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WebMasterATM\"/>
    </mc:Choice>
  </mc:AlternateContent>
  <xr:revisionPtr revIDLastSave="0" documentId="13_ncr:1_{B2240471-71B3-4765-99BC-918BFDF336BC}" xr6:coauthVersionLast="47" xr6:coauthVersionMax="47" xr10:uidLastSave="{00000000-0000-0000-0000-000000000000}"/>
  <bookViews>
    <workbookView xWindow="-110" yWindow="-110" windowWidth="19420" windowHeight="10300" tabRatio="709" firstSheet="1" activeTab="4" xr2:uid="{00000000-000D-0000-FFFF-FFFF00000000}"/>
  </bookViews>
  <sheets>
    <sheet name="BALI NUSRA" sheetId="3" r:id="rId1"/>
    <sheet name="UPTIME HARIAN" sheetId="24" r:id="rId2"/>
    <sheet name="BY SN &amp; PKT" sheetId="4" r:id="rId3"/>
    <sheet name="PKT TIPE MESIN" sheetId="12" r:id="rId4"/>
    <sheet name="FRX DT" sheetId="8" r:id="rId5"/>
    <sheet name="atm total" sheetId="2" r:id="rId6"/>
    <sheet name="SITE BLNS" sheetId="23" r:id="rId7"/>
    <sheet name="MainVisit" sheetId="10" r:id="rId8"/>
    <sheet name="1" sheetId="13" r:id="rId9"/>
    <sheet name="2" sheetId="14" r:id="rId10"/>
    <sheet name="3" sheetId="15" r:id="rId11"/>
    <sheet name="4" sheetId="16" r:id="rId12"/>
    <sheet name="5" sheetId="17" r:id="rId13"/>
    <sheet name="6" sheetId="18" r:id="rId14"/>
    <sheet name="7" sheetId="19" r:id="rId15"/>
    <sheet name="8" sheetId="20" r:id="rId16"/>
    <sheet name="9" sheetId="21" r:id="rId17"/>
    <sheet name="10" sheetId="22" r:id="rId18"/>
    <sheet name="11" sheetId="25" r:id="rId19"/>
    <sheet name="12" sheetId="26" r:id="rId20"/>
    <sheet name="13" sheetId="27" r:id="rId21"/>
    <sheet name="14" sheetId="28" r:id="rId22"/>
    <sheet name="15" sheetId="29" r:id="rId23"/>
    <sheet name="16" sheetId="30" r:id="rId24"/>
    <sheet name="17" sheetId="32" r:id="rId25"/>
    <sheet name="18" sheetId="33" r:id="rId26"/>
    <sheet name="19" sheetId="34" r:id="rId27"/>
    <sheet name="20" sheetId="35" r:id="rId28"/>
    <sheet name="21" sheetId="36" r:id="rId29"/>
    <sheet name="22" sheetId="37" r:id="rId30"/>
    <sheet name="23" sheetId="38" r:id="rId31"/>
    <sheet name="24" sheetId="39" r:id="rId32"/>
    <sheet name="25" sheetId="40" r:id="rId33"/>
    <sheet name="26" sheetId="41" r:id="rId34"/>
    <sheet name="27" sheetId="42" r:id="rId35"/>
    <sheet name="28" sheetId="43" r:id="rId36"/>
    <sheet name="29" sheetId="44" r:id="rId37"/>
    <sheet name="30" sheetId="47" r:id="rId38"/>
    <sheet name="31" sheetId="48" r:id="rId39"/>
  </sheets>
  <definedNames>
    <definedName name="_xlnm._FilterDatabase" localSheetId="8" hidden="1">'1'!$A$6:$AM$168</definedName>
    <definedName name="_xlnm._FilterDatabase" localSheetId="17" hidden="1">'10'!$A$5:$AH$8099</definedName>
    <definedName name="_xlnm._FilterDatabase" localSheetId="18" hidden="1">'11'!$A$5:$AH$167</definedName>
    <definedName name="_xlnm._FilterDatabase" localSheetId="19" hidden="1">'12'!$A$5:$AH$166</definedName>
    <definedName name="_xlnm._FilterDatabase" localSheetId="20" hidden="1">'13'!$A$5:$AH$5</definedName>
    <definedName name="_xlnm._FilterDatabase" localSheetId="21" hidden="1">'14'!$A$6:$AM$168</definedName>
    <definedName name="_xlnm._FilterDatabase" localSheetId="22" hidden="1">'15'!$A$5:$AH$167</definedName>
    <definedName name="_xlnm._FilterDatabase" localSheetId="23" hidden="1">'16'!$A$5:$AH$167</definedName>
    <definedName name="_xlnm._FilterDatabase" localSheetId="24" hidden="1">'17'!$A$5:$AH$166</definedName>
    <definedName name="_xlnm._FilterDatabase" localSheetId="25" hidden="1">'18'!$A$5:$AH$167</definedName>
    <definedName name="_xlnm._FilterDatabase" localSheetId="26" hidden="1">'19'!$A$6:$AM$6</definedName>
    <definedName name="_xlnm._FilterDatabase" localSheetId="9" hidden="1">'2'!$A$6:$AM$168</definedName>
    <definedName name="_xlnm._FilterDatabase" localSheetId="27" hidden="1">'20'!$A$5:$AH$5</definedName>
    <definedName name="_xlnm._FilterDatabase" localSheetId="29" hidden="1">'22'!$A$5:$AH$168</definedName>
    <definedName name="_xlnm._FilterDatabase" localSheetId="30" hidden="1">'23'!$A$6:$AM$168</definedName>
    <definedName name="_xlnm._FilterDatabase" localSheetId="32" hidden="1">'25'!$A$6:$AM$6</definedName>
    <definedName name="_xlnm._FilterDatabase" localSheetId="33" hidden="1">'26'!$A$6:$AM$168</definedName>
    <definedName name="_xlnm._FilterDatabase" localSheetId="10" hidden="1">'3'!$A$6:$AM$168</definedName>
    <definedName name="_xlnm._FilterDatabase" localSheetId="38" hidden="1">'31'!$A$6:$AM$168</definedName>
    <definedName name="_xlnm._FilterDatabase" localSheetId="11" hidden="1">'4'!$A$5:$AH$166</definedName>
    <definedName name="_xlnm._FilterDatabase" localSheetId="12" hidden="1">'5'!$A$6:$AM$168</definedName>
    <definedName name="_xlnm._FilterDatabase" localSheetId="13" hidden="1">'6'!$A$5:$AH$167</definedName>
    <definedName name="_xlnm._FilterDatabase" localSheetId="14" hidden="1">'7'!$A$5:$AH$167</definedName>
    <definedName name="_xlnm._FilterDatabase" localSheetId="15" hidden="1">'8'!$A$5:$AH$167</definedName>
    <definedName name="_xlnm._FilterDatabase" localSheetId="16" hidden="1">'9'!$A$5:$AH$168</definedName>
    <definedName name="_xlnm._FilterDatabase" localSheetId="5" hidden="1">'atm total'!$A$6:$AN$8036</definedName>
    <definedName name="_xlnm._FilterDatabase" localSheetId="7" hidden="1">MainVisit!$A$1:$AM$310</definedName>
    <definedName name="_xlnm._FilterDatabase" localSheetId="6" hidden="1">'SITE BLNS'!$A$1:$AH$446</definedName>
    <definedName name="CSE">#REF!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8018" i="2" l="1"/>
  <c r="AH8018" i="2"/>
  <c r="AJ8017" i="2"/>
  <c r="AH8017" i="2"/>
  <c r="AJ8016" i="2"/>
  <c r="AH8016" i="2"/>
  <c r="AJ8015" i="2"/>
  <c r="AH8015" i="2"/>
  <c r="AJ8014" i="2"/>
  <c r="AH8014" i="2"/>
  <c r="AJ8013" i="2"/>
  <c r="AH8013" i="2"/>
  <c r="AJ8012" i="2"/>
  <c r="AH8012" i="2"/>
  <c r="AJ8011" i="2"/>
  <c r="AH8011" i="2"/>
  <c r="AJ8010" i="2"/>
  <c r="AH8010" i="2"/>
  <c r="AJ8009" i="2"/>
  <c r="AH8009" i="2"/>
  <c r="AJ8008" i="2"/>
  <c r="AH8008" i="2"/>
  <c r="AJ8007" i="2"/>
  <c r="AH8007" i="2"/>
  <c r="AJ8006" i="2"/>
  <c r="AH8006" i="2"/>
  <c r="AJ8005" i="2"/>
  <c r="AH8005" i="2"/>
  <c r="AJ8004" i="2"/>
  <c r="AH8004" i="2"/>
  <c r="AJ8003" i="2"/>
  <c r="AH8003" i="2"/>
  <c r="AJ8002" i="2"/>
  <c r="AH8002" i="2"/>
  <c r="AJ8001" i="2"/>
  <c r="AH8001" i="2"/>
  <c r="AJ8000" i="2"/>
  <c r="AH8000" i="2"/>
  <c r="AJ7999" i="2"/>
  <c r="AH7999" i="2"/>
  <c r="AJ7998" i="2"/>
  <c r="AH7998" i="2"/>
  <c r="AJ7997" i="2"/>
  <c r="AH7997" i="2"/>
  <c r="AJ7996" i="2"/>
  <c r="AH7996" i="2"/>
  <c r="AJ7995" i="2"/>
  <c r="AH7995" i="2"/>
  <c r="AJ7994" i="2"/>
  <c r="AH7994" i="2"/>
  <c r="AJ7993" i="2"/>
  <c r="AH7993" i="2"/>
  <c r="AJ7992" i="2"/>
  <c r="AH7992" i="2"/>
  <c r="AJ7991" i="2"/>
  <c r="AH7991" i="2"/>
  <c r="AJ7990" i="2"/>
  <c r="AH7990" i="2"/>
  <c r="AJ7989" i="2"/>
  <c r="AH7989" i="2"/>
  <c r="AJ7988" i="2"/>
  <c r="AH7988" i="2"/>
  <c r="AJ7987" i="2"/>
  <c r="AH7987" i="2"/>
  <c r="AJ7986" i="2"/>
  <c r="AH7986" i="2"/>
  <c r="AJ7985" i="2"/>
  <c r="AH7985" i="2"/>
  <c r="AJ7984" i="2"/>
  <c r="AH7984" i="2"/>
  <c r="AJ7983" i="2"/>
  <c r="AH7983" i="2"/>
  <c r="AJ7982" i="2"/>
  <c r="AH7982" i="2"/>
  <c r="AJ7981" i="2"/>
  <c r="AH7981" i="2"/>
  <c r="AJ7980" i="2"/>
  <c r="AH7980" i="2"/>
  <c r="AJ7979" i="2"/>
  <c r="AH7979" i="2"/>
  <c r="AJ7978" i="2"/>
  <c r="AH7978" i="2"/>
  <c r="AJ7977" i="2"/>
  <c r="AH7977" i="2"/>
  <c r="AJ7976" i="2"/>
  <c r="AH7976" i="2"/>
  <c r="AJ7975" i="2"/>
  <c r="AH7975" i="2"/>
  <c r="AJ7974" i="2"/>
  <c r="AH7974" i="2"/>
  <c r="AJ7973" i="2"/>
  <c r="AH7973" i="2"/>
  <c r="AJ7972" i="2"/>
  <c r="AH7972" i="2"/>
  <c r="AJ7971" i="2"/>
  <c r="AH7971" i="2"/>
  <c r="AJ7970" i="2"/>
  <c r="AH7970" i="2"/>
  <c r="AJ7969" i="2"/>
  <c r="AH7969" i="2"/>
  <c r="AJ7968" i="2"/>
  <c r="AH7968" i="2"/>
  <c r="AJ7967" i="2"/>
  <c r="AH7967" i="2"/>
  <c r="AJ7966" i="2"/>
  <c r="AH7966" i="2"/>
  <c r="AJ7965" i="2"/>
  <c r="AH7965" i="2"/>
  <c r="AJ7964" i="2"/>
  <c r="AH7964" i="2"/>
  <c r="AJ7963" i="2"/>
  <c r="AH7963" i="2"/>
  <c r="AJ7962" i="2"/>
  <c r="AH7962" i="2"/>
  <c r="AJ7961" i="2"/>
  <c r="AH7961" i="2"/>
  <c r="AJ7960" i="2"/>
  <c r="AH7960" i="2"/>
  <c r="AJ7959" i="2"/>
  <c r="AH7959" i="2"/>
  <c r="AJ7958" i="2"/>
  <c r="AH7958" i="2"/>
  <c r="AJ7957" i="2"/>
  <c r="AH7957" i="2"/>
  <c r="AJ7956" i="2"/>
  <c r="AH7956" i="2"/>
  <c r="AJ7955" i="2"/>
  <c r="AH7955" i="2"/>
  <c r="AJ7954" i="2"/>
  <c r="AH7954" i="2"/>
  <c r="AJ7953" i="2"/>
  <c r="AH7953" i="2"/>
  <c r="AJ7952" i="2"/>
  <c r="AH7952" i="2"/>
  <c r="AJ7951" i="2"/>
  <c r="AH7951" i="2"/>
  <c r="AJ7950" i="2"/>
  <c r="AH7950" i="2"/>
  <c r="AJ7949" i="2"/>
  <c r="AH7949" i="2"/>
  <c r="AJ7948" i="2"/>
  <c r="AH7948" i="2"/>
  <c r="AJ7947" i="2"/>
  <c r="AH7947" i="2"/>
  <c r="AJ7946" i="2"/>
  <c r="AH7946" i="2"/>
  <c r="AJ7945" i="2"/>
  <c r="AH7945" i="2"/>
  <c r="AJ7944" i="2"/>
  <c r="AH7944" i="2"/>
  <c r="AJ7943" i="2"/>
  <c r="AH7943" i="2"/>
  <c r="AJ7942" i="2"/>
  <c r="AH7942" i="2"/>
  <c r="AJ7941" i="2"/>
  <c r="AH7941" i="2"/>
  <c r="AJ7940" i="2"/>
  <c r="AH7940" i="2"/>
  <c r="AJ7939" i="2"/>
  <c r="AH7939" i="2"/>
  <c r="AJ7938" i="2"/>
  <c r="AH7938" i="2"/>
  <c r="AJ7937" i="2"/>
  <c r="AH7937" i="2"/>
  <c r="AJ7936" i="2"/>
  <c r="AH7936" i="2"/>
  <c r="AJ7935" i="2"/>
  <c r="AH7935" i="2"/>
  <c r="AJ7934" i="2"/>
  <c r="AH7934" i="2"/>
  <c r="AJ7933" i="2"/>
  <c r="AH7933" i="2"/>
  <c r="AJ7932" i="2"/>
  <c r="AH7932" i="2"/>
  <c r="AJ7931" i="2"/>
  <c r="AH7931" i="2"/>
  <c r="AJ7930" i="2"/>
  <c r="AH7930" i="2"/>
  <c r="AJ7929" i="2"/>
  <c r="AH7929" i="2"/>
  <c r="AJ7928" i="2"/>
  <c r="AH7928" i="2"/>
  <c r="AJ7927" i="2"/>
  <c r="AH7927" i="2"/>
  <c r="AJ7926" i="2"/>
  <c r="AH7926" i="2"/>
  <c r="AJ7925" i="2"/>
  <c r="AH7925" i="2"/>
  <c r="AJ7924" i="2"/>
  <c r="AH7924" i="2"/>
  <c r="AJ7923" i="2"/>
  <c r="AH7923" i="2"/>
  <c r="AJ7922" i="2"/>
  <c r="AH7922" i="2"/>
  <c r="AJ7921" i="2"/>
  <c r="AH7921" i="2"/>
  <c r="AJ7920" i="2"/>
  <c r="AH7920" i="2"/>
  <c r="AJ7919" i="2"/>
  <c r="AH7919" i="2"/>
  <c r="AJ7918" i="2"/>
  <c r="AH7918" i="2"/>
  <c r="AJ7917" i="2"/>
  <c r="AH7917" i="2"/>
  <c r="AJ7916" i="2"/>
  <c r="AH7916" i="2"/>
  <c r="AJ7915" i="2"/>
  <c r="AH7915" i="2"/>
  <c r="AJ7914" i="2"/>
  <c r="AH7914" i="2"/>
  <c r="AJ7913" i="2"/>
  <c r="AH7913" i="2"/>
  <c r="AJ7912" i="2"/>
  <c r="AH7912" i="2"/>
  <c r="AJ7911" i="2"/>
  <c r="AH7911" i="2"/>
  <c r="AJ7910" i="2"/>
  <c r="AH7910" i="2"/>
  <c r="AJ7909" i="2"/>
  <c r="AH7909" i="2"/>
  <c r="AJ7908" i="2"/>
  <c r="AH7908" i="2"/>
  <c r="AJ7907" i="2"/>
  <c r="AH7907" i="2"/>
  <c r="AJ7906" i="2"/>
  <c r="AH7906" i="2"/>
  <c r="AJ7905" i="2"/>
  <c r="AH7905" i="2"/>
  <c r="AJ7904" i="2"/>
  <c r="AH7904" i="2"/>
  <c r="AJ7903" i="2"/>
  <c r="AH7903" i="2"/>
  <c r="AJ7902" i="2"/>
  <c r="AH7902" i="2"/>
  <c r="AJ7901" i="2"/>
  <c r="AH7901" i="2"/>
  <c r="AJ7900" i="2"/>
  <c r="AH7900" i="2"/>
  <c r="AJ7899" i="2"/>
  <c r="AH7899" i="2"/>
  <c r="AJ7898" i="2"/>
  <c r="AH7898" i="2"/>
  <c r="AJ7897" i="2"/>
  <c r="AH7897" i="2"/>
  <c r="AJ7896" i="2"/>
  <c r="AH7896" i="2"/>
  <c r="AJ7895" i="2"/>
  <c r="AH7895" i="2"/>
  <c r="AJ7894" i="2"/>
  <c r="AH7894" i="2"/>
  <c r="AJ7893" i="2"/>
  <c r="AH7893" i="2"/>
  <c r="AJ7892" i="2"/>
  <c r="AH7892" i="2"/>
  <c r="AJ7891" i="2"/>
  <c r="AH7891" i="2"/>
  <c r="AJ7890" i="2"/>
  <c r="AH7890" i="2"/>
  <c r="AJ7889" i="2"/>
  <c r="AH7889" i="2"/>
  <c r="AJ7888" i="2"/>
  <c r="AH7888" i="2"/>
  <c r="AJ7887" i="2"/>
  <c r="AH7887" i="2"/>
  <c r="AJ7886" i="2"/>
  <c r="AH7886" i="2"/>
  <c r="AJ7885" i="2"/>
  <c r="AH7885" i="2"/>
  <c r="AJ7884" i="2"/>
  <c r="AH7884" i="2"/>
  <c r="AJ7883" i="2"/>
  <c r="AH7883" i="2"/>
  <c r="AJ7882" i="2"/>
  <c r="AH7882" i="2"/>
  <c r="AJ7881" i="2"/>
  <c r="AH7881" i="2"/>
  <c r="AJ7880" i="2"/>
  <c r="AH7880" i="2"/>
  <c r="AJ7879" i="2"/>
  <c r="AH7879" i="2"/>
  <c r="AJ7878" i="2"/>
  <c r="AH7878" i="2"/>
  <c r="AJ7877" i="2"/>
  <c r="AH7877" i="2"/>
  <c r="AJ7876" i="2"/>
  <c r="AH7876" i="2"/>
  <c r="AJ7875" i="2"/>
  <c r="AH7875" i="2"/>
  <c r="AJ7874" i="2"/>
  <c r="AH7874" i="2"/>
  <c r="AJ7873" i="2"/>
  <c r="AH7873" i="2"/>
  <c r="AJ7872" i="2"/>
  <c r="AH7872" i="2"/>
  <c r="AJ7871" i="2"/>
  <c r="AH7871" i="2"/>
  <c r="AJ7870" i="2"/>
  <c r="AH7870" i="2"/>
  <c r="AJ7869" i="2"/>
  <c r="AH7869" i="2"/>
  <c r="AJ7868" i="2"/>
  <c r="AH7868" i="2"/>
  <c r="AJ7867" i="2"/>
  <c r="AH7867" i="2"/>
  <c r="AJ7866" i="2"/>
  <c r="AH7866" i="2"/>
  <c r="AJ7865" i="2"/>
  <c r="AH7865" i="2"/>
  <c r="AJ7864" i="2"/>
  <c r="AH7864" i="2"/>
  <c r="AJ7863" i="2"/>
  <c r="AH7863" i="2"/>
  <c r="AJ7862" i="2"/>
  <c r="AH7862" i="2"/>
  <c r="AJ7861" i="2"/>
  <c r="AH7861" i="2"/>
  <c r="AJ7860" i="2"/>
  <c r="AH7860" i="2"/>
  <c r="AJ7859" i="2"/>
  <c r="AH7859" i="2"/>
  <c r="AJ7858" i="2"/>
  <c r="AH7858" i="2"/>
  <c r="AJ7857" i="2"/>
  <c r="AH7857" i="2"/>
  <c r="AJ7856" i="2"/>
  <c r="AH7856" i="2"/>
  <c r="AJ7855" i="2"/>
  <c r="AH7855" i="2"/>
  <c r="AJ7854" i="2"/>
  <c r="AH7854" i="2"/>
  <c r="AJ7853" i="2"/>
  <c r="AH7853" i="2"/>
  <c r="AJ7852" i="2"/>
  <c r="AH7852" i="2"/>
  <c r="AJ7851" i="2"/>
  <c r="AH7851" i="2"/>
  <c r="AJ7850" i="2"/>
  <c r="AH7850" i="2"/>
  <c r="AJ7849" i="2"/>
  <c r="AH7849" i="2"/>
  <c r="AJ7848" i="2"/>
  <c r="AH7848" i="2"/>
  <c r="AJ7847" i="2"/>
  <c r="AH7847" i="2"/>
  <c r="AJ7846" i="2"/>
  <c r="AH7846" i="2"/>
  <c r="AJ7845" i="2"/>
  <c r="AH7845" i="2"/>
  <c r="AJ7844" i="2"/>
  <c r="AH7844" i="2"/>
  <c r="AJ7843" i="2"/>
  <c r="AH7843" i="2"/>
  <c r="AJ7842" i="2"/>
  <c r="AH7842" i="2"/>
  <c r="AJ7841" i="2"/>
  <c r="AH7841" i="2"/>
  <c r="AJ7840" i="2"/>
  <c r="AH7840" i="2"/>
  <c r="AJ7839" i="2"/>
  <c r="AH7839" i="2"/>
  <c r="AJ7838" i="2"/>
  <c r="AH7838" i="2"/>
  <c r="AJ7837" i="2"/>
  <c r="AH7837" i="2"/>
  <c r="AJ7836" i="2"/>
  <c r="AH7836" i="2"/>
  <c r="AJ7835" i="2"/>
  <c r="AH7835" i="2"/>
  <c r="AJ7834" i="2"/>
  <c r="AH7834" i="2"/>
  <c r="AJ7833" i="2"/>
  <c r="AH7833" i="2"/>
  <c r="AJ7832" i="2"/>
  <c r="AH7832" i="2"/>
  <c r="AJ7831" i="2"/>
  <c r="AH7831" i="2"/>
  <c r="AJ7830" i="2"/>
  <c r="AH7830" i="2"/>
  <c r="AJ7829" i="2"/>
  <c r="AH7829" i="2"/>
  <c r="AJ7828" i="2"/>
  <c r="AH7828" i="2"/>
  <c r="AJ7827" i="2"/>
  <c r="AH7827" i="2"/>
  <c r="AJ7826" i="2"/>
  <c r="AH7826" i="2"/>
  <c r="AJ7825" i="2"/>
  <c r="AH7825" i="2"/>
  <c r="AJ7824" i="2"/>
  <c r="AH7824" i="2"/>
  <c r="AJ7823" i="2"/>
  <c r="AH7823" i="2"/>
  <c r="AJ7822" i="2"/>
  <c r="AH7822" i="2"/>
  <c r="AJ7821" i="2"/>
  <c r="AH7821" i="2"/>
  <c r="AJ7820" i="2"/>
  <c r="AH7820" i="2"/>
  <c r="AJ7819" i="2"/>
  <c r="AH7819" i="2"/>
  <c r="AJ7818" i="2"/>
  <c r="AH7818" i="2"/>
  <c r="AJ7817" i="2"/>
  <c r="AH7817" i="2"/>
  <c r="AJ7816" i="2"/>
  <c r="AH7816" i="2"/>
  <c r="AJ7815" i="2"/>
  <c r="AH7815" i="2"/>
  <c r="AJ7814" i="2"/>
  <c r="AH7814" i="2"/>
  <c r="AJ7813" i="2"/>
  <c r="AH7813" i="2"/>
  <c r="AJ7812" i="2"/>
  <c r="AH7812" i="2"/>
  <c r="AJ7811" i="2"/>
  <c r="AH7811" i="2"/>
  <c r="AJ7810" i="2"/>
  <c r="AH7810" i="2"/>
  <c r="AJ7809" i="2"/>
  <c r="AH7809" i="2"/>
  <c r="AJ7808" i="2"/>
  <c r="AH7808" i="2"/>
  <c r="AJ7807" i="2"/>
  <c r="AH7807" i="2"/>
  <c r="AJ7806" i="2"/>
  <c r="AH7806" i="2"/>
  <c r="AJ7805" i="2"/>
  <c r="AH7805" i="2"/>
  <c r="AJ7804" i="2"/>
  <c r="AH7804" i="2"/>
  <c r="AJ7803" i="2"/>
  <c r="AH7803" i="2"/>
  <c r="AJ7802" i="2"/>
  <c r="AH7802" i="2"/>
  <c r="AJ7801" i="2"/>
  <c r="AH7801" i="2"/>
  <c r="AJ7800" i="2"/>
  <c r="AH7800" i="2"/>
  <c r="AJ7799" i="2"/>
  <c r="AH7799" i="2"/>
  <c r="AJ7798" i="2"/>
  <c r="AH7798" i="2"/>
  <c r="AJ7797" i="2"/>
  <c r="AH7797" i="2"/>
  <c r="AJ7796" i="2"/>
  <c r="AH7796" i="2"/>
  <c r="AJ7795" i="2"/>
  <c r="AH7795" i="2"/>
  <c r="AJ7794" i="2"/>
  <c r="AH7794" i="2"/>
  <c r="AJ7793" i="2"/>
  <c r="AH7793" i="2"/>
  <c r="AJ7792" i="2"/>
  <c r="AH7792" i="2"/>
  <c r="AJ7791" i="2"/>
  <c r="AH7791" i="2"/>
  <c r="AJ7790" i="2"/>
  <c r="AH7790" i="2"/>
  <c r="AJ7789" i="2"/>
  <c r="AH7789" i="2"/>
  <c r="AJ7788" i="2"/>
  <c r="AH7788" i="2"/>
  <c r="AJ7787" i="2"/>
  <c r="AH7787" i="2"/>
  <c r="AJ7786" i="2"/>
  <c r="AH7786" i="2"/>
  <c r="AJ7785" i="2"/>
  <c r="AH7785" i="2"/>
  <c r="AJ7784" i="2"/>
  <c r="AH7784" i="2"/>
  <c r="AJ7783" i="2"/>
  <c r="AH7783" i="2"/>
  <c r="AJ7782" i="2"/>
  <c r="AH7782" i="2"/>
  <c r="AJ7781" i="2"/>
  <c r="AH7781" i="2"/>
  <c r="AJ7780" i="2"/>
  <c r="AH7780" i="2"/>
  <c r="AJ7779" i="2"/>
  <c r="AH7779" i="2"/>
  <c r="AJ7778" i="2"/>
  <c r="AH7778" i="2"/>
  <c r="AJ7777" i="2"/>
  <c r="AH7777" i="2"/>
  <c r="AJ7776" i="2"/>
  <c r="AH7776" i="2"/>
  <c r="AJ7775" i="2"/>
  <c r="AH7775" i="2"/>
  <c r="AJ7774" i="2"/>
  <c r="AH7774" i="2"/>
  <c r="AJ7773" i="2"/>
  <c r="AH7773" i="2"/>
  <c r="AJ7772" i="2"/>
  <c r="AH7772" i="2"/>
  <c r="AJ7771" i="2"/>
  <c r="AH7771" i="2"/>
  <c r="AJ7770" i="2"/>
  <c r="AH7770" i="2"/>
  <c r="AJ7769" i="2"/>
  <c r="AH7769" i="2"/>
  <c r="AJ7768" i="2"/>
  <c r="AH7768" i="2"/>
  <c r="AJ7767" i="2"/>
  <c r="AH7767" i="2"/>
  <c r="AJ7766" i="2"/>
  <c r="AH7766" i="2"/>
  <c r="AJ7765" i="2"/>
  <c r="AH7765" i="2"/>
  <c r="AJ7764" i="2"/>
  <c r="AH7764" i="2"/>
  <c r="AJ7763" i="2"/>
  <c r="AH7763" i="2"/>
  <c r="AJ7762" i="2"/>
  <c r="AH7762" i="2"/>
  <c r="AJ7761" i="2"/>
  <c r="AH7761" i="2"/>
  <c r="AJ7760" i="2"/>
  <c r="AH7760" i="2"/>
  <c r="AJ7759" i="2"/>
  <c r="AH7759" i="2"/>
  <c r="AJ7758" i="2"/>
  <c r="AH7758" i="2"/>
  <c r="AJ7757" i="2"/>
  <c r="AH7757" i="2"/>
  <c r="AJ7756" i="2"/>
  <c r="AH7756" i="2"/>
  <c r="AJ7755" i="2"/>
  <c r="AH7755" i="2"/>
  <c r="AJ7754" i="2"/>
  <c r="AH7754" i="2"/>
  <c r="AJ7753" i="2"/>
  <c r="AH7753" i="2"/>
  <c r="AJ7752" i="2"/>
  <c r="AH7752" i="2"/>
  <c r="AJ7751" i="2"/>
  <c r="AH7751" i="2"/>
  <c r="AJ7750" i="2"/>
  <c r="AH7750" i="2"/>
  <c r="AJ7749" i="2"/>
  <c r="AH7749" i="2"/>
  <c r="AJ7748" i="2"/>
  <c r="AH7748" i="2"/>
  <c r="AJ7747" i="2"/>
  <c r="AH7747" i="2"/>
  <c r="AJ7746" i="2"/>
  <c r="AH7746" i="2"/>
  <c r="AJ7745" i="2"/>
  <c r="AH7745" i="2"/>
  <c r="AJ7744" i="2"/>
  <c r="AH7744" i="2"/>
  <c r="AJ7743" i="2"/>
  <c r="AH7743" i="2"/>
  <c r="AJ7742" i="2"/>
  <c r="AH7742" i="2"/>
  <c r="AJ7741" i="2"/>
  <c r="AH7741" i="2"/>
  <c r="AJ7740" i="2"/>
  <c r="AH7740" i="2"/>
  <c r="AJ7739" i="2"/>
  <c r="AH7739" i="2"/>
  <c r="AJ7738" i="2"/>
  <c r="AH7738" i="2"/>
  <c r="AJ7737" i="2"/>
  <c r="AH7737" i="2"/>
  <c r="AJ7736" i="2"/>
  <c r="AH7736" i="2"/>
  <c r="AJ7735" i="2"/>
  <c r="AH7735" i="2"/>
  <c r="AJ7734" i="2"/>
  <c r="AH7734" i="2"/>
  <c r="AJ7733" i="2"/>
  <c r="AH7733" i="2"/>
  <c r="AJ7732" i="2"/>
  <c r="AH7732" i="2"/>
  <c r="AJ7731" i="2"/>
  <c r="AH7731" i="2"/>
  <c r="AJ7730" i="2"/>
  <c r="AH7730" i="2"/>
  <c r="AJ7729" i="2"/>
  <c r="AH7729" i="2"/>
  <c r="AJ7728" i="2"/>
  <c r="AH7728" i="2"/>
  <c r="AJ7727" i="2"/>
  <c r="AH7727" i="2"/>
  <c r="AJ7726" i="2"/>
  <c r="AH7726" i="2"/>
  <c r="AJ7725" i="2"/>
  <c r="AH7725" i="2"/>
  <c r="AJ7724" i="2"/>
  <c r="AH7724" i="2"/>
  <c r="AJ7723" i="2"/>
  <c r="AH7723" i="2"/>
  <c r="AJ7722" i="2"/>
  <c r="AH7722" i="2"/>
  <c r="AJ7721" i="2"/>
  <c r="AH7721" i="2"/>
  <c r="AJ7720" i="2"/>
  <c r="AH7720" i="2"/>
  <c r="AJ7719" i="2"/>
  <c r="AH7719" i="2"/>
  <c r="AJ7718" i="2"/>
  <c r="AH7718" i="2"/>
  <c r="AJ7717" i="2"/>
  <c r="AH7717" i="2"/>
  <c r="AJ7716" i="2"/>
  <c r="AH7716" i="2"/>
  <c r="AJ7715" i="2"/>
  <c r="AH7715" i="2"/>
  <c r="AJ7714" i="2"/>
  <c r="AH7714" i="2"/>
  <c r="AJ7713" i="2"/>
  <c r="AH7713" i="2"/>
  <c r="AJ7712" i="2"/>
  <c r="AH7712" i="2"/>
  <c r="AJ7711" i="2"/>
  <c r="AH7711" i="2"/>
  <c r="AJ7710" i="2"/>
  <c r="AH7710" i="2"/>
  <c r="AJ7709" i="2"/>
  <c r="AH7709" i="2"/>
  <c r="AJ7708" i="2"/>
  <c r="AH7708" i="2"/>
  <c r="AJ7707" i="2"/>
  <c r="AH7707" i="2"/>
  <c r="AJ7706" i="2"/>
  <c r="AH7706" i="2"/>
  <c r="AJ7705" i="2"/>
  <c r="AH7705" i="2"/>
  <c r="AJ7704" i="2"/>
  <c r="AH7704" i="2"/>
  <c r="AJ7703" i="2"/>
  <c r="AH7703" i="2"/>
  <c r="AJ7702" i="2"/>
  <c r="AH7702" i="2"/>
  <c r="AJ7701" i="2"/>
  <c r="AH7701" i="2"/>
  <c r="AJ7700" i="2"/>
  <c r="AH7700" i="2"/>
  <c r="AJ7699" i="2"/>
  <c r="AH7699" i="2"/>
  <c r="AJ7698" i="2"/>
  <c r="AH7698" i="2"/>
  <c r="AJ7697" i="2"/>
  <c r="AH7697" i="2"/>
  <c r="AJ7696" i="2"/>
  <c r="AH7696" i="2"/>
  <c r="AJ7695" i="2"/>
  <c r="AH7695" i="2"/>
  <c r="AJ7694" i="2"/>
  <c r="AH7694" i="2"/>
  <c r="AJ7693" i="2"/>
  <c r="AH7693" i="2"/>
  <c r="AJ7692" i="2"/>
  <c r="AH7692" i="2"/>
  <c r="AJ7691" i="2"/>
  <c r="AH7691" i="2"/>
  <c r="AJ7690" i="2"/>
  <c r="AH7690" i="2"/>
  <c r="AJ7689" i="2"/>
  <c r="AH7689" i="2"/>
  <c r="AJ7688" i="2"/>
  <c r="AH7688" i="2"/>
  <c r="AJ7687" i="2"/>
  <c r="AH7687" i="2"/>
  <c r="AJ7686" i="2"/>
  <c r="AH7686" i="2"/>
  <c r="AJ7685" i="2"/>
  <c r="AH7685" i="2"/>
  <c r="AJ7684" i="2"/>
  <c r="AH7684" i="2"/>
  <c r="AJ7683" i="2"/>
  <c r="AH7683" i="2"/>
  <c r="AJ7682" i="2"/>
  <c r="AH7682" i="2"/>
  <c r="AJ7681" i="2"/>
  <c r="AH7681" i="2"/>
  <c r="AJ7680" i="2"/>
  <c r="AH7680" i="2"/>
  <c r="AJ7679" i="2"/>
  <c r="AH7679" i="2"/>
  <c r="AJ7678" i="2"/>
  <c r="AH7678" i="2"/>
  <c r="AJ7677" i="2"/>
  <c r="AH7677" i="2"/>
  <c r="AJ7676" i="2"/>
  <c r="AH7676" i="2"/>
  <c r="AJ7675" i="2"/>
  <c r="AH7675" i="2"/>
  <c r="AJ7674" i="2"/>
  <c r="AH7674" i="2"/>
  <c r="AJ7673" i="2"/>
  <c r="AH7673" i="2"/>
  <c r="AJ7672" i="2"/>
  <c r="AH7672" i="2"/>
  <c r="AJ7671" i="2"/>
  <c r="AH7671" i="2"/>
  <c r="AJ7670" i="2"/>
  <c r="AH7670" i="2"/>
  <c r="AJ7669" i="2"/>
  <c r="AH7669" i="2"/>
  <c r="AJ7668" i="2"/>
  <c r="AH7668" i="2"/>
  <c r="AJ7667" i="2"/>
  <c r="AH7667" i="2"/>
  <c r="AJ7666" i="2"/>
  <c r="AH7666" i="2"/>
  <c r="AJ7665" i="2"/>
  <c r="AH7665" i="2"/>
  <c r="AJ7664" i="2"/>
  <c r="AH7664" i="2"/>
  <c r="AJ7663" i="2"/>
  <c r="AH7663" i="2"/>
  <c r="AJ7662" i="2"/>
  <c r="AH7662" i="2"/>
  <c r="AJ7661" i="2"/>
  <c r="AH7661" i="2"/>
  <c r="AJ7660" i="2"/>
  <c r="AH7660" i="2"/>
  <c r="AJ7659" i="2"/>
  <c r="AH7659" i="2"/>
  <c r="AJ7658" i="2"/>
  <c r="AH7658" i="2"/>
  <c r="AJ7657" i="2"/>
  <c r="AH7657" i="2"/>
  <c r="AJ7656" i="2"/>
  <c r="AH7656" i="2"/>
  <c r="AJ7655" i="2"/>
  <c r="AH7655" i="2"/>
  <c r="AJ7654" i="2"/>
  <c r="AH7654" i="2"/>
  <c r="AJ7653" i="2"/>
  <c r="AH7653" i="2"/>
  <c r="AJ7652" i="2"/>
  <c r="AH7652" i="2"/>
  <c r="AJ7651" i="2"/>
  <c r="AH7651" i="2"/>
  <c r="AJ7650" i="2"/>
  <c r="AH7650" i="2"/>
  <c r="AJ7649" i="2"/>
  <c r="AH7649" i="2"/>
  <c r="AJ7648" i="2"/>
  <c r="AH7648" i="2"/>
  <c r="AJ7647" i="2"/>
  <c r="AH7647" i="2"/>
  <c r="AJ7646" i="2"/>
  <c r="AH7646" i="2"/>
  <c r="AJ7645" i="2"/>
  <c r="AH7645" i="2"/>
  <c r="AJ7644" i="2"/>
  <c r="AH7644" i="2"/>
  <c r="AJ7643" i="2"/>
  <c r="AH7643" i="2"/>
  <c r="AJ7642" i="2"/>
  <c r="AH7642" i="2"/>
  <c r="AJ7641" i="2"/>
  <c r="AH7641" i="2"/>
  <c r="AJ7640" i="2"/>
  <c r="AH7640" i="2"/>
  <c r="AJ7639" i="2"/>
  <c r="AH7639" i="2"/>
  <c r="AJ7638" i="2"/>
  <c r="AH7638" i="2"/>
  <c r="AJ7637" i="2"/>
  <c r="AH7637" i="2"/>
  <c r="AJ7636" i="2"/>
  <c r="AH7636" i="2"/>
  <c r="AJ7635" i="2"/>
  <c r="AH7635" i="2"/>
  <c r="AJ7634" i="2"/>
  <c r="AH7634" i="2"/>
  <c r="AJ7633" i="2"/>
  <c r="AH7633" i="2"/>
  <c r="AJ7632" i="2"/>
  <c r="AH7632" i="2"/>
  <c r="AJ7631" i="2"/>
  <c r="AH7631" i="2"/>
  <c r="AJ7630" i="2"/>
  <c r="AH7630" i="2"/>
  <c r="AJ7629" i="2"/>
  <c r="AH7629" i="2"/>
  <c r="AJ7628" i="2"/>
  <c r="AH7628" i="2"/>
  <c r="AJ7627" i="2"/>
  <c r="AH7627" i="2"/>
  <c r="AJ7626" i="2"/>
  <c r="AH7626" i="2"/>
  <c r="AJ7625" i="2"/>
  <c r="AH7625" i="2"/>
  <c r="AJ7624" i="2"/>
  <c r="AH7624" i="2"/>
  <c r="AJ7623" i="2"/>
  <c r="AH7623" i="2"/>
  <c r="AJ7622" i="2"/>
  <c r="AH7622" i="2"/>
  <c r="AJ7621" i="2"/>
  <c r="AH7621" i="2"/>
  <c r="AJ7620" i="2"/>
  <c r="AH7620" i="2"/>
  <c r="AJ7619" i="2"/>
  <c r="AH7619" i="2"/>
  <c r="AJ7618" i="2"/>
  <c r="AH7618" i="2"/>
  <c r="AJ7617" i="2"/>
  <c r="AH7617" i="2"/>
  <c r="AJ7616" i="2"/>
  <c r="AH7616" i="2"/>
  <c r="AJ7615" i="2"/>
  <c r="AH7615" i="2"/>
  <c r="AJ7614" i="2"/>
  <c r="AH7614" i="2"/>
  <c r="AJ7613" i="2"/>
  <c r="AH7613" i="2"/>
  <c r="AJ7612" i="2"/>
  <c r="AH7612" i="2"/>
  <c r="AJ7611" i="2"/>
  <c r="AH7611" i="2"/>
  <c r="AJ7610" i="2"/>
  <c r="AH7610" i="2"/>
  <c r="AJ7609" i="2"/>
  <c r="AH7609" i="2"/>
  <c r="AJ7608" i="2"/>
  <c r="AH7608" i="2"/>
  <c r="AJ7607" i="2"/>
  <c r="AH7607" i="2"/>
  <c r="AJ7606" i="2"/>
  <c r="AH7606" i="2"/>
  <c r="AJ7605" i="2"/>
  <c r="AH7605" i="2"/>
  <c r="AJ7604" i="2"/>
  <c r="AH7604" i="2"/>
  <c r="AJ7603" i="2"/>
  <c r="AH7603" i="2"/>
  <c r="AJ7602" i="2"/>
  <c r="AH7602" i="2"/>
  <c r="AJ7601" i="2"/>
  <c r="AH7601" i="2"/>
  <c r="AJ7600" i="2"/>
  <c r="AH7600" i="2"/>
  <c r="AJ7599" i="2"/>
  <c r="AH7599" i="2"/>
  <c r="AJ7598" i="2"/>
  <c r="AH7598" i="2"/>
  <c r="AJ7597" i="2"/>
  <c r="AH7597" i="2"/>
  <c r="AJ7596" i="2"/>
  <c r="AH7596" i="2"/>
  <c r="AJ7595" i="2"/>
  <c r="AH7595" i="2"/>
  <c r="AJ7594" i="2"/>
  <c r="AH7594" i="2"/>
  <c r="AJ7593" i="2"/>
  <c r="AH7593" i="2"/>
  <c r="AJ7592" i="2"/>
  <c r="AH7592" i="2"/>
  <c r="AJ7591" i="2"/>
  <c r="AH7591" i="2"/>
  <c r="AJ7590" i="2"/>
  <c r="AH7590" i="2"/>
  <c r="AJ7589" i="2"/>
  <c r="AH7589" i="2"/>
  <c r="AJ7588" i="2"/>
  <c r="AH7588" i="2"/>
  <c r="AJ7587" i="2"/>
  <c r="AH7587" i="2"/>
  <c r="AJ7586" i="2"/>
  <c r="AH7586" i="2"/>
  <c r="AJ7585" i="2"/>
  <c r="AH7585" i="2"/>
  <c r="AJ7584" i="2"/>
  <c r="AH7584" i="2"/>
  <c r="AJ7583" i="2"/>
  <c r="AH7583" i="2"/>
  <c r="AJ7582" i="2"/>
  <c r="AH7582" i="2"/>
  <c r="AJ7581" i="2"/>
  <c r="AH7581" i="2"/>
  <c r="AJ7580" i="2"/>
  <c r="AH7580" i="2"/>
  <c r="AJ7579" i="2"/>
  <c r="AH7579" i="2"/>
  <c r="AJ7578" i="2"/>
  <c r="AH7578" i="2"/>
  <c r="AJ7577" i="2"/>
  <c r="AH7577" i="2"/>
  <c r="AJ7576" i="2"/>
  <c r="AH7576" i="2"/>
  <c r="AJ7575" i="2"/>
  <c r="AH7575" i="2"/>
  <c r="AJ7574" i="2"/>
  <c r="AH7574" i="2"/>
  <c r="AJ7573" i="2"/>
  <c r="AH7573" i="2"/>
  <c r="AJ7572" i="2"/>
  <c r="AH7572" i="2"/>
  <c r="AJ7571" i="2"/>
  <c r="AH7571" i="2"/>
  <c r="AJ7570" i="2"/>
  <c r="AH7570" i="2"/>
  <c r="AJ7569" i="2"/>
  <c r="AH7569" i="2"/>
  <c r="AJ7568" i="2"/>
  <c r="AH7568" i="2"/>
  <c r="AJ7567" i="2"/>
  <c r="AH7567" i="2"/>
  <c r="AJ7566" i="2"/>
  <c r="AH7566" i="2"/>
  <c r="AJ7565" i="2"/>
  <c r="AH7565" i="2"/>
  <c r="AJ7564" i="2"/>
  <c r="AH7564" i="2"/>
  <c r="AJ7563" i="2"/>
  <c r="AH7563" i="2"/>
  <c r="AJ7562" i="2"/>
  <c r="AH7562" i="2"/>
  <c r="AJ7561" i="2"/>
  <c r="AH7561" i="2"/>
  <c r="AJ7560" i="2"/>
  <c r="AH7560" i="2"/>
  <c r="AJ7559" i="2"/>
  <c r="AH7559" i="2"/>
  <c r="AJ7558" i="2"/>
  <c r="AH7558" i="2"/>
  <c r="AJ7557" i="2"/>
  <c r="AH7557" i="2"/>
  <c r="AJ7556" i="2"/>
  <c r="AH7556" i="2"/>
  <c r="AJ7555" i="2"/>
  <c r="AH7555" i="2"/>
  <c r="AJ7554" i="2"/>
  <c r="AH7554" i="2"/>
  <c r="AJ7553" i="2"/>
  <c r="AH7553" i="2"/>
  <c r="AJ7552" i="2"/>
  <c r="AH7552" i="2"/>
  <c r="AJ7551" i="2"/>
  <c r="AH7551" i="2"/>
  <c r="AJ7550" i="2"/>
  <c r="AH7550" i="2"/>
  <c r="AJ7549" i="2"/>
  <c r="AH7549" i="2"/>
  <c r="AJ7548" i="2"/>
  <c r="AH7548" i="2"/>
  <c r="AJ7547" i="2"/>
  <c r="AH7547" i="2"/>
  <c r="AJ7546" i="2"/>
  <c r="AH7546" i="2"/>
  <c r="AJ7545" i="2"/>
  <c r="AH7545" i="2"/>
  <c r="AJ7544" i="2"/>
  <c r="AH7544" i="2"/>
  <c r="AJ7543" i="2"/>
  <c r="AH7543" i="2"/>
  <c r="AJ7542" i="2"/>
  <c r="AH7542" i="2"/>
  <c r="AJ7541" i="2"/>
  <c r="AH7541" i="2"/>
  <c r="AJ7540" i="2"/>
  <c r="AH7540" i="2"/>
  <c r="AJ7539" i="2"/>
  <c r="AH7539" i="2"/>
  <c r="AJ7538" i="2"/>
  <c r="AH7538" i="2"/>
  <c r="AJ7537" i="2"/>
  <c r="AH7537" i="2"/>
  <c r="AJ7536" i="2"/>
  <c r="AH7536" i="2"/>
  <c r="AJ7535" i="2"/>
  <c r="AH7535" i="2"/>
  <c r="AJ7534" i="2"/>
  <c r="AH7534" i="2"/>
  <c r="AJ7533" i="2"/>
  <c r="AH7533" i="2"/>
  <c r="AJ7532" i="2"/>
  <c r="AH7532" i="2"/>
  <c r="AJ7531" i="2"/>
  <c r="AH7531" i="2"/>
  <c r="AJ7530" i="2"/>
  <c r="AH7530" i="2"/>
  <c r="AJ7529" i="2"/>
  <c r="AH7529" i="2"/>
  <c r="AJ7528" i="2"/>
  <c r="AH7528" i="2"/>
  <c r="AJ7527" i="2"/>
  <c r="AH7527" i="2"/>
  <c r="AJ7526" i="2"/>
  <c r="AH7526" i="2"/>
  <c r="AJ7525" i="2"/>
  <c r="AH7525" i="2"/>
  <c r="AJ7524" i="2"/>
  <c r="AH7524" i="2"/>
  <c r="AJ7523" i="2"/>
  <c r="AH7523" i="2"/>
  <c r="AJ7522" i="2"/>
  <c r="AH7522" i="2"/>
  <c r="AJ7521" i="2"/>
  <c r="AH7521" i="2"/>
  <c r="AJ7520" i="2"/>
  <c r="AH7520" i="2"/>
  <c r="AJ7519" i="2"/>
  <c r="AH7519" i="2"/>
  <c r="AJ7518" i="2"/>
  <c r="AH7518" i="2"/>
  <c r="AJ7517" i="2"/>
  <c r="AH7517" i="2"/>
  <c r="AJ7516" i="2"/>
  <c r="AH7516" i="2"/>
  <c r="AJ7515" i="2"/>
  <c r="AH7515" i="2"/>
  <c r="AJ7514" i="2"/>
  <c r="AH7514" i="2"/>
  <c r="AJ7513" i="2"/>
  <c r="AH7513" i="2"/>
  <c r="AJ7512" i="2"/>
  <c r="AH7512" i="2"/>
  <c r="AJ7511" i="2"/>
  <c r="AH7511" i="2"/>
  <c r="AJ7510" i="2"/>
  <c r="AH7510" i="2"/>
  <c r="AJ7509" i="2"/>
  <c r="AH7509" i="2"/>
  <c r="AJ7508" i="2"/>
  <c r="AH7508" i="2"/>
  <c r="AJ7507" i="2"/>
  <c r="AH7507" i="2"/>
  <c r="AJ7506" i="2"/>
  <c r="AH7506" i="2"/>
  <c r="AJ7505" i="2"/>
  <c r="AH7505" i="2"/>
  <c r="AJ7504" i="2"/>
  <c r="AH7504" i="2"/>
  <c r="AJ7503" i="2"/>
  <c r="AH7503" i="2"/>
  <c r="AJ7502" i="2"/>
  <c r="AH7502" i="2"/>
  <c r="AJ7501" i="2"/>
  <c r="AH7501" i="2"/>
  <c r="AJ7500" i="2"/>
  <c r="AH7500" i="2"/>
  <c r="AJ7499" i="2"/>
  <c r="AH7499" i="2"/>
  <c r="AJ7498" i="2"/>
  <c r="AH7498" i="2"/>
  <c r="AJ7497" i="2"/>
  <c r="AH7497" i="2"/>
  <c r="AJ7496" i="2"/>
  <c r="AH7496" i="2"/>
  <c r="AJ7495" i="2"/>
  <c r="AH7495" i="2"/>
  <c r="AJ7494" i="2"/>
  <c r="AH7494" i="2"/>
  <c r="AJ7493" i="2"/>
  <c r="AH7493" i="2"/>
  <c r="AJ7492" i="2"/>
  <c r="AH7492" i="2"/>
  <c r="AJ7491" i="2"/>
  <c r="AH7491" i="2"/>
  <c r="AJ7490" i="2"/>
  <c r="AH7490" i="2"/>
  <c r="AJ7489" i="2"/>
  <c r="AH7489" i="2"/>
  <c r="AJ7488" i="2"/>
  <c r="AH7488" i="2"/>
  <c r="AJ7487" i="2"/>
  <c r="AH7487" i="2"/>
  <c r="AJ7486" i="2"/>
  <c r="AH7486" i="2"/>
  <c r="AJ7485" i="2"/>
  <c r="AH7485" i="2"/>
  <c r="AJ7484" i="2"/>
  <c r="AH7484" i="2"/>
  <c r="AJ7483" i="2"/>
  <c r="AH7483" i="2"/>
  <c r="AJ7482" i="2"/>
  <c r="AH7482" i="2"/>
  <c r="AJ7481" i="2"/>
  <c r="AH7481" i="2"/>
  <c r="AJ7480" i="2"/>
  <c r="AH7480" i="2"/>
  <c r="AJ7479" i="2"/>
  <c r="AH7479" i="2"/>
  <c r="AJ7478" i="2"/>
  <c r="AH7478" i="2"/>
  <c r="AJ7477" i="2"/>
  <c r="AH7477" i="2"/>
  <c r="AJ7476" i="2"/>
  <c r="AH7476" i="2"/>
  <c r="AJ7475" i="2"/>
  <c r="AH7475" i="2"/>
  <c r="AJ7474" i="2"/>
  <c r="AH7474" i="2"/>
  <c r="AJ7473" i="2"/>
  <c r="AH7473" i="2"/>
  <c r="AJ7472" i="2"/>
  <c r="AH7472" i="2"/>
  <c r="AJ7471" i="2"/>
  <c r="AH7471" i="2"/>
  <c r="AJ7470" i="2"/>
  <c r="AH7470" i="2"/>
  <c r="AJ7469" i="2"/>
  <c r="AH7469" i="2"/>
  <c r="AJ7468" i="2"/>
  <c r="AH7468" i="2"/>
  <c r="AJ7467" i="2"/>
  <c r="AH7467" i="2"/>
  <c r="AJ7466" i="2"/>
  <c r="AH7466" i="2"/>
  <c r="AJ7465" i="2"/>
  <c r="AH7465" i="2"/>
  <c r="AJ7464" i="2"/>
  <c r="AH7464" i="2"/>
  <c r="AJ7463" i="2"/>
  <c r="AH7463" i="2"/>
  <c r="AJ7462" i="2"/>
  <c r="AH7462" i="2"/>
  <c r="AJ7461" i="2"/>
  <c r="AH7461" i="2"/>
  <c r="AJ7460" i="2"/>
  <c r="AH7460" i="2"/>
  <c r="AJ7459" i="2"/>
  <c r="AH7459" i="2"/>
  <c r="AJ7458" i="2"/>
  <c r="AH7458" i="2"/>
  <c r="AJ7457" i="2"/>
  <c r="AH7457" i="2"/>
  <c r="AJ7456" i="2"/>
  <c r="AH7456" i="2"/>
  <c r="AJ7455" i="2"/>
  <c r="AH7455" i="2"/>
  <c r="AJ7454" i="2"/>
  <c r="AH7454" i="2"/>
  <c r="AJ7453" i="2"/>
  <c r="AH7453" i="2"/>
  <c r="AJ7452" i="2"/>
  <c r="AH7452" i="2"/>
  <c r="AJ7451" i="2"/>
  <c r="AH7451" i="2"/>
  <c r="AJ7450" i="2"/>
  <c r="AH7450" i="2"/>
  <c r="AJ7449" i="2"/>
  <c r="AH7449" i="2"/>
  <c r="AJ7448" i="2"/>
  <c r="AH7448" i="2"/>
  <c r="AJ7447" i="2"/>
  <c r="AH7447" i="2"/>
  <c r="AJ7446" i="2"/>
  <c r="AH7446" i="2"/>
  <c r="AJ7445" i="2"/>
  <c r="AH7445" i="2"/>
  <c r="AJ7444" i="2"/>
  <c r="AH7444" i="2"/>
  <c r="AJ7443" i="2"/>
  <c r="AH7443" i="2"/>
  <c r="AJ7442" i="2"/>
  <c r="AH7442" i="2"/>
  <c r="AJ7441" i="2"/>
  <c r="AH7441" i="2"/>
  <c r="AJ7440" i="2"/>
  <c r="AH7440" i="2"/>
  <c r="AJ7439" i="2"/>
  <c r="AH7439" i="2"/>
  <c r="AJ7438" i="2"/>
  <c r="AH7438" i="2"/>
  <c r="AJ7437" i="2"/>
  <c r="AH7437" i="2"/>
  <c r="AJ7436" i="2"/>
  <c r="AH7436" i="2"/>
  <c r="AJ7435" i="2"/>
  <c r="AH7435" i="2"/>
  <c r="AJ7434" i="2"/>
  <c r="AH7434" i="2"/>
  <c r="AJ7433" i="2"/>
  <c r="AH7433" i="2"/>
  <c r="AJ7432" i="2"/>
  <c r="AH7432" i="2"/>
  <c r="AJ7431" i="2"/>
  <c r="AH7431" i="2"/>
  <c r="AJ7430" i="2"/>
  <c r="AH7430" i="2"/>
  <c r="AJ7429" i="2"/>
  <c r="AH7429" i="2"/>
  <c r="AJ7428" i="2"/>
  <c r="AH7428" i="2"/>
  <c r="AJ7427" i="2"/>
  <c r="AH7427" i="2"/>
  <c r="AJ7426" i="2"/>
  <c r="AH7426" i="2"/>
  <c r="AJ7425" i="2"/>
  <c r="AH7425" i="2"/>
  <c r="AJ7424" i="2"/>
  <c r="AH7424" i="2"/>
  <c r="AJ7423" i="2"/>
  <c r="AH7423" i="2"/>
  <c r="AJ7422" i="2"/>
  <c r="AH7422" i="2"/>
  <c r="AJ7421" i="2"/>
  <c r="AH7421" i="2"/>
  <c r="AJ7420" i="2"/>
  <c r="AH7420" i="2"/>
  <c r="AJ7419" i="2"/>
  <c r="AH7419" i="2"/>
  <c r="AJ7418" i="2"/>
  <c r="AH7418" i="2"/>
  <c r="AJ7417" i="2"/>
  <c r="AH7417" i="2"/>
  <c r="AJ7416" i="2"/>
  <c r="AH7416" i="2"/>
  <c r="AJ7415" i="2"/>
  <c r="AH7415" i="2"/>
  <c r="AJ7414" i="2"/>
  <c r="AH7414" i="2"/>
  <c r="AJ7413" i="2"/>
  <c r="AH7413" i="2"/>
  <c r="AJ7412" i="2"/>
  <c r="AH7412" i="2"/>
  <c r="AJ7411" i="2"/>
  <c r="AH7411" i="2"/>
  <c r="AJ7410" i="2"/>
  <c r="AH7410" i="2"/>
  <c r="AJ7409" i="2"/>
  <c r="AH7409" i="2"/>
  <c r="AJ7408" i="2"/>
  <c r="AH7408" i="2"/>
  <c r="AJ7407" i="2"/>
  <c r="AH7407" i="2"/>
  <c r="AJ7406" i="2"/>
  <c r="AH7406" i="2"/>
  <c r="AJ7405" i="2"/>
  <c r="AH7405" i="2"/>
  <c r="AJ7404" i="2"/>
  <c r="AH7404" i="2"/>
  <c r="AJ7403" i="2"/>
  <c r="AH7403" i="2"/>
  <c r="AJ7402" i="2"/>
  <c r="AH7402" i="2"/>
  <c r="AJ7401" i="2"/>
  <c r="AH7401" i="2"/>
  <c r="AJ7400" i="2"/>
  <c r="AH7400" i="2"/>
  <c r="AJ7399" i="2"/>
  <c r="AH7399" i="2"/>
  <c r="AJ7398" i="2"/>
  <c r="AH7398" i="2"/>
  <c r="AJ7397" i="2"/>
  <c r="AH7397" i="2"/>
  <c r="AJ7396" i="2"/>
  <c r="AH7396" i="2"/>
  <c r="AJ7395" i="2"/>
  <c r="AH7395" i="2"/>
  <c r="AJ7394" i="2"/>
  <c r="AH7394" i="2"/>
  <c r="AJ7393" i="2"/>
  <c r="AH7393" i="2"/>
  <c r="AJ7392" i="2"/>
  <c r="AH7392" i="2"/>
  <c r="AJ7391" i="2"/>
  <c r="AH7391" i="2"/>
  <c r="AJ7390" i="2"/>
  <c r="AH7390" i="2"/>
  <c r="AJ7389" i="2"/>
  <c r="AH7389" i="2"/>
  <c r="AJ7388" i="2"/>
  <c r="AH7388" i="2"/>
  <c r="AJ7387" i="2"/>
  <c r="AH7387" i="2"/>
  <c r="AJ7386" i="2"/>
  <c r="AH7386" i="2"/>
  <c r="AJ7385" i="2"/>
  <c r="AH7385" i="2"/>
  <c r="AJ7384" i="2"/>
  <c r="AH7384" i="2"/>
  <c r="AJ7383" i="2"/>
  <c r="AH7383" i="2"/>
  <c r="AJ7382" i="2"/>
  <c r="AH7382" i="2"/>
  <c r="AJ7381" i="2"/>
  <c r="AH7381" i="2"/>
  <c r="AJ7380" i="2"/>
  <c r="AH7380" i="2"/>
  <c r="AJ7379" i="2"/>
  <c r="AH7379" i="2"/>
  <c r="AJ7378" i="2"/>
  <c r="AH7378" i="2"/>
  <c r="AJ7377" i="2"/>
  <c r="AH7377" i="2"/>
  <c r="AJ7376" i="2"/>
  <c r="AH7376" i="2"/>
  <c r="AJ7375" i="2"/>
  <c r="AH7375" i="2"/>
  <c r="AJ7374" i="2"/>
  <c r="AH7374" i="2"/>
  <c r="AJ7373" i="2"/>
  <c r="AH7373" i="2"/>
  <c r="AJ7372" i="2"/>
  <c r="AH7372" i="2"/>
  <c r="AJ7371" i="2"/>
  <c r="AH7371" i="2"/>
  <c r="AJ7370" i="2"/>
  <c r="AH7370" i="2"/>
  <c r="AJ7369" i="2"/>
  <c r="AH7369" i="2"/>
  <c r="AJ7368" i="2"/>
  <c r="AH7368" i="2"/>
  <c r="AJ7367" i="2"/>
  <c r="AH7367" i="2"/>
  <c r="AJ7366" i="2"/>
  <c r="AH7366" i="2"/>
  <c r="AJ7365" i="2"/>
  <c r="AH7365" i="2"/>
  <c r="AJ7364" i="2"/>
  <c r="AH7364" i="2"/>
  <c r="AJ7363" i="2"/>
  <c r="AH7363" i="2"/>
  <c r="AJ7362" i="2"/>
  <c r="AH7362" i="2"/>
  <c r="AJ7361" i="2"/>
  <c r="AH7361" i="2"/>
  <c r="AJ7360" i="2"/>
  <c r="AH7360" i="2"/>
  <c r="AJ7359" i="2"/>
  <c r="AH7359" i="2"/>
  <c r="AJ7358" i="2"/>
  <c r="AH7358" i="2"/>
  <c r="AJ7357" i="2"/>
  <c r="AH7357" i="2"/>
  <c r="AJ7356" i="2"/>
  <c r="AH7356" i="2"/>
  <c r="AJ7355" i="2"/>
  <c r="AH7355" i="2"/>
  <c r="AJ7354" i="2"/>
  <c r="AH7354" i="2"/>
  <c r="AJ7353" i="2"/>
  <c r="AH7353" i="2"/>
  <c r="AJ7352" i="2"/>
  <c r="AH7352" i="2"/>
  <c r="AJ7351" i="2"/>
  <c r="AH7351" i="2"/>
  <c r="AJ7350" i="2"/>
  <c r="AH7350" i="2"/>
  <c r="AJ7349" i="2"/>
  <c r="AH7349" i="2"/>
  <c r="AJ7348" i="2"/>
  <c r="AH7348" i="2"/>
  <c r="AJ7347" i="2"/>
  <c r="AH7347" i="2"/>
  <c r="AJ7346" i="2"/>
  <c r="AH7346" i="2"/>
  <c r="AJ7345" i="2"/>
  <c r="AH7345" i="2"/>
  <c r="AJ7344" i="2"/>
  <c r="AH7344" i="2"/>
  <c r="AJ7343" i="2"/>
  <c r="AH7343" i="2"/>
  <c r="AJ7342" i="2"/>
  <c r="AH7342" i="2"/>
  <c r="AJ7341" i="2"/>
  <c r="AH7341" i="2"/>
  <c r="AJ7340" i="2"/>
  <c r="AH7340" i="2"/>
  <c r="AJ7339" i="2"/>
  <c r="AH7339" i="2"/>
  <c r="AJ7338" i="2"/>
  <c r="AH7338" i="2"/>
  <c r="AJ7337" i="2"/>
  <c r="AH7337" i="2"/>
  <c r="AJ7336" i="2"/>
  <c r="AH7336" i="2"/>
  <c r="AJ7335" i="2"/>
  <c r="AH7335" i="2"/>
  <c r="AJ7334" i="2"/>
  <c r="AH7334" i="2"/>
  <c r="AJ7333" i="2"/>
  <c r="AH7333" i="2"/>
  <c r="AJ7332" i="2"/>
  <c r="AH7332" i="2"/>
  <c r="AJ7331" i="2"/>
  <c r="AH7331" i="2"/>
  <c r="AJ7330" i="2"/>
  <c r="AH7330" i="2"/>
  <c r="AJ7329" i="2"/>
  <c r="AH7329" i="2"/>
  <c r="AJ7328" i="2"/>
  <c r="AH7328" i="2"/>
  <c r="AJ7327" i="2"/>
  <c r="AH7327" i="2"/>
  <c r="AJ7326" i="2"/>
  <c r="AH7326" i="2"/>
  <c r="AJ7325" i="2"/>
  <c r="AH7325" i="2"/>
  <c r="AJ7324" i="2"/>
  <c r="AH7324" i="2"/>
  <c r="AJ7323" i="2"/>
  <c r="AH7323" i="2"/>
  <c r="AJ7322" i="2"/>
  <c r="AH7322" i="2"/>
  <c r="AJ7321" i="2"/>
  <c r="AH7321" i="2"/>
  <c r="AJ7320" i="2"/>
  <c r="AH7320" i="2"/>
  <c r="AJ7319" i="2"/>
  <c r="AH7319" i="2"/>
  <c r="AJ7318" i="2"/>
  <c r="AH7318" i="2"/>
  <c r="AJ7317" i="2"/>
  <c r="AH7317" i="2"/>
  <c r="AJ7316" i="2"/>
  <c r="AH7316" i="2"/>
  <c r="AJ7315" i="2"/>
  <c r="AH7315" i="2"/>
  <c r="AJ7314" i="2"/>
  <c r="AH7314" i="2"/>
  <c r="AJ7313" i="2"/>
  <c r="AH7313" i="2"/>
  <c r="AJ7312" i="2"/>
  <c r="AH7312" i="2"/>
  <c r="AJ7311" i="2"/>
  <c r="AH7311" i="2"/>
  <c r="AJ7310" i="2"/>
  <c r="AH7310" i="2"/>
  <c r="AJ7309" i="2"/>
  <c r="AH7309" i="2"/>
  <c r="AJ7308" i="2"/>
  <c r="AH7308" i="2"/>
  <c r="AJ7307" i="2"/>
  <c r="AH7307" i="2"/>
  <c r="AJ7306" i="2"/>
  <c r="AH7306" i="2"/>
  <c r="AJ7305" i="2"/>
  <c r="AH7305" i="2"/>
  <c r="AJ7304" i="2"/>
  <c r="AH7304" i="2"/>
  <c r="AJ7303" i="2"/>
  <c r="AH7303" i="2"/>
  <c r="AJ7302" i="2"/>
  <c r="AH7302" i="2"/>
  <c r="AJ7301" i="2"/>
  <c r="AH7301" i="2"/>
  <c r="AJ7300" i="2"/>
  <c r="AH7300" i="2"/>
  <c r="AJ7299" i="2"/>
  <c r="AH7299" i="2"/>
  <c r="AJ7298" i="2"/>
  <c r="AH7298" i="2"/>
  <c r="AJ7297" i="2"/>
  <c r="AH7297" i="2"/>
  <c r="AJ7296" i="2"/>
  <c r="AH7296" i="2"/>
  <c r="AJ7295" i="2"/>
  <c r="AH7295" i="2"/>
  <c r="AJ7294" i="2"/>
  <c r="AH7294" i="2"/>
  <c r="AJ7293" i="2"/>
  <c r="AH7293" i="2"/>
  <c r="AJ7292" i="2"/>
  <c r="AH7292" i="2"/>
  <c r="AJ7291" i="2"/>
  <c r="AH7291" i="2"/>
  <c r="AJ7290" i="2"/>
  <c r="AH7290" i="2"/>
  <c r="AJ7289" i="2"/>
  <c r="AH7289" i="2"/>
  <c r="AJ7288" i="2"/>
  <c r="AH7288" i="2"/>
  <c r="AJ7287" i="2"/>
  <c r="AH7287" i="2"/>
  <c r="AJ7286" i="2"/>
  <c r="AH7286" i="2"/>
  <c r="AJ7285" i="2"/>
  <c r="AH7285" i="2"/>
  <c r="AJ7284" i="2"/>
  <c r="AH7284" i="2"/>
  <c r="AJ7283" i="2"/>
  <c r="AH7283" i="2"/>
  <c r="AJ7282" i="2"/>
  <c r="AH7282" i="2"/>
  <c r="AJ7281" i="2"/>
  <c r="AH7281" i="2"/>
  <c r="AJ7280" i="2"/>
  <c r="AH7280" i="2"/>
  <c r="AJ7279" i="2"/>
  <c r="AH7279" i="2"/>
  <c r="AJ7278" i="2"/>
  <c r="AH7278" i="2"/>
  <c r="AJ7277" i="2"/>
  <c r="AH7277" i="2"/>
  <c r="AJ7276" i="2"/>
  <c r="AH7276" i="2"/>
  <c r="AJ7275" i="2"/>
  <c r="AH7275" i="2"/>
  <c r="AJ7274" i="2"/>
  <c r="AH7274" i="2"/>
  <c r="AJ7273" i="2"/>
  <c r="AH7273" i="2"/>
  <c r="AJ7272" i="2"/>
  <c r="AH7272" i="2"/>
  <c r="AJ7271" i="2"/>
  <c r="AH7271" i="2"/>
  <c r="AJ7270" i="2"/>
  <c r="AH7270" i="2"/>
  <c r="AJ7269" i="2"/>
  <c r="AH7269" i="2"/>
  <c r="AJ7268" i="2"/>
  <c r="AH7268" i="2"/>
  <c r="AJ7267" i="2"/>
  <c r="AH7267" i="2"/>
  <c r="AJ7266" i="2"/>
  <c r="AH7266" i="2"/>
  <c r="AJ7265" i="2"/>
  <c r="AH7265" i="2"/>
  <c r="AJ7264" i="2"/>
  <c r="AH7264" i="2"/>
  <c r="AJ7263" i="2"/>
  <c r="AH7263" i="2"/>
  <c r="AJ7262" i="2"/>
  <c r="AH7262" i="2"/>
  <c r="AJ7261" i="2"/>
  <c r="AH7261" i="2"/>
  <c r="AJ7260" i="2"/>
  <c r="AH7260" i="2"/>
  <c r="AJ7259" i="2"/>
  <c r="AH7259" i="2"/>
  <c r="AJ7258" i="2"/>
  <c r="AH7258" i="2"/>
  <c r="AJ7257" i="2"/>
  <c r="AH7257" i="2"/>
  <c r="AJ7256" i="2"/>
  <c r="AH7256" i="2"/>
  <c r="AJ7255" i="2"/>
  <c r="AH7255" i="2"/>
  <c r="AJ7254" i="2"/>
  <c r="AH7254" i="2"/>
  <c r="AJ7253" i="2"/>
  <c r="AH7253" i="2"/>
  <c r="AJ7252" i="2"/>
  <c r="AH7252" i="2"/>
  <c r="AJ7251" i="2"/>
  <c r="AH7251" i="2"/>
  <c r="AJ7250" i="2"/>
  <c r="AH7250" i="2"/>
  <c r="AJ7249" i="2"/>
  <c r="AH7249" i="2"/>
  <c r="AJ7248" i="2"/>
  <c r="AH7248" i="2"/>
  <c r="AJ7247" i="2"/>
  <c r="AH7247" i="2"/>
  <c r="AJ7246" i="2"/>
  <c r="AH7246" i="2"/>
  <c r="AJ7245" i="2"/>
  <c r="AH7245" i="2"/>
  <c r="AJ7244" i="2"/>
  <c r="AH7244" i="2"/>
  <c r="AJ7243" i="2"/>
  <c r="AH7243" i="2"/>
  <c r="AJ7242" i="2"/>
  <c r="AH7242" i="2"/>
  <c r="AJ7241" i="2"/>
  <c r="AH7241" i="2"/>
  <c r="AJ7240" i="2"/>
  <c r="AH7240" i="2"/>
  <c r="AJ7239" i="2"/>
  <c r="AH7239" i="2"/>
  <c r="AJ7238" i="2"/>
  <c r="AH7238" i="2"/>
  <c r="AJ7237" i="2"/>
  <c r="AH7237" i="2"/>
  <c r="AJ7236" i="2"/>
  <c r="AH7236" i="2"/>
  <c r="AJ7235" i="2"/>
  <c r="AH7235" i="2"/>
  <c r="AJ7234" i="2"/>
  <c r="AH7234" i="2"/>
  <c r="AJ7233" i="2"/>
  <c r="AH7233" i="2"/>
  <c r="AJ7232" i="2"/>
  <c r="AH7232" i="2"/>
  <c r="AJ7231" i="2"/>
  <c r="AH7231" i="2"/>
  <c r="AJ7230" i="2"/>
  <c r="AH7230" i="2"/>
  <c r="AJ7229" i="2"/>
  <c r="AH7229" i="2"/>
  <c r="AJ7228" i="2"/>
  <c r="AH7228" i="2"/>
  <c r="AJ7227" i="2"/>
  <c r="AH7227" i="2"/>
  <c r="AJ7226" i="2"/>
  <c r="AH7226" i="2"/>
  <c r="AJ7225" i="2"/>
  <c r="AH7225" i="2"/>
  <c r="AJ7224" i="2"/>
  <c r="AH7224" i="2"/>
  <c r="AJ7223" i="2"/>
  <c r="AH7223" i="2"/>
  <c r="AJ7222" i="2"/>
  <c r="AH7222" i="2"/>
  <c r="AJ7221" i="2"/>
  <c r="AH7221" i="2"/>
  <c r="AJ7220" i="2"/>
  <c r="AH7220" i="2"/>
  <c r="AJ7219" i="2"/>
  <c r="AH7219" i="2"/>
  <c r="AJ7218" i="2"/>
  <c r="AH7218" i="2"/>
  <c r="AJ7217" i="2"/>
  <c r="AH7217" i="2"/>
  <c r="AJ7216" i="2"/>
  <c r="AH7216" i="2"/>
  <c r="AJ7215" i="2"/>
  <c r="AH7215" i="2"/>
  <c r="AJ7214" i="2"/>
  <c r="AH7214" i="2"/>
  <c r="AJ7213" i="2"/>
  <c r="AH7213" i="2"/>
  <c r="AJ7212" i="2"/>
  <c r="AH7212" i="2"/>
  <c r="AJ7211" i="2"/>
  <c r="AH7211" i="2"/>
  <c r="AJ7210" i="2"/>
  <c r="AH7210" i="2"/>
  <c r="AJ7209" i="2"/>
  <c r="AH7209" i="2"/>
  <c r="AJ7208" i="2"/>
  <c r="AH7208" i="2"/>
  <c r="AJ7207" i="2"/>
  <c r="AH7207" i="2"/>
  <c r="AJ7206" i="2"/>
  <c r="AH7206" i="2"/>
  <c r="AJ7205" i="2"/>
  <c r="AH7205" i="2"/>
  <c r="AJ7204" i="2"/>
  <c r="AH7204" i="2"/>
  <c r="AJ7203" i="2"/>
  <c r="AH7203" i="2"/>
  <c r="AJ7202" i="2"/>
  <c r="AH7202" i="2"/>
  <c r="AJ7201" i="2"/>
  <c r="AH7201" i="2"/>
  <c r="AJ7200" i="2"/>
  <c r="AH7200" i="2"/>
  <c r="AJ7199" i="2"/>
  <c r="AH7199" i="2"/>
  <c r="AJ7198" i="2"/>
  <c r="AH7198" i="2"/>
  <c r="AJ7197" i="2"/>
  <c r="AH7197" i="2"/>
  <c r="AJ7196" i="2"/>
  <c r="AH7196" i="2"/>
  <c r="AJ7195" i="2"/>
  <c r="AH7195" i="2"/>
  <c r="AJ7194" i="2"/>
  <c r="AH7194" i="2"/>
  <c r="AJ7193" i="2"/>
  <c r="AH7193" i="2"/>
  <c r="AJ7192" i="2"/>
  <c r="AH7192" i="2"/>
  <c r="AJ7191" i="2"/>
  <c r="AH7191" i="2"/>
  <c r="AJ7190" i="2"/>
  <c r="AH7190" i="2"/>
  <c r="AJ7189" i="2"/>
  <c r="AH7189" i="2"/>
  <c r="AJ7188" i="2"/>
  <c r="AH7188" i="2"/>
  <c r="AJ7187" i="2"/>
  <c r="AH7187" i="2"/>
  <c r="AJ7186" i="2"/>
  <c r="AH7186" i="2"/>
  <c r="AJ7185" i="2"/>
  <c r="AH7185" i="2"/>
  <c r="AJ7184" i="2"/>
  <c r="AH7184" i="2"/>
  <c r="AJ7183" i="2"/>
  <c r="AH7183" i="2"/>
  <c r="AJ7182" i="2"/>
  <c r="AH7182" i="2"/>
  <c r="AJ7181" i="2"/>
  <c r="AH7181" i="2"/>
  <c r="AJ7180" i="2"/>
  <c r="AH7180" i="2"/>
  <c r="AJ7179" i="2"/>
  <c r="AH7179" i="2"/>
  <c r="AJ7178" i="2"/>
  <c r="AH7178" i="2"/>
  <c r="AJ7177" i="2"/>
  <c r="AH7177" i="2"/>
  <c r="AJ7176" i="2"/>
  <c r="AH7176" i="2"/>
  <c r="AJ7175" i="2"/>
  <c r="AH7175" i="2"/>
  <c r="AJ7174" i="2"/>
  <c r="AH7174" i="2"/>
  <c r="AJ7173" i="2"/>
  <c r="AH7173" i="2"/>
  <c r="AJ7172" i="2"/>
  <c r="AH7172" i="2"/>
  <c r="AJ7171" i="2"/>
  <c r="AH7171" i="2"/>
  <c r="AJ7170" i="2"/>
  <c r="AH7170" i="2"/>
  <c r="AJ7169" i="2"/>
  <c r="AH7169" i="2"/>
  <c r="AJ7168" i="2"/>
  <c r="AH7168" i="2"/>
  <c r="AJ7167" i="2"/>
  <c r="AH7167" i="2"/>
  <c r="AJ7166" i="2"/>
  <c r="AH7166" i="2"/>
  <c r="AJ7165" i="2"/>
  <c r="AH7165" i="2"/>
  <c r="AJ7164" i="2"/>
  <c r="AH7164" i="2"/>
  <c r="AJ7163" i="2"/>
  <c r="AH7163" i="2"/>
  <c r="AJ7162" i="2"/>
  <c r="AH7162" i="2"/>
  <c r="AJ7161" i="2"/>
  <c r="AH7161" i="2"/>
  <c r="AJ7160" i="2"/>
  <c r="AH7160" i="2"/>
  <c r="AJ7159" i="2"/>
  <c r="AH7159" i="2"/>
  <c r="AJ7158" i="2"/>
  <c r="AH7158" i="2"/>
  <c r="AJ7157" i="2"/>
  <c r="AH7157" i="2"/>
  <c r="AJ7156" i="2"/>
  <c r="AH7156" i="2"/>
  <c r="AJ7155" i="2"/>
  <c r="AH7155" i="2"/>
  <c r="AJ7154" i="2"/>
  <c r="AH7154" i="2"/>
  <c r="AJ7153" i="2"/>
  <c r="AH7153" i="2"/>
  <c r="AJ7152" i="2"/>
  <c r="AH7152" i="2"/>
  <c r="AJ7151" i="2"/>
  <c r="AH7151" i="2"/>
  <c r="AJ7150" i="2"/>
  <c r="AH7150" i="2"/>
  <c r="AJ7149" i="2"/>
  <c r="AH7149" i="2"/>
  <c r="AJ7148" i="2"/>
  <c r="AH7148" i="2"/>
  <c r="AJ7147" i="2"/>
  <c r="AH7147" i="2"/>
  <c r="AJ7146" i="2"/>
  <c r="AH7146" i="2"/>
  <c r="AJ7145" i="2"/>
  <c r="AH7145" i="2"/>
  <c r="AJ7144" i="2"/>
  <c r="AH7144" i="2"/>
  <c r="AJ7143" i="2"/>
  <c r="AH7143" i="2"/>
  <c r="AJ7142" i="2"/>
  <c r="AH7142" i="2"/>
  <c r="AJ7141" i="2"/>
  <c r="AH7141" i="2"/>
  <c r="AJ7140" i="2"/>
  <c r="AH7140" i="2"/>
  <c r="AJ7139" i="2"/>
  <c r="AH7139" i="2"/>
  <c r="AJ7138" i="2"/>
  <c r="AH7138" i="2"/>
  <c r="AJ7137" i="2"/>
  <c r="AH7137" i="2"/>
  <c r="AJ7136" i="2"/>
  <c r="AH7136" i="2"/>
  <c r="AJ7135" i="2"/>
  <c r="AH7135" i="2"/>
  <c r="AJ7134" i="2"/>
  <c r="AH7134" i="2"/>
  <c r="AJ7133" i="2"/>
  <c r="AH7133" i="2"/>
  <c r="AJ7132" i="2"/>
  <c r="AH7132" i="2"/>
  <c r="AJ7131" i="2"/>
  <c r="AH7131" i="2"/>
  <c r="AJ7130" i="2"/>
  <c r="AH7130" i="2"/>
  <c r="AJ7129" i="2"/>
  <c r="AH7129" i="2"/>
  <c r="AJ7128" i="2"/>
  <c r="AH7128" i="2"/>
  <c r="AJ7127" i="2"/>
  <c r="AH7127" i="2"/>
  <c r="AJ7126" i="2"/>
  <c r="AH7126" i="2"/>
  <c r="AJ7125" i="2"/>
  <c r="AH7125" i="2"/>
  <c r="AJ7124" i="2"/>
  <c r="AH7124" i="2"/>
  <c r="AJ7123" i="2"/>
  <c r="AH7123" i="2"/>
  <c r="AJ7122" i="2"/>
  <c r="AH7122" i="2"/>
  <c r="AJ7121" i="2"/>
  <c r="AH7121" i="2"/>
  <c r="AJ7120" i="2"/>
  <c r="AH7120" i="2"/>
  <c r="AJ7119" i="2"/>
  <c r="AH7119" i="2"/>
  <c r="AJ7118" i="2"/>
  <c r="AH7118" i="2"/>
  <c r="AJ7117" i="2"/>
  <c r="AH7117" i="2"/>
  <c r="AJ7116" i="2"/>
  <c r="AH7116" i="2"/>
  <c r="AJ7115" i="2"/>
  <c r="AH7115" i="2"/>
  <c r="AJ7114" i="2"/>
  <c r="AH7114" i="2"/>
  <c r="AJ7113" i="2"/>
  <c r="AH7113" i="2"/>
  <c r="AJ7112" i="2"/>
  <c r="AH7112" i="2"/>
  <c r="AJ7111" i="2"/>
  <c r="AH7111" i="2"/>
  <c r="AJ7110" i="2"/>
  <c r="AH7110" i="2"/>
  <c r="AJ7109" i="2"/>
  <c r="AH7109" i="2"/>
  <c r="AJ7108" i="2"/>
  <c r="AH7108" i="2"/>
  <c r="AJ7107" i="2"/>
  <c r="AH7107" i="2"/>
  <c r="AJ7106" i="2"/>
  <c r="AH7106" i="2"/>
  <c r="AJ7105" i="2"/>
  <c r="AH7105" i="2"/>
  <c r="AJ7104" i="2"/>
  <c r="AH7104" i="2"/>
  <c r="AJ7103" i="2"/>
  <c r="AH7103" i="2"/>
  <c r="AJ7102" i="2"/>
  <c r="AH7102" i="2"/>
  <c r="AJ7101" i="2"/>
  <c r="AH7101" i="2"/>
  <c r="AJ7100" i="2"/>
  <c r="AH7100" i="2"/>
  <c r="AJ7099" i="2"/>
  <c r="AH7099" i="2"/>
  <c r="AJ7098" i="2"/>
  <c r="AH7098" i="2"/>
  <c r="AJ7097" i="2"/>
  <c r="AH7097" i="2"/>
  <c r="AJ7096" i="2"/>
  <c r="AH7096" i="2"/>
  <c r="AJ7095" i="2"/>
  <c r="AH7095" i="2"/>
  <c r="AJ7094" i="2"/>
  <c r="AH7094" i="2"/>
  <c r="AJ7093" i="2"/>
  <c r="AH7093" i="2"/>
  <c r="AJ7092" i="2"/>
  <c r="AH7092" i="2"/>
  <c r="AJ7091" i="2"/>
  <c r="AH7091" i="2"/>
  <c r="AJ7090" i="2"/>
  <c r="AH7090" i="2"/>
  <c r="AJ7089" i="2"/>
  <c r="AH7089" i="2"/>
  <c r="AJ7088" i="2"/>
  <c r="AH7088" i="2"/>
  <c r="AJ7087" i="2"/>
  <c r="AH7087" i="2"/>
  <c r="AJ7086" i="2"/>
  <c r="AH7086" i="2"/>
  <c r="AJ7085" i="2"/>
  <c r="AH7085" i="2"/>
  <c r="AJ7084" i="2"/>
  <c r="AH7084" i="2"/>
  <c r="AJ7083" i="2"/>
  <c r="AH7083" i="2"/>
  <c r="AJ7082" i="2"/>
  <c r="AH7082" i="2"/>
  <c r="AJ7081" i="2"/>
  <c r="AH7081" i="2"/>
  <c r="AJ7080" i="2"/>
  <c r="AH7080" i="2"/>
  <c r="AJ7079" i="2"/>
  <c r="AH7079" i="2"/>
  <c r="AJ7078" i="2"/>
  <c r="AH7078" i="2"/>
  <c r="AJ7077" i="2"/>
  <c r="AH7077" i="2"/>
  <c r="AJ7076" i="2"/>
  <c r="AH7076" i="2"/>
  <c r="AJ7075" i="2"/>
  <c r="AH7075" i="2"/>
  <c r="AJ7074" i="2"/>
  <c r="AH7074" i="2"/>
  <c r="AJ7073" i="2"/>
  <c r="AH7073" i="2"/>
  <c r="AJ7072" i="2"/>
  <c r="AH7072" i="2"/>
  <c r="AJ7071" i="2"/>
  <c r="AH7071" i="2"/>
  <c r="AJ7070" i="2"/>
  <c r="AH7070" i="2"/>
  <c r="AJ7069" i="2"/>
  <c r="AH7069" i="2"/>
  <c r="AJ7068" i="2"/>
  <c r="AH7068" i="2"/>
  <c r="AJ7067" i="2"/>
  <c r="AH7067" i="2"/>
  <c r="AJ7066" i="2"/>
  <c r="AH7066" i="2"/>
  <c r="AJ7065" i="2"/>
  <c r="AH7065" i="2"/>
  <c r="AJ7064" i="2"/>
  <c r="AH7064" i="2"/>
  <c r="AJ7063" i="2"/>
  <c r="AH7063" i="2"/>
  <c r="AJ7062" i="2"/>
  <c r="AH7062" i="2"/>
  <c r="AJ7061" i="2"/>
  <c r="AH7061" i="2"/>
  <c r="AJ7060" i="2"/>
  <c r="AH7060" i="2"/>
  <c r="AJ7059" i="2"/>
  <c r="AH7059" i="2"/>
  <c r="AJ7058" i="2"/>
  <c r="AH7058" i="2"/>
  <c r="AJ7057" i="2"/>
  <c r="AH7057" i="2"/>
  <c r="AJ7056" i="2"/>
  <c r="AH7056" i="2"/>
  <c r="AJ7055" i="2"/>
  <c r="AH7055" i="2"/>
  <c r="AJ7054" i="2"/>
  <c r="AH7054" i="2"/>
  <c r="AJ7053" i="2"/>
  <c r="AH7053" i="2"/>
  <c r="AJ7052" i="2"/>
  <c r="AH7052" i="2"/>
  <c r="AJ7051" i="2"/>
  <c r="AH7051" i="2"/>
  <c r="AJ7050" i="2"/>
  <c r="AH7050" i="2"/>
  <c r="AJ7049" i="2"/>
  <c r="AH7049" i="2"/>
  <c r="AJ7048" i="2"/>
  <c r="AH7048" i="2"/>
  <c r="AJ7047" i="2"/>
  <c r="AH7047" i="2"/>
  <c r="AJ7046" i="2"/>
  <c r="AH7046" i="2"/>
  <c r="AJ7045" i="2"/>
  <c r="AH7045" i="2"/>
  <c r="AJ7044" i="2"/>
  <c r="AH7044" i="2"/>
  <c r="AJ7043" i="2"/>
  <c r="AH7043" i="2"/>
  <c r="AJ7042" i="2"/>
  <c r="AH7042" i="2"/>
  <c r="AJ7041" i="2"/>
  <c r="AH7041" i="2"/>
  <c r="AJ7040" i="2"/>
  <c r="AH7040" i="2"/>
  <c r="AJ7039" i="2"/>
  <c r="AH7039" i="2"/>
  <c r="AJ7038" i="2"/>
  <c r="AH7038" i="2"/>
  <c r="AJ7037" i="2"/>
  <c r="AH7037" i="2"/>
  <c r="AJ7036" i="2"/>
  <c r="AH7036" i="2"/>
  <c r="AJ7035" i="2"/>
  <c r="AH7035" i="2"/>
  <c r="AJ7034" i="2"/>
  <c r="AH7034" i="2"/>
  <c r="AJ7033" i="2"/>
  <c r="AH7033" i="2"/>
  <c r="AJ7032" i="2"/>
  <c r="AH7032" i="2"/>
  <c r="AJ7031" i="2"/>
  <c r="AH7031" i="2"/>
  <c r="AJ7030" i="2"/>
  <c r="AH7030" i="2"/>
  <c r="AJ7029" i="2"/>
  <c r="AH7029" i="2"/>
  <c r="AJ7028" i="2"/>
  <c r="AH7028" i="2"/>
  <c r="AJ7027" i="2"/>
  <c r="AH7027" i="2"/>
  <c r="AJ7026" i="2"/>
  <c r="AH7026" i="2"/>
  <c r="AJ7025" i="2"/>
  <c r="AH7025" i="2"/>
  <c r="AJ7024" i="2"/>
  <c r="AH7024" i="2"/>
  <c r="AJ7023" i="2"/>
  <c r="AH7023" i="2"/>
  <c r="AJ7022" i="2"/>
  <c r="AH7022" i="2"/>
  <c r="AJ7021" i="2"/>
  <c r="AH7021" i="2"/>
  <c r="AJ7020" i="2"/>
  <c r="AH7020" i="2"/>
  <c r="AJ7019" i="2"/>
  <c r="AH7019" i="2"/>
  <c r="AJ7018" i="2"/>
  <c r="AH7018" i="2"/>
  <c r="AJ7017" i="2"/>
  <c r="AH7017" i="2"/>
  <c r="AJ7016" i="2"/>
  <c r="AH7016" i="2"/>
  <c r="AJ7015" i="2"/>
  <c r="AH7015" i="2"/>
  <c r="AJ7014" i="2"/>
  <c r="AH7014" i="2"/>
  <c r="AJ7013" i="2"/>
  <c r="AH7013" i="2"/>
  <c r="AJ7012" i="2"/>
  <c r="AH7012" i="2"/>
  <c r="AJ7011" i="2"/>
  <c r="AH7011" i="2"/>
  <c r="AJ7010" i="2"/>
  <c r="AH7010" i="2"/>
  <c r="AJ7009" i="2"/>
  <c r="AH7009" i="2"/>
  <c r="AJ7008" i="2"/>
  <c r="AH7008" i="2"/>
  <c r="AJ7007" i="2"/>
  <c r="AH7007" i="2"/>
  <c r="AJ7006" i="2"/>
  <c r="AH7006" i="2"/>
  <c r="AJ7005" i="2"/>
  <c r="AH7005" i="2"/>
  <c r="AJ7004" i="2"/>
  <c r="AH7004" i="2"/>
  <c r="AJ7003" i="2"/>
  <c r="AH7003" i="2"/>
  <c r="AJ7002" i="2"/>
  <c r="AH7002" i="2"/>
  <c r="AJ7001" i="2"/>
  <c r="AH7001" i="2"/>
  <c r="AJ7000" i="2"/>
  <c r="AH7000" i="2"/>
  <c r="AJ6999" i="2"/>
  <c r="AH6999" i="2"/>
  <c r="AJ6998" i="2"/>
  <c r="AH6998" i="2"/>
  <c r="AJ6997" i="2"/>
  <c r="AH6997" i="2"/>
  <c r="AJ6996" i="2"/>
  <c r="AH6996" i="2"/>
  <c r="AJ6995" i="2"/>
  <c r="AH6995" i="2"/>
  <c r="AJ6994" i="2"/>
  <c r="AH6994" i="2"/>
  <c r="AJ6993" i="2"/>
  <c r="AH6993" i="2"/>
  <c r="AJ6992" i="2"/>
  <c r="AH6992" i="2"/>
  <c r="AJ6991" i="2"/>
  <c r="AH6991" i="2"/>
  <c r="AJ6990" i="2"/>
  <c r="AH6990" i="2"/>
  <c r="AJ6989" i="2"/>
  <c r="AH6989" i="2"/>
  <c r="AJ6988" i="2"/>
  <c r="AH6988" i="2"/>
  <c r="AJ6987" i="2"/>
  <c r="AH6987" i="2"/>
  <c r="AJ6986" i="2"/>
  <c r="AH6986" i="2"/>
  <c r="AJ6985" i="2"/>
  <c r="AH6985" i="2"/>
  <c r="AJ6984" i="2"/>
  <c r="AH6984" i="2"/>
  <c r="AJ6983" i="2"/>
  <c r="AH6983" i="2"/>
  <c r="AJ6982" i="2"/>
  <c r="AH6982" i="2"/>
  <c r="AJ6981" i="2"/>
  <c r="AH6981" i="2"/>
  <c r="AJ6980" i="2"/>
  <c r="AH6980" i="2"/>
  <c r="AJ6979" i="2"/>
  <c r="AH6979" i="2"/>
  <c r="AJ6978" i="2"/>
  <c r="AH6978" i="2"/>
  <c r="AJ6977" i="2"/>
  <c r="AH6977" i="2"/>
  <c r="AJ6976" i="2"/>
  <c r="AH6976" i="2"/>
  <c r="AJ6975" i="2"/>
  <c r="AH6975" i="2"/>
  <c r="AJ6974" i="2"/>
  <c r="AH6974" i="2"/>
  <c r="AJ6973" i="2"/>
  <c r="AH6973" i="2"/>
  <c r="AJ6972" i="2"/>
  <c r="AH6972" i="2"/>
  <c r="AJ6971" i="2"/>
  <c r="AH6971" i="2"/>
  <c r="AJ6970" i="2"/>
  <c r="AH6970" i="2"/>
  <c r="AJ6969" i="2"/>
  <c r="AH6969" i="2"/>
  <c r="AJ6968" i="2"/>
  <c r="AH6968" i="2"/>
  <c r="AJ6967" i="2"/>
  <c r="AH6967" i="2"/>
  <c r="AJ6966" i="2"/>
  <c r="AH6966" i="2"/>
  <c r="AJ6965" i="2"/>
  <c r="AH6965" i="2"/>
  <c r="AJ6964" i="2"/>
  <c r="AH6964" i="2"/>
  <c r="AJ6963" i="2"/>
  <c r="AH6963" i="2"/>
  <c r="AJ6962" i="2"/>
  <c r="AH6962" i="2"/>
  <c r="AJ6961" i="2"/>
  <c r="AH6961" i="2"/>
  <c r="AJ6960" i="2"/>
  <c r="AH6960" i="2"/>
  <c r="AJ6959" i="2"/>
  <c r="AH6959" i="2"/>
  <c r="AJ6958" i="2"/>
  <c r="AH6958" i="2"/>
  <c r="AJ6957" i="2"/>
  <c r="AH6957" i="2"/>
  <c r="AJ6956" i="2"/>
  <c r="AH6956" i="2"/>
  <c r="AJ6955" i="2"/>
  <c r="AH6955" i="2"/>
  <c r="AJ6954" i="2"/>
  <c r="AH6954" i="2"/>
  <c r="AJ6953" i="2"/>
  <c r="AH6953" i="2"/>
  <c r="AJ6952" i="2"/>
  <c r="AH6952" i="2"/>
  <c r="AJ6951" i="2"/>
  <c r="AH6951" i="2"/>
  <c r="AJ6950" i="2"/>
  <c r="AH6950" i="2"/>
  <c r="AJ6949" i="2"/>
  <c r="AH6949" i="2"/>
  <c r="AJ6948" i="2"/>
  <c r="AH6948" i="2"/>
  <c r="AJ6947" i="2"/>
  <c r="AH6947" i="2"/>
  <c r="AJ6946" i="2"/>
  <c r="AH6946" i="2"/>
  <c r="AJ6945" i="2"/>
  <c r="AH6945" i="2"/>
  <c r="AJ6944" i="2"/>
  <c r="AH6944" i="2"/>
  <c r="AJ6943" i="2"/>
  <c r="AH6943" i="2"/>
  <c r="AJ6942" i="2"/>
  <c r="AH6942" i="2"/>
  <c r="AJ6941" i="2"/>
  <c r="AH6941" i="2"/>
  <c r="AJ6940" i="2"/>
  <c r="AH6940" i="2"/>
  <c r="AJ6939" i="2"/>
  <c r="AH6939" i="2"/>
  <c r="AJ6938" i="2"/>
  <c r="AH6938" i="2"/>
  <c r="AJ6937" i="2"/>
  <c r="AH6937" i="2"/>
  <c r="AJ6936" i="2"/>
  <c r="AH6936" i="2"/>
  <c r="AJ6935" i="2"/>
  <c r="AH6935" i="2"/>
  <c r="AJ6934" i="2"/>
  <c r="AH6934" i="2"/>
  <c r="AJ6933" i="2"/>
  <c r="AH6933" i="2"/>
  <c r="AJ6932" i="2"/>
  <c r="AH6932" i="2"/>
  <c r="AJ6931" i="2"/>
  <c r="AH6931" i="2"/>
  <c r="AJ6930" i="2"/>
  <c r="AH6930" i="2"/>
  <c r="AJ6929" i="2"/>
  <c r="AH6929" i="2"/>
  <c r="AJ6928" i="2"/>
  <c r="AH6928" i="2"/>
  <c r="AJ6927" i="2"/>
  <c r="AH6927" i="2"/>
  <c r="AJ6926" i="2"/>
  <c r="AH6926" i="2"/>
  <c r="AJ6925" i="2"/>
  <c r="AH6925" i="2"/>
  <c r="AJ6924" i="2"/>
  <c r="AH6924" i="2"/>
  <c r="AJ6923" i="2"/>
  <c r="AH6923" i="2"/>
  <c r="AJ6922" i="2"/>
  <c r="AH6922" i="2"/>
  <c r="AJ6921" i="2"/>
  <c r="AH6921" i="2"/>
  <c r="AJ6920" i="2"/>
  <c r="AH6920" i="2"/>
  <c r="AJ6919" i="2"/>
  <c r="AH6919" i="2"/>
  <c r="AJ6918" i="2"/>
  <c r="AH6918" i="2"/>
  <c r="AJ6917" i="2"/>
  <c r="AH6917" i="2"/>
  <c r="AJ6916" i="2"/>
  <c r="AH6916" i="2"/>
  <c r="AJ6915" i="2"/>
  <c r="AH6915" i="2"/>
  <c r="AJ6914" i="2"/>
  <c r="AH6914" i="2"/>
  <c r="AJ6913" i="2"/>
  <c r="AH6913" i="2"/>
  <c r="AJ6912" i="2"/>
  <c r="AH6912" i="2"/>
  <c r="AJ6911" i="2"/>
  <c r="AH6911" i="2"/>
  <c r="AJ6910" i="2"/>
  <c r="AH6910" i="2"/>
  <c r="AJ6909" i="2"/>
  <c r="AH6909" i="2"/>
  <c r="AJ6908" i="2"/>
  <c r="AH6908" i="2"/>
  <c r="AJ6907" i="2"/>
  <c r="AH6907" i="2"/>
  <c r="AJ6906" i="2"/>
  <c r="AH6906" i="2"/>
  <c r="AJ6905" i="2"/>
  <c r="AH6905" i="2"/>
  <c r="AJ6904" i="2"/>
  <c r="AH6904" i="2"/>
  <c r="AJ6903" i="2"/>
  <c r="AH6903" i="2"/>
  <c r="AJ6902" i="2"/>
  <c r="AH6902" i="2"/>
  <c r="AJ6901" i="2"/>
  <c r="AH6901" i="2"/>
  <c r="AJ6900" i="2"/>
  <c r="AH6900" i="2"/>
  <c r="AJ6899" i="2"/>
  <c r="AH6899" i="2"/>
  <c r="AJ6898" i="2"/>
  <c r="AH6898" i="2"/>
  <c r="AJ6897" i="2"/>
  <c r="AH6897" i="2"/>
  <c r="AJ6896" i="2"/>
  <c r="AH6896" i="2"/>
  <c r="AJ6895" i="2"/>
  <c r="AH6895" i="2"/>
  <c r="AJ6894" i="2"/>
  <c r="AH6894" i="2"/>
  <c r="AJ6893" i="2"/>
  <c r="AH6893" i="2"/>
  <c r="AJ6892" i="2"/>
  <c r="AH6892" i="2"/>
  <c r="AJ6891" i="2"/>
  <c r="AH6891" i="2"/>
  <c r="AJ6890" i="2"/>
  <c r="AH6890" i="2"/>
  <c r="AJ6889" i="2"/>
  <c r="AH6889" i="2"/>
  <c r="AJ6888" i="2"/>
  <c r="AH6888" i="2"/>
  <c r="AJ6887" i="2"/>
  <c r="AH6887" i="2"/>
  <c r="AJ6886" i="2"/>
  <c r="AH6886" i="2"/>
  <c r="AJ6885" i="2"/>
  <c r="AH6885" i="2"/>
  <c r="AJ6884" i="2"/>
  <c r="AH6884" i="2"/>
  <c r="AJ6883" i="2"/>
  <c r="AH6883" i="2"/>
  <c r="AJ6882" i="2"/>
  <c r="AH6882" i="2"/>
  <c r="AJ6881" i="2"/>
  <c r="AH6881" i="2"/>
  <c r="AJ6880" i="2"/>
  <c r="AH6880" i="2"/>
  <c r="AJ6879" i="2"/>
  <c r="AH6879" i="2"/>
  <c r="AJ6878" i="2"/>
  <c r="AH6878" i="2"/>
  <c r="AJ6877" i="2"/>
  <c r="AH6877" i="2"/>
  <c r="AJ6876" i="2"/>
  <c r="AH6876" i="2"/>
  <c r="AJ6875" i="2"/>
  <c r="AH6875" i="2"/>
  <c r="AJ6874" i="2"/>
  <c r="AH6874" i="2"/>
  <c r="AJ6873" i="2"/>
  <c r="AH6873" i="2"/>
  <c r="AJ6872" i="2"/>
  <c r="AH6872" i="2"/>
  <c r="AJ6871" i="2"/>
  <c r="AH6871" i="2"/>
  <c r="AJ6870" i="2"/>
  <c r="AH6870" i="2"/>
  <c r="AJ6869" i="2"/>
  <c r="AH6869" i="2"/>
  <c r="AJ6868" i="2"/>
  <c r="AH6868" i="2"/>
  <c r="AJ6867" i="2"/>
  <c r="AH6867" i="2"/>
  <c r="AJ6866" i="2"/>
  <c r="AH6866" i="2"/>
  <c r="AJ6865" i="2"/>
  <c r="AH6865" i="2"/>
  <c r="AJ6864" i="2"/>
  <c r="AH6864" i="2"/>
  <c r="AJ6863" i="2"/>
  <c r="AH6863" i="2"/>
  <c r="AJ6862" i="2"/>
  <c r="AH6862" i="2"/>
  <c r="AJ6861" i="2"/>
  <c r="AH6861" i="2"/>
  <c r="AJ6860" i="2"/>
  <c r="AH6860" i="2"/>
  <c r="AJ6859" i="2"/>
  <c r="AH6859" i="2"/>
  <c r="AJ6858" i="2"/>
  <c r="AH6858" i="2"/>
  <c r="AJ6857" i="2"/>
  <c r="AH6857" i="2"/>
  <c r="AJ6856" i="2"/>
  <c r="AH6856" i="2"/>
  <c r="AJ6855" i="2"/>
  <c r="AH6855" i="2"/>
  <c r="AJ6854" i="2"/>
  <c r="AH6854" i="2"/>
  <c r="AJ6853" i="2"/>
  <c r="AH6853" i="2"/>
  <c r="AJ6852" i="2"/>
  <c r="AH6852" i="2"/>
  <c r="AJ6851" i="2"/>
  <c r="AH6851" i="2"/>
  <c r="AJ6850" i="2"/>
  <c r="AH6850" i="2"/>
  <c r="AJ6849" i="2"/>
  <c r="AH6849" i="2"/>
  <c r="AJ6848" i="2"/>
  <c r="AH6848" i="2"/>
  <c r="AJ6847" i="2"/>
  <c r="AH6847" i="2"/>
  <c r="AJ6846" i="2"/>
  <c r="AH6846" i="2"/>
  <c r="AJ6845" i="2"/>
  <c r="AH6845" i="2"/>
  <c r="AJ6844" i="2"/>
  <c r="AH6844" i="2"/>
  <c r="AJ6843" i="2"/>
  <c r="AH6843" i="2"/>
  <c r="AJ6842" i="2"/>
  <c r="AH6842" i="2"/>
  <c r="AJ6841" i="2"/>
  <c r="AH6841" i="2"/>
  <c r="AJ6840" i="2"/>
  <c r="AH6840" i="2"/>
  <c r="AJ6839" i="2"/>
  <c r="AH6839" i="2"/>
  <c r="AJ6838" i="2"/>
  <c r="AH6838" i="2"/>
  <c r="AJ6837" i="2"/>
  <c r="AH6837" i="2"/>
  <c r="AJ6836" i="2"/>
  <c r="AH6836" i="2"/>
  <c r="AJ6835" i="2"/>
  <c r="AH6835" i="2"/>
  <c r="AJ6834" i="2"/>
  <c r="AH6834" i="2"/>
  <c r="AJ6833" i="2"/>
  <c r="AH6833" i="2"/>
  <c r="AJ6832" i="2"/>
  <c r="AH6832" i="2"/>
  <c r="AJ6831" i="2"/>
  <c r="AH6831" i="2"/>
  <c r="AJ6830" i="2"/>
  <c r="AH6830" i="2"/>
  <c r="AJ6829" i="2"/>
  <c r="AH6829" i="2"/>
  <c r="AJ6828" i="2"/>
  <c r="AH6828" i="2"/>
  <c r="AJ6827" i="2"/>
  <c r="AH6827" i="2"/>
  <c r="AJ6826" i="2"/>
  <c r="AH6826" i="2"/>
  <c r="AJ6825" i="2"/>
  <c r="AH6825" i="2"/>
  <c r="AJ6824" i="2"/>
  <c r="AH6824" i="2"/>
  <c r="AJ6823" i="2"/>
  <c r="AH6823" i="2"/>
  <c r="AJ6822" i="2"/>
  <c r="AH6822" i="2"/>
  <c r="AJ6821" i="2"/>
  <c r="AH6821" i="2"/>
  <c r="AJ6820" i="2"/>
  <c r="AH6820" i="2"/>
  <c r="AJ6819" i="2"/>
  <c r="AH6819" i="2"/>
  <c r="AJ6818" i="2"/>
  <c r="AH6818" i="2"/>
  <c r="AJ6817" i="2"/>
  <c r="AH6817" i="2"/>
  <c r="AJ6816" i="2"/>
  <c r="AH6816" i="2"/>
  <c r="AJ6815" i="2"/>
  <c r="AH6815" i="2"/>
  <c r="AJ6814" i="2"/>
  <c r="AH6814" i="2"/>
  <c r="AJ6813" i="2"/>
  <c r="AH6813" i="2"/>
  <c r="AJ6812" i="2"/>
  <c r="AH6812" i="2"/>
  <c r="AJ6811" i="2"/>
  <c r="AH6811" i="2"/>
  <c r="AJ6810" i="2"/>
  <c r="AH6810" i="2"/>
  <c r="AJ6809" i="2"/>
  <c r="AH6809" i="2"/>
  <c r="AJ6808" i="2"/>
  <c r="AH6808" i="2"/>
  <c r="AJ6807" i="2"/>
  <c r="AH6807" i="2"/>
  <c r="AJ6806" i="2"/>
  <c r="AH6806" i="2"/>
  <c r="AJ6805" i="2"/>
  <c r="AH6805" i="2"/>
  <c r="AJ6804" i="2"/>
  <c r="AH6804" i="2"/>
  <c r="AJ6803" i="2"/>
  <c r="AH6803" i="2"/>
  <c r="AJ6802" i="2"/>
  <c r="AH6802" i="2"/>
  <c r="AJ6801" i="2"/>
  <c r="AH6801" i="2"/>
  <c r="AJ6800" i="2"/>
  <c r="AH6800" i="2"/>
  <c r="AJ6799" i="2"/>
  <c r="AH6799" i="2"/>
  <c r="AJ6798" i="2"/>
  <c r="AH6798" i="2"/>
  <c r="AJ6797" i="2"/>
  <c r="AH6797" i="2"/>
  <c r="AJ6796" i="2"/>
  <c r="AH6796" i="2"/>
  <c r="AJ6795" i="2"/>
  <c r="AH6795" i="2"/>
  <c r="AJ6794" i="2"/>
  <c r="AH6794" i="2"/>
  <c r="AJ6793" i="2"/>
  <c r="AH6793" i="2"/>
  <c r="AJ6792" i="2"/>
  <c r="AH6792" i="2"/>
  <c r="AJ6791" i="2"/>
  <c r="AH6791" i="2"/>
  <c r="AJ6790" i="2"/>
  <c r="AH6790" i="2"/>
  <c r="AJ6789" i="2"/>
  <c r="AH6789" i="2"/>
  <c r="AJ6788" i="2"/>
  <c r="AH6788" i="2"/>
  <c r="AJ6787" i="2"/>
  <c r="AH6787" i="2"/>
  <c r="AJ6786" i="2"/>
  <c r="AH6786" i="2"/>
  <c r="AJ6785" i="2"/>
  <c r="AH6785" i="2"/>
  <c r="AJ6784" i="2"/>
  <c r="AH6784" i="2"/>
  <c r="AJ6783" i="2"/>
  <c r="AH6783" i="2"/>
  <c r="AJ6782" i="2"/>
  <c r="AH6782" i="2"/>
  <c r="AJ6781" i="2"/>
  <c r="AH6781" i="2"/>
  <c r="AJ6780" i="2"/>
  <c r="AH6780" i="2"/>
  <c r="AJ6779" i="2"/>
  <c r="AH6779" i="2"/>
  <c r="AJ6778" i="2"/>
  <c r="AH6778" i="2"/>
  <c r="AJ6777" i="2"/>
  <c r="AH6777" i="2"/>
  <c r="AJ6776" i="2"/>
  <c r="AH6776" i="2"/>
  <c r="AJ6775" i="2"/>
  <c r="AH6775" i="2"/>
  <c r="AJ6774" i="2"/>
  <c r="AH6774" i="2"/>
  <c r="AJ6773" i="2"/>
  <c r="AH6773" i="2"/>
  <c r="AJ6772" i="2"/>
  <c r="AH6772" i="2"/>
  <c r="AJ6771" i="2"/>
  <c r="AH6771" i="2"/>
  <c r="AJ6770" i="2"/>
  <c r="AH6770" i="2"/>
  <c r="AJ6769" i="2"/>
  <c r="AH6769" i="2"/>
  <c r="AJ6768" i="2"/>
  <c r="AH6768" i="2"/>
  <c r="AJ6767" i="2"/>
  <c r="AH6767" i="2"/>
  <c r="AJ6766" i="2"/>
  <c r="AH6766" i="2"/>
  <c r="AJ6765" i="2"/>
  <c r="AH6765" i="2"/>
  <c r="AJ6764" i="2"/>
  <c r="AH6764" i="2"/>
  <c r="AJ6763" i="2"/>
  <c r="AH6763" i="2"/>
  <c r="AJ6762" i="2"/>
  <c r="AH6762" i="2"/>
  <c r="AJ6761" i="2"/>
  <c r="AH6761" i="2"/>
  <c r="AJ6760" i="2"/>
  <c r="AH6760" i="2"/>
  <c r="AJ6759" i="2"/>
  <c r="AH6759" i="2"/>
  <c r="AJ6758" i="2"/>
  <c r="AH6758" i="2"/>
  <c r="AJ6757" i="2"/>
  <c r="AH6757" i="2"/>
  <c r="AJ6756" i="2"/>
  <c r="AH6756" i="2"/>
  <c r="AJ6755" i="2"/>
  <c r="AH6755" i="2"/>
  <c r="AJ6754" i="2"/>
  <c r="AH6754" i="2"/>
  <c r="AJ6753" i="2"/>
  <c r="AH6753" i="2"/>
  <c r="AJ6752" i="2"/>
  <c r="AH6752" i="2"/>
  <c r="AJ6751" i="2"/>
  <c r="AH6751" i="2"/>
  <c r="AJ6750" i="2"/>
  <c r="AH6750" i="2"/>
  <c r="AJ6749" i="2"/>
  <c r="AH6749" i="2"/>
  <c r="AJ6748" i="2"/>
  <c r="AH6748" i="2"/>
  <c r="AJ6747" i="2"/>
  <c r="AH6747" i="2"/>
  <c r="AJ6746" i="2"/>
  <c r="AH6746" i="2"/>
  <c r="AJ6745" i="2"/>
  <c r="AH6745" i="2"/>
  <c r="AJ6744" i="2"/>
  <c r="AH6744" i="2"/>
  <c r="AJ6743" i="2"/>
  <c r="AH6743" i="2"/>
  <c r="AJ6742" i="2"/>
  <c r="AH6742" i="2"/>
  <c r="AJ6741" i="2"/>
  <c r="AH6741" i="2"/>
  <c r="AJ6740" i="2"/>
  <c r="AH6740" i="2"/>
  <c r="AJ6739" i="2"/>
  <c r="AH6739" i="2"/>
  <c r="AJ6738" i="2"/>
  <c r="AH6738" i="2"/>
  <c r="AJ6737" i="2"/>
  <c r="AH6737" i="2"/>
  <c r="AJ6736" i="2"/>
  <c r="AH6736" i="2"/>
  <c r="AJ6735" i="2"/>
  <c r="AH6735" i="2"/>
  <c r="AJ6734" i="2"/>
  <c r="AH6734" i="2"/>
  <c r="AJ6733" i="2"/>
  <c r="AH6733" i="2"/>
  <c r="AJ6732" i="2"/>
  <c r="AH6732" i="2"/>
  <c r="AJ6731" i="2"/>
  <c r="AH6731" i="2"/>
  <c r="AJ6730" i="2"/>
  <c r="AH6730" i="2"/>
  <c r="AJ6729" i="2"/>
  <c r="AH6729" i="2"/>
  <c r="AJ6728" i="2"/>
  <c r="AH6728" i="2"/>
  <c r="AJ6727" i="2"/>
  <c r="AH6727" i="2"/>
  <c r="AJ6726" i="2"/>
  <c r="AH6726" i="2"/>
  <c r="AJ6725" i="2"/>
  <c r="AH6725" i="2"/>
  <c r="AJ6724" i="2"/>
  <c r="AH6724" i="2"/>
  <c r="AJ6723" i="2"/>
  <c r="AH6723" i="2"/>
  <c r="AJ6722" i="2"/>
  <c r="AH6722" i="2"/>
  <c r="AJ6721" i="2"/>
  <c r="AH6721" i="2"/>
  <c r="AJ6720" i="2"/>
  <c r="AH6720" i="2"/>
  <c r="AJ6719" i="2"/>
  <c r="AH6719" i="2"/>
  <c r="AJ6718" i="2"/>
  <c r="AH6718" i="2"/>
  <c r="AJ6717" i="2"/>
  <c r="AH6717" i="2"/>
  <c r="AJ6716" i="2"/>
  <c r="AH6716" i="2"/>
  <c r="AJ6715" i="2"/>
  <c r="AH6715" i="2"/>
  <c r="AJ6714" i="2"/>
  <c r="AH6714" i="2"/>
  <c r="AJ6713" i="2"/>
  <c r="AH6713" i="2"/>
  <c r="AJ6712" i="2"/>
  <c r="AH6712" i="2"/>
  <c r="AJ6711" i="2"/>
  <c r="AH6711" i="2"/>
  <c r="AJ6710" i="2"/>
  <c r="AH6710" i="2"/>
  <c r="AJ6709" i="2"/>
  <c r="AH6709" i="2"/>
  <c r="AJ6708" i="2"/>
  <c r="AH6708" i="2"/>
  <c r="AJ6707" i="2"/>
  <c r="AH6707" i="2"/>
  <c r="AJ6706" i="2"/>
  <c r="AH6706" i="2"/>
  <c r="AJ6705" i="2"/>
  <c r="AH6705" i="2"/>
  <c r="AJ6704" i="2"/>
  <c r="AH6704" i="2"/>
  <c r="AJ6703" i="2"/>
  <c r="AH6703" i="2"/>
  <c r="AJ6702" i="2"/>
  <c r="AH6702" i="2"/>
  <c r="AJ6701" i="2"/>
  <c r="AH6701" i="2"/>
  <c r="AJ6700" i="2"/>
  <c r="AH6700" i="2"/>
  <c r="AJ6699" i="2"/>
  <c r="AH6699" i="2"/>
  <c r="AJ6698" i="2"/>
  <c r="AH6698" i="2"/>
  <c r="AJ6697" i="2"/>
  <c r="AH6697" i="2"/>
  <c r="AJ6696" i="2"/>
  <c r="AH6696" i="2"/>
  <c r="AJ6695" i="2"/>
  <c r="AH6695" i="2"/>
  <c r="AJ6694" i="2"/>
  <c r="AH6694" i="2"/>
  <c r="AJ6693" i="2"/>
  <c r="AH6693" i="2"/>
  <c r="AJ6692" i="2"/>
  <c r="AH6692" i="2"/>
  <c r="AJ6691" i="2"/>
  <c r="AH6691" i="2"/>
  <c r="AJ6690" i="2"/>
  <c r="AH6690" i="2"/>
  <c r="AJ6689" i="2"/>
  <c r="AH6689" i="2"/>
  <c r="AJ6688" i="2"/>
  <c r="AH6688" i="2"/>
  <c r="AJ6687" i="2"/>
  <c r="AH6687" i="2"/>
  <c r="AJ6686" i="2"/>
  <c r="AH6686" i="2"/>
  <c r="AJ6685" i="2"/>
  <c r="AH6685" i="2"/>
  <c r="AJ6684" i="2"/>
  <c r="AH6684" i="2"/>
  <c r="AJ6683" i="2"/>
  <c r="AH6683" i="2"/>
  <c r="AJ6682" i="2"/>
  <c r="AH6682" i="2"/>
  <c r="AJ6681" i="2"/>
  <c r="AH6681" i="2"/>
  <c r="AJ6680" i="2"/>
  <c r="AH6680" i="2"/>
  <c r="AJ6679" i="2"/>
  <c r="AH6679" i="2"/>
  <c r="AJ6678" i="2"/>
  <c r="AH6678" i="2"/>
  <c r="AJ6677" i="2"/>
  <c r="AH6677" i="2"/>
  <c r="AJ6676" i="2"/>
  <c r="AH6676" i="2"/>
  <c r="AJ6675" i="2"/>
  <c r="AH6675" i="2"/>
  <c r="AJ6674" i="2"/>
  <c r="AH6674" i="2"/>
  <c r="AJ6673" i="2"/>
  <c r="AH6673" i="2"/>
  <c r="AJ6672" i="2"/>
  <c r="AH6672" i="2"/>
  <c r="AJ6671" i="2"/>
  <c r="AH6671" i="2"/>
  <c r="AJ6670" i="2"/>
  <c r="AH6670" i="2"/>
  <c r="AJ6669" i="2"/>
  <c r="AH6669" i="2"/>
  <c r="AJ6668" i="2"/>
  <c r="AH6668" i="2"/>
  <c r="AJ6667" i="2"/>
  <c r="AH6667" i="2"/>
  <c r="AJ6666" i="2"/>
  <c r="AH6666" i="2"/>
  <c r="AJ6665" i="2"/>
  <c r="AH6665" i="2"/>
  <c r="AJ6664" i="2"/>
  <c r="AH6664" i="2"/>
  <c r="AJ6663" i="2"/>
  <c r="AH6663" i="2"/>
  <c r="AJ6662" i="2"/>
  <c r="AH6662" i="2"/>
  <c r="AJ6661" i="2"/>
  <c r="AH6661" i="2"/>
  <c r="AJ6660" i="2"/>
  <c r="AH6660" i="2"/>
  <c r="AJ6659" i="2"/>
  <c r="AH6659" i="2"/>
  <c r="AJ6658" i="2"/>
  <c r="AH6658" i="2"/>
  <c r="AJ6657" i="2"/>
  <c r="AH6657" i="2"/>
  <c r="AJ6656" i="2"/>
  <c r="AH6656" i="2"/>
  <c r="AJ6655" i="2"/>
  <c r="AH6655" i="2"/>
  <c r="AJ6654" i="2"/>
  <c r="AH6654" i="2"/>
  <c r="AJ6653" i="2"/>
  <c r="AH6653" i="2"/>
  <c r="AJ6652" i="2"/>
  <c r="AH6652" i="2"/>
  <c r="AJ6651" i="2"/>
  <c r="AH6651" i="2"/>
  <c r="AJ6650" i="2"/>
  <c r="AH6650" i="2"/>
  <c r="AJ6649" i="2"/>
  <c r="AH6649" i="2"/>
  <c r="AJ6648" i="2"/>
  <c r="AH6648" i="2"/>
  <c r="AJ6647" i="2"/>
  <c r="AH6647" i="2"/>
  <c r="AJ6646" i="2"/>
  <c r="AH6646" i="2"/>
  <c r="AJ6645" i="2"/>
  <c r="AH6645" i="2"/>
  <c r="AJ6644" i="2"/>
  <c r="AH6644" i="2"/>
  <c r="AJ6643" i="2"/>
  <c r="AH6643" i="2"/>
  <c r="AJ6642" i="2"/>
  <c r="AH6642" i="2"/>
  <c r="AJ6641" i="2"/>
  <c r="AH6641" i="2"/>
  <c r="AJ6640" i="2"/>
  <c r="AH6640" i="2"/>
  <c r="AJ6639" i="2"/>
  <c r="AH6639" i="2"/>
  <c r="AJ6638" i="2"/>
  <c r="AH6638" i="2"/>
  <c r="AJ6637" i="2"/>
  <c r="AH6637" i="2"/>
  <c r="AJ6636" i="2"/>
  <c r="AH6636" i="2"/>
  <c r="AJ6635" i="2"/>
  <c r="AH6635" i="2"/>
  <c r="AJ6634" i="2"/>
  <c r="AH6634" i="2"/>
  <c r="AJ6633" i="2"/>
  <c r="AH6633" i="2"/>
  <c r="AJ6632" i="2"/>
  <c r="AH6632" i="2"/>
  <c r="AJ6631" i="2"/>
  <c r="AH6631" i="2"/>
  <c r="AJ6630" i="2"/>
  <c r="AH6630" i="2"/>
  <c r="AJ6629" i="2"/>
  <c r="AH6629" i="2"/>
  <c r="AJ6628" i="2"/>
  <c r="AH6628" i="2"/>
  <c r="AJ6627" i="2"/>
  <c r="AH6627" i="2"/>
  <c r="AJ6626" i="2"/>
  <c r="AH6626" i="2"/>
  <c r="AJ6625" i="2"/>
  <c r="AH6625" i="2"/>
  <c r="AJ6624" i="2"/>
  <c r="AH6624" i="2"/>
  <c r="AJ6623" i="2"/>
  <c r="AH6623" i="2"/>
  <c r="AJ6622" i="2"/>
  <c r="AH6622" i="2"/>
  <c r="AJ6621" i="2"/>
  <c r="AH6621" i="2"/>
  <c r="AJ6620" i="2"/>
  <c r="AH6620" i="2"/>
  <c r="AJ6619" i="2"/>
  <c r="AH6619" i="2"/>
  <c r="AJ6618" i="2"/>
  <c r="AH6618" i="2"/>
  <c r="AJ6617" i="2"/>
  <c r="AH6617" i="2"/>
  <c r="AJ6616" i="2"/>
  <c r="AH6616" i="2"/>
  <c r="AJ6615" i="2"/>
  <c r="AH6615" i="2"/>
  <c r="AJ6614" i="2"/>
  <c r="AH6614" i="2"/>
  <c r="AJ6613" i="2"/>
  <c r="AH6613" i="2"/>
  <c r="AJ6612" i="2"/>
  <c r="AH6612" i="2"/>
  <c r="AJ6611" i="2"/>
  <c r="AH6611" i="2"/>
  <c r="AJ6610" i="2"/>
  <c r="AH6610" i="2"/>
  <c r="AJ6609" i="2"/>
  <c r="AH6609" i="2"/>
  <c r="AJ6608" i="2"/>
  <c r="AH6608" i="2"/>
  <c r="AJ6607" i="2"/>
  <c r="AH6607" i="2"/>
  <c r="AJ6606" i="2"/>
  <c r="AH6606" i="2"/>
  <c r="AJ6605" i="2"/>
  <c r="AH6605" i="2"/>
  <c r="AJ6604" i="2"/>
  <c r="AH6604" i="2"/>
  <c r="AJ6603" i="2"/>
  <c r="AH6603" i="2"/>
  <c r="AJ6602" i="2"/>
  <c r="AH6602" i="2"/>
  <c r="AJ6601" i="2"/>
  <c r="AH6601" i="2"/>
  <c r="AJ6600" i="2"/>
  <c r="AH6600" i="2"/>
  <c r="AJ6599" i="2"/>
  <c r="AH6599" i="2"/>
  <c r="AJ6598" i="2"/>
  <c r="AH6598" i="2"/>
  <c r="AJ6597" i="2"/>
  <c r="AH6597" i="2"/>
  <c r="AJ6596" i="2"/>
  <c r="AH6596" i="2"/>
  <c r="AJ6595" i="2"/>
  <c r="AH6595" i="2"/>
  <c r="AJ6594" i="2"/>
  <c r="AH6594" i="2"/>
  <c r="AJ6593" i="2"/>
  <c r="AH6593" i="2"/>
  <c r="AJ6592" i="2"/>
  <c r="AH6592" i="2"/>
  <c r="AJ6591" i="2"/>
  <c r="AH6591" i="2"/>
  <c r="AJ6590" i="2"/>
  <c r="AH6590" i="2"/>
  <c r="AJ6589" i="2"/>
  <c r="AH6589" i="2"/>
  <c r="AJ6588" i="2"/>
  <c r="AH6588" i="2"/>
  <c r="AJ6587" i="2"/>
  <c r="AH6587" i="2"/>
  <c r="AJ6586" i="2"/>
  <c r="AH6586" i="2"/>
  <c r="AJ6585" i="2"/>
  <c r="AH6585" i="2"/>
  <c r="AJ6584" i="2"/>
  <c r="AH6584" i="2"/>
  <c r="AJ6583" i="2"/>
  <c r="AH6583" i="2"/>
  <c r="AJ6582" i="2"/>
  <c r="AH6582" i="2"/>
  <c r="AJ6581" i="2"/>
  <c r="AH6581" i="2"/>
  <c r="AJ6580" i="2"/>
  <c r="AH6580" i="2"/>
  <c r="AJ6579" i="2"/>
  <c r="AH6579" i="2"/>
  <c r="AJ6578" i="2"/>
  <c r="AH6578" i="2"/>
  <c r="AJ6577" i="2"/>
  <c r="AH6577" i="2"/>
  <c r="AJ6576" i="2"/>
  <c r="AH6576" i="2"/>
  <c r="AJ6575" i="2"/>
  <c r="AH6575" i="2"/>
  <c r="AJ6574" i="2"/>
  <c r="AH6574" i="2"/>
  <c r="AJ6573" i="2"/>
  <c r="AH6573" i="2"/>
  <c r="AJ6572" i="2"/>
  <c r="AH6572" i="2"/>
  <c r="AJ6571" i="2"/>
  <c r="AH6571" i="2"/>
  <c r="AJ6570" i="2"/>
  <c r="AH6570" i="2"/>
  <c r="AJ6569" i="2"/>
  <c r="AH6569" i="2"/>
  <c r="AJ6568" i="2"/>
  <c r="AH6568" i="2"/>
  <c r="AJ6567" i="2"/>
  <c r="AH6567" i="2"/>
  <c r="AJ6566" i="2"/>
  <c r="AH6566" i="2"/>
  <c r="AJ6565" i="2"/>
  <c r="AH6565" i="2"/>
  <c r="AJ6564" i="2"/>
  <c r="AH6564" i="2"/>
  <c r="AJ6563" i="2"/>
  <c r="AH6563" i="2"/>
  <c r="AJ6562" i="2"/>
  <c r="AH6562" i="2"/>
  <c r="AJ6561" i="2"/>
  <c r="AH6561" i="2"/>
  <c r="AJ6560" i="2"/>
  <c r="AH6560" i="2"/>
  <c r="AJ6559" i="2"/>
  <c r="AH6559" i="2"/>
  <c r="AJ6558" i="2"/>
  <c r="AH6558" i="2"/>
  <c r="AJ6557" i="2"/>
  <c r="AH6557" i="2"/>
  <c r="AJ6556" i="2"/>
  <c r="AH6556" i="2"/>
  <c r="AJ6555" i="2"/>
  <c r="AH6555" i="2"/>
  <c r="AJ6554" i="2"/>
  <c r="AH6554" i="2"/>
  <c r="AJ6553" i="2"/>
  <c r="AH6553" i="2"/>
  <c r="AJ6552" i="2"/>
  <c r="AH6552" i="2"/>
  <c r="AJ6551" i="2"/>
  <c r="AH6551" i="2"/>
  <c r="AJ6550" i="2"/>
  <c r="AH6550" i="2"/>
  <c r="AJ6549" i="2"/>
  <c r="AH6549" i="2"/>
  <c r="AJ6548" i="2"/>
  <c r="AH6548" i="2"/>
  <c r="AJ6547" i="2"/>
  <c r="AH6547" i="2"/>
  <c r="AJ6546" i="2"/>
  <c r="AH6546" i="2"/>
  <c r="AJ6545" i="2"/>
  <c r="AH6545" i="2"/>
  <c r="AJ6544" i="2"/>
  <c r="AH6544" i="2"/>
  <c r="AJ6543" i="2"/>
  <c r="AH6543" i="2"/>
  <c r="AJ6542" i="2"/>
  <c r="AH6542" i="2"/>
  <c r="AJ6541" i="2"/>
  <c r="AH6541" i="2"/>
  <c r="AJ6540" i="2"/>
  <c r="AH6540" i="2"/>
  <c r="AJ6539" i="2"/>
  <c r="AH6539" i="2"/>
  <c r="AJ6538" i="2"/>
  <c r="AH6538" i="2"/>
  <c r="AJ6537" i="2"/>
  <c r="AH6537" i="2"/>
  <c r="AJ6536" i="2"/>
  <c r="AH6536" i="2"/>
  <c r="AJ6535" i="2"/>
  <c r="AH6535" i="2"/>
  <c r="AJ6534" i="2"/>
  <c r="AH6534" i="2"/>
  <c r="AJ6533" i="2"/>
  <c r="AH6533" i="2"/>
  <c r="AJ6532" i="2"/>
  <c r="AH6532" i="2"/>
  <c r="AJ6531" i="2"/>
  <c r="AH6531" i="2"/>
  <c r="AJ6530" i="2"/>
  <c r="AH6530" i="2"/>
  <c r="AJ6529" i="2"/>
  <c r="AH6529" i="2"/>
  <c r="AJ6528" i="2"/>
  <c r="AH6528" i="2"/>
  <c r="AJ6527" i="2"/>
  <c r="AH6527" i="2"/>
  <c r="AJ6526" i="2"/>
  <c r="AH6526" i="2"/>
  <c r="AJ6525" i="2"/>
  <c r="AH6525" i="2"/>
  <c r="AJ6524" i="2"/>
  <c r="AH6524" i="2"/>
  <c r="AJ6523" i="2"/>
  <c r="AH6523" i="2"/>
  <c r="AJ6522" i="2"/>
  <c r="AH6522" i="2"/>
  <c r="AJ6521" i="2"/>
  <c r="AH6521" i="2"/>
  <c r="AJ6520" i="2"/>
  <c r="AH6520" i="2"/>
  <c r="AJ6519" i="2"/>
  <c r="AH6519" i="2"/>
  <c r="AJ6518" i="2"/>
  <c r="AH6518" i="2"/>
  <c r="AJ6517" i="2"/>
  <c r="AH6517" i="2"/>
  <c r="AJ6516" i="2"/>
  <c r="AH6516" i="2"/>
  <c r="AJ6515" i="2"/>
  <c r="AH6515" i="2"/>
  <c r="AJ6514" i="2"/>
  <c r="AH6514" i="2"/>
  <c r="AJ6513" i="2"/>
  <c r="AH6513" i="2"/>
  <c r="AJ6512" i="2"/>
  <c r="AH6512" i="2"/>
  <c r="AJ6511" i="2"/>
  <c r="AH6511" i="2"/>
  <c r="AJ6510" i="2"/>
  <c r="AH6510" i="2"/>
  <c r="AJ6509" i="2"/>
  <c r="AH6509" i="2"/>
  <c r="AJ6508" i="2"/>
  <c r="AH6508" i="2"/>
  <c r="AJ6507" i="2"/>
  <c r="AH6507" i="2"/>
  <c r="AJ6506" i="2"/>
  <c r="AH6506" i="2"/>
  <c r="AJ6505" i="2"/>
  <c r="AH6505" i="2"/>
  <c r="AJ6504" i="2"/>
  <c r="AH6504" i="2"/>
  <c r="AJ6503" i="2"/>
  <c r="AH6503" i="2"/>
  <c r="AJ6502" i="2"/>
  <c r="AH6502" i="2"/>
  <c r="AJ6501" i="2"/>
  <c r="AH6501" i="2"/>
  <c r="AJ6500" i="2"/>
  <c r="AH6500" i="2"/>
  <c r="AJ6499" i="2"/>
  <c r="AH6499" i="2"/>
  <c r="AJ6498" i="2"/>
  <c r="AH6498" i="2"/>
  <c r="AJ6497" i="2"/>
  <c r="AH6497" i="2"/>
  <c r="AJ6496" i="2"/>
  <c r="AH6496" i="2"/>
  <c r="AJ6495" i="2"/>
  <c r="AH6495" i="2"/>
  <c r="AJ6494" i="2"/>
  <c r="AH6494" i="2"/>
  <c r="AJ6493" i="2"/>
  <c r="AH6493" i="2"/>
  <c r="AJ6492" i="2"/>
  <c r="AH6492" i="2"/>
  <c r="AJ6491" i="2"/>
  <c r="AH6491" i="2"/>
  <c r="AJ6490" i="2"/>
  <c r="AH6490" i="2"/>
  <c r="AJ6489" i="2"/>
  <c r="AH6489" i="2"/>
  <c r="AJ6488" i="2"/>
  <c r="AH6488" i="2"/>
  <c r="AJ6487" i="2"/>
  <c r="AH6487" i="2"/>
  <c r="AJ6486" i="2"/>
  <c r="AH6486" i="2"/>
  <c r="AJ6485" i="2"/>
  <c r="AH6485" i="2"/>
  <c r="AJ6484" i="2"/>
  <c r="AH6484" i="2"/>
  <c r="AJ6483" i="2"/>
  <c r="AH6483" i="2"/>
  <c r="AJ6482" i="2"/>
  <c r="AH6482" i="2"/>
  <c r="AJ6481" i="2"/>
  <c r="AH6481" i="2"/>
  <c r="AJ6480" i="2"/>
  <c r="AH6480" i="2"/>
  <c r="AJ6479" i="2"/>
  <c r="AH6479" i="2"/>
  <c r="AJ6478" i="2"/>
  <c r="AH6478" i="2"/>
  <c r="AJ6477" i="2"/>
  <c r="AH6477" i="2"/>
  <c r="AJ6476" i="2"/>
  <c r="AH6476" i="2"/>
  <c r="AJ6475" i="2"/>
  <c r="AH6475" i="2"/>
  <c r="AJ6474" i="2"/>
  <c r="AH6474" i="2"/>
  <c r="AJ6473" i="2"/>
  <c r="AH6473" i="2"/>
  <c r="AJ6472" i="2"/>
  <c r="AH6472" i="2"/>
  <c r="AJ6471" i="2"/>
  <c r="AH6471" i="2"/>
  <c r="AJ6470" i="2"/>
  <c r="AH6470" i="2"/>
  <c r="AJ6469" i="2"/>
  <c r="AH6469" i="2"/>
  <c r="AJ6468" i="2"/>
  <c r="AH6468" i="2"/>
  <c r="AJ6467" i="2"/>
  <c r="AH6467" i="2"/>
  <c r="AJ6466" i="2"/>
  <c r="AH6466" i="2"/>
  <c r="AJ6465" i="2"/>
  <c r="AH6465" i="2"/>
  <c r="AJ6464" i="2"/>
  <c r="AH6464" i="2"/>
  <c r="AJ6463" i="2"/>
  <c r="AH6463" i="2"/>
  <c r="AJ6462" i="2"/>
  <c r="AH6462" i="2"/>
  <c r="AJ6461" i="2"/>
  <c r="AH6461" i="2"/>
  <c r="AJ6460" i="2"/>
  <c r="AH6460" i="2"/>
  <c r="AJ6459" i="2"/>
  <c r="AH6459" i="2"/>
  <c r="AJ6458" i="2"/>
  <c r="AH6458" i="2"/>
  <c r="AJ6457" i="2"/>
  <c r="AH6457" i="2"/>
  <c r="AJ6456" i="2"/>
  <c r="AH6456" i="2"/>
  <c r="AJ6455" i="2"/>
  <c r="AH6455" i="2"/>
  <c r="AJ6454" i="2"/>
  <c r="AH6454" i="2"/>
  <c r="AJ6453" i="2"/>
  <c r="AH6453" i="2"/>
  <c r="AJ6452" i="2"/>
  <c r="AH6452" i="2"/>
  <c r="AJ6451" i="2"/>
  <c r="AH6451" i="2"/>
  <c r="AJ6450" i="2"/>
  <c r="AH6450" i="2"/>
  <c r="AJ6449" i="2"/>
  <c r="AH6449" i="2"/>
  <c r="AJ6448" i="2"/>
  <c r="AH6448" i="2"/>
  <c r="AJ6447" i="2"/>
  <c r="AH6447" i="2"/>
  <c r="AJ6446" i="2"/>
  <c r="AH6446" i="2"/>
  <c r="AJ6445" i="2"/>
  <c r="AH6445" i="2"/>
  <c r="AJ6444" i="2"/>
  <c r="AH6444" i="2"/>
  <c r="AJ6443" i="2"/>
  <c r="AH6443" i="2"/>
  <c r="AJ6442" i="2"/>
  <c r="AH6442" i="2"/>
  <c r="AJ6441" i="2"/>
  <c r="AH6441" i="2"/>
  <c r="AJ6440" i="2"/>
  <c r="AH6440" i="2"/>
  <c r="AJ6439" i="2"/>
  <c r="AH6439" i="2"/>
  <c r="AJ6438" i="2"/>
  <c r="AH6438" i="2"/>
  <c r="AJ6437" i="2"/>
  <c r="AH6437" i="2"/>
  <c r="AJ6436" i="2"/>
  <c r="AH6436" i="2"/>
  <c r="AJ6435" i="2"/>
  <c r="AH6435" i="2"/>
  <c r="AJ6434" i="2"/>
  <c r="AH6434" i="2"/>
  <c r="AJ6433" i="2"/>
  <c r="AH6433" i="2"/>
  <c r="AJ6432" i="2"/>
  <c r="AH6432" i="2"/>
  <c r="AJ6431" i="2"/>
  <c r="AH6431" i="2"/>
  <c r="AJ6430" i="2"/>
  <c r="AH6430" i="2"/>
  <c r="AJ6429" i="2"/>
  <c r="AH6429" i="2"/>
  <c r="AJ6428" i="2"/>
  <c r="AH6428" i="2"/>
  <c r="AJ6427" i="2"/>
  <c r="AH6427" i="2"/>
  <c r="AJ6426" i="2"/>
  <c r="AH6426" i="2"/>
  <c r="AJ6425" i="2"/>
  <c r="AH6425" i="2"/>
  <c r="AJ6424" i="2"/>
  <c r="AH6424" i="2"/>
  <c r="AJ6423" i="2"/>
  <c r="AH6423" i="2"/>
  <c r="AJ6422" i="2"/>
  <c r="AH6422" i="2"/>
  <c r="AJ6421" i="2"/>
  <c r="AH6421" i="2"/>
  <c r="AJ6420" i="2"/>
  <c r="AH6420" i="2"/>
  <c r="AJ6419" i="2"/>
  <c r="AH6419" i="2"/>
  <c r="AJ6418" i="2"/>
  <c r="AH6418" i="2"/>
  <c r="AJ6417" i="2"/>
  <c r="AH6417" i="2"/>
  <c r="AJ6416" i="2"/>
  <c r="AH6416" i="2"/>
  <c r="AJ6415" i="2"/>
  <c r="AH6415" i="2"/>
  <c r="AJ6414" i="2"/>
  <c r="AH6414" i="2"/>
  <c r="AJ6413" i="2"/>
  <c r="AH6413" i="2"/>
  <c r="AJ6412" i="2"/>
  <c r="AH6412" i="2"/>
  <c r="AJ6411" i="2"/>
  <c r="AH6411" i="2"/>
  <c r="AJ6410" i="2"/>
  <c r="AH6410" i="2"/>
  <c r="AJ6409" i="2"/>
  <c r="AH6409" i="2"/>
  <c r="AJ6408" i="2"/>
  <c r="AH6408" i="2"/>
  <c r="AJ6407" i="2"/>
  <c r="AH6407" i="2"/>
  <c r="AJ6406" i="2"/>
  <c r="AH6406" i="2"/>
  <c r="AJ6405" i="2"/>
  <c r="AH6405" i="2"/>
  <c r="AJ6404" i="2"/>
  <c r="AH6404" i="2"/>
  <c r="AJ6403" i="2"/>
  <c r="AH6403" i="2"/>
  <c r="AJ6402" i="2"/>
  <c r="AH6402" i="2"/>
  <c r="AJ6401" i="2"/>
  <c r="AH6401" i="2"/>
  <c r="AJ6400" i="2"/>
  <c r="AH6400" i="2"/>
  <c r="AJ6399" i="2"/>
  <c r="AH6399" i="2"/>
  <c r="AJ6398" i="2"/>
  <c r="AH6398" i="2"/>
  <c r="AJ6397" i="2"/>
  <c r="AH6397" i="2"/>
  <c r="AJ6396" i="2"/>
  <c r="AH6396" i="2"/>
  <c r="AJ6395" i="2"/>
  <c r="AH6395" i="2"/>
  <c r="AJ6394" i="2"/>
  <c r="AH6394" i="2"/>
  <c r="AJ6393" i="2"/>
  <c r="AH6393" i="2"/>
  <c r="AJ6392" i="2"/>
  <c r="AH6392" i="2"/>
  <c r="AJ6391" i="2"/>
  <c r="AH6391" i="2"/>
  <c r="AJ6390" i="2"/>
  <c r="AH6390" i="2"/>
  <c r="AJ6389" i="2"/>
  <c r="AH6389" i="2"/>
  <c r="AJ6388" i="2"/>
  <c r="AH6388" i="2"/>
  <c r="AJ6387" i="2"/>
  <c r="AH6387" i="2"/>
  <c r="AJ6386" i="2"/>
  <c r="AH6386" i="2"/>
  <c r="AJ6385" i="2"/>
  <c r="AH6385" i="2"/>
  <c r="AJ6384" i="2"/>
  <c r="AH6384" i="2"/>
  <c r="AJ6383" i="2"/>
  <c r="AH6383" i="2"/>
  <c r="AJ6382" i="2"/>
  <c r="AH6382" i="2"/>
  <c r="AJ6381" i="2"/>
  <c r="AH6381" i="2"/>
  <c r="AJ6380" i="2"/>
  <c r="AH6380" i="2"/>
  <c r="AJ6379" i="2"/>
  <c r="AH6379" i="2"/>
  <c r="AJ6378" i="2"/>
  <c r="AH6378" i="2"/>
  <c r="AJ6377" i="2"/>
  <c r="AH6377" i="2"/>
  <c r="AJ6376" i="2"/>
  <c r="AH6376" i="2"/>
  <c r="AJ6375" i="2"/>
  <c r="AH6375" i="2"/>
  <c r="AJ6374" i="2"/>
  <c r="AH6374" i="2"/>
  <c r="AJ6373" i="2"/>
  <c r="AH6373" i="2"/>
  <c r="AJ6372" i="2"/>
  <c r="AH6372" i="2"/>
  <c r="AJ6371" i="2"/>
  <c r="AH6371" i="2"/>
  <c r="AJ6370" i="2"/>
  <c r="AH6370" i="2"/>
  <c r="AJ6369" i="2"/>
  <c r="AH6369" i="2"/>
  <c r="AJ6368" i="2"/>
  <c r="AH6368" i="2"/>
  <c r="AJ6367" i="2"/>
  <c r="AH6367" i="2"/>
  <c r="AJ6366" i="2"/>
  <c r="AH6366" i="2"/>
  <c r="AJ6365" i="2"/>
  <c r="AH6365" i="2"/>
  <c r="AJ6364" i="2"/>
  <c r="AH6364" i="2"/>
  <c r="AJ6363" i="2"/>
  <c r="AH6363" i="2"/>
  <c r="AJ6362" i="2"/>
  <c r="AH6362" i="2"/>
  <c r="AJ6361" i="2"/>
  <c r="AH6361" i="2"/>
  <c r="AJ6360" i="2"/>
  <c r="AH6360" i="2"/>
  <c r="AJ6359" i="2"/>
  <c r="AH6359" i="2"/>
  <c r="AJ6358" i="2"/>
  <c r="AH6358" i="2"/>
  <c r="AJ6357" i="2"/>
  <c r="AH6357" i="2"/>
  <c r="AJ6356" i="2"/>
  <c r="AH6356" i="2"/>
  <c r="AJ6355" i="2"/>
  <c r="AH6355" i="2"/>
  <c r="AJ6354" i="2"/>
  <c r="AH6354" i="2"/>
  <c r="AJ6353" i="2"/>
  <c r="AH6353" i="2"/>
  <c r="AJ6352" i="2"/>
  <c r="AH6352" i="2"/>
  <c r="AJ6351" i="2"/>
  <c r="AH6351" i="2"/>
  <c r="AJ6350" i="2"/>
  <c r="AH6350" i="2"/>
  <c r="AJ6349" i="2"/>
  <c r="AH6349" i="2"/>
  <c r="AJ6348" i="2"/>
  <c r="AH6348" i="2"/>
  <c r="AJ6347" i="2"/>
  <c r="AH6347" i="2"/>
  <c r="AJ6346" i="2"/>
  <c r="AH6346" i="2"/>
  <c r="AJ6345" i="2"/>
  <c r="AH6345" i="2"/>
  <c r="AJ6344" i="2"/>
  <c r="AH6344" i="2"/>
  <c r="AJ6343" i="2"/>
  <c r="AH6343" i="2"/>
  <c r="AJ6342" i="2"/>
  <c r="AH6342" i="2"/>
  <c r="AJ6341" i="2"/>
  <c r="AH6341" i="2"/>
  <c r="AJ6340" i="2"/>
  <c r="AH6340" i="2"/>
  <c r="AJ6339" i="2"/>
  <c r="AH6339" i="2"/>
  <c r="AJ6338" i="2"/>
  <c r="AH6338" i="2"/>
  <c r="AJ6337" i="2"/>
  <c r="AH6337" i="2"/>
  <c r="AJ6336" i="2"/>
  <c r="AH6336" i="2"/>
  <c r="AJ6335" i="2"/>
  <c r="AH6335" i="2"/>
  <c r="AJ6334" i="2"/>
  <c r="AH6334" i="2"/>
  <c r="AJ6333" i="2"/>
  <c r="AH6333" i="2"/>
  <c r="AJ6332" i="2"/>
  <c r="AH6332" i="2"/>
  <c r="AJ6331" i="2"/>
  <c r="AH6331" i="2"/>
  <c r="AJ6330" i="2"/>
  <c r="AH6330" i="2"/>
  <c r="AJ6329" i="2"/>
  <c r="AH6329" i="2"/>
  <c r="AJ6328" i="2"/>
  <c r="AH6328" i="2"/>
  <c r="AJ6327" i="2"/>
  <c r="AH6327" i="2"/>
  <c r="AJ6326" i="2"/>
  <c r="AH6326" i="2"/>
  <c r="AJ6325" i="2"/>
  <c r="AH6325" i="2"/>
  <c r="AJ6324" i="2"/>
  <c r="AH6324" i="2"/>
  <c r="AJ6323" i="2"/>
  <c r="AH6323" i="2"/>
  <c r="AJ6322" i="2"/>
  <c r="AH6322" i="2"/>
  <c r="AJ6321" i="2"/>
  <c r="AH6321" i="2"/>
  <c r="AJ6320" i="2"/>
  <c r="AH6320" i="2"/>
  <c r="AJ6319" i="2"/>
  <c r="AH6319" i="2"/>
  <c r="AJ6318" i="2"/>
  <c r="AH6318" i="2"/>
  <c r="AJ6317" i="2"/>
  <c r="AH6317" i="2"/>
  <c r="AJ6316" i="2"/>
  <c r="AH6316" i="2"/>
  <c r="AJ6315" i="2"/>
  <c r="AH6315" i="2"/>
  <c r="AJ6314" i="2"/>
  <c r="AH6314" i="2"/>
  <c r="AJ6313" i="2"/>
  <c r="AH6313" i="2"/>
  <c r="AJ6312" i="2"/>
  <c r="AH6312" i="2"/>
  <c r="AJ6311" i="2"/>
  <c r="AH6311" i="2"/>
  <c r="AJ6310" i="2"/>
  <c r="AH6310" i="2"/>
  <c r="AJ6309" i="2"/>
  <c r="AH6309" i="2"/>
  <c r="AJ6308" i="2"/>
  <c r="AH6308" i="2"/>
  <c r="AJ6307" i="2"/>
  <c r="AH6307" i="2"/>
  <c r="AJ6306" i="2"/>
  <c r="AH6306" i="2"/>
  <c r="AJ6305" i="2"/>
  <c r="AH6305" i="2"/>
  <c r="AJ6304" i="2"/>
  <c r="AH6304" i="2"/>
  <c r="AJ6303" i="2"/>
  <c r="AH6303" i="2"/>
  <c r="AJ6302" i="2"/>
  <c r="AH6302" i="2"/>
  <c r="AJ6301" i="2"/>
  <c r="AH6301" i="2"/>
  <c r="AJ6300" i="2"/>
  <c r="AH6300" i="2"/>
  <c r="AJ6299" i="2"/>
  <c r="AH6299" i="2"/>
  <c r="AJ6298" i="2"/>
  <c r="AH6298" i="2"/>
  <c r="AJ6297" i="2"/>
  <c r="AH6297" i="2"/>
  <c r="AJ6296" i="2"/>
  <c r="AH6296" i="2"/>
  <c r="AJ6295" i="2"/>
  <c r="AH6295" i="2"/>
  <c r="AJ6294" i="2"/>
  <c r="AH6294" i="2"/>
  <c r="AJ6293" i="2"/>
  <c r="AH6293" i="2"/>
  <c r="AJ6292" i="2"/>
  <c r="AH6292" i="2"/>
  <c r="AJ6291" i="2"/>
  <c r="AH6291" i="2"/>
  <c r="AJ6290" i="2"/>
  <c r="AH6290" i="2"/>
  <c r="AJ6289" i="2"/>
  <c r="AH6289" i="2"/>
  <c r="AJ6288" i="2"/>
  <c r="AH6288" i="2"/>
  <c r="AJ6287" i="2"/>
  <c r="AH6287" i="2"/>
  <c r="AJ6286" i="2"/>
  <c r="AH6286" i="2"/>
  <c r="AJ6285" i="2"/>
  <c r="AH6285" i="2"/>
  <c r="AJ6284" i="2"/>
  <c r="AH6284" i="2"/>
  <c r="AJ6283" i="2"/>
  <c r="AH6283" i="2"/>
  <c r="AJ6282" i="2"/>
  <c r="AH6282" i="2"/>
  <c r="AJ6281" i="2"/>
  <c r="AH6281" i="2"/>
  <c r="AJ6280" i="2"/>
  <c r="AH6280" i="2"/>
  <c r="AJ6279" i="2"/>
  <c r="AH6279" i="2"/>
  <c r="AJ6278" i="2"/>
  <c r="AH6278" i="2"/>
  <c r="AJ6277" i="2"/>
  <c r="AH6277" i="2"/>
  <c r="AJ6276" i="2"/>
  <c r="AH6276" i="2"/>
  <c r="AJ6275" i="2"/>
  <c r="AH6275" i="2"/>
  <c r="AJ6274" i="2"/>
  <c r="AH6274" i="2"/>
  <c r="AJ6273" i="2"/>
  <c r="AH6273" i="2"/>
  <c r="AJ6272" i="2"/>
  <c r="AH6272" i="2"/>
  <c r="AJ6271" i="2"/>
  <c r="AH6271" i="2"/>
  <c r="AJ6270" i="2"/>
  <c r="AH6270" i="2"/>
  <c r="AJ6269" i="2"/>
  <c r="AH6269" i="2"/>
  <c r="AJ6268" i="2"/>
  <c r="AH6268" i="2"/>
  <c r="AJ6267" i="2"/>
  <c r="AH6267" i="2"/>
  <c r="AJ6266" i="2"/>
  <c r="AH6266" i="2"/>
  <c r="AJ6265" i="2"/>
  <c r="AH6265" i="2"/>
  <c r="AJ6264" i="2"/>
  <c r="AH6264" i="2"/>
  <c r="AJ6263" i="2"/>
  <c r="AH6263" i="2"/>
  <c r="AJ6262" i="2"/>
  <c r="AH6262" i="2"/>
  <c r="AJ6261" i="2"/>
  <c r="AH6261" i="2"/>
  <c r="AJ6260" i="2"/>
  <c r="AH6260" i="2"/>
  <c r="AJ6259" i="2"/>
  <c r="AH6259" i="2"/>
  <c r="AJ6258" i="2"/>
  <c r="AH6258" i="2"/>
  <c r="AJ6257" i="2"/>
  <c r="AH6257" i="2"/>
  <c r="AJ6256" i="2"/>
  <c r="AH6256" i="2"/>
  <c r="AJ6255" i="2"/>
  <c r="AH6255" i="2"/>
  <c r="AJ6254" i="2"/>
  <c r="AH6254" i="2"/>
  <c r="AJ6253" i="2"/>
  <c r="AH6253" i="2"/>
  <c r="AJ6252" i="2"/>
  <c r="AH6252" i="2"/>
  <c r="AJ6251" i="2"/>
  <c r="AH6251" i="2"/>
  <c r="AJ6250" i="2"/>
  <c r="AH6250" i="2"/>
  <c r="AJ6249" i="2"/>
  <c r="AH6249" i="2"/>
  <c r="AJ6248" i="2"/>
  <c r="AH6248" i="2"/>
  <c r="AJ6247" i="2"/>
  <c r="AH6247" i="2"/>
  <c r="AJ6246" i="2"/>
  <c r="AH6246" i="2"/>
  <c r="AJ6245" i="2"/>
  <c r="AH6245" i="2"/>
  <c r="AJ6244" i="2"/>
  <c r="AH6244" i="2"/>
  <c r="AJ6243" i="2"/>
  <c r="AH6243" i="2"/>
  <c r="AJ6242" i="2"/>
  <c r="AH6242" i="2"/>
  <c r="AJ6241" i="2"/>
  <c r="AH6241" i="2"/>
  <c r="AJ6240" i="2"/>
  <c r="AH6240" i="2"/>
  <c r="AJ6239" i="2"/>
  <c r="AH6239" i="2"/>
  <c r="AJ6238" i="2"/>
  <c r="AH6238" i="2"/>
  <c r="AJ6237" i="2"/>
  <c r="AH6237" i="2"/>
  <c r="AJ6236" i="2"/>
  <c r="AH6236" i="2"/>
  <c r="AJ6235" i="2"/>
  <c r="AH6235" i="2"/>
  <c r="AJ6234" i="2"/>
  <c r="AH6234" i="2"/>
  <c r="AJ6233" i="2"/>
  <c r="AH6233" i="2"/>
  <c r="AJ6232" i="2"/>
  <c r="AH6232" i="2"/>
  <c r="AJ6231" i="2"/>
  <c r="AH6231" i="2"/>
  <c r="AJ6230" i="2"/>
  <c r="AH6230" i="2"/>
  <c r="AJ6229" i="2"/>
  <c r="AH6229" i="2"/>
  <c r="AJ6228" i="2"/>
  <c r="AH6228" i="2"/>
  <c r="AJ6227" i="2"/>
  <c r="AH6227" i="2"/>
  <c r="AJ6226" i="2"/>
  <c r="AH6226" i="2"/>
  <c r="AJ6225" i="2"/>
  <c r="AH6225" i="2"/>
  <c r="AJ6224" i="2"/>
  <c r="AH6224" i="2"/>
  <c r="AJ6223" i="2"/>
  <c r="AH6223" i="2"/>
  <c r="AJ6222" i="2"/>
  <c r="AH6222" i="2"/>
  <c r="AJ6221" i="2"/>
  <c r="AH6221" i="2"/>
  <c r="AJ6220" i="2"/>
  <c r="AH6220" i="2"/>
  <c r="AJ6219" i="2"/>
  <c r="AH6219" i="2"/>
  <c r="AJ6218" i="2"/>
  <c r="AH6218" i="2"/>
  <c r="AJ6217" i="2"/>
  <c r="AH6217" i="2"/>
  <c r="AJ6216" i="2"/>
  <c r="AH6216" i="2"/>
  <c r="AJ6215" i="2"/>
  <c r="AH6215" i="2"/>
  <c r="AJ6214" i="2"/>
  <c r="AH6214" i="2"/>
  <c r="AJ6213" i="2"/>
  <c r="AH6213" i="2"/>
  <c r="AJ6212" i="2"/>
  <c r="AH6212" i="2"/>
  <c r="AJ6211" i="2"/>
  <c r="AH6211" i="2"/>
  <c r="AJ6210" i="2"/>
  <c r="AH6210" i="2"/>
  <c r="AJ6209" i="2"/>
  <c r="AH6209" i="2"/>
  <c r="AJ6208" i="2"/>
  <c r="AH6208" i="2"/>
  <c r="AJ6207" i="2"/>
  <c r="AH6207" i="2"/>
  <c r="AJ6206" i="2"/>
  <c r="AH6206" i="2"/>
  <c r="AJ6205" i="2"/>
  <c r="AH6205" i="2"/>
  <c r="AJ6204" i="2"/>
  <c r="AH6204" i="2"/>
  <c r="AJ6203" i="2"/>
  <c r="AH6203" i="2"/>
  <c r="AJ6202" i="2"/>
  <c r="AH6202" i="2"/>
  <c r="AJ6201" i="2"/>
  <c r="AH6201" i="2"/>
  <c r="AJ6200" i="2"/>
  <c r="AH6200" i="2"/>
  <c r="AJ6199" i="2"/>
  <c r="AH6199" i="2"/>
  <c r="AJ6198" i="2"/>
  <c r="AH6198" i="2"/>
  <c r="AJ6197" i="2"/>
  <c r="AH6197" i="2"/>
  <c r="AJ6196" i="2"/>
  <c r="AH6196" i="2"/>
  <c r="AJ6195" i="2"/>
  <c r="AH6195" i="2"/>
  <c r="AJ6194" i="2"/>
  <c r="AH6194" i="2"/>
  <c r="AJ6193" i="2"/>
  <c r="AH6193" i="2"/>
  <c r="AJ6192" i="2"/>
  <c r="AH6192" i="2"/>
  <c r="AJ6191" i="2"/>
  <c r="AH6191" i="2"/>
  <c r="AJ6190" i="2"/>
  <c r="AH6190" i="2"/>
  <c r="AJ6189" i="2"/>
  <c r="AH6189" i="2"/>
  <c r="AJ6188" i="2"/>
  <c r="AH6188" i="2"/>
  <c r="AJ6187" i="2"/>
  <c r="AH6187" i="2"/>
  <c r="AJ6186" i="2"/>
  <c r="AH6186" i="2"/>
  <c r="AJ6185" i="2"/>
  <c r="AH6185" i="2"/>
  <c r="AJ6184" i="2"/>
  <c r="AH6184" i="2"/>
  <c r="AJ6183" i="2"/>
  <c r="AH6183" i="2"/>
  <c r="AJ6182" i="2"/>
  <c r="AH6182" i="2"/>
  <c r="AJ6181" i="2"/>
  <c r="AH6181" i="2"/>
  <c r="AJ6180" i="2"/>
  <c r="AH6180" i="2"/>
  <c r="AJ6179" i="2"/>
  <c r="AH6179" i="2"/>
  <c r="AJ6178" i="2"/>
  <c r="AH6178" i="2"/>
  <c r="AJ6177" i="2"/>
  <c r="AH6177" i="2"/>
  <c r="AJ6176" i="2"/>
  <c r="AH6176" i="2"/>
  <c r="AJ6175" i="2"/>
  <c r="AH6175" i="2"/>
  <c r="AJ6174" i="2"/>
  <c r="AH6174" i="2"/>
  <c r="AJ6173" i="2"/>
  <c r="AH6173" i="2"/>
  <c r="AJ6172" i="2"/>
  <c r="AH6172" i="2"/>
  <c r="AJ6171" i="2"/>
  <c r="AH6171" i="2"/>
  <c r="AJ6170" i="2"/>
  <c r="AH6170" i="2"/>
  <c r="AJ6169" i="2"/>
  <c r="AH6169" i="2"/>
  <c r="AJ6168" i="2"/>
  <c r="AH6168" i="2"/>
  <c r="AJ6167" i="2"/>
  <c r="AH6167" i="2"/>
  <c r="AJ6166" i="2"/>
  <c r="AH6166" i="2"/>
  <c r="AJ6165" i="2"/>
  <c r="AH6165" i="2"/>
  <c r="AJ6164" i="2"/>
  <c r="AH6164" i="2"/>
  <c r="AJ6163" i="2"/>
  <c r="AH6163" i="2"/>
  <c r="AJ6162" i="2"/>
  <c r="AH6162" i="2"/>
  <c r="AJ6161" i="2"/>
  <c r="AH6161" i="2"/>
  <c r="AJ6160" i="2"/>
  <c r="AH6160" i="2"/>
  <c r="AJ6159" i="2"/>
  <c r="AH6159" i="2"/>
  <c r="AJ6158" i="2"/>
  <c r="AH6158" i="2"/>
  <c r="AJ6157" i="2"/>
  <c r="AH6157" i="2"/>
  <c r="AJ6156" i="2"/>
  <c r="AH6156" i="2"/>
  <c r="AJ6155" i="2"/>
  <c r="AH6155" i="2"/>
  <c r="AJ6154" i="2"/>
  <c r="AH6154" i="2"/>
  <c r="AJ6153" i="2"/>
  <c r="AH6153" i="2"/>
  <c r="AJ6152" i="2"/>
  <c r="AH6152" i="2"/>
  <c r="AJ6151" i="2"/>
  <c r="AH6151" i="2"/>
  <c r="AJ6150" i="2"/>
  <c r="AH6150" i="2"/>
  <c r="AJ6149" i="2"/>
  <c r="AH6149" i="2"/>
  <c r="AJ6148" i="2"/>
  <c r="AH6148" i="2"/>
  <c r="AJ6147" i="2"/>
  <c r="AH6147" i="2"/>
  <c r="AJ6146" i="2"/>
  <c r="AH6146" i="2"/>
  <c r="AJ6145" i="2"/>
  <c r="AH6145" i="2"/>
  <c r="AJ6144" i="2"/>
  <c r="AH6144" i="2"/>
  <c r="AJ6143" i="2"/>
  <c r="AH6143" i="2"/>
  <c r="AJ6142" i="2"/>
  <c r="AH6142" i="2"/>
  <c r="AJ6141" i="2"/>
  <c r="AH6141" i="2"/>
  <c r="AJ6140" i="2"/>
  <c r="AH6140" i="2"/>
  <c r="AJ6139" i="2"/>
  <c r="AH6139" i="2"/>
  <c r="AJ6138" i="2"/>
  <c r="AH6138" i="2"/>
  <c r="AJ6137" i="2"/>
  <c r="AH6137" i="2"/>
  <c r="AJ6136" i="2"/>
  <c r="AH6136" i="2"/>
  <c r="AJ6135" i="2"/>
  <c r="AH6135" i="2"/>
  <c r="AJ6134" i="2"/>
  <c r="AH6134" i="2"/>
  <c r="AJ6133" i="2"/>
  <c r="AH6133" i="2"/>
  <c r="AJ6132" i="2"/>
  <c r="AH6132" i="2"/>
  <c r="AJ6131" i="2"/>
  <c r="AH6131" i="2"/>
  <c r="AJ6130" i="2"/>
  <c r="AH6130" i="2"/>
  <c r="AJ6129" i="2"/>
  <c r="AH6129" i="2"/>
  <c r="AJ6128" i="2"/>
  <c r="AH6128" i="2"/>
  <c r="AJ6127" i="2"/>
  <c r="AH6127" i="2"/>
  <c r="AJ6126" i="2"/>
  <c r="AH6126" i="2"/>
  <c r="AJ6125" i="2"/>
  <c r="AH6125" i="2"/>
  <c r="AJ6124" i="2"/>
  <c r="AH6124" i="2"/>
  <c r="AJ6123" i="2"/>
  <c r="AH6123" i="2"/>
  <c r="AJ6122" i="2"/>
  <c r="AH6122" i="2"/>
  <c r="AJ6121" i="2"/>
  <c r="AH6121" i="2"/>
  <c r="AJ6120" i="2"/>
  <c r="AH6120" i="2"/>
  <c r="AJ6119" i="2"/>
  <c r="AH6119" i="2"/>
  <c r="AJ6118" i="2"/>
  <c r="AH6118" i="2"/>
  <c r="AJ6117" i="2"/>
  <c r="AH6117" i="2"/>
  <c r="AJ6116" i="2"/>
  <c r="AH6116" i="2"/>
  <c r="AJ6115" i="2"/>
  <c r="AH6115" i="2"/>
  <c r="AJ6114" i="2"/>
  <c r="AH6114" i="2"/>
  <c r="AJ6113" i="2"/>
  <c r="AH6113" i="2"/>
  <c r="AJ6112" i="2"/>
  <c r="AH6112" i="2"/>
  <c r="AJ6111" i="2"/>
  <c r="AH6111" i="2"/>
  <c r="AJ6110" i="2"/>
  <c r="AH6110" i="2"/>
  <c r="AJ6109" i="2"/>
  <c r="AH6109" i="2"/>
  <c r="AJ6108" i="2"/>
  <c r="AH6108" i="2"/>
  <c r="AJ6107" i="2"/>
  <c r="AH6107" i="2"/>
  <c r="AJ6106" i="2"/>
  <c r="AH6106" i="2"/>
  <c r="AJ6105" i="2"/>
  <c r="AH6105" i="2"/>
  <c r="AJ6104" i="2"/>
  <c r="AH6104" i="2"/>
  <c r="AJ6103" i="2"/>
  <c r="AH6103" i="2"/>
  <c r="AJ6102" i="2"/>
  <c r="AH6102" i="2"/>
  <c r="AJ6101" i="2"/>
  <c r="AH6101" i="2"/>
  <c r="AJ6100" i="2"/>
  <c r="AH6100" i="2"/>
  <c r="AJ6099" i="2"/>
  <c r="AH6099" i="2"/>
  <c r="AJ6098" i="2"/>
  <c r="AH6098" i="2"/>
  <c r="AJ6097" i="2"/>
  <c r="AH6097" i="2"/>
  <c r="AJ6096" i="2"/>
  <c r="AH6096" i="2"/>
  <c r="AJ6095" i="2"/>
  <c r="AH6095" i="2"/>
  <c r="AJ6094" i="2"/>
  <c r="AH6094" i="2"/>
  <c r="AJ6093" i="2"/>
  <c r="AH6093" i="2"/>
  <c r="AJ6092" i="2"/>
  <c r="AH6092" i="2"/>
  <c r="AJ6091" i="2"/>
  <c r="AH6091" i="2"/>
  <c r="AJ6090" i="2"/>
  <c r="AH6090" i="2"/>
  <c r="AJ6089" i="2"/>
  <c r="AH6089" i="2"/>
  <c r="AJ6088" i="2"/>
  <c r="AH6088" i="2"/>
  <c r="AJ6087" i="2"/>
  <c r="AH6087" i="2"/>
  <c r="AJ6086" i="2"/>
  <c r="AH6086" i="2"/>
  <c r="AJ6085" i="2"/>
  <c r="AH6085" i="2"/>
  <c r="AJ6084" i="2"/>
  <c r="AH6084" i="2"/>
  <c r="AJ6083" i="2"/>
  <c r="AH6083" i="2"/>
  <c r="AJ6082" i="2"/>
  <c r="AH6082" i="2"/>
  <c r="AJ6081" i="2"/>
  <c r="AH6081" i="2"/>
  <c r="AJ6080" i="2"/>
  <c r="AH6080" i="2"/>
  <c r="AJ6079" i="2"/>
  <c r="AH6079" i="2"/>
  <c r="AJ6078" i="2"/>
  <c r="AH6078" i="2"/>
  <c r="AJ6077" i="2"/>
  <c r="AH6077" i="2"/>
  <c r="AJ6076" i="2"/>
  <c r="AH6076" i="2"/>
  <c r="AJ6075" i="2"/>
  <c r="AH6075" i="2"/>
  <c r="AJ6074" i="2"/>
  <c r="AH6074" i="2"/>
  <c r="AJ6073" i="2"/>
  <c r="AH6073" i="2"/>
  <c r="AJ6072" i="2"/>
  <c r="AH6072" i="2"/>
  <c r="AJ6071" i="2"/>
  <c r="AH6071" i="2"/>
  <c r="AJ6070" i="2"/>
  <c r="AH6070" i="2"/>
  <c r="AJ6069" i="2"/>
  <c r="AH6069" i="2"/>
  <c r="AJ6068" i="2"/>
  <c r="AH6068" i="2"/>
  <c r="AJ6067" i="2"/>
  <c r="AH6067" i="2"/>
  <c r="AJ6066" i="2"/>
  <c r="AH6066" i="2"/>
  <c r="AJ6065" i="2"/>
  <c r="AH6065" i="2"/>
  <c r="AJ6064" i="2"/>
  <c r="AH6064" i="2"/>
  <c r="AJ6063" i="2"/>
  <c r="AH6063" i="2"/>
  <c r="AJ6062" i="2"/>
  <c r="AH6062" i="2"/>
  <c r="AJ6061" i="2"/>
  <c r="AH6061" i="2"/>
  <c r="AJ6060" i="2"/>
  <c r="AH6060" i="2"/>
  <c r="AJ6059" i="2"/>
  <c r="AH6059" i="2"/>
  <c r="AJ6058" i="2"/>
  <c r="AH6058" i="2"/>
  <c r="AJ6057" i="2"/>
  <c r="AH6057" i="2"/>
  <c r="AJ6056" i="2"/>
  <c r="AH6056" i="2"/>
  <c r="AJ6055" i="2"/>
  <c r="AH6055" i="2"/>
  <c r="AJ6054" i="2"/>
  <c r="AH6054" i="2"/>
  <c r="AJ6053" i="2"/>
  <c r="AH6053" i="2"/>
  <c r="AJ6052" i="2"/>
  <c r="AH6052" i="2"/>
  <c r="AJ6051" i="2"/>
  <c r="AH6051" i="2"/>
  <c r="AJ6050" i="2"/>
  <c r="AH6050" i="2"/>
  <c r="AJ6049" i="2"/>
  <c r="AH6049" i="2"/>
  <c r="AJ6048" i="2"/>
  <c r="AH6048" i="2"/>
  <c r="AJ6047" i="2"/>
  <c r="AH6047" i="2"/>
  <c r="AJ6046" i="2"/>
  <c r="AH6046" i="2"/>
  <c r="AJ6045" i="2"/>
  <c r="AH6045" i="2"/>
  <c r="AJ6044" i="2"/>
  <c r="AH6044" i="2"/>
  <c r="AJ6043" i="2"/>
  <c r="AH6043" i="2"/>
  <c r="AJ6042" i="2"/>
  <c r="AH6042" i="2"/>
  <c r="AJ6041" i="2"/>
  <c r="AH6041" i="2"/>
  <c r="AJ6040" i="2"/>
  <c r="AH6040" i="2"/>
  <c r="AJ6039" i="2"/>
  <c r="AH6039" i="2"/>
  <c r="AJ6038" i="2"/>
  <c r="AH6038" i="2"/>
  <c r="AJ6037" i="2"/>
  <c r="AH6037" i="2"/>
  <c r="AJ6036" i="2"/>
  <c r="AH6036" i="2"/>
  <c r="AJ6035" i="2"/>
  <c r="AH6035" i="2"/>
  <c r="AJ6034" i="2"/>
  <c r="AH6034" i="2"/>
  <c r="AJ6033" i="2"/>
  <c r="AH6033" i="2"/>
  <c r="AJ6032" i="2"/>
  <c r="AH6032" i="2"/>
  <c r="AJ6031" i="2"/>
  <c r="AH6031" i="2"/>
  <c r="AJ6030" i="2"/>
  <c r="AH6030" i="2"/>
  <c r="AJ6029" i="2"/>
  <c r="AH6029" i="2"/>
  <c r="AJ6028" i="2"/>
  <c r="AH6028" i="2"/>
  <c r="AJ6027" i="2"/>
  <c r="AH6027" i="2"/>
  <c r="AJ6026" i="2"/>
  <c r="AH6026" i="2"/>
  <c r="AJ6025" i="2"/>
  <c r="AH6025" i="2"/>
  <c r="AJ6024" i="2"/>
  <c r="AH6024" i="2"/>
  <c r="AJ6023" i="2"/>
  <c r="AH6023" i="2"/>
  <c r="AJ6022" i="2"/>
  <c r="AH6022" i="2"/>
  <c r="AJ6021" i="2"/>
  <c r="AH6021" i="2"/>
  <c r="AJ6020" i="2"/>
  <c r="AH6020" i="2"/>
  <c r="AJ6019" i="2"/>
  <c r="AH6019" i="2"/>
  <c r="AJ6018" i="2"/>
  <c r="AH6018" i="2"/>
  <c r="AJ6017" i="2"/>
  <c r="AH6017" i="2"/>
  <c r="AJ6016" i="2"/>
  <c r="AH6016" i="2"/>
  <c r="AJ6015" i="2"/>
  <c r="AH6015" i="2"/>
  <c r="AJ6014" i="2"/>
  <c r="AH6014" i="2"/>
  <c r="AJ6013" i="2"/>
  <c r="AH6013" i="2"/>
  <c r="AJ6012" i="2"/>
  <c r="AH6012" i="2"/>
  <c r="AJ6011" i="2"/>
  <c r="AH6011" i="2"/>
  <c r="AJ6010" i="2"/>
  <c r="AH6010" i="2"/>
  <c r="AJ6009" i="2"/>
  <c r="AH6009" i="2"/>
  <c r="AJ6008" i="2"/>
  <c r="AH6008" i="2"/>
  <c r="AJ6007" i="2"/>
  <c r="AH6007" i="2"/>
  <c r="AJ6006" i="2"/>
  <c r="AH6006" i="2"/>
  <c r="AJ6005" i="2"/>
  <c r="AH6005" i="2"/>
  <c r="AJ6004" i="2"/>
  <c r="AH6004" i="2"/>
  <c r="AJ6003" i="2"/>
  <c r="AH6003" i="2"/>
  <c r="AJ6002" i="2"/>
  <c r="AH6002" i="2"/>
  <c r="AJ6001" i="2"/>
  <c r="AH6001" i="2"/>
  <c r="AJ6000" i="2"/>
  <c r="AH6000" i="2"/>
  <c r="AJ5999" i="2"/>
  <c r="AH5999" i="2"/>
  <c r="AJ5998" i="2"/>
  <c r="AH5998" i="2"/>
  <c r="AJ5997" i="2"/>
  <c r="AH5997" i="2"/>
  <c r="AJ5996" i="2"/>
  <c r="AH5996" i="2"/>
  <c r="AJ5995" i="2"/>
  <c r="AH5995" i="2"/>
  <c r="AJ5994" i="2"/>
  <c r="AH5994" i="2"/>
  <c r="AJ5993" i="2"/>
  <c r="AH5993" i="2"/>
  <c r="AJ5992" i="2"/>
  <c r="AH5992" i="2"/>
  <c r="AJ5991" i="2"/>
  <c r="AH5991" i="2"/>
  <c r="AJ5990" i="2"/>
  <c r="AH5990" i="2"/>
  <c r="AJ5989" i="2"/>
  <c r="AH5989" i="2"/>
  <c r="AJ5988" i="2"/>
  <c r="AH5988" i="2"/>
  <c r="AJ5987" i="2"/>
  <c r="AH5987" i="2"/>
  <c r="AJ5986" i="2"/>
  <c r="AH5986" i="2"/>
  <c r="AJ5985" i="2"/>
  <c r="AH5985" i="2"/>
  <c r="AJ5984" i="2"/>
  <c r="AH5984" i="2"/>
  <c r="AJ5983" i="2"/>
  <c r="AH5983" i="2"/>
  <c r="AJ5982" i="2"/>
  <c r="AH5982" i="2"/>
  <c r="AJ5981" i="2"/>
  <c r="AH5981" i="2"/>
  <c r="AJ5980" i="2"/>
  <c r="AH5980" i="2"/>
  <c r="AJ5979" i="2"/>
  <c r="AH5979" i="2"/>
  <c r="AJ5978" i="2"/>
  <c r="AH5978" i="2"/>
  <c r="AJ5977" i="2"/>
  <c r="AH5977" i="2"/>
  <c r="AJ5976" i="2"/>
  <c r="AH5976" i="2"/>
  <c r="AJ5975" i="2"/>
  <c r="AH5975" i="2"/>
  <c r="AJ5974" i="2"/>
  <c r="AH5974" i="2"/>
  <c r="AJ5973" i="2"/>
  <c r="AH5973" i="2"/>
  <c r="AJ5972" i="2"/>
  <c r="AH5972" i="2"/>
  <c r="AJ5971" i="2"/>
  <c r="AH5971" i="2"/>
  <c r="AJ5970" i="2"/>
  <c r="AH5970" i="2"/>
  <c r="AJ5969" i="2"/>
  <c r="AH5969" i="2"/>
  <c r="AJ5968" i="2"/>
  <c r="AH5968" i="2"/>
  <c r="AJ5967" i="2"/>
  <c r="AH5967" i="2"/>
  <c r="AJ5966" i="2"/>
  <c r="AH5966" i="2"/>
  <c r="AJ5965" i="2"/>
  <c r="AH5965" i="2"/>
  <c r="AJ5964" i="2"/>
  <c r="AH5964" i="2"/>
  <c r="AJ5963" i="2"/>
  <c r="AH5963" i="2"/>
  <c r="AJ5962" i="2"/>
  <c r="AH5962" i="2"/>
  <c r="AJ5961" i="2"/>
  <c r="AH5961" i="2"/>
  <c r="AJ5960" i="2"/>
  <c r="AH5960" i="2"/>
  <c r="AJ5959" i="2"/>
  <c r="AH5959" i="2"/>
  <c r="AJ5958" i="2"/>
  <c r="AH5958" i="2"/>
  <c r="AJ5957" i="2"/>
  <c r="AH5957" i="2"/>
  <c r="AJ5956" i="2"/>
  <c r="AH5956" i="2"/>
  <c r="AJ5955" i="2"/>
  <c r="AH5955" i="2"/>
  <c r="AJ5954" i="2"/>
  <c r="AH5954" i="2"/>
  <c r="AJ5953" i="2"/>
  <c r="AH5953" i="2"/>
  <c r="AJ5952" i="2"/>
  <c r="AH5952" i="2"/>
  <c r="AJ5951" i="2"/>
  <c r="AH5951" i="2"/>
  <c r="AJ5950" i="2"/>
  <c r="AH5950" i="2"/>
  <c r="AJ5949" i="2"/>
  <c r="AH5949" i="2"/>
  <c r="AJ5948" i="2"/>
  <c r="AH5948" i="2"/>
  <c r="AJ5947" i="2"/>
  <c r="AH5947" i="2"/>
  <c r="AJ5946" i="2"/>
  <c r="AH5946" i="2"/>
  <c r="AJ5945" i="2"/>
  <c r="AH5945" i="2"/>
  <c r="AJ5944" i="2"/>
  <c r="AH5944" i="2"/>
  <c r="AJ5943" i="2"/>
  <c r="AH5943" i="2"/>
  <c r="AJ5942" i="2"/>
  <c r="AH5942" i="2"/>
  <c r="AJ5941" i="2"/>
  <c r="AH5941" i="2"/>
  <c r="AJ5940" i="2"/>
  <c r="AH5940" i="2"/>
  <c r="AJ5939" i="2"/>
  <c r="AH5939" i="2"/>
  <c r="AJ5938" i="2"/>
  <c r="AH5938" i="2"/>
  <c r="AJ5937" i="2"/>
  <c r="AH5937" i="2"/>
  <c r="AJ5936" i="2"/>
  <c r="AH5936" i="2"/>
  <c r="AJ5935" i="2"/>
  <c r="AH5935" i="2"/>
  <c r="AJ5934" i="2"/>
  <c r="AH5934" i="2"/>
  <c r="AJ5933" i="2"/>
  <c r="AH5933" i="2"/>
  <c r="AJ5932" i="2"/>
  <c r="AH5932" i="2"/>
  <c r="AJ5931" i="2"/>
  <c r="AH5931" i="2"/>
  <c r="AJ5930" i="2"/>
  <c r="AH5930" i="2"/>
  <c r="AJ5929" i="2"/>
  <c r="AH5929" i="2"/>
  <c r="AJ5928" i="2"/>
  <c r="AH5928" i="2"/>
  <c r="AJ5927" i="2"/>
  <c r="AH5927" i="2"/>
  <c r="AJ5926" i="2"/>
  <c r="AH5926" i="2"/>
  <c r="AJ5925" i="2"/>
  <c r="AH5925" i="2"/>
  <c r="AJ5924" i="2"/>
  <c r="AH5924" i="2"/>
  <c r="AJ5923" i="2"/>
  <c r="AH5923" i="2"/>
  <c r="AJ5922" i="2"/>
  <c r="AH5922" i="2"/>
  <c r="AJ5921" i="2"/>
  <c r="AH5921" i="2"/>
  <c r="AJ5920" i="2"/>
  <c r="AH5920" i="2"/>
  <c r="AJ5919" i="2"/>
  <c r="AH5919" i="2"/>
  <c r="AJ5918" i="2"/>
  <c r="AH5918" i="2"/>
  <c r="AJ5917" i="2"/>
  <c r="AH5917" i="2"/>
  <c r="AJ5916" i="2"/>
  <c r="AH5916" i="2"/>
  <c r="AJ5915" i="2"/>
  <c r="AH5915" i="2"/>
  <c r="AJ5914" i="2"/>
  <c r="AH5914" i="2"/>
  <c r="AJ5913" i="2"/>
  <c r="AH5913" i="2"/>
  <c r="AJ5912" i="2"/>
  <c r="AH5912" i="2"/>
  <c r="AJ5911" i="2"/>
  <c r="AH5911" i="2"/>
  <c r="AJ5910" i="2"/>
  <c r="AH5910" i="2"/>
  <c r="AJ5909" i="2"/>
  <c r="AH5909" i="2"/>
  <c r="AJ5908" i="2"/>
  <c r="AH5908" i="2"/>
  <c r="AJ5907" i="2"/>
  <c r="AH5907" i="2"/>
  <c r="AJ5906" i="2"/>
  <c r="AH5906" i="2"/>
  <c r="AJ5905" i="2"/>
  <c r="AH5905" i="2"/>
  <c r="AJ5904" i="2"/>
  <c r="AH5904" i="2"/>
  <c r="AJ5903" i="2"/>
  <c r="AH5903" i="2"/>
  <c r="AJ5902" i="2"/>
  <c r="AH5902" i="2"/>
  <c r="AJ5901" i="2"/>
  <c r="AH5901" i="2"/>
  <c r="AJ5900" i="2"/>
  <c r="AH5900" i="2"/>
  <c r="AJ5899" i="2"/>
  <c r="AH5899" i="2"/>
  <c r="AJ5898" i="2"/>
  <c r="AH5898" i="2"/>
  <c r="AJ5897" i="2"/>
  <c r="AH5897" i="2"/>
  <c r="AJ5896" i="2"/>
  <c r="AH5896" i="2"/>
  <c r="AJ5895" i="2"/>
  <c r="AH5895" i="2"/>
  <c r="AJ5894" i="2"/>
  <c r="AH5894" i="2"/>
  <c r="AJ5893" i="2"/>
  <c r="AH5893" i="2"/>
  <c r="AJ5892" i="2"/>
  <c r="AH5892" i="2"/>
  <c r="AJ5891" i="2"/>
  <c r="AH5891" i="2"/>
  <c r="AJ5890" i="2"/>
  <c r="AH5890" i="2"/>
  <c r="AJ5889" i="2"/>
  <c r="AH5889" i="2"/>
  <c r="AJ5888" i="2"/>
  <c r="AH5888" i="2"/>
  <c r="AJ5887" i="2"/>
  <c r="AH5887" i="2"/>
  <c r="AJ5886" i="2"/>
  <c r="AH5886" i="2"/>
  <c r="AJ5885" i="2"/>
  <c r="AH5885" i="2"/>
  <c r="AJ5884" i="2"/>
  <c r="AH5884" i="2"/>
  <c r="AJ5883" i="2"/>
  <c r="AH5883" i="2"/>
  <c r="AJ5882" i="2"/>
  <c r="AH5882" i="2"/>
  <c r="AJ5881" i="2"/>
  <c r="AH5881" i="2"/>
  <c r="AJ5880" i="2"/>
  <c r="AH5880" i="2"/>
  <c r="AJ5879" i="2"/>
  <c r="AH5879" i="2"/>
  <c r="AJ5878" i="2"/>
  <c r="AH5878" i="2"/>
  <c r="AJ5877" i="2"/>
  <c r="AH5877" i="2"/>
  <c r="AJ5876" i="2"/>
  <c r="AH5876" i="2"/>
  <c r="AJ5875" i="2"/>
  <c r="AH5875" i="2"/>
  <c r="AJ5874" i="2"/>
  <c r="AH5874" i="2"/>
  <c r="AJ5873" i="2"/>
  <c r="AH5873" i="2"/>
  <c r="AJ5872" i="2"/>
  <c r="AH5872" i="2"/>
  <c r="AJ5871" i="2"/>
  <c r="AH5871" i="2"/>
  <c r="AJ5870" i="2"/>
  <c r="AH5870" i="2"/>
  <c r="AJ5869" i="2"/>
  <c r="AH5869" i="2"/>
  <c r="AJ5868" i="2"/>
  <c r="AH5868" i="2"/>
  <c r="AJ5867" i="2"/>
  <c r="AH5867" i="2"/>
  <c r="AJ5866" i="2"/>
  <c r="AH5866" i="2"/>
  <c r="AJ5865" i="2"/>
  <c r="AH5865" i="2"/>
  <c r="AJ5864" i="2"/>
  <c r="AH5864" i="2"/>
  <c r="AJ5863" i="2"/>
  <c r="AH5863" i="2"/>
  <c r="AJ5862" i="2"/>
  <c r="AH5862" i="2"/>
  <c r="AJ5861" i="2"/>
  <c r="AH5861" i="2"/>
  <c r="AJ5860" i="2"/>
  <c r="AH5860" i="2"/>
  <c r="AJ5859" i="2"/>
  <c r="AH5859" i="2"/>
  <c r="AJ5858" i="2"/>
  <c r="AH5858" i="2"/>
  <c r="AJ5857" i="2"/>
  <c r="AH5857" i="2"/>
  <c r="AJ5856" i="2"/>
  <c r="AH5856" i="2"/>
  <c r="AJ5855" i="2"/>
  <c r="AH5855" i="2"/>
  <c r="AJ5854" i="2"/>
  <c r="AH5854" i="2"/>
  <c r="AJ5853" i="2"/>
  <c r="AH5853" i="2"/>
  <c r="AJ5852" i="2"/>
  <c r="AH5852" i="2"/>
  <c r="AJ5851" i="2"/>
  <c r="AH5851" i="2"/>
  <c r="AJ5850" i="2"/>
  <c r="AH5850" i="2"/>
  <c r="AJ5849" i="2"/>
  <c r="AH5849" i="2"/>
  <c r="AJ5848" i="2"/>
  <c r="AH5848" i="2"/>
  <c r="AJ5847" i="2"/>
  <c r="AH5847" i="2"/>
  <c r="AJ5846" i="2"/>
  <c r="AH5846" i="2"/>
  <c r="AJ5845" i="2"/>
  <c r="AH5845" i="2"/>
  <c r="AJ5844" i="2"/>
  <c r="AH5844" i="2"/>
  <c r="AJ5843" i="2"/>
  <c r="AH5843" i="2"/>
  <c r="AJ5842" i="2"/>
  <c r="AH5842" i="2"/>
  <c r="AJ5841" i="2"/>
  <c r="AH5841" i="2"/>
  <c r="AJ5840" i="2"/>
  <c r="AH5840" i="2"/>
  <c r="AJ5839" i="2"/>
  <c r="AH5839" i="2"/>
  <c r="AJ5838" i="2"/>
  <c r="AH5838" i="2"/>
  <c r="AJ5837" i="2"/>
  <c r="AH5837" i="2"/>
  <c r="AJ5836" i="2"/>
  <c r="AH5836" i="2"/>
  <c r="AJ5835" i="2"/>
  <c r="AH5835" i="2"/>
  <c r="AJ5834" i="2"/>
  <c r="AH5834" i="2"/>
  <c r="AJ5833" i="2"/>
  <c r="AH5833" i="2"/>
  <c r="AJ5832" i="2"/>
  <c r="AH5832" i="2"/>
  <c r="AJ5831" i="2"/>
  <c r="AH5831" i="2"/>
  <c r="AJ5830" i="2"/>
  <c r="AH5830" i="2"/>
  <c r="AJ5829" i="2"/>
  <c r="AH5829" i="2"/>
  <c r="AJ5828" i="2"/>
  <c r="AH5828" i="2"/>
  <c r="AJ5827" i="2"/>
  <c r="AH5827" i="2"/>
  <c r="AJ5826" i="2"/>
  <c r="AH5826" i="2"/>
  <c r="AJ5825" i="2"/>
  <c r="AH5825" i="2"/>
  <c r="AJ5824" i="2"/>
  <c r="AH5824" i="2"/>
  <c r="AJ5823" i="2"/>
  <c r="AH5823" i="2"/>
  <c r="AJ5822" i="2"/>
  <c r="AH5822" i="2"/>
  <c r="AJ5821" i="2"/>
  <c r="AH5821" i="2"/>
  <c r="AJ5820" i="2"/>
  <c r="AH5820" i="2"/>
  <c r="AJ5819" i="2"/>
  <c r="AH5819" i="2"/>
  <c r="AJ5818" i="2"/>
  <c r="AH5818" i="2"/>
  <c r="AJ5817" i="2"/>
  <c r="AH5817" i="2"/>
  <c r="AJ5816" i="2"/>
  <c r="AH5816" i="2"/>
  <c r="AJ5815" i="2"/>
  <c r="AH5815" i="2"/>
  <c r="AJ5814" i="2"/>
  <c r="AH5814" i="2"/>
  <c r="AJ5813" i="2"/>
  <c r="AH5813" i="2"/>
  <c r="AJ5812" i="2"/>
  <c r="AH5812" i="2"/>
  <c r="AJ5811" i="2"/>
  <c r="AH5811" i="2"/>
  <c r="AJ5810" i="2"/>
  <c r="AH5810" i="2"/>
  <c r="AJ5809" i="2"/>
  <c r="AH5809" i="2"/>
  <c r="AJ5808" i="2"/>
  <c r="AH5808" i="2"/>
  <c r="AJ5807" i="2"/>
  <c r="AH5807" i="2"/>
  <c r="AJ5806" i="2"/>
  <c r="AH5806" i="2"/>
  <c r="AJ5805" i="2"/>
  <c r="AH5805" i="2"/>
  <c r="AJ5804" i="2"/>
  <c r="AH5804" i="2"/>
  <c r="AJ5803" i="2"/>
  <c r="AH5803" i="2"/>
  <c r="AJ5802" i="2"/>
  <c r="AH5802" i="2"/>
  <c r="AJ5801" i="2"/>
  <c r="AH5801" i="2"/>
  <c r="AJ5800" i="2"/>
  <c r="AH5800" i="2"/>
  <c r="AJ5799" i="2"/>
  <c r="AH5799" i="2"/>
  <c r="AJ5798" i="2"/>
  <c r="AH5798" i="2"/>
  <c r="AJ5797" i="2"/>
  <c r="AH5797" i="2"/>
  <c r="AJ5796" i="2"/>
  <c r="AH5796" i="2"/>
  <c r="AJ5795" i="2"/>
  <c r="AH5795" i="2"/>
  <c r="AJ5794" i="2"/>
  <c r="AH5794" i="2"/>
  <c r="AJ5793" i="2"/>
  <c r="AH5793" i="2"/>
  <c r="AJ5792" i="2"/>
  <c r="AH5792" i="2"/>
  <c r="AJ5791" i="2"/>
  <c r="AH5791" i="2"/>
  <c r="AJ5790" i="2"/>
  <c r="AH5790" i="2"/>
  <c r="AJ5789" i="2"/>
  <c r="AH5789" i="2"/>
  <c r="AJ5788" i="2"/>
  <c r="AH5788" i="2"/>
  <c r="AJ5787" i="2"/>
  <c r="AH5787" i="2"/>
  <c r="AJ5786" i="2"/>
  <c r="AH5786" i="2"/>
  <c r="AJ5785" i="2"/>
  <c r="AH5785" i="2"/>
  <c r="AJ5784" i="2"/>
  <c r="AH5784" i="2"/>
  <c r="AJ5783" i="2"/>
  <c r="AH5783" i="2"/>
  <c r="AJ5782" i="2"/>
  <c r="AH5782" i="2"/>
  <c r="AJ5781" i="2"/>
  <c r="AH5781" i="2"/>
  <c r="AJ5780" i="2"/>
  <c r="AH5780" i="2"/>
  <c r="AJ5779" i="2"/>
  <c r="AH5779" i="2"/>
  <c r="AJ5778" i="2"/>
  <c r="AH5778" i="2"/>
  <c r="AJ5777" i="2"/>
  <c r="AH5777" i="2"/>
  <c r="AJ5776" i="2"/>
  <c r="AH5776" i="2"/>
  <c r="AJ5775" i="2"/>
  <c r="AH5775" i="2"/>
  <c r="AJ5774" i="2"/>
  <c r="AH5774" i="2"/>
  <c r="AJ5773" i="2"/>
  <c r="AH5773" i="2"/>
  <c r="AJ5772" i="2"/>
  <c r="AH5772" i="2"/>
  <c r="AJ5771" i="2"/>
  <c r="AH5771" i="2"/>
  <c r="AJ5770" i="2"/>
  <c r="AH5770" i="2"/>
  <c r="AJ5769" i="2"/>
  <c r="AH5769" i="2"/>
  <c r="AJ5768" i="2"/>
  <c r="AH5768" i="2"/>
  <c r="AJ5767" i="2"/>
  <c r="AH5767" i="2"/>
  <c r="AJ5766" i="2"/>
  <c r="AH5766" i="2"/>
  <c r="AJ5765" i="2"/>
  <c r="AH5765" i="2"/>
  <c r="AJ5764" i="2"/>
  <c r="AH5764" i="2"/>
  <c r="AJ5763" i="2"/>
  <c r="AH5763" i="2"/>
  <c r="AJ5762" i="2"/>
  <c r="AH5762" i="2"/>
  <c r="AJ5761" i="2"/>
  <c r="AH5761" i="2"/>
  <c r="AJ5760" i="2"/>
  <c r="AH5760" i="2"/>
  <c r="AJ5759" i="2"/>
  <c r="AH5759" i="2"/>
  <c r="AJ5758" i="2"/>
  <c r="AH5758" i="2"/>
  <c r="AJ5757" i="2"/>
  <c r="AH5757" i="2"/>
  <c r="AJ5756" i="2"/>
  <c r="AH5756" i="2"/>
  <c r="AJ5755" i="2"/>
  <c r="AH5755" i="2"/>
  <c r="AJ5754" i="2"/>
  <c r="AH5754" i="2"/>
  <c r="AJ5753" i="2"/>
  <c r="AH5753" i="2"/>
  <c r="AJ5752" i="2"/>
  <c r="AH5752" i="2"/>
  <c r="AJ5751" i="2"/>
  <c r="AH5751" i="2"/>
  <c r="AJ5750" i="2"/>
  <c r="AH5750" i="2"/>
  <c r="AJ5749" i="2"/>
  <c r="AH5749" i="2"/>
  <c r="AJ5748" i="2"/>
  <c r="AH5748" i="2"/>
  <c r="AJ5747" i="2"/>
  <c r="AH5747" i="2"/>
  <c r="AJ5746" i="2"/>
  <c r="AH5746" i="2"/>
  <c r="AJ5745" i="2"/>
  <c r="AH5745" i="2"/>
  <c r="AJ5744" i="2"/>
  <c r="AH5744" i="2"/>
  <c r="AJ5743" i="2"/>
  <c r="AH5743" i="2"/>
  <c r="AJ5742" i="2"/>
  <c r="AH5742" i="2"/>
  <c r="AJ5741" i="2"/>
  <c r="AH5741" i="2"/>
  <c r="AJ5740" i="2"/>
  <c r="AH5740" i="2"/>
  <c r="AJ5739" i="2"/>
  <c r="AH5739" i="2"/>
  <c r="AJ5738" i="2"/>
  <c r="AH5738" i="2"/>
  <c r="AJ5737" i="2"/>
  <c r="AH5737" i="2"/>
  <c r="AJ5736" i="2"/>
  <c r="AH5736" i="2"/>
  <c r="AJ5735" i="2"/>
  <c r="AH5735" i="2"/>
  <c r="AJ5734" i="2"/>
  <c r="AH5734" i="2"/>
  <c r="AJ5733" i="2"/>
  <c r="AH5733" i="2"/>
  <c r="AJ5732" i="2"/>
  <c r="AH5732" i="2"/>
  <c r="AJ5731" i="2"/>
  <c r="AH5731" i="2"/>
  <c r="AJ5730" i="2"/>
  <c r="AH5730" i="2"/>
  <c r="AJ5729" i="2"/>
  <c r="AH5729" i="2"/>
  <c r="AJ5728" i="2"/>
  <c r="AH5728" i="2"/>
  <c r="AJ5727" i="2"/>
  <c r="AH5727" i="2"/>
  <c r="AJ5726" i="2"/>
  <c r="AH5726" i="2"/>
  <c r="AJ5725" i="2"/>
  <c r="AH5725" i="2"/>
  <c r="AJ5724" i="2"/>
  <c r="AH5724" i="2"/>
  <c r="AJ5723" i="2"/>
  <c r="AH5723" i="2"/>
  <c r="AJ5722" i="2"/>
  <c r="AH5722" i="2"/>
  <c r="AJ5721" i="2"/>
  <c r="AH5721" i="2"/>
  <c r="AJ5720" i="2"/>
  <c r="AH5720" i="2"/>
  <c r="AJ5719" i="2"/>
  <c r="AH5719" i="2"/>
  <c r="AJ5718" i="2"/>
  <c r="AH5718" i="2"/>
  <c r="AJ5717" i="2"/>
  <c r="AH5717" i="2"/>
  <c r="AJ5716" i="2"/>
  <c r="AH5716" i="2"/>
  <c r="AJ5715" i="2"/>
  <c r="AH5715" i="2"/>
  <c r="AJ5714" i="2"/>
  <c r="AH5714" i="2"/>
  <c r="AJ5713" i="2"/>
  <c r="AH5713" i="2"/>
  <c r="AJ5712" i="2"/>
  <c r="AH5712" i="2"/>
  <c r="AJ5711" i="2"/>
  <c r="AH5711" i="2"/>
  <c r="AJ5710" i="2"/>
  <c r="AH5710" i="2"/>
  <c r="AJ5709" i="2"/>
  <c r="AH5709" i="2"/>
  <c r="AJ5708" i="2"/>
  <c r="AH5708" i="2"/>
  <c r="AJ5707" i="2"/>
  <c r="AH5707" i="2"/>
  <c r="AJ5706" i="2"/>
  <c r="AH5706" i="2"/>
  <c r="AJ5705" i="2"/>
  <c r="AH5705" i="2"/>
  <c r="AJ5704" i="2"/>
  <c r="AH5704" i="2"/>
  <c r="AJ5703" i="2"/>
  <c r="AH5703" i="2"/>
  <c r="AJ5702" i="2"/>
  <c r="AH5702" i="2"/>
  <c r="AJ5701" i="2"/>
  <c r="AH5701" i="2"/>
  <c r="AJ5700" i="2"/>
  <c r="AH5700" i="2"/>
  <c r="AJ5699" i="2"/>
  <c r="AH5699" i="2"/>
  <c r="AJ5698" i="2"/>
  <c r="AH5698" i="2"/>
  <c r="AJ5697" i="2"/>
  <c r="AH5697" i="2"/>
  <c r="AJ5696" i="2"/>
  <c r="AH5696" i="2"/>
  <c r="AJ5695" i="2"/>
  <c r="AH5695" i="2"/>
  <c r="AJ5694" i="2"/>
  <c r="AH5694" i="2"/>
  <c r="AJ5693" i="2"/>
  <c r="AH5693" i="2"/>
  <c r="AJ5692" i="2"/>
  <c r="AH5692" i="2"/>
  <c r="AJ5691" i="2"/>
  <c r="AH5691" i="2"/>
  <c r="AJ5690" i="2"/>
  <c r="AH5690" i="2"/>
  <c r="AJ5689" i="2"/>
  <c r="AH5689" i="2"/>
  <c r="AJ5688" i="2"/>
  <c r="AH5688" i="2"/>
  <c r="AJ5687" i="2"/>
  <c r="AH5687" i="2"/>
  <c r="AJ5686" i="2"/>
  <c r="AH5686" i="2"/>
  <c r="AJ5685" i="2"/>
  <c r="AH5685" i="2"/>
  <c r="AJ5684" i="2"/>
  <c r="AH5684" i="2"/>
  <c r="AJ5683" i="2"/>
  <c r="AH5683" i="2"/>
  <c r="AJ5682" i="2"/>
  <c r="AH5682" i="2"/>
  <c r="AJ5681" i="2"/>
  <c r="AH5681" i="2"/>
  <c r="AJ5680" i="2"/>
  <c r="AH5680" i="2"/>
  <c r="AJ5679" i="2"/>
  <c r="AH5679" i="2"/>
  <c r="AJ5678" i="2"/>
  <c r="AH5678" i="2"/>
  <c r="AJ5677" i="2"/>
  <c r="AH5677" i="2"/>
  <c r="AJ5676" i="2"/>
  <c r="AH5676" i="2"/>
  <c r="AJ5675" i="2"/>
  <c r="AH5675" i="2"/>
  <c r="AJ5674" i="2"/>
  <c r="AH5674" i="2"/>
  <c r="AJ5673" i="2"/>
  <c r="AH5673" i="2"/>
  <c r="AJ5672" i="2"/>
  <c r="AH5672" i="2"/>
  <c r="AJ5671" i="2"/>
  <c r="AH5671" i="2"/>
  <c r="AJ5670" i="2"/>
  <c r="AH5670" i="2"/>
  <c r="AJ5669" i="2"/>
  <c r="AH5669" i="2"/>
  <c r="AJ5668" i="2"/>
  <c r="AH5668" i="2"/>
  <c r="AJ5667" i="2"/>
  <c r="AH5667" i="2"/>
  <c r="AJ5666" i="2"/>
  <c r="AH5666" i="2"/>
  <c r="AJ5665" i="2"/>
  <c r="AH5665" i="2"/>
  <c r="AJ5664" i="2"/>
  <c r="AH5664" i="2"/>
  <c r="AJ5663" i="2"/>
  <c r="AH5663" i="2"/>
  <c r="AJ5662" i="2"/>
  <c r="AH5662" i="2"/>
  <c r="AJ5661" i="2"/>
  <c r="AH5661" i="2"/>
  <c r="AJ5660" i="2"/>
  <c r="AH5660" i="2"/>
  <c r="AJ5659" i="2"/>
  <c r="AH5659" i="2"/>
  <c r="AJ5658" i="2"/>
  <c r="AH5658" i="2"/>
  <c r="AJ5657" i="2"/>
  <c r="AH5657" i="2"/>
  <c r="AJ5656" i="2"/>
  <c r="AH5656" i="2"/>
  <c r="AJ5655" i="2"/>
  <c r="AH5655" i="2"/>
  <c r="AJ5654" i="2"/>
  <c r="AH5654" i="2"/>
  <c r="AJ5653" i="2"/>
  <c r="AH5653" i="2"/>
  <c r="AJ5652" i="2"/>
  <c r="AH5652" i="2"/>
  <c r="AJ5651" i="2"/>
  <c r="AH5651" i="2"/>
  <c r="AJ5650" i="2"/>
  <c r="AH5650" i="2"/>
  <c r="AJ5649" i="2"/>
  <c r="AH5649" i="2"/>
  <c r="AJ5648" i="2"/>
  <c r="AH5648" i="2"/>
  <c r="AJ5647" i="2"/>
  <c r="AH5647" i="2"/>
  <c r="AJ5646" i="2"/>
  <c r="AH5646" i="2"/>
  <c r="AJ5645" i="2"/>
  <c r="AH5645" i="2"/>
  <c r="AJ5644" i="2"/>
  <c r="AH5644" i="2"/>
  <c r="AJ5643" i="2"/>
  <c r="AH5643" i="2"/>
  <c r="AJ5642" i="2"/>
  <c r="AH5642" i="2"/>
  <c r="AJ5641" i="2"/>
  <c r="AH5641" i="2"/>
  <c r="AJ5640" i="2"/>
  <c r="AH5640" i="2"/>
  <c r="AJ5639" i="2"/>
  <c r="AH5639" i="2"/>
  <c r="AJ5638" i="2"/>
  <c r="AH5638" i="2"/>
  <c r="AJ5637" i="2"/>
  <c r="AH5637" i="2"/>
  <c r="AJ5636" i="2"/>
  <c r="AH5636" i="2"/>
  <c r="AJ5635" i="2"/>
  <c r="AH5635" i="2"/>
  <c r="AJ5634" i="2"/>
  <c r="AH5634" i="2"/>
  <c r="AJ5633" i="2"/>
  <c r="AH5633" i="2"/>
  <c r="AJ5632" i="2"/>
  <c r="AH5632" i="2"/>
  <c r="AJ5631" i="2"/>
  <c r="AH5631" i="2"/>
  <c r="AJ5630" i="2"/>
  <c r="AH5630" i="2"/>
  <c r="AJ5629" i="2"/>
  <c r="AH5629" i="2"/>
  <c r="AJ5628" i="2"/>
  <c r="AH5628" i="2"/>
  <c r="AJ5627" i="2"/>
  <c r="AH5627" i="2"/>
  <c r="AJ5626" i="2"/>
  <c r="AH5626" i="2"/>
  <c r="AJ5625" i="2"/>
  <c r="AH5625" i="2"/>
  <c r="AJ5624" i="2"/>
  <c r="AH5624" i="2"/>
  <c r="AJ5623" i="2"/>
  <c r="AH5623" i="2"/>
  <c r="AJ5622" i="2"/>
  <c r="AH5622" i="2"/>
  <c r="AJ5621" i="2"/>
  <c r="AH5621" i="2"/>
  <c r="AJ5620" i="2"/>
  <c r="AH5620" i="2"/>
  <c r="AJ5619" i="2"/>
  <c r="AH5619" i="2"/>
  <c r="AJ5618" i="2"/>
  <c r="AH5618" i="2"/>
  <c r="AJ5617" i="2"/>
  <c r="AH5617" i="2"/>
  <c r="AJ5616" i="2"/>
  <c r="AH5616" i="2"/>
  <c r="AJ5615" i="2"/>
  <c r="AH5615" i="2"/>
  <c r="AJ5614" i="2"/>
  <c r="AH5614" i="2"/>
  <c r="AJ5613" i="2"/>
  <c r="AH5613" i="2"/>
  <c r="AJ5612" i="2"/>
  <c r="AH5612" i="2"/>
  <c r="AJ5611" i="2"/>
  <c r="AH5611" i="2"/>
  <c r="AJ5610" i="2"/>
  <c r="AH5610" i="2"/>
  <c r="AJ5609" i="2"/>
  <c r="AH5609" i="2"/>
  <c r="AJ5608" i="2"/>
  <c r="AH5608" i="2"/>
  <c r="AJ5607" i="2"/>
  <c r="AH5607" i="2"/>
  <c r="AJ5606" i="2"/>
  <c r="AH5606" i="2"/>
  <c r="AJ5605" i="2"/>
  <c r="AH5605" i="2"/>
  <c r="AJ5604" i="2"/>
  <c r="AH5604" i="2"/>
  <c r="AJ5603" i="2"/>
  <c r="AH5603" i="2"/>
  <c r="AJ5602" i="2"/>
  <c r="AH5602" i="2"/>
  <c r="AJ5601" i="2"/>
  <c r="AH5601" i="2"/>
  <c r="AJ5600" i="2"/>
  <c r="AH5600" i="2"/>
  <c r="AJ5599" i="2"/>
  <c r="AH5599" i="2"/>
  <c r="AJ5598" i="2"/>
  <c r="AH5598" i="2"/>
  <c r="AJ5597" i="2"/>
  <c r="AH5597" i="2"/>
  <c r="AJ5596" i="2"/>
  <c r="AH5596" i="2"/>
  <c r="AJ5595" i="2"/>
  <c r="AH5595" i="2"/>
  <c r="AJ5594" i="2"/>
  <c r="AH5594" i="2"/>
  <c r="AJ5593" i="2"/>
  <c r="AH5593" i="2"/>
  <c r="AJ5592" i="2"/>
  <c r="AH5592" i="2"/>
  <c r="AJ5591" i="2"/>
  <c r="AH5591" i="2"/>
  <c r="AJ5590" i="2"/>
  <c r="AH5590" i="2"/>
  <c r="AJ5589" i="2"/>
  <c r="AH5589" i="2"/>
  <c r="AJ5588" i="2"/>
  <c r="AH5588" i="2"/>
  <c r="AJ5587" i="2"/>
  <c r="AH5587" i="2"/>
  <c r="AJ5586" i="2"/>
  <c r="AH5586" i="2"/>
  <c r="AJ5585" i="2"/>
  <c r="AH5585" i="2"/>
  <c r="AJ5584" i="2"/>
  <c r="AH5584" i="2"/>
  <c r="AJ5583" i="2"/>
  <c r="AH5583" i="2"/>
  <c r="AJ5582" i="2"/>
  <c r="AH5582" i="2"/>
  <c r="AJ5581" i="2"/>
  <c r="AH5581" i="2"/>
  <c r="AJ5580" i="2"/>
  <c r="AH5580" i="2"/>
  <c r="AJ5579" i="2"/>
  <c r="AH5579" i="2"/>
  <c r="AJ5578" i="2"/>
  <c r="AH5578" i="2"/>
  <c r="AJ5577" i="2"/>
  <c r="AH5577" i="2"/>
  <c r="AJ5576" i="2"/>
  <c r="AH5576" i="2"/>
  <c r="AJ5575" i="2"/>
  <c r="AH5575" i="2"/>
  <c r="AJ5574" i="2"/>
  <c r="AH5574" i="2"/>
  <c r="AJ5573" i="2"/>
  <c r="AH5573" i="2"/>
  <c r="AJ5572" i="2"/>
  <c r="AH5572" i="2"/>
  <c r="AJ5571" i="2"/>
  <c r="AH5571" i="2"/>
  <c r="AJ5570" i="2"/>
  <c r="AH5570" i="2"/>
  <c r="AJ5569" i="2"/>
  <c r="AH5569" i="2"/>
  <c r="AJ5568" i="2"/>
  <c r="AH5568" i="2"/>
  <c r="AJ5567" i="2"/>
  <c r="AH5567" i="2"/>
  <c r="AJ5566" i="2"/>
  <c r="AH5566" i="2"/>
  <c r="AJ5565" i="2"/>
  <c r="AH5565" i="2"/>
  <c r="AJ5564" i="2"/>
  <c r="AH5564" i="2"/>
  <c r="AJ5563" i="2"/>
  <c r="AH5563" i="2"/>
  <c r="AJ5562" i="2"/>
  <c r="AH5562" i="2"/>
  <c r="AJ5561" i="2"/>
  <c r="AH5561" i="2"/>
  <c r="AJ5560" i="2"/>
  <c r="AH5560" i="2"/>
  <c r="AJ5559" i="2"/>
  <c r="AH5559" i="2"/>
  <c r="AJ5558" i="2"/>
  <c r="AH5558" i="2"/>
  <c r="AJ5557" i="2"/>
  <c r="AH5557" i="2"/>
  <c r="AJ5556" i="2"/>
  <c r="AH5556" i="2"/>
  <c r="AJ5555" i="2"/>
  <c r="AH5555" i="2"/>
  <c r="AJ5554" i="2"/>
  <c r="AH5554" i="2"/>
  <c r="AJ5553" i="2"/>
  <c r="AH5553" i="2"/>
  <c r="AJ5552" i="2"/>
  <c r="AH5552" i="2"/>
  <c r="AJ5551" i="2"/>
  <c r="AH5551" i="2"/>
  <c r="AJ5550" i="2"/>
  <c r="AH5550" i="2"/>
  <c r="AJ5549" i="2"/>
  <c r="AH5549" i="2"/>
  <c r="AJ5548" i="2"/>
  <c r="AH5548" i="2"/>
  <c r="AJ5547" i="2"/>
  <c r="AH5547" i="2"/>
  <c r="AJ5546" i="2"/>
  <c r="AH5546" i="2"/>
  <c r="AJ5545" i="2"/>
  <c r="AH5545" i="2"/>
  <c r="AJ5544" i="2"/>
  <c r="AH5544" i="2"/>
  <c r="AJ5543" i="2"/>
  <c r="AH5543" i="2"/>
  <c r="AJ5542" i="2"/>
  <c r="AH5542" i="2"/>
  <c r="AJ5541" i="2"/>
  <c r="AH5541" i="2"/>
  <c r="AJ5540" i="2"/>
  <c r="AH5540" i="2"/>
  <c r="AJ5539" i="2"/>
  <c r="AH5539" i="2"/>
  <c r="AJ5538" i="2"/>
  <c r="AH5538" i="2"/>
  <c r="AJ5537" i="2"/>
  <c r="AH5537" i="2"/>
  <c r="AJ5536" i="2"/>
  <c r="AH5536" i="2"/>
  <c r="AJ5535" i="2"/>
  <c r="AH5535" i="2"/>
  <c r="AJ5534" i="2"/>
  <c r="AH5534" i="2"/>
  <c r="AJ5533" i="2"/>
  <c r="AH5533" i="2"/>
  <c r="AJ5532" i="2"/>
  <c r="AH5532" i="2"/>
  <c r="AJ5531" i="2"/>
  <c r="AH5531" i="2"/>
  <c r="AJ5530" i="2"/>
  <c r="AH5530" i="2"/>
  <c r="AJ5529" i="2"/>
  <c r="AH5529" i="2"/>
  <c r="AJ5528" i="2"/>
  <c r="AH5528" i="2"/>
  <c r="AJ5527" i="2"/>
  <c r="AH5527" i="2"/>
  <c r="AJ5526" i="2"/>
  <c r="AH5526" i="2"/>
  <c r="AJ5525" i="2"/>
  <c r="AH5525" i="2"/>
  <c r="AJ5524" i="2"/>
  <c r="AH5524" i="2"/>
  <c r="AJ5523" i="2"/>
  <c r="AH5523" i="2"/>
  <c r="AJ5522" i="2"/>
  <c r="AH5522" i="2"/>
  <c r="AJ5521" i="2"/>
  <c r="AH5521" i="2"/>
  <c r="AJ5520" i="2"/>
  <c r="AH5520" i="2"/>
  <c r="AJ5519" i="2"/>
  <c r="AH5519" i="2"/>
  <c r="AJ5518" i="2"/>
  <c r="AH5518" i="2"/>
  <c r="AJ5517" i="2"/>
  <c r="AH5517" i="2"/>
  <c r="AJ5516" i="2"/>
  <c r="AH5516" i="2"/>
  <c r="AJ5515" i="2"/>
  <c r="AH5515" i="2"/>
  <c r="AJ5514" i="2"/>
  <c r="AH5514" i="2"/>
  <c r="AJ5513" i="2"/>
  <c r="AH5513" i="2"/>
  <c r="AJ5512" i="2"/>
  <c r="AH5512" i="2"/>
  <c r="AJ5511" i="2"/>
  <c r="AH5511" i="2"/>
  <c r="AJ5510" i="2"/>
  <c r="AH5510" i="2"/>
  <c r="AJ5509" i="2"/>
  <c r="AH5509" i="2"/>
  <c r="AJ5508" i="2"/>
  <c r="AH5508" i="2"/>
  <c r="AJ5507" i="2"/>
  <c r="AH5507" i="2"/>
  <c r="AJ5506" i="2"/>
  <c r="AH5506" i="2"/>
  <c r="AJ5505" i="2"/>
  <c r="AH5505" i="2"/>
  <c r="AJ5504" i="2"/>
  <c r="AH5504" i="2"/>
  <c r="AJ5503" i="2"/>
  <c r="AH5503" i="2"/>
  <c r="AJ5502" i="2"/>
  <c r="AH5502" i="2"/>
  <c r="AJ5501" i="2"/>
  <c r="AH5501" i="2"/>
  <c r="AJ5500" i="2"/>
  <c r="AH5500" i="2"/>
  <c r="AJ5499" i="2"/>
  <c r="AH5499" i="2"/>
  <c r="AJ5498" i="2"/>
  <c r="AH5498" i="2"/>
  <c r="AJ5497" i="2"/>
  <c r="AH5497" i="2"/>
  <c r="AJ5496" i="2"/>
  <c r="AH5496" i="2"/>
  <c r="AJ5495" i="2"/>
  <c r="AH5495" i="2"/>
  <c r="AJ5494" i="2"/>
  <c r="AH5494" i="2"/>
  <c r="AJ5493" i="2"/>
  <c r="AH5493" i="2"/>
  <c r="AJ5492" i="2"/>
  <c r="AH5492" i="2"/>
  <c r="AJ5491" i="2"/>
  <c r="AH5491" i="2"/>
  <c r="AJ5490" i="2"/>
  <c r="AH5490" i="2"/>
  <c r="AJ5489" i="2"/>
  <c r="AH5489" i="2"/>
  <c r="AJ5488" i="2"/>
  <c r="AH5488" i="2"/>
  <c r="AJ5487" i="2"/>
  <c r="AH5487" i="2"/>
  <c r="AJ5486" i="2"/>
  <c r="AH5486" i="2"/>
  <c r="AJ5485" i="2"/>
  <c r="AH5485" i="2"/>
  <c r="AJ5484" i="2"/>
  <c r="AH5484" i="2"/>
  <c r="AJ5483" i="2"/>
  <c r="AH5483" i="2"/>
  <c r="AJ5482" i="2"/>
  <c r="AH5482" i="2"/>
  <c r="AJ5481" i="2"/>
  <c r="AH5481" i="2"/>
  <c r="AJ5480" i="2"/>
  <c r="AH5480" i="2"/>
  <c r="AJ5479" i="2"/>
  <c r="AH5479" i="2"/>
  <c r="AJ5478" i="2"/>
  <c r="AH5478" i="2"/>
  <c r="AJ5477" i="2"/>
  <c r="AH5477" i="2"/>
  <c r="AJ5476" i="2"/>
  <c r="AH5476" i="2"/>
  <c r="AJ5475" i="2"/>
  <c r="AH5475" i="2"/>
  <c r="AJ5474" i="2"/>
  <c r="AH5474" i="2"/>
  <c r="AJ5473" i="2"/>
  <c r="AH5473" i="2"/>
  <c r="AJ5472" i="2"/>
  <c r="AH5472" i="2"/>
  <c r="AJ5471" i="2"/>
  <c r="AH5471" i="2"/>
  <c r="AJ5470" i="2"/>
  <c r="AH5470" i="2"/>
  <c r="AJ5469" i="2"/>
  <c r="AH5469" i="2"/>
  <c r="AJ5468" i="2"/>
  <c r="AH5468" i="2"/>
  <c r="AJ5467" i="2"/>
  <c r="AH5467" i="2"/>
  <c r="AJ5466" i="2"/>
  <c r="AH5466" i="2"/>
  <c r="AJ5465" i="2"/>
  <c r="AH5465" i="2"/>
  <c r="AJ5464" i="2"/>
  <c r="AH5464" i="2"/>
  <c r="AJ5463" i="2"/>
  <c r="AH5463" i="2"/>
  <c r="AJ5462" i="2"/>
  <c r="AH5462" i="2"/>
  <c r="AJ5461" i="2"/>
  <c r="AH5461" i="2"/>
  <c r="AJ5460" i="2"/>
  <c r="AH5460" i="2"/>
  <c r="AJ5459" i="2"/>
  <c r="AH5459" i="2"/>
  <c r="AJ5458" i="2"/>
  <c r="AH5458" i="2"/>
  <c r="AJ5457" i="2"/>
  <c r="AH5457" i="2"/>
  <c r="AJ5456" i="2"/>
  <c r="AH5456" i="2"/>
  <c r="AJ5455" i="2"/>
  <c r="AH5455" i="2"/>
  <c r="AJ5454" i="2"/>
  <c r="AH5454" i="2"/>
  <c r="AJ5453" i="2"/>
  <c r="AH5453" i="2"/>
  <c r="AJ5452" i="2"/>
  <c r="AH5452" i="2"/>
  <c r="AJ5451" i="2"/>
  <c r="AH5451" i="2"/>
  <c r="AJ5450" i="2"/>
  <c r="AH5450" i="2"/>
  <c r="AJ5449" i="2"/>
  <c r="AH5449" i="2"/>
  <c r="AJ5448" i="2"/>
  <c r="AH5448" i="2"/>
  <c r="AJ5447" i="2"/>
  <c r="AH5447" i="2"/>
  <c r="AJ5446" i="2"/>
  <c r="AH5446" i="2"/>
  <c r="AJ5445" i="2"/>
  <c r="AH5445" i="2"/>
  <c r="AJ5444" i="2"/>
  <c r="AH5444" i="2"/>
  <c r="AJ5443" i="2"/>
  <c r="AH5443" i="2"/>
  <c r="AJ5442" i="2"/>
  <c r="AH5442" i="2"/>
  <c r="AJ5441" i="2"/>
  <c r="AH5441" i="2"/>
  <c r="AJ5440" i="2"/>
  <c r="AH5440" i="2"/>
  <c r="AJ5439" i="2"/>
  <c r="AH5439" i="2"/>
  <c r="AJ5438" i="2"/>
  <c r="AH5438" i="2"/>
  <c r="AJ5437" i="2"/>
  <c r="AH5437" i="2"/>
  <c r="AJ5436" i="2"/>
  <c r="AH5436" i="2"/>
  <c r="AJ5435" i="2"/>
  <c r="AH5435" i="2"/>
  <c r="AJ5434" i="2"/>
  <c r="AH5434" i="2"/>
  <c r="AJ5433" i="2"/>
  <c r="AH5433" i="2"/>
  <c r="AJ5432" i="2"/>
  <c r="AH5432" i="2"/>
  <c r="AJ5431" i="2"/>
  <c r="AH5431" i="2"/>
  <c r="AJ5430" i="2"/>
  <c r="AH5430" i="2"/>
  <c r="AJ5429" i="2"/>
  <c r="AH5429" i="2"/>
  <c r="AJ5428" i="2"/>
  <c r="AH5428" i="2"/>
  <c r="AJ5427" i="2"/>
  <c r="AH5427" i="2"/>
  <c r="AJ5426" i="2"/>
  <c r="AH5426" i="2"/>
  <c r="AJ5425" i="2"/>
  <c r="AH5425" i="2"/>
  <c r="AJ5424" i="2"/>
  <c r="AH5424" i="2"/>
  <c r="AJ5423" i="2"/>
  <c r="AH5423" i="2"/>
  <c r="AJ5422" i="2"/>
  <c r="AH5422" i="2"/>
  <c r="AJ5421" i="2"/>
  <c r="AH5421" i="2"/>
  <c r="AJ5420" i="2"/>
  <c r="AH5420" i="2"/>
  <c r="AJ5419" i="2"/>
  <c r="AH5419" i="2"/>
  <c r="AJ5418" i="2"/>
  <c r="AH5418" i="2"/>
  <c r="AJ5417" i="2"/>
  <c r="AH5417" i="2"/>
  <c r="AJ5416" i="2"/>
  <c r="AH5416" i="2"/>
  <c r="AJ5415" i="2"/>
  <c r="AH5415" i="2"/>
  <c r="AJ5414" i="2"/>
  <c r="AH5414" i="2"/>
  <c r="AJ5413" i="2"/>
  <c r="AH5413" i="2"/>
  <c r="AJ5412" i="2"/>
  <c r="AH5412" i="2"/>
  <c r="AJ5411" i="2"/>
  <c r="AH5411" i="2"/>
  <c r="AJ5410" i="2"/>
  <c r="AH5410" i="2"/>
  <c r="AJ5409" i="2"/>
  <c r="AH5409" i="2"/>
  <c r="AJ5408" i="2"/>
  <c r="AH5408" i="2"/>
  <c r="AJ5407" i="2"/>
  <c r="AH5407" i="2"/>
  <c r="AJ5406" i="2"/>
  <c r="AH5406" i="2"/>
  <c r="AJ5405" i="2"/>
  <c r="AH5405" i="2"/>
  <c r="AJ5404" i="2"/>
  <c r="AH5404" i="2"/>
  <c r="AJ5403" i="2"/>
  <c r="AH5403" i="2"/>
  <c r="AJ5402" i="2"/>
  <c r="AH5402" i="2"/>
  <c r="AJ5401" i="2"/>
  <c r="AH5401" i="2"/>
  <c r="AJ5400" i="2"/>
  <c r="AH5400" i="2"/>
  <c r="AJ5399" i="2"/>
  <c r="AH5399" i="2"/>
  <c r="AJ5398" i="2"/>
  <c r="AH5398" i="2"/>
  <c r="AJ5397" i="2"/>
  <c r="AH5397" i="2"/>
  <c r="AJ5396" i="2"/>
  <c r="AH5396" i="2"/>
  <c r="AJ5395" i="2"/>
  <c r="AH5395" i="2"/>
  <c r="AJ5394" i="2"/>
  <c r="AH5394" i="2"/>
  <c r="AJ5393" i="2"/>
  <c r="AH5393" i="2"/>
  <c r="AJ5392" i="2"/>
  <c r="AH5392" i="2"/>
  <c r="AJ5391" i="2"/>
  <c r="AH5391" i="2"/>
  <c r="AJ5390" i="2"/>
  <c r="AH5390" i="2"/>
  <c r="AJ5389" i="2"/>
  <c r="AH5389" i="2"/>
  <c r="AJ5388" i="2"/>
  <c r="AH5388" i="2"/>
  <c r="AJ5387" i="2"/>
  <c r="AH5387" i="2"/>
  <c r="AJ5386" i="2"/>
  <c r="AH5386" i="2"/>
  <c r="AJ5385" i="2"/>
  <c r="AH5385" i="2"/>
  <c r="AJ5384" i="2"/>
  <c r="AH5384" i="2"/>
  <c r="AJ5383" i="2"/>
  <c r="AH5383" i="2"/>
  <c r="AJ5382" i="2"/>
  <c r="AH5382" i="2"/>
  <c r="AJ5381" i="2"/>
  <c r="AH5381" i="2"/>
  <c r="AJ5380" i="2"/>
  <c r="AH5380" i="2"/>
  <c r="AJ5379" i="2"/>
  <c r="AH5379" i="2"/>
  <c r="AJ5378" i="2"/>
  <c r="AH5378" i="2"/>
  <c r="AJ5377" i="2"/>
  <c r="AH5377" i="2"/>
  <c r="AJ5376" i="2"/>
  <c r="AH5376" i="2"/>
  <c r="AJ5375" i="2"/>
  <c r="AH5375" i="2"/>
  <c r="AJ5374" i="2"/>
  <c r="AH5374" i="2"/>
  <c r="AJ5373" i="2"/>
  <c r="AH5373" i="2"/>
  <c r="AJ5372" i="2"/>
  <c r="AH5372" i="2"/>
  <c r="AJ5371" i="2"/>
  <c r="AH5371" i="2"/>
  <c r="AJ5370" i="2"/>
  <c r="AH5370" i="2"/>
  <c r="AJ5369" i="2"/>
  <c r="AH5369" i="2"/>
  <c r="AJ5368" i="2"/>
  <c r="AH5368" i="2"/>
  <c r="AJ5367" i="2"/>
  <c r="AH5367" i="2"/>
  <c r="AJ5366" i="2"/>
  <c r="AH5366" i="2"/>
  <c r="AJ5365" i="2"/>
  <c r="AH5365" i="2"/>
  <c r="AJ5364" i="2"/>
  <c r="AH5364" i="2"/>
  <c r="AJ5363" i="2"/>
  <c r="AH5363" i="2"/>
  <c r="AJ5362" i="2"/>
  <c r="AH5362" i="2"/>
  <c r="AJ5361" i="2"/>
  <c r="AH5361" i="2"/>
  <c r="AJ5360" i="2"/>
  <c r="AH5360" i="2"/>
  <c r="AJ5359" i="2"/>
  <c r="AH5359" i="2"/>
  <c r="AJ5358" i="2"/>
  <c r="AH5358" i="2"/>
  <c r="AJ5357" i="2"/>
  <c r="AH5357" i="2"/>
  <c r="AJ5356" i="2"/>
  <c r="AH5356" i="2"/>
  <c r="AJ5355" i="2"/>
  <c r="AH5355" i="2"/>
  <c r="AJ5354" i="2"/>
  <c r="AH5354" i="2"/>
  <c r="AJ5353" i="2"/>
  <c r="AH5353" i="2"/>
  <c r="AJ5352" i="2"/>
  <c r="AH5352" i="2"/>
  <c r="AJ5351" i="2"/>
  <c r="AH5351" i="2"/>
  <c r="AJ5350" i="2"/>
  <c r="AH5350" i="2"/>
  <c r="AJ5349" i="2"/>
  <c r="AH5349" i="2"/>
  <c r="AJ5348" i="2"/>
  <c r="AH5348" i="2"/>
  <c r="AJ5347" i="2"/>
  <c r="AH5347" i="2"/>
  <c r="AJ5346" i="2"/>
  <c r="AH5346" i="2"/>
  <c r="AJ5345" i="2"/>
  <c r="AH5345" i="2"/>
  <c r="AJ5344" i="2"/>
  <c r="AH5344" i="2"/>
  <c r="AJ5343" i="2"/>
  <c r="AH5343" i="2"/>
  <c r="AJ5342" i="2"/>
  <c r="AH5342" i="2"/>
  <c r="AJ5341" i="2"/>
  <c r="AH5341" i="2"/>
  <c r="AJ5340" i="2"/>
  <c r="AH5340" i="2"/>
  <c r="AJ5339" i="2"/>
  <c r="AH5339" i="2"/>
  <c r="AJ5338" i="2"/>
  <c r="AH5338" i="2"/>
  <c r="AJ5337" i="2"/>
  <c r="AH5337" i="2"/>
  <c r="AJ5336" i="2"/>
  <c r="AH5336" i="2"/>
  <c r="AJ5335" i="2"/>
  <c r="AH5335" i="2"/>
  <c r="AJ5334" i="2"/>
  <c r="AH5334" i="2"/>
  <c r="AJ5333" i="2"/>
  <c r="AH5333" i="2"/>
  <c r="AJ5332" i="2"/>
  <c r="AH5332" i="2"/>
  <c r="AJ5331" i="2"/>
  <c r="AH5331" i="2"/>
  <c r="AJ5330" i="2"/>
  <c r="AH5330" i="2"/>
  <c r="AJ5329" i="2"/>
  <c r="AH5329" i="2"/>
  <c r="AJ5328" i="2"/>
  <c r="AH5328" i="2"/>
  <c r="AJ5327" i="2"/>
  <c r="AH5327" i="2"/>
  <c r="AJ5326" i="2"/>
  <c r="AH5326" i="2"/>
  <c r="AJ5325" i="2"/>
  <c r="AH5325" i="2"/>
  <c r="AJ5324" i="2"/>
  <c r="AH5324" i="2"/>
  <c r="AJ5323" i="2"/>
  <c r="AH5323" i="2"/>
  <c r="AJ5322" i="2"/>
  <c r="AH5322" i="2"/>
  <c r="AJ5321" i="2"/>
  <c r="AH5321" i="2"/>
  <c r="AJ5320" i="2"/>
  <c r="AH5320" i="2"/>
  <c r="AJ5319" i="2"/>
  <c r="AH5319" i="2"/>
  <c r="AJ5318" i="2"/>
  <c r="AH5318" i="2"/>
  <c r="AJ5317" i="2"/>
  <c r="AH5317" i="2"/>
  <c r="AJ5316" i="2"/>
  <c r="AH5316" i="2"/>
  <c r="AJ5315" i="2"/>
  <c r="AH5315" i="2"/>
  <c r="AJ5314" i="2"/>
  <c r="AH5314" i="2"/>
  <c r="AJ5313" i="2"/>
  <c r="AH5313" i="2"/>
  <c r="AJ5312" i="2"/>
  <c r="AH5312" i="2"/>
  <c r="AJ5311" i="2"/>
  <c r="AH5311" i="2"/>
  <c r="AJ5310" i="2"/>
  <c r="AH5310" i="2"/>
  <c r="AJ5309" i="2"/>
  <c r="AH5309" i="2"/>
  <c r="AJ5308" i="2"/>
  <c r="AH5308" i="2"/>
  <c r="AJ5307" i="2"/>
  <c r="AH5307" i="2"/>
  <c r="AJ5306" i="2"/>
  <c r="AH5306" i="2"/>
  <c r="AJ5305" i="2"/>
  <c r="AH5305" i="2"/>
  <c r="AJ5304" i="2"/>
  <c r="AH5304" i="2"/>
  <c r="AJ5303" i="2"/>
  <c r="AH5303" i="2"/>
  <c r="AJ5302" i="2"/>
  <c r="AH5302" i="2"/>
  <c r="AJ5301" i="2"/>
  <c r="AH5301" i="2"/>
  <c r="AJ5300" i="2"/>
  <c r="AH5300" i="2"/>
  <c r="AJ5299" i="2"/>
  <c r="AH5299" i="2"/>
  <c r="AJ5298" i="2"/>
  <c r="AH5298" i="2"/>
  <c r="AJ5297" i="2"/>
  <c r="AH5297" i="2"/>
  <c r="AJ5296" i="2"/>
  <c r="AH5296" i="2"/>
  <c r="AJ5295" i="2"/>
  <c r="AH5295" i="2"/>
  <c r="AJ5294" i="2"/>
  <c r="AH5294" i="2"/>
  <c r="AJ5293" i="2"/>
  <c r="AH5293" i="2"/>
  <c r="AJ5292" i="2"/>
  <c r="AH5292" i="2"/>
  <c r="AJ5291" i="2"/>
  <c r="AH5291" i="2"/>
  <c r="AJ5290" i="2"/>
  <c r="AH5290" i="2"/>
  <c r="AJ5289" i="2"/>
  <c r="AH5289" i="2"/>
  <c r="AJ5288" i="2"/>
  <c r="AH5288" i="2"/>
  <c r="AJ5287" i="2"/>
  <c r="AH5287" i="2"/>
  <c r="AJ5286" i="2"/>
  <c r="AH5286" i="2"/>
  <c r="AJ5285" i="2"/>
  <c r="AH5285" i="2"/>
  <c r="AJ5284" i="2"/>
  <c r="AH5284" i="2"/>
  <c r="AJ5283" i="2"/>
  <c r="AH5283" i="2"/>
  <c r="AJ5282" i="2"/>
  <c r="AH5282" i="2"/>
  <c r="AJ5281" i="2"/>
  <c r="AH5281" i="2"/>
  <c r="AJ5280" i="2"/>
  <c r="AH5280" i="2"/>
  <c r="AJ5279" i="2"/>
  <c r="AH5279" i="2"/>
  <c r="AJ5278" i="2"/>
  <c r="AH5278" i="2"/>
  <c r="AJ5277" i="2"/>
  <c r="AH5277" i="2"/>
  <c r="AJ5276" i="2"/>
  <c r="AH5276" i="2"/>
  <c r="AJ5275" i="2"/>
  <c r="AH5275" i="2"/>
  <c r="AJ5274" i="2"/>
  <c r="AH5274" i="2"/>
  <c r="AJ5273" i="2"/>
  <c r="AH5273" i="2"/>
  <c r="AJ5272" i="2"/>
  <c r="AH5272" i="2"/>
  <c r="AJ5271" i="2"/>
  <c r="AH5271" i="2"/>
  <c r="AJ5270" i="2"/>
  <c r="AH5270" i="2"/>
  <c r="AJ5269" i="2"/>
  <c r="AH5269" i="2"/>
  <c r="AJ5268" i="2"/>
  <c r="AH5268" i="2"/>
  <c r="AJ5267" i="2"/>
  <c r="AH5267" i="2"/>
  <c r="AJ5266" i="2"/>
  <c r="AH5266" i="2"/>
  <c r="AJ5265" i="2"/>
  <c r="AH5265" i="2"/>
  <c r="AJ5264" i="2"/>
  <c r="AH5264" i="2"/>
  <c r="AJ5263" i="2"/>
  <c r="AH5263" i="2"/>
  <c r="AJ5262" i="2"/>
  <c r="AH5262" i="2"/>
  <c r="AJ5261" i="2"/>
  <c r="AH5261" i="2"/>
  <c r="AJ5260" i="2"/>
  <c r="AH5260" i="2"/>
  <c r="AJ5259" i="2"/>
  <c r="AH5259" i="2"/>
  <c r="AJ5258" i="2"/>
  <c r="AH5258" i="2"/>
  <c r="AJ5257" i="2"/>
  <c r="AH5257" i="2"/>
  <c r="AJ5256" i="2"/>
  <c r="AH5256" i="2"/>
  <c r="AJ5255" i="2"/>
  <c r="AH5255" i="2"/>
  <c r="AJ5254" i="2"/>
  <c r="AH5254" i="2"/>
  <c r="AJ5253" i="2"/>
  <c r="AH5253" i="2"/>
  <c r="AJ5252" i="2"/>
  <c r="AH5252" i="2"/>
  <c r="AJ5251" i="2"/>
  <c r="AH5251" i="2"/>
  <c r="AJ5250" i="2"/>
  <c r="AH5250" i="2"/>
  <c r="AJ5249" i="2"/>
  <c r="AH5249" i="2"/>
  <c r="AJ5248" i="2"/>
  <c r="AH5248" i="2"/>
  <c r="AJ5247" i="2"/>
  <c r="AH5247" i="2"/>
  <c r="AJ5246" i="2"/>
  <c r="AH5246" i="2"/>
  <c r="AJ5245" i="2"/>
  <c r="AH5245" i="2"/>
  <c r="AJ5244" i="2"/>
  <c r="AH5244" i="2"/>
  <c r="AJ5243" i="2"/>
  <c r="AH5243" i="2"/>
  <c r="AJ5242" i="2"/>
  <c r="AH5242" i="2"/>
  <c r="AJ5241" i="2"/>
  <c r="AH5241" i="2"/>
  <c r="AJ5240" i="2"/>
  <c r="AH5240" i="2"/>
  <c r="AJ5239" i="2"/>
  <c r="AH5239" i="2"/>
  <c r="AJ5238" i="2"/>
  <c r="AH5238" i="2"/>
  <c r="AJ5237" i="2"/>
  <c r="AH5237" i="2"/>
  <c r="AJ5236" i="2"/>
  <c r="AH5236" i="2"/>
  <c r="AJ5235" i="2"/>
  <c r="AH5235" i="2"/>
  <c r="AJ5234" i="2"/>
  <c r="AH5234" i="2"/>
  <c r="AJ5233" i="2"/>
  <c r="AH5233" i="2"/>
  <c r="AJ5232" i="2"/>
  <c r="AH5232" i="2"/>
  <c r="AJ5231" i="2"/>
  <c r="AH5231" i="2"/>
  <c r="AJ5230" i="2"/>
  <c r="AH5230" i="2"/>
  <c r="AJ5229" i="2"/>
  <c r="AH5229" i="2"/>
  <c r="AJ5228" i="2"/>
  <c r="AH5228" i="2"/>
  <c r="AJ5227" i="2"/>
  <c r="AH5227" i="2"/>
  <c r="AJ5226" i="2"/>
  <c r="AH5226" i="2"/>
  <c r="AJ5225" i="2"/>
  <c r="AH5225" i="2"/>
  <c r="AJ5224" i="2"/>
  <c r="AH5224" i="2"/>
  <c r="AJ5223" i="2"/>
  <c r="AH5223" i="2"/>
  <c r="AJ5222" i="2"/>
  <c r="AH5222" i="2"/>
  <c r="AJ5221" i="2"/>
  <c r="AH5221" i="2"/>
  <c r="AJ5220" i="2"/>
  <c r="AH5220" i="2"/>
  <c r="AJ5219" i="2"/>
  <c r="AH5219" i="2"/>
  <c r="AJ5218" i="2"/>
  <c r="AH5218" i="2"/>
  <c r="AJ5217" i="2"/>
  <c r="AH5217" i="2"/>
  <c r="AJ5216" i="2"/>
  <c r="AH5216" i="2"/>
  <c r="AJ5215" i="2"/>
  <c r="AH5215" i="2"/>
  <c r="AJ5214" i="2"/>
  <c r="AH5214" i="2"/>
  <c r="AJ5213" i="2"/>
  <c r="AH5213" i="2"/>
  <c r="AJ5212" i="2"/>
  <c r="AH5212" i="2"/>
  <c r="AJ5211" i="2"/>
  <c r="AH5211" i="2"/>
  <c r="AJ5210" i="2"/>
  <c r="AH5210" i="2"/>
  <c r="AJ5209" i="2"/>
  <c r="AH5209" i="2"/>
  <c r="AJ5208" i="2"/>
  <c r="AH5208" i="2"/>
  <c r="AJ5207" i="2"/>
  <c r="AH5207" i="2"/>
  <c r="AJ5206" i="2"/>
  <c r="AH5206" i="2"/>
  <c r="AJ5205" i="2"/>
  <c r="AH5205" i="2"/>
  <c r="AJ5204" i="2"/>
  <c r="AH5204" i="2"/>
  <c r="AJ5203" i="2"/>
  <c r="AH5203" i="2"/>
  <c r="AJ5202" i="2"/>
  <c r="AH5202" i="2"/>
  <c r="AJ5201" i="2"/>
  <c r="AH5201" i="2"/>
  <c r="AJ5200" i="2"/>
  <c r="AH5200" i="2"/>
  <c r="AJ5199" i="2"/>
  <c r="AH5199" i="2"/>
  <c r="AJ5198" i="2"/>
  <c r="AH5198" i="2"/>
  <c r="AJ5197" i="2"/>
  <c r="AH5197" i="2"/>
  <c r="AJ5196" i="2"/>
  <c r="AH5196" i="2"/>
  <c r="AJ5195" i="2"/>
  <c r="AH5195" i="2"/>
  <c r="AJ5194" i="2"/>
  <c r="AH5194" i="2"/>
  <c r="AJ5193" i="2"/>
  <c r="AH5193" i="2"/>
  <c r="AJ5192" i="2"/>
  <c r="AH5192" i="2"/>
  <c r="AJ5191" i="2"/>
  <c r="AH5191" i="2"/>
  <c r="AJ5190" i="2"/>
  <c r="AH5190" i="2"/>
  <c r="AJ5189" i="2"/>
  <c r="AH5189" i="2"/>
  <c r="AJ5188" i="2"/>
  <c r="AH5188" i="2"/>
  <c r="AJ5187" i="2"/>
  <c r="AH5187" i="2"/>
  <c r="AJ5186" i="2"/>
  <c r="AH5186" i="2"/>
  <c r="AJ5185" i="2"/>
  <c r="AH5185" i="2"/>
  <c r="AJ5184" i="2"/>
  <c r="AH5184" i="2"/>
  <c r="AJ5183" i="2"/>
  <c r="AH5183" i="2"/>
  <c r="AJ5182" i="2"/>
  <c r="AH5182" i="2"/>
  <c r="AJ5181" i="2"/>
  <c r="AH5181" i="2"/>
  <c r="AJ5180" i="2"/>
  <c r="AH5180" i="2"/>
  <c r="AJ5179" i="2"/>
  <c r="AH5179" i="2"/>
  <c r="AJ5178" i="2"/>
  <c r="AH5178" i="2"/>
  <c r="AJ5177" i="2"/>
  <c r="AH5177" i="2"/>
  <c r="AJ5176" i="2"/>
  <c r="AH5176" i="2"/>
  <c r="AJ5175" i="2"/>
  <c r="AH5175" i="2"/>
  <c r="AJ5174" i="2"/>
  <c r="AH5174" i="2"/>
  <c r="AJ5173" i="2"/>
  <c r="AH5173" i="2"/>
  <c r="AJ5172" i="2"/>
  <c r="AH5172" i="2"/>
  <c r="AJ5171" i="2"/>
  <c r="AH5171" i="2"/>
  <c r="AJ5170" i="2"/>
  <c r="AH5170" i="2"/>
  <c r="AJ5169" i="2"/>
  <c r="AH5169" i="2"/>
  <c r="AJ5168" i="2"/>
  <c r="AH5168" i="2"/>
  <c r="AJ5167" i="2"/>
  <c r="AH5167" i="2"/>
  <c r="AJ5166" i="2"/>
  <c r="AH5166" i="2"/>
  <c r="AJ5165" i="2"/>
  <c r="AH5165" i="2"/>
  <c r="AJ5164" i="2"/>
  <c r="AH5164" i="2"/>
  <c r="AJ5163" i="2"/>
  <c r="AH5163" i="2"/>
  <c r="AJ5162" i="2"/>
  <c r="AH5162" i="2"/>
  <c r="AJ5161" i="2"/>
  <c r="AH5161" i="2"/>
  <c r="AJ5160" i="2"/>
  <c r="AH5160" i="2"/>
  <c r="AJ5159" i="2"/>
  <c r="AH5159" i="2"/>
  <c r="AJ5158" i="2"/>
  <c r="AH5158" i="2"/>
  <c r="AJ5157" i="2"/>
  <c r="AH5157" i="2"/>
  <c r="AJ5156" i="2"/>
  <c r="AH5156" i="2"/>
  <c r="AJ5155" i="2"/>
  <c r="AH5155" i="2"/>
  <c r="AJ5154" i="2"/>
  <c r="AH5154" i="2"/>
  <c r="AJ5153" i="2"/>
  <c r="AH5153" i="2"/>
  <c r="AJ5152" i="2"/>
  <c r="AH5152" i="2"/>
  <c r="AJ5151" i="2"/>
  <c r="AH5151" i="2"/>
  <c r="AJ5150" i="2"/>
  <c r="AH5150" i="2"/>
  <c r="AJ5149" i="2"/>
  <c r="AH5149" i="2"/>
  <c r="AJ5148" i="2"/>
  <c r="AH5148" i="2"/>
  <c r="AJ5147" i="2"/>
  <c r="AH5147" i="2"/>
  <c r="AJ5146" i="2"/>
  <c r="AH5146" i="2"/>
  <c r="AJ5145" i="2"/>
  <c r="AH5145" i="2"/>
  <c r="AJ5144" i="2"/>
  <c r="AH5144" i="2"/>
  <c r="AJ5143" i="2"/>
  <c r="AH5143" i="2"/>
  <c r="AJ5142" i="2"/>
  <c r="AH5142" i="2"/>
  <c r="AJ5141" i="2"/>
  <c r="AH5141" i="2"/>
  <c r="AJ5140" i="2"/>
  <c r="AH5140" i="2"/>
  <c r="AJ5139" i="2"/>
  <c r="AH5139" i="2"/>
  <c r="AJ5138" i="2"/>
  <c r="AH5138" i="2"/>
  <c r="AJ5137" i="2"/>
  <c r="AH5137" i="2"/>
  <c r="AJ5136" i="2"/>
  <c r="AH5136" i="2"/>
  <c r="AJ5135" i="2"/>
  <c r="AH5135" i="2"/>
  <c r="AJ5134" i="2"/>
  <c r="AH5134" i="2"/>
  <c r="AJ5133" i="2"/>
  <c r="AH5133" i="2"/>
  <c r="AJ5132" i="2"/>
  <c r="AH5132" i="2"/>
  <c r="AJ5131" i="2"/>
  <c r="AH5131" i="2"/>
  <c r="AJ5130" i="2"/>
  <c r="AH5130" i="2"/>
  <c r="AJ5129" i="2"/>
  <c r="AH5129" i="2"/>
  <c r="AJ5128" i="2"/>
  <c r="AH5128" i="2"/>
  <c r="AJ5127" i="2"/>
  <c r="AH5127" i="2"/>
  <c r="AJ5126" i="2"/>
  <c r="AH5126" i="2"/>
  <c r="AJ5125" i="2"/>
  <c r="AH5125" i="2"/>
  <c r="AJ5124" i="2"/>
  <c r="AH5124" i="2"/>
  <c r="AJ5123" i="2"/>
  <c r="AH5123" i="2"/>
  <c r="AJ5122" i="2"/>
  <c r="AH5122" i="2"/>
  <c r="AJ5121" i="2"/>
  <c r="AH5121" i="2"/>
  <c r="AJ5120" i="2"/>
  <c r="AH5120" i="2"/>
  <c r="AJ5119" i="2"/>
  <c r="AH5119" i="2"/>
  <c r="AJ5118" i="2"/>
  <c r="AH5118" i="2"/>
  <c r="AJ5117" i="2"/>
  <c r="AH5117" i="2"/>
  <c r="AJ5116" i="2"/>
  <c r="AH5116" i="2"/>
  <c r="AJ5115" i="2"/>
  <c r="AH5115" i="2"/>
  <c r="AJ5114" i="2"/>
  <c r="AH5114" i="2"/>
  <c r="AJ5113" i="2"/>
  <c r="AH5113" i="2"/>
  <c r="AJ5112" i="2"/>
  <c r="AH5112" i="2"/>
  <c r="AJ5111" i="2"/>
  <c r="AH5111" i="2"/>
  <c r="AJ5110" i="2"/>
  <c r="AH5110" i="2"/>
  <c r="AJ5109" i="2"/>
  <c r="AH5109" i="2"/>
  <c r="AJ5108" i="2"/>
  <c r="AH5108" i="2"/>
  <c r="AJ5107" i="2"/>
  <c r="AH5107" i="2"/>
  <c r="AJ5106" i="2"/>
  <c r="AH5106" i="2"/>
  <c r="AJ5105" i="2"/>
  <c r="AH5105" i="2"/>
  <c r="AJ5104" i="2"/>
  <c r="AH5104" i="2"/>
  <c r="AJ5103" i="2"/>
  <c r="AH5103" i="2"/>
  <c r="AJ5102" i="2"/>
  <c r="AH5102" i="2"/>
  <c r="AJ5101" i="2"/>
  <c r="AH5101" i="2"/>
  <c r="AJ5100" i="2"/>
  <c r="AH5100" i="2"/>
  <c r="AJ5099" i="2"/>
  <c r="AH5099" i="2"/>
  <c r="AJ5098" i="2"/>
  <c r="AH5098" i="2"/>
  <c r="AJ5097" i="2"/>
  <c r="AH5097" i="2"/>
  <c r="AJ5096" i="2"/>
  <c r="AH5096" i="2"/>
  <c r="AJ5095" i="2"/>
  <c r="AH5095" i="2"/>
  <c r="AJ5094" i="2"/>
  <c r="AH5094" i="2"/>
  <c r="AJ5093" i="2"/>
  <c r="AH5093" i="2"/>
  <c r="AJ5092" i="2"/>
  <c r="AH5092" i="2"/>
  <c r="AJ5091" i="2"/>
  <c r="AH5091" i="2"/>
  <c r="AJ5090" i="2"/>
  <c r="AH5090" i="2"/>
  <c r="AJ5089" i="2"/>
  <c r="AH5089" i="2"/>
  <c r="AJ5088" i="2"/>
  <c r="AH5088" i="2"/>
  <c r="AJ5087" i="2"/>
  <c r="AH5087" i="2"/>
  <c r="AJ5086" i="2"/>
  <c r="AH5086" i="2"/>
  <c r="AJ5085" i="2"/>
  <c r="AH5085" i="2"/>
  <c r="AJ5084" i="2"/>
  <c r="AH5084" i="2"/>
  <c r="AJ5083" i="2"/>
  <c r="AH5083" i="2"/>
  <c r="AJ5082" i="2"/>
  <c r="AH5082" i="2"/>
  <c r="AJ5081" i="2"/>
  <c r="AH5081" i="2"/>
  <c r="AJ5080" i="2"/>
  <c r="AH5080" i="2"/>
  <c r="AJ5079" i="2"/>
  <c r="AH5079" i="2"/>
  <c r="AJ5078" i="2"/>
  <c r="AH5078" i="2"/>
  <c r="AJ5077" i="2"/>
  <c r="AH5077" i="2"/>
  <c r="AJ5076" i="2"/>
  <c r="AH5076" i="2"/>
  <c r="AJ5075" i="2"/>
  <c r="AH5075" i="2"/>
  <c r="AJ5074" i="2"/>
  <c r="AH5074" i="2"/>
  <c r="AJ5073" i="2"/>
  <c r="AH5073" i="2"/>
  <c r="AJ5072" i="2"/>
  <c r="AH5072" i="2"/>
  <c r="AJ5071" i="2"/>
  <c r="AH5071" i="2"/>
  <c r="AJ5070" i="2"/>
  <c r="AH5070" i="2"/>
  <c r="AJ5069" i="2"/>
  <c r="AH5069" i="2"/>
  <c r="AJ5068" i="2"/>
  <c r="AH5068" i="2"/>
  <c r="AJ5067" i="2"/>
  <c r="AH5067" i="2"/>
  <c r="AJ5066" i="2"/>
  <c r="AH5066" i="2"/>
  <c r="AJ5065" i="2"/>
  <c r="AH5065" i="2"/>
  <c r="AJ5064" i="2"/>
  <c r="AH5064" i="2"/>
  <c r="AJ5063" i="2"/>
  <c r="AH5063" i="2"/>
  <c r="AJ5062" i="2"/>
  <c r="AH5062" i="2"/>
  <c r="AJ5061" i="2"/>
  <c r="AH5061" i="2"/>
  <c r="AJ5060" i="2"/>
  <c r="AH5060" i="2"/>
  <c r="AJ5059" i="2"/>
  <c r="AH5059" i="2"/>
  <c r="AJ5058" i="2"/>
  <c r="AH5058" i="2"/>
  <c r="AJ5057" i="2"/>
  <c r="AH5057" i="2"/>
  <c r="AJ5056" i="2"/>
  <c r="AH5056" i="2"/>
  <c r="AJ5055" i="2"/>
  <c r="AH5055" i="2"/>
  <c r="AJ5054" i="2"/>
  <c r="AH5054" i="2"/>
  <c r="AJ5053" i="2"/>
  <c r="AH5053" i="2"/>
  <c r="AJ5052" i="2"/>
  <c r="AH5052" i="2"/>
  <c r="AJ5051" i="2"/>
  <c r="AH5051" i="2"/>
  <c r="AJ5050" i="2"/>
  <c r="AH5050" i="2"/>
  <c r="AJ5049" i="2"/>
  <c r="AH5049" i="2"/>
  <c r="AJ5048" i="2"/>
  <c r="AH5048" i="2"/>
  <c r="AJ5047" i="2"/>
  <c r="AH5047" i="2"/>
  <c r="AJ5046" i="2"/>
  <c r="AH5046" i="2"/>
  <c r="AJ5045" i="2"/>
  <c r="AH5045" i="2"/>
  <c r="AJ5044" i="2"/>
  <c r="AH5044" i="2"/>
  <c r="AJ5043" i="2"/>
  <c r="AH5043" i="2"/>
  <c r="AJ5042" i="2"/>
  <c r="AH5042" i="2"/>
  <c r="AJ5041" i="2"/>
  <c r="AH5041" i="2"/>
  <c r="AJ5040" i="2"/>
  <c r="AH5040" i="2"/>
  <c r="AJ5039" i="2"/>
  <c r="AH5039" i="2"/>
  <c r="AJ5038" i="2"/>
  <c r="AH5038" i="2"/>
  <c r="AJ5037" i="2"/>
  <c r="AH5037" i="2"/>
  <c r="AJ5036" i="2"/>
  <c r="AH5036" i="2"/>
  <c r="AJ5035" i="2"/>
  <c r="AH5035" i="2"/>
  <c r="AJ5034" i="2"/>
  <c r="AH5034" i="2"/>
  <c r="AJ5033" i="2"/>
  <c r="AH5033" i="2"/>
  <c r="AJ5032" i="2"/>
  <c r="AH5032" i="2"/>
  <c r="AJ5031" i="2"/>
  <c r="AH5031" i="2"/>
  <c r="AJ5030" i="2"/>
  <c r="AH5030" i="2"/>
  <c r="AJ5029" i="2"/>
  <c r="AH5029" i="2"/>
  <c r="AJ5028" i="2"/>
  <c r="AH5028" i="2"/>
  <c r="AJ5027" i="2"/>
  <c r="AH5027" i="2"/>
  <c r="AJ5026" i="2"/>
  <c r="AH5026" i="2"/>
  <c r="AJ5025" i="2"/>
  <c r="AH5025" i="2"/>
  <c r="AJ5024" i="2"/>
  <c r="AH5024" i="2"/>
  <c r="AJ5023" i="2"/>
  <c r="AH5023" i="2"/>
  <c r="AJ5022" i="2"/>
  <c r="AH5022" i="2"/>
  <c r="AJ5021" i="2"/>
  <c r="AH5021" i="2"/>
  <c r="AJ5020" i="2"/>
  <c r="AH5020" i="2"/>
  <c r="AJ5019" i="2"/>
  <c r="AH5019" i="2"/>
  <c r="AJ5018" i="2"/>
  <c r="AH5018" i="2"/>
  <c r="AJ5017" i="2"/>
  <c r="AH5017" i="2"/>
  <c r="AJ5016" i="2"/>
  <c r="AH5016" i="2"/>
  <c r="AJ5015" i="2"/>
  <c r="AH5015" i="2"/>
  <c r="AJ5014" i="2"/>
  <c r="AH5014" i="2"/>
  <c r="AJ5013" i="2"/>
  <c r="AH5013" i="2"/>
  <c r="AJ5012" i="2"/>
  <c r="AH5012" i="2"/>
  <c r="AJ5011" i="2"/>
  <c r="AH5011" i="2"/>
  <c r="AJ5010" i="2"/>
  <c r="AH5010" i="2"/>
  <c r="AJ5009" i="2"/>
  <c r="AH5009" i="2"/>
  <c r="AJ5008" i="2"/>
  <c r="AH5008" i="2"/>
  <c r="AJ5007" i="2"/>
  <c r="AH5007" i="2"/>
  <c r="AJ5006" i="2"/>
  <c r="AH5006" i="2"/>
  <c r="AJ5005" i="2"/>
  <c r="AH5005" i="2"/>
  <c r="AJ5004" i="2"/>
  <c r="AH5004" i="2"/>
  <c r="AJ5003" i="2"/>
  <c r="AH5003" i="2"/>
  <c r="AJ5002" i="2"/>
  <c r="AH5002" i="2"/>
  <c r="AJ5001" i="2"/>
  <c r="AH5001" i="2"/>
  <c r="AJ5000" i="2"/>
  <c r="AH5000" i="2"/>
  <c r="AJ4999" i="2"/>
  <c r="AH4999" i="2"/>
  <c r="AJ4998" i="2"/>
  <c r="AH4998" i="2"/>
  <c r="AJ4997" i="2"/>
  <c r="AH4997" i="2"/>
  <c r="AJ4996" i="2"/>
  <c r="AH4996" i="2"/>
  <c r="AJ4995" i="2"/>
  <c r="AH4995" i="2"/>
  <c r="AJ4994" i="2"/>
  <c r="AH4994" i="2"/>
  <c r="AJ4993" i="2"/>
  <c r="AH4993" i="2"/>
  <c r="AJ4992" i="2"/>
  <c r="AH4992" i="2"/>
  <c r="AJ4991" i="2"/>
  <c r="AH4991" i="2"/>
  <c r="AJ4990" i="2"/>
  <c r="AH4990" i="2"/>
  <c r="AJ4989" i="2"/>
  <c r="AH4989" i="2"/>
  <c r="AJ4988" i="2"/>
  <c r="AH4988" i="2"/>
  <c r="AJ4987" i="2"/>
  <c r="AH4987" i="2"/>
  <c r="AJ4986" i="2"/>
  <c r="AH4986" i="2"/>
  <c r="AJ4985" i="2"/>
  <c r="AH4985" i="2"/>
  <c r="AJ4984" i="2"/>
  <c r="AH4984" i="2"/>
  <c r="AJ4983" i="2"/>
  <c r="AH4983" i="2"/>
  <c r="AJ4982" i="2"/>
  <c r="AH4982" i="2"/>
  <c r="AJ4981" i="2"/>
  <c r="AH4981" i="2"/>
  <c r="AJ4980" i="2"/>
  <c r="AH4980" i="2"/>
  <c r="AJ4979" i="2"/>
  <c r="AH4979" i="2"/>
  <c r="AJ4978" i="2"/>
  <c r="AH4978" i="2"/>
  <c r="AJ4977" i="2"/>
  <c r="AH4977" i="2"/>
  <c r="AJ4976" i="2"/>
  <c r="AH4976" i="2"/>
  <c r="AJ4975" i="2"/>
  <c r="AH4975" i="2"/>
  <c r="AJ4974" i="2"/>
  <c r="AH4974" i="2"/>
  <c r="AJ4973" i="2"/>
  <c r="AH4973" i="2"/>
  <c r="AJ4972" i="2"/>
  <c r="AH4972" i="2"/>
  <c r="AJ4971" i="2"/>
  <c r="AH4971" i="2"/>
  <c r="AJ4970" i="2"/>
  <c r="AH4970" i="2"/>
  <c r="AJ4969" i="2"/>
  <c r="AH4969" i="2"/>
  <c r="AJ4968" i="2"/>
  <c r="AH4968" i="2"/>
  <c r="AJ4967" i="2"/>
  <c r="AH4967" i="2"/>
  <c r="AJ4966" i="2"/>
  <c r="AH4966" i="2"/>
  <c r="AJ4965" i="2"/>
  <c r="AH4965" i="2"/>
  <c r="AJ4964" i="2"/>
  <c r="AH4964" i="2"/>
  <c r="AJ4963" i="2"/>
  <c r="AH4963" i="2"/>
  <c r="AJ4962" i="2"/>
  <c r="AH4962" i="2"/>
  <c r="AJ4961" i="2"/>
  <c r="AH4961" i="2"/>
  <c r="AJ4960" i="2"/>
  <c r="AH4960" i="2"/>
  <c r="AJ4959" i="2"/>
  <c r="AH4959" i="2"/>
  <c r="AJ4958" i="2"/>
  <c r="AH4958" i="2"/>
  <c r="AJ4957" i="2"/>
  <c r="AH4957" i="2"/>
  <c r="AJ4956" i="2"/>
  <c r="AH4956" i="2"/>
  <c r="AJ4955" i="2"/>
  <c r="AH4955" i="2"/>
  <c r="AJ4954" i="2"/>
  <c r="AH4954" i="2"/>
  <c r="AJ4953" i="2"/>
  <c r="AH4953" i="2"/>
  <c r="AJ4952" i="2"/>
  <c r="AH4952" i="2"/>
  <c r="AJ4951" i="2"/>
  <c r="AH4951" i="2"/>
  <c r="AJ4950" i="2"/>
  <c r="AH4950" i="2"/>
  <c r="AJ4949" i="2"/>
  <c r="AH4949" i="2"/>
  <c r="AJ4948" i="2"/>
  <c r="AH4948" i="2"/>
  <c r="AJ4947" i="2"/>
  <c r="AH4947" i="2"/>
  <c r="AJ4946" i="2"/>
  <c r="AH4946" i="2"/>
  <c r="AJ4945" i="2"/>
  <c r="AH4945" i="2"/>
  <c r="AJ4944" i="2"/>
  <c r="AH4944" i="2"/>
  <c r="AJ4943" i="2"/>
  <c r="AH4943" i="2"/>
  <c r="AJ4942" i="2"/>
  <c r="AH4942" i="2"/>
  <c r="AJ4941" i="2"/>
  <c r="AH4941" i="2"/>
  <c r="AJ4940" i="2"/>
  <c r="AH4940" i="2"/>
  <c r="AJ4939" i="2"/>
  <c r="AH4939" i="2"/>
  <c r="AJ4938" i="2"/>
  <c r="AH4938" i="2"/>
  <c r="AJ4937" i="2"/>
  <c r="AH4937" i="2"/>
  <c r="AJ4936" i="2"/>
  <c r="AH4936" i="2"/>
  <c r="AJ4935" i="2"/>
  <c r="AH4935" i="2"/>
  <c r="AJ4934" i="2"/>
  <c r="AH4934" i="2"/>
  <c r="AJ4933" i="2"/>
  <c r="AH4933" i="2"/>
  <c r="AJ4932" i="2"/>
  <c r="AH4932" i="2"/>
  <c r="AJ4931" i="2"/>
  <c r="AH4931" i="2"/>
  <c r="AJ4930" i="2"/>
  <c r="AH4930" i="2"/>
  <c r="AJ4929" i="2"/>
  <c r="AH4929" i="2"/>
  <c r="AJ4928" i="2"/>
  <c r="AH4928" i="2"/>
  <c r="AJ4927" i="2"/>
  <c r="AH4927" i="2"/>
  <c r="AJ4926" i="2"/>
  <c r="AH4926" i="2"/>
  <c r="AJ4925" i="2"/>
  <c r="AH4925" i="2"/>
  <c r="AJ4924" i="2"/>
  <c r="AH4924" i="2"/>
  <c r="AJ4923" i="2"/>
  <c r="AH4923" i="2"/>
  <c r="AJ4922" i="2"/>
  <c r="AH4922" i="2"/>
  <c r="AJ4921" i="2"/>
  <c r="AH4921" i="2"/>
  <c r="AJ4920" i="2"/>
  <c r="AH4920" i="2"/>
  <c r="AJ4919" i="2"/>
  <c r="AH4919" i="2"/>
  <c r="AJ4918" i="2"/>
  <c r="AH4918" i="2"/>
  <c r="AJ4917" i="2"/>
  <c r="AH4917" i="2"/>
  <c r="AJ4916" i="2"/>
  <c r="AH4916" i="2"/>
  <c r="AJ4915" i="2"/>
  <c r="AH4915" i="2"/>
  <c r="AJ4914" i="2"/>
  <c r="AH4914" i="2"/>
  <c r="AJ4913" i="2"/>
  <c r="AH4913" i="2"/>
  <c r="AJ4912" i="2"/>
  <c r="AH4912" i="2"/>
  <c r="AJ4911" i="2"/>
  <c r="AH4911" i="2"/>
  <c r="AJ4910" i="2"/>
  <c r="AH4910" i="2"/>
  <c r="AJ4909" i="2"/>
  <c r="AH4909" i="2"/>
  <c r="AJ4908" i="2"/>
  <c r="AH4908" i="2"/>
  <c r="AJ4907" i="2"/>
  <c r="AH4907" i="2"/>
  <c r="AJ4906" i="2"/>
  <c r="AH4906" i="2"/>
  <c r="AJ4905" i="2"/>
  <c r="AH4905" i="2"/>
  <c r="AJ4904" i="2"/>
  <c r="AH4904" i="2"/>
  <c r="AJ4903" i="2"/>
  <c r="AH4903" i="2"/>
  <c r="AJ4902" i="2"/>
  <c r="AH4902" i="2"/>
  <c r="AJ4901" i="2"/>
  <c r="AH4901" i="2"/>
  <c r="AJ4900" i="2"/>
  <c r="AH4900" i="2"/>
  <c r="AJ4899" i="2"/>
  <c r="AH4899" i="2"/>
  <c r="AJ4898" i="2"/>
  <c r="AH4898" i="2"/>
  <c r="AJ4897" i="2"/>
  <c r="AH4897" i="2"/>
  <c r="AJ4896" i="2"/>
  <c r="AH4896" i="2"/>
  <c r="AJ4895" i="2"/>
  <c r="AH4895" i="2"/>
  <c r="AJ4894" i="2"/>
  <c r="AH4894" i="2"/>
  <c r="AJ4893" i="2"/>
  <c r="AH4893" i="2"/>
  <c r="AJ4892" i="2"/>
  <c r="AH4892" i="2"/>
  <c r="AJ4891" i="2"/>
  <c r="AH4891" i="2"/>
  <c r="AJ4890" i="2"/>
  <c r="AH4890" i="2"/>
  <c r="AJ4889" i="2"/>
  <c r="AH4889" i="2"/>
  <c r="AJ4888" i="2"/>
  <c r="AH4888" i="2"/>
  <c r="AJ4887" i="2"/>
  <c r="AH4887" i="2"/>
  <c r="AJ4886" i="2"/>
  <c r="AH4886" i="2"/>
  <c r="AJ4885" i="2"/>
  <c r="AH4885" i="2"/>
  <c r="AJ4884" i="2"/>
  <c r="AH4884" i="2"/>
  <c r="AJ4883" i="2"/>
  <c r="AH4883" i="2"/>
  <c r="AJ4882" i="2"/>
  <c r="AH4882" i="2"/>
  <c r="AJ4881" i="2"/>
  <c r="AH4881" i="2"/>
  <c r="AJ4880" i="2"/>
  <c r="AH4880" i="2"/>
  <c r="AJ4879" i="2"/>
  <c r="AH4879" i="2"/>
  <c r="AJ4878" i="2"/>
  <c r="AH4878" i="2"/>
  <c r="AJ4877" i="2"/>
  <c r="AH4877" i="2"/>
  <c r="AJ4876" i="2"/>
  <c r="AH4876" i="2"/>
  <c r="AJ4875" i="2"/>
  <c r="AH4875" i="2"/>
  <c r="AJ4874" i="2"/>
  <c r="AH4874" i="2"/>
  <c r="AJ4873" i="2"/>
  <c r="AH4873" i="2"/>
  <c r="AJ4872" i="2"/>
  <c r="AH4872" i="2"/>
  <c r="AJ4871" i="2"/>
  <c r="AH4871" i="2"/>
  <c r="AJ4870" i="2"/>
  <c r="AH4870" i="2"/>
  <c r="AJ4869" i="2"/>
  <c r="AH4869" i="2"/>
  <c r="AJ4868" i="2"/>
  <c r="AH4868" i="2"/>
  <c r="AJ4867" i="2"/>
  <c r="AH4867" i="2"/>
  <c r="AJ4866" i="2"/>
  <c r="AH4866" i="2"/>
  <c r="AJ4865" i="2"/>
  <c r="AH4865" i="2"/>
  <c r="AJ4864" i="2"/>
  <c r="AH4864" i="2"/>
  <c r="AJ4863" i="2"/>
  <c r="AH4863" i="2"/>
  <c r="AJ4862" i="2"/>
  <c r="AH4862" i="2"/>
  <c r="AJ4861" i="2"/>
  <c r="AH4861" i="2"/>
  <c r="AJ4860" i="2"/>
  <c r="AH4860" i="2"/>
  <c r="AJ4859" i="2"/>
  <c r="AH4859" i="2"/>
  <c r="AJ4858" i="2"/>
  <c r="AH4858" i="2"/>
  <c r="AJ4857" i="2"/>
  <c r="AH4857" i="2"/>
  <c r="AJ4856" i="2"/>
  <c r="AH4856" i="2"/>
  <c r="AJ4855" i="2"/>
  <c r="AH4855" i="2"/>
  <c r="AJ4854" i="2"/>
  <c r="AH4854" i="2"/>
  <c r="AJ4853" i="2"/>
  <c r="AH4853" i="2"/>
  <c r="AJ4852" i="2"/>
  <c r="AH4852" i="2"/>
  <c r="AJ4851" i="2"/>
  <c r="AH4851" i="2"/>
  <c r="AJ4850" i="2"/>
  <c r="AH4850" i="2"/>
  <c r="AJ4849" i="2"/>
  <c r="AH4849" i="2"/>
  <c r="AJ4848" i="2"/>
  <c r="AH4848" i="2"/>
  <c r="AJ4847" i="2"/>
  <c r="AH4847" i="2"/>
  <c r="AJ4846" i="2"/>
  <c r="AH4846" i="2"/>
  <c r="AJ4845" i="2"/>
  <c r="AH4845" i="2"/>
  <c r="AJ4844" i="2"/>
  <c r="AH4844" i="2"/>
  <c r="AJ4843" i="2"/>
  <c r="AH4843" i="2"/>
  <c r="AJ4842" i="2"/>
  <c r="AH4842" i="2"/>
  <c r="AJ4841" i="2"/>
  <c r="AH4841" i="2"/>
  <c r="AJ4840" i="2"/>
  <c r="AH4840" i="2"/>
  <c r="AJ4839" i="2"/>
  <c r="AH4839" i="2"/>
  <c r="AJ4838" i="2"/>
  <c r="AH4838" i="2"/>
  <c r="AJ4837" i="2"/>
  <c r="AH4837" i="2"/>
  <c r="AJ4836" i="2"/>
  <c r="AH4836" i="2"/>
  <c r="AJ4835" i="2"/>
  <c r="AH4835" i="2"/>
  <c r="AJ4834" i="2"/>
  <c r="AH4834" i="2"/>
  <c r="AJ4833" i="2"/>
  <c r="AH4833" i="2"/>
  <c r="AJ4832" i="2"/>
  <c r="AH4832" i="2"/>
  <c r="AJ4831" i="2"/>
  <c r="AH4831" i="2"/>
  <c r="AJ4830" i="2"/>
  <c r="AH4830" i="2"/>
  <c r="AJ4829" i="2"/>
  <c r="AH4829" i="2"/>
  <c r="AJ4828" i="2"/>
  <c r="AH4828" i="2"/>
  <c r="AJ4827" i="2"/>
  <c r="AH4827" i="2"/>
  <c r="AJ4826" i="2"/>
  <c r="AH4826" i="2"/>
  <c r="AJ4825" i="2"/>
  <c r="AH4825" i="2"/>
  <c r="AJ4824" i="2"/>
  <c r="AH4824" i="2"/>
  <c r="AJ4823" i="2"/>
  <c r="AH4823" i="2"/>
  <c r="AJ4822" i="2"/>
  <c r="AH4822" i="2"/>
  <c r="AJ4821" i="2"/>
  <c r="AH4821" i="2"/>
  <c r="AJ4820" i="2"/>
  <c r="AH4820" i="2"/>
  <c r="AJ4819" i="2"/>
  <c r="AH4819" i="2"/>
  <c r="AJ4818" i="2"/>
  <c r="AH4818" i="2"/>
  <c r="AJ4817" i="2"/>
  <c r="AH4817" i="2"/>
  <c r="AJ4816" i="2"/>
  <c r="AH4816" i="2"/>
  <c r="AJ4815" i="2"/>
  <c r="AH4815" i="2"/>
  <c r="AJ4814" i="2"/>
  <c r="AH4814" i="2"/>
  <c r="AJ4813" i="2"/>
  <c r="AH4813" i="2"/>
  <c r="AJ4812" i="2"/>
  <c r="AH4812" i="2"/>
  <c r="AJ4811" i="2"/>
  <c r="AH4811" i="2"/>
  <c r="AJ4810" i="2"/>
  <c r="AH4810" i="2"/>
  <c r="AJ4809" i="2"/>
  <c r="AH4809" i="2"/>
  <c r="AJ4808" i="2"/>
  <c r="AH4808" i="2"/>
  <c r="AJ4807" i="2"/>
  <c r="AH4807" i="2"/>
  <c r="AJ4806" i="2"/>
  <c r="AH4806" i="2"/>
  <c r="AJ4805" i="2"/>
  <c r="AH4805" i="2"/>
  <c r="AJ4804" i="2"/>
  <c r="AH4804" i="2"/>
  <c r="AJ4803" i="2"/>
  <c r="AH4803" i="2"/>
  <c r="AJ4802" i="2"/>
  <c r="AH4802" i="2"/>
  <c r="AJ4801" i="2"/>
  <c r="AH4801" i="2"/>
  <c r="AJ4800" i="2"/>
  <c r="AH4800" i="2"/>
  <c r="AJ4799" i="2"/>
  <c r="AH4799" i="2"/>
  <c r="AJ4798" i="2"/>
  <c r="AH4798" i="2"/>
  <c r="AJ4797" i="2"/>
  <c r="AH4797" i="2"/>
  <c r="AJ4796" i="2"/>
  <c r="AH4796" i="2"/>
  <c r="AJ4795" i="2"/>
  <c r="AH4795" i="2"/>
  <c r="AJ4794" i="2"/>
  <c r="AH4794" i="2"/>
  <c r="AJ4793" i="2"/>
  <c r="AH4793" i="2"/>
  <c r="AJ4792" i="2"/>
  <c r="AH4792" i="2"/>
  <c r="AJ4791" i="2"/>
  <c r="AH4791" i="2"/>
  <c r="AJ4790" i="2"/>
  <c r="AH4790" i="2"/>
  <c r="AJ4789" i="2"/>
  <c r="AH4789" i="2"/>
  <c r="AJ4788" i="2"/>
  <c r="AH4788" i="2"/>
  <c r="AJ4787" i="2"/>
  <c r="AH4787" i="2"/>
  <c r="AJ4786" i="2"/>
  <c r="AH4786" i="2"/>
  <c r="AJ4785" i="2"/>
  <c r="AH4785" i="2"/>
  <c r="AJ4784" i="2"/>
  <c r="AH4784" i="2"/>
  <c r="AJ4783" i="2"/>
  <c r="AH4783" i="2"/>
  <c r="AJ4782" i="2"/>
  <c r="AH4782" i="2"/>
  <c r="AJ4781" i="2"/>
  <c r="AH4781" i="2"/>
  <c r="AJ4780" i="2"/>
  <c r="AH4780" i="2"/>
  <c r="AJ4779" i="2"/>
  <c r="AH4779" i="2"/>
  <c r="AJ4778" i="2"/>
  <c r="AH4778" i="2"/>
  <c r="AJ4777" i="2"/>
  <c r="AH4777" i="2"/>
  <c r="AJ4776" i="2"/>
  <c r="AH4776" i="2"/>
  <c r="AJ4775" i="2"/>
  <c r="AH4775" i="2"/>
  <c r="AJ4774" i="2"/>
  <c r="AH4774" i="2"/>
  <c r="AJ4773" i="2"/>
  <c r="AH4773" i="2"/>
  <c r="AJ4772" i="2"/>
  <c r="AH4772" i="2"/>
  <c r="AJ4771" i="2"/>
  <c r="AH4771" i="2"/>
  <c r="AJ4770" i="2"/>
  <c r="AH4770" i="2"/>
  <c r="AJ4769" i="2"/>
  <c r="AH4769" i="2"/>
  <c r="AJ4768" i="2"/>
  <c r="AH4768" i="2"/>
  <c r="AJ4767" i="2"/>
  <c r="AH4767" i="2"/>
  <c r="AJ4766" i="2"/>
  <c r="AH4766" i="2"/>
  <c r="AJ4765" i="2"/>
  <c r="AH4765" i="2"/>
  <c r="AJ4764" i="2"/>
  <c r="AH4764" i="2"/>
  <c r="AJ4763" i="2"/>
  <c r="AH4763" i="2"/>
  <c r="AJ4762" i="2"/>
  <c r="AH4762" i="2"/>
  <c r="AJ4761" i="2"/>
  <c r="AH4761" i="2"/>
  <c r="AJ4760" i="2"/>
  <c r="AH4760" i="2"/>
  <c r="AJ4759" i="2"/>
  <c r="AH4759" i="2"/>
  <c r="AJ4758" i="2"/>
  <c r="AH4758" i="2"/>
  <c r="AJ4757" i="2"/>
  <c r="AH4757" i="2"/>
  <c r="AJ4756" i="2"/>
  <c r="AH4756" i="2"/>
  <c r="AJ4755" i="2"/>
  <c r="AH4755" i="2"/>
  <c r="AJ4754" i="2"/>
  <c r="AH4754" i="2"/>
  <c r="AJ4753" i="2"/>
  <c r="AH4753" i="2"/>
  <c r="AJ4752" i="2"/>
  <c r="AH4752" i="2"/>
  <c r="AJ4751" i="2"/>
  <c r="AH4751" i="2"/>
  <c r="AJ4750" i="2"/>
  <c r="AH4750" i="2"/>
  <c r="AJ4749" i="2"/>
  <c r="AH4749" i="2"/>
  <c r="AJ4748" i="2"/>
  <c r="AH4748" i="2"/>
  <c r="AJ4747" i="2"/>
  <c r="AH4747" i="2"/>
  <c r="AJ4746" i="2"/>
  <c r="AH4746" i="2"/>
  <c r="AJ4745" i="2"/>
  <c r="AH4745" i="2"/>
  <c r="AJ4744" i="2"/>
  <c r="AH4744" i="2"/>
  <c r="AJ4743" i="2"/>
  <c r="AH4743" i="2"/>
  <c r="AJ4742" i="2"/>
  <c r="AH4742" i="2"/>
  <c r="AJ4741" i="2"/>
  <c r="AH4741" i="2"/>
  <c r="AJ4740" i="2"/>
  <c r="AH4740" i="2"/>
  <c r="AJ4739" i="2"/>
  <c r="AH4739" i="2"/>
  <c r="AJ4738" i="2"/>
  <c r="AH4738" i="2"/>
  <c r="AJ4737" i="2"/>
  <c r="AH4737" i="2"/>
  <c r="AJ4736" i="2"/>
  <c r="AH4736" i="2"/>
  <c r="AJ4735" i="2"/>
  <c r="AH4735" i="2"/>
  <c r="AJ4734" i="2"/>
  <c r="AH4734" i="2"/>
  <c r="AJ4733" i="2"/>
  <c r="AH4733" i="2"/>
  <c r="AJ4732" i="2"/>
  <c r="AH4732" i="2"/>
  <c r="AJ4731" i="2"/>
  <c r="AH4731" i="2"/>
  <c r="AJ4730" i="2"/>
  <c r="AH4730" i="2"/>
  <c r="AJ4729" i="2"/>
  <c r="AH4729" i="2"/>
  <c r="AJ4728" i="2"/>
  <c r="AH4728" i="2"/>
  <c r="AJ4727" i="2"/>
  <c r="AH4727" i="2"/>
  <c r="AJ4726" i="2"/>
  <c r="AH4726" i="2"/>
  <c r="AJ4725" i="2"/>
  <c r="AH4725" i="2"/>
  <c r="AJ4724" i="2"/>
  <c r="AH4724" i="2"/>
  <c r="AJ4723" i="2"/>
  <c r="AH4723" i="2"/>
  <c r="AJ4722" i="2"/>
  <c r="AH4722" i="2"/>
  <c r="AJ4721" i="2"/>
  <c r="AH4721" i="2"/>
  <c r="AJ4720" i="2"/>
  <c r="AH4720" i="2"/>
  <c r="AJ4719" i="2"/>
  <c r="AH4719" i="2"/>
  <c r="AJ4718" i="2"/>
  <c r="AH4718" i="2"/>
  <c r="AJ4717" i="2"/>
  <c r="AH4717" i="2"/>
  <c r="AJ4716" i="2"/>
  <c r="AH4716" i="2"/>
  <c r="AJ4715" i="2"/>
  <c r="AH4715" i="2"/>
  <c r="AJ4714" i="2"/>
  <c r="AH4714" i="2"/>
  <c r="AJ4713" i="2"/>
  <c r="AH4713" i="2"/>
  <c r="AJ4712" i="2"/>
  <c r="AH4712" i="2"/>
  <c r="AJ4711" i="2"/>
  <c r="AH4711" i="2"/>
  <c r="AJ4710" i="2"/>
  <c r="AH4710" i="2"/>
  <c r="AJ4709" i="2"/>
  <c r="AH4709" i="2"/>
  <c r="AJ4708" i="2"/>
  <c r="AH4708" i="2"/>
  <c r="AJ4707" i="2"/>
  <c r="AH4707" i="2"/>
  <c r="AJ4706" i="2"/>
  <c r="AH4706" i="2"/>
  <c r="AJ4705" i="2"/>
  <c r="AH4705" i="2"/>
  <c r="AJ4704" i="2"/>
  <c r="AH4704" i="2"/>
  <c r="AJ4703" i="2"/>
  <c r="AH4703" i="2"/>
  <c r="AJ4702" i="2"/>
  <c r="AH4702" i="2"/>
  <c r="AJ4701" i="2"/>
  <c r="AH4701" i="2"/>
  <c r="AJ4700" i="2"/>
  <c r="AH4700" i="2"/>
  <c r="AJ4699" i="2"/>
  <c r="AH4699" i="2"/>
  <c r="AJ4698" i="2"/>
  <c r="AH4698" i="2"/>
  <c r="AJ4697" i="2"/>
  <c r="AH4697" i="2"/>
  <c r="AJ4696" i="2"/>
  <c r="AH4696" i="2"/>
  <c r="AJ4695" i="2"/>
  <c r="AH4695" i="2"/>
  <c r="AJ4694" i="2"/>
  <c r="AH4694" i="2"/>
  <c r="AJ4693" i="2"/>
  <c r="AH4693" i="2"/>
  <c r="AJ4692" i="2"/>
  <c r="AH4692" i="2"/>
  <c r="AJ4691" i="2"/>
  <c r="AH4691" i="2"/>
  <c r="AJ4690" i="2"/>
  <c r="AH4690" i="2"/>
  <c r="AJ4689" i="2"/>
  <c r="AH4689" i="2"/>
  <c r="AJ4688" i="2"/>
  <c r="AH4688" i="2"/>
  <c r="AJ4687" i="2"/>
  <c r="AH4687" i="2"/>
  <c r="AJ4686" i="2"/>
  <c r="AH4686" i="2"/>
  <c r="AJ4685" i="2"/>
  <c r="AH4685" i="2"/>
  <c r="AJ4684" i="2"/>
  <c r="AH4684" i="2"/>
  <c r="AJ4683" i="2"/>
  <c r="AH4683" i="2"/>
  <c r="AJ4682" i="2"/>
  <c r="AH4682" i="2"/>
  <c r="AJ4681" i="2"/>
  <c r="AH4681" i="2"/>
  <c r="AJ4680" i="2"/>
  <c r="AH4680" i="2"/>
  <c r="AJ4679" i="2"/>
  <c r="AH4679" i="2"/>
  <c r="AJ4678" i="2"/>
  <c r="AH4678" i="2"/>
  <c r="AJ4677" i="2"/>
  <c r="AH4677" i="2"/>
  <c r="AJ4676" i="2"/>
  <c r="AH4676" i="2"/>
  <c r="AJ4675" i="2"/>
  <c r="AH4675" i="2"/>
  <c r="AJ4674" i="2"/>
  <c r="AH4674" i="2"/>
  <c r="AJ4673" i="2"/>
  <c r="AH4673" i="2"/>
  <c r="AJ4672" i="2"/>
  <c r="AH4672" i="2"/>
  <c r="AJ4671" i="2"/>
  <c r="AH4671" i="2"/>
  <c r="AJ4670" i="2"/>
  <c r="AH4670" i="2"/>
  <c r="AJ4669" i="2"/>
  <c r="AH4669" i="2"/>
  <c r="AJ4668" i="2"/>
  <c r="AH4668" i="2"/>
  <c r="AJ4667" i="2"/>
  <c r="AH4667" i="2"/>
  <c r="AJ4666" i="2"/>
  <c r="AH4666" i="2"/>
  <c r="AJ4665" i="2"/>
  <c r="AH4665" i="2"/>
  <c r="AJ4664" i="2"/>
  <c r="AH4664" i="2"/>
  <c r="AJ4663" i="2"/>
  <c r="AH4663" i="2"/>
  <c r="AJ4662" i="2"/>
  <c r="AH4662" i="2"/>
  <c r="AJ4661" i="2"/>
  <c r="AH4661" i="2"/>
  <c r="AJ4660" i="2"/>
  <c r="AH4660" i="2"/>
  <c r="AJ4659" i="2"/>
  <c r="AH4659" i="2"/>
  <c r="AJ4658" i="2"/>
  <c r="AH4658" i="2"/>
  <c r="AJ4657" i="2"/>
  <c r="AH4657" i="2"/>
  <c r="AJ4656" i="2"/>
  <c r="AH4656" i="2"/>
  <c r="AJ4655" i="2"/>
  <c r="AH4655" i="2"/>
  <c r="AJ4654" i="2"/>
  <c r="AH4654" i="2"/>
  <c r="AJ4653" i="2"/>
  <c r="AH4653" i="2"/>
  <c r="AJ4652" i="2"/>
  <c r="AH4652" i="2"/>
  <c r="AJ4651" i="2"/>
  <c r="AH4651" i="2"/>
  <c r="AJ4650" i="2"/>
  <c r="AH4650" i="2"/>
  <c r="AJ4649" i="2"/>
  <c r="AH4649" i="2"/>
  <c r="AJ4648" i="2"/>
  <c r="AH4648" i="2"/>
  <c r="AJ4647" i="2"/>
  <c r="AH4647" i="2"/>
  <c r="AJ4646" i="2"/>
  <c r="AH4646" i="2"/>
  <c r="AJ4645" i="2"/>
  <c r="AH4645" i="2"/>
  <c r="AJ4644" i="2"/>
  <c r="AH4644" i="2"/>
  <c r="AJ4643" i="2"/>
  <c r="AH4643" i="2"/>
  <c r="AJ4642" i="2"/>
  <c r="AH4642" i="2"/>
  <c r="AJ4641" i="2"/>
  <c r="AH4641" i="2"/>
  <c r="AJ4640" i="2"/>
  <c r="AH4640" i="2"/>
  <c r="AJ4639" i="2"/>
  <c r="AH4639" i="2"/>
  <c r="AJ4638" i="2"/>
  <c r="AH4638" i="2"/>
  <c r="AJ4637" i="2"/>
  <c r="AH4637" i="2"/>
  <c r="AJ4636" i="2"/>
  <c r="AH4636" i="2"/>
  <c r="AJ4635" i="2"/>
  <c r="AH4635" i="2"/>
  <c r="AJ4634" i="2"/>
  <c r="AH4634" i="2"/>
  <c r="AJ4633" i="2"/>
  <c r="AH4633" i="2"/>
  <c r="AJ4632" i="2"/>
  <c r="AH4632" i="2"/>
  <c r="AJ4631" i="2"/>
  <c r="AH4631" i="2"/>
  <c r="AJ4630" i="2"/>
  <c r="AH4630" i="2"/>
  <c r="AJ4629" i="2"/>
  <c r="AH4629" i="2"/>
  <c r="AJ4628" i="2"/>
  <c r="AH4628" i="2"/>
  <c r="AJ4627" i="2"/>
  <c r="AH4627" i="2"/>
  <c r="AJ4626" i="2"/>
  <c r="AH4626" i="2"/>
  <c r="AJ4625" i="2"/>
  <c r="AH4625" i="2"/>
  <c r="AJ4624" i="2"/>
  <c r="AH4624" i="2"/>
  <c r="AJ4623" i="2"/>
  <c r="AH4623" i="2"/>
  <c r="AJ4622" i="2"/>
  <c r="AH4622" i="2"/>
  <c r="AJ4621" i="2"/>
  <c r="AH4621" i="2"/>
  <c r="AJ4620" i="2"/>
  <c r="AH4620" i="2"/>
  <c r="AJ4619" i="2"/>
  <c r="AH4619" i="2"/>
  <c r="AJ4618" i="2"/>
  <c r="AH4618" i="2"/>
  <c r="AJ4617" i="2"/>
  <c r="AH4617" i="2"/>
  <c r="AJ4616" i="2"/>
  <c r="AH4616" i="2"/>
  <c r="AJ4615" i="2"/>
  <c r="AH4615" i="2"/>
  <c r="AJ4614" i="2"/>
  <c r="AH4614" i="2"/>
  <c r="AJ4613" i="2"/>
  <c r="AH4613" i="2"/>
  <c r="AJ4612" i="2"/>
  <c r="AH4612" i="2"/>
  <c r="AJ4611" i="2"/>
  <c r="AH4611" i="2"/>
  <c r="AJ4610" i="2"/>
  <c r="AH4610" i="2"/>
  <c r="AJ4609" i="2"/>
  <c r="AH4609" i="2"/>
  <c r="AJ4608" i="2"/>
  <c r="AH4608" i="2"/>
  <c r="AJ4607" i="2"/>
  <c r="AH4607" i="2"/>
  <c r="AJ4606" i="2"/>
  <c r="AH4606" i="2"/>
  <c r="AJ4605" i="2"/>
  <c r="AH4605" i="2"/>
  <c r="AJ4604" i="2"/>
  <c r="AH4604" i="2"/>
  <c r="AJ4603" i="2"/>
  <c r="AH4603" i="2"/>
  <c r="AJ4602" i="2"/>
  <c r="AH4602" i="2"/>
  <c r="AJ4601" i="2"/>
  <c r="AH4601" i="2"/>
  <c r="AJ4600" i="2"/>
  <c r="AH4600" i="2"/>
  <c r="AJ4599" i="2"/>
  <c r="AH4599" i="2"/>
  <c r="AJ4598" i="2"/>
  <c r="AH4598" i="2"/>
  <c r="AJ4597" i="2"/>
  <c r="AH4597" i="2"/>
  <c r="AJ4596" i="2"/>
  <c r="AH4596" i="2"/>
  <c r="AJ4595" i="2"/>
  <c r="AH4595" i="2"/>
  <c r="AJ4594" i="2"/>
  <c r="AH4594" i="2"/>
  <c r="AJ4593" i="2"/>
  <c r="AH4593" i="2"/>
  <c r="AJ4592" i="2"/>
  <c r="AH4592" i="2"/>
  <c r="AJ4591" i="2"/>
  <c r="AH4591" i="2"/>
  <c r="AJ4590" i="2"/>
  <c r="AH4590" i="2"/>
  <c r="AJ4589" i="2"/>
  <c r="AH4589" i="2"/>
  <c r="AJ4588" i="2"/>
  <c r="AH4588" i="2"/>
  <c r="AJ4587" i="2"/>
  <c r="AH4587" i="2"/>
  <c r="AJ4586" i="2"/>
  <c r="AH4586" i="2"/>
  <c r="AJ4585" i="2"/>
  <c r="AH4585" i="2"/>
  <c r="AJ4584" i="2"/>
  <c r="AH4584" i="2"/>
  <c r="AJ4583" i="2"/>
  <c r="AH4583" i="2"/>
  <c r="AJ4582" i="2"/>
  <c r="AH4582" i="2"/>
  <c r="AJ4581" i="2"/>
  <c r="AH4581" i="2"/>
  <c r="AJ4580" i="2"/>
  <c r="AH4580" i="2"/>
  <c r="AJ4579" i="2"/>
  <c r="AH4579" i="2"/>
  <c r="AJ4578" i="2"/>
  <c r="AH4578" i="2"/>
  <c r="AJ4577" i="2"/>
  <c r="AH4577" i="2"/>
  <c r="AJ4576" i="2"/>
  <c r="AH4576" i="2"/>
  <c r="AJ4575" i="2"/>
  <c r="AH4575" i="2"/>
  <c r="AJ4574" i="2"/>
  <c r="AH4574" i="2"/>
  <c r="AJ4573" i="2"/>
  <c r="AH4573" i="2"/>
  <c r="AJ4572" i="2"/>
  <c r="AH4572" i="2"/>
  <c r="AJ4571" i="2"/>
  <c r="AH4571" i="2"/>
  <c r="AJ4570" i="2"/>
  <c r="AH4570" i="2"/>
  <c r="AJ4569" i="2"/>
  <c r="AH4569" i="2"/>
  <c r="AJ4568" i="2"/>
  <c r="AH4568" i="2"/>
  <c r="AJ4567" i="2"/>
  <c r="AH4567" i="2"/>
  <c r="AJ4566" i="2"/>
  <c r="AH4566" i="2"/>
  <c r="AJ4565" i="2"/>
  <c r="AH4565" i="2"/>
  <c r="AJ4564" i="2"/>
  <c r="AH4564" i="2"/>
  <c r="AJ4563" i="2"/>
  <c r="AH4563" i="2"/>
  <c r="AJ4562" i="2"/>
  <c r="AH4562" i="2"/>
  <c r="AJ4561" i="2"/>
  <c r="AH4561" i="2"/>
  <c r="AJ4560" i="2"/>
  <c r="AH4560" i="2"/>
  <c r="AJ4559" i="2"/>
  <c r="AH4559" i="2"/>
  <c r="AJ4558" i="2"/>
  <c r="AH4558" i="2"/>
  <c r="AJ4557" i="2"/>
  <c r="AH4557" i="2"/>
  <c r="AJ4556" i="2"/>
  <c r="AH4556" i="2"/>
  <c r="AJ4555" i="2"/>
  <c r="AH4555" i="2"/>
  <c r="AJ4554" i="2"/>
  <c r="AH4554" i="2"/>
  <c r="AJ4553" i="2"/>
  <c r="AH4553" i="2"/>
  <c r="AJ4552" i="2"/>
  <c r="AH4552" i="2"/>
  <c r="AJ4551" i="2"/>
  <c r="AH4551" i="2"/>
  <c r="AJ4550" i="2"/>
  <c r="AH4550" i="2"/>
  <c r="AJ4549" i="2"/>
  <c r="AH4549" i="2"/>
  <c r="AJ4548" i="2"/>
  <c r="AH4548" i="2"/>
  <c r="AJ4547" i="2"/>
  <c r="AH4547" i="2"/>
  <c r="AJ4546" i="2"/>
  <c r="AH4546" i="2"/>
  <c r="AJ4545" i="2"/>
  <c r="AH4545" i="2"/>
  <c r="AJ4544" i="2"/>
  <c r="AH4544" i="2"/>
  <c r="AJ4543" i="2"/>
  <c r="AH4543" i="2"/>
  <c r="AJ4542" i="2"/>
  <c r="AH4542" i="2"/>
  <c r="AJ4541" i="2"/>
  <c r="AH4541" i="2"/>
  <c r="AJ4540" i="2"/>
  <c r="AH4540" i="2"/>
  <c r="AJ4539" i="2"/>
  <c r="AH4539" i="2"/>
  <c r="AJ4538" i="2"/>
  <c r="AH4538" i="2"/>
  <c r="AJ4537" i="2"/>
  <c r="AH4537" i="2"/>
  <c r="AJ4536" i="2"/>
  <c r="AH4536" i="2"/>
  <c r="AJ4535" i="2"/>
  <c r="AH4535" i="2"/>
  <c r="AJ4534" i="2"/>
  <c r="AH4534" i="2"/>
  <c r="AJ4533" i="2"/>
  <c r="AH4533" i="2"/>
  <c r="AJ4532" i="2"/>
  <c r="AH4532" i="2"/>
  <c r="AJ4531" i="2"/>
  <c r="AH4531" i="2"/>
  <c r="AJ4530" i="2"/>
  <c r="AH4530" i="2"/>
  <c r="AJ4529" i="2"/>
  <c r="AH4529" i="2"/>
  <c r="AJ4528" i="2"/>
  <c r="AH4528" i="2"/>
  <c r="AJ4527" i="2"/>
  <c r="AH4527" i="2"/>
  <c r="AJ4526" i="2"/>
  <c r="AH4526" i="2"/>
  <c r="AJ4525" i="2"/>
  <c r="AH4525" i="2"/>
  <c r="AJ4524" i="2"/>
  <c r="AH4524" i="2"/>
  <c r="AJ4523" i="2"/>
  <c r="AH4523" i="2"/>
  <c r="AJ4522" i="2"/>
  <c r="AH4522" i="2"/>
  <c r="AJ4521" i="2"/>
  <c r="AH4521" i="2"/>
  <c r="AJ4520" i="2"/>
  <c r="AH4520" i="2"/>
  <c r="AJ4519" i="2"/>
  <c r="AH4519" i="2"/>
  <c r="AJ4518" i="2"/>
  <c r="AH4518" i="2"/>
  <c r="AJ4517" i="2"/>
  <c r="AH4517" i="2"/>
  <c r="AJ4516" i="2"/>
  <c r="AH4516" i="2"/>
  <c r="AJ4515" i="2"/>
  <c r="AH4515" i="2"/>
  <c r="AJ4514" i="2"/>
  <c r="AH4514" i="2"/>
  <c r="AJ4513" i="2"/>
  <c r="AH4513" i="2"/>
  <c r="AJ4512" i="2"/>
  <c r="AH4512" i="2"/>
  <c r="AJ4511" i="2"/>
  <c r="AH4511" i="2"/>
  <c r="AJ4510" i="2"/>
  <c r="AH4510" i="2"/>
  <c r="AJ4509" i="2"/>
  <c r="AH4509" i="2"/>
  <c r="AJ4508" i="2"/>
  <c r="AH4508" i="2"/>
  <c r="AJ4507" i="2"/>
  <c r="AH4507" i="2"/>
  <c r="AJ4506" i="2"/>
  <c r="AH4506" i="2"/>
  <c r="AJ4505" i="2"/>
  <c r="AH4505" i="2"/>
  <c r="AJ4504" i="2"/>
  <c r="AH4504" i="2"/>
  <c r="AJ4503" i="2"/>
  <c r="AH4503" i="2"/>
  <c r="AJ4502" i="2"/>
  <c r="AH4502" i="2"/>
  <c r="AJ4501" i="2"/>
  <c r="AH4501" i="2"/>
  <c r="AJ4500" i="2"/>
  <c r="AH4500" i="2"/>
  <c r="AJ4499" i="2"/>
  <c r="AH4499" i="2"/>
  <c r="AJ4498" i="2"/>
  <c r="AH4498" i="2"/>
  <c r="AJ4497" i="2"/>
  <c r="AH4497" i="2"/>
  <c r="AJ4496" i="2"/>
  <c r="AH4496" i="2"/>
  <c r="AJ4495" i="2"/>
  <c r="AH4495" i="2"/>
  <c r="AJ4494" i="2"/>
  <c r="AH4494" i="2"/>
  <c r="AJ4493" i="2"/>
  <c r="AH4493" i="2"/>
  <c r="AJ4492" i="2"/>
  <c r="AH4492" i="2"/>
  <c r="AJ4491" i="2"/>
  <c r="AH4491" i="2"/>
  <c r="AJ4490" i="2"/>
  <c r="AH4490" i="2"/>
  <c r="AJ4489" i="2"/>
  <c r="AH4489" i="2"/>
  <c r="AJ4488" i="2"/>
  <c r="AH4488" i="2"/>
  <c r="AJ4487" i="2"/>
  <c r="AH4487" i="2"/>
  <c r="AJ4486" i="2"/>
  <c r="AH4486" i="2"/>
  <c r="AJ4485" i="2"/>
  <c r="AH4485" i="2"/>
  <c r="AJ4484" i="2"/>
  <c r="AH4484" i="2"/>
  <c r="AJ4483" i="2"/>
  <c r="AH4483" i="2"/>
  <c r="AJ4482" i="2"/>
  <c r="AH4482" i="2"/>
  <c r="AJ4481" i="2"/>
  <c r="AH4481" i="2"/>
  <c r="AJ4480" i="2"/>
  <c r="AH4480" i="2"/>
  <c r="AJ4479" i="2"/>
  <c r="AH4479" i="2"/>
  <c r="AJ4478" i="2"/>
  <c r="AH4478" i="2"/>
  <c r="AJ4477" i="2"/>
  <c r="AH4477" i="2"/>
  <c r="AJ4476" i="2"/>
  <c r="AH4476" i="2"/>
  <c r="AJ4475" i="2"/>
  <c r="AH4475" i="2"/>
  <c r="AJ4474" i="2"/>
  <c r="AH4474" i="2"/>
  <c r="AJ4473" i="2"/>
  <c r="AH4473" i="2"/>
  <c r="AJ4472" i="2"/>
  <c r="AH4472" i="2"/>
  <c r="AJ4471" i="2"/>
  <c r="AH4471" i="2"/>
  <c r="AJ4470" i="2"/>
  <c r="AH4470" i="2"/>
  <c r="AJ4469" i="2"/>
  <c r="AH4469" i="2"/>
  <c r="AJ4468" i="2"/>
  <c r="AH4468" i="2"/>
  <c r="AJ4467" i="2"/>
  <c r="AH4467" i="2"/>
  <c r="AJ4466" i="2"/>
  <c r="AH4466" i="2"/>
  <c r="AJ4465" i="2"/>
  <c r="AH4465" i="2"/>
  <c r="AJ4464" i="2"/>
  <c r="AH4464" i="2"/>
  <c r="AJ4463" i="2"/>
  <c r="AH4463" i="2"/>
  <c r="AJ4462" i="2"/>
  <c r="AH4462" i="2"/>
  <c r="AJ4461" i="2"/>
  <c r="AH4461" i="2"/>
  <c r="AJ4460" i="2"/>
  <c r="AH4460" i="2"/>
  <c r="AJ4459" i="2"/>
  <c r="AH4459" i="2"/>
  <c r="AJ4458" i="2"/>
  <c r="AH4458" i="2"/>
  <c r="AJ4457" i="2"/>
  <c r="AH4457" i="2"/>
  <c r="AJ4456" i="2"/>
  <c r="AH4456" i="2"/>
  <c r="AJ4455" i="2"/>
  <c r="AH4455" i="2"/>
  <c r="AJ4454" i="2"/>
  <c r="AH4454" i="2"/>
  <c r="AJ4453" i="2"/>
  <c r="AH4453" i="2"/>
  <c r="AJ4452" i="2"/>
  <c r="AH4452" i="2"/>
  <c r="AJ4451" i="2"/>
  <c r="AH4451" i="2"/>
  <c r="AJ4450" i="2"/>
  <c r="AH4450" i="2"/>
  <c r="AJ4449" i="2"/>
  <c r="AH4449" i="2"/>
  <c r="AJ4448" i="2"/>
  <c r="AH4448" i="2"/>
  <c r="AJ4447" i="2"/>
  <c r="AH4447" i="2"/>
  <c r="AJ4446" i="2"/>
  <c r="AH4446" i="2"/>
  <c r="AJ4445" i="2"/>
  <c r="AH4445" i="2"/>
  <c r="AJ4444" i="2"/>
  <c r="AH4444" i="2"/>
  <c r="AJ4443" i="2"/>
  <c r="AH4443" i="2"/>
  <c r="AJ4442" i="2"/>
  <c r="AH4442" i="2"/>
  <c r="AJ4441" i="2"/>
  <c r="AH4441" i="2"/>
  <c r="AJ4440" i="2"/>
  <c r="AH4440" i="2"/>
  <c r="AJ4439" i="2"/>
  <c r="AH4439" i="2"/>
  <c r="AJ4438" i="2"/>
  <c r="AH4438" i="2"/>
  <c r="AJ4437" i="2"/>
  <c r="AH4437" i="2"/>
  <c r="AJ4436" i="2"/>
  <c r="AH4436" i="2"/>
  <c r="AJ4435" i="2"/>
  <c r="AH4435" i="2"/>
  <c r="AJ4434" i="2"/>
  <c r="AH4434" i="2"/>
  <c r="AJ4433" i="2"/>
  <c r="AH4433" i="2"/>
  <c r="AJ4432" i="2"/>
  <c r="AH4432" i="2"/>
  <c r="AJ4431" i="2"/>
  <c r="AH4431" i="2"/>
  <c r="AJ4430" i="2"/>
  <c r="AH4430" i="2"/>
  <c r="AJ4429" i="2"/>
  <c r="AH4429" i="2"/>
  <c r="AJ4428" i="2"/>
  <c r="AH4428" i="2"/>
  <c r="AJ4427" i="2"/>
  <c r="AH4427" i="2"/>
  <c r="AJ4426" i="2"/>
  <c r="AH4426" i="2"/>
  <c r="AJ4425" i="2"/>
  <c r="AH4425" i="2"/>
  <c r="AJ4424" i="2"/>
  <c r="AH4424" i="2"/>
  <c r="AJ4423" i="2"/>
  <c r="AH4423" i="2"/>
  <c r="AJ4422" i="2"/>
  <c r="AH4422" i="2"/>
  <c r="AJ4421" i="2"/>
  <c r="AH4421" i="2"/>
  <c r="AJ4420" i="2"/>
  <c r="AH4420" i="2"/>
  <c r="AJ4419" i="2"/>
  <c r="AH4419" i="2"/>
  <c r="AJ4418" i="2"/>
  <c r="AH4418" i="2"/>
  <c r="AJ4417" i="2"/>
  <c r="AH4417" i="2"/>
  <c r="AJ4416" i="2"/>
  <c r="AH4416" i="2"/>
  <c r="AJ4415" i="2"/>
  <c r="AH4415" i="2"/>
  <c r="AJ4414" i="2"/>
  <c r="AH4414" i="2"/>
  <c r="AJ4413" i="2"/>
  <c r="AH4413" i="2"/>
  <c r="AJ4412" i="2"/>
  <c r="AH4412" i="2"/>
  <c r="AJ4411" i="2"/>
  <c r="AH4411" i="2"/>
  <c r="AJ4410" i="2"/>
  <c r="AH4410" i="2"/>
  <c r="AJ4409" i="2"/>
  <c r="AH4409" i="2"/>
  <c r="AJ4408" i="2"/>
  <c r="AH4408" i="2"/>
  <c r="AJ4407" i="2"/>
  <c r="AH4407" i="2"/>
  <c r="AJ4406" i="2"/>
  <c r="AH4406" i="2"/>
  <c r="AJ4405" i="2"/>
  <c r="AH4405" i="2"/>
  <c r="AJ4404" i="2"/>
  <c r="AH4404" i="2"/>
  <c r="AJ4403" i="2"/>
  <c r="AH4403" i="2"/>
  <c r="AJ4402" i="2"/>
  <c r="AH4402" i="2"/>
  <c r="AJ4401" i="2"/>
  <c r="AH4401" i="2"/>
  <c r="AJ4400" i="2"/>
  <c r="AH4400" i="2"/>
  <c r="AJ4399" i="2"/>
  <c r="AH4399" i="2"/>
  <c r="AJ4398" i="2"/>
  <c r="AH4398" i="2"/>
  <c r="AJ4397" i="2"/>
  <c r="AH4397" i="2"/>
  <c r="AJ4396" i="2"/>
  <c r="AH4396" i="2"/>
  <c r="AJ4395" i="2"/>
  <c r="AH4395" i="2"/>
  <c r="AJ4394" i="2"/>
  <c r="AH4394" i="2"/>
  <c r="AJ4393" i="2"/>
  <c r="AH4393" i="2"/>
  <c r="AJ4392" i="2"/>
  <c r="AH4392" i="2"/>
  <c r="AJ4391" i="2"/>
  <c r="AH4391" i="2"/>
  <c r="AJ4390" i="2"/>
  <c r="AH4390" i="2"/>
  <c r="AJ4389" i="2"/>
  <c r="AH4389" i="2"/>
  <c r="AJ4388" i="2"/>
  <c r="AH4388" i="2"/>
  <c r="AJ4387" i="2"/>
  <c r="AH4387" i="2"/>
  <c r="AJ4386" i="2"/>
  <c r="AH4386" i="2"/>
  <c r="AJ4385" i="2"/>
  <c r="AH4385" i="2"/>
  <c r="AJ4384" i="2"/>
  <c r="AH4384" i="2"/>
  <c r="AJ4383" i="2"/>
  <c r="AH4383" i="2"/>
  <c r="AJ4382" i="2"/>
  <c r="AH4382" i="2"/>
  <c r="AJ4381" i="2"/>
  <c r="AH4381" i="2"/>
  <c r="AJ4380" i="2"/>
  <c r="AH4380" i="2"/>
  <c r="AJ4379" i="2"/>
  <c r="AH4379" i="2"/>
  <c r="AJ4378" i="2"/>
  <c r="AH4378" i="2"/>
  <c r="AJ4377" i="2"/>
  <c r="AH4377" i="2"/>
  <c r="AJ4376" i="2"/>
  <c r="AH4376" i="2"/>
  <c r="AJ4375" i="2"/>
  <c r="AH4375" i="2"/>
  <c r="AJ4374" i="2"/>
  <c r="AH4374" i="2"/>
  <c r="AJ4373" i="2"/>
  <c r="AH4373" i="2"/>
  <c r="AJ4372" i="2"/>
  <c r="AH4372" i="2"/>
  <c r="AJ4371" i="2"/>
  <c r="AH4371" i="2"/>
  <c r="AJ4370" i="2"/>
  <c r="AH4370" i="2"/>
  <c r="AJ4369" i="2"/>
  <c r="AH4369" i="2"/>
  <c r="AJ4368" i="2"/>
  <c r="AH4368" i="2"/>
  <c r="AJ4367" i="2"/>
  <c r="AH4367" i="2"/>
  <c r="AJ4366" i="2"/>
  <c r="AH4366" i="2"/>
  <c r="AJ4365" i="2"/>
  <c r="AH4365" i="2"/>
  <c r="AJ4364" i="2"/>
  <c r="AH4364" i="2"/>
  <c r="AJ4363" i="2"/>
  <c r="AH4363" i="2"/>
  <c r="AJ4362" i="2"/>
  <c r="AH4362" i="2"/>
  <c r="AJ4361" i="2"/>
  <c r="AH4361" i="2"/>
  <c r="AJ4360" i="2"/>
  <c r="AH4360" i="2"/>
  <c r="AJ4359" i="2"/>
  <c r="AH4359" i="2"/>
  <c r="AJ4358" i="2"/>
  <c r="AH4358" i="2"/>
  <c r="AJ4357" i="2"/>
  <c r="AH4357" i="2"/>
  <c r="AJ4356" i="2"/>
  <c r="AH4356" i="2"/>
  <c r="AJ4355" i="2"/>
  <c r="AH4355" i="2"/>
  <c r="AJ4354" i="2"/>
  <c r="AH4354" i="2"/>
  <c r="AJ4353" i="2"/>
  <c r="AH4353" i="2"/>
  <c r="AJ4352" i="2"/>
  <c r="AH4352" i="2"/>
  <c r="AJ4351" i="2"/>
  <c r="AH4351" i="2"/>
  <c r="AJ4350" i="2"/>
  <c r="AH4350" i="2"/>
  <c r="AJ4349" i="2"/>
  <c r="AH4349" i="2"/>
  <c r="AJ4348" i="2"/>
  <c r="AH4348" i="2"/>
  <c r="AJ4347" i="2"/>
  <c r="AH4347" i="2"/>
  <c r="AJ4346" i="2"/>
  <c r="AH4346" i="2"/>
  <c r="AJ4345" i="2"/>
  <c r="AH4345" i="2"/>
  <c r="AJ4344" i="2"/>
  <c r="AH4344" i="2"/>
  <c r="AJ4343" i="2"/>
  <c r="AH4343" i="2"/>
  <c r="AJ4342" i="2"/>
  <c r="AH4342" i="2"/>
  <c r="AJ4341" i="2"/>
  <c r="AH4341" i="2"/>
  <c r="AJ4340" i="2"/>
  <c r="AH4340" i="2"/>
  <c r="AJ4339" i="2"/>
  <c r="AH4339" i="2"/>
  <c r="AJ4338" i="2"/>
  <c r="AH4338" i="2"/>
  <c r="AJ4337" i="2"/>
  <c r="AH4337" i="2"/>
  <c r="AJ4336" i="2"/>
  <c r="AH4336" i="2"/>
  <c r="AJ4335" i="2"/>
  <c r="AH4335" i="2"/>
  <c r="AJ4334" i="2"/>
  <c r="AH4334" i="2"/>
  <c r="AJ4333" i="2"/>
  <c r="AH4333" i="2"/>
  <c r="AJ4332" i="2"/>
  <c r="AH4332" i="2"/>
  <c r="AJ4331" i="2"/>
  <c r="AH4331" i="2"/>
  <c r="AJ4330" i="2"/>
  <c r="AH4330" i="2"/>
  <c r="AJ4329" i="2"/>
  <c r="AH4329" i="2"/>
  <c r="AJ4328" i="2"/>
  <c r="AH4328" i="2"/>
  <c r="AJ4327" i="2"/>
  <c r="AH4327" i="2"/>
  <c r="AJ4326" i="2"/>
  <c r="AH4326" i="2"/>
  <c r="AJ4325" i="2"/>
  <c r="AH4325" i="2"/>
  <c r="AJ4324" i="2"/>
  <c r="AH4324" i="2"/>
  <c r="AJ4323" i="2"/>
  <c r="AH4323" i="2"/>
  <c r="AJ4322" i="2"/>
  <c r="AH4322" i="2"/>
  <c r="AJ4321" i="2"/>
  <c r="AH4321" i="2"/>
  <c r="AJ4320" i="2"/>
  <c r="AH4320" i="2"/>
  <c r="AJ4319" i="2"/>
  <c r="AH4319" i="2"/>
  <c r="AJ4318" i="2"/>
  <c r="AH4318" i="2"/>
  <c r="AJ4317" i="2"/>
  <c r="AH4317" i="2"/>
  <c r="AJ4316" i="2"/>
  <c r="AH4316" i="2"/>
  <c r="AJ4315" i="2"/>
  <c r="AH4315" i="2"/>
  <c r="AJ4314" i="2"/>
  <c r="AH4314" i="2"/>
  <c r="AJ4313" i="2"/>
  <c r="AH4313" i="2"/>
  <c r="AJ4312" i="2"/>
  <c r="AH4312" i="2"/>
  <c r="AJ4311" i="2"/>
  <c r="AH4311" i="2"/>
  <c r="AJ4310" i="2"/>
  <c r="AH4310" i="2"/>
  <c r="AJ4309" i="2"/>
  <c r="AH4309" i="2"/>
  <c r="AJ4308" i="2"/>
  <c r="AH4308" i="2"/>
  <c r="AJ4307" i="2"/>
  <c r="AH4307" i="2"/>
  <c r="AJ4306" i="2"/>
  <c r="AH4306" i="2"/>
  <c r="AJ4305" i="2"/>
  <c r="AH4305" i="2"/>
  <c r="AJ4304" i="2"/>
  <c r="AH4304" i="2"/>
  <c r="AJ4303" i="2"/>
  <c r="AH4303" i="2"/>
  <c r="AJ4302" i="2"/>
  <c r="AH4302" i="2"/>
  <c r="AJ4301" i="2"/>
  <c r="AH4301" i="2"/>
  <c r="AJ4300" i="2"/>
  <c r="AH4300" i="2"/>
  <c r="AJ4299" i="2"/>
  <c r="AH4299" i="2"/>
  <c r="AJ4298" i="2"/>
  <c r="AH4298" i="2"/>
  <c r="AJ4297" i="2"/>
  <c r="AH4297" i="2"/>
  <c r="AJ4296" i="2"/>
  <c r="AH4296" i="2"/>
  <c r="AJ4295" i="2"/>
  <c r="AH4295" i="2"/>
  <c r="AJ4294" i="2"/>
  <c r="AH4294" i="2"/>
  <c r="AJ4293" i="2"/>
  <c r="AH4293" i="2"/>
  <c r="AJ4292" i="2"/>
  <c r="AH4292" i="2"/>
  <c r="AJ4291" i="2"/>
  <c r="AH4291" i="2"/>
  <c r="AJ4290" i="2"/>
  <c r="AH4290" i="2"/>
  <c r="AJ4289" i="2"/>
  <c r="AH4289" i="2"/>
  <c r="AJ4288" i="2"/>
  <c r="AH4288" i="2"/>
  <c r="AJ4287" i="2"/>
  <c r="AH4287" i="2"/>
  <c r="AJ4286" i="2"/>
  <c r="AH4286" i="2"/>
  <c r="AJ4285" i="2"/>
  <c r="AH4285" i="2"/>
  <c r="AJ4284" i="2"/>
  <c r="AH4284" i="2"/>
  <c r="AJ4283" i="2"/>
  <c r="AH4283" i="2"/>
  <c r="AJ4282" i="2"/>
  <c r="AH4282" i="2"/>
  <c r="AJ4281" i="2"/>
  <c r="AH4281" i="2"/>
  <c r="AJ4280" i="2"/>
  <c r="AH4280" i="2"/>
  <c r="AJ4279" i="2"/>
  <c r="AH4279" i="2"/>
  <c r="AJ4278" i="2"/>
  <c r="AH4278" i="2"/>
  <c r="AJ4277" i="2"/>
  <c r="AH4277" i="2"/>
  <c r="AJ4276" i="2"/>
  <c r="AH4276" i="2"/>
  <c r="AJ4275" i="2"/>
  <c r="AH4275" i="2"/>
  <c r="AJ4274" i="2"/>
  <c r="AH4274" i="2"/>
  <c r="AJ4273" i="2"/>
  <c r="AH4273" i="2"/>
  <c r="AJ4272" i="2"/>
  <c r="AH4272" i="2"/>
  <c r="AJ4271" i="2"/>
  <c r="AH4271" i="2"/>
  <c r="AJ4270" i="2"/>
  <c r="AH4270" i="2"/>
  <c r="AJ4269" i="2"/>
  <c r="AH4269" i="2"/>
  <c r="AJ4268" i="2"/>
  <c r="AH4268" i="2"/>
  <c r="AJ4267" i="2"/>
  <c r="AH4267" i="2"/>
  <c r="AJ4266" i="2"/>
  <c r="AH4266" i="2"/>
  <c r="AJ4265" i="2"/>
  <c r="AH4265" i="2"/>
  <c r="AJ4264" i="2"/>
  <c r="AH4264" i="2"/>
  <c r="AJ4263" i="2"/>
  <c r="AH4263" i="2"/>
  <c r="AJ4262" i="2"/>
  <c r="AH4262" i="2"/>
  <c r="AJ4261" i="2"/>
  <c r="AH4261" i="2"/>
  <c r="AJ4260" i="2"/>
  <c r="AH4260" i="2"/>
  <c r="AJ4259" i="2"/>
  <c r="AH4259" i="2"/>
  <c r="AJ4258" i="2"/>
  <c r="AH4258" i="2"/>
  <c r="AJ4257" i="2"/>
  <c r="AH4257" i="2"/>
  <c r="AJ4256" i="2"/>
  <c r="AH4256" i="2"/>
  <c r="AJ4255" i="2"/>
  <c r="AH4255" i="2"/>
  <c r="AJ4254" i="2"/>
  <c r="AH4254" i="2"/>
  <c r="AJ4253" i="2"/>
  <c r="AH4253" i="2"/>
  <c r="AJ4252" i="2"/>
  <c r="AH4252" i="2"/>
  <c r="AJ4251" i="2"/>
  <c r="AH4251" i="2"/>
  <c r="AJ4250" i="2"/>
  <c r="AH4250" i="2"/>
  <c r="AJ4249" i="2"/>
  <c r="AH4249" i="2"/>
  <c r="AJ4248" i="2"/>
  <c r="AH4248" i="2"/>
  <c r="AJ4247" i="2"/>
  <c r="AH4247" i="2"/>
  <c r="AJ4246" i="2"/>
  <c r="AH4246" i="2"/>
  <c r="AJ4245" i="2"/>
  <c r="AH4245" i="2"/>
  <c r="AJ4244" i="2"/>
  <c r="AH4244" i="2"/>
  <c r="AJ4243" i="2"/>
  <c r="AH4243" i="2"/>
  <c r="AJ4242" i="2"/>
  <c r="AH4242" i="2"/>
  <c r="AJ4241" i="2"/>
  <c r="AH4241" i="2"/>
  <c r="AJ4240" i="2"/>
  <c r="AH4240" i="2"/>
  <c r="AJ4239" i="2"/>
  <c r="AH4239" i="2"/>
  <c r="AJ4238" i="2"/>
  <c r="AH4238" i="2"/>
  <c r="AJ4237" i="2"/>
  <c r="AH4237" i="2"/>
  <c r="AJ4236" i="2"/>
  <c r="AH4236" i="2"/>
  <c r="AJ4235" i="2"/>
  <c r="AH4235" i="2"/>
  <c r="AJ4234" i="2"/>
  <c r="AH4234" i="2"/>
  <c r="AJ4233" i="2"/>
  <c r="AH4233" i="2"/>
  <c r="AJ4232" i="2"/>
  <c r="AH4232" i="2"/>
  <c r="AJ4231" i="2"/>
  <c r="AH4231" i="2"/>
  <c r="AJ4230" i="2"/>
  <c r="AH4230" i="2"/>
  <c r="AJ4229" i="2"/>
  <c r="AH4229" i="2"/>
  <c r="AJ4228" i="2"/>
  <c r="AH4228" i="2"/>
  <c r="AJ4227" i="2"/>
  <c r="AH4227" i="2"/>
  <c r="AJ4226" i="2"/>
  <c r="AH4226" i="2"/>
  <c r="AJ4225" i="2"/>
  <c r="AH4225" i="2"/>
  <c r="AJ4224" i="2"/>
  <c r="AH4224" i="2"/>
  <c r="AJ4223" i="2"/>
  <c r="AH4223" i="2"/>
  <c r="AJ4222" i="2"/>
  <c r="AH4222" i="2"/>
  <c r="AJ4221" i="2"/>
  <c r="AH4221" i="2"/>
  <c r="AJ4220" i="2"/>
  <c r="AH4220" i="2"/>
  <c r="AJ4219" i="2"/>
  <c r="AH4219" i="2"/>
  <c r="AJ4218" i="2"/>
  <c r="AH4218" i="2"/>
  <c r="AJ4217" i="2"/>
  <c r="AH4217" i="2"/>
  <c r="AJ4216" i="2"/>
  <c r="AH4216" i="2"/>
  <c r="AJ4215" i="2"/>
  <c r="AH4215" i="2"/>
  <c r="AJ4214" i="2"/>
  <c r="AH4214" i="2"/>
  <c r="AJ4213" i="2"/>
  <c r="AH4213" i="2"/>
  <c r="AJ4212" i="2"/>
  <c r="AH4212" i="2"/>
  <c r="AJ4211" i="2"/>
  <c r="AH4211" i="2"/>
  <c r="AJ4210" i="2"/>
  <c r="AH4210" i="2"/>
  <c r="AJ4209" i="2"/>
  <c r="AH4209" i="2"/>
  <c r="AJ4208" i="2"/>
  <c r="AH4208" i="2"/>
  <c r="AJ4207" i="2"/>
  <c r="AH4207" i="2"/>
  <c r="AJ4206" i="2"/>
  <c r="AH4206" i="2"/>
  <c r="AJ4205" i="2"/>
  <c r="AH4205" i="2"/>
  <c r="AJ4204" i="2"/>
  <c r="AH4204" i="2"/>
  <c r="AJ4203" i="2"/>
  <c r="AH4203" i="2"/>
  <c r="AJ4202" i="2"/>
  <c r="AH4202" i="2"/>
  <c r="AJ4201" i="2"/>
  <c r="AH4201" i="2"/>
  <c r="AJ4200" i="2"/>
  <c r="AH4200" i="2"/>
  <c r="AJ4199" i="2"/>
  <c r="AH4199" i="2"/>
  <c r="AJ4198" i="2"/>
  <c r="AH4198" i="2"/>
  <c r="AJ4197" i="2"/>
  <c r="AH4197" i="2"/>
  <c r="AJ4196" i="2"/>
  <c r="AH4196" i="2"/>
  <c r="AJ4195" i="2"/>
  <c r="AH4195" i="2"/>
  <c r="AJ4194" i="2"/>
  <c r="AH4194" i="2"/>
  <c r="AJ4193" i="2"/>
  <c r="AH4193" i="2"/>
  <c r="AJ4192" i="2"/>
  <c r="AH4192" i="2"/>
  <c r="AJ4191" i="2"/>
  <c r="AH4191" i="2"/>
  <c r="AJ4190" i="2"/>
  <c r="AH4190" i="2"/>
  <c r="AJ4189" i="2"/>
  <c r="AH4189" i="2"/>
  <c r="AJ4188" i="2"/>
  <c r="AH4188" i="2"/>
  <c r="AJ4187" i="2"/>
  <c r="AH4187" i="2"/>
  <c r="AJ4186" i="2"/>
  <c r="AH4186" i="2"/>
  <c r="AJ4185" i="2"/>
  <c r="AH4185" i="2"/>
  <c r="AJ4184" i="2"/>
  <c r="AH4184" i="2"/>
  <c r="AJ4183" i="2"/>
  <c r="AH4183" i="2"/>
  <c r="AJ4182" i="2"/>
  <c r="AH4182" i="2"/>
  <c r="AJ4181" i="2"/>
  <c r="AH4181" i="2"/>
  <c r="AJ4180" i="2"/>
  <c r="AH4180" i="2"/>
  <c r="AJ4179" i="2"/>
  <c r="AH4179" i="2"/>
  <c r="AJ4178" i="2"/>
  <c r="AH4178" i="2"/>
  <c r="AJ4177" i="2"/>
  <c r="AH4177" i="2"/>
  <c r="AJ4176" i="2"/>
  <c r="AH4176" i="2"/>
  <c r="AJ4175" i="2"/>
  <c r="AH4175" i="2"/>
  <c r="AJ4174" i="2"/>
  <c r="AH4174" i="2"/>
  <c r="AJ4173" i="2"/>
  <c r="AH4173" i="2"/>
  <c r="AJ4172" i="2"/>
  <c r="AH4172" i="2"/>
  <c r="AJ4171" i="2"/>
  <c r="AH4171" i="2"/>
  <c r="AJ4170" i="2"/>
  <c r="AH4170" i="2"/>
  <c r="AJ4169" i="2"/>
  <c r="AH4169" i="2"/>
  <c r="AJ4168" i="2"/>
  <c r="AH4168" i="2"/>
  <c r="AJ4167" i="2"/>
  <c r="AH4167" i="2"/>
  <c r="AJ4166" i="2"/>
  <c r="AH4166" i="2"/>
  <c r="AJ4165" i="2"/>
  <c r="AH4165" i="2"/>
  <c r="AJ4164" i="2"/>
  <c r="AH4164" i="2"/>
  <c r="AJ4163" i="2"/>
  <c r="AH4163" i="2"/>
  <c r="AJ4162" i="2"/>
  <c r="AH4162" i="2"/>
  <c r="AJ4161" i="2"/>
  <c r="AH4161" i="2"/>
  <c r="AJ4160" i="2"/>
  <c r="AH4160" i="2"/>
  <c r="AJ4159" i="2"/>
  <c r="AH4159" i="2"/>
  <c r="AJ4158" i="2"/>
  <c r="AH4158" i="2"/>
  <c r="AJ4157" i="2"/>
  <c r="AH4157" i="2"/>
  <c r="AJ4156" i="2"/>
  <c r="AH4156" i="2"/>
  <c r="AJ4155" i="2"/>
  <c r="AH4155" i="2"/>
  <c r="AJ4154" i="2"/>
  <c r="AH4154" i="2"/>
  <c r="AJ4153" i="2"/>
  <c r="AH4153" i="2"/>
  <c r="AJ4152" i="2"/>
  <c r="AH4152" i="2"/>
  <c r="AJ4151" i="2"/>
  <c r="AH4151" i="2"/>
  <c r="AJ4150" i="2"/>
  <c r="AH4150" i="2"/>
  <c r="AJ4149" i="2"/>
  <c r="AH4149" i="2"/>
  <c r="AJ4148" i="2"/>
  <c r="AH4148" i="2"/>
  <c r="AJ4147" i="2"/>
  <c r="AH4147" i="2"/>
  <c r="AJ4146" i="2"/>
  <c r="AH4146" i="2"/>
  <c r="AJ4145" i="2"/>
  <c r="AH4145" i="2"/>
  <c r="AJ4144" i="2"/>
  <c r="AH4144" i="2"/>
  <c r="AJ4143" i="2"/>
  <c r="AH4143" i="2"/>
  <c r="AJ4142" i="2"/>
  <c r="AH4142" i="2"/>
  <c r="AJ4141" i="2"/>
  <c r="AH4141" i="2"/>
  <c r="AJ4140" i="2"/>
  <c r="AH4140" i="2"/>
  <c r="AJ4139" i="2"/>
  <c r="AH4139" i="2"/>
  <c r="AJ4138" i="2"/>
  <c r="AH4138" i="2"/>
  <c r="AJ4137" i="2"/>
  <c r="AH4137" i="2"/>
  <c r="AJ4136" i="2"/>
  <c r="AH4136" i="2"/>
  <c r="AJ4135" i="2"/>
  <c r="AH4135" i="2"/>
  <c r="AJ4134" i="2"/>
  <c r="AH4134" i="2"/>
  <c r="AJ4133" i="2"/>
  <c r="AH4133" i="2"/>
  <c r="AJ4132" i="2"/>
  <c r="AH4132" i="2"/>
  <c r="AJ4131" i="2"/>
  <c r="AH4131" i="2"/>
  <c r="AJ4130" i="2"/>
  <c r="AH4130" i="2"/>
  <c r="AJ4129" i="2"/>
  <c r="AH4129" i="2"/>
  <c r="AJ4128" i="2"/>
  <c r="AH4128" i="2"/>
  <c r="AJ4127" i="2"/>
  <c r="AH4127" i="2"/>
  <c r="AJ4126" i="2"/>
  <c r="AH4126" i="2"/>
  <c r="AJ4125" i="2"/>
  <c r="AH4125" i="2"/>
  <c r="AJ4124" i="2"/>
  <c r="AH4124" i="2"/>
  <c r="AJ4123" i="2"/>
  <c r="AH4123" i="2"/>
  <c r="AJ4122" i="2"/>
  <c r="AH4122" i="2"/>
  <c r="AJ4121" i="2"/>
  <c r="AH4121" i="2"/>
  <c r="AJ4120" i="2"/>
  <c r="AH4120" i="2"/>
  <c r="AJ4119" i="2"/>
  <c r="AH4119" i="2"/>
  <c r="AJ4118" i="2"/>
  <c r="AH4118" i="2"/>
  <c r="AJ4117" i="2"/>
  <c r="AH4117" i="2"/>
  <c r="AJ4116" i="2"/>
  <c r="AH4116" i="2"/>
  <c r="AJ4115" i="2"/>
  <c r="AH4115" i="2"/>
  <c r="AJ4114" i="2"/>
  <c r="AH4114" i="2"/>
  <c r="AJ4113" i="2"/>
  <c r="AH4113" i="2"/>
  <c r="AJ4112" i="2"/>
  <c r="AH4112" i="2"/>
  <c r="AJ4111" i="2"/>
  <c r="AH4111" i="2"/>
  <c r="AJ4110" i="2"/>
  <c r="AH4110" i="2"/>
  <c r="AJ4109" i="2"/>
  <c r="AH4109" i="2"/>
  <c r="AJ4108" i="2"/>
  <c r="AH4108" i="2"/>
  <c r="AJ4107" i="2"/>
  <c r="AH4107" i="2"/>
  <c r="AJ4106" i="2"/>
  <c r="AH4106" i="2"/>
  <c r="AJ4105" i="2"/>
  <c r="AH4105" i="2"/>
  <c r="AJ4104" i="2"/>
  <c r="AH4104" i="2"/>
  <c r="AJ4103" i="2"/>
  <c r="AH4103" i="2"/>
  <c r="AJ4102" i="2"/>
  <c r="AH4102" i="2"/>
  <c r="AJ4101" i="2"/>
  <c r="AH4101" i="2"/>
  <c r="AJ4100" i="2"/>
  <c r="AH4100" i="2"/>
  <c r="AJ4099" i="2"/>
  <c r="AH4099" i="2"/>
  <c r="AJ4098" i="2"/>
  <c r="AH4098" i="2"/>
  <c r="AJ4097" i="2"/>
  <c r="AH4097" i="2"/>
  <c r="AJ4096" i="2"/>
  <c r="AH4096" i="2"/>
  <c r="AJ4095" i="2"/>
  <c r="AH4095" i="2"/>
  <c r="AJ4094" i="2"/>
  <c r="AH4094" i="2"/>
  <c r="AJ4093" i="2"/>
  <c r="AH4093" i="2"/>
  <c r="AJ4092" i="2"/>
  <c r="AH4092" i="2"/>
  <c r="AJ4091" i="2"/>
  <c r="AH4091" i="2"/>
  <c r="AJ4090" i="2"/>
  <c r="AH4090" i="2"/>
  <c r="AJ4089" i="2"/>
  <c r="AH4089" i="2"/>
  <c r="AJ4088" i="2"/>
  <c r="AH4088" i="2"/>
  <c r="AJ4087" i="2"/>
  <c r="AH4087" i="2"/>
  <c r="AJ4086" i="2"/>
  <c r="AH4086" i="2"/>
  <c r="AJ4085" i="2"/>
  <c r="AH4085" i="2"/>
  <c r="AJ4084" i="2"/>
  <c r="AH4084" i="2"/>
  <c r="AJ4083" i="2"/>
  <c r="AH4083" i="2"/>
  <c r="AJ4082" i="2"/>
  <c r="AH4082" i="2"/>
  <c r="AJ4081" i="2"/>
  <c r="AH4081" i="2"/>
  <c r="AJ4080" i="2"/>
  <c r="AH4080" i="2"/>
  <c r="AJ4079" i="2"/>
  <c r="AH4079" i="2"/>
  <c r="AJ4078" i="2"/>
  <c r="AH4078" i="2"/>
  <c r="AJ4077" i="2"/>
  <c r="AH4077" i="2"/>
  <c r="AJ4076" i="2"/>
  <c r="AH4076" i="2"/>
  <c r="AJ4075" i="2"/>
  <c r="AH4075" i="2"/>
  <c r="AJ4074" i="2"/>
  <c r="AH4074" i="2"/>
  <c r="AJ4073" i="2"/>
  <c r="AH4073" i="2"/>
  <c r="AJ4072" i="2"/>
  <c r="AH4072" i="2"/>
  <c r="AJ4071" i="2"/>
  <c r="AH4071" i="2"/>
  <c r="AJ4070" i="2"/>
  <c r="AH4070" i="2"/>
  <c r="AJ4069" i="2"/>
  <c r="AH4069" i="2"/>
  <c r="AJ4068" i="2"/>
  <c r="AH4068" i="2"/>
  <c r="AJ4067" i="2"/>
  <c r="AH4067" i="2"/>
  <c r="AJ4066" i="2"/>
  <c r="AH4066" i="2"/>
  <c r="AJ4065" i="2"/>
  <c r="AH4065" i="2"/>
  <c r="AJ4064" i="2"/>
  <c r="AH4064" i="2"/>
  <c r="AJ4063" i="2"/>
  <c r="AH4063" i="2"/>
  <c r="AJ4062" i="2"/>
  <c r="AH4062" i="2"/>
  <c r="AJ4061" i="2"/>
  <c r="AH4061" i="2"/>
  <c r="AJ4060" i="2"/>
  <c r="AH4060" i="2"/>
  <c r="AJ4059" i="2"/>
  <c r="AH4059" i="2"/>
  <c r="AJ4058" i="2"/>
  <c r="AH4058" i="2"/>
  <c r="AJ4057" i="2"/>
  <c r="AH4057" i="2"/>
  <c r="AJ4056" i="2"/>
  <c r="AH4056" i="2"/>
  <c r="AJ4055" i="2"/>
  <c r="AH4055" i="2"/>
  <c r="AJ4054" i="2"/>
  <c r="AH4054" i="2"/>
  <c r="AJ4053" i="2"/>
  <c r="AH4053" i="2"/>
  <c r="AJ4052" i="2"/>
  <c r="AH4052" i="2"/>
  <c r="AJ4051" i="2"/>
  <c r="AH4051" i="2"/>
  <c r="AJ4050" i="2"/>
  <c r="AH4050" i="2"/>
  <c r="AJ4049" i="2"/>
  <c r="AH4049" i="2"/>
  <c r="AJ4048" i="2"/>
  <c r="AH4048" i="2"/>
  <c r="AJ4047" i="2"/>
  <c r="AH4047" i="2"/>
  <c r="AJ4046" i="2"/>
  <c r="AH4046" i="2"/>
  <c r="AJ4045" i="2"/>
  <c r="AH4045" i="2"/>
  <c r="AJ4044" i="2"/>
  <c r="AH4044" i="2"/>
  <c r="AJ4043" i="2"/>
  <c r="AH4043" i="2"/>
  <c r="AJ4042" i="2"/>
  <c r="AH4042" i="2"/>
  <c r="AJ4041" i="2"/>
  <c r="AH4041" i="2"/>
  <c r="AJ4040" i="2"/>
  <c r="AH4040" i="2"/>
  <c r="AJ4039" i="2"/>
  <c r="AH4039" i="2"/>
  <c r="AJ4038" i="2"/>
  <c r="AH4038" i="2"/>
  <c r="AJ4037" i="2"/>
  <c r="AH4037" i="2"/>
  <c r="AJ4036" i="2"/>
  <c r="AH4036" i="2"/>
  <c r="AJ4035" i="2"/>
  <c r="AH4035" i="2"/>
  <c r="AJ4034" i="2"/>
  <c r="AH4034" i="2"/>
  <c r="AJ4033" i="2"/>
  <c r="AH4033" i="2"/>
  <c r="AJ4032" i="2"/>
  <c r="AH4032" i="2"/>
  <c r="AJ4031" i="2"/>
  <c r="AH4031" i="2"/>
  <c r="AJ4030" i="2"/>
  <c r="AH4030" i="2"/>
  <c r="AJ4029" i="2"/>
  <c r="AH4029" i="2"/>
  <c r="AJ4028" i="2"/>
  <c r="AH4028" i="2"/>
  <c r="AJ4027" i="2"/>
  <c r="AH4027" i="2"/>
  <c r="AJ4026" i="2"/>
  <c r="AH4026" i="2"/>
  <c r="AJ4025" i="2"/>
  <c r="AH4025" i="2"/>
  <c r="AJ4024" i="2"/>
  <c r="AH4024" i="2"/>
  <c r="AJ4023" i="2"/>
  <c r="AH4023" i="2"/>
  <c r="AJ4022" i="2"/>
  <c r="AH4022" i="2"/>
  <c r="AJ4021" i="2"/>
  <c r="AH4021" i="2"/>
  <c r="AJ4020" i="2"/>
  <c r="AH4020" i="2"/>
  <c r="AJ4019" i="2"/>
  <c r="AH4019" i="2"/>
  <c r="AJ4018" i="2"/>
  <c r="AH4018" i="2"/>
  <c r="AJ4017" i="2"/>
  <c r="AH4017" i="2"/>
  <c r="AJ4016" i="2"/>
  <c r="AH4016" i="2"/>
  <c r="AJ4015" i="2"/>
  <c r="AH4015" i="2"/>
  <c r="AJ4014" i="2"/>
  <c r="AH4014" i="2"/>
  <c r="AJ4013" i="2"/>
  <c r="AH4013" i="2"/>
  <c r="AJ4012" i="2"/>
  <c r="AH4012" i="2"/>
  <c r="AJ4011" i="2"/>
  <c r="AH4011" i="2"/>
  <c r="AJ4010" i="2"/>
  <c r="AH4010" i="2"/>
  <c r="AJ4009" i="2"/>
  <c r="AH4009" i="2"/>
  <c r="AJ4008" i="2"/>
  <c r="AH4008" i="2"/>
  <c r="AJ4007" i="2"/>
  <c r="AH4007" i="2"/>
  <c r="AJ4006" i="2"/>
  <c r="AH4006" i="2"/>
  <c r="AJ4005" i="2"/>
  <c r="AH4005" i="2"/>
  <c r="AJ4004" i="2"/>
  <c r="AH4004" i="2"/>
  <c r="AJ4003" i="2"/>
  <c r="AH4003" i="2"/>
  <c r="AJ4002" i="2"/>
  <c r="AH4002" i="2"/>
  <c r="AJ4001" i="2"/>
  <c r="AH4001" i="2"/>
  <c r="AJ4000" i="2"/>
  <c r="AH4000" i="2"/>
  <c r="AJ3999" i="2"/>
  <c r="AH3999" i="2"/>
  <c r="AJ3998" i="2"/>
  <c r="AH3998" i="2"/>
  <c r="AJ3997" i="2"/>
  <c r="AH3997" i="2"/>
  <c r="AJ3996" i="2"/>
  <c r="AH3996" i="2"/>
  <c r="AJ3995" i="2"/>
  <c r="AH3995" i="2"/>
  <c r="AJ3994" i="2"/>
  <c r="AH3994" i="2"/>
  <c r="AJ3993" i="2"/>
  <c r="AH3993" i="2"/>
  <c r="AJ3992" i="2"/>
  <c r="AH3992" i="2"/>
  <c r="AJ3991" i="2"/>
  <c r="AH3991" i="2"/>
  <c r="AJ3990" i="2"/>
  <c r="AH3990" i="2"/>
  <c r="AJ3989" i="2"/>
  <c r="AH3989" i="2"/>
  <c r="AJ3988" i="2"/>
  <c r="AH3988" i="2"/>
  <c r="AJ3987" i="2"/>
  <c r="AH3987" i="2"/>
  <c r="AJ3986" i="2"/>
  <c r="AH3986" i="2"/>
  <c r="AJ3985" i="2"/>
  <c r="AH3985" i="2"/>
  <c r="AJ3984" i="2"/>
  <c r="AH3984" i="2"/>
  <c r="AJ3983" i="2"/>
  <c r="AH3983" i="2"/>
  <c r="AJ3982" i="2"/>
  <c r="AH3982" i="2"/>
  <c r="AJ3981" i="2"/>
  <c r="AH3981" i="2"/>
  <c r="AJ3980" i="2"/>
  <c r="AH3980" i="2"/>
  <c r="AJ3979" i="2"/>
  <c r="AH3979" i="2"/>
  <c r="AJ3978" i="2"/>
  <c r="AH3978" i="2"/>
  <c r="AJ3977" i="2"/>
  <c r="AH3977" i="2"/>
  <c r="AJ3976" i="2"/>
  <c r="AH3976" i="2"/>
  <c r="AJ3975" i="2"/>
  <c r="AH3975" i="2"/>
  <c r="AJ3974" i="2"/>
  <c r="AH3974" i="2"/>
  <c r="AJ3973" i="2"/>
  <c r="AH3973" i="2"/>
  <c r="AJ3972" i="2"/>
  <c r="AH3972" i="2"/>
  <c r="AJ3971" i="2"/>
  <c r="AH3971" i="2"/>
  <c r="AJ3970" i="2"/>
  <c r="AH3970" i="2"/>
  <c r="AJ3969" i="2"/>
  <c r="AH3969" i="2"/>
  <c r="AJ3968" i="2"/>
  <c r="AH3968" i="2"/>
  <c r="AJ3967" i="2"/>
  <c r="AH3967" i="2"/>
  <c r="AJ3966" i="2"/>
  <c r="AH3966" i="2"/>
  <c r="AJ3965" i="2"/>
  <c r="AH3965" i="2"/>
  <c r="AJ3964" i="2"/>
  <c r="AH3964" i="2"/>
  <c r="AJ3963" i="2"/>
  <c r="AH3963" i="2"/>
  <c r="AJ3962" i="2"/>
  <c r="AH3962" i="2"/>
  <c r="AJ3961" i="2"/>
  <c r="AH3961" i="2"/>
  <c r="AJ3960" i="2"/>
  <c r="AH3960" i="2"/>
  <c r="AJ3959" i="2"/>
  <c r="AH3959" i="2"/>
  <c r="AJ3958" i="2"/>
  <c r="AH3958" i="2"/>
  <c r="AJ3957" i="2"/>
  <c r="AH3957" i="2"/>
  <c r="AJ3956" i="2"/>
  <c r="AH3956" i="2"/>
  <c r="AJ3955" i="2"/>
  <c r="AH3955" i="2"/>
  <c r="AJ3954" i="2"/>
  <c r="AH3954" i="2"/>
  <c r="AJ3953" i="2"/>
  <c r="AH3953" i="2"/>
  <c r="AJ3952" i="2"/>
  <c r="AH3952" i="2"/>
  <c r="AJ3951" i="2"/>
  <c r="AH3951" i="2"/>
  <c r="AJ3950" i="2"/>
  <c r="AH3950" i="2"/>
  <c r="AJ3949" i="2"/>
  <c r="AH3949" i="2"/>
  <c r="AJ3948" i="2"/>
  <c r="AH3948" i="2"/>
  <c r="AJ3947" i="2"/>
  <c r="AH3947" i="2"/>
  <c r="AJ3946" i="2"/>
  <c r="AH3946" i="2"/>
  <c r="AJ3945" i="2"/>
  <c r="AH3945" i="2"/>
  <c r="AJ3944" i="2"/>
  <c r="AH3944" i="2"/>
  <c r="AJ3943" i="2"/>
  <c r="AH3943" i="2"/>
  <c r="AJ3942" i="2"/>
  <c r="AH3942" i="2"/>
  <c r="AJ3941" i="2"/>
  <c r="AH3941" i="2"/>
  <c r="AJ3940" i="2"/>
  <c r="AH3940" i="2"/>
  <c r="AJ3939" i="2"/>
  <c r="AH3939" i="2"/>
  <c r="AJ3938" i="2"/>
  <c r="AH3938" i="2"/>
  <c r="AJ3937" i="2"/>
  <c r="AH3937" i="2"/>
  <c r="AJ3936" i="2"/>
  <c r="AH3936" i="2"/>
  <c r="AJ3935" i="2"/>
  <c r="AH3935" i="2"/>
  <c r="AJ3934" i="2"/>
  <c r="AH3934" i="2"/>
  <c r="AJ3933" i="2"/>
  <c r="AH3933" i="2"/>
  <c r="AJ3932" i="2"/>
  <c r="AH3932" i="2"/>
  <c r="AJ3931" i="2"/>
  <c r="AH3931" i="2"/>
  <c r="AJ3930" i="2"/>
  <c r="AH3930" i="2"/>
  <c r="AJ3929" i="2"/>
  <c r="AH3929" i="2"/>
  <c r="AJ3928" i="2"/>
  <c r="AH3928" i="2"/>
  <c r="AJ3927" i="2"/>
  <c r="AH3927" i="2"/>
  <c r="AJ3926" i="2"/>
  <c r="AH3926" i="2"/>
  <c r="AJ3925" i="2"/>
  <c r="AH3925" i="2"/>
  <c r="AJ3924" i="2"/>
  <c r="AH3924" i="2"/>
  <c r="AJ3923" i="2"/>
  <c r="AH3923" i="2"/>
  <c r="AJ3922" i="2"/>
  <c r="AH3922" i="2"/>
  <c r="AJ3921" i="2"/>
  <c r="AH3921" i="2"/>
  <c r="AJ3920" i="2"/>
  <c r="AH3920" i="2"/>
  <c r="AJ3919" i="2"/>
  <c r="AH3919" i="2"/>
  <c r="AJ3918" i="2"/>
  <c r="AH3918" i="2"/>
  <c r="AJ3917" i="2"/>
  <c r="AH3917" i="2"/>
  <c r="AJ3916" i="2"/>
  <c r="AH3916" i="2"/>
  <c r="AJ3915" i="2"/>
  <c r="AH3915" i="2"/>
  <c r="AJ3914" i="2"/>
  <c r="AH3914" i="2"/>
  <c r="AJ3913" i="2"/>
  <c r="AH3913" i="2"/>
  <c r="AJ3912" i="2"/>
  <c r="AH3912" i="2"/>
  <c r="AJ3911" i="2"/>
  <c r="AH3911" i="2"/>
  <c r="AJ3910" i="2"/>
  <c r="AH3910" i="2"/>
  <c r="AJ3909" i="2"/>
  <c r="AH3909" i="2"/>
  <c r="AJ3908" i="2"/>
  <c r="AH3908" i="2"/>
  <c r="AJ3907" i="2"/>
  <c r="AH3907" i="2"/>
  <c r="AJ3906" i="2"/>
  <c r="AH3906" i="2"/>
  <c r="AJ3905" i="2"/>
  <c r="AH3905" i="2"/>
  <c r="AJ3904" i="2"/>
  <c r="AH3904" i="2"/>
  <c r="AJ3903" i="2"/>
  <c r="AH3903" i="2"/>
  <c r="AJ3902" i="2"/>
  <c r="AH3902" i="2"/>
  <c r="AJ3901" i="2"/>
  <c r="AH3901" i="2"/>
  <c r="AJ3900" i="2"/>
  <c r="AH3900" i="2"/>
  <c r="AJ3899" i="2"/>
  <c r="AH3899" i="2"/>
  <c r="AJ3898" i="2"/>
  <c r="AH3898" i="2"/>
  <c r="AJ3897" i="2"/>
  <c r="AH3897" i="2"/>
  <c r="AJ3896" i="2"/>
  <c r="AH3896" i="2"/>
  <c r="AJ3895" i="2"/>
  <c r="AH3895" i="2"/>
  <c r="AJ3894" i="2"/>
  <c r="AH3894" i="2"/>
  <c r="AJ3893" i="2"/>
  <c r="AH3893" i="2"/>
  <c r="AJ3892" i="2"/>
  <c r="AH3892" i="2"/>
  <c r="AJ3891" i="2"/>
  <c r="AH3891" i="2"/>
  <c r="AJ3890" i="2"/>
  <c r="AH3890" i="2"/>
  <c r="AJ3889" i="2"/>
  <c r="AH3889" i="2"/>
  <c r="AJ3888" i="2"/>
  <c r="AH3888" i="2"/>
  <c r="AJ3887" i="2"/>
  <c r="AH3887" i="2"/>
  <c r="AJ3886" i="2"/>
  <c r="AH3886" i="2"/>
  <c r="AJ3885" i="2"/>
  <c r="AH3885" i="2"/>
  <c r="AJ3884" i="2"/>
  <c r="AH3884" i="2"/>
  <c r="AJ3883" i="2"/>
  <c r="AH3883" i="2"/>
  <c r="AJ3882" i="2"/>
  <c r="AH3882" i="2"/>
  <c r="AJ3881" i="2"/>
  <c r="AH3881" i="2"/>
  <c r="AJ3880" i="2"/>
  <c r="AH3880" i="2"/>
  <c r="AJ3879" i="2"/>
  <c r="AH3879" i="2"/>
  <c r="AJ3878" i="2"/>
  <c r="AH3878" i="2"/>
  <c r="AJ3877" i="2"/>
  <c r="AH3877" i="2"/>
  <c r="AJ3876" i="2"/>
  <c r="AH3876" i="2"/>
  <c r="AJ3875" i="2"/>
  <c r="AH3875" i="2"/>
  <c r="AJ3874" i="2"/>
  <c r="AH3874" i="2"/>
  <c r="AJ3873" i="2"/>
  <c r="AH3873" i="2"/>
  <c r="AJ3872" i="2"/>
  <c r="AH3872" i="2"/>
  <c r="AJ3871" i="2"/>
  <c r="AH3871" i="2"/>
  <c r="AJ3870" i="2"/>
  <c r="AH3870" i="2"/>
  <c r="AJ3869" i="2"/>
  <c r="AH3869" i="2"/>
  <c r="AJ3868" i="2"/>
  <c r="AH3868" i="2"/>
  <c r="AJ3867" i="2"/>
  <c r="AH3867" i="2"/>
  <c r="AJ3866" i="2"/>
  <c r="AH3866" i="2"/>
  <c r="AJ3865" i="2"/>
  <c r="AH3865" i="2"/>
  <c r="AJ3864" i="2"/>
  <c r="AH3864" i="2"/>
  <c r="AJ3863" i="2"/>
  <c r="AH3863" i="2"/>
  <c r="AJ3862" i="2"/>
  <c r="AH3862" i="2"/>
  <c r="AJ3861" i="2"/>
  <c r="AH3861" i="2"/>
  <c r="AJ3860" i="2"/>
  <c r="AH3860" i="2"/>
  <c r="AJ3859" i="2"/>
  <c r="AH3859" i="2"/>
  <c r="AJ3858" i="2"/>
  <c r="AH3858" i="2"/>
  <c r="AJ3857" i="2"/>
  <c r="AH3857" i="2"/>
  <c r="AJ3856" i="2"/>
  <c r="AH3856" i="2"/>
  <c r="AJ3855" i="2"/>
  <c r="AH3855" i="2"/>
  <c r="AJ3854" i="2"/>
  <c r="AH3854" i="2"/>
  <c r="AJ3853" i="2"/>
  <c r="AH3853" i="2"/>
  <c r="AJ3852" i="2"/>
  <c r="AH3852" i="2"/>
  <c r="AJ3851" i="2"/>
  <c r="AH3851" i="2"/>
  <c r="AJ3850" i="2"/>
  <c r="AH3850" i="2"/>
  <c r="AJ3849" i="2"/>
  <c r="AH3849" i="2"/>
  <c r="AJ3848" i="2"/>
  <c r="AH3848" i="2"/>
  <c r="AJ3847" i="2"/>
  <c r="AH3847" i="2"/>
  <c r="AJ3846" i="2"/>
  <c r="AH3846" i="2"/>
  <c r="AJ3845" i="2"/>
  <c r="AH3845" i="2"/>
  <c r="AJ3844" i="2"/>
  <c r="AH3844" i="2"/>
  <c r="AJ3843" i="2"/>
  <c r="AH3843" i="2"/>
  <c r="AJ3842" i="2"/>
  <c r="AH3842" i="2"/>
  <c r="AJ3841" i="2"/>
  <c r="AH3841" i="2"/>
  <c r="AJ3840" i="2"/>
  <c r="AH3840" i="2"/>
  <c r="AJ3839" i="2"/>
  <c r="AH3839" i="2"/>
  <c r="AJ3838" i="2"/>
  <c r="AH3838" i="2"/>
  <c r="AJ3837" i="2"/>
  <c r="AH3837" i="2"/>
  <c r="AJ3836" i="2"/>
  <c r="AH3836" i="2"/>
  <c r="AJ3835" i="2"/>
  <c r="AH3835" i="2"/>
  <c r="AJ3834" i="2"/>
  <c r="AH3834" i="2"/>
  <c r="AJ3833" i="2"/>
  <c r="AH3833" i="2"/>
  <c r="AJ3832" i="2"/>
  <c r="AH3832" i="2"/>
  <c r="AJ3831" i="2"/>
  <c r="AH3831" i="2"/>
  <c r="AJ3830" i="2"/>
  <c r="AH3830" i="2"/>
  <c r="AJ3829" i="2"/>
  <c r="AH3829" i="2"/>
  <c r="AJ3828" i="2"/>
  <c r="AH3828" i="2"/>
  <c r="AJ3827" i="2"/>
  <c r="AH3827" i="2"/>
  <c r="AJ3826" i="2"/>
  <c r="AH3826" i="2"/>
  <c r="AJ3825" i="2"/>
  <c r="AH3825" i="2"/>
  <c r="AJ3824" i="2"/>
  <c r="AH3824" i="2"/>
  <c r="AJ3823" i="2"/>
  <c r="AH3823" i="2"/>
  <c r="AJ3822" i="2"/>
  <c r="AH3822" i="2"/>
  <c r="AJ3821" i="2"/>
  <c r="AH3821" i="2"/>
  <c r="AJ3820" i="2"/>
  <c r="AH3820" i="2"/>
  <c r="AJ3819" i="2"/>
  <c r="AH3819" i="2"/>
  <c r="AJ3818" i="2"/>
  <c r="AH3818" i="2"/>
  <c r="AJ3817" i="2"/>
  <c r="AH3817" i="2"/>
  <c r="AJ3816" i="2"/>
  <c r="AH3816" i="2"/>
  <c r="AJ3815" i="2"/>
  <c r="AH3815" i="2"/>
  <c r="AJ3814" i="2"/>
  <c r="AH3814" i="2"/>
  <c r="AJ3813" i="2"/>
  <c r="AH3813" i="2"/>
  <c r="AJ3812" i="2"/>
  <c r="AH3812" i="2"/>
  <c r="AJ3811" i="2"/>
  <c r="AH3811" i="2"/>
  <c r="AJ3810" i="2"/>
  <c r="AH3810" i="2"/>
  <c r="AJ3809" i="2"/>
  <c r="AH3809" i="2"/>
  <c r="AJ3808" i="2"/>
  <c r="AH3808" i="2"/>
  <c r="AJ3807" i="2"/>
  <c r="AH3807" i="2"/>
  <c r="AJ3806" i="2"/>
  <c r="AH3806" i="2"/>
  <c r="AJ3805" i="2"/>
  <c r="AH3805" i="2"/>
  <c r="AJ3804" i="2"/>
  <c r="AH3804" i="2"/>
  <c r="AJ3803" i="2"/>
  <c r="AH3803" i="2"/>
  <c r="AJ3802" i="2"/>
  <c r="AH3802" i="2"/>
  <c r="AJ3801" i="2"/>
  <c r="AH3801" i="2"/>
  <c r="AJ3800" i="2"/>
  <c r="AH3800" i="2"/>
  <c r="AJ3799" i="2"/>
  <c r="AH3799" i="2"/>
  <c r="AJ3798" i="2"/>
  <c r="AH3798" i="2"/>
  <c r="AJ3797" i="2"/>
  <c r="AH3797" i="2"/>
  <c r="AJ3796" i="2"/>
  <c r="AH3796" i="2"/>
  <c r="AJ3795" i="2"/>
  <c r="AH3795" i="2"/>
  <c r="AJ3794" i="2"/>
  <c r="AH3794" i="2"/>
  <c r="AJ3793" i="2"/>
  <c r="AH3793" i="2"/>
  <c r="AJ3792" i="2"/>
  <c r="AH3792" i="2"/>
  <c r="AJ3791" i="2"/>
  <c r="AH3791" i="2"/>
  <c r="AJ3790" i="2"/>
  <c r="AH3790" i="2"/>
  <c r="AJ3789" i="2"/>
  <c r="AH3789" i="2"/>
  <c r="AJ3788" i="2"/>
  <c r="AH3788" i="2"/>
  <c r="AJ3787" i="2"/>
  <c r="AH3787" i="2"/>
  <c r="AJ3786" i="2"/>
  <c r="AH3786" i="2"/>
  <c r="AJ3785" i="2"/>
  <c r="AH3785" i="2"/>
  <c r="AJ3784" i="2"/>
  <c r="AH3784" i="2"/>
  <c r="AJ3783" i="2"/>
  <c r="AH3783" i="2"/>
  <c r="AJ3782" i="2"/>
  <c r="AH3782" i="2"/>
  <c r="AJ3781" i="2"/>
  <c r="AH3781" i="2"/>
  <c r="AJ3780" i="2"/>
  <c r="AH3780" i="2"/>
  <c r="AJ3779" i="2"/>
  <c r="AH3779" i="2"/>
  <c r="AJ3778" i="2"/>
  <c r="AH3778" i="2"/>
  <c r="AJ3777" i="2"/>
  <c r="AH3777" i="2"/>
  <c r="AJ3776" i="2"/>
  <c r="AH3776" i="2"/>
  <c r="AJ3775" i="2"/>
  <c r="AH3775" i="2"/>
  <c r="AJ3774" i="2"/>
  <c r="AH3774" i="2"/>
  <c r="AJ3773" i="2"/>
  <c r="AH3773" i="2"/>
  <c r="AJ3772" i="2"/>
  <c r="AH3772" i="2"/>
  <c r="AJ3771" i="2"/>
  <c r="AH3771" i="2"/>
  <c r="AJ3770" i="2"/>
  <c r="AH3770" i="2"/>
  <c r="AJ3769" i="2"/>
  <c r="AH3769" i="2"/>
  <c r="AJ3768" i="2"/>
  <c r="AH3768" i="2"/>
  <c r="AJ3767" i="2"/>
  <c r="AH3767" i="2"/>
  <c r="AJ3766" i="2"/>
  <c r="AH3766" i="2"/>
  <c r="AJ3765" i="2"/>
  <c r="AH3765" i="2"/>
  <c r="AJ3764" i="2"/>
  <c r="AH3764" i="2"/>
  <c r="AJ3763" i="2"/>
  <c r="AH3763" i="2"/>
  <c r="AJ3762" i="2"/>
  <c r="AH3762" i="2"/>
  <c r="AJ3761" i="2"/>
  <c r="AH3761" i="2"/>
  <c r="AJ3760" i="2"/>
  <c r="AH3760" i="2"/>
  <c r="AJ3759" i="2"/>
  <c r="AH3759" i="2"/>
  <c r="AJ3758" i="2"/>
  <c r="AH3758" i="2"/>
  <c r="AJ3757" i="2"/>
  <c r="AH3757" i="2"/>
  <c r="AJ3756" i="2"/>
  <c r="AH3756" i="2"/>
  <c r="AJ3755" i="2"/>
  <c r="AH3755" i="2"/>
  <c r="AJ3754" i="2"/>
  <c r="AH3754" i="2"/>
  <c r="AJ3753" i="2"/>
  <c r="AH3753" i="2"/>
  <c r="AJ3752" i="2"/>
  <c r="AH3752" i="2"/>
  <c r="AJ3751" i="2"/>
  <c r="AH3751" i="2"/>
  <c r="AJ3750" i="2"/>
  <c r="AH3750" i="2"/>
  <c r="AJ3749" i="2"/>
  <c r="AH3749" i="2"/>
  <c r="AJ3748" i="2"/>
  <c r="AH3748" i="2"/>
  <c r="AJ3747" i="2"/>
  <c r="AH3747" i="2"/>
  <c r="AJ3746" i="2"/>
  <c r="AH3746" i="2"/>
  <c r="AJ3745" i="2"/>
  <c r="AH3745" i="2"/>
  <c r="AJ3744" i="2"/>
  <c r="AH3744" i="2"/>
  <c r="AJ3743" i="2"/>
  <c r="AH3743" i="2"/>
  <c r="AJ3742" i="2"/>
  <c r="AH3742" i="2"/>
  <c r="AJ3741" i="2"/>
  <c r="AH3741" i="2"/>
  <c r="AJ3740" i="2"/>
  <c r="AH3740" i="2"/>
  <c r="AJ3739" i="2"/>
  <c r="AH3739" i="2"/>
  <c r="AJ3738" i="2"/>
  <c r="AH3738" i="2"/>
  <c r="AJ3737" i="2"/>
  <c r="AH3737" i="2"/>
  <c r="AJ3736" i="2"/>
  <c r="AH3736" i="2"/>
  <c r="AJ3735" i="2"/>
  <c r="AH3735" i="2"/>
  <c r="AJ3734" i="2"/>
  <c r="AH3734" i="2"/>
  <c r="AJ3733" i="2"/>
  <c r="AH3733" i="2"/>
  <c r="AJ3732" i="2"/>
  <c r="AH3732" i="2"/>
  <c r="AJ3731" i="2"/>
  <c r="AH3731" i="2"/>
  <c r="AJ3730" i="2"/>
  <c r="AH3730" i="2"/>
  <c r="AJ3729" i="2"/>
  <c r="AH3729" i="2"/>
  <c r="AJ3728" i="2"/>
  <c r="AH3728" i="2"/>
  <c r="AJ3727" i="2"/>
  <c r="AH3727" i="2"/>
  <c r="AJ3726" i="2"/>
  <c r="AH3726" i="2"/>
  <c r="AJ3725" i="2"/>
  <c r="AH3725" i="2"/>
  <c r="AJ3724" i="2"/>
  <c r="AH3724" i="2"/>
  <c r="AJ3723" i="2"/>
  <c r="AH3723" i="2"/>
  <c r="AJ3722" i="2"/>
  <c r="AH3722" i="2"/>
  <c r="AJ3721" i="2"/>
  <c r="AH3721" i="2"/>
  <c r="AJ3720" i="2"/>
  <c r="AH3720" i="2"/>
  <c r="AJ3719" i="2"/>
  <c r="AH3719" i="2"/>
  <c r="AJ3718" i="2"/>
  <c r="AH3718" i="2"/>
  <c r="AJ3717" i="2"/>
  <c r="AH3717" i="2"/>
  <c r="AJ3716" i="2"/>
  <c r="AH3716" i="2"/>
  <c r="AJ3715" i="2"/>
  <c r="AH3715" i="2"/>
  <c r="AJ3714" i="2"/>
  <c r="AH3714" i="2"/>
  <c r="AJ3713" i="2"/>
  <c r="AH3713" i="2"/>
  <c r="AJ3712" i="2"/>
  <c r="AH3712" i="2"/>
  <c r="AJ3711" i="2"/>
  <c r="AH3711" i="2"/>
  <c r="AJ3710" i="2"/>
  <c r="AH3710" i="2"/>
  <c r="AJ3709" i="2"/>
  <c r="AH3709" i="2"/>
  <c r="AJ3708" i="2"/>
  <c r="AH3708" i="2"/>
  <c r="AJ3707" i="2"/>
  <c r="AH3707" i="2"/>
  <c r="AJ3706" i="2"/>
  <c r="AH3706" i="2"/>
  <c r="AJ3705" i="2"/>
  <c r="AH3705" i="2"/>
  <c r="AJ3704" i="2"/>
  <c r="AH3704" i="2"/>
  <c r="AJ3703" i="2"/>
  <c r="AH3703" i="2"/>
  <c r="AJ3702" i="2"/>
  <c r="AH3702" i="2"/>
  <c r="AJ3701" i="2"/>
  <c r="AH3701" i="2"/>
  <c r="AJ3700" i="2"/>
  <c r="AH3700" i="2"/>
  <c r="AJ3699" i="2"/>
  <c r="AH3699" i="2"/>
  <c r="AJ3698" i="2"/>
  <c r="AH3698" i="2"/>
  <c r="AJ3697" i="2"/>
  <c r="AH3697" i="2"/>
  <c r="AJ3696" i="2"/>
  <c r="AH3696" i="2"/>
  <c r="AJ3695" i="2"/>
  <c r="AH3695" i="2"/>
  <c r="AJ3694" i="2"/>
  <c r="AH3694" i="2"/>
  <c r="AJ3693" i="2"/>
  <c r="AH3693" i="2"/>
  <c r="AJ3692" i="2"/>
  <c r="AH3692" i="2"/>
  <c r="AJ3691" i="2"/>
  <c r="AH3691" i="2"/>
  <c r="AJ3690" i="2"/>
  <c r="AH3690" i="2"/>
  <c r="AJ3689" i="2"/>
  <c r="AH3689" i="2"/>
  <c r="AJ3688" i="2"/>
  <c r="AH3688" i="2"/>
  <c r="AJ3687" i="2"/>
  <c r="AH3687" i="2"/>
  <c r="AJ3686" i="2"/>
  <c r="AH3686" i="2"/>
  <c r="AJ3685" i="2"/>
  <c r="AH3685" i="2"/>
  <c r="AJ3684" i="2"/>
  <c r="AH3684" i="2"/>
  <c r="AJ3683" i="2"/>
  <c r="AH3683" i="2"/>
  <c r="AJ3682" i="2"/>
  <c r="AH3682" i="2"/>
  <c r="AJ3681" i="2"/>
  <c r="AH3681" i="2"/>
  <c r="AJ3680" i="2"/>
  <c r="AH3680" i="2"/>
  <c r="AJ3679" i="2"/>
  <c r="AH3679" i="2"/>
  <c r="AJ3678" i="2"/>
  <c r="AH3678" i="2"/>
  <c r="AJ3677" i="2"/>
  <c r="AH3677" i="2"/>
  <c r="AJ3676" i="2"/>
  <c r="AH3676" i="2"/>
  <c r="AJ3675" i="2"/>
  <c r="AH3675" i="2"/>
  <c r="AJ3674" i="2"/>
  <c r="AH3674" i="2"/>
  <c r="AJ3673" i="2"/>
  <c r="AH3673" i="2"/>
  <c r="AJ3672" i="2"/>
  <c r="AH3672" i="2"/>
  <c r="AJ3671" i="2"/>
  <c r="AH3671" i="2"/>
  <c r="AJ3670" i="2"/>
  <c r="AH3670" i="2"/>
  <c r="AJ3669" i="2"/>
  <c r="AH3669" i="2"/>
  <c r="AJ3668" i="2"/>
  <c r="AH3668" i="2"/>
  <c r="AJ3667" i="2"/>
  <c r="AH3667" i="2"/>
  <c r="AJ3666" i="2"/>
  <c r="AH3666" i="2"/>
  <c r="AJ3665" i="2"/>
  <c r="AH3665" i="2"/>
  <c r="AJ3664" i="2"/>
  <c r="AH3664" i="2"/>
  <c r="AJ3663" i="2"/>
  <c r="AH3663" i="2"/>
  <c r="AJ3662" i="2"/>
  <c r="AH3662" i="2"/>
  <c r="AJ3661" i="2"/>
  <c r="AH3661" i="2"/>
  <c r="AJ3660" i="2"/>
  <c r="AH3660" i="2"/>
  <c r="AJ3659" i="2"/>
  <c r="AH3659" i="2"/>
  <c r="AJ3658" i="2"/>
  <c r="AH3658" i="2"/>
  <c r="AJ3657" i="2"/>
  <c r="AH3657" i="2"/>
  <c r="AJ3656" i="2"/>
  <c r="AH3656" i="2"/>
  <c r="AJ3655" i="2"/>
  <c r="AH3655" i="2"/>
  <c r="AJ3654" i="2"/>
  <c r="AH3654" i="2"/>
  <c r="AJ3653" i="2"/>
  <c r="AH3653" i="2"/>
  <c r="AJ3652" i="2"/>
  <c r="AH3652" i="2"/>
  <c r="AJ3651" i="2"/>
  <c r="AH3651" i="2"/>
  <c r="AJ3650" i="2"/>
  <c r="AH3650" i="2"/>
  <c r="AJ3649" i="2"/>
  <c r="AH3649" i="2"/>
  <c r="AJ3648" i="2"/>
  <c r="AH3648" i="2"/>
  <c r="AJ3647" i="2"/>
  <c r="AH3647" i="2"/>
  <c r="AJ3646" i="2"/>
  <c r="AH3646" i="2"/>
  <c r="AJ3645" i="2"/>
  <c r="AH3645" i="2"/>
  <c r="AJ3644" i="2"/>
  <c r="AH3644" i="2"/>
  <c r="AJ3643" i="2"/>
  <c r="AH3643" i="2"/>
  <c r="AJ3642" i="2"/>
  <c r="AH3642" i="2"/>
  <c r="AJ3641" i="2"/>
  <c r="AH3641" i="2"/>
  <c r="AJ3640" i="2"/>
  <c r="AH3640" i="2"/>
  <c r="AJ3639" i="2"/>
  <c r="AH3639" i="2"/>
  <c r="AJ3638" i="2"/>
  <c r="AH3638" i="2"/>
  <c r="AJ3637" i="2"/>
  <c r="AH3637" i="2"/>
  <c r="AJ3636" i="2"/>
  <c r="AH3636" i="2"/>
  <c r="AJ3635" i="2"/>
  <c r="AH3635" i="2"/>
  <c r="AJ3634" i="2"/>
  <c r="AH3634" i="2"/>
  <c r="AJ3633" i="2"/>
  <c r="AH3633" i="2"/>
  <c r="AJ3632" i="2"/>
  <c r="AH3632" i="2"/>
  <c r="AJ3631" i="2"/>
  <c r="AH3631" i="2"/>
  <c r="AJ3630" i="2"/>
  <c r="AH3630" i="2"/>
  <c r="AJ3629" i="2"/>
  <c r="AH3629" i="2"/>
  <c r="AJ3628" i="2"/>
  <c r="AH3628" i="2"/>
  <c r="AJ3627" i="2"/>
  <c r="AH3627" i="2"/>
  <c r="AJ3626" i="2"/>
  <c r="AH3626" i="2"/>
  <c r="AJ3625" i="2"/>
  <c r="AH3625" i="2"/>
  <c r="AJ3624" i="2"/>
  <c r="AH3624" i="2"/>
  <c r="AJ3623" i="2"/>
  <c r="AH3623" i="2"/>
  <c r="AJ3622" i="2"/>
  <c r="AH3622" i="2"/>
  <c r="AJ3621" i="2"/>
  <c r="AH3621" i="2"/>
  <c r="AJ3620" i="2"/>
  <c r="AH3620" i="2"/>
  <c r="AJ3619" i="2"/>
  <c r="AH3619" i="2"/>
  <c r="AJ3618" i="2"/>
  <c r="AH3618" i="2"/>
  <c r="AJ3617" i="2"/>
  <c r="AH3617" i="2"/>
  <c r="AJ3616" i="2"/>
  <c r="AH3616" i="2"/>
  <c r="AJ3615" i="2"/>
  <c r="AH3615" i="2"/>
  <c r="AJ3614" i="2"/>
  <c r="AH3614" i="2"/>
  <c r="AJ3613" i="2"/>
  <c r="AH3613" i="2"/>
  <c r="AJ3612" i="2"/>
  <c r="AH3612" i="2"/>
  <c r="AJ3611" i="2"/>
  <c r="AH3611" i="2"/>
  <c r="AJ3610" i="2"/>
  <c r="AH3610" i="2"/>
  <c r="AJ3609" i="2"/>
  <c r="AH3609" i="2"/>
  <c r="AJ3608" i="2"/>
  <c r="AH3608" i="2"/>
  <c r="AJ3607" i="2"/>
  <c r="AH3607" i="2"/>
  <c r="AJ3606" i="2"/>
  <c r="AH3606" i="2"/>
  <c r="AJ3605" i="2"/>
  <c r="AH3605" i="2"/>
  <c r="AJ3604" i="2"/>
  <c r="AH3604" i="2"/>
  <c r="AJ3603" i="2"/>
  <c r="AH3603" i="2"/>
  <c r="AJ3602" i="2"/>
  <c r="AH3602" i="2"/>
  <c r="AJ3601" i="2"/>
  <c r="AH3601" i="2"/>
  <c r="AJ3600" i="2"/>
  <c r="AH3600" i="2"/>
  <c r="AJ3599" i="2"/>
  <c r="AH3599" i="2"/>
  <c r="AJ3598" i="2"/>
  <c r="AH3598" i="2"/>
  <c r="AJ3597" i="2"/>
  <c r="AH3597" i="2"/>
  <c r="AJ3596" i="2"/>
  <c r="AH3596" i="2"/>
  <c r="AJ3595" i="2"/>
  <c r="AH3595" i="2"/>
  <c r="AJ3594" i="2"/>
  <c r="AH3594" i="2"/>
  <c r="AJ3593" i="2"/>
  <c r="AH3593" i="2"/>
  <c r="AJ3592" i="2"/>
  <c r="AH3592" i="2"/>
  <c r="AJ3591" i="2"/>
  <c r="AH3591" i="2"/>
  <c r="AJ3590" i="2"/>
  <c r="AH3590" i="2"/>
  <c r="AJ3589" i="2"/>
  <c r="AH3589" i="2"/>
  <c r="AJ3588" i="2"/>
  <c r="AH3588" i="2"/>
  <c r="AJ3587" i="2"/>
  <c r="AH3587" i="2"/>
  <c r="AJ3586" i="2"/>
  <c r="AH3586" i="2"/>
  <c r="AJ3585" i="2"/>
  <c r="AH3585" i="2"/>
  <c r="AJ3584" i="2"/>
  <c r="AH3584" i="2"/>
  <c r="AJ3583" i="2"/>
  <c r="AH3583" i="2"/>
  <c r="AJ3582" i="2"/>
  <c r="AH3582" i="2"/>
  <c r="AJ3581" i="2"/>
  <c r="AH3581" i="2"/>
  <c r="AJ3580" i="2"/>
  <c r="AH3580" i="2"/>
  <c r="AJ3579" i="2"/>
  <c r="AH3579" i="2"/>
  <c r="AJ3578" i="2"/>
  <c r="AH3578" i="2"/>
  <c r="AJ3577" i="2"/>
  <c r="AH3577" i="2"/>
  <c r="AJ3576" i="2"/>
  <c r="AH3576" i="2"/>
  <c r="AJ3575" i="2"/>
  <c r="AH3575" i="2"/>
  <c r="AJ3574" i="2"/>
  <c r="AH3574" i="2"/>
  <c r="AJ3573" i="2"/>
  <c r="AH3573" i="2"/>
  <c r="AJ3572" i="2"/>
  <c r="AH3572" i="2"/>
  <c r="AJ3571" i="2"/>
  <c r="AH3571" i="2"/>
  <c r="AJ3570" i="2"/>
  <c r="AH3570" i="2"/>
  <c r="AJ3569" i="2"/>
  <c r="AH3569" i="2"/>
  <c r="AJ3568" i="2"/>
  <c r="AH3568" i="2"/>
  <c r="AJ3567" i="2"/>
  <c r="AH3567" i="2"/>
  <c r="AJ3566" i="2"/>
  <c r="AH3566" i="2"/>
  <c r="AJ3565" i="2"/>
  <c r="AH3565" i="2"/>
  <c r="AJ3564" i="2"/>
  <c r="AH3564" i="2"/>
  <c r="AJ3563" i="2"/>
  <c r="AH3563" i="2"/>
  <c r="AJ3562" i="2"/>
  <c r="AH3562" i="2"/>
  <c r="AJ3561" i="2"/>
  <c r="AH3561" i="2"/>
  <c r="AJ3560" i="2"/>
  <c r="AH3560" i="2"/>
  <c r="AJ3559" i="2"/>
  <c r="AH3559" i="2"/>
  <c r="AJ3558" i="2"/>
  <c r="AH3558" i="2"/>
  <c r="AJ3557" i="2"/>
  <c r="AH3557" i="2"/>
  <c r="AJ3556" i="2"/>
  <c r="AH3556" i="2"/>
  <c r="AJ3555" i="2"/>
  <c r="AH3555" i="2"/>
  <c r="AJ3554" i="2"/>
  <c r="AH3554" i="2"/>
  <c r="AJ3553" i="2"/>
  <c r="AH3553" i="2"/>
  <c r="AJ3552" i="2"/>
  <c r="AH3552" i="2"/>
  <c r="AJ3551" i="2"/>
  <c r="AH3551" i="2"/>
  <c r="AJ3550" i="2"/>
  <c r="AH3550" i="2"/>
  <c r="AJ3549" i="2"/>
  <c r="AH3549" i="2"/>
  <c r="AJ3548" i="2"/>
  <c r="AH3548" i="2"/>
  <c r="AJ3547" i="2"/>
  <c r="AH3547" i="2"/>
  <c r="AJ3546" i="2"/>
  <c r="AH3546" i="2"/>
  <c r="AJ3545" i="2"/>
  <c r="AH3545" i="2"/>
  <c r="AJ3544" i="2"/>
  <c r="AH3544" i="2"/>
  <c r="AJ3543" i="2"/>
  <c r="AH3543" i="2"/>
  <c r="AJ3542" i="2"/>
  <c r="AH3542" i="2"/>
  <c r="AJ3541" i="2"/>
  <c r="AH3541" i="2"/>
  <c r="AJ3540" i="2"/>
  <c r="AH3540" i="2"/>
  <c r="AJ3539" i="2"/>
  <c r="AH3539" i="2"/>
  <c r="AJ3538" i="2"/>
  <c r="AH3538" i="2"/>
  <c r="AJ3537" i="2"/>
  <c r="AH3537" i="2"/>
  <c r="AJ3536" i="2"/>
  <c r="AH3536" i="2"/>
  <c r="AJ3535" i="2"/>
  <c r="AH3535" i="2"/>
  <c r="AJ3534" i="2"/>
  <c r="AH3534" i="2"/>
  <c r="AJ3533" i="2"/>
  <c r="AH3533" i="2"/>
  <c r="AJ3532" i="2"/>
  <c r="AH3532" i="2"/>
  <c r="AJ3531" i="2"/>
  <c r="AH3531" i="2"/>
  <c r="AJ3530" i="2"/>
  <c r="AH3530" i="2"/>
  <c r="AJ3529" i="2"/>
  <c r="AH3529" i="2"/>
  <c r="AJ3528" i="2"/>
  <c r="AH3528" i="2"/>
  <c r="AJ3527" i="2"/>
  <c r="AH3527" i="2"/>
  <c r="AJ3526" i="2"/>
  <c r="AH3526" i="2"/>
  <c r="AJ3525" i="2"/>
  <c r="AH3525" i="2"/>
  <c r="AJ3524" i="2"/>
  <c r="AH3524" i="2"/>
  <c r="AJ3523" i="2"/>
  <c r="AH3523" i="2"/>
  <c r="AJ3522" i="2"/>
  <c r="AH3522" i="2"/>
  <c r="AJ3521" i="2"/>
  <c r="AH3521" i="2"/>
  <c r="AJ3520" i="2"/>
  <c r="AH3520" i="2"/>
  <c r="AJ3519" i="2"/>
  <c r="AH3519" i="2"/>
  <c r="AJ3518" i="2"/>
  <c r="AH3518" i="2"/>
  <c r="AJ3517" i="2"/>
  <c r="AH3517" i="2"/>
  <c r="AJ3516" i="2"/>
  <c r="AH3516" i="2"/>
  <c r="AJ3515" i="2"/>
  <c r="AH3515" i="2"/>
  <c r="AJ3514" i="2"/>
  <c r="AH3514" i="2"/>
  <c r="AJ3513" i="2"/>
  <c r="AH3513" i="2"/>
  <c r="AJ3512" i="2"/>
  <c r="AH3512" i="2"/>
  <c r="AJ3511" i="2"/>
  <c r="AH3511" i="2"/>
  <c r="AJ3510" i="2"/>
  <c r="AH3510" i="2"/>
  <c r="AJ3509" i="2"/>
  <c r="AH3509" i="2"/>
  <c r="AJ3508" i="2"/>
  <c r="AH3508" i="2"/>
  <c r="AJ3507" i="2"/>
  <c r="AH3507" i="2"/>
  <c r="AJ3506" i="2"/>
  <c r="AH3506" i="2"/>
  <c r="AJ3505" i="2"/>
  <c r="AH3505" i="2"/>
  <c r="AJ3504" i="2"/>
  <c r="AH3504" i="2"/>
  <c r="AJ3503" i="2"/>
  <c r="AH3503" i="2"/>
  <c r="AJ3502" i="2"/>
  <c r="AH3502" i="2"/>
  <c r="AJ3501" i="2"/>
  <c r="AH3501" i="2"/>
  <c r="AJ3500" i="2"/>
  <c r="AH3500" i="2"/>
  <c r="AJ3499" i="2"/>
  <c r="AH3499" i="2"/>
  <c r="AJ3498" i="2"/>
  <c r="AH3498" i="2"/>
  <c r="AJ3497" i="2"/>
  <c r="AH3497" i="2"/>
  <c r="AJ3496" i="2"/>
  <c r="AH3496" i="2"/>
  <c r="AJ3495" i="2"/>
  <c r="AH3495" i="2"/>
  <c r="AJ3494" i="2"/>
  <c r="AH3494" i="2"/>
  <c r="AJ3493" i="2"/>
  <c r="AH3493" i="2"/>
  <c r="AJ3492" i="2"/>
  <c r="AH3492" i="2"/>
  <c r="AJ3491" i="2"/>
  <c r="AH3491" i="2"/>
  <c r="AJ3490" i="2"/>
  <c r="AH3490" i="2"/>
  <c r="AJ3489" i="2"/>
  <c r="AH3489" i="2"/>
  <c r="AJ3488" i="2"/>
  <c r="AH3488" i="2"/>
  <c r="AJ3487" i="2"/>
  <c r="AH3487" i="2"/>
  <c r="AJ3486" i="2"/>
  <c r="AH3486" i="2"/>
  <c r="AJ3485" i="2"/>
  <c r="AH3485" i="2"/>
  <c r="AJ3484" i="2"/>
  <c r="AH3484" i="2"/>
  <c r="AJ3483" i="2"/>
  <c r="AH3483" i="2"/>
  <c r="AJ3482" i="2"/>
  <c r="AH3482" i="2"/>
  <c r="AJ3481" i="2"/>
  <c r="AH3481" i="2"/>
  <c r="AJ3480" i="2"/>
  <c r="AH3480" i="2"/>
  <c r="AJ3479" i="2"/>
  <c r="AH3479" i="2"/>
  <c r="AJ3478" i="2"/>
  <c r="AH3478" i="2"/>
  <c r="AJ3477" i="2"/>
  <c r="AH3477" i="2"/>
  <c r="AJ3476" i="2"/>
  <c r="AH3476" i="2"/>
  <c r="AJ3475" i="2"/>
  <c r="AH3475" i="2"/>
  <c r="AJ3474" i="2"/>
  <c r="AH3474" i="2"/>
  <c r="AJ3473" i="2"/>
  <c r="AH3473" i="2"/>
  <c r="AJ3472" i="2"/>
  <c r="AH3472" i="2"/>
  <c r="AJ3471" i="2"/>
  <c r="AH3471" i="2"/>
  <c r="AJ3470" i="2"/>
  <c r="AH3470" i="2"/>
  <c r="AJ3469" i="2"/>
  <c r="AH3469" i="2"/>
  <c r="AJ3468" i="2"/>
  <c r="AH3468" i="2"/>
  <c r="AJ3467" i="2"/>
  <c r="AH3467" i="2"/>
  <c r="AJ3466" i="2"/>
  <c r="AH3466" i="2"/>
  <c r="AJ3465" i="2"/>
  <c r="AH3465" i="2"/>
  <c r="AJ3464" i="2"/>
  <c r="AH3464" i="2"/>
  <c r="AJ3463" i="2"/>
  <c r="AH3463" i="2"/>
  <c r="AJ3462" i="2"/>
  <c r="AH3462" i="2"/>
  <c r="AJ3461" i="2"/>
  <c r="AH3461" i="2"/>
  <c r="AJ3460" i="2"/>
  <c r="AH3460" i="2"/>
  <c r="AJ3459" i="2"/>
  <c r="AH3459" i="2"/>
  <c r="AJ3458" i="2"/>
  <c r="AH3458" i="2"/>
  <c r="AJ3457" i="2"/>
  <c r="AH3457" i="2"/>
  <c r="AJ3456" i="2"/>
  <c r="AH3456" i="2"/>
  <c r="AJ3455" i="2"/>
  <c r="AH3455" i="2"/>
  <c r="AJ3454" i="2"/>
  <c r="AH3454" i="2"/>
  <c r="AJ3453" i="2"/>
  <c r="AH3453" i="2"/>
  <c r="AJ3452" i="2"/>
  <c r="AH3452" i="2"/>
  <c r="AJ3451" i="2"/>
  <c r="AH3451" i="2"/>
  <c r="AJ3450" i="2"/>
  <c r="AH3450" i="2"/>
  <c r="AJ3449" i="2"/>
  <c r="AH3449" i="2"/>
  <c r="AJ3448" i="2"/>
  <c r="AH3448" i="2"/>
  <c r="AJ3447" i="2"/>
  <c r="AH3447" i="2"/>
  <c r="AJ3446" i="2"/>
  <c r="AH3446" i="2"/>
  <c r="AJ3445" i="2"/>
  <c r="AH3445" i="2"/>
  <c r="AJ3444" i="2"/>
  <c r="AH3444" i="2"/>
  <c r="AJ3443" i="2"/>
  <c r="AH3443" i="2"/>
  <c r="AJ3442" i="2"/>
  <c r="AH3442" i="2"/>
  <c r="AJ3441" i="2"/>
  <c r="AH3441" i="2"/>
  <c r="AJ3440" i="2"/>
  <c r="AH3440" i="2"/>
  <c r="AJ3439" i="2"/>
  <c r="AH3439" i="2"/>
  <c r="AJ3438" i="2"/>
  <c r="AH3438" i="2"/>
  <c r="AJ3437" i="2"/>
  <c r="AH3437" i="2"/>
  <c r="AJ3436" i="2"/>
  <c r="AH3436" i="2"/>
  <c r="AJ3435" i="2"/>
  <c r="AH3435" i="2"/>
  <c r="AJ3434" i="2"/>
  <c r="AH3434" i="2"/>
  <c r="AJ3433" i="2"/>
  <c r="AH3433" i="2"/>
  <c r="AJ3432" i="2"/>
  <c r="AH3432" i="2"/>
  <c r="AJ3431" i="2"/>
  <c r="AH3431" i="2"/>
  <c r="AJ3430" i="2"/>
  <c r="AH3430" i="2"/>
  <c r="AJ3429" i="2"/>
  <c r="AH3429" i="2"/>
  <c r="AJ3428" i="2"/>
  <c r="AH3428" i="2"/>
  <c r="AJ3427" i="2"/>
  <c r="AH3427" i="2"/>
  <c r="AJ3426" i="2"/>
  <c r="AH3426" i="2"/>
  <c r="AJ3425" i="2"/>
  <c r="AH3425" i="2"/>
  <c r="AJ3424" i="2"/>
  <c r="AH3424" i="2"/>
  <c r="AJ3423" i="2"/>
  <c r="AH3423" i="2"/>
  <c r="AJ3422" i="2"/>
  <c r="AH3422" i="2"/>
  <c r="AJ3421" i="2"/>
  <c r="AH3421" i="2"/>
  <c r="AJ3420" i="2"/>
  <c r="AH3420" i="2"/>
  <c r="AJ3419" i="2"/>
  <c r="AH3419" i="2"/>
  <c r="AJ3418" i="2"/>
  <c r="AH3418" i="2"/>
  <c r="AJ3417" i="2"/>
  <c r="AH3417" i="2"/>
  <c r="AJ3416" i="2"/>
  <c r="AH3416" i="2"/>
  <c r="AJ3415" i="2"/>
  <c r="AH3415" i="2"/>
  <c r="AJ3414" i="2"/>
  <c r="AH3414" i="2"/>
  <c r="AJ3413" i="2"/>
  <c r="AH3413" i="2"/>
  <c r="AJ3412" i="2"/>
  <c r="AH3412" i="2"/>
  <c r="AJ3411" i="2"/>
  <c r="AH3411" i="2"/>
  <c r="AJ3410" i="2"/>
  <c r="AH3410" i="2"/>
  <c r="AJ3409" i="2"/>
  <c r="AH3409" i="2"/>
  <c r="AJ3408" i="2"/>
  <c r="AH3408" i="2"/>
  <c r="AJ3407" i="2"/>
  <c r="AH3407" i="2"/>
  <c r="AJ3406" i="2"/>
  <c r="AH3406" i="2"/>
  <c r="AJ3405" i="2"/>
  <c r="AH3405" i="2"/>
  <c r="AJ3404" i="2"/>
  <c r="AH3404" i="2"/>
  <c r="AJ3403" i="2"/>
  <c r="AH3403" i="2"/>
  <c r="AJ3402" i="2"/>
  <c r="AH3402" i="2"/>
  <c r="AJ3401" i="2"/>
  <c r="AH3401" i="2"/>
  <c r="AJ3400" i="2"/>
  <c r="AH3400" i="2"/>
  <c r="AJ3399" i="2"/>
  <c r="AH3399" i="2"/>
  <c r="AJ3398" i="2"/>
  <c r="AH3398" i="2"/>
  <c r="AJ3397" i="2"/>
  <c r="AH3397" i="2"/>
  <c r="AJ3396" i="2"/>
  <c r="AH3396" i="2"/>
  <c r="AJ3395" i="2"/>
  <c r="AH3395" i="2"/>
  <c r="AJ3394" i="2"/>
  <c r="AH3394" i="2"/>
  <c r="AJ3393" i="2"/>
  <c r="AH3393" i="2"/>
  <c r="AJ3392" i="2"/>
  <c r="AH3392" i="2"/>
  <c r="AJ3391" i="2"/>
  <c r="AH3391" i="2"/>
  <c r="AJ3390" i="2"/>
  <c r="AH3390" i="2"/>
  <c r="AJ3389" i="2"/>
  <c r="AH3389" i="2"/>
  <c r="AJ3388" i="2"/>
  <c r="AH3388" i="2"/>
  <c r="AJ3387" i="2"/>
  <c r="AH3387" i="2"/>
  <c r="AJ3386" i="2"/>
  <c r="AH3386" i="2"/>
  <c r="AJ3385" i="2"/>
  <c r="AH3385" i="2"/>
  <c r="AJ3384" i="2"/>
  <c r="AH3384" i="2"/>
  <c r="AJ3383" i="2"/>
  <c r="AH3383" i="2"/>
  <c r="AJ3382" i="2"/>
  <c r="AH3382" i="2"/>
  <c r="AJ3381" i="2"/>
  <c r="AH3381" i="2"/>
  <c r="AJ3380" i="2"/>
  <c r="AH3380" i="2"/>
  <c r="AJ3379" i="2"/>
  <c r="AH3379" i="2"/>
  <c r="AJ3378" i="2"/>
  <c r="AH3378" i="2"/>
  <c r="AJ3377" i="2"/>
  <c r="AH3377" i="2"/>
  <c r="AJ3376" i="2"/>
  <c r="AH3376" i="2"/>
  <c r="AJ3375" i="2"/>
  <c r="AH3375" i="2"/>
  <c r="AJ3374" i="2"/>
  <c r="AH3374" i="2"/>
  <c r="AJ3373" i="2"/>
  <c r="AH3373" i="2"/>
  <c r="AJ3372" i="2"/>
  <c r="AH3372" i="2"/>
  <c r="AJ3371" i="2"/>
  <c r="AH3371" i="2"/>
  <c r="AJ3370" i="2"/>
  <c r="AH3370" i="2"/>
  <c r="AJ3369" i="2"/>
  <c r="AH3369" i="2"/>
  <c r="AJ3368" i="2"/>
  <c r="AH3368" i="2"/>
  <c r="AJ3367" i="2"/>
  <c r="AH3367" i="2"/>
  <c r="AJ3366" i="2"/>
  <c r="AH3366" i="2"/>
  <c r="AJ3365" i="2"/>
  <c r="AH3365" i="2"/>
  <c r="AJ3364" i="2"/>
  <c r="AH3364" i="2"/>
  <c r="AJ3363" i="2"/>
  <c r="AH3363" i="2"/>
  <c r="AJ3362" i="2"/>
  <c r="AH3362" i="2"/>
  <c r="AJ3361" i="2"/>
  <c r="AH3361" i="2"/>
  <c r="AJ3360" i="2"/>
  <c r="AH3360" i="2"/>
  <c r="AJ3359" i="2"/>
  <c r="AH3359" i="2"/>
  <c r="AJ3358" i="2"/>
  <c r="AH3358" i="2"/>
  <c r="AJ3357" i="2"/>
  <c r="AH3357" i="2"/>
  <c r="AJ3356" i="2"/>
  <c r="AH3356" i="2"/>
  <c r="AJ3355" i="2"/>
  <c r="AH3355" i="2"/>
  <c r="AJ3354" i="2"/>
  <c r="AH3354" i="2"/>
  <c r="AJ3353" i="2"/>
  <c r="AH3353" i="2"/>
  <c r="AJ3352" i="2"/>
  <c r="AH3352" i="2"/>
  <c r="AJ3351" i="2"/>
  <c r="AH3351" i="2"/>
  <c r="AJ3350" i="2"/>
  <c r="AH3350" i="2"/>
  <c r="AJ3349" i="2"/>
  <c r="AH3349" i="2"/>
  <c r="AJ3348" i="2"/>
  <c r="AH3348" i="2"/>
  <c r="AJ3347" i="2"/>
  <c r="AH3347" i="2"/>
  <c r="AJ3346" i="2"/>
  <c r="AH3346" i="2"/>
  <c r="AJ3345" i="2"/>
  <c r="AH3345" i="2"/>
  <c r="AJ3344" i="2"/>
  <c r="AH3344" i="2"/>
  <c r="AJ3343" i="2"/>
  <c r="AH3343" i="2"/>
  <c r="AJ3342" i="2"/>
  <c r="AH3342" i="2"/>
  <c r="AJ3341" i="2"/>
  <c r="AH3341" i="2"/>
  <c r="AJ3340" i="2"/>
  <c r="AH3340" i="2"/>
  <c r="AJ3339" i="2"/>
  <c r="AH3339" i="2"/>
  <c r="AJ3338" i="2"/>
  <c r="AH3338" i="2"/>
  <c r="AJ3337" i="2"/>
  <c r="AH3337" i="2"/>
  <c r="AJ3336" i="2"/>
  <c r="AH3336" i="2"/>
  <c r="AJ3335" i="2"/>
  <c r="AH3335" i="2"/>
  <c r="AJ3334" i="2"/>
  <c r="AH3334" i="2"/>
  <c r="AJ3333" i="2"/>
  <c r="AH3333" i="2"/>
  <c r="AJ3332" i="2"/>
  <c r="AH3332" i="2"/>
  <c r="AJ3331" i="2"/>
  <c r="AH3331" i="2"/>
  <c r="AJ3330" i="2"/>
  <c r="AH3330" i="2"/>
  <c r="AJ3329" i="2"/>
  <c r="AH3329" i="2"/>
  <c r="AJ3328" i="2"/>
  <c r="AH3328" i="2"/>
  <c r="AJ3327" i="2"/>
  <c r="AH3327" i="2"/>
  <c r="AJ3326" i="2"/>
  <c r="AH3326" i="2"/>
  <c r="AJ3325" i="2"/>
  <c r="AH3325" i="2"/>
  <c r="AJ3324" i="2"/>
  <c r="AH3324" i="2"/>
  <c r="AJ3323" i="2"/>
  <c r="AH3323" i="2"/>
  <c r="AJ3322" i="2"/>
  <c r="AH3322" i="2"/>
  <c r="AJ3321" i="2"/>
  <c r="AH3321" i="2"/>
  <c r="AJ3320" i="2"/>
  <c r="AH3320" i="2"/>
  <c r="AJ3319" i="2"/>
  <c r="AH3319" i="2"/>
  <c r="AJ3318" i="2"/>
  <c r="AH3318" i="2"/>
  <c r="AJ3317" i="2"/>
  <c r="AH3317" i="2"/>
  <c r="AJ3316" i="2"/>
  <c r="AH3316" i="2"/>
  <c r="AJ3315" i="2"/>
  <c r="AH3315" i="2"/>
  <c r="AJ3314" i="2"/>
  <c r="AH3314" i="2"/>
  <c r="AJ3313" i="2"/>
  <c r="AH3313" i="2"/>
  <c r="AJ3312" i="2"/>
  <c r="AH3312" i="2"/>
  <c r="AJ3311" i="2"/>
  <c r="AH3311" i="2"/>
  <c r="AJ3310" i="2"/>
  <c r="AH3310" i="2"/>
  <c r="AJ3309" i="2"/>
  <c r="AH3309" i="2"/>
  <c r="AJ3308" i="2"/>
  <c r="AH3308" i="2"/>
  <c r="AJ3307" i="2"/>
  <c r="AH3307" i="2"/>
  <c r="AJ3306" i="2"/>
  <c r="AH3306" i="2"/>
  <c r="AJ3305" i="2"/>
  <c r="AH3305" i="2"/>
  <c r="AJ3304" i="2"/>
  <c r="AH3304" i="2"/>
  <c r="AJ3303" i="2"/>
  <c r="AH3303" i="2"/>
  <c r="AJ3302" i="2"/>
  <c r="AH3302" i="2"/>
  <c r="AJ3301" i="2"/>
  <c r="AH3301" i="2"/>
  <c r="AJ3300" i="2"/>
  <c r="AH3300" i="2"/>
  <c r="AJ3299" i="2"/>
  <c r="AH3299" i="2"/>
  <c r="AJ3298" i="2"/>
  <c r="AH3298" i="2"/>
  <c r="AJ3297" i="2"/>
  <c r="AH3297" i="2"/>
  <c r="AJ3296" i="2"/>
  <c r="AH3296" i="2"/>
  <c r="AJ3295" i="2"/>
  <c r="AH3295" i="2"/>
  <c r="AJ3294" i="2"/>
  <c r="AH3294" i="2"/>
  <c r="AJ3293" i="2"/>
  <c r="AH3293" i="2"/>
  <c r="AJ3292" i="2"/>
  <c r="AH3292" i="2"/>
  <c r="AJ3291" i="2"/>
  <c r="AH3291" i="2"/>
  <c r="AJ3290" i="2"/>
  <c r="AH3290" i="2"/>
  <c r="AJ3289" i="2"/>
  <c r="AH3289" i="2"/>
  <c r="AJ3288" i="2"/>
  <c r="AH3288" i="2"/>
  <c r="AJ3287" i="2"/>
  <c r="AH3287" i="2"/>
  <c r="AJ3286" i="2"/>
  <c r="AH3286" i="2"/>
  <c r="AJ3285" i="2"/>
  <c r="AH3285" i="2"/>
  <c r="AJ3284" i="2"/>
  <c r="AH3284" i="2"/>
  <c r="AJ3283" i="2"/>
  <c r="AH3283" i="2"/>
  <c r="AJ3282" i="2"/>
  <c r="AH3282" i="2"/>
  <c r="AJ3281" i="2"/>
  <c r="AH3281" i="2"/>
  <c r="AJ3280" i="2"/>
  <c r="AH3280" i="2"/>
  <c r="AJ3279" i="2"/>
  <c r="AH3279" i="2"/>
  <c r="AJ3278" i="2"/>
  <c r="AH3278" i="2"/>
  <c r="AJ3277" i="2"/>
  <c r="AH3277" i="2"/>
  <c r="AJ3276" i="2"/>
  <c r="AH3276" i="2"/>
  <c r="AJ3275" i="2"/>
  <c r="AH3275" i="2"/>
  <c r="AJ3274" i="2"/>
  <c r="AH3274" i="2"/>
  <c r="AJ3273" i="2"/>
  <c r="AH3273" i="2"/>
  <c r="AJ3272" i="2"/>
  <c r="AH3272" i="2"/>
  <c r="AJ3271" i="2"/>
  <c r="AH3271" i="2"/>
  <c r="AJ3270" i="2"/>
  <c r="AH3270" i="2"/>
  <c r="AJ3269" i="2"/>
  <c r="AH3269" i="2"/>
  <c r="AJ3268" i="2"/>
  <c r="AH3268" i="2"/>
  <c r="AJ3267" i="2"/>
  <c r="AH3267" i="2"/>
  <c r="AJ3266" i="2"/>
  <c r="AH3266" i="2"/>
  <c r="AJ3265" i="2"/>
  <c r="AH3265" i="2"/>
  <c r="AJ3264" i="2"/>
  <c r="AH3264" i="2"/>
  <c r="AJ3263" i="2"/>
  <c r="AH3263" i="2"/>
  <c r="AJ3262" i="2"/>
  <c r="AH3262" i="2"/>
  <c r="AJ3261" i="2"/>
  <c r="AH3261" i="2"/>
  <c r="AJ3260" i="2"/>
  <c r="AH3260" i="2"/>
  <c r="AJ3259" i="2"/>
  <c r="AH3259" i="2"/>
  <c r="AJ3258" i="2"/>
  <c r="AH3258" i="2"/>
  <c r="AJ3257" i="2"/>
  <c r="AH3257" i="2"/>
  <c r="AJ3256" i="2"/>
  <c r="AH3256" i="2"/>
  <c r="AJ3255" i="2"/>
  <c r="AH3255" i="2"/>
  <c r="AJ3254" i="2"/>
  <c r="AH3254" i="2"/>
  <c r="AJ3253" i="2"/>
  <c r="AH3253" i="2"/>
  <c r="AJ3252" i="2"/>
  <c r="AH3252" i="2"/>
  <c r="AJ3251" i="2"/>
  <c r="AH3251" i="2"/>
  <c r="AJ3250" i="2"/>
  <c r="AH3250" i="2"/>
  <c r="AJ3249" i="2"/>
  <c r="AH3249" i="2"/>
  <c r="AJ3248" i="2"/>
  <c r="AH3248" i="2"/>
  <c r="AJ3247" i="2"/>
  <c r="AH3247" i="2"/>
  <c r="AJ3246" i="2"/>
  <c r="AH3246" i="2"/>
  <c r="AJ3245" i="2"/>
  <c r="AH3245" i="2"/>
  <c r="AJ3244" i="2"/>
  <c r="AH3244" i="2"/>
  <c r="AJ3243" i="2"/>
  <c r="AH3243" i="2"/>
  <c r="AJ3242" i="2"/>
  <c r="AH3242" i="2"/>
  <c r="AJ3241" i="2"/>
  <c r="AH3241" i="2"/>
  <c r="AJ3240" i="2"/>
  <c r="AH3240" i="2"/>
  <c r="AJ3239" i="2"/>
  <c r="AH3239" i="2"/>
  <c r="AJ3238" i="2"/>
  <c r="AH3238" i="2"/>
  <c r="AJ3237" i="2"/>
  <c r="AH3237" i="2"/>
  <c r="AJ3236" i="2"/>
  <c r="AH3236" i="2"/>
  <c r="AJ3235" i="2"/>
  <c r="AH3235" i="2"/>
  <c r="AJ3234" i="2"/>
  <c r="AH3234" i="2"/>
  <c r="AJ3233" i="2"/>
  <c r="AH3233" i="2"/>
  <c r="AJ3232" i="2"/>
  <c r="AH3232" i="2"/>
  <c r="AJ3231" i="2"/>
  <c r="AH3231" i="2"/>
  <c r="AJ3230" i="2"/>
  <c r="AH3230" i="2"/>
  <c r="AJ3229" i="2"/>
  <c r="AH3229" i="2"/>
  <c r="AJ3228" i="2"/>
  <c r="AH3228" i="2"/>
  <c r="AJ3227" i="2"/>
  <c r="AH3227" i="2"/>
  <c r="AJ3226" i="2"/>
  <c r="AH3226" i="2"/>
  <c r="AJ3225" i="2"/>
  <c r="AH3225" i="2"/>
  <c r="AJ3224" i="2"/>
  <c r="AH3224" i="2"/>
  <c r="AJ3223" i="2"/>
  <c r="AH3223" i="2"/>
  <c r="AJ3222" i="2"/>
  <c r="AH3222" i="2"/>
  <c r="AJ3221" i="2"/>
  <c r="AH3221" i="2"/>
  <c r="AJ3220" i="2"/>
  <c r="AH3220" i="2"/>
  <c r="AJ3219" i="2"/>
  <c r="AH3219" i="2"/>
  <c r="AJ3218" i="2"/>
  <c r="AH3218" i="2"/>
  <c r="AJ3217" i="2"/>
  <c r="AH3217" i="2"/>
  <c r="AJ3216" i="2"/>
  <c r="AH3216" i="2"/>
  <c r="AJ3215" i="2"/>
  <c r="AH3215" i="2"/>
  <c r="AJ3214" i="2"/>
  <c r="AH3214" i="2"/>
  <c r="AJ3213" i="2"/>
  <c r="AH3213" i="2"/>
  <c r="AJ3212" i="2"/>
  <c r="AH3212" i="2"/>
  <c r="AJ3211" i="2"/>
  <c r="AH3211" i="2"/>
  <c r="AJ3210" i="2"/>
  <c r="AH3210" i="2"/>
  <c r="AJ3209" i="2"/>
  <c r="AH3209" i="2"/>
  <c r="AJ3208" i="2"/>
  <c r="AH3208" i="2"/>
  <c r="AJ3207" i="2"/>
  <c r="AH3207" i="2"/>
  <c r="AJ3206" i="2"/>
  <c r="AH3206" i="2"/>
  <c r="AJ3205" i="2"/>
  <c r="AH3205" i="2"/>
  <c r="AJ3204" i="2"/>
  <c r="AH3204" i="2"/>
  <c r="AJ3203" i="2"/>
  <c r="AH3203" i="2"/>
  <c r="AJ3202" i="2"/>
  <c r="AH3202" i="2"/>
  <c r="AJ3201" i="2"/>
  <c r="AH3201" i="2"/>
  <c r="AJ3200" i="2"/>
  <c r="AH3200" i="2"/>
  <c r="AJ3199" i="2"/>
  <c r="AH3199" i="2"/>
  <c r="AJ3198" i="2"/>
  <c r="AH3198" i="2"/>
  <c r="AJ3197" i="2"/>
  <c r="AH3197" i="2"/>
  <c r="AJ3196" i="2"/>
  <c r="AH3196" i="2"/>
  <c r="AJ3195" i="2"/>
  <c r="AH3195" i="2"/>
  <c r="AJ3194" i="2"/>
  <c r="AH3194" i="2"/>
  <c r="AJ3193" i="2"/>
  <c r="AH3193" i="2"/>
  <c r="AJ3192" i="2"/>
  <c r="AH3192" i="2"/>
  <c r="AJ3191" i="2"/>
  <c r="AH3191" i="2"/>
  <c r="AJ3190" i="2"/>
  <c r="AH3190" i="2"/>
  <c r="AJ3189" i="2"/>
  <c r="AH3189" i="2"/>
  <c r="AJ3188" i="2"/>
  <c r="AH3188" i="2"/>
  <c r="AJ3187" i="2"/>
  <c r="AH3187" i="2"/>
  <c r="AJ3186" i="2"/>
  <c r="AH3186" i="2"/>
  <c r="AJ3185" i="2"/>
  <c r="AH3185" i="2"/>
  <c r="AJ3184" i="2"/>
  <c r="AH3184" i="2"/>
  <c r="AJ3183" i="2"/>
  <c r="AH3183" i="2"/>
  <c r="AJ3182" i="2"/>
  <c r="AH3182" i="2"/>
  <c r="AJ3181" i="2"/>
  <c r="AH3181" i="2"/>
  <c r="AJ3180" i="2"/>
  <c r="AH3180" i="2"/>
  <c r="AJ3179" i="2"/>
  <c r="AH3179" i="2"/>
  <c r="AJ3178" i="2"/>
  <c r="AH3178" i="2"/>
  <c r="AJ3177" i="2"/>
  <c r="AH3177" i="2"/>
  <c r="AJ3176" i="2"/>
  <c r="AH3176" i="2"/>
  <c r="AJ3175" i="2"/>
  <c r="AH3175" i="2"/>
  <c r="AJ3174" i="2"/>
  <c r="AH3174" i="2"/>
  <c r="AJ3173" i="2"/>
  <c r="AH3173" i="2"/>
  <c r="AJ3172" i="2"/>
  <c r="AH3172" i="2"/>
  <c r="AJ3171" i="2"/>
  <c r="AH3171" i="2"/>
  <c r="AJ3170" i="2"/>
  <c r="AH3170" i="2"/>
  <c r="AJ3169" i="2"/>
  <c r="AH3169" i="2"/>
  <c r="AJ3168" i="2"/>
  <c r="AH3168" i="2"/>
  <c r="AJ3167" i="2"/>
  <c r="AH3167" i="2"/>
  <c r="AJ3166" i="2"/>
  <c r="AH3166" i="2"/>
  <c r="AJ3165" i="2"/>
  <c r="AH3165" i="2"/>
  <c r="AJ3164" i="2"/>
  <c r="AH3164" i="2"/>
  <c r="AJ3163" i="2"/>
  <c r="AH3163" i="2"/>
  <c r="AJ3162" i="2"/>
  <c r="AH3162" i="2"/>
  <c r="AJ3161" i="2"/>
  <c r="AH3161" i="2"/>
  <c r="AJ3160" i="2"/>
  <c r="AH3160" i="2"/>
  <c r="AJ3159" i="2"/>
  <c r="AH3159" i="2"/>
  <c r="AJ3158" i="2"/>
  <c r="AH3158" i="2"/>
  <c r="AJ3157" i="2"/>
  <c r="AH3157" i="2"/>
  <c r="AJ3156" i="2"/>
  <c r="AH3156" i="2"/>
  <c r="AJ3155" i="2"/>
  <c r="AH3155" i="2"/>
  <c r="AJ3154" i="2"/>
  <c r="AH3154" i="2"/>
  <c r="AJ3153" i="2"/>
  <c r="AH3153" i="2"/>
  <c r="AJ3152" i="2"/>
  <c r="AH3152" i="2"/>
  <c r="AJ3151" i="2"/>
  <c r="AH3151" i="2"/>
  <c r="AJ3150" i="2"/>
  <c r="AH3150" i="2"/>
  <c r="AJ3149" i="2"/>
  <c r="AH3149" i="2"/>
  <c r="AJ3148" i="2"/>
  <c r="AH3148" i="2"/>
  <c r="AJ3147" i="2"/>
  <c r="AH3147" i="2"/>
  <c r="AJ3146" i="2"/>
  <c r="AH3146" i="2"/>
  <c r="AJ3145" i="2"/>
  <c r="AH3145" i="2"/>
  <c r="AJ3144" i="2"/>
  <c r="AH3144" i="2"/>
  <c r="AJ3143" i="2"/>
  <c r="AH3143" i="2"/>
  <c r="AJ3142" i="2"/>
  <c r="AH3142" i="2"/>
  <c r="AJ3141" i="2"/>
  <c r="AH3141" i="2"/>
  <c r="AJ3140" i="2"/>
  <c r="AH3140" i="2"/>
  <c r="AJ3139" i="2"/>
  <c r="AH3139" i="2"/>
  <c r="AJ3138" i="2"/>
  <c r="AH3138" i="2"/>
  <c r="AJ3137" i="2"/>
  <c r="AH3137" i="2"/>
  <c r="AJ3136" i="2"/>
  <c r="AH3136" i="2"/>
  <c r="AJ3135" i="2"/>
  <c r="AH3135" i="2"/>
  <c r="AJ3134" i="2"/>
  <c r="AH3134" i="2"/>
  <c r="AJ3133" i="2"/>
  <c r="AH3133" i="2"/>
  <c r="AJ3132" i="2"/>
  <c r="AH3132" i="2"/>
  <c r="AJ3131" i="2"/>
  <c r="AH3131" i="2"/>
  <c r="AJ3130" i="2"/>
  <c r="AH3130" i="2"/>
  <c r="AJ3129" i="2"/>
  <c r="AH3129" i="2"/>
  <c r="AJ3128" i="2"/>
  <c r="AH3128" i="2"/>
  <c r="AJ3127" i="2"/>
  <c r="AH3127" i="2"/>
  <c r="AJ3126" i="2"/>
  <c r="AH3126" i="2"/>
  <c r="AJ3125" i="2"/>
  <c r="AH3125" i="2"/>
  <c r="AJ3124" i="2"/>
  <c r="AH3124" i="2"/>
  <c r="AJ3123" i="2"/>
  <c r="AH3123" i="2"/>
  <c r="AJ3122" i="2"/>
  <c r="AH3122" i="2"/>
  <c r="AJ3121" i="2"/>
  <c r="AH3121" i="2"/>
  <c r="AJ3120" i="2"/>
  <c r="AH3120" i="2"/>
  <c r="AJ3119" i="2"/>
  <c r="AH3119" i="2"/>
  <c r="AJ3118" i="2"/>
  <c r="AH3118" i="2"/>
  <c r="AJ3117" i="2"/>
  <c r="AH3117" i="2"/>
  <c r="AJ3116" i="2"/>
  <c r="AH3116" i="2"/>
  <c r="AJ3115" i="2"/>
  <c r="AH3115" i="2"/>
  <c r="AJ3114" i="2"/>
  <c r="AH3114" i="2"/>
  <c r="AJ3113" i="2"/>
  <c r="AH3113" i="2"/>
  <c r="AJ3112" i="2"/>
  <c r="AH3112" i="2"/>
  <c r="AJ3111" i="2"/>
  <c r="AH3111" i="2"/>
  <c r="AJ3110" i="2"/>
  <c r="AH3110" i="2"/>
  <c r="AJ3109" i="2"/>
  <c r="AH3109" i="2"/>
  <c r="AJ3108" i="2"/>
  <c r="AH3108" i="2"/>
  <c r="AJ3107" i="2"/>
  <c r="AH3107" i="2"/>
  <c r="AJ3106" i="2"/>
  <c r="AH3106" i="2"/>
  <c r="AJ3105" i="2"/>
  <c r="AH3105" i="2"/>
  <c r="AJ3104" i="2"/>
  <c r="AH3104" i="2"/>
  <c r="AJ3103" i="2"/>
  <c r="AH3103" i="2"/>
  <c r="AJ3102" i="2"/>
  <c r="AH3102" i="2"/>
  <c r="AJ3101" i="2"/>
  <c r="AH3101" i="2"/>
  <c r="AJ3100" i="2"/>
  <c r="AH3100" i="2"/>
  <c r="AJ3099" i="2"/>
  <c r="AH3099" i="2"/>
  <c r="AJ3098" i="2"/>
  <c r="AH3098" i="2"/>
  <c r="AJ3097" i="2"/>
  <c r="AH3097" i="2"/>
  <c r="AJ3096" i="2"/>
  <c r="AH3096" i="2"/>
  <c r="AJ3095" i="2"/>
  <c r="AH3095" i="2"/>
  <c r="AJ3094" i="2"/>
  <c r="AH3094" i="2"/>
  <c r="AJ3093" i="2"/>
  <c r="AH3093" i="2"/>
  <c r="AJ3092" i="2"/>
  <c r="AH3092" i="2"/>
  <c r="AJ3091" i="2"/>
  <c r="AH3091" i="2"/>
  <c r="AJ3090" i="2"/>
  <c r="AH3090" i="2"/>
  <c r="AJ3089" i="2"/>
  <c r="AH3089" i="2"/>
  <c r="AJ3088" i="2"/>
  <c r="AH3088" i="2"/>
  <c r="AJ3087" i="2"/>
  <c r="AH3087" i="2"/>
  <c r="AJ3086" i="2"/>
  <c r="AH3086" i="2"/>
  <c r="AJ3085" i="2"/>
  <c r="AH3085" i="2"/>
  <c r="AJ3084" i="2"/>
  <c r="AH3084" i="2"/>
  <c r="AJ3083" i="2"/>
  <c r="AH3083" i="2"/>
  <c r="AJ3082" i="2"/>
  <c r="AH3082" i="2"/>
  <c r="AJ3081" i="2"/>
  <c r="AH3081" i="2"/>
  <c r="AJ3080" i="2"/>
  <c r="AH3080" i="2"/>
  <c r="AJ3079" i="2"/>
  <c r="AH3079" i="2"/>
  <c r="AJ3078" i="2"/>
  <c r="AH3078" i="2"/>
  <c r="AJ3077" i="2"/>
  <c r="AH3077" i="2"/>
  <c r="AJ3076" i="2"/>
  <c r="AH3076" i="2"/>
  <c r="AJ3075" i="2"/>
  <c r="AH3075" i="2"/>
  <c r="AJ3074" i="2"/>
  <c r="AH3074" i="2"/>
  <c r="AJ3073" i="2"/>
  <c r="AH3073" i="2"/>
  <c r="AJ3072" i="2"/>
  <c r="AH3072" i="2"/>
  <c r="AJ3071" i="2"/>
  <c r="AH3071" i="2"/>
  <c r="AJ3070" i="2"/>
  <c r="AH3070" i="2"/>
  <c r="AJ3069" i="2"/>
  <c r="AH3069" i="2"/>
  <c r="AJ3068" i="2"/>
  <c r="AH3068" i="2"/>
  <c r="AJ3067" i="2"/>
  <c r="AH3067" i="2"/>
  <c r="AJ3066" i="2"/>
  <c r="AH3066" i="2"/>
  <c r="AJ3065" i="2"/>
  <c r="AH3065" i="2"/>
  <c r="AJ3064" i="2"/>
  <c r="AH3064" i="2"/>
  <c r="AJ3063" i="2"/>
  <c r="AH3063" i="2"/>
  <c r="AJ3062" i="2"/>
  <c r="AH3062" i="2"/>
  <c r="AJ3061" i="2"/>
  <c r="AH3061" i="2"/>
  <c r="AJ3060" i="2"/>
  <c r="AH3060" i="2"/>
  <c r="AJ3059" i="2"/>
  <c r="AH3059" i="2"/>
  <c r="AJ3058" i="2"/>
  <c r="AH3058" i="2"/>
  <c r="AJ3057" i="2"/>
  <c r="AH3057" i="2"/>
  <c r="AJ3056" i="2"/>
  <c r="AH3056" i="2"/>
  <c r="AJ3055" i="2"/>
  <c r="AH3055" i="2"/>
  <c r="AJ3054" i="2"/>
  <c r="AH3054" i="2"/>
  <c r="AJ3053" i="2"/>
  <c r="AH3053" i="2"/>
  <c r="AJ3052" i="2"/>
  <c r="AH3052" i="2"/>
  <c r="AJ3051" i="2"/>
  <c r="AH3051" i="2"/>
  <c r="AJ3050" i="2"/>
  <c r="AH3050" i="2"/>
  <c r="AJ3049" i="2"/>
  <c r="AH3049" i="2"/>
  <c r="AJ3048" i="2"/>
  <c r="AH3048" i="2"/>
  <c r="AJ3047" i="2"/>
  <c r="AH3047" i="2"/>
  <c r="AJ3046" i="2"/>
  <c r="AH3046" i="2"/>
  <c r="AJ3045" i="2"/>
  <c r="AH3045" i="2"/>
  <c r="AJ3044" i="2"/>
  <c r="AH3044" i="2"/>
  <c r="AJ3043" i="2"/>
  <c r="AH3043" i="2"/>
  <c r="AJ3042" i="2"/>
  <c r="AH3042" i="2"/>
  <c r="AJ3041" i="2"/>
  <c r="AH3041" i="2"/>
  <c r="AJ3040" i="2"/>
  <c r="AH3040" i="2"/>
  <c r="AJ3039" i="2"/>
  <c r="AH3039" i="2"/>
  <c r="AJ3038" i="2"/>
  <c r="AH3038" i="2"/>
  <c r="AJ3037" i="2"/>
  <c r="AH3037" i="2"/>
  <c r="AJ3036" i="2"/>
  <c r="AH3036" i="2"/>
  <c r="AJ3035" i="2"/>
  <c r="AH3035" i="2"/>
  <c r="AJ3034" i="2"/>
  <c r="AH3034" i="2"/>
  <c r="AJ3033" i="2"/>
  <c r="AH3033" i="2"/>
  <c r="AJ3032" i="2"/>
  <c r="AH3032" i="2"/>
  <c r="AJ3031" i="2"/>
  <c r="AH3031" i="2"/>
  <c r="AJ3030" i="2"/>
  <c r="AH3030" i="2"/>
  <c r="AJ3029" i="2"/>
  <c r="AH3029" i="2"/>
  <c r="AJ3028" i="2"/>
  <c r="AH3028" i="2"/>
  <c r="AJ3027" i="2"/>
  <c r="AH3027" i="2"/>
  <c r="AJ3026" i="2"/>
  <c r="AH3026" i="2"/>
  <c r="AJ3025" i="2"/>
  <c r="AH3025" i="2"/>
  <c r="AJ3024" i="2"/>
  <c r="AH3024" i="2"/>
  <c r="AJ3023" i="2"/>
  <c r="AH3023" i="2"/>
  <c r="AJ3022" i="2"/>
  <c r="AH3022" i="2"/>
  <c r="AJ3021" i="2"/>
  <c r="AH3021" i="2"/>
  <c r="AJ3020" i="2"/>
  <c r="AH3020" i="2"/>
  <c r="AJ3019" i="2"/>
  <c r="AH3019" i="2"/>
  <c r="AJ3018" i="2"/>
  <c r="AH3018" i="2"/>
  <c r="AJ3017" i="2"/>
  <c r="AH3017" i="2"/>
  <c r="AJ3016" i="2"/>
  <c r="AH3016" i="2"/>
  <c r="AJ3015" i="2"/>
  <c r="AH3015" i="2"/>
  <c r="AJ3014" i="2"/>
  <c r="AH3014" i="2"/>
  <c r="AJ3013" i="2"/>
  <c r="AH3013" i="2"/>
  <c r="AJ3012" i="2"/>
  <c r="AH3012" i="2"/>
  <c r="AJ3011" i="2"/>
  <c r="AH3011" i="2"/>
  <c r="AJ3010" i="2"/>
  <c r="AH3010" i="2"/>
  <c r="AJ3009" i="2"/>
  <c r="AH3009" i="2"/>
  <c r="AJ3008" i="2"/>
  <c r="AH3008" i="2"/>
  <c r="AJ3007" i="2"/>
  <c r="AH3007" i="2"/>
  <c r="AJ3006" i="2"/>
  <c r="AH3006" i="2"/>
  <c r="AJ3005" i="2"/>
  <c r="AH3005" i="2"/>
  <c r="AJ3004" i="2"/>
  <c r="AH3004" i="2"/>
  <c r="AJ3003" i="2"/>
  <c r="AH3003" i="2"/>
  <c r="AJ3002" i="2"/>
  <c r="AH3002" i="2"/>
  <c r="AJ3001" i="2"/>
  <c r="AH3001" i="2"/>
  <c r="AJ3000" i="2"/>
  <c r="AH3000" i="2"/>
  <c r="AJ2999" i="2"/>
  <c r="AH2999" i="2"/>
  <c r="AJ2998" i="2"/>
  <c r="AH2998" i="2"/>
  <c r="AJ2997" i="2"/>
  <c r="AH2997" i="2"/>
  <c r="AJ2996" i="2"/>
  <c r="AH2996" i="2"/>
  <c r="AJ2995" i="2"/>
  <c r="AH2995" i="2"/>
  <c r="AJ2994" i="2"/>
  <c r="AH2994" i="2"/>
  <c r="AJ2993" i="2"/>
  <c r="AH2993" i="2"/>
  <c r="AJ2992" i="2"/>
  <c r="AH2992" i="2"/>
  <c r="AJ2991" i="2"/>
  <c r="AH2991" i="2"/>
  <c r="AJ2990" i="2"/>
  <c r="AH2990" i="2"/>
  <c r="AJ2989" i="2"/>
  <c r="AH2989" i="2"/>
  <c r="AJ2988" i="2"/>
  <c r="AH2988" i="2"/>
  <c r="AJ2987" i="2"/>
  <c r="AH2987" i="2"/>
  <c r="AJ2986" i="2"/>
  <c r="AH2986" i="2"/>
  <c r="AJ2985" i="2"/>
  <c r="AH2985" i="2"/>
  <c r="AJ2984" i="2"/>
  <c r="AH2984" i="2"/>
  <c r="AJ2983" i="2"/>
  <c r="AH2983" i="2"/>
  <c r="AJ2982" i="2"/>
  <c r="AH2982" i="2"/>
  <c r="AJ2981" i="2"/>
  <c r="AH2981" i="2"/>
  <c r="AJ2980" i="2"/>
  <c r="AH2980" i="2"/>
  <c r="AJ2979" i="2"/>
  <c r="AH2979" i="2"/>
  <c r="AJ2978" i="2"/>
  <c r="AH2978" i="2"/>
  <c r="AJ2977" i="2"/>
  <c r="AH2977" i="2"/>
  <c r="AJ2976" i="2"/>
  <c r="AH2976" i="2"/>
  <c r="AJ2975" i="2"/>
  <c r="AH2975" i="2"/>
  <c r="AJ2974" i="2"/>
  <c r="AH2974" i="2"/>
  <c r="AJ2973" i="2"/>
  <c r="AH2973" i="2"/>
  <c r="AJ2972" i="2"/>
  <c r="AH2972" i="2"/>
  <c r="AJ2971" i="2"/>
  <c r="AH2971" i="2"/>
  <c r="AJ2970" i="2"/>
  <c r="AH2970" i="2"/>
  <c r="AJ2969" i="2"/>
  <c r="AH2969" i="2"/>
  <c r="AJ2968" i="2"/>
  <c r="AH2968" i="2"/>
  <c r="AJ2967" i="2"/>
  <c r="AH2967" i="2"/>
  <c r="AJ2966" i="2"/>
  <c r="AH2966" i="2"/>
  <c r="AJ2965" i="2"/>
  <c r="AH2965" i="2"/>
  <c r="AJ2964" i="2"/>
  <c r="AH2964" i="2"/>
  <c r="AJ2963" i="2"/>
  <c r="AH2963" i="2"/>
  <c r="AJ2962" i="2"/>
  <c r="AH2962" i="2"/>
  <c r="AJ2961" i="2"/>
  <c r="AH2961" i="2"/>
  <c r="AJ2960" i="2"/>
  <c r="AH2960" i="2"/>
  <c r="AJ2959" i="2"/>
  <c r="AH2959" i="2"/>
  <c r="AJ2958" i="2"/>
  <c r="AH2958" i="2"/>
  <c r="AJ2957" i="2"/>
  <c r="AH2957" i="2"/>
  <c r="AJ2956" i="2"/>
  <c r="AH2956" i="2"/>
  <c r="AJ2955" i="2"/>
  <c r="AH2955" i="2"/>
  <c r="AJ2954" i="2"/>
  <c r="AH2954" i="2"/>
  <c r="AJ2953" i="2"/>
  <c r="AH2953" i="2"/>
  <c r="AJ2952" i="2"/>
  <c r="AH2952" i="2"/>
  <c r="AJ2951" i="2"/>
  <c r="AH2951" i="2"/>
  <c r="AJ2950" i="2"/>
  <c r="AH2950" i="2"/>
  <c r="AJ2949" i="2"/>
  <c r="AH2949" i="2"/>
  <c r="AJ2948" i="2"/>
  <c r="AH2948" i="2"/>
  <c r="AJ2947" i="2"/>
  <c r="AH2947" i="2"/>
  <c r="AJ2946" i="2"/>
  <c r="AH2946" i="2"/>
  <c r="AJ2945" i="2"/>
  <c r="AH2945" i="2"/>
  <c r="AJ2944" i="2"/>
  <c r="AH2944" i="2"/>
  <c r="AJ2943" i="2"/>
  <c r="AH2943" i="2"/>
  <c r="AJ2942" i="2"/>
  <c r="AH2942" i="2"/>
  <c r="AJ2941" i="2"/>
  <c r="AH2941" i="2"/>
  <c r="AJ2940" i="2"/>
  <c r="AH2940" i="2"/>
  <c r="AJ2939" i="2"/>
  <c r="AH2939" i="2"/>
  <c r="AJ2938" i="2"/>
  <c r="AH2938" i="2"/>
  <c r="AJ2937" i="2"/>
  <c r="AH2937" i="2"/>
  <c r="AJ2936" i="2"/>
  <c r="AH2936" i="2"/>
  <c r="AJ2935" i="2"/>
  <c r="AH2935" i="2"/>
  <c r="AJ2934" i="2"/>
  <c r="AH2934" i="2"/>
  <c r="AJ2933" i="2"/>
  <c r="AH2933" i="2"/>
  <c r="AJ2932" i="2"/>
  <c r="AH2932" i="2"/>
  <c r="AJ2931" i="2"/>
  <c r="AH2931" i="2"/>
  <c r="AJ2930" i="2"/>
  <c r="AH2930" i="2"/>
  <c r="AJ2929" i="2"/>
  <c r="AH2929" i="2"/>
  <c r="AJ2928" i="2"/>
  <c r="AH2928" i="2"/>
  <c r="AJ2927" i="2"/>
  <c r="AH2927" i="2"/>
  <c r="AJ2926" i="2"/>
  <c r="AH2926" i="2"/>
  <c r="AJ2925" i="2"/>
  <c r="AH2925" i="2"/>
  <c r="AJ2924" i="2"/>
  <c r="AH2924" i="2"/>
  <c r="AJ2923" i="2"/>
  <c r="AH2923" i="2"/>
  <c r="AJ2922" i="2"/>
  <c r="AH2922" i="2"/>
  <c r="AJ2921" i="2"/>
  <c r="AH2921" i="2"/>
  <c r="AJ2920" i="2"/>
  <c r="AH2920" i="2"/>
  <c r="AJ2919" i="2"/>
  <c r="AH2919" i="2"/>
  <c r="AJ2918" i="2"/>
  <c r="AH2918" i="2"/>
  <c r="AJ2917" i="2"/>
  <c r="AH2917" i="2"/>
  <c r="AJ2916" i="2"/>
  <c r="AH2916" i="2"/>
  <c r="AJ2915" i="2"/>
  <c r="AH2915" i="2"/>
  <c r="AJ2914" i="2"/>
  <c r="AH2914" i="2"/>
  <c r="AJ2913" i="2"/>
  <c r="AH2913" i="2"/>
  <c r="AJ2912" i="2"/>
  <c r="AH2912" i="2"/>
  <c r="AJ2911" i="2"/>
  <c r="AH2911" i="2"/>
  <c r="AJ2910" i="2"/>
  <c r="AH2910" i="2"/>
  <c r="AJ2909" i="2"/>
  <c r="AH2909" i="2"/>
  <c r="AJ2908" i="2"/>
  <c r="AH2908" i="2"/>
  <c r="AJ2907" i="2"/>
  <c r="AH2907" i="2"/>
  <c r="AJ2906" i="2"/>
  <c r="AH2906" i="2"/>
  <c r="AJ2905" i="2"/>
  <c r="AH2905" i="2"/>
  <c r="AJ2904" i="2"/>
  <c r="AH2904" i="2"/>
  <c r="AJ2903" i="2"/>
  <c r="AH2903" i="2"/>
  <c r="AJ2902" i="2"/>
  <c r="AH2902" i="2"/>
  <c r="AJ2901" i="2"/>
  <c r="AH2901" i="2"/>
  <c r="AJ2900" i="2"/>
  <c r="AH2900" i="2"/>
  <c r="AJ2899" i="2"/>
  <c r="AH2899" i="2"/>
  <c r="AJ2898" i="2"/>
  <c r="AH2898" i="2"/>
  <c r="AJ2897" i="2"/>
  <c r="AH2897" i="2"/>
  <c r="AJ2896" i="2"/>
  <c r="AH2896" i="2"/>
  <c r="AJ2895" i="2"/>
  <c r="AH2895" i="2"/>
  <c r="AJ2894" i="2"/>
  <c r="AH2894" i="2"/>
  <c r="AJ2893" i="2"/>
  <c r="AH2893" i="2"/>
  <c r="AJ2892" i="2"/>
  <c r="AH2892" i="2"/>
  <c r="AJ2891" i="2"/>
  <c r="AH2891" i="2"/>
  <c r="AJ2890" i="2"/>
  <c r="AH2890" i="2"/>
  <c r="AJ2889" i="2"/>
  <c r="AH2889" i="2"/>
  <c r="AJ2888" i="2"/>
  <c r="AH2888" i="2"/>
  <c r="AJ2887" i="2"/>
  <c r="AH2887" i="2"/>
  <c r="AJ2886" i="2"/>
  <c r="AH2886" i="2"/>
  <c r="AJ2885" i="2"/>
  <c r="AH2885" i="2"/>
  <c r="AJ2884" i="2"/>
  <c r="AH2884" i="2"/>
  <c r="AJ2883" i="2"/>
  <c r="AH2883" i="2"/>
  <c r="AJ2882" i="2"/>
  <c r="AH2882" i="2"/>
  <c r="AJ2881" i="2"/>
  <c r="AH2881" i="2"/>
  <c r="AJ2880" i="2"/>
  <c r="AH2880" i="2"/>
  <c r="AJ2879" i="2"/>
  <c r="AH2879" i="2"/>
  <c r="AJ2878" i="2"/>
  <c r="AH2878" i="2"/>
  <c r="AJ2877" i="2"/>
  <c r="AH2877" i="2"/>
  <c r="AJ2876" i="2"/>
  <c r="AH2876" i="2"/>
  <c r="AJ2875" i="2"/>
  <c r="AH2875" i="2"/>
  <c r="AJ2874" i="2"/>
  <c r="AH2874" i="2"/>
  <c r="AJ2873" i="2"/>
  <c r="AH2873" i="2"/>
  <c r="AJ2872" i="2"/>
  <c r="AH2872" i="2"/>
  <c r="AJ2871" i="2"/>
  <c r="AH2871" i="2"/>
  <c r="AJ2870" i="2"/>
  <c r="AH2870" i="2"/>
  <c r="AJ2869" i="2"/>
  <c r="AH2869" i="2"/>
  <c r="AJ2868" i="2"/>
  <c r="AH2868" i="2"/>
  <c r="AJ2867" i="2"/>
  <c r="AH2867" i="2"/>
  <c r="AJ2866" i="2"/>
  <c r="AH2866" i="2"/>
  <c r="AJ2865" i="2"/>
  <c r="AH2865" i="2"/>
  <c r="AJ2864" i="2"/>
  <c r="AH2864" i="2"/>
  <c r="AJ2863" i="2"/>
  <c r="AH2863" i="2"/>
  <c r="AJ2862" i="2"/>
  <c r="AH2862" i="2"/>
  <c r="AJ2861" i="2"/>
  <c r="AH2861" i="2"/>
  <c r="AJ2860" i="2"/>
  <c r="AH2860" i="2"/>
  <c r="AJ2859" i="2"/>
  <c r="AH2859" i="2"/>
  <c r="AJ2858" i="2"/>
  <c r="AH2858" i="2"/>
  <c r="AJ2857" i="2"/>
  <c r="AH2857" i="2"/>
  <c r="AJ2856" i="2"/>
  <c r="AH2856" i="2"/>
  <c r="AJ2855" i="2"/>
  <c r="AH2855" i="2"/>
  <c r="AJ2854" i="2"/>
  <c r="AH2854" i="2"/>
  <c r="AJ2853" i="2"/>
  <c r="AH2853" i="2"/>
  <c r="AJ2852" i="2"/>
  <c r="AH2852" i="2"/>
  <c r="AJ2851" i="2"/>
  <c r="AH2851" i="2"/>
  <c r="AJ2850" i="2"/>
  <c r="AH2850" i="2"/>
  <c r="AJ2849" i="2"/>
  <c r="AH2849" i="2"/>
  <c r="AJ2848" i="2"/>
  <c r="AH2848" i="2"/>
  <c r="AJ2847" i="2"/>
  <c r="AH2847" i="2"/>
  <c r="AJ2846" i="2"/>
  <c r="AH2846" i="2"/>
  <c r="AJ2845" i="2"/>
  <c r="AH2845" i="2"/>
  <c r="AJ2844" i="2"/>
  <c r="AH2844" i="2"/>
  <c r="AJ2843" i="2"/>
  <c r="AH2843" i="2"/>
  <c r="AJ2842" i="2"/>
  <c r="AH2842" i="2"/>
  <c r="AJ2841" i="2"/>
  <c r="AH2841" i="2"/>
  <c r="AJ2840" i="2"/>
  <c r="AH2840" i="2"/>
  <c r="AJ2839" i="2"/>
  <c r="AH2839" i="2"/>
  <c r="AJ2838" i="2"/>
  <c r="AH2838" i="2"/>
  <c r="AJ2837" i="2"/>
  <c r="AH2837" i="2"/>
  <c r="AJ2836" i="2"/>
  <c r="AH2836" i="2"/>
  <c r="AJ2835" i="2"/>
  <c r="AH2835" i="2"/>
  <c r="AJ2834" i="2"/>
  <c r="AH2834" i="2"/>
  <c r="AJ2833" i="2"/>
  <c r="AH2833" i="2"/>
  <c r="AJ2832" i="2"/>
  <c r="AH2832" i="2"/>
  <c r="AJ2831" i="2"/>
  <c r="AH2831" i="2"/>
  <c r="AJ2830" i="2"/>
  <c r="AH2830" i="2"/>
  <c r="AJ2829" i="2"/>
  <c r="AH2829" i="2"/>
  <c r="AJ2828" i="2"/>
  <c r="AH2828" i="2"/>
  <c r="AJ2827" i="2"/>
  <c r="AH2827" i="2"/>
  <c r="AJ2826" i="2"/>
  <c r="AH2826" i="2"/>
  <c r="AJ2825" i="2"/>
  <c r="AH2825" i="2"/>
  <c r="AJ2824" i="2"/>
  <c r="AH2824" i="2"/>
  <c r="AJ2823" i="2"/>
  <c r="AH2823" i="2"/>
  <c r="AJ2822" i="2"/>
  <c r="AH2822" i="2"/>
  <c r="AJ2821" i="2"/>
  <c r="AH2821" i="2"/>
  <c r="AJ2820" i="2"/>
  <c r="AH2820" i="2"/>
  <c r="AJ2819" i="2"/>
  <c r="AH2819" i="2"/>
  <c r="AJ2818" i="2"/>
  <c r="AH2818" i="2"/>
  <c r="AJ2817" i="2"/>
  <c r="AH2817" i="2"/>
  <c r="AJ2816" i="2"/>
  <c r="AH2816" i="2"/>
  <c r="AJ2815" i="2"/>
  <c r="AH2815" i="2"/>
  <c r="AJ2814" i="2"/>
  <c r="AH2814" i="2"/>
  <c r="AJ2813" i="2"/>
  <c r="AH2813" i="2"/>
  <c r="AJ2812" i="2"/>
  <c r="AH2812" i="2"/>
  <c r="AJ2811" i="2"/>
  <c r="AH2811" i="2"/>
  <c r="AJ2810" i="2"/>
  <c r="AH2810" i="2"/>
  <c r="AJ2809" i="2"/>
  <c r="AH2809" i="2"/>
  <c r="AJ2808" i="2"/>
  <c r="AH2808" i="2"/>
  <c r="AJ2807" i="2"/>
  <c r="AH2807" i="2"/>
  <c r="AJ2806" i="2"/>
  <c r="AH2806" i="2"/>
  <c r="AJ2805" i="2"/>
  <c r="AH2805" i="2"/>
  <c r="AJ2804" i="2"/>
  <c r="AH2804" i="2"/>
  <c r="AJ2803" i="2"/>
  <c r="AH2803" i="2"/>
  <c r="AJ2802" i="2"/>
  <c r="AH2802" i="2"/>
  <c r="AJ2801" i="2"/>
  <c r="AH2801" i="2"/>
  <c r="AJ2800" i="2"/>
  <c r="AH2800" i="2"/>
  <c r="AJ2799" i="2"/>
  <c r="AH2799" i="2"/>
  <c r="AJ2798" i="2"/>
  <c r="AH2798" i="2"/>
  <c r="AJ2797" i="2"/>
  <c r="AH2797" i="2"/>
  <c r="AJ2796" i="2"/>
  <c r="AH2796" i="2"/>
  <c r="AJ2795" i="2"/>
  <c r="AH2795" i="2"/>
  <c r="AJ2794" i="2"/>
  <c r="AH2794" i="2"/>
  <c r="AJ2793" i="2"/>
  <c r="AH2793" i="2"/>
  <c r="AJ2792" i="2"/>
  <c r="AH2792" i="2"/>
  <c r="AJ2791" i="2"/>
  <c r="AH2791" i="2"/>
  <c r="AJ2790" i="2"/>
  <c r="AH2790" i="2"/>
  <c r="AJ2789" i="2"/>
  <c r="AH2789" i="2"/>
  <c r="AJ2788" i="2"/>
  <c r="AH2788" i="2"/>
  <c r="AJ2787" i="2"/>
  <c r="AH2787" i="2"/>
  <c r="AJ2786" i="2"/>
  <c r="AH2786" i="2"/>
  <c r="AJ2785" i="2"/>
  <c r="AH2785" i="2"/>
  <c r="AJ2784" i="2"/>
  <c r="AH2784" i="2"/>
  <c r="AJ2783" i="2"/>
  <c r="AH2783" i="2"/>
  <c r="AJ2782" i="2"/>
  <c r="AH2782" i="2"/>
  <c r="AJ2781" i="2"/>
  <c r="AH2781" i="2"/>
  <c r="AJ2780" i="2"/>
  <c r="AH2780" i="2"/>
  <c r="AJ2779" i="2"/>
  <c r="AH2779" i="2"/>
  <c r="AJ2778" i="2"/>
  <c r="AH2778" i="2"/>
  <c r="AJ2777" i="2"/>
  <c r="AH2777" i="2"/>
  <c r="AJ2776" i="2"/>
  <c r="AH2776" i="2"/>
  <c r="AJ2775" i="2"/>
  <c r="AH2775" i="2"/>
  <c r="AJ2774" i="2"/>
  <c r="AH2774" i="2"/>
  <c r="AJ2773" i="2"/>
  <c r="AH2773" i="2"/>
  <c r="AJ2772" i="2"/>
  <c r="AH2772" i="2"/>
  <c r="AJ2771" i="2"/>
  <c r="AH2771" i="2"/>
  <c r="AJ2770" i="2"/>
  <c r="AH2770" i="2"/>
  <c r="AJ2769" i="2"/>
  <c r="AH2769" i="2"/>
  <c r="AJ2768" i="2"/>
  <c r="AH2768" i="2"/>
  <c r="AJ2767" i="2"/>
  <c r="AH2767" i="2"/>
  <c r="AJ2766" i="2"/>
  <c r="AH2766" i="2"/>
  <c r="AJ2765" i="2"/>
  <c r="AH2765" i="2"/>
  <c r="AJ2764" i="2"/>
  <c r="AH2764" i="2"/>
  <c r="AJ2763" i="2"/>
  <c r="AH2763" i="2"/>
  <c r="AJ2762" i="2"/>
  <c r="AH2762" i="2"/>
  <c r="AJ2761" i="2"/>
  <c r="AH2761" i="2"/>
  <c r="AJ2760" i="2"/>
  <c r="AH2760" i="2"/>
  <c r="AJ2759" i="2"/>
  <c r="AH2759" i="2"/>
  <c r="AJ2758" i="2"/>
  <c r="AH2758" i="2"/>
  <c r="AJ2757" i="2"/>
  <c r="AH2757" i="2"/>
  <c r="AJ2756" i="2"/>
  <c r="AH2756" i="2"/>
  <c r="AJ2755" i="2"/>
  <c r="AH2755" i="2"/>
  <c r="AJ2754" i="2"/>
  <c r="AH2754" i="2"/>
  <c r="AJ2753" i="2"/>
  <c r="AH2753" i="2"/>
  <c r="AJ2752" i="2"/>
  <c r="AH2752" i="2"/>
  <c r="AJ2751" i="2"/>
  <c r="AH2751" i="2"/>
  <c r="AJ2750" i="2"/>
  <c r="AH2750" i="2"/>
  <c r="AJ2749" i="2"/>
  <c r="AH2749" i="2"/>
  <c r="AJ2748" i="2"/>
  <c r="AH2748" i="2"/>
  <c r="AJ2747" i="2"/>
  <c r="AH2747" i="2"/>
  <c r="AJ2746" i="2"/>
  <c r="AH2746" i="2"/>
  <c r="AJ2745" i="2"/>
  <c r="AH2745" i="2"/>
  <c r="AJ2744" i="2"/>
  <c r="AH2744" i="2"/>
  <c r="AJ2743" i="2"/>
  <c r="AH2743" i="2"/>
  <c r="AJ2742" i="2"/>
  <c r="AH2742" i="2"/>
  <c r="AJ2741" i="2"/>
  <c r="AH2741" i="2"/>
  <c r="AJ2740" i="2"/>
  <c r="AH2740" i="2"/>
  <c r="AJ2739" i="2"/>
  <c r="AH2739" i="2"/>
  <c r="AJ2738" i="2"/>
  <c r="AH2738" i="2"/>
  <c r="AJ2737" i="2"/>
  <c r="AH2737" i="2"/>
  <c r="AJ2736" i="2"/>
  <c r="AH2736" i="2"/>
  <c r="AJ2735" i="2"/>
  <c r="AH2735" i="2"/>
  <c r="AJ2734" i="2"/>
  <c r="AH2734" i="2"/>
  <c r="AJ2733" i="2"/>
  <c r="AH2733" i="2"/>
  <c r="AJ2732" i="2"/>
  <c r="AH2732" i="2"/>
  <c r="AJ2731" i="2"/>
  <c r="AH2731" i="2"/>
  <c r="AJ2730" i="2"/>
  <c r="AH2730" i="2"/>
  <c r="AJ2729" i="2"/>
  <c r="AH2729" i="2"/>
  <c r="AJ2728" i="2"/>
  <c r="AH2728" i="2"/>
  <c r="AJ2727" i="2"/>
  <c r="AH2727" i="2"/>
  <c r="AJ2726" i="2"/>
  <c r="AH2726" i="2"/>
  <c r="AJ2725" i="2"/>
  <c r="AH2725" i="2"/>
  <c r="AJ2724" i="2"/>
  <c r="AH2724" i="2"/>
  <c r="AJ2723" i="2"/>
  <c r="AH2723" i="2"/>
  <c r="AJ2722" i="2"/>
  <c r="AH2722" i="2"/>
  <c r="AJ2721" i="2"/>
  <c r="AH2721" i="2"/>
  <c r="AJ2720" i="2"/>
  <c r="AH2720" i="2"/>
  <c r="AJ2719" i="2"/>
  <c r="AH2719" i="2"/>
  <c r="AJ2718" i="2"/>
  <c r="AH2718" i="2"/>
  <c r="AJ2717" i="2"/>
  <c r="AH2717" i="2"/>
  <c r="AJ2716" i="2"/>
  <c r="AH2716" i="2"/>
  <c r="AJ2715" i="2"/>
  <c r="AH2715" i="2"/>
  <c r="AJ2714" i="2"/>
  <c r="AH2714" i="2"/>
  <c r="AJ2713" i="2"/>
  <c r="AH2713" i="2"/>
  <c r="AJ2712" i="2"/>
  <c r="AH2712" i="2"/>
  <c r="AJ2711" i="2"/>
  <c r="AH2711" i="2"/>
  <c r="AJ2710" i="2"/>
  <c r="AH2710" i="2"/>
  <c r="AJ2709" i="2"/>
  <c r="AH2709" i="2"/>
  <c r="AJ2708" i="2"/>
  <c r="AH2708" i="2"/>
  <c r="AJ2707" i="2"/>
  <c r="AH2707" i="2"/>
  <c r="AJ2706" i="2"/>
  <c r="AH2706" i="2"/>
  <c r="AJ2705" i="2"/>
  <c r="AH2705" i="2"/>
  <c r="AJ2704" i="2"/>
  <c r="AH2704" i="2"/>
  <c r="AJ2703" i="2"/>
  <c r="AH2703" i="2"/>
  <c r="AJ2702" i="2"/>
  <c r="AH2702" i="2"/>
  <c r="AJ2701" i="2"/>
  <c r="AH2701" i="2"/>
  <c r="AJ2700" i="2"/>
  <c r="AH2700" i="2"/>
  <c r="AJ2699" i="2"/>
  <c r="AH2699" i="2"/>
  <c r="AJ2698" i="2"/>
  <c r="AH2698" i="2"/>
  <c r="AJ2697" i="2"/>
  <c r="AH2697" i="2"/>
  <c r="AJ2696" i="2"/>
  <c r="AH2696" i="2"/>
  <c r="AJ2695" i="2"/>
  <c r="AH2695" i="2"/>
  <c r="AJ2694" i="2"/>
  <c r="AH2694" i="2"/>
  <c r="AJ2693" i="2"/>
  <c r="AH2693" i="2"/>
  <c r="AJ2692" i="2"/>
  <c r="AH2692" i="2"/>
  <c r="AJ2691" i="2"/>
  <c r="AH2691" i="2"/>
  <c r="AJ2690" i="2"/>
  <c r="AH2690" i="2"/>
  <c r="AJ2689" i="2"/>
  <c r="AH2689" i="2"/>
  <c r="AJ2688" i="2"/>
  <c r="AH2688" i="2"/>
  <c r="AJ2687" i="2"/>
  <c r="AH2687" i="2"/>
  <c r="AJ2686" i="2"/>
  <c r="AH2686" i="2"/>
  <c r="AJ2685" i="2"/>
  <c r="AH2685" i="2"/>
  <c r="AJ2684" i="2"/>
  <c r="AH2684" i="2"/>
  <c r="AJ2683" i="2"/>
  <c r="AH2683" i="2"/>
  <c r="AJ2682" i="2"/>
  <c r="AH2682" i="2"/>
  <c r="AJ2681" i="2"/>
  <c r="AH2681" i="2"/>
  <c r="AJ2680" i="2"/>
  <c r="AH2680" i="2"/>
  <c r="AJ2679" i="2"/>
  <c r="AH2679" i="2"/>
  <c r="AJ2678" i="2"/>
  <c r="AH2678" i="2"/>
  <c r="AJ2677" i="2"/>
  <c r="AH2677" i="2"/>
  <c r="AJ2676" i="2"/>
  <c r="AH2676" i="2"/>
  <c r="AJ2675" i="2"/>
  <c r="AH2675" i="2"/>
  <c r="AJ2674" i="2"/>
  <c r="AH2674" i="2"/>
  <c r="AJ2673" i="2"/>
  <c r="AH2673" i="2"/>
  <c r="AJ2672" i="2"/>
  <c r="AH2672" i="2"/>
  <c r="AJ2671" i="2"/>
  <c r="AH2671" i="2"/>
  <c r="AJ2670" i="2"/>
  <c r="AH2670" i="2"/>
  <c r="AJ2669" i="2"/>
  <c r="AH2669" i="2"/>
  <c r="AJ2668" i="2"/>
  <c r="AH2668" i="2"/>
  <c r="AJ2667" i="2"/>
  <c r="AH2667" i="2"/>
  <c r="AJ2666" i="2"/>
  <c r="AH2666" i="2"/>
  <c r="AJ2665" i="2"/>
  <c r="AH2665" i="2"/>
  <c r="AJ2664" i="2"/>
  <c r="AH2664" i="2"/>
  <c r="AJ2663" i="2"/>
  <c r="AH2663" i="2"/>
  <c r="AJ2662" i="2"/>
  <c r="AH2662" i="2"/>
  <c r="AJ2661" i="2"/>
  <c r="AH2661" i="2"/>
  <c r="AJ2660" i="2"/>
  <c r="AH2660" i="2"/>
  <c r="AJ2659" i="2"/>
  <c r="AH2659" i="2"/>
  <c r="AJ2658" i="2"/>
  <c r="AH2658" i="2"/>
  <c r="AJ2657" i="2"/>
  <c r="AH2657" i="2"/>
  <c r="AJ2656" i="2"/>
  <c r="AH2656" i="2"/>
  <c r="AJ2655" i="2"/>
  <c r="AH2655" i="2"/>
  <c r="AJ2654" i="2"/>
  <c r="AH2654" i="2"/>
  <c r="AJ2653" i="2"/>
  <c r="AH2653" i="2"/>
  <c r="AJ2652" i="2"/>
  <c r="AH2652" i="2"/>
  <c r="AJ2651" i="2"/>
  <c r="AH2651" i="2"/>
  <c r="AJ2650" i="2"/>
  <c r="AH2650" i="2"/>
  <c r="AJ2649" i="2"/>
  <c r="AH2649" i="2"/>
  <c r="AJ2648" i="2"/>
  <c r="AH2648" i="2"/>
  <c r="AJ2647" i="2"/>
  <c r="AH2647" i="2"/>
  <c r="AJ2646" i="2"/>
  <c r="AH2646" i="2"/>
  <c r="AJ2645" i="2"/>
  <c r="AH2645" i="2"/>
  <c r="AJ2644" i="2"/>
  <c r="AH2644" i="2"/>
  <c r="AJ2643" i="2"/>
  <c r="AH2643" i="2"/>
  <c r="AJ2642" i="2"/>
  <c r="AH2642" i="2"/>
  <c r="AJ2641" i="2"/>
  <c r="AH2641" i="2"/>
  <c r="AJ2640" i="2"/>
  <c r="AH2640" i="2"/>
  <c r="AJ2639" i="2"/>
  <c r="AH2639" i="2"/>
  <c r="AJ2638" i="2"/>
  <c r="AH2638" i="2"/>
  <c r="AJ2637" i="2"/>
  <c r="AH2637" i="2"/>
  <c r="AJ2636" i="2"/>
  <c r="AH2636" i="2"/>
  <c r="AJ2635" i="2"/>
  <c r="AH2635" i="2"/>
  <c r="AJ2634" i="2"/>
  <c r="AH2634" i="2"/>
  <c r="AJ2633" i="2"/>
  <c r="AH2633" i="2"/>
  <c r="AJ2632" i="2"/>
  <c r="AH2632" i="2"/>
  <c r="AJ2631" i="2"/>
  <c r="AH2631" i="2"/>
  <c r="AJ2630" i="2"/>
  <c r="AH2630" i="2"/>
  <c r="AJ2629" i="2"/>
  <c r="AH2629" i="2"/>
  <c r="AJ2628" i="2"/>
  <c r="AH2628" i="2"/>
  <c r="AJ2627" i="2"/>
  <c r="AH2627" i="2"/>
  <c r="AJ2626" i="2"/>
  <c r="AH2626" i="2"/>
  <c r="AJ2625" i="2"/>
  <c r="AH2625" i="2"/>
  <c r="AJ2624" i="2"/>
  <c r="AH2624" i="2"/>
  <c r="AJ2623" i="2"/>
  <c r="AH2623" i="2"/>
  <c r="AJ2622" i="2"/>
  <c r="AH2622" i="2"/>
  <c r="AJ2621" i="2"/>
  <c r="AH2621" i="2"/>
  <c r="AJ2620" i="2"/>
  <c r="AH2620" i="2"/>
  <c r="AJ2619" i="2"/>
  <c r="AH2619" i="2"/>
  <c r="AJ2618" i="2"/>
  <c r="AH2618" i="2"/>
  <c r="AJ2617" i="2"/>
  <c r="AH2617" i="2"/>
  <c r="AJ2616" i="2"/>
  <c r="AH2616" i="2"/>
  <c r="AJ2615" i="2"/>
  <c r="AH2615" i="2"/>
  <c r="AJ2614" i="2"/>
  <c r="AH2614" i="2"/>
  <c r="AJ2613" i="2"/>
  <c r="AH2613" i="2"/>
  <c r="AJ2612" i="2"/>
  <c r="AH2612" i="2"/>
  <c r="AJ2611" i="2"/>
  <c r="AH2611" i="2"/>
  <c r="AJ2610" i="2"/>
  <c r="AH2610" i="2"/>
  <c r="AJ2609" i="2"/>
  <c r="AH2609" i="2"/>
  <c r="AJ2608" i="2"/>
  <c r="AH2608" i="2"/>
  <c r="AJ2607" i="2"/>
  <c r="AH2607" i="2"/>
  <c r="AJ2606" i="2"/>
  <c r="AH2606" i="2"/>
  <c r="AJ2605" i="2"/>
  <c r="AH2605" i="2"/>
  <c r="AJ2604" i="2"/>
  <c r="AH2604" i="2"/>
  <c r="AJ2603" i="2"/>
  <c r="AH2603" i="2"/>
  <c r="AJ2602" i="2"/>
  <c r="AH2602" i="2"/>
  <c r="AJ2601" i="2"/>
  <c r="AH2601" i="2"/>
  <c r="AJ2600" i="2"/>
  <c r="AH2600" i="2"/>
  <c r="AJ2599" i="2"/>
  <c r="AH2599" i="2"/>
  <c r="AJ2598" i="2"/>
  <c r="AH2598" i="2"/>
  <c r="AJ2597" i="2"/>
  <c r="AH2597" i="2"/>
  <c r="AJ2596" i="2"/>
  <c r="AH2596" i="2"/>
  <c r="AJ2595" i="2"/>
  <c r="AH2595" i="2"/>
  <c r="AJ2594" i="2"/>
  <c r="AH2594" i="2"/>
  <c r="AJ2593" i="2"/>
  <c r="AH2593" i="2"/>
  <c r="AJ2592" i="2"/>
  <c r="AH2592" i="2"/>
  <c r="AJ2591" i="2"/>
  <c r="AH2591" i="2"/>
  <c r="AJ2590" i="2"/>
  <c r="AH2590" i="2"/>
  <c r="AJ2589" i="2"/>
  <c r="AH2589" i="2"/>
  <c r="AJ2588" i="2"/>
  <c r="AH2588" i="2"/>
  <c r="AJ2587" i="2"/>
  <c r="AH2587" i="2"/>
  <c r="AJ2586" i="2"/>
  <c r="AH2586" i="2"/>
  <c r="AJ2585" i="2"/>
  <c r="AH2585" i="2"/>
  <c r="AJ2584" i="2"/>
  <c r="AH2584" i="2"/>
  <c r="AJ2583" i="2"/>
  <c r="AH2583" i="2"/>
  <c r="AJ2582" i="2"/>
  <c r="AH2582" i="2"/>
  <c r="AJ2581" i="2"/>
  <c r="AH2581" i="2"/>
  <c r="AJ2580" i="2"/>
  <c r="AH2580" i="2"/>
  <c r="AJ2579" i="2"/>
  <c r="AH2579" i="2"/>
  <c r="AJ2578" i="2"/>
  <c r="AH2578" i="2"/>
  <c r="AJ2577" i="2"/>
  <c r="AH2577" i="2"/>
  <c r="AJ2576" i="2"/>
  <c r="AH2576" i="2"/>
  <c r="AJ2575" i="2"/>
  <c r="AH2575" i="2"/>
  <c r="AJ2574" i="2"/>
  <c r="AH2574" i="2"/>
  <c r="AJ2573" i="2"/>
  <c r="AH2573" i="2"/>
  <c r="AJ2572" i="2"/>
  <c r="AH2572" i="2"/>
  <c r="AJ2571" i="2"/>
  <c r="AH2571" i="2"/>
  <c r="AJ2570" i="2"/>
  <c r="AH2570" i="2"/>
  <c r="AJ2569" i="2"/>
  <c r="AH2569" i="2"/>
  <c r="AJ2568" i="2"/>
  <c r="AH2568" i="2"/>
  <c r="AJ2567" i="2"/>
  <c r="AH2567" i="2"/>
  <c r="AJ2566" i="2"/>
  <c r="AH2566" i="2"/>
  <c r="AJ2565" i="2"/>
  <c r="AH2565" i="2"/>
  <c r="AJ2564" i="2"/>
  <c r="AH2564" i="2"/>
  <c r="AJ2563" i="2"/>
  <c r="AH2563" i="2"/>
  <c r="AJ2562" i="2"/>
  <c r="AH2562" i="2"/>
  <c r="AJ2561" i="2"/>
  <c r="AH2561" i="2"/>
  <c r="AJ2560" i="2"/>
  <c r="AH2560" i="2"/>
  <c r="AJ2559" i="2"/>
  <c r="AH2559" i="2"/>
  <c r="AJ2558" i="2"/>
  <c r="AH2558" i="2"/>
  <c r="AJ2557" i="2"/>
  <c r="AH2557" i="2"/>
  <c r="AJ2556" i="2"/>
  <c r="AH2556" i="2"/>
  <c r="AJ2555" i="2"/>
  <c r="AH2555" i="2"/>
  <c r="AJ2554" i="2"/>
  <c r="AH2554" i="2"/>
  <c r="AJ2553" i="2"/>
  <c r="AH2553" i="2"/>
  <c r="AJ2552" i="2"/>
  <c r="AH2552" i="2"/>
  <c r="AJ2551" i="2"/>
  <c r="AH2551" i="2"/>
  <c r="AJ2550" i="2"/>
  <c r="AH2550" i="2"/>
  <c r="AJ2549" i="2"/>
  <c r="AH2549" i="2"/>
  <c r="AJ2548" i="2"/>
  <c r="AH2548" i="2"/>
  <c r="AJ2547" i="2"/>
  <c r="AH2547" i="2"/>
  <c r="AJ2546" i="2"/>
  <c r="AH2546" i="2"/>
  <c r="AJ2545" i="2"/>
  <c r="AH2545" i="2"/>
  <c r="AJ2544" i="2"/>
  <c r="AH2544" i="2"/>
  <c r="AJ2543" i="2"/>
  <c r="AH2543" i="2"/>
  <c r="AJ2542" i="2"/>
  <c r="AH2542" i="2"/>
  <c r="AJ2541" i="2"/>
  <c r="AH2541" i="2"/>
  <c r="AJ2540" i="2"/>
  <c r="AH2540" i="2"/>
  <c r="AJ2539" i="2"/>
  <c r="AH2539" i="2"/>
  <c r="AJ2538" i="2"/>
  <c r="AH2538" i="2"/>
  <c r="AJ2537" i="2"/>
  <c r="AH2537" i="2"/>
  <c r="AJ2536" i="2"/>
  <c r="AH2536" i="2"/>
  <c r="AJ2535" i="2"/>
  <c r="AH2535" i="2"/>
  <c r="AJ2534" i="2"/>
  <c r="AH2534" i="2"/>
  <c r="AJ2533" i="2"/>
  <c r="AH2533" i="2"/>
  <c r="AJ2532" i="2"/>
  <c r="AH2532" i="2"/>
  <c r="AJ2531" i="2"/>
  <c r="AH2531" i="2"/>
  <c r="AJ2530" i="2"/>
  <c r="AH2530" i="2"/>
  <c r="AJ2529" i="2"/>
  <c r="AH2529" i="2"/>
  <c r="AJ2528" i="2"/>
  <c r="AH2528" i="2"/>
  <c r="AJ2527" i="2"/>
  <c r="AH2527" i="2"/>
  <c r="AJ2526" i="2"/>
  <c r="AH2526" i="2"/>
  <c r="AJ2525" i="2"/>
  <c r="AH2525" i="2"/>
  <c r="AJ2524" i="2"/>
  <c r="AH2524" i="2"/>
  <c r="AJ2523" i="2"/>
  <c r="AH2523" i="2"/>
  <c r="AJ2522" i="2"/>
  <c r="AH2522" i="2"/>
  <c r="AJ2521" i="2"/>
  <c r="AH2521" i="2"/>
  <c r="AJ2520" i="2"/>
  <c r="AH2520" i="2"/>
  <c r="AJ2519" i="2"/>
  <c r="AH2519" i="2"/>
  <c r="AJ2518" i="2"/>
  <c r="AH2518" i="2"/>
  <c r="AJ2517" i="2"/>
  <c r="AH2517" i="2"/>
  <c r="AJ2516" i="2"/>
  <c r="AH2516" i="2"/>
  <c r="AJ2515" i="2"/>
  <c r="AH2515" i="2"/>
  <c r="AJ2514" i="2"/>
  <c r="AH2514" i="2"/>
  <c r="AJ2513" i="2"/>
  <c r="AH2513" i="2"/>
  <c r="AJ2512" i="2"/>
  <c r="AH2512" i="2"/>
  <c r="AJ2511" i="2"/>
  <c r="AH2511" i="2"/>
  <c r="AJ2510" i="2"/>
  <c r="AH2510" i="2"/>
  <c r="AJ2509" i="2"/>
  <c r="AH2509" i="2"/>
  <c r="AJ2508" i="2"/>
  <c r="AH2508" i="2"/>
  <c r="AJ2507" i="2"/>
  <c r="AH2507" i="2"/>
  <c r="AJ2506" i="2"/>
  <c r="AH2506" i="2"/>
  <c r="AJ2505" i="2"/>
  <c r="AH2505" i="2"/>
  <c r="AJ2504" i="2"/>
  <c r="AH2504" i="2"/>
  <c r="AJ2503" i="2"/>
  <c r="AH2503" i="2"/>
  <c r="AJ2502" i="2"/>
  <c r="AH2502" i="2"/>
  <c r="AJ2501" i="2"/>
  <c r="AH2501" i="2"/>
  <c r="AJ2500" i="2"/>
  <c r="AH2500" i="2"/>
  <c r="AJ2499" i="2"/>
  <c r="AH2499" i="2"/>
  <c r="AJ2498" i="2"/>
  <c r="AH2498" i="2"/>
  <c r="AJ2497" i="2"/>
  <c r="AH2497" i="2"/>
  <c r="AJ2496" i="2"/>
  <c r="AH2496" i="2"/>
  <c r="AJ2495" i="2"/>
  <c r="AH2495" i="2"/>
  <c r="AJ2494" i="2"/>
  <c r="AH2494" i="2"/>
  <c r="AJ2493" i="2"/>
  <c r="AH2493" i="2"/>
  <c r="AJ2492" i="2"/>
  <c r="AH2492" i="2"/>
  <c r="AJ2491" i="2"/>
  <c r="AH2491" i="2"/>
  <c r="AJ2490" i="2"/>
  <c r="AH2490" i="2"/>
  <c r="AJ2489" i="2"/>
  <c r="AH2489" i="2"/>
  <c r="AJ2488" i="2"/>
  <c r="AH2488" i="2"/>
  <c r="AJ2487" i="2"/>
  <c r="AH2487" i="2"/>
  <c r="AJ2486" i="2"/>
  <c r="AH2486" i="2"/>
  <c r="AJ2485" i="2"/>
  <c r="AH2485" i="2"/>
  <c r="AJ2484" i="2"/>
  <c r="AH2484" i="2"/>
  <c r="AJ2483" i="2"/>
  <c r="AH2483" i="2"/>
  <c r="AJ2482" i="2"/>
  <c r="AH2482" i="2"/>
  <c r="AJ2481" i="2"/>
  <c r="AH2481" i="2"/>
  <c r="AJ2480" i="2"/>
  <c r="AH2480" i="2"/>
  <c r="AJ2479" i="2"/>
  <c r="AH2479" i="2"/>
  <c r="AJ2478" i="2"/>
  <c r="AH2478" i="2"/>
  <c r="AJ2477" i="2"/>
  <c r="AH2477" i="2"/>
  <c r="AJ2476" i="2"/>
  <c r="AH2476" i="2"/>
  <c r="AJ2475" i="2"/>
  <c r="AH2475" i="2"/>
  <c r="AJ2474" i="2"/>
  <c r="AH2474" i="2"/>
  <c r="AJ2473" i="2"/>
  <c r="AH2473" i="2"/>
  <c r="AJ2472" i="2"/>
  <c r="AH2472" i="2"/>
  <c r="AJ2471" i="2"/>
  <c r="AH2471" i="2"/>
  <c r="AJ2470" i="2"/>
  <c r="AH2470" i="2"/>
  <c r="AJ2469" i="2"/>
  <c r="AH2469" i="2"/>
  <c r="AJ2468" i="2"/>
  <c r="AH2468" i="2"/>
  <c r="AJ2467" i="2"/>
  <c r="AH2467" i="2"/>
  <c r="AJ2466" i="2"/>
  <c r="AH2466" i="2"/>
  <c r="AJ2465" i="2"/>
  <c r="AH2465" i="2"/>
  <c r="AJ2464" i="2"/>
  <c r="AH2464" i="2"/>
  <c r="AJ2463" i="2"/>
  <c r="AH2463" i="2"/>
  <c r="AJ2462" i="2"/>
  <c r="AH2462" i="2"/>
  <c r="AJ2461" i="2"/>
  <c r="AH2461" i="2"/>
  <c r="AJ2460" i="2"/>
  <c r="AH2460" i="2"/>
  <c r="AJ2459" i="2"/>
  <c r="AH2459" i="2"/>
  <c r="AJ2458" i="2"/>
  <c r="AH2458" i="2"/>
  <c r="AJ2457" i="2"/>
  <c r="AH2457" i="2"/>
  <c r="AJ2456" i="2"/>
  <c r="AH2456" i="2"/>
  <c r="AJ2455" i="2"/>
  <c r="AH2455" i="2"/>
  <c r="AJ2454" i="2"/>
  <c r="AH2454" i="2"/>
  <c r="AJ2453" i="2"/>
  <c r="AH2453" i="2"/>
  <c r="AJ2452" i="2"/>
  <c r="AH2452" i="2"/>
  <c r="AJ2451" i="2"/>
  <c r="AH2451" i="2"/>
  <c r="AJ2450" i="2"/>
  <c r="AH2450" i="2"/>
  <c r="AJ2449" i="2"/>
  <c r="AH2449" i="2"/>
  <c r="AJ2448" i="2"/>
  <c r="AH2448" i="2"/>
  <c r="AJ2447" i="2"/>
  <c r="AH2447" i="2"/>
  <c r="AJ2446" i="2"/>
  <c r="AH2446" i="2"/>
  <c r="AJ2445" i="2"/>
  <c r="AH2445" i="2"/>
  <c r="AJ2444" i="2"/>
  <c r="AH2444" i="2"/>
  <c r="AJ2443" i="2"/>
  <c r="AH2443" i="2"/>
  <c r="AJ2442" i="2"/>
  <c r="AH2442" i="2"/>
  <c r="AJ2441" i="2"/>
  <c r="AH2441" i="2"/>
  <c r="AJ2440" i="2"/>
  <c r="AH2440" i="2"/>
  <c r="AJ2439" i="2"/>
  <c r="AH2439" i="2"/>
  <c r="AJ2438" i="2"/>
  <c r="AH2438" i="2"/>
  <c r="AJ2437" i="2"/>
  <c r="AH2437" i="2"/>
  <c r="AJ2436" i="2"/>
  <c r="AH2436" i="2"/>
  <c r="AJ2435" i="2"/>
  <c r="AH2435" i="2"/>
  <c r="AJ2434" i="2"/>
  <c r="AH2434" i="2"/>
  <c r="AJ2433" i="2"/>
  <c r="AH2433" i="2"/>
  <c r="AJ2432" i="2"/>
  <c r="AH2432" i="2"/>
  <c r="AJ2431" i="2"/>
  <c r="AH2431" i="2"/>
  <c r="AJ2430" i="2"/>
  <c r="AH2430" i="2"/>
  <c r="AJ2429" i="2"/>
  <c r="AH2429" i="2"/>
  <c r="AJ2428" i="2"/>
  <c r="AH2428" i="2"/>
  <c r="AJ2427" i="2"/>
  <c r="AH2427" i="2"/>
  <c r="AJ2426" i="2"/>
  <c r="AH2426" i="2"/>
  <c r="AJ2425" i="2"/>
  <c r="AH2425" i="2"/>
  <c r="AJ2424" i="2"/>
  <c r="AH2424" i="2"/>
  <c r="AJ2423" i="2"/>
  <c r="AH2423" i="2"/>
  <c r="AJ2422" i="2"/>
  <c r="AH2422" i="2"/>
  <c r="AJ2421" i="2"/>
  <c r="AH2421" i="2"/>
  <c r="AJ2420" i="2"/>
  <c r="AH2420" i="2"/>
  <c r="AJ2419" i="2"/>
  <c r="AH2419" i="2"/>
  <c r="AJ2418" i="2"/>
  <c r="AH2418" i="2"/>
  <c r="AJ2417" i="2"/>
  <c r="AH2417" i="2"/>
  <c r="AJ2416" i="2"/>
  <c r="AH2416" i="2"/>
  <c r="AJ2415" i="2"/>
  <c r="AH2415" i="2"/>
  <c r="AJ2414" i="2"/>
  <c r="AH2414" i="2"/>
  <c r="AJ2413" i="2"/>
  <c r="AH2413" i="2"/>
  <c r="AJ2412" i="2"/>
  <c r="AH2412" i="2"/>
  <c r="AJ2411" i="2"/>
  <c r="AH2411" i="2"/>
  <c r="AJ2410" i="2"/>
  <c r="AH2410" i="2"/>
  <c r="AJ2409" i="2"/>
  <c r="AH2409" i="2"/>
  <c r="AJ2408" i="2"/>
  <c r="AH2408" i="2"/>
  <c r="AJ2407" i="2"/>
  <c r="AH2407" i="2"/>
  <c r="AJ2406" i="2"/>
  <c r="AH2406" i="2"/>
  <c r="AJ2405" i="2"/>
  <c r="AH2405" i="2"/>
  <c r="AJ2404" i="2"/>
  <c r="AH2404" i="2"/>
  <c r="AJ2403" i="2"/>
  <c r="AH2403" i="2"/>
  <c r="AJ2402" i="2"/>
  <c r="AH2402" i="2"/>
  <c r="AJ2401" i="2"/>
  <c r="AH2401" i="2"/>
  <c r="AJ2400" i="2"/>
  <c r="AH2400" i="2"/>
  <c r="AJ2399" i="2"/>
  <c r="AH2399" i="2"/>
  <c r="AJ2398" i="2"/>
  <c r="AH2398" i="2"/>
  <c r="AJ2397" i="2"/>
  <c r="AH2397" i="2"/>
  <c r="AJ2396" i="2"/>
  <c r="AH2396" i="2"/>
  <c r="AJ2395" i="2"/>
  <c r="AH2395" i="2"/>
  <c r="AJ2394" i="2"/>
  <c r="AH2394" i="2"/>
  <c r="AJ2393" i="2"/>
  <c r="AH2393" i="2"/>
  <c r="AJ2392" i="2"/>
  <c r="AH2392" i="2"/>
  <c r="AJ2391" i="2"/>
  <c r="AH2391" i="2"/>
  <c r="AJ2390" i="2"/>
  <c r="AH2390" i="2"/>
  <c r="AJ2389" i="2"/>
  <c r="AH2389" i="2"/>
  <c r="AJ2388" i="2"/>
  <c r="AH2388" i="2"/>
  <c r="AJ2387" i="2"/>
  <c r="AH2387" i="2"/>
  <c r="AJ2386" i="2"/>
  <c r="AH2386" i="2"/>
  <c r="AJ2385" i="2"/>
  <c r="AH2385" i="2"/>
  <c r="AJ2384" i="2"/>
  <c r="AH2384" i="2"/>
  <c r="AJ2383" i="2"/>
  <c r="AH2383" i="2"/>
  <c r="AJ2382" i="2"/>
  <c r="AH2382" i="2"/>
  <c r="AJ2381" i="2"/>
  <c r="AH2381" i="2"/>
  <c r="AJ2380" i="2"/>
  <c r="AH2380" i="2"/>
  <c r="AJ2379" i="2"/>
  <c r="AH2379" i="2"/>
  <c r="AJ2378" i="2"/>
  <c r="AH2378" i="2"/>
  <c r="AJ2377" i="2"/>
  <c r="AH2377" i="2"/>
  <c r="AJ2376" i="2"/>
  <c r="AH2376" i="2"/>
  <c r="AJ2375" i="2"/>
  <c r="AH2375" i="2"/>
  <c r="AJ2374" i="2"/>
  <c r="AH2374" i="2"/>
  <c r="AJ2373" i="2"/>
  <c r="AH2373" i="2"/>
  <c r="AJ2372" i="2"/>
  <c r="AH2372" i="2"/>
  <c r="AJ2371" i="2"/>
  <c r="AH2371" i="2"/>
  <c r="AJ2370" i="2"/>
  <c r="AH2370" i="2"/>
  <c r="AJ2369" i="2"/>
  <c r="AH2369" i="2"/>
  <c r="AJ2368" i="2"/>
  <c r="AH2368" i="2"/>
  <c r="AJ2367" i="2"/>
  <c r="AH2367" i="2"/>
  <c r="AJ2366" i="2"/>
  <c r="AH2366" i="2"/>
  <c r="AJ2365" i="2"/>
  <c r="AH2365" i="2"/>
  <c r="AJ2364" i="2"/>
  <c r="AH2364" i="2"/>
  <c r="AJ2363" i="2"/>
  <c r="AH2363" i="2"/>
  <c r="AJ2362" i="2"/>
  <c r="AH2362" i="2"/>
  <c r="AJ2361" i="2"/>
  <c r="AH2361" i="2"/>
  <c r="AJ2360" i="2"/>
  <c r="AH2360" i="2"/>
  <c r="AJ2359" i="2"/>
  <c r="AH2359" i="2"/>
  <c r="AJ2358" i="2"/>
  <c r="AH2358" i="2"/>
  <c r="AJ2357" i="2"/>
  <c r="AH2357" i="2"/>
  <c r="AJ2356" i="2"/>
  <c r="AH2356" i="2"/>
  <c r="AJ2355" i="2"/>
  <c r="AH2355" i="2"/>
  <c r="AJ2354" i="2"/>
  <c r="AH2354" i="2"/>
  <c r="AJ2353" i="2"/>
  <c r="AH2353" i="2"/>
  <c r="AJ2352" i="2"/>
  <c r="AH2352" i="2"/>
  <c r="AJ2351" i="2"/>
  <c r="AH2351" i="2"/>
  <c r="AJ2350" i="2"/>
  <c r="AH2350" i="2"/>
  <c r="AJ2349" i="2"/>
  <c r="AH2349" i="2"/>
  <c r="AJ2348" i="2"/>
  <c r="AH2348" i="2"/>
  <c r="AJ2347" i="2"/>
  <c r="AH2347" i="2"/>
  <c r="AJ2346" i="2"/>
  <c r="AH2346" i="2"/>
  <c r="AJ2345" i="2"/>
  <c r="AH2345" i="2"/>
  <c r="AJ2344" i="2"/>
  <c r="AH2344" i="2"/>
  <c r="AJ2343" i="2"/>
  <c r="AH2343" i="2"/>
  <c r="AJ2342" i="2"/>
  <c r="AH2342" i="2"/>
  <c r="AJ2341" i="2"/>
  <c r="AH2341" i="2"/>
  <c r="AJ2340" i="2"/>
  <c r="AH2340" i="2"/>
  <c r="AJ2339" i="2"/>
  <c r="AH2339" i="2"/>
  <c r="AJ2338" i="2"/>
  <c r="AH2338" i="2"/>
  <c r="AJ2337" i="2"/>
  <c r="AH2337" i="2"/>
  <c r="AJ2336" i="2"/>
  <c r="AH2336" i="2"/>
  <c r="AJ2335" i="2"/>
  <c r="AH2335" i="2"/>
  <c r="AJ2334" i="2"/>
  <c r="AH2334" i="2"/>
  <c r="AJ2333" i="2"/>
  <c r="AH2333" i="2"/>
  <c r="AJ2332" i="2"/>
  <c r="AH2332" i="2"/>
  <c r="AJ2331" i="2"/>
  <c r="AH2331" i="2"/>
  <c r="AJ2330" i="2"/>
  <c r="AH2330" i="2"/>
  <c r="AJ2329" i="2"/>
  <c r="AH2329" i="2"/>
  <c r="AJ2328" i="2"/>
  <c r="AH2328" i="2"/>
  <c r="AJ2327" i="2"/>
  <c r="AH2327" i="2"/>
  <c r="AJ2326" i="2"/>
  <c r="AH2326" i="2"/>
  <c r="AJ2325" i="2"/>
  <c r="AH2325" i="2"/>
  <c r="AJ2324" i="2"/>
  <c r="AH2324" i="2"/>
  <c r="AJ2323" i="2"/>
  <c r="AH2323" i="2"/>
  <c r="AJ2322" i="2"/>
  <c r="AH2322" i="2"/>
  <c r="AJ2321" i="2"/>
  <c r="AH2321" i="2"/>
  <c r="AJ2320" i="2"/>
  <c r="AH2320" i="2"/>
  <c r="AJ2319" i="2"/>
  <c r="AH2319" i="2"/>
  <c r="AJ2318" i="2"/>
  <c r="AH2318" i="2"/>
  <c r="AJ2317" i="2"/>
  <c r="AH2317" i="2"/>
  <c r="AJ2316" i="2"/>
  <c r="AH2316" i="2"/>
  <c r="AJ2315" i="2"/>
  <c r="AH2315" i="2"/>
  <c r="AJ2314" i="2"/>
  <c r="AH2314" i="2"/>
  <c r="AJ2313" i="2"/>
  <c r="AH2313" i="2"/>
  <c r="AJ2312" i="2"/>
  <c r="AH2312" i="2"/>
  <c r="AJ2311" i="2"/>
  <c r="AH2311" i="2"/>
  <c r="AJ2310" i="2"/>
  <c r="AH2310" i="2"/>
  <c r="AJ2309" i="2"/>
  <c r="AH2309" i="2"/>
  <c r="AJ2308" i="2"/>
  <c r="AH2308" i="2"/>
  <c r="AJ2307" i="2"/>
  <c r="AH2307" i="2"/>
  <c r="AJ2306" i="2"/>
  <c r="AH2306" i="2"/>
  <c r="AJ2305" i="2"/>
  <c r="AH2305" i="2"/>
  <c r="AJ2304" i="2"/>
  <c r="AH2304" i="2"/>
  <c r="AJ2303" i="2"/>
  <c r="AH2303" i="2"/>
  <c r="AJ2302" i="2"/>
  <c r="AH2302" i="2"/>
  <c r="AJ2301" i="2"/>
  <c r="AH2301" i="2"/>
  <c r="AJ2300" i="2"/>
  <c r="AH2300" i="2"/>
  <c r="AJ2299" i="2"/>
  <c r="AH2299" i="2"/>
  <c r="AJ2298" i="2"/>
  <c r="AH2298" i="2"/>
  <c r="AJ2297" i="2"/>
  <c r="AH2297" i="2"/>
  <c r="AJ2296" i="2"/>
  <c r="AH2296" i="2"/>
  <c r="AJ2295" i="2"/>
  <c r="AH2295" i="2"/>
  <c r="AJ2294" i="2"/>
  <c r="AH2294" i="2"/>
  <c r="AJ2293" i="2"/>
  <c r="AH2293" i="2"/>
  <c r="AJ2292" i="2"/>
  <c r="AH2292" i="2"/>
  <c r="AJ2291" i="2"/>
  <c r="AH2291" i="2"/>
  <c r="AJ2290" i="2"/>
  <c r="AH2290" i="2"/>
  <c r="AJ2289" i="2"/>
  <c r="AH2289" i="2"/>
  <c r="AJ2288" i="2"/>
  <c r="AH2288" i="2"/>
  <c r="AJ2287" i="2"/>
  <c r="AH2287" i="2"/>
  <c r="AJ2286" i="2"/>
  <c r="AH2286" i="2"/>
  <c r="AJ2285" i="2"/>
  <c r="AH2285" i="2"/>
  <c r="AJ2284" i="2"/>
  <c r="AH2284" i="2"/>
  <c r="AJ2283" i="2"/>
  <c r="AH2283" i="2"/>
  <c r="AJ2282" i="2"/>
  <c r="AH2282" i="2"/>
  <c r="AJ2281" i="2"/>
  <c r="AH2281" i="2"/>
  <c r="AJ2280" i="2"/>
  <c r="AH2280" i="2"/>
  <c r="AJ2279" i="2"/>
  <c r="AH2279" i="2"/>
  <c r="AJ2278" i="2"/>
  <c r="AH2278" i="2"/>
  <c r="AJ2277" i="2"/>
  <c r="AH2277" i="2"/>
  <c r="AJ2276" i="2"/>
  <c r="AH2276" i="2"/>
  <c r="AJ2275" i="2"/>
  <c r="AH2275" i="2"/>
  <c r="AJ2274" i="2"/>
  <c r="AH2274" i="2"/>
  <c r="AJ2273" i="2"/>
  <c r="AH2273" i="2"/>
  <c r="AJ2272" i="2"/>
  <c r="AH2272" i="2"/>
  <c r="AJ2271" i="2"/>
  <c r="AH2271" i="2"/>
  <c r="AJ2270" i="2"/>
  <c r="AH2270" i="2"/>
  <c r="AJ2269" i="2"/>
  <c r="AH2269" i="2"/>
  <c r="AJ2268" i="2"/>
  <c r="AH2268" i="2"/>
  <c r="AJ2267" i="2"/>
  <c r="AH2267" i="2"/>
  <c r="AJ2266" i="2"/>
  <c r="AH2266" i="2"/>
  <c r="AJ2265" i="2"/>
  <c r="AH2265" i="2"/>
  <c r="AJ2264" i="2"/>
  <c r="AH2264" i="2"/>
  <c r="AJ2263" i="2"/>
  <c r="AH2263" i="2"/>
  <c r="AJ2262" i="2"/>
  <c r="AH2262" i="2"/>
  <c r="AJ2261" i="2"/>
  <c r="AH2261" i="2"/>
  <c r="AJ2260" i="2"/>
  <c r="AH2260" i="2"/>
  <c r="AJ2259" i="2"/>
  <c r="AH2259" i="2"/>
  <c r="AJ2258" i="2"/>
  <c r="AH2258" i="2"/>
  <c r="AJ2257" i="2"/>
  <c r="AH2257" i="2"/>
  <c r="AJ2256" i="2"/>
  <c r="AH2256" i="2"/>
  <c r="AJ2255" i="2"/>
  <c r="AH2255" i="2"/>
  <c r="AJ2254" i="2"/>
  <c r="AH2254" i="2"/>
  <c r="AJ2253" i="2"/>
  <c r="AH2253" i="2"/>
  <c r="AJ2252" i="2"/>
  <c r="AH2252" i="2"/>
  <c r="AJ2251" i="2"/>
  <c r="AH2251" i="2"/>
  <c r="AJ2250" i="2"/>
  <c r="AH2250" i="2"/>
  <c r="AJ2249" i="2"/>
  <c r="AH2249" i="2"/>
  <c r="AJ2248" i="2"/>
  <c r="AH2248" i="2"/>
  <c r="AJ2247" i="2"/>
  <c r="AH2247" i="2"/>
  <c r="AJ2246" i="2"/>
  <c r="AH2246" i="2"/>
  <c r="AJ2245" i="2"/>
  <c r="AH2245" i="2"/>
  <c r="AJ2244" i="2"/>
  <c r="AH2244" i="2"/>
  <c r="AJ2243" i="2"/>
  <c r="AH2243" i="2"/>
  <c r="AJ2242" i="2"/>
  <c r="AH2242" i="2"/>
  <c r="AJ2241" i="2"/>
  <c r="AH2241" i="2"/>
  <c r="AJ2240" i="2"/>
  <c r="AH2240" i="2"/>
  <c r="AJ2239" i="2"/>
  <c r="AH2239" i="2"/>
  <c r="AJ2238" i="2"/>
  <c r="AH2238" i="2"/>
  <c r="AJ2237" i="2"/>
  <c r="AH2237" i="2"/>
  <c r="AJ2236" i="2"/>
  <c r="AH2236" i="2"/>
  <c r="AJ2235" i="2"/>
  <c r="AH2235" i="2"/>
  <c r="AJ2234" i="2"/>
  <c r="AH2234" i="2"/>
  <c r="AJ2233" i="2"/>
  <c r="AH2233" i="2"/>
  <c r="AJ2232" i="2"/>
  <c r="AH2232" i="2"/>
  <c r="AJ2231" i="2"/>
  <c r="AH2231" i="2"/>
  <c r="AJ2230" i="2"/>
  <c r="AH2230" i="2"/>
  <c r="AJ2229" i="2"/>
  <c r="AH2229" i="2"/>
  <c r="AJ2228" i="2"/>
  <c r="AH2228" i="2"/>
  <c r="AJ2227" i="2"/>
  <c r="AH2227" i="2"/>
  <c r="AJ2226" i="2"/>
  <c r="AH2226" i="2"/>
  <c r="AJ2225" i="2"/>
  <c r="AH2225" i="2"/>
  <c r="AJ2224" i="2"/>
  <c r="AH2224" i="2"/>
  <c r="AJ2223" i="2"/>
  <c r="AH2223" i="2"/>
  <c r="AJ2222" i="2"/>
  <c r="AH2222" i="2"/>
  <c r="AJ2221" i="2"/>
  <c r="AH2221" i="2"/>
  <c r="AJ2220" i="2"/>
  <c r="AH2220" i="2"/>
  <c r="AJ2219" i="2"/>
  <c r="AH2219" i="2"/>
  <c r="AJ2218" i="2"/>
  <c r="AH2218" i="2"/>
  <c r="AJ2217" i="2"/>
  <c r="AH2217" i="2"/>
  <c r="AJ2216" i="2"/>
  <c r="AH2216" i="2"/>
  <c r="AJ2215" i="2"/>
  <c r="AH2215" i="2"/>
  <c r="AJ2214" i="2"/>
  <c r="AH2214" i="2"/>
  <c r="AJ2213" i="2"/>
  <c r="AH2213" i="2"/>
  <c r="AJ2212" i="2"/>
  <c r="AH2212" i="2"/>
  <c r="AJ2211" i="2"/>
  <c r="AH2211" i="2"/>
  <c r="AJ2210" i="2"/>
  <c r="AH2210" i="2"/>
  <c r="AJ2209" i="2"/>
  <c r="AH2209" i="2"/>
  <c r="AJ2208" i="2"/>
  <c r="AH2208" i="2"/>
  <c r="AJ2207" i="2"/>
  <c r="AH2207" i="2"/>
  <c r="AJ2206" i="2"/>
  <c r="AH2206" i="2"/>
  <c r="AJ2205" i="2"/>
  <c r="AH2205" i="2"/>
  <c r="AJ2204" i="2"/>
  <c r="AH2204" i="2"/>
  <c r="AJ2203" i="2"/>
  <c r="AH2203" i="2"/>
  <c r="AJ2202" i="2"/>
  <c r="AH2202" i="2"/>
  <c r="AJ2201" i="2"/>
  <c r="AH2201" i="2"/>
  <c r="AJ2200" i="2"/>
  <c r="AH2200" i="2"/>
  <c r="AJ2199" i="2"/>
  <c r="AH2199" i="2"/>
  <c r="AJ2198" i="2"/>
  <c r="AH2198" i="2"/>
  <c r="AJ2197" i="2"/>
  <c r="AH2197" i="2"/>
  <c r="AJ2196" i="2"/>
  <c r="AH2196" i="2"/>
  <c r="AJ2195" i="2"/>
  <c r="AH2195" i="2"/>
  <c r="AJ2194" i="2"/>
  <c r="AH2194" i="2"/>
  <c r="AJ2193" i="2"/>
  <c r="AH2193" i="2"/>
  <c r="AJ2192" i="2"/>
  <c r="AH2192" i="2"/>
  <c r="AJ2191" i="2"/>
  <c r="AH2191" i="2"/>
  <c r="AJ2190" i="2"/>
  <c r="AH2190" i="2"/>
  <c r="AJ2189" i="2"/>
  <c r="AH2189" i="2"/>
  <c r="AJ2188" i="2"/>
  <c r="AH2188" i="2"/>
  <c r="AJ2187" i="2"/>
  <c r="AH2187" i="2"/>
  <c r="AJ2186" i="2"/>
  <c r="AH2186" i="2"/>
  <c r="AJ2185" i="2"/>
  <c r="AH2185" i="2"/>
  <c r="AJ2184" i="2"/>
  <c r="AH2184" i="2"/>
  <c r="AJ2183" i="2"/>
  <c r="AH2183" i="2"/>
  <c r="AJ2182" i="2"/>
  <c r="AH2182" i="2"/>
  <c r="AJ2181" i="2"/>
  <c r="AH2181" i="2"/>
  <c r="AJ2180" i="2"/>
  <c r="AH2180" i="2"/>
  <c r="AJ2179" i="2"/>
  <c r="AH2179" i="2"/>
  <c r="AJ2178" i="2"/>
  <c r="AH2178" i="2"/>
  <c r="AJ2177" i="2"/>
  <c r="AH2177" i="2"/>
  <c r="AJ2176" i="2"/>
  <c r="AH2176" i="2"/>
  <c r="AJ2175" i="2"/>
  <c r="AH2175" i="2"/>
  <c r="AJ2174" i="2"/>
  <c r="AH2174" i="2"/>
  <c r="AJ2173" i="2"/>
  <c r="AH2173" i="2"/>
  <c r="AJ2172" i="2"/>
  <c r="AH2172" i="2"/>
  <c r="AJ2171" i="2"/>
  <c r="AH2171" i="2"/>
  <c r="AJ2170" i="2"/>
  <c r="AH2170" i="2"/>
  <c r="AJ2169" i="2"/>
  <c r="AH2169" i="2"/>
  <c r="AJ2168" i="2"/>
  <c r="AH2168" i="2"/>
  <c r="AJ2167" i="2"/>
  <c r="AH2167" i="2"/>
  <c r="AJ2166" i="2"/>
  <c r="AH2166" i="2"/>
  <c r="AJ2165" i="2"/>
  <c r="AH2165" i="2"/>
  <c r="AJ2164" i="2"/>
  <c r="AH2164" i="2"/>
  <c r="AJ2163" i="2"/>
  <c r="AH2163" i="2"/>
  <c r="AJ2162" i="2"/>
  <c r="AH2162" i="2"/>
  <c r="AJ2161" i="2"/>
  <c r="AH2161" i="2"/>
  <c r="AJ2160" i="2"/>
  <c r="AH2160" i="2"/>
  <c r="AJ2159" i="2"/>
  <c r="AH2159" i="2"/>
  <c r="AJ2158" i="2"/>
  <c r="AH2158" i="2"/>
  <c r="AJ2157" i="2"/>
  <c r="AH2157" i="2"/>
  <c r="AJ2156" i="2"/>
  <c r="AH2156" i="2"/>
  <c r="AJ2155" i="2"/>
  <c r="AH2155" i="2"/>
  <c r="AJ2154" i="2"/>
  <c r="AH2154" i="2"/>
  <c r="AJ2153" i="2"/>
  <c r="AH2153" i="2"/>
  <c r="AJ2152" i="2"/>
  <c r="AH2152" i="2"/>
  <c r="AJ2151" i="2"/>
  <c r="AH2151" i="2"/>
  <c r="AJ2150" i="2"/>
  <c r="AH2150" i="2"/>
  <c r="AJ2149" i="2"/>
  <c r="AH2149" i="2"/>
  <c r="AJ2148" i="2"/>
  <c r="AH2148" i="2"/>
  <c r="AJ2147" i="2"/>
  <c r="AH2147" i="2"/>
  <c r="AJ2146" i="2"/>
  <c r="AH2146" i="2"/>
  <c r="AJ2145" i="2"/>
  <c r="AH2145" i="2"/>
  <c r="AJ2144" i="2"/>
  <c r="AH2144" i="2"/>
  <c r="AJ2143" i="2"/>
  <c r="AH2143" i="2"/>
  <c r="AJ2142" i="2"/>
  <c r="AH2142" i="2"/>
  <c r="AJ2141" i="2"/>
  <c r="AH2141" i="2"/>
  <c r="AJ2140" i="2"/>
  <c r="AH2140" i="2"/>
  <c r="AJ2139" i="2"/>
  <c r="AH2139" i="2"/>
  <c r="AJ2138" i="2"/>
  <c r="AH2138" i="2"/>
  <c r="AJ2137" i="2"/>
  <c r="AH2137" i="2"/>
  <c r="AJ2136" i="2"/>
  <c r="AH2136" i="2"/>
  <c r="AJ2135" i="2"/>
  <c r="AH2135" i="2"/>
  <c r="AJ2134" i="2"/>
  <c r="AH2134" i="2"/>
  <c r="AJ2133" i="2"/>
  <c r="AH2133" i="2"/>
  <c r="AJ2132" i="2"/>
  <c r="AH2132" i="2"/>
  <c r="AJ2131" i="2"/>
  <c r="AH2131" i="2"/>
  <c r="AJ2130" i="2"/>
  <c r="AH2130" i="2"/>
  <c r="AJ2129" i="2"/>
  <c r="AH2129" i="2"/>
  <c r="AJ2128" i="2"/>
  <c r="AH2128" i="2"/>
  <c r="AJ2127" i="2"/>
  <c r="AH2127" i="2"/>
  <c r="AJ2126" i="2"/>
  <c r="AH2126" i="2"/>
  <c r="AJ2125" i="2"/>
  <c r="AH2125" i="2"/>
  <c r="AJ2124" i="2"/>
  <c r="AH2124" i="2"/>
  <c r="AJ2123" i="2"/>
  <c r="AH2123" i="2"/>
  <c r="AJ2122" i="2"/>
  <c r="AH2122" i="2"/>
  <c r="AJ2121" i="2"/>
  <c r="AH2121" i="2"/>
  <c r="AJ2120" i="2"/>
  <c r="AH2120" i="2"/>
  <c r="AJ2119" i="2"/>
  <c r="AH2119" i="2"/>
  <c r="AJ2118" i="2"/>
  <c r="AH2118" i="2"/>
  <c r="AJ2117" i="2"/>
  <c r="AH2117" i="2"/>
  <c r="AJ2116" i="2"/>
  <c r="AH2116" i="2"/>
  <c r="AJ2115" i="2"/>
  <c r="AH2115" i="2"/>
  <c r="AJ2114" i="2"/>
  <c r="AH2114" i="2"/>
  <c r="AJ2113" i="2"/>
  <c r="AH2113" i="2"/>
  <c r="AJ2112" i="2"/>
  <c r="AH2112" i="2"/>
  <c r="AJ2111" i="2"/>
  <c r="AH2111" i="2"/>
  <c r="AJ2110" i="2"/>
  <c r="AH2110" i="2"/>
  <c r="AJ2109" i="2"/>
  <c r="AH2109" i="2"/>
  <c r="AJ2108" i="2"/>
  <c r="AH2108" i="2"/>
  <c r="AJ2107" i="2"/>
  <c r="AH2107" i="2"/>
  <c r="AJ2106" i="2"/>
  <c r="AH2106" i="2"/>
  <c r="AJ2105" i="2"/>
  <c r="AH2105" i="2"/>
  <c r="AJ2104" i="2"/>
  <c r="AH2104" i="2"/>
  <c r="AJ2103" i="2"/>
  <c r="AH2103" i="2"/>
  <c r="AJ2102" i="2"/>
  <c r="AH2102" i="2"/>
  <c r="AJ2101" i="2"/>
  <c r="AH2101" i="2"/>
  <c r="AJ2100" i="2"/>
  <c r="AH2100" i="2"/>
  <c r="AJ2099" i="2"/>
  <c r="AH2099" i="2"/>
  <c r="AJ2098" i="2"/>
  <c r="AH2098" i="2"/>
  <c r="AJ2097" i="2"/>
  <c r="AH2097" i="2"/>
  <c r="AJ2096" i="2"/>
  <c r="AH2096" i="2"/>
  <c r="AJ2095" i="2"/>
  <c r="AH2095" i="2"/>
  <c r="AJ2094" i="2"/>
  <c r="AH2094" i="2"/>
  <c r="AJ2093" i="2"/>
  <c r="AH2093" i="2"/>
  <c r="AJ2092" i="2"/>
  <c r="AH2092" i="2"/>
  <c r="AJ2091" i="2"/>
  <c r="AH2091" i="2"/>
  <c r="AJ2090" i="2"/>
  <c r="AH2090" i="2"/>
  <c r="AJ2089" i="2"/>
  <c r="AH2089" i="2"/>
  <c r="AJ2088" i="2"/>
  <c r="AH2088" i="2"/>
  <c r="AJ2087" i="2"/>
  <c r="AH2087" i="2"/>
  <c r="AJ2086" i="2"/>
  <c r="AH2086" i="2"/>
  <c r="AJ2085" i="2"/>
  <c r="AH2085" i="2"/>
  <c r="AJ2084" i="2"/>
  <c r="AH2084" i="2"/>
  <c r="AJ2083" i="2"/>
  <c r="AH2083" i="2"/>
  <c r="AJ2082" i="2"/>
  <c r="AH2082" i="2"/>
  <c r="AJ2081" i="2"/>
  <c r="AH2081" i="2"/>
  <c r="AJ2080" i="2"/>
  <c r="AH2080" i="2"/>
  <c r="AJ2079" i="2"/>
  <c r="AH2079" i="2"/>
  <c r="AJ2078" i="2"/>
  <c r="AH2078" i="2"/>
  <c r="AJ2077" i="2"/>
  <c r="AH2077" i="2"/>
  <c r="AJ2076" i="2"/>
  <c r="AH2076" i="2"/>
  <c r="AJ2075" i="2"/>
  <c r="AH2075" i="2"/>
  <c r="AJ2074" i="2"/>
  <c r="AH2074" i="2"/>
  <c r="AJ2073" i="2"/>
  <c r="AH2073" i="2"/>
  <c r="AJ2072" i="2"/>
  <c r="AH2072" i="2"/>
  <c r="AJ2071" i="2"/>
  <c r="AH2071" i="2"/>
  <c r="AJ2070" i="2"/>
  <c r="AH2070" i="2"/>
  <c r="AJ2069" i="2"/>
  <c r="AH2069" i="2"/>
  <c r="AJ2068" i="2"/>
  <c r="AH2068" i="2"/>
  <c r="AJ2067" i="2"/>
  <c r="AH2067" i="2"/>
  <c r="AJ2066" i="2"/>
  <c r="AH2066" i="2"/>
  <c r="AJ2065" i="2"/>
  <c r="AH2065" i="2"/>
  <c r="AJ2064" i="2"/>
  <c r="AH2064" i="2"/>
  <c r="AJ2063" i="2"/>
  <c r="AH2063" i="2"/>
  <c r="AJ2062" i="2"/>
  <c r="AH2062" i="2"/>
  <c r="AJ2061" i="2"/>
  <c r="AH2061" i="2"/>
  <c r="AJ2060" i="2"/>
  <c r="AH2060" i="2"/>
  <c r="AJ2059" i="2"/>
  <c r="AH2059" i="2"/>
  <c r="AJ2058" i="2"/>
  <c r="AH2058" i="2"/>
  <c r="AJ2057" i="2"/>
  <c r="AH2057" i="2"/>
  <c r="AJ2056" i="2"/>
  <c r="AH2056" i="2"/>
  <c r="AJ2055" i="2"/>
  <c r="AH2055" i="2"/>
  <c r="AJ2054" i="2"/>
  <c r="AH2054" i="2"/>
  <c r="AJ2053" i="2"/>
  <c r="AH2053" i="2"/>
  <c r="AJ2052" i="2"/>
  <c r="AH2052" i="2"/>
  <c r="AJ2051" i="2"/>
  <c r="AH2051" i="2"/>
  <c r="AJ2050" i="2"/>
  <c r="AH2050" i="2"/>
  <c r="AJ2049" i="2"/>
  <c r="AH2049" i="2"/>
  <c r="AJ2048" i="2"/>
  <c r="AH2048" i="2"/>
  <c r="AJ2047" i="2"/>
  <c r="AH2047" i="2"/>
  <c r="AJ2046" i="2"/>
  <c r="AH2046" i="2"/>
  <c r="AJ2045" i="2"/>
  <c r="AH2045" i="2"/>
  <c r="AJ2044" i="2"/>
  <c r="AH2044" i="2"/>
  <c r="AJ2043" i="2"/>
  <c r="AH2043" i="2"/>
  <c r="AJ2042" i="2"/>
  <c r="AH2042" i="2"/>
  <c r="AJ2041" i="2"/>
  <c r="AH2041" i="2"/>
  <c r="AJ2040" i="2"/>
  <c r="AH2040" i="2"/>
  <c r="AJ2039" i="2"/>
  <c r="AH2039" i="2"/>
  <c r="AJ2038" i="2"/>
  <c r="AH2038" i="2"/>
  <c r="AJ2037" i="2"/>
  <c r="AH2037" i="2"/>
  <c r="AJ2036" i="2"/>
  <c r="AH2036" i="2"/>
  <c r="AJ2035" i="2"/>
  <c r="AH2035" i="2"/>
  <c r="AJ2034" i="2"/>
  <c r="AH2034" i="2"/>
  <c r="AJ2033" i="2"/>
  <c r="AH2033" i="2"/>
  <c r="AJ2032" i="2"/>
  <c r="AH2032" i="2"/>
  <c r="AJ2031" i="2"/>
  <c r="AH2031" i="2"/>
  <c r="AJ2030" i="2"/>
  <c r="AH2030" i="2"/>
  <c r="AJ2029" i="2"/>
  <c r="AH2029" i="2"/>
  <c r="AJ2028" i="2"/>
  <c r="AH2028" i="2"/>
  <c r="AJ2027" i="2"/>
  <c r="AH2027" i="2"/>
  <c r="AJ2026" i="2"/>
  <c r="AH2026" i="2"/>
  <c r="AJ2025" i="2"/>
  <c r="AH2025" i="2"/>
  <c r="AJ2024" i="2"/>
  <c r="AH2024" i="2"/>
  <c r="AJ2023" i="2"/>
  <c r="AH2023" i="2"/>
  <c r="AJ2022" i="2"/>
  <c r="AH2022" i="2"/>
  <c r="AJ2021" i="2"/>
  <c r="AH2021" i="2"/>
  <c r="AJ2020" i="2"/>
  <c r="AH2020" i="2"/>
  <c r="AJ2019" i="2"/>
  <c r="AH2019" i="2"/>
  <c r="AJ2018" i="2"/>
  <c r="AH2018" i="2"/>
  <c r="AJ2017" i="2"/>
  <c r="AH2017" i="2"/>
  <c r="AJ2016" i="2"/>
  <c r="AH2016" i="2"/>
  <c r="AJ2015" i="2"/>
  <c r="AH2015" i="2"/>
  <c r="AJ2014" i="2"/>
  <c r="AH2014" i="2"/>
  <c r="AJ2013" i="2"/>
  <c r="AH2013" i="2"/>
  <c r="AJ2012" i="2"/>
  <c r="AH2012" i="2"/>
  <c r="AJ2011" i="2"/>
  <c r="AH2011" i="2"/>
  <c r="AJ2010" i="2"/>
  <c r="AH2010" i="2"/>
  <c r="AJ2009" i="2"/>
  <c r="AH2009" i="2"/>
  <c r="AJ2008" i="2"/>
  <c r="AH2008" i="2"/>
  <c r="AJ2007" i="2"/>
  <c r="AH2007" i="2"/>
  <c r="AJ2006" i="2"/>
  <c r="AH2006" i="2"/>
  <c r="AJ2005" i="2"/>
  <c r="AH2005" i="2"/>
  <c r="AJ2004" i="2"/>
  <c r="AH2004" i="2"/>
  <c r="AJ2003" i="2"/>
  <c r="AH2003" i="2"/>
  <c r="AJ2002" i="2"/>
  <c r="AH2002" i="2"/>
  <c r="AJ2001" i="2"/>
  <c r="AH2001" i="2"/>
  <c r="AJ2000" i="2"/>
  <c r="AH2000" i="2"/>
  <c r="AJ1999" i="2"/>
  <c r="AH1999" i="2"/>
  <c r="AJ1998" i="2"/>
  <c r="AH1998" i="2"/>
  <c r="AJ1997" i="2"/>
  <c r="AH1997" i="2"/>
  <c r="AJ1996" i="2"/>
  <c r="AH1996" i="2"/>
  <c r="AJ1995" i="2"/>
  <c r="AH1995" i="2"/>
  <c r="AJ1994" i="2"/>
  <c r="AH1994" i="2"/>
  <c r="AJ1993" i="2"/>
  <c r="AH1993" i="2"/>
  <c r="AJ1992" i="2"/>
  <c r="AH1992" i="2"/>
  <c r="AJ1991" i="2"/>
  <c r="AH1991" i="2"/>
  <c r="AJ1990" i="2"/>
  <c r="AH1990" i="2"/>
  <c r="AJ1989" i="2"/>
  <c r="AH1989" i="2"/>
  <c r="AJ1988" i="2"/>
  <c r="AH1988" i="2"/>
  <c r="AJ1987" i="2"/>
  <c r="AH1987" i="2"/>
  <c r="AJ1986" i="2"/>
  <c r="AH1986" i="2"/>
  <c r="AJ1985" i="2"/>
  <c r="AH1985" i="2"/>
  <c r="AJ1984" i="2"/>
  <c r="AH1984" i="2"/>
  <c r="AJ1983" i="2"/>
  <c r="AH1983" i="2"/>
  <c r="AJ1982" i="2"/>
  <c r="AH1982" i="2"/>
  <c r="AJ1981" i="2"/>
  <c r="AH1981" i="2"/>
  <c r="AJ1980" i="2"/>
  <c r="AH1980" i="2"/>
  <c r="AJ1979" i="2"/>
  <c r="AH1979" i="2"/>
  <c r="AJ1978" i="2"/>
  <c r="AH1978" i="2"/>
  <c r="AJ1977" i="2"/>
  <c r="AH1977" i="2"/>
  <c r="AJ1976" i="2"/>
  <c r="AH1976" i="2"/>
  <c r="AJ1975" i="2"/>
  <c r="AH1975" i="2"/>
  <c r="AJ1974" i="2"/>
  <c r="AH1974" i="2"/>
  <c r="AJ1973" i="2"/>
  <c r="AH1973" i="2"/>
  <c r="AJ1972" i="2"/>
  <c r="AH1972" i="2"/>
  <c r="AJ1971" i="2"/>
  <c r="AH1971" i="2"/>
  <c r="AJ1970" i="2"/>
  <c r="AH1970" i="2"/>
  <c r="AJ1969" i="2"/>
  <c r="AH1969" i="2"/>
  <c r="AJ1968" i="2"/>
  <c r="AH1968" i="2"/>
  <c r="AJ1967" i="2"/>
  <c r="AH1967" i="2"/>
  <c r="AJ1966" i="2"/>
  <c r="AH1966" i="2"/>
  <c r="AJ1965" i="2"/>
  <c r="AH1965" i="2"/>
  <c r="AJ1964" i="2"/>
  <c r="AH1964" i="2"/>
  <c r="AJ1963" i="2"/>
  <c r="AH1963" i="2"/>
  <c r="AJ1962" i="2"/>
  <c r="AH1962" i="2"/>
  <c r="AJ1961" i="2"/>
  <c r="AH1961" i="2"/>
  <c r="AJ1960" i="2"/>
  <c r="AH1960" i="2"/>
  <c r="AJ1959" i="2"/>
  <c r="AH1959" i="2"/>
  <c r="AJ1958" i="2"/>
  <c r="AH1958" i="2"/>
  <c r="AJ1957" i="2"/>
  <c r="AH1957" i="2"/>
  <c r="AJ1956" i="2"/>
  <c r="AH1956" i="2"/>
  <c r="AJ1955" i="2"/>
  <c r="AH1955" i="2"/>
  <c r="AJ1954" i="2"/>
  <c r="AH1954" i="2"/>
  <c r="AJ1953" i="2"/>
  <c r="AH1953" i="2"/>
  <c r="AJ1952" i="2"/>
  <c r="AH1952" i="2"/>
  <c r="AJ1951" i="2"/>
  <c r="AH1951" i="2"/>
  <c r="AJ1950" i="2"/>
  <c r="AH1950" i="2"/>
  <c r="AJ1949" i="2"/>
  <c r="AH1949" i="2"/>
  <c r="AJ1948" i="2"/>
  <c r="AH1948" i="2"/>
  <c r="AJ1947" i="2"/>
  <c r="AH1947" i="2"/>
  <c r="AJ1946" i="2"/>
  <c r="AH1946" i="2"/>
  <c r="AJ1945" i="2"/>
  <c r="AH1945" i="2"/>
  <c r="AJ1944" i="2"/>
  <c r="AH1944" i="2"/>
  <c r="AJ1943" i="2"/>
  <c r="AH1943" i="2"/>
  <c r="AJ1942" i="2"/>
  <c r="AH1942" i="2"/>
  <c r="AJ1941" i="2"/>
  <c r="AH1941" i="2"/>
  <c r="AJ1940" i="2"/>
  <c r="AH1940" i="2"/>
  <c r="AJ1939" i="2"/>
  <c r="AH1939" i="2"/>
  <c r="AJ1938" i="2"/>
  <c r="AH1938" i="2"/>
  <c r="AJ1937" i="2"/>
  <c r="AH1937" i="2"/>
  <c r="AJ1936" i="2"/>
  <c r="AH1936" i="2"/>
  <c r="AJ1935" i="2"/>
  <c r="AH1935" i="2"/>
  <c r="AJ1934" i="2"/>
  <c r="AH1934" i="2"/>
  <c r="AJ1933" i="2"/>
  <c r="AH1933" i="2"/>
  <c r="AJ1932" i="2"/>
  <c r="AH1932" i="2"/>
  <c r="AJ1931" i="2"/>
  <c r="AH1931" i="2"/>
  <c r="AJ1930" i="2"/>
  <c r="AH1930" i="2"/>
  <c r="AJ1929" i="2"/>
  <c r="AH1929" i="2"/>
  <c r="AJ1928" i="2"/>
  <c r="AH1928" i="2"/>
  <c r="AJ1927" i="2"/>
  <c r="AH1927" i="2"/>
  <c r="AJ1926" i="2"/>
  <c r="AH1926" i="2"/>
  <c r="AJ1925" i="2"/>
  <c r="AH1925" i="2"/>
  <c r="AJ1924" i="2"/>
  <c r="AH1924" i="2"/>
  <c r="AJ1923" i="2"/>
  <c r="AH1923" i="2"/>
  <c r="AJ1922" i="2"/>
  <c r="AH1922" i="2"/>
  <c r="AJ1921" i="2"/>
  <c r="AH1921" i="2"/>
  <c r="AJ1920" i="2"/>
  <c r="AH1920" i="2"/>
  <c r="AJ1919" i="2"/>
  <c r="AH1919" i="2"/>
  <c r="AJ1918" i="2"/>
  <c r="AH1918" i="2"/>
  <c r="AJ1917" i="2"/>
  <c r="AH1917" i="2"/>
  <c r="AJ1916" i="2"/>
  <c r="AH1916" i="2"/>
  <c r="AJ1915" i="2"/>
  <c r="AH1915" i="2"/>
  <c r="AJ1914" i="2"/>
  <c r="AH1914" i="2"/>
  <c r="AJ1913" i="2"/>
  <c r="AH1913" i="2"/>
  <c r="AJ1912" i="2"/>
  <c r="AH1912" i="2"/>
  <c r="AJ1911" i="2"/>
  <c r="AH1911" i="2"/>
  <c r="AJ1910" i="2"/>
  <c r="AH1910" i="2"/>
  <c r="AJ1909" i="2"/>
  <c r="AH1909" i="2"/>
  <c r="AJ1908" i="2"/>
  <c r="AH1908" i="2"/>
  <c r="AJ1907" i="2"/>
  <c r="AH1907" i="2"/>
  <c r="AJ1906" i="2"/>
  <c r="AH1906" i="2"/>
  <c r="AJ1905" i="2"/>
  <c r="AH1905" i="2"/>
  <c r="AJ1904" i="2"/>
  <c r="AH1904" i="2"/>
  <c r="AJ1903" i="2"/>
  <c r="AH1903" i="2"/>
  <c r="AJ1902" i="2"/>
  <c r="AH1902" i="2"/>
  <c r="AJ1901" i="2"/>
  <c r="AH1901" i="2"/>
  <c r="AJ1900" i="2"/>
  <c r="AH1900" i="2"/>
  <c r="AJ1899" i="2"/>
  <c r="AH1899" i="2"/>
  <c r="AJ1898" i="2"/>
  <c r="AH1898" i="2"/>
  <c r="AJ1897" i="2"/>
  <c r="AH1897" i="2"/>
  <c r="AJ1896" i="2"/>
  <c r="AH1896" i="2"/>
  <c r="AJ1895" i="2"/>
  <c r="AH1895" i="2"/>
  <c r="AJ1894" i="2"/>
  <c r="AH1894" i="2"/>
  <c r="AJ1893" i="2"/>
  <c r="AH1893" i="2"/>
  <c r="AJ1892" i="2"/>
  <c r="AH1892" i="2"/>
  <c r="AJ1891" i="2"/>
  <c r="AH1891" i="2"/>
  <c r="AJ1890" i="2"/>
  <c r="AH1890" i="2"/>
  <c r="AJ1889" i="2"/>
  <c r="AH1889" i="2"/>
  <c r="AJ1888" i="2"/>
  <c r="AH1888" i="2"/>
  <c r="AJ1887" i="2"/>
  <c r="AH1887" i="2"/>
  <c r="AJ1886" i="2"/>
  <c r="AH1886" i="2"/>
  <c r="AJ1885" i="2"/>
  <c r="AH1885" i="2"/>
  <c r="AJ1884" i="2"/>
  <c r="AH1884" i="2"/>
  <c r="AJ1883" i="2"/>
  <c r="AH1883" i="2"/>
  <c r="AJ1882" i="2"/>
  <c r="AH1882" i="2"/>
  <c r="AJ1881" i="2"/>
  <c r="AH1881" i="2"/>
  <c r="AJ1880" i="2"/>
  <c r="AH1880" i="2"/>
  <c r="AJ1879" i="2"/>
  <c r="AH1879" i="2"/>
  <c r="AJ1878" i="2"/>
  <c r="AH1878" i="2"/>
  <c r="AJ1877" i="2"/>
  <c r="AH1877" i="2"/>
  <c r="AJ1876" i="2"/>
  <c r="AH1876" i="2"/>
  <c r="AJ1875" i="2"/>
  <c r="AH1875" i="2"/>
  <c r="AJ1874" i="2"/>
  <c r="AH1874" i="2"/>
  <c r="AJ1873" i="2"/>
  <c r="AH1873" i="2"/>
  <c r="AJ1872" i="2"/>
  <c r="AH1872" i="2"/>
  <c r="AJ1871" i="2"/>
  <c r="AH1871" i="2"/>
  <c r="AJ1870" i="2"/>
  <c r="AH1870" i="2"/>
  <c r="AJ1869" i="2"/>
  <c r="AH1869" i="2"/>
  <c r="AJ1868" i="2"/>
  <c r="AH1868" i="2"/>
  <c r="AJ1867" i="2"/>
  <c r="AH1867" i="2"/>
  <c r="AJ1866" i="2"/>
  <c r="AH1866" i="2"/>
  <c r="AJ1865" i="2"/>
  <c r="AH1865" i="2"/>
  <c r="AJ1864" i="2"/>
  <c r="AH1864" i="2"/>
  <c r="AJ1863" i="2"/>
  <c r="AH1863" i="2"/>
  <c r="AJ1862" i="2"/>
  <c r="AH1862" i="2"/>
  <c r="AJ1861" i="2"/>
  <c r="AH1861" i="2"/>
  <c r="AJ1860" i="2"/>
  <c r="AH1860" i="2"/>
  <c r="AJ1859" i="2"/>
  <c r="AH1859" i="2"/>
  <c r="AJ1858" i="2"/>
  <c r="AH1858" i="2"/>
  <c r="AJ1857" i="2"/>
  <c r="AH1857" i="2"/>
  <c r="AJ1856" i="2"/>
  <c r="AH1856" i="2"/>
  <c r="AJ1855" i="2"/>
  <c r="AH1855" i="2"/>
  <c r="AJ1854" i="2"/>
  <c r="AH1854" i="2"/>
  <c r="AJ1853" i="2"/>
  <c r="AH1853" i="2"/>
  <c r="AJ1852" i="2"/>
  <c r="AH1852" i="2"/>
  <c r="AJ1851" i="2"/>
  <c r="AH1851" i="2"/>
  <c r="AJ1850" i="2"/>
  <c r="AH1850" i="2"/>
  <c r="AJ1849" i="2"/>
  <c r="AH1849" i="2"/>
  <c r="AJ1848" i="2"/>
  <c r="AH1848" i="2"/>
  <c r="AJ1847" i="2"/>
  <c r="AH1847" i="2"/>
  <c r="AJ1846" i="2"/>
  <c r="AH1846" i="2"/>
  <c r="AJ1845" i="2"/>
  <c r="AH1845" i="2"/>
  <c r="AJ1844" i="2"/>
  <c r="AH1844" i="2"/>
  <c r="AJ1843" i="2"/>
  <c r="AH1843" i="2"/>
  <c r="AJ1842" i="2"/>
  <c r="AH1842" i="2"/>
  <c r="AJ1841" i="2"/>
  <c r="AH1841" i="2"/>
  <c r="AJ1840" i="2"/>
  <c r="AH1840" i="2"/>
  <c r="AJ1839" i="2"/>
  <c r="AH1839" i="2"/>
  <c r="AJ1838" i="2"/>
  <c r="AH1838" i="2"/>
  <c r="AJ1837" i="2"/>
  <c r="AH1837" i="2"/>
  <c r="AJ1836" i="2"/>
  <c r="AH1836" i="2"/>
  <c r="AJ1835" i="2"/>
  <c r="AH1835" i="2"/>
  <c r="AJ1834" i="2"/>
  <c r="AH1834" i="2"/>
  <c r="AJ1833" i="2"/>
  <c r="AH1833" i="2"/>
  <c r="AJ1832" i="2"/>
  <c r="AH1832" i="2"/>
  <c r="AJ1831" i="2"/>
  <c r="AH1831" i="2"/>
  <c r="AJ1830" i="2"/>
  <c r="AH1830" i="2"/>
  <c r="AJ1829" i="2"/>
  <c r="AH1829" i="2"/>
  <c r="AJ1828" i="2"/>
  <c r="AH1828" i="2"/>
  <c r="AJ1827" i="2"/>
  <c r="AH1827" i="2"/>
  <c r="AJ1826" i="2"/>
  <c r="AH1826" i="2"/>
  <c r="AJ1825" i="2"/>
  <c r="AH1825" i="2"/>
  <c r="AJ1824" i="2"/>
  <c r="AH1824" i="2"/>
  <c r="AJ1823" i="2"/>
  <c r="AH1823" i="2"/>
  <c r="AJ1822" i="2"/>
  <c r="AH1822" i="2"/>
  <c r="AJ1821" i="2"/>
  <c r="AH1821" i="2"/>
  <c r="AJ1820" i="2"/>
  <c r="AH1820" i="2"/>
  <c r="AJ1819" i="2"/>
  <c r="AH1819" i="2"/>
  <c r="AJ1818" i="2"/>
  <c r="AH1818" i="2"/>
  <c r="AJ1817" i="2"/>
  <c r="AH1817" i="2"/>
  <c r="AJ1816" i="2"/>
  <c r="AH1816" i="2"/>
  <c r="AJ1815" i="2"/>
  <c r="AH1815" i="2"/>
  <c r="AJ1814" i="2"/>
  <c r="AH1814" i="2"/>
  <c r="AJ1813" i="2"/>
  <c r="AH1813" i="2"/>
  <c r="AJ1812" i="2"/>
  <c r="AH1812" i="2"/>
  <c r="AJ1811" i="2"/>
  <c r="AH1811" i="2"/>
  <c r="AJ1810" i="2"/>
  <c r="AH1810" i="2"/>
  <c r="AJ1809" i="2"/>
  <c r="AH1809" i="2"/>
  <c r="AJ1808" i="2"/>
  <c r="AH1808" i="2"/>
  <c r="AJ1807" i="2"/>
  <c r="AH1807" i="2"/>
  <c r="AJ1806" i="2"/>
  <c r="AH1806" i="2"/>
  <c r="AJ1805" i="2"/>
  <c r="AH1805" i="2"/>
  <c r="AJ1804" i="2"/>
  <c r="AH1804" i="2"/>
  <c r="AJ1803" i="2"/>
  <c r="AH1803" i="2"/>
  <c r="AJ1802" i="2"/>
  <c r="AH1802" i="2"/>
  <c r="AJ1801" i="2"/>
  <c r="AH1801" i="2"/>
  <c r="AJ1800" i="2"/>
  <c r="AH1800" i="2"/>
  <c r="AJ1799" i="2"/>
  <c r="AH1799" i="2"/>
  <c r="AJ1798" i="2"/>
  <c r="AH1798" i="2"/>
  <c r="AJ1797" i="2"/>
  <c r="AH1797" i="2"/>
  <c r="AJ1796" i="2"/>
  <c r="AH1796" i="2"/>
  <c r="AJ1795" i="2"/>
  <c r="AH1795" i="2"/>
  <c r="AJ1794" i="2"/>
  <c r="AH1794" i="2"/>
  <c r="AJ1793" i="2"/>
  <c r="AH1793" i="2"/>
  <c r="AJ1792" i="2"/>
  <c r="AH1792" i="2"/>
  <c r="AJ1791" i="2"/>
  <c r="AH1791" i="2"/>
  <c r="AJ1790" i="2"/>
  <c r="AH1790" i="2"/>
  <c r="AJ1789" i="2"/>
  <c r="AH1789" i="2"/>
  <c r="AJ1788" i="2"/>
  <c r="AH1788" i="2"/>
  <c r="AJ1787" i="2"/>
  <c r="AH1787" i="2"/>
  <c r="AJ1786" i="2"/>
  <c r="AH1786" i="2"/>
  <c r="AJ1785" i="2"/>
  <c r="AH1785" i="2"/>
  <c r="AJ1784" i="2"/>
  <c r="AH1784" i="2"/>
  <c r="AJ1783" i="2"/>
  <c r="AH1783" i="2"/>
  <c r="AJ1782" i="2"/>
  <c r="AH1782" i="2"/>
  <c r="AJ1781" i="2"/>
  <c r="AH1781" i="2"/>
  <c r="AJ1780" i="2"/>
  <c r="AH1780" i="2"/>
  <c r="AJ1779" i="2"/>
  <c r="AH1779" i="2"/>
  <c r="AJ1778" i="2"/>
  <c r="AH1778" i="2"/>
  <c r="AJ1777" i="2"/>
  <c r="AH1777" i="2"/>
  <c r="AJ1776" i="2"/>
  <c r="AH1776" i="2"/>
  <c r="AJ1775" i="2"/>
  <c r="AH1775" i="2"/>
  <c r="AJ1774" i="2"/>
  <c r="AH1774" i="2"/>
  <c r="AJ1773" i="2"/>
  <c r="AH1773" i="2"/>
  <c r="AJ1772" i="2"/>
  <c r="AH1772" i="2"/>
  <c r="AJ1771" i="2"/>
  <c r="AH1771" i="2"/>
  <c r="AJ1770" i="2"/>
  <c r="AH1770" i="2"/>
  <c r="AJ1769" i="2"/>
  <c r="AH1769" i="2"/>
  <c r="AJ1768" i="2"/>
  <c r="AH1768" i="2"/>
  <c r="AJ1767" i="2"/>
  <c r="AH1767" i="2"/>
  <c r="AJ1766" i="2"/>
  <c r="AH1766" i="2"/>
  <c r="AJ1765" i="2"/>
  <c r="AH1765" i="2"/>
  <c r="AJ1764" i="2"/>
  <c r="AH1764" i="2"/>
  <c r="AJ1763" i="2"/>
  <c r="AH1763" i="2"/>
  <c r="AJ1762" i="2"/>
  <c r="AH1762" i="2"/>
  <c r="AJ1761" i="2"/>
  <c r="AH1761" i="2"/>
  <c r="AJ1760" i="2"/>
  <c r="AH1760" i="2"/>
  <c r="AJ1759" i="2"/>
  <c r="AH1759" i="2"/>
  <c r="AJ1758" i="2"/>
  <c r="AH1758" i="2"/>
  <c r="AJ1757" i="2"/>
  <c r="AH1757" i="2"/>
  <c r="AJ1756" i="2"/>
  <c r="AH1756" i="2"/>
  <c r="AJ1755" i="2"/>
  <c r="AH1755" i="2"/>
  <c r="AJ1754" i="2"/>
  <c r="AH1754" i="2"/>
  <c r="AJ1753" i="2"/>
  <c r="AH1753" i="2"/>
  <c r="AJ1752" i="2"/>
  <c r="AH1752" i="2"/>
  <c r="AJ1751" i="2"/>
  <c r="AH1751" i="2"/>
  <c r="AJ1750" i="2"/>
  <c r="AH1750" i="2"/>
  <c r="AJ1749" i="2"/>
  <c r="AH1749" i="2"/>
  <c r="AJ1748" i="2"/>
  <c r="AH1748" i="2"/>
  <c r="AJ1747" i="2"/>
  <c r="AH1747" i="2"/>
  <c r="AJ1746" i="2"/>
  <c r="AH1746" i="2"/>
  <c r="AJ1745" i="2"/>
  <c r="AH1745" i="2"/>
  <c r="AJ1744" i="2"/>
  <c r="AH1744" i="2"/>
  <c r="AJ1743" i="2"/>
  <c r="AH1743" i="2"/>
  <c r="AJ1742" i="2"/>
  <c r="AH1742" i="2"/>
  <c r="AJ1741" i="2"/>
  <c r="AH1741" i="2"/>
  <c r="AJ1740" i="2"/>
  <c r="AH1740" i="2"/>
  <c r="AJ1739" i="2"/>
  <c r="AH1739" i="2"/>
  <c r="AJ1738" i="2"/>
  <c r="AH1738" i="2"/>
  <c r="AJ1737" i="2"/>
  <c r="AH1737" i="2"/>
  <c r="AJ1736" i="2"/>
  <c r="AH1736" i="2"/>
  <c r="AJ1735" i="2"/>
  <c r="AH1735" i="2"/>
  <c r="AJ1734" i="2"/>
  <c r="AH1734" i="2"/>
  <c r="AJ1733" i="2"/>
  <c r="AH1733" i="2"/>
  <c r="AJ1732" i="2"/>
  <c r="AH1732" i="2"/>
  <c r="AJ1731" i="2"/>
  <c r="AH1731" i="2"/>
  <c r="AJ1730" i="2"/>
  <c r="AH1730" i="2"/>
  <c r="AJ1729" i="2"/>
  <c r="AH1729" i="2"/>
  <c r="AJ1728" i="2"/>
  <c r="AH1728" i="2"/>
  <c r="AJ1727" i="2"/>
  <c r="AH1727" i="2"/>
  <c r="AJ1726" i="2"/>
  <c r="AH1726" i="2"/>
  <c r="AJ1725" i="2"/>
  <c r="AH1725" i="2"/>
  <c r="AJ1724" i="2"/>
  <c r="AH1724" i="2"/>
  <c r="AJ1723" i="2"/>
  <c r="AH1723" i="2"/>
  <c r="AJ1722" i="2"/>
  <c r="AH1722" i="2"/>
  <c r="AJ1721" i="2"/>
  <c r="AH1721" i="2"/>
  <c r="AJ1720" i="2"/>
  <c r="AH1720" i="2"/>
  <c r="AJ1719" i="2"/>
  <c r="AH1719" i="2"/>
  <c r="AJ1718" i="2"/>
  <c r="AH1718" i="2"/>
  <c r="AJ1717" i="2"/>
  <c r="AH1717" i="2"/>
  <c r="AJ1716" i="2"/>
  <c r="AH1716" i="2"/>
  <c r="AJ1715" i="2"/>
  <c r="AH1715" i="2"/>
  <c r="AJ1714" i="2"/>
  <c r="AH1714" i="2"/>
  <c r="AJ1713" i="2"/>
  <c r="AH1713" i="2"/>
  <c r="AJ1712" i="2"/>
  <c r="AH1712" i="2"/>
  <c r="AJ1711" i="2"/>
  <c r="AH1711" i="2"/>
  <c r="AJ1710" i="2"/>
  <c r="AH1710" i="2"/>
  <c r="AJ1709" i="2"/>
  <c r="AH1709" i="2"/>
  <c r="AJ1708" i="2"/>
  <c r="AH1708" i="2"/>
  <c r="AJ1707" i="2"/>
  <c r="AH1707" i="2"/>
  <c r="AJ1706" i="2"/>
  <c r="AH1706" i="2"/>
  <c r="AJ1705" i="2"/>
  <c r="AH1705" i="2"/>
  <c r="AJ1704" i="2"/>
  <c r="AH1704" i="2"/>
  <c r="AJ1703" i="2"/>
  <c r="AH1703" i="2"/>
  <c r="AJ1702" i="2"/>
  <c r="AH1702" i="2"/>
  <c r="AJ1701" i="2"/>
  <c r="AH1701" i="2"/>
  <c r="AJ1700" i="2"/>
  <c r="AH1700" i="2"/>
  <c r="AJ1699" i="2"/>
  <c r="AH1699" i="2"/>
  <c r="AJ1698" i="2"/>
  <c r="AH1698" i="2"/>
  <c r="AJ1697" i="2"/>
  <c r="AH1697" i="2"/>
  <c r="AJ1696" i="2"/>
  <c r="AH1696" i="2"/>
  <c r="AJ1695" i="2"/>
  <c r="AH1695" i="2"/>
  <c r="AJ1694" i="2"/>
  <c r="AH1694" i="2"/>
  <c r="AJ1693" i="2"/>
  <c r="AH1693" i="2"/>
  <c r="AJ1692" i="2"/>
  <c r="AH1692" i="2"/>
  <c r="AJ1691" i="2"/>
  <c r="AH1691" i="2"/>
  <c r="AJ1690" i="2"/>
  <c r="AH1690" i="2"/>
  <c r="AJ1689" i="2"/>
  <c r="AH1689" i="2"/>
  <c r="AJ1688" i="2"/>
  <c r="AH1688" i="2"/>
  <c r="AJ1687" i="2"/>
  <c r="AH1687" i="2"/>
  <c r="AJ1686" i="2"/>
  <c r="AH1686" i="2"/>
  <c r="AJ1685" i="2"/>
  <c r="AH1685" i="2"/>
  <c r="AJ1684" i="2"/>
  <c r="AH1684" i="2"/>
  <c r="AJ1683" i="2"/>
  <c r="AH1683" i="2"/>
  <c r="AJ1682" i="2"/>
  <c r="AH1682" i="2"/>
  <c r="AJ1681" i="2"/>
  <c r="AH1681" i="2"/>
  <c r="AJ1680" i="2"/>
  <c r="AH1680" i="2"/>
  <c r="AJ1679" i="2"/>
  <c r="AH1679" i="2"/>
  <c r="AJ1678" i="2"/>
  <c r="AH1678" i="2"/>
  <c r="AJ1677" i="2"/>
  <c r="AH1677" i="2"/>
  <c r="AJ1676" i="2"/>
  <c r="AH1676" i="2"/>
  <c r="AJ1675" i="2"/>
  <c r="AH1675" i="2"/>
  <c r="AJ1674" i="2"/>
  <c r="AH1674" i="2"/>
  <c r="AJ1673" i="2"/>
  <c r="AH1673" i="2"/>
  <c r="AJ1672" i="2"/>
  <c r="AH1672" i="2"/>
  <c r="AJ1671" i="2"/>
  <c r="AH1671" i="2"/>
  <c r="AJ1670" i="2"/>
  <c r="AH1670" i="2"/>
  <c r="AJ1669" i="2"/>
  <c r="AH1669" i="2"/>
  <c r="AJ1668" i="2"/>
  <c r="AH1668" i="2"/>
  <c r="AJ1667" i="2"/>
  <c r="AH1667" i="2"/>
  <c r="AJ1666" i="2"/>
  <c r="AH1666" i="2"/>
  <c r="AJ1665" i="2"/>
  <c r="AH1665" i="2"/>
  <c r="AJ1664" i="2"/>
  <c r="AH1664" i="2"/>
  <c r="AJ1663" i="2"/>
  <c r="AH1663" i="2"/>
  <c r="AJ1662" i="2"/>
  <c r="AH1662" i="2"/>
  <c r="AJ1661" i="2"/>
  <c r="AH1661" i="2"/>
  <c r="AJ1660" i="2"/>
  <c r="AH1660" i="2"/>
  <c r="AJ1659" i="2"/>
  <c r="AH1659" i="2"/>
  <c r="AJ1658" i="2"/>
  <c r="AH1658" i="2"/>
  <c r="AJ1657" i="2"/>
  <c r="AH1657" i="2"/>
  <c r="AJ1656" i="2"/>
  <c r="AH1656" i="2"/>
  <c r="AJ1655" i="2"/>
  <c r="AH1655" i="2"/>
  <c r="AJ1654" i="2"/>
  <c r="AH1654" i="2"/>
  <c r="AJ1653" i="2"/>
  <c r="AH1653" i="2"/>
  <c r="AJ1652" i="2"/>
  <c r="AH1652" i="2"/>
  <c r="AJ1651" i="2"/>
  <c r="AH1651" i="2"/>
  <c r="AJ1650" i="2"/>
  <c r="AH1650" i="2"/>
  <c r="AJ1649" i="2"/>
  <c r="AH1649" i="2"/>
  <c r="AJ1648" i="2"/>
  <c r="AH1648" i="2"/>
  <c r="AJ1647" i="2"/>
  <c r="AH1647" i="2"/>
  <c r="AJ1646" i="2"/>
  <c r="AH1646" i="2"/>
  <c r="AJ1645" i="2"/>
  <c r="AH1645" i="2"/>
  <c r="AJ1644" i="2"/>
  <c r="AH1644" i="2"/>
  <c r="AJ1643" i="2"/>
  <c r="AH1643" i="2"/>
  <c r="AJ1642" i="2"/>
  <c r="AH1642" i="2"/>
  <c r="AJ1641" i="2"/>
  <c r="AH1641" i="2"/>
  <c r="AJ1640" i="2"/>
  <c r="AH1640" i="2"/>
  <c r="AJ1639" i="2"/>
  <c r="AH1639" i="2"/>
  <c r="AJ1638" i="2"/>
  <c r="AH1638" i="2"/>
  <c r="AJ1637" i="2"/>
  <c r="AH1637" i="2"/>
  <c r="AJ1636" i="2"/>
  <c r="AH1636" i="2"/>
  <c r="AJ1635" i="2"/>
  <c r="AH1635" i="2"/>
  <c r="AJ1634" i="2"/>
  <c r="AH1634" i="2"/>
  <c r="AJ1633" i="2"/>
  <c r="AH1633" i="2"/>
  <c r="AJ1632" i="2"/>
  <c r="AH1632" i="2"/>
  <c r="AJ1631" i="2"/>
  <c r="AH1631" i="2"/>
  <c r="AJ1630" i="2"/>
  <c r="AH1630" i="2"/>
  <c r="AJ1629" i="2"/>
  <c r="AH1629" i="2"/>
  <c r="AJ1628" i="2"/>
  <c r="AH1628" i="2"/>
  <c r="AJ1627" i="2"/>
  <c r="AH1627" i="2"/>
  <c r="AJ1626" i="2"/>
  <c r="AH1626" i="2"/>
  <c r="AJ1625" i="2"/>
  <c r="AH1625" i="2"/>
  <c r="AJ1624" i="2"/>
  <c r="AH1624" i="2"/>
  <c r="AJ1623" i="2"/>
  <c r="AH1623" i="2"/>
  <c r="AJ1622" i="2"/>
  <c r="AH1622" i="2"/>
  <c r="AJ1621" i="2"/>
  <c r="AH1621" i="2"/>
  <c r="AJ1620" i="2"/>
  <c r="AH1620" i="2"/>
  <c r="AJ1619" i="2"/>
  <c r="AH1619" i="2"/>
  <c r="AJ1618" i="2"/>
  <c r="AH1618" i="2"/>
  <c r="AJ1617" i="2"/>
  <c r="AH1617" i="2"/>
  <c r="AJ1616" i="2"/>
  <c r="AH1616" i="2"/>
  <c r="AJ1615" i="2"/>
  <c r="AH1615" i="2"/>
  <c r="AJ1614" i="2"/>
  <c r="AH1614" i="2"/>
  <c r="AJ1613" i="2"/>
  <c r="AH1613" i="2"/>
  <c r="AJ1612" i="2"/>
  <c r="AH1612" i="2"/>
  <c r="AJ1611" i="2"/>
  <c r="AH1611" i="2"/>
  <c r="AJ1610" i="2"/>
  <c r="AH1610" i="2"/>
  <c r="AJ1609" i="2"/>
  <c r="AH1609" i="2"/>
  <c r="AJ1608" i="2"/>
  <c r="AH1608" i="2"/>
  <c r="AJ1607" i="2"/>
  <c r="AH1607" i="2"/>
  <c r="AJ1606" i="2"/>
  <c r="AH1606" i="2"/>
  <c r="AJ1605" i="2"/>
  <c r="AH1605" i="2"/>
  <c r="AJ1604" i="2"/>
  <c r="AH1604" i="2"/>
  <c r="AJ1603" i="2"/>
  <c r="AH1603" i="2"/>
  <c r="AJ1602" i="2"/>
  <c r="AH1602" i="2"/>
  <c r="AJ1601" i="2"/>
  <c r="AH1601" i="2"/>
  <c r="AJ1600" i="2"/>
  <c r="AH1600" i="2"/>
  <c r="AJ1599" i="2"/>
  <c r="AH1599" i="2"/>
  <c r="AJ1598" i="2"/>
  <c r="AH1598" i="2"/>
  <c r="AJ1597" i="2"/>
  <c r="AH1597" i="2"/>
  <c r="AJ1596" i="2"/>
  <c r="AH1596" i="2"/>
  <c r="AJ1595" i="2"/>
  <c r="AH1595" i="2"/>
  <c r="AJ1594" i="2"/>
  <c r="AH1594" i="2"/>
  <c r="AJ1593" i="2"/>
  <c r="AH1593" i="2"/>
  <c r="AJ1592" i="2"/>
  <c r="AH1592" i="2"/>
  <c r="AJ1591" i="2"/>
  <c r="AH1591" i="2"/>
  <c r="AJ1590" i="2"/>
  <c r="AH1590" i="2"/>
  <c r="AJ1589" i="2"/>
  <c r="AH1589" i="2"/>
  <c r="AJ1588" i="2"/>
  <c r="AH1588" i="2"/>
  <c r="AJ1587" i="2"/>
  <c r="AH1587" i="2"/>
  <c r="AJ1586" i="2"/>
  <c r="AH1586" i="2"/>
  <c r="AJ1585" i="2"/>
  <c r="AH1585" i="2"/>
  <c r="AJ1584" i="2"/>
  <c r="AH1584" i="2"/>
  <c r="AJ1583" i="2"/>
  <c r="AH1583" i="2"/>
  <c r="AJ1582" i="2"/>
  <c r="AH1582" i="2"/>
  <c r="AJ1581" i="2"/>
  <c r="AH1581" i="2"/>
  <c r="AJ1580" i="2"/>
  <c r="AH1580" i="2"/>
  <c r="AJ1579" i="2"/>
  <c r="AH1579" i="2"/>
  <c r="AJ1578" i="2"/>
  <c r="AH1578" i="2"/>
  <c r="AJ1577" i="2"/>
  <c r="AH1577" i="2"/>
  <c r="AJ1576" i="2"/>
  <c r="AH1576" i="2"/>
  <c r="AJ1575" i="2"/>
  <c r="AH1575" i="2"/>
  <c r="AJ1574" i="2"/>
  <c r="AH1574" i="2"/>
  <c r="AJ1573" i="2"/>
  <c r="AH1573" i="2"/>
  <c r="AJ1572" i="2"/>
  <c r="AH1572" i="2"/>
  <c r="AJ1571" i="2"/>
  <c r="AH1571" i="2"/>
  <c r="AJ1570" i="2"/>
  <c r="AH1570" i="2"/>
  <c r="AJ1569" i="2"/>
  <c r="AH1569" i="2"/>
  <c r="AJ1568" i="2"/>
  <c r="AH1568" i="2"/>
  <c r="AJ1567" i="2"/>
  <c r="AH1567" i="2"/>
  <c r="AJ1566" i="2"/>
  <c r="AH1566" i="2"/>
  <c r="AJ1565" i="2"/>
  <c r="AH1565" i="2"/>
  <c r="AJ1564" i="2"/>
  <c r="AH1564" i="2"/>
  <c r="AJ1563" i="2"/>
  <c r="AH1563" i="2"/>
  <c r="AJ1562" i="2"/>
  <c r="AH1562" i="2"/>
  <c r="AJ1561" i="2"/>
  <c r="AH1561" i="2"/>
  <c r="AJ1560" i="2"/>
  <c r="AH1560" i="2"/>
  <c r="AJ1559" i="2"/>
  <c r="AH1559" i="2"/>
  <c r="AJ1558" i="2"/>
  <c r="AH1558" i="2"/>
  <c r="AJ1557" i="2"/>
  <c r="AH1557" i="2"/>
  <c r="AJ1556" i="2"/>
  <c r="AH1556" i="2"/>
  <c r="AJ1555" i="2"/>
  <c r="AH1555" i="2"/>
  <c r="AJ1554" i="2"/>
  <c r="AH1554" i="2"/>
  <c r="AJ1553" i="2"/>
  <c r="AH1553" i="2"/>
  <c r="AJ1552" i="2"/>
  <c r="AH1552" i="2"/>
  <c r="AJ1551" i="2"/>
  <c r="AH1551" i="2"/>
  <c r="AJ1550" i="2"/>
  <c r="AH1550" i="2"/>
  <c r="AJ1549" i="2"/>
  <c r="AH1549" i="2"/>
  <c r="AJ1548" i="2"/>
  <c r="AH1548" i="2"/>
  <c r="AJ1547" i="2"/>
  <c r="AH1547" i="2"/>
  <c r="AJ1546" i="2"/>
  <c r="AH1546" i="2"/>
  <c r="AJ1545" i="2"/>
  <c r="AH1545" i="2"/>
  <c r="AJ1544" i="2"/>
  <c r="AH1544" i="2"/>
  <c r="AJ1543" i="2"/>
  <c r="AH1543" i="2"/>
  <c r="AJ1542" i="2"/>
  <c r="AH1542" i="2"/>
  <c r="AJ1541" i="2"/>
  <c r="AH1541" i="2"/>
  <c r="AJ1540" i="2"/>
  <c r="AH1540" i="2"/>
  <c r="AJ1539" i="2"/>
  <c r="AH1539" i="2"/>
  <c r="AJ1538" i="2"/>
  <c r="AH1538" i="2"/>
  <c r="AJ1537" i="2"/>
  <c r="AH1537" i="2"/>
  <c r="AJ1536" i="2"/>
  <c r="AH1536" i="2"/>
  <c r="AJ1535" i="2"/>
  <c r="AH1535" i="2"/>
  <c r="AJ1534" i="2"/>
  <c r="AH1534" i="2"/>
  <c r="AJ1533" i="2"/>
  <c r="AH1533" i="2"/>
  <c r="AJ1532" i="2"/>
  <c r="AH1532" i="2"/>
  <c r="AJ1531" i="2"/>
  <c r="AH1531" i="2"/>
  <c r="AJ1530" i="2"/>
  <c r="AH1530" i="2"/>
  <c r="AJ1529" i="2"/>
  <c r="AH1529" i="2"/>
  <c r="AJ1528" i="2"/>
  <c r="AH1528" i="2"/>
  <c r="AJ1527" i="2"/>
  <c r="AH1527" i="2"/>
  <c r="AJ1526" i="2"/>
  <c r="AH1526" i="2"/>
  <c r="AJ1525" i="2"/>
  <c r="AH1525" i="2"/>
  <c r="AJ1524" i="2"/>
  <c r="AH1524" i="2"/>
  <c r="AJ1523" i="2"/>
  <c r="AH1523" i="2"/>
  <c r="AJ1522" i="2"/>
  <c r="AH1522" i="2"/>
  <c r="AJ1521" i="2"/>
  <c r="AH1521" i="2"/>
  <c r="AJ1520" i="2"/>
  <c r="AH1520" i="2"/>
  <c r="AJ1519" i="2"/>
  <c r="AH1519" i="2"/>
  <c r="AJ1518" i="2"/>
  <c r="AH1518" i="2"/>
  <c r="AJ1517" i="2"/>
  <c r="AH1517" i="2"/>
  <c r="AJ1516" i="2"/>
  <c r="AH1516" i="2"/>
  <c r="AJ1515" i="2"/>
  <c r="AH1515" i="2"/>
  <c r="AJ1514" i="2"/>
  <c r="AH1514" i="2"/>
  <c r="AJ1513" i="2"/>
  <c r="AH1513" i="2"/>
  <c r="AJ1512" i="2"/>
  <c r="AH1512" i="2"/>
  <c r="AJ1511" i="2"/>
  <c r="AH1511" i="2"/>
  <c r="AJ1510" i="2"/>
  <c r="AH1510" i="2"/>
  <c r="AJ1509" i="2"/>
  <c r="AH1509" i="2"/>
  <c r="AJ1508" i="2"/>
  <c r="AH1508" i="2"/>
  <c r="AJ1507" i="2"/>
  <c r="AH1507" i="2"/>
  <c r="AJ1506" i="2"/>
  <c r="AH1506" i="2"/>
  <c r="AJ1505" i="2"/>
  <c r="AH1505" i="2"/>
  <c r="AJ1504" i="2"/>
  <c r="AH1504" i="2"/>
  <c r="AJ1503" i="2"/>
  <c r="AH1503" i="2"/>
  <c r="AJ1502" i="2"/>
  <c r="AH1502" i="2"/>
  <c r="AJ1501" i="2"/>
  <c r="AH1501" i="2"/>
  <c r="AJ1500" i="2"/>
  <c r="AH1500" i="2"/>
  <c r="AJ1499" i="2"/>
  <c r="AH1499" i="2"/>
  <c r="AJ1498" i="2"/>
  <c r="AH1498" i="2"/>
  <c r="AJ1497" i="2"/>
  <c r="AH1497" i="2"/>
  <c r="AJ1496" i="2"/>
  <c r="AH1496" i="2"/>
  <c r="AJ1495" i="2"/>
  <c r="AH1495" i="2"/>
  <c r="AJ1494" i="2"/>
  <c r="AH1494" i="2"/>
  <c r="AJ1493" i="2"/>
  <c r="AH1493" i="2"/>
  <c r="AJ1492" i="2"/>
  <c r="AH1492" i="2"/>
  <c r="AJ1491" i="2"/>
  <c r="AH1491" i="2"/>
  <c r="AJ1490" i="2"/>
  <c r="AH1490" i="2"/>
  <c r="AJ1489" i="2"/>
  <c r="AH1489" i="2"/>
  <c r="AJ1488" i="2"/>
  <c r="AH1488" i="2"/>
  <c r="AJ1487" i="2"/>
  <c r="AH1487" i="2"/>
  <c r="AJ1486" i="2"/>
  <c r="AH1486" i="2"/>
  <c r="AJ1485" i="2"/>
  <c r="AH1485" i="2"/>
  <c r="AJ1484" i="2"/>
  <c r="AH1484" i="2"/>
  <c r="AJ1483" i="2"/>
  <c r="AH1483" i="2"/>
  <c r="AJ1482" i="2"/>
  <c r="AH1482" i="2"/>
  <c r="AJ1481" i="2"/>
  <c r="AH1481" i="2"/>
  <c r="AJ1480" i="2"/>
  <c r="AH1480" i="2"/>
  <c r="AJ1479" i="2"/>
  <c r="AH1479" i="2"/>
  <c r="AJ1478" i="2"/>
  <c r="AH1478" i="2"/>
  <c r="AJ1477" i="2"/>
  <c r="AH1477" i="2"/>
  <c r="AJ1476" i="2"/>
  <c r="AH1476" i="2"/>
  <c r="AJ1475" i="2"/>
  <c r="AH1475" i="2"/>
  <c r="AJ1474" i="2"/>
  <c r="AH1474" i="2"/>
  <c r="AJ1473" i="2"/>
  <c r="AH1473" i="2"/>
  <c r="AJ1472" i="2"/>
  <c r="AH1472" i="2"/>
  <c r="AJ1471" i="2"/>
  <c r="AH1471" i="2"/>
  <c r="AJ1470" i="2"/>
  <c r="AH1470" i="2"/>
  <c r="AJ1469" i="2"/>
  <c r="AH1469" i="2"/>
  <c r="AJ1468" i="2"/>
  <c r="AH1468" i="2"/>
  <c r="AJ1467" i="2"/>
  <c r="AH1467" i="2"/>
  <c r="AJ1466" i="2"/>
  <c r="AH1466" i="2"/>
  <c r="AJ1465" i="2"/>
  <c r="AH1465" i="2"/>
  <c r="AJ1464" i="2"/>
  <c r="AH1464" i="2"/>
  <c r="AJ1463" i="2"/>
  <c r="AH1463" i="2"/>
  <c r="AJ1462" i="2"/>
  <c r="AH1462" i="2"/>
  <c r="AJ1461" i="2"/>
  <c r="AH1461" i="2"/>
  <c r="AJ1460" i="2"/>
  <c r="AH1460" i="2"/>
  <c r="AJ1459" i="2"/>
  <c r="AH1459" i="2"/>
  <c r="AJ1458" i="2"/>
  <c r="AH1458" i="2"/>
  <c r="AJ1457" i="2"/>
  <c r="AH1457" i="2"/>
  <c r="AJ1456" i="2"/>
  <c r="AH1456" i="2"/>
  <c r="AJ1455" i="2"/>
  <c r="AH1455" i="2"/>
  <c r="AJ1454" i="2"/>
  <c r="AH1454" i="2"/>
  <c r="AJ1453" i="2"/>
  <c r="AH1453" i="2"/>
  <c r="AJ1452" i="2"/>
  <c r="AH1452" i="2"/>
  <c r="AJ1451" i="2"/>
  <c r="AH1451" i="2"/>
  <c r="AJ1450" i="2"/>
  <c r="AH1450" i="2"/>
  <c r="AJ1449" i="2"/>
  <c r="AH1449" i="2"/>
  <c r="AJ1448" i="2"/>
  <c r="AH1448" i="2"/>
  <c r="AJ1447" i="2"/>
  <c r="AH1447" i="2"/>
  <c r="AJ1446" i="2"/>
  <c r="AH1446" i="2"/>
  <c r="AJ1445" i="2"/>
  <c r="AH1445" i="2"/>
  <c r="AJ1444" i="2"/>
  <c r="AH1444" i="2"/>
  <c r="AJ1443" i="2"/>
  <c r="AH1443" i="2"/>
  <c r="AJ1442" i="2"/>
  <c r="AH1442" i="2"/>
  <c r="AJ1441" i="2"/>
  <c r="AH1441" i="2"/>
  <c r="AJ1440" i="2"/>
  <c r="AH1440" i="2"/>
  <c r="AJ1439" i="2"/>
  <c r="AH1439" i="2"/>
  <c r="AJ1438" i="2"/>
  <c r="AH1438" i="2"/>
  <c r="AJ1437" i="2"/>
  <c r="AH1437" i="2"/>
  <c r="AJ1436" i="2"/>
  <c r="AH1436" i="2"/>
  <c r="AJ1435" i="2"/>
  <c r="AH1435" i="2"/>
  <c r="AJ1434" i="2"/>
  <c r="AH1434" i="2"/>
  <c r="AJ1433" i="2"/>
  <c r="AH1433" i="2"/>
  <c r="AJ1432" i="2"/>
  <c r="AH1432" i="2"/>
  <c r="AJ1431" i="2"/>
  <c r="AH1431" i="2"/>
  <c r="AJ1430" i="2"/>
  <c r="AH1430" i="2"/>
  <c r="AJ1429" i="2"/>
  <c r="AH1429" i="2"/>
  <c r="AJ1428" i="2"/>
  <c r="AH1428" i="2"/>
  <c r="AJ1427" i="2"/>
  <c r="AH1427" i="2"/>
  <c r="AJ1426" i="2"/>
  <c r="AH1426" i="2"/>
  <c r="AJ1425" i="2"/>
  <c r="AH1425" i="2"/>
  <c r="AJ1424" i="2"/>
  <c r="AH1424" i="2"/>
  <c r="AJ1423" i="2"/>
  <c r="AH1423" i="2"/>
  <c r="AJ1422" i="2"/>
  <c r="AH1422" i="2"/>
  <c r="AJ1421" i="2"/>
  <c r="AH1421" i="2"/>
  <c r="AJ1420" i="2"/>
  <c r="AH1420" i="2"/>
  <c r="AJ1419" i="2"/>
  <c r="AH1419" i="2"/>
  <c r="AJ1418" i="2"/>
  <c r="AH1418" i="2"/>
  <c r="AJ1417" i="2"/>
  <c r="AH1417" i="2"/>
  <c r="AJ1416" i="2"/>
  <c r="AH1416" i="2"/>
  <c r="AJ1415" i="2"/>
  <c r="AH1415" i="2"/>
  <c r="AJ1414" i="2"/>
  <c r="AH1414" i="2"/>
  <c r="AJ1413" i="2"/>
  <c r="AH1413" i="2"/>
  <c r="AJ1412" i="2"/>
  <c r="AH1412" i="2"/>
  <c r="AJ1411" i="2"/>
  <c r="AH1411" i="2"/>
  <c r="AJ1410" i="2"/>
  <c r="AH1410" i="2"/>
  <c r="AJ1409" i="2"/>
  <c r="AH1409" i="2"/>
  <c r="AJ1408" i="2"/>
  <c r="AH1408" i="2"/>
  <c r="AJ1407" i="2"/>
  <c r="AH1407" i="2"/>
  <c r="AJ1406" i="2"/>
  <c r="AH1406" i="2"/>
  <c r="AJ1405" i="2"/>
  <c r="AH1405" i="2"/>
  <c r="AJ1404" i="2"/>
  <c r="AH1404" i="2"/>
  <c r="AJ1403" i="2"/>
  <c r="AH1403" i="2"/>
  <c r="AJ1402" i="2"/>
  <c r="AH1402" i="2"/>
  <c r="AJ1401" i="2"/>
  <c r="AH1401" i="2"/>
  <c r="AJ1400" i="2"/>
  <c r="AH1400" i="2"/>
  <c r="AJ1399" i="2"/>
  <c r="AH1399" i="2"/>
  <c r="AJ1398" i="2"/>
  <c r="AH1398" i="2"/>
  <c r="AJ1397" i="2"/>
  <c r="AH1397" i="2"/>
  <c r="AJ1396" i="2"/>
  <c r="AH1396" i="2"/>
  <c r="AJ1395" i="2"/>
  <c r="AH1395" i="2"/>
  <c r="AJ1394" i="2"/>
  <c r="AH1394" i="2"/>
  <c r="AJ1393" i="2"/>
  <c r="AH1393" i="2"/>
  <c r="AJ1392" i="2"/>
  <c r="AH1392" i="2"/>
  <c r="AJ1391" i="2"/>
  <c r="AH1391" i="2"/>
  <c r="AJ1390" i="2"/>
  <c r="AH1390" i="2"/>
  <c r="AJ1389" i="2"/>
  <c r="AH1389" i="2"/>
  <c r="AJ1388" i="2"/>
  <c r="AH1388" i="2"/>
  <c r="AJ1387" i="2"/>
  <c r="AH1387" i="2"/>
  <c r="AJ1386" i="2"/>
  <c r="AH1386" i="2"/>
  <c r="AJ1385" i="2"/>
  <c r="AH1385" i="2"/>
  <c r="AJ1384" i="2"/>
  <c r="AH1384" i="2"/>
  <c r="AJ1383" i="2"/>
  <c r="AH1383" i="2"/>
  <c r="AJ1382" i="2"/>
  <c r="AH1382" i="2"/>
  <c r="AJ1381" i="2"/>
  <c r="AH1381" i="2"/>
  <c r="AJ1380" i="2"/>
  <c r="AH1380" i="2"/>
  <c r="AJ1379" i="2"/>
  <c r="AH1379" i="2"/>
  <c r="AJ1378" i="2"/>
  <c r="AH1378" i="2"/>
  <c r="AJ1377" i="2"/>
  <c r="AH1377" i="2"/>
  <c r="AJ1376" i="2"/>
  <c r="AH1376" i="2"/>
  <c r="AJ1375" i="2"/>
  <c r="AH1375" i="2"/>
  <c r="AJ1374" i="2"/>
  <c r="AH1374" i="2"/>
  <c r="AJ1373" i="2"/>
  <c r="AH1373" i="2"/>
  <c r="AJ1372" i="2"/>
  <c r="AH1372" i="2"/>
  <c r="AJ1371" i="2"/>
  <c r="AH1371" i="2"/>
  <c r="AJ1370" i="2"/>
  <c r="AH1370" i="2"/>
  <c r="AJ1369" i="2"/>
  <c r="AH1369" i="2"/>
  <c r="AJ1368" i="2"/>
  <c r="AH1368" i="2"/>
  <c r="AJ1367" i="2"/>
  <c r="AH1367" i="2"/>
  <c r="AJ1366" i="2"/>
  <c r="AH1366" i="2"/>
  <c r="AJ1365" i="2"/>
  <c r="AH1365" i="2"/>
  <c r="AJ1364" i="2"/>
  <c r="AH1364" i="2"/>
  <c r="AJ1363" i="2"/>
  <c r="AH1363" i="2"/>
  <c r="AJ1362" i="2"/>
  <c r="AH1362" i="2"/>
  <c r="AJ1361" i="2"/>
  <c r="AH1361" i="2"/>
  <c r="AJ1360" i="2"/>
  <c r="AH1360" i="2"/>
  <c r="AJ1359" i="2"/>
  <c r="AH1359" i="2"/>
  <c r="AJ1358" i="2"/>
  <c r="AH1358" i="2"/>
  <c r="AJ1357" i="2"/>
  <c r="AH1357" i="2"/>
  <c r="AJ1356" i="2"/>
  <c r="AH1356" i="2"/>
  <c r="AJ1355" i="2"/>
  <c r="AH1355" i="2"/>
  <c r="AJ1354" i="2"/>
  <c r="AH1354" i="2"/>
  <c r="AJ1353" i="2"/>
  <c r="AH1353" i="2"/>
  <c r="AJ1352" i="2"/>
  <c r="AH1352" i="2"/>
  <c r="AJ1351" i="2"/>
  <c r="AH1351" i="2"/>
  <c r="AJ1350" i="2"/>
  <c r="AH1350" i="2"/>
  <c r="AJ1349" i="2"/>
  <c r="AH1349" i="2"/>
  <c r="AJ1348" i="2"/>
  <c r="AH1348" i="2"/>
  <c r="AJ1347" i="2"/>
  <c r="AH1347" i="2"/>
  <c r="AJ1346" i="2"/>
  <c r="AH1346" i="2"/>
  <c r="AJ1345" i="2"/>
  <c r="AH1345" i="2"/>
  <c r="AJ1344" i="2"/>
  <c r="AH1344" i="2"/>
  <c r="AJ1343" i="2"/>
  <c r="AH1343" i="2"/>
  <c r="AJ1342" i="2"/>
  <c r="AH1342" i="2"/>
  <c r="AJ1341" i="2"/>
  <c r="AH1341" i="2"/>
  <c r="AJ1340" i="2"/>
  <c r="AH1340" i="2"/>
  <c r="AJ1339" i="2"/>
  <c r="AH1339" i="2"/>
  <c r="AJ1338" i="2"/>
  <c r="AH1338" i="2"/>
  <c r="AJ1337" i="2"/>
  <c r="AH1337" i="2"/>
  <c r="AJ1336" i="2"/>
  <c r="AH1336" i="2"/>
  <c r="AJ1335" i="2"/>
  <c r="AH1335" i="2"/>
  <c r="AJ1334" i="2"/>
  <c r="AH1334" i="2"/>
  <c r="AJ1333" i="2"/>
  <c r="AH1333" i="2"/>
  <c r="AJ1332" i="2"/>
  <c r="AH1332" i="2"/>
  <c r="AJ1331" i="2"/>
  <c r="AH1331" i="2"/>
  <c r="AJ1330" i="2"/>
  <c r="AH1330" i="2"/>
  <c r="AJ1329" i="2"/>
  <c r="AH1329" i="2"/>
  <c r="AJ1328" i="2"/>
  <c r="AH1328" i="2"/>
  <c r="AJ1327" i="2"/>
  <c r="AH1327" i="2"/>
  <c r="AJ1326" i="2"/>
  <c r="AH1326" i="2"/>
  <c r="AJ1325" i="2"/>
  <c r="AH1325" i="2"/>
  <c r="AJ1324" i="2"/>
  <c r="AH1324" i="2"/>
  <c r="AJ1323" i="2"/>
  <c r="AH1323" i="2"/>
  <c r="AJ1322" i="2"/>
  <c r="AH1322" i="2"/>
  <c r="AJ1321" i="2"/>
  <c r="AH1321" i="2"/>
  <c r="AJ1320" i="2"/>
  <c r="AH1320" i="2"/>
  <c r="AJ1319" i="2"/>
  <c r="AH1319" i="2"/>
  <c r="AJ1318" i="2"/>
  <c r="AH1318" i="2"/>
  <c r="AJ1317" i="2"/>
  <c r="AH1317" i="2"/>
  <c r="AJ1316" i="2"/>
  <c r="AH1316" i="2"/>
  <c r="AJ1315" i="2"/>
  <c r="AH1315" i="2"/>
  <c r="AJ1314" i="2"/>
  <c r="AH1314" i="2"/>
  <c r="AJ1313" i="2"/>
  <c r="AH1313" i="2"/>
  <c r="AJ1312" i="2"/>
  <c r="AH1312" i="2"/>
  <c r="AJ1311" i="2"/>
  <c r="AH1311" i="2"/>
  <c r="AJ1310" i="2"/>
  <c r="AH1310" i="2"/>
  <c r="AJ1309" i="2"/>
  <c r="AH1309" i="2"/>
  <c r="AJ1308" i="2"/>
  <c r="AH1308" i="2"/>
  <c r="AJ1307" i="2"/>
  <c r="AH1307" i="2"/>
  <c r="AJ1306" i="2"/>
  <c r="AH1306" i="2"/>
  <c r="AJ1305" i="2"/>
  <c r="AH1305" i="2"/>
  <c r="AJ1304" i="2"/>
  <c r="AH1304" i="2"/>
  <c r="AJ1303" i="2"/>
  <c r="AH1303" i="2"/>
  <c r="AJ1302" i="2"/>
  <c r="AH1302" i="2"/>
  <c r="AJ1301" i="2"/>
  <c r="AH1301" i="2"/>
  <c r="AJ1300" i="2"/>
  <c r="AH1300" i="2"/>
  <c r="AJ1299" i="2"/>
  <c r="AH1299" i="2"/>
  <c r="AJ1298" i="2"/>
  <c r="AH1298" i="2"/>
  <c r="AJ1297" i="2"/>
  <c r="AH1297" i="2"/>
  <c r="AJ1296" i="2"/>
  <c r="AH1296" i="2"/>
  <c r="AJ1295" i="2"/>
  <c r="AH1295" i="2"/>
  <c r="AJ1294" i="2"/>
  <c r="AH1294" i="2"/>
  <c r="AJ1293" i="2"/>
  <c r="AH1293" i="2"/>
  <c r="AJ1292" i="2"/>
  <c r="AH1292" i="2"/>
  <c r="AJ1291" i="2"/>
  <c r="AH1291" i="2"/>
  <c r="AJ1290" i="2"/>
  <c r="AH1290" i="2"/>
  <c r="AJ1289" i="2"/>
  <c r="AH1289" i="2"/>
  <c r="AJ1288" i="2"/>
  <c r="AH1288" i="2"/>
  <c r="AJ1287" i="2"/>
  <c r="AH1287" i="2"/>
  <c r="AJ1286" i="2"/>
  <c r="AH1286" i="2"/>
  <c r="AJ1285" i="2"/>
  <c r="AH1285" i="2"/>
  <c r="AJ1284" i="2"/>
  <c r="AH1284" i="2"/>
  <c r="AJ1283" i="2"/>
  <c r="AH1283" i="2"/>
  <c r="AJ1282" i="2"/>
  <c r="AH1282" i="2"/>
  <c r="AJ1281" i="2"/>
  <c r="AH1281" i="2"/>
  <c r="AJ1280" i="2"/>
  <c r="AH1280" i="2"/>
  <c r="AJ1279" i="2"/>
  <c r="AH1279" i="2"/>
  <c r="AJ1278" i="2"/>
  <c r="AH1278" i="2"/>
  <c r="AJ1277" i="2"/>
  <c r="AH1277" i="2"/>
  <c r="AJ1276" i="2"/>
  <c r="AH1276" i="2"/>
  <c r="AJ1275" i="2"/>
  <c r="AH1275" i="2"/>
  <c r="AJ1274" i="2"/>
  <c r="AH1274" i="2"/>
  <c r="AJ1273" i="2"/>
  <c r="AH1273" i="2"/>
  <c r="AJ1272" i="2"/>
  <c r="AH1272" i="2"/>
  <c r="AJ1271" i="2"/>
  <c r="AH1271" i="2"/>
  <c r="AJ1270" i="2"/>
  <c r="AH1270" i="2"/>
  <c r="AJ1269" i="2"/>
  <c r="AH1269" i="2"/>
  <c r="AJ1268" i="2"/>
  <c r="AH1268" i="2"/>
  <c r="AJ1267" i="2"/>
  <c r="AH1267" i="2"/>
  <c r="AJ1266" i="2"/>
  <c r="AH1266" i="2"/>
  <c r="AJ1265" i="2"/>
  <c r="AH1265" i="2"/>
  <c r="AJ1264" i="2"/>
  <c r="AH1264" i="2"/>
  <c r="AJ1263" i="2"/>
  <c r="AH1263" i="2"/>
  <c r="AJ1262" i="2"/>
  <c r="AH1262" i="2"/>
  <c r="AJ1261" i="2"/>
  <c r="AH1261" i="2"/>
  <c r="AJ1260" i="2"/>
  <c r="AH1260" i="2"/>
  <c r="AJ1259" i="2"/>
  <c r="AH1259" i="2"/>
  <c r="AJ1258" i="2"/>
  <c r="AH1258" i="2"/>
  <c r="AJ1257" i="2"/>
  <c r="AH1257" i="2"/>
  <c r="AJ1256" i="2"/>
  <c r="AH1256" i="2"/>
  <c r="AJ1255" i="2"/>
  <c r="AH1255" i="2"/>
  <c r="AJ1254" i="2"/>
  <c r="AH1254" i="2"/>
  <c r="AJ1253" i="2"/>
  <c r="AH1253" i="2"/>
  <c r="AJ1252" i="2"/>
  <c r="AH1252" i="2"/>
  <c r="AJ1251" i="2"/>
  <c r="AH1251" i="2"/>
  <c r="AJ1250" i="2"/>
  <c r="AH1250" i="2"/>
  <c r="AJ1249" i="2"/>
  <c r="AH1249" i="2"/>
  <c r="AJ1248" i="2"/>
  <c r="AH1248" i="2"/>
  <c r="AJ1247" i="2"/>
  <c r="AH1247" i="2"/>
  <c r="AJ1246" i="2"/>
  <c r="AH1246" i="2"/>
  <c r="AJ1245" i="2"/>
  <c r="AH1245" i="2"/>
  <c r="AJ1244" i="2"/>
  <c r="AH1244" i="2"/>
  <c r="AJ1243" i="2"/>
  <c r="AH1243" i="2"/>
  <c r="AJ1242" i="2"/>
  <c r="AH1242" i="2"/>
  <c r="AJ1241" i="2"/>
  <c r="AH1241" i="2"/>
  <c r="AJ1240" i="2"/>
  <c r="AH1240" i="2"/>
  <c r="AJ1239" i="2"/>
  <c r="AH1239" i="2"/>
  <c r="AJ1238" i="2"/>
  <c r="AH1238" i="2"/>
  <c r="AJ1237" i="2"/>
  <c r="AH1237" i="2"/>
  <c r="AJ1236" i="2"/>
  <c r="AH1236" i="2"/>
  <c r="AJ1235" i="2"/>
  <c r="AH1235" i="2"/>
  <c r="AJ1234" i="2"/>
  <c r="AH1234" i="2"/>
  <c r="AJ1233" i="2"/>
  <c r="AH1233" i="2"/>
  <c r="AJ1232" i="2"/>
  <c r="AH1232" i="2"/>
  <c r="AJ1231" i="2"/>
  <c r="AH1231" i="2"/>
  <c r="AJ1230" i="2"/>
  <c r="AH1230" i="2"/>
  <c r="AJ1229" i="2"/>
  <c r="AH1229" i="2"/>
  <c r="AJ1228" i="2"/>
  <c r="AH1228" i="2"/>
  <c r="AJ1227" i="2"/>
  <c r="AH1227" i="2"/>
  <c r="AJ1226" i="2"/>
  <c r="AH1226" i="2"/>
  <c r="AJ1225" i="2"/>
  <c r="AH1225" i="2"/>
  <c r="AJ1224" i="2"/>
  <c r="AH1224" i="2"/>
  <c r="AJ1223" i="2"/>
  <c r="AH1223" i="2"/>
  <c r="AJ1222" i="2"/>
  <c r="AH1222" i="2"/>
  <c r="AJ1221" i="2"/>
  <c r="AH1221" i="2"/>
  <c r="AJ1220" i="2"/>
  <c r="AH1220" i="2"/>
  <c r="AJ1219" i="2"/>
  <c r="AH1219" i="2"/>
  <c r="AJ1218" i="2"/>
  <c r="AH1218" i="2"/>
  <c r="AJ1217" i="2"/>
  <c r="AH1217" i="2"/>
  <c r="AJ1216" i="2"/>
  <c r="AH1216" i="2"/>
  <c r="AJ1215" i="2"/>
  <c r="AH1215" i="2"/>
  <c r="AJ1214" i="2"/>
  <c r="AH1214" i="2"/>
  <c r="AJ1213" i="2"/>
  <c r="AH1213" i="2"/>
  <c r="AJ1212" i="2"/>
  <c r="AH1212" i="2"/>
  <c r="AJ1211" i="2"/>
  <c r="AH1211" i="2"/>
  <c r="AJ1210" i="2"/>
  <c r="AH1210" i="2"/>
  <c r="AJ1209" i="2"/>
  <c r="AH1209" i="2"/>
  <c r="AJ1208" i="2"/>
  <c r="AH1208" i="2"/>
  <c r="AJ1207" i="2"/>
  <c r="AH1207" i="2"/>
  <c r="AJ1206" i="2"/>
  <c r="AH1206" i="2"/>
  <c r="AJ1205" i="2"/>
  <c r="AH1205" i="2"/>
  <c r="AJ1204" i="2"/>
  <c r="AH1204" i="2"/>
  <c r="AJ1203" i="2"/>
  <c r="AH1203" i="2"/>
  <c r="AJ1202" i="2"/>
  <c r="AH1202" i="2"/>
  <c r="AJ1201" i="2"/>
  <c r="AH1201" i="2"/>
  <c r="AJ1200" i="2"/>
  <c r="AH1200" i="2"/>
  <c r="AJ1199" i="2"/>
  <c r="AH1199" i="2"/>
  <c r="AJ1198" i="2"/>
  <c r="AH1198" i="2"/>
  <c r="AJ1197" i="2"/>
  <c r="AH1197" i="2"/>
  <c r="AJ1196" i="2"/>
  <c r="AH1196" i="2"/>
  <c r="AJ1195" i="2"/>
  <c r="AH1195" i="2"/>
  <c r="AJ1194" i="2"/>
  <c r="AH1194" i="2"/>
  <c r="AJ1193" i="2"/>
  <c r="AH1193" i="2"/>
  <c r="AJ1192" i="2"/>
  <c r="AH1192" i="2"/>
  <c r="AJ1191" i="2"/>
  <c r="AH1191" i="2"/>
  <c r="AJ1190" i="2"/>
  <c r="AH1190" i="2"/>
  <c r="AJ1189" i="2"/>
  <c r="AH1189" i="2"/>
  <c r="AJ1188" i="2"/>
  <c r="AH1188" i="2"/>
  <c r="AJ1187" i="2"/>
  <c r="AH1187" i="2"/>
  <c r="AJ1186" i="2"/>
  <c r="AH1186" i="2"/>
  <c r="AJ1185" i="2"/>
  <c r="AH1185" i="2"/>
  <c r="AJ1184" i="2"/>
  <c r="AH1184" i="2"/>
  <c r="AJ1183" i="2"/>
  <c r="AH1183" i="2"/>
  <c r="AJ1182" i="2"/>
  <c r="AH1182" i="2"/>
  <c r="AJ1181" i="2"/>
  <c r="AH1181" i="2"/>
  <c r="AJ1180" i="2"/>
  <c r="AH1180" i="2"/>
  <c r="AJ1179" i="2"/>
  <c r="AH1179" i="2"/>
  <c r="AJ1178" i="2"/>
  <c r="AH1178" i="2"/>
  <c r="AJ1177" i="2"/>
  <c r="AH1177" i="2"/>
  <c r="AJ1176" i="2"/>
  <c r="AH1176" i="2"/>
  <c r="AJ1175" i="2"/>
  <c r="AH1175" i="2"/>
  <c r="AJ1174" i="2"/>
  <c r="AH1174" i="2"/>
  <c r="AJ1173" i="2"/>
  <c r="AH1173" i="2"/>
  <c r="AJ1172" i="2"/>
  <c r="AH1172" i="2"/>
  <c r="AJ1171" i="2"/>
  <c r="AH1171" i="2"/>
  <c r="AJ1170" i="2"/>
  <c r="AH1170" i="2"/>
  <c r="AJ1169" i="2"/>
  <c r="AH1169" i="2"/>
  <c r="AJ1168" i="2"/>
  <c r="AH1168" i="2"/>
  <c r="AJ1167" i="2"/>
  <c r="AH1167" i="2"/>
  <c r="AJ1166" i="2"/>
  <c r="AH1166" i="2"/>
  <c r="AJ1165" i="2"/>
  <c r="AH1165" i="2"/>
  <c r="AJ1164" i="2"/>
  <c r="AH1164" i="2"/>
  <c r="AJ1163" i="2"/>
  <c r="AH1163" i="2"/>
  <c r="AJ1162" i="2"/>
  <c r="AH1162" i="2"/>
  <c r="AJ1161" i="2"/>
  <c r="AH1161" i="2"/>
  <c r="AJ1160" i="2"/>
  <c r="AH1160" i="2"/>
  <c r="AJ1159" i="2"/>
  <c r="AH1159" i="2"/>
  <c r="AJ1158" i="2"/>
  <c r="AH1158" i="2"/>
  <c r="AJ1157" i="2"/>
  <c r="AH1157" i="2"/>
  <c r="AJ1156" i="2"/>
  <c r="AH1156" i="2"/>
  <c r="AJ1155" i="2"/>
  <c r="AH1155" i="2"/>
  <c r="AJ1154" i="2"/>
  <c r="AH1154" i="2"/>
  <c r="AJ1153" i="2"/>
  <c r="AH1153" i="2"/>
  <c r="AJ1152" i="2"/>
  <c r="AH1152" i="2"/>
  <c r="AJ1151" i="2"/>
  <c r="AH1151" i="2"/>
  <c r="AJ1150" i="2"/>
  <c r="AH1150" i="2"/>
  <c r="AJ1149" i="2"/>
  <c r="AH1149" i="2"/>
  <c r="AJ1148" i="2"/>
  <c r="AH1148" i="2"/>
  <c r="AJ1147" i="2"/>
  <c r="AH1147" i="2"/>
  <c r="AJ1146" i="2"/>
  <c r="AH1146" i="2"/>
  <c r="AJ1145" i="2"/>
  <c r="AH1145" i="2"/>
  <c r="AJ1144" i="2"/>
  <c r="AH1144" i="2"/>
  <c r="AJ1143" i="2"/>
  <c r="AH1143" i="2"/>
  <c r="AJ1142" i="2"/>
  <c r="AH1142" i="2"/>
  <c r="AJ1141" i="2"/>
  <c r="AH1141" i="2"/>
  <c r="AJ1140" i="2"/>
  <c r="AH1140" i="2"/>
  <c r="AJ1139" i="2"/>
  <c r="AH1139" i="2"/>
  <c r="AJ1138" i="2"/>
  <c r="AH1138" i="2"/>
  <c r="AJ1137" i="2"/>
  <c r="AH1137" i="2"/>
  <c r="AJ1136" i="2"/>
  <c r="AH1136" i="2"/>
  <c r="AJ1135" i="2"/>
  <c r="AH1135" i="2"/>
  <c r="AJ1134" i="2"/>
  <c r="AH1134" i="2"/>
  <c r="AJ1133" i="2"/>
  <c r="AH1133" i="2"/>
  <c r="AJ1132" i="2"/>
  <c r="AH1132" i="2"/>
  <c r="AJ1131" i="2"/>
  <c r="AH1131" i="2"/>
  <c r="AJ1130" i="2"/>
  <c r="AH1130" i="2"/>
  <c r="AJ1129" i="2"/>
  <c r="AH1129" i="2"/>
  <c r="AJ1128" i="2"/>
  <c r="AH1128" i="2"/>
  <c r="AJ1127" i="2"/>
  <c r="AH1127" i="2"/>
  <c r="AJ1126" i="2"/>
  <c r="AH1126" i="2"/>
  <c r="AJ1125" i="2"/>
  <c r="AH1125" i="2"/>
  <c r="AJ1124" i="2"/>
  <c r="AH1124" i="2"/>
  <c r="AJ1123" i="2"/>
  <c r="AH1123" i="2"/>
  <c r="AJ1122" i="2"/>
  <c r="AH1122" i="2"/>
  <c r="AJ1121" i="2"/>
  <c r="AH1121" i="2"/>
  <c r="AJ1120" i="2"/>
  <c r="AH1120" i="2"/>
  <c r="AJ1119" i="2"/>
  <c r="AH1119" i="2"/>
  <c r="AJ1118" i="2"/>
  <c r="AH1118" i="2"/>
  <c r="AJ1117" i="2"/>
  <c r="AH1117" i="2"/>
  <c r="AJ1116" i="2"/>
  <c r="AH1116" i="2"/>
  <c r="AJ1115" i="2"/>
  <c r="AH1115" i="2"/>
  <c r="AJ1114" i="2"/>
  <c r="AH1114" i="2"/>
  <c r="AJ1113" i="2"/>
  <c r="AH1113" i="2"/>
  <c r="AJ1112" i="2"/>
  <c r="AH1112" i="2"/>
  <c r="AJ1111" i="2"/>
  <c r="AH1111" i="2"/>
  <c r="AJ1110" i="2"/>
  <c r="AH1110" i="2"/>
  <c r="AJ1109" i="2"/>
  <c r="AH1109" i="2"/>
  <c r="AJ1108" i="2"/>
  <c r="AH1108" i="2"/>
  <c r="AJ1107" i="2"/>
  <c r="AH1107" i="2"/>
  <c r="AJ1106" i="2"/>
  <c r="AH1106" i="2"/>
  <c r="AJ1105" i="2"/>
  <c r="AH1105" i="2"/>
  <c r="AJ1104" i="2"/>
  <c r="AH1104" i="2"/>
  <c r="AJ1103" i="2"/>
  <c r="AH1103" i="2"/>
  <c r="AJ1102" i="2"/>
  <c r="AH1102" i="2"/>
  <c r="AJ1101" i="2"/>
  <c r="AH1101" i="2"/>
  <c r="AJ1100" i="2"/>
  <c r="AH1100" i="2"/>
  <c r="AJ1099" i="2"/>
  <c r="AH1099" i="2"/>
  <c r="AJ1098" i="2"/>
  <c r="AH1098" i="2"/>
  <c r="AJ1097" i="2"/>
  <c r="AH1097" i="2"/>
  <c r="AJ1096" i="2"/>
  <c r="AH1096" i="2"/>
  <c r="AJ1095" i="2"/>
  <c r="AH1095" i="2"/>
  <c r="AJ1094" i="2"/>
  <c r="AH1094" i="2"/>
  <c r="AJ1093" i="2"/>
  <c r="AH1093" i="2"/>
  <c r="AJ1092" i="2"/>
  <c r="AH1092" i="2"/>
  <c r="AJ1091" i="2"/>
  <c r="AH1091" i="2"/>
  <c r="AJ1090" i="2"/>
  <c r="AH1090" i="2"/>
  <c r="AJ1089" i="2"/>
  <c r="AH1089" i="2"/>
  <c r="AJ1088" i="2"/>
  <c r="AH1088" i="2"/>
  <c r="AJ1087" i="2"/>
  <c r="AH1087" i="2"/>
  <c r="AJ1086" i="2"/>
  <c r="AH1086" i="2"/>
  <c r="AJ1085" i="2"/>
  <c r="AH1085" i="2"/>
  <c r="AJ1084" i="2"/>
  <c r="AH1084" i="2"/>
  <c r="AJ1083" i="2"/>
  <c r="AH1083" i="2"/>
  <c r="AJ1082" i="2"/>
  <c r="AH1082" i="2"/>
  <c r="AJ1081" i="2"/>
  <c r="AH1081" i="2"/>
  <c r="AJ1080" i="2"/>
  <c r="AH1080" i="2"/>
  <c r="AJ1079" i="2"/>
  <c r="AH1079" i="2"/>
  <c r="AJ1078" i="2"/>
  <c r="AH1078" i="2"/>
  <c r="AJ1077" i="2"/>
  <c r="AH1077" i="2"/>
  <c r="AJ1076" i="2"/>
  <c r="AH1076" i="2"/>
  <c r="AJ1075" i="2"/>
  <c r="AH1075" i="2"/>
  <c r="AJ1074" i="2"/>
  <c r="AH1074" i="2"/>
  <c r="AJ1073" i="2"/>
  <c r="AH1073" i="2"/>
  <c r="AJ1072" i="2"/>
  <c r="AH1072" i="2"/>
  <c r="AJ1071" i="2"/>
  <c r="AH1071" i="2"/>
  <c r="AJ1070" i="2"/>
  <c r="AH1070" i="2"/>
  <c r="AJ1069" i="2"/>
  <c r="AH1069" i="2"/>
  <c r="AJ1068" i="2"/>
  <c r="AH1068" i="2"/>
  <c r="AJ1067" i="2"/>
  <c r="AH1067" i="2"/>
  <c r="AJ1066" i="2"/>
  <c r="AH1066" i="2"/>
  <c r="AJ1065" i="2"/>
  <c r="AH1065" i="2"/>
  <c r="AJ1064" i="2"/>
  <c r="AH1064" i="2"/>
  <c r="AJ1063" i="2"/>
  <c r="AH1063" i="2"/>
  <c r="AJ1062" i="2"/>
  <c r="AH1062" i="2"/>
  <c r="AJ1061" i="2"/>
  <c r="AH1061" i="2"/>
  <c r="AJ1060" i="2"/>
  <c r="AH1060" i="2"/>
  <c r="AJ1059" i="2"/>
  <c r="AH1059" i="2"/>
  <c r="AJ1058" i="2"/>
  <c r="AH1058" i="2"/>
  <c r="AJ1057" i="2"/>
  <c r="AH1057" i="2"/>
  <c r="AJ1056" i="2"/>
  <c r="AH1056" i="2"/>
  <c r="AJ1055" i="2"/>
  <c r="AH1055" i="2"/>
  <c r="AJ1054" i="2"/>
  <c r="AH1054" i="2"/>
  <c r="AJ1053" i="2"/>
  <c r="AH1053" i="2"/>
  <c r="AJ1052" i="2"/>
  <c r="AH1052" i="2"/>
  <c r="AJ1051" i="2"/>
  <c r="AH1051" i="2"/>
  <c r="AJ1050" i="2"/>
  <c r="AH1050" i="2"/>
  <c r="AJ1049" i="2"/>
  <c r="AH1049" i="2"/>
  <c r="AJ1048" i="2"/>
  <c r="AH1048" i="2"/>
  <c r="AJ1047" i="2"/>
  <c r="AH1047" i="2"/>
  <c r="AJ1046" i="2"/>
  <c r="AH1046" i="2"/>
  <c r="AJ1045" i="2"/>
  <c r="AH1045" i="2"/>
  <c r="AJ1044" i="2"/>
  <c r="AH1044" i="2"/>
  <c r="AJ1043" i="2"/>
  <c r="AH1043" i="2"/>
  <c r="AJ1042" i="2"/>
  <c r="AH1042" i="2"/>
  <c r="AJ1041" i="2"/>
  <c r="AH1041" i="2"/>
  <c r="AJ1040" i="2"/>
  <c r="AH1040" i="2"/>
  <c r="AJ1039" i="2"/>
  <c r="AH1039" i="2"/>
  <c r="AJ1038" i="2"/>
  <c r="AH1038" i="2"/>
  <c r="AJ1037" i="2"/>
  <c r="AH1037" i="2"/>
  <c r="AJ1036" i="2"/>
  <c r="AH1036" i="2"/>
  <c r="AJ1035" i="2"/>
  <c r="AH1035" i="2"/>
  <c r="AJ1034" i="2"/>
  <c r="AH1034" i="2"/>
  <c r="AJ1033" i="2"/>
  <c r="AH1033" i="2"/>
  <c r="AJ1032" i="2"/>
  <c r="AH1032" i="2"/>
  <c r="AJ1031" i="2"/>
  <c r="AH1031" i="2"/>
  <c r="AJ1030" i="2"/>
  <c r="AH1030" i="2"/>
  <c r="AJ1029" i="2"/>
  <c r="AH1029" i="2"/>
  <c r="AJ1028" i="2"/>
  <c r="AH1028" i="2"/>
  <c r="AJ1027" i="2"/>
  <c r="AH1027" i="2"/>
  <c r="AJ1026" i="2"/>
  <c r="AH1026" i="2"/>
  <c r="AJ1025" i="2"/>
  <c r="AH1025" i="2"/>
  <c r="AJ1024" i="2"/>
  <c r="AH1024" i="2"/>
  <c r="AJ1023" i="2"/>
  <c r="AH1023" i="2"/>
  <c r="AJ1022" i="2"/>
  <c r="AH1022" i="2"/>
  <c r="AJ1021" i="2"/>
  <c r="AH1021" i="2"/>
  <c r="AJ1020" i="2"/>
  <c r="AH1020" i="2"/>
  <c r="AJ1019" i="2"/>
  <c r="AH1019" i="2"/>
  <c r="AJ1018" i="2"/>
  <c r="AH1018" i="2"/>
  <c r="AJ1017" i="2"/>
  <c r="AH1017" i="2"/>
  <c r="AJ1016" i="2"/>
  <c r="AH1016" i="2"/>
  <c r="AJ1015" i="2"/>
  <c r="AH1015" i="2"/>
  <c r="AJ1014" i="2"/>
  <c r="AH1014" i="2"/>
  <c r="AJ1013" i="2"/>
  <c r="AH1013" i="2"/>
  <c r="AJ1012" i="2"/>
  <c r="AH1012" i="2"/>
  <c r="AJ1011" i="2"/>
  <c r="AH1011" i="2"/>
  <c r="AJ1010" i="2"/>
  <c r="AH1010" i="2"/>
  <c r="AJ1009" i="2"/>
  <c r="AH1009" i="2"/>
  <c r="AJ1008" i="2"/>
  <c r="AH1008" i="2"/>
  <c r="AJ1007" i="2"/>
  <c r="AH1007" i="2"/>
  <c r="AJ1006" i="2"/>
  <c r="AH1006" i="2"/>
  <c r="AJ1005" i="2"/>
  <c r="AH1005" i="2"/>
  <c r="AJ1004" i="2"/>
  <c r="AH1004" i="2"/>
  <c r="AJ1003" i="2"/>
  <c r="AH1003" i="2"/>
  <c r="AJ1002" i="2"/>
  <c r="AH1002" i="2"/>
  <c r="AJ1001" i="2"/>
  <c r="AH1001" i="2"/>
  <c r="AJ1000" i="2"/>
  <c r="AH1000" i="2"/>
  <c r="AJ999" i="2"/>
  <c r="AH999" i="2"/>
  <c r="AJ998" i="2"/>
  <c r="AH998" i="2"/>
  <c r="AJ997" i="2"/>
  <c r="AH997" i="2"/>
  <c r="AJ996" i="2"/>
  <c r="AH996" i="2"/>
  <c r="AJ995" i="2"/>
  <c r="AH995" i="2"/>
  <c r="AJ994" i="2"/>
  <c r="AH994" i="2"/>
  <c r="AJ993" i="2"/>
  <c r="AH993" i="2"/>
  <c r="AJ992" i="2"/>
  <c r="AH992" i="2"/>
  <c r="AJ991" i="2"/>
  <c r="AH991" i="2"/>
  <c r="AJ990" i="2"/>
  <c r="AH990" i="2"/>
  <c r="AJ989" i="2"/>
  <c r="AH989" i="2"/>
  <c r="AJ988" i="2"/>
  <c r="AH988" i="2"/>
  <c r="AJ987" i="2"/>
  <c r="AH987" i="2"/>
  <c r="AJ986" i="2"/>
  <c r="AH986" i="2"/>
  <c r="AJ985" i="2"/>
  <c r="AH985" i="2"/>
  <c r="AJ984" i="2"/>
  <c r="AH984" i="2"/>
  <c r="AJ983" i="2"/>
  <c r="AH983" i="2"/>
  <c r="AJ982" i="2"/>
  <c r="AH982" i="2"/>
  <c r="AJ981" i="2"/>
  <c r="AH981" i="2"/>
  <c r="AJ980" i="2"/>
  <c r="AH980" i="2"/>
  <c r="AJ979" i="2"/>
  <c r="AH979" i="2"/>
  <c r="AJ978" i="2"/>
  <c r="AH978" i="2"/>
  <c r="AJ977" i="2"/>
  <c r="AH977" i="2"/>
  <c r="AJ976" i="2"/>
  <c r="AH976" i="2"/>
  <c r="AJ975" i="2"/>
  <c r="AH975" i="2"/>
  <c r="AJ974" i="2"/>
  <c r="AH974" i="2"/>
  <c r="AJ973" i="2"/>
  <c r="AH973" i="2"/>
  <c r="AJ972" i="2"/>
  <c r="AH972" i="2"/>
  <c r="AJ971" i="2"/>
  <c r="AH971" i="2"/>
  <c r="AJ970" i="2"/>
  <c r="AH970" i="2"/>
  <c r="AJ969" i="2"/>
  <c r="AH969" i="2"/>
  <c r="AJ968" i="2"/>
  <c r="AH968" i="2"/>
  <c r="AJ967" i="2"/>
  <c r="AH967" i="2"/>
  <c r="AJ966" i="2"/>
  <c r="AH966" i="2"/>
  <c r="AJ965" i="2"/>
  <c r="AH965" i="2"/>
  <c r="AJ964" i="2"/>
  <c r="AH964" i="2"/>
  <c r="AJ963" i="2"/>
  <c r="AH963" i="2"/>
  <c r="AJ962" i="2"/>
  <c r="AH962" i="2"/>
  <c r="AJ961" i="2"/>
  <c r="AH961" i="2"/>
  <c r="AJ960" i="2"/>
  <c r="AH960" i="2"/>
  <c r="AJ959" i="2"/>
  <c r="AH959" i="2"/>
  <c r="AJ958" i="2"/>
  <c r="AH958" i="2"/>
  <c r="AJ957" i="2"/>
  <c r="AH957" i="2"/>
  <c r="AJ956" i="2"/>
  <c r="AH956" i="2"/>
  <c r="AJ955" i="2"/>
  <c r="AH955" i="2"/>
  <c r="AJ954" i="2"/>
  <c r="AH954" i="2"/>
  <c r="AJ953" i="2"/>
  <c r="AH953" i="2"/>
  <c r="AJ952" i="2"/>
  <c r="AH952" i="2"/>
  <c r="AJ951" i="2"/>
  <c r="AH951" i="2"/>
  <c r="AJ950" i="2"/>
  <c r="AH950" i="2"/>
  <c r="AJ949" i="2"/>
  <c r="AH949" i="2"/>
  <c r="AJ948" i="2"/>
  <c r="AH948" i="2"/>
  <c r="AJ947" i="2"/>
  <c r="AH947" i="2"/>
  <c r="AJ946" i="2"/>
  <c r="AH946" i="2"/>
  <c r="AJ945" i="2"/>
  <c r="AH945" i="2"/>
  <c r="AJ944" i="2"/>
  <c r="AH944" i="2"/>
  <c r="AJ943" i="2"/>
  <c r="AH943" i="2"/>
  <c r="AJ942" i="2"/>
  <c r="AH942" i="2"/>
  <c r="AJ941" i="2"/>
  <c r="AH941" i="2"/>
  <c r="AJ940" i="2"/>
  <c r="AH940" i="2"/>
  <c r="AJ939" i="2"/>
  <c r="AH939" i="2"/>
  <c r="AJ938" i="2"/>
  <c r="AH938" i="2"/>
  <c r="AJ937" i="2"/>
  <c r="AH937" i="2"/>
  <c r="AJ936" i="2"/>
  <c r="AH936" i="2"/>
  <c r="AJ935" i="2"/>
  <c r="AH935" i="2"/>
  <c r="AJ934" i="2"/>
  <c r="AH934" i="2"/>
  <c r="AJ933" i="2"/>
  <c r="AH933" i="2"/>
  <c r="AJ932" i="2"/>
  <c r="AH932" i="2"/>
  <c r="AJ931" i="2"/>
  <c r="AH931" i="2"/>
  <c r="AJ930" i="2"/>
  <c r="AH930" i="2"/>
  <c r="AJ929" i="2"/>
  <c r="AH929" i="2"/>
  <c r="AJ928" i="2"/>
  <c r="AH928" i="2"/>
  <c r="AJ927" i="2"/>
  <c r="AH927" i="2"/>
  <c r="AJ926" i="2"/>
  <c r="AH926" i="2"/>
  <c r="AJ925" i="2"/>
  <c r="AH925" i="2"/>
  <c r="AJ924" i="2"/>
  <c r="AH924" i="2"/>
  <c r="AJ923" i="2"/>
  <c r="AH923" i="2"/>
  <c r="AJ922" i="2"/>
  <c r="AH922" i="2"/>
  <c r="AJ921" i="2"/>
  <c r="AH921" i="2"/>
  <c r="AJ920" i="2"/>
  <c r="AH920" i="2"/>
  <c r="AJ919" i="2"/>
  <c r="AH919" i="2"/>
  <c r="AJ918" i="2"/>
  <c r="AH918" i="2"/>
  <c r="AJ917" i="2"/>
  <c r="AH917" i="2"/>
  <c r="AJ916" i="2"/>
  <c r="AH916" i="2"/>
  <c r="AJ915" i="2"/>
  <c r="AH915" i="2"/>
  <c r="AJ914" i="2"/>
  <c r="AH914" i="2"/>
  <c r="AJ913" i="2"/>
  <c r="AH913" i="2"/>
  <c r="AJ912" i="2"/>
  <c r="AH912" i="2"/>
  <c r="AJ911" i="2"/>
  <c r="AH911" i="2"/>
  <c r="AJ910" i="2"/>
  <c r="AH910" i="2"/>
  <c r="AJ909" i="2"/>
  <c r="AH909" i="2"/>
  <c r="AJ908" i="2"/>
  <c r="AH908" i="2"/>
  <c r="AJ907" i="2"/>
  <c r="AH907" i="2"/>
  <c r="AJ906" i="2"/>
  <c r="AH906" i="2"/>
  <c r="AJ905" i="2"/>
  <c r="AH905" i="2"/>
  <c r="AJ904" i="2"/>
  <c r="AH904" i="2"/>
  <c r="AJ903" i="2"/>
  <c r="AH903" i="2"/>
  <c r="AJ902" i="2"/>
  <c r="AH902" i="2"/>
  <c r="AJ901" i="2"/>
  <c r="AH901" i="2"/>
  <c r="AJ900" i="2"/>
  <c r="AH900" i="2"/>
  <c r="AJ899" i="2"/>
  <c r="AH899" i="2"/>
  <c r="AJ898" i="2"/>
  <c r="AH898" i="2"/>
  <c r="AJ897" i="2"/>
  <c r="AH897" i="2"/>
  <c r="AJ896" i="2"/>
  <c r="AH896" i="2"/>
  <c r="AJ895" i="2"/>
  <c r="AH895" i="2"/>
  <c r="AJ894" i="2"/>
  <c r="AH894" i="2"/>
  <c r="AJ893" i="2"/>
  <c r="AH893" i="2"/>
  <c r="AJ892" i="2"/>
  <c r="AH892" i="2"/>
  <c r="AJ891" i="2"/>
  <c r="AH891" i="2"/>
  <c r="AJ890" i="2"/>
  <c r="AH890" i="2"/>
  <c r="AJ889" i="2"/>
  <c r="AH889" i="2"/>
  <c r="AJ888" i="2"/>
  <c r="AH888" i="2"/>
  <c r="AJ887" i="2"/>
  <c r="AH887" i="2"/>
  <c r="AJ886" i="2"/>
  <c r="AH886" i="2"/>
  <c r="AJ885" i="2"/>
  <c r="AH885" i="2"/>
  <c r="AJ884" i="2"/>
  <c r="AH884" i="2"/>
  <c r="AJ883" i="2"/>
  <c r="AH883" i="2"/>
  <c r="AJ882" i="2"/>
  <c r="AH882" i="2"/>
  <c r="AJ881" i="2"/>
  <c r="AH881" i="2"/>
  <c r="AJ880" i="2"/>
  <c r="AH880" i="2"/>
  <c r="AJ879" i="2"/>
  <c r="AH879" i="2"/>
  <c r="AJ878" i="2"/>
  <c r="AH878" i="2"/>
  <c r="AJ877" i="2"/>
  <c r="AH877" i="2"/>
  <c r="AJ876" i="2"/>
  <c r="AH876" i="2"/>
  <c r="AJ875" i="2"/>
  <c r="AH875" i="2"/>
  <c r="AJ874" i="2"/>
  <c r="AH874" i="2"/>
  <c r="AJ873" i="2"/>
  <c r="AH873" i="2"/>
  <c r="AJ872" i="2"/>
  <c r="AH872" i="2"/>
  <c r="AJ871" i="2"/>
  <c r="AH871" i="2"/>
  <c r="AJ870" i="2"/>
  <c r="AH870" i="2"/>
  <c r="AJ869" i="2"/>
  <c r="AH869" i="2"/>
  <c r="AJ868" i="2"/>
  <c r="AH868" i="2"/>
  <c r="AJ867" i="2"/>
  <c r="AH867" i="2"/>
  <c r="AJ866" i="2"/>
  <c r="AH866" i="2"/>
  <c r="AJ865" i="2"/>
  <c r="AH865" i="2"/>
  <c r="AJ864" i="2"/>
  <c r="AH864" i="2"/>
  <c r="AJ863" i="2"/>
  <c r="AH863" i="2"/>
  <c r="AJ862" i="2"/>
  <c r="AH862" i="2"/>
  <c r="AJ861" i="2"/>
  <c r="AH861" i="2"/>
  <c r="AJ860" i="2"/>
  <c r="AH860" i="2"/>
  <c r="AJ859" i="2"/>
  <c r="AH859" i="2"/>
  <c r="AJ858" i="2"/>
  <c r="AH858" i="2"/>
  <c r="AJ857" i="2"/>
  <c r="AH857" i="2"/>
  <c r="AJ856" i="2"/>
  <c r="AH856" i="2"/>
  <c r="AJ855" i="2"/>
  <c r="AH855" i="2"/>
  <c r="AJ854" i="2"/>
  <c r="AH854" i="2"/>
  <c r="AJ853" i="2"/>
  <c r="AH853" i="2"/>
  <c r="AJ852" i="2"/>
  <c r="AH852" i="2"/>
  <c r="AJ851" i="2"/>
  <c r="AH851" i="2"/>
  <c r="AJ850" i="2"/>
  <c r="AH850" i="2"/>
  <c r="AJ849" i="2"/>
  <c r="AH849" i="2"/>
  <c r="AJ848" i="2"/>
  <c r="AH848" i="2"/>
  <c r="AJ847" i="2"/>
  <c r="AH847" i="2"/>
  <c r="AJ846" i="2"/>
  <c r="AH846" i="2"/>
  <c r="AJ845" i="2"/>
  <c r="AH845" i="2"/>
  <c r="AJ844" i="2"/>
  <c r="AH844" i="2"/>
  <c r="AJ843" i="2"/>
  <c r="AH843" i="2"/>
  <c r="AJ842" i="2"/>
  <c r="AH842" i="2"/>
  <c r="AJ841" i="2"/>
  <c r="AH841" i="2"/>
  <c r="AJ840" i="2"/>
  <c r="AH840" i="2"/>
  <c r="AJ839" i="2"/>
  <c r="AH839" i="2"/>
  <c r="AJ838" i="2"/>
  <c r="AH838" i="2"/>
  <c r="AJ837" i="2"/>
  <c r="AH837" i="2"/>
  <c r="AJ836" i="2"/>
  <c r="AH836" i="2"/>
  <c r="AJ835" i="2"/>
  <c r="AH835" i="2"/>
  <c r="AJ834" i="2"/>
  <c r="AH834" i="2"/>
  <c r="AJ833" i="2"/>
  <c r="AH833" i="2"/>
  <c r="AJ832" i="2"/>
  <c r="AH832" i="2"/>
  <c r="AJ831" i="2"/>
  <c r="AH831" i="2"/>
  <c r="AJ830" i="2"/>
  <c r="AH830" i="2"/>
  <c r="AJ829" i="2"/>
  <c r="AH829" i="2"/>
  <c r="AJ828" i="2"/>
  <c r="AH828" i="2"/>
  <c r="AJ827" i="2"/>
  <c r="AH827" i="2"/>
  <c r="AJ826" i="2"/>
  <c r="AH826" i="2"/>
  <c r="AJ825" i="2"/>
  <c r="AH825" i="2"/>
  <c r="AJ824" i="2"/>
  <c r="AH824" i="2"/>
  <c r="AJ823" i="2"/>
  <c r="AH823" i="2"/>
  <c r="AJ822" i="2"/>
  <c r="AH822" i="2"/>
  <c r="AJ821" i="2"/>
  <c r="AH821" i="2"/>
  <c r="AJ820" i="2"/>
  <c r="AH820" i="2"/>
  <c r="AJ819" i="2"/>
  <c r="AH819" i="2"/>
  <c r="AJ818" i="2"/>
  <c r="AH818" i="2"/>
  <c r="AJ817" i="2"/>
  <c r="AH817" i="2"/>
  <c r="AJ816" i="2"/>
  <c r="AH816" i="2"/>
  <c r="AJ815" i="2"/>
  <c r="AH815" i="2"/>
  <c r="AJ814" i="2"/>
  <c r="AH814" i="2"/>
  <c r="AJ813" i="2"/>
  <c r="AH813" i="2"/>
  <c r="AJ812" i="2"/>
  <c r="AH812" i="2"/>
  <c r="AJ811" i="2"/>
  <c r="AH811" i="2"/>
  <c r="AJ810" i="2"/>
  <c r="AH810" i="2"/>
  <c r="AJ809" i="2"/>
  <c r="AH809" i="2"/>
  <c r="AJ808" i="2"/>
  <c r="AH808" i="2"/>
  <c r="AJ807" i="2"/>
  <c r="AH807" i="2"/>
  <c r="AJ806" i="2"/>
  <c r="AH806" i="2"/>
  <c r="AJ805" i="2"/>
  <c r="AH805" i="2"/>
  <c r="AJ804" i="2"/>
  <c r="AH804" i="2"/>
  <c r="AJ803" i="2"/>
  <c r="AH803" i="2"/>
  <c r="AJ802" i="2"/>
  <c r="AH802" i="2"/>
  <c r="AJ801" i="2"/>
  <c r="AH801" i="2"/>
  <c r="AJ800" i="2"/>
  <c r="AH800" i="2"/>
  <c r="AJ799" i="2"/>
  <c r="AH799" i="2"/>
  <c r="AJ798" i="2"/>
  <c r="AH798" i="2"/>
  <c r="AJ797" i="2"/>
  <c r="AH797" i="2"/>
  <c r="AJ796" i="2"/>
  <c r="AH796" i="2"/>
  <c r="AJ795" i="2"/>
  <c r="AH795" i="2"/>
  <c r="AJ794" i="2"/>
  <c r="AH794" i="2"/>
  <c r="AJ793" i="2"/>
  <c r="AH793" i="2"/>
  <c r="AJ792" i="2"/>
  <c r="AH792" i="2"/>
  <c r="AJ791" i="2"/>
  <c r="AH791" i="2"/>
  <c r="AJ790" i="2"/>
  <c r="AH790" i="2"/>
  <c r="AJ789" i="2"/>
  <c r="AH789" i="2"/>
  <c r="AJ788" i="2"/>
  <c r="AH788" i="2"/>
  <c r="AJ787" i="2"/>
  <c r="AH787" i="2"/>
  <c r="AJ786" i="2"/>
  <c r="AH786" i="2"/>
  <c r="AJ785" i="2"/>
  <c r="AH785" i="2"/>
  <c r="AJ784" i="2"/>
  <c r="AH784" i="2"/>
  <c r="AJ783" i="2"/>
  <c r="AH783" i="2"/>
  <c r="AJ782" i="2"/>
  <c r="AH782" i="2"/>
  <c r="AJ781" i="2"/>
  <c r="AH781" i="2"/>
  <c r="AJ780" i="2"/>
  <c r="AH780" i="2"/>
  <c r="AJ779" i="2"/>
  <c r="AH779" i="2"/>
  <c r="AJ778" i="2"/>
  <c r="AH778" i="2"/>
  <c r="AJ777" i="2"/>
  <c r="AH777" i="2"/>
  <c r="AJ776" i="2"/>
  <c r="AH776" i="2"/>
  <c r="AJ775" i="2"/>
  <c r="AH775" i="2"/>
  <c r="AJ774" i="2"/>
  <c r="AH774" i="2"/>
  <c r="AJ773" i="2"/>
  <c r="AH773" i="2"/>
  <c r="AJ772" i="2"/>
  <c r="AH772" i="2"/>
  <c r="AJ771" i="2"/>
  <c r="AH771" i="2"/>
  <c r="AJ770" i="2"/>
  <c r="AH770" i="2"/>
  <c r="AJ769" i="2"/>
  <c r="AH769" i="2"/>
  <c r="AJ768" i="2"/>
  <c r="AH768" i="2"/>
  <c r="AJ767" i="2"/>
  <c r="AH767" i="2"/>
  <c r="AJ766" i="2"/>
  <c r="AH766" i="2"/>
  <c r="AJ765" i="2"/>
  <c r="AH765" i="2"/>
  <c r="AJ764" i="2"/>
  <c r="AH764" i="2"/>
  <c r="AJ763" i="2"/>
  <c r="AH763" i="2"/>
  <c r="AJ762" i="2"/>
  <c r="AH762" i="2"/>
  <c r="AJ761" i="2"/>
  <c r="AH761" i="2"/>
  <c r="AJ760" i="2"/>
  <c r="AH760" i="2"/>
  <c r="AJ759" i="2"/>
  <c r="AH759" i="2"/>
  <c r="AJ758" i="2"/>
  <c r="AH758" i="2"/>
  <c r="AJ757" i="2"/>
  <c r="AH757" i="2"/>
  <c r="AJ756" i="2"/>
  <c r="AH756" i="2"/>
  <c r="AJ755" i="2"/>
  <c r="AH755" i="2"/>
  <c r="AJ754" i="2"/>
  <c r="AH754" i="2"/>
  <c r="AJ753" i="2"/>
  <c r="AH753" i="2"/>
  <c r="AJ752" i="2"/>
  <c r="AH752" i="2"/>
  <c r="AJ751" i="2"/>
  <c r="AH751" i="2"/>
  <c r="AJ750" i="2"/>
  <c r="AH750" i="2"/>
  <c r="AJ749" i="2"/>
  <c r="AH749" i="2"/>
  <c r="AJ748" i="2"/>
  <c r="AH748" i="2"/>
  <c r="AJ747" i="2"/>
  <c r="AH747" i="2"/>
  <c r="AJ746" i="2"/>
  <c r="AH746" i="2"/>
  <c r="AJ745" i="2"/>
  <c r="AH745" i="2"/>
  <c r="AJ744" i="2"/>
  <c r="AH744" i="2"/>
  <c r="AJ743" i="2"/>
  <c r="AH743" i="2"/>
  <c r="AJ742" i="2"/>
  <c r="AH742" i="2"/>
  <c r="AJ741" i="2"/>
  <c r="AH741" i="2"/>
  <c r="AJ740" i="2"/>
  <c r="AH740" i="2"/>
  <c r="AJ739" i="2"/>
  <c r="AH739" i="2"/>
  <c r="AJ738" i="2"/>
  <c r="AH738" i="2"/>
  <c r="AJ737" i="2"/>
  <c r="AH737" i="2"/>
  <c r="AJ736" i="2"/>
  <c r="AH736" i="2"/>
  <c r="AJ735" i="2"/>
  <c r="AH735" i="2"/>
  <c r="AJ734" i="2"/>
  <c r="AH734" i="2"/>
  <c r="AJ733" i="2"/>
  <c r="AH733" i="2"/>
  <c r="AJ732" i="2"/>
  <c r="AH732" i="2"/>
  <c r="AJ731" i="2"/>
  <c r="AH731" i="2"/>
  <c r="AJ730" i="2"/>
  <c r="AH730" i="2"/>
  <c r="AJ729" i="2"/>
  <c r="AH729" i="2"/>
  <c r="AJ728" i="2"/>
  <c r="AH728" i="2"/>
  <c r="AJ727" i="2"/>
  <c r="AH727" i="2"/>
  <c r="AJ726" i="2"/>
  <c r="AH726" i="2"/>
  <c r="AJ725" i="2"/>
  <c r="AH725" i="2"/>
  <c r="AJ724" i="2"/>
  <c r="AH724" i="2"/>
  <c r="AJ723" i="2"/>
  <c r="AH723" i="2"/>
  <c r="AJ722" i="2"/>
  <c r="AH722" i="2"/>
  <c r="AJ721" i="2"/>
  <c r="AH721" i="2"/>
  <c r="AJ720" i="2"/>
  <c r="AH720" i="2"/>
  <c r="AJ719" i="2"/>
  <c r="AH719" i="2"/>
  <c r="AJ718" i="2"/>
  <c r="AH718" i="2"/>
  <c r="AJ717" i="2"/>
  <c r="AH717" i="2"/>
  <c r="AJ716" i="2"/>
  <c r="AH716" i="2"/>
  <c r="AJ715" i="2"/>
  <c r="AH715" i="2"/>
  <c r="AJ714" i="2"/>
  <c r="AH714" i="2"/>
  <c r="AJ713" i="2"/>
  <c r="AH713" i="2"/>
  <c r="AJ712" i="2"/>
  <c r="AH712" i="2"/>
  <c r="AJ711" i="2"/>
  <c r="AH711" i="2"/>
  <c r="AJ710" i="2"/>
  <c r="AH710" i="2"/>
  <c r="AJ709" i="2"/>
  <c r="AH709" i="2"/>
  <c r="AJ708" i="2"/>
  <c r="AH708" i="2"/>
  <c r="AJ707" i="2"/>
  <c r="AH707" i="2"/>
  <c r="AJ706" i="2"/>
  <c r="AH706" i="2"/>
  <c r="AJ705" i="2"/>
  <c r="AH705" i="2"/>
  <c r="AJ704" i="2"/>
  <c r="AH704" i="2"/>
  <c r="AJ703" i="2"/>
  <c r="AH703" i="2"/>
  <c r="AJ702" i="2"/>
  <c r="AH702" i="2"/>
  <c r="AJ701" i="2"/>
  <c r="AH701" i="2"/>
  <c r="AJ700" i="2"/>
  <c r="AH700" i="2"/>
  <c r="AJ699" i="2"/>
  <c r="AH699" i="2"/>
  <c r="AJ698" i="2"/>
  <c r="AH698" i="2"/>
  <c r="AJ697" i="2"/>
  <c r="AH697" i="2"/>
  <c r="AJ696" i="2"/>
  <c r="AH696" i="2"/>
  <c r="AJ695" i="2"/>
  <c r="AH695" i="2"/>
  <c r="AJ694" i="2"/>
  <c r="AH694" i="2"/>
  <c r="AJ693" i="2"/>
  <c r="AH693" i="2"/>
  <c r="AJ692" i="2"/>
  <c r="AH692" i="2"/>
  <c r="AJ691" i="2"/>
  <c r="AH691" i="2"/>
  <c r="AJ690" i="2"/>
  <c r="AH690" i="2"/>
  <c r="AJ689" i="2"/>
  <c r="AH689" i="2"/>
  <c r="AJ688" i="2"/>
  <c r="AH688" i="2"/>
  <c r="AJ687" i="2"/>
  <c r="AH687" i="2"/>
  <c r="AJ686" i="2"/>
  <c r="AH686" i="2"/>
  <c r="AJ685" i="2"/>
  <c r="AH685" i="2"/>
  <c r="AJ684" i="2"/>
  <c r="AH684" i="2"/>
  <c r="AJ683" i="2"/>
  <c r="AH683" i="2"/>
  <c r="AJ682" i="2"/>
  <c r="AH682" i="2"/>
  <c r="AJ681" i="2"/>
  <c r="AH681" i="2"/>
  <c r="AJ680" i="2"/>
  <c r="AH680" i="2"/>
  <c r="AJ679" i="2"/>
  <c r="AH679" i="2"/>
  <c r="AJ678" i="2"/>
  <c r="AH678" i="2"/>
  <c r="AJ677" i="2"/>
  <c r="AH677" i="2"/>
  <c r="AJ676" i="2"/>
  <c r="AH676" i="2"/>
  <c r="AJ675" i="2"/>
  <c r="AH675" i="2"/>
  <c r="AJ674" i="2"/>
  <c r="AH674" i="2"/>
  <c r="AJ673" i="2"/>
  <c r="AH673" i="2"/>
  <c r="AJ672" i="2"/>
  <c r="AH672" i="2"/>
  <c r="AJ671" i="2"/>
  <c r="AH671" i="2"/>
  <c r="AJ670" i="2"/>
  <c r="AH670" i="2"/>
  <c r="AJ669" i="2"/>
  <c r="AH669" i="2"/>
  <c r="AJ668" i="2"/>
  <c r="AH668" i="2"/>
  <c r="AJ667" i="2"/>
  <c r="AH667" i="2"/>
  <c r="AJ666" i="2"/>
  <c r="AH666" i="2"/>
  <c r="AJ665" i="2"/>
  <c r="AH665" i="2"/>
  <c r="AJ664" i="2"/>
  <c r="AH664" i="2"/>
  <c r="AJ663" i="2"/>
  <c r="AH663" i="2"/>
  <c r="AJ662" i="2"/>
  <c r="AH662" i="2"/>
  <c r="AJ661" i="2"/>
  <c r="AH661" i="2"/>
  <c r="AJ660" i="2"/>
  <c r="AH660" i="2"/>
  <c r="AJ659" i="2"/>
  <c r="AH659" i="2"/>
  <c r="AJ658" i="2"/>
  <c r="AH658" i="2"/>
  <c r="AJ657" i="2"/>
  <c r="AH657" i="2"/>
  <c r="AJ656" i="2"/>
  <c r="AH656" i="2"/>
  <c r="AJ655" i="2"/>
  <c r="AH655" i="2"/>
  <c r="AJ654" i="2"/>
  <c r="AH654" i="2"/>
  <c r="AJ653" i="2"/>
  <c r="AH653" i="2"/>
  <c r="AJ652" i="2"/>
  <c r="AH652" i="2"/>
  <c r="AJ651" i="2"/>
  <c r="AH651" i="2"/>
  <c r="AJ650" i="2"/>
  <c r="AH650" i="2"/>
  <c r="AJ649" i="2"/>
  <c r="AH649" i="2"/>
  <c r="AJ648" i="2"/>
  <c r="AH648" i="2"/>
  <c r="AJ647" i="2"/>
  <c r="AH647" i="2"/>
  <c r="AJ646" i="2"/>
  <c r="AH646" i="2"/>
  <c r="AJ645" i="2"/>
  <c r="AH645" i="2"/>
  <c r="AJ644" i="2"/>
  <c r="AH644" i="2"/>
  <c r="AJ643" i="2"/>
  <c r="AH643" i="2"/>
  <c r="AJ642" i="2"/>
  <c r="AH642" i="2"/>
  <c r="AJ641" i="2"/>
  <c r="AH641" i="2"/>
  <c r="AJ640" i="2"/>
  <c r="AH640" i="2"/>
  <c r="AJ639" i="2"/>
  <c r="AH639" i="2"/>
  <c r="AJ638" i="2"/>
  <c r="AH638" i="2"/>
  <c r="AJ637" i="2"/>
  <c r="AH637" i="2"/>
  <c r="AJ636" i="2"/>
  <c r="AH636" i="2"/>
  <c r="AJ635" i="2"/>
  <c r="AH635" i="2"/>
  <c r="AJ634" i="2"/>
  <c r="AH634" i="2"/>
  <c r="AJ633" i="2"/>
  <c r="AH633" i="2"/>
  <c r="AJ632" i="2"/>
  <c r="AH632" i="2"/>
  <c r="AJ631" i="2"/>
  <c r="AH631" i="2"/>
  <c r="AJ630" i="2"/>
  <c r="AH630" i="2"/>
  <c r="AJ629" i="2"/>
  <c r="AH629" i="2"/>
  <c r="AJ628" i="2"/>
  <c r="AH628" i="2"/>
  <c r="AJ627" i="2"/>
  <c r="AH627" i="2"/>
  <c r="AJ626" i="2"/>
  <c r="AH626" i="2"/>
  <c r="AJ625" i="2"/>
  <c r="AH625" i="2"/>
  <c r="AJ624" i="2"/>
  <c r="AH624" i="2"/>
  <c r="AJ623" i="2"/>
  <c r="AH623" i="2"/>
  <c r="AJ622" i="2"/>
  <c r="AH622" i="2"/>
  <c r="AJ621" i="2"/>
  <c r="AH621" i="2"/>
  <c r="AJ620" i="2"/>
  <c r="AH620" i="2"/>
  <c r="AJ619" i="2"/>
  <c r="AH619" i="2"/>
  <c r="AJ618" i="2"/>
  <c r="AH618" i="2"/>
  <c r="AJ617" i="2"/>
  <c r="AH617" i="2"/>
  <c r="AJ616" i="2"/>
  <c r="AH616" i="2"/>
  <c r="AJ615" i="2"/>
  <c r="AH615" i="2"/>
  <c r="AJ614" i="2"/>
  <c r="AH614" i="2"/>
  <c r="AJ613" i="2"/>
  <c r="AH613" i="2"/>
  <c r="AJ612" i="2"/>
  <c r="AH612" i="2"/>
  <c r="AJ611" i="2"/>
  <c r="AH611" i="2"/>
  <c r="AJ610" i="2"/>
  <c r="AH610" i="2"/>
  <c r="AJ609" i="2"/>
  <c r="AH609" i="2"/>
  <c r="AJ608" i="2"/>
  <c r="AH608" i="2"/>
  <c r="AJ607" i="2"/>
  <c r="AH607" i="2"/>
  <c r="AJ606" i="2"/>
  <c r="AH606" i="2"/>
  <c r="AJ605" i="2"/>
  <c r="AH605" i="2"/>
  <c r="AJ604" i="2"/>
  <c r="AH604" i="2"/>
  <c r="AJ603" i="2"/>
  <c r="AH603" i="2"/>
  <c r="AJ602" i="2"/>
  <c r="AH602" i="2"/>
  <c r="AJ601" i="2"/>
  <c r="AH601" i="2"/>
  <c r="AJ600" i="2"/>
  <c r="AH600" i="2"/>
  <c r="AJ599" i="2"/>
  <c r="AH599" i="2"/>
  <c r="AJ598" i="2"/>
  <c r="AH598" i="2"/>
  <c r="AJ597" i="2"/>
  <c r="AH597" i="2"/>
  <c r="AJ596" i="2"/>
  <c r="AH596" i="2"/>
  <c r="AJ595" i="2"/>
  <c r="AH595" i="2"/>
  <c r="AJ594" i="2"/>
  <c r="AH594" i="2"/>
  <c r="AJ593" i="2"/>
  <c r="AH593" i="2"/>
  <c r="AJ592" i="2"/>
  <c r="AH592" i="2"/>
  <c r="AJ591" i="2"/>
  <c r="AH591" i="2"/>
  <c r="AJ590" i="2"/>
  <c r="AH590" i="2"/>
  <c r="AJ589" i="2"/>
  <c r="AH589" i="2"/>
  <c r="AJ588" i="2"/>
  <c r="AH588" i="2"/>
  <c r="AJ587" i="2"/>
  <c r="AH587" i="2"/>
  <c r="AJ586" i="2"/>
  <c r="AH586" i="2"/>
  <c r="AJ585" i="2"/>
  <c r="AH585" i="2"/>
  <c r="AJ584" i="2"/>
  <c r="AH584" i="2"/>
  <c r="AJ583" i="2"/>
  <c r="AH583" i="2"/>
  <c r="AJ582" i="2"/>
  <c r="AH582" i="2"/>
  <c r="AJ581" i="2"/>
  <c r="AH581" i="2"/>
  <c r="AJ580" i="2"/>
  <c r="AH580" i="2"/>
  <c r="AJ579" i="2"/>
  <c r="AH579" i="2"/>
  <c r="AJ578" i="2"/>
  <c r="AH578" i="2"/>
  <c r="AJ577" i="2"/>
  <c r="AH577" i="2"/>
  <c r="AJ576" i="2"/>
  <c r="AH576" i="2"/>
  <c r="AJ575" i="2"/>
  <c r="AH575" i="2"/>
  <c r="AJ574" i="2"/>
  <c r="AH574" i="2"/>
  <c r="AJ573" i="2"/>
  <c r="AH573" i="2"/>
  <c r="AJ572" i="2"/>
  <c r="AH572" i="2"/>
  <c r="AJ571" i="2"/>
  <c r="AH571" i="2"/>
  <c r="AJ570" i="2"/>
  <c r="AH570" i="2"/>
  <c r="AJ569" i="2"/>
  <c r="AH569" i="2"/>
  <c r="AJ568" i="2"/>
  <c r="AH568" i="2"/>
  <c r="AJ567" i="2"/>
  <c r="AH567" i="2"/>
  <c r="AJ566" i="2"/>
  <c r="AH566" i="2"/>
  <c r="AJ565" i="2"/>
  <c r="AH565" i="2"/>
  <c r="AJ564" i="2"/>
  <c r="AH564" i="2"/>
  <c r="AJ563" i="2"/>
  <c r="AH563" i="2"/>
  <c r="AJ562" i="2"/>
  <c r="AH562" i="2"/>
  <c r="AJ561" i="2"/>
  <c r="AH561" i="2"/>
  <c r="AJ560" i="2"/>
  <c r="AH560" i="2"/>
  <c r="AJ559" i="2"/>
  <c r="AH559" i="2"/>
  <c r="AJ558" i="2"/>
  <c r="AH558" i="2"/>
  <c r="AJ557" i="2"/>
  <c r="AH557" i="2"/>
  <c r="AJ556" i="2"/>
  <c r="AH556" i="2"/>
  <c r="AJ555" i="2"/>
  <c r="AH555" i="2"/>
  <c r="AJ554" i="2"/>
  <c r="AH554" i="2"/>
  <c r="AJ553" i="2"/>
  <c r="AH553" i="2"/>
  <c r="AJ552" i="2"/>
  <c r="AH552" i="2"/>
  <c r="AJ551" i="2"/>
  <c r="AH551" i="2"/>
  <c r="AJ550" i="2"/>
  <c r="AH550" i="2"/>
  <c r="AJ549" i="2"/>
  <c r="AH549" i="2"/>
  <c r="AJ548" i="2"/>
  <c r="AH548" i="2"/>
  <c r="AJ547" i="2"/>
  <c r="AH547" i="2"/>
  <c r="AJ546" i="2"/>
  <c r="AH546" i="2"/>
  <c r="AJ545" i="2"/>
  <c r="AH545" i="2"/>
  <c r="AJ544" i="2"/>
  <c r="AH544" i="2"/>
  <c r="AJ543" i="2"/>
  <c r="AH543" i="2"/>
  <c r="AJ542" i="2"/>
  <c r="AH542" i="2"/>
  <c r="AJ541" i="2"/>
  <c r="AH541" i="2"/>
  <c r="AJ540" i="2"/>
  <c r="AH540" i="2"/>
  <c r="AJ539" i="2"/>
  <c r="AH539" i="2"/>
  <c r="AJ538" i="2"/>
  <c r="AH538" i="2"/>
  <c r="AJ537" i="2"/>
  <c r="AH537" i="2"/>
  <c r="AJ536" i="2"/>
  <c r="AH536" i="2"/>
  <c r="AJ535" i="2"/>
  <c r="AH535" i="2"/>
  <c r="AJ534" i="2"/>
  <c r="AH534" i="2"/>
  <c r="AJ533" i="2"/>
  <c r="AH533" i="2"/>
  <c r="AJ532" i="2"/>
  <c r="AH532" i="2"/>
  <c r="AJ531" i="2"/>
  <c r="AH531" i="2"/>
  <c r="AJ530" i="2"/>
  <c r="AH530" i="2"/>
  <c r="AJ529" i="2"/>
  <c r="AH529" i="2"/>
  <c r="AJ528" i="2"/>
  <c r="AH528" i="2"/>
  <c r="AJ527" i="2"/>
  <c r="AH527" i="2"/>
  <c r="AJ526" i="2"/>
  <c r="AH526" i="2"/>
  <c r="AJ525" i="2"/>
  <c r="AH525" i="2"/>
  <c r="AJ524" i="2"/>
  <c r="AH524" i="2"/>
  <c r="AJ523" i="2"/>
  <c r="AH523" i="2"/>
  <c r="AJ522" i="2"/>
  <c r="AH522" i="2"/>
  <c r="AJ521" i="2"/>
  <c r="AH521" i="2"/>
  <c r="AJ520" i="2"/>
  <c r="AH520" i="2"/>
  <c r="AJ519" i="2"/>
  <c r="AH519" i="2"/>
  <c r="AJ518" i="2"/>
  <c r="AH518" i="2"/>
  <c r="AJ517" i="2"/>
  <c r="AH517" i="2"/>
  <c r="AJ516" i="2"/>
  <c r="AH516" i="2"/>
  <c r="AJ515" i="2"/>
  <c r="AH515" i="2"/>
  <c r="AJ514" i="2"/>
  <c r="AH514" i="2"/>
  <c r="AJ513" i="2"/>
  <c r="AH513" i="2"/>
  <c r="AJ512" i="2"/>
  <c r="AH512" i="2"/>
  <c r="AJ511" i="2"/>
  <c r="AH511" i="2"/>
  <c r="AJ510" i="2"/>
  <c r="AH510" i="2"/>
  <c r="AJ509" i="2"/>
  <c r="AH509" i="2"/>
  <c r="AJ508" i="2"/>
  <c r="AH508" i="2"/>
  <c r="AJ507" i="2"/>
  <c r="AH507" i="2"/>
  <c r="AJ506" i="2"/>
  <c r="AH506" i="2"/>
  <c r="AJ505" i="2"/>
  <c r="AH505" i="2"/>
  <c r="AJ504" i="2"/>
  <c r="AH504" i="2"/>
  <c r="AJ503" i="2"/>
  <c r="AH503" i="2"/>
  <c r="AJ502" i="2"/>
  <c r="AH502" i="2"/>
  <c r="AJ501" i="2"/>
  <c r="AH501" i="2"/>
  <c r="AJ500" i="2"/>
  <c r="AH500" i="2"/>
  <c r="AJ499" i="2"/>
  <c r="AH499" i="2"/>
  <c r="AJ498" i="2"/>
  <c r="AH498" i="2"/>
  <c r="AJ497" i="2"/>
  <c r="AH497" i="2"/>
  <c r="AJ496" i="2"/>
  <c r="AH496" i="2"/>
  <c r="AJ495" i="2"/>
  <c r="AH495" i="2"/>
  <c r="AJ494" i="2"/>
  <c r="AH494" i="2"/>
  <c r="AJ493" i="2"/>
  <c r="AH493" i="2"/>
  <c r="AJ492" i="2"/>
  <c r="AH492" i="2"/>
  <c r="AJ491" i="2"/>
  <c r="AH491" i="2"/>
  <c r="AJ490" i="2"/>
  <c r="AH490" i="2"/>
  <c r="AJ489" i="2"/>
  <c r="AH489" i="2"/>
  <c r="AJ488" i="2"/>
  <c r="AH488" i="2"/>
  <c r="AJ487" i="2"/>
  <c r="AH487" i="2"/>
  <c r="AJ486" i="2"/>
  <c r="AH486" i="2"/>
  <c r="AJ485" i="2"/>
  <c r="AH485" i="2"/>
  <c r="AJ484" i="2"/>
  <c r="AH484" i="2"/>
  <c r="AJ483" i="2"/>
  <c r="AH483" i="2"/>
  <c r="AJ482" i="2"/>
  <c r="AH482" i="2"/>
  <c r="AJ481" i="2"/>
  <c r="AH481" i="2"/>
  <c r="AJ480" i="2"/>
  <c r="AH480" i="2"/>
  <c r="AJ479" i="2"/>
  <c r="AH479" i="2"/>
  <c r="AJ478" i="2"/>
  <c r="AH478" i="2"/>
  <c r="AJ477" i="2"/>
  <c r="AH477" i="2"/>
  <c r="AJ476" i="2"/>
  <c r="AH476" i="2"/>
  <c r="AJ475" i="2"/>
  <c r="AH475" i="2"/>
  <c r="AJ474" i="2"/>
  <c r="AH474" i="2"/>
  <c r="AJ473" i="2"/>
  <c r="AH473" i="2"/>
  <c r="AJ472" i="2"/>
  <c r="AH472" i="2"/>
  <c r="AJ471" i="2"/>
  <c r="AH471" i="2"/>
  <c r="AJ470" i="2"/>
  <c r="AH470" i="2"/>
  <c r="AJ469" i="2"/>
  <c r="AH469" i="2"/>
  <c r="AJ468" i="2"/>
  <c r="AH468" i="2"/>
  <c r="AJ467" i="2"/>
  <c r="AH467" i="2"/>
  <c r="AJ466" i="2"/>
  <c r="AH466" i="2"/>
  <c r="AJ465" i="2"/>
  <c r="AH465" i="2"/>
  <c r="AJ464" i="2"/>
  <c r="AH464" i="2"/>
  <c r="AJ463" i="2"/>
  <c r="AH463" i="2"/>
  <c r="AJ462" i="2"/>
  <c r="AH462" i="2"/>
  <c r="AJ461" i="2"/>
  <c r="AH461" i="2"/>
  <c r="AJ460" i="2"/>
  <c r="AH460" i="2"/>
  <c r="AJ459" i="2"/>
  <c r="AH459" i="2"/>
  <c r="AJ458" i="2"/>
  <c r="AH458" i="2"/>
  <c r="AJ457" i="2"/>
  <c r="AH457" i="2"/>
  <c r="AJ456" i="2"/>
  <c r="AH456" i="2"/>
  <c r="AJ455" i="2"/>
  <c r="AH455" i="2"/>
  <c r="AJ454" i="2"/>
  <c r="AH454" i="2"/>
  <c r="AJ453" i="2"/>
  <c r="AH453" i="2"/>
  <c r="AJ452" i="2"/>
  <c r="AH452" i="2"/>
  <c r="AJ451" i="2"/>
  <c r="AH451" i="2"/>
  <c r="AJ450" i="2"/>
  <c r="AH450" i="2"/>
  <c r="AJ449" i="2"/>
  <c r="AH449" i="2"/>
  <c r="AJ448" i="2"/>
  <c r="AH448" i="2"/>
  <c r="AJ447" i="2"/>
  <c r="AH447" i="2"/>
  <c r="AJ446" i="2"/>
  <c r="AH446" i="2"/>
  <c r="AJ445" i="2"/>
  <c r="AH445" i="2"/>
  <c r="AJ444" i="2"/>
  <c r="AH444" i="2"/>
  <c r="AJ443" i="2"/>
  <c r="AH443" i="2"/>
  <c r="AJ442" i="2"/>
  <c r="AH442" i="2"/>
  <c r="AJ441" i="2"/>
  <c r="AH441" i="2"/>
  <c r="AJ440" i="2"/>
  <c r="AH440" i="2"/>
  <c r="AJ439" i="2"/>
  <c r="AH439" i="2"/>
  <c r="AJ438" i="2"/>
  <c r="AH438" i="2"/>
  <c r="AJ437" i="2"/>
  <c r="AH437" i="2"/>
  <c r="AJ436" i="2"/>
  <c r="AH436" i="2"/>
  <c r="AJ435" i="2"/>
  <c r="AH435" i="2"/>
  <c r="AJ434" i="2"/>
  <c r="AH434" i="2"/>
  <c r="AJ433" i="2"/>
  <c r="AH433" i="2"/>
  <c r="AJ432" i="2"/>
  <c r="AH432" i="2"/>
  <c r="AJ431" i="2"/>
  <c r="AH431" i="2"/>
  <c r="AJ430" i="2"/>
  <c r="AH430" i="2"/>
  <c r="AJ429" i="2"/>
  <c r="AH429" i="2"/>
  <c r="AJ428" i="2"/>
  <c r="AH428" i="2"/>
  <c r="AJ427" i="2"/>
  <c r="AH427" i="2"/>
  <c r="AJ426" i="2"/>
  <c r="AH426" i="2"/>
  <c r="AJ425" i="2"/>
  <c r="AH425" i="2"/>
  <c r="AJ424" i="2"/>
  <c r="AH424" i="2"/>
  <c r="AJ423" i="2"/>
  <c r="AH423" i="2"/>
  <c r="AJ422" i="2"/>
  <c r="AH422" i="2"/>
  <c r="AJ421" i="2"/>
  <c r="AH421" i="2"/>
  <c r="AJ420" i="2"/>
  <c r="AH420" i="2"/>
  <c r="AJ419" i="2"/>
  <c r="AH419" i="2"/>
  <c r="AJ418" i="2"/>
  <c r="AH418" i="2"/>
  <c r="AJ417" i="2"/>
  <c r="AH417" i="2"/>
  <c r="AJ416" i="2"/>
  <c r="AH416" i="2"/>
  <c r="AJ415" i="2"/>
  <c r="AH415" i="2"/>
  <c r="AJ414" i="2"/>
  <c r="AH414" i="2"/>
  <c r="AJ413" i="2"/>
  <c r="AH413" i="2"/>
  <c r="AJ412" i="2"/>
  <c r="AH412" i="2"/>
  <c r="AJ411" i="2"/>
  <c r="AH411" i="2"/>
  <c r="AJ410" i="2"/>
  <c r="AH410" i="2"/>
  <c r="AJ409" i="2"/>
  <c r="AH409" i="2"/>
  <c r="AJ408" i="2"/>
  <c r="AH408" i="2"/>
  <c r="AJ407" i="2"/>
  <c r="AH407" i="2"/>
  <c r="AJ406" i="2"/>
  <c r="AH406" i="2"/>
  <c r="AJ405" i="2"/>
  <c r="AH405" i="2"/>
  <c r="AJ404" i="2"/>
  <c r="AH404" i="2"/>
  <c r="AJ403" i="2"/>
  <c r="AH403" i="2"/>
  <c r="AJ402" i="2"/>
  <c r="AH402" i="2"/>
  <c r="AJ401" i="2"/>
  <c r="AH401" i="2"/>
  <c r="AJ400" i="2"/>
  <c r="AH400" i="2"/>
  <c r="AJ399" i="2"/>
  <c r="AH399" i="2"/>
  <c r="AJ398" i="2"/>
  <c r="AH398" i="2"/>
  <c r="AJ397" i="2"/>
  <c r="AH397" i="2"/>
  <c r="AJ396" i="2"/>
  <c r="AH396" i="2"/>
  <c r="AJ395" i="2"/>
  <c r="AH395" i="2"/>
  <c r="AJ394" i="2"/>
  <c r="AH394" i="2"/>
  <c r="AJ393" i="2"/>
  <c r="AH393" i="2"/>
  <c r="AJ392" i="2"/>
  <c r="AH392" i="2"/>
  <c r="AJ391" i="2"/>
  <c r="AH391" i="2"/>
  <c r="AJ390" i="2"/>
  <c r="AH390" i="2"/>
  <c r="AJ389" i="2"/>
  <c r="AH389" i="2"/>
  <c r="AJ388" i="2"/>
  <c r="AH388" i="2"/>
  <c r="AJ387" i="2"/>
  <c r="AH387" i="2"/>
  <c r="AJ386" i="2"/>
  <c r="AH386" i="2"/>
  <c r="AJ385" i="2"/>
  <c r="AH385" i="2"/>
  <c r="AJ384" i="2"/>
  <c r="AH384" i="2"/>
  <c r="AJ383" i="2"/>
  <c r="AH383" i="2"/>
  <c r="AJ382" i="2"/>
  <c r="AH382" i="2"/>
  <c r="AJ381" i="2"/>
  <c r="AH381" i="2"/>
  <c r="AJ380" i="2"/>
  <c r="AH380" i="2"/>
  <c r="AJ379" i="2"/>
  <c r="AH379" i="2"/>
  <c r="AJ378" i="2"/>
  <c r="AH378" i="2"/>
  <c r="AJ377" i="2"/>
  <c r="AH377" i="2"/>
  <c r="AJ376" i="2"/>
  <c r="AH376" i="2"/>
  <c r="AJ375" i="2"/>
  <c r="AH375" i="2"/>
  <c r="AJ374" i="2"/>
  <c r="AH374" i="2"/>
  <c r="AJ373" i="2"/>
  <c r="AH373" i="2"/>
  <c r="AJ372" i="2"/>
  <c r="AH372" i="2"/>
  <c r="AJ371" i="2"/>
  <c r="AH371" i="2"/>
  <c r="AJ370" i="2"/>
  <c r="AH370" i="2"/>
  <c r="AJ369" i="2"/>
  <c r="AH369" i="2"/>
  <c r="AJ368" i="2"/>
  <c r="AH368" i="2"/>
  <c r="AJ367" i="2"/>
  <c r="AH367" i="2"/>
  <c r="AJ366" i="2"/>
  <c r="AH366" i="2"/>
  <c r="AJ365" i="2"/>
  <c r="AH365" i="2"/>
  <c r="AJ364" i="2"/>
  <c r="AH364" i="2"/>
  <c r="AJ363" i="2"/>
  <c r="AH363" i="2"/>
  <c r="AJ362" i="2"/>
  <c r="AH362" i="2"/>
  <c r="AJ361" i="2"/>
  <c r="AH361" i="2"/>
  <c r="AJ360" i="2"/>
  <c r="AH360" i="2"/>
  <c r="AJ359" i="2"/>
  <c r="AH359" i="2"/>
  <c r="AJ358" i="2"/>
  <c r="AH358" i="2"/>
  <c r="AJ357" i="2"/>
  <c r="AH357" i="2"/>
  <c r="AJ356" i="2"/>
  <c r="AH356" i="2"/>
  <c r="AJ355" i="2"/>
  <c r="AH355" i="2"/>
  <c r="AJ354" i="2"/>
  <c r="AH354" i="2"/>
  <c r="AJ353" i="2"/>
  <c r="AH353" i="2"/>
  <c r="AJ352" i="2"/>
  <c r="AH352" i="2"/>
  <c r="AJ351" i="2"/>
  <c r="AH351" i="2"/>
  <c r="AJ350" i="2"/>
  <c r="AH350" i="2"/>
  <c r="AJ349" i="2"/>
  <c r="AH349" i="2"/>
  <c r="AJ348" i="2"/>
  <c r="AH348" i="2"/>
  <c r="AJ347" i="2"/>
  <c r="AH347" i="2"/>
  <c r="AJ346" i="2"/>
  <c r="AH346" i="2"/>
  <c r="AJ345" i="2"/>
  <c r="AH345" i="2"/>
  <c r="AJ344" i="2"/>
  <c r="AH344" i="2"/>
  <c r="AJ343" i="2"/>
  <c r="AH343" i="2"/>
  <c r="AJ342" i="2"/>
  <c r="AH342" i="2"/>
  <c r="AJ341" i="2"/>
  <c r="AH341" i="2"/>
  <c r="AJ340" i="2"/>
  <c r="AH340" i="2"/>
  <c r="AJ339" i="2"/>
  <c r="AH339" i="2"/>
  <c r="AJ338" i="2"/>
  <c r="AH338" i="2"/>
  <c r="AJ337" i="2"/>
  <c r="AH337" i="2"/>
  <c r="AJ336" i="2"/>
  <c r="AH336" i="2"/>
  <c r="AJ335" i="2"/>
  <c r="AH335" i="2"/>
  <c r="AJ334" i="2"/>
  <c r="AH334" i="2"/>
  <c r="AJ333" i="2"/>
  <c r="AH333" i="2"/>
  <c r="AJ332" i="2"/>
  <c r="AH332" i="2"/>
  <c r="AJ331" i="2"/>
  <c r="AH331" i="2"/>
  <c r="AJ330" i="2"/>
  <c r="AH330" i="2"/>
  <c r="AJ329" i="2"/>
  <c r="AH329" i="2"/>
  <c r="AJ328" i="2"/>
  <c r="AH328" i="2"/>
  <c r="AJ327" i="2"/>
  <c r="AH327" i="2"/>
  <c r="AJ326" i="2"/>
  <c r="AH326" i="2"/>
  <c r="AJ325" i="2"/>
  <c r="AH325" i="2"/>
  <c r="AJ324" i="2"/>
  <c r="AH324" i="2"/>
  <c r="AJ323" i="2"/>
  <c r="AH323" i="2"/>
  <c r="AJ322" i="2"/>
  <c r="AH322" i="2"/>
  <c r="AJ321" i="2"/>
  <c r="AH321" i="2"/>
  <c r="AJ320" i="2"/>
  <c r="AH320" i="2"/>
  <c r="AJ319" i="2"/>
  <c r="AH319" i="2"/>
  <c r="AJ318" i="2"/>
  <c r="AH318" i="2"/>
  <c r="AJ317" i="2"/>
  <c r="AH317" i="2"/>
  <c r="AJ316" i="2"/>
  <c r="AH316" i="2"/>
  <c r="AJ315" i="2"/>
  <c r="AH315" i="2"/>
  <c r="AJ314" i="2"/>
  <c r="AH314" i="2"/>
  <c r="AJ313" i="2"/>
  <c r="AH313" i="2"/>
  <c r="AJ312" i="2"/>
  <c r="AH312" i="2"/>
  <c r="AJ311" i="2"/>
  <c r="AH311" i="2"/>
  <c r="AJ310" i="2"/>
  <c r="AH310" i="2"/>
  <c r="AJ309" i="2"/>
  <c r="AH309" i="2"/>
  <c r="AJ308" i="2"/>
  <c r="AH308" i="2"/>
  <c r="AJ307" i="2"/>
  <c r="AH307" i="2"/>
  <c r="AJ306" i="2"/>
  <c r="AH306" i="2"/>
  <c r="AJ305" i="2"/>
  <c r="AH305" i="2"/>
  <c r="AJ304" i="2"/>
  <c r="AH304" i="2"/>
  <c r="AJ303" i="2"/>
  <c r="AH303" i="2"/>
  <c r="AJ302" i="2"/>
  <c r="AH302" i="2"/>
  <c r="AJ301" i="2"/>
  <c r="AH301" i="2"/>
  <c r="AJ300" i="2"/>
  <c r="AH300" i="2"/>
  <c r="AJ299" i="2"/>
  <c r="AH299" i="2"/>
  <c r="AJ298" i="2"/>
  <c r="AH298" i="2"/>
  <c r="AJ297" i="2"/>
  <c r="AH297" i="2"/>
  <c r="AJ296" i="2"/>
  <c r="AH296" i="2"/>
  <c r="AJ295" i="2"/>
  <c r="AH295" i="2"/>
  <c r="AJ294" i="2"/>
  <c r="AH294" i="2"/>
  <c r="AJ293" i="2"/>
  <c r="AH293" i="2"/>
  <c r="AJ292" i="2"/>
  <c r="AH292" i="2"/>
  <c r="AJ291" i="2"/>
  <c r="AH291" i="2"/>
  <c r="AJ290" i="2"/>
  <c r="AH290" i="2"/>
  <c r="AJ289" i="2"/>
  <c r="AH289" i="2"/>
  <c r="AJ288" i="2"/>
  <c r="AH288" i="2"/>
  <c r="AJ287" i="2"/>
  <c r="AH287" i="2"/>
  <c r="AJ286" i="2"/>
  <c r="AH286" i="2"/>
  <c r="AJ285" i="2"/>
  <c r="AH285" i="2"/>
  <c r="AJ284" i="2"/>
  <c r="AH284" i="2"/>
  <c r="AJ283" i="2"/>
  <c r="AH283" i="2"/>
  <c r="AJ282" i="2"/>
  <c r="AH282" i="2"/>
  <c r="AJ281" i="2"/>
  <c r="AH281" i="2"/>
  <c r="AJ280" i="2"/>
  <c r="AH280" i="2"/>
  <c r="AJ279" i="2"/>
  <c r="AH279" i="2"/>
  <c r="AJ278" i="2"/>
  <c r="AH278" i="2"/>
  <c r="AJ277" i="2"/>
  <c r="AH277" i="2"/>
  <c r="AJ276" i="2"/>
  <c r="AH276" i="2"/>
  <c r="AJ275" i="2"/>
  <c r="AH275" i="2"/>
  <c r="AJ274" i="2"/>
  <c r="AH274" i="2"/>
  <c r="AJ273" i="2"/>
  <c r="AH273" i="2"/>
  <c r="AJ272" i="2"/>
  <c r="AH272" i="2"/>
  <c r="AJ271" i="2"/>
  <c r="AH271" i="2"/>
  <c r="AJ270" i="2"/>
  <c r="AH270" i="2"/>
  <c r="AJ269" i="2"/>
  <c r="AH269" i="2"/>
  <c r="AJ268" i="2"/>
  <c r="AH268" i="2"/>
  <c r="AJ267" i="2"/>
  <c r="AH267" i="2"/>
  <c r="AJ266" i="2"/>
  <c r="AH266" i="2"/>
  <c r="AJ265" i="2"/>
  <c r="AH265" i="2"/>
  <c r="AJ264" i="2"/>
  <c r="AH264" i="2"/>
  <c r="AJ263" i="2"/>
  <c r="AH263" i="2"/>
  <c r="AJ262" i="2"/>
  <c r="AH262" i="2"/>
  <c r="AJ261" i="2"/>
  <c r="AH261" i="2"/>
  <c r="AJ260" i="2"/>
  <c r="AH260" i="2"/>
  <c r="AJ259" i="2"/>
  <c r="AH259" i="2"/>
  <c r="AJ258" i="2"/>
  <c r="AH258" i="2"/>
  <c r="AJ257" i="2"/>
  <c r="AH257" i="2"/>
  <c r="AJ256" i="2"/>
  <c r="AH256" i="2"/>
  <c r="AJ255" i="2"/>
  <c r="AH255" i="2"/>
  <c r="AJ254" i="2"/>
  <c r="AH254" i="2"/>
  <c r="AJ253" i="2"/>
  <c r="AH253" i="2"/>
  <c r="AJ252" i="2"/>
  <c r="AH252" i="2"/>
  <c r="AJ251" i="2"/>
  <c r="AH251" i="2"/>
  <c r="AJ250" i="2"/>
  <c r="AH250" i="2"/>
  <c r="AJ249" i="2"/>
  <c r="AH249" i="2"/>
  <c r="AJ248" i="2"/>
  <c r="AH248" i="2"/>
  <c r="AJ247" i="2"/>
  <c r="AH247" i="2"/>
  <c r="AJ246" i="2"/>
  <c r="AH246" i="2"/>
  <c r="AJ245" i="2"/>
  <c r="AH245" i="2"/>
  <c r="AJ244" i="2"/>
  <c r="AH244" i="2"/>
  <c r="AJ243" i="2"/>
  <c r="AH243" i="2"/>
  <c r="AJ242" i="2"/>
  <c r="AH242" i="2"/>
  <c r="AJ241" i="2"/>
  <c r="AH241" i="2"/>
  <c r="AJ240" i="2"/>
  <c r="AH240" i="2"/>
  <c r="AJ239" i="2"/>
  <c r="AH239" i="2"/>
  <c r="AJ238" i="2"/>
  <c r="AH238" i="2"/>
  <c r="AJ237" i="2"/>
  <c r="AH237" i="2"/>
  <c r="AJ236" i="2"/>
  <c r="AH236" i="2"/>
  <c r="AJ235" i="2"/>
  <c r="AH235" i="2"/>
  <c r="AJ234" i="2"/>
  <c r="AH234" i="2"/>
  <c r="AJ233" i="2"/>
  <c r="AH233" i="2"/>
  <c r="AJ232" i="2"/>
  <c r="AH232" i="2"/>
  <c r="AJ231" i="2"/>
  <c r="AH231" i="2"/>
  <c r="AJ230" i="2"/>
  <c r="AH230" i="2"/>
  <c r="AJ229" i="2"/>
  <c r="AH229" i="2"/>
  <c r="AJ228" i="2"/>
  <c r="AH228" i="2"/>
  <c r="AJ227" i="2"/>
  <c r="AH227" i="2"/>
  <c r="AJ226" i="2"/>
  <c r="AH226" i="2"/>
  <c r="AJ225" i="2"/>
  <c r="AH225" i="2"/>
  <c r="AJ224" i="2"/>
  <c r="AH224" i="2"/>
  <c r="AJ223" i="2"/>
  <c r="AH223" i="2"/>
  <c r="AJ222" i="2"/>
  <c r="AH222" i="2"/>
  <c r="AJ221" i="2"/>
  <c r="AH221" i="2"/>
  <c r="AJ220" i="2"/>
  <c r="AH220" i="2"/>
  <c r="AJ219" i="2"/>
  <c r="AH219" i="2"/>
  <c r="AJ218" i="2"/>
  <c r="AH218" i="2"/>
  <c r="AJ217" i="2"/>
  <c r="AH217" i="2"/>
  <c r="AJ216" i="2"/>
  <c r="AH216" i="2"/>
  <c r="AJ215" i="2"/>
  <c r="AH215" i="2"/>
  <c r="AJ214" i="2"/>
  <c r="AH214" i="2"/>
  <c r="AJ213" i="2"/>
  <c r="AH213" i="2"/>
  <c r="AJ212" i="2"/>
  <c r="AH212" i="2"/>
  <c r="AJ211" i="2"/>
  <c r="AH211" i="2"/>
  <c r="AJ210" i="2"/>
  <c r="AH210" i="2"/>
  <c r="AJ209" i="2"/>
  <c r="AH209" i="2"/>
  <c r="AJ208" i="2"/>
  <c r="AH208" i="2"/>
  <c r="AJ207" i="2"/>
  <c r="AH207" i="2"/>
  <c r="AJ206" i="2"/>
  <c r="AH206" i="2"/>
  <c r="AJ205" i="2"/>
  <c r="AH205" i="2"/>
  <c r="AJ204" i="2"/>
  <c r="AH204" i="2"/>
  <c r="AJ203" i="2"/>
  <c r="AH203" i="2"/>
  <c r="AJ202" i="2"/>
  <c r="AH202" i="2"/>
  <c r="AJ201" i="2"/>
  <c r="AH201" i="2"/>
  <c r="AJ200" i="2"/>
  <c r="AH200" i="2"/>
  <c r="AJ199" i="2"/>
  <c r="AH199" i="2"/>
  <c r="AJ198" i="2"/>
  <c r="AH198" i="2"/>
  <c r="AJ197" i="2"/>
  <c r="AH197" i="2"/>
  <c r="AJ196" i="2"/>
  <c r="AH196" i="2"/>
  <c r="AJ195" i="2"/>
  <c r="AH195" i="2"/>
  <c r="AJ194" i="2"/>
  <c r="AH194" i="2"/>
  <c r="AJ193" i="2"/>
  <c r="AH193" i="2"/>
  <c r="AJ192" i="2"/>
  <c r="AH192" i="2"/>
  <c r="AJ191" i="2"/>
  <c r="AH191" i="2"/>
  <c r="AJ190" i="2"/>
  <c r="AH190" i="2"/>
  <c r="AJ189" i="2"/>
  <c r="AH189" i="2"/>
  <c r="AJ188" i="2"/>
  <c r="AH188" i="2"/>
  <c r="AJ187" i="2"/>
  <c r="AH187" i="2"/>
  <c r="AJ186" i="2"/>
  <c r="AH186" i="2"/>
  <c r="AJ185" i="2"/>
  <c r="AH185" i="2"/>
  <c r="AJ184" i="2"/>
  <c r="AH184" i="2"/>
  <c r="AJ183" i="2"/>
  <c r="AH183" i="2"/>
  <c r="AJ182" i="2"/>
  <c r="AH182" i="2"/>
  <c r="AJ181" i="2"/>
  <c r="AH181" i="2"/>
  <c r="AJ180" i="2"/>
  <c r="AH180" i="2"/>
  <c r="AJ179" i="2"/>
  <c r="AH179" i="2"/>
  <c r="AJ178" i="2"/>
  <c r="AH178" i="2"/>
  <c r="AJ177" i="2"/>
  <c r="AH177" i="2"/>
  <c r="AJ176" i="2"/>
  <c r="AH176" i="2"/>
  <c r="AJ175" i="2"/>
  <c r="AH175" i="2"/>
  <c r="AJ174" i="2"/>
  <c r="AH174" i="2"/>
  <c r="AJ173" i="2"/>
  <c r="AH173" i="2"/>
  <c r="AJ172" i="2"/>
  <c r="AH172" i="2"/>
  <c r="AJ171" i="2"/>
  <c r="AH171" i="2"/>
  <c r="AJ170" i="2"/>
  <c r="AH170" i="2"/>
  <c r="AJ169" i="2"/>
  <c r="AH169" i="2"/>
  <c r="AJ168" i="2"/>
  <c r="AH168" i="2"/>
  <c r="AJ167" i="2"/>
  <c r="AH167" i="2"/>
  <c r="AJ166" i="2"/>
  <c r="AH166" i="2"/>
  <c r="AJ165" i="2"/>
  <c r="AH165" i="2"/>
  <c r="AJ164" i="2"/>
  <c r="AH164" i="2"/>
  <c r="AJ163" i="2"/>
  <c r="AH163" i="2"/>
  <c r="AJ162" i="2"/>
  <c r="AH162" i="2"/>
  <c r="AJ161" i="2"/>
  <c r="AH161" i="2"/>
  <c r="AJ160" i="2"/>
  <c r="AH160" i="2"/>
  <c r="AJ159" i="2"/>
  <c r="AH159" i="2"/>
  <c r="AJ158" i="2"/>
  <c r="AH158" i="2"/>
  <c r="AJ157" i="2"/>
  <c r="AH157" i="2"/>
  <c r="AJ156" i="2"/>
  <c r="AH156" i="2"/>
  <c r="AJ155" i="2"/>
  <c r="AH155" i="2"/>
  <c r="AJ154" i="2"/>
  <c r="AH154" i="2"/>
  <c r="AJ153" i="2"/>
  <c r="AH153" i="2"/>
  <c r="AJ152" i="2"/>
  <c r="AH152" i="2"/>
  <c r="AJ151" i="2"/>
  <c r="AH151" i="2"/>
  <c r="AJ150" i="2"/>
  <c r="AH150" i="2"/>
  <c r="AJ149" i="2"/>
  <c r="AH149" i="2"/>
  <c r="AJ148" i="2"/>
  <c r="AH148" i="2"/>
  <c r="AJ147" i="2"/>
  <c r="AH147" i="2"/>
  <c r="AJ146" i="2"/>
  <c r="AH146" i="2"/>
  <c r="AJ145" i="2"/>
  <c r="AH145" i="2"/>
  <c r="AJ144" i="2"/>
  <c r="AH144" i="2"/>
  <c r="AJ143" i="2"/>
  <c r="AH143" i="2"/>
  <c r="AJ142" i="2"/>
  <c r="AH142" i="2"/>
  <c r="AJ141" i="2"/>
  <c r="AH141" i="2"/>
  <c r="AJ140" i="2"/>
  <c r="AH140" i="2"/>
  <c r="AJ139" i="2"/>
  <c r="AH139" i="2"/>
  <c r="AJ138" i="2"/>
  <c r="AH138" i="2"/>
  <c r="AJ137" i="2"/>
  <c r="AH137" i="2"/>
  <c r="AJ136" i="2"/>
  <c r="AH136" i="2"/>
  <c r="AJ135" i="2"/>
  <c r="AH135" i="2"/>
  <c r="AJ134" i="2"/>
  <c r="AH134" i="2"/>
  <c r="AJ133" i="2"/>
  <c r="AH133" i="2"/>
  <c r="AJ132" i="2"/>
  <c r="AH132" i="2"/>
  <c r="AJ131" i="2"/>
  <c r="AH131" i="2"/>
  <c r="AJ130" i="2"/>
  <c r="AH130" i="2"/>
  <c r="AJ129" i="2"/>
  <c r="AH129" i="2"/>
  <c r="AJ128" i="2"/>
  <c r="AH128" i="2"/>
  <c r="AJ127" i="2"/>
  <c r="AH127" i="2"/>
  <c r="AJ126" i="2"/>
  <c r="AH126" i="2"/>
  <c r="AJ125" i="2"/>
  <c r="AH125" i="2"/>
  <c r="AJ124" i="2"/>
  <c r="AH124" i="2"/>
  <c r="AJ123" i="2"/>
  <c r="AH123" i="2"/>
  <c r="AJ122" i="2"/>
  <c r="AH122" i="2"/>
  <c r="AJ121" i="2"/>
  <c r="AH121" i="2"/>
  <c r="AJ120" i="2"/>
  <c r="AH120" i="2"/>
  <c r="AJ119" i="2"/>
  <c r="AH119" i="2"/>
  <c r="AJ118" i="2"/>
  <c r="AH118" i="2"/>
  <c r="AJ117" i="2"/>
  <c r="AH117" i="2"/>
  <c r="AJ116" i="2"/>
  <c r="AH116" i="2"/>
  <c r="AJ115" i="2"/>
  <c r="AH115" i="2"/>
  <c r="AJ114" i="2"/>
  <c r="AH114" i="2"/>
  <c r="AJ113" i="2"/>
  <c r="AH113" i="2"/>
  <c r="AJ112" i="2"/>
  <c r="AH112" i="2"/>
  <c r="AJ111" i="2"/>
  <c r="AH111" i="2"/>
  <c r="AJ110" i="2"/>
  <c r="AH110" i="2"/>
  <c r="AJ109" i="2"/>
  <c r="AH109" i="2"/>
  <c r="AJ108" i="2"/>
  <c r="AH108" i="2"/>
  <c r="AJ107" i="2"/>
  <c r="AH107" i="2"/>
  <c r="AJ106" i="2"/>
  <c r="AH106" i="2"/>
  <c r="AJ105" i="2"/>
  <c r="AH105" i="2"/>
  <c r="AJ104" i="2"/>
  <c r="AH104" i="2"/>
  <c r="AJ103" i="2"/>
  <c r="AH103" i="2"/>
  <c r="AJ102" i="2"/>
  <c r="AH102" i="2"/>
  <c r="AJ101" i="2"/>
  <c r="AH101" i="2"/>
  <c r="AJ100" i="2"/>
  <c r="AH100" i="2"/>
  <c r="AJ99" i="2"/>
  <c r="AH99" i="2"/>
  <c r="AJ98" i="2"/>
  <c r="AH98" i="2"/>
  <c r="AJ97" i="2"/>
  <c r="AH97" i="2"/>
  <c r="AJ96" i="2"/>
  <c r="AH96" i="2"/>
  <c r="AJ95" i="2"/>
  <c r="AH95" i="2"/>
  <c r="AJ94" i="2"/>
  <c r="AH94" i="2"/>
  <c r="AJ93" i="2"/>
  <c r="AH93" i="2"/>
  <c r="AJ92" i="2"/>
  <c r="AH92" i="2"/>
  <c r="AJ91" i="2"/>
  <c r="AH91" i="2"/>
  <c r="AJ90" i="2"/>
  <c r="AH90" i="2"/>
  <c r="AJ89" i="2"/>
  <c r="AH89" i="2"/>
  <c r="AJ88" i="2"/>
  <c r="AH88" i="2"/>
  <c r="AJ87" i="2"/>
  <c r="AH87" i="2"/>
  <c r="AJ86" i="2"/>
  <c r="AH86" i="2"/>
  <c r="AJ85" i="2"/>
  <c r="AH85" i="2"/>
  <c r="AJ84" i="2"/>
  <c r="AH84" i="2"/>
  <c r="AJ83" i="2"/>
  <c r="AH83" i="2"/>
  <c r="AJ82" i="2"/>
  <c r="AH82" i="2"/>
  <c r="AJ81" i="2"/>
  <c r="AH81" i="2"/>
  <c r="AJ80" i="2"/>
  <c r="AH80" i="2"/>
  <c r="AJ79" i="2"/>
  <c r="AH79" i="2"/>
  <c r="AJ78" i="2"/>
  <c r="AH78" i="2"/>
  <c r="AJ77" i="2"/>
  <c r="AH77" i="2"/>
  <c r="AJ76" i="2"/>
  <c r="AH76" i="2"/>
  <c r="AJ75" i="2"/>
  <c r="AH75" i="2"/>
  <c r="AJ74" i="2"/>
  <c r="AH74" i="2"/>
  <c r="AJ73" i="2"/>
  <c r="AH73" i="2"/>
  <c r="AJ72" i="2"/>
  <c r="AH72" i="2"/>
  <c r="AJ71" i="2"/>
  <c r="AH71" i="2"/>
  <c r="AJ70" i="2"/>
  <c r="AH70" i="2"/>
  <c r="AJ69" i="2"/>
  <c r="AH69" i="2"/>
  <c r="AJ68" i="2"/>
  <c r="AH68" i="2"/>
  <c r="AJ67" i="2"/>
  <c r="AH67" i="2"/>
  <c r="AJ66" i="2"/>
  <c r="AH66" i="2"/>
  <c r="AJ65" i="2"/>
  <c r="AH65" i="2"/>
  <c r="AJ64" i="2"/>
  <c r="AH64" i="2"/>
  <c r="AJ63" i="2"/>
  <c r="AH63" i="2"/>
  <c r="AJ62" i="2"/>
  <c r="AH62" i="2"/>
  <c r="AJ61" i="2"/>
  <c r="AH61" i="2"/>
  <c r="AJ60" i="2"/>
  <c r="AH60" i="2"/>
  <c r="AJ59" i="2"/>
  <c r="AH59" i="2"/>
  <c r="AJ58" i="2"/>
  <c r="AH58" i="2"/>
  <c r="AJ57" i="2"/>
  <c r="AH57" i="2"/>
  <c r="AJ56" i="2"/>
  <c r="AH56" i="2"/>
  <c r="AJ55" i="2"/>
  <c r="AH55" i="2"/>
  <c r="AJ54" i="2"/>
  <c r="AH54" i="2"/>
  <c r="AJ53" i="2"/>
  <c r="AH53" i="2"/>
  <c r="AJ52" i="2"/>
  <c r="AH52" i="2"/>
  <c r="AJ51" i="2"/>
  <c r="AH51" i="2"/>
  <c r="AJ50" i="2"/>
  <c r="AH50" i="2"/>
  <c r="AJ49" i="2"/>
  <c r="AH49" i="2"/>
  <c r="AJ48" i="2"/>
  <c r="AH48" i="2"/>
  <c r="AJ47" i="2"/>
  <c r="AH47" i="2"/>
  <c r="AJ46" i="2"/>
  <c r="AH46" i="2"/>
  <c r="AJ45" i="2"/>
  <c r="AH45" i="2"/>
  <c r="AJ44" i="2"/>
  <c r="AH44" i="2"/>
  <c r="AJ43" i="2"/>
  <c r="AH43" i="2"/>
  <c r="AJ42" i="2"/>
  <c r="AH42" i="2"/>
  <c r="AJ41" i="2"/>
  <c r="AH41" i="2"/>
  <c r="AJ40" i="2"/>
  <c r="AH40" i="2"/>
  <c r="AJ39" i="2"/>
  <c r="AH39" i="2"/>
  <c r="AJ38" i="2"/>
  <c r="AH38" i="2"/>
  <c r="AJ37" i="2"/>
  <c r="AH37" i="2"/>
  <c r="AJ36" i="2"/>
  <c r="AH36" i="2"/>
  <c r="AJ35" i="2"/>
  <c r="AH35" i="2"/>
  <c r="AJ34" i="2"/>
  <c r="AH34" i="2"/>
  <c r="AJ33" i="2"/>
  <c r="AH33" i="2"/>
  <c r="AJ32" i="2"/>
  <c r="AH32" i="2"/>
  <c r="AJ31" i="2"/>
  <c r="AH31" i="2"/>
  <c r="AJ30" i="2"/>
  <c r="AH30" i="2"/>
  <c r="AJ29" i="2"/>
  <c r="AH29" i="2"/>
  <c r="AJ28" i="2"/>
  <c r="AH28" i="2"/>
  <c r="AJ27" i="2"/>
  <c r="AH27" i="2"/>
  <c r="AJ26" i="2"/>
  <c r="AH26" i="2"/>
  <c r="AJ25" i="2"/>
  <c r="AH25" i="2"/>
  <c r="AJ24" i="2"/>
  <c r="AH24" i="2"/>
  <c r="AJ23" i="2"/>
  <c r="AH23" i="2"/>
  <c r="AJ22" i="2"/>
  <c r="AH22" i="2"/>
  <c r="AJ21" i="2"/>
  <c r="AH21" i="2"/>
  <c r="AJ20" i="2"/>
  <c r="AH20" i="2"/>
  <c r="AJ19" i="2"/>
  <c r="AH19" i="2"/>
  <c r="AJ18" i="2"/>
  <c r="AH18" i="2"/>
  <c r="AJ17" i="2"/>
  <c r="AH17" i="2"/>
  <c r="AJ16" i="2"/>
  <c r="AH16" i="2"/>
  <c r="AJ15" i="2"/>
  <c r="AH15" i="2"/>
  <c r="AJ14" i="2"/>
  <c r="AH14" i="2"/>
  <c r="AJ13" i="2"/>
  <c r="AH13" i="2"/>
  <c r="AJ12" i="2"/>
  <c r="AH12" i="2"/>
  <c r="AJ11" i="2"/>
  <c r="AH11" i="2"/>
  <c r="AJ10" i="2"/>
  <c r="AH10" i="2"/>
  <c r="AJ9" i="2"/>
  <c r="AH9" i="2"/>
  <c r="AJ8" i="2"/>
  <c r="AH8" i="2"/>
  <c r="AJ7" i="2"/>
  <c r="AH7" i="2"/>
  <c r="I3" i="2"/>
  <c r="F3" i="2"/>
  <c r="E3" i="2"/>
  <c r="D3" i="2"/>
  <c r="C3" i="2" s="1"/>
  <c r="Q3" i="2" l="1"/>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302" i="10"/>
  <c r="P303" i="10"/>
  <c r="P304" i="10"/>
  <c r="P305" i="10"/>
  <c r="P306" i="10"/>
  <c r="P307" i="10"/>
  <c r="P308" i="10"/>
  <c r="P309" i="10"/>
  <c r="P310" i="10"/>
  <c r="AQ27" i="24" l="1"/>
  <c r="AP27" i="24"/>
  <c r="AO27" i="24"/>
  <c r="AN27" i="24"/>
  <c r="AM27" i="24"/>
  <c r="AL27" i="24"/>
  <c r="AK27" i="24"/>
  <c r="AJ27" i="24"/>
  <c r="AI27" i="24"/>
  <c r="AH27" i="24"/>
  <c r="AG27" i="24"/>
  <c r="AF27" i="24"/>
  <c r="AE27" i="24"/>
  <c r="AD27" i="24"/>
  <c r="AC27" i="24"/>
  <c r="AB27" i="24"/>
  <c r="AA27" i="24"/>
  <c r="Z27" i="24"/>
  <c r="Y27" i="24"/>
  <c r="L27" i="24"/>
  <c r="X27" i="24"/>
  <c r="W27" i="24"/>
  <c r="F187" i="4"/>
  <c r="E187" i="4"/>
  <c r="D187" i="4"/>
  <c r="C187" i="4"/>
  <c r="F186" i="4"/>
  <c r="E186" i="4"/>
  <c r="D186" i="4"/>
  <c r="C186" i="4"/>
  <c r="F185" i="4"/>
  <c r="E185" i="4"/>
  <c r="D185" i="4"/>
  <c r="C185" i="4"/>
  <c r="F184" i="4"/>
  <c r="E184" i="4"/>
  <c r="D184" i="4"/>
  <c r="C184" i="4"/>
  <c r="F183" i="4"/>
  <c r="E183" i="4"/>
  <c r="D183" i="4"/>
  <c r="C183" i="4"/>
  <c r="F175" i="4"/>
  <c r="E175" i="4"/>
  <c r="D175" i="4"/>
  <c r="C175" i="4"/>
  <c r="F174" i="4"/>
  <c r="E174" i="4"/>
  <c r="D174" i="4"/>
  <c r="C174" i="4"/>
  <c r="F173" i="4"/>
  <c r="E173" i="4"/>
  <c r="D173" i="4"/>
  <c r="C173" i="4"/>
  <c r="F172" i="4"/>
  <c r="E172" i="4"/>
  <c r="D172" i="4"/>
  <c r="C172" i="4"/>
  <c r="F171" i="4"/>
  <c r="E171" i="4"/>
  <c r="D171" i="4"/>
  <c r="C171" i="4"/>
  <c r="F170" i="4"/>
  <c r="E170" i="4"/>
  <c r="D170" i="4"/>
  <c r="C170" i="4"/>
  <c r="I183" i="4" l="1"/>
  <c r="H183" i="4" s="1"/>
  <c r="I184" i="4"/>
  <c r="H184" i="4" s="1"/>
  <c r="I187" i="4"/>
  <c r="H187" i="4" s="1"/>
  <c r="I170" i="4"/>
  <c r="H170" i="4" s="1"/>
  <c r="I174" i="4"/>
  <c r="H174" i="4" s="1"/>
  <c r="C189" i="4"/>
  <c r="I172" i="4"/>
  <c r="H172" i="4" s="1"/>
  <c r="D177" i="4"/>
  <c r="F177" i="4"/>
  <c r="D189" i="4"/>
  <c r="I185" i="4"/>
  <c r="H185" i="4" s="1"/>
  <c r="F189" i="4"/>
  <c r="C177" i="4"/>
  <c r="I171" i="4"/>
  <c r="H171" i="4" s="1"/>
  <c r="I173" i="4"/>
  <c r="H173" i="4" s="1"/>
  <c r="E177" i="4"/>
  <c r="I175" i="4"/>
  <c r="H175" i="4" s="1"/>
  <c r="I186" i="4"/>
  <c r="H186" i="4" s="1"/>
  <c r="E189" i="4"/>
  <c r="I189" i="4" l="1"/>
  <c r="H189" i="4" s="1"/>
  <c r="I177" i="4"/>
  <c r="H177" i="4" s="1"/>
  <c r="V27" i="24" l="1"/>
  <c r="U27" i="24"/>
  <c r="T27" i="24"/>
  <c r="S27" i="24"/>
  <c r="R27" i="24"/>
  <c r="Q27" i="24"/>
  <c r="P27" i="24"/>
  <c r="O27" i="24"/>
  <c r="N27" i="24"/>
  <c r="M27" i="24"/>
  <c r="C18" i="24"/>
  <c r="AJ446" i="23"/>
  <c r="AK446" i="23" s="1"/>
  <c r="AJ445" i="23"/>
  <c r="AK445" i="23" s="1"/>
  <c r="AJ444" i="23"/>
  <c r="AK444" i="23" s="1"/>
  <c r="AJ443" i="23"/>
  <c r="AK443" i="23" s="1"/>
  <c r="AJ442" i="23"/>
  <c r="AK442" i="23" s="1"/>
  <c r="AJ440" i="23"/>
  <c r="AK440" i="23" s="1"/>
  <c r="AJ438" i="23"/>
  <c r="AK438" i="23" s="1"/>
  <c r="W5" i="8" s="1"/>
  <c r="AJ435" i="23"/>
  <c r="AK435" i="23" s="1"/>
  <c r="AJ434" i="23"/>
  <c r="AK434" i="23" s="1"/>
  <c r="AJ433" i="23"/>
  <c r="AK433" i="23" s="1"/>
  <c r="AJ423" i="23"/>
  <c r="AK423" i="23" s="1"/>
  <c r="AJ422" i="23"/>
  <c r="AK422" i="23" s="1"/>
  <c r="AJ421" i="23"/>
  <c r="AK421" i="23" s="1"/>
  <c r="AJ420" i="23"/>
  <c r="AK420" i="23" s="1"/>
  <c r="AJ419" i="23"/>
  <c r="AK419" i="23" s="1"/>
  <c r="AJ418" i="23"/>
  <c r="AK418" i="23" s="1"/>
  <c r="AJ416" i="23"/>
  <c r="AK416" i="23" s="1"/>
  <c r="AJ415" i="23"/>
  <c r="AK415" i="23" s="1"/>
  <c r="AJ411" i="23"/>
  <c r="AK411" i="23" s="1"/>
  <c r="AJ407" i="23"/>
  <c r="AK407" i="23" s="1"/>
  <c r="AJ406" i="23"/>
  <c r="AK406" i="23" s="1"/>
  <c r="AJ405" i="23"/>
  <c r="AK405" i="23" s="1"/>
  <c r="AJ403" i="23"/>
  <c r="AK403" i="23" s="1"/>
  <c r="AJ402" i="23"/>
  <c r="AK402" i="23" s="1"/>
  <c r="AJ401" i="23"/>
  <c r="AK401" i="23" s="1"/>
  <c r="AJ400" i="23"/>
  <c r="AK400" i="23" s="1"/>
  <c r="AJ399" i="23"/>
  <c r="AK399" i="23" s="1"/>
  <c r="AJ392" i="23"/>
  <c r="AK392" i="23" s="1"/>
  <c r="AJ391" i="23"/>
  <c r="AK391" i="23" s="1"/>
  <c r="AJ390" i="23"/>
  <c r="AK390" i="23" s="1"/>
  <c r="AJ382" i="23"/>
  <c r="AK382" i="23" s="1"/>
  <c r="AJ381" i="23"/>
  <c r="AK381" i="23" s="1"/>
  <c r="AJ380" i="23"/>
  <c r="AK380" i="23" s="1"/>
  <c r="AJ379" i="23"/>
  <c r="AK379" i="23" s="1"/>
  <c r="AJ378" i="23"/>
  <c r="AK378" i="23" s="1"/>
  <c r="AJ377" i="23"/>
  <c r="AK377" i="23" s="1"/>
  <c r="AJ376" i="23"/>
  <c r="AK376" i="23" s="1"/>
  <c r="AJ375" i="23"/>
  <c r="AK375" i="23" s="1"/>
  <c r="AJ374" i="23"/>
  <c r="AK374" i="23" s="1"/>
  <c r="AJ373" i="23"/>
  <c r="AK373" i="23" s="1"/>
  <c r="AJ372" i="23"/>
  <c r="AK372" i="23" s="1"/>
  <c r="AJ371" i="23"/>
  <c r="AK371" i="23" s="1"/>
  <c r="AJ369" i="23"/>
  <c r="AK369" i="23" s="1"/>
  <c r="AJ368" i="23"/>
  <c r="AK368" i="23" s="1"/>
  <c r="AJ367" i="23"/>
  <c r="AK367" i="23" s="1"/>
  <c r="AJ366" i="23"/>
  <c r="AK366" i="23" s="1"/>
  <c r="AJ359" i="23"/>
  <c r="AK359" i="23" s="1"/>
  <c r="AJ358" i="23"/>
  <c r="AK358" i="23" s="1"/>
  <c r="AJ357" i="23"/>
  <c r="AK357" i="23" s="1"/>
  <c r="AJ356" i="23"/>
  <c r="AK356" i="23" s="1"/>
  <c r="AJ355" i="23"/>
  <c r="AK355" i="23" s="1"/>
  <c r="AJ354" i="23"/>
  <c r="AK354" i="23" s="1"/>
  <c r="AJ352" i="23"/>
  <c r="AK352" i="23" s="1"/>
  <c r="AJ349" i="23"/>
  <c r="AK349" i="23" s="1"/>
  <c r="AJ348" i="23"/>
  <c r="AK348" i="23" s="1"/>
  <c r="AJ347" i="23"/>
  <c r="AK347" i="23" s="1"/>
  <c r="AJ345" i="23"/>
  <c r="AK345" i="23" s="1"/>
  <c r="AJ344" i="23"/>
  <c r="AK344" i="23" s="1"/>
  <c r="AJ341" i="23"/>
  <c r="AK341" i="23" s="1"/>
  <c r="AJ340" i="23"/>
  <c r="AK340" i="23" s="1"/>
  <c r="AJ332" i="23"/>
  <c r="AK332" i="23" s="1"/>
  <c r="AJ331" i="23"/>
  <c r="AK331" i="23" s="1"/>
  <c r="AJ330" i="23"/>
  <c r="AK330" i="23" s="1"/>
  <c r="AJ329" i="23"/>
  <c r="AK329" i="23" s="1"/>
  <c r="AJ328" i="23"/>
  <c r="AK328" i="23" s="1"/>
  <c r="AJ327" i="23"/>
  <c r="AK327" i="23" s="1"/>
  <c r="AJ326" i="23"/>
  <c r="AK326" i="23" s="1"/>
  <c r="AJ323" i="23"/>
  <c r="AK323" i="23" s="1"/>
  <c r="AJ313" i="23"/>
  <c r="AK313" i="23" s="1"/>
  <c r="AJ312" i="23"/>
  <c r="AK312" i="23" s="1"/>
  <c r="AJ311" i="23"/>
  <c r="AK311" i="23" s="1"/>
  <c r="AJ310" i="23"/>
  <c r="AK310" i="23" s="1"/>
  <c r="AJ309" i="23"/>
  <c r="AK309" i="23" s="1"/>
  <c r="AJ308" i="23"/>
  <c r="AK308" i="23" s="1"/>
  <c r="AJ307" i="23"/>
  <c r="AK307" i="23" s="1"/>
  <c r="AJ294" i="23"/>
  <c r="AK294" i="23" s="1"/>
  <c r="AJ293" i="23"/>
  <c r="AK293" i="23" s="1"/>
  <c r="AJ292" i="23"/>
  <c r="AK292" i="23" s="1"/>
  <c r="AJ290" i="23"/>
  <c r="AK290" i="23" s="1"/>
  <c r="AJ289" i="23"/>
  <c r="AK289" i="23" s="1"/>
  <c r="AJ288" i="23"/>
  <c r="AK288" i="23" s="1"/>
  <c r="AJ287" i="23"/>
  <c r="AK287" i="23" s="1"/>
  <c r="AJ286" i="23"/>
  <c r="AK286" i="23" s="1"/>
  <c r="AJ285" i="23"/>
  <c r="AK285" i="23" s="1"/>
  <c r="AJ238" i="23"/>
  <c r="AK238" i="23" s="1"/>
  <c r="AJ237" i="23"/>
  <c r="AK237" i="23" s="1"/>
  <c r="AJ236" i="23"/>
  <c r="AK236" i="23" s="1"/>
  <c r="AJ233" i="23"/>
  <c r="AK233" i="23" s="1"/>
  <c r="AJ232" i="23"/>
  <c r="AK232" i="23" s="1"/>
  <c r="AJ231" i="23"/>
  <c r="AK231" i="23" s="1"/>
  <c r="AJ230" i="23"/>
  <c r="AK230" i="23" s="1"/>
  <c r="AJ229" i="23"/>
  <c r="AK229" i="23" s="1"/>
  <c r="AJ228" i="23"/>
  <c r="AK228" i="23" s="1"/>
  <c r="AJ227" i="23"/>
  <c r="AK227" i="23" s="1"/>
  <c r="AJ226" i="23"/>
  <c r="AK226" i="23" s="1"/>
  <c r="AJ225" i="23"/>
  <c r="AK225" i="23" s="1"/>
  <c r="AJ224" i="23"/>
  <c r="AK224" i="23" s="1"/>
  <c r="AJ223" i="23"/>
  <c r="AK223" i="23" s="1"/>
  <c r="AJ222" i="23"/>
  <c r="AK222" i="23" s="1"/>
  <c r="AJ221" i="23"/>
  <c r="AK221" i="23" s="1"/>
  <c r="AJ220" i="23"/>
  <c r="AK220" i="23" s="1"/>
  <c r="AJ219" i="23"/>
  <c r="AK219" i="23" s="1"/>
  <c r="AJ218" i="23"/>
  <c r="AK218" i="23" s="1"/>
  <c r="AJ217" i="23"/>
  <c r="AK217" i="23" s="1"/>
  <c r="AJ216" i="23"/>
  <c r="AK216" i="23" s="1"/>
  <c r="AJ215" i="23"/>
  <c r="AK215" i="23" s="1"/>
  <c r="AJ214" i="23"/>
  <c r="AK214" i="23" s="1"/>
  <c r="AJ213" i="23"/>
  <c r="AK213" i="23" s="1"/>
  <c r="AJ212" i="23"/>
  <c r="AK212" i="23" s="1"/>
  <c r="AJ211" i="23"/>
  <c r="AK211" i="23" s="1"/>
  <c r="AJ210" i="23"/>
  <c r="AK210" i="23" s="1"/>
  <c r="AJ209" i="23"/>
  <c r="AK209" i="23" s="1"/>
  <c r="AJ208" i="23"/>
  <c r="AK208" i="23" s="1"/>
  <c r="AJ207" i="23"/>
  <c r="AK207" i="23" s="1"/>
  <c r="AJ206" i="23"/>
  <c r="AK206" i="23" s="1"/>
  <c r="AJ205" i="23"/>
  <c r="AK205" i="23" s="1"/>
  <c r="AJ204" i="23"/>
  <c r="AK204" i="23" s="1"/>
  <c r="AJ203" i="23"/>
  <c r="AK203" i="23" s="1"/>
  <c r="AJ202" i="23"/>
  <c r="AK202" i="23" s="1"/>
  <c r="AJ201" i="23"/>
  <c r="AK201" i="23" s="1"/>
  <c r="AJ198" i="23"/>
  <c r="AK198" i="23" s="1"/>
  <c r="AJ197" i="23"/>
  <c r="AK197" i="23" s="1"/>
  <c r="AJ196" i="23"/>
  <c r="AK196" i="23" s="1"/>
  <c r="AJ195" i="23"/>
  <c r="AK195" i="23" s="1"/>
  <c r="AJ194" i="23"/>
  <c r="AK194" i="23" s="1"/>
  <c r="AJ193" i="23"/>
  <c r="AK193" i="23" s="1"/>
  <c r="AJ192" i="23"/>
  <c r="AK192" i="23" s="1"/>
  <c r="AJ191" i="23"/>
  <c r="AK191" i="23" s="1"/>
  <c r="AJ190" i="23"/>
  <c r="AK190" i="23" s="1"/>
  <c r="AJ189" i="23"/>
  <c r="AK189" i="23" s="1"/>
  <c r="AJ188" i="23"/>
  <c r="AK188" i="23" s="1"/>
  <c r="AJ187" i="23"/>
  <c r="AK187" i="23" s="1"/>
  <c r="AJ186" i="23"/>
  <c r="AK186" i="23" s="1"/>
  <c r="AJ185" i="23"/>
  <c r="AK185" i="23" s="1"/>
  <c r="AJ102" i="23"/>
  <c r="AK102" i="23" s="1"/>
  <c r="AJ101" i="23"/>
  <c r="AK101" i="23" s="1"/>
  <c r="AJ100" i="23"/>
  <c r="AK100" i="23" s="1"/>
  <c r="AJ99" i="23"/>
  <c r="AK99" i="23" s="1"/>
  <c r="AJ98" i="23"/>
  <c r="AK98" i="23" s="1"/>
  <c r="AJ97" i="23"/>
  <c r="AK97" i="23" s="1"/>
  <c r="AJ96" i="23"/>
  <c r="AK96" i="23" s="1"/>
  <c r="AJ95" i="23"/>
  <c r="AK95" i="23" s="1"/>
  <c r="AJ94" i="23"/>
  <c r="AK94" i="23" s="1"/>
  <c r="AJ93" i="23"/>
  <c r="AK93" i="23" s="1"/>
  <c r="AJ92" i="23"/>
  <c r="AK92" i="23" s="1"/>
  <c r="AJ91" i="23"/>
  <c r="AK91" i="23" s="1"/>
  <c r="AJ90" i="23"/>
  <c r="AK90" i="23" s="1"/>
  <c r="AJ89" i="23"/>
  <c r="AK89" i="23" s="1"/>
  <c r="AJ87" i="23"/>
  <c r="AK87" i="23" s="1"/>
  <c r="AJ86" i="23"/>
  <c r="AK86" i="23" s="1"/>
  <c r="AJ85" i="23"/>
  <c r="AK85" i="23" s="1"/>
  <c r="AJ84" i="23"/>
  <c r="AK84" i="23" s="1"/>
  <c r="AJ82" i="23"/>
  <c r="AK82" i="23" s="1"/>
  <c r="AJ81" i="23"/>
  <c r="AK81" i="23" s="1"/>
  <c r="AJ80" i="23"/>
  <c r="AK80" i="23" s="1"/>
  <c r="AJ79" i="23"/>
  <c r="AK79" i="23" s="1"/>
  <c r="AJ78" i="23"/>
  <c r="AK78" i="23" s="1"/>
  <c r="AJ77" i="23"/>
  <c r="AK77" i="23" s="1"/>
  <c r="AJ76" i="23"/>
  <c r="AK76" i="23" s="1"/>
  <c r="AJ75" i="23"/>
  <c r="AK75" i="23" s="1"/>
  <c r="AJ74" i="23"/>
  <c r="AK74" i="23" s="1"/>
  <c r="AJ42" i="23"/>
  <c r="AK42" i="23" s="1"/>
  <c r="E161" i="4" l="1"/>
  <c r="F162" i="4"/>
  <c r="E159" i="4"/>
  <c r="C161" i="4"/>
  <c r="F161" i="4"/>
  <c r="E158" i="4"/>
  <c r="C160" i="4"/>
  <c r="C162" i="4"/>
  <c r="F160" i="4"/>
  <c r="D162" i="4"/>
  <c r="C159" i="4"/>
  <c r="F159" i="4"/>
  <c r="D161" i="4"/>
  <c r="C158" i="4"/>
  <c r="E160" i="4"/>
  <c r="F158" i="4"/>
  <c r="D160" i="4"/>
  <c r="D158" i="4"/>
  <c r="E162" i="4"/>
  <c r="D159" i="4"/>
  <c r="F76" i="3"/>
  <c r="E76" i="3"/>
  <c r="D76" i="3"/>
  <c r="C76" i="3"/>
  <c r="I161" i="4" l="1"/>
  <c r="H161" i="4" s="1"/>
  <c r="I162" i="4"/>
  <c r="H162" i="4" s="1"/>
  <c r="F163" i="4"/>
  <c r="I160" i="4"/>
  <c r="H160" i="4" s="1"/>
  <c r="C163" i="4"/>
  <c r="E163" i="4"/>
  <c r="I158" i="4"/>
  <c r="H158" i="4" s="1"/>
  <c r="I159" i="4"/>
  <c r="H159" i="4" s="1"/>
  <c r="D163" i="4"/>
  <c r="F52" i="3"/>
  <c r="F101" i="3"/>
  <c r="E101" i="3"/>
  <c r="D101" i="3"/>
  <c r="C101" i="3"/>
  <c r="I76" i="3"/>
  <c r="H76" i="3" s="1"/>
  <c r="L18" i="24" s="1"/>
  <c r="C52" i="3"/>
  <c r="D52" i="3"/>
  <c r="E52" i="3"/>
  <c r="I27" i="8"/>
  <c r="I163" i="4" l="1"/>
  <c r="H163" i="4" s="1"/>
  <c r="I52" i="3"/>
  <c r="H52" i="3" s="1"/>
  <c r="I101" i="3"/>
  <c r="H101" i="3" s="1"/>
  <c r="E8" i="12"/>
  <c r="E171" i="10" l="1"/>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A15" i="3" a="1"/>
  <c r="A15" i="3" s="1"/>
  <c r="S40" i="8"/>
  <c r="R40" i="8"/>
  <c r="Q40" i="8"/>
  <c r="P40" i="8"/>
  <c r="O40" i="8"/>
  <c r="N40" i="8"/>
  <c r="M40" i="8"/>
  <c r="L40" i="8"/>
  <c r="K40" i="8"/>
  <c r="J40" i="8"/>
  <c r="I40" i="8"/>
  <c r="H40" i="8"/>
  <c r="G40" i="8"/>
  <c r="F40" i="8"/>
  <c r="E40" i="8"/>
  <c r="D40" i="8"/>
  <c r="C40" i="8"/>
  <c r="B40" i="8"/>
  <c r="I3" i="48"/>
  <c r="F3" i="48"/>
  <c r="E3" i="48"/>
  <c r="AQ36" i="24" s="1"/>
  <c r="D3" i="48"/>
  <c r="R39" i="8"/>
  <c r="Q39" i="8"/>
  <c r="P39" i="8"/>
  <c r="O39" i="8"/>
  <c r="N39" i="8"/>
  <c r="M39" i="8"/>
  <c r="L39" i="8"/>
  <c r="K39" i="8"/>
  <c r="J39" i="8"/>
  <c r="I39" i="8"/>
  <c r="H39" i="8"/>
  <c r="G39" i="8"/>
  <c r="F39" i="8"/>
  <c r="E39" i="8"/>
  <c r="D39" i="8"/>
  <c r="C39" i="8"/>
  <c r="B39" i="8"/>
  <c r="S39" i="8"/>
  <c r="S38" i="8"/>
  <c r="R38" i="8"/>
  <c r="Q38" i="8"/>
  <c r="P38" i="8"/>
  <c r="O38" i="8"/>
  <c r="N38" i="8"/>
  <c r="M38" i="8"/>
  <c r="L38" i="8"/>
  <c r="K38" i="8"/>
  <c r="J38" i="8"/>
  <c r="I38" i="8"/>
  <c r="H38" i="8"/>
  <c r="G38" i="8"/>
  <c r="F38" i="8"/>
  <c r="E38" i="8"/>
  <c r="D38" i="8"/>
  <c r="C38" i="8"/>
  <c r="B38" i="8"/>
  <c r="S37" i="8"/>
  <c r="R37" i="8"/>
  <c r="Q37" i="8"/>
  <c r="P37" i="8"/>
  <c r="O37" i="8"/>
  <c r="N37" i="8"/>
  <c r="M37" i="8"/>
  <c r="L37" i="8"/>
  <c r="K37" i="8"/>
  <c r="J37" i="8"/>
  <c r="I37" i="8"/>
  <c r="H37" i="8"/>
  <c r="G37" i="8"/>
  <c r="F37" i="8"/>
  <c r="E37" i="8"/>
  <c r="D37" i="8"/>
  <c r="C37" i="8"/>
  <c r="B37" i="8"/>
  <c r="S36" i="8"/>
  <c r="R36" i="8"/>
  <c r="Q36" i="8"/>
  <c r="P36" i="8"/>
  <c r="O36" i="8"/>
  <c r="N36" i="8"/>
  <c r="M36" i="8"/>
  <c r="L36" i="8"/>
  <c r="K36" i="8"/>
  <c r="J36" i="8"/>
  <c r="I36" i="8"/>
  <c r="H36" i="8"/>
  <c r="G36" i="8"/>
  <c r="F36" i="8"/>
  <c r="E36" i="8"/>
  <c r="D36" i="8"/>
  <c r="C36" i="8"/>
  <c r="B36" i="8"/>
  <c r="S35" i="8"/>
  <c r="R35" i="8"/>
  <c r="Q35" i="8"/>
  <c r="P35" i="8"/>
  <c r="O35" i="8"/>
  <c r="N35" i="8"/>
  <c r="M35" i="8"/>
  <c r="L35" i="8"/>
  <c r="K35" i="8"/>
  <c r="J35" i="8"/>
  <c r="I35" i="8"/>
  <c r="H35" i="8"/>
  <c r="G35" i="8"/>
  <c r="F35" i="8"/>
  <c r="E35" i="8"/>
  <c r="D35" i="8"/>
  <c r="C35" i="8"/>
  <c r="B35" i="8"/>
  <c r="S34" i="8"/>
  <c r="R34" i="8"/>
  <c r="Q34" i="8"/>
  <c r="P34" i="8"/>
  <c r="O34" i="8"/>
  <c r="N34" i="8"/>
  <c r="M34" i="8"/>
  <c r="L34" i="8"/>
  <c r="K34" i="8"/>
  <c r="J34" i="8"/>
  <c r="I34" i="8"/>
  <c r="H34" i="8"/>
  <c r="G34" i="8"/>
  <c r="F34" i="8"/>
  <c r="E34" i="8"/>
  <c r="D34" i="8"/>
  <c r="C34" i="8"/>
  <c r="B34" i="8"/>
  <c r="S33" i="8"/>
  <c r="R33" i="8"/>
  <c r="Q33" i="8"/>
  <c r="P33" i="8"/>
  <c r="O33" i="8"/>
  <c r="N33" i="8"/>
  <c r="M33" i="8"/>
  <c r="L33" i="8"/>
  <c r="K33" i="8"/>
  <c r="J33" i="8"/>
  <c r="I33" i="8"/>
  <c r="H33" i="8"/>
  <c r="G33" i="8"/>
  <c r="F33" i="8"/>
  <c r="E33" i="8"/>
  <c r="D33" i="8"/>
  <c r="C33" i="8"/>
  <c r="B33" i="8"/>
  <c r="S32" i="8"/>
  <c r="R32" i="8"/>
  <c r="Q32" i="8"/>
  <c r="P32" i="8"/>
  <c r="O32" i="8"/>
  <c r="N32" i="8"/>
  <c r="M32" i="8"/>
  <c r="L32" i="8"/>
  <c r="K32" i="8"/>
  <c r="J32" i="8"/>
  <c r="I32" i="8"/>
  <c r="H32" i="8"/>
  <c r="G32" i="8"/>
  <c r="F32" i="8"/>
  <c r="E32" i="8"/>
  <c r="D32" i="8"/>
  <c r="C32" i="8"/>
  <c r="B32" i="8"/>
  <c r="S31" i="8"/>
  <c r="R31" i="8"/>
  <c r="Q31" i="8"/>
  <c r="P31" i="8"/>
  <c r="O31" i="8"/>
  <c r="N31" i="8"/>
  <c r="M31" i="8"/>
  <c r="L31" i="8"/>
  <c r="K31" i="8"/>
  <c r="J31" i="8"/>
  <c r="I31" i="8"/>
  <c r="H31" i="8"/>
  <c r="G31" i="8"/>
  <c r="F31" i="8"/>
  <c r="E31" i="8"/>
  <c r="D31" i="8"/>
  <c r="C31" i="8"/>
  <c r="B31" i="8"/>
  <c r="S30" i="8"/>
  <c r="R30" i="8"/>
  <c r="Q30" i="8"/>
  <c r="P30" i="8"/>
  <c r="O30" i="8"/>
  <c r="N30" i="8"/>
  <c r="M30" i="8"/>
  <c r="L30" i="8"/>
  <c r="K30" i="8"/>
  <c r="J30" i="8"/>
  <c r="I30" i="8"/>
  <c r="H30" i="8"/>
  <c r="G30" i="8"/>
  <c r="F30" i="8"/>
  <c r="E30" i="8"/>
  <c r="D30" i="8"/>
  <c r="C30" i="8"/>
  <c r="B30" i="8"/>
  <c r="AG35" i="24"/>
  <c r="AF37" i="24"/>
  <c r="S28" i="8"/>
  <c r="S29" i="8"/>
  <c r="R29" i="8"/>
  <c r="Q29" i="8"/>
  <c r="P29" i="8"/>
  <c r="O29" i="8"/>
  <c r="N29" i="8"/>
  <c r="M29" i="8"/>
  <c r="L29" i="8"/>
  <c r="K29" i="8"/>
  <c r="J29" i="8"/>
  <c r="I29" i="8"/>
  <c r="H29" i="8"/>
  <c r="G29" i="8"/>
  <c r="F29" i="8"/>
  <c r="E29" i="8"/>
  <c r="D29" i="8"/>
  <c r="C29" i="8"/>
  <c r="B29" i="8"/>
  <c r="R28" i="8"/>
  <c r="Q28" i="8"/>
  <c r="P28" i="8"/>
  <c r="O28" i="8"/>
  <c r="N28" i="8"/>
  <c r="M28" i="8"/>
  <c r="L28" i="8"/>
  <c r="K28" i="8"/>
  <c r="J28" i="8"/>
  <c r="I28" i="8"/>
  <c r="H28" i="8"/>
  <c r="G28" i="8"/>
  <c r="F28" i="8"/>
  <c r="E28" i="8"/>
  <c r="D28" i="8"/>
  <c r="C28" i="8"/>
  <c r="B28" i="8"/>
  <c r="S27" i="8"/>
  <c r="R27" i="8"/>
  <c r="Q27" i="8"/>
  <c r="P27" i="8"/>
  <c r="O27" i="8"/>
  <c r="N27" i="8"/>
  <c r="M27" i="8"/>
  <c r="L27" i="8"/>
  <c r="K27" i="8"/>
  <c r="J27" i="8"/>
  <c r="H27" i="8"/>
  <c r="G27" i="8"/>
  <c r="F27" i="8"/>
  <c r="E27" i="8"/>
  <c r="D27" i="8"/>
  <c r="C27" i="8"/>
  <c r="B27" i="8"/>
  <c r="S26" i="8"/>
  <c r="R26" i="8"/>
  <c r="Q26" i="8"/>
  <c r="P26" i="8"/>
  <c r="O26" i="8"/>
  <c r="N26" i="8"/>
  <c r="M26" i="8"/>
  <c r="L26" i="8"/>
  <c r="K26" i="8"/>
  <c r="J26" i="8"/>
  <c r="I26" i="8"/>
  <c r="H26" i="8"/>
  <c r="G26" i="8"/>
  <c r="F26" i="8"/>
  <c r="E26" i="8"/>
  <c r="D26" i="8"/>
  <c r="C26" i="8"/>
  <c r="B26" i="8"/>
  <c r="P166" i="10"/>
  <c r="P167" i="10"/>
  <c r="P168" i="10"/>
  <c r="P169" i="10"/>
  <c r="P170" i="10"/>
  <c r="E166" i="10"/>
  <c r="E167" i="10"/>
  <c r="E168" i="10"/>
  <c r="E169" i="10"/>
  <c r="E170" i="10"/>
  <c r="B25" i="8"/>
  <c r="C8" i="12"/>
  <c r="D8" i="12"/>
  <c r="F8" i="12"/>
  <c r="I8" i="12" s="1"/>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S25" i="8"/>
  <c r="R25" i="8"/>
  <c r="Q25" i="8"/>
  <c r="P25" i="8"/>
  <c r="O25" i="8"/>
  <c r="N25" i="8"/>
  <c r="M25" i="8"/>
  <c r="L25" i="8"/>
  <c r="K25" i="8"/>
  <c r="J25" i="8"/>
  <c r="I25" i="8"/>
  <c r="H25" i="8"/>
  <c r="G25" i="8"/>
  <c r="F25" i="8"/>
  <c r="E25" i="8"/>
  <c r="D25" i="8"/>
  <c r="C25" i="8"/>
  <c r="S24" i="8"/>
  <c r="R24" i="8"/>
  <c r="Q24" i="8"/>
  <c r="P24" i="8"/>
  <c r="O24" i="8"/>
  <c r="N24" i="8"/>
  <c r="M24" i="8"/>
  <c r="L24" i="8"/>
  <c r="K24" i="8"/>
  <c r="J24" i="8"/>
  <c r="I24" i="8"/>
  <c r="H24" i="8"/>
  <c r="G24" i="8"/>
  <c r="F24" i="8"/>
  <c r="E24" i="8"/>
  <c r="D24" i="8"/>
  <c r="C24" i="8"/>
  <c r="B24" i="8"/>
  <c r="B23" i="8"/>
  <c r="S23" i="8"/>
  <c r="R23" i="8"/>
  <c r="Q23" i="8"/>
  <c r="P23" i="8"/>
  <c r="O23" i="8"/>
  <c r="N23" i="8"/>
  <c r="M23" i="8"/>
  <c r="L23" i="8"/>
  <c r="K23" i="8"/>
  <c r="J23" i="8"/>
  <c r="I23" i="8"/>
  <c r="H23" i="8"/>
  <c r="G23" i="8"/>
  <c r="F23" i="8"/>
  <c r="E23" i="8"/>
  <c r="D23" i="8"/>
  <c r="C23" i="8"/>
  <c r="S22" i="8"/>
  <c r="R22" i="8"/>
  <c r="Q22" i="8"/>
  <c r="P22" i="8"/>
  <c r="O22" i="8"/>
  <c r="N22" i="8"/>
  <c r="M22" i="8"/>
  <c r="L22" i="8"/>
  <c r="K22" i="8"/>
  <c r="J22" i="8"/>
  <c r="I22" i="8"/>
  <c r="H22" i="8"/>
  <c r="G22" i="8"/>
  <c r="F22" i="8"/>
  <c r="E22" i="8"/>
  <c r="D22" i="8"/>
  <c r="C22" i="8"/>
  <c r="B22" i="8"/>
  <c r="S21" i="8"/>
  <c r="R21" i="8"/>
  <c r="Q21" i="8"/>
  <c r="P21" i="8"/>
  <c r="O21" i="8"/>
  <c r="N21" i="8"/>
  <c r="M21" i="8"/>
  <c r="L21" i="8"/>
  <c r="K21" i="8"/>
  <c r="J21" i="8"/>
  <c r="I21" i="8"/>
  <c r="H21" i="8"/>
  <c r="G21" i="8"/>
  <c r="F21" i="8"/>
  <c r="E21" i="8"/>
  <c r="D21" i="8"/>
  <c r="C21" i="8"/>
  <c r="B21" i="8"/>
  <c r="S20" i="8"/>
  <c r="R20" i="8"/>
  <c r="Q20" i="8"/>
  <c r="P20" i="8"/>
  <c r="O20" i="8"/>
  <c r="N20" i="8"/>
  <c r="M20" i="8"/>
  <c r="L20" i="8"/>
  <c r="K20" i="8"/>
  <c r="J20" i="8"/>
  <c r="I20" i="8"/>
  <c r="H20" i="8"/>
  <c r="G20" i="8"/>
  <c r="F20" i="8"/>
  <c r="E20" i="8"/>
  <c r="D20" i="8"/>
  <c r="C20" i="8"/>
  <c r="B20" i="8"/>
  <c r="B19" i="8"/>
  <c r="A4" i="8"/>
  <c r="S19" i="8"/>
  <c r="R19" i="8"/>
  <c r="Q19" i="8"/>
  <c r="S18" i="8"/>
  <c r="R18" i="8"/>
  <c r="Q18" i="8"/>
  <c r="S17" i="8"/>
  <c r="R17" i="8"/>
  <c r="Q17" i="8"/>
  <c r="S16" i="8"/>
  <c r="R16" i="8"/>
  <c r="Q16" i="8"/>
  <c r="S15" i="8"/>
  <c r="R15" i="8"/>
  <c r="Q15" i="8"/>
  <c r="S14" i="8"/>
  <c r="R14" i="8"/>
  <c r="Q14" i="8"/>
  <c r="S13" i="8"/>
  <c r="R13" i="8"/>
  <c r="Q13" i="8"/>
  <c r="S12" i="8"/>
  <c r="R12" i="8"/>
  <c r="Q11" i="8"/>
  <c r="Q12" i="8"/>
  <c r="R11" i="8"/>
  <c r="S11" i="8"/>
  <c r="S10" i="8"/>
  <c r="R10" i="8"/>
  <c r="Q10" i="8"/>
  <c r="H12" i="8"/>
  <c r="E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P2" i="10"/>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19" i="8"/>
  <c r="O19" i="8"/>
  <c r="N19" i="8"/>
  <c r="M19" i="8"/>
  <c r="L19" i="8"/>
  <c r="K19" i="8"/>
  <c r="J19" i="8"/>
  <c r="I19" i="8"/>
  <c r="H19" i="8"/>
  <c r="G19" i="8"/>
  <c r="F19" i="8"/>
  <c r="E19" i="8"/>
  <c r="P18" i="8"/>
  <c r="O18" i="8"/>
  <c r="N18" i="8"/>
  <c r="M18" i="8"/>
  <c r="L18" i="8"/>
  <c r="K18" i="8"/>
  <c r="J18" i="8"/>
  <c r="I18" i="8"/>
  <c r="H18" i="8"/>
  <c r="G18" i="8"/>
  <c r="F18" i="8"/>
  <c r="E18" i="8"/>
  <c r="P17" i="8"/>
  <c r="O17" i="8"/>
  <c r="N17" i="8"/>
  <c r="M17" i="8"/>
  <c r="L17" i="8"/>
  <c r="K17" i="8"/>
  <c r="J17" i="8"/>
  <c r="I17" i="8"/>
  <c r="H17" i="8"/>
  <c r="G17" i="8"/>
  <c r="F17" i="8"/>
  <c r="E17" i="8"/>
  <c r="P16" i="8"/>
  <c r="O16" i="8"/>
  <c r="N16" i="8"/>
  <c r="M16" i="8"/>
  <c r="L16" i="8"/>
  <c r="K16" i="8"/>
  <c r="J16" i="8"/>
  <c r="I16" i="8"/>
  <c r="H16" i="8"/>
  <c r="G16" i="8"/>
  <c r="F16" i="8"/>
  <c r="E16" i="8"/>
  <c r="B16" i="8"/>
  <c r="C16" i="8"/>
  <c r="D16" i="8"/>
  <c r="B17" i="8"/>
  <c r="C17" i="8"/>
  <c r="D17" i="8"/>
  <c r="B18" i="8"/>
  <c r="C18" i="8"/>
  <c r="D18" i="8"/>
  <c r="C19" i="8"/>
  <c r="D19" i="8"/>
  <c r="D11" i="8"/>
  <c r="P15" i="8"/>
  <c r="O15" i="8"/>
  <c r="N15" i="8"/>
  <c r="M15" i="8"/>
  <c r="L15" i="8"/>
  <c r="K15" i="8"/>
  <c r="J15" i="8"/>
  <c r="I15" i="8"/>
  <c r="H15" i="8"/>
  <c r="G15" i="8"/>
  <c r="F15" i="8"/>
  <c r="E15" i="8"/>
  <c r="D15" i="8"/>
  <c r="C15" i="8"/>
  <c r="B15" i="8"/>
  <c r="P14" i="8"/>
  <c r="O14" i="8"/>
  <c r="N14" i="8"/>
  <c r="M14" i="8"/>
  <c r="L14" i="8"/>
  <c r="K14" i="8"/>
  <c r="J14" i="8"/>
  <c r="I14" i="8"/>
  <c r="H14" i="8"/>
  <c r="G14" i="8"/>
  <c r="F14" i="8"/>
  <c r="E14" i="8"/>
  <c r="D14" i="8"/>
  <c r="C14" i="8"/>
  <c r="B14" i="8"/>
  <c r="F11" i="8"/>
  <c r="P13" i="8"/>
  <c r="O13" i="8"/>
  <c r="N13" i="8"/>
  <c r="M13" i="8"/>
  <c r="L13" i="8"/>
  <c r="K13" i="8"/>
  <c r="J13" i="8"/>
  <c r="I13" i="8"/>
  <c r="H13" i="8"/>
  <c r="G13" i="8"/>
  <c r="F13" i="8"/>
  <c r="E13" i="8"/>
  <c r="D13" i="8"/>
  <c r="C13" i="8"/>
  <c r="B13" i="8"/>
  <c r="P12" i="8"/>
  <c r="O12" i="8"/>
  <c r="N12" i="8"/>
  <c r="M12" i="8"/>
  <c r="L12" i="8"/>
  <c r="K12" i="8"/>
  <c r="J12" i="8"/>
  <c r="I12" i="8"/>
  <c r="G12" i="8"/>
  <c r="F12" i="8"/>
  <c r="E12" i="8"/>
  <c r="D12" i="8"/>
  <c r="C12" i="8"/>
  <c r="B12" i="8"/>
  <c r="P11" i="8"/>
  <c r="O11" i="8"/>
  <c r="N11" i="8"/>
  <c r="M11" i="8"/>
  <c r="L11" i="8"/>
  <c r="K11" i="8"/>
  <c r="J11" i="8"/>
  <c r="I11" i="8"/>
  <c r="H11" i="8"/>
  <c r="G11" i="8"/>
  <c r="E11" i="8"/>
  <c r="C11" i="8"/>
  <c r="B11" i="8"/>
  <c r="P10" i="8"/>
  <c r="O10" i="8"/>
  <c r="N10" i="8"/>
  <c r="M10" i="8"/>
  <c r="L10" i="8"/>
  <c r="K10" i="8"/>
  <c r="J10" i="8"/>
  <c r="I10" i="8"/>
  <c r="H10" i="8"/>
  <c r="G10" i="8"/>
  <c r="F10" i="8"/>
  <c r="E10" i="8"/>
  <c r="C10" i="8"/>
  <c r="D10" i="8"/>
  <c r="B10" i="8"/>
  <c r="I3" i="43"/>
  <c r="F3" i="43"/>
  <c r="E3" i="43"/>
  <c r="AN35" i="24" s="1"/>
  <c r="D3" i="43"/>
  <c r="I3" i="42"/>
  <c r="F3" i="42"/>
  <c r="E3" i="42"/>
  <c r="D3" i="42"/>
  <c r="I3" i="41"/>
  <c r="F3" i="41"/>
  <c r="E3" i="41"/>
  <c r="AL33" i="24" s="1"/>
  <c r="D3" i="41"/>
  <c r="I3" i="40"/>
  <c r="F3" i="40"/>
  <c r="E3" i="40"/>
  <c r="AK37" i="24" s="1"/>
  <c r="D3" i="40"/>
  <c r="I3" i="39"/>
  <c r="F3" i="39"/>
  <c r="E3" i="39"/>
  <c r="AJ35" i="24" s="1"/>
  <c r="D3" i="39"/>
  <c r="I3" i="38"/>
  <c r="F3" i="38"/>
  <c r="E3" i="38"/>
  <c r="AI33" i="24" s="1"/>
  <c r="D3" i="38"/>
  <c r="I3" i="37"/>
  <c r="F3" i="37"/>
  <c r="E3" i="37"/>
  <c r="AH33" i="24" s="1"/>
  <c r="D3" i="37"/>
  <c r="I3" i="36"/>
  <c r="F3" i="36"/>
  <c r="E3" i="36"/>
  <c r="AG36" i="24" s="1"/>
  <c r="D3" i="36"/>
  <c r="I3" i="35"/>
  <c r="F3" i="35"/>
  <c r="E3" i="35"/>
  <c r="AF32" i="24" s="1"/>
  <c r="D3" i="35"/>
  <c r="I3" i="34"/>
  <c r="F3" i="34"/>
  <c r="E3" i="34"/>
  <c r="D3" i="34"/>
  <c r="I3" i="33"/>
  <c r="F3" i="33"/>
  <c r="E3" i="33"/>
  <c r="Q3" i="33" s="1"/>
  <c r="D3" i="33"/>
  <c r="I3" i="32"/>
  <c r="F3" i="32"/>
  <c r="E3" i="32"/>
  <c r="AC32" i="24" s="1"/>
  <c r="D3" i="32"/>
  <c r="C3" i="32" s="1"/>
  <c r="I3" i="30"/>
  <c r="F3" i="30"/>
  <c r="E3" i="30"/>
  <c r="D3" i="30"/>
  <c r="C3" i="30" s="1"/>
  <c r="I3" i="29"/>
  <c r="F3" i="29"/>
  <c r="E3" i="29"/>
  <c r="Q3" i="29" s="1"/>
  <c r="D3" i="29"/>
  <c r="C3" i="29" s="1"/>
  <c r="I3" i="28"/>
  <c r="F3" i="28"/>
  <c r="E3" i="28"/>
  <c r="Z31" i="24" s="1"/>
  <c r="D3" i="28"/>
  <c r="I3" i="27"/>
  <c r="F3" i="27"/>
  <c r="E3" i="27"/>
  <c r="Y31" i="24" s="1"/>
  <c r="D3" i="27"/>
  <c r="I3" i="26"/>
  <c r="F3" i="26"/>
  <c r="E3" i="26"/>
  <c r="Q3" i="26" s="1"/>
  <c r="D3" i="26"/>
  <c r="I3" i="25"/>
  <c r="F3" i="25"/>
  <c r="E3" i="25"/>
  <c r="W31" i="24" s="1"/>
  <c r="D3" i="25"/>
  <c r="C3" i="25" s="1"/>
  <c r="I3" i="22"/>
  <c r="F3" i="22"/>
  <c r="E3" i="22"/>
  <c r="V31" i="24" s="1"/>
  <c r="D3" i="22"/>
  <c r="I3" i="21"/>
  <c r="F3" i="21"/>
  <c r="E3" i="21"/>
  <c r="U31" i="24" s="1"/>
  <c r="D3" i="21"/>
  <c r="I3" i="20"/>
  <c r="F3" i="20"/>
  <c r="E3" i="20"/>
  <c r="D3" i="20"/>
  <c r="I3" i="19"/>
  <c r="F3" i="19"/>
  <c r="E3" i="19"/>
  <c r="S31" i="24" s="1"/>
  <c r="D3" i="19"/>
  <c r="I3" i="18"/>
  <c r="F3" i="18"/>
  <c r="E3" i="18"/>
  <c r="R32" i="24" s="1"/>
  <c r="D3" i="18"/>
  <c r="I3" i="17"/>
  <c r="F3" i="17"/>
  <c r="E3" i="17"/>
  <c r="Q31" i="24" s="1"/>
  <c r="D3" i="17"/>
  <c r="I3" i="16"/>
  <c r="F3" i="16"/>
  <c r="E3" i="16"/>
  <c r="P31" i="24" s="1"/>
  <c r="D3" i="16"/>
  <c r="I3" i="15"/>
  <c r="F3" i="15"/>
  <c r="E3" i="15"/>
  <c r="O31" i="24" s="1"/>
  <c r="D3" i="15"/>
  <c r="AA7" i="24"/>
  <c r="I3" i="13"/>
  <c r="F3" i="13"/>
  <c r="E3" i="13"/>
  <c r="M31" i="24" s="1"/>
  <c r="D3" i="13"/>
  <c r="D3" i="14"/>
  <c r="E3" i="14"/>
  <c r="N33" i="24" s="1"/>
  <c r="F3" i="14"/>
  <c r="I3" i="14"/>
  <c r="E3" i="44"/>
  <c r="AO33" i="24" s="1"/>
  <c r="F3" i="44"/>
  <c r="I3" i="44"/>
  <c r="D3" i="44"/>
  <c r="C3" i="44" s="1"/>
  <c r="AO18" i="24" s="1"/>
  <c r="E3" i="47"/>
  <c r="F3" i="47"/>
  <c r="I3" i="47"/>
  <c r="D3" i="47"/>
  <c r="F4" i="12"/>
  <c r="C4" i="12"/>
  <c r="E4" i="12"/>
  <c r="E5" i="12"/>
  <c r="E6" i="12"/>
  <c r="E7" i="12"/>
  <c r="E9" i="12"/>
  <c r="E10" i="12"/>
  <c r="F5" i="12"/>
  <c r="F6" i="12"/>
  <c r="F7" i="12"/>
  <c r="F9" i="12"/>
  <c r="F10" i="12"/>
  <c r="E82" i="3"/>
  <c r="F82" i="3"/>
  <c r="C31" i="24"/>
  <c r="C32" i="24"/>
  <c r="C33" i="24"/>
  <c r="C34" i="24"/>
  <c r="C35" i="24"/>
  <c r="C36" i="24"/>
  <c r="C37" i="24"/>
  <c r="C19" i="24"/>
  <c r="C20" i="24"/>
  <c r="C21" i="24"/>
  <c r="C22" i="24"/>
  <c r="C23" i="24"/>
  <c r="C24" i="24"/>
  <c r="C6" i="24"/>
  <c r="C7" i="24"/>
  <c r="C8" i="24"/>
  <c r="C9" i="24"/>
  <c r="C10" i="24"/>
  <c r="C11" i="24"/>
  <c r="C12" i="24"/>
  <c r="C13" i="24"/>
  <c r="C14" i="24"/>
  <c r="C15" i="24"/>
  <c r="C16" i="24"/>
  <c r="C17" i="24"/>
  <c r="A312" i="23"/>
  <c r="J6" i="8"/>
  <c r="E6" i="8"/>
  <c r="A3" i="23"/>
  <c r="A4" i="23"/>
  <c r="A5" i="23"/>
  <c r="A6" i="23"/>
  <c r="A7" i="23"/>
  <c r="A8" i="23"/>
  <c r="A9" i="23"/>
  <c r="G4" i="8" s="1"/>
  <c r="A10" i="23"/>
  <c r="B4" i="8" s="1"/>
  <c r="A11" i="23"/>
  <c r="A12" i="23"/>
  <c r="A13" i="23"/>
  <c r="A14" i="23"/>
  <c r="A15" i="23"/>
  <c r="A16" i="23"/>
  <c r="A17" i="23"/>
  <c r="A18" i="23"/>
  <c r="A19" i="23"/>
  <c r="A20" i="23"/>
  <c r="A21" i="23"/>
  <c r="A22" i="23"/>
  <c r="A23" i="23"/>
  <c r="A24" i="23"/>
  <c r="A25" i="23"/>
  <c r="A26" i="23"/>
  <c r="A27" i="23"/>
  <c r="A28" i="23"/>
  <c r="A29" i="23"/>
  <c r="A30" i="23"/>
  <c r="A31" i="23"/>
  <c r="A32" i="23"/>
  <c r="A33" i="23"/>
  <c r="A34" i="23"/>
  <c r="A35" i="23"/>
  <c r="A36" i="23"/>
  <c r="A37" i="23"/>
  <c r="A38" i="23"/>
  <c r="A39" i="23"/>
  <c r="A40" i="23"/>
  <c r="A41" i="23"/>
  <c r="A42" i="23"/>
  <c r="A43" i="23"/>
  <c r="A44" i="23"/>
  <c r="A45" i="23"/>
  <c r="A46" i="23"/>
  <c r="A47" i="23"/>
  <c r="A48" i="23"/>
  <c r="A49" i="23"/>
  <c r="A50" i="23"/>
  <c r="A51" i="23"/>
  <c r="A52" i="23"/>
  <c r="A53" i="23"/>
  <c r="A54" i="23"/>
  <c r="A55" i="23"/>
  <c r="A56" i="23"/>
  <c r="A57" i="23"/>
  <c r="A58" i="23"/>
  <c r="A59" i="23"/>
  <c r="A60" i="23"/>
  <c r="A61" i="23"/>
  <c r="A62" i="23"/>
  <c r="A63" i="23"/>
  <c r="A64" i="23"/>
  <c r="A65" i="23"/>
  <c r="A66" i="23"/>
  <c r="A67" i="23"/>
  <c r="A68" i="23"/>
  <c r="A69" i="23"/>
  <c r="A70" i="23"/>
  <c r="A71" i="23"/>
  <c r="A72" i="23"/>
  <c r="A73" i="23"/>
  <c r="A74" i="23"/>
  <c r="A75" i="23"/>
  <c r="A76" i="23"/>
  <c r="A77" i="23"/>
  <c r="A78" i="23"/>
  <c r="A79" i="23"/>
  <c r="A80" i="23"/>
  <c r="A81" i="23"/>
  <c r="A82" i="23"/>
  <c r="A83" i="23"/>
  <c r="A84" i="23"/>
  <c r="A85" i="23"/>
  <c r="A86" i="23"/>
  <c r="A87" i="23"/>
  <c r="A88" i="23"/>
  <c r="A89" i="23"/>
  <c r="A90" i="23"/>
  <c r="A91" i="23"/>
  <c r="A92" i="23"/>
  <c r="A93" i="23"/>
  <c r="A94" i="23"/>
  <c r="A95" i="23"/>
  <c r="A96" i="23"/>
  <c r="A97" i="23"/>
  <c r="A98" i="23"/>
  <c r="A99" i="23"/>
  <c r="A100" i="23"/>
  <c r="A101" i="23"/>
  <c r="A102" i="23"/>
  <c r="A103" i="23"/>
  <c r="A104" i="23"/>
  <c r="A105" i="23"/>
  <c r="A106" i="23"/>
  <c r="A107" i="23"/>
  <c r="A108" i="23"/>
  <c r="A109" i="23"/>
  <c r="A110" i="23"/>
  <c r="A111" i="23"/>
  <c r="A112" i="23"/>
  <c r="A113" i="23"/>
  <c r="A114" i="23"/>
  <c r="A115" i="23"/>
  <c r="A116" i="23"/>
  <c r="A117" i="23"/>
  <c r="A118" i="23"/>
  <c r="A119" i="23"/>
  <c r="A120" i="23"/>
  <c r="A121" i="23"/>
  <c r="A122" i="23"/>
  <c r="A123" i="23"/>
  <c r="A124" i="23"/>
  <c r="A125" i="23"/>
  <c r="A126" i="23"/>
  <c r="A127" i="23"/>
  <c r="A128" i="23"/>
  <c r="A129" i="23"/>
  <c r="A130" i="23"/>
  <c r="A131" i="23"/>
  <c r="A132" i="23"/>
  <c r="A133" i="23"/>
  <c r="A134" i="23"/>
  <c r="A135" i="23"/>
  <c r="A136" i="23"/>
  <c r="A137" i="23"/>
  <c r="A138" i="23"/>
  <c r="A139" i="23"/>
  <c r="A140" i="23"/>
  <c r="A141" i="23"/>
  <c r="A142" i="23"/>
  <c r="A143" i="23"/>
  <c r="A144" i="23"/>
  <c r="A145" i="23"/>
  <c r="A146" i="23"/>
  <c r="A147" i="23"/>
  <c r="A148" i="23"/>
  <c r="A149" i="23"/>
  <c r="A150" i="23"/>
  <c r="A151" i="23"/>
  <c r="A152" i="23"/>
  <c r="A153" i="23"/>
  <c r="A154" i="23"/>
  <c r="A155" i="23"/>
  <c r="A156" i="23"/>
  <c r="A157" i="23"/>
  <c r="A158" i="23"/>
  <c r="A159" i="23"/>
  <c r="A160" i="23"/>
  <c r="A161" i="23"/>
  <c r="A162" i="23"/>
  <c r="A163" i="23"/>
  <c r="A164" i="23"/>
  <c r="A165" i="23"/>
  <c r="A166" i="23"/>
  <c r="A167" i="23"/>
  <c r="A168" i="23"/>
  <c r="A169" i="23"/>
  <c r="A170" i="23"/>
  <c r="A171" i="23"/>
  <c r="A172" i="23"/>
  <c r="A173" i="23"/>
  <c r="A174" i="23"/>
  <c r="A175" i="23"/>
  <c r="A176" i="23"/>
  <c r="A177" i="23"/>
  <c r="A178" i="23"/>
  <c r="A179" i="23"/>
  <c r="A180" i="23"/>
  <c r="A181" i="23"/>
  <c r="A182" i="23"/>
  <c r="A183" i="23"/>
  <c r="A184" i="23"/>
  <c r="A185" i="23"/>
  <c r="A186" i="23"/>
  <c r="A187" i="23"/>
  <c r="A188" i="23"/>
  <c r="A189" i="23"/>
  <c r="A190" i="23"/>
  <c r="A191" i="23"/>
  <c r="A192" i="23"/>
  <c r="A193" i="23"/>
  <c r="A194" i="23"/>
  <c r="A195" i="23"/>
  <c r="A196" i="23"/>
  <c r="A197" i="23"/>
  <c r="A198" i="23"/>
  <c r="A199" i="23"/>
  <c r="A200" i="23"/>
  <c r="A201" i="23"/>
  <c r="A202" i="23"/>
  <c r="A203" i="23"/>
  <c r="A204" i="23"/>
  <c r="A205" i="23"/>
  <c r="A206" i="23"/>
  <c r="A207" i="23"/>
  <c r="A208" i="23"/>
  <c r="A209" i="23"/>
  <c r="A210" i="23"/>
  <c r="A211" i="23"/>
  <c r="A212" i="23"/>
  <c r="A213" i="23"/>
  <c r="A214" i="23"/>
  <c r="A215" i="23"/>
  <c r="A216" i="23"/>
  <c r="A217" i="23"/>
  <c r="A218" i="23"/>
  <c r="A219" i="23"/>
  <c r="A220" i="23"/>
  <c r="A221" i="23"/>
  <c r="A222" i="23"/>
  <c r="A223" i="23"/>
  <c r="A224" i="23"/>
  <c r="A225" i="23"/>
  <c r="A226" i="23"/>
  <c r="A227" i="23"/>
  <c r="A228" i="23"/>
  <c r="A229" i="23"/>
  <c r="A230" i="23"/>
  <c r="A231" i="23"/>
  <c r="A232" i="23"/>
  <c r="A233" i="23"/>
  <c r="A234" i="23"/>
  <c r="A235" i="23"/>
  <c r="A236" i="23"/>
  <c r="A237" i="23"/>
  <c r="A238" i="23"/>
  <c r="A239" i="23"/>
  <c r="A240" i="23"/>
  <c r="A241" i="23"/>
  <c r="A242" i="23"/>
  <c r="A243" i="23"/>
  <c r="A244" i="23"/>
  <c r="A245" i="23"/>
  <c r="A246" i="23"/>
  <c r="A247" i="23"/>
  <c r="A248" i="23"/>
  <c r="A249" i="23"/>
  <c r="A250" i="23"/>
  <c r="A251" i="23"/>
  <c r="A252" i="23"/>
  <c r="A253" i="23"/>
  <c r="A254" i="23"/>
  <c r="A255" i="23"/>
  <c r="A256" i="23"/>
  <c r="A257" i="23"/>
  <c r="A258" i="23"/>
  <c r="A259" i="23"/>
  <c r="A260" i="23"/>
  <c r="A261" i="23"/>
  <c r="A262" i="23"/>
  <c r="A263" i="23"/>
  <c r="A264" i="23"/>
  <c r="A265" i="23"/>
  <c r="A266" i="23"/>
  <c r="A267" i="23"/>
  <c r="A268" i="23"/>
  <c r="A269" i="23"/>
  <c r="A270" i="23"/>
  <c r="A271" i="23"/>
  <c r="A272" i="23"/>
  <c r="A273" i="23"/>
  <c r="A274" i="23"/>
  <c r="A275" i="23"/>
  <c r="A276" i="23"/>
  <c r="A277" i="23"/>
  <c r="A278" i="23"/>
  <c r="A279" i="23"/>
  <c r="A280" i="23"/>
  <c r="A281" i="23"/>
  <c r="A282" i="23"/>
  <c r="A283" i="23"/>
  <c r="A284" i="23"/>
  <c r="A285" i="23"/>
  <c r="A286" i="23"/>
  <c r="A287" i="23"/>
  <c r="A288" i="23"/>
  <c r="A289" i="23"/>
  <c r="A290" i="23"/>
  <c r="A291" i="23"/>
  <c r="A292" i="23"/>
  <c r="A293" i="23"/>
  <c r="A294" i="23"/>
  <c r="A295" i="23"/>
  <c r="A296" i="23"/>
  <c r="A297" i="23"/>
  <c r="A298" i="23"/>
  <c r="A299" i="23"/>
  <c r="A300" i="23"/>
  <c r="A301" i="23"/>
  <c r="A302" i="23"/>
  <c r="A303" i="23"/>
  <c r="A304" i="23"/>
  <c r="A305" i="23"/>
  <c r="A306" i="23"/>
  <c r="A307" i="23"/>
  <c r="A308" i="23"/>
  <c r="A309" i="23"/>
  <c r="A310" i="23"/>
  <c r="A311" i="23"/>
  <c r="A313" i="23"/>
  <c r="A314" i="23"/>
  <c r="A315" i="23"/>
  <c r="A316" i="23"/>
  <c r="A317" i="23"/>
  <c r="A318" i="23"/>
  <c r="A319" i="23"/>
  <c r="A320" i="23"/>
  <c r="A321" i="23"/>
  <c r="A322" i="23"/>
  <c r="A323" i="23"/>
  <c r="A324" i="23"/>
  <c r="A325" i="23"/>
  <c r="A326" i="23"/>
  <c r="A327" i="23"/>
  <c r="A328" i="23"/>
  <c r="A329" i="23"/>
  <c r="A330" i="23"/>
  <c r="A331" i="23"/>
  <c r="A332" i="23"/>
  <c r="A333" i="23"/>
  <c r="A334" i="23"/>
  <c r="A335" i="23"/>
  <c r="A336" i="23"/>
  <c r="A337" i="23"/>
  <c r="A338" i="23"/>
  <c r="A339" i="23"/>
  <c r="A340" i="23"/>
  <c r="A341" i="23"/>
  <c r="A342" i="23"/>
  <c r="A343" i="23"/>
  <c r="A344" i="23"/>
  <c r="A345" i="23"/>
  <c r="A346" i="23"/>
  <c r="A347" i="23"/>
  <c r="A348" i="23"/>
  <c r="A349" i="23"/>
  <c r="A350" i="23"/>
  <c r="A351" i="23"/>
  <c r="A352" i="23"/>
  <c r="A353" i="23"/>
  <c r="A354" i="23"/>
  <c r="A355" i="23"/>
  <c r="A356" i="23"/>
  <c r="A357" i="23"/>
  <c r="A358" i="23"/>
  <c r="A359" i="23"/>
  <c r="A360" i="23"/>
  <c r="A361" i="23"/>
  <c r="A362" i="23"/>
  <c r="A363" i="23"/>
  <c r="A364" i="23"/>
  <c r="A365" i="23"/>
  <c r="A366" i="23"/>
  <c r="A367" i="23"/>
  <c r="A368" i="23"/>
  <c r="A369" i="23"/>
  <c r="A370" i="23"/>
  <c r="A371" i="23"/>
  <c r="A372" i="23"/>
  <c r="A373" i="23"/>
  <c r="A374" i="23"/>
  <c r="A375" i="23"/>
  <c r="A376" i="23"/>
  <c r="A377" i="23"/>
  <c r="A378" i="23"/>
  <c r="A379" i="23"/>
  <c r="A380" i="23"/>
  <c r="A381" i="23"/>
  <c r="A382" i="23"/>
  <c r="A383" i="23"/>
  <c r="A384" i="23"/>
  <c r="A385" i="23"/>
  <c r="A386" i="23"/>
  <c r="A387" i="23"/>
  <c r="A388" i="23"/>
  <c r="A389" i="23"/>
  <c r="A390" i="23"/>
  <c r="A391" i="23"/>
  <c r="A392" i="23"/>
  <c r="A393" i="23"/>
  <c r="A394" i="23"/>
  <c r="A395" i="23"/>
  <c r="A396" i="23"/>
  <c r="A397" i="23"/>
  <c r="A398" i="23"/>
  <c r="A399" i="23"/>
  <c r="A400" i="23"/>
  <c r="A401" i="23"/>
  <c r="A402" i="23"/>
  <c r="A403" i="23"/>
  <c r="A404" i="23"/>
  <c r="A405" i="23"/>
  <c r="A406" i="23"/>
  <c r="A407" i="23"/>
  <c r="A408" i="23"/>
  <c r="A409" i="23"/>
  <c r="A410" i="23"/>
  <c r="A411" i="23"/>
  <c r="A412" i="23"/>
  <c r="A413" i="23"/>
  <c r="A414" i="23"/>
  <c r="A415" i="23"/>
  <c r="A416" i="23"/>
  <c r="A417" i="23"/>
  <c r="A418" i="23"/>
  <c r="A419" i="23"/>
  <c r="A420" i="23"/>
  <c r="A421" i="23"/>
  <c r="A422" i="23"/>
  <c r="A423" i="23"/>
  <c r="A424" i="23"/>
  <c r="A425" i="23"/>
  <c r="A426" i="23"/>
  <c r="A427" i="23"/>
  <c r="A428" i="23"/>
  <c r="A429" i="23"/>
  <c r="A430" i="23"/>
  <c r="A431" i="23"/>
  <c r="A432" i="23"/>
  <c r="A433" i="23"/>
  <c r="A434" i="23"/>
  <c r="A435" i="23"/>
  <c r="A436" i="23"/>
  <c r="A437" i="23"/>
  <c r="A438" i="23"/>
  <c r="A439" i="23"/>
  <c r="A440" i="23"/>
  <c r="A441" i="23"/>
  <c r="A442" i="23"/>
  <c r="A443" i="23"/>
  <c r="A444" i="23"/>
  <c r="A445" i="23"/>
  <c r="A446" i="23"/>
  <c r="A2" i="23"/>
  <c r="F6" i="3"/>
  <c r="E6" i="3"/>
  <c r="D6" i="3"/>
  <c r="C6" i="3"/>
  <c r="D10" i="12"/>
  <c r="C10" i="12"/>
  <c r="D9" i="12"/>
  <c r="C9" i="12"/>
  <c r="D7" i="12"/>
  <c r="C7" i="12"/>
  <c r="D6" i="12"/>
  <c r="C6" i="12"/>
  <c r="D5" i="12"/>
  <c r="C5" i="12"/>
  <c r="D4" i="12"/>
  <c r="F154" i="3"/>
  <c r="E154" i="3"/>
  <c r="D154" i="3"/>
  <c r="C154" i="3"/>
  <c r="C77" i="3"/>
  <c r="D77" i="3"/>
  <c r="E77" i="3"/>
  <c r="F77" i="3"/>
  <c r="E138" i="3"/>
  <c r="F138" i="3"/>
  <c r="D138" i="3"/>
  <c r="C138" i="3"/>
  <c r="F146" i="3"/>
  <c r="F147" i="3"/>
  <c r="F148" i="3"/>
  <c r="F149" i="3"/>
  <c r="F150" i="3"/>
  <c r="F151" i="3"/>
  <c r="F152" i="3"/>
  <c r="F153" i="3"/>
  <c r="E146" i="3"/>
  <c r="E147" i="3"/>
  <c r="E148" i="3"/>
  <c r="E149" i="3"/>
  <c r="E150" i="3"/>
  <c r="E151" i="3"/>
  <c r="E152" i="3"/>
  <c r="E153" i="3"/>
  <c r="D146" i="3"/>
  <c r="D147" i="3"/>
  <c r="D148" i="3"/>
  <c r="D149" i="3"/>
  <c r="D150" i="3"/>
  <c r="D151" i="3"/>
  <c r="D152" i="3"/>
  <c r="D153" i="3"/>
  <c r="C146" i="3"/>
  <c r="C147" i="3"/>
  <c r="C148" i="3"/>
  <c r="C149" i="3"/>
  <c r="C150" i="3"/>
  <c r="C151" i="3"/>
  <c r="C152" i="3"/>
  <c r="C153" i="3"/>
  <c r="E64" i="3"/>
  <c r="F64" i="3"/>
  <c r="F75" i="3"/>
  <c r="E75" i="3"/>
  <c r="D75" i="3"/>
  <c r="C75" i="3"/>
  <c r="C71" i="3"/>
  <c r="F8" i="3"/>
  <c r="E8" i="3"/>
  <c r="D8" i="3"/>
  <c r="C8" i="3"/>
  <c r="F7" i="3"/>
  <c r="E7" i="3"/>
  <c r="D7" i="3"/>
  <c r="C7" i="3"/>
  <c r="F5" i="3"/>
  <c r="E5" i="3"/>
  <c r="D5" i="3"/>
  <c r="D4" i="3"/>
  <c r="C5" i="3"/>
  <c r="F4" i="3"/>
  <c r="E4" i="3"/>
  <c r="C4" i="3"/>
  <c r="F150" i="4"/>
  <c r="E150" i="4"/>
  <c r="D150" i="4"/>
  <c r="C150" i="4"/>
  <c r="F149" i="4"/>
  <c r="E149" i="4"/>
  <c r="D149" i="4"/>
  <c r="C149" i="4"/>
  <c r="F148" i="4"/>
  <c r="E148" i="4"/>
  <c r="D148" i="4"/>
  <c r="C148" i="4"/>
  <c r="F135" i="4"/>
  <c r="E135" i="4"/>
  <c r="D135" i="4"/>
  <c r="C135" i="4"/>
  <c r="F134" i="4"/>
  <c r="E134" i="4"/>
  <c r="D134" i="4"/>
  <c r="C134" i="4"/>
  <c r="F133" i="4"/>
  <c r="E133" i="4"/>
  <c r="D133" i="4"/>
  <c r="C133" i="4"/>
  <c r="F147" i="4"/>
  <c r="E147" i="4"/>
  <c r="D147" i="4"/>
  <c r="C147" i="4"/>
  <c r="F146" i="4"/>
  <c r="E146" i="4"/>
  <c r="D146" i="4"/>
  <c r="C146" i="4"/>
  <c r="F145" i="4"/>
  <c r="E145" i="4"/>
  <c r="D145" i="4"/>
  <c r="C145" i="4"/>
  <c r="F144" i="4"/>
  <c r="E144" i="4"/>
  <c r="D144" i="4"/>
  <c r="C144" i="4"/>
  <c r="F143" i="4"/>
  <c r="E143" i="4"/>
  <c r="D143" i="4"/>
  <c r="C143" i="4"/>
  <c r="F132" i="4"/>
  <c r="E132" i="4"/>
  <c r="D132" i="4"/>
  <c r="C132" i="4"/>
  <c r="F131" i="4"/>
  <c r="E131" i="4"/>
  <c r="D131" i="4"/>
  <c r="C131" i="4"/>
  <c r="F130" i="4"/>
  <c r="E130" i="4"/>
  <c r="D130" i="4"/>
  <c r="C130" i="4"/>
  <c r="F129" i="4"/>
  <c r="E129" i="4"/>
  <c r="D129" i="4"/>
  <c r="C129" i="4"/>
  <c r="F128" i="4"/>
  <c r="E128" i="4"/>
  <c r="D128" i="4"/>
  <c r="C128" i="4"/>
  <c r="I6" i="8"/>
  <c r="B6" i="8"/>
  <c r="C105" i="4"/>
  <c r="F108" i="4"/>
  <c r="E108" i="4"/>
  <c r="F106" i="4"/>
  <c r="E106" i="4"/>
  <c r="F107" i="4"/>
  <c r="F105" i="4"/>
  <c r="E107" i="4"/>
  <c r="E105" i="4"/>
  <c r="D108" i="4"/>
  <c r="D107" i="4"/>
  <c r="D106" i="4"/>
  <c r="D105" i="4"/>
  <c r="C65" i="4"/>
  <c r="C108" i="4"/>
  <c r="C107" i="4"/>
  <c r="C106" i="4"/>
  <c r="F94" i="4"/>
  <c r="E94" i="4"/>
  <c r="F93" i="4"/>
  <c r="E93" i="4"/>
  <c r="D94" i="4"/>
  <c r="D93" i="4"/>
  <c r="C94" i="4"/>
  <c r="C93" i="4"/>
  <c r="C90" i="4"/>
  <c r="C89" i="4"/>
  <c r="C91" i="4"/>
  <c r="C92" i="4"/>
  <c r="C95" i="4"/>
  <c r="C102" i="4"/>
  <c r="C103" i="4"/>
  <c r="C104" i="4"/>
  <c r="D89" i="4"/>
  <c r="D90" i="4"/>
  <c r="D91" i="4"/>
  <c r="D92" i="4"/>
  <c r="D95" i="4"/>
  <c r="D102" i="4"/>
  <c r="D103" i="4"/>
  <c r="D104" i="4"/>
  <c r="E89" i="4"/>
  <c r="E90" i="4"/>
  <c r="E91" i="4"/>
  <c r="E92" i="4"/>
  <c r="E95" i="4"/>
  <c r="E102" i="4"/>
  <c r="E103" i="4"/>
  <c r="E104" i="4"/>
  <c r="F89" i="4"/>
  <c r="F90" i="4"/>
  <c r="F91" i="4"/>
  <c r="F92" i="4"/>
  <c r="F95" i="4"/>
  <c r="F102" i="4"/>
  <c r="F103" i="4"/>
  <c r="F104" i="4"/>
  <c r="D52" i="4"/>
  <c r="F67" i="4"/>
  <c r="F69" i="4"/>
  <c r="F66" i="4"/>
  <c r="F68" i="4"/>
  <c r="F65" i="4"/>
  <c r="E65" i="4"/>
  <c r="E69" i="4"/>
  <c r="E68" i="4"/>
  <c r="E67" i="4"/>
  <c r="E66" i="4"/>
  <c r="D69" i="4"/>
  <c r="D68" i="4"/>
  <c r="D67" i="4"/>
  <c r="D66" i="4"/>
  <c r="D65" i="4"/>
  <c r="C69" i="4"/>
  <c r="C68" i="4"/>
  <c r="C67" i="4"/>
  <c r="C66" i="4"/>
  <c r="E52" i="4"/>
  <c r="F52" i="4"/>
  <c r="C52" i="4"/>
  <c r="F57" i="4"/>
  <c r="E57" i="4"/>
  <c r="D57" i="4"/>
  <c r="C57" i="4"/>
  <c r="C53" i="4"/>
  <c r="C55" i="4"/>
  <c r="C56" i="4"/>
  <c r="C54" i="4"/>
  <c r="C64" i="4"/>
  <c r="D53" i="4"/>
  <c r="D54" i="4"/>
  <c r="D55" i="4"/>
  <c r="D56" i="4"/>
  <c r="D64" i="4"/>
  <c r="E53" i="4"/>
  <c r="F53" i="4"/>
  <c r="E54" i="4"/>
  <c r="E55" i="4"/>
  <c r="E56" i="4"/>
  <c r="E64" i="4"/>
  <c r="F64" i="4"/>
  <c r="F54" i="4"/>
  <c r="F55" i="4"/>
  <c r="F56" i="4"/>
  <c r="C123" i="3"/>
  <c r="D123" i="3"/>
  <c r="E123" i="3"/>
  <c r="F123" i="3"/>
  <c r="C124" i="3"/>
  <c r="D124" i="3"/>
  <c r="E124" i="3"/>
  <c r="F124" i="3"/>
  <c r="C125" i="3"/>
  <c r="D125" i="3"/>
  <c r="E125" i="3"/>
  <c r="F125" i="3"/>
  <c r="C132" i="3"/>
  <c r="D132" i="3"/>
  <c r="E132" i="3"/>
  <c r="F132" i="3"/>
  <c r="C133" i="3"/>
  <c r="D133" i="3"/>
  <c r="E133" i="3"/>
  <c r="F133" i="3"/>
  <c r="C134" i="3"/>
  <c r="D134" i="3"/>
  <c r="E134" i="3"/>
  <c r="F134" i="3"/>
  <c r="C135" i="3"/>
  <c r="D135" i="3"/>
  <c r="E135" i="3"/>
  <c r="F135" i="3"/>
  <c r="C136" i="3"/>
  <c r="D136" i="3"/>
  <c r="E136" i="3"/>
  <c r="F136" i="3"/>
  <c r="C137" i="3"/>
  <c r="D137" i="3"/>
  <c r="E137" i="3"/>
  <c r="F137" i="3"/>
  <c r="C139" i="3"/>
  <c r="D139" i="3"/>
  <c r="E139" i="3"/>
  <c r="F139" i="3"/>
  <c r="C115" i="3"/>
  <c r="D115" i="3"/>
  <c r="D114" i="3"/>
  <c r="D116" i="3"/>
  <c r="E115" i="3"/>
  <c r="F115" i="3"/>
  <c r="C116" i="3"/>
  <c r="E116" i="3"/>
  <c r="F116" i="3"/>
  <c r="C114" i="3"/>
  <c r="F114" i="3"/>
  <c r="E114" i="3"/>
  <c r="D29" i="4"/>
  <c r="E30" i="4"/>
  <c r="F31" i="4"/>
  <c r="D33" i="4"/>
  <c r="E28" i="4"/>
  <c r="C31" i="4"/>
  <c r="F30" i="4"/>
  <c r="D32" i="4"/>
  <c r="E33" i="4"/>
  <c r="D28" i="4"/>
  <c r="C32" i="4"/>
  <c r="E29" i="4"/>
  <c r="F29" i="4"/>
  <c r="D31" i="4"/>
  <c r="E32" i="4"/>
  <c r="F32" i="4"/>
  <c r="F33" i="4"/>
  <c r="C29" i="4"/>
  <c r="C33" i="4"/>
  <c r="D30" i="4"/>
  <c r="E31" i="4"/>
  <c r="F28" i="4"/>
  <c r="C30" i="4"/>
  <c r="C28" i="4"/>
  <c r="F21" i="4"/>
  <c r="E20" i="4"/>
  <c r="D19" i="4"/>
  <c r="F17" i="4"/>
  <c r="E16" i="4"/>
  <c r="D15" i="4"/>
  <c r="C19" i="4"/>
  <c r="E21" i="4"/>
  <c r="D20" i="4"/>
  <c r="E17" i="4"/>
  <c r="D16" i="4"/>
  <c r="C16" i="4"/>
  <c r="C20" i="4"/>
  <c r="D21" i="4"/>
  <c r="E18" i="4"/>
  <c r="D17" i="4"/>
  <c r="F15" i="4"/>
  <c r="C17" i="4"/>
  <c r="C21" i="4"/>
  <c r="F20" i="4"/>
  <c r="E19" i="4"/>
  <c r="D18" i="4"/>
  <c r="F16" i="4"/>
  <c r="F18" i="4"/>
  <c r="F19" i="4"/>
  <c r="E15" i="4"/>
  <c r="C18" i="4"/>
  <c r="C15" i="4"/>
  <c r="C72" i="3"/>
  <c r="F69" i="3"/>
  <c r="D80" i="3"/>
  <c r="C80" i="3"/>
  <c r="C66" i="3"/>
  <c r="F70" i="3"/>
  <c r="C65" i="3"/>
  <c r="D79" i="3"/>
  <c r="C70" i="3"/>
  <c r="F72" i="3"/>
  <c r="E72" i="3"/>
  <c r="E81" i="3"/>
  <c r="F81" i="3"/>
  <c r="F71" i="3"/>
  <c r="D64" i="3"/>
  <c r="F78" i="3"/>
  <c r="D81" i="3"/>
  <c r="E70" i="3"/>
  <c r="D69" i="3"/>
  <c r="E69" i="3"/>
  <c r="D74" i="3"/>
  <c r="D65" i="3"/>
  <c r="C64" i="3"/>
  <c r="C68" i="3"/>
  <c r="E74" i="3"/>
  <c r="C69" i="3"/>
  <c r="E71" i="3"/>
  <c r="C74" i="3"/>
  <c r="C67" i="3"/>
  <c r="F79" i="3"/>
  <c r="D73" i="3"/>
  <c r="D70" i="3"/>
  <c r="F74" i="3"/>
  <c r="D68" i="3"/>
  <c r="E65" i="3"/>
  <c r="C73" i="3"/>
  <c r="C82" i="3"/>
  <c r="C79" i="3"/>
  <c r="E79" i="3"/>
  <c r="D67" i="3"/>
  <c r="F66" i="3"/>
  <c r="F67" i="3"/>
  <c r="E67" i="3"/>
  <c r="D66" i="3"/>
  <c r="D71" i="3"/>
  <c r="E78" i="3"/>
  <c r="E66" i="3"/>
  <c r="F80" i="3"/>
  <c r="D78" i="3"/>
  <c r="F73" i="3"/>
  <c r="E73" i="3"/>
  <c r="D82" i="3"/>
  <c r="F65" i="3"/>
  <c r="E68" i="3"/>
  <c r="E80" i="3"/>
  <c r="C81" i="3"/>
  <c r="C78" i="3"/>
  <c r="D72" i="3"/>
  <c r="F68" i="3"/>
  <c r="Q3" i="30" l="1"/>
  <c r="AA31" i="24"/>
  <c r="U36" i="24"/>
  <c r="AN34" i="24"/>
  <c r="AN31" i="24"/>
  <c r="Q3" i="42"/>
  <c r="C3" i="36"/>
  <c r="AG18" i="24" s="1"/>
  <c r="Q3" i="34"/>
  <c r="AD34" i="24"/>
  <c r="AB35" i="24"/>
  <c r="AA37" i="24"/>
  <c r="C3" i="21"/>
  <c r="U18" i="24" s="1"/>
  <c r="C3" i="20"/>
  <c r="T18" i="24" s="1"/>
  <c r="S37" i="24"/>
  <c r="Q34" i="24"/>
  <c r="C3" i="16"/>
  <c r="O35" i="24"/>
  <c r="AO32" i="24"/>
  <c r="AN32" i="24"/>
  <c r="A2" i="8"/>
  <c r="AJ31" i="24"/>
  <c r="C3" i="37"/>
  <c r="AH20" i="24" s="1"/>
  <c r="AH36" i="24"/>
  <c r="AG34" i="24"/>
  <c r="AF34" i="24"/>
  <c r="AE34" i="24"/>
  <c r="AE31" i="24"/>
  <c r="AE37" i="24"/>
  <c r="AD37" i="24"/>
  <c r="AD36" i="24"/>
  <c r="AD33" i="24"/>
  <c r="AB13" i="24"/>
  <c r="AB18" i="24"/>
  <c r="AA14" i="24"/>
  <c r="AA18" i="24"/>
  <c r="AC33" i="24"/>
  <c r="AC14" i="24"/>
  <c r="AC18" i="24"/>
  <c r="AC36" i="24"/>
  <c r="AC35" i="24"/>
  <c r="AC9" i="24"/>
  <c r="AC31" i="24"/>
  <c r="X37" i="24"/>
  <c r="X36" i="24"/>
  <c r="X32" i="24"/>
  <c r="X33" i="24"/>
  <c r="W19" i="24"/>
  <c r="W18" i="24"/>
  <c r="I150" i="3"/>
  <c r="H150" i="3" s="1"/>
  <c r="V34" i="24"/>
  <c r="I143" i="4"/>
  <c r="H143" i="4" s="1"/>
  <c r="U37" i="24"/>
  <c r="T38" i="24"/>
  <c r="Q3" i="20"/>
  <c r="T37" i="24"/>
  <c r="T36" i="24"/>
  <c r="T35" i="24"/>
  <c r="T34" i="24"/>
  <c r="C4" i="8"/>
  <c r="O34" i="24"/>
  <c r="N32" i="24"/>
  <c r="M35" i="24"/>
  <c r="N37" i="24"/>
  <c r="N35" i="24"/>
  <c r="N31" i="24"/>
  <c r="M37" i="24"/>
  <c r="M32" i="24"/>
  <c r="M33" i="24"/>
  <c r="AQ34" i="24"/>
  <c r="AQ35" i="24"/>
  <c r="C3" i="48"/>
  <c r="AQ18" i="24" s="1"/>
  <c r="Q3" i="47"/>
  <c r="Q3" i="44"/>
  <c r="AO31" i="24"/>
  <c r="AO37" i="24"/>
  <c r="AO35" i="24"/>
  <c r="AN36" i="24"/>
  <c r="AM31" i="24"/>
  <c r="AM36" i="24"/>
  <c r="C3" i="39"/>
  <c r="AJ16" i="24" s="1"/>
  <c r="Q3" i="39"/>
  <c r="AJ36" i="24"/>
  <c r="AG37" i="24"/>
  <c r="AG33" i="24"/>
  <c r="AG32" i="24"/>
  <c r="AF36" i="24"/>
  <c r="AF31" i="24"/>
  <c r="AF35" i="24"/>
  <c r="AF33" i="24"/>
  <c r="AE36" i="24"/>
  <c r="AE33" i="24"/>
  <c r="AE35" i="24"/>
  <c r="AE32" i="24"/>
  <c r="AD35" i="24"/>
  <c r="AD32" i="24"/>
  <c r="AC37" i="24"/>
  <c r="AC21" i="24"/>
  <c r="AC13" i="24"/>
  <c r="AC34" i="24"/>
  <c r="AB37" i="24"/>
  <c r="AB33" i="24"/>
  <c r="AB36" i="24"/>
  <c r="AB34" i="24"/>
  <c r="AB32" i="24"/>
  <c r="AA33" i="24"/>
  <c r="AA32" i="24"/>
  <c r="AA36" i="24"/>
  <c r="AA35" i="24"/>
  <c r="AA24" i="24"/>
  <c r="AA34" i="24"/>
  <c r="Y37" i="24"/>
  <c r="Y36" i="24"/>
  <c r="Y35" i="24"/>
  <c r="Y34" i="24"/>
  <c r="Y33" i="24"/>
  <c r="Y32" i="24"/>
  <c r="C3" i="26"/>
  <c r="X18" i="24" s="1"/>
  <c r="X35" i="24"/>
  <c r="X34" i="24"/>
  <c r="W20" i="24"/>
  <c r="W38" i="24"/>
  <c r="W34" i="24"/>
  <c r="W37" i="24"/>
  <c r="W10" i="24"/>
  <c r="W36" i="24"/>
  <c r="W8" i="24"/>
  <c r="W32" i="24"/>
  <c r="W33" i="24"/>
  <c r="W21" i="24"/>
  <c r="W35" i="24"/>
  <c r="V36" i="24"/>
  <c r="V33" i="24"/>
  <c r="V35" i="24"/>
  <c r="V32" i="24"/>
  <c r="V37" i="24"/>
  <c r="T33" i="24"/>
  <c r="T32" i="24"/>
  <c r="S35" i="24"/>
  <c r="S34" i="24"/>
  <c r="S36" i="24"/>
  <c r="S33" i="24"/>
  <c r="S32" i="24"/>
  <c r="R34" i="24"/>
  <c r="R36" i="24"/>
  <c r="R33" i="24"/>
  <c r="R35" i="24"/>
  <c r="R37" i="24"/>
  <c r="Q32" i="24"/>
  <c r="P36" i="24"/>
  <c r="P34" i="24"/>
  <c r="P35" i="24"/>
  <c r="P33" i="24"/>
  <c r="P37" i="24"/>
  <c r="P32" i="24"/>
  <c r="O32" i="24"/>
  <c r="C3" i="14"/>
  <c r="N18" i="24" s="1"/>
  <c r="N36" i="24"/>
  <c r="Q3" i="14"/>
  <c r="N34" i="24"/>
  <c r="M36" i="24"/>
  <c r="C3" i="13"/>
  <c r="Q3" i="13"/>
  <c r="M34" i="24"/>
  <c r="Q3" i="48"/>
  <c r="AQ13" i="24"/>
  <c r="AQ37" i="24"/>
  <c r="AQ9" i="24"/>
  <c r="AQ17" i="24"/>
  <c r="AQ31" i="24"/>
  <c r="AQ32" i="24"/>
  <c r="AQ11" i="24"/>
  <c r="AQ33" i="24"/>
  <c r="AP32" i="24"/>
  <c r="AP33" i="24"/>
  <c r="AP36" i="24"/>
  <c r="AP35" i="24"/>
  <c r="AP31" i="24"/>
  <c r="AP37" i="24"/>
  <c r="AP34" i="24"/>
  <c r="AO14" i="24"/>
  <c r="AO38" i="24"/>
  <c r="AO34" i="24"/>
  <c r="AO36" i="24"/>
  <c r="AN33" i="24"/>
  <c r="AN37" i="24"/>
  <c r="AM32" i="24"/>
  <c r="AM34" i="24"/>
  <c r="AM37" i="24"/>
  <c r="AM35" i="24"/>
  <c r="AM33" i="24"/>
  <c r="AK34" i="24"/>
  <c r="C3" i="40"/>
  <c r="T40" i="8" a="1"/>
  <c r="T40" i="8" s="1"/>
  <c r="U40" i="8" a="1"/>
  <c r="U40" i="8" s="1"/>
  <c r="AL31" i="24"/>
  <c r="AL37" i="24"/>
  <c r="AL34" i="24"/>
  <c r="AL35" i="24"/>
  <c r="AL32" i="24"/>
  <c r="AL36" i="24"/>
  <c r="AK35" i="24"/>
  <c r="AK31" i="24"/>
  <c r="AK36" i="24"/>
  <c r="AK32" i="24"/>
  <c r="Q3" i="40"/>
  <c r="AK33" i="24"/>
  <c r="AJ17" i="24"/>
  <c r="AJ24" i="24"/>
  <c r="AJ19" i="24"/>
  <c r="AJ9" i="24"/>
  <c r="AJ7" i="24"/>
  <c r="AJ37" i="24"/>
  <c r="AJ32" i="24"/>
  <c r="AJ33" i="24"/>
  <c r="AJ34" i="24"/>
  <c r="Q3" i="37"/>
  <c r="AH35" i="24"/>
  <c r="AH32" i="24"/>
  <c r="AH37" i="24"/>
  <c r="AH34" i="24"/>
  <c r="AI37" i="24"/>
  <c r="AI36" i="24"/>
  <c r="AI35" i="24"/>
  <c r="AI32" i="24"/>
  <c r="Q3" i="38"/>
  <c r="AI31" i="24"/>
  <c r="AI34" i="24"/>
  <c r="C3" i="38"/>
  <c r="AH31" i="24"/>
  <c r="AG9" i="24"/>
  <c r="AG6" i="24"/>
  <c r="AG24" i="24"/>
  <c r="AG23" i="24"/>
  <c r="AG17" i="24"/>
  <c r="AG10" i="24"/>
  <c r="AG22" i="24"/>
  <c r="AG19" i="24"/>
  <c r="AG38" i="24"/>
  <c r="Q3" i="36"/>
  <c r="AG31" i="24"/>
  <c r="AD31" i="24"/>
  <c r="C3" i="33"/>
  <c r="AB6" i="24"/>
  <c r="AB11" i="24"/>
  <c r="AB31" i="24"/>
  <c r="AB17" i="24"/>
  <c r="AB9" i="24"/>
  <c r="AB10" i="24"/>
  <c r="AB8" i="24"/>
  <c r="AB38" i="24"/>
  <c r="AC24" i="24"/>
  <c r="Q3" i="32"/>
  <c r="AC6" i="24"/>
  <c r="AC15" i="24"/>
  <c r="AC38" i="24"/>
  <c r="AA20" i="24"/>
  <c r="AA9" i="24"/>
  <c r="AA8" i="24"/>
  <c r="AA22" i="24"/>
  <c r="AA38" i="24"/>
  <c r="AA6" i="24"/>
  <c r="E17" i="12"/>
  <c r="Z36" i="24"/>
  <c r="Z35" i="24"/>
  <c r="Z37" i="24"/>
  <c r="Z34" i="24"/>
  <c r="Z33" i="24"/>
  <c r="Z32" i="24"/>
  <c r="C105" i="3"/>
  <c r="C3" i="27"/>
  <c r="Y14" i="24" s="1"/>
  <c r="H8" i="12"/>
  <c r="L35" i="24" s="1"/>
  <c r="F34" i="12"/>
  <c r="E34" i="12"/>
  <c r="D34" i="12"/>
  <c r="C34" i="12"/>
  <c r="T13" i="8" a="1"/>
  <c r="T13" i="8" s="1"/>
  <c r="T25" i="8" a="1"/>
  <c r="T25" i="8" s="1"/>
  <c r="T22" i="8" a="1"/>
  <c r="T22" i="8" s="1"/>
  <c r="T14" i="8" a="1"/>
  <c r="T14" i="8" s="1"/>
  <c r="C22" i="12"/>
  <c r="D18" i="12"/>
  <c r="C33" i="12"/>
  <c r="E32" i="12"/>
  <c r="E30" i="12"/>
  <c r="E20" i="12"/>
  <c r="X31" i="24"/>
  <c r="X19" i="24"/>
  <c r="X10" i="24"/>
  <c r="W22" i="24"/>
  <c r="W17" i="24"/>
  <c r="W23" i="24"/>
  <c r="C3" i="22"/>
  <c r="V20" i="24" s="1"/>
  <c r="Q36" i="24"/>
  <c r="O36" i="24"/>
  <c r="O33" i="24"/>
  <c r="O37" i="24"/>
  <c r="U35" i="24"/>
  <c r="U34" i="24"/>
  <c r="U33" i="24"/>
  <c r="U32" i="24"/>
  <c r="F20" i="12"/>
  <c r="D30" i="12"/>
  <c r="F21" i="12"/>
  <c r="D19" i="12"/>
  <c r="C21" i="12"/>
  <c r="C32" i="12"/>
  <c r="E31" i="12"/>
  <c r="D23" i="12"/>
  <c r="D33" i="12"/>
  <c r="E33" i="12"/>
  <c r="C30" i="12"/>
  <c r="F17" i="12"/>
  <c r="Q35" i="24"/>
  <c r="Q37" i="24"/>
  <c r="Q33" i="24"/>
  <c r="T31" i="24"/>
  <c r="I148" i="3"/>
  <c r="H148" i="3" s="1"/>
  <c r="F33" i="12"/>
  <c r="F19" i="12"/>
  <c r="D21" i="12"/>
  <c r="F23" i="12"/>
  <c r="F30" i="12"/>
  <c r="E22" i="12"/>
  <c r="I149" i="3"/>
  <c r="H149" i="3" s="1"/>
  <c r="I153" i="3"/>
  <c r="H153" i="3" s="1"/>
  <c r="F22" i="12"/>
  <c r="C20" i="12"/>
  <c r="D17" i="12"/>
  <c r="D32" i="12"/>
  <c r="C19" i="12"/>
  <c r="E19" i="12"/>
  <c r="E23" i="12"/>
  <c r="D20" i="12"/>
  <c r="C23" i="12"/>
  <c r="F18" i="12"/>
  <c r="F32" i="12"/>
  <c r="C18" i="12"/>
  <c r="I152" i="3"/>
  <c r="H152" i="3" s="1"/>
  <c r="I146" i="3"/>
  <c r="H146" i="3" s="1"/>
  <c r="F31" i="12"/>
  <c r="I6" i="3"/>
  <c r="H6" i="3" s="1"/>
  <c r="C3" i="18"/>
  <c r="R12" i="24" s="1"/>
  <c r="Q3" i="18"/>
  <c r="R31" i="24"/>
  <c r="K6" i="8"/>
  <c r="I130" i="4"/>
  <c r="H130" i="4" s="1"/>
  <c r="I131" i="4"/>
  <c r="H131" i="4" s="1"/>
  <c r="I145" i="4"/>
  <c r="H145" i="4" s="1"/>
  <c r="I149" i="4"/>
  <c r="H149" i="4" s="1"/>
  <c r="I7" i="3"/>
  <c r="H7" i="3" s="1"/>
  <c r="I6" i="12"/>
  <c r="H6" i="12" s="1"/>
  <c r="L33" i="24" s="1"/>
  <c r="E152" i="4"/>
  <c r="I91" i="4"/>
  <c r="H91" i="4" s="1"/>
  <c r="I154" i="3"/>
  <c r="H154" i="3" s="1"/>
  <c r="I5" i="12"/>
  <c r="H5" i="12" s="1"/>
  <c r="L32" i="24" s="1"/>
  <c r="I4" i="12"/>
  <c r="H4" i="12" s="1"/>
  <c r="L31" i="24" s="1"/>
  <c r="I77" i="3"/>
  <c r="H77" i="3" s="1"/>
  <c r="L19" i="24" s="1"/>
  <c r="C43" i="4"/>
  <c r="I67" i="4"/>
  <c r="H67" i="4" s="1"/>
  <c r="I75" i="3"/>
  <c r="H75" i="3" s="1"/>
  <c r="L17" i="24" s="1"/>
  <c r="F137" i="4"/>
  <c r="U34" i="8" a="1"/>
  <c r="U34" i="8" s="1"/>
  <c r="T20" i="8" a="1"/>
  <c r="T20" i="8" s="1"/>
  <c r="T21" i="8" a="1"/>
  <c r="T21" i="8" s="1"/>
  <c r="T29" i="8" a="1"/>
  <c r="T29" i="8" s="1"/>
  <c r="B2" i="8" a="1"/>
  <c r="B2" i="8" s="1"/>
  <c r="T31" i="8" a="1"/>
  <c r="T31" i="8" s="1"/>
  <c r="T11" i="8" a="1"/>
  <c r="T11" i="8" s="1"/>
  <c r="T16" i="8" a="1"/>
  <c r="T16" i="8" s="1"/>
  <c r="T26" i="8" a="1"/>
  <c r="T26" i="8" s="1"/>
  <c r="U10" i="8" a="1"/>
  <c r="U10" i="8" s="1"/>
  <c r="T24" i="8" a="1"/>
  <c r="T24" i="8" s="1"/>
  <c r="T27" i="8" a="1"/>
  <c r="T27" i="8" s="1"/>
  <c r="T17" i="8" a="1"/>
  <c r="T17" i="8" s="1"/>
  <c r="T28" i="8" a="1"/>
  <c r="T28" i="8" s="1"/>
  <c r="U16" i="8" a="1"/>
  <c r="U16" i="8" s="1"/>
  <c r="T39" i="8" a="1"/>
  <c r="T39" i="8" s="1"/>
  <c r="T10" i="8" a="1"/>
  <c r="T10" i="8" s="1"/>
  <c r="T23" i="8" a="1"/>
  <c r="T23" i="8" s="1"/>
  <c r="T33" i="8" a="1"/>
  <c r="T33" i="8" s="1"/>
  <c r="T12" i="8" a="1"/>
  <c r="T12" i="8" s="1"/>
  <c r="T35" i="8" a="1"/>
  <c r="T35" i="8" s="1"/>
  <c r="T38" i="8" a="1"/>
  <c r="T38" i="8" s="1"/>
  <c r="T30" i="8" a="1"/>
  <c r="T30" i="8" s="1"/>
  <c r="U24" i="8" a="1"/>
  <c r="U24" i="8" s="1"/>
  <c r="T32" i="8" a="1"/>
  <c r="T32" i="8" s="1"/>
  <c r="U13" i="8" a="1"/>
  <c r="U13" i="8" s="1"/>
  <c r="U15" i="8" a="1"/>
  <c r="U15" i="8" s="1"/>
  <c r="T36" i="8" a="1"/>
  <c r="T36" i="8" s="1"/>
  <c r="U23" i="8" a="1"/>
  <c r="U23" i="8" s="1"/>
  <c r="T37" i="8" a="1"/>
  <c r="T37" i="8" s="1"/>
  <c r="U32" i="8" a="1"/>
  <c r="U32" i="8" s="1"/>
  <c r="U28" i="8" a="1"/>
  <c r="U28" i="8" s="1"/>
  <c r="U21" i="8" a="1"/>
  <c r="U21" i="8" s="1"/>
  <c r="U29" i="8" a="1"/>
  <c r="U29" i="8" s="1"/>
  <c r="U35" i="8" a="1"/>
  <c r="U35" i="8" s="1"/>
  <c r="U14" i="8" a="1"/>
  <c r="U14" i="8" s="1"/>
  <c r="U22" i="8" a="1"/>
  <c r="U22" i="8" s="1"/>
  <c r="U30" i="8" a="1"/>
  <c r="U30" i="8" s="1"/>
  <c r="U31" i="8" a="1"/>
  <c r="U31" i="8" s="1"/>
  <c r="U36" i="8" a="1"/>
  <c r="U36" i="8" s="1"/>
  <c r="T18" i="8" a="1"/>
  <c r="T18" i="8" s="1"/>
  <c r="T19" i="8" a="1"/>
  <c r="T19" i="8" s="1"/>
  <c r="T15" i="8" a="1"/>
  <c r="T15" i="8" s="1"/>
  <c r="U17" i="8" a="1"/>
  <c r="U17" i="8" s="1"/>
  <c r="U25" i="8" a="1"/>
  <c r="U25" i="8" s="1"/>
  <c r="U33" i="8" a="1"/>
  <c r="U33" i="8" s="1"/>
  <c r="U39" i="8" a="1"/>
  <c r="U39" i="8" s="1"/>
  <c r="U18" i="8" a="1"/>
  <c r="U18" i="8" s="1"/>
  <c r="U26" i="8" a="1"/>
  <c r="U26" i="8" s="1"/>
  <c r="U37" i="8" a="1"/>
  <c r="U37" i="8" s="1"/>
  <c r="U11" i="8" a="1"/>
  <c r="U11" i="8" s="1"/>
  <c r="U19" i="8" a="1"/>
  <c r="U19" i="8" s="1"/>
  <c r="U27" i="8" a="1"/>
  <c r="U27" i="8" s="1"/>
  <c r="U38" i="8" a="1"/>
  <c r="U38" i="8" s="1"/>
  <c r="T34" i="8" a="1"/>
  <c r="T34" i="8" s="1"/>
  <c r="U12" i="8" a="1"/>
  <c r="U12" i="8" s="1"/>
  <c r="U20" i="8" a="1"/>
  <c r="U20" i="8" s="1"/>
  <c r="F11" i="12"/>
  <c r="C41" i="4"/>
  <c r="I133" i="4"/>
  <c r="H133" i="4" s="1"/>
  <c r="I135" i="4"/>
  <c r="H135" i="4" s="1"/>
  <c r="I108" i="4"/>
  <c r="H108" i="4" s="1"/>
  <c r="I9" i="12"/>
  <c r="H9" i="12" s="1"/>
  <c r="L36" i="24" s="1"/>
  <c r="F152" i="4"/>
  <c r="C77" i="4"/>
  <c r="E41" i="4"/>
  <c r="I90" i="4"/>
  <c r="H90" i="4" s="1"/>
  <c r="I104" i="4"/>
  <c r="H104" i="4" s="1"/>
  <c r="I133" i="3"/>
  <c r="H133" i="3" s="1"/>
  <c r="I125" i="3"/>
  <c r="H125" i="3" s="1"/>
  <c r="I128" i="4"/>
  <c r="H128" i="4" s="1"/>
  <c r="C78" i="4"/>
  <c r="F44" i="4"/>
  <c r="D6" i="4"/>
  <c r="C11" i="12"/>
  <c r="D119" i="4"/>
  <c r="I95" i="4"/>
  <c r="H95" i="4" s="1"/>
  <c r="C9" i="3"/>
  <c r="I69" i="4"/>
  <c r="H69" i="4" s="1"/>
  <c r="I102" i="4"/>
  <c r="H102" i="4" s="1"/>
  <c r="F9" i="3"/>
  <c r="I7" i="12"/>
  <c r="H7" i="12" s="1"/>
  <c r="L34" i="24" s="1"/>
  <c r="I81" i="3"/>
  <c r="H81" i="3" s="1"/>
  <c r="L23" i="24" s="1"/>
  <c r="I115" i="3"/>
  <c r="H115" i="3" s="1"/>
  <c r="I106" i="4"/>
  <c r="H106" i="4" s="1"/>
  <c r="I4" i="3"/>
  <c r="H4" i="3" s="1"/>
  <c r="I69" i="3"/>
  <c r="H69" i="3" s="1"/>
  <c r="L11" i="24" s="1"/>
  <c r="I31" i="4"/>
  <c r="H31" i="4" s="1"/>
  <c r="I54" i="4"/>
  <c r="H54" i="4" s="1"/>
  <c r="D9" i="3"/>
  <c r="D11" i="12"/>
  <c r="I82" i="3"/>
  <c r="H82" i="3" s="1"/>
  <c r="L24" i="24" s="1"/>
  <c r="E11" i="12"/>
  <c r="I146" i="4"/>
  <c r="H146" i="4" s="1"/>
  <c r="I55" i="4"/>
  <c r="H55" i="4" s="1"/>
  <c r="E6" i="4"/>
  <c r="C115" i="4"/>
  <c r="F120" i="4"/>
  <c r="I53" i="4"/>
  <c r="H53" i="4" s="1"/>
  <c r="E70" i="4"/>
  <c r="I129" i="4"/>
  <c r="H129" i="4" s="1"/>
  <c r="I144" i="4"/>
  <c r="H144" i="4" s="1"/>
  <c r="I147" i="4"/>
  <c r="H147" i="4" s="1"/>
  <c r="I134" i="4"/>
  <c r="H134" i="4" s="1"/>
  <c r="E9" i="3"/>
  <c r="E42" i="4"/>
  <c r="F70" i="4"/>
  <c r="E44" i="4"/>
  <c r="E116" i="4"/>
  <c r="D41" i="4"/>
  <c r="D79" i="4"/>
  <c r="F7" i="4"/>
  <c r="E43" i="4"/>
  <c r="C116" i="4"/>
  <c r="F116" i="4"/>
  <c r="F119" i="4"/>
  <c r="F117" i="4"/>
  <c r="F79" i="4"/>
  <c r="C117" i="4"/>
  <c r="I73" i="3"/>
  <c r="H73" i="3" s="1"/>
  <c r="L15" i="24" s="1"/>
  <c r="I67" i="3"/>
  <c r="H67" i="3" s="1"/>
  <c r="L9" i="24" s="1"/>
  <c r="I16" i="4"/>
  <c r="H16" i="4" s="1"/>
  <c r="I147" i="3"/>
  <c r="H147" i="3" s="1"/>
  <c r="I68" i="3"/>
  <c r="H68" i="3" s="1"/>
  <c r="L10" i="24" s="1"/>
  <c r="I70" i="3"/>
  <c r="H70" i="3" s="1"/>
  <c r="L12" i="24" s="1"/>
  <c r="C34" i="4"/>
  <c r="I52" i="4"/>
  <c r="H52" i="4" s="1"/>
  <c r="I68" i="4"/>
  <c r="H68" i="4" s="1"/>
  <c r="I64" i="3"/>
  <c r="H64" i="3" s="1"/>
  <c r="L6" i="24" s="1"/>
  <c r="I65" i="3"/>
  <c r="H65" i="3" s="1"/>
  <c r="L7" i="24" s="1"/>
  <c r="I15" i="4"/>
  <c r="H15" i="4" s="1"/>
  <c r="D22" i="4"/>
  <c r="C141" i="3"/>
  <c r="I64" i="4"/>
  <c r="H64" i="4" s="1"/>
  <c r="I66" i="4"/>
  <c r="H66" i="4" s="1"/>
  <c r="F96" i="4"/>
  <c r="E96" i="4"/>
  <c r="I93" i="4"/>
  <c r="H93" i="4" s="1"/>
  <c r="D137" i="4"/>
  <c r="I5" i="3"/>
  <c r="H5" i="3" s="1"/>
  <c r="E7" i="4"/>
  <c r="F40" i="4"/>
  <c r="F81" i="4"/>
  <c r="D80" i="4"/>
  <c r="E79" i="4"/>
  <c r="D5" i="4"/>
  <c r="F5" i="4"/>
  <c r="C42" i="4"/>
  <c r="C119" i="4"/>
  <c r="D43" i="4"/>
  <c r="E5" i="4"/>
  <c r="C118" i="4"/>
  <c r="E4" i="4"/>
  <c r="E81" i="4"/>
  <c r="C40" i="4"/>
  <c r="D120" i="4"/>
  <c r="C80" i="4"/>
  <c r="E119" i="4"/>
  <c r="E22" i="4"/>
  <c r="C81" i="4"/>
  <c r="I20" i="4"/>
  <c r="H20" i="4" s="1"/>
  <c r="E40" i="4"/>
  <c r="D7" i="4"/>
  <c r="D78" i="4"/>
  <c r="D40" i="4"/>
  <c r="D152" i="4"/>
  <c r="I10" i="12"/>
  <c r="H10" i="12" s="1"/>
  <c r="L37" i="24" s="1"/>
  <c r="F80" i="4"/>
  <c r="C44" i="4"/>
  <c r="D115" i="4"/>
  <c r="E115" i="4"/>
  <c r="D118" i="4"/>
  <c r="D44" i="4"/>
  <c r="F115" i="4"/>
  <c r="E120" i="4"/>
  <c r="C120" i="4"/>
  <c r="I138" i="3"/>
  <c r="H138" i="3" s="1"/>
  <c r="C4" i="4"/>
  <c r="D116" i="4"/>
  <c r="E77" i="4"/>
  <c r="F77" i="4"/>
  <c r="F118" i="4"/>
  <c r="D77" i="4"/>
  <c r="E118" i="4"/>
  <c r="F42" i="4"/>
  <c r="I71" i="3"/>
  <c r="H71" i="3" s="1"/>
  <c r="L13" i="24" s="1"/>
  <c r="F43" i="4"/>
  <c r="D81" i="4"/>
  <c r="C79" i="4"/>
  <c r="F41" i="4"/>
  <c r="F4" i="4"/>
  <c r="C6" i="4"/>
  <c r="D4" i="4"/>
  <c r="F6" i="4"/>
  <c r="C7" i="4"/>
  <c r="F78" i="4"/>
  <c r="E80" i="4"/>
  <c r="D42" i="4"/>
  <c r="D117" i="4"/>
  <c r="E155" i="3"/>
  <c r="I79" i="3"/>
  <c r="H79" i="3" s="1"/>
  <c r="L21" i="24" s="1"/>
  <c r="E141" i="3"/>
  <c r="E127" i="3"/>
  <c r="E58" i="4"/>
  <c r="C58" i="4"/>
  <c r="I105" i="4"/>
  <c r="H105" i="4" s="1"/>
  <c r="I132" i="4"/>
  <c r="H132" i="4" s="1"/>
  <c r="I148" i="4"/>
  <c r="H148" i="4" s="1"/>
  <c r="I150" i="4"/>
  <c r="H150" i="4" s="1"/>
  <c r="I8" i="3"/>
  <c r="H8" i="3" s="1"/>
  <c r="C155" i="3"/>
  <c r="D155" i="3"/>
  <c r="I30" i="4"/>
  <c r="H30" i="4" s="1"/>
  <c r="I33" i="4"/>
  <c r="H33" i="4" s="1"/>
  <c r="C127" i="3"/>
  <c r="C5" i="4"/>
  <c r="I18" i="4"/>
  <c r="H18" i="4" s="1"/>
  <c r="I21" i="4"/>
  <c r="H21" i="4" s="1"/>
  <c r="I32" i="4"/>
  <c r="H32" i="4" s="1"/>
  <c r="I114" i="3"/>
  <c r="H114" i="3" s="1"/>
  <c r="I137" i="3"/>
  <c r="H137" i="3" s="1"/>
  <c r="I135" i="3"/>
  <c r="H135" i="3" s="1"/>
  <c r="I123" i="3"/>
  <c r="H123" i="3" s="1"/>
  <c r="I72" i="3"/>
  <c r="H72" i="3" s="1"/>
  <c r="L14" i="24" s="1"/>
  <c r="F34" i="4"/>
  <c r="C118" i="3"/>
  <c r="D141" i="3"/>
  <c r="D127" i="3"/>
  <c r="I57" i="4"/>
  <c r="H57" i="4" s="1"/>
  <c r="C70" i="4"/>
  <c r="I89" i="4"/>
  <c r="H89" i="4" s="1"/>
  <c r="D96" i="4"/>
  <c r="I94" i="4"/>
  <c r="H94" i="4" s="1"/>
  <c r="C137" i="4"/>
  <c r="C152" i="4"/>
  <c r="F155" i="3"/>
  <c r="D33" i="3"/>
  <c r="F18" i="3"/>
  <c r="F26" i="3"/>
  <c r="E98" i="3"/>
  <c r="F24" i="3"/>
  <c r="F30" i="3"/>
  <c r="D106" i="3"/>
  <c r="C92" i="3"/>
  <c r="D95" i="3"/>
  <c r="E89" i="3"/>
  <c r="D25" i="3"/>
  <c r="I92" i="4"/>
  <c r="H92" i="4" s="1"/>
  <c r="I151" i="3"/>
  <c r="H151" i="3" s="1"/>
  <c r="D118" i="3"/>
  <c r="D58" i="4"/>
  <c r="I66" i="3"/>
  <c r="H66" i="3" s="1"/>
  <c r="L8" i="24" s="1"/>
  <c r="I74" i="3"/>
  <c r="H74" i="3" s="1"/>
  <c r="L16" i="24" s="1"/>
  <c r="I19" i="4"/>
  <c r="H19" i="4" s="1"/>
  <c r="I28" i="4"/>
  <c r="H28" i="4" s="1"/>
  <c r="F118" i="3"/>
  <c r="I80" i="3"/>
  <c r="H80" i="3" s="1"/>
  <c r="L22" i="24" s="1"/>
  <c r="D84" i="3"/>
  <c r="C22" i="4"/>
  <c r="D34" i="4"/>
  <c r="I136" i="3"/>
  <c r="H136" i="3" s="1"/>
  <c r="I134" i="3"/>
  <c r="H134" i="3" s="1"/>
  <c r="I124" i="3"/>
  <c r="H124" i="3" s="1"/>
  <c r="I56" i="4"/>
  <c r="H56" i="4" s="1"/>
  <c r="D70" i="4"/>
  <c r="I65" i="4"/>
  <c r="H65" i="4" s="1"/>
  <c r="F109" i="4"/>
  <c r="D109" i="4"/>
  <c r="C109" i="4"/>
  <c r="C96" i="4"/>
  <c r="I107" i="4"/>
  <c r="H107" i="4" s="1"/>
  <c r="E137" i="4"/>
  <c r="I78" i="3"/>
  <c r="H78" i="3" s="1"/>
  <c r="L20" i="24" s="1"/>
  <c r="C84" i="3"/>
  <c r="F22" i="4"/>
  <c r="I17" i="4"/>
  <c r="H17" i="4" s="1"/>
  <c r="I29" i="4"/>
  <c r="H29" i="4" s="1"/>
  <c r="E34" i="4"/>
  <c r="E118" i="3"/>
  <c r="I116" i="3"/>
  <c r="H116" i="3" s="1"/>
  <c r="F141" i="3"/>
  <c r="I132" i="3"/>
  <c r="H132" i="3" s="1"/>
  <c r="F58" i="4"/>
  <c r="E109" i="4"/>
  <c r="I103" i="4"/>
  <c r="H103" i="4" s="1"/>
  <c r="F84" i="3"/>
  <c r="I139" i="3"/>
  <c r="H139" i="3" s="1"/>
  <c r="E84" i="3"/>
  <c r="F127" i="3"/>
  <c r="E117" i="4"/>
  <c r="E78" i="4"/>
  <c r="C31" i="12"/>
  <c r="E21" i="12"/>
  <c r="D22" i="12"/>
  <c r="C17" i="12"/>
  <c r="D31" i="12"/>
  <c r="E18" i="12"/>
  <c r="C26" i="24"/>
  <c r="C38" i="24"/>
  <c r="Q3" i="17"/>
  <c r="C3" i="17"/>
  <c r="Q21" i="24" s="1"/>
  <c r="C3" i="15"/>
  <c r="O17" i="24" s="1"/>
  <c r="Q3" i="15"/>
  <c r="M6" i="24"/>
  <c r="M16" i="24"/>
  <c r="C3" i="47"/>
  <c r="AO22" i="24"/>
  <c r="AO13" i="24"/>
  <c r="AO24" i="24"/>
  <c r="AO26" i="24"/>
  <c r="AO20" i="24"/>
  <c r="AO11" i="24"/>
  <c r="AO10" i="24"/>
  <c r="AO17" i="24"/>
  <c r="AO9" i="24"/>
  <c r="AO21" i="24"/>
  <c r="AO19" i="24"/>
  <c r="AO16" i="24"/>
  <c r="AO8" i="24"/>
  <c r="AO12" i="24"/>
  <c r="AO6" i="24"/>
  <c r="AO15" i="24"/>
  <c r="AO7" i="24"/>
  <c r="AO23" i="24"/>
  <c r="C3" i="43"/>
  <c r="AN10" i="24" s="1"/>
  <c r="Q3" i="43"/>
  <c r="C3" i="42"/>
  <c r="C3" i="41"/>
  <c r="Q3" i="41"/>
  <c r="AH17" i="24"/>
  <c r="AH6" i="24"/>
  <c r="AG26" i="24"/>
  <c r="AG13" i="24"/>
  <c r="AG16" i="24"/>
  <c r="AG20" i="24"/>
  <c r="C3" i="35"/>
  <c r="AF26" i="24" s="1"/>
  <c r="Q3" i="35"/>
  <c r="C3" i="34"/>
  <c r="AE18" i="24" s="1"/>
  <c r="AB12" i="24"/>
  <c r="AB20" i="24"/>
  <c r="AB24" i="24"/>
  <c r="AA10" i="24"/>
  <c r="AA17" i="24"/>
  <c r="AA13" i="24"/>
  <c r="AA12" i="24"/>
  <c r="AA15" i="24"/>
  <c r="AA23" i="24"/>
  <c r="AA16" i="24"/>
  <c r="AA19" i="24"/>
  <c r="AA21" i="24"/>
  <c r="AA26" i="24"/>
  <c r="Q3" i="28"/>
  <c r="C3" i="28"/>
  <c r="Z17" i="24" s="1"/>
  <c r="Q3" i="27"/>
  <c r="X20" i="24"/>
  <c r="Q3" i="25"/>
  <c r="W6" i="24"/>
  <c r="W24" i="24"/>
  <c r="V11" i="24"/>
  <c r="V7" i="24"/>
  <c r="V15" i="24"/>
  <c r="V22" i="24"/>
  <c r="C6" i="8"/>
  <c r="Q3" i="22"/>
  <c r="Q3" i="21"/>
  <c r="Q3" i="19"/>
  <c r="C3" i="19"/>
  <c r="S18" i="24" s="1"/>
  <c r="R10" i="24"/>
  <c r="R26" i="24"/>
  <c r="Q3" i="16"/>
  <c r="AN8" i="24"/>
  <c r="AL11" i="24"/>
  <c r="AK7" i="24"/>
  <c r="AK11" i="24"/>
  <c r="AK13" i="24"/>
  <c r="AJ15" i="24"/>
  <c r="AH10" i="24"/>
  <c r="AG7" i="24"/>
  <c r="AG21" i="24"/>
  <c r="AG14" i="24"/>
  <c r="AG11" i="24"/>
  <c r="AG15" i="24"/>
  <c r="AG8" i="24"/>
  <c r="AG12" i="24"/>
  <c r="AF8" i="24"/>
  <c r="AF9" i="24"/>
  <c r="AF13" i="24"/>
  <c r="AD16" i="24"/>
  <c r="AC17" i="24"/>
  <c r="AC7" i="24"/>
  <c r="AC8" i="24"/>
  <c r="AC19" i="24"/>
  <c r="AC22" i="24"/>
  <c r="AC10" i="24"/>
  <c r="AC11" i="24"/>
  <c r="AC12" i="24"/>
  <c r="AC16" i="24"/>
  <c r="AC20" i="24"/>
  <c r="AC23" i="24"/>
  <c r="AC26" i="24"/>
  <c r="AB22" i="24"/>
  <c r="AB16" i="24"/>
  <c r="AB7" i="24"/>
  <c r="AB19" i="24"/>
  <c r="AB15" i="24"/>
  <c r="AB26" i="24"/>
  <c r="AB23" i="24"/>
  <c r="AB21" i="24"/>
  <c r="AB14" i="24"/>
  <c r="AA11" i="24"/>
  <c r="Z14" i="24"/>
  <c r="W15" i="24"/>
  <c r="W13" i="24"/>
  <c r="W11" i="24"/>
  <c r="W9" i="24"/>
  <c r="W16" i="24"/>
  <c r="W26" i="24"/>
  <c r="W7" i="24"/>
  <c r="W14" i="24"/>
  <c r="W12" i="24"/>
  <c r="V6" i="24"/>
  <c r="V21" i="24"/>
  <c r="V16" i="24"/>
  <c r="U8" i="24"/>
  <c r="U20" i="24"/>
  <c r="U11" i="24"/>
  <c r="U12" i="24"/>
  <c r="U24" i="24"/>
  <c r="U15" i="24"/>
  <c r="T9" i="24"/>
  <c r="T13" i="24"/>
  <c r="T17" i="24"/>
  <c r="T22" i="24"/>
  <c r="T8" i="24"/>
  <c r="T16" i="24"/>
  <c r="T26" i="24"/>
  <c r="T7" i="24"/>
  <c r="T11" i="24"/>
  <c r="T15" i="24"/>
  <c r="T20" i="24"/>
  <c r="T6" i="24"/>
  <c r="T23" i="24"/>
  <c r="T10" i="24"/>
  <c r="T14" i="24"/>
  <c r="S16" i="24"/>
  <c r="P7" i="24"/>
  <c r="P11" i="24"/>
  <c r="P15" i="24"/>
  <c r="P20" i="24"/>
  <c r="P24" i="24"/>
  <c r="P8" i="24"/>
  <c r="P12" i="24"/>
  <c r="P16" i="24"/>
  <c r="P21" i="24"/>
  <c r="P26" i="24"/>
  <c r="P9" i="24"/>
  <c r="P13" i="24"/>
  <c r="P17" i="24"/>
  <c r="P22" i="24"/>
  <c r="P10" i="24"/>
  <c r="P14" i="24"/>
  <c r="P19" i="24"/>
  <c r="P23" i="24"/>
  <c r="V8" i="24" l="1"/>
  <c r="V13" i="24"/>
  <c r="V19" i="24"/>
  <c r="V17" i="24"/>
  <c r="U38" i="24"/>
  <c r="U21" i="24"/>
  <c r="U9" i="24"/>
  <c r="U19" i="24"/>
  <c r="U17" i="24"/>
  <c r="U22" i="24"/>
  <c r="U6" i="24"/>
  <c r="U14" i="24"/>
  <c r="U10" i="24"/>
  <c r="U16" i="24"/>
  <c r="U13" i="24"/>
  <c r="U7" i="24"/>
  <c r="U23" i="24"/>
  <c r="U26" i="24"/>
  <c r="T19" i="24"/>
  <c r="T21" i="24"/>
  <c r="T24" i="24"/>
  <c r="T12" i="24"/>
  <c r="R6" i="24"/>
  <c r="AQ12" i="24"/>
  <c r="AQ7" i="24"/>
  <c r="AQ26" i="24"/>
  <c r="AQ22" i="24"/>
  <c r="AQ24" i="24"/>
  <c r="AQ38" i="24"/>
  <c r="AQ15" i="24"/>
  <c r="AQ16" i="24"/>
  <c r="AQ21" i="24"/>
  <c r="AQ19" i="24"/>
  <c r="AQ8" i="24"/>
  <c r="AQ10" i="24"/>
  <c r="AQ14" i="24"/>
  <c r="AH13" i="24"/>
  <c r="AH21" i="24"/>
  <c r="AH26" i="24"/>
  <c r="AH24" i="24"/>
  <c r="AH8" i="24"/>
  <c r="AH14" i="24"/>
  <c r="AH15" i="24"/>
  <c r="AH22" i="24"/>
  <c r="AH11" i="24"/>
  <c r="AH18" i="24"/>
  <c r="AH12" i="24"/>
  <c r="AH23" i="24"/>
  <c r="AH19" i="24"/>
  <c r="AH9" i="24"/>
  <c r="AH7" i="24"/>
  <c r="AH16" i="24"/>
  <c r="AH38" i="24"/>
  <c r="AE16" i="24"/>
  <c r="Y13" i="24"/>
  <c r="X13" i="24"/>
  <c r="X12" i="24"/>
  <c r="R38" i="24"/>
  <c r="R18" i="24"/>
  <c r="P38" i="24"/>
  <c r="P18" i="24"/>
  <c r="P6" i="24"/>
  <c r="O10" i="24"/>
  <c r="M14" i="24"/>
  <c r="M18" i="24"/>
  <c r="AP38" i="24"/>
  <c r="AP18" i="24"/>
  <c r="AN24" i="24"/>
  <c r="AN11" i="24"/>
  <c r="AN20" i="24"/>
  <c r="AN18" i="24"/>
  <c r="AN17" i="24"/>
  <c r="AN23" i="24"/>
  <c r="AN14" i="24"/>
  <c r="AN21" i="24"/>
  <c r="AN13" i="24"/>
  <c r="AM16" i="24"/>
  <c r="AM18" i="24"/>
  <c r="AM17" i="24"/>
  <c r="AM9" i="24"/>
  <c r="AL23" i="24"/>
  <c r="AL18" i="24"/>
  <c r="AJ38" i="24"/>
  <c r="AJ18" i="24"/>
  <c r="AK19" i="24"/>
  <c r="AK18" i="24"/>
  <c r="AK10" i="24"/>
  <c r="AF10" i="24"/>
  <c r="AF18" i="24"/>
  <c r="AI10" i="24"/>
  <c r="AI18" i="24"/>
  <c r="AD8" i="24"/>
  <c r="AD18" i="24"/>
  <c r="AD13" i="24"/>
  <c r="AD15" i="24"/>
  <c r="AD7" i="24"/>
  <c r="Z26" i="24"/>
  <c r="Z18" i="24"/>
  <c r="Z7" i="24"/>
  <c r="Y9" i="24"/>
  <c r="Y18" i="24"/>
  <c r="X16" i="24"/>
  <c r="X14" i="24"/>
  <c r="X11" i="24"/>
  <c r="X23" i="24"/>
  <c r="X21" i="24"/>
  <c r="X15" i="24"/>
  <c r="X6" i="24"/>
  <c r="X26" i="24"/>
  <c r="X7" i="24"/>
  <c r="X9" i="24"/>
  <c r="V10" i="24"/>
  <c r="V23" i="24"/>
  <c r="V12" i="24"/>
  <c r="V24" i="24"/>
  <c r="V14" i="24"/>
  <c r="V26" i="24"/>
  <c r="V18" i="24"/>
  <c r="S8" i="24"/>
  <c r="S22" i="24"/>
  <c r="Q7" i="24"/>
  <c r="Q38" i="24"/>
  <c r="Q18" i="24"/>
  <c r="O26" i="24"/>
  <c r="O7" i="24"/>
  <c r="O18" i="24"/>
  <c r="O15" i="24"/>
  <c r="R16" i="24"/>
  <c r="R21" i="24"/>
  <c r="R9" i="24"/>
  <c r="M15" i="24"/>
  <c r="M26" i="24"/>
  <c r="M17" i="24"/>
  <c r="M12" i="24"/>
  <c r="M8" i="24"/>
  <c r="M21" i="24"/>
  <c r="M13" i="24"/>
  <c r="M7" i="24"/>
  <c r="M9" i="24"/>
  <c r="M23" i="24"/>
  <c r="M22" i="24"/>
  <c r="AQ20" i="24"/>
  <c r="AQ23" i="24"/>
  <c r="AQ6" i="24"/>
  <c r="AN15" i="24"/>
  <c r="AN12" i="24"/>
  <c r="AN7" i="24"/>
  <c r="AN26" i="24"/>
  <c r="AM6" i="24"/>
  <c r="AM22" i="24"/>
  <c r="AM13" i="24"/>
  <c r="AM21" i="24"/>
  <c r="AK9" i="24"/>
  <c r="AK16" i="24"/>
  <c r="AK12" i="24"/>
  <c r="AK23" i="24"/>
  <c r="AK22" i="24"/>
  <c r="AK26" i="24"/>
  <c r="AK15" i="24"/>
  <c r="AK17" i="24"/>
  <c r="AJ6" i="24"/>
  <c r="AJ8" i="24"/>
  <c r="AJ20" i="24"/>
  <c r="AJ22" i="24"/>
  <c r="AJ13" i="24"/>
  <c r="AJ12" i="24"/>
  <c r="AJ14" i="24"/>
  <c r="AJ21" i="24"/>
  <c r="AJ11" i="24"/>
  <c r="AJ26" i="24"/>
  <c r="AJ10" i="24"/>
  <c r="AJ23" i="24"/>
  <c r="AF19" i="24"/>
  <c r="AF17" i="24"/>
  <c r="AF15" i="24"/>
  <c r="AD12" i="24"/>
  <c r="AD26" i="24"/>
  <c r="AD11" i="24"/>
  <c r="AD14" i="24"/>
  <c r="Z9" i="24"/>
  <c r="Z8" i="24"/>
  <c r="Z12" i="24"/>
  <c r="Z11" i="24"/>
  <c r="Y10" i="24"/>
  <c r="Y15" i="24"/>
  <c r="Y12" i="24"/>
  <c r="Y38" i="24"/>
  <c r="Y17" i="24"/>
  <c r="Y8" i="24"/>
  <c r="Y7" i="24"/>
  <c r="Y26" i="24"/>
  <c r="Y11" i="24"/>
  <c r="X8" i="24"/>
  <c r="X38" i="24"/>
  <c r="X22" i="24"/>
  <c r="X24" i="24"/>
  <c r="X17" i="24"/>
  <c r="S38" i="24"/>
  <c r="S6" i="24"/>
  <c r="S17" i="24"/>
  <c r="S11" i="24"/>
  <c r="S19" i="24"/>
  <c r="S24" i="24"/>
  <c r="S15" i="24"/>
  <c r="S7" i="24"/>
  <c r="S12" i="24"/>
  <c r="S21" i="24"/>
  <c r="S26" i="24"/>
  <c r="R8" i="24"/>
  <c r="R14" i="24"/>
  <c r="R22" i="24"/>
  <c r="R7" i="24"/>
  <c r="R17" i="24"/>
  <c r="O23" i="24"/>
  <c r="O14" i="24"/>
  <c r="O16" i="24"/>
  <c r="N22" i="24"/>
  <c r="N13" i="24"/>
  <c r="N9" i="24"/>
  <c r="N24" i="24"/>
  <c r="N14" i="24"/>
  <c r="N6" i="24"/>
  <c r="N21" i="24"/>
  <c r="N12" i="24"/>
  <c r="N19" i="24"/>
  <c r="N17" i="24"/>
  <c r="N26" i="24"/>
  <c r="N8" i="24"/>
  <c r="N7" i="24"/>
  <c r="N20" i="24"/>
  <c r="N11" i="24"/>
  <c r="N10" i="24"/>
  <c r="N38" i="24"/>
  <c r="N16" i="24"/>
  <c r="N15" i="24"/>
  <c r="N23" i="24"/>
  <c r="M19" i="24"/>
  <c r="M38" i="24"/>
  <c r="M20" i="24"/>
  <c r="M11" i="24"/>
  <c r="M10" i="24"/>
  <c r="M24" i="24"/>
  <c r="AN38" i="24"/>
  <c r="AN9" i="24"/>
  <c r="AN22" i="24"/>
  <c r="AM38" i="24"/>
  <c r="AM20" i="24"/>
  <c r="AM12" i="24"/>
  <c r="AM26" i="24"/>
  <c r="AM19" i="24"/>
  <c r="AL14" i="24"/>
  <c r="AL26" i="24"/>
  <c r="AL9" i="24"/>
  <c r="AK14" i="24"/>
  <c r="AK8" i="24"/>
  <c r="AK6" i="24"/>
  <c r="AK20" i="24"/>
  <c r="AK38" i="24"/>
  <c r="AK21" i="24"/>
  <c r="AK24" i="24"/>
  <c r="AL13" i="24"/>
  <c r="AL21" i="24"/>
  <c r="AL10" i="24"/>
  <c r="AL20" i="24"/>
  <c r="AL7" i="24"/>
  <c r="AL6" i="24"/>
  <c r="AL22" i="24"/>
  <c r="AL38" i="24"/>
  <c r="AL19" i="24"/>
  <c r="AL12" i="24"/>
  <c r="AL8" i="24"/>
  <c r="AI12" i="24"/>
  <c r="AI23" i="24"/>
  <c r="AI38" i="24"/>
  <c r="AI6" i="24"/>
  <c r="AI15" i="24"/>
  <c r="AI21" i="24"/>
  <c r="AI26" i="24"/>
  <c r="AI19" i="24"/>
  <c r="AI22" i="24"/>
  <c r="AI8" i="24"/>
  <c r="AI11" i="24"/>
  <c r="AI14" i="24"/>
  <c r="AI24" i="24"/>
  <c r="AI7" i="24"/>
  <c r="AI17" i="24"/>
  <c r="AI13" i="24"/>
  <c r="AI16" i="24"/>
  <c r="AI20" i="24"/>
  <c r="AI9" i="24"/>
  <c r="I17" i="12"/>
  <c r="H17" i="12" s="1"/>
  <c r="I20" i="12"/>
  <c r="H20" i="12" s="1"/>
  <c r="AF6" i="24"/>
  <c r="AF21" i="24"/>
  <c r="AF12" i="24"/>
  <c r="AF38" i="24"/>
  <c r="AF23" i="24"/>
  <c r="AF14" i="24"/>
  <c r="AF11" i="24"/>
  <c r="AE21" i="24"/>
  <c r="AE22" i="24"/>
  <c r="AE38" i="24"/>
  <c r="AE24" i="24"/>
  <c r="AE6" i="24"/>
  <c r="AE10" i="24"/>
  <c r="AE9" i="24"/>
  <c r="AE7" i="24"/>
  <c r="AE8" i="24"/>
  <c r="AE26" i="24"/>
  <c r="AE11" i="24"/>
  <c r="AE19" i="24"/>
  <c r="AE13" i="24"/>
  <c r="AD10" i="24"/>
  <c r="AD17" i="24"/>
  <c r="AD6" i="24"/>
  <c r="AD20" i="24"/>
  <c r="AD38" i="24"/>
  <c r="AD9" i="24"/>
  <c r="AD19" i="24"/>
  <c r="AD24" i="24"/>
  <c r="AD23" i="24"/>
  <c r="AD22" i="24"/>
  <c r="AD21" i="24"/>
  <c r="D20" i="3"/>
  <c r="C56" i="3"/>
  <c r="E41" i="3"/>
  <c r="F22" i="3"/>
  <c r="C98" i="3"/>
  <c r="F45" i="3"/>
  <c r="C30" i="3"/>
  <c r="C18" i="3"/>
  <c r="D89" i="3"/>
  <c r="D45" i="3"/>
  <c r="E93" i="3"/>
  <c r="D104" i="3"/>
  <c r="C50" i="3"/>
  <c r="E25" i="3"/>
  <c r="D91" i="3"/>
  <c r="D90" i="3"/>
  <c r="I32" i="12"/>
  <c r="H32" i="12" s="1"/>
  <c r="Z20" i="24"/>
  <c r="Z13" i="24"/>
  <c r="Z10" i="24"/>
  <c r="Z21" i="24"/>
  <c r="Z19" i="24"/>
  <c r="Z23" i="24"/>
  <c r="Z16" i="24"/>
  <c r="Z38" i="24"/>
  <c r="Y6" i="24"/>
  <c r="Y16" i="24"/>
  <c r="Y19" i="24"/>
  <c r="Y24" i="24"/>
  <c r="Y21" i="24"/>
  <c r="Y22" i="24"/>
  <c r="Y23" i="24"/>
  <c r="Y20" i="24"/>
  <c r="I34" i="12"/>
  <c r="H34" i="12" s="1"/>
  <c r="I30" i="12"/>
  <c r="H30" i="12" s="1"/>
  <c r="E36" i="12"/>
  <c r="V9" i="24"/>
  <c r="V38" i="24"/>
  <c r="C36" i="12"/>
  <c r="Q11" i="24"/>
  <c r="Q17" i="24"/>
  <c r="O22" i="24"/>
  <c r="O8" i="24"/>
  <c r="O9" i="24"/>
  <c r="O38" i="24"/>
  <c r="I31" i="12"/>
  <c r="H31" i="12" s="1"/>
  <c r="I22" i="12"/>
  <c r="H22" i="12" s="1"/>
  <c r="I33" i="12"/>
  <c r="H33" i="12" s="1"/>
  <c r="Q23" i="24"/>
  <c r="Q10" i="24"/>
  <c r="Q9" i="24"/>
  <c r="Q19" i="24"/>
  <c r="Q14" i="24"/>
  <c r="Q8" i="24"/>
  <c r="Q26" i="24"/>
  <c r="Q6" i="24"/>
  <c r="Q24" i="24"/>
  <c r="Q12" i="24"/>
  <c r="Q16" i="24"/>
  <c r="Q22" i="24"/>
  <c r="Q13" i="24"/>
  <c r="Q15" i="24"/>
  <c r="Q20" i="24"/>
  <c r="I19" i="12"/>
  <c r="H19" i="12" s="1"/>
  <c r="I21" i="12"/>
  <c r="H21" i="12" s="1"/>
  <c r="F25" i="12"/>
  <c r="I23" i="12"/>
  <c r="H23" i="12" s="1"/>
  <c r="S9" i="24"/>
  <c r="S14" i="24"/>
  <c r="S13" i="24"/>
  <c r="S10" i="24"/>
  <c r="S20" i="24"/>
  <c r="S23" i="24"/>
  <c r="D25" i="12"/>
  <c r="C25" i="12"/>
  <c r="F36" i="12"/>
  <c r="I42" i="4"/>
  <c r="H42" i="4" s="1"/>
  <c r="I22" i="4"/>
  <c r="H22" i="4" s="1"/>
  <c r="R13" i="24"/>
  <c r="R20" i="24"/>
  <c r="R15" i="24"/>
  <c r="R24" i="24"/>
  <c r="R23" i="24"/>
  <c r="R11" i="24"/>
  <c r="R19" i="24"/>
  <c r="I43" i="4"/>
  <c r="H43" i="4" s="1"/>
  <c r="I152" i="4"/>
  <c r="H152" i="4" s="1"/>
  <c r="O13" i="24"/>
  <c r="O6" i="24"/>
  <c r="O21" i="24"/>
  <c r="O20" i="24"/>
  <c r="O19" i="24"/>
  <c r="O12" i="24"/>
  <c r="O11" i="24"/>
  <c r="O24" i="24"/>
  <c r="I11" i="12"/>
  <c r="H11" i="12" s="1"/>
  <c r="L38" i="24" s="1"/>
  <c r="I137" i="4"/>
  <c r="H137" i="4" s="1"/>
  <c r="I41" i="4"/>
  <c r="H41" i="4" s="1"/>
  <c r="I6" i="4"/>
  <c r="H6" i="4" s="1"/>
  <c r="I79" i="4"/>
  <c r="H79" i="4" s="1"/>
  <c r="I116" i="4"/>
  <c r="H116" i="4" s="1"/>
  <c r="D82" i="4"/>
  <c r="I7" i="4"/>
  <c r="H7" i="4" s="1"/>
  <c r="I118" i="4"/>
  <c r="H118" i="4" s="1"/>
  <c r="I4" i="4"/>
  <c r="H4" i="4" s="1"/>
  <c r="I81" i="4"/>
  <c r="H81" i="4" s="1"/>
  <c r="I119" i="4"/>
  <c r="H119" i="4" s="1"/>
  <c r="F121" i="4"/>
  <c r="I44" i="4"/>
  <c r="H44" i="4" s="1"/>
  <c r="I96" i="4"/>
  <c r="H96" i="4" s="1"/>
  <c r="I109" i="4"/>
  <c r="H109" i="4" s="1"/>
  <c r="C82" i="4"/>
  <c r="I9" i="3"/>
  <c r="H9" i="3" s="1"/>
  <c r="F82" i="4"/>
  <c r="D8" i="4"/>
  <c r="D121" i="4"/>
  <c r="I120" i="4"/>
  <c r="H120" i="4" s="1"/>
  <c r="C121" i="4"/>
  <c r="I5" i="4"/>
  <c r="H5" i="4" s="1"/>
  <c r="I77" i="4"/>
  <c r="H77" i="4" s="1"/>
  <c r="D45" i="4"/>
  <c r="I70" i="4"/>
  <c r="H70" i="4" s="1"/>
  <c r="I155" i="3"/>
  <c r="H155" i="3" s="1"/>
  <c r="I58" i="4"/>
  <c r="H58" i="4" s="1"/>
  <c r="I127" i="3"/>
  <c r="H127" i="3" s="1"/>
  <c r="I141" i="3"/>
  <c r="H141" i="3" s="1"/>
  <c r="I84" i="3"/>
  <c r="H84" i="3" s="1"/>
  <c r="L26" i="24" s="1"/>
  <c r="I34" i="4"/>
  <c r="H34" i="4" s="1"/>
  <c r="I80" i="4"/>
  <c r="H80" i="4" s="1"/>
  <c r="E45" i="4"/>
  <c r="I40" i="4"/>
  <c r="H40" i="4" s="1"/>
  <c r="C45" i="4"/>
  <c r="C8" i="4"/>
  <c r="F8" i="4"/>
  <c r="F45" i="4"/>
  <c r="E29" i="3"/>
  <c r="E18" i="3"/>
  <c r="I18" i="3" s="1"/>
  <c r="H18" i="3" s="1"/>
  <c r="F47" i="3"/>
  <c r="E50" i="3"/>
  <c r="C46" i="3"/>
  <c r="F34" i="3"/>
  <c r="E95" i="3"/>
  <c r="E55" i="3"/>
  <c r="D94" i="3"/>
  <c r="D50" i="3"/>
  <c r="C34" i="3"/>
  <c r="C45" i="3"/>
  <c r="E43" i="3"/>
  <c r="F31" i="3"/>
  <c r="E28" i="3"/>
  <c r="C44" i="3"/>
  <c r="D102" i="3"/>
  <c r="F96" i="3"/>
  <c r="F100" i="3"/>
  <c r="F90" i="3"/>
  <c r="E23" i="3"/>
  <c r="C55" i="3"/>
  <c r="D98" i="3"/>
  <c r="F19" i="3"/>
  <c r="E19" i="3"/>
  <c r="F51" i="3"/>
  <c r="C96" i="3"/>
  <c r="F102" i="3"/>
  <c r="E100" i="3"/>
  <c r="C29" i="3"/>
  <c r="C51" i="3"/>
  <c r="F57" i="3"/>
  <c r="C54" i="3"/>
  <c r="C21" i="3"/>
  <c r="C94" i="3"/>
  <c r="E92" i="3"/>
  <c r="C23" i="3"/>
  <c r="D96" i="3"/>
  <c r="E46" i="3"/>
  <c r="F20" i="3"/>
  <c r="E57" i="3"/>
  <c r="D103" i="3"/>
  <c r="F93" i="3"/>
  <c r="F46" i="3"/>
  <c r="C106" i="3"/>
  <c r="F29" i="3"/>
  <c r="D23" i="3"/>
  <c r="E54" i="3"/>
  <c r="F50" i="3"/>
  <c r="F32" i="3"/>
  <c r="E45" i="3"/>
  <c r="D56" i="3"/>
  <c r="F56" i="3"/>
  <c r="D32" i="3"/>
  <c r="D30" i="3"/>
  <c r="C43" i="3"/>
  <c r="F104" i="3"/>
  <c r="F99" i="3"/>
  <c r="C91" i="3"/>
  <c r="C95" i="3"/>
  <c r="D53" i="3"/>
  <c r="E105" i="3"/>
  <c r="C93" i="3"/>
  <c r="D24" i="3"/>
  <c r="E106" i="3"/>
  <c r="C19" i="3"/>
  <c r="F105" i="3"/>
  <c r="F41" i="3"/>
  <c r="F91" i="3"/>
  <c r="D93" i="3"/>
  <c r="C102" i="3"/>
  <c r="E94" i="3"/>
  <c r="E27" i="3"/>
  <c r="E96" i="3"/>
  <c r="E30" i="3"/>
  <c r="I30" i="3" s="1"/>
  <c r="H30" i="3" s="1"/>
  <c r="C32" i="3"/>
  <c r="E99" i="3"/>
  <c r="C42" i="3"/>
  <c r="F103" i="3"/>
  <c r="D54" i="3"/>
  <c r="C100" i="3"/>
  <c r="C53" i="3"/>
  <c r="C22" i="3"/>
  <c r="D92" i="3"/>
  <c r="E22" i="3"/>
  <c r="F97" i="3"/>
  <c r="D44" i="3"/>
  <c r="E21" i="3"/>
  <c r="F89" i="3"/>
  <c r="I89" i="3" s="1"/>
  <c r="H89" i="3" s="1"/>
  <c r="E47" i="3"/>
  <c r="D22" i="3"/>
  <c r="E103" i="3"/>
  <c r="F25" i="3"/>
  <c r="D42" i="3"/>
  <c r="D105" i="3"/>
  <c r="C41" i="3"/>
  <c r="D41" i="3"/>
  <c r="C31" i="3"/>
  <c r="C89" i="3"/>
  <c r="C33" i="3"/>
  <c r="C28" i="3"/>
  <c r="C47" i="3"/>
  <c r="D47" i="3"/>
  <c r="E26" i="3"/>
  <c r="I26" i="3" s="1"/>
  <c r="H26" i="3" s="1"/>
  <c r="E44" i="3"/>
  <c r="E104" i="3"/>
  <c r="E48" i="3"/>
  <c r="E33" i="3"/>
  <c r="C104" i="3"/>
  <c r="D31" i="3"/>
  <c r="F95" i="3"/>
  <c r="C24" i="3"/>
  <c r="E24" i="3"/>
  <c r="I24" i="3" s="1"/>
  <c r="H24" i="3" s="1"/>
  <c r="C27" i="3"/>
  <c r="D27" i="3"/>
  <c r="C20" i="3"/>
  <c r="D51" i="3"/>
  <c r="E31" i="3"/>
  <c r="F44" i="3"/>
  <c r="D57" i="3"/>
  <c r="D28" i="3"/>
  <c r="E20" i="3"/>
  <c r="F42" i="3"/>
  <c r="F27" i="3"/>
  <c r="E91" i="3"/>
  <c r="C49" i="3"/>
  <c r="C103" i="3"/>
  <c r="E42" i="3"/>
  <c r="E53" i="3"/>
  <c r="F92" i="3"/>
  <c r="C25" i="3"/>
  <c r="D34" i="3"/>
  <c r="D100" i="3"/>
  <c r="F53" i="3"/>
  <c r="C57" i="3"/>
  <c r="F98" i="3"/>
  <c r="I98" i="3" s="1"/>
  <c r="H98" i="3" s="1"/>
  <c r="E32" i="3"/>
  <c r="E97" i="3"/>
  <c r="C48" i="3"/>
  <c r="E56" i="3"/>
  <c r="C99" i="3"/>
  <c r="F28" i="3"/>
  <c r="E49" i="3"/>
  <c r="C97" i="3"/>
  <c r="D21" i="3"/>
  <c r="D19" i="3"/>
  <c r="D46" i="3"/>
  <c r="F55" i="3"/>
  <c r="E90" i="3"/>
  <c r="E34" i="3"/>
  <c r="E51" i="3"/>
  <c r="F23" i="3"/>
  <c r="D97" i="3"/>
  <c r="D26" i="3"/>
  <c r="F48" i="3"/>
  <c r="D55" i="3"/>
  <c r="F43" i="3"/>
  <c r="D29" i="3"/>
  <c r="F21" i="3"/>
  <c r="D43" i="3"/>
  <c r="F33" i="3"/>
  <c r="F54" i="3"/>
  <c r="C26" i="3"/>
  <c r="I115" i="4"/>
  <c r="H115" i="4" s="1"/>
  <c r="E8" i="4"/>
  <c r="D18" i="3"/>
  <c r="D48" i="3"/>
  <c r="D99" i="3"/>
  <c r="F106" i="3"/>
  <c r="I106" i="3" s="1"/>
  <c r="H106" i="3" s="1"/>
  <c r="D36" i="12"/>
  <c r="I118" i="3"/>
  <c r="H118" i="3" s="1"/>
  <c r="I117" i="4"/>
  <c r="H117" i="4" s="1"/>
  <c r="E121" i="4"/>
  <c r="I121" i="4" s="1"/>
  <c r="H121" i="4" s="1"/>
  <c r="F94" i="3"/>
  <c r="C90" i="3"/>
  <c r="E102" i="3"/>
  <c r="D49" i="3"/>
  <c r="F49" i="3"/>
  <c r="I18" i="12"/>
  <c r="H18" i="12" s="1"/>
  <c r="E25" i="12"/>
  <c r="I78" i="4"/>
  <c r="H78" i="4" s="1"/>
  <c r="E82" i="4"/>
  <c r="D6" i="8"/>
  <c r="O6" i="8" s="1"/>
  <c r="AP21" i="24"/>
  <c r="AP12" i="24"/>
  <c r="AP20" i="24"/>
  <c r="AP11" i="24"/>
  <c r="AP19" i="24"/>
  <c r="AP10" i="24"/>
  <c r="AP17" i="24"/>
  <c r="AP9" i="24"/>
  <c r="AP16" i="24"/>
  <c r="AP8" i="24"/>
  <c r="AP22" i="24"/>
  <c r="AP26" i="24"/>
  <c r="AP15" i="24"/>
  <c r="AP7" i="24"/>
  <c r="AP24" i="24"/>
  <c r="AP23" i="24"/>
  <c r="AP14" i="24"/>
  <c r="AP6" i="24"/>
  <c r="AP13" i="24"/>
  <c r="AN6" i="24"/>
  <c r="AN16" i="24"/>
  <c r="AN19" i="24"/>
  <c r="AM14" i="24"/>
  <c r="AM8" i="24"/>
  <c r="AM24" i="24"/>
  <c r="AM10" i="24"/>
  <c r="AM15" i="24"/>
  <c r="AM11" i="24"/>
  <c r="AM7" i="24"/>
  <c r="AM23" i="24"/>
  <c r="AL16" i="24"/>
  <c r="AL15" i="24"/>
  <c r="AL17" i="24"/>
  <c r="AL24" i="24"/>
  <c r="AF24" i="24"/>
  <c r="AF22" i="24"/>
  <c r="AF16" i="24"/>
  <c r="AF20" i="24"/>
  <c r="AF7" i="24"/>
  <c r="AE15" i="24"/>
  <c r="AE20" i="24"/>
  <c r="AE12" i="24"/>
  <c r="AE23" i="24"/>
  <c r="AE14" i="24"/>
  <c r="AE17" i="24"/>
  <c r="Z22" i="24"/>
  <c r="Z24" i="24"/>
  <c r="Z15" i="24"/>
  <c r="Z6" i="24"/>
  <c r="I93" i="3" l="1"/>
  <c r="H93" i="3" s="1"/>
  <c r="I36" i="12"/>
  <c r="H36" i="12" s="1"/>
  <c r="Q6" i="8"/>
  <c r="W6" i="8"/>
  <c r="L6" i="8" s="1"/>
  <c r="I25" i="12"/>
  <c r="H25" i="12" s="1"/>
  <c r="I22" i="3"/>
  <c r="H22" i="3" s="1"/>
  <c r="I41" i="3"/>
  <c r="H41" i="3" s="1"/>
  <c r="I25" i="3"/>
  <c r="H25" i="3" s="1"/>
  <c r="I96" i="3"/>
  <c r="H96" i="3" s="1"/>
  <c r="I45" i="3"/>
  <c r="H45" i="3" s="1"/>
  <c r="I90" i="3"/>
  <c r="H90" i="3" s="1"/>
  <c r="I50" i="3"/>
  <c r="H50" i="3" s="1"/>
  <c r="I31" i="3"/>
  <c r="H31" i="3" s="1"/>
  <c r="I91" i="3"/>
  <c r="H91" i="3" s="1"/>
  <c r="I20" i="3"/>
  <c r="H20" i="3" s="1"/>
  <c r="I34" i="3"/>
  <c r="H34" i="3" s="1"/>
  <c r="I104" i="3"/>
  <c r="H104" i="3" s="1"/>
  <c r="I82" i="4"/>
  <c r="H82" i="4" s="1"/>
  <c r="I51" i="3"/>
  <c r="H51" i="3" s="1"/>
  <c r="I32" i="3"/>
  <c r="H32" i="3" s="1"/>
  <c r="I47" i="3"/>
  <c r="H47" i="3" s="1"/>
  <c r="I8" i="4"/>
  <c r="H8" i="4" s="1"/>
  <c r="I99" i="3"/>
  <c r="H99" i="3" s="1"/>
  <c r="F36" i="3"/>
  <c r="C59" i="3"/>
  <c r="I97" i="3"/>
  <c r="H97" i="3" s="1"/>
  <c r="I19" i="3"/>
  <c r="H19" i="3" s="1"/>
  <c r="I56" i="3"/>
  <c r="H56" i="3" s="1"/>
  <c r="D108" i="3"/>
  <c r="C36" i="3"/>
  <c r="I53" i="3"/>
  <c r="H53" i="3" s="1"/>
  <c r="I44" i="3"/>
  <c r="H44" i="3" s="1"/>
  <c r="C108" i="3"/>
  <c r="I23" i="3"/>
  <c r="H23" i="3" s="1"/>
  <c r="D36" i="3"/>
  <c r="I105" i="3"/>
  <c r="H105" i="3" s="1"/>
  <c r="I45" i="4"/>
  <c r="H45" i="4" s="1"/>
  <c r="I43" i="3"/>
  <c r="H43" i="3" s="1"/>
  <c r="I33" i="3"/>
  <c r="H33" i="3" s="1"/>
  <c r="I92" i="3"/>
  <c r="H92" i="3" s="1"/>
  <c r="I48" i="3"/>
  <c r="H48" i="3" s="1"/>
  <c r="I100" i="3"/>
  <c r="H100" i="3" s="1"/>
  <c r="I27" i="3"/>
  <c r="H27" i="3" s="1"/>
  <c r="I29" i="3"/>
  <c r="H29" i="3" s="1"/>
  <c r="E36" i="3"/>
  <c r="E59" i="3"/>
  <c r="I42" i="3"/>
  <c r="H42" i="3" s="1"/>
  <c r="I21" i="3"/>
  <c r="H21" i="3" s="1"/>
  <c r="I54" i="3"/>
  <c r="H54" i="3" s="1"/>
  <c r="I57" i="3"/>
  <c r="H57" i="3" s="1"/>
  <c r="I55" i="3"/>
  <c r="H55" i="3" s="1"/>
  <c r="I103" i="3"/>
  <c r="H103" i="3" s="1"/>
  <c r="I46" i="3"/>
  <c r="H46" i="3" s="1"/>
  <c r="I28" i="3"/>
  <c r="H28" i="3" s="1"/>
  <c r="I95" i="3"/>
  <c r="H95" i="3" s="1"/>
  <c r="D59" i="3"/>
  <c r="I49" i="3"/>
  <c r="H49" i="3" s="1"/>
  <c r="F59" i="3"/>
  <c r="I102" i="3"/>
  <c r="H102" i="3" s="1"/>
  <c r="E108" i="3"/>
  <c r="I94" i="3"/>
  <c r="H94" i="3" s="1"/>
  <c r="F108" i="3"/>
  <c r="H6" i="8"/>
  <c r="I36" i="3" l="1"/>
  <c r="H36" i="3" s="1"/>
  <c r="I59" i="3"/>
  <c r="H59" i="3" s="1"/>
  <c r="I108" i="3"/>
  <c r="H108" i="3" s="1"/>
  <c r="G6"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<sst xmlns="http://schemas.openxmlformats.org/spreadsheetml/2006/main" count="201543" uniqueCount="31442">
  <si>
    <t>2022</t>
  </si>
  <si>
    <t>PROVINSI</t>
  </si>
  <si>
    <t>PENCAPAIAN</t>
  </si>
  <si>
    <t>UPTIME</t>
  </si>
  <si>
    <t>LIMIT</t>
  </si>
  <si>
    <t>SN BATCH</t>
  </si>
  <si>
    <t>SN</t>
  </si>
  <si>
    <t>Dt%</t>
  </si>
  <si>
    <t>Duration</t>
  </si>
  <si>
    <t>Freq</t>
  </si>
  <si>
    <t>%</t>
  </si>
  <si>
    <t>DUR</t>
  </si>
  <si>
    <t>FRX</t>
  </si>
  <si>
    <t>OPR</t>
  </si>
  <si>
    <t>JAM</t>
  </si>
  <si>
    <t>HARI</t>
  </si>
  <si>
    <t>GROUP</t>
  </si>
  <si>
    <t>SERVICE AREA</t>
  </si>
  <si>
    <t>Type</t>
  </si>
  <si>
    <t>Reg</t>
  </si>
  <si>
    <t>Kanwil</t>
  </si>
  <si>
    <t>Zona</t>
  </si>
  <si>
    <t>DESCKCU</t>
  </si>
  <si>
    <t>LOKASI</t>
  </si>
  <si>
    <t>SE</t>
  </si>
  <si>
    <t>WSID</t>
  </si>
  <si>
    <t>NO</t>
  </si>
  <si>
    <t>Freq DT</t>
  </si>
  <si>
    <t>Dur DT</t>
  </si>
  <si>
    <t>Opr Hour</t>
  </si>
  <si>
    <t>Target UT</t>
  </si>
  <si>
    <t>Achieve UT</t>
  </si>
  <si>
    <t>DT</t>
  </si>
  <si>
    <t>TOTAL</t>
  </si>
  <si>
    <t>CSE</t>
  </si>
  <si>
    <t>CRML#</t>
  </si>
  <si>
    <t>ATMS#</t>
  </si>
  <si>
    <t>CRMS#</t>
  </si>
  <si>
    <t>CRM</t>
  </si>
  <si>
    <t>CRM#</t>
  </si>
  <si>
    <t>ALL BCA #</t>
  </si>
  <si>
    <t>KENDARI</t>
  </si>
  <si>
    <t>Sulampua 2</t>
  </si>
  <si>
    <t>ADVANTAGE MANADO</t>
  </si>
  <si>
    <t>SSI PALU</t>
  </si>
  <si>
    <t>TAG TERNATE</t>
  </si>
  <si>
    <t>SSI KENDARI</t>
  </si>
  <si>
    <t>SSI GORONTALO</t>
  </si>
  <si>
    <t>PALU</t>
  </si>
  <si>
    <t>ATM Downtime</t>
  </si>
  <si>
    <t>Period :</t>
  </si>
  <si>
    <t>-</t>
  </si>
  <si>
    <t>UT :</t>
  </si>
  <si>
    <t>ATM</t>
  </si>
  <si>
    <t>Maintenance</t>
  </si>
  <si>
    <t>HW</t>
  </si>
  <si>
    <t>P01 - Pick Modul</t>
  </si>
  <si>
    <t>P02 - Presenter</t>
  </si>
  <si>
    <t>P03 - Reject</t>
  </si>
  <si>
    <t>P04 - Card Reader</t>
  </si>
  <si>
    <t>P09 - H/W</t>
  </si>
  <si>
    <t>TAG MADIUN</t>
  </si>
  <si>
    <t>Jatim 2</t>
  </si>
  <si>
    <t>Sulampua 1</t>
  </si>
  <si>
    <t>TAG JEMBER</t>
  </si>
  <si>
    <t>Jatim 1</t>
  </si>
  <si>
    <t>Suhel Risdianto</t>
  </si>
  <si>
    <t>Denpasar</t>
  </si>
  <si>
    <t>Bali Nusra</t>
  </si>
  <si>
    <t>YO27200535</t>
  </si>
  <si>
    <t>Bali</t>
  </si>
  <si>
    <t>Lalu Riswan Hadi</t>
  </si>
  <si>
    <t>ADVANTAGE CAKRANEGARA</t>
  </si>
  <si>
    <t>Mataram</t>
  </si>
  <si>
    <t>YO27200437</t>
  </si>
  <si>
    <t>Nusa Tenggara Barat</t>
  </si>
  <si>
    <t>Farozan Ali Fahmi</t>
  </si>
  <si>
    <t>YO27201168</t>
  </si>
  <si>
    <t>Eko Adi Sugiyantoro</t>
  </si>
  <si>
    <t>TAG MALANG</t>
  </si>
  <si>
    <t>YO27200442</t>
  </si>
  <si>
    <t>Rio Erdiansyah</t>
  </si>
  <si>
    <t>Singaraja</t>
  </si>
  <si>
    <t>YR20400179</t>
  </si>
  <si>
    <t>YR20400136</t>
  </si>
  <si>
    <t>YR20400247</t>
  </si>
  <si>
    <t>Alparizi</t>
  </si>
  <si>
    <t>YR20400078</t>
  </si>
  <si>
    <t>SSI JAYAPURA</t>
  </si>
  <si>
    <t>YR20400060</t>
  </si>
  <si>
    <t>YO98200160</t>
  </si>
  <si>
    <t>YR21400355</t>
  </si>
  <si>
    <t>Bambang Yuniarko</t>
  </si>
  <si>
    <t>YR21400453</t>
  </si>
  <si>
    <t>Furqan</t>
  </si>
  <si>
    <t>SSI SUMBAWA</t>
  </si>
  <si>
    <t>Bima</t>
  </si>
  <si>
    <t>YR21400488</t>
  </si>
  <si>
    <t>YR21400490</t>
  </si>
  <si>
    <t>YR21400226</t>
  </si>
  <si>
    <t>Revaldi Resha Wardhana</t>
  </si>
  <si>
    <t>YO27200408</t>
  </si>
  <si>
    <t>Arif Rahman Hakim</t>
  </si>
  <si>
    <t>YR20400518</t>
  </si>
  <si>
    <t>YN23200090</t>
  </si>
  <si>
    <t>YR20400515</t>
  </si>
  <si>
    <t>YO27200450</t>
  </si>
  <si>
    <t>YO27200498</t>
  </si>
  <si>
    <t>YR20400409</t>
  </si>
  <si>
    <t>YH98200041</t>
  </si>
  <si>
    <t>YO27200847</t>
  </si>
  <si>
    <t>Yunarius Raynold Gege</t>
  </si>
  <si>
    <t>ADVANTAGE KUPANG</t>
  </si>
  <si>
    <t>Kupang</t>
  </si>
  <si>
    <t>YO27200240</t>
  </si>
  <si>
    <t>Nusa Tenggara Timur</t>
  </si>
  <si>
    <t>TAG AMBON</t>
  </si>
  <si>
    <t>I Putu Dendy Pratama</t>
  </si>
  <si>
    <t>YR20400250</t>
  </si>
  <si>
    <t>ANDALAN BALI</t>
  </si>
  <si>
    <t>YR20400167</t>
  </si>
  <si>
    <t>YR20400077</t>
  </si>
  <si>
    <t>YO27200844</t>
  </si>
  <si>
    <t>YR20400375</t>
  </si>
  <si>
    <t>YO27200496</t>
  </si>
  <si>
    <t>YO27200791</t>
  </si>
  <si>
    <t>TAG KEDIRI</t>
  </si>
  <si>
    <t>YR20400071</t>
  </si>
  <si>
    <t>Leonardo A Ruly</t>
  </si>
  <si>
    <t>YR20400180</t>
  </si>
  <si>
    <t>YO27200413</t>
  </si>
  <si>
    <t>YK19200352</t>
  </si>
  <si>
    <t>JAYAPURA</t>
  </si>
  <si>
    <t>YR20400361</t>
  </si>
  <si>
    <t>YR20400360</t>
  </si>
  <si>
    <t>Yohanes Yeximus Tritanto</t>
  </si>
  <si>
    <t>KUPANG</t>
  </si>
  <si>
    <t>Ende</t>
  </si>
  <si>
    <t>YR20400367</t>
  </si>
  <si>
    <t>YR20400304</t>
  </si>
  <si>
    <t>YR20400032</t>
  </si>
  <si>
    <t>YR21400301</t>
  </si>
  <si>
    <t>YR20400443</t>
  </si>
  <si>
    <t>YO27200722</t>
  </si>
  <si>
    <t>YR20400024</t>
  </si>
  <si>
    <t>YR21400432</t>
  </si>
  <si>
    <t>ADVANTAGE JEMBER</t>
  </si>
  <si>
    <t>YO27200419</t>
  </si>
  <si>
    <t>YR20400496</t>
  </si>
  <si>
    <t>PAREPARE</t>
  </si>
  <si>
    <t>YR21400028</t>
  </si>
  <si>
    <t>YR21400234</t>
  </si>
  <si>
    <t>YR20400385</t>
  </si>
  <si>
    <t>YR20400030</t>
  </si>
  <si>
    <t>YO27200649</t>
  </si>
  <si>
    <t>YR21400195</t>
  </si>
  <si>
    <t>YR21400219</t>
  </si>
  <si>
    <t>YR21400224</t>
  </si>
  <si>
    <t>YO27200565</t>
  </si>
  <si>
    <t>YO27200830</t>
  </si>
  <si>
    <t>YO27200443</t>
  </si>
  <si>
    <t>YO27200589</t>
  </si>
  <si>
    <t>YO27200407</t>
  </si>
  <si>
    <t>YR20400376</t>
  </si>
  <si>
    <t>YR20400427</t>
  </si>
  <si>
    <t>YR20400371</t>
  </si>
  <si>
    <t>YK19200392</t>
  </si>
  <si>
    <t>YR20400001</t>
  </si>
  <si>
    <t>YO27200769</t>
  </si>
  <si>
    <t>YR20400491</t>
  </si>
  <si>
    <t>YO27200800</t>
  </si>
  <si>
    <t>YO27200520</t>
  </si>
  <si>
    <t>YR20400489</t>
  </si>
  <si>
    <t>YR20400421</t>
  </si>
  <si>
    <t>YR20400464</t>
  </si>
  <si>
    <t>YR20400430</t>
  </si>
  <si>
    <t>YN23200007</t>
  </si>
  <si>
    <t>YO27200703</t>
  </si>
  <si>
    <t>YR20400448</t>
  </si>
  <si>
    <t>YO27200570</t>
  </si>
  <si>
    <t>YO27200125</t>
  </si>
  <si>
    <t>YH98200042</t>
  </si>
  <si>
    <t>YO27200824</t>
  </si>
  <si>
    <t>YR20400438</t>
  </si>
  <si>
    <t>YK19200003</t>
  </si>
  <si>
    <t>YR21400178</t>
  </si>
  <si>
    <t>YR20400480</t>
  </si>
  <si>
    <t>YR20400454</t>
  </si>
  <si>
    <t>YR20400503</t>
  </si>
  <si>
    <t>YR20400483</t>
  </si>
  <si>
    <t>YR20400424</t>
  </si>
  <si>
    <t>YR20400465</t>
  </si>
  <si>
    <t>YR20400468</t>
  </si>
  <si>
    <t>YO27200715</t>
  </si>
  <si>
    <t>YR20400015</t>
  </si>
  <si>
    <t>YH98200040</t>
  </si>
  <si>
    <t>YR20400017</t>
  </si>
  <si>
    <t>YH98200023</t>
  </si>
  <si>
    <t>YH98200031</t>
  </si>
  <si>
    <t>YH98200089</t>
  </si>
  <si>
    <t>YO27200810</t>
  </si>
  <si>
    <t>YH98200056</t>
  </si>
  <si>
    <t>YO27200463</t>
  </si>
  <si>
    <t>SSI SORONG</t>
  </si>
  <si>
    <t>YO27200815</t>
  </si>
  <si>
    <t>YO27200453</t>
  </si>
  <si>
    <t>YK19200025</t>
  </si>
  <si>
    <t>YO27200404</t>
  </si>
  <si>
    <t>YR20400316</t>
  </si>
  <si>
    <t>YN23200082</t>
  </si>
  <si>
    <t>2025</t>
  </si>
  <si>
    <t>YR20400416</t>
  </si>
  <si>
    <t>YO27200416</t>
  </si>
  <si>
    <t>YO27200829</t>
  </si>
  <si>
    <t>YO27200531</t>
  </si>
  <si>
    <t>YN23200001</t>
  </si>
  <si>
    <t>YN23200032</t>
  </si>
  <si>
    <t>YR20400434</t>
  </si>
  <si>
    <t>YR20400298</t>
  </si>
  <si>
    <t>YN23200042</t>
  </si>
  <si>
    <t>YO27200766</t>
  </si>
  <si>
    <t>YO27200682</t>
  </si>
  <si>
    <t>YO27200828</t>
  </si>
  <si>
    <t>YO27200753</t>
  </si>
  <si>
    <t>YO27200619</t>
  </si>
  <si>
    <t>YO27200666</t>
  </si>
  <si>
    <t>YO27200473</t>
  </si>
  <si>
    <t>YO27200737</t>
  </si>
  <si>
    <t>YO27200597</t>
  </si>
  <si>
    <t>YO27200594</t>
  </si>
  <si>
    <t>YO27200635</t>
  </si>
  <si>
    <t>YO27200637</t>
  </si>
  <si>
    <t>YO27200449</t>
  </si>
  <si>
    <t>YO27200639</t>
  </si>
  <si>
    <t>YO27200604</t>
  </si>
  <si>
    <t>YO27200459</t>
  </si>
  <si>
    <t>YR20400422</t>
  </si>
  <si>
    <t>Adi Irawan</t>
  </si>
  <si>
    <t>YR20400039</t>
  </si>
  <si>
    <t>YH98200047</t>
  </si>
  <si>
    <t>YO27200435</t>
  </si>
  <si>
    <t>YO27200451</t>
  </si>
  <si>
    <t>YO27200472</t>
  </si>
  <si>
    <t>YO27200550</t>
  </si>
  <si>
    <t>YO27200502</t>
  </si>
  <si>
    <t>YO27200542</t>
  </si>
  <si>
    <t>YO27200691</t>
  </si>
  <si>
    <t>YO27200739</t>
  </si>
  <si>
    <t>YO27200607</t>
  </si>
  <si>
    <t>YO27200613</t>
  </si>
  <si>
    <t>YO27200043</t>
  </si>
  <si>
    <t>YO27200717</t>
  </si>
  <si>
    <t>YO27200749</t>
  </si>
  <si>
    <t>YO27200658</t>
  </si>
  <si>
    <t>YO27200617</t>
  </si>
  <si>
    <t>YN23200072</t>
  </si>
  <si>
    <t>YO27200431</t>
  </si>
  <si>
    <t>YO27200468</t>
  </si>
  <si>
    <t>YO27200665</t>
  </si>
  <si>
    <t>YR21400261</t>
  </si>
  <si>
    <t>YO27200409</t>
  </si>
  <si>
    <t>YR20400453</t>
  </si>
  <si>
    <t>YR20400423</t>
  </si>
  <si>
    <t>YR20400026</t>
  </si>
  <si>
    <t>YR21400065</t>
  </si>
  <si>
    <t>YR20400459</t>
  </si>
  <si>
    <t>YR20400473</t>
  </si>
  <si>
    <t>YO27200578</t>
  </si>
  <si>
    <t>YR21400150</t>
  </si>
  <si>
    <t>YN23200088</t>
  </si>
  <si>
    <t>YR20400425</t>
  </si>
  <si>
    <t>YR20400484</t>
  </si>
  <si>
    <t>YO27200123</t>
  </si>
  <si>
    <t>YO27200814</t>
  </si>
  <si>
    <t>YH98200054</t>
  </si>
  <si>
    <t>YR20400050</t>
  </si>
  <si>
    <t>YR20400478</t>
  </si>
  <si>
    <t>YO27200423</t>
  </si>
  <si>
    <t>YR20400512</t>
  </si>
  <si>
    <t>YR20400485</t>
  </si>
  <si>
    <t>YR20400470</t>
  </si>
  <si>
    <t>YR20400383</t>
  </si>
  <si>
    <t>2014</t>
  </si>
  <si>
    <t>2019</t>
  </si>
  <si>
    <t>YN23200083</t>
  </si>
  <si>
    <t>2020</t>
  </si>
  <si>
    <t>2021</t>
  </si>
  <si>
    <t>2023</t>
  </si>
  <si>
    <t>2024</t>
  </si>
  <si>
    <t>YO27200622</t>
  </si>
  <si>
    <t>YO27200761</t>
  </si>
  <si>
    <t>YO27200752</t>
  </si>
  <si>
    <t>YO27200440</t>
  </si>
  <si>
    <t>YO27200748</t>
  </si>
  <si>
    <t>YR20400010</t>
  </si>
  <si>
    <t>YR21400196</t>
  </si>
  <si>
    <t>YR21400093</t>
  </si>
  <si>
    <t>YR21400242</t>
  </si>
  <si>
    <t>YR21400144</t>
  </si>
  <si>
    <t>YO27200436</t>
  </si>
  <si>
    <t>YO27200795</t>
  </si>
  <si>
    <t>YO27200427</t>
  </si>
  <si>
    <t>YO27200547</t>
  </si>
  <si>
    <t>YR21400385</t>
  </si>
  <si>
    <t>YR21400160</t>
  </si>
  <si>
    <t>YR21400467</t>
  </si>
  <si>
    <t>YO27200421</t>
  </si>
  <si>
    <t>YO27200577</t>
  </si>
  <si>
    <t>YO27200458</t>
  </si>
  <si>
    <t>YO27200768</t>
  </si>
  <si>
    <t>YO27200545</t>
  </si>
  <si>
    <t>YH98200022</t>
  </si>
  <si>
    <t>YO27200754</t>
  </si>
  <si>
    <t>YR21400270</t>
  </si>
  <si>
    <t>YO27200620</t>
  </si>
  <si>
    <t>YN23200005</t>
  </si>
  <si>
    <t>YR20400403</t>
  </si>
  <si>
    <t>YR20400504</t>
  </si>
  <si>
    <t>YO27200488</t>
  </si>
  <si>
    <t>YO27200414</t>
  </si>
  <si>
    <t>YR20400011</t>
  </si>
  <si>
    <t>YN23200065</t>
  </si>
  <si>
    <t>YR21400208</t>
  </si>
  <si>
    <t>YO27200375</t>
  </si>
  <si>
    <t>YN23200050</t>
  </si>
  <si>
    <t>YO27200747</t>
  </si>
  <si>
    <t>YR20400041</t>
  </si>
  <si>
    <t>YR20400461</t>
  </si>
  <si>
    <t>YR20400471</t>
  </si>
  <si>
    <t>YR21400213</t>
  </si>
  <si>
    <t>YO27200587</t>
  </si>
  <si>
    <t>YO27200533</t>
  </si>
  <si>
    <t>YO27200447</t>
  </si>
  <si>
    <t>YH98200036</t>
  </si>
  <si>
    <t>YO27200478</t>
  </si>
  <si>
    <t>YO27200555</t>
  </si>
  <si>
    <t>YO27200606</t>
  </si>
  <si>
    <t>YR20400472</t>
  </si>
  <si>
    <t>YO27200825</t>
  </si>
  <si>
    <t>YO27200266</t>
  </si>
  <si>
    <t>YK19200388</t>
  </si>
  <si>
    <t>YR21400251</t>
  </si>
  <si>
    <t>YO27200439</t>
  </si>
  <si>
    <t>YO27200727</t>
  </si>
  <si>
    <t>YR21400295</t>
  </si>
  <si>
    <t>YR21400217</t>
  </si>
  <si>
    <t>YN23200067</t>
  </si>
  <si>
    <t>YR21400175</t>
  </si>
  <si>
    <t>YK19200053</t>
  </si>
  <si>
    <t>YR21400275</t>
  </si>
  <si>
    <t>YR21400105</t>
  </si>
  <si>
    <t>YR21400291</t>
  </si>
  <si>
    <t>YO27200602</t>
  </si>
  <si>
    <t>YR20400083</t>
  </si>
  <si>
    <t>YR20400467</t>
  </si>
  <si>
    <t>YO27200367</t>
  </si>
  <si>
    <t>YO27200951</t>
  </si>
  <si>
    <t>YR20400517</t>
  </si>
  <si>
    <t>YO27201158</t>
  </si>
  <si>
    <t>YO27201150</t>
  </si>
  <si>
    <t>YO27200262</t>
  </si>
  <si>
    <t>YH98200061</t>
  </si>
  <si>
    <t>YR20400378</t>
  </si>
  <si>
    <t>YO27200563</t>
  </si>
  <si>
    <t>YR20400191</t>
  </si>
  <si>
    <t>YR21400050</t>
  </si>
  <si>
    <t>YO27200434</t>
  </si>
  <si>
    <t>YR21400204</t>
  </si>
  <si>
    <t>YR21400264</t>
  </si>
  <si>
    <t>YO27200420</t>
  </si>
  <si>
    <t>YO27200516</t>
  </si>
  <si>
    <t>YO27200274</t>
  </si>
  <si>
    <t>YO27200405</t>
  </si>
  <si>
    <t>YO27200484</t>
  </si>
  <si>
    <t>YR21400276</t>
  </si>
  <si>
    <t>YR21400265</t>
  </si>
  <si>
    <t>YR20400008</t>
  </si>
  <si>
    <t>YO27200466</t>
  </si>
  <si>
    <t>YO27200817</t>
  </si>
  <si>
    <t>YO27200695</t>
  </si>
  <si>
    <t>YR20400034</t>
  </si>
  <si>
    <t>YR20400035</t>
  </si>
  <si>
    <t>YO27200430</t>
  </si>
  <si>
    <t>YR20400428</t>
  </si>
  <si>
    <t>YR20400037</t>
  </si>
  <si>
    <t>YR21400132</t>
  </si>
  <si>
    <t>YO27200870</t>
  </si>
  <si>
    <t>YR20400507</t>
  </si>
  <si>
    <t>YO27200651</t>
  </si>
  <si>
    <t>YR21400274</t>
  </si>
  <si>
    <t>YO27200692</t>
  </si>
  <si>
    <t>YR20400406</t>
  </si>
  <si>
    <t>YT21400216</t>
  </si>
  <si>
    <t>YT21400313</t>
  </si>
  <si>
    <t>YT21400342</t>
  </si>
  <si>
    <t>YT21400436</t>
  </si>
  <si>
    <t>YT21400045</t>
  </si>
  <si>
    <t>YT21400434</t>
  </si>
  <si>
    <t>YK21200021</t>
  </si>
  <si>
    <t>YK21200129</t>
  </si>
  <si>
    <t>YT21400106</t>
  </si>
  <si>
    <t>YT21400257</t>
  </si>
  <si>
    <t>YT21400112</t>
  </si>
  <si>
    <t>YT21400278</t>
  </si>
  <si>
    <t>YT21400295</t>
  </si>
  <si>
    <t>YT21400017</t>
  </si>
  <si>
    <t>YT21400140</t>
  </si>
  <si>
    <t>YT21400147</t>
  </si>
  <si>
    <t>YT21400254</t>
  </si>
  <si>
    <t>YT21400303</t>
  </si>
  <si>
    <t>YT21400291</t>
  </si>
  <si>
    <t>YT21400308</t>
  </si>
  <si>
    <t>YT21400218</t>
  </si>
  <si>
    <t>YT21400138</t>
  </si>
  <si>
    <t>YT21400286</t>
  </si>
  <si>
    <t>YT21400262</t>
  </si>
  <si>
    <t>YR25401836</t>
  </si>
  <si>
    <t>YR25400709</t>
  </si>
  <si>
    <t>Z0P8</t>
  </si>
  <si>
    <t>YR25401814</t>
  </si>
  <si>
    <t>YT21400141</t>
  </si>
  <si>
    <t>YT21400007</t>
  </si>
  <si>
    <t>YT21400320</t>
  </si>
  <si>
    <t>YT21400437</t>
  </si>
  <si>
    <t>YT21400207</t>
  </si>
  <si>
    <t>Lombok Timur</t>
  </si>
  <si>
    <t>YK21200142</t>
  </si>
  <si>
    <t>YK21200059</t>
  </si>
  <si>
    <t>Negara</t>
  </si>
  <si>
    <t>YT21400331</t>
  </si>
  <si>
    <t>YT21400306</t>
  </si>
  <si>
    <t>YT21400114</t>
  </si>
  <si>
    <t>YT21400211</t>
  </si>
  <si>
    <t>YT21400174</t>
  </si>
  <si>
    <t>YT21400277</t>
  </si>
  <si>
    <t>YT21400005</t>
  </si>
  <si>
    <t>YT21400212</t>
  </si>
  <si>
    <t>YK21200180</t>
  </si>
  <si>
    <t>YT21400003</t>
  </si>
  <si>
    <t>YT21400009</t>
  </si>
  <si>
    <t>YT21400371</t>
  </si>
  <si>
    <t>YT21400537</t>
  </si>
  <si>
    <t>YT21400004</t>
  </si>
  <si>
    <t>SSI BIMA</t>
  </si>
  <si>
    <t>YT21400219</t>
  </si>
  <si>
    <t>YT21400068</t>
  </si>
  <si>
    <t>YT21400293</t>
  </si>
  <si>
    <t>YT21400104</t>
  </si>
  <si>
    <t>YT21400599</t>
  </si>
  <si>
    <t>YT21400545</t>
  </si>
  <si>
    <t>YR25400048</t>
  </si>
  <si>
    <t>YT21400328</t>
  </si>
  <si>
    <t>YT21400133</t>
  </si>
  <si>
    <t>YT21400299</t>
  </si>
  <si>
    <t>YT21400110</t>
  </si>
  <si>
    <t>YT21400279</t>
  </si>
  <si>
    <t>YT21400255</t>
  </si>
  <si>
    <t>YT21400131</t>
  </si>
  <si>
    <t>YT21400046</t>
  </si>
  <si>
    <t>YT21400109</t>
  </si>
  <si>
    <t>YT21400430</t>
  </si>
  <si>
    <t>YT21400446</t>
  </si>
  <si>
    <t>YK21200046</t>
  </si>
  <si>
    <t>YR25400639</t>
  </si>
  <si>
    <t>YT21400271</t>
  </si>
  <si>
    <t>YT21400249</t>
  </si>
  <si>
    <t>YT21400335</t>
  </si>
  <si>
    <t>YT21400105</t>
  </si>
  <si>
    <t>YK21200138</t>
  </si>
  <si>
    <t>YT21400047</t>
  </si>
  <si>
    <t>YT21400217</t>
  </si>
  <si>
    <t>YK21200183</t>
  </si>
  <si>
    <t>YT21400332</t>
  </si>
  <si>
    <t>YT21400433</t>
  </si>
  <si>
    <t>YT21400280</t>
  </si>
  <si>
    <t>YT21400161</t>
  </si>
  <si>
    <t>YT21400182</t>
  </si>
  <si>
    <t>YT21400205</t>
  </si>
  <si>
    <t>YT21400152</t>
  </si>
  <si>
    <t>YT21400149</t>
  </si>
  <si>
    <t>YT21400337</t>
  </si>
  <si>
    <t>YT21400305</t>
  </si>
  <si>
    <t>YT21400165</t>
  </si>
  <si>
    <t>YT21400203</t>
  </si>
  <si>
    <t>YT21400113</t>
  </si>
  <si>
    <t>YT21400148</t>
  </si>
  <si>
    <t>YT21400201</t>
  </si>
  <si>
    <t>YT21400438</t>
  </si>
  <si>
    <t>YT21400324</t>
  </si>
  <si>
    <t>YT21400055</t>
  </si>
  <si>
    <t>YT21400309</t>
  </si>
  <si>
    <t>YR25400506</t>
  </si>
  <si>
    <t>YR25401638</t>
  </si>
  <si>
    <t>YR25401665</t>
  </si>
  <si>
    <t>YR25400092</t>
  </si>
  <si>
    <t>YR25400236</t>
  </si>
  <si>
    <t>YR25400227</t>
  </si>
  <si>
    <t>YR25400171</t>
  </si>
  <si>
    <t>YR25400223</t>
  </si>
  <si>
    <t>YM68200041</t>
  </si>
  <si>
    <t>YR25400643</t>
  </si>
  <si>
    <t>YR25400343</t>
  </si>
  <si>
    <t>YR25400698</t>
  </si>
  <si>
    <t>YR25400316</t>
  </si>
  <si>
    <t>YR25400706</t>
  </si>
  <si>
    <t>YR25400875</t>
  </si>
  <si>
    <t>YR25400547</t>
  </si>
  <si>
    <t>YR25400821</t>
  </si>
  <si>
    <t>YR25400357</t>
  </si>
  <si>
    <t>YR25400713</t>
  </si>
  <si>
    <t>YR25400460</t>
  </si>
  <si>
    <t>YR25400610</t>
  </si>
  <si>
    <t>YR25400680</t>
  </si>
  <si>
    <t>YR25400633</t>
  </si>
  <si>
    <t>YR25400606</t>
  </si>
  <si>
    <t>YR25400575</t>
  </si>
  <si>
    <t>YR25400574</t>
  </si>
  <si>
    <t>YR25400648</t>
  </si>
  <si>
    <t>YR25400668</t>
  </si>
  <si>
    <t>YR25400354</t>
  </si>
  <si>
    <t>YR25400477</t>
  </si>
  <si>
    <t>YR25400636</t>
  </si>
  <si>
    <t>YR25400684</t>
  </si>
  <si>
    <t>YR25400512</t>
  </si>
  <si>
    <t>YR25400617</t>
  </si>
  <si>
    <t>YR25400804</t>
  </si>
  <si>
    <t>YR25400719</t>
  </si>
  <si>
    <t>YR25400561</t>
  </si>
  <si>
    <t>YR25400740</t>
  </si>
  <si>
    <t>YR25400405</t>
  </si>
  <si>
    <t>YR25400558</t>
  </si>
  <si>
    <t>YR25400808</t>
  </si>
  <si>
    <t>YR25400586</t>
  </si>
  <si>
    <t>YR25400781</t>
  </si>
  <si>
    <t>YR25400311</t>
  </si>
  <si>
    <t>YR25400355</t>
  </si>
  <si>
    <t>YR25400728</t>
  </si>
  <si>
    <t>YR25400754</t>
  </si>
  <si>
    <t>YR25400846</t>
  </si>
  <si>
    <t>YR25400329</t>
  </si>
  <si>
    <t>YR25400486</t>
  </si>
  <si>
    <t>YR25400689</t>
  </si>
  <si>
    <t>YR25400571</t>
  </si>
  <si>
    <t>YR25400463</t>
  </si>
  <si>
    <t>YR25400805</t>
  </si>
  <si>
    <t>YR25400601</t>
  </si>
  <si>
    <t>YR25400540</t>
  </si>
  <si>
    <t>YR25400785</t>
  </si>
  <si>
    <t>YR25400377</t>
  </si>
  <si>
    <t>YR25400378</t>
  </si>
  <si>
    <t>YR25401189</t>
  </si>
  <si>
    <t>YR25400443</t>
  </si>
  <si>
    <t>YR25400498</t>
  </si>
  <si>
    <t>YT21400326</t>
  </si>
  <si>
    <t>YT21400339</t>
  </si>
  <si>
    <t>YT21400102</t>
  </si>
  <si>
    <t>YT21400236</t>
  </si>
  <si>
    <t>YM68200939</t>
  </si>
  <si>
    <t>ABACUS MALANG</t>
  </si>
  <si>
    <t>ABACUS MAKASSAR</t>
  </si>
  <si>
    <t>ABACUS BALI</t>
  </si>
  <si>
    <t>ABACUS KEDIRI</t>
  </si>
  <si>
    <t>YR20400433</t>
  </si>
  <si>
    <t>Provinsi</t>
  </si>
  <si>
    <t>Privinsi</t>
  </si>
  <si>
    <t>Service Area</t>
  </si>
  <si>
    <t xml:space="preserve">TYPE </t>
  </si>
  <si>
    <t>Muhammad Gufron Sofyan</t>
  </si>
  <si>
    <t>ATM#</t>
  </si>
  <si>
    <t>YK21</t>
  </si>
  <si>
    <t>YM68</t>
  </si>
  <si>
    <t>YR25</t>
  </si>
  <si>
    <t>YT21</t>
  </si>
  <si>
    <t>TOTAL CRM</t>
  </si>
  <si>
    <t>`</t>
  </si>
  <si>
    <t>YO52</t>
  </si>
  <si>
    <t>PKT</t>
  </si>
  <si>
    <t>TYPE SN</t>
  </si>
  <si>
    <t>Status</t>
  </si>
  <si>
    <t>YK20</t>
  </si>
  <si>
    <t>ABACUS SIDOARJO,</t>
  </si>
  <si>
    <t>Last Visit</t>
  </si>
  <si>
    <t>Action</t>
  </si>
  <si>
    <t>TASK</t>
  </si>
  <si>
    <t>BANK</t>
  </si>
  <si>
    <t>SLA</t>
  </si>
  <si>
    <t>WSNAME</t>
  </si>
  <si>
    <t>WS_TYPE</t>
  </si>
  <si>
    <t>ADDRESS</t>
  </si>
  <si>
    <t>CREATED_AT</t>
  </si>
  <si>
    <t>CALLTIME</t>
  </si>
  <si>
    <t>APPOINTMENT</t>
  </si>
  <si>
    <t>ARRIVED</t>
  </si>
  <si>
    <t>STARTED</t>
  </si>
  <si>
    <t>FINISHED</t>
  </si>
  <si>
    <t>SE_CODE</t>
  </si>
  <si>
    <t>SE_NAME</t>
  </si>
  <si>
    <t>PROBLEM</t>
  </si>
  <si>
    <t>PT1</t>
  </si>
  <si>
    <t>PT2</t>
  </si>
  <si>
    <t>FT1</t>
  </si>
  <si>
    <t>FT2</t>
  </si>
  <si>
    <t>SOLUTION</t>
  </si>
  <si>
    <t>NOTES</t>
  </si>
  <si>
    <t>CREATOR</t>
  </si>
  <si>
    <t>TICKET</t>
  </si>
  <si>
    <t>SVC_TYPE</t>
  </si>
  <si>
    <t>CALL_NO</t>
  </si>
  <si>
    <t>PRIORITY</t>
  </si>
  <si>
    <t>ZONE</t>
  </si>
  <si>
    <t>REGION</t>
  </si>
  <si>
    <t>GRP_AREA</t>
  </si>
  <si>
    <t>PENDING_REASON</t>
  </si>
  <si>
    <t>SPART</t>
  </si>
  <si>
    <t>APPROVE</t>
  </si>
  <si>
    <t>RESPONSE_SCORE</t>
  </si>
  <si>
    <t>FIX_SCORE</t>
  </si>
  <si>
    <t>BCA</t>
  </si>
  <si>
    <t>Z11RBCA</t>
  </si>
  <si>
    <t>BCA KCP LOMBOK TIMUR CRM 2</t>
  </si>
  <si>
    <t>IRN</t>
  </si>
  <si>
    <t>Indonesia B</t>
  </si>
  <si>
    <t>AVCK-Advantage Cakranegara</t>
  </si>
  <si>
    <t>Z11QBCA</t>
  </si>
  <si>
    <t>BCA KCP LOMBOK TIMUR CRM 1</t>
  </si>
  <si>
    <t>ZRH5BCA</t>
  </si>
  <si>
    <t>BCA ALFA RAYA MASBAGIK</t>
  </si>
  <si>
    <t>JL RAYA MASBAGIK, MASBAGIK SELATAN, MASBAGIK, LOMB</t>
  </si>
  <si>
    <t>Z24CBCA</t>
  </si>
  <si>
    <t>BCA Crystal Mart Cargo</t>
  </si>
  <si>
    <t>PTD</t>
  </si>
  <si>
    <t>ACBL-Abacus Bali</t>
  </si>
  <si>
    <t>Z3TZBCA</t>
  </si>
  <si>
    <t>BCA KK SRIWIJAYA 2 CRM</t>
  </si>
  <si>
    <t>KANTOR KAS SRWIJAYA  JL SRIWIJAYA NO 14 F</t>
  </si>
  <si>
    <t>ZLR2BCA</t>
  </si>
  <si>
    <t>BCA ALFA THOMAS AQUINAS</t>
  </si>
  <si>
    <t>JL NURI WATU LANGKE REMBONG MANGGARAI NUSA TENGGARA TIMUR</t>
  </si>
  <si>
    <t>YYT</t>
  </si>
  <si>
    <t>BCA 0314-Kupang</t>
  </si>
  <si>
    <t>LAR</t>
  </si>
  <si>
    <t>LRH</t>
  </si>
  <si>
    <t>FQN</t>
  </si>
  <si>
    <t>ZUP8BCA</t>
  </si>
  <si>
    <t>BCA INDOMARET ULUWATU  II</t>
  </si>
  <si>
    <t xml:space="preserve"> JL ULUWATU II KUTA SELATAN BADUNG DENPASAR</t>
  </si>
  <si>
    <t>AHA</t>
  </si>
  <si>
    <t>RRW</t>
  </si>
  <si>
    <t>Z2H3BCA</t>
  </si>
  <si>
    <t>BCA  GATOT SUBROTO TIMUR</t>
  </si>
  <si>
    <t xml:space="preserve"> JL. GATOT SUBROTO TIMUR 67, DENPASAR  80237</t>
  </si>
  <si>
    <t>FAF</t>
  </si>
  <si>
    <t>ZLQ2BCA</t>
  </si>
  <si>
    <t>BCA ALFA RAYA ATAMBUA BELU</t>
  </si>
  <si>
    <t>JL ADAM MALIK BARDAO, ATAMBUA BARAT BELU</t>
  </si>
  <si>
    <t>YRG</t>
  </si>
  <si>
    <t>ZRY6BCA</t>
  </si>
  <si>
    <t>BCA Alfa Suropati</t>
  </si>
  <si>
    <t>BBY</t>
  </si>
  <si>
    <t>ANBL-Andalan Bali</t>
  </si>
  <si>
    <t>ZRF7BCA</t>
  </si>
  <si>
    <t>BCA CK 0233 GUNUNG AGUNG I</t>
  </si>
  <si>
    <t>JL. GUNUNG AGUNG NO. 30 DENPASAR</t>
  </si>
  <si>
    <t>ZRF6BCA</t>
  </si>
  <si>
    <t>BCA CK RAYA BUDUK</t>
  </si>
  <si>
    <t>EAS</t>
  </si>
  <si>
    <t>Z2H4BCA</t>
  </si>
  <si>
    <t>BCA GATOT SUBROTO TIMUR</t>
  </si>
  <si>
    <t>JL. GATOT SUBROTO TIMUR 67, DENPASAR 80237</t>
  </si>
  <si>
    <t>Z2H2BCA</t>
  </si>
  <si>
    <t>ZTQ4BCA</t>
  </si>
  <si>
    <t>BCA KC WAINGAPU</t>
  </si>
  <si>
    <t>JL A YANI RT 15 RW 006 KEL MENTAWAI KEC KOTA WAINGAPU</t>
  </si>
  <si>
    <t>Z10ZBCA</t>
  </si>
  <si>
    <t>BCA KCU KUPANG CRM 2</t>
  </si>
  <si>
    <t>JL. TOMPELO, OETETE, KECAMATAN OEBOBO, KOTA KUPANG - NUSA TENGGARA TIMUR</t>
  </si>
  <si>
    <t>AVKP-Advantage Kupang</t>
  </si>
  <si>
    <t>Z263BCA</t>
  </si>
  <si>
    <t>BCA Level 21 Denpasar</t>
  </si>
  <si>
    <t>SHR</t>
  </si>
  <si>
    <t>Z4ULBCA</t>
  </si>
  <si>
    <t>BCA MALL BALI GALERIA CRM 1</t>
  </si>
  <si>
    <t>JL BY PASS NGURAH RAI KUTA KAB BADUNG</t>
  </si>
  <si>
    <t>ZTR4BCA</t>
  </si>
  <si>
    <t>BCA WAINGAPU</t>
  </si>
  <si>
    <t>6736BCA</t>
  </si>
  <si>
    <t>BCA HARD ROCK HOTEL, DENPASAR</t>
  </si>
  <si>
    <t>JL. PANTAI KUTA, DENPASAR, BALI</t>
  </si>
  <si>
    <t>Z08RBCA</t>
  </si>
  <si>
    <t>BCA DENPASAR CRM 9</t>
  </si>
  <si>
    <t>ALP</t>
  </si>
  <si>
    <t>JL. WR. SUPRATMAN DENPASAR BALI</t>
  </si>
  <si>
    <t>REH</t>
  </si>
  <si>
    <t>ZRC7BCA</t>
  </si>
  <si>
    <t>BCA ARYS MIKRO PULAU GALANG</t>
  </si>
  <si>
    <t>ZQC4BCA</t>
  </si>
  <si>
    <t>BCA CRM TOKO KAWAN NAKULA</t>
  </si>
  <si>
    <t>Z23EBCA</t>
  </si>
  <si>
    <t>BCA SUMBAWA BESAR</t>
  </si>
  <si>
    <t>RUKO JALAN HASANUDDIN NO 68, SUMBAWA, NUSA TENGGARA BARAT</t>
  </si>
  <si>
    <t>ZRR5BCA</t>
  </si>
  <si>
    <t>BCA INDOMARET ARAFAH LELATENG</t>
  </si>
  <si>
    <t>JL MANGGA NO 89, BR LELATENG, NEGARA, JEMBRANA</t>
  </si>
  <si>
    <t>GUS</t>
  </si>
  <si>
    <t>ZRE6BCA</t>
  </si>
  <si>
    <t>BCA CK 0193 TANGKUBAN PERAHU</t>
  </si>
  <si>
    <t>JL GUNUNG TANGKUBAN PERAHU NO 5A BADUNG</t>
  </si>
  <si>
    <t>ZQD4BCA</t>
  </si>
  <si>
    <t>BCA INDOMARET TOKO SHINTA</t>
  </si>
  <si>
    <t>ZRN6BCA</t>
  </si>
  <si>
    <t>BCA ALFA Q400 NAKULA SEMINYAK</t>
  </si>
  <si>
    <t>JL NAKULA NO 18 SEMINYAK, KUTA, BADUNG</t>
  </si>
  <si>
    <t>2574BCA</t>
  </si>
  <si>
    <t>BCA CK 151 Pulau Bungin 2</t>
  </si>
  <si>
    <t>Jl. Pulau Bungin No.108, Pedungan, Denpasar Selatan, Kota Denpasar, Bali 80113</t>
  </si>
  <si>
    <t>Z07VBCA</t>
  </si>
  <si>
    <t>BCA Cakranegara CRM 4</t>
  </si>
  <si>
    <t>ZRK5BCA</t>
  </si>
  <si>
    <t>BCA IDM DR WAHIDIN MATARAM</t>
  </si>
  <si>
    <t>JL DR WAHIDIN KEL REMBIGA MATARAM</t>
  </si>
  <si>
    <t>ZQF4BCA</t>
  </si>
  <si>
    <t>BCA CRM CK 114 CANGGU</t>
  </si>
  <si>
    <t>Z4VYBCA</t>
  </si>
  <si>
    <t>BCA Canggu CRM 1</t>
  </si>
  <si>
    <t>Z07ZBCA</t>
  </si>
  <si>
    <t>BCA SWETA LOMBAR CRM 1</t>
  </si>
  <si>
    <t xml:space="preserve"> JL SANDUBAYA 70-72 SWETA, BERTAIS, MATARAM</t>
  </si>
  <si>
    <t>0072BCA</t>
  </si>
  <si>
    <t>BCA BANDARA INTERNATIONAL LOMBOK</t>
  </si>
  <si>
    <t>JL. TANAH AWU, LOMBOK TENGAH PRAYA</t>
  </si>
  <si>
    <t>00DPBCA</t>
  </si>
  <si>
    <t>BCA SPBU Pagutan</t>
  </si>
  <si>
    <t>Jl. Bung Karno No.78C, Pagesangan Timur., Kecamatan Mataram, Kota Mataram, Nusa Tenggara Barat</t>
  </si>
  <si>
    <t>00FUBCA</t>
  </si>
  <si>
    <t>BCA KANTOR OJK NTB</t>
  </si>
  <si>
    <t>00HCBCA</t>
  </si>
  <si>
    <t>BCA ALFA PASIR PANJANG</t>
  </si>
  <si>
    <t>PASIR PANJANG, KEC.KOTA LAMA, KOTA KUPANG</t>
  </si>
  <si>
    <t>00R1BCA</t>
  </si>
  <si>
    <t>BCA IDM PEMUDA MATARAM</t>
  </si>
  <si>
    <t>JL PEMUDA, GOMONG, SELAPARANG, MATARAM</t>
  </si>
  <si>
    <t>00R9BCA</t>
  </si>
  <si>
    <t>037WBCA</t>
  </si>
  <si>
    <t>BCA TOKO SINAR BANGUNAN KUPANG</t>
  </si>
  <si>
    <t>164RBCA</t>
  </si>
  <si>
    <t>BCA SPBU MITRA KUPANG</t>
  </si>
  <si>
    <t>238XBCA</t>
  </si>
  <si>
    <t>BCA HOTEL CENDANA</t>
  </si>
  <si>
    <t>262RBCA</t>
  </si>
  <si>
    <t>BCA SPBU BENGKEL</t>
  </si>
  <si>
    <t>285LBCA</t>
  </si>
  <si>
    <t>BCA Bandara Eltari Kupang</t>
  </si>
  <si>
    <t>454QBCA</t>
  </si>
  <si>
    <t>BCA ATM INDOMARET PAOK MOTONG</t>
  </si>
  <si>
    <t>JL. RAYA PAOK MOTONG LOMBOK TIMUR</t>
  </si>
  <si>
    <t>513NBCA</t>
  </si>
  <si>
    <t>BCA ALFAMART BRAWIJAYA</t>
  </si>
  <si>
    <t>JL BRAWIJAYA CAKRA SELATAN BARU CAKRANEGARA MATARAM</t>
  </si>
  <si>
    <t>551KBCA</t>
  </si>
  <si>
    <t>BCA INDOMARET KUTA II LOMBOK TENGAH</t>
  </si>
  <si>
    <t>JL PARIWISATA DESA KUTA PUJUT LOMBOK TENGAH, NUSA TENGGARA BARAT</t>
  </si>
  <si>
    <t>609WBCA</t>
  </si>
  <si>
    <t>BCA INDOMARET RAYA SENGGIGI LOMBOK BARAT</t>
  </si>
  <si>
    <t>617BBCA</t>
  </si>
  <si>
    <t>BCA SPBU 54.835.08 BYPAS BIL</t>
  </si>
  <si>
    <t>JL RAYA BANDARA INTERNASIONAL LOMBOK, LOMBOK TENGAH</t>
  </si>
  <si>
    <t>634BBCA</t>
  </si>
  <si>
    <t>BCA ALFAMART JENDRAL SUDIRMAN</t>
  </si>
  <si>
    <t>JL JENDRAL SUDIRMAN, KEL REMBIGA, KEC SELAPARANG, MATARAM, NTB</t>
  </si>
  <si>
    <t>6878BCA</t>
  </si>
  <si>
    <t>BCA ROYAL</t>
  </si>
  <si>
    <t>688JBCA</t>
  </si>
  <si>
    <t>BCA ALFAMART ADI SUCIPTO MATARAM</t>
  </si>
  <si>
    <t>695JBCA</t>
  </si>
  <si>
    <t>BCA ATM ALFA PANTAI SENGGIGI</t>
  </si>
  <si>
    <t>JL. RAYA SENGGIGI, KEC. BATULAYAR, KAB. LOMBOK BARAT</t>
  </si>
  <si>
    <t>Z07QBCA</t>
  </si>
  <si>
    <t>BCA Ampenan CRM 2</t>
  </si>
  <si>
    <t>Jl Saleh Sungkar no 37, Ampenan, Mataram</t>
  </si>
  <si>
    <t>Z07TBCA</t>
  </si>
  <si>
    <t>BCA Cakranegara CRM 2</t>
  </si>
  <si>
    <t>Z07UBCA</t>
  </si>
  <si>
    <t>BCA Cakranegara CRM 3</t>
  </si>
  <si>
    <t>Z08ABCA</t>
  </si>
  <si>
    <t>JL SANDUBAYA 70-72 SWETA , BERTAIS , MATARAM</t>
  </si>
  <si>
    <t>Z16JBCA</t>
  </si>
  <si>
    <t>BCA KK SRIWIJAYA 1 CRM</t>
  </si>
  <si>
    <t>Z2FCBCA</t>
  </si>
  <si>
    <t>BCA PRAYA</t>
  </si>
  <si>
    <t>JL. JENDRAL SUDIRMAN, PRAYA, LOMBOK TENGAH</t>
  </si>
  <si>
    <t>Z3NUBCA</t>
  </si>
  <si>
    <t>BCA KCP SILIWANGI KUPANG</t>
  </si>
  <si>
    <t>Z3NVBCA</t>
  </si>
  <si>
    <t>BCA SILIWANGI KUPANG CRM 2</t>
  </si>
  <si>
    <t>Z4WFBCA</t>
  </si>
  <si>
    <t>BCA SWETA LOMBAR CRM 3</t>
  </si>
  <si>
    <t>Z4XTBCA</t>
  </si>
  <si>
    <t>BCA KCP LOMBOK TIMUR CRM 3</t>
  </si>
  <si>
    <t>ZKP9BCA</t>
  </si>
  <si>
    <t>ZLY2BCA</t>
  </si>
  <si>
    <t>BCA ALFAMART BATU RINGGIT MATARAM</t>
  </si>
  <si>
    <t>ZQ1RBCA</t>
  </si>
  <si>
    <t>BCA CRM SWETA LOMBAR 4</t>
  </si>
  <si>
    <t>JL SANDUBAYA 70-72 SWETA, BERTAIS, MATARAM</t>
  </si>
  <si>
    <t>ZQH4BCA</t>
  </si>
  <si>
    <t>BCA MODERN ELEKTRONIK</t>
  </si>
  <si>
    <t>ZQU2BCA</t>
  </si>
  <si>
    <t>BCA CRM ALFAMART GERUNG II</t>
  </si>
  <si>
    <t>GERUNG UTARA, KEC. GERUNG, KAB. LOMBOK BARAT</t>
  </si>
  <si>
    <t>ZQV2BCA</t>
  </si>
  <si>
    <t>BCA ALFAMART GUNUNGSARI</t>
  </si>
  <si>
    <t>JL. JURUSAN TANJUNG LOMBOK BARAT  KAB. LOMBOK BARAT  NUSA TENGGARA BARAT</t>
  </si>
  <si>
    <t>ZRF5BCA</t>
  </si>
  <si>
    <t>BCA ALFAMART PANTAI KUTA LOMBOK TENGAH</t>
  </si>
  <si>
    <t>JL. PANTAI KUTA, KUTA, PUJUT, LOMBOK TENGAH</t>
  </si>
  <si>
    <t>ZRJ5BCA</t>
  </si>
  <si>
    <t>BCA  INDOMARET BUNG HATTA MATARAM</t>
  </si>
  <si>
    <t>JL. BUNG HATTA NOMOR 37, PENJANGGIK MATARAM</t>
  </si>
  <si>
    <t>00RNBCA</t>
  </si>
  <si>
    <t>BCA KADO BAJO</t>
  </si>
  <si>
    <t>JL YOHANIS SAHADUN KEL. LABUAN BAJO, KEC. KOMODO, KAB. MANGGARAI BARAT, PROV. NUSA TENGGARA TIMUR</t>
  </si>
  <si>
    <t>HID</t>
  </si>
  <si>
    <t>Muhammad Hidayatullah</t>
  </si>
  <si>
    <t>653LBCA</t>
  </si>
  <si>
    <t>BCA MINIMARKET PAGI</t>
  </si>
  <si>
    <t>006SBCA</t>
  </si>
  <si>
    <t>BCA Depo Bangunan Denpasar</t>
  </si>
  <si>
    <t>Jl. Teuku Umar Barat 388 (Marlboro), Denpasar</t>
  </si>
  <si>
    <t>00BHBCA</t>
  </si>
  <si>
    <t>BCA ALFAMART KALIAKAH</t>
  </si>
  <si>
    <t xml:space="preserve"> JL RAYA DENPASAR - GILIMANUK, KALIAKAH, NEGARA  82218</t>
  </si>
  <si>
    <t>00BJBCA</t>
  </si>
  <si>
    <t>BCA ALFA YEH EMBANG</t>
  </si>
  <si>
    <t>JL. RAYA DENPASAR - GILIMANUK, YEH EMBANG, KEC. MENDOYO, KABUPATEN JEMBRANA, BALI</t>
  </si>
  <si>
    <t>00C6BCA</t>
  </si>
  <si>
    <t>BCA IDM Laksamana</t>
  </si>
  <si>
    <t>00CHBCA</t>
  </si>
  <si>
    <t>BCA CK Munggu Tanah Lot</t>
  </si>
  <si>
    <t>Munggu, Mengwi, Badung Regency, Bali</t>
  </si>
  <si>
    <t>00D9BCA</t>
  </si>
  <si>
    <t>BCA IDM SEBATU GIANYAR</t>
  </si>
  <si>
    <t>JL. RAYA BILUKAN, SEBATU, KEC. TEGALLALANG, KABUPATEN GIANYAR, BALI</t>
  </si>
  <si>
    <t>00DMBCA</t>
  </si>
  <si>
    <t>BCA Alfa Segina Kertapura</t>
  </si>
  <si>
    <t>Gg. Segina III B No.6, Pemecutan Klod, Kec. Denpasar Bar., Kota Denpasar, Bali</t>
  </si>
  <si>
    <t>00E2BCA</t>
  </si>
  <si>
    <t>BCA T-SHOCKED DOG CANGGU</t>
  </si>
  <si>
    <t>JL PANTAI BATU BOLONG NO 11 CANGGU KUTA UTARA BADUNG BALI</t>
  </si>
  <si>
    <t>00E3BCA</t>
  </si>
  <si>
    <t>BCA CK WANGAYA</t>
  </si>
  <si>
    <t>JL KARTINI DAUH PURI KAJA DENPASAR UTARA, DENPASAR BALI</t>
  </si>
  <si>
    <t>00F5BCA</t>
  </si>
  <si>
    <t>BCA HOTEL THE MANSION UBUD</t>
  </si>
  <si>
    <t>JL PENESTANAN SAYAN KEC UBUD KAB GIANYAR BALI</t>
  </si>
  <si>
    <t>00FTBCA</t>
  </si>
  <si>
    <t>BCA IDM LODTUNDUH</t>
  </si>
  <si>
    <t>00H1BCA</t>
  </si>
  <si>
    <t>BCA THE APURVA KEMPINSKI 2</t>
  </si>
  <si>
    <t>JL. RAYA NUSA DUA SELATAN LOT 4, BENOA, KEC. KUTA SEL., KABUPATEN BADUNG, BALI 80361</t>
  </si>
  <si>
    <t>00H8BCA</t>
  </si>
  <si>
    <t>BCA CK PECATU UTARA</t>
  </si>
  <si>
    <t>JL DAHLIA RAYA,PECATU,KEC.KUTA SEL. KABUPATEN BADUNG,BALI</t>
  </si>
  <si>
    <t>00H9BCA</t>
  </si>
  <si>
    <t>BCA CK KAPAL BADUNG</t>
  </si>
  <si>
    <t>KAPAL, MENGWI, BADUNG REGENCY, BALI  80351</t>
  </si>
  <si>
    <t>00JKBCA</t>
  </si>
  <si>
    <t>BCA ATM  Beachwalk</t>
  </si>
  <si>
    <t>Jl Pantai Kuta, Kuta, Kab. Badung  80361</t>
  </si>
  <si>
    <t>00JPBCA</t>
  </si>
  <si>
    <t>BCA TOKO WISMA TANI GELGEL</t>
  </si>
  <si>
    <t>JL. WATU RENGGONG, GELGEL, KEC. KLUNGKUNG, KABUPATEN KLUNGKUNG, BALI</t>
  </si>
  <si>
    <t>00KKBCA</t>
  </si>
  <si>
    <t>BCA CK SARAS BEDUGUL</t>
  </si>
  <si>
    <t>JL. BATURITI BEDUGUL, BATUNYA, KEC. BATURITI, KABUPATEN TABANAN, BALI</t>
  </si>
  <si>
    <t>00KLBCA</t>
  </si>
  <si>
    <t>BCA SARI LIMO ANTASURA</t>
  </si>
  <si>
    <t>JL. ANTASURA NO.22X, PEGUYANGAN KANGIN, KEC. DENPASAR UTARA, KOTA DENPASAR, BALI  80115</t>
  </si>
  <si>
    <t>00KPBCA</t>
  </si>
  <si>
    <t>BCA IDM GEOPARK KINTAMANI</t>
  </si>
  <si>
    <t>PENELOKAN MAIN RD, SOUTH BATUR, KINTAMANI, BANGLI REGENCY, BALI  80652</t>
  </si>
  <si>
    <t>00LTBCA</t>
  </si>
  <si>
    <t>BCA TOKO HARAPAN JAYA</t>
  </si>
  <si>
    <t>00N4BCA</t>
  </si>
  <si>
    <t>BCA SPBU DEWI SRI</t>
  </si>
  <si>
    <t>00RFBCA</t>
  </si>
  <si>
    <t>BCA BANDARA NGURAH RAI BALI</t>
  </si>
  <si>
    <t>JL RY GUSTI NGURAH RAI TUBAN KUTA BADUNG BALI</t>
  </si>
  <si>
    <t>00RRBCA</t>
  </si>
  <si>
    <t>BCA CINEMA XXI PARK 23 MALL</t>
  </si>
  <si>
    <t>JL KEDIRI, TUBAN, KEC KUTA, KABUPATEN BADUNG, BALI</t>
  </si>
  <si>
    <t>00T3BCA</t>
  </si>
  <si>
    <t>BCA CK PERERENAN</t>
  </si>
  <si>
    <t>JL PANTAI PERERENAN, PERERENAN MENGWI BADUNG</t>
  </si>
  <si>
    <t>00TMBCA</t>
  </si>
  <si>
    <t>BCA IDM KALIUNTU</t>
  </si>
  <si>
    <t>00TYBCA</t>
  </si>
  <si>
    <t>BCA COCO MART SANGGULAN</t>
  </si>
  <si>
    <t>JL TUKAD YEH EMPAS, BANJAR ANYAR, KEC.KEDIRI,KABUPATEN TABANAN, BALI</t>
  </si>
  <si>
    <t>00TZBCA</t>
  </si>
  <si>
    <t>BCA CRYSTAL MART LEMPUYANG</t>
  </si>
  <si>
    <t>00ULBCA</t>
  </si>
  <si>
    <t>BCA ALFA MAHENDRADATA UTARA</t>
  </si>
  <si>
    <t>JL. MAHENDRADATTA UTARA, PADANGSAMBIAN, KEC. DENPASAR BAR., KOTA DENPASAR, BALI  80119</t>
  </si>
  <si>
    <t>00UMBCA</t>
  </si>
  <si>
    <t>BCA IDM MAHENDRADATA UTARA</t>
  </si>
  <si>
    <t>PADANGSAMBIAN, DENPASAR BARAT, DENPASAR CITY, BALI  80118</t>
  </si>
  <si>
    <t>00UPBCA</t>
  </si>
  <si>
    <t>BCA SPBU GAJAH MADA MENDOYO 3</t>
  </si>
  <si>
    <t>JL. GAJAH MADA, MENDOYO DAUH TUKAD, KEC. MENDOYO, KABUPATEN JEMBRANA, BALI 82261</t>
  </si>
  <si>
    <t>00UUBCA</t>
  </si>
  <si>
    <t>BCA COCO MART BLAHKIUH</t>
  </si>
  <si>
    <t>00UVBCA</t>
  </si>
  <si>
    <t>BCA COCO MART TEBONGKANG</t>
  </si>
  <si>
    <t xml:space="preserve"> JL. RAYA SINGAKERTA NO.7, SINGAKERTA, KECAMATAN UBUD, KABUPATEN GIANYAR, BALI  80571</t>
  </si>
  <si>
    <t>00UXBCA</t>
  </si>
  <si>
    <t>BCA SPBU ANTURAN SINGARAJA</t>
  </si>
  <si>
    <t>JL. SERIRIT- SINGARAJA, TUKADMUNGGA BULELENG , KAB BULELENG</t>
  </si>
  <si>
    <t>00V9BCA</t>
  </si>
  <si>
    <t>BCA ARYS MIKRO CELUK</t>
  </si>
  <si>
    <t>00VCBCA</t>
  </si>
  <si>
    <t>BCA BANDARA NGURAH RAI ATM CE</t>
  </si>
  <si>
    <t>JALAN RAYA GUSTI NGURAH RAI, TUBAN, KUTA, BADUNG REGENCY, BALI  80362</t>
  </si>
  <si>
    <t>00X4BCA</t>
  </si>
  <si>
    <t>BCA CK TEGALLALANG  JL PAKUDUI TEGALLALANG GIANYAR BALI</t>
  </si>
  <si>
    <t>JL BY PASS I B MANTRA, LEBIH, GIANYAR</t>
  </si>
  <si>
    <t>00Y4BCA</t>
  </si>
  <si>
    <t>BCA CK MUNGGU PERERENAN</t>
  </si>
  <si>
    <t>JL BY PASS TANAH LOT NO 88A MENGWI BADUNG BALI</t>
  </si>
  <si>
    <t>00ZBBCA</t>
  </si>
  <si>
    <t>BCA ARYS MIKRO DUKUH TABANAN</t>
  </si>
  <si>
    <t>JL TERATAI, DAUH PEKEN, KEC.TABANAN, KAB.TABANAN</t>
  </si>
  <si>
    <t>0118BCA</t>
  </si>
  <si>
    <t>BCA KFA 242 Raya Kuta</t>
  </si>
  <si>
    <t>011CBCA</t>
  </si>
  <si>
    <t>BCA CK Gatsu Hook</t>
  </si>
  <si>
    <t>Jl. Gatot Subroto Tim. No.187x, Tonja, Kec. Denpasar Utara, Kota Denpasar, Bali   80239</t>
  </si>
  <si>
    <t>0169BCA</t>
  </si>
  <si>
    <t>BCA CLUB MED HOTEL  KAWASAN PARIWISATA NUSA DUA BTDC LOT 6</t>
  </si>
  <si>
    <t>JL RAYA NUSA DUA SELATAN, BENOA, BADUNG, BALI  80363</t>
  </si>
  <si>
    <t>016MBCA</t>
  </si>
  <si>
    <t>BCA ECCOS PLAZA</t>
  </si>
  <si>
    <t xml:space="preserve"> JL SUNSET ROAD NO.77B, KUTA, KEC.KUTA, KAB.BADUNG, BALI  80361</t>
  </si>
  <si>
    <t>0173BCA</t>
  </si>
  <si>
    <t>BCA SPBU PENDEM JEMBRANA</t>
  </si>
  <si>
    <t>0178BCA</t>
  </si>
  <si>
    <t>BCA Gramedia Gatot Subroto</t>
  </si>
  <si>
    <t>Jl Gatot Subroto Tengah No 332 Dauh Puri Kaja</t>
  </si>
  <si>
    <t>017NBCA</t>
  </si>
  <si>
    <t>BCA Alfa Antasura</t>
  </si>
  <si>
    <t>Jl. AntasurA Banjar Pengukuh, Denpasar</t>
  </si>
  <si>
    <t>017QBCA</t>
  </si>
  <si>
    <t>BCA IDM Sibangkaja</t>
  </si>
  <si>
    <t>Jl. Sibangkaja, Mumbul, badung Bali</t>
  </si>
  <si>
    <t>01B2BCA</t>
  </si>
  <si>
    <t>BCA ALFA MULAWARMAN</t>
  </si>
  <si>
    <t>JL MULAWARMAN NO.503, ABIANBASE  80515</t>
  </si>
  <si>
    <t>032LBCA</t>
  </si>
  <si>
    <t>BCA PIA LEGONG</t>
  </si>
  <si>
    <t>JLN. BY PASS NGURAH RAI KUTA, BADUNG BALI</t>
  </si>
  <si>
    <t>032QBCA</t>
  </si>
  <si>
    <t>BCA Muaya Cafe 19</t>
  </si>
  <si>
    <t>Jl. Pantai Muaya Jimbaran, Badung, Bali</t>
  </si>
  <si>
    <t>051FBCA</t>
  </si>
  <si>
    <t>BCA THE ONE LEGIAN</t>
  </si>
  <si>
    <t>JL. RAYA LEGIAN NO. 117 KUTA BADUNG</t>
  </si>
  <si>
    <t>066PBCA</t>
  </si>
  <si>
    <t>BCA CK CK154 BAL0251 Ketewe</t>
  </si>
  <si>
    <t>Jl. Prof. Dr. Ida Bagus Mantra No.300, Ketewel, Kec. Sukawati, Kabupaten Gianyar, Bali 80582</t>
  </si>
  <si>
    <t>068WBCA</t>
  </si>
  <si>
    <t>BCA ALFA Q004 BANJAR ANYAR 2</t>
  </si>
  <si>
    <t>JL TUKAD YEH HO BR SANGGULAN BANJAAR, BANJAR ANYAR, KAB, KABUPATEN TABANAN, BALI 82123</t>
  </si>
  <si>
    <t>139PBCA</t>
  </si>
  <si>
    <t>BCA CIRCLE K 0109 MELASTI</t>
  </si>
  <si>
    <t>139TBCA</t>
  </si>
  <si>
    <t>BCA CIRCLE K CK0136  BANJAR SEMER</t>
  </si>
  <si>
    <t>JL. BR SEMER NO. 27 KEROBOKAN KUTA UTARA BADUNG 80361</t>
  </si>
  <si>
    <t>139UBCA</t>
  </si>
  <si>
    <t>BCA CIRCLE K 0137 NUSA DUA</t>
  </si>
  <si>
    <t>JL. BY PASS NGURAH RAI NUSA DUA BADUNG 80361</t>
  </si>
  <si>
    <t>142ZBCA</t>
  </si>
  <si>
    <t>BCA CIRCLE K CK0190 PETITENGET</t>
  </si>
  <si>
    <t>JL PETITENGET NO 105 KEL KEROBOKAN BADUNG</t>
  </si>
  <si>
    <t>144ZBCA</t>
  </si>
  <si>
    <t>BCA Yamaha Ngurah Rai</t>
  </si>
  <si>
    <t>164BBCA</t>
  </si>
  <si>
    <t>BCA ALFAMART GOA GAJAH GIANYAR</t>
  </si>
  <si>
    <t>JL MELATI BANJAR MANUKARYA KAB GIANYAR</t>
  </si>
  <si>
    <t>164EBCA</t>
  </si>
  <si>
    <t>BCA Papaya Fresh Gallery</t>
  </si>
  <si>
    <t>Jl Merthanadi Kuta Bali Kab Badung</t>
  </si>
  <si>
    <t>2045BCA</t>
  </si>
  <si>
    <t>BCA Klinik Tiara Husada Tuban</t>
  </si>
  <si>
    <t>205HBCA</t>
  </si>
  <si>
    <t>BCA Krisna Oleh Oleh Tuban</t>
  </si>
  <si>
    <t>226KBCA</t>
  </si>
  <si>
    <t>BCA Dapur Lebih Gianyar</t>
  </si>
  <si>
    <t>Jl Prof Dr Ida Bagus Mantra Gianyar</t>
  </si>
  <si>
    <t>226LBCA</t>
  </si>
  <si>
    <t>BCA BOSHE CLUB</t>
  </si>
  <si>
    <t>JL BY PASS NGURAH RAI KUTA KABUPATEN BADUNG,</t>
  </si>
  <si>
    <t>253HBCA</t>
  </si>
  <si>
    <t>BCA HOTEL ADI ASRI</t>
  </si>
  <si>
    <t>JL RAYA KERI SRIRIT GILAMANUK KEL PEMITERAN KEC SERIRIT SINGARAJA</t>
  </si>
  <si>
    <t>273JBCA</t>
  </si>
  <si>
    <t>BCA Minimarket Udayana Jimbaran</t>
  </si>
  <si>
    <t>Jl Raya Kampus Univ Udayana Jimbaran Badung</t>
  </si>
  <si>
    <t>273KBCA</t>
  </si>
  <si>
    <t>BCA PEPITO EXPRESS ULUWATU</t>
  </si>
  <si>
    <t>JL RAYA ULUWATU JIMBARAN KUTA SELATAN BADUNG</t>
  </si>
  <si>
    <t>273MBCA</t>
  </si>
  <si>
    <t>BCA Minimarket Pantai Kuta ( JLP III )</t>
  </si>
  <si>
    <t>2900BCA</t>
  </si>
  <si>
    <t>BCA RYOSI JAPANESE RESTAURANT</t>
  </si>
  <si>
    <t>JL. HANOMAN, PADANG TEGAL - UBUD 80571</t>
  </si>
  <si>
    <t>305PBCA</t>
  </si>
  <si>
    <t>BCA CIRCLE K 0244 GUNUNG SANGHYANG</t>
  </si>
  <si>
    <t>JL GUNUNG SANGHYANG KEROBOKAN KUTA UTARA BADUNG</t>
  </si>
  <si>
    <t>305QBCA</t>
  </si>
  <si>
    <t>BCA Circle K 0405 Munggu Mengwi</t>
  </si>
  <si>
    <t>Jl Raya Munggu Banjar Pempatan Desa Munggu Kec Mengwi Kab Badung</t>
  </si>
  <si>
    <t>315EBCA</t>
  </si>
  <si>
    <t>BCA ALFAMART ULUWATU V</t>
  </si>
  <si>
    <t>JL RAYA ULUWATU LINGK KELAN ABIAN KEL KELAN KEC KUTA BADUNG</t>
  </si>
  <si>
    <t>320TBCA</t>
  </si>
  <si>
    <t>BCA AYANA RESORT &amp; SPA BALI</t>
  </si>
  <si>
    <t>334RBCA</t>
  </si>
  <si>
    <t>BCA PEPITO EXPRESS PECATU</t>
  </si>
  <si>
    <t>334UBCA</t>
  </si>
  <si>
    <t>BCA Pepito Petitenget</t>
  </si>
  <si>
    <t>Jl Petitenget Kel Kerobokan Kab Badung</t>
  </si>
  <si>
    <t>334ZBCA</t>
  </si>
  <si>
    <t>BCA Minimart By Pass Jimbaran</t>
  </si>
  <si>
    <t>3353BCA</t>
  </si>
  <si>
    <t>BCA Pepito Supermarket</t>
  </si>
  <si>
    <t>355TBCA</t>
  </si>
  <si>
    <t>BCA Alfamart Q073 Canggu</t>
  </si>
  <si>
    <t>Jl Raya Canggu Kerobokan Kuta Utara Badung</t>
  </si>
  <si>
    <t>355UBCA</t>
  </si>
  <si>
    <t>BCA ALFAMART Q215 TEUKU UMAR BARAT</t>
  </si>
  <si>
    <t>JL TEUKU UMAR BARAT, LINGK PENGABENGAN KANGIN, KEL KEROBOKAN, KUTA UTARA, BADUNG</t>
  </si>
  <si>
    <t>355VBCA</t>
  </si>
  <si>
    <t>BCA ALFAMART Q231 MAMBAL</t>
  </si>
  <si>
    <t>JL RAYA MAMBAL BANJAR AGUNG KEC ABIANSEMAL BADUNG</t>
  </si>
  <si>
    <t>355XBCA</t>
  </si>
  <si>
    <t>BCA ALFAMART Q290 DARMASABA</t>
  </si>
  <si>
    <t>JL DARMASABA, LINGK PENINJOAN DARMASABA, KEC ABIANSEMAL, BADUNG</t>
  </si>
  <si>
    <t>356ABCA</t>
  </si>
  <si>
    <t>BCA Alfamart Q318 Tibung Sari</t>
  </si>
  <si>
    <t>Jl Tibung Sari Lingk Kwanji Dalung Badung</t>
  </si>
  <si>
    <t>365KBCA</t>
  </si>
  <si>
    <t>BCA Indomaret Dewi Sartika Badung Bali</t>
  </si>
  <si>
    <t>Jl Dewi Sartika Kuta - Badung Bali</t>
  </si>
  <si>
    <t>365LBCA</t>
  </si>
  <si>
    <t>BCA INDOMARET MERTANADI  BADUNG BALI</t>
  </si>
  <si>
    <t>JL MERTANADI, KEROBOKAN KLOD KUTA UTR BADUNG</t>
  </si>
  <si>
    <t>371XBCA</t>
  </si>
  <si>
    <t>BCA ALFAMART Q243 GUNUNG AGUNG</t>
  </si>
  <si>
    <t>JL GUNUNG AGUNG NO 146 PADANG SAMBIAN DPS</t>
  </si>
  <si>
    <t>374TBCA</t>
  </si>
  <si>
    <t>BCA INDOMARET IR SOEKARNO ABANAN BALI</t>
  </si>
  <si>
    <t>JL IR SOEKARNO NO 77X DAUH PEKEN TABANAN BALI</t>
  </si>
  <si>
    <t>383PBCA</t>
  </si>
  <si>
    <t>BCA Coco Mart Goa Gong</t>
  </si>
  <si>
    <t>Jl Pura Goa Gong, Pecatu, Kuta Slt Badung</t>
  </si>
  <si>
    <t>383QBCA</t>
  </si>
  <si>
    <t>BCA Coco Mart Mumbul</t>
  </si>
  <si>
    <t>Jl By Pass Ngurah Rai, Kuta Selatan Badung</t>
  </si>
  <si>
    <t>383TBCA</t>
  </si>
  <si>
    <t>BCA Coco Mart Taman Giri</t>
  </si>
  <si>
    <t>Jl Perumahan Taman Giri Kuta Slt Badung</t>
  </si>
  <si>
    <t>401DBCA</t>
  </si>
  <si>
    <t>BCA KRISHNA OLEH OLEH SINGARAJA</t>
  </si>
  <si>
    <t>JL. TEMUKUS, BANJAR, BULELENG, BALI 81113</t>
  </si>
  <si>
    <t>4078BCA</t>
  </si>
  <si>
    <t>BCA DELTA DEWATA</t>
  </si>
  <si>
    <t>JL. RAYA ANDONG NO. 14, UBUD - BALI</t>
  </si>
  <si>
    <t>4079BCA</t>
  </si>
  <si>
    <t>BCA GOSHA</t>
  </si>
  <si>
    <t>JL. DHYANA PURE, SEMINYAK - BADUNG, BALI</t>
  </si>
  <si>
    <t>407DBCA</t>
  </si>
  <si>
    <t>BCA FOUR SEASON UBUD</t>
  </si>
  <si>
    <t>JL RAYA SEYAN - KEDEWATAN BANJAR KUTUH UBUD , GIANYAR</t>
  </si>
  <si>
    <t>418PBCA</t>
  </si>
  <si>
    <t>BCA CIRCLE K 238 SILIGITA BAL0412</t>
  </si>
  <si>
    <t>JL SILIGITA KEL KAMPIAL TANJUNG BENOA-BADUNG</t>
  </si>
  <si>
    <t>439KBCA</t>
  </si>
  <si>
    <t>BCA IDM F26U DALUNG II</t>
  </si>
  <si>
    <t xml:space="preserve"> JL. PERUMAHAN DALUNG PERMAI NO.38B, DALUNG, KEC. KUTA UTARA, KABUPATEN BADUNG, BALI 80361</t>
  </si>
  <si>
    <t>444BBCA</t>
  </si>
  <si>
    <t>BCA ALFAMART KEBO IWA II</t>
  </si>
  <si>
    <t>JL KEBO IWA, PADANGSAMBIAN KAJA, DENPASAR</t>
  </si>
  <si>
    <t>516MBCA</t>
  </si>
  <si>
    <t>BCA CITRALAND WATERPAK DENPASAR</t>
  </si>
  <si>
    <t>5174BCA</t>
  </si>
  <si>
    <t>BCA Pusat Kesenian Lovina 2</t>
  </si>
  <si>
    <t>519CBCA</t>
  </si>
  <si>
    <t>BCA INDOMARET PANDU BADUNG KUTA BALI</t>
  </si>
  <si>
    <t>JL PANDU, KUTA UTARA BADUNG BALI</t>
  </si>
  <si>
    <t>532DBCA</t>
  </si>
  <si>
    <t>BCA ALFAMART SURADIPA</t>
  </si>
  <si>
    <t>JL SURADIPA, LINGK PEGUYANGAN DENPASAR</t>
  </si>
  <si>
    <t>536XBCA</t>
  </si>
  <si>
    <t>BCA CIRCLE K BAL0416 BATU BELIG II BADUNG</t>
  </si>
  <si>
    <t>JL BATU BELIG, KEROBOKAN, KUTA UTARA, BADUNG</t>
  </si>
  <si>
    <t>556EBCA</t>
  </si>
  <si>
    <t>BCA CIRCLE K BATU BOLONG BAL0481 BADUNG</t>
  </si>
  <si>
    <t>JL PANTAIBATUBOLONG SEGARAMADU, KUTA, BADUNG</t>
  </si>
  <si>
    <t>561JBCA</t>
  </si>
  <si>
    <t>BCA SAMASTA JIMBARAN 1</t>
  </si>
  <si>
    <t>JL WANAGIRI, JIMBARAN, KUTA SELATAN</t>
  </si>
  <si>
    <t>5753BCA</t>
  </si>
  <si>
    <t>BCA Super Ekonomi Malboro</t>
  </si>
  <si>
    <t>5867BCA</t>
  </si>
  <si>
    <t>BCA PERTOKOAN DELTA MAS</t>
  </si>
  <si>
    <t>602UBCA</t>
  </si>
  <si>
    <t>BCA ALFAMART GEROKGAK</t>
  </si>
  <si>
    <t>SANGGALANGIT, KEC. GEROKGAK, KABUPATEN BULELENG, BALI</t>
  </si>
  <si>
    <t>602YBCA</t>
  </si>
  <si>
    <t>BCA Prima Medika Hospital Bali 1</t>
  </si>
  <si>
    <t>Jl Pulau Serangan No 9X, Denpasar Bali</t>
  </si>
  <si>
    <t>602ZBCA</t>
  </si>
  <si>
    <t>BCA TOKO AYU DENPASAR BALI 1</t>
  </si>
  <si>
    <t>JL GUNUNG SOPUTAN NO 26 X, PEMECUTAN DENPASAR BALI</t>
  </si>
  <si>
    <t>611ZBCA</t>
  </si>
  <si>
    <t>BCA ALFAMART KEROBOKAN III</t>
  </si>
  <si>
    <t>622HBCA</t>
  </si>
  <si>
    <t>BCA IDM PULAU SAELUS DENPASAR 1</t>
  </si>
  <si>
    <t>JL. PULAU SAELUS NO.16, SESETAN, DENPASAR SEL., KOTA DENPASAR, BALI 80223, INDONESIA</t>
  </si>
  <si>
    <t>624FBCA</t>
  </si>
  <si>
    <t>BCA Minimart Kediri III ( KD3 ) Badung</t>
  </si>
  <si>
    <t>Jl Kediri, Tuban, Kuta, Badung, Bali</t>
  </si>
  <si>
    <t>625HBCA</t>
  </si>
  <si>
    <t>BCA MINIMART TAB 3 KEDIRI, TABANAN, DENPASAR</t>
  </si>
  <si>
    <t>JL DR IR SOEKARNO NO 768 KEDIRI, TABANAN DENPASAR</t>
  </si>
  <si>
    <t>639DBCA</t>
  </si>
  <si>
    <t>BCA RS Ari Canti Mas Ubud 1</t>
  </si>
  <si>
    <t>Jl Raya Mas D No 88X, Mas Ubud Gianyar</t>
  </si>
  <si>
    <t>646WBCA</t>
  </si>
  <si>
    <t>BCA Circle K  Padonan Canggu 1</t>
  </si>
  <si>
    <t>6519BCA</t>
  </si>
  <si>
    <t>BCA GUNTUR SPORT</t>
  </si>
  <si>
    <t>651HBCA</t>
  </si>
  <si>
    <t>BCA Circle K Imam Bonjol Denpasar 1</t>
  </si>
  <si>
    <t>Jl Imam Bonjol - Pemecutan Klod - Denpasar</t>
  </si>
  <si>
    <t>651LBCA</t>
  </si>
  <si>
    <t>BCA CIRCLE K 109 BAL 0244 TEUKU UMAR 1</t>
  </si>
  <si>
    <t>JL TEUKU UMAR KEL DAUH PURI DENPASAR</t>
  </si>
  <si>
    <t>651MBCA</t>
  </si>
  <si>
    <t>BCA CIRCLE K TOHPATI 1</t>
  </si>
  <si>
    <t>JL. WR SUPRATMAN NO.132, KESIMAN KERTALANGU, KEC. DENPASAR TIM., KOTA DENPASAR, BALI 80237</t>
  </si>
  <si>
    <t>651QBCA</t>
  </si>
  <si>
    <t>BCA Circle K 73 Bal0207 Teuku Umar 1</t>
  </si>
  <si>
    <t>Jl Teuku Umar No 246 B Denpasar</t>
  </si>
  <si>
    <t>6520BCA</t>
  </si>
  <si>
    <t>BCA ST REGIS</t>
  </si>
  <si>
    <t>KOMPLEKS BTDC JL TEROMPONG LOT SW 2, NUSA DUA</t>
  </si>
  <si>
    <t>6521BCA</t>
  </si>
  <si>
    <t>BCA MITRA 10 DENPASAR</t>
  </si>
  <si>
    <t>JL. GATOT SUBROTO BARAT, DENPASAR</t>
  </si>
  <si>
    <t>652YBCA</t>
  </si>
  <si>
    <t>BCA ALFAMART DENATA</t>
  </si>
  <si>
    <t>JL PULAU SINGKEP PEDUNGAN DENPASAR</t>
  </si>
  <si>
    <t>660DBCA</t>
  </si>
  <si>
    <t>663NBCA</t>
  </si>
  <si>
    <t>BCA CIRCLE K 304 NAKULA TIMUR 1</t>
  </si>
  <si>
    <t>JL NAKULA, LINGKUNGAN LEGIAN KUTA, BADUNG</t>
  </si>
  <si>
    <t>6651BCA</t>
  </si>
  <si>
    <t>BCA HOTEL TAMAN SUCI</t>
  </si>
  <si>
    <t>681ZBCA</t>
  </si>
  <si>
    <t>BCA THE RITZCARLTON HOTEL 1</t>
  </si>
  <si>
    <t>JALAN RAYA NUSA DUA SELATAN, LOT III, SAWANGAN, NUSA DUA, BALI, INDONESIA, 80361. </t>
  </si>
  <si>
    <t>685BBCA</t>
  </si>
  <si>
    <t>BCA IDM RAYA SANGEH</t>
  </si>
  <si>
    <t>JL RAYA SANGEH SANGEH KEC ABIANSEMAL KAB BADUNG</t>
  </si>
  <si>
    <t>685EBCA</t>
  </si>
  <si>
    <t>BCA PEPITO PRIMALOKA KUTUH</t>
  </si>
  <si>
    <t>JL RAYA DHARMAWANGSA, BANJAR KAJA JATI, KUTUH, KUTA SELATAN, KABUPATEN BADUNG, BALI</t>
  </si>
  <si>
    <t>686MBCA</t>
  </si>
  <si>
    <t>BCA ATM  CIRCLE K TRIDAYA CANGGU</t>
  </si>
  <si>
    <t>686RBCA</t>
  </si>
  <si>
    <t>BCA ALFA WIDA BALI 3</t>
  </si>
  <si>
    <t>686VBCA</t>
  </si>
  <si>
    <t>BCA RS MURNI TEGUH</t>
  </si>
  <si>
    <t>688ABCA</t>
  </si>
  <si>
    <t>BCA TOKO FROZEN DALUNG CK</t>
  </si>
  <si>
    <t>JL RY DALUNG PERMAI, PERTOKOAN PERMAI, DALUNG, KUTA UTARA, BADUNG</t>
  </si>
  <si>
    <t>688BBCA</t>
  </si>
  <si>
    <t>BCA INDOMART ANDONG II GIANYAR</t>
  </si>
  <si>
    <t>JL RAYA ANDONG, PELIATAN UBUD, KAB. GIANYAR</t>
  </si>
  <si>
    <t>688KBCA</t>
  </si>
  <si>
    <t>BCA INDOMARET IMAM BONJOL</t>
  </si>
  <si>
    <t>JL. IMAM BONJOL NO.94, PEMECUTAN KLOD, KEC. DENPASAR BAR., KOTA DENPASAR, BALI 80112</t>
  </si>
  <si>
    <t>689DBCA</t>
  </si>
  <si>
    <t>BCA IDM PALAPA</t>
  </si>
  <si>
    <t>JL PALAPA GG 11, SESETAN, DENPASAR SELATAN</t>
  </si>
  <si>
    <t>689HBCA</t>
  </si>
  <si>
    <t>BCA LUIGIS HOT PIZZA BALI</t>
  </si>
  <si>
    <t>JL BATU MEJAN, CANGGU, KUTA UTARA, CANGGU</t>
  </si>
  <si>
    <t>694KBCA</t>
  </si>
  <si>
    <t>BCA ATM  HOTEL CONRAD BALI</t>
  </si>
  <si>
    <t>JL PRATAMA NO 168, TANJUNG, BENOA, KEC KUTA BADUNG</t>
  </si>
  <si>
    <t>694MBCA</t>
  </si>
  <si>
    <t>BCA CIRCLE KEDEWATAN</t>
  </si>
  <si>
    <t>JL KEDEWATAN, KECAMATAN UBUD, KABUPATEN GIANYAR, BALI 80571</t>
  </si>
  <si>
    <t>694QBCA</t>
  </si>
  <si>
    <t>BCA IDM TANAH LOT TABANAN</t>
  </si>
  <si>
    <t>JL TANAH LOT NO 6 BERABAN KEDIRI TABANAN BALI</t>
  </si>
  <si>
    <t>695LBCA</t>
  </si>
  <si>
    <t>BCA CK Bali Kiddy 4</t>
  </si>
  <si>
    <t>Jl. Teuku Umar Barat No. 235 Jl. Persada, Kerobokan Kelod, Kec. Kuta Utara Kabupaten Badung, Bali 80117, Kerobokan Kelod, Kec. Kuta Utara, Kabupaten Badung, Bali 80112</t>
  </si>
  <si>
    <t>695YBCA</t>
  </si>
  <si>
    <t>BCA IDM I BAGUS MANTRA 119</t>
  </si>
  <si>
    <t>JL PROF DR IDA BAGUS MANTRA, NEGARI, KEC BANJARANGKAN, KAB KLUNGKUNG</t>
  </si>
  <si>
    <t>Z08NBCA</t>
  </si>
  <si>
    <t>BCA DENPASAR CRM 6</t>
  </si>
  <si>
    <t>Z08PBCA</t>
  </si>
  <si>
    <t>BCA DENPASAR CRM 7</t>
  </si>
  <si>
    <t>Z08QBCA</t>
  </si>
  <si>
    <t>BCA DENPASAR CRM 8</t>
  </si>
  <si>
    <t>Z15QBCA</t>
  </si>
  <si>
    <t>JL. SERIRIT- SINGARAJA NO.96, SERIRIT, KEC. SERIRIT, KABUPATEN BULELENG, BALI 81153</t>
  </si>
  <si>
    <t>Z15UBCA</t>
  </si>
  <si>
    <t>BCA Singaraja CRM 3</t>
  </si>
  <si>
    <t>Jl Dr Sutomo 3 - Singaraja Kec Buleleng Kab Buleleng</t>
  </si>
  <si>
    <t>Z1N0BCA</t>
  </si>
  <si>
    <t>BCA IDM Kepaon Indah</t>
  </si>
  <si>
    <t>Jl. Kepaon Indah No.07, Pemogan, Denpasar Selatan</t>
  </si>
  <si>
    <t>Z1T7BCA</t>
  </si>
  <si>
    <t>BCA Alfa Green Kori</t>
  </si>
  <si>
    <t>Jl. Nuansa Hijau Utama I, Ubung Kaja, Kec. Denpasar Utara, Kota Denpasar, Bali</t>
  </si>
  <si>
    <t>Z4WJBCA</t>
  </si>
  <si>
    <t>BCA Mahendradata CRM 5</t>
  </si>
  <si>
    <t>Jl Mahendradata No 99 AX, Denpasar</t>
  </si>
  <si>
    <t>Z4XLBCA</t>
  </si>
  <si>
    <t>BCA GIANYAR CRM 4</t>
  </si>
  <si>
    <t>JL DHARMA GIRI 88 GIANYAR, BADUNG</t>
  </si>
  <si>
    <t>Z833BCA</t>
  </si>
  <si>
    <t>BCA KCP GATOT SUBROTO GSD CRM2</t>
  </si>
  <si>
    <t>JL GATOT SUBROTO TENGAH 80 UNIT 8-9 DENPASAR</t>
  </si>
  <si>
    <t>Z836BCA</t>
  </si>
  <si>
    <t>BCA KLUNGKUNG CRM 2</t>
  </si>
  <si>
    <t>JL PUPUTAN NO 88 SEMARA PURA KLOD KLUNGKUNG</t>
  </si>
  <si>
    <t>Z837BCA</t>
  </si>
  <si>
    <t>BCA KLUNGKUNG CRM 3</t>
  </si>
  <si>
    <t>Z843BCA</t>
  </si>
  <si>
    <t>BCA GIANYAR CRM 2</t>
  </si>
  <si>
    <t>Z847BCA</t>
  </si>
  <si>
    <t>BCA Benoa CRM 3</t>
  </si>
  <si>
    <t>Jl Suwung Batan Kendal no 2 Denpasar</t>
  </si>
  <si>
    <t>Z848BCA</t>
  </si>
  <si>
    <t>BCA Benoa CRM 4</t>
  </si>
  <si>
    <t>Z866BCA</t>
  </si>
  <si>
    <t>BCA Tabanan CRM 2</t>
  </si>
  <si>
    <t>Jl Gajah Mada No 108 Kel Dlod Peken Tabanan</t>
  </si>
  <si>
    <t>ZCD2BCA</t>
  </si>
  <si>
    <t>BCA IDM Banyuasri</t>
  </si>
  <si>
    <t>Jl Ahmah Yani No 189X Buleleng Singaraja</t>
  </si>
  <si>
    <t>ZDX5BCA</t>
  </si>
  <si>
    <t>BCA Alfa Imam Bonjol Tabanan</t>
  </si>
  <si>
    <t>ZKL9BCA</t>
  </si>
  <si>
    <t>BCA KCP Kas Dalung</t>
  </si>
  <si>
    <t>Jl. Raya Padang Luwih, Dalung, Kuta Utara,Badung, Bali</t>
  </si>
  <si>
    <t>ZQE4BCA</t>
  </si>
  <si>
    <t>BCA BINTANG UBUD</t>
  </si>
  <si>
    <t>ZQP3BCA</t>
  </si>
  <si>
    <t>BCA WANA MART</t>
  </si>
  <si>
    <t>JL. JALAN MELASTI.NO.99, LABUAN SAIT, PECATU, KEC. KUTA SEL., KABUPATEN BADUNG, BALI 80361</t>
  </si>
  <si>
    <t>ZRA6BCA</t>
  </si>
  <si>
    <t>BCA IDM GATOT SUBROTO BALI</t>
  </si>
  <si>
    <t>JL GATOT SUBROTO NO 5, TABANAN BALI</t>
  </si>
  <si>
    <t>ZRA7BCA</t>
  </si>
  <si>
    <t>BCA ARYS MIKRO BATANTA</t>
  </si>
  <si>
    <t>JL PULAU BATANTA NO 28, DENPASAR</t>
  </si>
  <si>
    <t>ZRB7BCA</t>
  </si>
  <si>
    <t>BCA ARYS MIKRO BUANA RAYA</t>
  </si>
  <si>
    <t>JL BUANA RAYA NO 103-104, DENPASAR</t>
  </si>
  <si>
    <t>ZRD6BCA</t>
  </si>
  <si>
    <t>BCA ALFA PRATAMA CELUK</t>
  </si>
  <si>
    <t>JL PRATAMA LING CELUK, BENOA, KUTA SELATAN, BADUNG</t>
  </si>
  <si>
    <t>ZRE7BCA</t>
  </si>
  <si>
    <t>BCA CELUK TRADE CENTER</t>
  </si>
  <si>
    <t>JL. RAYA CELUK SUKAWATI, GIANYAR</t>
  </si>
  <si>
    <t>ZRH6BCA</t>
  </si>
  <si>
    <t>BCA IDM BUDUK BADUNG DENPASAR</t>
  </si>
  <si>
    <t>JL RAYA BUDUK, BADUNG, DENPASAR BALI</t>
  </si>
  <si>
    <t>ZRJ7BCA</t>
  </si>
  <si>
    <t>BCA IDM BUANA RAYA DENPASAR</t>
  </si>
  <si>
    <t>ZRL6BCA</t>
  </si>
  <si>
    <t>ZRM6BCA</t>
  </si>
  <si>
    <t>BCA KALIMAS ARCADE</t>
  </si>
  <si>
    <t>JL ULUWATU II, JIMBARAN, BADUNG, KUTA</t>
  </si>
  <si>
    <t>ZRQ5BCA</t>
  </si>
  <si>
    <t>BCA ALFA BANJAR JAWA</t>
  </si>
  <si>
    <t>ZRQ6BCA</t>
  </si>
  <si>
    <t>BCA BAGOES BANGUNAN</t>
  </si>
  <si>
    <t>JL. RAYA SEMOBAUNG GIANYAR  DENPASAR BALI</t>
  </si>
  <si>
    <t>ZRT5BCA</t>
  </si>
  <si>
    <t>BCA IDM F511 UDAYANA</t>
  </si>
  <si>
    <t>JL UDAYANA NO 86 DESA BALER BALE AGUNG, NEGARA, JE</t>
  </si>
  <si>
    <t>ZRT6BCA</t>
  </si>
  <si>
    <t>BCA IDM CANDIBARU GIANYAR</t>
  </si>
  <si>
    <t>JL ASTINA SELATAN NO 09 GIANYAR BALI</t>
  </si>
  <si>
    <t>BCA BATURITI</t>
  </si>
  <si>
    <t>DESA BATURITI, BATURITI, TABANAN</t>
  </si>
  <si>
    <t>ZY9NBCA</t>
  </si>
  <si>
    <t>BCA Alfa Sangsit</t>
  </si>
  <si>
    <t>Jl Raya Sangsit Kec Sawan Singaraja</t>
  </si>
  <si>
    <t>ZZ4ABCA</t>
  </si>
  <si>
    <t>BCA IDM TEGAL PERMAI</t>
  </si>
  <si>
    <t>JL TEGAL PERMAI PERUM DALUNG PERMAI KUTA UTARA KAB BADUNG</t>
  </si>
  <si>
    <t>00JNBCA</t>
  </si>
  <si>
    <t>BCA Gogo Sedap Malam</t>
  </si>
  <si>
    <t>00T4BCA</t>
  </si>
  <si>
    <t>BCA CK RENON 2 BAL 0294</t>
  </si>
  <si>
    <t>JL RAYA PUPUTAN DENPASAR TIMUR DENPASAR BALI</t>
  </si>
  <si>
    <t>00TRBCA</t>
  </si>
  <si>
    <t>BCA ALFA HANGTUAH BARAT</t>
  </si>
  <si>
    <t>00U3BCA</t>
  </si>
  <si>
    <t>BCA IDM NUSA KAMBANGAN</t>
  </si>
  <si>
    <t>JL. NUSA KAMBANGAN NO. 149 DAUH PURI PURI KAUH, DENPASAR</t>
  </si>
  <si>
    <t>016UBCA</t>
  </si>
  <si>
    <t xml:space="preserve"> JL. TUKAD BADUNG NO.20, PANJER, DENPASAR SELATAN, KOTA DENPASAR,  80225</t>
  </si>
  <si>
    <t>067EBCA</t>
  </si>
  <si>
    <t>BCA IDM WR Supratman Denpasar</t>
  </si>
  <si>
    <t>Jl. WR Supratman No. 19A, Denpasar</t>
  </si>
  <si>
    <t>135ABCA</t>
  </si>
  <si>
    <t>BCA CIRCLE K 0252 LETDA MADE PUTRA</t>
  </si>
  <si>
    <t>JL LETDA MADE PUTRA 14 DANGIN PURI DENPASAR</t>
  </si>
  <si>
    <t>143JBCA</t>
  </si>
  <si>
    <t>BCA CIRCLE K CK0226 WR SUPRATMAN</t>
  </si>
  <si>
    <t>JL WR SUPRATMAN NO 28 DENPASAR
KOTA DENPASAR, BALI	 - 80233</t>
  </si>
  <si>
    <t>1850BCA</t>
  </si>
  <si>
    <t>BCA RS Surya Husada</t>
  </si>
  <si>
    <t>2578BCA</t>
  </si>
  <si>
    <t>BCA Toko Sepatu Surabaya</t>
  </si>
  <si>
    <t>263LBCA</t>
  </si>
  <si>
    <t>BCA Circle K 113 Bal 0227 Waturenggong</t>
  </si>
  <si>
    <t>334VBCA</t>
  </si>
  <si>
    <t>BCA MINIMART SANUR</t>
  </si>
  <si>
    <t>JL BYPASS NGURAH RAI KEL SANUR DENPASAR</t>
  </si>
  <si>
    <t>353DBCA</t>
  </si>
  <si>
    <t>BCA BI DENPASAR</t>
  </si>
  <si>
    <t>JL BRIGJEN TANTULAR NO 2 DENPASAR BALI 60223</t>
  </si>
  <si>
    <t>365NBCA</t>
  </si>
  <si>
    <t>BCA Indomaret Tukad Pakerisan Denpasar Bali</t>
  </si>
  <si>
    <t>Jl Tukad Pakerisan PanjerDenpasar Sel- Bali</t>
  </si>
  <si>
    <t>391NBCA</t>
  </si>
  <si>
    <t>BCA Circle K98 Pakerisan BAL0218</t>
  </si>
  <si>
    <t>Jl Tukad Pakerisan Kel Panjer - Denpasar</t>
  </si>
  <si>
    <t>405FBCA</t>
  </si>
  <si>
    <t>BCA KOPERASI MITRA KARYA</t>
  </si>
  <si>
    <t>431LBCA</t>
  </si>
  <si>
    <t>BCA IDM Tkd Balian Momi Bali</t>
  </si>
  <si>
    <t>Jl Tukad Balian, Denpasar Selatan, Denpasar</t>
  </si>
  <si>
    <t>497FBCA</t>
  </si>
  <si>
    <t>BCA CK Tjok Agung Tresna</t>
  </si>
  <si>
    <t>Jl Tjok Agung Tresna - Renon Denpasar</t>
  </si>
  <si>
    <t>5022BCA</t>
  </si>
  <si>
    <t>BCA CK 131 Tukad Yeh Aya</t>
  </si>
  <si>
    <t>Jl. Pukat Tukat Yehaya, Denpasar</t>
  </si>
  <si>
    <t>544DBCA</t>
  </si>
  <si>
    <t>BCA PLAZA RENON 1</t>
  </si>
  <si>
    <t>JL RAYA PUPUTAN RENON, DENPASAR</t>
  </si>
  <si>
    <t>5874BCA</t>
  </si>
  <si>
    <t>BCA CIRCLE K SANUR</t>
  </si>
  <si>
    <t>607BBCA</t>
  </si>
  <si>
    <t>BCA INDOMARET HAYAM WURUK DENPASAR</t>
  </si>
  <si>
    <t>JL HAYAM WURUK NO 54, DENPASAR BALI</t>
  </si>
  <si>
    <t>614YBCA</t>
  </si>
  <si>
    <t>BCA CIRCLE K KAMBOJA BAL0270</t>
  </si>
  <si>
    <t>621JBCA</t>
  </si>
  <si>
    <t>BCA IDM Sidakarya Denpasar</t>
  </si>
  <si>
    <t>Jl Sidakarya No 95, Denpasar Selatan Bali</t>
  </si>
  <si>
    <t>649YBCA</t>
  </si>
  <si>
    <t>BCA Alfa Batanghari 1</t>
  </si>
  <si>
    <t>Jl Batanghari Selatan, Panjer Denpasar</t>
  </si>
  <si>
    <t>650KBCA</t>
  </si>
  <si>
    <t>BCA OJK Denpasar 1</t>
  </si>
  <si>
    <t>652HBCA</t>
  </si>
  <si>
    <t>BCA ALFA MUDHITA TUKAD BARITO</t>
  </si>
  <si>
    <t>JL TUKAD BARITO TIMUR, KEL PANJER DENPASAR</t>
  </si>
  <si>
    <t>6738BCA</t>
  </si>
  <si>
    <t>BCA RSUP SANGLAH</t>
  </si>
  <si>
    <t>683XBCA</t>
  </si>
  <si>
    <t>BCA KOPERASI 163 MART</t>
  </si>
  <si>
    <t>JL SLAMET RIYADI, DAUH PURI, DENPASAR BARAT, DENPASAR</t>
  </si>
  <si>
    <t>6840BCA</t>
  </si>
  <si>
    <t>BCA Super Ekonomi Veteran</t>
  </si>
  <si>
    <t>6873BCA</t>
  </si>
  <si>
    <t>BCA SPBU COCO 51.801.30 DENPASAR</t>
  </si>
  <si>
    <t>JL. RAYA HAYAM WURUK. DENPASAR - BALI</t>
  </si>
  <si>
    <t>688DBCA</t>
  </si>
  <si>
    <t>BCA CK DAPUR EXPRESS RENON</t>
  </si>
  <si>
    <t>JL. TUKAD YEH AYA NO 128 RENON DENPASAR SELATAN</t>
  </si>
  <si>
    <t>689MBCA</t>
  </si>
  <si>
    <t>BCA GRAND LUCKY SANUR</t>
  </si>
  <si>
    <t>JL BY PASS .NGURAH RAI NO 240 SANUR ,DENPASAR</t>
  </si>
  <si>
    <t>699CBCA</t>
  </si>
  <si>
    <t>BCA Alfa Tukad Irawadi</t>
  </si>
  <si>
    <t>Jl Tukad Irawadi, Panjer, Denpasar Selatan, Denpasar , Bali</t>
  </si>
  <si>
    <t>Z1Q7BCA</t>
  </si>
  <si>
    <t>BCA Dhana Mart Intaran</t>
  </si>
  <si>
    <t>Jl. Intaran No. 22, Sanur Kauh, Denpasar Selatan, Kota Denpasar, Bali</t>
  </si>
  <si>
    <t>ZRD7BCA</t>
  </si>
  <si>
    <t>BCA ARYS MIKRO TUKAD PAKERISAN</t>
  </si>
  <si>
    <t>JL TUKAD PAKERISAN PANJER DENPASAR BALI</t>
  </si>
  <si>
    <t>ZRW6BCA</t>
  </si>
  <si>
    <t>BCA ALFA Q207 AKASIA DENPASAR</t>
  </si>
  <si>
    <t>JL AKASIA, SUMERTA KELUD, DENPASAR</t>
  </si>
  <si>
    <t>ZRX6BCA</t>
  </si>
  <si>
    <t>BCA ALFA SESETAN II</t>
  </si>
  <si>
    <t>JL RAYA DIPONEGORO KEC DENPASAR SELATAN</t>
  </si>
  <si>
    <t>Z4WBBCA</t>
  </si>
  <si>
    <t>Z24MBCA</t>
  </si>
  <si>
    <t>BCA IDM MELAYA</t>
  </si>
  <si>
    <t>BCA SWETA LOMBAR CRM 2</t>
  </si>
  <si>
    <t>686HBCA</t>
  </si>
  <si>
    <t>BCA IDM KEMBANG MERTHA</t>
  </si>
  <si>
    <t>JL RAYA BEDEGUL SINGARAJA, CANDI KUNING, TABANAN</t>
  </si>
  <si>
    <t>Z844BCA</t>
  </si>
  <si>
    <t>BCA GIANYAR CRM 3</t>
  </si>
  <si>
    <t>ZLX2BCA</t>
  </si>
  <si>
    <t>BCA ALFA MANDALIKA MATARAM</t>
  </si>
  <si>
    <t>JL TGH FAISAL, GERUNG BUTUN, MANDALIKA, SANDUBAYA, MATARAM</t>
  </si>
  <si>
    <t>ZRZ6BCA</t>
  </si>
  <si>
    <t>BCA ALFA TUKAD BUAJI</t>
  </si>
  <si>
    <t>Z15TBCA</t>
  </si>
  <si>
    <t>BCA Singaraja CRM 2</t>
  </si>
  <si>
    <t>Z08XBCA</t>
  </si>
  <si>
    <t>Z5R6BCA</t>
  </si>
  <si>
    <t>BCA PECATU</t>
  </si>
  <si>
    <t>JL. ULUWATU NO 189, UNGARAN, BALI  80361</t>
  </si>
  <si>
    <t>Z7TRBCA</t>
  </si>
  <si>
    <t>BCA  NEGARA</t>
  </si>
  <si>
    <t xml:space="preserve">JJQH+QG7, JL. NGURAH RAI, PENDEM, KEC. JEMBRANA, KABUPATEN JEMBRANA, BALI 82218, INDONESIA_x000D_
</t>
  </si>
  <si>
    <t>Z14TBCA</t>
  </si>
  <si>
    <t>ZRU6BCA</t>
  </si>
  <si>
    <t>BCA ALFA GATSU BARAT I DPS</t>
  </si>
  <si>
    <t>JL GATOT SUBROTO BARAT, DENPASAR</t>
  </si>
  <si>
    <t>00B7BCA</t>
  </si>
  <si>
    <t>BCA INDOMARET PENATAHAN</t>
  </si>
  <si>
    <t>BCA Mumbul CRM 1</t>
  </si>
  <si>
    <t>Jl By Pass Ngurah Rai No074, Nusa Dua, Dps</t>
  </si>
  <si>
    <t>Z07PBCA</t>
  </si>
  <si>
    <t>BCA Ampenan CRM 1</t>
  </si>
  <si>
    <t>Z08EBCA</t>
  </si>
  <si>
    <t>BCA Cokroaminoto CRM 4</t>
  </si>
  <si>
    <t>Z08FBCA</t>
  </si>
  <si>
    <t>BCA Cokroaminoto CRM 5</t>
  </si>
  <si>
    <t>BCA Grand Sudirman CRM 2</t>
  </si>
  <si>
    <t>Jl PB Sudirman blok C5-C6, Denpasar</t>
  </si>
  <si>
    <t>Z09NBCA</t>
  </si>
  <si>
    <t>BCA Mahendradata CRM 1</t>
  </si>
  <si>
    <t>Z14WBCA</t>
  </si>
  <si>
    <t>BCA Mumbul CRM 4</t>
  </si>
  <si>
    <t>BCA Ampenan CRM 3</t>
  </si>
  <si>
    <t>Z5R5BCA</t>
  </si>
  <si>
    <t xml:space="preserve"> JL. ULUWATU NO 189, UNGARAN, BALI  80361</t>
  </si>
  <si>
    <t>Z832BCA</t>
  </si>
  <si>
    <t>BCA KCP GATOT SUBROTO GSD CRM1</t>
  </si>
  <si>
    <t>Z867BCA</t>
  </si>
  <si>
    <t>BCA Tabanan CRM 3</t>
  </si>
  <si>
    <t>ZQJ4BCA</t>
  </si>
  <si>
    <t>BCA MINMARKET CAHAYA BARU</t>
  </si>
  <si>
    <t>JL. WR SUPRATMAN 236-6, PENARUKAN, KEC. BULELENG, KABUPATEN BULELENG, BALI 81119</t>
  </si>
  <si>
    <t>ZRB6BCA</t>
  </si>
  <si>
    <t>BCA IDM Tualakilang Tabanan</t>
  </si>
  <si>
    <t>Jl Batukaru No 69X, Denbantas, Tabanan, Kuta Bali</t>
  </si>
  <si>
    <t>ZRL5BCA</t>
  </si>
  <si>
    <t>BCA IDM Industri Ampenan</t>
  </si>
  <si>
    <t>Jl Industri No 1 Ampenan Selatan, Ampenan, Mataram</t>
  </si>
  <si>
    <t>JL CANGGU TANAH LOT MUNGGU MENGWI BADUNG BALI</t>
  </si>
  <si>
    <t>ZY9PBCA</t>
  </si>
  <si>
    <t>BCA IDM Untung Surapati</t>
  </si>
  <si>
    <t>Jl Surapati No 142B, Banyuning, Kec Buleleng</t>
  </si>
  <si>
    <t>676QBCA</t>
  </si>
  <si>
    <t>BCA GOLDEN PALACE HOTEL</t>
  </si>
  <si>
    <t>JL SRIWIJAYA NO 38, MATARAM LOMBOK NTB</t>
  </si>
  <si>
    <t>01H0BCA</t>
  </si>
  <si>
    <t>BCA MINIMART SEMER</t>
  </si>
  <si>
    <t>Z23FBCA</t>
  </si>
  <si>
    <t>RUKO JALAN HASANUDDIN NO 68, SUMBAWA, NUSA TENNGGARA BARAT</t>
  </si>
  <si>
    <t>494JBCA</t>
  </si>
  <si>
    <t>BCA GARUDA WISNU KENCANA KENCANA SOUVENIR</t>
  </si>
  <si>
    <t>JL. RAYA ULUWATU,UNGGASAN,KUTA SELATAN KAB BADUNG</t>
  </si>
  <si>
    <t>01H2BCA</t>
  </si>
  <si>
    <t>BCA COCO MART BLAHBATUH</t>
  </si>
  <si>
    <t>345RBCA</t>
  </si>
  <si>
    <t>BCA ALFAMART M YAMIN SELONG</t>
  </si>
  <si>
    <t>JL PROF M YAMIN KEL SELONG KEC SELONG LOMBOK TIMUR</t>
  </si>
  <si>
    <t>Z3BEBCA</t>
  </si>
  <si>
    <t>BCA EBC BEACHWALK CRM 1</t>
  </si>
  <si>
    <t>BCA IDM TQ45 MUNGGU BADUNG</t>
  </si>
  <si>
    <t>Z07RBCA</t>
  </si>
  <si>
    <t>BCA Cakranegara CRM 1</t>
  </si>
  <si>
    <t>00V8BCA</t>
  </si>
  <si>
    <t>BCA COCO MART NUANSA UTAMA</t>
  </si>
  <si>
    <t>JL NUANSA UTAMA, BENOA, KUTA SELATAN, BADUNG  80361</t>
  </si>
  <si>
    <t>1017BCA</t>
  </si>
  <si>
    <t>BCA UNITED INDO BALI, KUTA</t>
  </si>
  <si>
    <t>5015BCA</t>
  </si>
  <si>
    <t>00KJBCA</t>
  </si>
  <si>
    <t>BCA ALFA MERDEKA BANGLI</t>
  </si>
  <si>
    <t>JL. RAYA MERDEKA KAWAN KEC BANGLI 80614</t>
  </si>
  <si>
    <t>066JBCA</t>
  </si>
  <si>
    <t>Z1T1BCA</t>
  </si>
  <si>
    <t>BCA ALFA BATU CERMIN</t>
  </si>
  <si>
    <t>695KBCA</t>
  </si>
  <si>
    <t>BCA IDM TERONG TAWAH</t>
  </si>
  <si>
    <t>JL DARUL HIKMAH BAJUR KEC LABUAPI KAB LOMBOK BARAT NTB</t>
  </si>
  <si>
    <t>068YBCA</t>
  </si>
  <si>
    <t>617CBCA</t>
  </si>
  <si>
    <t>BCA ATM RM TALIWANG</t>
  </si>
  <si>
    <t>JL. RAYA PEMENANG, KEC. PEMENANG, KAB. LOMBOK UTARA</t>
  </si>
  <si>
    <t>ID</t>
  </si>
  <si>
    <t>Column1</t>
  </si>
  <si>
    <t>YR20400441</t>
  </si>
  <si>
    <t>Muhammad Rifki R</t>
  </si>
  <si>
    <t>Sumbawa</t>
  </si>
  <si>
    <t>WS_ID</t>
  </si>
  <si>
    <t>WS_NAME</t>
  </si>
  <si>
    <t>SERIAL_NO</t>
  </si>
  <si>
    <t>CITY</t>
  </si>
  <si>
    <t>PROVINCE</t>
  </si>
  <si>
    <t>ISLAND</t>
  </si>
  <si>
    <t>LOCATION</t>
  </si>
  <si>
    <t>VIP</t>
  </si>
  <si>
    <t>MTYPE</t>
  </si>
  <si>
    <t>MODEL</t>
  </si>
  <si>
    <t>SW_INSTALLED</t>
  </si>
  <si>
    <t>VENDOR</t>
  </si>
  <si>
    <t>BANK_CODE</t>
  </si>
  <si>
    <t>BANK_NAME</t>
  </si>
  <si>
    <t>MA_COMPANY</t>
  </si>
  <si>
    <t>OPS_HOUR</t>
  </si>
  <si>
    <t>OPS_HOUR_RANGE</t>
  </si>
  <si>
    <t>SVC_HOUR_RANGE</t>
  </si>
  <si>
    <t>OPS_DAY</t>
  </si>
  <si>
    <t>MA_STATUS</t>
  </si>
  <si>
    <t>GROUP_AREA</t>
  </si>
  <si>
    <t>SVC_AREA</t>
  </si>
  <si>
    <t>SLA_PM</t>
  </si>
  <si>
    <t>ACTIVE</t>
  </si>
  <si>
    <t>PRODUCTION_YEAR</t>
  </si>
  <si>
    <t>HANDOVER_DATE</t>
  </si>
  <si>
    <t>INSTALLATION_DATE</t>
  </si>
  <si>
    <t>WARRANTY_EXP_DATE</t>
  </si>
  <si>
    <t>Jl. Raya Canggu No.18A, Tibubeneng, Kec. Kuta Utara, Kabupaten Badung, Bali 80361, Indonesia</t>
  </si>
  <si>
    <t>Kab. Badung</t>
  </si>
  <si>
    <t>Convenience Store</t>
  </si>
  <si>
    <t>MX-5600S</t>
  </si>
  <si>
    <t>DATINDO</t>
  </si>
  <si>
    <t>Bank Central Asia</t>
  </si>
  <si>
    <t>00:00-23:59</t>
  </si>
  <si>
    <t>1111111</t>
  </si>
  <si>
    <t>IN MAINTENANCE</t>
  </si>
  <si>
    <t>Jl. Melasti No.23, Legian, Kuta, Kabupaten Badung, Bali 80361, Indonesia</t>
  </si>
  <si>
    <t>07:00-22:00</t>
  </si>
  <si>
    <t>Branch</t>
  </si>
  <si>
    <t>08:00-17:00</t>
  </si>
  <si>
    <t>08:00-20:00</t>
  </si>
  <si>
    <t>Bandara</t>
  </si>
  <si>
    <t>Hotel</t>
  </si>
  <si>
    <t>WARRANTY</t>
  </si>
  <si>
    <t>Jl. Raya Uluwatu No.101, Ungasan, Kec. Kuta Sel., Kabupaten Badung, Bali 80361, Indonesia</t>
  </si>
  <si>
    <t>647Q+GP, Jimbaran, Kec. Kuta Sel., Kabupaten Badung, Bali 80361, Indonesia</t>
  </si>
  <si>
    <t>06:00-23:00</t>
  </si>
  <si>
    <t>Jl. Raya Kuta No.45a, Tuban, Kec. Kuta, Kabupaten Badung, Bali 80361, Indonesia</t>
  </si>
  <si>
    <t>Hospital</t>
  </si>
  <si>
    <t>031VBCA</t>
  </si>
  <si>
    <t>BCA SEMINYAK SQUARE</t>
  </si>
  <si>
    <t>8584+GMM, Seminyak, Kuta, Badung Regency, Bali, Indonesia</t>
  </si>
  <si>
    <t>85Q7+6RX, Kerobokan Kelod, Kuta Utara, Badung Regency, Bali 80361, Indonesia</t>
  </si>
  <si>
    <t>BCA IDM TUKAD BADUNG DENPASAR</t>
  </si>
  <si>
    <t>Jl. Raya Kerobokan No.8a, Kerobokan Kelod, Kec. Kuta Utara, Kabupaten Badung, Bali 80361, Indonesia</t>
  </si>
  <si>
    <t>Jl By Pass Ngurah Rai No 38 Jimbaran</t>
  </si>
  <si>
    <t>Perkantoran</t>
  </si>
  <si>
    <t>699BBCA</t>
  </si>
  <si>
    <t>BCA IDM ANGANTAKA</t>
  </si>
  <si>
    <t>JL RY ANGANTAKA NO 23 ANGANTAKA ABIANSEMAL BADUNG BALI</t>
  </si>
  <si>
    <t>657FBCA</t>
  </si>
  <si>
    <t>BCA Circle K Uluwatu Square 1</t>
  </si>
  <si>
    <t>Jl. Raya Uluwatu No.18x, Jimbaran, Kec. Kuta Sel., Kabupaten Badung, Bali 80361, Indonesia</t>
  </si>
  <si>
    <t>694FBCA</t>
  </si>
  <si>
    <t>BCA BVLGARI RESORT BALI  BANJAR DINAS KANGIN</t>
  </si>
  <si>
    <t>JL GOA LEMPEH ULUWATU, BY PASS NGURAH RAI MUMBUL</t>
  </si>
  <si>
    <t>5762BCA</t>
  </si>
  <si>
    <t>BCA Circle K Uluwatu</t>
  </si>
  <si>
    <t>Circle K, Jimbaran, Bali, 55W5+GWW, Jimbaran, Kec. Kuta Sel., Kabupaten Badung, Bali 80361, Indonesia</t>
  </si>
  <si>
    <t>Jl. Bypass Ngurah Rai No.99XX, Kelan, Kec. Kuta, Tuban, Bali 80361, Indonesia</t>
  </si>
  <si>
    <t>MX-8600S</t>
  </si>
  <si>
    <t>Jl. Pantai Kuta (samping Minimart Kuta Beach) Kel. Kuta, Kec. Kuta - Bali, KUTA, Legian, Kuta, Badung Regency, Bali 80361, Indonesia</t>
  </si>
  <si>
    <t>75XG+445, Jl. Campuhan I - Dewi Sri, Legian, Kec. Kuta, Kabupaten Badung, Bali 80361, Indonesia</t>
  </si>
  <si>
    <t>SPBU</t>
  </si>
  <si>
    <t>4081BCA</t>
  </si>
  <si>
    <t>BCA MUTIARA MINI MARKET KUTA</t>
  </si>
  <si>
    <t>JL. ULUWATU, JIMBARAN, DENPASAR - BALI</t>
  </si>
  <si>
    <t>656CBCA</t>
  </si>
  <si>
    <t>BCA CIRCLE K KUNTI TEXTILE BAL0483</t>
  </si>
  <si>
    <t>JL KUNTI II NO 67 SEMINYAK KUTA KABBADUNG</t>
  </si>
  <si>
    <t>619ABCA</t>
  </si>
  <si>
    <t>BCA Taman Rama Jimbaran</t>
  </si>
  <si>
    <t>Jl Blongkeker No 4, Jimbaran, Kuta Selatan</t>
  </si>
  <si>
    <t>175CBCA</t>
  </si>
  <si>
    <t>BCA PADANG PADANG IN</t>
  </si>
  <si>
    <t>JL LABUAN SAIT NO 234 KUTA SELATAN</t>
  </si>
  <si>
    <t>JL. Dewi Sartika, Tuban, 755H+8H5, Tuban, Kec. Kuta, Kabupaten Badung, Bali 80361, Indonesia</t>
  </si>
  <si>
    <t>Jl. Raya Padonan No.6, Canggu, Kec. Kuta Utara, Kabupaten Badung, Bali 80361, Indonesia</t>
  </si>
  <si>
    <t>JL. CIUNG WANARA NO.11A, DAUH YEH CANI, KEC. ABIANSEMAL, KABUPATEN BADUNG, BALI  80352</t>
  </si>
  <si>
    <t>Jl. Raya Buduk No.15, Dalung, Kec. Kuta Utara, Kabupaten Badung, Bali 80351, Indonesia</t>
  </si>
  <si>
    <t>ZRK6BCA</t>
  </si>
  <si>
    <t>BCA IDM TAMAN GRIYA BADUNG</t>
  </si>
  <si>
    <t>JL NUANSA UTAMA, JIMBARAN KUTA BADUNG BALI</t>
  </si>
  <si>
    <t>06:00-22:00</t>
  </si>
  <si>
    <t>9536+V49, Kerobokan, Kuta Utara, Badung Regency, Bali, Indonesia</t>
  </si>
  <si>
    <t>852F+JP2, Jl. Nakula, Legian, Kec. Kuta, Kabupaten Badung, Bali 80361, Indonesia</t>
  </si>
  <si>
    <t>ZQA4BCA</t>
  </si>
  <si>
    <t>BCA Bali Padma Hotel</t>
  </si>
  <si>
    <t>Jl. Padma Utara Legian No. 1 - Kuta</t>
  </si>
  <si>
    <t>Z858BCA</t>
  </si>
  <si>
    <t>BCA KCP RAYA KUTA CCR</t>
  </si>
  <si>
    <t>JL. RAYA KUTA 118 KUTA- BADUNG BALI</t>
  </si>
  <si>
    <t>HS6L</t>
  </si>
  <si>
    <t>Z5R7BCA</t>
  </si>
  <si>
    <t>BCA PECATU CRM 3</t>
  </si>
  <si>
    <t>JL. ULUWATU NO 189, UNGARAN, BALI  80361  KAB. BADUNG  BALI</t>
  </si>
  <si>
    <t>Z11KBCA</t>
  </si>
  <si>
    <t>BCA Kerobokan CRM 3</t>
  </si>
  <si>
    <t>Jl Raya Kerobokan No 8, Kuta Utara, Badung</t>
  </si>
  <si>
    <t>75M9+CP2, Kuta, Badung Regency, Bali 80361, Indonesia</t>
  </si>
  <si>
    <t>09:00-22:00</t>
  </si>
  <si>
    <t>Z861BCA</t>
  </si>
  <si>
    <t>BCA Sunset Boulevard CRM 1</t>
  </si>
  <si>
    <t>Jl Blvd Sunset Road Dewa Ruci, Kuta, Bali</t>
  </si>
  <si>
    <t>Z3NRBCA</t>
  </si>
  <si>
    <t>BCA PASAR KUTA CRM 3</t>
  </si>
  <si>
    <t>Jl. Raya Kuta No.200, Kuta, Kec. Kuta, Kabupaten Badung, Bali 80361, Indonesia</t>
  </si>
  <si>
    <t>Shopping Center</t>
  </si>
  <si>
    <t>Mall</t>
  </si>
  <si>
    <t>942X+5Q4, Jl. Pantai Berawa, Tibubeneng, Kec. Kuta Utara, Kabupaten Badung, Bali 80361, Indonesia</t>
  </si>
  <si>
    <t>00E5BCA</t>
  </si>
  <si>
    <t>BCA PURA ULUWATU 3</t>
  </si>
  <si>
    <t>DESA PECATU, KECAMATAN KUTA SELATAN, KABUPATEN BADUNG, BALI.</t>
  </si>
  <si>
    <t>470EBCA</t>
  </si>
  <si>
    <t>BCA Minimart Kampial</t>
  </si>
  <si>
    <t>Jl Darmawangsa, Kampial, Kuta Selatan, Badung</t>
  </si>
  <si>
    <t>00UDBCA</t>
  </si>
  <si>
    <t>BCA CK Puja Mandala</t>
  </si>
  <si>
    <t>Jl. Kuruksetra No.88, Benoa, Kec. Kuta Selatan, Kabupaten Badung, Bali</t>
  </si>
  <si>
    <t>4102BCA</t>
  </si>
  <si>
    <t>BCA CV Mita Nusa Dua</t>
  </si>
  <si>
    <t>Jl. By Pass I Gusti Ngurah Rai - Bali</t>
  </si>
  <si>
    <t>066LBCA</t>
  </si>
  <si>
    <t>BCA CK CK102 BAL0139 Toyani</t>
  </si>
  <si>
    <t>Jl. Toyaning No. 10 Kelurahan Kedongan Badung</t>
  </si>
  <si>
    <t>755H+HF8, Jl. Raya Tuban, Tuban, Kec. Kuta, Kabupaten Badung, Bali 80361, Indonesia</t>
  </si>
  <si>
    <t>Health care</t>
  </si>
  <si>
    <t>Jl. Kediri No.67, Kuta, Kec. Kuta, Kabupaten Badung, Bali 80361, Indonesia</t>
  </si>
  <si>
    <t>BCA CK CK171 BAL0168 Kubu A</t>
  </si>
  <si>
    <t xml:space="preserve"> Jl. Kubu Anyar, Kuta, Kec. Kuta, Kabupaten Badung, Bali 80361</t>
  </si>
  <si>
    <t>074ZBCA</t>
  </si>
  <si>
    <t>BCA Canggu Plaza 1</t>
  </si>
  <si>
    <t>Jl. Taman Wisata Tibubeneng, Canggu, Kuta Utara, Tibubeneng, Kec. Kuta Utara, Kabupaten Badung, Bali 80361</t>
  </si>
  <si>
    <t>472YBCA</t>
  </si>
  <si>
    <t>BCA CK Beraban Kuta 3</t>
  </si>
  <si>
    <t>Jl. Braban No.3, Kerobokan Kelod, Kec. Kuta Utara, Kabupaten Badung, Bali 80361</t>
  </si>
  <si>
    <t>031UBCA</t>
  </si>
  <si>
    <t>BCA  BOGA SWAHA SUPERMARKET</t>
  </si>
  <si>
    <t>Jl. Raya Denpasar - Gilimanuk No.31-27, Sempidi, Kec. Mengwi, Kabupaten Badung, Bali 80351</t>
  </si>
  <si>
    <t>Jl. Raya Kuta No.102, Kuta, Kec. Kuta, Kabupaten Badung, Bali</t>
  </si>
  <si>
    <t>0127BCA</t>
  </si>
  <si>
    <t>BCA CK Padang Luwih</t>
  </si>
  <si>
    <t>Jl. Raya Padang Luwih No.132-130, Dalung, Kec. Kuta Utara, Kabupaten Badung, Bali 80361, Indonesia</t>
  </si>
  <si>
    <t>01KCBCA</t>
  </si>
  <si>
    <t>BCA PARADISUS BY MELIA</t>
  </si>
  <si>
    <t>Kawasan Pariwisata ITDC Lot. 1, Jl. Raya Nusa Dua Selatan, Benoa, Kec. Kuta Sel., Kabupaten Badung, Bali 80363, Indonesia</t>
  </si>
  <si>
    <t>Kota Denpasar</t>
  </si>
  <si>
    <t>032OBCA</t>
  </si>
  <si>
    <t>BCA TUNA LONG LINE INDONESIA</t>
  </si>
  <si>
    <t>Jl. Ikan Tuna III No.11, Pedungan, Denpasar Selatan, Kota Denpasar, Bali 80222, Indonesia</t>
  </si>
  <si>
    <t>Office Private</t>
  </si>
  <si>
    <t>Jl. Kamboja No.22 A, Dangin Puri Kangin, Kec. Denpasar Utara, Kota Denpasar, Bali 80236, Indonesia</t>
  </si>
  <si>
    <t>665MBCA</t>
  </si>
  <si>
    <t>BCA TOKO AYU PULAU GALANG 1</t>
  </si>
  <si>
    <t>JL. PULAU GALANG NO.33, PEMOGAN, KEC. DENPASAR SEL., KOTA</t>
  </si>
  <si>
    <t>619EBCA</t>
  </si>
  <si>
    <t>BCA MINIMARKET KEMBAR ARTHA</t>
  </si>
  <si>
    <t>JL. GN. SOPUTAN NO.35, PADANGSAMBIAN KLOD, KEC. DENPASAR BAR., KOTA DENPASAR, BALI 80117</t>
  </si>
  <si>
    <t>664BBCA</t>
  </si>
  <si>
    <t>651JBCA</t>
  </si>
  <si>
    <t>BCA CIRCLE K 129 BAL 0236 GATOT SUBROTO 1</t>
  </si>
  <si>
    <t>JL GATOT SUBROTO BARAT DENPASAR</t>
  </si>
  <si>
    <t>Lt. 2, Se Supermarket, Jl. Teuku Umar Barat, Pemecutan Klod, Kec. Denpasar Bar., Kota Denpasar, Bali 80119, Indonesia</t>
  </si>
  <si>
    <t>2980BCA</t>
  </si>
  <si>
    <t>BCA LOTTEMART DENPASAR 2</t>
  </si>
  <si>
    <t>JL. BAY PASS NGURAH RAI NO. 222 DENPASAR BALI</t>
  </si>
  <si>
    <t>00Y3BCA</t>
  </si>
  <si>
    <t>BCA CIRCLE K PESANGGARAN</t>
  </si>
  <si>
    <t>Jl. Diponegoro No.62, Pedungan, Denpasar Selatan, Kota Denpasar, Bali 80222, Indonesia</t>
  </si>
  <si>
    <t>Jl. Diponegoro No.124, Dauh Puri, Kec. Denpasar Bar., Kota Denpasar, Bali 80232, Indonesia</t>
  </si>
  <si>
    <t>Pertokoan</t>
  </si>
  <si>
    <t>8775+RXC, Sanur, Denpasar Selatan, Denpasar City, Bali 80228, Indonesia</t>
  </si>
  <si>
    <t>Jl. Sidakarya No.157, Sidakarya, Denpasar Selatan, Kota Denpasar, Bali 80224, Indonesia</t>
  </si>
  <si>
    <t>01KTBCA</t>
  </si>
  <si>
    <t>BCA ALFA PATIH NAMBI</t>
  </si>
  <si>
    <t>Jl. Patih Nambi Utara No.18, Ubung Kaja, Kec. Denpasar Utara, Kota Denpasar, Bali 80116, Indonesia</t>
  </si>
  <si>
    <t>Jl. Hang Tuah No.1b, Sanur Kaja, Denpasar Selatan, Kota Denpasar, Bali 80227, Indonesia</t>
  </si>
  <si>
    <t>01DDBCA</t>
  </si>
  <si>
    <t>BCA CK TUKAD JINAH</t>
  </si>
  <si>
    <t>JL TUKAD JINAH NO 1 RENON DENPASAR BALI  80234</t>
  </si>
  <si>
    <t>00VHBCA</t>
  </si>
  <si>
    <t>BCA IDM PADANGSAMBIAN KELOD</t>
  </si>
  <si>
    <t>JL. GN. ATHENA NO.5, PADANGSAMBIAN KLOD, KEC. DENPASAR BAR., KOTA DENPASAR, BALI 80361</t>
  </si>
  <si>
    <t>Jl. Cargo Permai No.110, Ubung Kaja, Kec. Denpasar Utara, Kota Denpasar, Bali 80116, Indonesia</t>
  </si>
  <si>
    <t>86C9+VC6, Jl. Waturenggong, Dauh Puri Klod, Kec. Denpasar Bar., Kota Denpasar, Bali 80113, Indonesia</t>
  </si>
  <si>
    <t>08:00-21:00</t>
  </si>
  <si>
    <t>Jl. Mahendradatta No.44, Pemecutan Kaja, Kec. Denpasar Utara, Kota Denpasar, Bali 80118, Indonesia</t>
  </si>
  <si>
    <t>697WBCA</t>
  </si>
  <si>
    <t>BCA SPBU BULUH INDAH</t>
  </si>
  <si>
    <t>JL. BULUH INDAH NO 84 PEMECUTAN KAJA KEC DENPASAR UTARA</t>
  </si>
  <si>
    <t>Jl. Imam Bonjol No.18, Pemecutan Klod, Kec. Denpasar Bar., Kota Denpasar, Bali 80112, Indonesia</t>
  </si>
  <si>
    <t>86F6+PX4, Dauh Puri Klod, Denpasar Barat, Denpasar City, Bali 80114, Indonesia</t>
  </si>
  <si>
    <t>687ZBCA</t>
  </si>
  <si>
    <t>BCA TOKO BALI DEWATA PENATIH</t>
  </si>
  <si>
    <t>JL PADMA NO 38 PENATIH DENPASAR TIMUR , BALI</t>
  </si>
  <si>
    <t>681WBCA</t>
  </si>
  <si>
    <t>BCA IDM INTAN MART</t>
  </si>
  <si>
    <t>JL GATOT SUBROTO TIMUR DENPASAR, BALI</t>
  </si>
  <si>
    <t>695FBCA</t>
  </si>
  <si>
    <t>BCA RS PURI BUNDA</t>
  </si>
  <si>
    <t>Jl. Gatot Subroto IV/XII No.2, Dauh Puri Kaja, Kec. Denpasar Utara, Kota Denpasar, Bali 80233, Indonesia</t>
  </si>
  <si>
    <t>Jl. Imam Bonjol No.537, Pemecutan Klod, Kec. Denpasar Bar., Kota Denpasar, Bali 80119, Indonesia</t>
  </si>
  <si>
    <t>ZUB7BCA</t>
  </si>
  <si>
    <t>BCA ALFA Q661LILIGUNDI</t>
  </si>
  <si>
    <t>JL COKROAMINOTO LINGKLILIGUNDI DENPASAR UTARA</t>
  </si>
  <si>
    <t>Samping Alfamart Banjar Jawa, V3MR+FQM, Banjar Jawa, Buleleng, Buleleng Regency, Bali 81113, Indonesia</t>
  </si>
  <si>
    <t>866C+PWJ, Jl. Tukad Buaji, Sesetan, Denpasar Selatan, Kota Denpasar, Bali 80225, Indonesia</t>
  </si>
  <si>
    <t>854V+MQJ, Jl. Pulau Galang, Pemecutan Klod, Kec. Denpasar Bar., Kota Denpasar, Bali 80119, Indonesia</t>
  </si>
  <si>
    <t>Banjar Kayu Mas, Dangin Puri, Kec. Denpasar Tim., Kota Denpasar, Bali, Indonesia</t>
  </si>
  <si>
    <t>Z4CBBCA</t>
  </si>
  <si>
    <t>BCA ARYS MIKRO NANGKA UTARA</t>
  </si>
  <si>
    <t>GG SANGGING, TONJA, KEC.DENPASAR UTARA, KOTA DENPASAR  80239</t>
  </si>
  <si>
    <t>75QX+VXM, Pemogan, Denpasar Selatan, Denpasar City, Bali 80221, Indonesia</t>
  </si>
  <si>
    <t>Jl. Gn. Lempuyang No.85, Tegal Harum, Kec. Denpasar Bar., Kota Denpasar, Bali 80119, Indonesia</t>
  </si>
  <si>
    <t>07:00-21:00</t>
  </si>
  <si>
    <t>Z0Q4BCA</t>
  </si>
  <si>
    <t>BCA Gatot Subroto Barat</t>
  </si>
  <si>
    <t>Jl. Gatot Subroto Barat No. 334, Denpasar, Bali</t>
  </si>
  <si>
    <t>Z0Q3BCA</t>
  </si>
  <si>
    <t>Jl. Cokroaminoto No.51, Pemecutan Kaja, Kec. Denpasar Utara, Kota Denpasar, Bali 80231, Indonesia</t>
  </si>
  <si>
    <t>9645+XQM, Pemecutan Kaja, Denpasar Utara, Denpasar City, Bali, Indonesia</t>
  </si>
  <si>
    <t>Z849BCA</t>
  </si>
  <si>
    <t>BCA Benoa CRM 5</t>
  </si>
  <si>
    <t>Z09RBCA</t>
  </si>
  <si>
    <t>BCA Mahendradata CRM 4</t>
  </si>
  <si>
    <t>Z09QBCA</t>
  </si>
  <si>
    <t>BCA Mahendradata CRM 3</t>
  </si>
  <si>
    <t>Z09PBCA</t>
  </si>
  <si>
    <t>BCA Mahendradata CRM 2</t>
  </si>
  <si>
    <t>Z4WDBCA</t>
  </si>
  <si>
    <t>BCA Renon CRM 4</t>
  </si>
  <si>
    <t>Jl Raya Puputan no 10 Renon, Denpasar</t>
  </si>
  <si>
    <t>Z841BCA</t>
  </si>
  <si>
    <t>BCA MALUKU, DPS CRM 4</t>
  </si>
  <si>
    <t>JL MALUKU 10 - DENPASAR - 80119</t>
  </si>
  <si>
    <t>Z840BCA</t>
  </si>
  <si>
    <t>BCA MALUKU, DPS CRM 3</t>
  </si>
  <si>
    <t>Jl. Hasanuddin No.62, Pemecutan, Kec. Denpasar Bar., Kota Denpasar, Bali 80232, Indonesia</t>
  </si>
  <si>
    <t>Jl. Hasanuddin No.59, Pemecutan, Kec. Denpasar Bar., Kota Denpasar, Bali 80232, Indonesia</t>
  </si>
  <si>
    <t>Jl. Hasanuddin No.68, Pemecutan, Kec. Denpasar Bar., Kota Denpasar, Bali 80232, Indonesia</t>
  </si>
  <si>
    <t>Z09KBCA</t>
  </si>
  <si>
    <t>BCA Teuku Umar Denpasar CRM 4</t>
  </si>
  <si>
    <t>Jl. Teuku Umar No.110, Dauh Puri Kauh, Kec. Denpasar Bar., Kota Denpasar, Bali 80113, Indonesia</t>
  </si>
  <si>
    <t>Z09ABCA</t>
  </si>
  <si>
    <t>BCA Grand Sudirman CRM 5</t>
  </si>
  <si>
    <t>Z08ZBCA</t>
  </si>
  <si>
    <t>BCA Grand Sudirman CRM 4</t>
  </si>
  <si>
    <t>Z09EBCA</t>
  </si>
  <si>
    <t>BCA Sesetan, Kuta CRM 4</t>
  </si>
  <si>
    <t>Depan SMK Harapan, Sesetan, Denpasar Selatan, Kota Denpasar, Bali, Indonesia</t>
  </si>
  <si>
    <t>Z09DBCA</t>
  </si>
  <si>
    <t>BCA Sesetan, Kuta CRM 3</t>
  </si>
  <si>
    <t>JL. Pangeran Diponegoro, 8688+F9P, Sesetan, Denpasar Selatan, Kota Denpasar, Bali 80114, Indonesia</t>
  </si>
  <si>
    <t>Jl. Cargo Permai No.8a, Ubung, Kec. Denpasar Utara, Kota Denpasar, Bali 80111, Indonesia</t>
  </si>
  <si>
    <t>Jl. Sedap Malam No.187X, Sumerta Kelod, Kec. Denpasar Tim., Kota Denpasar, Bali 80237, Indonesia</t>
  </si>
  <si>
    <t>Level21 Mall, Ground Floor #55, Dauh Puri Klod, Kec. Denpasar Bar., Kota Denpasar, Bali 80113, Indonesia</t>
  </si>
  <si>
    <t>PGC2+X6G, Melaya, Jembrana Regency, Bali 82252, Indonesia</t>
  </si>
  <si>
    <t>01JTBCA</t>
  </si>
  <si>
    <t>BCA RS BALI INTERNASIONAL</t>
  </si>
  <si>
    <t>JL BYPASS NGURAH RAI NO35, SANUR, DPS SELATAN    80227</t>
  </si>
  <si>
    <t>BCA Mitra 10 ByPass NgurahRai</t>
  </si>
  <si>
    <t>Jl. Bypass Ngurah Rai No.838, Pedungan, Denpasar Selatan, Kota Denpasar, Bali 80221, Indonesia</t>
  </si>
  <si>
    <t>8654+8WP, Jl. Pulau Belitung, Pedungan, Denpasar Selatan, Kota Denpasar, Bali 80222, Indonesia</t>
  </si>
  <si>
    <t>00FRBCA</t>
  </si>
  <si>
    <t>BCA alfa penatih dauh puri</t>
  </si>
  <si>
    <t>Jl. Siulan No.159, Penatih Dangin Puri, Kec. Denpasar Tim., Kota Denpasar, Bali 80237, Indonesia</t>
  </si>
  <si>
    <t>BCA alfamart wr supratman</t>
  </si>
  <si>
    <t>5059BCA</t>
  </si>
  <si>
    <t>BCA CK 100 COKRO AMINOTO</t>
  </si>
  <si>
    <t xml:space="preserve"> Jl. Cokroaminoto No.224, Ubung, Kec. Denpasar Utara, Kota Denpasar, Bali 80115</t>
  </si>
  <si>
    <t>Jl. WR Supratman No.142, Kesiman, Kec. Denpasar Tim., Kota Denpasar, Bali 80235, Indonesia</t>
  </si>
  <si>
    <t>Pasar Burung Satria, Dangin Puri Kauh, Kec. Denpasar Utara, Kota Denpasar, Bali, Indonesia</t>
  </si>
  <si>
    <t>962F+GC2, Jl. Trijata, Dangin Puri Kangin, Kec. Denpasar Utara, Kota Denpasar, Bali 80234, Indonesia</t>
  </si>
  <si>
    <t>Jl. Pulau Serangan No.I, Dauh Puri Klod, Kec. Denpasar Bar., Kota Denpasar, Bali 80114, Indonesia</t>
  </si>
  <si>
    <t>5029BCA</t>
  </si>
  <si>
    <t>BCA CK 108 Kopi Bali Sanur</t>
  </si>
  <si>
    <t>Jl. Bay Pass Ngurah Rai, Sanur Bali</t>
  </si>
  <si>
    <t>194YBCA</t>
  </si>
  <si>
    <t>BCA PELABUHAN PADANG BAI</t>
  </si>
  <si>
    <t>JALAN PELABUHAN PADANG BAI KARANGASEM 80871</t>
  </si>
  <si>
    <t>Kab. Karangasem</t>
  </si>
  <si>
    <t>093UBCA</t>
  </si>
  <si>
    <t>BCA BALI PALM RESORT</t>
  </si>
  <si>
    <t>JL RAYA CANDIDASA AMLAPURA BALI</t>
  </si>
  <si>
    <t>00ANBCA</t>
  </si>
  <si>
    <t>BCA SOLALUNA MART AMED</t>
  </si>
  <si>
    <t>JL I KETUT NATIH KEC ABANG KAB KARANGASEM BALI</t>
  </si>
  <si>
    <t>Kab. Gianyar</t>
  </si>
  <si>
    <t>355ZBCA</t>
  </si>
  <si>
    <t>BCA ALFAMART Q312 PEJENG</t>
  </si>
  <si>
    <t>JL RY PEJENG KAJA TAMPAKSIRING GIANYAR</t>
  </si>
  <si>
    <t>692QBCA</t>
  </si>
  <si>
    <t>BCA ARYS MIKRO SINGAPADU</t>
  </si>
  <si>
    <t>JL RAYA SINGAPADU NO 22 BATUBULAN SUKAWATI, GIANYAR, BALI</t>
  </si>
  <si>
    <t>Jl. Wisma Gajah Mada No.59, Blahbatuh, Kec. Blahbatuh, Kabupaten Gianyar, Bali 80581, Indonesia</t>
  </si>
  <si>
    <t>F726+PRF, Jl. A.A. Gede Rai, Lodtunduh, Kecamatan Ubud, Kabupaten Gianyar, Bali 80571, Indonesia</t>
  </si>
  <si>
    <t>687LBCA</t>
  </si>
  <si>
    <t>BCA TETEN MART DESA ADAT</t>
  </si>
  <si>
    <t>JL RAYA BATUAN, SUKAWATI KAB.GIANYAR, BALI</t>
  </si>
  <si>
    <t>BATUBULAN, SUKAWATI, GIANYAR  80582</t>
  </si>
  <si>
    <t>BCA BALI ZOO1</t>
  </si>
  <si>
    <t>Jl. Raya Singapadu No.333, Singapadu, Kec. Sukawati, Kabupaten Gianyar, Bali 80582, Indonesia</t>
  </si>
  <si>
    <t>554HBCA</t>
  </si>
  <si>
    <t>BCA BALE UDANG UBUD  1</t>
  </si>
  <si>
    <t>Jalan Raya Goa Gajah, Peliatan, Ubud, Peliatan, Kecamatan Ubud, Kabupaten Gianyar, Bali 80582, Indonesia</t>
  </si>
  <si>
    <t>ZRR6BCA</t>
  </si>
  <si>
    <t>BCA IDM CELUK 3 GIANYAR</t>
  </si>
  <si>
    <t>JL RAYA CELUK SUKAWATI GIANYAR BALI</t>
  </si>
  <si>
    <t>JL. RAYA SANGGINGAN NO 45, CAMPUHAN UBUD</t>
  </si>
  <si>
    <t>ZQB4BCA</t>
  </si>
  <si>
    <t>BCA PADMA RESORT UBUD</t>
  </si>
  <si>
    <t>JL RAYA UBUD, UBUD, GIANYAR 80571</t>
  </si>
  <si>
    <t>691XBCA</t>
  </si>
  <si>
    <t>BCA ARYS MIKRO BATUYANG</t>
  </si>
  <si>
    <t>JL. BATUYANG NO.18 BATU BULAN SUKAWATI GIANYAR , BALI</t>
  </si>
  <si>
    <t>V3FM+W46, Jl. Laksamana, Baktiseraga, Kec. Buleleng, Kabupaten Buleleng, Bali 81119, Indonesia</t>
  </si>
  <si>
    <t>08:00-22:00</t>
  </si>
  <si>
    <t>016YBCA</t>
  </si>
  <si>
    <t>BCA Coco Mart Sukawati</t>
  </si>
  <si>
    <t>Jl. Raya Sukawati No.75X, Sukawati, Kec. Sukawati, Kabupaten Gianyar, Bali 80582</t>
  </si>
  <si>
    <t>011BBCA</t>
  </si>
  <si>
    <t>BCA INDOGROSIR DENPASAR</t>
  </si>
  <si>
    <t>JL. RAYA BATUBULAN NO.63 C, BATUBULAN, KEC. SUKAWATI, KABUPATEN GIANYAR, BALI</t>
  </si>
  <si>
    <t>Kab. Tabanan</t>
  </si>
  <si>
    <t>Jl. Pura Batukaru No.55, Penatahan, Kec. Penebel, Kabupaten Tabanan, Bali 82152, Indonesia</t>
  </si>
  <si>
    <t>498TBCA</t>
  </si>
  <si>
    <t>BCA Secret Garden Village</t>
  </si>
  <si>
    <t>Jl Raya Bedugul, Mekarsari, Tabanan, Bali</t>
  </si>
  <si>
    <t xml:space="preserve"> Jl Imam Bonjol Kediri, Tabanan Bali</t>
  </si>
  <si>
    <t>694RBCA</t>
  </si>
  <si>
    <t>BCA IDM BANTAS TABANAN 1</t>
  </si>
  <si>
    <t>JALAN RAYA DENPASAR, GILIMANUK, DESA BANTAS, BANTAS, KEC. SELEMADEG TIM., KABUPATEN TABANAN, BALI 82162</t>
  </si>
  <si>
    <t>017PBCA</t>
  </si>
  <si>
    <t>BCA IDM MERANGGI TABANAN 2</t>
  </si>
  <si>
    <t>JALAN RAYA SEMBUNG MERANGGI, SEMBUNG GEDE, KEC. KERAMBITAN, KABUPATEN TABANAN, BALI 82161</t>
  </si>
  <si>
    <t>Kab. Buleleng</t>
  </si>
  <si>
    <t>R2QG+38Q, Anturan, Buleleng, Buleleng Regency, Bali 81152, Indonesia</t>
  </si>
  <si>
    <t>01CXBCA</t>
  </si>
  <si>
    <t>BCA EDIE ARTA MOTOR</t>
  </si>
  <si>
    <t>JL RAYA SINGARAJA,BUNGKULAN,SAWATI,BULELENG</t>
  </si>
  <si>
    <t>06:00-20:00</t>
  </si>
  <si>
    <t>Z15VBCA</t>
  </si>
  <si>
    <t>BCA Singaraja CRM 4</t>
  </si>
  <si>
    <t>BCA KCP SERIRIT CRM 2</t>
  </si>
  <si>
    <t>VJ4C+F23, Jl. Singaraja-Gilimanuk, Sumberkima, Kec. Gerokgak, Kabupaten Buleleng, Bali 81155, Indonesia</t>
  </si>
  <si>
    <t>Jl. A. Yani No.65e, Kaliuntu, Kec. Buleleng, Kabupaten Buleleng, Bali 81116, Indonesia</t>
  </si>
  <si>
    <t>Kab. Bangli</t>
  </si>
  <si>
    <t>Kab. Jembrana</t>
  </si>
  <si>
    <t>01ATBCA</t>
  </si>
  <si>
    <t>BCA IDM POINT GILIMANUK</t>
  </si>
  <si>
    <t>JL RAYA PELABUHAN GILIMANUK NO.5  82252</t>
  </si>
  <si>
    <t>PENDEM, JEMBRANA, JEMBRANA REGENCY, BALI  82211</t>
  </si>
  <si>
    <t>418QBCA</t>
  </si>
  <si>
    <t>BCA MELAYA GILIMANUK</t>
  </si>
  <si>
    <t>JL NEGARA-GILIMANUK DESA MELAYA KEC MELAYA KAB JBR</t>
  </si>
  <si>
    <t>Z7Z6BCA</t>
  </si>
  <si>
    <t>BCA ATM CENTER PENYARINGAN</t>
  </si>
  <si>
    <t>JP84+295, Jl. Raya Denpasar - Gilimanuk, Penyaringan, Kec. Mendoyo, Kabupaten Jembrana, Bali 82261, Indonesia</t>
  </si>
  <si>
    <t>Kab. Klungkung</t>
  </si>
  <si>
    <t>ZDZ5BCA</t>
  </si>
  <si>
    <t>BCA CRM  ALFA TOKO NESH</t>
  </si>
  <si>
    <t>JL BIMA NO 5, SAMPALAN TENGAH, DAWAN, KLUNGKUNG, BALI</t>
  </si>
  <si>
    <t>Kab. Lombok Utara</t>
  </si>
  <si>
    <t>Nusa Tenggara</t>
  </si>
  <si>
    <t>ZRP5BCA</t>
  </si>
  <si>
    <t>BCA COCO MART EXPRESS GILI TRAWANGAN</t>
  </si>
  <si>
    <t>GILI TRAWANGAN, KEC PEMENANG, LOMBOK UTARA</t>
  </si>
  <si>
    <t>Kota Mataram</t>
  </si>
  <si>
    <t>Lombok</t>
  </si>
  <si>
    <t>Jl. Pejanggik No.67, Cilinaya, Kec. Cakranegara, Kota Mataram, Nusa Tenggara Bar. 83231, Indonesia</t>
  </si>
  <si>
    <t>630XBCA</t>
  </si>
  <si>
    <t>BCA ASTON INN HOTEL MATARAM</t>
  </si>
  <si>
    <t>JL PANCA USAHA NO 1 CILINAYA CAKRANEGARA MATARAM</t>
  </si>
  <si>
    <t>C45W+Q4J, Jl. Selaparang, Mayura, Kec. Cakranegara, Kota Mataram, Nusa Tenggara Bar. 83236, Indonesia</t>
  </si>
  <si>
    <t>07:00-23:00</t>
  </si>
  <si>
    <t>653KBCA</t>
  </si>
  <si>
    <t>BCA LOTTEM MATARAM</t>
  </si>
  <si>
    <t>JL AA GEDE NUGRAH CAKRANEGARA MATARAM</t>
  </si>
  <si>
    <t>5918BCA</t>
  </si>
  <si>
    <t>BCA RUMAH SAKIT BERSALIN TRESNA MTR</t>
  </si>
  <si>
    <t>Jl. Bung Karno No.22-28, Mataram Tim., Kec. Mataram, Kota Mataram, Nusa Tenggara Bar. 83127, Indonesia</t>
  </si>
  <si>
    <t>Jl. Yos Sudarso No.2, Pejeruk, Kec. Ampenan, Kota Mataram, Nusa Tenggara Bar. 83112, Indonesia</t>
  </si>
  <si>
    <t>Jl. Panji Tilar Negara No.99, Kekalik Jaya, Kec. Sekarbela, Kota Mataram, Nusa Tenggara Bar. 83115, Indonesia</t>
  </si>
  <si>
    <t>Z7RJBCA</t>
  </si>
  <si>
    <t>BCA CAKRANEGARA CRM 9</t>
  </si>
  <si>
    <t>Z7RHBCA</t>
  </si>
  <si>
    <t>BCA CAKRANEGARA CRM 8</t>
  </si>
  <si>
    <t>Jl. Pejanggik No.20-22, Cakranegara Bar., Kec. Cakranegara, Kota Mataram, Nusa Tenggara Bar. 83239, Indonesia</t>
  </si>
  <si>
    <t>Jl. Pejanggik No.24a, Cakranegara Bar., Kec. Cakranegara, Kota Mataram, Nusa Tenggara Bar. 83239, Indonesia</t>
  </si>
  <si>
    <t>Jl. Pejanggik No.65a, Cilinaya, Kec. Mataram, Kota Mataram, Nusa Tenggara Bar. 83239, Indonesia</t>
  </si>
  <si>
    <t>No, Jl. Pejanggik No.24, Cilinaya, Kec. Cakranegara, Kota Mataram, Nusa Tenggara Bar. 83239, Indonesia</t>
  </si>
  <si>
    <t>Z1ZABCA</t>
  </si>
  <si>
    <t>BCA GBI MATRAMAN</t>
  </si>
  <si>
    <t>JL IGK JELINTIK GOSA NO 23 GEBANG MATRAMAN NTB</t>
  </si>
  <si>
    <t>Kab. Lombok Barat</t>
  </si>
  <si>
    <t>Jl. TGH. Faesal, Bengkel, Kec. Labuapi, Kabupaten Lombok Barat, Nusa Tenggara Bar. 83361, Indonesia</t>
  </si>
  <si>
    <t>00CZBCA</t>
  </si>
  <si>
    <t>BCA ALFA RAYA BELEKA</t>
  </si>
  <si>
    <t>JL RAYA BELEKA GERUNG LOMBOK BARAT</t>
  </si>
  <si>
    <t>F3W3+6V5, Batu Layar, West Lombok Regency, West Nusa Tenggara, Indonesia</t>
  </si>
  <si>
    <t>ZRM5BCA</t>
  </si>
  <si>
    <t>BCA IDM LEMBAR LOMBOK BARAT</t>
  </si>
  <si>
    <t>73FG+J5Q, Jl. Pelabuhan Lembar, Lembar, Kec. Lembar, Kabupaten Lombok Barat, Nusa Tenggara Bar. 83364, Indonesia</t>
  </si>
  <si>
    <t>Kab. Lombok Tengah</t>
  </si>
  <si>
    <t>634JBCA</t>
  </si>
  <si>
    <t>BCA ATM ALFAMART PUYUNG LOMBOK</t>
  </si>
  <si>
    <t>PUYUNG, KEC. JONGGAT, KAB. LOMBOK TENGAH</t>
  </si>
  <si>
    <t>692ABCA</t>
  </si>
  <si>
    <t>BCA ALFAMART RAYA KOPANG</t>
  </si>
  <si>
    <t>JL RAYA TIMUR MONTONG GAMANG, RT 2, MONTONG GAMANG II, MONTONG GAMANG, KOPANG, KOPANG REMBIGA, PRAYA, KABUPATEN LOMBOK TENGAH, NUSA TENGGARA BAR. 83553, INDONESIA</t>
  </si>
  <si>
    <t>633JBCA</t>
  </si>
  <si>
    <t>BCA INDOMARET BY PASS BILL</t>
  </si>
  <si>
    <t>JL. BY PASS BILL NO 4 BATUJAI LOMBOK TENGAH</t>
  </si>
  <si>
    <t>ZLN2BCA</t>
  </si>
  <si>
    <t>BCA ALFA MANTANG</t>
  </si>
  <si>
    <t>JL RAYA MANTANG MANTANG BATUKLIANG LOMBOK TENGAH</t>
  </si>
  <si>
    <t>ZRE5BCA</t>
  </si>
  <si>
    <t>BCA IDM S PARMAN LOMBOK TGH</t>
  </si>
  <si>
    <t>JL S PARMAN, PRAYA, LOMBOK TENGAH, LOMBOK</t>
  </si>
  <si>
    <t>ZRN5BCA</t>
  </si>
  <si>
    <t>BCA IDM KUTA LOMBOK TENGAH</t>
  </si>
  <si>
    <t>JL PARIWISATA, KUTA, PUJUT, LOMBOK TENGAH</t>
  </si>
  <si>
    <t>Kota Bima</t>
  </si>
  <si>
    <t>Z23CBCA</t>
  </si>
  <si>
    <t>BCA Alfa Rabangodu Utara</t>
  </si>
  <si>
    <t>Jl Soekarno Hatta, Rabangodu Utara, Raba  84115</t>
  </si>
  <si>
    <t>Kab. Lombok Timur</t>
  </si>
  <si>
    <t>JL. TGH ZAINUDDIN ABDUL MADJID 19 KEC SELONG KEL PANCOR KAB LOMBOK</t>
  </si>
  <si>
    <t>653MBCA</t>
  </si>
  <si>
    <t>BCA PLAZA BANGUNAN</t>
  </si>
  <si>
    <t>JL RAYA SIKUR TERARA LOMBOK TIMUR</t>
  </si>
  <si>
    <t>494NBCA</t>
  </si>
  <si>
    <t>BCA INDOMARET KELAYU LOMBOK TIMUR</t>
  </si>
  <si>
    <t>JL TGH UMAR KELAYU SELONG LOMBOK TIMUR</t>
  </si>
  <si>
    <t>00C9BCA</t>
  </si>
  <si>
    <t>BCA IDM LABUHAN LOMBOK</t>
  </si>
  <si>
    <t>JL RAYA LABUHAN LOMBOK NO 16, KEC. PRINGGABAYA, KAB. LOMBOK TIMUR, NUSA TENGGARA BARAT</t>
  </si>
  <si>
    <t>BCA SPBU SAKRA</t>
  </si>
  <si>
    <t>JL HASANUDDIN, RUMBUK, SAKRA, LOMBOK TIMUR</t>
  </si>
  <si>
    <t>Kab. Sumbawa</t>
  </si>
  <si>
    <t>MRR</t>
  </si>
  <si>
    <t>00DNBCA</t>
  </si>
  <si>
    <t>BCA YAMAHA SUMBAWA</t>
  </si>
  <si>
    <t>JL GARUDA NO 228, LEMPEH, SUMBAWA</t>
  </si>
  <si>
    <t>492WBCA</t>
  </si>
  <si>
    <t>BCA HOTEL AMARIS KUPANG</t>
  </si>
  <si>
    <t>RJRM+R2Q, Tuak Daun Merah, Oebobo, Kupang City, East Nusa Tenggara, Indonesia</t>
  </si>
  <si>
    <t>Kab. Kupang</t>
  </si>
  <si>
    <t>Timor</t>
  </si>
  <si>
    <t>Z2FBBCA</t>
  </si>
  <si>
    <t>BCA IDM OESAO</t>
  </si>
  <si>
    <t>JL TIMOR RAYA OESAO, KABUPATEN KUPANG</t>
  </si>
  <si>
    <t>Z0M6BCA</t>
  </si>
  <si>
    <t>BCA SPBU VALENTINE NAIBONAT</t>
  </si>
  <si>
    <t>JL TIMOR RAYA KEC KUPANG TIMUR NAIBONAT</t>
  </si>
  <si>
    <t>Jl. A. Yani No.15, Oeba, Kec. Kota Lama, Kota Kupang, Nusa Tenggara Tim., Indonesia</t>
  </si>
  <si>
    <t>Z10YBCA</t>
  </si>
  <si>
    <t>BCA KCU KUPANG</t>
  </si>
  <si>
    <t>Jl. Siliwangi No.2b, Solor, Kec. Kota Lama, Kota Kupang, Nusa Tenggara Tim., Indonesia</t>
  </si>
  <si>
    <t>Jl. Frans Seda, Fatululi, Kec. Oebobo, Kota Kupang, Nusa Tenggara Tim., Indonesia</t>
  </si>
  <si>
    <t>Kota Kupang</t>
  </si>
  <si>
    <t>Jl. Bund. PU No.12, Tuak Daun Merah, Kec. Oebobo, Kota Kupang, Nusa Tenggara Tim. 85228, Indonesia</t>
  </si>
  <si>
    <t>Jl. El Tari No.23, Oebobo, Kec. Oebobo, Kota Kupang, Nusa Tenggara Tim. 85111, Indonesia</t>
  </si>
  <si>
    <t>624TBCA</t>
  </si>
  <si>
    <t>BCA SPBU Tuak Daun Merah Kupang</t>
  </si>
  <si>
    <t>Jl Bundaran PU RT 21/ 007 Tuak Daun Merah Oebobo Kupang NTT</t>
  </si>
  <si>
    <t>RMJ8+CW9, Penfui, Maulafa, Kupang City, East Nusa Tenggara, Indonesia</t>
  </si>
  <si>
    <t>683FBCA</t>
  </si>
  <si>
    <t>BCA Alfa Kolhua</t>
  </si>
  <si>
    <t>Jl FetorFunay No 8 Kolhua Maulafa Koya Kupang</t>
  </si>
  <si>
    <t>Jl. Timor Raya No.km.6, Oesapa Bar., Kec. Klp. Lima, Kota Kupang, Nusa Tenggara Tim., Indonesia</t>
  </si>
  <si>
    <t>587CBCA</t>
  </si>
  <si>
    <t>BCA SPBU MITRA 01</t>
  </si>
  <si>
    <t>Jl.Sumatera, Fatubesi, Oeba, kota kupang</t>
  </si>
  <si>
    <t>ZTZ9BCA</t>
  </si>
  <si>
    <t>BCA IDM VETERAN KUPANG</t>
  </si>
  <si>
    <t>JL VETERAN, KELAPA LIMA, KUPANG</t>
  </si>
  <si>
    <t>BCA IDM H.R.KOROH</t>
  </si>
  <si>
    <t>JL. H. R KOROH RW NO. 33, OEPURA, KEC MAULAFA, KOTA KUPANG, NUSA TENGARA TIMUR</t>
  </si>
  <si>
    <t>00M6BCA</t>
  </si>
  <si>
    <t>BCA Tiara Mart</t>
  </si>
  <si>
    <t>Jl Piet A. Tallo, Oesapa Selatan, Kelapa Lima</t>
  </si>
  <si>
    <t>4108BCA</t>
  </si>
  <si>
    <t>BCA Ramayana Kupang</t>
  </si>
  <si>
    <t>RJG7+GCJ, Jl. W.J. Lalamentik, Oebufu, Kec. Oebobo, Kota Kupang, Nusa Tenggara Tim., Indonesia</t>
  </si>
  <si>
    <t>GV6W+CHC, Batu Cermin, Komodo, West Manggarai Regency, East Nusa Tenggara, Indonesia</t>
  </si>
  <si>
    <t>Kab. Ende</t>
  </si>
  <si>
    <t>9FM6+WJJ, Jl. Mongosidi, Pau, Kec. Langke Rembong, Kabupaten Manggarai, Nusa Tenggara Tim., Indonesia</t>
  </si>
  <si>
    <t>Kab. Manggarai</t>
  </si>
  <si>
    <t>Z0P8BCA</t>
  </si>
  <si>
    <t>BCA PT MSM</t>
  </si>
  <si>
    <t>JL. WAINGPAU MELOLO KM 45 WANGA 4</t>
  </si>
  <si>
    <t>Kab. Sumba Timur</t>
  </si>
  <si>
    <t>Kab. Belu</t>
  </si>
  <si>
    <t>Z0J9BCA</t>
  </si>
  <si>
    <t>BCA ALFAMART TENUKIIK</t>
  </si>
  <si>
    <t>WV4W+CG2, Jl. Marsda Adi Sucipto, Tenukiik, Kec. Kota Atambua, Kabupaten Belu, Nusa Tenggara Tim., Indonesia</t>
  </si>
  <si>
    <t>Tgl</t>
  </si>
  <si>
    <t>TRX</t>
  </si>
  <si>
    <t>Rendah</t>
  </si>
  <si>
    <t>Average</t>
  </si>
  <si>
    <t>Cukup Rendah</t>
  </si>
  <si>
    <t>Tinggi</t>
  </si>
  <si>
    <t>Sangat Tinggi</t>
  </si>
  <si>
    <t>None</t>
  </si>
  <si>
    <t>Status TRX</t>
  </si>
  <si>
    <t>ZC06BCA</t>
  </si>
  <si>
    <t>MEI</t>
  </si>
  <si>
    <t>APR</t>
  </si>
  <si>
    <t>MAR</t>
  </si>
  <si>
    <t>JAN</t>
  </si>
  <si>
    <t>FEB</t>
  </si>
  <si>
    <t>JUN</t>
  </si>
  <si>
    <t>ZC07BCA</t>
  </si>
  <si>
    <t>TGL</t>
  </si>
  <si>
    <t>ACTION FIX TYPE</t>
  </si>
  <si>
    <t>PART</t>
  </si>
  <si>
    <t>JUL</t>
  </si>
  <si>
    <t>HW TOTAL</t>
  </si>
  <si>
    <t>Engineer</t>
  </si>
  <si>
    <t>Tipe CRM</t>
  </si>
  <si>
    <t>AGUS</t>
  </si>
  <si>
    <t>60</t>
  </si>
  <si>
    <t>Z07P</t>
  </si>
  <si>
    <t>Ampenan</t>
  </si>
  <si>
    <t>04-Denpasar</t>
  </si>
  <si>
    <t>B</t>
  </si>
  <si>
    <t>CRML</t>
  </si>
  <si>
    <t xml:space="preserve">MON-SUN </t>
  </si>
  <si>
    <t>(00:00 - 23:59)</t>
  </si>
  <si>
    <t>tercapai</t>
  </si>
  <si>
    <t>61</t>
  </si>
  <si>
    <t>Z07Q</t>
  </si>
  <si>
    <t>tidak tercapai</t>
  </si>
  <si>
    <t>62</t>
  </si>
  <si>
    <t>Z07R</t>
  </si>
  <si>
    <t>Cakranegara</t>
  </si>
  <si>
    <t>63</t>
  </si>
  <si>
    <t>Z07T</t>
  </si>
  <si>
    <t>64</t>
  </si>
  <si>
    <t>Z07U</t>
  </si>
  <si>
    <t>65</t>
  </si>
  <si>
    <t>Z07V</t>
  </si>
  <si>
    <t>66</t>
  </si>
  <si>
    <t>Z07Z</t>
  </si>
  <si>
    <t>Sweta</t>
  </si>
  <si>
    <t>CRMS</t>
  </si>
  <si>
    <t>67</t>
  </si>
  <si>
    <t>Z08A</t>
  </si>
  <si>
    <t>68</t>
  </si>
  <si>
    <t>Z08E</t>
  </si>
  <si>
    <t>Cokroaminoto</t>
  </si>
  <si>
    <t>69</t>
  </si>
  <si>
    <t>Z08F</t>
  </si>
  <si>
    <t>70</t>
  </si>
  <si>
    <t>Z08N</t>
  </si>
  <si>
    <t>71</t>
  </si>
  <si>
    <t>Z08P</t>
  </si>
  <si>
    <t>72</t>
  </si>
  <si>
    <t>Z08Q</t>
  </si>
  <si>
    <t>73</t>
  </si>
  <si>
    <t>Z08R</t>
  </si>
  <si>
    <t>74</t>
  </si>
  <si>
    <t>Z08X</t>
  </si>
  <si>
    <t>Grand Sudirman</t>
  </si>
  <si>
    <t>75</t>
  </si>
  <si>
    <t>Z08Z</t>
  </si>
  <si>
    <t>76</t>
  </si>
  <si>
    <t>Z09A</t>
  </si>
  <si>
    <t>77</t>
  </si>
  <si>
    <t>Z09D</t>
  </si>
  <si>
    <t>Sesetan</t>
  </si>
  <si>
    <t>78</t>
  </si>
  <si>
    <t>Z09E</t>
  </si>
  <si>
    <t>79</t>
  </si>
  <si>
    <t>Z09K</t>
  </si>
  <si>
    <t>Teuku Umar Denpasar</t>
  </si>
  <si>
    <t>80</t>
  </si>
  <si>
    <t>Z09N</t>
  </si>
  <si>
    <t>Mahendradata</t>
  </si>
  <si>
    <t>81</t>
  </si>
  <si>
    <t>Z09P</t>
  </si>
  <si>
    <t>82</t>
  </si>
  <si>
    <t>Z09Q</t>
  </si>
  <si>
    <t>83</t>
  </si>
  <si>
    <t>Z09R</t>
  </si>
  <si>
    <t>166</t>
  </si>
  <si>
    <t>Z0J9</t>
  </si>
  <si>
    <t>Alfa Tenu</t>
  </si>
  <si>
    <t>181</t>
  </si>
  <si>
    <t>Z0M6</t>
  </si>
  <si>
    <t>SPBU Valentine Naibonat</t>
  </si>
  <si>
    <t>186</t>
  </si>
  <si>
    <t>PT MSM</t>
  </si>
  <si>
    <t>190</t>
  </si>
  <si>
    <t>Z0Q3</t>
  </si>
  <si>
    <t>Gatot Subroto Barat</t>
  </si>
  <si>
    <t>191</t>
  </si>
  <si>
    <t>Z0Q4</t>
  </si>
  <si>
    <t>294</t>
  </si>
  <si>
    <t>Z10Y</t>
  </si>
  <si>
    <t>295</t>
  </si>
  <si>
    <t>Z10Z</t>
  </si>
  <si>
    <t>296</t>
  </si>
  <si>
    <t>Z11K</t>
  </si>
  <si>
    <t>Kerobokan</t>
  </si>
  <si>
    <t>297</t>
  </si>
  <si>
    <t>Z11Q</t>
  </si>
  <si>
    <t>298</t>
  </si>
  <si>
    <t>Z11R</t>
  </si>
  <si>
    <t>320</t>
  </si>
  <si>
    <t>Z14T</t>
  </si>
  <si>
    <t>By Pass Mumbul</t>
  </si>
  <si>
    <t>321</t>
  </si>
  <si>
    <t>Z14W</t>
  </si>
  <si>
    <t>334</t>
  </si>
  <si>
    <t>Z15Q</t>
  </si>
  <si>
    <t>Seririt</t>
  </si>
  <si>
    <t>335</t>
  </si>
  <si>
    <t>Z15T</t>
  </si>
  <si>
    <t>336</t>
  </si>
  <si>
    <t>Z15U</t>
  </si>
  <si>
    <t>337</t>
  </si>
  <si>
    <t>Z15V</t>
  </si>
  <si>
    <t>344</t>
  </si>
  <si>
    <t>Z16J</t>
  </si>
  <si>
    <t>Sriwijaya</t>
  </si>
  <si>
    <t>451</t>
  </si>
  <si>
    <t>Z1N0</t>
  </si>
  <si>
    <t>IDM Kepaon Indah</t>
  </si>
  <si>
    <t>496</t>
  </si>
  <si>
    <t>Z1Q7</t>
  </si>
  <si>
    <t>Dhana Mart Intaran</t>
  </si>
  <si>
    <t>(06:00 - 23:00)</t>
  </si>
  <si>
    <t>509</t>
  </si>
  <si>
    <t>Z1T1</t>
  </si>
  <si>
    <t>Alfa Batu Cermin</t>
  </si>
  <si>
    <t>515</t>
  </si>
  <si>
    <t>Z1T7</t>
  </si>
  <si>
    <t>Alfa Green Kori</t>
  </si>
  <si>
    <t>(07:00 - 22:00)</t>
  </si>
  <si>
    <t>555</t>
  </si>
  <si>
    <t>Z1ZA</t>
  </si>
  <si>
    <t>GBI Mataram</t>
  </si>
  <si>
    <t>586</t>
  </si>
  <si>
    <t>Z23C</t>
  </si>
  <si>
    <t>Alfa Rabangodu Utara</t>
  </si>
  <si>
    <t>588</t>
  </si>
  <si>
    <t>Z23E</t>
  </si>
  <si>
    <t>Sumbawa Besar</t>
  </si>
  <si>
    <t>589</t>
  </si>
  <si>
    <t>Z23F</t>
  </si>
  <si>
    <t>591</t>
  </si>
  <si>
    <t>Z24C</t>
  </si>
  <si>
    <t>Crystal Mart Cargo</t>
  </si>
  <si>
    <t>597</t>
  </si>
  <si>
    <t>Z24M</t>
  </si>
  <si>
    <t>IDM Melaya</t>
  </si>
  <si>
    <t>633</t>
  </si>
  <si>
    <t>Z263</t>
  </si>
  <si>
    <t>Level 21 Denpasar</t>
  </si>
  <si>
    <t>666</t>
  </si>
  <si>
    <t>Z2FB</t>
  </si>
  <si>
    <t>IDM Oesao</t>
  </si>
  <si>
    <t>667</t>
  </si>
  <si>
    <t>Z2FC</t>
  </si>
  <si>
    <t>Praya</t>
  </si>
  <si>
    <t>673</t>
  </si>
  <si>
    <t>Z2H2</t>
  </si>
  <si>
    <t>Gatot Subroto Timur</t>
  </si>
  <si>
    <t>674</t>
  </si>
  <si>
    <t>Z2H3</t>
  </si>
  <si>
    <t>675</t>
  </si>
  <si>
    <t>Z2H4</t>
  </si>
  <si>
    <t>853</t>
  </si>
  <si>
    <t>Z3BE</t>
  </si>
  <si>
    <t>EBC Beachwalk CRM 1</t>
  </si>
  <si>
    <t>(09:00 - 22:00)</t>
  </si>
  <si>
    <t>881</t>
  </si>
  <si>
    <t>Z3NR</t>
  </si>
  <si>
    <t>Pasar Kuta</t>
  </si>
  <si>
    <t>882</t>
  </si>
  <si>
    <t>Z3NU</t>
  </si>
  <si>
    <t>Siliwangi Kupang CRM 1</t>
  </si>
  <si>
    <t>883</t>
  </si>
  <si>
    <t>Z3NV</t>
  </si>
  <si>
    <t>Siliwangi Kupang CRM 2</t>
  </si>
  <si>
    <t>907</t>
  </si>
  <si>
    <t>Z3TZ</t>
  </si>
  <si>
    <t>968</t>
  </si>
  <si>
    <t>Z4CB</t>
  </si>
  <si>
    <t>Arys Mikro Nangka Utara</t>
  </si>
  <si>
    <t>1059</t>
  </si>
  <si>
    <t>Z4UL</t>
  </si>
  <si>
    <t>Mall Bali Galeria CRM 1</t>
  </si>
  <si>
    <t>(09:00 - 21:00)</t>
  </si>
  <si>
    <t>1063</t>
  </si>
  <si>
    <t>Z4VY</t>
  </si>
  <si>
    <t>Canggu CRM 1</t>
  </si>
  <si>
    <t>1064</t>
  </si>
  <si>
    <t>Z4WB</t>
  </si>
  <si>
    <t>1065</t>
  </si>
  <si>
    <t>Z4WD</t>
  </si>
  <si>
    <t>Renon</t>
  </si>
  <si>
    <t>1066</t>
  </si>
  <si>
    <t>Z4WF</t>
  </si>
  <si>
    <t>1067</t>
  </si>
  <si>
    <t>Z4WJ</t>
  </si>
  <si>
    <t>1068</t>
  </si>
  <si>
    <t>Z4XL</t>
  </si>
  <si>
    <t>Gianyar</t>
  </si>
  <si>
    <t>1069</t>
  </si>
  <si>
    <t>Z4XT</t>
  </si>
  <si>
    <t>1172</t>
  </si>
  <si>
    <t>Z5R5</t>
  </si>
  <si>
    <t>Pecatu</t>
  </si>
  <si>
    <t>1173</t>
  </si>
  <si>
    <t>Z5R6</t>
  </si>
  <si>
    <t>1174</t>
  </si>
  <si>
    <t>Z5R7</t>
  </si>
  <si>
    <t>1340</t>
  </si>
  <si>
    <t>Z7RH</t>
  </si>
  <si>
    <t>1341</t>
  </si>
  <si>
    <t>Z7RJ</t>
  </si>
  <si>
    <t>1352</t>
  </si>
  <si>
    <t>Z7TR</t>
  </si>
  <si>
    <t>1387</t>
  </si>
  <si>
    <t>Z7Z6</t>
  </si>
  <si>
    <t>ATM Center Penyaringan</t>
  </si>
  <si>
    <t>1405</t>
  </si>
  <si>
    <t>Z832</t>
  </si>
  <si>
    <t>Gatot Subroto Dps</t>
  </si>
  <si>
    <t>1406</t>
  </si>
  <si>
    <t>Z833</t>
  </si>
  <si>
    <t>1407</t>
  </si>
  <si>
    <t>Z836</t>
  </si>
  <si>
    <t>Klungkung</t>
  </si>
  <si>
    <t>1408</t>
  </si>
  <si>
    <t>Z837</t>
  </si>
  <si>
    <t>1409</t>
  </si>
  <si>
    <t>Z840</t>
  </si>
  <si>
    <t>Maluku</t>
  </si>
  <si>
    <t>1410</t>
  </si>
  <si>
    <t>Z841</t>
  </si>
  <si>
    <t>1411</t>
  </si>
  <si>
    <t>Z843</t>
  </si>
  <si>
    <t>1412</t>
  </si>
  <si>
    <t>Z844</t>
  </si>
  <si>
    <t>1413</t>
  </si>
  <si>
    <t>Z847</t>
  </si>
  <si>
    <t>Benoa</t>
  </si>
  <si>
    <t>1414</t>
  </si>
  <si>
    <t>Z848</t>
  </si>
  <si>
    <t>1415</t>
  </si>
  <si>
    <t>Z849</t>
  </si>
  <si>
    <t>1422</t>
  </si>
  <si>
    <t>Z858</t>
  </si>
  <si>
    <t>Raya Kuta - Ccr</t>
  </si>
  <si>
    <t>1429</t>
  </si>
  <si>
    <t>Z861</t>
  </si>
  <si>
    <t>Sunset Boulevard</t>
  </si>
  <si>
    <t>1430</t>
  </si>
  <si>
    <t>Z866</t>
  </si>
  <si>
    <t>KCP Kas Gajah Mada</t>
  </si>
  <si>
    <t>1431</t>
  </si>
  <si>
    <t>Z867</t>
  </si>
  <si>
    <t>1804</t>
  </si>
  <si>
    <t>ZC06</t>
  </si>
  <si>
    <t>Baturiti</t>
  </si>
  <si>
    <t>1805</t>
  </si>
  <si>
    <t>ZC07</t>
  </si>
  <si>
    <t>1860</t>
  </si>
  <si>
    <t>ZCD2</t>
  </si>
  <si>
    <t>IDM Banyuasri</t>
  </si>
  <si>
    <t>1884</t>
  </si>
  <si>
    <t>ZDX5</t>
  </si>
  <si>
    <t>Alfa Imam Bonjol Tabanan</t>
  </si>
  <si>
    <t>1886</t>
  </si>
  <si>
    <t>ZDZ5</t>
  </si>
  <si>
    <t>Alfa Toko Nesh</t>
  </si>
  <si>
    <t>(06:00 - 22:00)</t>
  </si>
  <si>
    <t>2606</t>
  </si>
  <si>
    <t>ZKL9</t>
  </si>
  <si>
    <t>KCP Kas Dalung</t>
  </si>
  <si>
    <t>2620</t>
  </si>
  <si>
    <t>ZKP9</t>
  </si>
  <si>
    <t>IDM H.R.Koroh</t>
  </si>
  <si>
    <t>2730</t>
  </si>
  <si>
    <t>ZLN2</t>
  </si>
  <si>
    <t>Alfa Mantang</t>
  </si>
  <si>
    <t>2739</t>
  </si>
  <si>
    <t>ZLQ2</t>
  </si>
  <si>
    <t>Alfa Raya Atambua Belu</t>
  </si>
  <si>
    <t>2744</t>
  </si>
  <si>
    <t>ZLR2</t>
  </si>
  <si>
    <t>Alfa Thomas Aquinas</t>
  </si>
  <si>
    <t>2770</t>
  </si>
  <si>
    <t>ZLX2</t>
  </si>
  <si>
    <t>Alfa Mandalika Mataram</t>
  </si>
  <si>
    <t>2776</t>
  </si>
  <si>
    <t>ZLY2</t>
  </si>
  <si>
    <t>Alfa Batu Ringgit</t>
  </si>
  <si>
    <t>3192</t>
  </si>
  <si>
    <t>ZQ1R</t>
  </si>
  <si>
    <t>3290</t>
  </si>
  <si>
    <t>ZQA4</t>
  </si>
  <si>
    <t>Bali Padma Hotel</t>
  </si>
  <si>
    <t>3297</t>
  </si>
  <si>
    <t>ZQB4</t>
  </si>
  <si>
    <t>Padma Resort Ubud</t>
  </si>
  <si>
    <t>3303</t>
  </si>
  <si>
    <t>ZQC4</t>
  </si>
  <si>
    <t>Toko Kawan</t>
  </si>
  <si>
    <t>3309</t>
  </si>
  <si>
    <t>ZQD4</t>
  </si>
  <si>
    <t>IDM Toko Shinta FACT</t>
  </si>
  <si>
    <t>3317</t>
  </si>
  <si>
    <t>ZQE4</t>
  </si>
  <si>
    <t>Bintang Ubud</t>
  </si>
  <si>
    <t>3323</t>
  </si>
  <si>
    <t>ZQF4</t>
  </si>
  <si>
    <t>CK 114 Canggu</t>
  </si>
  <si>
    <t>3328</t>
  </si>
  <si>
    <t>ZQH4</t>
  </si>
  <si>
    <t>Moderent Elektronik</t>
  </si>
  <si>
    <t>3336</t>
  </si>
  <si>
    <t>ZQJ4</t>
  </si>
  <si>
    <t>Mini Market Cahaya Baru</t>
  </si>
  <si>
    <t>(08:00 - 21:00)</t>
  </si>
  <si>
    <t>3366</t>
  </si>
  <si>
    <t>ZQP3</t>
  </si>
  <si>
    <t>Wana Mart Uluwatu</t>
  </si>
  <si>
    <t>3391</t>
  </si>
  <si>
    <t>ZQU2</t>
  </si>
  <si>
    <t>Alfa Gerung II</t>
  </si>
  <si>
    <t>3397</t>
  </si>
  <si>
    <t>ZQV2</t>
  </si>
  <si>
    <t>Alfa Gunung Sari Lombok</t>
  </si>
  <si>
    <t>3681</t>
  </si>
  <si>
    <t>ZRA6</t>
  </si>
  <si>
    <t>IDM Gatot Subroto Bali</t>
  </si>
  <si>
    <t>3682</t>
  </si>
  <si>
    <t>ZRA7</t>
  </si>
  <si>
    <t>Arys Mikro Batanta</t>
  </si>
  <si>
    <t>3690</t>
  </si>
  <si>
    <t>ZRB6</t>
  </si>
  <si>
    <t>IDM Tualakilang Tabanan</t>
  </si>
  <si>
    <t>3691</t>
  </si>
  <si>
    <t>ZRB7</t>
  </si>
  <si>
    <t>Arys Mikro Buana Raya</t>
  </si>
  <si>
    <t>3699</t>
  </si>
  <si>
    <t>ZRC7</t>
  </si>
  <si>
    <t>Arys Mikro Pulau Galang</t>
  </si>
  <si>
    <t>3706</t>
  </si>
  <si>
    <t>ZRD6</t>
  </si>
  <si>
    <t>Alfa Pratama Celuk</t>
  </si>
  <si>
    <t>3707</t>
  </si>
  <si>
    <t>ZRD7</t>
  </si>
  <si>
    <t>Arys Mikro Tukd Pakerisan</t>
  </si>
  <si>
    <t>3714</t>
  </si>
  <si>
    <t>ZRE5</t>
  </si>
  <si>
    <t>IDM S Parman Lombok Tgh</t>
  </si>
  <si>
    <t>3715</t>
  </si>
  <si>
    <t>ZRE6</t>
  </si>
  <si>
    <t>CK 0193 Tangkuban Perahu</t>
  </si>
  <si>
    <t>3716</t>
  </si>
  <si>
    <t>ZRE7</t>
  </si>
  <si>
    <t>Celuk Trade Center</t>
  </si>
  <si>
    <t>3722</t>
  </si>
  <si>
    <t>ZRF5</t>
  </si>
  <si>
    <t>Alfa Pantai Kuta Loteng</t>
  </si>
  <si>
    <t>3723</t>
  </si>
  <si>
    <t>ZRF6</t>
  </si>
  <si>
    <t>CK Raya Buduk</t>
  </si>
  <si>
    <t>3724</t>
  </si>
  <si>
    <t>ZRF7</t>
  </si>
  <si>
    <t>CK 0233 Gunung Agung I</t>
  </si>
  <si>
    <t>3731</t>
  </si>
  <si>
    <t>ZRH5</t>
  </si>
  <si>
    <t>Alfa Raya Masbagik</t>
  </si>
  <si>
    <t>3732</t>
  </si>
  <si>
    <t>ZRH6</t>
  </si>
  <si>
    <t>IDM Buduk Badung Denpasar</t>
  </si>
  <si>
    <t>3738</t>
  </si>
  <si>
    <t>ZRJ5</t>
  </si>
  <si>
    <t>IDM Bung Hatta Mataram</t>
  </si>
  <si>
    <t>3739</t>
  </si>
  <si>
    <t>ZRJ7</t>
  </si>
  <si>
    <t>IDM Buana Raya Denpasar</t>
  </si>
  <si>
    <t>3746</t>
  </si>
  <si>
    <t>ZRK5</t>
  </si>
  <si>
    <t>IDM Dr Wahidin Mataram</t>
  </si>
  <si>
    <t>3747</t>
  </si>
  <si>
    <t>ZRK6</t>
  </si>
  <si>
    <t>IDM Taman Griya Badung</t>
  </si>
  <si>
    <t>3753</t>
  </si>
  <si>
    <t>ZRL5</t>
  </si>
  <si>
    <t>IDM Industri Ampenan</t>
  </si>
  <si>
    <t>3754</t>
  </si>
  <si>
    <t>ZRL6</t>
  </si>
  <si>
    <t>IDM TQ45 Munggu Badung</t>
  </si>
  <si>
    <t>(08:00 - 23:00)</t>
  </si>
  <si>
    <t>3762</t>
  </si>
  <si>
    <t>ZRM5</t>
  </si>
  <si>
    <t>IDM Lembar Lombok Barat</t>
  </si>
  <si>
    <t>3763</t>
  </si>
  <si>
    <t>ZRM6</t>
  </si>
  <si>
    <t>Kalimas Arcade</t>
  </si>
  <si>
    <t>3770</t>
  </si>
  <si>
    <t>ZRN5</t>
  </si>
  <si>
    <t>IDM Kuta Lombok Tengah</t>
  </si>
  <si>
    <t>3771</t>
  </si>
  <si>
    <t>ZRN6</t>
  </si>
  <si>
    <t>Alfa Q400 Nakula Seminyak</t>
  </si>
  <si>
    <t>3778</t>
  </si>
  <si>
    <t>ZRP5</t>
  </si>
  <si>
    <t>Coco Mart Gili Trawangan</t>
  </si>
  <si>
    <t>3786</t>
  </si>
  <si>
    <t>ZRQ5</t>
  </si>
  <si>
    <t>Alfa Banjar Jawa</t>
  </si>
  <si>
    <t>3787</t>
  </si>
  <si>
    <t>ZRQ6</t>
  </si>
  <si>
    <t>Bagoes Bangunan</t>
  </si>
  <si>
    <t>3794</t>
  </si>
  <si>
    <t>ZRR5</t>
  </si>
  <si>
    <t>IDM Arafah Lelateng</t>
  </si>
  <si>
    <t>3795</t>
  </si>
  <si>
    <t>ZRR6</t>
  </si>
  <si>
    <t>IDM Celuk 3 Gianyar</t>
  </si>
  <si>
    <t>3800</t>
  </si>
  <si>
    <t>ZRT5</t>
  </si>
  <si>
    <t>IDM F511 Udayana</t>
  </si>
  <si>
    <t>3801</t>
  </si>
  <si>
    <t>ZRT6</t>
  </si>
  <si>
    <t>IDM Candibaru Gianyar</t>
  </si>
  <si>
    <t>3807</t>
  </si>
  <si>
    <t>ZRU6</t>
  </si>
  <si>
    <t>Alfa Gatsu Barat I Dps</t>
  </si>
  <si>
    <t>3817</t>
  </si>
  <si>
    <t>ZRW6</t>
  </si>
  <si>
    <t>Alfa Q207 Akasia Denpasar</t>
  </si>
  <si>
    <t>3824</t>
  </si>
  <si>
    <t>ZRX6</t>
  </si>
  <si>
    <t>Alfa Sesetan II</t>
  </si>
  <si>
    <t>3831</t>
  </si>
  <si>
    <t>ZRY6</t>
  </si>
  <si>
    <t>Alfa Suropati</t>
  </si>
  <si>
    <t>3836</t>
  </si>
  <si>
    <t>ZRZ6</t>
  </si>
  <si>
    <t>Alfa Tukad Buaji</t>
  </si>
  <si>
    <t>4105</t>
  </si>
  <si>
    <t>ZTQ4</t>
  </si>
  <si>
    <t>Waingapu</t>
  </si>
  <si>
    <t>4109</t>
  </si>
  <si>
    <t>ZTR4</t>
  </si>
  <si>
    <t>4142</t>
  </si>
  <si>
    <t>ZTZ9</t>
  </si>
  <si>
    <t>IDM Veteran Kupang</t>
  </si>
  <si>
    <t>(07:00 - 23:00)</t>
  </si>
  <si>
    <t>4327</t>
  </si>
  <si>
    <t>ZUB7</t>
  </si>
  <si>
    <t>Alfa Q661Liligundi</t>
  </si>
  <si>
    <t>4359</t>
  </si>
  <si>
    <t>ZUP8</t>
  </si>
  <si>
    <t>IDM Uluwatu II</t>
  </si>
  <si>
    <t>4917</t>
  </si>
  <si>
    <t>ZY9N</t>
  </si>
  <si>
    <t>Alfa Sangsit</t>
  </si>
  <si>
    <t>4918</t>
  </si>
  <si>
    <t>ZY9P</t>
  </si>
  <si>
    <t>IDM Untung Surapati</t>
  </si>
  <si>
    <t>4996</t>
  </si>
  <si>
    <t>ZZ4A</t>
  </si>
  <si>
    <t>IDM Tegal Permai</t>
  </si>
  <si>
    <t>1</t>
  </si>
  <si>
    <t>000L</t>
  </si>
  <si>
    <t>Ramdhon Handoko</t>
  </si>
  <si>
    <t>RS Bakti Asih Brebes</t>
  </si>
  <si>
    <t>ADVANTAGE TEGAL</t>
  </si>
  <si>
    <t>02-Semarang</t>
  </si>
  <si>
    <t>C</t>
  </si>
  <si>
    <t>ATMS</t>
  </si>
  <si>
    <t>Tegal</t>
  </si>
  <si>
    <t>Jateng 3</t>
  </si>
  <si>
    <t>YR21400322</t>
  </si>
  <si>
    <t>Jawa Tengah</t>
  </si>
  <si>
    <t>2</t>
  </si>
  <si>
    <t>000M</t>
  </si>
  <si>
    <t>RSIA Palaraya</t>
  </si>
  <si>
    <t>YR21400306</t>
  </si>
  <si>
    <t>3</t>
  </si>
  <si>
    <t>000N</t>
  </si>
  <si>
    <t>Andrik Cahyono</t>
  </si>
  <si>
    <t>Toko Rizky Jaya</t>
  </si>
  <si>
    <t>07-Malang</t>
  </si>
  <si>
    <t>Madiun</t>
  </si>
  <si>
    <t>YR20400498</t>
  </si>
  <si>
    <t>Jawa Timur</t>
  </si>
  <si>
    <t>4</t>
  </si>
  <si>
    <t>000O</t>
  </si>
  <si>
    <t>Bagus Haris Iswahyudi</t>
  </si>
  <si>
    <t>Jatim Park II</t>
  </si>
  <si>
    <t>Malang</t>
  </si>
  <si>
    <t>(08:00 - 20:00)</t>
  </si>
  <si>
    <t>YR20400404</t>
  </si>
  <si>
    <t>5</t>
  </si>
  <si>
    <t>000P</t>
  </si>
  <si>
    <t>Asrul Baidowi</t>
  </si>
  <si>
    <t>RM Kurnia</t>
  </si>
  <si>
    <t>Pasuruan</t>
  </si>
  <si>
    <t>YR20400408</t>
  </si>
  <si>
    <t>6</t>
  </si>
  <si>
    <t>000Q</t>
  </si>
  <si>
    <t>Angga Ardiansyah</t>
  </si>
  <si>
    <t>Kampung Legog</t>
  </si>
  <si>
    <t>SECURICOR BANDUNG</t>
  </si>
  <si>
    <t>01-Bandung</t>
  </si>
  <si>
    <t>Bandung</t>
  </si>
  <si>
    <t>Jabar 1</t>
  </si>
  <si>
    <t>(07:00 - 21:00)</t>
  </si>
  <si>
    <t>YO27200327</t>
  </si>
  <si>
    <t>Jawa Barat</t>
  </si>
  <si>
    <t>7</t>
  </si>
  <si>
    <t>000S</t>
  </si>
  <si>
    <t>Mochammad Faizal Suwarto</t>
  </si>
  <si>
    <t>Alfa Mastrip Probolinggo</t>
  </si>
  <si>
    <t>Probolinggo</t>
  </si>
  <si>
    <t>YR20400380</t>
  </si>
  <si>
    <t>8</t>
  </si>
  <si>
    <t>0019</t>
  </si>
  <si>
    <t>Alfandi Santoso</t>
  </si>
  <si>
    <t>ITB Bandung</t>
  </si>
  <si>
    <t>ABACUS BANDUNG</t>
  </si>
  <si>
    <t>YR21400452</t>
  </si>
  <si>
    <t>9</t>
  </si>
  <si>
    <t>001E</t>
  </si>
  <si>
    <t>Aditya Sakti</t>
  </si>
  <si>
    <t>Hotel Asia</t>
  </si>
  <si>
    <t>Makassar</t>
  </si>
  <si>
    <t>YO27200230</t>
  </si>
  <si>
    <t>Sulawesi Selatan</t>
  </si>
  <si>
    <t>10</t>
  </si>
  <si>
    <t>001S</t>
  </si>
  <si>
    <t>Rico Caesario Wahab</t>
  </si>
  <si>
    <t>IDM Ciputat 2</t>
  </si>
  <si>
    <t>ABACUS DANA PENSIUNTAMA</t>
  </si>
  <si>
    <t>08-Wisma Pondok Indah</t>
  </si>
  <si>
    <t>J</t>
  </si>
  <si>
    <t>Jakarta Selatan</t>
  </si>
  <si>
    <t>Jakarta 5</t>
  </si>
  <si>
    <t>YO27200982</t>
  </si>
  <si>
    <t>DKI Jakarta</t>
  </si>
  <si>
    <t>11</t>
  </si>
  <si>
    <t>001Z</t>
  </si>
  <si>
    <t>Willi Saputro</t>
  </si>
  <si>
    <t>Plaza Lumajang</t>
  </si>
  <si>
    <t>Lumajang</t>
  </si>
  <si>
    <t>YR20400492</t>
  </si>
  <si>
    <t>12</t>
  </si>
  <si>
    <t>0029</t>
  </si>
  <si>
    <t>Dedi Purwanto</t>
  </si>
  <si>
    <t>Agrindo Bambe</t>
  </si>
  <si>
    <t>ADVANTAGE SURABAYA</t>
  </si>
  <si>
    <t>03-Surabaya</t>
  </si>
  <si>
    <t>Surabaya</t>
  </si>
  <si>
    <t>YO27200588</t>
  </si>
  <si>
    <t>13</t>
  </si>
  <si>
    <t>002K</t>
  </si>
  <si>
    <t>Muhamad Deden Firmansyah</t>
  </si>
  <si>
    <t>Alfa Grand Kahuripan</t>
  </si>
  <si>
    <t>09-Matraman</t>
  </si>
  <si>
    <t>Bekasi Kota</t>
  </si>
  <si>
    <t>Jakarta 2</t>
  </si>
  <si>
    <t>YO98200282</t>
  </si>
  <si>
    <t>14</t>
  </si>
  <si>
    <t>002L</t>
  </si>
  <si>
    <t>Pramono</t>
  </si>
  <si>
    <t>Alfa Banyuasih Tgr</t>
  </si>
  <si>
    <t>ABACUS JAKARTA</t>
  </si>
  <si>
    <t>12-Wisma Asia</t>
  </si>
  <si>
    <t>Tangerang Kabupaten</t>
  </si>
  <si>
    <t>Jakarta 6</t>
  </si>
  <si>
    <t>YR21400007</t>
  </si>
  <si>
    <t>Banten</t>
  </si>
  <si>
    <t>15</t>
  </si>
  <si>
    <t>002T</t>
  </si>
  <si>
    <t>Nur Fitriadi Wibowo</t>
  </si>
  <si>
    <t>Gajah Mada Dep Store</t>
  </si>
  <si>
    <t>ADVANTAGE BALIKPAPAN</t>
  </si>
  <si>
    <t>11-Balikpapan</t>
  </si>
  <si>
    <t>A</t>
  </si>
  <si>
    <t>Balikpapan</t>
  </si>
  <si>
    <t>Kalimantan 1</t>
  </si>
  <si>
    <t>YO27200360</t>
  </si>
  <si>
    <t>Kalimantan Timur</t>
  </si>
  <si>
    <t>16</t>
  </si>
  <si>
    <t>003J</t>
  </si>
  <si>
    <t>IDM Fresh Wahidin</t>
  </si>
  <si>
    <t>YO27200215</t>
  </si>
  <si>
    <t>17</t>
  </si>
  <si>
    <t>0043</t>
  </si>
  <si>
    <t>Phutut Ari Wibowo</t>
  </si>
  <si>
    <t xml:space="preserve">Apartemen Laguna </t>
  </si>
  <si>
    <t>10-KPO</t>
  </si>
  <si>
    <t>Jakarta Utara</t>
  </si>
  <si>
    <t>Jakarta 4</t>
  </si>
  <si>
    <t>YR21400012</t>
  </si>
  <si>
    <t>18</t>
  </si>
  <si>
    <t>004J</t>
  </si>
  <si>
    <t>Lukman Nurkhakim</t>
  </si>
  <si>
    <t>Riez Palace Tegal</t>
  </si>
  <si>
    <t>YR20400505</t>
  </si>
  <si>
    <t>19</t>
  </si>
  <si>
    <t>004M</t>
  </si>
  <si>
    <t>Syahrul Kurniawan</t>
  </si>
  <si>
    <t>Alfa Tanah Tinggi</t>
  </si>
  <si>
    <t>ABACUS DANA PENSIUNTAMA BEKASI</t>
  </si>
  <si>
    <t>Bekasi Kabupaten</t>
  </si>
  <si>
    <t>YK19200037</t>
  </si>
  <si>
    <t>20</t>
  </si>
  <si>
    <t>004Q</t>
  </si>
  <si>
    <t>Iwansyah</t>
  </si>
  <si>
    <t>Hotel Kharisma</t>
  </si>
  <si>
    <t>ADVANTAGE BANJARMASIN</t>
  </si>
  <si>
    <t>Banjarmasin</t>
  </si>
  <si>
    <t>Kalimantan 2</t>
  </si>
  <si>
    <t>YO27200316</t>
  </si>
  <si>
    <t>Kalimantan Selatan</t>
  </si>
  <si>
    <t>21</t>
  </si>
  <si>
    <t>004R</t>
  </si>
  <si>
    <t>Satrio Angga Prabowo</t>
  </si>
  <si>
    <t>RSUD Magetan</t>
  </si>
  <si>
    <t>YR20400477</t>
  </si>
  <si>
    <t>22</t>
  </si>
  <si>
    <t>0050</t>
  </si>
  <si>
    <t>Anjar Alfian</t>
  </si>
  <si>
    <t>Swalayan Lasem</t>
  </si>
  <si>
    <t>ABACUS SEMARANG</t>
  </si>
  <si>
    <t>Pati</t>
  </si>
  <si>
    <t>Jateng 1</t>
  </si>
  <si>
    <t>YR20400103</t>
  </si>
  <si>
    <t>23</t>
  </si>
  <si>
    <t>0054</t>
  </si>
  <si>
    <t>Ardiansyah Ady Nugroho</t>
  </si>
  <si>
    <t>Univ Tarumanegara I</t>
  </si>
  <si>
    <t>Jakarta Barat</t>
  </si>
  <si>
    <t>YO27201087</t>
  </si>
  <si>
    <t>24</t>
  </si>
  <si>
    <t>0059</t>
  </si>
  <si>
    <t>Wirangga</t>
  </si>
  <si>
    <t>IDM Parameswara Plg</t>
  </si>
  <si>
    <t>ADVANTAGE PALEMBANG</t>
  </si>
  <si>
    <t>06-Palembang</t>
  </si>
  <si>
    <t>Palembang</t>
  </si>
  <si>
    <t>Sumbagsel</t>
  </si>
  <si>
    <t>YO27200856</t>
  </si>
  <si>
    <t>Sumatera Selatan</t>
  </si>
  <si>
    <t>25</t>
  </si>
  <si>
    <t>005F</t>
  </si>
  <si>
    <t>Luqmanul Hakim</t>
  </si>
  <si>
    <t>Wisma Hayam Wuruk</t>
  </si>
  <si>
    <t>ABACUS RAWAMANGUN</t>
  </si>
  <si>
    <t>Jakarta Pusat</t>
  </si>
  <si>
    <t>(07:00 - 20:00)</t>
  </si>
  <si>
    <t>YR21400156</t>
  </si>
  <si>
    <t>26</t>
  </si>
  <si>
    <t>005O</t>
  </si>
  <si>
    <t>Al Meivy Hambani</t>
  </si>
  <si>
    <t>Bellagio Mal</t>
  </si>
  <si>
    <t>Jakarta Timur</t>
  </si>
  <si>
    <t>YO27201100</t>
  </si>
  <si>
    <t>27</t>
  </si>
  <si>
    <t>0064</t>
  </si>
  <si>
    <t>Riski Imam Asari</t>
  </si>
  <si>
    <t>CK Grahadi</t>
  </si>
  <si>
    <t>ABACUS SURABAYA</t>
  </si>
  <si>
    <t>YO27200095</t>
  </si>
  <si>
    <t>28</t>
  </si>
  <si>
    <t>006N</t>
  </si>
  <si>
    <t>Rahmat Wandarisman</t>
  </si>
  <si>
    <t>Mountain View Golf Club</t>
  </si>
  <si>
    <t>(07:00 - 18:00)</t>
  </si>
  <si>
    <t>YO27200061</t>
  </si>
  <si>
    <t>29</t>
  </si>
  <si>
    <t>006S</t>
  </si>
  <si>
    <t>DepoB Denpasar</t>
  </si>
  <si>
    <t>30</t>
  </si>
  <si>
    <t>0072</t>
  </si>
  <si>
    <t>Bandara Intl Lombok</t>
  </si>
  <si>
    <t>(06:00 - 20:00)</t>
  </si>
  <si>
    <t>31</t>
  </si>
  <si>
    <t>0078</t>
  </si>
  <si>
    <t>Amid Iswandi</t>
  </si>
  <si>
    <t>Alfa Sungai Kambang 2</t>
  </si>
  <si>
    <t>ADVANTAGE JAMBI</t>
  </si>
  <si>
    <t>Jambi</t>
  </si>
  <si>
    <t>(07:00 - 23:59)</t>
  </si>
  <si>
    <t>YO27200728</t>
  </si>
  <si>
    <t>32</t>
  </si>
  <si>
    <t>007K</t>
  </si>
  <si>
    <t>Demo Soebartanto</t>
  </si>
  <si>
    <t>IDM Mabes Hankam</t>
  </si>
  <si>
    <t>YO27200987</t>
  </si>
  <si>
    <t>33</t>
  </si>
  <si>
    <t>Didi Sugiarto</t>
  </si>
  <si>
    <t>Patrajasa</t>
  </si>
  <si>
    <t>YO27201090</t>
  </si>
  <si>
    <t>34</t>
  </si>
  <si>
    <t>0082</t>
  </si>
  <si>
    <t>Muhammad Hambali</t>
  </si>
  <si>
    <t>IDM Alam Segar Pamulang</t>
  </si>
  <si>
    <t>Tangerang Selatan</t>
  </si>
  <si>
    <t>Jakarta 3</t>
  </si>
  <si>
    <t>YR21400045</t>
  </si>
  <si>
    <t>35</t>
  </si>
  <si>
    <t>0085</t>
  </si>
  <si>
    <t>Fajar Krishidayat</t>
  </si>
  <si>
    <t>IDM Taman Palem A5</t>
  </si>
  <si>
    <t>YH98200227</t>
  </si>
  <si>
    <t>36</t>
  </si>
  <si>
    <t>008C</t>
  </si>
  <si>
    <t>Edward Adhimas Morris</t>
  </si>
  <si>
    <t>RS Mitra Klg Cikarang</t>
  </si>
  <si>
    <t>YR21400057</t>
  </si>
  <si>
    <t>37</t>
  </si>
  <si>
    <t>008P</t>
  </si>
  <si>
    <t>Riswan Aymer M Agi</t>
  </si>
  <si>
    <t>PT Eka Dharma Jaya Sakti</t>
  </si>
  <si>
    <t>SECURICOR BALIKPAPAN</t>
  </si>
  <si>
    <t>YR21400185</t>
  </si>
  <si>
    <t>38</t>
  </si>
  <si>
    <t>008U</t>
  </si>
  <si>
    <t>Izki Aditya Maulana</t>
  </si>
  <si>
    <t>DanDan Rasuna Said Tgr</t>
  </si>
  <si>
    <t>Tangerang Kota</t>
  </si>
  <si>
    <t>Jakarta 1</t>
  </si>
  <si>
    <t>YO27201188</t>
  </si>
  <si>
    <t>39</t>
  </si>
  <si>
    <t>008W</t>
  </si>
  <si>
    <t>IDM Tomang Asli</t>
  </si>
  <si>
    <t>YN23200059</t>
  </si>
  <si>
    <t>40</t>
  </si>
  <si>
    <t>008Y</t>
  </si>
  <si>
    <t>Idrus Danuarsa</t>
  </si>
  <si>
    <t>Lawson Bintaro Sektor V</t>
  </si>
  <si>
    <t>YO27201116</t>
  </si>
  <si>
    <t>41</t>
  </si>
  <si>
    <t>0092</t>
  </si>
  <si>
    <t>Dicki Ashari Sanjaya</t>
  </si>
  <si>
    <t>Alfa Bumi Krakatau</t>
  </si>
  <si>
    <t>ADVANTAGE SERANG</t>
  </si>
  <si>
    <t>Serang</t>
  </si>
  <si>
    <t>(08:30 - 22:00)</t>
  </si>
  <si>
    <t>YO27200811</t>
  </si>
  <si>
    <t>42</t>
  </si>
  <si>
    <t>0094</t>
  </si>
  <si>
    <t>Fadhlil Azhim Firmansyah</t>
  </si>
  <si>
    <t>AlfaMd Labuan Pandeglang</t>
  </si>
  <si>
    <t>YO27200820</t>
  </si>
  <si>
    <t>43</t>
  </si>
  <si>
    <t>009D</t>
  </si>
  <si>
    <t>Angga Fredy Ardiyanto</t>
  </si>
  <si>
    <t>Perum Plamongan Indah 2</t>
  </si>
  <si>
    <t>ANDALAN SEMARANG</t>
  </si>
  <si>
    <t>Semarang</t>
  </si>
  <si>
    <t>YR20400476</t>
  </si>
  <si>
    <t>44</t>
  </si>
  <si>
    <t>009K</t>
  </si>
  <si>
    <t>Hardika</t>
  </si>
  <si>
    <t>IDM Beringin Raya KM 1</t>
  </si>
  <si>
    <t>YH98200256</t>
  </si>
  <si>
    <t>45</t>
  </si>
  <si>
    <t>009M</t>
  </si>
  <si>
    <t>Dymas Setiyono</t>
  </si>
  <si>
    <t>IDM Bekasi Timur IV</t>
  </si>
  <si>
    <t>YO98200093</t>
  </si>
  <si>
    <t>46</t>
  </si>
  <si>
    <t>009X</t>
  </si>
  <si>
    <t>Genda Maiga</t>
  </si>
  <si>
    <t>IDM Pelabuhan Sunda Klp</t>
  </si>
  <si>
    <t>YO98200147</t>
  </si>
  <si>
    <t>47</t>
  </si>
  <si>
    <t>00A0</t>
  </si>
  <si>
    <t>Andre mylend</t>
  </si>
  <si>
    <t>Indobaru Nasional Batam</t>
  </si>
  <si>
    <t>SECURICOR BATAM</t>
  </si>
  <si>
    <t>05-Medan</t>
  </si>
  <si>
    <t>Batam</t>
  </si>
  <si>
    <t>Sumbagut 2</t>
  </si>
  <si>
    <t>YH98200045</t>
  </si>
  <si>
    <t>Kepulauan Riau</t>
  </si>
  <si>
    <t>48</t>
  </si>
  <si>
    <t>00A1</t>
  </si>
  <si>
    <t>Adi Putra Marture panggabean</t>
  </si>
  <si>
    <t>Alfa HM Joni</t>
  </si>
  <si>
    <t>ABACUS MEDAN</t>
  </si>
  <si>
    <t>Medan</t>
  </si>
  <si>
    <t>Sumbagut 1</t>
  </si>
  <si>
    <t>YR21400245</t>
  </si>
  <si>
    <t>Sumatera Utara</t>
  </si>
  <si>
    <t>49</t>
  </si>
  <si>
    <t>00A2</t>
  </si>
  <si>
    <t>Achmad Riwanto</t>
  </si>
  <si>
    <t>AlfaMd Baleendah</t>
  </si>
  <si>
    <t>YO27200006</t>
  </si>
  <si>
    <t>50</t>
  </si>
  <si>
    <t>00A3</t>
  </si>
  <si>
    <t>La Ode Muhammad Rizal Fahry</t>
  </si>
  <si>
    <t>Yamaha CV Citra Selaras</t>
  </si>
  <si>
    <t>Baubau</t>
  </si>
  <si>
    <t>YN23200023</t>
  </si>
  <si>
    <t>Sulawesi Tenggara</t>
  </si>
  <si>
    <t>51</t>
  </si>
  <si>
    <t>00A4</t>
  </si>
  <si>
    <t>Febri Arbain Setiawan</t>
  </si>
  <si>
    <t>IDM Sutomo Lubuk Pakam</t>
  </si>
  <si>
    <t>YO27200686</t>
  </si>
  <si>
    <t>52</t>
  </si>
  <si>
    <t>00A5</t>
  </si>
  <si>
    <t>Dian Rahardianto</t>
  </si>
  <si>
    <t>IDM Fresh Ir Soekarno</t>
  </si>
  <si>
    <t>ANDALAN SURABAYA</t>
  </si>
  <si>
    <t>YO27200474</t>
  </si>
  <si>
    <t>53</t>
  </si>
  <si>
    <t>00A6</t>
  </si>
  <si>
    <t>Fajar Nur Cahyo</t>
  </si>
  <si>
    <t>IDM Moh Kahfi No 27 - 29</t>
  </si>
  <si>
    <t>TAG JAKARTA</t>
  </si>
  <si>
    <t>Depok</t>
  </si>
  <si>
    <t>YO98200036</t>
  </si>
  <si>
    <t>54</t>
  </si>
  <si>
    <t>00A8</t>
  </si>
  <si>
    <t>IDM Pasadena</t>
  </si>
  <si>
    <t>YO98200217</t>
  </si>
  <si>
    <t>55</t>
  </si>
  <si>
    <t>00AA</t>
  </si>
  <si>
    <t>IDM Terate Raya</t>
  </si>
  <si>
    <t>YO27201185</t>
  </si>
  <si>
    <t>56</t>
  </si>
  <si>
    <t>00AB</t>
  </si>
  <si>
    <t>Arfan Agus Setiawan</t>
  </si>
  <si>
    <t>IDM Moch Mansyur III</t>
  </si>
  <si>
    <t>YO27200925</t>
  </si>
  <si>
    <t>57</t>
  </si>
  <si>
    <t>00AC</t>
  </si>
  <si>
    <t>Muhammad Ilham</t>
  </si>
  <si>
    <t>Alfa Bedahan Sawangan</t>
  </si>
  <si>
    <t>YO98200043</t>
  </si>
  <si>
    <t>58</t>
  </si>
  <si>
    <t>00AD</t>
  </si>
  <si>
    <t>Ikhsan Brillian</t>
  </si>
  <si>
    <t>IDM Taman Kota</t>
  </si>
  <si>
    <t>YO98200257</t>
  </si>
  <si>
    <t>59</t>
  </si>
  <si>
    <t>00AE</t>
  </si>
  <si>
    <t>Agus Kurniawan</t>
  </si>
  <si>
    <t>IDM Kav Deplu</t>
  </si>
  <si>
    <t>YO98200028</t>
  </si>
  <si>
    <t>00AF</t>
  </si>
  <si>
    <t>Damas Adiyanto</t>
  </si>
  <si>
    <t>IDM Sentra Mulia Samprok</t>
  </si>
  <si>
    <t>YO27200821</t>
  </si>
  <si>
    <t>00AH</t>
  </si>
  <si>
    <t>Astian Vega</t>
  </si>
  <si>
    <t>IDM Parung Serab</t>
  </si>
  <si>
    <t>YO98200208</t>
  </si>
  <si>
    <t>00AK</t>
  </si>
  <si>
    <t>Rio Candra Purnama</t>
  </si>
  <si>
    <t>AlfaMd Pondok Benowo</t>
  </si>
  <si>
    <t>YO27200762</t>
  </si>
  <si>
    <t>00AL</t>
  </si>
  <si>
    <t>SPBU Shell Banyu Urip</t>
  </si>
  <si>
    <t>YR21400294</t>
  </si>
  <si>
    <t>00AM</t>
  </si>
  <si>
    <t>Khalilur Rahman</t>
  </si>
  <si>
    <t>UWM Pakuwon City</t>
  </si>
  <si>
    <t>YR21400299</t>
  </si>
  <si>
    <t>00AN</t>
  </si>
  <si>
    <t>Solaluna Mart Amed</t>
  </si>
  <si>
    <t>00AP</t>
  </si>
  <si>
    <t>AlfaMd Mujair Pamulang</t>
  </si>
  <si>
    <t>YO27201135</t>
  </si>
  <si>
    <t>00AQ</t>
  </si>
  <si>
    <t>Muhammad Noviannur</t>
  </si>
  <si>
    <t>Toserba Jummpolan</t>
  </si>
  <si>
    <t>Banjarbaru</t>
  </si>
  <si>
    <t>YR21400163</t>
  </si>
  <si>
    <t>00AR</t>
  </si>
  <si>
    <t>Suprianto</t>
  </si>
  <si>
    <t>Chamart Turi</t>
  </si>
  <si>
    <t>ADVANTAGE BANDAR LAMPUNG</t>
  </si>
  <si>
    <t>Bandar Lampung</t>
  </si>
  <si>
    <t>YN23200061</t>
  </si>
  <si>
    <t>Lampung</t>
  </si>
  <si>
    <t>00AT</t>
  </si>
  <si>
    <t>Fajar Triasmoro</t>
  </si>
  <si>
    <t>Idm Imam Bonjol Kemiling</t>
  </si>
  <si>
    <t>YN23200079</t>
  </si>
  <si>
    <t>Hilman Nurseha</t>
  </si>
  <si>
    <t>IDM Poin Rest Area KM149</t>
  </si>
  <si>
    <t>YO27200128</t>
  </si>
  <si>
    <t>00AX</t>
  </si>
  <si>
    <t>Mohamad Nurdiansyah</t>
  </si>
  <si>
    <t>IDM TKI 3 Blok F</t>
  </si>
  <si>
    <t>YR21400482</t>
  </si>
  <si>
    <t>00AZ</t>
  </si>
  <si>
    <t>Eko Cahyo Setiawan</t>
  </si>
  <si>
    <t>SPBU Shell Raya Mastrip</t>
  </si>
  <si>
    <t>ABACUS SIDOARJO</t>
  </si>
  <si>
    <t>YR21400233</t>
  </si>
  <si>
    <t>00B0</t>
  </si>
  <si>
    <t>Fajar Askhori</t>
  </si>
  <si>
    <t>Ramayana Ciplaz Lampung</t>
  </si>
  <si>
    <t>SECURICOR BANDAR LAMPUNG</t>
  </si>
  <si>
    <t>YR21400421</t>
  </si>
  <si>
    <t>Luthfi Asra</t>
  </si>
  <si>
    <t>ADVANTAGE PADANG</t>
  </si>
  <si>
    <t>Payakumbuh</t>
  </si>
  <si>
    <t>YR20400172</t>
  </si>
  <si>
    <t>Sumatera Barat</t>
  </si>
  <si>
    <t>00B5</t>
  </si>
  <si>
    <t>Syam Jafaros Assodiiq</t>
  </si>
  <si>
    <t>IDM Fresh Cengger Ayam</t>
  </si>
  <si>
    <t>YR20400189</t>
  </si>
  <si>
    <t>00B6</t>
  </si>
  <si>
    <t>IDM Sadu</t>
  </si>
  <si>
    <t>YR20400260</t>
  </si>
  <si>
    <t>00B7</t>
  </si>
  <si>
    <t>IDM Penatahan</t>
  </si>
  <si>
    <t>00B8</t>
  </si>
  <si>
    <t>Rahmat Alfath Sudiro</t>
  </si>
  <si>
    <t>Alfa Pobundayan</t>
  </si>
  <si>
    <t>Kotamobagu</t>
  </si>
  <si>
    <t>YO27200497</t>
  </si>
  <si>
    <t>Sulawesi Utara</t>
  </si>
  <si>
    <t>00B9</t>
  </si>
  <si>
    <t>Rizky Lazuardi</t>
  </si>
  <si>
    <t>IDM Perak Barat 55</t>
  </si>
  <si>
    <t>YN23200054</t>
  </si>
  <si>
    <t>00BA</t>
  </si>
  <si>
    <t>Yudhistira Putra Wardana</t>
  </si>
  <si>
    <t>Damai Indah Golf PIK</t>
  </si>
  <si>
    <t>YR20400212</t>
  </si>
  <si>
    <t>00BB</t>
  </si>
  <si>
    <t>Galih Wahyunianto</t>
  </si>
  <si>
    <t>Damai Indah Golf BSD</t>
  </si>
  <si>
    <t>YK19200077</t>
  </si>
  <si>
    <t>00BC</t>
  </si>
  <si>
    <t>Hery</t>
  </si>
  <si>
    <t>Era Mart</t>
  </si>
  <si>
    <t>ADVANTAGE SINGKAWANG</t>
  </si>
  <si>
    <t>Singkawang</t>
  </si>
  <si>
    <t>(08:00 - 22:00)</t>
  </si>
  <si>
    <t>YR20400065</t>
  </si>
  <si>
    <t>Kalimantan Barat</t>
  </si>
  <si>
    <t>Fajar Riyadi</t>
  </si>
  <si>
    <t>SECURICOR PURWOKERTO</t>
  </si>
  <si>
    <t>Purwokerto</t>
  </si>
  <si>
    <t>YR20400229</t>
  </si>
  <si>
    <t>84</t>
  </si>
  <si>
    <t>00BH</t>
  </si>
  <si>
    <t>Alfa Kaliakah</t>
  </si>
  <si>
    <t>85</t>
  </si>
  <si>
    <t>00BJ</t>
  </si>
  <si>
    <t>Alfa Yeh Embang Mendo</t>
  </si>
  <si>
    <t>86</t>
  </si>
  <si>
    <t>00BK</t>
  </si>
  <si>
    <t>Nataniel Etde</t>
  </si>
  <si>
    <t>Alfa Zero Point Minut</t>
  </si>
  <si>
    <t>Manado</t>
  </si>
  <si>
    <t>YR20400239</t>
  </si>
  <si>
    <t>87</t>
  </si>
  <si>
    <t>00BL</t>
  </si>
  <si>
    <t>Cecep Arif Nugraha</t>
  </si>
  <si>
    <t>Swalayan Sukanta Luragung</t>
  </si>
  <si>
    <t>ABACUS CIAMIS</t>
  </si>
  <si>
    <t>Cirebon</t>
  </si>
  <si>
    <t>Jabar 2</t>
  </si>
  <si>
    <t>YR20400224</t>
  </si>
  <si>
    <t>88</t>
  </si>
  <si>
    <t>00BM</t>
  </si>
  <si>
    <t>Robertus Don Hitamarta</t>
  </si>
  <si>
    <t>Shell Parung Bogor</t>
  </si>
  <si>
    <t>ABACUS BOGOR</t>
  </si>
  <si>
    <t>YR20400174</t>
  </si>
  <si>
    <t>89</t>
  </si>
  <si>
    <t>00BN</t>
  </si>
  <si>
    <t>Alfa Tanjung Bintang</t>
  </si>
  <si>
    <t>YR20400121</t>
  </si>
  <si>
    <t>90</t>
  </si>
  <si>
    <t>00BP</t>
  </si>
  <si>
    <t>Achmad Riyadi</t>
  </si>
  <si>
    <t>Shell Lenteng Agung</t>
  </si>
  <si>
    <t>YR20400245</t>
  </si>
  <si>
    <t>91</t>
  </si>
  <si>
    <t>00BQ</t>
  </si>
  <si>
    <t>Alif Ramdhani</t>
  </si>
  <si>
    <t>Alfa DC Plumbon</t>
  </si>
  <si>
    <t>TAG CIREBON</t>
  </si>
  <si>
    <t>YK19200397</t>
  </si>
  <si>
    <t>92</t>
  </si>
  <si>
    <t>00BR</t>
  </si>
  <si>
    <t>Abd. Kifli</t>
  </si>
  <si>
    <t>IDM Kalianget Barat</t>
  </si>
  <si>
    <t>Sumenep</t>
  </si>
  <si>
    <t>YO98200021</t>
  </si>
  <si>
    <t>93</t>
  </si>
  <si>
    <t>00BT</t>
  </si>
  <si>
    <t>Muh. Yusril Ahyan</t>
  </si>
  <si>
    <t>Klinik Mata Orbita</t>
  </si>
  <si>
    <t>YO98200051</t>
  </si>
  <si>
    <t>94</t>
  </si>
  <si>
    <t>Effendi Ardianto</t>
  </si>
  <si>
    <t>Uptown Mall BSB City</t>
  </si>
  <si>
    <t>(10:00 - 22:00)</t>
  </si>
  <si>
    <t>YO27201145</t>
  </si>
  <si>
    <t>95</t>
  </si>
  <si>
    <t>00BX</t>
  </si>
  <si>
    <t>SPBU Shell Daan Mogot II</t>
  </si>
  <si>
    <t>YO27200873</t>
  </si>
  <si>
    <t>96</t>
  </si>
  <si>
    <t>00BY</t>
  </si>
  <si>
    <t>SPBU Shell Jembatan Lima</t>
  </si>
  <si>
    <t>YR20400242</t>
  </si>
  <si>
    <t>97</t>
  </si>
  <si>
    <t>00BZ</t>
  </si>
  <si>
    <t>Dede Sultan</t>
  </si>
  <si>
    <t>SPBU Cikopo</t>
  </si>
  <si>
    <t>ABACUS SUBANG</t>
  </si>
  <si>
    <t>Cikampek</t>
  </si>
  <si>
    <t>YR20400173</t>
  </si>
  <si>
    <t>98</t>
  </si>
  <si>
    <t>00C0</t>
  </si>
  <si>
    <t>IDM Patimura Caruban</t>
  </si>
  <si>
    <t>YR20400113</t>
  </si>
  <si>
    <t>99</t>
  </si>
  <si>
    <t>00C2</t>
  </si>
  <si>
    <t>Ngirfani</t>
  </si>
  <si>
    <t>IDM Mejing</t>
  </si>
  <si>
    <t>YO27200877</t>
  </si>
  <si>
    <t>100</t>
  </si>
  <si>
    <t>00C3</t>
  </si>
  <si>
    <t>Muhammad Ichsan Prayogi</t>
  </si>
  <si>
    <t>IDM Marelan Pasar Raya V</t>
  </si>
  <si>
    <t>YR21400352</t>
  </si>
  <si>
    <t>101</t>
  </si>
  <si>
    <t>00C6</t>
  </si>
  <si>
    <t>IDM Laksamana</t>
  </si>
  <si>
    <t>102</t>
  </si>
  <si>
    <t>00C7</t>
  </si>
  <si>
    <t>Alfa Sungai Saddang Baru</t>
  </si>
  <si>
    <t>YR20400057</t>
  </si>
  <si>
    <t>103</t>
  </si>
  <si>
    <t>00C8</t>
  </si>
  <si>
    <t>Muhammad Ikhsannul Fiqri</t>
  </si>
  <si>
    <t>CV Seribu Satu</t>
  </si>
  <si>
    <t>Stabat</t>
  </si>
  <si>
    <t>YR20400184</t>
  </si>
  <si>
    <t>104</t>
  </si>
  <si>
    <t>00C9</t>
  </si>
  <si>
    <t>IDM Labuhan Lombok</t>
  </si>
  <si>
    <t>105</t>
  </si>
  <si>
    <t>00CA</t>
  </si>
  <si>
    <t>Akbar Maulana</t>
  </si>
  <si>
    <t>AlfaMd Polimak</t>
  </si>
  <si>
    <t>Jayapura</t>
  </si>
  <si>
    <t>YR20400196</t>
  </si>
  <si>
    <t>Papua</t>
  </si>
  <si>
    <t>106</t>
  </si>
  <si>
    <t>00CB</t>
  </si>
  <si>
    <t>Raja Hayri Gunawan</t>
  </si>
  <si>
    <t>SPBU Plamo Garden</t>
  </si>
  <si>
    <t>YR20400175</t>
  </si>
  <si>
    <t>107</t>
  </si>
  <si>
    <t>00CC</t>
  </si>
  <si>
    <t>Aliman</t>
  </si>
  <si>
    <t>IDM Bima Kalikotes</t>
  </si>
  <si>
    <t>SECURICOR KLATEN</t>
  </si>
  <si>
    <t>Klaten</t>
  </si>
  <si>
    <t>Jateng 2</t>
  </si>
  <si>
    <t>YR20400088</t>
  </si>
  <si>
    <t>108</t>
  </si>
  <si>
    <t>00CD</t>
  </si>
  <si>
    <t>Nanda Proklama</t>
  </si>
  <si>
    <t>RAPP Kerinci</t>
  </si>
  <si>
    <t>ADVANTAGE PEKANBARU</t>
  </si>
  <si>
    <t>Pekanbaru</t>
  </si>
  <si>
    <t>YR20400139</t>
  </si>
  <si>
    <t>Riau</t>
  </si>
  <si>
    <t>109</t>
  </si>
  <si>
    <t>00CE</t>
  </si>
  <si>
    <t>Arif Septiadi</t>
  </si>
  <si>
    <t>Alfa Tunjung Jatilawang</t>
  </si>
  <si>
    <t>Cilacap</t>
  </si>
  <si>
    <t>YR20400236</t>
  </si>
  <si>
    <t>110</t>
  </si>
  <si>
    <t>00CF</t>
  </si>
  <si>
    <t>Alfa Sagerat Bitung</t>
  </si>
  <si>
    <t>YR20400199</t>
  </si>
  <si>
    <t>111</t>
  </si>
  <si>
    <t>00CH</t>
  </si>
  <si>
    <t>CK Munggu Tanah Lot</t>
  </si>
  <si>
    <t>112</t>
  </si>
  <si>
    <t>00CJ</t>
  </si>
  <si>
    <t>Oky Dwitaruna</t>
  </si>
  <si>
    <t>Alfa Kasang Pudak</t>
  </si>
  <si>
    <t>YR20400089</t>
  </si>
  <si>
    <t>113</t>
  </si>
  <si>
    <t>00CK</t>
  </si>
  <si>
    <t>Alfa Pal 9</t>
  </si>
  <si>
    <t>YR20400125</t>
  </si>
  <si>
    <t>114</t>
  </si>
  <si>
    <t>00CL</t>
  </si>
  <si>
    <t>Muh. Alif Dzulfaqaar M</t>
  </si>
  <si>
    <t>AlfaMd Kemakmuran</t>
  </si>
  <si>
    <t>Maros</t>
  </si>
  <si>
    <t>YR20400246</t>
  </si>
  <si>
    <t>115</t>
  </si>
  <si>
    <t>00CQ</t>
  </si>
  <si>
    <t>Andi Riyadi</t>
  </si>
  <si>
    <t>Rest Area Bani Adam</t>
  </si>
  <si>
    <t>YO27200429</t>
  </si>
  <si>
    <t>116</t>
  </si>
  <si>
    <t>00CR</t>
  </si>
  <si>
    <t>Iman Buhori</t>
  </si>
  <si>
    <t>Apt Asia Afrika</t>
  </si>
  <si>
    <t>ANDALAN BANDUNG</t>
  </si>
  <si>
    <t>YO98200216</t>
  </si>
  <si>
    <t>117</t>
  </si>
  <si>
    <t>00CT</t>
  </si>
  <si>
    <t>Ahmad Sofyan</t>
  </si>
  <si>
    <t>PT Karya Podo Moro</t>
  </si>
  <si>
    <t>Purwodadi</t>
  </si>
  <si>
    <t>YO98200240</t>
  </si>
  <si>
    <t>118</t>
  </si>
  <si>
    <t>00CU</t>
  </si>
  <si>
    <t>Ardiansyah Hanif</t>
  </si>
  <si>
    <t>Toko Jago Welahan</t>
  </si>
  <si>
    <t>Kudus</t>
  </si>
  <si>
    <t>YO27200852</t>
  </si>
  <si>
    <t>119</t>
  </si>
  <si>
    <t>00CV</t>
  </si>
  <si>
    <t>Hardiansyah</t>
  </si>
  <si>
    <t>IDM Pilang</t>
  </si>
  <si>
    <t>ABACUS DANA PENSIUNTAMA TANJUNG PANDAN</t>
  </si>
  <si>
    <t>Belitung</t>
  </si>
  <si>
    <t>YO98200006</t>
  </si>
  <si>
    <t>Kepulauan Bangka Belitung</t>
  </si>
  <si>
    <t>120</t>
  </si>
  <si>
    <t>00CW</t>
  </si>
  <si>
    <t>Indra Riawan</t>
  </si>
  <si>
    <t>CCIE</t>
  </si>
  <si>
    <t>SECURICOR BOGOR</t>
  </si>
  <si>
    <t>Bogor</t>
  </si>
  <si>
    <t>YO98200012</t>
  </si>
  <si>
    <t>121</t>
  </si>
  <si>
    <t>00CX</t>
  </si>
  <si>
    <t>Mochammad Fadli Lubis</t>
  </si>
  <si>
    <t>Alfa Wirolegi</t>
  </si>
  <si>
    <t>Jember</t>
  </si>
  <si>
    <t>YO98200095</t>
  </si>
  <si>
    <t>122</t>
  </si>
  <si>
    <t>Aulia Rachman Saputra</t>
  </si>
  <si>
    <t>ANDALAN TANGERANG</t>
  </si>
  <si>
    <t>YO98200183</t>
  </si>
  <si>
    <t>123</t>
  </si>
  <si>
    <t>00CZ</t>
  </si>
  <si>
    <t>Alfa Raya Beleka</t>
  </si>
  <si>
    <t>124</t>
  </si>
  <si>
    <t>00D1</t>
  </si>
  <si>
    <t>IDM Kendung Jaya</t>
  </si>
  <si>
    <t>YO27200525</t>
  </si>
  <si>
    <t>125</t>
  </si>
  <si>
    <t>Jeremia Simamora</t>
  </si>
  <si>
    <t>YR21400287</t>
  </si>
  <si>
    <t>126</t>
  </si>
  <si>
    <t>00D3</t>
  </si>
  <si>
    <t>Sapto Martono</t>
  </si>
  <si>
    <t>Alfa Patal Senayan</t>
  </si>
  <si>
    <t>YO98200005</t>
  </si>
  <si>
    <t>127</t>
  </si>
  <si>
    <t>00D4</t>
  </si>
  <si>
    <t>Ichsan Rifaldi Yonas</t>
  </si>
  <si>
    <t>Alfa Manguni Raya</t>
  </si>
  <si>
    <t>YR20400047</t>
  </si>
  <si>
    <t>128</t>
  </si>
  <si>
    <t>00D5</t>
  </si>
  <si>
    <t>RS Paragon Bogor</t>
  </si>
  <si>
    <t>YO27200892</t>
  </si>
  <si>
    <t>129</t>
  </si>
  <si>
    <t>00D7</t>
  </si>
  <si>
    <t>Galih Prayoga</t>
  </si>
  <si>
    <t>IDM Tempuran</t>
  </si>
  <si>
    <t>Metro</t>
  </si>
  <si>
    <t>YR21400369</t>
  </si>
  <si>
    <t>130</t>
  </si>
  <si>
    <t>00D9</t>
  </si>
  <si>
    <t>IDM Sebatu Gianyar</t>
  </si>
  <si>
    <t>131</t>
  </si>
  <si>
    <t>00DA</t>
  </si>
  <si>
    <t>IDM Fresh Gdg Arca 51</t>
  </si>
  <si>
    <t>ADVANTAGE MEDAN</t>
  </si>
  <si>
    <t>YR21400393</t>
  </si>
  <si>
    <t>132</t>
  </si>
  <si>
    <t>00DB</t>
  </si>
  <si>
    <t>SPBU Lemah Duwur 2</t>
  </si>
  <si>
    <t>YR21400437</t>
  </si>
  <si>
    <t>133</t>
  </si>
  <si>
    <t>00DC</t>
  </si>
  <si>
    <t>33 Coffee Shop</t>
  </si>
  <si>
    <t>YR21400380</t>
  </si>
  <si>
    <t>134</t>
  </si>
  <si>
    <t>00DD</t>
  </si>
  <si>
    <t>Muhammad Fahmi Sidqi</t>
  </si>
  <si>
    <t>Klinik Bahar Pitara</t>
  </si>
  <si>
    <t>YR21400368</t>
  </si>
  <si>
    <t>135</t>
  </si>
  <si>
    <t>00DE</t>
  </si>
  <si>
    <t>Mukhamat Saifudin</t>
  </si>
  <si>
    <t>Rest Area Tol KM 25</t>
  </si>
  <si>
    <t>Sidoarjo</t>
  </si>
  <si>
    <t>YR21400388</t>
  </si>
  <si>
    <t>136</t>
  </si>
  <si>
    <t>00DF</t>
  </si>
  <si>
    <t>Natanael Sukaraharja</t>
  </si>
  <si>
    <t>Candisari Hotel &amp; Resto</t>
  </si>
  <si>
    <t>Kebumen</t>
  </si>
  <si>
    <t>YR21400450</t>
  </si>
  <si>
    <t>137</t>
  </si>
  <si>
    <t>00DJ</t>
  </si>
  <si>
    <t>Beni Miskandar Sanjaya</t>
  </si>
  <si>
    <t>IDM Cipanas Baru</t>
  </si>
  <si>
    <t>Garut</t>
  </si>
  <si>
    <t>YR21400373</t>
  </si>
  <si>
    <t>138</t>
  </si>
  <si>
    <t>00DL</t>
  </si>
  <si>
    <t>Leonardo Fahdi Oktavian</t>
  </si>
  <si>
    <t>IDM Jetis Perning</t>
  </si>
  <si>
    <t>Mojokerto</t>
  </si>
  <si>
    <t>YR21400495</t>
  </si>
  <si>
    <t>139</t>
  </si>
  <si>
    <t>00DM</t>
  </si>
  <si>
    <t>Alfa Segina Kertapura</t>
  </si>
  <si>
    <t>140</t>
  </si>
  <si>
    <t>00DN</t>
  </si>
  <si>
    <t>Yamaha Sumbawa</t>
  </si>
  <si>
    <t>141</t>
  </si>
  <si>
    <t>00DP</t>
  </si>
  <si>
    <t>SPBU Pagutan</t>
  </si>
  <si>
    <t>142</t>
  </si>
  <si>
    <t>00DR</t>
  </si>
  <si>
    <t>Ahmad Albab</t>
  </si>
  <si>
    <t>IDM Raya Brangkal</t>
  </si>
  <si>
    <t>YR21400460</t>
  </si>
  <si>
    <t>143</t>
  </si>
  <si>
    <t>00DT</t>
  </si>
  <si>
    <t>PFM Jelambar Borobudur</t>
  </si>
  <si>
    <t>YR21400428</t>
  </si>
  <si>
    <t>144</t>
  </si>
  <si>
    <t>00DU</t>
  </si>
  <si>
    <t>PT Bintang Indospin</t>
  </si>
  <si>
    <t>YR21400405</t>
  </si>
  <si>
    <t>145</t>
  </si>
  <si>
    <t>00DW</t>
  </si>
  <si>
    <t>Rizky Arisda Erwinsyah Paris</t>
  </si>
  <si>
    <t>Toko Spora</t>
  </si>
  <si>
    <t>YR21400423</t>
  </si>
  <si>
    <t>146</t>
  </si>
  <si>
    <t>00DX</t>
  </si>
  <si>
    <t>Klinik Dawa IV</t>
  </si>
  <si>
    <t>YR21400434</t>
  </si>
  <si>
    <t>147</t>
  </si>
  <si>
    <t>00DZ</t>
  </si>
  <si>
    <t>Bima Wahyu Sulanjaya</t>
  </si>
  <si>
    <t>PFM Sunan Kalijaga Lebak</t>
  </si>
  <si>
    <t>YR20400268</t>
  </si>
  <si>
    <t>148</t>
  </si>
  <si>
    <t>00E0</t>
  </si>
  <si>
    <t>Tk Desa Sumber Panguripan</t>
  </si>
  <si>
    <t>ABACUS SOLO</t>
  </si>
  <si>
    <t>YR20400254</t>
  </si>
  <si>
    <t>149</t>
  </si>
  <si>
    <t>00E1</t>
  </si>
  <si>
    <t>Aldo paldanu</t>
  </si>
  <si>
    <t>IDM Gatot Subroto</t>
  </si>
  <si>
    <t>Baturaja</t>
  </si>
  <si>
    <t>YR21400356</t>
  </si>
  <si>
    <t>150</t>
  </si>
  <si>
    <t>00E2</t>
  </si>
  <si>
    <t>Shocked Dog Canggu</t>
  </si>
  <si>
    <t>151</t>
  </si>
  <si>
    <t>00E3</t>
  </si>
  <si>
    <t>CK Wangaya</t>
  </si>
  <si>
    <t>152</t>
  </si>
  <si>
    <t>00E4</t>
  </si>
  <si>
    <t>Hotel Shangrila</t>
  </si>
  <si>
    <t>YO27200403</t>
  </si>
  <si>
    <t>153</t>
  </si>
  <si>
    <t>00E5</t>
  </si>
  <si>
    <t>Pura Uluwatu</t>
  </si>
  <si>
    <t>154</t>
  </si>
  <si>
    <t>00E6</t>
  </si>
  <si>
    <t>Dicky Rudiansyah</t>
  </si>
  <si>
    <t>PrimaFM Condet IV</t>
  </si>
  <si>
    <t>YR20400255</t>
  </si>
  <si>
    <t>155</t>
  </si>
  <si>
    <t>00E7</t>
  </si>
  <si>
    <t>CK Karet 2</t>
  </si>
  <si>
    <t>ANDALAN PALMERAH</t>
  </si>
  <si>
    <t>YR20400295</t>
  </si>
  <si>
    <t>156</t>
  </si>
  <si>
    <t>00E8</t>
  </si>
  <si>
    <t>Muhammad Suburudin</t>
  </si>
  <si>
    <t>FamilyM Semeru Bogor</t>
  </si>
  <si>
    <t>YO98200196</t>
  </si>
  <si>
    <t>157</t>
  </si>
  <si>
    <t>00E9</t>
  </si>
  <si>
    <t>IDM Fresh Kartini</t>
  </si>
  <si>
    <t>YO27200167</t>
  </si>
  <si>
    <t>158</t>
  </si>
  <si>
    <t>00EB</t>
  </si>
  <si>
    <t>Jepri Agustian</t>
  </si>
  <si>
    <t>INDOFOOD PALEMBANG</t>
  </si>
  <si>
    <t>ABACUS DANA PENSIUNTAMA PALEMBANG</t>
  </si>
  <si>
    <t>YR21400404</t>
  </si>
  <si>
    <t>159</t>
  </si>
  <si>
    <t>00EC</t>
  </si>
  <si>
    <t>Doni Romadhona Maurids</t>
  </si>
  <si>
    <t>SPBU Shell Pasirkoja</t>
  </si>
  <si>
    <t>YO27200853</t>
  </si>
  <si>
    <t>160</t>
  </si>
  <si>
    <t>00ED</t>
  </si>
  <si>
    <t>Erlian Renalda</t>
  </si>
  <si>
    <t>IDM GKB Sumatra</t>
  </si>
  <si>
    <t>Gresik</t>
  </si>
  <si>
    <t>YO27200489</t>
  </si>
  <si>
    <t>161</t>
  </si>
  <si>
    <t>00EE</t>
  </si>
  <si>
    <t>Summarecon Makassar</t>
  </si>
  <si>
    <t>YO27200863</t>
  </si>
  <si>
    <t>162</t>
  </si>
  <si>
    <t>00EF</t>
  </si>
  <si>
    <t>Muhammad Yunus</t>
  </si>
  <si>
    <t>Syariah KC Medan</t>
  </si>
  <si>
    <t>YR21400442</t>
  </si>
  <si>
    <t>163</t>
  </si>
  <si>
    <t>00EJ</t>
  </si>
  <si>
    <t>IDM Raya Cibeureum</t>
  </si>
  <si>
    <t>YO27200104</t>
  </si>
  <si>
    <t>164</t>
  </si>
  <si>
    <t>00EK</t>
  </si>
  <si>
    <t>Achmad Rizky Fauzy</t>
  </si>
  <si>
    <t>Toko Mas Murni</t>
  </si>
  <si>
    <t>Padang</t>
  </si>
  <si>
    <t>YR20400209</t>
  </si>
  <si>
    <t>165</t>
  </si>
  <si>
    <t>00EN</t>
  </si>
  <si>
    <t>Rahmat Tarnando</t>
  </si>
  <si>
    <t>IDM Kemiri</t>
  </si>
  <si>
    <t>(05:00 - 21:00)</t>
  </si>
  <si>
    <t>YR21400351</t>
  </si>
  <si>
    <t>00EP</t>
  </si>
  <si>
    <t>IDM Koya</t>
  </si>
  <si>
    <t>YO27200446</t>
  </si>
  <si>
    <t>167</t>
  </si>
  <si>
    <t>00EQ</t>
  </si>
  <si>
    <t>Meggi Firmanda</t>
  </si>
  <si>
    <t>KFA Kesambi</t>
  </si>
  <si>
    <t>YR21400170</t>
  </si>
  <si>
    <t>168</t>
  </si>
  <si>
    <t>00ER</t>
  </si>
  <si>
    <t>Alfa W Monginsidi 2</t>
  </si>
  <si>
    <t>YO27200827</t>
  </si>
  <si>
    <t>169</t>
  </si>
  <si>
    <t>00ET</t>
  </si>
  <si>
    <t>Widhi Setyawan</t>
  </si>
  <si>
    <t>Pasar Beringharjo</t>
  </si>
  <si>
    <t>ABACUS YOGYAKARTA</t>
  </si>
  <si>
    <t>Yogyakarta</t>
  </si>
  <si>
    <t>(07:00 - 17:00)</t>
  </si>
  <si>
    <t>YK19200033</t>
  </si>
  <si>
    <t>DI Yogyakarta</t>
  </si>
  <si>
    <t>170</t>
  </si>
  <si>
    <t>00EU</t>
  </si>
  <si>
    <t>Letarman Bonnitua Panjaitan</t>
  </si>
  <si>
    <t>IDM Fresh Letda Sujono</t>
  </si>
  <si>
    <t>YR20400227</t>
  </si>
  <si>
    <t>171</t>
  </si>
  <si>
    <t>00EW</t>
  </si>
  <si>
    <t>Fuzi Septiana</t>
  </si>
  <si>
    <t>Superindo Antapani</t>
  </si>
  <si>
    <t>YO27200228</t>
  </si>
  <si>
    <t>172</t>
  </si>
  <si>
    <t>00EX</t>
  </si>
  <si>
    <t>IDM Golf Lake Residence</t>
  </si>
  <si>
    <t>YO98200283</t>
  </si>
  <si>
    <t>173</t>
  </si>
  <si>
    <t>00EY</t>
  </si>
  <si>
    <t>Arif Budiman</t>
  </si>
  <si>
    <t>IDM Ketapang Cipondoh</t>
  </si>
  <si>
    <t>TAG TANGERANG</t>
  </si>
  <si>
    <t>YO98200268</t>
  </si>
  <si>
    <t>174</t>
  </si>
  <si>
    <t>00EZ</t>
  </si>
  <si>
    <t>Achmad Fahlefi</t>
  </si>
  <si>
    <t>IDM Malabar Tgr</t>
  </si>
  <si>
    <t>YO27200787</t>
  </si>
  <si>
    <t>175</t>
  </si>
  <si>
    <t>00F0</t>
  </si>
  <si>
    <t>IDM Green Garden Y3</t>
  </si>
  <si>
    <t>ADVANTAGE PETUKANGAN</t>
  </si>
  <si>
    <t>YO98200235</t>
  </si>
  <si>
    <t>176</t>
  </si>
  <si>
    <t>00F1</t>
  </si>
  <si>
    <t>Rizki Fajar Setiawan </t>
  </si>
  <si>
    <t>RanchM Pulosari</t>
  </si>
  <si>
    <t>YN23200060</t>
  </si>
  <si>
    <t>177</t>
  </si>
  <si>
    <t>00F3</t>
  </si>
  <si>
    <t>IDM Jagakarsa 53</t>
  </si>
  <si>
    <t>YO98200167</t>
  </si>
  <si>
    <t>178</t>
  </si>
  <si>
    <t>00F5</t>
  </si>
  <si>
    <t>Hotel The Mansion Ubud</t>
  </si>
  <si>
    <t>179</t>
  </si>
  <si>
    <t>00F6</t>
  </si>
  <si>
    <t>Irpan Mansur</t>
  </si>
  <si>
    <t>IDM Kav DKI Meruya</t>
  </si>
  <si>
    <t>YO98200045</t>
  </si>
  <si>
    <t>180</t>
  </si>
  <si>
    <t>00F7</t>
  </si>
  <si>
    <t>IDM Lautze 42A</t>
  </si>
  <si>
    <t>ANDALAN JAKARTA</t>
  </si>
  <si>
    <t>YO98200269</t>
  </si>
  <si>
    <t>00FA</t>
  </si>
  <si>
    <t>Fajar Indrawan</t>
  </si>
  <si>
    <t>IDM Tembaga</t>
  </si>
  <si>
    <t>YO98200070</t>
  </si>
  <si>
    <t>182</t>
  </si>
  <si>
    <t>00FC</t>
  </si>
  <si>
    <t>Dona Doni Alif Aji</t>
  </si>
  <si>
    <t>IDM Gateway Park 19</t>
  </si>
  <si>
    <t>YO98200078</t>
  </si>
  <si>
    <t>183</t>
  </si>
  <si>
    <t>00FE</t>
  </si>
  <si>
    <t>AlfaMd Sepatan II</t>
  </si>
  <si>
    <t>YO98200245</t>
  </si>
  <si>
    <t>184</t>
  </si>
  <si>
    <t>00FF</t>
  </si>
  <si>
    <t>Badrus Solakhudin</t>
  </si>
  <si>
    <t>Alfa Rawa Buaya II</t>
  </si>
  <si>
    <t>YK19200400</t>
  </si>
  <si>
    <t>185</t>
  </si>
  <si>
    <t>00FK</t>
  </si>
  <si>
    <t>Faisal</t>
  </si>
  <si>
    <t>IDM Berdikari Mega Mas</t>
  </si>
  <si>
    <t>YO27200888</t>
  </si>
  <si>
    <t>00FL</t>
  </si>
  <si>
    <t>Arief Prasetio Wicaksono</t>
  </si>
  <si>
    <t xml:space="preserve">IDM Bhakti IV </t>
  </si>
  <si>
    <t>YO27200997</t>
  </si>
  <si>
    <t>187</t>
  </si>
  <si>
    <t>00FM</t>
  </si>
  <si>
    <t>Meza Novajri</t>
  </si>
  <si>
    <t>SPBU 3412504 Ampera</t>
  </si>
  <si>
    <t>YO98200246</t>
  </si>
  <si>
    <t>188</t>
  </si>
  <si>
    <t>00FN</t>
  </si>
  <si>
    <t>Isnan Wisnu Prastiyo</t>
  </si>
  <si>
    <t>IDM MM2100</t>
  </si>
  <si>
    <t>YR21400041</t>
  </si>
  <si>
    <t>189</t>
  </si>
  <si>
    <t>00FR</t>
  </si>
  <si>
    <t>Alfa Penatih Dangin Puri</t>
  </si>
  <si>
    <t>00FT</t>
  </si>
  <si>
    <t>IDM Lodtunduh</t>
  </si>
  <si>
    <t>00FU</t>
  </si>
  <si>
    <t>Kantor OJK NTB</t>
  </si>
  <si>
    <t>192</t>
  </si>
  <si>
    <t>00FW</t>
  </si>
  <si>
    <t>Winardi Tiaretno</t>
  </si>
  <si>
    <t>IDM Tengah Tani</t>
  </si>
  <si>
    <t>YR21400466</t>
  </si>
  <si>
    <t>193</t>
  </si>
  <si>
    <t>00FX</t>
  </si>
  <si>
    <t>Muhammad Rifqi Fadhilah</t>
  </si>
  <si>
    <t>888 Mini Market</t>
  </si>
  <si>
    <t>YO27200344</t>
  </si>
  <si>
    <t>194</t>
  </si>
  <si>
    <t>00FZ</t>
  </si>
  <si>
    <t>Rezha Bayu Satrioadi</t>
  </si>
  <si>
    <t>AlfaMd Super Mengasti</t>
  </si>
  <si>
    <t>Surakarta</t>
  </si>
  <si>
    <t>YO27200379</t>
  </si>
  <si>
    <t>195</t>
  </si>
  <si>
    <t>00H0</t>
  </si>
  <si>
    <t>IDM Soreang Pamekaran</t>
  </si>
  <si>
    <t>YO27201178</t>
  </si>
  <si>
    <t>196</t>
  </si>
  <si>
    <t>00H1</t>
  </si>
  <si>
    <t>The Apurva Kempinski</t>
  </si>
  <si>
    <t>197</t>
  </si>
  <si>
    <t>00H2</t>
  </si>
  <si>
    <t>AlfaMd Munjul</t>
  </si>
  <si>
    <t>YR21400090</t>
  </si>
  <si>
    <t>198</t>
  </si>
  <si>
    <t>00H3</t>
  </si>
  <si>
    <t>Randi Trio Ardiansyah</t>
  </si>
  <si>
    <t>IDM Padang Pelasan</t>
  </si>
  <si>
    <t>ADVANTAGE BENGKULU</t>
  </si>
  <si>
    <t>Bengkulu</t>
  </si>
  <si>
    <t>YR21400396</t>
  </si>
  <si>
    <t>199</t>
  </si>
  <si>
    <t>00H4</t>
  </si>
  <si>
    <t>Dhoifudaffa Dhiaz Fairus</t>
  </si>
  <si>
    <t>Superindo Monjali</t>
  </si>
  <si>
    <t>YR21400330</t>
  </si>
  <si>
    <t>200</t>
  </si>
  <si>
    <t>00H6</t>
  </si>
  <si>
    <t>Bank Indonesia Lampung</t>
  </si>
  <si>
    <t>YO27200743</t>
  </si>
  <si>
    <t>201</t>
  </si>
  <si>
    <t>00H7</t>
  </si>
  <si>
    <t>Uniland</t>
  </si>
  <si>
    <t>YR20400206</t>
  </si>
  <si>
    <t>202</t>
  </si>
  <si>
    <t>00H8</t>
  </si>
  <si>
    <t>CK Pecatu Utara</t>
  </si>
  <si>
    <t>203</t>
  </si>
  <si>
    <t>00H9</t>
  </si>
  <si>
    <t>CK Kapal Badung</t>
  </si>
  <si>
    <t>204</t>
  </si>
  <si>
    <t>00HB</t>
  </si>
  <si>
    <t>Alfa Sukarasa Cimahi</t>
  </si>
  <si>
    <t>YK19200096</t>
  </si>
  <si>
    <t>205</t>
  </si>
  <si>
    <t>00HC</t>
  </si>
  <si>
    <t>Alfa Pasir Panjang</t>
  </si>
  <si>
    <t>206</t>
  </si>
  <si>
    <t>00HD</t>
  </si>
  <si>
    <t>Rizal Yunida Wijaksana</t>
  </si>
  <si>
    <t>STURGIS 69 CAFFE</t>
  </si>
  <si>
    <t>ABACUS SUKABUMI</t>
  </si>
  <si>
    <t>Cianjur</t>
  </si>
  <si>
    <t>YR21400168</t>
  </si>
  <si>
    <t>207</t>
  </si>
  <si>
    <t>00HE</t>
  </si>
  <si>
    <t>Arief Rahman</t>
  </si>
  <si>
    <t>IDM Pekapuran Raya</t>
  </si>
  <si>
    <t>YR21400203</t>
  </si>
  <si>
    <t>208</t>
  </si>
  <si>
    <t>00HF</t>
  </si>
  <si>
    <t>Dago Heritage Golf Course</t>
  </si>
  <si>
    <t>(06:00 - 18:00)</t>
  </si>
  <si>
    <t>YR21400223</t>
  </si>
  <si>
    <t>209</t>
  </si>
  <si>
    <t>00HH</t>
  </si>
  <si>
    <t>Gea Prima Respanto</t>
  </si>
  <si>
    <t>IDM Ampera Palaran</t>
  </si>
  <si>
    <t>ADVANTAGE SAMARINDA</t>
  </si>
  <si>
    <t>Samarinda</t>
  </si>
  <si>
    <t>YR21400249</t>
  </si>
  <si>
    <t>210</t>
  </si>
  <si>
    <t>00HJ</t>
  </si>
  <si>
    <t>Hary Mochamad Saputro</t>
  </si>
  <si>
    <t>Hotel Sheraton Bandara</t>
  </si>
  <si>
    <t>YR21400250</t>
  </si>
  <si>
    <t>211</t>
  </si>
  <si>
    <t>00HK</t>
  </si>
  <si>
    <t>AlfaMd Entrop 2</t>
  </si>
  <si>
    <t>YR21400184</t>
  </si>
  <si>
    <t>212</t>
  </si>
  <si>
    <t>00HL</t>
  </si>
  <si>
    <t>Fadli Alfiansyah</t>
  </si>
  <si>
    <t>AlfaMd Jensud Bone</t>
  </si>
  <si>
    <t>Bone</t>
  </si>
  <si>
    <t>YR20400119</t>
  </si>
  <si>
    <t>213</t>
  </si>
  <si>
    <t>Ikhlas Hidayattullah</t>
  </si>
  <si>
    <t>Palu</t>
  </si>
  <si>
    <t>Sulawesi Tengah</t>
  </si>
  <si>
    <t>214</t>
  </si>
  <si>
    <t>00HP</t>
  </si>
  <si>
    <t>Budianto Karim</t>
  </si>
  <si>
    <t>Alfa Woloan Tomohon</t>
  </si>
  <si>
    <t>YR20400241</t>
  </si>
  <si>
    <t>215</t>
  </si>
  <si>
    <t>00HQ</t>
  </si>
  <si>
    <t>PT Semen Grobogan</t>
  </si>
  <si>
    <t>YR20400067</t>
  </si>
  <si>
    <t>216</t>
  </si>
  <si>
    <t>00HR</t>
  </si>
  <si>
    <t>Rezaldi</t>
  </si>
  <si>
    <t>Alfa Cipta Sarana</t>
  </si>
  <si>
    <t>ADVANTAGE BATAM</t>
  </si>
  <si>
    <t>YR20400106</t>
  </si>
  <si>
    <t>217</t>
  </si>
  <si>
    <t>00HT</t>
  </si>
  <si>
    <t>Alfa Veteran Deli Serdang</t>
  </si>
  <si>
    <t>YR20400095</t>
  </si>
  <si>
    <t>218</t>
  </si>
  <si>
    <t>00HU</t>
  </si>
  <si>
    <t>M. Tasyrik Ando</t>
  </si>
  <si>
    <t>KF Takoma Ternate</t>
  </si>
  <si>
    <t>Ternate</t>
  </si>
  <si>
    <t>YR20400141</t>
  </si>
  <si>
    <t>Maluku Utara</t>
  </si>
  <si>
    <t>219</t>
  </si>
  <si>
    <t>00HW</t>
  </si>
  <si>
    <t>Susanto</t>
  </si>
  <si>
    <t>RS JIH Solo</t>
  </si>
  <si>
    <t>YR20400115</t>
  </si>
  <si>
    <t>220</t>
  </si>
  <si>
    <t>00HX</t>
  </si>
  <si>
    <t>Anastasius Delta Jaya</t>
  </si>
  <si>
    <t>IDM Muara Rupit</t>
  </si>
  <si>
    <t>Lahat</t>
  </si>
  <si>
    <t>YR20400096</t>
  </si>
  <si>
    <t>221</t>
  </si>
  <si>
    <t>00HY</t>
  </si>
  <si>
    <t>Alfa Km 14,4 Gambut</t>
  </si>
  <si>
    <t>YR20400127</t>
  </si>
  <si>
    <t>222</t>
  </si>
  <si>
    <t>00HZ</t>
  </si>
  <si>
    <t>Suyitno</t>
  </si>
  <si>
    <t>IDM Bukit Keminting</t>
  </si>
  <si>
    <t>SSI PALANGKARAYA</t>
  </si>
  <si>
    <t>Palangkaraya</t>
  </si>
  <si>
    <t>YR20400152</t>
  </si>
  <si>
    <t>Kalimantan Tengah</t>
  </si>
  <si>
    <t>223</t>
  </si>
  <si>
    <t>00J0</t>
  </si>
  <si>
    <t>Superhoki Market</t>
  </si>
  <si>
    <t>YR20400235</t>
  </si>
  <si>
    <t>224</t>
  </si>
  <si>
    <t>00J1</t>
  </si>
  <si>
    <t>Syafrizal</t>
  </si>
  <si>
    <t>SPBU Arengka</t>
  </si>
  <si>
    <t>SECURICOR PEKANBARU</t>
  </si>
  <si>
    <t>YO27200631</t>
  </si>
  <si>
    <t>225</t>
  </si>
  <si>
    <t>00J2</t>
  </si>
  <si>
    <t>Brata Yudha Doloksaribu</t>
  </si>
  <si>
    <t>IDM Sutomo</t>
  </si>
  <si>
    <t>Pematang Siantar</t>
  </si>
  <si>
    <t>YO27200701</t>
  </si>
  <si>
    <t>226</t>
  </si>
  <si>
    <t>00J6</t>
  </si>
  <si>
    <t>Kemang Indah Pasar Buah</t>
  </si>
  <si>
    <t>YR20400148</t>
  </si>
  <si>
    <t>227</t>
  </si>
  <si>
    <t>00J7</t>
  </si>
  <si>
    <t>AlfaMd Poros Maros 5</t>
  </si>
  <si>
    <t>YR20400200</t>
  </si>
  <si>
    <t>228</t>
  </si>
  <si>
    <t>00J8</t>
  </si>
  <si>
    <t>Nur Majid</t>
  </si>
  <si>
    <t>Mebel Kita</t>
  </si>
  <si>
    <t>YR20400156</t>
  </si>
  <si>
    <t>229</t>
  </si>
  <si>
    <t>00J9</t>
  </si>
  <si>
    <t>Asrul Dandi Hermanto</t>
  </si>
  <si>
    <t>Winkel Supermarket</t>
  </si>
  <si>
    <t>Ambon</t>
  </si>
  <si>
    <t>YR20400142</t>
  </si>
  <si>
    <t>230</t>
  </si>
  <si>
    <t>00JB</t>
  </si>
  <si>
    <t>Adremon</t>
  </si>
  <si>
    <t>IDM Nangka 10 Pkb</t>
  </si>
  <si>
    <t>YR20400186</t>
  </si>
  <si>
    <t>231</t>
  </si>
  <si>
    <t>00JC</t>
  </si>
  <si>
    <t>Atmaji Ryandarma</t>
  </si>
  <si>
    <t>AMPERA MART</t>
  </si>
  <si>
    <t>ADVANTAGE PONTIANAK</t>
  </si>
  <si>
    <t>Pontianak</t>
  </si>
  <si>
    <t>YR20400051</t>
  </si>
  <si>
    <t>232</t>
  </si>
  <si>
    <t>00JD</t>
  </si>
  <si>
    <t>Iyan Nurbayan</t>
  </si>
  <si>
    <t>Depo SS Bangunan</t>
  </si>
  <si>
    <t>Tasikmalaya</t>
  </si>
  <si>
    <t>YR20400163</t>
  </si>
  <si>
    <t>233</t>
  </si>
  <si>
    <t>00JE</t>
  </si>
  <si>
    <t>Fandi Andrianto Aryadani</t>
  </si>
  <si>
    <t>Alfa Mojowangi Jombang</t>
  </si>
  <si>
    <t>Jombang</t>
  </si>
  <si>
    <t>YR20400107</t>
  </si>
  <si>
    <t>234</t>
  </si>
  <si>
    <t>00JF</t>
  </si>
  <si>
    <t>PFM Taktakan Serang</t>
  </si>
  <si>
    <t>YR20400129</t>
  </si>
  <si>
    <t>235</t>
  </si>
  <si>
    <t>00JH</t>
  </si>
  <si>
    <t>Dimas Adi Saputro</t>
  </si>
  <si>
    <t>PFM Maja</t>
  </si>
  <si>
    <t>YR20400244</t>
  </si>
  <si>
    <t>236</t>
  </si>
  <si>
    <t>00JJ</t>
  </si>
  <si>
    <t>Muhammad Khoirul Imam</t>
  </si>
  <si>
    <t>Superindo Bubulak</t>
  </si>
  <si>
    <t>YR20400237</t>
  </si>
  <si>
    <t>237</t>
  </si>
  <si>
    <t>00JK</t>
  </si>
  <si>
    <t>Beachwalk</t>
  </si>
  <si>
    <t>238</t>
  </si>
  <si>
    <t>00JL</t>
  </si>
  <si>
    <t>Subhan Nasrudin Fauzi</t>
  </si>
  <si>
    <t>SPBU 3440516 Kerkof</t>
  </si>
  <si>
    <t>YR20400158</t>
  </si>
  <si>
    <t>239</t>
  </si>
  <si>
    <t>00JN</t>
  </si>
  <si>
    <t>Gogo Sedap Malam</t>
  </si>
  <si>
    <t>240</t>
  </si>
  <si>
    <t>00JP</t>
  </si>
  <si>
    <t>Toko Wisma Tani Gelgel</t>
  </si>
  <si>
    <t>241</t>
  </si>
  <si>
    <t>00JQ</t>
  </si>
  <si>
    <t>Aprilian Karambe</t>
  </si>
  <si>
    <t>IDM Ki Hajar Dewantara</t>
  </si>
  <si>
    <t>YR20400232</t>
  </si>
  <si>
    <t>242</t>
  </si>
  <si>
    <t>00JR</t>
  </si>
  <si>
    <t>Fresh One Jambi</t>
  </si>
  <si>
    <t>YR20400104</t>
  </si>
  <si>
    <t>243</t>
  </si>
  <si>
    <t>00JT</t>
  </si>
  <si>
    <t>Hendri Tri Nugraha</t>
  </si>
  <si>
    <t>Alfa Pendidikan Banyuasin</t>
  </si>
  <si>
    <t>YR20400162</t>
  </si>
  <si>
    <t>244</t>
  </si>
  <si>
    <t>Ramayana Cimahi</t>
  </si>
  <si>
    <t>YR20400216</t>
  </si>
  <si>
    <t>245</t>
  </si>
  <si>
    <t>00JV</t>
  </si>
  <si>
    <t>Anef Fazhar Satriya</t>
  </si>
  <si>
    <t>IDM Kebon Agung Sidoarjo</t>
  </si>
  <si>
    <t>YR20400084</t>
  </si>
  <si>
    <t>246</t>
  </si>
  <si>
    <t>00JW</t>
  </si>
  <si>
    <t>Pandu Handi Dewantara</t>
  </si>
  <si>
    <t>Mega Prima Kobat</t>
  </si>
  <si>
    <t>Pekalongan</t>
  </si>
  <si>
    <t>YR20400082</t>
  </si>
  <si>
    <t>247</t>
  </si>
  <si>
    <t>00K2</t>
  </si>
  <si>
    <t>AlfaMd Cikarang Baru II</t>
  </si>
  <si>
    <t>YO27201018</t>
  </si>
  <si>
    <t>248</t>
  </si>
  <si>
    <t>00K3</t>
  </si>
  <si>
    <t>Ismail</t>
  </si>
  <si>
    <t>IDM Mas Mansyur 44</t>
  </si>
  <si>
    <t>YR21400377</t>
  </si>
  <si>
    <t>249</t>
  </si>
  <si>
    <t>00K6</t>
  </si>
  <si>
    <t>Diat Amariono</t>
  </si>
  <si>
    <t>RS Samsoe Hidajat</t>
  </si>
  <si>
    <t>YR20400177</t>
  </si>
  <si>
    <t>250</t>
  </si>
  <si>
    <t>00K7</t>
  </si>
  <si>
    <t>IDM Sasak Beusi</t>
  </si>
  <si>
    <t>YR20400070</t>
  </si>
  <si>
    <t>251</t>
  </si>
  <si>
    <t>00K8</t>
  </si>
  <si>
    <t>Sunan Basri</t>
  </si>
  <si>
    <t>Basmalah Camplong 02</t>
  </si>
  <si>
    <t>Pamekasan</t>
  </si>
  <si>
    <t>YR20400194</t>
  </si>
  <si>
    <t>252</t>
  </si>
  <si>
    <t>00K9</t>
  </si>
  <si>
    <t>PT Meprofarm</t>
  </si>
  <si>
    <t>YR20400117</t>
  </si>
  <si>
    <t>253</t>
  </si>
  <si>
    <t>00KB</t>
  </si>
  <si>
    <t>El's Coffee Roastery</t>
  </si>
  <si>
    <t>YR21400354</t>
  </si>
  <si>
    <t>254</t>
  </si>
  <si>
    <t>00KC</t>
  </si>
  <si>
    <t>Prisdo Harmono Sinaga</t>
  </si>
  <si>
    <t>IDM Simp Tuntungan</t>
  </si>
  <si>
    <t>YR20400126</t>
  </si>
  <si>
    <t>255</t>
  </si>
  <si>
    <t>00KD</t>
  </si>
  <si>
    <t>IDM Katamso Kp. Baru</t>
  </si>
  <si>
    <t>YR20400130</t>
  </si>
  <si>
    <t>256</t>
  </si>
  <si>
    <t>00KE</t>
  </si>
  <si>
    <t>Muhammad Mustaqim</t>
  </si>
  <si>
    <t>Pasaraya Mahligai</t>
  </si>
  <si>
    <t>TAG TANJUNG PINANG</t>
  </si>
  <si>
    <t>Tanjung Pinang</t>
  </si>
  <si>
    <t>YR20400154</t>
  </si>
  <si>
    <t>257</t>
  </si>
  <si>
    <t>00KF</t>
  </si>
  <si>
    <t>AlfaMd Flamboyan Raya II</t>
  </si>
  <si>
    <t>YR20400101</t>
  </si>
  <si>
    <t>258</t>
  </si>
  <si>
    <t>00KJ</t>
  </si>
  <si>
    <t>Alfa Merdeka Bangli</t>
  </si>
  <si>
    <t>259</t>
  </si>
  <si>
    <t>00KK</t>
  </si>
  <si>
    <t>CK Saras Bedugul</t>
  </si>
  <si>
    <t>260</t>
  </si>
  <si>
    <t>00KL</t>
  </si>
  <si>
    <t>Sari Limo Antasura</t>
  </si>
  <si>
    <t>261</t>
  </si>
  <si>
    <t>00KN</t>
  </si>
  <si>
    <t>ROTI UNYIL OKEKE</t>
  </si>
  <si>
    <t>YR21400134</t>
  </si>
  <si>
    <t>262</t>
  </si>
  <si>
    <t>00KP</t>
  </si>
  <si>
    <t>IDM Geopark Kintamani</t>
  </si>
  <si>
    <t>263</t>
  </si>
  <si>
    <t>00KR</t>
  </si>
  <si>
    <t>Tommy Leonard Saputra</t>
  </si>
  <si>
    <t>PT Kunango Jantan</t>
  </si>
  <si>
    <t>YR21400214</t>
  </si>
  <si>
    <t>264</t>
  </si>
  <si>
    <t>00KT</t>
  </si>
  <si>
    <t>Club House Dian Istana</t>
  </si>
  <si>
    <t>YO27200358</t>
  </si>
  <si>
    <t>265</t>
  </si>
  <si>
    <t>Rahmat Wahyudi Pratama </t>
  </si>
  <si>
    <t>Rengat</t>
  </si>
  <si>
    <t>266</t>
  </si>
  <si>
    <t>00KW</t>
  </si>
  <si>
    <t>Yusuf Dini Arso</t>
  </si>
  <si>
    <t>Basmalah Buring</t>
  </si>
  <si>
    <t>YR21400282</t>
  </si>
  <si>
    <t>267</t>
  </si>
  <si>
    <t>Prima Voliyanto</t>
  </si>
  <si>
    <t>YK19200312</t>
  </si>
  <si>
    <t>268</t>
  </si>
  <si>
    <t>00KY</t>
  </si>
  <si>
    <t>Moh. Agus Fathony</t>
  </si>
  <si>
    <t>Superindo Sudirman</t>
  </si>
  <si>
    <t>YO27200041</t>
  </si>
  <si>
    <t>269</t>
  </si>
  <si>
    <t>00L0</t>
  </si>
  <si>
    <t>Yomart Padasuka 2</t>
  </si>
  <si>
    <t>YO27200290</t>
  </si>
  <si>
    <t>270</t>
  </si>
  <si>
    <t>00L1</t>
  </si>
  <si>
    <t>PT Dan Liris</t>
  </si>
  <si>
    <t>YO27200836</t>
  </si>
  <si>
    <t>271</t>
  </si>
  <si>
    <t>00L2</t>
  </si>
  <si>
    <t>Muhammad Zidane Virgiansyah</t>
  </si>
  <si>
    <t>FamilyM Grand Galaxy</t>
  </si>
  <si>
    <t>YO27200499</t>
  </si>
  <si>
    <t>272</t>
  </si>
  <si>
    <t>00L3</t>
  </si>
  <si>
    <t>IDM Fresh Dr Sardjito</t>
  </si>
  <si>
    <t>YR20400516</t>
  </si>
  <si>
    <t>273</t>
  </si>
  <si>
    <t>00L6</t>
  </si>
  <si>
    <t>Alfamidi Gajahraya 2</t>
  </si>
  <si>
    <t>YO27201034</t>
  </si>
  <si>
    <t>274</t>
  </si>
  <si>
    <t>00L8</t>
  </si>
  <si>
    <t>Siswoko</t>
  </si>
  <si>
    <t>Kediri Town Square</t>
  </si>
  <si>
    <t>Kediri</t>
  </si>
  <si>
    <t>YR21400288</t>
  </si>
  <si>
    <t>275</t>
  </si>
  <si>
    <t>00L9</t>
  </si>
  <si>
    <t>DepoB Rungkut</t>
  </si>
  <si>
    <t>YN23200063</t>
  </si>
  <si>
    <t>276</t>
  </si>
  <si>
    <t>00LA</t>
  </si>
  <si>
    <t>Mohamad Rizki Efendi</t>
  </si>
  <si>
    <t>IDM JEND SUDIRMAN BONTANG</t>
  </si>
  <si>
    <t>SSI BONTANG</t>
  </si>
  <si>
    <t>Bontang</t>
  </si>
  <si>
    <t>YO27200231</t>
  </si>
  <si>
    <t>277</t>
  </si>
  <si>
    <t>00LB</t>
  </si>
  <si>
    <t>Toko Pasifik</t>
  </si>
  <si>
    <t>YO27200636</t>
  </si>
  <si>
    <t>278</t>
  </si>
  <si>
    <t>00LC</t>
  </si>
  <si>
    <t>Ganda Hartabo Samosir</t>
  </si>
  <si>
    <t>IDM Balongpanggang 2</t>
  </si>
  <si>
    <t>YO27200527</t>
  </si>
  <si>
    <t>279</t>
  </si>
  <si>
    <t>00LE</t>
  </si>
  <si>
    <t>Yomart GBI</t>
  </si>
  <si>
    <t>YR20400238</t>
  </si>
  <si>
    <t>280</t>
  </si>
  <si>
    <t>00LF</t>
  </si>
  <si>
    <t>PrimaFM Oscar Raya</t>
  </si>
  <si>
    <t>YR20400248</t>
  </si>
  <si>
    <t>281</t>
  </si>
  <si>
    <t>282</t>
  </si>
  <si>
    <t>00LK</t>
  </si>
  <si>
    <t>PT Syncrum Logistics</t>
  </si>
  <si>
    <t>YR20400231</t>
  </si>
  <si>
    <t>283</t>
  </si>
  <si>
    <t>00LL</t>
  </si>
  <si>
    <t>Jeffri</t>
  </si>
  <si>
    <t>Alfa Bida Ayu Pintu III</t>
  </si>
  <si>
    <t>YR20400233</t>
  </si>
  <si>
    <t>284</t>
  </si>
  <si>
    <t>285</t>
  </si>
  <si>
    <t>00LQ</t>
  </si>
  <si>
    <t>Rian Wahab Alamsyah</t>
  </si>
  <si>
    <t>PFM Tipar Cakung</t>
  </si>
  <si>
    <t>YR20400058</t>
  </si>
  <si>
    <t>286</t>
  </si>
  <si>
    <t>00LR</t>
  </si>
  <si>
    <t>Daily Foodhall Sedayu Ct</t>
  </si>
  <si>
    <t>ADVANTAGE RAWAMANGUN</t>
  </si>
  <si>
    <t>YR20400122</t>
  </si>
  <si>
    <t>287</t>
  </si>
  <si>
    <t>00LT</t>
  </si>
  <si>
    <t>Toko Harapan Jaya</t>
  </si>
  <si>
    <t>288</t>
  </si>
  <si>
    <t>00LU</t>
  </si>
  <si>
    <t>Yanwar Dwi Ramadhan</t>
  </si>
  <si>
    <t>Toko Ekasurya Plaza</t>
  </si>
  <si>
    <t>YR20400062</t>
  </si>
  <si>
    <t>289</t>
  </si>
  <si>
    <t>00LW</t>
  </si>
  <si>
    <t>Eko Budi Arto</t>
  </si>
  <si>
    <t>New Mart Kediri</t>
  </si>
  <si>
    <t>Tulungagung</t>
  </si>
  <si>
    <t>YR20400140</t>
  </si>
  <si>
    <t>290</t>
  </si>
  <si>
    <t>00LX</t>
  </si>
  <si>
    <t>IDM Raya Popoh Gamping</t>
  </si>
  <si>
    <t>YR20400091</t>
  </si>
  <si>
    <t>291</t>
  </si>
  <si>
    <t>00LY</t>
  </si>
  <si>
    <t>IDM Milir</t>
  </si>
  <si>
    <t>YR20400144</t>
  </si>
  <si>
    <t>292</t>
  </si>
  <si>
    <t>00LZ</t>
  </si>
  <si>
    <t>PFM Jelambar II</t>
  </si>
  <si>
    <t>YR20400234</t>
  </si>
  <si>
    <t>293</t>
  </si>
  <si>
    <t>00M0</t>
  </si>
  <si>
    <t>Deri Supriadi</t>
  </si>
  <si>
    <t>IDM Palm Hill Palembang</t>
  </si>
  <si>
    <t>YR20400124</t>
  </si>
  <si>
    <t>00M3</t>
  </si>
  <si>
    <t>Bali Kado Johor</t>
  </si>
  <si>
    <t>YO27200862</t>
  </si>
  <si>
    <t>00M4</t>
  </si>
  <si>
    <t>IDM Angke Jaya 1B</t>
  </si>
  <si>
    <t>YO98200109</t>
  </si>
  <si>
    <t>00M6</t>
  </si>
  <si>
    <t>Tiara Mart</t>
  </si>
  <si>
    <t>00M7</t>
  </si>
  <si>
    <t>Rumah Bakso Pulau Pisang</t>
  </si>
  <si>
    <t>YR20400198</t>
  </si>
  <si>
    <t>00M8</t>
  </si>
  <si>
    <t>Waiz</t>
  </si>
  <si>
    <t>Bandara S Iskandar Muda</t>
  </si>
  <si>
    <t>SSI BANDA ACEH</t>
  </si>
  <si>
    <t>Banda Aceh</t>
  </si>
  <si>
    <t>Sumbagut 3</t>
  </si>
  <si>
    <t>YR20400150</t>
  </si>
  <si>
    <t>Aceh</t>
  </si>
  <si>
    <t>299</t>
  </si>
  <si>
    <t>00M9</t>
  </si>
  <si>
    <t>Geraldi</t>
  </si>
  <si>
    <t>OMI Maha Mart</t>
  </si>
  <si>
    <t>YR20400249</t>
  </si>
  <si>
    <t>300</t>
  </si>
  <si>
    <t>00MA</t>
  </si>
  <si>
    <t>Hisyam Fazrin</t>
  </si>
  <si>
    <t>Superindo Galuh Mas</t>
  </si>
  <si>
    <t>ADVANTAGE KARAWANG</t>
  </si>
  <si>
    <t>Karawang</t>
  </si>
  <si>
    <t>YR20400094</t>
  </si>
  <si>
    <t>301</t>
  </si>
  <si>
    <t>00MB</t>
  </si>
  <si>
    <t>SPBU 4455812 Duwet</t>
  </si>
  <si>
    <t>TAG YOGYAKARTA</t>
  </si>
  <si>
    <t>YR20400092</t>
  </si>
  <si>
    <t>302</t>
  </si>
  <si>
    <t>00MH</t>
  </si>
  <si>
    <t>Alfa Pintu Gerbang</t>
  </si>
  <si>
    <t>YR20400312</t>
  </si>
  <si>
    <t>303</t>
  </si>
  <si>
    <t>00MK</t>
  </si>
  <si>
    <t>IDM Abdurrahman Wahid Jbg</t>
  </si>
  <si>
    <t>YR20400356</t>
  </si>
  <si>
    <t>304</t>
  </si>
  <si>
    <t>00ML</t>
  </si>
  <si>
    <t>IDM Hasyim Asyari Jbg 2</t>
  </si>
  <si>
    <t>YR20400326</t>
  </si>
  <si>
    <t>305</t>
  </si>
  <si>
    <t>00MM</t>
  </si>
  <si>
    <t>Muhammad Rohmat</t>
  </si>
  <si>
    <t>Psr Jaya Senen</t>
  </si>
  <si>
    <t>YR20400299</t>
  </si>
  <si>
    <t>306</t>
  </si>
  <si>
    <t>00MN</t>
  </si>
  <si>
    <t>Gressmall</t>
  </si>
  <si>
    <t>YR20400329</t>
  </si>
  <si>
    <t>307</t>
  </si>
  <si>
    <t>308</t>
  </si>
  <si>
    <t>00MQ</t>
  </si>
  <si>
    <t>Kedutaan USA Jakarta</t>
  </si>
  <si>
    <t>YR20400309</t>
  </si>
  <si>
    <t>309</t>
  </si>
  <si>
    <t>00MT</t>
  </si>
  <si>
    <t>Alfa Pangsud Jombang</t>
  </si>
  <si>
    <t>YR20400328</t>
  </si>
  <si>
    <t>310</t>
  </si>
  <si>
    <t>00MZ</t>
  </si>
  <si>
    <t>Univ Trisakti Kampus A</t>
  </si>
  <si>
    <t>YO27201153</t>
  </si>
  <si>
    <t>311</t>
  </si>
  <si>
    <t>00N2</t>
  </si>
  <si>
    <t>Mochammad Faqih Abdillah</t>
  </si>
  <si>
    <t>PT PMMP Tbk</t>
  </si>
  <si>
    <t>Situbondo</t>
  </si>
  <si>
    <t>YO27200008</t>
  </si>
  <si>
    <t>312</t>
  </si>
  <si>
    <t>00N3</t>
  </si>
  <si>
    <t>Wilma Andryan Moch. Isya Diaz</t>
  </si>
  <si>
    <t>IDM Sekaran</t>
  </si>
  <si>
    <t>SECURICOR SEMARANG</t>
  </si>
  <si>
    <t>YR21400303</t>
  </si>
  <si>
    <t>313</t>
  </si>
  <si>
    <t>00N4</t>
  </si>
  <si>
    <t>SPBU Dewi Sri</t>
  </si>
  <si>
    <t>314</t>
  </si>
  <si>
    <t>00NM</t>
  </si>
  <si>
    <t>Muhammad Panca Abdillah</t>
  </si>
  <si>
    <t>IDM Fresh Ifolia</t>
  </si>
  <si>
    <t>YR21400365</t>
  </si>
  <si>
    <t>315</t>
  </si>
  <si>
    <t>00NN</t>
  </si>
  <si>
    <t>Ahmad Suardi</t>
  </si>
  <si>
    <t>IDM Blok Dukuh</t>
  </si>
  <si>
    <t>YK19200359</t>
  </si>
  <si>
    <t>316</t>
  </si>
  <si>
    <t>00NQ</t>
  </si>
  <si>
    <t>Derry Usma Antoni</t>
  </si>
  <si>
    <t>IDM Puri Gardena</t>
  </si>
  <si>
    <t>YO98200023</t>
  </si>
  <si>
    <t>317</t>
  </si>
  <si>
    <t>00NT</t>
  </si>
  <si>
    <t>IDM Kapuk Raya V</t>
  </si>
  <si>
    <t>YR21400006</t>
  </si>
  <si>
    <t>318</t>
  </si>
  <si>
    <t>00NV</t>
  </si>
  <si>
    <t>IDM Citra Indah Town Sqr</t>
  </si>
  <si>
    <t>YO27201081</t>
  </si>
  <si>
    <t>319</t>
  </si>
  <si>
    <t>00NW</t>
  </si>
  <si>
    <t>IDM Narogong PTSC</t>
  </si>
  <si>
    <t>YO27200967</t>
  </si>
  <si>
    <t>00NY</t>
  </si>
  <si>
    <t>Sarko</t>
  </si>
  <si>
    <t>IDM Ruko Azoles B17A</t>
  </si>
  <si>
    <t>YO98200212</t>
  </si>
  <si>
    <t>00NZ</t>
  </si>
  <si>
    <t>Rony Hamonangan</t>
  </si>
  <si>
    <t>IDM Benoa Mas</t>
  </si>
  <si>
    <t>YO27200641</t>
  </si>
  <si>
    <t>322</t>
  </si>
  <si>
    <t>00P2</t>
  </si>
  <si>
    <t>SPBU Mulawarman</t>
  </si>
  <si>
    <t>YO27200521</t>
  </si>
  <si>
    <t>323</t>
  </si>
  <si>
    <t>00P7</t>
  </si>
  <si>
    <t>M. Faisal</t>
  </si>
  <si>
    <t>Alfa Kemanggisan Ilir</t>
  </si>
  <si>
    <t>YO98200102</t>
  </si>
  <si>
    <t>324</t>
  </si>
  <si>
    <t>00P8</t>
  </si>
  <si>
    <t>IDM Jawa 2 Pondok Benda</t>
  </si>
  <si>
    <t>YO27201201</t>
  </si>
  <si>
    <t>325</t>
  </si>
  <si>
    <t>00P9</t>
  </si>
  <si>
    <t>PFM Kota Bambu</t>
  </si>
  <si>
    <t>YE96200056</t>
  </si>
  <si>
    <t>326</t>
  </si>
  <si>
    <t>00PA</t>
  </si>
  <si>
    <t>IDM Green Village 1A</t>
  </si>
  <si>
    <t>YO98200156</t>
  </si>
  <si>
    <t>327</t>
  </si>
  <si>
    <t>00PB</t>
  </si>
  <si>
    <t>Deden Sufriyadi</t>
  </si>
  <si>
    <t>IDM Sultan Hasanudin Raya</t>
  </si>
  <si>
    <t>YO27200236</t>
  </si>
  <si>
    <t>328</t>
  </si>
  <si>
    <t>00PE</t>
  </si>
  <si>
    <t>PFM Citra Raya 3</t>
  </si>
  <si>
    <t>YR21400079</t>
  </si>
  <si>
    <t>329</t>
  </si>
  <si>
    <t>00PF</t>
  </si>
  <si>
    <t>IDM Green Court B2</t>
  </si>
  <si>
    <t>YO98200271</t>
  </si>
  <si>
    <t>330</t>
  </si>
  <si>
    <t>00PJ</t>
  </si>
  <si>
    <t>IDM Ruko Paris B2</t>
  </si>
  <si>
    <t>YO98200267</t>
  </si>
  <si>
    <t>331</t>
  </si>
  <si>
    <t>00PN</t>
  </si>
  <si>
    <t>IDM H Risan</t>
  </si>
  <si>
    <t>YO98200255</t>
  </si>
  <si>
    <t>332</t>
  </si>
  <si>
    <t>00PP</t>
  </si>
  <si>
    <t>IDM Tegal Alur Kamal</t>
  </si>
  <si>
    <t>YO98200276</t>
  </si>
  <si>
    <t>333</t>
  </si>
  <si>
    <t>00PQ</t>
  </si>
  <si>
    <t>Rizki Nur Ramadhan</t>
  </si>
  <si>
    <t>IDM Ravenia Pakuan Hills</t>
  </si>
  <si>
    <t>YR21400019</t>
  </si>
  <si>
    <t>00PT</t>
  </si>
  <si>
    <t>Alfa KemandoranPekayon II</t>
  </si>
  <si>
    <t>YO27201101</t>
  </si>
  <si>
    <t>00PU</t>
  </si>
  <si>
    <t>CK Satrio</t>
  </si>
  <si>
    <t>YH98200209</t>
  </si>
  <si>
    <t>00PW</t>
  </si>
  <si>
    <t>IDM Mayor Oking 70</t>
  </si>
  <si>
    <t>YO98200065</t>
  </si>
  <si>
    <t>00PY</t>
  </si>
  <si>
    <t>IDM Taman Semanan Raya II</t>
  </si>
  <si>
    <t>YO27201127</t>
  </si>
  <si>
    <t>338</t>
  </si>
  <si>
    <t>00PZ</t>
  </si>
  <si>
    <t>Ramayana Cikupa</t>
  </si>
  <si>
    <t>YO27201041</t>
  </si>
  <si>
    <t>339</t>
  </si>
  <si>
    <t>00Q4</t>
  </si>
  <si>
    <t>IDM Kencanasari D3</t>
  </si>
  <si>
    <t>YO27200596</t>
  </si>
  <si>
    <t>340</t>
  </si>
  <si>
    <t>00Q6</t>
  </si>
  <si>
    <t>Ibnu Dafa Aldiansyah</t>
  </si>
  <si>
    <t>IDM HOS Cokroaminoto 06</t>
  </si>
  <si>
    <t>YO98200248</t>
  </si>
  <si>
    <t>341</t>
  </si>
  <si>
    <t>00Q7</t>
  </si>
  <si>
    <t>Nurdjaman</t>
  </si>
  <si>
    <t>IDM Gorontalo 10</t>
  </si>
  <si>
    <t>YO98200087</t>
  </si>
  <si>
    <t>342</t>
  </si>
  <si>
    <t>00Q8</t>
  </si>
  <si>
    <t>MOR Citra Raya</t>
  </si>
  <si>
    <t>YO98200165</t>
  </si>
  <si>
    <t>343</t>
  </si>
  <si>
    <t>00Q9</t>
  </si>
  <si>
    <t>OMI Warga KHU</t>
  </si>
  <si>
    <t>YO27200910</t>
  </si>
  <si>
    <t>00QA</t>
  </si>
  <si>
    <t>Muhamad Zul Khabani</t>
  </si>
  <si>
    <t>IDM Ciruas Rinjani</t>
  </si>
  <si>
    <t>YO27201143</t>
  </si>
  <si>
    <t>345</t>
  </si>
  <si>
    <t>00QL</t>
  </si>
  <si>
    <t>Ahmad Tivan Fahreza</t>
  </si>
  <si>
    <t>Alfa Kramat Pulo 39</t>
  </si>
  <si>
    <t>YO98200127</t>
  </si>
  <si>
    <t>346</t>
  </si>
  <si>
    <t>00QM</t>
  </si>
  <si>
    <t>Riko Renaldo</t>
  </si>
  <si>
    <t>IDM Radar Auri 5</t>
  </si>
  <si>
    <t>YO27200981</t>
  </si>
  <si>
    <t>347</t>
  </si>
  <si>
    <t>00QN</t>
  </si>
  <si>
    <t>Alfa Kalibaru Timur VI</t>
  </si>
  <si>
    <t>YO27201122</t>
  </si>
  <si>
    <t>348</t>
  </si>
  <si>
    <t>00QQ</t>
  </si>
  <si>
    <t>IDM Damai Kemajuan</t>
  </si>
  <si>
    <t>YO98200126</t>
  </si>
  <si>
    <t>349</t>
  </si>
  <si>
    <t>00QR</t>
  </si>
  <si>
    <t>AlfaMd Sirsak</t>
  </si>
  <si>
    <t>YO98200232</t>
  </si>
  <si>
    <t>350</t>
  </si>
  <si>
    <t>00QT</t>
  </si>
  <si>
    <t>Eza Mahaedy</t>
  </si>
  <si>
    <t>Alfa Cemara Angin</t>
  </si>
  <si>
    <t>YO98200086</t>
  </si>
  <si>
    <t>351</t>
  </si>
  <si>
    <t>00QU</t>
  </si>
  <si>
    <t>Eramart Sangatta 2</t>
  </si>
  <si>
    <t>YR20400333</t>
  </si>
  <si>
    <t>352</t>
  </si>
  <si>
    <t>00QX</t>
  </si>
  <si>
    <t>Suriyadi</t>
  </si>
  <si>
    <t>Perumahan Taman Tj Bunga</t>
  </si>
  <si>
    <t>TAG PANGKAL PINANG</t>
  </si>
  <si>
    <t>Pangkal Pinang</t>
  </si>
  <si>
    <t>YR20400322</t>
  </si>
  <si>
    <t>353</t>
  </si>
  <si>
    <t>00QY</t>
  </si>
  <si>
    <t>Ari Setiawan</t>
  </si>
  <si>
    <t>RS UII Pandak</t>
  </si>
  <si>
    <t>YR20400315</t>
  </si>
  <si>
    <t>354</t>
  </si>
  <si>
    <t>00R0</t>
  </si>
  <si>
    <t>Aciak Mart Seberang Pdg</t>
  </si>
  <si>
    <t>YR20400347</t>
  </si>
  <si>
    <t>355</t>
  </si>
  <si>
    <t>00R1</t>
  </si>
  <si>
    <t>IDM Pemuda Mataram</t>
  </si>
  <si>
    <t>356</t>
  </si>
  <si>
    <t>00R6</t>
  </si>
  <si>
    <t>Yusniar Reza Armaya</t>
  </si>
  <si>
    <t>RS Amanah Mahmudah</t>
  </si>
  <si>
    <t>YR20400342</t>
  </si>
  <si>
    <t>357</t>
  </si>
  <si>
    <t>00R7</t>
  </si>
  <si>
    <t>Fachrul Islam</t>
  </si>
  <si>
    <t>Toko Surya Bangun</t>
  </si>
  <si>
    <t>YR20400358</t>
  </si>
  <si>
    <t>358</t>
  </si>
  <si>
    <t>00R8</t>
  </si>
  <si>
    <t>PT Aice Ice Cream</t>
  </si>
  <si>
    <t>YR20400337</t>
  </si>
  <si>
    <t>359</t>
  </si>
  <si>
    <t>00R9</t>
  </si>
  <si>
    <t>SPBU Sakra</t>
  </si>
  <si>
    <t>360</t>
  </si>
  <si>
    <t>00RA</t>
  </si>
  <si>
    <t>Wahyu Arianto</t>
  </si>
  <si>
    <t>AlfaMd Sidodadi</t>
  </si>
  <si>
    <t>YR20400353</t>
  </si>
  <si>
    <t>361</t>
  </si>
  <si>
    <t>00RB</t>
  </si>
  <si>
    <t>SPBU Manang 4457523</t>
  </si>
  <si>
    <t>YR20400318</t>
  </si>
  <si>
    <t>362</t>
  </si>
  <si>
    <t>00RC</t>
  </si>
  <si>
    <t>Andra Putra Pradana</t>
  </si>
  <si>
    <t>PT Eka Timur Raya</t>
  </si>
  <si>
    <t>YR20400359</t>
  </si>
  <si>
    <t>363</t>
  </si>
  <si>
    <t>00RD</t>
  </si>
  <si>
    <t>Cilegon Park</t>
  </si>
  <si>
    <t>YR20400344</t>
  </si>
  <si>
    <t>364</t>
  </si>
  <si>
    <t>00RE</t>
  </si>
  <si>
    <t>Apotek Ngunut Farma</t>
  </si>
  <si>
    <t>YR20400330</t>
  </si>
  <si>
    <t>365</t>
  </si>
  <si>
    <t>00RF</t>
  </si>
  <si>
    <t>Bandara Ngurah Rai Bali</t>
  </si>
  <si>
    <t>366</t>
  </si>
  <si>
    <t>00RH</t>
  </si>
  <si>
    <t>Ahmad Marzuki</t>
  </si>
  <si>
    <t>PFM Dermaga Klender</t>
  </si>
  <si>
    <t>YR20400357</t>
  </si>
  <si>
    <t>367</t>
  </si>
  <si>
    <t>00RJ</t>
  </si>
  <si>
    <t>PT Intercallin</t>
  </si>
  <si>
    <t>YR20400354</t>
  </si>
  <si>
    <t>368</t>
  </si>
  <si>
    <t>00RK</t>
  </si>
  <si>
    <t>SM Bangunan Abadi</t>
  </si>
  <si>
    <t>YR20400374</t>
  </si>
  <si>
    <t>369</t>
  </si>
  <si>
    <t>00RL</t>
  </si>
  <si>
    <t>Kop Kry Indocement</t>
  </si>
  <si>
    <t>YR20400368</t>
  </si>
  <si>
    <t>370</t>
  </si>
  <si>
    <t>00RM</t>
  </si>
  <si>
    <t>Harindra Suryasempurna 2</t>
  </si>
  <si>
    <t>YR20400365</t>
  </si>
  <si>
    <t>371</t>
  </si>
  <si>
    <t>00RN</t>
  </si>
  <si>
    <t>Kado Bajo</t>
  </si>
  <si>
    <t>372</t>
  </si>
  <si>
    <t>00RP</t>
  </si>
  <si>
    <t>Maput Kurniawan</t>
  </si>
  <si>
    <t>Pamella Enam</t>
  </si>
  <si>
    <t>YR20400321</t>
  </si>
  <si>
    <t>373</t>
  </si>
  <si>
    <t>00RR</t>
  </si>
  <si>
    <t>Park23</t>
  </si>
  <si>
    <t>374</t>
  </si>
  <si>
    <t>00RT</t>
  </si>
  <si>
    <t>Sugiyarto</t>
  </si>
  <si>
    <t>Alfa Selogiri 2 Wonogiri</t>
  </si>
  <si>
    <t>Wonogiri</t>
  </si>
  <si>
    <t>YR20400331</t>
  </si>
  <si>
    <t>375</t>
  </si>
  <si>
    <t>00RU</t>
  </si>
  <si>
    <t>Achmad Heri Kuswanto</t>
  </si>
  <si>
    <t>Basmalah Karanggeneng</t>
  </si>
  <si>
    <t>Lamongan</t>
  </si>
  <si>
    <t>YR20400349</t>
  </si>
  <si>
    <t>376</t>
  </si>
  <si>
    <t>00RV</t>
  </si>
  <si>
    <t>Basmalah Jangkar</t>
  </si>
  <si>
    <t>YR20400320</t>
  </si>
  <si>
    <t>377</t>
  </si>
  <si>
    <t>00RW</t>
  </si>
  <si>
    <t>PonPes Lirboyo 2</t>
  </si>
  <si>
    <t>YR20400314</t>
  </si>
  <si>
    <t>378</t>
  </si>
  <si>
    <t>00RY</t>
  </si>
  <si>
    <t>Urban Garden Resto</t>
  </si>
  <si>
    <t>YR20400366</t>
  </si>
  <si>
    <t>379</t>
  </si>
  <si>
    <t>00RZ</t>
  </si>
  <si>
    <t>Roy Sandhi Kurniawan</t>
  </si>
  <si>
    <t>Alfa Surabaya Cepu</t>
  </si>
  <si>
    <t>Rembang</t>
  </si>
  <si>
    <t>YR20400379</t>
  </si>
  <si>
    <t>380</t>
  </si>
  <si>
    <t>00T2</t>
  </si>
  <si>
    <t>Alfa Untung Suropati</t>
  </si>
  <si>
    <t>YO27200709</t>
  </si>
  <si>
    <t>381</t>
  </si>
  <si>
    <t>00T3</t>
  </si>
  <si>
    <t>CK Pererenan</t>
  </si>
  <si>
    <t>382</t>
  </si>
  <si>
    <t>00T4</t>
  </si>
  <si>
    <t>CK Renon 2 Bal 0294</t>
  </si>
  <si>
    <t>383</t>
  </si>
  <si>
    <t>00T8</t>
  </si>
  <si>
    <t>Alfa Cideng Barat 74</t>
  </si>
  <si>
    <t>YH98200109</t>
  </si>
  <si>
    <t>384</t>
  </si>
  <si>
    <t>00TD</t>
  </si>
  <si>
    <t>Basmalah Kepanjen</t>
  </si>
  <si>
    <t>YO27200840</t>
  </si>
  <si>
    <t>385</t>
  </si>
  <si>
    <t>00TE</t>
  </si>
  <si>
    <t>IDM Frontage Banjar</t>
  </si>
  <si>
    <t>YK19200303</t>
  </si>
  <si>
    <t>386</t>
  </si>
  <si>
    <t>00TF</t>
  </si>
  <si>
    <t>IDM Ingas Pendowo</t>
  </si>
  <si>
    <t>YR20400155</t>
  </si>
  <si>
    <t>387</t>
  </si>
  <si>
    <t>00TH</t>
  </si>
  <si>
    <t>IDM Cemani</t>
  </si>
  <si>
    <t>YH98200160</t>
  </si>
  <si>
    <t>388</t>
  </si>
  <si>
    <t>00TK</t>
  </si>
  <si>
    <t>Ade Rudia Suta</t>
  </si>
  <si>
    <t>SPBU CO RAT 19B</t>
  </si>
  <si>
    <t>YR20400157</t>
  </si>
  <si>
    <t>389</t>
  </si>
  <si>
    <t>00TM</t>
  </si>
  <si>
    <t>IDM Kaliuntu</t>
  </si>
  <si>
    <t>390</t>
  </si>
  <si>
    <t>00TR</t>
  </si>
  <si>
    <t>Alfa Hangtuah Barat</t>
  </si>
  <si>
    <t>391</t>
  </si>
  <si>
    <t>00TV</t>
  </si>
  <si>
    <t>Mohamad Aji Saputra</t>
  </si>
  <si>
    <t>IDM Harmoni Cimanggis</t>
  </si>
  <si>
    <t>YO27200991</t>
  </si>
  <si>
    <t>392</t>
  </si>
  <si>
    <t>00TW</t>
  </si>
  <si>
    <t>IDM Surya Kencana 2</t>
  </si>
  <si>
    <t>YO27200929</t>
  </si>
  <si>
    <t>393</t>
  </si>
  <si>
    <t>00TX</t>
  </si>
  <si>
    <t>Apriliandri</t>
  </si>
  <si>
    <t>IDM Pabuaran Tigaraksa</t>
  </si>
  <si>
    <t>YO27200406</t>
  </si>
  <si>
    <t>394</t>
  </si>
  <si>
    <t>00TY</t>
  </si>
  <si>
    <t>Coco Mart Sanggulan</t>
  </si>
  <si>
    <t>395</t>
  </si>
  <si>
    <t>00TZ</t>
  </si>
  <si>
    <t>Crystal Mart Lempuyang</t>
  </si>
  <si>
    <t>396</t>
  </si>
  <si>
    <t>00U1</t>
  </si>
  <si>
    <t>IDM Langsep</t>
  </si>
  <si>
    <t>YR21400259</t>
  </si>
  <si>
    <t>397</t>
  </si>
  <si>
    <t>00U2</t>
  </si>
  <si>
    <t>AlfaMd Jamin Ginting IV</t>
  </si>
  <si>
    <t>YR21400193</t>
  </si>
  <si>
    <t>398</t>
  </si>
  <si>
    <t>00U3</t>
  </si>
  <si>
    <t>IDM Nusa Kambangan</t>
  </si>
  <si>
    <t>399</t>
  </si>
  <si>
    <t>00U4</t>
  </si>
  <si>
    <t>Tyas Adi Prasetyo</t>
  </si>
  <si>
    <t>IDM Boston Square</t>
  </si>
  <si>
    <t>YO98200161</t>
  </si>
  <si>
    <t>400</t>
  </si>
  <si>
    <t>00U9</t>
  </si>
  <si>
    <t>Zidane Ramadhan</t>
  </si>
  <si>
    <t>IDM Bangun Nusa Raya</t>
  </si>
  <si>
    <t>YO98200176</t>
  </si>
  <si>
    <t>401</t>
  </si>
  <si>
    <t>00UA</t>
  </si>
  <si>
    <t>RS Mutiara Bunda</t>
  </si>
  <si>
    <t>YR20400112</t>
  </si>
  <si>
    <t>402</t>
  </si>
  <si>
    <t>00UD</t>
  </si>
  <si>
    <t>CK Puja Mandala</t>
  </si>
  <si>
    <t>403</t>
  </si>
  <si>
    <t>00UE</t>
  </si>
  <si>
    <t>SPBU 24.33170 Depati Amir</t>
  </si>
  <si>
    <t>YO27200773</t>
  </si>
  <si>
    <t>404</t>
  </si>
  <si>
    <t>00UF</t>
  </si>
  <si>
    <t>Fajar Saepul Akbar</t>
  </si>
  <si>
    <t>Alfa Tegal Kalapa</t>
  </si>
  <si>
    <t>Subang</t>
  </si>
  <si>
    <t>YO27200182</t>
  </si>
  <si>
    <t>405</t>
  </si>
  <si>
    <t>00UH</t>
  </si>
  <si>
    <t>Jumadil Mustamin A</t>
  </si>
  <si>
    <t>AlfaMd Super Ahmad Yani</t>
  </si>
  <si>
    <t>Palopo</t>
  </si>
  <si>
    <t>YR21400394</t>
  </si>
  <si>
    <t>406</t>
  </si>
  <si>
    <t>00UJ</t>
  </si>
  <si>
    <t>Yomart Cicalengka</t>
  </si>
  <si>
    <t>YK19200007</t>
  </si>
  <si>
    <t>407</t>
  </si>
  <si>
    <t>00UK</t>
  </si>
  <si>
    <t>ALFA SAKKOK</t>
  </si>
  <si>
    <t>YK19200021</t>
  </si>
  <si>
    <t>408</t>
  </si>
  <si>
    <t>00UL</t>
  </si>
  <si>
    <t>Alfa Mahendradata Utara</t>
  </si>
  <si>
    <t>409</t>
  </si>
  <si>
    <t>00UM</t>
  </si>
  <si>
    <t>IDM Mahendradata Utara</t>
  </si>
  <si>
    <t>410</t>
  </si>
  <si>
    <t>00UN</t>
  </si>
  <si>
    <t>IDM Thamrin</t>
  </si>
  <si>
    <t>YO27200916</t>
  </si>
  <si>
    <t>411</t>
  </si>
  <si>
    <t>00UP</t>
  </si>
  <si>
    <t>SPBU Gajah Mada Mendoyo</t>
  </si>
  <si>
    <t>412</t>
  </si>
  <si>
    <t>00UQ</t>
  </si>
  <si>
    <t>IDM Sisimangaraja</t>
  </si>
  <si>
    <t>YO27200689</t>
  </si>
  <si>
    <t>413</t>
  </si>
  <si>
    <t>00UR</t>
  </si>
  <si>
    <t>Irgi Achmad Fahrezi</t>
  </si>
  <si>
    <t>SPBU Raya Suramadu</t>
  </si>
  <si>
    <t>Bangkalan</t>
  </si>
  <si>
    <t>YR20400085</t>
  </si>
  <si>
    <t>414</t>
  </si>
  <si>
    <t>00UT</t>
  </si>
  <si>
    <t>Danang Setyo Putro</t>
  </si>
  <si>
    <t>TransM Pekalongan</t>
  </si>
  <si>
    <t>YH98200122</t>
  </si>
  <si>
    <t>415</t>
  </si>
  <si>
    <t>00UU</t>
  </si>
  <si>
    <t>Coco Mart Blahkiuh</t>
  </si>
  <si>
    <t>416</t>
  </si>
  <si>
    <t>00UV</t>
  </si>
  <si>
    <t>Coco Mart Tebongkang</t>
  </si>
  <si>
    <t>417</t>
  </si>
  <si>
    <t>00UW</t>
  </si>
  <si>
    <t>AlfaMd Krian Sidoarjo</t>
  </si>
  <si>
    <t>YK19200334</t>
  </si>
  <si>
    <t>418</t>
  </si>
  <si>
    <t>00UX</t>
  </si>
  <si>
    <t>SPBU Anturan Singaraja</t>
  </si>
  <si>
    <t>419</t>
  </si>
  <si>
    <t>00V0</t>
  </si>
  <si>
    <t>Ana Indrayana</t>
  </si>
  <si>
    <t>Yomart Jakapurwa</t>
  </si>
  <si>
    <t>YO27200134</t>
  </si>
  <si>
    <t>420</t>
  </si>
  <si>
    <t>00V2</t>
  </si>
  <si>
    <t>IDM Medan Sunggal</t>
  </si>
  <si>
    <t>YR21400499</t>
  </si>
  <si>
    <t>421</t>
  </si>
  <si>
    <t>00V4</t>
  </si>
  <si>
    <t>Arbi Heriyanto</t>
  </si>
  <si>
    <t>IDM Episentrum Kb Jeruk</t>
  </si>
  <si>
    <t>YO27201190</t>
  </si>
  <si>
    <t>422</t>
  </si>
  <si>
    <t>00V8</t>
  </si>
  <si>
    <t>Coco Mart Nuansa Utama</t>
  </si>
  <si>
    <t>423</t>
  </si>
  <si>
    <t>00V9</t>
  </si>
  <si>
    <t>Arys Mikro Celuk</t>
  </si>
  <si>
    <t>424</t>
  </si>
  <si>
    <t>00VB</t>
  </si>
  <si>
    <t>AFA ADA Grosera 2</t>
  </si>
  <si>
    <t>YR20400151</t>
  </si>
  <si>
    <t>425</t>
  </si>
  <si>
    <t>00VC</t>
  </si>
  <si>
    <t>Bandara Ngurah Rai ATM Ce</t>
  </si>
  <si>
    <t>426</t>
  </si>
  <si>
    <t>00VD</t>
  </si>
  <si>
    <t>Gereja YHS</t>
  </si>
  <si>
    <t>YR20400181</t>
  </si>
  <si>
    <t>427</t>
  </si>
  <si>
    <t>00VE</t>
  </si>
  <si>
    <t>CK Solontongan Buah Batu</t>
  </si>
  <si>
    <t>YH98200234</t>
  </si>
  <si>
    <t>428</t>
  </si>
  <si>
    <t>00VF</t>
  </si>
  <si>
    <t>Yudhi Roy Yani</t>
  </si>
  <si>
    <t>IDM Belitung Darat</t>
  </si>
  <si>
    <t>YO27200630</t>
  </si>
  <si>
    <t>429</t>
  </si>
  <si>
    <t>00VH</t>
  </si>
  <si>
    <t>IDM Padangsambian Klod</t>
  </si>
  <si>
    <t>430</t>
  </si>
  <si>
    <t>00VJ</t>
  </si>
  <si>
    <t>Zulfian Ashidiqi</t>
  </si>
  <si>
    <t>IDM Graha Raya Bintaro</t>
  </si>
  <si>
    <t>YO27201046</t>
  </si>
  <si>
    <t>431</t>
  </si>
  <si>
    <t>00VL</t>
  </si>
  <si>
    <t>Randi Yusmar</t>
  </si>
  <si>
    <t>Psr Modern Mutiara</t>
  </si>
  <si>
    <t>YN23200133</t>
  </si>
  <si>
    <t>432</t>
  </si>
  <si>
    <t>00VM</t>
  </si>
  <si>
    <t>Alfa Villa Inti Persada</t>
  </si>
  <si>
    <t>YR21400034</t>
  </si>
  <si>
    <t>433</t>
  </si>
  <si>
    <t>00VP</t>
  </si>
  <si>
    <t>IDM Tanjung Pura 3A</t>
  </si>
  <si>
    <t>YO98200225</t>
  </si>
  <si>
    <t>434</t>
  </si>
  <si>
    <t>00VQ</t>
  </si>
  <si>
    <t>IDM Allogio</t>
  </si>
  <si>
    <t>YO27200851</t>
  </si>
  <si>
    <t>435</t>
  </si>
  <si>
    <t>00VR</t>
  </si>
  <si>
    <t>Alfa Duri Selatan II</t>
  </si>
  <si>
    <t>YR20400392</t>
  </si>
  <si>
    <t>436</t>
  </si>
  <si>
    <t>00VT</t>
  </si>
  <si>
    <t>Ovin Aditya</t>
  </si>
  <si>
    <t>Psr Jaya Kenari</t>
  </si>
  <si>
    <t>YH98200080</t>
  </si>
  <si>
    <t>437</t>
  </si>
  <si>
    <t>00VU</t>
  </si>
  <si>
    <t>Gedung Metro Sunter</t>
  </si>
  <si>
    <t>YR21400037</t>
  </si>
  <si>
    <t>438</t>
  </si>
  <si>
    <t>00VZ</t>
  </si>
  <si>
    <t>IDM Daan Mogot KM 10</t>
  </si>
  <si>
    <t>YO27200771</t>
  </si>
  <si>
    <t>439</t>
  </si>
  <si>
    <t>00W0</t>
  </si>
  <si>
    <t>Fikri Wahyudin</t>
  </si>
  <si>
    <t>IDM Nangka Ciapus</t>
  </si>
  <si>
    <t>YO98200062</t>
  </si>
  <si>
    <t>440</t>
  </si>
  <si>
    <t>00W1</t>
  </si>
  <si>
    <t>Irfan Adi Cahyono</t>
  </si>
  <si>
    <t>IDM Sidomoyo</t>
  </si>
  <si>
    <t>YO27200273</t>
  </si>
  <si>
    <t>441</t>
  </si>
  <si>
    <t>00W2</t>
  </si>
  <si>
    <t>CK Rest Area Km 26</t>
  </si>
  <si>
    <t>YO27200490</t>
  </si>
  <si>
    <t>442</t>
  </si>
  <si>
    <t>00W3</t>
  </si>
  <si>
    <t>Bagus Widodo</t>
  </si>
  <si>
    <t>Bogajaya Juanda</t>
  </si>
  <si>
    <t>YN23200145</t>
  </si>
  <si>
    <t>443</t>
  </si>
  <si>
    <t>00W4</t>
  </si>
  <si>
    <t>IDM Hive Himalaya</t>
  </si>
  <si>
    <t>YO98200146</t>
  </si>
  <si>
    <t>444</t>
  </si>
  <si>
    <t>00W6</t>
  </si>
  <si>
    <t>IDM Salembaran Jaya</t>
  </si>
  <si>
    <t>YO98200251</t>
  </si>
  <si>
    <t>445</t>
  </si>
  <si>
    <t>00W7</t>
  </si>
  <si>
    <t>Guardian Taman Palem</t>
  </si>
  <si>
    <t>YR20400110</t>
  </si>
  <si>
    <t>446</t>
  </si>
  <si>
    <t>00W8</t>
  </si>
  <si>
    <t>IDM Joglo Raya 88</t>
  </si>
  <si>
    <t>YO98200149</t>
  </si>
  <si>
    <t>447</t>
  </si>
  <si>
    <t>00W9</t>
  </si>
  <si>
    <t>Rizky Abdillah</t>
  </si>
  <si>
    <t>OMI Koppas Kranggan</t>
  </si>
  <si>
    <t>YO27200961</t>
  </si>
  <si>
    <t>448</t>
  </si>
  <si>
    <t>00WC</t>
  </si>
  <si>
    <t>IDM Mayor Kusen Mendut</t>
  </si>
  <si>
    <t>YR21400327</t>
  </si>
  <si>
    <t>449</t>
  </si>
  <si>
    <t>00WD</t>
  </si>
  <si>
    <t>Ifan Fadilla</t>
  </si>
  <si>
    <t>CK Pangrango 3 Bogor</t>
  </si>
  <si>
    <t>YH98200223</t>
  </si>
  <si>
    <t>450</t>
  </si>
  <si>
    <t>YO27200909</t>
  </si>
  <si>
    <t>00WK</t>
  </si>
  <si>
    <t>Alfa Saga Sepuh</t>
  </si>
  <si>
    <t>YK19200341</t>
  </si>
  <si>
    <t>452</t>
  </si>
  <si>
    <t>00WL</t>
  </si>
  <si>
    <t>Muhammad Rifaldi</t>
  </si>
  <si>
    <t>Alfa Jl Pahlawan</t>
  </si>
  <si>
    <t>YO27200869</t>
  </si>
  <si>
    <t>453</t>
  </si>
  <si>
    <t>00WM</t>
  </si>
  <si>
    <t>IDM Bogor Kemang Res</t>
  </si>
  <si>
    <t>YO98200117</t>
  </si>
  <si>
    <t>454</t>
  </si>
  <si>
    <t>00WN</t>
  </si>
  <si>
    <t>IDM Jampea 127</t>
  </si>
  <si>
    <t>YO98200077</t>
  </si>
  <si>
    <t>455</t>
  </si>
  <si>
    <t>00WP</t>
  </si>
  <si>
    <t>IDM Setia Budi Pamulang</t>
  </si>
  <si>
    <t>YR21400449</t>
  </si>
  <si>
    <t>456</t>
  </si>
  <si>
    <t>00WQ</t>
  </si>
  <si>
    <t>IDM Marunda Baru</t>
  </si>
  <si>
    <t>YR21400120</t>
  </si>
  <si>
    <t>457</t>
  </si>
  <si>
    <t>458</t>
  </si>
  <si>
    <t>00WV</t>
  </si>
  <si>
    <t>Roza Nofri Yanto</t>
  </si>
  <si>
    <t>Alfa Ridwan Rais 4</t>
  </si>
  <si>
    <t>YO98200293</t>
  </si>
  <si>
    <t>459</t>
  </si>
  <si>
    <t>00WX</t>
  </si>
  <si>
    <t>KANTOR ESTATE MNGT PIK</t>
  </si>
  <si>
    <t>YO27201200</t>
  </si>
  <si>
    <t>460</t>
  </si>
  <si>
    <t>00WY</t>
  </si>
  <si>
    <t>IDM Leguti</t>
  </si>
  <si>
    <t>YO27201156</t>
  </si>
  <si>
    <t>461</t>
  </si>
  <si>
    <t>00WZ</t>
  </si>
  <si>
    <t>Yomart Warungkondang</t>
  </si>
  <si>
    <t>YR20400222</t>
  </si>
  <si>
    <t>462</t>
  </si>
  <si>
    <t>00X0</t>
  </si>
  <si>
    <t>Anjar Ginanjar</t>
  </si>
  <si>
    <t>RS Asri Purwakarta</t>
  </si>
  <si>
    <t>Purwakarta</t>
  </si>
  <si>
    <t>YR20400188</t>
  </si>
  <si>
    <t>463</t>
  </si>
  <si>
    <t>00X2</t>
  </si>
  <si>
    <t>IDM Bareng Krajan</t>
  </si>
  <si>
    <t>YO27200790</t>
  </si>
  <si>
    <t>464</t>
  </si>
  <si>
    <t>00X3</t>
  </si>
  <si>
    <t>Alfa Grand Sutera</t>
  </si>
  <si>
    <t>YO27200985</t>
  </si>
  <si>
    <t>465</t>
  </si>
  <si>
    <t>00X4</t>
  </si>
  <si>
    <t>CK Tegallalang</t>
  </si>
  <si>
    <t>466</t>
  </si>
  <si>
    <t>00X6</t>
  </si>
  <si>
    <t>Yusuf Maolana</t>
  </si>
  <si>
    <t>Yomart Pakuwon</t>
  </si>
  <si>
    <t>Sukabumi</t>
  </si>
  <si>
    <t>YR20400185</t>
  </si>
  <si>
    <t>467</t>
  </si>
  <si>
    <t>468</t>
  </si>
  <si>
    <t>YO98200266</t>
  </si>
  <si>
    <t>469</t>
  </si>
  <si>
    <t>00XB</t>
  </si>
  <si>
    <t>Ilham Maulana</t>
  </si>
  <si>
    <t>DanDan Pasar Ceplak</t>
  </si>
  <si>
    <t>YO98200032</t>
  </si>
  <si>
    <t>470</t>
  </si>
  <si>
    <t>00XC</t>
  </si>
  <si>
    <t>Psr Jaya Rawa Badak</t>
  </si>
  <si>
    <t>YR20400044</t>
  </si>
  <si>
    <t>471</t>
  </si>
  <si>
    <t>00XH</t>
  </si>
  <si>
    <t>Yazid Ardan</t>
  </si>
  <si>
    <t>AlfaMd Teluk Gong</t>
  </si>
  <si>
    <t>YR21400122</t>
  </si>
  <si>
    <t>472</t>
  </si>
  <si>
    <t>00XL</t>
  </si>
  <si>
    <t>AlfaMd Pasar Kemis</t>
  </si>
  <si>
    <t>YR21400155</t>
  </si>
  <si>
    <t>473</t>
  </si>
  <si>
    <t>00XQ</t>
  </si>
  <si>
    <t>Alfa Kukusan</t>
  </si>
  <si>
    <t>YO27201112</t>
  </si>
  <si>
    <t>474</t>
  </si>
  <si>
    <t>00XR</t>
  </si>
  <si>
    <t>Alfa Villa Nusa Indah VII</t>
  </si>
  <si>
    <t>YR21400010</t>
  </si>
  <si>
    <t>475</t>
  </si>
  <si>
    <t>00XU</t>
  </si>
  <si>
    <t>Alfa Isa</t>
  </si>
  <si>
    <t>YH98200010</t>
  </si>
  <si>
    <t>476</t>
  </si>
  <si>
    <t>00XV</t>
  </si>
  <si>
    <t>Thamrin</t>
  </si>
  <si>
    <t>YO27200913</t>
  </si>
  <si>
    <t>477</t>
  </si>
  <si>
    <t>00XW</t>
  </si>
  <si>
    <t>Muhamad Faisal Adam</t>
  </si>
  <si>
    <t>IDM Ruko Palais de Paris</t>
  </si>
  <si>
    <t>YR21400075</t>
  </si>
  <si>
    <t>478</t>
  </si>
  <si>
    <t>00XX</t>
  </si>
  <si>
    <t>IDM Salaman</t>
  </si>
  <si>
    <t>YO27200903</t>
  </si>
  <si>
    <t>479</t>
  </si>
  <si>
    <t>00XZ</t>
  </si>
  <si>
    <t>CK Sinkom Batam</t>
  </si>
  <si>
    <t>YR21400102</t>
  </si>
  <si>
    <t>480</t>
  </si>
  <si>
    <t>00Y0</t>
  </si>
  <si>
    <t>IDM Taman Semanan Raya</t>
  </si>
  <si>
    <t>YH98200141</t>
  </si>
  <si>
    <t>481</t>
  </si>
  <si>
    <t>00Y1</t>
  </si>
  <si>
    <t>Yogi Syarkawi</t>
  </si>
  <si>
    <t>IDM Laute Kendari</t>
  </si>
  <si>
    <t>Kendari</t>
  </si>
  <si>
    <t>YO27200775</t>
  </si>
  <si>
    <t>482</t>
  </si>
  <si>
    <t>00Y2</t>
  </si>
  <si>
    <t>Alamsyah</t>
  </si>
  <si>
    <t>IDM SPBU Singadekane</t>
  </si>
  <si>
    <t>YR21400353</t>
  </si>
  <si>
    <t>483</t>
  </si>
  <si>
    <t>00Y3</t>
  </si>
  <si>
    <t>CK Pesanggaran</t>
  </si>
  <si>
    <t>484</t>
  </si>
  <si>
    <t>00Y4</t>
  </si>
  <si>
    <t>CK Munggu Pererenan</t>
  </si>
  <si>
    <t>485</t>
  </si>
  <si>
    <t>00Y6</t>
  </si>
  <si>
    <t>Ahmad Nur Fauji</t>
  </si>
  <si>
    <t>IDM Bekasi Timur Reg III</t>
  </si>
  <si>
    <t>YO98200273</t>
  </si>
  <si>
    <t>486</t>
  </si>
  <si>
    <t>00Y7</t>
  </si>
  <si>
    <t>Superindo Gandul</t>
  </si>
  <si>
    <t>YR20400068</t>
  </si>
  <si>
    <t>487</t>
  </si>
  <si>
    <t>00YA</t>
  </si>
  <si>
    <t>FamilyM Sungai Landak</t>
  </si>
  <si>
    <t>YR20400386</t>
  </si>
  <si>
    <t>488</t>
  </si>
  <si>
    <t>00YJ</t>
  </si>
  <si>
    <t>Swalayan DM 1</t>
  </si>
  <si>
    <t>YR20400265</t>
  </si>
  <si>
    <t>489</t>
  </si>
  <si>
    <t>00YK</t>
  </si>
  <si>
    <t>Hendry Aryadi</t>
  </si>
  <si>
    <t>Hotel Horison</t>
  </si>
  <si>
    <t>ADVANTAGE PURWOKERTO</t>
  </si>
  <si>
    <t>Purworejo</t>
  </si>
  <si>
    <t>YR20400294</t>
  </si>
  <si>
    <t>490</t>
  </si>
  <si>
    <t>00YL</t>
  </si>
  <si>
    <t>Agus Natalinu Damaisyaputra</t>
  </si>
  <si>
    <t>Larita Resto</t>
  </si>
  <si>
    <t>YR20400275</t>
  </si>
  <si>
    <t>491</t>
  </si>
  <si>
    <t>00YM</t>
  </si>
  <si>
    <t>Nirwan Sri Adianto</t>
  </si>
  <si>
    <t>De Aroma Boyolali</t>
  </si>
  <si>
    <t>YR20400251</t>
  </si>
  <si>
    <t>492</t>
  </si>
  <si>
    <t>00YN</t>
  </si>
  <si>
    <t>Perumahan Bumyagara</t>
  </si>
  <si>
    <t>YR20400257</t>
  </si>
  <si>
    <t>493</t>
  </si>
  <si>
    <t>00YP</t>
  </si>
  <si>
    <t>Lalu Galih Yusuf Wiranata</t>
  </si>
  <si>
    <t>Podjok Halal Tol Desari</t>
  </si>
  <si>
    <t>YR20400286</t>
  </si>
  <si>
    <t>494</t>
  </si>
  <si>
    <t>00YQ</t>
  </si>
  <si>
    <t>The East</t>
  </si>
  <si>
    <t>WIRATANU JAKARTA</t>
  </si>
  <si>
    <t>YR20400271</t>
  </si>
  <si>
    <t>495</t>
  </si>
  <si>
    <t>00YR</t>
  </si>
  <si>
    <t>Yomart Kalasan</t>
  </si>
  <si>
    <t>YR20400261</t>
  </si>
  <si>
    <t>00YT</t>
  </si>
  <si>
    <t>Indocement Palimanan</t>
  </si>
  <si>
    <t>YR20400273</t>
  </si>
  <si>
    <t>497</t>
  </si>
  <si>
    <t>00YU</t>
  </si>
  <si>
    <t>Wildan Saefurizal</t>
  </si>
  <si>
    <t>Yomart Cikalong Kulon</t>
  </si>
  <si>
    <t>YR20400258</t>
  </si>
  <si>
    <t>498</t>
  </si>
  <si>
    <t>00YV</t>
  </si>
  <si>
    <t>SPBU 34.43123 Cibolang</t>
  </si>
  <si>
    <t>YR20400277</t>
  </si>
  <si>
    <t>499</t>
  </si>
  <si>
    <t>00YW</t>
  </si>
  <si>
    <t>Hotel Bimo</t>
  </si>
  <si>
    <t>YR20400252</t>
  </si>
  <si>
    <t>500</t>
  </si>
  <si>
    <t>00YX</t>
  </si>
  <si>
    <t>Alfa Tj Siapi api IV</t>
  </si>
  <si>
    <t>YR20400262</t>
  </si>
  <si>
    <t>501</t>
  </si>
  <si>
    <t>00YY</t>
  </si>
  <si>
    <t>Pasar Modern Intermoda</t>
  </si>
  <si>
    <t>YR20400281</t>
  </si>
  <si>
    <t>502</t>
  </si>
  <si>
    <t>00YZ</t>
  </si>
  <si>
    <t>Alfa Ruko Elang Laut II</t>
  </si>
  <si>
    <t>YR20400284</t>
  </si>
  <si>
    <t>503</t>
  </si>
  <si>
    <t>00Z1</t>
  </si>
  <si>
    <t>SPBU Depok Cirebon</t>
  </si>
  <si>
    <t>SECURICOR CIREBON</t>
  </si>
  <si>
    <t>YK19200088</t>
  </si>
  <si>
    <t>504</t>
  </si>
  <si>
    <t>00Z2</t>
  </si>
  <si>
    <t>Apotek K24 Teluk Gong</t>
  </si>
  <si>
    <t>YO27201099</t>
  </si>
  <si>
    <t>505</t>
  </si>
  <si>
    <t>00Z4</t>
  </si>
  <si>
    <t>Ravi Handika</t>
  </si>
  <si>
    <t>Yayasan Widya Dharma</t>
  </si>
  <si>
    <t>YO27200674</t>
  </si>
  <si>
    <t>506</t>
  </si>
  <si>
    <t>00ZB</t>
  </si>
  <si>
    <t>Arys Mikro Dukuh Tabanan</t>
  </si>
  <si>
    <t>507</t>
  </si>
  <si>
    <t>00ZC</t>
  </si>
  <si>
    <t>AlfaMd Mangga 3</t>
  </si>
  <si>
    <t>YR20400370</t>
  </si>
  <si>
    <t>508</t>
  </si>
  <si>
    <t>00ZE</t>
  </si>
  <si>
    <t>PT Bukit Jaya Perkasa</t>
  </si>
  <si>
    <t>YR20400387</t>
  </si>
  <si>
    <t>00ZH</t>
  </si>
  <si>
    <t>Apartemen The Nest Puri</t>
  </si>
  <si>
    <t>YR20400335</t>
  </si>
  <si>
    <t>510</t>
  </si>
  <si>
    <t>00ZJ</t>
  </si>
  <si>
    <t>IDM Sam Ratulangi</t>
  </si>
  <si>
    <t>YO27200936</t>
  </si>
  <si>
    <t>511</t>
  </si>
  <si>
    <t>00ZK</t>
  </si>
  <si>
    <t>AlfaMd MT Haryono Cilacap</t>
  </si>
  <si>
    <t>YR20400307</t>
  </si>
  <si>
    <t>512</t>
  </si>
  <si>
    <t>00ZL</t>
  </si>
  <si>
    <t>AlfaMd Bangil</t>
  </si>
  <si>
    <t>YR20400339</t>
  </si>
  <si>
    <t>513</t>
  </si>
  <si>
    <t>00ZM</t>
  </si>
  <si>
    <t>Alfa Pejagalan Pekojan</t>
  </si>
  <si>
    <t>YR20400319</t>
  </si>
  <si>
    <t>514</t>
  </si>
  <si>
    <t>00ZN</t>
  </si>
  <si>
    <t>Basmalah Mimbaan</t>
  </si>
  <si>
    <t>YR20400324</t>
  </si>
  <si>
    <t>00ZP</t>
  </si>
  <si>
    <t>Yomart Ciwastra 3</t>
  </si>
  <si>
    <t>TAG BANDUNG</t>
  </si>
  <si>
    <t>YR20400351</t>
  </si>
  <si>
    <t>516</t>
  </si>
  <si>
    <t>00ZQ</t>
  </si>
  <si>
    <t>Alfa Bukit Pamulang Indah</t>
  </si>
  <si>
    <t>YR20400308</t>
  </si>
  <si>
    <t>517</t>
  </si>
  <si>
    <t>00ZT</t>
  </si>
  <si>
    <t>IDM Chairil anwar 7</t>
  </si>
  <si>
    <t>YR20400350</t>
  </si>
  <si>
    <t>518</t>
  </si>
  <si>
    <t>00ZU</t>
  </si>
  <si>
    <t>AlfaMd Cisauk Suradita</t>
  </si>
  <si>
    <t>YR20400348</t>
  </si>
  <si>
    <t>519</t>
  </si>
  <si>
    <t>00ZV</t>
  </si>
  <si>
    <t>Yomart Babakan Gebang</t>
  </si>
  <si>
    <t>YR20400336</t>
  </si>
  <si>
    <t>520</t>
  </si>
  <si>
    <t>00ZW</t>
  </si>
  <si>
    <t>Supermarket Bhakti Karya</t>
  </si>
  <si>
    <t>YR20400332</t>
  </si>
  <si>
    <t>521</t>
  </si>
  <si>
    <t>00ZX</t>
  </si>
  <si>
    <t>Etira Cemoro Gading</t>
  </si>
  <si>
    <t>YR20400325</t>
  </si>
  <si>
    <t>522</t>
  </si>
  <si>
    <t>00ZY</t>
  </si>
  <si>
    <t>AlfaMd Kutawaringin</t>
  </si>
  <si>
    <t>YR20400345</t>
  </si>
  <si>
    <t>523</t>
  </si>
  <si>
    <t>00ZZ</t>
  </si>
  <si>
    <t>Yomart Haji Gofur</t>
  </si>
  <si>
    <t>YR20400302</t>
  </si>
  <si>
    <t>524</t>
  </si>
  <si>
    <t>0102</t>
  </si>
  <si>
    <t>Yomart Citamiang</t>
  </si>
  <si>
    <t>YR20400303</t>
  </si>
  <si>
    <t>525</t>
  </si>
  <si>
    <t>0105</t>
  </si>
  <si>
    <t>Yomart Pasir Impun Ry</t>
  </si>
  <si>
    <t>YR20400494</t>
  </si>
  <si>
    <t>526</t>
  </si>
  <si>
    <t>Yan Barlian</t>
  </si>
  <si>
    <t>Yomart Sukalarang</t>
  </si>
  <si>
    <t>YR20400311</t>
  </si>
  <si>
    <t>527</t>
  </si>
  <si>
    <t>010A</t>
  </si>
  <si>
    <t>Oriza Dio Aria</t>
  </si>
  <si>
    <t>Yomart Gempolsari</t>
  </si>
  <si>
    <t>YR20400296</t>
  </si>
  <si>
    <t>528</t>
  </si>
  <si>
    <t>010B</t>
  </si>
  <si>
    <t>Yomart Cimaung</t>
  </si>
  <si>
    <t>YR20400327</t>
  </si>
  <si>
    <t>529</t>
  </si>
  <si>
    <t>010D</t>
  </si>
  <si>
    <t>TOKO DAGING NUSANTARA</t>
  </si>
  <si>
    <t>YR20400501</t>
  </si>
  <si>
    <t>530</t>
  </si>
  <si>
    <t>010E</t>
  </si>
  <si>
    <t>AlfaMd Parung Jabon</t>
  </si>
  <si>
    <t>YR20400479</t>
  </si>
  <si>
    <t>531</t>
  </si>
  <si>
    <t>010F</t>
  </si>
  <si>
    <t>AlfaMd Raya Pemuda</t>
  </si>
  <si>
    <t>YR20400495</t>
  </si>
  <si>
    <t>532</t>
  </si>
  <si>
    <t>010J</t>
  </si>
  <si>
    <t>IDM North Golden Finch</t>
  </si>
  <si>
    <t>YO27201128</t>
  </si>
  <si>
    <t>533</t>
  </si>
  <si>
    <t>010P</t>
  </si>
  <si>
    <t>AlfaMd Atma Asnawi</t>
  </si>
  <si>
    <t>YK19200024</t>
  </si>
  <si>
    <t>534</t>
  </si>
  <si>
    <t>010Q</t>
  </si>
  <si>
    <t>Alfa Empu Barada</t>
  </si>
  <si>
    <t>YO27200711</t>
  </si>
  <si>
    <t>535</t>
  </si>
  <si>
    <t>010S</t>
  </si>
  <si>
    <t>Garuda Mitra</t>
  </si>
  <si>
    <t>YO27200816</t>
  </si>
  <si>
    <t>536</t>
  </si>
  <si>
    <t>010W</t>
  </si>
  <si>
    <t>SPBU CO 3111601 Meruya</t>
  </si>
  <si>
    <t>YR20400061</t>
  </si>
  <si>
    <t>537</t>
  </si>
  <si>
    <t>010X</t>
  </si>
  <si>
    <t>SPBU CO 3111501 Kedoya</t>
  </si>
  <si>
    <t>YR20400493</t>
  </si>
  <si>
    <t>538</t>
  </si>
  <si>
    <t>010Z</t>
  </si>
  <si>
    <t>Farmers Market Rawamangun</t>
  </si>
  <si>
    <t>YN23200078</t>
  </si>
  <si>
    <t>539</t>
  </si>
  <si>
    <t>0112</t>
  </si>
  <si>
    <t>Jaka Ashputra</t>
  </si>
  <si>
    <t>IDM Jamuju Depok</t>
  </si>
  <si>
    <t>YO27200922</t>
  </si>
  <si>
    <t>540</t>
  </si>
  <si>
    <t>0113</t>
  </si>
  <si>
    <t>Muhammad Ferdian</t>
  </si>
  <si>
    <t>WTC 1</t>
  </si>
  <si>
    <t>YO27200905</t>
  </si>
  <si>
    <t>541</t>
  </si>
  <si>
    <t>0118</t>
  </si>
  <si>
    <t>KFA 242 Raya Kuta</t>
  </si>
  <si>
    <t>542</t>
  </si>
  <si>
    <t>011A</t>
  </si>
  <si>
    <t>Cheil Jedang Samsung</t>
  </si>
  <si>
    <t>YR20400456</t>
  </si>
  <si>
    <t>543</t>
  </si>
  <si>
    <t>011B</t>
  </si>
  <si>
    <t>Indogrosir Denpasar</t>
  </si>
  <si>
    <t>544</t>
  </si>
  <si>
    <t>011C</t>
  </si>
  <si>
    <t>CK Gatsu Hook</t>
  </si>
  <si>
    <t>545</t>
  </si>
  <si>
    <t>011D</t>
  </si>
  <si>
    <t>PFM Delman Kebayoran</t>
  </si>
  <si>
    <t>YR20400401</t>
  </si>
  <si>
    <t>546</t>
  </si>
  <si>
    <t>011E</t>
  </si>
  <si>
    <t>Amanda Mart Ciwastra</t>
  </si>
  <si>
    <t>YR20400437</t>
  </si>
  <si>
    <t>547</t>
  </si>
  <si>
    <t>011N</t>
  </si>
  <si>
    <t>Amanda Mart Ciparay</t>
  </si>
  <si>
    <t>YR20400377</t>
  </si>
  <si>
    <t>548</t>
  </si>
  <si>
    <t>011Q</t>
  </si>
  <si>
    <t>Hotel Clarion</t>
  </si>
  <si>
    <t>YR21400209</t>
  </si>
  <si>
    <t>549</t>
  </si>
  <si>
    <t>011R</t>
  </si>
  <si>
    <t>Amanda Mart Panghegar</t>
  </si>
  <si>
    <t>YR20400362</t>
  </si>
  <si>
    <t>550</t>
  </si>
  <si>
    <t>011T</t>
  </si>
  <si>
    <t>Dicky Fadillah Sandi</t>
  </si>
  <si>
    <t>Amanda Mart Indramayu</t>
  </si>
  <si>
    <t>YR20400436</t>
  </si>
  <si>
    <t>551</t>
  </si>
  <si>
    <t>011V</t>
  </si>
  <si>
    <t>Amanda Mart GBI</t>
  </si>
  <si>
    <t>YR20400420</t>
  </si>
  <si>
    <t>552</t>
  </si>
  <si>
    <t>011Y</t>
  </si>
  <si>
    <t>Farmers Pondok Kopi</t>
  </si>
  <si>
    <t>YR20400364</t>
  </si>
  <si>
    <t>553</t>
  </si>
  <si>
    <t>011Z</t>
  </si>
  <si>
    <t>Basmalah Gambir Kuning</t>
  </si>
  <si>
    <t>YR20400435</t>
  </si>
  <si>
    <t>554</t>
  </si>
  <si>
    <t>0120</t>
  </si>
  <si>
    <t>CK Citra Permai</t>
  </si>
  <si>
    <t>YR20400429</t>
  </si>
  <si>
    <t>0121</t>
  </si>
  <si>
    <t>Ricky Ardiansyah</t>
  </si>
  <si>
    <t>AlfaMd Setia Luhur</t>
  </si>
  <si>
    <t>YR20400395</t>
  </si>
  <si>
    <t>556</t>
  </si>
  <si>
    <t>0126</t>
  </si>
  <si>
    <t>Alfa Toar Raya</t>
  </si>
  <si>
    <t>YR20400412</t>
  </si>
  <si>
    <t>557</t>
  </si>
  <si>
    <t>0127</t>
  </si>
  <si>
    <t>CK Padang Luwih</t>
  </si>
  <si>
    <t>558</t>
  </si>
  <si>
    <t>0128</t>
  </si>
  <si>
    <t>Pitoyo</t>
  </si>
  <si>
    <t>Tip Top Cimone</t>
  </si>
  <si>
    <t>YR20400414</t>
  </si>
  <si>
    <t>559</t>
  </si>
  <si>
    <t>012A</t>
  </si>
  <si>
    <t>Mulia Gading Kencana</t>
  </si>
  <si>
    <t>YR20400400</t>
  </si>
  <si>
    <t>560</t>
  </si>
  <si>
    <t>012S</t>
  </si>
  <si>
    <t>RS Bina sehat</t>
  </si>
  <si>
    <t>YR21400459</t>
  </si>
  <si>
    <t>561</t>
  </si>
  <si>
    <t>013H</t>
  </si>
  <si>
    <t>IDM Genengan</t>
  </si>
  <si>
    <t>YR21400228</t>
  </si>
  <si>
    <t>562</t>
  </si>
  <si>
    <t>013J</t>
  </si>
  <si>
    <t>M. Abdul Baqrik</t>
  </si>
  <si>
    <t>Yomart Tawang</t>
  </si>
  <si>
    <t>YO27200144</t>
  </si>
  <si>
    <t>563</t>
  </si>
  <si>
    <t>013K</t>
  </si>
  <si>
    <t>Tk MutiaraCahaya Mejasem2</t>
  </si>
  <si>
    <t>YK19200020</t>
  </si>
  <si>
    <t>564</t>
  </si>
  <si>
    <t>013L</t>
  </si>
  <si>
    <t>Muhammad Arifin</t>
  </si>
  <si>
    <t>Toko Permata Mart</t>
  </si>
  <si>
    <t>Manokwari</t>
  </si>
  <si>
    <t>YR21400056</t>
  </si>
  <si>
    <t>Papua Barat</t>
  </si>
  <si>
    <t>565</t>
  </si>
  <si>
    <t>013P</t>
  </si>
  <si>
    <t>King Ocean Agus Salim</t>
  </si>
  <si>
    <t>RS Persada</t>
  </si>
  <si>
    <t>YR21400263</t>
  </si>
  <si>
    <t>566</t>
  </si>
  <si>
    <t>013S</t>
  </si>
  <si>
    <t>Helmi Nurdiana</t>
  </si>
  <si>
    <t>(08:00 - 17:00)</t>
  </si>
  <si>
    <t>YR21400084</t>
  </si>
  <si>
    <t>567</t>
  </si>
  <si>
    <t>013W</t>
  </si>
  <si>
    <t>AlfaMD Super Tondo</t>
  </si>
  <si>
    <t>YR20400451</t>
  </si>
  <si>
    <t>568</t>
  </si>
  <si>
    <t>013Y</t>
  </si>
  <si>
    <t>Alfa Tanjung Gusta</t>
  </si>
  <si>
    <t>YO27200624</t>
  </si>
  <si>
    <t>569</t>
  </si>
  <si>
    <t>013Z</t>
  </si>
  <si>
    <t>Mini Market Lapan-Lapan 2</t>
  </si>
  <si>
    <t>YR21400167</t>
  </si>
  <si>
    <t>570</t>
  </si>
  <si>
    <t>Samsul Bahari</t>
  </si>
  <si>
    <t>SSI TARAKAN</t>
  </si>
  <si>
    <t>Tarakan</t>
  </si>
  <si>
    <t>YO27200214</t>
  </si>
  <si>
    <t>Kalimantan Utara</t>
  </si>
  <si>
    <t>571</t>
  </si>
  <si>
    <t>0145</t>
  </si>
  <si>
    <t>Alfa Ploso Mojo</t>
  </si>
  <si>
    <t>YR20400123</t>
  </si>
  <si>
    <t>572</t>
  </si>
  <si>
    <t>0148</t>
  </si>
  <si>
    <t>Klaten Town Square</t>
  </si>
  <si>
    <t>(10:00 - 21:00)</t>
  </si>
  <si>
    <t>YO27200872</t>
  </si>
  <si>
    <t>573</t>
  </si>
  <si>
    <t>014A</t>
  </si>
  <si>
    <t>Alfa Bedingin</t>
  </si>
  <si>
    <t>YN23200092</t>
  </si>
  <si>
    <t>574</t>
  </si>
  <si>
    <t>014D</t>
  </si>
  <si>
    <t>Alfa KH Azhari II</t>
  </si>
  <si>
    <t>YR21400378</t>
  </si>
  <si>
    <t>575</t>
  </si>
  <si>
    <t>014J</t>
  </si>
  <si>
    <t>Alfa Jabon Mekar Parung</t>
  </si>
  <si>
    <t>YO27200225</t>
  </si>
  <si>
    <t>576</t>
  </si>
  <si>
    <t>014K</t>
  </si>
  <si>
    <t>Alfa Ruko Galaxy</t>
  </si>
  <si>
    <t>YO27201080</t>
  </si>
  <si>
    <t>577</t>
  </si>
  <si>
    <t>014N</t>
  </si>
  <si>
    <t>RS Harapan Keluarga</t>
  </si>
  <si>
    <t>YR21400128</t>
  </si>
  <si>
    <t>578</t>
  </si>
  <si>
    <t>014Z</t>
  </si>
  <si>
    <t>IDM Rawa Buaya</t>
  </si>
  <si>
    <t>YO98200223</t>
  </si>
  <si>
    <t>579</t>
  </si>
  <si>
    <t>0151</t>
  </si>
  <si>
    <t>Alfa Pd Kelapa 24</t>
  </si>
  <si>
    <t>YO27200927</t>
  </si>
  <si>
    <t>580</t>
  </si>
  <si>
    <t>0158</t>
  </si>
  <si>
    <t>IDM Legok Raya Km 5</t>
  </si>
  <si>
    <t>YK19200070</t>
  </si>
  <si>
    <t>581</t>
  </si>
  <si>
    <t>0159</t>
  </si>
  <si>
    <t>Alfa Poltangan</t>
  </si>
  <si>
    <t>YO27201105</t>
  </si>
  <si>
    <t>582</t>
  </si>
  <si>
    <t>015A</t>
  </si>
  <si>
    <t>Alfa Ruko Graha Pinang</t>
  </si>
  <si>
    <t>YR21400060</t>
  </si>
  <si>
    <t>583</t>
  </si>
  <si>
    <t>015B</t>
  </si>
  <si>
    <t>Yanu Wijaya</t>
  </si>
  <si>
    <t>FamilyM Dr Ratna</t>
  </si>
  <si>
    <t>(06:00 - 23:59)</t>
  </si>
  <si>
    <t>YR21400422</t>
  </si>
  <si>
    <t>584</t>
  </si>
  <si>
    <t>015L</t>
  </si>
  <si>
    <t>Djems Swalayan</t>
  </si>
  <si>
    <t>YR20400510</t>
  </si>
  <si>
    <t>585</t>
  </si>
  <si>
    <t>015Q</t>
  </si>
  <si>
    <t>IDM Batan</t>
  </si>
  <si>
    <t>YO27200767</t>
  </si>
  <si>
    <t>015R</t>
  </si>
  <si>
    <t>PT Tifico Fiber Indonesia</t>
  </si>
  <si>
    <t>YR21400146</t>
  </si>
  <si>
    <t>587</t>
  </si>
  <si>
    <t>015T</t>
  </si>
  <si>
    <t>Gatot Kustaryo</t>
  </si>
  <si>
    <t>Apotek Wellings Tebet</t>
  </si>
  <si>
    <t>YF69200255</t>
  </si>
  <si>
    <t>015U</t>
  </si>
  <si>
    <t>Muhamad Aditya Wibowo</t>
  </si>
  <si>
    <t>Guardian Taman Ratu</t>
  </si>
  <si>
    <t>YH98200111</t>
  </si>
  <si>
    <t>015V</t>
  </si>
  <si>
    <t>PFM Inpres Ry II</t>
  </si>
  <si>
    <t>YO27200973</t>
  </si>
  <si>
    <t>590</t>
  </si>
  <si>
    <t>015W</t>
  </si>
  <si>
    <t>Maula Ardhi Martariza</t>
  </si>
  <si>
    <t>Alfa Karang Kepuh</t>
  </si>
  <si>
    <t>YR20400045</t>
  </si>
  <si>
    <t>015X</t>
  </si>
  <si>
    <t>Bandara SHIA T1B 2</t>
  </si>
  <si>
    <t>YR20400025</t>
  </si>
  <si>
    <t>592</t>
  </si>
  <si>
    <t>0161</t>
  </si>
  <si>
    <t>Leonardus Agung Firmanto</t>
  </si>
  <si>
    <t>Alfa Bobotsari</t>
  </si>
  <si>
    <t>YK19200080</t>
  </si>
  <si>
    <t>593</t>
  </si>
  <si>
    <t>0164</t>
  </si>
  <si>
    <t>LotteM Solo</t>
  </si>
  <si>
    <t>YN23200148</t>
  </si>
  <si>
    <t>594</t>
  </si>
  <si>
    <t>0165</t>
  </si>
  <si>
    <t>Maftuh Farhan Mochlisin</t>
  </si>
  <si>
    <t>RS Adi Husada Kapasari</t>
  </si>
  <si>
    <t>YO27200180</t>
  </si>
  <si>
    <t>595</t>
  </si>
  <si>
    <t>0166</t>
  </si>
  <si>
    <t>Alfa Lomanis Cilacap</t>
  </si>
  <si>
    <t>YO27200219</t>
  </si>
  <si>
    <t>596</t>
  </si>
  <si>
    <t>0167</t>
  </si>
  <si>
    <t>IDM Damai Sleman</t>
  </si>
  <si>
    <t>YO27200838</t>
  </si>
  <si>
    <t>0168</t>
  </si>
  <si>
    <t>Bandeng Juwana Pamularsih</t>
  </si>
  <si>
    <t>YO27200300</t>
  </si>
  <si>
    <t>598</t>
  </si>
  <si>
    <t>0169</t>
  </si>
  <si>
    <t>Club Med Hotel</t>
  </si>
  <si>
    <t>599</t>
  </si>
  <si>
    <t>016B</t>
  </si>
  <si>
    <t>Mohammad Akbar</t>
  </si>
  <si>
    <t>Alfa Kayu Putih Selatan</t>
  </si>
  <si>
    <t>ANDALAN RAWAMANGUN</t>
  </si>
  <si>
    <t>YO98200100</t>
  </si>
  <si>
    <t>600</t>
  </si>
  <si>
    <t>016C</t>
  </si>
  <si>
    <t>Alfa Kramat Asem II</t>
  </si>
  <si>
    <t>YO98200001</t>
  </si>
  <si>
    <t>601</t>
  </si>
  <si>
    <t>016I</t>
  </si>
  <si>
    <t>SPBU CO BIIE Lippo</t>
  </si>
  <si>
    <t>YO27201005</t>
  </si>
  <si>
    <t>602</t>
  </si>
  <si>
    <t>016M</t>
  </si>
  <si>
    <t>Eccos Plaza</t>
  </si>
  <si>
    <t>603</t>
  </si>
  <si>
    <t>016O</t>
  </si>
  <si>
    <t>Eldy Fuady Tanjung</t>
  </si>
  <si>
    <t>IDM Sedati Gede</t>
  </si>
  <si>
    <t>YK19200335</t>
  </si>
  <si>
    <t>604</t>
  </si>
  <si>
    <t>016U</t>
  </si>
  <si>
    <t>IDM Tukad Badung Denpasar</t>
  </si>
  <si>
    <t>605</t>
  </si>
  <si>
    <t>016Y</t>
  </si>
  <si>
    <t>Coco Mart Sukawati</t>
  </si>
  <si>
    <t>606</t>
  </si>
  <si>
    <t>Deda Hilman Mardiyana</t>
  </si>
  <si>
    <t>Yomart Binong</t>
  </si>
  <si>
    <t>YN23200132</t>
  </si>
  <si>
    <t>607</t>
  </si>
  <si>
    <t>0172</t>
  </si>
  <si>
    <t>SPBU 3440116 Pasteur Bdg</t>
  </si>
  <si>
    <t>YR21400474</t>
  </si>
  <si>
    <t>608</t>
  </si>
  <si>
    <t>0173</t>
  </si>
  <si>
    <t>SPBU Pendem Jembrana</t>
  </si>
  <si>
    <t>609</t>
  </si>
  <si>
    <t>0176</t>
  </si>
  <si>
    <t>Yomart Jatihandap Fresh</t>
  </si>
  <si>
    <t>YO27200007</t>
  </si>
  <si>
    <t>610</t>
  </si>
  <si>
    <t>611</t>
  </si>
  <si>
    <t>017A</t>
  </si>
  <si>
    <t>Alfa Kalpataru Mlg</t>
  </si>
  <si>
    <t>YR20400220</t>
  </si>
  <si>
    <t>612</t>
  </si>
  <si>
    <t>017D</t>
  </si>
  <si>
    <t>Alfa Klakah</t>
  </si>
  <si>
    <t>YR20400426</t>
  </si>
  <si>
    <t>613</t>
  </si>
  <si>
    <t>017G</t>
  </si>
  <si>
    <t>IDM Prajekan</t>
  </si>
  <si>
    <t>YR20400201</t>
  </si>
  <si>
    <t>614</t>
  </si>
  <si>
    <t>017H</t>
  </si>
  <si>
    <t>IDM RSUD Situbondo</t>
  </si>
  <si>
    <t>YR20400120</t>
  </si>
  <si>
    <t>615</t>
  </si>
  <si>
    <t>017J</t>
  </si>
  <si>
    <t>Kampoeng Legok</t>
  </si>
  <si>
    <t>YO27200032</t>
  </si>
  <si>
    <t>616</t>
  </si>
  <si>
    <t>017N</t>
  </si>
  <si>
    <t>Alfa Antasura</t>
  </si>
  <si>
    <t>617</t>
  </si>
  <si>
    <t>017P</t>
  </si>
  <si>
    <t>IDM Meranggi Tabanan</t>
  </si>
  <si>
    <t>618</t>
  </si>
  <si>
    <t>017Q</t>
  </si>
  <si>
    <t>IDM Sibangkaja</t>
  </si>
  <si>
    <t>619</t>
  </si>
  <si>
    <t>017T</t>
  </si>
  <si>
    <t>Alfa Adam Malik II Jambi</t>
  </si>
  <si>
    <t>YO27200688</t>
  </si>
  <si>
    <t>620</t>
  </si>
  <si>
    <t>017V</t>
  </si>
  <si>
    <t>Yomart Burujul</t>
  </si>
  <si>
    <t>YO27201181</t>
  </si>
  <si>
    <t>621</t>
  </si>
  <si>
    <t>0183</t>
  </si>
  <si>
    <t>IDM Tomang Tinggi</t>
  </si>
  <si>
    <t>YO98200191</t>
  </si>
  <si>
    <t>622</t>
  </si>
  <si>
    <t>0184</t>
  </si>
  <si>
    <t>IDM Raya Serpong 10</t>
  </si>
  <si>
    <t>YH98200218</t>
  </si>
  <si>
    <t>623</t>
  </si>
  <si>
    <t>0185</t>
  </si>
  <si>
    <t>SPBU CO A Yani Menowo</t>
  </si>
  <si>
    <t>YR21400451</t>
  </si>
  <si>
    <t>624</t>
  </si>
  <si>
    <t>IDM Ruko Astha Arcade</t>
  </si>
  <si>
    <t>YH98200174</t>
  </si>
  <si>
    <t>625</t>
  </si>
  <si>
    <t>018J</t>
  </si>
  <si>
    <t>AlfaMd Banjaran Soreang</t>
  </si>
  <si>
    <t>YO27200171</t>
  </si>
  <si>
    <t>626</t>
  </si>
  <si>
    <t>018L</t>
  </si>
  <si>
    <t>Alfa Cikokol III</t>
  </si>
  <si>
    <t>YH98200279</t>
  </si>
  <si>
    <t>627</t>
  </si>
  <si>
    <t>01AR</t>
  </si>
  <si>
    <t>SMC Hospital Karawang</t>
  </si>
  <si>
    <t>YO27201146</t>
  </si>
  <si>
    <t>628</t>
  </si>
  <si>
    <t>01AT</t>
  </si>
  <si>
    <t>IDM Point Gilimanuk</t>
  </si>
  <si>
    <t>629</t>
  </si>
  <si>
    <t>01AV</t>
  </si>
  <si>
    <t>Pratama Mitra Santosa</t>
  </si>
  <si>
    <t>YR21400430</t>
  </si>
  <si>
    <t>630</t>
  </si>
  <si>
    <t>01AW</t>
  </si>
  <si>
    <t>Alfa Kol Atmo Plg</t>
  </si>
  <si>
    <t>YR20400384</t>
  </si>
  <si>
    <t>631</t>
  </si>
  <si>
    <t>01AZ</t>
  </si>
  <si>
    <t>IDM Trikora Taman Ria</t>
  </si>
  <si>
    <t>YR21400157</t>
  </si>
  <si>
    <t>632</t>
  </si>
  <si>
    <t>01B0</t>
  </si>
  <si>
    <t>Muhammad Reza Nugroho</t>
  </si>
  <si>
    <t>IDM Nurul Huda</t>
  </si>
  <si>
    <t>YO27200155</t>
  </si>
  <si>
    <t>01B2</t>
  </si>
  <si>
    <t>Alfa Mulawarman</t>
  </si>
  <si>
    <t>634</t>
  </si>
  <si>
    <t>01B3</t>
  </si>
  <si>
    <t>Hudri Amirul Amri</t>
  </si>
  <si>
    <t>Centra Bangunan</t>
  </si>
  <si>
    <t>YR20400240</t>
  </si>
  <si>
    <t>635</t>
  </si>
  <si>
    <t>01B4</t>
  </si>
  <si>
    <t>Alfa Sidomoro</t>
  </si>
  <si>
    <t>YO27200208</t>
  </si>
  <si>
    <t>636</t>
  </si>
  <si>
    <t>01B5</t>
  </si>
  <si>
    <t>Ridho Alfian Anshori</t>
  </si>
  <si>
    <t>IDM Batulicin Raya</t>
  </si>
  <si>
    <t>BANJARMASIN</t>
  </si>
  <si>
    <t>Batulicin</t>
  </si>
  <si>
    <t>YO27200340</t>
  </si>
  <si>
    <t>637</t>
  </si>
  <si>
    <t>01B6</t>
  </si>
  <si>
    <t>IDM Kembang Kuning</t>
  </si>
  <si>
    <t>YO27200335</t>
  </si>
  <si>
    <t>638</t>
  </si>
  <si>
    <t>YO27200058</t>
  </si>
  <si>
    <t>639</t>
  </si>
  <si>
    <t>Angga Setya Pratama</t>
  </si>
  <si>
    <t>640</t>
  </si>
  <si>
    <t>01B9</t>
  </si>
  <si>
    <t>Hendik Saputro</t>
  </si>
  <si>
    <t>IDM Kenanga Gebang</t>
  </si>
  <si>
    <t>YR20400076</t>
  </si>
  <si>
    <t>641</t>
  </si>
  <si>
    <t>01BA</t>
  </si>
  <si>
    <t>Hotel Claro Kendari</t>
  </si>
  <si>
    <t>YR20400192</t>
  </si>
  <si>
    <t>642</t>
  </si>
  <si>
    <t>01BD</t>
  </si>
  <si>
    <t>AlfaMd Buduran Sda</t>
  </si>
  <si>
    <t>YK19200082</t>
  </si>
  <si>
    <t>643</t>
  </si>
  <si>
    <t>01BF</t>
  </si>
  <si>
    <t>Alfa Tamora</t>
  </si>
  <si>
    <t>YR20400097</t>
  </si>
  <si>
    <t>644</t>
  </si>
  <si>
    <t>01BJ</t>
  </si>
  <si>
    <t>Rahmad Sigit Muhammad</t>
  </si>
  <si>
    <t>AlfaMd Towua 1</t>
  </si>
  <si>
    <t>YR20400445</t>
  </si>
  <si>
    <t>645</t>
  </si>
  <si>
    <t>01BK</t>
  </si>
  <si>
    <t>Alfa Brangsong Baru</t>
  </si>
  <si>
    <t>YO27200864</t>
  </si>
  <si>
    <t>646</t>
  </si>
  <si>
    <t>01BM</t>
  </si>
  <si>
    <t>IDM Koba Simper</t>
  </si>
  <si>
    <t>YO27200781</t>
  </si>
  <si>
    <t>647</t>
  </si>
  <si>
    <t>01BP</t>
  </si>
  <si>
    <t>IDM Wolter Monginsidi 102</t>
  </si>
  <si>
    <t>YR20400038</t>
  </si>
  <si>
    <t>648</t>
  </si>
  <si>
    <t>01BQ</t>
  </si>
  <si>
    <t>SPBU CO RAT 725A</t>
  </si>
  <si>
    <t>YR20400114</t>
  </si>
  <si>
    <t>649</t>
  </si>
  <si>
    <t>01BR</t>
  </si>
  <si>
    <t>Krisolitos Wiranta Tampubolon</t>
  </si>
  <si>
    <t>IDM Yos Sudarso</t>
  </si>
  <si>
    <t>YR20400338</t>
  </si>
  <si>
    <t>650</t>
  </si>
  <si>
    <t>01BT</t>
  </si>
  <si>
    <t>Yomart Cipaku 2</t>
  </si>
  <si>
    <t>YO27200310</t>
  </si>
  <si>
    <t>651</t>
  </si>
  <si>
    <t>01BU</t>
  </si>
  <si>
    <t>Alfa Deli Tua Raya</t>
  </si>
  <si>
    <t>YO27200805</t>
  </si>
  <si>
    <t>652</t>
  </si>
  <si>
    <t>01BV</t>
  </si>
  <si>
    <t>Muhammad Azilzul Arifin</t>
  </si>
  <si>
    <t>IDM Raya Manyar 31</t>
  </si>
  <si>
    <t>YO27200396</t>
  </si>
  <si>
    <t>653</t>
  </si>
  <si>
    <t>01BW</t>
  </si>
  <si>
    <t>AlfaMd Cerme Lor</t>
  </si>
  <si>
    <t>YH98200244</t>
  </si>
  <si>
    <t>654</t>
  </si>
  <si>
    <t>01BX</t>
  </si>
  <si>
    <t>Mohamad Rizal Setiawan</t>
  </si>
  <si>
    <t>Roxy Supermarket</t>
  </si>
  <si>
    <t>Banyuwangi</t>
  </si>
  <si>
    <t>YO27200751</t>
  </si>
  <si>
    <t>655</t>
  </si>
  <si>
    <t>01BY</t>
  </si>
  <si>
    <t>Alfa Perumnas Sleman</t>
  </si>
  <si>
    <t>YN23200030</t>
  </si>
  <si>
    <t>656</t>
  </si>
  <si>
    <t>01BZ</t>
  </si>
  <si>
    <t>Budi</t>
  </si>
  <si>
    <t>Pinang Sentosa</t>
  </si>
  <si>
    <t>YO27200713</t>
  </si>
  <si>
    <t>657</t>
  </si>
  <si>
    <t>01C0</t>
  </si>
  <si>
    <t>Alfa Tani Pontianak</t>
  </si>
  <si>
    <t>YO27200018</t>
  </si>
  <si>
    <t>658</t>
  </si>
  <si>
    <t>01C1</t>
  </si>
  <si>
    <t>IDM Raya Ngetrep</t>
  </si>
  <si>
    <t>YH98200286</t>
  </si>
  <si>
    <t>659</t>
  </si>
  <si>
    <t>01C2</t>
  </si>
  <si>
    <t>Alfa Sembayat</t>
  </si>
  <si>
    <t>YO27200394</t>
  </si>
  <si>
    <t>660</t>
  </si>
  <si>
    <t>01C3</t>
  </si>
  <si>
    <t>IDM Yos Sudarso KM 11</t>
  </si>
  <si>
    <t>YR20400132</t>
  </si>
  <si>
    <t>661</t>
  </si>
  <si>
    <t>01C4</t>
  </si>
  <si>
    <t>Toko Mina 2</t>
  </si>
  <si>
    <t>YR21400262</t>
  </si>
  <si>
    <t>662</t>
  </si>
  <si>
    <t>01C5</t>
  </si>
  <si>
    <t>Rizq Giovanni</t>
  </si>
  <si>
    <t>IDM Fresh Cipinang Bali</t>
  </si>
  <si>
    <t>YH98200104</t>
  </si>
  <si>
    <t>663</t>
  </si>
  <si>
    <t>01C6</t>
  </si>
  <si>
    <t>IDM Klambir V</t>
  </si>
  <si>
    <t>YO27200677</t>
  </si>
  <si>
    <t>664</t>
  </si>
  <si>
    <t>01C7</t>
  </si>
  <si>
    <t>Alfa H Kelik Jakbar</t>
  </si>
  <si>
    <t>YN23200049</t>
  </si>
  <si>
    <t>665</t>
  </si>
  <si>
    <t>01C8</t>
  </si>
  <si>
    <t>IDM Bancaran</t>
  </si>
  <si>
    <t>YH98200254</t>
  </si>
  <si>
    <t>01C9</t>
  </si>
  <si>
    <t>FamilyM Kepu</t>
  </si>
  <si>
    <t>YO27200422</t>
  </si>
  <si>
    <t>01CA</t>
  </si>
  <si>
    <t>RAT Kota Bukit Indah</t>
  </si>
  <si>
    <t>YR21400021</t>
  </si>
  <si>
    <t>668</t>
  </si>
  <si>
    <t>01CD</t>
  </si>
  <si>
    <t>IDM Besar Tembung</t>
  </si>
  <si>
    <t>YO27201160</t>
  </si>
  <si>
    <t>669</t>
  </si>
  <si>
    <t>01CE</t>
  </si>
  <si>
    <t>AlfaMd Swadaya Jelambar</t>
  </si>
  <si>
    <t>YR21400130</t>
  </si>
  <si>
    <t>670</t>
  </si>
  <si>
    <t>671</t>
  </si>
  <si>
    <t>01CJ</t>
  </si>
  <si>
    <t>IDM Srengseng 117</t>
  </si>
  <si>
    <t>YO98200130</t>
  </si>
  <si>
    <t>672</t>
  </si>
  <si>
    <t>01CM</t>
  </si>
  <si>
    <t>AlfaMd DC Bitung</t>
  </si>
  <si>
    <t>YH98200289</t>
  </si>
  <si>
    <t>01CN</t>
  </si>
  <si>
    <t>PFM Lenteng Agung</t>
  </si>
  <si>
    <t>YR21400052</t>
  </si>
  <si>
    <t>01CQ</t>
  </si>
  <si>
    <t>IDM Tiara Residence</t>
  </si>
  <si>
    <t>YO27200924</t>
  </si>
  <si>
    <t>676</t>
  </si>
  <si>
    <t>01CT</t>
  </si>
  <si>
    <t>IDM JendSu III Prabumulih</t>
  </si>
  <si>
    <t>YO27200693</t>
  </si>
  <si>
    <t>677</t>
  </si>
  <si>
    <t>01CU</t>
  </si>
  <si>
    <t>FamilyM Juanda</t>
  </si>
  <si>
    <t>YO27201180</t>
  </si>
  <si>
    <t>678</t>
  </si>
  <si>
    <t>01CX</t>
  </si>
  <si>
    <t>Edie Arta Motor</t>
  </si>
  <si>
    <t>679</t>
  </si>
  <si>
    <t>01CY</t>
  </si>
  <si>
    <t>IDM Menganti Laban</t>
  </si>
  <si>
    <t>YH98200201</t>
  </si>
  <si>
    <t>680</t>
  </si>
  <si>
    <t>01CZ</t>
  </si>
  <si>
    <t>Satria Darma Putra</t>
  </si>
  <si>
    <t>AlfaMd DC Kendari</t>
  </si>
  <si>
    <t>YO27200514</t>
  </si>
  <si>
    <t>681</t>
  </si>
  <si>
    <t>01D0</t>
  </si>
  <si>
    <t>Yogya Cikoneng</t>
  </si>
  <si>
    <t>YR21400164</t>
  </si>
  <si>
    <t>682</t>
  </si>
  <si>
    <t>01D5</t>
  </si>
  <si>
    <t>Rizki Hadi Sasmita</t>
  </si>
  <si>
    <t>GOJEK PASARAYA</t>
  </si>
  <si>
    <t>YH98200281</t>
  </si>
  <si>
    <t>683</t>
  </si>
  <si>
    <t>01D6</t>
  </si>
  <si>
    <t>Hendri Mardianto</t>
  </si>
  <si>
    <t>Alfa Tanah Abang Jaya</t>
  </si>
  <si>
    <t>Lubuklinggau</t>
  </si>
  <si>
    <t>YK19200013</t>
  </si>
  <si>
    <t>684</t>
  </si>
  <si>
    <t>01D8</t>
  </si>
  <si>
    <t>Alfa H Mawi</t>
  </si>
  <si>
    <t>YO98200112</t>
  </si>
  <si>
    <t>685</t>
  </si>
  <si>
    <t>01DA</t>
  </si>
  <si>
    <t>Alfa Pangkalan Jati 31</t>
  </si>
  <si>
    <t>YR21400002</t>
  </si>
  <si>
    <t>686</t>
  </si>
  <si>
    <t>01DB</t>
  </si>
  <si>
    <t>CK Demangan 2</t>
  </si>
  <si>
    <t>YO27200540</t>
  </si>
  <si>
    <t>687</t>
  </si>
  <si>
    <t>01DC</t>
  </si>
  <si>
    <t>Arif Ramdani</t>
  </si>
  <si>
    <t>CK REST AREA KM 164B</t>
  </si>
  <si>
    <t>YO27201137</t>
  </si>
  <si>
    <t>688</t>
  </si>
  <si>
    <t>01DD</t>
  </si>
  <si>
    <t>CK Tukad Jinah</t>
  </si>
  <si>
    <t>689</t>
  </si>
  <si>
    <t>01DE</t>
  </si>
  <si>
    <t>Basmalah Curahdami</t>
  </si>
  <si>
    <t>YR20400432</t>
  </si>
  <si>
    <t>690</t>
  </si>
  <si>
    <t>01DF</t>
  </si>
  <si>
    <t>AlfaMD Poros Moncongloe</t>
  </si>
  <si>
    <t>YR20400323</t>
  </si>
  <si>
    <t>691</t>
  </si>
  <si>
    <t>01DH</t>
  </si>
  <si>
    <t>DanDan Warakas</t>
  </si>
  <si>
    <t>YO27201155</t>
  </si>
  <si>
    <t>692</t>
  </si>
  <si>
    <t>01DJ</t>
  </si>
  <si>
    <t>Khanafi Suduri Zamzami</t>
  </si>
  <si>
    <t>Roxy Mart</t>
  </si>
  <si>
    <t>YN23200048</t>
  </si>
  <si>
    <t>693</t>
  </si>
  <si>
    <t>01DL</t>
  </si>
  <si>
    <t>Chamart Saburai</t>
  </si>
  <si>
    <t>YO27200524</t>
  </si>
  <si>
    <t>694</t>
  </si>
  <si>
    <t>01DM</t>
  </si>
  <si>
    <t>Alfa Tenggilis Mejoyo</t>
  </si>
  <si>
    <t>YO27200401</t>
  </si>
  <si>
    <t>695</t>
  </si>
  <si>
    <t>01DN</t>
  </si>
  <si>
    <t>SPBU Singapore Station 5</t>
  </si>
  <si>
    <t>YR20400519</t>
  </si>
  <si>
    <t>696</t>
  </si>
  <si>
    <t>01DP</t>
  </si>
  <si>
    <t>IDM Sendang II Cirebon</t>
  </si>
  <si>
    <t>YO98200159</t>
  </si>
  <si>
    <t>697</t>
  </si>
  <si>
    <t>01DQ</t>
  </si>
  <si>
    <t>Klinik Bahar Medika I</t>
  </si>
  <si>
    <t>YO27201008</t>
  </si>
  <si>
    <t>698</t>
  </si>
  <si>
    <t>01DT</t>
  </si>
  <si>
    <t>Alfa DC Tegal</t>
  </si>
  <si>
    <t>YO27200646</t>
  </si>
  <si>
    <t>699</t>
  </si>
  <si>
    <t>01DU</t>
  </si>
  <si>
    <t>SPBU Adisucipto</t>
  </si>
  <si>
    <t>SSI PONTIANAK</t>
  </si>
  <si>
    <t>YR21400188</t>
  </si>
  <si>
    <t>700</t>
  </si>
  <si>
    <t>01DV</t>
  </si>
  <si>
    <t>UNAIR Campus B</t>
  </si>
  <si>
    <t>YO27200118</t>
  </si>
  <si>
    <t>701</t>
  </si>
  <si>
    <t>01DW</t>
  </si>
  <si>
    <t>Alfa Pasir Nangka</t>
  </si>
  <si>
    <t>YO27200902</t>
  </si>
  <si>
    <t>702</t>
  </si>
  <si>
    <t>01DY</t>
  </si>
  <si>
    <t>K3Mart Kota Lama</t>
  </si>
  <si>
    <t>YR20400187</t>
  </si>
  <si>
    <t>703</t>
  </si>
  <si>
    <t>01DZ</t>
  </si>
  <si>
    <t>AlfaMd Menteng II</t>
  </si>
  <si>
    <t>YO27200477</t>
  </si>
  <si>
    <t>704</t>
  </si>
  <si>
    <t>01E0</t>
  </si>
  <si>
    <t>Daniel Vedro</t>
  </si>
  <si>
    <t>PT Satria Multi Sukses</t>
  </si>
  <si>
    <t>(07:00 - 14:00)</t>
  </si>
  <si>
    <t>YR21400241</t>
  </si>
  <si>
    <t>705</t>
  </si>
  <si>
    <t>01E2</t>
  </si>
  <si>
    <t>Cianjur Festive District</t>
  </si>
  <si>
    <t>YH98200147</t>
  </si>
  <si>
    <t>706</t>
  </si>
  <si>
    <t>01E3</t>
  </si>
  <si>
    <t>PFM Kebon Kacang</t>
  </si>
  <si>
    <t>YO27200744</t>
  </si>
  <si>
    <t>707</t>
  </si>
  <si>
    <t>01E4</t>
  </si>
  <si>
    <t>Ahmad Farhan</t>
  </si>
  <si>
    <t>FamilyM Gadog Ciawi Raya</t>
  </si>
  <si>
    <t>YR21400253</t>
  </si>
  <si>
    <t>708</t>
  </si>
  <si>
    <t>01E6</t>
  </si>
  <si>
    <t>Alfa Asem Raya</t>
  </si>
  <si>
    <t>YO27200325</t>
  </si>
  <si>
    <t>709</t>
  </si>
  <si>
    <t>01E7</t>
  </si>
  <si>
    <t>PFM Kemakmuran Depok</t>
  </si>
  <si>
    <t>YO27200958</t>
  </si>
  <si>
    <t>710</t>
  </si>
  <si>
    <t>01E8</t>
  </si>
  <si>
    <t>Abdul Alpariji</t>
  </si>
  <si>
    <t>Alfa Sukaresmi Padasuka</t>
  </si>
  <si>
    <t>YH98200092</t>
  </si>
  <si>
    <t>711</t>
  </si>
  <si>
    <t>01EB</t>
  </si>
  <si>
    <t>AlfaMd Kutuk Barat Sdj</t>
  </si>
  <si>
    <t>YO27200077</t>
  </si>
  <si>
    <t>712</t>
  </si>
  <si>
    <t>01EF</t>
  </si>
  <si>
    <t>AlfaMd Arie Lasut</t>
  </si>
  <si>
    <t>SECURICOR MANADO</t>
  </si>
  <si>
    <t>YO27200218</t>
  </si>
  <si>
    <t>713</t>
  </si>
  <si>
    <t>01EH</t>
  </si>
  <si>
    <t>Charoen Mojokerto 2</t>
  </si>
  <si>
    <t>YO27200601</t>
  </si>
  <si>
    <t>714</t>
  </si>
  <si>
    <t>01EK</t>
  </si>
  <si>
    <t>Goedang Oleh-Oleh</t>
  </si>
  <si>
    <t>YO27200013</t>
  </si>
  <si>
    <t>715</t>
  </si>
  <si>
    <t>01EL</t>
  </si>
  <si>
    <t>Plaza Indonesia</t>
  </si>
  <si>
    <t>YO27200966</t>
  </si>
  <si>
    <t>716</t>
  </si>
  <si>
    <t>01EM</t>
  </si>
  <si>
    <t>Firdaus Dwi Yanto</t>
  </si>
  <si>
    <t>Bhakti Karya Bintaro II</t>
  </si>
  <si>
    <t>YR21400005</t>
  </si>
  <si>
    <t>717</t>
  </si>
  <si>
    <t>01EN</t>
  </si>
  <si>
    <t>Alfa Kendangsari</t>
  </si>
  <si>
    <t>YO27200256</t>
  </si>
  <si>
    <t>718</t>
  </si>
  <si>
    <t>01EP</t>
  </si>
  <si>
    <t>AlfaMd Kasihan</t>
  </si>
  <si>
    <t>YR21400310</t>
  </si>
  <si>
    <t>719</t>
  </si>
  <si>
    <t>01EQ</t>
  </si>
  <si>
    <t>Mushib Rikza Faqihi</t>
  </si>
  <si>
    <t>Djarum GLT Kaliwungu</t>
  </si>
  <si>
    <t>YR20400204</t>
  </si>
  <si>
    <t>720</t>
  </si>
  <si>
    <t>01ER</t>
  </si>
  <si>
    <t>Farras Andra Prayoga</t>
  </si>
  <si>
    <t>IDM Lintas Timur Km 15</t>
  </si>
  <si>
    <t>YO27200698</t>
  </si>
  <si>
    <t>721</t>
  </si>
  <si>
    <t>01ET</t>
  </si>
  <si>
    <t>IDM Madrasah</t>
  </si>
  <si>
    <t>YO27200957</t>
  </si>
  <si>
    <t>722</t>
  </si>
  <si>
    <t>01EU</t>
  </si>
  <si>
    <t>Omi Ridhall Mart</t>
  </si>
  <si>
    <t>YO27200920</t>
  </si>
  <si>
    <t>723</t>
  </si>
  <si>
    <t>01EV</t>
  </si>
  <si>
    <t>Anker Bier Delta</t>
  </si>
  <si>
    <t>YR21400363</t>
  </si>
  <si>
    <t>724</t>
  </si>
  <si>
    <t>01EX</t>
  </si>
  <si>
    <t>Yanuarius Gerardus Mayella Leisubun</t>
  </si>
  <si>
    <t>Alfa Klabala</t>
  </si>
  <si>
    <t>Sorong</t>
  </si>
  <si>
    <t>YR20400439</t>
  </si>
  <si>
    <t>725</t>
  </si>
  <si>
    <t>01EY</t>
  </si>
  <si>
    <t>BSI Slipi Kemanggisan</t>
  </si>
  <si>
    <t>SECURICOR JAKARTA</t>
  </si>
  <si>
    <t>YH98200138</t>
  </si>
  <si>
    <t>726</t>
  </si>
  <si>
    <t>01F1</t>
  </si>
  <si>
    <t>Alfa Yos Sudarso</t>
  </si>
  <si>
    <t>YO27200660</t>
  </si>
  <si>
    <t>727</t>
  </si>
  <si>
    <t>01F2</t>
  </si>
  <si>
    <t>Hafizh Ar Rasyid</t>
  </si>
  <si>
    <t>Albasi Layung Indonesia</t>
  </si>
  <si>
    <t>Banjarsari</t>
  </si>
  <si>
    <t>YR21400496</t>
  </si>
  <si>
    <t>728</t>
  </si>
  <si>
    <t>01F5</t>
  </si>
  <si>
    <t>AlfaMd Yos Sudarso</t>
  </si>
  <si>
    <t>YO27200243</t>
  </si>
  <si>
    <t>729</t>
  </si>
  <si>
    <t>01F6</t>
  </si>
  <si>
    <t>Alfa Terusan Bandengan</t>
  </si>
  <si>
    <t>YO98200018</t>
  </si>
  <si>
    <t>730</t>
  </si>
  <si>
    <t>01F7</t>
  </si>
  <si>
    <t>IDM Panjang Cidodol</t>
  </si>
  <si>
    <t>YO98200071</t>
  </si>
  <si>
    <t>731</t>
  </si>
  <si>
    <t>01F8</t>
  </si>
  <si>
    <t>Alfa Pondok Chandra</t>
  </si>
  <si>
    <t>YO27200529</t>
  </si>
  <si>
    <t>732</t>
  </si>
  <si>
    <t>01F9</t>
  </si>
  <si>
    <t>Superindo Kemiling</t>
  </si>
  <si>
    <t>YR20400007</t>
  </si>
  <si>
    <t>733</t>
  </si>
  <si>
    <t>01FB</t>
  </si>
  <si>
    <t>SPBU Kelambir V</t>
  </si>
  <si>
    <t>YR20400214</t>
  </si>
  <si>
    <t>734</t>
  </si>
  <si>
    <t>01FC</t>
  </si>
  <si>
    <t>Lawson Dewi Sartika</t>
  </si>
  <si>
    <t>YR20400099</t>
  </si>
  <si>
    <t>735</t>
  </si>
  <si>
    <t>01FD</t>
  </si>
  <si>
    <t>Yomart Pagarsih</t>
  </si>
  <si>
    <t>YO27200306</t>
  </si>
  <si>
    <t>736</t>
  </si>
  <si>
    <t>01FE</t>
  </si>
  <si>
    <t>PT Putera Mulya TerangIdh</t>
  </si>
  <si>
    <t>YH98200127</t>
  </si>
  <si>
    <t>737</t>
  </si>
  <si>
    <t>01FH</t>
  </si>
  <si>
    <t>Top Mart Jalan Sea</t>
  </si>
  <si>
    <t>YR20400170</t>
  </si>
  <si>
    <t>738</t>
  </si>
  <si>
    <t>01FJ</t>
  </si>
  <si>
    <t>Alfin Febrian</t>
  </si>
  <si>
    <t>Mekar Mart</t>
  </si>
  <si>
    <t>YR20400410</t>
  </si>
  <si>
    <t>739</t>
  </si>
  <si>
    <t>740</t>
  </si>
  <si>
    <t>01FL</t>
  </si>
  <si>
    <t>Basmalah Sukokerto</t>
  </si>
  <si>
    <t>YR20400164</t>
  </si>
  <si>
    <t>741</t>
  </si>
  <si>
    <t>01FP</t>
  </si>
  <si>
    <t>CK Zafri Zam Zam</t>
  </si>
  <si>
    <t>YR21400300</t>
  </si>
  <si>
    <t>742</t>
  </si>
  <si>
    <t>01FR</t>
  </si>
  <si>
    <t>Uus Firdaus Permana</t>
  </si>
  <si>
    <t>Idolaku Kemantran Tegal</t>
  </si>
  <si>
    <t>YN23200117</t>
  </si>
  <si>
    <t>743</t>
  </si>
  <si>
    <t>01FT</t>
  </si>
  <si>
    <t>Irian Spm Setiabudi</t>
  </si>
  <si>
    <t>YO27200831</t>
  </si>
  <si>
    <t>744</t>
  </si>
  <si>
    <t>01FV</t>
  </si>
  <si>
    <t>Basmalah Warungdowo</t>
  </si>
  <si>
    <t>YR21400271</t>
  </si>
  <si>
    <t>745</t>
  </si>
  <si>
    <t>01FY</t>
  </si>
  <si>
    <t>Pusat Belanja Balubur</t>
  </si>
  <si>
    <t>YR20400043</t>
  </si>
  <si>
    <t>746</t>
  </si>
  <si>
    <t>01FZ</t>
  </si>
  <si>
    <t>Panda Food Industry</t>
  </si>
  <si>
    <t>YO27200494</t>
  </si>
  <si>
    <t>747</t>
  </si>
  <si>
    <t>01H0</t>
  </si>
  <si>
    <t>Minimart Semer</t>
  </si>
  <si>
    <t>748</t>
  </si>
  <si>
    <t>01H1</t>
  </si>
  <si>
    <t>DanDan Marakas</t>
  </si>
  <si>
    <t>YO27200934</t>
  </si>
  <si>
    <t>749</t>
  </si>
  <si>
    <t>01H2</t>
  </si>
  <si>
    <t>Coco Mart Blahbatuh</t>
  </si>
  <si>
    <t>750</t>
  </si>
  <si>
    <t>01H4</t>
  </si>
  <si>
    <t>FamilyM Condet II</t>
  </si>
  <si>
    <t>YR20400288</t>
  </si>
  <si>
    <t>751</t>
  </si>
  <si>
    <t>01H5</t>
  </si>
  <si>
    <t>Alfa Manyar Tirtoyoso</t>
  </si>
  <si>
    <t>YO27200168</t>
  </si>
  <si>
    <t>752</t>
  </si>
  <si>
    <t>01H6</t>
  </si>
  <si>
    <t>SPBU Benz  Kapuk</t>
  </si>
  <si>
    <t>YO27201157</t>
  </si>
  <si>
    <t>753</t>
  </si>
  <si>
    <t>01H8</t>
  </si>
  <si>
    <t>Alfa Kamal Muara III</t>
  </si>
  <si>
    <t>YK19200378</t>
  </si>
  <si>
    <t>754</t>
  </si>
  <si>
    <t>01H9</t>
  </si>
  <si>
    <t>IDM Perjuangan</t>
  </si>
  <si>
    <t>YO27200188</t>
  </si>
  <si>
    <t>755</t>
  </si>
  <si>
    <t>01HA</t>
  </si>
  <si>
    <t>Deni Prasetyo</t>
  </si>
  <si>
    <t>Alfa Kaliwingko</t>
  </si>
  <si>
    <t>YO27201084</t>
  </si>
  <si>
    <t>756</t>
  </si>
  <si>
    <t>01HB</t>
  </si>
  <si>
    <t>RS Intan Husada</t>
  </si>
  <si>
    <t>YR21400107</t>
  </si>
  <si>
    <t>757</t>
  </si>
  <si>
    <t>01HF</t>
  </si>
  <si>
    <t>Alfa Leces</t>
  </si>
  <si>
    <t>YR20400079</t>
  </si>
  <si>
    <t>758</t>
  </si>
  <si>
    <t>01HH</t>
  </si>
  <si>
    <t>SPBU 44.522.12 Dewi Sri</t>
  </si>
  <si>
    <t>YK19200321</t>
  </si>
  <si>
    <t>759</t>
  </si>
  <si>
    <t>01HJ</t>
  </si>
  <si>
    <t>IDM Lolawang</t>
  </si>
  <si>
    <t>YO27200195</t>
  </si>
  <si>
    <t>760</t>
  </si>
  <si>
    <t>01HK</t>
  </si>
  <si>
    <t>IDM Empang Bahagia</t>
  </si>
  <si>
    <t>YR21400022</t>
  </si>
  <si>
    <t>761</t>
  </si>
  <si>
    <t>01HN</t>
  </si>
  <si>
    <t>SPBU Giri Harjo P Anugrah</t>
  </si>
  <si>
    <t>YH98200166</t>
  </si>
  <si>
    <t>762</t>
  </si>
  <si>
    <t>01HP</t>
  </si>
  <si>
    <t>Yogi Mart Banyumas</t>
  </si>
  <si>
    <t>YR21400497</t>
  </si>
  <si>
    <t>763</t>
  </si>
  <si>
    <t>01HQ</t>
  </si>
  <si>
    <t>Alfa Brigjen Katamso</t>
  </si>
  <si>
    <t>YO27200493</t>
  </si>
  <si>
    <t>764</t>
  </si>
  <si>
    <t>01HR</t>
  </si>
  <si>
    <t>Alfa Villa Santika</t>
  </si>
  <si>
    <t>YO27201069</t>
  </si>
  <si>
    <t>765</t>
  </si>
  <si>
    <t>01HT</t>
  </si>
  <si>
    <t>AlfaMd Bukit Cinere</t>
  </si>
  <si>
    <t>YR21400003</t>
  </si>
  <si>
    <t>766</t>
  </si>
  <si>
    <t>01HU</t>
  </si>
  <si>
    <t>Alfa Parakan</t>
  </si>
  <si>
    <t>YO27200956</t>
  </si>
  <si>
    <t>767</t>
  </si>
  <si>
    <t>01HV</t>
  </si>
  <si>
    <t>Rat Ahmad</t>
  </si>
  <si>
    <t>IDM Sudirman 249</t>
  </si>
  <si>
    <t>Dumai</t>
  </si>
  <si>
    <t>YO27200415</t>
  </si>
  <si>
    <t>768</t>
  </si>
  <si>
    <t>01HW</t>
  </si>
  <si>
    <t>Izzuddin Azzak</t>
  </si>
  <si>
    <t>IDM Kayangan 57</t>
  </si>
  <si>
    <t>YR20400040</t>
  </si>
  <si>
    <t>769</t>
  </si>
  <si>
    <t>01HX</t>
  </si>
  <si>
    <t>Yoga Aji Kuncoro</t>
  </si>
  <si>
    <t>Lawson Duta Harapan</t>
  </si>
  <si>
    <t>YO27200937</t>
  </si>
  <si>
    <t>770</t>
  </si>
  <si>
    <t>01HZ</t>
  </si>
  <si>
    <t>Alfa Tapos Cimpaeun</t>
  </si>
  <si>
    <t>YO27201103</t>
  </si>
  <si>
    <t>771</t>
  </si>
  <si>
    <t>01J0</t>
  </si>
  <si>
    <t>Alfa Pattimura Solo</t>
  </si>
  <si>
    <t>YR20400075</t>
  </si>
  <si>
    <t>772</t>
  </si>
  <si>
    <t>01J1</t>
  </si>
  <si>
    <t>AlfaMd Arya Putra III</t>
  </si>
  <si>
    <t>YH98200065</t>
  </si>
  <si>
    <t>773</t>
  </si>
  <si>
    <t>01J2</t>
  </si>
  <si>
    <t>Muhammad Rifky Fahreza</t>
  </si>
  <si>
    <t>DanDan Pondok Petir</t>
  </si>
  <si>
    <t>YO27200999</t>
  </si>
  <si>
    <t>774</t>
  </si>
  <si>
    <t>01J3</t>
  </si>
  <si>
    <t>AlfaMd Super Mamboro</t>
  </si>
  <si>
    <t>YR20400457</t>
  </si>
  <si>
    <t>775</t>
  </si>
  <si>
    <t>01J4</t>
  </si>
  <si>
    <t>IDM Siak 2 Palas</t>
  </si>
  <si>
    <t>YR20400019</t>
  </si>
  <si>
    <t>776</t>
  </si>
  <si>
    <t>01J5</t>
  </si>
  <si>
    <t>Bandara SHIA T1C</t>
  </si>
  <si>
    <t>YO27200670</t>
  </si>
  <si>
    <t>777</t>
  </si>
  <si>
    <t>01J7</t>
  </si>
  <si>
    <t>SPBU 34.40237 Cibuntu</t>
  </si>
  <si>
    <t>YR21400416</t>
  </si>
  <si>
    <t>778</t>
  </si>
  <si>
    <t>01J8</t>
  </si>
  <si>
    <t>SPBU 3440256 Panghegar</t>
  </si>
  <si>
    <t>YN23200024</t>
  </si>
  <si>
    <t>779</t>
  </si>
  <si>
    <t>01J9</t>
  </si>
  <si>
    <t>Alfa Gito Gati</t>
  </si>
  <si>
    <t>YO27200292</t>
  </si>
  <si>
    <t>780</t>
  </si>
  <si>
    <t>01JA</t>
  </si>
  <si>
    <t>YO27200560</t>
  </si>
  <si>
    <t>781</t>
  </si>
  <si>
    <t>01JB</t>
  </si>
  <si>
    <t>Dima Priwahyudi</t>
  </si>
  <si>
    <t>Alfa Gatot Subroto Raya</t>
  </si>
  <si>
    <t>YR20400475</t>
  </si>
  <si>
    <t>782</t>
  </si>
  <si>
    <t>01JC</t>
  </si>
  <si>
    <t>AlfaMd Pangeran Ayin</t>
  </si>
  <si>
    <t>YR20400363</t>
  </si>
  <si>
    <t>783</t>
  </si>
  <si>
    <t>01JD</t>
  </si>
  <si>
    <t>IDM Baros Sukabumi</t>
  </si>
  <si>
    <t>YR21400033</t>
  </si>
  <si>
    <t>784</t>
  </si>
  <si>
    <t>01JE</t>
  </si>
  <si>
    <t>AlfaMd Griya Paniki Indah</t>
  </si>
  <si>
    <t>YR20400006</t>
  </si>
  <si>
    <t>785</t>
  </si>
  <si>
    <t>01JF</t>
  </si>
  <si>
    <t>EBC Batamindo</t>
  </si>
  <si>
    <t>YR20400381</t>
  </si>
  <si>
    <t>786</t>
  </si>
  <si>
    <t>01JH</t>
  </si>
  <si>
    <t>YO27200699</t>
  </si>
  <si>
    <t>787</t>
  </si>
  <si>
    <t>01JJ</t>
  </si>
  <si>
    <t>Yes248 Wahidin</t>
  </si>
  <si>
    <t>YR20400171</t>
  </si>
  <si>
    <t>788</t>
  </si>
  <si>
    <t>01JK</t>
  </si>
  <si>
    <t>IDM Raya TMP Taruna 18</t>
  </si>
  <si>
    <t>YO27201162</t>
  </si>
  <si>
    <t>789</t>
  </si>
  <si>
    <t>01JM</t>
  </si>
  <si>
    <t>Yomart Cidurian</t>
  </si>
  <si>
    <t>YH98200008</t>
  </si>
  <si>
    <t>790</t>
  </si>
  <si>
    <t>01JP</t>
  </si>
  <si>
    <t>IDM Arosbaya</t>
  </si>
  <si>
    <t>YR20400074</t>
  </si>
  <si>
    <t>791</t>
  </si>
  <si>
    <t>01JQ</t>
  </si>
  <si>
    <t>Alfa Benda Raya II</t>
  </si>
  <si>
    <t>YN23200118</t>
  </si>
  <si>
    <t>792</t>
  </si>
  <si>
    <t>01JR</t>
  </si>
  <si>
    <t>Julion Tomasoa</t>
  </si>
  <si>
    <t>AlfaMd Jend Sudirman</t>
  </si>
  <si>
    <t>YR21400455</t>
  </si>
  <si>
    <t>793</t>
  </si>
  <si>
    <t>01JT</t>
  </si>
  <si>
    <t>RS Bali Internasional</t>
  </si>
  <si>
    <t>794</t>
  </si>
  <si>
    <t>01JU</t>
  </si>
  <si>
    <t>AlfaMd Super Botanica</t>
  </si>
  <si>
    <t>YO27200947</t>
  </si>
  <si>
    <t>795</t>
  </si>
  <si>
    <t>01JV</t>
  </si>
  <si>
    <t>IDM Kertapawitan</t>
  </si>
  <si>
    <t>YO27200812</t>
  </si>
  <si>
    <t>796</t>
  </si>
  <si>
    <t>01JW</t>
  </si>
  <si>
    <t>IDM SPBU Dangdang</t>
  </si>
  <si>
    <t>YO98200204</t>
  </si>
  <si>
    <t>797</t>
  </si>
  <si>
    <t>01JY</t>
  </si>
  <si>
    <t>Kebayoran Baru</t>
  </si>
  <si>
    <t>YK19200073</t>
  </si>
  <si>
    <t>798</t>
  </si>
  <si>
    <t>01JZ</t>
  </si>
  <si>
    <t>Andi Hidayat</t>
  </si>
  <si>
    <t>Sido Mart Banjarnegara</t>
  </si>
  <si>
    <t>YH98200198</t>
  </si>
  <si>
    <t>799</t>
  </si>
  <si>
    <t>01K1</t>
  </si>
  <si>
    <t>CK RS Ummi Bogor</t>
  </si>
  <si>
    <t>YR20400373</t>
  </si>
  <si>
    <t>800</t>
  </si>
  <si>
    <t>01K2</t>
  </si>
  <si>
    <t>Lawson Rotterdam</t>
  </si>
  <si>
    <t>YN23200119</t>
  </si>
  <si>
    <t>801</t>
  </si>
  <si>
    <t>01K3</t>
  </si>
  <si>
    <t>AlfaMd Mutiara Grd Blvrd</t>
  </si>
  <si>
    <t>YO98200004</t>
  </si>
  <si>
    <t>802</t>
  </si>
  <si>
    <t>01K4</t>
  </si>
  <si>
    <t>IDM Fresh Palem Raja Raya</t>
  </si>
  <si>
    <t>YO27200370</t>
  </si>
  <si>
    <t>803</t>
  </si>
  <si>
    <t>01K6</t>
  </si>
  <si>
    <t>Alfa Kebon Sirih</t>
  </si>
  <si>
    <t>YK19200368</t>
  </si>
  <si>
    <t>804</t>
  </si>
  <si>
    <t>01K7</t>
  </si>
  <si>
    <t>Apt Tjg Duren II Kenanga</t>
  </si>
  <si>
    <t>YO27201027</t>
  </si>
  <si>
    <t>805</t>
  </si>
  <si>
    <t>01K8</t>
  </si>
  <si>
    <t>Alfa Bromonilan</t>
  </si>
  <si>
    <t>YO27200165</t>
  </si>
  <si>
    <t>806</t>
  </si>
  <si>
    <t>01K9</t>
  </si>
  <si>
    <t>SPBU 3440210</t>
  </si>
  <si>
    <t>YR21400465</t>
  </si>
  <si>
    <t>807</t>
  </si>
  <si>
    <t>01KA</t>
  </si>
  <si>
    <t>IDM Multi Guna</t>
  </si>
  <si>
    <t>YO98200241</t>
  </si>
  <si>
    <t>808</t>
  </si>
  <si>
    <t>01KB</t>
  </si>
  <si>
    <t>Alfa Ciumbuleuit</t>
  </si>
  <si>
    <t>YO27200337</t>
  </si>
  <si>
    <t>809</t>
  </si>
  <si>
    <t>01KC</t>
  </si>
  <si>
    <t>Paradisus by Melia</t>
  </si>
  <si>
    <t>810</t>
  </si>
  <si>
    <t>01KD</t>
  </si>
  <si>
    <t>GOTA Supermarket</t>
  </si>
  <si>
    <t>YR20400482</t>
  </si>
  <si>
    <t>811</t>
  </si>
  <si>
    <t>01KE</t>
  </si>
  <si>
    <t>IDM TKI 2 Blok 3 No 7</t>
  </si>
  <si>
    <t>YO27200081</t>
  </si>
  <si>
    <t>812</t>
  </si>
  <si>
    <t>01KF</t>
  </si>
  <si>
    <t>Fahri Syaifullah</t>
  </si>
  <si>
    <t>Plz Pd Indah VI</t>
  </si>
  <si>
    <t>YR20400417</t>
  </si>
  <si>
    <t>813</t>
  </si>
  <si>
    <t>01KL</t>
  </si>
  <si>
    <t>SPBU Platinum Medan</t>
  </si>
  <si>
    <t>YO27200668</t>
  </si>
  <si>
    <t>814</t>
  </si>
  <si>
    <t>01KN</t>
  </si>
  <si>
    <t>Alfa Cagar Alam</t>
  </si>
  <si>
    <t>YO98200085</t>
  </si>
  <si>
    <t>815</t>
  </si>
  <si>
    <t>01KP</t>
  </si>
  <si>
    <t>Indogrosir Padalarang</t>
  </si>
  <si>
    <t>YH98200258</t>
  </si>
  <si>
    <t>816</t>
  </si>
  <si>
    <t>01KT</t>
  </si>
  <si>
    <t>Alfa Patih Nambi</t>
  </si>
  <si>
    <t>817</t>
  </si>
  <si>
    <t>01KU</t>
  </si>
  <si>
    <t>AlfaMd Demak Baru</t>
  </si>
  <si>
    <t>YO27200571</t>
  </si>
  <si>
    <t>818</t>
  </si>
  <si>
    <t>01KV</t>
  </si>
  <si>
    <t>FamilyM Banjar Kemantren</t>
  </si>
  <si>
    <t>YO27200566</t>
  </si>
  <si>
    <t>819</t>
  </si>
  <si>
    <t>01KW</t>
  </si>
  <si>
    <t>Alfa Beji</t>
  </si>
  <si>
    <t>YR21400031</t>
  </si>
  <si>
    <t>820</t>
  </si>
  <si>
    <t>01KX</t>
  </si>
  <si>
    <t>IDM Wonosari Km 10,5</t>
  </si>
  <si>
    <t>YK19200339</t>
  </si>
  <si>
    <t>821</t>
  </si>
  <si>
    <t>01KY</t>
  </si>
  <si>
    <t>Mitra 10 Medan</t>
  </si>
  <si>
    <t>YR21400246</t>
  </si>
  <si>
    <t>822</t>
  </si>
  <si>
    <t>01KZ</t>
  </si>
  <si>
    <t>Ismail Bilondatu</t>
  </si>
  <si>
    <t>IDM Sudirman</t>
  </si>
  <si>
    <t>Gorontalo</t>
  </si>
  <si>
    <t>YN23200085</t>
  </si>
  <si>
    <t>823</t>
  </si>
  <si>
    <t>01L2</t>
  </si>
  <si>
    <t>Alfa Serpong Park II</t>
  </si>
  <si>
    <t>YK19200049</t>
  </si>
  <si>
    <t>824</t>
  </si>
  <si>
    <t>01L4</t>
  </si>
  <si>
    <t>Alfa Lio Hek</t>
  </si>
  <si>
    <t>YO27201062</t>
  </si>
  <si>
    <t>825</t>
  </si>
  <si>
    <t>01L5</t>
  </si>
  <si>
    <t>Alfa Cipto mangunkusumo</t>
  </si>
  <si>
    <t>YK19200008</t>
  </si>
  <si>
    <t>826</t>
  </si>
  <si>
    <t>01L7</t>
  </si>
  <si>
    <t>Herlianzira</t>
  </si>
  <si>
    <t>PT Peniti Sungai Purun</t>
  </si>
  <si>
    <t>Mempawah</t>
  </si>
  <si>
    <t>YO27200073</t>
  </si>
  <si>
    <t>827</t>
  </si>
  <si>
    <t>01L8</t>
  </si>
  <si>
    <t>PT Lingkar Indah Plant</t>
  </si>
  <si>
    <t>YO27200072</t>
  </si>
  <si>
    <t>828</t>
  </si>
  <si>
    <t>01L9</t>
  </si>
  <si>
    <t>PT GlobalKalimantanMakmur</t>
  </si>
  <si>
    <t>YR20400389</t>
  </si>
  <si>
    <t>829</t>
  </si>
  <si>
    <t>01LA</t>
  </si>
  <si>
    <t>PT GemilangSawitKencana</t>
  </si>
  <si>
    <t>YO27200378</t>
  </si>
  <si>
    <t>830</t>
  </si>
  <si>
    <t>01LB</t>
  </si>
  <si>
    <t>Alfa Wringinanom</t>
  </si>
  <si>
    <t>YR21400230</t>
  </si>
  <si>
    <t>831</t>
  </si>
  <si>
    <t>01LC</t>
  </si>
  <si>
    <t>AlfaMd Rempoa</t>
  </si>
  <si>
    <t>YH98200064</t>
  </si>
  <si>
    <t>832</t>
  </si>
  <si>
    <t>01LD</t>
  </si>
  <si>
    <t>IDM Ruko Galaxy</t>
  </si>
  <si>
    <t>YO27201140</t>
  </si>
  <si>
    <t>833</t>
  </si>
  <si>
    <t>01LE</t>
  </si>
  <si>
    <t>Alfa Raya Parung Serab</t>
  </si>
  <si>
    <t>YH98200009</t>
  </si>
  <si>
    <t>834</t>
  </si>
  <si>
    <t>01LK</t>
  </si>
  <si>
    <t>IDM Rancamanyar Baru</t>
  </si>
  <si>
    <t>YR21400444</t>
  </si>
  <si>
    <t>835</t>
  </si>
  <si>
    <t>01LL</t>
  </si>
  <si>
    <t>Artha Kayu Indonesia</t>
  </si>
  <si>
    <t>YR21400347</t>
  </si>
  <si>
    <t>836</t>
  </si>
  <si>
    <t>01LM</t>
  </si>
  <si>
    <t>IDM Cisiriung</t>
  </si>
  <si>
    <t>YR21400461</t>
  </si>
  <si>
    <t>837</t>
  </si>
  <si>
    <t>01LN</t>
  </si>
  <si>
    <t>Talita Resto</t>
  </si>
  <si>
    <t>YR20400317</t>
  </si>
  <si>
    <t>838</t>
  </si>
  <si>
    <t>01LP</t>
  </si>
  <si>
    <t>IDM Gempol</t>
  </si>
  <si>
    <t>YH98200119</t>
  </si>
  <si>
    <t>839</t>
  </si>
  <si>
    <t>01LQ</t>
  </si>
  <si>
    <t>RS EMC Cibitung</t>
  </si>
  <si>
    <t>YR21400001</t>
  </si>
  <si>
    <t>840</t>
  </si>
  <si>
    <t>01LR</t>
  </si>
  <si>
    <t>AlfaMD Mojolaban</t>
  </si>
  <si>
    <t>YR21400462</t>
  </si>
  <si>
    <t>841</t>
  </si>
  <si>
    <t>01LT</t>
  </si>
  <si>
    <t>Stasiun KAI Gubeng</t>
  </si>
  <si>
    <t>YK19200318</t>
  </si>
  <si>
    <t>842</t>
  </si>
  <si>
    <t>01LV</t>
  </si>
  <si>
    <t>Alfa Suci Garut</t>
  </si>
  <si>
    <t>YO27200229</t>
  </si>
  <si>
    <t>843</t>
  </si>
  <si>
    <t>01LW</t>
  </si>
  <si>
    <t>IDM Kebon Raya 12</t>
  </si>
  <si>
    <t>YR20400369</t>
  </si>
  <si>
    <t>844</t>
  </si>
  <si>
    <t>01LX</t>
  </si>
  <si>
    <t>RS Mitra Plumbon Subang</t>
  </si>
  <si>
    <t>YR21400447</t>
  </si>
  <si>
    <t>845</t>
  </si>
  <si>
    <t>01M0</t>
  </si>
  <si>
    <t>SPBU Perintis Kemerdekaan</t>
  </si>
  <si>
    <t>YR21400492</t>
  </si>
  <si>
    <t>846</t>
  </si>
  <si>
    <t>01M1</t>
  </si>
  <si>
    <t>Alfa Pahlawan Cogreg</t>
  </si>
  <si>
    <t>YO27200908</t>
  </si>
  <si>
    <t>847</t>
  </si>
  <si>
    <t>01M2</t>
  </si>
  <si>
    <t>Alfa Tasikmadu</t>
  </si>
  <si>
    <t>YR21400332</t>
  </si>
  <si>
    <t>848</t>
  </si>
  <si>
    <t>01M3</t>
  </si>
  <si>
    <t>Alfa Dipati Ukur Tgr</t>
  </si>
  <si>
    <t>YR21400040</t>
  </si>
  <si>
    <t>849</t>
  </si>
  <si>
    <t>01M4</t>
  </si>
  <si>
    <t>IDM Kisamaun</t>
  </si>
  <si>
    <t>YO98200143</t>
  </si>
  <si>
    <t>850</t>
  </si>
  <si>
    <t>01M6</t>
  </si>
  <si>
    <t>IDM Rembang 1</t>
  </si>
  <si>
    <t>YK19200350</t>
  </si>
  <si>
    <t>851</t>
  </si>
  <si>
    <t>01M8</t>
  </si>
  <si>
    <t>IDM Padat KaryaAnggrek 1</t>
  </si>
  <si>
    <t>YR21400104</t>
  </si>
  <si>
    <t>852</t>
  </si>
  <si>
    <t>01M9</t>
  </si>
  <si>
    <t>Mayapada Hospital Sby</t>
  </si>
  <si>
    <t>YO27200207</t>
  </si>
  <si>
    <t>01MA</t>
  </si>
  <si>
    <t>IDM Kalioso</t>
  </si>
  <si>
    <t>YO27200755</t>
  </si>
  <si>
    <t>854</t>
  </si>
  <si>
    <t>01MB</t>
  </si>
  <si>
    <t>IDM Rawamangun V</t>
  </si>
  <si>
    <t>YR20400098</t>
  </si>
  <si>
    <t>855</t>
  </si>
  <si>
    <t>01MC</t>
  </si>
  <si>
    <t>IDM Delima I</t>
  </si>
  <si>
    <t>YR20400197</t>
  </si>
  <si>
    <t>856</t>
  </si>
  <si>
    <t>01MD</t>
  </si>
  <si>
    <t>Arrya Alfarizi</t>
  </si>
  <si>
    <t>IDM Mangga Besar VI</t>
  </si>
  <si>
    <t>YO98200297</t>
  </si>
  <si>
    <t>857</t>
  </si>
  <si>
    <t>01ME</t>
  </si>
  <si>
    <t>FamilyM Surken Pamulang</t>
  </si>
  <si>
    <t>YR21400383</t>
  </si>
  <si>
    <t>858</t>
  </si>
  <si>
    <t>01MF</t>
  </si>
  <si>
    <t>Markus Haholongan Tarigan</t>
  </si>
  <si>
    <t>IDM A Yani Simp Aman</t>
  </si>
  <si>
    <t>YR20400133</t>
  </si>
  <si>
    <t>859</t>
  </si>
  <si>
    <t>01MH</t>
  </si>
  <si>
    <t>AlfaMd Permata Cimanggis</t>
  </si>
  <si>
    <t>YH98200211</t>
  </si>
  <si>
    <t>860</t>
  </si>
  <si>
    <t>01MJ</t>
  </si>
  <si>
    <t>IDM Alamanda Bumi Orange</t>
  </si>
  <si>
    <t>YR20400005</t>
  </si>
  <si>
    <t>861</t>
  </si>
  <si>
    <t>01MK</t>
  </si>
  <si>
    <t>Hokky Anchor Plaza Graha</t>
  </si>
  <si>
    <t>YO27200508</t>
  </si>
  <si>
    <t>862</t>
  </si>
  <si>
    <t>01ML</t>
  </si>
  <si>
    <t>Alfa Alam Parung Ciseeng</t>
  </si>
  <si>
    <t>YO98200134</t>
  </si>
  <si>
    <t>863</t>
  </si>
  <si>
    <t>01MM</t>
  </si>
  <si>
    <t>IDM Raya Benjeng 03</t>
  </si>
  <si>
    <t>YO27200511</t>
  </si>
  <si>
    <t>864</t>
  </si>
  <si>
    <t>01MN</t>
  </si>
  <si>
    <t>IDM Campang Raya</t>
  </si>
  <si>
    <t>YO27200725</t>
  </si>
  <si>
    <t>865</t>
  </si>
  <si>
    <t>01MQ</t>
  </si>
  <si>
    <t>IDM Brigjend Katamso</t>
  </si>
  <si>
    <t>YR20400297</t>
  </si>
  <si>
    <t>866</t>
  </si>
  <si>
    <t>01MR</t>
  </si>
  <si>
    <t>IDM Janur Village Ciracas</t>
  </si>
  <si>
    <t>YO27200979</t>
  </si>
  <si>
    <t>867</t>
  </si>
  <si>
    <t>01MT</t>
  </si>
  <si>
    <t>AlfaMd Slamet Riyadi</t>
  </si>
  <si>
    <t>YR21400345</t>
  </si>
  <si>
    <t>868</t>
  </si>
  <si>
    <t>01MU</t>
  </si>
  <si>
    <t>IDM Randegasari</t>
  </si>
  <si>
    <t>YR20400313</t>
  </si>
  <si>
    <t>869</t>
  </si>
  <si>
    <t>01MV</t>
  </si>
  <si>
    <t>IDM Kedung Kendo</t>
  </si>
  <si>
    <t>YO27200216</t>
  </si>
  <si>
    <t>870</t>
  </si>
  <si>
    <t>01MW</t>
  </si>
  <si>
    <t>IDM Amd Talang Jambe 013</t>
  </si>
  <si>
    <t>YO27200799</t>
  </si>
  <si>
    <t>871</t>
  </si>
  <si>
    <t>01MX</t>
  </si>
  <si>
    <t>DanDan Sukatani</t>
  </si>
  <si>
    <t>YO27201048</t>
  </si>
  <si>
    <t>872</t>
  </si>
  <si>
    <t>01MY</t>
  </si>
  <si>
    <t>PFM Cemara</t>
  </si>
  <si>
    <t>YR20400203</t>
  </si>
  <si>
    <t>873</t>
  </si>
  <si>
    <t>01N0</t>
  </si>
  <si>
    <t>IDM Raya Rajeg 13</t>
  </si>
  <si>
    <t>YO98200153</t>
  </si>
  <si>
    <t>874</t>
  </si>
  <si>
    <t>01N2</t>
  </si>
  <si>
    <t>Idm PermataKopo Sukamenak</t>
  </si>
  <si>
    <t>YO27200323</t>
  </si>
  <si>
    <t>875</t>
  </si>
  <si>
    <t>01N3</t>
  </si>
  <si>
    <t>IDM GMP 22</t>
  </si>
  <si>
    <t>YR21400403</t>
  </si>
  <si>
    <t>876</t>
  </si>
  <si>
    <t>01N4</t>
  </si>
  <si>
    <t>Mitra 10 Jenggolo</t>
  </si>
  <si>
    <t>YK19200336</t>
  </si>
  <si>
    <t>877</t>
  </si>
  <si>
    <t>01N5</t>
  </si>
  <si>
    <t>Alfa Adam Malik 1 Jambi</t>
  </si>
  <si>
    <t>YK19200064</t>
  </si>
  <si>
    <t>878</t>
  </si>
  <si>
    <t>01N6</t>
  </si>
  <si>
    <t>Ahmad Ismail</t>
  </si>
  <si>
    <t>Alfa SPBU ST. Mendalo</t>
  </si>
  <si>
    <t>YO27200952</t>
  </si>
  <si>
    <t>879</t>
  </si>
  <si>
    <t>01N7</t>
  </si>
  <si>
    <t>IDM Fresh Entry Tol Baros</t>
  </si>
  <si>
    <t>YR21400413</t>
  </si>
  <si>
    <t>880</t>
  </si>
  <si>
    <t>01N8</t>
  </si>
  <si>
    <t>Alfa Mertoyudan</t>
  </si>
  <si>
    <t>YR20400300</t>
  </si>
  <si>
    <t>01NA</t>
  </si>
  <si>
    <t>Alfa Sosromenduran</t>
  </si>
  <si>
    <t>YO27200173</t>
  </si>
  <si>
    <t>01NB</t>
  </si>
  <si>
    <t>RS Mitra Plumbon</t>
  </si>
  <si>
    <t>YR21400044</t>
  </si>
  <si>
    <t>01NC</t>
  </si>
  <si>
    <t>SPBU Pageraji 2</t>
  </si>
  <si>
    <t>YR21400326</t>
  </si>
  <si>
    <t>884</t>
  </si>
  <si>
    <t>01ND</t>
  </si>
  <si>
    <t>Alfa Kemanggisan IV</t>
  </si>
  <si>
    <t>YO98200211</t>
  </si>
  <si>
    <t>885</t>
  </si>
  <si>
    <t>01NE</t>
  </si>
  <si>
    <t>Alfa Bungursari</t>
  </si>
  <si>
    <t>YR20400355</t>
  </si>
  <si>
    <t>886</t>
  </si>
  <si>
    <t>01NF</t>
  </si>
  <si>
    <t>IDM SPBU AKR JIIPE</t>
  </si>
  <si>
    <t>YR21400202</t>
  </si>
  <si>
    <t>887</t>
  </si>
  <si>
    <t>01NH</t>
  </si>
  <si>
    <t>Alfa Abusama II</t>
  </si>
  <si>
    <t>YO27200896</t>
  </si>
  <si>
    <t>888</t>
  </si>
  <si>
    <t>01NJ</t>
  </si>
  <si>
    <t>AlfaMd Puri Cendana</t>
  </si>
  <si>
    <t>YO98200044</t>
  </si>
  <si>
    <t>889</t>
  </si>
  <si>
    <t>01NK</t>
  </si>
  <si>
    <t>IDM Raya Serang Km 21</t>
  </si>
  <si>
    <t>YN23200019</t>
  </si>
  <si>
    <t>890</t>
  </si>
  <si>
    <t>01NM</t>
  </si>
  <si>
    <t>IDM Jakal No 8</t>
  </si>
  <si>
    <t>YO27200647</t>
  </si>
  <si>
    <t>891</t>
  </si>
  <si>
    <t>01NN</t>
  </si>
  <si>
    <t>IDM Ganesha</t>
  </si>
  <si>
    <t>YR20400116</t>
  </si>
  <si>
    <t>892</t>
  </si>
  <si>
    <t>01NP</t>
  </si>
  <si>
    <t>Moh Arif Manarangga</t>
  </si>
  <si>
    <t>AlfaMd WR Supratman</t>
  </si>
  <si>
    <t>YO27200559</t>
  </si>
  <si>
    <t>893</t>
  </si>
  <si>
    <t>01NQ</t>
  </si>
  <si>
    <t>PT Victory Chingluh JVB</t>
  </si>
  <si>
    <t>YO27201032</t>
  </si>
  <si>
    <t>894</t>
  </si>
  <si>
    <t>01NR</t>
  </si>
  <si>
    <t>PT Victory Chingluh Ind</t>
  </si>
  <si>
    <t>YO27200377</t>
  </si>
  <si>
    <t>895</t>
  </si>
  <si>
    <t>01NT</t>
  </si>
  <si>
    <t>IDM TB. Mutiara Homes</t>
  </si>
  <si>
    <t>YR21400361</t>
  </si>
  <si>
    <t>896</t>
  </si>
  <si>
    <t>01NU</t>
  </si>
  <si>
    <t>Alfa Gebang Cirebon</t>
  </si>
  <si>
    <t>YO98200091</t>
  </si>
  <si>
    <t>897</t>
  </si>
  <si>
    <t>01NV</t>
  </si>
  <si>
    <t>AlfaMd Macan Kumbang</t>
  </si>
  <si>
    <t>YO27200882</t>
  </si>
  <si>
    <t>898</t>
  </si>
  <si>
    <t>01NW</t>
  </si>
  <si>
    <t>Alfa Rahwatu Raya</t>
  </si>
  <si>
    <t>YN23200077</t>
  </si>
  <si>
    <t>899</t>
  </si>
  <si>
    <t>01NX</t>
  </si>
  <si>
    <t>SPBU Petro Andalan Sejati</t>
  </si>
  <si>
    <t>YR20400021</t>
  </si>
  <si>
    <t>900</t>
  </si>
  <si>
    <t>01NY</t>
  </si>
  <si>
    <t>Dwi Candra Setiawan</t>
  </si>
  <si>
    <t>AlfaMd Kyai Tambak Deres</t>
  </si>
  <si>
    <t>YR21400278</t>
  </si>
  <si>
    <t>901</t>
  </si>
  <si>
    <t>01NZ</t>
  </si>
  <si>
    <t>Klinik Taruma</t>
  </si>
  <si>
    <t>YR20400042</t>
  </si>
  <si>
    <t>902</t>
  </si>
  <si>
    <t>01P0</t>
  </si>
  <si>
    <t>Alfa Ipik Gandamanah III</t>
  </si>
  <si>
    <t>YO27200105</t>
  </si>
  <si>
    <t>903</t>
  </si>
  <si>
    <t>01P2</t>
  </si>
  <si>
    <t>Alfa Dukuh Sari Sesetan</t>
  </si>
  <si>
    <t>904</t>
  </si>
  <si>
    <t>01P3</t>
  </si>
  <si>
    <t>CK Setiabudi Tengah</t>
  </si>
  <si>
    <t>YO27200918</t>
  </si>
  <si>
    <t>905</t>
  </si>
  <si>
    <t>01P4</t>
  </si>
  <si>
    <t>Danu Widi Saputra</t>
  </si>
  <si>
    <t>Alfa Ahmad Yani Sukoharjo</t>
  </si>
  <si>
    <t>YH98200060</t>
  </si>
  <si>
    <t>906</t>
  </si>
  <si>
    <t>01QR</t>
  </si>
  <si>
    <t>Alfa Kapuk Raya</t>
  </si>
  <si>
    <t>YO98200270</t>
  </si>
  <si>
    <t>01QT</t>
  </si>
  <si>
    <t>IDM Brawijaya 9B</t>
  </si>
  <si>
    <t>YR20400105</t>
  </si>
  <si>
    <t>908</t>
  </si>
  <si>
    <t>01QU</t>
  </si>
  <si>
    <t>IDM A Yani Kroya</t>
  </si>
  <si>
    <t>YR21400315</t>
  </si>
  <si>
    <t>909</t>
  </si>
  <si>
    <t>01QV</t>
  </si>
  <si>
    <t>Mitra 10 Pekanbaru</t>
  </si>
  <si>
    <t>YR21400059</t>
  </si>
  <si>
    <t>910</t>
  </si>
  <si>
    <t>01QW</t>
  </si>
  <si>
    <t>IDM Kis Mangun sarkoro</t>
  </si>
  <si>
    <t>YR20400334</t>
  </si>
  <si>
    <t>911</t>
  </si>
  <si>
    <t>01QX</t>
  </si>
  <si>
    <t>IDM Abdul Ghani Rempoa</t>
  </si>
  <si>
    <t>YO27200984</t>
  </si>
  <si>
    <t>912</t>
  </si>
  <si>
    <t>01QY</t>
  </si>
  <si>
    <t>Alfa Patimura Denpasar</t>
  </si>
  <si>
    <t>913</t>
  </si>
  <si>
    <t>01QZ</t>
  </si>
  <si>
    <t>Toni Wahyu Wicaksono</t>
  </si>
  <si>
    <t>GGPC Central</t>
  </si>
  <si>
    <t>Tulang Bawang</t>
  </si>
  <si>
    <t>YR21400407</t>
  </si>
  <si>
    <t>914</t>
  </si>
  <si>
    <t>01R0</t>
  </si>
  <si>
    <t>Alfa Bedali II Lawang</t>
  </si>
  <si>
    <t>YR20400310</t>
  </si>
  <si>
    <t>915</t>
  </si>
  <si>
    <t>01R1</t>
  </si>
  <si>
    <t>Alfa Sukabumi</t>
  </si>
  <si>
    <t>YR20400481</t>
  </si>
  <si>
    <t>916</t>
  </si>
  <si>
    <t>01R2</t>
  </si>
  <si>
    <t>Alfa Raya Wahid Hasyim</t>
  </si>
  <si>
    <t>YO27201068</t>
  </si>
  <si>
    <t>917</t>
  </si>
  <si>
    <t>01R3</t>
  </si>
  <si>
    <t>Alfa Kutorejo</t>
  </si>
  <si>
    <t>YO27201136</t>
  </si>
  <si>
    <t>918</t>
  </si>
  <si>
    <t>01R5</t>
  </si>
  <si>
    <t>IDM Kyai muntang</t>
  </si>
  <si>
    <t>YK19200039</t>
  </si>
  <si>
    <t>919</t>
  </si>
  <si>
    <t>01R6</t>
  </si>
  <si>
    <t>IDM STM Negeri</t>
  </si>
  <si>
    <t>YO27200065</t>
  </si>
  <si>
    <t>920</t>
  </si>
  <si>
    <t>01R7</t>
  </si>
  <si>
    <t>IDM Bhayangkara Serengan</t>
  </si>
  <si>
    <t>YK19200046</t>
  </si>
  <si>
    <t>921</t>
  </si>
  <si>
    <t>01R8</t>
  </si>
  <si>
    <t>Adithya Ramulis</t>
  </si>
  <si>
    <t>IDM Merapi Raya</t>
  </si>
  <si>
    <t>YN23200099</t>
  </si>
  <si>
    <t>922</t>
  </si>
  <si>
    <t>01R9</t>
  </si>
  <si>
    <t>Sembilan Matahari Sakti</t>
  </si>
  <si>
    <t>YK19200366</t>
  </si>
  <si>
    <t>923</t>
  </si>
  <si>
    <t>01RA</t>
  </si>
  <si>
    <t>Alfa Warung Domba</t>
  </si>
  <si>
    <t>YO27200899</t>
  </si>
  <si>
    <t>924</t>
  </si>
  <si>
    <t>01RB</t>
  </si>
  <si>
    <t>Alfa Taman DEO Sorong</t>
  </si>
  <si>
    <t>YR20400458</t>
  </si>
  <si>
    <t>925</t>
  </si>
  <si>
    <t>01RE</t>
  </si>
  <si>
    <t>IDM Xlane BSD City</t>
  </si>
  <si>
    <t>YO98200203</t>
  </si>
  <si>
    <t>926</t>
  </si>
  <si>
    <t>01RF</t>
  </si>
  <si>
    <t>Alfa Baleharjo</t>
  </si>
  <si>
    <t>YO27200160</t>
  </si>
  <si>
    <t>927</t>
  </si>
  <si>
    <t>01RH</t>
  </si>
  <si>
    <t>Hotel Padma</t>
  </si>
  <si>
    <t>YR21400081</t>
  </si>
  <si>
    <t>928</t>
  </si>
  <si>
    <t>01RJ</t>
  </si>
  <si>
    <t>AlfaMd Sisingamangaraja</t>
  </si>
  <si>
    <t>YR20400462</t>
  </si>
  <si>
    <t>929</t>
  </si>
  <si>
    <t>020K</t>
  </si>
  <si>
    <t>Charoen Pokphand Spj</t>
  </si>
  <si>
    <t>YO27200661</t>
  </si>
  <si>
    <t>930</t>
  </si>
  <si>
    <t>0214</t>
  </si>
  <si>
    <t>Univ. Trenggilis 1, Sby</t>
  </si>
  <si>
    <t>YO27200576</t>
  </si>
  <si>
    <t>931</t>
  </si>
  <si>
    <t>021D</t>
  </si>
  <si>
    <t>AlfaMd Payan Pabean</t>
  </si>
  <si>
    <t>YK19200071</t>
  </si>
  <si>
    <t>932</t>
  </si>
  <si>
    <t>021E</t>
  </si>
  <si>
    <t>AlfaMd Gebang Sekardangan</t>
  </si>
  <si>
    <t>YK19200085</t>
  </si>
  <si>
    <t>933</t>
  </si>
  <si>
    <t>021I</t>
  </si>
  <si>
    <t>CK Rajawali</t>
  </si>
  <si>
    <t>YO27200133</t>
  </si>
  <si>
    <t>934</t>
  </si>
  <si>
    <t>021U</t>
  </si>
  <si>
    <t>Asrul ARL</t>
  </si>
  <si>
    <t>SPBU Patung Pemuda</t>
  </si>
  <si>
    <t>Parepare</t>
  </si>
  <si>
    <t>YN23200064</t>
  </si>
  <si>
    <t>935</t>
  </si>
  <si>
    <t>022H</t>
  </si>
  <si>
    <t>RS Sentra Medika Cibinong</t>
  </si>
  <si>
    <t>YO98200103</t>
  </si>
  <si>
    <t>936</t>
  </si>
  <si>
    <t>0231</t>
  </si>
  <si>
    <t>Superindo Metropolitan Sq</t>
  </si>
  <si>
    <t>YO27200278</t>
  </si>
  <si>
    <t>937</t>
  </si>
  <si>
    <t>0232</t>
  </si>
  <si>
    <t>Electronic City</t>
  </si>
  <si>
    <t>YO27201199</t>
  </si>
  <si>
    <t>938</t>
  </si>
  <si>
    <t>939</t>
  </si>
  <si>
    <t>0249</t>
  </si>
  <si>
    <t>Bandara SMB II</t>
  </si>
  <si>
    <t>YR21400391</t>
  </si>
  <si>
    <t>940</t>
  </si>
  <si>
    <t>024O</t>
  </si>
  <si>
    <t>Maulana Rizki Ilhami </t>
  </si>
  <si>
    <t>Kahatex 2 1</t>
  </si>
  <si>
    <t>YO27201196</t>
  </si>
  <si>
    <t>941</t>
  </si>
  <si>
    <t>024P</t>
  </si>
  <si>
    <t>Kahatex 2 2</t>
  </si>
  <si>
    <t>YR21400445</t>
  </si>
  <si>
    <t>942</t>
  </si>
  <si>
    <t>0252</t>
  </si>
  <si>
    <t>Borma Kiara Condong</t>
  </si>
  <si>
    <t>YO27200101</t>
  </si>
  <si>
    <t>943</t>
  </si>
  <si>
    <t>025W</t>
  </si>
  <si>
    <t>Cool Supermarket</t>
  </si>
  <si>
    <t>YO27200265</t>
  </si>
  <si>
    <t>944</t>
  </si>
  <si>
    <t>026I</t>
  </si>
  <si>
    <t>SPBU CO Kartini Lippo</t>
  </si>
  <si>
    <t>YH98200168</t>
  </si>
  <si>
    <t>945</t>
  </si>
  <si>
    <t>026N</t>
  </si>
  <si>
    <t>AlfaMd Raya Tengah</t>
  </si>
  <si>
    <t>YO98200074</t>
  </si>
  <si>
    <t>946</t>
  </si>
  <si>
    <t>026Z</t>
  </si>
  <si>
    <t>Mukhlis Maulana Al-Fakih</t>
  </si>
  <si>
    <t>RM Lebak Sari Indah</t>
  </si>
  <si>
    <t>YO27200923</t>
  </si>
  <si>
    <t>947</t>
  </si>
  <si>
    <t>027V</t>
  </si>
  <si>
    <t>Bandara Sentani</t>
  </si>
  <si>
    <t>(05:00 - 20:00)</t>
  </si>
  <si>
    <t>YR21400058</t>
  </si>
  <si>
    <t>948</t>
  </si>
  <si>
    <t>949</t>
  </si>
  <si>
    <t>0287</t>
  </si>
  <si>
    <t>Univ Malangkucekwara</t>
  </si>
  <si>
    <t>YR21400239</t>
  </si>
  <si>
    <t>950</t>
  </si>
  <si>
    <t>028I</t>
  </si>
  <si>
    <t>Alfa Gedung Panjang</t>
  </si>
  <si>
    <t>YO98200120</t>
  </si>
  <si>
    <t>951</t>
  </si>
  <si>
    <t>0297</t>
  </si>
  <si>
    <t>TransM Blimbing Malang</t>
  </si>
  <si>
    <t>YR20400208</t>
  </si>
  <si>
    <t>952</t>
  </si>
  <si>
    <t>029O</t>
  </si>
  <si>
    <t>SPBU CO Taman Royal</t>
  </si>
  <si>
    <t>YH98200273</t>
  </si>
  <si>
    <t>953</t>
  </si>
  <si>
    <t>030A</t>
  </si>
  <si>
    <t>RS Bina Husada Cibinong</t>
  </si>
  <si>
    <t>YO27201117</t>
  </si>
  <si>
    <t>954</t>
  </si>
  <si>
    <t>030D</t>
  </si>
  <si>
    <t>SPBU CO 3112701 Kemang</t>
  </si>
  <si>
    <t>YR21400424</t>
  </si>
  <si>
    <t>955</t>
  </si>
  <si>
    <t>030U</t>
  </si>
  <si>
    <t>AlfaMd Danau Bratan</t>
  </si>
  <si>
    <t>YO27200763</t>
  </si>
  <si>
    <t>956</t>
  </si>
  <si>
    <t>031S</t>
  </si>
  <si>
    <t>Asrizal Hadi</t>
  </si>
  <si>
    <t>Bungo Plaza Hotel</t>
  </si>
  <si>
    <t>SSI BUNGO</t>
  </si>
  <si>
    <t>Sungai Penuh</t>
  </si>
  <si>
    <t>YN23200016</t>
  </si>
  <si>
    <t>957</t>
  </si>
  <si>
    <t>031U</t>
  </si>
  <si>
    <t>Boga Swaha Supermarket</t>
  </si>
  <si>
    <t>958</t>
  </si>
  <si>
    <t>031V</t>
  </si>
  <si>
    <t>Seminyak Square</t>
  </si>
  <si>
    <t>959</t>
  </si>
  <si>
    <t>032L</t>
  </si>
  <si>
    <t>Pialegong</t>
  </si>
  <si>
    <t>960</t>
  </si>
  <si>
    <t>032O</t>
  </si>
  <si>
    <t>Tuna Long Line Indonesia</t>
  </si>
  <si>
    <t>961</t>
  </si>
  <si>
    <t>032Q</t>
  </si>
  <si>
    <t>Muaya Cafe 19</t>
  </si>
  <si>
    <t>962</t>
  </si>
  <si>
    <t>032Z</t>
  </si>
  <si>
    <t>IDM Nginden Semolo</t>
  </si>
  <si>
    <t>YO27200669</t>
  </si>
  <si>
    <t>963</t>
  </si>
  <si>
    <t>YH98200182</t>
  </si>
  <si>
    <t>964</t>
  </si>
  <si>
    <t>036L</t>
  </si>
  <si>
    <t>Indomaret Aryo Bebangah</t>
  </si>
  <si>
    <t>YO27200482</t>
  </si>
  <si>
    <t>965</t>
  </si>
  <si>
    <t>036W</t>
  </si>
  <si>
    <t>SPBU CO Penggaron</t>
  </si>
  <si>
    <t>YR21400457</t>
  </si>
  <si>
    <t>966</t>
  </si>
  <si>
    <t>0376</t>
  </si>
  <si>
    <t>RS Murni Teguh Eria</t>
  </si>
  <si>
    <t>YR20400028</t>
  </si>
  <si>
    <t>967</t>
  </si>
  <si>
    <t>037W</t>
  </si>
  <si>
    <t>Sinar Bangunan Kupang</t>
  </si>
  <si>
    <t>038P</t>
  </si>
  <si>
    <t>CK Kayu Jati</t>
  </si>
  <si>
    <t>YR21400187</t>
  </si>
  <si>
    <t>969</t>
  </si>
  <si>
    <t>039T</t>
  </si>
  <si>
    <t>Grand Sakura Hotel</t>
  </si>
  <si>
    <t>YR21400297</t>
  </si>
  <si>
    <t>970</t>
  </si>
  <si>
    <t>039U</t>
  </si>
  <si>
    <t>Candi Aluminium</t>
  </si>
  <si>
    <t>YR21400313</t>
  </si>
  <si>
    <t>971</t>
  </si>
  <si>
    <t>039W</t>
  </si>
  <si>
    <t>Superindo Urip Sumoharjo</t>
  </si>
  <si>
    <t>YR20400072</t>
  </si>
  <si>
    <t>972</t>
  </si>
  <si>
    <t>0406</t>
  </si>
  <si>
    <t>Lobam 1</t>
  </si>
  <si>
    <t>YR20400213</t>
  </si>
  <si>
    <t>973</t>
  </si>
  <si>
    <t>040A</t>
  </si>
  <si>
    <t>Alfa Sukajadi</t>
  </si>
  <si>
    <t>YO27200042</t>
  </si>
  <si>
    <t>974</t>
  </si>
  <si>
    <t>040H</t>
  </si>
  <si>
    <t>PT Wing Surya Driyorejo 1</t>
  </si>
  <si>
    <t>YO27200786</t>
  </si>
  <si>
    <t>975</t>
  </si>
  <si>
    <t>040I</t>
  </si>
  <si>
    <t>PT Wing Surya Driyorejo 2</t>
  </si>
  <si>
    <t>YO27200593</t>
  </si>
  <si>
    <t>976</t>
  </si>
  <si>
    <t>040K</t>
  </si>
  <si>
    <t>SPBU Seraya</t>
  </si>
  <si>
    <t>YO27200621</t>
  </si>
  <si>
    <t>977</t>
  </si>
  <si>
    <t>0412</t>
  </si>
  <si>
    <t>Farid Majid Darmajati</t>
  </si>
  <si>
    <t>Graha Bintang</t>
  </si>
  <si>
    <t>YO27200339</t>
  </si>
  <si>
    <t>978</t>
  </si>
  <si>
    <t>041B</t>
  </si>
  <si>
    <t>Universitas Ciputra</t>
  </si>
  <si>
    <t>YO27200055</t>
  </si>
  <si>
    <t>979</t>
  </si>
  <si>
    <t>041J</t>
  </si>
  <si>
    <t>BI Semarang</t>
  </si>
  <si>
    <t>YR21400078</t>
  </si>
  <si>
    <t>980</t>
  </si>
  <si>
    <t>042I</t>
  </si>
  <si>
    <t>Ramayana Klender</t>
  </si>
  <si>
    <t>YR21400080</t>
  </si>
  <si>
    <t>981</t>
  </si>
  <si>
    <t>042K</t>
  </si>
  <si>
    <t>Bumi Menara Internusa</t>
  </si>
  <si>
    <t>YO27200528</t>
  </si>
  <si>
    <t>982</t>
  </si>
  <si>
    <t>042R</t>
  </si>
  <si>
    <t>Wings Surya Manyar 1</t>
  </si>
  <si>
    <t>YO27200433</t>
  </si>
  <si>
    <t>983</t>
  </si>
  <si>
    <t>042S</t>
  </si>
  <si>
    <t>Wings Surya Manyar 2</t>
  </si>
  <si>
    <t>YO27200455</t>
  </si>
  <si>
    <t>984</t>
  </si>
  <si>
    <t>042X</t>
  </si>
  <si>
    <t>Komp Pergudangan Grand</t>
  </si>
  <si>
    <t>YN23200010</t>
  </si>
  <si>
    <t>985</t>
  </si>
  <si>
    <t>043M</t>
  </si>
  <si>
    <t>Pasar Induk Palembang</t>
  </si>
  <si>
    <t>YR21400439</t>
  </si>
  <si>
    <t>986</t>
  </si>
  <si>
    <t>043T</t>
  </si>
  <si>
    <t>Hotel Regina</t>
  </si>
  <si>
    <t>YO27200074</t>
  </si>
  <si>
    <t>987</t>
  </si>
  <si>
    <t>044W</t>
  </si>
  <si>
    <t>Condominium Amartapura</t>
  </si>
  <si>
    <t>YO27200764</t>
  </si>
  <si>
    <t>988</t>
  </si>
  <si>
    <t>YO27200643</t>
  </si>
  <si>
    <t>989</t>
  </si>
  <si>
    <t>0451</t>
  </si>
  <si>
    <t>Metro Melawai 1</t>
  </si>
  <si>
    <t>YR21400099</t>
  </si>
  <si>
    <t>990</t>
  </si>
  <si>
    <t>045J</t>
  </si>
  <si>
    <t>Menara Sudirman</t>
  </si>
  <si>
    <t>YO27200939</t>
  </si>
  <si>
    <t>991</t>
  </si>
  <si>
    <t>045N</t>
  </si>
  <si>
    <t>Toko Ada</t>
  </si>
  <si>
    <t>YR21400418</t>
  </si>
  <si>
    <t>992</t>
  </si>
  <si>
    <t>Emil Kifli Majid</t>
  </si>
  <si>
    <t>993</t>
  </si>
  <si>
    <t>0460</t>
  </si>
  <si>
    <t>Kopma Univ Brawijaya</t>
  </si>
  <si>
    <t>YR21400260</t>
  </si>
  <si>
    <t>994</t>
  </si>
  <si>
    <t>046B</t>
  </si>
  <si>
    <t>LTC Glodok Dood Court</t>
  </si>
  <si>
    <t>YN23200123</t>
  </si>
  <si>
    <t>995</t>
  </si>
  <si>
    <t>046C</t>
  </si>
  <si>
    <t>CK 0144 Aceh</t>
  </si>
  <si>
    <t>YO27201120</t>
  </si>
  <si>
    <t>996</t>
  </si>
  <si>
    <t>046D</t>
  </si>
  <si>
    <t>Yayasan Priangan</t>
  </si>
  <si>
    <t>YR21400386</t>
  </si>
  <si>
    <t>997</t>
  </si>
  <si>
    <t>046E</t>
  </si>
  <si>
    <t>Superindo Moh Ramdan</t>
  </si>
  <si>
    <t>YO27200064</t>
  </si>
  <si>
    <t>998</t>
  </si>
  <si>
    <t>046F</t>
  </si>
  <si>
    <t>Superindo Rajawali</t>
  </si>
  <si>
    <t>YR21400381</t>
  </si>
  <si>
    <t>999</t>
  </si>
  <si>
    <t>046K</t>
  </si>
  <si>
    <t>Alfa B515 Rancaekek</t>
  </si>
  <si>
    <t>YR21400360</t>
  </si>
  <si>
    <t>1000</t>
  </si>
  <si>
    <t>046M</t>
  </si>
  <si>
    <t>SPBU 3445301 Cipacing</t>
  </si>
  <si>
    <t>YH98200224</t>
  </si>
  <si>
    <t>1001</t>
  </si>
  <si>
    <t>046P</t>
  </si>
  <si>
    <t>Superbtex</t>
  </si>
  <si>
    <t>YO27200129</t>
  </si>
  <si>
    <t>1002</t>
  </si>
  <si>
    <t>0484</t>
  </si>
  <si>
    <t>RS Islam Malang</t>
  </si>
  <si>
    <t>YR21400221</t>
  </si>
  <si>
    <t>1003</t>
  </si>
  <si>
    <t>0488</t>
  </si>
  <si>
    <t>Palm Bondowoso</t>
  </si>
  <si>
    <t>YR21400238</t>
  </si>
  <si>
    <t>1004</t>
  </si>
  <si>
    <t>048A</t>
  </si>
  <si>
    <t>Wings Surya Manyar 3</t>
  </si>
  <si>
    <t>YO27200745</t>
  </si>
  <si>
    <t>1005</t>
  </si>
  <si>
    <t>048C</t>
  </si>
  <si>
    <t>Indogrosir Tangerang</t>
  </si>
  <si>
    <t>YR21400124</t>
  </si>
  <si>
    <t>1006</t>
  </si>
  <si>
    <t>048D</t>
  </si>
  <si>
    <t>Bandara S Hasanuddin</t>
  </si>
  <si>
    <t>YO27200249</t>
  </si>
  <si>
    <t>1007</t>
  </si>
  <si>
    <t>0492</t>
  </si>
  <si>
    <t>RS Lavalette</t>
  </si>
  <si>
    <t>YR21400222</t>
  </si>
  <si>
    <t>1008</t>
  </si>
  <si>
    <t>049A</t>
  </si>
  <si>
    <t>IDM Adisucipto</t>
  </si>
  <si>
    <t>YR21400320</t>
  </si>
  <si>
    <t>1009</t>
  </si>
  <si>
    <t>050L</t>
  </si>
  <si>
    <t>Riez Palace Hotel Tegal 2</t>
  </si>
  <si>
    <t>YR21400286</t>
  </si>
  <si>
    <t>1010</t>
  </si>
  <si>
    <t>0517</t>
  </si>
  <si>
    <t>IDM Menur</t>
  </si>
  <si>
    <t>YO27200456</t>
  </si>
  <si>
    <t>1011</t>
  </si>
  <si>
    <t>051F</t>
  </si>
  <si>
    <t>The One Legian</t>
  </si>
  <si>
    <t>1012</t>
  </si>
  <si>
    <t>0525</t>
  </si>
  <si>
    <t>IDM Nyamplungan</t>
  </si>
  <si>
    <t>YO27200248</t>
  </si>
  <si>
    <t>1013</t>
  </si>
  <si>
    <t>053J</t>
  </si>
  <si>
    <t>Alfa Muara Karang</t>
  </si>
  <si>
    <t>YO98200058</t>
  </si>
  <si>
    <t>1014</t>
  </si>
  <si>
    <t>053K</t>
  </si>
  <si>
    <t>Maulana Malik</t>
  </si>
  <si>
    <t>Alfa Ampera Raya III</t>
  </si>
  <si>
    <t>YO98200186</t>
  </si>
  <si>
    <t>1015</t>
  </si>
  <si>
    <t>(08:00 - 15:00)</t>
  </si>
  <si>
    <t>1016</t>
  </si>
  <si>
    <t>0559</t>
  </si>
  <si>
    <t>Perum Plamongan Indah</t>
  </si>
  <si>
    <t>YR20400509</t>
  </si>
  <si>
    <t>1017</t>
  </si>
  <si>
    <t>055E</t>
  </si>
  <si>
    <t>CK JAK0603 Sudirman Bogor</t>
  </si>
  <si>
    <t>YK19200030</t>
  </si>
  <si>
    <t>1018</t>
  </si>
  <si>
    <t>056H</t>
  </si>
  <si>
    <t>IDM Alam Sutra</t>
  </si>
  <si>
    <t>YO98200274</t>
  </si>
  <si>
    <t>1019</t>
  </si>
  <si>
    <t>057D</t>
  </si>
  <si>
    <t>Alfa Pabuaran Bojong Gede</t>
  </si>
  <si>
    <t>YR21400083</t>
  </si>
  <si>
    <t>1020</t>
  </si>
  <si>
    <t>057K</t>
  </si>
  <si>
    <t>Alfamidi Panjang Cidodol</t>
  </si>
  <si>
    <t>YO27201055</t>
  </si>
  <si>
    <t>1021</t>
  </si>
  <si>
    <t>057Y</t>
  </si>
  <si>
    <t>Indogrosir Palembang</t>
  </si>
  <si>
    <t>YO27200876</t>
  </si>
  <si>
    <t>1022</t>
  </si>
  <si>
    <t>058Z</t>
  </si>
  <si>
    <t>Gajah Mada Mediterania</t>
  </si>
  <si>
    <t>YO27201064</t>
  </si>
  <si>
    <t>1023</t>
  </si>
  <si>
    <t>059C</t>
  </si>
  <si>
    <t>Carrefour Central Park</t>
  </si>
  <si>
    <t>YO27201121</t>
  </si>
  <si>
    <t>1024</t>
  </si>
  <si>
    <t>059W</t>
  </si>
  <si>
    <t>Alfa Condet Ringdam</t>
  </si>
  <si>
    <t>YO27201021</t>
  </si>
  <si>
    <t>1025</t>
  </si>
  <si>
    <t>060D</t>
  </si>
  <si>
    <t>IDM Soekarno Hatta Weleri</t>
  </si>
  <si>
    <t>YO27200326</t>
  </si>
  <si>
    <t>1026</t>
  </si>
  <si>
    <t>061L</t>
  </si>
  <si>
    <t>Alfa Semolowaru Utara</t>
  </si>
  <si>
    <t>YR20400073</t>
  </si>
  <si>
    <t>1027</t>
  </si>
  <si>
    <t>061P</t>
  </si>
  <si>
    <t>Japfa CommFeed</t>
  </si>
  <si>
    <t>YO27200179</t>
  </si>
  <si>
    <t>1028</t>
  </si>
  <si>
    <t>061R</t>
  </si>
  <si>
    <t>Wings Manyar 4</t>
  </si>
  <si>
    <t>YO27200623</t>
  </si>
  <si>
    <t>1029</t>
  </si>
  <si>
    <t>062C</t>
  </si>
  <si>
    <t>IDM Manyar Gresik</t>
  </si>
  <si>
    <t>YO27200441</t>
  </si>
  <si>
    <t>1030</t>
  </si>
  <si>
    <t>063R</t>
  </si>
  <si>
    <t>Dedy Dwi Cahyo</t>
  </si>
  <si>
    <t>Alfa Imam Bonjol IV</t>
  </si>
  <si>
    <t>YO98200066</t>
  </si>
  <si>
    <t>1031</t>
  </si>
  <si>
    <t>064F</t>
  </si>
  <si>
    <t>Alfa Kejaksaan Pdk Bam</t>
  </si>
  <si>
    <t>YO98200131</t>
  </si>
  <si>
    <t>1032</t>
  </si>
  <si>
    <t>064L</t>
  </si>
  <si>
    <t>Indocement Citeureup III</t>
  </si>
  <si>
    <t>YH98200253</t>
  </si>
  <si>
    <t>1033</t>
  </si>
  <si>
    <t>064P</t>
  </si>
  <si>
    <t>YO27200169</t>
  </si>
  <si>
    <t>1034</t>
  </si>
  <si>
    <t>064W</t>
  </si>
  <si>
    <t>Ruko Dr Sutomo</t>
  </si>
  <si>
    <t>YR20400449</t>
  </si>
  <si>
    <t>1035</t>
  </si>
  <si>
    <t>0651</t>
  </si>
  <si>
    <t>Hotel Bahana Surya Balik</t>
  </si>
  <si>
    <t>YR21400014</t>
  </si>
  <si>
    <t>1036</t>
  </si>
  <si>
    <t>065A</t>
  </si>
  <si>
    <t>SPBU 3440511 Cimahi</t>
  </si>
  <si>
    <t>YO27200002</t>
  </si>
  <si>
    <t>1037</t>
  </si>
  <si>
    <t>065M</t>
  </si>
  <si>
    <t>Alfa Sumber Taman</t>
  </si>
  <si>
    <t>YR21400366</t>
  </si>
  <si>
    <t>1038</t>
  </si>
  <si>
    <t>065N</t>
  </si>
  <si>
    <t>IDM Wringin Anom</t>
  </si>
  <si>
    <t>YR20400168</t>
  </si>
  <si>
    <t>1039</t>
  </si>
  <si>
    <t>065Z</t>
  </si>
  <si>
    <t>Mega Plaza</t>
  </si>
  <si>
    <t>YO27200986</t>
  </si>
  <si>
    <t>1040</t>
  </si>
  <si>
    <t>066F</t>
  </si>
  <si>
    <t>Laboratorium Bunda Mulia</t>
  </si>
  <si>
    <t>YR20400161</t>
  </si>
  <si>
    <t>1041</t>
  </si>
  <si>
    <t>066J</t>
  </si>
  <si>
    <t>CK CK171 BAL0168 Kubu A</t>
  </si>
  <si>
    <t>1042</t>
  </si>
  <si>
    <t>066L</t>
  </si>
  <si>
    <t>CK CK102 BAL0139 Toyani</t>
  </si>
  <si>
    <t>1043</t>
  </si>
  <si>
    <t>066P</t>
  </si>
  <si>
    <t>CK CK154 BAL0251 Ketewe</t>
  </si>
  <si>
    <t>1044</t>
  </si>
  <si>
    <t>066X</t>
  </si>
  <si>
    <t>Wings Manyar 5</t>
  </si>
  <si>
    <t>YO27200522</t>
  </si>
  <si>
    <t>1045</t>
  </si>
  <si>
    <t>067E</t>
  </si>
  <si>
    <t>IDM WR Supratman Denpasar</t>
  </si>
  <si>
    <t>1046</t>
  </si>
  <si>
    <t>1047</t>
  </si>
  <si>
    <t>0687</t>
  </si>
  <si>
    <t>Superindo Sultan Agung</t>
  </si>
  <si>
    <t>YR20400218</t>
  </si>
  <si>
    <t>1048</t>
  </si>
  <si>
    <t>0688</t>
  </si>
  <si>
    <t>RKZ Surabaya</t>
  </si>
  <si>
    <t>YO27200250</t>
  </si>
  <si>
    <t>1049</t>
  </si>
  <si>
    <t>068C</t>
  </si>
  <si>
    <t>RS Persada Mdka Cikampek</t>
  </si>
  <si>
    <t>YR21400181</t>
  </si>
  <si>
    <t>1050</t>
  </si>
  <si>
    <t>068D</t>
  </si>
  <si>
    <t>RS Puriasih</t>
  </si>
  <si>
    <t>YR21400148</t>
  </si>
  <si>
    <t>1051</t>
  </si>
  <si>
    <t>1052</t>
  </si>
  <si>
    <t>068W</t>
  </si>
  <si>
    <t>Alfa Q004 Banjar Anyar</t>
  </si>
  <si>
    <t>1053</t>
  </si>
  <si>
    <t>068Y</t>
  </si>
  <si>
    <t>Alfa Q229 WR Supratman II</t>
  </si>
  <si>
    <t>1054</t>
  </si>
  <si>
    <t>070J</t>
  </si>
  <si>
    <t>Kuningan Village</t>
  </si>
  <si>
    <t>YR21400101</t>
  </si>
  <si>
    <t>1055</t>
  </si>
  <si>
    <t>070Y</t>
  </si>
  <si>
    <t>IDM Ambarketawang</t>
  </si>
  <si>
    <t>YK19200035</t>
  </si>
  <si>
    <t>1056</t>
  </si>
  <si>
    <t>071Y</t>
  </si>
  <si>
    <t>Alfa Letjen Tropodo</t>
  </si>
  <si>
    <t>YO27200203</t>
  </si>
  <si>
    <t>1057</t>
  </si>
  <si>
    <t>073B</t>
  </si>
  <si>
    <t>IDM Brigjen Katamso</t>
  </si>
  <si>
    <t>YK19200045</t>
  </si>
  <si>
    <t>1058</t>
  </si>
  <si>
    <t>073M</t>
  </si>
  <si>
    <t>Indomaret Perintis Kemerdekaan</t>
  </si>
  <si>
    <t>YH98200161</t>
  </si>
  <si>
    <t>074E</t>
  </si>
  <si>
    <t>IDM Karangan Surabaya</t>
  </si>
  <si>
    <t>YK19200041</t>
  </si>
  <si>
    <t>1060</t>
  </si>
  <si>
    <t>074L</t>
  </si>
  <si>
    <t>IDM Dukuh Kupang Timur</t>
  </si>
  <si>
    <t>SSI SURABAYA</t>
  </si>
  <si>
    <t>YK19200016</t>
  </si>
  <si>
    <t>1061</t>
  </si>
  <si>
    <t>074Z</t>
  </si>
  <si>
    <t>Canggu Plaza 1</t>
  </si>
  <si>
    <t>1062</t>
  </si>
  <si>
    <t>075J</t>
  </si>
  <si>
    <t>Kampoeng Brasco FO</t>
  </si>
  <si>
    <t>YO27200299</t>
  </si>
  <si>
    <t>075Y</t>
  </si>
  <si>
    <t>Fadilrahman Afif Harvian</t>
  </si>
  <si>
    <t>Alfa Pulo Gebang II</t>
  </si>
  <si>
    <t>YO98200059</t>
  </si>
  <si>
    <t>076E</t>
  </si>
  <si>
    <t>Alfa Raya Kalimalang</t>
  </si>
  <si>
    <t>YR21400071</t>
  </si>
  <si>
    <t>076Q</t>
  </si>
  <si>
    <t>Yefta Mart</t>
  </si>
  <si>
    <t>YO98200106</t>
  </si>
  <si>
    <t>077Y</t>
  </si>
  <si>
    <t>Koperasi Mekar PT Gudang</t>
  </si>
  <si>
    <t>YR21400210</t>
  </si>
  <si>
    <t>078L</t>
  </si>
  <si>
    <t>YR21400237</t>
  </si>
  <si>
    <t>078T</t>
  </si>
  <si>
    <t>CK CK0130 Riau</t>
  </si>
  <si>
    <t>YH98200100</t>
  </si>
  <si>
    <t>079A</t>
  </si>
  <si>
    <t>Mini Market Al Muslim</t>
  </si>
  <si>
    <t>YR21400484</t>
  </si>
  <si>
    <t>1070</t>
  </si>
  <si>
    <t>Superindo Singosari Mlg</t>
  </si>
  <si>
    <t>YO27200037</t>
  </si>
  <si>
    <t>1071</t>
  </si>
  <si>
    <t>079U</t>
  </si>
  <si>
    <t>Komplek Golden Fatmawati</t>
  </si>
  <si>
    <t>YR21400115</t>
  </si>
  <si>
    <t>1072</t>
  </si>
  <si>
    <t>080L</t>
  </si>
  <si>
    <t>Alfa Gajah Mada III</t>
  </si>
  <si>
    <t>YO98200123</t>
  </si>
  <si>
    <t>1073</t>
  </si>
  <si>
    <t>081Z</t>
  </si>
  <si>
    <t>Lawson Bunda Mulia</t>
  </si>
  <si>
    <t>YO98200249</t>
  </si>
  <si>
    <t>1074</t>
  </si>
  <si>
    <t>082J</t>
  </si>
  <si>
    <t>PT Bintang Toejoeh</t>
  </si>
  <si>
    <t>YO27200989</t>
  </si>
  <si>
    <t>1075</t>
  </si>
  <si>
    <t>084T</t>
  </si>
  <si>
    <t>Alfa Boulevard Raya V</t>
  </si>
  <si>
    <t>YK19200034</t>
  </si>
  <si>
    <t>1076</t>
  </si>
  <si>
    <t>086B</t>
  </si>
  <si>
    <t>Alfa Boulevard Raya IV</t>
  </si>
  <si>
    <t>YH98200250</t>
  </si>
  <si>
    <t>1077</t>
  </si>
  <si>
    <t>0878</t>
  </si>
  <si>
    <t>Kantor Sungai Budi</t>
  </si>
  <si>
    <t>YO27200706</t>
  </si>
  <si>
    <t>1078</t>
  </si>
  <si>
    <t>090Q</t>
  </si>
  <si>
    <t>AlfaMd Demak</t>
  </si>
  <si>
    <t>YR21400229</t>
  </si>
  <si>
    <t>1079</t>
  </si>
  <si>
    <t>091X</t>
  </si>
  <si>
    <t>Alfa Alur Laut</t>
  </si>
  <si>
    <t>YO27200898</t>
  </si>
  <si>
    <t>1080</t>
  </si>
  <si>
    <t>092H</t>
  </si>
  <si>
    <t>Paradise Hotel</t>
  </si>
  <si>
    <t>YR21400110</t>
  </si>
  <si>
    <t>1081</t>
  </si>
  <si>
    <t>093H</t>
  </si>
  <si>
    <t>Alfa Cibaduyut Raya</t>
  </si>
  <si>
    <t>YH98200299</t>
  </si>
  <si>
    <t>1082</t>
  </si>
  <si>
    <t>093M</t>
  </si>
  <si>
    <t>SPBU 3416607 Cibungbulan</t>
  </si>
  <si>
    <t>YO27201049</t>
  </si>
  <si>
    <t>1083</t>
  </si>
  <si>
    <t>093U</t>
  </si>
  <si>
    <t>Bali Palm Resort</t>
  </si>
  <si>
    <t>1084</t>
  </si>
  <si>
    <t>094H</t>
  </si>
  <si>
    <t>IDM Danau Indah</t>
  </si>
  <si>
    <t>YO98200041</t>
  </si>
  <si>
    <t>1085</t>
  </si>
  <si>
    <t>094Q</t>
  </si>
  <si>
    <t>Hotel Red Top</t>
  </si>
  <si>
    <t>YO27201123</t>
  </si>
  <si>
    <t>1086</t>
  </si>
  <si>
    <t>094Y</t>
  </si>
  <si>
    <t>Radio DCS FM 2</t>
  </si>
  <si>
    <t>YO27200076</t>
  </si>
  <si>
    <t>1087</t>
  </si>
  <si>
    <t>096A</t>
  </si>
  <si>
    <t>PT Poly Unggul Plastic Industry</t>
  </si>
  <si>
    <t>YO27201151</t>
  </si>
  <si>
    <t>1088</t>
  </si>
  <si>
    <t>096E</t>
  </si>
  <si>
    <t>Gramedia Merdeka</t>
  </si>
  <si>
    <t>YR21400479</t>
  </si>
  <si>
    <t>1089</t>
  </si>
  <si>
    <t>DepoB Kalimalang</t>
  </si>
  <si>
    <t>YO98200253</t>
  </si>
  <si>
    <t>1090</t>
  </si>
  <si>
    <t>United Indo Bali Kuta</t>
  </si>
  <si>
    <t>1091</t>
  </si>
  <si>
    <t>101Z</t>
  </si>
  <si>
    <t>Ridho Aulia Akbar</t>
  </si>
  <si>
    <t>CK Pasar Minggu</t>
  </si>
  <si>
    <t>YR21400197</t>
  </si>
  <si>
    <t>1092</t>
  </si>
  <si>
    <t>AlfaMd Asem Baris</t>
  </si>
  <si>
    <t>YO98200057</t>
  </si>
  <si>
    <t>1093</t>
  </si>
  <si>
    <t>Indofood Gempol</t>
  </si>
  <si>
    <t>YO27200849</t>
  </si>
  <si>
    <t>1094</t>
  </si>
  <si>
    <t>106P</t>
  </si>
  <si>
    <t>IDM Ulujami</t>
  </si>
  <si>
    <t>YO98200290</t>
  </si>
  <si>
    <t>1095</t>
  </si>
  <si>
    <t>107P</t>
  </si>
  <si>
    <t>IDM H Samali</t>
  </si>
  <si>
    <t>(05:00 - 22:00)</t>
  </si>
  <si>
    <t>YO27201002</t>
  </si>
  <si>
    <t>1096</t>
  </si>
  <si>
    <t>107Q</t>
  </si>
  <si>
    <t>IDM Grand Wijaya Center</t>
  </si>
  <si>
    <t>YO98200025</t>
  </si>
  <si>
    <t>1097</t>
  </si>
  <si>
    <t>107R</t>
  </si>
  <si>
    <t>IDM Jati Padang</t>
  </si>
  <si>
    <t>YO27200921</t>
  </si>
  <si>
    <t>1098</t>
  </si>
  <si>
    <t>BSI Bekasi</t>
  </si>
  <si>
    <t>YR21400096</t>
  </si>
  <si>
    <t>1099</t>
  </si>
  <si>
    <t>IDM Wonosari Lor</t>
  </si>
  <si>
    <t>YK19200376</t>
  </si>
  <si>
    <t>1100</t>
  </si>
  <si>
    <t>109L</t>
  </si>
  <si>
    <t>LTC Glodok Food Court 2</t>
  </si>
  <si>
    <t>YO27201130</t>
  </si>
  <si>
    <t>1101</t>
  </si>
  <si>
    <t>111J</t>
  </si>
  <si>
    <t>IDM Siwalan</t>
  </si>
  <si>
    <t>YH98200124</t>
  </si>
  <si>
    <t>1102</t>
  </si>
  <si>
    <t>111P</t>
  </si>
  <si>
    <t>Central Fashion Store</t>
  </si>
  <si>
    <t>YR21400016</t>
  </si>
  <si>
    <t>1103</t>
  </si>
  <si>
    <t>1125</t>
  </si>
  <si>
    <t>Holiday Inn Bandung</t>
  </si>
  <si>
    <t>YO27200028</t>
  </si>
  <si>
    <t>1104</t>
  </si>
  <si>
    <t>113A</t>
  </si>
  <si>
    <t>Iqbal Setiyawan</t>
  </si>
  <si>
    <t>Rest Area Bis Efisiensi</t>
  </si>
  <si>
    <t>YK19200060</t>
  </si>
  <si>
    <t>1105</t>
  </si>
  <si>
    <t>113C</t>
  </si>
  <si>
    <t>IDM Bligo Candi Sidoarjo</t>
  </si>
  <si>
    <t>YK19200051</t>
  </si>
  <si>
    <t>1106</t>
  </si>
  <si>
    <t>1143</t>
  </si>
  <si>
    <t>Mitra I 2</t>
  </si>
  <si>
    <t>YR20400149</t>
  </si>
  <si>
    <t>1107</t>
  </si>
  <si>
    <t>1149</t>
  </si>
  <si>
    <t>The Club Store SCBD Jkt</t>
  </si>
  <si>
    <t>YO27201012</t>
  </si>
  <si>
    <t>1108</t>
  </si>
  <si>
    <t>114E</t>
  </si>
  <si>
    <t>Mario Olyvius Ora Melano</t>
  </si>
  <si>
    <t>SPBU CO Otista Jakarta</t>
  </si>
  <si>
    <t>YO98200231</t>
  </si>
  <si>
    <t>1109</t>
  </si>
  <si>
    <t>114F</t>
  </si>
  <si>
    <t>SPBU CO Cikini</t>
  </si>
  <si>
    <t>YO27201186</t>
  </si>
  <si>
    <t>1110</t>
  </si>
  <si>
    <t>1156</t>
  </si>
  <si>
    <t>Taman Sengkaling</t>
  </si>
  <si>
    <t>YR21400248</t>
  </si>
  <si>
    <t>1111</t>
  </si>
  <si>
    <t>115K</t>
  </si>
  <si>
    <t>Hotel Sagita</t>
  </si>
  <si>
    <t>YK19200019</t>
  </si>
  <si>
    <t>1112</t>
  </si>
  <si>
    <t>115W</t>
  </si>
  <si>
    <t>IDM Dipati Ukur Bandung</t>
  </si>
  <si>
    <t>YH98200069</t>
  </si>
  <si>
    <t>1113</t>
  </si>
  <si>
    <t>115Y</t>
  </si>
  <si>
    <t>IDM Bojong Raya Bandung</t>
  </si>
  <si>
    <t>YH98200001</t>
  </si>
  <si>
    <t>1114</t>
  </si>
  <si>
    <t>116C</t>
  </si>
  <si>
    <t>IDM Lembang III Bandung</t>
  </si>
  <si>
    <t>YH98200132</t>
  </si>
  <si>
    <t>1115</t>
  </si>
  <si>
    <t>116E</t>
  </si>
  <si>
    <t>IDM Margahayu Permai Bdg</t>
  </si>
  <si>
    <t>YH98200037</t>
  </si>
  <si>
    <t>1116</t>
  </si>
  <si>
    <t>116J</t>
  </si>
  <si>
    <t>IDM Banteng Bandung</t>
  </si>
  <si>
    <t>YH98200110</t>
  </si>
  <si>
    <t>1117</t>
  </si>
  <si>
    <t>116K</t>
  </si>
  <si>
    <t>IDM Cihampelas II Bandung</t>
  </si>
  <si>
    <t>YH98200101</t>
  </si>
  <si>
    <t>1118</t>
  </si>
  <si>
    <t>117A</t>
  </si>
  <si>
    <t>SPBU CO Gandaria</t>
  </si>
  <si>
    <t>YH98200275</t>
  </si>
  <si>
    <t>1119</t>
  </si>
  <si>
    <t>117B</t>
  </si>
  <si>
    <t>SPBU CO Klender</t>
  </si>
  <si>
    <t>YO27201093</t>
  </si>
  <si>
    <t>1120</t>
  </si>
  <si>
    <t>117U</t>
  </si>
  <si>
    <t>PT Expravet Nasuba</t>
  </si>
  <si>
    <t>YR21400183</t>
  </si>
  <si>
    <t>1121</t>
  </si>
  <si>
    <t>118R</t>
  </si>
  <si>
    <t>Depo Tehnik dan Bangunan</t>
  </si>
  <si>
    <t>YR21400408</t>
  </si>
  <si>
    <t>1122</t>
  </si>
  <si>
    <t>1197</t>
  </si>
  <si>
    <t>Lucky Goldstar Cibitung</t>
  </si>
  <si>
    <t>YO27201095</t>
  </si>
  <si>
    <t>1123</t>
  </si>
  <si>
    <t>119Q</t>
  </si>
  <si>
    <t>Alfa SPBU Basuki Rahmat</t>
  </si>
  <si>
    <t>YH98200048</t>
  </si>
  <si>
    <t>1124</t>
  </si>
  <si>
    <t>YO27200944</t>
  </si>
  <si>
    <t>119Z</t>
  </si>
  <si>
    <t>Superindo Pinang</t>
  </si>
  <si>
    <t>YR21400053</t>
  </si>
  <si>
    <t>1126</t>
  </si>
  <si>
    <t>121Y</t>
  </si>
  <si>
    <t>Irian Spm Marelan</t>
  </si>
  <si>
    <t>YH98200046</t>
  </si>
  <si>
    <t>1127</t>
  </si>
  <si>
    <t>1222</t>
  </si>
  <si>
    <t>1128</t>
  </si>
  <si>
    <t>1227</t>
  </si>
  <si>
    <t>Hotel Surya Pringen</t>
  </si>
  <si>
    <t>YO27200054</t>
  </si>
  <si>
    <t>1129</t>
  </si>
  <si>
    <t>122J</t>
  </si>
  <si>
    <t>SPBU 3445402 Majalengka</t>
  </si>
  <si>
    <t>YH98200170</t>
  </si>
  <si>
    <t>1130</t>
  </si>
  <si>
    <t>122K</t>
  </si>
  <si>
    <t>Kampung Batik Edi Baredi</t>
  </si>
  <si>
    <t>YH98200175</t>
  </si>
  <si>
    <t>1131</t>
  </si>
  <si>
    <t>122W</t>
  </si>
  <si>
    <t>IDM Palimanan Crb</t>
  </si>
  <si>
    <t>YH98200210</t>
  </si>
  <si>
    <t>1132</t>
  </si>
  <si>
    <t>123K</t>
  </si>
  <si>
    <t>SPBU Ujung Berung</t>
  </si>
  <si>
    <t>YH98200295</t>
  </si>
  <si>
    <t>1133</t>
  </si>
  <si>
    <t>123P</t>
  </si>
  <si>
    <t>RSU UKI</t>
  </si>
  <si>
    <t>YR21400200</t>
  </si>
  <si>
    <t>1134</t>
  </si>
  <si>
    <t>1135</t>
  </si>
  <si>
    <t>1250</t>
  </si>
  <si>
    <t>PT Intiboga</t>
  </si>
  <si>
    <t>YR21400243</t>
  </si>
  <si>
    <t>1136</t>
  </si>
  <si>
    <t>125E</t>
  </si>
  <si>
    <t>Melur Swalayan</t>
  </si>
  <si>
    <t>YH98200090</t>
  </si>
  <si>
    <t>1137</t>
  </si>
  <si>
    <t>125K</t>
  </si>
  <si>
    <t>Alfa Sekar Asri</t>
  </si>
  <si>
    <t>YH98200179</t>
  </si>
  <si>
    <t>1138</t>
  </si>
  <si>
    <t>1273</t>
  </si>
  <si>
    <t>RS Sari Asih Serang</t>
  </si>
  <si>
    <t>YO27200901</t>
  </si>
  <si>
    <t>1139</t>
  </si>
  <si>
    <t>127L</t>
  </si>
  <si>
    <t>Alfa KRT Radjiman II</t>
  </si>
  <si>
    <t>YO98200252</t>
  </si>
  <si>
    <t>1140</t>
  </si>
  <si>
    <t>127M</t>
  </si>
  <si>
    <t>Alfa Pulo Gadung</t>
  </si>
  <si>
    <t>YO98200090</t>
  </si>
  <si>
    <t>1141</t>
  </si>
  <si>
    <t>127U</t>
  </si>
  <si>
    <t>Alfa Suradadi</t>
  </si>
  <si>
    <t>YH98200107</t>
  </si>
  <si>
    <t>1142</t>
  </si>
  <si>
    <t>127Y</t>
  </si>
  <si>
    <t>Mega Mart Abepura</t>
  </si>
  <si>
    <t>YN23200020</t>
  </si>
  <si>
    <t>1287</t>
  </si>
  <si>
    <t>IDM Kebagusan Raya</t>
  </si>
  <si>
    <t>YO27201006</t>
  </si>
  <si>
    <t>1144</t>
  </si>
  <si>
    <t>1289</t>
  </si>
  <si>
    <t>RSIA Stella Marris</t>
  </si>
  <si>
    <t>YO27200479</t>
  </si>
  <si>
    <t>1145</t>
  </si>
  <si>
    <t>128R</t>
  </si>
  <si>
    <t>Hotel Amans</t>
  </si>
  <si>
    <t>YO27200645</t>
  </si>
  <si>
    <t>1146</t>
  </si>
  <si>
    <t>129W</t>
  </si>
  <si>
    <t>PT Pocari Sweat</t>
  </si>
  <si>
    <t>YH98200073</t>
  </si>
  <si>
    <t>1147</t>
  </si>
  <si>
    <t>129Z</t>
  </si>
  <si>
    <t>SPBU 3443302 Karang Tgh</t>
  </si>
  <si>
    <t>YH98200155</t>
  </si>
  <si>
    <t>1148</t>
  </si>
  <si>
    <t>130C</t>
  </si>
  <si>
    <t>Alfa Duri Kosambi III</t>
  </si>
  <si>
    <t>YO98200118</t>
  </si>
  <si>
    <t>130M</t>
  </si>
  <si>
    <t>Alfa Ruko Sentra Timur</t>
  </si>
  <si>
    <t>YO98200150</t>
  </si>
  <si>
    <t>1150</t>
  </si>
  <si>
    <t>130R</t>
  </si>
  <si>
    <t>Hotel Savana</t>
  </si>
  <si>
    <t>YH98200184</t>
  </si>
  <si>
    <t>1151</t>
  </si>
  <si>
    <t>131P</t>
  </si>
  <si>
    <t>Bambang Subagio</t>
  </si>
  <si>
    <t>SPBU 4450101 Karangjati</t>
  </si>
  <si>
    <t>YH98200096</t>
  </si>
  <si>
    <t>1152</t>
  </si>
  <si>
    <t>131R</t>
  </si>
  <si>
    <t>IDM Gunung Batu</t>
  </si>
  <si>
    <t>YH98200190</t>
  </si>
  <si>
    <t>1153</t>
  </si>
  <si>
    <t>131Y</t>
  </si>
  <si>
    <t>IDM Burangrang Bdg</t>
  </si>
  <si>
    <t>YH98200071</t>
  </si>
  <si>
    <t>1154</t>
  </si>
  <si>
    <t>132B</t>
  </si>
  <si>
    <t>IDM Ujung Berung II Bdg</t>
  </si>
  <si>
    <t>YH98200217</t>
  </si>
  <si>
    <t>1155</t>
  </si>
  <si>
    <t>132D</t>
  </si>
  <si>
    <t>IDM Gatot Subroto Cimahi</t>
  </si>
  <si>
    <t>YH98200066</t>
  </si>
  <si>
    <t>132F</t>
  </si>
  <si>
    <t>IDM Antapani</t>
  </si>
  <si>
    <t>YH98200112</t>
  </si>
  <si>
    <t>1157</t>
  </si>
  <si>
    <t>132J</t>
  </si>
  <si>
    <t>IDM Cinunuk Bandung</t>
  </si>
  <si>
    <t>YH98200177</t>
  </si>
  <si>
    <t>1158</t>
  </si>
  <si>
    <t>133C</t>
  </si>
  <si>
    <t>SPBU 3415113 Tangerang</t>
  </si>
  <si>
    <t>YH98200263</t>
  </si>
  <si>
    <t>1159</t>
  </si>
  <si>
    <t>134A</t>
  </si>
  <si>
    <t>Alfa Kendal Sari</t>
  </si>
  <si>
    <t>YR20400166</t>
  </si>
  <si>
    <t>1160</t>
  </si>
  <si>
    <t>1351</t>
  </si>
  <si>
    <t>Tomang Tol Tj Duren</t>
  </si>
  <si>
    <t>YH98200215</t>
  </si>
  <si>
    <t>1161</t>
  </si>
  <si>
    <t>135A</t>
  </si>
  <si>
    <t>CK 0252 Letda Made Putra</t>
  </si>
  <si>
    <t>1162</t>
  </si>
  <si>
    <t>1369</t>
  </si>
  <si>
    <t>RS Cikini</t>
  </si>
  <si>
    <t>YH98200191</t>
  </si>
  <si>
    <t>1163</t>
  </si>
  <si>
    <t>136Z</t>
  </si>
  <si>
    <t>IDM M Toha Bandung</t>
  </si>
  <si>
    <t>YH98200005</t>
  </si>
  <si>
    <t>1164</t>
  </si>
  <si>
    <t>137A</t>
  </si>
  <si>
    <t>IDM Sekeloa Bandung</t>
  </si>
  <si>
    <t>YH98200152</t>
  </si>
  <si>
    <t>1165</t>
  </si>
  <si>
    <t>1381</t>
  </si>
  <si>
    <t>Sastra Graha</t>
  </si>
  <si>
    <t>YN23200140</t>
  </si>
  <si>
    <t>1166</t>
  </si>
  <si>
    <t>138L</t>
  </si>
  <si>
    <t>Stamford Intl School</t>
  </si>
  <si>
    <t>YH98200078</t>
  </si>
  <si>
    <t>1167</t>
  </si>
  <si>
    <t>138W</t>
  </si>
  <si>
    <t>Chris Boutique 1</t>
  </si>
  <si>
    <t>YH98200026</t>
  </si>
  <si>
    <t>1168</t>
  </si>
  <si>
    <t>139P</t>
  </si>
  <si>
    <t>CK CK0109 Melasti</t>
  </si>
  <si>
    <t>1169</t>
  </si>
  <si>
    <t>139T</t>
  </si>
  <si>
    <t>CK CK0136 Br Semer</t>
  </si>
  <si>
    <t>1170</t>
  </si>
  <si>
    <t>139U</t>
  </si>
  <si>
    <t>CK CK0137 Nusa Dua Tragia</t>
  </si>
  <si>
    <t>1171</t>
  </si>
  <si>
    <t>141D</t>
  </si>
  <si>
    <t>Triple R</t>
  </si>
  <si>
    <t>YH98200021</t>
  </si>
  <si>
    <t>141E</t>
  </si>
  <si>
    <t>Hotel Arya Duta</t>
  </si>
  <si>
    <t>YH98200018</t>
  </si>
  <si>
    <t>142U</t>
  </si>
  <si>
    <t>Grand Citra Hotel</t>
  </si>
  <si>
    <t>YR21400402</t>
  </si>
  <si>
    <t>142Z</t>
  </si>
  <si>
    <t>CK CK0190 Petitenget</t>
  </si>
  <si>
    <t>1175</t>
  </si>
  <si>
    <t>1433</t>
  </si>
  <si>
    <t>Sona Topas Tower</t>
  </si>
  <si>
    <t>YO27201052</t>
  </si>
  <si>
    <t>1176</t>
  </si>
  <si>
    <t>1435</t>
  </si>
  <si>
    <t>YO27200314</t>
  </si>
  <si>
    <t>1177</t>
  </si>
  <si>
    <t>143J</t>
  </si>
  <si>
    <t>CK CK0226 WR Supratman</t>
  </si>
  <si>
    <t>1178</t>
  </si>
  <si>
    <t>144Z</t>
  </si>
  <si>
    <t>Yamaha Ngurah Rai</t>
  </si>
  <si>
    <t>1179</t>
  </si>
  <si>
    <t>145M</t>
  </si>
  <si>
    <t>Alfa Kemanggisan V</t>
  </si>
  <si>
    <t>YO98200163</t>
  </si>
  <si>
    <t>1180</t>
  </si>
  <si>
    <t>146F</t>
  </si>
  <si>
    <t>RSIA Citra Insani</t>
  </si>
  <si>
    <t>YH98200302</t>
  </si>
  <si>
    <t>1181</t>
  </si>
  <si>
    <t>147A</t>
  </si>
  <si>
    <t>Yayasan Budha Tzu Chi</t>
  </si>
  <si>
    <t>YO27201175</t>
  </si>
  <si>
    <t>1182</t>
  </si>
  <si>
    <t>147K</t>
  </si>
  <si>
    <t>CK CK0115 Sunda 66</t>
  </si>
  <si>
    <t>YH98200002</t>
  </si>
  <si>
    <t>1183</t>
  </si>
  <si>
    <t>147N</t>
  </si>
  <si>
    <t>Arif Hidayatulloh</t>
  </si>
  <si>
    <t>Alfa Raya Sentul</t>
  </si>
  <si>
    <t>YO98200185</t>
  </si>
  <si>
    <t>1184</t>
  </si>
  <si>
    <t>147Z</t>
  </si>
  <si>
    <t>Bandara Intl Minangkabau</t>
  </si>
  <si>
    <t>YH98200033</t>
  </si>
  <si>
    <t>1185</t>
  </si>
  <si>
    <t>1513</t>
  </si>
  <si>
    <t>RS Bakti Timah Sungailiat</t>
  </si>
  <si>
    <t>YO27200793</t>
  </si>
  <si>
    <t>1186</t>
  </si>
  <si>
    <t>1515</t>
  </si>
  <si>
    <t>Indofood Cibitung</t>
  </si>
  <si>
    <t>YO27201014</t>
  </si>
  <si>
    <t>1187</t>
  </si>
  <si>
    <t>151K</t>
  </si>
  <si>
    <t>Saga Mall Sorong</t>
  </si>
  <si>
    <t>YN23200040</t>
  </si>
  <si>
    <t>1188</t>
  </si>
  <si>
    <t>151R</t>
  </si>
  <si>
    <t>IDM Randudongkal II</t>
  </si>
  <si>
    <t>YK19200044</t>
  </si>
  <si>
    <t>1189</t>
  </si>
  <si>
    <t>152C</t>
  </si>
  <si>
    <t>Alfa Cibogo</t>
  </si>
  <si>
    <t>YH98200125</t>
  </si>
  <si>
    <t>1190</t>
  </si>
  <si>
    <t>152F</t>
  </si>
  <si>
    <t>Lawson Taman Malaka</t>
  </si>
  <si>
    <t>YH98200192</t>
  </si>
  <si>
    <t>1191</t>
  </si>
  <si>
    <t>154D</t>
  </si>
  <si>
    <t>IDM Sultan Alaudin</t>
  </si>
  <si>
    <t>YN23200075</t>
  </si>
  <si>
    <t>1192</t>
  </si>
  <si>
    <t>155E</t>
  </si>
  <si>
    <t>Alfa Dharmawangsa VI</t>
  </si>
  <si>
    <t>YO27201051</t>
  </si>
  <si>
    <t>1193</t>
  </si>
  <si>
    <t>155F</t>
  </si>
  <si>
    <t>Alfa Siaga Raya II</t>
  </si>
  <si>
    <t>YO98200098</t>
  </si>
  <si>
    <t>1194</t>
  </si>
  <si>
    <t>155M</t>
  </si>
  <si>
    <t>Alfa Sawo Kecik</t>
  </si>
  <si>
    <t>YH98200083</t>
  </si>
  <si>
    <t>1195</t>
  </si>
  <si>
    <t>155R</t>
  </si>
  <si>
    <t>AlfaMd Curug Pertigaan</t>
  </si>
  <si>
    <t>YO98200125</t>
  </si>
  <si>
    <t>1196</t>
  </si>
  <si>
    <t>156B</t>
  </si>
  <si>
    <t>Superbtex 2</t>
  </si>
  <si>
    <t>YH98200126</t>
  </si>
  <si>
    <t>158B</t>
  </si>
  <si>
    <t>Alfa Kyai Maja Selatan</t>
  </si>
  <si>
    <t>YO98200079</t>
  </si>
  <si>
    <t>1198</t>
  </si>
  <si>
    <t>158L</t>
  </si>
  <si>
    <t>Dirga Rezkianto Fahbi</t>
  </si>
  <si>
    <t>Padivalley Golf Club</t>
  </si>
  <si>
    <t>YO27200523</t>
  </si>
  <si>
    <t>1199</t>
  </si>
  <si>
    <t>159J</t>
  </si>
  <si>
    <t>Hotel Wisata Niaga</t>
  </si>
  <si>
    <t>YO27200848</t>
  </si>
  <si>
    <t>1200</t>
  </si>
  <si>
    <t>159V</t>
  </si>
  <si>
    <t>Alfa Ciputat Raya V</t>
  </si>
  <si>
    <t>YO27200425</t>
  </si>
  <si>
    <t>1201</t>
  </si>
  <si>
    <t>1602</t>
  </si>
  <si>
    <t>Pabrik Gula Semboro</t>
  </si>
  <si>
    <t>YO27200096</t>
  </si>
  <si>
    <t>1202</t>
  </si>
  <si>
    <t>161A</t>
  </si>
  <si>
    <t>Alfa Kosambi Timur</t>
  </si>
  <si>
    <t>YO98200162</t>
  </si>
  <si>
    <t>1203</t>
  </si>
  <si>
    <t>1628</t>
  </si>
  <si>
    <t>PT Growth Asia</t>
  </si>
  <si>
    <t>YR21400277</t>
  </si>
  <si>
    <t>1204</t>
  </si>
  <si>
    <t>1629</t>
  </si>
  <si>
    <t>YR21400431</t>
  </si>
  <si>
    <t>1205</t>
  </si>
  <si>
    <t>162J</t>
  </si>
  <si>
    <t>Alfa RC Veteran II</t>
  </si>
  <si>
    <t>YH98200199</t>
  </si>
  <si>
    <t>1206</t>
  </si>
  <si>
    <t>1642</t>
  </si>
  <si>
    <t>Indogrosir Medan</t>
  </si>
  <si>
    <t>YR20400135</t>
  </si>
  <si>
    <t>1207</t>
  </si>
  <si>
    <t>164B</t>
  </si>
  <si>
    <t>Alfa Goa Gajah Gianyar</t>
  </si>
  <si>
    <t>1208</t>
  </si>
  <si>
    <t>164E</t>
  </si>
  <si>
    <t>Papaya Fresh Gallery</t>
  </si>
  <si>
    <t>1209</t>
  </si>
  <si>
    <t>164R</t>
  </si>
  <si>
    <t>SPBU Mitra Kupang</t>
  </si>
  <si>
    <t>1210</t>
  </si>
  <si>
    <t>165D</t>
  </si>
  <si>
    <t>Lawson Permata Karawaci</t>
  </si>
  <si>
    <t>YH98200297</t>
  </si>
  <si>
    <t>1211</t>
  </si>
  <si>
    <t>165Z</t>
  </si>
  <si>
    <t>Alfa Rawa Kuning</t>
  </si>
  <si>
    <t>YO98200013</t>
  </si>
  <si>
    <t>1212</t>
  </si>
  <si>
    <t>166A</t>
  </si>
  <si>
    <t>Alfa Raden Fatah III</t>
  </si>
  <si>
    <t>YO98200171</t>
  </si>
  <si>
    <t>1213</t>
  </si>
  <si>
    <t>167C</t>
  </si>
  <si>
    <t>Sheraton Surabaya Hotel</t>
  </si>
  <si>
    <t>YO27200239</t>
  </si>
  <si>
    <t>1214</t>
  </si>
  <si>
    <t>167L</t>
  </si>
  <si>
    <t>Alfa Arteri Kebayoran</t>
  </si>
  <si>
    <t>YO27200891</t>
  </si>
  <si>
    <t>1215</t>
  </si>
  <si>
    <t>167V</t>
  </si>
  <si>
    <t>Klinik Utama Ridho</t>
  </si>
  <si>
    <t>YR21400017</t>
  </si>
  <si>
    <t>1216</t>
  </si>
  <si>
    <t>1688</t>
  </si>
  <si>
    <t>PT Bogasari Flour Mills</t>
  </si>
  <si>
    <t>YO27200199</t>
  </si>
  <si>
    <t>1217</t>
  </si>
  <si>
    <t>168D</t>
  </si>
  <si>
    <t>IDM Kamboja</t>
  </si>
  <si>
    <t>YO27201072</t>
  </si>
  <si>
    <t>1218</t>
  </si>
  <si>
    <t>1219</t>
  </si>
  <si>
    <t>1220</t>
  </si>
  <si>
    <t>YO27200091</t>
  </si>
  <si>
    <t>1221</t>
  </si>
  <si>
    <t>168W</t>
  </si>
  <si>
    <t>Mobile ATM Bandung 2</t>
  </si>
  <si>
    <t>YO27200084</t>
  </si>
  <si>
    <t>1698</t>
  </si>
  <si>
    <t>Central City 1</t>
  </si>
  <si>
    <t>YR21400478</t>
  </si>
  <si>
    <t>1223</t>
  </si>
  <si>
    <t>169D</t>
  </si>
  <si>
    <t>Alfa Bintaro Permai II</t>
  </si>
  <si>
    <t>YO98200119</t>
  </si>
  <si>
    <t>1224</t>
  </si>
  <si>
    <t>169E</t>
  </si>
  <si>
    <t>IDM Bukit Mas</t>
  </si>
  <si>
    <t>YO27200132</t>
  </si>
  <si>
    <t>1225</t>
  </si>
  <si>
    <t>171Z</t>
  </si>
  <si>
    <t>Alfa Plumpang</t>
  </si>
  <si>
    <t>YO98200092</t>
  </si>
  <si>
    <t>1226</t>
  </si>
  <si>
    <t>172C</t>
  </si>
  <si>
    <t>Alfa Gading Raya</t>
  </si>
  <si>
    <t>YO98200022</t>
  </si>
  <si>
    <t>172X</t>
  </si>
  <si>
    <t>SPBU 14212261</t>
  </si>
  <si>
    <t>YR20400143</t>
  </si>
  <si>
    <t>1228</t>
  </si>
  <si>
    <t>1731</t>
  </si>
  <si>
    <t>PT Bogasari Tj priok</t>
  </si>
  <si>
    <t>YO27201074</t>
  </si>
  <si>
    <t>1229</t>
  </si>
  <si>
    <t>174J</t>
  </si>
  <si>
    <t>RSIA Yadika Kebayoran</t>
  </si>
  <si>
    <t>YO27201091</t>
  </si>
  <si>
    <t>1230</t>
  </si>
  <si>
    <t>174P</t>
  </si>
  <si>
    <t>RS Sari Asih Ciputat</t>
  </si>
  <si>
    <t>YO27201011</t>
  </si>
  <si>
    <t>1231</t>
  </si>
  <si>
    <t>1756</t>
  </si>
  <si>
    <t>Menara Kuningan</t>
  </si>
  <si>
    <t>YO27200950</t>
  </si>
  <si>
    <t>1232</t>
  </si>
  <si>
    <t>175C</t>
  </si>
  <si>
    <t>Padang Padang in</t>
  </si>
  <si>
    <t>1233</t>
  </si>
  <si>
    <t>175Q</t>
  </si>
  <si>
    <t>RS Mitra Sehat Medika</t>
  </si>
  <si>
    <t>YH98200181</t>
  </si>
  <si>
    <t>1234</t>
  </si>
  <si>
    <t>176A</t>
  </si>
  <si>
    <t>IDM Kebon Kacang 30</t>
  </si>
  <si>
    <t>YO98200052</t>
  </si>
  <si>
    <t>1235</t>
  </si>
  <si>
    <t>178L</t>
  </si>
  <si>
    <t>Juahdi Purba</t>
  </si>
  <si>
    <t>SPBU 14212293 PT Tanindo</t>
  </si>
  <si>
    <t>Kisaran</t>
  </si>
  <si>
    <t>YR20400205</t>
  </si>
  <si>
    <t>1236</t>
  </si>
  <si>
    <t>178V</t>
  </si>
  <si>
    <t>Hotel Nano</t>
  </si>
  <si>
    <t>YR21400329</t>
  </si>
  <si>
    <t>1237</t>
  </si>
  <si>
    <t>178Y</t>
  </si>
  <si>
    <t>IDM Raden Wijaya</t>
  </si>
  <si>
    <t>YO27200549</t>
  </si>
  <si>
    <t>1238</t>
  </si>
  <si>
    <t>182B</t>
  </si>
  <si>
    <t>Sandimas Dekoramik</t>
  </si>
  <si>
    <t>YO27201139</t>
  </si>
  <si>
    <t>1239</t>
  </si>
  <si>
    <t>182U</t>
  </si>
  <si>
    <t>Padang Golf Modern</t>
  </si>
  <si>
    <t>YK19200314</t>
  </si>
  <si>
    <t>1240</t>
  </si>
  <si>
    <t>183C</t>
  </si>
  <si>
    <t>CK CK0112 Timoho</t>
  </si>
  <si>
    <t>YR20400402</t>
  </si>
  <si>
    <t>1241</t>
  </si>
  <si>
    <t>183F</t>
  </si>
  <si>
    <t>IDM Ampera IV</t>
  </si>
  <si>
    <t>YO27201125</t>
  </si>
  <si>
    <t>1242</t>
  </si>
  <si>
    <t>183H</t>
  </si>
  <si>
    <t>CK CK0111 Sosrowijayan 2</t>
  </si>
  <si>
    <t>YR20400390</t>
  </si>
  <si>
    <t>1243</t>
  </si>
  <si>
    <t>183T</t>
  </si>
  <si>
    <t>Alfa H Ung</t>
  </si>
  <si>
    <t>YO98200222</t>
  </si>
  <si>
    <t>1244</t>
  </si>
  <si>
    <t>184A</t>
  </si>
  <si>
    <t>IDM Muwardi I</t>
  </si>
  <si>
    <t>YO98200206</t>
  </si>
  <si>
    <t>1245</t>
  </si>
  <si>
    <t>1850</t>
  </si>
  <si>
    <t>RS Surya Husada</t>
  </si>
  <si>
    <t>1246</t>
  </si>
  <si>
    <t>186B</t>
  </si>
  <si>
    <t>IDM Raden Samsudin Smi</t>
  </si>
  <si>
    <t>YH98200143</t>
  </si>
  <si>
    <t>1247</t>
  </si>
  <si>
    <t>186F</t>
  </si>
  <si>
    <t>IDM Mojopahit</t>
  </si>
  <si>
    <t>YO27200538</t>
  </si>
  <si>
    <t>1248</t>
  </si>
  <si>
    <t>1870</t>
  </si>
  <si>
    <t>RS Pantai Indah Kapuk</t>
  </si>
  <si>
    <t>YH98200029</t>
  </si>
  <si>
    <t>1249</t>
  </si>
  <si>
    <t>191Y</t>
  </si>
  <si>
    <t>IDM Cerme Gresik</t>
  </si>
  <si>
    <t>YO27200628</t>
  </si>
  <si>
    <t>194Y</t>
  </si>
  <si>
    <t>Pelabuhan Padang Bai</t>
  </si>
  <si>
    <t>1251</t>
  </si>
  <si>
    <t>195T</t>
  </si>
  <si>
    <t>Alfa DC Jababeka</t>
  </si>
  <si>
    <t>YO98200024</t>
  </si>
  <si>
    <t>1252</t>
  </si>
  <si>
    <t>1960</t>
  </si>
  <si>
    <t>IDM Taman Jenggala</t>
  </si>
  <si>
    <t>YO27200357</t>
  </si>
  <si>
    <t>1253</t>
  </si>
  <si>
    <t>196Q</t>
  </si>
  <si>
    <t>IDM Karang Tineung</t>
  </si>
  <si>
    <t>YK19200040</t>
  </si>
  <si>
    <t>1254</t>
  </si>
  <si>
    <t>1978</t>
  </si>
  <si>
    <t>Hotel Furaya</t>
  </si>
  <si>
    <t>YR21400218</t>
  </si>
  <si>
    <t>1255</t>
  </si>
  <si>
    <t>1985</t>
  </si>
  <si>
    <t>TransM Cempaka Putih</t>
  </si>
  <si>
    <t>YR21400008</t>
  </si>
  <si>
    <t>1256</t>
  </si>
  <si>
    <t>198L</t>
  </si>
  <si>
    <t>IDM Villa Japos</t>
  </si>
  <si>
    <t>YO27201092</t>
  </si>
  <si>
    <t>1257</t>
  </si>
  <si>
    <t>1991</t>
  </si>
  <si>
    <t>Menara Kadin</t>
  </si>
  <si>
    <t>YH98200195</t>
  </si>
  <si>
    <t>1258</t>
  </si>
  <si>
    <t>199F</t>
  </si>
  <si>
    <t>Buncit Futsal 1</t>
  </si>
  <si>
    <t>YO98200177</t>
  </si>
  <si>
    <t>1259</t>
  </si>
  <si>
    <t>Petra Embong Wungu</t>
  </si>
  <si>
    <t>YK19200043</t>
  </si>
  <si>
    <t>1260</t>
  </si>
  <si>
    <t>202T</t>
  </si>
  <si>
    <t>IDM Nibung Raya Mdn</t>
  </si>
  <si>
    <t>YR20400069</t>
  </si>
  <si>
    <t>1261</t>
  </si>
  <si>
    <t>2035</t>
  </si>
  <si>
    <t>YO27201035</t>
  </si>
  <si>
    <t>1262</t>
  </si>
  <si>
    <t>203C</t>
  </si>
  <si>
    <t>Karya Agung Motor</t>
  </si>
  <si>
    <t>YO27200172</t>
  </si>
  <si>
    <t>1263</t>
  </si>
  <si>
    <t>2045</t>
  </si>
  <si>
    <t>Klinik Tiara Husada Tuban</t>
  </si>
  <si>
    <t>1264</t>
  </si>
  <si>
    <t>204P</t>
  </si>
  <si>
    <t>FamilyM Thamrin Residence</t>
  </si>
  <si>
    <t>YH98200305</t>
  </si>
  <si>
    <t>1265</t>
  </si>
  <si>
    <t>205H</t>
  </si>
  <si>
    <t>Krisna Oleh Oleh Tuban</t>
  </si>
  <si>
    <t>1266</t>
  </si>
  <si>
    <t>207C</t>
  </si>
  <si>
    <t>Alfa Gegerkalong Girang</t>
  </si>
  <si>
    <t>(07:00 - 22:30)</t>
  </si>
  <si>
    <t>YO27200382</t>
  </si>
  <si>
    <t>1267</t>
  </si>
  <si>
    <t>2084</t>
  </si>
  <si>
    <t>Ramayana Cilegon</t>
  </si>
  <si>
    <t>YR20400407</t>
  </si>
  <si>
    <t>1268</t>
  </si>
  <si>
    <t>208A</t>
  </si>
  <si>
    <t>Gedung OT</t>
  </si>
  <si>
    <t>YO27201170</t>
  </si>
  <si>
    <t>1269</t>
  </si>
  <si>
    <t>208D</t>
  </si>
  <si>
    <t>Alfa Kepatihan Gresik</t>
  </si>
  <si>
    <t>YO27200640</t>
  </si>
  <si>
    <t>1270</t>
  </si>
  <si>
    <t>208L</t>
  </si>
  <si>
    <t>IDM Raya Legundi Gresik</t>
  </si>
  <si>
    <t>YH98200243</t>
  </si>
  <si>
    <t>1271</t>
  </si>
  <si>
    <t>YO27200102</t>
  </si>
  <si>
    <t>1272</t>
  </si>
  <si>
    <t>2107</t>
  </si>
  <si>
    <t>RS Pondok Indah</t>
  </si>
  <si>
    <t>YH98200260</t>
  </si>
  <si>
    <t>210M</t>
  </si>
  <si>
    <t>Graha Segara 1</t>
  </si>
  <si>
    <t>YR21400011</t>
  </si>
  <si>
    <t>1274</t>
  </si>
  <si>
    <t>210R</t>
  </si>
  <si>
    <t>Dewi Air Resto Karaoke</t>
  </si>
  <si>
    <t>YO27201045</t>
  </si>
  <si>
    <t>1275</t>
  </si>
  <si>
    <t>210V</t>
  </si>
  <si>
    <t>RS Jantung Bina Waluya</t>
  </si>
  <si>
    <t>YO27200978</t>
  </si>
  <si>
    <t>1276</t>
  </si>
  <si>
    <t>210X</t>
  </si>
  <si>
    <t>KIM Karawang</t>
  </si>
  <si>
    <t>YR21400119</t>
  </si>
  <si>
    <t>1277</t>
  </si>
  <si>
    <t>2111</t>
  </si>
  <si>
    <t>Ivan Pangestu Aji</t>
  </si>
  <si>
    <t>SPBU CO Sultan Agung</t>
  </si>
  <si>
    <t>YR20400340</t>
  </si>
  <si>
    <t>1278</t>
  </si>
  <si>
    <t>212N</t>
  </si>
  <si>
    <t>Damai Inn 1</t>
  </si>
  <si>
    <t>YN23200045</t>
  </si>
  <si>
    <t>1279</t>
  </si>
  <si>
    <t>212P</t>
  </si>
  <si>
    <t>Damai Inn 2</t>
  </si>
  <si>
    <t>YN23200098</t>
  </si>
  <si>
    <t>1280</t>
  </si>
  <si>
    <t>213F</t>
  </si>
  <si>
    <t>Atria Inspiring Living</t>
  </si>
  <si>
    <t>YO27201063</t>
  </si>
  <si>
    <t>1281</t>
  </si>
  <si>
    <t>2146</t>
  </si>
  <si>
    <t>RS Mitra Keluarga Satelit</t>
  </si>
  <si>
    <t>YO27200149</t>
  </si>
  <si>
    <t>1282</t>
  </si>
  <si>
    <t>214F</t>
  </si>
  <si>
    <t>STT Jakarta</t>
  </si>
  <si>
    <t>YO27200917</t>
  </si>
  <si>
    <t>1283</t>
  </si>
  <si>
    <t>214P</t>
  </si>
  <si>
    <t>Perumahan Citra Garden Lampung</t>
  </si>
  <si>
    <t>YN23200052</t>
  </si>
  <si>
    <t>1284</t>
  </si>
  <si>
    <t>YN23200014</t>
  </si>
  <si>
    <t>1285</t>
  </si>
  <si>
    <t>215C</t>
  </si>
  <si>
    <t>IDM Kejawan Crb</t>
  </si>
  <si>
    <t>YO27201113</t>
  </si>
  <si>
    <t>1286</t>
  </si>
  <si>
    <t>216J</t>
  </si>
  <si>
    <t>DepoB Bogor</t>
  </si>
  <si>
    <t>YO27200994</t>
  </si>
  <si>
    <t>217P</t>
  </si>
  <si>
    <t>HP Mart</t>
  </si>
  <si>
    <t>YO27201159</t>
  </si>
  <si>
    <t>1288</t>
  </si>
  <si>
    <t>217V</t>
  </si>
  <si>
    <t>Rumah Makan Cimanuk</t>
  </si>
  <si>
    <t>YO27201174</t>
  </si>
  <si>
    <t>218F</t>
  </si>
  <si>
    <t>Haris Himawan</t>
  </si>
  <si>
    <t>SPBU Bojong Kulur</t>
  </si>
  <si>
    <t>YO27201057</t>
  </si>
  <si>
    <t>1290</t>
  </si>
  <si>
    <t>218H</t>
  </si>
  <si>
    <t>YO27201038</t>
  </si>
  <si>
    <t>1291</t>
  </si>
  <si>
    <t>218R</t>
  </si>
  <si>
    <t>Yamaha Syafa Mandiri</t>
  </si>
  <si>
    <t>YO27200975</t>
  </si>
  <si>
    <t>1292</t>
  </si>
  <si>
    <t>218U</t>
  </si>
  <si>
    <t>SPBU 3413209 Pemuda</t>
  </si>
  <si>
    <t>YO27200983</t>
  </si>
  <si>
    <t>1293</t>
  </si>
  <si>
    <t>221B</t>
  </si>
  <si>
    <t>Tomy Prasetio</t>
  </si>
  <si>
    <t>IDM Paciran II</t>
  </si>
  <si>
    <t>Tuban</t>
  </si>
  <si>
    <t>YO27200536</t>
  </si>
  <si>
    <t>1294</t>
  </si>
  <si>
    <t>221E</t>
  </si>
  <si>
    <t>IDM Sumput Gresik</t>
  </si>
  <si>
    <t>YO27200575</t>
  </si>
  <si>
    <t>1295</t>
  </si>
  <si>
    <t>222C</t>
  </si>
  <si>
    <t>The Peak at Sudirman</t>
  </si>
  <si>
    <t>YO27200780</t>
  </si>
  <si>
    <t>1296</t>
  </si>
  <si>
    <t>222E</t>
  </si>
  <si>
    <t>CX Water Park Ciracas</t>
  </si>
  <si>
    <t>YO27200911</t>
  </si>
  <si>
    <t>1297</t>
  </si>
  <si>
    <t>223V</t>
  </si>
  <si>
    <t>TPKS Tanjung Mas Smg</t>
  </si>
  <si>
    <t>YO27200464</t>
  </si>
  <si>
    <t>1298</t>
  </si>
  <si>
    <t>2240</t>
  </si>
  <si>
    <t>RS Husada</t>
  </si>
  <si>
    <t>YR20400013</t>
  </si>
  <si>
    <t>1299</t>
  </si>
  <si>
    <t>2255</t>
  </si>
  <si>
    <t>SPBU CO Putri Tujuh Dumai</t>
  </si>
  <si>
    <t>YH98200024</t>
  </si>
  <si>
    <t>1300</t>
  </si>
  <si>
    <t>226K</t>
  </si>
  <si>
    <t>Dapur Lebih Gianyar</t>
  </si>
  <si>
    <t>1301</t>
  </si>
  <si>
    <t>226L</t>
  </si>
  <si>
    <t>Boshe Club</t>
  </si>
  <si>
    <t>1302</t>
  </si>
  <si>
    <t>228J</t>
  </si>
  <si>
    <t>SPBU 4457202 Sukowati</t>
  </si>
  <si>
    <t>YK19200304</t>
  </si>
  <si>
    <t>1303</t>
  </si>
  <si>
    <t>228M</t>
  </si>
  <si>
    <t>Hotel Grand Cokro</t>
  </si>
  <si>
    <t>YO27200860</t>
  </si>
  <si>
    <t>1304</t>
  </si>
  <si>
    <t>2291</t>
  </si>
  <si>
    <t>Bandara Haluoleo</t>
  </si>
  <si>
    <t>YR20400431</t>
  </si>
  <si>
    <t>1305</t>
  </si>
  <si>
    <t>2302</t>
  </si>
  <si>
    <t>Aqua Pulo Lentut</t>
  </si>
  <si>
    <t>YO27201187</t>
  </si>
  <si>
    <t>1306</t>
  </si>
  <si>
    <t>2312</t>
  </si>
  <si>
    <t>RS Bintaro Internasional</t>
  </si>
  <si>
    <t>YO27200954</t>
  </si>
  <si>
    <t>1307</t>
  </si>
  <si>
    <t>2322</t>
  </si>
  <si>
    <t>Ramayana Semper</t>
  </si>
  <si>
    <t>YO27200949</t>
  </si>
  <si>
    <t>1308</t>
  </si>
  <si>
    <t>234B</t>
  </si>
  <si>
    <t>IDM Baturan Indah</t>
  </si>
  <si>
    <t>YK19200099</t>
  </si>
  <si>
    <t>1309</t>
  </si>
  <si>
    <t>234Z</t>
  </si>
  <si>
    <t>Alfa Jend Sud Pare Pare</t>
  </si>
  <si>
    <t>YO27200603</t>
  </si>
  <si>
    <t>1310</t>
  </si>
  <si>
    <t>2358</t>
  </si>
  <si>
    <t>Jonas Photo</t>
  </si>
  <si>
    <t>YO27201134</t>
  </si>
  <si>
    <t>1311</t>
  </si>
  <si>
    <t>235Y</t>
  </si>
  <si>
    <t>IDM Sumantri Brojonegoro</t>
  </si>
  <si>
    <t>YN23200008</t>
  </si>
  <si>
    <t>1312</t>
  </si>
  <si>
    <t>236L</t>
  </si>
  <si>
    <t>City Extra Restaurant</t>
  </si>
  <si>
    <t>YN23200017</t>
  </si>
  <si>
    <t>1313</t>
  </si>
  <si>
    <t>236M</t>
  </si>
  <si>
    <t>Galaksi Mart</t>
  </si>
  <si>
    <t>YO27200731</t>
  </si>
  <si>
    <t>1314</t>
  </si>
  <si>
    <t>236P</t>
  </si>
  <si>
    <t>PT Poly Unggul Plastic Industry 2</t>
  </si>
  <si>
    <t>YO27200868</t>
  </si>
  <si>
    <t>1315</t>
  </si>
  <si>
    <t>236U</t>
  </si>
  <si>
    <t>PT Superbtex</t>
  </si>
  <si>
    <t>YH98200108</t>
  </si>
  <si>
    <t>1316</t>
  </si>
  <si>
    <t>2374</t>
  </si>
  <si>
    <t>Jeriyan Zidan</t>
  </si>
  <si>
    <t>RS Sukanto</t>
  </si>
  <si>
    <t>YO27201043</t>
  </si>
  <si>
    <t>1317</t>
  </si>
  <si>
    <t>237D</t>
  </si>
  <si>
    <t>Alfa Penggilingan I</t>
  </si>
  <si>
    <t>YO27201010</t>
  </si>
  <si>
    <t>1318</t>
  </si>
  <si>
    <t>237E</t>
  </si>
  <si>
    <t>Orchild Swalayan</t>
  </si>
  <si>
    <t>YO27200819</t>
  </si>
  <si>
    <t>1319</t>
  </si>
  <si>
    <t>237R</t>
  </si>
  <si>
    <t>Mayapada Hospital</t>
  </si>
  <si>
    <t>YO27200859</t>
  </si>
  <si>
    <t>1320</t>
  </si>
  <si>
    <t>237Z</t>
  </si>
  <si>
    <t>Jelita Mart</t>
  </si>
  <si>
    <t>(08:00 - 19:00)</t>
  </si>
  <si>
    <t>YN23200028</t>
  </si>
  <si>
    <t>1321</t>
  </si>
  <si>
    <t>238D</t>
  </si>
  <si>
    <t>LotteM Taman Surya</t>
  </si>
  <si>
    <t>YO27200110</t>
  </si>
  <si>
    <t>1322</t>
  </si>
  <si>
    <t>238F</t>
  </si>
  <si>
    <t>IDM Sunan Kalijaga</t>
  </si>
  <si>
    <t>YK19200029</t>
  </si>
  <si>
    <t>1323</t>
  </si>
  <si>
    <t>238X</t>
  </si>
  <si>
    <t>Hotel Cendana</t>
  </si>
  <si>
    <t>1324</t>
  </si>
  <si>
    <t>2392</t>
  </si>
  <si>
    <t>AlfaMd Kebraon</t>
  </si>
  <si>
    <t>YO27200513</t>
  </si>
  <si>
    <t>1325</t>
  </si>
  <si>
    <t>2394</t>
  </si>
  <si>
    <t>Gramedia Palmerah</t>
  </si>
  <si>
    <t>YR20400419</t>
  </si>
  <si>
    <t>1326</t>
  </si>
  <si>
    <t>239J</t>
  </si>
  <si>
    <t>Bandara Kualanamu 1</t>
  </si>
  <si>
    <t>YO27200726</t>
  </si>
  <si>
    <t>1327</t>
  </si>
  <si>
    <t>239K</t>
  </si>
  <si>
    <t>Bandara Kualanamu 2</t>
  </si>
  <si>
    <t>YO27200557</t>
  </si>
  <si>
    <t>1328</t>
  </si>
  <si>
    <t>2400</t>
  </si>
  <si>
    <t>AlfaMd Saimbang Sidoarjo</t>
  </si>
  <si>
    <t>YO27200507</t>
  </si>
  <si>
    <t>1329</t>
  </si>
  <si>
    <t>240L</t>
  </si>
  <si>
    <t>IDM Park Royal Sidoarjo</t>
  </si>
  <si>
    <t>YO27200543</t>
  </si>
  <si>
    <t>1330</t>
  </si>
  <si>
    <t>240Y</t>
  </si>
  <si>
    <t>IDM Raya Tropodo 96</t>
  </si>
  <si>
    <t>YO27200720</t>
  </si>
  <si>
    <t>1331</t>
  </si>
  <si>
    <t>242K</t>
  </si>
  <si>
    <t>Darmawan Park</t>
  </si>
  <si>
    <t>YO27200972</t>
  </si>
  <si>
    <t>1332</t>
  </si>
  <si>
    <t>242Z</t>
  </si>
  <si>
    <t>Frestive Otista</t>
  </si>
  <si>
    <t>YO27200945</t>
  </si>
  <si>
    <t>1333</t>
  </si>
  <si>
    <t>243P</t>
  </si>
  <si>
    <t>IDM Gajah Mada I Bdl</t>
  </si>
  <si>
    <t>YR21400401</t>
  </si>
  <si>
    <t>1334</t>
  </si>
  <si>
    <t>243U</t>
  </si>
  <si>
    <t>RS Sentra Medika Cikarang</t>
  </si>
  <si>
    <t>YR20400033</t>
  </si>
  <si>
    <t>1335</t>
  </si>
  <si>
    <t>244Z</t>
  </si>
  <si>
    <t>IDM Tamantirto</t>
  </si>
  <si>
    <t>YK19200353</t>
  </si>
  <si>
    <t>1336</t>
  </si>
  <si>
    <t>2454</t>
  </si>
  <si>
    <t>RS Mitra Kemayoran</t>
  </si>
  <si>
    <t>YO27201033</t>
  </si>
  <si>
    <t>1337</t>
  </si>
  <si>
    <t>2455</t>
  </si>
  <si>
    <t>Bandara SHIA T2F Dep 2</t>
  </si>
  <si>
    <t>YO27200398</t>
  </si>
  <si>
    <t>1338</t>
  </si>
  <si>
    <t>2457</t>
  </si>
  <si>
    <t>Bandara SHIA T2D Arr</t>
  </si>
  <si>
    <t>YK19200319</t>
  </si>
  <si>
    <t>1339</t>
  </si>
  <si>
    <t>245F</t>
  </si>
  <si>
    <t>IDM Mantrijeron</t>
  </si>
  <si>
    <t>YH98200135</t>
  </si>
  <si>
    <t>245H</t>
  </si>
  <si>
    <t>IDM Brigjen Katamso Yogya</t>
  </si>
  <si>
    <t>YO27200293</t>
  </si>
  <si>
    <t>245U</t>
  </si>
  <si>
    <t>IDM Pramuka</t>
  </si>
  <si>
    <t>YK19200066</t>
  </si>
  <si>
    <t>1342</t>
  </si>
  <si>
    <t>245X</t>
  </si>
  <si>
    <t>IDM Sono Sewu</t>
  </si>
  <si>
    <t>YK19200371</t>
  </si>
  <si>
    <t>1343</t>
  </si>
  <si>
    <t>245Z</t>
  </si>
  <si>
    <t>IDM Colombo Sleman</t>
  </si>
  <si>
    <t>YK19200074</t>
  </si>
  <si>
    <t>1344</t>
  </si>
  <si>
    <t>246A</t>
  </si>
  <si>
    <t>IDM Karangkajen</t>
  </si>
  <si>
    <t>YK19200302</t>
  </si>
  <si>
    <t>1345</t>
  </si>
  <si>
    <t>2473</t>
  </si>
  <si>
    <t>Supermarket Bumi Nyiur</t>
  </si>
  <si>
    <t>YR20400460</t>
  </si>
  <si>
    <t>1346</t>
  </si>
  <si>
    <t>2479</t>
  </si>
  <si>
    <t>Taman Sengkaling 2</t>
  </si>
  <si>
    <t>YR21400207</t>
  </si>
  <si>
    <t>1347</t>
  </si>
  <si>
    <t>2484</t>
  </si>
  <si>
    <t>Dua Kelinci</t>
  </si>
  <si>
    <t>YK19200369</t>
  </si>
  <si>
    <t>1348</t>
  </si>
  <si>
    <t>248F</t>
  </si>
  <si>
    <t>Hotel Senator</t>
  </si>
  <si>
    <t>YN23200056</t>
  </si>
  <si>
    <t>1349</t>
  </si>
  <si>
    <t>248T</t>
  </si>
  <si>
    <t>Union English First</t>
  </si>
  <si>
    <t>YO27200835</t>
  </si>
  <si>
    <t>1350</t>
  </si>
  <si>
    <t>250Q</t>
  </si>
  <si>
    <t>Toko Surya Timur Tmg</t>
  </si>
  <si>
    <t>YK19200094</t>
  </si>
  <si>
    <t>250W</t>
  </si>
  <si>
    <t>Mall Ambon City Center</t>
  </si>
  <si>
    <t>YO27200461</t>
  </si>
  <si>
    <t>250Y</t>
  </si>
  <si>
    <t>Ruko Winangun</t>
  </si>
  <si>
    <t>YO27200846</t>
  </si>
  <si>
    <t>1353</t>
  </si>
  <si>
    <t>251M</t>
  </si>
  <si>
    <t>Alfa Padamara Purbalingga</t>
  </si>
  <si>
    <t>YK19200385</t>
  </si>
  <si>
    <t>1354</t>
  </si>
  <si>
    <t>251N</t>
  </si>
  <si>
    <t>IDM Sugiri</t>
  </si>
  <si>
    <t>YK19200322</t>
  </si>
  <si>
    <t>1355</t>
  </si>
  <si>
    <t>251P</t>
  </si>
  <si>
    <t>LotteM Bogor</t>
  </si>
  <si>
    <t>YO27200912</t>
  </si>
  <si>
    <t>1356</t>
  </si>
  <si>
    <t>251U</t>
  </si>
  <si>
    <t>Indomaret Banjarsari</t>
  </si>
  <si>
    <t>YH98200151</t>
  </si>
  <si>
    <t>1357</t>
  </si>
  <si>
    <t>253H</t>
  </si>
  <si>
    <t>Hotel Adi Asri</t>
  </si>
  <si>
    <t>1358</t>
  </si>
  <si>
    <t>2548</t>
  </si>
  <si>
    <t>Health Care Of Surabaya</t>
  </si>
  <si>
    <t>YO27200175</t>
  </si>
  <si>
    <t>1359</t>
  </si>
  <si>
    <t>254N</t>
  </si>
  <si>
    <t>IDM KS Tubun III</t>
  </si>
  <si>
    <t>YO27201085</t>
  </si>
  <si>
    <t>1360</t>
  </si>
  <si>
    <t>254X</t>
  </si>
  <si>
    <t>Alfa Kutasari Purbalingga</t>
  </si>
  <si>
    <t>YK19200092</t>
  </si>
  <si>
    <t>1361</t>
  </si>
  <si>
    <t>2556</t>
  </si>
  <si>
    <t>Daniel Ade Putra Pasaribu</t>
  </si>
  <si>
    <t>Mulia Keramik</t>
  </si>
  <si>
    <t>YO27200424</t>
  </si>
  <si>
    <t>1362</t>
  </si>
  <si>
    <t>256N</t>
  </si>
  <si>
    <t>XT Square</t>
  </si>
  <si>
    <t>YK19200087</t>
  </si>
  <si>
    <t>1363</t>
  </si>
  <si>
    <t>256T</t>
  </si>
  <si>
    <t>Hotel Narapati Indah</t>
  </si>
  <si>
    <t>YO27201192</t>
  </si>
  <si>
    <t>1364</t>
  </si>
  <si>
    <t>2570</t>
  </si>
  <si>
    <t>Tomang Tol Kalimalang</t>
  </si>
  <si>
    <t>YO27201070</t>
  </si>
  <si>
    <t>1365</t>
  </si>
  <si>
    <t>2574</t>
  </si>
  <si>
    <t>CK 151 Pulau Bungin</t>
  </si>
  <si>
    <t>1366</t>
  </si>
  <si>
    <t>2577</t>
  </si>
  <si>
    <t>Hotel Prapatan</t>
  </si>
  <si>
    <t>YR21400118</t>
  </si>
  <si>
    <t>1367</t>
  </si>
  <si>
    <t>2578</t>
  </si>
  <si>
    <t>Toko Sepatu Surabaya</t>
  </si>
  <si>
    <t>1368</t>
  </si>
  <si>
    <t>258C</t>
  </si>
  <si>
    <t>Muhammad Faris Kaab</t>
  </si>
  <si>
    <t>IDM Stasiun Citayam</t>
  </si>
  <si>
    <t>YN23200144</t>
  </si>
  <si>
    <t>258X</t>
  </si>
  <si>
    <t>LTC Glodok Exit Foodcourt 2</t>
  </si>
  <si>
    <t>YO27201124</t>
  </si>
  <si>
    <t>1370</t>
  </si>
  <si>
    <t>259Y</t>
  </si>
  <si>
    <t>Apt 1 Park Residence</t>
  </si>
  <si>
    <t>YR21400215</t>
  </si>
  <si>
    <t>1371</t>
  </si>
  <si>
    <t>260X</t>
  </si>
  <si>
    <t>CeriaM Kedaung Wetan</t>
  </si>
  <si>
    <t>YO27200855</t>
  </si>
  <si>
    <t>1372</t>
  </si>
  <si>
    <t>260Z</t>
  </si>
  <si>
    <t>Indomaret Villa Tangerang Anggrek</t>
  </si>
  <si>
    <t>YO27200734</t>
  </si>
  <si>
    <t>1373</t>
  </si>
  <si>
    <t>2611</t>
  </si>
  <si>
    <t>CV Cisarua</t>
  </si>
  <si>
    <t>YR21400151</t>
  </si>
  <si>
    <t>1374</t>
  </si>
  <si>
    <t>2612</t>
  </si>
  <si>
    <t>Fresh Market Bintaro</t>
  </si>
  <si>
    <t>YO27200928</t>
  </si>
  <si>
    <t>1375</t>
  </si>
  <si>
    <t>262A</t>
  </si>
  <si>
    <t>Ramayana Mall Parung</t>
  </si>
  <si>
    <t>YO27200904</t>
  </si>
  <si>
    <t>1376</t>
  </si>
  <si>
    <t>262R</t>
  </si>
  <si>
    <t>SPBU Bengkel</t>
  </si>
  <si>
    <t>1377</t>
  </si>
  <si>
    <t>262V</t>
  </si>
  <si>
    <t>Alfa Condet Raya VIII</t>
  </si>
  <si>
    <t>YO27200900</t>
  </si>
  <si>
    <t>1378</t>
  </si>
  <si>
    <t>263A</t>
  </si>
  <si>
    <t>Hotel Indraloka Tmg</t>
  </si>
  <si>
    <t>YK19200089</t>
  </si>
  <si>
    <t>1379</t>
  </si>
  <si>
    <t>263L</t>
  </si>
  <si>
    <t>Circle K 113 Bal 0227 Waturenggong</t>
  </si>
  <si>
    <t>1380</t>
  </si>
  <si>
    <t>263N</t>
  </si>
  <si>
    <t>PT Tanjung Kreasi Parquet</t>
  </si>
  <si>
    <t>YK19200315</t>
  </si>
  <si>
    <t>263R</t>
  </si>
  <si>
    <t>Alfa Pondok Bahar II</t>
  </si>
  <si>
    <t>YO98200181</t>
  </si>
  <si>
    <t>1382</t>
  </si>
  <si>
    <t>263V</t>
  </si>
  <si>
    <t>Kantor Bank Indonesia Bdg</t>
  </si>
  <si>
    <t>YO27201126</t>
  </si>
  <si>
    <t>1383</t>
  </si>
  <si>
    <t>264C</t>
  </si>
  <si>
    <t>Wasis Priyanto</t>
  </si>
  <si>
    <t>SPBU 4453203 Majenang</t>
  </si>
  <si>
    <t>YK19200375</t>
  </si>
  <si>
    <t>1384</t>
  </si>
  <si>
    <t>266E</t>
  </si>
  <si>
    <t>Alfa Karangmojo</t>
  </si>
  <si>
    <t>YK19200006</t>
  </si>
  <si>
    <t>1385</t>
  </si>
  <si>
    <t>266H</t>
  </si>
  <si>
    <t>PT Sumi Indo Wiring System</t>
  </si>
  <si>
    <t>YO27201173</t>
  </si>
  <si>
    <t>1386</t>
  </si>
  <si>
    <t>2680</t>
  </si>
  <si>
    <t>RS Mitra Keluarga Depok</t>
  </si>
  <si>
    <t>YR21400136</t>
  </si>
  <si>
    <t>269J</t>
  </si>
  <si>
    <t>Melati Swalayan</t>
  </si>
  <si>
    <t>YR21400446</t>
  </si>
  <si>
    <t>1388</t>
  </si>
  <si>
    <t>269L</t>
  </si>
  <si>
    <t>Swiss Belinn</t>
  </si>
  <si>
    <t>YO27200551</t>
  </si>
  <si>
    <t>1389</t>
  </si>
  <si>
    <t>2709</t>
  </si>
  <si>
    <t>Indogrosir Bandung</t>
  </si>
  <si>
    <t>YH98200148</t>
  </si>
  <si>
    <t>1390</t>
  </si>
  <si>
    <t>270B</t>
  </si>
  <si>
    <t>Rocky Pranatal</t>
  </si>
  <si>
    <t>Alfa Puri Sentosa Bogor</t>
  </si>
  <si>
    <t>YR21400029</t>
  </si>
  <si>
    <t>1391</t>
  </si>
  <si>
    <t>2712</t>
  </si>
  <si>
    <t>Bina Nusantara</t>
  </si>
  <si>
    <t>YN23200080</t>
  </si>
  <si>
    <t>1392</t>
  </si>
  <si>
    <t>271L</t>
  </si>
  <si>
    <t>Alfa Tebet Timur Raya</t>
  </si>
  <si>
    <t>YO27200938</t>
  </si>
  <si>
    <t>1393</t>
  </si>
  <si>
    <t>SPBU CO MT Haryono</t>
  </si>
  <si>
    <t>YO27201078</t>
  </si>
  <si>
    <t>1394</t>
  </si>
  <si>
    <t>273J</t>
  </si>
  <si>
    <t>Minimarket Udayana</t>
  </si>
  <si>
    <t>1395</t>
  </si>
  <si>
    <t>273K</t>
  </si>
  <si>
    <t>Pepito Express Uluwatu</t>
  </si>
  <si>
    <t>1396</t>
  </si>
  <si>
    <t>273M</t>
  </si>
  <si>
    <t>Minimarket Pantai Kuta ( JLP III )</t>
  </si>
  <si>
    <t>1397</t>
  </si>
  <si>
    <t>273U</t>
  </si>
  <si>
    <t>IDM Sumenep II</t>
  </si>
  <si>
    <t>YO27200530</t>
  </si>
  <si>
    <t>1398</t>
  </si>
  <si>
    <t>2745</t>
  </si>
  <si>
    <t>Prudential Tower</t>
  </si>
  <si>
    <t>(10:00 - 17:00)</t>
  </si>
  <si>
    <t>YO27200965</t>
  </si>
  <si>
    <t>1399</t>
  </si>
  <si>
    <t>2746</t>
  </si>
  <si>
    <t>Perum Tanah Mas 1 Smg</t>
  </si>
  <si>
    <t>YR20400506</t>
  </si>
  <si>
    <t>1400</t>
  </si>
  <si>
    <t>2747</t>
  </si>
  <si>
    <t>Perum Tanah Mas 2 Smg</t>
  </si>
  <si>
    <t>YR20400502</t>
  </si>
  <si>
    <t>1401</t>
  </si>
  <si>
    <t>2765</t>
  </si>
  <si>
    <t>Ramayana Cengkareng</t>
  </si>
  <si>
    <t>YH98200164</t>
  </si>
  <si>
    <t>1402</t>
  </si>
  <si>
    <t>2773</t>
  </si>
  <si>
    <t>Bhakti Husada 2 Kediri</t>
  </si>
  <si>
    <t>YR21400220</t>
  </si>
  <si>
    <t>1403</t>
  </si>
  <si>
    <t>278K</t>
  </si>
  <si>
    <t>Home Smart Gatsu</t>
  </si>
  <si>
    <t>YO27200471</t>
  </si>
  <si>
    <t>1404</t>
  </si>
  <si>
    <t>2794</t>
  </si>
  <si>
    <t>Timbul Jaya Motor</t>
  </si>
  <si>
    <t>YO27200088</t>
  </si>
  <si>
    <t>279F</t>
  </si>
  <si>
    <t>Dan Dan Beringin Karawaci 1</t>
  </si>
  <si>
    <t>YO27200796</t>
  </si>
  <si>
    <t>281D</t>
  </si>
  <si>
    <t>Mini Market Yuyun</t>
  </si>
  <si>
    <t>YO27200475</t>
  </si>
  <si>
    <t>2820</t>
  </si>
  <si>
    <t>HS Silver</t>
  </si>
  <si>
    <t>YR21400342</t>
  </si>
  <si>
    <t>282D</t>
  </si>
  <si>
    <t>Alfa Ikan Sebelah</t>
  </si>
  <si>
    <t>YN23200084</t>
  </si>
  <si>
    <t>282K</t>
  </si>
  <si>
    <t>Stasiun KAI KP Bandung</t>
  </si>
  <si>
    <t>YO27201179</t>
  </si>
  <si>
    <t>283G</t>
  </si>
  <si>
    <t>IDM KS Tubun II</t>
  </si>
  <si>
    <t>YH98200007</t>
  </si>
  <si>
    <t>283N</t>
  </si>
  <si>
    <t>IDM Garden Boulevard</t>
  </si>
  <si>
    <t>YO27201184</t>
  </si>
  <si>
    <t>285L</t>
  </si>
  <si>
    <t>Bandara Eltari Kupang</t>
  </si>
  <si>
    <t>(04:00 - 23:00)</t>
  </si>
  <si>
    <t>285Z</t>
  </si>
  <si>
    <t>Fajar Farmatama</t>
  </si>
  <si>
    <t>YO27200567</t>
  </si>
  <si>
    <t>2861</t>
  </si>
  <si>
    <t>Indomaret Gajah Mada</t>
  </si>
  <si>
    <t>YH98200225</t>
  </si>
  <si>
    <t>286A</t>
  </si>
  <si>
    <t>IDM Sultan Agung SPBU Bdl</t>
  </si>
  <si>
    <t>YN23200025</t>
  </si>
  <si>
    <t>1416</t>
  </si>
  <si>
    <t>286L</t>
  </si>
  <si>
    <t>Alfamart Gatot Subroto Temanggung</t>
  </si>
  <si>
    <t>YK19200027</t>
  </si>
  <si>
    <t>1417</t>
  </si>
  <si>
    <t>287F</t>
  </si>
  <si>
    <t>IDM Plus Howitzer</t>
  </si>
  <si>
    <t>YO98200017</t>
  </si>
  <si>
    <t>1418</t>
  </si>
  <si>
    <t>289M</t>
  </si>
  <si>
    <t>IDM Randudongkall</t>
  </si>
  <si>
    <t>YK19200340</t>
  </si>
  <si>
    <t>1419</t>
  </si>
  <si>
    <t>289T</t>
  </si>
  <si>
    <t>Alfa Imogiri</t>
  </si>
  <si>
    <t>YK19200059</t>
  </si>
  <si>
    <t>1420</t>
  </si>
  <si>
    <t>289W</t>
  </si>
  <si>
    <t>IDM Imam Bonjol L Pakam</t>
  </si>
  <si>
    <t>YO27200562</t>
  </si>
  <si>
    <t>1421</t>
  </si>
  <si>
    <t>2900</t>
  </si>
  <si>
    <t>Ryosi Japanese Restaurant</t>
  </si>
  <si>
    <t>2902</t>
  </si>
  <si>
    <t>Hotel Rayz UMM</t>
  </si>
  <si>
    <t>YO27200564</t>
  </si>
  <si>
    <t>1423</t>
  </si>
  <si>
    <t>2907</t>
  </si>
  <si>
    <t>RSIA Syafira</t>
  </si>
  <si>
    <t>YR20400520</t>
  </si>
  <si>
    <t>1424</t>
  </si>
  <si>
    <t>290D</t>
  </si>
  <si>
    <t>Universitas Padjajaran</t>
  </si>
  <si>
    <t>YO27201189</t>
  </si>
  <si>
    <t>1425</t>
  </si>
  <si>
    <t>290L</t>
  </si>
  <si>
    <t>Yomart Manulang Pdlrg</t>
  </si>
  <si>
    <t>YO27200100</t>
  </si>
  <si>
    <t>1426</t>
  </si>
  <si>
    <t>290R</t>
  </si>
  <si>
    <t>ATLAS</t>
  </si>
  <si>
    <t>YO27200532</t>
  </si>
  <si>
    <t>1427</t>
  </si>
  <si>
    <t>291A</t>
  </si>
  <si>
    <t>Alfa Madura Situbondo</t>
  </si>
  <si>
    <t>YO27200014</t>
  </si>
  <si>
    <t>1428</t>
  </si>
  <si>
    <t>291N</t>
  </si>
  <si>
    <t>Khairul Mulyadi</t>
  </si>
  <si>
    <t>Pertokoan Jambu Air</t>
  </si>
  <si>
    <t>Bukittinggi</t>
  </si>
  <si>
    <t>YR20400490</t>
  </si>
  <si>
    <t>2921</t>
  </si>
  <si>
    <t>Four Seasons</t>
  </si>
  <si>
    <t>YO27200930</t>
  </si>
  <si>
    <t>2928</t>
  </si>
  <si>
    <t>Alfa Cibeusi</t>
  </si>
  <si>
    <t>YO27200365</t>
  </si>
  <si>
    <t>292M</t>
  </si>
  <si>
    <t>Alfamart Inpres Larangan</t>
  </si>
  <si>
    <t>YO27200572</t>
  </si>
  <si>
    <t>1432</t>
  </si>
  <si>
    <t>292V</t>
  </si>
  <si>
    <t>RS Pertamedika Sentul</t>
  </si>
  <si>
    <t>YO27201075</t>
  </si>
  <si>
    <t>2938</t>
  </si>
  <si>
    <t>Pasaraya Sri Ratu Kediri</t>
  </si>
  <si>
    <t>YO27201195</t>
  </si>
  <si>
    <t>1434</t>
  </si>
  <si>
    <t>293V</t>
  </si>
  <si>
    <t>IDM Hayam Wuruk BDL</t>
  </si>
  <si>
    <t>YN23200029</t>
  </si>
  <si>
    <t>293X</t>
  </si>
  <si>
    <t>Alfa Indralaya KM 33</t>
  </si>
  <si>
    <t>YN23200069</t>
  </si>
  <si>
    <t>1436</t>
  </si>
  <si>
    <t>2940</t>
  </si>
  <si>
    <t>Smailing Tour</t>
  </si>
  <si>
    <t>YO27201176</t>
  </si>
  <si>
    <t>1437</t>
  </si>
  <si>
    <t>294B</t>
  </si>
  <si>
    <t>Alfamart Basuki Rahmat</t>
  </si>
  <si>
    <t>YK19200011</t>
  </si>
  <si>
    <t>1438</t>
  </si>
  <si>
    <t>295T</t>
  </si>
  <si>
    <t>Alfa Opi Raya</t>
  </si>
  <si>
    <t>YO27200792</t>
  </si>
  <si>
    <t>1439</t>
  </si>
  <si>
    <t>296A</t>
  </si>
  <si>
    <t>IDM Bendul Sukatani Pwk</t>
  </si>
  <si>
    <t>YR21400109</t>
  </si>
  <si>
    <t>1440</t>
  </si>
  <si>
    <t>296F</t>
  </si>
  <si>
    <t>IDM Plus Sudirman IV Plg</t>
  </si>
  <si>
    <t>YO27200718</t>
  </si>
  <si>
    <t>1441</t>
  </si>
  <si>
    <t>296R</t>
  </si>
  <si>
    <t>Alfa Tanjung Siapi Api</t>
  </si>
  <si>
    <t>YO27200931</t>
  </si>
  <si>
    <t>1442</t>
  </si>
  <si>
    <t>296T</t>
  </si>
  <si>
    <t>Alfa Kampung Gajah</t>
  </si>
  <si>
    <t>YO27200107</t>
  </si>
  <si>
    <t>1443</t>
  </si>
  <si>
    <t>296V</t>
  </si>
  <si>
    <t>Alfa Grompol Sragen</t>
  </si>
  <si>
    <t>YO27200648</t>
  </si>
  <si>
    <t>1444</t>
  </si>
  <si>
    <t>297B</t>
  </si>
  <si>
    <t>Alfa Donohudan Boyolali</t>
  </si>
  <si>
    <t>YO27200137</t>
  </si>
  <si>
    <t>1445</t>
  </si>
  <si>
    <t>297C</t>
  </si>
  <si>
    <t>Alfa Ampel Gading</t>
  </si>
  <si>
    <t>YO27200062</t>
  </si>
  <si>
    <t>1446</t>
  </si>
  <si>
    <t>297W</t>
  </si>
  <si>
    <t>IDM RE Martadinata Plg</t>
  </si>
  <si>
    <t>YO27201067</t>
  </si>
  <si>
    <t>1447</t>
  </si>
  <si>
    <t>2980</t>
  </si>
  <si>
    <t>LotteM Denpasar</t>
  </si>
  <si>
    <t>1448</t>
  </si>
  <si>
    <t>298C</t>
  </si>
  <si>
    <t>IDM Sragen</t>
  </si>
  <si>
    <t>YO27200845</t>
  </si>
  <si>
    <t>1449</t>
  </si>
  <si>
    <t>298E</t>
  </si>
  <si>
    <t>IDM Pengging</t>
  </si>
  <si>
    <t>YO27200331</t>
  </si>
  <si>
    <t>1450</t>
  </si>
  <si>
    <t>299H</t>
  </si>
  <si>
    <t>IDM Matesih</t>
  </si>
  <si>
    <t>YO27200342</t>
  </si>
  <si>
    <t>1451</t>
  </si>
  <si>
    <t>299L</t>
  </si>
  <si>
    <t>IDM Tegalyoso</t>
  </si>
  <si>
    <t>YO27200386</t>
  </si>
  <si>
    <t>1452</t>
  </si>
  <si>
    <t>299M</t>
  </si>
  <si>
    <t>IDM Klewer Boyolali</t>
  </si>
  <si>
    <t>YO27200330</t>
  </si>
  <si>
    <t>1453</t>
  </si>
  <si>
    <t>299Z</t>
  </si>
  <si>
    <t>Alfa Ekalaya Karawang</t>
  </si>
  <si>
    <t>YO98200083</t>
  </si>
  <si>
    <t>1454</t>
  </si>
  <si>
    <t>300Z</t>
  </si>
  <si>
    <t>IDM Ciledug Larangan</t>
  </si>
  <si>
    <t>YO98200207</t>
  </si>
  <si>
    <t>1455</t>
  </si>
  <si>
    <t>301E</t>
  </si>
  <si>
    <t>Alfa Permata Bks Regency</t>
  </si>
  <si>
    <t>YK19200377</t>
  </si>
  <si>
    <t>1456</t>
  </si>
  <si>
    <t>301J</t>
  </si>
  <si>
    <t>Alfa DI Panjaitan Yogya</t>
  </si>
  <si>
    <t>YO27200226</t>
  </si>
  <si>
    <t>1457</t>
  </si>
  <si>
    <t>301Q</t>
  </si>
  <si>
    <t>Alfa Talang Kelapa</t>
  </si>
  <si>
    <t>YO27200808</t>
  </si>
  <si>
    <t>1458</t>
  </si>
  <si>
    <t>301Z</t>
  </si>
  <si>
    <t>IDM DR Sutomo</t>
  </si>
  <si>
    <t>YO27200223</t>
  </si>
  <si>
    <t>1459</t>
  </si>
  <si>
    <t>302L</t>
  </si>
  <si>
    <t>SPBU Lemah Duwur</t>
  </si>
  <si>
    <t>YO27200687</t>
  </si>
  <si>
    <t>1460</t>
  </si>
  <si>
    <t>302M</t>
  </si>
  <si>
    <t>RS Mitra Medika</t>
  </si>
  <si>
    <t>YO27200135</t>
  </si>
  <si>
    <t>1461</t>
  </si>
  <si>
    <t>302R</t>
  </si>
  <si>
    <t>Alfa HR Soebrantas Pkb</t>
  </si>
  <si>
    <t>YO27200411</t>
  </si>
  <si>
    <t>1462</t>
  </si>
  <si>
    <t>302V</t>
  </si>
  <si>
    <t>Alfa Adi Sucipto Pkb</t>
  </si>
  <si>
    <t>YO27200760</t>
  </si>
  <si>
    <t>1463</t>
  </si>
  <si>
    <t>302W</t>
  </si>
  <si>
    <t>Alfa Belimbing Pekanbaru</t>
  </si>
  <si>
    <t>YO27200700</t>
  </si>
  <si>
    <t>1464</t>
  </si>
  <si>
    <t>3035</t>
  </si>
  <si>
    <t>Superindo Cikampek</t>
  </si>
  <si>
    <t>YO27201183</t>
  </si>
  <si>
    <t>1465</t>
  </si>
  <si>
    <t>303C</t>
  </si>
  <si>
    <t>IDM Plus Joglo III</t>
  </si>
  <si>
    <t>YO98200238</t>
  </si>
  <si>
    <t>1466</t>
  </si>
  <si>
    <t>303N</t>
  </si>
  <si>
    <t>Krama Yudha Tiga Berlian MM2100</t>
  </si>
  <si>
    <t>YO27201036</t>
  </si>
  <si>
    <t>1467</t>
  </si>
  <si>
    <t>3046</t>
  </si>
  <si>
    <t>Mitra 10 Gading Serpong</t>
  </si>
  <si>
    <t>YR21400069</t>
  </si>
  <si>
    <t>1468</t>
  </si>
  <si>
    <t>304A</t>
  </si>
  <si>
    <t>Jamalludin</t>
  </si>
  <si>
    <t>Alfa Kondang Jaya</t>
  </si>
  <si>
    <t>YO98200075</t>
  </si>
  <si>
    <t>1469</t>
  </si>
  <si>
    <t>304B</t>
  </si>
  <si>
    <t>SPBU CO Cikupa</t>
  </si>
  <si>
    <t>YK19200058</t>
  </si>
  <si>
    <t>1470</t>
  </si>
  <si>
    <t>304D</t>
  </si>
  <si>
    <t>SPBU CO Cakung</t>
  </si>
  <si>
    <t>YO98200054</t>
  </si>
  <si>
    <t>1471</t>
  </si>
  <si>
    <t>304L</t>
  </si>
  <si>
    <t>IDM Krendang Barat 19</t>
  </si>
  <si>
    <t>YO98200286</t>
  </si>
  <si>
    <t>1472</t>
  </si>
  <si>
    <t>305P</t>
  </si>
  <si>
    <t>CK 0244 Gunung Sanghyang</t>
  </si>
  <si>
    <t>1473</t>
  </si>
  <si>
    <t>305Q</t>
  </si>
  <si>
    <t>CK 0405 Munggu Mengwi</t>
  </si>
  <si>
    <t>1474</t>
  </si>
  <si>
    <t>305T</t>
  </si>
  <si>
    <t>Yomart Garuda</t>
  </si>
  <si>
    <t>YO27200020</t>
  </si>
  <si>
    <t>1475</t>
  </si>
  <si>
    <t>305Y</t>
  </si>
  <si>
    <t>Achmad Saiful Anwar</t>
  </si>
  <si>
    <t>Alfa Sanan Kulon</t>
  </si>
  <si>
    <t>YO27200090</t>
  </si>
  <si>
    <t>1476</t>
  </si>
  <si>
    <t>305Z</t>
  </si>
  <si>
    <t>Alfa Kanigoro</t>
  </si>
  <si>
    <t>YO27200130</t>
  </si>
  <si>
    <t>1477</t>
  </si>
  <si>
    <t>306A</t>
  </si>
  <si>
    <t>Alfa Tuliskriyo</t>
  </si>
  <si>
    <t>YO27200127</t>
  </si>
  <si>
    <t>1478</t>
  </si>
  <si>
    <t>306B</t>
  </si>
  <si>
    <t>IDM Cikutra Barat Bandung</t>
  </si>
  <si>
    <t>YO27200257</t>
  </si>
  <si>
    <t>1479</t>
  </si>
  <si>
    <t>306J</t>
  </si>
  <si>
    <t>Alfa Hasan Kasim II</t>
  </si>
  <si>
    <t>YO27200935</t>
  </si>
  <si>
    <t>1480</t>
  </si>
  <si>
    <t>306K</t>
  </si>
  <si>
    <t>Griya Jatinangor</t>
  </si>
  <si>
    <t>YO27200209</t>
  </si>
  <si>
    <t>1481</t>
  </si>
  <si>
    <t>306Q</t>
  </si>
  <si>
    <t>Superindo Satelite Utara</t>
  </si>
  <si>
    <t>YO27200139</t>
  </si>
  <si>
    <t>1482</t>
  </si>
  <si>
    <t>306V</t>
  </si>
  <si>
    <t>IDM Cihampelas Cililin</t>
  </si>
  <si>
    <t>YO27200108</t>
  </si>
  <si>
    <t>1483</t>
  </si>
  <si>
    <t>306Y</t>
  </si>
  <si>
    <t>IDM Sadang Serang Bandung</t>
  </si>
  <si>
    <t>YO27200190</t>
  </si>
  <si>
    <t>1484</t>
  </si>
  <si>
    <t>308M</t>
  </si>
  <si>
    <t>Kebab Turki</t>
  </si>
  <si>
    <t>YO27201022</t>
  </si>
  <si>
    <t>1485</t>
  </si>
  <si>
    <t>308W</t>
  </si>
  <si>
    <t>SPBU CO 3113902</t>
  </si>
  <si>
    <t>YO27200887</t>
  </si>
  <si>
    <t>1486</t>
  </si>
  <si>
    <t>3090</t>
  </si>
  <si>
    <t>RS Panti Nirmala</t>
  </si>
  <si>
    <t>YR21400279</t>
  </si>
  <si>
    <t>1487</t>
  </si>
  <si>
    <t>3097</t>
  </si>
  <si>
    <t>Rapak Plaza</t>
  </si>
  <si>
    <t>YO27200585</t>
  </si>
  <si>
    <t>1488</t>
  </si>
  <si>
    <t>3099</t>
  </si>
  <si>
    <t>RSUD DR Iskak</t>
  </si>
  <si>
    <t>YO27200865</t>
  </si>
  <si>
    <t>1489</t>
  </si>
  <si>
    <t>309L</t>
  </si>
  <si>
    <t>Jags Arena</t>
  </si>
  <si>
    <t>YO27200893</t>
  </si>
  <si>
    <t>1490</t>
  </si>
  <si>
    <t>311W</t>
  </si>
  <si>
    <t>SPBU CO Kalimalang</t>
  </si>
  <si>
    <t>YO98200053</t>
  </si>
  <si>
    <t>1491</t>
  </si>
  <si>
    <t>3121</t>
  </si>
  <si>
    <t>RS Syuhada Haji</t>
  </si>
  <si>
    <t>YO27201086</t>
  </si>
  <si>
    <t>1492</t>
  </si>
  <si>
    <t>312A</t>
  </si>
  <si>
    <t>IDM Warakas Raya 48</t>
  </si>
  <si>
    <t>YO98200198</t>
  </si>
  <si>
    <t>1493</t>
  </si>
  <si>
    <t>312L</t>
  </si>
  <si>
    <t>IDM Kramat Jaya 28</t>
  </si>
  <si>
    <t>YO98200133</t>
  </si>
  <si>
    <t>1494</t>
  </si>
  <si>
    <t>312M</t>
  </si>
  <si>
    <t>IDM Bulak Ringin</t>
  </si>
  <si>
    <t>YR21400138</t>
  </si>
  <si>
    <t>1495</t>
  </si>
  <si>
    <t>312N</t>
  </si>
  <si>
    <t>CK Labu JAK0112</t>
  </si>
  <si>
    <t>YN23200105</t>
  </si>
  <si>
    <t>1496</t>
  </si>
  <si>
    <t>312P</t>
  </si>
  <si>
    <t>The Corner Unklab</t>
  </si>
  <si>
    <t>YO27200251</t>
  </si>
  <si>
    <t>1497</t>
  </si>
  <si>
    <t>312U</t>
  </si>
  <si>
    <t>Ban Hi Kiong</t>
  </si>
  <si>
    <t>YN23200053</t>
  </si>
  <si>
    <t>1498</t>
  </si>
  <si>
    <t>312Y</t>
  </si>
  <si>
    <t>IDM Semeru</t>
  </si>
  <si>
    <t>YO27200191</t>
  </si>
  <si>
    <t>1499</t>
  </si>
  <si>
    <t>312Z</t>
  </si>
  <si>
    <t>IDM Veteran Blitar</t>
  </si>
  <si>
    <t>YO27200080</t>
  </si>
  <si>
    <t>1500</t>
  </si>
  <si>
    <t>3138</t>
  </si>
  <si>
    <t>Gedung Artha Graha</t>
  </si>
  <si>
    <t>YO27201132</t>
  </si>
  <si>
    <t>1501</t>
  </si>
  <si>
    <t>313E</t>
  </si>
  <si>
    <t>IDM P Sudirman Lawang</t>
  </si>
  <si>
    <t>YO27200094</t>
  </si>
  <si>
    <t>1502</t>
  </si>
  <si>
    <t>313F</t>
  </si>
  <si>
    <t>IDM Pujon II Malang</t>
  </si>
  <si>
    <t>YO27200016</t>
  </si>
  <si>
    <t>1503</t>
  </si>
  <si>
    <t>313K</t>
  </si>
  <si>
    <t>Alfa Ajibarang II</t>
  </si>
  <si>
    <t>YO27200164</t>
  </si>
  <si>
    <t>1504</t>
  </si>
  <si>
    <t>313R</t>
  </si>
  <si>
    <t>Alfa Sultan Adam II</t>
  </si>
  <si>
    <t>YO27200349</t>
  </si>
  <si>
    <t>1505</t>
  </si>
  <si>
    <t>313W</t>
  </si>
  <si>
    <t>IDM Kebumen</t>
  </si>
  <si>
    <t>YO27200235</t>
  </si>
  <si>
    <t>1506</t>
  </si>
  <si>
    <t>1507</t>
  </si>
  <si>
    <t>YO27200644</t>
  </si>
  <si>
    <t>1508</t>
  </si>
  <si>
    <t>314Q</t>
  </si>
  <si>
    <t>Alfa Citeurep</t>
  </si>
  <si>
    <t>YO27200322</t>
  </si>
  <si>
    <t>1509</t>
  </si>
  <si>
    <t>314T</t>
  </si>
  <si>
    <t>Alfa Raya Citeureup</t>
  </si>
  <si>
    <t>YO27200336</t>
  </si>
  <si>
    <t>1510</t>
  </si>
  <si>
    <t>314U</t>
  </si>
  <si>
    <t>Alfa AH Nasution Km 7</t>
  </si>
  <si>
    <t>YO27200056</t>
  </si>
  <si>
    <t>1511</t>
  </si>
  <si>
    <t>315E</t>
  </si>
  <si>
    <t>Alfa Uluwatu V</t>
  </si>
  <si>
    <t>1512</t>
  </si>
  <si>
    <t>315H</t>
  </si>
  <si>
    <t>Alfa Kimaja IV</t>
  </si>
  <si>
    <t>YO27200657</t>
  </si>
  <si>
    <t>315M</t>
  </si>
  <si>
    <t>Alfa SPBU Bojong</t>
  </si>
  <si>
    <t>YO27200198</t>
  </si>
  <si>
    <t>1514</t>
  </si>
  <si>
    <t>315P</t>
  </si>
  <si>
    <t>Alfa TKI I</t>
  </si>
  <si>
    <t>YO27200368</t>
  </si>
  <si>
    <t>315R</t>
  </si>
  <si>
    <t>Alfa GajahMada Pekalongan</t>
  </si>
  <si>
    <t>YR21400338</t>
  </si>
  <si>
    <t>1516</t>
  </si>
  <si>
    <t>316N</t>
  </si>
  <si>
    <t>Alfa Kebantenan II</t>
  </si>
  <si>
    <t>YO98200084</t>
  </si>
  <si>
    <t>1517</t>
  </si>
  <si>
    <t>316U</t>
  </si>
  <si>
    <t>Alfa Lenteng Agung Barat</t>
  </si>
  <si>
    <t>YO27200915</t>
  </si>
  <si>
    <t>1518</t>
  </si>
  <si>
    <t>316V</t>
  </si>
  <si>
    <t>Alfa Tanjung Barat</t>
  </si>
  <si>
    <t>YO27201025</t>
  </si>
  <si>
    <t>1519</t>
  </si>
  <si>
    <t>316W</t>
  </si>
  <si>
    <t>Alfa Pesanggrahan</t>
  </si>
  <si>
    <t>YO27200907</t>
  </si>
  <si>
    <t>1520</t>
  </si>
  <si>
    <t>3176</t>
  </si>
  <si>
    <t>Indomaret Palmerah Barat</t>
  </si>
  <si>
    <t>YO98200194</t>
  </si>
  <si>
    <t>1521</t>
  </si>
  <si>
    <t>318D</t>
  </si>
  <si>
    <t>IDM KS Tubun VI A Jakpus</t>
  </si>
  <si>
    <t>YO98200019</t>
  </si>
  <si>
    <t>1522</t>
  </si>
  <si>
    <t>318F</t>
  </si>
  <si>
    <t>IDM Kramat Jaya 22</t>
  </si>
  <si>
    <t>YO98200080</t>
  </si>
  <si>
    <t>1523</t>
  </si>
  <si>
    <t>318L</t>
  </si>
  <si>
    <t>IDM Kembangan Raya II</t>
  </si>
  <si>
    <t>YO98200263</t>
  </si>
  <si>
    <t>1524</t>
  </si>
  <si>
    <t>318V</t>
  </si>
  <si>
    <t>IDM Bojong Raya</t>
  </si>
  <si>
    <t>YO98200197</t>
  </si>
  <si>
    <t>1525</t>
  </si>
  <si>
    <t>3197</t>
  </si>
  <si>
    <t>PT Liebra Permana</t>
  </si>
  <si>
    <t>YR21400318</t>
  </si>
  <si>
    <t>1526</t>
  </si>
  <si>
    <t>319H</t>
  </si>
  <si>
    <t>AlfaMd Asem Baris 2</t>
  </si>
  <si>
    <t>YO98200105</t>
  </si>
  <si>
    <t>1527</t>
  </si>
  <si>
    <t>319V</t>
  </si>
  <si>
    <t>Gedung Mega Cipulir</t>
  </si>
  <si>
    <t>YO27200897</t>
  </si>
  <si>
    <t>1528</t>
  </si>
  <si>
    <t>320T</t>
  </si>
  <si>
    <t>Ayana Resort Spa Bali</t>
  </si>
  <si>
    <t>1529</t>
  </si>
  <si>
    <t>320U</t>
  </si>
  <si>
    <t>Yogya Cikampek</t>
  </si>
  <si>
    <t>YO27200152</t>
  </si>
  <si>
    <t>1530</t>
  </si>
  <si>
    <t>320W</t>
  </si>
  <si>
    <t>Yomart Banjaran II</t>
  </si>
  <si>
    <t>YO27200263</t>
  </si>
  <si>
    <t>1531</t>
  </si>
  <si>
    <t>320Y</t>
  </si>
  <si>
    <t>Superindo Ngesrep</t>
  </si>
  <si>
    <t>YO27200312</t>
  </si>
  <si>
    <t>1532</t>
  </si>
  <si>
    <t>321N</t>
  </si>
  <si>
    <t>CeriaM Kebantenan</t>
  </si>
  <si>
    <t>YO27201096</t>
  </si>
  <si>
    <t>1533</t>
  </si>
  <si>
    <t>322A</t>
  </si>
  <si>
    <t>Kedutaan Jerman Jakarta</t>
  </si>
  <si>
    <t>YO27200948</t>
  </si>
  <si>
    <t>1534</t>
  </si>
  <si>
    <t>322L</t>
  </si>
  <si>
    <t>Apt The Pakubuwono</t>
  </si>
  <si>
    <t>YO27201030</t>
  </si>
  <si>
    <t>1535</t>
  </si>
  <si>
    <t>322P</t>
  </si>
  <si>
    <t>Rizky Wahyudi</t>
  </si>
  <si>
    <t>RS Jakarta</t>
  </si>
  <si>
    <t>YO27200894</t>
  </si>
  <si>
    <t>1536</t>
  </si>
  <si>
    <t>322Q</t>
  </si>
  <si>
    <t>Plaza Festival</t>
  </si>
  <si>
    <t>YK19200036</t>
  </si>
  <si>
    <t>1537</t>
  </si>
  <si>
    <t>322R</t>
  </si>
  <si>
    <t>Omi Artha</t>
  </si>
  <si>
    <t>YN23200035</t>
  </si>
  <si>
    <t>1538</t>
  </si>
  <si>
    <t>322X</t>
  </si>
  <si>
    <t>SPBU CO Jababeka II</t>
  </si>
  <si>
    <t>YH98200237</t>
  </si>
  <si>
    <t>1539</t>
  </si>
  <si>
    <t>3238</t>
  </si>
  <si>
    <t>Apt Taman Rasuna</t>
  </si>
  <si>
    <t>YR21400125</t>
  </si>
  <si>
    <t>1540</t>
  </si>
  <si>
    <t>323T</t>
  </si>
  <si>
    <t>Hotel The Winner Premier</t>
  </si>
  <si>
    <t>YO27200138</t>
  </si>
  <si>
    <t>1541</t>
  </si>
  <si>
    <t>323X</t>
  </si>
  <si>
    <t>Alfa Lapangan Bola</t>
  </si>
  <si>
    <t>YO98200287</t>
  </si>
  <si>
    <t>1542</t>
  </si>
  <si>
    <t>324F</t>
  </si>
  <si>
    <t>IDM Karang Ampel III</t>
  </si>
  <si>
    <t>YO27200148</t>
  </si>
  <si>
    <t>1543</t>
  </si>
  <si>
    <t>324H</t>
  </si>
  <si>
    <t>IDM Balongbendo</t>
  </si>
  <si>
    <t>YO27200259</t>
  </si>
  <si>
    <t>1544</t>
  </si>
  <si>
    <t>324K</t>
  </si>
  <si>
    <t>IDM Dharmawangsa Surabaya</t>
  </si>
  <si>
    <t>YO27200200</t>
  </si>
  <si>
    <t>1545</t>
  </si>
  <si>
    <t>324M</t>
  </si>
  <si>
    <t>IDM Graha Residen Sdj</t>
  </si>
  <si>
    <t>YO27200541</t>
  </si>
  <si>
    <t>1546</t>
  </si>
  <si>
    <t>324Q</t>
  </si>
  <si>
    <t>Alfa Cipeuyeum Kertasari</t>
  </si>
  <si>
    <t>YO27200301</t>
  </si>
  <si>
    <t>1547</t>
  </si>
  <si>
    <t>324R</t>
  </si>
  <si>
    <t>Alfa Taman Cibaduyut</t>
  </si>
  <si>
    <t>YO27200210</t>
  </si>
  <si>
    <t>1548</t>
  </si>
  <si>
    <t>325L</t>
  </si>
  <si>
    <t>Alfa Central Point Krian</t>
  </si>
  <si>
    <t>YO27200789</t>
  </si>
  <si>
    <t>1549</t>
  </si>
  <si>
    <t>325N</t>
  </si>
  <si>
    <t>PT Sari Warna Kudus</t>
  </si>
  <si>
    <t>YK19200047</t>
  </si>
  <si>
    <t>1550</t>
  </si>
  <si>
    <t>325R</t>
  </si>
  <si>
    <t>IDM P Antasari III Bdl</t>
  </si>
  <si>
    <t>YO27200642</t>
  </si>
  <si>
    <t>1551</t>
  </si>
  <si>
    <t>325U</t>
  </si>
  <si>
    <t>IDM AH Nasution Metro</t>
  </si>
  <si>
    <t>YO27201053</t>
  </si>
  <si>
    <t>1552</t>
  </si>
  <si>
    <t>326P</t>
  </si>
  <si>
    <t>IDM Raya Candi Sidoarjo</t>
  </si>
  <si>
    <t>YO27200397</t>
  </si>
  <si>
    <t>1553</t>
  </si>
  <si>
    <t>326Q</t>
  </si>
  <si>
    <t>IDM Raya Ngaban Sidoarjo</t>
  </si>
  <si>
    <t>YO27200395</t>
  </si>
  <si>
    <t>1554</t>
  </si>
  <si>
    <t>326Y</t>
  </si>
  <si>
    <t>IDM Raya Sumorame Sdj</t>
  </si>
  <si>
    <t>YO27200206</t>
  </si>
  <si>
    <t>1555</t>
  </si>
  <si>
    <t>326Z</t>
  </si>
  <si>
    <t>IDM Lingkar Barat Sdj</t>
  </si>
  <si>
    <t>YO27200321</t>
  </si>
  <si>
    <t>1556</t>
  </si>
  <si>
    <t>3278</t>
  </si>
  <si>
    <t>Petra Jemur Andayani</t>
  </si>
  <si>
    <t>YO27200260</t>
  </si>
  <si>
    <t>1557</t>
  </si>
  <si>
    <t>3279</t>
  </si>
  <si>
    <t>Apt Puri Casablanca</t>
  </si>
  <si>
    <t>YO27200960</t>
  </si>
  <si>
    <t>1558</t>
  </si>
  <si>
    <t>327D</t>
  </si>
  <si>
    <t>IDM Ry Kramat Tumenggung</t>
  </si>
  <si>
    <t>YO27200187</t>
  </si>
  <si>
    <t>1559</t>
  </si>
  <si>
    <t>327E</t>
  </si>
  <si>
    <t>IDM Ketintang Madya II</t>
  </si>
  <si>
    <t>YO27200264</t>
  </si>
  <si>
    <t>1560</t>
  </si>
  <si>
    <t>327F</t>
  </si>
  <si>
    <t>IDM Letjen Sutoyo 110 Sda</t>
  </si>
  <si>
    <t>YO27200634</t>
  </si>
  <si>
    <t>1561</t>
  </si>
  <si>
    <t>327H</t>
  </si>
  <si>
    <t>IDM Letjen Sutoyo 64 Sdj</t>
  </si>
  <si>
    <t>YO27200652</t>
  </si>
  <si>
    <t>1562</t>
  </si>
  <si>
    <t>327T</t>
  </si>
  <si>
    <t>Bandara Intl Juanda T2 DZ</t>
  </si>
  <si>
    <t>YO27200756</t>
  </si>
  <si>
    <t>1563</t>
  </si>
  <si>
    <t>327U</t>
  </si>
  <si>
    <t>Bandara Intl Juanda T2 PZ</t>
  </si>
  <si>
    <t>YO27200609</t>
  </si>
  <si>
    <t>1564</t>
  </si>
  <si>
    <t>3281</t>
  </si>
  <si>
    <t>SPBU Pamularsih</t>
  </si>
  <si>
    <t>YR21400441</t>
  </si>
  <si>
    <t>1565</t>
  </si>
  <si>
    <t>3284</t>
  </si>
  <si>
    <t>SPBU Dr Cipto</t>
  </si>
  <si>
    <t>YR20400513</t>
  </si>
  <si>
    <t>1566</t>
  </si>
  <si>
    <t>328B</t>
  </si>
  <si>
    <t>Alfa Kedung Asem</t>
  </si>
  <si>
    <t>YO27200255</t>
  </si>
  <si>
    <t>1567</t>
  </si>
  <si>
    <t>328H</t>
  </si>
  <si>
    <t>Alfa Raya Trosobo</t>
  </si>
  <si>
    <t>YK19200310</t>
  </si>
  <si>
    <t>1568</t>
  </si>
  <si>
    <t>328P</t>
  </si>
  <si>
    <t>IDM Evakuasi Crb</t>
  </si>
  <si>
    <t>YO27200066</t>
  </si>
  <si>
    <t>1569</t>
  </si>
  <si>
    <t>328Q</t>
  </si>
  <si>
    <t>IDM Pulasaren Crb</t>
  </si>
  <si>
    <t>YO27200162</t>
  </si>
  <si>
    <t>1570</t>
  </si>
  <si>
    <t>328T</t>
  </si>
  <si>
    <t>IDM Sisingamangaraja Crb</t>
  </si>
  <si>
    <t>YO27200067</t>
  </si>
  <si>
    <t>1571</t>
  </si>
  <si>
    <t>328X</t>
  </si>
  <si>
    <t>Alfa Cigugur Girang</t>
  </si>
  <si>
    <t>YO27200089</t>
  </si>
  <si>
    <t>1572</t>
  </si>
  <si>
    <t>329B</t>
  </si>
  <si>
    <t>Alfa Cilangkap Purwakarta</t>
  </si>
  <si>
    <t>YO27200341</t>
  </si>
  <si>
    <t>1573</t>
  </si>
  <si>
    <t>329D</t>
  </si>
  <si>
    <t>IDM Tambak Rejo II Sda</t>
  </si>
  <si>
    <t>YK19200331</t>
  </si>
  <si>
    <t>1574</t>
  </si>
  <si>
    <t>329F</t>
  </si>
  <si>
    <t>IDM Jelawat Samarinda</t>
  </si>
  <si>
    <t>YO27200289</t>
  </si>
  <si>
    <t>1575</t>
  </si>
  <si>
    <t>329H</t>
  </si>
  <si>
    <t>Diva Swalayan 2</t>
  </si>
  <si>
    <t>YO27200452</t>
  </si>
  <si>
    <t>1576</t>
  </si>
  <si>
    <t>330H</t>
  </si>
  <si>
    <t>IDM Inpres Ciledug</t>
  </si>
  <si>
    <t>YO98200228</t>
  </si>
  <si>
    <t>1577</t>
  </si>
  <si>
    <t>330W</t>
  </si>
  <si>
    <t>SPBU CO Kampung Bulu</t>
  </si>
  <si>
    <t>YO27201177</t>
  </si>
  <si>
    <t>1578</t>
  </si>
  <si>
    <t>331E</t>
  </si>
  <si>
    <t>Alfa Pluit Sakti</t>
  </si>
  <si>
    <t>YR20400394</t>
  </si>
  <si>
    <t>1579</t>
  </si>
  <si>
    <t>331X</t>
  </si>
  <si>
    <t>Tip Top Tambun</t>
  </si>
  <si>
    <t>YO98200050</t>
  </si>
  <si>
    <t>1580</t>
  </si>
  <si>
    <t>3324</t>
  </si>
  <si>
    <t>Petra Kalianyar</t>
  </si>
  <si>
    <t>YO27200185</t>
  </si>
  <si>
    <t>1581</t>
  </si>
  <si>
    <t>332C</t>
  </si>
  <si>
    <t>SPBU 3416904 Mayor Oking</t>
  </si>
  <si>
    <t>YO98200288</t>
  </si>
  <si>
    <t>1582</t>
  </si>
  <si>
    <t>332H</t>
  </si>
  <si>
    <t>IDM Plus Cilandak Raya</t>
  </si>
  <si>
    <t>YO98200027</t>
  </si>
  <si>
    <t>1583</t>
  </si>
  <si>
    <t>332Q</t>
  </si>
  <si>
    <t>CeriaM Pasar Ikan</t>
  </si>
  <si>
    <t>YO98200139</t>
  </si>
  <si>
    <t>1584</t>
  </si>
  <si>
    <t>3331</t>
  </si>
  <si>
    <t>Arjun Winata</t>
  </si>
  <si>
    <t>Harco Mangga Dua 1</t>
  </si>
  <si>
    <t>YO27201167</t>
  </si>
  <si>
    <t>1585</t>
  </si>
  <si>
    <t>3332</t>
  </si>
  <si>
    <t>Harco Mangga Dua 2</t>
  </si>
  <si>
    <t>YO27201193</t>
  </si>
  <si>
    <t>1586</t>
  </si>
  <si>
    <t>333N</t>
  </si>
  <si>
    <t>Alfa M Saari Sunter</t>
  </si>
  <si>
    <t>YO98200046</t>
  </si>
  <si>
    <t>1587</t>
  </si>
  <si>
    <t>333V</t>
  </si>
  <si>
    <t>Alfa Teluk Gong III</t>
  </si>
  <si>
    <t>YO98200069</t>
  </si>
  <si>
    <t>1588</t>
  </si>
  <si>
    <t>333Z</t>
  </si>
  <si>
    <t>IDM Green Garden II</t>
  </si>
  <si>
    <t>YO98200015</t>
  </si>
  <si>
    <t>1589</t>
  </si>
  <si>
    <t>334N</t>
  </si>
  <si>
    <t>CK Mangga Besar Delapan</t>
  </si>
  <si>
    <t>YH98200117</t>
  </si>
  <si>
    <t>1590</t>
  </si>
  <si>
    <t>334R</t>
  </si>
  <si>
    <t>Pepito Express Pecatu</t>
  </si>
  <si>
    <t>1591</t>
  </si>
  <si>
    <t>334U</t>
  </si>
  <si>
    <t>Pepito Petitenget</t>
  </si>
  <si>
    <t>1592</t>
  </si>
  <si>
    <t>334V</t>
  </si>
  <si>
    <t>Minimart Sanur</t>
  </si>
  <si>
    <t>1593</t>
  </si>
  <si>
    <t>334Z</t>
  </si>
  <si>
    <t>Minimart By Pass Jimbaran</t>
  </si>
  <si>
    <t>1594</t>
  </si>
  <si>
    <t>3353</t>
  </si>
  <si>
    <t>Pepito Supermarket</t>
  </si>
  <si>
    <t>1595</t>
  </si>
  <si>
    <t>335C</t>
  </si>
  <si>
    <t>IDM Karang Menjangan II</t>
  </si>
  <si>
    <t>YO27200204</t>
  </si>
  <si>
    <t>1596</t>
  </si>
  <si>
    <t>335D</t>
  </si>
  <si>
    <t>IDM Dukuh Kupang 53 Sby</t>
  </si>
  <si>
    <t>YO27200161</t>
  </si>
  <si>
    <t>1597</t>
  </si>
  <si>
    <t>335R</t>
  </si>
  <si>
    <t>IDM Bambe Gresik Surabaya</t>
  </si>
  <si>
    <t>YO27200586</t>
  </si>
  <si>
    <t>1598</t>
  </si>
  <si>
    <t>335T</t>
  </si>
  <si>
    <t>IDM Balong Panggang Grsk</t>
  </si>
  <si>
    <t>YO27200500</t>
  </si>
  <si>
    <t>1599</t>
  </si>
  <si>
    <t>336E</t>
  </si>
  <si>
    <t>Batik Omah Laweyan</t>
  </si>
  <si>
    <t>YO27200842</t>
  </si>
  <si>
    <t>1600</t>
  </si>
  <si>
    <t>336F</t>
  </si>
  <si>
    <t>Bandara Sepinggan 2</t>
  </si>
  <si>
    <t>(05:00 - 19:00)</t>
  </si>
  <si>
    <t>YO27200742</t>
  </si>
  <si>
    <t>1601</t>
  </si>
  <si>
    <t>336H</t>
  </si>
  <si>
    <t>Zulham Wahyudi Rumada</t>
  </si>
  <si>
    <t>Maluku City Mall</t>
  </si>
  <si>
    <t>YR21400068</t>
  </si>
  <si>
    <t>337C</t>
  </si>
  <si>
    <t>Alfa AR Hakim II Medan</t>
  </si>
  <si>
    <t>YO27200875</t>
  </si>
  <si>
    <t>1603</t>
  </si>
  <si>
    <t>337E</t>
  </si>
  <si>
    <t>AlfaMd Karya Jaya</t>
  </si>
  <si>
    <t>YO27200491</t>
  </si>
  <si>
    <t>1604</t>
  </si>
  <si>
    <t>337J</t>
  </si>
  <si>
    <t>Alfa SM Raja II Medan</t>
  </si>
  <si>
    <t>YO27200675</t>
  </si>
  <si>
    <t>1605</t>
  </si>
  <si>
    <t>337K</t>
  </si>
  <si>
    <t>Alfa Tamora II</t>
  </si>
  <si>
    <t>YO27200662</t>
  </si>
  <si>
    <t>1606</t>
  </si>
  <si>
    <t>337M</t>
  </si>
  <si>
    <t>Alfa Batang Kuis IV</t>
  </si>
  <si>
    <t>YO27200627</t>
  </si>
  <si>
    <t>1607</t>
  </si>
  <si>
    <t>337N</t>
  </si>
  <si>
    <t>Alfa Karya Jaya IV</t>
  </si>
  <si>
    <t>YO27200626</t>
  </si>
  <si>
    <t>1608</t>
  </si>
  <si>
    <t>337Q</t>
  </si>
  <si>
    <t>Alfa Marendal</t>
  </si>
  <si>
    <t>YN23200106</t>
  </si>
  <si>
    <t>1609</t>
  </si>
  <si>
    <t>337T</t>
  </si>
  <si>
    <t>Alfa Letjen Sutoyo Jember</t>
  </si>
  <si>
    <t>YO27200029</t>
  </si>
  <si>
    <t>1610</t>
  </si>
  <si>
    <t>337X</t>
  </si>
  <si>
    <t>RS Awal Bros Batam</t>
  </si>
  <si>
    <t>YO27200712</t>
  </si>
  <si>
    <t>1611</t>
  </si>
  <si>
    <t>339U</t>
  </si>
  <si>
    <t>Alfa Tenjo Ayu</t>
  </si>
  <si>
    <t>YO27200085</t>
  </si>
  <si>
    <t>1612</t>
  </si>
  <si>
    <t>340D</t>
  </si>
  <si>
    <t>IDM Duren Kosambi</t>
  </si>
  <si>
    <t>YO98200279</t>
  </si>
  <si>
    <t>1613</t>
  </si>
  <si>
    <t>3412</t>
  </si>
  <si>
    <t>1614</t>
  </si>
  <si>
    <t>341H</t>
  </si>
  <si>
    <t>Alfa Kebagusan III</t>
  </si>
  <si>
    <t>YO98200218</t>
  </si>
  <si>
    <t>1615</t>
  </si>
  <si>
    <t>342A</t>
  </si>
  <si>
    <t>Alfa Kasuari Ry Cikarang</t>
  </si>
  <si>
    <t>YK19200038</t>
  </si>
  <si>
    <t>1616</t>
  </si>
  <si>
    <t>342M</t>
  </si>
  <si>
    <t>Fadel Al Fadly</t>
  </si>
  <si>
    <t>AlfaMd SE86 Ratulangi</t>
  </si>
  <si>
    <t>YO27200275</t>
  </si>
  <si>
    <t>1617</t>
  </si>
  <si>
    <t>342N</t>
  </si>
  <si>
    <t>IDM Taman Kopo Indah G22</t>
  </si>
  <si>
    <t>YO27200113</t>
  </si>
  <si>
    <t>1618</t>
  </si>
  <si>
    <t>342Q</t>
  </si>
  <si>
    <t>Balikpapan Regency</t>
  </si>
  <si>
    <t>YO27200217</t>
  </si>
  <si>
    <t>1619</t>
  </si>
  <si>
    <t>342V</t>
  </si>
  <si>
    <t>Sejati Hotel</t>
  </si>
  <si>
    <t>YR21400469</t>
  </si>
  <si>
    <t>1620</t>
  </si>
  <si>
    <t>342W</t>
  </si>
  <si>
    <t>Alfa Genengan Pakisaji</t>
  </si>
  <si>
    <t>YO27200045</t>
  </si>
  <si>
    <t>1621</t>
  </si>
  <si>
    <t>342Z</t>
  </si>
  <si>
    <t>Alfa Kol Sugiono IV</t>
  </si>
  <si>
    <t>(06:00 - 15:00)</t>
  </si>
  <si>
    <t>YO27200024</t>
  </si>
  <si>
    <t>1622</t>
  </si>
  <si>
    <t>343P</t>
  </si>
  <si>
    <t>IDM Bkt Medit G Cordoba</t>
  </si>
  <si>
    <t>YO98200122</t>
  </si>
  <si>
    <t>1623</t>
  </si>
  <si>
    <t>343T</t>
  </si>
  <si>
    <t>IDM Durian Jagakarsa</t>
  </si>
  <si>
    <t>YO98200292</t>
  </si>
  <si>
    <t>1624</t>
  </si>
  <si>
    <t>344Q</t>
  </si>
  <si>
    <t>Alfa Kembangan Raya</t>
  </si>
  <si>
    <t>YO98200229</t>
  </si>
  <si>
    <t>1625</t>
  </si>
  <si>
    <t>344R</t>
  </si>
  <si>
    <t>Alfa Raya Bojong Indah</t>
  </si>
  <si>
    <t>YO98200277</t>
  </si>
  <si>
    <t>1626</t>
  </si>
  <si>
    <t>344V</t>
  </si>
  <si>
    <t>Alfa Anggrek Utama Ujung</t>
  </si>
  <si>
    <t>YO98200124</t>
  </si>
  <si>
    <t>1627</t>
  </si>
  <si>
    <t>344W</t>
  </si>
  <si>
    <t>Alfa Husein S Negara Tgr</t>
  </si>
  <si>
    <t>YO98200011</t>
  </si>
  <si>
    <t>344X</t>
  </si>
  <si>
    <t>Omi Agung</t>
  </si>
  <si>
    <t>YO27200895</t>
  </si>
  <si>
    <t>345B</t>
  </si>
  <si>
    <t>Alfa Sulfat II</t>
  </si>
  <si>
    <t>YO27200038</t>
  </si>
  <si>
    <t>1630</t>
  </si>
  <si>
    <t>345K</t>
  </si>
  <si>
    <t>IDM Cideres Majalengka</t>
  </si>
  <si>
    <t>YO27200363</t>
  </si>
  <si>
    <t>1631</t>
  </si>
  <si>
    <t>345Q</t>
  </si>
  <si>
    <t>IDM Diponegoro II Sdj</t>
  </si>
  <si>
    <t>YO27200584</t>
  </si>
  <si>
    <t>1632</t>
  </si>
  <si>
    <t>345R</t>
  </si>
  <si>
    <t>Alfa M Yamin Selong</t>
  </si>
  <si>
    <t>1633</t>
  </si>
  <si>
    <t>346F</t>
  </si>
  <si>
    <t>Alfa Pangeran Jayakarta</t>
  </si>
  <si>
    <t>YO98200182</t>
  </si>
  <si>
    <t>1634</t>
  </si>
  <si>
    <t>346H</t>
  </si>
  <si>
    <t>Alfa Ampera Raya II</t>
  </si>
  <si>
    <t>YO98200007</t>
  </si>
  <si>
    <t>1635</t>
  </si>
  <si>
    <t>346Z</t>
  </si>
  <si>
    <t>IDM Griya Permata Tgr</t>
  </si>
  <si>
    <t>YO98200247</t>
  </si>
  <si>
    <t>1636</t>
  </si>
  <si>
    <t>3475</t>
  </si>
  <si>
    <t>RS Pusri Palembang</t>
  </si>
  <si>
    <t>YR21400480</t>
  </si>
  <si>
    <t>1637</t>
  </si>
  <si>
    <t>347B</t>
  </si>
  <si>
    <t>IDM Tjg Duren Barat III</t>
  </si>
  <si>
    <t>YO98200213</t>
  </si>
  <si>
    <t>1638</t>
  </si>
  <si>
    <t>347J</t>
  </si>
  <si>
    <t>Alfa Telaga Bestari</t>
  </si>
  <si>
    <t>YO98200200</t>
  </si>
  <si>
    <t>1639</t>
  </si>
  <si>
    <t>348K</t>
  </si>
  <si>
    <t>IDM Simpang Diski Deli</t>
  </si>
  <si>
    <t>YO27200432</t>
  </si>
  <si>
    <t>1640</t>
  </si>
  <si>
    <t>348M</t>
  </si>
  <si>
    <t>Indomaret Tengku Amir Hamzah Mdn</t>
  </si>
  <si>
    <t>YO27200832</t>
  </si>
  <si>
    <t>1641</t>
  </si>
  <si>
    <t>348R</t>
  </si>
  <si>
    <t>Graha Cemerlang</t>
  </si>
  <si>
    <t>YO27200388</t>
  </si>
  <si>
    <t>348W</t>
  </si>
  <si>
    <t>Puncak Pass Hotel</t>
  </si>
  <si>
    <t>YO27200241</t>
  </si>
  <si>
    <t>1643</t>
  </si>
  <si>
    <t>348Y</t>
  </si>
  <si>
    <t>Alfamidi Brigjen Katamso Sidoarjo</t>
  </si>
  <si>
    <t>YO27200554</t>
  </si>
  <si>
    <t>1644</t>
  </si>
  <si>
    <t>349F</t>
  </si>
  <si>
    <t>Miyana Hotel</t>
  </si>
  <si>
    <t>YO27200906</t>
  </si>
  <si>
    <t>1645</t>
  </si>
  <si>
    <t>349L</t>
  </si>
  <si>
    <t>Toko Tunas Baru</t>
  </si>
  <si>
    <t>YO27200159</t>
  </si>
  <si>
    <t>1646</t>
  </si>
  <si>
    <t>349U</t>
  </si>
  <si>
    <t>PT Sariwarna Asli Garment</t>
  </si>
  <si>
    <t>YO27200676</t>
  </si>
  <si>
    <t>1647</t>
  </si>
  <si>
    <t>349V</t>
  </si>
  <si>
    <t>Alfa Candi Wates</t>
  </si>
  <si>
    <t>YO27200049</t>
  </si>
  <si>
    <t>1648</t>
  </si>
  <si>
    <t>349X</t>
  </si>
  <si>
    <t>Alfa Jatinangor 233</t>
  </si>
  <si>
    <t>YO27200359</t>
  </si>
  <si>
    <t>1649</t>
  </si>
  <si>
    <t>349Y</t>
  </si>
  <si>
    <t>Alfa Cikawao</t>
  </si>
  <si>
    <t>YO27200391</t>
  </si>
  <si>
    <t>1650</t>
  </si>
  <si>
    <t>350H</t>
  </si>
  <si>
    <t>IDM Raya Babat Lamongan</t>
  </si>
  <si>
    <t>YO27200705</t>
  </si>
  <si>
    <t>1651</t>
  </si>
  <si>
    <t>350K</t>
  </si>
  <si>
    <t>Burhanuddin Luthfi</t>
  </si>
  <si>
    <t>UKSW Salatiga 1</t>
  </si>
  <si>
    <t>Salatiga</t>
  </si>
  <si>
    <t>YO27200338</t>
  </si>
  <si>
    <t>1652</t>
  </si>
  <si>
    <t>350L</t>
  </si>
  <si>
    <t>IDM Point Braga</t>
  </si>
  <si>
    <t>YO27200124</t>
  </si>
  <si>
    <t>1653</t>
  </si>
  <si>
    <t>351D</t>
  </si>
  <si>
    <t>IDM By Pass Baru Juanda</t>
  </si>
  <si>
    <t>YO27200517</t>
  </si>
  <si>
    <t>1654</t>
  </si>
  <si>
    <t>351J</t>
  </si>
  <si>
    <t>IDM Wadung Asih Sidoarjo</t>
  </si>
  <si>
    <t>YO27200615</t>
  </si>
  <si>
    <t>1655</t>
  </si>
  <si>
    <t>351L</t>
  </si>
  <si>
    <t>IDM Sukodono II Sidoarjo</t>
  </si>
  <si>
    <t>YO27200608</t>
  </si>
  <si>
    <t>1656</t>
  </si>
  <si>
    <t>351M</t>
  </si>
  <si>
    <t>IDM Puri Surya Jaya Sda</t>
  </si>
  <si>
    <t>YO27200483</t>
  </si>
  <si>
    <t>1657</t>
  </si>
  <si>
    <t>351N</t>
  </si>
  <si>
    <t>IDM Grya Permata Gedangan</t>
  </si>
  <si>
    <t>YO27200561</t>
  </si>
  <si>
    <t>1658</t>
  </si>
  <si>
    <t>351V</t>
  </si>
  <si>
    <t>IDM FRC Kidang Kencana</t>
  </si>
  <si>
    <t>YO27200247</t>
  </si>
  <si>
    <t>1659</t>
  </si>
  <si>
    <t>351W</t>
  </si>
  <si>
    <t>IDM Griya Benda Asri</t>
  </si>
  <si>
    <t>YO27200288</t>
  </si>
  <si>
    <t>1660</t>
  </si>
  <si>
    <t>351Z</t>
  </si>
  <si>
    <t>IDM Tegal Lega Sukabumi</t>
  </si>
  <si>
    <t>YO27200052</t>
  </si>
  <si>
    <t>1661</t>
  </si>
  <si>
    <t>3524</t>
  </si>
  <si>
    <t>SPBU Panghegar</t>
  </si>
  <si>
    <t>YO27200369</t>
  </si>
  <si>
    <t>1662</t>
  </si>
  <si>
    <t>3526</t>
  </si>
  <si>
    <t>Alfa Bukit Golf Medit</t>
  </si>
  <si>
    <t>YH98200277</t>
  </si>
  <si>
    <t>1663</t>
  </si>
  <si>
    <t>352L</t>
  </si>
  <si>
    <t>Bank Indonesia Palembang</t>
  </si>
  <si>
    <t>YO27200933</t>
  </si>
  <si>
    <t>1664</t>
  </si>
  <si>
    <t>352T</t>
  </si>
  <si>
    <t>Yayasan Perguruan Sutomo</t>
  </si>
  <si>
    <t>YO27201023</t>
  </si>
  <si>
    <t>1665</t>
  </si>
  <si>
    <t>352U</t>
  </si>
  <si>
    <t>Alfa Banyak Niaga</t>
  </si>
  <si>
    <t>YO27200147</t>
  </si>
  <si>
    <t>1666</t>
  </si>
  <si>
    <t>352X</t>
  </si>
  <si>
    <t>Alfa Pangeran Sugih</t>
  </si>
  <si>
    <t>YO27200350</t>
  </si>
  <si>
    <t>1667</t>
  </si>
  <si>
    <t>3536</t>
  </si>
  <si>
    <t>PT Polyplast Group</t>
  </si>
  <si>
    <t>YO27200154</t>
  </si>
  <si>
    <t>1668</t>
  </si>
  <si>
    <t>353D</t>
  </si>
  <si>
    <t>Bank Indonesia Denpasar</t>
  </si>
  <si>
    <t>1669</t>
  </si>
  <si>
    <t>353H</t>
  </si>
  <si>
    <t>IDM Cipagalo Bdg</t>
  </si>
  <si>
    <t>YO27200093</t>
  </si>
  <si>
    <t>1670</t>
  </si>
  <si>
    <t>353J</t>
  </si>
  <si>
    <t>IDM Indrayasa Bdg</t>
  </si>
  <si>
    <t>YO27200033</t>
  </si>
  <si>
    <t>1671</t>
  </si>
  <si>
    <t>353M</t>
  </si>
  <si>
    <t>IDM Kepompongan Cirebon</t>
  </si>
  <si>
    <t>YO27200393</t>
  </si>
  <si>
    <t>1672</t>
  </si>
  <si>
    <t>353R</t>
  </si>
  <si>
    <t>Yuda Ali Prasetiyo</t>
  </si>
  <si>
    <t>IDM Sirad Salman Smd</t>
  </si>
  <si>
    <t>YO27200389</t>
  </si>
  <si>
    <t>1673</t>
  </si>
  <si>
    <t>353U</t>
  </si>
  <si>
    <t>CK Simpang Dago Cipaganti</t>
  </si>
  <si>
    <t>YO27200112</t>
  </si>
  <si>
    <t>1674</t>
  </si>
  <si>
    <t>353W</t>
  </si>
  <si>
    <t>IDM Mulawarman Balikpapan</t>
  </si>
  <si>
    <t>YO27200069</t>
  </si>
  <si>
    <t>1675</t>
  </si>
  <si>
    <t>353Y</t>
  </si>
  <si>
    <t>IDM Antapani Bdg</t>
  </si>
  <si>
    <t>YO27200009</t>
  </si>
  <si>
    <t>1676</t>
  </si>
  <si>
    <t>YO27201066</t>
  </si>
  <si>
    <t>1677</t>
  </si>
  <si>
    <t>354V</t>
  </si>
  <si>
    <t>YO27200797</t>
  </si>
  <si>
    <t>1678</t>
  </si>
  <si>
    <t>354Z</t>
  </si>
  <si>
    <t>Alfa Tembaan</t>
  </si>
  <si>
    <t>YO27200268</t>
  </si>
  <si>
    <t>1679</t>
  </si>
  <si>
    <t>3557</t>
  </si>
  <si>
    <t>Raffles Hills</t>
  </si>
  <si>
    <t>YR21400027</t>
  </si>
  <si>
    <t>1680</t>
  </si>
  <si>
    <t>3558</t>
  </si>
  <si>
    <t>Harmony Swalayan</t>
  </si>
  <si>
    <t>YH98200188</t>
  </si>
  <si>
    <t>1681</t>
  </si>
  <si>
    <t>355E</t>
  </si>
  <si>
    <t>Alfa Sungai Bilu</t>
  </si>
  <si>
    <t>YO27200063</t>
  </si>
  <si>
    <t>1682</t>
  </si>
  <si>
    <t>355T</t>
  </si>
  <si>
    <t>Alfa Q073 Canggu</t>
  </si>
  <si>
    <t>1683</t>
  </si>
  <si>
    <t>355U</t>
  </si>
  <si>
    <t>Alfa Q215 Teuku Umar Brt</t>
  </si>
  <si>
    <t>1684</t>
  </si>
  <si>
    <t>355V</t>
  </si>
  <si>
    <t>Alfa Q231 Mambal</t>
  </si>
  <si>
    <t>1685</t>
  </si>
  <si>
    <t>355X</t>
  </si>
  <si>
    <t>Alfa Q290 Darmasaba</t>
  </si>
  <si>
    <t>1686</t>
  </si>
  <si>
    <t>355Z</t>
  </si>
  <si>
    <t>Alfa Q312 Pejeng</t>
  </si>
  <si>
    <t>1687</t>
  </si>
  <si>
    <t>356A</t>
  </si>
  <si>
    <t>Alfa Q318 Tibung Sari</t>
  </si>
  <si>
    <t>356N</t>
  </si>
  <si>
    <t>Yomart Pasirjati</t>
  </si>
  <si>
    <t>YO27200163</t>
  </si>
  <si>
    <t>1689</t>
  </si>
  <si>
    <t>356Q</t>
  </si>
  <si>
    <t>AlfaMd Batujajar</t>
  </si>
  <si>
    <t>YO27200220</t>
  </si>
  <si>
    <t>1690</t>
  </si>
  <si>
    <t>356R</t>
  </si>
  <si>
    <t>AlfaMd Bojongsoang</t>
  </si>
  <si>
    <t>YO27200109</t>
  </si>
  <si>
    <t>1691</t>
  </si>
  <si>
    <t>356U</t>
  </si>
  <si>
    <t>AlfaMd Cimareme</t>
  </si>
  <si>
    <t>YO27200036</t>
  </si>
  <si>
    <t>1692</t>
  </si>
  <si>
    <t>3570</t>
  </si>
  <si>
    <t>Gedung Surya Dumai Group</t>
  </si>
  <si>
    <t>YO27200714</t>
  </si>
  <si>
    <t>1693</t>
  </si>
  <si>
    <t>3574</t>
  </si>
  <si>
    <t>Kencong</t>
  </si>
  <si>
    <t>YO27200426</t>
  </si>
  <si>
    <t>1694</t>
  </si>
  <si>
    <t>3580</t>
  </si>
  <si>
    <t>RS Omni Medical Center</t>
  </si>
  <si>
    <t>YO27200959</t>
  </si>
  <si>
    <t>1695</t>
  </si>
  <si>
    <t>358J</t>
  </si>
  <si>
    <t>AlfaMd Sutorejo</t>
  </si>
  <si>
    <t>YO27200051</t>
  </si>
  <si>
    <t>1696</t>
  </si>
  <si>
    <t>3590</t>
  </si>
  <si>
    <t>Grand Wijaya Center 2</t>
  </si>
  <si>
    <t>YO27201017</t>
  </si>
  <si>
    <t>1697</t>
  </si>
  <si>
    <t>3594</t>
  </si>
  <si>
    <t>Emeralda Golf Cimanggis</t>
  </si>
  <si>
    <t>YO27201088</t>
  </si>
  <si>
    <t>359N</t>
  </si>
  <si>
    <t>Alfa Cilegong Purwakarta</t>
  </si>
  <si>
    <t>YO27200083</t>
  </si>
  <si>
    <t>1699</t>
  </si>
  <si>
    <t>360A</t>
  </si>
  <si>
    <t>Alfa Batununggal Indah</t>
  </si>
  <si>
    <t>YO27200354</t>
  </si>
  <si>
    <t>1700</t>
  </si>
  <si>
    <t>360B</t>
  </si>
  <si>
    <t>Alfa Hanjawar II</t>
  </si>
  <si>
    <t>YO27200205</t>
  </si>
  <si>
    <t>1701</t>
  </si>
  <si>
    <t>360D</t>
  </si>
  <si>
    <t>Alfa Samolo Cianjur</t>
  </si>
  <si>
    <t>YO27200027</t>
  </si>
  <si>
    <t>1702</t>
  </si>
  <si>
    <t>360E</t>
  </si>
  <si>
    <t>Alfa Siliwangi Cianjur</t>
  </si>
  <si>
    <t>YO27200059</t>
  </si>
  <si>
    <t>1703</t>
  </si>
  <si>
    <t>360F</t>
  </si>
  <si>
    <t>AlfaMd Bandulan Malang</t>
  </si>
  <si>
    <t>YO27200010</t>
  </si>
  <si>
    <t>1704</t>
  </si>
  <si>
    <t>360Q</t>
  </si>
  <si>
    <t>IDM Gateway Cicadas Bdg</t>
  </si>
  <si>
    <t>YO27200026</t>
  </si>
  <si>
    <t>1705</t>
  </si>
  <si>
    <t>361C</t>
  </si>
  <si>
    <t>Alfa Balai Rakyat Cakung</t>
  </si>
  <si>
    <t>YO98200088</t>
  </si>
  <si>
    <t>1706</t>
  </si>
  <si>
    <t>361J</t>
  </si>
  <si>
    <t>SPBU CO Yos Sudarso Str</t>
  </si>
  <si>
    <t>YO98200157</t>
  </si>
  <si>
    <t>1707</t>
  </si>
  <si>
    <t>362U</t>
  </si>
  <si>
    <t>IDM Bringin T7NP Sby</t>
  </si>
  <si>
    <t>YO27200136</t>
  </si>
  <si>
    <t>1708</t>
  </si>
  <si>
    <t>362X</t>
  </si>
  <si>
    <t>IDM Mayjen Sungkono 192</t>
  </si>
  <si>
    <t>YO27200400</t>
  </si>
  <si>
    <t>1709</t>
  </si>
  <si>
    <t>363D</t>
  </si>
  <si>
    <t>Alfa Matoa</t>
  </si>
  <si>
    <t>YO98200144</t>
  </si>
  <si>
    <t>1710</t>
  </si>
  <si>
    <t>364A</t>
  </si>
  <si>
    <t>IDM Rawa Bokor T3CP</t>
  </si>
  <si>
    <t>YO98200142</t>
  </si>
  <si>
    <t>1711</t>
  </si>
  <si>
    <t>364C</t>
  </si>
  <si>
    <t>Alfa Kebon Nanas Tgr</t>
  </si>
  <si>
    <t>YO98200002</t>
  </si>
  <si>
    <t>1712</t>
  </si>
  <si>
    <t>364L</t>
  </si>
  <si>
    <t>Kuhl Minimarket Klp Gdg</t>
  </si>
  <si>
    <t>YO27201111</t>
  </si>
  <si>
    <t>1713</t>
  </si>
  <si>
    <t>365K</t>
  </si>
  <si>
    <t>IDM Dewi Sartika Bali</t>
  </si>
  <si>
    <t>1714</t>
  </si>
  <si>
    <t>365L</t>
  </si>
  <si>
    <t>IDM Mertanadi Badung</t>
  </si>
  <si>
    <t>1715</t>
  </si>
  <si>
    <t>365N</t>
  </si>
  <si>
    <t>IDM Tukad Pakerisan Bali</t>
  </si>
  <si>
    <t>1716</t>
  </si>
  <si>
    <t>367L</t>
  </si>
  <si>
    <t>Alfa Citra 5 2</t>
  </si>
  <si>
    <t>YO98200205</t>
  </si>
  <si>
    <t>1717</t>
  </si>
  <si>
    <t>368T</t>
  </si>
  <si>
    <t>IDM Kolonel Bustomi Bgr</t>
  </si>
  <si>
    <t>YO98200180</t>
  </si>
  <si>
    <t>1718</t>
  </si>
  <si>
    <t>369N</t>
  </si>
  <si>
    <t>Zainal Abidin</t>
  </si>
  <si>
    <t>IDM Bawu Jepara</t>
  </si>
  <si>
    <t>YO27200343</t>
  </si>
  <si>
    <t>1719</t>
  </si>
  <si>
    <t>369Z</t>
  </si>
  <si>
    <t>Alfa Samir Plapan Gresik</t>
  </si>
  <si>
    <t>YO27200664</t>
  </si>
  <si>
    <t>1720</t>
  </si>
  <si>
    <t>3704</t>
  </si>
  <si>
    <t>Graha Auto Center 1</t>
  </si>
  <si>
    <t>YR21400026</t>
  </si>
  <si>
    <t>1721</t>
  </si>
  <si>
    <t>370M</t>
  </si>
  <si>
    <t>Alfa Warung Danas</t>
  </si>
  <si>
    <t>YO27200097</t>
  </si>
  <si>
    <t>1722</t>
  </si>
  <si>
    <t>370T</t>
  </si>
  <si>
    <t>Alfa Pemuda Cirebon</t>
  </si>
  <si>
    <t>YO27200192</t>
  </si>
  <si>
    <t>1723</t>
  </si>
  <si>
    <t>370Y</t>
  </si>
  <si>
    <t>IDM Ciganitri Bdg</t>
  </si>
  <si>
    <t>YO27200277</t>
  </si>
  <si>
    <t>1724</t>
  </si>
  <si>
    <t>371A</t>
  </si>
  <si>
    <t>IDM Tanjungsari 119</t>
  </si>
  <si>
    <t>YO27200222</t>
  </si>
  <si>
    <t>1725</t>
  </si>
  <si>
    <t>371L</t>
  </si>
  <si>
    <t>IDM Rest Area Km72B</t>
  </si>
  <si>
    <t>YO27200068</t>
  </si>
  <si>
    <t>1726</t>
  </si>
  <si>
    <t>371Q</t>
  </si>
  <si>
    <t>Sakti Diputra Akbar</t>
  </si>
  <si>
    <t>Berau Coal</t>
  </si>
  <si>
    <t>TARAKAN</t>
  </si>
  <si>
    <t>Tanjung Redeb</t>
  </si>
  <si>
    <t>YO27200143</t>
  </si>
  <si>
    <t>1727</t>
  </si>
  <si>
    <t>371R</t>
  </si>
  <si>
    <t>Alfa Maleber</t>
  </si>
  <si>
    <t>YO27200178</t>
  </si>
  <si>
    <t>1728</t>
  </si>
  <si>
    <t>371V</t>
  </si>
  <si>
    <t>IDM Venus Raya Bdg</t>
  </si>
  <si>
    <t>YO27200364</t>
  </si>
  <si>
    <t>1729</t>
  </si>
  <si>
    <t>371X</t>
  </si>
  <si>
    <t>Alfa Q243 Gunung Agung</t>
  </si>
  <si>
    <t>1730</t>
  </si>
  <si>
    <t>372D</t>
  </si>
  <si>
    <t>Swalayan DA Mulia</t>
  </si>
  <si>
    <t>YR20400474</t>
  </si>
  <si>
    <t>372M</t>
  </si>
  <si>
    <t>IDM Cirarap</t>
  </si>
  <si>
    <t>YO98200178</t>
  </si>
  <si>
    <t>1732</t>
  </si>
  <si>
    <t>372X</t>
  </si>
  <si>
    <t>IDM Green Ville 17 Jkt</t>
  </si>
  <si>
    <t>YO98200039</t>
  </si>
  <si>
    <t>1733</t>
  </si>
  <si>
    <t>Griya Pasteur</t>
  </si>
  <si>
    <t>YO27200366</t>
  </si>
  <si>
    <t>1734</t>
  </si>
  <si>
    <t>373F</t>
  </si>
  <si>
    <t>IDM Kebun Jeruk III Jkt</t>
  </si>
  <si>
    <t>YO98200278</t>
  </si>
  <si>
    <t>1735</t>
  </si>
  <si>
    <t>373M</t>
  </si>
  <si>
    <t>IDM Semangka Palmerah</t>
  </si>
  <si>
    <t>YO98200140</t>
  </si>
  <si>
    <t>1736</t>
  </si>
  <si>
    <t>373P</t>
  </si>
  <si>
    <t>IDM Sunrise Garden Jkt</t>
  </si>
  <si>
    <t>YO98200029</t>
  </si>
  <si>
    <t>1737</t>
  </si>
  <si>
    <t>373X</t>
  </si>
  <si>
    <t>IDM Buaran Jati Tgr</t>
  </si>
  <si>
    <t>YO98200155</t>
  </si>
  <si>
    <t>1738</t>
  </si>
  <si>
    <t>374B</t>
  </si>
  <si>
    <t>IDM Mekarsari Rajeg Tgr</t>
  </si>
  <si>
    <t>YO98200234</t>
  </si>
  <si>
    <t>1739</t>
  </si>
  <si>
    <t>374T</t>
  </si>
  <si>
    <t>IDM Ir Soekarno Bali</t>
  </si>
  <si>
    <t>1740</t>
  </si>
  <si>
    <t>375C</t>
  </si>
  <si>
    <t>Alfa Astana Anyar II</t>
  </si>
  <si>
    <t>YO27200224</t>
  </si>
  <si>
    <t>1741</t>
  </si>
  <si>
    <t>375D</t>
  </si>
  <si>
    <t>Alfa Cikutra Barat</t>
  </si>
  <si>
    <t>YO27200353</t>
  </si>
  <si>
    <t>1742</t>
  </si>
  <si>
    <t>375E</t>
  </si>
  <si>
    <t>Alfa Cikutra I</t>
  </si>
  <si>
    <t>YO27200121</t>
  </si>
  <si>
    <t>1743</t>
  </si>
  <si>
    <t>375F</t>
  </si>
  <si>
    <t>Alfa Gunung Jati</t>
  </si>
  <si>
    <t>YO27200361</t>
  </si>
  <si>
    <t>1744</t>
  </si>
  <si>
    <t>375H</t>
  </si>
  <si>
    <t>Alfa Inhoftank</t>
  </si>
  <si>
    <t>YO27200003</t>
  </si>
  <si>
    <t>1745</t>
  </si>
  <si>
    <t>376B</t>
  </si>
  <si>
    <t>Alfa Duren Sawit Timur</t>
  </si>
  <si>
    <t>YK19200012</t>
  </si>
  <si>
    <t>1746</t>
  </si>
  <si>
    <t>3777</t>
  </si>
  <si>
    <t>Mega Mall Sorong</t>
  </si>
  <si>
    <t>YR20400411</t>
  </si>
  <si>
    <t>1747</t>
  </si>
  <si>
    <t>377J</t>
  </si>
  <si>
    <t>IDM Pinang Ranti Jkt</t>
  </si>
  <si>
    <t>YO98200242</t>
  </si>
  <si>
    <t>1748</t>
  </si>
  <si>
    <t>377K</t>
  </si>
  <si>
    <t>IDM Plus Ciawi Bendungan</t>
  </si>
  <si>
    <t>YO98200244</t>
  </si>
  <si>
    <t>1749</t>
  </si>
  <si>
    <t>377R</t>
  </si>
  <si>
    <t>RM Warung Solo</t>
  </si>
  <si>
    <t>YO27201082</t>
  </si>
  <si>
    <t>1750</t>
  </si>
  <si>
    <t>377W</t>
  </si>
  <si>
    <t>PT HPM Karawang</t>
  </si>
  <si>
    <t>YR21400117</t>
  </si>
  <si>
    <t>1751</t>
  </si>
  <si>
    <t>377Y</t>
  </si>
  <si>
    <t>CeriaM Melati Raya Jkt</t>
  </si>
  <si>
    <t>YO98200280</t>
  </si>
  <si>
    <t>1752</t>
  </si>
  <si>
    <t>379J</t>
  </si>
  <si>
    <t>Alfa Selapajang Baru</t>
  </si>
  <si>
    <t>YO98200067</t>
  </si>
  <si>
    <t>1753</t>
  </si>
  <si>
    <t>379K</t>
  </si>
  <si>
    <t>Alfa Taman Matahari Csr</t>
  </si>
  <si>
    <t>YO98200049</t>
  </si>
  <si>
    <t>1754</t>
  </si>
  <si>
    <t>3808</t>
  </si>
  <si>
    <t>RS Charitas</t>
  </si>
  <si>
    <t>YO27201040</t>
  </si>
  <si>
    <t>1755</t>
  </si>
  <si>
    <t>380C</t>
  </si>
  <si>
    <t>Alfa Ampera Raya III 2</t>
  </si>
  <si>
    <t>YO98200187</t>
  </si>
  <si>
    <t>380H</t>
  </si>
  <si>
    <t>Alfa Ampera Baru III</t>
  </si>
  <si>
    <t>YO27200971</t>
  </si>
  <si>
    <t>1757</t>
  </si>
  <si>
    <t>380Q</t>
  </si>
  <si>
    <t>Sekolah Ananda</t>
  </si>
  <si>
    <t>YR21400165</t>
  </si>
  <si>
    <t>1758</t>
  </si>
  <si>
    <t>382Z</t>
  </si>
  <si>
    <t>IDM Pembangunan Deli</t>
  </si>
  <si>
    <t>YO27200834</t>
  </si>
  <si>
    <t>1759</t>
  </si>
  <si>
    <t>SPBU Dr Cipto 2</t>
  </si>
  <si>
    <t>YR20400497</t>
  </si>
  <si>
    <t>1760</t>
  </si>
  <si>
    <t>383D</t>
  </si>
  <si>
    <t>IDM Merdeka Garut</t>
  </si>
  <si>
    <t>YO27200151</t>
  </si>
  <si>
    <t>1761</t>
  </si>
  <si>
    <t>383P</t>
  </si>
  <si>
    <t>Coco Mart Goa Gong</t>
  </si>
  <si>
    <t>1762</t>
  </si>
  <si>
    <t>383Q</t>
  </si>
  <si>
    <t>Coco Mart Mumbul</t>
  </si>
  <si>
    <t>1763</t>
  </si>
  <si>
    <t>383T</t>
  </si>
  <si>
    <t>Coco Mart Taman Giri</t>
  </si>
  <si>
    <t>1764</t>
  </si>
  <si>
    <t>384A</t>
  </si>
  <si>
    <t>SPBU CO 3446126</t>
  </si>
  <si>
    <t>YO27200374</t>
  </si>
  <si>
    <t>1765</t>
  </si>
  <si>
    <t>385C</t>
  </si>
  <si>
    <t>Alfa Griya Suradita Tgr</t>
  </si>
  <si>
    <t>YO98200294</t>
  </si>
  <si>
    <t>1766</t>
  </si>
  <si>
    <t>385D</t>
  </si>
  <si>
    <t>Alfa Kayu Manis VIII</t>
  </si>
  <si>
    <t>YO98200220</t>
  </si>
  <si>
    <t>1767</t>
  </si>
  <si>
    <t>386K</t>
  </si>
  <si>
    <t>Alfa Kedoya Duri Raya II</t>
  </si>
  <si>
    <t>YO98200114</t>
  </si>
  <si>
    <t>1768</t>
  </si>
  <si>
    <t>3871</t>
  </si>
  <si>
    <t>YR21400341</t>
  </si>
  <si>
    <t>1769</t>
  </si>
  <si>
    <t>387F</t>
  </si>
  <si>
    <t>Alfa Utan Panjang III</t>
  </si>
  <si>
    <t>YO98200210</t>
  </si>
  <si>
    <t>1770</t>
  </si>
  <si>
    <t>387U</t>
  </si>
  <si>
    <t>DanDan Permata Regency</t>
  </si>
  <si>
    <t>YO98200188</t>
  </si>
  <si>
    <t>1771</t>
  </si>
  <si>
    <t>3880</t>
  </si>
  <si>
    <t>88 Hoki Bowling Center</t>
  </si>
  <si>
    <t>YR20400447</t>
  </si>
  <si>
    <t>1772</t>
  </si>
  <si>
    <t>388K</t>
  </si>
  <si>
    <t>Alfa Kalisari Lapan</t>
  </si>
  <si>
    <t>YO98200219</t>
  </si>
  <si>
    <t>1773</t>
  </si>
  <si>
    <t>388P</t>
  </si>
  <si>
    <t>Alfa Villa Mutiara Gading</t>
  </si>
  <si>
    <t>YR21400486</t>
  </si>
  <si>
    <t>1774</t>
  </si>
  <si>
    <t>389W</t>
  </si>
  <si>
    <t>IDM Sukomulyo Gresik</t>
  </si>
  <si>
    <t>YO27200654</t>
  </si>
  <si>
    <t>1775</t>
  </si>
  <si>
    <t>390T</t>
  </si>
  <si>
    <t>Pasar Modern Batununggal</t>
  </si>
  <si>
    <t>YO27200119</t>
  </si>
  <si>
    <t>1776</t>
  </si>
  <si>
    <t>3919</t>
  </si>
  <si>
    <t>STMIK IGM Kampus B</t>
  </si>
  <si>
    <t>YN23200002</t>
  </si>
  <si>
    <t>1777</t>
  </si>
  <si>
    <t>391A</t>
  </si>
  <si>
    <t>IDM Punak Mdn</t>
  </si>
  <si>
    <t>YO27200495</t>
  </si>
  <si>
    <t>1778</t>
  </si>
  <si>
    <t>391E</t>
  </si>
  <si>
    <t>Alfa Sutoyo S II</t>
  </si>
  <si>
    <t>YO27200221</t>
  </si>
  <si>
    <t>1779</t>
  </si>
  <si>
    <t>391N</t>
  </si>
  <si>
    <t>CK98 Pakerisan BAL0218</t>
  </si>
  <si>
    <t>1780</t>
  </si>
  <si>
    <t>391P</t>
  </si>
  <si>
    <t>Alfa Kujang Cikampek 2</t>
  </si>
  <si>
    <t>YO27200328</t>
  </si>
  <si>
    <t>1781</t>
  </si>
  <si>
    <t>391Z</t>
  </si>
  <si>
    <t>Hotel Betha Subang</t>
  </si>
  <si>
    <t>YR21400194</t>
  </si>
  <si>
    <t>1782</t>
  </si>
  <si>
    <t>392B</t>
  </si>
  <si>
    <t>Alfa Pasir Jambu</t>
  </si>
  <si>
    <t>YO27200131</t>
  </si>
  <si>
    <t>1783</t>
  </si>
  <si>
    <t>392R</t>
  </si>
  <si>
    <t>Samudra Mandiri Sentosa</t>
  </si>
  <si>
    <t>YO27200605</t>
  </si>
  <si>
    <t>1784</t>
  </si>
  <si>
    <t>392T</t>
  </si>
  <si>
    <t>IDM Cigeureung Tsk</t>
  </si>
  <si>
    <t>YO27200141</t>
  </si>
  <si>
    <t>1785</t>
  </si>
  <si>
    <t>399Y</t>
  </si>
  <si>
    <t>IDM Point Tamansari Bdg</t>
  </si>
  <si>
    <t>YR21400374</t>
  </si>
  <si>
    <t>1786</t>
  </si>
  <si>
    <t>399Z</t>
  </si>
  <si>
    <t>IDM Suniaraja25 Bdg</t>
  </si>
  <si>
    <t>YR21400362</t>
  </si>
  <si>
    <t>1787</t>
  </si>
  <si>
    <t>4000</t>
  </si>
  <si>
    <t>Gedung Graha Arsa</t>
  </si>
  <si>
    <t>YO27201108</t>
  </si>
  <si>
    <t>1788</t>
  </si>
  <si>
    <t>400J</t>
  </si>
  <si>
    <t>Bucend Tour</t>
  </si>
  <si>
    <t>YN23200089</t>
  </si>
  <si>
    <t>1789</t>
  </si>
  <si>
    <t>400W</t>
  </si>
  <si>
    <t>IDM BKR 178 Bdg</t>
  </si>
  <si>
    <t>YR21400454</t>
  </si>
  <si>
    <t>1790</t>
  </si>
  <si>
    <t>400X</t>
  </si>
  <si>
    <t>IDM Politeknik Manado</t>
  </si>
  <si>
    <t>YO27200387</t>
  </si>
  <si>
    <t>1791</t>
  </si>
  <si>
    <t>401D</t>
  </si>
  <si>
    <t>Krisna Oleh Oleh Sgrj</t>
  </si>
  <si>
    <t>1792</t>
  </si>
  <si>
    <t>401N</t>
  </si>
  <si>
    <t>New Hollywood Hotel</t>
  </si>
  <si>
    <t>YO27200629</t>
  </si>
  <si>
    <t>1793</t>
  </si>
  <si>
    <t>401Q</t>
  </si>
  <si>
    <t>IDM Plus Urip Sumoharjo</t>
  </si>
  <si>
    <t>YR21400159</t>
  </si>
  <si>
    <t>1794</t>
  </si>
  <si>
    <t>401U</t>
  </si>
  <si>
    <t>Alfa Kembangan Gresik</t>
  </si>
  <si>
    <t>YO27200598</t>
  </si>
  <si>
    <t>1795</t>
  </si>
  <si>
    <t>401Z</t>
  </si>
  <si>
    <t>AlfaMd Pulungan Sidoarjo</t>
  </si>
  <si>
    <t>YO27200556</t>
  </si>
  <si>
    <t>1796</t>
  </si>
  <si>
    <t>4034</t>
  </si>
  <si>
    <t>HM Sampoerna</t>
  </si>
  <si>
    <t>YO27200075</t>
  </si>
  <si>
    <t>1797</t>
  </si>
  <si>
    <t>405C</t>
  </si>
  <si>
    <t>Alfa Pasir Impun</t>
  </si>
  <si>
    <t>YO27200232</t>
  </si>
  <si>
    <t>1798</t>
  </si>
  <si>
    <t>405F</t>
  </si>
  <si>
    <t>Koperasi Mitra Karya</t>
  </si>
  <si>
    <t>1799</t>
  </si>
  <si>
    <t>405J</t>
  </si>
  <si>
    <t>Perumahan Argopuro</t>
  </si>
  <si>
    <t>YR20400055</t>
  </si>
  <si>
    <t>1800</t>
  </si>
  <si>
    <t>405K</t>
  </si>
  <si>
    <t>Universitas Dehasen Bgkl</t>
  </si>
  <si>
    <t>YO27200673</t>
  </si>
  <si>
    <t>1801</t>
  </si>
  <si>
    <t>405L</t>
  </si>
  <si>
    <t>Cemerlang Jaya Bangunan</t>
  </si>
  <si>
    <t>YO27200881</t>
  </si>
  <si>
    <t>1802</t>
  </si>
  <si>
    <t>405T</t>
  </si>
  <si>
    <t>Alfa Mesjid Raya Gowa</t>
  </si>
  <si>
    <t>YO27200454</t>
  </si>
  <si>
    <t>1803</t>
  </si>
  <si>
    <t>405X</t>
  </si>
  <si>
    <t>IDM Boboh Gresik FTOU</t>
  </si>
  <si>
    <t>YO27200480</t>
  </si>
  <si>
    <t>405Z</t>
  </si>
  <si>
    <t>IDM Raya Juanda Samarinda</t>
  </si>
  <si>
    <t>YO27200012</t>
  </si>
  <si>
    <t>406A</t>
  </si>
  <si>
    <t>IDM Syarifudin Yoes</t>
  </si>
  <si>
    <t>YO27200384</t>
  </si>
  <si>
    <t>1806</t>
  </si>
  <si>
    <t>406W</t>
  </si>
  <si>
    <t>Muhammad Zikruullah</t>
  </si>
  <si>
    <t>IDM Matang Geulumpang Dua</t>
  </si>
  <si>
    <t>SSI LHOKSEUMAWE</t>
  </si>
  <si>
    <t>Bireuen</t>
  </si>
  <si>
    <t>YO27200833</t>
  </si>
  <si>
    <t>1807</t>
  </si>
  <si>
    <t>406Y</t>
  </si>
  <si>
    <t>Alfa Puncak Mandala Mlg</t>
  </si>
  <si>
    <t>YR21400426</t>
  </si>
  <si>
    <t>1808</t>
  </si>
  <si>
    <t>4078</t>
  </si>
  <si>
    <t>Delta Dewata</t>
  </si>
  <si>
    <t>1809</t>
  </si>
  <si>
    <t>4079</t>
  </si>
  <si>
    <t>Gosha</t>
  </si>
  <si>
    <t>1810</t>
  </si>
  <si>
    <t>407D</t>
  </si>
  <si>
    <t>Four Season Ubud</t>
  </si>
  <si>
    <t>1811</t>
  </si>
  <si>
    <t>407K</t>
  </si>
  <si>
    <t>IDM A Yani II Pontianak</t>
  </si>
  <si>
    <t>YO27200297</t>
  </si>
  <si>
    <t>1812</t>
  </si>
  <si>
    <t>YR21400397</t>
  </si>
  <si>
    <t>1813</t>
  </si>
  <si>
    <t>4081</t>
  </si>
  <si>
    <t>Bandung Collection Kedonganan</t>
  </si>
  <si>
    <t>1814</t>
  </si>
  <si>
    <t>408X</t>
  </si>
  <si>
    <t>IDM Krikilan Gresik</t>
  </si>
  <si>
    <t>YO27200460</t>
  </si>
  <si>
    <t>1815</t>
  </si>
  <si>
    <t>409A</t>
  </si>
  <si>
    <t>Alfa DC Jambi</t>
  </si>
  <si>
    <t>YO27200968</t>
  </si>
  <si>
    <t>1816</t>
  </si>
  <si>
    <t>409U</t>
  </si>
  <si>
    <t>IDM Taman Pondok Jati II</t>
  </si>
  <si>
    <t>YO27200610</t>
  </si>
  <si>
    <t>1817</t>
  </si>
  <si>
    <t>409V</t>
  </si>
  <si>
    <t>RS Handayani Kotabumi</t>
  </si>
  <si>
    <t>YR21400498</t>
  </si>
  <si>
    <t>1818</t>
  </si>
  <si>
    <t>409X</t>
  </si>
  <si>
    <t>Kampoeng Kopi Banaran</t>
  </si>
  <si>
    <t>YO27200276</t>
  </si>
  <si>
    <t>1819</t>
  </si>
  <si>
    <t>4102</t>
  </si>
  <si>
    <t>CV Mita Nusa Dua</t>
  </si>
  <si>
    <t>1820</t>
  </si>
  <si>
    <t>4108</t>
  </si>
  <si>
    <t>Ramayana Kupang</t>
  </si>
  <si>
    <t>1821</t>
  </si>
  <si>
    <t>410W</t>
  </si>
  <si>
    <t>PT HPM Karawang 2</t>
  </si>
  <si>
    <t>YR21400112</t>
  </si>
  <si>
    <t>1822</t>
  </si>
  <si>
    <t>410X</t>
  </si>
  <si>
    <t>Alfa Melawai</t>
  </si>
  <si>
    <t>YO98200258</t>
  </si>
  <si>
    <t>1823</t>
  </si>
  <si>
    <t>4116</t>
  </si>
  <si>
    <t>Bandara Samratulangi</t>
  </si>
  <si>
    <t>YR21400113</t>
  </si>
  <si>
    <t>1824</t>
  </si>
  <si>
    <t>4119</t>
  </si>
  <si>
    <t>PT Bimoli Bitung</t>
  </si>
  <si>
    <t>YR21400025</t>
  </si>
  <si>
    <t>1825</t>
  </si>
  <si>
    <t>412F</t>
  </si>
  <si>
    <t>IDM Kelapa Dua Kbn Jeruk</t>
  </si>
  <si>
    <t>YO98200026</t>
  </si>
  <si>
    <t>1826</t>
  </si>
  <si>
    <t>4164</t>
  </si>
  <si>
    <t>Alfa Taman Aster</t>
  </si>
  <si>
    <t>YO27200574</t>
  </si>
  <si>
    <t>1827</t>
  </si>
  <si>
    <t>4174</t>
  </si>
  <si>
    <t>Superindo Sunrise</t>
  </si>
  <si>
    <t>YK19200367</t>
  </si>
  <si>
    <t>1828</t>
  </si>
  <si>
    <t>418K</t>
  </si>
  <si>
    <t>Hotel Crown Tulungagung</t>
  </si>
  <si>
    <t>YR20400190</t>
  </si>
  <si>
    <t>1829</t>
  </si>
  <si>
    <t>418P</t>
  </si>
  <si>
    <t>CK 238 Siligita BAL0412</t>
  </si>
  <si>
    <t>1830</t>
  </si>
  <si>
    <t>418Q</t>
  </si>
  <si>
    <t>Melaya Gilimanuk</t>
  </si>
  <si>
    <t>1831</t>
  </si>
  <si>
    <t>420P</t>
  </si>
  <si>
    <t>Dira Park Ambulu 1</t>
  </si>
  <si>
    <t>YR21400273</t>
  </si>
  <si>
    <t>1832</t>
  </si>
  <si>
    <t>427B</t>
  </si>
  <si>
    <t>Gereja Katedral Sorong</t>
  </si>
  <si>
    <t>YR20400450</t>
  </si>
  <si>
    <t>1833</t>
  </si>
  <si>
    <t>427H</t>
  </si>
  <si>
    <t>Robby Armayoga</t>
  </si>
  <si>
    <t>Alfa P Asogiri Bogor</t>
  </si>
  <si>
    <t>YO98200056</t>
  </si>
  <si>
    <t>1834</t>
  </si>
  <si>
    <t>427K</t>
  </si>
  <si>
    <t>Hypermart Cyberpark Karawaci 2</t>
  </si>
  <si>
    <t>YH98200103</t>
  </si>
  <si>
    <t>1835</t>
  </si>
  <si>
    <t>428W</t>
  </si>
  <si>
    <t>IDM Pulau Damar</t>
  </si>
  <si>
    <t>YO27200803</t>
  </si>
  <si>
    <t>1836</t>
  </si>
  <si>
    <t>4293</t>
  </si>
  <si>
    <t>SPBU Randu Garut</t>
  </si>
  <si>
    <t>YR21400483</t>
  </si>
  <si>
    <t>1837</t>
  </si>
  <si>
    <t>4294</t>
  </si>
  <si>
    <t>1838</t>
  </si>
  <si>
    <t>4295</t>
  </si>
  <si>
    <t>Indah Palace Hotel</t>
  </si>
  <si>
    <t>YO27200854</t>
  </si>
  <si>
    <t>1839</t>
  </si>
  <si>
    <t>4297</t>
  </si>
  <si>
    <t>SPBU CO DR Sutomo</t>
  </si>
  <si>
    <t>YR20400176</t>
  </si>
  <si>
    <t>1840</t>
  </si>
  <si>
    <t>429C</t>
  </si>
  <si>
    <t>IDM Bumi Citra Fajar Sdj</t>
  </si>
  <si>
    <t>YK19200079</t>
  </si>
  <si>
    <t>1841</t>
  </si>
  <si>
    <t>429D</t>
  </si>
  <si>
    <t>IDM Jatisari II Sidoarjo</t>
  </si>
  <si>
    <t>YK19200323</t>
  </si>
  <si>
    <t>1842</t>
  </si>
  <si>
    <t>429K</t>
  </si>
  <si>
    <t>IDM Kebalen II Surabaya</t>
  </si>
  <si>
    <t>YO27200184</t>
  </si>
  <si>
    <t>1843</t>
  </si>
  <si>
    <t>429Z</t>
  </si>
  <si>
    <t>AlfaMd Sukomanunggal Sby</t>
  </si>
  <si>
    <t>YO27200001</t>
  </si>
  <si>
    <t>1844</t>
  </si>
  <si>
    <t>430M</t>
  </si>
  <si>
    <t>IDM Untung Suropati Lasem</t>
  </si>
  <si>
    <t>YK19200316</t>
  </si>
  <si>
    <t>1845</t>
  </si>
  <si>
    <t>4310</t>
  </si>
  <si>
    <t>RS Budi Mulia</t>
  </si>
  <si>
    <t>YO27200591</t>
  </si>
  <si>
    <t>1846</t>
  </si>
  <si>
    <t>431L</t>
  </si>
  <si>
    <t>IDM Tkd Balian Momi Bali</t>
  </si>
  <si>
    <t>1847</t>
  </si>
  <si>
    <t>431N</t>
  </si>
  <si>
    <t>Hotel Swiss Bel Inn 1</t>
  </si>
  <si>
    <t>YO27200707</t>
  </si>
  <si>
    <t>1848</t>
  </si>
  <si>
    <t>433A</t>
  </si>
  <si>
    <t>IDM Kramat Asem Jkt</t>
  </si>
  <si>
    <t>YO98200037</t>
  </si>
  <si>
    <t>1849</t>
  </si>
  <si>
    <t>433C</t>
  </si>
  <si>
    <t>IDM Palmerah Utara 115</t>
  </si>
  <si>
    <t>YO98200250</t>
  </si>
  <si>
    <t>433F</t>
  </si>
  <si>
    <t>Freshmart Teling</t>
  </si>
  <si>
    <t>YO27200253</t>
  </si>
  <si>
    <t>1851</t>
  </si>
  <si>
    <t>433H</t>
  </si>
  <si>
    <t>SPBU CO 3314201</t>
  </si>
  <si>
    <t>(07:00 - 16:00)</t>
  </si>
  <si>
    <t>YO27200823</t>
  </si>
  <si>
    <t>1852</t>
  </si>
  <si>
    <t>436B</t>
  </si>
  <si>
    <t>Alfa Bence Blitar</t>
  </si>
  <si>
    <t>YR21400414</t>
  </si>
  <si>
    <t>1853</t>
  </si>
  <si>
    <t>4377</t>
  </si>
  <si>
    <t>Pst Grosir Bogor Merdeka</t>
  </si>
  <si>
    <t>YO98200038</t>
  </si>
  <si>
    <t>1854</t>
  </si>
  <si>
    <t>437Q</t>
  </si>
  <si>
    <t>IDM Sunter Hijau 2</t>
  </si>
  <si>
    <t>YO98200073</t>
  </si>
  <si>
    <t>1855</t>
  </si>
  <si>
    <t>438K</t>
  </si>
  <si>
    <t>Apt The Lavande Res</t>
  </si>
  <si>
    <t>YH98200158</t>
  </si>
  <si>
    <t>1856</t>
  </si>
  <si>
    <t>438Z</t>
  </si>
  <si>
    <t>Alfa Kejaksaan PdkBambu 2</t>
  </si>
  <si>
    <t>YO98200190</t>
  </si>
  <si>
    <t>1857</t>
  </si>
  <si>
    <t>439B</t>
  </si>
  <si>
    <t>Alfa Kotabumi 2</t>
  </si>
  <si>
    <t>YO27200807</t>
  </si>
  <si>
    <t>1858</t>
  </si>
  <si>
    <t>439K</t>
  </si>
  <si>
    <t>IDM F26U Dalung II</t>
  </si>
  <si>
    <t>1859</t>
  </si>
  <si>
    <t>440T</t>
  </si>
  <si>
    <t>IDM Cipinang Jaya 2</t>
  </si>
  <si>
    <t>YO98200014</t>
  </si>
  <si>
    <t>442L</t>
  </si>
  <si>
    <t>AlfaMd Inpres Raya</t>
  </si>
  <si>
    <t>YO98200262</t>
  </si>
  <si>
    <t>1861</t>
  </si>
  <si>
    <t>442U</t>
  </si>
  <si>
    <t>IDM Kasomalang Subang</t>
  </si>
  <si>
    <t>YR21400417</t>
  </si>
  <si>
    <t>1862</t>
  </si>
  <si>
    <t>4439</t>
  </si>
  <si>
    <t>SPBU Kebon Jeruk Jambi</t>
  </si>
  <si>
    <t>YO27200506</t>
  </si>
  <si>
    <t>1863</t>
  </si>
  <si>
    <t>444B</t>
  </si>
  <si>
    <t>Alfa Kebo Iwa II</t>
  </si>
  <si>
    <t>1864</t>
  </si>
  <si>
    <t>4454</t>
  </si>
  <si>
    <t>Hotel Prapatan 2</t>
  </si>
  <si>
    <t>YO27200053</t>
  </si>
  <si>
    <t>1865</t>
  </si>
  <si>
    <t>4466</t>
  </si>
  <si>
    <t>KFC Ciracas</t>
  </si>
  <si>
    <t>YR21400024</t>
  </si>
  <si>
    <t>1866</t>
  </si>
  <si>
    <t>4469</t>
  </si>
  <si>
    <t>Graha Pena Jambi</t>
  </si>
  <si>
    <t>YO27200889</t>
  </si>
  <si>
    <t>1867</t>
  </si>
  <si>
    <t>4478</t>
  </si>
  <si>
    <t>Tennis Agung</t>
  </si>
  <si>
    <t>YO27200046</t>
  </si>
  <si>
    <t>1868</t>
  </si>
  <si>
    <t>447V</t>
  </si>
  <si>
    <t>AlfaMd Sawunggaling Sdj</t>
  </si>
  <si>
    <t>YO27200201</t>
  </si>
  <si>
    <t>1869</t>
  </si>
  <si>
    <t>447X</t>
  </si>
  <si>
    <t>AlfaMd Tropodo Sidoarjo</t>
  </si>
  <si>
    <t>YK19200014</t>
  </si>
  <si>
    <t>448F</t>
  </si>
  <si>
    <t>SPBU CO Batang</t>
  </si>
  <si>
    <t>YR21400476</t>
  </si>
  <si>
    <t>1871</t>
  </si>
  <si>
    <t>448H</t>
  </si>
  <si>
    <t>PT HPM Karawang 3</t>
  </si>
  <si>
    <t>YH98200272</t>
  </si>
  <si>
    <t>1872</t>
  </si>
  <si>
    <t>448J</t>
  </si>
  <si>
    <t>PT HPM Karawang 4</t>
  </si>
  <si>
    <t>YR21400174</t>
  </si>
  <si>
    <t>1873</t>
  </si>
  <si>
    <t>4492</t>
  </si>
  <si>
    <t>PT Polyplast Group 2</t>
  </si>
  <si>
    <t>YO27200345</t>
  </si>
  <si>
    <t>1874</t>
  </si>
  <si>
    <t>4498</t>
  </si>
  <si>
    <t>Apotek El Rapha</t>
  </si>
  <si>
    <t>YO27200254</t>
  </si>
  <si>
    <t>1875</t>
  </si>
  <si>
    <t>449T</t>
  </si>
  <si>
    <t>IDM Saimbang II Sidoarjo</t>
  </si>
  <si>
    <t>YO27200298</t>
  </si>
  <si>
    <t>1876</t>
  </si>
  <si>
    <t>449U</t>
  </si>
  <si>
    <t>IDM Sarinade Sidoarjo</t>
  </si>
  <si>
    <t>YK19200308</t>
  </si>
  <si>
    <t>1877</t>
  </si>
  <si>
    <t>449W</t>
  </si>
  <si>
    <t>IDM Raya Wadungasri 57 59</t>
  </si>
  <si>
    <t>YO27200553</t>
  </si>
  <si>
    <t>1878</t>
  </si>
  <si>
    <t>449Y</t>
  </si>
  <si>
    <t>Alfamidi Cilebut 2</t>
  </si>
  <si>
    <t>YO27200926</t>
  </si>
  <si>
    <t>1879</t>
  </si>
  <si>
    <t>450D</t>
  </si>
  <si>
    <t>AlfaMd Kresek II</t>
  </si>
  <si>
    <t>YO98200169</t>
  </si>
  <si>
    <t>1880</t>
  </si>
  <si>
    <t>4512</t>
  </si>
  <si>
    <t>Makmur Hotel Manado</t>
  </si>
  <si>
    <t>YO27200356</t>
  </si>
  <si>
    <t>1881</t>
  </si>
  <si>
    <t>4513</t>
  </si>
  <si>
    <t>Sinar Galesong Malayang</t>
  </si>
  <si>
    <t>YO27200189</t>
  </si>
  <si>
    <t>1882</t>
  </si>
  <si>
    <t>451L</t>
  </si>
  <si>
    <t>Alfa Ruko Millenium</t>
  </si>
  <si>
    <t>YO98200047</t>
  </si>
  <si>
    <t>1883</t>
  </si>
  <si>
    <t>451U</t>
  </si>
  <si>
    <t>IDM Sarongsong I Manado</t>
  </si>
  <si>
    <t>YO27200267</t>
  </si>
  <si>
    <t>452R</t>
  </si>
  <si>
    <t>Alfa Ringin Sari</t>
  </si>
  <si>
    <t>YO27200785</t>
  </si>
  <si>
    <t>1885</t>
  </si>
  <si>
    <t>452W</t>
  </si>
  <si>
    <t>Alfa Adi Sucipto KM 6 5</t>
  </si>
  <si>
    <t>YO27200035</t>
  </si>
  <si>
    <t>452X</t>
  </si>
  <si>
    <t>Alfa Adi Sucipto KM 9 6</t>
  </si>
  <si>
    <t>YO27200757</t>
  </si>
  <si>
    <t>1887</t>
  </si>
  <si>
    <t>4531</t>
  </si>
  <si>
    <t>Simpur Center</t>
  </si>
  <si>
    <t>YO27200738</t>
  </si>
  <si>
    <t>1888</t>
  </si>
  <si>
    <t>4534</t>
  </si>
  <si>
    <t>RS Puri Indah</t>
  </si>
  <si>
    <t>YR21400023</t>
  </si>
  <si>
    <t>1889</t>
  </si>
  <si>
    <t>4539</t>
  </si>
  <si>
    <t>Maju Bersama Krakatau</t>
  </si>
  <si>
    <t>YO27200663</t>
  </si>
  <si>
    <t>1890</t>
  </si>
  <si>
    <t>453H</t>
  </si>
  <si>
    <t>AlfaMd Sulfat 2</t>
  </si>
  <si>
    <t>YO27200736</t>
  </si>
  <si>
    <t>1891</t>
  </si>
  <si>
    <t>453L</t>
  </si>
  <si>
    <t>Alfa Kota Bambu Selatan</t>
  </si>
  <si>
    <t>YR20400102</t>
  </si>
  <si>
    <t>1892</t>
  </si>
  <si>
    <t>453M</t>
  </si>
  <si>
    <t>Lawson Syahdan</t>
  </si>
  <si>
    <t>YN23200121</t>
  </si>
  <si>
    <t>1893</t>
  </si>
  <si>
    <t>453Y</t>
  </si>
  <si>
    <t>IDM Gandus Palembang</t>
  </si>
  <si>
    <t>YO27200784</t>
  </si>
  <si>
    <t>1894</t>
  </si>
  <si>
    <t>454Q</t>
  </si>
  <si>
    <t>IDM Paok Motong Lbk Timur</t>
  </si>
  <si>
    <t>1895</t>
  </si>
  <si>
    <t>4553</t>
  </si>
  <si>
    <t>YO27200537</t>
  </si>
  <si>
    <t>1896</t>
  </si>
  <si>
    <t>455P</t>
  </si>
  <si>
    <t>Alfa Inpres Larangan II</t>
  </si>
  <si>
    <t>YO27200806</t>
  </si>
  <si>
    <t>1897</t>
  </si>
  <si>
    <t>4569</t>
  </si>
  <si>
    <t>IDM Mercubuana</t>
  </si>
  <si>
    <t>YO98200151</t>
  </si>
  <si>
    <t>1898</t>
  </si>
  <si>
    <t>456A</t>
  </si>
  <si>
    <t>Ada Swalayan Pati 1</t>
  </si>
  <si>
    <t>YO27201198</t>
  </si>
  <si>
    <t>1899</t>
  </si>
  <si>
    <t>456K</t>
  </si>
  <si>
    <t>RSI Harapan Anda Tegal</t>
  </si>
  <si>
    <t>YR21400304</t>
  </si>
  <si>
    <t>1900</t>
  </si>
  <si>
    <t>456N</t>
  </si>
  <si>
    <t>IDM Daeng Menambon</t>
  </si>
  <si>
    <t>YR21400004</t>
  </si>
  <si>
    <t>1901</t>
  </si>
  <si>
    <t>4577</t>
  </si>
  <si>
    <t>IDM Binong Pemai</t>
  </si>
  <si>
    <t>YO98200172</t>
  </si>
  <si>
    <t>1902</t>
  </si>
  <si>
    <t>4579</t>
  </si>
  <si>
    <t>YR21400258</t>
  </si>
  <si>
    <t>1903</t>
  </si>
  <si>
    <t>457T</t>
  </si>
  <si>
    <t>Indomaret RE Martadinata Pontianak</t>
  </si>
  <si>
    <t>YO27200150</t>
  </si>
  <si>
    <t>1904</t>
  </si>
  <si>
    <t>458B</t>
  </si>
  <si>
    <t>FamilyM Mangga Besar</t>
  </si>
  <si>
    <t>YH98200142</t>
  </si>
  <si>
    <t>1905</t>
  </si>
  <si>
    <t>458K</t>
  </si>
  <si>
    <t>Alfa Raya Pendem Batu</t>
  </si>
  <si>
    <t>YO27200282</t>
  </si>
  <si>
    <t>1906</t>
  </si>
  <si>
    <t>458Q</t>
  </si>
  <si>
    <t>Alfa H Muchtar II</t>
  </si>
  <si>
    <t>YO98200137</t>
  </si>
  <si>
    <t>1907</t>
  </si>
  <si>
    <t>458R</t>
  </si>
  <si>
    <t>Alfa Pertigaan Tajur</t>
  </si>
  <si>
    <t>YR21400191</t>
  </si>
  <si>
    <t>1908</t>
  </si>
  <si>
    <t>459R</t>
  </si>
  <si>
    <t>Alfa Pinus Raya</t>
  </si>
  <si>
    <t>YN23200021</t>
  </si>
  <si>
    <t>1909</t>
  </si>
  <si>
    <t>459T</t>
  </si>
  <si>
    <t>Alfa Ruko Cordoba</t>
  </si>
  <si>
    <t>YN23200066</t>
  </si>
  <si>
    <t>1910</t>
  </si>
  <si>
    <t>459W</t>
  </si>
  <si>
    <t>Alfa KS Tubun Jkt</t>
  </si>
  <si>
    <t>YO98200108</t>
  </si>
  <si>
    <t>1911</t>
  </si>
  <si>
    <t>460L</t>
  </si>
  <si>
    <t>RS Vania Bogor</t>
  </si>
  <si>
    <t>YR20400029</t>
  </si>
  <si>
    <t>1912</t>
  </si>
  <si>
    <t>460T</t>
  </si>
  <si>
    <t>Bank Indonesia Medan 1</t>
  </si>
  <si>
    <t>YH98200296</t>
  </si>
  <si>
    <t>1913</t>
  </si>
  <si>
    <t>4632</t>
  </si>
  <si>
    <t>RS Grestelina</t>
  </si>
  <si>
    <t>YR21400086</t>
  </si>
  <si>
    <t>1914</t>
  </si>
  <si>
    <t>463F</t>
  </si>
  <si>
    <t>Toserba Selamat</t>
  </si>
  <si>
    <t>YK19200083</t>
  </si>
  <si>
    <t>1915</t>
  </si>
  <si>
    <t>464K</t>
  </si>
  <si>
    <t>IDM Graha KDA Batam</t>
  </si>
  <si>
    <t>YR21400145</t>
  </si>
  <si>
    <t>1916</t>
  </si>
  <si>
    <t>465L</t>
  </si>
  <si>
    <t>Suzuki Cikarang</t>
  </si>
  <si>
    <t>YO27200955</t>
  </si>
  <si>
    <t>1917</t>
  </si>
  <si>
    <t>465R</t>
  </si>
  <si>
    <t>Martplus Pandansari 1</t>
  </si>
  <si>
    <t>YR21400290</t>
  </si>
  <si>
    <t>1918</t>
  </si>
  <si>
    <t>466X</t>
  </si>
  <si>
    <t>AlfaMd Kwangsan Sidoarjo</t>
  </si>
  <si>
    <t>YO27200579</t>
  </si>
  <si>
    <t>1919</t>
  </si>
  <si>
    <t>467N</t>
  </si>
  <si>
    <t>Morodadi Singosari Malang</t>
  </si>
  <si>
    <t>YR21400247</t>
  </si>
  <si>
    <t>1920</t>
  </si>
  <si>
    <t>4685</t>
  </si>
  <si>
    <t>Ramayana Ciledug</t>
  </si>
  <si>
    <t>YO27200732</t>
  </si>
  <si>
    <t>1921</t>
  </si>
  <si>
    <t>468E</t>
  </si>
  <si>
    <t>Agro Resort Bintan 1</t>
  </si>
  <si>
    <t>YR20400223</t>
  </si>
  <si>
    <t>1922</t>
  </si>
  <si>
    <t>468P</t>
  </si>
  <si>
    <t>Alfa Manirancan</t>
  </si>
  <si>
    <t>YH98200120</t>
  </si>
  <si>
    <t>1923</t>
  </si>
  <si>
    <t>468U</t>
  </si>
  <si>
    <t>Musium Angkut 1</t>
  </si>
  <si>
    <t>(12:00 - 20:00)</t>
  </si>
  <si>
    <t>YR20400182</t>
  </si>
  <si>
    <t>1924</t>
  </si>
  <si>
    <t>469C</t>
  </si>
  <si>
    <t>IDM Girian Indah Manado</t>
  </si>
  <si>
    <t>YO27200261</t>
  </si>
  <si>
    <t>1925</t>
  </si>
  <si>
    <t>469H</t>
  </si>
  <si>
    <t>Bahana Prambanan 1</t>
  </si>
  <si>
    <t>YR21400359</t>
  </si>
  <si>
    <t>1926</t>
  </si>
  <si>
    <t>469R</t>
  </si>
  <si>
    <t>IDM Wates Baru Kediri</t>
  </si>
  <si>
    <t>YR20400372</t>
  </si>
  <si>
    <t>1927</t>
  </si>
  <si>
    <t>470E</t>
  </si>
  <si>
    <t>Minimart Kampial</t>
  </si>
  <si>
    <t>1928</t>
  </si>
  <si>
    <t>470T</t>
  </si>
  <si>
    <t>AlfaMd DC Amplas Medan</t>
  </si>
  <si>
    <t>YR20400159</t>
  </si>
  <si>
    <t>1929</t>
  </si>
  <si>
    <t>4711</t>
  </si>
  <si>
    <t>Hotel Centrum</t>
  </si>
  <si>
    <t>YR21400425</t>
  </si>
  <si>
    <t>1930</t>
  </si>
  <si>
    <t>4719</t>
  </si>
  <si>
    <t>Superindo Kelapa Dua 1</t>
  </si>
  <si>
    <t>YN23200128</t>
  </si>
  <si>
    <t>1931</t>
  </si>
  <si>
    <t>472Q</t>
  </si>
  <si>
    <t>IDM Karah Indah Surabaya</t>
  </si>
  <si>
    <t>YO27200544</t>
  </si>
  <si>
    <t>1932</t>
  </si>
  <si>
    <t>472T</t>
  </si>
  <si>
    <t>Alfa Ketintang Selatan</t>
  </si>
  <si>
    <t>YO27200504</t>
  </si>
  <si>
    <t>1933</t>
  </si>
  <si>
    <t>472Y</t>
  </si>
  <si>
    <t>CK Beraban Kuta</t>
  </si>
  <si>
    <t>1934</t>
  </si>
  <si>
    <t>472Z</t>
  </si>
  <si>
    <t>IDM Johar Pontianak</t>
  </si>
  <si>
    <t>YO27200287</t>
  </si>
  <si>
    <t>1935</t>
  </si>
  <si>
    <t>4755</t>
  </si>
  <si>
    <t>United Can</t>
  </si>
  <si>
    <t>YO27201133</t>
  </si>
  <si>
    <t>1936</t>
  </si>
  <si>
    <t>476Q</t>
  </si>
  <si>
    <t>National Hospital</t>
  </si>
  <si>
    <t>YO27200039</t>
  </si>
  <si>
    <t>1937</t>
  </si>
  <si>
    <t>477A</t>
  </si>
  <si>
    <t>IDM Spazio Surabaya</t>
  </si>
  <si>
    <t>YO27200158</t>
  </si>
  <si>
    <t>1938</t>
  </si>
  <si>
    <t>477U</t>
  </si>
  <si>
    <t>Monami Bakery Tebet Raya</t>
  </si>
  <si>
    <t>YO27201079</t>
  </si>
  <si>
    <t>1939</t>
  </si>
  <si>
    <t>4786</t>
  </si>
  <si>
    <t>RS Mitra Keluarga Bekasi</t>
  </si>
  <si>
    <t>YO98200289</t>
  </si>
  <si>
    <t>1940</t>
  </si>
  <si>
    <t>478F</t>
  </si>
  <si>
    <t>D Blitz Hotel Kendari</t>
  </si>
  <si>
    <t>YR21400038</t>
  </si>
  <si>
    <t>1941</t>
  </si>
  <si>
    <t>478H</t>
  </si>
  <si>
    <t>IDM Timbul</t>
  </si>
  <si>
    <t>YO98200129</t>
  </si>
  <si>
    <t>1942</t>
  </si>
  <si>
    <t>478Q</t>
  </si>
  <si>
    <t>IDM Gemalapik Ry Cikarang</t>
  </si>
  <si>
    <t>YO98200040</t>
  </si>
  <si>
    <t>1943</t>
  </si>
  <si>
    <t>4793</t>
  </si>
  <si>
    <t>PT Hartono Istn Teknologi</t>
  </si>
  <si>
    <t>YR21400319</t>
  </si>
  <si>
    <t>1944</t>
  </si>
  <si>
    <t>4794</t>
  </si>
  <si>
    <t>SPBU CO Kota Modern</t>
  </si>
  <si>
    <t>YO27201106</t>
  </si>
  <si>
    <t>1945</t>
  </si>
  <si>
    <t>479J</t>
  </si>
  <si>
    <t>Indogrosir Bogor</t>
  </si>
  <si>
    <t>YH98200221</t>
  </si>
  <si>
    <t>1946</t>
  </si>
  <si>
    <t>482F</t>
  </si>
  <si>
    <t>Citoh Argapura</t>
  </si>
  <si>
    <t>YO27200481</t>
  </si>
  <si>
    <t>1947</t>
  </si>
  <si>
    <t>482H</t>
  </si>
  <si>
    <t>IDM Telaga Asih Bekasi</t>
  </si>
  <si>
    <t>YO98200116</t>
  </si>
  <si>
    <t>1948</t>
  </si>
  <si>
    <t>482Z</t>
  </si>
  <si>
    <t>Indogrosir Manado</t>
  </si>
  <si>
    <t>YO27200227</t>
  </si>
  <si>
    <t>1949</t>
  </si>
  <si>
    <t>483M</t>
  </si>
  <si>
    <t>Permata Kuningan 1</t>
  </si>
  <si>
    <t>YR21400077</t>
  </si>
  <si>
    <t>1950</t>
  </si>
  <si>
    <t>483R</t>
  </si>
  <si>
    <t>Alfa Gardujati 34 Bandung</t>
  </si>
  <si>
    <t>YH98200133</t>
  </si>
  <si>
    <t>1951</t>
  </si>
  <si>
    <t>4840</t>
  </si>
  <si>
    <t>Superindo Daan Mogot</t>
  </si>
  <si>
    <t>YN23200147</t>
  </si>
  <si>
    <t>1952</t>
  </si>
  <si>
    <t>484C</t>
  </si>
  <si>
    <t>Gajah Mada Mediterania 2</t>
  </si>
  <si>
    <t>YO27201148</t>
  </si>
  <si>
    <t>1953</t>
  </si>
  <si>
    <t>485F</t>
  </si>
  <si>
    <t>IDM Siantar Tebing Tinggi</t>
  </si>
  <si>
    <t>YO27200684</t>
  </si>
  <si>
    <t>1954</t>
  </si>
  <si>
    <t>486P</t>
  </si>
  <si>
    <t>YO98200215</t>
  </si>
  <si>
    <t>1955</t>
  </si>
  <si>
    <t>486Q</t>
  </si>
  <si>
    <t>Bungo Plaza Hotel 2</t>
  </si>
  <si>
    <t>YN23200093</t>
  </si>
  <si>
    <t>1956</t>
  </si>
  <si>
    <t>486U</t>
  </si>
  <si>
    <t>IDM Citra Baru 2</t>
  </si>
  <si>
    <t>YO27201165</t>
  </si>
  <si>
    <t>1957</t>
  </si>
  <si>
    <t>486W</t>
  </si>
  <si>
    <t>Alfa Ruko Podium</t>
  </si>
  <si>
    <t>YO27200392</t>
  </si>
  <si>
    <t>1958</t>
  </si>
  <si>
    <t>486Y</t>
  </si>
  <si>
    <t>Alfa Sukarno Hatta Kediri</t>
  </si>
  <si>
    <t>YO27200117</t>
  </si>
  <si>
    <t>1959</t>
  </si>
  <si>
    <t>487D</t>
  </si>
  <si>
    <t>IDM Warga Siaga</t>
  </si>
  <si>
    <t>YO27200943</t>
  </si>
  <si>
    <t>487N</t>
  </si>
  <si>
    <t>Indomaret Hos Cokroaminoto Ciledug 2</t>
  </si>
  <si>
    <t>YO27200671</t>
  </si>
  <si>
    <t>1961</t>
  </si>
  <si>
    <t>487W</t>
  </si>
  <si>
    <t>IDM Daan Mogot 30</t>
  </si>
  <si>
    <t>YO98200243</t>
  </si>
  <si>
    <t>1962</t>
  </si>
  <si>
    <t>487Y</t>
  </si>
  <si>
    <t>IDM KS Tubun II 2</t>
  </si>
  <si>
    <t>YH98200212</t>
  </si>
  <si>
    <t>1963</t>
  </si>
  <si>
    <t>4889</t>
  </si>
  <si>
    <t>SPBU Pasar Kliwon</t>
  </si>
  <si>
    <t>YR21400477</t>
  </si>
  <si>
    <t>1964</t>
  </si>
  <si>
    <t>488F</t>
  </si>
  <si>
    <t>Alfa Babelan Raya II</t>
  </si>
  <si>
    <t>YO98200285</t>
  </si>
  <si>
    <t>1965</t>
  </si>
  <si>
    <t>488N</t>
  </si>
  <si>
    <t>AlfaMd Penjernihan</t>
  </si>
  <si>
    <t>YO27201013</t>
  </si>
  <si>
    <t>1966</t>
  </si>
  <si>
    <t>4892</t>
  </si>
  <si>
    <t>Luwes Palur</t>
  </si>
  <si>
    <t>YR21400348</t>
  </si>
  <si>
    <t>1967</t>
  </si>
  <si>
    <t>4901</t>
  </si>
  <si>
    <t>BSI Purwokerto</t>
  </si>
  <si>
    <t>YR21400325</t>
  </si>
  <si>
    <t>1968</t>
  </si>
  <si>
    <t>490Q</t>
  </si>
  <si>
    <t>IDM DC Parung</t>
  </si>
  <si>
    <t>YH98200208</t>
  </si>
  <si>
    <t>1969</t>
  </si>
  <si>
    <t>490T</t>
  </si>
  <si>
    <t>Gedung Cyber 1</t>
  </si>
  <si>
    <t>YR21400172</t>
  </si>
  <si>
    <t>1970</t>
  </si>
  <si>
    <t>491N</t>
  </si>
  <si>
    <t>Alfa Penggilingan V</t>
  </si>
  <si>
    <t>YO98200152</t>
  </si>
  <si>
    <t>1971</t>
  </si>
  <si>
    <t>491U</t>
  </si>
  <si>
    <t>Food Junction G Pakuwon</t>
  </si>
  <si>
    <t>YO27200399</t>
  </si>
  <si>
    <t>1972</t>
  </si>
  <si>
    <t>492A</t>
  </si>
  <si>
    <t>SPBU CO Tipar Gede</t>
  </si>
  <si>
    <t>YR21400436</t>
  </si>
  <si>
    <t>1973</t>
  </si>
  <si>
    <t>492H</t>
  </si>
  <si>
    <t>Rest Area Cipali Km 86A</t>
  </si>
  <si>
    <t>YR21400395</t>
  </si>
  <si>
    <t>1974</t>
  </si>
  <si>
    <t>492N</t>
  </si>
  <si>
    <t>IDM Ayahanda Medan</t>
  </si>
  <si>
    <t>YO27200746</t>
  </si>
  <si>
    <t>1975</t>
  </si>
  <si>
    <t>492W</t>
  </si>
  <si>
    <t>Hotel Amaris Kupang</t>
  </si>
  <si>
    <t>1976</t>
  </si>
  <si>
    <t>4939</t>
  </si>
  <si>
    <t>RS Sari Asih Sangiang</t>
  </si>
  <si>
    <t>YO27200772</t>
  </si>
  <si>
    <t>1977</t>
  </si>
  <si>
    <t>493B</t>
  </si>
  <si>
    <t>SPBU CO S Parma Jkt</t>
  </si>
  <si>
    <t>YH98200187</t>
  </si>
  <si>
    <t>494J</t>
  </si>
  <si>
    <t>Garuda Wisnu Kencana</t>
  </si>
  <si>
    <t>1979</t>
  </si>
  <si>
    <t>494N</t>
  </si>
  <si>
    <t>IDM Kelayu Lombok Timur</t>
  </si>
  <si>
    <t>1980</t>
  </si>
  <si>
    <t>494P</t>
  </si>
  <si>
    <t>Alfa Mangkang Smg</t>
  </si>
  <si>
    <t>YO27200990</t>
  </si>
  <si>
    <t>1981</t>
  </si>
  <si>
    <t>494T</t>
  </si>
  <si>
    <t>Depo Container PT SPM</t>
  </si>
  <si>
    <t>YH98200269</t>
  </si>
  <si>
    <t>1982</t>
  </si>
  <si>
    <t>494U</t>
  </si>
  <si>
    <t>Padlan Habib</t>
  </si>
  <si>
    <t>Hotel Axana</t>
  </si>
  <si>
    <t>YR20400446</t>
  </si>
  <si>
    <t>1983</t>
  </si>
  <si>
    <t>495C</t>
  </si>
  <si>
    <t>IDM Patiunus Pekalongan</t>
  </si>
  <si>
    <t>YR21400337</t>
  </si>
  <si>
    <t>1984</t>
  </si>
  <si>
    <t>4964</t>
  </si>
  <si>
    <t>RS Sari Asih Ciledug</t>
  </si>
  <si>
    <t>YR21400255</t>
  </si>
  <si>
    <t>496M</t>
  </si>
  <si>
    <t>SPBU CO Ry Langsep Mlg</t>
  </si>
  <si>
    <t>YR20400178</t>
  </si>
  <si>
    <t>1986</t>
  </si>
  <si>
    <t>497F</t>
  </si>
  <si>
    <t>CK Tjok Agung Tresna</t>
  </si>
  <si>
    <t>1987</t>
  </si>
  <si>
    <t>497Z</t>
  </si>
  <si>
    <t>IDM Tamansari Bandung</t>
  </si>
  <si>
    <t>YO27200057</t>
  </si>
  <si>
    <t>1988</t>
  </si>
  <si>
    <t>4983</t>
  </si>
  <si>
    <t>IDM Angke Indah</t>
  </si>
  <si>
    <t>YO98200064</t>
  </si>
  <si>
    <t>1989</t>
  </si>
  <si>
    <t>4987</t>
  </si>
  <si>
    <t>Indomaret Krendang Raya</t>
  </si>
  <si>
    <t>YO98200264</t>
  </si>
  <si>
    <t>1990</t>
  </si>
  <si>
    <t>498E</t>
  </si>
  <si>
    <t>Van Square Pekanbaru 1</t>
  </si>
  <si>
    <t>YO27200702</t>
  </si>
  <si>
    <t>498T</t>
  </si>
  <si>
    <t>Secret Garden Village</t>
  </si>
  <si>
    <t>1992</t>
  </si>
  <si>
    <t>498W</t>
  </si>
  <si>
    <t>RS Panti Rapih 1</t>
  </si>
  <si>
    <t>YO27200380</t>
  </si>
  <si>
    <t>1993</t>
  </si>
  <si>
    <t>498Y</t>
  </si>
  <si>
    <t>Alfa Harmoni Residence</t>
  </si>
  <si>
    <t>YO98200035</t>
  </si>
  <si>
    <t>1994</t>
  </si>
  <si>
    <t>4990</t>
  </si>
  <si>
    <t>IDM Labu</t>
  </si>
  <si>
    <t>YO98200173</t>
  </si>
  <si>
    <t>1995</t>
  </si>
  <si>
    <t>499N</t>
  </si>
  <si>
    <t>IDM Tenggumung Surabaya</t>
  </si>
  <si>
    <t>YO27200503</t>
  </si>
  <si>
    <t>1996</t>
  </si>
  <si>
    <t>499Q</t>
  </si>
  <si>
    <t>IDM Musi Raya Timur Plg</t>
  </si>
  <si>
    <t>YO27200779</t>
  </si>
  <si>
    <t>1997</t>
  </si>
  <si>
    <t>499X</t>
  </si>
  <si>
    <t>SPBU CO 5461247 Taman S</t>
  </si>
  <si>
    <t>YO27200614</t>
  </si>
  <si>
    <t>1998</t>
  </si>
  <si>
    <t>499Y</t>
  </si>
  <si>
    <t>Indomaret Plus Pahlawan Revolusi 125</t>
  </si>
  <si>
    <t>YH98200276</t>
  </si>
  <si>
    <t>1999</t>
  </si>
  <si>
    <t>500A</t>
  </si>
  <si>
    <t>IDM Pulo Gebang 25 2</t>
  </si>
  <si>
    <t>YH98200239</t>
  </si>
  <si>
    <t>2000</t>
  </si>
  <si>
    <t>5015</t>
  </si>
  <si>
    <t>Mitra 10 ByPass NgurahRai</t>
  </si>
  <si>
    <t>2001</t>
  </si>
  <si>
    <t>5022</t>
  </si>
  <si>
    <t>CK 131 Tukad Yeh Aya</t>
  </si>
  <si>
    <t>2002</t>
  </si>
  <si>
    <t>5028</t>
  </si>
  <si>
    <t>SPBU Growong Juwana</t>
  </si>
  <si>
    <t>YR20400012</t>
  </si>
  <si>
    <t>2003</t>
  </si>
  <si>
    <t>5029</t>
  </si>
  <si>
    <t>CK 108 Kopi Bali Sanur</t>
  </si>
  <si>
    <t>2004</t>
  </si>
  <si>
    <t>502H</t>
  </si>
  <si>
    <t>YR21400472</t>
  </si>
  <si>
    <t>2005</t>
  </si>
  <si>
    <t>502N</t>
  </si>
  <si>
    <t>IDM Gelong Baru Jkt</t>
  </si>
  <si>
    <t>YO98200170</t>
  </si>
  <si>
    <t>2006</t>
  </si>
  <si>
    <t>502Z</t>
  </si>
  <si>
    <t>IDM Boja I Kendal Smg</t>
  </si>
  <si>
    <t>YO27200311</t>
  </si>
  <si>
    <t>2007</t>
  </si>
  <si>
    <t>5032</t>
  </si>
  <si>
    <t>CK Ampera</t>
  </si>
  <si>
    <t>YO27201001</t>
  </si>
  <si>
    <t>2008</t>
  </si>
  <si>
    <t>503P</t>
  </si>
  <si>
    <t>IDM Rambay Sukabumi</t>
  </si>
  <si>
    <t>YH98200087</t>
  </si>
  <si>
    <t>2009</t>
  </si>
  <si>
    <t>503Q</t>
  </si>
  <si>
    <t>IDM Cicurug KembangKuning</t>
  </si>
  <si>
    <t>YO27200238</t>
  </si>
  <si>
    <t>2010</t>
  </si>
  <si>
    <t>5043</t>
  </si>
  <si>
    <t>Grand Angkasa Hotel</t>
  </si>
  <si>
    <t>YR21400283</t>
  </si>
  <si>
    <t>2011</t>
  </si>
  <si>
    <t>504D</t>
  </si>
  <si>
    <t>Chamart Karang Anyar</t>
  </si>
  <si>
    <t>YH98200011</t>
  </si>
  <si>
    <t>2012</t>
  </si>
  <si>
    <t>504H</t>
  </si>
  <si>
    <t>Trona Ekspres</t>
  </si>
  <si>
    <t>YN23200006</t>
  </si>
  <si>
    <t>2013</t>
  </si>
  <si>
    <t>504Q</t>
  </si>
  <si>
    <t>Alfa Simpang Borobudur</t>
  </si>
  <si>
    <t>YO27200004</t>
  </si>
  <si>
    <t>5051</t>
  </si>
  <si>
    <t>BSI Cengkareng</t>
  </si>
  <si>
    <t>YH98200167</t>
  </si>
  <si>
    <t>2015</t>
  </si>
  <si>
    <t>5059</t>
  </si>
  <si>
    <t>CK 100 Cokro Aminoto</t>
  </si>
  <si>
    <t>2016</t>
  </si>
  <si>
    <t>505J</t>
  </si>
  <si>
    <t>IDM Kebon Jeruk Raya 2</t>
  </si>
  <si>
    <t>YO98200237</t>
  </si>
  <si>
    <t>2017</t>
  </si>
  <si>
    <t>505L</t>
  </si>
  <si>
    <t>IDM Palem Lestari 2</t>
  </si>
  <si>
    <t>YO98200233</t>
  </si>
  <si>
    <t>2018</t>
  </si>
  <si>
    <t>505M</t>
  </si>
  <si>
    <t>IDM Graha Morris D Mogot</t>
  </si>
  <si>
    <t>YO27201152</t>
  </si>
  <si>
    <t>505Q</t>
  </si>
  <si>
    <t>IDM Muhajar Jakarta Barat</t>
  </si>
  <si>
    <t>YO27201191</t>
  </si>
  <si>
    <t>5065</t>
  </si>
  <si>
    <t>Bank Indonesia Gedung B</t>
  </si>
  <si>
    <t>YK19200301</t>
  </si>
  <si>
    <t>5066</t>
  </si>
  <si>
    <t>Bank Indonesia Gedung D</t>
  </si>
  <si>
    <t>YK19200361</t>
  </si>
  <si>
    <t>5067</t>
  </si>
  <si>
    <t>Bank Indonesia Surabaya</t>
  </si>
  <si>
    <t>(06:00 - 17:00)</t>
  </si>
  <si>
    <t>YO27200595</t>
  </si>
  <si>
    <t>506B</t>
  </si>
  <si>
    <t>Alfa Piere Tendean Blv</t>
  </si>
  <si>
    <t>YR20400048</t>
  </si>
  <si>
    <t>506K</t>
  </si>
  <si>
    <t>Alfa Gedung Panjang 2</t>
  </si>
  <si>
    <t>YO98200010</t>
  </si>
  <si>
    <t>YN23200122</t>
  </si>
  <si>
    <t>2026</t>
  </si>
  <si>
    <t>5077</t>
  </si>
  <si>
    <t>Tunas Industrial Estate</t>
  </si>
  <si>
    <t>YR21400440</t>
  </si>
  <si>
    <t>2027</t>
  </si>
  <si>
    <t>5078</t>
  </si>
  <si>
    <t>Puri Industrial Park 1</t>
  </si>
  <si>
    <t>YR21400420</t>
  </si>
  <si>
    <t>2028</t>
  </si>
  <si>
    <t>5079</t>
  </si>
  <si>
    <t>Puri Industrial Park 2</t>
  </si>
  <si>
    <t>YR21400481</t>
  </si>
  <si>
    <t>2029</t>
  </si>
  <si>
    <t>YO98200048</t>
  </si>
  <si>
    <t>2030</t>
  </si>
  <si>
    <t>507K</t>
  </si>
  <si>
    <t>IDM Maulana Hasanudin</t>
  </si>
  <si>
    <t>YO98200226</t>
  </si>
  <si>
    <t>2031</t>
  </si>
  <si>
    <t>507L</t>
  </si>
  <si>
    <t>IDM Industri Manis 2</t>
  </si>
  <si>
    <t>YO27200778</t>
  </si>
  <si>
    <t>2032</t>
  </si>
  <si>
    <t>507R</t>
  </si>
  <si>
    <t>IDM Kihajar Dewantoro II</t>
  </si>
  <si>
    <t>YO27200798</t>
  </si>
  <si>
    <t>2033</t>
  </si>
  <si>
    <t>508B</t>
  </si>
  <si>
    <t>Alfa Kawi Malang</t>
  </si>
  <si>
    <t>YR21400500</t>
  </si>
  <si>
    <t>2034</t>
  </si>
  <si>
    <t>509M</t>
  </si>
  <si>
    <t>AlfaMd Banyu Urip</t>
  </si>
  <si>
    <t>YH98200293</t>
  </si>
  <si>
    <t>509V</t>
  </si>
  <si>
    <t>Omah Pawon</t>
  </si>
  <si>
    <t>YO27200580</t>
  </si>
  <si>
    <t>2036</t>
  </si>
  <si>
    <t>509W</t>
  </si>
  <si>
    <t>IDM Rest Area KM 26 2 Sda</t>
  </si>
  <si>
    <t>YO27200486</t>
  </si>
  <si>
    <t>2037</t>
  </si>
  <si>
    <t>511R</t>
  </si>
  <si>
    <t>Holland Bakery Lampung</t>
  </si>
  <si>
    <t>YO27200880</t>
  </si>
  <si>
    <t>2038</t>
  </si>
  <si>
    <t>511T</t>
  </si>
  <si>
    <t>Alfa Sindangsari Sukabumi</t>
  </si>
  <si>
    <t>YR21400443</t>
  </si>
  <si>
    <t>2039</t>
  </si>
  <si>
    <t>511Y</t>
  </si>
  <si>
    <t>Arfin Setiawan</t>
  </si>
  <si>
    <t>Alfa Jensud VI Duri</t>
  </si>
  <si>
    <t>Duri</t>
  </si>
  <si>
    <t>YR20400081</t>
  </si>
  <si>
    <t>2040</t>
  </si>
  <si>
    <t>5124</t>
  </si>
  <si>
    <t>PT CAMI Padang</t>
  </si>
  <si>
    <t>YR21400285</t>
  </si>
  <si>
    <t>2041</t>
  </si>
  <si>
    <t>5125</t>
  </si>
  <si>
    <t>Robinson Mall Batam</t>
  </si>
  <si>
    <t>YR21400171</t>
  </si>
  <si>
    <t>2042</t>
  </si>
  <si>
    <t>512E</t>
  </si>
  <si>
    <t>Swalayan Marina Kendari</t>
  </si>
  <si>
    <t>YR20400463</t>
  </si>
  <si>
    <t>2043</t>
  </si>
  <si>
    <t>512X</t>
  </si>
  <si>
    <t>IDM Griya Persada</t>
  </si>
  <si>
    <t>YO98200034</t>
  </si>
  <si>
    <t>2044</t>
  </si>
  <si>
    <t>513C</t>
  </si>
  <si>
    <t>IDM Dermaga 56</t>
  </si>
  <si>
    <t>YK19200358</t>
  </si>
  <si>
    <t>513N</t>
  </si>
  <si>
    <t>Alfa Brawijaya Mataram</t>
  </si>
  <si>
    <t>2046</t>
  </si>
  <si>
    <t>513Q</t>
  </si>
  <si>
    <t>IDM Mawar 16 Duri</t>
  </si>
  <si>
    <t>YR20400109</t>
  </si>
  <si>
    <t>2047</t>
  </si>
  <si>
    <t>5147</t>
  </si>
  <si>
    <t>RS Wava Husada Kepanjen</t>
  </si>
  <si>
    <t>YR21400236</t>
  </si>
  <si>
    <t>2048</t>
  </si>
  <si>
    <t>514F</t>
  </si>
  <si>
    <t>Muh Rizki Naiem</t>
  </si>
  <si>
    <t>Hotel Gammara 1</t>
  </si>
  <si>
    <t>YR20400397</t>
  </si>
  <si>
    <t>2049</t>
  </si>
  <si>
    <t>515F</t>
  </si>
  <si>
    <t>Alfa Raya Bogor KM 28</t>
  </si>
  <si>
    <t>YO98200145</t>
  </si>
  <si>
    <t>2050</t>
  </si>
  <si>
    <t>515J</t>
  </si>
  <si>
    <t>CK Gatot Subroto Bdg</t>
  </si>
  <si>
    <t>YO27201197</t>
  </si>
  <si>
    <t>2051</t>
  </si>
  <si>
    <t>515L</t>
  </si>
  <si>
    <t>Kantor OJK Bandung</t>
  </si>
  <si>
    <t>YO27201114</t>
  </si>
  <si>
    <t>2052</t>
  </si>
  <si>
    <t>515X</t>
  </si>
  <si>
    <t>IDM Sultan Hassanudin 34</t>
  </si>
  <si>
    <t>YO27200417</t>
  </si>
  <si>
    <t>2053</t>
  </si>
  <si>
    <t>5166</t>
  </si>
  <si>
    <t>Hero Taman Alfa</t>
  </si>
  <si>
    <t>YH98200197</t>
  </si>
  <si>
    <t>2054</t>
  </si>
  <si>
    <t>516K</t>
  </si>
  <si>
    <t>IDM Vijayakusuma Bandung</t>
  </si>
  <si>
    <t>YH98200077</t>
  </si>
  <si>
    <t>2055</t>
  </si>
  <si>
    <t>516M</t>
  </si>
  <si>
    <t>Citraland Waterpark</t>
  </si>
  <si>
    <t>2056</t>
  </si>
  <si>
    <t>516T</t>
  </si>
  <si>
    <t>DanDan Lapangan Tembak</t>
  </si>
  <si>
    <t>YR21400020</t>
  </si>
  <si>
    <t>2057</t>
  </si>
  <si>
    <t>5171</t>
  </si>
  <si>
    <t>IDM Kondang Jaya</t>
  </si>
  <si>
    <t>YO98200081</t>
  </si>
  <si>
    <t>2058</t>
  </si>
  <si>
    <t>5174</t>
  </si>
  <si>
    <t>Pusat Kesenian Lovina 2</t>
  </si>
  <si>
    <t>2059</t>
  </si>
  <si>
    <t>517A</t>
  </si>
  <si>
    <t>Prio Ramadhani Utomo</t>
  </si>
  <si>
    <t>Alfa Pancoran Barat</t>
  </si>
  <si>
    <t>YO27200940</t>
  </si>
  <si>
    <t>2060</t>
  </si>
  <si>
    <t>517J</t>
  </si>
  <si>
    <t>IDM Palmerah Tengah Jkt</t>
  </si>
  <si>
    <t>YO98200168</t>
  </si>
  <si>
    <t>2061</t>
  </si>
  <si>
    <t>517K</t>
  </si>
  <si>
    <t>IDM Anggrek Rosliana</t>
  </si>
  <si>
    <t>YO98200132</t>
  </si>
  <si>
    <t>2062</t>
  </si>
  <si>
    <t>517T</t>
  </si>
  <si>
    <t>Alfa Ciputat Raya IV</t>
  </si>
  <si>
    <t>YO98200115</t>
  </si>
  <si>
    <t>2063</t>
  </si>
  <si>
    <t>517W</t>
  </si>
  <si>
    <t>Alfa Duren Tiga II</t>
  </si>
  <si>
    <t>YO27200993</t>
  </si>
  <si>
    <t>2064</t>
  </si>
  <si>
    <t>518P</t>
  </si>
  <si>
    <t>Alfa Manunggal Bekasi</t>
  </si>
  <si>
    <t>YR21400049</t>
  </si>
  <si>
    <t>2065</t>
  </si>
  <si>
    <t>5191</t>
  </si>
  <si>
    <t>PT Sasa Inti</t>
  </si>
  <si>
    <t>YR20400054</t>
  </si>
  <si>
    <t>2066</t>
  </si>
  <si>
    <t>519C</t>
  </si>
  <si>
    <t>IDM Pandu Badung Kuta</t>
  </si>
  <si>
    <t>2067</t>
  </si>
  <si>
    <t>519L</t>
  </si>
  <si>
    <t>Superindo Kranggan Smg</t>
  </si>
  <si>
    <t>YR21400340</t>
  </si>
  <si>
    <t>2068</t>
  </si>
  <si>
    <t>519M</t>
  </si>
  <si>
    <t>IDM City Park Tangerang</t>
  </si>
  <si>
    <t>YH98200176</t>
  </si>
  <si>
    <t>2069</t>
  </si>
  <si>
    <t>519U</t>
  </si>
  <si>
    <t>IDM Cikajang Jaksel</t>
  </si>
  <si>
    <t>YO98200042</t>
  </si>
  <si>
    <t>2070</t>
  </si>
  <si>
    <t>5206</t>
  </si>
  <si>
    <t>Apotek Enggal Bandar Lpg</t>
  </si>
  <si>
    <t>YO27200729</t>
  </si>
  <si>
    <t>2071</t>
  </si>
  <si>
    <t>520K</t>
  </si>
  <si>
    <t>Alfa Purwakencana Pwk</t>
  </si>
  <si>
    <t>YH98200178</t>
  </si>
  <si>
    <t>2072</t>
  </si>
  <si>
    <t>520N</t>
  </si>
  <si>
    <t>Alfa Munjul Tangerang</t>
  </si>
  <si>
    <t>YO98200202</t>
  </si>
  <si>
    <t>2073</t>
  </si>
  <si>
    <t>520R</t>
  </si>
  <si>
    <t>IDM Srengseng Sawah</t>
  </si>
  <si>
    <t>YO98200214</t>
  </si>
  <si>
    <t>2074</t>
  </si>
  <si>
    <t>520V</t>
  </si>
  <si>
    <t>IDM Kubang Raya 3 Kampar</t>
  </si>
  <si>
    <t>YO27200850</t>
  </si>
  <si>
    <t>2075</t>
  </si>
  <si>
    <t>5218</t>
  </si>
  <si>
    <t>YH98200038</t>
  </si>
  <si>
    <t>2076</t>
  </si>
  <si>
    <t>521A</t>
  </si>
  <si>
    <t>IDM Kedoya Duri Raya</t>
  </si>
  <si>
    <t>YO27201144</t>
  </si>
  <si>
    <t>2077</t>
  </si>
  <si>
    <t>521B</t>
  </si>
  <si>
    <t>Alfa Pacuan Kuda 52 Bdg</t>
  </si>
  <si>
    <t>YO27200048</t>
  </si>
  <si>
    <t>2078</t>
  </si>
  <si>
    <t>521Y</t>
  </si>
  <si>
    <t>Alfa Cibiuk Cianjur</t>
  </si>
  <si>
    <t>YO27200308</t>
  </si>
  <si>
    <t>2079</t>
  </si>
  <si>
    <t>522J</t>
  </si>
  <si>
    <t>IDM Mayor Ruslan 2 Lahat</t>
  </si>
  <si>
    <t>YR21400392</t>
  </si>
  <si>
    <t>2080</t>
  </si>
  <si>
    <t>522K</t>
  </si>
  <si>
    <t>IDM Pakuwon Jelambar Jkt</t>
  </si>
  <si>
    <t>YO98200236</t>
  </si>
  <si>
    <t>2081</t>
  </si>
  <si>
    <t>522Q</t>
  </si>
  <si>
    <t>Alfa Himalaya Malang</t>
  </si>
  <si>
    <t>YR21400357</t>
  </si>
  <si>
    <t>2082</t>
  </si>
  <si>
    <t>522W</t>
  </si>
  <si>
    <t>Alfa Bosih Bekasi</t>
  </si>
  <si>
    <t>YO98200175</t>
  </si>
  <si>
    <t>2083</t>
  </si>
  <si>
    <t>523H</t>
  </si>
  <si>
    <t>Aston Sentul Lake Resort</t>
  </si>
  <si>
    <t>YR21400177</t>
  </si>
  <si>
    <t>523T</t>
  </si>
  <si>
    <t>Gua Maria Kerep Ambarawa</t>
  </si>
  <si>
    <t>YR21400350</t>
  </si>
  <si>
    <t>2085</t>
  </si>
  <si>
    <t>524A</t>
  </si>
  <si>
    <t>PT Multi Duta Utari 1</t>
  </si>
  <si>
    <t>YK19200084</t>
  </si>
  <si>
    <t>2086</t>
  </si>
  <si>
    <t>524L</t>
  </si>
  <si>
    <t>Graha Segara Medan 1</t>
  </si>
  <si>
    <t>YR20400131</t>
  </si>
  <si>
    <t>2087</t>
  </si>
  <si>
    <t>524Z</t>
  </si>
  <si>
    <t>Psr Jaya Rawabening</t>
  </si>
  <si>
    <t>YR20400036</t>
  </si>
  <si>
    <t>2088</t>
  </si>
  <si>
    <t>5255</t>
  </si>
  <si>
    <t>Hakatex</t>
  </si>
  <si>
    <t>YO27200315</t>
  </si>
  <si>
    <t>2089</t>
  </si>
  <si>
    <t>525F</t>
  </si>
  <si>
    <t>IDM BDN Raya</t>
  </si>
  <si>
    <t>YO27200988</t>
  </si>
  <si>
    <t>2090</t>
  </si>
  <si>
    <t>525H</t>
  </si>
  <si>
    <t>IDM Radio Dalam</t>
  </si>
  <si>
    <t>YO27200890</t>
  </si>
  <si>
    <t>2091</t>
  </si>
  <si>
    <t>525L</t>
  </si>
  <si>
    <t>IDM Makaliwe 15 A Jakbar</t>
  </si>
  <si>
    <t>YO98200221</t>
  </si>
  <si>
    <t>2092</t>
  </si>
  <si>
    <t>526C</t>
  </si>
  <si>
    <t>IDM Adhiyaksa Lebak Bulus</t>
  </si>
  <si>
    <t>YO27200946</t>
  </si>
  <si>
    <t>2093</t>
  </si>
  <si>
    <t>526F</t>
  </si>
  <si>
    <t>Alfa Kedoya Raya II</t>
  </si>
  <si>
    <t>YO27201149</t>
  </si>
  <si>
    <t>2094</t>
  </si>
  <si>
    <t>2095</t>
  </si>
  <si>
    <t>526N</t>
  </si>
  <si>
    <t>IDM Greenwood Square Smg</t>
  </si>
  <si>
    <t>YO27200362</t>
  </si>
  <si>
    <t>2096</t>
  </si>
  <si>
    <t>526P</t>
  </si>
  <si>
    <t>Hotel Aston madiun</t>
  </si>
  <si>
    <t>YR21400201</t>
  </si>
  <si>
    <t>2097</t>
  </si>
  <si>
    <t>527L</t>
  </si>
  <si>
    <t>PT. Suzuki Indomobil Motor Pulogadung</t>
  </si>
  <si>
    <t>YR21400121</t>
  </si>
  <si>
    <t>2098</t>
  </si>
  <si>
    <t>527U</t>
  </si>
  <si>
    <t>Alfa Assirot</t>
  </si>
  <si>
    <t>YH98200259</t>
  </si>
  <si>
    <t>2099</t>
  </si>
  <si>
    <t>527Z</t>
  </si>
  <si>
    <t>IDM Tebet Barat</t>
  </si>
  <si>
    <t>YO98200094</t>
  </si>
  <si>
    <t>2100</t>
  </si>
  <si>
    <t>5280</t>
  </si>
  <si>
    <t>Bandara SHIA T1B</t>
  </si>
  <si>
    <t>YO27200492</t>
  </si>
  <si>
    <t>2101</t>
  </si>
  <si>
    <t>5282</t>
  </si>
  <si>
    <t>Bandara SHIA T2F Dep</t>
  </si>
  <si>
    <t>YO27200258</t>
  </si>
  <si>
    <t>2102</t>
  </si>
  <si>
    <t>528B</t>
  </si>
  <si>
    <t>Alfa Teluk Gong III 2</t>
  </si>
  <si>
    <t>YO98200111</t>
  </si>
  <si>
    <t>2103</t>
  </si>
  <si>
    <t>5299</t>
  </si>
  <si>
    <t>Griya Cicalengka</t>
  </si>
  <si>
    <t>YO27200034</t>
  </si>
  <si>
    <t>2104</t>
  </si>
  <si>
    <t>5300</t>
  </si>
  <si>
    <t>KDS Departement Store</t>
  </si>
  <si>
    <t>YR20400063</t>
  </si>
  <si>
    <t>2105</t>
  </si>
  <si>
    <t>5309</t>
  </si>
  <si>
    <t>PT Indah Jaya Textile Ind</t>
  </si>
  <si>
    <t>YK19200095</t>
  </si>
  <si>
    <t>2106</t>
  </si>
  <si>
    <t>530F</t>
  </si>
  <si>
    <t>IDM Suites Metro Bandung</t>
  </si>
  <si>
    <t>YH98200028</t>
  </si>
  <si>
    <t>530V</t>
  </si>
  <si>
    <t>Alfa Jelambar Fajar 2</t>
  </si>
  <si>
    <t>YO98200136</t>
  </si>
  <si>
    <t>2108</t>
  </si>
  <si>
    <t>531J</t>
  </si>
  <si>
    <t>Alfa Srengseng Sawah III</t>
  </si>
  <si>
    <t>YO98200291</t>
  </si>
  <si>
    <t>2109</t>
  </si>
  <si>
    <t>531P</t>
  </si>
  <si>
    <t>Superindo Citra Garden</t>
  </si>
  <si>
    <t>YO27201141</t>
  </si>
  <si>
    <t>2110</t>
  </si>
  <si>
    <t>5321</t>
  </si>
  <si>
    <t>Sentosa Hospital</t>
  </si>
  <si>
    <t>YO27200318</t>
  </si>
  <si>
    <t>5322</t>
  </si>
  <si>
    <t>SPBU 3440236 Laswi</t>
  </si>
  <si>
    <t>YO27200355</t>
  </si>
  <si>
    <t>2112</t>
  </si>
  <si>
    <t>5323</t>
  </si>
  <si>
    <t>Alfa Pegaden</t>
  </si>
  <si>
    <t>YO27200351</t>
  </si>
  <si>
    <t>2113</t>
  </si>
  <si>
    <t>532D</t>
  </si>
  <si>
    <t>Alfa Suradipa</t>
  </si>
  <si>
    <t>2114</t>
  </si>
  <si>
    <t>533J</t>
  </si>
  <si>
    <t>PT Mega Marine Pride 1</t>
  </si>
  <si>
    <t>YR21400142</t>
  </si>
  <si>
    <t>2115</t>
  </si>
  <si>
    <t>534Q</t>
  </si>
  <si>
    <t>Babel Mart</t>
  </si>
  <si>
    <t>YR21400162</t>
  </si>
  <si>
    <t>2116</t>
  </si>
  <si>
    <t>535J</t>
  </si>
  <si>
    <t>Psr Jaya Cengkareng</t>
  </si>
  <si>
    <t>YO27201172</t>
  </si>
  <si>
    <t>2117</t>
  </si>
  <si>
    <t>535P</t>
  </si>
  <si>
    <t>Sekolah Kanisius 1</t>
  </si>
  <si>
    <t>YO98200189</t>
  </si>
  <si>
    <t>2118</t>
  </si>
  <si>
    <t>536B</t>
  </si>
  <si>
    <t>IDM Cokroaminoto II Tgr</t>
  </si>
  <si>
    <t>YO27200883</t>
  </si>
  <si>
    <t>2119</t>
  </si>
  <si>
    <t>536U</t>
  </si>
  <si>
    <t>IDM Ranca Tales Serang</t>
  </si>
  <si>
    <t>YK19200354</t>
  </si>
  <si>
    <t>2120</t>
  </si>
  <si>
    <t>536X</t>
  </si>
  <si>
    <t>CK BAL0416 Batu Belig II</t>
  </si>
  <si>
    <t>2121</t>
  </si>
  <si>
    <t>5375</t>
  </si>
  <si>
    <t>SJIL Suzuki Dealer</t>
  </si>
  <si>
    <t>YO27200281</t>
  </si>
  <si>
    <t>2122</t>
  </si>
  <si>
    <t>537A</t>
  </si>
  <si>
    <t>Alfamart Kavling DKI II 2</t>
  </si>
  <si>
    <t>YO98200154</t>
  </si>
  <si>
    <t>2123</t>
  </si>
  <si>
    <t>538V</t>
  </si>
  <si>
    <t>IDM Raya Ngagel 209 Sby</t>
  </si>
  <si>
    <t>YH98200154</t>
  </si>
  <si>
    <t>2124</t>
  </si>
  <si>
    <t>539K</t>
  </si>
  <si>
    <t>LotteM Centre Point</t>
  </si>
  <si>
    <t>YR21400284</t>
  </si>
  <si>
    <t>2125</t>
  </si>
  <si>
    <t>539Y</t>
  </si>
  <si>
    <t>Psr Jaya Ciracas</t>
  </si>
  <si>
    <t>YR20400002</t>
  </si>
  <si>
    <t>2126</t>
  </si>
  <si>
    <t>541T</t>
  </si>
  <si>
    <t>Farmers Market Eco Plaza</t>
  </si>
  <si>
    <t>YR21400152</t>
  </si>
  <si>
    <t>2127</t>
  </si>
  <si>
    <t>5429</t>
  </si>
  <si>
    <t>Bandara Pattimura</t>
  </si>
  <si>
    <t>YO27200469</t>
  </si>
  <si>
    <t>2128</t>
  </si>
  <si>
    <t>5436</t>
  </si>
  <si>
    <t>Indofood Pekanbaru</t>
  </si>
  <si>
    <t>YO27200710</t>
  </si>
  <si>
    <t>2129</t>
  </si>
  <si>
    <t>5442</t>
  </si>
  <si>
    <t>Mandiri Spm Binjai</t>
  </si>
  <si>
    <t>YO27200679</t>
  </si>
  <si>
    <t>2130</t>
  </si>
  <si>
    <t>5443</t>
  </si>
  <si>
    <t>Mini Market Kita</t>
  </si>
  <si>
    <t>YO27200655</t>
  </si>
  <si>
    <t>2131</t>
  </si>
  <si>
    <t>544D</t>
  </si>
  <si>
    <t>Plaza Renon 1</t>
  </si>
  <si>
    <t>2132</t>
  </si>
  <si>
    <t>544T</t>
  </si>
  <si>
    <t>Gramedia Cirebon</t>
  </si>
  <si>
    <t>YR21400161</t>
  </si>
  <si>
    <t>2133</t>
  </si>
  <si>
    <t>5452</t>
  </si>
  <si>
    <t>PonPes Lirboyo</t>
  </si>
  <si>
    <t>YO27200111</t>
  </si>
  <si>
    <t>2134</t>
  </si>
  <si>
    <t>5454</t>
  </si>
  <si>
    <t>Restoran Kelapa Legon</t>
  </si>
  <si>
    <t>YO27200385</t>
  </si>
  <si>
    <t>2135</t>
  </si>
  <si>
    <t>545B</t>
  </si>
  <si>
    <t>Alfa Yupiter Tengah</t>
  </si>
  <si>
    <t>YO27200040</t>
  </si>
  <si>
    <t>2136</t>
  </si>
  <si>
    <t>545R</t>
  </si>
  <si>
    <t>Gedung Prime Office 1</t>
  </si>
  <si>
    <t>YO27201065</t>
  </si>
  <si>
    <t>2137</t>
  </si>
  <si>
    <t>545T</t>
  </si>
  <si>
    <t>AlfaMd Pasar III Krakatau</t>
  </si>
  <si>
    <t>YO27201039</t>
  </si>
  <si>
    <t>2138</t>
  </si>
  <si>
    <t>545Y</t>
  </si>
  <si>
    <t>YO27200294</t>
  </si>
  <si>
    <t>2139</t>
  </si>
  <si>
    <t>547A</t>
  </si>
  <si>
    <t>IDM Kendangsari 54 Sby</t>
  </si>
  <si>
    <t>YH98200145</t>
  </si>
  <si>
    <t>2140</t>
  </si>
  <si>
    <t>547B</t>
  </si>
  <si>
    <t>IDM Waspada 18 Surabaya</t>
  </si>
  <si>
    <t>YO27200599</t>
  </si>
  <si>
    <t>2141</t>
  </si>
  <si>
    <t>5484</t>
  </si>
  <si>
    <t>Toko Lifan Prambanan</t>
  </si>
  <si>
    <t>YO27200372</t>
  </si>
  <si>
    <t>2142</t>
  </si>
  <si>
    <t>548B</t>
  </si>
  <si>
    <t>IDM Tanggulangin Kludan</t>
  </si>
  <si>
    <t>YO27200177</t>
  </si>
  <si>
    <t>2143</t>
  </si>
  <si>
    <t>548E</t>
  </si>
  <si>
    <t>IDM Raya Tanggulangin Sda</t>
  </si>
  <si>
    <t>YO27200485</t>
  </si>
  <si>
    <t>2144</t>
  </si>
  <si>
    <t>548L</t>
  </si>
  <si>
    <t>Bandara S/H Term 3 Kedatangan Internasional 1</t>
  </si>
  <si>
    <t>YR20400004</t>
  </si>
  <si>
    <t>2145</t>
  </si>
  <si>
    <t>5499</t>
  </si>
  <si>
    <t>Daily Foodhall Senayan</t>
  </si>
  <si>
    <t>YO27201097</t>
  </si>
  <si>
    <t>549H</t>
  </si>
  <si>
    <t>YO27200047</t>
  </si>
  <si>
    <t>2147</t>
  </si>
  <si>
    <t>549R</t>
  </si>
  <si>
    <t>IDM Kahfi 4 Jaksel</t>
  </si>
  <si>
    <t>YO98200179</t>
  </si>
  <si>
    <t>2148</t>
  </si>
  <si>
    <t>5503</t>
  </si>
  <si>
    <t>RS Yasmin Banyuwangi</t>
  </si>
  <si>
    <t>YH98200052</t>
  </si>
  <si>
    <t>2149</t>
  </si>
  <si>
    <t>5508</t>
  </si>
  <si>
    <t>SPBU CO Kemayoran</t>
  </si>
  <si>
    <t>YR21400051</t>
  </si>
  <si>
    <t>2150</t>
  </si>
  <si>
    <t>2151</t>
  </si>
  <si>
    <t>551M</t>
  </si>
  <si>
    <t>Freshmart Airmadidi 1</t>
  </si>
  <si>
    <t>YO27200284</t>
  </si>
  <si>
    <t>2152</t>
  </si>
  <si>
    <t>551N</t>
  </si>
  <si>
    <t>IDM R Sukanto Semarang</t>
  </si>
  <si>
    <t>YO27200346</t>
  </si>
  <si>
    <t>2153</t>
  </si>
  <si>
    <t>551V</t>
  </si>
  <si>
    <t>Alfa Sulfat II 2</t>
  </si>
  <si>
    <t>YO27200017</t>
  </si>
  <si>
    <t>2154</t>
  </si>
  <si>
    <t>551X</t>
  </si>
  <si>
    <t>Gedung Gozco 1</t>
  </si>
  <si>
    <t>YO27201110</t>
  </si>
  <si>
    <t>2155</t>
  </si>
  <si>
    <t>5524</t>
  </si>
  <si>
    <t>SPBU CO Kenten Plg</t>
  </si>
  <si>
    <t>YR20400160</t>
  </si>
  <si>
    <t>2156</t>
  </si>
  <si>
    <t>5526</t>
  </si>
  <si>
    <t>RS Elizabeth Semarang</t>
  </si>
  <si>
    <t>YO27200317</t>
  </si>
  <si>
    <t>2157</t>
  </si>
  <si>
    <t>552Z</t>
  </si>
  <si>
    <t>Alfa Cicau</t>
  </si>
  <si>
    <t>YO27200011</t>
  </si>
  <si>
    <t>2158</t>
  </si>
  <si>
    <t>553B</t>
  </si>
  <si>
    <t>Dan Dan Villa Nusa Indah 2</t>
  </si>
  <si>
    <t>SSI BEKASI</t>
  </si>
  <si>
    <t>YR20400306</t>
  </si>
  <si>
    <t>2159</t>
  </si>
  <si>
    <t>553W</t>
  </si>
  <si>
    <t>Alfa Bekasi Regency</t>
  </si>
  <si>
    <t>YO27200992</t>
  </si>
  <si>
    <t>2160</t>
  </si>
  <si>
    <t>YR21400323</t>
  </si>
  <si>
    <t>2161</t>
  </si>
  <si>
    <t>554H</t>
  </si>
  <si>
    <t>Bale Udang Ubud 1</t>
  </si>
  <si>
    <t>2162</t>
  </si>
  <si>
    <t>555B</t>
  </si>
  <si>
    <t>IDM Raya Pilang Sidoarjo</t>
  </si>
  <si>
    <t>YO27200156</t>
  </si>
  <si>
    <t>2163</t>
  </si>
  <si>
    <t>555C</t>
  </si>
  <si>
    <t>PT Adya Buana Persada</t>
  </si>
  <si>
    <t>YK19200028</t>
  </si>
  <si>
    <t>2164</t>
  </si>
  <si>
    <t>556D</t>
  </si>
  <si>
    <t>AlfaMd Wolter Monginsidi</t>
  </si>
  <si>
    <t>YO27200270</t>
  </si>
  <si>
    <t>2165</t>
  </si>
  <si>
    <t>556E</t>
  </si>
  <si>
    <t>CK Batu Bolong Badung</t>
  </si>
  <si>
    <t>2166</t>
  </si>
  <si>
    <t>556J</t>
  </si>
  <si>
    <t>Wujil Resort 1</t>
  </si>
  <si>
    <t>YR21400314</t>
  </si>
  <si>
    <t>2167</t>
  </si>
  <si>
    <t>557A</t>
  </si>
  <si>
    <t>AlfaMd Suko Ketapang Sdj</t>
  </si>
  <si>
    <t>YK19200078</t>
  </si>
  <si>
    <t>2168</t>
  </si>
  <si>
    <t>557D</t>
  </si>
  <si>
    <t>AlfaMd G M Kedungturi Sda</t>
  </si>
  <si>
    <t>YO27200612</t>
  </si>
  <si>
    <t>2169</t>
  </si>
  <si>
    <t>557E</t>
  </si>
  <si>
    <t>IDM Gunung Anyar Sawah</t>
  </si>
  <si>
    <t>YK19200309</t>
  </si>
  <si>
    <t>2170</t>
  </si>
  <si>
    <t>557K</t>
  </si>
  <si>
    <t>IDM Modong Sidoarjo</t>
  </si>
  <si>
    <t>YK19200383</t>
  </si>
  <si>
    <t>2171</t>
  </si>
  <si>
    <t>557N</t>
  </si>
  <si>
    <t>IDM Semolowaru I Surabaya</t>
  </si>
  <si>
    <t>YO27200548</t>
  </si>
  <si>
    <t>2172</t>
  </si>
  <si>
    <t>557R</t>
  </si>
  <si>
    <t>Alfa Gunung Anyar Tambak</t>
  </si>
  <si>
    <t>YK19200017</t>
  </si>
  <si>
    <t>2173</t>
  </si>
  <si>
    <t>557V</t>
  </si>
  <si>
    <t>Alfa San Diego Mainstreet</t>
  </si>
  <si>
    <t>YR20400153</t>
  </si>
  <si>
    <t>2174</t>
  </si>
  <si>
    <t>558F</t>
  </si>
  <si>
    <t>Hotel MaxOne Belstar</t>
  </si>
  <si>
    <t>YO27200794</t>
  </si>
  <si>
    <t>2175</t>
  </si>
  <si>
    <t>558H</t>
  </si>
  <si>
    <t>Alfa Kedungmangu II</t>
  </si>
  <si>
    <t>YO27200618</t>
  </si>
  <si>
    <t>2176</t>
  </si>
  <si>
    <t>558W</t>
  </si>
  <si>
    <t>IDM Kenongo Sidoarjo</t>
  </si>
  <si>
    <t>YK19200052</t>
  </si>
  <si>
    <t>2177</t>
  </si>
  <si>
    <t>558Y</t>
  </si>
  <si>
    <t>IDM Hybrid Tenggulunan</t>
  </si>
  <si>
    <t>YO27200157</t>
  </si>
  <si>
    <t>2178</t>
  </si>
  <si>
    <t>559A</t>
  </si>
  <si>
    <t>Alfa Soragan Bantul</t>
  </si>
  <si>
    <t>YN23200129</t>
  </si>
  <si>
    <t>2179</t>
  </si>
  <si>
    <t>559B</t>
  </si>
  <si>
    <t>Alfa Blok O Bantul</t>
  </si>
  <si>
    <t>YN23200149</t>
  </si>
  <si>
    <t>2180</t>
  </si>
  <si>
    <t>559C</t>
  </si>
  <si>
    <t>Green Lake City 1</t>
  </si>
  <si>
    <t>YN23200127</t>
  </si>
  <si>
    <t>2181</t>
  </si>
  <si>
    <t>560L</t>
  </si>
  <si>
    <t>Psr Jaya Grosir Krmt Jati</t>
  </si>
  <si>
    <t>YR20400022</t>
  </si>
  <si>
    <t>2182</t>
  </si>
  <si>
    <t>561J</t>
  </si>
  <si>
    <t>Samasta Jimbaran 1</t>
  </si>
  <si>
    <t>2183</t>
  </si>
  <si>
    <t>561T</t>
  </si>
  <si>
    <t>Alfa Kutisari Utara II</t>
  </si>
  <si>
    <t>YR20400215</t>
  </si>
  <si>
    <t>2184</t>
  </si>
  <si>
    <t>5629</t>
  </si>
  <si>
    <t>Lobam 2</t>
  </si>
  <si>
    <t>YR20400217</t>
  </si>
  <si>
    <t>2185</t>
  </si>
  <si>
    <t>562P</t>
  </si>
  <si>
    <t>Alfa Pangkalan Asem</t>
  </si>
  <si>
    <t>YO27201076</t>
  </si>
  <si>
    <t>2186</t>
  </si>
  <si>
    <t>562X</t>
  </si>
  <si>
    <t>YH98200202</t>
  </si>
  <si>
    <t>2187</t>
  </si>
  <si>
    <t>2188</t>
  </si>
  <si>
    <t>563A</t>
  </si>
  <si>
    <t>IDM Peternakkan V Jakbar</t>
  </si>
  <si>
    <t>YO98200261</t>
  </si>
  <si>
    <t>2189</t>
  </si>
  <si>
    <t>563J</t>
  </si>
  <si>
    <t>IDM Hybrid Fatahillah</t>
  </si>
  <si>
    <t>YO98200281</t>
  </si>
  <si>
    <t>2190</t>
  </si>
  <si>
    <t>563M</t>
  </si>
  <si>
    <t>IDM Wahid Hasyim 184 Plg</t>
  </si>
  <si>
    <t>YO27200774</t>
  </si>
  <si>
    <t>2191</t>
  </si>
  <si>
    <t>563Q</t>
  </si>
  <si>
    <t>Green Park View 2</t>
  </si>
  <si>
    <t>YK19200026</t>
  </si>
  <si>
    <t>2192</t>
  </si>
  <si>
    <t>564D</t>
  </si>
  <si>
    <t>Bandara Raden Intan</t>
  </si>
  <si>
    <t>YR21400358</t>
  </si>
  <si>
    <t>2193</t>
  </si>
  <si>
    <t>564K</t>
  </si>
  <si>
    <t>AlfaMd Sumokali Sdj</t>
  </si>
  <si>
    <t>YO27200653</t>
  </si>
  <si>
    <t>2194</t>
  </si>
  <si>
    <t>564Y</t>
  </si>
  <si>
    <t>Bandara S/H Term3KeberangkatanInternational 1</t>
  </si>
  <si>
    <t>YR20400049</t>
  </si>
  <si>
    <t>2195</t>
  </si>
  <si>
    <t>5659</t>
  </si>
  <si>
    <t>Thethas</t>
  </si>
  <si>
    <t>YO27200252</t>
  </si>
  <si>
    <t>2196</t>
  </si>
  <si>
    <t>565T</t>
  </si>
  <si>
    <t>Alfa Meruya Ilir IV</t>
  </si>
  <si>
    <t>YH98200014</t>
  </si>
  <si>
    <t>2197</t>
  </si>
  <si>
    <t>565U</t>
  </si>
  <si>
    <t>Alfa Setiadarma III</t>
  </si>
  <si>
    <t>YO27200022</t>
  </si>
  <si>
    <t>2198</t>
  </si>
  <si>
    <t>565Y</t>
  </si>
  <si>
    <t>IDM Plus Sunrise Garden</t>
  </si>
  <si>
    <t>YO98200195</t>
  </si>
  <si>
    <t>2199</t>
  </si>
  <si>
    <t>5662</t>
  </si>
  <si>
    <t>RS Deli</t>
  </si>
  <si>
    <t>YO27200964</t>
  </si>
  <si>
    <t>2200</t>
  </si>
  <si>
    <t>567C</t>
  </si>
  <si>
    <t>Alfa Pahlawan Revolusi V</t>
  </si>
  <si>
    <t>YO98200107</t>
  </si>
  <si>
    <t>2201</t>
  </si>
  <si>
    <t>567L</t>
  </si>
  <si>
    <t>IDM Hybrid Jalan Panjang</t>
  </si>
  <si>
    <t>YO98200209</t>
  </si>
  <si>
    <t>2202</t>
  </si>
  <si>
    <t>567P</t>
  </si>
  <si>
    <t>Alfa Bakti Jakut</t>
  </si>
  <si>
    <t>YO27201073</t>
  </si>
  <si>
    <t>2203</t>
  </si>
  <si>
    <t>5709</t>
  </si>
  <si>
    <t>Permata Tanggulangin</t>
  </si>
  <si>
    <t>YO27200476</t>
  </si>
  <si>
    <t>2204</t>
  </si>
  <si>
    <t>570D</t>
  </si>
  <si>
    <t>IDM Ruko Malibu Jakarta</t>
  </si>
  <si>
    <t>YO98200199</t>
  </si>
  <si>
    <t>2205</t>
  </si>
  <si>
    <t>570E</t>
  </si>
  <si>
    <t>IDM Kebayoran Lama 60</t>
  </si>
  <si>
    <t>YO98200135</t>
  </si>
  <si>
    <t>2206</t>
  </si>
  <si>
    <t>570P</t>
  </si>
  <si>
    <t>Alfa Pinang Ranti IV</t>
  </si>
  <si>
    <t>YO98200230</t>
  </si>
  <si>
    <t>2207</t>
  </si>
  <si>
    <t>5713</t>
  </si>
  <si>
    <t>Radio DCS FM</t>
  </si>
  <si>
    <t>YO27200099</t>
  </si>
  <si>
    <t>2208</t>
  </si>
  <si>
    <t>5714</t>
  </si>
  <si>
    <t>RS Griya Husada</t>
  </si>
  <si>
    <t>YO27200087</t>
  </si>
  <si>
    <t>2209</t>
  </si>
  <si>
    <t>571D</t>
  </si>
  <si>
    <t>Alfa Jendral Sudirman Mdo</t>
  </si>
  <si>
    <t>YR20400018</t>
  </si>
  <si>
    <t>2210</t>
  </si>
  <si>
    <t>572F</t>
  </si>
  <si>
    <t>Alam Surya Megah</t>
  </si>
  <si>
    <t>YR21400292</t>
  </si>
  <si>
    <t>2211</t>
  </si>
  <si>
    <t>572M</t>
  </si>
  <si>
    <t>Indogrosir Kendari</t>
  </si>
  <si>
    <t>(06:00 - 21:00)</t>
  </si>
  <si>
    <t>YR21400406</t>
  </si>
  <si>
    <t>2212</t>
  </si>
  <si>
    <t>2213</t>
  </si>
  <si>
    <t>572W</t>
  </si>
  <si>
    <t>IDM Kolonel Sugiono 18</t>
  </si>
  <si>
    <t>YO27200246</t>
  </si>
  <si>
    <t>2214</t>
  </si>
  <si>
    <t>5738</t>
  </si>
  <si>
    <t>RS Panti Wilasa Dr Cipto</t>
  </si>
  <si>
    <t>YO27200826</t>
  </si>
  <si>
    <t>2215</t>
  </si>
  <si>
    <t>573D</t>
  </si>
  <si>
    <t>IDM Bukit Duri Selatan</t>
  </si>
  <si>
    <t>YO27200970</t>
  </si>
  <si>
    <t>2216</t>
  </si>
  <si>
    <t>573M</t>
  </si>
  <si>
    <t>Alfa Kemanggisan VII</t>
  </si>
  <si>
    <t>YO98200164</t>
  </si>
  <si>
    <t>2217</t>
  </si>
  <si>
    <t>573W</t>
  </si>
  <si>
    <t>Alfa H Kelik II</t>
  </si>
  <si>
    <t>YO27201131</t>
  </si>
  <si>
    <t>2218</t>
  </si>
  <si>
    <t>5753</t>
  </si>
  <si>
    <t>Super Ekonomi Malboro</t>
  </si>
  <si>
    <t>2219</t>
  </si>
  <si>
    <t>575B</t>
  </si>
  <si>
    <t>Superindo Ngaliyan Smg</t>
  </si>
  <si>
    <t>YH98200079</t>
  </si>
  <si>
    <t>2220</t>
  </si>
  <si>
    <t>575H</t>
  </si>
  <si>
    <t>IDM Kecamatan 50 Cimahi</t>
  </si>
  <si>
    <t>YO27200212</t>
  </si>
  <si>
    <t>2221</t>
  </si>
  <si>
    <t>5761</t>
  </si>
  <si>
    <t>RSIA Husada Bunda</t>
  </si>
  <si>
    <t>YR21400244</t>
  </si>
  <si>
    <t>2222</t>
  </si>
  <si>
    <t>5762</t>
  </si>
  <si>
    <t>CK Uluwatu</t>
  </si>
  <si>
    <t>2223</t>
  </si>
  <si>
    <t>576A</t>
  </si>
  <si>
    <t>Indofood Tambak Aji</t>
  </si>
  <si>
    <t>YH98200043</t>
  </si>
  <si>
    <t>2224</t>
  </si>
  <si>
    <t>577A</t>
  </si>
  <si>
    <t>IDM Tanjungsari 62 Sby</t>
  </si>
  <si>
    <t>YO27200402</t>
  </si>
  <si>
    <t>2225</t>
  </si>
  <si>
    <t>577E</t>
  </si>
  <si>
    <t>Psr Jaya Pademangan Barat</t>
  </si>
  <si>
    <t>YO27201061</t>
  </si>
  <si>
    <t>2226</t>
  </si>
  <si>
    <t>5789</t>
  </si>
  <si>
    <t>Yasmin Hotel</t>
  </si>
  <si>
    <t>YO27200505</t>
  </si>
  <si>
    <t>2227</t>
  </si>
  <si>
    <t>5798</t>
  </si>
  <si>
    <t>Bandara Mutiara Palu</t>
  </si>
  <si>
    <t>YR21400137</t>
  </si>
  <si>
    <t>2228</t>
  </si>
  <si>
    <t>579C</t>
  </si>
  <si>
    <t>PT Antam Pulogadung 1</t>
  </si>
  <si>
    <t>YR21400046</t>
  </si>
  <si>
    <t>2229</t>
  </si>
  <si>
    <t>5805</t>
  </si>
  <si>
    <t>Bandara SSK II</t>
  </si>
  <si>
    <t>YO27200716</t>
  </si>
  <si>
    <t>2230</t>
  </si>
  <si>
    <t>580Q</t>
  </si>
  <si>
    <t>SPBU Ujung Menteng</t>
  </si>
  <si>
    <t>YN23200143</t>
  </si>
  <si>
    <t>2231</t>
  </si>
  <si>
    <t>5816</t>
  </si>
  <si>
    <t>RS Jasa Kartini</t>
  </si>
  <si>
    <t>YO27200140</t>
  </si>
  <si>
    <t>2232</t>
  </si>
  <si>
    <t>581P</t>
  </si>
  <si>
    <t>Alfa Dr Hamka V</t>
  </si>
  <si>
    <t>YH98200249</t>
  </si>
  <si>
    <t>2233</t>
  </si>
  <si>
    <t>581X</t>
  </si>
  <si>
    <t>IDM Kemang Utara IX Jkt</t>
  </si>
  <si>
    <t>YO98200009</t>
  </si>
  <si>
    <t>2234</t>
  </si>
  <si>
    <t>582F</t>
  </si>
  <si>
    <t>Sekolah Regina Pacis Bgr</t>
  </si>
  <si>
    <t>YO27201077</t>
  </si>
  <si>
    <t>2235</t>
  </si>
  <si>
    <t>5830</t>
  </si>
  <si>
    <t>RS Global Medika</t>
  </si>
  <si>
    <t>YO27200633</t>
  </si>
  <si>
    <t>2236</t>
  </si>
  <si>
    <t>583N</t>
  </si>
  <si>
    <t>IDM Poris Indah C 1 Tgr</t>
  </si>
  <si>
    <t>YO98200020</t>
  </si>
  <si>
    <t>2237</t>
  </si>
  <si>
    <t>583P</t>
  </si>
  <si>
    <t>IDM Dipatiunus Tangerang</t>
  </si>
  <si>
    <t>YO98200275</t>
  </si>
  <si>
    <t>2238</t>
  </si>
  <si>
    <t>YO27200765</t>
  </si>
  <si>
    <t>2239</t>
  </si>
  <si>
    <t>5844</t>
  </si>
  <si>
    <t>Hotel Kursina Jambi</t>
  </si>
  <si>
    <t>YR21400427</t>
  </si>
  <si>
    <t>5847</t>
  </si>
  <si>
    <t>Lampung Post</t>
  </si>
  <si>
    <t>YR21400379</t>
  </si>
  <si>
    <t>2241</t>
  </si>
  <si>
    <t>584M</t>
  </si>
  <si>
    <t>IDM Deli Koja 2</t>
  </si>
  <si>
    <t>YO98200016</t>
  </si>
  <si>
    <t>2242</t>
  </si>
  <si>
    <t>5858</t>
  </si>
  <si>
    <t>PT Kahatex Rancaekek</t>
  </si>
  <si>
    <t>YR21400468</t>
  </si>
  <si>
    <t>2243</t>
  </si>
  <si>
    <t>585L</t>
  </si>
  <si>
    <t>Puri Indah Financial Twr</t>
  </si>
  <si>
    <t>YR21400100</t>
  </si>
  <si>
    <t>2244</t>
  </si>
  <si>
    <t>585V</t>
  </si>
  <si>
    <t>IDM Swasembada Jkt</t>
  </si>
  <si>
    <t>YO98200096</t>
  </si>
  <si>
    <t>2245</t>
  </si>
  <si>
    <t>5867</t>
  </si>
  <si>
    <t>Pertokoan Delta Mas</t>
  </si>
  <si>
    <t>2246</t>
  </si>
  <si>
    <t>5874</t>
  </si>
  <si>
    <t>CK Sanur</t>
  </si>
  <si>
    <t>2247</t>
  </si>
  <si>
    <t>587A</t>
  </si>
  <si>
    <t>Podomoro ex Harco Glodok</t>
  </si>
  <si>
    <t>YN23200070</t>
  </si>
  <si>
    <t>2248</t>
  </si>
  <si>
    <t>587C</t>
  </si>
  <si>
    <t>SPBU Mitra 01</t>
  </si>
  <si>
    <t>2249</t>
  </si>
  <si>
    <t>588H</t>
  </si>
  <si>
    <t>IDM Supomo 1 Jkt</t>
  </si>
  <si>
    <t>YO98200008</t>
  </si>
  <si>
    <t>2250</t>
  </si>
  <si>
    <t>5899</t>
  </si>
  <si>
    <t>BSI Serpong</t>
  </si>
  <si>
    <t>YR21400039</t>
  </si>
  <si>
    <t>2251</t>
  </si>
  <si>
    <t>589C</t>
  </si>
  <si>
    <t>Bandara Ahmad Yani</t>
  </si>
  <si>
    <t>YO27200303</t>
  </si>
  <si>
    <t>2252</t>
  </si>
  <si>
    <t>5918</t>
  </si>
  <si>
    <t>RS Bersalin Tresna Mtrm</t>
  </si>
  <si>
    <t>2253</t>
  </si>
  <si>
    <t>5920</t>
  </si>
  <si>
    <t>Apt Laguna</t>
  </si>
  <si>
    <t>YR21400067</t>
  </si>
  <si>
    <t>2254</t>
  </si>
  <si>
    <t>5921</t>
  </si>
  <si>
    <t>SPBU Coco Cipularang Jalur A (Jkt-Bdg)</t>
  </si>
  <si>
    <t>YR20400090</t>
  </si>
  <si>
    <t>5922</t>
  </si>
  <si>
    <t>Puri Wisata Baturaden</t>
  </si>
  <si>
    <t>YO27200871</t>
  </si>
  <si>
    <t>2256</t>
  </si>
  <si>
    <t>5925</t>
  </si>
  <si>
    <t>SPBU CO Soekarno Hatta</t>
  </si>
  <si>
    <t>YR20400087</t>
  </si>
  <si>
    <t>2257</t>
  </si>
  <si>
    <t>592M</t>
  </si>
  <si>
    <t>Pasaraya MMTC Medan 1</t>
  </si>
  <si>
    <t>YR20400193</t>
  </si>
  <si>
    <t>2258</t>
  </si>
  <si>
    <t>593B</t>
  </si>
  <si>
    <t>AlfaMd Abdul Majid</t>
  </si>
  <si>
    <t>YO98200239</t>
  </si>
  <si>
    <t>2259</t>
  </si>
  <si>
    <t>5945</t>
  </si>
  <si>
    <t>PT Tanjung Enim Lestari</t>
  </si>
  <si>
    <t>YR21400491</t>
  </si>
  <si>
    <t>2260</t>
  </si>
  <si>
    <t>5953</t>
  </si>
  <si>
    <t>SPBU CO Solo Baru</t>
  </si>
  <si>
    <t>YR20400147</t>
  </si>
  <si>
    <t>2261</t>
  </si>
  <si>
    <t>5958</t>
  </si>
  <si>
    <t>RSIA Sarila Husada</t>
  </si>
  <si>
    <t>YR21400335</t>
  </si>
  <si>
    <t>2262</t>
  </si>
  <si>
    <t>5971</t>
  </si>
  <si>
    <t>IBCC</t>
  </si>
  <si>
    <t>YO27200145</t>
  </si>
  <si>
    <t>2263</t>
  </si>
  <si>
    <t>5974</t>
  </si>
  <si>
    <t>Univ Kristen Duta Wacana</t>
  </si>
  <si>
    <t>YO27200291</t>
  </si>
  <si>
    <t>2264</t>
  </si>
  <si>
    <t>597B</t>
  </si>
  <si>
    <t>Bandara Silangit</t>
  </si>
  <si>
    <t>YR20400169</t>
  </si>
  <si>
    <t>2265</t>
  </si>
  <si>
    <t>597C</t>
  </si>
  <si>
    <t>Gedung AD Premier 1</t>
  </si>
  <si>
    <t>YR21400126</t>
  </si>
  <si>
    <t>2266</t>
  </si>
  <si>
    <t>597D</t>
  </si>
  <si>
    <t>IDM Sunter Icon</t>
  </si>
  <si>
    <t>YO27200116</t>
  </si>
  <si>
    <t>2267</t>
  </si>
  <si>
    <t>597H</t>
  </si>
  <si>
    <t>SPBU CO Manado</t>
  </si>
  <si>
    <t>YR20400219</t>
  </si>
  <si>
    <t>2268</t>
  </si>
  <si>
    <t>597V</t>
  </si>
  <si>
    <t>GKM Green Tower 1</t>
  </si>
  <si>
    <t>YR21400143</t>
  </si>
  <si>
    <t>2269</t>
  </si>
  <si>
    <t>5984</t>
  </si>
  <si>
    <t>STIMK MDP</t>
  </si>
  <si>
    <t>YR21400473</t>
  </si>
  <si>
    <t>2270</t>
  </si>
  <si>
    <t>598N</t>
  </si>
  <si>
    <t>Alfa Meruya Utara 2</t>
  </si>
  <si>
    <t>YO27201138</t>
  </si>
  <si>
    <t>2271</t>
  </si>
  <si>
    <t>599D</t>
  </si>
  <si>
    <t>Alfa Lampiri II</t>
  </si>
  <si>
    <t>YN23200074</t>
  </si>
  <si>
    <t>2272</t>
  </si>
  <si>
    <t>599M</t>
  </si>
  <si>
    <t>Superindo Kertajaya Sby</t>
  </si>
  <si>
    <t>YH98200229</t>
  </si>
  <si>
    <t>2273</t>
  </si>
  <si>
    <t>599N</t>
  </si>
  <si>
    <t>18 Office Park 1</t>
  </si>
  <si>
    <t>YH98200085</t>
  </si>
  <si>
    <t>2274</t>
  </si>
  <si>
    <t>599P</t>
  </si>
  <si>
    <t>IDM Jelambar Barat</t>
  </si>
  <si>
    <t>YO98200101</t>
  </si>
  <si>
    <t>2275</t>
  </si>
  <si>
    <t>6002</t>
  </si>
  <si>
    <t>RS Jogya International</t>
  </si>
  <si>
    <t>YR21400349</t>
  </si>
  <si>
    <t>2276</t>
  </si>
  <si>
    <t>600D</t>
  </si>
  <si>
    <t>Alfa IPB Darmaga</t>
  </si>
  <si>
    <t>YO98200099</t>
  </si>
  <si>
    <t>2277</t>
  </si>
  <si>
    <t>600H</t>
  </si>
  <si>
    <t>Alfa Bengkong Indah</t>
  </si>
  <si>
    <t>YO27200680</t>
  </si>
  <si>
    <t>2278</t>
  </si>
  <si>
    <t>600M</t>
  </si>
  <si>
    <t>Alfa Telaga Harapan Ckrg</t>
  </si>
  <si>
    <t>YO98200082</t>
  </si>
  <si>
    <t>2279</t>
  </si>
  <si>
    <t>601A</t>
  </si>
  <si>
    <t>IDM Citra Garden I</t>
  </si>
  <si>
    <t>YO98200148</t>
  </si>
  <si>
    <t>2280</t>
  </si>
  <si>
    <t>601V</t>
  </si>
  <si>
    <t>Toko Mekar Sari Entrop</t>
  </si>
  <si>
    <t>YO27200438</t>
  </si>
  <si>
    <t>2281</t>
  </si>
  <si>
    <t>601X</t>
  </si>
  <si>
    <t>Hotel SwissBellinn Timika</t>
  </si>
  <si>
    <t>(06:00 - 19:00)</t>
  </si>
  <si>
    <t>YO27200410</t>
  </si>
  <si>
    <t>2282</t>
  </si>
  <si>
    <t>601Z</t>
  </si>
  <si>
    <t>Alfa Cibinong</t>
  </si>
  <si>
    <t>YO27201024</t>
  </si>
  <si>
    <t>2283</t>
  </si>
  <si>
    <t>6026</t>
  </si>
  <si>
    <t>Amigo Pedan</t>
  </si>
  <si>
    <t>YR21400470</t>
  </si>
  <si>
    <t>2284</t>
  </si>
  <si>
    <t>602E</t>
  </si>
  <si>
    <t>AlfaMd Cemara Asri II</t>
  </si>
  <si>
    <t>YO27200683</t>
  </si>
  <si>
    <t>2285</t>
  </si>
  <si>
    <t>602F</t>
  </si>
  <si>
    <t>Depo Makmur Sorong 1</t>
  </si>
  <si>
    <t>YN23200013</t>
  </si>
  <si>
    <t>2286</t>
  </si>
  <si>
    <t>602U</t>
  </si>
  <si>
    <t>Alfa Gerokgak</t>
  </si>
  <si>
    <t>2287</t>
  </si>
  <si>
    <t>602Y</t>
  </si>
  <si>
    <t>Prima Medika Hospital</t>
  </si>
  <si>
    <t>2288</t>
  </si>
  <si>
    <t>602Z</t>
  </si>
  <si>
    <t>Toko Ayu Denpasar Bali 1</t>
  </si>
  <si>
    <t>2289</t>
  </si>
  <si>
    <t>6034</t>
  </si>
  <si>
    <t>Shinshutsu</t>
  </si>
  <si>
    <t>YR21400309</t>
  </si>
  <si>
    <t>2290</t>
  </si>
  <si>
    <t>603H</t>
  </si>
  <si>
    <t>Wiwin Sahrianto</t>
  </si>
  <si>
    <t>Alfa Pawan Ketapang</t>
  </si>
  <si>
    <t>PONTIANAK</t>
  </si>
  <si>
    <t>Ketapang</t>
  </si>
  <si>
    <t>YO27200681</t>
  </si>
  <si>
    <t>603Z</t>
  </si>
  <si>
    <t>IDM Meruya Ilir</t>
  </si>
  <si>
    <t>YO98200141</t>
  </si>
  <si>
    <t>2292</t>
  </si>
  <si>
    <t>2293</t>
  </si>
  <si>
    <t>604M</t>
  </si>
  <si>
    <t>IDM Kertijayan Pekalongan</t>
  </si>
  <si>
    <t>YH98200128</t>
  </si>
  <si>
    <t>2294</t>
  </si>
  <si>
    <t>6052</t>
  </si>
  <si>
    <t>BPR Mahkota</t>
  </si>
  <si>
    <t>YR21400298</t>
  </si>
  <si>
    <t>2295</t>
  </si>
  <si>
    <t>605A</t>
  </si>
  <si>
    <t>IDM Teratai Raya 133 Bdg</t>
  </si>
  <si>
    <t>YO27200025</t>
  </si>
  <si>
    <t>2296</t>
  </si>
  <si>
    <t>605K</t>
  </si>
  <si>
    <t>IDM Plawangan Rembang</t>
  </si>
  <si>
    <t>YO27200822</t>
  </si>
  <si>
    <t>2297</t>
  </si>
  <si>
    <t>605R</t>
  </si>
  <si>
    <t>Apt Cervino Village</t>
  </si>
  <si>
    <t>YR21400227</t>
  </si>
  <si>
    <t>2298</t>
  </si>
  <si>
    <t>605T</t>
  </si>
  <si>
    <t>Harmoni Exchange 1</t>
  </si>
  <si>
    <t>YR21400089</t>
  </si>
  <si>
    <t>2299</t>
  </si>
  <si>
    <t>605U</t>
  </si>
  <si>
    <t>GS Spm Legenda Wisata</t>
  </si>
  <si>
    <t>YR21400072</t>
  </si>
  <si>
    <t>2300</t>
  </si>
  <si>
    <t>605Z</t>
  </si>
  <si>
    <t>Indomaret Kopo Cirangrang Bandung</t>
  </si>
  <si>
    <t>YR20400264</t>
  </si>
  <si>
    <t>2301</t>
  </si>
  <si>
    <t>606C</t>
  </si>
  <si>
    <t>RS Indriati Solo Baru 1</t>
  </si>
  <si>
    <t>YR20400221</t>
  </si>
  <si>
    <t>606K</t>
  </si>
  <si>
    <t>Alfa Sukomoro Banyuasin</t>
  </si>
  <si>
    <t>YR20400500</t>
  </si>
  <si>
    <t>2303</t>
  </si>
  <si>
    <t>606L</t>
  </si>
  <si>
    <t>IDM Botania Batam</t>
  </si>
  <si>
    <t>YR20400391</t>
  </si>
  <si>
    <t>2304</t>
  </si>
  <si>
    <t>606M</t>
  </si>
  <si>
    <t>IDM Golden Land Batam</t>
  </si>
  <si>
    <t>YR20400399</t>
  </si>
  <si>
    <t>2305</t>
  </si>
  <si>
    <t>606N</t>
  </si>
  <si>
    <t>ICE BSD Serpong 1</t>
  </si>
  <si>
    <t>YR21400098</t>
  </si>
  <si>
    <t>2306</t>
  </si>
  <si>
    <t>606P</t>
  </si>
  <si>
    <t>RS Mitra Keluarga Gading</t>
  </si>
  <si>
    <t>YR20400289</t>
  </si>
  <si>
    <t>2307</t>
  </si>
  <si>
    <t>606Q</t>
  </si>
  <si>
    <t>Fresh Market GLC</t>
  </si>
  <si>
    <t>YR20400259</t>
  </si>
  <si>
    <t>2308</t>
  </si>
  <si>
    <t>6071</t>
  </si>
  <si>
    <t>SPBU Coco Cipularang Jalur B</t>
  </si>
  <si>
    <t>YR20400059</t>
  </si>
  <si>
    <t>2309</t>
  </si>
  <si>
    <t>6079</t>
  </si>
  <si>
    <t>Superindo Cirendeu</t>
  </si>
  <si>
    <t>YH98200165</t>
  </si>
  <si>
    <t>2310</t>
  </si>
  <si>
    <t>607B</t>
  </si>
  <si>
    <t>IDM Hayam Wuruk Denpasar</t>
  </si>
  <si>
    <t>2311</t>
  </si>
  <si>
    <t>607C</t>
  </si>
  <si>
    <t>Balaikota Surakarta 1</t>
  </si>
  <si>
    <t>YO27200837</t>
  </si>
  <si>
    <t>6085</t>
  </si>
  <si>
    <t>Gedung PPBI</t>
  </si>
  <si>
    <t>YR21400199</t>
  </si>
  <si>
    <t>2313</t>
  </si>
  <si>
    <t>608J</t>
  </si>
  <si>
    <t>Nur Nuzulul Fitrah</t>
  </si>
  <si>
    <t>IDM Lamteh Aceh</t>
  </si>
  <si>
    <t>YR20400405</t>
  </si>
  <si>
    <t>2314</t>
  </si>
  <si>
    <t>609K</t>
  </si>
  <si>
    <t>IDM Casagrande</t>
  </si>
  <si>
    <t>YO27200279</t>
  </si>
  <si>
    <t>2315</t>
  </si>
  <si>
    <t>609W</t>
  </si>
  <si>
    <t>IDM Raya Senggigi Lombok</t>
  </si>
  <si>
    <t>2316</t>
  </si>
  <si>
    <t>6101</t>
  </si>
  <si>
    <t>PT HM Sampoerna</t>
  </si>
  <si>
    <t>YR21400293</t>
  </si>
  <si>
    <t>2317</t>
  </si>
  <si>
    <t>610E</t>
  </si>
  <si>
    <t>IDM Hybrid Paniki I</t>
  </si>
  <si>
    <t>YO27200650</t>
  </si>
  <si>
    <t>2318</t>
  </si>
  <si>
    <t>610F</t>
  </si>
  <si>
    <t>Fourpoint Surabaya Hotel</t>
  </si>
  <si>
    <t>YO27200174</t>
  </si>
  <si>
    <t>2319</t>
  </si>
  <si>
    <t>610U</t>
  </si>
  <si>
    <t>Alfa Puri Surya Jaya Sdj</t>
  </si>
  <si>
    <t>YO27200546</t>
  </si>
  <si>
    <t>2320</t>
  </si>
  <si>
    <t>610Y</t>
  </si>
  <si>
    <t>IDM Golden Palm Jkt</t>
  </si>
  <si>
    <t>YO98200184</t>
  </si>
  <si>
    <t>2321</t>
  </si>
  <si>
    <t>611M</t>
  </si>
  <si>
    <t>Alfa Cemara Hijau</t>
  </si>
  <si>
    <t>YO27200696</t>
  </si>
  <si>
    <t>611N</t>
  </si>
  <si>
    <t>Alfa Paal Lima Jambi</t>
  </si>
  <si>
    <t>YO27200539</t>
  </si>
  <si>
    <t>2323</t>
  </si>
  <si>
    <t>611V</t>
  </si>
  <si>
    <t>Resto Omah Sae</t>
  </si>
  <si>
    <t>YO27200019</t>
  </si>
  <si>
    <t>2324</t>
  </si>
  <si>
    <t>611X</t>
  </si>
  <si>
    <t>IDM Paciran Timur Lmg</t>
  </si>
  <si>
    <t>YO27200558</t>
  </si>
  <si>
    <t>2325</t>
  </si>
  <si>
    <t>611Z</t>
  </si>
  <si>
    <t>Alfa Kerobokan III</t>
  </si>
  <si>
    <t>2326</t>
  </si>
  <si>
    <t>6123</t>
  </si>
  <si>
    <t>Klinik Dr Heru</t>
  </si>
  <si>
    <t>YR21400321</t>
  </si>
  <si>
    <t>2327</t>
  </si>
  <si>
    <t>6124</t>
  </si>
  <si>
    <t>SPBU CO Pramuka</t>
  </si>
  <si>
    <t>YN23200139</t>
  </si>
  <si>
    <t>2328</t>
  </si>
  <si>
    <t>6125</t>
  </si>
  <si>
    <t>RS Permata Medika</t>
  </si>
  <si>
    <t>YH98200183</t>
  </si>
  <si>
    <t>2329</t>
  </si>
  <si>
    <t>612N</t>
  </si>
  <si>
    <t>IDM Convenience Kertajaya</t>
  </si>
  <si>
    <t>YO27200501</t>
  </si>
  <si>
    <t>2330</t>
  </si>
  <si>
    <t>612W</t>
  </si>
  <si>
    <t>IDM Bromo Simp Setia Budi</t>
  </si>
  <si>
    <t>YO27200445</t>
  </si>
  <si>
    <t>2331</t>
  </si>
  <si>
    <t>6139</t>
  </si>
  <si>
    <t>Mulia Star Bitung</t>
  </si>
  <si>
    <t>YR20400413</t>
  </si>
  <si>
    <t>2332</t>
  </si>
  <si>
    <t>613A</t>
  </si>
  <si>
    <t>Alfa Leuwisadeng II</t>
  </si>
  <si>
    <t>YO98200072</t>
  </si>
  <si>
    <t>2333</t>
  </si>
  <si>
    <t>613J</t>
  </si>
  <si>
    <t>IDM Tanjung Datuk Pkb</t>
  </si>
  <si>
    <t>YO27200678</t>
  </si>
  <si>
    <t>2334</t>
  </si>
  <si>
    <t>614A</t>
  </si>
  <si>
    <t>IDM Sukoasri Sidoarjo</t>
  </si>
  <si>
    <t>YO27200735</t>
  </si>
  <si>
    <t>2335</t>
  </si>
  <si>
    <t>614B</t>
  </si>
  <si>
    <t>IDM Darmo Indah Timur 09</t>
  </si>
  <si>
    <t>YO27200519</t>
  </si>
  <si>
    <t>2336</t>
  </si>
  <si>
    <t>614W</t>
  </si>
  <si>
    <t>Ada Swalayan Kudus</t>
  </si>
  <si>
    <t>YK19200394</t>
  </si>
  <si>
    <t>2337</t>
  </si>
  <si>
    <t>614Y</t>
  </si>
  <si>
    <t>CK Kamboja BAL0270</t>
  </si>
  <si>
    <t>2338</t>
  </si>
  <si>
    <t>614Z</t>
  </si>
  <si>
    <t>Maju Bersama B Zein Hamid</t>
  </si>
  <si>
    <t>YR21400211</t>
  </si>
  <si>
    <t>2339</t>
  </si>
  <si>
    <t>YR21400333</t>
  </si>
  <si>
    <t>2340</t>
  </si>
  <si>
    <t>615C</t>
  </si>
  <si>
    <t>IDM Hybrid Kenjeran 466</t>
  </si>
  <si>
    <t>YO27200079</t>
  </si>
  <si>
    <t>2341</t>
  </si>
  <si>
    <t>615H</t>
  </si>
  <si>
    <t>IDM Mahakam Bengkulu</t>
  </si>
  <si>
    <t>YR20400382</t>
  </si>
  <si>
    <t>2342</t>
  </si>
  <si>
    <t>615Q</t>
  </si>
  <si>
    <t>Hokky Darmo Harapan</t>
  </si>
  <si>
    <t>YO27200600</t>
  </si>
  <si>
    <t>2343</t>
  </si>
  <si>
    <t>6165</t>
  </si>
  <si>
    <t>Primatexco</t>
  </si>
  <si>
    <t>YR21400316</t>
  </si>
  <si>
    <t>2344</t>
  </si>
  <si>
    <t>6169</t>
  </si>
  <si>
    <t>RS Prasetya Bunda</t>
  </si>
  <si>
    <t>YR21400166</t>
  </si>
  <si>
    <t>2345</t>
  </si>
  <si>
    <t>616F</t>
  </si>
  <si>
    <t>IDM Kozko Citraland Sby</t>
  </si>
  <si>
    <t>YO27200237</t>
  </si>
  <si>
    <t>2346</t>
  </si>
  <si>
    <t>616N</t>
  </si>
  <si>
    <t>Hotel D Green</t>
  </si>
  <si>
    <t>YR20400440</t>
  </si>
  <si>
    <t>2347</t>
  </si>
  <si>
    <t>616U</t>
  </si>
  <si>
    <t>PT Sintong Abadi</t>
  </si>
  <si>
    <t>YO27200839</t>
  </si>
  <si>
    <t>2348</t>
  </si>
  <si>
    <t>6177</t>
  </si>
  <si>
    <t>LotteM Yogyakarta</t>
  </si>
  <si>
    <t>YR21400344</t>
  </si>
  <si>
    <t>2349</t>
  </si>
  <si>
    <t>617B</t>
  </si>
  <si>
    <t>SPBU 5483508 bypas BIL</t>
  </si>
  <si>
    <t>2350</t>
  </si>
  <si>
    <t>617C</t>
  </si>
  <si>
    <t>RM Taliwang II Pemenang</t>
  </si>
  <si>
    <t>2351</t>
  </si>
  <si>
    <t>617D</t>
  </si>
  <si>
    <t>IDM Tanjungsari Surabaya</t>
  </si>
  <si>
    <t>YO27200592</t>
  </si>
  <si>
    <t>2352</t>
  </si>
  <si>
    <t>YR21400305</t>
  </si>
  <si>
    <t>2353</t>
  </si>
  <si>
    <t>6189</t>
  </si>
  <si>
    <t>PT Leading Garment Ind</t>
  </si>
  <si>
    <t>YR21400489</t>
  </si>
  <si>
    <t>2354</t>
  </si>
  <si>
    <t>618Q</t>
  </si>
  <si>
    <t>IDM Laswi Baleendah 38</t>
  </si>
  <si>
    <t>YO27200302</t>
  </si>
  <si>
    <t>2355</t>
  </si>
  <si>
    <t>618R</t>
  </si>
  <si>
    <t>IDM Rubby Residence Bdg</t>
  </si>
  <si>
    <t>YO27200023</t>
  </si>
  <si>
    <t>2356</t>
  </si>
  <si>
    <t>6199</t>
  </si>
  <si>
    <t>Griya Solo Pos</t>
  </si>
  <si>
    <t>YR21400331</t>
  </si>
  <si>
    <t>2357</t>
  </si>
  <si>
    <t>619A</t>
  </si>
  <si>
    <t>Taman Rama Jimbaran</t>
  </si>
  <si>
    <t>619E</t>
  </si>
  <si>
    <t>Minimarket Kembar Artha</t>
  </si>
  <si>
    <t>2359</t>
  </si>
  <si>
    <t>619L</t>
  </si>
  <si>
    <t>Alfa Suprapto Setu IV</t>
  </si>
  <si>
    <t>YO98200055</t>
  </si>
  <si>
    <t>2360</t>
  </si>
  <si>
    <t>619T</t>
  </si>
  <si>
    <t>Hotel Citra</t>
  </si>
  <si>
    <t>YR21400389</t>
  </si>
  <si>
    <t>2361</t>
  </si>
  <si>
    <t>619X</t>
  </si>
  <si>
    <t>IDM Solo Km 11</t>
  </si>
  <si>
    <t>YO27200324</t>
  </si>
  <si>
    <t>2362</t>
  </si>
  <si>
    <t>620B</t>
  </si>
  <si>
    <t>Alfa Sentot Alibasa II</t>
  </si>
  <si>
    <t>YO27200963</t>
  </si>
  <si>
    <t>2363</t>
  </si>
  <si>
    <t>620W</t>
  </si>
  <si>
    <t>Alfa Kimaja Kedaton Bdl</t>
  </si>
  <si>
    <t>YR20400343</t>
  </si>
  <si>
    <t>2364</t>
  </si>
  <si>
    <t>621J</t>
  </si>
  <si>
    <t>IDM Sidakarya Denpasar</t>
  </si>
  <si>
    <t>2365</t>
  </si>
  <si>
    <t>621W</t>
  </si>
  <si>
    <t>Psr Jaya Asem Reges</t>
  </si>
  <si>
    <t>YN23200103</t>
  </si>
  <si>
    <t>2366</t>
  </si>
  <si>
    <t>621X</t>
  </si>
  <si>
    <t>IDM Gatot Subroto III Bdl</t>
  </si>
  <si>
    <t>YN23200003</t>
  </si>
  <si>
    <t>2367</t>
  </si>
  <si>
    <t>622C</t>
  </si>
  <si>
    <t>Alfa Villa Kenali Jambi</t>
  </si>
  <si>
    <t>YO27200879</t>
  </si>
  <si>
    <t>2368</t>
  </si>
  <si>
    <t>622F</t>
  </si>
  <si>
    <t>Alfa Mayang SKH</t>
  </si>
  <si>
    <t>YO27200782</t>
  </si>
  <si>
    <t>2369</t>
  </si>
  <si>
    <t>622H</t>
  </si>
  <si>
    <t>IDM Pulau Saelus Denpasar</t>
  </si>
  <si>
    <t>2370</t>
  </si>
  <si>
    <t>622J</t>
  </si>
  <si>
    <t>Chandra Antasari</t>
  </si>
  <si>
    <t>YO27200708</t>
  </si>
  <si>
    <t>2371</t>
  </si>
  <si>
    <t>622K</t>
  </si>
  <si>
    <t>IDM Abihasan Palembang</t>
  </si>
  <si>
    <t>YO27200813</t>
  </si>
  <si>
    <t>2372</t>
  </si>
  <si>
    <t>622U</t>
  </si>
  <si>
    <t>IDM Balongsari Tama</t>
  </si>
  <si>
    <t>YO27200383</t>
  </si>
  <si>
    <t>2373</t>
  </si>
  <si>
    <t>6234</t>
  </si>
  <si>
    <t>Bandara Juanda</t>
  </si>
  <si>
    <t>YO27200015</t>
  </si>
  <si>
    <t>6235</t>
  </si>
  <si>
    <t>Bandara Juanda 2</t>
  </si>
  <si>
    <t>YR21400225</t>
  </si>
  <si>
    <t>2375</t>
  </si>
  <si>
    <t>623C</t>
  </si>
  <si>
    <t>Yomart Gerlong 1</t>
  </si>
  <si>
    <t>YO27200050</t>
  </si>
  <si>
    <t>2376</t>
  </si>
  <si>
    <t>623D</t>
  </si>
  <si>
    <t>Alfa Abdullah Syafei</t>
  </si>
  <si>
    <t>YO98200076</t>
  </si>
  <si>
    <t>2377</t>
  </si>
  <si>
    <t>624B</t>
  </si>
  <si>
    <t>Hotel Wiko</t>
  </si>
  <si>
    <t>SSI KARIMUN</t>
  </si>
  <si>
    <t>YR21400268</t>
  </si>
  <si>
    <t>2378</t>
  </si>
  <si>
    <t>624F</t>
  </si>
  <si>
    <t>Minimart Kediri III Bdg</t>
  </si>
  <si>
    <t>2379</t>
  </si>
  <si>
    <t>624N</t>
  </si>
  <si>
    <t>IDM Hybrid Jensud 25 Bpn</t>
  </si>
  <si>
    <t>YO27200313</t>
  </si>
  <si>
    <t>2380</t>
  </si>
  <si>
    <t>624P</t>
  </si>
  <si>
    <t>IDM Plus Pinangsia II</t>
  </si>
  <si>
    <t>YR20400279</t>
  </si>
  <si>
    <t>2381</t>
  </si>
  <si>
    <t>624T</t>
  </si>
  <si>
    <t>SPBU TuakDaunMerah Kupang</t>
  </si>
  <si>
    <t>2382</t>
  </si>
  <si>
    <t>624V</t>
  </si>
  <si>
    <t>IDM Pesantren 133 Cimahi</t>
  </si>
  <si>
    <t>YO27200181</t>
  </si>
  <si>
    <t>2383</t>
  </si>
  <si>
    <t>6253</t>
  </si>
  <si>
    <t>SPBU Dr Wahidin 2 Semar</t>
  </si>
  <si>
    <t>YR20400455</t>
  </si>
  <si>
    <t>2384</t>
  </si>
  <si>
    <t>625B</t>
  </si>
  <si>
    <t>Capital Building</t>
  </si>
  <si>
    <t>YR20400056</t>
  </si>
  <si>
    <t>2385</t>
  </si>
  <si>
    <t>625H</t>
  </si>
  <si>
    <t>Minimart TAB 3 Kediri Tbn</t>
  </si>
  <si>
    <t>2386</t>
  </si>
  <si>
    <t>625Q</t>
  </si>
  <si>
    <t>Hotel Pyramid Suites</t>
  </si>
  <si>
    <t>YR21400108</t>
  </si>
  <si>
    <t>2387</t>
  </si>
  <si>
    <t>625T</t>
  </si>
  <si>
    <t>AlfaMd Brigjen Katamso II</t>
  </si>
  <si>
    <t>YO27200568</t>
  </si>
  <si>
    <t>2388</t>
  </si>
  <si>
    <t>625U</t>
  </si>
  <si>
    <t>IDM Zona Eropa</t>
  </si>
  <si>
    <t>YO98200003</t>
  </si>
  <si>
    <t>2389</t>
  </si>
  <si>
    <t>625X</t>
  </si>
  <si>
    <t>Indomaret Yos Sudarso Palangkaraya</t>
  </si>
  <si>
    <t>YR21400412</t>
  </si>
  <si>
    <t>2390</t>
  </si>
  <si>
    <t>6263</t>
  </si>
  <si>
    <t>Sariwarna Asli Textil Ind</t>
  </si>
  <si>
    <t>YR21400317</t>
  </si>
  <si>
    <t>2391</t>
  </si>
  <si>
    <t>626H</t>
  </si>
  <si>
    <t>IDM Sepakat 1 Pekanbaru</t>
  </si>
  <si>
    <t>YO27200697</t>
  </si>
  <si>
    <t>626V</t>
  </si>
  <si>
    <t>RS Provita Jayapura</t>
  </si>
  <si>
    <t>YO27200510</t>
  </si>
  <si>
    <t>2393</t>
  </si>
  <si>
    <t>6275</t>
  </si>
  <si>
    <t>Wisma Bumiputera</t>
  </si>
  <si>
    <t>YO27200932</t>
  </si>
  <si>
    <t>2395</t>
  </si>
  <si>
    <t>627B</t>
  </si>
  <si>
    <t>IDM HOS Cokro Jambi</t>
  </si>
  <si>
    <t>YN23200012</t>
  </si>
  <si>
    <t>2396</t>
  </si>
  <si>
    <t>628A</t>
  </si>
  <si>
    <t>KFC Bintaro Sektor 9 1</t>
  </si>
  <si>
    <t>YR21400062</t>
  </si>
  <si>
    <t>2397</t>
  </si>
  <si>
    <t>628C</t>
  </si>
  <si>
    <t>Fresh Market Grand Galaxy</t>
  </si>
  <si>
    <t>YO27201050</t>
  </si>
  <si>
    <t>2398</t>
  </si>
  <si>
    <t>628K</t>
  </si>
  <si>
    <t>IDM Mangga Besar IX Jkt</t>
  </si>
  <si>
    <t>YO98200063</t>
  </si>
  <si>
    <t>2399</t>
  </si>
  <si>
    <t>6302</t>
  </si>
  <si>
    <t>Suzuki Merdeka</t>
  </si>
  <si>
    <t>YR20400243</t>
  </si>
  <si>
    <t>630C</t>
  </si>
  <si>
    <t>Araya Mart</t>
  </si>
  <si>
    <t>YN23200091</t>
  </si>
  <si>
    <t>2401</t>
  </si>
  <si>
    <t>630M</t>
  </si>
  <si>
    <t>IDM Garuda 41</t>
  </si>
  <si>
    <t>YO98200193</t>
  </si>
  <si>
    <t>2402</t>
  </si>
  <si>
    <t>630X</t>
  </si>
  <si>
    <t>Aston Inn Hotel Mataram</t>
  </si>
  <si>
    <t>2403</t>
  </si>
  <si>
    <t>631L</t>
  </si>
  <si>
    <t>RS Bhayangkara Balikpapan</t>
  </si>
  <si>
    <t>YR21400082</t>
  </si>
  <si>
    <t>2404</t>
  </si>
  <si>
    <t>631T</t>
  </si>
  <si>
    <t>Alfa Jembatan Lima VI</t>
  </si>
  <si>
    <t>YO27201203</t>
  </si>
  <si>
    <t>2405</t>
  </si>
  <si>
    <t>631U</t>
  </si>
  <si>
    <t>IDM Zein Hamid</t>
  </si>
  <si>
    <t>YO27200632</t>
  </si>
  <si>
    <t>2406</t>
  </si>
  <si>
    <t>632K</t>
  </si>
  <si>
    <t>Lawson Kino Tower</t>
  </si>
  <si>
    <t>YO98200166</t>
  </si>
  <si>
    <t>2407</t>
  </si>
  <si>
    <t>633J</t>
  </si>
  <si>
    <t>IDM By Pass BIL IV</t>
  </si>
  <si>
    <t>2408</t>
  </si>
  <si>
    <t>633Z</t>
  </si>
  <si>
    <t>TransM Cilandak</t>
  </si>
  <si>
    <t>YO27201115</t>
  </si>
  <si>
    <t>2409</t>
  </si>
  <si>
    <t>6346</t>
  </si>
  <si>
    <t>DepoB Sda</t>
  </si>
  <si>
    <t>YR21400252</t>
  </si>
  <si>
    <t>2410</t>
  </si>
  <si>
    <t>634B</t>
  </si>
  <si>
    <t>Alfamart Jendral Sudirman</t>
  </si>
  <si>
    <t>2411</t>
  </si>
  <si>
    <t>634E</t>
  </si>
  <si>
    <t>IDM Otista Sukabumi</t>
  </si>
  <si>
    <t>YH98200114</t>
  </si>
  <si>
    <t>2412</t>
  </si>
  <si>
    <t>634J</t>
  </si>
  <si>
    <t>Alfa Puyung Lombok</t>
  </si>
  <si>
    <t>2413</t>
  </si>
  <si>
    <t>634L</t>
  </si>
  <si>
    <t>AlfaMd Sis Al Jufri Palu</t>
  </si>
  <si>
    <t>YR20400469</t>
  </si>
  <si>
    <t>2414</t>
  </si>
  <si>
    <t>634Y</t>
  </si>
  <si>
    <t>IDM M Kahfi no 29</t>
  </si>
  <si>
    <t>YO27200884</t>
  </si>
  <si>
    <t>2415</t>
  </si>
  <si>
    <t>635D</t>
  </si>
  <si>
    <t>Hotel Mulia Senayan 1</t>
  </si>
  <si>
    <t>YR21400018</t>
  </si>
  <si>
    <t>2416</t>
  </si>
  <si>
    <t>635E</t>
  </si>
  <si>
    <t>Jatim Park III</t>
  </si>
  <si>
    <t>YO27200740</t>
  </si>
  <si>
    <t>2417</t>
  </si>
  <si>
    <t>635L</t>
  </si>
  <si>
    <t>IDM Rawamangun Muka</t>
  </si>
  <si>
    <t>YO27201000</t>
  </si>
  <si>
    <t>2418</t>
  </si>
  <si>
    <t>636F</t>
  </si>
  <si>
    <t>Alfa Mayor Alianyang</t>
  </si>
  <si>
    <t>YO27200583</t>
  </si>
  <si>
    <t>2419</t>
  </si>
  <si>
    <t>636H</t>
  </si>
  <si>
    <t>IDM Tjg Batu Singkawang</t>
  </si>
  <si>
    <t>YO27200070</t>
  </si>
  <si>
    <t>2420</t>
  </si>
  <si>
    <t>636K</t>
  </si>
  <si>
    <t>Alfa DI Panjaitan Ktpang</t>
  </si>
  <si>
    <t>YO27200194</t>
  </si>
  <si>
    <t>2421</t>
  </si>
  <si>
    <t>636L</t>
  </si>
  <si>
    <t>Alfa Suprapto Ketapang</t>
  </si>
  <si>
    <t>YO27200193</t>
  </si>
  <si>
    <t>2422</t>
  </si>
  <si>
    <t>636M</t>
  </si>
  <si>
    <t>IDM Rasau Jaya Kubu Raya</t>
  </si>
  <si>
    <t>YR21400158</t>
  </si>
  <si>
    <t>2423</t>
  </si>
  <si>
    <t>636P</t>
  </si>
  <si>
    <t>SPBU CO Pakuwon City 51</t>
  </si>
  <si>
    <t>YR20400064</t>
  </si>
  <si>
    <t>2424</t>
  </si>
  <si>
    <t>636Z</t>
  </si>
  <si>
    <t>YO27200977</t>
  </si>
  <si>
    <t>2425</t>
  </si>
  <si>
    <t>637J</t>
  </si>
  <si>
    <t>CeriaM Permata Depok</t>
  </si>
  <si>
    <t>YR21400141</t>
  </si>
  <si>
    <t>2426</t>
  </si>
  <si>
    <t>637R</t>
  </si>
  <si>
    <t>Alfa Kebantenan III</t>
  </si>
  <si>
    <t>YO27201169</t>
  </si>
  <si>
    <t>2427</t>
  </si>
  <si>
    <t>637U</t>
  </si>
  <si>
    <t>Bogor Great Mall</t>
  </si>
  <si>
    <t>YO27200919</t>
  </si>
  <si>
    <t>2428</t>
  </si>
  <si>
    <t>6382</t>
  </si>
  <si>
    <t>Rest Area Km 13.5 Jkt</t>
  </si>
  <si>
    <t>YH98200207</t>
  </si>
  <si>
    <t>2429</t>
  </si>
  <si>
    <t>638E</t>
  </si>
  <si>
    <t>Indogrosir Solo</t>
  </si>
  <si>
    <t>YH98200252</t>
  </si>
  <si>
    <t>2430</t>
  </si>
  <si>
    <t>638R</t>
  </si>
  <si>
    <t>IDM Hybrid Siliwangi</t>
  </si>
  <si>
    <t>YN23200046</t>
  </si>
  <si>
    <t>2431</t>
  </si>
  <si>
    <t>YO27201071</t>
  </si>
  <si>
    <t>2432</t>
  </si>
  <si>
    <t>638Y</t>
  </si>
  <si>
    <t>IDM Betung Raya</t>
  </si>
  <si>
    <t>YN23200131</t>
  </si>
  <si>
    <t>2433</t>
  </si>
  <si>
    <t>6396</t>
  </si>
  <si>
    <t>RSB Limiyati</t>
  </si>
  <si>
    <t>YR21400487</t>
  </si>
  <si>
    <t>2434</t>
  </si>
  <si>
    <t>DepoB Soetta</t>
  </si>
  <si>
    <t>YO27200304</t>
  </si>
  <si>
    <t>2435</t>
  </si>
  <si>
    <t>6399</t>
  </si>
  <si>
    <t>RS Santo Borromeus</t>
  </si>
  <si>
    <t>YO27200202</t>
  </si>
  <si>
    <t>2436</t>
  </si>
  <si>
    <t>639D</t>
  </si>
  <si>
    <t>RS Ari Canti Mas Ubud 1</t>
  </si>
  <si>
    <t>2437</t>
  </si>
  <si>
    <t>639H</t>
  </si>
  <si>
    <t>IDM Kebun Cengkeh 15 1</t>
  </si>
  <si>
    <t>YR20400486</t>
  </si>
  <si>
    <t>2438</t>
  </si>
  <si>
    <t>639J</t>
  </si>
  <si>
    <t>Grand Cikini Resto 1</t>
  </si>
  <si>
    <t>YO27200418</t>
  </si>
  <si>
    <t>2439</t>
  </si>
  <si>
    <t>639M</t>
  </si>
  <si>
    <t>AlfaMd Cemengkalang Sdj</t>
  </si>
  <si>
    <t>YO27200518</t>
  </si>
  <si>
    <t>2440</t>
  </si>
  <si>
    <t>639P</t>
  </si>
  <si>
    <t>IDM DT ZA Pagaralam</t>
  </si>
  <si>
    <t>YR21400409</t>
  </si>
  <si>
    <t>2441</t>
  </si>
  <si>
    <t>639Q</t>
  </si>
  <si>
    <t>Alfa Pasar Pal</t>
  </si>
  <si>
    <t>YO27200196</t>
  </si>
  <si>
    <t>2442</t>
  </si>
  <si>
    <t>639T</t>
  </si>
  <si>
    <t>Alfa Tambak Sogra 1</t>
  </si>
  <si>
    <t>YO27200857</t>
  </si>
  <si>
    <t>2443</t>
  </si>
  <si>
    <t>639V</t>
  </si>
  <si>
    <t>IDM Batama Park 1 Batam</t>
  </si>
  <si>
    <t>YR21400448</t>
  </si>
  <si>
    <t>2444</t>
  </si>
  <si>
    <t>YR21400235</t>
  </si>
  <si>
    <t>2445</t>
  </si>
  <si>
    <t>640L</t>
  </si>
  <si>
    <t>The Resonanz Music Studio</t>
  </si>
  <si>
    <t>YO98200296</t>
  </si>
  <si>
    <t>2446</t>
  </si>
  <si>
    <t>640T</t>
  </si>
  <si>
    <t>Swalayan Fresh Jambi 1</t>
  </si>
  <si>
    <t>YN23200043</t>
  </si>
  <si>
    <t>2447</t>
  </si>
  <si>
    <t>641C</t>
  </si>
  <si>
    <t>Transmart Malang 1</t>
  </si>
  <si>
    <t>YR21400232</t>
  </si>
  <si>
    <t>2448</t>
  </si>
  <si>
    <t>641F</t>
  </si>
  <si>
    <t>Superindo Wahidin Smg</t>
  </si>
  <si>
    <t>YO27200818</t>
  </si>
  <si>
    <t>2449</t>
  </si>
  <si>
    <t>641J</t>
  </si>
  <si>
    <t>Kharis Wahyudi</t>
  </si>
  <si>
    <t>IDM Sambimulyo</t>
  </si>
  <si>
    <t>YO27200581</t>
  </si>
  <si>
    <t>2450</t>
  </si>
  <si>
    <t>641N</t>
  </si>
  <si>
    <t>IDM Permata Alam Permai</t>
  </si>
  <si>
    <t>YO27200509</t>
  </si>
  <si>
    <t>2451</t>
  </si>
  <si>
    <t>641R</t>
  </si>
  <si>
    <t>Yay Kolese Santo Yusuf 1</t>
  </si>
  <si>
    <t>YR21400266</t>
  </si>
  <si>
    <t>2452</t>
  </si>
  <si>
    <t>641T</t>
  </si>
  <si>
    <t>Alfa KM 22 5 Banjarbaru</t>
  </si>
  <si>
    <t>YO27200467</t>
  </si>
  <si>
    <t>2453</t>
  </si>
  <si>
    <t>641V</t>
  </si>
  <si>
    <t>IDM Didi Sukardi Sukabumi</t>
  </si>
  <si>
    <t>YO27200170</t>
  </si>
  <si>
    <t>641Z</t>
  </si>
  <si>
    <t>IDM Gampingan</t>
  </si>
  <si>
    <t>YO27200371</t>
  </si>
  <si>
    <t>642M</t>
  </si>
  <si>
    <t>Terminal Merak Sosoro</t>
  </si>
  <si>
    <t>YO27201154</t>
  </si>
  <si>
    <t>2456</t>
  </si>
  <si>
    <t>642W</t>
  </si>
  <si>
    <t>IDM Lamongrejo</t>
  </si>
  <si>
    <t>YO27200487</t>
  </si>
  <si>
    <t>642Z</t>
  </si>
  <si>
    <t>Ace Siliwangi</t>
  </si>
  <si>
    <t>YO27200142</t>
  </si>
  <si>
    <t>2458</t>
  </si>
  <si>
    <t>643D</t>
  </si>
  <si>
    <t>IDM Talaga Sari Sukabumi</t>
  </si>
  <si>
    <t>YO27200283</t>
  </si>
  <si>
    <t>2459</t>
  </si>
  <si>
    <t>643E</t>
  </si>
  <si>
    <t>Alfa Cijalingan Cicantaya</t>
  </si>
  <si>
    <t>YO27200272</t>
  </si>
  <si>
    <t>2460</t>
  </si>
  <si>
    <t>643F</t>
  </si>
  <si>
    <t>Alfa Kopo Ketapang 2</t>
  </si>
  <si>
    <t>YO27200376</t>
  </si>
  <si>
    <t>2461</t>
  </si>
  <si>
    <t>643K</t>
  </si>
  <si>
    <t>Alfa Hidup Baru</t>
  </si>
  <si>
    <t>YO98200031</t>
  </si>
  <si>
    <t>2462</t>
  </si>
  <si>
    <t>2463</t>
  </si>
  <si>
    <t>643W</t>
  </si>
  <si>
    <t>Alfa Warakas III</t>
  </si>
  <si>
    <t>YO98200033</t>
  </si>
  <si>
    <t>2464</t>
  </si>
  <si>
    <t>6443</t>
  </si>
  <si>
    <t>Pondok Indah Golf</t>
  </si>
  <si>
    <t>YO27201015</t>
  </si>
  <si>
    <t>2465</t>
  </si>
  <si>
    <t>644N</t>
  </si>
  <si>
    <t>IDM Nanjung Bandung</t>
  </si>
  <si>
    <t>YO27200122</t>
  </si>
  <si>
    <t>2466</t>
  </si>
  <si>
    <t>644P</t>
  </si>
  <si>
    <t>IDM Rencong II</t>
  </si>
  <si>
    <t>YH98200017</t>
  </si>
  <si>
    <t>2467</t>
  </si>
  <si>
    <t>644W</t>
  </si>
  <si>
    <t>Alfa Lembang 2</t>
  </si>
  <si>
    <t>YO27201171</t>
  </si>
  <si>
    <t>2468</t>
  </si>
  <si>
    <t>645D</t>
  </si>
  <si>
    <t>Alfa Pasir Jambu II</t>
  </si>
  <si>
    <t>YO27200031</t>
  </si>
  <si>
    <t>2469</t>
  </si>
  <si>
    <t>645L</t>
  </si>
  <si>
    <t>Alfa Tatar Pitaloka</t>
  </si>
  <si>
    <t>YO27200106</t>
  </si>
  <si>
    <t>2470</t>
  </si>
  <si>
    <t>645M</t>
  </si>
  <si>
    <t>Alfa Gading Tutuka II</t>
  </si>
  <si>
    <t>YO27200115</t>
  </si>
  <si>
    <t>2471</t>
  </si>
  <si>
    <t>645T</t>
  </si>
  <si>
    <t>Alfa Bojongsoang 187 Bdg</t>
  </si>
  <si>
    <t>YO27200082</t>
  </si>
  <si>
    <t>2472</t>
  </si>
  <si>
    <t>645X</t>
  </si>
  <si>
    <t>RS Advent 1</t>
  </si>
  <si>
    <t>YO27200078</t>
  </si>
  <si>
    <t>645Y</t>
  </si>
  <si>
    <t>PT Kahatex Cijerah</t>
  </si>
  <si>
    <t>YR21400456</t>
  </si>
  <si>
    <t>2474</t>
  </si>
  <si>
    <t>646A</t>
  </si>
  <si>
    <t>Cirebon Mega Bangunan</t>
  </si>
  <si>
    <t>YR21400140</t>
  </si>
  <si>
    <t>2475</t>
  </si>
  <si>
    <t>646C</t>
  </si>
  <si>
    <t>Ringroad Citywalk 1</t>
  </si>
  <si>
    <t>YH98200050</t>
  </si>
  <si>
    <t>2476</t>
  </si>
  <si>
    <t>646F</t>
  </si>
  <si>
    <t>Wiego Houseware Medan 1</t>
  </si>
  <si>
    <t>YR20400398</t>
  </si>
  <si>
    <t>2477</t>
  </si>
  <si>
    <t>646J</t>
  </si>
  <si>
    <t>IDM Diponegoro Tayu 1</t>
  </si>
  <si>
    <t>YR21400334</t>
  </si>
  <si>
    <t>2478</t>
  </si>
  <si>
    <t>646L</t>
  </si>
  <si>
    <t>IDM Hybrid PB Sudirman 10</t>
  </si>
  <si>
    <t>YO27200233</t>
  </si>
  <si>
    <t>646N</t>
  </si>
  <si>
    <t>SPBU Juanda 1 Samarinda</t>
  </si>
  <si>
    <t>YO27200750</t>
  </si>
  <si>
    <t>2480</t>
  </si>
  <si>
    <t>646W</t>
  </si>
  <si>
    <t>CK Padonan Canggu</t>
  </si>
  <si>
    <t>2481</t>
  </si>
  <si>
    <t>646Y</t>
  </si>
  <si>
    <t>Alfa Raya Damai Pinyuh</t>
  </si>
  <si>
    <t>YR21400127</t>
  </si>
  <si>
    <t>2482</t>
  </si>
  <si>
    <t>647A</t>
  </si>
  <si>
    <t>Win Premier Hotel 1</t>
  </si>
  <si>
    <t>YO27201047</t>
  </si>
  <si>
    <t>2483</t>
  </si>
  <si>
    <t>647D</t>
  </si>
  <si>
    <t>Indomaret Raya Tanjungsari</t>
  </si>
  <si>
    <t>YH98200231</t>
  </si>
  <si>
    <t>647F</t>
  </si>
  <si>
    <t>SPBU Shell Kemang</t>
  </si>
  <si>
    <t>YR21400186</t>
  </si>
  <si>
    <t>2485</t>
  </si>
  <si>
    <t>647Q</t>
  </si>
  <si>
    <t>SPBU Shell Pemuda I</t>
  </si>
  <si>
    <t>YO27200974</t>
  </si>
  <si>
    <t>2486</t>
  </si>
  <si>
    <t>647Y</t>
  </si>
  <si>
    <t>Indogrosir Bandar Lampung</t>
  </si>
  <si>
    <t>YO27200659</t>
  </si>
  <si>
    <t>2487</t>
  </si>
  <si>
    <t>647Z</t>
  </si>
  <si>
    <t>Apt South Hills</t>
  </si>
  <si>
    <t>YO27201104</t>
  </si>
  <si>
    <t>2488</t>
  </si>
  <si>
    <t>648C</t>
  </si>
  <si>
    <t>Hyfresh Duta Garden</t>
  </si>
  <si>
    <t>YR21400048</t>
  </si>
  <si>
    <t>2489</t>
  </si>
  <si>
    <t>648D</t>
  </si>
  <si>
    <t>RS Lira Medika 1</t>
  </si>
  <si>
    <t>YR20400016</t>
  </si>
  <si>
    <t>2490</t>
  </si>
  <si>
    <t>648H</t>
  </si>
  <si>
    <t>Ahsanul Hisbullah</t>
  </si>
  <si>
    <t>Golden Hill Swalayan</t>
  </si>
  <si>
    <t>Luwuk</t>
  </si>
  <si>
    <t>YN23200068</t>
  </si>
  <si>
    <t>2491</t>
  </si>
  <si>
    <t>648K</t>
  </si>
  <si>
    <t>IDM Titi Bumi</t>
  </si>
  <si>
    <t>YN23200076</t>
  </si>
  <si>
    <t>2492</t>
  </si>
  <si>
    <t>648M</t>
  </si>
  <si>
    <t>CK Kusuma Negara</t>
  </si>
  <si>
    <t>YN23200041</t>
  </si>
  <si>
    <t>2493</t>
  </si>
  <si>
    <t>648N</t>
  </si>
  <si>
    <t>PT DMDT VIII</t>
  </si>
  <si>
    <t>YN23200026</t>
  </si>
  <si>
    <t>2494</t>
  </si>
  <si>
    <t>648P</t>
  </si>
  <si>
    <t>HyperM AR Hakim</t>
  </si>
  <si>
    <t>YN23200047</t>
  </si>
  <si>
    <t>2495</t>
  </si>
  <si>
    <t>648Q</t>
  </si>
  <si>
    <t>Alfa Ciateul Suherman</t>
  </si>
  <si>
    <t>YN23200100</t>
  </si>
  <si>
    <t>2496</t>
  </si>
  <si>
    <t>648R</t>
  </si>
  <si>
    <t>FF Blok M Plaza</t>
  </si>
  <si>
    <t>YN23200058</t>
  </si>
  <si>
    <t>2497</t>
  </si>
  <si>
    <t>648V</t>
  </si>
  <si>
    <t>RA Premiere Simatupang</t>
  </si>
  <si>
    <t>YN23200011</t>
  </si>
  <si>
    <t>2498</t>
  </si>
  <si>
    <t>6493</t>
  </si>
  <si>
    <t>Golden Market</t>
  </si>
  <si>
    <t>YR20400053</t>
  </si>
  <si>
    <t>2499</t>
  </si>
  <si>
    <t>6496</t>
  </si>
  <si>
    <t>Hotel Griya Laksana</t>
  </si>
  <si>
    <t>YR21400312</t>
  </si>
  <si>
    <t>2500</t>
  </si>
  <si>
    <t>649P</t>
  </si>
  <si>
    <t>Toko Satu Sama Gowa 1</t>
  </si>
  <si>
    <t>YO27200470</t>
  </si>
  <si>
    <t>2501</t>
  </si>
  <si>
    <t>649Q</t>
  </si>
  <si>
    <t>SPBU Dodo Toraja Utara</t>
  </si>
  <si>
    <t>YO27200319</t>
  </si>
  <si>
    <t>2502</t>
  </si>
  <si>
    <t>649R</t>
  </si>
  <si>
    <t>YO27200843</t>
  </si>
  <si>
    <t>2503</t>
  </si>
  <si>
    <t>649U</t>
  </si>
  <si>
    <t>Toko Mas Semar Nusantara</t>
  </si>
  <si>
    <t>YR21400324</t>
  </si>
  <si>
    <t>2504</t>
  </si>
  <si>
    <t>649Y</t>
  </si>
  <si>
    <t>Alfa Batanghari 1</t>
  </si>
  <si>
    <t>2505</t>
  </si>
  <si>
    <t>6504</t>
  </si>
  <si>
    <t>PT Sari Warna Asli Textil</t>
  </si>
  <si>
    <t>YO27200878</t>
  </si>
  <si>
    <t>2506</t>
  </si>
  <si>
    <t>650C</t>
  </si>
  <si>
    <t>Akbar Suriyadi</t>
  </si>
  <si>
    <t>IDM Oevang Oeray2 Sintang</t>
  </si>
  <si>
    <t>KUBU RAYA</t>
  </si>
  <si>
    <t>Sintang</t>
  </si>
  <si>
    <t>YR21400400</t>
  </si>
  <si>
    <t>2507</t>
  </si>
  <si>
    <t>650D</t>
  </si>
  <si>
    <t>IDM Mujahidin Raya 1</t>
  </si>
  <si>
    <t>YR21400415</t>
  </si>
  <si>
    <t>2508</t>
  </si>
  <si>
    <t>650F</t>
  </si>
  <si>
    <t>IDM Pondok Lestari 1</t>
  </si>
  <si>
    <t>YO27201089</t>
  </si>
  <si>
    <t>2509</t>
  </si>
  <si>
    <t>650J</t>
  </si>
  <si>
    <t>IDM Karya 1 Pkb 1</t>
  </si>
  <si>
    <t>YR20400009</t>
  </si>
  <si>
    <t>2510</t>
  </si>
  <si>
    <t>650K</t>
  </si>
  <si>
    <t>OJK Denpasar 1</t>
  </si>
  <si>
    <t>2511</t>
  </si>
  <si>
    <t>650P</t>
  </si>
  <si>
    <t>Alfa Cempaka Raya Bjm 1</t>
  </si>
  <si>
    <t>YO27200777</t>
  </si>
  <si>
    <t>2512</t>
  </si>
  <si>
    <t>650R</t>
  </si>
  <si>
    <t>Alfa Surgi Mufti Bjm 1</t>
  </si>
  <si>
    <t>YO27200788</t>
  </si>
  <si>
    <t>2513</t>
  </si>
  <si>
    <t>650U</t>
  </si>
  <si>
    <t>Alfa Batu Ampar VII 1</t>
  </si>
  <si>
    <t>YO27201016</t>
  </si>
  <si>
    <t>2514</t>
  </si>
  <si>
    <t>6519</t>
  </si>
  <si>
    <t>Guntur Sport</t>
  </si>
  <si>
    <t>2515</t>
  </si>
  <si>
    <t>651B</t>
  </si>
  <si>
    <t>AlfaMd Wijaya Kusuma</t>
  </si>
  <si>
    <t>YO98200260</t>
  </si>
  <si>
    <t>2516</t>
  </si>
  <si>
    <t>651E</t>
  </si>
  <si>
    <t>Alfa Al Baidho IVA 1</t>
  </si>
  <si>
    <t>YN23200124</t>
  </si>
  <si>
    <t>2517</t>
  </si>
  <si>
    <t>651F</t>
  </si>
  <si>
    <t>Alfa Cisauk Cibogo 1</t>
  </si>
  <si>
    <t>YN23200138</t>
  </si>
  <si>
    <t>2518</t>
  </si>
  <si>
    <t>651H</t>
  </si>
  <si>
    <t>CK Imam Bonjol Denpasar</t>
  </si>
  <si>
    <t>2519</t>
  </si>
  <si>
    <t>651J</t>
  </si>
  <si>
    <t>CK 129 Bal 0236 Gatsu</t>
  </si>
  <si>
    <t>2520</t>
  </si>
  <si>
    <t>651L</t>
  </si>
  <si>
    <t>CK 109 Bal 0244 TeukuUmar</t>
  </si>
  <si>
    <t>2521</t>
  </si>
  <si>
    <t>651M</t>
  </si>
  <si>
    <t>CK 111 Bal 0225 Tohpati</t>
  </si>
  <si>
    <t>2522</t>
  </si>
  <si>
    <t>651P</t>
  </si>
  <si>
    <t>CK Setiabudhi 169 Bandung</t>
  </si>
  <si>
    <t>YO27200005</t>
  </si>
  <si>
    <t>2523</t>
  </si>
  <si>
    <t>651Q</t>
  </si>
  <si>
    <t>CK 73 Bal0207 Teuku Umar</t>
  </si>
  <si>
    <t>2524</t>
  </si>
  <si>
    <t>651R</t>
  </si>
  <si>
    <t>Kampus Mufidah 1</t>
  </si>
  <si>
    <t>YO27200444</t>
  </si>
  <si>
    <t>2525</t>
  </si>
  <si>
    <t>651U</t>
  </si>
  <si>
    <t>Taman Pintar Yogyakarta 1</t>
  </si>
  <si>
    <t>YR21400308</t>
  </si>
  <si>
    <t>2526</t>
  </si>
  <si>
    <t>651V</t>
  </si>
  <si>
    <t>Mirota Kampus 1</t>
  </si>
  <si>
    <t>YO27200348</t>
  </si>
  <si>
    <t>2527</t>
  </si>
  <si>
    <t>6520</t>
  </si>
  <si>
    <t>ST Regis</t>
  </si>
  <si>
    <t>2528</t>
  </si>
  <si>
    <t>6521</t>
  </si>
  <si>
    <t>Mitra 10 Denpasar</t>
  </si>
  <si>
    <t>2529</t>
  </si>
  <si>
    <t>652A</t>
  </si>
  <si>
    <t>AlfaMd Bau Massepe Pare</t>
  </si>
  <si>
    <t>YO27200685</t>
  </si>
  <si>
    <t>2530</t>
  </si>
  <si>
    <t>652D</t>
  </si>
  <si>
    <t>IDM Sunan Giri 1</t>
  </si>
  <si>
    <t>YO27200976</t>
  </si>
  <si>
    <t>2531</t>
  </si>
  <si>
    <t>652E</t>
  </si>
  <si>
    <t>CeriaM Kayu Tinggi</t>
  </si>
  <si>
    <t>YO27201083</t>
  </si>
  <si>
    <t>2532</t>
  </si>
  <si>
    <t>652H</t>
  </si>
  <si>
    <t>Alfa Mudhita Tukad Barito</t>
  </si>
  <si>
    <t>2533</t>
  </si>
  <si>
    <t>652M</t>
  </si>
  <si>
    <t>IDM Keboan Anom 1</t>
  </si>
  <si>
    <t>YO27200465</t>
  </si>
  <si>
    <t>2534</t>
  </si>
  <si>
    <t>652N</t>
  </si>
  <si>
    <t>IDM A Yani 2 Plg 1</t>
  </si>
  <si>
    <t>YR20400346</t>
  </si>
  <si>
    <t>2535</t>
  </si>
  <si>
    <t>652Q</t>
  </si>
  <si>
    <t>IDM Marsma Iswahyudi</t>
  </si>
  <si>
    <t>YO27200885</t>
  </si>
  <si>
    <t>2536</t>
  </si>
  <si>
    <t>652R</t>
  </si>
  <si>
    <t>IDM Cibatu</t>
  </si>
  <si>
    <t>YO27200166</t>
  </si>
  <si>
    <t>2537</t>
  </si>
  <si>
    <t>652T</t>
  </si>
  <si>
    <t>LotteM Balikpapan</t>
  </si>
  <si>
    <t>YR21400371</t>
  </si>
  <si>
    <t>2538</t>
  </si>
  <si>
    <t>652W</t>
  </si>
  <si>
    <t>IDM Ry Sembon</t>
  </si>
  <si>
    <t>YO27200120</t>
  </si>
  <si>
    <t>2539</t>
  </si>
  <si>
    <t>653B</t>
  </si>
  <si>
    <t>AlfaMd AM Sangadji</t>
  </si>
  <si>
    <t>YO27200590</t>
  </si>
  <si>
    <t>2540</t>
  </si>
  <si>
    <t>653C</t>
  </si>
  <si>
    <t>Habco Primatama</t>
  </si>
  <si>
    <t>YR21400240</t>
  </si>
  <si>
    <t>2541</t>
  </si>
  <si>
    <t>653D</t>
  </si>
  <si>
    <t>SPBU 4450611 Bandungan</t>
  </si>
  <si>
    <t>YH98200204</t>
  </si>
  <si>
    <t>2542</t>
  </si>
  <si>
    <t>653E</t>
  </si>
  <si>
    <t>SPBU PT Kelok 9 Gemilang</t>
  </si>
  <si>
    <t>YH98200058</t>
  </si>
  <si>
    <t>2543</t>
  </si>
  <si>
    <t>653J</t>
  </si>
  <si>
    <t>LotteM Manado</t>
  </si>
  <si>
    <t>YR21400180</t>
  </si>
  <si>
    <t>2544</t>
  </si>
  <si>
    <t>653K</t>
  </si>
  <si>
    <t>LotteM Mataram</t>
  </si>
  <si>
    <t>2545</t>
  </si>
  <si>
    <t>653L</t>
  </si>
  <si>
    <t>Minimarket Pagi</t>
  </si>
  <si>
    <t>2546</t>
  </si>
  <si>
    <t>653M</t>
  </si>
  <si>
    <t>Plaza Bangunan</t>
  </si>
  <si>
    <t>2547</t>
  </si>
  <si>
    <t>653N</t>
  </si>
  <si>
    <t>Pergudangan Pattene 88</t>
  </si>
  <si>
    <t>YO27200271</t>
  </si>
  <si>
    <t>653R</t>
  </si>
  <si>
    <t>Prama Toserba Banjaran</t>
  </si>
  <si>
    <t>YN23200027</t>
  </si>
  <si>
    <t>2549</t>
  </si>
  <si>
    <t>653U</t>
  </si>
  <si>
    <t>Juragan99 Trans</t>
  </si>
  <si>
    <t>YN23200055</t>
  </si>
  <si>
    <t>2550</t>
  </si>
  <si>
    <t>653V</t>
  </si>
  <si>
    <t>IDM Prigen</t>
  </si>
  <si>
    <t>YN23200096</t>
  </si>
  <si>
    <t>2551</t>
  </si>
  <si>
    <t>653W</t>
  </si>
  <si>
    <t>Alfa Pacar Tirto</t>
  </si>
  <si>
    <t>YN23200009</t>
  </si>
  <si>
    <t>2552</t>
  </si>
  <si>
    <t>653X</t>
  </si>
  <si>
    <t>Hotel G Mercure Setiabudi</t>
  </si>
  <si>
    <t>YN23200004</t>
  </si>
  <si>
    <t>2553</t>
  </si>
  <si>
    <t>653Y</t>
  </si>
  <si>
    <t>Winmart Tasikmalaya</t>
  </si>
  <si>
    <t>YN23200081</t>
  </si>
  <si>
    <t>2554</t>
  </si>
  <si>
    <t>653Z</t>
  </si>
  <si>
    <t>Kawan Baru Cianjur</t>
  </si>
  <si>
    <t>YN23200134</t>
  </si>
  <si>
    <t>2555</t>
  </si>
  <si>
    <t>654F</t>
  </si>
  <si>
    <t>RS Karisma Cimareme</t>
  </si>
  <si>
    <t>YR20400444</t>
  </si>
  <si>
    <t>654J</t>
  </si>
  <si>
    <t>Citra Market Kendari</t>
  </si>
  <si>
    <t>YR21400364</t>
  </si>
  <si>
    <t>2557</t>
  </si>
  <si>
    <t>654R</t>
  </si>
  <si>
    <t>Basmalah Tanah Merah</t>
  </si>
  <si>
    <t>YR21400435</t>
  </si>
  <si>
    <t>2558</t>
  </si>
  <si>
    <t>654T</t>
  </si>
  <si>
    <t>Apotek K24 M Toha</t>
  </si>
  <si>
    <t>YR21400419</t>
  </si>
  <si>
    <t>2559</t>
  </si>
  <si>
    <t>654U</t>
  </si>
  <si>
    <t>ITB Jatinangor</t>
  </si>
  <si>
    <t>YR21400367</t>
  </si>
  <si>
    <t>2560</t>
  </si>
  <si>
    <t>654X</t>
  </si>
  <si>
    <t>Hotel JW Marriott</t>
  </si>
  <si>
    <t>YR20400003</t>
  </si>
  <si>
    <t>2561</t>
  </si>
  <si>
    <t>654Y</t>
  </si>
  <si>
    <t>Bluder Cokro</t>
  </si>
  <si>
    <t>YR21400411</t>
  </si>
  <si>
    <t>2562</t>
  </si>
  <si>
    <t>655A</t>
  </si>
  <si>
    <t>IDM A Yani 151</t>
  </si>
  <si>
    <t>YO27200462</t>
  </si>
  <si>
    <t>2563</t>
  </si>
  <si>
    <t>655B</t>
  </si>
  <si>
    <t>BatuParadise ResortHotel</t>
  </si>
  <si>
    <t>YR20400393</t>
  </si>
  <si>
    <t>2564</t>
  </si>
  <si>
    <t>655H</t>
  </si>
  <si>
    <t>IDM Danau Poso</t>
  </si>
  <si>
    <t>YR21400376</t>
  </si>
  <si>
    <t>2565</t>
  </si>
  <si>
    <t>655L</t>
  </si>
  <si>
    <t>Bank Indonesia Jember</t>
  </si>
  <si>
    <t>YR20400128</t>
  </si>
  <si>
    <t>2566</t>
  </si>
  <si>
    <t>655P</t>
  </si>
  <si>
    <t>Alfa Tengket Bangkala</t>
  </si>
  <si>
    <t>YO27200552</t>
  </si>
  <si>
    <t>2567</t>
  </si>
  <si>
    <t>655Q</t>
  </si>
  <si>
    <t>Alfa Kalisari 27 F</t>
  </si>
  <si>
    <t>YO98200061</t>
  </si>
  <si>
    <t>2568</t>
  </si>
  <si>
    <t>655T</t>
  </si>
  <si>
    <t>Alfa Simpang Mayang</t>
  </si>
  <si>
    <t>YO27200667</t>
  </si>
  <si>
    <t>2569</t>
  </si>
  <si>
    <t>655U</t>
  </si>
  <si>
    <t>IDM 17 Agustus 65</t>
  </si>
  <si>
    <t>YR20400023</t>
  </si>
  <si>
    <t>656C</t>
  </si>
  <si>
    <t>CK Kunti Textile BAL0483</t>
  </si>
  <si>
    <t>2571</t>
  </si>
  <si>
    <t>656P</t>
  </si>
  <si>
    <t>Alfa Nyi Ageng Serang</t>
  </si>
  <si>
    <t>YO27200176</t>
  </si>
  <si>
    <t>2572</t>
  </si>
  <si>
    <t>656Q</t>
  </si>
  <si>
    <t>Youtefa Jaya Mart 1</t>
  </si>
  <si>
    <t>YR20400442</t>
  </si>
  <si>
    <t>2573</t>
  </si>
  <si>
    <t>656R</t>
  </si>
  <si>
    <t>IDM Cisayong Tasikmalaya</t>
  </si>
  <si>
    <t>YO27200320</t>
  </si>
  <si>
    <t>657F</t>
  </si>
  <si>
    <t>CK Uluwatu Square</t>
  </si>
  <si>
    <t>2575</t>
  </si>
  <si>
    <t>657N</t>
  </si>
  <si>
    <t>AlfaMd Paniki 1</t>
  </si>
  <si>
    <t>YO27200269</t>
  </si>
  <si>
    <t>2576</t>
  </si>
  <si>
    <t>657R</t>
  </si>
  <si>
    <t>Haridan Sukma Simatupang</t>
  </si>
  <si>
    <t>IDM Muhammad Hasan IV 1</t>
  </si>
  <si>
    <t>YR21400471</t>
  </si>
  <si>
    <t>657T</t>
  </si>
  <si>
    <t>IDM Bangun Reksa</t>
  </si>
  <si>
    <t>YO98200174</t>
  </si>
  <si>
    <t>657V</t>
  </si>
  <si>
    <t>IDM Buliang 32 1</t>
  </si>
  <si>
    <t>YR21400494</t>
  </si>
  <si>
    <t>2579</t>
  </si>
  <si>
    <t>6588</t>
  </si>
  <si>
    <t>Hotel Sheraton Bandung</t>
  </si>
  <si>
    <t>YR21400384</t>
  </si>
  <si>
    <t>2580</t>
  </si>
  <si>
    <t>658C</t>
  </si>
  <si>
    <t>IDM Cemara Asri Raya 1</t>
  </si>
  <si>
    <t>YH98200070</t>
  </si>
  <si>
    <t>2581</t>
  </si>
  <si>
    <t>658F</t>
  </si>
  <si>
    <t>Victoria Kavling Lama 1</t>
  </si>
  <si>
    <t>YR21400382</t>
  </si>
  <si>
    <t>2582</t>
  </si>
  <si>
    <t>658K</t>
  </si>
  <si>
    <t>AlfaMd Veteran I Palu 1</t>
  </si>
  <si>
    <t>YR20400452</t>
  </si>
  <si>
    <t>2583</t>
  </si>
  <si>
    <t>658L</t>
  </si>
  <si>
    <t>AlfaMd Hang Tuah Palu 1</t>
  </si>
  <si>
    <t>YR20400466</t>
  </si>
  <si>
    <t>2584</t>
  </si>
  <si>
    <t>658M</t>
  </si>
  <si>
    <t>AlfaMd Imam Bonjol Palu</t>
  </si>
  <si>
    <t>YR20400488</t>
  </si>
  <si>
    <t>2585</t>
  </si>
  <si>
    <t>658U</t>
  </si>
  <si>
    <t>IDM Raya Serang Km 34</t>
  </si>
  <si>
    <t>YR21400097</t>
  </si>
  <si>
    <t>2586</t>
  </si>
  <si>
    <t>658X</t>
  </si>
  <si>
    <t>IDM Setiabudi 17 1</t>
  </si>
  <si>
    <t>YO98200089</t>
  </si>
  <si>
    <t>2587</t>
  </si>
  <si>
    <t>659J</t>
  </si>
  <si>
    <t>IDM Pondok Ungu No 12 1</t>
  </si>
  <si>
    <t>YO98200121</t>
  </si>
  <si>
    <t>2588</t>
  </si>
  <si>
    <t>659V</t>
  </si>
  <si>
    <t>IDM Alang Alang Lebar Plg</t>
  </si>
  <si>
    <t>YO27200858</t>
  </si>
  <si>
    <t>2589</t>
  </si>
  <si>
    <t>659Z</t>
  </si>
  <si>
    <t>Alfa Dawuhan Kepanjen 1</t>
  </si>
  <si>
    <t>YR21400429</t>
  </si>
  <si>
    <t>2590</t>
  </si>
  <si>
    <t>660C</t>
  </si>
  <si>
    <t>IDM Mata Ie Aceh 1</t>
  </si>
  <si>
    <t>YR21400485</t>
  </si>
  <si>
    <t>2591</t>
  </si>
  <si>
    <t>660D</t>
  </si>
  <si>
    <t>Bali Zoo 1</t>
  </si>
  <si>
    <t>2592</t>
  </si>
  <si>
    <t>660E</t>
  </si>
  <si>
    <t>SPBU Gunung Pangilun</t>
  </si>
  <si>
    <t>YH98200106</t>
  </si>
  <si>
    <t>2593</t>
  </si>
  <si>
    <t>660H</t>
  </si>
  <si>
    <t>Fajar Awalludin</t>
  </si>
  <si>
    <t>Alfa Cilik Riwut KM 2 1</t>
  </si>
  <si>
    <t>SSI SAMPIT</t>
  </si>
  <si>
    <t>Sampit</t>
  </si>
  <si>
    <t>YN23200150</t>
  </si>
  <si>
    <t>2594</t>
  </si>
  <si>
    <t>660V</t>
  </si>
  <si>
    <t>IDM Abdul Kadir 1</t>
  </si>
  <si>
    <t>YO27200244</t>
  </si>
  <si>
    <t>2595</t>
  </si>
  <si>
    <t>661A</t>
  </si>
  <si>
    <t>Koperasi Serba Usaha 2</t>
  </si>
  <si>
    <t>YR20400211</t>
  </si>
  <si>
    <t>2596</t>
  </si>
  <si>
    <t>661B</t>
  </si>
  <si>
    <t>Graha Bangunan Blitar 1</t>
  </si>
  <si>
    <t>YH98200118</t>
  </si>
  <si>
    <t>2597</t>
  </si>
  <si>
    <t>661F</t>
  </si>
  <si>
    <t>IDM Kedoya Duri</t>
  </si>
  <si>
    <t>YO98200224</t>
  </si>
  <si>
    <t>2598</t>
  </si>
  <si>
    <t>661M</t>
  </si>
  <si>
    <t>Hotel Fame Jayapura 1</t>
  </si>
  <si>
    <t>YO27200412</t>
  </si>
  <si>
    <t>2599</t>
  </si>
  <si>
    <t>661U</t>
  </si>
  <si>
    <t>Alvarezi Riva Putra</t>
  </si>
  <si>
    <t>Hotel Mercure Padang 1</t>
  </si>
  <si>
    <t>YR20400396</t>
  </si>
  <si>
    <t>2600</t>
  </si>
  <si>
    <t>661W</t>
  </si>
  <si>
    <t>AlfaMd Karya II Medan 1</t>
  </si>
  <si>
    <t>YR21400206</t>
  </si>
  <si>
    <t>2601</t>
  </si>
  <si>
    <t>661Y</t>
  </si>
  <si>
    <t>Depo Sarana Bangunan Pbm</t>
  </si>
  <si>
    <t>YN23200062</t>
  </si>
  <si>
    <t>2602</t>
  </si>
  <si>
    <t>6620</t>
  </si>
  <si>
    <t>IDM Cipanas</t>
  </si>
  <si>
    <t>YR21400475</t>
  </si>
  <si>
    <t>2603</t>
  </si>
  <si>
    <t>6629</t>
  </si>
  <si>
    <t>Hotel Centrum 2</t>
  </si>
  <si>
    <t>YO27200638</t>
  </si>
  <si>
    <t>2604</t>
  </si>
  <si>
    <t>662C</t>
  </si>
  <si>
    <t>Bandara Syamsudin Noor</t>
  </si>
  <si>
    <t>YO27200286</t>
  </si>
  <si>
    <t>2605</t>
  </si>
  <si>
    <t>662D</t>
  </si>
  <si>
    <t>Metropolitan Tower 1</t>
  </si>
  <si>
    <t>YR21400131</t>
  </si>
  <si>
    <t>662Q</t>
  </si>
  <si>
    <t>IDM Angkasa Kemayoran</t>
  </si>
  <si>
    <t>YH98200189</t>
  </si>
  <si>
    <t>2607</t>
  </si>
  <si>
    <t>662T</t>
  </si>
  <si>
    <t>Honda Maju Motor Tanjung</t>
  </si>
  <si>
    <t>YR21400390</t>
  </si>
  <si>
    <t>2608</t>
  </si>
  <si>
    <t>662U</t>
  </si>
  <si>
    <t>Akmara Ramadhana B.Q</t>
  </si>
  <si>
    <t>Alfa T Nyak Arief Bda 1</t>
  </si>
  <si>
    <t>YR21400463</t>
  </si>
  <si>
    <t>2609</t>
  </si>
  <si>
    <t>662V</t>
  </si>
  <si>
    <t>Kws Textile Cigondewah</t>
  </si>
  <si>
    <t>YR21400438</t>
  </si>
  <si>
    <t>2610</t>
  </si>
  <si>
    <t>662W</t>
  </si>
  <si>
    <t>AlfaMd Surya Kencana</t>
  </si>
  <si>
    <t>YO98200265</t>
  </si>
  <si>
    <t>662Y</t>
  </si>
  <si>
    <t>ATM Center Samsat Palu 1</t>
  </si>
  <si>
    <t>YR20400508</t>
  </si>
  <si>
    <t>663D</t>
  </si>
  <si>
    <t>Alfa Kopo Cisarua 1</t>
  </si>
  <si>
    <t>YO98200060</t>
  </si>
  <si>
    <t>2613</t>
  </si>
  <si>
    <t>663F</t>
  </si>
  <si>
    <t>Palu Grand Mall 1</t>
  </si>
  <si>
    <t>YO27200295</t>
  </si>
  <si>
    <t>2614</t>
  </si>
  <si>
    <t>663L</t>
  </si>
  <si>
    <t>Living Plz Queen City</t>
  </si>
  <si>
    <t>YO27200307</t>
  </si>
  <si>
    <t>2615</t>
  </si>
  <si>
    <t>663M</t>
  </si>
  <si>
    <t>SPBU Ahmad Yani Jember</t>
  </si>
  <si>
    <t>YO27200616</t>
  </si>
  <si>
    <t>2616</t>
  </si>
  <si>
    <t>663N</t>
  </si>
  <si>
    <t>CK 304 Nakula Timur</t>
  </si>
  <si>
    <t>2617</t>
  </si>
  <si>
    <t>663Q</t>
  </si>
  <si>
    <t>IDM Toko SlametRiyadi</t>
  </si>
  <si>
    <t>YR21400399</t>
  </si>
  <si>
    <t>2618</t>
  </si>
  <si>
    <t>663R</t>
  </si>
  <si>
    <t>AlfaMd Ring Road 3 Medan</t>
  </si>
  <si>
    <t>YR20400226</t>
  </si>
  <si>
    <t>2619</t>
  </si>
  <si>
    <t>663T</t>
  </si>
  <si>
    <t>Alfa Setia Budi 5 Medan</t>
  </si>
  <si>
    <t>YO27200526</t>
  </si>
  <si>
    <t>663X</t>
  </si>
  <si>
    <t>IDM A Yani Kendari 1</t>
  </si>
  <si>
    <t>YN23200018</t>
  </si>
  <si>
    <t>2621</t>
  </si>
  <si>
    <t>6641</t>
  </si>
  <si>
    <t>Nihin Center</t>
  </si>
  <si>
    <t>YR21400269</t>
  </si>
  <si>
    <t>2622</t>
  </si>
  <si>
    <t>664B</t>
  </si>
  <si>
    <t>2623</t>
  </si>
  <si>
    <t>664E</t>
  </si>
  <si>
    <t>IDM Purwadadi Subang 1</t>
  </si>
  <si>
    <t>YO27200183</t>
  </si>
  <si>
    <t>2624</t>
  </si>
  <si>
    <t>664K</t>
  </si>
  <si>
    <t>IDM Tomang Raya 41 1</t>
  </si>
  <si>
    <t>YN23200126</t>
  </si>
  <si>
    <t>2625</t>
  </si>
  <si>
    <t>664M</t>
  </si>
  <si>
    <t>IDM Kebun Bunga 27 1</t>
  </si>
  <si>
    <t>YK19200048</t>
  </si>
  <si>
    <t>2626</t>
  </si>
  <si>
    <t>664P</t>
  </si>
  <si>
    <t>Inspired Garage 1</t>
  </si>
  <si>
    <t>YO27200573</t>
  </si>
  <si>
    <t>2627</t>
  </si>
  <si>
    <t>664V</t>
  </si>
  <si>
    <t>AlfaMd Mangaan 1</t>
  </si>
  <si>
    <t>YO27200759</t>
  </si>
  <si>
    <t>2628</t>
  </si>
  <si>
    <t>6651</t>
  </si>
  <si>
    <t>Hotel Taman Suci</t>
  </si>
  <si>
    <t>2629</t>
  </si>
  <si>
    <t>665A</t>
  </si>
  <si>
    <t>Tomira Temon</t>
  </si>
  <si>
    <t>YK19200311</t>
  </si>
  <si>
    <t>2630</t>
  </si>
  <si>
    <t>665B</t>
  </si>
  <si>
    <t>Alfa Sentolo II</t>
  </si>
  <si>
    <t>YK19200055</t>
  </si>
  <si>
    <t>2631</t>
  </si>
  <si>
    <t>665C</t>
  </si>
  <si>
    <t>AlfaMd Sambi</t>
  </si>
  <si>
    <t>YK19200065</t>
  </si>
  <si>
    <t>2632</t>
  </si>
  <si>
    <t>665D</t>
  </si>
  <si>
    <t>Alfa Lingkar Demak Km 25</t>
  </si>
  <si>
    <t>YK19200355</t>
  </si>
  <si>
    <t>2633</t>
  </si>
  <si>
    <t>665E</t>
  </si>
  <si>
    <t>IDM Kertoharjo</t>
  </si>
  <si>
    <t>YK19200343</t>
  </si>
  <si>
    <t>2634</t>
  </si>
  <si>
    <t>665F</t>
  </si>
  <si>
    <t>IDM Petarukan</t>
  </si>
  <si>
    <t>YK19200305</t>
  </si>
  <si>
    <t>2635</t>
  </si>
  <si>
    <t>YK19200365</t>
  </si>
  <si>
    <t>2636</t>
  </si>
  <si>
    <t>665M</t>
  </si>
  <si>
    <t>Toko Ayu Pulau Galang 1</t>
  </si>
  <si>
    <t>2637</t>
  </si>
  <si>
    <t>665N</t>
  </si>
  <si>
    <t>IDM Taman Cikarang Indah</t>
  </si>
  <si>
    <t>YK19200317</t>
  </si>
  <si>
    <t>2638</t>
  </si>
  <si>
    <t>665P</t>
  </si>
  <si>
    <t>Alfa Sudirman Garut</t>
  </si>
  <si>
    <t>YK19200056</t>
  </si>
  <si>
    <t>2639</t>
  </si>
  <si>
    <t>665Q</t>
  </si>
  <si>
    <t>Alfa Cisanca Samarang</t>
  </si>
  <si>
    <t>YK19200076</t>
  </si>
  <si>
    <t>2640</t>
  </si>
  <si>
    <t>665T</t>
  </si>
  <si>
    <t>IDM Suryani</t>
  </si>
  <si>
    <t>YK19200332</t>
  </si>
  <si>
    <t>2641</t>
  </si>
  <si>
    <t>665U</t>
  </si>
  <si>
    <t>MRT Dukuh Atas 1</t>
  </si>
  <si>
    <t>YK19200381</t>
  </si>
  <si>
    <t>2642</t>
  </si>
  <si>
    <t>665V</t>
  </si>
  <si>
    <t>MRT Fatmawati 1</t>
  </si>
  <si>
    <t>YK19200326</t>
  </si>
  <si>
    <t>2643</t>
  </si>
  <si>
    <t>665W</t>
  </si>
  <si>
    <t>MRT Lebak Bulus 1</t>
  </si>
  <si>
    <t>YK19200086</t>
  </si>
  <si>
    <t>2644</t>
  </si>
  <si>
    <t>665X</t>
  </si>
  <si>
    <t>MRT Bundaran Hotel Ind</t>
  </si>
  <si>
    <t>YK19200032</t>
  </si>
  <si>
    <t>2645</t>
  </si>
  <si>
    <t>665Y</t>
  </si>
  <si>
    <t>IDM Aria Jaya Santika</t>
  </si>
  <si>
    <t>YK19200357</t>
  </si>
  <si>
    <t>2646</t>
  </si>
  <si>
    <t>665Z</t>
  </si>
  <si>
    <t>IDM Komplek Pelindo</t>
  </si>
  <si>
    <t>YK19200337</t>
  </si>
  <si>
    <t>2647</t>
  </si>
  <si>
    <t>6664</t>
  </si>
  <si>
    <t>Diamond Swalayan Medan</t>
  </si>
  <si>
    <t>YO27200730</t>
  </si>
  <si>
    <t>2648</t>
  </si>
  <si>
    <t>666A</t>
  </si>
  <si>
    <t>AlfaMd Tjg Duren Timur</t>
  </si>
  <si>
    <t>YK19200333</t>
  </si>
  <si>
    <t>2649</t>
  </si>
  <si>
    <t>666C</t>
  </si>
  <si>
    <t>Indomaret Pondok Afi</t>
  </si>
  <si>
    <t>YK19200009</t>
  </si>
  <si>
    <t>2650</t>
  </si>
  <si>
    <t>666F</t>
  </si>
  <si>
    <t>AlfaMd Citra Boulevard</t>
  </si>
  <si>
    <t>YK19200380</t>
  </si>
  <si>
    <t>2651</t>
  </si>
  <si>
    <t>666H</t>
  </si>
  <si>
    <t>Alfa Kembangan Baru III</t>
  </si>
  <si>
    <t>YK19200081</t>
  </si>
  <si>
    <t>2652</t>
  </si>
  <si>
    <t>666L</t>
  </si>
  <si>
    <t>SPBU 3416407 Bhakti Yuda</t>
  </si>
  <si>
    <t>YK19200325</t>
  </si>
  <si>
    <t>2653</t>
  </si>
  <si>
    <t>666N</t>
  </si>
  <si>
    <t>Alfa Pasir Jambu 32F</t>
  </si>
  <si>
    <t>YK19200348</t>
  </si>
  <si>
    <t>2654</t>
  </si>
  <si>
    <t>666R</t>
  </si>
  <si>
    <t>SPBU 3415503 Mauk</t>
  </si>
  <si>
    <t>YK19200313</t>
  </si>
  <si>
    <t>2655</t>
  </si>
  <si>
    <t>666T</t>
  </si>
  <si>
    <t>SPBU 34-15504 Paku Haji Tgr 1</t>
  </si>
  <si>
    <t>YK19200050</t>
  </si>
  <si>
    <t>2656</t>
  </si>
  <si>
    <t>666W</t>
  </si>
  <si>
    <t>IDM Taman Modern</t>
  </si>
  <si>
    <t>YK19200386</t>
  </si>
  <si>
    <t>2657</t>
  </si>
  <si>
    <t>666X</t>
  </si>
  <si>
    <t>Growth Java Industry 1</t>
  </si>
  <si>
    <t>YK19200387</t>
  </si>
  <si>
    <t>2658</t>
  </si>
  <si>
    <t>666Y</t>
  </si>
  <si>
    <t>PT Intanwijaya Intl</t>
  </si>
  <si>
    <t>YK19200379</t>
  </si>
  <si>
    <t>2659</t>
  </si>
  <si>
    <t>6677</t>
  </si>
  <si>
    <t>IDM Dukuh Kupang</t>
  </si>
  <si>
    <t>YO27200153</t>
  </si>
  <si>
    <t>2660</t>
  </si>
  <si>
    <t>6678</t>
  </si>
  <si>
    <t>Hotel Blue Atlantic</t>
  </si>
  <si>
    <t>YR21400169</t>
  </si>
  <si>
    <t>2661</t>
  </si>
  <si>
    <t>667A</t>
  </si>
  <si>
    <t>IDM Sentra Kosambi 2</t>
  </si>
  <si>
    <t>YK19200097</t>
  </si>
  <si>
    <t>2662</t>
  </si>
  <si>
    <t>YK19200347</t>
  </si>
  <si>
    <t>2663</t>
  </si>
  <si>
    <t>667D</t>
  </si>
  <si>
    <t>Pasar Pintar Joyoagung 1</t>
  </si>
  <si>
    <t>YK19200001</t>
  </si>
  <si>
    <t>2664</t>
  </si>
  <si>
    <t>667F</t>
  </si>
  <si>
    <t>LotteM Padalarang</t>
  </si>
  <si>
    <t>YO27200146</t>
  </si>
  <si>
    <t>2665</t>
  </si>
  <si>
    <t>667K</t>
  </si>
  <si>
    <t>PT Holi Karya Sakti</t>
  </si>
  <si>
    <t>YK19200356</t>
  </si>
  <si>
    <t>2666</t>
  </si>
  <si>
    <t>667U</t>
  </si>
  <si>
    <t>Alfa Raya Delta Sidoarjo</t>
  </si>
  <si>
    <t>YK19200342</t>
  </si>
  <si>
    <t>2667</t>
  </si>
  <si>
    <t>6683</t>
  </si>
  <si>
    <t>Alfa Keadilan II</t>
  </si>
  <si>
    <t>YO98200272</t>
  </si>
  <si>
    <t>2668</t>
  </si>
  <si>
    <t>669K</t>
  </si>
  <si>
    <t>Superindo Hasyim Ashari</t>
  </si>
  <si>
    <t>YK19200346</t>
  </si>
  <si>
    <t>2669</t>
  </si>
  <si>
    <t>6703</t>
  </si>
  <si>
    <t>SPBU Dr Wahidin Smg</t>
  </si>
  <si>
    <t>YR20400138</t>
  </si>
  <si>
    <t>2670</t>
  </si>
  <si>
    <t>IDM Pantura Rembun</t>
  </si>
  <si>
    <t>YK19200023</t>
  </si>
  <si>
    <t>2671</t>
  </si>
  <si>
    <t>670D</t>
  </si>
  <si>
    <t>SPBU 4456404 Baledono</t>
  </si>
  <si>
    <t>YK19200091</t>
  </si>
  <si>
    <t>2672</t>
  </si>
  <si>
    <t>670F</t>
  </si>
  <si>
    <t>RAT KM62 Tol Jkt Cikampek</t>
  </si>
  <si>
    <t>YK19200063</t>
  </si>
  <si>
    <t>2673</t>
  </si>
  <si>
    <t>670J</t>
  </si>
  <si>
    <t>Alfa Villa Permata</t>
  </si>
  <si>
    <t>YK19200363</t>
  </si>
  <si>
    <t>2674</t>
  </si>
  <si>
    <t>670K</t>
  </si>
  <si>
    <t>IDM T1IR Kalimantan</t>
  </si>
  <si>
    <t>YK19200062</t>
  </si>
  <si>
    <t>2675</t>
  </si>
  <si>
    <t>670L</t>
  </si>
  <si>
    <t>IDM TsafiuddinTVGU</t>
  </si>
  <si>
    <t>YK19200360</t>
  </si>
  <si>
    <t>2676</t>
  </si>
  <si>
    <t>670M</t>
  </si>
  <si>
    <t>Irian Spm Aksara</t>
  </si>
  <si>
    <t>YK19200022</t>
  </si>
  <si>
    <t>2677</t>
  </si>
  <si>
    <t>670N</t>
  </si>
  <si>
    <t>GP Swalayan GC Batam</t>
  </si>
  <si>
    <t>YK19200042</t>
  </si>
  <si>
    <t>2678</t>
  </si>
  <si>
    <t>670P</t>
  </si>
  <si>
    <t>IDM Pakal Surabaya</t>
  </si>
  <si>
    <t>YK19200344</t>
  </si>
  <si>
    <t>2679</t>
  </si>
  <si>
    <t>670Q</t>
  </si>
  <si>
    <t>AlfaMd Sukodono II Sda</t>
  </si>
  <si>
    <t>YK19200306</t>
  </si>
  <si>
    <t>670R</t>
  </si>
  <si>
    <t>IDM Rungkut Asri Timur</t>
  </si>
  <si>
    <t>YK19200398</t>
  </si>
  <si>
    <t>2681</t>
  </si>
  <si>
    <t>670U</t>
  </si>
  <si>
    <t>Indomaret MH Thamrin</t>
  </si>
  <si>
    <t>YK19200372</t>
  </si>
  <si>
    <t>2682</t>
  </si>
  <si>
    <t>670W</t>
  </si>
  <si>
    <t>RS Bogor Senior Hospital</t>
  </si>
  <si>
    <t>YK19200093</t>
  </si>
  <si>
    <t>2683</t>
  </si>
  <si>
    <t>670X</t>
  </si>
  <si>
    <t>Alfa Kolonel Sugiono</t>
  </si>
  <si>
    <t>YK19200324</t>
  </si>
  <si>
    <t>2684</t>
  </si>
  <si>
    <t>670Y</t>
  </si>
  <si>
    <t>Indomaret Gatot Subroto Pemalang</t>
  </si>
  <si>
    <t>YK19200391</t>
  </si>
  <si>
    <t>2685</t>
  </si>
  <si>
    <t>6717</t>
  </si>
  <si>
    <t>Hotel Banjarmasin Inter</t>
  </si>
  <si>
    <t>YO27200234</t>
  </si>
  <si>
    <t>2686</t>
  </si>
  <si>
    <t>671C</t>
  </si>
  <si>
    <t>UD Kemuningsari 1</t>
  </si>
  <si>
    <t>YK19200328</t>
  </si>
  <si>
    <t>2687</t>
  </si>
  <si>
    <t>671E</t>
  </si>
  <si>
    <t>IDM Padat Karya 1</t>
  </si>
  <si>
    <t>YK19200338</t>
  </si>
  <si>
    <t>2688</t>
  </si>
  <si>
    <t>671F</t>
  </si>
  <si>
    <t>IDM Kuwukan Surabaya</t>
  </si>
  <si>
    <t>YK19200015</t>
  </si>
  <si>
    <t>2689</t>
  </si>
  <si>
    <t>671H</t>
  </si>
  <si>
    <t>IDM Raya Gersikan Sby</t>
  </si>
  <si>
    <t>YK19200098</t>
  </si>
  <si>
    <t>2690</t>
  </si>
  <si>
    <t>671J</t>
  </si>
  <si>
    <t>AlfaMd Taman Pinang Sdj</t>
  </si>
  <si>
    <t>YK19200054</t>
  </si>
  <si>
    <t>2691</t>
  </si>
  <si>
    <t>671K</t>
  </si>
  <si>
    <t>IDM Panglima Aim 108 Ptk</t>
  </si>
  <si>
    <t>YK19200364</t>
  </si>
  <si>
    <t>2692</t>
  </si>
  <si>
    <t>671M</t>
  </si>
  <si>
    <t>IDM Telkom Curug 1</t>
  </si>
  <si>
    <t>YK19200090</t>
  </si>
  <si>
    <t>2693</t>
  </si>
  <si>
    <t>671N</t>
  </si>
  <si>
    <t>IDM Jakal 2</t>
  </si>
  <si>
    <t>YK19200349</t>
  </si>
  <si>
    <t>2694</t>
  </si>
  <si>
    <t>671P</t>
  </si>
  <si>
    <t>Indomaret PB Sudirman</t>
  </si>
  <si>
    <t>YK19200067</t>
  </si>
  <si>
    <t>2695</t>
  </si>
  <si>
    <t>671Q</t>
  </si>
  <si>
    <t>IDM Kejawan Lor Surabaya</t>
  </si>
  <si>
    <t>YK19200370</t>
  </si>
  <si>
    <t>2696</t>
  </si>
  <si>
    <t>671R</t>
  </si>
  <si>
    <t>IDM Raya Pabean 68 Sdj</t>
  </si>
  <si>
    <t>YK19200320</t>
  </si>
  <si>
    <t>2697</t>
  </si>
  <si>
    <t>671U</t>
  </si>
  <si>
    <t>Dusun Semilir 1</t>
  </si>
  <si>
    <t>YK19200374</t>
  </si>
  <si>
    <t>2698</t>
  </si>
  <si>
    <t>671V</t>
  </si>
  <si>
    <t>IDM Bergas Lor</t>
  </si>
  <si>
    <t>YK19200068</t>
  </si>
  <si>
    <t>2699</t>
  </si>
  <si>
    <t>671W</t>
  </si>
  <si>
    <t>IDM Rest Area Km 294</t>
  </si>
  <si>
    <t>YK19200329</t>
  </si>
  <si>
    <t>2700</t>
  </si>
  <si>
    <t>6723</t>
  </si>
  <si>
    <t>IDM Mojopahit Sidoarjo</t>
  </si>
  <si>
    <t>YK19200075</t>
  </si>
  <si>
    <t>2701</t>
  </si>
  <si>
    <t>672A</t>
  </si>
  <si>
    <t>Alfa Jalan Taman Pahlawan</t>
  </si>
  <si>
    <t>YK19200018</t>
  </si>
  <si>
    <t>2702</t>
  </si>
  <si>
    <t>672C</t>
  </si>
  <si>
    <t>IDM Keboan Sikep II</t>
  </si>
  <si>
    <t>YK19200061</t>
  </si>
  <si>
    <t>2703</t>
  </si>
  <si>
    <t>672F</t>
  </si>
  <si>
    <t>Superindo Cipondoh</t>
  </si>
  <si>
    <t>YK19200399</t>
  </si>
  <si>
    <t>2704</t>
  </si>
  <si>
    <t>672H</t>
  </si>
  <si>
    <t>Superindo Silktown Tgr</t>
  </si>
  <si>
    <t>(09:00 - 20:00)</t>
  </si>
  <si>
    <t>YK19200382</t>
  </si>
  <si>
    <t>2705</t>
  </si>
  <si>
    <t>672M</t>
  </si>
  <si>
    <t>AlfaMd Hasyim Ashari 3</t>
  </si>
  <si>
    <t>YK19200307</t>
  </si>
  <si>
    <t>2706</t>
  </si>
  <si>
    <t>672N</t>
  </si>
  <si>
    <t>Alfa Griya Permata Gedang</t>
  </si>
  <si>
    <t>YK19200351</t>
  </si>
  <si>
    <t>2707</t>
  </si>
  <si>
    <t>672Q</t>
  </si>
  <si>
    <t>Alfa Lemah Abang Raya III</t>
  </si>
  <si>
    <t>YK19200057</t>
  </si>
  <si>
    <t>2708</t>
  </si>
  <si>
    <t>672R</t>
  </si>
  <si>
    <t>IDM Ruko Sakura</t>
  </si>
  <si>
    <t>YK19200396</t>
  </si>
  <si>
    <t>672T</t>
  </si>
  <si>
    <t>Alfa Tanah Merah</t>
  </si>
  <si>
    <t>YK19200069</t>
  </si>
  <si>
    <t>2710</t>
  </si>
  <si>
    <t>672U</t>
  </si>
  <si>
    <t>Alfa Wonokusumo</t>
  </si>
  <si>
    <t>YK19200031</t>
  </si>
  <si>
    <t>2711</t>
  </si>
  <si>
    <t>672V</t>
  </si>
  <si>
    <t>Alfa Menganti III Gresik</t>
  </si>
  <si>
    <t>YK19200393</t>
  </si>
  <si>
    <t>672W</t>
  </si>
  <si>
    <t>SPBU 3415417 Pamulang</t>
  </si>
  <si>
    <t>YK19200002</t>
  </si>
  <si>
    <t>2713</t>
  </si>
  <si>
    <t>2714</t>
  </si>
  <si>
    <t>672Y</t>
  </si>
  <si>
    <t>AlfaMd Warung Jaud</t>
  </si>
  <si>
    <t>YK19200004</t>
  </si>
  <si>
    <t>2715</t>
  </si>
  <si>
    <t>6730</t>
  </si>
  <si>
    <t>Alfa Kebon Sari</t>
  </si>
  <si>
    <t>YR20400225</t>
  </si>
  <si>
    <t>2716</t>
  </si>
  <si>
    <t>6736</t>
  </si>
  <si>
    <t>Hard Rock Hotel Denpasar</t>
  </si>
  <si>
    <t>2717</t>
  </si>
  <si>
    <t>6738</t>
  </si>
  <si>
    <t>RSUP Sanglah</t>
  </si>
  <si>
    <t>2718</t>
  </si>
  <si>
    <t>673Z</t>
  </si>
  <si>
    <t>RS Multazam Medika 2</t>
  </si>
  <si>
    <t>YR20400031</t>
  </si>
  <si>
    <t>2719</t>
  </si>
  <si>
    <t>6741</t>
  </si>
  <si>
    <t>Perum Tanah Mas 3 Smg</t>
  </si>
  <si>
    <t>YR20400487</t>
  </si>
  <si>
    <t>2720</t>
  </si>
  <si>
    <t>6744</t>
  </si>
  <si>
    <t>RS Panti Wilasa</t>
  </si>
  <si>
    <t>YR21400346</t>
  </si>
  <si>
    <t>2721</t>
  </si>
  <si>
    <t>6745</t>
  </si>
  <si>
    <t>SPBU CO A Yani</t>
  </si>
  <si>
    <t>YR20400111</t>
  </si>
  <si>
    <t>2722</t>
  </si>
  <si>
    <t>6746</t>
  </si>
  <si>
    <t>YR20400146</t>
  </si>
  <si>
    <t>2723</t>
  </si>
  <si>
    <t>674F</t>
  </si>
  <si>
    <t>AlfaMd Super KH Dewantara</t>
  </si>
  <si>
    <t>YO98200284</t>
  </si>
  <si>
    <t>2724</t>
  </si>
  <si>
    <t>674J</t>
  </si>
  <si>
    <t>AlfaMd Alam Raya</t>
  </si>
  <si>
    <t>YH98200247</t>
  </si>
  <si>
    <t>2725</t>
  </si>
  <si>
    <t>674M</t>
  </si>
  <si>
    <t>Hyfresh Cifest Cikarang</t>
  </si>
  <si>
    <t>YK19200373</t>
  </si>
  <si>
    <t>2726</t>
  </si>
  <si>
    <t>674X</t>
  </si>
  <si>
    <t>YR20400027</t>
  </si>
  <si>
    <t>2727</t>
  </si>
  <si>
    <t>6760</t>
  </si>
  <si>
    <t>Hotel Mona</t>
  </si>
  <si>
    <t>YR21400272</t>
  </si>
  <si>
    <t>2728</t>
  </si>
  <si>
    <t>676E</t>
  </si>
  <si>
    <t>SPBU 2434112 BandarJaya</t>
  </si>
  <si>
    <t>YO27200874</t>
  </si>
  <si>
    <t>2729</t>
  </si>
  <si>
    <t>676H</t>
  </si>
  <si>
    <t>Komp Gudang Kirin Miwon</t>
  </si>
  <si>
    <t>YR21400433</t>
  </si>
  <si>
    <t>676Q</t>
  </si>
  <si>
    <t>Golden Palace Hotel</t>
  </si>
  <si>
    <t>2731</t>
  </si>
  <si>
    <t>676T</t>
  </si>
  <si>
    <t>IDM Kapten Muslim II</t>
  </si>
  <si>
    <t>YR20400108</t>
  </si>
  <si>
    <t>2732</t>
  </si>
  <si>
    <t>676V</t>
  </si>
  <si>
    <t>Alfa Citraland BSB</t>
  </si>
  <si>
    <t>YO27200186</t>
  </si>
  <si>
    <t>2733</t>
  </si>
  <si>
    <t>676W</t>
  </si>
  <si>
    <t>Alfa Selamet Riyadi</t>
  </si>
  <si>
    <t>YO27200841</t>
  </si>
  <si>
    <t>2734</t>
  </si>
  <si>
    <t>676Y</t>
  </si>
  <si>
    <t>Mahakam Swalayan</t>
  </si>
  <si>
    <t>YO27200672</t>
  </si>
  <si>
    <t>2735</t>
  </si>
  <si>
    <t>6773</t>
  </si>
  <si>
    <t>ITHB</t>
  </si>
  <si>
    <t>YO27200296</t>
  </si>
  <si>
    <t>2736</t>
  </si>
  <si>
    <t>677B</t>
  </si>
  <si>
    <t>Club Med Bintan</t>
  </si>
  <si>
    <t>YJ06200004</t>
  </si>
  <si>
    <t>2737</t>
  </si>
  <si>
    <t>677C</t>
  </si>
  <si>
    <t>Nirwana Garden</t>
  </si>
  <si>
    <t>YR20400305</t>
  </si>
  <si>
    <t>2738</t>
  </si>
  <si>
    <t>677F</t>
  </si>
  <si>
    <t>Efendi Mart</t>
  </si>
  <si>
    <t>YR21400387</t>
  </si>
  <si>
    <t>677L</t>
  </si>
  <si>
    <t>Alfa Dr Wahidin</t>
  </si>
  <si>
    <t>YR21400231</t>
  </si>
  <si>
    <t>2740</t>
  </si>
  <si>
    <t>677N</t>
  </si>
  <si>
    <t>Depo Gemilang Banjarbaru</t>
  </si>
  <si>
    <t>YR21400116</t>
  </si>
  <si>
    <t>2741</t>
  </si>
  <si>
    <t>677R</t>
  </si>
  <si>
    <t>Toko Gemilang</t>
  </si>
  <si>
    <t>YR21400055</t>
  </si>
  <si>
    <t>2742</t>
  </si>
  <si>
    <t>677X</t>
  </si>
  <si>
    <t>SPBU 6478203 Jova Joya</t>
  </si>
  <si>
    <t>YO27200352</t>
  </si>
  <si>
    <t>2743</t>
  </si>
  <si>
    <t>677Z</t>
  </si>
  <si>
    <t>Biota Laut Ganggang</t>
  </si>
  <si>
    <t>YR21400095</t>
  </si>
  <si>
    <t>6783</t>
  </si>
  <si>
    <t>Alfa Bhayangkara</t>
  </si>
  <si>
    <t>YO27200305</t>
  </si>
  <si>
    <t>678A</t>
  </si>
  <si>
    <t>Alfa Plered Purwakarta</t>
  </si>
  <si>
    <t>YN23200034</t>
  </si>
  <si>
    <t>678B</t>
  </si>
  <si>
    <t>RS Methodist</t>
  </si>
  <si>
    <t>YN23200038</t>
  </si>
  <si>
    <t>678C</t>
  </si>
  <si>
    <t>IDM Rafflesia</t>
  </si>
  <si>
    <t>YN23200109</t>
  </si>
  <si>
    <t>2748</t>
  </si>
  <si>
    <t>678D</t>
  </si>
  <si>
    <t>SPBU Pakelan</t>
  </si>
  <si>
    <t>YN23200039</t>
  </si>
  <si>
    <t>2749</t>
  </si>
  <si>
    <t>678E</t>
  </si>
  <si>
    <t>IDM Raya Guyangan</t>
  </si>
  <si>
    <t>YN23200036</t>
  </si>
  <si>
    <t>2750</t>
  </si>
  <si>
    <t>678F</t>
  </si>
  <si>
    <t>Bandara Int Yogyakarta</t>
  </si>
  <si>
    <t>YN23200073</t>
  </si>
  <si>
    <t>2751</t>
  </si>
  <si>
    <t>678H</t>
  </si>
  <si>
    <t>Abeja Mart</t>
  </si>
  <si>
    <t>YN23200097</t>
  </si>
  <si>
    <t>2752</t>
  </si>
  <si>
    <t>678J</t>
  </si>
  <si>
    <t>IDM Sumoroto</t>
  </si>
  <si>
    <t>YN23200051</t>
  </si>
  <si>
    <t>2753</t>
  </si>
  <si>
    <t>678K</t>
  </si>
  <si>
    <t>Alfa Griya Duta Mas</t>
  </si>
  <si>
    <t>YN23200033</t>
  </si>
  <si>
    <t>2754</t>
  </si>
  <si>
    <t>678N</t>
  </si>
  <si>
    <t>IDM Sultan Babullah</t>
  </si>
  <si>
    <t>YR21400182</t>
  </si>
  <si>
    <t>2755</t>
  </si>
  <si>
    <t>678Q</t>
  </si>
  <si>
    <t>PT Sango</t>
  </si>
  <si>
    <t>YR21400339</t>
  </si>
  <si>
    <t>2756</t>
  </si>
  <si>
    <t>679A</t>
  </si>
  <si>
    <t>Alfa Citra Garden</t>
  </si>
  <si>
    <t>YN23200110</t>
  </si>
  <si>
    <t>2757</t>
  </si>
  <si>
    <t>2758</t>
  </si>
  <si>
    <t>679E</t>
  </si>
  <si>
    <t>AlfaMd Kedinding Lor</t>
  </si>
  <si>
    <t>YN23200101</t>
  </si>
  <si>
    <t>2759</t>
  </si>
  <si>
    <t>679F</t>
  </si>
  <si>
    <t>AlfaMd Karang Menjangan</t>
  </si>
  <si>
    <t>YN23200115</t>
  </si>
  <si>
    <t>2760</t>
  </si>
  <si>
    <t>679H</t>
  </si>
  <si>
    <t>IDM Kalirejo</t>
  </si>
  <si>
    <t>YN23200071</t>
  </si>
  <si>
    <t>2761</t>
  </si>
  <si>
    <t>679J</t>
  </si>
  <si>
    <t>SPBU Talok Turen</t>
  </si>
  <si>
    <t>YN23200112</t>
  </si>
  <si>
    <t>2762</t>
  </si>
  <si>
    <t>679L</t>
  </si>
  <si>
    <t>IDM Gondang Mojosari</t>
  </si>
  <si>
    <t>YN23200095</t>
  </si>
  <si>
    <t>2763</t>
  </si>
  <si>
    <t>679M</t>
  </si>
  <si>
    <t>IDM Hasanudin 199A</t>
  </si>
  <si>
    <t>YN23200116</t>
  </si>
  <si>
    <t>2764</t>
  </si>
  <si>
    <t>679P</t>
  </si>
  <si>
    <t>AlfaMd Waena</t>
  </si>
  <si>
    <t>YN23200120</t>
  </si>
  <si>
    <t>679R</t>
  </si>
  <si>
    <t>Alfa Kampung Gusti</t>
  </si>
  <si>
    <t>YN23200146</t>
  </si>
  <si>
    <t>2766</t>
  </si>
  <si>
    <t>679T</t>
  </si>
  <si>
    <t>Tzu Chi Hospital</t>
  </si>
  <si>
    <t>YN23200137</t>
  </si>
  <si>
    <t>2767</t>
  </si>
  <si>
    <t>679U</t>
  </si>
  <si>
    <t>Hyfresh Rempoa</t>
  </si>
  <si>
    <t>YN23200022</t>
  </si>
  <si>
    <t>2768</t>
  </si>
  <si>
    <t>679W</t>
  </si>
  <si>
    <t>Resta Pendopo Km 456B</t>
  </si>
  <si>
    <t>YN23200111</t>
  </si>
  <si>
    <t>2769</t>
  </si>
  <si>
    <t>679X</t>
  </si>
  <si>
    <t>Kejati Jawa Barat</t>
  </si>
  <si>
    <t>(08:00 - 16:00)</t>
  </si>
  <si>
    <t>YN23200086</t>
  </si>
  <si>
    <t>679Y</t>
  </si>
  <si>
    <t>Alfa UMY Tamantirto</t>
  </si>
  <si>
    <t>YN23200104</t>
  </si>
  <si>
    <t>2771</t>
  </si>
  <si>
    <t>6808</t>
  </si>
  <si>
    <t>Menara Prima</t>
  </si>
  <si>
    <t>YR21400173</t>
  </si>
  <si>
    <t>2772</t>
  </si>
  <si>
    <t>680A</t>
  </si>
  <si>
    <t>IDM Samarinda</t>
  </si>
  <si>
    <t>YR20400046</t>
  </si>
  <si>
    <t>680B</t>
  </si>
  <si>
    <t>Griya Pahlawan</t>
  </si>
  <si>
    <t>YO27200092</t>
  </si>
  <si>
    <t>2774</t>
  </si>
  <si>
    <t>680C</t>
  </si>
  <si>
    <t>Alfa Anggrek Cakra19</t>
  </si>
  <si>
    <t>YO98200113</t>
  </si>
  <si>
    <t>2775</t>
  </si>
  <si>
    <t>680D</t>
  </si>
  <si>
    <t>Alfa Panjang Kb Jeruk III</t>
  </si>
  <si>
    <t>YO98200256</t>
  </si>
  <si>
    <t>680H</t>
  </si>
  <si>
    <t>IDM Citra Raya Mendalo</t>
  </si>
  <si>
    <t>YR21400372</t>
  </si>
  <si>
    <t>2777</t>
  </si>
  <si>
    <t>680L</t>
  </si>
  <si>
    <t>BSI Kramat 98</t>
  </si>
  <si>
    <t>YO27201107</t>
  </si>
  <si>
    <t>2778</t>
  </si>
  <si>
    <t>680N</t>
  </si>
  <si>
    <t>IDM Cempaka Besar</t>
  </si>
  <si>
    <t>YR21400189</t>
  </si>
  <si>
    <t>2779</t>
  </si>
  <si>
    <t>680P</t>
  </si>
  <si>
    <t>IDM Mistar Cokrokusumo</t>
  </si>
  <si>
    <t>YR21400042</t>
  </si>
  <si>
    <t>2780</t>
  </si>
  <si>
    <t>680Q</t>
  </si>
  <si>
    <t>IDM WR Supratman</t>
  </si>
  <si>
    <t>YR20400415</t>
  </si>
  <si>
    <t>2781</t>
  </si>
  <si>
    <t>680X</t>
  </si>
  <si>
    <t>Apt The Samator</t>
  </si>
  <si>
    <t>YO27200534</t>
  </si>
  <si>
    <t>2782</t>
  </si>
  <si>
    <t>6812</t>
  </si>
  <si>
    <t>Ada Baru</t>
  </si>
  <si>
    <t>YR20400183</t>
  </si>
  <si>
    <t>2783</t>
  </si>
  <si>
    <t>6816</t>
  </si>
  <si>
    <t>Alfa Nginden Semolo</t>
  </si>
  <si>
    <t>YR20400228</t>
  </si>
  <si>
    <t>2784</t>
  </si>
  <si>
    <t>681E</t>
  </si>
  <si>
    <t>AlfaMd Sunan Giri</t>
  </si>
  <si>
    <t>YO98200201</t>
  </si>
  <si>
    <t>2785</t>
  </si>
  <si>
    <t>681L</t>
  </si>
  <si>
    <t>AlfaMd Sindulang</t>
  </si>
  <si>
    <t>YO27200569</t>
  </si>
  <si>
    <t>2786</t>
  </si>
  <si>
    <t>681P</t>
  </si>
  <si>
    <t>Alfa Kembangan Raya III</t>
  </si>
  <si>
    <t>YO27201142</t>
  </si>
  <si>
    <t>2787</t>
  </si>
  <si>
    <t>681T</t>
  </si>
  <si>
    <t>Alfa Kresna Raya</t>
  </si>
  <si>
    <t>YO27200996</t>
  </si>
  <si>
    <t>2788</t>
  </si>
  <si>
    <t>681U</t>
  </si>
  <si>
    <t>IDM Kedoya Raya II</t>
  </si>
  <si>
    <t>YO27201109</t>
  </si>
  <si>
    <t>2789</t>
  </si>
  <si>
    <t>681W</t>
  </si>
  <si>
    <t>IDM Intan Mart</t>
  </si>
  <si>
    <t>2790</t>
  </si>
  <si>
    <t>681Z</t>
  </si>
  <si>
    <t>The RitzCarlton Hotel</t>
  </si>
  <si>
    <t>2791</t>
  </si>
  <si>
    <t>682B</t>
  </si>
  <si>
    <t>IDM Gusti Situt Mahmud 8</t>
  </si>
  <si>
    <t>YN23200102</t>
  </si>
  <si>
    <t>2792</t>
  </si>
  <si>
    <t>682C</t>
  </si>
  <si>
    <t>Alfa Pedalangan Tegal</t>
  </si>
  <si>
    <t>YN23200031</t>
  </si>
  <si>
    <t>2793</t>
  </si>
  <si>
    <t>682D</t>
  </si>
  <si>
    <t>AlfaMd Proklmasi Depok II</t>
  </si>
  <si>
    <t>YN23200141</t>
  </si>
  <si>
    <t>682E</t>
  </si>
  <si>
    <t>PT Temas Lestari</t>
  </si>
  <si>
    <t>YN23200130</t>
  </si>
  <si>
    <t>2795</t>
  </si>
  <si>
    <t>682H</t>
  </si>
  <si>
    <t>Perumahan Cianjur Asri</t>
  </si>
  <si>
    <t>YN23200113</t>
  </si>
  <si>
    <t>2796</t>
  </si>
  <si>
    <t>682J</t>
  </si>
  <si>
    <t>Drini Hills Resort</t>
  </si>
  <si>
    <t>YN23200108</t>
  </si>
  <si>
    <t>2797</t>
  </si>
  <si>
    <t>682K</t>
  </si>
  <si>
    <t>Sedayu Indo Golf</t>
  </si>
  <si>
    <t>YN23200094</t>
  </si>
  <si>
    <t>2798</t>
  </si>
  <si>
    <t>682M</t>
  </si>
  <si>
    <t>IDM Raya Tegal Slawi</t>
  </si>
  <si>
    <t>YN23200015</t>
  </si>
  <si>
    <t>2799</t>
  </si>
  <si>
    <t>682N</t>
  </si>
  <si>
    <t>IDM Puri Permai Tgr</t>
  </si>
  <si>
    <t>YN23200125</t>
  </si>
  <si>
    <t>2800</t>
  </si>
  <si>
    <t>682P</t>
  </si>
  <si>
    <t>YR21400063</t>
  </si>
  <si>
    <t>2801</t>
  </si>
  <si>
    <t>6833</t>
  </si>
  <si>
    <t>RS Bhayangkara</t>
  </si>
  <si>
    <t>YR21400289</t>
  </si>
  <si>
    <t>2802</t>
  </si>
  <si>
    <t>683A</t>
  </si>
  <si>
    <t>Guardian Ruko Setrasari</t>
  </si>
  <si>
    <t>YO27200332</t>
  </si>
  <si>
    <t>2803</t>
  </si>
  <si>
    <t>683B</t>
  </si>
  <si>
    <t>IDM A Thalib</t>
  </si>
  <si>
    <t>YO27200309</t>
  </si>
  <si>
    <t>2804</t>
  </si>
  <si>
    <t>683C</t>
  </si>
  <si>
    <t>Harindra Suryasempurna</t>
  </si>
  <si>
    <t>YO27200197</t>
  </si>
  <si>
    <t>2805</t>
  </si>
  <si>
    <t>683D</t>
  </si>
  <si>
    <t>DanDan Bojonegara Cilegon</t>
  </si>
  <si>
    <t>YO27200211</t>
  </si>
  <si>
    <t>2806</t>
  </si>
  <si>
    <t>683F</t>
  </si>
  <si>
    <t>Alfa Kolhua</t>
  </si>
  <si>
    <t>2807</t>
  </si>
  <si>
    <t>683K</t>
  </si>
  <si>
    <t>AlfaMd Puuwatu</t>
  </si>
  <si>
    <t>YO27200373</t>
  </si>
  <si>
    <t>2808</t>
  </si>
  <si>
    <t>683L</t>
  </si>
  <si>
    <t>Podjok Halal Sentul</t>
  </si>
  <si>
    <t>YO27200381</t>
  </si>
  <si>
    <t>2809</t>
  </si>
  <si>
    <t>683M</t>
  </si>
  <si>
    <t>PT Adco Pakis Mas</t>
  </si>
  <si>
    <t>YO27200329</t>
  </si>
  <si>
    <t>2810</t>
  </si>
  <si>
    <t>683P</t>
  </si>
  <si>
    <t>Superindo Karangrejo</t>
  </si>
  <si>
    <t>YO27200242</t>
  </si>
  <si>
    <t>2811</t>
  </si>
  <si>
    <t>683U</t>
  </si>
  <si>
    <t>PT Diansurya Global</t>
  </si>
  <si>
    <t>YO27200886</t>
  </si>
  <si>
    <t>2812</t>
  </si>
  <si>
    <t>683V</t>
  </si>
  <si>
    <t>IDM Kembang Arum</t>
  </si>
  <si>
    <t>YO27200995</t>
  </si>
  <si>
    <t>2813</t>
  </si>
  <si>
    <t>683W</t>
  </si>
  <si>
    <t>IDM SPBU Pasir Putih</t>
  </si>
  <si>
    <t>YO27200980</t>
  </si>
  <si>
    <t>2814</t>
  </si>
  <si>
    <t>683X</t>
  </si>
  <si>
    <t>Koperasi 163 Mart</t>
  </si>
  <si>
    <t>2815</t>
  </si>
  <si>
    <t>6842</t>
  </si>
  <si>
    <t>PT Sariwarna Asli Textil</t>
  </si>
  <si>
    <t>YR21400328</t>
  </si>
  <si>
    <t>2816</t>
  </si>
  <si>
    <t>684H</t>
  </si>
  <si>
    <t>AlfaMd Bandara Mas</t>
  </si>
  <si>
    <t>YR21400054</t>
  </si>
  <si>
    <t>2817</t>
  </si>
  <si>
    <t>684L</t>
  </si>
  <si>
    <t>Swalayan EnakEco Pakisaji</t>
  </si>
  <si>
    <t>YR20400165</t>
  </si>
  <si>
    <t>2818</t>
  </si>
  <si>
    <t>684M</t>
  </si>
  <si>
    <t>Lindeteves Trade Center</t>
  </si>
  <si>
    <t>YR21400192</t>
  </si>
  <si>
    <t>2819</t>
  </si>
  <si>
    <t>684P</t>
  </si>
  <si>
    <t>YR21400135</t>
  </si>
  <si>
    <t>684Q</t>
  </si>
  <si>
    <t>YR21400009</t>
  </si>
  <si>
    <t>2821</t>
  </si>
  <si>
    <t>684R</t>
  </si>
  <si>
    <t>Mega Glodok Kemayoran</t>
  </si>
  <si>
    <t>YR21400074</t>
  </si>
  <si>
    <t>2822</t>
  </si>
  <si>
    <t>684T</t>
  </si>
  <si>
    <t>YR21400066</t>
  </si>
  <si>
    <t>2823</t>
  </si>
  <si>
    <t>685A</t>
  </si>
  <si>
    <t>Alfa Benda Raya</t>
  </si>
  <si>
    <t>YF69200145</t>
  </si>
  <si>
    <t>2824</t>
  </si>
  <si>
    <t>685B</t>
  </si>
  <si>
    <t>IDM Raya Sangeh</t>
  </si>
  <si>
    <t>2825</t>
  </si>
  <si>
    <t>685D</t>
  </si>
  <si>
    <t>Alfa Kuripan Kidul</t>
  </si>
  <si>
    <t>YO27201059</t>
  </si>
  <si>
    <t>2826</t>
  </si>
  <si>
    <t>685E</t>
  </si>
  <si>
    <t>Pepito Primaloka Kutuh</t>
  </si>
  <si>
    <t>2827</t>
  </si>
  <si>
    <t>685F</t>
  </si>
  <si>
    <t>IDM Blv Grand Wisata</t>
  </si>
  <si>
    <t>YO27201147</t>
  </si>
  <si>
    <t>2828</t>
  </si>
  <si>
    <t>685H</t>
  </si>
  <si>
    <t>Alfa Demang Lebar Daun</t>
  </si>
  <si>
    <t>YO27201054</t>
  </si>
  <si>
    <t>2829</t>
  </si>
  <si>
    <t>685L</t>
  </si>
  <si>
    <t>Alfa DC Parung Gn Sindur</t>
  </si>
  <si>
    <t>YO27201164</t>
  </si>
  <si>
    <t>2830</t>
  </si>
  <si>
    <t>685M</t>
  </si>
  <si>
    <t>Alfa Ampera IV</t>
  </si>
  <si>
    <t>YO98200030</t>
  </si>
  <si>
    <t>2831</t>
  </si>
  <si>
    <t>Superindo Sawangan Depok</t>
  </si>
  <si>
    <t>YO27201161</t>
  </si>
  <si>
    <t>2832</t>
  </si>
  <si>
    <t>685P</t>
  </si>
  <si>
    <t>IDM Demangsari</t>
  </si>
  <si>
    <t>YO27201202</t>
  </si>
  <si>
    <t>2833</t>
  </si>
  <si>
    <t>685Q</t>
  </si>
  <si>
    <t>Redha Zulfata</t>
  </si>
  <si>
    <t>IDM Uteunkot</t>
  </si>
  <si>
    <t>Lhokseumawe</t>
  </si>
  <si>
    <t>YO27201166</t>
  </si>
  <si>
    <t>2834</t>
  </si>
  <si>
    <t>685R</t>
  </si>
  <si>
    <t>Alfa Ruko Panembong</t>
  </si>
  <si>
    <t>YO27201163</t>
  </si>
  <si>
    <t>2835</t>
  </si>
  <si>
    <t>685X</t>
  </si>
  <si>
    <t>IDM Point Ambon Bandung</t>
  </si>
  <si>
    <t>YO98200097</t>
  </si>
  <si>
    <t>2836</t>
  </si>
  <si>
    <t>685Y</t>
  </si>
  <si>
    <t>PT Samudra Seafood Prod</t>
  </si>
  <si>
    <t>YR20400210</t>
  </si>
  <si>
    <t>2837</t>
  </si>
  <si>
    <t>686E</t>
  </si>
  <si>
    <t>IDM Fresh Citraland</t>
  </si>
  <si>
    <t>YR20400014</t>
  </si>
  <si>
    <t>2838</t>
  </si>
  <si>
    <t>686F</t>
  </si>
  <si>
    <t>IDM Dharma Bhakti 45</t>
  </si>
  <si>
    <t>YO27200969</t>
  </si>
  <si>
    <t>2839</t>
  </si>
  <si>
    <t>686H</t>
  </si>
  <si>
    <t>IDM Kembang Mertha</t>
  </si>
  <si>
    <t>2840</t>
  </si>
  <si>
    <t>686J</t>
  </si>
  <si>
    <t>Alfa Griya Kencana II</t>
  </si>
  <si>
    <t>YR21400103</t>
  </si>
  <si>
    <t>2841</t>
  </si>
  <si>
    <t>686M</t>
  </si>
  <si>
    <t>CK Tridaya Canggu</t>
  </si>
  <si>
    <t>2842</t>
  </si>
  <si>
    <t>686P</t>
  </si>
  <si>
    <t>Alfa Simpang Kandis</t>
  </si>
  <si>
    <t>YR20400418</t>
  </si>
  <si>
    <t>2843</t>
  </si>
  <si>
    <t>686R</t>
  </si>
  <si>
    <t>Alfa Wida Bali</t>
  </si>
  <si>
    <t>2844</t>
  </si>
  <si>
    <t>686T</t>
  </si>
  <si>
    <t>Apotek Trimedika</t>
  </si>
  <si>
    <t>YR21400370</t>
  </si>
  <si>
    <t>2845</t>
  </si>
  <si>
    <t>686U</t>
  </si>
  <si>
    <t>IDM Taman Dayu</t>
  </si>
  <si>
    <t>YR21400257</t>
  </si>
  <si>
    <t>2846</t>
  </si>
  <si>
    <t>686V</t>
  </si>
  <si>
    <t>RS Murni Teguh</t>
  </si>
  <si>
    <t>2847</t>
  </si>
  <si>
    <t>686Y</t>
  </si>
  <si>
    <t>IDM DI Panjaitan</t>
  </si>
  <si>
    <t>YO27200245</t>
  </si>
  <si>
    <t>2848</t>
  </si>
  <si>
    <t>6873</t>
  </si>
  <si>
    <t>SPBU CO 5180130 Dps</t>
  </si>
  <si>
    <t>2849</t>
  </si>
  <si>
    <t>6878</t>
  </si>
  <si>
    <t>Royal</t>
  </si>
  <si>
    <t>2850</t>
  </si>
  <si>
    <t>687A</t>
  </si>
  <si>
    <t>Alfa Tinumbu Makassar</t>
  </si>
  <si>
    <t>YN23200044</t>
  </si>
  <si>
    <t>2851</t>
  </si>
  <si>
    <t>687B</t>
  </si>
  <si>
    <t>Alfa Salembaran Dadap</t>
  </si>
  <si>
    <t>YO98200068</t>
  </si>
  <si>
    <t>2852</t>
  </si>
  <si>
    <t>687C</t>
  </si>
  <si>
    <t>PT Indo Acidatama Tbk</t>
  </si>
  <si>
    <t>YK19200100</t>
  </si>
  <si>
    <t>2853</t>
  </si>
  <si>
    <t>687D</t>
  </si>
  <si>
    <t>ACA Pontianak</t>
  </si>
  <si>
    <t>YO27200021</t>
  </si>
  <si>
    <t>2854</t>
  </si>
  <si>
    <t>687E</t>
  </si>
  <si>
    <t>IDM Kebon Agung Mlati</t>
  </si>
  <si>
    <t>YO98200254</t>
  </si>
  <si>
    <t>2855</t>
  </si>
  <si>
    <t>687F</t>
  </si>
  <si>
    <t>Irian Spm Tj Morawa</t>
  </si>
  <si>
    <t>YO27200783</t>
  </si>
  <si>
    <t>2856</t>
  </si>
  <si>
    <t>687H</t>
  </si>
  <si>
    <t>Alfa Raya Bogor KM 24</t>
  </si>
  <si>
    <t>YR21400030</t>
  </si>
  <si>
    <t>2857</t>
  </si>
  <si>
    <t>687K</t>
  </si>
  <si>
    <t>IDM Raman Utara</t>
  </si>
  <si>
    <t>YR21400493</t>
  </si>
  <si>
    <t>2858</t>
  </si>
  <si>
    <t>687L</t>
  </si>
  <si>
    <t>Teten Mart Desa Adat</t>
  </si>
  <si>
    <t>2859</t>
  </si>
  <si>
    <t>687M</t>
  </si>
  <si>
    <t>Toko Bangun Indah Graha</t>
  </si>
  <si>
    <t>YR21400205</t>
  </si>
  <si>
    <t>2860</t>
  </si>
  <si>
    <t>687Q</t>
  </si>
  <si>
    <t>Alfa Suhud Hidayat</t>
  </si>
  <si>
    <t>YH98200063</t>
  </si>
  <si>
    <t>687R</t>
  </si>
  <si>
    <t>IDM Raden Saleh</t>
  </si>
  <si>
    <t>YR21400061</t>
  </si>
  <si>
    <t>2862</t>
  </si>
  <si>
    <t>687T</t>
  </si>
  <si>
    <t>IDM Panjibuwono</t>
  </si>
  <si>
    <t>YO27200801</t>
  </si>
  <si>
    <t>2863</t>
  </si>
  <si>
    <t>687U</t>
  </si>
  <si>
    <t>FamilyM Pulogadung TC</t>
  </si>
  <si>
    <t>YO27200428</t>
  </si>
  <si>
    <t>2864</t>
  </si>
  <si>
    <t>687V</t>
  </si>
  <si>
    <t>FamilyM Jatiwaringin</t>
  </si>
  <si>
    <t>YO27200625</t>
  </si>
  <si>
    <t>2865</t>
  </si>
  <si>
    <t>687X</t>
  </si>
  <si>
    <t>Pabrik Alpen Food</t>
  </si>
  <si>
    <t>YO27200457</t>
  </si>
  <si>
    <t>2866</t>
  </si>
  <si>
    <t>687Z</t>
  </si>
  <si>
    <t>Toko Bali Dewata Penatih</t>
  </si>
  <si>
    <t>2867</t>
  </si>
  <si>
    <t>6880</t>
  </si>
  <si>
    <t>Hotel Mega Bintang Cepu</t>
  </si>
  <si>
    <t>YR21400307</t>
  </si>
  <si>
    <t>2868</t>
  </si>
  <si>
    <t>6882</t>
  </si>
  <si>
    <t>Raya Nglames</t>
  </si>
  <si>
    <t>YR20400499</t>
  </si>
  <si>
    <t>2869</t>
  </si>
  <si>
    <t>6885</t>
  </si>
  <si>
    <t>IDM Angkatan 66 2 Plg</t>
  </si>
  <si>
    <t>YO27201060</t>
  </si>
  <si>
    <t>2870</t>
  </si>
  <si>
    <t>688A</t>
  </si>
  <si>
    <t>CK Toko Frozen Dalung</t>
  </si>
  <si>
    <t>2871</t>
  </si>
  <si>
    <t>688B</t>
  </si>
  <si>
    <t>IDM Andong II Gianyar</t>
  </si>
  <si>
    <t>2872</t>
  </si>
  <si>
    <t>688C</t>
  </si>
  <si>
    <t>Alfa Arraudah</t>
  </si>
  <si>
    <t>YN23200136</t>
  </si>
  <si>
    <t>2873</t>
  </si>
  <si>
    <t>688D</t>
  </si>
  <si>
    <t>CK Dapur Express Renon</t>
  </si>
  <si>
    <t>2874</t>
  </si>
  <si>
    <t>688F</t>
  </si>
  <si>
    <t>AlfaMd Srengseng Sawah</t>
  </si>
  <si>
    <t>YO98200259</t>
  </si>
  <si>
    <t>2875</t>
  </si>
  <si>
    <t>688J</t>
  </si>
  <si>
    <t>Alfa Adisucipto Mataram</t>
  </si>
  <si>
    <t>2876</t>
  </si>
  <si>
    <t>688K</t>
  </si>
  <si>
    <t>IDM Imam Bonjol</t>
  </si>
  <si>
    <t>2877</t>
  </si>
  <si>
    <t>688L</t>
  </si>
  <si>
    <t>SPBU 4455507 Pakem</t>
  </si>
  <si>
    <t>YR21400302</t>
  </si>
  <si>
    <t>2878</t>
  </si>
  <si>
    <t>688M</t>
  </si>
  <si>
    <t>Alfa Kp Rambutan</t>
  </si>
  <si>
    <t>YO98200128</t>
  </si>
  <si>
    <t>2879</t>
  </si>
  <si>
    <t>688P</t>
  </si>
  <si>
    <t>Bali Kado Houseware</t>
  </si>
  <si>
    <t>YR21400088</t>
  </si>
  <si>
    <t>2880</t>
  </si>
  <si>
    <t>688Q</t>
  </si>
  <si>
    <t>Alfa Krendang Raya</t>
  </si>
  <si>
    <t>YO98200104</t>
  </si>
  <si>
    <t>2881</t>
  </si>
  <si>
    <t>688T</t>
  </si>
  <si>
    <t>AlfaMd M Saidi</t>
  </si>
  <si>
    <t>YR21400076</t>
  </si>
  <si>
    <t>2882</t>
  </si>
  <si>
    <t>688U</t>
  </si>
  <si>
    <t>Lawson RAT KM 57</t>
  </si>
  <si>
    <t>YR21400176</t>
  </si>
  <si>
    <t>2883</t>
  </si>
  <si>
    <t>Alfa Karangwaru</t>
  </si>
  <si>
    <t>YO27200347</t>
  </si>
  <si>
    <t>2884</t>
  </si>
  <si>
    <t>688Z</t>
  </si>
  <si>
    <t>IDM Katamso Slipi</t>
  </si>
  <si>
    <t>YO27201119</t>
  </si>
  <si>
    <t>2885</t>
  </si>
  <si>
    <t>6896</t>
  </si>
  <si>
    <t>Nasa Luxury Club</t>
  </si>
  <si>
    <t>YR21400280</t>
  </si>
  <si>
    <t>2886</t>
  </si>
  <si>
    <t>6898</t>
  </si>
  <si>
    <t>IDM Sukabangun Plg</t>
  </si>
  <si>
    <t>YO27200512</t>
  </si>
  <si>
    <t>2887</t>
  </si>
  <si>
    <t>689A</t>
  </si>
  <si>
    <t>One Mart</t>
  </si>
  <si>
    <t>YO27200656</t>
  </si>
  <si>
    <t>2888</t>
  </si>
  <si>
    <t>689C</t>
  </si>
  <si>
    <t>IDM Segaran</t>
  </si>
  <si>
    <t>YR20400388</t>
  </si>
  <si>
    <t>2889</t>
  </si>
  <si>
    <t>689D</t>
  </si>
  <si>
    <t>IDM Palapa</t>
  </si>
  <si>
    <t>2890</t>
  </si>
  <si>
    <t>689E</t>
  </si>
  <si>
    <t>Alfa Petogogan Ry</t>
  </si>
  <si>
    <t>YR21400047</t>
  </si>
  <si>
    <t>2891</t>
  </si>
  <si>
    <t>689F</t>
  </si>
  <si>
    <t>AlfaMd Serdang I</t>
  </si>
  <si>
    <t>YR21400094</t>
  </si>
  <si>
    <t>2892</t>
  </si>
  <si>
    <t>689H</t>
  </si>
  <si>
    <t>Luigis Hot Pizza Bali</t>
  </si>
  <si>
    <t>2893</t>
  </si>
  <si>
    <t>689J</t>
  </si>
  <si>
    <t>Alfa Inpres II</t>
  </si>
  <si>
    <t>YR21400092</t>
  </si>
  <si>
    <t>2894</t>
  </si>
  <si>
    <t>689K</t>
  </si>
  <si>
    <t>Bernady Land Jember</t>
  </si>
  <si>
    <t>YO27200030</t>
  </si>
  <si>
    <t>2895</t>
  </si>
  <si>
    <t>689L</t>
  </si>
  <si>
    <t>AlfaMd Raga Jaya</t>
  </si>
  <si>
    <t>YR21400149</t>
  </si>
  <si>
    <t>2896</t>
  </si>
  <si>
    <t>689M</t>
  </si>
  <si>
    <t>Grand Lucky Sanur Bali</t>
  </si>
  <si>
    <t>2897</t>
  </si>
  <si>
    <t>689P</t>
  </si>
  <si>
    <t>Alfa Dermaga Sukajadi</t>
  </si>
  <si>
    <t>YO27200867</t>
  </si>
  <si>
    <t>2898</t>
  </si>
  <si>
    <t>689R</t>
  </si>
  <si>
    <t>YR21400043</t>
  </si>
  <si>
    <t>2899</t>
  </si>
  <si>
    <t>689U</t>
  </si>
  <si>
    <t>Alfa Jeruju</t>
  </si>
  <si>
    <t>YO27200694</t>
  </si>
  <si>
    <t>689V</t>
  </si>
  <si>
    <t>Alfa Dalam Bugis</t>
  </si>
  <si>
    <t>YO27200719</t>
  </si>
  <si>
    <t>2901</t>
  </si>
  <si>
    <t>689X</t>
  </si>
  <si>
    <t>IDM Obrigado</t>
  </si>
  <si>
    <t>YO27201194</t>
  </si>
  <si>
    <t>6915</t>
  </si>
  <si>
    <t>Swiss Hotel</t>
  </si>
  <si>
    <t>YR21400070</t>
  </si>
  <si>
    <t>2903</t>
  </si>
  <si>
    <t>691A</t>
  </si>
  <si>
    <t>IDM Ahmad Yani Bogor</t>
  </si>
  <si>
    <t>YO27200998</t>
  </si>
  <si>
    <t>2904</t>
  </si>
  <si>
    <t>691B</t>
  </si>
  <si>
    <t>Hollywood Junction</t>
  </si>
  <si>
    <t>YO27201007</t>
  </si>
  <si>
    <t>2905</t>
  </si>
  <si>
    <t>691E</t>
  </si>
  <si>
    <t>DepoB Medan</t>
  </si>
  <si>
    <t>YO27201028</t>
  </si>
  <si>
    <t>2906</t>
  </si>
  <si>
    <t>691X</t>
  </si>
  <si>
    <t>Arys Mikro Batuyang</t>
  </si>
  <si>
    <t>692A</t>
  </si>
  <si>
    <t>Alfa Raya Kopang</t>
  </si>
  <si>
    <t>2908</t>
  </si>
  <si>
    <t>692B</t>
  </si>
  <si>
    <t>IDM Edvan Cimohong</t>
  </si>
  <si>
    <t>YO27200333</t>
  </si>
  <si>
    <t>2909</t>
  </si>
  <si>
    <t>692C</t>
  </si>
  <si>
    <t>IDM Sunggal</t>
  </si>
  <si>
    <t>YO27200733</t>
  </si>
  <si>
    <t>2910</t>
  </si>
  <si>
    <t>692D</t>
  </si>
  <si>
    <t>AlfaMd Raya Legok</t>
  </si>
  <si>
    <t>YN23200114</t>
  </si>
  <si>
    <t>2911</t>
  </si>
  <si>
    <t>692E</t>
  </si>
  <si>
    <t>Alfa Graha Raya V</t>
  </si>
  <si>
    <t>YK19200010</t>
  </si>
  <si>
    <t>2912</t>
  </si>
  <si>
    <t>692H</t>
  </si>
  <si>
    <t>IDM Jagir</t>
  </si>
  <si>
    <t>YO27200060</t>
  </si>
  <si>
    <t>2913</t>
  </si>
  <si>
    <t>692J</t>
  </si>
  <si>
    <t>Kusumo Agrowisata</t>
  </si>
  <si>
    <t>YO27200098</t>
  </si>
  <si>
    <t>2914</t>
  </si>
  <si>
    <t>692L</t>
  </si>
  <si>
    <t>AlfaMd Candramas</t>
  </si>
  <si>
    <t>YO27200126</t>
  </si>
  <si>
    <t>2915</t>
  </si>
  <si>
    <t>692M</t>
  </si>
  <si>
    <t>RSU Mitra Sejati</t>
  </si>
  <si>
    <t>YO27200724</t>
  </si>
  <si>
    <t>2916</t>
  </si>
  <si>
    <t>YO27201098</t>
  </si>
  <si>
    <t>2917</t>
  </si>
  <si>
    <t>2918</t>
  </si>
  <si>
    <t>692Q</t>
  </si>
  <si>
    <t>Arys Mikro Singapadu</t>
  </si>
  <si>
    <t>2919</t>
  </si>
  <si>
    <t>6937</t>
  </si>
  <si>
    <t>Gebog</t>
  </si>
  <si>
    <t>YR21400311</t>
  </si>
  <si>
    <t>2920</t>
  </si>
  <si>
    <t>6943</t>
  </si>
  <si>
    <t>Agung Auto Mall</t>
  </si>
  <si>
    <t>YR20400020</t>
  </si>
  <si>
    <t>6946</t>
  </si>
  <si>
    <t>Pupuk Kaltim</t>
  </si>
  <si>
    <t>YO27200704</t>
  </si>
  <si>
    <t>2922</t>
  </si>
  <si>
    <t>694D</t>
  </si>
  <si>
    <t>M. Chabib Nurroziqin</t>
  </si>
  <si>
    <t>KDS Bojonegoro</t>
  </si>
  <si>
    <t>Bojonegoro</t>
  </si>
  <si>
    <t>YO27200802</t>
  </si>
  <si>
    <t>2923</t>
  </si>
  <si>
    <t>694F</t>
  </si>
  <si>
    <t>Bvlgari Resort Bali</t>
  </si>
  <si>
    <t>2924</t>
  </si>
  <si>
    <t>694K</t>
  </si>
  <si>
    <t>Hotel Conrad Bali</t>
  </si>
  <si>
    <t>2925</t>
  </si>
  <si>
    <t>694M</t>
  </si>
  <si>
    <t>CK Kadewatan</t>
  </si>
  <si>
    <t>2926</t>
  </si>
  <si>
    <t>694Q</t>
  </si>
  <si>
    <t>IDM Tanah Lot Tabanan</t>
  </si>
  <si>
    <t>2927</t>
  </si>
  <si>
    <t>694R</t>
  </si>
  <si>
    <t>IDM Bantas Tabanan</t>
  </si>
  <si>
    <t>694W</t>
  </si>
  <si>
    <t>Alfa Jensud Raya</t>
  </si>
  <si>
    <t>YR20400195</t>
  </si>
  <si>
    <t>2929</t>
  </si>
  <si>
    <t>694X</t>
  </si>
  <si>
    <t>IDM Ampera 84 Tasik</t>
  </si>
  <si>
    <t>YR21400464</t>
  </si>
  <si>
    <t>2930</t>
  </si>
  <si>
    <t>694Y</t>
  </si>
  <si>
    <t>Queen City Mall Smr</t>
  </si>
  <si>
    <t>YO27200804</t>
  </si>
  <si>
    <t>2931</t>
  </si>
  <si>
    <t>695C</t>
  </si>
  <si>
    <t>IDM Perumtas 3 K2</t>
  </si>
  <si>
    <t>YO27200611</t>
  </si>
  <si>
    <t>2932</t>
  </si>
  <si>
    <t>695F</t>
  </si>
  <si>
    <t>RS Puri Bunda</t>
  </si>
  <si>
    <t>2933</t>
  </si>
  <si>
    <t>695J</t>
  </si>
  <si>
    <t>Alfa Pantai Senggigi</t>
  </si>
  <si>
    <t>2934</t>
  </si>
  <si>
    <t>695K</t>
  </si>
  <si>
    <t>IDM Terong Tawah</t>
  </si>
  <si>
    <t>2935</t>
  </si>
  <si>
    <t>695L</t>
  </si>
  <si>
    <t>CK Bali Kiddy</t>
  </si>
  <si>
    <t>2936</t>
  </si>
  <si>
    <t>695M</t>
  </si>
  <si>
    <t>RSIA Regina Maris</t>
  </si>
  <si>
    <t>YO27200866</t>
  </si>
  <si>
    <t>2937</t>
  </si>
  <si>
    <t>695N</t>
  </si>
  <si>
    <t>Idm Merdeka Serasan Jaya</t>
  </si>
  <si>
    <t>YK19200362</t>
  </si>
  <si>
    <t>YR21400133</t>
  </si>
  <si>
    <t>2939</t>
  </si>
  <si>
    <t>695Q</t>
  </si>
  <si>
    <t>Ammar Zaki Khalid</t>
  </si>
  <si>
    <t>Kama Hotel</t>
  </si>
  <si>
    <t>YR21400254</t>
  </si>
  <si>
    <t>695V</t>
  </si>
  <si>
    <t>Toko Basmalah Panti</t>
  </si>
  <si>
    <t>YR21400216</t>
  </si>
  <si>
    <t>2941</t>
  </si>
  <si>
    <t>695W</t>
  </si>
  <si>
    <t>Nusantara Bangunan</t>
  </si>
  <si>
    <t>YR21400153</t>
  </si>
  <si>
    <t>2942</t>
  </si>
  <si>
    <t>695X</t>
  </si>
  <si>
    <t>PT Adiputro Wirasejati</t>
  </si>
  <si>
    <t>YR21400296</t>
  </si>
  <si>
    <t>2943</t>
  </si>
  <si>
    <t>695Y</t>
  </si>
  <si>
    <t>IDM I Bagus Mantra 119</t>
  </si>
  <si>
    <t>2944</t>
  </si>
  <si>
    <t>696K</t>
  </si>
  <si>
    <t>Inul Vizta Heritage</t>
  </si>
  <si>
    <t>(09:00 - 23:00)</t>
  </si>
  <si>
    <t>YO27201044</t>
  </si>
  <si>
    <t>2945</t>
  </si>
  <si>
    <t>2946</t>
  </si>
  <si>
    <t>696T</t>
  </si>
  <si>
    <t>SPBU Alamsari Sumedang</t>
  </si>
  <si>
    <t>YO27200770</t>
  </si>
  <si>
    <t>2947</t>
  </si>
  <si>
    <t>696V</t>
  </si>
  <si>
    <t>PPM Manajemen</t>
  </si>
  <si>
    <t>YO27201102</t>
  </si>
  <si>
    <t>2948</t>
  </si>
  <si>
    <t>696W</t>
  </si>
  <si>
    <t>Jababeka Golf</t>
  </si>
  <si>
    <t>YO27200941</t>
  </si>
  <si>
    <t>2949</t>
  </si>
  <si>
    <t>696X</t>
  </si>
  <si>
    <t>Arion Mall</t>
  </si>
  <si>
    <t>YO27201003</t>
  </si>
  <si>
    <t>2950</t>
  </si>
  <si>
    <t>697B</t>
  </si>
  <si>
    <t>Ged Sequis Tower</t>
  </si>
  <si>
    <t>YO27201056</t>
  </si>
  <si>
    <t>2951</t>
  </si>
  <si>
    <t>697J</t>
  </si>
  <si>
    <t>SPBU Kedawung Cirebon</t>
  </si>
  <si>
    <t>YO27200914</t>
  </si>
  <si>
    <t>2952</t>
  </si>
  <si>
    <t>697L</t>
  </si>
  <si>
    <t>Alfa Kedungwuni Baru</t>
  </si>
  <si>
    <t>YO27201037</t>
  </si>
  <si>
    <t>2953</t>
  </si>
  <si>
    <t>697M</t>
  </si>
  <si>
    <t>Alfa Bukit Waringin</t>
  </si>
  <si>
    <t>YO27200962</t>
  </si>
  <si>
    <t>2954</t>
  </si>
  <si>
    <t>697N</t>
  </si>
  <si>
    <t>Alfa Kapten Yusuf Cikaret</t>
  </si>
  <si>
    <t>YO27201009</t>
  </si>
  <si>
    <t>2955</t>
  </si>
  <si>
    <t>697R</t>
  </si>
  <si>
    <t>PT Selalu Cinta Indonesia</t>
  </si>
  <si>
    <t>YO27201042</t>
  </si>
  <si>
    <t>2956</t>
  </si>
  <si>
    <t>697T</t>
  </si>
  <si>
    <t>Galaxy Mart Tiris</t>
  </si>
  <si>
    <t>YR21400035</t>
  </si>
  <si>
    <t>2957</t>
  </si>
  <si>
    <t>697U</t>
  </si>
  <si>
    <t>LS Mart Ngawen</t>
  </si>
  <si>
    <t>YR21400087</t>
  </si>
  <si>
    <t>2958</t>
  </si>
  <si>
    <t>697W</t>
  </si>
  <si>
    <t>SPBU Buluh Indah</t>
  </si>
  <si>
    <t>2959</t>
  </si>
  <si>
    <t>697X</t>
  </si>
  <si>
    <t>Ria Busana Cianjur</t>
  </si>
  <si>
    <t>YR21400267</t>
  </si>
  <si>
    <t>2960</t>
  </si>
  <si>
    <t>697Y</t>
  </si>
  <si>
    <t>Goods Market</t>
  </si>
  <si>
    <t>YR21400256</t>
  </si>
  <si>
    <t>2961</t>
  </si>
  <si>
    <t>697Z</t>
  </si>
  <si>
    <t>YR21400212</t>
  </si>
  <si>
    <t>2962</t>
  </si>
  <si>
    <t>698A</t>
  </si>
  <si>
    <t>Hotel Mercure Alam Sutera</t>
  </si>
  <si>
    <t>YR21400123</t>
  </si>
  <si>
    <t>2963</t>
  </si>
  <si>
    <t>698B</t>
  </si>
  <si>
    <t>YR21400106</t>
  </si>
  <si>
    <t>2964</t>
  </si>
  <si>
    <t>698D</t>
  </si>
  <si>
    <t>Klinik Bapelkes Bandung</t>
  </si>
  <si>
    <t>YR21400154</t>
  </si>
  <si>
    <t>2965</t>
  </si>
  <si>
    <t>698E</t>
  </si>
  <si>
    <t>IDM Kembang Seri</t>
  </si>
  <si>
    <t>YR21400129</t>
  </si>
  <si>
    <t>2966</t>
  </si>
  <si>
    <t>698F</t>
  </si>
  <si>
    <t>Mayasari Rancaekek</t>
  </si>
  <si>
    <t>YR21400036</t>
  </si>
  <si>
    <t>2967</t>
  </si>
  <si>
    <t>2968</t>
  </si>
  <si>
    <t>698L</t>
  </si>
  <si>
    <t>Hotel Aston</t>
  </si>
  <si>
    <t>YR20400145</t>
  </si>
  <si>
    <t>2969</t>
  </si>
  <si>
    <t>698N</t>
  </si>
  <si>
    <t>SPBU 3415121 Sangiang Jy</t>
  </si>
  <si>
    <t>YK19200384</t>
  </si>
  <si>
    <t>2970</t>
  </si>
  <si>
    <t>698P</t>
  </si>
  <si>
    <t>Ponpes Ngalah Darut Taqwa</t>
  </si>
  <si>
    <t>YK19200072</t>
  </si>
  <si>
    <t>2971</t>
  </si>
  <si>
    <t>698U</t>
  </si>
  <si>
    <t>Yomart Rancaekek 3</t>
  </si>
  <si>
    <t>YR20400230</t>
  </si>
  <si>
    <t>2972</t>
  </si>
  <si>
    <t>698V</t>
  </si>
  <si>
    <t>RSIA Trisna Medika</t>
  </si>
  <si>
    <t>YR20400086</t>
  </si>
  <si>
    <t>2973</t>
  </si>
  <si>
    <t>698W</t>
  </si>
  <si>
    <t>RS Sari Asih Cipondoh</t>
  </si>
  <si>
    <t>YR20400052</t>
  </si>
  <si>
    <t>2974</t>
  </si>
  <si>
    <t>698X</t>
  </si>
  <si>
    <t>Apartemen Kalibata</t>
  </si>
  <si>
    <t>YR20400202</t>
  </si>
  <si>
    <t>2975</t>
  </si>
  <si>
    <t>698Y</t>
  </si>
  <si>
    <t>IDM Puri Junction</t>
  </si>
  <si>
    <t>YR20400207</t>
  </si>
  <si>
    <t>2976</t>
  </si>
  <si>
    <t>699B</t>
  </si>
  <si>
    <t>IDM Angantaka</t>
  </si>
  <si>
    <t>2977</t>
  </si>
  <si>
    <t>699C</t>
  </si>
  <si>
    <t>Alfa Tukad Irawadi</t>
  </si>
  <si>
    <t>2978</t>
  </si>
  <si>
    <t>699J</t>
  </si>
  <si>
    <t>SPBU Khatib Sulaiman</t>
  </si>
  <si>
    <t>YR20400514</t>
  </si>
  <si>
    <t>2979</t>
  </si>
  <si>
    <t>699N</t>
  </si>
  <si>
    <t>Alfa Parung II Reguler</t>
  </si>
  <si>
    <t>YO27201094</t>
  </si>
  <si>
    <t>699W</t>
  </si>
  <si>
    <t>Alfa Km 8</t>
  </si>
  <si>
    <t>YO27200103</t>
  </si>
  <si>
    <t>2981</t>
  </si>
  <si>
    <t>699X</t>
  </si>
  <si>
    <t>IDM Adi Sucipto 2</t>
  </si>
  <si>
    <t>YO27200861</t>
  </si>
  <si>
    <t>Z002</t>
  </si>
  <si>
    <t>Wisma Asia</t>
  </si>
  <si>
    <t>YT21400401</t>
  </si>
  <si>
    <t>Z01E</t>
  </si>
  <si>
    <t>Alfa PercetakanNegara III</t>
  </si>
  <si>
    <t>YR25400323</t>
  </si>
  <si>
    <t>Z02C</t>
  </si>
  <si>
    <t>Atrium</t>
  </si>
  <si>
    <t>YT21400143</t>
  </si>
  <si>
    <t>Z02D</t>
  </si>
  <si>
    <t>YT21400400</t>
  </si>
  <si>
    <t>Z02L</t>
  </si>
  <si>
    <t>Sentral Cikini</t>
  </si>
  <si>
    <t>YK20201034</t>
  </si>
  <si>
    <t>Z02M</t>
  </si>
  <si>
    <t>YK20201142</t>
  </si>
  <si>
    <t>Z02N</t>
  </si>
  <si>
    <t>YK20201121</t>
  </si>
  <si>
    <t>Z02P</t>
  </si>
  <si>
    <t>YK20201118</t>
  </si>
  <si>
    <t>Gading Square</t>
  </si>
  <si>
    <t>Z02V</t>
  </si>
  <si>
    <t>YK20201141</t>
  </si>
  <si>
    <t>Z02W</t>
  </si>
  <si>
    <t>YK20201165</t>
  </si>
  <si>
    <t>Z03A</t>
  </si>
  <si>
    <t>Alfa Lemah Neundeut</t>
  </si>
  <si>
    <t>YM68200903</t>
  </si>
  <si>
    <t>Z03F</t>
  </si>
  <si>
    <t>Mangga Dua Square</t>
  </si>
  <si>
    <t>YR25401269</t>
  </si>
  <si>
    <t>Z03L</t>
  </si>
  <si>
    <t>YR25401097</t>
  </si>
  <si>
    <t>Z03M</t>
  </si>
  <si>
    <t>Cilegon</t>
  </si>
  <si>
    <t>YK20200879</t>
  </si>
  <si>
    <t>Z03N</t>
  </si>
  <si>
    <t>YK20201017</t>
  </si>
  <si>
    <t>Z03P</t>
  </si>
  <si>
    <t>YK21200045</t>
  </si>
  <si>
    <t>Z03R</t>
  </si>
  <si>
    <t>YK21200130</t>
  </si>
  <si>
    <t>Z03T</t>
  </si>
  <si>
    <t>YK21200024</t>
  </si>
  <si>
    <t>Z03U</t>
  </si>
  <si>
    <t>YK21200174</t>
  </si>
  <si>
    <t>Z04A</t>
  </si>
  <si>
    <t>Pondok Lestari</t>
  </si>
  <si>
    <t>YR25400919</t>
  </si>
  <si>
    <t>Z04B</t>
  </si>
  <si>
    <t>YR25400973</t>
  </si>
  <si>
    <t>Z058</t>
  </si>
  <si>
    <t>Citra Raya</t>
  </si>
  <si>
    <t>YK21200127</t>
  </si>
  <si>
    <t>Z059</t>
  </si>
  <si>
    <t>YK21200050</t>
  </si>
  <si>
    <t>Z05B</t>
  </si>
  <si>
    <t>AlfaMd Kabasiran</t>
  </si>
  <si>
    <t>YT21400619</t>
  </si>
  <si>
    <t>Z05L</t>
  </si>
  <si>
    <t>Pademangan</t>
  </si>
  <si>
    <t>YT21400444</t>
  </si>
  <si>
    <t>Z05M</t>
  </si>
  <si>
    <t>YT21400091</t>
  </si>
  <si>
    <t>Z05N</t>
  </si>
  <si>
    <t>YT21400445</t>
  </si>
  <si>
    <t>Z05P</t>
  </si>
  <si>
    <t>YT21400159</t>
  </si>
  <si>
    <t>Z05Q</t>
  </si>
  <si>
    <t>YT21400347</t>
  </si>
  <si>
    <t>Z05R</t>
  </si>
  <si>
    <t>YT21400336</t>
  </si>
  <si>
    <t>Z05T</t>
  </si>
  <si>
    <t>YT21400424</t>
  </si>
  <si>
    <t>Z060</t>
  </si>
  <si>
    <t>YK21200074</t>
  </si>
  <si>
    <t>Z061</t>
  </si>
  <si>
    <t>YK21200093</t>
  </si>
  <si>
    <t>Z062</t>
  </si>
  <si>
    <t>YK21200048</t>
  </si>
  <si>
    <t>Z063</t>
  </si>
  <si>
    <t>YK21200125</t>
  </si>
  <si>
    <t>Z064</t>
  </si>
  <si>
    <t>YK21200053</t>
  </si>
  <si>
    <t>Z06A</t>
  </si>
  <si>
    <t>AlfaMd Pdk Labu</t>
  </si>
  <si>
    <t>YT21400522</t>
  </si>
  <si>
    <t>Z06B</t>
  </si>
  <si>
    <t>Luwuk Banggai CRM 1</t>
  </si>
  <si>
    <t>YT21400399</t>
  </si>
  <si>
    <t>Z06C</t>
  </si>
  <si>
    <t>Luwuk Banggai CRM 2</t>
  </si>
  <si>
    <t>YT21400310</t>
  </si>
  <si>
    <t>Z06F</t>
  </si>
  <si>
    <t>IDM Central Cakung</t>
  </si>
  <si>
    <t>YR25401497</t>
  </si>
  <si>
    <t>Z06T</t>
  </si>
  <si>
    <t>Anoa Mart Pattimura</t>
  </si>
  <si>
    <t>YR25400605</t>
  </si>
  <si>
    <t>Z06U</t>
  </si>
  <si>
    <t>AlfaMd Abdul Gani</t>
  </si>
  <si>
    <t>YK20200147</t>
  </si>
  <si>
    <t>Z06V</t>
  </si>
  <si>
    <t>Kedai Kopi Kim Teng</t>
  </si>
  <si>
    <t>YM68200582</t>
  </si>
  <si>
    <t>Z06W</t>
  </si>
  <si>
    <t>IDM Fresh Pamularsih</t>
  </si>
  <si>
    <t>YK20200348</t>
  </si>
  <si>
    <t>Z06Z</t>
  </si>
  <si>
    <t>Alfa Sukamaju Kreteg</t>
  </si>
  <si>
    <t>YR25401237</t>
  </si>
  <si>
    <t>Z070</t>
  </si>
  <si>
    <t>Mangga Besar</t>
  </si>
  <si>
    <t>YR25401587</t>
  </si>
  <si>
    <t>Z071</t>
  </si>
  <si>
    <t>YR25401586</t>
  </si>
  <si>
    <t>Z072</t>
  </si>
  <si>
    <t>YR25401677</t>
  </si>
  <si>
    <t>Z07A</t>
  </si>
  <si>
    <t>YO52200088</t>
  </si>
  <si>
    <t>Z07B</t>
  </si>
  <si>
    <t>YO52200086</t>
  </si>
  <si>
    <t>Z07C</t>
  </si>
  <si>
    <t>YO52200071</t>
  </si>
  <si>
    <t>Z07D</t>
  </si>
  <si>
    <t>YO52200028</t>
  </si>
  <si>
    <t>Z07E</t>
  </si>
  <si>
    <t>YO52200087</t>
  </si>
  <si>
    <t>Z07F</t>
  </si>
  <si>
    <t>YO52200098</t>
  </si>
  <si>
    <t>Z07H</t>
  </si>
  <si>
    <t>YO52200084</t>
  </si>
  <si>
    <t>Z07J</t>
  </si>
  <si>
    <t>YT21400389</t>
  </si>
  <si>
    <t>Z07M</t>
  </si>
  <si>
    <t>Bau Bau</t>
  </si>
  <si>
    <t>YT21400350</t>
  </si>
  <si>
    <t>Z07N</t>
  </si>
  <si>
    <t>YT21400284</t>
  </si>
  <si>
    <t>Z09T</t>
  </si>
  <si>
    <t>YK21200147</t>
  </si>
  <si>
    <t>Z09U</t>
  </si>
  <si>
    <t>YK21200072</t>
  </si>
  <si>
    <t>Z09V</t>
  </si>
  <si>
    <t>YK21200004</t>
  </si>
  <si>
    <t>Z09W</t>
  </si>
  <si>
    <t>YK21200159</t>
  </si>
  <si>
    <t>Z09X</t>
  </si>
  <si>
    <t>Abepura CRM 1</t>
  </si>
  <si>
    <t>YO52200018</t>
  </si>
  <si>
    <t>Z09Y</t>
  </si>
  <si>
    <t>Abepura CRM 2</t>
  </si>
  <si>
    <t>YO52200061</t>
  </si>
  <si>
    <t>Z09Z</t>
  </si>
  <si>
    <t>Abepura CRM 3</t>
  </si>
  <si>
    <t>YO52200025</t>
  </si>
  <si>
    <t>Z0A4</t>
  </si>
  <si>
    <t>AlfaMd Bndungan Jago II</t>
  </si>
  <si>
    <t>YR25401418</t>
  </si>
  <si>
    <t>Z0A5</t>
  </si>
  <si>
    <t>AlfaMd Super Gongseng</t>
  </si>
  <si>
    <t>YR25401420</t>
  </si>
  <si>
    <t>Z0A8</t>
  </si>
  <si>
    <t>SPBU Pasir Gombong</t>
  </si>
  <si>
    <t>YK20200908</t>
  </si>
  <si>
    <t>Z0A9</t>
  </si>
  <si>
    <t>DanDan Ceger Raya</t>
  </si>
  <si>
    <t>YK20200590</t>
  </si>
  <si>
    <t>Z0B4</t>
  </si>
  <si>
    <t>AlfaMd H Dimun</t>
  </si>
  <si>
    <t>YK20200355</t>
  </si>
  <si>
    <t>Z0B5</t>
  </si>
  <si>
    <t>AlfaMd Pondok Pinang II</t>
  </si>
  <si>
    <t>YT21400426</t>
  </si>
  <si>
    <t>Z0B7</t>
  </si>
  <si>
    <t>IDM Mutiara Gdg City II</t>
  </si>
  <si>
    <t>YK20200584</t>
  </si>
  <si>
    <t>Z0BR</t>
  </si>
  <si>
    <t>Trunojoyo</t>
  </si>
  <si>
    <t>YK21200109</t>
  </si>
  <si>
    <t>Z0BT</t>
  </si>
  <si>
    <t>YK21200139</t>
  </si>
  <si>
    <t>Z0BU</t>
  </si>
  <si>
    <t>YK21200140</t>
  </si>
  <si>
    <t>Z0C1</t>
  </si>
  <si>
    <t>IDM Raya Puncak KM 80</t>
  </si>
  <si>
    <t>YT21400050</t>
  </si>
  <si>
    <t>Z0C3</t>
  </si>
  <si>
    <t>Alfa Permata Sepatan</t>
  </si>
  <si>
    <t>YK20200944</t>
  </si>
  <si>
    <t>Z0C4</t>
  </si>
  <si>
    <t>Alfa Peta Barat III</t>
  </si>
  <si>
    <t>YR25400529</t>
  </si>
  <si>
    <t>Z0C7</t>
  </si>
  <si>
    <t>IDM Lavaletta Moderland</t>
  </si>
  <si>
    <t>YR25401331</t>
  </si>
  <si>
    <t>Z0C8</t>
  </si>
  <si>
    <t>Alfa Raya Wangun II</t>
  </si>
  <si>
    <t>YM68200352</t>
  </si>
  <si>
    <t>Z0CD</t>
  </si>
  <si>
    <t>Aur Kuning</t>
  </si>
  <si>
    <t>(07:00 - 19:00)</t>
  </si>
  <si>
    <t>YO52200042</t>
  </si>
  <si>
    <t>Z0CE</t>
  </si>
  <si>
    <t>YO52200066</t>
  </si>
  <si>
    <t>Z0D1</t>
  </si>
  <si>
    <t>IDM BUKIT SARUA INDAH</t>
  </si>
  <si>
    <t>YK20200204</t>
  </si>
  <si>
    <t>Z0D3</t>
  </si>
  <si>
    <t xml:space="preserve">DanDan Jalan Panjang </t>
  </si>
  <si>
    <t>YM68200754</t>
  </si>
  <si>
    <t>Z0D5</t>
  </si>
  <si>
    <t>IDM Bogor Nirwana 02</t>
  </si>
  <si>
    <t>YM68200315</t>
  </si>
  <si>
    <t>Z0D6</t>
  </si>
  <si>
    <t>AlfaM Mangga Besar VI</t>
  </si>
  <si>
    <t>YR25401178</t>
  </si>
  <si>
    <t>Z0D7</t>
  </si>
  <si>
    <t>IDM Cisauk Lapan</t>
  </si>
  <si>
    <t>YT21400200</t>
  </si>
  <si>
    <t>Z0DB</t>
  </si>
  <si>
    <t>YR25401114</t>
  </si>
  <si>
    <t>Z0DC</t>
  </si>
  <si>
    <t>YR25401132</t>
  </si>
  <si>
    <t>Z0DD</t>
  </si>
  <si>
    <t>YR25401069</t>
  </si>
  <si>
    <t>Z0DE</t>
  </si>
  <si>
    <t>YR25401241</t>
  </si>
  <si>
    <t>Z0DF</t>
  </si>
  <si>
    <t>YR25401191</t>
  </si>
  <si>
    <t>Z0DP</t>
  </si>
  <si>
    <t>YR25401193</t>
  </si>
  <si>
    <t>Z0DQ</t>
  </si>
  <si>
    <t>YR25401125</t>
  </si>
  <si>
    <t>Z0E2</t>
  </si>
  <si>
    <t>IDM Villa Mutiara Ckrg</t>
  </si>
  <si>
    <t>YT21400120</t>
  </si>
  <si>
    <t>Z0E4</t>
  </si>
  <si>
    <t>IDM Pahlawan Seribu</t>
  </si>
  <si>
    <t>YM68200374</t>
  </si>
  <si>
    <t>Z0E5</t>
  </si>
  <si>
    <t>AlfaMd Haji Saaba</t>
  </si>
  <si>
    <t>YR25401036</t>
  </si>
  <si>
    <t>Z0E6</t>
  </si>
  <si>
    <t>IDM Kemang Sukatani</t>
  </si>
  <si>
    <t>YK20200191</t>
  </si>
  <si>
    <t>Z0E7</t>
  </si>
  <si>
    <t>IDM Pinang Raya</t>
  </si>
  <si>
    <t>YR25401117</t>
  </si>
  <si>
    <t>Z0E8</t>
  </si>
  <si>
    <t>IDM Citraland Cibubur</t>
  </si>
  <si>
    <t>YT21400699</t>
  </si>
  <si>
    <t>Z0E9</t>
  </si>
  <si>
    <t>IDM Cililitan Besar 24</t>
  </si>
  <si>
    <t>YT21400348</t>
  </si>
  <si>
    <t>Z0EE</t>
  </si>
  <si>
    <t>YR25401358</t>
  </si>
  <si>
    <t>Z0EJ</t>
  </si>
  <si>
    <t>YR25401364</t>
  </si>
  <si>
    <t>Z0EL</t>
  </si>
  <si>
    <t>YR25401403</t>
  </si>
  <si>
    <t>Z0EP</t>
  </si>
  <si>
    <t>YR25401377</t>
  </si>
  <si>
    <t>Z0ER</t>
  </si>
  <si>
    <t>YR25401474</t>
  </si>
  <si>
    <t>Z0ET</t>
  </si>
  <si>
    <t>IDM Pos Bitung Curug</t>
  </si>
  <si>
    <t>YR25401294</t>
  </si>
  <si>
    <t>Z0EX</t>
  </si>
  <si>
    <t>Scbd</t>
  </si>
  <si>
    <t>YT21400275</t>
  </si>
  <si>
    <t>Z0EZ</t>
  </si>
  <si>
    <t>Gedung Hijau</t>
  </si>
  <si>
    <t>YR25401591</t>
  </si>
  <si>
    <t>Z0F0</t>
  </si>
  <si>
    <t>Alfa Pondok Terong</t>
  </si>
  <si>
    <t>YK20200533</t>
  </si>
  <si>
    <t>Z0F1</t>
  </si>
  <si>
    <t>AlfaMd Boston</t>
  </si>
  <si>
    <t>YM68200231</t>
  </si>
  <si>
    <t>Z0F8</t>
  </si>
  <si>
    <t>DanDan DI Panjaitan</t>
  </si>
  <si>
    <t>YK20200701</t>
  </si>
  <si>
    <t>Z0F9</t>
  </si>
  <si>
    <t>DanDan Benda Pamulang</t>
  </si>
  <si>
    <t>YK20200643</t>
  </si>
  <si>
    <t>Z0FA</t>
  </si>
  <si>
    <t>YT21400160</t>
  </si>
  <si>
    <t>Z0FD</t>
  </si>
  <si>
    <t>Pejaten</t>
  </si>
  <si>
    <t>YT21400243</t>
  </si>
  <si>
    <t>Z0FE</t>
  </si>
  <si>
    <t>YT21400171</t>
  </si>
  <si>
    <t>Z0FF</t>
  </si>
  <si>
    <t>Puri Kembangan</t>
  </si>
  <si>
    <t>YR25401768</t>
  </si>
  <si>
    <t>Z0FH</t>
  </si>
  <si>
    <t>YR25401801</t>
  </si>
  <si>
    <t>Z0FM</t>
  </si>
  <si>
    <t>IDM Raya Kronjo</t>
  </si>
  <si>
    <t>YT21400012</t>
  </si>
  <si>
    <t>Z0FN</t>
  </si>
  <si>
    <t>Elang Laut</t>
  </si>
  <si>
    <t>YT21400163</t>
  </si>
  <si>
    <t>Z0FP</t>
  </si>
  <si>
    <t>YT21400421</t>
  </si>
  <si>
    <t>Z0FQ</t>
  </si>
  <si>
    <t>YT21400432</t>
  </si>
  <si>
    <t>Z0FR</t>
  </si>
  <si>
    <t>YT21400315</t>
  </si>
  <si>
    <t>Z0FT</t>
  </si>
  <si>
    <t>YT21400393</t>
  </si>
  <si>
    <t>Z0FU</t>
  </si>
  <si>
    <t>Sahid Sudirman Residence</t>
  </si>
  <si>
    <t>YT21400061</t>
  </si>
  <si>
    <t>Z0FV</t>
  </si>
  <si>
    <t>YT21400107</t>
  </si>
  <si>
    <t>Z0FW</t>
  </si>
  <si>
    <t>Tanjung Duren</t>
  </si>
  <si>
    <t>YR25401797</t>
  </si>
  <si>
    <t>Z0FX</t>
  </si>
  <si>
    <t>YR25401769</t>
  </si>
  <si>
    <t>Z0FY</t>
  </si>
  <si>
    <t>YR25401803</t>
  </si>
  <si>
    <t>Z0H3</t>
  </si>
  <si>
    <t>IDM M Toha KM 2.1</t>
  </si>
  <si>
    <t>YM68200359</t>
  </si>
  <si>
    <t>Z0H5</t>
  </si>
  <si>
    <t>BT Batik Trusmi</t>
  </si>
  <si>
    <t>YR25401721</t>
  </si>
  <si>
    <t>Z0H6</t>
  </si>
  <si>
    <t>Tk Daging Nusantara Kmg</t>
  </si>
  <si>
    <t>YR25401830</t>
  </si>
  <si>
    <t>Z0H7</t>
  </si>
  <si>
    <t>Syahrul Fauzi</t>
  </si>
  <si>
    <t>Tk Daging Nusantara Krnji</t>
  </si>
  <si>
    <t>YR25401813</t>
  </si>
  <si>
    <t>Z0H8</t>
  </si>
  <si>
    <t>RM Ponyo Cinunuk</t>
  </si>
  <si>
    <t>YR25401832</t>
  </si>
  <si>
    <t>Z0H9</t>
  </si>
  <si>
    <t>Fresh Tungkal</t>
  </si>
  <si>
    <t>YR25401819</t>
  </si>
  <si>
    <t>Z0HC</t>
  </si>
  <si>
    <t>Karawaci</t>
  </si>
  <si>
    <t>YR25401788</t>
  </si>
  <si>
    <t>Z0HD</t>
  </si>
  <si>
    <t>YR25401736</t>
  </si>
  <si>
    <t>Z0J5</t>
  </si>
  <si>
    <t>IDM Aniva Junction</t>
  </si>
  <si>
    <t>YR25401804</t>
  </si>
  <si>
    <t>Z0J6</t>
  </si>
  <si>
    <t>IDM Bizwalk</t>
  </si>
  <si>
    <t>YR25401827</t>
  </si>
  <si>
    <t>Z0J7</t>
  </si>
  <si>
    <t>SPBU 3415809</t>
  </si>
  <si>
    <t>YR25401838</t>
  </si>
  <si>
    <t>Z0K0</t>
  </si>
  <si>
    <t>Dicky Chandra</t>
  </si>
  <si>
    <t>Barcelona Mart</t>
  </si>
  <si>
    <t>Sambas</t>
  </si>
  <si>
    <t>YR25401805</t>
  </si>
  <si>
    <t>Z0K1</t>
  </si>
  <si>
    <t>Alfa Mayor Toha</t>
  </si>
  <si>
    <t>YR25401798</t>
  </si>
  <si>
    <t>Z0K2</t>
  </si>
  <si>
    <t>IDM Jensud Pacitan</t>
  </si>
  <si>
    <t>YR25401810</t>
  </si>
  <si>
    <t>Z0K3</t>
  </si>
  <si>
    <t>Pasar 8 Suvarna Sutera</t>
  </si>
  <si>
    <t>YR25401829</t>
  </si>
  <si>
    <t>Z0K4</t>
  </si>
  <si>
    <t>SPBU Shell Pos Pengumben</t>
  </si>
  <si>
    <t>YR25401799</t>
  </si>
  <si>
    <t>Z0K5</t>
  </si>
  <si>
    <t>IDM Brigjend Darsono</t>
  </si>
  <si>
    <t>YR25401648</t>
  </si>
  <si>
    <t>Z0K6</t>
  </si>
  <si>
    <t>IDM Losari 4</t>
  </si>
  <si>
    <t>YR25401626</t>
  </si>
  <si>
    <t>Z0L1</t>
  </si>
  <si>
    <t>IDM Sudirman Bangki</t>
  </si>
  <si>
    <t>YR25401792</t>
  </si>
  <si>
    <t>Z0L2</t>
  </si>
  <si>
    <t>IDM SPBU Ciaul</t>
  </si>
  <si>
    <t>YR25401812</t>
  </si>
  <si>
    <t>Z0L3</t>
  </si>
  <si>
    <t>IDM Cilimus 2</t>
  </si>
  <si>
    <t>YR25401806</t>
  </si>
  <si>
    <t>Z0L4</t>
  </si>
  <si>
    <t>Alfa Logandeng</t>
  </si>
  <si>
    <t>YR25401737</t>
  </si>
  <si>
    <t>Z0L5</t>
  </si>
  <si>
    <t>Alfa Buyaran</t>
  </si>
  <si>
    <t>YR25401760</t>
  </si>
  <si>
    <t>Z0M0</t>
  </si>
  <si>
    <t>Sindang Laut</t>
  </si>
  <si>
    <t>YM68200762</t>
  </si>
  <si>
    <t>Z0M1</t>
  </si>
  <si>
    <t>YM68200868</t>
  </si>
  <si>
    <t>Z0N0</t>
  </si>
  <si>
    <t>Alfa Raya Kebon Pelok</t>
  </si>
  <si>
    <t>YR25400076</t>
  </si>
  <si>
    <t>Z0N2</t>
  </si>
  <si>
    <t>AlfaMd Gunung Pati</t>
  </si>
  <si>
    <t>YR25400172</t>
  </si>
  <si>
    <t>Z0N9</t>
  </si>
  <si>
    <t>IDM Fresh Cikadut</t>
  </si>
  <si>
    <t>YM68200599</t>
  </si>
  <si>
    <t>Z0P2</t>
  </si>
  <si>
    <t>IDM Cimencrang</t>
  </si>
  <si>
    <t>YM68200658</t>
  </si>
  <si>
    <t>Z0PE</t>
  </si>
  <si>
    <t>Hm. Yamin</t>
  </si>
  <si>
    <t>YR25400526</t>
  </si>
  <si>
    <t>Z0PF</t>
  </si>
  <si>
    <t>YR25400451</t>
  </si>
  <si>
    <t>Z0PH</t>
  </si>
  <si>
    <t>YR25400375</t>
  </si>
  <si>
    <t>Z0R6</t>
  </si>
  <si>
    <t>IDM Sosok</t>
  </si>
  <si>
    <t>YR25400174</t>
  </si>
  <si>
    <t>Z0R8</t>
  </si>
  <si>
    <t>IDM Alun-Alun PLA</t>
  </si>
  <si>
    <t>YK20200586</t>
  </si>
  <si>
    <t>Z0RB</t>
  </si>
  <si>
    <t>Bintan Center</t>
  </si>
  <si>
    <t>YO52200048</t>
  </si>
  <si>
    <t>Z0RC</t>
  </si>
  <si>
    <t>YO52200094</t>
  </si>
  <si>
    <t>Z0RD</t>
  </si>
  <si>
    <t>YO52200072</t>
  </si>
  <si>
    <t>Z0RE</t>
  </si>
  <si>
    <t>YO52200026</t>
  </si>
  <si>
    <t>Z0RF</t>
  </si>
  <si>
    <t>YO52200100</t>
  </si>
  <si>
    <t>Z0RH</t>
  </si>
  <si>
    <t>YO52200083</t>
  </si>
  <si>
    <t>Z0T0</t>
  </si>
  <si>
    <t>IDM Fresh Sudirman</t>
  </si>
  <si>
    <t>YM68200671</t>
  </si>
  <si>
    <t>Z0T1</t>
  </si>
  <si>
    <t>IDM Cihaliwung</t>
  </si>
  <si>
    <t>YR25400530</t>
  </si>
  <si>
    <t>Z0TX</t>
  </si>
  <si>
    <t>S. Parman</t>
  </si>
  <si>
    <t>YO52200076</t>
  </si>
  <si>
    <t>Z0TY</t>
  </si>
  <si>
    <t>YO52200031</t>
  </si>
  <si>
    <t>Z0TZ</t>
  </si>
  <si>
    <t>YO52200099</t>
  </si>
  <si>
    <t>Z0U7</t>
  </si>
  <si>
    <t>IDM Satelit Indah</t>
  </si>
  <si>
    <t>YK20201191</t>
  </si>
  <si>
    <t>Z0U9</t>
  </si>
  <si>
    <t>IDM Banjarharjo</t>
  </si>
  <si>
    <t>YM68200400</t>
  </si>
  <si>
    <t>Z0UC</t>
  </si>
  <si>
    <t>Unit II Tulang Bawang CRM 1</t>
  </si>
  <si>
    <t>YO52200004</t>
  </si>
  <si>
    <t>Z0UD</t>
  </si>
  <si>
    <t>Unit II Tulang Bawang CRM 2</t>
  </si>
  <si>
    <t>YO52200040</t>
  </si>
  <si>
    <t>Z0UP</t>
  </si>
  <si>
    <t>YO52200035</t>
  </si>
  <si>
    <t>Z0UQ</t>
  </si>
  <si>
    <t>YO52200001</t>
  </si>
  <si>
    <t>Z0UR</t>
  </si>
  <si>
    <t>YO52200075</t>
  </si>
  <si>
    <t>Z0UW</t>
  </si>
  <si>
    <t>Lubuk Begalung</t>
  </si>
  <si>
    <t>YO52200037</t>
  </si>
  <si>
    <t>Z0UX</t>
  </si>
  <si>
    <t>YO52200047</t>
  </si>
  <si>
    <t>Z0UY</t>
  </si>
  <si>
    <t>YO52200065</t>
  </si>
  <si>
    <t>Z0V2</t>
  </si>
  <si>
    <t xml:space="preserve">IDM Ijen </t>
  </si>
  <si>
    <t>YR25400308</t>
  </si>
  <si>
    <t>Z0V3</t>
  </si>
  <si>
    <t>Lawson Sukajadi</t>
  </si>
  <si>
    <t>YM68200336</t>
  </si>
  <si>
    <t>Z0W0</t>
  </si>
  <si>
    <t>Alfa Manis Lor</t>
  </si>
  <si>
    <t>YM68200416</t>
  </si>
  <si>
    <t>Z0W1</t>
  </si>
  <si>
    <t>SPBU Shell Gatot Subroto</t>
  </si>
  <si>
    <t>YR25400652</t>
  </si>
  <si>
    <t>Z0W2</t>
  </si>
  <si>
    <t>SPBU 3543203 Cibeber</t>
  </si>
  <si>
    <t>YT21400323</t>
  </si>
  <si>
    <t>Z0W3</t>
  </si>
  <si>
    <t>PT BMT OPPO</t>
  </si>
  <si>
    <t>YT21400429</t>
  </si>
  <si>
    <t>Z0W4</t>
  </si>
  <si>
    <t>Alfa Karangmoncol</t>
  </si>
  <si>
    <t>YT21400166</t>
  </si>
  <si>
    <t>Z0W6</t>
  </si>
  <si>
    <t>Alfa Manembonembo</t>
  </si>
  <si>
    <t>YT21400220</t>
  </si>
  <si>
    <t>Z0W7</t>
  </si>
  <si>
    <t xml:space="preserve">Toko Basmalah Wonorejo </t>
  </si>
  <si>
    <t>YT21400301</t>
  </si>
  <si>
    <t>Z0W8</t>
  </si>
  <si>
    <t>Yodan District II</t>
  </si>
  <si>
    <t>YT21400307</t>
  </si>
  <si>
    <t>Z0W9</t>
  </si>
  <si>
    <t>Alfa Pulau Sebesi 1</t>
  </si>
  <si>
    <t>YT21400341</t>
  </si>
  <si>
    <t>Z0WW</t>
  </si>
  <si>
    <t>Pemuda</t>
  </si>
  <si>
    <t>YO52200008</t>
  </si>
  <si>
    <t>Z0WX</t>
  </si>
  <si>
    <t>YO52200067</t>
  </si>
  <si>
    <t>Z0WY</t>
  </si>
  <si>
    <t>Pondok</t>
  </si>
  <si>
    <t>YO52200019</t>
  </si>
  <si>
    <t>Z0X1</t>
  </si>
  <si>
    <t>IDM Banaran Kediri</t>
  </si>
  <si>
    <t>YT21400101</t>
  </si>
  <si>
    <t>Z0X2</t>
  </si>
  <si>
    <t>IDM Sudimoro Malang</t>
  </si>
  <si>
    <t>YT21400329</t>
  </si>
  <si>
    <t>Z0X6</t>
  </si>
  <si>
    <t>IDM Pasopati</t>
  </si>
  <si>
    <t>YT21400664</t>
  </si>
  <si>
    <t>Z0X7</t>
  </si>
  <si>
    <t>Alfa Luwunggede</t>
  </si>
  <si>
    <t>YT21400602</t>
  </si>
  <si>
    <t>Z0X9</t>
  </si>
  <si>
    <t>IDM Raya Patemon</t>
  </si>
  <si>
    <t>YT21400636</t>
  </si>
  <si>
    <t>Z0XA</t>
  </si>
  <si>
    <t>YO52200023</t>
  </si>
  <si>
    <t>Z0XE</t>
  </si>
  <si>
    <t>Mangga Dua Raya</t>
  </si>
  <si>
    <t>YR25401753</t>
  </si>
  <si>
    <t>Z0XF</t>
  </si>
  <si>
    <t>YR25401762</t>
  </si>
  <si>
    <t>Z0XH</t>
  </si>
  <si>
    <t>YR25401728</t>
  </si>
  <si>
    <t>Z0XJ</t>
  </si>
  <si>
    <t>SPBU SHELL PETUKANGAN</t>
  </si>
  <si>
    <t>YT21400596</t>
  </si>
  <si>
    <t>Z0XK</t>
  </si>
  <si>
    <t>PrimaFM Poltangan</t>
  </si>
  <si>
    <t>YT21400632</t>
  </si>
  <si>
    <t>Z0XL</t>
  </si>
  <si>
    <t>SPBU Talok Turen II</t>
  </si>
  <si>
    <t>YT21400598</t>
  </si>
  <si>
    <t>Z0XT</t>
  </si>
  <si>
    <t>Sudirman CRM 2</t>
  </si>
  <si>
    <t>YK20200935</t>
  </si>
  <si>
    <t>Z0XU</t>
  </si>
  <si>
    <t>Sudirman CRM 3</t>
  </si>
  <si>
    <t>YK20201078</t>
  </si>
  <si>
    <t>Z0XV</t>
  </si>
  <si>
    <t>Juanda Bekasi CRM 1</t>
  </si>
  <si>
    <t>YK21200102</t>
  </si>
  <si>
    <t>Z0XW</t>
  </si>
  <si>
    <t>Juanda Bekasi CRM 2</t>
  </si>
  <si>
    <t>YK21200199</t>
  </si>
  <si>
    <t>Z0XX</t>
  </si>
  <si>
    <t>Juanda Bekasi CRM 3</t>
  </si>
  <si>
    <t>YK21200031</t>
  </si>
  <si>
    <t>Z0XY</t>
  </si>
  <si>
    <t>Juanda Bekasi CRM 4</t>
  </si>
  <si>
    <t>YK21200037</t>
  </si>
  <si>
    <t>Z0Y0</t>
  </si>
  <si>
    <t>Bhinneka Shuttle Cirebon</t>
  </si>
  <si>
    <t>YT21400719</t>
  </si>
  <si>
    <t>Z0Y1</t>
  </si>
  <si>
    <t>Citraland Cirebon</t>
  </si>
  <si>
    <t>YT21400730</t>
  </si>
  <si>
    <t>Z0Y2</t>
  </si>
  <si>
    <t>Transhome</t>
  </si>
  <si>
    <t>YT21400718</t>
  </si>
  <si>
    <t>Z0Y3</t>
  </si>
  <si>
    <t>IDM Ngawen Blora</t>
  </si>
  <si>
    <t>YT21400721</t>
  </si>
  <si>
    <t>Z0Y4</t>
  </si>
  <si>
    <t>Basko Grand Mall</t>
  </si>
  <si>
    <t>YT21400738</t>
  </si>
  <si>
    <t>Z0Y6</t>
  </si>
  <si>
    <t>Babel Mart Manggar</t>
  </si>
  <si>
    <t>YT21400706</t>
  </si>
  <si>
    <t>Z0Y7</t>
  </si>
  <si>
    <t>Balesaji Resto</t>
  </si>
  <si>
    <t>YT21400722</t>
  </si>
  <si>
    <t>Z0Y8</t>
  </si>
  <si>
    <t>Klinik Tirta Husada</t>
  </si>
  <si>
    <t>YT21400702</t>
  </si>
  <si>
    <t>Z0Y9</t>
  </si>
  <si>
    <t>Aneka Jaya Smart Kdm</t>
  </si>
  <si>
    <t>YT21400677</t>
  </si>
  <si>
    <t>Z0YH</t>
  </si>
  <si>
    <t>Prama Ciparay</t>
  </si>
  <si>
    <t>YT21400594</t>
  </si>
  <si>
    <t>Z0YJ</t>
  </si>
  <si>
    <t>SPBU 44.532.24 Adipala</t>
  </si>
  <si>
    <t>YT21400774</t>
  </si>
  <si>
    <t>Z0YK</t>
  </si>
  <si>
    <t>Apotek Permata Sehat</t>
  </si>
  <si>
    <t>YT21400669</t>
  </si>
  <si>
    <t>Z0YL</t>
  </si>
  <si>
    <t>Klinik RB Wijayanti</t>
  </si>
  <si>
    <t>YT21400732</t>
  </si>
  <si>
    <t>Z0YM</t>
  </si>
  <si>
    <t>Luwes Salatiga</t>
  </si>
  <si>
    <t>YT21400720</t>
  </si>
  <si>
    <t>Z0YN</t>
  </si>
  <si>
    <t>Margoyoso</t>
  </si>
  <si>
    <t>YT21400713</t>
  </si>
  <si>
    <t>Z0YP</t>
  </si>
  <si>
    <t>Awann Costa</t>
  </si>
  <si>
    <t>YT21400617</t>
  </si>
  <si>
    <t>Z0YQ</t>
  </si>
  <si>
    <t>Sudirman CRM 4</t>
  </si>
  <si>
    <t>YK20201081</t>
  </si>
  <si>
    <t>Z0YT</t>
  </si>
  <si>
    <t>Sudirman CRM 6</t>
  </si>
  <si>
    <t>YK20201074</t>
  </si>
  <si>
    <t>Z0Z1</t>
  </si>
  <si>
    <t>AlfaMd Purbaratu</t>
  </si>
  <si>
    <t>YT21400666</t>
  </si>
  <si>
    <t>Z0Z2</t>
  </si>
  <si>
    <t>Oke Mart</t>
  </si>
  <si>
    <t>YT21400734</t>
  </si>
  <si>
    <t>Z0Z4</t>
  </si>
  <si>
    <t>R3Mart</t>
  </si>
  <si>
    <t>YT21400683</t>
  </si>
  <si>
    <t>Z0Z7</t>
  </si>
  <si>
    <t>IDM Panimbang Jaya</t>
  </si>
  <si>
    <t>YK20200698</t>
  </si>
  <si>
    <t>Z0ZE</t>
  </si>
  <si>
    <t>Ciceri</t>
  </si>
  <si>
    <t>YK21200038</t>
  </si>
  <si>
    <t>Z0ZF</t>
  </si>
  <si>
    <t>YK21200194</t>
  </si>
  <si>
    <t>Z0ZH</t>
  </si>
  <si>
    <t>YK21200122</t>
  </si>
  <si>
    <t>Z0ZJ</t>
  </si>
  <si>
    <t>YK21200146</t>
  </si>
  <si>
    <t>Z0ZR</t>
  </si>
  <si>
    <t>Daan Mogot</t>
  </si>
  <si>
    <t>YT21400096</t>
  </si>
  <si>
    <t>Z0ZT</t>
  </si>
  <si>
    <t>YT21400139</t>
  </si>
  <si>
    <t>Z0ZU</t>
  </si>
  <si>
    <t>YT21400126</t>
  </si>
  <si>
    <t>Z0ZV</t>
  </si>
  <si>
    <t>Pantai Indah Kapuk</t>
  </si>
  <si>
    <t>YT21400026</t>
  </si>
  <si>
    <t>Z0ZW</t>
  </si>
  <si>
    <t>YT21400134</t>
  </si>
  <si>
    <t>Z10A</t>
  </si>
  <si>
    <t>Abepura CRM 4</t>
  </si>
  <si>
    <t>YO52200022</t>
  </si>
  <si>
    <t>Z10B</t>
  </si>
  <si>
    <t>YO52200093</t>
  </si>
  <si>
    <t>Z10C</t>
  </si>
  <si>
    <t>YO52200090</t>
  </si>
  <si>
    <t>Z10D</t>
  </si>
  <si>
    <t>YO52200068</t>
  </si>
  <si>
    <t>Z10F</t>
  </si>
  <si>
    <t>YO52200070</t>
  </si>
  <si>
    <t>Z10H</t>
  </si>
  <si>
    <t>Sorong CRM 1</t>
  </si>
  <si>
    <t>YK21200198</t>
  </si>
  <si>
    <t>Z10J</t>
  </si>
  <si>
    <t>Sorong CRM 2</t>
  </si>
  <si>
    <t>YK21200018</t>
  </si>
  <si>
    <t>Z10K</t>
  </si>
  <si>
    <t>Sorong CRM 3</t>
  </si>
  <si>
    <t>YK21200131</t>
  </si>
  <si>
    <t>Z10L</t>
  </si>
  <si>
    <t>YO52200077</t>
  </si>
  <si>
    <t>Z10M</t>
  </si>
  <si>
    <t>YO52200095</t>
  </si>
  <si>
    <t>Z10Q</t>
  </si>
  <si>
    <t>YO52200020</t>
  </si>
  <si>
    <t>Z10R</t>
  </si>
  <si>
    <t>Mandonga</t>
  </si>
  <si>
    <t>YO52200032</t>
  </si>
  <si>
    <t>Z10T</t>
  </si>
  <si>
    <t>YO52200097</t>
  </si>
  <si>
    <t>Z10U</t>
  </si>
  <si>
    <t>YO52200029</t>
  </si>
  <si>
    <t>Z11W</t>
  </si>
  <si>
    <t>Maricaya</t>
  </si>
  <si>
    <t>YT21400410</t>
  </si>
  <si>
    <t>Z11X</t>
  </si>
  <si>
    <t>YT21400225</t>
  </si>
  <si>
    <t>Z11Y</t>
  </si>
  <si>
    <t>YT21400397</t>
  </si>
  <si>
    <t>Z12F</t>
  </si>
  <si>
    <t>Sulawesi</t>
  </si>
  <si>
    <t>YT21400282</t>
  </si>
  <si>
    <t>Z12J</t>
  </si>
  <si>
    <t>Veteran, UPG CRM 1</t>
  </si>
  <si>
    <t>YT21400427</t>
  </si>
  <si>
    <t>Z13D</t>
  </si>
  <si>
    <t>Sungguminasa</t>
  </si>
  <si>
    <t>YT21400414</t>
  </si>
  <si>
    <t>Z13Q</t>
  </si>
  <si>
    <t>Bitung</t>
  </si>
  <si>
    <t>YT21400442</t>
  </si>
  <si>
    <t>Z13R</t>
  </si>
  <si>
    <t>YT21400226</t>
  </si>
  <si>
    <t>Z13V</t>
  </si>
  <si>
    <t>Boulevard</t>
  </si>
  <si>
    <t>YT21400125</t>
  </si>
  <si>
    <t>Z13W</t>
  </si>
  <si>
    <t>YT21400011</t>
  </si>
  <si>
    <t>Z13X</t>
  </si>
  <si>
    <t>Calaca</t>
  </si>
  <si>
    <t>YT21400193</t>
  </si>
  <si>
    <t>Z13Y</t>
  </si>
  <si>
    <t>YT21400172</t>
  </si>
  <si>
    <t>Z14B</t>
  </si>
  <si>
    <t>YT21400191</t>
  </si>
  <si>
    <t>Z14C</t>
  </si>
  <si>
    <t>YT21400082</t>
  </si>
  <si>
    <t>Z14D</t>
  </si>
  <si>
    <t>YT21400123</t>
  </si>
  <si>
    <t>Z14F</t>
  </si>
  <si>
    <t>Ranotana</t>
  </si>
  <si>
    <t>YT21400111</t>
  </si>
  <si>
    <t>Z14J</t>
  </si>
  <si>
    <t>Tomohon</t>
  </si>
  <si>
    <t>YT21400115</t>
  </si>
  <si>
    <t>Z14K</t>
  </si>
  <si>
    <t>YT21400137</t>
  </si>
  <si>
    <t>Z14L</t>
  </si>
  <si>
    <t>YT21400240</t>
  </si>
  <si>
    <t>Z14M</t>
  </si>
  <si>
    <t>YT21400119</t>
  </si>
  <si>
    <t>Z14N</t>
  </si>
  <si>
    <t>YT21400086</t>
  </si>
  <si>
    <t>Z14Y</t>
  </si>
  <si>
    <t>YT21400118</t>
  </si>
  <si>
    <t>Z14Z</t>
  </si>
  <si>
    <t>YT21400002</t>
  </si>
  <si>
    <t>Z157</t>
  </si>
  <si>
    <t>Wahid Hasyim KCP CRM 1</t>
  </si>
  <si>
    <t>YR25401612</t>
  </si>
  <si>
    <t>Z158</t>
  </si>
  <si>
    <t>Wahid Hasyim KCP CRM 2</t>
  </si>
  <si>
    <t>YR25401707</t>
  </si>
  <si>
    <t>Z159</t>
  </si>
  <si>
    <t>Wahid Hasyim KCP CRM 3</t>
  </si>
  <si>
    <t>YR25401615</t>
  </si>
  <si>
    <t>Z15C</t>
  </si>
  <si>
    <t>YT21400051</t>
  </si>
  <si>
    <t>Z15D</t>
  </si>
  <si>
    <t>YT21400267</t>
  </si>
  <si>
    <t>Z15E</t>
  </si>
  <si>
    <t>YT21400006</t>
  </si>
  <si>
    <t>Z15H</t>
  </si>
  <si>
    <t>Palu Barat</t>
  </si>
  <si>
    <t>YT21400144</t>
  </si>
  <si>
    <t>Z15J</t>
  </si>
  <si>
    <t>YT21400083</t>
  </si>
  <si>
    <t>Z15M</t>
  </si>
  <si>
    <t>YT21400283</t>
  </si>
  <si>
    <t>YT21400419</t>
  </si>
  <si>
    <t>Z15Y</t>
  </si>
  <si>
    <t>YK21200203</t>
  </si>
  <si>
    <t>Z15Z</t>
  </si>
  <si>
    <t>YK21200126</t>
  </si>
  <si>
    <t>Z16A</t>
  </si>
  <si>
    <t>Arjun H. Cope</t>
  </si>
  <si>
    <t>YK21200202</t>
  </si>
  <si>
    <t>Z16B</t>
  </si>
  <si>
    <t>YK21200201</t>
  </si>
  <si>
    <t>Z16C</t>
  </si>
  <si>
    <t>Timika</t>
  </si>
  <si>
    <t>YT21400015</t>
  </si>
  <si>
    <t>Z16D</t>
  </si>
  <si>
    <t>YT21400190</t>
  </si>
  <si>
    <t>Z16K</t>
  </si>
  <si>
    <t>Manukan Tama</t>
  </si>
  <si>
    <t>YT21400095</t>
  </si>
  <si>
    <t>Z16M</t>
  </si>
  <si>
    <t>Cinere</t>
  </si>
  <si>
    <t>YK20201185</t>
  </si>
  <si>
    <t>Z16N</t>
  </si>
  <si>
    <t>YK20201040</t>
  </si>
  <si>
    <t>Z16P</t>
  </si>
  <si>
    <t>YK20201045</t>
  </si>
  <si>
    <t>Z16Q</t>
  </si>
  <si>
    <t>YK20201072</t>
  </si>
  <si>
    <t>Z174</t>
  </si>
  <si>
    <t>IDM Sidokarto</t>
  </si>
  <si>
    <t>YM68200959</t>
  </si>
  <si>
    <t>Z17K</t>
  </si>
  <si>
    <t>Cisalak</t>
  </si>
  <si>
    <t>YK20201154</t>
  </si>
  <si>
    <t>Z17L</t>
  </si>
  <si>
    <t>YK20201153</t>
  </si>
  <si>
    <t>Z17M</t>
  </si>
  <si>
    <t>YK20201199</t>
  </si>
  <si>
    <t>Z17V</t>
  </si>
  <si>
    <t>Empat Enam</t>
  </si>
  <si>
    <t>YK20201111</t>
  </si>
  <si>
    <t>Z17W</t>
  </si>
  <si>
    <t>YK20201135</t>
  </si>
  <si>
    <t>Z17X</t>
  </si>
  <si>
    <t>YK20201143</t>
  </si>
  <si>
    <t>Z18X</t>
  </si>
  <si>
    <t>Alfa Sumpah Pemuda</t>
  </si>
  <si>
    <t>YM68200781</t>
  </si>
  <si>
    <t>Z18Y</t>
  </si>
  <si>
    <t>IDM Fresh Magelang Km13,5</t>
  </si>
  <si>
    <t>YM68200598</t>
  </si>
  <si>
    <t>Z18Z</t>
  </si>
  <si>
    <t>IDM Danau Sentani Raya</t>
  </si>
  <si>
    <t>YK20200411</t>
  </si>
  <si>
    <t>Z19B</t>
  </si>
  <si>
    <t>Permata Hijau</t>
  </si>
  <si>
    <t>YK20201047</t>
  </si>
  <si>
    <t>Z19C</t>
  </si>
  <si>
    <t>YK20201056</t>
  </si>
  <si>
    <t>Z19D</t>
  </si>
  <si>
    <t>YK20201050</t>
  </si>
  <si>
    <t>Z19E</t>
  </si>
  <si>
    <t>YK20201052</t>
  </si>
  <si>
    <t>Z19F</t>
  </si>
  <si>
    <t>Parung</t>
  </si>
  <si>
    <t>YK21200123</t>
  </si>
  <si>
    <t>Z19H</t>
  </si>
  <si>
    <t>YK21200124</t>
  </si>
  <si>
    <t>Z19J</t>
  </si>
  <si>
    <t>YK21200145</t>
  </si>
  <si>
    <t>Z19K</t>
  </si>
  <si>
    <t>YK21200157</t>
  </si>
  <si>
    <t>Z19L</t>
  </si>
  <si>
    <t>YK21200107</t>
  </si>
  <si>
    <t>Z19N</t>
  </si>
  <si>
    <t>Rita Isola Purwokerto</t>
  </si>
  <si>
    <t>YR25400103</t>
  </si>
  <si>
    <t>Z19R</t>
  </si>
  <si>
    <t>AlfaMd Bandara Mas II</t>
  </si>
  <si>
    <t>YR25400341</t>
  </si>
  <si>
    <t>Z1A6</t>
  </si>
  <si>
    <t>IDM Hawaian City</t>
  </si>
  <si>
    <t>YT21400588</t>
  </si>
  <si>
    <t>Z1A7</t>
  </si>
  <si>
    <t>DanDan Tigaraksa</t>
  </si>
  <si>
    <t>YR25400525</t>
  </si>
  <si>
    <t>Z1A9</t>
  </si>
  <si>
    <t>IDM Dr Sumarno</t>
  </si>
  <si>
    <t>YM68200106</t>
  </si>
  <si>
    <t>Z1AD</t>
  </si>
  <si>
    <t>Puri Indah CRM 2</t>
  </si>
  <si>
    <t>YR25401751</t>
  </si>
  <si>
    <t>Z1AE</t>
  </si>
  <si>
    <t>Puri Indah CRM 3</t>
  </si>
  <si>
    <t>YR25401802</t>
  </si>
  <si>
    <t>Z1AF</t>
  </si>
  <si>
    <t>Puri Indah CRM 4</t>
  </si>
  <si>
    <t>YR25401767</t>
  </si>
  <si>
    <t>Z1AP</t>
  </si>
  <si>
    <t>YT21400261</t>
  </si>
  <si>
    <t>Z1AQ</t>
  </si>
  <si>
    <t>YR25401735</t>
  </si>
  <si>
    <t>Z1AR</t>
  </si>
  <si>
    <t>YR25401834</t>
  </si>
  <si>
    <t>Z1B0</t>
  </si>
  <si>
    <t>IDM Komarudin Raya</t>
  </si>
  <si>
    <t>YM68200017</t>
  </si>
  <si>
    <t>Z1B3</t>
  </si>
  <si>
    <t>IDM Desa Putra</t>
  </si>
  <si>
    <t>YT21400685</t>
  </si>
  <si>
    <t>Z1B6</t>
  </si>
  <si>
    <t>IDM Fresh Bintaro</t>
  </si>
  <si>
    <t>YK20200876</t>
  </si>
  <si>
    <t>Z1B8</t>
  </si>
  <si>
    <t>Alfa Artzimar</t>
  </si>
  <si>
    <t>YT21400145</t>
  </si>
  <si>
    <t>Z1BR</t>
  </si>
  <si>
    <t>YK21200006</t>
  </si>
  <si>
    <t>Z1BT</t>
  </si>
  <si>
    <t>YK21200111</t>
  </si>
  <si>
    <t>Z1BU</t>
  </si>
  <si>
    <t>YK21200073</t>
  </si>
  <si>
    <t>Z1BV</t>
  </si>
  <si>
    <t>YK21200094</t>
  </si>
  <si>
    <t>Z1BW</t>
  </si>
  <si>
    <t>YK21200086</t>
  </si>
  <si>
    <t>Z1C0</t>
  </si>
  <si>
    <t>IDM Cipadu Jaya</t>
  </si>
  <si>
    <t>YT21400181</t>
  </si>
  <si>
    <t>Z1C1</t>
  </si>
  <si>
    <t>IDM Raya Rajeg Mulya</t>
  </si>
  <si>
    <t>YM68200998</t>
  </si>
  <si>
    <t>Z1D0</t>
  </si>
  <si>
    <t>IDM Gn Sahari 73</t>
  </si>
  <si>
    <t>YR25400527</t>
  </si>
  <si>
    <t>Z1D2</t>
  </si>
  <si>
    <t>IDM PusdiklatDepnaker12A</t>
  </si>
  <si>
    <t>YM68200002</t>
  </si>
  <si>
    <t>Z1D4</t>
  </si>
  <si>
    <t>Alfa Diklat Pemda II</t>
  </si>
  <si>
    <t>YR25401350</t>
  </si>
  <si>
    <t>Z1D9</t>
  </si>
  <si>
    <t>IDM Pahlawan Baru</t>
  </si>
  <si>
    <t>YK20200946</t>
  </si>
  <si>
    <t>Z1DW</t>
  </si>
  <si>
    <t>Jatibarang CRM 1</t>
  </si>
  <si>
    <t>YK21200020</t>
  </si>
  <si>
    <t>Z1DX</t>
  </si>
  <si>
    <t>Jatibarang CRM 2</t>
  </si>
  <si>
    <t>YK21200001</t>
  </si>
  <si>
    <t>Z1DY</t>
  </si>
  <si>
    <t>Jatibarang CRM 3</t>
  </si>
  <si>
    <t>YK21200065</t>
  </si>
  <si>
    <t>Z1E2</t>
  </si>
  <si>
    <t>SPBU Shell Siliwangi</t>
  </si>
  <si>
    <t>YM68200420</t>
  </si>
  <si>
    <t>Z1E7</t>
  </si>
  <si>
    <t>IDM Bintara Jaya</t>
  </si>
  <si>
    <t>YK20200180</t>
  </si>
  <si>
    <t>Z1E8</t>
  </si>
  <si>
    <t>IDM Ruko Burgundy</t>
  </si>
  <si>
    <t>YR25401465</t>
  </si>
  <si>
    <t>Z1E9</t>
  </si>
  <si>
    <t>AlfaMd Tipar Cakung II</t>
  </si>
  <si>
    <t>YR25401533</t>
  </si>
  <si>
    <t>Z1EM</t>
  </si>
  <si>
    <t>Boyolali</t>
  </si>
  <si>
    <t>YO52200010</t>
  </si>
  <si>
    <t>Z1EN</t>
  </si>
  <si>
    <t>YO52200052</t>
  </si>
  <si>
    <t>Z1EP</t>
  </si>
  <si>
    <t>YO52200006</t>
  </si>
  <si>
    <t>Z1F0</t>
  </si>
  <si>
    <t>Alfa Raya Patikus</t>
  </si>
  <si>
    <t>YT21400587</t>
  </si>
  <si>
    <t>Z1F1</t>
  </si>
  <si>
    <t>Alfa Sadang Sampih</t>
  </si>
  <si>
    <t>YT21400575</t>
  </si>
  <si>
    <t>Z1F2</t>
  </si>
  <si>
    <t>Great Western Resort</t>
  </si>
  <si>
    <t>YT21400637</t>
  </si>
  <si>
    <t>Z1F3</t>
  </si>
  <si>
    <t>Apotek Roxy Jatikramat</t>
  </si>
  <si>
    <t>(08:00 - 23:59)</t>
  </si>
  <si>
    <t>YK20200143</t>
  </si>
  <si>
    <t>Z1F8</t>
  </si>
  <si>
    <t>AlfaM PTB Angke III</t>
  </si>
  <si>
    <t>YM68200089</t>
  </si>
  <si>
    <t>Z1H4</t>
  </si>
  <si>
    <t>IDM Ki Hajar Dewantara Ry</t>
  </si>
  <si>
    <t>YK20200268</t>
  </si>
  <si>
    <t>Z1H7</t>
  </si>
  <si>
    <t>IDM Raya Cisoka Adiyasa</t>
  </si>
  <si>
    <t>YR25401482</t>
  </si>
  <si>
    <t>Z1H8</t>
  </si>
  <si>
    <t>IDM Raya Serang Jkt KM 7</t>
  </si>
  <si>
    <t>YT21400715</t>
  </si>
  <si>
    <t>Z1HE</t>
  </si>
  <si>
    <t>Endra Kusbiyantoro</t>
  </si>
  <si>
    <t>YO52200005</t>
  </si>
  <si>
    <t>Z1HF</t>
  </si>
  <si>
    <t>YO52200009</t>
  </si>
  <si>
    <t>Z1HH</t>
  </si>
  <si>
    <t>YO52200082</t>
  </si>
  <si>
    <t>Z1HJ</t>
  </si>
  <si>
    <t>YO52200096</t>
  </si>
  <si>
    <t>Z1HK</t>
  </si>
  <si>
    <t>YO52200013</t>
  </si>
  <si>
    <t>Z1HL</t>
  </si>
  <si>
    <t>YO52200024</t>
  </si>
  <si>
    <t>Z1J2</t>
  </si>
  <si>
    <t>IDM Green Lake Asia</t>
  </si>
  <si>
    <t>YK20200693</t>
  </si>
  <si>
    <t>Z1JY</t>
  </si>
  <si>
    <t>Sragen</t>
  </si>
  <si>
    <t>YK21200092</t>
  </si>
  <si>
    <t>Z1JZ</t>
  </si>
  <si>
    <t>YK21200162</t>
  </si>
  <si>
    <t>Z1K1</t>
  </si>
  <si>
    <t>SPBU Candi</t>
  </si>
  <si>
    <t>YT21400062</t>
  </si>
  <si>
    <t>Z1K6</t>
  </si>
  <si>
    <t>REMAJA SUKODONO</t>
  </si>
  <si>
    <t>YT21400072</t>
  </si>
  <si>
    <t>Z1KA</t>
  </si>
  <si>
    <t>YK21200196</t>
  </si>
  <si>
    <t>Z1KB</t>
  </si>
  <si>
    <t>YK21200182</t>
  </si>
  <si>
    <t>Z1L4</t>
  </si>
  <si>
    <t>Alfa Silayur</t>
  </si>
  <si>
    <t>YM68200313</t>
  </si>
  <si>
    <t>Z1L5</t>
  </si>
  <si>
    <t>IDM Gajah Birowo</t>
  </si>
  <si>
    <t>YM68200860</t>
  </si>
  <si>
    <t>Z1L6</t>
  </si>
  <si>
    <t>IDM SPBU Gunungjaya</t>
  </si>
  <si>
    <t>YR25401786</t>
  </si>
  <si>
    <t>Z1L7</t>
  </si>
  <si>
    <t>IDM Fresh Banjarnegara</t>
  </si>
  <si>
    <t>YR25401807</t>
  </si>
  <si>
    <t>Z1L8</t>
  </si>
  <si>
    <t>IDM Smart Tajem</t>
  </si>
  <si>
    <t>YR25401821</t>
  </si>
  <si>
    <t>Z1L9</t>
  </si>
  <si>
    <t>Satu Sama Perintis</t>
  </si>
  <si>
    <t>YR25401783</t>
  </si>
  <si>
    <t>Z1LC</t>
  </si>
  <si>
    <t>AlfaMd Undaan Kulon</t>
  </si>
  <si>
    <t>YT21400040</t>
  </si>
  <si>
    <t>Z1LD</t>
  </si>
  <si>
    <t>AlfaMd Ketintang</t>
  </si>
  <si>
    <t>YT21400244</t>
  </si>
  <si>
    <t>Z1LE</t>
  </si>
  <si>
    <t>AlfaMd Dukuh Setro</t>
  </si>
  <si>
    <t>YT21400179</t>
  </si>
  <si>
    <t>Z1LL</t>
  </si>
  <si>
    <t>YT21400268</t>
  </si>
  <si>
    <t>Z1LQ</t>
  </si>
  <si>
    <t>AlfaMd Tebet Timur Dalam</t>
  </si>
  <si>
    <t>YT21400510</t>
  </si>
  <si>
    <t>Z1LV</t>
  </si>
  <si>
    <t>AlfaMd Green Ville</t>
  </si>
  <si>
    <t>YT21400330</t>
  </si>
  <si>
    <t>Z1LW</t>
  </si>
  <si>
    <t>YT21400387</t>
  </si>
  <si>
    <t>Z1M0</t>
  </si>
  <si>
    <t>OMI Vi Mart Bukit Dago</t>
  </si>
  <si>
    <t>YR25401782</t>
  </si>
  <si>
    <t>Z1M1</t>
  </si>
  <si>
    <t>IDM Lintas PKP Muntok</t>
  </si>
  <si>
    <t>YR25401455</t>
  </si>
  <si>
    <t>Z1M2</t>
  </si>
  <si>
    <t>IDM Fresh Papandayan</t>
  </si>
  <si>
    <t>YR25401777</t>
  </si>
  <si>
    <t>Z1M4</t>
  </si>
  <si>
    <t>SPBU 34-12301 Veteran</t>
  </si>
  <si>
    <t>YR25401774</t>
  </si>
  <si>
    <t>Z1M5</t>
  </si>
  <si>
    <t>SPBU Menteng</t>
  </si>
  <si>
    <t>YT21400209</t>
  </si>
  <si>
    <t>Z1M6</t>
  </si>
  <si>
    <t>SPBU Shell Phh Mustofa</t>
  </si>
  <si>
    <t>YT21400085</t>
  </si>
  <si>
    <t>Z1M7</t>
  </si>
  <si>
    <t>Tk Daging Nusantara Ckp</t>
  </si>
  <si>
    <t>YT21400272</t>
  </si>
  <si>
    <t>Z1M8</t>
  </si>
  <si>
    <t>Alfa Gelumbang</t>
  </si>
  <si>
    <t>YT21400013</t>
  </si>
  <si>
    <t>Z1M9</t>
  </si>
  <si>
    <t>AlfaMd Gereja Baru</t>
  </si>
  <si>
    <t>YT21400121</t>
  </si>
  <si>
    <t>Z1MZ</t>
  </si>
  <si>
    <t>YO52200049</t>
  </si>
  <si>
    <t>Z1N2</t>
  </si>
  <si>
    <t>IDM Uwuran</t>
  </si>
  <si>
    <t>YT21400001</t>
  </si>
  <si>
    <t>Z1N5</t>
  </si>
  <si>
    <t>SPBU Winduraja Kawali</t>
  </si>
  <si>
    <t>YT21400100</t>
  </si>
  <si>
    <t>Z1N6</t>
  </si>
  <si>
    <t>IDM A Yani Comal</t>
  </si>
  <si>
    <t>YT21400178</t>
  </si>
  <si>
    <t>Z1N7</t>
  </si>
  <si>
    <t>IDM Kuwiran Banyudono</t>
  </si>
  <si>
    <t>YT21400274</t>
  </si>
  <si>
    <t>Z1N8</t>
  </si>
  <si>
    <t>AlfaMd Pemuda</t>
  </si>
  <si>
    <t>YT21400020</t>
  </si>
  <si>
    <t>Z1N9</t>
  </si>
  <si>
    <t>YT21400241</t>
  </si>
  <si>
    <t>Z1NA</t>
  </si>
  <si>
    <t>YO52200053</t>
  </si>
  <si>
    <t>Z1NB</t>
  </si>
  <si>
    <t>YO52200051</t>
  </si>
  <si>
    <t>Z1NC</t>
  </si>
  <si>
    <t>YO52200080</t>
  </si>
  <si>
    <t>Z1NE</t>
  </si>
  <si>
    <t>YO52200045</t>
  </si>
  <si>
    <t>Z1NF</t>
  </si>
  <si>
    <t>YO52200036</t>
  </si>
  <si>
    <t>Z1NN</t>
  </si>
  <si>
    <t>Kartasura CRM 1</t>
  </si>
  <si>
    <t>YK21200058</t>
  </si>
  <si>
    <t>Z1NR</t>
  </si>
  <si>
    <t>YO52200085</t>
  </si>
  <si>
    <t>Z1NT</t>
  </si>
  <si>
    <t>YO52200033</t>
  </si>
  <si>
    <t>Z1NW</t>
  </si>
  <si>
    <t>YO52200057</t>
  </si>
  <si>
    <t>Z1NX</t>
  </si>
  <si>
    <t>YO52200039</t>
  </si>
  <si>
    <t>Z1NY</t>
  </si>
  <si>
    <t>YO52200044</t>
  </si>
  <si>
    <t>Z1NZ</t>
  </si>
  <si>
    <t>YO52200060</t>
  </si>
  <si>
    <t>Z1P0</t>
  </si>
  <si>
    <t>Grand Buana Lestari</t>
  </si>
  <si>
    <t>YT21400023</t>
  </si>
  <si>
    <t>Z1P1</t>
  </si>
  <si>
    <t>IDM TMCE krajan</t>
  </si>
  <si>
    <t>YT21400084</t>
  </si>
  <si>
    <t>Z1P2</t>
  </si>
  <si>
    <t>Yomart Parakan Muncang</t>
  </si>
  <si>
    <t>YT21400074</t>
  </si>
  <si>
    <t>Z1P3</t>
  </si>
  <si>
    <t>Alfa Kemantran</t>
  </si>
  <si>
    <t>YT21400099</t>
  </si>
  <si>
    <t>Z1P4</t>
  </si>
  <si>
    <t>Lawu Plaza</t>
  </si>
  <si>
    <t>YT21400269</t>
  </si>
  <si>
    <t>Z1P5</t>
  </si>
  <si>
    <t>Alfa Sruweng</t>
  </si>
  <si>
    <t>YT21400048</t>
  </si>
  <si>
    <t>Z1P6</t>
  </si>
  <si>
    <t>SPBU 44.531.05 Wangon</t>
  </si>
  <si>
    <t>YT21400253</t>
  </si>
  <si>
    <t>Z1P7</t>
  </si>
  <si>
    <t>Idm Soak Permai</t>
  </si>
  <si>
    <t>YT21400185</t>
  </si>
  <si>
    <t>Z1P8</t>
  </si>
  <si>
    <t>Alfa Kesamben Timur</t>
  </si>
  <si>
    <t>YT21400124</t>
  </si>
  <si>
    <t>Z1P9</t>
  </si>
  <si>
    <t>Basmallah Kalianget</t>
  </si>
  <si>
    <t>YT21400285</t>
  </si>
  <si>
    <t>Z1PA</t>
  </si>
  <si>
    <t>YO52200064</t>
  </si>
  <si>
    <t>Z1PE</t>
  </si>
  <si>
    <t>Green Ville</t>
  </si>
  <si>
    <t>YT21400150</t>
  </si>
  <si>
    <t>Z1PF</t>
  </si>
  <si>
    <t>YT21400251</t>
  </si>
  <si>
    <t>Z1PH</t>
  </si>
  <si>
    <t>YT21400273</t>
  </si>
  <si>
    <t>Z1PJ</t>
  </si>
  <si>
    <t>YT21400063</t>
  </si>
  <si>
    <t>Z1PP</t>
  </si>
  <si>
    <t>Sunter CRM 1</t>
  </si>
  <si>
    <t>YR25401734</t>
  </si>
  <si>
    <t>Z1PQ</t>
  </si>
  <si>
    <t>Sunter CRM 2</t>
  </si>
  <si>
    <t>YR25401742</t>
  </si>
  <si>
    <t>Z1Q0</t>
  </si>
  <si>
    <t>Alfa Parangtritis KM 27</t>
  </si>
  <si>
    <t>YT21400260</t>
  </si>
  <si>
    <t>Z1Q1</t>
  </si>
  <si>
    <t>IDM Parangtritis KM 28</t>
  </si>
  <si>
    <t>YT21400018</t>
  </si>
  <si>
    <t>Z1Q2</t>
  </si>
  <si>
    <t>IDM KH Ahmad Dahlan</t>
  </si>
  <si>
    <t>YT21400116</t>
  </si>
  <si>
    <t>Z1Q3</t>
  </si>
  <si>
    <t>Goori Swalayan Jatisari</t>
  </si>
  <si>
    <t>(08:00 - 21:30)</t>
  </si>
  <si>
    <t>YT21400242</t>
  </si>
  <si>
    <t>Z1Q4</t>
  </si>
  <si>
    <t>IDM Urip Sumoharjo 238</t>
  </si>
  <si>
    <t>YT21400008</t>
  </si>
  <si>
    <t>Z1Q5</t>
  </si>
  <si>
    <t>Daily Foodhall Maggiore</t>
  </si>
  <si>
    <t>YT21400210</t>
  </si>
  <si>
    <t>Z1Q6</t>
  </si>
  <si>
    <t>Toko Mas Pulau Indah</t>
  </si>
  <si>
    <t>(09:00 - 18:00)</t>
  </si>
  <si>
    <t>YT21400037</t>
  </si>
  <si>
    <t>Z1Q8</t>
  </si>
  <si>
    <t>Kopi Nako</t>
  </si>
  <si>
    <t>YT21400263</t>
  </si>
  <si>
    <t>Z1Q9</t>
  </si>
  <si>
    <t>Superindo Bez Plaza</t>
  </si>
  <si>
    <t>YT21400198</t>
  </si>
  <si>
    <t>Z1R0</t>
  </si>
  <si>
    <t>PFM Mawar Merah</t>
  </si>
  <si>
    <t>YT21400289</t>
  </si>
  <si>
    <t>Z1R1</t>
  </si>
  <si>
    <t>Senayan Park</t>
  </si>
  <si>
    <t>YT21400010</t>
  </si>
  <si>
    <t>Z1RF</t>
  </si>
  <si>
    <t>SPBU Shell Kbn Kawung</t>
  </si>
  <si>
    <t>YT21400534</t>
  </si>
  <si>
    <t>Z1RH</t>
  </si>
  <si>
    <t>IDM RSUD SUBANG</t>
  </si>
  <si>
    <t>YT21400504</t>
  </si>
  <si>
    <t>Z1RJ</t>
  </si>
  <si>
    <t>IDM Rancah</t>
  </si>
  <si>
    <t>YT21400505</t>
  </si>
  <si>
    <t>Z1RK</t>
  </si>
  <si>
    <t>Sedayu Mart</t>
  </si>
  <si>
    <t>YT21400524</t>
  </si>
  <si>
    <t>Z1RL</t>
  </si>
  <si>
    <t>Lawson Garuda UMY</t>
  </si>
  <si>
    <t>YT21400514</t>
  </si>
  <si>
    <t>Z1RT</t>
  </si>
  <si>
    <t>Bondowoso</t>
  </si>
  <si>
    <t>YK21200078</t>
  </si>
  <si>
    <t>Z1RU</t>
  </si>
  <si>
    <t>YK21200030</t>
  </si>
  <si>
    <t>Z1T0</t>
  </si>
  <si>
    <t>AlfaMd HM Said</t>
  </si>
  <si>
    <t>YT21400536</t>
  </si>
  <si>
    <t>Z1T2</t>
  </si>
  <si>
    <t>SPBU 4453227 SOETOMO</t>
  </si>
  <si>
    <t>YT21400518</t>
  </si>
  <si>
    <t>Z1T3</t>
  </si>
  <si>
    <t>InMart Nganjuk</t>
  </si>
  <si>
    <t>YT21400513</t>
  </si>
  <si>
    <t>Z1T4</t>
  </si>
  <si>
    <t>Akar Gemilang Grosir</t>
  </si>
  <si>
    <t>YT21400509</t>
  </si>
  <si>
    <t>Z1T5</t>
  </si>
  <si>
    <t>Mitra Megah Bangunan</t>
  </si>
  <si>
    <t>YT21400360</t>
  </si>
  <si>
    <t>Z1T6</t>
  </si>
  <si>
    <t>IDM Sultan Agung</t>
  </si>
  <si>
    <t>YT21400382</t>
  </si>
  <si>
    <t>Z1T8</t>
  </si>
  <si>
    <t>Basmalah Dampit</t>
  </si>
  <si>
    <t>YT21400512</t>
  </si>
  <si>
    <t>Z1T9</t>
  </si>
  <si>
    <t>IDM Gajah Mada Rambipuji</t>
  </si>
  <si>
    <t>YT21400351</t>
  </si>
  <si>
    <t>Z1TF</t>
  </si>
  <si>
    <t>Joyoboyo</t>
  </si>
  <si>
    <t>YO52200056</t>
  </si>
  <si>
    <t>Z1TH</t>
  </si>
  <si>
    <t>YO52200055</t>
  </si>
  <si>
    <t>Z1TJ</t>
  </si>
  <si>
    <t>YO52200046</t>
  </si>
  <si>
    <t>Z1TK</t>
  </si>
  <si>
    <t>YO52200081</t>
  </si>
  <si>
    <t>Z1U0</t>
  </si>
  <si>
    <t>Basmalah Curahmalang</t>
  </si>
  <si>
    <t>YT21400540</t>
  </si>
  <si>
    <t>Z1U1</t>
  </si>
  <si>
    <t>Basmalah Sempolan</t>
  </si>
  <si>
    <t>YT21400366</t>
  </si>
  <si>
    <t>Z1U2</t>
  </si>
  <si>
    <t>Remaja Opra City</t>
  </si>
  <si>
    <t>YT21400356</t>
  </si>
  <si>
    <t>Z1U3</t>
  </si>
  <si>
    <t>SPBU Pamolokan</t>
  </si>
  <si>
    <t>YT21400494</t>
  </si>
  <si>
    <t>Z1U4</t>
  </si>
  <si>
    <t>IDM Raya Dr Wahidin</t>
  </si>
  <si>
    <t>YT21400368</t>
  </si>
  <si>
    <t>Z1U5</t>
  </si>
  <si>
    <t>SPBU 4456107 Salaman</t>
  </si>
  <si>
    <t>YT21400517</t>
  </si>
  <si>
    <t>Z1U6</t>
  </si>
  <si>
    <t>SPBU 4450113 Ngaliyan</t>
  </si>
  <si>
    <t>YT21400506</t>
  </si>
  <si>
    <t>Z1U7</t>
  </si>
  <si>
    <t>Idm Lebuh Dalam</t>
  </si>
  <si>
    <t>YT21400548</t>
  </si>
  <si>
    <t>Z1U8</t>
  </si>
  <si>
    <t>Swalayan DM 2</t>
  </si>
  <si>
    <t>YT21400530</t>
  </si>
  <si>
    <t>Z1U9</t>
  </si>
  <si>
    <t>BORNEO FRESH</t>
  </si>
  <si>
    <t>YT21400519</t>
  </si>
  <si>
    <t>Z1UN</t>
  </si>
  <si>
    <t>Kemang Pratama</t>
  </si>
  <si>
    <t>YK21200076</t>
  </si>
  <si>
    <t>Z1UW</t>
  </si>
  <si>
    <t>Cibitung</t>
  </si>
  <si>
    <t>YK21200179</t>
  </si>
  <si>
    <t>Z1UX</t>
  </si>
  <si>
    <t>YK21200061</t>
  </si>
  <si>
    <t>Z1V0</t>
  </si>
  <si>
    <t>Greensmart Garden Hills</t>
  </si>
  <si>
    <t>YT21400357</t>
  </si>
  <si>
    <t>Z1V1</t>
  </si>
  <si>
    <t>ROW 9 Blok M</t>
  </si>
  <si>
    <t>YT21400526</t>
  </si>
  <si>
    <t>Z1V2</t>
  </si>
  <si>
    <t>ERAMART SURYANATA 1</t>
  </si>
  <si>
    <t>YT21400535</t>
  </si>
  <si>
    <t>Z1V3</t>
  </si>
  <si>
    <t>ATM Center Toky-Toky</t>
  </si>
  <si>
    <t>YT21400520</t>
  </si>
  <si>
    <t>Z1V4</t>
  </si>
  <si>
    <t>PB Swalayan 21 Metro</t>
  </si>
  <si>
    <t>YT21400381</t>
  </si>
  <si>
    <t>Z1V5</t>
  </si>
  <si>
    <t>Demak</t>
  </si>
  <si>
    <t>YT21400375</t>
  </si>
  <si>
    <t>Z1VM</t>
  </si>
  <si>
    <t>Universitas Atma Jaya</t>
  </si>
  <si>
    <t>YK20200955</t>
  </si>
  <si>
    <t>Z1VN</t>
  </si>
  <si>
    <t>Universitas Bunda Mulia</t>
  </si>
  <si>
    <t>YT21400394</t>
  </si>
  <si>
    <t>Z1VY</t>
  </si>
  <si>
    <t>Surya Cipta</t>
  </si>
  <si>
    <t>YK20201101</t>
  </si>
  <si>
    <t>Z1VZ</t>
  </si>
  <si>
    <t>YK20201128</t>
  </si>
  <si>
    <t>Z1WA</t>
  </si>
  <si>
    <t>YK20201059</t>
  </si>
  <si>
    <t>Z1WB</t>
  </si>
  <si>
    <t>Ciranjang</t>
  </si>
  <si>
    <t>YK20201193</t>
  </si>
  <si>
    <t>Z1WC</t>
  </si>
  <si>
    <t>YK20201182</t>
  </si>
  <si>
    <t>Z1WR</t>
  </si>
  <si>
    <t xml:space="preserve">IDM Kedung Wonokerto </t>
  </si>
  <si>
    <t>YM68200088</t>
  </si>
  <si>
    <t>Z1WT</t>
  </si>
  <si>
    <t xml:space="preserve">IDM Tanah Merah </t>
  </si>
  <si>
    <t>YM68201127</t>
  </si>
  <si>
    <t>Z1X5</t>
  </si>
  <si>
    <t>IDM Piyungan</t>
  </si>
  <si>
    <t>YR25400124</t>
  </si>
  <si>
    <t>Z1X6</t>
  </si>
  <si>
    <t>IDM Baureno</t>
  </si>
  <si>
    <t>YM68201167</t>
  </si>
  <si>
    <t>Z1Y1</t>
  </si>
  <si>
    <t>IDM Banyuates</t>
  </si>
  <si>
    <t>YT21400302</t>
  </si>
  <si>
    <t>Z1Z1</t>
  </si>
  <si>
    <t>Alfa Dukuh Gempol</t>
  </si>
  <si>
    <t>YM68200486</t>
  </si>
  <si>
    <t>Z1Z2</t>
  </si>
  <si>
    <t>IDM Bangil 2</t>
  </si>
  <si>
    <t>YK20200826</t>
  </si>
  <si>
    <t>Z1ZE</t>
  </si>
  <si>
    <t>IDM Perumtas 4</t>
  </si>
  <si>
    <t>YT21400264</t>
  </si>
  <si>
    <t>Z1ZF</t>
  </si>
  <si>
    <t>IDM Blega 4</t>
  </si>
  <si>
    <t>YM68200154</t>
  </si>
  <si>
    <t>Z1ZK</t>
  </si>
  <si>
    <t>Alfa Sidotopo Wetan</t>
  </si>
  <si>
    <t>YK20200757</t>
  </si>
  <si>
    <t>Z1ZL</t>
  </si>
  <si>
    <t>IDM Fresh Panji Suroso</t>
  </si>
  <si>
    <t>YK20200255</t>
  </si>
  <si>
    <t>Z1ZP</t>
  </si>
  <si>
    <t>IDM Hybrid PB Sudirman</t>
  </si>
  <si>
    <t>YR25400678</t>
  </si>
  <si>
    <t>Z1ZQ</t>
  </si>
  <si>
    <t>Banjarnegara</t>
  </si>
  <si>
    <t>YR25400336</t>
  </si>
  <si>
    <t>Z1ZR</t>
  </si>
  <si>
    <t>YR25400621</t>
  </si>
  <si>
    <t>Z1ZT</t>
  </si>
  <si>
    <t>YR25400582</t>
  </si>
  <si>
    <t>Z1ZU</t>
  </si>
  <si>
    <t>YR25400324</t>
  </si>
  <si>
    <t>Z20E</t>
  </si>
  <si>
    <t>Tempo Scan Tower</t>
  </si>
  <si>
    <t>YK20201092</t>
  </si>
  <si>
    <t>Z20F</t>
  </si>
  <si>
    <t>YK20201186</t>
  </si>
  <si>
    <t>Z20U</t>
  </si>
  <si>
    <t>Manhattan</t>
  </si>
  <si>
    <t>YK20200786</t>
  </si>
  <si>
    <t>Z20V</t>
  </si>
  <si>
    <t>YM68200463</t>
  </si>
  <si>
    <t>Z21F</t>
  </si>
  <si>
    <t>YK20200953</t>
  </si>
  <si>
    <t>Z21H</t>
  </si>
  <si>
    <t>YK20200940</t>
  </si>
  <si>
    <t>Z21J</t>
  </si>
  <si>
    <t>Mayestik</t>
  </si>
  <si>
    <t>YK20201124</t>
  </si>
  <si>
    <t>Z21K</t>
  </si>
  <si>
    <t>YK20201126</t>
  </si>
  <si>
    <t>Z21L</t>
  </si>
  <si>
    <t>YK20201049</t>
  </si>
  <si>
    <t>Z21M</t>
  </si>
  <si>
    <t>YK20201053</t>
  </si>
  <si>
    <t>Z225</t>
  </si>
  <si>
    <t>YR25401423</t>
  </si>
  <si>
    <t>Z22L</t>
  </si>
  <si>
    <t>Pondok Indah</t>
  </si>
  <si>
    <t>YK20201096</t>
  </si>
  <si>
    <t>Z22M</t>
  </si>
  <si>
    <t>YK20201095</t>
  </si>
  <si>
    <t>Z22N</t>
  </si>
  <si>
    <t>YK20201097</t>
  </si>
  <si>
    <t>Z22P</t>
  </si>
  <si>
    <t>YK20201094</t>
  </si>
  <si>
    <t>Z230</t>
  </si>
  <si>
    <t>Gedangan</t>
  </si>
  <si>
    <t>YT21400346</t>
  </si>
  <si>
    <t>Z231</t>
  </si>
  <si>
    <t>YT21400170</t>
  </si>
  <si>
    <t>Z232</t>
  </si>
  <si>
    <t>YT21400221</t>
  </si>
  <si>
    <t>Z233</t>
  </si>
  <si>
    <t>YT21400333</t>
  </si>
  <si>
    <t>Z23A</t>
  </si>
  <si>
    <t>Alfamd Sukodono</t>
  </si>
  <si>
    <t>YT21400130</t>
  </si>
  <si>
    <t>Z23B</t>
  </si>
  <si>
    <t>SPBU Ongkrak Pamuruyan</t>
  </si>
  <si>
    <t>YT21400132</t>
  </si>
  <si>
    <t>Z23D</t>
  </si>
  <si>
    <t>Nur Mulyadi Mustari</t>
  </si>
  <si>
    <t>AlfaMd Tanru Tedong</t>
  </si>
  <si>
    <t>Sidrap</t>
  </si>
  <si>
    <t>YT21400052</t>
  </si>
  <si>
    <t>Z249</t>
  </si>
  <si>
    <t>YT21400030</t>
  </si>
  <si>
    <t>Z24D</t>
  </si>
  <si>
    <t>Mall Carstensz</t>
  </si>
  <si>
    <t>YT21400136</t>
  </si>
  <si>
    <t>Z24E</t>
  </si>
  <si>
    <t>Pasar Modern Kapuas Raya</t>
  </si>
  <si>
    <t>YT21400188</t>
  </si>
  <si>
    <t>Z24J</t>
  </si>
  <si>
    <t>Alfamart Cipanas 2</t>
  </si>
  <si>
    <t>YT21400658</t>
  </si>
  <si>
    <t>Z24K</t>
  </si>
  <si>
    <t>CV Setia Budi Mandiri</t>
  </si>
  <si>
    <t>YT21400639</t>
  </si>
  <si>
    <t>Z24L</t>
  </si>
  <si>
    <t>Yogya Majalengka</t>
  </si>
  <si>
    <t>YT21400653</t>
  </si>
  <si>
    <t>Z24N</t>
  </si>
  <si>
    <t>Alfa Slahung</t>
  </si>
  <si>
    <t>YT21400647</t>
  </si>
  <si>
    <t>Z24P</t>
  </si>
  <si>
    <t>IDM Hasanudin</t>
  </si>
  <si>
    <t>YT21400662</t>
  </si>
  <si>
    <t>Z24Q</t>
  </si>
  <si>
    <t>Alfa Kesilir</t>
  </si>
  <si>
    <t>YT21400633</t>
  </si>
  <si>
    <t>Z24R</t>
  </si>
  <si>
    <t>Urbanview Hotel The Tang</t>
  </si>
  <si>
    <t>YT21400645</t>
  </si>
  <si>
    <t>Z24T</t>
  </si>
  <si>
    <t>Alfa M Supeno</t>
  </si>
  <si>
    <t>YT21400571</t>
  </si>
  <si>
    <t>Z24V</t>
  </si>
  <si>
    <t>Plaza Summarecon Bdg</t>
  </si>
  <si>
    <t>YT21400484</t>
  </si>
  <si>
    <t>Z24W</t>
  </si>
  <si>
    <t>Loa Janan</t>
  </si>
  <si>
    <t>YT21400503</t>
  </si>
  <si>
    <t>Z24X</t>
  </si>
  <si>
    <t>Alfa Karya Jaya Kertapati</t>
  </si>
  <si>
    <t>YT21400547</t>
  </si>
  <si>
    <t>Z24Y</t>
  </si>
  <si>
    <t>SPBU 3415410 WR Supratman</t>
  </si>
  <si>
    <t>YT21400552</t>
  </si>
  <si>
    <t>Z250</t>
  </si>
  <si>
    <t>YT21400038</t>
  </si>
  <si>
    <t>Z251</t>
  </si>
  <si>
    <t>YT21400245</t>
  </si>
  <si>
    <t>Z252</t>
  </si>
  <si>
    <t>YT21400232</t>
  </si>
  <si>
    <t>Z253</t>
  </si>
  <si>
    <t>YT21400077</t>
  </si>
  <si>
    <t>Z254</t>
  </si>
  <si>
    <t>YT21400270</t>
  </si>
  <si>
    <t>Z255</t>
  </si>
  <si>
    <t>YT21400250</t>
  </si>
  <si>
    <t>Z256</t>
  </si>
  <si>
    <t>YT21400056</t>
  </si>
  <si>
    <t>Z257</t>
  </si>
  <si>
    <t>YT21400228</t>
  </si>
  <si>
    <t>Z258</t>
  </si>
  <si>
    <t>YT21400175</t>
  </si>
  <si>
    <t>Z259</t>
  </si>
  <si>
    <t>YT21400065</t>
  </si>
  <si>
    <t>Z25A</t>
  </si>
  <si>
    <t>PT Mayangsari</t>
  </si>
  <si>
    <t>YT21400380</t>
  </si>
  <si>
    <t>Z25F</t>
  </si>
  <si>
    <t>Superindo RA Basuni</t>
  </si>
  <si>
    <t>YT21400563</t>
  </si>
  <si>
    <t>Z25H</t>
  </si>
  <si>
    <t>SPBU KARANGRESIK 34-46107</t>
  </si>
  <si>
    <t>YT21400485</t>
  </si>
  <si>
    <t>Z25J</t>
  </si>
  <si>
    <t>IDAKU Super Grosir</t>
  </si>
  <si>
    <t>YT21400551</t>
  </si>
  <si>
    <t>Z25K</t>
  </si>
  <si>
    <t>Basmalah Randuagung 2</t>
  </si>
  <si>
    <t>YT21400390</t>
  </si>
  <si>
    <t>Z25L</t>
  </si>
  <si>
    <t>Basmalah Muneng</t>
  </si>
  <si>
    <t>YT21400583</t>
  </si>
  <si>
    <t>Z25P</t>
  </si>
  <si>
    <t>SPBU 3446207 CIHAURBEUTI</t>
  </si>
  <si>
    <t>YT21400230</t>
  </si>
  <si>
    <t>Z25Q</t>
  </si>
  <si>
    <t>Apotek Otista Garut</t>
  </si>
  <si>
    <t>YT21400064</t>
  </si>
  <si>
    <t>Z25R</t>
  </si>
  <si>
    <t>IDM Sriwijaya 178</t>
  </si>
  <si>
    <t>YT21400169</t>
  </si>
  <si>
    <t>Z25T</t>
  </si>
  <si>
    <t>IDM BULURAN JAMBI</t>
  </si>
  <si>
    <t>YT21400471</t>
  </si>
  <si>
    <t>Z25U</t>
  </si>
  <si>
    <t>IDM Pagar Alam III</t>
  </si>
  <si>
    <t>YT21400531</t>
  </si>
  <si>
    <t>Z25W</t>
  </si>
  <si>
    <t>K3Mart Gading Serpong</t>
  </si>
  <si>
    <t>YT21400476</t>
  </si>
  <si>
    <t>Z25X</t>
  </si>
  <si>
    <t>YT21400370</t>
  </si>
  <si>
    <t>Z25Y</t>
  </si>
  <si>
    <t>Rest Area KM 360 B</t>
  </si>
  <si>
    <t>YT21400581</t>
  </si>
  <si>
    <t>Z25Z</t>
  </si>
  <si>
    <t>SPBU 4450111 Baros</t>
  </si>
  <si>
    <t>YT21400477</t>
  </si>
  <si>
    <t>Z260</t>
  </si>
  <si>
    <t>YT21400032</t>
  </si>
  <si>
    <t>Z267</t>
  </si>
  <si>
    <t>Kapas Krampung</t>
  </si>
  <si>
    <t>SLA. SURABAYA</t>
  </si>
  <si>
    <t>YK21200156</t>
  </si>
  <si>
    <t>Z268</t>
  </si>
  <si>
    <t>YK21200151</t>
  </si>
  <si>
    <t>Z269</t>
  </si>
  <si>
    <t>YK21200119</t>
  </si>
  <si>
    <t>Z26A</t>
  </si>
  <si>
    <t>PD Mulia/Sensen</t>
  </si>
  <si>
    <t>YT21400565</t>
  </si>
  <si>
    <t>Z26C</t>
  </si>
  <si>
    <t>IDM Harun Nafsi</t>
  </si>
  <si>
    <t>YT21400080</t>
  </si>
  <si>
    <t>Z270</t>
  </si>
  <si>
    <t>YK21200009</t>
  </si>
  <si>
    <t>Z271</t>
  </si>
  <si>
    <t>YK21200034</t>
  </si>
  <si>
    <t>Z272</t>
  </si>
  <si>
    <t>YK21200041</t>
  </si>
  <si>
    <t>Z27Z</t>
  </si>
  <si>
    <t>Ciluar</t>
  </si>
  <si>
    <t>YK20201178</t>
  </si>
  <si>
    <t>Z28A</t>
  </si>
  <si>
    <t>YK20201179</t>
  </si>
  <si>
    <t>Z28B</t>
  </si>
  <si>
    <t>YK20201159</t>
  </si>
  <si>
    <t>Z28C</t>
  </si>
  <si>
    <t>YK20201194</t>
  </si>
  <si>
    <t>Z29F</t>
  </si>
  <si>
    <t>Tebet Barat</t>
  </si>
  <si>
    <t>YK20200881</t>
  </si>
  <si>
    <t>Z29H</t>
  </si>
  <si>
    <t>YK20200870</t>
  </si>
  <si>
    <t>Z29J</t>
  </si>
  <si>
    <t>YK20200991</t>
  </si>
  <si>
    <t>Z29K</t>
  </si>
  <si>
    <t>YK20200862</t>
  </si>
  <si>
    <t>Z29L</t>
  </si>
  <si>
    <t>YK20200934</t>
  </si>
  <si>
    <t>Z29Q</t>
  </si>
  <si>
    <t>Kenari Mas CRM 1</t>
  </si>
  <si>
    <t>YM68201102</t>
  </si>
  <si>
    <t>Z2C1</t>
  </si>
  <si>
    <t>D Green</t>
  </si>
  <si>
    <t>YR25400898</t>
  </si>
  <si>
    <t>Z2C8</t>
  </si>
  <si>
    <t>IDM Girli</t>
  </si>
  <si>
    <t>YK20200559</t>
  </si>
  <si>
    <t>Z2CH</t>
  </si>
  <si>
    <t>IDM Permata Nusa Indah</t>
  </si>
  <si>
    <t>YR25401424</t>
  </si>
  <si>
    <t>Z2CJ</t>
  </si>
  <si>
    <t>IDM Condet Raya 34</t>
  </si>
  <si>
    <t>YT21400416</t>
  </si>
  <si>
    <t>Z2CY</t>
  </si>
  <si>
    <t>Limpung</t>
  </si>
  <si>
    <t>YK21200165</t>
  </si>
  <si>
    <t>Z2D0</t>
  </si>
  <si>
    <t>IDM Buana Gardenia</t>
  </si>
  <si>
    <t>YR25400943</t>
  </si>
  <si>
    <t>Z2D2</t>
  </si>
  <si>
    <t>IDM Raya Bekasi 43</t>
  </si>
  <si>
    <t>YR25400470</t>
  </si>
  <si>
    <t>Z2D3</t>
  </si>
  <si>
    <t>IDM CBD Orchid</t>
  </si>
  <si>
    <t>YM68200018</t>
  </si>
  <si>
    <t>Z2E1</t>
  </si>
  <si>
    <t>IDM Sepatan Pertani</t>
  </si>
  <si>
    <t>YR25401374</t>
  </si>
  <si>
    <t>Z2E3</t>
  </si>
  <si>
    <t>Alfa Northridge</t>
  </si>
  <si>
    <t>YR25401314</t>
  </si>
  <si>
    <t>Z2EZ</t>
  </si>
  <si>
    <t>IDM Mastrip 20</t>
  </si>
  <si>
    <t>YK20200454</t>
  </si>
  <si>
    <t>Z2F6</t>
  </si>
  <si>
    <t>IDM Jatiwaringin Raya</t>
  </si>
  <si>
    <t>YM68201122</t>
  </si>
  <si>
    <t>Z2F9</t>
  </si>
  <si>
    <t>IDM Ry Muara Bakti</t>
  </si>
  <si>
    <t>YM68200042</t>
  </si>
  <si>
    <t>Z2FA</t>
  </si>
  <si>
    <t>IDM Leuwinanggung II</t>
  </si>
  <si>
    <t>YR25400693</t>
  </si>
  <si>
    <t>Z2FJ</t>
  </si>
  <si>
    <t>Cirendeu</t>
  </si>
  <si>
    <t>YK20201134</t>
  </si>
  <si>
    <t>Z2FK</t>
  </si>
  <si>
    <t>YK20201127</t>
  </si>
  <si>
    <t>Z2GH</t>
  </si>
  <si>
    <t>Aneka Subur Jatake</t>
  </si>
  <si>
    <t>YR25401154</t>
  </si>
  <si>
    <t>Z2GJ</t>
  </si>
  <si>
    <t>YR25401194</t>
  </si>
  <si>
    <t>Z2GX</t>
  </si>
  <si>
    <t>Pasar Jati</t>
  </si>
  <si>
    <t>YR25400954</t>
  </si>
  <si>
    <t>Z2H5</t>
  </si>
  <si>
    <t>ALFA MARGA RAHAYU</t>
  </si>
  <si>
    <t>YR25400282</t>
  </si>
  <si>
    <t>Z2H6</t>
  </si>
  <si>
    <t>IDM Safe n Lock</t>
  </si>
  <si>
    <t>YT21400294</t>
  </si>
  <si>
    <t>Z2HK</t>
  </si>
  <si>
    <t>Citra 2 Ext</t>
  </si>
  <si>
    <t>YR25400921</t>
  </si>
  <si>
    <t>Z2HL</t>
  </si>
  <si>
    <t>YR25401030</t>
  </si>
  <si>
    <t>Z2HM</t>
  </si>
  <si>
    <t>Soepomo</t>
  </si>
  <si>
    <t>YR25401510</t>
  </si>
  <si>
    <t>Z2HN</t>
  </si>
  <si>
    <t>YR25401487</t>
  </si>
  <si>
    <t>Z2HQ</t>
  </si>
  <si>
    <t>Intercon Megah</t>
  </si>
  <si>
    <t>YR25401199</t>
  </si>
  <si>
    <t>Z2HU</t>
  </si>
  <si>
    <t>Tebet</t>
  </si>
  <si>
    <t>YR25401490</t>
  </si>
  <si>
    <t>Z2HV</t>
  </si>
  <si>
    <t>YR25401443</t>
  </si>
  <si>
    <t>Z2ID</t>
  </si>
  <si>
    <t>Kemanggisan</t>
  </si>
  <si>
    <t>YK20201031</t>
  </si>
  <si>
    <t>Z2IE</t>
  </si>
  <si>
    <t>YK20201112</t>
  </si>
  <si>
    <t>Z2IF</t>
  </si>
  <si>
    <t>YK20201136</t>
  </si>
  <si>
    <t>Z2IP</t>
  </si>
  <si>
    <t>Grogol Muwardi</t>
  </si>
  <si>
    <t>YR25401699</t>
  </si>
  <si>
    <t>Z2IQ</t>
  </si>
  <si>
    <t>YR25401633</t>
  </si>
  <si>
    <t>Z2IR</t>
  </si>
  <si>
    <t>YR25401651</t>
  </si>
  <si>
    <t>Z2IT</t>
  </si>
  <si>
    <t>YR25401676</t>
  </si>
  <si>
    <t>Z2IW</t>
  </si>
  <si>
    <t>Puri Botanical</t>
  </si>
  <si>
    <t>YR25400908</t>
  </si>
  <si>
    <t>Z2IX</t>
  </si>
  <si>
    <t>YR25400968</t>
  </si>
  <si>
    <t>Z2J1</t>
  </si>
  <si>
    <t>Alfa Kedung Cowek</t>
  </si>
  <si>
    <t>YM68200020</t>
  </si>
  <si>
    <t>Z2JN</t>
  </si>
  <si>
    <t>Tomang Tol</t>
  </si>
  <si>
    <t>YR25400945</t>
  </si>
  <si>
    <t>Z2JP</t>
  </si>
  <si>
    <t>YR25401083</t>
  </si>
  <si>
    <t>Z2KB</t>
  </si>
  <si>
    <t>Utama Raya</t>
  </si>
  <si>
    <t>YR25400925</t>
  </si>
  <si>
    <t>Z2KC</t>
  </si>
  <si>
    <t>YR25400957</t>
  </si>
  <si>
    <t>Z2KF</t>
  </si>
  <si>
    <t>Biak</t>
  </si>
  <si>
    <t>YR25401318</t>
  </si>
  <si>
    <t>Z2KH</t>
  </si>
  <si>
    <t>YR25401051</t>
  </si>
  <si>
    <t>Z2KL</t>
  </si>
  <si>
    <t>Prima Sunter</t>
  </si>
  <si>
    <t>YR25401123</t>
  </si>
  <si>
    <t>Z2KM</t>
  </si>
  <si>
    <t>YR25400907</t>
  </si>
  <si>
    <t>Z2KQ</t>
  </si>
  <si>
    <t>Harmoni Plaza</t>
  </si>
  <si>
    <t>YR25401098</t>
  </si>
  <si>
    <t>Z2KR</t>
  </si>
  <si>
    <t>YR25401208</t>
  </si>
  <si>
    <t>Z2KV</t>
  </si>
  <si>
    <t>Hasyim Ashari</t>
  </si>
  <si>
    <t>YR25401181</t>
  </si>
  <si>
    <t>Z2KW</t>
  </si>
  <si>
    <t>YR25401209</t>
  </si>
  <si>
    <t>Z2KX</t>
  </si>
  <si>
    <t>Summitmas</t>
  </si>
  <si>
    <t>YM68200364</t>
  </si>
  <si>
    <t>Z2KY</t>
  </si>
  <si>
    <t>YM68200296</t>
  </si>
  <si>
    <t>Z2L4</t>
  </si>
  <si>
    <t>Syariah Solo</t>
  </si>
  <si>
    <t>YM68200957</t>
  </si>
  <si>
    <t>Z2L6</t>
  </si>
  <si>
    <t>AlfaMd Durung Bedug</t>
  </si>
  <si>
    <t>YM68200285</t>
  </si>
  <si>
    <t>Z2L8</t>
  </si>
  <si>
    <t>Indomaret Santiago</t>
  </si>
  <si>
    <t>YR25400767</t>
  </si>
  <si>
    <t>Z2LB</t>
  </si>
  <si>
    <t>Talavera</t>
  </si>
  <si>
    <t>YR25401485</t>
  </si>
  <si>
    <t>Z2LC</t>
  </si>
  <si>
    <t>YR25401501</t>
  </si>
  <si>
    <t>Z2LD</t>
  </si>
  <si>
    <t>Kyai Caringin</t>
  </si>
  <si>
    <t>YR25401187</t>
  </si>
  <si>
    <t>Z2LE</t>
  </si>
  <si>
    <t>YR25401217</t>
  </si>
  <si>
    <t>Z2LJ</t>
  </si>
  <si>
    <t>Tanah Abang Blok A CRM 1</t>
  </si>
  <si>
    <t>YR25401635</t>
  </si>
  <si>
    <t>Z2LK</t>
  </si>
  <si>
    <t>Tanah Abang Blok A CRM 2</t>
  </si>
  <si>
    <t>YR25401696</t>
  </si>
  <si>
    <t>Z2LL</t>
  </si>
  <si>
    <t>Tanah Abang Blok A CRM 3</t>
  </si>
  <si>
    <t>YR25401660</t>
  </si>
  <si>
    <t>Z2LM</t>
  </si>
  <si>
    <t>Taman Melati</t>
  </si>
  <si>
    <t>YR25401492</t>
  </si>
  <si>
    <t>Z2LN</t>
  </si>
  <si>
    <t>YR25401366</t>
  </si>
  <si>
    <t>Z2LU</t>
  </si>
  <si>
    <t>Cikarang</t>
  </si>
  <si>
    <t>YK21200069</t>
  </si>
  <si>
    <t>Z2LV</t>
  </si>
  <si>
    <t>YK21200002</t>
  </si>
  <si>
    <t>Z2LW</t>
  </si>
  <si>
    <t>Menara Imperium</t>
  </si>
  <si>
    <t>YT21400246</t>
  </si>
  <si>
    <t>Z2LX</t>
  </si>
  <si>
    <t>YT21400090</t>
  </si>
  <si>
    <t>Z2LY</t>
  </si>
  <si>
    <t>SPBU Laut Dendang</t>
  </si>
  <si>
    <t>YR25400469</t>
  </si>
  <si>
    <t>Z2M1</t>
  </si>
  <si>
    <t>OMI Baitussalaam Mart</t>
  </si>
  <si>
    <t>YR25401196</t>
  </si>
  <si>
    <t>Z2M5</t>
  </si>
  <si>
    <t>IDM Pagelaran II</t>
  </si>
  <si>
    <t>YR25400036</t>
  </si>
  <si>
    <t>Z2M7</t>
  </si>
  <si>
    <t>Alfa De Mansion</t>
  </si>
  <si>
    <t>YT21400771</t>
  </si>
  <si>
    <t>Z2M9</t>
  </si>
  <si>
    <t>IDM Selang Jati</t>
  </si>
  <si>
    <t>YM68200139</t>
  </si>
  <si>
    <t>Z2MA</t>
  </si>
  <si>
    <t>Sampoerna Strategic Square</t>
  </si>
  <si>
    <t>YT21400049</t>
  </si>
  <si>
    <t>Z2MB</t>
  </si>
  <si>
    <t>YT21400025</t>
  </si>
  <si>
    <t>Z2MF</t>
  </si>
  <si>
    <t>Rawasari</t>
  </si>
  <si>
    <t>YR25400924</t>
  </si>
  <si>
    <t>Z2MH</t>
  </si>
  <si>
    <t>YR25400969</t>
  </si>
  <si>
    <t>Z2N1</t>
  </si>
  <si>
    <t>IDM GriyaAlamSentosa III</t>
  </si>
  <si>
    <t>YK20200844</t>
  </si>
  <si>
    <t>Z2N3</t>
  </si>
  <si>
    <t>IDM Galunggung</t>
  </si>
  <si>
    <t>YR25400727</t>
  </si>
  <si>
    <t>Z2N5</t>
  </si>
  <si>
    <t>IDM Tapos Tenjolaya</t>
  </si>
  <si>
    <t>YR25400737</t>
  </si>
  <si>
    <t>Z2N6</t>
  </si>
  <si>
    <t>AlfaMd Super Ciantra</t>
  </si>
  <si>
    <t>YM68200081</t>
  </si>
  <si>
    <t>Z2N7</t>
  </si>
  <si>
    <t>AlfaMd Super Penggilingan</t>
  </si>
  <si>
    <t>YR25401624</t>
  </si>
  <si>
    <t>Z2N8</t>
  </si>
  <si>
    <t>IDM Kebon Jeruk Baru</t>
  </si>
  <si>
    <t>YR25401507</t>
  </si>
  <si>
    <t>Z2NF</t>
  </si>
  <si>
    <t>Bojong Indah</t>
  </si>
  <si>
    <t>YR25401741</t>
  </si>
  <si>
    <t>Z2NH</t>
  </si>
  <si>
    <t>YR25401815</t>
  </si>
  <si>
    <t>Z2NJ</t>
  </si>
  <si>
    <t>YR25401818</t>
  </si>
  <si>
    <t>Z2NM</t>
  </si>
  <si>
    <t>Jelambar</t>
  </si>
  <si>
    <t>YR25401639</t>
  </si>
  <si>
    <t>Z2NN</t>
  </si>
  <si>
    <t>YR25401562</t>
  </si>
  <si>
    <t>Z2OA</t>
  </si>
  <si>
    <t>Tanah Abang Zona 3</t>
  </si>
  <si>
    <t>YR25401622</t>
  </si>
  <si>
    <t>Z2OB</t>
  </si>
  <si>
    <t>YR25401590</t>
  </si>
  <si>
    <t>Z2P0</t>
  </si>
  <si>
    <t>IDM Srengseng Raya</t>
  </si>
  <si>
    <t>YR25401362</t>
  </si>
  <si>
    <t>Z2P1</t>
  </si>
  <si>
    <t>IDM Taman Kota B</t>
  </si>
  <si>
    <t>YR25401548</t>
  </si>
  <si>
    <t>Z2P2</t>
  </si>
  <si>
    <t>IDM Wisma Jaya</t>
  </si>
  <si>
    <t>YT21400465</t>
  </si>
  <si>
    <t>Z2P3</t>
  </si>
  <si>
    <t>Superindo Grand Depok</t>
  </si>
  <si>
    <t>YK20200133</t>
  </si>
  <si>
    <t>Z2P5</t>
  </si>
  <si>
    <t>IDM Bumyagara Raya</t>
  </si>
  <si>
    <t>YK20200841</t>
  </si>
  <si>
    <t>Z2PC</t>
  </si>
  <si>
    <t>Alfamidi AR Hakim Cianjur CRM 1</t>
  </si>
  <si>
    <t>YR25401716</t>
  </si>
  <si>
    <t>Z2PL</t>
  </si>
  <si>
    <t>Alfamidi DC KIMA Makassar CRM 1</t>
  </si>
  <si>
    <t>YT21400403</t>
  </si>
  <si>
    <t>Z2PP</t>
  </si>
  <si>
    <t>Alfa Air Hitam</t>
  </si>
  <si>
    <t>YT21400508</t>
  </si>
  <si>
    <t>Z2Q5</t>
  </si>
  <si>
    <t>IDM Sultan Agung KM 28</t>
  </si>
  <si>
    <t>YK20200803</t>
  </si>
  <si>
    <t>Z2Q7</t>
  </si>
  <si>
    <t>IDM Griya BSD Pagedangan</t>
  </si>
  <si>
    <t>YR25400492</t>
  </si>
  <si>
    <t>Z2Q9</t>
  </si>
  <si>
    <t>IDM Citra 8 Aerolink</t>
  </si>
  <si>
    <t>YR25401248</t>
  </si>
  <si>
    <t>Z2QL</t>
  </si>
  <si>
    <t>Alfa Fatmawati IV</t>
  </si>
  <si>
    <t>YT21400486</t>
  </si>
  <si>
    <t>YR25401204</t>
  </si>
  <si>
    <t>Z2QW</t>
  </si>
  <si>
    <t>Alfamart DC Karawang CRM 1</t>
  </si>
  <si>
    <t>YT21400081</t>
  </si>
  <si>
    <t>Z2QY</t>
  </si>
  <si>
    <t>Bay Walk Mall</t>
  </si>
  <si>
    <t>YT21400425</t>
  </si>
  <si>
    <t>Z2QZ</t>
  </si>
  <si>
    <t>YT21400439</t>
  </si>
  <si>
    <t>Z2R0</t>
  </si>
  <si>
    <t>AlfaMd Babakan Madang</t>
  </si>
  <si>
    <t>YR25401435</t>
  </si>
  <si>
    <t>Z2R2</t>
  </si>
  <si>
    <t>Hotel Bimo KS Tubun</t>
  </si>
  <si>
    <t>YM68200368</t>
  </si>
  <si>
    <t>Z2R3</t>
  </si>
  <si>
    <t>IDM Kebon Jeruk 32</t>
  </si>
  <si>
    <t>YK20200672</t>
  </si>
  <si>
    <t>Z2R5</t>
  </si>
  <si>
    <t>IDM Bandengan Utara 85</t>
  </si>
  <si>
    <t>YR25400669</t>
  </si>
  <si>
    <t>Z2R9</t>
  </si>
  <si>
    <t>SM Bangunan</t>
  </si>
  <si>
    <t>YR25401539</t>
  </si>
  <si>
    <t>Z2RA</t>
  </si>
  <si>
    <t>YT21400405</t>
  </si>
  <si>
    <t>Z2RC</t>
  </si>
  <si>
    <t>Alfa Darmo Indah Barat</t>
  </si>
  <si>
    <t>YT21400195</t>
  </si>
  <si>
    <t>Z2RJ</t>
  </si>
  <si>
    <t>AlfaMd Manukan Tengah</t>
  </si>
  <si>
    <t>YT21400127</t>
  </si>
  <si>
    <t>Z2T0</t>
  </si>
  <si>
    <t>IDM H MUHI</t>
  </si>
  <si>
    <t>YR25400447</t>
  </si>
  <si>
    <t>Z2T2</t>
  </si>
  <si>
    <t>IDM Grand Lake Blvd</t>
  </si>
  <si>
    <t>YM68200342</t>
  </si>
  <si>
    <t>Z2T5</t>
  </si>
  <si>
    <t>Superindo Bumi Indah City</t>
  </si>
  <si>
    <t>YK20200135</t>
  </si>
  <si>
    <t>Z2T7</t>
  </si>
  <si>
    <t>IDM Graha Asri Res III</t>
  </si>
  <si>
    <t>YM68200263</t>
  </si>
  <si>
    <t>Z2TL</t>
  </si>
  <si>
    <t>IDM Darmo Indah Timur</t>
  </si>
  <si>
    <t>YT21400060</t>
  </si>
  <si>
    <t>Z2TR</t>
  </si>
  <si>
    <t>IDM Kapasan</t>
  </si>
  <si>
    <t>YT21400448</t>
  </si>
  <si>
    <t>Z2TX</t>
  </si>
  <si>
    <t>IDM Pucang Jajar TWTM</t>
  </si>
  <si>
    <t>YT21400385</t>
  </si>
  <si>
    <t>Z2U5</t>
  </si>
  <si>
    <t>YO52200074</t>
  </si>
  <si>
    <t>Z2U6</t>
  </si>
  <si>
    <t>YO52200059</t>
  </si>
  <si>
    <t>Z2UD</t>
  </si>
  <si>
    <t>IDM Wiyung II Surabaya</t>
  </si>
  <si>
    <t>YT21400423</t>
  </si>
  <si>
    <t>Z2V5</t>
  </si>
  <si>
    <t>Taruna Nusa Harapan</t>
  </si>
  <si>
    <t>YR25401073</t>
  </si>
  <si>
    <t>Z2VK</t>
  </si>
  <si>
    <t>Toko Roti Suzana</t>
  </si>
  <si>
    <t>YT21400281</t>
  </si>
  <si>
    <t>Z2VW</t>
  </si>
  <si>
    <t>Alfa DC Serang</t>
  </si>
  <si>
    <t>YT21400070</t>
  </si>
  <si>
    <t>Z2VY</t>
  </si>
  <si>
    <t>Alfa Palmerah Barat II</t>
  </si>
  <si>
    <t>YT21400392</t>
  </si>
  <si>
    <t>IDM Kota Bukit Indah Pwk</t>
  </si>
  <si>
    <t>YT21400248</t>
  </si>
  <si>
    <t>Z2XM</t>
  </si>
  <si>
    <t>Alfa Raya Tajur III</t>
  </si>
  <si>
    <t>YT21400089</t>
  </si>
  <si>
    <t>Z2Y0</t>
  </si>
  <si>
    <t>IDM Laut Arafuru 01</t>
  </si>
  <si>
    <t>YR25400793</t>
  </si>
  <si>
    <t>Z2YH</t>
  </si>
  <si>
    <t>Binus School Serpong II CRM 1</t>
  </si>
  <si>
    <t>YR25401613</t>
  </si>
  <si>
    <t>Z2ZZ</t>
  </si>
  <si>
    <t>AlfaMd Kota Wisata</t>
  </si>
  <si>
    <t>YT21400186</t>
  </si>
  <si>
    <t>Z30T</t>
  </si>
  <si>
    <t>Perniagaan Timur</t>
  </si>
  <si>
    <t>YK20201057</t>
  </si>
  <si>
    <t>Z30V</t>
  </si>
  <si>
    <t>YK20201042</t>
  </si>
  <si>
    <t>Z30W</t>
  </si>
  <si>
    <t>YK20201055</t>
  </si>
  <si>
    <t>Z30X</t>
  </si>
  <si>
    <t>YK20201051</t>
  </si>
  <si>
    <t>Z31Q</t>
  </si>
  <si>
    <t>Jayakarta</t>
  </si>
  <si>
    <t>YK20201089</t>
  </si>
  <si>
    <t>Z31R</t>
  </si>
  <si>
    <t>YK20201195</t>
  </si>
  <si>
    <t>Z31T</t>
  </si>
  <si>
    <t>YK20201200</t>
  </si>
  <si>
    <t>Z31U</t>
  </si>
  <si>
    <t>YK20201163</t>
  </si>
  <si>
    <t>Z32J</t>
  </si>
  <si>
    <t>Ancol</t>
  </si>
  <si>
    <t>YK20201197</t>
  </si>
  <si>
    <t>Z32K</t>
  </si>
  <si>
    <t>YK20201038</t>
  </si>
  <si>
    <t>Z32L</t>
  </si>
  <si>
    <t>YK20201144</t>
  </si>
  <si>
    <t>Z32X</t>
  </si>
  <si>
    <t>Muara Karang 2</t>
  </si>
  <si>
    <t>YK20201106</t>
  </si>
  <si>
    <t>Z32Y</t>
  </si>
  <si>
    <t>YK20201104</t>
  </si>
  <si>
    <t>Z32Z</t>
  </si>
  <si>
    <t>YK20201131</t>
  </si>
  <si>
    <t>Z33A</t>
  </si>
  <si>
    <t>YK20201129</t>
  </si>
  <si>
    <t>Z33Z</t>
  </si>
  <si>
    <t>Pluit Kencana</t>
  </si>
  <si>
    <t>YK20201066</t>
  </si>
  <si>
    <t>Z347</t>
  </si>
  <si>
    <t>Cilandak Kko</t>
  </si>
  <si>
    <t>YT21400197</t>
  </si>
  <si>
    <t>Z348</t>
  </si>
  <si>
    <t>YT21400035</t>
  </si>
  <si>
    <t>Z349</t>
  </si>
  <si>
    <t>YT21400194</t>
  </si>
  <si>
    <t>Z34A</t>
  </si>
  <si>
    <t>YK20201082</t>
  </si>
  <si>
    <t>Z34B</t>
  </si>
  <si>
    <t>YK20201079</t>
  </si>
  <si>
    <t>Z34C</t>
  </si>
  <si>
    <t>YK20201044</t>
  </si>
  <si>
    <t>Z34D</t>
  </si>
  <si>
    <t>YK20201039</t>
  </si>
  <si>
    <t>Z35P</t>
  </si>
  <si>
    <t>Kepa Duri</t>
  </si>
  <si>
    <t>YK20200845</t>
  </si>
  <si>
    <t>Z35Q</t>
  </si>
  <si>
    <t>YK20201007</t>
  </si>
  <si>
    <t>Z35R</t>
  </si>
  <si>
    <t>YK20200986</t>
  </si>
  <si>
    <t>Z35T</t>
  </si>
  <si>
    <t>YK20200867</t>
  </si>
  <si>
    <t>Z35U</t>
  </si>
  <si>
    <t>YK20200892</t>
  </si>
  <si>
    <t>Z35V</t>
  </si>
  <si>
    <t>YK20200912</t>
  </si>
  <si>
    <t>Z35W</t>
  </si>
  <si>
    <t>YK20200875</t>
  </si>
  <si>
    <t>Z35X</t>
  </si>
  <si>
    <t>Tanjung Duren 2</t>
  </si>
  <si>
    <t>YK20201043</t>
  </si>
  <si>
    <t>Z35Y</t>
  </si>
  <si>
    <t>YK20201120</t>
  </si>
  <si>
    <t>Z35Z</t>
  </si>
  <si>
    <t>YK20201172</t>
  </si>
  <si>
    <t>Z36A</t>
  </si>
  <si>
    <t>YK20201123</t>
  </si>
  <si>
    <t>Z36B</t>
  </si>
  <si>
    <t>Citra Garden</t>
  </si>
  <si>
    <t>YK20200995</t>
  </si>
  <si>
    <t>Z36C</t>
  </si>
  <si>
    <t>YK20201009</t>
  </si>
  <si>
    <t>Z36D</t>
  </si>
  <si>
    <t>YK20201027</t>
  </si>
  <si>
    <t>Z36E</t>
  </si>
  <si>
    <t>YK20201022</t>
  </si>
  <si>
    <t>Z36F</t>
  </si>
  <si>
    <t>YK20201000</t>
  </si>
  <si>
    <t>Z36H</t>
  </si>
  <si>
    <t>Citra Garden Ii</t>
  </si>
  <si>
    <t>YK20201002</t>
  </si>
  <si>
    <t>Z36J</t>
  </si>
  <si>
    <t>YK20200997</t>
  </si>
  <si>
    <t>Z36K</t>
  </si>
  <si>
    <t>YK20201032</t>
  </si>
  <si>
    <t>Z36L</t>
  </si>
  <si>
    <t>YK20201024</t>
  </si>
  <si>
    <t>Z36M</t>
  </si>
  <si>
    <t>YK20201019</t>
  </si>
  <si>
    <t>Z36W</t>
  </si>
  <si>
    <t>Taman Palem CRM 1</t>
  </si>
  <si>
    <t>YK20200957</t>
  </si>
  <si>
    <t>Z36X</t>
  </si>
  <si>
    <t>Taman Palem CRM 2</t>
  </si>
  <si>
    <t>YK20200880</t>
  </si>
  <si>
    <t>Z36Y</t>
  </si>
  <si>
    <t>Taman Palem CRM 3</t>
  </si>
  <si>
    <t>YK20200979</t>
  </si>
  <si>
    <t>Z36Z</t>
  </si>
  <si>
    <t>Taman Palem CRM 4</t>
  </si>
  <si>
    <t>YK20200865</t>
  </si>
  <si>
    <t>Z37A</t>
  </si>
  <si>
    <t>Taman Palem CRM 5</t>
  </si>
  <si>
    <t>YK20200959</t>
  </si>
  <si>
    <t>Z37P</t>
  </si>
  <si>
    <t>Relasi Indah</t>
  </si>
  <si>
    <t>YK20201029</t>
  </si>
  <si>
    <t>Z37Q</t>
  </si>
  <si>
    <t>YK20201010</t>
  </si>
  <si>
    <t>Z37R</t>
  </si>
  <si>
    <t>YK20201028</t>
  </si>
  <si>
    <t>Z38Q</t>
  </si>
  <si>
    <t>Tmn. Semanan Indah</t>
  </si>
  <si>
    <t>YK20201020</t>
  </si>
  <si>
    <t>Z38R</t>
  </si>
  <si>
    <t>YK20201005</t>
  </si>
  <si>
    <t>Z38T</t>
  </si>
  <si>
    <t>YK20201030</t>
  </si>
  <si>
    <t>Z38U</t>
  </si>
  <si>
    <t>YK20200996</t>
  </si>
  <si>
    <t>Z38V</t>
  </si>
  <si>
    <t>YK20201004</t>
  </si>
  <si>
    <t>Z399</t>
  </si>
  <si>
    <t>Cipondoh</t>
  </si>
  <si>
    <t>YK21200168</t>
  </si>
  <si>
    <t>Z39U</t>
  </si>
  <si>
    <t>YT21400057</t>
  </si>
  <si>
    <t>Z3AA</t>
  </si>
  <si>
    <t>AlfaMd Matraman</t>
  </si>
  <si>
    <t>YT21400590</t>
  </si>
  <si>
    <t>Z3AB</t>
  </si>
  <si>
    <t>AlfaMd Otista Jak Tim</t>
  </si>
  <si>
    <t>YR25401752</t>
  </si>
  <si>
    <t>Z3AZ</t>
  </si>
  <si>
    <t>IDM DC Kejuden Crb</t>
  </si>
  <si>
    <t>YK20200614</t>
  </si>
  <si>
    <t>Z3BJ</t>
  </si>
  <si>
    <t>Mall Panakkukang CRM 1</t>
  </si>
  <si>
    <t>YT21400297</t>
  </si>
  <si>
    <t>Z3BK</t>
  </si>
  <si>
    <t>Mall Panakkukang CRM 2</t>
  </si>
  <si>
    <t>YT21400078</t>
  </si>
  <si>
    <t>Z3CP</t>
  </si>
  <si>
    <t>Lindeteves Trade Center CRM 1</t>
  </si>
  <si>
    <t>YR25401018</t>
  </si>
  <si>
    <t>Z3CQ</t>
  </si>
  <si>
    <t>Lindeteves Trade Center CRM 2</t>
  </si>
  <si>
    <t>YR25401255</t>
  </si>
  <si>
    <t>Z3D9</t>
  </si>
  <si>
    <t>CK Cisangkuy</t>
  </si>
  <si>
    <t>YK20200267</t>
  </si>
  <si>
    <t>Z3E5</t>
  </si>
  <si>
    <t>Aciak Mart Pariaman</t>
  </si>
  <si>
    <t>YT21400473</t>
  </si>
  <si>
    <t>Z3ET</t>
  </si>
  <si>
    <t>Tera Damai Harapan Indah</t>
  </si>
  <si>
    <t>YT21400673</t>
  </si>
  <si>
    <t>Z3EZ</t>
  </si>
  <si>
    <t>IDM Indst Baja Balaraja</t>
  </si>
  <si>
    <t>YT21400033</t>
  </si>
  <si>
    <t>Z3F2</t>
  </si>
  <si>
    <t>RSKB Cinta Kasih</t>
  </si>
  <si>
    <t>YM68200384</t>
  </si>
  <si>
    <t>Z3F3</t>
  </si>
  <si>
    <t>Kos Orange Grdn Tmn Sari</t>
  </si>
  <si>
    <t>YK20200781</t>
  </si>
  <si>
    <t>Z3HF</t>
  </si>
  <si>
    <t>Stasiun KAI Gambir</t>
  </si>
  <si>
    <t>YT21400234</t>
  </si>
  <si>
    <t>Z3HH</t>
  </si>
  <si>
    <t>YT21400036</t>
  </si>
  <si>
    <t>Z3J3</t>
  </si>
  <si>
    <t>IDM Saititi Ragunan</t>
  </si>
  <si>
    <t>YK20200675</t>
  </si>
  <si>
    <t>Z3JX</t>
  </si>
  <si>
    <t>Pasar Bersih Cengkareng</t>
  </si>
  <si>
    <t>YT21400184</t>
  </si>
  <si>
    <t>Z3JY</t>
  </si>
  <si>
    <t>YT21400146</t>
  </si>
  <si>
    <t>Z3K0</t>
  </si>
  <si>
    <t>IDM Raya Kedaung Barat</t>
  </si>
  <si>
    <t>YR25401526</t>
  </si>
  <si>
    <t>Z3K2</t>
  </si>
  <si>
    <t>IDM Inspeksi Taruma Barat</t>
  </si>
  <si>
    <t>YT21400584</t>
  </si>
  <si>
    <t>Z3K8</t>
  </si>
  <si>
    <t>IDM Ry Puncak KM 77</t>
  </si>
  <si>
    <t>YK20200931</t>
  </si>
  <si>
    <t>Z3K9</t>
  </si>
  <si>
    <t>PFM Puri Anjasmoro</t>
  </si>
  <si>
    <t>YR25401544</t>
  </si>
  <si>
    <t>Z3L0</t>
  </si>
  <si>
    <t>IDM Graha Selaras</t>
  </si>
  <si>
    <t>YM68200072</t>
  </si>
  <si>
    <t>Z3LN</t>
  </si>
  <si>
    <t>IDM Bekasi Mas</t>
  </si>
  <si>
    <t>YT21400657</t>
  </si>
  <si>
    <t>Z3LX</t>
  </si>
  <si>
    <t>Teras Kota Entertainment CRM 1</t>
  </si>
  <si>
    <t>YT21400122</t>
  </si>
  <si>
    <t>Z3LY</t>
  </si>
  <si>
    <t>Teras Kota Entertainment CRM 2</t>
  </si>
  <si>
    <t>YT21400338</t>
  </si>
  <si>
    <t>Z3MB</t>
  </si>
  <si>
    <t>IDM Pls Pahlawan Revolusi</t>
  </si>
  <si>
    <t>YT21400417</t>
  </si>
  <si>
    <t>Z3MN</t>
  </si>
  <si>
    <t>SPBU 3417147 Pengasinan</t>
  </si>
  <si>
    <t>YR25400666</t>
  </si>
  <si>
    <t>Z3MP</t>
  </si>
  <si>
    <t>YR25400796</t>
  </si>
  <si>
    <t>Z3P7</t>
  </si>
  <si>
    <t>IDM Angkasa Dalam I</t>
  </si>
  <si>
    <t>YK20200707</t>
  </si>
  <si>
    <t>Z3PB</t>
  </si>
  <si>
    <t>Palu Selatan</t>
  </si>
  <si>
    <t>YT21400237</t>
  </si>
  <si>
    <t>Z3PC</t>
  </si>
  <si>
    <t>YT21400022</t>
  </si>
  <si>
    <t>Z3PD</t>
  </si>
  <si>
    <t>YT21400290</t>
  </si>
  <si>
    <t>Z3PJ</t>
  </si>
  <si>
    <t>Mantos</t>
  </si>
  <si>
    <t>YT21400029</t>
  </si>
  <si>
    <t>Z3PK</t>
  </si>
  <si>
    <t>YT21400016</t>
  </si>
  <si>
    <t>Z3PN</t>
  </si>
  <si>
    <t>Passo</t>
  </si>
  <si>
    <t>YT21400407</t>
  </si>
  <si>
    <t>Z3PP</t>
  </si>
  <si>
    <t>YT21400164</t>
  </si>
  <si>
    <t>Z3Q0</t>
  </si>
  <si>
    <t>Merr</t>
  </si>
  <si>
    <t>YM68200542</t>
  </si>
  <si>
    <t>Z3Q1</t>
  </si>
  <si>
    <t>IDM Ruko Griya Artha</t>
  </si>
  <si>
    <t>YR25401043</t>
  </si>
  <si>
    <t>Z3QL</t>
  </si>
  <si>
    <t>IDM Veteran Tgr</t>
  </si>
  <si>
    <t>YR25401259</t>
  </si>
  <si>
    <t>Z3QP</t>
  </si>
  <si>
    <t>YO52200054</t>
  </si>
  <si>
    <t>Z3QQ</t>
  </si>
  <si>
    <t>YO52200016</t>
  </si>
  <si>
    <t>Z3R1</t>
  </si>
  <si>
    <t>Naga Swalayan Kahfi</t>
  </si>
  <si>
    <t>YK20200978</t>
  </si>
  <si>
    <t>Atrium Plaza</t>
  </si>
  <si>
    <t>Z3ST</t>
  </si>
  <si>
    <t>YT21400075</t>
  </si>
  <si>
    <t>Z3SU</t>
  </si>
  <si>
    <t>YT21400059</t>
  </si>
  <si>
    <t>Z3SV</t>
  </si>
  <si>
    <t>YT21400287</t>
  </si>
  <si>
    <t>Z3SW</t>
  </si>
  <si>
    <t>YT21400039</t>
  </si>
  <si>
    <t>Z3TE</t>
  </si>
  <si>
    <t>Kramat Jaya</t>
  </si>
  <si>
    <t>YK21200160</t>
  </si>
  <si>
    <t>Z3TF</t>
  </si>
  <si>
    <t>Resinda Park Mall Karawang CRM 1</t>
  </si>
  <si>
    <t>YR25401693</t>
  </si>
  <si>
    <t>Z3TJ</t>
  </si>
  <si>
    <t>Resinda Park Mall Karawang CRM 3</t>
  </si>
  <si>
    <t>YR25401678</t>
  </si>
  <si>
    <t>Z3U2</t>
  </si>
  <si>
    <t>IDM Titihan Bintaro</t>
  </si>
  <si>
    <t>YK20200158</t>
  </si>
  <si>
    <t>Z3U3</t>
  </si>
  <si>
    <t>Alfa Timah Raya</t>
  </si>
  <si>
    <t>YR25400393</t>
  </si>
  <si>
    <t>Z3U4</t>
  </si>
  <si>
    <t>AlfaMd Cidomba Krwg</t>
  </si>
  <si>
    <t>YR25401456</t>
  </si>
  <si>
    <t>Z3UC</t>
  </si>
  <si>
    <t>YT21400418</t>
  </si>
  <si>
    <t>Z3UD</t>
  </si>
  <si>
    <t>YT21400318</t>
  </si>
  <si>
    <t>Z3UE</t>
  </si>
  <si>
    <t>YT21400422</t>
  </si>
  <si>
    <t>Z3UF</t>
  </si>
  <si>
    <t>YT21400224</t>
  </si>
  <si>
    <t>Z3UN</t>
  </si>
  <si>
    <t>IDM Fresh Harvest City</t>
  </si>
  <si>
    <t>YK20200323</t>
  </si>
  <si>
    <t>Z3VP</t>
  </si>
  <si>
    <t>AlfaMd Meruya Selatan</t>
  </si>
  <si>
    <t>YR25400948</t>
  </si>
  <si>
    <t>Z3W6</t>
  </si>
  <si>
    <t>SPBU Shell Husein Sastra</t>
  </si>
  <si>
    <t>YR25400931</t>
  </si>
  <si>
    <t>Z3WA</t>
  </si>
  <si>
    <t>Alfamidi Cilebut CRM 1</t>
  </si>
  <si>
    <t>YT21400681</t>
  </si>
  <si>
    <t>Z3WM</t>
  </si>
  <si>
    <t>AlfaMd Wonorejo Selatan</t>
  </si>
  <si>
    <t>YT21400343</t>
  </si>
  <si>
    <t>Z3WP</t>
  </si>
  <si>
    <t>AlfaMd Rungkut Mejoyo</t>
  </si>
  <si>
    <t>YT21400153</t>
  </si>
  <si>
    <t>Z3X5</t>
  </si>
  <si>
    <t>Alfa Pemuda Muntilan</t>
  </si>
  <si>
    <t>YM68200979</t>
  </si>
  <si>
    <t>Z3X9</t>
  </si>
  <si>
    <t>Alfa Drive Thru Alsut</t>
  </si>
  <si>
    <t>YK20200620</t>
  </si>
  <si>
    <t>Z3XJ</t>
  </si>
  <si>
    <t>Giant Pondok Gede CRM 1</t>
  </si>
  <si>
    <t>YT21400215</t>
  </si>
  <si>
    <t>Z3XR</t>
  </si>
  <si>
    <t>IDM Alindra</t>
  </si>
  <si>
    <t>YK20200811</t>
  </si>
  <si>
    <t>Z3Y1</t>
  </si>
  <si>
    <t>AlfaMd Gatot Soebroto</t>
  </si>
  <si>
    <t>YM68200902</t>
  </si>
  <si>
    <t>Z3Y5</t>
  </si>
  <si>
    <t>IDM Pluit Kencana Raya</t>
  </si>
  <si>
    <t>YR25400674</t>
  </si>
  <si>
    <t>Z3Y8</t>
  </si>
  <si>
    <t>AlfaMD Timbul</t>
  </si>
  <si>
    <t>YR25400966</t>
  </si>
  <si>
    <t>Z3Y9</t>
  </si>
  <si>
    <t>Reg. Tanah Abang</t>
  </si>
  <si>
    <t>YR25401659</t>
  </si>
  <si>
    <t>Z3Z0</t>
  </si>
  <si>
    <t>YT21400024</t>
  </si>
  <si>
    <t>Z3Z1</t>
  </si>
  <si>
    <t>IDM Griya Asri Lestari</t>
  </si>
  <si>
    <t>YK20200284</t>
  </si>
  <si>
    <t>Z3Z5</t>
  </si>
  <si>
    <t>IDM Bentengan Mas</t>
  </si>
  <si>
    <t>YR25400453</t>
  </si>
  <si>
    <t>Z3Z8</t>
  </si>
  <si>
    <t>Alfa Gandul Raya</t>
  </si>
  <si>
    <t>YK20200213</t>
  </si>
  <si>
    <t>Z3ZB</t>
  </si>
  <si>
    <t>Kalibata Mall</t>
  </si>
  <si>
    <t>YK20201125</t>
  </si>
  <si>
    <t>Z3ZC</t>
  </si>
  <si>
    <t>YK20201115</t>
  </si>
  <si>
    <t>Z3ZQ</t>
  </si>
  <si>
    <t>Green Central City CRM 1</t>
  </si>
  <si>
    <t>YT21400168</t>
  </si>
  <si>
    <t>Z3ZR</t>
  </si>
  <si>
    <t>Green Central City CRM 2</t>
  </si>
  <si>
    <t>YT21400296</t>
  </si>
  <si>
    <t>Z3ZT</t>
  </si>
  <si>
    <t>Court Megastore Kota Harapan Indah CRM 1</t>
  </si>
  <si>
    <t>YT21400675</t>
  </si>
  <si>
    <t>Z400</t>
  </si>
  <si>
    <t>YK21200022</t>
  </si>
  <si>
    <t>Z401</t>
  </si>
  <si>
    <t>YK21200144</t>
  </si>
  <si>
    <t>Z413</t>
  </si>
  <si>
    <t>ITC BSD CRM 1</t>
  </si>
  <si>
    <t>YT21400235</t>
  </si>
  <si>
    <t>Z417</t>
  </si>
  <si>
    <t>ITC BSD CRM 5</t>
  </si>
  <si>
    <t>YT21400258</t>
  </si>
  <si>
    <t>Z418</t>
  </si>
  <si>
    <t>Mutiara Karawaci</t>
  </si>
  <si>
    <t>YT21400288</t>
  </si>
  <si>
    <t>Z428</t>
  </si>
  <si>
    <t>Modernland</t>
  </si>
  <si>
    <t>YR25401625</t>
  </si>
  <si>
    <t>Z429</t>
  </si>
  <si>
    <t>YR25401636</t>
  </si>
  <si>
    <t>Z430</t>
  </si>
  <si>
    <t>YR25401623</t>
  </si>
  <si>
    <t>Z431</t>
  </si>
  <si>
    <t>YR25401628</t>
  </si>
  <si>
    <t>Z432</t>
  </si>
  <si>
    <t>YR25401584</t>
  </si>
  <si>
    <t>Z44Q</t>
  </si>
  <si>
    <t>Guardian Citra raya</t>
  </si>
  <si>
    <t>YT21400516</t>
  </si>
  <si>
    <t>Z44X</t>
  </si>
  <si>
    <t>AlfaMd Pondok Kacang II</t>
  </si>
  <si>
    <t>YR25401183</t>
  </si>
  <si>
    <t>Z44Y</t>
  </si>
  <si>
    <t>IDM Raya Rajeg Tanjakan</t>
  </si>
  <si>
    <t>YT21400408</t>
  </si>
  <si>
    <t>Z45B</t>
  </si>
  <si>
    <t>IDM Plz Bukit Nirwana</t>
  </si>
  <si>
    <t>YT21400402</t>
  </si>
  <si>
    <t>Z45E</t>
  </si>
  <si>
    <t>IDM Tegar Beriman</t>
  </si>
  <si>
    <t>YR25400121</t>
  </si>
  <si>
    <t>Z45P</t>
  </si>
  <si>
    <t>Ikhwaniyah Mart</t>
  </si>
  <si>
    <t>YM68200834</t>
  </si>
  <si>
    <t>Darmo</t>
  </si>
  <si>
    <t>Z4A1</t>
  </si>
  <si>
    <t>IDM Pd Kopi Ry 179</t>
  </si>
  <si>
    <t>YM68200260</t>
  </si>
  <si>
    <t>Z4A9</t>
  </si>
  <si>
    <t>Blora</t>
  </si>
  <si>
    <t>YM68200430</t>
  </si>
  <si>
    <t>Z4AD</t>
  </si>
  <si>
    <t>Bekasi Cyber Park</t>
  </si>
  <si>
    <t>YK20201091</t>
  </si>
  <si>
    <t>Z4AE</t>
  </si>
  <si>
    <t>YK20201100</t>
  </si>
  <si>
    <t>Z4B8</t>
  </si>
  <si>
    <t>Basmalah Suwandak</t>
  </si>
  <si>
    <t>YK21200052</t>
  </si>
  <si>
    <t>Z4BP</t>
  </si>
  <si>
    <t>EBC Poris Boulevard CRM 1</t>
  </si>
  <si>
    <t>YR25401039</t>
  </si>
  <si>
    <t>Z4BQ</t>
  </si>
  <si>
    <t>EBC Poris Boulevard CRM 2</t>
  </si>
  <si>
    <t>YR25401205</t>
  </si>
  <si>
    <t>Z4BR</t>
  </si>
  <si>
    <t>EBC Poris Boulevard CRM 3</t>
  </si>
  <si>
    <t>YR25401063</t>
  </si>
  <si>
    <t>Z4C1</t>
  </si>
  <si>
    <t>IDM Raya Banjaran</t>
  </si>
  <si>
    <t>YR25400565</t>
  </si>
  <si>
    <t>Z4C2</t>
  </si>
  <si>
    <t>IDM Maspion Square</t>
  </si>
  <si>
    <t>YM68200448</t>
  </si>
  <si>
    <t>Z4C3</t>
  </si>
  <si>
    <t>IDM Ir H Juanda</t>
  </si>
  <si>
    <t>YM68200406</t>
  </si>
  <si>
    <t>Z4C7</t>
  </si>
  <si>
    <t>IDM SIANTAN TENGAH</t>
  </si>
  <si>
    <t>YR25400299</t>
  </si>
  <si>
    <t>Z4CA</t>
  </si>
  <si>
    <t>YM68200614</t>
  </si>
  <si>
    <t>Z4CE</t>
  </si>
  <si>
    <t>Elpico Mall</t>
  </si>
  <si>
    <t>YK20200523</t>
  </si>
  <si>
    <t>Z4CK</t>
  </si>
  <si>
    <t>Toko Mandala</t>
  </si>
  <si>
    <t>(10:00 - 18:00)</t>
  </si>
  <si>
    <t>YR25400210</t>
  </si>
  <si>
    <t>Z4CM</t>
  </si>
  <si>
    <t>AlfaMd Beji</t>
  </si>
  <si>
    <t>YR25400983</t>
  </si>
  <si>
    <t>Z4CY</t>
  </si>
  <si>
    <t>AlfaMd Mandala Rangkas</t>
  </si>
  <si>
    <t>YT21400616</t>
  </si>
  <si>
    <t>Z4CZ</t>
  </si>
  <si>
    <t>IDM Raya Merak Km 1.5</t>
  </si>
  <si>
    <t>YM68200397</t>
  </si>
  <si>
    <t>Z4D2</t>
  </si>
  <si>
    <t>AlfaMd Super Teluk Naga</t>
  </si>
  <si>
    <t>YR25400535</t>
  </si>
  <si>
    <t>Z4D3</t>
  </si>
  <si>
    <t>OMI Mega Mart</t>
  </si>
  <si>
    <t>YK20200688</t>
  </si>
  <si>
    <t>Z4D7</t>
  </si>
  <si>
    <t>Alfa kahuripan semeru</t>
  </si>
  <si>
    <t>YR25401475</t>
  </si>
  <si>
    <t>Z4DD</t>
  </si>
  <si>
    <t>YR25400429</t>
  </si>
  <si>
    <t>Z4DE</t>
  </si>
  <si>
    <t>Alfa Jampang Kulon</t>
  </si>
  <si>
    <t>YR25400541</t>
  </si>
  <si>
    <t>Z4DH</t>
  </si>
  <si>
    <t>IDM Rajawali Rajeg</t>
  </si>
  <si>
    <t>YT21400626</t>
  </si>
  <si>
    <t>Z4DK</t>
  </si>
  <si>
    <t>AlfaMd Cibadak Bgr</t>
  </si>
  <si>
    <t>YM68201063</t>
  </si>
  <si>
    <t>Z4DR</t>
  </si>
  <si>
    <t>Alfa Benhil 98</t>
  </si>
  <si>
    <t>YR25400676</t>
  </si>
  <si>
    <t>Z4DU</t>
  </si>
  <si>
    <t>RS Carolus Gading Serpong</t>
  </si>
  <si>
    <t>YK20200738</t>
  </si>
  <si>
    <t>Z4DV</t>
  </si>
  <si>
    <t>Klub Golf Bogor Raya</t>
  </si>
  <si>
    <t>YR25401831</t>
  </si>
  <si>
    <t>Z4DY</t>
  </si>
  <si>
    <t>Apotek Wellings Rempoa</t>
  </si>
  <si>
    <t>YR25401723</t>
  </si>
  <si>
    <t>Z4DZ</t>
  </si>
  <si>
    <t>Alfa Acropolis</t>
  </si>
  <si>
    <t>YT21400129</t>
  </si>
  <si>
    <t>Z4E1</t>
  </si>
  <si>
    <t>IDM Gardenia Cikarang</t>
  </si>
  <si>
    <t>YR25400326</t>
  </si>
  <si>
    <t>Z4E4</t>
  </si>
  <si>
    <t>Bandara SHIA T3 Dep</t>
  </si>
  <si>
    <t>YT21400704</t>
  </si>
  <si>
    <t>Z4EK</t>
  </si>
  <si>
    <t>EBC Tambun City CRM 1</t>
  </si>
  <si>
    <t>YK21200081</t>
  </si>
  <si>
    <t>Z4EL</t>
  </si>
  <si>
    <t>EBC Tambun City CRM 2</t>
  </si>
  <si>
    <t>YK21200068</t>
  </si>
  <si>
    <t>Z4EM</t>
  </si>
  <si>
    <t>EBC Tambun City CRM 3</t>
  </si>
  <si>
    <t>YK21200057</t>
  </si>
  <si>
    <t>Z4EN</t>
  </si>
  <si>
    <t>EBC Citra Raya Tangerang CRM 1</t>
  </si>
  <si>
    <t>YR25401157</t>
  </si>
  <si>
    <t>Z4EP</t>
  </si>
  <si>
    <t>EBC Citra Raya Tangerang CRM 2</t>
  </si>
  <si>
    <t>YR25401079</t>
  </si>
  <si>
    <t>Z4EQ</t>
  </si>
  <si>
    <t>EBC Citra Raya Tangerang CRM 3</t>
  </si>
  <si>
    <t>YR25400964</t>
  </si>
  <si>
    <t>Z4ER</t>
  </si>
  <si>
    <t>Citra Raya Tangerang</t>
  </si>
  <si>
    <t>YR25400952</t>
  </si>
  <si>
    <t>Z4EU</t>
  </si>
  <si>
    <t>YR25401203</t>
  </si>
  <si>
    <t>Z4EV</t>
  </si>
  <si>
    <t>EBC Tambun City CRM 4</t>
  </si>
  <si>
    <t>YK21200148</t>
  </si>
  <si>
    <t>Z4EW</t>
  </si>
  <si>
    <t>EBC Tambun City CRM 5</t>
  </si>
  <si>
    <t>YK21200070</t>
  </si>
  <si>
    <t>Z4FQ</t>
  </si>
  <si>
    <t>Duri Raya</t>
  </si>
  <si>
    <t>YR25401207</t>
  </si>
  <si>
    <t>Z4FR</t>
  </si>
  <si>
    <t>YR25401213</t>
  </si>
  <si>
    <t>Z4FT</t>
  </si>
  <si>
    <t>Hayam Wuruk</t>
  </si>
  <si>
    <t>YR25401216</t>
  </si>
  <si>
    <t>Z4FU</t>
  </si>
  <si>
    <t>YR25401220</t>
  </si>
  <si>
    <t>Z4FV</t>
  </si>
  <si>
    <t>Jamblang</t>
  </si>
  <si>
    <t>YR25401011</t>
  </si>
  <si>
    <t>Z4FW</t>
  </si>
  <si>
    <t>YR25401263</t>
  </si>
  <si>
    <t>Z4HP</t>
  </si>
  <si>
    <t>Mal Matahari Puri DM</t>
  </si>
  <si>
    <t>YK20201189</t>
  </si>
  <si>
    <t>Z4HQ</t>
  </si>
  <si>
    <t>YK20201177</t>
  </si>
  <si>
    <t>Z4HR</t>
  </si>
  <si>
    <t>YK20201187</t>
  </si>
  <si>
    <t>Z4HU</t>
  </si>
  <si>
    <t>Khm Mansyur Ii</t>
  </si>
  <si>
    <t>YR25401065</t>
  </si>
  <si>
    <t>Z4HV</t>
  </si>
  <si>
    <t>YR25401180</t>
  </si>
  <si>
    <t>Z4JC</t>
  </si>
  <si>
    <t>YR25401258</t>
  </si>
  <si>
    <t>Z4JD</t>
  </si>
  <si>
    <t>YR25401153</t>
  </si>
  <si>
    <t>Z4JR</t>
  </si>
  <si>
    <t>Mandala</t>
  </si>
  <si>
    <t>YR25401082</t>
  </si>
  <si>
    <t>Z4JT</t>
  </si>
  <si>
    <t>YR25401115</t>
  </si>
  <si>
    <t>Z4JW</t>
  </si>
  <si>
    <t>Pejagalan</t>
  </si>
  <si>
    <t>YR25401045</t>
  </si>
  <si>
    <t>Z4JX</t>
  </si>
  <si>
    <t>YR25401100</t>
  </si>
  <si>
    <t>Z4KA</t>
  </si>
  <si>
    <t>Pinangsia</t>
  </si>
  <si>
    <t>YR25401182</t>
  </si>
  <si>
    <t>Z4KB</t>
  </si>
  <si>
    <t>YR25401099</t>
  </si>
  <si>
    <t>Z4KJ</t>
  </si>
  <si>
    <t>Telepon Kota</t>
  </si>
  <si>
    <t>YR25401246</t>
  </si>
  <si>
    <t>Z4KK</t>
  </si>
  <si>
    <t>YR25401174</t>
  </si>
  <si>
    <t>Z4KZ</t>
  </si>
  <si>
    <t>Cideng Timur</t>
  </si>
  <si>
    <t>YR25401096</t>
  </si>
  <si>
    <t>Z4L3</t>
  </si>
  <si>
    <t>AlfaMd Limbung</t>
  </si>
  <si>
    <t>YR25400374</t>
  </si>
  <si>
    <t>Z4L8</t>
  </si>
  <si>
    <t>IDM A Yani 087 Kudus</t>
  </si>
  <si>
    <t>YO52200091</t>
  </si>
  <si>
    <t>Z4LA</t>
  </si>
  <si>
    <t>YR25400999</t>
  </si>
  <si>
    <t>Z4LD</t>
  </si>
  <si>
    <t>Juanda Iii</t>
  </si>
  <si>
    <t>YR25401093</t>
  </si>
  <si>
    <t>Z4LE</t>
  </si>
  <si>
    <t>YR25401166</t>
  </si>
  <si>
    <t>Z4LU</t>
  </si>
  <si>
    <t>Puri Deltamas</t>
  </si>
  <si>
    <t>YK20201023</t>
  </si>
  <si>
    <t>Z4LV</t>
  </si>
  <si>
    <t>YK20200994</t>
  </si>
  <si>
    <t>Z4M1</t>
  </si>
  <si>
    <t>Alfa Kenten Laut Plg</t>
  </si>
  <si>
    <t>YR25400291</t>
  </si>
  <si>
    <t>Z4M6</t>
  </si>
  <si>
    <t>YT21400167</t>
  </si>
  <si>
    <t>Z4M7</t>
  </si>
  <si>
    <t>IDM Wulung Randu Blatung</t>
  </si>
  <si>
    <t>YM68200964</t>
  </si>
  <si>
    <t>Z4N4</t>
  </si>
  <si>
    <t>IDM MT Haryono</t>
  </si>
  <si>
    <t>YO52200015</t>
  </si>
  <si>
    <t>Z4NH</t>
  </si>
  <si>
    <t>Alaydrus</t>
  </si>
  <si>
    <t>YR25401131</t>
  </si>
  <si>
    <t>Z4NJ</t>
  </si>
  <si>
    <t>YR25401113</t>
  </si>
  <si>
    <t>Z4NK</t>
  </si>
  <si>
    <t>EBC Poris Boulevard CRM 4</t>
  </si>
  <si>
    <t>YT21400569</t>
  </si>
  <si>
    <t>Z4NL</t>
  </si>
  <si>
    <t>EBC Poris Boulevard CRM 5</t>
  </si>
  <si>
    <t>YT21400554</t>
  </si>
  <si>
    <t>Z4NM</t>
  </si>
  <si>
    <t>EBC Poris Boulevard CRM 6</t>
  </si>
  <si>
    <t>YT21400452</t>
  </si>
  <si>
    <t>Z4NN</t>
  </si>
  <si>
    <t>EBC Poris Boulevard CRM 7</t>
  </si>
  <si>
    <t>YT21400579</t>
  </si>
  <si>
    <t>Z4NP</t>
  </si>
  <si>
    <t>EBC Poris Boulevard CRM 8</t>
  </si>
  <si>
    <t>YT21400457</t>
  </si>
  <si>
    <t>Z4NQ</t>
  </si>
  <si>
    <t>EBC Poris Boulevard CRM 9</t>
  </si>
  <si>
    <t>YT21400458</t>
  </si>
  <si>
    <t>Z4NR</t>
  </si>
  <si>
    <t>EBC Poris Boulevard CRM 10</t>
  </si>
  <si>
    <t>YT21400453</t>
  </si>
  <si>
    <t>Z4P1</t>
  </si>
  <si>
    <t>IDM Perak</t>
  </si>
  <si>
    <t>YM68200470</t>
  </si>
  <si>
    <t>Z4P4</t>
  </si>
  <si>
    <t>AlfaMd Cipanas</t>
  </si>
  <si>
    <t>YM68200421</t>
  </si>
  <si>
    <t>Z4P5</t>
  </si>
  <si>
    <t>IDM Cikopo</t>
  </si>
  <si>
    <t>YM68200422</t>
  </si>
  <si>
    <t>Z4P6</t>
  </si>
  <si>
    <t>IDM A Yani Cipaisan</t>
  </si>
  <si>
    <t>YM68200201</t>
  </si>
  <si>
    <t>Z4P8</t>
  </si>
  <si>
    <t>IDM Wolter Monginsidi</t>
  </si>
  <si>
    <t>YT21400413</t>
  </si>
  <si>
    <t>Z4P9</t>
  </si>
  <si>
    <t>LotteM Bandung</t>
  </si>
  <si>
    <t>YK20200779</t>
  </si>
  <si>
    <t>Z4PJ</t>
  </si>
  <si>
    <t>Alfa Bengkong Kodim</t>
  </si>
  <si>
    <t>YR25400638</t>
  </si>
  <si>
    <t>Z4PV</t>
  </si>
  <si>
    <t>Deltasari CRM 1</t>
  </si>
  <si>
    <t>YK21200158</t>
  </si>
  <si>
    <t>Z4PW</t>
  </si>
  <si>
    <t>Deltasari CRM 2</t>
  </si>
  <si>
    <t>YK21200099</t>
  </si>
  <si>
    <t>Z4PX</t>
  </si>
  <si>
    <t>Deltasari CRM 3</t>
  </si>
  <si>
    <t>YK21200027</t>
  </si>
  <si>
    <t>Z4PY</t>
  </si>
  <si>
    <t>Deltasari CRM 4</t>
  </si>
  <si>
    <t>YK21200185</t>
  </si>
  <si>
    <t>Z4PZ</t>
  </si>
  <si>
    <t>Royal Plaza CRM 1</t>
  </si>
  <si>
    <t>YK21200110</t>
  </si>
  <si>
    <t>Z4Q2</t>
  </si>
  <si>
    <t>Aciak Mart Proklamasi</t>
  </si>
  <si>
    <t>YR25400345</t>
  </si>
  <si>
    <t>Z4Q3</t>
  </si>
  <si>
    <t>IDM Glugur Rimbun 60</t>
  </si>
  <si>
    <t>YM68201087</t>
  </si>
  <si>
    <t>Z4Q4</t>
  </si>
  <si>
    <t>KFA 121 Jember</t>
  </si>
  <si>
    <t>YM68200572</t>
  </si>
  <si>
    <t>Z4Q5</t>
  </si>
  <si>
    <t>IDM Jenu Tuban</t>
  </si>
  <si>
    <t>YM68200037</t>
  </si>
  <si>
    <t>Z4QA</t>
  </si>
  <si>
    <t>Royal Plaza CRM 2</t>
  </si>
  <si>
    <t>YK21200054</t>
  </si>
  <si>
    <t>Z4U7</t>
  </si>
  <si>
    <t>SPBU 3416304 Semplak</t>
  </si>
  <si>
    <t>YR25400997</t>
  </si>
  <si>
    <t>Z4UZ</t>
  </si>
  <si>
    <t>IDM Tenggilis Mejoyo II</t>
  </si>
  <si>
    <t>YT21400157</t>
  </si>
  <si>
    <t>Z4VD</t>
  </si>
  <si>
    <t>YK20201162</t>
  </si>
  <si>
    <t>Z4VU</t>
  </si>
  <si>
    <t>Resinda Park Mall Karawang CRM 6</t>
  </si>
  <si>
    <t>YR25401172</t>
  </si>
  <si>
    <t>Z4XW</t>
  </si>
  <si>
    <t>Alfa Aria Putra 2</t>
  </si>
  <si>
    <t>YR25400720</t>
  </si>
  <si>
    <t>Z4Y1</t>
  </si>
  <si>
    <t>IDM Bukit Pesona Indah</t>
  </si>
  <si>
    <t>YK20200169</t>
  </si>
  <si>
    <t>Z4Y5</t>
  </si>
  <si>
    <t>IDM Ciketing Udik</t>
  </si>
  <si>
    <t>YK20200390</t>
  </si>
  <si>
    <t>YR25400549</t>
  </si>
  <si>
    <t>Z4YU</t>
  </si>
  <si>
    <t>Semper</t>
  </si>
  <si>
    <t>YR25401504</t>
  </si>
  <si>
    <t>Z4YV</t>
  </si>
  <si>
    <t>IDM Meruyung Raya</t>
  </si>
  <si>
    <t>YT21400199</t>
  </si>
  <si>
    <t>Z4ZL</t>
  </si>
  <si>
    <t>Cikarang Central City</t>
  </si>
  <si>
    <t>YK21200014</t>
  </si>
  <si>
    <t>Z4ZM</t>
  </si>
  <si>
    <t>YK21200026</t>
  </si>
  <si>
    <t>Z509</t>
  </si>
  <si>
    <t>Pondok Bambu</t>
  </si>
  <si>
    <t>YK21200016</t>
  </si>
  <si>
    <t>Z510</t>
  </si>
  <si>
    <t>YK21200101</t>
  </si>
  <si>
    <t>Z511</t>
  </si>
  <si>
    <t>YK21200184</t>
  </si>
  <si>
    <t>Z535</t>
  </si>
  <si>
    <t>YT21400454</t>
  </si>
  <si>
    <t>Z536</t>
  </si>
  <si>
    <t>YK21200190</t>
  </si>
  <si>
    <t>Z537</t>
  </si>
  <si>
    <t>YK21200055</t>
  </si>
  <si>
    <t>Z542</t>
  </si>
  <si>
    <t>Jembatan Merah Bogor CRM 1</t>
  </si>
  <si>
    <t>YK21200095</t>
  </si>
  <si>
    <t>Z543</t>
  </si>
  <si>
    <t>Jembatan Merah Bogor CRM 2</t>
  </si>
  <si>
    <t>YK21200060</t>
  </si>
  <si>
    <t>Z544</t>
  </si>
  <si>
    <t>Jembatan Merah Bogor CRM 3</t>
  </si>
  <si>
    <t>YK21200071</t>
  </si>
  <si>
    <t>Z545</t>
  </si>
  <si>
    <t>Jembatan Merah Bogor CRM 4</t>
  </si>
  <si>
    <t>YK21200169</t>
  </si>
  <si>
    <t>Z546</t>
  </si>
  <si>
    <t>Jembatan Merah Bogor CRM 5</t>
  </si>
  <si>
    <t>YK21200091</t>
  </si>
  <si>
    <t>Z557</t>
  </si>
  <si>
    <t>YK21200087</t>
  </si>
  <si>
    <t>Z558</t>
  </si>
  <si>
    <t>YK21200013</t>
  </si>
  <si>
    <t>Z559</t>
  </si>
  <si>
    <t>YK21200177</t>
  </si>
  <si>
    <t>Z560</t>
  </si>
  <si>
    <t>YK21200039</t>
  </si>
  <si>
    <t>Z561</t>
  </si>
  <si>
    <t>YK21200077</t>
  </si>
  <si>
    <t>Z57M</t>
  </si>
  <si>
    <t>Balaraja</t>
  </si>
  <si>
    <t>YK21200067</t>
  </si>
  <si>
    <t>Z57N</t>
  </si>
  <si>
    <t>YK21200193</t>
  </si>
  <si>
    <t>Z57P</t>
  </si>
  <si>
    <t>YK21200175</t>
  </si>
  <si>
    <t>Z57Q</t>
  </si>
  <si>
    <t>YK21200172</t>
  </si>
  <si>
    <t>Z57R</t>
  </si>
  <si>
    <t>YK21200044</t>
  </si>
  <si>
    <t>Z58W</t>
  </si>
  <si>
    <t>Andalas</t>
  </si>
  <si>
    <t>SECURICOR MAKASSAR</t>
  </si>
  <si>
    <t>YT21400340</t>
  </si>
  <si>
    <t>Z58Z</t>
  </si>
  <si>
    <t>YR25401795</t>
  </si>
  <si>
    <t>Z59A</t>
  </si>
  <si>
    <t>YR25401825</t>
  </si>
  <si>
    <t>Z59B</t>
  </si>
  <si>
    <t>YR25401765</t>
  </si>
  <si>
    <t>Z59C</t>
  </si>
  <si>
    <t>YR25401732</t>
  </si>
  <si>
    <t>Z59D</t>
  </si>
  <si>
    <t>YR25401733</t>
  </si>
  <si>
    <t>Z59M</t>
  </si>
  <si>
    <t>PT Rodamas</t>
  </si>
  <si>
    <t>YK20201036</t>
  </si>
  <si>
    <t>Z5AC</t>
  </si>
  <si>
    <t>Alfamidi Karang Menjangan CRM</t>
  </si>
  <si>
    <t>YT21400156</t>
  </si>
  <si>
    <t>Z5AJ</t>
  </si>
  <si>
    <t>Universitas Widya Mandala</t>
  </si>
  <si>
    <t>YT21400155</t>
  </si>
  <si>
    <t>Z5AU</t>
  </si>
  <si>
    <t>Universitas Petra</t>
  </si>
  <si>
    <t>YT21400239</t>
  </si>
  <si>
    <t>Z5BK</t>
  </si>
  <si>
    <t>Resinda Park Mall Karawang CRM 5</t>
  </si>
  <si>
    <t>YK20201175</t>
  </si>
  <si>
    <t>Z5BM</t>
  </si>
  <si>
    <t>Alfa Petamburan</t>
  </si>
  <si>
    <t>YR25400974</t>
  </si>
  <si>
    <t>Z5BN</t>
  </si>
  <si>
    <t>YK21200150</t>
  </si>
  <si>
    <t>Z5BR</t>
  </si>
  <si>
    <t>Alfa Senen Raya</t>
  </si>
  <si>
    <t>YT21400470</t>
  </si>
  <si>
    <t>Z5BT</t>
  </si>
  <si>
    <t>Alfa Lontar Menteng Atas</t>
  </si>
  <si>
    <t>YR25401438</t>
  </si>
  <si>
    <t>Z5BU</t>
  </si>
  <si>
    <t>Alfa Penjernihan</t>
  </si>
  <si>
    <t>YR25401493</t>
  </si>
  <si>
    <t>Z5BV</t>
  </si>
  <si>
    <t>AlfaMd Puri Widya Kencana</t>
  </si>
  <si>
    <t>YT21400222</t>
  </si>
  <si>
    <t>Z5BX</t>
  </si>
  <si>
    <t>AlfaMd Cikarang Baru</t>
  </si>
  <si>
    <t>YR25401133</t>
  </si>
  <si>
    <t>Z5BY</t>
  </si>
  <si>
    <t>AlfaMd Kota Mega Regency</t>
  </si>
  <si>
    <t>YK21200012</t>
  </si>
  <si>
    <t>Z5CX</t>
  </si>
  <si>
    <t>AlfaMd Raden Saleh III</t>
  </si>
  <si>
    <t>YR25401238</t>
  </si>
  <si>
    <t>Z5CY</t>
  </si>
  <si>
    <t>AlfaMd RSUD Cengkareng</t>
  </si>
  <si>
    <t>YR25401200</t>
  </si>
  <si>
    <t>Z5CZ</t>
  </si>
  <si>
    <t>Kemang Village</t>
  </si>
  <si>
    <t>YR25401452</t>
  </si>
  <si>
    <t>Z5DA</t>
  </si>
  <si>
    <t>YR25401394</t>
  </si>
  <si>
    <t>Z5DB</t>
  </si>
  <si>
    <t>YR25401442</t>
  </si>
  <si>
    <t>Z5DC</t>
  </si>
  <si>
    <t>AlfaMd Griya Loka</t>
  </si>
  <si>
    <t>YR25401041</t>
  </si>
  <si>
    <t>Z5DD</t>
  </si>
  <si>
    <t>AlfaMd Palmerah Utara</t>
  </si>
  <si>
    <t>YR25401046</t>
  </si>
  <si>
    <t>Z5DE</t>
  </si>
  <si>
    <t>AlfaMd Citra Garden</t>
  </si>
  <si>
    <t>YR25401141</t>
  </si>
  <si>
    <t>Z5DF</t>
  </si>
  <si>
    <t>AlfaMd Haji Lebar</t>
  </si>
  <si>
    <t>YR25400920</t>
  </si>
  <si>
    <t>Z5DJ</t>
  </si>
  <si>
    <t>AlfaMd Citra Raya</t>
  </si>
  <si>
    <t>YR25400947</t>
  </si>
  <si>
    <t>Z5DL</t>
  </si>
  <si>
    <t>AlfaMd Taman Royal</t>
  </si>
  <si>
    <t>YR25401143</t>
  </si>
  <si>
    <t>Z5DM</t>
  </si>
  <si>
    <t>AlfaMd Raden Saleh</t>
  </si>
  <si>
    <t>YR25401210</t>
  </si>
  <si>
    <t>Z5DN</t>
  </si>
  <si>
    <t>AlfaMd Eka Hospital</t>
  </si>
  <si>
    <t>YR25401120</t>
  </si>
  <si>
    <t>YR25401580</t>
  </si>
  <si>
    <t>Z5FB</t>
  </si>
  <si>
    <t>PT Enseval Putera Megatra</t>
  </si>
  <si>
    <t>YT21400468</t>
  </si>
  <si>
    <t>Z5FU</t>
  </si>
  <si>
    <t>Giant Pondok Gede CRM 3</t>
  </si>
  <si>
    <t>YT21400028</t>
  </si>
  <si>
    <t>Z5FZ</t>
  </si>
  <si>
    <t>YK21200195</t>
  </si>
  <si>
    <t>Z5H0</t>
  </si>
  <si>
    <t>Amanda Mart Batujajar</t>
  </si>
  <si>
    <t>YM68200366</t>
  </si>
  <si>
    <t>Z5HK</t>
  </si>
  <si>
    <t>AlfaMd Candi Sidoarjo</t>
  </si>
  <si>
    <t>YM68200034</t>
  </si>
  <si>
    <t>Z5HV</t>
  </si>
  <si>
    <t>IDM Kasuarrang Maros</t>
  </si>
  <si>
    <t>YT21400192</t>
  </si>
  <si>
    <t>Z5J6</t>
  </si>
  <si>
    <t>IDM Citraland Helvetia</t>
  </si>
  <si>
    <t>YM68200543</t>
  </si>
  <si>
    <t>Z5K1</t>
  </si>
  <si>
    <t>Alfa Raya Kendung</t>
  </si>
  <si>
    <t>YM68200234</t>
  </si>
  <si>
    <t>Z5K4</t>
  </si>
  <si>
    <t>YR25401347</t>
  </si>
  <si>
    <t>Z5K6</t>
  </si>
  <si>
    <t>PFM Niaga Sawahan</t>
  </si>
  <si>
    <t>YR25401334</t>
  </si>
  <si>
    <t>Z5K7</t>
  </si>
  <si>
    <t>CK Braga 3 Hook</t>
  </si>
  <si>
    <t>YK20200463</t>
  </si>
  <si>
    <t>Z5K9</t>
  </si>
  <si>
    <t>Margorejo</t>
  </si>
  <si>
    <t>YK21200032</t>
  </si>
  <si>
    <t>Z5KA</t>
  </si>
  <si>
    <t>IDM Boulevard Timur II</t>
  </si>
  <si>
    <t>YR25401383</t>
  </si>
  <si>
    <t>Z5KK</t>
  </si>
  <si>
    <t>YK21200173</t>
  </si>
  <si>
    <t>Z5KQ</t>
  </si>
  <si>
    <t>Kartasura CRM 2</t>
  </si>
  <si>
    <t>YK21200088</t>
  </si>
  <si>
    <t>Z5L0</t>
  </si>
  <si>
    <t>Mulia Dalimunthe</t>
  </si>
  <si>
    <t>Brastagi Rantau Prapat</t>
  </si>
  <si>
    <t>SSI RANTAU PRAPAT</t>
  </si>
  <si>
    <t>Rantau Prapat</t>
  </si>
  <si>
    <t>YM68200544</t>
  </si>
  <si>
    <t>Z5L1</t>
  </si>
  <si>
    <t>RS Setio Husodo</t>
  </si>
  <si>
    <t>YR25400503</t>
  </si>
  <si>
    <t>Z5L5</t>
  </si>
  <si>
    <t>Alfa Boja</t>
  </si>
  <si>
    <t>YR25400209</t>
  </si>
  <si>
    <t>Z5L7</t>
  </si>
  <si>
    <t>Hartono Elektronik</t>
  </si>
  <si>
    <t>YK20201192</t>
  </si>
  <si>
    <t>Z5L9</t>
  </si>
  <si>
    <t>Superindo Kedung Halang</t>
  </si>
  <si>
    <t>YK20200288</t>
  </si>
  <si>
    <t>Z5M6</t>
  </si>
  <si>
    <t>IDM Cipta Karya 26</t>
  </si>
  <si>
    <t>YT21400574</t>
  </si>
  <si>
    <t>Z5M7</t>
  </si>
  <si>
    <t>Multimas Nabati Asahan Sg</t>
  </si>
  <si>
    <t>YR25400896</t>
  </si>
  <si>
    <t>Z5M8</t>
  </si>
  <si>
    <t>Weleri</t>
  </si>
  <si>
    <t>YM68200732</t>
  </si>
  <si>
    <t>Z5N3</t>
  </si>
  <si>
    <t>DanDan Ujung Berung</t>
  </si>
  <si>
    <t>YR25400331</t>
  </si>
  <si>
    <t>Z5N4</t>
  </si>
  <si>
    <t>Alfa Sudirman Townhouse</t>
  </si>
  <si>
    <t>YK20200283</t>
  </si>
  <si>
    <t>Z5N6</t>
  </si>
  <si>
    <t>PFM Xtra Shila Depok</t>
  </si>
  <si>
    <t>YK20201077</t>
  </si>
  <si>
    <t>Z5P1</t>
  </si>
  <si>
    <t>SPBU CO Samanhudi</t>
  </si>
  <si>
    <t>YR25401176</t>
  </si>
  <si>
    <t>Z5P4</t>
  </si>
  <si>
    <t>Superindo Serang</t>
  </si>
  <si>
    <t>YK20200731</t>
  </si>
  <si>
    <t>Z5P6</t>
  </si>
  <si>
    <t>Alfa Domas</t>
  </si>
  <si>
    <t>YM68200026</t>
  </si>
  <si>
    <t>Z5P8</t>
  </si>
  <si>
    <t>Mark Dynamic Ind Dalu</t>
  </si>
  <si>
    <t>YM68200644</t>
  </si>
  <si>
    <t>YR25401214</t>
  </si>
  <si>
    <t>Z5Q2</t>
  </si>
  <si>
    <t>Living World Grand Wisata</t>
  </si>
  <si>
    <t>YT21400496</t>
  </si>
  <si>
    <t>Z5Q3</t>
  </si>
  <si>
    <t>AlfaMd Pluit Utara Raya</t>
  </si>
  <si>
    <t>YR25401137</t>
  </si>
  <si>
    <t>Z5Q4</t>
  </si>
  <si>
    <t>IDM Karang Anyar I</t>
  </si>
  <si>
    <t>YR25401833</t>
  </si>
  <si>
    <t>Z5Q6</t>
  </si>
  <si>
    <t>PFM Pulo Ribung</t>
  </si>
  <si>
    <t>YK20200709</t>
  </si>
  <si>
    <t>Z5Q7</t>
  </si>
  <si>
    <t>IDM Mangun Jaya</t>
  </si>
  <si>
    <t>YK20200386</t>
  </si>
  <si>
    <t>Z5Q8</t>
  </si>
  <si>
    <t>Alfa Widari Village</t>
  </si>
  <si>
    <t>YM68200499</t>
  </si>
  <si>
    <t>Z5R1</t>
  </si>
  <si>
    <t>IDM Fresh Puspitek 84</t>
  </si>
  <si>
    <t>YK20200631</t>
  </si>
  <si>
    <t>Z5R2</t>
  </si>
  <si>
    <t>La Ode Siradiman Ahisa</t>
  </si>
  <si>
    <t>IDM Khairil Anwar Kolaka</t>
  </si>
  <si>
    <t>Kolaka</t>
  </si>
  <si>
    <t>YR25400270</t>
  </si>
  <si>
    <t>Z5RB</t>
  </si>
  <si>
    <t>YO52200050</t>
  </si>
  <si>
    <t>Z5T3</t>
  </si>
  <si>
    <t>Bright Apt Pancoran River</t>
  </si>
  <si>
    <t>YT21400492</t>
  </si>
  <si>
    <t>Z5U4</t>
  </si>
  <si>
    <t>IDM Kadu Sirung Jatake</t>
  </si>
  <si>
    <t>YT21400600</t>
  </si>
  <si>
    <t>Z5U9</t>
  </si>
  <si>
    <t>KCP Tentara Pelajar</t>
  </si>
  <si>
    <t>YT21400327</t>
  </si>
  <si>
    <t>Z5V0</t>
  </si>
  <si>
    <t>KCP Maros</t>
  </si>
  <si>
    <t>YT21400206</t>
  </si>
  <si>
    <t>Z5XF</t>
  </si>
  <si>
    <t>AlfaMd Super Cinere Limo</t>
  </si>
  <si>
    <t>YT21400627</t>
  </si>
  <si>
    <t>Z5XU</t>
  </si>
  <si>
    <t>Dukuh Kupang</t>
  </si>
  <si>
    <t>YT21400292</t>
  </si>
  <si>
    <t>Z5YQ</t>
  </si>
  <si>
    <t>Deltasari CRM 5</t>
  </si>
  <si>
    <t>YK21200149</t>
  </si>
  <si>
    <t>Z5YR</t>
  </si>
  <si>
    <t>Deltasari CRM 6</t>
  </si>
  <si>
    <t>YK21200033</t>
  </si>
  <si>
    <t>Z60R</t>
  </si>
  <si>
    <t>IDM Kragilan Griyasentosa</t>
  </si>
  <si>
    <t>YR25401033</t>
  </si>
  <si>
    <t>Z652</t>
  </si>
  <si>
    <t>Ujung Berung CRM 1</t>
  </si>
  <si>
    <t>YK21200043</t>
  </si>
  <si>
    <t>Z653</t>
  </si>
  <si>
    <t>Ujung Berung CRM 2</t>
  </si>
  <si>
    <t>YK21200040</t>
  </si>
  <si>
    <t>Z654</t>
  </si>
  <si>
    <t>Ujung Berung CRM 3</t>
  </si>
  <si>
    <t>YK21200191</t>
  </si>
  <si>
    <t>Z655</t>
  </si>
  <si>
    <t>Ujung Berung CRM 4</t>
  </si>
  <si>
    <t>YK21200167</t>
  </si>
  <si>
    <t>Z656</t>
  </si>
  <si>
    <t>Ujung Berung CRM 5</t>
  </si>
  <si>
    <t>YK21200105</t>
  </si>
  <si>
    <t>Z670</t>
  </si>
  <si>
    <t>Pasar Wetan</t>
  </si>
  <si>
    <t>YK21200003</t>
  </si>
  <si>
    <t>Z671</t>
  </si>
  <si>
    <t>YK21200116</t>
  </si>
  <si>
    <t>Z672</t>
  </si>
  <si>
    <t>YK21200015</t>
  </si>
  <si>
    <t>Z673</t>
  </si>
  <si>
    <t>YK21200079</t>
  </si>
  <si>
    <t>Z67V</t>
  </si>
  <si>
    <t>YT21400073</t>
  </si>
  <si>
    <t>Z67X</t>
  </si>
  <si>
    <t>YT21400041</t>
  </si>
  <si>
    <t>Z67Y</t>
  </si>
  <si>
    <t>Kreo Ciledug</t>
  </si>
  <si>
    <t>YK21200085</t>
  </si>
  <si>
    <t>Z67Z</t>
  </si>
  <si>
    <t>YK21200066</t>
  </si>
  <si>
    <t>Z69F</t>
  </si>
  <si>
    <t>Grand Mall Bekasi</t>
  </si>
  <si>
    <t>YK20201174</t>
  </si>
  <si>
    <t>Z69H</t>
  </si>
  <si>
    <t>YK20201173</t>
  </si>
  <si>
    <t>Z69J</t>
  </si>
  <si>
    <t>YK20201156</t>
  </si>
  <si>
    <t>Z69K</t>
  </si>
  <si>
    <t>YK20201122</t>
  </si>
  <si>
    <t>Z69L</t>
  </si>
  <si>
    <t>Raya Baru Bogor</t>
  </si>
  <si>
    <t>YK21200025</t>
  </si>
  <si>
    <t>Z69M</t>
  </si>
  <si>
    <t>YK21200011</t>
  </si>
  <si>
    <t>Z69N</t>
  </si>
  <si>
    <t>YK21200164</t>
  </si>
  <si>
    <t>Z6CA</t>
  </si>
  <si>
    <t>Alfa Kota Bumi II</t>
  </si>
  <si>
    <t>YR25401151</t>
  </si>
  <si>
    <t>Z6CC</t>
  </si>
  <si>
    <t>Alfa Kota Bumi V</t>
  </si>
  <si>
    <t>YR25401249</t>
  </si>
  <si>
    <t>Z6CD</t>
  </si>
  <si>
    <t>IDM Perum Kotabumi</t>
  </si>
  <si>
    <t>YR25401448</t>
  </si>
  <si>
    <t>Z6CE</t>
  </si>
  <si>
    <t>IDM Hybrid Kotabumi CS5</t>
  </si>
  <si>
    <t>YR25401226</t>
  </si>
  <si>
    <t>Z6CW</t>
  </si>
  <si>
    <t>Menara Thamrin</t>
  </si>
  <si>
    <t>YR25401481</t>
  </si>
  <si>
    <t>Z6JM</t>
  </si>
  <si>
    <t>AlfaMd Poltangan Raya</t>
  </si>
  <si>
    <t>YT21400461</t>
  </si>
  <si>
    <t>Z6KE</t>
  </si>
  <si>
    <t>Alfamidi Lingkar Selatan,Serang CRM</t>
  </si>
  <si>
    <t>YT21400725</t>
  </si>
  <si>
    <t>Z6L9</t>
  </si>
  <si>
    <t>IDM Summarecon Bogor</t>
  </si>
  <si>
    <t>YR25401758</t>
  </si>
  <si>
    <t>Z6LD</t>
  </si>
  <si>
    <t>AlfaMd Grogol Depok</t>
  </si>
  <si>
    <t>YT21400233</t>
  </si>
  <si>
    <t>Z6LE</t>
  </si>
  <si>
    <t>YT21400053</t>
  </si>
  <si>
    <t>Z6LF</t>
  </si>
  <si>
    <t>AlfaMd Bendungan Hilir</t>
  </si>
  <si>
    <t>YT21400481</t>
  </si>
  <si>
    <t>Z6LH</t>
  </si>
  <si>
    <t>AlfaMd Panjang Cipulir</t>
  </si>
  <si>
    <t>YT21400363</t>
  </si>
  <si>
    <t>Z6LJ</t>
  </si>
  <si>
    <t>AlfaMd Srengseng Raya</t>
  </si>
  <si>
    <t>YT21400322</t>
  </si>
  <si>
    <t>Z6LP</t>
  </si>
  <si>
    <t>AlfaMd Cinangka</t>
  </si>
  <si>
    <t>YT21400449</t>
  </si>
  <si>
    <t>Z6LQ</t>
  </si>
  <si>
    <t>YT21400420</t>
  </si>
  <si>
    <t>Z6TC</t>
  </si>
  <si>
    <t>Rest Area KM 19 Jakarta</t>
  </si>
  <si>
    <t>YK20201110</t>
  </si>
  <si>
    <t>Z6YD</t>
  </si>
  <si>
    <t>Alfamart DC Karawang CRM 2</t>
  </si>
  <si>
    <t>YT21400031</t>
  </si>
  <si>
    <t>Z6YE</t>
  </si>
  <si>
    <t>YT21400043</t>
  </si>
  <si>
    <t>Z6YF</t>
  </si>
  <si>
    <t>PT Sumber Alfaria Trijaya CRM 2</t>
  </si>
  <si>
    <t>YT21400027</t>
  </si>
  <si>
    <t>Z6YH</t>
  </si>
  <si>
    <t>PT Sumber Alfaria Trijaya CRM 3</t>
  </si>
  <si>
    <t>YT21400088</t>
  </si>
  <si>
    <t>Z6ZA</t>
  </si>
  <si>
    <t>YT21400151</t>
  </si>
  <si>
    <t>Z6ZE</t>
  </si>
  <si>
    <t>Indomaret Teuku Umar CRM</t>
  </si>
  <si>
    <t>YT21400483</t>
  </si>
  <si>
    <t>Z6ZN</t>
  </si>
  <si>
    <t>YK21200161</t>
  </si>
  <si>
    <t>Z6ZV</t>
  </si>
  <si>
    <t>EBC Tambun City CRM 6</t>
  </si>
  <si>
    <t>YK21200170</t>
  </si>
  <si>
    <t>Z6ZX</t>
  </si>
  <si>
    <t>IDM Saharjo 88 Jaksel</t>
  </si>
  <si>
    <t>YM68201173</t>
  </si>
  <si>
    <t>Z71D</t>
  </si>
  <si>
    <t>YK21200104</t>
  </si>
  <si>
    <t>Z71E</t>
  </si>
  <si>
    <t>YK21200083</t>
  </si>
  <si>
    <t>Z71F</t>
  </si>
  <si>
    <t>YK21200075</t>
  </si>
  <si>
    <t>Z71H</t>
  </si>
  <si>
    <t>YK21200023</t>
  </si>
  <si>
    <t>Z71J</t>
  </si>
  <si>
    <t>YK21200035</t>
  </si>
  <si>
    <t>Z71K</t>
  </si>
  <si>
    <t>YK21200062</t>
  </si>
  <si>
    <t>Z71L</t>
  </si>
  <si>
    <t>Gedong Panjang</t>
  </si>
  <si>
    <t>YK20201119</t>
  </si>
  <si>
    <t>Z71M</t>
  </si>
  <si>
    <t>YK20201171</t>
  </si>
  <si>
    <t>Z71N</t>
  </si>
  <si>
    <t>YK20201190</t>
  </si>
  <si>
    <t>Z71P</t>
  </si>
  <si>
    <t>Cengkeh</t>
  </si>
  <si>
    <t>YK20201083</t>
  </si>
  <si>
    <t>Z71Q</t>
  </si>
  <si>
    <t>YK20201161</t>
  </si>
  <si>
    <t>Z71R</t>
  </si>
  <si>
    <t>YK20201037</t>
  </si>
  <si>
    <t>Z71T</t>
  </si>
  <si>
    <t>YK20201188</t>
  </si>
  <si>
    <t>Z71Z</t>
  </si>
  <si>
    <t>Kapuk Kamal</t>
  </si>
  <si>
    <t>YK20201170</t>
  </si>
  <si>
    <t>Z72A</t>
  </si>
  <si>
    <t>YK20201181</t>
  </si>
  <si>
    <t>Z72B</t>
  </si>
  <si>
    <t>YK20201164</t>
  </si>
  <si>
    <t>Z72C</t>
  </si>
  <si>
    <t>YK20201180</t>
  </si>
  <si>
    <t>Z72D</t>
  </si>
  <si>
    <t>Khm Mansyur</t>
  </si>
  <si>
    <t>YK20201109</t>
  </si>
  <si>
    <t>Z72E</t>
  </si>
  <si>
    <t>YK20201003</t>
  </si>
  <si>
    <t>Z72F</t>
  </si>
  <si>
    <t>YK20201113</t>
  </si>
  <si>
    <t>Z72H</t>
  </si>
  <si>
    <t>YK20201098</t>
  </si>
  <si>
    <t>Z72J</t>
  </si>
  <si>
    <t>YK20201107</t>
  </si>
  <si>
    <t>Z72Q</t>
  </si>
  <si>
    <t>Permata Kota</t>
  </si>
  <si>
    <t>YK20201021</t>
  </si>
  <si>
    <t>Z72R</t>
  </si>
  <si>
    <t>YK20201035</t>
  </si>
  <si>
    <t>Z72T</t>
  </si>
  <si>
    <t>YK20200874</t>
  </si>
  <si>
    <t>Z74R</t>
  </si>
  <si>
    <t>YK21200204</t>
  </si>
  <si>
    <t>Z74T</t>
  </si>
  <si>
    <t>YK21200134</t>
  </si>
  <si>
    <t>Z74U</t>
  </si>
  <si>
    <t>YK21200019</t>
  </si>
  <si>
    <t>Z74V</t>
  </si>
  <si>
    <t>YK21200135</t>
  </si>
  <si>
    <t>Z755</t>
  </si>
  <si>
    <t>YK21200096</t>
  </si>
  <si>
    <t>Z756</t>
  </si>
  <si>
    <t>YK21200106</t>
  </si>
  <si>
    <t>Z757</t>
  </si>
  <si>
    <t>YK21200042</t>
  </si>
  <si>
    <t>Z758</t>
  </si>
  <si>
    <t>YK21200176</t>
  </si>
  <si>
    <t>Z79E</t>
  </si>
  <si>
    <t>Galuh Mas</t>
  </si>
  <si>
    <t>YK21200114</t>
  </si>
  <si>
    <t>Z79F</t>
  </si>
  <si>
    <t>YK21200084</t>
  </si>
  <si>
    <t>Z7C9</t>
  </si>
  <si>
    <t>IDM Raya Mayjend Sungkono</t>
  </si>
  <si>
    <t>YR25400307</t>
  </si>
  <si>
    <t>Z7D1</t>
  </si>
  <si>
    <t>SBPU 4450607 Banyubiru</t>
  </si>
  <si>
    <t>YM68200214</t>
  </si>
  <si>
    <t>Z7D2</t>
  </si>
  <si>
    <t>Alfa Ciruas Walantaka</t>
  </si>
  <si>
    <t>YR25400388</t>
  </si>
  <si>
    <t>Z7DB</t>
  </si>
  <si>
    <t>Alfa Raya Serang KM 29</t>
  </si>
  <si>
    <t>YT21400642</t>
  </si>
  <si>
    <t>Z7DZ</t>
  </si>
  <si>
    <t>YO52200092</t>
  </si>
  <si>
    <t>Z7E3</t>
  </si>
  <si>
    <t>Alfa Ujungaris</t>
  </si>
  <si>
    <t>YR25401644</t>
  </si>
  <si>
    <t>Z7E6</t>
  </si>
  <si>
    <t>Erajaya Plaza</t>
  </si>
  <si>
    <t>YR25401535</t>
  </si>
  <si>
    <t>Z7E7</t>
  </si>
  <si>
    <t>Farmers Market Citra VI</t>
  </si>
  <si>
    <t>YT21400447</t>
  </si>
  <si>
    <t>Z7E8</t>
  </si>
  <si>
    <t>SPBU Desa Korek</t>
  </si>
  <si>
    <t>YR25400058</t>
  </si>
  <si>
    <t>Z7EE</t>
  </si>
  <si>
    <t>YO52200034</t>
  </si>
  <si>
    <t>Z7EF</t>
  </si>
  <si>
    <t>YO52200003</t>
  </si>
  <si>
    <t>Z7ET</t>
  </si>
  <si>
    <t>IDM Perum BPJS Metropolis</t>
  </si>
  <si>
    <t>YT21400620</t>
  </si>
  <si>
    <t>Z7F1</t>
  </si>
  <si>
    <t>IDM Kebon Jeruk Raya 38</t>
  </si>
  <si>
    <t>YR25400332</t>
  </si>
  <si>
    <t>Z7F3</t>
  </si>
  <si>
    <t>SPBU 3415406 Kedaung</t>
  </si>
  <si>
    <t>YK20201012</t>
  </si>
  <si>
    <t>Z7F7</t>
  </si>
  <si>
    <t>RS Azizah Metro</t>
  </si>
  <si>
    <t>YR25400207</t>
  </si>
  <si>
    <t>Z7F8</t>
  </si>
  <si>
    <t>RS Permata Keluarga Bks</t>
  </si>
  <si>
    <t>YR25401687</t>
  </si>
  <si>
    <t>Z7F9</t>
  </si>
  <si>
    <t>IDM Sky Blush</t>
  </si>
  <si>
    <t>YK20200564</t>
  </si>
  <si>
    <t>Z7FK</t>
  </si>
  <si>
    <t>IDM Jurang Mangu Timur</t>
  </si>
  <si>
    <t>YT21400700</t>
  </si>
  <si>
    <t>Z7H3</t>
  </si>
  <si>
    <t>IDM Mauk II</t>
  </si>
  <si>
    <t>YR25400199</t>
  </si>
  <si>
    <t>Z7H4</t>
  </si>
  <si>
    <t>GDR Mart Panyalaian</t>
  </si>
  <si>
    <t>YT21400724</t>
  </si>
  <si>
    <t>Z7HD</t>
  </si>
  <si>
    <t>IDM Damai Pesanggrahan</t>
  </si>
  <si>
    <t>YT21400189</t>
  </si>
  <si>
    <t>Z7HH</t>
  </si>
  <si>
    <t>Alfa Kunciran Agung</t>
  </si>
  <si>
    <t>YT21400561</t>
  </si>
  <si>
    <t>Z7HP</t>
  </si>
  <si>
    <t>AlfaMd Cikande</t>
  </si>
  <si>
    <t>YT21400665</t>
  </si>
  <si>
    <t>Z7HR</t>
  </si>
  <si>
    <t>AlfaMd Kranggan Bekasi</t>
  </si>
  <si>
    <t>YT21400573</t>
  </si>
  <si>
    <t>Z7HT</t>
  </si>
  <si>
    <t>AlfaMd Kedaung Bekasi</t>
  </si>
  <si>
    <t>YK20200984</t>
  </si>
  <si>
    <t>Z7HU</t>
  </si>
  <si>
    <t>Alfamidi Jababeka XI CRM 2</t>
  </si>
  <si>
    <t>YK20200872</t>
  </si>
  <si>
    <t>Z7J3</t>
  </si>
  <si>
    <t>Raya Serpong</t>
  </si>
  <si>
    <t>YR25401675</t>
  </si>
  <si>
    <t>Z7J4</t>
  </si>
  <si>
    <t>YR25401724</t>
  </si>
  <si>
    <t>Z7JB</t>
  </si>
  <si>
    <t>AlfaMd Bintaro Utama V</t>
  </si>
  <si>
    <t>YK20201033</t>
  </si>
  <si>
    <t>Z7JE</t>
  </si>
  <si>
    <t>IDM Rambutan Depok</t>
  </si>
  <si>
    <t>YT21400488</t>
  </si>
  <si>
    <t>Z7JF</t>
  </si>
  <si>
    <t>IDM Exit Tol Cimanggis</t>
  </si>
  <si>
    <t>YT21400604</t>
  </si>
  <si>
    <t>Z7JJ</t>
  </si>
  <si>
    <t>IDM Taman Asri Lama Tgr</t>
  </si>
  <si>
    <t>YT21400593</t>
  </si>
  <si>
    <t>Z7JK</t>
  </si>
  <si>
    <t>IDM Raya Kartini Depok</t>
  </si>
  <si>
    <t>YT21400629</t>
  </si>
  <si>
    <t>Z7K3</t>
  </si>
  <si>
    <t>IDM Terusan Panyileukan</t>
  </si>
  <si>
    <t>YM68200606</t>
  </si>
  <si>
    <t>Z7K4</t>
  </si>
  <si>
    <t>Muchamat Subeqi Ali</t>
  </si>
  <si>
    <t>Alfa Jenderal Sudirman</t>
  </si>
  <si>
    <t>PALANGKARAYA</t>
  </si>
  <si>
    <t>Pangkalanbun</t>
  </si>
  <si>
    <t>YR25401524</t>
  </si>
  <si>
    <t>Z7K5</t>
  </si>
  <si>
    <t>Grand Wijaya Center</t>
  </si>
  <si>
    <t>YM68200768</t>
  </si>
  <si>
    <t>Z7K9</t>
  </si>
  <si>
    <t>IDM Wibawa Mukti 08</t>
  </si>
  <si>
    <t>YT21400641</t>
  </si>
  <si>
    <t>Z7KB</t>
  </si>
  <si>
    <t>Food Plaza CRM</t>
  </si>
  <si>
    <t>YT21400728</t>
  </si>
  <si>
    <t>Z7KE</t>
  </si>
  <si>
    <t>Ayodhya Shopping Arcade</t>
  </si>
  <si>
    <t>YK20201184</t>
  </si>
  <si>
    <t>Z7KH</t>
  </si>
  <si>
    <t>Cilegon Supermal</t>
  </si>
  <si>
    <t>YT21400021</t>
  </si>
  <si>
    <t>Z7L4</t>
  </si>
  <si>
    <t>CK Medika Antapani</t>
  </si>
  <si>
    <t>YK20200603</t>
  </si>
  <si>
    <t>Z7L6</t>
  </si>
  <si>
    <t>Pasar Senen Blok 1&amp;2</t>
  </si>
  <si>
    <t>YT21400154</t>
  </si>
  <si>
    <t>Z7LK</t>
  </si>
  <si>
    <t>Alfa Anggrek Rosalina</t>
  </si>
  <si>
    <t>YT21400373</t>
  </si>
  <si>
    <t>Z7M1</t>
  </si>
  <si>
    <t>Living Plz Cemara Asri</t>
  </si>
  <si>
    <t>YK20200371</t>
  </si>
  <si>
    <t>Z7M7</t>
  </si>
  <si>
    <t>IDM Taruma Jaya Setia</t>
  </si>
  <si>
    <t>YK20200270</t>
  </si>
  <si>
    <t>Z7MA</t>
  </si>
  <si>
    <t>YK21200080</t>
  </si>
  <si>
    <t>Z7MR</t>
  </si>
  <si>
    <t>IDM Arya Putra Jombang</t>
  </si>
  <si>
    <t>YT21400684</t>
  </si>
  <si>
    <t>Z7MT</t>
  </si>
  <si>
    <t>Marunda Center</t>
  </si>
  <si>
    <t>YM68200050</t>
  </si>
  <si>
    <t>Z7MU</t>
  </si>
  <si>
    <t>Apotik K-24 Bintang Farm CRM 2</t>
  </si>
  <si>
    <t>YT21400654</t>
  </si>
  <si>
    <t>Z7MV</t>
  </si>
  <si>
    <t>Rukan Patria Park CRM 1</t>
  </si>
  <si>
    <t>YR25401396</t>
  </si>
  <si>
    <t>Z7MW</t>
  </si>
  <si>
    <t>Green Village</t>
  </si>
  <si>
    <t>YR25401168</t>
  </si>
  <si>
    <t>Z7MX</t>
  </si>
  <si>
    <t>YR25401147</t>
  </si>
  <si>
    <t>Z7N1</t>
  </si>
  <si>
    <t>AlfaMd Pah Gunung Sindur</t>
  </si>
  <si>
    <t>YK20200497</t>
  </si>
  <si>
    <t>Z7N5</t>
  </si>
  <si>
    <t>AlfaMd Mekarsari Rajeg</t>
  </si>
  <si>
    <t>YR25400747</t>
  </si>
  <si>
    <t>Z7N7</t>
  </si>
  <si>
    <t>Alfa Raya Kedaton Baru</t>
  </si>
  <si>
    <t>YM68200061</t>
  </si>
  <si>
    <t>Z7N9</t>
  </si>
  <si>
    <t>SPBU BP Sunter Selatan</t>
  </si>
  <si>
    <t>YR25401608</t>
  </si>
  <si>
    <t>Z7NC</t>
  </si>
  <si>
    <t>Alfamart Jendral Sudirman II Bekasi CRM</t>
  </si>
  <si>
    <t>YT21400501</t>
  </si>
  <si>
    <t>Z7P1</t>
  </si>
  <si>
    <t>BNS Mart Ngurah Rai</t>
  </si>
  <si>
    <t>YR25400231</t>
  </si>
  <si>
    <t>Z7P6</t>
  </si>
  <si>
    <t>Naga Swalayan Ciracas</t>
  </si>
  <si>
    <t>YM68200144</t>
  </si>
  <si>
    <t>Z7P7</t>
  </si>
  <si>
    <t>PFM Brotojoyo</t>
  </si>
  <si>
    <t>YR25401545</t>
  </si>
  <si>
    <t>Z7PB</t>
  </si>
  <si>
    <t>Alfa Gading Serpong</t>
  </si>
  <si>
    <t>YT21400378</t>
  </si>
  <si>
    <t>Z7Q0</t>
  </si>
  <si>
    <t>IDM Deltasari</t>
  </si>
  <si>
    <t>YT21400058</t>
  </si>
  <si>
    <t>Z7Q3</t>
  </si>
  <si>
    <t>Piring Kecil Cullinary</t>
  </si>
  <si>
    <t>YK20200942</t>
  </si>
  <si>
    <t>Z7Q4</t>
  </si>
  <si>
    <t>PT. Eka Bogainti Hokben</t>
  </si>
  <si>
    <t>YK20201148</t>
  </si>
  <si>
    <t>Z7QB</t>
  </si>
  <si>
    <t>Alfa Tanjung Duren III</t>
  </si>
  <si>
    <t>YT21400354</t>
  </si>
  <si>
    <t>Z7QC</t>
  </si>
  <si>
    <t>Alfa Sulaiman Jakbar</t>
  </si>
  <si>
    <t>YT21400067</t>
  </si>
  <si>
    <t>Z7QD</t>
  </si>
  <si>
    <t>YT21400093</t>
  </si>
  <si>
    <t>Z7QF</t>
  </si>
  <si>
    <t>Aquarius Boutique Hotel</t>
  </si>
  <si>
    <t>YO52200073</t>
  </si>
  <si>
    <t>Z7QW</t>
  </si>
  <si>
    <t>YR25401771</t>
  </si>
  <si>
    <t>Z7QY</t>
  </si>
  <si>
    <t>YR25401773</t>
  </si>
  <si>
    <t>Z7QZ</t>
  </si>
  <si>
    <t>Alfa Jati Baru</t>
  </si>
  <si>
    <t>YM68201184</t>
  </si>
  <si>
    <t>Z7R2</t>
  </si>
  <si>
    <t>IDM Burhanudin Perjuangan</t>
  </si>
  <si>
    <t>YT21400634</t>
  </si>
  <si>
    <t>Z7RD</t>
  </si>
  <si>
    <t>YK20201137</t>
  </si>
  <si>
    <t>Z7RF</t>
  </si>
  <si>
    <t>YT21400404</t>
  </si>
  <si>
    <t>Z7RK</t>
  </si>
  <si>
    <t>Spm Bhn Bgn Kita Utama</t>
  </si>
  <si>
    <t>YM68201171</t>
  </si>
  <si>
    <t>Z7RP</t>
  </si>
  <si>
    <t>YK20201132</t>
  </si>
  <si>
    <t>Z7T5</t>
  </si>
  <si>
    <t>REST AREA SETOPAN SENTUL</t>
  </si>
  <si>
    <t>YR25401276</t>
  </si>
  <si>
    <t>Z7T9</t>
  </si>
  <si>
    <t>IDM Green Andara</t>
  </si>
  <si>
    <t>YM68200209</t>
  </si>
  <si>
    <t>Z7TB</t>
  </si>
  <si>
    <t>IDM Muara Baru</t>
  </si>
  <si>
    <t>YT21400499</t>
  </si>
  <si>
    <t>Z7TC</t>
  </si>
  <si>
    <t>Rukan Patria Park CRM 2</t>
  </si>
  <si>
    <t>YR25401621</t>
  </si>
  <si>
    <t>Z7TD</t>
  </si>
  <si>
    <t>Alfa Royal Residence</t>
  </si>
  <si>
    <t>YT21400523</t>
  </si>
  <si>
    <t>Z7TJ</t>
  </si>
  <si>
    <t>AlfaMd Ir Soekarno Sby</t>
  </si>
  <si>
    <t>YM68200386</t>
  </si>
  <si>
    <t>Z7TL</t>
  </si>
  <si>
    <t>Alfa Perak Barat</t>
  </si>
  <si>
    <t>YK20200113</t>
  </si>
  <si>
    <t>Z7TQ</t>
  </si>
  <si>
    <t>RA Point Swalayan</t>
  </si>
  <si>
    <t>YR25400157</t>
  </si>
  <si>
    <t>Z7TY</t>
  </si>
  <si>
    <t>Superindo Pekayon</t>
  </si>
  <si>
    <t>YK20200112</t>
  </si>
  <si>
    <t>Z7U6</t>
  </si>
  <si>
    <t>IDM Cempaka Putih Brt V</t>
  </si>
  <si>
    <t>YR25400771</t>
  </si>
  <si>
    <t>Z7U8</t>
  </si>
  <si>
    <t>IDM Koperpu</t>
  </si>
  <si>
    <t>YK20200250</t>
  </si>
  <si>
    <t>Z7UC</t>
  </si>
  <si>
    <t>IDM Tanah Tinggi</t>
  </si>
  <si>
    <t>YT21400623</t>
  </si>
  <si>
    <t>Z7UD</t>
  </si>
  <si>
    <t>Alfa Raya Serpong X</t>
  </si>
  <si>
    <t>YT21400733</t>
  </si>
  <si>
    <t>Z7VH</t>
  </si>
  <si>
    <t>PT Agrinesia Raya</t>
  </si>
  <si>
    <t>YT21400674</t>
  </si>
  <si>
    <t>Z7VQ</t>
  </si>
  <si>
    <t>YO52200030</t>
  </si>
  <si>
    <t>Z7VZ</t>
  </si>
  <si>
    <t>DanDan Mardani Raya</t>
  </si>
  <si>
    <t>YR25400630</t>
  </si>
  <si>
    <t>Z7W7</t>
  </si>
  <si>
    <t>IDM Pisang Raya</t>
  </si>
  <si>
    <t>YK20200595</t>
  </si>
  <si>
    <t>Z7W8</t>
  </si>
  <si>
    <t>AlfaMd H Hasan II</t>
  </si>
  <si>
    <t>YR25401596</t>
  </si>
  <si>
    <t>Z7WH</t>
  </si>
  <si>
    <t>AlfaMd Panimbang</t>
  </si>
  <si>
    <t>YT21400630</t>
  </si>
  <si>
    <t>Z7WM</t>
  </si>
  <si>
    <t>PFM Ancol</t>
  </si>
  <si>
    <t>YK20200697</t>
  </si>
  <si>
    <t>Z7WQ</t>
  </si>
  <si>
    <t>Girian</t>
  </si>
  <si>
    <t>YT21400066</t>
  </si>
  <si>
    <t>Z7WR</t>
  </si>
  <si>
    <t>PT Untung Bersama</t>
  </si>
  <si>
    <t>YM68200357</t>
  </si>
  <si>
    <t>Z7WT</t>
  </si>
  <si>
    <t>SPBU Losari Cilongok</t>
  </si>
  <si>
    <t>YM68200393</t>
  </si>
  <si>
    <t>Z7WU</t>
  </si>
  <si>
    <t>IDM Griya Waringin Elok</t>
  </si>
  <si>
    <t>YT21400229</t>
  </si>
  <si>
    <t>Z7WV</t>
  </si>
  <si>
    <t>IDM Paus 30 Rumbai</t>
  </si>
  <si>
    <t>YM68200996</t>
  </si>
  <si>
    <t>Z7WY</t>
  </si>
  <si>
    <t>RSUD DR R Koesma 2</t>
  </si>
  <si>
    <t>YR25401822</t>
  </si>
  <si>
    <t>Z7X2</t>
  </si>
  <si>
    <t>IDM Rawa Bokor</t>
  </si>
  <si>
    <t>YM68200340</t>
  </si>
  <si>
    <t>Z7X3</t>
  </si>
  <si>
    <t>Toko Damai</t>
  </si>
  <si>
    <t>YO52200021</t>
  </si>
  <si>
    <t>Z7X4</t>
  </si>
  <si>
    <t>AKR Tower</t>
  </si>
  <si>
    <t>YT21400383</t>
  </si>
  <si>
    <t>Z7X5</t>
  </si>
  <si>
    <t>Ramayana Pangkalpinang</t>
  </si>
  <si>
    <t>YO52200058</t>
  </si>
  <si>
    <t>Z7X7</t>
  </si>
  <si>
    <t>Rancamaya Golf Country</t>
  </si>
  <si>
    <t>YR25401563</t>
  </si>
  <si>
    <t>Z7XU</t>
  </si>
  <si>
    <t>Alfa Semangka Koja</t>
  </si>
  <si>
    <t>YT21400533</t>
  </si>
  <si>
    <t>Z7Y0</t>
  </si>
  <si>
    <t>Alfa Pohjejer</t>
  </si>
  <si>
    <t>YM68200338</t>
  </si>
  <si>
    <t>Z7Y1</t>
  </si>
  <si>
    <t>RS Budiasih Serang</t>
  </si>
  <si>
    <t>YR25401158</t>
  </si>
  <si>
    <t>Z7Y3</t>
  </si>
  <si>
    <t>AlfaMd Trayeman Tegal</t>
  </si>
  <si>
    <t>YM68200674</t>
  </si>
  <si>
    <t>Z7Y9</t>
  </si>
  <si>
    <t>Citra Perdamaian</t>
  </si>
  <si>
    <t>YR25400226</t>
  </si>
  <si>
    <t>Z7YC</t>
  </si>
  <si>
    <t>Xing Mart Pontianak</t>
  </si>
  <si>
    <t>YR25400258</t>
  </si>
  <si>
    <t>Z7YF</t>
  </si>
  <si>
    <t>SPBU 54601104 Ambengan</t>
  </si>
  <si>
    <t>YT21400214</t>
  </si>
  <si>
    <t>Z7YW</t>
  </si>
  <si>
    <t>AlfaMd Super Podomoro</t>
  </si>
  <si>
    <t>YK20200548</t>
  </si>
  <si>
    <t>Z7Z0</t>
  </si>
  <si>
    <t>Voza Tower</t>
  </si>
  <si>
    <t>YT21400162</t>
  </si>
  <si>
    <t>YR25400667</t>
  </si>
  <si>
    <t>Z7Z2</t>
  </si>
  <si>
    <t>Urip Sumoharjo</t>
  </si>
  <si>
    <t>YM68201134</t>
  </si>
  <si>
    <t>Z7Z9</t>
  </si>
  <si>
    <t>Basmalah Bantaran</t>
  </si>
  <si>
    <t>YR25400644</t>
  </si>
  <si>
    <t>Z811</t>
  </si>
  <si>
    <t>Kedungdoro</t>
  </si>
  <si>
    <t>YK21200136</t>
  </si>
  <si>
    <t>Z812</t>
  </si>
  <si>
    <t>YK21200112</t>
  </si>
  <si>
    <t>Z813</t>
  </si>
  <si>
    <t>YK21200153</t>
  </si>
  <si>
    <t>Z814</t>
  </si>
  <si>
    <t>YK21200143</t>
  </si>
  <si>
    <t>Z815</t>
  </si>
  <si>
    <t>YK21200152</t>
  </si>
  <si>
    <t>Z827</t>
  </si>
  <si>
    <t>YK21200017</t>
  </si>
  <si>
    <t>Z828</t>
  </si>
  <si>
    <t>YK21200200</t>
  </si>
  <si>
    <t>Z829</t>
  </si>
  <si>
    <t>YK21200189</t>
  </si>
  <si>
    <t>Z82L</t>
  </si>
  <si>
    <t>YK21200103</t>
  </si>
  <si>
    <t>Z82M</t>
  </si>
  <si>
    <t>YK21200187</t>
  </si>
  <si>
    <t>Z82N</t>
  </si>
  <si>
    <t>YK21200097</t>
  </si>
  <si>
    <t>Z82P</t>
  </si>
  <si>
    <t>YK21200132</t>
  </si>
  <si>
    <t>Z82Q</t>
  </si>
  <si>
    <t>YK21200120</t>
  </si>
  <si>
    <t>Z82R</t>
  </si>
  <si>
    <t>YK21200188</t>
  </si>
  <si>
    <t>Z830</t>
  </si>
  <si>
    <t>YK21200141</t>
  </si>
  <si>
    <t>Z831</t>
  </si>
  <si>
    <t>YK21200117</t>
  </si>
  <si>
    <t>Z84E</t>
  </si>
  <si>
    <t>IDM Krian III</t>
  </si>
  <si>
    <t>YM68200161</t>
  </si>
  <si>
    <t>Z84H</t>
  </si>
  <si>
    <t>Superindo PIK</t>
  </si>
  <si>
    <t>YT21400128</t>
  </si>
  <si>
    <t>Z84U</t>
  </si>
  <si>
    <t>Apotek Roxy Keamanan</t>
  </si>
  <si>
    <t>YM68200170</t>
  </si>
  <si>
    <t>Z84V</t>
  </si>
  <si>
    <t>YR25400031</t>
  </si>
  <si>
    <t>Z84Y</t>
  </si>
  <si>
    <t>Kedungwuni</t>
  </si>
  <si>
    <t>YK21200098</t>
  </si>
  <si>
    <t>Z84Z</t>
  </si>
  <si>
    <t>YK21200178</t>
  </si>
  <si>
    <t>Z85A</t>
  </si>
  <si>
    <t>YK21200115</t>
  </si>
  <si>
    <t>Z85J</t>
  </si>
  <si>
    <t>YM68200855</t>
  </si>
  <si>
    <t>Z85T</t>
  </si>
  <si>
    <t>ATM Center Ovis</t>
  </si>
  <si>
    <t>YR25401392</t>
  </si>
  <si>
    <t>Z85U</t>
  </si>
  <si>
    <t>IDM Jensud Purwokerto</t>
  </si>
  <si>
    <t>YR25401388</t>
  </si>
  <si>
    <t>Z85V</t>
  </si>
  <si>
    <t>AlfaMd Pulo Timaha</t>
  </si>
  <si>
    <t>YM68200092</t>
  </si>
  <si>
    <t>Z85Z</t>
  </si>
  <si>
    <t>Alfa Maron Probolinggo</t>
  </si>
  <si>
    <t>YK20200211</t>
  </si>
  <si>
    <t>Z86A</t>
  </si>
  <si>
    <t>Alfa Mastrip</t>
  </si>
  <si>
    <t>YK20200566</t>
  </si>
  <si>
    <t>Z89E</t>
  </si>
  <si>
    <t>Wisma Dharmala Sakti</t>
  </si>
  <si>
    <t>YR25401585</t>
  </si>
  <si>
    <t>Z89N</t>
  </si>
  <si>
    <t>Genteng</t>
  </si>
  <si>
    <t>YO52200017</t>
  </si>
  <si>
    <t>Z89P</t>
  </si>
  <si>
    <t>YO52200014</t>
  </si>
  <si>
    <t>Z89Q</t>
  </si>
  <si>
    <t>YO52200069</t>
  </si>
  <si>
    <t>Z89R</t>
  </si>
  <si>
    <t>YO52200063</t>
  </si>
  <si>
    <t>Z89T</t>
  </si>
  <si>
    <t>YO52200007</t>
  </si>
  <si>
    <t>Z89V</t>
  </si>
  <si>
    <t>Noble House</t>
  </si>
  <si>
    <t>YK20201054</t>
  </si>
  <si>
    <t>Z89W</t>
  </si>
  <si>
    <t>Alfa Drive Thru Soetta</t>
  </si>
  <si>
    <t>YM68200511</t>
  </si>
  <si>
    <t>Z89Y</t>
  </si>
  <si>
    <t>Ambulu</t>
  </si>
  <si>
    <t>YK21200113</t>
  </si>
  <si>
    <t>Z89Z</t>
  </si>
  <si>
    <t>YK21200128</t>
  </si>
  <si>
    <t>Z8A3</t>
  </si>
  <si>
    <t>IDM Kunjang</t>
  </si>
  <si>
    <t>YR25400972</t>
  </si>
  <si>
    <t>Z8A5</t>
  </si>
  <si>
    <t>IDM Ciwandan II</t>
  </si>
  <si>
    <t>YT21400108</t>
  </si>
  <si>
    <t>Z8A7</t>
  </si>
  <si>
    <t>Pabrik Bigland</t>
  </si>
  <si>
    <t>YT21400562</t>
  </si>
  <si>
    <t>Z8A8</t>
  </si>
  <si>
    <t>Alfa Raya Kotabumi</t>
  </si>
  <si>
    <t>YK20200920</t>
  </si>
  <si>
    <t>Z8B5</t>
  </si>
  <si>
    <t>IDM Ry Sasak Panjang</t>
  </si>
  <si>
    <t>YK20200687</t>
  </si>
  <si>
    <t>Z8B7</t>
  </si>
  <si>
    <t>IDM Bengkalis 16</t>
  </si>
  <si>
    <t>YT21400135</t>
  </si>
  <si>
    <t>Z8B8</t>
  </si>
  <si>
    <t>IDM RE Martadinata 154</t>
  </si>
  <si>
    <t>YK20200196</t>
  </si>
  <si>
    <t>Z8B9</t>
  </si>
  <si>
    <t>Alfa Mekarsari Merak</t>
  </si>
  <si>
    <t>YT21400668</t>
  </si>
  <si>
    <t>Z8C0</t>
  </si>
  <si>
    <t>St KCIC Whoosh Halim</t>
  </si>
  <si>
    <t>YK20200932</t>
  </si>
  <si>
    <t>Z8C1</t>
  </si>
  <si>
    <t>YK20200753</t>
  </si>
  <si>
    <t>Z8CW</t>
  </si>
  <si>
    <t>Royal Plaza CRM 3</t>
  </si>
  <si>
    <t>YK21200137</t>
  </si>
  <si>
    <t>Z8CX</t>
  </si>
  <si>
    <t>Royal Plaza CRM 4</t>
  </si>
  <si>
    <t>YK21200186</t>
  </si>
  <si>
    <t>Z8CY</t>
  </si>
  <si>
    <t>Royal Plaza CRM 5</t>
  </si>
  <si>
    <t>YK21200155</t>
  </si>
  <si>
    <t>Z8D1</t>
  </si>
  <si>
    <t>PB Swalayan Poncowati</t>
  </si>
  <si>
    <t>YM68201174</t>
  </si>
  <si>
    <t>Z8D7</t>
  </si>
  <si>
    <t>Yes248 MMTC</t>
  </si>
  <si>
    <t>YM68200949</t>
  </si>
  <si>
    <t>Z8E3</t>
  </si>
  <si>
    <t>Alfa Kertek Wonosobo</t>
  </si>
  <si>
    <t>YT21400597</t>
  </si>
  <si>
    <t>Z8E6</t>
  </si>
  <si>
    <t>Apotek Roxy Cikunir</t>
  </si>
  <si>
    <t>YR25401692</t>
  </si>
  <si>
    <t>Z8F0</t>
  </si>
  <si>
    <t>IDM BumiKahuripanInd D1</t>
  </si>
  <si>
    <t>YM68201176</t>
  </si>
  <si>
    <t>Z8H0</t>
  </si>
  <si>
    <t>IDM Fresh Husein S Benda</t>
  </si>
  <si>
    <t>YT21400625</t>
  </si>
  <si>
    <t>Z8H1</t>
  </si>
  <si>
    <t>Club House Permata Medit</t>
  </si>
  <si>
    <t>YM68200891</t>
  </si>
  <si>
    <t>Z8HX</t>
  </si>
  <si>
    <t>Alfa Ngimbangan Mojokerto</t>
  </si>
  <si>
    <t>YT21400247</t>
  </si>
  <si>
    <t>Z8J1</t>
  </si>
  <si>
    <t>Alfa Coco Garden</t>
  </si>
  <si>
    <t>YK20200466</t>
  </si>
  <si>
    <t>Z8J4</t>
  </si>
  <si>
    <t>Grand Lucky BSD</t>
  </si>
  <si>
    <t>YR25401118</t>
  </si>
  <si>
    <t>Z8J6</t>
  </si>
  <si>
    <t>Alfa Caringin Aster</t>
  </si>
  <si>
    <t>YK20200678</t>
  </si>
  <si>
    <t>Z8J7</t>
  </si>
  <si>
    <t>Basmalah Pandaan</t>
  </si>
  <si>
    <t>YK20200817</t>
  </si>
  <si>
    <t>Z8JE</t>
  </si>
  <si>
    <t>IDM Serpong Garden II Tgr</t>
  </si>
  <si>
    <t>YT21400660</t>
  </si>
  <si>
    <t>Z8JH</t>
  </si>
  <si>
    <t>IDM Tawakal</t>
  </si>
  <si>
    <t>YT21400670</t>
  </si>
  <si>
    <t>Z8JP</t>
  </si>
  <si>
    <t>YK21200154</t>
  </si>
  <si>
    <t>Z8JR</t>
  </si>
  <si>
    <t>IDM Exit Tol Karawang Brt</t>
  </si>
  <si>
    <t>YT21400456</t>
  </si>
  <si>
    <t>Z8JT</t>
  </si>
  <si>
    <t>IDM Cilangkap Cipayung</t>
  </si>
  <si>
    <t>YT21400319</t>
  </si>
  <si>
    <t>Z8K3</t>
  </si>
  <si>
    <t>Alfa Bandungan II</t>
  </si>
  <si>
    <t>YR25400430</t>
  </si>
  <si>
    <t>Z8K6</t>
  </si>
  <si>
    <t>IDM Raya Tipar Daru</t>
  </si>
  <si>
    <t>YK20200666</t>
  </si>
  <si>
    <t>Z8K7</t>
  </si>
  <si>
    <t>YK20200501</t>
  </si>
  <si>
    <t>Z8K8</t>
  </si>
  <si>
    <t>Paragon Square Sorong</t>
  </si>
  <si>
    <t>YR25401652</t>
  </si>
  <si>
    <t>Z8KF</t>
  </si>
  <si>
    <t>IDM Rama Setia</t>
  </si>
  <si>
    <t>YT21400377</t>
  </si>
  <si>
    <t>Z8KH</t>
  </si>
  <si>
    <t>IDM Citra Garden II</t>
  </si>
  <si>
    <t>YT21400586</t>
  </si>
  <si>
    <t>Z8KJ</t>
  </si>
  <si>
    <t>Indosiar</t>
  </si>
  <si>
    <t>YT21400358</t>
  </si>
  <si>
    <t>Z8KK</t>
  </si>
  <si>
    <t>AlfaMd Muchtar Raya II</t>
  </si>
  <si>
    <t>YT21400589</t>
  </si>
  <si>
    <t>Z8KM</t>
  </si>
  <si>
    <t>Alfa Kavling DKI</t>
  </si>
  <si>
    <t>YT21400703</t>
  </si>
  <si>
    <t>Z8KQ</t>
  </si>
  <si>
    <t>Alfa Joglo V</t>
  </si>
  <si>
    <t>YT21400691</t>
  </si>
  <si>
    <t>Z8KY</t>
  </si>
  <si>
    <t>Pusat Buah Padang</t>
  </si>
  <si>
    <t>YT21400355</t>
  </si>
  <si>
    <t>Z8L0</t>
  </si>
  <si>
    <t>IDM Green Garden Blok L</t>
  </si>
  <si>
    <t>YT21400606</t>
  </si>
  <si>
    <t>Z8L3</t>
  </si>
  <si>
    <t>IDM Daan Mogot Km 17</t>
  </si>
  <si>
    <t>YR25400384</t>
  </si>
  <si>
    <t>Z8LL</t>
  </si>
  <si>
    <t>IDM Sunan Sedayu Jakarta</t>
  </si>
  <si>
    <t>YT21400502</t>
  </si>
  <si>
    <t>Z8LT</t>
  </si>
  <si>
    <t>IDM Palais De Paris</t>
  </si>
  <si>
    <t>YR25401790</t>
  </si>
  <si>
    <t>Z8LU</t>
  </si>
  <si>
    <t>IDM Pahlawan Bondongan II</t>
  </si>
  <si>
    <t>YT21400613</t>
  </si>
  <si>
    <t>Z8LW</t>
  </si>
  <si>
    <t>IDM Kerja Bakti Jakarta</t>
  </si>
  <si>
    <t>YT21400544</t>
  </si>
  <si>
    <t>Z8LY</t>
  </si>
  <si>
    <t>Alfa Selang Jati Bekasi</t>
  </si>
  <si>
    <t>YT21400525</t>
  </si>
  <si>
    <t>Z8M2</t>
  </si>
  <si>
    <t>AlfaMd Magnolia</t>
  </si>
  <si>
    <t>YK20200357</t>
  </si>
  <si>
    <t>Z8M4</t>
  </si>
  <si>
    <t>Alfa KBY Lama Cipulir</t>
  </si>
  <si>
    <t>YK20200587</t>
  </si>
  <si>
    <t>Z8M7</t>
  </si>
  <si>
    <t>IDM Teluk Gong</t>
  </si>
  <si>
    <t>YM68200851</t>
  </si>
  <si>
    <t>Z8PM</t>
  </si>
  <si>
    <t>Alfa Selang Nangka</t>
  </si>
  <si>
    <t>YT21400374</t>
  </si>
  <si>
    <t>Z8PN</t>
  </si>
  <si>
    <t>Alfa Telaga Murni Bekasi</t>
  </si>
  <si>
    <t>YT21400580</t>
  </si>
  <si>
    <t>Z8PV</t>
  </si>
  <si>
    <t>IDM Universitas Juanda</t>
  </si>
  <si>
    <t>YT21400638</t>
  </si>
  <si>
    <t>Z8PW</t>
  </si>
  <si>
    <t>Alfa Raya Bogor KM 45</t>
  </si>
  <si>
    <t>YT21400391</t>
  </si>
  <si>
    <t>Z8PX</t>
  </si>
  <si>
    <t>Alfa Raya Tajur IV</t>
  </si>
  <si>
    <t>YT21400539</t>
  </si>
  <si>
    <t>Z8PY</t>
  </si>
  <si>
    <t>Alfa KTM Jonggol</t>
  </si>
  <si>
    <t>YK20200651</t>
  </si>
  <si>
    <t>Z8QD</t>
  </si>
  <si>
    <t>Alfa Kebon Kelapa II Bks</t>
  </si>
  <si>
    <t>YT21400460</t>
  </si>
  <si>
    <t>Z8QF</t>
  </si>
  <si>
    <t>Alfa Sukaraya</t>
  </si>
  <si>
    <t>YT21400568</t>
  </si>
  <si>
    <t>Z8QH</t>
  </si>
  <si>
    <t>Alfa Taman Narogong II</t>
  </si>
  <si>
    <t>YT21400555</t>
  </si>
  <si>
    <t>Z8QJ</t>
  </si>
  <si>
    <t>IDM Boulevard Utara</t>
  </si>
  <si>
    <t>YT21400431</t>
  </si>
  <si>
    <t>Z8QV</t>
  </si>
  <si>
    <t>IDM Taman Safari</t>
  </si>
  <si>
    <t>YT21400649</t>
  </si>
  <si>
    <t>Z8QW</t>
  </si>
  <si>
    <t>Alfa Mega Mendung</t>
  </si>
  <si>
    <t>YT21400353</t>
  </si>
  <si>
    <t>Z8QX</t>
  </si>
  <si>
    <t>YT21400087</t>
  </si>
  <si>
    <t>Z8R8</t>
  </si>
  <si>
    <t>IDM Graha Kota</t>
  </si>
  <si>
    <t>YM68200925</t>
  </si>
  <si>
    <t>Z8R9</t>
  </si>
  <si>
    <t>IDM Mojosarirejo 283</t>
  </si>
  <si>
    <t>YK20200518</t>
  </si>
  <si>
    <t>Z8RE</t>
  </si>
  <si>
    <t>Alfamart DC Parung Gunung Sindur CRM</t>
  </si>
  <si>
    <t>YK20200852</t>
  </si>
  <si>
    <t>Z8RH</t>
  </si>
  <si>
    <t>Alfamart Cibeber Leuwiliang CRM</t>
  </si>
  <si>
    <t>YT21400372</t>
  </si>
  <si>
    <t>Z8RL</t>
  </si>
  <si>
    <t>Alfa Graha Asri 1B</t>
  </si>
  <si>
    <t>YT21400463</t>
  </si>
  <si>
    <t>Z8RT</t>
  </si>
  <si>
    <t>IDM Palakali Raya Depok</t>
  </si>
  <si>
    <t>YT21400607</t>
  </si>
  <si>
    <t>Z8TW</t>
  </si>
  <si>
    <t>Glodok Plaza CRM 1</t>
  </si>
  <si>
    <t>YT21400550</t>
  </si>
  <si>
    <t>Z8UC</t>
  </si>
  <si>
    <t>IDM Guru Mughni</t>
  </si>
  <si>
    <t>YR25401433</t>
  </si>
  <si>
    <t>Z8UL</t>
  </si>
  <si>
    <t>IDM Tanah Pasir II Pluit</t>
  </si>
  <si>
    <t>YR25401111</t>
  </si>
  <si>
    <t>Z8UM</t>
  </si>
  <si>
    <t>IDM SPBU Citayam Depok</t>
  </si>
  <si>
    <t>YR25401398</t>
  </si>
  <si>
    <t>Z8UN</t>
  </si>
  <si>
    <t>IDM Riau Jombang Tangsel</t>
  </si>
  <si>
    <t>YR25401446</t>
  </si>
  <si>
    <t>Z8UQ</t>
  </si>
  <si>
    <t>IDM Raya Suradita Tgr</t>
  </si>
  <si>
    <t>YR25401261</t>
  </si>
  <si>
    <t>Z8UR</t>
  </si>
  <si>
    <t>IDM Nusantara Depok</t>
  </si>
  <si>
    <t>YR25401426</t>
  </si>
  <si>
    <t>Z8UW</t>
  </si>
  <si>
    <t>IDM Merdeka Raya Tgr</t>
  </si>
  <si>
    <t>YR25401267</t>
  </si>
  <si>
    <t>Z8UX</t>
  </si>
  <si>
    <t>IDM BSD Kencana Loka</t>
  </si>
  <si>
    <t>YK20201018</t>
  </si>
  <si>
    <t>Z8UY</t>
  </si>
  <si>
    <t>IDM Taman Royal II</t>
  </si>
  <si>
    <t>YR25400992</t>
  </si>
  <si>
    <t>Z8UZ</t>
  </si>
  <si>
    <t>IDM Raya Parigi Tangerang</t>
  </si>
  <si>
    <t>YR25401212</t>
  </si>
  <si>
    <t>Z8VA</t>
  </si>
  <si>
    <t>IDM Jelambar Utama Ry 33</t>
  </si>
  <si>
    <t>YR25401059</t>
  </si>
  <si>
    <t>Z8VB</t>
  </si>
  <si>
    <t>IDM Badilah</t>
  </si>
  <si>
    <t>YR25401144</t>
  </si>
  <si>
    <t>Z8VC</t>
  </si>
  <si>
    <t>IDM Bukit Indah Golf</t>
  </si>
  <si>
    <t>YR25401218</t>
  </si>
  <si>
    <t>Z8VD</t>
  </si>
  <si>
    <t>IDM Teluk Gong III</t>
  </si>
  <si>
    <t>YT21400549</t>
  </si>
  <si>
    <t>Z8VH</t>
  </si>
  <si>
    <t>IDM Pademangan XIV</t>
  </si>
  <si>
    <t>YR25401251</t>
  </si>
  <si>
    <t>Z8VJ</t>
  </si>
  <si>
    <t>IDM Jembatan Besi Raya</t>
  </si>
  <si>
    <t>YR25400958</t>
  </si>
  <si>
    <t>Z8WK</t>
  </si>
  <si>
    <t>Plaza Cibubur</t>
  </si>
  <si>
    <t>YR25401110</t>
  </si>
  <si>
    <t>Z8WL</t>
  </si>
  <si>
    <t>YR25401139</t>
  </si>
  <si>
    <t>Z8WM</t>
  </si>
  <si>
    <t>Alfa Pisangan Lama III</t>
  </si>
  <si>
    <t>YR25401469</t>
  </si>
  <si>
    <t>Z8WP</t>
  </si>
  <si>
    <t>YK21200036</t>
  </si>
  <si>
    <t>Z8XK</t>
  </si>
  <si>
    <t>Alfa Kaliabang Bungur II</t>
  </si>
  <si>
    <t>YT21400538</t>
  </si>
  <si>
    <t>Z8YA</t>
  </si>
  <si>
    <t>Alfa Wisma Jaya</t>
  </si>
  <si>
    <t>YT21400079</t>
  </si>
  <si>
    <t>Z8YB</t>
  </si>
  <si>
    <t>YT21400071</t>
  </si>
  <si>
    <t>Z8YC</t>
  </si>
  <si>
    <t>Alfa Jati Mekar</t>
  </si>
  <si>
    <t>YT21400527</t>
  </si>
  <si>
    <t>Z8YD</t>
  </si>
  <si>
    <t>Alfa Letnan Arsyad Bks</t>
  </si>
  <si>
    <t>YT21400577</t>
  </si>
  <si>
    <t>Z8YE</t>
  </si>
  <si>
    <t>Alfa Permata Gardenia</t>
  </si>
  <si>
    <t>YT21400576</t>
  </si>
  <si>
    <t>Z8YF</t>
  </si>
  <si>
    <t>Alfa Bumi Sani Permai</t>
  </si>
  <si>
    <t>YT21400364</t>
  </si>
  <si>
    <t>Z8YJ</t>
  </si>
  <si>
    <t>Alfa Gurame Kayu Ringin</t>
  </si>
  <si>
    <t>YT21400379</t>
  </si>
  <si>
    <t>Z8YK</t>
  </si>
  <si>
    <t>Alfamart Bekasi Timur Regency CRM</t>
  </si>
  <si>
    <t>YT21400570</t>
  </si>
  <si>
    <t>Z8YL</t>
  </si>
  <si>
    <t>IDM Utan Kayu 75</t>
  </si>
  <si>
    <t>YT21400478</t>
  </si>
  <si>
    <t>Z8YT</t>
  </si>
  <si>
    <t>Alfa Tajur</t>
  </si>
  <si>
    <t>YT21400479</t>
  </si>
  <si>
    <t>Z8YY</t>
  </si>
  <si>
    <t>IDM Industri Raya Bks</t>
  </si>
  <si>
    <t>YT21400176</t>
  </si>
  <si>
    <t>Z8ZN</t>
  </si>
  <si>
    <t>Alfa Pasir Bolang II</t>
  </si>
  <si>
    <t>YK20200972</t>
  </si>
  <si>
    <t>Z8ZQ</t>
  </si>
  <si>
    <t>Alfa Kencana Loka</t>
  </si>
  <si>
    <t>YT21400557</t>
  </si>
  <si>
    <t>Z8ZT</t>
  </si>
  <si>
    <t>Alfa Bojong Indah Manggis</t>
  </si>
  <si>
    <t>YK20201008</t>
  </si>
  <si>
    <t>Z8ZW</t>
  </si>
  <si>
    <t>Alfa Simpang Lima Serang</t>
  </si>
  <si>
    <t>YT21400591</t>
  </si>
  <si>
    <t>Z8ZY</t>
  </si>
  <si>
    <t>Alfa Kebon Jahe</t>
  </si>
  <si>
    <t>YT21400612</t>
  </si>
  <si>
    <t>Z90X</t>
  </si>
  <si>
    <t>Ponorogo</t>
  </si>
  <si>
    <t>YK21200051</t>
  </si>
  <si>
    <t>Z90Y</t>
  </si>
  <si>
    <t>YK21200064</t>
  </si>
  <si>
    <t>Z90Z</t>
  </si>
  <si>
    <t>YK21200082</t>
  </si>
  <si>
    <t>Z91A</t>
  </si>
  <si>
    <t>YK21200089</t>
  </si>
  <si>
    <t>Z92J</t>
  </si>
  <si>
    <t>YO52200027</t>
  </si>
  <si>
    <t>Z9AA</t>
  </si>
  <si>
    <t>Alfa Salembaran V</t>
  </si>
  <si>
    <t>YK20201015</t>
  </si>
  <si>
    <t>Z9AB</t>
  </si>
  <si>
    <t>Alfa Salembaran Raya</t>
  </si>
  <si>
    <t>YK20201026</t>
  </si>
  <si>
    <t>Z9AP</t>
  </si>
  <si>
    <t>IDM Ciekek Karaton Pdgl</t>
  </si>
  <si>
    <t>YT21400615</t>
  </si>
  <si>
    <t>Z9AR</t>
  </si>
  <si>
    <t>Alfa Cipacung Pandeglang</t>
  </si>
  <si>
    <t>YT21400603</t>
  </si>
  <si>
    <t>Z9AU</t>
  </si>
  <si>
    <t>Alfa Baros</t>
  </si>
  <si>
    <t>YT21400491</t>
  </si>
  <si>
    <t>Z9AV</t>
  </si>
  <si>
    <t>Alfa Cigadung</t>
  </si>
  <si>
    <t>YT21400622</t>
  </si>
  <si>
    <t>Z9BF</t>
  </si>
  <si>
    <t>AlfaMd Simpang 3 Cigadung</t>
  </si>
  <si>
    <t>YT21400714</t>
  </si>
  <si>
    <t>Z9BH</t>
  </si>
  <si>
    <t>AlfaMd Bumi Pandeglang</t>
  </si>
  <si>
    <t>YT21400566</t>
  </si>
  <si>
    <t>Z9BJ</t>
  </si>
  <si>
    <t>AlfaMd Gerem Cilegon</t>
  </si>
  <si>
    <t>YT21400680</t>
  </si>
  <si>
    <t>Z9BL</t>
  </si>
  <si>
    <t>Alfa Labuan Maja II</t>
  </si>
  <si>
    <t>YT21400695</t>
  </si>
  <si>
    <t>Z9BN</t>
  </si>
  <si>
    <t>Alfa Ir H Juanda Bazda</t>
  </si>
  <si>
    <t>YT21400689</t>
  </si>
  <si>
    <t>Z9BR</t>
  </si>
  <si>
    <t>Alfa Balongan Sentral Lbk</t>
  </si>
  <si>
    <t>YT21400697</t>
  </si>
  <si>
    <t>Z9BW</t>
  </si>
  <si>
    <t>YT21400321</t>
  </si>
  <si>
    <t>Z9BX</t>
  </si>
  <si>
    <t>YT21400352</t>
  </si>
  <si>
    <t>Z9CB</t>
  </si>
  <si>
    <t>Food Plaza CRM 2</t>
  </si>
  <si>
    <t>YT21400701</t>
  </si>
  <si>
    <t>Z9EH</t>
  </si>
  <si>
    <t>Sentani CRM 1</t>
  </si>
  <si>
    <t>YO52200062</t>
  </si>
  <si>
    <t>Z9QD</t>
  </si>
  <si>
    <t>SPBU Cipayung Depok</t>
  </si>
  <si>
    <t>YR25401478</t>
  </si>
  <si>
    <t>Z9QN</t>
  </si>
  <si>
    <t>Alfa Metland Cileungsi</t>
  </si>
  <si>
    <t>YT21400498</t>
  </si>
  <si>
    <t>Z9QT</t>
  </si>
  <si>
    <t>YT21400238</t>
  </si>
  <si>
    <t>Z9WU</t>
  </si>
  <si>
    <t>Toko Merly Swalayan</t>
  </si>
  <si>
    <t>YM68201054</t>
  </si>
  <si>
    <t>Z9XK</t>
  </si>
  <si>
    <t>SPBU Benz Satu Maret</t>
  </si>
  <si>
    <t>YM68200538</t>
  </si>
  <si>
    <t>ZA0E</t>
  </si>
  <si>
    <t>SPBU 31.453.01</t>
  </si>
  <si>
    <t>YR25401542</t>
  </si>
  <si>
    <t>ZA0F</t>
  </si>
  <si>
    <t>SPBU 3440910 Soreang</t>
  </si>
  <si>
    <t>YM68200752</t>
  </si>
  <si>
    <t>ZA0J</t>
  </si>
  <si>
    <t>SPBU Rest Area Km 379A</t>
  </si>
  <si>
    <t>YT21400515</t>
  </si>
  <si>
    <t>ZA0P</t>
  </si>
  <si>
    <t>YT21400227</t>
  </si>
  <si>
    <t>ZA0Q</t>
  </si>
  <si>
    <t>YT21400300</t>
  </si>
  <si>
    <t>ZA0R</t>
  </si>
  <si>
    <t>YT21400298</t>
  </si>
  <si>
    <t>ZA0V</t>
  </si>
  <si>
    <t>Ghaza Al Hafisz</t>
  </si>
  <si>
    <t>Alfa Cut Nyak Dhien</t>
  </si>
  <si>
    <t>YR25400083</t>
  </si>
  <si>
    <t>ZA0X</t>
  </si>
  <si>
    <t>IDM Taufiqurrahman Beji</t>
  </si>
  <si>
    <t>YK20201201</t>
  </si>
  <si>
    <t>ZA0Z</t>
  </si>
  <si>
    <t>Alfa Buduan Suboh</t>
  </si>
  <si>
    <t>YK20200515</t>
  </si>
  <si>
    <t>ZA17</t>
  </si>
  <si>
    <t>IDM Jakal Timur</t>
  </si>
  <si>
    <t>YM68200789</t>
  </si>
  <si>
    <t>ZA21</t>
  </si>
  <si>
    <t>Gunung Geulis Resort</t>
  </si>
  <si>
    <t>YR25401402</t>
  </si>
  <si>
    <t>ZA24</t>
  </si>
  <si>
    <t>IDM Club House A Latin</t>
  </si>
  <si>
    <t>YR25401022</t>
  </si>
  <si>
    <t>ZA29</t>
  </si>
  <si>
    <t>IDM Benhil III</t>
  </si>
  <si>
    <t>YT21400546</t>
  </si>
  <si>
    <t>ZA45</t>
  </si>
  <si>
    <t>AlfaMd Dawi Dawi</t>
  </si>
  <si>
    <t>YT21400314</t>
  </si>
  <si>
    <t>ZA47</t>
  </si>
  <si>
    <t>IDM Merpati Depok</t>
  </si>
  <si>
    <t>YK20200622</t>
  </si>
  <si>
    <t>ZA48</t>
  </si>
  <si>
    <t>IDM Grand Citayam</t>
  </si>
  <si>
    <t>YK20201070</t>
  </si>
  <si>
    <t>ZA49</t>
  </si>
  <si>
    <t>Indogrosir Ambon</t>
  </si>
  <si>
    <t>YM68200936</t>
  </si>
  <si>
    <t>ZA51</t>
  </si>
  <si>
    <t>AlfaMd Haji Mencong</t>
  </si>
  <si>
    <t>YM68200805</t>
  </si>
  <si>
    <t>ZA56</t>
  </si>
  <si>
    <t>Prima Mart Cisaranten</t>
  </si>
  <si>
    <t>YR25400401</t>
  </si>
  <si>
    <t>ZA57</t>
  </si>
  <si>
    <t>IDM Kalisari 107</t>
  </si>
  <si>
    <t>YR25400396</t>
  </si>
  <si>
    <t>ZA59</t>
  </si>
  <si>
    <t>IDM Minangkabau Dalam</t>
  </si>
  <si>
    <t>YR25401467</t>
  </si>
  <si>
    <t>ZA5D</t>
  </si>
  <si>
    <t>Wings Surya Manyar CRM 1</t>
  </si>
  <si>
    <t>YK20200785</t>
  </si>
  <si>
    <t>ZA5E</t>
  </si>
  <si>
    <t>Fakultas Kesehatan UI</t>
  </si>
  <si>
    <t>YK20200755</t>
  </si>
  <si>
    <t>ZA5F</t>
  </si>
  <si>
    <t>IDM Kedung Pengawas Bks</t>
  </si>
  <si>
    <t>YK20200834</t>
  </si>
  <si>
    <t>ZA5H</t>
  </si>
  <si>
    <t>RS Citra Arafiq Medika</t>
  </si>
  <si>
    <t>YK20200829</t>
  </si>
  <si>
    <t>ZA5J</t>
  </si>
  <si>
    <t>RS Citra Medika Depok</t>
  </si>
  <si>
    <t>YK20200838</t>
  </si>
  <si>
    <t>ZA5L</t>
  </si>
  <si>
    <t>SPBU Pondok Karya</t>
  </si>
  <si>
    <t>YK20200797</t>
  </si>
  <si>
    <t>SPBU Pondok Cabe</t>
  </si>
  <si>
    <t>ZA5N</t>
  </si>
  <si>
    <t>YK20200827</t>
  </si>
  <si>
    <t>ZA5P</t>
  </si>
  <si>
    <t>SPBU Cipayung Ciputat</t>
  </si>
  <si>
    <t>YK20200760</t>
  </si>
  <si>
    <t>ZA5R</t>
  </si>
  <si>
    <t>Apt Gading Nias Residence</t>
  </si>
  <si>
    <t>YK20200658</t>
  </si>
  <si>
    <t>ZA5T</t>
  </si>
  <si>
    <t>DepoB Bekasi</t>
  </si>
  <si>
    <t>YK20200823</t>
  </si>
  <si>
    <t>ZA5U</t>
  </si>
  <si>
    <t>Apotek Legenda Sehat</t>
  </si>
  <si>
    <t>YK20200810</t>
  </si>
  <si>
    <t>ZA5W</t>
  </si>
  <si>
    <t>Central Park Cikarang</t>
  </si>
  <si>
    <t>YK20200750</t>
  </si>
  <si>
    <t>ZA5X</t>
  </si>
  <si>
    <t>Graha Persada</t>
  </si>
  <si>
    <t>YK20200794</t>
  </si>
  <si>
    <t>ZA5Y</t>
  </si>
  <si>
    <t>DanDan Jati Raden</t>
  </si>
  <si>
    <t>YK20200782</t>
  </si>
  <si>
    <t>ZA62</t>
  </si>
  <si>
    <t>Lingkar Dramaga</t>
  </si>
  <si>
    <t>YT21400672</t>
  </si>
  <si>
    <t>ZA65</t>
  </si>
  <si>
    <t>Alfa Simpang Baru Km 2</t>
  </si>
  <si>
    <t>YM68200603</t>
  </si>
  <si>
    <t>ZA6A</t>
  </si>
  <si>
    <t>DanDan Kranggan Permai</t>
  </si>
  <si>
    <t>YK20200835</t>
  </si>
  <si>
    <t>ZA6D</t>
  </si>
  <si>
    <t>DanDan Wisma Asri Bks</t>
  </si>
  <si>
    <t>YK20200777</t>
  </si>
  <si>
    <t>ZA6F</t>
  </si>
  <si>
    <t>Showroom Suzuki Cikarang</t>
  </si>
  <si>
    <t>YK20200752</t>
  </si>
  <si>
    <t>ZA6H</t>
  </si>
  <si>
    <t>SPBU 3417524 Cikarang</t>
  </si>
  <si>
    <t>YK20200751</t>
  </si>
  <si>
    <t>ZA6J</t>
  </si>
  <si>
    <t>Cibubur Point Automotive</t>
  </si>
  <si>
    <t>YK20200741</t>
  </si>
  <si>
    <t>ZA6K</t>
  </si>
  <si>
    <t>TransM Graha Bintaro</t>
  </si>
  <si>
    <t>YK20200759</t>
  </si>
  <si>
    <t>ZA6P</t>
  </si>
  <si>
    <t>Indogrosir Ciputat Depok</t>
  </si>
  <si>
    <t>YK20200739</t>
  </si>
  <si>
    <t>ZA6Q</t>
  </si>
  <si>
    <t>IDM Cendrawasih Bekasi</t>
  </si>
  <si>
    <t>YK20200733</t>
  </si>
  <si>
    <t>ZA6T</t>
  </si>
  <si>
    <t>Klinik Mulya Medika</t>
  </si>
  <si>
    <t>YK20200690</t>
  </si>
  <si>
    <t>ZA6U</t>
  </si>
  <si>
    <t>Klub Kelapa Gading</t>
  </si>
  <si>
    <t>YK20200766</t>
  </si>
  <si>
    <t>ZA6V</t>
  </si>
  <si>
    <t>Nirwana Water Park CRM 1</t>
  </si>
  <si>
    <t>YK20200749</t>
  </si>
  <si>
    <t>ZA6W</t>
  </si>
  <si>
    <t>Perkantoran Jati Mas</t>
  </si>
  <si>
    <t>YK20200648</t>
  </si>
  <si>
    <t>ZA6X</t>
  </si>
  <si>
    <t>Ruko Dukuh Bima</t>
  </si>
  <si>
    <t>YK20200818</t>
  </si>
  <si>
    <t>ZA6Y</t>
  </si>
  <si>
    <t>Alfa Pesona Cibeureum</t>
  </si>
  <si>
    <t>YK20200748</t>
  </si>
  <si>
    <t>ZA6Z</t>
  </si>
  <si>
    <t>RS Mitra Keluarga KlpGdg</t>
  </si>
  <si>
    <t>YK20200740</t>
  </si>
  <si>
    <t>ZA70</t>
  </si>
  <si>
    <t>Lawson Daan Mogot</t>
  </si>
  <si>
    <t>YK20200924</t>
  </si>
  <si>
    <t>ZA74</t>
  </si>
  <si>
    <t>AlfaMd Mr Sartono</t>
  </si>
  <si>
    <t>YM68200683</t>
  </si>
  <si>
    <t>ZA77</t>
  </si>
  <si>
    <t>Resinda Food Fest</t>
  </si>
  <si>
    <t>YR25401145</t>
  </si>
  <si>
    <t>ZA78</t>
  </si>
  <si>
    <t>IDM Komyos Sudarso Ptk</t>
  </si>
  <si>
    <t>YR25401541</t>
  </si>
  <si>
    <t>ZA79</t>
  </si>
  <si>
    <t>AR Hakim Pontianak</t>
  </si>
  <si>
    <t>YK20200983</t>
  </si>
  <si>
    <t>ZA7A</t>
  </si>
  <si>
    <t>RS Multazam Medika CRM 1</t>
  </si>
  <si>
    <t>YK20200745</t>
  </si>
  <si>
    <t>ZA7B</t>
  </si>
  <si>
    <t>Alfa Pahlawan Seribu II</t>
  </si>
  <si>
    <t>YK20200747</t>
  </si>
  <si>
    <t>ZA7C</t>
  </si>
  <si>
    <t>Omi Sawo</t>
  </si>
  <si>
    <t>YK20200754</t>
  </si>
  <si>
    <t>ZA7E</t>
  </si>
  <si>
    <t>IDM Kalimantan Depok</t>
  </si>
  <si>
    <t>YK20200734</t>
  </si>
  <si>
    <t>ZA7F</t>
  </si>
  <si>
    <t>Toko Vienna</t>
  </si>
  <si>
    <t>YK20200774</t>
  </si>
  <si>
    <t>ZA7L</t>
  </si>
  <si>
    <t>Apt Green Lake View</t>
  </si>
  <si>
    <t>YK20200742</t>
  </si>
  <si>
    <t>ZA7N</t>
  </si>
  <si>
    <t>Alfa Ruko Batavia</t>
  </si>
  <si>
    <t>YK20200686</t>
  </si>
  <si>
    <t>ZA7P</t>
  </si>
  <si>
    <t>Alfa Raya Serpong KM 8</t>
  </si>
  <si>
    <t>YK20200692</t>
  </si>
  <si>
    <t>ZA7R</t>
  </si>
  <si>
    <t>BSD Green Office Park VI CRM 1</t>
  </si>
  <si>
    <t>YK20200673</t>
  </si>
  <si>
    <t>ZA7U</t>
  </si>
  <si>
    <t>IDM Graha Raya Bintaro V</t>
  </si>
  <si>
    <t>YK20200793</t>
  </si>
  <si>
    <t>ZA7V</t>
  </si>
  <si>
    <t>IDM Hybrid Letnan Sutopo</t>
  </si>
  <si>
    <t>YK20200770</t>
  </si>
  <si>
    <t>ZA7X</t>
  </si>
  <si>
    <t>IDM Letjen Sutopo Tangsel</t>
  </si>
  <si>
    <t>YK20200732</t>
  </si>
  <si>
    <t>ZA7Z</t>
  </si>
  <si>
    <t>IDM Taman Tekno</t>
  </si>
  <si>
    <t>YK20200725</t>
  </si>
  <si>
    <t>ZA80</t>
  </si>
  <si>
    <t>YK20201117</t>
  </si>
  <si>
    <t>ZA81</t>
  </si>
  <si>
    <t>Citra Jeruju Pontianak</t>
  </si>
  <si>
    <t>YK20201099</t>
  </si>
  <si>
    <t>ZA82</t>
  </si>
  <si>
    <t>YK20201025</t>
  </si>
  <si>
    <t>ZA8A</t>
  </si>
  <si>
    <t>RS Bunda Margonda</t>
  </si>
  <si>
    <t>YK20200721</t>
  </si>
  <si>
    <t>ZA8C</t>
  </si>
  <si>
    <t>SPBU 3417522 Jababeka</t>
  </si>
  <si>
    <t>YK20200644</t>
  </si>
  <si>
    <t>ZA8D</t>
  </si>
  <si>
    <t>IDM Purwoharjo</t>
  </si>
  <si>
    <t>YK20200645</t>
  </si>
  <si>
    <t>ZA8E</t>
  </si>
  <si>
    <t>RSIA Bella Bekasi</t>
  </si>
  <si>
    <t>YK20200679</t>
  </si>
  <si>
    <t>ZA8F</t>
  </si>
  <si>
    <t>Tip Top Pondok Gede CRM 1</t>
  </si>
  <si>
    <t>YK20200646</t>
  </si>
  <si>
    <t>ZA8H</t>
  </si>
  <si>
    <t>IDM Taman Palem II</t>
  </si>
  <si>
    <t>YK20200703</t>
  </si>
  <si>
    <t>ZA8J</t>
  </si>
  <si>
    <t>Alfa Awaludin</t>
  </si>
  <si>
    <t>YK20200702</t>
  </si>
  <si>
    <t>ZA8K</t>
  </si>
  <si>
    <t>Alfa H Muchtar</t>
  </si>
  <si>
    <t>YK20200685</t>
  </si>
  <si>
    <t>ZA8L</t>
  </si>
  <si>
    <t>Omi Pipal</t>
  </si>
  <si>
    <t>YK20200788</t>
  </si>
  <si>
    <t>ZA8M</t>
  </si>
  <si>
    <t>IDM Plus Sari Bumi</t>
  </si>
  <si>
    <t>YK20200713</t>
  </si>
  <si>
    <t>ZA8P</t>
  </si>
  <si>
    <t>YK20200695</t>
  </si>
  <si>
    <t>ZA8Q</t>
  </si>
  <si>
    <t>Psr Jaya Palmerah</t>
  </si>
  <si>
    <t>YK20200689</t>
  </si>
  <si>
    <t>ZA8R</t>
  </si>
  <si>
    <t>Wisma 76</t>
  </si>
  <si>
    <t>YK20200699</t>
  </si>
  <si>
    <t>ZA8U</t>
  </si>
  <si>
    <t>Motoreko Mobilindo</t>
  </si>
  <si>
    <t>YK20200700</t>
  </si>
  <si>
    <t>ZA8V</t>
  </si>
  <si>
    <t>Pasar Modern BSD City</t>
  </si>
  <si>
    <t>YK20200712</t>
  </si>
  <si>
    <t>ZA8W</t>
  </si>
  <si>
    <t>YK20200671</t>
  </si>
  <si>
    <t>ZA8X</t>
  </si>
  <si>
    <t>RS Medika BSD</t>
  </si>
  <si>
    <t>YK20200715</t>
  </si>
  <si>
    <t>ZA90</t>
  </si>
  <si>
    <t>Plaza Semanggi</t>
  </si>
  <si>
    <t>YM68200262</t>
  </si>
  <si>
    <t>ZA91</t>
  </si>
  <si>
    <t>IDM Baregbeg Ciamis</t>
  </si>
  <si>
    <t>YT21400369</t>
  </si>
  <si>
    <t>ZA92</t>
  </si>
  <si>
    <t>Bhakti Karya Cisalak</t>
  </si>
  <si>
    <t>YR25401445</t>
  </si>
  <si>
    <t>ZA93</t>
  </si>
  <si>
    <t>Omi Cipta Usaha</t>
  </si>
  <si>
    <t>(09:00 - 19:00)</t>
  </si>
  <si>
    <t>YR25401780</t>
  </si>
  <si>
    <t>ZA94</t>
  </si>
  <si>
    <t>OMI Agro Mart</t>
  </si>
  <si>
    <t>YR25401112</t>
  </si>
  <si>
    <t>ZA96</t>
  </si>
  <si>
    <t>IDM Krukut Raya II</t>
  </si>
  <si>
    <t>YK20200661</t>
  </si>
  <si>
    <t>ZA9A</t>
  </si>
  <si>
    <t>The Breeze CRM 1</t>
  </si>
  <si>
    <t>YK20200719</t>
  </si>
  <si>
    <t>ZA9B</t>
  </si>
  <si>
    <t>Gedung MARS</t>
  </si>
  <si>
    <t>YK20200724</t>
  </si>
  <si>
    <t>ZA9C</t>
  </si>
  <si>
    <t>Apt Mediterania</t>
  </si>
  <si>
    <t>YK20200716</t>
  </si>
  <si>
    <t>ZA9D</t>
  </si>
  <si>
    <t>YK20200676</t>
  </si>
  <si>
    <t>ZA9E</t>
  </si>
  <si>
    <t>SPBU 34 15809 CRM 1</t>
  </si>
  <si>
    <t>YK20200720</t>
  </si>
  <si>
    <t>ZA9K</t>
  </si>
  <si>
    <t>SPBU CO 3015302 BSD</t>
  </si>
  <si>
    <t>YK20200665</t>
  </si>
  <si>
    <t>ZA9L</t>
  </si>
  <si>
    <t>IDM Lapangan Tembak III</t>
  </si>
  <si>
    <t>YK20200696</t>
  </si>
  <si>
    <t>ZA9M</t>
  </si>
  <si>
    <t>Green Park View</t>
  </si>
  <si>
    <t>YK20200705</t>
  </si>
  <si>
    <t>ZA9P</t>
  </si>
  <si>
    <t>SPBU CO Alam Sutera</t>
  </si>
  <si>
    <t>YK20200736</t>
  </si>
  <si>
    <t>ZA9Q</t>
  </si>
  <si>
    <t>SPBU CO Letjend Sutopo</t>
  </si>
  <si>
    <t>YK20200680</t>
  </si>
  <si>
    <t>ZA9R</t>
  </si>
  <si>
    <t>IDM Mangga Besar 38 Jkt</t>
  </si>
  <si>
    <t>YK20200706</t>
  </si>
  <si>
    <t>ZA9T</t>
  </si>
  <si>
    <t>IDM Villa Anggrek Bekasi</t>
  </si>
  <si>
    <t>YK20200694</t>
  </si>
  <si>
    <t>ZA9V</t>
  </si>
  <si>
    <t>IDM Buaran Rawa Buntu</t>
  </si>
  <si>
    <t>YK20200659</t>
  </si>
  <si>
    <t>ZA9W</t>
  </si>
  <si>
    <t>IDM Medrisio</t>
  </si>
  <si>
    <t>YK20200654</t>
  </si>
  <si>
    <t>ZA9Y</t>
  </si>
  <si>
    <t>Graha Antilope</t>
  </si>
  <si>
    <t>YK20200668</t>
  </si>
  <si>
    <t>ZA9Z</t>
  </si>
  <si>
    <t>Grand Prima Bintara</t>
  </si>
  <si>
    <t>YK20200718</t>
  </si>
  <si>
    <t>ZB04</t>
  </si>
  <si>
    <t>Univ Krida Wacana</t>
  </si>
  <si>
    <t>YT21400042</t>
  </si>
  <si>
    <t>ZB0F</t>
  </si>
  <si>
    <t>AlfaMd Suropati Residence</t>
  </si>
  <si>
    <t>YK20200271</t>
  </si>
  <si>
    <t>ZB0J</t>
  </si>
  <si>
    <t>SPBU 33.117.01</t>
  </si>
  <si>
    <t>YT21400443</t>
  </si>
  <si>
    <t>ZB0V</t>
  </si>
  <si>
    <t>Alfa Psr Induk Jatiuwung</t>
  </si>
  <si>
    <t>YR25400926</t>
  </si>
  <si>
    <t>ZB0Y</t>
  </si>
  <si>
    <t>Superindo Bojong Kulur</t>
  </si>
  <si>
    <t>YR25401348</t>
  </si>
  <si>
    <t>ZB10</t>
  </si>
  <si>
    <t>IDM Tegal Gede</t>
  </si>
  <si>
    <t>YR25401023</t>
  </si>
  <si>
    <t>ZB11</t>
  </si>
  <si>
    <t>Alfa Unta Raya</t>
  </si>
  <si>
    <t>YK20200532</t>
  </si>
  <si>
    <t>ZB12</t>
  </si>
  <si>
    <t>IDM Tamansari Rumpin</t>
  </si>
  <si>
    <t>YR25401515</t>
  </si>
  <si>
    <t>ZB14</t>
  </si>
  <si>
    <t>IDM Kerek Tuban</t>
  </si>
  <si>
    <t>YM68200286</t>
  </si>
  <si>
    <t>ZB15</t>
  </si>
  <si>
    <t>IDM Sapu Jagat</t>
  </si>
  <si>
    <t>YR25401785</t>
  </si>
  <si>
    <t>ZB17</t>
  </si>
  <si>
    <t>IDM Trimas 1 Inhil</t>
  </si>
  <si>
    <t>YM68200817</t>
  </si>
  <si>
    <t>ZB18</t>
  </si>
  <si>
    <t>IDM Gedong Panjang 70</t>
  </si>
  <si>
    <t>YM68200527</t>
  </si>
  <si>
    <t>ZB1D</t>
  </si>
  <si>
    <t>Klinik RB Cahaya Amalia</t>
  </si>
  <si>
    <t>YK20200667</t>
  </si>
  <si>
    <t>ZB1E</t>
  </si>
  <si>
    <t>YK20200664</t>
  </si>
  <si>
    <t>ZB1F</t>
  </si>
  <si>
    <t>Indogrosir Bintara</t>
  </si>
  <si>
    <t>YK20200729</t>
  </si>
  <si>
    <t>ZB1H</t>
  </si>
  <si>
    <t>Maggio Home Center CRM 1</t>
  </si>
  <si>
    <t>YK20200656</t>
  </si>
  <si>
    <t>ZB1J</t>
  </si>
  <si>
    <t>Naga Swalayan Jatiasih</t>
  </si>
  <si>
    <t>YK20200670</t>
  </si>
  <si>
    <t>ZB1K</t>
  </si>
  <si>
    <t>CBD Cikarang</t>
  </si>
  <si>
    <t>YK20200669</t>
  </si>
  <si>
    <t>ZB1L</t>
  </si>
  <si>
    <t>Klinik Batara Satu</t>
  </si>
  <si>
    <t>YK20200652</t>
  </si>
  <si>
    <t>ZB1M</t>
  </si>
  <si>
    <t>Klub Sentosa Cikarang</t>
  </si>
  <si>
    <t>YK20200662</t>
  </si>
  <si>
    <t>ZB1N</t>
  </si>
  <si>
    <t>IDM Melia Walk</t>
  </si>
  <si>
    <t>YK20200704</t>
  </si>
  <si>
    <t>ZB1P</t>
  </si>
  <si>
    <t>IDM Merpati II</t>
  </si>
  <si>
    <t>YK20200653</t>
  </si>
  <si>
    <t>ZB1U</t>
  </si>
  <si>
    <t>IDM Sudimara</t>
  </si>
  <si>
    <t>YK20200735</t>
  </si>
  <si>
    <t>ZB1V</t>
  </si>
  <si>
    <t>IDM Villa Mutiara Serpong</t>
  </si>
  <si>
    <t>YK20200660</t>
  </si>
  <si>
    <t>ZB1X</t>
  </si>
  <si>
    <t>IDM V Dago Siliwangi</t>
  </si>
  <si>
    <t>YK20200714</t>
  </si>
  <si>
    <t>ZB1Y</t>
  </si>
  <si>
    <t>Superindo Kincan</t>
  </si>
  <si>
    <t>YK20200677</t>
  </si>
  <si>
    <t>ZB1Z</t>
  </si>
  <si>
    <t>Superindo Mangun Jaya</t>
  </si>
  <si>
    <t>YK20200722</t>
  </si>
  <si>
    <t>ZB26</t>
  </si>
  <si>
    <t>IDM Air Itam Bukit Intan</t>
  </si>
  <si>
    <t>YT21400276</t>
  </si>
  <si>
    <t>ZB2A</t>
  </si>
  <si>
    <t>Superindo Satria Square</t>
  </si>
  <si>
    <t>YK20200663</t>
  </si>
  <si>
    <t>ZB2B</t>
  </si>
  <si>
    <t>Wahana Mover</t>
  </si>
  <si>
    <t>YK20200728</t>
  </si>
  <si>
    <t>ZB2D</t>
  </si>
  <si>
    <t>AlfaMd Matahari</t>
  </si>
  <si>
    <t>YK20200650</t>
  </si>
  <si>
    <t>ZB2E</t>
  </si>
  <si>
    <t>IDM Bunga Rampai</t>
  </si>
  <si>
    <t>YK20200647</t>
  </si>
  <si>
    <t>ZB2F</t>
  </si>
  <si>
    <t>IDM Harapan Baru Bekasi</t>
  </si>
  <si>
    <t>YK20200681</t>
  </si>
  <si>
    <t>ZB2H</t>
  </si>
  <si>
    <t>IDM Jati Utama Bekasi</t>
  </si>
  <si>
    <t>YK20200674</t>
  </si>
  <si>
    <t>ZB2N</t>
  </si>
  <si>
    <t>RS Taman Harapan Baru</t>
  </si>
  <si>
    <t>YK20200839</t>
  </si>
  <si>
    <t>ZB2P</t>
  </si>
  <si>
    <t>Showroom Perdana Motor</t>
  </si>
  <si>
    <t>YK20200809</t>
  </si>
  <si>
    <t>ZB2Q</t>
  </si>
  <si>
    <t>SPBU Delta Mas</t>
  </si>
  <si>
    <t>YK20200813</t>
  </si>
  <si>
    <t>ZB2R</t>
  </si>
  <si>
    <t>SPBU Gabus Raya Tambun</t>
  </si>
  <si>
    <t>YK20200831</t>
  </si>
  <si>
    <t>ZB2U</t>
  </si>
  <si>
    <t>IDM Mangga Besar 2 Jakbar</t>
  </si>
  <si>
    <t>YK20200807</t>
  </si>
  <si>
    <t>ZB2W</t>
  </si>
  <si>
    <t>Alfa Gading Serpong IV</t>
  </si>
  <si>
    <t>YK20200808</t>
  </si>
  <si>
    <t>ZB2X</t>
  </si>
  <si>
    <t>SPBU CO Pahlawan Bks</t>
  </si>
  <si>
    <t>YK20200743</t>
  </si>
  <si>
    <t>ZB2Y</t>
  </si>
  <si>
    <t>Sport Club Barokah Cibaru</t>
  </si>
  <si>
    <t>YK20200756</t>
  </si>
  <si>
    <t>ZB2Z</t>
  </si>
  <si>
    <t>Superindo Grand Mart</t>
  </si>
  <si>
    <t>YK20200812</t>
  </si>
  <si>
    <t>ZB31</t>
  </si>
  <si>
    <t>Apt Taman Kemayoran</t>
  </si>
  <si>
    <t>YT21400435</t>
  </si>
  <si>
    <t>ZB3A</t>
  </si>
  <si>
    <t>Superindo Jatikramat</t>
  </si>
  <si>
    <t>YK20200796</t>
  </si>
  <si>
    <t>ZB3B</t>
  </si>
  <si>
    <t>RS Mitra Keluarga Cibubur</t>
  </si>
  <si>
    <t>YK20200776</t>
  </si>
  <si>
    <t>ZB3C</t>
  </si>
  <si>
    <t>IDM PB Sudirman Jombang</t>
  </si>
  <si>
    <t>YK20200790</t>
  </si>
  <si>
    <t>ZB3D</t>
  </si>
  <si>
    <t>IDM SPBU Soekarno Hatta</t>
  </si>
  <si>
    <t>YK20200800</t>
  </si>
  <si>
    <t>ZB3E</t>
  </si>
  <si>
    <t>IDM Sumobito Jombang</t>
  </si>
  <si>
    <t>YK20200824</t>
  </si>
  <si>
    <t>ZB3F</t>
  </si>
  <si>
    <t>IDM Veteran Mojoagung</t>
  </si>
  <si>
    <t>YK20200799</t>
  </si>
  <si>
    <t>ZB3H</t>
  </si>
  <si>
    <t>IDM AR Hakim Jombang</t>
  </si>
  <si>
    <t>YK20200820</t>
  </si>
  <si>
    <t>ZB3J</t>
  </si>
  <si>
    <t>IDM Hybrid Janti Jombang</t>
  </si>
  <si>
    <t>YK20200798</t>
  </si>
  <si>
    <t>ZB3K</t>
  </si>
  <si>
    <t>IDM Pattimura Jombang</t>
  </si>
  <si>
    <t>YK20200815</t>
  </si>
  <si>
    <t>ZB3L</t>
  </si>
  <si>
    <t>IDM Mondokan Tuban</t>
  </si>
  <si>
    <t>YK20200746</t>
  </si>
  <si>
    <t>ZB3M</t>
  </si>
  <si>
    <t>IDM Raya Plumpang Tuban</t>
  </si>
  <si>
    <t>YK20200783</t>
  </si>
  <si>
    <t>ZB3N</t>
  </si>
  <si>
    <t>IDM Rengel Tuban</t>
  </si>
  <si>
    <t>YK20200832</t>
  </si>
  <si>
    <t>ZB3P</t>
  </si>
  <si>
    <t>RSUD DR R Koesma</t>
  </si>
  <si>
    <t>YK20200819</t>
  </si>
  <si>
    <t>ZB3Q</t>
  </si>
  <si>
    <t>Alfa Soekarno Hatta Bgkl</t>
  </si>
  <si>
    <t>YK20200802</t>
  </si>
  <si>
    <t>ZB3R</t>
  </si>
  <si>
    <t>IDM Brigjen Kertarto Jbg</t>
  </si>
  <si>
    <t>YK20200758</t>
  </si>
  <si>
    <t>ZB3T</t>
  </si>
  <si>
    <t>IDM Tambak Beras</t>
  </si>
  <si>
    <t>YK20200816</t>
  </si>
  <si>
    <t>ZB3U</t>
  </si>
  <si>
    <t>IDM Sultan Agung Pasuruan</t>
  </si>
  <si>
    <t>YK20200822</t>
  </si>
  <si>
    <t>ZB3X</t>
  </si>
  <si>
    <t>PT Aneka Tuna Indonesia</t>
  </si>
  <si>
    <t>YK20200789</t>
  </si>
  <si>
    <t>ZB3Y</t>
  </si>
  <si>
    <t>YK20200773</t>
  </si>
  <si>
    <t>ZB3Z</t>
  </si>
  <si>
    <t>Alfa Wonorejo Pasuruan</t>
  </si>
  <si>
    <t>YK20200762</t>
  </si>
  <si>
    <t>ZB45</t>
  </si>
  <si>
    <t>IDM SPBU Wonokoyo Klopo S</t>
  </si>
  <si>
    <t>YR25401116</t>
  </si>
  <si>
    <t>ZB4C</t>
  </si>
  <si>
    <t>PrimaFM Cikutra</t>
  </si>
  <si>
    <t>YK20200764</t>
  </si>
  <si>
    <t>ZB4D</t>
  </si>
  <si>
    <t>PrimaFM Melong Asih</t>
  </si>
  <si>
    <t>YK20200765</t>
  </si>
  <si>
    <t>ZB4E</t>
  </si>
  <si>
    <t>Aeon Sentul CRM 1</t>
  </si>
  <si>
    <t>YK20200784</t>
  </si>
  <si>
    <t>ZB4F</t>
  </si>
  <si>
    <t>Aeon Sentul CRM 2</t>
  </si>
  <si>
    <t>YK20200787</t>
  </si>
  <si>
    <t>ZB4H</t>
  </si>
  <si>
    <t>Aeon Sentul CRM 3</t>
  </si>
  <si>
    <t>YK20200791</t>
  </si>
  <si>
    <t>ZB4J</t>
  </si>
  <si>
    <t>IDM Bedug Dowo</t>
  </si>
  <si>
    <t>YM68200300</t>
  </si>
  <si>
    <t>ZB4K</t>
  </si>
  <si>
    <t>Transpark Mall Bintaro</t>
  </si>
  <si>
    <t>YK20200769</t>
  </si>
  <si>
    <t>ZB4L</t>
  </si>
  <si>
    <t>Alfa Ngopak</t>
  </si>
  <si>
    <t>YK20200710</t>
  </si>
  <si>
    <t>ZB4M</t>
  </si>
  <si>
    <t>AlfaMd A Yani Pasuruan</t>
  </si>
  <si>
    <t>YK20200828</t>
  </si>
  <si>
    <t>ZB4N</t>
  </si>
  <si>
    <t>YK20200806</t>
  </si>
  <si>
    <t>ZB4P</t>
  </si>
  <si>
    <t>IDM PB Sudirman II</t>
  </si>
  <si>
    <t>YK20200657</t>
  </si>
  <si>
    <t>ZB4R</t>
  </si>
  <si>
    <t>IDM Purwosari Utara</t>
  </si>
  <si>
    <t>YK20200761</t>
  </si>
  <si>
    <t>ZB4T</t>
  </si>
  <si>
    <t>IDM Tretes</t>
  </si>
  <si>
    <t>YK20200805</t>
  </si>
  <si>
    <t>ZB4U</t>
  </si>
  <si>
    <t>IDM Veteran Pasuruan</t>
  </si>
  <si>
    <t>YK20200763</t>
  </si>
  <si>
    <t>ZB4V</t>
  </si>
  <si>
    <t>IDM Watukosek TJ8C</t>
  </si>
  <si>
    <t>YK20200792</t>
  </si>
  <si>
    <t>ZB4W</t>
  </si>
  <si>
    <t>Mrt Blok M</t>
  </si>
  <si>
    <t>YK20200767</t>
  </si>
  <si>
    <t>ZB4X</t>
  </si>
  <si>
    <t>Indomaret Pondok Ungu Permai XI CRM</t>
  </si>
  <si>
    <t>YK20200771</t>
  </si>
  <si>
    <t>ZB4Y</t>
  </si>
  <si>
    <t>Alfa Cikunir Raya</t>
  </si>
  <si>
    <t>YK20200778</t>
  </si>
  <si>
    <t>ZB4Z</t>
  </si>
  <si>
    <t>YK20200775</t>
  </si>
  <si>
    <t>ZB53</t>
  </si>
  <si>
    <t>Alfa Kadu Merak</t>
  </si>
  <si>
    <t>YT21400529</t>
  </si>
  <si>
    <t>ZB57</t>
  </si>
  <si>
    <t>Alfamidi Kamboja Jakbar CRM</t>
  </si>
  <si>
    <t>YR25401161</t>
  </si>
  <si>
    <t>ZB58</t>
  </si>
  <si>
    <t>Indofood CBP Makassar</t>
  </si>
  <si>
    <t>YT21400266</t>
  </si>
  <si>
    <t>ZB62</t>
  </si>
  <si>
    <t>IDM Subrantas 8 Pkb</t>
  </si>
  <si>
    <t>YT21400559</t>
  </si>
  <si>
    <t>ZB6P</t>
  </si>
  <si>
    <t>Alfa Sugih Waras</t>
  </si>
  <si>
    <t>YM68200223</t>
  </si>
  <si>
    <t>ZB71</t>
  </si>
  <si>
    <t>YT21400564</t>
  </si>
  <si>
    <t>ZB75</t>
  </si>
  <si>
    <t>T Mart Bogor Rest Area</t>
  </si>
  <si>
    <t>YT21400736</t>
  </si>
  <si>
    <t>ZB80</t>
  </si>
  <si>
    <t>Fanindo</t>
  </si>
  <si>
    <t>YR25400545</t>
  </si>
  <si>
    <t>ZB82</t>
  </si>
  <si>
    <t>Capital Place</t>
  </si>
  <si>
    <t>YT21400490</t>
  </si>
  <si>
    <t>ZB87</t>
  </si>
  <si>
    <t>IDM Pondok Jagung</t>
  </si>
  <si>
    <t>YT21400608</t>
  </si>
  <si>
    <t>ZB90</t>
  </si>
  <si>
    <t>Lawson Mangga Besar Raya</t>
  </si>
  <si>
    <t>YT21400631</t>
  </si>
  <si>
    <t>ZB99</t>
  </si>
  <si>
    <t>IDM Pasir Putih Batam</t>
  </si>
  <si>
    <t>YR25400735</t>
  </si>
  <si>
    <t>ZBA9</t>
  </si>
  <si>
    <t>IDM Hybrid RAT KM 42</t>
  </si>
  <si>
    <t>YT21400459</t>
  </si>
  <si>
    <t>ZBC6</t>
  </si>
  <si>
    <t>Alfa H Iming</t>
  </si>
  <si>
    <t>YT21400650</t>
  </si>
  <si>
    <t>ZBD9</t>
  </si>
  <si>
    <t>IDM Nangka P Mella</t>
  </si>
  <si>
    <t>YT21400556</t>
  </si>
  <si>
    <t>ZBF6</t>
  </si>
  <si>
    <t>AlfaMd Telaga Murni</t>
  </si>
  <si>
    <t>YM68201138</t>
  </si>
  <si>
    <t>ZBH6</t>
  </si>
  <si>
    <t>IDM Pasar Baru Bojonggede</t>
  </si>
  <si>
    <t>YM68200308</t>
  </si>
  <si>
    <t>ZBL6</t>
  </si>
  <si>
    <t>IDM SM Raja Perdagangan</t>
  </si>
  <si>
    <t>YM68201097</t>
  </si>
  <si>
    <t>ZBL9</t>
  </si>
  <si>
    <t>IDM Sawangan Bojongsari</t>
  </si>
  <si>
    <t>YT21400640</t>
  </si>
  <si>
    <t>ZBM6</t>
  </si>
  <si>
    <t>Dicky Novri Suhanda</t>
  </si>
  <si>
    <t>IDM Vetran Brastagi</t>
  </si>
  <si>
    <t>Kabanjahe</t>
  </si>
  <si>
    <t>YM68200766</t>
  </si>
  <si>
    <t>ZBP9</t>
  </si>
  <si>
    <t>ATM Boulevard 2</t>
  </si>
  <si>
    <t>YT21400231</t>
  </si>
  <si>
    <t>ZBR6</t>
  </si>
  <si>
    <t>IDM Babakan Jawa</t>
  </si>
  <si>
    <t>YM68200982</t>
  </si>
  <si>
    <t>ZBV6</t>
  </si>
  <si>
    <t>IDM Beji Pasuruan</t>
  </si>
  <si>
    <t>YK20200814</t>
  </si>
  <si>
    <t>ZBV9</t>
  </si>
  <si>
    <t>AlfaMd Raden Saleh Depok</t>
  </si>
  <si>
    <t>YT21400643</t>
  </si>
  <si>
    <t>ZBZ8</t>
  </si>
  <si>
    <t>AlfaMd Super Masigi</t>
  </si>
  <si>
    <t>YT21400097</t>
  </si>
  <si>
    <t>ZC00</t>
  </si>
  <si>
    <t>AlfaMd Tekno Serpong</t>
  </si>
  <si>
    <t>YR25400478</t>
  </si>
  <si>
    <t>ZC04</t>
  </si>
  <si>
    <t>Alfa JL Agung Jagakarsa</t>
  </si>
  <si>
    <t>YR25400843</t>
  </si>
  <si>
    <t>ZC0A</t>
  </si>
  <si>
    <t>Family Swalayan</t>
  </si>
  <si>
    <t>YM68200792</t>
  </si>
  <si>
    <t>ZC0B</t>
  </si>
  <si>
    <t>AlfaMd Sumagung</t>
  </si>
  <si>
    <t>YR25401589</t>
  </si>
  <si>
    <t>ZC0C</t>
  </si>
  <si>
    <t>KS Tubun</t>
  </si>
  <si>
    <t>YM68200822</t>
  </si>
  <si>
    <t>ZC0D</t>
  </si>
  <si>
    <t>YM68200764</t>
  </si>
  <si>
    <t>ZC0E</t>
  </si>
  <si>
    <t>PT Lautan Luas</t>
  </si>
  <si>
    <t>YM68200940</t>
  </si>
  <si>
    <t>ZC0H</t>
  </si>
  <si>
    <t>Alfa Kemanggisan II 2</t>
  </si>
  <si>
    <t>YR25400428</t>
  </si>
  <si>
    <t>ZC0J</t>
  </si>
  <si>
    <t>Toko Wen Wen</t>
  </si>
  <si>
    <t>YK20200364</t>
  </si>
  <si>
    <t>ZC0R</t>
  </si>
  <si>
    <t>AlfaMd Poboya</t>
  </si>
  <si>
    <t>YT21400384</t>
  </si>
  <si>
    <t>ZC0U</t>
  </si>
  <si>
    <t>Hotel Anugrah</t>
  </si>
  <si>
    <t>YR25400243</t>
  </si>
  <si>
    <t>ZC0W</t>
  </si>
  <si>
    <t>AlfaMd Mega Regency II</t>
  </si>
  <si>
    <t>YR25400602</t>
  </si>
  <si>
    <t>ZC0X</t>
  </si>
  <si>
    <t>AlfaMd Grand Tamansari</t>
  </si>
  <si>
    <t>YR25400599</t>
  </si>
  <si>
    <t>ZC0Y</t>
  </si>
  <si>
    <t>IDM MT Haryono 31</t>
  </si>
  <si>
    <t>YM68200119</t>
  </si>
  <si>
    <t>ZC10</t>
  </si>
  <si>
    <t>IDM Pronojiwo</t>
  </si>
  <si>
    <t>YR25400838</t>
  </si>
  <si>
    <t>ZC11</t>
  </si>
  <si>
    <t>YM68200569</t>
  </si>
  <si>
    <t>ZC16</t>
  </si>
  <si>
    <t>AlfaMd D Mansion</t>
  </si>
  <si>
    <t>YK20200649</t>
  </si>
  <si>
    <t>ZC34</t>
  </si>
  <si>
    <t>IDM Pluit Timur 26</t>
  </si>
  <si>
    <t>YT21400069</t>
  </si>
  <si>
    <t>ZC35</t>
  </si>
  <si>
    <t>IDM Jelambar Baru II</t>
  </si>
  <si>
    <t>YT21400495</t>
  </si>
  <si>
    <t>ZC40</t>
  </si>
  <si>
    <t>IDM Kedawung</t>
  </si>
  <si>
    <t>YK20200356</t>
  </si>
  <si>
    <t>ZC43</t>
  </si>
  <si>
    <t>IDM Syech Beringin</t>
  </si>
  <si>
    <t>YO52200079</t>
  </si>
  <si>
    <t>ZC45</t>
  </si>
  <si>
    <t>Metropolitan City</t>
  </si>
  <si>
    <t>YT21400304</t>
  </si>
  <si>
    <t>ZC4A</t>
  </si>
  <si>
    <t>Alfa Belilas II</t>
  </si>
  <si>
    <t>YT21400543</t>
  </si>
  <si>
    <t>ZC4B</t>
  </si>
  <si>
    <t>IDM Mutiara Darusalam</t>
  </si>
  <si>
    <t>YM68200303</t>
  </si>
  <si>
    <t>ZC4C</t>
  </si>
  <si>
    <t>IDM Margasatwa</t>
  </si>
  <si>
    <t>YK20200508</t>
  </si>
  <si>
    <t>ZC4D</t>
  </si>
  <si>
    <t>Alfa Terusan Grogol Limo</t>
  </si>
  <si>
    <t>YK20200440</t>
  </si>
  <si>
    <t>ZC4E</t>
  </si>
  <si>
    <t>Alfa Wanayasa Pwk</t>
  </si>
  <si>
    <t>YM68200383</t>
  </si>
  <si>
    <t>ZC4J</t>
  </si>
  <si>
    <t>Superindo Gumpang</t>
  </si>
  <si>
    <t>YM68200465</t>
  </si>
  <si>
    <t>ZC4L</t>
  </si>
  <si>
    <t>IDM SoekarnoHatta Pedotan</t>
  </si>
  <si>
    <t>YR25400745</t>
  </si>
  <si>
    <t>ZC4N</t>
  </si>
  <si>
    <t>Jatimakmur</t>
  </si>
  <si>
    <t>YR25401201</t>
  </si>
  <si>
    <t>ZC4P</t>
  </si>
  <si>
    <t>YR25401037</t>
  </si>
  <si>
    <t>ZC4Q</t>
  </si>
  <si>
    <t>YR25401085</t>
  </si>
  <si>
    <t>ZC4T</t>
  </si>
  <si>
    <t>DanDan Gongseng</t>
  </si>
  <si>
    <t>YK20200312</t>
  </si>
  <si>
    <t>ZC4V</t>
  </si>
  <si>
    <t>KFA Suramadu, Surabaya</t>
  </si>
  <si>
    <t>YT21400482</t>
  </si>
  <si>
    <t>ZC53</t>
  </si>
  <si>
    <t>Gedung Indosat</t>
  </si>
  <si>
    <t>YR25400963</t>
  </si>
  <si>
    <t>ZC55</t>
  </si>
  <si>
    <t>IDM Perum Taman Kenari</t>
  </si>
  <si>
    <t>YR25400496</t>
  </si>
  <si>
    <t>ZC56</t>
  </si>
  <si>
    <t>RS Budi Medika</t>
  </si>
  <si>
    <t>YR25400913</t>
  </si>
  <si>
    <t>ZC57</t>
  </si>
  <si>
    <t>YR25401369</t>
  </si>
  <si>
    <t>ZC5B</t>
  </si>
  <si>
    <t>Apotek KD Farma</t>
  </si>
  <si>
    <t>YM68201091</t>
  </si>
  <si>
    <t>ZC5J</t>
  </si>
  <si>
    <t>Roxy</t>
  </si>
  <si>
    <t>YR25400435</t>
  </si>
  <si>
    <t>ZC5K</t>
  </si>
  <si>
    <t>Plazohub Palembang</t>
  </si>
  <si>
    <t>YR25400126</t>
  </si>
  <si>
    <t>ZC5L</t>
  </si>
  <si>
    <t>Fresh One</t>
  </si>
  <si>
    <t>YR25400623</t>
  </si>
  <si>
    <t>ZC5R</t>
  </si>
  <si>
    <t>Prima Mart Marunda Hacaca</t>
  </si>
  <si>
    <t>YK20200804</t>
  </si>
  <si>
    <t>ZC5U</t>
  </si>
  <si>
    <t>IDM Teuku Umar</t>
  </si>
  <si>
    <t>YT21400265</t>
  </si>
  <si>
    <t>ZC6C</t>
  </si>
  <si>
    <t>Yonni Lailatul Fadri</t>
  </si>
  <si>
    <t>Haikal Swalayan Pulai</t>
  </si>
  <si>
    <t>Solok</t>
  </si>
  <si>
    <t>YT21400480</t>
  </si>
  <si>
    <t>ZC76</t>
  </si>
  <si>
    <t>IDM Cempaka Bekasi</t>
  </si>
  <si>
    <t>YT21400462</t>
  </si>
  <si>
    <t>ZC77</t>
  </si>
  <si>
    <t>IDM Kemang Sari Bekasi</t>
  </si>
  <si>
    <t>YT21400493</t>
  </si>
  <si>
    <t>ZC78</t>
  </si>
  <si>
    <t>IDM Jatimakmur 77 Bekasi</t>
  </si>
  <si>
    <t>YT21400572</t>
  </si>
  <si>
    <t>ZC82</t>
  </si>
  <si>
    <t>IDM Jatimekar 34</t>
  </si>
  <si>
    <t>YT21400511</t>
  </si>
  <si>
    <t>ZC83</t>
  </si>
  <si>
    <t>IDM Pramuka Rawalumbu</t>
  </si>
  <si>
    <t>YT21400464</t>
  </si>
  <si>
    <t>ZC84</t>
  </si>
  <si>
    <t>IDM Jatibening Raya Bks</t>
  </si>
  <si>
    <t>YT21400409</t>
  </si>
  <si>
    <t>ZC95</t>
  </si>
  <si>
    <t>Supermarket Megros</t>
  </si>
  <si>
    <t>YT21400223</t>
  </si>
  <si>
    <t>ZC98</t>
  </si>
  <si>
    <t>Jumbo Pasar Manado</t>
  </si>
  <si>
    <t>YT21400252</t>
  </si>
  <si>
    <t>ZCA5</t>
  </si>
  <si>
    <t>Alfa Pondok Kelapa</t>
  </si>
  <si>
    <t>YT21400441</t>
  </si>
  <si>
    <t>ZCB5</t>
  </si>
  <si>
    <t>YT21400334</t>
  </si>
  <si>
    <t>ZCC7</t>
  </si>
  <si>
    <t>Nipah Mall Makassar</t>
  </si>
  <si>
    <t>YT21400259</t>
  </si>
  <si>
    <t>ZCD7</t>
  </si>
  <si>
    <t>Mall Ratu Indah Makassar</t>
  </si>
  <si>
    <t>YT21400098</t>
  </si>
  <si>
    <t>ZCF7</t>
  </si>
  <si>
    <t>IDM Grand Sukamanah</t>
  </si>
  <si>
    <t>YM68200657</t>
  </si>
  <si>
    <t>ZCH7</t>
  </si>
  <si>
    <t>AlfaMd Ciruas</t>
  </si>
  <si>
    <t>YM68200512</t>
  </si>
  <si>
    <t>ZCJ4</t>
  </si>
  <si>
    <t>AlfaMd Ipik Gandamana</t>
  </si>
  <si>
    <t>YK20200594</t>
  </si>
  <si>
    <t>ZCN4</t>
  </si>
  <si>
    <t>Mangga Dua Square LG</t>
  </si>
  <si>
    <t>YR25401315</t>
  </si>
  <si>
    <t>ZCP4</t>
  </si>
  <si>
    <t>PrimaFM Bugis</t>
  </si>
  <si>
    <t>YK20200780</t>
  </si>
  <si>
    <t>ZCQ3</t>
  </si>
  <si>
    <t>AlfaMd Duren Tiga Ry II</t>
  </si>
  <si>
    <t>YK20201114</t>
  </si>
  <si>
    <t>ZCR1</t>
  </si>
  <si>
    <t>Green Garden</t>
  </si>
  <si>
    <t>YR25401670</t>
  </si>
  <si>
    <t>ZCR4</t>
  </si>
  <si>
    <t>YK20201105</t>
  </si>
  <si>
    <t>ZCT1</t>
  </si>
  <si>
    <t>YR25401697</t>
  </si>
  <si>
    <t>ZCU1</t>
  </si>
  <si>
    <t>YR25401674</t>
  </si>
  <si>
    <t>ZCU7</t>
  </si>
  <si>
    <t>Citra Garden Gowa</t>
  </si>
  <si>
    <t>YT21400406</t>
  </si>
  <si>
    <t>ZCV1</t>
  </si>
  <si>
    <t>YR25401645</t>
  </si>
  <si>
    <t>ZCW3</t>
  </si>
  <si>
    <t>IDM Paradise Serpong City</t>
  </si>
  <si>
    <t>YK20200737</t>
  </si>
  <si>
    <t>ZCW4</t>
  </si>
  <si>
    <t>IDM Kampung Bali Bengkulu</t>
  </si>
  <si>
    <t>YT21400542</t>
  </si>
  <si>
    <t>ZCX9</t>
  </si>
  <si>
    <t>Superindo Padurenan</t>
  </si>
  <si>
    <t>YK20200877</t>
  </si>
  <si>
    <t>ZCY1</t>
  </si>
  <si>
    <t>IDM Rangkasbitung KM 14</t>
  </si>
  <si>
    <t>YT21400466</t>
  </si>
  <si>
    <t>ZCY9</t>
  </si>
  <si>
    <t>CK Jatinegara Barat</t>
  </si>
  <si>
    <t>YK20200896</t>
  </si>
  <si>
    <t>ZCZ8</t>
  </si>
  <si>
    <t>IDM Malaka Rorotan</t>
  </si>
  <si>
    <t>YK20200708</t>
  </si>
  <si>
    <t>ZCZ9</t>
  </si>
  <si>
    <t>Toko Gunung Mas</t>
  </si>
  <si>
    <t>YK20200684</t>
  </si>
  <si>
    <t>ZDD5</t>
  </si>
  <si>
    <t>Remaja Diponegoro Sda</t>
  </si>
  <si>
    <t>YT21400202</t>
  </si>
  <si>
    <t>YT21400727</t>
  </si>
  <si>
    <t>ZDQ5</t>
  </si>
  <si>
    <t>Superindo Graha Raya</t>
  </si>
  <si>
    <t>YT21400717</t>
  </si>
  <si>
    <t>ZDX6</t>
  </si>
  <si>
    <t>Alfa Ciruas Rinjani</t>
  </si>
  <si>
    <t>YT21400618</t>
  </si>
  <si>
    <t>ZE1D</t>
  </si>
  <si>
    <t>Fak Ekonomi UI</t>
  </si>
  <si>
    <t>YK20200988</t>
  </si>
  <si>
    <t>ZE1E</t>
  </si>
  <si>
    <t>Fak Psikologi UI</t>
  </si>
  <si>
    <t>YK20200851</t>
  </si>
  <si>
    <t>ZE1F</t>
  </si>
  <si>
    <t>Naga Swalayan Cikarang</t>
  </si>
  <si>
    <t>YK20201016</t>
  </si>
  <si>
    <t>ZE1H</t>
  </si>
  <si>
    <t>Naga Swalayan Kranji</t>
  </si>
  <si>
    <t>YK20200949</t>
  </si>
  <si>
    <t>ZE1J</t>
  </si>
  <si>
    <t>Perumahan Vida Bekasi</t>
  </si>
  <si>
    <t>YK20200848</t>
  </si>
  <si>
    <t>ZE1K</t>
  </si>
  <si>
    <t>Ofel Convenience Store</t>
  </si>
  <si>
    <t>YK20200971</t>
  </si>
  <si>
    <t>ZE1L</t>
  </si>
  <si>
    <t>SPBU Kalimalang</t>
  </si>
  <si>
    <t>YK20201011</t>
  </si>
  <si>
    <t>ZE1M</t>
  </si>
  <si>
    <t>YK20200975</t>
  </si>
  <si>
    <t>ZE1N</t>
  </si>
  <si>
    <t>YK20200898</t>
  </si>
  <si>
    <t>ZE1P</t>
  </si>
  <si>
    <t>YK20200768</t>
  </si>
  <si>
    <t>ZE1Q</t>
  </si>
  <si>
    <t>PT Sanghiang Perkasa</t>
  </si>
  <si>
    <t>YK20200999</t>
  </si>
  <si>
    <t>ZE1R</t>
  </si>
  <si>
    <t>Rekan Bangunan</t>
  </si>
  <si>
    <t>YK20200977</t>
  </si>
  <si>
    <t>ZE1T</t>
  </si>
  <si>
    <t>Ruko Palazo Mutiara Gdg</t>
  </si>
  <si>
    <t>YK20200998</t>
  </si>
  <si>
    <t>ZE1U</t>
  </si>
  <si>
    <t>YK20200899</t>
  </si>
  <si>
    <t>ZE1V</t>
  </si>
  <si>
    <t>STKIP Panca Sakti Bekasi</t>
  </si>
  <si>
    <t>YK20200849</t>
  </si>
  <si>
    <t>ZE1W</t>
  </si>
  <si>
    <t>Plaza Metropolitan Tbn</t>
  </si>
  <si>
    <t>YK20200883</t>
  </si>
  <si>
    <t>ZE1X</t>
  </si>
  <si>
    <t>YK20200910</t>
  </si>
  <si>
    <t>ZE1Y</t>
  </si>
  <si>
    <t>PT Widya Sakti Kusuma</t>
  </si>
  <si>
    <t>YK20200907</t>
  </si>
  <si>
    <t>ZE1Z</t>
  </si>
  <si>
    <t>SPBU CO 3117101</t>
  </si>
  <si>
    <t>YK20200985</t>
  </si>
  <si>
    <t>ZE2B</t>
  </si>
  <si>
    <t>Pabrik PT Pahala Bahari</t>
  </si>
  <si>
    <t>YK20200861</t>
  </si>
  <si>
    <t>ZE2C</t>
  </si>
  <si>
    <t>PT Indomobil Suzuki Tbn</t>
  </si>
  <si>
    <t>YK20200952</t>
  </si>
  <si>
    <t>ZE2D</t>
  </si>
  <si>
    <t>PT Suzuki Indomobil Motor Tambun CRM 1</t>
  </si>
  <si>
    <t>YK20200938</t>
  </si>
  <si>
    <t>ZE2E</t>
  </si>
  <si>
    <t>GS Supermarket Jatiasih</t>
  </si>
  <si>
    <t>YK20200868</t>
  </si>
  <si>
    <t>ZE2F</t>
  </si>
  <si>
    <t>GS Supermarket Jatibening</t>
  </si>
  <si>
    <t>YK20200947</t>
  </si>
  <si>
    <t>ZE2K</t>
  </si>
  <si>
    <t>Alfa Plaza Cordoba</t>
  </si>
  <si>
    <t>YK20201014</t>
  </si>
  <si>
    <t>ZE2L</t>
  </si>
  <si>
    <t>IDM Kalimantan BSD Spg</t>
  </si>
  <si>
    <t>YK20200962</t>
  </si>
  <si>
    <t>ZE2M</t>
  </si>
  <si>
    <t>IDM Golden Boulevard Spg</t>
  </si>
  <si>
    <t>YK20201013</t>
  </si>
  <si>
    <t>ZE2N</t>
  </si>
  <si>
    <t>IDM Serpong Pondok Jagung</t>
  </si>
  <si>
    <t>YK20200909</t>
  </si>
  <si>
    <t>ZE2P</t>
  </si>
  <si>
    <t>Alfa Ruko Oval Serpong</t>
  </si>
  <si>
    <t>YK20200939</t>
  </si>
  <si>
    <t>YK20200860</t>
  </si>
  <si>
    <t>YK20200882</t>
  </si>
  <si>
    <t>ZE2T</t>
  </si>
  <si>
    <t>FamilyM Cibubur</t>
  </si>
  <si>
    <t>YK20200982</t>
  </si>
  <si>
    <t>ZE2V</t>
  </si>
  <si>
    <t>SPBU CO Cirendeu Cpt</t>
  </si>
  <si>
    <t>YK20200858</t>
  </si>
  <si>
    <t>ZE2W</t>
  </si>
  <si>
    <t>YK20200836</t>
  </si>
  <si>
    <t>ZE2X</t>
  </si>
  <si>
    <t>Cilegon Center Mall</t>
  </si>
  <si>
    <t>YK20200850</t>
  </si>
  <si>
    <t>ZE2Y</t>
  </si>
  <si>
    <t>YK20200846</t>
  </si>
  <si>
    <t>ZE2Z</t>
  </si>
  <si>
    <t>YK20200886</t>
  </si>
  <si>
    <t>ZE3A</t>
  </si>
  <si>
    <t>Ace Depok</t>
  </si>
  <si>
    <t>YK20200878</t>
  </si>
  <si>
    <t>ZE3C</t>
  </si>
  <si>
    <t>SPBU CO Bintaro</t>
  </si>
  <si>
    <t>YK20200956</t>
  </si>
  <si>
    <t>ZE3D</t>
  </si>
  <si>
    <t>Honda Motocare</t>
  </si>
  <si>
    <t>YK20200905</t>
  </si>
  <si>
    <t>ZE3H</t>
  </si>
  <si>
    <t>Klinik Nirmala Depok</t>
  </si>
  <si>
    <t>YK20200884</t>
  </si>
  <si>
    <t>ZE3N</t>
  </si>
  <si>
    <t>Ramayana Depok</t>
  </si>
  <si>
    <t>YK20200993</t>
  </si>
  <si>
    <t>Alfa Rengas Raya</t>
  </si>
  <si>
    <t>YK20200863</t>
  </si>
  <si>
    <t>ZE3T</t>
  </si>
  <si>
    <t>YK20200847</t>
  </si>
  <si>
    <t>ZE3U</t>
  </si>
  <si>
    <t>Lawson Pamulang Raya</t>
  </si>
  <si>
    <t>YK20200936</t>
  </si>
  <si>
    <t>ZE3W</t>
  </si>
  <si>
    <t>Apotek K24 Jatiasih</t>
  </si>
  <si>
    <t>YK20200948</t>
  </si>
  <si>
    <t>ZE3X</t>
  </si>
  <si>
    <t>IDM Raya Satu Maret 76</t>
  </si>
  <si>
    <t>YK20200980</t>
  </si>
  <si>
    <t>ZE4A</t>
  </si>
  <si>
    <t>BSI Margonda</t>
  </si>
  <si>
    <t>YK20200904</t>
  </si>
  <si>
    <t>ZE4E</t>
  </si>
  <si>
    <t>CeriaM Puri Gading</t>
  </si>
  <si>
    <t>YK20200871</t>
  </si>
  <si>
    <t>ZE4F</t>
  </si>
  <si>
    <t>DanDan Jatiwaringin</t>
  </si>
  <si>
    <t>YK20200943</t>
  </si>
  <si>
    <t>ZE4H</t>
  </si>
  <si>
    <t>RS Grha Permata Ibu</t>
  </si>
  <si>
    <t>YK20200869</t>
  </si>
  <si>
    <t>ZE4J</t>
  </si>
  <si>
    <t>SPBU Meruyung Depok</t>
  </si>
  <si>
    <t>YK20200840</t>
  </si>
  <si>
    <t>ZE4L</t>
  </si>
  <si>
    <t>SPBU Cinangka</t>
  </si>
  <si>
    <t>YK20200967</t>
  </si>
  <si>
    <t>ZE4P</t>
  </si>
  <si>
    <t>SPBU Parung Bingung</t>
  </si>
  <si>
    <t>YK20200929</t>
  </si>
  <si>
    <t>ZE4Q</t>
  </si>
  <si>
    <t>YK20200968</t>
  </si>
  <si>
    <t>ZE4R</t>
  </si>
  <si>
    <t>Toko Bhakti Karya CRM 1</t>
  </si>
  <si>
    <t>YK20200891</t>
  </si>
  <si>
    <t>ZE4T</t>
  </si>
  <si>
    <t>RS Sentra Medika</t>
  </si>
  <si>
    <t>YK20200928</t>
  </si>
  <si>
    <t>ZE4U</t>
  </si>
  <si>
    <t>Apt Margonda Residence</t>
  </si>
  <si>
    <t>YK20200961</t>
  </si>
  <si>
    <t>ZE4V</t>
  </si>
  <si>
    <t>Apotek Roxy Mangga Besar</t>
  </si>
  <si>
    <t>YK20200873</t>
  </si>
  <si>
    <t>ZE4W</t>
  </si>
  <si>
    <t>Apotek Roxy Depok</t>
  </si>
  <si>
    <t>YK20200854</t>
  </si>
  <si>
    <t>ZE4X</t>
  </si>
  <si>
    <t>Depok Town Square LTUG CRM</t>
  </si>
  <si>
    <t>YK20200966</t>
  </si>
  <si>
    <t>ZE4Z</t>
  </si>
  <si>
    <t>Depok Town Square LTGF CRM</t>
  </si>
  <si>
    <t>YK20200963</t>
  </si>
  <si>
    <t>ZE5A</t>
  </si>
  <si>
    <t>Naga swalayan Jatiwaringi</t>
  </si>
  <si>
    <t>YK20200976</t>
  </si>
  <si>
    <t>ZE5B</t>
  </si>
  <si>
    <t>YK20200917</t>
  </si>
  <si>
    <t>ZE5C</t>
  </si>
  <si>
    <t>Pasar Central L Cikarang</t>
  </si>
  <si>
    <t>YK20200969</t>
  </si>
  <si>
    <t>ZE5D</t>
  </si>
  <si>
    <t>Naga Swalayan Pondok Ungu</t>
  </si>
  <si>
    <t>YK20200914</t>
  </si>
  <si>
    <t>ZE5H</t>
  </si>
  <si>
    <t>Perum Permata Cimanggis</t>
  </si>
  <si>
    <t>YK20200857</t>
  </si>
  <si>
    <t>ZE5J</t>
  </si>
  <si>
    <t>PT Padma Soode Indonesia</t>
  </si>
  <si>
    <t>YK20200888</t>
  </si>
  <si>
    <t>ZE5K</t>
  </si>
  <si>
    <t>Ramayana Bekasi</t>
  </si>
  <si>
    <t>YK20200941</t>
  </si>
  <si>
    <t>ZE5L</t>
  </si>
  <si>
    <t>AlfaMd Pondok Kacang</t>
  </si>
  <si>
    <t>YK20200926</t>
  </si>
  <si>
    <t>ZE5M</t>
  </si>
  <si>
    <t>RS Global Awal Bros</t>
  </si>
  <si>
    <t>YK20200923</t>
  </si>
  <si>
    <t>ZE5N</t>
  </si>
  <si>
    <t>RS Graha Juanda</t>
  </si>
  <si>
    <t>YK20200919</t>
  </si>
  <si>
    <t>ZE5P</t>
  </si>
  <si>
    <t>RS Mayapada Kuningan</t>
  </si>
  <si>
    <t>YK20200925</t>
  </si>
  <si>
    <t>ZE5R</t>
  </si>
  <si>
    <t>IDM Margahayu Bekasi</t>
  </si>
  <si>
    <t>YK20200987</t>
  </si>
  <si>
    <t>ZE5T</t>
  </si>
  <si>
    <t>IDM Mega Regency II</t>
  </si>
  <si>
    <t>YK20200916</t>
  </si>
  <si>
    <t>ZE5U</t>
  </si>
  <si>
    <t>IDM Mega Regency Raya Bks</t>
  </si>
  <si>
    <t>YK20200897</t>
  </si>
  <si>
    <t>ZE5V</t>
  </si>
  <si>
    <t>IDM Mekarsari Raya Bekasi</t>
  </si>
  <si>
    <t>YK20200950</t>
  </si>
  <si>
    <t>ZE5X</t>
  </si>
  <si>
    <t>IDM Mekarsari Raya II Bks</t>
  </si>
  <si>
    <t>YK20200921</t>
  </si>
  <si>
    <t>ZE5Z</t>
  </si>
  <si>
    <t>IDM Mutiara Gading II Bks</t>
  </si>
  <si>
    <t>YK20200890</t>
  </si>
  <si>
    <t>ZE6B</t>
  </si>
  <si>
    <t>YK20200964</t>
  </si>
  <si>
    <t>ZE6C</t>
  </si>
  <si>
    <t>IDM Pondok Hijau</t>
  </si>
  <si>
    <t>YK20200837</t>
  </si>
  <si>
    <t>ZE6D</t>
  </si>
  <si>
    <t>IDM Prima Harapan Bekasi</t>
  </si>
  <si>
    <t>YK20200895</t>
  </si>
  <si>
    <t>ZE6E</t>
  </si>
  <si>
    <t>IDM Roxy Bekasi</t>
  </si>
  <si>
    <t>YK20200951</t>
  </si>
  <si>
    <t>ZE6F</t>
  </si>
  <si>
    <t>IDM Ruko Harmoni</t>
  </si>
  <si>
    <t>YK20200927</t>
  </si>
  <si>
    <t>ZE6H</t>
  </si>
  <si>
    <t>IDM Serang Baru</t>
  </si>
  <si>
    <t>YK20200903</t>
  </si>
  <si>
    <t>ZE6J</t>
  </si>
  <si>
    <t>IDM Sukasari Bks</t>
  </si>
  <si>
    <t>YK20200901</t>
  </si>
  <si>
    <t>ZE6K</t>
  </si>
  <si>
    <t>IDM Sumber Artha</t>
  </si>
  <si>
    <t>YK20200893</t>
  </si>
  <si>
    <t>ZE6L</t>
  </si>
  <si>
    <t>YK20200902</t>
  </si>
  <si>
    <t>ZE6M</t>
  </si>
  <si>
    <t>IDM Widang Tuban TKIV</t>
  </si>
  <si>
    <t>YK20200889</t>
  </si>
  <si>
    <t>ZE6N</t>
  </si>
  <si>
    <t>Alfa Harapan Indah</t>
  </si>
  <si>
    <t>YK20200933</t>
  </si>
  <si>
    <t>ZE6Q</t>
  </si>
  <si>
    <t>IDM Tugu Rawa Kalong Bks</t>
  </si>
  <si>
    <t>YK20200853</t>
  </si>
  <si>
    <t>ZE6R</t>
  </si>
  <si>
    <t>IDM Wisma Asri</t>
  </si>
  <si>
    <t>YK20200842</t>
  </si>
  <si>
    <t>ZE6T</t>
  </si>
  <si>
    <t>Ruko Alfa Kompas Tambun</t>
  </si>
  <si>
    <t>YK20200974</t>
  </si>
  <si>
    <t>ZE6U</t>
  </si>
  <si>
    <t>YK20200965</t>
  </si>
  <si>
    <t>ZE6V</t>
  </si>
  <si>
    <t>IDM Simprug Garden Bekasi</t>
  </si>
  <si>
    <t>YK20200843</t>
  </si>
  <si>
    <t>ZE6W</t>
  </si>
  <si>
    <t>Superindo Jati Bening</t>
  </si>
  <si>
    <t>YK20201001</t>
  </si>
  <si>
    <t>ZE6X</t>
  </si>
  <si>
    <t>SPBU Tanjungpura</t>
  </si>
  <si>
    <t>YK20200958</t>
  </si>
  <si>
    <t>ZE6Y</t>
  </si>
  <si>
    <t>Apotek K 24 Plumpang</t>
  </si>
  <si>
    <t>YK20200945</t>
  </si>
  <si>
    <t>ZE6Z</t>
  </si>
  <si>
    <t>Psr Jaya Kelapa Gading</t>
  </si>
  <si>
    <t>YK20200885</t>
  </si>
  <si>
    <t>ZE79</t>
  </si>
  <si>
    <t>IDM City Resort II</t>
  </si>
  <si>
    <t>YR25401223</t>
  </si>
  <si>
    <t>ZE7A</t>
  </si>
  <si>
    <t>Alfa Ry Serpong Pakulonan</t>
  </si>
  <si>
    <t>YK20200906</t>
  </si>
  <si>
    <t>ZE7B</t>
  </si>
  <si>
    <t>LotteM Meruya</t>
  </si>
  <si>
    <t>YK20200855</t>
  </si>
  <si>
    <t>ZE7C</t>
  </si>
  <si>
    <t>LotteM Alam Sutera</t>
  </si>
  <si>
    <t>YK20200915</t>
  </si>
  <si>
    <t>ZE7D</t>
  </si>
  <si>
    <t>Alfa Pondok Jaya Tgr</t>
  </si>
  <si>
    <t>YK20200894</t>
  </si>
  <si>
    <t>ZE7E</t>
  </si>
  <si>
    <t>LotteM Ciputat</t>
  </si>
  <si>
    <t>YK20200990</t>
  </si>
  <si>
    <t>ZE7F</t>
  </si>
  <si>
    <t>LotteM Serang</t>
  </si>
  <si>
    <t>YK20200992</t>
  </si>
  <si>
    <t>ZE7H</t>
  </si>
  <si>
    <t>Apt Mediterania Marina</t>
  </si>
  <si>
    <t>YK20201085</t>
  </si>
  <si>
    <t>ZE7L</t>
  </si>
  <si>
    <t>Apt Northern Park</t>
  </si>
  <si>
    <t>YK20201061</t>
  </si>
  <si>
    <t>ZE7M</t>
  </si>
  <si>
    <t>Superindo Pondok Ungu</t>
  </si>
  <si>
    <t>YK20201062</t>
  </si>
  <si>
    <t>ZE7N</t>
  </si>
  <si>
    <t>Apt Thamrin Residence</t>
  </si>
  <si>
    <t>YK20201041</t>
  </si>
  <si>
    <t>ZE7P</t>
  </si>
  <si>
    <t>Apt Sudirman Park</t>
  </si>
  <si>
    <t>YK20201067</t>
  </si>
  <si>
    <t>ZE7Q</t>
  </si>
  <si>
    <t>YK20201075</t>
  </si>
  <si>
    <t>ZE7R</t>
  </si>
  <si>
    <t>Apt Medit Kemayoran</t>
  </si>
  <si>
    <t>YK20201076</t>
  </si>
  <si>
    <t>ZE7T</t>
  </si>
  <si>
    <t>YK20201073</t>
  </si>
  <si>
    <t>ZE7U</t>
  </si>
  <si>
    <t>YK20201108</t>
  </si>
  <si>
    <t>ZE7V</t>
  </si>
  <si>
    <t>Kondominium CBD Pluit</t>
  </si>
  <si>
    <t>YK20201088</t>
  </si>
  <si>
    <t>ZE7W</t>
  </si>
  <si>
    <t>Indogrosir Kemayoran</t>
  </si>
  <si>
    <t>YK20201068</t>
  </si>
  <si>
    <t>ZE7X</t>
  </si>
  <si>
    <t>IDM Duren Tiga Selatan</t>
  </si>
  <si>
    <t>YK20201086</t>
  </si>
  <si>
    <t>ZE7Y</t>
  </si>
  <si>
    <t>IDM Raya Bogor Km 34</t>
  </si>
  <si>
    <t>YK20201064</t>
  </si>
  <si>
    <t>ZEA5</t>
  </si>
  <si>
    <t>DanDan Larangan Indah</t>
  </si>
  <si>
    <t>YR25400368</t>
  </si>
  <si>
    <t>ZEA6</t>
  </si>
  <si>
    <t>Alfa Ry Pemda GOR Bogor</t>
  </si>
  <si>
    <t>YR25401273</t>
  </si>
  <si>
    <t>ZEA7</t>
  </si>
  <si>
    <t>IDM Islamic Village</t>
  </si>
  <si>
    <t>YR25401239</t>
  </si>
  <si>
    <t>ZEA8</t>
  </si>
  <si>
    <t>Ebony</t>
  </si>
  <si>
    <t>YR25401529</t>
  </si>
  <si>
    <t>ZEA9</t>
  </si>
  <si>
    <t>IDM Stasiun Pondok Kopi</t>
  </si>
  <si>
    <t>YR25401066</t>
  </si>
  <si>
    <t>ZEB6</t>
  </si>
  <si>
    <t>Alfa SMA XIV</t>
  </si>
  <si>
    <t>YR25401275</t>
  </si>
  <si>
    <t>ZEB7</t>
  </si>
  <si>
    <t>IDM Mahoni Taman Royal</t>
  </si>
  <si>
    <t>YR25401195</t>
  </si>
  <si>
    <t>ZEB9</t>
  </si>
  <si>
    <t>IDM Sirkuit Sentul II</t>
  </si>
  <si>
    <t>YR25401323</t>
  </si>
  <si>
    <t>ZEC5</t>
  </si>
  <si>
    <t>CK CK0327 Karet Pedurenan</t>
  </si>
  <si>
    <t>YR25400536</t>
  </si>
  <si>
    <t>ZEC6</t>
  </si>
  <si>
    <t>Alfa Bumi Harapan Jaya</t>
  </si>
  <si>
    <t>YR25401268</t>
  </si>
  <si>
    <t>ZEC7</t>
  </si>
  <si>
    <t>IDM Pasir Laris Tgr</t>
  </si>
  <si>
    <t>YR25401075</t>
  </si>
  <si>
    <t>ZEC8</t>
  </si>
  <si>
    <t>YR25401528</t>
  </si>
  <si>
    <t>ZEC9</t>
  </si>
  <si>
    <t>IDM Tapos Ciawi II Bogor</t>
  </si>
  <si>
    <t>YR25401277</t>
  </si>
  <si>
    <t>ZED5</t>
  </si>
  <si>
    <t>CK CK0114 Kebalen</t>
  </si>
  <si>
    <t>YR25401271</t>
  </si>
  <si>
    <t>ZED6</t>
  </si>
  <si>
    <t>Alfa Dewi Sartika IV</t>
  </si>
  <si>
    <t>YR25401102</t>
  </si>
  <si>
    <t>ZED7</t>
  </si>
  <si>
    <t>IDM Raya Kutruk</t>
  </si>
  <si>
    <t>YR25401265</t>
  </si>
  <si>
    <t>ZED9</t>
  </si>
  <si>
    <t>IDM Ry Bogor Km 48 Bogor</t>
  </si>
  <si>
    <t>YR25401247</t>
  </si>
  <si>
    <t>ZEE5</t>
  </si>
  <si>
    <t>Alfa Taruna Jaya III</t>
  </si>
  <si>
    <t>YR25400971</t>
  </si>
  <si>
    <t>ZEE6</t>
  </si>
  <si>
    <t>Alfa Kalisari III</t>
  </si>
  <si>
    <t>YR25401077</t>
  </si>
  <si>
    <t>ZEE7</t>
  </si>
  <si>
    <t>IDM Ruko Azores</t>
  </si>
  <si>
    <t>YR25401346</t>
  </si>
  <si>
    <t>ZEE9</t>
  </si>
  <si>
    <t>IDM Ry Cimahpar</t>
  </si>
  <si>
    <t>YR25401231</t>
  </si>
  <si>
    <t>ZEF3</t>
  </si>
  <si>
    <t>AlfaMd Mangun Jaya II</t>
  </si>
  <si>
    <t>YT21400582</t>
  </si>
  <si>
    <t>ZEF5</t>
  </si>
  <si>
    <t>Alfa Centex Raya</t>
  </si>
  <si>
    <t>YR25401290</t>
  </si>
  <si>
    <t>ZEF6</t>
  </si>
  <si>
    <t>Alfa Poncol Jaktim</t>
  </si>
  <si>
    <t>YR25401343</t>
  </si>
  <si>
    <t>ZEF7</t>
  </si>
  <si>
    <t>IDM Benteng Betawi II</t>
  </si>
  <si>
    <t>YR25401291</t>
  </si>
  <si>
    <t>ZEF8</t>
  </si>
  <si>
    <t>Alfa Tawakal Raya</t>
  </si>
  <si>
    <t>YR25401551</t>
  </si>
  <si>
    <t>ZEF9</t>
  </si>
  <si>
    <t>IDM Badak Putih II</t>
  </si>
  <si>
    <t>YR25401232</t>
  </si>
  <si>
    <t>ZEH3</t>
  </si>
  <si>
    <t>AlfaMd Griya Asri II</t>
  </si>
  <si>
    <t>YT21400671</t>
  </si>
  <si>
    <t>ZEH5</t>
  </si>
  <si>
    <t>Alfa Condet Raya III</t>
  </si>
  <si>
    <t>YR25401317</t>
  </si>
  <si>
    <t>ZEH6</t>
  </si>
  <si>
    <t>Alfa Pulo Gebang IV</t>
  </si>
  <si>
    <t>YR25401008</t>
  </si>
  <si>
    <t>ZEH7</t>
  </si>
  <si>
    <t>IDM Karawaci Residence</t>
  </si>
  <si>
    <t>YR25401325</t>
  </si>
  <si>
    <t>ZEH9</t>
  </si>
  <si>
    <t>IDM Cilendek Bogor</t>
  </si>
  <si>
    <t>YR25401107</t>
  </si>
  <si>
    <t>ZEJ3</t>
  </si>
  <si>
    <t>AlfaMd Jati Waringin</t>
  </si>
  <si>
    <t>YT21400592</t>
  </si>
  <si>
    <t>YR25401302</t>
  </si>
  <si>
    <t>ZEJ6</t>
  </si>
  <si>
    <t>Alfa RS Polri</t>
  </si>
  <si>
    <t>YR25401024</t>
  </si>
  <si>
    <t>ZEJ7</t>
  </si>
  <si>
    <t>AlfaMd Suryadarma</t>
  </si>
  <si>
    <t>YR25401296</t>
  </si>
  <si>
    <t>ZEJ8</t>
  </si>
  <si>
    <t>Alfa Duri Utara</t>
  </si>
  <si>
    <t>YR25401449</t>
  </si>
  <si>
    <t>ZEJ9</t>
  </si>
  <si>
    <t>IDM Cimanggu Perikanan</t>
  </si>
  <si>
    <t>YR25401221</t>
  </si>
  <si>
    <t>ZEK3</t>
  </si>
  <si>
    <t>AlfaMd Sukamulya</t>
  </si>
  <si>
    <t>YT21400646</t>
  </si>
  <si>
    <t>ZEK5</t>
  </si>
  <si>
    <t>FF Buaran</t>
  </si>
  <si>
    <t>YR25401354</t>
  </si>
  <si>
    <t>ZEK6</t>
  </si>
  <si>
    <t>IDM Damai Fatmawati</t>
  </si>
  <si>
    <t>YR25401068</t>
  </si>
  <si>
    <t>ZEK7</t>
  </si>
  <si>
    <t>AlfaMd Maulana Hasanudin</t>
  </si>
  <si>
    <t>YR25401355</t>
  </si>
  <si>
    <t>ZEK8</t>
  </si>
  <si>
    <t>Duta Indah Residence</t>
  </si>
  <si>
    <t>YR25401546</t>
  </si>
  <si>
    <t>ZEK9</t>
  </si>
  <si>
    <t>IDM Plus North Point Bgr</t>
  </si>
  <si>
    <t>YR25401062</t>
  </si>
  <si>
    <t>ZEL6</t>
  </si>
  <si>
    <t>IDM Haji Nawi</t>
  </si>
  <si>
    <t>YR25401087</t>
  </si>
  <si>
    <t>ZEL7</t>
  </si>
  <si>
    <t>YR25401337</t>
  </si>
  <si>
    <t>ZEL8</t>
  </si>
  <si>
    <t>SPBU Bancaran</t>
  </si>
  <si>
    <t>YR25401556</t>
  </si>
  <si>
    <t>ZEL9</t>
  </si>
  <si>
    <t>IDM Padasuka Ciomas</t>
  </si>
  <si>
    <t>YR25401292</t>
  </si>
  <si>
    <t>ZEM6</t>
  </si>
  <si>
    <t>IDM Panglima Polim</t>
  </si>
  <si>
    <t>YR25401534</t>
  </si>
  <si>
    <t>ZEM7</t>
  </si>
  <si>
    <t>IDM Hybrid Karyawan IV</t>
  </si>
  <si>
    <t>YR25401308</t>
  </si>
  <si>
    <t>ZEM9</t>
  </si>
  <si>
    <t>IDM RE Martadinata</t>
  </si>
  <si>
    <t>YR25401312</t>
  </si>
  <si>
    <t>ZEN5</t>
  </si>
  <si>
    <t>Alfa Sindang Barang</t>
  </si>
  <si>
    <t>YR25401327</t>
  </si>
  <si>
    <t>ZEN6</t>
  </si>
  <si>
    <t>IDM Gunung Balong Jaksel</t>
  </si>
  <si>
    <t>YR25401549</t>
  </si>
  <si>
    <t>ZEN7</t>
  </si>
  <si>
    <t>IDM Modern III Tgr</t>
  </si>
  <si>
    <t>YR25401256</t>
  </si>
  <si>
    <t>ZEN8</t>
  </si>
  <si>
    <t>Amanda Mart Margacinta</t>
  </si>
  <si>
    <t>YR25401517</t>
  </si>
  <si>
    <t>ZEN9</t>
  </si>
  <si>
    <t>IDM Sentra Niaga Gaperi</t>
  </si>
  <si>
    <t>YR25401330</t>
  </si>
  <si>
    <t>ZEP5</t>
  </si>
  <si>
    <t>Alfa Sukahati</t>
  </si>
  <si>
    <t>YR25401288</t>
  </si>
  <si>
    <t>ZEP6</t>
  </si>
  <si>
    <t>IDM Kahfi I No 5 Jaksel</t>
  </si>
  <si>
    <t>YR25401511</t>
  </si>
  <si>
    <t>ZEP7</t>
  </si>
  <si>
    <t>IDM Pergudangan Dmg</t>
  </si>
  <si>
    <t>YR25401128</t>
  </si>
  <si>
    <t>ZEP8</t>
  </si>
  <si>
    <t>SPBU 24301192 Jaksa Agung</t>
  </si>
  <si>
    <t>YR25401554</t>
  </si>
  <si>
    <t>ZEP9</t>
  </si>
  <si>
    <t>IDM Villa Bogor Indah II</t>
  </si>
  <si>
    <t>YR25401311</t>
  </si>
  <si>
    <t>Alfa Villa Bogor Indah</t>
  </si>
  <si>
    <t>YR25401250</t>
  </si>
  <si>
    <t>ZEQ7</t>
  </si>
  <si>
    <t>IDM Pinang Griya</t>
  </si>
  <si>
    <t>YR25400996</t>
  </si>
  <si>
    <t>ZEQ8</t>
  </si>
  <si>
    <t>The Gardens</t>
  </si>
  <si>
    <t>YR25401502</t>
  </si>
  <si>
    <t>ZEQ9</t>
  </si>
  <si>
    <t>IDM Kalisari</t>
  </si>
  <si>
    <t>YR25401219</t>
  </si>
  <si>
    <t>ZER5</t>
  </si>
  <si>
    <t>YR25401233</t>
  </si>
  <si>
    <t>ZER6</t>
  </si>
  <si>
    <t>PrimaFM Teluk Naga</t>
  </si>
  <si>
    <t>YR25401552</t>
  </si>
  <si>
    <t>ZER7</t>
  </si>
  <si>
    <t>IDM Pinang Kunciran</t>
  </si>
  <si>
    <t>YR25401042</t>
  </si>
  <si>
    <t>ZER8</t>
  </si>
  <si>
    <t>PrimaFM Percetakan Negara</t>
  </si>
  <si>
    <t>YR25401560</t>
  </si>
  <si>
    <t>ZER9</t>
  </si>
  <si>
    <t>IDM Kayu Manis</t>
  </si>
  <si>
    <t>YR25401150</t>
  </si>
  <si>
    <t>ZET5</t>
  </si>
  <si>
    <t>Alfa Ciluar</t>
  </si>
  <si>
    <t>YR25401283</t>
  </si>
  <si>
    <t>ZET6</t>
  </si>
  <si>
    <t>PrimaFM Bintaro Sektor II</t>
  </si>
  <si>
    <t>YR25401400</t>
  </si>
  <si>
    <t>ZET7</t>
  </si>
  <si>
    <t>IDM Taman Cibodas</t>
  </si>
  <si>
    <t>YR25400960</t>
  </si>
  <si>
    <t>ZET9</t>
  </si>
  <si>
    <t>IDM Marzuki Jakarta Timur</t>
  </si>
  <si>
    <t>YR25401192</t>
  </si>
  <si>
    <t>ZEU5</t>
  </si>
  <si>
    <t>Alfa Cilebut Raya</t>
  </si>
  <si>
    <t>YR25401341</t>
  </si>
  <si>
    <t>ZEU6</t>
  </si>
  <si>
    <t>PrimaFM Bukit Nusa Indah</t>
  </si>
  <si>
    <t>YR25401414</t>
  </si>
  <si>
    <t>ZEU7</t>
  </si>
  <si>
    <t>AlfaMd Sumur Bor</t>
  </si>
  <si>
    <t>YR25401279</t>
  </si>
  <si>
    <t>ZEU8</t>
  </si>
  <si>
    <t>PrimaFM Gandaria Pekayon</t>
  </si>
  <si>
    <t>YR25401564</t>
  </si>
  <si>
    <t>ZEU9</t>
  </si>
  <si>
    <t>IDM Premier Jatinegara</t>
  </si>
  <si>
    <t>YR25401253</t>
  </si>
  <si>
    <t>ZEV5</t>
  </si>
  <si>
    <t>Alfa Cipaku Bogor</t>
  </si>
  <si>
    <t>YR25401313</t>
  </si>
  <si>
    <t>ZEV6</t>
  </si>
  <si>
    <t>Daily Foodhall Synthesis</t>
  </si>
  <si>
    <t>YR25401536</t>
  </si>
  <si>
    <t>ZEV7</t>
  </si>
  <si>
    <t>YR25401243</t>
  </si>
  <si>
    <t>ZEV8</t>
  </si>
  <si>
    <t>Stasiun KAI Bekasi</t>
  </si>
  <si>
    <t>YR25401425</t>
  </si>
  <si>
    <t>ZEV9</t>
  </si>
  <si>
    <t>IDM Pondasi</t>
  </si>
  <si>
    <t>YR25401235</t>
  </si>
  <si>
    <t>ZEW5</t>
  </si>
  <si>
    <t>Alfa Kedung Halang III</t>
  </si>
  <si>
    <t>YR25401240</t>
  </si>
  <si>
    <t>ZEW6</t>
  </si>
  <si>
    <t>SPBU Shell Otista Tgr</t>
  </si>
  <si>
    <t>YR25401479</t>
  </si>
  <si>
    <t>ZEW7</t>
  </si>
  <si>
    <t>HyperM Gading Serpong</t>
  </si>
  <si>
    <t>YR25401304</t>
  </si>
  <si>
    <t>ZEW8</t>
  </si>
  <si>
    <t>Senopati Arcawinangun</t>
  </si>
  <si>
    <t>YR25401561</t>
  </si>
  <si>
    <t>ZEW9</t>
  </si>
  <si>
    <t>IDM Teratai Putih III</t>
  </si>
  <si>
    <t>YR25401351</t>
  </si>
  <si>
    <t>ZEX5</t>
  </si>
  <si>
    <t>Alfa Raya Empang</t>
  </si>
  <si>
    <t>YR25401257</t>
  </si>
  <si>
    <t>ZEX6</t>
  </si>
  <si>
    <t>Apotek Roxy Beringin</t>
  </si>
  <si>
    <t>YR25401530</t>
  </si>
  <si>
    <t>ZEX7</t>
  </si>
  <si>
    <t>Lawson Mercubuana</t>
  </si>
  <si>
    <t>YR25401310</t>
  </si>
  <si>
    <t>ZEX8</t>
  </si>
  <si>
    <t>Yomart Cilampeni</t>
  </si>
  <si>
    <t>YR25401506</t>
  </si>
  <si>
    <t>ZEX9</t>
  </si>
  <si>
    <t>SPBU 3413422 Kalimalang</t>
  </si>
  <si>
    <t>YR25401319</t>
  </si>
  <si>
    <t>ZEY5</t>
  </si>
  <si>
    <t>Alfa RE Sumantadireja</t>
  </si>
  <si>
    <t>YR25401266</t>
  </si>
  <si>
    <t>ZEY6</t>
  </si>
  <si>
    <t>Apotek Roxy Ciledug</t>
  </si>
  <si>
    <t>YR25401547</t>
  </si>
  <si>
    <t>ZEY7</t>
  </si>
  <si>
    <t>Ramayana Kodim II</t>
  </si>
  <si>
    <t>YR25401224</t>
  </si>
  <si>
    <t>ZEY8</t>
  </si>
  <si>
    <t>Yomart Dangdeur</t>
  </si>
  <si>
    <t>YR25401494</t>
  </si>
  <si>
    <t>ZEY9</t>
  </si>
  <si>
    <t>IDM Grand Taman Royal Tgr</t>
  </si>
  <si>
    <t>YR25401324</t>
  </si>
  <si>
    <t>ZEZ6</t>
  </si>
  <si>
    <t>YR25401525</t>
  </si>
  <si>
    <t>ZEZ7</t>
  </si>
  <si>
    <t>IDM Hasyim Ashari Banjar</t>
  </si>
  <si>
    <t>YR25401344</t>
  </si>
  <si>
    <t>ZEZ8</t>
  </si>
  <si>
    <t>Stasiun KAI Depok Baru</t>
  </si>
  <si>
    <t>YR25401503</t>
  </si>
  <si>
    <t>ZEZ9</t>
  </si>
  <si>
    <t>IDM Green Resident</t>
  </si>
  <si>
    <t>YR25401293</t>
  </si>
  <si>
    <t>ZF03</t>
  </si>
  <si>
    <t>YO52200041</t>
  </si>
  <si>
    <t>ZF08</t>
  </si>
  <si>
    <t>IDM Hybrid Citayam Center</t>
  </si>
  <si>
    <t>YR25401453</t>
  </si>
  <si>
    <t>ZF09</t>
  </si>
  <si>
    <t>IDM Jatijajar Raya</t>
  </si>
  <si>
    <t>YK20200516</t>
  </si>
  <si>
    <t>ZF12</t>
  </si>
  <si>
    <t>IDM Hankam</t>
  </si>
  <si>
    <t>YK20200434</t>
  </si>
  <si>
    <t>ZF18</t>
  </si>
  <si>
    <t>IDM Galaxy Pky</t>
  </si>
  <si>
    <t>YO52200011</t>
  </si>
  <si>
    <t>ZF24</t>
  </si>
  <si>
    <t>Alfa Duri Utara II</t>
  </si>
  <si>
    <t>YT21400690</t>
  </si>
  <si>
    <t>ZFA1</t>
  </si>
  <si>
    <t>IDM Sukamanah Bdg</t>
  </si>
  <si>
    <t>YR25400622</t>
  </si>
  <si>
    <t>ZFA2</t>
  </si>
  <si>
    <t>IDM Arteri Kelapa Gading</t>
  </si>
  <si>
    <t>YR25400352</t>
  </si>
  <si>
    <t>ZFA3</t>
  </si>
  <si>
    <t>IDM Bambu Apus</t>
  </si>
  <si>
    <t>YR25400319</t>
  </si>
  <si>
    <t>ZFA4</t>
  </si>
  <si>
    <t>IDM Utan Kayu II</t>
  </si>
  <si>
    <t>YR25400932</t>
  </si>
  <si>
    <t>ZFA5</t>
  </si>
  <si>
    <t>Alfa Kemang</t>
  </si>
  <si>
    <t>YR25400976</t>
  </si>
  <si>
    <t>ZFA7</t>
  </si>
  <si>
    <t>Yomart Saparako</t>
  </si>
  <si>
    <t>YR25401468</t>
  </si>
  <si>
    <t>ZFA8</t>
  </si>
  <si>
    <t>DanDan Villa Mutiara</t>
  </si>
  <si>
    <t>YR25401569</t>
  </si>
  <si>
    <t>ZFA9</t>
  </si>
  <si>
    <t>Alfa Tanjung Batu</t>
  </si>
  <si>
    <t>YR25400212</t>
  </si>
  <si>
    <t>ZFB1</t>
  </si>
  <si>
    <t>IDM Abdullah Syafei 45C</t>
  </si>
  <si>
    <t>YR25400370</t>
  </si>
  <si>
    <t>ZFB3</t>
  </si>
  <si>
    <t>IDM Centex</t>
  </si>
  <si>
    <t>YR25400481</t>
  </si>
  <si>
    <t>ZFB4</t>
  </si>
  <si>
    <t>IDM Utan Kayu III</t>
  </si>
  <si>
    <t>YR25400962</t>
  </si>
  <si>
    <t>ZFB5</t>
  </si>
  <si>
    <t>Alfa Kesehatan Bintaro</t>
  </si>
  <si>
    <t>YR25400929</t>
  </si>
  <si>
    <t>ZFB7</t>
  </si>
  <si>
    <t>Basmalah Karanggeneng 1</t>
  </si>
  <si>
    <t>YR25401523</t>
  </si>
  <si>
    <t>ZFB8</t>
  </si>
  <si>
    <t>DanDan Citra Indah</t>
  </si>
  <si>
    <t>YR25401570</t>
  </si>
  <si>
    <t>ZFB9</t>
  </si>
  <si>
    <t>Alfa KM 36 Banjarbaru</t>
  </si>
  <si>
    <t>YR25400251</t>
  </si>
  <si>
    <t>ZFC1</t>
  </si>
  <si>
    <t>IDM Abuserin Cipete</t>
  </si>
  <si>
    <t>YR25400456</t>
  </si>
  <si>
    <t>ZFC2</t>
  </si>
  <si>
    <t>IDM Boutique Mangga Dua</t>
  </si>
  <si>
    <t>YR25400342</t>
  </si>
  <si>
    <t>ZFC3</t>
  </si>
  <si>
    <t>IDM Cililitan Besar II</t>
  </si>
  <si>
    <t>YR25400749</t>
  </si>
  <si>
    <t>ZFC4</t>
  </si>
  <si>
    <t>IDM Boulevard JGC</t>
  </si>
  <si>
    <t>YR25400946</t>
  </si>
  <si>
    <t>ZFC5</t>
  </si>
  <si>
    <t>Alfa Lebak Bulus Ry</t>
  </si>
  <si>
    <t>YR25400995</t>
  </si>
  <si>
    <t>ZFC7</t>
  </si>
  <si>
    <t>Basmalah Tambakrejo</t>
  </si>
  <si>
    <t>YR25401486</t>
  </si>
  <si>
    <t>ZFC8</t>
  </si>
  <si>
    <t>DanDan Jalan Tengah</t>
  </si>
  <si>
    <t>YR25401519</t>
  </si>
  <si>
    <t>ZFC9</t>
  </si>
  <si>
    <t>Alfa Sui Ambawang</t>
  </si>
  <si>
    <t>YR25400025</t>
  </si>
  <si>
    <t>ZFD1</t>
  </si>
  <si>
    <t>IDM Al Mubarok Jaksel</t>
  </si>
  <si>
    <t>YR25400439</t>
  </si>
  <si>
    <t>ZFD2</t>
  </si>
  <si>
    <t>IDM Enggano 74</t>
  </si>
  <si>
    <t>YR25400417</t>
  </si>
  <si>
    <t>ZFD3</t>
  </si>
  <si>
    <t>IDM Cipinang Baru Bunder</t>
  </si>
  <si>
    <t>YR25400628</t>
  </si>
  <si>
    <t>ZFD4</t>
  </si>
  <si>
    <t>IDM Cililitan Besar</t>
  </si>
  <si>
    <t>YR25400916</t>
  </si>
  <si>
    <t>ZFD5</t>
  </si>
  <si>
    <t>Alfa Madrasah</t>
  </si>
  <si>
    <t>YR25400928</t>
  </si>
  <si>
    <t>ZFD7</t>
  </si>
  <si>
    <t>Basmalah Jungcangcang</t>
  </si>
  <si>
    <t>YR25401500</t>
  </si>
  <si>
    <t>ZFD8</t>
  </si>
  <si>
    <t>DanDan Pisangan Lama</t>
  </si>
  <si>
    <t>YR25401356</t>
  </si>
  <si>
    <t>ZFD9</t>
  </si>
  <si>
    <t>AlfaMd Jakarta II Smd</t>
  </si>
  <si>
    <t>YR25400238</t>
  </si>
  <si>
    <t>ZFE1</t>
  </si>
  <si>
    <t>IDM Amil Pejaten</t>
  </si>
  <si>
    <t>YR25400412</t>
  </si>
  <si>
    <t>ZFE2</t>
  </si>
  <si>
    <t>IDM Enim Tanjung Priok</t>
  </si>
  <si>
    <t>YR25400367</t>
  </si>
  <si>
    <t>ZFE3</t>
  </si>
  <si>
    <t>IDM Inpres Raya</t>
  </si>
  <si>
    <t>YR25400813</t>
  </si>
  <si>
    <t>ZFE4</t>
  </si>
  <si>
    <t>IDM Cipinang Asem Jaktim</t>
  </si>
  <si>
    <t>YR25400935</t>
  </si>
  <si>
    <t>ZFE5</t>
  </si>
  <si>
    <t>Alfa Nangka Tanjung Barat</t>
  </si>
  <si>
    <t>YR25400939</t>
  </si>
  <si>
    <t>ZFE7</t>
  </si>
  <si>
    <t>Basmalah Proppo</t>
  </si>
  <si>
    <t>YR25401498</t>
  </si>
  <si>
    <t>ZFE8</t>
  </si>
  <si>
    <t>Alfa Lingkungan III no 1</t>
  </si>
  <si>
    <t>YR25401483</t>
  </si>
  <si>
    <t>ZFE9</t>
  </si>
  <si>
    <t>Oki Nawa</t>
  </si>
  <si>
    <t>CV Sumber Jaya Baru</t>
  </si>
  <si>
    <t>YR25490023</t>
  </si>
  <si>
    <t>ZFF1</t>
  </si>
  <si>
    <t>IDM Bona Indah II</t>
  </si>
  <si>
    <t>YR25400489</t>
  </si>
  <si>
    <t>ZFF2</t>
  </si>
  <si>
    <t>IDM Gading Orchard</t>
  </si>
  <si>
    <t>YR25400587</t>
  </si>
  <si>
    <t>ZFF3</t>
  </si>
  <si>
    <t>IDM Penggilingan PIK</t>
  </si>
  <si>
    <t>YR25400640</t>
  </si>
  <si>
    <t>ZFF4</t>
  </si>
  <si>
    <t>IDM Condet II Jaktim</t>
  </si>
  <si>
    <t>YR25400990</t>
  </si>
  <si>
    <t>ZFF5</t>
  </si>
  <si>
    <t>SPBU Karang Tengah</t>
  </si>
  <si>
    <t>YR25401001</t>
  </si>
  <si>
    <t>ZFF7</t>
  </si>
  <si>
    <t>Basmalah Sukodadi</t>
  </si>
  <si>
    <t>YR25401434</t>
  </si>
  <si>
    <t>ZFF8</t>
  </si>
  <si>
    <t>PrimaFM Grogolan</t>
  </si>
  <si>
    <t>YR25401513</t>
  </si>
  <si>
    <t>ZFF9</t>
  </si>
  <si>
    <t>IDM 28 Oktober Pontianak</t>
  </si>
  <si>
    <t>YR25400262</t>
  </si>
  <si>
    <t>ZFH1</t>
  </si>
  <si>
    <t>IDM Cipulir 1 Jaksel</t>
  </si>
  <si>
    <t>YR25400411</t>
  </si>
  <si>
    <t>ZFH2</t>
  </si>
  <si>
    <t>IDM Plumpang Semper 34</t>
  </si>
  <si>
    <t>YR25400499</t>
  </si>
  <si>
    <t>ZFH3</t>
  </si>
  <si>
    <t>IDM Pinang Ranti II</t>
  </si>
  <si>
    <t>YR25400649</t>
  </si>
  <si>
    <t>ZFH5</t>
  </si>
  <si>
    <t>YR25400930</t>
  </si>
  <si>
    <t>ZFH7</t>
  </si>
  <si>
    <t>Basmalah Arosbaya</t>
  </si>
  <si>
    <t>YR25401514</t>
  </si>
  <si>
    <t>ZFH8</t>
  </si>
  <si>
    <t>IDM Bojong Ciamis</t>
  </si>
  <si>
    <t>YR25401397</t>
  </si>
  <si>
    <t>ZFH9</t>
  </si>
  <si>
    <t>IDM Abdurahman Wahid</t>
  </si>
  <si>
    <t>YR25400116</t>
  </si>
  <si>
    <t>ZFJ2</t>
  </si>
  <si>
    <t>IDM RS Ancol</t>
  </si>
  <si>
    <t>YR25400420</t>
  </si>
  <si>
    <t>ZFJ3</t>
  </si>
  <si>
    <t>Alfa Cipinang Jaya</t>
  </si>
  <si>
    <t>YR25400637</t>
  </si>
  <si>
    <t>ZFJ4</t>
  </si>
  <si>
    <t>IDM Gongseng</t>
  </si>
  <si>
    <t>YR25400365</t>
  </si>
  <si>
    <t>ZFJ5</t>
  </si>
  <si>
    <t>SPBU Taman Margasatwa 1</t>
  </si>
  <si>
    <t>YR25400309</t>
  </si>
  <si>
    <t>ZFJ7</t>
  </si>
  <si>
    <t>AlfaMd Pembangunan Tgr</t>
  </si>
  <si>
    <t>YR25401484</t>
  </si>
  <si>
    <t>ZFJ8</t>
  </si>
  <si>
    <t>Yogya Kuningan Cijoho</t>
  </si>
  <si>
    <t>YR25401496</t>
  </si>
  <si>
    <t>ZFJ9</t>
  </si>
  <si>
    <t>IDM Alianyang Pontianak</t>
  </si>
  <si>
    <t>YR25400009</t>
  </si>
  <si>
    <t>ZFK1</t>
  </si>
  <si>
    <t>IDM Garuda Pesanggrahan</t>
  </si>
  <si>
    <t>YR25400423</t>
  </si>
  <si>
    <t>ZFK2</t>
  </si>
  <si>
    <t>Alfa Narogong Elok</t>
  </si>
  <si>
    <t>YR25400615</t>
  </si>
  <si>
    <t>ZFK3</t>
  </si>
  <si>
    <t>IDM Lubang Buaya</t>
  </si>
  <si>
    <t>YR25400825</t>
  </si>
  <si>
    <t>ZFK4</t>
  </si>
  <si>
    <t>SPBU Shell Antasari II</t>
  </si>
  <si>
    <t>YR25400502</t>
  </si>
  <si>
    <t>YR25400914</t>
  </si>
  <si>
    <t>ZFK7</t>
  </si>
  <si>
    <t>YR25401495</t>
  </si>
  <si>
    <t>ZFK9</t>
  </si>
  <si>
    <t>IDM Ampera Pontianak</t>
  </si>
  <si>
    <t>YR25400259</t>
  </si>
  <si>
    <t>ZFL1</t>
  </si>
  <si>
    <t>IDM Karang Tengah Raya</t>
  </si>
  <si>
    <t>YR25400414</t>
  </si>
  <si>
    <t>ZFL2</t>
  </si>
  <si>
    <t>Alfa Tanah Pasir IV</t>
  </si>
  <si>
    <t>YR25400454</t>
  </si>
  <si>
    <t>ZFL3</t>
  </si>
  <si>
    <t>IDM Pengantin Ali Jaktim</t>
  </si>
  <si>
    <t>YR25400861</t>
  </si>
  <si>
    <t>ZFL4</t>
  </si>
  <si>
    <t>SPBU Shell Pasar Minggu</t>
  </si>
  <si>
    <t>YR25400937</t>
  </si>
  <si>
    <t>ZFL7</t>
  </si>
  <si>
    <t>IDM Kuta Bumi IV</t>
  </si>
  <si>
    <t>YR25401489</t>
  </si>
  <si>
    <t>ZFL8</t>
  </si>
  <si>
    <t>Stasiun KAI Jakarta Kota</t>
  </si>
  <si>
    <t>YR25401518</t>
  </si>
  <si>
    <t>ZFL9</t>
  </si>
  <si>
    <t>IDM Anjongan Mempawah</t>
  </si>
  <si>
    <t>YR25400168</t>
  </si>
  <si>
    <t>ZFM1</t>
  </si>
  <si>
    <t>IDM Kebayoran Lama II</t>
  </si>
  <si>
    <t>YR25400427</t>
  </si>
  <si>
    <t>ZFM2</t>
  </si>
  <si>
    <t>Alfa Pala</t>
  </si>
  <si>
    <t>YR25400442</t>
  </si>
  <si>
    <t>ZFM3</t>
  </si>
  <si>
    <t>Alfa Griya Wartawan</t>
  </si>
  <si>
    <t>YR25400552</t>
  </si>
  <si>
    <t>ZFM4</t>
  </si>
  <si>
    <t>SPBU Shell Satrio</t>
  </si>
  <si>
    <t>YR25400988</t>
  </si>
  <si>
    <t>ZFM5</t>
  </si>
  <si>
    <t>Alfa Taman Kirana II</t>
  </si>
  <si>
    <t>YR25400934</t>
  </si>
  <si>
    <t>ZFM8</t>
  </si>
  <si>
    <t>Toko Bhakti Karya</t>
  </si>
  <si>
    <t>YR25401531</t>
  </si>
  <si>
    <t>ZFN1</t>
  </si>
  <si>
    <t>Alfa Jampea 129</t>
  </si>
  <si>
    <t>YR25400494</t>
  </si>
  <si>
    <t>ZFN2</t>
  </si>
  <si>
    <t>Alfa Bambu Apus</t>
  </si>
  <si>
    <t>YR25400440</t>
  </si>
  <si>
    <t>ZFN3</t>
  </si>
  <si>
    <t>Alfa Kayu Mas Utara</t>
  </si>
  <si>
    <t>YR25400902</t>
  </si>
  <si>
    <t>ZFN4</t>
  </si>
  <si>
    <t>HS House</t>
  </si>
  <si>
    <t>YR25400906</t>
  </si>
  <si>
    <t>ZFN5</t>
  </si>
  <si>
    <t>Alfa Villa Tgr Indah</t>
  </si>
  <si>
    <t>YR25400977</t>
  </si>
  <si>
    <t>ZFN7</t>
  </si>
  <si>
    <t>IDM Borobudur Raya</t>
  </si>
  <si>
    <t>YR25401521</t>
  </si>
  <si>
    <t>ZFN8</t>
  </si>
  <si>
    <t>SPBU 4455716 Pleret</t>
  </si>
  <si>
    <t>YR25401488</t>
  </si>
  <si>
    <t>ZFN9</t>
  </si>
  <si>
    <t>IDM Dr Sutomo Pontianak</t>
  </si>
  <si>
    <t>YR25400028</t>
  </si>
  <si>
    <t>ZFP1</t>
  </si>
  <si>
    <t>Alfa Bentengan II</t>
  </si>
  <si>
    <t>YR25400797</t>
  </si>
  <si>
    <t>ZFP2</t>
  </si>
  <si>
    <t>Alfa Ceger Jaktim</t>
  </si>
  <si>
    <t>YR25400770</t>
  </si>
  <si>
    <t>ZFP3</t>
  </si>
  <si>
    <t>Alfa Kramat Setu</t>
  </si>
  <si>
    <t>YR25400562</t>
  </si>
  <si>
    <t>ZFP4</t>
  </si>
  <si>
    <t>YR25400923</t>
  </si>
  <si>
    <t>ZFP5</t>
  </si>
  <si>
    <t>Alfa Pasir Bolang I</t>
  </si>
  <si>
    <t>YR25400986</t>
  </si>
  <si>
    <t>ZFP8</t>
  </si>
  <si>
    <t>SPBU 3440302 Cinunuk</t>
  </si>
  <si>
    <t>YR25401450</t>
  </si>
  <si>
    <t>ZFP9</t>
  </si>
  <si>
    <t>IDM Gajah Mada 70 Ptk</t>
  </si>
  <si>
    <t>YR25400035</t>
  </si>
  <si>
    <t>ZFQ1</t>
  </si>
  <si>
    <t>YR25400564</t>
  </si>
  <si>
    <t>ZFQ2</t>
  </si>
  <si>
    <t>Alfa Cipinang Indah</t>
  </si>
  <si>
    <t>YR25400818</t>
  </si>
  <si>
    <t>ZFQ3</t>
  </si>
  <si>
    <t>Alfa Munjul</t>
  </si>
  <si>
    <t>YR25400593</t>
  </si>
  <si>
    <t>ZFQ4</t>
  </si>
  <si>
    <t>Plaza Karinda</t>
  </si>
  <si>
    <t>YR25400936</t>
  </si>
  <si>
    <t>ZFQ5</t>
  </si>
  <si>
    <t>Alfa Telagasari Balaraja</t>
  </si>
  <si>
    <t>YR25400978</t>
  </si>
  <si>
    <t>ZFQ8</t>
  </si>
  <si>
    <t>Pujaseuri Maleber Bdg</t>
  </si>
  <si>
    <t>YR25401505</t>
  </si>
  <si>
    <t>ZFQ9</t>
  </si>
  <si>
    <t>IDM GM Taufik</t>
  </si>
  <si>
    <t>YR25400211</t>
  </si>
  <si>
    <t>ZFR1</t>
  </si>
  <si>
    <t>Alfa Bhakti II Tj Priok</t>
  </si>
  <si>
    <t>YR25400391</t>
  </si>
  <si>
    <t>ZFR2</t>
  </si>
  <si>
    <t>YR25400452</t>
  </si>
  <si>
    <t>ZFR3</t>
  </si>
  <si>
    <t>YR25400840</t>
  </si>
  <si>
    <t>ZFR5</t>
  </si>
  <si>
    <t>Alfa The Icon II</t>
  </si>
  <si>
    <t>YR25400910</t>
  </si>
  <si>
    <t>ZFR7</t>
  </si>
  <si>
    <t>IDM Kebon Raya I</t>
  </si>
  <si>
    <t>YR25401412</t>
  </si>
  <si>
    <t>ZFR8</t>
  </si>
  <si>
    <t>SPBU 3411507 Kb Jeruk</t>
  </si>
  <si>
    <t>YR25401516</t>
  </si>
  <si>
    <t>ZFR9</t>
  </si>
  <si>
    <t>IDM Gusti Hamzah 08 Ptk</t>
  </si>
  <si>
    <t>YR25400273</t>
  </si>
  <si>
    <t>ZFT1</t>
  </si>
  <si>
    <t>Alfa Danau Sunter III</t>
  </si>
  <si>
    <t>YR25400596</t>
  </si>
  <si>
    <t>ZFT2</t>
  </si>
  <si>
    <t>Alfa Cipinang Jaya Raya</t>
  </si>
  <si>
    <t>YR25400437</t>
  </si>
  <si>
    <t>ZFT3</t>
  </si>
  <si>
    <t>Alfa Otista 3 II Jaktim</t>
  </si>
  <si>
    <t>YR25400555</t>
  </si>
  <si>
    <t>ZFT4</t>
  </si>
  <si>
    <t>AlfaMd Gandaria</t>
  </si>
  <si>
    <t>YR25400985</t>
  </si>
  <si>
    <t>ZFT5</t>
  </si>
  <si>
    <t>Alfa Raya Serpong V</t>
  </si>
  <si>
    <t>YR25400911</t>
  </si>
  <si>
    <t>ZFT7</t>
  </si>
  <si>
    <t>Lawson Singaraja Bekasi</t>
  </si>
  <si>
    <t>YR25401466</t>
  </si>
  <si>
    <t>ZFT8</t>
  </si>
  <si>
    <t>IDM Plus Jimbaran II</t>
  </si>
  <si>
    <t>YR25401527</t>
  </si>
  <si>
    <t>ZFT9</t>
  </si>
  <si>
    <t>IDM Husein Hamzah Ptk</t>
  </si>
  <si>
    <t>YR25400224</t>
  </si>
  <si>
    <t>ZFU1</t>
  </si>
  <si>
    <t>Alfa Gorontalo Jakut</t>
  </si>
  <si>
    <t>YR25400386</t>
  </si>
  <si>
    <t>ZFU2</t>
  </si>
  <si>
    <t>YR25400446</t>
  </si>
  <si>
    <t>ZFU3</t>
  </si>
  <si>
    <t>Alfa Otista Raya III</t>
  </si>
  <si>
    <t>YR25400887</t>
  </si>
  <si>
    <t>ZFU4</t>
  </si>
  <si>
    <t>AlfaMd Setiabudi Tengah</t>
  </si>
  <si>
    <t>YR25400975</t>
  </si>
  <si>
    <t>ZFU5</t>
  </si>
  <si>
    <t>Alfa Ruko Danau Citra</t>
  </si>
  <si>
    <t>YR25400959</t>
  </si>
  <si>
    <t>ZFU7</t>
  </si>
  <si>
    <t>Apotek Rini Balai Pustaka</t>
  </si>
  <si>
    <t>YR25401470</t>
  </si>
  <si>
    <t>ZFU9</t>
  </si>
  <si>
    <t>IDM Karya Baru Pontianak</t>
  </si>
  <si>
    <t>YR25400245</t>
  </si>
  <si>
    <t>ZFV1</t>
  </si>
  <si>
    <t>Alfa H Mawar</t>
  </si>
  <si>
    <t>YR25400340</t>
  </si>
  <si>
    <t>ZFV2</t>
  </si>
  <si>
    <t>Alfa Dermaga</t>
  </si>
  <si>
    <t>YR25400864</t>
  </si>
  <si>
    <t>ZFV3</t>
  </si>
  <si>
    <t>Alfa Otista Raya IV</t>
  </si>
  <si>
    <t>YR25400888</t>
  </si>
  <si>
    <t>ZFV5</t>
  </si>
  <si>
    <t>Alfa Plg Betung km 20</t>
  </si>
  <si>
    <t>YR25401061</t>
  </si>
  <si>
    <t>ZFV8</t>
  </si>
  <si>
    <t>IDM Plus Kelapa Dua Raya</t>
  </si>
  <si>
    <t>YR25401477</t>
  </si>
  <si>
    <t>ZFV9</t>
  </si>
  <si>
    <t>IDM Letjen Suprapto Blp</t>
  </si>
  <si>
    <t>YR25400081</t>
  </si>
  <si>
    <t>ZFW2</t>
  </si>
  <si>
    <t>Alfa Duren Sawit</t>
  </si>
  <si>
    <t>YR25400394</t>
  </si>
  <si>
    <t>ZFW3</t>
  </si>
  <si>
    <t>Alfa Penggilingan Baru</t>
  </si>
  <si>
    <t>YR25400488</t>
  </si>
  <si>
    <t>ZFW4</t>
  </si>
  <si>
    <t>AlfaMd Tanjung Barat</t>
  </si>
  <si>
    <t>YR25400980</t>
  </si>
  <si>
    <t>ZFW5</t>
  </si>
  <si>
    <t>SPBU 4453217 Candimas 5</t>
  </si>
  <si>
    <t>YR25401222</t>
  </si>
  <si>
    <t>ZFW7</t>
  </si>
  <si>
    <t>Apotek Tania Pondok Kopi</t>
  </si>
  <si>
    <t>YR25401565</t>
  </si>
  <si>
    <t>ZFW9</t>
  </si>
  <si>
    <t>IDM Lintas Melawi Kalbar</t>
  </si>
  <si>
    <t>YR25400005</t>
  </si>
  <si>
    <t>ZFX1</t>
  </si>
  <si>
    <t>Alfa Sunter Jaya II</t>
  </si>
  <si>
    <t>YR25400358</t>
  </si>
  <si>
    <t>ZFX3</t>
  </si>
  <si>
    <t>AlfaMd Condet Raya II</t>
  </si>
  <si>
    <t>YR25400603</t>
  </si>
  <si>
    <t>ZFX4</t>
  </si>
  <si>
    <t>FamilyM Bulungan</t>
  </si>
  <si>
    <t>YR25401005</t>
  </si>
  <si>
    <t>ZFX5</t>
  </si>
  <si>
    <t>GS Express Plajau</t>
  </si>
  <si>
    <t>YR25401084</t>
  </si>
  <si>
    <t>ZFX7</t>
  </si>
  <si>
    <t>YR25401555</t>
  </si>
  <si>
    <t>ZFX9</t>
  </si>
  <si>
    <t>IDM Padat Karya Bjm</t>
  </si>
  <si>
    <t>YR25400091</t>
  </si>
  <si>
    <t>ZFY1</t>
  </si>
  <si>
    <t>Alfa Sunter Kemayoran</t>
  </si>
  <si>
    <t>YR25400415</t>
  </si>
  <si>
    <t>ZFY2</t>
  </si>
  <si>
    <t>IDM Angkur</t>
  </si>
  <si>
    <t>YR25400432</t>
  </si>
  <si>
    <t>ZFY3</t>
  </si>
  <si>
    <t>IDM Raya Kramat Jati</t>
  </si>
  <si>
    <t>YR25400865</t>
  </si>
  <si>
    <t>ZFY4</t>
  </si>
  <si>
    <t>Alfa Jl Sadar Raya</t>
  </si>
  <si>
    <t>YR25400938</t>
  </si>
  <si>
    <t>ZFY5</t>
  </si>
  <si>
    <t>Jabmart Malang</t>
  </si>
  <si>
    <t>YR25401106</t>
  </si>
  <si>
    <t>ZFY7</t>
  </si>
  <si>
    <t>SPBU 3416713 Cikretek</t>
  </si>
  <si>
    <t>YR25401559</t>
  </si>
  <si>
    <t>ZFY8</t>
  </si>
  <si>
    <t>IDM Tanah Merah Tgr</t>
  </si>
  <si>
    <t>YR25401532</t>
  </si>
  <si>
    <t>ZFY9</t>
  </si>
  <si>
    <t>AlfaMd Pasir Mas Semarang</t>
  </si>
  <si>
    <t>YR25400213</t>
  </si>
  <si>
    <t>ZFZ3</t>
  </si>
  <si>
    <t>IDM Setu Cipayung</t>
  </si>
  <si>
    <t>YR25400598</t>
  </si>
  <si>
    <t>ZFZ4</t>
  </si>
  <si>
    <t>Alfa Karang Tgh Cilandak</t>
  </si>
  <si>
    <t>YR25401002</t>
  </si>
  <si>
    <t>ZFZ5</t>
  </si>
  <si>
    <t>Dago PLaza Bandung</t>
  </si>
  <si>
    <t>YR25401126</t>
  </si>
  <si>
    <t>ZFZ7</t>
  </si>
  <si>
    <t>YR25401566</t>
  </si>
  <si>
    <t>ZH7J</t>
  </si>
  <si>
    <t>AlfaMd Dawuan Cikampek</t>
  </si>
  <si>
    <t>YK20200320</t>
  </si>
  <si>
    <t>ZH7L</t>
  </si>
  <si>
    <t>Bsd Sektor I</t>
  </si>
  <si>
    <t>YR25401177</t>
  </si>
  <si>
    <t>ZH7M</t>
  </si>
  <si>
    <t>YR25401175</t>
  </si>
  <si>
    <t>ZH7Q</t>
  </si>
  <si>
    <t>YR25401225</t>
  </si>
  <si>
    <t>ZH7U</t>
  </si>
  <si>
    <t>Dadap</t>
  </si>
  <si>
    <t>YR25400950</t>
  </si>
  <si>
    <t>ZH7V</t>
  </si>
  <si>
    <t>YR25401156</t>
  </si>
  <si>
    <t>ZH7W</t>
  </si>
  <si>
    <t>YR25401109</t>
  </si>
  <si>
    <t>ZH8L</t>
  </si>
  <si>
    <t>Villa Melati Mas</t>
  </si>
  <si>
    <t>YR25400940</t>
  </si>
  <si>
    <t>ZH8M</t>
  </si>
  <si>
    <t>YR25401134</t>
  </si>
  <si>
    <t>ZH8N</t>
  </si>
  <si>
    <t>YR25401160</t>
  </si>
  <si>
    <t>ZH9D</t>
  </si>
  <si>
    <t>Sampang</t>
  </si>
  <si>
    <t>YK21200197</t>
  </si>
  <si>
    <t>ZH9E</t>
  </si>
  <si>
    <t>YK21200028</t>
  </si>
  <si>
    <t>ZH9F</t>
  </si>
  <si>
    <t>YK21200118</t>
  </si>
  <si>
    <t>ZHA1</t>
  </si>
  <si>
    <t>AlfaMd Kalinegoro</t>
  </si>
  <si>
    <t>YR25400111</t>
  </si>
  <si>
    <t>ZHA2</t>
  </si>
  <si>
    <t>IDM Sompok</t>
  </si>
  <si>
    <t>YR25400294</t>
  </si>
  <si>
    <t>ZHA5</t>
  </si>
  <si>
    <t>The Park Mall Semarang</t>
  </si>
  <si>
    <t>YR25401227</t>
  </si>
  <si>
    <t>ZHA8</t>
  </si>
  <si>
    <t>Alfa Taman Puri Cendana</t>
  </si>
  <si>
    <t>YR25400027</t>
  </si>
  <si>
    <t>ZHA9</t>
  </si>
  <si>
    <t>IDM Hybrid Eco Fatahilah</t>
  </si>
  <si>
    <t>YR25400833</t>
  </si>
  <si>
    <t>ZHB1</t>
  </si>
  <si>
    <t>Superindo A Yani Plg</t>
  </si>
  <si>
    <t>YR25400206</t>
  </si>
  <si>
    <t>ZHB2</t>
  </si>
  <si>
    <t>IDM Gajah Mesjid Agung</t>
  </si>
  <si>
    <t>YR25400284</t>
  </si>
  <si>
    <t>ZHB5</t>
  </si>
  <si>
    <t>IDM Dempel Lor</t>
  </si>
  <si>
    <t>YR25401345</t>
  </si>
  <si>
    <t>ZHB6</t>
  </si>
  <si>
    <t>IDM RSUD Balaraja</t>
  </si>
  <si>
    <t>YR25400364</t>
  </si>
  <si>
    <t>ZHB8</t>
  </si>
  <si>
    <t>Alfa Teuku Umar III</t>
  </si>
  <si>
    <t>YR25400302</t>
  </si>
  <si>
    <t>ZHB9</t>
  </si>
  <si>
    <t>IDM Jababeka</t>
  </si>
  <si>
    <t>YR25400882</t>
  </si>
  <si>
    <t>ZHC1</t>
  </si>
  <si>
    <t>SPBU Noerdin Pandji Plg</t>
  </si>
  <si>
    <t>YR25400084</t>
  </si>
  <si>
    <t>ZHC2</t>
  </si>
  <si>
    <t>SPBU Klaling</t>
  </si>
  <si>
    <t>YR25400131</t>
  </si>
  <si>
    <t>ZHC5</t>
  </si>
  <si>
    <t>Alfa Ciptaland</t>
  </si>
  <si>
    <t>YR25401298</t>
  </si>
  <si>
    <t>ZHC6</t>
  </si>
  <si>
    <t>IDM Aryasantika II</t>
  </si>
  <si>
    <t>YR25400468</t>
  </si>
  <si>
    <t>ZHC9</t>
  </si>
  <si>
    <t>IDM Olympic Square II</t>
  </si>
  <si>
    <t>YR25400744</t>
  </si>
  <si>
    <t>ZHD1</t>
  </si>
  <si>
    <t>Toko Ramai Yogya</t>
  </si>
  <si>
    <t>YR25400150</t>
  </si>
  <si>
    <t>ZHD2</t>
  </si>
  <si>
    <t>Nagoya Thamrin City</t>
  </si>
  <si>
    <t>YR25400019</t>
  </si>
  <si>
    <t>ZHD5</t>
  </si>
  <si>
    <t>Mayapada Hospital Bandung</t>
  </si>
  <si>
    <t>YR25401322</t>
  </si>
  <si>
    <t>ZHD6</t>
  </si>
  <si>
    <t>IDM Dr Susilo III</t>
  </si>
  <si>
    <t>YR25400510</t>
  </si>
  <si>
    <t>ZHD8</t>
  </si>
  <si>
    <t>IDM Mahogani</t>
  </si>
  <si>
    <t>YR25400041</t>
  </si>
  <si>
    <t>ZHD9</t>
  </si>
  <si>
    <t>IDM Cibarusah IV</t>
  </si>
  <si>
    <t>YR25400883</t>
  </si>
  <si>
    <t>ZHE2</t>
  </si>
  <si>
    <t>Guardian Ruko Pisa Grande</t>
  </si>
  <si>
    <t>YR25400267</t>
  </si>
  <si>
    <t>ZHE5</t>
  </si>
  <si>
    <t>PrimaFM Babakan Ciparay</t>
  </si>
  <si>
    <t>YR25401234</t>
  </si>
  <si>
    <t>ZHE6</t>
  </si>
  <si>
    <t>Market City PIK</t>
  </si>
  <si>
    <t>YR25400445</t>
  </si>
  <si>
    <t>ZHE8</t>
  </si>
  <si>
    <t>IDM Casa Gardenia Bekasi</t>
  </si>
  <si>
    <t>YR25400039</t>
  </si>
  <si>
    <t>ZHE9</t>
  </si>
  <si>
    <t>IDM Grand Mutiara Gading</t>
  </si>
  <si>
    <t>YR25400890</t>
  </si>
  <si>
    <t>ZHF1</t>
  </si>
  <si>
    <t>AlfaMd Anjasmara</t>
  </si>
  <si>
    <t>YR25400272</t>
  </si>
  <si>
    <t>ZHF2</t>
  </si>
  <si>
    <t>IDM TB Suwandi</t>
  </si>
  <si>
    <t>YR25400119</t>
  </si>
  <si>
    <t>ZHF8</t>
  </si>
  <si>
    <t>IDM Grand Residence</t>
  </si>
  <si>
    <t>YR25400004</t>
  </si>
  <si>
    <t>ZHH2</t>
  </si>
  <si>
    <t>Alfa Ruko La Riviera II</t>
  </si>
  <si>
    <t>YR25400094</t>
  </si>
  <si>
    <t>ZHH5</t>
  </si>
  <si>
    <t>AlfaMd Tigaraksa</t>
  </si>
  <si>
    <t>YR25401340</t>
  </si>
  <si>
    <t>ZHH6</t>
  </si>
  <si>
    <t>Alfa Pademangan</t>
  </si>
  <si>
    <t>YR25400551</t>
  </si>
  <si>
    <t>ZHH9</t>
  </si>
  <si>
    <t>AlfaMd Mekarsari Tambun</t>
  </si>
  <si>
    <t>YR25400892</t>
  </si>
  <si>
    <t>ZHJ1</t>
  </si>
  <si>
    <t>CK Gejayan 17C Sleman</t>
  </si>
  <si>
    <t>YR25400186</t>
  </si>
  <si>
    <t>ZHJ2</t>
  </si>
  <si>
    <t>IDM Selomerto Wonosobo</t>
  </si>
  <si>
    <t>YR25400163</t>
  </si>
  <si>
    <t>ZHJ5</t>
  </si>
  <si>
    <t>YR25401339</t>
  </si>
  <si>
    <t>ZHJ6</t>
  </si>
  <si>
    <t>YR25400313</t>
  </si>
  <si>
    <t>ZHK1</t>
  </si>
  <si>
    <t>Mitra</t>
  </si>
  <si>
    <t>YR25400022</t>
  </si>
  <si>
    <t>ZHK2</t>
  </si>
  <si>
    <t>IDM Jetis</t>
  </si>
  <si>
    <t>YR25400239</t>
  </si>
  <si>
    <t>ZHK5</t>
  </si>
  <si>
    <t>AlfaMd Curug</t>
  </si>
  <si>
    <t>YR25401305</t>
  </si>
  <si>
    <t>ZHK9</t>
  </si>
  <si>
    <t>YR25400780</t>
  </si>
  <si>
    <t>ZHL1</t>
  </si>
  <si>
    <t>Muncul Bursa Motor</t>
  </si>
  <si>
    <t>YR25400128</t>
  </si>
  <si>
    <t>ZHL2</t>
  </si>
  <si>
    <t>Itmamul Wafa</t>
  </si>
  <si>
    <t>IDM Fresh Mayjen Sutoyo</t>
  </si>
  <si>
    <t>YR25400214</t>
  </si>
  <si>
    <t>ZHL5</t>
  </si>
  <si>
    <t>YR25401333</t>
  </si>
  <si>
    <t>ZHL9</t>
  </si>
  <si>
    <t>AlfaMd Taman Aster</t>
  </si>
  <si>
    <t>YR25400670</t>
  </si>
  <si>
    <t>ZHM1</t>
  </si>
  <si>
    <t>Rest Area Ambar Ketawang</t>
  </si>
  <si>
    <t>YR25400222</t>
  </si>
  <si>
    <t>ZHM2</t>
  </si>
  <si>
    <t>Alfa Jl Magelang Km 17</t>
  </si>
  <si>
    <t>YR25400184</t>
  </si>
  <si>
    <t>ZHM5</t>
  </si>
  <si>
    <t>IDM Medang Lestari III</t>
  </si>
  <si>
    <t>YR25401262</t>
  </si>
  <si>
    <t>ZHM9</t>
  </si>
  <si>
    <t>AlfaMd Citra Kebun Mas</t>
  </si>
  <si>
    <t>YR25400877</t>
  </si>
  <si>
    <t>ZHN2</t>
  </si>
  <si>
    <t>Lampung City Mall</t>
  </si>
  <si>
    <t>YR25400102</t>
  </si>
  <si>
    <t>ZHN5</t>
  </si>
  <si>
    <t>IDM New Asia</t>
  </si>
  <si>
    <t>YR25401301</t>
  </si>
  <si>
    <t>ZHN6</t>
  </si>
  <si>
    <t>Alfa Mangga Besar VIII</t>
  </si>
  <si>
    <t>YR25400433</t>
  </si>
  <si>
    <t>ZHN9</t>
  </si>
  <si>
    <t>IDM Kalibaru</t>
  </si>
  <si>
    <t>YR25400878</t>
  </si>
  <si>
    <t>ZHP1</t>
  </si>
  <si>
    <t>RM Sumber Rasa</t>
  </si>
  <si>
    <t>YR25400017</t>
  </si>
  <si>
    <t>ZHP2</t>
  </si>
  <si>
    <t>AlfaMd T Fachrudin</t>
  </si>
  <si>
    <t>YR25400197</t>
  </si>
  <si>
    <t>ZHP5</t>
  </si>
  <si>
    <t>IDM Palma Citra Raya</t>
  </si>
  <si>
    <t>YR25401135</t>
  </si>
  <si>
    <t>ZHP6</t>
  </si>
  <si>
    <t>IDM Tmn Permata Indah II</t>
  </si>
  <si>
    <t>YR25400544</t>
  </si>
  <si>
    <t>ZHP9</t>
  </si>
  <si>
    <t>IDM Kanigoro</t>
  </si>
  <si>
    <t>YR25400837</t>
  </si>
  <si>
    <t>ZHQ1</t>
  </si>
  <si>
    <t>Saudara Pasar Swalayan</t>
  </si>
  <si>
    <t>YR25400020</t>
  </si>
  <si>
    <t>ZHQ2</t>
  </si>
  <si>
    <t>Kartasura</t>
  </si>
  <si>
    <t>YR25400283</t>
  </si>
  <si>
    <t>ZHQ5</t>
  </si>
  <si>
    <t>IDM Pasar Daon</t>
  </si>
  <si>
    <t>YR25401303</t>
  </si>
  <si>
    <t>ZHQ6</t>
  </si>
  <si>
    <t>AlfaMd Parung Panjang</t>
  </si>
  <si>
    <t>YR25400310</t>
  </si>
  <si>
    <t>ZHQ9</t>
  </si>
  <si>
    <t>IDM Kepuhrejo</t>
  </si>
  <si>
    <t>YR25400860</t>
  </si>
  <si>
    <t>ZHR2</t>
  </si>
  <si>
    <t>SPBU Mojokerto</t>
  </si>
  <si>
    <t>YR25400043</t>
  </si>
  <si>
    <t>ZHR5</t>
  </si>
  <si>
    <t>IDM Samprok Cikupa</t>
  </si>
  <si>
    <t>YR25401245</t>
  </si>
  <si>
    <t>ZHR6</t>
  </si>
  <si>
    <t>YR25400353</t>
  </si>
  <si>
    <t>ZHR9</t>
  </si>
  <si>
    <t>IDM Lengkong</t>
  </si>
  <si>
    <t>YR25400613</t>
  </si>
  <si>
    <t>ZHT1</t>
  </si>
  <si>
    <t>Shopping Center Jepara</t>
  </si>
  <si>
    <t>YR25400105</t>
  </si>
  <si>
    <t>ZHT2</t>
  </si>
  <si>
    <t>IDM Raya Jenggot</t>
  </si>
  <si>
    <t>YR25400072</t>
  </si>
  <si>
    <t>ZHT5</t>
  </si>
  <si>
    <t>IDM Sentra Gading SMS</t>
  </si>
  <si>
    <t>YR25400597</t>
  </si>
  <si>
    <t>ZHT6</t>
  </si>
  <si>
    <t>AlfaMd Kamboja Jakbar</t>
  </si>
  <si>
    <t>YR25400465</t>
  </si>
  <si>
    <t>ZHT7</t>
  </si>
  <si>
    <t>YR25401512</t>
  </si>
  <si>
    <t>ZHT9</t>
  </si>
  <si>
    <t>AlfaMd Karanja Lembah</t>
  </si>
  <si>
    <t>YR25400885</t>
  </si>
  <si>
    <t>ZHU1</t>
  </si>
  <si>
    <t>IDM Pokoh</t>
  </si>
  <si>
    <t>YR25400093</t>
  </si>
  <si>
    <t>ZHU2</t>
  </si>
  <si>
    <t>IDM Sekolahan</t>
  </si>
  <si>
    <t>YR25400232</t>
  </si>
  <si>
    <t>ZHU5</t>
  </si>
  <si>
    <t>IDM Taman Balaraja</t>
  </si>
  <si>
    <t>YR25400385</t>
  </si>
  <si>
    <t>ZHU6</t>
  </si>
  <si>
    <t>Dan Dan Beringin Karawaci</t>
  </si>
  <si>
    <t>YR25400522</t>
  </si>
  <si>
    <t>ZHU7</t>
  </si>
  <si>
    <t>IDM Maharaja Indra 86</t>
  </si>
  <si>
    <t>YR25401702</t>
  </si>
  <si>
    <t>ZHU9</t>
  </si>
  <si>
    <t>AlfaMd Dewi Sartika Palu</t>
  </si>
  <si>
    <t>YR25400751</t>
  </si>
  <si>
    <t>ZHV1</t>
  </si>
  <si>
    <t>Swalayan Saudara</t>
  </si>
  <si>
    <t>YR25400277</t>
  </si>
  <si>
    <t>ZHV2</t>
  </si>
  <si>
    <t>YR25400169</t>
  </si>
  <si>
    <t>ZHV5</t>
  </si>
  <si>
    <t>IDM Teluk Naga</t>
  </si>
  <si>
    <t>YR25400981</t>
  </si>
  <si>
    <t>ZHV7</t>
  </si>
  <si>
    <t>YR25401689</t>
  </si>
  <si>
    <t>ZHV9</t>
  </si>
  <si>
    <t>IDM A Yani Balikpapan</t>
  </si>
  <si>
    <t>YR25400893</t>
  </si>
  <si>
    <t>ZHW1</t>
  </si>
  <si>
    <t>Alfa Borobudur 2</t>
  </si>
  <si>
    <t>YR25400120</t>
  </si>
  <si>
    <t>ZHW2</t>
  </si>
  <si>
    <t>IDM Sungai Kunyit</t>
  </si>
  <si>
    <t>YR25400287</t>
  </si>
  <si>
    <t>ZHW5</t>
  </si>
  <si>
    <t>IDM Teluk Naga II</t>
  </si>
  <si>
    <t>YR25400982</t>
  </si>
  <si>
    <t>ZHW6</t>
  </si>
  <si>
    <t>DanDan Taman Cibodas</t>
  </si>
  <si>
    <t>YR25400513</t>
  </si>
  <si>
    <t>ZHW7</t>
  </si>
  <si>
    <t>Yomart Kosar</t>
  </si>
  <si>
    <t>YR25401691</t>
  </si>
  <si>
    <t>ZHW9</t>
  </si>
  <si>
    <t>IDM Sultan Iskandar Muda</t>
  </si>
  <si>
    <t>YR25400900</t>
  </si>
  <si>
    <t>ZHX2</t>
  </si>
  <si>
    <t>Alfa Jatiranggon II</t>
  </si>
  <si>
    <t>YR25400141</t>
  </si>
  <si>
    <t>ZHX4</t>
  </si>
  <si>
    <t>KFA Gerilya Samarinda</t>
  </si>
  <si>
    <t>YR25401336</t>
  </si>
  <si>
    <t>ZHX5</t>
  </si>
  <si>
    <t>IDM Gelam II</t>
  </si>
  <si>
    <t>YR25401244</t>
  </si>
  <si>
    <t>ZHX6</t>
  </si>
  <si>
    <t>Alfa Poris Indah</t>
  </si>
  <si>
    <t>YR25400520</t>
  </si>
  <si>
    <t>ZHX7</t>
  </si>
  <si>
    <t>Yomart Ngamprah</t>
  </si>
  <si>
    <t>YR25401837</t>
  </si>
  <si>
    <t>ZHY1</t>
  </si>
  <si>
    <t>EBC Citraland Smg</t>
  </si>
  <si>
    <t>YR25400125</t>
  </si>
  <si>
    <t>ZHY2</t>
  </si>
  <si>
    <t>Alfa Puri Nirwana Residen</t>
  </si>
  <si>
    <t>YR25400164</t>
  </si>
  <si>
    <t>ZHY4</t>
  </si>
  <si>
    <t>Alfa Hang Lekir Batam</t>
  </si>
  <si>
    <t>YR25401278</t>
  </si>
  <si>
    <t>ZHY5</t>
  </si>
  <si>
    <t>IDM Industri Kadu</t>
  </si>
  <si>
    <t>YR25401152</t>
  </si>
  <si>
    <t>ZHY7</t>
  </si>
  <si>
    <t>Yomart Rancapanggung</t>
  </si>
  <si>
    <t>YR25401610</t>
  </si>
  <si>
    <t>ZHY9</t>
  </si>
  <si>
    <t>Alfa Ahmad Yani Dumai</t>
  </si>
  <si>
    <t>YR25400761</t>
  </si>
  <si>
    <t>ZHZ1</t>
  </si>
  <si>
    <t>IDM Indraprasta Semarang</t>
  </si>
  <si>
    <t>YR25400101</t>
  </si>
  <si>
    <t>ZHZ2</t>
  </si>
  <si>
    <t>Alfa Sentra Niaga Square</t>
  </si>
  <si>
    <t>YR25400250</t>
  </si>
  <si>
    <t>ZHZ4</t>
  </si>
  <si>
    <t>Alfa SPBU Bandungrejo</t>
  </si>
  <si>
    <t>YR25401270</t>
  </si>
  <si>
    <t>ZHZ6</t>
  </si>
  <si>
    <t>Tip Top Depok</t>
  </si>
  <si>
    <t>YR25400570</t>
  </si>
  <si>
    <t>ZHZ7</t>
  </si>
  <si>
    <t>Yomart Bale Endah</t>
  </si>
  <si>
    <t>YR25401575</t>
  </si>
  <si>
    <t>ZHZ9</t>
  </si>
  <si>
    <t>Alfa Parit Indah Pkb</t>
  </si>
  <si>
    <t>YR25400590</t>
  </si>
  <si>
    <t>ZJ1H</t>
  </si>
  <si>
    <t>Living World Alsut</t>
  </si>
  <si>
    <t>YT21400729</t>
  </si>
  <si>
    <t>ZJ1K</t>
  </si>
  <si>
    <t>YT21400585</t>
  </si>
  <si>
    <t>ZJ1L</t>
  </si>
  <si>
    <t>YT21400726</t>
  </si>
  <si>
    <t>ZJ1M</t>
  </si>
  <si>
    <t>YT21400723</t>
  </si>
  <si>
    <t>ZJ2A</t>
  </si>
  <si>
    <t>YT21400312</t>
  </si>
  <si>
    <t>ZJ2B</t>
  </si>
  <si>
    <t>IDM Griya Mustikasari</t>
  </si>
  <si>
    <t>YK20201060</t>
  </si>
  <si>
    <t>ZJ3N</t>
  </si>
  <si>
    <t>IDM Mastrip</t>
  </si>
  <si>
    <t>YT21400344</t>
  </si>
  <si>
    <t>ZJ3Z</t>
  </si>
  <si>
    <t>AlfaMd Basuki Rahmat Lmg</t>
  </si>
  <si>
    <t>YK20200346</t>
  </si>
  <si>
    <t>ZJ4K</t>
  </si>
  <si>
    <t>IDM Sentot Prawirodirjo</t>
  </si>
  <si>
    <t>YK20200866</t>
  </si>
  <si>
    <t>ZJ4M</t>
  </si>
  <si>
    <t>Alfa Pengasinan</t>
  </si>
  <si>
    <t>YK20200140</t>
  </si>
  <si>
    <t>ZJ4N</t>
  </si>
  <si>
    <t>IDM Sukarno Hatta 22 Pkb</t>
  </si>
  <si>
    <t>YT21400455</t>
  </si>
  <si>
    <t>ZJ4Q</t>
  </si>
  <si>
    <t>IDM Cempaka 65 Pkb</t>
  </si>
  <si>
    <t>YT21400560</t>
  </si>
  <si>
    <t>ZJ5B</t>
  </si>
  <si>
    <t>IDM Duta Mas XI</t>
  </si>
  <si>
    <t>YT21400648</t>
  </si>
  <si>
    <t>ZJ7C</t>
  </si>
  <si>
    <t>Superindo Jaka Sampurna CRM 2</t>
  </si>
  <si>
    <t>YR25401499</t>
  </si>
  <si>
    <t>ZJ81</t>
  </si>
  <si>
    <t>IDM Kpg Kemang Bekasi</t>
  </si>
  <si>
    <t>YM68201194</t>
  </si>
  <si>
    <t>ZJ8L</t>
  </si>
  <si>
    <t>Asia Ponsel</t>
  </si>
  <si>
    <t>YT21400578</t>
  </si>
  <si>
    <t>ZJA2</t>
  </si>
  <si>
    <t>SPBU 3412601 M Kahfi</t>
  </si>
  <si>
    <t>YR25400956</t>
  </si>
  <si>
    <t>ZJA3</t>
  </si>
  <si>
    <t>Naga Swalayan Wisma Asri</t>
  </si>
  <si>
    <t>YR25400951</t>
  </si>
  <si>
    <t>ZJA4</t>
  </si>
  <si>
    <t>IDM Pasar Muara Baru</t>
  </si>
  <si>
    <t>YR25401034</t>
  </si>
  <si>
    <t>ZJA6</t>
  </si>
  <si>
    <t>Sumber Rezeki Swalayan</t>
  </si>
  <si>
    <t>YR25400782</t>
  </si>
  <si>
    <t>ZJA7</t>
  </si>
  <si>
    <t>Aneka Swalayan</t>
  </si>
  <si>
    <t>YR25400572</t>
  </si>
  <si>
    <t>ZJA9</t>
  </si>
  <si>
    <t>AlfaMd Semanan AMD</t>
  </si>
  <si>
    <t>YR25401035</t>
  </si>
  <si>
    <t>ZJB1</t>
  </si>
  <si>
    <t>IDM Kelapa Dua Karawaci</t>
  </si>
  <si>
    <t>YR25401338</t>
  </si>
  <si>
    <t>ZJB2</t>
  </si>
  <si>
    <t>Alfa Rancho Indah</t>
  </si>
  <si>
    <t>YR25401252</t>
  </si>
  <si>
    <t>ZJB3</t>
  </si>
  <si>
    <t>ITC Cibinong</t>
  </si>
  <si>
    <t>YR25400944</t>
  </si>
  <si>
    <t>ZJB4</t>
  </si>
  <si>
    <t>IDM Kostrad Praja Dalam</t>
  </si>
  <si>
    <t>YR25401013</t>
  </si>
  <si>
    <t>ZJB6</t>
  </si>
  <si>
    <t>YR25400681</t>
  </si>
  <si>
    <t>ZJB7</t>
  </si>
  <si>
    <t>RM H Saedi</t>
  </si>
  <si>
    <t>YR25400848</t>
  </si>
  <si>
    <t>ZJB8</t>
  </si>
  <si>
    <t>SPBU Sawahan</t>
  </si>
  <si>
    <t>YR25401108</t>
  </si>
  <si>
    <t>ZJB9</t>
  </si>
  <si>
    <t>AlfaMd Tomang Utara</t>
  </si>
  <si>
    <t>YR25401014</t>
  </si>
  <si>
    <t>ZJC1</t>
  </si>
  <si>
    <t>IDM Taman Royal</t>
  </si>
  <si>
    <t>YR25401284</t>
  </si>
  <si>
    <t>ZJC2</t>
  </si>
  <si>
    <t>Alfa Swadarma Ry</t>
  </si>
  <si>
    <t>YR25401058</t>
  </si>
  <si>
    <t>ZJC3</t>
  </si>
  <si>
    <t>YR25401019</t>
  </si>
  <si>
    <t>ZJC6</t>
  </si>
  <si>
    <t>YR25400687</t>
  </si>
  <si>
    <t>ZJC7</t>
  </si>
  <si>
    <t>Wii Mart</t>
  </si>
  <si>
    <t>YR25400835</t>
  </si>
  <si>
    <t>ZJC8</t>
  </si>
  <si>
    <t>SPBU Bondowoso</t>
  </si>
  <si>
    <t>YR25401026</t>
  </si>
  <si>
    <t>ZJC9</t>
  </si>
  <si>
    <t>Alfa Kembang Kerep</t>
  </si>
  <si>
    <t>YR25401020</t>
  </si>
  <si>
    <t>ZJD1</t>
  </si>
  <si>
    <t>IDM Wahid Hasyim</t>
  </si>
  <si>
    <t>YR25401316</t>
  </si>
  <si>
    <t>ZJD2</t>
  </si>
  <si>
    <t>Alfa Tanah Kusir II</t>
  </si>
  <si>
    <t>YR25400399</t>
  </si>
  <si>
    <t>ZJD3</t>
  </si>
  <si>
    <t>Alfa Tunggilis</t>
  </si>
  <si>
    <t>YR25400987</t>
  </si>
  <si>
    <t>ZJD7</t>
  </si>
  <si>
    <t>King Service Batu Lima</t>
  </si>
  <si>
    <t>YR25400863</t>
  </si>
  <si>
    <t>ZJD8</t>
  </si>
  <si>
    <t>Koperasi Serba Usaha</t>
  </si>
  <si>
    <t>YR25401299</t>
  </si>
  <si>
    <t>ZJD9</t>
  </si>
  <si>
    <t>YR25401049</t>
  </si>
  <si>
    <t>ZJE1</t>
  </si>
  <si>
    <t>IDM Darma Graha</t>
  </si>
  <si>
    <t>YR25401254</t>
  </si>
  <si>
    <t>ZJE2</t>
  </si>
  <si>
    <t>Alfa Wolter Monginsidi</t>
  </si>
  <si>
    <t>YR25400915</t>
  </si>
  <si>
    <t>ZJE3</t>
  </si>
  <si>
    <t>Alfa Kota Wisata</t>
  </si>
  <si>
    <t>YR25401072</t>
  </si>
  <si>
    <t>ZJE6</t>
  </si>
  <si>
    <t>AlfaMd Spr Grand Batavia</t>
  </si>
  <si>
    <t>YR25400819</t>
  </si>
  <si>
    <t>ZJE7</t>
  </si>
  <si>
    <t>Pinang Lestari Swalayan</t>
  </si>
  <si>
    <t>YR25400724</t>
  </si>
  <si>
    <t>ZJE8</t>
  </si>
  <si>
    <t>Mitra I</t>
  </si>
  <si>
    <t>YR25401140</t>
  </si>
  <si>
    <t>ZJE9</t>
  </si>
  <si>
    <t>Alfa Palmerah Utara I</t>
  </si>
  <si>
    <t>YR25401074</t>
  </si>
  <si>
    <t>ZJF1</t>
  </si>
  <si>
    <t>PrimaFM Kemanggisan</t>
  </si>
  <si>
    <t>YR25401349</t>
  </si>
  <si>
    <t>ZJF2</t>
  </si>
  <si>
    <t>AlfaMd Fatmawati</t>
  </si>
  <si>
    <t>YR25400970</t>
  </si>
  <si>
    <t>ZJF3</t>
  </si>
  <si>
    <t>Alfa Limus Nunggal</t>
  </si>
  <si>
    <t>YR25400998</t>
  </si>
  <si>
    <t>ZJF5</t>
  </si>
  <si>
    <t>Alfa Gandaria II</t>
  </si>
  <si>
    <t>YR25401091</t>
  </si>
  <si>
    <t>ZJF6</t>
  </si>
  <si>
    <t>AlfaMd Kuta Bumi</t>
  </si>
  <si>
    <t>YR25400817</t>
  </si>
  <si>
    <t>ZJF7</t>
  </si>
  <si>
    <t>SPBU Batu 9 Tj Pinang</t>
  </si>
  <si>
    <t>YR25400626</t>
  </si>
  <si>
    <t>ZJF8</t>
  </si>
  <si>
    <t>P O Akas Pbl</t>
  </si>
  <si>
    <t>YR25401090</t>
  </si>
  <si>
    <t>ZJF9</t>
  </si>
  <si>
    <t>YR25400989</t>
  </si>
  <si>
    <t>ZJH1</t>
  </si>
  <si>
    <t>AlfaMd Pulo Gebang</t>
  </si>
  <si>
    <t>YR25401307</t>
  </si>
  <si>
    <t>ZJH3</t>
  </si>
  <si>
    <t>Alfa Warakas I</t>
  </si>
  <si>
    <t>YR25400961</t>
  </si>
  <si>
    <t>ZJH5</t>
  </si>
  <si>
    <t>Alfa Taman Margasatwa</t>
  </si>
  <si>
    <t>YR25400909</t>
  </si>
  <si>
    <t>ZJH6</t>
  </si>
  <si>
    <t>YR25400803</t>
  </si>
  <si>
    <t>ZJH7</t>
  </si>
  <si>
    <t>Zoom Swalayan II</t>
  </si>
  <si>
    <t>YR25400509</t>
  </si>
  <si>
    <t>ZJH8</t>
  </si>
  <si>
    <t>Prosperland</t>
  </si>
  <si>
    <t>YR25401142</t>
  </si>
  <si>
    <t>ZJH9</t>
  </si>
  <si>
    <t>Alfa Perjuangan Kb Jeruk</t>
  </si>
  <si>
    <t>YR25401264</t>
  </si>
  <si>
    <t>ZJJ2</t>
  </si>
  <si>
    <t>IDM Mampang 17</t>
  </si>
  <si>
    <t>YR25401038</t>
  </si>
  <si>
    <t>ZJJ3</t>
  </si>
  <si>
    <t>Alfa Taman Safari</t>
  </si>
  <si>
    <t>YR25401159</t>
  </si>
  <si>
    <t>ZJJ5</t>
  </si>
  <si>
    <t>IDM Kostrad Pusri</t>
  </si>
  <si>
    <t>YR25400949</t>
  </si>
  <si>
    <t>ZJJ6</t>
  </si>
  <si>
    <t>Alfa Kosambi Kresek</t>
  </si>
  <si>
    <t>YR25400827</t>
  </si>
  <si>
    <t>ZJJ8</t>
  </si>
  <si>
    <t>Golden Swalayan Tla</t>
  </si>
  <si>
    <t>YR25400994</t>
  </si>
  <si>
    <t>ZJJ9</t>
  </si>
  <si>
    <t>YR25401122</t>
  </si>
  <si>
    <t>ZJK1</t>
  </si>
  <si>
    <t>IDM Golf Raya Bandung</t>
  </si>
  <si>
    <t>YR25401056</t>
  </si>
  <si>
    <t>ZJK2</t>
  </si>
  <si>
    <t>IDM Pertigaan H Nawi</t>
  </si>
  <si>
    <t>YR25401025</t>
  </si>
  <si>
    <t>ZJK3</t>
  </si>
  <si>
    <t>AlfaMd Jonggol</t>
  </si>
  <si>
    <t>YR25401228</t>
  </si>
  <si>
    <t>ZJK5</t>
  </si>
  <si>
    <t>IDM Lenteng Agung 28</t>
  </si>
  <si>
    <t>YR25401211</t>
  </si>
  <si>
    <t>ZJK6</t>
  </si>
  <si>
    <t>Alfa Palmerah</t>
  </si>
  <si>
    <t>YR25400872</t>
  </si>
  <si>
    <t>ZJK7</t>
  </si>
  <si>
    <t>YR25401572</t>
  </si>
  <si>
    <t>ZJK8</t>
  </si>
  <si>
    <t>Turen Square</t>
  </si>
  <si>
    <t>YR25401321</t>
  </si>
  <si>
    <t>ZJK9</t>
  </si>
  <si>
    <t>Alfa Warung Gantung III</t>
  </si>
  <si>
    <t>YR25400979</t>
  </si>
  <si>
    <t>ZJL1</t>
  </si>
  <si>
    <t>Alfa Sindangsari</t>
  </si>
  <si>
    <t>YR25401092</t>
  </si>
  <si>
    <t>ZJL2</t>
  </si>
  <si>
    <t>YR25400933</t>
  </si>
  <si>
    <t>ZJL3</t>
  </si>
  <si>
    <t>AlfaMd Menteng Terusan</t>
  </si>
  <si>
    <t>YR25400967</t>
  </si>
  <si>
    <t>ZJL5</t>
  </si>
  <si>
    <t>IDM Lenteng Agung Raya</t>
  </si>
  <si>
    <t>YR25401285</t>
  </si>
  <si>
    <t>ZJL6</t>
  </si>
  <si>
    <t>Alfa Joglo Taman Alfa</t>
  </si>
  <si>
    <t>YR25400855</t>
  </si>
  <si>
    <t>ZJL7</t>
  </si>
  <si>
    <t>33 Coffee Shop Resto</t>
  </si>
  <si>
    <t>YR25401568</t>
  </si>
  <si>
    <t>ZJL8</t>
  </si>
  <si>
    <t>YR25401031</t>
  </si>
  <si>
    <t>ZJL9</t>
  </si>
  <si>
    <t>YR25401000</t>
  </si>
  <si>
    <t>ZJM1</t>
  </si>
  <si>
    <t>IDM Rancaekek KM 25</t>
  </si>
  <si>
    <t>YR25401104</t>
  </si>
  <si>
    <t>ZJM2</t>
  </si>
  <si>
    <t>IDM Tanah Kusir 2 Dalam</t>
  </si>
  <si>
    <t>YR25400917</t>
  </si>
  <si>
    <t>ZJM5</t>
  </si>
  <si>
    <t>IDM Matoa Raya</t>
  </si>
  <si>
    <t>YR25401289</t>
  </si>
  <si>
    <t>ZJM7</t>
  </si>
  <si>
    <t>Bhakti Karya II</t>
  </si>
  <si>
    <t>YR25401641</t>
  </si>
  <si>
    <t>ZJM8</t>
  </si>
  <si>
    <t>AlfaMd Regency Priuk</t>
  </si>
  <si>
    <t>YR25401295</t>
  </si>
  <si>
    <t>ZJM9</t>
  </si>
  <si>
    <t>Alfa Kelapa Dua Kb Jeruk</t>
  </si>
  <si>
    <t>YR25401064</t>
  </si>
  <si>
    <t>ZJN1</t>
  </si>
  <si>
    <t>IDM Tambaksari Garut</t>
  </si>
  <si>
    <t>YR25401048</t>
  </si>
  <si>
    <t>ZJN2</t>
  </si>
  <si>
    <t>IDM Tebet Barat Dalam</t>
  </si>
  <si>
    <t>YR25401032</t>
  </si>
  <si>
    <t>ZJN3</t>
  </si>
  <si>
    <t>SPBU Shell Puri Jakbar</t>
  </si>
  <si>
    <t>YR25400942</t>
  </si>
  <si>
    <t>ZJN5</t>
  </si>
  <si>
    <t>IDM Pasar Minggu</t>
  </si>
  <si>
    <t>YR25401185</t>
  </si>
  <si>
    <t>ZJN6</t>
  </si>
  <si>
    <t>AlfaMd Gaharu</t>
  </si>
  <si>
    <t>YR25400886</t>
  </si>
  <si>
    <t>ZJN7</t>
  </si>
  <si>
    <t>Yogya Patrol Indramayu</t>
  </si>
  <si>
    <t>YR25401650</t>
  </si>
  <si>
    <t>ZJN8</t>
  </si>
  <si>
    <t>Fortune Buana Ban</t>
  </si>
  <si>
    <t>YR25401047</t>
  </si>
  <si>
    <t>ZJP1</t>
  </si>
  <si>
    <t>AB Mart Padang Panjang</t>
  </si>
  <si>
    <t>YR25401287</t>
  </si>
  <si>
    <t>ZJP2</t>
  </si>
  <si>
    <t>IDM Setu Dishub Bekasi</t>
  </si>
  <si>
    <t>YR25401029</t>
  </si>
  <si>
    <t>ZJP3</t>
  </si>
  <si>
    <t>SPBU Shell JORR 1 Jakbar</t>
  </si>
  <si>
    <t>YR25400927</t>
  </si>
  <si>
    <t>ZJP7</t>
  </si>
  <si>
    <t>Mu Gung Hwa Supermarket</t>
  </si>
  <si>
    <t>YR25401715</t>
  </si>
  <si>
    <t>ZJP8</t>
  </si>
  <si>
    <t>Surya Kencana Indah</t>
  </si>
  <si>
    <t>YR25401021</t>
  </si>
  <si>
    <t>ZJP9</t>
  </si>
  <si>
    <t>Alfa Cilongok Tgr</t>
  </si>
  <si>
    <t>YR25401004</t>
  </si>
  <si>
    <t>ZJQ1</t>
  </si>
  <si>
    <t>Arena Pool N Cafe</t>
  </si>
  <si>
    <t>YR25400743</t>
  </si>
  <si>
    <t>ZJQ2</t>
  </si>
  <si>
    <t>IDM Sindang Barang III</t>
  </si>
  <si>
    <t>YR25401053</t>
  </si>
  <si>
    <t>ZJQ5</t>
  </si>
  <si>
    <t>IDM Pondok Labu I</t>
  </si>
  <si>
    <t>YR25401306</t>
  </si>
  <si>
    <t>ZJQ6</t>
  </si>
  <si>
    <t>AlfaMd Kemang Raya Super</t>
  </si>
  <si>
    <t>YR25400845</t>
  </si>
  <si>
    <t>ZJQ8</t>
  </si>
  <si>
    <t>Superindo Dinoyo Malang</t>
  </si>
  <si>
    <t>YR25401297</t>
  </si>
  <si>
    <t>ZJQ9</t>
  </si>
  <si>
    <t>Alfa Citra Raya</t>
  </si>
  <si>
    <t>YR25401309</t>
  </si>
  <si>
    <t>ZJR1</t>
  </si>
  <si>
    <t>Central Panam Elektronik Garuda Sakti</t>
  </si>
  <si>
    <t>YR25400852</t>
  </si>
  <si>
    <t>ZJR3</t>
  </si>
  <si>
    <t>IDM Krekot Bunder</t>
  </si>
  <si>
    <t>YR25401105</t>
  </si>
  <si>
    <t>ZJR5</t>
  </si>
  <si>
    <t>IDM Ragunan Raya</t>
  </si>
  <si>
    <t>YR25401167</t>
  </si>
  <si>
    <t>ZJR6</t>
  </si>
  <si>
    <t>AlfaMd Cagar Alam</t>
  </si>
  <si>
    <t>YR25400655</t>
  </si>
  <si>
    <t>ZJR9</t>
  </si>
  <si>
    <t>Alfa Citra Raya II Tgr</t>
  </si>
  <si>
    <t>YR25401088</t>
  </si>
  <si>
    <t>ZJT1</t>
  </si>
  <si>
    <t>Global Bangunan</t>
  </si>
  <si>
    <t>YR25400591</t>
  </si>
  <si>
    <t>ZJT2</t>
  </si>
  <si>
    <t>IDM Ruko Grand Galaxy</t>
  </si>
  <si>
    <t>YR25401010</t>
  </si>
  <si>
    <t>ZJT3</t>
  </si>
  <si>
    <t>IDM P Jayakarta 103</t>
  </si>
  <si>
    <t>YR25401086</t>
  </si>
  <si>
    <t>ZJT5</t>
  </si>
  <si>
    <t>IDM Raya H Ipin</t>
  </si>
  <si>
    <t>YR25401070</t>
  </si>
  <si>
    <t>ZJT6</t>
  </si>
  <si>
    <t>AlfaMd Spr Suvarna Sutera</t>
  </si>
  <si>
    <t>YR25400858</t>
  </si>
  <si>
    <t>ZJT8</t>
  </si>
  <si>
    <t>New AJ Em Hotel</t>
  </si>
  <si>
    <t>YR25401055</t>
  </si>
  <si>
    <t>ZJU1</t>
  </si>
  <si>
    <t>Iin Swalayan Durian</t>
  </si>
  <si>
    <t>YR25400756</t>
  </si>
  <si>
    <t>ZJU2</t>
  </si>
  <si>
    <t>IDM Bogor Asri</t>
  </si>
  <si>
    <t>YR25400918</t>
  </si>
  <si>
    <t>ZJU3</t>
  </si>
  <si>
    <t>IDM Samanhudi</t>
  </si>
  <si>
    <t>YR25401198</t>
  </si>
  <si>
    <t>ZJU5</t>
  </si>
  <si>
    <t>IDM Warung Sila 27 Jaksel</t>
  </si>
  <si>
    <t>YR25401300</t>
  </si>
  <si>
    <t>ZJU6</t>
  </si>
  <si>
    <t>PT Hawai Ritailindo Pkb</t>
  </si>
  <si>
    <t>YR25400484</t>
  </si>
  <si>
    <t>ZJU8</t>
  </si>
  <si>
    <t>Alfa PB Sudirman</t>
  </si>
  <si>
    <t>YR25401009</t>
  </si>
  <si>
    <t>ZJU9</t>
  </si>
  <si>
    <t>Alfa Dipati Unus Tgr</t>
  </si>
  <si>
    <t>YR25401215</t>
  </si>
  <si>
    <t>ZJV1</t>
  </si>
  <si>
    <t>IDM Asta Karya</t>
  </si>
  <si>
    <t>YR25400891</t>
  </si>
  <si>
    <t>ZJV2</t>
  </si>
  <si>
    <t>IDM Jonggol Bogor</t>
  </si>
  <si>
    <t>YR25400403</t>
  </si>
  <si>
    <t>ZJV3</t>
  </si>
  <si>
    <t>IDM Pangeran Jayakarta</t>
  </si>
  <si>
    <t>YR25401173</t>
  </si>
  <si>
    <t>ZJV5</t>
  </si>
  <si>
    <t>Superindo Mampang</t>
  </si>
  <si>
    <t>YR25401171</t>
  </si>
  <si>
    <t>ZJV6</t>
  </si>
  <si>
    <t>SPBU 14282636 Arengka</t>
  </si>
  <si>
    <t>YR25400874</t>
  </si>
  <si>
    <t>ZJV8</t>
  </si>
  <si>
    <t>SPBU Banyuglugur</t>
  </si>
  <si>
    <t>YR25401078</t>
  </si>
  <si>
    <t>ZJV9</t>
  </si>
  <si>
    <t>IDM Mercy Raya</t>
  </si>
  <si>
    <t>YR25401076</t>
  </si>
  <si>
    <t>ZJW1</t>
  </si>
  <si>
    <t>IDM KH Nasution 105 Pkb</t>
  </si>
  <si>
    <t>YR25400779</t>
  </si>
  <si>
    <t>ZJW2</t>
  </si>
  <si>
    <t>IDM Narogong Dayeuh Bogor</t>
  </si>
  <si>
    <t>YR25400984</t>
  </si>
  <si>
    <t>ZJW6</t>
  </si>
  <si>
    <t>YR25400611</t>
  </si>
  <si>
    <t>ZJW8</t>
  </si>
  <si>
    <t>PKPRI Probolinggo</t>
  </si>
  <si>
    <t>YR25401067</t>
  </si>
  <si>
    <t>ZJW9</t>
  </si>
  <si>
    <t>SPBU 4453129 Rawalo</t>
  </si>
  <si>
    <t>YR25401188</t>
  </si>
  <si>
    <t>ZJX1</t>
  </si>
  <si>
    <t>IDM Khayangan III Pkb</t>
  </si>
  <si>
    <t>YR25400873</t>
  </si>
  <si>
    <t>ZJX2</t>
  </si>
  <si>
    <t>IDM Pahlawan Sanja Bogor</t>
  </si>
  <si>
    <t>YR25401028</t>
  </si>
  <si>
    <t>ZJX3</t>
  </si>
  <si>
    <t>Alfa Dwi Warna</t>
  </si>
  <si>
    <t>YR25401130</t>
  </si>
  <si>
    <t>ZJX6</t>
  </si>
  <si>
    <t>SPBU Sembilang</t>
  </si>
  <si>
    <t>YR25400856</t>
  </si>
  <si>
    <t>ZJX8</t>
  </si>
  <si>
    <t>AlfaMd Kedoya Raya</t>
  </si>
  <si>
    <t>YR25401081</t>
  </si>
  <si>
    <t>ZJX9</t>
  </si>
  <si>
    <t>Alfa Wedomartani</t>
  </si>
  <si>
    <t>YR25401148</t>
  </si>
  <si>
    <t>ZJY1</t>
  </si>
  <si>
    <t>IDM Ronggo Warsito Pkb</t>
  </si>
  <si>
    <t>YR25400563</t>
  </si>
  <si>
    <t>ZJY2</t>
  </si>
  <si>
    <t>IDM Plaza Niaga</t>
  </si>
  <si>
    <t>YR25400955</t>
  </si>
  <si>
    <t>ZJY3</t>
  </si>
  <si>
    <t>IDM Tanah Pasir III Pluit</t>
  </si>
  <si>
    <t>YR25401050</t>
  </si>
  <si>
    <t>ZJY5</t>
  </si>
  <si>
    <t>Omi Toko Hijau</t>
  </si>
  <si>
    <t>YR25401332</t>
  </si>
  <si>
    <t>ZJY6</t>
  </si>
  <si>
    <t>Toko Dunia Usaha</t>
  </si>
  <si>
    <t>YR25400467</t>
  </si>
  <si>
    <t>ZJY8</t>
  </si>
  <si>
    <t>AlfaMd Puri Kembangan</t>
  </si>
  <si>
    <t>YR25401326</t>
  </si>
  <si>
    <t>ZJZ1</t>
  </si>
  <si>
    <t>IDM Subrantas 32 TBAB</t>
  </si>
  <si>
    <t>YR25400853</t>
  </si>
  <si>
    <t>ZJZ2</t>
  </si>
  <si>
    <t>IDM Raya Puncak 86 Bogor</t>
  </si>
  <si>
    <t>YR25401057</t>
  </si>
  <si>
    <t>ZJZ3</t>
  </si>
  <si>
    <t>IDM Walang Baru VII</t>
  </si>
  <si>
    <t>YR25400548</t>
  </si>
  <si>
    <t>ZJZ5</t>
  </si>
  <si>
    <t>SPBU Shell Jatibening</t>
  </si>
  <si>
    <t>YR25401320</t>
  </si>
  <si>
    <t>ZJZ6</t>
  </si>
  <si>
    <t>Toserba Planet</t>
  </si>
  <si>
    <t>YR25400511</t>
  </si>
  <si>
    <t>ZJZ8</t>
  </si>
  <si>
    <t>YR25401017</t>
  </si>
  <si>
    <t>ZJZ9</t>
  </si>
  <si>
    <t>Ujung Berung</t>
  </si>
  <si>
    <t>YR25401129</t>
  </si>
  <si>
    <t>ZK33</t>
  </si>
  <si>
    <t>Puncak Mall Pgkl Pinang</t>
  </si>
  <si>
    <t>YO52200002</t>
  </si>
  <si>
    <t>ZK7L</t>
  </si>
  <si>
    <t>Alfa Sasak 3</t>
  </si>
  <si>
    <t>YT21400611</t>
  </si>
  <si>
    <t>ZK7R</t>
  </si>
  <si>
    <t>Alfa Benteng Batavia</t>
  </si>
  <si>
    <t>YT21400609</t>
  </si>
  <si>
    <t>ZK7T</t>
  </si>
  <si>
    <t>Alfa Komplek Taman Alfa</t>
  </si>
  <si>
    <t>YT21400656</t>
  </si>
  <si>
    <t>ZK7W</t>
  </si>
  <si>
    <t>Alfa Lingkungan III</t>
  </si>
  <si>
    <t>YT21400710</t>
  </si>
  <si>
    <t>ZK7Y</t>
  </si>
  <si>
    <t>Alfa Pondok Randu</t>
  </si>
  <si>
    <t>YT21400605</t>
  </si>
  <si>
    <t>ZK8M</t>
  </si>
  <si>
    <t>IDM Taman Hidup Baru Jkt</t>
  </si>
  <si>
    <t>YT21400467</t>
  </si>
  <si>
    <t>ZK8Q</t>
  </si>
  <si>
    <t>Alfa Raya Kembangan</t>
  </si>
  <si>
    <t>YT21400614</t>
  </si>
  <si>
    <t>ZK8U</t>
  </si>
  <si>
    <t>Alfa Panjang Green Garden</t>
  </si>
  <si>
    <t>YT21400708</t>
  </si>
  <si>
    <t>ZK8X</t>
  </si>
  <si>
    <t>Alfa Meruya Utara</t>
  </si>
  <si>
    <t>YT21400775</t>
  </si>
  <si>
    <t>ZK97</t>
  </si>
  <si>
    <t>Apotek K24 Plumpang</t>
  </si>
  <si>
    <t>YK20200911</t>
  </si>
  <si>
    <t>ZK98</t>
  </si>
  <si>
    <t>IDM BKKBN Mustika Jaya</t>
  </si>
  <si>
    <t>YK20201166</t>
  </si>
  <si>
    <t>ZK99</t>
  </si>
  <si>
    <t>Indomaret MT Haryono CRM 2</t>
  </si>
  <si>
    <t>YK20201176</t>
  </si>
  <si>
    <t>ZK9K</t>
  </si>
  <si>
    <t>Alfa Pekapuran</t>
  </si>
  <si>
    <t>YT21400686</t>
  </si>
  <si>
    <t>ZK9L</t>
  </si>
  <si>
    <t>Alfa Angke Jaya</t>
  </si>
  <si>
    <t>YT21400628</t>
  </si>
  <si>
    <t>ZKA3</t>
  </si>
  <si>
    <t>AlfaMd Ruko DJava</t>
  </si>
  <si>
    <t>YR25401439</t>
  </si>
  <si>
    <t>ZKA5</t>
  </si>
  <si>
    <t>Yogya Brebes</t>
  </si>
  <si>
    <t>YR25401365</t>
  </si>
  <si>
    <t>ZKA6</t>
  </si>
  <si>
    <t>SPBU Shell Kemayoran</t>
  </si>
  <si>
    <t>YR25401162</t>
  </si>
  <si>
    <t>ZKA7</t>
  </si>
  <si>
    <t>IDM Panjang Kampung Baru</t>
  </si>
  <si>
    <t>YR25401281</t>
  </si>
  <si>
    <t>ZKB3</t>
  </si>
  <si>
    <t>AlfaMd Spr Gatot Subroto</t>
  </si>
  <si>
    <t>YR25401401</t>
  </si>
  <si>
    <t>ZKB5</t>
  </si>
  <si>
    <t>SPBU Ngentrong</t>
  </si>
  <si>
    <t>YR25401417</t>
  </si>
  <si>
    <t>ZKB6</t>
  </si>
  <si>
    <t>Ramayana Plaza Jatinegara</t>
  </si>
  <si>
    <t>YR25401101</t>
  </si>
  <si>
    <t>ZKB7</t>
  </si>
  <si>
    <t>Graha PAS Cipondoh</t>
  </si>
  <si>
    <t>YR25401407</t>
  </si>
  <si>
    <t>ZKC3</t>
  </si>
  <si>
    <t>AlfaMd Villa Bekasi Indah</t>
  </si>
  <si>
    <t>YR25401376</t>
  </si>
  <si>
    <t>ZKC5</t>
  </si>
  <si>
    <t>PT Putrateja Sempurna</t>
  </si>
  <si>
    <t>YR25401415</t>
  </si>
  <si>
    <t>ZKC6</t>
  </si>
  <si>
    <t>YR25401124</t>
  </si>
  <si>
    <t>ZKC7</t>
  </si>
  <si>
    <t>YR25401459</t>
  </si>
  <si>
    <t>ZKD3</t>
  </si>
  <si>
    <t>AlfaMd Babelan</t>
  </si>
  <si>
    <t>YR25401461</t>
  </si>
  <si>
    <t>ZKD5</t>
  </si>
  <si>
    <t>Toko Yan Pasar Kemis</t>
  </si>
  <si>
    <t>YR25401437</t>
  </si>
  <si>
    <t>ZKD6</t>
  </si>
  <si>
    <t>Apt Maple Park</t>
  </si>
  <si>
    <t>YR25401054</t>
  </si>
  <si>
    <t>ZKD7</t>
  </si>
  <si>
    <t>Tomang Tol Plaza Ciledug</t>
  </si>
  <si>
    <t>YR25401359</t>
  </si>
  <si>
    <t>ZKE3</t>
  </si>
  <si>
    <t>AlfaMd Exit Tol Bks Timur</t>
  </si>
  <si>
    <t>YR25401431</t>
  </si>
  <si>
    <t>ZKE5</t>
  </si>
  <si>
    <t>Aeon Sentul</t>
  </si>
  <si>
    <t>YR25401373</t>
  </si>
  <si>
    <t>ZKE6</t>
  </si>
  <si>
    <t>IDM Fresh Imogiri Km 7</t>
  </si>
  <si>
    <t>YR25401003</t>
  </si>
  <si>
    <t>ZKE7</t>
  </si>
  <si>
    <t>SPBU 3415603 Jayanti Tgr</t>
  </si>
  <si>
    <t>YR25401441</t>
  </si>
  <si>
    <t>ZKF5</t>
  </si>
  <si>
    <t>Dakota</t>
  </si>
  <si>
    <t>YR25401406</t>
  </si>
  <si>
    <t>ZKF7</t>
  </si>
  <si>
    <t>Alfa Lontar Raya</t>
  </si>
  <si>
    <t>YR25401473</t>
  </si>
  <si>
    <t>ZKH3</t>
  </si>
  <si>
    <t>AlfaMd Ruko Jababeka</t>
  </si>
  <si>
    <t>YR25401458</t>
  </si>
  <si>
    <t>ZKH5</t>
  </si>
  <si>
    <t>YR25401395</t>
  </si>
  <si>
    <t>ZKH6</t>
  </si>
  <si>
    <t>Minimarket Safari</t>
  </si>
  <si>
    <t>YR25401044</t>
  </si>
  <si>
    <t>YR25401367</t>
  </si>
  <si>
    <t>ZKJ6</t>
  </si>
  <si>
    <t>AlfaMd Inpres Jaktim</t>
  </si>
  <si>
    <t>YR25401286</t>
  </si>
  <si>
    <t>ZKJ7</t>
  </si>
  <si>
    <t>Alfa Daan Mogot</t>
  </si>
  <si>
    <t>YR25401447</t>
  </si>
  <si>
    <t>ZKJ9</t>
  </si>
  <si>
    <t>IDM A Yani Pacitan</t>
  </si>
  <si>
    <t>YR25401666</t>
  </si>
  <si>
    <t>ZKK3</t>
  </si>
  <si>
    <t>IDM Newton Square</t>
  </si>
  <si>
    <t>YR25401363</t>
  </si>
  <si>
    <t>ZKK5</t>
  </si>
  <si>
    <t>Lippo Plaza Sidoarjo</t>
  </si>
  <si>
    <t>YR25401368</t>
  </si>
  <si>
    <t>ZKK6</t>
  </si>
  <si>
    <t>AlfaMd H Naman</t>
  </si>
  <si>
    <t>YR25401352</t>
  </si>
  <si>
    <t>ZKK7</t>
  </si>
  <si>
    <t>Alfa Taman Kencana</t>
  </si>
  <si>
    <t>YR25401462</t>
  </si>
  <si>
    <t>ZKK9</t>
  </si>
  <si>
    <t>Idm Kol H Burlian</t>
  </si>
  <si>
    <t>YR25401604</t>
  </si>
  <si>
    <t>ZKL5</t>
  </si>
  <si>
    <t>DanDan Harapan Baru</t>
  </si>
  <si>
    <t>YR25401393</t>
  </si>
  <si>
    <t>ZKL6</t>
  </si>
  <si>
    <t>Alfa Sunan Drajad Jaktim</t>
  </si>
  <si>
    <t>YR25401179</t>
  </si>
  <si>
    <t>ZKL7</t>
  </si>
  <si>
    <t>YR25401430</t>
  </si>
  <si>
    <t>ZKM3</t>
  </si>
  <si>
    <t>AlfaMd Pasar Jengkol</t>
  </si>
  <si>
    <t>YR25401472</t>
  </si>
  <si>
    <t>ZKM5</t>
  </si>
  <si>
    <t>Alfa KH Dewantara</t>
  </si>
  <si>
    <t>YR25401413</t>
  </si>
  <si>
    <t>ZKM6</t>
  </si>
  <si>
    <t>Alfa Pramuka III</t>
  </si>
  <si>
    <t>YR25401103</t>
  </si>
  <si>
    <t>ZKM7</t>
  </si>
  <si>
    <t>Alfa Tmn Plm Lestari III</t>
  </si>
  <si>
    <t>YR25401422</t>
  </si>
  <si>
    <t>ZKM9</t>
  </si>
  <si>
    <t>IDM Simpang Kerjan</t>
  </si>
  <si>
    <t>YR25401706</t>
  </si>
  <si>
    <t>ZKN3</t>
  </si>
  <si>
    <t>AlfaMd Gunung Sindur</t>
  </si>
  <si>
    <t>YR25401454</t>
  </si>
  <si>
    <t>ZKN5</t>
  </si>
  <si>
    <t>AlfaMd Radio Dalam</t>
  </si>
  <si>
    <t>YR25401429</t>
  </si>
  <si>
    <t>ZKN6</t>
  </si>
  <si>
    <t>IDM Lgkr Duren Sawit 56</t>
  </si>
  <si>
    <t>YR25400912</t>
  </si>
  <si>
    <t>ZKN7</t>
  </si>
  <si>
    <t>YR25401464</t>
  </si>
  <si>
    <t>ZKN9</t>
  </si>
  <si>
    <t>IDM Pierre Tendean</t>
  </si>
  <si>
    <t>YR25401681</t>
  </si>
  <si>
    <t>ZKP5</t>
  </si>
  <si>
    <t>Superindo Gajah Mungkur</t>
  </si>
  <si>
    <t>YR25401381</t>
  </si>
  <si>
    <t>ZKP6</t>
  </si>
  <si>
    <t>IDM Dermaga III</t>
  </si>
  <si>
    <t>YR25401027</t>
  </si>
  <si>
    <t>ZKP7</t>
  </si>
  <si>
    <t>Alfa Raya Balung 2</t>
  </si>
  <si>
    <t>YR25401444</t>
  </si>
  <si>
    <t>ZKQ5</t>
  </si>
  <si>
    <t>RnB Grill Resto</t>
  </si>
  <si>
    <t>YR25401387</t>
  </si>
  <si>
    <t>ZKQ6</t>
  </si>
  <si>
    <t>IDM Jatinegara Barat II</t>
  </si>
  <si>
    <t>YR25401040</t>
  </si>
  <si>
    <t>ZKQ7</t>
  </si>
  <si>
    <t>SPBU Podorejo</t>
  </si>
  <si>
    <t>YR25401408</t>
  </si>
  <si>
    <t>ZKQ9</t>
  </si>
  <si>
    <t>AlfaMd Hawai</t>
  </si>
  <si>
    <t>YR25401682</t>
  </si>
  <si>
    <t>ZKR3</t>
  </si>
  <si>
    <t>IDM Bisma Raya</t>
  </si>
  <si>
    <t>YR25401432</t>
  </si>
  <si>
    <t>ZKR5</t>
  </si>
  <si>
    <t>Alwi Ramadhan Rangkuti</t>
  </si>
  <si>
    <t>Sibolga</t>
  </si>
  <si>
    <t>SSI PADANG SIDEMPUAN</t>
  </si>
  <si>
    <t>Padang Sidempuan</t>
  </si>
  <si>
    <t>YR25401385</t>
  </si>
  <si>
    <t>ZKR6</t>
  </si>
  <si>
    <t>IDM Pondok Kopi Ujung</t>
  </si>
  <si>
    <t>YR25401138</t>
  </si>
  <si>
    <t>ZKR7</t>
  </si>
  <si>
    <t>AFA ADA Grosera</t>
  </si>
  <si>
    <t>YR25401440</t>
  </si>
  <si>
    <t>ZKR9</t>
  </si>
  <si>
    <t>Alfa Padat Karya</t>
  </si>
  <si>
    <t>YR25401653</t>
  </si>
  <si>
    <t>ZKT3</t>
  </si>
  <si>
    <t>IDM Boulevard III Klp Gdg</t>
  </si>
  <si>
    <t>YR25401427</t>
  </si>
  <si>
    <t>ZKT5</t>
  </si>
  <si>
    <t>YR25401372</t>
  </si>
  <si>
    <t>ZKT6</t>
  </si>
  <si>
    <t>IDM Pulo Gebang Raya II</t>
  </si>
  <si>
    <t>YR25400993</t>
  </si>
  <si>
    <t>ZKT7</t>
  </si>
  <si>
    <t>SPBU Larangan</t>
  </si>
  <si>
    <t>YR25401457</t>
  </si>
  <si>
    <t>ZKT9</t>
  </si>
  <si>
    <t>Alfa Sat HM Rafii</t>
  </si>
  <si>
    <t>YR25401598</t>
  </si>
  <si>
    <t>ZKU3</t>
  </si>
  <si>
    <t>DanDan Barata Tgr</t>
  </si>
  <si>
    <t>YR25401471</t>
  </si>
  <si>
    <t>ZKU6</t>
  </si>
  <si>
    <t>IDM Raya Mauk Km 5</t>
  </si>
  <si>
    <t>YR25401052</t>
  </si>
  <si>
    <t>ZKU7</t>
  </si>
  <si>
    <t>IDM Cimuning 10</t>
  </si>
  <si>
    <t>YR25401421</t>
  </si>
  <si>
    <t>ZKV3</t>
  </si>
  <si>
    <t>DanDan Telaga Bestari</t>
  </si>
  <si>
    <t>YR25401379</t>
  </si>
  <si>
    <t>ZKV6</t>
  </si>
  <si>
    <t>IDM HOS Cokroaminoto Tgr</t>
  </si>
  <si>
    <t>YR25401119</t>
  </si>
  <si>
    <t>ZKV9</t>
  </si>
  <si>
    <t>Indomaret G Obos Induk</t>
  </si>
  <si>
    <t>YR25401698</t>
  </si>
  <si>
    <t>ZKW3</t>
  </si>
  <si>
    <t>IDM Biak</t>
  </si>
  <si>
    <t>YR25401419</t>
  </si>
  <si>
    <t>ZKW9</t>
  </si>
  <si>
    <t xml:space="preserve">IDM Soekarno Hatta </t>
  </si>
  <si>
    <t>YR25401631</t>
  </si>
  <si>
    <t>ZKX3</t>
  </si>
  <si>
    <t>IDM Pesanggrahan I</t>
  </si>
  <si>
    <t>YR25401371</t>
  </si>
  <si>
    <t>ZKX6</t>
  </si>
  <si>
    <t>IDM Kebon Kacang II</t>
  </si>
  <si>
    <t>YR25401006</t>
  </si>
  <si>
    <t>ZKX7</t>
  </si>
  <si>
    <t>Alfa Bumi Cikarang Asri</t>
  </si>
  <si>
    <t>YR25401451</t>
  </si>
  <si>
    <t>ZKX9</t>
  </si>
  <si>
    <t>IDM Poros Kabo</t>
  </si>
  <si>
    <t>YR25401627</t>
  </si>
  <si>
    <t>ZKY5</t>
  </si>
  <si>
    <t>Alfa S Parman</t>
  </si>
  <si>
    <t>YR25401360</t>
  </si>
  <si>
    <t>ZKY7</t>
  </si>
  <si>
    <t>Alfa Tegal Gede Cikarang</t>
  </si>
  <si>
    <t>YR25401476</t>
  </si>
  <si>
    <t>ZKY9</t>
  </si>
  <si>
    <t>AlfaMD Panjaitan 2</t>
  </si>
  <si>
    <t>YR25401656</t>
  </si>
  <si>
    <t>ZKZ3</t>
  </si>
  <si>
    <t>Yogya Pekalongan</t>
  </si>
  <si>
    <t>YR25401416</t>
  </si>
  <si>
    <t>ZKZ5</t>
  </si>
  <si>
    <t>Home Duta Sultan Agung</t>
  </si>
  <si>
    <t>YR25401361</t>
  </si>
  <si>
    <t>ZKZ6</t>
  </si>
  <si>
    <t>IDM Tanah Abang III</t>
  </si>
  <si>
    <t>YR25401186</t>
  </si>
  <si>
    <t>ZKZ7</t>
  </si>
  <si>
    <t>AlfaMd Gramapuri</t>
  </si>
  <si>
    <t>YR25401436</t>
  </si>
  <si>
    <t>ZKZ9</t>
  </si>
  <si>
    <t>RS Mata JEC Candi</t>
  </si>
  <si>
    <t>(08:30 - 19:30)</t>
  </si>
  <si>
    <t>YR25401662</t>
  </si>
  <si>
    <t>ZL01</t>
  </si>
  <si>
    <t>Alfa Abdul Fatah Hasan</t>
  </si>
  <si>
    <t>YT21400567</t>
  </si>
  <si>
    <t>ZL04</t>
  </si>
  <si>
    <t>Alfa Kebagusan II</t>
  </si>
  <si>
    <t>YT21400528</t>
  </si>
  <si>
    <t>ZL1A</t>
  </si>
  <si>
    <t>IDM Pupan Ciputat</t>
  </si>
  <si>
    <t>YT21400345</t>
  </si>
  <si>
    <t>ZL1E</t>
  </si>
  <si>
    <t>RS EMC Alam Sutera</t>
  </si>
  <si>
    <t>YM68200970</t>
  </si>
  <si>
    <t>ZL4A</t>
  </si>
  <si>
    <t>IDM Tandes Surabaya</t>
  </si>
  <si>
    <t>YT21400014</t>
  </si>
  <si>
    <t>ZL58</t>
  </si>
  <si>
    <t>IDM Goa Ria 61</t>
  </si>
  <si>
    <t>YT21400142</t>
  </si>
  <si>
    <t>ZL66</t>
  </si>
  <si>
    <t>YK21200108</t>
  </si>
  <si>
    <t>ZL67</t>
  </si>
  <si>
    <t>AlfaMd Toddopuli</t>
  </si>
  <si>
    <t>YT21400541</t>
  </si>
  <si>
    <t>ZL75</t>
  </si>
  <si>
    <t>Indomaret Villa Gading Harapan Raya CRM 2</t>
  </si>
  <si>
    <t>YK20201160</t>
  </si>
  <si>
    <t>ZL76</t>
  </si>
  <si>
    <t>Alfa Jatijajar II Depok</t>
  </si>
  <si>
    <t>YK20201140</t>
  </si>
  <si>
    <t>ZL77</t>
  </si>
  <si>
    <t>AlfaMd Golden City</t>
  </si>
  <si>
    <t>YK20201183</t>
  </si>
  <si>
    <t>ZL7J</t>
  </si>
  <si>
    <t>Alfa Tanah Sereal</t>
  </si>
  <si>
    <t>YT21400651</t>
  </si>
  <si>
    <t>ZL80</t>
  </si>
  <si>
    <t>AlfaMd Jati Makmur</t>
  </si>
  <si>
    <t>YK20201169</t>
  </si>
  <si>
    <t>ZL82</t>
  </si>
  <si>
    <t>YK20201157</t>
  </si>
  <si>
    <t>ZL84</t>
  </si>
  <si>
    <t>Alfa Ciracas II</t>
  </si>
  <si>
    <t>YK20201168</t>
  </si>
  <si>
    <t>ZL85</t>
  </si>
  <si>
    <t>IDM Kapas Krampung Sby</t>
  </si>
  <si>
    <t>YK20201069</t>
  </si>
  <si>
    <t>ZL87</t>
  </si>
  <si>
    <t>LotteM Kuningan City</t>
  </si>
  <si>
    <t>YK20201071</t>
  </si>
  <si>
    <t>ZL88</t>
  </si>
  <si>
    <t>IDM Akses Tol Cibubur</t>
  </si>
  <si>
    <t>YK20201133</t>
  </si>
  <si>
    <t>ZL89</t>
  </si>
  <si>
    <t>IDM Kejayaan II Depok</t>
  </si>
  <si>
    <t>YK20201116</t>
  </si>
  <si>
    <t>ZL91</t>
  </si>
  <si>
    <t>IDM Pondok Jaya II Btr</t>
  </si>
  <si>
    <t>YK20201063</t>
  </si>
  <si>
    <t>ZL92</t>
  </si>
  <si>
    <t>AlfaMd Villa Mutiara</t>
  </si>
  <si>
    <t>YT21400412</t>
  </si>
  <si>
    <t>ZLA1</t>
  </si>
  <si>
    <t>Alfa Sukarno Hatta Sltga</t>
  </si>
  <si>
    <t>YR25400178</t>
  </si>
  <si>
    <t>ZLA2</t>
  </si>
  <si>
    <t>Alfa Purnama Pontianak</t>
  </si>
  <si>
    <t>YR25400300</t>
  </si>
  <si>
    <t>ZLA3</t>
  </si>
  <si>
    <t>AlfaMd Kayadoe</t>
  </si>
  <si>
    <t>YR25400216</t>
  </si>
  <si>
    <t>ZLA6</t>
  </si>
  <si>
    <t>SPBU Shell Pekayon Bekasi</t>
  </si>
  <si>
    <t>YR25401390</t>
  </si>
  <si>
    <t>ZLA8</t>
  </si>
  <si>
    <t>Kudus Ext Mall</t>
  </si>
  <si>
    <t>YR25401690</t>
  </si>
  <si>
    <t>ZLA9</t>
  </si>
  <si>
    <t>Gedung Datascrip</t>
  </si>
  <si>
    <t>YR25401618</t>
  </si>
  <si>
    <t>ZLB1</t>
  </si>
  <si>
    <t>Alfa Patangpuluhan</t>
  </si>
  <si>
    <t>YR25400123</t>
  </si>
  <si>
    <t>ZLB2</t>
  </si>
  <si>
    <t>Alfa Tambelan Sampit</t>
  </si>
  <si>
    <t>YR25400063</t>
  </si>
  <si>
    <t>ZLB3</t>
  </si>
  <si>
    <t>AlfaMd Dok 9 Papua</t>
  </si>
  <si>
    <t>YR25400068</t>
  </si>
  <si>
    <t>ZLB6</t>
  </si>
  <si>
    <t>SPBU Shell Raden Inten</t>
  </si>
  <si>
    <t>YR25401460</t>
  </si>
  <si>
    <t>ZLB8</t>
  </si>
  <si>
    <t>Prambanan</t>
  </si>
  <si>
    <t>YR25401663</t>
  </si>
  <si>
    <t>ZLB9</t>
  </si>
  <si>
    <t>Apotek Wellings PIK II</t>
  </si>
  <si>
    <t>YR25401619</t>
  </si>
  <si>
    <t>ZLC1</t>
  </si>
  <si>
    <t>Alfa AM Sangaji Yogya</t>
  </si>
  <si>
    <t>YR25400145</t>
  </si>
  <si>
    <t>ZLC2</t>
  </si>
  <si>
    <t>Alfa Yam Sabran Pontianak</t>
  </si>
  <si>
    <t>YR25400082</t>
  </si>
  <si>
    <t>ZLC3</t>
  </si>
  <si>
    <t>Alfa Trans Aloe Saboe</t>
  </si>
  <si>
    <t>YR25400202</t>
  </si>
  <si>
    <t>ZLC8</t>
  </si>
  <si>
    <t>Bravo Swalayan Cepu</t>
  </si>
  <si>
    <t>YR25401704</t>
  </si>
  <si>
    <t>ZLD1</t>
  </si>
  <si>
    <t>Alfa Bangun Tapan</t>
  </si>
  <si>
    <t>YR25400064</t>
  </si>
  <si>
    <t>ZLD7</t>
  </si>
  <si>
    <t>IDM Adam Malik Ciledug</t>
  </si>
  <si>
    <t>YR25401671</t>
  </si>
  <si>
    <t>ZLE1</t>
  </si>
  <si>
    <t>Alfa Bangunharjo Bantul</t>
  </si>
  <si>
    <t>YR25400175</t>
  </si>
  <si>
    <t>ZLE2</t>
  </si>
  <si>
    <t>Alfa Kampung Jawa Singkw</t>
  </si>
  <si>
    <t>YR25400247</t>
  </si>
  <si>
    <t>ZLE3</t>
  </si>
  <si>
    <t>IDM Kenten City</t>
  </si>
  <si>
    <t>YR25400054</t>
  </si>
  <si>
    <t>ZLE6</t>
  </si>
  <si>
    <t>Apotek Roxy Pitara</t>
  </si>
  <si>
    <t>YR25401380</t>
  </si>
  <si>
    <t>ZLE7</t>
  </si>
  <si>
    <t>Alfa Menceng Raya III</t>
  </si>
  <si>
    <t>YR25401700</t>
  </si>
  <si>
    <t>ZLF1</t>
  </si>
  <si>
    <t>Alfa Berbah Sleman</t>
  </si>
  <si>
    <t>YR25400301</t>
  </si>
  <si>
    <t>ZLF2</t>
  </si>
  <si>
    <t>Alfa Roban Singkawang</t>
  </si>
  <si>
    <t>YR25400296</t>
  </si>
  <si>
    <t>ZLF3</t>
  </si>
  <si>
    <t>Grand Charly KTV</t>
  </si>
  <si>
    <t>YR25400235</t>
  </si>
  <si>
    <t>ZLF6</t>
  </si>
  <si>
    <t>IDM Rahayu</t>
  </si>
  <si>
    <t>YR25401370</t>
  </si>
  <si>
    <t>ZLF7</t>
  </si>
  <si>
    <t>SPBU 4451205 Batang</t>
  </si>
  <si>
    <t>YR25401378</t>
  </si>
  <si>
    <t>ZLF8</t>
  </si>
  <si>
    <t>AlfaMd Suka Hati</t>
  </si>
  <si>
    <t>YR25401680</t>
  </si>
  <si>
    <t>ZLH2</t>
  </si>
  <si>
    <t>AlfaMd Jensud Pinrang</t>
  </si>
  <si>
    <t>YR25400160</t>
  </si>
  <si>
    <t>ZLH6</t>
  </si>
  <si>
    <t>Alfa Tirtayasa 3</t>
  </si>
  <si>
    <t>YR25401391</t>
  </si>
  <si>
    <t>ZLH7</t>
  </si>
  <si>
    <t>Yogya Tegal</t>
  </si>
  <si>
    <t>YR25401404</t>
  </si>
  <si>
    <t>ZLH8</t>
  </si>
  <si>
    <t>AlfaMd Citra IndahJonggol</t>
  </si>
  <si>
    <t>YR25401686</t>
  </si>
  <si>
    <t>ZLJ1</t>
  </si>
  <si>
    <t>Alfa Magelang KM 5 6</t>
  </si>
  <si>
    <t>YR25400013</t>
  </si>
  <si>
    <t>ZLJ2</t>
  </si>
  <si>
    <t>AlfaMd Sukawati Bone</t>
  </si>
  <si>
    <t>YR25400242</t>
  </si>
  <si>
    <t>ZLJ6</t>
  </si>
  <si>
    <t>Mal ASHTA</t>
  </si>
  <si>
    <t>YR25401405</t>
  </si>
  <si>
    <t>ZLJ7</t>
  </si>
  <si>
    <t>Superindo Sonosewu</t>
  </si>
  <si>
    <t>YR25401375</t>
  </si>
  <si>
    <t>ZLJ8</t>
  </si>
  <si>
    <t>AlfaMd Anggadita Karawang</t>
  </si>
  <si>
    <t>YR25401629</t>
  </si>
  <si>
    <t>ZLK1</t>
  </si>
  <si>
    <t>Alfa Prambanan I</t>
  </si>
  <si>
    <t>YR25400132</t>
  </si>
  <si>
    <t>ZLK2</t>
  </si>
  <si>
    <t>Alfa Langowan Timur</t>
  </si>
  <si>
    <t>YR25400133</t>
  </si>
  <si>
    <t>ZLK6</t>
  </si>
  <si>
    <t>SPBU 3415504 Paku Haji</t>
  </si>
  <si>
    <t>YR25401382</t>
  </si>
  <si>
    <t>ZLK7</t>
  </si>
  <si>
    <t>Superindo Pakelan</t>
  </si>
  <si>
    <t>YR25401384</t>
  </si>
  <si>
    <t>ZLL1</t>
  </si>
  <si>
    <t>ASG Mart Ampel</t>
  </si>
  <si>
    <t>YR25400297</t>
  </si>
  <si>
    <t>ZLL2</t>
  </si>
  <si>
    <t>Alfa Tondano Timur</t>
  </si>
  <si>
    <t>YR25400269</t>
  </si>
  <si>
    <t>ZLL3</t>
  </si>
  <si>
    <t>IDM Sekaran Raya</t>
  </si>
  <si>
    <t>YR25400220</t>
  </si>
  <si>
    <t>ZLL6</t>
  </si>
  <si>
    <t>Yogya Pemalang</t>
  </si>
  <si>
    <t>YR25401399</t>
  </si>
  <si>
    <t>YR25401463</t>
  </si>
  <si>
    <t>ZLL8</t>
  </si>
  <si>
    <t>AlfaMd Tarumajaya</t>
  </si>
  <si>
    <t>YR25401708</t>
  </si>
  <si>
    <t>ZLM1</t>
  </si>
  <si>
    <t>Malioboro Shopping Mall</t>
  </si>
  <si>
    <t>YR25400109</t>
  </si>
  <si>
    <t>ZLM2</t>
  </si>
  <si>
    <t>AlfaMd Gerbang Ranometo</t>
  </si>
  <si>
    <t>YR25400264</t>
  </si>
  <si>
    <t>ZLM3</t>
  </si>
  <si>
    <t>WR Supratman Juwana</t>
  </si>
  <si>
    <t>YR25400289</t>
  </si>
  <si>
    <t>ZLM7</t>
  </si>
  <si>
    <t>Superindo Imam Bonjol 3</t>
  </si>
  <si>
    <t>YR25401357</t>
  </si>
  <si>
    <t>ZLN1</t>
  </si>
  <si>
    <t>BJ Home Yogya</t>
  </si>
  <si>
    <t>YR25400265</t>
  </si>
  <si>
    <t>ZLN3</t>
  </si>
  <si>
    <t>SPBU Tanggul Angin</t>
  </si>
  <si>
    <t>YR25400268</t>
  </si>
  <si>
    <t>ZLN7</t>
  </si>
  <si>
    <t>Hotel Aston Purwokerto</t>
  </si>
  <si>
    <t>YR25401386</t>
  </si>
  <si>
    <t>ZLN8</t>
  </si>
  <si>
    <t>AlfaMd Ujung Harapan</t>
  </si>
  <si>
    <t>YR25401713</t>
  </si>
  <si>
    <t>ZLP1</t>
  </si>
  <si>
    <t>Alfa Sonosewu</t>
  </si>
  <si>
    <t>YR25400040</t>
  </si>
  <si>
    <t>ZLP3</t>
  </si>
  <si>
    <t>Alfa Juanda I004 Cilacap</t>
  </si>
  <si>
    <t>YR25400074</t>
  </si>
  <si>
    <t>ZLP7</t>
  </si>
  <si>
    <t>SPBU 4451219 Kalikuto</t>
  </si>
  <si>
    <t>YR25401410</t>
  </si>
  <si>
    <t>ZLP8</t>
  </si>
  <si>
    <t>AlfaMd Kampung Melayu</t>
  </si>
  <si>
    <t>YR25401654</t>
  </si>
  <si>
    <t>ZLQ1</t>
  </si>
  <si>
    <t>IDM Mataram</t>
  </si>
  <si>
    <t>YR25400114</t>
  </si>
  <si>
    <t>ZLQ3</t>
  </si>
  <si>
    <t>Nirmala Estate</t>
  </si>
  <si>
    <t>YR25400073</t>
  </si>
  <si>
    <t>ZLQ7</t>
  </si>
  <si>
    <t>Toko Manis Raya</t>
  </si>
  <si>
    <t>YR25401409</t>
  </si>
  <si>
    <t>ZLQ8</t>
  </si>
  <si>
    <t>Superindo XT Square</t>
  </si>
  <si>
    <t>YR25401661</t>
  </si>
  <si>
    <t>ZLR1</t>
  </si>
  <si>
    <t>YR25400002</t>
  </si>
  <si>
    <t>ZLR3</t>
  </si>
  <si>
    <t>Purnama Swalayan</t>
  </si>
  <si>
    <t>YR25400304</t>
  </si>
  <si>
    <t>ZLR7</t>
  </si>
  <si>
    <t>Alfa Menceng Raya Jakbar</t>
  </si>
  <si>
    <t>YR25401620</t>
  </si>
  <si>
    <t>ZLR8</t>
  </si>
  <si>
    <t>SPBU Cibalong 3346101</t>
  </si>
  <si>
    <t>YR25401601</t>
  </si>
  <si>
    <t>ZLT1</t>
  </si>
  <si>
    <t>Jogjatronik</t>
  </si>
  <si>
    <t>YR25400001</t>
  </si>
  <si>
    <t>ZLT2</t>
  </si>
  <si>
    <t>IDM Panciro Gowa</t>
  </si>
  <si>
    <t>YR25400166</t>
  </si>
  <si>
    <t>ZLT3</t>
  </si>
  <si>
    <t>CK Parangtritis</t>
  </si>
  <si>
    <t>YR25400240</t>
  </si>
  <si>
    <t>ZLT7</t>
  </si>
  <si>
    <t>Kopi Soe Madiun</t>
  </si>
  <si>
    <t>YR25401701</t>
  </si>
  <si>
    <t>ZLT8</t>
  </si>
  <si>
    <t>RS Medina Garut</t>
  </si>
  <si>
    <t>YR25401581</t>
  </si>
  <si>
    <t>YR25400080</t>
  </si>
  <si>
    <t>ZLU3</t>
  </si>
  <si>
    <t>Alfa Pademangan III</t>
  </si>
  <si>
    <t>YR25400127</t>
  </si>
  <si>
    <t>ZLU7</t>
  </si>
  <si>
    <t>SPBU Mastrip</t>
  </si>
  <si>
    <t>YR25401605</t>
  </si>
  <si>
    <t>ZLU8</t>
  </si>
  <si>
    <t>Toko Daging Nusantara</t>
  </si>
  <si>
    <t>YR25401695</t>
  </si>
  <si>
    <t>ZLV1</t>
  </si>
  <si>
    <t>Taman Siswa</t>
  </si>
  <si>
    <t>YR25400200</t>
  </si>
  <si>
    <t>ZLV2</t>
  </si>
  <si>
    <t>AlfaMd Tawaeli Palu</t>
  </si>
  <si>
    <t>YR25400167</t>
  </si>
  <si>
    <t>ZLV3</t>
  </si>
  <si>
    <t>IDM Pasar Jember Kudus</t>
  </si>
  <si>
    <t>YR25400148</t>
  </si>
  <si>
    <t>ZLV5</t>
  </si>
  <si>
    <t>SPBU 3415106 Cipondoh</t>
  </si>
  <si>
    <t>YR25401766</t>
  </si>
  <si>
    <t>ZLV7</t>
  </si>
  <si>
    <t>SPBU Pertamina Plaosan</t>
  </si>
  <si>
    <t>YR25401602</t>
  </si>
  <si>
    <t>ZLV8</t>
  </si>
  <si>
    <t>SPBU 3415311 Cisauk</t>
  </si>
  <si>
    <t>YR25401668</t>
  </si>
  <si>
    <t>ZLW1</t>
  </si>
  <si>
    <t>Toko Progo</t>
  </si>
  <si>
    <t>YR25400154</t>
  </si>
  <si>
    <t>ZLW2</t>
  </si>
  <si>
    <t>Alfa Madidir Bitung</t>
  </si>
  <si>
    <t>YR25400106</t>
  </si>
  <si>
    <t>ZLW3</t>
  </si>
  <si>
    <t>YR25400192</t>
  </si>
  <si>
    <t>ZLW5</t>
  </si>
  <si>
    <t>SPBU 3415127 Ps Baru</t>
  </si>
  <si>
    <t>YR25401731</t>
  </si>
  <si>
    <t>ZLW7</t>
  </si>
  <si>
    <t>Psr Jaya Cilincing</t>
  </si>
  <si>
    <t>YR25401669</t>
  </si>
  <si>
    <t>ZLW8</t>
  </si>
  <si>
    <t>SPBU 3415130 Kb Nanas</t>
  </si>
  <si>
    <t>YR25401646</t>
  </si>
  <si>
    <t>ZLX1</t>
  </si>
  <si>
    <t>Alfa Budi Karya Ptk</t>
  </si>
  <si>
    <t>YR25400271</t>
  </si>
  <si>
    <t>ZLX3</t>
  </si>
  <si>
    <t>Laris Kartasura</t>
  </si>
  <si>
    <t>YR25400162</t>
  </si>
  <si>
    <t>ZLX5</t>
  </si>
  <si>
    <t>Omi Yan Mart</t>
  </si>
  <si>
    <t>YR25401820</t>
  </si>
  <si>
    <t>ZLX7</t>
  </si>
  <si>
    <t>Superindo Dongkelan</t>
  </si>
  <si>
    <t>YR25401634</t>
  </si>
  <si>
    <t>ZLX8</t>
  </si>
  <si>
    <t>SPBU 4450219 Banyumanik</t>
  </si>
  <si>
    <t>YR25401577</t>
  </si>
  <si>
    <t>ZLY1</t>
  </si>
  <si>
    <t>Alfa Jembatan Kapuas II</t>
  </si>
  <si>
    <t>YR25400018</t>
  </si>
  <si>
    <t>ZLY3</t>
  </si>
  <si>
    <t>IDM KITW</t>
  </si>
  <si>
    <t>YR25400303</t>
  </si>
  <si>
    <t>ZLY5</t>
  </si>
  <si>
    <t>Omi Toko Kita</t>
  </si>
  <si>
    <t>YR25401816</t>
  </si>
  <si>
    <t>ZLY7</t>
  </si>
  <si>
    <t>PO Rosalia Indah Center</t>
  </si>
  <si>
    <t>YR25401647</t>
  </si>
  <si>
    <t>ZLY8</t>
  </si>
  <si>
    <t>SPBU 4457710 Colomadu</t>
  </si>
  <si>
    <t>YR25401694</t>
  </si>
  <si>
    <t>ZLZ1</t>
  </si>
  <si>
    <t>Alfa Gusti Situt Mahmud</t>
  </si>
  <si>
    <t>YR25400190</t>
  </si>
  <si>
    <t>ZLZ2</t>
  </si>
  <si>
    <t>IDM Dr J Leimena</t>
  </si>
  <si>
    <t>YR25400260</t>
  </si>
  <si>
    <t>ZLZ5</t>
  </si>
  <si>
    <t>BG Junction ATM Bersama</t>
  </si>
  <si>
    <t>YR25401776</t>
  </si>
  <si>
    <t>ZLZ7</t>
  </si>
  <si>
    <t>SPBU 4451111 Kertijayan</t>
  </si>
  <si>
    <t>YR25401684</t>
  </si>
  <si>
    <t>ZLZ8</t>
  </si>
  <si>
    <t>YR25401600</t>
  </si>
  <si>
    <t>ZM12</t>
  </si>
  <si>
    <t>Alfa Green Serpong Btr</t>
  </si>
  <si>
    <t>YK20201102</t>
  </si>
  <si>
    <t>ZM14</t>
  </si>
  <si>
    <t>IDM Kukusan II Depok</t>
  </si>
  <si>
    <t>YK20201080</t>
  </si>
  <si>
    <t>ZM15</t>
  </si>
  <si>
    <t>IDM Cagar Alam Depok</t>
  </si>
  <si>
    <t>YK20201084</t>
  </si>
  <si>
    <t>ZM1H</t>
  </si>
  <si>
    <t>AlfaMd Syech Quro</t>
  </si>
  <si>
    <t>YT21400507</t>
  </si>
  <si>
    <t>ZM2K</t>
  </si>
  <si>
    <t>Alfa Pengkolan Asem</t>
  </si>
  <si>
    <t>YT21400359</t>
  </si>
  <si>
    <t>ZM2Q</t>
  </si>
  <si>
    <t>YT21400711</t>
  </si>
  <si>
    <t>ZM2U</t>
  </si>
  <si>
    <t>Alfa Serdang</t>
  </si>
  <si>
    <t>YT21400489</t>
  </si>
  <si>
    <t>ZM2V</t>
  </si>
  <si>
    <t>Alfa Batu Jak Sel</t>
  </si>
  <si>
    <t>YT21400532</t>
  </si>
  <si>
    <t>ZM2W</t>
  </si>
  <si>
    <t>Alfa Perum Legok Permai</t>
  </si>
  <si>
    <t>YT21400361</t>
  </si>
  <si>
    <t>ZM2Y</t>
  </si>
  <si>
    <t>IDM Krendang Selatan</t>
  </si>
  <si>
    <t>YT21400624</t>
  </si>
  <si>
    <t>ZM3M</t>
  </si>
  <si>
    <t>Singosari</t>
  </si>
  <si>
    <t>YK20200517</t>
  </si>
  <si>
    <t>ZM3R</t>
  </si>
  <si>
    <t>KFA Pejuang Jaya</t>
  </si>
  <si>
    <t>YR25401520</t>
  </si>
  <si>
    <t>ZM4C</t>
  </si>
  <si>
    <t>AlfaMd Cipocok</t>
  </si>
  <si>
    <t>YT21400553</t>
  </si>
  <si>
    <t>ZM4D</t>
  </si>
  <si>
    <t>IDM Ry Jendral Sudirman</t>
  </si>
  <si>
    <t>YT21400678</t>
  </si>
  <si>
    <t>ZM4E</t>
  </si>
  <si>
    <t>IDM Grand Pesona Cilegon</t>
  </si>
  <si>
    <t>YT21400610</t>
  </si>
  <si>
    <t>ZM4J</t>
  </si>
  <si>
    <t>IDM Perum BMW Serang</t>
  </si>
  <si>
    <t>YT21400712</t>
  </si>
  <si>
    <t>ZM4L</t>
  </si>
  <si>
    <t>SPBU CO Tendean</t>
  </si>
  <si>
    <t>YT21400376</t>
  </si>
  <si>
    <t>ZM4M</t>
  </si>
  <si>
    <t>YT21400044</t>
  </si>
  <si>
    <t>ZM50</t>
  </si>
  <si>
    <t>IDM Jatimulya II Depok</t>
  </si>
  <si>
    <t>YK20201087</t>
  </si>
  <si>
    <t>ZM7D</t>
  </si>
  <si>
    <t>Alfa Pengadegan Utara</t>
  </si>
  <si>
    <t>YT21400187</t>
  </si>
  <si>
    <t>ZM7E</t>
  </si>
  <si>
    <t>YT21400183</t>
  </si>
  <si>
    <t>ZM7M</t>
  </si>
  <si>
    <t>LotteM Bekasi II</t>
  </si>
  <si>
    <t>YT21400667</t>
  </si>
  <si>
    <t>ZM7Q</t>
  </si>
  <si>
    <t>AlfaMd Imam Bonjol</t>
  </si>
  <si>
    <t>YR25401016</t>
  </si>
  <si>
    <t>ZM7R</t>
  </si>
  <si>
    <t>AlfaMd Cokroaminoto</t>
  </si>
  <si>
    <t>YR25401094</t>
  </si>
  <si>
    <t>ZM7Y</t>
  </si>
  <si>
    <t>Toko Bangunan Kita Utama</t>
  </si>
  <si>
    <t>YT21400655</t>
  </si>
  <si>
    <t>ZM8C</t>
  </si>
  <si>
    <t>YT21400173</t>
  </si>
  <si>
    <t>ZM8E</t>
  </si>
  <si>
    <t>Alfa Pisangan Lama</t>
  </si>
  <si>
    <t>YT21400772</t>
  </si>
  <si>
    <t>ZM8W</t>
  </si>
  <si>
    <t>Syariah Lampung</t>
  </si>
  <si>
    <t>YR25401165</t>
  </si>
  <si>
    <t>ZMA1</t>
  </si>
  <si>
    <t>DJ Build Mart</t>
  </si>
  <si>
    <t>YR25401202</t>
  </si>
  <si>
    <t>ZMA7</t>
  </si>
  <si>
    <t>Emerald Residence Sepatan</t>
  </si>
  <si>
    <t>YR25401567</t>
  </si>
  <si>
    <t>ZMB7</t>
  </si>
  <si>
    <t>YR25401664</t>
  </si>
  <si>
    <t>ZMC1</t>
  </si>
  <si>
    <t>Menganti</t>
  </si>
  <si>
    <t>YR25401272</t>
  </si>
  <si>
    <t>ZMC7</t>
  </si>
  <si>
    <t>Superindo Boyolali</t>
  </si>
  <si>
    <t>YR25401729</t>
  </si>
  <si>
    <t>ZMD1</t>
  </si>
  <si>
    <t>Greensmart Heavenland</t>
  </si>
  <si>
    <t>YR25401060</t>
  </si>
  <si>
    <t>ZMD7</t>
  </si>
  <si>
    <t>YR25401709</t>
  </si>
  <si>
    <t>ZME1</t>
  </si>
  <si>
    <t>Greensmart Natura</t>
  </si>
  <si>
    <t>YR25401012</t>
  </si>
  <si>
    <t>ZME7</t>
  </si>
  <si>
    <t>SPBU 4453228 Patimuan</t>
  </si>
  <si>
    <t>YR25401705</t>
  </si>
  <si>
    <t>ZMF7</t>
  </si>
  <si>
    <t>Srengat</t>
  </si>
  <si>
    <t>YR25401595</t>
  </si>
  <si>
    <t>ZMH3</t>
  </si>
  <si>
    <t>Fresh Hill</t>
  </si>
  <si>
    <t>YR25401260</t>
  </si>
  <si>
    <t>ZMH7</t>
  </si>
  <si>
    <t>Asembagus</t>
  </si>
  <si>
    <t>YR25401743</t>
  </si>
  <si>
    <t>ZMJ1</t>
  </si>
  <si>
    <t>YR25401163</t>
  </si>
  <si>
    <t>ZMJ3</t>
  </si>
  <si>
    <t>Yogya Mekarwangi</t>
  </si>
  <si>
    <t>YR25401007</t>
  </si>
  <si>
    <t>ZMJ7</t>
  </si>
  <si>
    <t>YR25401726</t>
  </si>
  <si>
    <t>ZMK1</t>
  </si>
  <si>
    <t>Green Sedayu Biz Park</t>
  </si>
  <si>
    <t>YR25401282</t>
  </si>
  <si>
    <t>ZMK3</t>
  </si>
  <si>
    <t>Griya Dinasty</t>
  </si>
  <si>
    <t>YR25401508</t>
  </si>
  <si>
    <t>ZMK7</t>
  </si>
  <si>
    <t>Psr Jaya Tebet Barat</t>
  </si>
  <si>
    <t>YR25401643</t>
  </si>
  <si>
    <t>ZML1</t>
  </si>
  <si>
    <t>Alfa Pasir Kalong</t>
  </si>
  <si>
    <t>YR25401335</t>
  </si>
  <si>
    <t>ZML7</t>
  </si>
  <si>
    <t>SPBU BP Boulevard</t>
  </si>
  <si>
    <t>YR25401583</t>
  </si>
  <si>
    <t>ZMM1</t>
  </si>
  <si>
    <t>Alfa Gelam Pasar Kemis</t>
  </si>
  <si>
    <t>YR25401274</t>
  </si>
  <si>
    <t>ZMM7</t>
  </si>
  <si>
    <t>SPBU BP Alt Sentul</t>
  </si>
  <si>
    <t>YR25401683</t>
  </si>
  <si>
    <t>ZMN1</t>
  </si>
  <si>
    <t>Alfa Buana Indah Permai</t>
  </si>
  <si>
    <t>YR25401280</t>
  </si>
  <si>
    <t>ZMN7</t>
  </si>
  <si>
    <t>SPBU BP Grand Galaxy</t>
  </si>
  <si>
    <t>YR25401616</t>
  </si>
  <si>
    <t>ZMP1</t>
  </si>
  <si>
    <t>Alfa Alam Sutra IV</t>
  </si>
  <si>
    <t>YR25401353</t>
  </si>
  <si>
    <t>ZMP3</t>
  </si>
  <si>
    <t>SPBU Penyangkringan</t>
  </si>
  <si>
    <t>YR25401543</t>
  </si>
  <si>
    <t>ZMP7</t>
  </si>
  <si>
    <t>SPBU BP Cikarang Sriwijay</t>
  </si>
  <si>
    <t>YR25401597</t>
  </si>
  <si>
    <t>ZMQ3</t>
  </si>
  <si>
    <t>SPBU RAT KM726B Sby</t>
  </si>
  <si>
    <t>YR25401582</t>
  </si>
  <si>
    <t>ZMR1</t>
  </si>
  <si>
    <t>Alfa Bhayangkara Serpong</t>
  </si>
  <si>
    <t>YR25400965</t>
  </si>
  <si>
    <t>ZMR3</t>
  </si>
  <si>
    <t>AlfaMd Talangame</t>
  </si>
  <si>
    <t>YR25401593</t>
  </si>
  <si>
    <t>ZMR7</t>
  </si>
  <si>
    <t>SPBU BP Imam Bonjol Tgr</t>
  </si>
  <si>
    <t>YR25401744</t>
  </si>
  <si>
    <t>ZMT1</t>
  </si>
  <si>
    <t>IDM Gading Serpong IV</t>
  </si>
  <si>
    <t>YR25401242</t>
  </si>
  <si>
    <t>ZMT3</t>
  </si>
  <si>
    <t>Super Depo Bangunan</t>
  </si>
  <si>
    <t>YR25401557</t>
  </si>
  <si>
    <t>ZMT7</t>
  </si>
  <si>
    <t>SPBU BP Lenteng Agung</t>
  </si>
  <si>
    <t>YR25401712</t>
  </si>
  <si>
    <t>ZMU1</t>
  </si>
  <si>
    <t>IDM Raya Sarwani Jambe</t>
  </si>
  <si>
    <t>YR25401015</t>
  </si>
  <si>
    <t>ZMU3</t>
  </si>
  <si>
    <t>Naga Swalayan Pekayon</t>
  </si>
  <si>
    <t>YR25401553</t>
  </si>
  <si>
    <t>ZMU7</t>
  </si>
  <si>
    <t>SPBU BP KM 72A</t>
  </si>
  <si>
    <t>YR25401550</t>
  </si>
  <si>
    <t>ZMV1</t>
  </si>
  <si>
    <t>IDM Cipondoh Raya Tgr</t>
  </si>
  <si>
    <t>YR25401329</t>
  </si>
  <si>
    <t>ZMV3</t>
  </si>
  <si>
    <t>Griya Tanjungsari</t>
  </si>
  <si>
    <t>YR25401673</t>
  </si>
  <si>
    <t>ZMV7</t>
  </si>
  <si>
    <t>YR25401642</t>
  </si>
  <si>
    <t>ZMW1</t>
  </si>
  <si>
    <t>Wisma Indovision</t>
  </si>
  <si>
    <t>YR25401328</t>
  </si>
  <si>
    <t>ZMW3</t>
  </si>
  <si>
    <t>Griya Jamblang</t>
  </si>
  <si>
    <t>YR25401594</t>
  </si>
  <si>
    <t>ZMX1</t>
  </si>
  <si>
    <t>Centro City Residence</t>
  </si>
  <si>
    <t>YR25401342</t>
  </si>
  <si>
    <t>ZMX3</t>
  </si>
  <si>
    <t>Yogya Sumber</t>
  </si>
  <si>
    <t>YR25401522</t>
  </si>
  <si>
    <t>ZMX7</t>
  </si>
  <si>
    <t>YR25401657</t>
  </si>
  <si>
    <t>ZMY3</t>
  </si>
  <si>
    <t>Griya Derwati</t>
  </si>
  <si>
    <t>YR25401649</t>
  </si>
  <si>
    <t>ZMY7</t>
  </si>
  <si>
    <t>SPBU 3417202 Tarumajaya</t>
  </si>
  <si>
    <t>YR25401655</t>
  </si>
  <si>
    <t>ZMZ3</t>
  </si>
  <si>
    <t>Griya Taman Kopo Indah</t>
  </si>
  <si>
    <t>YR25401714</t>
  </si>
  <si>
    <t>ZMZ7</t>
  </si>
  <si>
    <t>SPBU 3417541 Kalimalang</t>
  </si>
  <si>
    <t>YR25401703</t>
  </si>
  <si>
    <t>ZN5P</t>
  </si>
  <si>
    <t>Alfa Pasir Gombong</t>
  </si>
  <si>
    <t>YT21400659</t>
  </si>
  <si>
    <t>ZN5R</t>
  </si>
  <si>
    <t>IDM Perjuangan Bekasi</t>
  </si>
  <si>
    <t>YT21400601</t>
  </si>
  <si>
    <t>ZN6N</t>
  </si>
  <si>
    <t>IDM Setu Cipayung II</t>
  </si>
  <si>
    <t>YM68200728</t>
  </si>
  <si>
    <t>ZN7L</t>
  </si>
  <si>
    <t>IDM Ancol</t>
  </si>
  <si>
    <t>YT21400398</t>
  </si>
  <si>
    <t>ZN7M</t>
  </si>
  <si>
    <t>YT21400311</t>
  </si>
  <si>
    <t>ZN7U</t>
  </si>
  <si>
    <t>Alfa Kedasih Raya Jababek</t>
  </si>
  <si>
    <t>YT21400652</t>
  </si>
  <si>
    <t>ZN8B</t>
  </si>
  <si>
    <t>AlfaMd Tanah Pasir</t>
  </si>
  <si>
    <t>YT21400349</t>
  </si>
  <si>
    <t>ZN8M</t>
  </si>
  <si>
    <t>YT21400428</t>
  </si>
  <si>
    <t>ZN8N</t>
  </si>
  <si>
    <t>Alfamidi Super Cilebut CRM 1</t>
  </si>
  <si>
    <t>YK20200821</t>
  </si>
  <si>
    <t>ZN9D</t>
  </si>
  <si>
    <t>KFA Kranggan</t>
  </si>
  <si>
    <t>YT21400472</t>
  </si>
  <si>
    <t>ZN9M</t>
  </si>
  <si>
    <t>DanDan Surya Kencana</t>
  </si>
  <si>
    <t>YK20200279</t>
  </si>
  <si>
    <t>ZN9N</t>
  </si>
  <si>
    <t>Alfa Cikeas</t>
  </si>
  <si>
    <t>YT21400395</t>
  </si>
  <si>
    <t>ZNA4</t>
  </si>
  <si>
    <t>Alfa Imam Bonjol 5 Bdl</t>
  </si>
  <si>
    <t>YR25400177</t>
  </si>
  <si>
    <t>ZNA5</t>
  </si>
  <si>
    <t>Alfa Mayor Zen Plg</t>
  </si>
  <si>
    <t>YR25400140</t>
  </si>
  <si>
    <t>ZNA6</t>
  </si>
  <si>
    <t>IDM A Yani Megang</t>
  </si>
  <si>
    <t>YR25400248</t>
  </si>
  <si>
    <t>ZNA8</t>
  </si>
  <si>
    <t>IDM Purnama Pontianak</t>
  </si>
  <si>
    <t>YR25400275</t>
  </si>
  <si>
    <t>ZNB4</t>
  </si>
  <si>
    <t>Alfamart Martadinata Bandar Lampung</t>
  </si>
  <si>
    <t>YR25400229</t>
  </si>
  <si>
    <t>ZNB5</t>
  </si>
  <si>
    <t>IDM Simpang Sidomulyo</t>
  </si>
  <si>
    <t>YR25400095</t>
  </si>
  <si>
    <t>ZNB6</t>
  </si>
  <si>
    <t>Mitra Bangunan Spm</t>
  </si>
  <si>
    <t>YR25400152</t>
  </si>
  <si>
    <t>ZNB8</t>
  </si>
  <si>
    <t>IDM Sambutan Samarinda</t>
  </si>
  <si>
    <t>YR25400201</t>
  </si>
  <si>
    <t>ZNC4</t>
  </si>
  <si>
    <t>Alfa Tirtayasa Bdl</t>
  </si>
  <si>
    <t>YR25400187</t>
  </si>
  <si>
    <t>ZNC5</t>
  </si>
  <si>
    <t>Alfa Yukum Jaya 2</t>
  </si>
  <si>
    <t>YR25400165</t>
  </si>
  <si>
    <t>ZNC6</t>
  </si>
  <si>
    <t>SM Swalayan Lubuk Aman</t>
  </si>
  <si>
    <t>YR25400230</t>
  </si>
  <si>
    <t>ZNC8</t>
  </si>
  <si>
    <t>IDM Seliung Mempawah</t>
  </si>
  <si>
    <t>YR25400241</t>
  </si>
  <si>
    <t>ZND4</t>
  </si>
  <si>
    <t>Alfa DC Bandar Lampung</t>
  </si>
  <si>
    <t>YR25400096</t>
  </si>
  <si>
    <t>ZND5</t>
  </si>
  <si>
    <t>IDM Kopkar Dwi Karya</t>
  </si>
  <si>
    <t>YR25400136</t>
  </si>
  <si>
    <t>ZNE4</t>
  </si>
  <si>
    <t>Alfa Panjang BDL</t>
  </si>
  <si>
    <t>YR25400049</t>
  </si>
  <si>
    <t>ZNE5</t>
  </si>
  <si>
    <t>IDM Kota Gapura</t>
  </si>
  <si>
    <t>YR25400153</t>
  </si>
  <si>
    <t>ZNE6</t>
  </si>
  <si>
    <t>IDM Alifatan Prabumulih</t>
  </si>
  <si>
    <t>YR25400070</t>
  </si>
  <si>
    <t>ZNF4</t>
  </si>
  <si>
    <t>IDM Kedamaian 2 Bdl</t>
  </si>
  <si>
    <t>YR25400281</t>
  </si>
  <si>
    <t>ZNF5</t>
  </si>
  <si>
    <t>Chamart Natar</t>
  </si>
  <si>
    <t>YR25400180</t>
  </si>
  <si>
    <t>ZNF6</t>
  </si>
  <si>
    <t>IDM Padat Karya</t>
  </si>
  <si>
    <t>YR25400115</t>
  </si>
  <si>
    <t>ZNF8</t>
  </si>
  <si>
    <t>IDM Suwignyo Pontianak</t>
  </si>
  <si>
    <t>YR25400290</t>
  </si>
  <si>
    <t>ZNH4</t>
  </si>
  <si>
    <t>IDM Langkapura Baru</t>
  </si>
  <si>
    <t>YR25400007</t>
  </si>
  <si>
    <t>ZNH6</t>
  </si>
  <si>
    <t>SPBU Batu Kuning</t>
  </si>
  <si>
    <t>YR25400010</t>
  </si>
  <si>
    <t>ZNH8</t>
  </si>
  <si>
    <t>IDM Rajawali Km 3</t>
  </si>
  <si>
    <t>YR25400252</t>
  </si>
  <si>
    <t>ZNJ3</t>
  </si>
  <si>
    <t>YR25400032</t>
  </si>
  <si>
    <t>ZNJ4</t>
  </si>
  <si>
    <t>IDM Ratu Dibalau II</t>
  </si>
  <si>
    <t>YR25400122</t>
  </si>
  <si>
    <t>ZNJ5</t>
  </si>
  <si>
    <t>Alfa Ir H Juanda IV Jambi</t>
  </si>
  <si>
    <t>YR25400112</t>
  </si>
  <si>
    <t>ZNJ6</t>
  </si>
  <si>
    <t>UB Mart Samsat</t>
  </si>
  <si>
    <t>YR25400228</t>
  </si>
  <si>
    <t>ZNJ8</t>
  </si>
  <si>
    <t>Pelangi Swalayan</t>
  </si>
  <si>
    <t>YR25400246</t>
  </si>
  <si>
    <t>ZNK3</t>
  </si>
  <si>
    <t>Alfa Sako Siaran</t>
  </si>
  <si>
    <t>YR25400051</t>
  </si>
  <si>
    <t>ZNK4</t>
  </si>
  <si>
    <t>IDM Salim Batubara</t>
  </si>
  <si>
    <t>YR25400117</t>
  </si>
  <si>
    <t>ZNK5</t>
  </si>
  <si>
    <t>Alfa P Hidayat I Jambi</t>
  </si>
  <si>
    <t>YR25400139</t>
  </si>
  <si>
    <t>ZNK8</t>
  </si>
  <si>
    <t>YR25400237</t>
  </si>
  <si>
    <t>ZNL3</t>
  </si>
  <si>
    <t>Alfa Sukabangun 2 4 Plg</t>
  </si>
  <si>
    <t>YR25400189</t>
  </si>
  <si>
    <t>ZNL4</t>
  </si>
  <si>
    <t>Fitrinofane Swalayan</t>
  </si>
  <si>
    <t>YR25400029</t>
  </si>
  <si>
    <t>ZNL5</t>
  </si>
  <si>
    <t>Alfa Jensud II Bungo</t>
  </si>
  <si>
    <t>YR25400183</t>
  </si>
  <si>
    <t>ZNL8</t>
  </si>
  <si>
    <t>Alfa A Yani KM 8 3 Bjm</t>
  </si>
  <si>
    <t>YR25400286</t>
  </si>
  <si>
    <t>ZNM3</t>
  </si>
  <si>
    <t>IDM HM Noerdin Panji</t>
  </si>
  <si>
    <t>YR25400016</t>
  </si>
  <si>
    <t>ZNM4</t>
  </si>
  <si>
    <t>Kp Pertokoan Villa Citra</t>
  </si>
  <si>
    <t>YR25400130</t>
  </si>
  <si>
    <t>ZNM5</t>
  </si>
  <si>
    <t>Christine Bakery</t>
  </si>
  <si>
    <t>YR25400255</t>
  </si>
  <si>
    <t>ZNM8</t>
  </si>
  <si>
    <t>Alfa Arteri Supadio Kb Ry</t>
  </si>
  <si>
    <t>YR25400278</t>
  </si>
  <si>
    <t>ZNN3</t>
  </si>
  <si>
    <t>IDM Saptamarga</t>
  </si>
  <si>
    <t>YR25400185</t>
  </si>
  <si>
    <t>ZNN4</t>
  </si>
  <si>
    <t>YR25400276</t>
  </si>
  <si>
    <t>ZNN5</t>
  </si>
  <si>
    <t>Indogrosir Jambi</t>
  </si>
  <si>
    <t>YR25400108</t>
  </si>
  <si>
    <t>ZNN8</t>
  </si>
  <si>
    <t>Indogrosir Banjarmasin</t>
  </si>
  <si>
    <t>YR25400107</t>
  </si>
  <si>
    <t>ZNP3</t>
  </si>
  <si>
    <t>IDM Mangkunegara K Sirih</t>
  </si>
  <si>
    <t>YR25400099</t>
  </si>
  <si>
    <t>ZNP4</t>
  </si>
  <si>
    <t>SPBU 2435136 Teuku Umar</t>
  </si>
  <si>
    <t>YR25400298</t>
  </si>
  <si>
    <t>ZNP8</t>
  </si>
  <si>
    <t>IDM Raya Jungkat Ptk</t>
  </si>
  <si>
    <t>YR25400191</t>
  </si>
  <si>
    <t>ZNQ3</t>
  </si>
  <si>
    <t>IDM Plus Puncak Sekuning</t>
  </si>
  <si>
    <t>YR25400098</t>
  </si>
  <si>
    <t>ZNQ4</t>
  </si>
  <si>
    <t>FamilyM Lapangan Ros</t>
  </si>
  <si>
    <t>YR25400288</t>
  </si>
  <si>
    <t>ZNQ8</t>
  </si>
  <si>
    <t>IDM Sepakat II Pontianak</t>
  </si>
  <si>
    <t>YR25400293</t>
  </si>
  <si>
    <t>ZNR3</t>
  </si>
  <si>
    <t>IDM Sako Baru</t>
  </si>
  <si>
    <t>YR25400046</t>
  </si>
  <si>
    <t>ZNR4</t>
  </si>
  <si>
    <t>Alfa Raden Intan</t>
  </si>
  <si>
    <t>YR25400244</t>
  </si>
  <si>
    <t>ZNT4</t>
  </si>
  <si>
    <t>Alfa SPBU Natar Lampung</t>
  </si>
  <si>
    <t>YR25400034</t>
  </si>
  <si>
    <t>ZNT8</t>
  </si>
  <si>
    <t>IDM Sutoyo S Banjarmasin</t>
  </si>
  <si>
    <t>YR25400014</t>
  </si>
  <si>
    <t>ZNU2</t>
  </si>
  <si>
    <t>Tk Daging Nusantara Cikrg</t>
  </si>
  <si>
    <t>YT21400661</t>
  </si>
  <si>
    <t>ZNU3</t>
  </si>
  <si>
    <t>Ruko KH Burlian</t>
  </si>
  <si>
    <t>YR25400257</t>
  </si>
  <si>
    <t>ZNU4</t>
  </si>
  <si>
    <t>Alfa Candimas</t>
  </si>
  <si>
    <t>YR25400292</t>
  </si>
  <si>
    <t>ZNU8</t>
  </si>
  <si>
    <t>IDM Jend Sudirman Bpn</t>
  </si>
  <si>
    <t>YR25400057</t>
  </si>
  <si>
    <t>ZNV3</t>
  </si>
  <si>
    <t>Ruko Salim Batubara</t>
  </si>
  <si>
    <t>YR25400151</t>
  </si>
  <si>
    <t>ZNV4</t>
  </si>
  <si>
    <t>Alfamart Jendral Sudirman II Kotabumi</t>
  </si>
  <si>
    <t>YR25400142</t>
  </si>
  <si>
    <t>ZNV8</t>
  </si>
  <si>
    <t>IDM Diponegoro 33 Pky</t>
  </si>
  <si>
    <t>YR25400176</t>
  </si>
  <si>
    <t>ZNW4</t>
  </si>
  <si>
    <t>Alfa H Sanusi</t>
  </si>
  <si>
    <t>YR25400261</t>
  </si>
  <si>
    <t>ZNW8</t>
  </si>
  <si>
    <t>IDM Taruna Praja</t>
  </si>
  <si>
    <t>YR25400198</t>
  </si>
  <si>
    <t>ZNX3</t>
  </si>
  <si>
    <t>Alfa Merdeka Talang Semut</t>
  </si>
  <si>
    <t>YR25400279</t>
  </si>
  <si>
    <t>ZNX8</t>
  </si>
  <si>
    <t>IDM Wahidin 45 Ptk</t>
  </si>
  <si>
    <t>YR25400225</t>
  </si>
  <si>
    <t>ZNY3</t>
  </si>
  <si>
    <t>Indomaret Wahid Hasyim</t>
  </si>
  <si>
    <t>YR25400285</t>
  </si>
  <si>
    <t>ZNY4</t>
  </si>
  <si>
    <t>Alfa Ahmad Dahlan Plg</t>
  </si>
  <si>
    <t>YR25400254</t>
  </si>
  <si>
    <t>YR25400089</t>
  </si>
  <si>
    <t>ZNY7</t>
  </si>
  <si>
    <t>IDM Pelita Timur Sampit</t>
  </si>
  <si>
    <t>YR25400249</t>
  </si>
  <si>
    <t>ZNY8</t>
  </si>
  <si>
    <t>IDM Loa Bakung</t>
  </si>
  <si>
    <t>YR25400011</t>
  </si>
  <si>
    <t>ZNZ3</t>
  </si>
  <si>
    <t>Alfa Korpri Jaya Bdl</t>
  </si>
  <si>
    <t>YR25400295</t>
  </si>
  <si>
    <t>ZNZ4</t>
  </si>
  <si>
    <t>Alfa Angkatan 66 Plg</t>
  </si>
  <si>
    <t>YR25400193</t>
  </si>
  <si>
    <t>ZNZ5</t>
  </si>
  <si>
    <t>SPBU Pagar Dewa</t>
  </si>
  <si>
    <t>YR25400274</t>
  </si>
  <si>
    <t>ZNZ7</t>
  </si>
  <si>
    <t>IDM Pramuka Kubu Raya</t>
  </si>
  <si>
    <t>YR25400170</t>
  </si>
  <si>
    <t>ZNZ8</t>
  </si>
  <si>
    <t>AlfaMd Aki Balak Tarakan</t>
  </si>
  <si>
    <t>YR25400196</t>
  </si>
  <si>
    <t>ZP23</t>
  </si>
  <si>
    <t>AlfaMd BTP2 Makassar</t>
  </si>
  <si>
    <t>YT21400450</t>
  </si>
  <si>
    <t>ZP25</t>
  </si>
  <si>
    <t>YK20200522</t>
  </si>
  <si>
    <t>ZP26</t>
  </si>
  <si>
    <t>Alfa Areman Cimanggis</t>
  </si>
  <si>
    <t>YK20200488</t>
  </si>
  <si>
    <t>ZP28</t>
  </si>
  <si>
    <t>Alfa Arya Putra IV</t>
  </si>
  <si>
    <t>YK20200462</t>
  </si>
  <si>
    <t>ZP29</t>
  </si>
  <si>
    <t>Alfa Bambu Apus Pamulang</t>
  </si>
  <si>
    <t>YK20200460</t>
  </si>
  <si>
    <t>ZP2H</t>
  </si>
  <si>
    <t>SPBU 3416611 Cibungbulang</t>
  </si>
  <si>
    <t>YK20200887</t>
  </si>
  <si>
    <t>ZP2K</t>
  </si>
  <si>
    <t>Alfa Mutiara Bekasi Jaya</t>
  </si>
  <si>
    <t>YT21400663</t>
  </si>
  <si>
    <t>ZP2W</t>
  </si>
  <si>
    <t>Alfa Setu Pagelarang</t>
  </si>
  <si>
    <t>YK20200930</t>
  </si>
  <si>
    <t>ZP2Y</t>
  </si>
  <si>
    <t>Toko Daging Nusantara Dpk</t>
  </si>
  <si>
    <t>YK20200973</t>
  </si>
  <si>
    <t>ZP2Z</t>
  </si>
  <si>
    <t>One Belpark Mal</t>
  </si>
  <si>
    <t>YK20200727</t>
  </si>
  <si>
    <t>ZP30</t>
  </si>
  <si>
    <t>Alfa Cipadu Raya III</t>
  </si>
  <si>
    <t>YK20200444</t>
  </si>
  <si>
    <t>ZP31</t>
  </si>
  <si>
    <t>Alfa C Mangunkusumo II</t>
  </si>
  <si>
    <t>YK20200439</t>
  </si>
  <si>
    <t>ZP32</t>
  </si>
  <si>
    <t>Alfa Brigif Linud</t>
  </si>
  <si>
    <t>YK20200428</t>
  </si>
  <si>
    <t>ZP33</t>
  </si>
  <si>
    <t>Alfa Bukit Sawangan Indah</t>
  </si>
  <si>
    <t>YK20200531</t>
  </si>
  <si>
    <t>ZP34</t>
  </si>
  <si>
    <t>Alfa Citayam II</t>
  </si>
  <si>
    <t>YK20200413</t>
  </si>
  <si>
    <t>ZP36</t>
  </si>
  <si>
    <t>Alfa Cirendeu II</t>
  </si>
  <si>
    <t>YK20200520</t>
  </si>
  <si>
    <t>ZP38</t>
  </si>
  <si>
    <t>Alfa Bukit Gading Indah</t>
  </si>
  <si>
    <t>YK20200547</t>
  </si>
  <si>
    <t>ZP39</t>
  </si>
  <si>
    <t>Alfa Gandul Raya II</t>
  </si>
  <si>
    <t>YK20200475</t>
  </si>
  <si>
    <t>ZP40</t>
  </si>
  <si>
    <t>Alfa Grogol Depok</t>
  </si>
  <si>
    <t>YK20200395</t>
  </si>
  <si>
    <t>ZP42</t>
  </si>
  <si>
    <t>Alfa Imam Bonjol III</t>
  </si>
  <si>
    <t>YK20200442</t>
  </si>
  <si>
    <t>ZP43</t>
  </si>
  <si>
    <t>Alfa Jati Cempaka</t>
  </si>
  <si>
    <t>YK20200477</t>
  </si>
  <si>
    <t>ZP44</t>
  </si>
  <si>
    <t>Alfa Buaran Viktor Tgr</t>
  </si>
  <si>
    <t>YK20200424</t>
  </si>
  <si>
    <t>ZP45</t>
  </si>
  <si>
    <t>Alfa Grha Ry Bintaro III</t>
  </si>
  <si>
    <t>YK20200381</t>
  </si>
  <si>
    <t>ZP46</t>
  </si>
  <si>
    <t>IDM Parakan Muncang Bdg</t>
  </si>
  <si>
    <t>YK20200448</t>
  </si>
  <si>
    <t>ZP47</t>
  </si>
  <si>
    <t>Living Plz Bandung</t>
  </si>
  <si>
    <t>YK20200528</t>
  </si>
  <si>
    <t>ZP49</t>
  </si>
  <si>
    <t>Alfa Laswi 56</t>
  </si>
  <si>
    <t>YK20200510</t>
  </si>
  <si>
    <t>ZP4A</t>
  </si>
  <si>
    <t>Alfa Rorotan</t>
  </si>
  <si>
    <t>YM68200226</t>
  </si>
  <si>
    <t>ZP4B</t>
  </si>
  <si>
    <t>Alfa Kesemek</t>
  </si>
  <si>
    <t>YM68200204</t>
  </si>
  <si>
    <t>ZP4C</t>
  </si>
  <si>
    <t>Alfa Tarian Raya</t>
  </si>
  <si>
    <t>YM68200216</t>
  </si>
  <si>
    <t>ZP4P</t>
  </si>
  <si>
    <t>Alfa Mahoni</t>
  </si>
  <si>
    <t>YM68200295</t>
  </si>
  <si>
    <t>ZP4T</t>
  </si>
  <si>
    <t>Alfa Bhakti Kangkungan</t>
  </si>
  <si>
    <t>YM68200309</t>
  </si>
  <si>
    <t>2982</t>
  </si>
  <si>
    <t>ZP4V</t>
  </si>
  <si>
    <t>Alfa Kelapa Hibrida</t>
  </si>
  <si>
    <t>YM68200322</t>
  </si>
  <si>
    <t>2983</t>
  </si>
  <si>
    <t>Alfa Kebon Bawang</t>
  </si>
  <si>
    <t>YM68200207</t>
  </si>
  <si>
    <t>2984</t>
  </si>
  <si>
    <t>ZP4X</t>
  </si>
  <si>
    <t>YM68200198</t>
  </si>
  <si>
    <t>2985</t>
  </si>
  <si>
    <t>ZP4Y</t>
  </si>
  <si>
    <t>Alfa Raya Cilincing</t>
  </si>
  <si>
    <t>YM68200169</t>
  </si>
  <si>
    <t>2986</t>
  </si>
  <si>
    <t>ZP4Z</t>
  </si>
  <si>
    <t>Alfa Sunter Hijau</t>
  </si>
  <si>
    <t>YM68200232</t>
  </si>
  <si>
    <t>2987</t>
  </si>
  <si>
    <t>ZP50</t>
  </si>
  <si>
    <t>Borma Padalarang</t>
  </si>
  <si>
    <t>YK20200443</t>
  </si>
  <si>
    <t>2988</t>
  </si>
  <si>
    <t>ZP51</t>
  </si>
  <si>
    <t>IDM Dago 302 Bandung</t>
  </si>
  <si>
    <t>YK20200464</t>
  </si>
  <si>
    <t>2989</t>
  </si>
  <si>
    <t>ZP52</t>
  </si>
  <si>
    <t>IDM Holis 220 Bandung</t>
  </si>
  <si>
    <t>YK20200487</t>
  </si>
  <si>
    <t>2990</t>
  </si>
  <si>
    <t>ZP53</t>
  </si>
  <si>
    <t>Alfa Adipura</t>
  </si>
  <si>
    <t>YK20200472</t>
  </si>
  <si>
    <t>2991</t>
  </si>
  <si>
    <t>ZP55</t>
  </si>
  <si>
    <t>Alfa Ciwastra II</t>
  </si>
  <si>
    <t>YK20200438</t>
  </si>
  <si>
    <t>2992</t>
  </si>
  <si>
    <t>ZP56</t>
  </si>
  <si>
    <t>Alfa Karawitan 64 Bandung</t>
  </si>
  <si>
    <t>YK20200359</t>
  </si>
  <si>
    <t>2993</t>
  </si>
  <si>
    <t>ZP57</t>
  </si>
  <si>
    <t>Alfa Lengkong Besar</t>
  </si>
  <si>
    <t>YK20200469</t>
  </si>
  <si>
    <t>2994</t>
  </si>
  <si>
    <t>ZP58</t>
  </si>
  <si>
    <t>Alfa Moh Ramdan 46</t>
  </si>
  <si>
    <t>YK20200409</t>
  </si>
  <si>
    <t>2995</t>
  </si>
  <si>
    <t>ZP59</t>
  </si>
  <si>
    <t>Alfa Nagrek</t>
  </si>
  <si>
    <t>YK20200489</t>
  </si>
  <si>
    <t>2996</t>
  </si>
  <si>
    <t>ZP60</t>
  </si>
  <si>
    <t>IDM Caringin 388 Bandung</t>
  </si>
  <si>
    <t>YK20200468</t>
  </si>
  <si>
    <t>2997</t>
  </si>
  <si>
    <t>ZP61</t>
  </si>
  <si>
    <t>IDM Primkopol Sespim Bdg</t>
  </si>
  <si>
    <t>YK20200394</t>
  </si>
  <si>
    <t>2998</t>
  </si>
  <si>
    <t>ZP62</t>
  </si>
  <si>
    <t>Alfa Banjarsari</t>
  </si>
  <si>
    <t>YK20200467</t>
  </si>
  <si>
    <t>2999</t>
  </si>
  <si>
    <t>ZP63</t>
  </si>
  <si>
    <t>Plaza Asia Sumedang</t>
  </si>
  <si>
    <t>YK20200393</t>
  </si>
  <si>
    <t>3000</t>
  </si>
  <si>
    <t>ZP64</t>
  </si>
  <si>
    <t>IDM Cipacing Buah Dua Smd</t>
  </si>
  <si>
    <t>YK20200541</t>
  </si>
  <si>
    <t>3001</t>
  </si>
  <si>
    <t>ZP65</t>
  </si>
  <si>
    <t>IDM Jatinagor 226 Bandung</t>
  </si>
  <si>
    <t>YK20200429</t>
  </si>
  <si>
    <t>3002</t>
  </si>
  <si>
    <t>ZP66</t>
  </si>
  <si>
    <t>IDM Jatinagor 258 Bandung</t>
  </si>
  <si>
    <t>YK20200482</t>
  </si>
  <si>
    <t>3003</t>
  </si>
  <si>
    <t>ZP67</t>
  </si>
  <si>
    <t>Alfa N361 Cipendawa</t>
  </si>
  <si>
    <t>YK20200422</t>
  </si>
  <si>
    <t>3004</t>
  </si>
  <si>
    <t>ZP68</t>
  </si>
  <si>
    <t>IDM Abd Bin Nuh Nagrak</t>
  </si>
  <si>
    <t>YK20200511</t>
  </si>
  <si>
    <t>3005</t>
  </si>
  <si>
    <t>ZP69</t>
  </si>
  <si>
    <t>IDM Cipeuyeum Cianjur</t>
  </si>
  <si>
    <t>YK20200521</t>
  </si>
  <si>
    <t>3006</t>
  </si>
  <si>
    <t>ZP6T</t>
  </si>
  <si>
    <t>IDM Raya Tandes</t>
  </si>
  <si>
    <t>YT21400158</t>
  </si>
  <si>
    <t>3007</t>
  </si>
  <si>
    <t>ZP70</t>
  </si>
  <si>
    <t>Alfamidi 5C97 AR Hakim Cianjur CRM 1</t>
  </si>
  <si>
    <t>YK20200465</t>
  </si>
  <si>
    <t>3008</t>
  </si>
  <si>
    <t>ZP71</t>
  </si>
  <si>
    <t>IDM Cibeber Cianjur</t>
  </si>
  <si>
    <t>YK20200545</t>
  </si>
  <si>
    <t>3009</t>
  </si>
  <si>
    <t>ZP72</t>
  </si>
  <si>
    <t>IDM Ciwalen Cianjur</t>
  </si>
  <si>
    <t>YK20200242</t>
  </si>
  <si>
    <t>3010</t>
  </si>
  <si>
    <t>ZP73</t>
  </si>
  <si>
    <t>IDM Rancagoong Cianjur</t>
  </si>
  <si>
    <t>YK20200537</t>
  </si>
  <si>
    <t>3011</t>
  </si>
  <si>
    <t>ZP74</t>
  </si>
  <si>
    <t>Alfa Antares</t>
  </si>
  <si>
    <t>YK20200350</t>
  </si>
  <si>
    <t>3012</t>
  </si>
  <si>
    <t>ZP75</t>
  </si>
  <si>
    <t>Alfa Papandayan Garut</t>
  </si>
  <si>
    <t>YK20200248</t>
  </si>
  <si>
    <t>3013</t>
  </si>
  <si>
    <t>ZP76</t>
  </si>
  <si>
    <t>Alfa Ahmad Yani 257</t>
  </si>
  <si>
    <t>YK20200526</t>
  </si>
  <si>
    <t>3014</t>
  </si>
  <si>
    <t>ZP77</t>
  </si>
  <si>
    <t>IDM Ciledug Garut</t>
  </si>
  <si>
    <t>YK20200403</t>
  </si>
  <si>
    <t>3015</t>
  </si>
  <si>
    <t>ZP78</t>
  </si>
  <si>
    <t>IDM Karangpawitan Grt</t>
  </si>
  <si>
    <t>YK20200556</t>
  </si>
  <si>
    <t>3016</t>
  </si>
  <si>
    <t>ZP79</t>
  </si>
  <si>
    <t>IDM Wanaraja Grt</t>
  </si>
  <si>
    <t>YK20200470</t>
  </si>
  <si>
    <t>3017</t>
  </si>
  <si>
    <t>ZP80</t>
  </si>
  <si>
    <t>IDM Samarang II Grt</t>
  </si>
  <si>
    <t>YK20200406</t>
  </si>
  <si>
    <t>3018</t>
  </si>
  <si>
    <t>ZP81</t>
  </si>
  <si>
    <t>Alfa Cimanuk</t>
  </si>
  <si>
    <t>YK20200426</t>
  </si>
  <si>
    <t>3019</t>
  </si>
  <si>
    <t>ZP82</t>
  </si>
  <si>
    <t>IDM Wates Jaya Smi</t>
  </si>
  <si>
    <t>YK20200485</t>
  </si>
  <si>
    <t>3020</t>
  </si>
  <si>
    <t>ZP83</t>
  </si>
  <si>
    <t>IDM Primer Cibadak</t>
  </si>
  <si>
    <t>YK20200538</t>
  </si>
  <si>
    <t>3021</t>
  </si>
  <si>
    <t>ZP84</t>
  </si>
  <si>
    <t>IDM Pesona Pangrango Smi</t>
  </si>
  <si>
    <t>YK20200459</t>
  </si>
  <si>
    <t>3022</t>
  </si>
  <si>
    <t>ZP85</t>
  </si>
  <si>
    <t>IDM Cikembang 2 Smi</t>
  </si>
  <si>
    <t>YK20200425</t>
  </si>
  <si>
    <t>3023</t>
  </si>
  <si>
    <t>Alfa Titisan Cimangkok</t>
  </si>
  <si>
    <t>YK20200396</t>
  </si>
  <si>
    <t>3024</t>
  </si>
  <si>
    <t>ZP87</t>
  </si>
  <si>
    <t>Alfa Sunset Hotel Cisolok</t>
  </si>
  <si>
    <t>YK20200441</t>
  </si>
  <si>
    <t>3025</t>
  </si>
  <si>
    <t>ZP88</t>
  </si>
  <si>
    <t>YK20200458</t>
  </si>
  <si>
    <t>3026</t>
  </si>
  <si>
    <t>ZP89</t>
  </si>
  <si>
    <t>Alfa Pelabuhan Ratu IV</t>
  </si>
  <si>
    <t>YK20200471</t>
  </si>
  <si>
    <t>3027</t>
  </si>
  <si>
    <t>ZP8A</t>
  </si>
  <si>
    <t>Alfa Otista Raya</t>
  </si>
  <si>
    <t>YM68200147</t>
  </si>
  <si>
    <t>3028</t>
  </si>
  <si>
    <t>ZP8B</t>
  </si>
  <si>
    <t>Alfa Rawa Domba</t>
  </si>
  <si>
    <t>YM68200148</t>
  </si>
  <si>
    <t>3029</t>
  </si>
  <si>
    <t>ZP8C</t>
  </si>
  <si>
    <t>Alfa Tipar Cakung III</t>
  </si>
  <si>
    <t>YM68200140</t>
  </si>
  <si>
    <t>3030</t>
  </si>
  <si>
    <t>ZP8F</t>
  </si>
  <si>
    <t>Alfa Kayu Tinggi</t>
  </si>
  <si>
    <t>YM68200134</t>
  </si>
  <si>
    <t>3031</t>
  </si>
  <si>
    <t>ZP8H</t>
  </si>
  <si>
    <t>AlfaMd Trosobo Sdj</t>
  </si>
  <si>
    <t>YM68200174</t>
  </si>
  <si>
    <t>3032</t>
  </si>
  <si>
    <t>ZP8J</t>
  </si>
  <si>
    <t>IDM Raya Kemiri Sdj</t>
  </si>
  <si>
    <t>YM68200180</t>
  </si>
  <si>
    <t>3033</t>
  </si>
  <si>
    <t>ZP8K</t>
  </si>
  <si>
    <t>IDM Perumtas 3 Sdj</t>
  </si>
  <si>
    <t>YM68200160</t>
  </si>
  <si>
    <t>3034</t>
  </si>
  <si>
    <t>ZP8L</t>
  </si>
  <si>
    <t>IDM Benowo Indah II</t>
  </si>
  <si>
    <t>YM68200163</t>
  </si>
  <si>
    <t>ZP8M</t>
  </si>
  <si>
    <t>IDM Sememi</t>
  </si>
  <si>
    <t>YM68200152</t>
  </si>
  <si>
    <t>3036</t>
  </si>
  <si>
    <t>ZP8N</t>
  </si>
  <si>
    <t>Alfa Kedung Wonokerto</t>
  </si>
  <si>
    <t>YM68200149</t>
  </si>
  <si>
    <t>3037</t>
  </si>
  <si>
    <t>ZP8R</t>
  </si>
  <si>
    <t>IDM Bukit Tengger</t>
  </si>
  <si>
    <t>YM68200277</t>
  </si>
  <si>
    <t>3038</t>
  </si>
  <si>
    <t>ZP8T</t>
  </si>
  <si>
    <t>Sepatan</t>
  </si>
  <si>
    <t>YM68200189</t>
  </si>
  <si>
    <t>3039</t>
  </si>
  <si>
    <t>ZP8V</t>
  </si>
  <si>
    <t>IDM Buncit Warung Jati</t>
  </si>
  <si>
    <t>YM68200187</t>
  </si>
  <si>
    <t>3040</t>
  </si>
  <si>
    <t>ZP8W</t>
  </si>
  <si>
    <t>IDM Raya Bangka</t>
  </si>
  <si>
    <t>YM68200202</t>
  </si>
  <si>
    <t>3041</t>
  </si>
  <si>
    <t>ZP8X</t>
  </si>
  <si>
    <t>IDM SrengsengJagakarsa23</t>
  </si>
  <si>
    <t>YM68200192</t>
  </si>
  <si>
    <t>3042</t>
  </si>
  <si>
    <t>ZP8Y</t>
  </si>
  <si>
    <t>IDM Kemandoran</t>
  </si>
  <si>
    <t>YM68200186</t>
  </si>
  <si>
    <t>3043</t>
  </si>
  <si>
    <t>ZP8Z</t>
  </si>
  <si>
    <t>IDM KS Tubun V</t>
  </si>
  <si>
    <t>YM68200196</t>
  </si>
  <si>
    <t>3044</t>
  </si>
  <si>
    <t>ZP90</t>
  </si>
  <si>
    <t>Alfa Raya Parung Kuda</t>
  </si>
  <si>
    <t>YK20200486</t>
  </si>
  <si>
    <t>3045</t>
  </si>
  <si>
    <t>ZP91</t>
  </si>
  <si>
    <t>Alfa Odeon Square</t>
  </si>
  <si>
    <t>YK20200473</t>
  </si>
  <si>
    <t>ZP92</t>
  </si>
  <si>
    <t>Alfa Lembur Situ</t>
  </si>
  <si>
    <t>YK20200474</t>
  </si>
  <si>
    <t>3047</t>
  </si>
  <si>
    <t>ZP93</t>
  </si>
  <si>
    <t>Alfa Kompa Sukabumi</t>
  </si>
  <si>
    <t>YK20200480</t>
  </si>
  <si>
    <t>3048</t>
  </si>
  <si>
    <t>ZP94</t>
  </si>
  <si>
    <t>Alfa Kampung Benda</t>
  </si>
  <si>
    <t>YK20200404</t>
  </si>
  <si>
    <t>3049</t>
  </si>
  <si>
    <t>ZP95</t>
  </si>
  <si>
    <t>Alfa Cimaja P Ratu</t>
  </si>
  <si>
    <t>YK20200592</t>
  </si>
  <si>
    <t>3050</t>
  </si>
  <si>
    <t>ZP96</t>
  </si>
  <si>
    <t>Alfa Cikembar Simpang 3</t>
  </si>
  <si>
    <t>YK20200111</t>
  </si>
  <si>
    <t>3051</t>
  </si>
  <si>
    <t>ZP97</t>
  </si>
  <si>
    <t>Alfa Cikembar</t>
  </si>
  <si>
    <t>YK20200513</t>
  </si>
  <si>
    <t>3052</t>
  </si>
  <si>
    <t>ZP98</t>
  </si>
  <si>
    <t>Alfa Cicantayan</t>
  </si>
  <si>
    <t>YK20200427</t>
  </si>
  <si>
    <t>3053</t>
  </si>
  <si>
    <t>ZP99</t>
  </si>
  <si>
    <t>Alfa Jombang Baru</t>
  </si>
  <si>
    <t>YK20200392</t>
  </si>
  <si>
    <t>3054</t>
  </si>
  <si>
    <t>ZP9A</t>
  </si>
  <si>
    <t>IDM Budi Mulia 75</t>
  </si>
  <si>
    <t>YM68200197</t>
  </si>
  <si>
    <t>3055</t>
  </si>
  <si>
    <t>ZP9B</t>
  </si>
  <si>
    <t>IDM Terusan Bandengan</t>
  </si>
  <si>
    <t>YM68200193</t>
  </si>
  <si>
    <t>3056</t>
  </si>
  <si>
    <t>ZP9C</t>
  </si>
  <si>
    <t>IDM Krendang Utara</t>
  </si>
  <si>
    <t>YM68200275</t>
  </si>
  <si>
    <t>3057</t>
  </si>
  <si>
    <t>ZP9D</t>
  </si>
  <si>
    <t>IDM Mabes VI</t>
  </si>
  <si>
    <t>YM68200250</t>
  </si>
  <si>
    <t>3058</t>
  </si>
  <si>
    <t>ZP9E</t>
  </si>
  <si>
    <t>Alfa Boncel</t>
  </si>
  <si>
    <t>YM68200184</t>
  </si>
  <si>
    <t>3059</t>
  </si>
  <si>
    <t>ZP9F</t>
  </si>
  <si>
    <t>Alfa Kapuk Raya III</t>
  </si>
  <si>
    <t>YM68200206</t>
  </si>
  <si>
    <t>3060</t>
  </si>
  <si>
    <t>ZP9K</t>
  </si>
  <si>
    <t>Alfa Kalibata Tengah</t>
  </si>
  <si>
    <t>YM68200251</t>
  </si>
  <si>
    <t>3061</t>
  </si>
  <si>
    <t>ZP9M</t>
  </si>
  <si>
    <t>Alfa Petogogan</t>
  </si>
  <si>
    <t>YM68200267</t>
  </si>
  <si>
    <t>3062</t>
  </si>
  <si>
    <t>ZP9N</t>
  </si>
  <si>
    <t>AlfaMd Mampang Prapatan</t>
  </si>
  <si>
    <t>YM68200268</t>
  </si>
  <si>
    <t>3063</t>
  </si>
  <si>
    <t>ZP9P</t>
  </si>
  <si>
    <t>AlfaMd Jeruk Raya</t>
  </si>
  <si>
    <t>YM68200258</t>
  </si>
  <si>
    <t>3064</t>
  </si>
  <si>
    <t>ZP9Q</t>
  </si>
  <si>
    <t>AlfaMd M Muchtar</t>
  </si>
  <si>
    <t>YM68200269</t>
  </si>
  <si>
    <t>3065</t>
  </si>
  <si>
    <t>ZP9R</t>
  </si>
  <si>
    <t>IDM Kebon Mangga Jaksel</t>
  </si>
  <si>
    <t>YM68200257</t>
  </si>
  <si>
    <t>3066</t>
  </si>
  <si>
    <t>ZP9T</t>
  </si>
  <si>
    <t>IDM Kemang Selatan VIII</t>
  </si>
  <si>
    <t>YM68200229</t>
  </si>
  <si>
    <t>3067</t>
  </si>
  <si>
    <t>ZP9V</t>
  </si>
  <si>
    <t>IDM Hidup Baru Jaksel</t>
  </si>
  <si>
    <t>YM68200235</t>
  </si>
  <si>
    <t>3068</t>
  </si>
  <si>
    <t>ZP9W</t>
  </si>
  <si>
    <t>IDM Hybrid Bangka 5B</t>
  </si>
  <si>
    <t>YM68200218</t>
  </si>
  <si>
    <t>3069</t>
  </si>
  <si>
    <t>ZP9X</t>
  </si>
  <si>
    <t>IDM Danau Sunter II</t>
  </si>
  <si>
    <t>YM68200217</t>
  </si>
  <si>
    <t>3070</t>
  </si>
  <si>
    <t>ZP9Y</t>
  </si>
  <si>
    <t>IDM Danau Agung II</t>
  </si>
  <si>
    <t>YM68200153</t>
  </si>
  <si>
    <t>3071</t>
  </si>
  <si>
    <t>ZP9Z</t>
  </si>
  <si>
    <t>IDM Kramat Jaya III</t>
  </si>
  <si>
    <t>YM68200191</t>
  </si>
  <si>
    <t>3072</t>
  </si>
  <si>
    <t>ZPA4</t>
  </si>
  <si>
    <t>YR25401540</t>
  </si>
  <si>
    <t>3073</t>
  </si>
  <si>
    <t>ZPA5</t>
  </si>
  <si>
    <t>IDM Grand Kahuripan</t>
  </si>
  <si>
    <t>YR25400060</t>
  </si>
  <si>
    <t>3074</t>
  </si>
  <si>
    <t>ZPA6</t>
  </si>
  <si>
    <t>IDM Panjang Raya 5A</t>
  </si>
  <si>
    <t>YR25400079</t>
  </si>
  <si>
    <t>3075</t>
  </si>
  <si>
    <t>ZPA8</t>
  </si>
  <si>
    <t>Agung Minimarket</t>
  </si>
  <si>
    <t>YR25400619</t>
  </si>
  <si>
    <t>3076</t>
  </si>
  <si>
    <t>ZPA9</t>
  </si>
  <si>
    <t>IDM Deltamas</t>
  </si>
  <si>
    <t>YR25400790</t>
  </si>
  <si>
    <t>3077</t>
  </si>
  <si>
    <t>ZPB4</t>
  </si>
  <si>
    <t>JJ Houseware and Toys</t>
  </si>
  <si>
    <t>YT21400644</t>
  </si>
  <si>
    <t>3078</t>
  </si>
  <si>
    <t>ZPB6</t>
  </si>
  <si>
    <t>Unit II Tulang Bawang</t>
  </si>
  <si>
    <t>YR25400026</t>
  </si>
  <si>
    <t>3079</t>
  </si>
  <si>
    <t>ZPB7</t>
  </si>
  <si>
    <t>Ruko Bhakti Karya Citayam</t>
  </si>
  <si>
    <t>YT21400705</t>
  </si>
  <si>
    <t>3080</t>
  </si>
  <si>
    <t>ZPB8</t>
  </si>
  <si>
    <t>Pacific Palace Hotel</t>
  </si>
  <si>
    <t>YR25400857</t>
  </si>
  <si>
    <t>3081</t>
  </si>
  <si>
    <t>ZPB9</t>
  </si>
  <si>
    <t>IDM Pademangan Timur</t>
  </si>
  <si>
    <t>YR25400657</t>
  </si>
  <si>
    <t>3082</t>
  </si>
  <si>
    <t>ZPC5</t>
  </si>
  <si>
    <t>IDM Karang Asem Citeureup</t>
  </si>
  <si>
    <t>YR25400218</t>
  </si>
  <si>
    <t>3083</t>
  </si>
  <si>
    <t>ZPC8</t>
  </si>
  <si>
    <t>YR25400851</t>
  </si>
  <si>
    <t>3084</t>
  </si>
  <si>
    <t>ZPC9</t>
  </si>
  <si>
    <t>IDM Pluit Mas17EE</t>
  </si>
  <si>
    <t>YR25400879</t>
  </si>
  <si>
    <t>3085</t>
  </si>
  <si>
    <t>ZPD4</t>
  </si>
  <si>
    <t>Alfamidi Kelapa Dua</t>
  </si>
  <si>
    <t>YT21400411</t>
  </si>
  <si>
    <t>3086</t>
  </si>
  <si>
    <t>ZPD5</t>
  </si>
  <si>
    <t>IDM Nirwana Estate</t>
  </si>
  <si>
    <t>YR25400219</t>
  </si>
  <si>
    <t>3087</t>
  </si>
  <si>
    <t>ZPD6</t>
  </si>
  <si>
    <t>SPBU Patimura</t>
  </si>
  <si>
    <t>YR25400182</t>
  </si>
  <si>
    <t>3088</t>
  </si>
  <si>
    <t>ZPD8</t>
  </si>
  <si>
    <t>CV Cokro 2000 Banggai</t>
  </si>
  <si>
    <t>YR25400854</t>
  </si>
  <si>
    <t>3089</t>
  </si>
  <si>
    <t>ZPD9</t>
  </si>
  <si>
    <t>Alfa Pecenongan</t>
  </si>
  <si>
    <t>YR25400849</t>
  </si>
  <si>
    <t>ZPE4</t>
  </si>
  <si>
    <t>AlfaMd Kelapa Dua</t>
  </si>
  <si>
    <t>YT21400396</t>
  </si>
  <si>
    <t>3091</t>
  </si>
  <si>
    <t>ZPE5</t>
  </si>
  <si>
    <t>IDM Panorama Bali Res</t>
  </si>
  <si>
    <t>YR25400038</t>
  </si>
  <si>
    <t>3092</t>
  </si>
  <si>
    <t>ZPE6</t>
  </si>
  <si>
    <t>IDM Taman Wisma Asri</t>
  </si>
  <si>
    <t>YR25400087</t>
  </si>
  <si>
    <t>3093</t>
  </si>
  <si>
    <t>ZPE8</t>
  </si>
  <si>
    <t>Alfa Kepulungan Pasuruan</t>
  </si>
  <si>
    <t>YR25400867</t>
  </si>
  <si>
    <t>3094</t>
  </si>
  <si>
    <t>ZPE9</t>
  </si>
  <si>
    <t>Alfa Pembangunan</t>
  </si>
  <si>
    <t>YR25400632</t>
  </si>
  <si>
    <t>3095</t>
  </si>
  <si>
    <t>ZPF6</t>
  </si>
  <si>
    <t>IDM Harapan Baru II</t>
  </si>
  <si>
    <t>YR25400159</t>
  </si>
  <si>
    <t>3096</t>
  </si>
  <si>
    <t>ZPF8</t>
  </si>
  <si>
    <t>IDM Simpang Lima Gumul</t>
  </si>
  <si>
    <t>YR25400809</t>
  </si>
  <si>
    <t>ZPH5</t>
  </si>
  <si>
    <t>IDM Sentul Nirwana</t>
  </si>
  <si>
    <t>YR25400065</t>
  </si>
  <si>
    <t>3098</t>
  </si>
  <si>
    <t>ZPH6</t>
  </si>
  <si>
    <t>IDM Jatimakmur</t>
  </si>
  <si>
    <t>YR25400156</t>
  </si>
  <si>
    <t>ZPH8</t>
  </si>
  <si>
    <t>Swalayan Sentral</t>
  </si>
  <si>
    <t>YR25400707</t>
  </si>
  <si>
    <t>3100</t>
  </si>
  <si>
    <t>ZPJ5</t>
  </si>
  <si>
    <t>Superindo Citra Raya</t>
  </si>
  <si>
    <t>YR25400075</t>
  </si>
  <si>
    <t>3101</t>
  </si>
  <si>
    <t>ZPJ6</t>
  </si>
  <si>
    <t>IDM RAT KM 19B2</t>
  </si>
  <si>
    <t>YR25400066</t>
  </si>
  <si>
    <t>3102</t>
  </si>
  <si>
    <t>ZPJ8</t>
  </si>
  <si>
    <t>YR25400822</t>
  </si>
  <si>
    <t>3103</t>
  </si>
  <si>
    <t>ZPJ9</t>
  </si>
  <si>
    <t>Alfa Gold Coast</t>
  </si>
  <si>
    <t>YR25400609</t>
  </si>
  <si>
    <t>3104</t>
  </si>
  <si>
    <t>ZPK5</t>
  </si>
  <si>
    <t>Superindo Karang Tengah</t>
  </si>
  <si>
    <t>YR25400024</t>
  </si>
  <si>
    <t>3105</t>
  </si>
  <si>
    <t>ZPK6</t>
  </si>
  <si>
    <t>IDM Tunggak Jati</t>
  </si>
  <si>
    <t>YR25400050</t>
  </si>
  <si>
    <t>3106</t>
  </si>
  <si>
    <t>ZPK8</t>
  </si>
  <si>
    <t>Toko Romo Wijoyo Putro</t>
  </si>
  <si>
    <t>YR25400508</t>
  </si>
  <si>
    <t>3107</t>
  </si>
  <si>
    <t>ZPK9</t>
  </si>
  <si>
    <t>AlfaMd Labuhan Tomu</t>
  </si>
  <si>
    <t>YR25400641</t>
  </si>
  <si>
    <t>3108</t>
  </si>
  <si>
    <t>ZPL2</t>
  </si>
  <si>
    <t>SPBU 3417151 BantarGebang</t>
  </si>
  <si>
    <t>YK20200570</t>
  </si>
  <si>
    <t>3109</t>
  </si>
  <si>
    <t>ZPL4</t>
  </si>
  <si>
    <t>Alfa Cilember Puncak</t>
  </si>
  <si>
    <t>YR25400052</t>
  </si>
  <si>
    <t>3110</t>
  </si>
  <si>
    <t>ZPL5</t>
  </si>
  <si>
    <t>Superindo Poris Tangerang</t>
  </si>
  <si>
    <t>YR25400195</t>
  </si>
  <si>
    <t>3111</t>
  </si>
  <si>
    <t>ZPL6</t>
  </si>
  <si>
    <t>Alfa Swasembada Barat</t>
  </si>
  <si>
    <t>YR25400144</t>
  </si>
  <si>
    <t>3112</t>
  </si>
  <si>
    <t>ZPL7</t>
  </si>
  <si>
    <t>Swalayan EnakEco KrgPloso</t>
  </si>
  <si>
    <t>YR25401184</t>
  </si>
  <si>
    <t>3113</t>
  </si>
  <si>
    <t>ZPL8</t>
  </si>
  <si>
    <t>Dira Shopping Center</t>
  </si>
  <si>
    <t>YR25400671</t>
  </si>
  <si>
    <t>3114</t>
  </si>
  <si>
    <t>ZPL9</t>
  </si>
  <si>
    <t>Alfa Muara Baru</t>
  </si>
  <si>
    <t>YR25400675</t>
  </si>
  <si>
    <t>3115</t>
  </si>
  <si>
    <t>ZPM4</t>
  </si>
  <si>
    <t>YR25400015</t>
  </si>
  <si>
    <t>3116</t>
  </si>
  <si>
    <t>ZPM5</t>
  </si>
  <si>
    <t>CeriaM Dasana II</t>
  </si>
  <si>
    <t>YR25400053</t>
  </si>
  <si>
    <t>3117</t>
  </si>
  <si>
    <t>ZPM6</t>
  </si>
  <si>
    <t>AlfaMd Gadang</t>
  </si>
  <si>
    <t>YR25400088</t>
  </si>
  <si>
    <t>3118</t>
  </si>
  <si>
    <t>ZPM8</t>
  </si>
  <si>
    <t>Diva Swalayan Probolinggo</t>
  </si>
  <si>
    <t>YR25400479</t>
  </si>
  <si>
    <t>3119</t>
  </si>
  <si>
    <t>ZPM9</t>
  </si>
  <si>
    <t>Alfa Pluit Karang Cantik</t>
  </si>
  <si>
    <t>YR25400369</t>
  </si>
  <si>
    <t>3120</t>
  </si>
  <si>
    <t>ZPN3</t>
  </si>
  <si>
    <t>IDM Belimbing Raya</t>
  </si>
  <si>
    <t>YT21400469</t>
  </si>
  <si>
    <t>ZPN4</t>
  </si>
  <si>
    <t>Alfa Raya Puncak Cibogo</t>
  </si>
  <si>
    <t>YR25400233</t>
  </si>
  <si>
    <t>3122</t>
  </si>
  <si>
    <t>ZPN5</t>
  </si>
  <si>
    <t>CeriaM Munjul Permai</t>
  </si>
  <si>
    <t>YR25400006</t>
  </si>
  <si>
    <t>3123</t>
  </si>
  <si>
    <t>ZPN6</t>
  </si>
  <si>
    <t>AlfaMd Setu Cileungsi</t>
  </si>
  <si>
    <t>YR25400059</t>
  </si>
  <si>
    <t>3124</t>
  </si>
  <si>
    <t>ZPN8</t>
  </si>
  <si>
    <t>Gunung Indah</t>
  </si>
  <si>
    <t>YR25400826</t>
  </si>
  <si>
    <t>3125</t>
  </si>
  <si>
    <t>ZPN9</t>
  </si>
  <si>
    <t>Alfa Pluit Karang Permai</t>
  </si>
  <si>
    <t>YR25400608</t>
  </si>
  <si>
    <t>3126</t>
  </si>
  <si>
    <t>ZPP3</t>
  </si>
  <si>
    <t>IDM Ruko Cordoba GLC</t>
  </si>
  <si>
    <t>YT21400521</t>
  </si>
  <si>
    <t>3127</t>
  </si>
  <si>
    <t>ZPP4</t>
  </si>
  <si>
    <t>Alfa Ruko Commpark</t>
  </si>
  <si>
    <t>YR25400044</t>
  </si>
  <si>
    <t>3128</t>
  </si>
  <si>
    <t>ZPP5</t>
  </si>
  <si>
    <t>CeriaM Sudirman Indah</t>
  </si>
  <si>
    <t>YR25400181</t>
  </si>
  <si>
    <t>3129</t>
  </si>
  <si>
    <t>ZPP6</t>
  </si>
  <si>
    <t>Alfa Bugis Malang</t>
  </si>
  <si>
    <t>YR25400161</t>
  </si>
  <si>
    <t>3130</t>
  </si>
  <si>
    <t>ZPP8</t>
  </si>
  <si>
    <t>Indogrosir Malang</t>
  </si>
  <si>
    <t>YR25400820</t>
  </si>
  <si>
    <t>3131</t>
  </si>
  <si>
    <t>ZPP9</t>
  </si>
  <si>
    <t>Alfa Sawah Lio</t>
  </si>
  <si>
    <t>YR25400645</t>
  </si>
  <si>
    <t>3132</t>
  </si>
  <si>
    <t>ZPQ4</t>
  </si>
  <si>
    <t>Alfa Ruko Orange</t>
  </si>
  <si>
    <t>YR25400149</t>
  </si>
  <si>
    <t>3133</t>
  </si>
  <si>
    <t>ZPQ6</t>
  </si>
  <si>
    <t>ITENAS Bandung</t>
  </si>
  <si>
    <t>YR25400234</t>
  </si>
  <si>
    <t>3134</t>
  </si>
  <si>
    <t>ZPQ8</t>
  </si>
  <si>
    <t>IDM Donomulyo Malang</t>
  </si>
  <si>
    <t>YR25400694</t>
  </si>
  <si>
    <t>3135</t>
  </si>
  <si>
    <t>ZPQ9</t>
  </si>
  <si>
    <t>IDM Bunder Asri</t>
  </si>
  <si>
    <t>YR25400778</t>
  </si>
  <si>
    <t>3136</t>
  </si>
  <si>
    <t>ZPR4</t>
  </si>
  <si>
    <t>Alfa Simpang Kedep</t>
  </si>
  <si>
    <t>YR25400069</t>
  </si>
  <si>
    <t>3137</t>
  </si>
  <si>
    <t>ZPR5</t>
  </si>
  <si>
    <t>Alfa Anggrek Garuda</t>
  </si>
  <si>
    <t>YR25400137</t>
  </si>
  <si>
    <t>ZPR6</t>
  </si>
  <si>
    <t>Hotel Harper Purwakarta</t>
  </si>
  <si>
    <t>YR25400221</t>
  </si>
  <si>
    <t>3139</t>
  </si>
  <si>
    <t>ZPR8</t>
  </si>
  <si>
    <t>IDM Griya Santha Malang</t>
  </si>
  <si>
    <t>YR25400815</t>
  </si>
  <si>
    <t>3140</t>
  </si>
  <si>
    <t>ZPR9</t>
  </si>
  <si>
    <t>IDM Perum Driyorejo</t>
  </si>
  <si>
    <t>YR25400654</t>
  </si>
  <si>
    <t>3141</t>
  </si>
  <si>
    <t>ZPT4</t>
  </si>
  <si>
    <t>Alfa Trace Yogie V</t>
  </si>
  <si>
    <t>YR25400134</t>
  </si>
  <si>
    <t>3142</t>
  </si>
  <si>
    <t>ZPT5</t>
  </si>
  <si>
    <t>Alfa Bambu Ori</t>
  </si>
  <si>
    <t>YR25400129</t>
  </si>
  <si>
    <t>3143</t>
  </si>
  <si>
    <t>ZPT8</t>
  </si>
  <si>
    <t>IDM Beach View PIK</t>
  </si>
  <si>
    <t>YR25400807</t>
  </si>
  <si>
    <t>3144</t>
  </si>
  <si>
    <t>ZPT9</t>
  </si>
  <si>
    <t>AlfaMd Raya Manyar</t>
  </si>
  <si>
    <t>YR25400750</t>
  </si>
  <si>
    <t>3145</t>
  </si>
  <si>
    <t>ZPU4</t>
  </si>
  <si>
    <t>YR25400118</t>
  </si>
  <si>
    <t>3146</t>
  </si>
  <si>
    <t>ZPU5</t>
  </si>
  <si>
    <t>Alfa Fajar Baru III</t>
  </si>
  <si>
    <t>YR25400078</t>
  </si>
  <si>
    <t>3147</t>
  </si>
  <si>
    <t>ZPU9</t>
  </si>
  <si>
    <t>IDM Permata Suci</t>
  </si>
  <si>
    <t>YR25400868</t>
  </si>
  <si>
    <t>3148</t>
  </si>
  <si>
    <t>ZPV4</t>
  </si>
  <si>
    <t>Alfa Wanaherang</t>
  </si>
  <si>
    <t>YR25400056</t>
  </si>
  <si>
    <t>3149</t>
  </si>
  <si>
    <t>ZPV5</t>
  </si>
  <si>
    <t>Alfa Joglo IV</t>
  </si>
  <si>
    <t>YR25400208</t>
  </si>
  <si>
    <t>3150</t>
  </si>
  <si>
    <t>ZPV9</t>
  </si>
  <si>
    <t>Alfa Sukorejo</t>
  </si>
  <si>
    <t>YR25400650</t>
  </si>
  <si>
    <t>3151</t>
  </si>
  <si>
    <t>ZPW4</t>
  </si>
  <si>
    <t>Alfa Rawa Hingkik II</t>
  </si>
  <si>
    <t>YR25400085</t>
  </si>
  <si>
    <t>3152</t>
  </si>
  <si>
    <t>ZPW5</t>
  </si>
  <si>
    <t>Alfa Kamboja Jakbar</t>
  </si>
  <si>
    <t>YR25400090</t>
  </si>
  <si>
    <t>3153</t>
  </si>
  <si>
    <t>ZPW8</t>
  </si>
  <si>
    <t>IDM Muara Karang Barat</t>
  </si>
  <si>
    <t>YR25400731</t>
  </si>
  <si>
    <t>3154</t>
  </si>
  <si>
    <t>ZPW9</t>
  </si>
  <si>
    <t>Abepura</t>
  </si>
  <si>
    <t>YR25400786</t>
  </si>
  <si>
    <t>3155</t>
  </si>
  <si>
    <t>ZPX4</t>
  </si>
  <si>
    <t>IDM Badak Putih</t>
  </si>
  <si>
    <t>YR25400147</t>
  </si>
  <si>
    <t>3156</t>
  </si>
  <si>
    <t>YR25400899</t>
  </si>
  <si>
    <t>3157</t>
  </si>
  <si>
    <t>ZPX9</t>
  </si>
  <si>
    <t>Brothers Inn Solo Baru</t>
  </si>
  <si>
    <t>YR25400710</t>
  </si>
  <si>
    <t>3158</t>
  </si>
  <si>
    <t>ZPY4</t>
  </si>
  <si>
    <t>IDM Cisarua</t>
  </si>
  <si>
    <t>YR25400021</t>
  </si>
  <si>
    <t>3159</t>
  </si>
  <si>
    <t>ZPY5</t>
  </si>
  <si>
    <t>IDM Graha Inovasi</t>
  </si>
  <si>
    <t>YR25400215</t>
  </si>
  <si>
    <t>3160</t>
  </si>
  <si>
    <t>ZPY7</t>
  </si>
  <si>
    <t>Yogya Junction Parahyangan</t>
  </si>
  <si>
    <t>YR25401607</t>
  </si>
  <si>
    <t>3161</t>
  </si>
  <si>
    <t>ZPY9</t>
  </si>
  <si>
    <t>Superindo Gaplek</t>
  </si>
  <si>
    <t>YR25400458</t>
  </si>
  <si>
    <t>3162</t>
  </si>
  <si>
    <t>ZPZ4</t>
  </si>
  <si>
    <t>IDM Citra Indah</t>
  </si>
  <si>
    <t>YR25400217</t>
  </si>
  <si>
    <t>3163</t>
  </si>
  <si>
    <t>ZPZ5</t>
  </si>
  <si>
    <t>IDM Jalan Sulaiman</t>
  </si>
  <si>
    <t>YR25400203</t>
  </si>
  <si>
    <t>3164</t>
  </si>
  <si>
    <t>ZPZ7</t>
  </si>
  <si>
    <t xml:space="preserve">IDM Cangkiran </t>
  </si>
  <si>
    <t>YR25401611</t>
  </si>
  <si>
    <t>3165</t>
  </si>
  <si>
    <t>ZPZ8</t>
  </si>
  <si>
    <t>IDM Ancol VIII</t>
  </si>
  <si>
    <t>YR25400688</t>
  </si>
  <si>
    <t>3166</t>
  </si>
  <si>
    <t>ZPZ9</t>
  </si>
  <si>
    <t>Superindo Pondok Betung</t>
  </si>
  <si>
    <t>YR25400690</t>
  </si>
  <si>
    <t>3167</t>
  </si>
  <si>
    <t>ZQ01</t>
  </si>
  <si>
    <t>Alfa Kebayoran Arcade</t>
  </si>
  <si>
    <t>YK20200502</t>
  </si>
  <si>
    <t>3168</t>
  </si>
  <si>
    <t>ZQ02</t>
  </si>
  <si>
    <t>Alfa Jl Masjid Nurul Ikh</t>
  </si>
  <si>
    <t>YK20200108</t>
  </si>
  <si>
    <t>3169</t>
  </si>
  <si>
    <t>ZQ03</t>
  </si>
  <si>
    <t>Alfa Kaliabang Tengah III</t>
  </si>
  <si>
    <t>YK20200375</t>
  </si>
  <si>
    <t>3170</t>
  </si>
  <si>
    <t>ZQ04</t>
  </si>
  <si>
    <t>Alfa Kota Baru</t>
  </si>
  <si>
    <t>YK20200544</t>
  </si>
  <si>
    <t>3171</t>
  </si>
  <si>
    <t>ZQ05</t>
  </si>
  <si>
    <t>Alfa Krukut</t>
  </si>
  <si>
    <t>YK20200445</t>
  </si>
  <si>
    <t>3172</t>
  </si>
  <si>
    <t>ZQ06</t>
  </si>
  <si>
    <t>Alfa Limo Raya</t>
  </si>
  <si>
    <t>YK20200479</t>
  </si>
  <si>
    <t>3173</t>
  </si>
  <si>
    <t>ZQ07</t>
  </si>
  <si>
    <t>Alfa Nusantara Depok</t>
  </si>
  <si>
    <t>YK20200383</t>
  </si>
  <si>
    <t>3174</t>
  </si>
  <si>
    <t>ZQ08</t>
  </si>
  <si>
    <t>Alfa Nusantara Raya</t>
  </si>
  <si>
    <t>YK20200343</t>
  </si>
  <si>
    <t>3175</t>
  </si>
  <si>
    <t>ZQ09</t>
  </si>
  <si>
    <t>Alfa Kemiri</t>
  </si>
  <si>
    <t>YK20200402</t>
  </si>
  <si>
    <t>ZQ10</t>
  </si>
  <si>
    <t>Alfa Kemiri Raya</t>
  </si>
  <si>
    <t>YK20200391</t>
  </si>
  <si>
    <t>3177</t>
  </si>
  <si>
    <t>ZQ11</t>
  </si>
  <si>
    <t>Alfa Legoso Raya</t>
  </si>
  <si>
    <t>YK20200490</t>
  </si>
  <si>
    <t>3178</t>
  </si>
  <si>
    <t>ZQ12</t>
  </si>
  <si>
    <t>Alfa Muchtar Tabrani IV</t>
  </si>
  <si>
    <t>YK20200588</t>
  </si>
  <si>
    <t>3179</t>
  </si>
  <si>
    <t>ZQ13</t>
  </si>
  <si>
    <t>Alfa Pedurenan B Gebang</t>
  </si>
  <si>
    <t>YK20200585</t>
  </si>
  <si>
    <t>3180</t>
  </si>
  <si>
    <t>ZQ15</t>
  </si>
  <si>
    <t>Alfa Pondok Duta II</t>
  </si>
  <si>
    <t>YK20200352</t>
  </si>
  <si>
    <t>3181</t>
  </si>
  <si>
    <t>ZQ16</t>
  </si>
  <si>
    <t>Alfa Pinang Setiabudi</t>
  </si>
  <si>
    <t>YK20200561</t>
  </si>
  <si>
    <t>3182</t>
  </si>
  <si>
    <t>ZQ17</t>
  </si>
  <si>
    <t>YK20200554</t>
  </si>
  <si>
    <t>3183</t>
  </si>
  <si>
    <t>ZQ18</t>
  </si>
  <si>
    <t>Alfa Pondok Kacang II</t>
  </si>
  <si>
    <t>YK20200369</t>
  </si>
  <si>
    <t>3184</t>
  </si>
  <si>
    <t>ZQ19</t>
  </si>
  <si>
    <t>Alfa Pondok Jagung Timur</t>
  </si>
  <si>
    <t>YK20200436</t>
  </si>
  <si>
    <t>3185</t>
  </si>
  <si>
    <t>ZQ1A</t>
  </si>
  <si>
    <t>Alfa Air Putih</t>
  </si>
  <si>
    <t>YT21400475</t>
  </si>
  <si>
    <t>3186</t>
  </si>
  <si>
    <t>ZQ1K</t>
  </si>
  <si>
    <t>IDM Babakan Madang III</t>
  </si>
  <si>
    <t>YM68200078</t>
  </si>
  <si>
    <t>3187</t>
  </si>
  <si>
    <t>ZQ1L</t>
  </si>
  <si>
    <t>IDM Warakas VI</t>
  </si>
  <si>
    <t>YM68200033</t>
  </si>
  <si>
    <t>3188</t>
  </si>
  <si>
    <t>ZQ1M</t>
  </si>
  <si>
    <t>IDM Tegal Jampang</t>
  </si>
  <si>
    <t>YM68200065</t>
  </si>
  <si>
    <t>3189</t>
  </si>
  <si>
    <t>ZQ1N</t>
  </si>
  <si>
    <t>Superindo Cikeas</t>
  </si>
  <si>
    <t>YM68200053</t>
  </si>
  <si>
    <t>3190</t>
  </si>
  <si>
    <t>ZQ1P</t>
  </si>
  <si>
    <t>YM68200046</t>
  </si>
  <si>
    <t>3191</t>
  </si>
  <si>
    <t>ZQ1Q</t>
  </si>
  <si>
    <t>Thee Matic Mall</t>
  </si>
  <si>
    <t>YM68200062</t>
  </si>
  <si>
    <t>3193</t>
  </si>
  <si>
    <t>ZQ1T</t>
  </si>
  <si>
    <t>Toko Metro Mojosari</t>
  </si>
  <si>
    <t>YM68200064</t>
  </si>
  <si>
    <t>3194</t>
  </si>
  <si>
    <t>ZQ1U</t>
  </si>
  <si>
    <t>IDM Gading Tutuka</t>
  </si>
  <si>
    <t>YM68200122</t>
  </si>
  <si>
    <t>3195</t>
  </si>
  <si>
    <t>ZQ1W</t>
  </si>
  <si>
    <t>Prama Babakan Sari</t>
  </si>
  <si>
    <t>YM68200121</t>
  </si>
  <si>
    <t>3196</t>
  </si>
  <si>
    <t>ZQ1X</t>
  </si>
  <si>
    <t>Alfa Babakan Cibolang</t>
  </si>
  <si>
    <t>YM68200077</t>
  </si>
  <si>
    <t>ZQ1Y</t>
  </si>
  <si>
    <t>Gudang Garmen AH Nasution</t>
  </si>
  <si>
    <t>YM68200057</t>
  </si>
  <si>
    <t>3198</t>
  </si>
  <si>
    <t>ZQ1Z</t>
  </si>
  <si>
    <t>IDM DC Ahmad Yani 806</t>
  </si>
  <si>
    <t>YM68200120</t>
  </si>
  <si>
    <t>3199</t>
  </si>
  <si>
    <t>ZQ20</t>
  </si>
  <si>
    <t>Alfa Jembatan Lima III</t>
  </si>
  <si>
    <t>YK20200534</t>
  </si>
  <si>
    <t>3200</t>
  </si>
  <si>
    <t>ZQ23</t>
  </si>
  <si>
    <t>Alfa Arief Rakhman Hakim</t>
  </si>
  <si>
    <t>YK20200461</t>
  </si>
  <si>
    <t>3201</t>
  </si>
  <si>
    <t>ZQ24</t>
  </si>
  <si>
    <t>Alfa Aria Putra Kedaung</t>
  </si>
  <si>
    <t>YK20200560</t>
  </si>
  <si>
    <t>3202</t>
  </si>
  <si>
    <t>ZQ25</t>
  </si>
  <si>
    <t>IDM Dadap Residence</t>
  </si>
  <si>
    <t>YK20200106</t>
  </si>
  <si>
    <t>3203</t>
  </si>
  <si>
    <t>ZQ26</t>
  </si>
  <si>
    <t>IDM Club House East Asia</t>
  </si>
  <si>
    <t>YK20200546</t>
  </si>
  <si>
    <t>3204</t>
  </si>
  <si>
    <t>ZQ27</t>
  </si>
  <si>
    <t>IDM Kosambi Jaya</t>
  </si>
  <si>
    <t>YK20200447</t>
  </si>
  <si>
    <t>3205</t>
  </si>
  <si>
    <t>ZQ28</t>
  </si>
  <si>
    <t>Indomaret Grand Surya CRM 1</t>
  </si>
  <si>
    <t>YK20200557</t>
  </si>
  <si>
    <t>3206</t>
  </si>
  <si>
    <t>ZQ29</t>
  </si>
  <si>
    <t>IDM Hybrid Daan Mogot</t>
  </si>
  <si>
    <t>YK20200542</t>
  </si>
  <si>
    <t>3207</t>
  </si>
  <si>
    <t>ZQ2A</t>
  </si>
  <si>
    <t>IDM Plumpang Semper</t>
  </si>
  <si>
    <t>YM68200219</t>
  </si>
  <si>
    <t>3208</t>
  </si>
  <si>
    <t>ZQ2B</t>
  </si>
  <si>
    <t>IDM Alur Laut II</t>
  </si>
  <si>
    <t>YM68200210</t>
  </si>
  <si>
    <t>3209</t>
  </si>
  <si>
    <t>ZQ2C</t>
  </si>
  <si>
    <t>IDM Danau Sunter UtaraJ12</t>
  </si>
  <si>
    <t>YM68200032</t>
  </si>
  <si>
    <t>3210</t>
  </si>
  <si>
    <t>ZQ2D</t>
  </si>
  <si>
    <t>YM68200067</t>
  </si>
  <si>
    <t>3211</t>
  </si>
  <si>
    <t>ZQ2E</t>
  </si>
  <si>
    <t>Gedung Sentra Pancoran</t>
  </si>
  <si>
    <t>YM68200095</t>
  </si>
  <si>
    <t>3212</t>
  </si>
  <si>
    <t>ZQ2F</t>
  </si>
  <si>
    <t>AlfaMd Industri Cikarang</t>
  </si>
  <si>
    <t>YM68200111</t>
  </si>
  <si>
    <t>3213</t>
  </si>
  <si>
    <t>ZQ2L</t>
  </si>
  <si>
    <t>AlfaMd Radar Auri II</t>
  </si>
  <si>
    <t>YM68200102</t>
  </si>
  <si>
    <t>3214</t>
  </si>
  <si>
    <t>ZQ2N</t>
  </si>
  <si>
    <t>YM68200013</t>
  </si>
  <si>
    <t>3215</t>
  </si>
  <si>
    <t>ZQ2P</t>
  </si>
  <si>
    <t>IDM Bulak Banteng K</t>
  </si>
  <si>
    <t>YM68200113</t>
  </si>
  <si>
    <t>3216</t>
  </si>
  <si>
    <t>ZQ2Q</t>
  </si>
  <si>
    <t>IDM Tidar II Surabaya</t>
  </si>
  <si>
    <t>YM68200101</t>
  </si>
  <si>
    <t>3217</t>
  </si>
  <si>
    <t>ZQ2T</t>
  </si>
  <si>
    <t>YM68200098</t>
  </si>
  <si>
    <t>3218</t>
  </si>
  <si>
    <t>ZQ2W</t>
  </si>
  <si>
    <t>Ruko Pademangan</t>
  </si>
  <si>
    <t>YM68200086</t>
  </si>
  <si>
    <t>3219</t>
  </si>
  <si>
    <t>ZQ2X</t>
  </si>
  <si>
    <t>YM68200028</t>
  </si>
  <si>
    <t>3220</t>
  </si>
  <si>
    <t>ZQ2Y</t>
  </si>
  <si>
    <t>Pamulang Square</t>
  </si>
  <si>
    <t>YM68200097</t>
  </si>
  <si>
    <t>3221</t>
  </si>
  <si>
    <t>ZQ2Z</t>
  </si>
  <si>
    <t>Alfa Melati Raya</t>
  </si>
  <si>
    <t>YM68200079</t>
  </si>
  <si>
    <t>3222</t>
  </si>
  <si>
    <t>ZQ30</t>
  </si>
  <si>
    <t>IDM Kedaung Barat</t>
  </si>
  <si>
    <t>YK20200476</t>
  </si>
  <si>
    <t>3223</t>
  </si>
  <si>
    <t>ZQ31</t>
  </si>
  <si>
    <t>IDM Haji Lebar II</t>
  </si>
  <si>
    <t>YK20200435</t>
  </si>
  <si>
    <t>3224</t>
  </si>
  <si>
    <t>ZQ32</t>
  </si>
  <si>
    <t>IDM Kayu Besar Dalam</t>
  </si>
  <si>
    <t>YK20200374</t>
  </si>
  <si>
    <t>3225</t>
  </si>
  <si>
    <t>ZQ33</t>
  </si>
  <si>
    <t>Alfa Ir H Juanda</t>
  </si>
  <si>
    <t>YK20200340</t>
  </si>
  <si>
    <t>3226</t>
  </si>
  <si>
    <t>ZQ34</t>
  </si>
  <si>
    <t>AlfaMd Veteran Lamongan</t>
  </si>
  <si>
    <t>YK20200397</t>
  </si>
  <si>
    <t>3227</t>
  </si>
  <si>
    <t>ZQ35</t>
  </si>
  <si>
    <t>Alfa Soewoko Lamongan</t>
  </si>
  <si>
    <t>YK20200512</t>
  </si>
  <si>
    <t>3228</t>
  </si>
  <si>
    <t>ZQ36</t>
  </si>
  <si>
    <t>Alfa Achmad Dahlan Lmg</t>
  </si>
  <si>
    <t>YK20200342</t>
  </si>
  <si>
    <t>3229</t>
  </si>
  <si>
    <t>ZQ38</t>
  </si>
  <si>
    <t>IDM Babat Jombang Lmg</t>
  </si>
  <si>
    <t>YK20200433</t>
  </si>
  <si>
    <t>3230</t>
  </si>
  <si>
    <t>ZQ40</t>
  </si>
  <si>
    <t>Alfa Anugrah Raya Bks</t>
  </si>
  <si>
    <t>YK20200185</t>
  </si>
  <si>
    <t>3231</t>
  </si>
  <si>
    <t>ZQ41</t>
  </si>
  <si>
    <t>Alfa Bantar Gebang II</t>
  </si>
  <si>
    <t>YK20200148</t>
  </si>
  <si>
    <t>3232</t>
  </si>
  <si>
    <t>ZQ42</t>
  </si>
  <si>
    <t>Alfa GT Grande</t>
  </si>
  <si>
    <t>YK20200124</t>
  </si>
  <si>
    <t>3233</t>
  </si>
  <si>
    <t>ZQ43</t>
  </si>
  <si>
    <t>Alfa Harapan Indah II</t>
  </si>
  <si>
    <t>YK20200238</t>
  </si>
  <si>
    <t>3234</t>
  </si>
  <si>
    <t>ZQ44</t>
  </si>
  <si>
    <t>Alfa Jati Rahayu</t>
  </si>
  <si>
    <t>YK20200222</t>
  </si>
  <si>
    <t>3235</t>
  </si>
  <si>
    <t>ZQ45</t>
  </si>
  <si>
    <t>Alfa Cilodong</t>
  </si>
  <si>
    <t>YK20200201</t>
  </si>
  <si>
    <t>3236</t>
  </si>
  <si>
    <t>ZQ46</t>
  </si>
  <si>
    <t>YK20200179</t>
  </si>
  <si>
    <t>3237</t>
  </si>
  <si>
    <t>ZQ47</t>
  </si>
  <si>
    <t>Alfa Bintaro I II</t>
  </si>
  <si>
    <t>YK20200176</t>
  </si>
  <si>
    <t>ZQ48</t>
  </si>
  <si>
    <t>Alfa Bolsena</t>
  </si>
  <si>
    <t>YK20200217</t>
  </si>
  <si>
    <t>3239</t>
  </si>
  <si>
    <t>ZQ49</t>
  </si>
  <si>
    <t>Alfa Dr Setiabudi III Tgr</t>
  </si>
  <si>
    <t>YK20200128</t>
  </si>
  <si>
    <t>3240</t>
  </si>
  <si>
    <t>ZQ50</t>
  </si>
  <si>
    <t>Alfa Raya Daendels Lmg</t>
  </si>
  <si>
    <t>YK20200567</t>
  </si>
  <si>
    <t>3241</t>
  </si>
  <si>
    <t>ZQ51</t>
  </si>
  <si>
    <t>SPBU Benz 3415132 MH</t>
  </si>
  <si>
    <t>YK20200198</t>
  </si>
  <si>
    <t>3242</t>
  </si>
  <si>
    <t>ZQ52</t>
  </si>
  <si>
    <t>Naga Swalayan Simatupang</t>
  </si>
  <si>
    <t>YK20200301</t>
  </si>
  <si>
    <t>3243</t>
  </si>
  <si>
    <t>ZQ53</t>
  </si>
  <si>
    <t>Naga Swalayan Hankam</t>
  </si>
  <si>
    <t>YK20200431</t>
  </si>
  <si>
    <t>3244</t>
  </si>
  <si>
    <t>ZQ54</t>
  </si>
  <si>
    <t>PrimaFM Suyudono</t>
  </si>
  <si>
    <t>YK20200493</t>
  </si>
  <si>
    <t>3245</t>
  </si>
  <si>
    <t>ZQ55</t>
  </si>
  <si>
    <t>IDM Setiabudi Bandung</t>
  </si>
  <si>
    <t>YK20200604</t>
  </si>
  <si>
    <t>3246</t>
  </si>
  <si>
    <t>ZQ56</t>
  </si>
  <si>
    <t>Alfa Cendrawasih III Tgr</t>
  </si>
  <si>
    <t>YK20200519</t>
  </si>
  <si>
    <t>3247</t>
  </si>
  <si>
    <t>ZQ57</t>
  </si>
  <si>
    <t>Alfa Cipto Mangunkusumo</t>
  </si>
  <si>
    <t>YK20200430</t>
  </si>
  <si>
    <t>3248</t>
  </si>
  <si>
    <t>ZQ58</t>
  </si>
  <si>
    <t>Alfa Keadilan II Depok</t>
  </si>
  <si>
    <t>YK20200361</t>
  </si>
  <si>
    <t>3249</t>
  </si>
  <si>
    <t>ZQ59</t>
  </si>
  <si>
    <t>Alfa Kemakmuran III Depok</t>
  </si>
  <si>
    <t>YK20200366</t>
  </si>
  <si>
    <t>3250</t>
  </si>
  <si>
    <t>ZQ60</t>
  </si>
  <si>
    <t>Alfa Kembang Beji Depok</t>
  </si>
  <si>
    <t>YK20200601</t>
  </si>
  <si>
    <t>3251</t>
  </si>
  <si>
    <t>ZQ61</t>
  </si>
  <si>
    <t>Alfa Kalimantan F</t>
  </si>
  <si>
    <t>YK20200347</t>
  </si>
  <si>
    <t>3252</t>
  </si>
  <si>
    <t>ZQ62</t>
  </si>
  <si>
    <t>Alfa Bumi Bekasi Baru</t>
  </si>
  <si>
    <t>YK20200360</t>
  </si>
  <si>
    <t>3253</t>
  </si>
  <si>
    <t>ZQ63</t>
  </si>
  <si>
    <t>Alfa Jatiwaringin III</t>
  </si>
  <si>
    <t>YK20200495</t>
  </si>
  <si>
    <t>3254</t>
  </si>
  <si>
    <t>ZQ64</t>
  </si>
  <si>
    <t>IDM Martadinata Tuban</t>
  </si>
  <si>
    <t>YK20200365</t>
  </si>
  <si>
    <t>3255</t>
  </si>
  <si>
    <t>ZQ65</t>
  </si>
  <si>
    <t>IDM Trunojoyo Bangkalan</t>
  </si>
  <si>
    <t>YK20200417</t>
  </si>
  <si>
    <t>3256</t>
  </si>
  <si>
    <t>ZQ66</t>
  </si>
  <si>
    <t>Salembaran</t>
  </si>
  <si>
    <t>YK20200120</t>
  </si>
  <si>
    <t>3257</t>
  </si>
  <si>
    <t>ZQ67</t>
  </si>
  <si>
    <t>IDM A Yani 27 Mojokerto</t>
  </si>
  <si>
    <t>YK20200264</t>
  </si>
  <si>
    <t>3258</t>
  </si>
  <si>
    <t>ZQ68</t>
  </si>
  <si>
    <t>IDM Swatantra</t>
  </si>
  <si>
    <t>YK20200300</t>
  </si>
  <si>
    <t>3259</t>
  </si>
  <si>
    <t>ZQ74</t>
  </si>
  <si>
    <t>PrimaFM Pucang</t>
  </si>
  <si>
    <t>YK20200341</t>
  </si>
  <si>
    <t>3260</t>
  </si>
  <si>
    <t>ZQ75</t>
  </si>
  <si>
    <t>Alfa BSD Baru</t>
  </si>
  <si>
    <t>YK20200220</t>
  </si>
  <si>
    <t>3261</t>
  </si>
  <si>
    <t>ZQ76</t>
  </si>
  <si>
    <t>Alfa Trunojoyo Bangkalan</t>
  </si>
  <si>
    <t>YK20200387</t>
  </si>
  <si>
    <t>3262</t>
  </si>
  <si>
    <t>ZQ77</t>
  </si>
  <si>
    <t>IDM Kayu Manis Tmr</t>
  </si>
  <si>
    <t>YK20200418</t>
  </si>
  <si>
    <t>3263</t>
  </si>
  <si>
    <t>ZQ78</t>
  </si>
  <si>
    <t>YK20200307</t>
  </si>
  <si>
    <t>3264</t>
  </si>
  <si>
    <t>ZQ7T</t>
  </si>
  <si>
    <t>AlfaMd Setu Cipayung</t>
  </si>
  <si>
    <t>YM68200108</t>
  </si>
  <si>
    <t>3265</t>
  </si>
  <si>
    <t>ZQ80</t>
  </si>
  <si>
    <t>Alfa Laskar Pekayon</t>
  </si>
  <si>
    <t>YK20200457</t>
  </si>
  <si>
    <t>3266</t>
  </si>
  <si>
    <t>ZQ81</t>
  </si>
  <si>
    <t>Alfa Lemah Abang Raya II</t>
  </si>
  <si>
    <t>YK20200315</t>
  </si>
  <si>
    <t>3267</t>
  </si>
  <si>
    <t>ZQ82</t>
  </si>
  <si>
    <t>Alfa Mangun Jaya Bks</t>
  </si>
  <si>
    <t>YK20200224</t>
  </si>
  <si>
    <t>3268</t>
  </si>
  <si>
    <t>ZQ83</t>
  </si>
  <si>
    <t>YK20200192</t>
  </si>
  <si>
    <t>3269</t>
  </si>
  <si>
    <t>ZQ84</t>
  </si>
  <si>
    <t>Alfa Bumi Setia Mekar Bks</t>
  </si>
  <si>
    <t>YK20200496</t>
  </si>
  <si>
    <t>3270</t>
  </si>
  <si>
    <t>ZQ85</t>
  </si>
  <si>
    <t>Alfa Meruyung II</t>
  </si>
  <si>
    <t>YK20200226</t>
  </si>
  <si>
    <t>3271</t>
  </si>
  <si>
    <t>ZQ86</t>
  </si>
  <si>
    <t>Alfa Meruyung III</t>
  </si>
  <si>
    <t>YK20200286</t>
  </si>
  <si>
    <t>3272</t>
  </si>
  <si>
    <t>ZQ87</t>
  </si>
  <si>
    <t>Alfa Marna Putra Bks</t>
  </si>
  <si>
    <t>YK20200568</t>
  </si>
  <si>
    <t>3273</t>
  </si>
  <si>
    <t>ZQ88</t>
  </si>
  <si>
    <t>Alfa Narogong Jaya Bekasi</t>
  </si>
  <si>
    <t>YK20200580</t>
  </si>
  <si>
    <t>3274</t>
  </si>
  <si>
    <t>ZQ89</t>
  </si>
  <si>
    <t>Alfa Pakis Bekasi</t>
  </si>
  <si>
    <t>YK20200233</t>
  </si>
  <si>
    <t>3275</t>
  </si>
  <si>
    <t>ZQ90</t>
  </si>
  <si>
    <t>Alfa Perum Bekasi Timur</t>
  </si>
  <si>
    <t>YK20200410</t>
  </si>
  <si>
    <t>3276</t>
  </si>
  <si>
    <t>ZQ91</t>
  </si>
  <si>
    <t>Alfa Perumnas I Bekasi</t>
  </si>
  <si>
    <t>YK20200504</t>
  </si>
  <si>
    <t>3277</t>
  </si>
  <si>
    <t>ZQ92</t>
  </si>
  <si>
    <t>Alfa Pondok Pekayon Indah</t>
  </si>
  <si>
    <t>YK20200321</t>
  </si>
  <si>
    <t>ZQ93</t>
  </si>
  <si>
    <t>Alfa Pondok Petir II</t>
  </si>
  <si>
    <t>YK20200450</t>
  </si>
  <si>
    <t>ZQ94</t>
  </si>
  <si>
    <t>YK20200237</t>
  </si>
  <si>
    <t>3280</t>
  </si>
  <si>
    <t>ZQ95</t>
  </si>
  <si>
    <t>Alfa Pasir Putih Depok</t>
  </si>
  <si>
    <t>YK20200139</t>
  </si>
  <si>
    <t>ZQ96</t>
  </si>
  <si>
    <t>YK20200574</t>
  </si>
  <si>
    <t>3282</t>
  </si>
  <si>
    <t>ZQ97</t>
  </si>
  <si>
    <t>Alfa Pekapuran Arcadia</t>
  </si>
  <si>
    <t>YK20200118</t>
  </si>
  <si>
    <t>3283</t>
  </si>
  <si>
    <t>ZQ98</t>
  </si>
  <si>
    <t>Alfa Permata Cimanggis</t>
  </si>
  <si>
    <t>YK20200313</t>
  </si>
  <si>
    <t>ZQ99</t>
  </si>
  <si>
    <t>Alfa Pajajarn Pamulang II</t>
  </si>
  <si>
    <t>YK20200351</t>
  </si>
  <si>
    <t>3285</t>
  </si>
  <si>
    <t>ZQ9V</t>
  </si>
  <si>
    <t>IDM Peternakan Raya</t>
  </si>
  <si>
    <t>YT21400621</t>
  </si>
  <si>
    <t>3286</t>
  </si>
  <si>
    <t>ZQ9X</t>
  </si>
  <si>
    <t>IDM Bangun Nusa</t>
  </si>
  <si>
    <t>YT21400679</t>
  </si>
  <si>
    <t>3287</t>
  </si>
  <si>
    <t>ZQA1</t>
  </si>
  <si>
    <t>Pondok Suzuki</t>
  </si>
  <si>
    <t>YR25400905</t>
  </si>
  <si>
    <t>3288</t>
  </si>
  <si>
    <t>ZQA2</t>
  </si>
  <si>
    <t>IDM RS Haji Deli Serdang</t>
  </si>
  <si>
    <t>YR25400889</t>
  </si>
  <si>
    <t>3289</t>
  </si>
  <si>
    <t>ZQA3</t>
  </si>
  <si>
    <t>IDM H M Yamin Medan</t>
  </si>
  <si>
    <t>YR25400631</t>
  </si>
  <si>
    <t>3291</t>
  </si>
  <si>
    <t>ZQA5</t>
  </si>
  <si>
    <t>AlfaMd Bojong Nangka</t>
  </si>
  <si>
    <t>YR25400832</t>
  </si>
  <si>
    <t>3292</t>
  </si>
  <si>
    <t>ZQA6</t>
  </si>
  <si>
    <t>SPBU Shell Gading Serpong</t>
  </si>
  <si>
    <t>YR25400556</t>
  </si>
  <si>
    <t>3293</t>
  </si>
  <si>
    <t>ZQA7</t>
  </si>
  <si>
    <t>IDM Rawa Selatan</t>
  </si>
  <si>
    <t>YR25400870</t>
  </si>
  <si>
    <t>3294</t>
  </si>
  <si>
    <t>ZQB1</t>
  </si>
  <si>
    <t>Hoki Store</t>
  </si>
  <si>
    <t>YR25400618</t>
  </si>
  <si>
    <t>3295</t>
  </si>
  <si>
    <t>ZQB2</t>
  </si>
  <si>
    <t>SPBU 142031116</t>
  </si>
  <si>
    <t>YR25400662</t>
  </si>
  <si>
    <t>3296</t>
  </si>
  <si>
    <t>ZQB3</t>
  </si>
  <si>
    <t>IDM Karya Wisata II Mdn</t>
  </si>
  <si>
    <t>YR25400406</t>
  </si>
  <si>
    <t>3298</t>
  </si>
  <si>
    <t>ZQB6</t>
  </si>
  <si>
    <t>IDM Jagakarsa I</t>
  </si>
  <si>
    <t>YR25400559</t>
  </si>
  <si>
    <t>3299</t>
  </si>
  <si>
    <t>ZQB8</t>
  </si>
  <si>
    <t>IDM DC Puger</t>
  </si>
  <si>
    <t>YR25400348</t>
  </si>
  <si>
    <t>3300</t>
  </si>
  <si>
    <t>ZQC1</t>
  </si>
  <si>
    <t>Swalayan Niagara</t>
  </si>
  <si>
    <t>YR25400712</t>
  </si>
  <si>
    <t>3301</t>
  </si>
  <si>
    <t>ZQC2</t>
  </si>
  <si>
    <t>AlfaMd Zainul Arifin</t>
  </si>
  <si>
    <t>YR25400371</t>
  </si>
  <si>
    <t>3302</t>
  </si>
  <si>
    <t>YR25400880</t>
  </si>
  <si>
    <t>3304</t>
  </si>
  <si>
    <t>ZQC5</t>
  </si>
  <si>
    <t>AlfaMd Qadr</t>
  </si>
  <si>
    <t>YR25400679</t>
  </si>
  <si>
    <t>3305</t>
  </si>
  <si>
    <t>ZQC6</t>
  </si>
  <si>
    <t>AlfaMd Dr Wahidin</t>
  </si>
  <si>
    <t>YR25400537</t>
  </si>
  <si>
    <t>3306</t>
  </si>
  <si>
    <t>ZQC7</t>
  </si>
  <si>
    <t>IDM Serdang II</t>
  </si>
  <si>
    <t>YR25400871</t>
  </si>
  <si>
    <t>3307</t>
  </si>
  <si>
    <t>ZQC8</t>
  </si>
  <si>
    <t>YR25400410</t>
  </si>
  <si>
    <t>3308</t>
  </si>
  <si>
    <t>ZQD1</t>
  </si>
  <si>
    <t>Toko Kedaung</t>
  </si>
  <si>
    <t>YR25400733</t>
  </si>
  <si>
    <t>3310</t>
  </si>
  <si>
    <t>ZQD5</t>
  </si>
  <si>
    <t>AlfaMd RayaCeplak</t>
  </si>
  <si>
    <t>YR25400748</t>
  </si>
  <si>
    <t>3311</t>
  </si>
  <si>
    <t>ZQD6</t>
  </si>
  <si>
    <t>AlfaMd Gatot Subroto</t>
  </si>
  <si>
    <t>YR25400642</t>
  </si>
  <si>
    <t>3312</t>
  </si>
  <si>
    <t>ZQD7</t>
  </si>
  <si>
    <t>IDM Sukamulya Kemayoran</t>
  </si>
  <si>
    <t>YR25400784</t>
  </si>
  <si>
    <t>3313</t>
  </si>
  <si>
    <t>ZQD8</t>
  </si>
  <si>
    <t>Superindo B Sutami Malang</t>
  </si>
  <si>
    <t>YR25400312</t>
  </si>
  <si>
    <t>3314</t>
  </si>
  <si>
    <t>ZQE1</t>
  </si>
  <si>
    <t>Alfa Tiban Lestari</t>
  </si>
  <si>
    <t>YR25400334</t>
  </si>
  <si>
    <t>3315</t>
  </si>
  <si>
    <t>ZQE2</t>
  </si>
  <si>
    <t xml:space="preserve">SPBU Singapore Katamso </t>
  </si>
  <si>
    <t>YR25400521</t>
  </si>
  <si>
    <t>3316</t>
  </si>
  <si>
    <t>ZQE3</t>
  </si>
  <si>
    <t>IDM Perbaungan Mdn</t>
  </si>
  <si>
    <t>YR25400646</t>
  </si>
  <si>
    <t>3318</t>
  </si>
  <si>
    <t>ZQE5</t>
  </si>
  <si>
    <t>AlfaMd Honoris Modernland</t>
  </si>
  <si>
    <t>YR25400844</t>
  </si>
  <si>
    <t>3319</t>
  </si>
  <si>
    <t>AlfaMd Kaliurang Malang</t>
  </si>
  <si>
    <t>YR25400554</t>
  </si>
  <si>
    <t>3320</t>
  </si>
  <si>
    <t>ZQE7</t>
  </si>
  <si>
    <t>IDM Utan Panjang II</t>
  </si>
  <si>
    <t>YR25400794</t>
  </si>
  <si>
    <t>3321</t>
  </si>
  <si>
    <t>ZQF1</t>
  </si>
  <si>
    <t>Alfa Air Mas Batam</t>
  </si>
  <si>
    <t>YR25400656</t>
  </si>
  <si>
    <t>3322</t>
  </si>
  <si>
    <t>ZQF3</t>
  </si>
  <si>
    <t>IDM Setia Budi Cempaka</t>
  </si>
  <si>
    <t>YR25400904</t>
  </si>
  <si>
    <t>ZQF5</t>
  </si>
  <si>
    <t>AlfaMd Legok Raya</t>
  </si>
  <si>
    <t>YR25400660</t>
  </si>
  <si>
    <t>3325</t>
  </si>
  <si>
    <t>ZQF6</t>
  </si>
  <si>
    <t>YR25400528</t>
  </si>
  <si>
    <t>3326</t>
  </si>
  <si>
    <t>ZQH1</t>
  </si>
  <si>
    <t>Alfa Botania Tahap V</t>
  </si>
  <si>
    <t>YR25400663</t>
  </si>
  <si>
    <t>3327</t>
  </si>
  <si>
    <t>ZQH3</t>
  </si>
  <si>
    <t>IDM Tuasan Sidorejo Hilir</t>
  </si>
  <si>
    <t>YR25400421</t>
  </si>
  <si>
    <t>3329</t>
  </si>
  <si>
    <t>ZQH5</t>
  </si>
  <si>
    <t>IDM Paskal Hypersquare</t>
  </si>
  <si>
    <t>YR25400330</t>
  </si>
  <si>
    <t>3330</t>
  </si>
  <si>
    <t>ZQH6</t>
  </si>
  <si>
    <t>AlfaMd Paus Bangil</t>
  </si>
  <si>
    <t>YR25400325</t>
  </si>
  <si>
    <t>ZQH7</t>
  </si>
  <si>
    <t>Bali Blitar</t>
  </si>
  <si>
    <t>YR25400534</t>
  </si>
  <si>
    <t>ZQH8</t>
  </si>
  <si>
    <t>AlfaMd H Mansyur</t>
  </si>
  <si>
    <t>YR25400795</t>
  </si>
  <si>
    <t>3333</t>
  </si>
  <si>
    <t>ZQJ1</t>
  </si>
  <si>
    <t>Alfa BSI Batam</t>
  </si>
  <si>
    <t>YR25400734</t>
  </si>
  <si>
    <t>3334</t>
  </si>
  <si>
    <t>ZQJ2</t>
  </si>
  <si>
    <t>SPBU 14201131 Sei Serayu</t>
  </si>
  <si>
    <t>YR25400516</t>
  </si>
  <si>
    <t>3335</t>
  </si>
  <si>
    <t>ZQJ3</t>
  </si>
  <si>
    <t>IDM Malaka Medan</t>
  </si>
  <si>
    <t>YR25400338</t>
  </si>
  <si>
    <t>3337</t>
  </si>
  <si>
    <t>ZQJ5</t>
  </si>
  <si>
    <t>IDM Plus Kopo Elok Bdg</t>
  </si>
  <si>
    <t>YR25400337</t>
  </si>
  <si>
    <t>3338</t>
  </si>
  <si>
    <t>ZQJ6</t>
  </si>
  <si>
    <t>AlfaMd Sigura Gura</t>
  </si>
  <si>
    <t>YR25400379</t>
  </si>
  <si>
    <t>3339</t>
  </si>
  <si>
    <t>ZQJ7</t>
  </si>
  <si>
    <t>YR25400664</t>
  </si>
  <si>
    <t>3340</t>
  </si>
  <si>
    <t>ZQJ8</t>
  </si>
  <si>
    <t>AlfaMd Pasar Bengkok</t>
  </si>
  <si>
    <t>YR25400800</t>
  </si>
  <si>
    <t>3341</t>
  </si>
  <si>
    <t>ZQK1</t>
  </si>
  <si>
    <t>Alfa Mitra Raya Batam</t>
  </si>
  <si>
    <t>YR25400862</t>
  </si>
  <si>
    <t>3342</t>
  </si>
  <si>
    <t>ZQK2</t>
  </si>
  <si>
    <t>Super Swalayan Medan</t>
  </si>
  <si>
    <t>YR25400372</t>
  </si>
  <si>
    <t>3343</t>
  </si>
  <si>
    <t>ZQK3</t>
  </si>
  <si>
    <t>Idm Kapten Purba Mdn</t>
  </si>
  <si>
    <t>YR25400344</t>
  </si>
  <si>
    <t>3344</t>
  </si>
  <si>
    <t>ZQK5</t>
  </si>
  <si>
    <t>IDM Saturnus I Bandung</t>
  </si>
  <si>
    <t>YR25400495</t>
  </si>
  <si>
    <t>3345</t>
  </si>
  <si>
    <t>ZQK6</t>
  </si>
  <si>
    <t>Alfa Bendungan Jago II</t>
  </si>
  <si>
    <t>YR25400718</t>
  </si>
  <si>
    <t>3346</t>
  </si>
  <si>
    <t>ZQK7</t>
  </si>
  <si>
    <t>SPBU Kalimantan</t>
  </si>
  <si>
    <t>YR25400419</t>
  </si>
  <si>
    <t>3347</t>
  </si>
  <si>
    <t>ZQL1</t>
  </si>
  <si>
    <t>Alfa Tiban III</t>
  </si>
  <si>
    <t>YR25400828</t>
  </si>
  <si>
    <t>3348</t>
  </si>
  <si>
    <t>ZQL3</t>
  </si>
  <si>
    <t>IDM SM Raja KM 75</t>
  </si>
  <si>
    <t>YR25400425</t>
  </si>
  <si>
    <t>3349</t>
  </si>
  <si>
    <t>ZQL4</t>
  </si>
  <si>
    <t>Ambon Manise Sq Maluku</t>
  </si>
  <si>
    <t>YR25400350</t>
  </si>
  <si>
    <t>3350</t>
  </si>
  <si>
    <t>ZQL5</t>
  </si>
  <si>
    <t>IDM Saturnus Utara 24 Bdg</t>
  </si>
  <si>
    <t>YR25400806</t>
  </si>
  <si>
    <t>3351</t>
  </si>
  <si>
    <t>ZQL7</t>
  </si>
  <si>
    <t>IDM Bunut Wetan</t>
  </si>
  <si>
    <t>YR25400665</t>
  </si>
  <si>
    <t>3352</t>
  </si>
  <si>
    <t>ZQM1</t>
  </si>
  <si>
    <t>Alfa Tiban I</t>
  </si>
  <si>
    <t>YR25400897</t>
  </si>
  <si>
    <t>ZQM3</t>
  </si>
  <si>
    <t>IDM Selakau</t>
  </si>
  <si>
    <t>YR25400402</t>
  </si>
  <si>
    <t>3354</t>
  </si>
  <si>
    <t>ZQM4</t>
  </si>
  <si>
    <t>Diana Supermarket</t>
  </si>
  <si>
    <t>YR25400455</t>
  </si>
  <si>
    <t>3355</t>
  </si>
  <si>
    <t>ZQM5</t>
  </si>
  <si>
    <t>IDM Sindang Sirna Bandung</t>
  </si>
  <si>
    <t>YR25400449</t>
  </si>
  <si>
    <t>3356</t>
  </si>
  <si>
    <t>ZQM6</t>
  </si>
  <si>
    <t>Alfa Kramat Pulo IV</t>
  </si>
  <si>
    <t>YR25400677</t>
  </si>
  <si>
    <t>3357</t>
  </si>
  <si>
    <t>ZQM7</t>
  </si>
  <si>
    <t>IDM Gribig Selatan</t>
  </si>
  <si>
    <t>YR25400753</t>
  </si>
  <si>
    <t>3358</t>
  </si>
  <si>
    <t>ZQN1</t>
  </si>
  <si>
    <t>Top 100 Tembesi</t>
  </si>
  <si>
    <t>YR25400788</t>
  </si>
  <si>
    <t>3359</t>
  </si>
  <si>
    <t>ZQN3</t>
  </si>
  <si>
    <t>Pasar Legi</t>
  </si>
  <si>
    <t>YR25400356</t>
  </si>
  <si>
    <t>3360</t>
  </si>
  <si>
    <t>ZQN4</t>
  </si>
  <si>
    <t>Toko Delima</t>
  </si>
  <si>
    <t>YR25400752</t>
  </si>
  <si>
    <t>3361</t>
  </si>
  <si>
    <t>ZQN5</t>
  </si>
  <si>
    <t>FamilyM Melawai</t>
  </si>
  <si>
    <t>YK20200833</t>
  </si>
  <si>
    <t>3362</t>
  </si>
  <si>
    <t>ZQN6</t>
  </si>
  <si>
    <t>Alfa Kramat Sentiong II</t>
  </si>
  <si>
    <t>YR25400695</t>
  </si>
  <si>
    <t>3363</t>
  </si>
  <si>
    <t>ZQN7</t>
  </si>
  <si>
    <t>Superindo Sulfat Malang</t>
  </si>
  <si>
    <t>YR25400742</t>
  </si>
  <si>
    <t>3364</t>
  </si>
  <si>
    <t>ZQP1</t>
  </si>
  <si>
    <t>Victoria Kavling Lama</t>
  </si>
  <si>
    <t>YR25400576</t>
  </si>
  <si>
    <t>3365</t>
  </si>
  <si>
    <t>ZQP2</t>
  </si>
  <si>
    <t>SPBU Pangkalan Mansyur</t>
  </si>
  <si>
    <t>YR25400635</t>
  </si>
  <si>
    <t>3367</t>
  </si>
  <si>
    <t>ZQP4</t>
  </si>
  <si>
    <t>Alfa Bangka III</t>
  </si>
  <si>
    <t>YR25400783</t>
  </si>
  <si>
    <t>3368</t>
  </si>
  <si>
    <t>ZQP5</t>
  </si>
  <si>
    <t>Syariah Metro</t>
  </si>
  <si>
    <t>YR25401537</t>
  </si>
  <si>
    <t>3369</t>
  </si>
  <si>
    <t>ZQP6</t>
  </si>
  <si>
    <t>Alfa Letjen Suprapto V</t>
  </si>
  <si>
    <t>YR25400592</t>
  </si>
  <si>
    <t>3370</t>
  </si>
  <si>
    <t>ZQP7</t>
  </si>
  <si>
    <t>DepoB Malang</t>
  </si>
  <si>
    <t>YR25400773</t>
  </si>
  <si>
    <t>3371</t>
  </si>
  <si>
    <t>ZQQ1</t>
  </si>
  <si>
    <t>Botania Garden</t>
  </si>
  <si>
    <t>YR25400869</t>
  </si>
  <si>
    <t>3372</t>
  </si>
  <si>
    <t>ZQQ2</t>
  </si>
  <si>
    <t>SPBU Bangkaweh</t>
  </si>
  <si>
    <t>YR25400604</t>
  </si>
  <si>
    <t>3373</t>
  </si>
  <si>
    <t>ZQQ3</t>
  </si>
  <si>
    <t>IDM Surya Square</t>
  </si>
  <si>
    <t>YR25400315</t>
  </si>
  <si>
    <t>3374</t>
  </si>
  <si>
    <t>ZQQ4</t>
  </si>
  <si>
    <t>Alfa Cilandak KKO</t>
  </si>
  <si>
    <t>YR25400801</t>
  </si>
  <si>
    <t>3375</t>
  </si>
  <si>
    <t>ZQQ5</t>
  </si>
  <si>
    <t>PT Mangli Djaya Raya</t>
  </si>
  <si>
    <t>YR25401538</t>
  </si>
  <si>
    <t>3376</t>
  </si>
  <si>
    <t>ZQQ6</t>
  </si>
  <si>
    <t>Alfa Percetakan Negara II</t>
  </si>
  <si>
    <t>YR25400802</t>
  </si>
  <si>
    <t>3377</t>
  </si>
  <si>
    <t>ZQQ7</t>
  </si>
  <si>
    <t>SPBU SUKORAHARJO Kepanjen</t>
  </si>
  <si>
    <t>YR25400647</t>
  </si>
  <si>
    <t>3378</t>
  </si>
  <si>
    <t>ZQR1</t>
  </si>
  <si>
    <t>Alfa Pemda II Batam</t>
  </si>
  <si>
    <t>YR25400741</t>
  </si>
  <si>
    <t>3379</t>
  </si>
  <si>
    <t>ZQR2</t>
  </si>
  <si>
    <t>SPBU Singapore Adam Malik</t>
  </si>
  <si>
    <t>YR25400839</t>
  </si>
  <si>
    <t>3380</t>
  </si>
  <si>
    <t>ZQR3</t>
  </si>
  <si>
    <t>Rajawali Place</t>
  </si>
  <si>
    <t>YR25400441</t>
  </si>
  <si>
    <t>3381</t>
  </si>
  <si>
    <t>ZQR4</t>
  </si>
  <si>
    <t>Alfa Ciledug Raya III</t>
  </si>
  <si>
    <t>YR25400583</t>
  </si>
  <si>
    <t>3382</t>
  </si>
  <si>
    <t>ZQR5</t>
  </si>
  <si>
    <t>Ngajak Maju Gading Mall</t>
  </si>
  <si>
    <t>YR25401491</t>
  </si>
  <si>
    <t>3383</t>
  </si>
  <si>
    <t>ZQR6</t>
  </si>
  <si>
    <t>Alfa Pasar 3 Lahat P6</t>
  </si>
  <si>
    <t>YR25400588</t>
  </si>
  <si>
    <t>3384</t>
  </si>
  <si>
    <t>ZQR7</t>
  </si>
  <si>
    <t>SPBU Mayor Sujadi</t>
  </si>
  <si>
    <t>YR25400723</t>
  </si>
  <si>
    <t>3385</t>
  </si>
  <si>
    <t>ZQT2</t>
  </si>
  <si>
    <t>SPBU Teguh Murni</t>
  </si>
  <si>
    <t>YR25400903</t>
  </si>
  <si>
    <t>3386</t>
  </si>
  <si>
    <t>ZQT3</t>
  </si>
  <si>
    <t>FamilyM Citra Living</t>
  </si>
  <si>
    <t>YR25400573</t>
  </si>
  <si>
    <t>3387</t>
  </si>
  <si>
    <t>ZQT4</t>
  </si>
  <si>
    <t>Alfa Cipete</t>
  </si>
  <si>
    <t>YR25400349</t>
  </si>
  <si>
    <t>3388</t>
  </si>
  <si>
    <t>ZQT6</t>
  </si>
  <si>
    <t>Alfa Salemba Tengah II</t>
  </si>
  <si>
    <t>YR25400884</t>
  </si>
  <si>
    <t>3389</t>
  </si>
  <si>
    <t>ZQT7</t>
  </si>
  <si>
    <t>SPBU Kedung Jajang</t>
  </si>
  <si>
    <t>YR25400703</t>
  </si>
  <si>
    <t>3390</t>
  </si>
  <si>
    <t>ZQU1</t>
  </si>
  <si>
    <t>IDM Jasinta Indah Batam</t>
  </si>
  <si>
    <t>YR25400859</t>
  </si>
  <si>
    <t>3392</t>
  </si>
  <si>
    <t>ZQU3</t>
  </si>
  <si>
    <t>Kota Kasablanka</t>
  </si>
  <si>
    <t>YR25400363</t>
  </si>
  <si>
    <t>3393</t>
  </si>
  <si>
    <t>ZQU4</t>
  </si>
  <si>
    <t>Alfa Cipete Raya II</t>
  </si>
  <si>
    <t>YR25400708</t>
  </si>
  <si>
    <t>3394</t>
  </si>
  <si>
    <t>ZQU6</t>
  </si>
  <si>
    <t>Alfa Kramat Sentiong</t>
  </si>
  <si>
    <t>YR25400829</t>
  </si>
  <si>
    <t>3395</t>
  </si>
  <si>
    <t>ZQU7</t>
  </si>
  <si>
    <t>SPBU Ketapang</t>
  </si>
  <si>
    <t>YR25400389</t>
  </si>
  <si>
    <t>3396</t>
  </si>
  <si>
    <t>ZQV1</t>
  </si>
  <si>
    <t>IDM Nongsa Asri 20 Batam</t>
  </si>
  <si>
    <t>YR25400685</t>
  </si>
  <si>
    <t>3398</t>
  </si>
  <si>
    <t>ZQV3</t>
  </si>
  <si>
    <t>YR25400705</t>
  </si>
  <si>
    <t>3399</t>
  </si>
  <si>
    <t>ZQV4</t>
  </si>
  <si>
    <t>Alfa Damai II</t>
  </si>
  <si>
    <t>YR25400321</t>
  </si>
  <si>
    <t>3400</t>
  </si>
  <si>
    <t>ZQV5</t>
  </si>
  <si>
    <t>Kantor Gubernur Palu</t>
  </si>
  <si>
    <t>YR25401764</t>
  </si>
  <si>
    <t>3401</t>
  </si>
  <si>
    <t>ZQV6</t>
  </si>
  <si>
    <t>Alfa Mardani II JakPus</t>
  </si>
  <si>
    <t>YR25400580</t>
  </si>
  <si>
    <t>3402</t>
  </si>
  <si>
    <t>ZQV7</t>
  </si>
  <si>
    <t>SPBU Kertosono</t>
  </si>
  <si>
    <t>YR25400836</t>
  </si>
  <si>
    <t>3403</t>
  </si>
  <si>
    <t>ZQW1</t>
  </si>
  <si>
    <t>IDM Pondok Asri Indah</t>
  </si>
  <si>
    <t>YR25400612</t>
  </si>
  <si>
    <t>3404</t>
  </si>
  <si>
    <t>ZQW2</t>
  </si>
  <si>
    <t>AlfaMd Iskandar Muda</t>
  </si>
  <si>
    <t>YR25400560</t>
  </si>
  <si>
    <t>3405</t>
  </si>
  <si>
    <t>ZQW3</t>
  </si>
  <si>
    <t>Superindo Teuku Umar</t>
  </si>
  <si>
    <t>YR25400500</t>
  </si>
  <si>
    <t>3406</t>
  </si>
  <si>
    <t>ZQW4</t>
  </si>
  <si>
    <t>Alfa Desa Putra</t>
  </si>
  <si>
    <t>YR25400651</t>
  </si>
  <si>
    <t>3407</t>
  </si>
  <si>
    <t>ZQW5</t>
  </si>
  <si>
    <t>YR25401817</t>
  </si>
  <si>
    <t>3408</t>
  </si>
  <si>
    <t>ZQW6</t>
  </si>
  <si>
    <t>IDM Letjen Suprapto 66</t>
  </si>
  <si>
    <t>YR25400758</t>
  </si>
  <si>
    <t>3409</t>
  </si>
  <si>
    <t>ZQW7</t>
  </si>
  <si>
    <t>YR25400683</t>
  </si>
  <si>
    <t>3410</t>
  </si>
  <si>
    <t>ZQW9</t>
  </si>
  <si>
    <t>IDM Ahmad Yani 65 D</t>
  </si>
  <si>
    <t>YR25401632</t>
  </si>
  <si>
    <t>3411</t>
  </si>
  <si>
    <t>ZQX1</t>
  </si>
  <si>
    <t>IDM Vivo Square Batam</t>
  </si>
  <si>
    <t>YR25400616</t>
  </si>
  <si>
    <t>ZQX2</t>
  </si>
  <si>
    <t>AlfaMd Matahari Raya</t>
  </si>
  <si>
    <t>YR25400383</t>
  </si>
  <si>
    <t>3413</t>
  </si>
  <si>
    <t>ZQX3</t>
  </si>
  <si>
    <t>IDM GKB Jawa</t>
  </si>
  <si>
    <t>YR25400543</t>
  </si>
  <si>
    <t>3414</t>
  </si>
  <si>
    <t>ZQX4</t>
  </si>
  <si>
    <t>Alfa Gandaria III</t>
  </si>
  <si>
    <t>YR25400830</t>
  </si>
  <si>
    <t>3415</t>
  </si>
  <si>
    <t>ZQX5</t>
  </si>
  <si>
    <t>Summarecon Villaggio</t>
  </si>
  <si>
    <t>YR25401811</t>
  </si>
  <si>
    <t>3416</t>
  </si>
  <si>
    <t>ZQX7</t>
  </si>
  <si>
    <t>YR25400866</t>
  </si>
  <si>
    <t>3417</t>
  </si>
  <si>
    <t>ZQY1</t>
  </si>
  <si>
    <t>Alfa Cemara Asri</t>
  </si>
  <si>
    <t>YR25400850</t>
  </si>
  <si>
    <t>3418</t>
  </si>
  <si>
    <t>ZQY2</t>
  </si>
  <si>
    <t>Alfa MD TB Simatupang</t>
  </si>
  <si>
    <t>YR25400791</t>
  </si>
  <si>
    <t>3419</t>
  </si>
  <si>
    <t>ZQY3</t>
  </si>
  <si>
    <t>IDM Drajat Cirebon</t>
  </si>
  <si>
    <t>YR25400519</t>
  </si>
  <si>
    <t>3420</t>
  </si>
  <si>
    <t>ZQY5</t>
  </si>
  <si>
    <t>Erajaya Digital Complex</t>
  </si>
  <si>
    <t>YR25401789</t>
  </si>
  <si>
    <t>3421</t>
  </si>
  <si>
    <t>ZQY6</t>
  </si>
  <si>
    <t>IDM Sumur Batu Raya VIII</t>
  </si>
  <si>
    <t>YR25400634</t>
  </si>
  <si>
    <t>3422</t>
  </si>
  <si>
    <t>ZQY7</t>
  </si>
  <si>
    <t>YR25400457</t>
  </si>
  <si>
    <t>3423</t>
  </si>
  <si>
    <t>ZQZ1</t>
  </si>
  <si>
    <t>IDM Dahlan Tanjung</t>
  </si>
  <si>
    <t>YR25400614</t>
  </si>
  <si>
    <t>3424</t>
  </si>
  <si>
    <t>ZQZ3</t>
  </si>
  <si>
    <t>Alfa Merdeka 141 Garut</t>
  </si>
  <si>
    <t>YR25400557</t>
  </si>
  <si>
    <t>3425</t>
  </si>
  <si>
    <t>ZQZ4</t>
  </si>
  <si>
    <t>Alfa Jeruk Purut Baru</t>
  </si>
  <si>
    <t>YR25400834</t>
  </si>
  <si>
    <t>3426</t>
  </si>
  <si>
    <t>ZQZ5</t>
  </si>
  <si>
    <t>Yogya Bogor Junction</t>
  </si>
  <si>
    <t>YR25401614</t>
  </si>
  <si>
    <t>3427</t>
  </si>
  <si>
    <t>ZQZ6</t>
  </si>
  <si>
    <t>IDM Johar Menteng</t>
  </si>
  <si>
    <t>YR25400895</t>
  </si>
  <si>
    <t>3428</t>
  </si>
  <si>
    <t>ZQZ7</t>
  </si>
  <si>
    <t>YR25400769</t>
  </si>
  <si>
    <t>3429</t>
  </si>
  <si>
    <t>ZR01</t>
  </si>
  <si>
    <t>Alfa Merpati Raya</t>
  </si>
  <si>
    <t>YK20200219</t>
  </si>
  <si>
    <t>3430</t>
  </si>
  <si>
    <t>ZR02</t>
  </si>
  <si>
    <t>Alfa Pahlawan Seribu BSD</t>
  </si>
  <si>
    <t>YK20200624</t>
  </si>
  <si>
    <t>3431</t>
  </si>
  <si>
    <t>ZR05</t>
  </si>
  <si>
    <t>Alfa Pondok Kacang IV</t>
  </si>
  <si>
    <t>YK20200499</t>
  </si>
  <si>
    <t>3432</t>
  </si>
  <si>
    <t>ZR07</t>
  </si>
  <si>
    <t>Alfa Pakis Kepanjen</t>
  </si>
  <si>
    <t>YK20200527</t>
  </si>
  <si>
    <t>3433</t>
  </si>
  <si>
    <t>ZR08</t>
  </si>
  <si>
    <t>IDM Mangu</t>
  </si>
  <si>
    <t>YK20200363</t>
  </si>
  <si>
    <t>3434</t>
  </si>
  <si>
    <t>ZR09</t>
  </si>
  <si>
    <t>IDM Pandanaran Boyolali</t>
  </si>
  <si>
    <t>YK20200339</t>
  </si>
  <si>
    <t>3435</t>
  </si>
  <si>
    <t>ZR10</t>
  </si>
  <si>
    <t>IDM Sawahan</t>
  </si>
  <si>
    <t>YK20200494</t>
  </si>
  <si>
    <t>3436</t>
  </si>
  <si>
    <t>ZR11</t>
  </si>
  <si>
    <t>IDM Klampok</t>
  </si>
  <si>
    <t>YK20200200</t>
  </si>
  <si>
    <t>3437</t>
  </si>
  <si>
    <t>ZR12</t>
  </si>
  <si>
    <t>Alfa Limpung Batang</t>
  </si>
  <si>
    <t>YK20200228</t>
  </si>
  <si>
    <t>3438</t>
  </si>
  <si>
    <t>ZR13</t>
  </si>
  <si>
    <t>Alfa Soeprapto</t>
  </si>
  <si>
    <t>YK20200229</t>
  </si>
  <si>
    <t>3439</t>
  </si>
  <si>
    <t>ZR14</t>
  </si>
  <si>
    <t>IDM Pol Soemarto</t>
  </si>
  <si>
    <t>YK20200506</t>
  </si>
  <si>
    <t>3440</t>
  </si>
  <si>
    <t>ZR15</t>
  </si>
  <si>
    <t>SPBU Gerilya K Klesem</t>
  </si>
  <si>
    <t>YK20200446</t>
  </si>
  <si>
    <t>3441</t>
  </si>
  <si>
    <t>ZR16</t>
  </si>
  <si>
    <t>YK20200498</t>
  </si>
  <si>
    <t>3442</t>
  </si>
  <si>
    <t>ZR17</t>
  </si>
  <si>
    <t>Alfa Pondok Ungu II</t>
  </si>
  <si>
    <t>YK20200231</t>
  </si>
  <si>
    <t>3443</t>
  </si>
  <si>
    <t>ZR18</t>
  </si>
  <si>
    <t>Alfa Pramuka Bekasi</t>
  </si>
  <si>
    <t>YK20200239</t>
  </si>
  <si>
    <t>3444</t>
  </si>
  <si>
    <t>ZR19</t>
  </si>
  <si>
    <t>Alfa Rawa Lumbu II</t>
  </si>
  <si>
    <t>YK20200630</t>
  </si>
  <si>
    <t>3445</t>
  </si>
  <si>
    <t>ZR1B</t>
  </si>
  <si>
    <t>AlfaMd Pondok Gede II</t>
  </si>
  <si>
    <t>YM68200070</t>
  </si>
  <si>
    <t>3446</t>
  </si>
  <si>
    <t>ZR1C</t>
  </si>
  <si>
    <t>Alfa Raya Tobat</t>
  </si>
  <si>
    <t>YM68200107</t>
  </si>
  <si>
    <t>3447</t>
  </si>
  <si>
    <t>ZR1D</t>
  </si>
  <si>
    <t>Alfa Wisma Mas</t>
  </si>
  <si>
    <t>YM68200123</t>
  </si>
  <si>
    <t>3448</t>
  </si>
  <si>
    <t>ZR1E</t>
  </si>
  <si>
    <t>Alfa Rajeg Rajawali</t>
  </si>
  <si>
    <t>YM68200117</t>
  </si>
  <si>
    <t>3449</t>
  </si>
  <si>
    <t>ZR1F</t>
  </si>
  <si>
    <t>YM68200112</t>
  </si>
  <si>
    <t>3450</t>
  </si>
  <si>
    <t>ZR1H</t>
  </si>
  <si>
    <t>SPBU Terpadu Cibubur</t>
  </si>
  <si>
    <t>YM68200118</t>
  </si>
  <si>
    <t>3451</t>
  </si>
  <si>
    <t>ZR1J</t>
  </si>
  <si>
    <t>YM68200084</t>
  </si>
  <si>
    <t>3452</t>
  </si>
  <si>
    <t>ZR1K</t>
  </si>
  <si>
    <t>IDM Cipinang Lontar</t>
  </si>
  <si>
    <t>YM68200115</t>
  </si>
  <si>
    <t>3453</t>
  </si>
  <si>
    <t>ZR1L</t>
  </si>
  <si>
    <t>IDM Jatinegara Timur</t>
  </si>
  <si>
    <t>YM68200016</t>
  </si>
  <si>
    <t>3454</t>
  </si>
  <si>
    <t>ZR1M</t>
  </si>
  <si>
    <t>IDM Pdk Kelapa Raya 1a 1b</t>
  </si>
  <si>
    <t>YM68200096</t>
  </si>
  <si>
    <t>3455</t>
  </si>
  <si>
    <t>ZR1N</t>
  </si>
  <si>
    <t>IDM Buaran Regency</t>
  </si>
  <si>
    <t>YM68200100</t>
  </si>
  <si>
    <t>3456</t>
  </si>
  <si>
    <t>ZR1Q</t>
  </si>
  <si>
    <t>IDM Layur 21</t>
  </si>
  <si>
    <t>YM68200104</t>
  </si>
  <si>
    <t>3457</t>
  </si>
  <si>
    <t>ZR1R</t>
  </si>
  <si>
    <t>IDM Pusdiklat Depnaker</t>
  </si>
  <si>
    <t>YM68200114</t>
  </si>
  <si>
    <t>3458</t>
  </si>
  <si>
    <t>ZR1W</t>
  </si>
  <si>
    <t>IDM Otista Raya 15</t>
  </si>
  <si>
    <t>YM68200105</t>
  </si>
  <si>
    <t>3459</t>
  </si>
  <si>
    <t>ZR1X</t>
  </si>
  <si>
    <t>Farmers Grand Wisata</t>
  </si>
  <si>
    <t>YM68200075</t>
  </si>
  <si>
    <t>3460</t>
  </si>
  <si>
    <t>ZR1Y</t>
  </si>
  <si>
    <t>IDM Matraman III</t>
  </si>
  <si>
    <t>YM68200073</t>
  </si>
  <si>
    <t>3461</t>
  </si>
  <si>
    <t>ZR1Z</t>
  </si>
  <si>
    <t>IDM Radjiman 11A</t>
  </si>
  <si>
    <t>YM68200116</t>
  </si>
  <si>
    <t>3462</t>
  </si>
  <si>
    <t>ZR20</t>
  </si>
  <si>
    <t>YK20200524</t>
  </si>
  <si>
    <t>3463</t>
  </si>
  <si>
    <t>ZR21</t>
  </si>
  <si>
    <t>Alfa Rawa Lumbu V Bekasi</t>
  </si>
  <si>
    <t>YK20200598</t>
  </si>
  <si>
    <t>3464</t>
  </si>
  <si>
    <t>ZR22</t>
  </si>
  <si>
    <t>Alfa Radar Auri</t>
  </si>
  <si>
    <t>YK20200507</t>
  </si>
  <si>
    <t>3465</t>
  </si>
  <si>
    <t>ZR24</t>
  </si>
  <si>
    <t>Alfa Proklamasi Raya</t>
  </si>
  <si>
    <t>YK20200163</t>
  </si>
  <si>
    <t>3466</t>
  </si>
  <si>
    <t>ZR25</t>
  </si>
  <si>
    <t>Alfa Rangkapan Jaya Baru</t>
  </si>
  <si>
    <t>YK20200478</t>
  </si>
  <si>
    <t>3467</t>
  </si>
  <si>
    <t>ZR26</t>
  </si>
  <si>
    <t>Alfa Rawa Buntu Utara</t>
  </si>
  <si>
    <t>YK20200293</t>
  </si>
  <si>
    <t>3468</t>
  </si>
  <si>
    <t>ZR27</t>
  </si>
  <si>
    <t>Alfa RA Kartini Bekasi</t>
  </si>
  <si>
    <t>YK20200104</t>
  </si>
  <si>
    <t>3469</t>
  </si>
  <si>
    <t>ZR28</t>
  </si>
  <si>
    <t>AlfaMd Aria Putra</t>
  </si>
  <si>
    <t>YK20200636</t>
  </si>
  <si>
    <t>3470</t>
  </si>
  <si>
    <t>ZR29</t>
  </si>
  <si>
    <t>AlfaMd Ceger Raya</t>
  </si>
  <si>
    <t>YK20200623</t>
  </si>
  <si>
    <t>3471</t>
  </si>
  <si>
    <t>ZR2A</t>
  </si>
  <si>
    <t>IDM Setu Serang</t>
  </si>
  <si>
    <t>YM68200074</t>
  </si>
  <si>
    <t>3472</t>
  </si>
  <si>
    <t>ZR2C</t>
  </si>
  <si>
    <t>IDM Plus Jatiwaringin</t>
  </si>
  <si>
    <t>YM68200040</t>
  </si>
  <si>
    <t>3473</t>
  </si>
  <si>
    <t>ZR2D</t>
  </si>
  <si>
    <t>IDM Villa Gading Harapan</t>
  </si>
  <si>
    <t>YM68200036</t>
  </si>
  <si>
    <t>3474</t>
  </si>
  <si>
    <t>ZR2E</t>
  </si>
  <si>
    <t>IDM Semarang Surabaya</t>
  </si>
  <si>
    <t>YM68200007</t>
  </si>
  <si>
    <t>ZR2F</t>
  </si>
  <si>
    <t>Alfa Kalibutuh III</t>
  </si>
  <si>
    <t>YM68200006</t>
  </si>
  <si>
    <t>3476</t>
  </si>
  <si>
    <t>ZR2H</t>
  </si>
  <si>
    <t>Alfa Kalibutuh II</t>
  </si>
  <si>
    <t>YM68200039</t>
  </si>
  <si>
    <t>3477</t>
  </si>
  <si>
    <t>ZR2J</t>
  </si>
  <si>
    <t>IDM Pandegiling</t>
  </si>
  <si>
    <t>YM68200044</t>
  </si>
  <si>
    <t>3478</t>
  </si>
  <si>
    <t>ZR2K</t>
  </si>
  <si>
    <t>IDM Kedungsari II</t>
  </si>
  <si>
    <t>YM68200001</t>
  </si>
  <si>
    <t>3479</t>
  </si>
  <si>
    <t>ZR2L</t>
  </si>
  <si>
    <t>IDM Petemon</t>
  </si>
  <si>
    <t>YM68200030</t>
  </si>
  <si>
    <t>3480</t>
  </si>
  <si>
    <t>ZR2M</t>
  </si>
  <si>
    <t>IDM Kampung Malang II</t>
  </si>
  <si>
    <t>YM68200027</t>
  </si>
  <si>
    <t>3481</t>
  </si>
  <si>
    <t>ZR2N</t>
  </si>
  <si>
    <t>AlfaMd Pandegiling</t>
  </si>
  <si>
    <t>YM68200083</t>
  </si>
  <si>
    <t>3482</t>
  </si>
  <si>
    <t>ZR2P</t>
  </si>
  <si>
    <t>IDM Bratang</t>
  </si>
  <si>
    <t>YM68200014</t>
  </si>
  <si>
    <t>3483</t>
  </si>
  <si>
    <t>ZR2Q</t>
  </si>
  <si>
    <t>IDM Ngagel Jaya Selatan</t>
  </si>
  <si>
    <t>YM68200043</t>
  </si>
  <si>
    <t>3484</t>
  </si>
  <si>
    <t>ZR2R</t>
  </si>
  <si>
    <t>IDM Krukah Surabaya</t>
  </si>
  <si>
    <t>YM68200054</t>
  </si>
  <si>
    <t>3485</t>
  </si>
  <si>
    <t>ZR2T</t>
  </si>
  <si>
    <t>IDM Plus Hr Muhammad II</t>
  </si>
  <si>
    <t>YM68200024</t>
  </si>
  <si>
    <t>3486</t>
  </si>
  <si>
    <t>ZR2U</t>
  </si>
  <si>
    <t>IDM Pakis Tirtoasri II</t>
  </si>
  <si>
    <t>YM68200048</t>
  </si>
  <si>
    <t>3487</t>
  </si>
  <si>
    <t>ZR2V</t>
  </si>
  <si>
    <t>IDM Ngagel Rejo Surabaya</t>
  </si>
  <si>
    <t>YM68200012</t>
  </si>
  <si>
    <t>3488</t>
  </si>
  <si>
    <t>ZR2W</t>
  </si>
  <si>
    <t>IDM Baratajaya Surabaya</t>
  </si>
  <si>
    <t>YM68200023</t>
  </si>
  <si>
    <t>3489</t>
  </si>
  <si>
    <t>ZR2X</t>
  </si>
  <si>
    <t>IDM Dinoyo Surabaya</t>
  </si>
  <si>
    <t>YM68200047</t>
  </si>
  <si>
    <t>3490</t>
  </si>
  <si>
    <t>ZR2Y</t>
  </si>
  <si>
    <t>IDM Barata Jaya 62</t>
  </si>
  <si>
    <t>YM68200045</t>
  </si>
  <si>
    <t>3491</t>
  </si>
  <si>
    <t>ZR30</t>
  </si>
  <si>
    <t>YK20200505</t>
  </si>
  <si>
    <t>3492</t>
  </si>
  <si>
    <t>ZR32</t>
  </si>
  <si>
    <t>Alfa Raya Bogor Km 38</t>
  </si>
  <si>
    <t>YK20200370</t>
  </si>
  <si>
    <t>3493</t>
  </si>
  <si>
    <t>ZR33</t>
  </si>
  <si>
    <t>Alfa Villa Pertiwi II</t>
  </si>
  <si>
    <t>YK20200421</t>
  </si>
  <si>
    <t>3494</t>
  </si>
  <si>
    <t>ZR34</t>
  </si>
  <si>
    <t>AlfaMd Siliwangi</t>
  </si>
  <si>
    <t>YK20200483</t>
  </si>
  <si>
    <t>3495</t>
  </si>
  <si>
    <t>ZR36</t>
  </si>
  <si>
    <t>IDM Bojongsari Depok</t>
  </si>
  <si>
    <t>YK20200582</t>
  </si>
  <si>
    <t>3496</t>
  </si>
  <si>
    <t>ZR38</t>
  </si>
  <si>
    <t>IDM Bintaro Utama IX Tgr</t>
  </si>
  <si>
    <t>YK20200218</t>
  </si>
  <si>
    <t>3497</t>
  </si>
  <si>
    <t>ZR3B</t>
  </si>
  <si>
    <t>IDM Plus Indragiri 18</t>
  </si>
  <si>
    <t>YM68200031</t>
  </si>
  <si>
    <t>3498</t>
  </si>
  <si>
    <t>ZR3C</t>
  </si>
  <si>
    <t>IDM Kartini 128 Surabaya</t>
  </si>
  <si>
    <t>YM68200052</t>
  </si>
  <si>
    <t>3499</t>
  </si>
  <si>
    <t>ZR3D</t>
  </si>
  <si>
    <t>AlfaMd Kartini</t>
  </si>
  <si>
    <t>YM68200038</t>
  </si>
  <si>
    <t>3500</t>
  </si>
  <si>
    <t>ZR3E</t>
  </si>
  <si>
    <t>Alfa Diponegoro SBY</t>
  </si>
  <si>
    <t>YM68200051</t>
  </si>
  <si>
    <t>3501</t>
  </si>
  <si>
    <t>ZR3F</t>
  </si>
  <si>
    <t>IDM Point Darmo 83</t>
  </si>
  <si>
    <t>YM68200008</t>
  </si>
  <si>
    <t>3502</t>
  </si>
  <si>
    <t>ZR3K</t>
  </si>
  <si>
    <t>Alfa Basuki Rahmat</t>
  </si>
  <si>
    <t>YM68200005</t>
  </si>
  <si>
    <t>3503</t>
  </si>
  <si>
    <t>ZR3L</t>
  </si>
  <si>
    <t>Alfa Basuki Rahmat II</t>
  </si>
  <si>
    <t>YM68200022</t>
  </si>
  <si>
    <t>3504</t>
  </si>
  <si>
    <t>ZR3M</t>
  </si>
  <si>
    <t>IDM Bronggalan II</t>
  </si>
  <si>
    <t>YM68200056</t>
  </si>
  <si>
    <t>3505</t>
  </si>
  <si>
    <t>ZR3N</t>
  </si>
  <si>
    <t>IDM Ploso Bogen</t>
  </si>
  <si>
    <t>YM68200066</t>
  </si>
  <si>
    <t>3506</t>
  </si>
  <si>
    <t>ZR3P</t>
  </si>
  <si>
    <t>Alfa Karang Asem</t>
  </si>
  <si>
    <t>YM68200025</t>
  </si>
  <si>
    <t>3507</t>
  </si>
  <si>
    <t>ZR3Q</t>
  </si>
  <si>
    <t>IDM Tambak Rejo</t>
  </si>
  <si>
    <t>YM68200035</t>
  </si>
  <si>
    <t>3508</t>
  </si>
  <si>
    <t>ZR3R</t>
  </si>
  <si>
    <t>IDM Bronggalan</t>
  </si>
  <si>
    <t>YM68200029</t>
  </si>
  <si>
    <t>3509</t>
  </si>
  <si>
    <t>ZR3T</t>
  </si>
  <si>
    <t>IDM Kenjeran 179</t>
  </si>
  <si>
    <t>YM68200069</t>
  </si>
  <si>
    <t>3510</t>
  </si>
  <si>
    <t>ZR3U</t>
  </si>
  <si>
    <t>AlfaMd Ploso Bogen</t>
  </si>
  <si>
    <t>YM68200059</t>
  </si>
  <si>
    <t>3511</t>
  </si>
  <si>
    <t>ZR3W</t>
  </si>
  <si>
    <t>Alfa Kenjeran II</t>
  </si>
  <si>
    <t>YM68200090</t>
  </si>
  <si>
    <t>3512</t>
  </si>
  <si>
    <t>ZR3X</t>
  </si>
  <si>
    <t>IDM Pasar Besar Surabaya</t>
  </si>
  <si>
    <t>YM68200085</t>
  </si>
  <si>
    <t>3513</t>
  </si>
  <si>
    <t>ZR3Y</t>
  </si>
  <si>
    <t>IDM Kusuma Bangsa</t>
  </si>
  <si>
    <t>YM68200055</t>
  </si>
  <si>
    <t>3514</t>
  </si>
  <si>
    <t>ZR3Z</t>
  </si>
  <si>
    <t>IDM Tambaksari Surabaya</t>
  </si>
  <si>
    <t>YM68200058</t>
  </si>
  <si>
    <t>3515</t>
  </si>
  <si>
    <t>ZR40</t>
  </si>
  <si>
    <t>Alfa Sawala Majalengka</t>
  </si>
  <si>
    <t>YK20200551</t>
  </si>
  <si>
    <t>3516</t>
  </si>
  <si>
    <t>ZR41</t>
  </si>
  <si>
    <t>IDM Cigasong Crb</t>
  </si>
  <si>
    <t>YK20200170</t>
  </si>
  <si>
    <t>3517</t>
  </si>
  <si>
    <t>ZR42</t>
  </si>
  <si>
    <t>Alfa Cipeundeuy Subang</t>
  </si>
  <si>
    <t>YK20200093</t>
  </si>
  <si>
    <t>3518</t>
  </si>
  <si>
    <t>ZR43</t>
  </si>
  <si>
    <t>Alfa Kapten Halim Pwt</t>
  </si>
  <si>
    <t>YK20200101</t>
  </si>
  <si>
    <t>3519</t>
  </si>
  <si>
    <t>ZR44</t>
  </si>
  <si>
    <t>STS Sadang Term Sq Pwk</t>
  </si>
  <si>
    <t>YK20200202</t>
  </si>
  <si>
    <t>3520</t>
  </si>
  <si>
    <t>ZR45</t>
  </si>
  <si>
    <t>Alfa Maracang</t>
  </si>
  <si>
    <t>YK20200212</t>
  </si>
  <si>
    <t>3521</t>
  </si>
  <si>
    <t>ZR47</t>
  </si>
  <si>
    <t>Alfa Terusan Ibrahim Pwk</t>
  </si>
  <si>
    <t>YK20200632</t>
  </si>
  <si>
    <t>3522</t>
  </si>
  <si>
    <t>ZR48</t>
  </si>
  <si>
    <t>Alfa Kamarung</t>
  </si>
  <si>
    <t>YK20200635</t>
  </si>
  <si>
    <t>3523</t>
  </si>
  <si>
    <t>ZR49</t>
  </si>
  <si>
    <t>Alfa Kalijati II</t>
  </si>
  <si>
    <t>YK20200627</t>
  </si>
  <si>
    <t>ZR4A</t>
  </si>
  <si>
    <t>Alfa Jagalan</t>
  </si>
  <si>
    <t>YM68200071</t>
  </si>
  <si>
    <t>3525</t>
  </si>
  <si>
    <t>ZR4C</t>
  </si>
  <si>
    <t>Alfa Ambengan Surabaya</t>
  </si>
  <si>
    <t>YM68200082</t>
  </si>
  <si>
    <t>ZR4D</t>
  </si>
  <si>
    <t>IDM Sidosermo</t>
  </si>
  <si>
    <t>YM68200091</t>
  </si>
  <si>
    <t>3527</t>
  </si>
  <si>
    <t>ZR4E</t>
  </si>
  <si>
    <t>IDM Prapen Indah</t>
  </si>
  <si>
    <t>YM68200009</t>
  </si>
  <si>
    <t>3528</t>
  </si>
  <si>
    <t>ZR4F</t>
  </si>
  <si>
    <t>AlfaMd Tenggilis II</t>
  </si>
  <si>
    <t>YM68200004</t>
  </si>
  <si>
    <t>3529</t>
  </si>
  <si>
    <t>ZR4H</t>
  </si>
  <si>
    <t>IDM Raya Tenggilis</t>
  </si>
  <si>
    <t>YM68200063</t>
  </si>
  <si>
    <t>3530</t>
  </si>
  <si>
    <t>ZR4J</t>
  </si>
  <si>
    <t>AlfaMd Sidosermo</t>
  </si>
  <si>
    <t>YM68200010</t>
  </si>
  <si>
    <t>3531</t>
  </si>
  <si>
    <t>ZR4L</t>
  </si>
  <si>
    <t>IDM Mulyosari III</t>
  </si>
  <si>
    <t>YM68200021</t>
  </si>
  <si>
    <t>3532</t>
  </si>
  <si>
    <t>ZR4M</t>
  </si>
  <si>
    <t>IDM Ujung Harapan</t>
  </si>
  <si>
    <t>YM68200076</t>
  </si>
  <si>
    <t>3533</t>
  </si>
  <si>
    <t>ZR4P</t>
  </si>
  <si>
    <t>Alfa Bumi Anggrek</t>
  </si>
  <si>
    <t>YM68200011</t>
  </si>
  <si>
    <t>3534</t>
  </si>
  <si>
    <t>ZR4R</t>
  </si>
  <si>
    <t>Alfa Ruko Metland</t>
  </si>
  <si>
    <t>YM68200452</t>
  </si>
  <si>
    <t>3535</t>
  </si>
  <si>
    <t>ZR4T</t>
  </si>
  <si>
    <t>Alfa Sumberjaya I</t>
  </si>
  <si>
    <t>YM68200432</t>
  </si>
  <si>
    <t>ZR4U</t>
  </si>
  <si>
    <t>Alfa Suprapto Setu III</t>
  </si>
  <si>
    <t>YM68200439</t>
  </si>
  <si>
    <t>3537</t>
  </si>
  <si>
    <t>ZR4V</t>
  </si>
  <si>
    <t>IDM Simpang Kranggan</t>
  </si>
  <si>
    <t>YM68200412</t>
  </si>
  <si>
    <t>3538</t>
  </si>
  <si>
    <t>ZR4W</t>
  </si>
  <si>
    <t>IDM H Mawi</t>
  </si>
  <si>
    <t>YM68200482</t>
  </si>
  <si>
    <t>3539</t>
  </si>
  <si>
    <t>ZR4Y</t>
  </si>
  <si>
    <t>IDM Air Mancur</t>
  </si>
  <si>
    <t>YM68200331</t>
  </si>
  <si>
    <t>3540</t>
  </si>
  <si>
    <t>ZR50</t>
  </si>
  <si>
    <t>Alfa Cinangsi II</t>
  </si>
  <si>
    <t>YK20200306</t>
  </si>
  <si>
    <t>3541</t>
  </si>
  <si>
    <t>ZR51</t>
  </si>
  <si>
    <t>Alfa Otista Sukamelang</t>
  </si>
  <si>
    <t>YK20200335</t>
  </si>
  <si>
    <t>3542</t>
  </si>
  <si>
    <t>ZR52</t>
  </si>
  <si>
    <t>Alfa Suprapto II</t>
  </si>
  <si>
    <t>YK20200110</t>
  </si>
  <si>
    <t>3543</t>
  </si>
  <si>
    <t>ZR53</t>
  </si>
  <si>
    <t>Alfa Warung Asem Pwd</t>
  </si>
  <si>
    <t>YK20200181</t>
  </si>
  <si>
    <t>3544</t>
  </si>
  <si>
    <t>ZR54</t>
  </si>
  <si>
    <t>Plaza Asia Tasikmalaya</t>
  </si>
  <si>
    <t>YK20200602</t>
  </si>
  <si>
    <t>3545</t>
  </si>
  <si>
    <t>ZR55</t>
  </si>
  <si>
    <t>YK20200423</t>
  </si>
  <si>
    <t>3546</t>
  </si>
  <si>
    <t>ZR58</t>
  </si>
  <si>
    <t>Alfa Cibeureum</t>
  </si>
  <si>
    <t>YK20200484</t>
  </si>
  <si>
    <t>3547</t>
  </si>
  <si>
    <t>ZR59</t>
  </si>
  <si>
    <t>IDM Manonjaya Tsm</t>
  </si>
  <si>
    <t>YK20200539</t>
  </si>
  <si>
    <t>3548</t>
  </si>
  <si>
    <t>ZR5A</t>
  </si>
  <si>
    <t>IDM Villa Duta Indah</t>
  </si>
  <si>
    <t>YM68200330</t>
  </si>
  <si>
    <t>3549</t>
  </si>
  <si>
    <t>ZR5B</t>
  </si>
  <si>
    <t>SPBU CO 3116801</t>
  </si>
  <si>
    <t>YM68200363</t>
  </si>
  <si>
    <t>3550</t>
  </si>
  <si>
    <t>ZR5C</t>
  </si>
  <si>
    <t>Alfa Bangbarung II</t>
  </si>
  <si>
    <t>YM68200427</t>
  </si>
  <si>
    <t>3551</t>
  </si>
  <si>
    <t>ZR5D</t>
  </si>
  <si>
    <t>Hero Menteng</t>
  </si>
  <si>
    <t>YM68200387</t>
  </si>
  <si>
    <t>3552</t>
  </si>
  <si>
    <t>ZR5E</t>
  </si>
  <si>
    <t>Alfa Kramat Pulo Gundul</t>
  </si>
  <si>
    <t>YM68200440</t>
  </si>
  <si>
    <t>3553</t>
  </si>
  <si>
    <t>ZR5F</t>
  </si>
  <si>
    <t>Alfa Utan Panjang</t>
  </si>
  <si>
    <t>YM68200259</t>
  </si>
  <si>
    <t>3554</t>
  </si>
  <si>
    <t>ZR5H</t>
  </si>
  <si>
    <t>Alfa Letjen Suprapto II</t>
  </si>
  <si>
    <t>YM68200249</t>
  </si>
  <si>
    <t>3555</t>
  </si>
  <si>
    <t>ZR5J</t>
  </si>
  <si>
    <t>IDM Gunung Sahari</t>
  </si>
  <si>
    <t>YM68200401</t>
  </si>
  <si>
    <t>3556</t>
  </si>
  <si>
    <t>ZR5K</t>
  </si>
  <si>
    <t>IDM Industri Raya</t>
  </si>
  <si>
    <t>YM68200306</t>
  </si>
  <si>
    <t>ZR5L</t>
  </si>
  <si>
    <t>IDM Pramuka 129</t>
  </si>
  <si>
    <t>YM68200438</t>
  </si>
  <si>
    <t>ZR5M</t>
  </si>
  <si>
    <t>Alfa STM Walang Jaya</t>
  </si>
  <si>
    <t>YM68200417</t>
  </si>
  <si>
    <t>3559</t>
  </si>
  <si>
    <t>ZR5N</t>
  </si>
  <si>
    <t>Alfa Kalibaru Cilincing</t>
  </si>
  <si>
    <t>YM68200288</t>
  </si>
  <si>
    <t>3560</t>
  </si>
  <si>
    <t>ZR5P</t>
  </si>
  <si>
    <t>YM68200224</t>
  </si>
  <si>
    <t>3561</t>
  </si>
  <si>
    <t>ZR5Q</t>
  </si>
  <si>
    <t>IDM Jepon 03</t>
  </si>
  <si>
    <t>YM68200356</t>
  </si>
  <si>
    <t>3562</t>
  </si>
  <si>
    <t>ZR5R</t>
  </si>
  <si>
    <t>IDM Danau Indah 18</t>
  </si>
  <si>
    <t>YM68200245</t>
  </si>
  <si>
    <t>3563</t>
  </si>
  <si>
    <t>ZR5V</t>
  </si>
  <si>
    <t>IDM Cemara 21 Danau</t>
  </si>
  <si>
    <t>YM68200228</t>
  </si>
  <si>
    <t>3564</t>
  </si>
  <si>
    <t>ZR5Y</t>
  </si>
  <si>
    <t>Alfa Raya Jatiwaringin</t>
  </si>
  <si>
    <t>YM68200239</t>
  </si>
  <si>
    <t>3565</t>
  </si>
  <si>
    <t>ZR5Z</t>
  </si>
  <si>
    <t>Alfa Amalia Raya</t>
  </si>
  <si>
    <t>YM68200325</t>
  </si>
  <si>
    <t>3566</t>
  </si>
  <si>
    <t>ZR61</t>
  </si>
  <si>
    <t>IDM Karangawen</t>
  </si>
  <si>
    <t>YK20200613</t>
  </si>
  <si>
    <t>3567</t>
  </si>
  <si>
    <t>ZR62</t>
  </si>
  <si>
    <t>Alfa Adipala</t>
  </si>
  <si>
    <t>YK20200616</t>
  </si>
  <si>
    <t>3568</t>
  </si>
  <si>
    <t>ZR63</t>
  </si>
  <si>
    <t>Alfa Cantelan</t>
  </si>
  <si>
    <t>YK20200605</t>
  </si>
  <si>
    <t>3569</t>
  </si>
  <si>
    <t>ZR64</t>
  </si>
  <si>
    <t>Alfa Maos</t>
  </si>
  <si>
    <t>YK20200633</t>
  </si>
  <si>
    <t>ZR65</t>
  </si>
  <si>
    <t>Alfa Rinjani</t>
  </si>
  <si>
    <t>YK20200316</t>
  </si>
  <si>
    <t>3571</t>
  </si>
  <si>
    <t>ZR66</t>
  </si>
  <si>
    <t>IDM Toroh Grobogan</t>
  </si>
  <si>
    <t>YK20200367</t>
  </si>
  <si>
    <t>3572</t>
  </si>
  <si>
    <t>ZR67</t>
  </si>
  <si>
    <t>IDM Mlonggo</t>
  </si>
  <si>
    <t>YK20200563</t>
  </si>
  <si>
    <t>3573</t>
  </si>
  <si>
    <t>ZR68</t>
  </si>
  <si>
    <t>IDM Pasar Ngabul</t>
  </si>
  <si>
    <t>YK20200333</t>
  </si>
  <si>
    <t>ZR69</t>
  </si>
  <si>
    <t>IDM Pecangaan</t>
  </si>
  <si>
    <t>YK20200640</t>
  </si>
  <si>
    <t>3575</t>
  </si>
  <si>
    <t>ZR6A</t>
  </si>
  <si>
    <t>Indogrosir Cipinang</t>
  </si>
  <si>
    <t>YM68200324</t>
  </si>
  <si>
    <t>3576</t>
  </si>
  <si>
    <t>ZR6B</t>
  </si>
  <si>
    <t>IDM Buaran II</t>
  </si>
  <si>
    <t>YM68200298</t>
  </si>
  <si>
    <t>3577</t>
  </si>
  <si>
    <t>ZR6D</t>
  </si>
  <si>
    <t>IDM Simpang Kamurang</t>
  </si>
  <si>
    <t>YM68200145</t>
  </si>
  <si>
    <t>3578</t>
  </si>
  <si>
    <t>ZR6E</t>
  </si>
  <si>
    <t>IDM Tumenggung Wiradireja</t>
  </si>
  <si>
    <t>YM68200003</t>
  </si>
  <si>
    <t>3579</t>
  </si>
  <si>
    <t>ZR6F</t>
  </si>
  <si>
    <t>IDM Salemba</t>
  </si>
  <si>
    <t>YM68200310</t>
  </si>
  <si>
    <t>ZR6H</t>
  </si>
  <si>
    <t>IDM Kalibaru VI</t>
  </si>
  <si>
    <t>YM68200297</t>
  </si>
  <si>
    <t>3581</t>
  </si>
  <si>
    <t>ZR6K</t>
  </si>
  <si>
    <t>IDM Komplek HII Klp Gdg</t>
  </si>
  <si>
    <t>YM68200157</t>
  </si>
  <si>
    <t>3582</t>
  </si>
  <si>
    <t>ZR6M</t>
  </si>
  <si>
    <t>IDM Supomo II</t>
  </si>
  <si>
    <t>YM68200142</t>
  </si>
  <si>
    <t>3583</t>
  </si>
  <si>
    <t>ZR6N</t>
  </si>
  <si>
    <t>IDM Tebet Soepomo</t>
  </si>
  <si>
    <t>YM68200125</t>
  </si>
  <si>
    <t>3584</t>
  </si>
  <si>
    <t>ZR6P</t>
  </si>
  <si>
    <t>IDM Bukit Duri Tanjakan</t>
  </si>
  <si>
    <t>YM68200141</t>
  </si>
  <si>
    <t>3585</t>
  </si>
  <si>
    <t>ZR6Q</t>
  </si>
  <si>
    <t>IDM Bambu Apus II</t>
  </si>
  <si>
    <t>YM68200156</t>
  </si>
  <si>
    <t>3586</t>
  </si>
  <si>
    <t>ZR6T</t>
  </si>
  <si>
    <t>Alfa Raya Semplak Bogor</t>
  </si>
  <si>
    <t>YM68200279</t>
  </si>
  <si>
    <t>3587</t>
  </si>
  <si>
    <t>ZR6U</t>
  </si>
  <si>
    <t>YM68200276</t>
  </si>
  <si>
    <t>3588</t>
  </si>
  <si>
    <t>ZR6W</t>
  </si>
  <si>
    <t>Alfa Rawamangun Cemp Pth</t>
  </si>
  <si>
    <t>YM68200194</t>
  </si>
  <si>
    <t>3589</t>
  </si>
  <si>
    <t>ZR6X</t>
  </si>
  <si>
    <t>Alfa RS Firdaus</t>
  </si>
  <si>
    <t>YM68200222</t>
  </si>
  <si>
    <t>ZR6Y</t>
  </si>
  <si>
    <t>Alfa PSPT Tebet</t>
  </si>
  <si>
    <t>YM68200128</t>
  </si>
  <si>
    <t>3591</t>
  </si>
  <si>
    <t>ZR6Z</t>
  </si>
  <si>
    <t>Alfa Melayu Kecil</t>
  </si>
  <si>
    <t>YM68200146</t>
  </si>
  <si>
    <t>3592</t>
  </si>
  <si>
    <t>ZR70</t>
  </si>
  <si>
    <t>Alfa Kaliyoso</t>
  </si>
  <si>
    <t>YK20200235</t>
  </si>
  <si>
    <t>3593</t>
  </si>
  <si>
    <t>ZR71</t>
  </si>
  <si>
    <t>Alfa Karang Pandan</t>
  </si>
  <si>
    <t>YK20200308</t>
  </si>
  <si>
    <t>ZR72</t>
  </si>
  <si>
    <t>IDM Bolon</t>
  </si>
  <si>
    <t>YK20200240</t>
  </si>
  <si>
    <t>3595</t>
  </si>
  <si>
    <t>ZR73</t>
  </si>
  <si>
    <t>SPBU 4457222 Ngrampal</t>
  </si>
  <si>
    <t>YK20200401</t>
  </si>
  <si>
    <t>3596</t>
  </si>
  <si>
    <t>ZR74</t>
  </si>
  <si>
    <t>IDM Patebon</t>
  </si>
  <si>
    <t>YK20200626</t>
  </si>
  <si>
    <t>3597</t>
  </si>
  <si>
    <t>ZR75</t>
  </si>
  <si>
    <t>Alfa Kraguman Klaten</t>
  </si>
  <si>
    <t>YK20200260</t>
  </si>
  <si>
    <t>3598</t>
  </si>
  <si>
    <t>ZR76</t>
  </si>
  <si>
    <t>Alfa Delanggu II</t>
  </si>
  <si>
    <t>YK20200555</t>
  </si>
  <si>
    <t>3599</t>
  </si>
  <si>
    <t>ZR77</t>
  </si>
  <si>
    <t>Alfa Wedi Klaten</t>
  </si>
  <si>
    <t>YK20200552</t>
  </si>
  <si>
    <t>3600</t>
  </si>
  <si>
    <t>ZR78</t>
  </si>
  <si>
    <t>Indomaret HOS Cokroaminoto Kudus CRM 1</t>
  </si>
  <si>
    <t>YK20200481</t>
  </si>
  <si>
    <t>3601</t>
  </si>
  <si>
    <t>ZR79</t>
  </si>
  <si>
    <t>Alfa Gondang Manis</t>
  </si>
  <si>
    <t>YK20200553</t>
  </si>
  <si>
    <t>3602</t>
  </si>
  <si>
    <t>ZR7B</t>
  </si>
  <si>
    <t>ATM Galeri Laladon</t>
  </si>
  <si>
    <t>YM68200137</t>
  </si>
  <si>
    <t>3603</t>
  </si>
  <si>
    <t>ZR7C</t>
  </si>
  <si>
    <t>YM68200233</t>
  </si>
  <si>
    <t>3604</t>
  </si>
  <si>
    <t>ZR7D</t>
  </si>
  <si>
    <t>Lorena</t>
  </si>
  <si>
    <t>YM68200164</t>
  </si>
  <si>
    <t>3605</t>
  </si>
  <si>
    <t>ZR7E</t>
  </si>
  <si>
    <t>YM68200151</t>
  </si>
  <si>
    <t>3606</t>
  </si>
  <si>
    <t>ZR7F</t>
  </si>
  <si>
    <t>IDM Setiamekar</t>
  </si>
  <si>
    <t>YM68200143</t>
  </si>
  <si>
    <t>3607</t>
  </si>
  <si>
    <t>ZR7H</t>
  </si>
  <si>
    <t>IDM Garuda 20</t>
  </si>
  <si>
    <t>YM68200158</t>
  </si>
  <si>
    <t>3608</t>
  </si>
  <si>
    <t>ZR7J</t>
  </si>
  <si>
    <t>IDM Jembatan Item</t>
  </si>
  <si>
    <t>YM68200162</t>
  </si>
  <si>
    <t>3609</t>
  </si>
  <si>
    <t>ZR7L</t>
  </si>
  <si>
    <t>IDM Matraman II</t>
  </si>
  <si>
    <t>YM68200243</t>
  </si>
  <si>
    <t>3610</t>
  </si>
  <si>
    <t>ZR7N</t>
  </si>
  <si>
    <t>Alfa Embong Malang</t>
  </si>
  <si>
    <t>YM68200281</t>
  </si>
  <si>
    <t>3611</t>
  </si>
  <si>
    <t>ZR7P</t>
  </si>
  <si>
    <t>IDM Putro Agung Sby</t>
  </si>
  <si>
    <t>YM68200199</t>
  </si>
  <si>
    <t>3612</t>
  </si>
  <si>
    <t>ZR7Q</t>
  </si>
  <si>
    <t>IDM Plus Mulyosari</t>
  </si>
  <si>
    <t>YM68200261</t>
  </si>
  <si>
    <t>3613</t>
  </si>
  <si>
    <t>ZR7R</t>
  </si>
  <si>
    <t>IDM Wiratno</t>
  </si>
  <si>
    <t>YM68200110</t>
  </si>
  <si>
    <t>3614</t>
  </si>
  <si>
    <t>ZR7T</t>
  </si>
  <si>
    <t>Alfa Wiratno</t>
  </si>
  <si>
    <t>YM68200293</t>
  </si>
  <si>
    <t>3615</t>
  </si>
  <si>
    <t>ZR7U</t>
  </si>
  <si>
    <t>Alfa Mulyosari II</t>
  </si>
  <si>
    <t>YM68200283</t>
  </si>
  <si>
    <t>3616</t>
  </si>
  <si>
    <t>ZR7V</t>
  </si>
  <si>
    <t>AlfaMd Simopomahan</t>
  </si>
  <si>
    <t>YM68200246</t>
  </si>
  <si>
    <t>3617</t>
  </si>
  <si>
    <t>ZR7W</t>
  </si>
  <si>
    <t>IDM Putro Agung Wetan</t>
  </si>
  <si>
    <t>YM68200272</t>
  </si>
  <si>
    <t>3618</t>
  </si>
  <si>
    <t>ZR7X</t>
  </si>
  <si>
    <t>LotteM Sidoardjo</t>
  </si>
  <si>
    <t>YM68200256</t>
  </si>
  <si>
    <t>3619</t>
  </si>
  <si>
    <t>ZR7Y</t>
  </si>
  <si>
    <t>Superindo Jenggolo Sdj</t>
  </si>
  <si>
    <t>YM68200271</t>
  </si>
  <si>
    <t>3620</t>
  </si>
  <si>
    <t>ZR7Z</t>
  </si>
  <si>
    <t>IDM Raya Tanah Merah Bkln</t>
  </si>
  <si>
    <t>YM68200280</t>
  </si>
  <si>
    <t>3621</t>
  </si>
  <si>
    <t>ZR80</t>
  </si>
  <si>
    <t>Alfa Pattimura Kudus</t>
  </si>
  <si>
    <t>YK20200606</t>
  </si>
  <si>
    <t>3622</t>
  </si>
  <si>
    <t>ZR81</t>
  </si>
  <si>
    <t>IDM Mayong</t>
  </si>
  <si>
    <t>YK20200345</t>
  </si>
  <si>
    <t>3623</t>
  </si>
  <si>
    <t>ZR82</t>
  </si>
  <si>
    <t>Alfa Beringin</t>
  </si>
  <si>
    <t>YK20200634</t>
  </si>
  <si>
    <t>3624</t>
  </si>
  <si>
    <t>ZR83</t>
  </si>
  <si>
    <t>Alfa Wedarijaksa</t>
  </si>
  <si>
    <t>YK20200291</t>
  </si>
  <si>
    <t>3625</t>
  </si>
  <si>
    <t>ZR84</t>
  </si>
  <si>
    <t>IDM Alun Alun Pati</t>
  </si>
  <si>
    <t>YK20200317</t>
  </si>
  <si>
    <t>3626</t>
  </si>
  <si>
    <t>ZR85</t>
  </si>
  <si>
    <t>Alfa Podo Pekalongan</t>
  </si>
  <si>
    <t>YK20200329</t>
  </si>
  <si>
    <t>3627</t>
  </si>
  <si>
    <t>ZR86</t>
  </si>
  <si>
    <t>Alfa Mayjend Sungkono</t>
  </si>
  <si>
    <t>YK20200305</t>
  </si>
  <si>
    <t>3628</t>
  </si>
  <si>
    <t>ZR88</t>
  </si>
  <si>
    <t>IDM Bukateja</t>
  </si>
  <si>
    <t>YK20200399</t>
  </si>
  <si>
    <t>3629</t>
  </si>
  <si>
    <t>ZR89</t>
  </si>
  <si>
    <t>IDM Bridjend Suwondo</t>
  </si>
  <si>
    <t>YK20200119</t>
  </si>
  <si>
    <t>3630</t>
  </si>
  <si>
    <t>ZR8A</t>
  </si>
  <si>
    <t>Alfa Banyuates Bangkalan</t>
  </si>
  <si>
    <t>YM68200167</t>
  </si>
  <si>
    <t>3631</t>
  </si>
  <si>
    <t>ZR8B</t>
  </si>
  <si>
    <t>IDM Sunan Drajad Lamongan</t>
  </si>
  <si>
    <t>YM68200284</t>
  </si>
  <si>
    <t>3632</t>
  </si>
  <si>
    <t>ZR8C</t>
  </si>
  <si>
    <t>IDM Sukodadi Lamongan</t>
  </si>
  <si>
    <t>YM68200205</t>
  </si>
  <si>
    <t>3633</t>
  </si>
  <si>
    <t>ZR8D</t>
  </si>
  <si>
    <t>IDM Babat IV Lamongan</t>
  </si>
  <si>
    <t>YM68200242</t>
  </si>
  <si>
    <t>3634</t>
  </si>
  <si>
    <t>ZR8F</t>
  </si>
  <si>
    <t>SPBU Sulawesi</t>
  </si>
  <si>
    <t>YM68200211</t>
  </si>
  <si>
    <t>3635</t>
  </si>
  <si>
    <t>ZR8H</t>
  </si>
  <si>
    <t>IDM Supersemar Kediri</t>
  </si>
  <si>
    <t>YM68200200</t>
  </si>
  <si>
    <t>3636</t>
  </si>
  <si>
    <t>ZR8J</t>
  </si>
  <si>
    <t>IDM Penanggungan Kediri</t>
  </si>
  <si>
    <t>YM68200135</t>
  </si>
  <si>
    <t>3637</t>
  </si>
  <si>
    <t>ZR8K</t>
  </si>
  <si>
    <t>IDM Agus Salim Kediri</t>
  </si>
  <si>
    <t>YM68200133</t>
  </si>
  <si>
    <t>3638</t>
  </si>
  <si>
    <t>ZR8L</t>
  </si>
  <si>
    <t>Alfa Raung</t>
  </si>
  <si>
    <t>YM68200165</t>
  </si>
  <si>
    <t>3639</t>
  </si>
  <si>
    <t>ZR8M</t>
  </si>
  <si>
    <t>IDM Kilisuci</t>
  </si>
  <si>
    <t>YM68200185</t>
  </si>
  <si>
    <t>3640</t>
  </si>
  <si>
    <t>ZR8N</t>
  </si>
  <si>
    <t>IDM Joyoboyo Kediri</t>
  </si>
  <si>
    <t>YM68200253</t>
  </si>
  <si>
    <t>3641</t>
  </si>
  <si>
    <t>ZR8P</t>
  </si>
  <si>
    <t>IDM Letjen Suprapto</t>
  </si>
  <si>
    <t>YM68200273</t>
  </si>
  <si>
    <t>3642</t>
  </si>
  <si>
    <t>ZR8R</t>
  </si>
  <si>
    <t>IDM Prambon Nganjuk</t>
  </si>
  <si>
    <t>YM68200289</t>
  </si>
  <si>
    <t>3643</t>
  </si>
  <si>
    <t>ZR8T</t>
  </si>
  <si>
    <t>IDM Hamid Rusdi</t>
  </si>
  <si>
    <t>YM68200264</t>
  </si>
  <si>
    <t>3644</t>
  </si>
  <si>
    <t>ZR8U</t>
  </si>
  <si>
    <t>IDM Danau Maninjau Malang</t>
  </si>
  <si>
    <t>YM68200278</t>
  </si>
  <si>
    <t>3645</t>
  </si>
  <si>
    <t>ZR8V</t>
  </si>
  <si>
    <t>IDM Sukorejo Selatan</t>
  </si>
  <si>
    <t>YM68200247</t>
  </si>
  <si>
    <t>3646</t>
  </si>
  <si>
    <t>ZR8W</t>
  </si>
  <si>
    <t>IDM Karangjati Pasuruan</t>
  </si>
  <si>
    <t>YM68200190</t>
  </si>
  <si>
    <t>3647</t>
  </si>
  <si>
    <t>ZR8X</t>
  </si>
  <si>
    <t>IDM Gladag Pakem</t>
  </si>
  <si>
    <t>YM68200150</t>
  </si>
  <si>
    <t>3648</t>
  </si>
  <si>
    <t>ZR8Y</t>
  </si>
  <si>
    <t>IDM Kartini Pasuruan</t>
  </si>
  <si>
    <t>YM68200215</t>
  </si>
  <si>
    <t>3649</t>
  </si>
  <si>
    <t>ZR8Z</t>
  </si>
  <si>
    <t>IDM DR Sutomo Malang</t>
  </si>
  <si>
    <t>YM68200136</t>
  </si>
  <si>
    <t>3650</t>
  </si>
  <si>
    <t>ZR90</t>
  </si>
  <si>
    <t>Alfa RSUD Purworejo</t>
  </si>
  <si>
    <t>YK20200330</t>
  </si>
  <si>
    <t>3651</t>
  </si>
  <si>
    <t>ZR91</t>
  </si>
  <si>
    <t>Alfa Diponegero Rembang</t>
  </si>
  <si>
    <t>YK20200145</t>
  </si>
  <si>
    <t>3652</t>
  </si>
  <si>
    <t>ZR92</t>
  </si>
  <si>
    <t>IDM Hasanudin Salatiga</t>
  </si>
  <si>
    <t>YK20200638</t>
  </si>
  <si>
    <t>3653</t>
  </si>
  <si>
    <t>ZR93</t>
  </si>
  <si>
    <t>IDM Muwardi Salatiga</t>
  </si>
  <si>
    <t>YK20200214</t>
  </si>
  <si>
    <t>3654</t>
  </si>
  <si>
    <t>ZR94</t>
  </si>
  <si>
    <t>IDM Pasar Jetis</t>
  </si>
  <si>
    <t>YK20200382</t>
  </si>
  <si>
    <t>3655</t>
  </si>
  <si>
    <t>ZR95</t>
  </si>
  <si>
    <t>IDM Tingkir</t>
  </si>
  <si>
    <t>YK20200358</t>
  </si>
  <si>
    <t>3656</t>
  </si>
  <si>
    <t>ZR96</t>
  </si>
  <si>
    <t>Alfa Hotel 309 P Bawen</t>
  </si>
  <si>
    <t>YK20200530</t>
  </si>
  <si>
    <t>3657</t>
  </si>
  <si>
    <t>ZR97</t>
  </si>
  <si>
    <t>Alfa H331 Bawen</t>
  </si>
  <si>
    <t>YK20200609</t>
  </si>
  <si>
    <t>3658</t>
  </si>
  <si>
    <t>ZR98</t>
  </si>
  <si>
    <t>Indomaret Pasadena CRM 1</t>
  </si>
  <si>
    <t>YK20200618</t>
  </si>
  <si>
    <t>3659</t>
  </si>
  <si>
    <t>ZR99</t>
  </si>
  <si>
    <t>Alfa Simongan II</t>
  </si>
  <si>
    <t>YK20200328</t>
  </si>
  <si>
    <t>3660</t>
  </si>
  <si>
    <t>ZR9A</t>
  </si>
  <si>
    <t>IDM Sukowidi</t>
  </si>
  <si>
    <t>YM68200131</t>
  </si>
  <si>
    <t>3661</t>
  </si>
  <si>
    <t>ZR9B</t>
  </si>
  <si>
    <t>IDM Pagotan</t>
  </si>
  <si>
    <t>YM68200127</t>
  </si>
  <si>
    <t>3662</t>
  </si>
  <si>
    <t>ZR9C</t>
  </si>
  <si>
    <t>Larisso</t>
  </si>
  <si>
    <t>YM68200124</t>
  </si>
  <si>
    <t>3663</t>
  </si>
  <si>
    <t>ZR9D</t>
  </si>
  <si>
    <t>SPBU 5465112</t>
  </si>
  <si>
    <t>YM68200126</t>
  </si>
  <si>
    <t>3664</t>
  </si>
  <si>
    <t>ZR9E</t>
  </si>
  <si>
    <t>Syariah Pondok Gede</t>
  </si>
  <si>
    <t>YK20200723</t>
  </si>
  <si>
    <t>3665</t>
  </si>
  <si>
    <t>ZR9F</t>
  </si>
  <si>
    <t>PT Kasrie Pandaan</t>
  </si>
  <si>
    <t>YM68200060</t>
  </si>
  <si>
    <t>3666</t>
  </si>
  <si>
    <t>ZR9H</t>
  </si>
  <si>
    <t>PT Karya Idaman Bersama</t>
  </si>
  <si>
    <t>YM68200129</t>
  </si>
  <si>
    <t>3667</t>
  </si>
  <si>
    <t>ZR9K</t>
  </si>
  <si>
    <t>PT Legong Bali Nusantara</t>
  </si>
  <si>
    <t>YM68200312</t>
  </si>
  <si>
    <t>3668</t>
  </si>
  <si>
    <t>ZR9L</t>
  </si>
  <si>
    <t>Prima Computer</t>
  </si>
  <si>
    <t>YM68200304</t>
  </si>
  <si>
    <t>3669</t>
  </si>
  <si>
    <t>ZR9M</t>
  </si>
  <si>
    <t>IDM Patimura Malang</t>
  </si>
  <si>
    <t>YM68200080</t>
  </si>
  <si>
    <t>3670</t>
  </si>
  <si>
    <t>ZR9N</t>
  </si>
  <si>
    <t>Alfa Ngrendeng Tlg</t>
  </si>
  <si>
    <t>YM68200305</t>
  </si>
  <si>
    <t>3671</t>
  </si>
  <si>
    <t>ZR9P</t>
  </si>
  <si>
    <t>Alfa Tole Iskandar II</t>
  </si>
  <si>
    <t>YK20200141</t>
  </si>
  <si>
    <t>3672</t>
  </si>
  <si>
    <t>ZR9Q</t>
  </si>
  <si>
    <t>IDM Tanggung Tulungagung</t>
  </si>
  <si>
    <t>YM68200287</t>
  </si>
  <si>
    <t>3673</t>
  </si>
  <si>
    <t>ZR9T</t>
  </si>
  <si>
    <t>IDM Hybrid Eco Sungkono</t>
  </si>
  <si>
    <t>YM68200311</t>
  </si>
  <si>
    <t>3674</t>
  </si>
  <si>
    <t>ZR9U</t>
  </si>
  <si>
    <t>Alfa HOS Cokroaminoto</t>
  </si>
  <si>
    <t>YM68200662</t>
  </si>
  <si>
    <t>3675</t>
  </si>
  <si>
    <t>ZR9X</t>
  </si>
  <si>
    <t>IDM Residence</t>
  </si>
  <si>
    <t>YM68200320</t>
  </si>
  <si>
    <t>3676</t>
  </si>
  <si>
    <t>ZR9Z</t>
  </si>
  <si>
    <t>IDM Raya Sukomanunggal</t>
  </si>
  <si>
    <t>YM68200254</t>
  </si>
  <si>
    <t>3677</t>
  </si>
  <si>
    <t>ZRA1</t>
  </si>
  <si>
    <t>Supermarket Sangat Manis</t>
  </si>
  <si>
    <t>YR25400047</t>
  </si>
  <si>
    <t>3678</t>
  </si>
  <si>
    <t>ZRA2</t>
  </si>
  <si>
    <t>Alfa Teluk Grajakan Mlg</t>
  </si>
  <si>
    <t>YR25400033</t>
  </si>
  <si>
    <t>3679</t>
  </si>
  <si>
    <t>ZRA3</t>
  </si>
  <si>
    <t>IDM Paiton II</t>
  </si>
  <si>
    <t>YR25400204</t>
  </si>
  <si>
    <t>3680</t>
  </si>
  <si>
    <t>ZRA5</t>
  </si>
  <si>
    <t>IDM Diponegoro Manado</t>
  </si>
  <si>
    <t>YR25400426</t>
  </si>
  <si>
    <t>3683</t>
  </si>
  <si>
    <t>ZRA8</t>
  </si>
  <si>
    <t>Alfa Muria Tanjakan</t>
  </si>
  <si>
    <t>YR25400738</t>
  </si>
  <si>
    <t>3684</t>
  </si>
  <si>
    <t>ZRA9</t>
  </si>
  <si>
    <t>IDM Tlogomas Malang</t>
  </si>
  <si>
    <t>YR25400620</t>
  </si>
  <si>
    <t>3685</t>
  </si>
  <si>
    <t>ZRB1</t>
  </si>
  <si>
    <t>Bengkel Yamaha Syafa Mdr</t>
  </si>
  <si>
    <t>YR25400113</t>
  </si>
  <si>
    <t>3686</t>
  </si>
  <si>
    <t>ZRB2</t>
  </si>
  <si>
    <t>Alfa Wahid Hasyim Malang</t>
  </si>
  <si>
    <t>YR25400263</t>
  </si>
  <si>
    <t>3687</t>
  </si>
  <si>
    <t>ZRB3</t>
  </si>
  <si>
    <t>IDM Diponegoro Rogojampi</t>
  </si>
  <si>
    <t>YR25400061</t>
  </si>
  <si>
    <t>3688</t>
  </si>
  <si>
    <t>ZRB4</t>
  </si>
  <si>
    <t>AlfaMd Sunan Gunung Jati</t>
  </si>
  <si>
    <t>YR25400553</t>
  </si>
  <si>
    <t>3689</t>
  </si>
  <si>
    <t>ZRB5</t>
  </si>
  <si>
    <t>Alfa Lansot</t>
  </si>
  <si>
    <t>YR25400491</t>
  </si>
  <si>
    <t>3692</t>
  </si>
  <si>
    <t>ZRB8</t>
  </si>
  <si>
    <t>Alfa Sawah Lunto</t>
  </si>
  <si>
    <t>YR25400816</t>
  </si>
  <si>
    <t>3693</t>
  </si>
  <si>
    <t>ZRB9</t>
  </si>
  <si>
    <t>IDM Tondano Malang</t>
  </si>
  <si>
    <t>YR25400672</t>
  </si>
  <si>
    <t>3694</t>
  </si>
  <si>
    <t>ZRC1</t>
  </si>
  <si>
    <t>IDM Sp Penawar</t>
  </si>
  <si>
    <t>YR25400158</t>
  </si>
  <si>
    <t>3695</t>
  </si>
  <si>
    <t>ZRC2</t>
  </si>
  <si>
    <t>Alfa Wiyono Mlg</t>
  </si>
  <si>
    <t>YR25400155</t>
  </si>
  <si>
    <t>3696</t>
  </si>
  <si>
    <t>ZRC3</t>
  </si>
  <si>
    <t>Alfa GentengWetan Daipong</t>
  </si>
  <si>
    <t>YR25400146</t>
  </si>
  <si>
    <t>3697</t>
  </si>
  <si>
    <t>ZRC4</t>
  </si>
  <si>
    <t>Ruko Green Hill</t>
  </si>
  <si>
    <t>YR25400395</t>
  </si>
  <si>
    <t>3698</t>
  </si>
  <si>
    <t>ZRC5</t>
  </si>
  <si>
    <t>Alfa Samratulangi Tomohon</t>
  </si>
  <si>
    <t>YR25400501</t>
  </si>
  <si>
    <t>3700</t>
  </si>
  <si>
    <t>ZRC8</t>
  </si>
  <si>
    <t>Alfamart AMD Manunggal</t>
  </si>
  <si>
    <t>YR25400480</t>
  </si>
  <si>
    <t>3701</t>
  </si>
  <si>
    <t>ZRC9</t>
  </si>
  <si>
    <t>IDM Trunojoyo 101</t>
  </si>
  <si>
    <t>YR25400812</t>
  </si>
  <si>
    <t>3702</t>
  </si>
  <si>
    <t>ZRD1</t>
  </si>
  <si>
    <t>IDM Muara Beliti 02</t>
  </si>
  <si>
    <t>YR25400071</t>
  </si>
  <si>
    <t>3703</t>
  </si>
  <si>
    <t>ZRD2</t>
  </si>
  <si>
    <t>IDM Bandung Malang</t>
  </si>
  <si>
    <t>YR25400256</t>
  </si>
  <si>
    <t>ZRD3</t>
  </si>
  <si>
    <t>IDM Cangkudu</t>
  </si>
  <si>
    <t>YR25400505</t>
  </si>
  <si>
    <t>3705</t>
  </si>
  <si>
    <t>ZRD4</t>
  </si>
  <si>
    <t>Alfa Inpres Larangan</t>
  </si>
  <si>
    <t>YR25400407</t>
  </si>
  <si>
    <t>3708</t>
  </si>
  <si>
    <t>ZRD8</t>
  </si>
  <si>
    <t>Alfa Anggrek III</t>
  </si>
  <si>
    <t>YR25400448</t>
  </si>
  <si>
    <t>3709</t>
  </si>
  <si>
    <t>ZRD9</t>
  </si>
  <si>
    <t>IDM Tumenggung Suryo</t>
  </si>
  <si>
    <t>YR25400732</t>
  </si>
  <si>
    <t>3710</t>
  </si>
  <si>
    <t>ZRE1</t>
  </si>
  <si>
    <t>AlfaMd Taruna Wage</t>
  </si>
  <si>
    <t>YR25400037</t>
  </si>
  <si>
    <t>3711</t>
  </si>
  <si>
    <t>ZRE2</t>
  </si>
  <si>
    <t>IDM Rejotangan Baru</t>
  </si>
  <si>
    <t>YR25400194</t>
  </si>
  <si>
    <t>3712</t>
  </si>
  <si>
    <t>ZRE3</t>
  </si>
  <si>
    <t>IDM Taman Ratu 22</t>
  </si>
  <si>
    <t>YR25400493</t>
  </si>
  <si>
    <t>3713</t>
  </si>
  <si>
    <t>ZRE4</t>
  </si>
  <si>
    <t>Grand Hero Swalayan</t>
  </si>
  <si>
    <t>YR25400762</t>
  </si>
  <si>
    <t>3717</t>
  </si>
  <si>
    <t>ZRE8</t>
  </si>
  <si>
    <t>IDM Letjen Sutoyo</t>
  </si>
  <si>
    <t>YR25400339</t>
  </si>
  <si>
    <t>3718</t>
  </si>
  <si>
    <t>ZRE9</t>
  </si>
  <si>
    <t>IDM Turen</t>
  </si>
  <si>
    <t>YR25400810</t>
  </si>
  <si>
    <t>3719</t>
  </si>
  <si>
    <t>ZRF1</t>
  </si>
  <si>
    <t>AlfaMd Siwalan Panji</t>
  </si>
  <si>
    <t>YR25400012</t>
  </si>
  <si>
    <t>3720</t>
  </si>
  <si>
    <t>ZRF2</t>
  </si>
  <si>
    <t>IDM Sudimoro Dalam</t>
  </si>
  <si>
    <t>YR25400179</t>
  </si>
  <si>
    <t>3721</t>
  </si>
  <si>
    <t>ZRF3</t>
  </si>
  <si>
    <t>IDM Ratu Kemuning</t>
  </si>
  <si>
    <t>YR25400532</t>
  </si>
  <si>
    <t>3725</t>
  </si>
  <si>
    <t>ZRF8</t>
  </si>
  <si>
    <t>Idm Paiton</t>
  </si>
  <si>
    <t>YR25400799</t>
  </si>
  <si>
    <t>3726</t>
  </si>
  <si>
    <t>ZRF9</t>
  </si>
  <si>
    <t>IDM Wajak Malang</t>
  </si>
  <si>
    <t>YR25400789</t>
  </si>
  <si>
    <t>3727</t>
  </si>
  <si>
    <t>ZRH1</t>
  </si>
  <si>
    <t>IDM Jalan Melati</t>
  </si>
  <si>
    <t>YR25400104</t>
  </si>
  <si>
    <t>3728</t>
  </si>
  <si>
    <t>ZRH2</t>
  </si>
  <si>
    <t>IDM Hybrid Trunojoyo Batu</t>
  </si>
  <si>
    <t>YR25400042</t>
  </si>
  <si>
    <t>3729</t>
  </si>
  <si>
    <t>ZRH3</t>
  </si>
  <si>
    <t>YR25400518</t>
  </si>
  <si>
    <t>3730</t>
  </si>
  <si>
    <t>ZRH4</t>
  </si>
  <si>
    <t>Alfa Tataaran</t>
  </si>
  <si>
    <t>YR25400757</t>
  </si>
  <si>
    <t>3733</t>
  </si>
  <si>
    <t>ZRH8</t>
  </si>
  <si>
    <t>IDM Panarukan</t>
  </si>
  <si>
    <t>YR25400517</t>
  </si>
  <si>
    <t>3734</t>
  </si>
  <si>
    <t>ZRH9</t>
  </si>
  <si>
    <t>IDM Wendit</t>
  </si>
  <si>
    <t>YR25400831</t>
  </si>
  <si>
    <t>3735</t>
  </si>
  <si>
    <t>ZRJ1</t>
  </si>
  <si>
    <t>Alfa Bromo III Probolingo</t>
  </si>
  <si>
    <t>YR25400077</t>
  </si>
  <si>
    <t>3736</t>
  </si>
  <si>
    <t>ZRJ2</t>
  </si>
  <si>
    <t>IDM Alun Alun Madiun</t>
  </si>
  <si>
    <t>YR25400086</t>
  </si>
  <si>
    <t>3737</t>
  </si>
  <si>
    <t>ZRJ4</t>
  </si>
  <si>
    <t>IDM Pineleng Minahasa</t>
  </si>
  <si>
    <t>YR25400774</t>
  </si>
  <si>
    <t>3740</t>
  </si>
  <si>
    <t>ZRJ8</t>
  </si>
  <si>
    <t>IDM Paron</t>
  </si>
  <si>
    <t>YR25400699</t>
  </si>
  <si>
    <t>3741</t>
  </si>
  <si>
    <t>ZRJ9</t>
  </si>
  <si>
    <t>IDM Wendit II Malang</t>
  </si>
  <si>
    <t>YR25400729</t>
  </si>
  <si>
    <t>3742</t>
  </si>
  <si>
    <t>ZRK1</t>
  </si>
  <si>
    <t>Alfa Bunulrejo Malang</t>
  </si>
  <si>
    <t>YR25400266</t>
  </si>
  <si>
    <t>3743</t>
  </si>
  <si>
    <t>ZRK2</t>
  </si>
  <si>
    <t>IDM Benculuk</t>
  </si>
  <si>
    <t>YR25400205</t>
  </si>
  <si>
    <t>3744</t>
  </si>
  <si>
    <t>ZRK3</t>
  </si>
  <si>
    <t>IDM Tanjung Duren Raya</t>
  </si>
  <si>
    <t>YR25400361</t>
  </si>
  <si>
    <t>3745</t>
  </si>
  <si>
    <t>ZRK4</t>
  </si>
  <si>
    <t>Daya Adira Wisesa</t>
  </si>
  <si>
    <t>YR25400766</t>
  </si>
  <si>
    <t>3748</t>
  </si>
  <si>
    <t>ZRK9</t>
  </si>
  <si>
    <t>IDM Wuluhan</t>
  </si>
  <si>
    <t>YR25400625</t>
  </si>
  <si>
    <t>3749</t>
  </si>
  <si>
    <t>ZRL1</t>
  </si>
  <si>
    <t>Alfa Blayu Wajak Malang</t>
  </si>
  <si>
    <t>YR25400138</t>
  </si>
  <si>
    <t>3750</t>
  </si>
  <si>
    <t>ZRL2</t>
  </si>
  <si>
    <t>IDM Genteng I Banyuwangi</t>
  </si>
  <si>
    <t>YR25400100</t>
  </si>
  <si>
    <t>3751</t>
  </si>
  <si>
    <t>ZRL3</t>
  </si>
  <si>
    <t>IDM Raya Joglo</t>
  </si>
  <si>
    <t>YR25400400</t>
  </si>
  <si>
    <t>3752</t>
  </si>
  <si>
    <t>ZRL4</t>
  </si>
  <si>
    <t>Alfa A Yani Manado</t>
  </si>
  <si>
    <t>YR25400346</t>
  </si>
  <si>
    <t>3755</t>
  </si>
  <si>
    <t>ZRL7</t>
  </si>
  <si>
    <t>Alfa Karangjati</t>
  </si>
  <si>
    <t>YR25400497</t>
  </si>
  <si>
    <t>3756</t>
  </si>
  <si>
    <t>ZRL8</t>
  </si>
  <si>
    <t>IDM Punten</t>
  </si>
  <si>
    <t>YR25400507</t>
  </si>
  <si>
    <t>3757</t>
  </si>
  <si>
    <t>ZRL9</t>
  </si>
  <si>
    <t>DanDan Danau Kelapa Dua</t>
  </si>
  <si>
    <t>YR25400811</t>
  </si>
  <si>
    <t>3758</t>
  </si>
  <si>
    <t>ZRM1</t>
  </si>
  <si>
    <t>Alfa Diponegoro Batu</t>
  </si>
  <si>
    <t>YR25400173</t>
  </si>
  <si>
    <t>3759</t>
  </si>
  <si>
    <t>ZRM2</t>
  </si>
  <si>
    <t>IDM Agus Salim Batu</t>
  </si>
  <si>
    <t>YR25400110</t>
  </si>
  <si>
    <t>3760</t>
  </si>
  <si>
    <t>ZRM3</t>
  </si>
  <si>
    <t>Alfa Wahid Hasyim II</t>
  </si>
  <si>
    <t>YR25400408</t>
  </si>
  <si>
    <t>3761</t>
  </si>
  <si>
    <t>ZRM4</t>
  </si>
  <si>
    <t>AlfaMd Adipura GPI Manado</t>
  </si>
  <si>
    <t>YR25400314</t>
  </si>
  <si>
    <t>3764</t>
  </si>
  <si>
    <t>ZRM7</t>
  </si>
  <si>
    <t>YR25400404</t>
  </si>
  <si>
    <t>3765</t>
  </si>
  <si>
    <t>ZRM8</t>
  </si>
  <si>
    <t>IDM Rest Area Krgploso</t>
  </si>
  <si>
    <t>YR25400584</t>
  </si>
  <si>
    <t>3766</t>
  </si>
  <si>
    <t>ZRN1</t>
  </si>
  <si>
    <t>Alfa Gadingkasri Malang</t>
  </si>
  <si>
    <t>YR25400253</t>
  </si>
  <si>
    <t>3767</t>
  </si>
  <si>
    <t>ZRN2</t>
  </si>
  <si>
    <t>Alfa Bondowoso Malang</t>
  </si>
  <si>
    <t>YR25400188</t>
  </si>
  <si>
    <t>3768</t>
  </si>
  <si>
    <t>ZRN3</t>
  </si>
  <si>
    <t>Alfa Arinda Permai</t>
  </si>
  <si>
    <t>YR25400483</t>
  </si>
  <si>
    <t>3769</t>
  </si>
  <si>
    <t>ZRN4</t>
  </si>
  <si>
    <t>Alfa Mal 1 Timur Manado</t>
  </si>
  <si>
    <t>YR25400722</t>
  </si>
  <si>
    <t>3772</t>
  </si>
  <si>
    <t>ZRN7</t>
  </si>
  <si>
    <t>Alfar Foodmart</t>
  </si>
  <si>
    <t>YR25400730</t>
  </si>
  <si>
    <t>3773</t>
  </si>
  <si>
    <t>ZRN8</t>
  </si>
  <si>
    <t>IDM S Supriyadi</t>
  </si>
  <si>
    <t>YR25400798</t>
  </si>
  <si>
    <t>3774</t>
  </si>
  <si>
    <t>ZRN9</t>
  </si>
  <si>
    <t>DanDan Sekneg</t>
  </si>
  <si>
    <t>YR25400824</t>
  </si>
  <si>
    <t>3775</t>
  </si>
  <si>
    <t>ZRP1</t>
  </si>
  <si>
    <t>Alfa Gurah Kediri</t>
  </si>
  <si>
    <t>YR25400003</t>
  </si>
  <si>
    <t>3776</t>
  </si>
  <si>
    <t>ZRP2</t>
  </si>
  <si>
    <t>IDM Hasanudin Pasuruan</t>
  </si>
  <si>
    <t>YR25400097</t>
  </si>
  <si>
    <t>ZRP4</t>
  </si>
  <si>
    <t>Golden Swalayan Manado</t>
  </si>
  <si>
    <t>YR25400566</t>
  </si>
  <si>
    <t>3779</t>
  </si>
  <si>
    <t>ZRP7</t>
  </si>
  <si>
    <t>Yomart Cilamaya Karawang</t>
  </si>
  <si>
    <t>YR25400589</t>
  </si>
  <si>
    <t>3780</t>
  </si>
  <si>
    <t>ZRP8</t>
  </si>
  <si>
    <t>Idm Salak Madiun</t>
  </si>
  <si>
    <t>YR25400661</t>
  </si>
  <si>
    <t>3781</t>
  </si>
  <si>
    <t>ZRP9</t>
  </si>
  <si>
    <t>Alfa Green Lake City</t>
  </si>
  <si>
    <t>YR25400777</t>
  </si>
  <si>
    <t>3782</t>
  </si>
  <si>
    <t>ZRQ1</t>
  </si>
  <si>
    <t>Alfa Hayam Wuruk Pasuruan</t>
  </si>
  <si>
    <t>YR25400045</t>
  </si>
  <si>
    <t>3783</t>
  </si>
  <si>
    <t>ZRQ2</t>
  </si>
  <si>
    <t>Alfa Ranuyoso</t>
  </si>
  <si>
    <t>YR25400305</t>
  </si>
  <si>
    <t>3784</t>
  </si>
  <si>
    <t>3785</t>
  </si>
  <si>
    <t>ZRQ4</t>
  </si>
  <si>
    <t>IDM Bethesda Manado</t>
  </si>
  <si>
    <t>YR25400624</t>
  </si>
  <si>
    <t>3788</t>
  </si>
  <si>
    <t>ZRQ7</t>
  </si>
  <si>
    <t>YR25400847</t>
  </si>
  <si>
    <t>3789</t>
  </si>
  <si>
    <t>ZRQ8</t>
  </si>
  <si>
    <t>IDM Sengon Purwosari Psr</t>
  </si>
  <si>
    <t>YR25400475</t>
  </si>
  <si>
    <t>3790</t>
  </si>
  <si>
    <t>ZRQ9</t>
  </si>
  <si>
    <t>YR25400691</t>
  </si>
  <si>
    <t>3791</t>
  </si>
  <si>
    <t>ZRR1</t>
  </si>
  <si>
    <t>Alfa Kandangan</t>
  </si>
  <si>
    <t>YR25400067</t>
  </si>
  <si>
    <t>3792</t>
  </si>
  <si>
    <t>ZRR3</t>
  </si>
  <si>
    <t>IDM Puri Beta II Tgr</t>
  </si>
  <si>
    <t>YR25400700</t>
  </si>
  <si>
    <t>3793</t>
  </si>
  <si>
    <t>ZRR4</t>
  </si>
  <si>
    <t>IDM Kairagi Manado</t>
  </si>
  <si>
    <t>YR25400360</t>
  </si>
  <si>
    <t>3796</t>
  </si>
  <si>
    <t>ZRR7</t>
  </si>
  <si>
    <t>IDM Karanganyar Pkl</t>
  </si>
  <si>
    <t>YR25400351</t>
  </si>
  <si>
    <t>3797</t>
  </si>
  <si>
    <t>ZRR9</t>
  </si>
  <si>
    <t>FamilyM Tanjung Duren</t>
  </si>
  <si>
    <t>YR25400876</t>
  </si>
  <si>
    <t>3798</t>
  </si>
  <si>
    <t>ZRT1</t>
  </si>
  <si>
    <t>Alfa Karimata</t>
  </si>
  <si>
    <t>YR25400135</t>
  </si>
  <si>
    <t>3799</t>
  </si>
  <si>
    <t>ZRT4</t>
  </si>
  <si>
    <t>IDM Kampus Selatan</t>
  </si>
  <si>
    <t>YR25400711</t>
  </si>
  <si>
    <t>3802</t>
  </si>
  <si>
    <t>ZRT7</t>
  </si>
  <si>
    <t>YR25400696</t>
  </si>
  <si>
    <t>3803</t>
  </si>
  <si>
    <t>ZRT8</t>
  </si>
  <si>
    <t>IDM Soekarno Hatta Malang</t>
  </si>
  <si>
    <t>YR25400627</t>
  </si>
  <si>
    <t>3804</t>
  </si>
  <si>
    <t>ZRT9</t>
  </si>
  <si>
    <t>Apt Green Palm Residence</t>
  </si>
  <si>
    <t>YR25400823</t>
  </si>
  <si>
    <t>3805</t>
  </si>
  <si>
    <t>ZRU3</t>
  </si>
  <si>
    <t>IDM Puri Angkasa</t>
  </si>
  <si>
    <t>YR25400539</t>
  </si>
  <si>
    <t>3806</t>
  </si>
  <si>
    <t>ZRU4</t>
  </si>
  <si>
    <t>IDM Lumimuut Manado</t>
  </si>
  <si>
    <t>YR25400787</t>
  </si>
  <si>
    <t>ZRU7</t>
  </si>
  <si>
    <t>Muhammad Fachrul Reza Jamil</t>
  </si>
  <si>
    <t>IDM SPBU Lhok Sukon</t>
  </si>
  <si>
    <t>YR25400504</t>
  </si>
  <si>
    <t>3809</t>
  </si>
  <si>
    <t>ZRU8</t>
  </si>
  <si>
    <t>IDM Sukorejo II Pasuruan</t>
  </si>
  <si>
    <t>YR25400726</t>
  </si>
  <si>
    <t>3810</t>
  </si>
  <si>
    <t>ZRU9</t>
  </si>
  <si>
    <t>Joglo Abah</t>
  </si>
  <si>
    <t>YR25400658</t>
  </si>
  <si>
    <t>3811</t>
  </si>
  <si>
    <t>ZRV3</t>
  </si>
  <si>
    <t>IDM Otista Ciputat</t>
  </si>
  <si>
    <t>YR25400739</t>
  </si>
  <si>
    <t>3812</t>
  </si>
  <si>
    <t>ZRV7</t>
  </si>
  <si>
    <t>Alfa KSB Sukorejo</t>
  </si>
  <si>
    <t>YR25400814</t>
  </si>
  <si>
    <t>3813</t>
  </si>
  <si>
    <t>ZRV8</t>
  </si>
  <si>
    <t>IDM Sulfat Barat</t>
  </si>
  <si>
    <t>YR25400579</t>
  </si>
  <si>
    <t>3814</t>
  </si>
  <si>
    <t>ZRV9</t>
  </si>
  <si>
    <t>IDM Bayongbong Garut</t>
  </si>
  <si>
    <t>YR25400701</t>
  </si>
  <si>
    <t>3815</t>
  </si>
  <si>
    <t>ZRW3</t>
  </si>
  <si>
    <t>IDM Benhil 136 TKLG</t>
  </si>
  <si>
    <t>YR25400335</t>
  </si>
  <si>
    <t>3816</t>
  </si>
  <si>
    <t>ZRW4</t>
  </si>
  <si>
    <t>IDM Raya Talikuran Manado</t>
  </si>
  <si>
    <t>YR25400775</t>
  </si>
  <si>
    <t>3818</t>
  </si>
  <si>
    <t>ZRW7</t>
  </si>
  <si>
    <t>EBC Tambun City</t>
  </si>
  <si>
    <t>YR25400704</t>
  </si>
  <si>
    <t>3819</t>
  </si>
  <si>
    <t>ZRW8</t>
  </si>
  <si>
    <t>YR25400482</t>
  </si>
  <si>
    <t>3820</t>
  </si>
  <si>
    <t>ZRW9</t>
  </si>
  <si>
    <t>IDM Ahmad Yani 363</t>
  </si>
  <si>
    <t>YR25400317</t>
  </si>
  <si>
    <t>3821</t>
  </si>
  <si>
    <t>ZRX1</t>
  </si>
  <si>
    <t>Alfa Klitik Madiun</t>
  </si>
  <si>
    <t>YR25400062</t>
  </si>
  <si>
    <t>3822</t>
  </si>
  <si>
    <t>ZRX3</t>
  </si>
  <si>
    <t>IDM Benhil 78</t>
  </si>
  <si>
    <t>YR25400362</t>
  </si>
  <si>
    <t>3823</t>
  </si>
  <si>
    <t>ZRX4</t>
  </si>
  <si>
    <t>Miracle Beauty Klinik</t>
  </si>
  <si>
    <t>YR25400546</t>
  </si>
  <si>
    <t>3825</t>
  </si>
  <si>
    <t>ZRX7</t>
  </si>
  <si>
    <t>Tip Top Pondok Gede</t>
  </si>
  <si>
    <t>YR25400721</t>
  </si>
  <si>
    <t>3826</t>
  </si>
  <si>
    <t>ZRX8</t>
  </si>
  <si>
    <t>IDM Sultan Agung Kepanjen</t>
  </si>
  <si>
    <t>YR25400746</t>
  </si>
  <si>
    <t>3827</t>
  </si>
  <si>
    <t>ZRX9</t>
  </si>
  <si>
    <t>IDM Arcamanik 06 Bdg</t>
  </si>
  <si>
    <t>YR25400438</t>
  </si>
  <si>
    <t>3828</t>
  </si>
  <si>
    <t>ZRY1</t>
  </si>
  <si>
    <t>Alfa Mondoroko II Sgs</t>
  </si>
  <si>
    <t>YR25400008</t>
  </si>
  <si>
    <t>3829</t>
  </si>
  <si>
    <t>ZRY3</t>
  </si>
  <si>
    <t>IDM Mas Mansyur</t>
  </si>
  <si>
    <t>YR25400714</t>
  </si>
  <si>
    <t>3830</t>
  </si>
  <si>
    <t>ZRY4</t>
  </si>
  <si>
    <t>Alfa Babe Palar</t>
  </si>
  <si>
    <t>YR25400772</t>
  </si>
  <si>
    <t>3832</t>
  </si>
  <si>
    <t>ZRY9</t>
  </si>
  <si>
    <t>IDM Balonggede Bdg</t>
  </si>
  <si>
    <t>YR25400485</t>
  </si>
  <si>
    <t>3833</t>
  </si>
  <si>
    <t>ZRZ1</t>
  </si>
  <si>
    <t>Alfa Sukarno Hatta Sel</t>
  </si>
  <si>
    <t>YR25400143</t>
  </si>
  <si>
    <t>3834</t>
  </si>
  <si>
    <t>ZRZ3</t>
  </si>
  <si>
    <t>AlfaMd Citra Boulevard II</t>
  </si>
  <si>
    <t>YR25400715</t>
  </si>
  <si>
    <t>3835</t>
  </si>
  <si>
    <t>ZRZ4</t>
  </si>
  <si>
    <t>Apotik Setia II</t>
  </si>
  <si>
    <t>YR25400659</t>
  </si>
  <si>
    <t>3837</t>
  </si>
  <si>
    <t>ZRZ7</t>
  </si>
  <si>
    <t>YR25400629</t>
  </si>
  <si>
    <t>3838</t>
  </si>
  <si>
    <t>ZRZ8</t>
  </si>
  <si>
    <t>IDM Tidar Mlg</t>
  </si>
  <si>
    <t>YR25400841</t>
  </si>
  <si>
    <t>3839</t>
  </si>
  <si>
    <t>ZT01</t>
  </si>
  <si>
    <t>IDM Karang Jati</t>
  </si>
  <si>
    <t>YK20200432</t>
  </si>
  <si>
    <t>3840</t>
  </si>
  <si>
    <t>ZT02</t>
  </si>
  <si>
    <t>IDM Manyaran</t>
  </si>
  <si>
    <t>YK20200243</t>
  </si>
  <si>
    <t>3841</t>
  </si>
  <si>
    <t>ZT04</t>
  </si>
  <si>
    <t>IDM UNDIP Tembalang</t>
  </si>
  <si>
    <t>YK20200336</t>
  </si>
  <si>
    <t>3842</t>
  </si>
  <si>
    <t>IDM Pattimura Salatiga</t>
  </si>
  <si>
    <t>3843</t>
  </si>
  <si>
    <t>ZT07</t>
  </si>
  <si>
    <t>IDM Karangrejo Barat</t>
  </si>
  <si>
    <t>YK20200362</t>
  </si>
  <si>
    <t>3844</t>
  </si>
  <si>
    <t>ZT08</t>
  </si>
  <si>
    <t>IDM Setiabudi Smg</t>
  </si>
  <si>
    <t>YK20200599</t>
  </si>
  <si>
    <t>3845</t>
  </si>
  <si>
    <t>ZT09</t>
  </si>
  <si>
    <t>IDM A Yani Wiradesa</t>
  </si>
  <si>
    <t>YK20200310</t>
  </si>
  <si>
    <t>3846</t>
  </si>
  <si>
    <t>ZT10</t>
  </si>
  <si>
    <t>Alfa Pamularsih</t>
  </si>
  <si>
    <t>YK20200251</t>
  </si>
  <si>
    <t>3847</t>
  </si>
  <si>
    <t>ZT11</t>
  </si>
  <si>
    <t>IDM Graha Cinere Depok</t>
  </si>
  <si>
    <t>YK20200558</t>
  </si>
  <si>
    <t>3848</t>
  </si>
  <si>
    <t>ZT12</t>
  </si>
  <si>
    <t>IDM Margonda 22D Depok</t>
  </si>
  <si>
    <t>YK20200398</t>
  </si>
  <si>
    <t>3849</t>
  </si>
  <si>
    <t>ZT13</t>
  </si>
  <si>
    <t>IDM Pangkalan Jati Raya</t>
  </si>
  <si>
    <t>YK20200353</t>
  </si>
  <si>
    <t>3850</t>
  </si>
  <si>
    <t>ZT14</t>
  </si>
  <si>
    <t>IDM Pondok Terong Depok</t>
  </si>
  <si>
    <t>YK20200581</t>
  </si>
  <si>
    <t>3851</t>
  </si>
  <si>
    <t>ZT16</t>
  </si>
  <si>
    <t>IDM Radar Auri II Depok</t>
  </si>
  <si>
    <t>YK20200562</t>
  </si>
  <si>
    <t>3852</t>
  </si>
  <si>
    <t>ZT1A</t>
  </si>
  <si>
    <t>IDM Hy Nginden Semolo 53</t>
  </si>
  <si>
    <t>YM68200316</t>
  </si>
  <si>
    <t>3853</t>
  </si>
  <si>
    <t>ZT1B</t>
  </si>
  <si>
    <t>Alfa Dukuh Kupang Barat</t>
  </si>
  <si>
    <t>YM68200314</t>
  </si>
  <si>
    <t>3854</t>
  </si>
  <si>
    <t>ZT1C</t>
  </si>
  <si>
    <t>YM68200182</t>
  </si>
  <si>
    <t>3855</t>
  </si>
  <si>
    <t>ZT1D</t>
  </si>
  <si>
    <t>IDM Kedung Cowek 319</t>
  </si>
  <si>
    <t>YM68200318</t>
  </si>
  <si>
    <t>3856</t>
  </si>
  <si>
    <t>ZT1E</t>
  </si>
  <si>
    <t>Alfa Bronggalan Surabaya</t>
  </si>
  <si>
    <t>YM68200195</t>
  </si>
  <si>
    <t>3857</t>
  </si>
  <si>
    <t>ZT1F</t>
  </si>
  <si>
    <t>Alfa Raya Demak II</t>
  </si>
  <si>
    <t>YM68200159</t>
  </si>
  <si>
    <t>3858</t>
  </si>
  <si>
    <t>ZT1H</t>
  </si>
  <si>
    <t>Pasar Atum Mall I</t>
  </si>
  <si>
    <t>YM68200168</t>
  </si>
  <si>
    <t>3859</t>
  </si>
  <si>
    <t>ZT1J</t>
  </si>
  <si>
    <t>YM68200181</t>
  </si>
  <si>
    <t>3860</t>
  </si>
  <si>
    <t>ZT1K</t>
  </si>
  <si>
    <t>IDM Wonosari Lor II</t>
  </si>
  <si>
    <t>YM68200171</t>
  </si>
  <si>
    <t>3861</t>
  </si>
  <si>
    <t>ZT1L</t>
  </si>
  <si>
    <t>IDM Nginden Intan</t>
  </si>
  <si>
    <t>YM68200183</t>
  </si>
  <si>
    <t>3862</t>
  </si>
  <si>
    <t>ZT1M</t>
  </si>
  <si>
    <t>IDM Ry Rungkut Menanggal</t>
  </si>
  <si>
    <t>YM68200166</t>
  </si>
  <si>
    <t>3863</t>
  </si>
  <si>
    <t>ZT1N</t>
  </si>
  <si>
    <t>IDM Sambi Kerep Surabaya</t>
  </si>
  <si>
    <t>YM68200175</t>
  </si>
  <si>
    <t>3864</t>
  </si>
  <si>
    <t>ZT1P</t>
  </si>
  <si>
    <t>IDM Kenjeran 606 Surabaya</t>
  </si>
  <si>
    <t>YM68200177</t>
  </si>
  <si>
    <t>3865</t>
  </si>
  <si>
    <t>ZT1Q</t>
  </si>
  <si>
    <t>IDM Alas Malang Surabaya</t>
  </si>
  <si>
    <t>YM68200176</t>
  </si>
  <si>
    <t>3866</t>
  </si>
  <si>
    <t>ZT1R</t>
  </si>
  <si>
    <t>IDM Raya Tanjungsari</t>
  </si>
  <si>
    <t>YM68200179</t>
  </si>
  <si>
    <t>3867</t>
  </si>
  <si>
    <t>ZT1T</t>
  </si>
  <si>
    <t>Alfa SPBU Berbek</t>
  </si>
  <si>
    <t>YM68200178</t>
  </si>
  <si>
    <t>3868</t>
  </si>
  <si>
    <t>ZT1U</t>
  </si>
  <si>
    <t>Alfa Kampus</t>
  </si>
  <si>
    <t>YM68200408</t>
  </si>
  <si>
    <t>3869</t>
  </si>
  <si>
    <t>ZT1V</t>
  </si>
  <si>
    <t>Grand Lucky Radio Dalam</t>
  </si>
  <si>
    <t>YM68200480</t>
  </si>
  <si>
    <t>3870</t>
  </si>
  <si>
    <t>ZT1W</t>
  </si>
  <si>
    <t>Alfa RA Wiryaatmaja</t>
  </si>
  <si>
    <t>YM68200464</t>
  </si>
  <si>
    <t>ZT1X</t>
  </si>
  <si>
    <t>Alfa Sawangan Pwt</t>
  </si>
  <si>
    <t>YM68200466</t>
  </si>
  <si>
    <t>3872</t>
  </si>
  <si>
    <t>ZT1Y</t>
  </si>
  <si>
    <t>PO Bus Sinar Jaya</t>
  </si>
  <si>
    <t>YM68200472</t>
  </si>
  <si>
    <t>3873</t>
  </si>
  <si>
    <t>ZT1Z</t>
  </si>
  <si>
    <t>Alfa Dr Sutomo Blora</t>
  </si>
  <si>
    <t>YM68200428</t>
  </si>
  <si>
    <t>3874</t>
  </si>
  <si>
    <t>ZT21</t>
  </si>
  <si>
    <t>IDM Pondok Benda IV</t>
  </si>
  <si>
    <t>YK20200615</t>
  </si>
  <si>
    <t>3875</t>
  </si>
  <si>
    <t>ZT23</t>
  </si>
  <si>
    <t>Alfamart Dewi Sartika CRM 1</t>
  </si>
  <si>
    <t>YK20200625</t>
  </si>
  <si>
    <t>3876</t>
  </si>
  <si>
    <t>ZT24</t>
  </si>
  <si>
    <t>Alfa Kanggraksan 2</t>
  </si>
  <si>
    <t>YK20200583</t>
  </si>
  <si>
    <t>3877</t>
  </si>
  <si>
    <t>ZT25</t>
  </si>
  <si>
    <t>Alfa Kapetakan</t>
  </si>
  <si>
    <t>YK20200509</t>
  </si>
  <si>
    <t>3878</t>
  </si>
  <si>
    <t>ZT26</t>
  </si>
  <si>
    <t>Alfa Perjuangan Crb</t>
  </si>
  <si>
    <t>YK20200378</t>
  </si>
  <si>
    <t>3879</t>
  </si>
  <si>
    <t>ZT27</t>
  </si>
  <si>
    <t>Alfa Tuparev 2</t>
  </si>
  <si>
    <t>YK20200332</t>
  </si>
  <si>
    <t>ZT28</t>
  </si>
  <si>
    <t>IDM Sindang Crb</t>
  </si>
  <si>
    <t>YK20200455</t>
  </si>
  <si>
    <t>3881</t>
  </si>
  <si>
    <t>ZT29</t>
  </si>
  <si>
    <t>Alfa Kujang Cikampek</t>
  </si>
  <si>
    <t>YK20200299</t>
  </si>
  <si>
    <t>3882</t>
  </si>
  <si>
    <t>ZT2C</t>
  </si>
  <si>
    <t>YK21200163</t>
  </si>
  <si>
    <t>3883</t>
  </si>
  <si>
    <t>ZT2D</t>
  </si>
  <si>
    <t>YK21200049</t>
  </si>
  <si>
    <t>3884</t>
  </si>
  <si>
    <t>ZT2E</t>
  </si>
  <si>
    <t>YK21200100</t>
  </si>
  <si>
    <t>3885</t>
  </si>
  <si>
    <t>ZT2F</t>
  </si>
  <si>
    <t>YK21200133</t>
  </si>
  <si>
    <t>3886</t>
  </si>
  <si>
    <t>ZT30</t>
  </si>
  <si>
    <t>AlfaMd Stasiun Lama</t>
  </si>
  <si>
    <t>YK20200221</t>
  </si>
  <si>
    <t>3887</t>
  </si>
  <si>
    <t>ZT32</t>
  </si>
  <si>
    <t>Alfa Adidharma</t>
  </si>
  <si>
    <t>YK20200408</t>
  </si>
  <si>
    <t>3888</t>
  </si>
  <si>
    <t>ZT33</t>
  </si>
  <si>
    <t>Alfa Beber</t>
  </si>
  <si>
    <t>YK20200385</t>
  </si>
  <si>
    <t>3889</t>
  </si>
  <si>
    <t>ZT35</t>
  </si>
  <si>
    <t>Alfa Cikampek Utara</t>
  </si>
  <si>
    <t>YK20200453</t>
  </si>
  <si>
    <t>3890</t>
  </si>
  <si>
    <t>ZT36</t>
  </si>
  <si>
    <t>Alfa Mundu</t>
  </si>
  <si>
    <t>YK20200244</t>
  </si>
  <si>
    <t>3891</t>
  </si>
  <si>
    <t>ZT37</t>
  </si>
  <si>
    <t>Alfa Pangenan</t>
  </si>
  <si>
    <t>YK20200334</t>
  </si>
  <si>
    <t>3892</t>
  </si>
  <si>
    <t>ZT38</t>
  </si>
  <si>
    <t>Alfa Celancang</t>
  </si>
  <si>
    <t>YK20200207</t>
  </si>
  <si>
    <t>3893</t>
  </si>
  <si>
    <t>ZT39</t>
  </si>
  <si>
    <t>Alfa Ciperna</t>
  </si>
  <si>
    <t>YK20200637</t>
  </si>
  <si>
    <t>3894</t>
  </si>
  <si>
    <t>ZT3A</t>
  </si>
  <si>
    <t>Alfa Petemon Barat</t>
  </si>
  <si>
    <t>YM68200373</t>
  </si>
  <si>
    <t>3895</t>
  </si>
  <si>
    <t>ZT3D</t>
  </si>
  <si>
    <t>Alfa Raya Sememi</t>
  </si>
  <si>
    <t>YM68200491</t>
  </si>
  <si>
    <t>3896</t>
  </si>
  <si>
    <t>ZT3E</t>
  </si>
  <si>
    <t>Alfa Lidah Wetan II</t>
  </si>
  <si>
    <t>YM68200087</t>
  </si>
  <si>
    <t>3897</t>
  </si>
  <si>
    <t>ZT3F</t>
  </si>
  <si>
    <t>AlfaMd Kenjeran</t>
  </si>
  <si>
    <t>YM68200329</t>
  </si>
  <si>
    <t>3898</t>
  </si>
  <si>
    <t>ZT3H</t>
  </si>
  <si>
    <t>Alfa Gunung Anyar Tengah</t>
  </si>
  <si>
    <t>YM68200344</t>
  </si>
  <si>
    <t>3899</t>
  </si>
  <si>
    <t>ZT3K</t>
  </si>
  <si>
    <t>IDM GKB III Gresik</t>
  </si>
  <si>
    <t>YM68200371</t>
  </si>
  <si>
    <t>3900</t>
  </si>
  <si>
    <t>ZT3L</t>
  </si>
  <si>
    <t>IDM Wahid Hasyim Gresik</t>
  </si>
  <si>
    <t>YM68200528</t>
  </si>
  <si>
    <t>3901</t>
  </si>
  <si>
    <t>ZT3M</t>
  </si>
  <si>
    <t>IDM Sukomulyo</t>
  </si>
  <si>
    <t>YM68200390</t>
  </si>
  <si>
    <t>3902</t>
  </si>
  <si>
    <t>ZT3P</t>
  </si>
  <si>
    <t>Alfa Dr Wahidin Gresik</t>
  </si>
  <si>
    <t>YM68200240</t>
  </si>
  <si>
    <t>3903</t>
  </si>
  <si>
    <t>ZT3Q</t>
  </si>
  <si>
    <t>IDM Brinkang Gresik</t>
  </si>
  <si>
    <t>YM68200244</t>
  </si>
  <si>
    <t>3904</t>
  </si>
  <si>
    <t>ZT3R</t>
  </si>
  <si>
    <t>IDM P Sudirman Gresik</t>
  </si>
  <si>
    <t>YM68200238</t>
  </si>
  <si>
    <t>3905</t>
  </si>
  <si>
    <t>ZT3T</t>
  </si>
  <si>
    <t>Alfa Square Garden</t>
  </si>
  <si>
    <t>YM68200367</t>
  </si>
  <si>
    <t>3906</t>
  </si>
  <si>
    <t>ZT3V</t>
  </si>
  <si>
    <t>IDM Taman Pondok Jati</t>
  </si>
  <si>
    <t>YM68200523</t>
  </si>
  <si>
    <t>3907</t>
  </si>
  <si>
    <t>ZT3W</t>
  </si>
  <si>
    <t>IDM Sedati Agung Sidoarjo</t>
  </si>
  <si>
    <t>YM68200349</t>
  </si>
  <si>
    <t>3908</t>
  </si>
  <si>
    <t>ZT3X</t>
  </si>
  <si>
    <t>IDM Joyoboyo</t>
  </si>
  <si>
    <t>YM68200203</t>
  </si>
  <si>
    <t>3909</t>
  </si>
  <si>
    <t>ZT3Z</t>
  </si>
  <si>
    <t>IDM Gajahmada Sekolahan</t>
  </si>
  <si>
    <t>YM68200221</t>
  </si>
  <si>
    <t>3910</t>
  </si>
  <si>
    <t>ZT40</t>
  </si>
  <si>
    <t>Alfa Kalitanjung</t>
  </si>
  <si>
    <t>YK20200412</t>
  </si>
  <si>
    <t>3911</t>
  </si>
  <si>
    <t>ZT41</t>
  </si>
  <si>
    <t>YK20200405</t>
  </si>
  <si>
    <t>3912</t>
  </si>
  <si>
    <t>ZT42</t>
  </si>
  <si>
    <t>Alfa Y Sudarso Indramayu</t>
  </si>
  <si>
    <t>YK20200565</t>
  </si>
  <si>
    <t>3913</t>
  </si>
  <si>
    <t>ZT44</t>
  </si>
  <si>
    <t>Alfa Soeta 489</t>
  </si>
  <si>
    <t>YK20200529</t>
  </si>
  <si>
    <t>3914</t>
  </si>
  <si>
    <t>3915</t>
  </si>
  <si>
    <t>ZT47</t>
  </si>
  <si>
    <t>Bandung Indah Plaza CRM 1</t>
  </si>
  <si>
    <t>YK20200298</t>
  </si>
  <si>
    <t>3916</t>
  </si>
  <si>
    <t>ZT48</t>
  </si>
  <si>
    <t>Bandung Indah Plaza CRM 2</t>
  </si>
  <si>
    <t>YK20200331</t>
  </si>
  <si>
    <t>3917</t>
  </si>
  <si>
    <t>ZT49</t>
  </si>
  <si>
    <t>Bandung Indah Plaza CRM 3</t>
  </si>
  <si>
    <t>YK20200388</t>
  </si>
  <si>
    <t>3918</t>
  </si>
  <si>
    <t>ZT4A</t>
  </si>
  <si>
    <t>IDM Balas Klumprik</t>
  </si>
  <si>
    <t>YM68200535</t>
  </si>
  <si>
    <t>ZT4B</t>
  </si>
  <si>
    <t>IDM Raya Gunungsari</t>
  </si>
  <si>
    <t>YM68200377</t>
  </si>
  <si>
    <t>3920</t>
  </si>
  <si>
    <t>ZT4C</t>
  </si>
  <si>
    <t>IDM Banyu Urip 306</t>
  </si>
  <si>
    <t>YM68200381</t>
  </si>
  <si>
    <t>3921</t>
  </si>
  <si>
    <t>ZT4D</t>
  </si>
  <si>
    <t>IDM Pulo Wonokromo</t>
  </si>
  <si>
    <t>YM68200474</t>
  </si>
  <si>
    <t>3922</t>
  </si>
  <si>
    <t>ZT4E</t>
  </si>
  <si>
    <t>IDM Diponegoro</t>
  </si>
  <si>
    <t>YM68200473</t>
  </si>
  <si>
    <t>3923</t>
  </si>
  <si>
    <t>ZT4F</t>
  </si>
  <si>
    <t>IDM Kranggan</t>
  </si>
  <si>
    <t>YM68200483</t>
  </si>
  <si>
    <t>3924</t>
  </si>
  <si>
    <t>ZT4H</t>
  </si>
  <si>
    <t>IDM Raya Gubeng 64</t>
  </si>
  <si>
    <t>YM68200299</t>
  </si>
  <si>
    <t>3925</t>
  </si>
  <si>
    <t>ZT4J</t>
  </si>
  <si>
    <t>IDM Pandugo</t>
  </si>
  <si>
    <t>YM68200459</t>
  </si>
  <si>
    <t>3926</t>
  </si>
  <si>
    <t>ZT4K</t>
  </si>
  <si>
    <t>IDM Bendul Merisi</t>
  </si>
  <si>
    <t>YM68200489</t>
  </si>
  <si>
    <t>3927</t>
  </si>
  <si>
    <t>ZT4L</t>
  </si>
  <si>
    <t>IDM Dukuh Kupang 62</t>
  </si>
  <si>
    <t>YM68200266</t>
  </si>
  <si>
    <t>3928</t>
  </si>
  <si>
    <t>ZT4M</t>
  </si>
  <si>
    <t>IDM Simokerto</t>
  </si>
  <si>
    <t>YM68200213</t>
  </si>
  <si>
    <t>3929</t>
  </si>
  <si>
    <t>ZT4N</t>
  </si>
  <si>
    <t>IDM Pucang Anom Timur</t>
  </si>
  <si>
    <t>YM68200270</t>
  </si>
  <si>
    <t>3930</t>
  </si>
  <si>
    <t>ZT4R</t>
  </si>
  <si>
    <t>AlfaMd Nginden Intan</t>
  </si>
  <si>
    <t>YM68200451</t>
  </si>
  <si>
    <t>3931</t>
  </si>
  <si>
    <t>ZT4U</t>
  </si>
  <si>
    <t>Alfa Moestopo Mojo</t>
  </si>
  <si>
    <t>YM68200471</t>
  </si>
  <si>
    <t>3932</t>
  </si>
  <si>
    <t>ZT4V</t>
  </si>
  <si>
    <t>AlfaMd Menur Pumpungan</t>
  </si>
  <si>
    <t>YM68200461</t>
  </si>
  <si>
    <t>3933</t>
  </si>
  <si>
    <t>ZT4W</t>
  </si>
  <si>
    <t>AlfaMd A Yani Karawang</t>
  </si>
  <si>
    <t>YM68200348</t>
  </si>
  <si>
    <t>3934</t>
  </si>
  <si>
    <t>ZT4X</t>
  </si>
  <si>
    <t>AlfaMd Kayu Manis</t>
  </si>
  <si>
    <t>YM68200334</t>
  </si>
  <si>
    <t>3935</t>
  </si>
  <si>
    <t>ZT4Y</t>
  </si>
  <si>
    <t>IDM Setu Batik</t>
  </si>
  <si>
    <t>YM68200456</t>
  </si>
  <si>
    <t>3936</t>
  </si>
  <si>
    <t>ZT50</t>
  </si>
  <si>
    <t>Borma Lembang</t>
  </si>
  <si>
    <t>YK20200337</t>
  </si>
  <si>
    <t>3937</t>
  </si>
  <si>
    <t>ZT51</t>
  </si>
  <si>
    <t>CK Cihampelas 30</t>
  </si>
  <si>
    <t>YK20200122</t>
  </si>
  <si>
    <t>3938</t>
  </si>
  <si>
    <t>ZT53</t>
  </si>
  <si>
    <t>CK Braga 92</t>
  </si>
  <si>
    <t>YK20200109</t>
  </si>
  <si>
    <t>3939</t>
  </si>
  <si>
    <t>ZT54</t>
  </si>
  <si>
    <t>CK Taman Sari 90</t>
  </si>
  <si>
    <t>YK20200579</t>
  </si>
  <si>
    <t>3940</t>
  </si>
  <si>
    <t>ZT55</t>
  </si>
  <si>
    <t>CK 0202 Karapitan 1</t>
  </si>
  <si>
    <t>YK20200456</t>
  </si>
  <si>
    <t>3941</t>
  </si>
  <si>
    <t>ZT57</t>
  </si>
  <si>
    <t>CK Pasir Kaliki 149</t>
  </si>
  <si>
    <t>YK20200593</t>
  </si>
  <si>
    <t>3942</t>
  </si>
  <si>
    <t>ZT58</t>
  </si>
  <si>
    <t>Alfa Pasirjati</t>
  </si>
  <si>
    <t>YK20200628</t>
  </si>
  <si>
    <t>3943</t>
  </si>
  <si>
    <t>ZT59</t>
  </si>
  <si>
    <t>Alfa Pratista Raya</t>
  </si>
  <si>
    <t>YK20200639</t>
  </si>
  <si>
    <t>3944</t>
  </si>
  <si>
    <t>ZT5B</t>
  </si>
  <si>
    <t>IDM Tipar Cakung 96</t>
  </si>
  <si>
    <t>YM68200345</t>
  </si>
  <si>
    <t>3945</t>
  </si>
  <si>
    <t>ZT5C</t>
  </si>
  <si>
    <t>Alfa Tipar Cakung I</t>
  </si>
  <si>
    <t>YM68200509</t>
  </si>
  <si>
    <t>3946</t>
  </si>
  <si>
    <t>ZT5D</t>
  </si>
  <si>
    <t>Alfa Asem Baris II</t>
  </si>
  <si>
    <t>YM68200339</t>
  </si>
  <si>
    <t>3947</t>
  </si>
  <si>
    <t>ZT5E</t>
  </si>
  <si>
    <t>Alfa Rawa Bebek</t>
  </si>
  <si>
    <t>YM68200395</t>
  </si>
  <si>
    <t>3948</t>
  </si>
  <si>
    <t>ZT5H</t>
  </si>
  <si>
    <t>IDM The Icon</t>
  </si>
  <si>
    <t>YM68200248</t>
  </si>
  <si>
    <t>3949</t>
  </si>
  <si>
    <t>ZT5J</t>
  </si>
  <si>
    <t>IDM Haji Saaba</t>
  </si>
  <si>
    <t>YM68200391</t>
  </si>
  <si>
    <t>3950</t>
  </si>
  <si>
    <t>ZT5K</t>
  </si>
  <si>
    <t>AlfaMd Pakulonan Barat</t>
  </si>
  <si>
    <t>YM68200419</t>
  </si>
  <si>
    <t>3951</t>
  </si>
  <si>
    <t>ZT5L</t>
  </si>
  <si>
    <t>IDM Metro Cilegon</t>
  </si>
  <si>
    <t>YM68200294</t>
  </si>
  <si>
    <t>3952</t>
  </si>
  <si>
    <t>ZT5N</t>
  </si>
  <si>
    <t>IDM Versailles</t>
  </si>
  <si>
    <t>YM68200328</t>
  </si>
  <si>
    <t>3953</t>
  </si>
  <si>
    <t>ZT5P</t>
  </si>
  <si>
    <t>IDM Wisma Lantana</t>
  </si>
  <si>
    <t>YM68200351</t>
  </si>
  <si>
    <t>3954</t>
  </si>
  <si>
    <t>ZT5R</t>
  </si>
  <si>
    <t>IDM Ry Serang Tgr</t>
  </si>
  <si>
    <t>YM68200360</t>
  </si>
  <si>
    <t>3955</t>
  </si>
  <si>
    <t>ZT5T</t>
  </si>
  <si>
    <t>IDM Kalimantan Del Espana</t>
  </si>
  <si>
    <t>YM68200354</t>
  </si>
  <si>
    <t>3956</t>
  </si>
  <si>
    <t>ZT5V</t>
  </si>
  <si>
    <t>Alfa Kawali</t>
  </si>
  <si>
    <t>YM68200724</t>
  </si>
  <si>
    <t>3957</t>
  </si>
  <si>
    <t>ZT5X</t>
  </si>
  <si>
    <t>IDM Vila Grand Tomang Tgr</t>
  </si>
  <si>
    <t>YM68200343</t>
  </si>
  <si>
    <t>3958</t>
  </si>
  <si>
    <t>ZT5Z</t>
  </si>
  <si>
    <t>IDM Mutiara Garuda Tgr</t>
  </si>
  <si>
    <t>YM68200462</t>
  </si>
  <si>
    <t>3959</t>
  </si>
  <si>
    <t>ZT60</t>
  </si>
  <si>
    <t>Alfa Pungkur</t>
  </si>
  <si>
    <t>YK20200451</t>
  </si>
  <si>
    <t>3960</t>
  </si>
  <si>
    <t>ZT61</t>
  </si>
  <si>
    <t>Alfa Purnawarman</t>
  </si>
  <si>
    <t>YK20200241</t>
  </si>
  <si>
    <t>3961</t>
  </si>
  <si>
    <t>ZT6A</t>
  </si>
  <si>
    <t>IDM Dian Plaza Tgr</t>
  </si>
  <si>
    <t>YM68200252</t>
  </si>
  <si>
    <t>3962</t>
  </si>
  <si>
    <t>YM68200255</t>
  </si>
  <si>
    <t>3963</t>
  </si>
  <si>
    <t>ZT6C</t>
  </si>
  <si>
    <t>AlfaMd Raya Mauk</t>
  </si>
  <si>
    <t>YM68200323</t>
  </si>
  <si>
    <t>3964</t>
  </si>
  <si>
    <t>ZT6D</t>
  </si>
  <si>
    <t>Alfa Perum Jati Elok</t>
  </si>
  <si>
    <t>YM68200446</t>
  </si>
  <si>
    <t>3965</t>
  </si>
  <si>
    <t>ZT6E</t>
  </si>
  <si>
    <t>Alfa Graha Raya</t>
  </si>
  <si>
    <t>YM68200424</t>
  </si>
  <si>
    <t>3966</t>
  </si>
  <si>
    <t>ZT6F</t>
  </si>
  <si>
    <t>Alfa Ry Serang KM 28</t>
  </si>
  <si>
    <t>YM68200407</t>
  </si>
  <si>
    <t>3967</t>
  </si>
  <si>
    <t>ZT6H</t>
  </si>
  <si>
    <t>Alfa Pasar Korelet</t>
  </si>
  <si>
    <t>YM68200449</t>
  </si>
  <si>
    <t>3968</t>
  </si>
  <si>
    <t>ZT6J</t>
  </si>
  <si>
    <t>Alfa Villa Tangerang Elok</t>
  </si>
  <si>
    <t>YM68200447</t>
  </si>
  <si>
    <t>3969</t>
  </si>
  <si>
    <t>ZT6K</t>
  </si>
  <si>
    <t>Alfa Simpang 3 Kutruk</t>
  </si>
  <si>
    <t>YM68200425</t>
  </si>
  <si>
    <t>3970</t>
  </si>
  <si>
    <t>ZT6L</t>
  </si>
  <si>
    <t>AlfaMd Citra Raya II</t>
  </si>
  <si>
    <t>YM68200327</t>
  </si>
  <si>
    <t>3971</t>
  </si>
  <si>
    <t>ZT6R</t>
  </si>
  <si>
    <t>Alfa Adisucipto Salatiga</t>
  </si>
  <si>
    <t>YM68200558</t>
  </si>
  <si>
    <t>3972</t>
  </si>
  <si>
    <t>ZT6T</t>
  </si>
  <si>
    <t>IDM Ahmad Yani 62</t>
  </si>
  <si>
    <t>YM68200549</t>
  </si>
  <si>
    <t>3973</t>
  </si>
  <si>
    <t>ZT6U</t>
  </si>
  <si>
    <t>IDM Osamaliki Salatiga</t>
  </si>
  <si>
    <t>YM68200555</t>
  </si>
  <si>
    <t>3974</t>
  </si>
  <si>
    <t>ZT6V</t>
  </si>
  <si>
    <t>IDM Veteran Salatiga</t>
  </si>
  <si>
    <t>YM68200556</t>
  </si>
  <si>
    <t>3975</t>
  </si>
  <si>
    <t>ZT6W</t>
  </si>
  <si>
    <t>YM68200537</t>
  </si>
  <si>
    <t>3976</t>
  </si>
  <si>
    <t>ZT6X</t>
  </si>
  <si>
    <t>Ada Fatmawati Semarang</t>
  </si>
  <si>
    <t>YM68200497</t>
  </si>
  <si>
    <t>3977</t>
  </si>
  <si>
    <t>ZT6Y</t>
  </si>
  <si>
    <t>IDM Ngaliyan II</t>
  </si>
  <si>
    <t>YM68200563</t>
  </si>
  <si>
    <t>3978</t>
  </si>
  <si>
    <t>ZT7A</t>
  </si>
  <si>
    <t>Superindo Sukun Raya</t>
  </si>
  <si>
    <t>YM68200362</t>
  </si>
  <si>
    <t>3979</t>
  </si>
  <si>
    <t>ZT7B</t>
  </si>
  <si>
    <t>Superindo Sriwijaya</t>
  </si>
  <si>
    <t>YM68200370</t>
  </si>
  <si>
    <t>3980</t>
  </si>
  <si>
    <t>ZT7C</t>
  </si>
  <si>
    <t>Superindo Simongan</t>
  </si>
  <si>
    <t>YM68200468</t>
  </si>
  <si>
    <t>3981</t>
  </si>
  <si>
    <t>ZT7D</t>
  </si>
  <si>
    <t>Superindo Siliwangi</t>
  </si>
  <si>
    <t>YM68200361</t>
  </si>
  <si>
    <t>3982</t>
  </si>
  <si>
    <t>ZT7E</t>
  </si>
  <si>
    <t>Superindo Candi</t>
  </si>
  <si>
    <t>YM68200333</t>
  </si>
  <si>
    <t>3983</t>
  </si>
  <si>
    <t>ZT7F</t>
  </si>
  <si>
    <t>IDM Tambak Aji</t>
  </si>
  <si>
    <t>YM68200478</t>
  </si>
  <si>
    <t>3984</t>
  </si>
  <si>
    <t>3985</t>
  </si>
  <si>
    <t>ZT7J</t>
  </si>
  <si>
    <t>IDM Simongan</t>
  </si>
  <si>
    <t>YM68200458</t>
  </si>
  <si>
    <t>3986</t>
  </si>
  <si>
    <t>ZT7K</t>
  </si>
  <si>
    <t>IDM Siliwangi 379</t>
  </si>
  <si>
    <t>YM68200550</t>
  </si>
  <si>
    <t>3987</t>
  </si>
  <si>
    <t>ZT7L</t>
  </si>
  <si>
    <t>IDM Mutiara Gama</t>
  </si>
  <si>
    <t>YM68200434</t>
  </si>
  <si>
    <t>3988</t>
  </si>
  <si>
    <t>ZT7M</t>
  </si>
  <si>
    <t>IDM Muktiharjo Kidul</t>
  </si>
  <si>
    <t>YM68200405</t>
  </si>
  <si>
    <t>3989</t>
  </si>
  <si>
    <t>ZT7N</t>
  </si>
  <si>
    <t>IDM MT Haryono 475</t>
  </si>
  <si>
    <t>YM68200469</t>
  </si>
  <si>
    <t>3990</t>
  </si>
  <si>
    <t>ZT7Q</t>
  </si>
  <si>
    <t>IDM Majapahit 268</t>
  </si>
  <si>
    <t>YM68200554</t>
  </si>
  <si>
    <t>3991</t>
  </si>
  <si>
    <t>ZT7R</t>
  </si>
  <si>
    <t>IDM Majapahit 239</t>
  </si>
  <si>
    <t>YM68200212</t>
  </si>
  <si>
    <t>3992</t>
  </si>
  <si>
    <t>ZT7T</t>
  </si>
  <si>
    <t>IDM Brigjend Sudiarto 452</t>
  </si>
  <si>
    <t>YM68200380</t>
  </si>
  <si>
    <t>3993</t>
  </si>
  <si>
    <t>ZT7U</t>
  </si>
  <si>
    <t>Indogrosir Semarang</t>
  </si>
  <si>
    <t>YM68200132</t>
  </si>
  <si>
    <t>3994</t>
  </si>
  <si>
    <t>ZT7V</t>
  </si>
  <si>
    <t>IDM Spbu Ngaliyan</t>
  </si>
  <si>
    <t>YM68200365</t>
  </si>
  <si>
    <t>3995</t>
  </si>
  <si>
    <t>ZT7W</t>
  </si>
  <si>
    <t>IDM Losari</t>
  </si>
  <si>
    <t>YM68200337</t>
  </si>
  <si>
    <t>3996</t>
  </si>
  <si>
    <t>ZT7X</t>
  </si>
  <si>
    <t>IDM Jatibarang Timur</t>
  </si>
  <si>
    <t>YM68200392</t>
  </si>
  <si>
    <t>3997</t>
  </si>
  <si>
    <t>ZT7Z</t>
  </si>
  <si>
    <t>Alfa Wanasari</t>
  </si>
  <si>
    <t>YM68200490</t>
  </si>
  <si>
    <t>3998</t>
  </si>
  <si>
    <t>ZT8A</t>
  </si>
  <si>
    <t>Alfa Tanjung Brebes</t>
  </si>
  <si>
    <t>YM68200476</t>
  </si>
  <si>
    <t>3999</t>
  </si>
  <si>
    <t>ZT8B</t>
  </si>
  <si>
    <t>Alfa Kersana</t>
  </si>
  <si>
    <t>YM68200475</t>
  </si>
  <si>
    <t>ZT8C</t>
  </si>
  <si>
    <t>IDM Singkil</t>
  </si>
  <si>
    <t>YM68200394</t>
  </si>
  <si>
    <t>4001</t>
  </si>
  <si>
    <t>ZT8D</t>
  </si>
  <si>
    <t>IDM Pancasila</t>
  </si>
  <si>
    <t>YM68200378</t>
  </si>
  <si>
    <t>4002</t>
  </si>
  <si>
    <t>ZT8E</t>
  </si>
  <si>
    <t>Pakuwon Mall Solo Baru</t>
  </si>
  <si>
    <t>YM68200291</t>
  </si>
  <si>
    <t>4003</t>
  </si>
  <si>
    <t>ZT8F</t>
  </si>
  <si>
    <t>Superindo Adisucipto</t>
  </si>
  <si>
    <t>YM68200332</t>
  </si>
  <si>
    <t>4004</t>
  </si>
  <si>
    <t>ZT8H</t>
  </si>
  <si>
    <t>Honggowongso Square</t>
  </si>
  <si>
    <t>YM68200346</t>
  </si>
  <si>
    <t>4005</t>
  </si>
  <si>
    <t>ZT8J</t>
  </si>
  <si>
    <t>SPBU Sumber</t>
  </si>
  <si>
    <t>YM68200379</t>
  </si>
  <si>
    <t>4006</t>
  </si>
  <si>
    <t>ZT8K</t>
  </si>
  <si>
    <t>Ria Batik</t>
  </si>
  <si>
    <t>YM68200385</t>
  </si>
  <si>
    <t>4007</t>
  </si>
  <si>
    <t>ZT8L</t>
  </si>
  <si>
    <t>IDM Adipura Adi Sucipto</t>
  </si>
  <si>
    <t>YM68200138</t>
  </si>
  <si>
    <t>4008</t>
  </si>
  <si>
    <t>ZT8M</t>
  </si>
  <si>
    <t>IDM Laksda Adi Sucipto</t>
  </si>
  <si>
    <t>YM68200372</t>
  </si>
  <si>
    <t>4009</t>
  </si>
  <si>
    <t>ZT8N</t>
  </si>
  <si>
    <t>IDM Pakel</t>
  </si>
  <si>
    <t>YM68200382</t>
  </si>
  <si>
    <t>4010</t>
  </si>
  <si>
    <t>ZT8Q</t>
  </si>
  <si>
    <t>YM68200155</t>
  </si>
  <si>
    <t>4011</t>
  </si>
  <si>
    <t>ZT8R</t>
  </si>
  <si>
    <t>SPBU Kalibogor</t>
  </si>
  <si>
    <t>YM68200172</t>
  </si>
  <si>
    <t>4012</t>
  </si>
  <si>
    <t>ZT8T</t>
  </si>
  <si>
    <t>SPBU Joglo</t>
  </si>
  <si>
    <t>YM68200220</t>
  </si>
  <si>
    <t>4013</t>
  </si>
  <si>
    <t>ZT8U</t>
  </si>
  <si>
    <t>Hotel Dominic</t>
  </si>
  <si>
    <t>YM68200307</t>
  </si>
  <si>
    <t>4014</t>
  </si>
  <si>
    <t>ZT8V</t>
  </si>
  <si>
    <t>Berkah Jaya Purwokerto</t>
  </si>
  <si>
    <t>YM68200445</t>
  </si>
  <si>
    <t>4015</t>
  </si>
  <si>
    <t>ZT8W</t>
  </si>
  <si>
    <t>YM68200494</t>
  </si>
  <si>
    <t>4016</t>
  </si>
  <si>
    <t>ZT8X</t>
  </si>
  <si>
    <t>IDM Purwokerto</t>
  </si>
  <si>
    <t>YM68200477</t>
  </si>
  <si>
    <t>4017</t>
  </si>
  <si>
    <t>ZT8Y</t>
  </si>
  <si>
    <t>IDM Gerilya</t>
  </si>
  <si>
    <t>YM68200292</t>
  </si>
  <si>
    <t>4018</t>
  </si>
  <si>
    <t>ZT8Z</t>
  </si>
  <si>
    <t>YM68200460</t>
  </si>
  <si>
    <t>4019</t>
  </si>
  <si>
    <t>ZT9B</t>
  </si>
  <si>
    <t>Alfa Ampel</t>
  </si>
  <si>
    <t>YM68200493</t>
  </si>
  <si>
    <t>4020</t>
  </si>
  <si>
    <t>ZT9C</t>
  </si>
  <si>
    <t>IDM Teras</t>
  </si>
  <si>
    <t>YM68200454</t>
  </si>
  <si>
    <t>4021</t>
  </si>
  <si>
    <t>ZT9E</t>
  </si>
  <si>
    <t>DanDan Sepatan</t>
  </si>
  <si>
    <t>YM68200375</t>
  </si>
  <si>
    <t>4022</t>
  </si>
  <si>
    <t>YM68200484</t>
  </si>
  <si>
    <t>4023</t>
  </si>
  <si>
    <t>ZT9H</t>
  </si>
  <si>
    <t>Alfa Gajahmada Purwodadi</t>
  </si>
  <si>
    <t>YM68200453</t>
  </si>
  <si>
    <t>4024</t>
  </si>
  <si>
    <t>ZT9J</t>
  </si>
  <si>
    <t>IDM Tawang Harjo</t>
  </si>
  <si>
    <t>YM68200369</t>
  </si>
  <si>
    <t>4025</t>
  </si>
  <si>
    <t>ZT9K</t>
  </si>
  <si>
    <t>SPBU R Suprapto</t>
  </si>
  <si>
    <t>YM68200376</t>
  </si>
  <si>
    <t>4026</t>
  </si>
  <si>
    <t>ZT9L</t>
  </si>
  <si>
    <t>Alfa Brangsong</t>
  </si>
  <si>
    <t>YM68200358</t>
  </si>
  <si>
    <t>4027</t>
  </si>
  <si>
    <t>ZT9M</t>
  </si>
  <si>
    <t>Alfa Jatinom</t>
  </si>
  <si>
    <t>YM68200402</t>
  </si>
  <si>
    <t>4028</t>
  </si>
  <si>
    <t>ZT9N</t>
  </si>
  <si>
    <t>Laris Klaten</t>
  </si>
  <si>
    <t>YM68200389</t>
  </si>
  <si>
    <t>4029</t>
  </si>
  <si>
    <t>ZT9P</t>
  </si>
  <si>
    <t>IDM Tanjung</t>
  </si>
  <si>
    <t>YM68200722</t>
  </si>
  <si>
    <t>4030</t>
  </si>
  <si>
    <t>ZT9Q</t>
  </si>
  <si>
    <t>IDM Mejobo</t>
  </si>
  <si>
    <t>YM68200701</t>
  </si>
  <si>
    <t>4031</t>
  </si>
  <si>
    <t>ZT9R</t>
  </si>
  <si>
    <t>IDM Jekulo</t>
  </si>
  <si>
    <t>YM68200655</t>
  </si>
  <si>
    <t>4032</t>
  </si>
  <si>
    <t>ZT9T</t>
  </si>
  <si>
    <t>IDM HM Subkhan</t>
  </si>
  <si>
    <t>YM68200761</t>
  </si>
  <si>
    <t>4033</t>
  </si>
  <si>
    <t>ZT9U</t>
  </si>
  <si>
    <t>IDM Getas Kudus</t>
  </si>
  <si>
    <t>YM68200888</t>
  </si>
  <si>
    <t>ZT9V</t>
  </si>
  <si>
    <t>Djarum Oasis Kudus</t>
  </si>
  <si>
    <t>YM68200838</t>
  </si>
  <si>
    <t>4035</t>
  </si>
  <si>
    <t>ZT9W</t>
  </si>
  <si>
    <t>Alfa Wahid Hasyim Kudus</t>
  </si>
  <si>
    <t>YM68200958</t>
  </si>
  <si>
    <t>4036</t>
  </si>
  <si>
    <t>ZT9X</t>
  </si>
  <si>
    <t>Alfa Raya Jepara Kudus</t>
  </si>
  <si>
    <t>YM68200883</t>
  </si>
  <si>
    <t>4037</t>
  </si>
  <si>
    <t>ZT9Y</t>
  </si>
  <si>
    <t>Alfa KHR Asnawi Kudus</t>
  </si>
  <si>
    <t>YM68200873</t>
  </si>
  <si>
    <t>4038</t>
  </si>
  <si>
    <t>ZT9Z</t>
  </si>
  <si>
    <t>IDM Terusan Jakarta 31</t>
  </si>
  <si>
    <t>YM68201049</t>
  </si>
  <si>
    <t>4039</t>
  </si>
  <si>
    <t>ZTA1</t>
  </si>
  <si>
    <t>IDM Bumi Adipura 2 Bdg</t>
  </si>
  <si>
    <t>YR25400320</t>
  </si>
  <si>
    <t>4040</t>
  </si>
  <si>
    <t>ZTA2</t>
  </si>
  <si>
    <t>IDM Moch Ramdhan 39 Bdg</t>
  </si>
  <si>
    <t>YR25400409</t>
  </si>
  <si>
    <t>4041</t>
  </si>
  <si>
    <t>ZTA4</t>
  </si>
  <si>
    <t>Alfa Kembangan Baru II</t>
  </si>
  <si>
    <t>YR25400487</t>
  </si>
  <si>
    <t>4042</t>
  </si>
  <si>
    <t>ZTA5</t>
  </si>
  <si>
    <t>RS Hamori Subang</t>
  </si>
  <si>
    <t>YR25400398</t>
  </si>
  <si>
    <t>4043</t>
  </si>
  <si>
    <t>ZTA9</t>
  </si>
  <si>
    <t>IDM Kebon Baru II</t>
  </si>
  <si>
    <t>YR25400476</t>
  </si>
  <si>
    <t>4044</t>
  </si>
  <si>
    <t>ZTB2</t>
  </si>
  <si>
    <t>IDM Otista 467 Bdg</t>
  </si>
  <si>
    <t>YR25400763</t>
  </si>
  <si>
    <t>4045</t>
  </si>
  <si>
    <t>ZTB5</t>
  </si>
  <si>
    <t>Nanakam Spm</t>
  </si>
  <si>
    <t>YR25400567</t>
  </si>
  <si>
    <t>4046</t>
  </si>
  <si>
    <t>ZTB7</t>
  </si>
  <si>
    <t>PT Panca Patriot Prima</t>
  </si>
  <si>
    <t>YT21400256</t>
  </si>
  <si>
    <t>4047</t>
  </si>
  <si>
    <t>ZTB9</t>
  </si>
  <si>
    <t>IDM Papanggo</t>
  </si>
  <si>
    <t>YR25400373</t>
  </si>
  <si>
    <t>4048</t>
  </si>
  <si>
    <t>ZTC1</t>
  </si>
  <si>
    <t>IDM Cikondang Bandung</t>
  </si>
  <si>
    <t>YR25400538</t>
  </si>
  <si>
    <t>4049</t>
  </si>
  <si>
    <t>ZTC2</t>
  </si>
  <si>
    <t>IDM Pahlawan Bdg</t>
  </si>
  <si>
    <t>YR25400768</t>
  </si>
  <si>
    <t>4050</t>
  </si>
  <si>
    <t>ZTC4</t>
  </si>
  <si>
    <t>Alfa Pos Pengumben III</t>
  </si>
  <si>
    <t>YR25400686</t>
  </si>
  <si>
    <t>4051</t>
  </si>
  <si>
    <t>ZTC5</t>
  </si>
  <si>
    <t>Eva Mart Ngasem Yogya</t>
  </si>
  <si>
    <t>YR25400392</t>
  </si>
  <si>
    <t>4052</t>
  </si>
  <si>
    <t>ZTC9</t>
  </si>
  <si>
    <t>IDM Danau Agung 10</t>
  </si>
  <si>
    <t>YR25400424</t>
  </si>
  <si>
    <t>4053</t>
  </si>
  <si>
    <t>ZTD1</t>
  </si>
  <si>
    <t>IDM Cikutra Barat 17</t>
  </si>
  <si>
    <t>YR25400434</t>
  </si>
  <si>
    <t>4054</t>
  </si>
  <si>
    <t>ZTD2</t>
  </si>
  <si>
    <t>IDM Paseh Ibun Bandung</t>
  </si>
  <si>
    <t>YR25400755</t>
  </si>
  <si>
    <t>4055</t>
  </si>
  <si>
    <t>ZTD4</t>
  </si>
  <si>
    <t>Alfa Rawa Belong II</t>
  </si>
  <si>
    <t>YR25400531</t>
  </si>
  <si>
    <t>4056</t>
  </si>
  <si>
    <t>ZTD5</t>
  </si>
  <si>
    <t>Sentani</t>
  </si>
  <si>
    <t>YR25400490</t>
  </si>
  <si>
    <t>4057</t>
  </si>
  <si>
    <t>ZTD9</t>
  </si>
  <si>
    <t>IDM Danau Sunter Utara 33</t>
  </si>
  <si>
    <t>YR25400578</t>
  </si>
  <si>
    <t>4058</t>
  </si>
  <si>
    <t>ZTE1</t>
  </si>
  <si>
    <t>IDM Ciloa Bdg</t>
  </si>
  <si>
    <t>YR25400717</t>
  </si>
  <si>
    <t>4059</t>
  </si>
  <si>
    <t>ZTE2</t>
  </si>
  <si>
    <t>IDM Pasir Koja 101 Bdg</t>
  </si>
  <si>
    <t>YR25400760</t>
  </si>
  <si>
    <t>4060</t>
  </si>
  <si>
    <t>ZTE4</t>
  </si>
  <si>
    <t>Alfa Tanjung Duren Timur</t>
  </si>
  <si>
    <t>YR25400725</t>
  </si>
  <si>
    <t>4061</t>
  </si>
  <si>
    <t>ZTE5</t>
  </si>
  <si>
    <t>IDM Air Lintang</t>
  </si>
  <si>
    <t>YR25400431</t>
  </si>
  <si>
    <t>4062</t>
  </si>
  <si>
    <t>ZTF1</t>
  </si>
  <si>
    <t>Alfa Perempatan Tenjo</t>
  </si>
  <si>
    <t>YR25400765</t>
  </si>
  <si>
    <t>4063</t>
  </si>
  <si>
    <t>ZTF2</t>
  </si>
  <si>
    <t>CeriaM Jati Bunder</t>
  </si>
  <si>
    <t>YR25400306</t>
  </si>
  <si>
    <t>4064</t>
  </si>
  <si>
    <t>ZTF4</t>
  </si>
  <si>
    <t>Alfa Tanjung Duren</t>
  </si>
  <si>
    <t>YR25400607</t>
  </si>
  <si>
    <t>4065</t>
  </si>
  <si>
    <t>ZTF5</t>
  </si>
  <si>
    <t>IDM Nendagung Pagar Alam</t>
  </si>
  <si>
    <t>YR25400318</t>
  </si>
  <si>
    <t>4066</t>
  </si>
  <si>
    <t>ZTF9</t>
  </si>
  <si>
    <t>IDM Sunter Agung</t>
  </si>
  <si>
    <t>YR25400450</t>
  </si>
  <si>
    <t>4067</t>
  </si>
  <si>
    <t>ZTH1</t>
  </si>
  <si>
    <t>Alfa Permata Tgr</t>
  </si>
  <si>
    <t>YR25400581</t>
  </si>
  <si>
    <t>4068</t>
  </si>
  <si>
    <t>ZTH2</t>
  </si>
  <si>
    <t>IDM Danau Citra Raya</t>
  </si>
  <si>
    <t>YR25400382</t>
  </si>
  <si>
    <t>4069</t>
  </si>
  <si>
    <t>ZTH4</t>
  </si>
  <si>
    <t>Istana Buah Sultan Agung</t>
  </si>
  <si>
    <t>YR25400881</t>
  </si>
  <si>
    <t>4070</t>
  </si>
  <si>
    <t>ZTH5</t>
  </si>
  <si>
    <t>IDM Telkom Tj Enim</t>
  </si>
  <si>
    <t>YR25400474</t>
  </si>
  <si>
    <t>4071</t>
  </si>
  <si>
    <t>ZTH6</t>
  </si>
  <si>
    <t>AlfaMd Ry Nangka</t>
  </si>
  <si>
    <t>YK20200621</t>
  </si>
  <si>
    <t>4072</t>
  </si>
  <si>
    <t>ZTH8</t>
  </si>
  <si>
    <t>Dalwa Mart</t>
  </si>
  <si>
    <t>YM68200130</t>
  </si>
  <si>
    <t>4073</t>
  </si>
  <si>
    <t>ZTH9</t>
  </si>
  <si>
    <t>IDM Sunter Permai</t>
  </si>
  <si>
    <t>YR25400515</t>
  </si>
  <si>
    <t>4074</t>
  </si>
  <si>
    <t>ZTJ1</t>
  </si>
  <si>
    <t>Alfa Pos Bitung</t>
  </si>
  <si>
    <t>YR25400692</t>
  </si>
  <si>
    <t>4075</t>
  </si>
  <si>
    <t>ZTJ2</t>
  </si>
  <si>
    <t>IDM Gading Serpong</t>
  </si>
  <si>
    <t>YR25400697</t>
  </si>
  <si>
    <t>4076</t>
  </si>
  <si>
    <t>ZTJ4</t>
  </si>
  <si>
    <t>SPBU Rest Area Km 282</t>
  </si>
  <si>
    <t>YR25400901</t>
  </si>
  <si>
    <t>4077</t>
  </si>
  <si>
    <t>ZTJ5</t>
  </si>
  <si>
    <t>Majalengka</t>
  </si>
  <si>
    <t>YR25400422</t>
  </si>
  <si>
    <t>ZTJ6</t>
  </si>
  <si>
    <t>Alfa GG Jambu Depok</t>
  </si>
  <si>
    <t>YK20200856</t>
  </si>
  <si>
    <t>ZTJ9</t>
  </si>
  <si>
    <t>AlfaMd Curug IV</t>
  </si>
  <si>
    <t>YR25400327</t>
  </si>
  <si>
    <t>4080</t>
  </si>
  <si>
    <t>ZTK1</t>
  </si>
  <si>
    <t>Alfa Proklamasi Tgr</t>
  </si>
  <si>
    <t>YR25400764</t>
  </si>
  <si>
    <t>ZTK4</t>
  </si>
  <si>
    <t>YR25400842</t>
  </si>
  <si>
    <t>4082</t>
  </si>
  <si>
    <t>ZTK5</t>
  </si>
  <si>
    <t>AlfaMd Tasikmalaya</t>
  </si>
  <si>
    <t>YR25400568</t>
  </si>
  <si>
    <t>4083</t>
  </si>
  <si>
    <t>ZTK6</t>
  </si>
  <si>
    <t>IDM Raden Fatah III</t>
  </si>
  <si>
    <t>YK20200105</t>
  </si>
  <si>
    <t>4084</t>
  </si>
  <si>
    <t>ZTL1</t>
  </si>
  <si>
    <t>Alfa QADR Raya</t>
  </si>
  <si>
    <t>YR25400333</t>
  </si>
  <si>
    <t>4085</t>
  </si>
  <si>
    <t>ZTL2</t>
  </si>
  <si>
    <t>IDM Swadaya</t>
  </si>
  <si>
    <t>YR25400459</t>
  </si>
  <si>
    <t>4086</t>
  </si>
  <si>
    <t>ZTL4</t>
  </si>
  <si>
    <t>YR25400736</t>
  </si>
  <si>
    <t>4087</t>
  </si>
  <si>
    <t>ZTL5</t>
  </si>
  <si>
    <t>AlfaMd Cempaka Putih Brt</t>
  </si>
  <si>
    <t>YR25400594</t>
  </si>
  <si>
    <t>4088</t>
  </si>
  <si>
    <t>ZTL9</t>
  </si>
  <si>
    <t>AlfaMd Basoka Joglo</t>
  </si>
  <si>
    <t>YR25401206</t>
  </si>
  <si>
    <t>4089</t>
  </si>
  <si>
    <t>ZTM1</t>
  </si>
  <si>
    <t>Alfa Srono</t>
  </si>
  <si>
    <t>YR25400366</t>
  </si>
  <si>
    <t>4090</t>
  </si>
  <si>
    <t>ZTM2</t>
  </si>
  <si>
    <t>IDM Jatake</t>
  </si>
  <si>
    <t>YR25400322</t>
  </si>
  <si>
    <t>4091</t>
  </si>
  <si>
    <t>ZTM4</t>
  </si>
  <si>
    <t>YR25400894</t>
  </si>
  <si>
    <t>4092</t>
  </si>
  <si>
    <t>ZTM5</t>
  </si>
  <si>
    <t>AlfaMd Garuda</t>
  </si>
  <si>
    <t>YR25400418</t>
  </si>
  <si>
    <t>4093</t>
  </si>
  <si>
    <t>ZTM9</t>
  </si>
  <si>
    <t>AlfaMd Parung Serab</t>
  </si>
  <si>
    <t>YR25401136</t>
  </si>
  <si>
    <t>4094</t>
  </si>
  <si>
    <t>ZTN2</t>
  </si>
  <si>
    <t>IDM Menceng Raya 45</t>
  </si>
  <si>
    <t>YR25400436</t>
  </si>
  <si>
    <t>4095</t>
  </si>
  <si>
    <t>ZTN4</t>
  </si>
  <si>
    <t>YR25400673</t>
  </si>
  <si>
    <t>4096</t>
  </si>
  <si>
    <t>ZTN5</t>
  </si>
  <si>
    <t>YR25400524</t>
  </si>
  <si>
    <t>4097</t>
  </si>
  <si>
    <t>ZTN9</t>
  </si>
  <si>
    <t>Alfa Tungturunan Cianjur</t>
  </si>
  <si>
    <t>YR25401146</t>
  </si>
  <si>
    <t>4098</t>
  </si>
  <si>
    <t>ZTP1</t>
  </si>
  <si>
    <t>DanDan Muchtar Raya</t>
  </si>
  <si>
    <t>YR25400792</t>
  </si>
  <si>
    <t>4099</t>
  </si>
  <si>
    <t>ZTP2</t>
  </si>
  <si>
    <t>IDM Meruya Ilir 40</t>
  </si>
  <si>
    <t>YR25400595</t>
  </si>
  <si>
    <t>4100</t>
  </si>
  <si>
    <t>ZTP4</t>
  </si>
  <si>
    <t>YR25400759</t>
  </si>
  <si>
    <t>4101</t>
  </si>
  <si>
    <t>ZTP5</t>
  </si>
  <si>
    <t>Alfa Matraman Raya Jakpus</t>
  </si>
  <si>
    <t>YR25400461</t>
  </si>
  <si>
    <t>ZTP9</t>
  </si>
  <si>
    <t>AlfaMd M Said</t>
  </si>
  <si>
    <t>YR25401229</t>
  </si>
  <si>
    <t>4103</t>
  </si>
  <si>
    <t>ZTQ1</t>
  </si>
  <si>
    <t>IDM Bengawan Bandung</t>
  </si>
  <si>
    <t>YR25400390</t>
  </si>
  <si>
    <t>4104</t>
  </si>
  <si>
    <t>ZTQ2</t>
  </si>
  <si>
    <t>IDM Peta Barat III</t>
  </si>
  <si>
    <t>YR25400347</t>
  </si>
  <si>
    <t>4106</t>
  </si>
  <si>
    <t>ZTQ9</t>
  </si>
  <si>
    <t>IDM Fresh Perum HKSN</t>
  </si>
  <si>
    <t>YR25401089</t>
  </si>
  <si>
    <t>4107</t>
  </si>
  <si>
    <t>ZTR1</t>
  </si>
  <si>
    <t>Rumah Makan Sumber Hidup</t>
  </si>
  <si>
    <t>YR25400472</t>
  </si>
  <si>
    <t>ZTR2</t>
  </si>
  <si>
    <t>IDM Meruya Ilir 38</t>
  </si>
  <si>
    <t>YR25400397</t>
  </si>
  <si>
    <t>4110</t>
  </si>
  <si>
    <t>ZTR5</t>
  </si>
  <si>
    <t>Alfa Cempaka Putih Raya</t>
  </si>
  <si>
    <t>YR25400328</t>
  </si>
  <si>
    <t>4111</t>
  </si>
  <si>
    <t>ZTR9</t>
  </si>
  <si>
    <t>IDM Yos Sudarso Pkb</t>
  </si>
  <si>
    <t>YR25401080</t>
  </si>
  <si>
    <t>4112</t>
  </si>
  <si>
    <t>ZTT1</t>
  </si>
  <si>
    <t>YR25400716</t>
  </si>
  <si>
    <t>4113</t>
  </si>
  <si>
    <t>ZTT2</t>
  </si>
  <si>
    <t>IDM Taman Kedoya</t>
  </si>
  <si>
    <t>YR25400533</t>
  </si>
  <si>
    <t>4114</t>
  </si>
  <si>
    <t>ZTT5</t>
  </si>
  <si>
    <t>Alfa Pramuka IV</t>
  </si>
  <si>
    <t>YR25400444</t>
  </si>
  <si>
    <t>4115</t>
  </si>
  <si>
    <t>ZTT6</t>
  </si>
  <si>
    <t>IDM Bintara Jaya II</t>
  </si>
  <si>
    <t>YK20200161</t>
  </si>
  <si>
    <t>ZTT7</t>
  </si>
  <si>
    <t>IDM Grand Batavia</t>
  </si>
  <si>
    <t>YK20201006</t>
  </si>
  <si>
    <t>4117</t>
  </si>
  <si>
    <t>ZTT9</t>
  </si>
  <si>
    <t>IDM Antara 111 Bengkalis</t>
  </si>
  <si>
    <t>YR25401164</t>
  </si>
  <si>
    <t>4118</t>
  </si>
  <si>
    <t>ZTU1</t>
  </si>
  <si>
    <t>YR25400600</t>
  </si>
  <si>
    <t>ZTU2</t>
  </si>
  <si>
    <t>IDM Muwardi II</t>
  </si>
  <si>
    <t>YR25400413</t>
  </si>
  <si>
    <t>4120</t>
  </si>
  <si>
    <t>ZTU4</t>
  </si>
  <si>
    <t>DanDan Geger Kalong</t>
  </si>
  <si>
    <t>YR25400381</t>
  </si>
  <si>
    <t>4121</t>
  </si>
  <si>
    <t>ZTU5</t>
  </si>
  <si>
    <t>Alfa Danau Indah</t>
  </si>
  <si>
    <t>YR25400359</t>
  </si>
  <si>
    <t>4122</t>
  </si>
  <si>
    <t>ZTV1</t>
  </si>
  <si>
    <t>IDM Cimaung Bdg</t>
  </si>
  <si>
    <t>YR25400577</t>
  </si>
  <si>
    <t>4123</t>
  </si>
  <si>
    <t>ZTV4</t>
  </si>
  <si>
    <t>Alfa Pahlawan Majalengka</t>
  </si>
  <si>
    <t>YR25400464</t>
  </si>
  <si>
    <t>4124</t>
  </si>
  <si>
    <t>ZTV5</t>
  </si>
  <si>
    <t>IDM Percetakan Negara J15</t>
  </si>
  <si>
    <t>YR25400473</t>
  </si>
  <si>
    <t>4125</t>
  </si>
  <si>
    <t>ZTV9</t>
  </si>
  <si>
    <t>Belibong Manggar</t>
  </si>
  <si>
    <t>YR25401149</t>
  </si>
  <si>
    <t>4126</t>
  </si>
  <si>
    <t>ZTW1</t>
  </si>
  <si>
    <t>IDM Geger Kalong Hilir</t>
  </si>
  <si>
    <t>YR25400569</t>
  </si>
  <si>
    <t>4127</t>
  </si>
  <si>
    <t>ZTW2</t>
  </si>
  <si>
    <t>IDM Daan Mogot 19E</t>
  </si>
  <si>
    <t>YR25400682</t>
  </si>
  <si>
    <t>4128</t>
  </si>
  <si>
    <t>ZTW4</t>
  </si>
  <si>
    <t>IDM Diponegoro Crb</t>
  </si>
  <si>
    <t>YR25400471</t>
  </si>
  <si>
    <t>4129</t>
  </si>
  <si>
    <t>ZTW9</t>
  </si>
  <si>
    <t>Asoka Ekspress</t>
  </si>
  <si>
    <t>YR25401197</t>
  </si>
  <si>
    <t>4130</t>
  </si>
  <si>
    <t>ZTX1</t>
  </si>
  <si>
    <t>IDM Hybrid Ciwastra 94</t>
  </si>
  <si>
    <t>YR25400550</t>
  </si>
  <si>
    <t>4131</t>
  </si>
  <si>
    <t>ZTX2</t>
  </si>
  <si>
    <t>IDM Meruya Raden Saleh</t>
  </si>
  <si>
    <t>YR25400387</t>
  </si>
  <si>
    <t>4132</t>
  </si>
  <si>
    <t>ZTX4</t>
  </si>
  <si>
    <t>IDM Ry Bandung 23</t>
  </si>
  <si>
    <t>YR25400466</t>
  </si>
  <si>
    <t>4133</t>
  </si>
  <si>
    <t>ZTX7</t>
  </si>
  <si>
    <t>IDM Darmo Permai Selatan</t>
  </si>
  <si>
    <t>YM68200317</t>
  </si>
  <si>
    <t>4134</t>
  </si>
  <si>
    <t>ZTX9</t>
  </si>
  <si>
    <t>RA Suites Simatupang</t>
  </si>
  <si>
    <t>YR25401190</t>
  </si>
  <si>
    <t>4135</t>
  </si>
  <si>
    <t>ZTY2</t>
  </si>
  <si>
    <t>Alfa Kebon Jeruk Raya III</t>
  </si>
  <si>
    <t>YR25400514</t>
  </si>
  <si>
    <t>4136</t>
  </si>
  <si>
    <t>ZTY5</t>
  </si>
  <si>
    <t>IDM Taman Sunter Indah</t>
  </si>
  <si>
    <t>YR25400416</t>
  </si>
  <si>
    <t>4137</t>
  </si>
  <si>
    <t>ZTY6</t>
  </si>
  <si>
    <t>AlfaMd Amara Pd Cabe</t>
  </si>
  <si>
    <t>YK20200115</t>
  </si>
  <si>
    <t>4138</t>
  </si>
  <si>
    <t>ZTY9</t>
  </si>
  <si>
    <t>Tk Daging Nusantara Tebet</t>
  </si>
  <si>
    <t>YR25401121</t>
  </si>
  <si>
    <t>4139</t>
  </si>
  <si>
    <t>ZTZ1</t>
  </si>
  <si>
    <t>IDM Leuwipanjang Bandung</t>
  </si>
  <si>
    <t>YR25400542</t>
  </si>
  <si>
    <t>4140</t>
  </si>
  <si>
    <t>ZTZ4</t>
  </si>
  <si>
    <t>Alfa Demaan Kudus</t>
  </si>
  <si>
    <t>YR25400462</t>
  </si>
  <si>
    <t>4141</t>
  </si>
  <si>
    <t>ZTZ5</t>
  </si>
  <si>
    <t>IDM Alur Laut</t>
  </si>
  <si>
    <t>YR25400380</t>
  </si>
  <si>
    <t>4143</t>
  </si>
  <si>
    <t>ZU1A</t>
  </si>
  <si>
    <t>Alfa Cikanyere</t>
  </si>
  <si>
    <t>YM68200751</t>
  </si>
  <si>
    <t>4144</t>
  </si>
  <si>
    <t>ZU1B</t>
  </si>
  <si>
    <t>IDM Susukan2 Tegal Gubug</t>
  </si>
  <si>
    <t>YM68200609</t>
  </si>
  <si>
    <t>4145</t>
  </si>
  <si>
    <t>ZU1C</t>
  </si>
  <si>
    <t>SPBU Kasokandel</t>
  </si>
  <si>
    <t>YM68200894</t>
  </si>
  <si>
    <t>4146</t>
  </si>
  <si>
    <t>ZU1D</t>
  </si>
  <si>
    <t>IDM Kubang Jaya 88</t>
  </si>
  <si>
    <t>YM68200691</t>
  </si>
  <si>
    <t>4147</t>
  </si>
  <si>
    <t>ZU1F</t>
  </si>
  <si>
    <t>IDM Jatirogo II</t>
  </si>
  <si>
    <t>YM68200687</t>
  </si>
  <si>
    <t>4148</t>
  </si>
  <si>
    <t>ZU1H</t>
  </si>
  <si>
    <t>SPBU Km 8 Atas</t>
  </si>
  <si>
    <t>YM68200796</t>
  </si>
  <si>
    <t>4149</t>
  </si>
  <si>
    <t>ZU1J</t>
  </si>
  <si>
    <t>IDM Sumber Rejo II</t>
  </si>
  <si>
    <t>YM68200593</t>
  </si>
  <si>
    <t>4150</t>
  </si>
  <si>
    <t>ZU1K</t>
  </si>
  <si>
    <t>IDM Ponpes Madinah</t>
  </si>
  <si>
    <t>YM68200721</t>
  </si>
  <si>
    <t>4151</t>
  </si>
  <si>
    <t>ZU1L</t>
  </si>
  <si>
    <t>AlfaMd Bajoe</t>
  </si>
  <si>
    <t>(05:30 - 23:00)</t>
  </si>
  <si>
    <t>YM68200804</t>
  </si>
  <si>
    <t>4152</t>
  </si>
  <si>
    <t>ZU1M</t>
  </si>
  <si>
    <t>IDM DC G030 Makassar</t>
  </si>
  <si>
    <t>YM68200906</t>
  </si>
  <si>
    <t>4153</t>
  </si>
  <si>
    <t>ZU1N</t>
  </si>
  <si>
    <t>KFA Saranani</t>
  </si>
  <si>
    <t>YM68200812</t>
  </si>
  <si>
    <t>4154</t>
  </si>
  <si>
    <t>ZU1Q</t>
  </si>
  <si>
    <t xml:space="preserve">SPBU Singapore Belawan </t>
  </si>
  <si>
    <t>YM68201048</t>
  </si>
  <si>
    <t>4155</t>
  </si>
  <si>
    <t>ZU1R</t>
  </si>
  <si>
    <t>IDM Pahlawan Revolusi 40</t>
  </si>
  <si>
    <t>YM68200794</t>
  </si>
  <si>
    <t>4156</t>
  </si>
  <si>
    <t>ZU1T</t>
  </si>
  <si>
    <t>IDM Raya Cakung Cilincing</t>
  </si>
  <si>
    <t>YM68200668</t>
  </si>
  <si>
    <t>4157</t>
  </si>
  <si>
    <t>ZU1U</t>
  </si>
  <si>
    <t>IDM Bambu Duri</t>
  </si>
  <si>
    <t>YM68200670</t>
  </si>
  <si>
    <t>4158</t>
  </si>
  <si>
    <t>ZU1V</t>
  </si>
  <si>
    <t>IDM Kampung Gongseng</t>
  </si>
  <si>
    <t>YM68200627</t>
  </si>
  <si>
    <t>4159</t>
  </si>
  <si>
    <t>ZU1W</t>
  </si>
  <si>
    <t>Univ Pelita Bangsa</t>
  </si>
  <si>
    <t>YM68200631</t>
  </si>
  <si>
    <t>4160</t>
  </si>
  <si>
    <t>ZU1X</t>
  </si>
  <si>
    <t>Golf Island</t>
  </si>
  <si>
    <t>YM68200791</t>
  </si>
  <si>
    <t>4161</t>
  </si>
  <si>
    <t>ZU1Y</t>
  </si>
  <si>
    <t>YM68200718</t>
  </si>
  <si>
    <t>4162</t>
  </si>
  <si>
    <t>ZU1Z</t>
  </si>
  <si>
    <t>Pabrik Badjoe FO</t>
  </si>
  <si>
    <t>YM68200740</t>
  </si>
  <si>
    <t>4163</t>
  </si>
  <si>
    <t>ZU2C</t>
  </si>
  <si>
    <t>YM68200809</t>
  </si>
  <si>
    <t>Kaha Group</t>
  </si>
  <si>
    <t>YM68200676</t>
  </si>
  <si>
    <t>4165</t>
  </si>
  <si>
    <t>ZU2E</t>
  </si>
  <si>
    <t>Jatibarang</t>
  </si>
  <si>
    <t>YM68201021</t>
  </si>
  <si>
    <t>4166</t>
  </si>
  <si>
    <t>ZU2F</t>
  </si>
  <si>
    <t>YM68200720</t>
  </si>
  <si>
    <t>4167</t>
  </si>
  <si>
    <t>ZU2H</t>
  </si>
  <si>
    <t>Pelabuhan Ratu</t>
  </si>
  <si>
    <t>YM68200922</t>
  </si>
  <si>
    <t>4168</t>
  </si>
  <si>
    <t>ZU2J</t>
  </si>
  <si>
    <t>AlfaMd Ciruas II</t>
  </si>
  <si>
    <t>YM68200675</t>
  </si>
  <si>
    <t>4169</t>
  </si>
  <si>
    <t>ZU2L</t>
  </si>
  <si>
    <t>Alfa Srengseng IV</t>
  </si>
  <si>
    <t>YM68200605</t>
  </si>
  <si>
    <t>4170</t>
  </si>
  <si>
    <t>ZU2M</t>
  </si>
  <si>
    <t>Alfa Bambu Larangan</t>
  </si>
  <si>
    <t>YM68200649</t>
  </si>
  <si>
    <t>4171</t>
  </si>
  <si>
    <t>ZU2N</t>
  </si>
  <si>
    <t>Alfa Rich Palace</t>
  </si>
  <si>
    <t>YM68200616</t>
  </si>
  <si>
    <t>4172</t>
  </si>
  <si>
    <t>ZU2P</t>
  </si>
  <si>
    <t>Alfa Batu Sari</t>
  </si>
  <si>
    <t>YM68201016</t>
  </si>
  <si>
    <t>4173</t>
  </si>
  <si>
    <t>ZU2Q</t>
  </si>
  <si>
    <t>IDM Griya Karawaci</t>
  </si>
  <si>
    <t>YM68200771</t>
  </si>
  <si>
    <t>ZU2R</t>
  </si>
  <si>
    <t>IDM Pondok Kacang</t>
  </si>
  <si>
    <t>YM68200790</t>
  </si>
  <si>
    <t>4175</t>
  </si>
  <si>
    <t>ZU2T</t>
  </si>
  <si>
    <t>IDM Kedoya Ry 16</t>
  </si>
  <si>
    <t>YM68200748</t>
  </si>
  <si>
    <t>4176</t>
  </si>
  <si>
    <t>ZU2V</t>
  </si>
  <si>
    <t>IDM Haji Lebar</t>
  </si>
  <si>
    <t>YM68200787</t>
  </si>
  <si>
    <t>4177</t>
  </si>
  <si>
    <t>ZU2W</t>
  </si>
  <si>
    <t>IDM Kota Bambu Selatan</t>
  </si>
  <si>
    <t>YM68200923</t>
  </si>
  <si>
    <t>4178</t>
  </si>
  <si>
    <t>ZU2X</t>
  </si>
  <si>
    <t>IDM Irigasi Sipon23</t>
  </si>
  <si>
    <t>YM68200653</t>
  </si>
  <si>
    <t>4179</t>
  </si>
  <si>
    <t>ZU2Y</t>
  </si>
  <si>
    <t>Alfa Cileunyi</t>
  </si>
  <si>
    <t>YM68200612</t>
  </si>
  <si>
    <t>4180</t>
  </si>
  <si>
    <t>ZU2Z</t>
  </si>
  <si>
    <t>IDM Sultan A Tirtayasa</t>
  </si>
  <si>
    <t>YM68200546</t>
  </si>
  <si>
    <t>4181</t>
  </si>
  <si>
    <t>ZU3A</t>
  </si>
  <si>
    <t>IDM Mas Mansyur II</t>
  </si>
  <si>
    <t>YM68200696</t>
  </si>
  <si>
    <t>4182</t>
  </si>
  <si>
    <t>ZU3C</t>
  </si>
  <si>
    <t>Kramat Jati Indah Plaza</t>
  </si>
  <si>
    <t>YM68200744</t>
  </si>
  <si>
    <t>4183</t>
  </si>
  <si>
    <t>ZU3D</t>
  </si>
  <si>
    <t>Apotek Colomadu</t>
  </si>
  <si>
    <t>YM68200678</t>
  </si>
  <si>
    <t>4184</t>
  </si>
  <si>
    <t>ZU3E</t>
  </si>
  <si>
    <t>IDM Banyuanyar</t>
  </si>
  <si>
    <t>YM68200645</t>
  </si>
  <si>
    <t>4185</t>
  </si>
  <si>
    <t>ZU3F</t>
  </si>
  <si>
    <t>IDM Delanggu</t>
  </si>
  <si>
    <t>YM68200615</t>
  </si>
  <si>
    <t>4186</t>
  </si>
  <si>
    <t>ZU3H</t>
  </si>
  <si>
    <t>IDM Kartika Raya</t>
  </si>
  <si>
    <t>YM68200750</t>
  </si>
  <si>
    <t>4187</t>
  </si>
  <si>
    <t>ZU3J</t>
  </si>
  <si>
    <t>IDM Mojosongo</t>
  </si>
  <si>
    <t>YM68200666</t>
  </si>
  <si>
    <t>4188</t>
  </si>
  <si>
    <t>ZU3M</t>
  </si>
  <si>
    <t>Alfa Kadipiro</t>
  </si>
  <si>
    <t>YM68201033</t>
  </si>
  <si>
    <t>4189</t>
  </si>
  <si>
    <t>ZU3N</t>
  </si>
  <si>
    <t>Alfa Manahan MT Haryono</t>
  </si>
  <si>
    <t>YM68201000</t>
  </si>
  <si>
    <t>4190</t>
  </si>
  <si>
    <t>ZU3P</t>
  </si>
  <si>
    <t>Alfa RE Martadinata</t>
  </si>
  <si>
    <t>YM68200736</t>
  </si>
  <si>
    <t>4191</t>
  </si>
  <si>
    <t>ZU3Q</t>
  </si>
  <si>
    <t>Alfa Pangeran Wijil</t>
  </si>
  <si>
    <t>YM68200637</t>
  </si>
  <si>
    <t>4192</t>
  </si>
  <si>
    <t>ZU3R</t>
  </si>
  <si>
    <t>Alfa Samratulangi</t>
  </si>
  <si>
    <t>YM68200757</t>
  </si>
  <si>
    <t>4193</t>
  </si>
  <si>
    <t>ZU3U</t>
  </si>
  <si>
    <t>IDM Sidoluhur</t>
  </si>
  <si>
    <t>YM68200713</t>
  </si>
  <si>
    <t>4194</t>
  </si>
  <si>
    <t>ZU3V</t>
  </si>
  <si>
    <t>Alfa Slamet Riyadi 203</t>
  </si>
  <si>
    <t>YM68200795</t>
  </si>
  <si>
    <t>4195</t>
  </si>
  <si>
    <t>ZU3W</t>
  </si>
  <si>
    <t>IDM Blabak Square</t>
  </si>
  <si>
    <t>YM68200596</t>
  </si>
  <si>
    <t>4196</t>
  </si>
  <si>
    <t>ZU3X</t>
  </si>
  <si>
    <t>IDM AL Ikhlas</t>
  </si>
  <si>
    <t>YM68200741</t>
  </si>
  <si>
    <t>4197</t>
  </si>
  <si>
    <t>ZU3Z</t>
  </si>
  <si>
    <t>Alfa Kamandowo</t>
  </si>
  <si>
    <t>YM68200785</t>
  </si>
  <si>
    <t>4198</t>
  </si>
  <si>
    <t>ZU4B</t>
  </si>
  <si>
    <t>Alfa Wiradesa Pekalongan</t>
  </si>
  <si>
    <t>YM68201036</t>
  </si>
  <si>
    <t>4199</t>
  </si>
  <si>
    <t>ZU4C</t>
  </si>
  <si>
    <t>IDM Pekalongan II</t>
  </si>
  <si>
    <t>YM68200759</t>
  </si>
  <si>
    <t>4200</t>
  </si>
  <si>
    <t>ZU4D</t>
  </si>
  <si>
    <t>Swalayan Koperasi Batik</t>
  </si>
  <si>
    <t>YM68200723</t>
  </si>
  <si>
    <t>4201</t>
  </si>
  <si>
    <t>ZU4E</t>
  </si>
  <si>
    <t>Alfa Urip Sumoharjo</t>
  </si>
  <si>
    <t>YM68200709</t>
  </si>
  <si>
    <t>4202</t>
  </si>
  <si>
    <t>ZU4F</t>
  </si>
  <si>
    <t>Alfa Pangenrejo</t>
  </si>
  <si>
    <t>YM68200635</t>
  </si>
  <si>
    <t>4203</t>
  </si>
  <si>
    <t>ZU4H</t>
  </si>
  <si>
    <t>Alfa Sorogenen</t>
  </si>
  <si>
    <t>YM68200769</t>
  </si>
  <si>
    <t>4204</t>
  </si>
  <si>
    <t>ZU4J</t>
  </si>
  <si>
    <t>IDM Babarsari</t>
  </si>
  <si>
    <t>YM68200643</t>
  </si>
  <si>
    <t>4205</t>
  </si>
  <si>
    <t>ZU4K</t>
  </si>
  <si>
    <t>IDM Candisari</t>
  </si>
  <si>
    <t>YM68200867</t>
  </si>
  <si>
    <t>4206</t>
  </si>
  <si>
    <t>ZU4L</t>
  </si>
  <si>
    <t>IDM Murangan</t>
  </si>
  <si>
    <t>YM68200727</t>
  </si>
  <si>
    <t>4207</t>
  </si>
  <si>
    <t>ZU4M</t>
  </si>
  <si>
    <t>IDM Pakem</t>
  </si>
  <si>
    <t>YM68200685</t>
  </si>
  <si>
    <t>4208</t>
  </si>
  <si>
    <t>ZU4N</t>
  </si>
  <si>
    <t>IDM Palagan Hyatt</t>
  </si>
  <si>
    <t>YM68200684</t>
  </si>
  <si>
    <t>4209</t>
  </si>
  <si>
    <t>ZU4Q</t>
  </si>
  <si>
    <t>IDM Umbulmartani</t>
  </si>
  <si>
    <t>YM68200730</t>
  </si>
  <si>
    <t>4210</t>
  </si>
  <si>
    <t>ZU4R</t>
  </si>
  <si>
    <t>Alfa Masaran</t>
  </si>
  <si>
    <t>YM68200640</t>
  </si>
  <si>
    <t>4211</t>
  </si>
  <si>
    <t>ZU4T</t>
  </si>
  <si>
    <t>IDM Sidoharjo</t>
  </si>
  <si>
    <t>YM68201035</t>
  </si>
  <si>
    <t>4212</t>
  </si>
  <si>
    <t>ZU4U</t>
  </si>
  <si>
    <t>IDM Wonogiri</t>
  </si>
  <si>
    <t>YM68201034</t>
  </si>
  <si>
    <t>4213</t>
  </si>
  <si>
    <t>ZU4V</t>
  </si>
  <si>
    <t>Alfa Parangtritis</t>
  </si>
  <si>
    <t>YM68200773</t>
  </si>
  <si>
    <t>4214</t>
  </si>
  <si>
    <t>ZU4W</t>
  </si>
  <si>
    <t>CCBI KC Yogyakarta</t>
  </si>
  <si>
    <t>YM68200830</t>
  </si>
  <si>
    <t>4215</t>
  </si>
  <si>
    <t>ZU4X</t>
  </si>
  <si>
    <t>Superindo Godean</t>
  </si>
  <si>
    <t>YM68200623</t>
  </si>
  <si>
    <t>4216</t>
  </si>
  <si>
    <t>ZU4Y</t>
  </si>
  <si>
    <t>IDM Dieng</t>
  </si>
  <si>
    <t>YM68200652</t>
  </si>
  <si>
    <t>4217</t>
  </si>
  <si>
    <t>ZU4Z</t>
  </si>
  <si>
    <t>Alfa Dr Gumbreg</t>
  </si>
  <si>
    <t>YM68200690</t>
  </si>
  <si>
    <t>4218</t>
  </si>
  <si>
    <t>ZU5A</t>
  </si>
  <si>
    <t>Alfa Supriyadi PWT</t>
  </si>
  <si>
    <t>YM68200807</t>
  </si>
  <si>
    <t>4219</t>
  </si>
  <si>
    <t>ZU5C</t>
  </si>
  <si>
    <t>Toko Ono Gandrungmangu</t>
  </si>
  <si>
    <t>YM68200707</t>
  </si>
  <si>
    <t>4220</t>
  </si>
  <si>
    <t>ZU5D</t>
  </si>
  <si>
    <t>IDM Kawunganten</t>
  </si>
  <si>
    <t>YM68200613</t>
  </si>
  <si>
    <t>4221</t>
  </si>
  <si>
    <t>ZU5E</t>
  </si>
  <si>
    <t>Alfa Ciganitri</t>
  </si>
  <si>
    <t>YM68200698</t>
  </si>
  <si>
    <t>4222</t>
  </si>
  <si>
    <t>ZU5F</t>
  </si>
  <si>
    <t>IDM Bumi Panyawangan</t>
  </si>
  <si>
    <t>YM68200772</t>
  </si>
  <si>
    <t>4223</t>
  </si>
  <si>
    <t>ZU5H</t>
  </si>
  <si>
    <t>Alfa Andir Ciparay</t>
  </si>
  <si>
    <t>YM68200776</t>
  </si>
  <si>
    <t>4224</t>
  </si>
  <si>
    <t>ZU5J</t>
  </si>
  <si>
    <t>IDM Kopo Bihbul Bandung</t>
  </si>
  <si>
    <t>YM68201030</t>
  </si>
  <si>
    <t>4225</t>
  </si>
  <si>
    <t>ZU5K</t>
  </si>
  <si>
    <t>IDM Kopo Sayati 351</t>
  </si>
  <si>
    <t>YM68200681</t>
  </si>
  <si>
    <t>4226</t>
  </si>
  <si>
    <t>ZU5L</t>
  </si>
  <si>
    <t>Alfa Jaksanaranata</t>
  </si>
  <si>
    <t>YM68200737</t>
  </si>
  <si>
    <t>4227</t>
  </si>
  <si>
    <t>ZU5M</t>
  </si>
  <si>
    <t>IDM Baleendah 2 Bandung</t>
  </si>
  <si>
    <t>YM68200602</t>
  </si>
  <si>
    <t>4228</t>
  </si>
  <si>
    <t>ZU5N</t>
  </si>
  <si>
    <t>Griya Buah Batu</t>
  </si>
  <si>
    <t>YM68200786</t>
  </si>
  <si>
    <t>4229</t>
  </si>
  <si>
    <t>ZU5P</t>
  </si>
  <si>
    <t>Apotek K-24 M Toha</t>
  </si>
  <si>
    <t>YM68200729</t>
  </si>
  <si>
    <t>4230</t>
  </si>
  <si>
    <t>ZU5Q</t>
  </si>
  <si>
    <t>Yogya Majalaya</t>
  </si>
  <si>
    <t>YM68200719</t>
  </si>
  <si>
    <t>4231</t>
  </si>
  <si>
    <t>ZU5R</t>
  </si>
  <si>
    <t>Borma Majalaya</t>
  </si>
  <si>
    <t>YM68200634</t>
  </si>
  <si>
    <t>4232</t>
  </si>
  <si>
    <t>ZU5T</t>
  </si>
  <si>
    <t>Alfa Terusan Kopo</t>
  </si>
  <si>
    <t>YM68200667</t>
  </si>
  <si>
    <t>4233</t>
  </si>
  <si>
    <t>ZU5U</t>
  </si>
  <si>
    <t>IDM Soreang Bandung</t>
  </si>
  <si>
    <t>YM68200784</t>
  </si>
  <si>
    <t>4234</t>
  </si>
  <si>
    <t>ZU5V</t>
  </si>
  <si>
    <t>Alfa Cidurian</t>
  </si>
  <si>
    <t>YM68200699</t>
  </si>
  <si>
    <t>4235</t>
  </si>
  <si>
    <t>ZU5W</t>
  </si>
  <si>
    <t>Alfa Adhyaksa Buah Batu</t>
  </si>
  <si>
    <t>YM68200669</t>
  </si>
  <si>
    <t>4236</t>
  </si>
  <si>
    <t>ZU5X</t>
  </si>
  <si>
    <t>Alfa Babakan Ciparay</t>
  </si>
  <si>
    <t>YM68200745</t>
  </si>
  <si>
    <t>4237</t>
  </si>
  <si>
    <t>ZU5Z</t>
  </si>
  <si>
    <t>Alfa DC Bandung</t>
  </si>
  <si>
    <t>YM68201029</t>
  </si>
  <si>
    <t>4238</t>
  </si>
  <si>
    <t>ZU6A</t>
  </si>
  <si>
    <t>Alfa Gatot Subroto Binong</t>
  </si>
  <si>
    <t>YM68201031</t>
  </si>
  <si>
    <t>4239</t>
  </si>
  <si>
    <t>ZU6B</t>
  </si>
  <si>
    <t>Alfa Riung Bandung</t>
  </si>
  <si>
    <t>YM68200502</t>
  </si>
  <si>
    <t>4240</t>
  </si>
  <si>
    <t>ZU6C</t>
  </si>
  <si>
    <t>Pasar Induk Gedebage</t>
  </si>
  <si>
    <t>YM68201023</t>
  </si>
  <si>
    <t>4241</t>
  </si>
  <si>
    <t>ZU6D</t>
  </si>
  <si>
    <t>Alfa Mekar Utama</t>
  </si>
  <si>
    <t>YM68201009</t>
  </si>
  <si>
    <t>4242</t>
  </si>
  <si>
    <t>ZU6E</t>
  </si>
  <si>
    <t>Alfa Soekarno Hatta 369</t>
  </si>
  <si>
    <t>YM68201010</t>
  </si>
  <si>
    <t>4243</t>
  </si>
  <si>
    <t>ZU6F</t>
  </si>
  <si>
    <t>IDM Gedebage Bandung</t>
  </si>
  <si>
    <t>YM68201007</t>
  </si>
  <si>
    <t>4244</t>
  </si>
  <si>
    <t>ZU6H</t>
  </si>
  <si>
    <t>IDM Pasirkoja II Bandung</t>
  </si>
  <si>
    <t>YM68200659</t>
  </si>
  <si>
    <t>4245</t>
  </si>
  <si>
    <t>ZU6J</t>
  </si>
  <si>
    <t>IDM Mekar Utama Bandung</t>
  </si>
  <si>
    <t>YM68200712</t>
  </si>
  <si>
    <t>4246</t>
  </si>
  <si>
    <t>ZU6K</t>
  </si>
  <si>
    <t>IDM Buah Batu 270 Bandung</t>
  </si>
  <si>
    <t>YM68200797</t>
  </si>
  <si>
    <t>4247</t>
  </si>
  <si>
    <t>ZU6L</t>
  </si>
  <si>
    <t>IDM BKR12 Bandung</t>
  </si>
  <si>
    <t>YM68200782</t>
  </si>
  <si>
    <t>4248</t>
  </si>
  <si>
    <t>ZU6M</t>
  </si>
  <si>
    <t>IDM Kelenteng Bandung</t>
  </si>
  <si>
    <t>YM68200677</t>
  </si>
  <si>
    <t>4249</t>
  </si>
  <si>
    <t>ZU6P</t>
  </si>
  <si>
    <t>Griya Metro</t>
  </si>
  <si>
    <t>YM68200731</t>
  </si>
  <si>
    <t>4250</t>
  </si>
  <si>
    <t>ZU6Q</t>
  </si>
  <si>
    <t>Alfa Buah Batu</t>
  </si>
  <si>
    <t>YM68200742</t>
  </si>
  <si>
    <t>4251</t>
  </si>
  <si>
    <t>ZU6R</t>
  </si>
  <si>
    <t>Alfa Kopo Citarip</t>
  </si>
  <si>
    <t>YM68201043</t>
  </si>
  <si>
    <t>4252</t>
  </si>
  <si>
    <t>ZU6T</t>
  </si>
  <si>
    <t>IDM Rajamantri Wetan</t>
  </si>
  <si>
    <t>YM68201042</t>
  </si>
  <si>
    <t>4253</t>
  </si>
  <si>
    <t>ZU6U</t>
  </si>
  <si>
    <t>IDM Rancabolang Bandung</t>
  </si>
  <si>
    <t>YM68201039</t>
  </si>
  <si>
    <t>4254</t>
  </si>
  <si>
    <t>ZU6V</t>
  </si>
  <si>
    <t>Alfa Bumi Orange Bandung</t>
  </si>
  <si>
    <t>YM68201040</t>
  </si>
  <si>
    <t>4255</t>
  </si>
  <si>
    <t>ZU6W</t>
  </si>
  <si>
    <t>Alfa Tegal Luar Sapan</t>
  </si>
  <si>
    <t>YM68201024</t>
  </si>
  <si>
    <t>4256</t>
  </si>
  <si>
    <t>ZU6X</t>
  </si>
  <si>
    <t>Alfa Logam Bandung</t>
  </si>
  <si>
    <t>YM68201011</t>
  </si>
  <si>
    <t>4257</t>
  </si>
  <si>
    <t>ZU6Y</t>
  </si>
  <si>
    <t>IDM Sriwijaya Bandung</t>
  </si>
  <si>
    <t>YM68201008</t>
  </si>
  <si>
    <t>4258</t>
  </si>
  <si>
    <t>ZU6Z</t>
  </si>
  <si>
    <t>Alfa BKR 131</t>
  </si>
  <si>
    <t>YM68200849</t>
  </si>
  <si>
    <t>4259</t>
  </si>
  <si>
    <t>ZU72</t>
  </si>
  <si>
    <t>IDM Raya Arjuno 138</t>
  </si>
  <si>
    <t>YM68200099</t>
  </si>
  <si>
    <t>4260</t>
  </si>
  <si>
    <t>ZU7A</t>
  </si>
  <si>
    <t>Alfa Gatot Subroto</t>
  </si>
  <si>
    <t>YM68200689</t>
  </si>
  <si>
    <t>4261</t>
  </si>
  <si>
    <t>ZU7B</t>
  </si>
  <si>
    <t>Griya Kopo Permai</t>
  </si>
  <si>
    <t>YM68200578</t>
  </si>
  <si>
    <t>4262</t>
  </si>
  <si>
    <t>ZU7C</t>
  </si>
  <si>
    <t>Griya Ujung Berung</t>
  </si>
  <si>
    <t>YM68200800</t>
  </si>
  <si>
    <t>4263</t>
  </si>
  <si>
    <t>ZU7D</t>
  </si>
  <si>
    <t>Borma Ranca Bolang</t>
  </si>
  <si>
    <t>YM68200753</t>
  </si>
  <si>
    <t>4264</t>
  </si>
  <si>
    <t>ZU7E</t>
  </si>
  <si>
    <t>Borma Bojongsoang</t>
  </si>
  <si>
    <t>YM68200618</t>
  </si>
  <si>
    <t>4265</t>
  </si>
  <si>
    <t>ZU7H</t>
  </si>
  <si>
    <t>IDM Taman Kopo Indah II</t>
  </si>
  <si>
    <t>YM68201020</t>
  </si>
  <si>
    <t>4266</t>
  </si>
  <si>
    <t>ZU7J</t>
  </si>
  <si>
    <t>Alfa Simpang Mahmud</t>
  </si>
  <si>
    <t>YM68201037</t>
  </si>
  <si>
    <t>4267</t>
  </si>
  <si>
    <t>ZU7K</t>
  </si>
  <si>
    <t>Alfa SPBU Cibeureum</t>
  </si>
  <si>
    <t>YM68201003</t>
  </si>
  <si>
    <t>4268</t>
  </si>
  <si>
    <t>ZU7L</t>
  </si>
  <si>
    <t>Alfa Pajajaran III</t>
  </si>
  <si>
    <t>YM68201045</t>
  </si>
  <si>
    <t>4269</t>
  </si>
  <si>
    <t>ZU7M</t>
  </si>
  <si>
    <t>Alfa Cibolerang</t>
  </si>
  <si>
    <t>YM68201017</t>
  </si>
  <si>
    <t>4270</t>
  </si>
  <si>
    <t>ZU7N</t>
  </si>
  <si>
    <t>Alfa Kalipah Apo</t>
  </si>
  <si>
    <t>YM68201015</t>
  </si>
  <si>
    <t>4271</t>
  </si>
  <si>
    <t>ZU7P</t>
  </si>
  <si>
    <t>Alfa Cikutra151</t>
  </si>
  <si>
    <t>YM68201019</t>
  </si>
  <si>
    <t>4272</t>
  </si>
  <si>
    <t>ZU7Q</t>
  </si>
  <si>
    <t>YM68200778</t>
  </si>
  <si>
    <t>4273</t>
  </si>
  <si>
    <t>ZU7R</t>
  </si>
  <si>
    <t>Alfa Cihaliwung</t>
  </si>
  <si>
    <t>YM68200990</t>
  </si>
  <si>
    <t>4274</t>
  </si>
  <si>
    <t>ZU7U</t>
  </si>
  <si>
    <t>IDM Maranatha Bandung</t>
  </si>
  <si>
    <t>YM68200821</t>
  </si>
  <si>
    <t>4275</t>
  </si>
  <si>
    <t>ZU7V</t>
  </si>
  <si>
    <t>Alfa Cihampelas</t>
  </si>
  <si>
    <t>YM68201027</t>
  </si>
  <si>
    <t>4276</t>
  </si>
  <si>
    <t>ZU7W</t>
  </si>
  <si>
    <t>IDM Cibaduyut 21 Bandung</t>
  </si>
  <si>
    <t>YM68201025</t>
  </si>
  <si>
    <t>4277</t>
  </si>
  <si>
    <t>ZU7X</t>
  </si>
  <si>
    <t>IDM Dimensi Bandung</t>
  </si>
  <si>
    <t>YM68201005</t>
  </si>
  <si>
    <t>4278</t>
  </si>
  <si>
    <t>ZU7Y</t>
  </si>
  <si>
    <t>Alfa Sudirman Bandung</t>
  </si>
  <si>
    <t>YM68201026</t>
  </si>
  <si>
    <t>4279</t>
  </si>
  <si>
    <t>ZU7Z</t>
  </si>
  <si>
    <t>IDM Sarimanah Bandung</t>
  </si>
  <si>
    <t>YM68201013</t>
  </si>
  <si>
    <t>4280</t>
  </si>
  <si>
    <t>Borma Dakota</t>
  </si>
  <si>
    <t>4281</t>
  </si>
  <si>
    <t>Borma Taman Kopo Indah</t>
  </si>
  <si>
    <t>YM68200924</t>
  </si>
  <si>
    <t>4282</t>
  </si>
  <si>
    <t>ZU8C</t>
  </si>
  <si>
    <t>Superindo Cimahi</t>
  </si>
  <si>
    <t>YM68200893</t>
  </si>
  <si>
    <t>4283</t>
  </si>
  <si>
    <t>ZU8D</t>
  </si>
  <si>
    <t>Alfa RS Dustira 1</t>
  </si>
  <si>
    <t>YM68200738</t>
  </si>
  <si>
    <t>4284</t>
  </si>
  <si>
    <t>ZU8E</t>
  </si>
  <si>
    <t>IDM Cihanjuang Cimahi</t>
  </si>
  <si>
    <t>YM68200626</t>
  </si>
  <si>
    <t>4285</t>
  </si>
  <si>
    <t>ZU8F</t>
  </si>
  <si>
    <t>IDM Cisangkan 17 Cimahi</t>
  </si>
  <si>
    <t>YM68200871</t>
  </si>
  <si>
    <t>4286</t>
  </si>
  <si>
    <t>ZU8H</t>
  </si>
  <si>
    <t>Alfa KSB Ibu Ganirah</t>
  </si>
  <si>
    <t>YM68200872</t>
  </si>
  <si>
    <t>4287</t>
  </si>
  <si>
    <t>ZU8J</t>
  </si>
  <si>
    <t>Yogya Plaza Cimahi</t>
  </si>
  <si>
    <t>YM68200877</t>
  </si>
  <si>
    <t>4288</t>
  </si>
  <si>
    <t>ZU8K</t>
  </si>
  <si>
    <t>IDM AH Nasution 327 Bdg</t>
  </si>
  <si>
    <t>YM68200874</t>
  </si>
  <si>
    <t>4289</t>
  </si>
  <si>
    <t>ZU8L</t>
  </si>
  <si>
    <t>Borma Sukamiskin</t>
  </si>
  <si>
    <t>YM68200983</t>
  </si>
  <si>
    <t>4290</t>
  </si>
  <si>
    <t>ZU8M</t>
  </si>
  <si>
    <t>Alfa Cipadung I</t>
  </si>
  <si>
    <t>YM68201044</t>
  </si>
  <si>
    <t>4291</t>
  </si>
  <si>
    <t>ZU8N</t>
  </si>
  <si>
    <t>Alfa Puri Dago</t>
  </si>
  <si>
    <t>YM68201047</t>
  </si>
  <si>
    <t>4292</t>
  </si>
  <si>
    <t>ZU8P</t>
  </si>
  <si>
    <t>IDM A Yani 723 Bandung</t>
  </si>
  <si>
    <t>YM68200726</t>
  </si>
  <si>
    <t>ZU8Q</t>
  </si>
  <si>
    <t>Alfa Arcamanik Endah</t>
  </si>
  <si>
    <t>YM68200926</t>
  </si>
  <si>
    <t>ZU8R</t>
  </si>
  <si>
    <t>IDM Ters Jakarta 24</t>
  </si>
  <si>
    <t>YM68200624</t>
  </si>
  <si>
    <t>ZU8T</t>
  </si>
  <si>
    <t>Alfa Kawaluyaan 26</t>
  </si>
  <si>
    <t>YM68201001</t>
  </si>
  <si>
    <t>4296</t>
  </si>
  <si>
    <t>ZU8U</t>
  </si>
  <si>
    <t>IDM AH Nasution 68</t>
  </si>
  <si>
    <t>YM68201046</t>
  </si>
  <si>
    <t>ZU8V</t>
  </si>
  <si>
    <t>Borma Cipadung</t>
  </si>
  <si>
    <t>YM68201012</t>
  </si>
  <si>
    <t>4298</t>
  </si>
  <si>
    <t>ZU8W</t>
  </si>
  <si>
    <t>YM68200976</t>
  </si>
  <si>
    <t>4299</t>
  </si>
  <si>
    <t>ZU8Y</t>
  </si>
  <si>
    <t>IDM Nagrog Bandung</t>
  </si>
  <si>
    <t>YM68200068</t>
  </si>
  <si>
    <t>4300</t>
  </si>
  <si>
    <t>ZU91</t>
  </si>
  <si>
    <t>Alfa A Yani Slawi</t>
  </si>
  <si>
    <t>YM68201051</t>
  </si>
  <si>
    <t>4301</t>
  </si>
  <si>
    <t>ZU9C</t>
  </si>
  <si>
    <t>SPBU Tengah Tani</t>
  </si>
  <si>
    <t>YM68200565</t>
  </si>
  <si>
    <t>4302</t>
  </si>
  <si>
    <t>ZU9D</t>
  </si>
  <si>
    <t>IDM Cangklek Cianjur</t>
  </si>
  <si>
    <t>YM68200617</t>
  </si>
  <si>
    <t>4303</t>
  </si>
  <si>
    <t>ZU9E</t>
  </si>
  <si>
    <t>Alfa N389 Cinangsih</t>
  </si>
  <si>
    <t>YM68200639</t>
  </si>
  <si>
    <t>4304</t>
  </si>
  <si>
    <t>ZU9F</t>
  </si>
  <si>
    <t>Alfa X081 Cigombong</t>
  </si>
  <si>
    <t>YM68200673</t>
  </si>
  <si>
    <t>4305</t>
  </si>
  <si>
    <t>ZU9H</t>
  </si>
  <si>
    <t>Yogya Ciamis</t>
  </si>
  <si>
    <t>YM68200665</t>
  </si>
  <si>
    <t>4306</t>
  </si>
  <si>
    <t>ZU9J</t>
  </si>
  <si>
    <t>Alfa Pamalayan B717</t>
  </si>
  <si>
    <t>YM68200409</t>
  </si>
  <si>
    <t>4307</t>
  </si>
  <si>
    <t>ZU9K</t>
  </si>
  <si>
    <t>Alfa Gerlong Hilir</t>
  </si>
  <si>
    <t>YM68200647</t>
  </si>
  <si>
    <t>4308</t>
  </si>
  <si>
    <t>ZU9M</t>
  </si>
  <si>
    <t>IDM Padasuka 116 Bandung</t>
  </si>
  <si>
    <t>YM68200094</t>
  </si>
  <si>
    <t>4309</t>
  </si>
  <si>
    <t>ZU9N</t>
  </si>
  <si>
    <t>Alfa Sukanegara Bandung</t>
  </si>
  <si>
    <t>YM68200321</t>
  </si>
  <si>
    <t>ZU9P</t>
  </si>
  <si>
    <t>IDM RTA Milono Pky</t>
  </si>
  <si>
    <t>YM68200398</t>
  </si>
  <si>
    <t>4311</t>
  </si>
  <si>
    <t>ZU9Q</t>
  </si>
  <si>
    <t>IDM Gatsu 257 Bandung</t>
  </si>
  <si>
    <t>YM68200274</t>
  </si>
  <si>
    <t>4312</t>
  </si>
  <si>
    <t>ZU9R</t>
  </si>
  <si>
    <t>YM68200399</t>
  </si>
  <si>
    <t>4313</t>
  </si>
  <si>
    <t>ZU9T</t>
  </si>
  <si>
    <t>YM68200109</t>
  </si>
  <si>
    <t>4314</t>
  </si>
  <si>
    <t>ZU9U</t>
  </si>
  <si>
    <t>YM68200586</t>
  </si>
  <si>
    <t>4315</t>
  </si>
  <si>
    <t>ZU9V</t>
  </si>
  <si>
    <t>Alfa Banjar</t>
  </si>
  <si>
    <t>YM68200594</t>
  </si>
  <si>
    <t>4316</t>
  </si>
  <si>
    <t>ZU9W</t>
  </si>
  <si>
    <t>Alfa Langensari</t>
  </si>
  <si>
    <t>YM68200581</t>
  </si>
  <si>
    <t>4317</t>
  </si>
  <si>
    <t>ZU9X</t>
  </si>
  <si>
    <t>SPBU 3446307 Cisaga</t>
  </si>
  <si>
    <t>YM68200600</t>
  </si>
  <si>
    <t>4318</t>
  </si>
  <si>
    <t>ZU9Y</t>
  </si>
  <si>
    <t>SPBU 3446205 Cikoneng</t>
  </si>
  <si>
    <t>YM68200576</t>
  </si>
  <si>
    <t>4319</t>
  </si>
  <si>
    <t>ZUA1</t>
  </si>
  <si>
    <t>Pojok Halal</t>
  </si>
  <si>
    <t>YR25401603</t>
  </si>
  <si>
    <t>4320</t>
  </si>
  <si>
    <t>ZUA2</t>
  </si>
  <si>
    <t>Rest Area Heritage 260B</t>
  </si>
  <si>
    <t>YR25401579</t>
  </si>
  <si>
    <t>4321</t>
  </si>
  <si>
    <t>ZUA4</t>
  </si>
  <si>
    <t>Mangga Besar Viii</t>
  </si>
  <si>
    <t>YR25401155</t>
  </si>
  <si>
    <t>4322</t>
  </si>
  <si>
    <t>ZUA5</t>
  </si>
  <si>
    <t>Apotek Roxy Jakasampurna</t>
  </si>
  <si>
    <t>YK20200655</t>
  </si>
  <si>
    <t>4323</t>
  </si>
  <si>
    <t>ZUA6</t>
  </si>
  <si>
    <t>AlfaMd H Usa</t>
  </si>
  <si>
    <t>YM68200093</t>
  </si>
  <si>
    <t>4324</t>
  </si>
  <si>
    <t>ZUB1</t>
  </si>
  <si>
    <t>Krui Mini Market</t>
  </si>
  <si>
    <t>YR25401720</t>
  </si>
  <si>
    <t>4325</t>
  </si>
  <si>
    <t>ZUB2</t>
  </si>
  <si>
    <t>Swalayan Laris Puworejo</t>
  </si>
  <si>
    <t>YR25401718</t>
  </si>
  <si>
    <t>4326</t>
  </si>
  <si>
    <t>ZUB4</t>
  </si>
  <si>
    <t>YR25401170</t>
  </si>
  <si>
    <t>4328</t>
  </si>
  <si>
    <t>ZUC2</t>
  </si>
  <si>
    <t>Unika BSB Semarang</t>
  </si>
  <si>
    <t>YR25401688</t>
  </si>
  <si>
    <t>4329</t>
  </si>
  <si>
    <t>ZUC5</t>
  </si>
  <si>
    <t>Alfa Radar Auti II</t>
  </si>
  <si>
    <t>YK20200589</t>
  </si>
  <si>
    <t>4330</t>
  </si>
  <si>
    <t>ZUD1</t>
  </si>
  <si>
    <t>SPBU 3413302 DI Panjaitan</t>
  </si>
  <si>
    <t>YR25401679</t>
  </si>
  <si>
    <t>4331</t>
  </si>
  <si>
    <t>ZUD2</t>
  </si>
  <si>
    <t>UMKM Center Jateng</t>
  </si>
  <si>
    <t>YR25401685</t>
  </si>
  <si>
    <t>4332</t>
  </si>
  <si>
    <t>ZUD7</t>
  </si>
  <si>
    <t>IDM Pakuan Regency</t>
  </si>
  <si>
    <t>YR25401095</t>
  </si>
  <si>
    <t>4333</t>
  </si>
  <si>
    <t>ZUE1</t>
  </si>
  <si>
    <t>Wisma Indomobil MTHaryono</t>
  </si>
  <si>
    <t>YR25401667</t>
  </si>
  <si>
    <t>4334</t>
  </si>
  <si>
    <t>ZUE2</t>
  </si>
  <si>
    <t>PT Indo Karya Beton</t>
  </si>
  <si>
    <t>YR25401725</t>
  </si>
  <si>
    <t>4335</t>
  </si>
  <si>
    <t>ZUE3</t>
  </si>
  <si>
    <t>IDM Hybrid Nangka Ciputat</t>
  </si>
  <si>
    <t>YK20200258</t>
  </si>
  <si>
    <t>4336</t>
  </si>
  <si>
    <t>ZUE6</t>
  </si>
  <si>
    <t>AlfaMd Dr Soetomo</t>
  </si>
  <si>
    <t>YM68200513</t>
  </si>
  <si>
    <t>4337</t>
  </si>
  <si>
    <t>ZUF1</t>
  </si>
  <si>
    <t>Ruko Bimbel Ujung Aspal</t>
  </si>
  <si>
    <t>YR25401640</t>
  </si>
  <si>
    <t>4338</t>
  </si>
  <si>
    <t>ZUF7</t>
  </si>
  <si>
    <t>Yogya Ciumbeluit</t>
  </si>
  <si>
    <t>YM68200648</t>
  </si>
  <si>
    <t>4339</t>
  </si>
  <si>
    <t>ZUH1</t>
  </si>
  <si>
    <t>PRJ Kemayoran Gambir Expo</t>
  </si>
  <si>
    <t>YR25401711</t>
  </si>
  <si>
    <t>4340</t>
  </si>
  <si>
    <t>ZUH2</t>
  </si>
  <si>
    <t>Psr Jaya Nangka Bungur</t>
  </si>
  <si>
    <t>YR25401574</t>
  </si>
  <si>
    <t>4341</t>
  </si>
  <si>
    <t>ZUH5</t>
  </si>
  <si>
    <t>Teluk Mas</t>
  </si>
  <si>
    <t>YK20201093</t>
  </si>
  <si>
    <t>4342</t>
  </si>
  <si>
    <t>ZUJ1</t>
  </si>
  <si>
    <t>Bazar Bangunan Tambun</t>
  </si>
  <si>
    <t>YR25401710</t>
  </si>
  <si>
    <t>4343</t>
  </si>
  <si>
    <t>ZUJ5</t>
  </si>
  <si>
    <t>YK20201130</t>
  </si>
  <si>
    <t>4344</t>
  </si>
  <si>
    <t>ZUK1</t>
  </si>
  <si>
    <t>SPBU 3313801 Kp Rambutan</t>
  </si>
  <si>
    <t>YR25401588</t>
  </si>
  <si>
    <t>4345</t>
  </si>
  <si>
    <t>ZUK2</t>
  </si>
  <si>
    <t>Indofood Purwakarta</t>
  </si>
  <si>
    <t>YR25401730</t>
  </si>
  <si>
    <t>4346</t>
  </si>
  <si>
    <t>ZUK3</t>
  </si>
  <si>
    <t>IDM Tunjungan</t>
  </si>
  <si>
    <t>YM68200015</t>
  </si>
  <si>
    <t>4347</t>
  </si>
  <si>
    <t>ZUK5</t>
  </si>
  <si>
    <t>YK20201103</t>
  </si>
  <si>
    <t>4348</t>
  </si>
  <si>
    <t>ZUL1</t>
  </si>
  <si>
    <t>Plaza Buaran</t>
  </si>
  <si>
    <t>YR25401727</t>
  </si>
  <si>
    <t>4349</t>
  </si>
  <si>
    <t>ZUL2</t>
  </si>
  <si>
    <t>Cimory Sentul</t>
  </si>
  <si>
    <t>YR25401606</t>
  </si>
  <si>
    <t>4350</t>
  </si>
  <si>
    <t>ZUM1</t>
  </si>
  <si>
    <t>YR25401722</t>
  </si>
  <si>
    <t>4351</t>
  </si>
  <si>
    <t>ZUM2</t>
  </si>
  <si>
    <t>The Park Sawangan</t>
  </si>
  <si>
    <t>YR25401672</t>
  </si>
  <si>
    <t>4352</t>
  </si>
  <si>
    <t>ZUM5</t>
  </si>
  <si>
    <t>AlfaMd AM Sangaji Smd</t>
  </si>
  <si>
    <t>YM68200507</t>
  </si>
  <si>
    <t>4353</t>
  </si>
  <si>
    <t>ZUN1</t>
  </si>
  <si>
    <t>Rahayu Jaya</t>
  </si>
  <si>
    <t>YR25401609</t>
  </si>
  <si>
    <t>4354</t>
  </si>
  <si>
    <t>ZUN7</t>
  </si>
  <si>
    <t>IDM Agus Salim 29</t>
  </si>
  <si>
    <t>YK20200772</t>
  </si>
  <si>
    <t>4355</t>
  </si>
  <si>
    <t>ZUN8</t>
  </si>
  <si>
    <t>YM68201163</t>
  </si>
  <si>
    <t>4356</t>
  </si>
  <si>
    <t>ZUP1</t>
  </si>
  <si>
    <t>SPBU 3417144 Kartini Bks</t>
  </si>
  <si>
    <t>YR25401592</t>
  </si>
  <si>
    <t>4357</t>
  </si>
  <si>
    <t>ZUP4</t>
  </si>
  <si>
    <t>IDM Grand Sunrise</t>
  </si>
  <si>
    <t>YM68200500</t>
  </si>
  <si>
    <t>4358</t>
  </si>
  <si>
    <t>ZUP6</t>
  </si>
  <si>
    <t>Alfa Jatihandap 33</t>
  </si>
  <si>
    <t>YM68200396</t>
  </si>
  <si>
    <t>4360</t>
  </si>
  <si>
    <t>ZUQ8</t>
  </si>
  <si>
    <t>Alfa Bakaheuni 2</t>
  </si>
  <si>
    <t>YK21200010</t>
  </si>
  <si>
    <t>4361</t>
  </si>
  <si>
    <t>ZUR6</t>
  </si>
  <si>
    <t>IDM Pegangsaan Dua 98</t>
  </si>
  <si>
    <t>YM68200236</t>
  </si>
  <si>
    <t>4362</t>
  </si>
  <si>
    <t>ZUR8</t>
  </si>
  <si>
    <t>Alfa SPBU Karanglewas</t>
  </si>
  <si>
    <t>YK20200503</t>
  </si>
  <si>
    <t>4363</t>
  </si>
  <si>
    <t>ZUT1</t>
  </si>
  <si>
    <t>SPBU 3416701 Cipayung Pck</t>
  </si>
  <si>
    <t>YR25401719</t>
  </si>
  <si>
    <t>4364</t>
  </si>
  <si>
    <t>ZUT4</t>
  </si>
  <si>
    <t>IDM Veteran 162</t>
  </si>
  <si>
    <t>YM68201150</t>
  </si>
  <si>
    <t>4365</t>
  </si>
  <si>
    <t>ZUT8</t>
  </si>
  <si>
    <t>YK20201065</t>
  </si>
  <si>
    <t>4366</t>
  </si>
  <si>
    <t>ZUU1</t>
  </si>
  <si>
    <t>SPBU CO Tentara Pelajar</t>
  </si>
  <si>
    <t>YR25401571</t>
  </si>
  <si>
    <t>4367</t>
  </si>
  <si>
    <t>ZUU4</t>
  </si>
  <si>
    <t>IDM Tempeh Km 7</t>
  </si>
  <si>
    <t>YK21200181</t>
  </si>
  <si>
    <t>4368</t>
  </si>
  <si>
    <t>ZUV1</t>
  </si>
  <si>
    <t>HyperM Hero T Yasmin</t>
  </si>
  <si>
    <t>YR25401576</t>
  </si>
  <si>
    <t>4369</t>
  </si>
  <si>
    <t>ZUV6</t>
  </si>
  <si>
    <t>SPBU 3415206 Grh Bintaro</t>
  </si>
  <si>
    <t>YK20200981</t>
  </si>
  <si>
    <t>4370</t>
  </si>
  <si>
    <t>ZUV7</t>
  </si>
  <si>
    <t>YK21200029</t>
  </si>
  <si>
    <t>4371</t>
  </si>
  <si>
    <t>ZUV8</t>
  </si>
  <si>
    <t>IDM Boulevard Alam Sutera</t>
  </si>
  <si>
    <t>YM68200811</t>
  </si>
  <si>
    <t>4372</t>
  </si>
  <si>
    <t>ZUW1</t>
  </si>
  <si>
    <t>Warkom Klampok</t>
  </si>
  <si>
    <t>YR25401578</t>
  </si>
  <si>
    <t>4373</t>
  </si>
  <si>
    <t>ZUW7</t>
  </si>
  <si>
    <t>YK21200090</t>
  </si>
  <si>
    <t>4374</t>
  </si>
  <si>
    <t>ZUX1</t>
  </si>
  <si>
    <t>LS Mart Cungkrungan</t>
  </si>
  <si>
    <t>YR25401637</t>
  </si>
  <si>
    <t>4375</t>
  </si>
  <si>
    <t>ZUX5</t>
  </si>
  <si>
    <t>IDM Susukan Bojong Gede</t>
  </si>
  <si>
    <t>YK20200171</t>
  </si>
  <si>
    <t>4376</t>
  </si>
  <si>
    <t>ZUX6</t>
  </si>
  <si>
    <t>Alfa Taman Aster III</t>
  </si>
  <si>
    <t>YR25400280</t>
  </si>
  <si>
    <t>ZUY1</t>
  </si>
  <si>
    <t>Semar Nusantara Gayamsari</t>
  </si>
  <si>
    <t>YR25401573</t>
  </si>
  <si>
    <t>4378</t>
  </si>
  <si>
    <t>ZUY5</t>
  </si>
  <si>
    <t>Alfa Muncang</t>
  </si>
  <si>
    <t>YR25400376</t>
  </si>
  <si>
    <t>4379</t>
  </si>
  <si>
    <t>ZUY6</t>
  </si>
  <si>
    <t>IDM Raya Kayu Tinggi</t>
  </si>
  <si>
    <t>YM68200103</t>
  </si>
  <si>
    <t>4380</t>
  </si>
  <si>
    <t>ZUY8</t>
  </si>
  <si>
    <t>IDM Malabar Bogor</t>
  </si>
  <si>
    <t>YT21400692</t>
  </si>
  <si>
    <t>4381</t>
  </si>
  <si>
    <t>ZUZ1</t>
  </si>
  <si>
    <t>RM Serba Sambal</t>
  </si>
  <si>
    <t>YR25401558</t>
  </si>
  <si>
    <t>4382</t>
  </si>
  <si>
    <t>ZV1A</t>
  </si>
  <si>
    <t>SPBU Kesambi Cirebon</t>
  </si>
  <si>
    <t>YM68200589</t>
  </si>
  <si>
    <t>4383</t>
  </si>
  <si>
    <t>ZV1B</t>
  </si>
  <si>
    <t>IDM Gebang Kulon Cirebon</t>
  </si>
  <si>
    <t>YM68200608</t>
  </si>
  <si>
    <t>4384</t>
  </si>
  <si>
    <t>ZV1D</t>
  </si>
  <si>
    <t>Superindo Kesambi Cirebon</t>
  </si>
  <si>
    <t>YM68200441</t>
  </si>
  <si>
    <t>4385</t>
  </si>
  <si>
    <t>ZV1E</t>
  </si>
  <si>
    <t>SPBU Kudu Keras 3445153</t>
  </si>
  <si>
    <t>YM68200585</t>
  </si>
  <si>
    <t>4386</t>
  </si>
  <si>
    <t>ZV1H</t>
  </si>
  <si>
    <t>Yogya Grand Cirebon</t>
  </si>
  <si>
    <t>YM68200584</t>
  </si>
  <si>
    <t>4387</t>
  </si>
  <si>
    <t>ZV1J</t>
  </si>
  <si>
    <t>SPBU Ciloa Kuningan</t>
  </si>
  <si>
    <t>YM68200301</t>
  </si>
  <si>
    <t>4388</t>
  </si>
  <si>
    <t>ZV1K</t>
  </si>
  <si>
    <t>IDM Watubelah Cirebon</t>
  </si>
  <si>
    <t>YM68200630</t>
  </si>
  <si>
    <t>4389</t>
  </si>
  <si>
    <t>ZV1L</t>
  </si>
  <si>
    <t>Superindo Veteran Cirebon</t>
  </si>
  <si>
    <t>YM68200492</t>
  </si>
  <si>
    <t>4390</t>
  </si>
  <si>
    <t>ZV1M</t>
  </si>
  <si>
    <t>Yogya Cirebon Junction</t>
  </si>
  <si>
    <t>YM68200604</t>
  </si>
  <si>
    <t>4391</t>
  </si>
  <si>
    <t>ZV1N</t>
  </si>
  <si>
    <t>Alfa Pembangunan 43</t>
  </si>
  <si>
    <t>YM68200583</t>
  </si>
  <si>
    <t>4392</t>
  </si>
  <si>
    <t>ZV1P</t>
  </si>
  <si>
    <t>Alfa Cilawu</t>
  </si>
  <si>
    <t>YM68200591</t>
  </si>
  <si>
    <t>4393</t>
  </si>
  <si>
    <t>ZV1Q</t>
  </si>
  <si>
    <t>IDM Cibatu Grt</t>
  </si>
  <si>
    <t>YM68200573</t>
  </si>
  <si>
    <t>4394</t>
  </si>
  <si>
    <t>ZV1R</t>
  </si>
  <si>
    <t>Yogya Jatibarang</t>
  </si>
  <si>
    <t>YM68200574</t>
  </si>
  <si>
    <t>4395</t>
  </si>
  <si>
    <t>ZV1T</t>
  </si>
  <si>
    <t>Yogya Indramayu</t>
  </si>
  <si>
    <t>YM68200588</t>
  </si>
  <si>
    <t>4396</t>
  </si>
  <si>
    <t>ZV1U</t>
  </si>
  <si>
    <t>SPBU 3441311 Cikampek</t>
  </si>
  <si>
    <t>YM68200620</t>
  </si>
  <si>
    <t>4397</t>
  </si>
  <si>
    <t>ZV1V</t>
  </si>
  <si>
    <t>IDM By Pass Jomin</t>
  </si>
  <si>
    <t>YM68200619</t>
  </si>
  <si>
    <t>4398</t>
  </si>
  <si>
    <t>ZV1W</t>
  </si>
  <si>
    <t>Alfa Kalioyod Karawang</t>
  </si>
  <si>
    <t>YM68200633</t>
  </si>
  <si>
    <t>4399</t>
  </si>
  <si>
    <t>ZV1X</t>
  </si>
  <si>
    <t>SPBU Manis 3445516</t>
  </si>
  <si>
    <t>YM68200496</t>
  </si>
  <si>
    <t>4400</t>
  </si>
  <si>
    <t>ZV1Y</t>
  </si>
  <si>
    <t>SPBU Ancaran 3445502</t>
  </si>
  <si>
    <t>YM68200646</t>
  </si>
  <si>
    <t>4401</t>
  </si>
  <si>
    <t>ZV1Z</t>
  </si>
  <si>
    <t>Alfa Ciawi Gebang</t>
  </si>
  <si>
    <t>YM68200403</t>
  </si>
  <si>
    <t>4402</t>
  </si>
  <si>
    <t>ZV2A</t>
  </si>
  <si>
    <t>IDM Bandorasa Kuningan</t>
  </si>
  <si>
    <t>YM68200404</t>
  </si>
  <si>
    <t>4403</t>
  </si>
  <si>
    <t>ZV2B</t>
  </si>
  <si>
    <t>IDM Kadipaten Majalengka</t>
  </si>
  <si>
    <t>YM68200423</t>
  </si>
  <si>
    <t>4404</t>
  </si>
  <si>
    <t>ZV2C</t>
  </si>
  <si>
    <t>YM68200208</t>
  </si>
  <si>
    <t>4405</t>
  </si>
  <si>
    <t>ZV2F</t>
  </si>
  <si>
    <t>Alfa Bumi Inti Persada</t>
  </si>
  <si>
    <t>YM68200426</t>
  </si>
  <si>
    <t>4406</t>
  </si>
  <si>
    <t>ZV2H</t>
  </si>
  <si>
    <t>IDM Cihuni Pesawahan</t>
  </si>
  <si>
    <t>YM68200679</t>
  </si>
  <si>
    <t>4407</t>
  </si>
  <si>
    <t>ZV2L</t>
  </si>
  <si>
    <t>Alfa Warung Kandang</t>
  </si>
  <si>
    <t>YM68200230</t>
  </si>
  <si>
    <t>4408</t>
  </si>
  <si>
    <t>ZV2M</t>
  </si>
  <si>
    <t>Alfa Griya Asri Pwk</t>
  </si>
  <si>
    <t>YM68200433</t>
  </si>
  <si>
    <t>4409</t>
  </si>
  <si>
    <t>4410</t>
  </si>
  <si>
    <t>ZV2P</t>
  </si>
  <si>
    <t>Alfa Cijoged</t>
  </si>
  <si>
    <t>YM68200435</t>
  </si>
  <si>
    <t>4411</t>
  </si>
  <si>
    <t>ZV2Q</t>
  </si>
  <si>
    <t>Alfa Otista PW</t>
  </si>
  <si>
    <t>YM68200641</t>
  </si>
  <si>
    <t>4412</t>
  </si>
  <si>
    <t>ZV2R</t>
  </si>
  <si>
    <t>SPBU Kt Sari Pusakanegara</t>
  </si>
  <si>
    <t>YM68200621</t>
  </si>
  <si>
    <t>4413</t>
  </si>
  <si>
    <t>ZV2U</t>
  </si>
  <si>
    <t>IDM Ciater Subang</t>
  </si>
  <si>
    <t>YM68200526</t>
  </si>
  <si>
    <t>4414</t>
  </si>
  <si>
    <t>ZV2V</t>
  </si>
  <si>
    <t>Superindo Subang Jaya</t>
  </si>
  <si>
    <t>YM68200552</t>
  </si>
  <si>
    <t>4415</t>
  </si>
  <si>
    <t>ZV2W</t>
  </si>
  <si>
    <t>Alfa Kadupugur</t>
  </si>
  <si>
    <t>YM68200564</t>
  </si>
  <si>
    <t>4416</t>
  </si>
  <si>
    <t>ZV2X</t>
  </si>
  <si>
    <t>Alfa Nagrak SU</t>
  </si>
  <si>
    <t>YM68200265</t>
  </si>
  <si>
    <t>4417</t>
  </si>
  <si>
    <t>ZV2Y</t>
  </si>
  <si>
    <t>IDM Cibeureum Sukabumi</t>
  </si>
  <si>
    <t>YM68200570</t>
  </si>
  <si>
    <t>4418</t>
  </si>
  <si>
    <t>ZV2Z</t>
  </si>
  <si>
    <t>IDM Parung Kuda</t>
  </si>
  <si>
    <t>YM68200567</t>
  </si>
  <si>
    <t>4419</t>
  </si>
  <si>
    <t>ZV3A</t>
  </si>
  <si>
    <t>Yogya Pelabuhan Ratu</t>
  </si>
  <si>
    <t>YM68200557</t>
  </si>
  <si>
    <t>4420</t>
  </si>
  <si>
    <t>ZV3B</t>
  </si>
  <si>
    <t>SPBU Jatinangor</t>
  </si>
  <si>
    <t>YM68200503</t>
  </si>
  <si>
    <t>4421</t>
  </si>
  <si>
    <t>ZV3C</t>
  </si>
  <si>
    <t>IDM Arcamanik Endah</t>
  </si>
  <si>
    <t>YM68200302</t>
  </si>
  <si>
    <t>4422</t>
  </si>
  <si>
    <t>ZV3D</t>
  </si>
  <si>
    <t>Alfa P Geusanulun</t>
  </si>
  <si>
    <t>YM68200413</t>
  </si>
  <si>
    <t>4423</t>
  </si>
  <si>
    <t>ZV3E</t>
  </si>
  <si>
    <t>SPBU Al Masoem 3445315</t>
  </si>
  <si>
    <t>YM68200568</t>
  </si>
  <si>
    <t>4424</t>
  </si>
  <si>
    <t>ZV3F</t>
  </si>
  <si>
    <t>Alfa Cimanggung</t>
  </si>
  <si>
    <t>YM68200529</t>
  </si>
  <si>
    <t>4425</t>
  </si>
  <si>
    <t>ZV3H</t>
  </si>
  <si>
    <t>Alfa Pangeran Kornel</t>
  </si>
  <si>
    <t>YM68200536</t>
  </si>
  <si>
    <t>4426</t>
  </si>
  <si>
    <t>ZV3J</t>
  </si>
  <si>
    <t>Mayasari Plaza</t>
  </si>
  <si>
    <t>YM68200577</t>
  </si>
  <si>
    <t>4427</t>
  </si>
  <si>
    <t>ZV3K</t>
  </si>
  <si>
    <t>Alfa BKR</t>
  </si>
  <si>
    <t>YM68200579</t>
  </si>
  <si>
    <t>4428</t>
  </si>
  <si>
    <t>ZV3L</t>
  </si>
  <si>
    <t>Alfa Singaparna II</t>
  </si>
  <si>
    <t>YM68200571</t>
  </si>
  <si>
    <t>4429</t>
  </si>
  <si>
    <t>ZV3M</t>
  </si>
  <si>
    <t>Alfa Gobras</t>
  </si>
  <si>
    <t>YM68200547</t>
  </si>
  <si>
    <t>4430</t>
  </si>
  <si>
    <t>ZV3N</t>
  </si>
  <si>
    <t>IDM Paseh 68</t>
  </si>
  <si>
    <t>YM68200566</t>
  </si>
  <si>
    <t>4431</t>
  </si>
  <si>
    <t>ZV3P</t>
  </si>
  <si>
    <t>IDM RSU Tasikmalaya</t>
  </si>
  <si>
    <t>YM68200553</t>
  </si>
  <si>
    <t>4432</t>
  </si>
  <si>
    <t>ZV3Q</t>
  </si>
  <si>
    <t>Alfa KH Mas Masyur III</t>
  </si>
  <si>
    <t>YM68200545</t>
  </si>
  <si>
    <t>4433</t>
  </si>
  <si>
    <t>ZV3R</t>
  </si>
  <si>
    <t>IDM Suryalaya Tasikmalaya</t>
  </si>
  <si>
    <t>YM68200595</t>
  </si>
  <si>
    <t>4434</t>
  </si>
  <si>
    <t>ZV3T</t>
  </si>
  <si>
    <t>Alfa Andalusia</t>
  </si>
  <si>
    <t>YM68200629</t>
  </si>
  <si>
    <t>4435</t>
  </si>
  <si>
    <t>ZV3U</t>
  </si>
  <si>
    <t>SPBU 3414204 Sunter</t>
  </si>
  <si>
    <t>YM68200590</t>
  </si>
  <si>
    <t>4436</t>
  </si>
  <si>
    <t>ZV3V</t>
  </si>
  <si>
    <t>AlfaMd PenyelesaianTomang</t>
  </si>
  <si>
    <t>YM68200388</t>
  </si>
  <si>
    <t>4437</t>
  </si>
  <si>
    <t>ZV3W</t>
  </si>
  <si>
    <t>Alfa Binuangeun III</t>
  </si>
  <si>
    <t>YM68200444</t>
  </si>
  <si>
    <t>4438</t>
  </si>
  <si>
    <t>ZV3Y</t>
  </si>
  <si>
    <t>YM68200541</t>
  </si>
  <si>
    <t>ZV3Z</t>
  </si>
  <si>
    <t>SPBU 3411507 Kb Jerruk</t>
  </si>
  <si>
    <t>YM68200415</t>
  </si>
  <si>
    <t>4440</t>
  </si>
  <si>
    <t>ZV4A</t>
  </si>
  <si>
    <t>Superindo Solo Baru</t>
  </si>
  <si>
    <t>YM68200467</t>
  </si>
  <si>
    <t>4441</t>
  </si>
  <si>
    <t>ZV4B</t>
  </si>
  <si>
    <t>IDM Stasiun Rambipuji</t>
  </si>
  <si>
    <t>YM68200479</t>
  </si>
  <si>
    <t>4442</t>
  </si>
  <si>
    <t>ZV4C</t>
  </si>
  <si>
    <t>Alfa Nguling</t>
  </si>
  <si>
    <t>YM68200510</t>
  </si>
  <si>
    <t>4443</t>
  </si>
  <si>
    <t>ZV4D</t>
  </si>
  <si>
    <t>Alfa Kalianda II</t>
  </si>
  <si>
    <t>YM68200519</t>
  </si>
  <si>
    <t>4444</t>
  </si>
  <si>
    <t>ZV4E</t>
  </si>
  <si>
    <t>Wahid Hasyim</t>
  </si>
  <si>
    <t>YM68200516</t>
  </si>
  <si>
    <t>4445</t>
  </si>
  <si>
    <t>ZV4H</t>
  </si>
  <si>
    <t>Alfa Kranggot Jombang</t>
  </si>
  <si>
    <t>YM68200524</t>
  </si>
  <si>
    <t>4446</t>
  </si>
  <si>
    <t>ZV4J</t>
  </si>
  <si>
    <t>Alfa Gubug</t>
  </si>
  <si>
    <t>YM68200442</t>
  </si>
  <si>
    <t>4447</t>
  </si>
  <si>
    <t>ZV4K</t>
  </si>
  <si>
    <t>Alfa Kunduran</t>
  </si>
  <si>
    <t>YM68200436</t>
  </si>
  <si>
    <t>4448</t>
  </si>
  <si>
    <t>ZV4M</t>
  </si>
  <si>
    <t>South 78 Building Vivere</t>
  </si>
  <si>
    <t>YM68200335</t>
  </si>
  <si>
    <t>4449</t>
  </si>
  <si>
    <t>ZV4N</t>
  </si>
  <si>
    <t>YM68200485</t>
  </si>
  <si>
    <t>4450</t>
  </si>
  <si>
    <t>ZV4P</t>
  </si>
  <si>
    <t>IDM Residen Abdul Rozak</t>
  </si>
  <si>
    <t>YM68200481</t>
  </si>
  <si>
    <t>4451</t>
  </si>
  <si>
    <t>ZV4Q</t>
  </si>
  <si>
    <t>IDM Atang Sanjaya</t>
  </si>
  <si>
    <t>YM68201170</t>
  </si>
  <si>
    <t>4452</t>
  </si>
  <si>
    <t>ZV4T</t>
  </si>
  <si>
    <t>AlfaMd Mandala Pomad</t>
  </si>
  <si>
    <t>YM68201084</t>
  </si>
  <si>
    <t>4453</t>
  </si>
  <si>
    <t>ZV4U</t>
  </si>
  <si>
    <t>Hero Tarogong</t>
  </si>
  <si>
    <t>YM68201059</t>
  </si>
  <si>
    <t>ZV4W</t>
  </si>
  <si>
    <t>Alfa Mendalo</t>
  </si>
  <si>
    <t>YM68201136</t>
  </si>
  <si>
    <t>4455</t>
  </si>
  <si>
    <t>ZV4X</t>
  </si>
  <si>
    <t>Alfa Cagak</t>
  </si>
  <si>
    <t>YM68201113</t>
  </si>
  <si>
    <t>4456</t>
  </si>
  <si>
    <t>ZV4Y</t>
  </si>
  <si>
    <t>Gelael MT Haryono</t>
  </si>
  <si>
    <t>YM68201093</t>
  </si>
  <si>
    <t>4457</t>
  </si>
  <si>
    <t>ZV4Z</t>
  </si>
  <si>
    <t>Alfa Pondok Lestari II</t>
  </si>
  <si>
    <t>YM68201161</t>
  </si>
  <si>
    <t>4458</t>
  </si>
  <si>
    <t>ZV5A</t>
  </si>
  <si>
    <t>Maju Bersama Martubung</t>
  </si>
  <si>
    <t>YM68200539</t>
  </si>
  <si>
    <t>4459</t>
  </si>
  <si>
    <t>ZV5B</t>
  </si>
  <si>
    <t>Alfa Delima PKB</t>
  </si>
  <si>
    <t>YM68200560</t>
  </si>
  <si>
    <t>4460</t>
  </si>
  <si>
    <t>ZV5D</t>
  </si>
  <si>
    <t>IDM Paus 25 AB Pkb</t>
  </si>
  <si>
    <t>YM68200611</t>
  </si>
  <si>
    <t>4461</t>
  </si>
  <si>
    <t>ZV5F</t>
  </si>
  <si>
    <t>YM68200592</t>
  </si>
  <si>
    <t>4462</t>
  </si>
  <si>
    <t>ZV5H</t>
  </si>
  <si>
    <t>YM68200610</t>
  </si>
  <si>
    <t>4463</t>
  </si>
  <si>
    <t>ZV5J</t>
  </si>
  <si>
    <t>SPBU 3417145 Narogong Bks</t>
  </si>
  <si>
    <t>YM68200601</t>
  </si>
  <si>
    <t>4464</t>
  </si>
  <si>
    <t>ZV5K</t>
  </si>
  <si>
    <t>SPBU CO 3416931 Myr Oking</t>
  </si>
  <si>
    <t>YM68200575</t>
  </si>
  <si>
    <t>4465</t>
  </si>
  <si>
    <t>ZV5L</t>
  </si>
  <si>
    <t>Daily Foodhall Dukuh Golf</t>
  </si>
  <si>
    <t>YM68200531</t>
  </si>
  <si>
    <t>ZV5N</t>
  </si>
  <si>
    <t>IDM Plus Elang Laut</t>
  </si>
  <si>
    <t>YM68200520</t>
  </si>
  <si>
    <t>4467</t>
  </si>
  <si>
    <t>ZV5P</t>
  </si>
  <si>
    <t>Alfa Raya Kramatwatu</t>
  </si>
  <si>
    <t>YM68200525</t>
  </si>
  <si>
    <t>4468</t>
  </si>
  <si>
    <t>ZV5Q</t>
  </si>
  <si>
    <t>YM68200916</t>
  </si>
  <si>
    <t>ZV5T</t>
  </si>
  <si>
    <t>IDM Perum Bumi Nirwana</t>
  </si>
  <si>
    <t>YM68200663</t>
  </si>
  <si>
    <t>4470</t>
  </si>
  <si>
    <t>ZV5U</t>
  </si>
  <si>
    <t>IDM Sekura</t>
  </si>
  <si>
    <t>YM68200518</t>
  </si>
  <si>
    <t>4471</t>
  </si>
  <si>
    <t>ZV5V</t>
  </si>
  <si>
    <t>Alfa Pemb Pemangkat</t>
  </si>
  <si>
    <t>YM68200488</t>
  </si>
  <si>
    <t>4472</t>
  </si>
  <si>
    <t>ZV5W</t>
  </si>
  <si>
    <t>IDM Loa Janan</t>
  </si>
  <si>
    <t>YM68200326</t>
  </si>
  <si>
    <t>4473</t>
  </si>
  <si>
    <t>ZV5X</t>
  </si>
  <si>
    <t>IDM Tlogosari Kulon</t>
  </si>
  <si>
    <t>YM68200487</t>
  </si>
  <si>
    <t>4474</t>
  </si>
  <si>
    <t>ZV5Y</t>
  </si>
  <si>
    <t>Alfa Mijen II</t>
  </si>
  <si>
    <t>YM68200457</t>
  </si>
  <si>
    <t>4475</t>
  </si>
  <si>
    <t>ZV5Z</t>
  </si>
  <si>
    <t>Superindo Banyuanyar</t>
  </si>
  <si>
    <t>YM68200559</t>
  </si>
  <si>
    <t>4476</t>
  </si>
  <si>
    <t>ZV6A</t>
  </si>
  <si>
    <t>IDM Ruko Vanya Lakeside</t>
  </si>
  <si>
    <t>YM68200506</t>
  </si>
  <si>
    <t>4477</t>
  </si>
  <si>
    <t>ZV6E</t>
  </si>
  <si>
    <t>IDM Bukit Pamulang Indah</t>
  </si>
  <si>
    <t>YM68200522</t>
  </si>
  <si>
    <t>ZV6F</t>
  </si>
  <si>
    <t>YM68200517</t>
  </si>
  <si>
    <t>4479</t>
  </si>
  <si>
    <t>ZV6H</t>
  </si>
  <si>
    <t>IDM Pamengpeuk Baru</t>
  </si>
  <si>
    <t>YM68200508</t>
  </si>
  <si>
    <t>4480</t>
  </si>
  <si>
    <t>ZV6J</t>
  </si>
  <si>
    <t>AlfaMd Tembung</t>
  </si>
  <si>
    <t>YM68200534</t>
  </si>
  <si>
    <t>4481</t>
  </si>
  <si>
    <t>ZV6K</t>
  </si>
  <si>
    <t>IDM Veteran Deli Serdang</t>
  </si>
  <si>
    <t>YM68200515</t>
  </si>
  <si>
    <t>4482</t>
  </si>
  <si>
    <t>ZV6M</t>
  </si>
  <si>
    <t>IDM Gatot Subroto Binjai</t>
  </si>
  <si>
    <t>YM68200504</t>
  </si>
  <si>
    <t>4483</t>
  </si>
  <si>
    <t>ZV6N</t>
  </si>
  <si>
    <t>Alfa Imam Bonjol TBT</t>
  </si>
  <si>
    <t>YM68200607</t>
  </si>
  <si>
    <t>4484</t>
  </si>
  <si>
    <t>ZV6P</t>
  </si>
  <si>
    <t>Alfa Sei Batanghari</t>
  </si>
  <si>
    <t>YM68200651</t>
  </si>
  <si>
    <t>4485</t>
  </si>
  <si>
    <t>ZV6Q</t>
  </si>
  <si>
    <t>Alfa Tritura</t>
  </si>
  <si>
    <t>YM68200540</t>
  </si>
  <si>
    <t>4486</t>
  </si>
  <si>
    <t>ZV6R</t>
  </si>
  <si>
    <t>YM68200521</t>
  </si>
  <si>
    <t>4487</t>
  </si>
  <si>
    <t>ZV6U</t>
  </si>
  <si>
    <t>IDM Sekip</t>
  </si>
  <si>
    <t>YM68200443</t>
  </si>
  <si>
    <t>4488</t>
  </si>
  <si>
    <t>ZV6V</t>
  </si>
  <si>
    <t>IDM Darussalam Bakti</t>
  </si>
  <si>
    <t>YM68200450</t>
  </si>
  <si>
    <t>4489</t>
  </si>
  <si>
    <t>ZV6W</t>
  </si>
  <si>
    <t>IDM Kejaksaan Medan</t>
  </si>
  <si>
    <t>YM68200562</t>
  </si>
  <si>
    <t>4490</t>
  </si>
  <si>
    <t>ZV6X</t>
  </si>
  <si>
    <t>YM68200455</t>
  </si>
  <si>
    <t>4491</t>
  </si>
  <si>
    <t>ZV6Y</t>
  </si>
  <si>
    <t>Mandiri Spm Medan</t>
  </si>
  <si>
    <t>YM68200580</t>
  </si>
  <si>
    <t>ZV6Z</t>
  </si>
  <si>
    <t>Mandiri Spm Marelan</t>
  </si>
  <si>
    <t>YM68200353</t>
  </si>
  <si>
    <t>4493</t>
  </si>
  <si>
    <t>ZV7A</t>
  </si>
  <si>
    <t>YM68200431</t>
  </si>
  <si>
    <t>4494</t>
  </si>
  <si>
    <t>ZV7B</t>
  </si>
  <si>
    <t>YM68200410</t>
  </si>
  <si>
    <t>4495</t>
  </si>
  <si>
    <t>ZV7C</t>
  </si>
  <si>
    <t>AlfaMd Super Cipayung</t>
  </si>
  <si>
    <t>YM68200532</t>
  </si>
  <si>
    <t>4496</t>
  </si>
  <si>
    <t>ZV7D</t>
  </si>
  <si>
    <t>AlfaMd Karanggan</t>
  </si>
  <si>
    <t>YM68200533</t>
  </si>
  <si>
    <t>4497</t>
  </si>
  <si>
    <t>ZV7E</t>
  </si>
  <si>
    <t>Foresta</t>
  </si>
  <si>
    <t>YM68200429</t>
  </si>
  <si>
    <t>ZV7F</t>
  </si>
  <si>
    <t>YM68200347</t>
  </si>
  <si>
    <t>4499</t>
  </si>
  <si>
    <t>ZV7H</t>
  </si>
  <si>
    <t>YM68200341</t>
  </si>
  <si>
    <t>4500</t>
  </si>
  <si>
    <t>ZV7J</t>
  </si>
  <si>
    <t>HyperM Hero Citra Raya</t>
  </si>
  <si>
    <t>YM68200514</t>
  </si>
  <si>
    <t>4501</t>
  </si>
  <si>
    <t>ZV7L</t>
  </si>
  <si>
    <t>KFA Laksda Adisucipto</t>
  </si>
  <si>
    <t>YM68200505</t>
  </si>
  <si>
    <t>4502</t>
  </si>
  <si>
    <t>ZV7M</t>
  </si>
  <si>
    <t>AlfaMd Tipar Cakung</t>
  </si>
  <si>
    <t>YM68200561</t>
  </si>
  <si>
    <t>4503</t>
  </si>
  <si>
    <t>ZV7Q</t>
  </si>
  <si>
    <t>KFA Pondok Duta</t>
  </si>
  <si>
    <t>YM68200414</t>
  </si>
  <si>
    <t>4504</t>
  </si>
  <si>
    <t>ZV7R</t>
  </si>
  <si>
    <t>YM68200548</t>
  </si>
  <si>
    <t>4505</t>
  </si>
  <si>
    <t>ZV7T</t>
  </si>
  <si>
    <t>YM68200418</t>
  </si>
  <si>
    <t>4506</t>
  </si>
  <si>
    <t>ZV7U</t>
  </si>
  <si>
    <t>IDM Grand Wisata 30 31</t>
  </si>
  <si>
    <t>YM68200551</t>
  </si>
  <si>
    <t>4507</t>
  </si>
  <si>
    <t>ZV7V</t>
  </si>
  <si>
    <t>Panasia Cibubur</t>
  </si>
  <si>
    <t>YM68200501</t>
  </si>
  <si>
    <t>4508</t>
  </si>
  <si>
    <t>ZV7W</t>
  </si>
  <si>
    <t>Hyfresh Bojongsari</t>
  </si>
  <si>
    <t>YM68200495</t>
  </si>
  <si>
    <t>4509</t>
  </si>
  <si>
    <t>ZV7Z</t>
  </si>
  <si>
    <t>YM68200498</t>
  </si>
  <si>
    <t>4510</t>
  </si>
  <si>
    <t>ZV8C</t>
  </si>
  <si>
    <t>AlfaMd Terogong Raya</t>
  </si>
  <si>
    <t>YK20200744</t>
  </si>
  <si>
    <t>4511</t>
  </si>
  <si>
    <t>ZV8D</t>
  </si>
  <si>
    <t>Daily Foodhall Puri</t>
  </si>
  <si>
    <t>YK20200726</t>
  </si>
  <si>
    <t>ZV8P</t>
  </si>
  <si>
    <t>Alfa Sangata</t>
  </si>
  <si>
    <t>YK20200922</t>
  </si>
  <si>
    <t>ZV8V</t>
  </si>
  <si>
    <t>YK20200900</t>
  </si>
  <si>
    <t>4514</t>
  </si>
  <si>
    <t>ZV8Y</t>
  </si>
  <si>
    <t>RS Permata Keluarga Krw</t>
  </si>
  <si>
    <t>YM68200437</t>
  </si>
  <si>
    <t>4515</t>
  </si>
  <si>
    <t>ZW05</t>
  </si>
  <si>
    <t>IDM Kartini Bekasi</t>
  </si>
  <si>
    <t>YK20200830</t>
  </si>
  <si>
    <t>4516</t>
  </si>
  <si>
    <t>ZW08</t>
  </si>
  <si>
    <t>IDM Lapangan Bintara</t>
  </si>
  <si>
    <t>YK20200127</t>
  </si>
  <si>
    <t>4517</t>
  </si>
  <si>
    <t>ZW09</t>
  </si>
  <si>
    <t>IDM Mustika Sari Bekasi</t>
  </si>
  <si>
    <t>YK20200134</t>
  </si>
  <si>
    <t>4518</t>
  </si>
  <si>
    <t>ZW10</t>
  </si>
  <si>
    <t>IDM Pariot III Bekasi</t>
  </si>
  <si>
    <t>YK20200349</t>
  </si>
  <si>
    <t>4519</t>
  </si>
  <si>
    <t>ZW12</t>
  </si>
  <si>
    <t>IDM Pulo Permatasari Bks</t>
  </si>
  <si>
    <t>YK20200416</t>
  </si>
  <si>
    <t>4520</t>
  </si>
  <si>
    <t>ZW13</t>
  </si>
  <si>
    <t>IDM Puri Gading</t>
  </si>
  <si>
    <t>YK20200175</t>
  </si>
  <si>
    <t>4521</t>
  </si>
  <si>
    <t>ZW14</t>
  </si>
  <si>
    <t>IDM Raya Narogong</t>
  </si>
  <si>
    <t>YK20200149</t>
  </si>
  <si>
    <t>4522</t>
  </si>
  <si>
    <t>ZW15</t>
  </si>
  <si>
    <t>IDM Setu Cibuntu Raya</t>
  </si>
  <si>
    <t>YK20200125</t>
  </si>
  <si>
    <t>4523</t>
  </si>
  <si>
    <t>ZW16</t>
  </si>
  <si>
    <t>IDM Sumarecon TTKI</t>
  </si>
  <si>
    <t>YK20200182</t>
  </si>
  <si>
    <t>4524</t>
  </si>
  <si>
    <t>ZW18</t>
  </si>
  <si>
    <t>AlfaMd Kertamukti</t>
  </si>
  <si>
    <t>YK20200137</t>
  </si>
  <si>
    <t>4525</t>
  </si>
  <si>
    <t>ZW19</t>
  </si>
  <si>
    <t>AlfaMd Raya Jombang II</t>
  </si>
  <si>
    <t>YK20200132</t>
  </si>
  <si>
    <t>4526</t>
  </si>
  <si>
    <t>ZW1A</t>
  </si>
  <si>
    <t>IDM Green Village Krw</t>
  </si>
  <si>
    <t>YM68201052</t>
  </si>
  <si>
    <t>4527</t>
  </si>
  <si>
    <t>ZW1B</t>
  </si>
  <si>
    <t>IDM Kawali Karawang</t>
  </si>
  <si>
    <t>YM68200880</t>
  </si>
  <si>
    <t>4528</t>
  </si>
  <si>
    <t>ZW1C</t>
  </si>
  <si>
    <t>IDM Bangbarung</t>
  </si>
  <si>
    <t>YM68200914</t>
  </si>
  <si>
    <t>4529</t>
  </si>
  <si>
    <t>ZW1D</t>
  </si>
  <si>
    <t>IDM Perjuangan III</t>
  </si>
  <si>
    <t>YM68201076</t>
  </si>
  <si>
    <t>4530</t>
  </si>
  <si>
    <t>ZW1E</t>
  </si>
  <si>
    <t>IDM Tambak</t>
  </si>
  <si>
    <t>YM68201096</t>
  </si>
  <si>
    <t>ZW1F</t>
  </si>
  <si>
    <t>IDM Pesanggrahan</t>
  </si>
  <si>
    <t>YM68200980</t>
  </si>
  <si>
    <t>4532</t>
  </si>
  <si>
    <t>ZW1H</t>
  </si>
  <si>
    <t>IDM Radjiman Raya</t>
  </si>
  <si>
    <t>YM68200844</t>
  </si>
  <si>
    <t>4533</t>
  </si>
  <si>
    <t>ZW1K</t>
  </si>
  <si>
    <t>Bsb</t>
  </si>
  <si>
    <t>YM68200890</t>
  </si>
  <si>
    <t>ZW1L</t>
  </si>
  <si>
    <t>IDM Brangkal Mojokerto</t>
  </si>
  <si>
    <t>YM68200984</t>
  </si>
  <si>
    <t>4535</t>
  </si>
  <si>
    <t>ZW1M</t>
  </si>
  <si>
    <t>IDM Blega Bangkalan</t>
  </si>
  <si>
    <t>YM68201064</t>
  </si>
  <si>
    <t>4536</t>
  </si>
  <si>
    <t>ZW1N</t>
  </si>
  <si>
    <t>IDM Platuk Donomulyo</t>
  </si>
  <si>
    <t>YM68201094</t>
  </si>
  <si>
    <t>4537</t>
  </si>
  <si>
    <t>ZW1P</t>
  </si>
  <si>
    <t>IDM Babat III</t>
  </si>
  <si>
    <t>YM68200966</t>
  </si>
  <si>
    <t>4538</t>
  </si>
  <si>
    <t>ZW1Q</t>
  </si>
  <si>
    <t>IDM Brondong Lamongan</t>
  </si>
  <si>
    <t>YM68200840</t>
  </si>
  <si>
    <t>ZW1R</t>
  </si>
  <si>
    <t>AlfaMd Pondok Jati</t>
  </si>
  <si>
    <t>YM68201028</t>
  </si>
  <si>
    <t>4540</t>
  </si>
  <si>
    <t>ZW1T</t>
  </si>
  <si>
    <t>Alfa Menur Pumpungan</t>
  </si>
  <si>
    <t>YM68201110</t>
  </si>
  <si>
    <t>4541</t>
  </si>
  <si>
    <t>ZW1V</t>
  </si>
  <si>
    <t>Swalayan Era 5000</t>
  </si>
  <si>
    <t>YM68201152</t>
  </si>
  <si>
    <t>4542</t>
  </si>
  <si>
    <t>ZW1W</t>
  </si>
  <si>
    <t>YM68201158</t>
  </si>
  <si>
    <t>4543</t>
  </si>
  <si>
    <t>ZW1X</t>
  </si>
  <si>
    <t>Alfa Pasiran</t>
  </si>
  <si>
    <t>YM68201185</t>
  </si>
  <si>
    <t>4544</t>
  </si>
  <si>
    <t>ZW1Y</t>
  </si>
  <si>
    <t>YM68201175</t>
  </si>
  <si>
    <t>4545</t>
  </si>
  <si>
    <t>ZW1Z</t>
  </si>
  <si>
    <t>Mega Top Seth Adji</t>
  </si>
  <si>
    <t>YM68201193</t>
  </si>
  <si>
    <t>4546</t>
  </si>
  <si>
    <t>ZW23</t>
  </si>
  <si>
    <t>IDM KH Usman Depok</t>
  </si>
  <si>
    <t>YK20200157</t>
  </si>
  <si>
    <t>4547</t>
  </si>
  <si>
    <t>ZW24</t>
  </si>
  <si>
    <t>IDM Limo Cakra Depok</t>
  </si>
  <si>
    <t>YK20200177</t>
  </si>
  <si>
    <t>4548</t>
  </si>
  <si>
    <t>ZW2A</t>
  </si>
  <si>
    <t>YM68201177</t>
  </si>
  <si>
    <t>4549</t>
  </si>
  <si>
    <t>ZW2B</t>
  </si>
  <si>
    <t>Alfa Endro Suratmin III</t>
  </si>
  <si>
    <t>YM68201191</t>
  </si>
  <si>
    <t>4550</t>
  </si>
  <si>
    <t>ZW2C</t>
  </si>
  <si>
    <t>Bhakti Husada Kediri</t>
  </si>
  <si>
    <t>YM68201157</t>
  </si>
  <si>
    <t>4551</t>
  </si>
  <si>
    <t>ZW2D</t>
  </si>
  <si>
    <t>Golden Swalayan Kediri</t>
  </si>
  <si>
    <t>YM68201181</t>
  </si>
  <si>
    <t>4552</t>
  </si>
  <si>
    <t>ZW2E</t>
  </si>
  <si>
    <t>AlfaMD Paus Bangil</t>
  </si>
  <si>
    <t>YM68201187</t>
  </si>
  <si>
    <t>ZW2F</t>
  </si>
  <si>
    <t>YM68201153</t>
  </si>
  <si>
    <t>4554</t>
  </si>
  <si>
    <t>ZW2H</t>
  </si>
  <si>
    <t>CeriaM Segetiga Emas</t>
  </si>
  <si>
    <t>YM68201179</t>
  </si>
  <si>
    <t>4555</t>
  </si>
  <si>
    <t>ZW2J</t>
  </si>
  <si>
    <t>Superindo Prima Harapan</t>
  </si>
  <si>
    <t>YK20200730</t>
  </si>
  <si>
    <t>4556</t>
  </si>
  <si>
    <t>ZW2K</t>
  </si>
  <si>
    <t>YM68201162</t>
  </si>
  <si>
    <t>4557</t>
  </si>
  <si>
    <t>ZW2M</t>
  </si>
  <si>
    <t>IDM Cempaka Sari</t>
  </si>
  <si>
    <t>YM68201090</t>
  </si>
  <si>
    <t>4558</t>
  </si>
  <si>
    <t>ZW2N</t>
  </si>
  <si>
    <t>IDM Kramat Sentiong</t>
  </si>
  <si>
    <t>YM68201183</t>
  </si>
  <si>
    <t>4559</t>
  </si>
  <si>
    <t>ZW2P</t>
  </si>
  <si>
    <t>IDM Sidomulyo Bengkulu</t>
  </si>
  <si>
    <t>YM68201144</t>
  </si>
  <si>
    <t>4560</t>
  </si>
  <si>
    <t>ZW2Q</t>
  </si>
  <si>
    <t>SPBU CO Bengkulu</t>
  </si>
  <si>
    <t>YM68201189</t>
  </si>
  <si>
    <t>4561</t>
  </si>
  <si>
    <t>Pujasari</t>
  </si>
  <si>
    <t>4562</t>
  </si>
  <si>
    <t>ZW2T</t>
  </si>
  <si>
    <t>YM68201180</t>
  </si>
  <si>
    <t>4563</t>
  </si>
  <si>
    <t>ZW2U</t>
  </si>
  <si>
    <t>KSO Summarecon Serpong</t>
  </si>
  <si>
    <t>YM68201192</t>
  </si>
  <si>
    <t>4564</t>
  </si>
  <si>
    <t>ZW2V</t>
  </si>
  <si>
    <t>SPBU Shell S Parman</t>
  </si>
  <si>
    <t>YM68201151</t>
  </si>
  <si>
    <t>4565</t>
  </si>
  <si>
    <t>ZW2W</t>
  </si>
  <si>
    <t>AlfaMd Rawa Kalong</t>
  </si>
  <si>
    <t>YM68201117</t>
  </si>
  <si>
    <t>4566</t>
  </si>
  <si>
    <t>ZW2Y</t>
  </si>
  <si>
    <t>Alfa Kesatriaan Cilincing</t>
  </si>
  <si>
    <t>YM68201137</t>
  </si>
  <si>
    <t>4567</t>
  </si>
  <si>
    <t>ZW2Z</t>
  </si>
  <si>
    <t>Alfa Tipar Cakung VI</t>
  </si>
  <si>
    <t>YM68201182</t>
  </si>
  <si>
    <t>4568</t>
  </si>
  <si>
    <t>ZW3A</t>
  </si>
  <si>
    <t>Alfa Pesona Metropolitan</t>
  </si>
  <si>
    <t>YM68201160</t>
  </si>
  <si>
    <t>ZW3B</t>
  </si>
  <si>
    <t>Alfa Babakan Madang</t>
  </si>
  <si>
    <t>YM68201121</t>
  </si>
  <si>
    <t>4570</t>
  </si>
  <si>
    <t>ZW3C</t>
  </si>
  <si>
    <t>Alfa Proklamasi II Krw</t>
  </si>
  <si>
    <t>YM68201128</t>
  </si>
  <si>
    <t>4571</t>
  </si>
  <si>
    <t>ZW3D</t>
  </si>
  <si>
    <t>Alfa Veteran III Ciawi</t>
  </si>
  <si>
    <t>YM68200843</t>
  </si>
  <si>
    <t>4572</t>
  </si>
  <si>
    <t>ZW3E</t>
  </si>
  <si>
    <t>AlfaMd Warakas II</t>
  </si>
  <si>
    <t>YM68200905</t>
  </si>
  <si>
    <t>4573</t>
  </si>
  <si>
    <t>ZW3F</t>
  </si>
  <si>
    <t>SPBU CO Daan Mogot</t>
  </si>
  <si>
    <t>YM68200819</t>
  </si>
  <si>
    <t>4574</t>
  </si>
  <si>
    <t>ZW3H</t>
  </si>
  <si>
    <t>YM68200951</t>
  </si>
  <si>
    <t>4575</t>
  </si>
  <si>
    <t>ZW3J</t>
  </si>
  <si>
    <t>Superindo Agil Kusumadya</t>
  </si>
  <si>
    <t>YM68201141</t>
  </si>
  <si>
    <t>4576</t>
  </si>
  <si>
    <t>ZW3K</t>
  </si>
  <si>
    <t>Alfa Sidorekso</t>
  </si>
  <si>
    <t>YM68200987</t>
  </si>
  <si>
    <t>ZW3L</t>
  </si>
  <si>
    <t>Alfa Pangeran Diponegoro</t>
  </si>
  <si>
    <t>YM68200985</t>
  </si>
  <si>
    <t>4578</t>
  </si>
  <si>
    <t>ZW3M</t>
  </si>
  <si>
    <t>Alfa Mlonggo I</t>
  </si>
  <si>
    <t>YM68200977</t>
  </si>
  <si>
    <t>ZW3N</t>
  </si>
  <si>
    <t>Neomart Kediri</t>
  </si>
  <si>
    <t>YM68200820</t>
  </si>
  <si>
    <t>4580</t>
  </si>
  <si>
    <t>ZW3P</t>
  </si>
  <si>
    <t>IDM Wonocolo 53 Sdj</t>
  </si>
  <si>
    <t>YM68200823</t>
  </si>
  <si>
    <t>4581</t>
  </si>
  <si>
    <t>ZW3T</t>
  </si>
  <si>
    <t>Superindo Margorejo</t>
  </si>
  <si>
    <t>YM68200763</t>
  </si>
  <si>
    <t>4582</t>
  </si>
  <si>
    <t>ZW3U</t>
  </si>
  <si>
    <t>IDM Ngoro Industrial Park</t>
  </si>
  <si>
    <t>YM68200733</t>
  </si>
  <si>
    <t>4583</t>
  </si>
  <si>
    <t>ZW3V</t>
  </si>
  <si>
    <t>Alfa Purwomartani</t>
  </si>
  <si>
    <t>YM68200765</t>
  </si>
  <si>
    <t>4584</t>
  </si>
  <si>
    <t>ZW3W</t>
  </si>
  <si>
    <t>Superindo Sawojajar</t>
  </si>
  <si>
    <t>YM68200988</t>
  </si>
  <si>
    <t>4585</t>
  </si>
  <si>
    <t>ZW3X</t>
  </si>
  <si>
    <t>Alfa Margasatwa</t>
  </si>
  <si>
    <t>YM68200735</t>
  </si>
  <si>
    <t>4586</t>
  </si>
  <si>
    <t>ZW3Y</t>
  </si>
  <si>
    <t>Syariah Kenari</t>
  </si>
  <si>
    <t>YM68200622</t>
  </si>
  <si>
    <t>4587</t>
  </si>
  <si>
    <t>ZW3Z</t>
  </si>
  <si>
    <t>IDM Duta Mekar Asri</t>
  </si>
  <si>
    <t>YM68200783</t>
  </si>
  <si>
    <t>4588</t>
  </si>
  <si>
    <t>ZW48</t>
  </si>
  <si>
    <t>YK21200063</t>
  </si>
  <si>
    <t>4589</t>
  </si>
  <si>
    <t>ZW5A</t>
  </si>
  <si>
    <t>AlfaMd Taman Sudiang</t>
  </si>
  <si>
    <t>YT21400386</t>
  </si>
  <si>
    <t>4590</t>
  </si>
  <si>
    <t>ZW5D</t>
  </si>
  <si>
    <t>YM68200810</t>
  </si>
  <si>
    <t>4591</t>
  </si>
  <si>
    <t>4592</t>
  </si>
  <si>
    <t>ZW5F</t>
  </si>
  <si>
    <t>YM68200813</t>
  </si>
  <si>
    <t>4593</t>
  </si>
  <si>
    <t>ZW5H</t>
  </si>
  <si>
    <t>IDM Sumagung III</t>
  </si>
  <si>
    <t>YM68200989</t>
  </si>
  <si>
    <t>4594</t>
  </si>
  <si>
    <t>ZW5J</t>
  </si>
  <si>
    <t>Tip Top Bogor</t>
  </si>
  <si>
    <t>YM68200826</t>
  </si>
  <si>
    <t>4595</t>
  </si>
  <si>
    <t>ZW5L</t>
  </si>
  <si>
    <t>AlfaMd Subandi</t>
  </si>
  <si>
    <t>YM68200747</t>
  </si>
  <si>
    <t>4596</t>
  </si>
  <si>
    <t>ZW5N</t>
  </si>
  <si>
    <t>Alfa Kp Baru Cikande</t>
  </si>
  <si>
    <t>YM68200850</t>
  </si>
  <si>
    <t>4597</t>
  </si>
  <si>
    <t>ZW5P</t>
  </si>
  <si>
    <t>SPBU 3446134 Pamoyanan</t>
  </si>
  <si>
    <t>YM68200828</t>
  </si>
  <si>
    <t>4598</t>
  </si>
  <si>
    <t>ZW5Q</t>
  </si>
  <si>
    <t>YM68200715</t>
  </si>
  <si>
    <t>4599</t>
  </si>
  <si>
    <t>ZW5R</t>
  </si>
  <si>
    <t>Jatinangor</t>
  </si>
  <si>
    <t>YM68200779</t>
  </si>
  <si>
    <t>4600</t>
  </si>
  <si>
    <t>ZW5T</t>
  </si>
  <si>
    <t>YM68200986</t>
  </si>
  <si>
    <t>4601</t>
  </si>
  <si>
    <t>ZW5U</t>
  </si>
  <si>
    <t>YM68200975</t>
  </si>
  <si>
    <t>4602</t>
  </si>
  <si>
    <t>ZW5V</t>
  </si>
  <si>
    <t>IDM Logam Bandung</t>
  </si>
  <si>
    <t>YM68200978</t>
  </si>
  <si>
    <t>4603</t>
  </si>
  <si>
    <t>ZW5Y</t>
  </si>
  <si>
    <t>AlfaMd Villa Melati Mas</t>
  </si>
  <si>
    <t>YM68200845</t>
  </si>
  <si>
    <t>4604</t>
  </si>
  <si>
    <t>ZW5Z</t>
  </si>
  <si>
    <t>YM68200901</t>
  </si>
  <si>
    <t>4605</t>
  </si>
  <si>
    <t>ZW67</t>
  </si>
  <si>
    <t>YO52200012</t>
  </si>
  <si>
    <t>4606</t>
  </si>
  <si>
    <t>ZW6A</t>
  </si>
  <si>
    <t>AlfaMd Super Pitara</t>
  </si>
  <si>
    <t>YK20200437</t>
  </si>
  <si>
    <t>4607</t>
  </si>
  <si>
    <t>ZW6P</t>
  </si>
  <si>
    <t>AlfaMd Jambore</t>
  </si>
  <si>
    <t>YM68200928</t>
  </si>
  <si>
    <t>4608</t>
  </si>
  <si>
    <t>ZW6Q</t>
  </si>
  <si>
    <t>Wisma Barito II</t>
  </si>
  <si>
    <t>YM68201188</t>
  </si>
  <si>
    <t>4609</t>
  </si>
  <si>
    <t>ZW6U</t>
  </si>
  <si>
    <t>Arcade Business Center</t>
  </si>
  <si>
    <t>YM68200908</t>
  </si>
  <si>
    <t>4610</t>
  </si>
  <si>
    <t>ZW6V</t>
  </si>
  <si>
    <t>YM68201069</t>
  </si>
  <si>
    <t>4611</t>
  </si>
  <si>
    <t>ZW6W</t>
  </si>
  <si>
    <t>Indogrosir Cikokol</t>
  </si>
  <si>
    <t>YM68201195</t>
  </si>
  <si>
    <t>4612</t>
  </si>
  <si>
    <t>ZW6X</t>
  </si>
  <si>
    <t>Alfa Syekh Nawawi</t>
  </si>
  <si>
    <t>YM68200947</t>
  </si>
  <si>
    <t>4613</t>
  </si>
  <si>
    <t>ZW6Y</t>
  </si>
  <si>
    <t>AlfaMd Spr Rangkas Bitung</t>
  </si>
  <si>
    <t>YM68200862</t>
  </si>
  <si>
    <t>4614</t>
  </si>
  <si>
    <t>ZW6Z</t>
  </si>
  <si>
    <t>Alfa Raya Punggur</t>
  </si>
  <si>
    <t>YM68200961</t>
  </si>
  <si>
    <t>4615</t>
  </si>
  <si>
    <t>ZW70</t>
  </si>
  <si>
    <t>YO52200038</t>
  </si>
  <si>
    <t>4616</t>
  </si>
  <si>
    <t>ZW7A</t>
  </si>
  <si>
    <t>SPBU CO Dago Bandung</t>
  </si>
  <si>
    <t>YM68200628</t>
  </si>
  <si>
    <t>4617</t>
  </si>
  <si>
    <t>ZW7B</t>
  </si>
  <si>
    <t>IDM Cikalang</t>
  </si>
  <si>
    <t>YM68200879</t>
  </si>
  <si>
    <t>4618</t>
  </si>
  <si>
    <t>ZW7C</t>
  </si>
  <si>
    <t>IDM Tubagus Ismail 151</t>
  </si>
  <si>
    <t>YM68200650</t>
  </si>
  <si>
    <t>4619</t>
  </si>
  <si>
    <t>ZW7D</t>
  </si>
  <si>
    <t>IDM Sindanglaya Bandung</t>
  </si>
  <si>
    <t>YM68200708</t>
  </si>
  <si>
    <t>4620</t>
  </si>
  <si>
    <t>ZW7E</t>
  </si>
  <si>
    <t>IDM Tobiz T Ismail 40</t>
  </si>
  <si>
    <t>YM68200852</t>
  </si>
  <si>
    <t>4621</t>
  </si>
  <si>
    <t>ZW7H</t>
  </si>
  <si>
    <t>SPBU CO Kiara Condong</t>
  </si>
  <si>
    <t>YM68200846</t>
  </si>
  <si>
    <t>4622</t>
  </si>
  <si>
    <t>ZW7J</t>
  </si>
  <si>
    <t>IDM Padasuka Bdg</t>
  </si>
  <si>
    <t>YM68200808</t>
  </si>
  <si>
    <t>4623</t>
  </si>
  <si>
    <t>ZW7N</t>
  </si>
  <si>
    <t>Alfa Gunung Batu Raya</t>
  </si>
  <si>
    <t>YM68200857</t>
  </si>
  <si>
    <t>4624</t>
  </si>
  <si>
    <t>ZW7P</t>
  </si>
  <si>
    <t>IDM BKR 37B</t>
  </si>
  <si>
    <t>YM68200993</t>
  </si>
  <si>
    <t>4625</t>
  </si>
  <si>
    <t>YM68200597</t>
  </si>
  <si>
    <t>4626</t>
  </si>
  <si>
    <t>ZW7R</t>
  </si>
  <si>
    <t>IDM Gunung Batu Bandung</t>
  </si>
  <si>
    <t>YM68200881</t>
  </si>
  <si>
    <t>4627</t>
  </si>
  <si>
    <t>ZW7T</t>
  </si>
  <si>
    <t>IDM Ibrahim Adjie Bandung</t>
  </si>
  <si>
    <t>YM68200941</t>
  </si>
  <si>
    <t>4628</t>
  </si>
  <si>
    <t>ZW7U</t>
  </si>
  <si>
    <t>IDM Panghegar Bandung</t>
  </si>
  <si>
    <t>YM68200937</t>
  </si>
  <si>
    <t>4629</t>
  </si>
  <si>
    <t>ZW7W</t>
  </si>
  <si>
    <t>Superindo Ubertos Bandung</t>
  </si>
  <si>
    <t>YM68200660</t>
  </si>
  <si>
    <t>4630</t>
  </si>
  <si>
    <t>ZW7X</t>
  </si>
  <si>
    <t>IDM Pungkur 124 Bandung</t>
  </si>
  <si>
    <t>YM68200938</t>
  </si>
  <si>
    <t>4631</t>
  </si>
  <si>
    <t>ZW7Y</t>
  </si>
  <si>
    <t>Alfa Kopo 371</t>
  </si>
  <si>
    <t>YM68200999</t>
  </si>
  <si>
    <t>ZW7Z</t>
  </si>
  <si>
    <t>IDM Cigadung Raya Timur</t>
  </si>
  <si>
    <t>YM68200815</t>
  </si>
  <si>
    <t>4633</t>
  </si>
  <si>
    <t>ZW8A</t>
  </si>
  <si>
    <t>Alfa Tubagus Ismail</t>
  </si>
  <si>
    <t>YM68200907</t>
  </si>
  <si>
    <t>4634</t>
  </si>
  <si>
    <t>ZW8B</t>
  </si>
  <si>
    <t>Yomart Jatihandap</t>
  </si>
  <si>
    <t>YM68200682</t>
  </si>
  <si>
    <t>4635</t>
  </si>
  <si>
    <t>ZW8C</t>
  </si>
  <si>
    <t>Gudang Garmen Jl Jakarta</t>
  </si>
  <si>
    <t>YM68200869</t>
  </si>
  <si>
    <t>4636</t>
  </si>
  <si>
    <t>SPBU Dago Atas</t>
  </si>
  <si>
    <t>YM68200995</t>
  </si>
  <si>
    <t>4637</t>
  </si>
  <si>
    <t>ZW8E</t>
  </si>
  <si>
    <t>Yomart Kopo Imanuel</t>
  </si>
  <si>
    <t>YM68200714</t>
  </si>
  <si>
    <t>4638</t>
  </si>
  <si>
    <t>ZW8H</t>
  </si>
  <si>
    <t>IDM Alun Alun Ciamis</t>
  </si>
  <si>
    <t>YM68200755</t>
  </si>
  <si>
    <t>4639</t>
  </si>
  <si>
    <t>ZW8J</t>
  </si>
  <si>
    <t>IDM RSUD Cianjur</t>
  </si>
  <si>
    <t>YM68200793</t>
  </si>
  <si>
    <t>4640</t>
  </si>
  <si>
    <t>ZW8M</t>
  </si>
  <si>
    <t>AlfaMd Bromo</t>
  </si>
  <si>
    <t>YM68200934</t>
  </si>
  <si>
    <t>4641</t>
  </si>
  <si>
    <t>ZW8N</t>
  </si>
  <si>
    <t>IDM Tengku Amir Hamzah</t>
  </si>
  <si>
    <t>YM68200861</t>
  </si>
  <si>
    <t>4642</t>
  </si>
  <si>
    <t>ZW8P</t>
  </si>
  <si>
    <t>AlfaMd Syailendra</t>
  </si>
  <si>
    <t>YM68200909</t>
  </si>
  <si>
    <t>4643</t>
  </si>
  <si>
    <t>ZW8Q</t>
  </si>
  <si>
    <t>AlfaMd Tuasan</t>
  </si>
  <si>
    <t>YM68200694</t>
  </si>
  <si>
    <t>4644</t>
  </si>
  <si>
    <t>ZW8R</t>
  </si>
  <si>
    <t>Percetakan Sri Deli</t>
  </si>
  <si>
    <t>YM68201099</t>
  </si>
  <si>
    <t>4645</t>
  </si>
  <si>
    <t>ZW8T</t>
  </si>
  <si>
    <t>IDM Rajawali Simpng Gatsu</t>
  </si>
  <si>
    <t>YM68200930</t>
  </si>
  <si>
    <t>4646</t>
  </si>
  <si>
    <t>ZW8U</t>
  </si>
  <si>
    <t xml:space="preserve">Maju Bersama Denai </t>
  </si>
  <si>
    <t>YM68200688</t>
  </si>
  <si>
    <t>4647</t>
  </si>
  <si>
    <t>ZW8V</t>
  </si>
  <si>
    <t>IDM Multatuli Medan</t>
  </si>
  <si>
    <t>YM68200946</t>
  </si>
  <si>
    <t>4648</t>
  </si>
  <si>
    <t>ZW8W</t>
  </si>
  <si>
    <t>IDM SM Raja Sri Deli</t>
  </si>
  <si>
    <t>YM68200969</t>
  </si>
  <si>
    <t>4649</t>
  </si>
  <si>
    <t>ZW8X</t>
  </si>
  <si>
    <t>Suzuya Kampung Baru</t>
  </si>
  <si>
    <t>YM68201058</t>
  </si>
  <si>
    <t>4650</t>
  </si>
  <si>
    <t>ZW8Y</t>
  </si>
  <si>
    <t>Irian Spm HM Joni</t>
  </si>
  <si>
    <t>YM68201103</t>
  </si>
  <si>
    <t>4651</t>
  </si>
  <si>
    <t>ZW8Z</t>
  </si>
  <si>
    <t>SPBU Jamin Ginting Medan</t>
  </si>
  <si>
    <t>YM68201086</t>
  </si>
  <si>
    <t>4652</t>
  </si>
  <si>
    <t>ZW9N</t>
  </si>
  <si>
    <t>YO52200078</t>
  </si>
  <si>
    <t>4653</t>
  </si>
  <si>
    <t>ZX2D</t>
  </si>
  <si>
    <t>YM68200282</t>
  </si>
  <si>
    <t>4654</t>
  </si>
  <si>
    <t>ZX2V</t>
  </si>
  <si>
    <t>Dapoer Ciragil</t>
  </si>
  <si>
    <t>YK20200913</t>
  </si>
  <si>
    <t>4655</t>
  </si>
  <si>
    <t>ZX3K</t>
  </si>
  <si>
    <t>IDM Raya Wringin Anom</t>
  </si>
  <si>
    <t>YM68200411</t>
  </si>
  <si>
    <t>4656</t>
  </si>
  <si>
    <t>ZX3L</t>
  </si>
  <si>
    <t>Alfa Pulo Gebang Indah</t>
  </si>
  <si>
    <t>YM68200173</t>
  </si>
  <si>
    <t>4657</t>
  </si>
  <si>
    <t>ZX3M</t>
  </si>
  <si>
    <t>IDM Kav T2 Summarecon</t>
  </si>
  <si>
    <t>YT21400497</t>
  </si>
  <si>
    <t>4658</t>
  </si>
  <si>
    <t>ZX3N</t>
  </si>
  <si>
    <t>IDM Gatot Subroto 35</t>
  </si>
  <si>
    <t>YT21400451</t>
  </si>
  <si>
    <t>4659</t>
  </si>
  <si>
    <t>ZX3W</t>
  </si>
  <si>
    <t>Mandala Mart</t>
  </si>
  <si>
    <t>YT21400367</t>
  </si>
  <si>
    <t>4660</t>
  </si>
  <si>
    <t>ZX48</t>
  </si>
  <si>
    <t>Alfa Ry Mauk Sepatan</t>
  </si>
  <si>
    <t>YR25401169</t>
  </si>
  <si>
    <t>4661</t>
  </si>
  <si>
    <t>ZX49</t>
  </si>
  <si>
    <t>Alfa Pasar Modern Bintaro</t>
  </si>
  <si>
    <t>YR25401236</t>
  </si>
  <si>
    <t>4662</t>
  </si>
  <si>
    <t>ZX52</t>
  </si>
  <si>
    <t>AlfaMd Sumatra</t>
  </si>
  <si>
    <t>YT21400682</t>
  </si>
  <si>
    <t>4663</t>
  </si>
  <si>
    <t>ZX55</t>
  </si>
  <si>
    <t>IDM Cikunir</t>
  </si>
  <si>
    <t>YT21400487</t>
  </si>
  <si>
    <t>4664</t>
  </si>
  <si>
    <t>ZX56</t>
  </si>
  <si>
    <t>Bintaro Avenue</t>
  </si>
  <si>
    <t>YK20200612</t>
  </si>
  <si>
    <t>4665</t>
  </si>
  <si>
    <t>ZX59</t>
  </si>
  <si>
    <t>Mall Senayan Park</t>
  </si>
  <si>
    <t>YK20200864</t>
  </si>
  <si>
    <t>4666</t>
  </si>
  <si>
    <t>ZX5B</t>
  </si>
  <si>
    <t>IDM Fresh Gatsu 176</t>
  </si>
  <si>
    <t>YM68201022</t>
  </si>
  <si>
    <t>4667</t>
  </si>
  <si>
    <t>ZX5D</t>
  </si>
  <si>
    <t>Alfa Gaga Semanan</t>
  </si>
  <si>
    <t>YT21400595</t>
  </si>
  <si>
    <t>4668</t>
  </si>
  <si>
    <t>ZX5J</t>
  </si>
  <si>
    <t>IDM BTR7</t>
  </si>
  <si>
    <t>YT21400474</t>
  </si>
  <si>
    <t>4669</t>
  </si>
  <si>
    <t>ZX5K</t>
  </si>
  <si>
    <t>DanDan Puri Gading</t>
  </si>
  <si>
    <t>YK20200825</t>
  </si>
  <si>
    <t>4670</t>
  </si>
  <si>
    <t>ZX5L</t>
  </si>
  <si>
    <t>IDM Menganti Karangan 490</t>
  </si>
  <si>
    <t>YM68200049</t>
  </si>
  <si>
    <t>4671</t>
  </si>
  <si>
    <t>ZX5P</t>
  </si>
  <si>
    <t>SPBU Korem</t>
  </si>
  <si>
    <t>YT21400500</t>
  </si>
  <si>
    <t>4672</t>
  </si>
  <si>
    <t>ZX5V</t>
  </si>
  <si>
    <t>Mari Mart</t>
  </si>
  <si>
    <t>YK20200717</t>
  </si>
  <si>
    <t>4673</t>
  </si>
  <si>
    <t>ZX64</t>
  </si>
  <si>
    <t>Superindo Kosambi</t>
  </si>
  <si>
    <t>YR25400941</t>
  </si>
  <si>
    <t>4674</t>
  </si>
  <si>
    <t>ZX6C</t>
  </si>
  <si>
    <t>Alfa Paya Pasir</t>
  </si>
  <si>
    <t>YM68201088</t>
  </si>
  <si>
    <t>4675</t>
  </si>
  <si>
    <t>ZX6D</t>
  </si>
  <si>
    <t>YM68200921</t>
  </si>
  <si>
    <t>4676</t>
  </si>
  <si>
    <t>ZX6E</t>
  </si>
  <si>
    <t>IDM Pancing Simp Gurila</t>
  </si>
  <si>
    <t>YM68200913</t>
  </si>
  <si>
    <t>4677</t>
  </si>
  <si>
    <t>ZX6F</t>
  </si>
  <si>
    <t>IDM Sutrisno Simp Perak</t>
  </si>
  <si>
    <t>YM68201070</t>
  </si>
  <si>
    <t>4678</t>
  </si>
  <si>
    <t>ZX6H</t>
  </si>
  <si>
    <t>Gloria Swalayan</t>
  </si>
  <si>
    <t>YM68200739</t>
  </si>
  <si>
    <t>4679</t>
  </si>
  <si>
    <t>ZX6J</t>
  </si>
  <si>
    <t>Alfa Adam Malik I Jambi</t>
  </si>
  <si>
    <t>YM68201077</t>
  </si>
  <si>
    <t>4680</t>
  </si>
  <si>
    <t>ZX6K</t>
  </si>
  <si>
    <t>Alfa Galang</t>
  </si>
  <si>
    <t>YM68201089</t>
  </si>
  <si>
    <t>4681</t>
  </si>
  <si>
    <t>ZX6L</t>
  </si>
  <si>
    <t>Alfa Namorambe</t>
  </si>
  <si>
    <t>YM68201109</t>
  </si>
  <si>
    <t>4682</t>
  </si>
  <si>
    <t>ZX6M</t>
  </si>
  <si>
    <t>Alfa Marendal II</t>
  </si>
  <si>
    <t>YM68201004</t>
  </si>
  <si>
    <t>4683</t>
  </si>
  <si>
    <t>ZX6N</t>
  </si>
  <si>
    <t>IDM Samanhudi Binjai</t>
  </si>
  <si>
    <t>YM68201079</t>
  </si>
  <si>
    <t>4684</t>
  </si>
  <si>
    <t>ZX6P</t>
  </si>
  <si>
    <t>SPBU Jamin Ginting Binjai</t>
  </si>
  <si>
    <t>YM68200824</t>
  </si>
  <si>
    <t>ZX6Q</t>
  </si>
  <si>
    <t>Swalayan 88</t>
  </si>
  <si>
    <t>YM68200991</t>
  </si>
  <si>
    <t>4686</t>
  </si>
  <si>
    <t>ZX6R</t>
  </si>
  <si>
    <t>SPBU Kaharuddin Nasution</t>
  </si>
  <si>
    <t>YM68200962</t>
  </si>
  <si>
    <t>4687</t>
  </si>
  <si>
    <t>ZX6U</t>
  </si>
  <si>
    <t>IDM Abdullah Bin Nuh</t>
  </si>
  <si>
    <t>YM68200854</t>
  </si>
  <si>
    <t>4688</t>
  </si>
  <si>
    <t>ZX6V</t>
  </si>
  <si>
    <t>IDM Cikalong Kulon</t>
  </si>
  <si>
    <t>YM68201057</t>
  </si>
  <si>
    <t>4689</t>
  </si>
  <si>
    <t>ZX6W</t>
  </si>
  <si>
    <t>Alfa Gekbrong</t>
  </si>
  <si>
    <t>YM68201067</t>
  </si>
  <si>
    <t>4690</t>
  </si>
  <si>
    <t>ZX6X</t>
  </si>
  <si>
    <t>Alfa AR Hakim Cianjur</t>
  </si>
  <si>
    <t>YM68201066</t>
  </si>
  <si>
    <t>4691</t>
  </si>
  <si>
    <t>ZX6Y</t>
  </si>
  <si>
    <t>IDM Muwardi 50 Cianjur</t>
  </si>
  <si>
    <t>YM68200876</t>
  </si>
  <si>
    <t>4692</t>
  </si>
  <si>
    <t>ZX6Z</t>
  </si>
  <si>
    <t>Yogya Cianjur</t>
  </si>
  <si>
    <t>YM68201060</t>
  </si>
  <si>
    <t>4693</t>
  </si>
  <si>
    <t>ZX71</t>
  </si>
  <si>
    <t>SPBU Benz MH Thamrin</t>
  </si>
  <si>
    <t>YK20200691</t>
  </si>
  <si>
    <t>4694</t>
  </si>
  <si>
    <t>ZX7A</t>
  </si>
  <si>
    <t>Alfa Permana</t>
  </si>
  <si>
    <t>YM68200775</t>
  </si>
  <si>
    <t>4695</t>
  </si>
  <si>
    <t>ZX7B</t>
  </si>
  <si>
    <t>Alfa By Pass A Yani</t>
  </si>
  <si>
    <t>YM68200770</t>
  </si>
  <si>
    <t>4696</t>
  </si>
  <si>
    <t>ZX7C</t>
  </si>
  <si>
    <t>Alfa Ciledug Garut</t>
  </si>
  <si>
    <t>YM68200774</t>
  </si>
  <si>
    <t>4697</t>
  </si>
  <si>
    <t>ZX7D</t>
  </si>
  <si>
    <t>Alfa Pasar Baru Garut</t>
  </si>
  <si>
    <t>YM68201073</t>
  </si>
  <si>
    <t>4698</t>
  </si>
  <si>
    <t>ZX7E</t>
  </si>
  <si>
    <t>Alfa Pramuka Garut</t>
  </si>
  <si>
    <t>YM68200816</t>
  </si>
  <si>
    <t>4699</t>
  </si>
  <si>
    <t>ZX7F</t>
  </si>
  <si>
    <t>IDM Permata Kharisma</t>
  </si>
  <si>
    <t>YM68201062</t>
  </si>
  <si>
    <t>4700</t>
  </si>
  <si>
    <t>ZX7H</t>
  </si>
  <si>
    <t>IDM SPBU Leles Garut</t>
  </si>
  <si>
    <t>YM68201056</t>
  </si>
  <si>
    <t>4701</t>
  </si>
  <si>
    <t>ZX7J</t>
  </si>
  <si>
    <t>IDM Kertasemaya Indramayu</t>
  </si>
  <si>
    <t>YM68200866</t>
  </si>
  <si>
    <t>4702</t>
  </si>
  <si>
    <t>ZX7K</t>
  </si>
  <si>
    <t>Alfa Larangan Indramayu</t>
  </si>
  <si>
    <t>YM68200749</t>
  </si>
  <si>
    <t>4703</t>
  </si>
  <si>
    <t>ZX7L</t>
  </si>
  <si>
    <t>Alfa Pasar Bangkir</t>
  </si>
  <si>
    <t>YM68201055</t>
  </si>
  <si>
    <t>4704</t>
  </si>
  <si>
    <t>ZX7M</t>
  </si>
  <si>
    <t>IDM A Yani Cikampek Baru</t>
  </si>
  <si>
    <t>YM68201106</t>
  </si>
  <si>
    <t>4705</t>
  </si>
  <si>
    <t>ZX7N</t>
  </si>
  <si>
    <t>IDM Sampora Kuningan</t>
  </si>
  <si>
    <t>YM68200661</t>
  </si>
  <si>
    <t>4706</t>
  </si>
  <si>
    <t>ZX7P</t>
  </si>
  <si>
    <t>IDM R E Martadinata</t>
  </si>
  <si>
    <t>YM68200703</t>
  </si>
  <si>
    <t>4707</t>
  </si>
  <si>
    <t>ZX7Q</t>
  </si>
  <si>
    <t>Alfa Awirarangan</t>
  </si>
  <si>
    <t>YM68200780</t>
  </si>
  <si>
    <t>4708</t>
  </si>
  <si>
    <t>ZX7R</t>
  </si>
  <si>
    <t>Alfa Lebak Wangi</t>
  </si>
  <si>
    <t>YM68201098</t>
  </si>
  <si>
    <t>4709</t>
  </si>
  <si>
    <t>ZX7T</t>
  </si>
  <si>
    <t>Alfa Mandirancan</t>
  </si>
  <si>
    <t>YM68201068</t>
  </si>
  <si>
    <t>4710</t>
  </si>
  <si>
    <t>ZX7V</t>
  </si>
  <si>
    <t>IDM Leuwi Munding</t>
  </si>
  <si>
    <t>YM68200992</t>
  </si>
  <si>
    <t>ZX7W</t>
  </si>
  <si>
    <t>Alfa Jatiwangi</t>
  </si>
  <si>
    <t>YM68200887</t>
  </si>
  <si>
    <t>4712</t>
  </si>
  <si>
    <t>ZX7X</t>
  </si>
  <si>
    <t>Alfa Majalengka Kulon</t>
  </si>
  <si>
    <t>YM68201135</t>
  </si>
  <si>
    <t>4713</t>
  </si>
  <si>
    <t>ZX7Y</t>
  </si>
  <si>
    <t>Alfa Prapatan Panjalin</t>
  </si>
  <si>
    <t>YM68201146</t>
  </si>
  <si>
    <t>4714</t>
  </si>
  <si>
    <t>ZX7Z</t>
  </si>
  <si>
    <t>SPBU Tegalsari Maja</t>
  </si>
  <si>
    <t>YM68201140</t>
  </si>
  <si>
    <t>4715</t>
  </si>
  <si>
    <t>ZX80</t>
  </si>
  <si>
    <t>IDM Meruyung Depok</t>
  </si>
  <si>
    <t>YK20200223</t>
  </si>
  <si>
    <t>4716</t>
  </si>
  <si>
    <t>ZX82</t>
  </si>
  <si>
    <t>IDM Menjangan Ry Tangsel</t>
  </si>
  <si>
    <t>YK20200203</t>
  </si>
  <si>
    <t>4717</t>
  </si>
  <si>
    <t>ZX85</t>
  </si>
  <si>
    <t>IDM Menjangan Pdk Ranji</t>
  </si>
  <si>
    <t>YK20200102</t>
  </si>
  <si>
    <t>4718</t>
  </si>
  <si>
    <t>ZX86</t>
  </si>
  <si>
    <t>IDM Meruyung Limo Depok</t>
  </si>
  <si>
    <t>YK20200160</t>
  </si>
  <si>
    <t>ZX87</t>
  </si>
  <si>
    <t>IDM Pearl Garden Depok</t>
  </si>
  <si>
    <t>YK20200173</t>
  </si>
  <si>
    <t>4720</t>
  </si>
  <si>
    <t>ZX89</t>
  </si>
  <si>
    <t>IDM Pekapuran Depok</t>
  </si>
  <si>
    <t>YK20200095</t>
  </si>
  <si>
    <t>4721</t>
  </si>
  <si>
    <t>ZX8A</t>
  </si>
  <si>
    <t>Alfa Cibatu Purwakarta</t>
  </si>
  <si>
    <t>YM68201145</t>
  </si>
  <si>
    <t>4722</t>
  </si>
  <si>
    <t>ZX8C</t>
  </si>
  <si>
    <t>IDM Temporejo Kediri</t>
  </si>
  <si>
    <t>YM68201078</t>
  </si>
  <si>
    <t>4723</t>
  </si>
  <si>
    <t>ZX8D</t>
  </si>
  <si>
    <t>IDM Mauni Kediri</t>
  </si>
  <si>
    <t>YM68201143</t>
  </si>
  <si>
    <t>4724</t>
  </si>
  <si>
    <t>ZX8E</t>
  </si>
  <si>
    <t>IDM Oro Oro Ombo</t>
  </si>
  <si>
    <t>YM68201147</t>
  </si>
  <si>
    <t>4725</t>
  </si>
  <si>
    <t>ZX8F</t>
  </si>
  <si>
    <t>IDM Trunojoyo Songgokerto</t>
  </si>
  <si>
    <t>YM68201186</t>
  </si>
  <si>
    <t>4726</t>
  </si>
  <si>
    <t>ZX8H</t>
  </si>
  <si>
    <t>IDM Janti Barat</t>
  </si>
  <si>
    <t>YM68201139</t>
  </si>
  <si>
    <t>4727</t>
  </si>
  <si>
    <t>ZX8J</t>
  </si>
  <si>
    <t>YM68201142</t>
  </si>
  <si>
    <t>4728</t>
  </si>
  <si>
    <t>ZX8K</t>
  </si>
  <si>
    <t>IDM Tean Soekarno Hatta</t>
  </si>
  <si>
    <t>YM68201123</t>
  </si>
  <si>
    <t>4729</t>
  </si>
  <si>
    <t>ZX8L</t>
  </si>
  <si>
    <t>IDM Gumuk Mas Jember</t>
  </si>
  <si>
    <t>YM68200758</t>
  </si>
  <si>
    <t>4730</t>
  </si>
  <si>
    <t>ZX8M</t>
  </si>
  <si>
    <t>IDM Pakusari Jember</t>
  </si>
  <si>
    <t>YM68200875</t>
  </si>
  <si>
    <t>4731</t>
  </si>
  <si>
    <t>ZX8N</t>
  </si>
  <si>
    <t>IDM Ahmad Yani Lumajang</t>
  </si>
  <si>
    <t>YM68201190</t>
  </si>
  <si>
    <t>4732</t>
  </si>
  <si>
    <t>ZX8P</t>
  </si>
  <si>
    <t>IDM Mangunharjo</t>
  </si>
  <si>
    <t>YM68201159</t>
  </si>
  <si>
    <t>4733</t>
  </si>
  <si>
    <t>ZX8Q</t>
  </si>
  <si>
    <t>IDM PB Sudirman</t>
  </si>
  <si>
    <t>YM68201154</t>
  </si>
  <si>
    <t>4734</t>
  </si>
  <si>
    <t>ZX8R</t>
  </si>
  <si>
    <t>IDM SlametRiyadi Lumajang</t>
  </si>
  <si>
    <t>YM68201178</t>
  </si>
  <si>
    <t>4735</t>
  </si>
  <si>
    <t>ZX8T</t>
  </si>
  <si>
    <t>IDM Wonosari Bondowoso</t>
  </si>
  <si>
    <t>YM68201166</t>
  </si>
  <si>
    <t>4736</t>
  </si>
  <si>
    <t>ZX8U</t>
  </si>
  <si>
    <t>YM68201050</t>
  </si>
  <si>
    <t>4737</t>
  </si>
  <si>
    <t>ZX8V</t>
  </si>
  <si>
    <t>IDM Sersan Bahrun</t>
  </si>
  <si>
    <t>YM68201169</t>
  </si>
  <si>
    <t>4738</t>
  </si>
  <si>
    <t>ZX8W</t>
  </si>
  <si>
    <t>IDM Ahmad Dahlan Ponorogo</t>
  </si>
  <si>
    <t>YM68201172</t>
  </si>
  <si>
    <t>4739</t>
  </si>
  <si>
    <t>ZX8X</t>
  </si>
  <si>
    <t>IDM Ngadisuko</t>
  </si>
  <si>
    <t>YM68201002</t>
  </si>
  <si>
    <t>4740</t>
  </si>
  <si>
    <t>ZX8Y</t>
  </si>
  <si>
    <t>IDM Cengkeh Raya Coklat</t>
  </si>
  <si>
    <t>YM68201014</t>
  </si>
  <si>
    <t>4741</t>
  </si>
  <si>
    <t>ZX8Z</t>
  </si>
  <si>
    <t>IDM Serayu Madiun</t>
  </si>
  <si>
    <t>YM68201085</t>
  </si>
  <si>
    <t>4742</t>
  </si>
  <si>
    <t>ZX90</t>
  </si>
  <si>
    <t>IDM Sawangan Raya</t>
  </si>
  <si>
    <t>YK20200096</t>
  </si>
  <si>
    <t>4743</t>
  </si>
  <si>
    <t>ZX91</t>
  </si>
  <si>
    <t>IDM Tole Iskandar V Depok</t>
  </si>
  <si>
    <t>YK20200327</t>
  </si>
  <si>
    <t>4744</t>
  </si>
  <si>
    <t>ZX92</t>
  </si>
  <si>
    <t>Menara Standard Chartered</t>
  </si>
  <si>
    <t>YK20200254</t>
  </si>
  <si>
    <t>4745</t>
  </si>
  <si>
    <t>ZX93</t>
  </si>
  <si>
    <t>IDM Cirendeu II Tangsel</t>
  </si>
  <si>
    <t>YK20200100</t>
  </si>
  <si>
    <t>4746</t>
  </si>
  <si>
    <t>ZX94</t>
  </si>
  <si>
    <t>IDM Bintaro Kodam Jaksel</t>
  </si>
  <si>
    <t>YK20200130</t>
  </si>
  <si>
    <t>4747</t>
  </si>
  <si>
    <t>ZX95</t>
  </si>
  <si>
    <t>IDM Depsos Raya Jaksel</t>
  </si>
  <si>
    <t>YK20200164</t>
  </si>
  <si>
    <t>4748</t>
  </si>
  <si>
    <t>ZX97</t>
  </si>
  <si>
    <t>AlfaMd Kartini Depok</t>
  </si>
  <si>
    <t>YK20200097</t>
  </si>
  <si>
    <t>4749</t>
  </si>
  <si>
    <t>ZX98</t>
  </si>
  <si>
    <t>AlfaMd Pekapuran II</t>
  </si>
  <si>
    <t>YK20200253</t>
  </si>
  <si>
    <t>4750</t>
  </si>
  <si>
    <t>ZX9A</t>
  </si>
  <si>
    <t>IDM Karang Ploso</t>
  </si>
  <si>
    <t>YM68201074</t>
  </si>
  <si>
    <t>4751</t>
  </si>
  <si>
    <t>ZX9B</t>
  </si>
  <si>
    <t>IDM Pasirian II</t>
  </si>
  <si>
    <t>YM68201071</t>
  </si>
  <si>
    <t>4752</t>
  </si>
  <si>
    <t>ZX9C</t>
  </si>
  <si>
    <t>IDM Raya Wonomulyo</t>
  </si>
  <si>
    <t>YM68201072</t>
  </si>
  <si>
    <t>4753</t>
  </si>
  <si>
    <t>ZX9D</t>
  </si>
  <si>
    <t>IDM Tukum</t>
  </si>
  <si>
    <t>YM68201155</t>
  </si>
  <si>
    <t>4754</t>
  </si>
  <si>
    <t>ZX9E</t>
  </si>
  <si>
    <t>IDM Raya Sumberjati</t>
  </si>
  <si>
    <t>YM68201100</t>
  </si>
  <si>
    <t>ZX9F</t>
  </si>
  <si>
    <t>IDM Probolinggo III</t>
  </si>
  <si>
    <t>YM68200965</t>
  </si>
  <si>
    <t>4756</t>
  </si>
  <si>
    <t>ZX9H</t>
  </si>
  <si>
    <t>Alfa Simpang 5 Mayangan</t>
  </si>
  <si>
    <t>YM68200997</t>
  </si>
  <si>
    <t>4757</t>
  </si>
  <si>
    <t>ZX9J</t>
  </si>
  <si>
    <t>Alfa Merbabu</t>
  </si>
  <si>
    <t>YM68200944</t>
  </si>
  <si>
    <t>4758</t>
  </si>
  <si>
    <t>ZX9K</t>
  </si>
  <si>
    <t>YM68200767</t>
  </si>
  <si>
    <t>4759</t>
  </si>
  <si>
    <t>ZX9L</t>
  </si>
  <si>
    <t>AlfaMd Piere Tendean</t>
  </si>
  <si>
    <t>YM68200827</t>
  </si>
  <si>
    <t>4760</t>
  </si>
  <si>
    <t>ZX9M</t>
  </si>
  <si>
    <t>SPBU 4450139 Yos Sudarso</t>
  </si>
  <si>
    <t>YM68200910</t>
  </si>
  <si>
    <t>4761</t>
  </si>
  <si>
    <t>ZX9Q</t>
  </si>
  <si>
    <t>Alfa Kebon Polo</t>
  </si>
  <si>
    <t>YM68200954</t>
  </si>
  <si>
    <t>4762</t>
  </si>
  <si>
    <t>ZX9R</t>
  </si>
  <si>
    <t>Alfa Brumbungan</t>
  </si>
  <si>
    <t>YM68200935</t>
  </si>
  <si>
    <t>4763</t>
  </si>
  <si>
    <t>ZX9T</t>
  </si>
  <si>
    <t>Alfa Graha Wahid</t>
  </si>
  <si>
    <t>YM68200912</t>
  </si>
  <si>
    <t>4764</t>
  </si>
  <si>
    <t>ZX9U</t>
  </si>
  <si>
    <t>Alfa Gajah Raya</t>
  </si>
  <si>
    <t>YM68200686</t>
  </si>
  <si>
    <t>4765</t>
  </si>
  <si>
    <t>ZX9V</t>
  </si>
  <si>
    <t>Alfa DR Wahidin</t>
  </si>
  <si>
    <t>YM68200836</t>
  </si>
  <si>
    <t>4766</t>
  </si>
  <si>
    <t>ZX9W</t>
  </si>
  <si>
    <t>IDM Prof Suharso</t>
  </si>
  <si>
    <t>YM68200756</t>
  </si>
  <si>
    <t>4767</t>
  </si>
  <si>
    <t>ZX9X</t>
  </si>
  <si>
    <t>IDM Ngesrep Timur</t>
  </si>
  <si>
    <t>YM68200878</t>
  </si>
  <si>
    <t>4768</t>
  </si>
  <si>
    <t>ZX9Y</t>
  </si>
  <si>
    <t>IDM Gajah Mada</t>
  </si>
  <si>
    <t>YM68200933</t>
  </si>
  <si>
    <t>4769</t>
  </si>
  <si>
    <t>ZX9Z</t>
  </si>
  <si>
    <t>Superindo Kedungmundu</t>
  </si>
  <si>
    <t>YM68200915</t>
  </si>
  <si>
    <t>4770</t>
  </si>
  <si>
    <t>ZY01</t>
  </si>
  <si>
    <t>AlfaMd Raya RTM Depok</t>
  </si>
  <si>
    <t>YK20200195</t>
  </si>
  <si>
    <t>4771</t>
  </si>
  <si>
    <t>ZY02</t>
  </si>
  <si>
    <t>YK20200094</t>
  </si>
  <si>
    <t>4772</t>
  </si>
  <si>
    <t>ZY03</t>
  </si>
  <si>
    <t>IDM Parakan Pdk Benda</t>
  </si>
  <si>
    <t>YK20200144</t>
  </si>
  <si>
    <t>4773</t>
  </si>
  <si>
    <t>ZY05</t>
  </si>
  <si>
    <t>IDM Raya Japos</t>
  </si>
  <si>
    <t>YK20200152</t>
  </si>
  <si>
    <t>4774</t>
  </si>
  <si>
    <t>ZY06</t>
  </si>
  <si>
    <t>IDM Raya Jombang</t>
  </si>
  <si>
    <t>YK20200208</t>
  </si>
  <si>
    <t>4775</t>
  </si>
  <si>
    <t>ZY07</t>
  </si>
  <si>
    <t>IDM RE Martadinata II</t>
  </si>
  <si>
    <t>YK20200190</t>
  </si>
  <si>
    <t>4776</t>
  </si>
  <si>
    <t>ZY08</t>
  </si>
  <si>
    <t>Indomaret RE Martadinata Tangsel CRM 1</t>
  </si>
  <si>
    <t>YK20200168</t>
  </si>
  <si>
    <t>4777</t>
  </si>
  <si>
    <t>ZY09</t>
  </si>
  <si>
    <t>IDM Ruryma Retailindo</t>
  </si>
  <si>
    <t>YK20200183</t>
  </si>
  <si>
    <t>4778</t>
  </si>
  <si>
    <t>ZY10</t>
  </si>
  <si>
    <t>IDM Siliwangi Raya II</t>
  </si>
  <si>
    <t>YK20200252</t>
  </si>
  <si>
    <t>4779</t>
  </si>
  <si>
    <t>ZY11</t>
  </si>
  <si>
    <t>IDM Yaktapena Tangsel</t>
  </si>
  <si>
    <t>YK20200415</t>
  </si>
  <si>
    <t>4780</t>
  </si>
  <si>
    <t>ZY12</t>
  </si>
  <si>
    <t>AlfaMd Cinangka II</t>
  </si>
  <si>
    <t>YK20200245</t>
  </si>
  <si>
    <t>4781</t>
  </si>
  <si>
    <t>ZY13</t>
  </si>
  <si>
    <t>AlfaMd Pangkalan Jati</t>
  </si>
  <si>
    <t>YK20200206</t>
  </si>
  <si>
    <t>4782</t>
  </si>
  <si>
    <t>ZY14</t>
  </si>
  <si>
    <t>AlfaMd Putri Tunggal</t>
  </si>
  <si>
    <t>YK20200376</t>
  </si>
  <si>
    <t>4783</t>
  </si>
  <si>
    <t>ZY15</t>
  </si>
  <si>
    <t>Alfamidi Radar Auri II CRM 1</t>
  </si>
  <si>
    <t>YK20200269</t>
  </si>
  <si>
    <t>4784</t>
  </si>
  <si>
    <t>ZY16</t>
  </si>
  <si>
    <t>AlfaMd Raya Bogor Km 30</t>
  </si>
  <si>
    <t>YK20200452</t>
  </si>
  <si>
    <t>4785</t>
  </si>
  <si>
    <t>ZY18</t>
  </si>
  <si>
    <t>AlfaMd Raya Gandul</t>
  </si>
  <si>
    <t>YK20200610</t>
  </si>
  <si>
    <t>ZY19</t>
  </si>
  <si>
    <t>AlfaMd Sawangan II F</t>
  </si>
  <si>
    <t>YK20200344</t>
  </si>
  <si>
    <t>4787</t>
  </si>
  <si>
    <t>ZY1B</t>
  </si>
  <si>
    <t>Ruko Babadan</t>
  </si>
  <si>
    <t>YM68200835</t>
  </si>
  <si>
    <t>4788</t>
  </si>
  <si>
    <t>ZY1C</t>
  </si>
  <si>
    <t>IDM Tentara Pelajar</t>
  </si>
  <si>
    <t>YM68200743</t>
  </si>
  <si>
    <t>4789</t>
  </si>
  <si>
    <t>YM68200856</t>
  </si>
  <si>
    <t>4790</t>
  </si>
  <si>
    <t>ZY1E</t>
  </si>
  <si>
    <t>IDM Kartini Salatiga</t>
  </si>
  <si>
    <t>YM68200927</t>
  </si>
  <si>
    <t>4791</t>
  </si>
  <si>
    <t>ZY1F</t>
  </si>
  <si>
    <t>IDM Jatilawang</t>
  </si>
  <si>
    <t>YM68200917</t>
  </si>
  <si>
    <t>4792</t>
  </si>
  <si>
    <t>ZY1H</t>
  </si>
  <si>
    <t>Alfa Tambak Banyumas</t>
  </si>
  <si>
    <t>YM68200859</t>
  </si>
  <si>
    <t>ZY1J</t>
  </si>
  <si>
    <t>Alfa Depo Pelita</t>
  </si>
  <si>
    <t>YM68200931</t>
  </si>
  <si>
    <t>ZY1K</t>
  </si>
  <si>
    <t>Oma Resto</t>
  </si>
  <si>
    <t>YM68200896</t>
  </si>
  <si>
    <t>4795</t>
  </si>
  <si>
    <t>ZY1L</t>
  </si>
  <si>
    <t>SPBU Kali Benda</t>
  </si>
  <si>
    <t>YM68200981</t>
  </si>
  <si>
    <t>4796</t>
  </si>
  <si>
    <t>ZY1M</t>
  </si>
  <si>
    <t>IDM Purwonegoro</t>
  </si>
  <si>
    <t>YM68200847</t>
  </si>
  <si>
    <t>4797</t>
  </si>
  <si>
    <t>ZY1N</t>
  </si>
  <si>
    <t>Alfa Bojongsari</t>
  </si>
  <si>
    <t>YM68200814</t>
  </si>
  <si>
    <t>4798</t>
  </si>
  <si>
    <t>ZY1P</t>
  </si>
  <si>
    <t>IDM Kedung Menjangan</t>
  </si>
  <si>
    <t>YM68200911</t>
  </si>
  <si>
    <t>4799</t>
  </si>
  <si>
    <t>ZY1Q</t>
  </si>
  <si>
    <t>Alfa Kutowinangun</t>
  </si>
  <si>
    <t>YM68201111</t>
  </si>
  <si>
    <t>4800</t>
  </si>
  <si>
    <t>ZY1R</t>
  </si>
  <si>
    <t>RM Lestari</t>
  </si>
  <si>
    <t>YM68201053</t>
  </si>
  <si>
    <t>4801</t>
  </si>
  <si>
    <t>ZY1T</t>
  </si>
  <si>
    <t>IDM Petanahan</t>
  </si>
  <si>
    <t>YM68200839</t>
  </si>
  <si>
    <t>4802</t>
  </si>
  <si>
    <t>ZY1U</t>
  </si>
  <si>
    <t>IDM Karang Pucung</t>
  </si>
  <si>
    <t>YM68200642</t>
  </si>
  <si>
    <t>4803</t>
  </si>
  <si>
    <t>ZY1V</t>
  </si>
  <si>
    <t>Superindo Ist Majapahit</t>
  </si>
  <si>
    <t>YM68201107</t>
  </si>
  <si>
    <t>4804</t>
  </si>
  <si>
    <t>ZY1W</t>
  </si>
  <si>
    <t>Alfa Cipari</t>
  </si>
  <si>
    <t>YM68201108</t>
  </si>
  <si>
    <t>4805</t>
  </si>
  <si>
    <t>ZY1X</t>
  </si>
  <si>
    <t>Alfa Jeruk Legi</t>
  </si>
  <si>
    <t>YM68201105</t>
  </si>
  <si>
    <t>4806</t>
  </si>
  <si>
    <t>ZY1Y</t>
  </si>
  <si>
    <t>Alfa Wanareja</t>
  </si>
  <si>
    <t>YM68200895</t>
  </si>
  <si>
    <t>4807</t>
  </si>
  <si>
    <t>ZY1Z</t>
  </si>
  <si>
    <t>Alfa Danasri</t>
  </si>
  <si>
    <t>YM68200710</t>
  </si>
  <si>
    <t>4808</t>
  </si>
  <si>
    <t>ZY20</t>
  </si>
  <si>
    <t>IDM BSD Sektor 12</t>
  </si>
  <si>
    <t>YK20200600</t>
  </si>
  <si>
    <t>4809</t>
  </si>
  <si>
    <t>ZY22</t>
  </si>
  <si>
    <t>IDM Taman Sentosa Bekasi</t>
  </si>
  <si>
    <t>YK20200256</t>
  </si>
  <si>
    <t>4810</t>
  </si>
  <si>
    <t>ZY23</t>
  </si>
  <si>
    <t>IDM Toyogiri Selatan</t>
  </si>
  <si>
    <t>YK20200611</t>
  </si>
  <si>
    <t>4811</t>
  </si>
  <si>
    <t>ZY24</t>
  </si>
  <si>
    <t>Alfa Raya Jatiwaringin II</t>
  </si>
  <si>
    <t>YK20200280</t>
  </si>
  <si>
    <t>4812</t>
  </si>
  <si>
    <t>ZY25</t>
  </si>
  <si>
    <t>Alfa Ruko Palazo Bekasi</t>
  </si>
  <si>
    <t>YK20200380</t>
  </si>
  <si>
    <t>4813</t>
  </si>
  <si>
    <t>ZY26</t>
  </si>
  <si>
    <t>YK20200354</t>
  </si>
  <si>
    <t>4814</t>
  </si>
  <si>
    <t>ZY27</t>
  </si>
  <si>
    <t>Alfa Sadewa</t>
  </si>
  <si>
    <t>YK20200569</t>
  </si>
  <si>
    <t>4815</t>
  </si>
  <si>
    <t>ZY28</t>
  </si>
  <si>
    <t>Alfa Raya Jatimulya</t>
  </si>
  <si>
    <t>YK20200156</t>
  </si>
  <si>
    <t>4816</t>
  </si>
  <si>
    <t>ZY29</t>
  </si>
  <si>
    <t>AlfaMd Tole Iskandar</t>
  </si>
  <si>
    <t>YK20200107</t>
  </si>
  <si>
    <t>4817</t>
  </si>
  <si>
    <t>ZY2A</t>
  </si>
  <si>
    <t>IDM Cilacap IV</t>
  </si>
  <si>
    <t>YM68200695</t>
  </si>
  <si>
    <t>4818</t>
  </si>
  <si>
    <t>ZY2B</t>
  </si>
  <si>
    <t>IDM Pekajangan</t>
  </si>
  <si>
    <t>YM68200711</t>
  </si>
  <si>
    <t>4819</t>
  </si>
  <si>
    <t>ZY2C</t>
  </si>
  <si>
    <t>Pasar Grosir Setono</t>
  </si>
  <si>
    <t>YM68200760</t>
  </si>
  <si>
    <t>4820</t>
  </si>
  <si>
    <t>ZY2D</t>
  </si>
  <si>
    <t>IDM Mendolo</t>
  </si>
  <si>
    <t>YM68200932</t>
  </si>
  <si>
    <t>4821</t>
  </si>
  <si>
    <t>ZY2F</t>
  </si>
  <si>
    <t>YM68201124</t>
  </si>
  <si>
    <t>4822</t>
  </si>
  <si>
    <t>ZY2H</t>
  </si>
  <si>
    <t>Alfa Pedagangan Tegal</t>
  </si>
  <si>
    <t>YM68201080</t>
  </si>
  <si>
    <t>4823</t>
  </si>
  <si>
    <t>ZY2J</t>
  </si>
  <si>
    <t>SPBU Dampyak</t>
  </si>
  <si>
    <t>YM68201115</t>
  </si>
  <si>
    <t>4824</t>
  </si>
  <si>
    <t>ZY2K</t>
  </si>
  <si>
    <t>SPBU Sinar Jaya</t>
  </si>
  <si>
    <t>YM68201075</t>
  </si>
  <si>
    <t>4825</t>
  </si>
  <si>
    <t>ZY2M</t>
  </si>
  <si>
    <t>IDM Jepara I</t>
  </si>
  <si>
    <t>YM68200700</t>
  </si>
  <si>
    <t>4826</t>
  </si>
  <si>
    <t>ZY2N</t>
  </si>
  <si>
    <t>IDM Bangsri</t>
  </si>
  <si>
    <t>YM68200693</t>
  </si>
  <si>
    <t>4827</t>
  </si>
  <si>
    <t>ZY2P</t>
  </si>
  <si>
    <t>Alfa Sosrokartono Kudus</t>
  </si>
  <si>
    <t>YM68200746</t>
  </si>
  <si>
    <t>4828</t>
  </si>
  <si>
    <t>ZY2Q</t>
  </si>
  <si>
    <t>Alfa Kaliwungu Kudus</t>
  </si>
  <si>
    <t>YM68201114</t>
  </si>
  <si>
    <t>4829</t>
  </si>
  <si>
    <t>ZY2R</t>
  </si>
  <si>
    <t>IDM Jend Sudirman Kudus</t>
  </si>
  <si>
    <t>YM68200716</t>
  </si>
  <si>
    <t>4830</t>
  </si>
  <si>
    <t>ZY2T</t>
  </si>
  <si>
    <t>IDM Kalirejo Kudus</t>
  </si>
  <si>
    <t>YM68200697</t>
  </si>
  <si>
    <t>4831</t>
  </si>
  <si>
    <t>ZY2U</t>
  </si>
  <si>
    <t>IDM Jati Kudus</t>
  </si>
  <si>
    <t>YM68201116</t>
  </si>
  <si>
    <t>4832</t>
  </si>
  <si>
    <t>ZY2V</t>
  </si>
  <si>
    <t>Alfa Kembangjoyo</t>
  </si>
  <si>
    <t>YM68200806</t>
  </si>
  <si>
    <t>4833</t>
  </si>
  <si>
    <t>ZY2W</t>
  </si>
  <si>
    <t>Alfa Margoyoso</t>
  </si>
  <si>
    <t>YM68200656</t>
  </si>
  <si>
    <t>4834</t>
  </si>
  <si>
    <t>ZY2Y</t>
  </si>
  <si>
    <t>IDM Tlahab</t>
  </si>
  <si>
    <t>YM68201081</t>
  </si>
  <si>
    <t>4835</t>
  </si>
  <si>
    <t>ZY2Z</t>
  </si>
  <si>
    <t>IDM Sukorejo</t>
  </si>
  <si>
    <t>YM68200530</t>
  </si>
  <si>
    <t>4836</t>
  </si>
  <si>
    <t>ZY30</t>
  </si>
  <si>
    <t>Alfa Cemara Raya</t>
  </si>
  <si>
    <t>YK20200174</t>
  </si>
  <si>
    <t>4837</t>
  </si>
  <si>
    <t>ZY32</t>
  </si>
  <si>
    <t>Alfa Pesona Khayangan Dpk</t>
  </si>
  <si>
    <t>YK20200165</t>
  </si>
  <si>
    <t>4838</t>
  </si>
  <si>
    <t>ZY33</t>
  </si>
  <si>
    <t>Alfa Raya Bogor KM 30</t>
  </si>
  <si>
    <t>YK20200272</t>
  </si>
  <si>
    <t>4839</t>
  </si>
  <si>
    <t>ZY35</t>
  </si>
  <si>
    <t>Alfa Raya Sanim II</t>
  </si>
  <si>
    <t>YK20200276</t>
  </si>
  <si>
    <t>ZY36</t>
  </si>
  <si>
    <t>Alfa Ridwan Rais II</t>
  </si>
  <si>
    <t>YK20200188</t>
  </si>
  <si>
    <t>4841</t>
  </si>
  <si>
    <t>ZY37</t>
  </si>
  <si>
    <t>Alfa Sawangan Permai</t>
  </si>
  <si>
    <t>YK20200294</t>
  </si>
  <si>
    <t>4842</t>
  </si>
  <si>
    <t>ZY38</t>
  </si>
  <si>
    <t>IDM GDC De Valerian Depok</t>
  </si>
  <si>
    <t>YK20200194</t>
  </si>
  <si>
    <t>4843</t>
  </si>
  <si>
    <t>ZY39</t>
  </si>
  <si>
    <t>IDM Kapitan Cimanggis 2</t>
  </si>
  <si>
    <t>YK20200091</t>
  </si>
  <si>
    <t>4844</t>
  </si>
  <si>
    <t>ZY3A</t>
  </si>
  <si>
    <t>IDM Pemuda Boja 73</t>
  </si>
  <si>
    <t>YM68200818</t>
  </si>
  <si>
    <t>4845</t>
  </si>
  <si>
    <t>ZY3B</t>
  </si>
  <si>
    <t>Alfa Bandar Batang</t>
  </si>
  <si>
    <t>YM68200717</t>
  </si>
  <si>
    <t>4846</t>
  </si>
  <si>
    <t>ZY3D</t>
  </si>
  <si>
    <t>Alfa Sisingamangraja</t>
  </si>
  <si>
    <t>YM68200734</t>
  </si>
  <si>
    <t>4847</t>
  </si>
  <si>
    <t>ZY3E</t>
  </si>
  <si>
    <t>Alfa Salaman</t>
  </si>
  <si>
    <t>YM68200638</t>
  </si>
  <si>
    <t>4848</t>
  </si>
  <si>
    <t>ZY3F</t>
  </si>
  <si>
    <t>IDM Grabag</t>
  </si>
  <si>
    <t>YM68200971</t>
  </si>
  <si>
    <t>4849</t>
  </si>
  <si>
    <t>ZY3H</t>
  </si>
  <si>
    <t>IDM Glagahsari II</t>
  </si>
  <si>
    <t>YM68200654</t>
  </si>
  <si>
    <t>4850</t>
  </si>
  <si>
    <t>ZY3J</t>
  </si>
  <si>
    <t>Alfa Dagen Yogyakarta</t>
  </si>
  <si>
    <t>YM68201065</t>
  </si>
  <si>
    <t>4851</t>
  </si>
  <si>
    <t>ZY3K</t>
  </si>
  <si>
    <t>SPBU CO 4155101 Baciro</t>
  </si>
  <si>
    <t>YM68201006</t>
  </si>
  <si>
    <t>4852</t>
  </si>
  <si>
    <t>ZY3L</t>
  </si>
  <si>
    <t>IDM Janti</t>
  </si>
  <si>
    <t>YM68201112</t>
  </si>
  <si>
    <t>4853</t>
  </si>
  <si>
    <t>ZY3M</t>
  </si>
  <si>
    <t>SPBU Kalitirto</t>
  </si>
  <si>
    <t>YM68200882</t>
  </si>
  <si>
    <t>4854</t>
  </si>
  <si>
    <t>ZY3N</t>
  </si>
  <si>
    <t>IDM Tlogoadi Sleman</t>
  </si>
  <si>
    <t>YM68200945</t>
  </si>
  <si>
    <t>4855</t>
  </si>
  <si>
    <t>ZY3P</t>
  </si>
  <si>
    <t>IDM Margorejo Tempel</t>
  </si>
  <si>
    <t>YM68200972</t>
  </si>
  <si>
    <t>4856</t>
  </si>
  <si>
    <t>ZY3Q</t>
  </si>
  <si>
    <t>Alfa Karanganom</t>
  </si>
  <si>
    <t>YM68200706</t>
  </si>
  <si>
    <t>4857</t>
  </si>
  <si>
    <t>ZY3R</t>
  </si>
  <si>
    <t>CK Gatic Condongsari</t>
  </si>
  <si>
    <t>YM68200904</t>
  </si>
  <si>
    <t>4858</t>
  </si>
  <si>
    <t>ZY3T</t>
  </si>
  <si>
    <t>Alfa Wates Km 3</t>
  </si>
  <si>
    <t>YM68201126</t>
  </si>
  <si>
    <t>4859</t>
  </si>
  <si>
    <t>ZY3U</t>
  </si>
  <si>
    <t>Alfa Nulis</t>
  </si>
  <si>
    <t>YM68200974</t>
  </si>
  <si>
    <t>4860</t>
  </si>
  <si>
    <t>ZY3V</t>
  </si>
  <si>
    <t>Alfa Soegiyopranoto</t>
  </si>
  <si>
    <t>YM68200587</t>
  </si>
  <si>
    <t>4861</t>
  </si>
  <si>
    <t>ZY3W</t>
  </si>
  <si>
    <t>IDM Sumarwi</t>
  </si>
  <si>
    <t>YM68200704</t>
  </si>
  <si>
    <t>4862</t>
  </si>
  <si>
    <t>ZY3X</t>
  </si>
  <si>
    <t>IDM Diponegoro K Progo</t>
  </si>
  <si>
    <t>YM68200889</t>
  </si>
  <si>
    <t>4863</t>
  </si>
  <si>
    <t>ZY3Z</t>
  </si>
  <si>
    <t>IDM Bantulan Sleman</t>
  </si>
  <si>
    <t>YM68200967</t>
  </si>
  <si>
    <t>4864</t>
  </si>
  <si>
    <t>ZY40</t>
  </si>
  <si>
    <t>IDM Mampang Sawangan</t>
  </si>
  <si>
    <t>YK20200550</t>
  </si>
  <si>
    <t>4865</t>
  </si>
  <si>
    <t>ZY41</t>
  </si>
  <si>
    <t>IDM Plus Eco Pekapuran 2</t>
  </si>
  <si>
    <t>YK20200549</t>
  </si>
  <si>
    <t>4866</t>
  </si>
  <si>
    <t>ZY42</t>
  </si>
  <si>
    <t>IDM Sanyo Depok</t>
  </si>
  <si>
    <t>YK20200193</t>
  </si>
  <si>
    <t>4867</t>
  </si>
  <si>
    <t>ZY43</t>
  </si>
  <si>
    <t>IDM Simpang Auri Depok</t>
  </si>
  <si>
    <t>YK20200302</t>
  </si>
  <si>
    <t>4868</t>
  </si>
  <si>
    <t>ZY44</t>
  </si>
  <si>
    <t>IDM Sulawesi Raya Depok</t>
  </si>
  <si>
    <t>YK20200292</t>
  </si>
  <si>
    <t>4869</t>
  </si>
  <si>
    <t>ZY45</t>
  </si>
  <si>
    <t>IDM Tole Iskandar 1 Depok</t>
  </si>
  <si>
    <t>YK20200277</t>
  </si>
  <si>
    <t>4870</t>
  </si>
  <si>
    <t>ZY46</t>
  </si>
  <si>
    <t>IDM Kamp Bulak Cipayung</t>
  </si>
  <si>
    <t>YK20200377</t>
  </si>
  <si>
    <t>4871</t>
  </si>
  <si>
    <t>ZY47</t>
  </si>
  <si>
    <t>IDM Hybrid Bukit Rivaria</t>
  </si>
  <si>
    <t>YK20200225</t>
  </si>
  <si>
    <t>4872</t>
  </si>
  <si>
    <t>ZY48</t>
  </si>
  <si>
    <t>IDM Kemakmuran</t>
  </si>
  <si>
    <t>YK20200236</t>
  </si>
  <si>
    <t>4873</t>
  </si>
  <si>
    <t>ZY49</t>
  </si>
  <si>
    <t>Citra Sawangan Residence</t>
  </si>
  <si>
    <t>YK20200209</t>
  </si>
  <si>
    <t>4874</t>
  </si>
  <si>
    <t>ZY50</t>
  </si>
  <si>
    <t>YK20200265</t>
  </si>
  <si>
    <t>4875</t>
  </si>
  <si>
    <t>ZY51</t>
  </si>
  <si>
    <t>Superindo Depok Town Center CRM 1</t>
  </si>
  <si>
    <t>YK20200319</t>
  </si>
  <si>
    <t>4876</t>
  </si>
  <si>
    <t>ZY53</t>
  </si>
  <si>
    <t>Indomaret Villa Gading Harapan Raya CRM 1</t>
  </si>
  <si>
    <t>YK20200577</t>
  </si>
  <si>
    <t>4877</t>
  </si>
  <si>
    <t>ZY54</t>
  </si>
  <si>
    <t>Alfa Seroja III</t>
  </si>
  <si>
    <t>YK20200607</t>
  </si>
  <si>
    <t>4878</t>
  </si>
  <si>
    <t>ZY55</t>
  </si>
  <si>
    <t>CeriaM Bukit Cengkeh</t>
  </si>
  <si>
    <t>YK20200572</t>
  </si>
  <si>
    <t>4879</t>
  </si>
  <si>
    <t>ZY56</t>
  </si>
  <si>
    <t>Alfa Summarecon Bekasi</t>
  </si>
  <si>
    <t>YK20200275</t>
  </si>
  <si>
    <t>4880</t>
  </si>
  <si>
    <t>ZY57</t>
  </si>
  <si>
    <t>IDM Kranggan Tangsel</t>
  </si>
  <si>
    <t>YK20200131</t>
  </si>
  <si>
    <t>4881</t>
  </si>
  <si>
    <t>ZY58</t>
  </si>
  <si>
    <t>IDM Pala Raya Tangsel</t>
  </si>
  <si>
    <t>YK20200525</t>
  </si>
  <si>
    <t>4882</t>
  </si>
  <si>
    <t>ZY60</t>
  </si>
  <si>
    <t>Alfa Swatantra II</t>
  </si>
  <si>
    <t>YK20200287</t>
  </si>
  <si>
    <t>4883</t>
  </si>
  <si>
    <t>ZY61</t>
  </si>
  <si>
    <t>Alfa Trace Yogie VII</t>
  </si>
  <si>
    <t>YK20200274</t>
  </si>
  <si>
    <t>4884</t>
  </si>
  <si>
    <t>ZY62</t>
  </si>
  <si>
    <t>AlfaMd A Salim Bekasi</t>
  </si>
  <si>
    <t>YK20200278</t>
  </si>
  <si>
    <t>4885</t>
  </si>
  <si>
    <t>ZY63</t>
  </si>
  <si>
    <t>YK20200314</t>
  </si>
  <si>
    <t>4886</t>
  </si>
  <si>
    <t>ZY64</t>
  </si>
  <si>
    <t>AlfaMd Bintara Jaya</t>
  </si>
  <si>
    <t>YK20200234</t>
  </si>
  <si>
    <t>4887</t>
  </si>
  <si>
    <t>ZY65</t>
  </si>
  <si>
    <t>AlfaMd Dasa Darma</t>
  </si>
  <si>
    <t>YK20200324</t>
  </si>
  <si>
    <t>4888</t>
  </si>
  <si>
    <t>ZY66</t>
  </si>
  <si>
    <t>AlfaMd Harapan Baru</t>
  </si>
  <si>
    <t>YK20200184</t>
  </si>
  <si>
    <t>ZY67</t>
  </si>
  <si>
    <t>YK20200116</t>
  </si>
  <si>
    <t>4890</t>
  </si>
  <si>
    <t>ZY69</t>
  </si>
  <si>
    <t>AlfaMd Ir Juanda Bekasi</t>
  </si>
  <si>
    <t>YK20200535</t>
  </si>
  <si>
    <t>4891</t>
  </si>
  <si>
    <t>ZY70</t>
  </si>
  <si>
    <t>AlfaMd Jati Ranggon Bks</t>
  </si>
  <si>
    <t>YK20200304</t>
  </si>
  <si>
    <t>ZY72</t>
  </si>
  <si>
    <t>Superindo Express Beji</t>
  </si>
  <si>
    <t>YK20200384</t>
  </si>
  <si>
    <t>4893</t>
  </si>
  <si>
    <t>ZY73</t>
  </si>
  <si>
    <t>Superindo Ciputat</t>
  </si>
  <si>
    <t>YK20200092</t>
  </si>
  <si>
    <t>4894</t>
  </si>
  <si>
    <t>ZY75</t>
  </si>
  <si>
    <t>Superindo Sarua Tangsel</t>
  </si>
  <si>
    <t>YK20200178</t>
  </si>
  <si>
    <t>4895</t>
  </si>
  <si>
    <t>ZY76</t>
  </si>
  <si>
    <t>IDM Plus Grand Boulevard</t>
  </si>
  <si>
    <t>YK20200290</t>
  </si>
  <si>
    <t>4896</t>
  </si>
  <si>
    <t>ZY77</t>
  </si>
  <si>
    <t>IDM Simpang Cicau Raya</t>
  </si>
  <si>
    <t>YK20200297</t>
  </si>
  <si>
    <t>4897</t>
  </si>
  <si>
    <t>ZY78</t>
  </si>
  <si>
    <t>IDM Sukadanau Cikarang</t>
  </si>
  <si>
    <t>YK20200189</t>
  </si>
  <si>
    <t>4898</t>
  </si>
  <si>
    <t>ZY79</t>
  </si>
  <si>
    <t>AlfaMd Raya Hankam</t>
  </si>
  <si>
    <t>YK20200136</t>
  </si>
  <si>
    <t>4899</t>
  </si>
  <si>
    <t>ZY80</t>
  </si>
  <si>
    <t>YK20200197</t>
  </si>
  <si>
    <t>4900</t>
  </si>
  <si>
    <t>ZY81</t>
  </si>
  <si>
    <t>Alfamidi Cendrawasih Tang Sel CRM 1</t>
  </si>
  <si>
    <t>YK20200449</t>
  </si>
  <si>
    <t>ZY82</t>
  </si>
  <si>
    <t>YK20200151</t>
  </si>
  <si>
    <t>4902</t>
  </si>
  <si>
    <t>ZY83</t>
  </si>
  <si>
    <t>Alfa Tegal Rotan</t>
  </si>
  <si>
    <t>YK20200247</t>
  </si>
  <si>
    <t>4903</t>
  </si>
  <si>
    <t>ZY84</t>
  </si>
  <si>
    <t>IDM Wijaya Kusuma</t>
  </si>
  <si>
    <t>YK20200261</t>
  </si>
  <si>
    <t>4904</t>
  </si>
  <si>
    <t>ZY85</t>
  </si>
  <si>
    <t>AlfaMd Raya Setu</t>
  </si>
  <si>
    <t>YK20200400</t>
  </si>
  <si>
    <t>4905</t>
  </si>
  <si>
    <t>ZY86</t>
  </si>
  <si>
    <t>IDM Akses Tol Cikarang</t>
  </si>
  <si>
    <t>YK20200257</t>
  </si>
  <si>
    <t>4906</t>
  </si>
  <si>
    <t>ZY87</t>
  </si>
  <si>
    <t>IDM Armed II Bekasi</t>
  </si>
  <si>
    <t>YK20200629</t>
  </si>
  <si>
    <t>4907</t>
  </si>
  <si>
    <t>ZY89</t>
  </si>
  <si>
    <t>IDM Bintara Raya</t>
  </si>
  <si>
    <t>YK20200121</t>
  </si>
  <si>
    <t>4908</t>
  </si>
  <si>
    <t>ZY90</t>
  </si>
  <si>
    <t>IDM Boulevard Hijau Raya</t>
  </si>
  <si>
    <t>YK20200575</t>
  </si>
  <si>
    <t>4909</t>
  </si>
  <si>
    <t>ZY91</t>
  </si>
  <si>
    <t>IDM Blv Timur 39 Klp Gdg</t>
  </si>
  <si>
    <t>YK20200154</t>
  </si>
  <si>
    <t>4910</t>
  </si>
  <si>
    <t>ZY92</t>
  </si>
  <si>
    <t>IDM Bumi Sani Permai Bks</t>
  </si>
  <si>
    <t>YK20200259</t>
  </si>
  <si>
    <t>4911</t>
  </si>
  <si>
    <t>ZY93</t>
  </si>
  <si>
    <t>IDM Caman BougenVille Bks</t>
  </si>
  <si>
    <t>YK20200186</t>
  </si>
  <si>
    <t>4912</t>
  </si>
  <si>
    <t>ZY94</t>
  </si>
  <si>
    <t>Indomaret Alternatif Cibubur CRM 1</t>
  </si>
  <si>
    <t>YK20200150</t>
  </si>
  <si>
    <t>4913</t>
  </si>
  <si>
    <t>ZY95</t>
  </si>
  <si>
    <t>AlfaMd Mangun Jaya Bks</t>
  </si>
  <si>
    <t>YK20200216</t>
  </si>
  <si>
    <t>4914</t>
  </si>
  <si>
    <t>ZY96</t>
  </si>
  <si>
    <t>YK20200098</t>
  </si>
  <si>
    <t>4915</t>
  </si>
  <si>
    <t>ZY97</t>
  </si>
  <si>
    <t>AlfaMd Mutiara Gdg Timur</t>
  </si>
  <si>
    <t>YK20200246</t>
  </si>
  <si>
    <t>4916</t>
  </si>
  <si>
    <t>ZY99</t>
  </si>
  <si>
    <t>AlfaMd Pondok Ungu</t>
  </si>
  <si>
    <t>YK20200326</t>
  </si>
  <si>
    <t>4919</t>
  </si>
  <si>
    <t>ZZ01</t>
  </si>
  <si>
    <t>YK20200285</t>
  </si>
  <si>
    <t>4920</t>
  </si>
  <si>
    <t>ZZ02</t>
  </si>
  <si>
    <t>IDM Kaliabang Tengah II</t>
  </si>
  <si>
    <t>YK20200266</t>
  </si>
  <si>
    <t>4921</t>
  </si>
  <si>
    <t>ZZ03</t>
  </si>
  <si>
    <t>IDM Ki Mangun Sarkoro</t>
  </si>
  <si>
    <t>YK20200309</t>
  </si>
  <si>
    <t>4922</t>
  </si>
  <si>
    <t>ZZ04</t>
  </si>
  <si>
    <t>IDM Kusuma Timur Ry Bks</t>
  </si>
  <si>
    <t>YK20200263</t>
  </si>
  <si>
    <t>4923</t>
  </si>
  <si>
    <t>ZZ05</t>
  </si>
  <si>
    <t>IDM Letnan Arsyad II Bks</t>
  </si>
  <si>
    <t>YK20200322</t>
  </si>
  <si>
    <t>4924</t>
  </si>
  <si>
    <t>ZZ07</t>
  </si>
  <si>
    <t>IDM Margahayu Raya Bks</t>
  </si>
  <si>
    <t>YK20200282</t>
  </si>
  <si>
    <t>4925</t>
  </si>
  <si>
    <t>ZZ08</t>
  </si>
  <si>
    <t>IDM Pasadena Bekasi</t>
  </si>
  <si>
    <t>YK20200123</t>
  </si>
  <si>
    <t>4926</t>
  </si>
  <si>
    <t>ZZ09</t>
  </si>
  <si>
    <t>IDM Pasir Gombong II Bks</t>
  </si>
  <si>
    <t>YK20200420</t>
  </si>
  <si>
    <t>4927</t>
  </si>
  <si>
    <t>ZZ11</t>
  </si>
  <si>
    <t>IDM Perum Bumi Anggrek</t>
  </si>
  <si>
    <t>YK20200215</t>
  </si>
  <si>
    <t>4928</t>
  </si>
  <si>
    <t>ZZ12</t>
  </si>
  <si>
    <t>IDM Plus Duta Indah Bks</t>
  </si>
  <si>
    <t>YK20200249</t>
  </si>
  <si>
    <t>4929</t>
  </si>
  <si>
    <t>ZZ13</t>
  </si>
  <si>
    <t>YK20200210</t>
  </si>
  <si>
    <t>4930</t>
  </si>
  <si>
    <t>ZZ14</t>
  </si>
  <si>
    <t>IDM De Oasis Bekasi</t>
  </si>
  <si>
    <t>YK20200262</t>
  </si>
  <si>
    <t>4931</t>
  </si>
  <si>
    <t>ZZ15</t>
  </si>
  <si>
    <t>IDM Duta Bumi Bekasi</t>
  </si>
  <si>
    <t>YK20200379</t>
  </si>
  <si>
    <t>4932</t>
  </si>
  <si>
    <t>ZZ16</t>
  </si>
  <si>
    <t>IDM Harapan Indah IV Bks</t>
  </si>
  <si>
    <t>YK20200159</t>
  </si>
  <si>
    <t>4933</t>
  </si>
  <si>
    <t>ZZ17</t>
  </si>
  <si>
    <t>IDM Harapan Indah Raya</t>
  </si>
  <si>
    <t>YK20200368</t>
  </si>
  <si>
    <t>4934</t>
  </si>
  <si>
    <t>ZZ19</t>
  </si>
  <si>
    <t>IDM Jatimulya Baru Bekasi</t>
  </si>
  <si>
    <t>YK20200325</t>
  </si>
  <si>
    <t>4935</t>
  </si>
  <si>
    <t>ZZ20</t>
  </si>
  <si>
    <t>IDM Juanda Raya Bekasi</t>
  </si>
  <si>
    <t>YK20200491</t>
  </si>
  <si>
    <t>4936</t>
  </si>
  <si>
    <t>ZZ21</t>
  </si>
  <si>
    <t>IDM Plus Narogong</t>
  </si>
  <si>
    <t>YK20200514</t>
  </si>
  <si>
    <t>4937</t>
  </si>
  <si>
    <t>ZZ25</t>
  </si>
  <si>
    <t>IDM Pulo Ribung Raya</t>
  </si>
  <si>
    <t>YK20200155</t>
  </si>
  <si>
    <t>4938</t>
  </si>
  <si>
    <t>ZZ26</t>
  </si>
  <si>
    <t>IDM Rest Area KM 39 Bks</t>
  </si>
  <si>
    <t>YK20200500</t>
  </si>
  <si>
    <t>ZZ29</t>
  </si>
  <si>
    <t>IDM Sakura Regency Bks</t>
  </si>
  <si>
    <t>YK20200303</t>
  </si>
  <si>
    <t>4940</t>
  </si>
  <si>
    <t>ZZ2A</t>
  </si>
  <si>
    <t>Mitra Depstore Krganyar</t>
  </si>
  <si>
    <t>YM68201199</t>
  </si>
  <si>
    <t>4941</t>
  </si>
  <si>
    <t>ZZ2B</t>
  </si>
  <si>
    <t>Superindo Colomadu</t>
  </si>
  <si>
    <t>YM68200664</t>
  </si>
  <si>
    <t>4942</t>
  </si>
  <si>
    <t>ZZ2C</t>
  </si>
  <si>
    <t>Alfa Garuda Square</t>
  </si>
  <si>
    <t>YM68200960</t>
  </si>
  <si>
    <t>4943</t>
  </si>
  <si>
    <t>ZZ2D</t>
  </si>
  <si>
    <t>IDM Kolonel Sugiono</t>
  </si>
  <si>
    <t>YM68200929</t>
  </si>
  <si>
    <t>4944</t>
  </si>
  <si>
    <t>ZZ2E</t>
  </si>
  <si>
    <t>IDM Suprapto Surakarta</t>
  </si>
  <si>
    <t>YM68201200</t>
  </si>
  <si>
    <t>4945</t>
  </si>
  <si>
    <t>ZZ2F</t>
  </si>
  <si>
    <t>Tomira KUD Harapan IDM</t>
  </si>
  <si>
    <t>YM68200948</t>
  </si>
  <si>
    <t>4946</t>
  </si>
  <si>
    <t>ZZ2H</t>
  </si>
  <si>
    <t>Alfa Bramen</t>
  </si>
  <si>
    <t>YM68200942</t>
  </si>
  <si>
    <t>4947</t>
  </si>
  <si>
    <t>ZZ2J</t>
  </si>
  <si>
    <t>Mitra Depstore Klaten</t>
  </si>
  <si>
    <t>YM68201101</t>
  </si>
  <si>
    <t>4948</t>
  </si>
  <si>
    <t>ZZ2L</t>
  </si>
  <si>
    <t>Galaxy Dept Store</t>
  </si>
  <si>
    <t>YM68201119</t>
  </si>
  <si>
    <t>4949</t>
  </si>
  <si>
    <t>ZZ2M</t>
  </si>
  <si>
    <t>IDM Palur</t>
  </si>
  <si>
    <t>YM68201198</t>
  </si>
  <si>
    <t>4950</t>
  </si>
  <si>
    <t>ZZ2N</t>
  </si>
  <si>
    <t>IDM Tasikmadu</t>
  </si>
  <si>
    <t>YM68201149</t>
  </si>
  <si>
    <t>4951</t>
  </si>
  <si>
    <t>ZZ2P</t>
  </si>
  <si>
    <t>Alfa Umban Sari</t>
  </si>
  <si>
    <t>YM68201164</t>
  </si>
  <si>
    <t>4952</t>
  </si>
  <si>
    <t>ZZ2Q</t>
  </si>
  <si>
    <t>IDM Hangtuah Pkb</t>
  </si>
  <si>
    <t>YM68201197</t>
  </si>
  <si>
    <t>4953</t>
  </si>
  <si>
    <t>ZZ2R</t>
  </si>
  <si>
    <t>IDM Hang Tuah 339</t>
  </si>
  <si>
    <t>YM68200994</t>
  </si>
  <si>
    <t>4954</t>
  </si>
  <si>
    <t>ZZ2T</t>
  </si>
  <si>
    <t>Alfa Sri Meranti</t>
  </si>
  <si>
    <t>YM68201038</t>
  </si>
  <si>
    <t>4955</t>
  </si>
  <si>
    <t>ZZ2V</t>
  </si>
  <si>
    <t>IDM Riau 7</t>
  </si>
  <si>
    <t>YM68201095</t>
  </si>
  <si>
    <t>4956</t>
  </si>
  <si>
    <t>ZZ2W</t>
  </si>
  <si>
    <t>SPBU SM Amien</t>
  </si>
  <si>
    <t>YM68201120</t>
  </si>
  <si>
    <t>4957</t>
  </si>
  <si>
    <t>ZZ2X</t>
  </si>
  <si>
    <t>Alfa Hang Tuah</t>
  </si>
  <si>
    <t>YM68201125</t>
  </si>
  <si>
    <t>4958</t>
  </si>
  <si>
    <t>ZZ2Y</t>
  </si>
  <si>
    <t>Indojaya Mini Mart Dumai</t>
  </si>
  <si>
    <t>YM68201133</t>
  </si>
  <si>
    <t>4959</t>
  </si>
  <si>
    <t>ZZ2Z</t>
  </si>
  <si>
    <t>Alfa Hangtuah I Duri</t>
  </si>
  <si>
    <t>YM68200900</t>
  </si>
  <si>
    <t>4960</t>
  </si>
  <si>
    <t>ZZ30</t>
  </si>
  <si>
    <t>IDM SBS TO8L Bekasi</t>
  </si>
  <si>
    <t>YK20200318</t>
  </si>
  <si>
    <t>4961</t>
  </si>
  <si>
    <t>ZZ32</t>
  </si>
  <si>
    <t>IDM Sukaresmi</t>
  </si>
  <si>
    <t>YK20200407</t>
  </si>
  <si>
    <t>4962</t>
  </si>
  <si>
    <t>ZZ33</t>
  </si>
  <si>
    <t>DanDan Sentosa Raya</t>
  </si>
  <si>
    <t>YK20200389</t>
  </si>
  <si>
    <t>4963</t>
  </si>
  <si>
    <t>ZZ34</t>
  </si>
  <si>
    <t>DanDan Pondok Duta</t>
  </si>
  <si>
    <t>YK20200492</t>
  </si>
  <si>
    <t>ZZ35</t>
  </si>
  <si>
    <t>YK20200571</t>
  </si>
  <si>
    <t>4965</t>
  </si>
  <si>
    <t>ZZ37</t>
  </si>
  <si>
    <t>DanDan Villa Dago</t>
  </si>
  <si>
    <t>YK20200289</t>
  </si>
  <si>
    <t>4966</t>
  </si>
  <si>
    <t>ZZ38</t>
  </si>
  <si>
    <t>DanDan Beji Depok</t>
  </si>
  <si>
    <t>YK20200295</t>
  </si>
  <si>
    <t>4967</t>
  </si>
  <si>
    <t>ZZ39</t>
  </si>
  <si>
    <t>DanDan Keadilan</t>
  </si>
  <si>
    <t>YK20200573</t>
  </si>
  <si>
    <t>4968</t>
  </si>
  <si>
    <t>ZZ3A</t>
  </si>
  <si>
    <t>SPBU CO Sei Ladi</t>
  </si>
  <si>
    <t>YM68200865</t>
  </si>
  <si>
    <t>4969</t>
  </si>
  <si>
    <t>ZZ3B</t>
  </si>
  <si>
    <t>YM68200680</t>
  </si>
  <si>
    <t>4970</t>
  </si>
  <si>
    <t>ZZ3C</t>
  </si>
  <si>
    <t>Irian Spm Tebing Tinggi</t>
  </si>
  <si>
    <t>YM68200825</t>
  </si>
  <si>
    <t>4971</t>
  </si>
  <si>
    <t>ZZ3D</t>
  </si>
  <si>
    <t>Alfa Kampung Pon</t>
  </si>
  <si>
    <t>YM68200968</t>
  </si>
  <si>
    <t>4972</t>
  </si>
  <si>
    <t>ZZ3E</t>
  </si>
  <si>
    <t>Kadaipapi</t>
  </si>
  <si>
    <t>YM68200831</t>
  </si>
  <si>
    <t>4973</t>
  </si>
  <si>
    <t>ZZ3F</t>
  </si>
  <si>
    <t>Yoga Mart</t>
  </si>
  <si>
    <t>YM68200853</t>
  </si>
  <si>
    <t>4974</t>
  </si>
  <si>
    <t>ZZ3H</t>
  </si>
  <si>
    <t>SPBU CO Mata Air Padang</t>
  </si>
  <si>
    <t>YM68200886</t>
  </si>
  <si>
    <t>4975</t>
  </si>
  <si>
    <t>ZZ3J</t>
  </si>
  <si>
    <t>IDM Hasan II</t>
  </si>
  <si>
    <t>YM68200918</t>
  </si>
  <si>
    <t>4976</t>
  </si>
  <si>
    <t>ZZ3L</t>
  </si>
  <si>
    <t>Apotek Padma Solo</t>
  </si>
  <si>
    <t>YM68201196</t>
  </si>
  <si>
    <t>4977</t>
  </si>
  <si>
    <t>ZZ3M</t>
  </si>
  <si>
    <t>Apotek Widuran Solo</t>
  </si>
  <si>
    <t>YM68201082</t>
  </si>
  <si>
    <t>4978</t>
  </si>
  <si>
    <t>ZZ3P</t>
  </si>
  <si>
    <t>IDM Kartasura</t>
  </si>
  <si>
    <t>YM68201131</t>
  </si>
  <si>
    <t>4979</t>
  </si>
  <si>
    <t>ZZ3Q</t>
  </si>
  <si>
    <t>Alfa Manang</t>
  </si>
  <si>
    <t>YM68200725</t>
  </si>
  <si>
    <t>4980</t>
  </si>
  <si>
    <t>ZZ3R</t>
  </si>
  <si>
    <t>Toko Belva</t>
  </si>
  <si>
    <t>YM68200837</t>
  </si>
  <si>
    <t>4981</t>
  </si>
  <si>
    <t>ZZ3T</t>
  </si>
  <si>
    <t>Alfa Psr Lama Juwana</t>
  </si>
  <si>
    <t>YM68200692</t>
  </si>
  <si>
    <t>4982</t>
  </si>
  <si>
    <t>ZZ3U</t>
  </si>
  <si>
    <t>Alfa W Hasyim</t>
  </si>
  <si>
    <t>YM68200870</t>
  </si>
  <si>
    <t>ZZ3V</t>
  </si>
  <si>
    <t>IDM Alun Alun Pekalongan</t>
  </si>
  <si>
    <t>YM68200898</t>
  </si>
  <si>
    <t>4984</t>
  </si>
  <si>
    <t>ZZ3W</t>
  </si>
  <si>
    <t>IDM Agus Salim V Jambi</t>
  </si>
  <si>
    <t>YM68200802</t>
  </si>
  <si>
    <t>4985</t>
  </si>
  <si>
    <t>ZZ3X</t>
  </si>
  <si>
    <t>IDM Sultan Syahril Jambi</t>
  </si>
  <si>
    <t>YM68200829</t>
  </si>
  <si>
    <t>4986</t>
  </si>
  <si>
    <t>ZZ3Y</t>
  </si>
  <si>
    <t>Asoka</t>
  </si>
  <si>
    <t>YM68200848</t>
  </si>
  <si>
    <t>ZZ3Z</t>
  </si>
  <si>
    <t>Gramedia Pangkal Pinang</t>
  </si>
  <si>
    <t>YM68200777</t>
  </si>
  <si>
    <t>4988</t>
  </si>
  <si>
    <t>ZZ41</t>
  </si>
  <si>
    <t>YK20200597</t>
  </si>
  <si>
    <t>4989</t>
  </si>
  <si>
    <t>ZZ42</t>
  </si>
  <si>
    <t>IDM Duri Kepa Jakarta</t>
  </si>
  <si>
    <t>YK20200576</t>
  </si>
  <si>
    <t>ZZ43</t>
  </si>
  <si>
    <t>Lippo Plaza Jember</t>
  </si>
  <si>
    <t>YK20200578</t>
  </si>
  <si>
    <t>4991</t>
  </si>
  <si>
    <t>ZZ44</t>
  </si>
  <si>
    <t>Indomaret Letjend S. Parman Malang CRM 1</t>
  </si>
  <si>
    <t>YK20200372</t>
  </si>
  <si>
    <t>4992</t>
  </si>
  <si>
    <t>ZZ46</t>
  </si>
  <si>
    <t>IDM Danau Kerinci</t>
  </si>
  <si>
    <t>YK20200619</t>
  </si>
  <si>
    <t>4993</t>
  </si>
  <si>
    <t>ZZ47</t>
  </si>
  <si>
    <t>Indomaret Nusa Kambangan CRM 1</t>
  </si>
  <si>
    <t>YK20200230</t>
  </si>
  <si>
    <t>4994</t>
  </si>
  <si>
    <t>ZZ48</t>
  </si>
  <si>
    <t>Malang City Point</t>
  </si>
  <si>
    <t>YK20200536</t>
  </si>
  <si>
    <t>4995</t>
  </si>
  <si>
    <t>ZZ49</t>
  </si>
  <si>
    <t>Cyber Mall</t>
  </si>
  <si>
    <t>YK20200617</t>
  </si>
  <si>
    <t>4997</t>
  </si>
  <si>
    <t>ZZ4C</t>
  </si>
  <si>
    <t>IDM Singoprono</t>
  </si>
  <si>
    <t>YM68200842</t>
  </si>
  <si>
    <t>4998</t>
  </si>
  <si>
    <t>ZZ4D</t>
  </si>
  <si>
    <t>IDM Kalimantan VIII Bkl</t>
  </si>
  <si>
    <t>YM68201129</t>
  </si>
  <si>
    <t>4999</t>
  </si>
  <si>
    <t>ZZ4E</t>
  </si>
  <si>
    <t>IDM Aek Kanopan</t>
  </si>
  <si>
    <t>YM68200963</t>
  </si>
  <si>
    <t>5000</t>
  </si>
  <si>
    <t>ZZ4H</t>
  </si>
  <si>
    <t>Trans Studio Mal Makassar</t>
  </si>
  <si>
    <t>YM68200920</t>
  </si>
  <si>
    <t>5001</t>
  </si>
  <si>
    <t>ZZ4J</t>
  </si>
  <si>
    <t>YM68200955</t>
  </si>
  <si>
    <t>5002</t>
  </si>
  <si>
    <t>ZZ4K</t>
  </si>
  <si>
    <t>SPBU CO Slamet Riyadi</t>
  </si>
  <si>
    <t>YM68200884</t>
  </si>
  <si>
    <t>5003</t>
  </si>
  <si>
    <t>ZZ4L</t>
  </si>
  <si>
    <t>SPBU CO Kusumabangsa</t>
  </si>
  <si>
    <t>YM68200899</t>
  </si>
  <si>
    <t>5004</t>
  </si>
  <si>
    <t>ZZ4M</t>
  </si>
  <si>
    <t>Toko Tambun Bungai</t>
  </si>
  <si>
    <t>YM68200952</t>
  </si>
  <si>
    <t>5005</t>
  </si>
  <si>
    <t>ZZ4N</t>
  </si>
  <si>
    <t>UFO Palangkaraya</t>
  </si>
  <si>
    <t>YM68200799</t>
  </si>
  <si>
    <t>5006</t>
  </si>
  <si>
    <t>ZZ4P</t>
  </si>
  <si>
    <t>IDM G Obos Palangkaraya</t>
  </si>
  <si>
    <t>YM68200885</t>
  </si>
  <si>
    <t>5007</t>
  </si>
  <si>
    <t>ZZ4Q</t>
  </si>
  <si>
    <t>Alfa Seth Adjie Pky</t>
  </si>
  <si>
    <t>YM68200832</t>
  </si>
  <si>
    <t>5008</t>
  </si>
  <si>
    <t>ZZ4R</t>
  </si>
  <si>
    <t>IDM Yos Sudarso III Sgtta</t>
  </si>
  <si>
    <t>YM68200953</t>
  </si>
  <si>
    <t>5009</t>
  </si>
  <si>
    <t>ZZ4T</t>
  </si>
  <si>
    <t>AlfaMd Pesut</t>
  </si>
  <si>
    <t>YM68200943</t>
  </si>
  <si>
    <t>5010</t>
  </si>
  <si>
    <t>ZZ4U</t>
  </si>
  <si>
    <t>IDM HM Arsyad</t>
  </si>
  <si>
    <t>YM68200919</t>
  </si>
  <si>
    <t>5011</t>
  </si>
  <si>
    <t>ZZ4V</t>
  </si>
  <si>
    <t>Alfa HM Arsyad</t>
  </si>
  <si>
    <t>YM68200950</t>
  </si>
  <si>
    <t>5012</t>
  </si>
  <si>
    <t>ZZ4W</t>
  </si>
  <si>
    <t>Alfa A Yani Km 25 Bjbaru</t>
  </si>
  <si>
    <t>YM68200897</t>
  </si>
  <si>
    <t>5013</t>
  </si>
  <si>
    <t>ZZ4X</t>
  </si>
  <si>
    <t>Alfa A Yani Km 23 Bjbaru</t>
  </si>
  <si>
    <t>YM68200956</t>
  </si>
  <si>
    <t>5014</t>
  </si>
  <si>
    <t>ZZ4Y</t>
  </si>
  <si>
    <t>IDM Tlogosari Raya</t>
  </si>
  <si>
    <t>YM68200705</t>
  </si>
  <si>
    <t>ZZ4Z</t>
  </si>
  <si>
    <t>YM68200803</t>
  </si>
  <si>
    <t>5016</t>
  </si>
  <si>
    <t>ZZ50</t>
  </si>
  <si>
    <t>YK20200540</t>
  </si>
  <si>
    <t>5017</t>
  </si>
  <si>
    <t>ZZ51</t>
  </si>
  <si>
    <t>Alfa Jeru Tumpang</t>
  </si>
  <si>
    <t>YK20200543</t>
  </si>
  <si>
    <t>5018</t>
  </si>
  <si>
    <t>ZZ52</t>
  </si>
  <si>
    <t>Alfa Kendalpayak</t>
  </si>
  <si>
    <t>YK20200281</t>
  </si>
  <si>
    <t>5019</t>
  </si>
  <si>
    <t>ZZ55</t>
  </si>
  <si>
    <t>IDM Banjar Arum</t>
  </si>
  <si>
    <t>YK20200591</t>
  </si>
  <si>
    <t>5020</t>
  </si>
  <si>
    <t>ZZ56</t>
  </si>
  <si>
    <t>IDM Gadang II</t>
  </si>
  <si>
    <t>YK20200311</t>
  </si>
  <si>
    <t>5021</t>
  </si>
  <si>
    <t>ZZ57</t>
  </si>
  <si>
    <t>IDM Mulyorejo Malang</t>
  </si>
  <si>
    <t>YK20200296</t>
  </si>
  <si>
    <t>ZZ58</t>
  </si>
  <si>
    <t>YK20200138</t>
  </si>
  <si>
    <t>5023</t>
  </si>
  <si>
    <t>ZZ59</t>
  </si>
  <si>
    <t>IDM Raya PB Sudirman</t>
  </si>
  <si>
    <t>YK20200166</t>
  </si>
  <si>
    <t>5024</t>
  </si>
  <si>
    <t>ZZ61</t>
  </si>
  <si>
    <t>Genteng Kalisari</t>
  </si>
  <si>
    <t>YK20200414</t>
  </si>
  <si>
    <t>5025</t>
  </si>
  <si>
    <t>ZZ62</t>
  </si>
  <si>
    <t>IDM Banterang Banyuwangi</t>
  </si>
  <si>
    <t>YK20200142</t>
  </si>
  <si>
    <t>5026</t>
  </si>
  <si>
    <t>ZZ63</t>
  </si>
  <si>
    <t>IDM Baluwerti Kediri</t>
  </si>
  <si>
    <t>YK20200099</t>
  </si>
  <si>
    <t>5027</t>
  </si>
  <si>
    <t>ZZ64</t>
  </si>
  <si>
    <t>YK20200205</t>
  </si>
  <si>
    <t>ZZ65</t>
  </si>
  <si>
    <t>Diva Swalayan Kediri</t>
  </si>
  <si>
    <t>YK20200338</t>
  </si>
  <si>
    <t>ZZ66</t>
  </si>
  <si>
    <t>YK20200162</t>
  </si>
  <si>
    <t>5030</t>
  </si>
  <si>
    <t>ZZ67</t>
  </si>
  <si>
    <t>IDM Basuki Rahmat Bwi</t>
  </si>
  <si>
    <t>YK20200153</t>
  </si>
  <si>
    <t>5031</t>
  </si>
  <si>
    <t>ZZ68</t>
  </si>
  <si>
    <t>IDM Sumber Rejo Bwi</t>
  </si>
  <si>
    <t>YK20200146</t>
  </si>
  <si>
    <t>ZZ69</t>
  </si>
  <si>
    <t>Alfa Pare Kediri</t>
  </si>
  <si>
    <t>YK20200232</t>
  </si>
  <si>
    <t>5033</t>
  </si>
  <si>
    <t>ZZ6B</t>
  </si>
  <si>
    <t>Poris Indah</t>
  </si>
  <si>
    <t>YR25401617</t>
  </si>
  <si>
    <t>5034</t>
  </si>
  <si>
    <t>ZZ6C</t>
  </si>
  <si>
    <t>YR25401599</t>
  </si>
  <si>
    <t>5035</t>
  </si>
  <si>
    <t>ZZ6F</t>
  </si>
  <si>
    <t>AlfaMd Kalisari III</t>
  </si>
  <si>
    <t>YM68200225</t>
  </si>
  <si>
    <t>5036</t>
  </si>
  <si>
    <t>ZZ6U</t>
  </si>
  <si>
    <t>Alfa Cibeureum Cisarua</t>
  </si>
  <si>
    <t>YM68200319</t>
  </si>
  <si>
    <t>5037</t>
  </si>
  <si>
    <t>ZZ6W</t>
  </si>
  <si>
    <t>IDM Parakan I</t>
  </si>
  <si>
    <t>YM68200858</t>
  </si>
  <si>
    <t>5038</t>
  </si>
  <si>
    <t>ZZ6X</t>
  </si>
  <si>
    <t>AlfaMd Spr Cilodong</t>
  </si>
  <si>
    <t>YK20200273</t>
  </si>
  <si>
    <t>5039</t>
  </si>
  <si>
    <t>ZZ70</t>
  </si>
  <si>
    <t>IDM Pendem</t>
  </si>
  <si>
    <t>YK20200103</t>
  </si>
  <si>
    <t>5040</t>
  </si>
  <si>
    <t>ZZ71</t>
  </si>
  <si>
    <t>IDM Semeru Dampit</t>
  </si>
  <si>
    <t>YK20200126</t>
  </si>
  <si>
    <t>5041</t>
  </si>
  <si>
    <t>ZZ72</t>
  </si>
  <si>
    <t>IDM Slamet Riyadi Malang</t>
  </si>
  <si>
    <t>YK20200172</t>
  </si>
  <si>
    <t>5042</t>
  </si>
  <si>
    <t>ZZ73</t>
  </si>
  <si>
    <t>IDM Sukarno Hatta I Mlg</t>
  </si>
  <si>
    <t>YK20200117</t>
  </si>
  <si>
    <t>ZZ74</t>
  </si>
  <si>
    <t>IDM Pdk Blimbing Indah</t>
  </si>
  <si>
    <t>YK20200187</t>
  </si>
  <si>
    <t>5044</t>
  </si>
  <si>
    <t>ZZ7B</t>
  </si>
  <si>
    <t>AlfaMd DC Kalawat</t>
  </si>
  <si>
    <t>YM68200973</t>
  </si>
  <si>
    <t>5045</t>
  </si>
  <si>
    <t>ZZ7C</t>
  </si>
  <si>
    <t>AlfaMd Cendrawasih Tgr</t>
  </si>
  <si>
    <t>YM68200672</t>
  </si>
  <si>
    <t>5046</t>
  </si>
  <si>
    <t>ZZ7D</t>
  </si>
  <si>
    <t>Alfa M Kahfi III</t>
  </si>
  <si>
    <t>YM68200801</t>
  </si>
  <si>
    <t>5047</t>
  </si>
  <si>
    <t>ZZ7K</t>
  </si>
  <si>
    <t>YM68201168</t>
  </si>
  <si>
    <t>5048</t>
  </si>
  <si>
    <t>ZZ7L</t>
  </si>
  <si>
    <t>SPBU Broni</t>
  </si>
  <si>
    <t>YM68200833</t>
  </si>
  <si>
    <t>5049</t>
  </si>
  <si>
    <t>ZZ8N</t>
  </si>
  <si>
    <t>Alfa Pasar Labuan</t>
  </si>
  <si>
    <t>YM68200798</t>
  </si>
  <si>
    <t>5050</t>
  </si>
  <si>
    <t>ZZB2</t>
  </si>
  <si>
    <t>IDM Terusan Mojokerto</t>
  </si>
  <si>
    <t>YM68200788</t>
  </si>
  <si>
    <t>ZZE2</t>
  </si>
  <si>
    <t>Kalbis Institute</t>
  </si>
  <si>
    <t>YM68201083</t>
  </si>
  <si>
    <t>5052</t>
  </si>
  <si>
    <t>ZZH2</t>
  </si>
  <si>
    <t>Yogya Center</t>
  </si>
  <si>
    <t>YM68201130</t>
  </si>
  <si>
    <t>5053</t>
  </si>
  <si>
    <t>ZZJ2</t>
  </si>
  <si>
    <t>IDM Grand Surya</t>
  </si>
  <si>
    <t>YM68201118</t>
  </si>
  <si>
    <t>5054</t>
  </si>
  <si>
    <t>ZZK2</t>
  </si>
  <si>
    <t>IDM Kang Leles Garut</t>
  </si>
  <si>
    <t>YM68201104</t>
  </si>
  <si>
    <t>ZZL2</t>
  </si>
  <si>
    <t>IDM Jayanegara</t>
  </si>
  <si>
    <t>YM68201032</t>
  </si>
  <si>
    <t>ZZM2</t>
  </si>
  <si>
    <t>IDM Setia Budi</t>
  </si>
  <si>
    <t>YM68201148</t>
  </si>
  <si>
    <t>ZZN2</t>
  </si>
  <si>
    <t>Alfa Seruji</t>
  </si>
  <si>
    <t>YM68201061</t>
  </si>
  <si>
    <t>ZZQ2</t>
  </si>
  <si>
    <t>YM68201132</t>
  </si>
  <si>
    <t>ZZR2</t>
  </si>
  <si>
    <t>YM68200863</t>
  </si>
  <si>
    <t>ZZV2</t>
  </si>
  <si>
    <t>YM68201041</t>
  </si>
  <si>
    <t>ZZW2</t>
  </si>
  <si>
    <t>Pasar Tiga Raksa</t>
  </si>
  <si>
    <t>YM68201165</t>
  </si>
  <si>
    <t>Muhammad Ngainun Najib</t>
  </si>
  <si>
    <t>BCA Syariah KC Sunter</t>
  </si>
  <si>
    <t>MBCA Lt 16 1</t>
  </si>
  <si>
    <t>My BCA Emporium Pluit Mal</t>
  </si>
  <si>
    <t>EBC Gandaria City My BCA CRM 2</t>
  </si>
  <si>
    <t>EBC Gandaria City My BCA CRM 5</t>
  </si>
  <si>
    <t>EBC Gandaria City My BCA CRM 7</t>
  </si>
  <si>
    <t>EBC Gandaria City My BCA CRM 9</t>
  </si>
  <si>
    <t>EBC Gandaria City My BCA CRM 11</t>
  </si>
  <si>
    <t>EBC Gandaria City MY BCA CRM 1</t>
  </si>
  <si>
    <t>Sentul My BCA CRM 1</t>
  </si>
  <si>
    <t>Wisma BCA Foresta Lt 10</t>
  </si>
  <si>
    <t>ZC6B</t>
  </si>
  <si>
    <t>Haikal Mart Pandan Ujung</t>
  </si>
  <si>
    <t>YT21400558</t>
  </si>
  <si>
    <t>01RP</t>
  </si>
  <si>
    <t>AlfaMd Super Tlg Kelapa</t>
  </si>
  <si>
    <t>Reksi Agus Triwandra</t>
  </si>
  <si>
    <t>ZC6X</t>
  </si>
  <si>
    <t>01RT</t>
  </si>
  <si>
    <t>01RZ</t>
  </si>
  <si>
    <t>IDM Raya Serang Km 10</t>
  </si>
  <si>
    <t>SISA DURASI ( JAM )</t>
  </si>
  <si>
    <t>OPH</t>
  </si>
  <si>
    <t>Menit</t>
  </si>
  <si>
    <t>Jam</t>
  </si>
  <si>
    <t>RATA-RATA DURASI/PROBLEM</t>
  </si>
  <si>
    <t>Id Tidak Tercapai</t>
  </si>
  <si>
    <t>01RQ</t>
  </si>
  <si>
    <t>IDM Citra Garden Serpong</t>
  </si>
  <si>
    <t>01RV</t>
  </si>
  <si>
    <t>IDM Taman Aries 8</t>
  </si>
  <si>
    <t>01RW</t>
  </si>
  <si>
    <t>IDM Grand Sutra Rajeg</t>
  </si>
  <si>
    <t>01RY</t>
  </si>
  <si>
    <t>IDM Cipasir II Sumedang</t>
  </si>
  <si>
    <t>UPTIME CRM BCA SULAMPUA 1 : TANGGAL 1 -9 agutus 2026</t>
  </si>
  <si>
    <t>UPTIME CRM BCA SULAMPUA 1 : TANGGAL 1 - 9 agutus 2026</t>
  </si>
  <si>
    <t>UPTIME ATM BCA SULAMPUA 1 : TANGGAL 1 - 9 agutus 2026</t>
  </si>
  <si>
    <t>UPTIME CRM BCA SULAMPUA 2 : TANGGAL 1 - 9 AGUSTUS 2026</t>
  </si>
  <si>
    <t>UPTIME ATM BCA SULAMPUA 2 : TANGGAL 1 - 9 AGUSTUS 2026</t>
  </si>
  <si>
    <t>01RU</t>
  </si>
  <si>
    <t>AlfaMd Dewi Sartika 2</t>
  </si>
  <si>
    <t>YR20400080</t>
  </si>
  <si>
    <t>ZC6R</t>
  </si>
  <si>
    <t>Indogrosir Purwokerto</t>
  </si>
  <si>
    <t>YK20200199</t>
  </si>
  <si>
    <t>01RR</t>
  </si>
  <si>
    <t>Alfa Garden Sawangan</t>
  </si>
  <si>
    <t>ZC7R</t>
  </si>
  <si>
    <t>Ramayana Ciplaz Cibitung</t>
  </si>
  <si>
    <t>01RM</t>
  </si>
  <si>
    <t>Alfa Kavling Keuangan</t>
  </si>
  <si>
    <t>YR20400093</t>
  </si>
  <si>
    <t>Z9E2</t>
  </si>
  <si>
    <t>YR25401750</t>
  </si>
  <si>
    <t>ZC6Z</t>
  </si>
  <si>
    <t>Alfa Padaasih</t>
  </si>
  <si>
    <t>YK20200937</t>
  </si>
  <si>
    <t>8/17/2026 12:00:00 AM</t>
  </si>
  <si>
    <t>ZC7W</t>
  </si>
  <si>
    <t>IDM Sindang Barang II</t>
  </si>
  <si>
    <t>YT21400388</t>
  </si>
  <si>
    <t>UPTIME CRM BCA JATIM 2 : TANGGAL 1 - 17 AGUSTUS 2026</t>
  </si>
  <si>
    <t>UPTIME CRM BCA JATIM 2 : TANGGAL 17 AGUSTUS 2026</t>
  </si>
  <si>
    <t>UPTIME ATM BCA JATIM 2 : TANGGAL 1 - 17 AGUSTUS 2026</t>
  </si>
  <si>
    <t>UPTIME CRM BCA JATIM 1 : TANGGAL 1 - 17 AGUSTUS 2026</t>
  </si>
  <si>
    <t>UPTIME CRM BCA JATIM 1 : TANGGAL 17 AGUSTUS 2026</t>
  </si>
  <si>
    <t>UPTIME CRM BCA BALI NUSRA PKT ALL TIPE MESIN: TANGGAL 1 - 17 AGUSTUS 2026</t>
  </si>
  <si>
    <t>UPTIME CRML BY PKT BCA : TANGGAL 1 - 17 AGUSTUS 2026</t>
  </si>
  <si>
    <t>UPTIME CRMS BY PKT BCA : TANGGAL 1 - 17 AGUSTUS 2026</t>
  </si>
  <si>
    <t>8/18/2026 12:00:00 AM</t>
  </si>
  <si>
    <t>01RX</t>
  </si>
  <si>
    <t>Berkah Mart Sarilamak</t>
  </si>
  <si>
    <t>ZC7N</t>
  </si>
  <si>
    <t>Alfa Pesona Kahuripan II</t>
  </si>
  <si>
    <t>8/19/2026 12:00:00 AM</t>
  </si>
  <si>
    <t>SECURICOR SURABAYA</t>
  </si>
  <si>
    <t>01T4</t>
  </si>
  <si>
    <t>Alfa Benhil Jatiluhur</t>
  </si>
  <si>
    <t>YR21400114</t>
  </si>
  <si>
    <t>01T8</t>
  </si>
  <si>
    <t>Alfa Soma Kircon</t>
  </si>
  <si>
    <t>YR21400410</t>
  </si>
  <si>
    <t>01TA</t>
  </si>
  <si>
    <t>DepoB Rajawali</t>
  </si>
  <si>
    <t>Z9E3</t>
  </si>
  <si>
    <t>Bhakti Karya Pabuaran</t>
  </si>
  <si>
    <t>YR25401755</t>
  </si>
  <si>
    <t>Z9E4</t>
  </si>
  <si>
    <t>Bhakti Karya Bkt Dago</t>
  </si>
  <si>
    <t>YR25401824</t>
  </si>
  <si>
    <t>ZC88</t>
  </si>
  <si>
    <t>CK Gandaria I</t>
  </si>
  <si>
    <t>YR25400776</t>
  </si>
  <si>
    <t>8/23/2026 12:00:00 AM</t>
  </si>
  <si>
    <t>01T2</t>
  </si>
  <si>
    <t>Alfa Kebon Kopi 4</t>
  </si>
  <si>
    <t>ZC8B</t>
  </si>
  <si>
    <t>Pantjoran Chinatown</t>
  </si>
  <si>
    <t>YT21400092</t>
  </si>
  <si>
    <t>ZC8V</t>
  </si>
  <si>
    <t>Apt Botanica</t>
  </si>
  <si>
    <t>8/20/2026 12:00:00 AM</t>
  </si>
  <si>
    <t>8/21/2026 12:00:00 AM</t>
  </si>
  <si>
    <t>PENGELOLA</t>
  </si>
  <si>
    <t>ENGINEER</t>
  </si>
  <si>
    <t>8/25/2026 12:00:00 AM</t>
  </si>
  <si>
    <t>01RK</t>
  </si>
  <si>
    <t>PT Citra Palu Minerals</t>
  </si>
  <si>
    <t>YR20400352</t>
  </si>
  <si>
    <t>01TC</t>
  </si>
  <si>
    <t>IDM Soekarno Hatta 40</t>
  </si>
  <si>
    <t>YR21400343</t>
  </si>
  <si>
    <t>ZC8K</t>
  </si>
  <si>
    <t>Superindo Soekarno Hatta</t>
  </si>
  <si>
    <t>YM68200188</t>
  </si>
  <si>
    <t>ZC8Q</t>
  </si>
  <si>
    <t>IDM Fresh Sport City</t>
  </si>
  <si>
    <t>ZC8U</t>
  </si>
  <si>
    <t>SME Tower 1</t>
  </si>
  <si>
    <t>YK20200801</t>
  </si>
  <si>
    <t>5055</t>
  </si>
  <si>
    <t>8/24/2026 12:00:00 AM</t>
  </si>
  <si>
    <t>8/26/2026 12:00:00 AM</t>
  </si>
  <si>
    <t>01T7</t>
  </si>
  <si>
    <t>IDM Antapani 39</t>
  </si>
  <si>
    <t>01TN</t>
  </si>
  <si>
    <t>YH98200098</t>
  </si>
  <si>
    <t>01TP</t>
  </si>
  <si>
    <t>YR21400091</t>
  </si>
  <si>
    <t>ZC9A</t>
  </si>
  <si>
    <t>Tokopedia Tower 1</t>
  </si>
  <si>
    <t>YK20200954</t>
  </si>
  <si>
    <t>8/31/2026 12:00:00 AM</t>
  </si>
  <si>
    <t xml:space="preserve">MON-FRI </t>
  </si>
  <si>
    <t xml:space="preserve">MON-SAT </t>
  </si>
  <si>
    <t>01T3</t>
  </si>
  <si>
    <t>Alfa Bhakti Waluyo Pkl</t>
  </si>
  <si>
    <t>01T5</t>
  </si>
  <si>
    <t>01TE</t>
  </si>
  <si>
    <t>SPBU 34-13801 Taman Mini</t>
  </si>
  <si>
    <t>YK19200330</t>
  </si>
  <si>
    <t>01TF</t>
  </si>
  <si>
    <t>01TH</t>
  </si>
  <si>
    <t>01TL</t>
  </si>
  <si>
    <t>IDM Fresh Pahlawan</t>
  </si>
  <si>
    <t>01TQ</t>
  </si>
  <si>
    <t>IDM Terboyo Wetan</t>
  </si>
  <si>
    <t>01TR</t>
  </si>
  <si>
    <t>CK Banjar Indah</t>
  </si>
  <si>
    <t>01TT</t>
  </si>
  <si>
    <t>01TV</t>
  </si>
  <si>
    <t>Alfa Rawa Simprug</t>
  </si>
  <si>
    <t>01TX</t>
  </si>
  <si>
    <t>(09:00 - 17:00)</t>
  </si>
  <si>
    <t>Z8W0</t>
  </si>
  <si>
    <t>Monami Bakery Ciracas</t>
  </si>
  <si>
    <t>YK20201198</t>
  </si>
  <si>
    <t>Z8W1</t>
  </si>
  <si>
    <t>Ruko Haji Mumin</t>
  </si>
  <si>
    <t>YK20200795</t>
  </si>
  <si>
    <t>Z8W5</t>
  </si>
  <si>
    <t>SPBU Pertashop 3P.15505</t>
  </si>
  <si>
    <t>YR25400991</t>
  </si>
  <si>
    <t>Z9HX</t>
  </si>
  <si>
    <t>Alfa DC Karegesan</t>
  </si>
  <si>
    <t>YR25401389</t>
  </si>
  <si>
    <t>ZC7X</t>
  </si>
  <si>
    <t>IDM Fresh Cengkong</t>
  </si>
  <si>
    <t>ZC8A</t>
  </si>
  <si>
    <t>ZC8E</t>
  </si>
  <si>
    <t>Alfa Gelora Pesona</t>
  </si>
  <si>
    <t>ZC8R</t>
  </si>
  <si>
    <t>ZC8T</t>
  </si>
  <si>
    <t>ZC8W</t>
  </si>
  <si>
    <t>Alfa Naga Sakti</t>
  </si>
  <si>
    <t>ZC9R</t>
  </si>
  <si>
    <t>Kuntum Farm Field</t>
  </si>
  <si>
    <t>8/27/2026 12:00:00 AM</t>
  </si>
  <si>
    <t>8/28/2026 12:00:00 AM</t>
  </si>
  <si>
    <t>8/29/2026 12:00:00 AM</t>
  </si>
  <si>
    <t>8/30/2026 12:00:00 AM</t>
  </si>
  <si>
    <t>9/2/2026 12:00:00 AM</t>
  </si>
  <si>
    <t>9/1/2026 12:00:00 AM</t>
  </si>
  <si>
    <t>01TB</t>
  </si>
  <si>
    <t>Grand Central Premier</t>
  </si>
  <si>
    <t>01TM</t>
  </si>
  <si>
    <t>Prima Mart Babakan Sari</t>
  </si>
  <si>
    <t>01TU</t>
  </si>
  <si>
    <t>01U8</t>
  </si>
  <si>
    <t>ZC7F</t>
  </si>
  <si>
    <t>AlfaMd Wahidin Bone</t>
  </si>
  <si>
    <t>ZC9D</t>
  </si>
  <si>
    <t>SPBU Benz Jembatan 3</t>
  </si>
  <si>
    <t>ZD0N</t>
  </si>
  <si>
    <t>UPTIME DAILY CRM BCA : SEPTEMBER 2026</t>
  </si>
  <si>
    <t>SEPT</t>
  </si>
  <si>
    <t>9/3/2026 12:00:00 AM</t>
  </si>
  <si>
    <t>01TY</t>
  </si>
  <si>
    <t>Alfa Kalimutu</t>
  </si>
  <si>
    <t>ZD0C</t>
  </si>
  <si>
    <t>IDM Ahmad Yani Sukasari</t>
  </si>
  <si>
    <t>9/6/2026 12:00:00 AM</t>
  </si>
  <si>
    <t>01U3</t>
  </si>
  <si>
    <t>IDM Manis Raya</t>
  </si>
  <si>
    <t>01U5</t>
  </si>
  <si>
    <t>01U7</t>
  </si>
  <si>
    <t>Juifa International Foods</t>
  </si>
  <si>
    <t>Z9D0</t>
  </si>
  <si>
    <t>ACS Jakarta East Campus</t>
  </si>
  <si>
    <t>YR25401411</t>
  </si>
  <si>
    <t>Z9D7</t>
  </si>
  <si>
    <t>IDM Hegarmanah</t>
  </si>
  <si>
    <t>YT21400034</t>
  </si>
  <si>
    <t>ZC8J</t>
  </si>
  <si>
    <t>Toko Manisan Natasya</t>
  </si>
  <si>
    <t>ZD0E</t>
  </si>
  <si>
    <t>OMI Elsa Mart</t>
  </si>
  <si>
    <t>ZD0L</t>
  </si>
  <si>
    <t>YM68201156</t>
  </si>
  <si>
    <t>9/4/2026 12:00:00 AM</t>
  </si>
  <si>
    <t>9/5/2026 12:00:00 AM</t>
  </si>
  <si>
    <t>UPTIME CRM BALI NUSRA SULAMPUA JATIM 2: TANGGAL 1 - 6 SEPT 2026</t>
  </si>
  <si>
    <t>UPTIME ATM ALL BCA : TANGGAL 1 - 6 SEPT 2026</t>
  </si>
  <si>
    <t>UPTIME ATM ALL BCA PROVINSI: TANGGAL 1 - 6 SEPT JULI2026</t>
  </si>
  <si>
    <t>UPTIME CRM ALL BCA PROVINSI: TANGGAL 1 - 6 SEPT 2026</t>
  </si>
  <si>
    <t>UPTIME ATM ALL BCA SERVICE AREA : TANGGAL 1 - 6 SEPT 2026</t>
  </si>
  <si>
    <t>UPTIME CRM ALL BCA SERVICE AREA : TANGGAL 1 - 6 SEPT 2026</t>
  </si>
  <si>
    <t>9/7/2026 12:00:00 AM</t>
  </si>
  <si>
    <t>9/8/2026 12:00:00 AM</t>
  </si>
  <si>
    <t>01RD</t>
  </si>
  <si>
    <t>Pepito Market Mandalika</t>
  </si>
  <si>
    <t>01TW</t>
  </si>
  <si>
    <t>01U0</t>
  </si>
  <si>
    <t>IDM Prambon</t>
  </si>
  <si>
    <t>YN23200107</t>
  </si>
  <si>
    <t>01U6</t>
  </si>
  <si>
    <t>YO27200285</t>
  </si>
  <si>
    <t>01UD</t>
  </si>
  <si>
    <t>SPBU Taman Margasatwa</t>
  </si>
  <si>
    <t>01UK</t>
  </si>
  <si>
    <t>Klinik Raditya Medikal</t>
  </si>
  <si>
    <t>ZC9P</t>
  </si>
  <si>
    <t>ZC9V</t>
  </si>
  <si>
    <t>FO Rumah Mode</t>
  </si>
  <si>
    <t>YM68201018</t>
  </si>
  <si>
    <t>ZD1J</t>
  </si>
  <si>
    <t>UPTIME CRM BCA BALI NUSRA BY SN : TANGGAL 1 - 7 september 2026</t>
  </si>
  <si>
    <t>UPTIME CRM BCA BALI NUSRA BY PKT : TANGGAL 1 - 7 september 2026</t>
  </si>
  <si>
    <t>UPTIME ATM BCA BALI NUSRA : TANGGAL 1 - 7 september 2026</t>
  </si>
  <si>
    <t>9/9/2026 12:00:00 AM</t>
  </si>
  <si>
    <t>9/10/2026 12:00:00 AM</t>
  </si>
  <si>
    <t>9/11/2026 12:00:00 AM</t>
  </si>
  <si>
    <t>9/12/2026 12:00:00 AM</t>
  </si>
  <si>
    <t>9/13/2026 12:00:00 AM</t>
  </si>
  <si>
    <t>01TD</t>
  </si>
  <si>
    <t>Alfa Hasyim Cipondoh II</t>
  </si>
  <si>
    <t>01TZ</t>
  </si>
  <si>
    <t>01U4</t>
  </si>
  <si>
    <t>Sinar Indah Plastik</t>
  </si>
  <si>
    <t>01U9</t>
  </si>
  <si>
    <t>AlfaMd Jend Sudirman 1</t>
  </si>
  <si>
    <t>01UC</t>
  </si>
  <si>
    <t>IDM Diponegoro 25</t>
  </si>
  <si>
    <t>01UF</t>
  </si>
  <si>
    <t>01UH</t>
  </si>
  <si>
    <t>FamilyM Haji Lebar</t>
  </si>
  <si>
    <t>01UJ</t>
  </si>
  <si>
    <t>Alfamd Merdeka Sarua</t>
  </si>
  <si>
    <t>01UN</t>
  </si>
  <si>
    <t>Alfa Raja Tihang</t>
  </si>
  <si>
    <t>Z9D8</t>
  </si>
  <si>
    <t>YT21400177</t>
  </si>
  <si>
    <t>Z9QY</t>
  </si>
  <si>
    <t>YR25401071</t>
  </si>
  <si>
    <t>ZC9U</t>
  </si>
  <si>
    <t>ZD0B</t>
  </si>
  <si>
    <t>FamilyM Ciceri Serang</t>
  </si>
  <si>
    <t>ZD1E</t>
  </si>
  <si>
    <t>ZD1F</t>
  </si>
  <si>
    <t>IDM Mekasari Residence</t>
  </si>
  <si>
    <t>ZD1R</t>
  </si>
  <si>
    <t>IDM Karya Jaya 149</t>
  </si>
  <si>
    <t>ZD1U</t>
  </si>
  <si>
    <t>ZD1W</t>
  </si>
  <si>
    <t>IDM Kedai Ledang</t>
  </si>
  <si>
    <t>N3100BCA</t>
  </si>
  <si>
    <t>N2910BCA</t>
  </si>
  <si>
    <t>M9800BCA</t>
  </si>
  <si>
    <t>M9790BCA</t>
  </si>
  <si>
    <t>N2940BCA</t>
  </si>
  <si>
    <t>N2770BCA</t>
  </si>
  <si>
    <t>N2960BCA</t>
  </si>
  <si>
    <t>N3330BCA</t>
  </si>
  <si>
    <t>N0490BCA</t>
  </si>
  <si>
    <t>01TYBCA</t>
  </si>
  <si>
    <t>01RDBCA</t>
  </si>
  <si>
    <t>BCA MV KIOSK KCP MAUMERE</t>
  </si>
  <si>
    <t>MV KIOSK</t>
  </si>
  <si>
    <t>YG96400015</t>
  </si>
  <si>
    <t>JL. GAJAH MADA NO. 09 RT002/RW007, MADAWAT, ALOK, SIKKA</t>
  </si>
  <si>
    <t xml:space="preserve">BCA SWETA LOMBAR CRM 2 </t>
  </si>
  <si>
    <t>Jl Pejanggik No 67 Cakranegara</t>
  </si>
  <si>
    <t xml:space="preserve">BCA KCP SERIRIT CRM 2 </t>
  </si>
  <si>
    <t>BCA MV KIOSK KCP SERIRIT</t>
  </si>
  <si>
    <t>YG96200390</t>
  </si>
  <si>
    <t>RW4P+X88, Jl. Seririt- Singaraja, Temukus, Kec. Banjar, Kabupaten Buleleng, Bali 81152, Indonesia</t>
  </si>
  <si>
    <t>BCA MV KISOK BY PASS NGURAH RAI</t>
  </si>
  <si>
    <t>YG96200959</t>
  </si>
  <si>
    <t>Jl. Bypass Ngurah Rai No.999, Kuta, Kabupaten Badung, Bali 80361, Indonesia</t>
  </si>
  <si>
    <t>BCA YAMAHA NGURAH RAI</t>
  </si>
  <si>
    <t xml:space="preserve">JL BY PASS NGURAH RAI NO 38 JIMBARAN </t>
  </si>
  <si>
    <t>647Q+GP, JIMBARAN, KEC. KUTA SEL., KABUPATEN BADUNG, BALI 80361, INDONESIA</t>
  </si>
  <si>
    <t>BCA MV KIOSK KCP BCA KLUNGKUNG</t>
  </si>
  <si>
    <t>YG96200958</t>
  </si>
  <si>
    <t>JL. PUPUTAN NO. 88C, GALIRAN, KLUNGKUNG, SEMARAPURA KELOD, KEC. KLUNGKUNG, KABUPATEN KLUNGKUNG, BALI 80715</t>
  </si>
  <si>
    <t>BCA MV KIOSK KCP BULU INDAH</t>
  </si>
  <si>
    <t>YG96400005</t>
  </si>
  <si>
    <t xml:space="preserve"> JL. BULUH INDAH , PEMECUTAN KAJA, KEC. DENPASAR UTARA, KOTA DENPASAR, BALI 80111</t>
  </si>
  <si>
    <t>BCA MV KIOSK KCP LABUAN BAJO</t>
  </si>
  <si>
    <t>YG96201213</t>
  </si>
  <si>
    <t>GV5G+RCG, Labuan Bajo, Komodo, West Manggarai Regency, East Nusa Tenggara, Indonesia</t>
  </si>
  <si>
    <t>BCA MUAYA CAFE 19</t>
  </si>
  <si>
    <t>JL. PANTAI MUAYA JIMBARAN, BADUNG, BALI</t>
  </si>
  <si>
    <t xml:space="preserve">PENDEM, JEMBRANA, JEMBRANA REGENCY, BALI  82211 </t>
  </si>
  <si>
    <t>BCA MV KIOSK KCP BIMA IMPLE</t>
  </si>
  <si>
    <t>YG96200015</t>
  </si>
  <si>
    <t>JL. KARTINI, KEL PARUGA, KEC. RASANAE BARAT, KOTA BIMA. NUSA TENGGARA BARAT (SAMPING BANK MANDIRI DAN HOKKY MART)</t>
  </si>
  <si>
    <t>BCA BENOA CRM 5</t>
  </si>
  <si>
    <t>JL SUWUNG BATAN KENDAL NO 2 DENPASAR</t>
  </si>
  <si>
    <t>BCA MV KIOSK BCA PECATU</t>
  </si>
  <si>
    <t>YG96200848</t>
  </si>
  <si>
    <t>Jl. Raya Uluwatu No.22, Ungasan, Kec. Kuta Sel., Kabupaten Badung, Bali 80361, Indonesia</t>
  </si>
  <si>
    <t>BCA MV Kiosk KCP Maumere</t>
  </si>
  <si>
    <t>Jl. Gajah Mada No. 09 RT002/RW007, Madawat, Alok, Sikka</t>
  </si>
  <si>
    <t>BCA MV KIOSK LOMBOK TIMUR</t>
  </si>
  <si>
    <t>YG96201027</t>
  </si>
  <si>
    <t xml:space="preserve">JL. TGH ZAINNUDIN ABDUL MADJID BLOK A NO. 4, SELONG </t>
  </si>
  <si>
    <t xml:space="preserve">JL. CIUNG WANARA NO.11A, DAUH YEH CANI, KEC. ABIANSEMAL, KABUPATEN BADUNG, BALI  80352 </t>
  </si>
  <si>
    <t>JL. GN. LEMPUYANG NO.85, TEGAL HARUM, KEC. DENPASAR BAR., KOTA DENPASAR, BALI 80119, INDONESIA</t>
  </si>
  <si>
    <t>JL. HASANUDDIN NO.62, PEMECUTAN, KEC. DENPASAR BAR., KOTA DENPASAR, BALI 80232, INDONESIA</t>
  </si>
  <si>
    <t>JL. DIPONEGORO NO.124, DAUH PURI, KEC. DENPASAR BAR., KOTA DENPASAR, BALI 80232, INDONESIA</t>
  </si>
  <si>
    <t>BCA CV MITA NUSA DUA</t>
  </si>
  <si>
    <t>JL. BY PASS I GUSTI NGURAH RAI - BALI</t>
  </si>
  <si>
    <t>JL. IMAM BONJOL NO.18, PEMECUTAN KLOD, KEC. DENPASAR BAR., KOTA DENPASAR, BALI 80112, INDONESIA</t>
  </si>
  <si>
    <t>JL. RAYA ULUWATU NO.101, UNGASAN, KEC. KUTA SEL., KABUPATEN BADUNG, BALI 80361, INDONESIA</t>
  </si>
  <si>
    <t>BCA CAKRANEGARA CRM 2</t>
  </si>
  <si>
    <t>JL. PEJANGGIK NO.65A, CILINAYA, KEC. MATARAM, KOTA MATARAM, NUSA TENGGARA BAR. 83239, INDONESIA</t>
  </si>
  <si>
    <t>BCA MINIMARKET UDAYANA JIMBARAN</t>
  </si>
  <si>
    <t>JL RAYA KAMPUS UNIV UDAYANA JIMBARAN BADUNG</t>
  </si>
  <si>
    <t>BCA ALFA KALIMUTU</t>
  </si>
  <si>
    <t>JALAN PURA DEMAK PEMECUTAN KELOD DENPASAR_x000D_
 80119</t>
  </si>
  <si>
    <t>75QX+VXM, PEMOGAN, DENPASAR SELATAN, DENPASAR CITY, BALI 80221, INDONESIA</t>
  </si>
  <si>
    <t>BCA CK CK154 BAL0251 KETEWE</t>
  </si>
  <si>
    <t>JL. PROF. DR. IDA BAGUS MANTRA NO.300, KETEWEL, KEC. SUKAWATI, KABUPATEN GIANYAR, BALI 80582</t>
  </si>
  <si>
    <t>BCA CAKRANEGARA CRM 3</t>
  </si>
  <si>
    <t>JL. PEJANGGIK NO.24A, CAKRANEGARA BAR., KEC. CAKRANEGARA, KOTA MATARAM, NUSA TENGGARA BAR. 83239, INDONESIA</t>
  </si>
  <si>
    <t>JL. PATIH NAMBI UTARA NO.18, UBUNG KAJA, KEC. DENPASAR UTARA, KOTA DENPASAR, BALI 80116, INDONESIA</t>
  </si>
  <si>
    <t>BCA CANGGU CRM 1</t>
  </si>
  <si>
    <t>942X+5Q4, JL. PANTAI BERAWA, TIBUBENENG, KEC. KUTA UTARA, KABUPATEN BADUNG, BALI 80361, INDONESIA</t>
  </si>
  <si>
    <t xml:space="preserve">JL. TGH ZAINUDDIN ABDUL MADJID 19 KEC SELONG KEL PANCOR KAB LOMBOK </t>
  </si>
  <si>
    <t>BCA PEPITO MARKET MANDALIKA</t>
  </si>
  <si>
    <t>JALAN PARIWISATA PANTAI KUTA NO 45, KECAMATAN PUJUT, KABUPATEN LOMBOK TENGAH</t>
  </si>
  <si>
    <t>BCA SINGARAJA CRM 4</t>
  </si>
  <si>
    <t>JL DR SUTOMO 3 - SINGARAJA KEC BULELENG KAB BULELENG</t>
  </si>
  <si>
    <t>BCA SESETAN, KUTA CRM 3</t>
  </si>
  <si>
    <t>JL. PANGERAN DIPONEGORO, 8688+F9P, SESETAN, DENPASAR SELATAN, KOTA DENPASAR, BALI 80114, INDONESIA</t>
  </si>
  <si>
    <t>852F+JP2, JL. NAKULA, LEGIAN, KEC. KUTA, KABUPATEN BADUNG, BALI 80361, INDONESIA</t>
  </si>
  <si>
    <t>KAWASAN PARIWISATA ITDC LOT. 1, JL. RAYA NUSA DUA SELATAN, BENOA, KEC. KUTA SEL., KABUPATEN BADUNG, BALI 80363, INDONESIA</t>
  </si>
  <si>
    <t xml:space="preserve">BCA TOKO AYU PULAU GALANG 1 </t>
  </si>
  <si>
    <t xml:space="preserve">JL. PULAU GALANG NO.33, PEMOGAN, KEC. DENPASAR SEL., KOTA </t>
  </si>
  <si>
    <t>BCA ALFA GREEN KORI</t>
  </si>
  <si>
    <t>JL. NUANSA HIJAU UTAMA I, UBUNG KAJA, KEC. DENPASAR UTARA, KOTA DENPASAR, BALI</t>
  </si>
  <si>
    <t>JJQH+QG7, JL. NGURAH RAI, PENDEM, KEC. JEMBRANA, KABUPATEN JEMBRANA, BALI 82218, INDONESIA</t>
  </si>
  <si>
    <t>BCA MAHENDRADATA CRM 4</t>
  </si>
  <si>
    <t>JL MAHENDRADATA NO 99 AX, DENPASAR</t>
  </si>
  <si>
    <t>RW4P+X88, JL. SERIRIT- SINGARAJA, TEMUKUS, KEC. BANJAR, KABUPATEN BULELENG, BALI 81152, INDONESIA</t>
  </si>
  <si>
    <t>F726+PRF, JL. A.A. GEDE RAI, LODTUNDUH, KECAMATAN UBUD, KABUPATEN GIANYAR, BALI 80571, INDONESIA</t>
  </si>
  <si>
    <t>BCA RS ARI CANTI MAS UBUD 1</t>
  </si>
  <si>
    <t>JL RAYA MAS D NO 88X, MAS UBUD GIANYAR</t>
  </si>
  <si>
    <t>#EOB_RPT</t>
  </si>
  <si>
    <t>H12 HARDWARE UPGRADE</t>
  </si>
  <si>
    <t>120 UPDATE/UPGRADE</t>
  </si>
  <si>
    <t>CM pengecekan mesin complain customer, check error history dominan dari tanggal 28 Agustus mengarah ke kaset, 533GB00, 5A00400, 531GB00, Kaset 123 FATAL, kaset 4 Low, check n clean all device ok, pastikan semua part aman, check all device ok, CRM online CRM siap beroperasi kembali, Check seluruh device: Sudah, Test Transaksi: Ya</t>
  </si>
  <si>
    <t>#VER CRM Hyo MX8600s 2024 v1.3.0
#ADJ_BMU/BMD</t>
  </si>
  <si>
    <t>SYATRIA NUGRAHA</t>
  </si>
  <si>
    <t>SP26H01327</t>
  </si>
  <si>
    <t>SP</t>
  </si>
  <si>
    <t>check error 5D7L100,5D3G800,571C100
adjust uang tersangkut di scrap terje ok
caset 1,3,4 fatal
test diagnostik dan setor tarik ok
crml beroperasi kembali, Check seluruh device: Sudah, Test Transaksi: Ya</t>
  </si>
  <si>
    <t>adjust uang tersangkut</t>
  </si>
  <si>
    <t>SP26H01281</t>
  </si>
  <si>
    <t>SP26H01233</t>
  </si>
  <si>
    <t>ADJUST UQNGBTERSANGKUT</t>
  </si>
  <si>
    <t>SP26H01185</t>
  </si>
  <si>
    <t>PROBLEM BERULANG AGUST, TIDAK ADA LAPORAN CABANG (AMBIL LOG ALMOND SERAHKAN FAJAR TSS)</t>
  </si>
  <si>
    <t>L12 NO PROBLEM FOUND</t>
  </si>
  <si>
    <t>100 ADJUST</t>
  </si>
  <si>
    <t>CM Pengambilan LOG ALMOND ok, #check and clean all device ok, #test all device ok, #mesin ok, #mesin siap beroperasi kembali, Check seluruh device: Sudah, Test Transaksi: Ya</t>
  </si>
  <si>
    <t>Mesin Ok</t>
  </si>
  <si>
    <t>ADHELIA PUTRI</t>
  </si>
  <si>
    <t>CM26H08932</t>
  </si>
  <si>
    <t>CM</t>
  </si>
  <si>
    <t>MV MONITORING BCA</t>
  </si>
  <si>
    <t>sp pengecekan oase ok, system ok, sudah ganti part csm sama tsk, senskr ok, ej cam ok, test inizial ok, test casn ok, tedt transaksi ok, crms dapat beroperasi normal kembalj, Check seluruh device: Sudah, Test Transaksi: Ya</t>
  </si>
  <si>
    <t>SP26H00777</t>
  </si>
  <si>
    <t>MFT</t>
  </si>
  <si>
    <t>Miftahol Arifin</t>
  </si>
  <si>
    <t>H11 SOFTWARE UPGRADE</t>
  </si>
  <si>
    <t>pengecekan eob, mtp belt kendor csm front plate patah, Check seluruh device: Sudah, Test Transaksi: Ya</t>
  </si>
  <si>
    <t>buuh part</t>
  </si>
  <si>
    <t>SP26H00731</t>
  </si>
  <si>
    <t>sp ok, pengecekan tiket oase, check all divice ok, clean all sensor ok, test ic read ok, test ms read ok, system ok, test inizial ok, test cash ok, test transaksi ok, crms dapat beroperasi normal kembali, Check seluruh device: Sudah, Test Transaksi: Ya</t>
  </si>
  <si>
    <t>SP26H00630</t>
  </si>
  <si>
    <t>check error kode, clean all devices.  show status ok mesin ok, Check seluruh device: Sudah, Test Transaksi: Ya</t>
  </si>
  <si>
    <t>mesin ok</t>
  </si>
  <si>
    <t>SP26H00545</t>
  </si>
  <si>
    <t>check error kode, cek mesin clean all devices ok, tes transaksi ok, Check seluruh device: Sudah, Test Transaksi: Ya</t>
  </si>
  <si>
    <t>SP26G05298</t>
  </si>
  <si>
    <t>sp pengecekan oase ok, check all divice ok, clean all sensor  ej cam ok, system ok, test inizial ok,test cash ok, test transaksi ok, crms dapat beroperasi normal kembali, Check seluruh device: Sudah, Test Transaksi: Ya</t>
  </si>
  <si>
    <t>SP26F05803</t>
  </si>
  <si>
    <t>CRMS sudah di lakukan PM dan pergantian part sebelumnya di tanggal 25, CRMS beroperasi normal kembali, Check seluruh device: Sudah, Test Transaksi: Ya</t>
  </si>
  <si>
    <t>test transaksi tarik dan setor ok</t>
  </si>
  <si>
    <t>SP26F00962</t>
  </si>
  <si>
    <t>sp pengecekan oase ok, sudah ganti part BRM TOP, ej cam ok,system ok, test inizial ok, test cash ok, test transaksi ok, crms dapat beroperasi normal kembali, Check seluruh device: Sudah, Test Transaksi: Ya</t>
  </si>
  <si>
    <t>SP26D01046</t>
  </si>
  <si>
    <t>sp pengecekan ok, check all divive ok, ej cam ok, test inizial ok, test cash ok, test transaksi ok, crml dapat beroperasi normal kembali, Check seluruh device: Sudah, Test Transaksi: Ya</t>
  </si>
  <si>
    <t>SP26C02243</t>
  </si>
  <si>
    <t>sp pengecekan oase, check all divice ok, clean all sensor ok, ej cam ok, system okk test inizial ok, test cash ok, test transaksi ok, ceml dapat beroperasi normal kembali, Check seluruh device: Sudah, Test Transaksi: Ya</t>
  </si>
  <si>
    <t>SP25L02847</t>
  </si>
  <si>
    <t>PM</t>
  </si>
  <si>
    <t>H17 PM</t>
  </si>
  <si>
    <t>112 PREVENTIVE MAINTENANCE</t>
  </si>
  <si>
    <t>Preventive Maintenance, Check Error history, Clean MCU OK, Celan SPR OK, Check kabel dan koneksi OK, Pengecekan Kaset satu per satu OK, Clean sensor PS001 PS005 OK, Pengecekan kekencangan belt transport ok, cek Zversion OK, Cek Image Backup Ok, Check CE PNC OK, Check Roller Belt gear Bearing OK , Clean CDU OK, Clean shutter OK, Check and Clean SF module OK, Check board OK, Check sensor panas dan seismic ok, CHECK ALL DEVICE OK, CLEAN ALL DEVICE OK, Initial Dispenser OK, TES CASH OK
TES TRANSAKSI OK, MESIN NORMAL KEMBALI, Check seluruh device: Sudah, Test Transaksi: Ya</t>
  </si>
  <si>
    <t xml:space="preserve">
#PM 
MV MX5600s 2022-20023 V140
Alarm sensor panas dan seismic Ok, stop kontak listrik Ok,</t>
  </si>
  <si>
    <t>SYSTEM</t>
  </si>
  <si>
    <t>PM26I05261</t>
  </si>
  <si>
    <t>Preventive maintenance ATM
, cek ej camera oke, spr, mcu oke, cek clean cash dispenser oke, cek all device oke, initial all device oke, sensor oke, transaksi oke, mesin atm bisa digunakan kembali, Check seluruh device: Sudah, Test Transaksi: Ya</t>
  </si>
  <si>
    <t>#VER ATM MV Hyo MX5600s 2022-23 v1.4.0</t>
  </si>
  <si>
    <t>PM26I03876</t>
  </si>
  <si>
    <t>Preventive  maintenance procedure, cek &amp; clean all device ok, clean BCU, clean TSK, Clean CSM, Clean mcu, clen bearing, cek belt mtp agak kendor menunggu pengiriman, initial BRM ok, test cash ok initial card reader ok, initial spr ok, cek camera ok, cek ej log ok, CRM ok 
, Check seluruh device: Sudah, Test Transaksi: Ya</t>
  </si>
  <si>
    <t xml:space="preserve">#VER CRM Hyo MX8600s 2020-2023 V1.0.0
PM#3363
</t>
  </si>
  <si>
    <t>PM26I05330</t>
  </si>
  <si>
    <t>L18 NO WORKABLE</t>
  </si>
  <si>
    <t>122 UNCOMPLETED WORK</t>
  </si>
  <si>
    <t>PKT / customer tidak datang</t>
  </si>
  <si>
    <t>cek clear all divice ok, sistem ok, ej ok, kamera 1 not ok, kamera 2 ok, spr ok, mcu  ok, clear card ok, tes ic ok, tes ms ok, cek clear csm ok, clear bcu ok, clear tsk ok, clear brm top ok, clear front ok, cleqr interface ok, clear mtp ok, cleqr rak ok, clear soket kqset ok, inisialis brm ok, bmu ok, bmd ok, tes cash ok, tes setor tarik tunai sukses, Check seluruh device: Sudah, Test Transaksi: Ya</t>
  </si>
  <si>
    <t xml:space="preserve">#3363
#camera 1 tidak terbaca, </t>
  </si>
  <si>
    <t>PM26I02115</t>
  </si>
  <si>
    <t>K11 CASSETE BAD</t>
  </si>
  <si>
    <t>118 CHECKING</t>
  </si>
  <si>
    <t>Preventive Maintenance sesuai metode #3363 dengan Clean SPR ok, Clean MCU ok, Check IC &amp; MS Read ok,  Check Camera ok, Clean BMU ok, Clean CSM dengan menurunkan part ok, Clean TSK dengan menurunkan part ok, Clean BC dengan menurunkan part ok, Clean BMD ok, check kabel konektor kaset ok, Check n Clean Sensors ok, Initialize all device ok.
kaset 1, 2 fatal.
 #CHECKCHIP #TRANSKSI CRM Online. Mesin CRM siap beroperasi kembali, Check seluruh device: Sudah, Test Transaksi: Ya</t>
  </si>
  <si>
    <t>#VER CRM Hyo MX8600s 2020-2023 v1.0.0 #3363</t>
  </si>
  <si>
    <t>PM26I02620</t>
  </si>
  <si>
    <t>preventive maintenance ok, check all divice ok, clean all sensor ok, check all gear ok, solonoid 1 - 4 berfungsi dengan baik, test ic read ok, test ms read ok, ej cam ok, sensor ok, ADJUST BMU/BMD ok, system ok, test inizial ok, test cash ok, test transaksi ok, crms dapat beroperasi normal kembali, Check seluruh device: Sudah, Test Transaksi: Ya</t>
  </si>
  <si>
    <t>#PM3363</t>
  </si>
  <si>
    <t>PM26I02165</t>
  </si>
  <si>
    <t>preventive maintenance ok, check all divice ok, clean all sensor ok, ej cam ok  sensor ok, test ic read ok, test ms read ok, solonoid 1 - 4 berfungsi dengan baik, check all gear ok, alrm ok, system ok, test inizial ok, test cash ok, test transaksi ok, crms dapat beroperasi normal kembali, Check seluruh device: Sudah, Test Transaksi: Ya</t>
  </si>
  <si>
    <t>PM#3363</t>
  </si>
  <si>
    <t>PM26I05180</t>
  </si>
  <si>
    <t>Preventive Maintenance, Cek and clean all device #system #ejcam #TERJE#CSM #BC#ADJ_BMU/BMD #sensor #ffc #Vfd #Rtr #MD #checkchipok #testchipok, crm ok, crm ready to use, Check seluruh device: Sudah, Test Transaksi: Ya</t>
  </si>
  <si>
    <t>#VER CRM Hyo MX8600s 2024 v1.3.0 #3363 #SENSOR PANAS DAN GETAR BERFUNGSI #ADJ BMU/BMD #STICKER KOMPLIT #SELENOID 1-5 OKE</t>
  </si>
  <si>
    <t>PM26I03920</t>
  </si>
  <si>
    <t>Preventive maintanance, ektp ok, spr ok, carddispenser ok, cardreader ok, signpad ok, pinpad ok, test dispen card dr hooper 1 sampai 8 , mesin online mesin beroprasi kembali, transaksi ok, Check seluruh device: Sudah, Test Transaksi: Ya</t>
  </si>
  <si>
    <t xml:space="preserve">Mesin normal siap beroperasi ok
Ups not installed
Dvr ok </t>
  </si>
  <si>
    <t>PM26I04295</t>
  </si>
  <si>
    <t>MNN</t>
  </si>
  <si>
    <t>preverentive maintanance prosedure cek ( O-RING, CARDCLEANING TAPE, BELT OCTAGON, MS REEAD,ICREAD,IDSCANNER) OK TEST VERIFIKASI KTP : OK, Check seluruh device: Sudah, Test Transaksi: Ya</t>
  </si>
  <si>
    <t>check all device ok</t>
  </si>
  <si>
    <t>PM26I04440</t>
  </si>
  <si>
    <t>Preventive Maintenance, Cek and clean all device system, ejcam , belt, sensor, cam vfd gear MD, tes MCU, MS read IC read oke, tes diagnostik oke, inisal cash dispenser oke, tesh case oke, tes transaksi oke, atm ok, atms ready to use, Check seluruh device: Sudah, Test Transaksi: Ya</t>
  </si>
  <si>
    <t>mesin oke 
VER_ATM MV HYO MX5600S 2022-23 V1.4.0</t>
  </si>
  <si>
    <t>PM26I02970</t>
  </si>
  <si>
    <t>Preventive Maintenance, Clean SPR ok, Clean MCU ok, Test IC &amp; MS Read ok, Check Camera ok, Clean Dispenser, Check and Clean Sensors ok,  Initialize all device ok. #CHECKCHIP ok, ATM online, ATM siap beroperasi kembali, Check seluruh device: Sudah, Test Transaksi: Ya</t>
  </si>
  <si>
    <t>PM26I02060</t>
  </si>
  <si>
    <t>Preventive Maintenance, Cek and clean all device #system #ejcam #belt #sensor #cam #Vfd #gear #MD #checkchipok #testchipok, atm ok, atm ready to use, Check seluruh device: Sudah, Test Transaksi: Ya</t>
  </si>
  <si>
    <t>#VER ATM MV Hyo MX5600s 2020 v1.4.0 #status sensor ok #sensor proximity dan sesnor seismic ok #transaksi ok</t>
  </si>
  <si>
    <t>PM26I04000</t>
  </si>
  <si>
    <t>Preventive Maintenance, Cek and clean all device #system #ejcam #belt #sensor #cam #Vfd #gear #MD #checkchipok #testchipok, atm ok, atm ready to use, Check seluruh device: Sudah, Test Transaksi: Tidak</t>
  </si>
  <si>
    <t>#VER_ATM_Hyo_MX5600s_2022_23_v1.4.0</t>
  </si>
  <si>
    <t>PM26I01960</t>
  </si>
  <si>
    <t>PREVENTIVE MAINTENANCE,  
#Clean All Device 
#Check System Ej Cam Sensor Carriage Belt Dispenser Ok
#Test Mcu Ms Ic Read Ok 
#Test Diagnostik dan Transaksi Ok
# Atms Beroperasi Kembali
#TRANSAKSI  #CHECKCHIP, Check seluruh device: Sudah, Test Transaksi: Ya</t>
  </si>
  <si>
    <t>#VER ATM HYO MX5600S 2022-23 V1.4.0 + AGENT VISION
#STICKER OK
#SOLIDCORE NECTAR OK
#SEISMIC ALARM OK</t>
  </si>
  <si>
    <t>PM26I02210</t>
  </si>
  <si>
    <t>PREVENTIVE MAINTENANCE, 
#Clean All Device 
#Check System Ej Cam Sensor Brm BMU dan BMD
#Test Mcu Ms Ic Read Ok
#Test Diagnostik dan Transaksi ok 
#Crml Beroperasi Kembali 
#TRANSAKSI  #CHECKCHIP, Check seluruh device: Sudah, Test Transaksi: Ya</t>
  </si>
  <si>
    <t>PM26I05345</t>
  </si>
  <si>
    <t>Preventive maintenance, system oke, ej cam oke, sensor oke, stacker oke, stacksheet oke, cdu feed oke, cdu trhoat oke, cdu main oke, cek sensor seismic dan sensor panas oke, tes print oke, cleaning cardreader oke, tes ms read oke, tes IC read oke, tes initial cash dispenser oke, tes cash dispenser oke, tes transaksi oke, atms beroperasi normal kembali
, Check seluruh device: Sudah, Test Transaksi: Ya</t>
  </si>
  <si>
    <t>#PREVENTIVEMAINTENANCE
#ATM.MV.HYO.MX5600S.2022-23.V1.4.0
#</t>
  </si>
  <si>
    <t>PM26I00860</t>
  </si>
  <si>
    <t>#VER ATM MV Hyo MX5600s 2022-23 v1.4.0 #cek sensor getar dan bunyi ok #test sensor menggunakan frequency generator ok #cek status sensor pada vdm ok #status sensor seismic dan temperature ok #transaksi ok</t>
  </si>
  <si>
    <t>PM26I02280</t>
  </si>
  <si>
    <t>PREVENTIVE MAINTENANCE,  
#Clean All Device 
#Check System Ej Cam Sensor Carriage Belt Dispenser Ok
#Test Mcu Ms Ic Read Ok 
#Test Diagnostik dan Transaksi Ok
# Atms Beroperasi Kembali
#TRANSAKSI  #CHECKCHIP#VER ATM HYO MX5600S 2022-23 V1.4.0 + AGENT VISION
#STICKER OK
#SOLIDCORE NECTAR OK#VER ATM HYO MX5600S 2022-23 V1.4.0 + AGENT VISION
#STICKER OK
#SOLIDCORE NECTAR OK, Check seluruh device: Sudah, Test Transaksi: Ya</t>
  </si>
  <si>
    <t>#VER ATM HYO MX5600S 2022-23 V1.4.0 + AGENT VISION
#STICKER OK
#SOLIDCORE NECTAR OK
#SEISMIC DAN ALARM OK</t>
  </si>
  <si>
    <t>PM26I00710</t>
  </si>
  <si>
    <t>PM26I01880</t>
  </si>
  <si>
    <t>PM26I02895</t>
  </si>
  <si>
    <t>cek clear all divice ok, sistem ok, ej ok, kamera ok, spr ok, mcu ok, cek clear shutter ok, cek clear main body ok, cek clear feed module ok, cek cleqr rak okk cek all sensor ok, ceknclear all gear ok, cek rab3r ok, ck roller ok, inisialis brm ok, tes cash ok, tes setor tarik tunai ok, mesin dapat digunakan kembali dengan normal, Check seluruh device: Sudah, Test Transaksi: Ya</t>
  </si>
  <si>
    <t>trx sukses</t>
  </si>
  <si>
    <t>PM26I05045</t>
  </si>
  <si>
    <t>PM26I00905</t>
  </si>
  <si>
    <t>REIMAGE PERMINTAAN BCA</t>
  </si>
  <si>
    <t>H14 MOVE / REINSTALL</t>
  </si>
  <si>
    <t>114 FORMAT HARD DISK</t>
  </si>
  <si>
    <t>Reimage ok, cek sistem ok, cek version ok, cek ej ok, brm ok, tes cash ok, tes setor tarik tunai ok, mesin dapat digunakan kembali dengan normal, Check seluruh device: Sudah, Test Transaksi: Ya</t>
  </si>
  <si>
    <t>#3363</t>
  </si>
  <si>
    <t>WIDIA</t>
  </si>
  <si>
    <t>CM26H24946</t>
  </si>
  <si>
    <t>EOB</t>
  </si>
  <si>
    <t>R16 BMU GENERAL</t>
  </si>
  <si>
    <t>105 REPLACE PART</t>
  </si>
  <si>
    <t>cek crm, crm error 5D0FA00, replace brm top ok, tes simulasi accept cash ok, tes cash ok, tes initial brm ok, cek seluruh device ok, crm online tes transaksi ok, Check seluruh device: Sudah, Test Transaksi: Ya</t>
  </si>
  <si>
    <t>#CrmHy0_HS6L_V1.3.0</t>
  </si>
  <si>
    <t>CM26H24893</t>
  </si>
  <si>
    <t>Replace BrmTop</t>
  </si>
  <si>
    <t>DSP BILLS</t>
  </si>
  <si>
    <t>R13 MTP BELT</t>
  </si>
  <si>
    <t>102 REPOSITION</t>
  </si>
  <si>
    <t>cek error code 5d0l1, csm front plate patah 1, mtp belt kendor tahun  repair 2023, pernah ganti ditanggl 20 juli 2026, cek tsk sudah ganti tgl 20 agustus normal, cek interface bmu bmd normal, simulasj accepcash normal tes trx normal, Check seluruh device: Sudah, Test Transaksi: Ya</t>
  </si>
  <si>
    <t>butuh part mtp dan csm</t>
  </si>
  <si>
    <t>CM26H24150</t>
  </si>
  <si>
    <t>PM26I01847</t>
  </si>
  <si>
    <t>PM26I02382</t>
  </si>
  <si>
    <t>PM26I03382</t>
  </si>
  <si>
    <t>PM26I02067</t>
  </si>
  <si>
    <t>PM26I04462</t>
  </si>
  <si>
    <t xml:space="preserve">#PREVENTIVEMAINTENANCE
#ATM.MV.HYO.MX5600S.2022-23.V1.4.0
</t>
  </si>
  <si>
    <t>PM26I03542</t>
  </si>
  <si>
    <t>PM26I02172</t>
  </si>
  <si>
    <t>PM26I02117</t>
  </si>
  <si>
    <t>PM26I03497</t>
  </si>
  <si>
    <t>PM26I01342</t>
  </si>
  <si>
    <t>PM26I04127</t>
  </si>
  <si>
    <t>Preventive Maintenance, Clean SPR ok, Clean MCU ok, Test IC &amp; MS Read ok, Check Camera ok, Clean Dispenser, Check and Clean Sensors ok,  Initialize all device ok. ATM online, ATM siap beroperasi kembali, Check seluruh device: Sudah, Test Transaksi: Ya</t>
  </si>
  <si>
    <t>PM26I01862</t>
  </si>
  <si>
    <t>PM26I01462</t>
  </si>
  <si>
    <t>PREVENTIVE MAINTENANCE, 
#Clean All Device 
#Check System Ej Cam Sensor Carriage Belt Dispenser Ok 
#Test Mcu Ms Ic Read Ok 
#Test Diagnostik dan Transaksi Ok 
#Atms Beroperasi Kembali, Check seluruh device: Sudah, Test Transaksi: Ya</t>
  </si>
  <si>
    <t>MX5600S2022-23V1.4.0
#Stiker Lengkap
#Cable Hold Rapat
#Sensor seismic &amp;  Heat Sensor ok</t>
  </si>
  <si>
    <t>PM26I02052</t>
  </si>
  <si>
    <t>#VER ATM HYO MX5600S 2022-23 V1.2.0 + AGENT VISION
#STICKER OK
#SOLIDCORE NECTAR OK</t>
  </si>
  <si>
    <t>PM26I02057</t>
  </si>
  <si>
    <t>PREVENTIVE MAINTENANCE,  
#Clean All Device 
#Check System Ej Cam Sensor Carriage Belt Dispenser Ok
#Test Mcu Ms Ic Read Ok 
#Test Diagnostik dan Transaksi Ok
# Atms Beroperasi Kembali
#TRANSAKSI  #CHECKCHIP
, Check seluruh device: Sudah, Test Transaksi: Ya</t>
  </si>
  <si>
    <t>PM26I00797</t>
  </si>
  <si>
    <t>Preventive Maintenance, Check Error history, Clean MCU OK, Celan SPR OK, Check kabel dan koneksi OK, Pengecekan Kaset satu per satu OK, Clean sensor PS001 PS005 OK, Pengecekan kekencangan belt transport ok, cek Zversion OK, Cek Image Backup Ok, Check CE PNC OK, Check Roller Belt gear Bearing OK , Clean CDU OK, Clean shutter OK, Check and Clean SF module OK, Check board OK, check sensor seismic dan suhu ok, CHECK ALL DEVICE OK, CLEAN ALL DEVICE OK, Initial Dispenser OK, TES CASH OK
TES TRANSAKSI OK, MESIN NORMAL KEMBALI, Check seluruh device: Sudah, Test Transaksi: Ya</t>
  </si>
  <si>
    <t>#PM 
MV MX5600s 2022-20023 V140
Alarm sensor suhu dan seismic Ok, stop kontak listrik Ok,</t>
  </si>
  <si>
    <t>PM26I05007</t>
  </si>
  <si>
    <t>PM26I00901</t>
  </si>
  <si>
    <t>Preventive maintenance, system ok, ejcam ok, last software ok, cleaned TSK ok, cleaned BRM TOP ok, cleaned BCU ok, cleaned CSM ok, cleaned FTP ok, cleaned MTP ok, cek selenoid Rak kaset ok, cek sensor seismic oke,  tes initial brm ok, tes printer ok, cleaned card ok, tes ms read ok, tes ic read ok, tes card ok, tes cash ok, 
, Check seluruh device: Sudah, Test Transaksi: Tidak</t>
  </si>
  <si>
    <t>mesin tidk bisa online, koordinasi dengan orang jarkom Bpk. Iwan IFORTE infonya modem bermasalah karena lampu indikator modem hanya hidup 2 lampu.
#CRM Hyo MX8600s 2020 - 2023 v1.0.0.zip
#3363
#ADJ_BMU/BMD</t>
  </si>
  <si>
    <t>PM26I02556</t>
  </si>
  <si>
    <t>PM, CHECK BMU , LEPAS BCU CSM, CHECK ROLLER PITA BELT DAN BEARING OK , CLEAN TERJE BCU CSM BRM TOP DAN MIDDLE , CLEAN FASKIA ATAS, CHECK INTERFACE OK, CHECK ALL DEVICE OK, CLEAN ALL DEVICE OK,TES BRM OK, TES CASH OK
TES TRANSAKSI OK, MESIN NORMAL KEMBALI, Check seluruh device: Sudah, Test Transaksi: Ya</t>
  </si>
  <si>
    <t>#VER CRM HYO MX8600s 2024 v1.3.0
#3363
#ADJ_BMU/BMD
#SOLIDCORE NECTAR OK
#CHECK SEISMIC DAN ALARM OK</t>
  </si>
  <si>
    <t>PM26I02361</t>
  </si>
  <si>
    <t>#VER CRM HYO MX8600s 2024 v1.3.0
#3363
#ADJ_BMU/BMD
#SOLIDCORE NECTAR OK
#SEISMIC ALARM OK</t>
  </si>
  <si>
    <t>PM26I03986</t>
  </si>
  <si>
    <t>Preventive Maintenance Prosedure, #check CSM ok, #check TSK ok, #check BCU ok, check Front TP ok, Sutter ok, #check
Interface ok, #check all Roller ok, #chek all Belt ok, #check all Gear ok, #check SPR ok, #check MCU ok, #check chip ok, #chek
system ok, #check ej cam ok, #clean all device ok, Check seluruh device: Sudah, Test Transaksi: Ya</t>
  </si>
  <si>
    <t>#VER CRM Hyo MX8600s 2020-2023 V1.0.0
PM#3363
ADJ BMU BMD</t>
  </si>
  <si>
    <t>PM26I02856</t>
  </si>
  <si>
    <t>preventive maintenance ok, check all divice ok, clean all sensor ok, ej cam ok, sensor ok, alarm ok, solonoid 1 - 4 berfungsi dengan baik, test ic read ok, test ms read ok, ADJUST BMU/BMD ok, system ok, test inizial ok, test cash ok, test transaksi ok, crml dapat beroperasi normal kembali, Check seluruh device: Sudah, Test Transaksi: Ya</t>
  </si>
  <si>
    <t>PM26I01976</t>
  </si>
  <si>
    <t>PM26I04266</t>
  </si>
  <si>
    <t>salah cekin, Check seluruh device: Sudah, Test Transaksi: Ya</t>
  </si>
  <si>
    <t>salah cekin</t>
  </si>
  <si>
    <t>PM26I00961</t>
  </si>
  <si>
    <t>#VER ATMS Hyo MX5600S2022-23V1.4.0
#Stiker Lengkap
#Sensor Seismic &amp; Head Sensor</t>
  </si>
  <si>
    <t>PM26I01001</t>
  </si>
  <si>
    <t>MX5600S2022-23V1.4.0</t>
  </si>
  <si>
    <t>PM26I00796</t>
  </si>
  <si>
    <t>PM26I02051</t>
  </si>
  <si>
    <t>PM26I05196</t>
  </si>
  <si>
    <t>#VER ATM HYO MX5600S 2019 V1.2.0 + AGENT VISION
#STICKER OK
#SOLIDCORE NECTAR OK</t>
  </si>
  <si>
    <t>PM26I02061</t>
  </si>
  <si>
    <t>PM26I02066</t>
  </si>
  <si>
    <t>#VER ATM MV Hyo MX5600s 2022-23 v1.4.0 #cek sensor getar dan bunyi ok #status sensor seismic dan proximity pada vdm ok #transaksi ok</t>
  </si>
  <si>
    <t>PM26I04691</t>
  </si>
  <si>
    <t>#VER ATM MV MX5600s 2019 v120</t>
  </si>
  <si>
    <t>PM26I02326</t>
  </si>
  <si>
    <t>cek clear all divice ok, sistem ok, ej ok, kamera ok, spr ok, mcu ok, cek clear shutter ok, cek clear main body ok, cek clear feed module ok, cek clear rak ok. cek all sensor ok, ceknclear all gear ok, cek raber ok, cek roller ok, inisialis Dispenser ok ok, tes cash ok, tes tarik tunai ok, mesin dapat digunakan kembali dengan normal, Check seluruh device: Sudah, Test Transaksi: Ya</t>
  </si>
  <si>
    <t>PM26I04946</t>
  </si>
  <si>
    <t>PM26I05271</t>
  </si>
  <si>
    <t>PM26I02056</t>
  </si>
  <si>
    <t>Preventive maintenance, system ok, ejcam ok, last software ok, cleaned TSK ok, cleaned BRM TOP ok, cleaned BCU ok, cleaned CSM ok, cleaned FTP ok, cleaned MTP ok, cek selenoid Rak kaset ok, tes initial brm ok, tes printer ok, cleaned card ok, tes ms read ok, tes ic read ok, tes card ok, tes cash ok, transaksi ok, crms beroperasi normal kembali
, Check seluruh device: Sudah, Test Transaksi: Ya</t>
  </si>
  <si>
    <t>#CRM Hyo MX8600s 2020 - 2023 v1.0.0.zip
#3363
#ADJ_BMU/BMD</t>
  </si>
  <si>
    <t>PM26I02103</t>
  </si>
  <si>
    <t>Preventive maintenance, system ok, ejcam ok, last software ok, cleaned TSK ok, cleaned BRM TOP ok, cleaned BCU ok, cleaned CSM ok, cleaned FTP ok, cleaned MTP ok, cek selenoid Rak kaset ok, cek sensor seismic oke,  tes initial brm ok, tes printer ok, cleaned card ok, tes ms read ok, tes ic read ok, tes card ok, tes cash ok, transaksi ok, crms beroperasi normal kembali
, Check seluruh device: Sudah, Test Transaksi: Ya</t>
  </si>
  <si>
    <t>PM26I02138</t>
  </si>
  <si>
    <t>PM26I02523</t>
  </si>
  <si>
    <t>Preventive maintenance, system ok, ejcam ok, sensor ok, TSK ok, BCU ok, CSM ok, tes initial BRM ok, tes initial printer ok, tes print ok, ckeaned cardreader ok, tes ms read ok, tes ic read ok, tes card ok, tes cash ok, transaksi setoran dan penarikan ok, CRMS beroperasi normal kembali, Check seluruh device: Sudah, Test Transaksi: Ya</t>
  </si>
  <si>
    <t>mesin normal kembali 
VER#CRM HYO MX8600S 2020-2023 V1.0.0
#PM#3363</t>
  </si>
  <si>
    <t>PM26I01828</t>
  </si>
  <si>
    <t>Preventive maintenance, system ok, ejcam ok, sensor ok, TERJE ok, BCU ok, CSM ok, tes initial BRM ok, tes initial printer ok, tes print ok, ckeaned cardreader ok, tes ms read ok, tes ic read ok, tes card ok, tes cash ok, chek snsor seismic oke, transaksi setoran dan penarikan ok, CRML beroperasi normal kembali, Check seluruh device: Sudah, Test Transaksi: Ya</t>
  </si>
  <si>
    <t>meisnnoke
CRM Hyo MX8600s 2024 v1.3.0
PM#3363
#ADJ_BMU/BMD</t>
  </si>
  <si>
    <t>PM26I02238</t>
  </si>
  <si>
    <t>#VER CRM Hyo MX8600s 2020-2023 V1.0.0
PM#3363</t>
  </si>
  <si>
    <t>PM26I05088</t>
  </si>
  <si>
    <t>R18 TE GENERRAL</t>
  </si>
  <si>
    <t>Preventive maintenance, system ok, ejcam ok, sensor ok, TERJE ok, BCU ok, CSM ok, tes initial BRM ok, tes initial printer ok, tes print ok, ckeaned cardreader ok, tes ms read ok, tes ic read ok, tes card ok, tes cash ok, transaksi setoran dan penarikan ok, CRML beroperasi normal kembali
#CRM Hyo MX8600s 2024 v1.3.0
PM#3363
#ADJ_BMU/BMD, Check seluruh device: Sudah, Test Transaksi: Ya</t>
  </si>
  <si>
    <t>PM26I02223</t>
  </si>
  <si>
    <t>terje</t>
  </si>
  <si>
    <t>preventive maintenance ok, check all divice ok, clean all sensor ok, ej cam ok, sensor alrm ok, test ic read ok, test ms read ok, solonoid 1 - 4, check all gear ok, ADJUST BMU/BMD ok, system ok, test inizial ok, test cash ok, test transaksi ok, crms dapat beroperasi normal kembali, Check seluruh device: Sudah, Test Transaksi: Ya</t>
  </si>
  <si>
    <t>PM26I05178</t>
  </si>
  <si>
    <t>preventive maintenance ok, check all divice ok, clean all sensor ok, ej cam ok, test ic read ok, test ms read ok, solonoid 1 - 4 berfungsi dengan baik, ADJUST BMU/BMD ok, system ok, test inizial ok, test cash ok, test transaksi ok, crml dapat beroperasi normal kembali, Check seluruh device: Sudah, Test Transaksi: Ya</t>
  </si>
  <si>
    <t>PM26I01978</t>
  </si>
  <si>
    <t>G11 POWER SUPPLY</t>
  </si>
  <si>
    <t>preverentive maintanance prosedure cek ( O-RING, CARDCLEANING TAPE, BELT OCTAGON, MS REEAD,ICREAD,IDSCANNER) OK TEST VERIFIKASI KTP : OK, Check seluruh device: Sudah, Test Transaksi: Tidak</t>
  </si>
  <si>
    <t>replace part power suplay ok</t>
  </si>
  <si>
    <t>PM26I04268</t>
  </si>
  <si>
    <t>power suplay</t>
  </si>
  <si>
    <t>preventive maintenance prosedure, cek opl ok, cek camera ok, cek &amp; clean sensor ok, cek card dispenser ok, cek &amp; clean hopper ok, cek &amp; clean spr ok, cek &amp; clean mcu ok, tes ic &amp; read ms ok, tes initial seluruh device ok, tes chip ok, mesin mv kios siap beropersi kembali, Check seluruh device: Sudah, Test Transaksi: Ya</t>
  </si>
  <si>
    <t>#Mv400_V03.01.00.07</t>
  </si>
  <si>
    <t>PM26I04278</t>
  </si>
  <si>
    <t>PM26I02068</t>
  </si>
  <si>
    <t xml:space="preserve">#VER MV MX5600S 22 - 23 V1.4.0
#STIKER LENGKAP
#CABEL HOLE RAPAT
#Sensor seismic &amp; heat </t>
  </si>
  <si>
    <t>PM26I00618</t>
  </si>
  <si>
    <t>PM26I05248</t>
  </si>
  <si>
    <t>PM26I01428</t>
  </si>
  <si>
    <t>PM26I04158</t>
  </si>
  <si>
    <t>PM26I04533</t>
  </si>
  <si>
    <t>PM26I04493</t>
  </si>
  <si>
    <t>PM26I02048</t>
  </si>
  <si>
    <t>PM26I03158</t>
  </si>
  <si>
    <t>PM26I04153</t>
  </si>
  <si>
    <t>C11 MCU GENERAL</t>
  </si>
  <si>
    <t>PREVENTIVE MAINTENANCE,  
#Clean All Device 
#Check System Ej Cam Sensor Carriage Belt Dispenser Ok, Replace mcu karena terbaca card reader faults 2x hari ini
#Test MCU Ms Ic Read Ok 
#Test Diagnostik dan Transaksi Ok
# Atms Beroperasi Kembali
#TRANSAKSI  #CHECKCHIP, Check seluruh device: Sudah, Test Transaksi: Ya</t>
  </si>
  <si>
    <t>#VER ATM HYO MX5600S 2022-23 V1.4.0 + AGENT VISION
#STICKER OK
#SOLIDCORE NECTAR OK
#SEISMIC ALARM OK
#REPLACE MCU</t>
  </si>
  <si>
    <t>PM26I02113</t>
  </si>
  <si>
    <t>mcu sankyo</t>
  </si>
  <si>
    <t>PM26I04128</t>
  </si>
  <si>
    <t>Preventive Maintenance, Check Error history, Clean MCU OK, Celan SPR OK, Check kabel dan koneksi OK, Pengecekan Kaset satu per satu OK, Clean sensor PS001 PS005 OK, Pengecekan kekencangan belt transport ok, cek Zversion OK, Cek Image Backup Ok, Check CE PNC OK, Check Roller Belt gear Bearing OK , Clean CDU OK, Clean shutter OK, Check and Clean SF module OK, Check board OK, Checjk sensor seismic ok, Check sensor panas ok, CHECK ALL DEVICE OK, CLEAN ALL DEVICE OK, Initial Dispenser OK, TES CASH OK
TES TRANSAKSI OK, MESIN NORMAL KEMBALI, Check seluruh device: Sudah, Test Transaksi: Ya</t>
  </si>
  <si>
    <t>#PM 
MV MX5600s 2022-20023 V140
Alarm sensor seismic dan sensor panas Ok, stop kontak listrik Ok,</t>
  </si>
  <si>
    <t>PM26I05053</t>
  </si>
  <si>
    <t>PM26I03987</t>
  </si>
  <si>
    <t>cek dan clear all divice ok, sistem 9k, ej ok, kamera ok, spr ok, mcu ok, cek clear csm ok, cek clear bcu ok, cek cpear terje ok, cek clear brm top ok, cek clear interface ok, cek clear mtp ok, ck clear rak ok, cek soket ok, cek interlock ok, bmu ok, bmd ok, inisialis brm ok, tes cash ok, tes setor tarik tunai ok, mezin dapat digunakan kembali dengan normal, Check seluruh device: Sudah, Test Transaksi: Ya</t>
  </si>
  <si>
    <t>#3363
#alaram ok,</t>
  </si>
  <si>
    <t>PM26I04602</t>
  </si>
  <si>
    <t>preventive maintenance ok, check all divice ok, clean all sensor ok, ej cam ok, solonoid 1 - 4 berfungsi dengan baik, test ic read ok, test ms read ok, ADJUST BMU/BMD ok, system ok, test inizial ok, test cash ok, test transaksi ok, crml dapat beroperasi normal kembali, Check seluruh device: Sudah, Test Transaksi: Ya</t>
  </si>
  <si>
    <t>PM26I01977</t>
  </si>
  <si>
    <t>Preventive Maintenance, Cek and clean all device #system #ejcam #Ektp oke, Finger print oke#Hoper oke, Oktagon oke, id scanner oke,  #sensor #ffc #Vfd #Rtr # #checkchipok #testchipok, Digi cs ok, digi cs ready to use, Check seluruh device: Sudah, Test Transaksi: Ya</t>
  </si>
  <si>
    <t>cek all device oke, transaksi oke</t>
  </si>
  <si>
    <t>PM26I04267</t>
  </si>
  <si>
    <t>SHUTTER</t>
  </si>
  <si>
    <t>D23 CDU SHUTTER</t>
  </si>
  <si>
    <t>Problem uang tidak keluar saldo nasabah terpotong, Shutter error, replace Shutter cdu30 oke, Shutter baru gear gap, adjust ulang Shutter cdu oke, tes initial cash dispenser oke, tes cash dispenser berulang kali oke, tes transaksi penarikan maksimum oke, ATM beroperasi normal kembali, Check seluruh device: Sudah, Test Transaksi: Ya</t>
  </si>
  <si>
    <t>shutter error, uqng tidak keluar saldo trpotong, banyak uang pada kotak riject, replace shutet oke, transaksi ok</t>
  </si>
  <si>
    <t>Feriansyah</t>
  </si>
  <si>
    <t>CM26I00251</t>
  </si>
  <si>
    <t>SHUTTER CDU30</t>
  </si>
  <si>
    <t>R22 CSM GENERAL</t>
  </si>
  <si>
    <t>CM, DILOKASI ERROR 5E6M400, DILOKASI SHUTTER SERING MIRING, REPLACE CSM OKE, INISIAL BRM OKE, TESH CASH OKE, TES TRNSAKSAI SETOR TARIK OKE, MEZIN NORMAL KEMBALI, Check seluruh device: Sudah, Test Transaksi: Ya</t>
  </si>
  <si>
    <t>CM26I00170</t>
  </si>
  <si>
    <t>CSM</t>
  </si>
  <si>
    <t>PENGECEKAN MESIN, KOMPLAIN CUST BERULANG SD 29 AGUST</t>
  </si>
  <si>
    <t>OLIVE</t>
  </si>
  <si>
    <t>CM26I00093</t>
  </si>
  <si>
    <t>Preventive Maintenance, Cek and clean all device #system #ejcam #TSK #CSM #BC #sensor #ffc #Vfd #Rtr #MD #checkchipok #testchipok, crm ok, crm ready to use, Check seluruh device: Sudah, Test Transaksi: Ya</t>
  </si>
  <si>
    <t>#VER CRM Hyo MX8600s 2020-2023 v1.0.0 #3363 #SENSOR PANAS DAN GETAR BERFUNGSI #ADJ BMU/BMD #STICKER KOMPLIT #SELENOID 1-5 OKE</t>
  </si>
  <si>
    <t>PM26I00614</t>
  </si>
  <si>
    <t>Preventive Maintenance sesuai metode #3363 dengan Clean SPR ok, Clean MCU ok, Check IC &amp; MS Read ok,  Check Camera ok, Clean BMU ok, Clean CSM dengan menurunkan part ok, Clean TSK dengan menurunkan part ok, Clean BC dengan menurunkan part ok, Clean BMD ok, check kabel konektor kaset ok, Check n Clean Sensors ok, Initialize all device ok. #CHECKCHIP #TRANSKSI CRM Online. Mesin CRM siap beroperasi kembali, Check seluruh device: Sudah, Test Transaksi: Ya</t>
  </si>
  <si>
    <t>PM26I02699</t>
  </si>
  <si>
    <t>preventive maintenance ok, check all divice ok, clean all sensor ok, ej cam ok, sensor ok, test ic read ok, test ms read ok, solonoid 1 - 4 berfungsi dengan baik, check all gear ok, ADJUST BMU/BMD ok, system ok, test inizial ok, test cash ok, test transaksi ok, crms dapat beroperasi normal kembali, Check seluruh device: Sudah, Test Transaksi: Ya</t>
  </si>
  <si>
    <t>PM26I00549</t>
  </si>
  <si>
    <t>preventive maintenance ok, check all divice ok, clean all sensor ok, check all gear ok, test ic read ok, test ms read ok, check all gear ok, ej cam ok, solonoid 1 - 4 berfungsi dengan baik, ADJUST BMU/ BMD ok, system ok, test inizial ok, test cash ok, test tansaksi ok, crms dapat beroperasi normal kembali, Check seluruh device: Sudah, Test Transaksi: Ya</t>
  </si>
  <si>
    <t>PM26I02999</t>
  </si>
  <si>
    <t>Preventive Maintenance, Cek and clean all device #system #ejcam #cleaned TSK #cleaned CSM #cleaned BC #cleaned mtp dan brm top#cek sensor panas dan Getar ok#cek status sensor panas dan getar pada menu vdm ok #test sensor panas dan getar menggunakan aplikasi frequenzy generator ok #Vfd #Rtr #MD #checkchipok #testchipok, crm ok, crm ready to use
note : tidak dapat di lakukan transaksi setor tarik di lokasi, di karenakan mesin riject full menungu pengisian dr tim flm abacus bali, Check seluruh device: Sudah, Test Transaksi: Ya</t>
  </si>
  <si>
    <t>PM26I04129</t>
  </si>
  <si>
    <t>preventive maintenance ok, check all divice ok, clean all sensor ok, ej cam ok, sensor ok, test ic read ok, test ms read ok, solonoid 1 - 4 berfungsi dengan baik, check all gear ok, ADJUST BMU/BMD ok, system ok, test inizial ok, test cash ok, test transaksi ok, crml dapat beroperasi normal kembali, Check seluruh device: Sudah, Test Transaksi: Ya</t>
  </si>
  <si>
    <t>PM26I01979</t>
  </si>
  <si>
    <t>Preventive maintenance menggunakan prosedur PM #3363 ok, cleaned card ok, test ms read ok, tes ic read ok, tes card ok, clean n test printer ok, check system ok, check ej camera ok, check last software ok, cleaned TERJE ok, cleaned Transport ok, cleaned BCU ok, cleaned CSM ok, cleaned MTP ok, check soket kaset ok, initial brm ok,  tes cash ok, transaksi ok, CRML siap beroperasi normal kembali, Check seluruh device: Sudah, Test Transaksi: Ya</t>
  </si>
  <si>
    <t>#VER CRM Hyo MX8600s 2024 v1.3.0
PM #3363
#ADJ_BMU/BMD#STIKER OK#SENSOR GETAR DAN PANAS OKE</t>
  </si>
  <si>
    <t>PM26I04529</t>
  </si>
  <si>
    <t>preventive maintenance ok, check all divice ok, clean all sensor ok, ej cam ok, sensor alarm ok, test ic read ok, test ms read ok, check all gear ok, solonoid 1 - 4 berfungsi dengan baik, ADJUST BMU/BMD ok system ok, test inizial ok, test cash ok, test transaksi ok, crms dapat beroperasi normal kembali, Check seluruh device: Sudah, Test Transaksi: Ya</t>
  </si>
  <si>
    <t>PM26I05179</t>
  </si>
  <si>
    <t>#VER CRM Hyo MX8600 H310 v1.1.0 #3363</t>
  </si>
  <si>
    <t>PM26I01774</t>
  </si>
  <si>
    <t>PM26I04199</t>
  </si>
  <si>
    <t>MV MONITORING</t>
  </si>
  <si>
    <t>Preventive maintenance, #check CE ok, #chcek ej cam ok, #check SPR ok, #check ektp ok, #check sign pad ok, #check MCU ok, #check dan test ms read ok, #check dan test ic read ok, #card ok, #pergantian tape perekat ok, #check all device ok, #test all device ok, #mesin mv kiosk ok, Check seluruh device: Sudah, Test Transaksi: Ya</t>
  </si>
  <si>
    <t>PM26I04284</t>
  </si>
  <si>
    <t>Bersihkan o ring ok, cek clean tape ok, cek hopper ok, bersihkan bagian luar pinger scanner ok, bersihkan layar ok, bersihkan tempat tap ktp ok, tes card reader ok, Check seluruh device: Sudah, Test Transaksi: Ya</t>
  </si>
  <si>
    <t>PM26I04339</t>
  </si>
  <si>
    <t>PM26I02094</t>
  </si>
  <si>
    <t>PM26I02054</t>
  </si>
  <si>
    <t>PM26I01209</t>
  </si>
  <si>
    <t>#VER ATM MV Hyo MX5600s 2022-23 v1.4.0
kaset reject posisi penutup llonggar</t>
  </si>
  <si>
    <t>PM26I03634</t>
  </si>
  <si>
    <t>PM26I02064</t>
  </si>
  <si>
    <t>PM26I05114</t>
  </si>
  <si>
    <t>PM26I01049</t>
  </si>
  <si>
    <t>Preventive Maintenance, Check Error history, Clean MCU OK, Celan SPR OK, Check kabel dan koneksi OK, Pengecekan Kaset satu per satu OK, Clean sensor PS001 PS005 OK, Pengecekan kekencangan belt transport ok, cek Zversion OK, Cek Image Backup Ok, Check CE PNC OK, Check Roller Belt gear Bearing OK , Clean CDU OK, Clean shutter OK, Check and Clean SF module OK, Check board OK, Check sensor panas dan sensor seismic ok, CHECK ALL DEVICE OK, CLEAN ALL DEVICE OK, Initial Dispenser OK, TES CASH OK
TES TRANSAKSI OK, MESIN NORMAL KEMBALI, Check seluruh device: Sudah, Test Transaksi: Ya</t>
  </si>
  <si>
    <t>#PM 
MV MX5600s 2020 V140
Alarm sensor seismic dan sensor panas Ok, stop kontak listrik Ok,</t>
  </si>
  <si>
    <t>PM26I02429</t>
  </si>
  <si>
    <t>PM26I01129</t>
  </si>
  <si>
    <t>#PREVENTIVEMAINTENANCE
#ATM.MV.HYO.MX5600S.2022-23.V1.4.0
#V1.4.0</t>
  </si>
  <si>
    <t>PM26I01984</t>
  </si>
  <si>
    <t>PM26I02279</t>
  </si>
  <si>
    <t>PM26I02114</t>
  </si>
  <si>
    <t>Preventive Maintenance, Check Error history, Clean MCU OK, Celan SPR OK, Check kabel dan koneksi OK, Pengecekan Kaset satu per satu OK, Clean sensor PS001 PS005 OK, Pengecekan kekencangan belt transport ok, cek Zversion OK, Cek Image Backup Ok, Check CE PNC OK, Check Roller Belt gear Bearing OK , Clean CDU OK, Clean shutter OK, Check and Clean SF module OK, Check board OK,  Check sensor seismic sensot suhu ok, CHECK ALL DEVICE OK, CLEAN ALL DEVICE OK, Initial Dispenser OK, TES CASH OK
TES TRANSAKSI OK, MESIN NORMAL KEMBALI, Check seluruh device: Sudah, Test Transaksi: Ya</t>
  </si>
  <si>
    <t>#PM 
MV MX5600s 2022-20023 V140
Alarm Ok, chek sensor seismic sensor suhu ok, stop kontak listrik Ok,</t>
  </si>
  <si>
    <t>PM26I00989</t>
  </si>
  <si>
    <t>Preventive Maintenance, Check Error history, Clean MCU OK, Celan SPR OK, Check kabel dan koneksi OK, Pengecekan Kaset satu per satu OK, Clean sensor PS001 PS005 OK, Pengecekan kekencangan belt transport ok, cek Zversion OK, Cek Image Backup Ok, Check CE PNC OK, Check Roller Belt gear Bearing OK , Clean CDU OK, Clean shutter OK, Check and Clean SF module OK, Check board OK, Check sensor seismic ok, Check sensor panas ok, CHECK ALL DEVICE OK, CLEAN ALL DEVICE OK, Initial Dispenser OK, TES CASH OK
TES TRANSAKSI OK, MESIN NORMAL KEMBALI, Check seluruh device: Sudah, Test Transaksi: Ya</t>
  </si>
  <si>
    <t>PM26I01174</t>
  </si>
  <si>
    <t xml:space="preserve">PERBAIKAN UANG TIDAK KELUAR DAN SETORAN JAMMED ATM-CRM BCA PERIODE  31 AGUSTUS - 3 SEPTEMBER  2026 </t>
  </si>
  <si>
    <t>CM pengecekan perbaikan uang tidak keluar pengerjaan dimulai jam 14.10 WITA, chek kondisi belt shutter sudah mulai kendor, adjus shutter ok, untuk pengecekan lanjutan menggunakan tiket PM check all device ok, ATM online ATM siap beroperasi kembali, Check seluruh device: Sudah, Test Transaksi: Ya</t>
  </si>
  <si>
    <t>BAGAS</t>
  </si>
  <si>
    <t>CM26I03153</t>
  </si>
  <si>
    <t>CM, PERMINTAAN PENGECEKAN, CHECK ERROR SHUTTER 4477C, REPLACE SHUTTER UANG SERING NYANGKUT DI MULUT KASET, TES CASH OK, CLEAN ALL DEVICE DAN CHECK ALL DEVICE BEBARENGAN DENGAN PM, TES TRANSAKSI OK,, Check seluruh device: Sudah, Test Transaksi: Ya</t>
  </si>
  <si>
    <t>CM26I03152</t>
  </si>
  <si>
    <t>throat cdu 30</t>
  </si>
  <si>
    <t>R11 BMD GENERAL</t>
  </si>
  <si>
    <t>check error 5d0fa00,5270100,9530302
adjust ada karet gelang tersangkut di gear brm top
clean all device ok
crml beroperasi kembali, Check seluruh device: Sudah, Test Transaksi: Ya</t>
  </si>
  <si>
    <t>adjust karet gelang tersangkut di gear brm top
clean all device</t>
  </si>
  <si>
    <t>CM26I03151</t>
  </si>
  <si>
    <t>D17 CDU SENSOR</t>
  </si>
  <si>
    <t>101 CLEANED</t>
  </si>
  <si>
    <t>CM, PERMINTAAN PENGECEKAN UANG TIDAK KELUAR, ERROR 4177, CHECK SENSOR 05 KUNING, CLEAN SSENSOR, LAKUKAN PENGECEKAN BENARENGAN DENGAN TIKET PM, TES CASH OK, TES TRANSAKSI OK
MESIN NORMAL KEMBALI, Check seluruh device: Sudah, Test Transaksi: Ya</t>
  </si>
  <si>
    <t>CM26I03150</t>
  </si>
  <si>
    <t>pengecekan uang tdk keluar , dilokasi eror 417dd bnyak uang masuk ke kotak rejectm adjust shutter agar uang tdk miring ok, teshcash berulang oke, check crd reder ok. atm kembali normal, Check seluruh device: Sudah, Test Transaksi: Ya</t>
  </si>
  <si>
    <t>adjust shutter oke, atm kembali normal</t>
  </si>
  <si>
    <t>CM26I03149</t>
  </si>
  <si>
    <t>CM pengecekan error transaksi gagal berbarengan d2ngan tiket PM ok, replece CDU shutter dapat part DOA, kembalikan dengan shutter yang lama ok, next kunjungan diganti shutter kembali, , Check seluruh device: Sudah, Test Transaksi: Ya</t>
  </si>
  <si>
    <t>CM26I03147</t>
  </si>
  <si>
    <t>cm pengecekan uang tidak keluar eror 4477B, 420DD, 427B6 uang uang jamed di shutter, clean shutter oke. clean sensor ok. inisial teshcash berulang ok. atm kembali normal, Check seluruh device: Sudah, Test Transaksi: Ya</t>
  </si>
  <si>
    <t>clean shutter oke</t>
  </si>
  <si>
    <t>CM26I03145</t>
  </si>
  <si>
    <t>H16 INSPEC/GET LOGS</t>
  </si>
  <si>
    <t>119 OTHER</t>
  </si>
  <si>
    <t>corrective maintenance ok,dilokasi tidak ada masalah, check all divice ok, ej cam ok, test inizial ok, test cash ok, test transaksi ok, crml dapat beroperasi normal kembali, Check seluruh device: Sudah, Test Transaksi: Ya</t>
  </si>
  <si>
    <t>CM26I02912</t>
  </si>
  <si>
    <t>R21 BILL CHK UNIT</t>
  </si>
  <si>
    <t>CM, ERROR BERULANG UANG JAMMED DI SENSOR 006 ERROR 5D0L600, CHECK ROLLER BRM TIPIS DAN MIRING, REPLACE BRM TOP, CHECK HISTORY ADA ERROR 570NN , REPLACE BCU , TES SIMULASI OK, CHECK AMD CLEAN ALL DEVICE OK, TES CASH OK, TES TRANSAKSI OK
MESIN NORMAL KEMBALI, Check seluruh device: Sudah, Test Transaksi: Ya</t>
  </si>
  <si>
    <t>CM26I02879</t>
  </si>
  <si>
    <t>brm top 850, bcu 850</t>
  </si>
  <si>
    <t>R20 FTP</t>
  </si>
  <si>
    <t>check error kode 5D0F100, clean front . cek cleqn all  devices ok. 5D0N800 kaset 1, 2 fatal uang dqn push plat kaset error 
clean all d3vices ok. tes brm ok tes cash ok tes transaksi ok, pengecekan lanjutan menggunakan tiket pm, Check seluruh device: Sudah, Test Transaksi: Ya</t>
  </si>
  <si>
    <t>CM26I02762</t>
  </si>
  <si>
    <t>corrective maintenance ok, chexk all divice ok, ej cam ok, sensor ok, RC60_BCA kaset A faral sn CGQA234408,RC60_BCA kAset D fatal SN CGQA224070, test ic read ok, test ms read ok, system ok, test inizial ok, test cash ok, test transaksi ok, crms dapat beroperasi normal kembali, Check seluruh device: Sudah, Test Transaksi: Ya</t>
  </si>
  <si>
    <t>CM26I02417</t>
  </si>
  <si>
    <t>Pengecekan chf, uang nyangkut terje, cek clean bmu dan bmd oke, adjuzt terje oke, initial brm oke, sensor oke, simulasi escrow oke, tesh cash dizpenser oke, transakzi oke, mesin crm bisa digunakan kembali, Check seluruh device: Sudah, Test Transaksi: Ya</t>
  </si>
  <si>
    <t>CM26I02405</t>
  </si>
  <si>
    <t>SHUTTER JAMMED</t>
  </si>
  <si>
    <t>Cek errror 5D7G500, Sensor pada Trj intermiten dan terbaca sutter jame tapi tidak ada uang jame, replace part trj ok, inisial device ok, test cash ok, test transaksi o, mesin normal kembali., Check seluruh device: Sudah, Test Transaksi: Ya</t>
  </si>
  <si>
    <t>Replace part trj ok, mesin beroperasi kembali.</t>
  </si>
  <si>
    <t>CM26I02070</t>
  </si>
  <si>
    <t>TRJ</t>
  </si>
  <si>
    <t xml:space="preserve">DISPENSER ERROR </t>
  </si>
  <si>
    <t>R14 BMD/RBU BOARD</t>
  </si>
  <si>
    <t>corrective maintenance ok, Ganti BRM850_RBU B/D SN BARU PDAC403002 SN LAMA PDAC404291, check all divice ok, sensor ok, ej cam ok, test ic read ok, test ms read ok, system ok, test inizial ok, test cash ok, test transaksi ok, crml dapat beroperasi normal kembali, Check seluruh device: Sudah, Test Transaksi: Ya</t>
  </si>
  <si>
    <t>monas1@advantagescm.com</t>
  </si>
  <si>
    <t>CM26I02044</t>
  </si>
  <si>
    <t xml:space="preserve">BRM850_RBU B/D </t>
  </si>
  <si>
    <t>PENGECEKAN</t>
  </si>
  <si>
    <t>R12 MTP</t>
  </si>
  <si>
    <t>cek error code 5d0l1, 5dolz , mtp belt kendor, replace mtp, replaced brm top, replaced csm sisir front plate patah, adjust bmu bmd intrface, accepcast escrow cleaning carc, crm beroperasi normal, Check seluruh device: Sudah, Test Transaksi: Ya</t>
  </si>
  <si>
    <t>replaced brm top, mtp, csm</t>
  </si>
  <si>
    <t>MILA</t>
  </si>
  <si>
    <t>CM26I02043</t>
  </si>
  <si>
    <t>brm top, mtp, csm</t>
  </si>
  <si>
    <t>KUNJUNGAN PERBAIKAN UANG TIDAK KELUAR DAN SETORAN JAMMED ATM-CRM BCA PERIODE</t>
  </si>
  <si>
    <t>D14 CDU MAIN</t>
  </si>
  <si>
    <t>Problem uang tdk keluar saldo nasabah terpotong, shutter eror 417DD shutter lama uang masuk ke riject miring belt sering keluar jalur, replace shutter ok, dilokasi rubber main moduk sudah banyak yg rontok untuk perapi uang, replace main modul ok,tes inisial teshcasg dispenser ok, tesh cash berulang ok, clean sensor sf modul oke. atm kembali normal, Check seluruh device: Sudah, Test Transaksi: Ya</t>
  </si>
  <si>
    <t>shutter eror, uang tdk keluar saldo terpotong, banyak uang yg masuk ke kotak riject, replace shutter oke, replace main modul oke</t>
  </si>
  <si>
    <t>YANI</t>
  </si>
  <si>
    <t>CM26I01996</t>
  </si>
  <si>
    <t>main modul, shutter</t>
  </si>
  <si>
    <t>CM pengecekan problem berulang 5D0L600, Check roller hoshing sudah mulai goyang, replace hoshing ok, check all device ok, CRM online CRM siap beroperasi kembali, Check seluruh device: Sudah, Test Transaksi: Ya</t>
  </si>
  <si>
    <t>SP26I00317</t>
  </si>
  <si>
    <t>Pengecekan problem berulang berdasarkan error history, cek error history, last error history tanggal 5 September 2026, problem oase SHUTTER JAMED berulang kali disebabkan error kaset 1, status kaset EMPTY namun ada isi 1000 lembar, tes all device oke, tes cash dispenser oke, tes transaksi setoran dan penarikan oke, crmS beroperasi normal kembali, Check seluruh device: Sudah, Test Transaksi: Ya</t>
  </si>
  <si>
    <t xml:space="preserve">sn kaset sudah di cantumkan pada tiket CM </t>
  </si>
  <si>
    <t>SP26I00298</t>
  </si>
  <si>
    <t>PREVENTIVE MAINTENANCE</t>
  </si>
  <si>
    <t>Preventive Maintenance perdana pasca relokasi, Clean SPR ok, Clean MCU ok, Test IC &amp; MS Read ok, Check Camera ok, Clean Dispenser, Check and Clean Sensors ok,  Initialize all device ok. #CHECKCHIP ok, ATM online, ATM siap beroperasi kembali, Check seluruh device: Sudah, Test Transaksi: Ya</t>
  </si>
  <si>
    <t>ICHA</t>
  </si>
  <si>
    <t>PM26I10097</t>
  </si>
  <si>
    <t>IN</t>
  </si>
  <si>
    <t>H15 ACTIVATION</t>
  </si>
  <si>
    <t>113 ACTIVATION</t>
  </si>
  <si>
    <t>IN proses aktivasi sesuai dengan prosedur, check all device ok, check sarpen ok, UPS Tidak ada,  initialize all device ok, inout parameter dan masterkey ok, konfirmasi ke NETMON okATM online, cek saldo ok, ATM siap beroperasi setelah pengisian ulang dari PKT, Check seluruh device: Sudah, Test Transaksi: Ya</t>
  </si>
  <si>
    <t>CUTE</t>
  </si>
  <si>
    <t>IN26I00040</t>
  </si>
  <si>
    <t>CM, ERROR BILL NOST SEEN, CHECK DILOKASI ERROR 5D3L200, CHECK ERROR KASET 3, CHECK ADA 2 KASET FATAL, KASET 3 DAN 4, KASET 4 BODY KASET RENGGANG , DILAKUKAN PENGECEKAN BEBARENGAN DENGAN PM RUTIN, TES CASH OK, TES TRANSAKSI SETOR OK TRANSAKSI PENARIKAN BELUM BISA KARENA 3 4 FATAL 1 2 LOW, MESIN NORMAL KEMBALI, Check seluruh device: Sudah, Test Transaksi: Ya</t>
  </si>
  <si>
    <t>CM26I01907</t>
  </si>
  <si>
    <t>CARD PILIH2 KARTU UNTUK TRX  (KOMPLAIN NASABAH )</t>
  </si>
  <si>
    <t>C19 MCU SENSOR</t>
  </si>
  <si>
    <t>cek crm, mcu tidak membaca kartu, ganti mcu ok, test mcu ok, crm ok, crm ready to use, Check seluruh device: Sudah, Test Transaksi: Tidak</t>
  </si>
  <si>
    <t>crm ok</t>
  </si>
  <si>
    <t>spvatm.bl@abacuscash.co.id</t>
  </si>
  <si>
    <t>CM26I01816</t>
  </si>
  <si>
    <t>R27 CSM ROLLER</t>
  </si>
  <si>
    <t>Raber perapih uang CSM dan TSK meleleh dan rontok
ganti tsk ok, ganti csm ok, cek clear brm top ok, cek clear front ok  cek interface ok, interlock ok, cek clear mtp ok, cek clear rak ok, inisiali brm ok, tea setor tarik tunai sukses
, Check seluruh device: Sudah, Test Transaksi: Ya</t>
  </si>
  <si>
    <t>#3363#alarm ok</t>
  </si>
  <si>
    <t>CM26I01722</t>
  </si>
  <si>
    <t>CSM, TSK</t>
  </si>
  <si>
    <t xml:space="preserve">PENGECEKAN MESIN </t>
  </si>
  <si>
    <t>pengecekan error code 53721, 5d0lz, selenoid mtp rak 2 tidak normal, replaced  selenoid , turunin bcu bersihkan roler , cek stacksheet tsk normal, cek sisir2 csm , bear csm brm top renggang, adjust dudukan brm top, simulasi normal trx normal, Check seluruh device: Sudah, Test Transaksi: Ya</t>
  </si>
  <si>
    <t>replaced selenoid mtp rak 2</t>
  </si>
  <si>
    <t>CHAIRUL</t>
  </si>
  <si>
    <t>CM26I01418</t>
  </si>
  <si>
    <t>selenoid</t>
  </si>
  <si>
    <t xml:space="preserve">CH BERULANG </t>
  </si>
  <si>
    <t>ganti BRM TOP dqn interface ok, csm ok, bcu ok, mtp ok, rak ok, all cst ok, bmu ok, bmd ok, inisialis brm ok, t3s caah ok, tes setor tarik tunai ok, meain dapat digunakan kembali dengan normal, Check seluruh device: Sudah, Test Transaksi: Ya</t>
  </si>
  <si>
    <t xml:space="preserve">#3363 </t>
  </si>
  <si>
    <t>CM26I01267</t>
  </si>
  <si>
    <t>TOP BRM, INTERFACE</t>
  </si>
  <si>
    <t>#VER ATM HYO MX5600S 2022-23 V1.4.0 + AGENT VISION
#STICKER OK
#SOLIDCORE NECTAR OK
#CHECK SEISMIC DAN ALARM OK</t>
  </si>
  <si>
    <t>DESI HERNIATUN</t>
  </si>
  <si>
    <t>PM26I10088</t>
  </si>
  <si>
    <t xml:space="preserve">DILOKASI MESIN PROBLEM, KASET TERBACA FATAL DI PERTANGAH </t>
  </si>
  <si>
    <t>CM pengecekan kaset fatal, pengerjaan du mulai 13.40 WITA di lokasi sudah ada stiker kaset bad pengecekan tgl 26 September, kaset 123FATAL, Kaset 4 low, update software R2 ok, check simulasi escrow ok, check all device ok, CRM online CRM siap beroperasi kembali, Check seluruh device: Sudah, Test Transaksi: Ya</t>
  </si>
  <si>
    <t>#VER CRM Hyo MX8600s 2020-2023 v1.0.0</t>
  </si>
  <si>
    <t>CM26I01013</t>
  </si>
  <si>
    <t>REJ-REJECT BIN OVERF</t>
  </si>
  <si>
    <t>CM, ERROR UANG JAMMED DI CAM SHUTTER SENSOR 005 MERAH, CLEAN SENSOR , TES CASH, TES TRANSAKSI OK
MESIN NORMAL KEMBALI, Check seluruh device: Sudah, Test Transaksi: Ya</t>
  </si>
  <si>
    <t>#VER ATM HYO MX5600S 2022-23 V1.4.0 + AGENT VISION
#STICKER OK
#SOLIDCORE NECTAR OK</t>
  </si>
  <si>
    <t>CM26I00973</t>
  </si>
  <si>
    <t xml:space="preserve">PENGECEKAN _x000D_
</t>
  </si>
  <si>
    <t>D12 CDU JAM</t>
  </si>
  <si>
    <t>cm dilokasi sering rijectful, uang jamed di mulut riject dan uang keluar miring , replace shutter ok. inisial teshcash ok, atm kembali normal, Check seluruh device: Sudah, Test Transaksi: Ya</t>
  </si>
  <si>
    <t>r3place shutter oke</t>
  </si>
  <si>
    <t>CM26I00930</t>
  </si>
  <si>
    <t>shuttet</t>
  </si>
  <si>
    <t>RAHMA</t>
  </si>
  <si>
    <t>PM26I10083</t>
  </si>
  <si>
    <t>cek error cst sering ferbaca fatal, cst 1-4 , tsk geraknya motor lambat, replaced brm main, tes accepcash 2x normal, namun belum bisa trx pemadaman listrik, Check seluruh device: Sudah, Test Transaksi: Tidak</t>
  </si>
  <si>
    <t>pemadaman listrik</t>
  </si>
  <si>
    <t>CM26I00875</t>
  </si>
  <si>
    <t>brm main</t>
  </si>
  <si>
    <t>error code 5d062, error muncul setelah ganti brm main, replaced terme, balikin bord lama, accep cash tes wscrow normal, tescash normal, crm normal kembali, Check seluruh device: Sudah, Test Transaksi: Ya</t>
  </si>
  <si>
    <t>replaced tzk</t>
  </si>
  <si>
    <t>tsk</t>
  </si>
  <si>
    <t>CM, TERBACA SHUTTER JAMMED, CHEKC ERROR 533B00 BNA , ERROR KASET 3 , CHECK DILOKASI KASET 3 4 FATAL, CLEAN CSM BCU TERJE , CLEAN ALL DEVICE, CHECK ALL DEVICE OK, TES CASH OK, TES TRANSAKSI OK
MESIN NORMAL KEMBALI, Check seluruh device: Sudah, Test Transaksi: Ya</t>
  </si>
  <si>
    <t xml:space="preserve">check all device ok
</t>
  </si>
  <si>
    <t>CM26I00832</t>
  </si>
  <si>
    <t xml:space="preserve">PENGAMBILAN SNAPSHOOT </t>
  </si>
  <si>
    <t>corrective maintenance ok, pengambilan data camera dan ej, check all divice ok, ej cam ok, test ic read ok, test ms read ok, system ok, test inizial ok, test cash ok, test transaksi ok, crml dapat, Check seluruh device: Sudah, Test Transaksi: Ya</t>
  </si>
  <si>
    <t>CM26I00768</t>
  </si>
  <si>
    <t>R19 TE TAPE</t>
  </si>
  <si>
    <t>adjust uang tersangkut ok</t>
  </si>
  <si>
    <t>CM26I00593</t>
  </si>
  <si>
    <t>Beld dan roller karet bening haus
ganti Midle transport ok, cek clear csm ok, cek clear bcu ok, cek clear terje ok, cek clear rak ok, interfqce ok, interlock ok, inisialis brm ok, tes cash ok, tes setor tarik tunai ok, meain dapat digunakan kembali dengan normal, Check seluruh device: Sudah, Test Transaksi: Ya</t>
  </si>
  <si>
    <t>CM26I00436</t>
  </si>
  <si>
    <t>BRM850 MTP</t>
  </si>
  <si>
    <t>CARD READER</t>
  </si>
  <si>
    <t>CM, DILOKASI MCU ERROR, SAAT NASABAH MELAKUKAN TRX MENGGUNAKAN KARTU IC READ GAGAL BACA DAN MENYEBABKAN GAGAL TRX , REPLACE MCU OKE, TES MS IC READ OKE, TES TRANSAKSI TARIK TUNAI OKE, MESIN NORMAL KEMBALI, Check seluruh device: Sudah, Test Transaksi: Ya</t>
  </si>
  <si>
    <t xml:space="preserve">mesin oke
</t>
  </si>
  <si>
    <t>CM26I06489</t>
  </si>
  <si>
    <t>MCU62</t>
  </si>
  <si>
    <t>KABEL NOARD PUTUS</t>
  </si>
  <si>
    <t>M13 CABLING</t>
  </si>
  <si>
    <t>Problem saat pengisian, cover board pecah, cable connector riject putus, sambung cable dan tes oke, tes initial brm failed, riject tidak terbaca, coba ganti connector RJC dan RBU board, nyalakan mesin oke, initial brm oke, tes initial brm kedua, RJC error 5D0LN, pasang kembali board lama, nyalakan mesin, initial brm 1 oke, tes initial brm kedua RJC berasap dan bau gosong dari dalam kotak reject, request pergantian kotak riject, ganti kotak riject, tes initial brm oke, team PKT melakukan proses pengisian ulang oke, cassete 1 fatal, tes initial brm oke, tes cash dispenser oke, tes transaksi oke, crmL beroperasi normal kembali, Check seluruh device: Sudah, Test Transaksi: Ya</t>
  </si>
  <si>
    <t>replace cable connector oke, pergantian kotak riject oke, transaksi ok</t>
  </si>
  <si>
    <t>CM26I06487</t>
  </si>
  <si>
    <t>cable cn27 HS6L</t>
  </si>
  <si>
    <t>RECEIPT PRINTER ERROR BERULANG</t>
  </si>
  <si>
    <t>A14 SPR PAPER OUT</t>
  </si>
  <si>
    <t>CM Pengecekan receipt printer error berulang, saat dilokasi printer sudah bisa digunakan, saat error berulang kertas printer mepet ke bagian kanan dan nyangkut saat akan keluar, bersihkan sensor printer, test print all config berulang ok, test print counter berulang ok, Check seluruh device: Sudah, Test Transaksi: Ya</t>
  </si>
  <si>
    <t>CM26I06399</t>
  </si>
  <si>
    <t>cek clear all divice ok, sistem ok, ej ok, kamera ok, spr ok, mcu ok, cek clear shutter ok, cek clear main body ok, cek clear feed module ok, cek cleqr rak okk cek all sensor ok, ceknclear all gear ok, cek raber ok, ck roller ok, inisialis brm ok, tes cash ok, tes setor tarik tunai ok, mesin dapat digunakan kembali dengan normal, Check seluruh device: Sudah, Test Transaksi: Ya</t>
  </si>
  <si>
    <t>siap digunakan</t>
  </si>
  <si>
    <t>PM26I10176</t>
  </si>
  <si>
    <t>Aktivasi
set id ok, cek all divice ok, cek clear all divice ok, sistem ok, set ip ok, set masterkey ok, load ok,  ej ok, kamera ok, spr ok, mcu ok, dispenser ok, tes transaksi ok, mesin siap digunakan, Check seluruh device: Sudah, Test Transaksi: Ya</t>
  </si>
  <si>
    <t>mesin siap digunakan</t>
  </si>
  <si>
    <t>IN26I00118</t>
  </si>
  <si>
    <t>Hanya melihat nasabah transaksi</t>
  </si>
  <si>
    <t>Mesin sudah done by pkt dan pkt sudah kelokasi lain, info dari tim uang nyangkut di tsk dan csm tapi lupa foto kode error</t>
  </si>
  <si>
    <t>CM26I06152</t>
  </si>
  <si>
    <t>CM Pengecekan EOB, Cek stacksheet dan pickup roller csm ok, bersihkan bearing front transport, cek stacksheet tsk ok, test simulasi dengan selembar kertas di mtp ok, cek selenoid mtp ok, Check seluruh device: Sudah, Test Transaksi: Ya</t>
  </si>
  <si>
    <t>#sensor seismic dan panas ok</t>
  </si>
  <si>
    <t>corrective maintenance ok, Ganti part BRM50_CSM SN BARU CGPN200390 SN LAMA CGPN200894, Ganti part BRM50_ TSK SN BARU CBWZ402029 SN LAMA CBWZ402100, KASET A B FATAL SN CGQA532793, KASET C FATAL CGQA207292, KASET D FATAL CGQA402374, check all divice ok, aensor ok, ej cam ok, test inizial ok test cash ok, test transaksi ok, crms dapat beroperasi normal kembali, Check seluruh device: Sudah, Test Transaksi: Ya</t>
  </si>
  <si>
    <t>CM26I05927</t>
  </si>
  <si>
    <t>BRM50_CSM, BRM50_TSK</t>
  </si>
  <si>
    <t>DISPENSER ERROR, BELT ADA YANG LEPAS</t>
  </si>
  <si>
    <t>D19 CDU BELT</t>
  </si>
  <si>
    <t>103 REPAIRED</t>
  </si>
  <si>
    <t>CM, DILOKASI BELT SHUTTER KELUAR JALUR YG SBELAH KANAN, REPAIR DAN RAPIKAN BELT SHUTTER OKE, CLEAN OKE, TES CASH BERULANG OKE, TES TRANSAKSI TARIK TUNAI OKE, MESIN NORMAL KEMBALI, Check seluruh device: Sudah, Test Transaksi: Ya</t>
  </si>
  <si>
    <t>mesin oke</t>
  </si>
  <si>
    <t>CM26I05921</t>
  </si>
  <si>
    <t>TIM TIDAK BISA AMBIL</t>
  </si>
  <si>
    <t>cm, error 5DRL , eror 5D0LE00, terdapat uang tersangkut pada terje di karenakan ada karet nasabagh masuk nyangkut di bc, mengakibatkan transakzi berhenti dan uang miring di RJE keliarin uang pada Erje , cleaned dbu pada all sensor, check all devce ok, test intialize brm ok, test cash ok, test accpt cash escrow rollback, crm online, crm berorpasi kembali  , transaksi setor tarik ok, Check seluruh device: Sudah, Test Transaksi: Ya</t>
  </si>
  <si>
    <t xml:space="preserve">#transaksi setor tarik ok #check all device ok #cek all sensor ok </t>
  </si>
  <si>
    <t>CM26I05811</t>
  </si>
  <si>
    <t>ERROR ON BUNCH</t>
  </si>
  <si>
    <t>R33 UTC (CST)</t>
  </si>
  <si>
    <t>CM26I05649</t>
  </si>
  <si>
    <t>HOSHING UTC</t>
  </si>
  <si>
    <t>GAGL TRANSAKSI</t>
  </si>
  <si>
    <t>C16 MCU ROLLER FEED</t>
  </si>
  <si>
    <t>cm dilokasi tdk bisa untuk transaksi menggunakan kartu, roller mcu belakanf tdk berputar, replace mcu oke, tesh ms read ok, tesh ic read ok, inisial teshcash dispenser berulang ok. atm kembali normal, Check seluruh device: Sudah, Test Transaksi: Ya</t>
  </si>
  <si>
    <t>replace mcu oke</t>
  </si>
  <si>
    <t>CM26I05513</t>
  </si>
  <si>
    <t xml:space="preserve">mcu </t>
  </si>
  <si>
    <t>pengecekan problem RBO BERULANG, cek error code 417DD, tes cash good transaksi oke, namun belt kiri keluar dari jalur, reposisi belt oke, calibrae belt oke, tes initial cash dispenser oe, tes cash dispenser oke, tes transaksi ok, Check seluruh device: Sudah, Test Transaksi: Ya</t>
  </si>
  <si>
    <t>repososo cdu belt oke</t>
  </si>
  <si>
    <t>SP26I00501</t>
  </si>
  <si>
    <t>cn, error 5AE6M400 ,eror 9AEF200, outer shutter error berulang , replace part csm, test intilize brm ok, test cssn ok, test accept cash escrow rollback ok, test all device ok, crm online, crm beroprasi kembali, transaksi setor tarik ok, Check seluruh device: Sudah, Test Transaksi: Ya</t>
  </si>
  <si>
    <t xml:space="preserve">#transaksi setor tarik ok #replace psrt csm </t>
  </si>
  <si>
    <t>CM26I05309</t>
  </si>
  <si>
    <t xml:space="preserve">csm </t>
  </si>
  <si>
    <t>dilokasi error 5D0LZ00 5D0L600 uang jam di bawah utc lecek, clean jam note ok, laporan pkt kaset sering terbaca fatal,  replace rbu ok, inisial ok, test cash ok, cek cable dan transport ok,, Check seluruh device: Sudah, Test Transaksi: Ya</t>
  </si>
  <si>
    <t>clean jam note ok
replace rbu board</t>
  </si>
  <si>
    <t>CM26I04846</t>
  </si>
  <si>
    <t>Rbu board brm850</t>
  </si>
  <si>
    <t>PM26I10148</t>
  </si>
  <si>
    <t>Preventive Maintenance, Clean SPR ok, Clean MCU ok, Test IC &amp; MS Read ok, Check Camera ok, replace shutter DOA, di kemnalikam menggunakan part lama ok, Clean Dispenser, Check and Clean Sensors ok,  Initialize all device ok. #CHECKCHIP ok, ATM online, ATM siap beroperasi kembali, Check seluruh device: Sudah, Test Transaksi: Ya</t>
  </si>
  <si>
    <t>PM26I10147</t>
  </si>
  <si>
    <t>CDU SHUTTER</t>
  </si>
  <si>
    <t>Problem Shutter jamed, cek error history, error code 53312, kaset 3 status EMPTY namun ada isi 1768 lembar, disable kaset 3 oke, tes all device oke, tes initial brm oke, tes cash dispenser oke, tes transaksi setoran dan penarikan oke, crmS beroperasi normal kembali, Check seluruh device: Sudah, Test Transaksi: Ya</t>
  </si>
  <si>
    <t>disable cassete 3</t>
  </si>
  <si>
    <t>CM26I04539</t>
  </si>
  <si>
    <t>RAK 2 N/A TIDAK BISA DI ADD CASH</t>
  </si>
  <si>
    <t>G14 CABLING</t>
  </si>
  <si>
    <t>CM socket 2 N/A tidak bisa di addcash, cek kabel socket 2 ok, cek pin di socket cst 2 ok, coba cabut colok cst di socket 2 atau rak 2 ok cst terbaca, bersihkan sensor di bmu dan bersihkan rak cst, Check seluruh device: Sudah, Test Transaksi: Ya</t>
  </si>
  <si>
    <t xml:space="preserve">cst 4 fatal diremaining 731
</t>
  </si>
  <si>
    <t>CM26I04486</t>
  </si>
  <si>
    <t>CM EOB, saat EOB error kemarin malam jam 21:23 error 5331500 dan error 5B01M00, sebelumnya juga error 5301200 dan sudah di rpl malam itu juga, cek socket cst ok, cek dan bersihkan sensor di bmu ok, Check seluruh device: Sudah, Test Transaksi: Ya</t>
  </si>
  <si>
    <t>CM26I04094</t>
  </si>
  <si>
    <t>SERING TERBACA KASET FATAL BERULANG</t>
  </si>
  <si>
    <t>K12 CASSETE ADJUST</t>
  </si>
  <si>
    <t>crms sering problem kaset fatal, adjust kaset ok, cek csm ok, belt iner shutter kendor, adjust iner shutter ok, initial brm oke, test transaksi ok, Check seluruh device: Sudah, Test Transaksi: Ya</t>
  </si>
  <si>
    <t>crms beroperasi kembali
note msh menunggu board BMD</t>
  </si>
  <si>
    <t>CM26I03942</t>
  </si>
  <si>
    <t>CM pengecekan problem error dominan pita TE kusut, replace TERJE ok, check in8tialize all device ok, tesh cash ok, CRM online CRM siap beroperasi kembali, Check seluruh device: Sudah, Test Transaksi: Ya</t>
  </si>
  <si>
    <t>#VER CRM Hyo MX8600s 2024 v1.3.0</t>
  </si>
  <si>
    <t>CM26I03865</t>
  </si>
  <si>
    <t>TERJE</t>
  </si>
  <si>
    <t>K13 REJECT BAD</t>
  </si>
  <si>
    <t>cm, eror 5DCGS, bunyi rijk keras , problm tidak bisa hilsng di oase, menunggu pengisian dr flm abacus bali, team pengisian msh d perjalanan, eror rijek, inigial brm tetap eror, problm tidak bisa hilang dan harus pergntian rijek, mesin tidak dapat online, karena ada keterangan remove the bills in cash acceptor , d lksai tidaka d uang tarsangkut. mesin blum bisa beroprasi menungu tim pengisian, Check seluruh device: Sudah, Test Transaksi: Ya</t>
  </si>
  <si>
    <t>#menunggu pergntian rijek #team pengisian msn di perjalanan</t>
  </si>
  <si>
    <t>CM26I03634</t>
  </si>
  <si>
    <t>CM, CHECK ERROR 5301A00 ERROR INTERFACE, TES JIG KURANG KEBELAKANG BMD NYA, ADJUST BMD , TES JIG BMU BMD OK, ADA ERROR 533GB00 ERROR KASET 3 FATAL. DILOKASI KASET 3 4 FATAL , KASET 4 FATAL SALDO 0, CLEAN ALL DEVICE BEBARENGAN DENGAN TIKET PM26I02361, TES SIMULASI OK TES CASH OK, CHECK ALL DEVICE OK, TES TRANSASKI OK
MESIN NORMAL KEMBALI, Check seluruh device: Sudah, Test Transaksi: Ya</t>
  </si>
  <si>
    <t>CM26I03598</t>
  </si>
  <si>
    <t>ERROR ON BUNCH BERULANG</t>
  </si>
  <si>
    <t>Problem Shutter jamed berulang, cek error history, error 53105, Tidak ditemukan UT pada mesin, Shutter jamed terjadi karena error cassete 1, status EMPTY namun ada nominal 1000, disable kaset 1 oke, cek and cleaned all device oke, tes auto diming sensor oke, update versi BRM  terbaru oke, cek VERSI BRM sudah terbaru, tes i intial brm oke, tes cash dispenser oke, tes transaksi oke,crmS beroperasi normal kembali, Check seluruh device: Sudah, Test Transaksi: Ya</t>
  </si>
  <si>
    <t>error cassete 1 status EMPTY nominal 1000
#V CRM HYO MX8600S 2020-2023 V1.0.0</t>
  </si>
  <si>
    <t>CM26I03468</t>
  </si>
  <si>
    <t>E14 CE HARDDRIVE</t>
  </si>
  <si>
    <t>M14 SOFTWARE CORRUPT</t>
  </si>
  <si>
    <t>107 REINSTALLATION</t>
  </si>
  <si>
    <t>cm dilokasi tdk bisa online setelah migrasi jaringan ke vsat, cek hdd coruptt, reinstal software oke, data c tdk bisa terbaca hilang, format c oke, check hdd ke uefi ok, set denom sesuai dilokasi oke, input paramater baru jaringan vsat ok. check all device ok, inputan cst sesuai monit abacus. atm kembali normal, Check seluruh device: Sudah, Test Transaksi: Ya</t>
  </si>
  <si>
    <t>reinstal oke, check hdd oke</t>
  </si>
  <si>
    <t>CM26I03304</t>
  </si>
  <si>
    <t>cm, eror 5A01M00, uang tersangkut pada mulut rijek,rijek bunyi keras, sudah info ke abacus monitoring untuk pergantian rijek, check all device ok, test all device ok, initial brm ok, namun rijke bunyi keras, menunggu pergntian rijek dr monitoring abacus, mesin online dan menunggu pergantian rijek, Check seluruh device: Sudah, Test Transaksi: Ya</t>
  </si>
  <si>
    <t xml:space="preserve">#rijek eror #rijek bunyi keras #sensor bunyi dan sensor getar ok </t>
  </si>
  <si>
    <t>CM26I03277</t>
  </si>
  <si>
    <t>DOWN(HANK)</t>
  </si>
  <si>
    <t>E12 CE MAINBOARD</t>
  </si>
  <si>
    <t>pengecekan kelistrikan, pengecekan psu dan main board ok. 
membersihkan main module dan shutter, Check seluruh device: Sudah, Test Transaksi: Ya</t>
  </si>
  <si>
    <t>CM26I09838</t>
  </si>
  <si>
    <t>BGW</t>
  </si>
  <si>
    <t>keluhan error bunch berulang oase
action : check error code, 5d7m3 , check tsk , ambil uang tersangkut, check pickup roller , request part untuk antisipasi problem berulang , check - clean  &amp; test device all , mesin online, Check seluruh device: Sudah, Test Transaksi: Ya</t>
  </si>
  <si>
    <t>CM26I09815</t>
  </si>
  <si>
    <t>R26 CSM SHUTTER</t>
  </si>
  <si>
    <t>Check error , 9F0A2 , check csm shutter , check n clean device all , mesin online, Check seluruh device: Sudah, Test Transaksi: Ya</t>
  </si>
  <si>
    <t>CM26I09614</t>
  </si>
  <si>
    <t>SHUTTER ERROR</t>
  </si>
  <si>
    <t>check error kode 5E6M400, shutter close error. c3k csm dqn shutter close not ok cek sensor 670 dan 671 ok, clean sensor not ok request csm , off mesin replqce qnd pasang csm ok, tes initialize ok brm ok tes cash ok tes transaksi ok, Check seluruh device: Sudah, Test Transaksi: Ya</t>
  </si>
  <si>
    <t>CM26I09311</t>
  </si>
  <si>
    <t>shutter csm error</t>
  </si>
  <si>
    <t>error 5e6m4, shutter miring ,csm baru digamti tgl 3 september, reposisi shuter csm,clean csm bcu dan top simulasi dan shutter csm normal,tes cash dan trx setor tarik normal, Check seluruh device: Sudah, Test Transaksi: Ya</t>
  </si>
  <si>
    <t>reposisi csm shutter</t>
  </si>
  <si>
    <t>CM26I09178</t>
  </si>
  <si>
    <t>R23 CSM PUSH PLATE</t>
  </si>
  <si>
    <t>replace part CSM Dengan error 5707R00, test cash 5x ok
, Check seluruh device: Sudah, Test Transaksi: Ya</t>
  </si>
  <si>
    <t>CM26I09075</t>
  </si>
  <si>
    <t>CSM ERROR</t>
  </si>
  <si>
    <t>corrective maintenance ok, error BCU, FRONT,MCU, Ganti part BCU53-M  SN BARU CJAZ022870 SN LAMA CJAZ0322167, Ganti BRM5A_FRONT, Ganti part MCU SN BARU DETL404742 SN LAMA DETL200957, check all divice ok, test ic read ok, test ms read ok, ej cam ok, sensor alarm ok, test ic read ok, test ms read ok, system ok, test inizial ok, test cash ok, test transaksi ok, crms dapat beroperasi normal kembali, Check seluruh device: Sudah, Test Transaksi: Ya</t>
  </si>
  <si>
    <t>CM26I09071</t>
  </si>
  <si>
    <t>BRM5A_FRONT, BCU53-M, MCU</t>
  </si>
  <si>
    <t xml:space="preserve"> PERBAIKAN UANG TIDAK KELUAR DAN SETORAN JAMMED ATM-CRM BCA PERIODE  04 SEPTEMBER - 10 SEPTEMBER  2026 </t>
  </si>
  <si>
    <t>replace part shutter, check all device, sudah melakukan penarikan maksimal 2x ok, Check seluruh device: Sudah, Test Transaksi: Ya</t>
  </si>
  <si>
    <t>FARHAN</t>
  </si>
  <si>
    <t>CM26I08976</t>
  </si>
  <si>
    <t>shutter</t>
  </si>
  <si>
    <t>EOB BERULANG</t>
  </si>
  <si>
    <t>corrective maintenance ok, dispenser error, Ganti part BCU53-M SN BARU CBWZ400723 SN LAMA CJAZ012473, Ganti part Front, Ganti part BRM50_TSK SN BARU  CJAZ006398 SN LAMA CBWZ402029, EJ cam ok, sensor alarm ok, test ic read ok, test ms read ok, ADJUST BMU/BMD ok, system ok, test inizial ok, test cash ok, test transaksi ok, crms dapat beroperasi normal kembali, Check seluruh device: Sudah, Test Transaksi: Ya</t>
  </si>
  <si>
    <t>CM26I08900</t>
  </si>
  <si>
    <t>front , BCU53-M, BRM50_TSK</t>
  </si>
  <si>
    <t>CM# check mesin belt sutter kencang kendor dan kaset A B sering fatal# ganti part CSM dan BMD Board ok, #test diagnostik reset board ok, #sumulasi accept cash ok, #check and clean all device ok, #test all device ok, #test brm ok, #test cash dispenser ok, #mesin normal, #transaksi ok, Check seluruh device: Sudah, Test Transaksi: Ya</t>
  </si>
  <si>
    <t>#VER CRM Hyo MX8600s H310v1.1.0
SN CSM BARU CGPN203107
SN BMD BOARD BARU PNOP242207</t>
  </si>
  <si>
    <t>CM26I08655</t>
  </si>
  <si>
    <t>CSM , BMD Board</t>
  </si>
  <si>
    <t xml:space="preserve">ERROR ON BUNCH_x000D_
</t>
  </si>
  <si>
    <t>cek crm ok, clean front ok, clean bc ok, inisial ok, test cash ok, crm ok, crm ready to use, Check seluruh device: Sudah, Test Transaksi: Tidak</t>
  </si>
  <si>
    <t>CM26I08611</t>
  </si>
  <si>
    <t>cm, eror 5D7GF, pita miring tidam presisi, replace terje, test intialize brm ok, test cash ok, test accept cash escrwo rollback ok ok, kaset 2 fatal eror BNA , dikarenakan uang sudah lecek dan sobek disetorkan , tersangkut pada terje, kondisi uang miring, stiker bad kaset 2, test all device ok, crm online, crm beroprasi kembali, transaksi setor tarik ok, Check seluruh device: Sudah, Test Transaksi: Ya</t>
  </si>
  <si>
    <t xml:space="preserve">#3363 #replace prt terje #test transaksi setor tarik ok </t>
  </si>
  <si>
    <t>CM26I08580</t>
  </si>
  <si>
    <t>PM26I10242</t>
  </si>
  <si>
    <t>DSP-Pick Module Fail</t>
  </si>
  <si>
    <t>CM, DILOKASI ERROR 418EB, DILOKASI UANG SERING BANYAK MASUK REJECT, REPLACE MANMODULE OKE, REPLACE SFMODULE OKE, TES CASH OKE, TES TRANSAKSI OKE, MESIN NORMAL KEMBALI, Check seluruh device: Sudah, Test Transaksi: Ya</t>
  </si>
  <si>
    <t>CM26I08476</t>
  </si>
  <si>
    <t>MAINMODULE, SF MODULE</t>
  </si>
  <si>
    <t>CARD READER ERROR</t>
  </si>
  <si>
    <t>C18 MCU CABLE</t>
  </si>
  <si>
    <t>error 9723010 error mcu tidak bisa baca kartu, reposisi adjust usb mcu ok, test read IC MS card ok, test transaksi ok, mesin online, Check seluruh device: Sudah, Test Transaksi: Ya</t>
  </si>
  <si>
    <t>adjust kabel usb mcu ok</t>
  </si>
  <si>
    <t>CM26I08454</t>
  </si>
  <si>
    <t>error 9723017, problem berulang uang jam dibawah utc, replace mcu ok, replace housing utc ok, adjust bmu bmd ok, test jig bmu bmd ok, chek sensor 008 ok, tes ICREAD MS READ Ok, test inisial ok, test cash ok, cek mtp ok, dilokasi reject full sehingga tidak bisa melakukan test transaksi, mesin online, Check seluruh device: Sudah, Test Transaksi: Ya</t>
  </si>
  <si>
    <t>cm 
replace housing UTC
REPLACE MCU</t>
  </si>
  <si>
    <t>CM26I08155</t>
  </si>
  <si>
    <t>Housing UTC, MCU SANKYO</t>
  </si>
  <si>
    <t>MOHON DIBANTU AMBIL DATA EJ PERMINTAAN BCA_x000D_
TGL 06/08/2026 JAM 00:00 SAMPAI TGL 10/08/2026 (23:59)</t>
  </si>
  <si>
    <t>CM, PERMINTAAN BACKUP EJ , LAKUKAN CHECK DAN ADA EJ YANG LOMPAT DAN SUDAH DI SESUAIKAN PER TANGGAL YANG DIMINTA, TES TRASAKSI OK
MESIN NORMAL KEMBALI, Check seluruh device: Sudah, Test Transaksi: Ya</t>
  </si>
  <si>
    <t>ej normal kembali</t>
  </si>
  <si>
    <t>opr-dps@arthalestari.co.id</t>
  </si>
  <si>
    <t>CM26I07945</t>
  </si>
  <si>
    <t>PENGECEKAN KAMERA PASCA RENOVASI</t>
  </si>
  <si>
    <t>J12 FASCIA / CAMERA</t>
  </si>
  <si>
    <t>check error kode check m3sin offmesin replace and pasang camera
clean faskia atas.on mesin tes initialize cameraok, tes camera dinhvdm ok. tes transaksi ok, tes camera di data D ok, tes transaksi ok, Check seluruh device: Sudah, Test Transaksi: Ya</t>
  </si>
  <si>
    <t>mesin ok kembali</t>
  </si>
  <si>
    <t>CM26I07827</t>
  </si>
  <si>
    <t>camera basah pasca renov</t>
  </si>
  <si>
    <t>CM, DILOKASI ERRR 596M400 DILOKASI SHUTTER CSM MIRING, REPLACE PART CSM OKE, INISIAL BRM OKE, TES CASH OKE, TES TRANSAKSI SETOR TARIK TUNAI OKE, MESIN NORMAL KEMBALI, Check seluruh device: Sudah, Test Transaksi: Ya</t>
  </si>
  <si>
    <t>mesin oke
pengechekan lanjutan menggunakan tiket pm</t>
  </si>
  <si>
    <t>CM26I07628</t>
  </si>
  <si>
    <t>corrective maintenance ok, BRM TOP Dumper retak, Ganti part BRM50_BMU_TOP SN BARU CGIQ402012 SN LAMA CGIQ401646, check all divice ok, clean all sensor ok, ej cam ok, system ok, test inizial ok, test cash ok, test transaksi ok, crms dapat beroperasi normal kembali, Check seluruh device: Sudah, Test Transaksi: Ya</t>
  </si>
  <si>
    <t>CM26I07250</t>
  </si>
  <si>
    <t>BRM50_BMU_TOP</t>
  </si>
  <si>
    <t>pengecekan error hiatory berulang, error 9723017, pengecekan roller bawah bmu brmtop dan roller rumah utc, dilakukan progres pengerjaan pada tiket CM26I08155, error history sedabg di eskalasikakn krpada leader dan tss, Check seluruh device: Sudah, Test Transaksi: Ya</t>
  </si>
  <si>
    <t>pengecekan error history
sedang di eskalasikan hasil temuan kepada leader dan tss</t>
  </si>
  <si>
    <t>SP26I00602</t>
  </si>
  <si>
    <t>DI LOKASI MOTHER BOARD SHORT</t>
  </si>
  <si>
    <t>cek crm, soket reject ke bmu board putus, repaired soket reject ok, crm ok, crm ready to use, Check seluruh device: Sudah, Test Transaksi: Tidak</t>
  </si>
  <si>
    <t>CM26I07099</t>
  </si>
  <si>
    <t>PERGNTIAN OCTAGON</t>
  </si>
  <si>
    <t>T11  GENERAL CARD DISPENSER</t>
  </si>
  <si>
    <t>cm, eror j100201, terbaaca eror card jam, tetapi di mesjn tidak ad card jam, eror berulang meskipun setelh initialize, replace octagon, test initialize card dpnser ok, test dispen card per hooper ok, teslt all devixe ok, cs digic online, cs digic berorpasi kembali, transaksi ok, Check seluruh device: Sudah, Test Transaksi: Ya</t>
  </si>
  <si>
    <t>#replace octagon #transaksi ok</t>
  </si>
  <si>
    <t>CM26I07069</t>
  </si>
  <si>
    <t>octagon</t>
  </si>
  <si>
    <t>dilokasi error 5D0LA000 ada uang tersangkut di bawah UTC, adjust BMU OK, test jig ok, clean jam note ok, tes inisial ok, test cash ok stiker kaset bad, test transaksi ok. test ecrow rollback 23 lembar ok, mesin online, Check seluruh device: Sudah, Test Transaksi: Ya</t>
  </si>
  <si>
    <t xml:space="preserve">cm done
test cash ok, adjust bmu ok, test jig bmu ok
sticker kaset bad ok
</t>
  </si>
  <si>
    <t>CM26I07006</t>
  </si>
  <si>
    <t>PENGAMBILAN LOG</t>
  </si>
  <si>
    <t>pengambilan Log september, cek error code 570dq dan 570dl, 2cst fatal cst 1 dan 3, tescash normal, es trx setor tari normal, crm normal, Check seluruh device: Sudah, Test Transaksi: Ya</t>
  </si>
  <si>
    <t>pengambilan log september</t>
  </si>
  <si>
    <t>CM26I06970</t>
  </si>
  <si>
    <t>pengambilan log september, cek error code 57115, tescash normal  cst dalam posisi normal semua, tes trx setor tarik normal, crm normal, Check seluruh device: Sudah, Test Transaksi: Ya</t>
  </si>
  <si>
    <t>CM26I06967</t>
  </si>
  <si>
    <t>CM, UANG JAMMED DI CSM KELIPAT, CLEAN CSM , CHECK ALL DEVICE OK, CLEAN ALL DEVICE OK, TIM TIDAK BISA LAMA UNTUK PENDAMPINGAN KARENA MASIH ADA PROBLEM LAIN, TES CASH OK, TES TRANSAKSI OK
MESIN NORMAL KEMBALI, Check seluruh device: Sudah, Test Transaksi: Ya</t>
  </si>
  <si>
    <t>#VER CRM HYO MX8600s 2024 v1.3.0
#3363
#ADJ_BMU/BMD
#SOLIDCORE NECTAR OK</t>
  </si>
  <si>
    <t>CM26I11190</t>
  </si>
  <si>
    <t xml:space="preserve">PERGANTIAN PART </t>
  </si>
  <si>
    <t>cm dilokasi belt shutter sudah kendor saat di teshcash, replace shutter ok, teshcash berulang ok. atm kembali normal, Check seluruh device: Sudah, Test Transaksi: Ya</t>
  </si>
  <si>
    <t>replace shutter oke</t>
  </si>
  <si>
    <t>CM26I11181</t>
  </si>
  <si>
    <t>PM26I10264</t>
  </si>
  <si>
    <t>PM26I10263</t>
  </si>
  <si>
    <t>PM26I10262</t>
  </si>
  <si>
    <t>BELT DISPENSER KENDOR</t>
  </si>
  <si>
    <t>D13 CDU FEED</t>
  </si>
  <si>
    <t>CM, DILOKASI BELT MAIMODULE SERING KELUAR JALUR, PEMBATAS GEAR MAINMODULE TIPIS, FED MODULE BELT KENDOR, REPLACE MAINMODULE OKE, REPLACE SF MODULE OKE, INISIAL DAN TES CASH OKE, TES TRANSAKSI OKE, MESIN NORMAL KEMBALI, Check seluruh device: Sudah, Test Transaksi: Ya</t>
  </si>
  <si>
    <t>mesinnoke</t>
  </si>
  <si>
    <t>CM26I10414</t>
  </si>
  <si>
    <t>9/14/2026 12:00:00 AM</t>
  </si>
  <si>
    <t>01UL</t>
  </si>
  <si>
    <t>01UQ</t>
  </si>
  <si>
    <t>Pasar Modern Sako Mandiri</t>
  </si>
  <si>
    <t>ZD1D</t>
  </si>
  <si>
    <t>ZD1M</t>
  </si>
  <si>
    <t>Alfa Tegal Alur Baru</t>
  </si>
  <si>
    <t>ZD2A</t>
  </si>
  <si>
    <t>IDM Ujung Harapan Raya</t>
  </si>
  <si>
    <t>9/16/2026 12:00:00 AM</t>
  </si>
  <si>
    <t>9/15/2026 12:00:00 AM</t>
  </si>
  <si>
    <t>01UA</t>
  </si>
  <si>
    <t>IDM Fatmawati Salatiga</t>
  </si>
  <si>
    <t>Z8W6</t>
  </si>
  <si>
    <t>Mkt Gal Emerald Cibinong</t>
  </si>
  <si>
    <t>YR25400953</t>
  </si>
  <si>
    <t>Z9W8</t>
  </si>
  <si>
    <t>Benny Mart Raden Saleh</t>
  </si>
  <si>
    <t>YK20200918</t>
  </si>
  <si>
    <t>UPTIME CRML BCA : TANGGAL 1 - 16 SEPT 2026</t>
  </si>
  <si>
    <t>UPTIME CRMS BCA : TANGGAL 1 - 16 SEPT 2026</t>
  </si>
  <si>
    <t>UPTIME CRM ALL BCA : TANGGAL 1 - 16 SEPT 2026</t>
  </si>
  <si>
    <t>9/17/2026 12:00:00 AM</t>
  </si>
  <si>
    <t xml:space="preserve">BCA IDM TUKAD BADUNG DENPASAR </t>
  </si>
  <si>
    <t>BCA MUMBUL CRM 1</t>
  </si>
  <si>
    <t>JL BY PASS NGURAH RAI NO074, NUSA DUA, DPS</t>
  </si>
  <si>
    <t>BCA PAPAYA FRESH GALLERY</t>
  </si>
  <si>
    <t>JL MERTHANADI KUTA BALI KAB BADUNG</t>
  </si>
  <si>
    <t>BCA ALFA SANGSIT</t>
  </si>
  <si>
    <t>JL RAYA SANGSIT KEC SAWAN SINGARAJA</t>
  </si>
  <si>
    <t>JL. FRANS SEDA, FATULULI, KEC. OEBOBO, KOTA KUPANG, NUSA TENGGARA TIM., INDONESIA</t>
  </si>
  <si>
    <t>BCA BENOA CRM 3</t>
  </si>
  <si>
    <t>JL. WISMA GAJAH MADA NO.59, BLAHBATUH, KEC. BLAHBATUH, KABUPATEN GIANYAR, BALI 80581, INDONESIA</t>
  </si>
  <si>
    <t>PM26I04560</t>
  </si>
  <si>
    <t>PM26I04495</t>
  </si>
  <si>
    <t>#VER MV MX5600S 2022-2023 V1.4.0
#Sensor Seismic &amp; Heat Ok</t>
  </si>
  <si>
    <t>PM26I02110</t>
  </si>
  <si>
    <t>#VER MV MX5600S 2022-2023 V.1.4.0
#Sensor Seismic &amp; Heat Ok</t>
  </si>
  <si>
    <t>PM26I03125</t>
  </si>
  <si>
    <t>Preventive Maintenance, Clean SPR ok, Clean MCU menggunakan clean card ok, Test IC &amp; MS Read ok, Check Camera bawah ok tapi atas tidak ok(kunjungan berikutnya akan di ganti), Clean Dispenser, Check and Clean Sensors ok, cek belt ok,  Initialize all device ok., Check seluruh device: Sudah, Test Transaksi: Ya</t>
  </si>
  <si>
    <t>#Sensor seismic dan panas ok
#Sticker ada yg buram dan sticker keterangan denom tidak ada
#Camera face tidak ok, akan diganti kunjungan berikutnya</t>
  </si>
  <si>
    <t>PM26I05065</t>
  </si>
  <si>
    <t>PM26I05280</t>
  </si>
  <si>
    <t>check error 5DAA100,SWAST00,5D0LA00,5D0LM00
Check jalur mtp soket kabel mtp terlepas adjust dan rapikan kabel ok
clean all device,interface,bmu,bmd
test diagnostik dan transaksi setor tarik ok
crml beroperasi kembali, Check seluruh device: Sudah, Test Transaksi: Ya</t>
  </si>
  <si>
    <t xml:space="preserve">#VER CRM HYO MX8600s 2024V.1.3.0
</t>
  </si>
  <si>
    <t>SP26H01577</t>
  </si>
  <si>
    <t>Pengecekan problem dari error history, September tidak ada muncul problem di oase, dispatcher tidak ada info bahwa dilokasi muncul frekuensi, cek error history, banyak error kaset yang terjadi juga error reject fuul, cek and cleaned all device oke, tes cash oke, tes transaksi oke, crmL beroperasi normal kembali, Check seluruh device: Sudah, Test Transaksi: Ya</t>
  </si>
  <si>
    <t>cek and cleaned all device ok
untuk september belum terkihat ada frekuensi muncul, dispatcher juga tidak ada info problem repeat</t>
  </si>
  <si>
    <t>SP26H01351</t>
  </si>
  <si>
    <t>C17 MCU SHUTTER</t>
  </si>
  <si>
    <t>pengecekan  problem repeat berdasarkan error history, cek error history oke, error 3001100, cek Shutter mcu oke, tes initial cardreader oke, tes ms ready oke, tes IC read oke, tes card oke, tes cash oke, tes transaksi oke, CRM beroperasi normal kembali, Check seluruh device: Sudah, Test Transaksi: Ya</t>
  </si>
  <si>
    <t>ckeaned shuttet mcu oke, tes transaksi ok</t>
  </si>
  <si>
    <t>SP26H00691</t>
  </si>
  <si>
    <t>PM26I01341</t>
  </si>
  <si>
    <t>PM26I04041</t>
  </si>
  <si>
    <t>Prefentive maintenance prosedure, #check system ok,  #check ejcam ok, #check camera internal ok,  #check cardreder ok, # check printer ok,  #check cdu belt ok, #chrck exit sutter ok, #check feed module ok, # check diagnostik, # test ms read ok, #test ic read ok, #test card ok, #test chip ok, #test initial cash dispenser ok, #mesin atms online, #test transaksi ok, Check seluruh device: Sudah, Test Transaksi: Ya</t>
  </si>
  <si>
    <t>#VER ATM Hyo MX5600s 2022-23 v1.4.0 + agent version</t>
  </si>
  <si>
    <t>PM26I05041</t>
  </si>
  <si>
    <t>PM26I02111</t>
  </si>
  <si>
    <t>Preventive Maintenance Prosedur menggunakan metode PM #3363 dengan Clean SPR ok, Clean MCU ok, Check IC &amp; MS Read ok,  Check Camera ok, Clean BMU ok, Clean CSM dengan menurunkan part ok, Clean TSK dengan menurunkan part ok, Clean BC dengan menurunkan part ok, Clean BMD ok, check n clean bering dan roller ok, Clean MTP ok, check kabel konektor kaset ok, Check n Clean Sensors ok, Initialize all device ok. #CHECKCHIP #TRANSKSI CRM Online. Mesin CRM siap beroperasi kembali, Check seluruh device: Sudah, Test Transaksi: Ya</t>
  </si>
  <si>
    <t>#VER CRM Hyo MX8600s 2020-2023 v1.0.0
PM #3363</t>
  </si>
  <si>
    <t>PM26I02090</t>
  </si>
  <si>
    <t>PM, CHECK BMU , LEPAS BCU CSM, CHECK ROLLER PITA BELT DAN BEARING OK , CLEAN TERJE BCU CSM BRM TOP DAN MIDDLE , CLEAN FASKIA ATAS, CHECK INTERFACE OK,KASET 1 DAN 3 FATAL, CHECK ALL DEVICE OK, CLEAN ALL DEVICE OK,TES BRM OK, TES CASH OK
TES TRANSAKSI OK, MESIN NORMAL KEMBALI, Check seluruh device: Sudah, Test Transaksi: Ya</t>
  </si>
  <si>
    <t>PM26I02360</t>
  </si>
  <si>
    <t>PREVENTIVE MAINTENANCE, 
#Clean All Device, caset 1,2,4 fatal 
#Check System Ej Cam Sensor bmu bmd Belt Dispenser Ok 
#Test Mcu Ms Ic Read Ok 
#Test Diagnostik dan Transaksi Ok 
#crml Beroperasi Kembali, Check seluruh device: Sudah, Test Transaksi: Ya</t>
  </si>
  <si>
    <t>#VER CRM HYO MX8600s 2024V.1.3.0
"PM#3363+11"</t>
  </si>
  <si>
    <t>PM26I02220</t>
  </si>
  <si>
    <t>Preventive maintenance, system ok, ejcam ok, sensor ok, TERJE ok, BCU ok, CSM ok, tes initial BRM ok, tes initial printer ok, tes print ok, ckeaned cardreader ok, tes ms read ok, tes ic read ok, tes card ok, tes cash ok, transaksi setoran dan penarikan ok, CRML beroperasi normal kembali, Check seluruh device: Sudah, Test Transaksi: Ya</t>
  </si>
  <si>
    <t>CRM Hyo MX8600s 2024 v1.3.0
PM#3363
#ADJ_BMU/BMD</t>
  </si>
  <si>
    <t>PM26I02120</t>
  </si>
  <si>
    <t>PM26I02697</t>
  </si>
  <si>
    <t>PM26I03102</t>
  </si>
  <si>
    <t>PM26I04782</t>
  </si>
  <si>
    <t>#VER MV MX5600S 2022-2023 v  1.4.0
#Sensor Seismic &amp; Heat Ok</t>
  </si>
  <si>
    <t>PM26I02092</t>
  </si>
  <si>
    <t>PM26I03112</t>
  </si>
  <si>
    <t>PM26I03992</t>
  </si>
  <si>
    <t>PM26I05272</t>
  </si>
  <si>
    <t>PM26I05297</t>
  </si>
  <si>
    <t>PM26I00822</t>
  </si>
  <si>
    <t>A11 SPR GENERAL</t>
  </si>
  <si>
    <t>replace tsk dan spr
Preventive Maintenance Prosedur menggunakan metode PM #3363 dengan Clean SPR ok, Clean MCU ok, Check IC &amp; MS Read ok,  Check Camera ok, Clean BMU ok, Clean CSM dengan menurunkan part ok, Clean TSK dengan menurunkan part ok, Clean BC dengan menurunkan part ok, Clean BMD ok, check n clean bering dan roller ok, Clean MTP ok, check kabel konektor kaset ok, Check n Clean Sensors ok, Initialize all device ok. #CHECKCHIP #TRANSKSI CRM Online. Mesin CRM siap beroperasi kembali, Check seluruh device: Sudah, Test Transaksi: Ya</t>
  </si>
  <si>
    <t>check all device ok
#VER CRM Hyo MX8600 H310 v1.0.0 
PM #3363</t>
  </si>
  <si>
    <t>PM26I03861</t>
  </si>
  <si>
    <t>spr60, tsk brm 50</t>
  </si>
  <si>
    <t>Preventive maintenance, system ok, ejcam ok, sensor ok, TERJE ok, BCU ok, CSM ok, tes initial BRM ok, tes initial printer ok, tes print ok, ckeaned cardreader ok, tes ms read ok, tes ic read ok, tes card ok, tes cash ok, transaksi setoran dan penarikan ok, CRML beroperasi normal kembali
, Check seluruh device: Sudah, Test Transaksi: Ya</t>
  </si>
  <si>
    <t>#CRM Hyo MX8600s 2024 v1.3.0.zip
#3363
#ADJ_BMU/BMD</t>
  </si>
  <si>
    <t>PM26I05186</t>
  </si>
  <si>
    <t>PM26I04156</t>
  </si>
  <si>
    <t>PREVENTIVE MAINTENANCE, 
#Clean All Device 
#Check System Ej Cam Sensor bmu bmd Belt Dispenser Ok 
#Test Mcu Ms Ic Read Ok 
#Test Diagnostik dan Transaksi Ok 
#crml Beroperasi Kembali, Check seluruh device: Sudah, Test Transaksi: Ya</t>
  </si>
  <si>
    <t>PM26I02221</t>
  </si>
  <si>
    <t>PM26I02121</t>
  </si>
  <si>
    <t>PM26I02053</t>
  </si>
  <si>
    <t>PM26I02063</t>
  </si>
  <si>
    <t>PM26I00873</t>
  </si>
  <si>
    <t>PM26I05187</t>
  </si>
  <si>
    <t>PM26I02362</t>
  </si>
  <si>
    <t>PREVENTIVE MAINTENANCE, 
#Clean All Device caset 1,3,4 fatal
#Check System Ej Cam Sensor bmu bmd Belt Dispenser Ok 
#Test Mcu Ms Ic Read Ok 
#Test Diagnostik dan Transaksi Ok 
#Crml beroperasi Kembali, Check seluruh device: Sudah, Test Transaksi: Ya</t>
  </si>
  <si>
    <t xml:space="preserve">#VER CRM HYO MX8600s 2024V.1.3.0
"PM#3363+11"
</t>
  </si>
  <si>
    <t>PM26I02222</t>
  </si>
  <si>
    <t>#VER MV MX5600S 2022-2023 V1.4.0
#STIKER LENGKAP
#Sensor Seismic &amp; Heat Ok</t>
  </si>
  <si>
    <t>PM26I02099</t>
  </si>
  <si>
    <t>PM26I03123</t>
  </si>
  <si>
    <t>PM26I02648</t>
  </si>
  <si>
    <t>Preventive Maintenance, CHECK BMU , LEPAS TSK BCU CSM, CHECK ROLLER BELT DAN BEARING MTP OK , CHECK RESISTENSI SELENOID OK, CLEAN TSK BCU CSM FRONT BRM TOP DAN MIDDLE , CLEAN CSM OK, CLEAN FASKIA ATAS, CHECK INTERFACE OK, CHECK ALARM SENSOR PANAS DAN SEISMIC OK,  CHECK ALL DEVICE OK, CLEAN ALL DEVICE OK,TES BRM OK, TES CASH OK
TES TRANSAKSI OK, MESIN NORMAL KEMBALI, Check seluruh device: Sudah, Test Transaksi: Ya</t>
  </si>
  <si>
    <t xml:space="preserve">
#PM
#3363
#3363+11
#selenoid OK
#CRM Hyo MX8600s 2020-2023 v1.0.0
CHECK ALARM SENSOR SEISMIC DAN PANAS OK</t>
  </si>
  <si>
    <t>PM26I02624</t>
  </si>
  <si>
    <t>PM, CHECK BMU , LEPAS TSK BCU CSM, CHECK ROLLER BELT DAN BEARING OK , CLEAN TSK BCU CSM FRONT BRM TOP DAN MIDDLE , CLEAN FASKIA ATAS, CHECK INTERFACE OK, CHECK ALL DEVICE OK, CLEAN ALL DEVICE OK,TES BRM OK, TES CASH OK
TES TRANSAKSI OK, MESIN NORMAL KEMBALI, Check seluruh device: Sudah, Test Transaksi: Ya</t>
  </si>
  <si>
    <t>#VER CRM HYO MX8600s 2022-2023 v1.0.0
#3363
#ADJ_BMU/BMD
#SOLIDCORE NECTAR OK
#CHECK SEISMIC DAN ALARM OK</t>
  </si>
  <si>
    <t>PM26I01989</t>
  </si>
  <si>
    <t>CM, PERMINTAAN PENGECEKAN, ERROR DILOKASI 417DD, CHECK SENSOR 06 KUNING, CLEAN SENSOR OK HIJAU, DILAKUKAN CLEAN ALL DEVICE BEBARENGAN DENGAN TIKET PM, CHECK ALL DEVICE OK, TES CASH OK, TES TRANSAKSI OK
MESIN NORMAL KEMBALI, Check seluruh device: Sudah, Test Transaksi: Ya</t>
  </si>
  <si>
    <t>CM26I03148</t>
  </si>
  <si>
    <t>SP pengecekan repeat OASE berbarengan dengan tiket PM, Check error dominan 5330500 kaset 3 bermasalah ketika proses setoran,check all device m3nggunakan metode #3363 ok, CRM online CRM siap beroperasi kembali, Check seluruh device: Sudah, Test Transaksi: Ya</t>
  </si>
  <si>
    <t>SP26I00385</t>
  </si>
  <si>
    <t>penecekan error history, repeat error 5D0N800 5DOLH00 DAN KASET FATAL, pergantian part middle mtp dan penanganan lebih lanjut pada tiket PM26I10259, Check seluruh device: Sudah, Test Transaksi: Ya</t>
  </si>
  <si>
    <t>pengecekan dan pengerjaan perbaikan pada tiket PM26I10259</t>
  </si>
  <si>
    <t>SP26I00318</t>
  </si>
  <si>
    <t>Preventive Maintenance, CHECK BMU , LEPAS TSK BCU CSM, CHECK ROLLER BELT DAN BEARING MTP OK , CHECK RESISTENSI SELENOID OK, CLEAN TSK BCU CSM FRONT BRM TOP, REPLACE MTP MIDDLE OK, TEST JIG BMU BMD OK, CLEAN CSM OK, CLEAN FASKIA ATAS, CHECK INTERFACE OK, CHECK ALL DEVICE OK, PENGECEKAN ALARM SENSOR SEISMIC DAN PANAS OK, CLEAN ALL DEVICE OK,TES BRM OK, TES CASH OK
TES TRANSAKSI OK, MESIN NORMAL KEMBALI, Check seluruh device: Sudah, Test Transaksi: Ya</t>
  </si>
  <si>
    <t xml:space="preserve">
#PM
#3363
#3363+11
#selenoid OK
#CRM Hyo MX8600s 2020-2023 v1.0.0
CEK STOP KONTAK OK, ALARM SENSOR PANAS DAN SEISMIC OK.</t>
  </si>
  <si>
    <t>PM26I10259</t>
  </si>
  <si>
    <t xml:space="preserve">BRM50 MIDDLE </t>
  </si>
  <si>
    <t>PERBAIKAN UANG TIDAK KELUAR DAN SETORAN JAMMED ATM-CRM BCA PERIODE  04 SEPTEMBER - 10 SEPTEMBER  2026</t>
  </si>
  <si>
    <t>Problem penarikan tidak keluar, cek hardware, belt Shutter miring, timing belt main module keluar jalur, gear aus, reposisi belt Shutter oke, repaired pulley gear main body oke, tes initial cash dispenser berulang kali oke, tes cash dispenser berulang kali oke, tes transaksi oke, ATM beroperasi normal kembali
, Check seluruh device: Sudah, Test Transaksi: Ya</t>
  </si>
  <si>
    <t>akam diakukan pergantian SHUTTER DAN MAIN BODY di kunjugan berikutnya
#V1.4.0</t>
  </si>
  <si>
    <t>CM26I08978</t>
  </si>
  <si>
    <t>CM26I13846</t>
  </si>
  <si>
    <t>keluhan Error Bill notseen.
action : check error code 5D0L1 , check ada uang tersangkut di front transport , check jalur transport untuk antisipasi adanya benda asing , test device all , mesin normal, transaksi normal, Check seluruh device: Sudah, Test Transaksi: Ya</t>
  </si>
  <si>
    <t>PENGECAKN EROR BERULANG</t>
  </si>
  <si>
    <t>cm eror berulang , pita trje keluar jalur reposisi jalur pita oke, clean sensor pada bc dan trje ok, clean sensor di csm oke. atm kembali normal, Check seluruh device: Sudah, Test Transaksi: Ya</t>
  </si>
  <si>
    <t>reposition jalur pita oke, clean sensor csm dan trje ok</t>
  </si>
  <si>
    <t>CM26I13768</t>
  </si>
  <si>
    <t xml:space="preserve">CASH HANDLER_x000D_
</t>
  </si>
  <si>
    <t>cek atm belt main module lepas, ganti main module ok, atm ok, atm ready to use, Check seluruh device: Sudah, Test Transaksi: Tidak</t>
  </si>
  <si>
    <t>atm oke</t>
  </si>
  <si>
    <t>CM26I13487</t>
  </si>
  <si>
    <t>main module</t>
  </si>
  <si>
    <t>OUT OFF SERVICE</t>
  </si>
  <si>
    <t>CM pengecekan mesin Out of Service, check hardisk D tidak terbaca Adjust ok, mesin normal kembali, kunjungan selanjutnya replace HDD 2TB,, Check seluruh device: Sudah, Test Transaksi: Ya</t>
  </si>
  <si>
    <t>CM26I13460</t>
  </si>
  <si>
    <t>PEMASANGAN PART</t>
  </si>
  <si>
    <t>R17 BMU BOARD</t>
  </si>
  <si>
    <t>cm, pergantian part brm top dan rumah utc, roller brm top dan roller pada trumah utc sudah aus, roller terkadang miring, mengakibatkan uang miring dan tersangkut, replace brm top dan rumah utc, test initiliaze brm ok, test accept cash escrow rollback ok, test cash ok, mesin online, mesin tidak bisa setor dan tarik karena mesin riject full akan di lakukan pengisian ulang oleh abacus bali, , Check seluruh device: Sudah, Test Transaksi: Ya</t>
  </si>
  <si>
    <t>#replace part rumah utc dan replace brm top #mesin tidak dapat transaksi setor tarik di karenakan mesin rijec full ,menungu pengisiam dr abacus #cek sensor getar dan bunyi pada alarm #test status sensor pada vdm ok</t>
  </si>
  <si>
    <t>CM26I13436</t>
  </si>
  <si>
    <t>utc housing, brm top</t>
  </si>
  <si>
    <t>PENGECEKAN EOB, DAN PERGANTIAN PART</t>
  </si>
  <si>
    <t>Keluhan error bill not seen berulang 
action : check error code 5K019 , Replace sparepart TSK , BC, Front transport, midle transport untuk peremajaan sparepart mesin di zona 4 , test device all , test cash 4 kali untuk memastikan kondisi uang di dalam casset keluar dengan normal , mesin online, transaksi setor dan  tarik normal, Check seluruh device: Sudah, Test Transaksi: Ya</t>
  </si>
  <si>
    <t>IRWAN</t>
  </si>
  <si>
    <t>CM26I13406</t>
  </si>
  <si>
    <t>tsk, mtp, front, bcu</t>
  </si>
  <si>
    <t>check error kode 5D0LH00, 5D0LW00, 5721500, 5D0N800, 
off mesin clean bc, tsk , front middle qnd all devices, cek front ok gear ok. replace and pasang csm . cek selenoid ok. tes jig ok. clean all devices ok, ambil foto foto sidak ok.
cek gear brmtop done. on mesin tes brm and tes cash ok. tes initiqlize ok. tes auto diming ok c3k show status ok. tes brm ok tes cash ok. tes transaksi ok, Check seluruh device: Sudah, Test Transaksi: Ya</t>
  </si>
  <si>
    <t>mesin normal kembali</t>
  </si>
  <si>
    <t>CM26I13346</t>
  </si>
  <si>
    <t>csm eob</t>
  </si>
  <si>
    <t>CM, CHECK ERROR 5D7C BERULANGM CHECK PERAPI UANG TSK RONTOK DAN BELT BCU AGAK KENDOR, REPLACE TSK DAN BCU, LAKUKAN PENGECEKAN KESELURUHAN DAN CLEANING BEBARENGAN DENAN TIKET PM, TES SIMULASI OK, TES CASH OKL TES TRANSAKSI OK
MESIN NORMAL KEMBALI, Check seluruh device: Sudah, Test Transaksi: Ya</t>
  </si>
  <si>
    <t>#VER CRM HYO MX8600S 2022-2023 V1.0.0
#3363
#SOLIDCORE &amp; NECTAR OK
#SEISMIC DAN ALARM OK</t>
  </si>
  <si>
    <t>CM26I13304</t>
  </si>
  <si>
    <t>tsk brm50, bcu 53m</t>
  </si>
  <si>
    <t>MX8600 2024V.1.3.0</t>
  </si>
  <si>
    <t>CM26I13103</t>
  </si>
  <si>
    <t>ATM HANK</t>
  </si>
  <si>
    <t>M11 COMM ERROR</t>
  </si>
  <si>
    <t>cek ATM, ATM layar blank Hitam, Restart ulang ATM, ATM normal kembali, initial dispenser ok, test cash ok, test transaksi ok, Check seluruh device: Sudah, Test Transaksi: Ya</t>
  </si>
  <si>
    <t>ATM online, atm beroperasi normal kembali
dibantu perbaikan AC ruangan sangat panas</t>
  </si>
  <si>
    <t>CM26I13075</t>
  </si>
  <si>
    <t>cm, error 5A01m00, eror 5d0Lm00, kaset 3 dan 4 fatal, kaset rijek eror bunyi keras mengakibatkan error berulang, uan gtersangkut pada mulut rijek, info ke tim abacus untuk dilakukan pengisian ulangm test initial brm ok, check all device ok, tidak dapat d lakukan transaksi setor karena kaset rijek eror , mesin online dan menunggu pengisian ulang dr abacus untuk pergntian kaset , Check seluruh device: Sudah, Test Transaksi: Ya</t>
  </si>
  <si>
    <t>#menunggu pengisian ulang dari abacus untuk pergntian kaset #trnsaksi tarik ok #sensor bunyi dan getar oke #status sensor pada vdm ok</t>
  </si>
  <si>
    <t>CM26I12994</t>
  </si>
  <si>
    <t>CM REJ, dilokasi uang nyangkut di shutter dan ada yg masuk ke reject, bersihkan sensor di dispenser, cek belt ok, mesin kemabli online, Check seluruh device: Sudah, Test Transaksi: Ya</t>
  </si>
  <si>
    <t>#sensor seismic dan panas ok
Sebagian sticker sudah buram dan sticker keterangan denom tidak ada</t>
  </si>
  <si>
    <t>CM26I12684</t>
  </si>
  <si>
    <t>cek atm belt lepas, reposisi belt ok, atm ok, atm ready to use, Check seluruh device: Sudah, Test Transaksi: Tidak</t>
  </si>
  <si>
    <t>atm ok</t>
  </si>
  <si>
    <t>CM26I12637</t>
  </si>
  <si>
    <t>Problem DSP BILL NOT SEAN, cek error kode 5D0N800, dilokasi problem kaset 1 fatal, uang jamed di mulut cassete saat proses penarikan, cek connector kasetboke, cek Selenoid MTP rak 1 oke, tes initial brm oke, tes cash dispenser oke, tes transaksi oke, crmS beroperasi normal kembali
, Check seluruh device: Sudah, Test Transaksi: Ya</t>
  </si>
  <si>
    <t xml:space="preserve">
CRM HYO MX8600S 2020-2023 V1.0.0</t>
  </si>
  <si>
    <t>CM26I12484</t>
  </si>
  <si>
    <t>Card Reader Faults</t>
  </si>
  <si>
    <t>CM pengecekan OASE MCU berulang, check error code doninan, Replace MCU ok, Check IC MS Read ok, clean card ok, ATM online ATM siap beroperasi kembali, Check seluruh device: Sudah, Test Transaksi: Ya</t>
  </si>
  <si>
    <t>CM26I12198</t>
  </si>
  <si>
    <t>MCU</t>
  </si>
  <si>
    <t>WINDA</t>
  </si>
  <si>
    <t>PM26I10310</t>
  </si>
  <si>
    <t>CM# check mesin, #atm hank hdd problem, #ganti part hdd ok, instal ulang mesin ok, #check parameter ok, #clear cash and add cash ok, #check and clean all device ok, #test all device ok, #test cash dispenser ok, #mesin atms ok, #transaksi ok, Check seluruh device: Sudah, Test Transaksi: Ya</t>
  </si>
  <si>
    <t>#VER ATM Hyo MX5600s 2022-23 v1.4.0 + agent version
SN HDD 1 TB BARU WKPL5BAF
SN HDD 1 TB BARU C123JBMR</t>
  </si>
  <si>
    <t>CM26I12168</t>
  </si>
  <si>
    <t>HDD 1TB, HDD 1TB</t>
  </si>
  <si>
    <t xml:space="preserve">ERROR ON BUNCH </t>
  </si>
  <si>
    <t>cm problem pita trje kusut, repair pita trje, rapikan pita dengan baik, gulung dan posisikan sesuai jalur pita. push plate csm intermitend, replace csm oke, clean sensor trje ok, inisial brm ok, inisial teshcash ok atm kembali normal, Check seluruh device: Sudah, Test Transaksi: Ya</t>
  </si>
  <si>
    <t>replce csm, repair pita trje</t>
  </si>
  <si>
    <t>CM26I12068</t>
  </si>
  <si>
    <t>csm</t>
  </si>
  <si>
    <t>Problem EOB, cek error code 5201H uang jamed di CSM kondisi uang berantakan, cek stackseet CSM oke, cek jalur transport CSM oke, cek pickup roller oke, stopper CSM oke, CSM normal, tes initial brm oke, tes cash dispenser oke, tes transaksi oke, crmS beroperasi normal kembali, Check seluruh device: Sudah, Test Transaksi: Ya</t>
  </si>
  <si>
    <t>cek transort oke cek and cleaned CSM OK</t>
  </si>
  <si>
    <t>CM26I11994</t>
  </si>
  <si>
    <t>cm, opentiket dr abacus eror bunch note berulang, cek utc , terje dan brm top, roller utc sedikit aus, adjusmen roller utc mengunakan lakban kertas ke as roller agar roller tidak terlalu goyang, cek roller brm top dan roller terje sudah sedikit aus, request 3 part untuk next kunjungan, karena d loksi masih beroprasi norml dan test part aman, test accept cash escrow rollback ok, test cash ok, cek jalur uang dan jalur tranport atas ok, test all device ok, test transakzi setor tarik ok, Check seluruh device: Sudah, Test Transaksi: Ya</t>
  </si>
  <si>
    <t xml:space="preserve">#3363 #transaksi setor tarik ok #cek sensor getar dan bunyi ok </t>
  </si>
  <si>
    <t>CM26I11778</t>
  </si>
  <si>
    <t>CM, SERING NOLAK KARTU SAAT PENARIKAN TAPI SAAT TRANSAKSI CARDLESS NORMAL, REPLACE MCU, TES IC READ MS READ OK, TES TRANSAKSI OK 
MESIN NORMAL KEMBALI, Check seluruh device: Sudah, Test Transaksi: Ya</t>
  </si>
  <si>
    <t>CM26I11715</t>
  </si>
  <si>
    <t>BELT DISPENSER LEPAS</t>
  </si>
  <si>
    <t>CM26I11703</t>
  </si>
  <si>
    <t>keluhan error bunch 
action : check error code 5D0L3 , check jalur transport , ada temuan benda asing (1 lembar foto) , clean jalur transport , check n test device all , mesin online , transaksi normal, Check seluruh device: Sudah, Test Transaksi: Ya</t>
  </si>
  <si>
    <t>GITA</t>
  </si>
  <si>
    <t>CM26I11563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</si>
</sst>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409]d\-mmm\-yyyy;@"/>
  </numFmts>
  <fonts count="31" x14ac:knownFonts="1">
    <font>
      <sz val="11"/>
      <color rgb="FF000000"/>
      <name val="Calibri"/>
      <family val="2"/>
      <charset val="1"/>
    </font>
    <font>
      <sz val="11"/>
      <color theme="1"/>
      <name val="Calibri"/>
      <family val="2"/>
      <scheme val="minor"/>
    </font>
    <font>
      <sz val="11"/>
      <color rgb="FF000000"/>
      <name val="Calibri"/>
      <family val="2"/>
      <charset val="1"/>
    </font>
    <font>
      <sz val="10"/>
      <name val="Arial"/>
      <family val="2"/>
      <charset val="1"/>
    </font>
    <font>
      <b/>
      <sz val="11"/>
      <color rgb="FF000000"/>
      <name val="Calibri"/>
      <family val="2"/>
    </font>
    <font>
      <b/>
      <u/>
      <sz val="16"/>
      <name val="Arial"/>
      <family val="2"/>
      <charset val="1"/>
    </font>
    <font>
      <b/>
      <sz val="10"/>
      <name val="Arial"/>
      <family val="2"/>
      <charset val="1"/>
    </font>
    <font>
      <b/>
      <sz val="10"/>
      <color rgb="FFFF0000"/>
      <name val="Arial"/>
      <family val="2"/>
      <charset val="1"/>
    </font>
    <font>
      <b/>
      <sz val="10"/>
      <name val="Arial"/>
      <family val="2"/>
    </font>
    <font>
      <sz val="11"/>
      <name val="Calibri"/>
      <family val="2"/>
      <charset val="1"/>
    </font>
    <font>
      <b/>
      <sz val="8"/>
      <name val="Arial"/>
      <family val="2"/>
      <charset val="1"/>
    </font>
    <font>
      <sz val="8"/>
      <name val="Arial"/>
      <family val="2"/>
      <charset val="1"/>
    </font>
    <font>
      <b/>
      <sz val="16"/>
      <color rgb="FF000000"/>
      <name val="Calibri"/>
      <family val="2"/>
    </font>
    <font>
      <b/>
      <sz val="11"/>
      <color rgb="FFFF0000"/>
      <name val="Calibri"/>
      <family val="2"/>
    </font>
    <font>
      <b/>
      <sz val="11"/>
      <color rgb="FFFF0000"/>
      <name val="Calibri"/>
      <family val="2"/>
      <scheme val="minor"/>
    </font>
    <font>
      <strike/>
      <sz val="11"/>
      <color rgb="FF000000"/>
      <name val="Calibri"/>
      <family val="2"/>
      <charset val="1"/>
    </font>
    <font>
      <b/>
      <sz val="11"/>
      <color theme="1"/>
      <name val="Calibri"/>
      <family val="2"/>
    </font>
    <font>
      <b/>
      <sz val="14"/>
      <color rgb="FF000000"/>
      <name val="Calibri"/>
      <family val="2"/>
    </font>
    <font>
      <sz val="11"/>
      <color rgb="FFFF0000"/>
      <name val="Calibri"/>
      <family val="2"/>
      <charset val="1"/>
    </font>
    <font>
      <sz val="11"/>
      <color theme="1"/>
      <name val="Calibri"/>
      <family val="2"/>
      <charset val="1"/>
    </font>
    <font>
      <b/>
      <sz val="8"/>
      <color rgb="FF0070C0"/>
      <name val="Arial"/>
      <family val="2"/>
    </font>
    <font>
      <sz val="10"/>
      <name val="Calibri"/>
      <family val="2"/>
      <scheme val="minor"/>
    </font>
    <font>
      <sz val="11"/>
      <color rgb="FF000000"/>
      <name val="Calibri"/>
      <family val="2"/>
    </font>
    <font>
      <b/>
      <sz val="12"/>
      <color rgb="FF000000"/>
      <name val="Calibri"/>
      <family val="2"/>
    </font>
    <font>
      <sz val="11"/>
      <color theme="0"/>
      <name val="Calibri"/>
      <family val="2"/>
    </font>
    <font>
      <sz val="11"/>
      <name val="Calibri"/>
      <family val="2"/>
      <scheme val="minor"/>
    </font>
    <font>
      <b/>
      <sz val="11"/>
      <color rgb="FF0070C0"/>
      <name val="Calibri"/>
      <family val="2"/>
    </font>
    <font>
      <b/>
      <sz val="11"/>
      <name val="Calibri"/>
      <family val="2"/>
    </font>
    <font>
      <sz val="11"/>
      <color theme="0"/>
      <name val="Calibri"/>
      <family val="2"/>
      <charset val="1"/>
    </font>
    <font>
      <sz val="11"/>
      <name val="Calibri"/>
      <family val="2"/>
    </font>
    <font>
      <b/>
      <i/>
      <sz val="11"/>
      <color rgb="FF000000"/>
      <name val="Calibri"/>
      <family val="2"/>
    </font>
  </fonts>
  <fills count="19">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7"/>
        <bgColor indexed="64"/>
      </patternFill>
    </fill>
    <fill>
      <patternFill patternType="solid">
        <fgColor theme="5" tint="0.79998168889431442"/>
        <bgColor indexed="64"/>
      </patternFill>
    </fill>
    <fill>
      <patternFill patternType="solid">
        <fgColor rgb="FFEAE6E2"/>
        <bgColor indexed="64"/>
      </patternFill>
    </fill>
    <fill>
      <patternFill patternType="solid">
        <fgColor theme="4" tint="0.79998168889431442"/>
        <bgColor indexed="64"/>
      </patternFill>
    </fill>
    <fill>
      <patternFill patternType="solid">
        <fgColor rgb="FFCDF2FF"/>
        <bgColor indexed="64"/>
      </patternFill>
    </fill>
    <fill>
      <patternFill patternType="solid">
        <fgColor rgb="FFFFFF00"/>
        <bgColor indexed="64"/>
      </patternFill>
    </fill>
    <fill>
      <patternFill patternType="solid">
        <fgColor theme="2"/>
        <bgColor indexed="64"/>
      </patternFill>
    </fill>
    <fill>
      <patternFill patternType="solid">
        <fgColor rgb="FFFFC0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00B0F0"/>
        <bgColor indexed="64"/>
      </patternFill>
    </fill>
  </fills>
  <borders count="35">
    <border>
      <left/>
      <right/>
      <top/>
      <bottom/>
      <diagonal/>
    </border>
    <border>
      <left style="hair">
        <color auto="1"/>
      </left>
      <right style="thin">
        <color auto="1"/>
      </right>
      <top style="hair">
        <color auto="1"/>
      </top>
      <bottom style="double">
        <color auto="1"/>
      </bottom>
      <diagonal/>
    </border>
    <border>
      <left style="hair">
        <color auto="1"/>
      </left>
      <right style="hair">
        <color auto="1"/>
      </right>
      <top style="hair">
        <color auto="1"/>
      </top>
      <bottom style="double">
        <color auto="1"/>
      </bottom>
      <diagonal/>
    </border>
    <border>
      <left style="thin">
        <color auto="1"/>
      </left>
      <right style="hair">
        <color auto="1"/>
      </right>
      <top style="hair">
        <color auto="1"/>
      </top>
      <bottom style="double">
        <color auto="1"/>
      </bottom>
      <diagonal/>
    </border>
    <border>
      <left style="hair">
        <color auto="1"/>
      </left>
      <right/>
      <top/>
      <bottom style="double">
        <color auto="1"/>
      </bottom>
      <diagonal/>
    </border>
    <border>
      <left style="hair">
        <color auto="1"/>
      </left>
      <right style="hair">
        <color auto="1"/>
      </right>
      <top/>
      <bottom style="double">
        <color auto="1"/>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style="hair">
        <color auto="1"/>
      </left>
      <right style="hair">
        <color auto="1"/>
      </right>
      <top style="thin">
        <color auto="1"/>
      </top>
      <bottom/>
      <diagonal/>
    </border>
    <border>
      <left style="hair">
        <color auto="1"/>
      </left>
      <right/>
      <top style="thin">
        <color auto="1"/>
      </top>
      <bottom/>
      <diagonal/>
    </border>
  </borders>
  <cellStyleXfs count="5">
    <xf numFmtId="0" fontId="0" fillId="0" borderId="0" applyNumberFormat="0" applyFill="0" applyAlignment="0" applyProtection="0"/>
    <xf numFmtId="0" fontId="1" fillId="0" borderId="0"/>
    <xf numFmtId="0" fontId="2" fillId="0" borderId="0" applyNumberFormat="0" applyFill="0" applyAlignment="0" applyProtection="0"/>
    <xf numFmtId="0" fontId="2" fillId="0" borderId="0" applyNumberFormat="0" applyFill="0" applyAlignment="0" applyProtection="0"/>
    <xf numFmtId="164" fontId="2" fillId="0" borderId="0" applyFont="0" applyFill="0" applyBorder="0" applyAlignment="0" applyProtection="0"/>
  </cellStyleXfs>
  <cellXfs count="210">
    <xf numFmtId="0" fontId="0" fillId="0" borderId="0" xfId="0"/>
    <xf numFmtId="0" fontId="3" fillId="0" borderId="0" xfId="0" applyFont="1" applyAlignment="1"/>
    <xf numFmtId="2" fontId="0" fillId="0" borderId="0" xfId="0" applyNumberFormat="1"/>
    <xf numFmtId="0" fontId="0" fillId="0" borderId="7" xfId="0" applyBorder="1"/>
    <xf numFmtId="0" fontId="0" fillId="0" borderId="7" xfId="0" applyBorder="1" applyAlignment="1">
      <alignment horizontal="center"/>
    </xf>
    <xf numFmtId="2" fontId="0" fillId="0" borderId="7" xfId="0" applyNumberFormat="1" applyBorder="1" applyAlignment="1">
      <alignment horizontal="center"/>
    </xf>
    <xf numFmtId="0" fontId="5"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horizontal="center" vertical="center"/>
    </xf>
    <xf numFmtId="0" fontId="6" fillId="0" borderId="0" xfId="2" applyFont="1" applyAlignment="1">
      <alignment horizontal="left" vertical="center"/>
    </xf>
    <xf numFmtId="4" fontId="7" fillId="0" borderId="0" xfId="2" applyNumberFormat="1" applyFont="1" applyAlignment="1">
      <alignment vertical="center"/>
    </xf>
    <xf numFmtId="3" fontId="8" fillId="0" borderId="0" xfId="2" applyNumberFormat="1" applyFont="1" applyAlignment="1">
      <alignment vertical="center"/>
    </xf>
    <xf numFmtId="3" fontId="6" fillId="0" borderId="0" xfId="2" applyNumberFormat="1" applyFont="1" applyAlignment="1">
      <alignment vertical="center"/>
    </xf>
    <xf numFmtId="0" fontId="2" fillId="0" borderId="0" xfId="2" applyAlignment="1">
      <alignment vertical="center"/>
    </xf>
    <xf numFmtId="0" fontId="4" fillId="0" borderId="0" xfId="2" applyFont="1" applyAlignment="1">
      <alignment vertical="center"/>
    </xf>
    <xf numFmtId="0" fontId="2" fillId="0" borderId="0" xfId="3" applyAlignment="1">
      <alignment vertical="center"/>
    </xf>
    <xf numFmtId="0" fontId="2" fillId="0" borderId="0" xfId="3" applyAlignment="1">
      <alignment horizontal="center" vertical="center"/>
    </xf>
    <xf numFmtId="0" fontId="9" fillId="0" borderId="0" xfId="2" applyFont="1" applyAlignment="1">
      <alignment vertical="center"/>
    </xf>
    <xf numFmtId="0" fontId="10" fillId="0" borderId="3" xfId="0" applyFont="1" applyBorder="1" applyAlignment="1">
      <alignment horizontal="center" vertical="center"/>
    </xf>
    <xf numFmtId="0" fontId="10" fillId="0" borderId="2" xfId="0" applyFont="1" applyBorder="1" applyAlignment="1">
      <alignment horizontal="center" vertical="center"/>
    </xf>
    <xf numFmtId="0" fontId="10" fillId="0" borderId="1" xfId="0" applyFont="1" applyBorder="1" applyAlignment="1">
      <alignment horizontal="center" vertical="center"/>
    </xf>
    <xf numFmtId="0" fontId="1" fillId="0" borderId="0" xfId="1"/>
    <xf numFmtId="0" fontId="0" fillId="0" borderId="0" xfId="0" applyAlignment="1">
      <alignment horizontal="center"/>
    </xf>
    <xf numFmtId="2" fontId="0" fillId="0" borderId="0" xfId="0" applyNumberFormat="1" applyAlignment="1">
      <alignment horizontal="center"/>
    </xf>
    <xf numFmtId="0" fontId="4" fillId="2" borderId="7" xfId="0" applyFont="1" applyFill="1" applyBorder="1" applyAlignment="1">
      <alignment horizontal="center"/>
    </xf>
    <xf numFmtId="0" fontId="14" fillId="0" borderId="0" xfId="1" applyFont="1"/>
    <xf numFmtId="0" fontId="15" fillId="0" borderId="0" xfId="0" applyFont="1"/>
    <xf numFmtId="0" fontId="0" fillId="4" borderId="7" xfId="0" applyFill="1" applyBorder="1"/>
    <xf numFmtId="0" fontId="0" fillId="5" borderId="7" xfId="0" applyFill="1" applyBorder="1"/>
    <xf numFmtId="0" fontId="0" fillId="5" borderId="7" xfId="0" applyFill="1" applyBorder="1" applyAlignment="1">
      <alignment horizontal="center"/>
    </xf>
    <xf numFmtId="2" fontId="0" fillId="5" borderId="7" xfId="0" applyNumberFormat="1" applyFill="1" applyBorder="1" applyAlignment="1">
      <alignment horizontal="center"/>
    </xf>
    <xf numFmtId="0" fontId="0" fillId="4" borderId="0" xfId="0" applyFill="1"/>
    <xf numFmtId="0" fontId="0" fillId="4" borderId="7" xfId="0" applyFill="1" applyBorder="1" applyAlignment="1">
      <alignment horizontal="center"/>
    </xf>
    <xf numFmtId="2" fontId="0" fillId="4" borderId="7" xfId="0" applyNumberFormat="1" applyFill="1" applyBorder="1" applyAlignment="1">
      <alignment horizontal="center"/>
    </xf>
    <xf numFmtId="0" fontId="0" fillId="6" borderId="0" xfId="0" applyFill="1"/>
    <xf numFmtId="0" fontId="0" fillId="4" borderId="8" xfId="0" applyFill="1" applyBorder="1" applyAlignment="1">
      <alignment horizontal="center"/>
    </xf>
    <xf numFmtId="2" fontId="0" fillId="4" borderId="9" xfId="0" applyNumberFormat="1" applyFill="1" applyBorder="1" applyAlignment="1">
      <alignment horizontal="center"/>
    </xf>
    <xf numFmtId="0" fontId="0" fillId="5" borderId="13" xfId="0" applyFill="1" applyBorder="1" applyAlignment="1">
      <alignment horizontal="center"/>
    </xf>
    <xf numFmtId="2" fontId="0" fillId="5" borderId="14" xfId="0" applyNumberFormat="1" applyFill="1" applyBorder="1" applyAlignment="1">
      <alignment horizontal="center"/>
    </xf>
    <xf numFmtId="2" fontId="0" fillId="5" borderId="15" xfId="0" applyNumberFormat="1" applyFill="1" applyBorder="1" applyAlignment="1">
      <alignment horizontal="center"/>
    </xf>
    <xf numFmtId="0" fontId="10" fillId="0" borderId="6" xfId="2" applyFont="1" applyBorder="1" applyAlignment="1">
      <alignment horizontal="center" vertical="center"/>
    </xf>
    <xf numFmtId="0" fontId="10" fillId="0" borderId="5" xfId="2" applyFont="1" applyBorder="1" applyAlignment="1">
      <alignment horizontal="center" vertical="center"/>
    </xf>
    <xf numFmtId="0" fontId="10" fillId="0" borderId="4" xfId="2" applyFont="1" applyBorder="1" applyAlignment="1">
      <alignment horizontal="center" vertical="center"/>
    </xf>
    <xf numFmtId="0" fontId="0" fillId="7" borderId="0" xfId="0" applyFill="1"/>
    <xf numFmtId="0" fontId="0" fillId="8" borderId="0" xfId="0" applyFill="1"/>
    <xf numFmtId="0" fontId="16" fillId="2" borderId="10" xfId="0" applyFont="1" applyFill="1" applyBorder="1" applyAlignment="1">
      <alignment horizontal="center"/>
    </xf>
    <xf numFmtId="0" fontId="16" fillId="2" borderId="11" xfId="0" applyFont="1" applyFill="1" applyBorder="1" applyAlignment="1">
      <alignment horizontal="center"/>
    </xf>
    <xf numFmtId="0" fontId="16" fillId="2" borderId="12" xfId="0" applyFont="1" applyFill="1" applyBorder="1" applyAlignment="1">
      <alignment horizontal="center"/>
    </xf>
    <xf numFmtId="0" fontId="0" fillId="3" borderId="0" xfId="0" applyFill="1"/>
    <xf numFmtId="0" fontId="0" fillId="9" borderId="7" xfId="0" applyFill="1" applyBorder="1" applyAlignment="1">
      <alignment horizontal="center"/>
    </xf>
    <xf numFmtId="0" fontId="0" fillId="9" borderId="7" xfId="0" applyFill="1" applyBorder="1"/>
    <xf numFmtId="0" fontId="0" fillId="9" borderId="8" xfId="0" applyFill="1" applyBorder="1" applyAlignment="1">
      <alignment horizontal="center"/>
    </xf>
    <xf numFmtId="2" fontId="0" fillId="9" borderId="7" xfId="0" applyNumberFormat="1" applyFill="1" applyBorder="1" applyAlignment="1">
      <alignment horizontal="center"/>
    </xf>
    <xf numFmtId="2" fontId="13" fillId="9" borderId="7" xfId="0" applyNumberFormat="1" applyFont="1" applyFill="1" applyBorder="1" applyAlignment="1">
      <alignment horizontal="center"/>
    </xf>
    <xf numFmtId="2" fontId="0" fillId="9" borderId="9" xfId="0" applyNumberFormat="1" applyFill="1" applyBorder="1" applyAlignment="1">
      <alignment horizontal="center"/>
    </xf>
    <xf numFmtId="0" fontId="0" fillId="10" borderId="7" xfId="0" applyFill="1" applyBorder="1" applyAlignment="1">
      <alignment horizontal="center"/>
    </xf>
    <xf numFmtId="0" fontId="0" fillId="10" borderId="7" xfId="0" applyFill="1" applyBorder="1"/>
    <xf numFmtId="0" fontId="0" fillId="10" borderId="8" xfId="0" applyFill="1" applyBorder="1" applyAlignment="1">
      <alignment horizontal="center"/>
    </xf>
    <xf numFmtId="2" fontId="0" fillId="10" borderId="7" xfId="0" applyNumberFormat="1" applyFill="1" applyBorder="1" applyAlignment="1">
      <alignment horizontal="center"/>
    </xf>
    <xf numFmtId="2" fontId="0" fillId="10" borderId="9" xfId="0" applyNumberFormat="1" applyFill="1" applyBorder="1" applyAlignment="1">
      <alignment horizontal="center"/>
    </xf>
    <xf numFmtId="2" fontId="13" fillId="10" borderId="7" xfId="0" applyNumberFormat="1" applyFont="1" applyFill="1" applyBorder="1" applyAlignment="1">
      <alignment horizontal="center"/>
    </xf>
    <xf numFmtId="0" fontId="10" fillId="0" borderId="0" xfId="0" applyFont="1" applyAlignment="1">
      <alignment horizontal="left" vertical="center"/>
    </xf>
    <xf numFmtId="0" fontId="11" fillId="0" borderId="0" xfId="0" applyFont="1" applyAlignment="1">
      <alignment horizontal="center" vertical="center"/>
    </xf>
    <xf numFmtId="0" fontId="4" fillId="0" borderId="16" xfId="0" applyFont="1" applyBorder="1" applyAlignment="1">
      <alignment horizontal="center"/>
    </xf>
    <xf numFmtId="2" fontId="13" fillId="0" borderId="16" xfId="0" applyNumberFormat="1" applyFont="1" applyBorder="1" applyAlignment="1">
      <alignment horizontal="center"/>
    </xf>
    <xf numFmtId="2" fontId="4" fillId="0" borderId="16" xfId="0" applyNumberFormat="1" applyFont="1" applyBorder="1" applyAlignment="1">
      <alignment horizontal="center"/>
    </xf>
    <xf numFmtId="0" fontId="4" fillId="0" borderId="17" xfId="0" applyFont="1" applyBorder="1" applyAlignment="1">
      <alignment horizontal="center"/>
    </xf>
    <xf numFmtId="0" fontId="4" fillId="2" borderId="16" xfId="0" applyFont="1" applyFill="1" applyBorder="1" applyAlignment="1">
      <alignment horizontal="center"/>
    </xf>
    <xf numFmtId="0" fontId="0" fillId="12" borderId="0" xfId="0" applyFill="1"/>
    <xf numFmtId="2" fontId="13" fillId="4" borderId="7" xfId="0" applyNumberFormat="1" applyFont="1" applyFill="1" applyBorder="1" applyAlignment="1">
      <alignment horizontal="center"/>
    </xf>
    <xf numFmtId="0" fontId="0" fillId="2" borderId="19" xfId="0" applyFill="1" applyBorder="1"/>
    <xf numFmtId="0" fontId="4" fillId="8" borderId="7" xfId="0" applyFont="1" applyFill="1" applyBorder="1"/>
    <xf numFmtId="0" fontId="0" fillId="11" borderId="7" xfId="0" applyFill="1" applyBorder="1"/>
    <xf numFmtId="0" fontId="0" fillId="11" borderId="7" xfId="0" applyFill="1" applyBorder="1" applyAlignment="1">
      <alignment horizontal="center"/>
    </xf>
    <xf numFmtId="2" fontId="0" fillId="11" borderId="7" xfId="0" applyNumberFormat="1" applyFill="1" applyBorder="1" applyAlignment="1">
      <alignment horizontal="center"/>
    </xf>
    <xf numFmtId="2" fontId="4" fillId="4" borderId="7" xfId="0" applyNumberFormat="1" applyFont="1" applyFill="1" applyBorder="1" applyAlignment="1">
      <alignment horizontal="center"/>
    </xf>
    <xf numFmtId="2" fontId="4" fillId="11" borderId="7" xfId="0" applyNumberFormat="1" applyFont="1" applyFill="1" applyBorder="1" applyAlignment="1">
      <alignment horizontal="center"/>
    </xf>
    <xf numFmtId="22" fontId="0" fillId="0" borderId="0" xfId="0" applyNumberFormat="1"/>
    <xf numFmtId="0" fontId="0" fillId="0" borderId="0" xfId="0" applyAlignment="1">
      <alignment wrapText="1"/>
    </xf>
    <xf numFmtId="0" fontId="4" fillId="6" borderId="0" xfId="0" applyFont="1" applyFill="1"/>
    <xf numFmtId="0" fontId="0" fillId="0" borderId="25" xfId="0" applyBorder="1"/>
    <xf numFmtId="0" fontId="0" fillId="0" borderId="26" xfId="0" applyBorder="1"/>
    <xf numFmtId="0" fontId="4" fillId="15" borderId="15" xfId="0" applyFont="1" applyFill="1" applyBorder="1"/>
    <xf numFmtId="0" fontId="4" fillId="16" borderId="16" xfId="0" applyFont="1" applyFill="1" applyBorder="1"/>
    <xf numFmtId="0" fontId="0" fillId="16" borderId="0" xfId="0" applyFill="1"/>
    <xf numFmtId="0" fontId="0" fillId="13" borderId="0" xfId="0" applyFill="1"/>
    <xf numFmtId="0" fontId="20" fillId="0" borderId="0" xfId="2" applyFont="1" applyAlignment="1">
      <alignment vertical="center"/>
    </xf>
    <xf numFmtId="0" fontId="0" fillId="3" borderId="0" xfId="0" applyFill="1" applyAlignment="1">
      <alignment horizontal="center"/>
    </xf>
    <xf numFmtId="2" fontId="0" fillId="3" borderId="0" xfId="0" applyNumberFormat="1" applyFill="1" applyAlignment="1">
      <alignment horizontal="center"/>
    </xf>
    <xf numFmtId="0" fontId="21" fillId="0" borderId="0" xfId="0" quotePrefix="1" applyFont="1"/>
    <xf numFmtId="14" fontId="21" fillId="0" borderId="0" xfId="0" applyNumberFormat="1" applyFont="1"/>
    <xf numFmtId="0" fontId="21" fillId="0" borderId="0" xfId="0" applyFont="1"/>
    <xf numFmtId="0" fontId="22" fillId="0" borderId="0" xfId="0" applyFont="1"/>
    <xf numFmtId="0" fontId="4" fillId="4" borderId="7" xfId="0" applyFont="1" applyFill="1" applyBorder="1" applyAlignment="1">
      <alignment horizontal="center"/>
    </xf>
    <xf numFmtId="0" fontId="4" fillId="2" borderId="29" xfId="0" applyFont="1" applyFill="1" applyBorder="1" applyAlignment="1">
      <alignment horizontal="center"/>
    </xf>
    <xf numFmtId="0" fontId="0" fillId="0" borderId="29" xfId="0" applyBorder="1"/>
    <xf numFmtId="164" fontId="0" fillId="0" borderId="0" xfId="4" applyFont="1"/>
    <xf numFmtId="0" fontId="4" fillId="3" borderId="0" xfId="0" applyFont="1" applyFill="1" applyAlignment="1">
      <alignment horizontal="center" vertical="center"/>
    </xf>
    <xf numFmtId="0" fontId="23" fillId="0" borderId="16" xfId="0" applyFont="1" applyBorder="1" applyAlignment="1">
      <alignment horizontal="center" vertical="center"/>
    </xf>
    <xf numFmtId="0" fontId="24" fillId="0" borderId="22" xfId="0" applyFont="1" applyBorder="1"/>
    <xf numFmtId="0" fontId="24" fillId="0" borderId="23" xfId="0" applyFont="1" applyBorder="1"/>
    <xf numFmtId="0" fontId="24" fillId="0" borderId="0" xfId="0" applyFont="1"/>
    <xf numFmtId="0" fontId="6" fillId="0" borderId="30" xfId="2" applyFont="1" applyBorder="1" applyAlignment="1">
      <alignment horizontal="center" vertical="center"/>
    </xf>
    <xf numFmtId="0" fontId="6" fillId="0" borderId="31" xfId="2" applyFont="1" applyBorder="1" applyAlignment="1">
      <alignment horizontal="center" vertical="center"/>
    </xf>
    <xf numFmtId="0" fontId="10" fillId="0" borderId="32" xfId="0" applyFont="1" applyBorder="1" applyAlignment="1">
      <alignment horizontal="left"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0" fillId="0" borderId="1" xfId="2" applyFont="1" applyBorder="1" applyAlignment="1">
      <alignment horizontal="center" vertical="center"/>
    </xf>
    <xf numFmtId="0" fontId="25" fillId="0" borderId="0" xfId="1" applyFont="1"/>
    <xf numFmtId="3" fontId="22" fillId="0" borderId="0" xfId="0" applyNumberFormat="1" applyFont="1"/>
    <xf numFmtId="164" fontId="4" fillId="0" borderId="29" xfId="4" applyFont="1" applyBorder="1" applyAlignment="1">
      <alignment horizontal="center"/>
    </xf>
    <xf numFmtId="164" fontId="4" fillId="0" borderId="7" xfId="4" applyFont="1" applyBorder="1" applyAlignment="1">
      <alignment horizontal="center"/>
    </xf>
    <xf numFmtId="164" fontId="4" fillId="2" borderId="29" xfId="4" applyFont="1" applyFill="1" applyBorder="1" applyAlignment="1">
      <alignment horizontal="center"/>
    </xf>
    <xf numFmtId="0" fontId="4" fillId="3" borderId="0" xfId="0" applyFont="1" applyFill="1" applyAlignment="1">
      <alignment vertical="center"/>
    </xf>
    <xf numFmtId="0" fontId="4" fillId="5" borderId="7" xfId="0" applyFont="1" applyFill="1" applyBorder="1" applyAlignment="1">
      <alignment horizontal="center"/>
    </xf>
    <xf numFmtId="164" fontId="4" fillId="5" borderId="29" xfId="4" applyFont="1" applyFill="1" applyBorder="1" applyAlignment="1">
      <alignment horizontal="center"/>
    </xf>
    <xf numFmtId="164" fontId="4" fillId="5" borderId="7" xfId="0" applyNumberFormat="1" applyFont="1" applyFill="1" applyBorder="1" applyAlignment="1">
      <alignment horizontal="center"/>
    </xf>
    <xf numFmtId="0" fontId="23" fillId="0" borderId="17" xfId="0" applyFont="1" applyBorder="1"/>
    <xf numFmtId="0" fontId="10" fillId="0" borderId="3" xfId="2" applyFont="1" applyBorder="1" applyAlignment="1">
      <alignment horizontal="center" vertical="center"/>
    </xf>
    <xf numFmtId="0" fontId="10" fillId="0" borderId="2" xfId="2" applyFont="1" applyBorder="1" applyAlignment="1">
      <alignment horizontal="center" vertical="center"/>
    </xf>
    <xf numFmtId="0" fontId="16" fillId="2" borderId="29" xfId="0" applyFont="1" applyFill="1" applyBorder="1" applyAlignment="1">
      <alignment horizontal="center"/>
    </xf>
    <xf numFmtId="2" fontId="0" fillId="4" borderId="29" xfId="0" applyNumberFormat="1" applyFill="1" applyBorder="1" applyAlignment="1">
      <alignment horizontal="center"/>
    </xf>
    <xf numFmtId="2" fontId="0" fillId="5" borderId="29" xfId="0" applyNumberFormat="1" applyFill="1" applyBorder="1" applyAlignment="1">
      <alignment horizontal="center"/>
    </xf>
    <xf numFmtId="0" fontId="24" fillId="3" borderId="0" xfId="0" applyFont="1" applyFill="1"/>
    <xf numFmtId="2" fontId="4" fillId="4" borderId="29" xfId="0" applyNumberFormat="1" applyFont="1" applyFill="1" applyBorder="1" applyAlignment="1">
      <alignment horizontal="center"/>
    </xf>
    <xf numFmtId="2" fontId="4" fillId="5" borderId="29" xfId="0" applyNumberFormat="1" applyFont="1" applyFill="1" applyBorder="1" applyAlignment="1">
      <alignment horizontal="center"/>
    </xf>
    <xf numFmtId="2" fontId="4" fillId="4" borderId="9" xfId="0" applyNumberFormat="1" applyFont="1" applyFill="1" applyBorder="1" applyAlignment="1">
      <alignment horizontal="center"/>
    </xf>
    <xf numFmtId="2" fontId="4" fillId="5" borderId="15" xfId="0" applyNumberFormat="1" applyFont="1" applyFill="1" applyBorder="1" applyAlignment="1">
      <alignment horizontal="center"/>
    </xf>
    <xf numFmtId="165" fontId="16" fillId="3" borderId="9" xfId="0" applyNumberFormat="1" applyFont="1" applyFill="1" applyBorder="1"/>
    <xf numFmtId="0" fontId="16" fillId="3" borderId="24" xfId="0" applyFont="1" applyFill="1" applyBorder="1"/>
    <xf numFmtId="0" fontId="16" fillId="3" borderId="21" xfId="0" applyFont="1" applyFill="1" applyBorder="1"/>
    <xf numFmtId="14" fontId="23" fillId="0" borderId="29" xfId="0" applyNumberFormat="1" applyFont="1" applyBorder="1" applyAlignment="1">
      <alignment horizontal="center"/>
    </xf>
    <xf numFmtId="0" fontId="10" fillId="0" borderId="33" xfId="2" applyFont="1" applyBorder="1" applyAlignment="1">
      <alignment horizontal="center" vertical="center"/>
    </xf>
    <xf numFmtId="0" fontId="10" fillId="0" borderId="33" xfId="3" applyFont="1" applyBorder="1" applyAlignment="1">
      <alignment horizontal="center" vertical="center"/>
    </xf>
    <xf numFmtId="0" fontId="10" fillId="0" borderId="34" xfId="2" applyFont="1" applyBorder="1" applyAlignment="1">
      <alignment horizontal="center" vertical="center"/>
    </xf>
    <xf numFmtId="0" fontId="26" fillId="0" borderId="11" xfId="0" applyFont="1" applyBorder="1"/>
    <xf numFmtId="0" fontId="26" fillId="0" borderId="29" xfId="0" applyFont="1" applyBorder="1"/>
    <xf numFmtId="0" fontId="4" fillId="16" borderId="17" xfId="0" applyFont="1" applyFill="1" applyBorder="1" applyAlignment="1">
      <alignment horizontal="center"/>
    </xf>
    <xf numFmtId="0" fontId="4" fillId="16" borderId="16" xfId="0" applyFont="1" applyFill="1" applyBorder="1" applyAlignment="1">
      <alignment horizontal="center"/>
    </xf>
    <xf numFmtId="0" fontId="4" fillId="16" borderId="27" xfId="0" applyFont="1" applyFill="1" applyBorder="1" applyAlignment="1">
      <alignment horizontal="center"/>
    </xf>
    <xf numFmtId="14" fontId="0" fillId="16" borderId="0" xfId="4" applyNumberFormat="1" applyFont="1" applyFill="1"/>
    <xf numFmtId="0" fontId="0" fillId="11" borderId="0" xfId="0" applyFill="1"/>
    <xf numFmtId="0" fontId="16" fillId="3" borderId="16" xfId="0" applyFont="1" applyFill="1" applyBorder="1"/>
    <xf numFmtId="0" fontId="0" fillId="9" borderId="0" xfId="0" applyFill="1"/>
    <xf numFmtId="0" fontId="4" fillId="0" borderId="29" xfId="0" applyFont="1" applyBorder="1"/>
    <xf numFmtId="0" fontId="28" fillId="0" borderId="0" xfId="0" applyFont="1"/>
    <xf numFmtId="0" fontId="10" fillId="13" borderId="3" xfId="2" applyFont="1" applyFill="1" applyBorder="1" applyAlignment="1">
      <alignment horizontal="center" vertical="center"/>
    </xf>
    <xf numFmtId="0" fontId="10" fillId="13" borderId="2" xfId="2" applyFont="1" applyFill="1" applyBorder="1" applyAlignment="1">
      <alignment horizontal="center" vertical="center"/>
    </xf>
    <xf numFmtId="0" fontId="10" fillId="13" borderId="1" xfId="2" applyFont="1" applyFill="1" applyBorder="1" applyAlignment="1">
      <alignment horizontal="center" vertical="center"/>
    </xf>
    <xf numFmtId="0" fontId="16" fillId="4" borderId="7" xfId="0" applyFont="1" applyFill="1" applyBorder="1"/>
    <xf numFmtId="0" fontId="13" fillId="4" borderId="7" xfId="0" applyFont="1" applyFill="1" applyBorder="1"/>
    <xf numFmtId="0" fontId="4" fillId="4" borderId="7" xfId="0" applyFont="1" applyFill="1" applyBorder="1"/>
    <xf numFmtId="0" fontId="18" fillId="4" borderId="7" xfId="0" applyFont="1" applyFill="1" applyBorder="1"/>
    <xf numFmtId="0" fontId="19" fillId="4" borderId="7" xfId="0" applyFont="1" applyFill="1" applyBorder="1"/>
    <xf numFmtId="0" fontId="27" fillId="4" borderId="7" xfId="0" applyFont="1" applyFill="1" applyBorder="1"/>
    <xf numFmtId="0" fontId="4" fillId="5" borderId="11" xfId="0" applyFont="1" applyFill="1" applyBorder="1"/>
    <xf numFmtId="0" fontId="0" fillId="5" borderId="11" xfId="0" applyFill="1" applyBorder="1" applyAlignment="1">
      <alignment horizontal="center"/>
    </xf>
    <xf numFmtId="2" fontId="0" fillId="5" borderId="11" xfId="0" applyNumberFormat="1" applyFill="1" applyBorder="1" applyAlignment="1">
      <alignment horizontal="center"/>
    </xf>
    <xf numFmtId="0" fontId="12" fillId="6" borderId="0" xfId="0" applyFont="1" applyFill="1" applyAlignment="1">
      <alignment vertical="center"/>
    </xf>
    <xf numFmtId="0" fontId="21" fillId="4" borderId="0" xfId="0" applyFont="1" applyFill="1"/>
    <xf numFmtId="0" fontId="4" fillId="0" borderId="25" xfId="0" applyFont="1" applyBorder="1"/>
    <xf numFmtId="0" fontId="4" fillId="0" borderId="26" xfId="0" applyFont="1" applyBorder="1"/>
    <xf numFmtId="164" fontId="4" fillId="0" borderId="24" xfId="4" applyFont="1" applyBorder="1"/>
    <xf numFmtId="39" fontId="4" fillId="0" borderId="25" xfId="4" applyNumberFormat="1" applyFont="1" applyBorder="1"/>
    <xf numFmtId="0" fontId="19" fillId="0" borderId="0" xfId="0" applyFont="1"/>
    <xf numFmtId="0" fontId="4" fillId="5" borderId="7" xfId="0" applyFont="1" applyFill="1" applyBorder="1"/>
    <xf numFmtId="164" fontId="4" fillId="5" borderId="14" xfId="0" applyNumberFormat="1" applyFont="1" applyFill="1" applyBorder="1" applyAlignment="1">
      <alignment horizontal="center"/>
    </xf>
    <xf numFmtId="2" fontId="19" fillId="5" borderId="29" xfId="0" applyNumberFormat="1" applyFont="1" applyFill="1" applyBorder="1" applyAlignment="1">
      <alignment horizontal="center"/>
    </xf>
    <xf numFmtId="2" fontId="19" fillId="4" borderId="29" xfId="0" applyNumberFormat="1" applyFont="1" applyFill="1" applyBorder="1" applyAlignment="1">
      <alignment horizontal="center"/>
    </xf>
    <xf numFmtId="0" fontId="16" fillId="4" borderId="29" xfId="0" applyFont="1" applyFill="1" applyBorder="1"/>
    <xf numFmtId="0" fontId="16" fillId="9" borderId="7" xfId="0" applyFont="1" applyFill="1" applyBorder="1"/>
    <xf numFmtId="0" fontId="4" fillId="9" borderId="7" xfId="0" applyFont="1" applyFill="1" applyBorder="1" applyAlignment="1">
      <alignment horizontal="center"/>
    </xf>
    <xf numFmtId="0" fontId="0" fillId="9" borderId="29" xfId="0" applyFill="1" applyBorder="1"/>
    <xf numFmtId="0" fontId="29" fillId="0" borderId="0" xfId="0" applyFont="1"/>
    <xf numFmtId="0" fontId="27" fillId="0" borderId="0" xfId="0" applyFont="1" applyAlignment="1">
      <alignment horizontal="center"/>
    </xf>
    <xf numFmtId="0" fontId="27" fillId="0" borderId="0" xfId="0" applyFont="1"/>
    <xf numFmtId="0" fontId="27" fillId="3" borderId="29" xfId="0" applyFont="1" applyFill="1" applyBorder="1"/>
    <xf numFmtId="0" fontId="27" fillId="3" borderId="0" xfId="0" applyFont="1" applyFill="1"/>
    <xf numFmtId="0" fontId="30" fillId="0" borderId="0" xfId="0" applyFont="1"/>
    <xf numFmtId="0" fontId="17" fillId="3" borderId="0" xfId="0" applyFont="1" applyFill="1" applyAlignment="1">
      <alignment horizontal="center" vertical="center"/>
    </xf>
    <xf numFmtId="164" fontId="0" fillId="3" borderId="0" xfId="4" applyFont="1" applyFill="1"/>
    <xf numFmtId="0" fontId="4" fillId="17" borderId="18" xfId="0" applyFont="1" applyFill="1" applyBorder="1" applyAlignment="1">
      <alignment horizontal="center" vertical="center"/>
    </xf>
    <xf numFmtId="0" fontId="4" fillId="17" borderId="19" xfId="0" applyFont="1" applyFill="1" applyBorder="1" applyAlignment="1">
      <alignment horizontal="center" vertical="center"/>
    </xf>
    <xf numFmtId="0" fontId="17" fillId="0" borderId="18" xfId="0" applyFont="1" applyBorder="1" applyAlignment="1">
      <alignment horizontal="center" vertical="center"/>
    </xf>
    <xf numFmtId="0" fontId="17" fillId="0" borderId="20" xfId="0" applyFont="1" applyBorder="1" applyAlignment="1">
      <alignment horizontal="center" vertical="center"/>
    </xf>
    <xf numFmtId="0" fontId="17" fillId="0" borderId="19" xfId="0" applyFont="1" applyBorder="1" applyAlignment="1">
      <alignment horizontal="center" vertical="center"/>
    </xf>
    <xf numFmtId="0" fontId="10" fillId="11" borderId="16" xfId="0" applyFont="1" applyFill="1" applyBorder="1" applyAlignment="1">
      <alignment horizontal="center" vertical="center"/>
    </xf>
    <xf numFmtId="0" fontId="4" fillId="16" borderId="27" xfId="0" applyFont="1" applyFill="1" applyBorder="1" applyAlignment="1">
      <alignment horizontal="center"/>
    </xf>
    <xf numFmtId="0" fontId="4" fillId="16" borderId="28" xfId="0" applyFont="1" applyFill="1" applyBorder="1" applyAlignment="1">
      <alignment horizontal="center"/>
    </xf>
    <xf numFmtId="0" fontId="4" fillId="16" borderId="17" xfId="0" applyFont="1" applyFill="1" applyBorder="1" applyAlignment="1">
      <alignment horizontal="center"/>
    </xf>
    <xf numFmtId="0" fontId="10" fillId="11" borderId="17" xfId="0" applyFont="1" applyFill="1" applyBorder="1" applyAlignment="1">
      <alignment horizontal="center" vertical="center"/>
    </xf>
    <xf numFmtId="0" fontId="10" fillId="11" borderId="27" xfId="0" applyFont="1" applyFill="1" applyBorder="1" applyAlignment="1">
      <alignment horizontal="center" vertical="center"/>
    </xf>
    <xf numFmtId="0" fontId="4" fillId="15" borderId="27" xfId="0" applyFont="1" applyFill="1" applyBorder="1" applyAlignment="1">
      <alignment horizontal="center"/>
    </xf>
    <xf numFmtId="0" fontId="4" fillId="15" borderId="28" xfId="0" applyFont="1" applyFill="1" applyBorder="1" applyAlignment="1">
      <alignment horizontal="center"/>
    </xf>
    <xf numFmtId="0" fontId="4" fillId="15" borderId="17" xfId="0" applyFont="1" applyFill="1" applyBorder="1" applyAlignment="1">
      <alignment horizontal="center"/>
    </xf>
    <xf numFmtId="2" fontId="4" fillId="0" borderId="24" xfId="0" applyNumberFormat="1" applyFont="1" applyBorder="1" applyAlignment="1">
      <alignment horizontal="center"/>
    </xf>
    <xf numFmtId="2" fontId="4" fillId="0" borderId="25" xfId="0" applyNumberFormat="1" applyFont="1" applyBorder="1" applyAlignment="1">
      <alignment horizontal="center"/>
    </xf>
    <xf numFmtId="2" fontId="4" fillId="0" borderId="26" xfId="0" applyNumberFormat="1" applyFont="1" applyBorder="1" applyAlignment="1">
      <alignment horizontal="center"/>
    </xf>
    <xf numFmtId="0" fontId="4" fillId="18" borderId="27" xfId="0" applyFont="1" applyFill="1" applyBorder="1" applyAlignment="1">
      <alignment horizontal="center"/>
    </xf>
    <xf numFmtId="0" fontId="4" fillId="18" borderId="28" xfId="0" applyFont="1" applyFill="1" applyBorder="1" applyAlignment="1">
      <alignment horizontal="center"/>
    </xf>
    <xf numFmtId="0" fontId="4" fillId="18" borderId="17" xfId="0" applyFont="1" applyFill="1" applyBorder="1" applyAlignment="1">
      <alignment horizontal="center"/>
    </xf>
    <xf numFmtId="0" fontId="12" fillId="14" borderId="0" xfId="0" applyFont="1" applyFill="1" applyAlignment="1">
      <alignment horizontal="center" vertical="center"/>
    </xf>
    <xf numFmtId="0" fontId="12" fillId="6" borderId="0" xfId="0" applyFont="1" applyFill="1" applyAlignment="1">
      <alignment horizontal="center" vertical="center"/>
    </xf>
    <xf numFmtId="0" fontId="17" fillId="4" borderId="0" xfId="0" applyFont="1" applyFill="1" applyAlignment="1">
      <alignment horizontal="center" vertical="center"/>
    </xf>
    <xf numFmtId="0" fontId="27" fillId="0" borderId="29" xfId="0" applyFont="1" applyBorder="1" applyAlignment="1">
      <alignment horizontal="center"/>
    </xf>
    <xf numFmtId="0" fontId="12" fillId="8" borderId="0" xfId="0" applyFont="1" applyFill="1" applyAlignment="1">
      <alignment horizontal="center" vertical="center"/>
    </xf>
    <xf numFmtId="0" fontId="12" fillId="7" borderId="0" xfId="0" applyFont="1" applyFill="1" applyAlignment="1">
      <alignment horizontal="center" vertical="center"/>
    </xf>
    <xf numFmtId="0" fontId="12" fillId="9" borderId="0" xfId="0" applyFont="1" applyFill="1" applyAlignment="1">
      <alignment horizontal="center" vertical="center"/>
    </xf>
    <xf numFmtId="0" fontId="12" fillId="12" borderId="0" xfId="0" applyFont="1" applyFill="1" applyAlignment="1">
      <alignment horizontal="center" vertical="center"/>
    </xf>
    <xf numFmtId="0" fontId="17" fillId="6" borderId="0" xfId="0" applyFont="1" applyFill="1" applyAlignment="1">
      <alignment horizontal="center" vertical="center"/>
    </xf>
  </cellXfs>
  <cellStyles count="5">
    <cellStyle name="Comma" xfId="4" builtinId="3"/>
    <cellStyle name="Normal" xfId="0" builtinId="0"/>
    <cellStyle name="Normal 14 3 2 2 2 2 2 2 2 2 2 2 2 2 2 2 2 2 3 2 2 3 2 2 2 2 2 2 2 2 2 3 2 2 2 2 2 2 2 2 2 2 3 2 2 3 2 2 2 2 3 3 2 3 2 2 2 2 2 2 2 2 2 2 3 2 2 2 2 2 2 2 2 2 2 2 2 2 2 2 2 2 2 2 2 2 2 2 2 2 2 2 2 2 2 2 2 2 2 2 2 2 2 2 2 2 2 2 2 2 2 2 2 2 2 2 2 2 2 2 2 2 3 2" xfId="1" xr:uid="{00000000-0005-0000-0000-000001000000}"/>
    <cellStyle name="Normal 2 2" xfId="2" xr:uid="{00000000-0005-0000-0000-000002000000}"/>
    <cellStyle name="Normal 3" xfId="3" xr:uid="{00000000-0005-0000-0000-000003000000}"/>
  </cellStyles>
  <dxfs count="248">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FF0000"/>
      </font>
    </dxf>
    <dxf>
      <font>
        <b/>
        <i val="0"/>
        <color rgb="FF00B050"/>
      </font>
    </dxf>
    <dxf>
      <font>
        <color rgb="FF006100"/>
      </font>
      <fill>
        <patternFill>
          <bgColor rgb="FFC6EFCE"/>
        </patternFill>
      </fill>
    </dxf>
    <dxf>
      <font>
        <color rgb="FF9C0006"/>
      </font>
      <fill>
        <patternFill>
          <bgColor rgb="FFFFC7CE"/>
        </patternFill>
      </fill>
    </dxf>
    <dxf>
      <font>
        <color theme="1"/>
      </font>
      <fill>
        <patternFill>
          <bgColor theme="0"/>
        </patternFill>
      </fill>
    </dxf>
    <dxf>
      <font>
        <color theme="3"/>
      </font>
      <fill>
        <patternFill>
          <bgColor theme="9"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b/>
        <i val="0"/>
        <color rgb="FFFF0000"/>
      </font>
    </dxf>
    <dxf>
      <font>
        <b/>
        <i val="0"/>
        <color rgb="FF00B050"/>
      </font>
    </dxf>
    <dxf>
      <font>
        <b/>
        <i val="0"/>
        <color rgb="FFFF0000"/>
      </font>
    </dxf>
    <dxf>
      <font>
        <b/>
        <i val="0"/>
        <color rgb="FF00B050"/>
      </font>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FF0000"/>
      </font>
    </dxf>
    <dxf>
      <font>
        <b/>
        <i val="0"/>
        <color rgb="FFFF0000"/>
      </font>
    </dxf>
    <dxf>
      <font>
        <b/>
        <i val="0"/>
        <color rgb="FF00B050"/>
      </font>
    </dxf>
    <dxf>
      <font>
        <color rgb="FF9C0006"/>
      </font>
      <fill>
        <patternFill>
          <bgColor rgb="FFFFC7CE"/>
        </patternFill>
      </fill>
    </dxf>
    <dxf>
      <font>
        <b/>
        <i val="0"/>
        <color rgb="FF00B050"/>
      </font>
    </dxf>
    <dxf>
      <font>
        <b/>
        <i val="0"/>
        <color rgb="FFFF0000"/>
      </font>
    </dxf>
    <dxf>
      <font>
        <b/>
        <i val="0"/>
        <color rgb="FF00B050"/>
      </font>
    </dxf>
    <dxf>
      <font>
        <b/>
        <i val="0"/>
        <color rgb="FFFF0000"/>
      </font>
    </dxf>
    <dxf>
      <font>
        <b/>
        <i val="0"/>
        <color rgb="FFFF0000"/>
      </font>
    </dxf>
    <dxf>
      <font>
        <color rgb="FF9C0006"/>
      </font>
      <fill>
        <patternFill>
          <bgColor rgb="FFFFC7CE"/>
        </patternFill>
      </fill>
    </dxf>
    <dxf>
      <font>
        <b/>
        <i val="0"/>
        <color rgb="FF00B050"/>
      </font>
    </dxf>
    <dxf>
      <font>
        <b/>
        <i val="0"/>
        <color rgb="FF00B05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color rgb="FF9C0006"/>
      </font>
      <fill>
        <patternFill>
          <bgColor rgb="FFFFC7CE"/>
        </patternFill>
      </fill>
    </dxf>
    <dxf>
      <font>
        <b/>
        <i val="0"/>
        <color rgb="FF00B050"/>
      </font>
    </dxf>
    <dxf>
      <font>
        <b/>
        <i val="0"/>
        <color rgb="FFFF0000"/>
      </font>
    </dxf>
    <dxf>
      <font>
        <b/>
        <i val="0"/>
        <color rgb="FFFF0000"/>
      </font>
    </dxf>
    <dxf>
      <font>
        <b/>
        <i val="0"/>
        <color rgb="FFFF0000"/>
      </font>
    </dxf>
    <dxf>
      <font>
        <b/>
        <i val="0"/>
        <color rgb="FF00B05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7" tint="0.79998168889431442"/>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7" tint="0.79998168889431442"/>
        </patternFill>
      </fill>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7" tint="0.79998168889431442"/>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7" tint="0.79998168889431442"/>
        </patternFill>
      </fill>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fill>
        <patternFill patternType="solid">
          <fgColor indexed="64"/>
          <bgColor theme="5"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fill>
        <patternFill patternType="solid">
          <fgColor indexed="64"/>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font>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font>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font>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9CC"/>
      <color rgb="FFFF0066"/>
      <color rgb="FFEAE6E2"/>
      <color rgb="FFCDF2FF"/>
      <color rgb="FFFED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8F8667-42A1-420E-9B48-E6B08388EA74}" name="Table1" displayName="Table1" ref="G3:I8" totalsRowShown="0" headerRowDxfId="247" headerRowBorderDxfId="246" tableBorderDxfId="245" totalsRowBorderDxfId="244">
  <autoFilter ref="G3:I8" xr:uid="{338F8667-42A1-420E-9B48-E6B08388EA74}"/>
  <tableColumns count="3">
    <tableColumn id="1" xr3:uid="{4D617C7F-1733-44FE-9E3B-62FE87BB3204}" name="Target UT" dataDxfId="243"/>
    <tableColumn id="2" xr3:uid="{9152B38D-3EF8-459D-9083-59445DB461D6}" name="Achieve UT" dataDxfId="242">
      <calculatedColumnFormula>100-I4</calculatedColumnFormula>
    </tableColumn>
    <tableColumn id="3" xr3:uid="{A9B3C587-67EA-44BA-95DC-2364B346C4D1}" name="DT" dataDxfId="241">
      <calculatedColumnFormula>(E4/F4)*100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78CA1A-F03F-4286-8173-8505F3AFEDF5}" name="Table14" displayName="Table14" ref="G14:I22" totalsRowShown="0" headerRowDxfId="240" headerRowBorderDxfId="239" tableBorderDxfId="238" totalsRowBorderDxfId="237">
  <autoFilter ref="G14:I22" xr:uid="{3E78CA1A-F03F-4286-8173-8505F3AFEDF5}"/>
  <tableColumns count="3">
    <tableColumn id="1" xr3:uid="{E5211B23-134C-4E23-B8C3-F8697D8E4631}" name="Target UT" dataDxfId="236"/>
    <tableColumn id="2" xr3:uid="{D7108E07-82CC-433E-B35A-3B96E97A2C18}" name="Achieve UT" dataDxfId="235">
      <calculatedColumnFormula>100-I15</calculatedColumnFormula>
    </tableColumn>
    <tableColumn id="3" xr3:uid="{B5B2433B-34F9-4F1C-8C0A-6FDCAB182B98}" name="DT" dataDxfId="234">
      <calculatedColumnFormula>(E15/F15)*100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D5F283-0AAA-4079-AD73-85B5661C1BEB}" name="Table145" displayName="Table145" ref="G27:I34" totalsRowShown="0" headerRowDxfId="233" headerRowBorderDxfId="232" tableBorderDxfId="231" totalsRowBorderDxfId="230">
  <autoFilter ref="G27:I34" xr:uid="{43D5F283-0AAA-4079-AD73-85B5661C1BEB}"/>
  <tableColumns count="3">
    <tableColumn id="1" xr3:uid="{074A0AE6-A12A-4060-94CC-BA2834D92EBB}" name="Target UT" dataDxfId="229"/>
    <tableColumn id="2" xr3:uid="{574B721A-D3B4-48C0-8DCB-B34DDB038177}" name="Achieve UT" dataDxfId="228">
      <calculatedColumnFormula>100-I28</calculatedColumnFormula>
    </tableColumn>
    <tableColumn id="3" xr3:uid="{891BA296-098F-4D48-8C7E-0E820617C92A}" name="DT" dataDxfId="227">
      <calculatedColumnFormula>(E28/F28)*100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BB2501D-F613-4056-9AAE-9FB03F2450B7}" name="Table18" displayName="Table18" ref="G39:J45" totalsRowShown="0" headerRowDxfId="226" headerRowBorderDxfId="225" tableBorderDxfId="224" totalsRowBorderDxfId="223">
  <autoFilter ref="G39:J45" xr:uid="{FBB2501D-F613-4056-9AAE-9FB03F2450B7}"/>
  <tableColumns count="4">
    <tableColumn id="1" xr3:uid="{AE47E114-091B-4EA7-91B6-79DCE738ACB9}" name="Target UT" dataDxfId="222"/>
    <tableColumn id="2" xr3:uid="{3FACE64A-2D62-421F-9287-0B1BC1E42313}" name="Achieve UT" dataDxfId="221">
      <calculatedColumnFormula>100-I40</calculatedColumnFormula>
    </tableColumn>
    <tableColumn id="3" xr3:uid="{B1A7672F-37A9-446B-A6B1-7D8A7B100A98}" name="DT" dataDxfId="220">
      <calculatedColumnFormula>(E40/F40)*100</calculatedColumnFormula>
    </tableColumn>
    <tableColumn id="4" xr3:uid="{D6F6C976-6BE9-4956-A6C2-B198490226AB}" name="Column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72AFCF2-3F58-49A3-BE2C-8CE3522299B0}" name="Table149" displayName="Table149" ref="G51:I58" totalsRowShown="0" headerRowDxfId="219" headerRowBorderDxfId="218" tableBorderDxfId="217" totalsRowBorderDxfId="216">
  <autoFilter ref="G51:I58" xr:uid="{A72AFCF2-3F58-49A3-BE2C-8CE3522299B0}"/>
  <tableColumns count="3">
    <tableColumn id="1" xr3:uid="{BA2B825F-D1A4-448D-BDBD-E7628BD11E8D}" name="Target UT" dataDxfId="215"/>
    <tableColumn id="2" xr3:uid="{7687B62C-466E-4577-81FB-28E3457928A0}" name="Achieve UT" dataDxfId="214">
      <calculatedColumnFormula>100-I52</calculatedColumnFormula>
    </tableColumn>
    <tableColumn id="3" xr3:uid="{62D19461-9CE5-40D2-9092-0CCB3A661CA4}" name="DT" dataDxfId="213">
      <calculatedColumnFormula>(E52/F52)*100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73356C5-7054-4BF2-9E62-C76941E867A8}" name="Table14510" displayName="Table14510" ref="G63:I69" totalsRowShown="0" headerRowDxfId="212" dataDxfId="210" headerRowBorderDxfId="211" tableBorderDxfId="209" totalsRowBorderDxfId="208">
  <autoFilter ref="G63:I69" xr:uid="{173356C5-7054-4BF2-9E62-C76941E867A8}"/>
  <tableColumns count="3">
    <tableColumn id="1" xr3:uid="{28F11A84-65F1-4AC8-B455-8CC6DA035B89}" name="Target UT" dataDxfId="207"/>
    <tableColumn id="2" xr3:uid="{B5856A59-6ADF-4215-BB1F-F8CB479EE7B0}" name="Achieve UT" dataDxfId="206">
      <calculatedColumnFormula>100-I64</calculatedColumnFormula>
    </tableColumn>
    <tableColumn id="3" xr3:uid="{C7F1E54B-B9E6-453C-85CE-1B2C32B8EDFF}" name="DT" dataDxfId="205">
      <calculatedColumnFormula>(E64/F64)*100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60D8A72-7E87-49EE-879F-AB4D2834E6E4}" name="Table1811" displayName="Table1811" ref="G76:I82" totalsRowShown="0" headerRowDxfId="204" headerRowBorderDxfId="203" tableBorderDxfId="202" totalsRowBorderDxfId="201">
  <autoFilter ref="G76:I82" xr:uid="{A60D8A72-7E87-49EE-879F-AB4D2834E6E4}"/>
  <tableColumns count="3">
    <tableColumn id="1" xr3:uid="{CD0A7DD8-0260-47E0-9D59-957766CBE1FA}" name="Target UT" dataDxfId="200"/>
    <tableColumn id="2" xr3:uid="{A324E35D-F9FE-4170-ACB0-1FF5F7E6FA69}" name="Achieve UT" dataDxfId="199">
      <calculatedColumnFormula>100-I77</calculatedColumnFormula>
    </tableColumn>
    <tableColumn id="3" xr3:uid="{4EFBED2E-1A0F-45A3-8088-513F4D7A2D82}" name="DT" dataDxfId="198">
      <calculatedColumnFormula>(E77/F77)*100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9110F6F-8895-4ACB-A9EC-36A694953BC4}" name="Table14912" displayName="Table14912" ref="G88:I96" totalsRowShown="0" headerRowDxfId="197" headerRowBorderDxfId="196" tableBorderDxfId="195" totalsRowBorderDxfId="194">
  <autoFilter ref="G88:I96" xr:uid="{B9110F6F-8895-4ACB-A9EC-36A694953BC4}"/>
  <tableColumns count="3">
    <tableColumn id="1" xr3:uid="{F750490B-7830-4749-9D2F-3E38D8EABAE3}" name="Target UT" dataDxfId="193"/>
    <tableColumn id="2" xr3:uid="{FCB3A666-317C-462C-88E1-436D29791B8C}" name="Achieve UT" dataDxfId="192">
      <calculatedColumnFormula>100-I89</calculatedColumnFormula>
    </tableColumn>
    <tableColumn id="3" xr3:uid="{9D149136-3432-4C09-A066-2A70D9AD1285}" name="DT" dataDxfId="191">
      <calculatedColumnFormula>(E89/F89)*100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ECF2F83-7E7C-43CD-B251-FEEB68A8E16E}" name="Table1451013" displayName="Table1451013" ref="G101:I104" totalsRowShown="0" headerRowDxfId="190" headerRowBorderDxfId="189" tableBorderDxfId="188" totalsRowBorderDxfId="187">
  <autoFilter ref="G101:I104" xr:uid="{AECF2F83-7E7C-43CD-B251-FEEB68A8E16E}"/>
  <tableColumns count="3">
    <tableColumn id="1" xr3:uid="{5A18849A-519F-4031-BAF9-8752E030B4D3}" name="Target UT" dataDxfId="186"/>
    <tableColumn id="2" xr3:uid="{2EB66695-77FC-402A-BDD2-41B051881C17}" name="Achieve UT" dataDxfId="185">
      <calculatedColumnFormula>100-I102</calculatedColumnFormula>
    </tableColumn>
    <tableColumn id="3" xr3:uid="{DA0F948F-1FBA-40E5-8F90-682FC9583435}" name="DT" dataDxfId="184">
      <calculatedColumnFormula>(E102/F102)*100</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D05A51-BD6A-4D03-8C63-537476E3567B}" name="Table18113" displayName="Table18113" ref="G114:I121" totalsRowShown="0" headerRowDxfId="183" headerRowBorderDxfId="182" tableBorderDxfId="181" totalsRowBorderDxfId="180">
  <autoFilter ref="G114:I121" xr:uid="{18D05A51-BD6A-4D03-8C63-537476E3567B}"/>
  <tableColumns count="3">
    <tableColumn id="1" xr3:uid="{9894FBF0-FFAC-4D79-8967-35D93714FCEA}" name="Target UT" dataDxfId="179"/>
    <tableColumn id="2" xr3:uid="{C494B9AC-405B-4A08-B7F1-DAFA5A1561D3}" name="Achieve UT" dataDxfId="178">
      <calculatedColumnFormula>100-I115</calculatedColumnFormula>
    </tableColumn>
    <tableColumn id="3" xr3:uid="{2FDD9356-3BA9-4F66-8BBD-E7E7E9673380}" name="DT" dataDxfId="177">
      <calculatedColumnFormula>(E115/F115)*100</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A81365-6446-496E-A7E0-76B2828AED43}" name="Table149126" displayName="Table149126" ref="G127:I137" totalsRowShown="0" headerRowDxfId="176" headerRowBorderDxfId="175" tableBorderDxfId="174" totalsRowBorderDxfId="173">
  <autoFilter ref="G127:I137" xr:uid="{D2A81365-6446-496E-A7E0-76B2828AED43}"/>
  <tableColumns count="3">
    <tableColumn id="1" xr3:uid="{97E94960-460E-4F6E-ABCD-99E7F2CAC552}" name="Target UT" dataDxfId="172"/>
    <tableColumn id="2" xr3:uid="{81CA33A0-5CCF-4AFA-BCCA-9DD99653A2E6}" name="Achieve UT" dataDxfId="171">
      <calculatedColumnFormula>100-I128</calculatedColumnFormula>
    </tableColumn>
    <tableColumn id="3" xr3:uid="{6655F825-AEC0-49E7-9A00-D09E1B5E9CD0}" name="DT" dataDxfId="170">
      <calculatedColumnFormula>(E128/F128)*100</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93B4C64-8615-482A-9E8E-04D02E1BA9D4}" name="Table14510137" displayName="Table14510137" ref="G142:I145" totalsRowShown="0" headerRowDxfId="169" dataDxfId="167" headerRowBorderDxfId="168" tableBorderDxfId="166" totalsRowBorderDxfId="165">
  <autoFilter ref="G142:I145" xr:uid="{893B4C64-8615-482A-9E8E-04D02E1BA9D4}"/>
  <tableColumns count="3">
    <tableColumn id="1" xr3:uid="{9715FDB4-D61C-4A9F-BC83-D821BF0B4464}" name="Target UT" dataDxfId="164"/>
    <tableColumn id="2" xr3:uid="{647FE500-C643-4A8A-953B-3A6C446F1D37}" name="Achieve UT" dataDxfId="163">
      <calculatedColumnFormula>100-I143</calculatedColumnFormula>
    </tableColumn>
    <tableColumn id="3" xr3:uid="{852C33C2-5699-46AE-A0EB-02FF1FD56B70}" name="DT" dataDxfId="162">
      <calculatedColumnFormula>(E143/F143)*100</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C580734-DCC3-4E91-89F0-CD509FAEF395}" name="Table1811315" displayName="Table1811315" ref="G157:I163" totalsRowShown="0" headerRowDxfId="161" headerRowBorderDxfId="160" tableBorderDxfId="159" totalsRowBorderDxfId="158">
  <autoFilter ref="G157:I163" xr:uid="{BC580734-DCC3-4E91-89F0-CD509FAEF395}"/>
  <tableColumns count="3">
    <tableColumn id="1" xr3:uid="{CA8D5ED5-0479-42BA-9530-E2442740D12C}" name="Target UT" dataDxfId="157"/>
    <tableColumn id="2" xr3:uid="{CEB04D64-CA29-4E20-A68A-4CEEFC2833F6}" name="Achieve UT" dataDxfId="156">
      <calculatedColumnFormula>100-I158</calculatedColumnFormula>
    </tableColumn>
    <tableColumn id="3" xr3:uid="{99B9F53C-7CBD-448C-AB79-0A17378D5BBE}" name="DT" dataDxfId="155">
      <calculatedColumnFormula>(E158/F158)*100</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624B8E-D274-493E-8A10-FE045C30A72D}" name="Table14912616" displayName="Table14912616" ref="G169:I177" totalsRowShown="0" headerRowDxfId="154" headerRowBorderDxfId="153" tableBorderDxfId="152" totalsRowBorderDxfId="151">
  <autoFilter ref="G169:I177" xr:uid="{81624B8E-D274-493E-8A10-FE045C30A72D}"/>
  <tableColumns count="3">
    <tableColumn id="1" xr3:uid="{59683E36-DF6F-40E8-BAD2-CB5E22572A65}" name="Target UT" dataDxfId="150"/>
    <tableColumn id="2" xr3:uid="{58719160-F809-4421-93BF-9ED585BE6FFE}" name="Achieve UT" dataDxfId="149">
      <calculatedColumnFormula>100-I170</calculatedColumnFormula>
    </tableColumn>
    <tableColumn id="3" xr3:uid="{AF63AC55-0AAA-4218-A3FE-BB4599B3FABC}" name="DT" dataDxfId="148">
      <calculatedColumnFormula>(E170/F170)*100</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CFF2B28-CE84-4F99-8D02-295E502AF72A}" name="Table1451013717" displayName="Table1451013717" ref="G182:I185" totalsRowShown="0" headerRowDxfId="147" dataDxfId="145" headerRowBorderDxfId="146" tableBorderDxfId="144" totalsRowBorderDxfId="143">
  <autoFilter ref="G182:I185" xr:uid="{9CFF2B28-CE84-4F99-8D02-295E502AF72A}"/>
  <tableColumns count="3">
    <tableColumn id="1" xr3:uid="{A04F656F-EAAD-4661-A827-8C49B15303A9}" name="Target UT" dataDxfId="142"/>
    <tableColumn id="2" xr3:uid="{CC69F0D8-AF27-450F-8830-A1B402055D39}" name="Achieve UT" dataDxfId="141">
      <calculatedColumnFormula>100-I183</calculatedColumnFormula>
    </tableColumn>
    <tableColumn id="3" xr3:uid="{D17D7CE7-F0D0-4AD2-9236-CCE90A3367BB}" name="DT" dataDxfId="140">
      <calculatedColumnFormula>(E183/F183)*100</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D22A434-7703-49D9-A727-DEA14E02ADFC}" name="Table1414" displayName="Table1414" ref="G3:I11" totalsRowShown="0" headerRowDxfId="139" headerRowBorderDxfId="138" tableBorderDxfId="137" totalsRowBorderDxfId="136">
  <autoFilter ref="G3:I11" xr:uid="{AD22A434-7703-49D9-A727-DEA14E02ADFC}"/>
  <tableColumns count="3">
    <tableColumn id="1" xr3:uid="{EF82D991-175D-48AB-98F6-3F55A589A6B2}" name="Target UT" dataDxfId="135"/>
    <tableColumn id="2" xr3:uid="{1099FDA1-0E97-433F-9955-18F75C6A0CA2}" name="Achieve UT" dataDxfId="134">
      <calculatedColumnFormula>100-I4</calculatedColumnFormula>
    </tableColumn>
    <tableColumn id="3" xr3:uid="{2DC1C360-BB29-4D29-8A04-5E5D1A8E1D4B}" name="DT" dataDxfId="133">
      <calculatedColumnFormula>(E4/F4)*100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I155"/>
  <sheetViews>
    <sheetView zoomScale="66" zoomScaleNormal="66" workbookViewId="0">
      <selection activeCell="A10" sqref="A10:L14"/>
    </sheetView>
  </sheetViews>
  <sheetFormatPr defaultRowHeight="14.5" x14ac:dyDescent="0.35"/>
  <cols>
    <col min="1" max="1" width="8.26953125" customWidth="1"/>
    <col min="2" max="2" width="34.1796875" customWidth="1"/>
    <col min="3" max="3" width="11.1796875" customWidth="1"/>
    <col min="5" max="5" width="13" customWidth="1"/>
    <col min="6" max="6" width="10.08984375" customWidth="1"/>
    <col min="8" max="8" width="12.26953125" customWidth="1"/>
  </cols>
  <sheetData>
    <row r="1" spans="1:9" ht="21" x14ac:dyDescent="0.35">
      <c r="B1" s="201" t="s">
        <v>30408</v>
      </c>
      <c r="C1" s="201"/>
      <c r="D1" s="201"/>
      <c r="E1" s="201"/>
      <c r="F1" s="201"/>
      <c r="G1" s="201"/>
      <c r="H1" s="201"/>
      <c r="I1" s="201"/>
    </row>
    <row r="3" spans="1:9" x14ac:dyDescent="0.35">
      <c r="A3" s="24" t="s">
        <v>26</v>
      </c>
      <c r="B3" s="24" t="s">
        <v>563</v>
      </c>
      <c r="C3" s="24" t="s">
        <v>39</v>
      </c>
      <c r="D3" s="24" t="s">
        <v>27</v>
      </c>
      <c r="E3" s="24" t="s">
        <v>28</v>
      </c>
      <c r="F3" s="24" t="s">
        <v>29</v>
      </c>
      <c r="G3" s="24" t="s">
        <v>30</v>
      </c>
      <c r="H3" s="24" t="s">
        <v>31</v>
      </c>
      <c r="I3" s="24" t="s">
        <v>32</v>
      </c>
    </row>
    <row r="4" spans="1:9" x14ac:dyDescent="0.35">
      <c r="A4" s="32">
        <v>1</v>
      </c>
      <c r="B4" s="27" t="s">
        <v>68</v>
      </c>
      <c r="C4" s="32">
        <f>COUNTIFS('atm total'!K:K,B4,'atm total'!AM:AM,"CRM")</f>
        <v>162</v>
      </c>
      <c r="D4" s="32">
        <f>SUMIFS('atm total'!N:N,'atm total'!K:K,B4,'atm total'!AM:AM,"CRM")</f>
        <v>658</v>
      </c>
      <c r="E4" s="32">
        <f>SUMIFS('atm total'!O:O,'atm total'!K:K,B4,'atm total'!AM:AM,"CRM")</f>
        <v>30752</v>
      </c>
      <c r="F4" s="32">
        <f>SUMIFS('atm total'!Q:Q,'atm total'!K:K,B4,'atm total'!AM:AM,"CRM")</f>
        <v>3794400</v>
      </c>
      <c r="G4" s="32">
        <v>99.2</v>
      </c>
      <c r="H4" s="33">
        <f t="shared" ref="H4" si="0">100-I4</f>
        <v>99.189542483660134</v>
      </c>
      <c r="I4" s="75">
        <f t="shared" ref="I4" si="1">(E4/F4)*100</f>
        <v>0.81045751633986929</v>
      </c>
    </row>
    <row r="5" spans="1:9" x14ac:dyDescent="0.35">
      <c r="A5" s="32">
        <v>2</v>
      </c>
      <c r="B5" s="27" t="s">
        <v>65</v>
      </c>
      <c r="C5" s="32">
        <f>COUNTIFS('atm total'!K:K,B5,'atm total'!AM:AM,"CRM")</f>
        <v>304</v>
      </c>
      <c r="D5" s="32">
        <f>SUMIFS('atm total'!N:N,'atm total'!K:K,B5,'atm total'!AM:AM,"CRM")</f>
        <v>1141</v>
      </c>
      <c r="E5" s="32">
        <f>SUMIFS('atm total'!O:O,'atm total'!K:K,B5,'atm total'!AM:AM,"CRM")</f>
        <v>54859</v>
      </c>
      <c r="F5" s="32">
        <f>SUMIFS('atm total'!Q:Q,'atm total'!K:K,B5,'atm total'!AM:AM,"CRM")</f>
        <v>6013860</v>
      </c>
      <c r="G5" s="32">
        <v>99.2</v>
      </c>
      <c r="H5" s="33">
        <f t="shared" ref="H5:H8" si="2">100-I5</f>
        <v>99.087790537192419</v>
      </c>
      <c r="I5" s="75">
        <f t="shared" ref="I5:I8" si="3">(E5/F5)*100</f>
        <v>0.91220946280758108</v>
      </c>
    </row>
    <row r="6" spans="1:9" x14ac:dyDescent="0.35">
      <c r="A6" s="32">
        <v>3</v>
      </c>
      <c r="B6" s="27" t="s">
        <v>62</v>
      </c>
      <c r="C6" s="32">
        <f>COUNTIFS('atm total'!K:K,B6,'atm total'!AM:AM,"CRM")</f>
        <v>346</v>
      </c>
      <c r="D6" s="32">
        <f>SUMIFS('atm total'!N:N,'atm total'!K:K,B6,'atm total'!AM:AM,"CRM")</f>
        <v>1805</v>
      </c>
      <c r="E6" s="32">
        <f>SUMIFS('atm total'!O:O,'atm total'!K:K,B6,'atm total'!AM:AM,"CRM")</f>
        <v>75097</v>
      </c>
      <c r="F6" s="32">
        <f>SUMIFS('atm total'!Q:Q,'atm total'!K:K,B6,'atm total'!AM:AM,"CRM")</f>
        <v>7302900</v>
      </c>
      <c r="G6" s="32">
        <v>99.2</v>
      </c>
      <c r="H6" s="33">
        <f t="shared" ref="H6" si="4">100-I6</f>
        <v>98.971682482301546</v>
      </c>
      <c r="I6" s="75">
        <f t="shared" ref="I6" si="5">(E6/F6)*100</f>
        <v>1.0283175176984487</v>
      </c>
    </row>
    <row r="7" spans="1:9" x14ac:dyDescent="0.35">
      <c r="A7" s="32">
        <v>4</v>
      </c>
      <c r="B7" s="27" t="s">
        <v>63</v>
      </c>
      <c r="C7" s="32">
        <f>COUNTIFS('atm total'!K:K,B7,'atm total'!AM:AM,"CRM")</f>
        <v>81</v>
      </c>
      <c r="D7" s="32">
        <f>SUMIFS('atm total'!N:N,'atm total'!K:K,B7,'atm total'!AM:AM,"CRM")</f>
        <v>318</v>
      </c>
      <c r="E7" s="32">
        <f>SUMIFS('atm total'!O:O,'atm total'!K:K,B7,'atm total'!AM:AM,"CRM")</f>
        <v>15487</v>
      </c>
      <c r="F7" s="32">
        <f>SUMIFS('atm total'!Q:Q,'atm total'!K:K,B7,'atm total'!AM:AM,"CRM")</f>
        <v>1669830</v>
      </c>
      <c r="G7" s="32">
        <v>99.2</v>
      </c>
      <c r="H7" s="33">
        <f t="shared" si="2"/>
        <v>99.072540318475532</v>
      </c>
      <c r="I7" s="75">
        <f t="shared" si="3"/>
        <v>0.92745968152446667</v>
      </c>
    </row>
    <row r="8" spans="1:9" x14ac:dyDescent="0.35">
      <c r="A8" s="32">
        <v>5</v>
      </c>
      <c r="B8" s="27" t="s">
        <v>42</v>
      </c>
      <c r="C8" s="32">
        <f>COUNTIFS('atm total'!K:K,B8,'atm total'!AM:AM,"CRM")</f>
        <v>98</v>
      </c>
      <c r="D8" s="32">
        <f>SUMIFS('atm total'!N:N,'atm total'!K:K,B8,'atm total'!AM:AM,"CRM")</f>
        <v>387</v>
      </c>
      <c r="E8" s="32">
        <f>SUMIFS('atm total'!O:O,'atm total'!K:K,B8,'atm total'!AM:AM,"CRM")</f>
        <v>23057</v>
      </c>
      <c r="F8" s="32">
        <f>SUMIFS('atm total'!Q:Q,'atm total'!K:K,B8,'atm total'!AM:AM,"CRM")</f>
        <v>2227560</v>
      </c>
      <c r="G8" s="32">
        <v>99.2</v>
      </c>
      <c r="H8" s="33">
        <f t="shared" si="2"/>
        <v>98.964921259135551</v>
      </c>
      <c r="I8" s="75">
        <f t="shared" si="3"/>
        <v>1.0350787408644435</v>
      </c>
    </row>
    <row r="9" spans="1:9" x14ac:dyDescent="0.35">
      <c r="A9" s="4"/>
      <c r="B9" s="72" t="s">
        <v>33</v>
      </c>
      <c r="C9" s="73">
        <f>SUM(C4:C7)</f>
        <v>893</v>
      </c>
      <c r="D9" s="73">
        <f>SUM(D4:D7)</f>
        <v>3922</v>
      </c>
      <c r="E9" s="73">
        <f>SUM(E4:E7)</f>
        <v>176195</v>
      </c>
      <c r="F9" s="73">
        <f>SUM(F4:F7)</f>
        <v>18780990</v>
      </c>
      <c r="G9" s="73">
        <v>99.5</v>
      </c>
      <c r="H9" s="74">
        <f>100-I9</f>
        <v>99.061843917706142</v>
      </c>
      <c r="I9" s="76">
        <f>(E9/F9)*100</f>
        <v>0.93815608229385128</v>
      </c>
    </row>
    <row r="14" spans="1:9" x14ac:dyDescent="0.35">
      <c r="H14" s="2"/>
      <c r="I14" s="2"/>
    </row>
    <row r="15" spans="1:9" ht="21" customHeight="1" x14ac:dyDescent="0.35">
      <c r="A15" s="145" t="e" cm="1">
        <f t="array" ref="A15">+A15:I46B140A15:I55A15:I53B140A15:I55A15:I60B140AA15:I84</f>
        <v>#NAME?</v>
      </c>
      <c r="B15" s="202" t="s">
        <v>31256</v>
      </c>
      <c r="C15" s="202"/>
      <c r="D15" s="202"/>
      <c r="E15" s="202"/>
      <c r="F15" s="202"/>
      <c r="G15" s="202"/>
      <c r="H15" s="202"/>
      <c r="I15" s="202"/>
    </row>
    <row r="17" spans="1:9" x14ac:dyDescent="0.35">
      <c r="A17" s="24" t="s">
        <v>26</v>
      </c>
      <c r="B17" s="24" t="s">
        <v>34</v>
      </c>
      <c r="C17" s="24" t="s">
        <v>35</v>
      </c>
      <c r="D17" s="24" t="s">
        <v>27</v>
      </c>
      <c r="E17" s="24" t="s">
        <v>28</v>
      </c>
      <c r="F17" s="24" t="s">
        <v>29</v>
      </c>
      <c r="G17" s="24" t="s">
        <v>30</v>
      </c>
      <c r="H17" s="24" t="s">
        <v>31</v>
      </c>
      <c r="I17" s="24" t="s">
        <v>32</v>
      </c>
    </row>
    <row r="18" spans="1:9" x14ac:dyDescent="0.35">
      <c r="A18" s="32">
        <v>1</v>
      </c>
      <c r="B18" s="154" t="s">
        <v>237</v>
      </c>
      <c r="C18" s="32">
        <f>COUNTIFS('atm total'!C:C,B18,'atm total'!I:I,"CRML")</f>
        <v>6</v>
      </c>
      <c r="D18" s="32">
        <f>SUMIFS('atm total'!N:N,'atm total'!C:C,B18,'atm total'!I:I,"CRML")</f>
        <v>14</v>
      </c>
      <c r="E18" s="32">
        <f>SUMIFS('atm total'!O:O,'atm total'!C:C,B18,'atm total'!I:I,"CRML")</f>
        <v>559</v>
      </c>
      <c r="F18" s="32">
        <f>SUMIFS('atm total'!Q:Q,'atm total'!C:C,B18,'atm total'!I:I,"CRML")</f>
        <v>146880</v>
      </c>
      <c r="G18" s="32">
        <v>99.2</v>
      </c>
      <c r="H18" s="33">
        <f>100-I18</f>
        <v>99.61941721132898</v>
      </c>
      <c r="I18" s="33">
        <f>(E18/F18)*100</f>
        <v>0.38058278867102396</v>
      </c>
    </row>
    <row r="19" spans="1:9" x14ac:dyDescent="0.35">
      <c r="A19" s="32">
        <v>2</v>
      </c>
      <c r="B19" s="154" t="s">
        <v>86</v>
      </c>
      <c r="C19" s="32">
        <f>COUNTIFS('atm total'!C:C,B19,'atm total'!I:I,"CRML")</f>
        <v>3</v>
      </c>
      <c r="D19" s="32">
        <f>SUMIFS('atm total'!N:N,'atm total'!C:C,B19,'atm total'!I:I,"CRML")</f>
        <v>7</v>
      </c>
      <c r="E19" s="32">
        <f>SUMIFS('atm total'!O:O,'atm total'!C:C,B19,'atm total'!I:I,"CRML")</f>
        <v>271</v>
      </c>
      <c r="F19" s="32">
        <f>SUMIFS('atm total'!Q:Q,'atm total'!C:C,B19,'atm total'!I:I,"CRML")</f>
        <v>73440</v>
      </c>
      <c r="G19" s="32">
        <v>99.2</v>
      </c>
      <c r="H19" s="33">
        <f t="shared" ref="H19:H34" si="6">100-I19</f>
        <v>99.630991285403056</v>
      </c>
      <c r="I19" s="33">
        <f t="shared" ref="I19:I34" si="7">(E19/F19)*100</f>
        <v>0.36900871459694989</v>
      </c>
    </row>
    <row r="20" spans="1:9" x14ac:dyDescent="0.35">
      <c r="A20" s="32">
        <v>3</v>
      </c>
      <c r="B20" s="154" t="s">
        <v>102</v>
      </c>
      <c r="C20" s="32">
        <f>COUNTIFS('atm total'!C:C,B20,'atm total'!I:I,"CRML")</f>
        <v>5</v>
      </c>
      <c r="D20" s="32">
        <f>SUMIFS('atm total'!N:N,'atm total'!C:C,B20,'atm total'!I:I,"CRML")</f>
        <v>11</v>
      </c>
      <c r="E20" s="32">
        <f>SUMIFS('atm total'!O:O,'atm total'!C:C,B20,'atm total'!I:I,"CRML")</f>
        <v>586</v>
      </c>
      <c r="F20" s="32">
        <f>SUMIFS('atm total'!Q:Q,'atm total'!C:C,B20,'atm total'!I:I,"CRML")</f>
        <v>122400</v>
      </c>
      <c r="G20" s="32">
        <v>99.2</v>
      </c>
      <c r="H20" s="33">
        <f t="shared" si="6"/>
        <v>99.521241830065364</v>
      </c>
      <c r="I20" s="33">
        <f t="shared" si="7"/>
        <v>0.47875816993464054</v>
      </c>
    </row>
    <row r="21" spans="1:9" x14ac:dyDescent="0.35">
      <c r="A21" s="32">
        <v>4</v>
      </c>
      <c r="B21" s="154" t="s">
        <v>92</v>
      </c>
      <c r="C21" s="32">
        <f>COUNTIFS('atm total'!C:C,B21,'atm total'!I:I,"CRML")</f>
        <v>8</v>
      </c>
      <c r="D21" s="32">
        <f>SUMIFS('atm total'!N:N,'atm total'!C:C,B21,'atm total'!I:I,"CRML")</f>
        <v>28</v>
      </c>
      <c r="E21" s="32">
        <f>SUMIFS('atm total'!O:O,'atm total'!C:C,B21,'atm total'!I:I,"CRML")</f>
        <v>1202</v>
      </c>
      <c r="F21" s="32">
        <f>SUMIFS('atm total'!Q:Q,'atm total'!C:C,B21,'atm total'!I:I,"CRML")</f>
        <v>195840</v>
      </c>
      <c r="G21" s="32">
        <v>99.2</v>
      </c>
      <c r="H21" s="33">
        <f t="shared" si="6"/>
        <v>99.386233660130713</v>
      </c>
      <c r="I21" s="33">
        <f t="shared" si="7"/>
        <v>0.61376633986928109</v>
      </c>
    </row>
    <row r="22" spans="1:9" x14ac:dyDescent="0.35">
      <c r="A22" s="32">
        <v>5</v>
      </c>
      <c r="B22" s="154" t="s">
        <v>78</v>
      </c>
      <c r="C22" s="32">
        <f>COUNTIFS('atm total'!C:C,B22,'atm total'!I:I,"CRML")</f>
        <v>4</v>
      </c>
      <c r="D22" s="32">
        <f>SUMIFS('atm total'!N:N,'atm total'!C:C,B22,'atm total'!I:I,"CRML")</f>
        <v>8</v>
      </c>
      <c r="E22" s="32">
        <f>SUMIFS('atm total'!O:O,'atm total'!C:C,B22,'atm total'!I:I,"CRML")</f>
        <v>444</v>
      </c>
      <c r="F22" s="32">
        <f>SUMIFS('atm total'!Q:Q,'atm total'!C:C,B22,'atm total'!I:I,"CRML")</f>
        <v>97920</v>
      </c>
      <c r="G22" s="32">
        <v>99.2</v>
      </c>
      <c r="H22" s="33">
        <f t="shared" si="6"/>
        <v>99.546568627450981</v>
      </c>
      <c r="I22" s="33">
        <f t="shared" si="7"/>
        <v>0.45343137254901966</v>
      </c>
    </row>
    <row r="23" spans="1:9" x14ac:dyDescent="0.35">
      <c r="A23" s="32">
        <v>6</v>
      </c>
      <c r="B23" s="154" t="s">
        <v>76</v>
      </c>
      <c r="C23" s="32">
        <f>COUNTIFS('atm total'!C:C,B23,'atm total'!I:I,"CRML")</f>
        <v>9</v>
      </c>
      <c r="D23" s="32">
        <f>SUMIFS('atm total'!N:N,'atm total'!C:C,B23,'atm total'!I:I,"CRML")</f>
        <v>39</v>
      </c>
      <c r="E23" s="32">
        <f>SUMIFS('atm total'!O:O,'atm total'!C:C,B23,'atm total'!I:I,"CRML")</f>
        <v>1618</v>
      </c>
      <c r="F23" s="32">
        <f>SUMIFS('atm total'!Q:Q,'atm total'!C:C,B23,'atm total'!I:I,"CRML")</f>
        <v>220320</v>
      </c>
      <c r="G23" s="32">
        <v>99.2</v>
      </c>
      <c r="H23" s="33">
        <f t="shared" si="6"/>
        <v>99.265613652868552</v>
      </c>
      <c r="I23" s="33">
        <f t="shared" si="7"/>
        <v>0.73438634713144513</v>
      </c>
    </row>
    <row r="24" spans="1:9" x14ac:dyDescent="0.35">
      <c r="A24" s="32">
        <v>7</v>
      </c>
      <c r="B24" s="154" t="s">
        <v>94</v>
      </c>
      <c r="C24" s="32">
        <f>COUNTIFS('atm total'!C:C,B24,'atm total'!I:I,"CRML")</f>
        <v>1</v>
      </c>
      <c r="D24" s="32">
        <f>SUMIFS('atm total'!N:N,'atm total'!C:C,B24,'atm total'!I:I,"CRML")</f>
        <v>1</v>
      </c>
      <c r="E24" s="32">
        <f>SUMIFS('atm total'!O:O,'atm total'!C:C,B24,'atm total'!I:I,"CRML")</f>
        <v>70</v>
      </c>
      <c r="F24" s="32">
        <f>SUMIFS('atm total'!Q:Q,'atm total'!C:C,B24,'atm total'!I:I,"CRML")</f>
        <v>24480</v>
      </c>
      <c r="G24" s="32">
        <v>99.2</v>
      </c>
      <c r="H24" s="33">
        <f t="shared" si="6"/>
        <v>99.714052287581694</v>
      </c>
      <c r="I24" s="33">
        <f t="shared" si="7"/>
        <v>0.28594771241830064</v>
      </c>
    </row>
    <row r="25" spans="1:9" x14ac:dyDescent="0.35">
      <c r="A25" s="32">
        <v>8</v>
      </c>
      <c r="B25" s="154" t="s">
        <v>117</v>
      </c>
      <c r="C25" s="32">
        <f>COUNTIFS('atm total'!C:C,B25,'atm total'!I:I,"CRML")</f>
        <v>11</v>
      </c>
      <c r="D25" s="32">
        <f>SUMIFS('atm total'!N:N,'atm total'!C:C,B25,'atm total'!I:I,"CRML")</f>
        <v>25</v>
      </c>
      <c r="E25" s="32">
        <f>SUMIFS('atm total'!O:O,'atm total'!C:C,B25,'atm total'!I:I,"CRML")</f>
        <v>1099</v>
      </c>
      <c r="F25" s="32">
        <f>SUMIFS('atm total'!Q:Q,'atm total'!C:C,B25,'atm total'!I:I,"CRML")</f>
        <v>245820</v>
      </c>
      <c r="G25" s="32">
        <v>99.2</v>
      </c>
      <c r="H25" s="33">
        <f t="shared" si="6"/>
        <v>99.552924904401593</v>
      </c>
      <c r="I25" s="33">
        <f t="shared" si="7"/>
        <v>0.4470750955984053</v>
      </c>
    </row>
    <row r="26" spans="1:9" x14ac:dyDescent="0.35">
      <c r="A26" s="32">
        <v>9</v>
      </c>
      <c r="B26" s="154" t="s">
        <v>71</v>
      </c>
      <c r="C26" s="32">
        <f>COUNTIFS('atm total'!C:C,B26,'atm total'!I:I,"CRML")</f>
        <v>2</v>
      </c>
      <c r="D26" s="32">
        <f>SUMIFS('atm total'!N:N,'atm total'!C:C,B26,'atm total'!I:I,"CRML")</f>
        <v>6</v>
      </c>
      <c r="E26" s="32">
        <f>SUMIFS('atm total'!O:O,'atm total'!C:C,B26,'atm total'!I:I,"CRML")</f>
        <v>289</v>
      </c>
      <c r="F26" s="32">
        <f>SUMIFS('atm total'!Q:Q,'atm total'!C:C,B26,'atm total'!I:I,"CRML")</f>
        <v>48960</v>
      </c>
      <c r="G26" s="32">
        <v>99.2</v>
      </c>
      <c r="H26" s="33">
        <f t="shared" si="6"/>
        <v>99.409722222222229</v>
      </c>
      <c r="I26" s="33">
        <f t="shared" si="7"/>
        <v>0.59027777777777779</v>
      </c>
    </row>
    <row r="27" spans="1:9" x14ac:dyDescent="0.35">
      <c r="A27" s="32">
        <v>10</v>
      </c>
      <c r="B27" s="154" t="s">
        <v>128</v>
      </c>
      <c r="C27" s="32">
        <f>COUNTIFS('atm total'!C:C,B27,'atm total'!I:I,"CRML")</f>
        <v>1</v>
      </c>
      <c r="D27" s="32">
        <f>SUMIFS('atm total'!N:N,'atm total'!C:C,B27,'atm total'!I:I,"CRML")</f>
        <v>2</v>
      </c>
      <c r="E27" s="32">
        <f>SUMIFS('atm total'!O:O,'atm total'!C:C,B27,'atm total'!I:I,"CRML")</f>
        <v>74</v>
      </c>
      <c r="F27" s="32">
        <f>SUMIFS('atm total'!Q:Q,'atm total'!C:C,B27,'atm total'!I:I,"CRML")</f>
        <v>24480</v>
      </c>
      <c r="G27" s="32">
        <v>99.2</v>
      </c>
      <c r="H27" s="33">
        <f t="shared" si="6"/>
        <v>99.697712418300654</v>
      </c>
      <c r="I27" s="33">
        <f t="shared" si="7"/>
        <v>0.30228758169934644</v>
      </c>
    </row>
    <row r="28" spans="1:9" x14ac:dyDescent="0.35">
      <c r="A28" s="32">
        <v>11</v>
      </c>
      <c r="B28" s="150" t="s">
        <v>567</v>
      </c>
      <c r="C28" s="32">
        <f>COUNTIFS('atm total'!C:C,B28,'atm total'!I:I,"CRML")</f>
        <v>3</v>
      </c>
      <c r="D28" s="32">
        <f>SUMIFS('atm total'!N:N,'atm total'!C:C,B28,'atm total'!I:I,"CRML")</f>
        <v>17</v>
      </c>
      <c r="E28" s="32">
        <f>SUMIFS('atm total'!O:O,'atm total'!C:C,B28,'atm total'!I:I,"CRML")</f>
        <v>760</v>
      </c>
      <c r="F28" s="32">
        <f>SUMIFS('atm total'!Q:Q,'atm total'!C:C,B28,'atm total'!I:I,"CRML")</f>
        <v>64260</v>
      </c>
      <c r="G28" s="32">
        <v>99.2</v>
      </c>
      <c r="H28" s="33">
        <f t="shared" ref="H28" si="8">100-I28</f>
        <v>98.81730469965764</v>
      </c>
      <c r="I28" s="33">
        <f t="shared" ref="I28" si="9">(E28/F28)*100</f>
        <v>1.1826953003423593</v>
      </c>
    </row>
    <row r="29" spans="1:9" x14ac:dyDescent="0.35">
      <c r="A29" s="32">
        <v>12</v>
      </c>
      <c r="B29" s="150" t="s">
        <v>1517</v>
      </c>
      <c r="C29" s="32">
        <f>COUNTIFS('atm total'!C:C,B29,'atm total'!I:I,"CRML")</f>
        <v>2</v>
      </c>
      <c r="D29" s="32">
        <f>SUMIFS('atm total'!N:N,'atm total'!C:C,B29,'atm total'!I:I,"CRML")</f>
        <v>9</v>
      </c>
      <c r="E29" s="32">
        <f>SUMIFS('atm total'!O:O,'atm total'!C:C,B29,'atm total'!I:I,"CRML")</f>
        <v>532</v>
      </c>
      <c r="F29" s="32">
        <f>SUMIFS('atm total'!Q:Q,'atm total'!C:C,B29,'atm total'!I:I,"CRML")</f>
        <v>48960</v>
      </c>
      <c r="G29" s="32">
        <v>99.2</v>
      </c>
      <c r="H29" s="33">
        <f t="shared" ref="H29" si="10">100-I29</f>
        <v>98.91339869281046</v>
      </c>
      <c r="I29" s="33">
        <f t="shared" ref="I29" si="11">(E29/F29)*100</f>
        <v>1.0866013071895424</v>
      </c>
    </row>
    <row r="30" spans="1:9" x14ac:dyDescent="0.35">
      <c r="A30" s="32">
        <v>13</v>
      </c>
      <c r="B30" s="149" t="s">
        <v>100</v>
      </c>
      <c r="C30" s="32">
        <f>COUNTIFS('atm total'!C:C,B30,'atm total'!I:I,"CRML")</f>
        <v>10</v>
      </c>
      <c r="D30" s="32">
        <f>SUMIFS('atm total'!N:N,'atm total'!C:C,B30,'atm total'!I:I,"CRML")</f>
        <v>29</v>
      </c>
      <c r="E30" s="32">
        <f>SUMIFS('atm total'!O:O,'atm total'!C:C,B30,'atm total'!I:I,"CRML")</f>
        <v>773</v>
      </c>
      <c r="F30" s="32">
        <f>SUMIFS('atm total'!Q:Q,'atm total'!C:C,B30,'atm total'!I:I,"CRML")</f>
        <v>228480</v>
      </c>
      <c r="G30" s="32">
        <v>99.2</v>
      </c>
      <c r="H30" s="33">
        <f t="shared" si="6"/>
        <v>99.661677170868344</v>
      </c>
      <c r="I30" s="33">
        <f t="shared" si="7"/>
        <v>0.33832282913165268</v>
      </c>
    </row>
    <row r="31" spans="1:9" x14ac:dyDescent="0.35">
      <c r="A31" s="32">
        <v>14</v>
      </c>
      <c r="B31" s="149" t="s">
        <v>81</v>
      </c>
      <c r="C31" s="32">
        <f>COUNTIFS('atm total'!C:C,B31,'atm total'!I:I,"CRML")</f>
        <v>9</v>
      </c>
      <c r="D31" s="32">
        <f>SUMIFS('atm total'!N:N,'atm total'!C:C,B31,'atm total'!I:I,"CRML")</f>
        <v>29</v>
      </c>
      <c r="E31" s="32">
        <f>SUMIFS('atm total'!O:O,'atm total'!C:C,B31,'atm total'!I:I,"CRML")</f>
        <v>1189</v>
      </c>
      <c r="F31" s="32">
        <f>SUMIFS('atm total'!Q:Q,'atm total'!C:C,B31,'atm total'!I:I,"CRML")</f>
        <v>220320</v>
      </c>
      <c r="G31" s="32">
        <v>99.2</v>
      </c>
      <c r="H31" s="33">
        <f t="shared" si="6"/>
        <v>99.460330428467685</v>
      </c>
      <c r="I31" s="33">
        <f t="shared" si="7"/>
        <v>0.53966957153231665</v>
      </c>
    </row>
    <row r="32" spans="1:9" x14ac:dyDescent="0.35">
      <c r="A32" s="32">
        <v>15</v>
      </c>
      <c r="B32" s="149" t="s">
        <v>66</v>
      </c>
      <c r="C32" s="32">
        <f>COUNTIFS('atm total'!C:C,B32,'atm total'!I:I,"CRML")</f>
        <v>8</v>
      </c>
      <c r="D32" s="32">
        <f>SUMIFS('atm total'!N:N,'atm total'!C:C,B32,'atm total'!I:I,"CRML")</f>
        <v>25</v>
      </c>
      <c r="E32" s="32">
        <f>SUMIFS('atm total'!O:O,'atm total'!C:C,B32,'atm total'!I:I,"CRML")</f>
        <v>840</v>
      </c>
      <c r="F32" s="32">
        <f>SUMIFS('atm total'!Q:Q,'atm total'!C:C,B32,'atm total'!I:I,"CRML")</f>
        <v>186660</v>
      </c>
      <c r="G32" s="32">
        <v>99.2</v>
      </c>
      <c r="H32" s="33">
        <f t="shared" si="6"/>
        <v>99.549983927997431</v>
      </c>
      <c r="I32" s="33">
        <f t="shared" si="7"/>
        <v>0.45001607200257149</v>
      </c>
    </row>
    <row r="33" spans="1:9" x14ac:dyDescent="0.35">
      <c r="A33" s="32">
        <v>16</v>
      </c>
      <c r="B33" s="150" t="s">
        <v>135</v>
      </c>
      <c r="C33" s="32">
        <f>COUNTIFS('atm total'!C:C,B33,'atm total'!I:I,"CRML")</f>
        <v>1</v>
      </c>
      <c r="D33" s="32">
        <f>SUMIFS('atm total'!N:N,'atm total'!C:C,B33,'atm total'!I:I,"CRML")</f>
        <v>1</v>
      </c>
      <c r="E33" s="32">
        <f>SUMIFS('atm total'!O:O,'atm total'!C:C,B33,'atm total'!I:I,"CRML")</f>
        <v>555</v>
      </c>
      <c r="F33" s="32">
        <f>SUMIFS('atm total'!Q:Q,'atm total'!C:C,B33,'atm total'!I:I,"CRML")</f>
        <v>24480</v>
      </c>
      <c r="G33" s="32">
        <v>99.2</v>
      </c>
      <c r="H33" s="33">
        <f t="shared" si="6"/>
        <v>97.732843137254903</v>
      </c>
      <c r="I33" s="33">
        <f t="shared" si="7"/>
        <v>2.267156862745098</v>
      </c>
    </row>
    <row r="34" spans="1:9" x14ac:dyDescent="0.35">
      <c r="A34" s="32">
        <v>17</v>
      </c>
      <c r="B34" s="149" t="s">
        <v>111</v>
      </c>
      <c r="C34" s="32">
        <f>COUNTIFS('atm total'!C:C,B34,'atm total'!I:I,"CRML")</f>
        <v>3</v>
      </c>
      <c r="D34" s="32">
        <f>SUMIFS('atm total'!N:N,'atm total'!C:C,B34,'atm total'!I:I,"CRML")</f>
        <v>1</v>
      </c>
      <c r="E34" s="32">
        <f>SUMIFS('atm total'!O:O,'atm total'!C:C,B34,'atm total'!I:I,"CRML")</f>
        <v>70</v>
      </c>
      <c r="F34" s="32">
        <f>SUMIFS('atm total'!Q:Q,'atm total'!C:C,B34,'atm total'!I:I,"CRML")</f>
        <v>73440</v>
      </c>
      <c r="G34" s="32">
        <v>99.2</v>
      </c>
      <c r="H34" s="33">
        <f t="shared" si="6"/>
        <v>99.90468409586056</v>
      </c>
      <c r="I34" s="33">
        <f t="shared" si="7"/>
        <v>9.5315904139433555E-2</v>
      </c>
    </row>
    <row r="35" spans="1:9" x14ac:dyDescent="0.35">
      <c r="B35" s="3"/>
      <c r="C35" s="4"/>
      <c r="D35" s="4"/>
      <c r="E35" s="4"/>
      <c r="F35" s="4"/>
      <c r="G35" s="4"/>
      <c r="H35" s="5"/>
      <c r="I35" s="5"/>
    </row>
    <row r="36" spans="1:9" x14ac:dyDescent="0.35">
      <c r="B36" s="28" t="s">
        <v>33</v>
      </c>
      <c r="C36" s="29">
        <f>SUM(C18:C35)</f>
        <v>86</v>
      </c>
      <c r="D36" s="29">
        <f>SUM(D18:D35)</f>
        <v>252</v>
      </c>
      <c r="E36" s="29">
        <f>SUM(E18:E34)</f>
        <v>10931</v>
      </c>
      <c r="F36" s="29">
        <f>SUM(F18:F34)</f>
        <v>2047140</v>
      </c>
      <c r="G36" s="29">
        <v>99.2</v>
      </c>
      <c r="H36" s="30">
        <f>100-I36</f>
        <v>99.466035542268727</v>
      </c>
      <c r="I36" s="30">
        <f>(E36/F36)*100</f>
        <v>0.53396445773127388</v>
      </c>
    </row>
    <row r="38" spans="1:9" ht="21" x14ac:dyDescent="0.35">
      <c r="A38" s="158"/>
      <c r="B38" s="202" t="s">
        <v>31257</v>
      </c>
      <c r="C38" s="202"/>
      <c r="D38" s="202"/>
      <c r="E38" s="202"/>
      <c r="F38" s="202"/>
      <c r="G38" s="202"/>
      <c r="H38" s="202"/>
      <c r="I38" s="202"/>
    </row>
    <row r="40" spans="1:9" x14ac:dyDescent="0.35">
      <c r="A40" s="24" t="s">
        <v>26</v>
      </c>
      <c r="B40" s="24" t="s">
        <v>34</v>
      </c>
      <c r="C40" s="24" t="s">
        <v>37</v>
      </c>
      <c r="D40" s="24" t="s">
        <v>27</v>
      </c>
      <c r="E40" s="24" t="s">
        <v>28</v>
      </c>
      <c r="F40" s="24" t="s">
        <v>29</v>
      </c>
      <c r="G40" s="24" t="s">
        <v>30</v>
      </c>
      <c r="H40" s="24" t="s">
        <v>31</v>
      </c>
      <c r="I40" s="24" t="s">
        <v>32</v>
      </c>
    </row>
    <row r="41" spans="1:9" x14ac:dyDescent="0.35">
      <c r="A41" s="32">
        <v>1</v>
      </c>
      <c r="B41" s="149" t="s">
        <v>237</v>
      </c>
      <c r="C41" s="32">
        <f>COUNTIFS('atm total'!C:C,B41,'atm total'!I:I,"CRMS")</f>
        <v>9</v>
      </c>
      <c r="D41" s="32">
        <f>SUMIFS('atm total'!N:N,'atm total'!C:C,B41,'atm total'!I:I,"CRMS")</f>
        <v>56</v>
      </c>
      <c r="E41" s="32">
        <f>SUMIFS('atm total'!O:O,'atm total'!C:C,B41,'atm total'!I:I,"CRMS")</f>
        <v>1520</v>
      </c>
      <c r="F41" s="32">
        <f>SUMIFS('atm total'!Q:Q,'atm total'!C:C,B41,'atm total'!I:I,"CRMS")</f>
        <v>220320</v>
      </c>
      <c r="G41" s="32">
        <v>99.2</v>
      </c>
      <c r="H41" s="33">
        <f>100-I41</f>
        <v>99.310094408133622</v>
      </c>
      <c r="I41" s="33">
        <f>(E41/F41)*100</f>
        <v>0.68990559186637612</v>
      </c>
    </row>
    <row r="42" spans="1:9" x14ac:dyDescent="0.35">
      <c r="A42" s="32">
        <v>2</v>
      </c>
      <c r="B42" s="150" t="s">
        <v>86</v>
      </c>
      <c r="C42" s="32">
        <f>COUNTIFS('atm total'!C:C,B42,'atm total'!I:I,"CRMS")</f>
        <v>4</v>
      </c>
      <c r="D42" s="32">
        <f>SUMIFS('atm total'!N:N,'atm total'!C:C,B42,'atm total'!I:I,"CRMS")</f>
        <v>28</v>
      </c>
      <c r="E42" s="32">
        <f>SUMIFS('atm total'!O:O,'atm total'!C:C,B42,'atm total'!I:I,"CRMS")</f>
        <v>1089</v>
      </c>
      <c r="F42" s="32">
        <f>SUMIFS('atm total'!Q:Q,'atm total'!C:C,B42,'atm total'!I:I,"CRMS")</f>
        <v>88740</v>
      </c>
      <c r="G42" s="32">
        <v>99.2</v>
      </c>
      <c r="H42" s="33">
        <f t="shared" ref="H42:H57" si="12">100-I42</f>
        <v>98.772819472616632</v>
      </c>
      <c r="I42" s="33">
        <f t="shared" ref="I42:I57" si="13">(E42/F42)*100</f>
        <v>1.2271805273833671</v>
      </c>
    </row>
    <row r="43" spans="1:9" x14ac:dyDescent="0.35">
      <c r="A43" s="32">
        <v>3</v>
      </c>
      <c r="B43" s="149" t="s">
        <v>102</v>
      </c>
      <c r="C43" s="32">
        <f>COUNTIFS('atm total'!C:C,B43,'atm total'!I:I,"CRMS")</f>
        <v>3</v>
      </c>
      <c r="D43" s="32">
        <f>SUMIFS('atm total'!N:N,'atm total'!C:C,B43,'atm total'!I:I,"CRMS")</f>
        <v>3</v>
      </c>
      <c r="E43" s="32">
        <f>SUMIFS('atm total'!O:O,'atm total'!C:C,B43,'atm total'!I:I,"CRMS")</f>
        <v>118</v>
      </c>
      <c r="F43" s="32">
        <f>SUMIFS('atm total'!Q:Q,'atm total'!C:C,B43,'atm total'!I:I,"CRMS")</f>
        <v>64260</v>
      </c>
      <c r="G43" s="32">
        <v>99.2</v>
      </c>
      <c r="H43" s="33">
        <f t="shared" si="12"/>
        <v>99.816370992841584</v>
      </c>
      <c r="I43" s="33">
        <f t="shared" si="13"/>
        <v>0.18362900715841893</v>
      </c>
    </row>
    <row r="44" spans="1:9" x14ac:dyDescent="0.35">
      <c r="A44" s="32">
        <v>4</v>
      </c>
      <c r="B44" s="149" t="s">
        <v>92</v>
      </c>
      <c r="C44" s="32">
        <f>COUNTIFS('atm total'!C:C,B44,'atm total'!I:I,"CRMS")</f>
        <v>5</v>
      </c>
      <c r="D44" s="32">
        <f>SUMIFS('atm total'!N:N,'atm total'!C:C,B44,'atm total'!I:I,"CRMS")</f>
        <v>18</v>
      </c>
      <c r="E44" s="32">
        <f>SUMIFS('atm total'!O:O,'atm total'!C:C,B44,'atm total'!I:I,"CRMS")</f>
        <v>850</v>
      </c>
      <c r="F44" s="32">
        <f>SUMIFS('atm total'!Q:Q,'atm total'!C:C,B44,'atm total'!I:I,"CRMS")</f>
        <v>115260</v>
      </c>
      <c r="G44" s="32">
        <v>99.2</v>
      </c>
      <c r="H44" s="33">
        <f t="shared" si="12"/>
        <v>99.262536873156336</v>
      </c>
      <c r="I44" s="33">
        <f t="shared" si="13"/>
        <v>0.73746312684365778</v>
      </c>
    </row>
    <row r="45" spans="1:9" x14ac:dyDescent="0.35">
      <c r="A45" s="32">
        <v>5</v>
      </c>
      <c r="B45" s="149" t="s">
        <v>78</v>
      </c>
      <c r="C45" s="32">
        <f>COUNTIFS('atm total'!C:C,B45,'atm total'!I:I,"CRMS")</f>
        <v>8</v>
      </c>
      <c r="D45" s="32">
        <f>SUMIFS('atm total'!N:N,'atm total'!C:C,B45,'atm total'!I:I,"CRMS")</f>
        <v>28</v>
      </c>
      <c r="E45" s="32">
        <f>SUMIFS('atm total'!O:O,'atm total'!C:C,B45,'atm total'!I:I,"CRMS")</f>
        <v>1134</v>
      </c>
      <c r="F45" s="32">
        <f>SUMIFS('atm total'!Q:Q,'atm total'!C:C,B45,'atm total'!I:I,"CRMS")</f>
        <v>168300</v>
      </c>
      <c r="G45" s="32">
        <v>99.2</v>
      </c>
      <c r="H45" s="33">
        <f t="shared" si="12"/>
        <v>99.326203208556151</v>
      </c>
      <c r="I45" s="33">
        <f t="shared" si="13"/>
        <v>0.6737967914438503</v>
      </c>
    </row>
    <row r="46" spans="1:9" x14ac:dyDescent="0.35">
      <c r="A46" s="32">
        <v>6</v>
      </c>
      <c r="B46" s="150" t="s">
        <v>76</v>
      </c>
      <c r="C46" s="32">
        <f>COUNTIFS('atm total'!C:C,B46,'atm total'!I:I,"CRMS")</f>
        <v>5</v>
      </c>
      <c r="D46" s="32">
        <f>SUMIFS('atm total'!N:N,'atm total'!C:C,B46,'atm total'!I:I,"CRMS")</f>
        <v>23</v>
      </c>
      <c r="E46" s="32">
        <f>SUMIFS('atm total'!O:O,'atm total'!C:C,B46,'atm total'!I:I,"CRMS")</f>
        <v>1089</v>
      </c>
      <c r="F46" s="32">
        <f>SUMIFS('atm total'!Q:Q,'atm total'!C:C,B46,'atm total'!I:I,"CRMS")</f>
        <v>105060</v>
      </c>
      <c r="G46" s="32">
        <v>99.2</v>
      </c>
      <c r="H46" s="69">
        <f t="shared" si="12"/>
        <v>98.963449457452882</v>
      </c>
      <c r="I46" s="33">
        <f t="shared" si="13"/>
        <v>1.036550542547116</v>
      </c>
    </row>
    <row r="47" spans="1:9" x14ac:dyDescent="0.35">
      <c r="A47" s="32">
        <v>7</v>
      </c>
      <c r="B47" s="150" t="s">
        <v>117</v>
      </c>
      <c r="C47" s="32">
        <f>COUNTIFS('atm total'!C:C,B47,'atm total'!I:I,"CRMS")</f>
        <v>4</v>
      </c>
      <c r="D47" s="32">
        <f>SUMIFS('atm total'!N:N,'atm total'!C:C,B47,'atm total'!I:I,"CRMS")</f>
        <v>25</v>
      </c>
      <c r="E47" s="32">
        <f>SUMIFS('atm total'!O:O,'atm total'!C:C,B47,'atm total'!I:I,"CRMS")</f>
        <v>1157</v>
      </c>
      <c r="F47" s="32">
        <f>SUMIFS('atm total'!Q:Q,'atm total'!C:C,B47,'atm total'!I:I,"CRMS")</f>
        <v>97920</v>
      </c>
      <c r="G47" s="32">
        <v>99.2</v>
      </c>
      <c r="H47" s="33">
        <f t="shared" si="12"/>
        <v>98.818423202614383</v>
      </c>
      <c r="I47" s="33">
        <f t="shared" si="13"/>
        <v>1.1815767973856208</v>
      </c>
    </row>
    <row r="48" spans="1:9" x14ac:dyDescent="0.35">
      <c r="A48" s="32">
        <v>8</v>
      </c>
      <c r="B48" s="150" t="s">
        <v>71</v>
      </c>
      <c r="C48" s="32">
        <f>COUNTIFS('atm total'!C:C,B48,'atm total'!I:I,"CRMS")</f>
        <v>6</v>
      </c>
      <c r="D48" s="32">
        <f>SUMIFS('atm total'!N:N,'atm total'!C:C,B48,'atm total'!I:I,"CRMS")</f>
        <v>44</v>
      </c>
      <c r="E48" s="32">
        <f>SUMIFS('atm total'!O:O,'atm total'!C:C,B48,'atm total'!I:I,"CRMS")</f>
        <v>1710</v>
      </c>
      <c r="F48" s="32">
        <f>SUMIFS('atm total'!Q:Q,'atm total'!C:C,B48,'atm total'!I:I,"CRMS")</f>
        <v>146880</v>
      </c>
      <c r="G48" s="32">
        <v>99.2</v>
      </c>
      <c r="H48" s="33">
        <f t="shared" si="12"/>
        <v>98.835784313725483</v>
      </c>
      <c r="I48" s="33">
        <f t="shared" si="13"/>
        <v>1.1642156862745099</v>
      </c>
    </row>
    <row r="49" spans="1:9" x14ac:dyDescent="0.35">
      <c r="A49" s="32">
        <v>9</v>
      </c>
      <c r="B49" s="150" t="s">
        <v>128</v>
      </c>
      <c r="C49" s="32">
        <f>COUNTIFS('atm total'!C:C,B49,'atm total'!I:I,"CRMS")</f>
        <v>5</v>
      </c>
      <c r="D49" s="32">
        <f>SUMIFS('atm total'!N:N,'atm total'!C:C,B49,'atm total'!I:I,"CRMS")</f>
        <v>38</v>
      </c>
      <c r="E49" s="32">
        <f>SUMIFS('atm total'!O:O,'atm total'!C:C,B49,'atm total'!I:I,"CRMS")</f>
        <v>4590</v>
      </c>
      <c r="F49" s="32">
        <f>SUMIFS('atm total'!Q:Q,'atm total'!C:C,B49,'atm total'!I:I,"CRMS")</f>
        <v>115260</v>
      </c>
      <c r="G49" s="32">
        <v>99.2</v>
      </c>
      <c r="H49" s="33">
        <f t="shared" si="12"/>
        <v>96.017699115044252</v>
      </c>
      <c r="I49" s="33">
        <f t="shared" si="13"/>
        <v>3.9823008849557522</v>
      </c>
    </row>
    <row r="50" spans="1:9" x14ac:dyDescent="0.35">
      <c r="A50" s="32">
        <v>10</v>
      </c>
      <c r="B50" s="150" t="s">
        <v>822</v>
      </c>
      <c r="C50" s="32">
        <f>COUNTIFS('atm total'!C:C,B50,'atm total'!I:I,"CRMS")</f>
        <v>4</v>
      </c>
      <c r="D50" s="32">
        <f>SUMIFS('atm total'!N:N,'atm total'!C:C,B50,'atm total'!I:I,"CRMS")</f>
        <v>50</v>
      </c>
      <c r="E50" s="32">
        <f>SUMIFS('atm total'!O:O,'atm total'!C:C,B50,'atm total'!I:I,"CRMS")</f>
        <v>1436</v>
      </c>
      <c r="F50" s="32">
        <f>SUMIFS('atm total'!Q:Q,'atm total'!C:C,B50,'atm total'!I:I,"CRMS")</f>
        <v>97920</v>
      </c>
      <c r="G50" s="32">
        <v>99.2</v>
      </c>
      <c r="H50" s="33">
        <f t="shared" ref="H50" si="14">100-I50</f>
        <v>98.533496732026137</v>
      </c>
      <c r="I50" s="33">
        <f t="shared" ref="I50" si="15">(E50/F50)*100</f>
        <v>1.4665032679738561</v>
      </c>
    </row>
    <row r="51" spans="1:9" x14ac:dyDescent="0.35">
      <c r="A51" s="32">
        <v>11</v>
      </c>
      <c r="B51" s="150" t="s">
        <v>567</v>
      </c>
      <c r="C51" s="32">
        <f>COUNTIFS('atm total'!C:C,B51,'atm total'!I:I,"CRMS")</f>
        <v>2</v>
      </c>
      <c r="D51" s="32">
        <f>SUMIFS('atm total'!N:N,'atm total'!C:C,B51,'atm total'!I:I,"CRMS")</f>
        <v>14</v>
      </c>
      <c r="E51" s="32">
        <f>SUMIFS('atm total'!O:O,'atm total'!C:C,B51,'atm total'!I:I,"CRMS")</f>
        <v>521</v>
      </c>
      <c r="F51" s="32">
        <f>SUMIFS('atm total'!Q:Q,'atm total'!C:C,B51,'atm total'!I:I,"CRMS")</f>
        <v>48960</v>
      </c>
      <c r="G51" s="32">
        <v>99.2</v>
      </c>
      <c r="H51" s="33">
        <f t="shared" ref="H51" si="16">100-I51</f>
        <v>98.935866013071902</v>
      </c>
      <c r="I51" s="33">
        <f t="shared" ref="I51" si="17">(E51/F51)*100</f>
        <v>1.0641339869281046</v>
      </c>
    </row>
    <row r="52" spans="1:9" x14ac:dyDescent="0.35">
      <c r="A52" s="32">
        <v>12</v>
      </c>
      <c r="B52" s="149" t="s">
        <v>30185</v>
      </c>
      <c r="C52" s="32">
        <f>COUNTIFS('atm total'!C:C,B52,'atm total'!I:I,"CRMS")</f>
        <v>2</v>
      </c>
      <c r="D52" s="32">
        <f>SUMIFS('atm total'!N:N,'atm total'!C:C,B52,'atm total'!I:I,"CRMS")</f>
        <v>5</v>
      </c>
      <c r="E52" s="32">
        <f>SUMIFS('atm total'!O:O,'atm total'!C:C,B52,'atm total'!I:I,"CRMS")</f>
        <v>227</v>
      </c>
      <c r="F52" s="32">
        <f>SUMIFS('atm total'!Q:Q,'atm total'!C:C,B52,'atm total'!I:I,"CRMS")</f>
        <v>48960</v>
      </c>
      <c r="G52" s="32">
        <v>99.2</v>
      </c>
      <c r="H52" s="33">
        <f t="shared" ref="H52" si="18">100-I52</f>
        <v>99.536356209150327</v>
      </c>
      <c r="I52" s="33">
        <f t="shared" ref="I52" si="19">(E52/F52)*100</f>
        <v>0.46364379084967322</v>
      </c>
    </row>
    <row r="53" spans="1:9" x14ac:dyDescent="0.35">
      <c r="A53" s="32">
        <v>13</v>
      </c>
      <c r="B53" s="150" t="s">
        <v>100</v>
      </c>
      <c r="C53" s="32">
        <f>COUNTIFS('atm total'!C:C,B53,'atm total'!I:I,"CRMS")</f>
        <v>6</v>
      </c>
      <c r="D53" s="32">
        <f>SUMIFS('atm total'!N:N,'atm total'!C:C,B53,'atm total'!I:I,"CRMS")</f>
        <v>37</v>
      </c>
      <c r="E53" s="32">
        <f>SUMIFS('atm total'!O:O,'atm total'!C:C,B53,'atm total'!I:I,"CRMS")</f>
        <v>1484</v>
      </c>
      <c r="F53" s="32">
        <f>SUMIFS('atm total'!Q:Q,'atm total'!C:C,B53,'atm total'!I:I,"CRMS")</f>
        <v>130560</v>
      </c>
      <c r="G53" s="32">
        <v>99.2</v>
      </c>
      <c r="H53" s="33">
        <f t="shared" si="12"/>
        <v>98.863357843137251</v>
      </c>
      <c r="I53" s="33">
        <f t="shared" si="13"/>
        <v>1.1366421568627449</v>
      </c>
    </row>
    <row r="54" spans="1:9" x14ac:dyDescent="0.35">
      <c r="A54" s="32">
        <v>14</v>
      </c>
      <c r="B54" s="150" t="s">
        <v>81</v>
      </c>
      <c r="C54" s="32">
        <f>COUNTIFS('atm total'!C:C,B54,'atm total'!I:I,"CRMS")</f>
        <v>2</v>
      </c>
      <c r="D54" s="32">
        <f>SUMIFS('atm total'!N:N,'atm total'!C:C,B54,'atm total'!I:I,"CRMS")</f>
        <v>13</v>
      </c>
      <c r="E54" s="32">
        <f>SUMIFS('atm total'!O:O,'atm total'!C:C,B54,'atm total'!I:I,"CRMS")</f>
        <v>356</v>
      </c>
      <c r="F54" s="32">
        <f>SUMIFS('atm total'!Q:Q,'atm total'!C:C,B54,'atm total'!I:I,"CRMS")</f>
        <v>37740</v>
      </c>
      <c r="G54" s="32">
        <v>99.2</v>
      </c>
      <c r="H54" s="33">
        <f t="shared" si="12"/>
        <v>99.05670376258611</v>
      </c>
      <c r="I54" s="33">
        <f t="shared" si="13"/>
        <v>0.94329623741388446</v>
      </c>
    </row>
    <row r="55" spans="1:9" x14ac:dyDescent="0.35">
      <c r="A55" s="32">
        <v>15</v>
      </c>
      <c r="B55" s="149" t="s">
        <v>66</v>
      </c>
      <c r="C55" s="32">
        <f>COUNTIFS('atm total'!C:C,B55,'atm total'!I:I,"CRMS")</f>
        <v>5</v>
      </c>
      <c r="D55" s="32">
        <f>SUMIFS('atm total'!N:N,'atm total'!C:C,B55,'atm total'!I:I,"CRMS")</f>
        <v>17</v>
      </c>
      <c r="E55" s="32">
        <f>SUMIFS('atm total'!O:O,'atm total'!C:C,B55,'atm total'!I:I,"CRMS")</f>
        <v>883</v>
      </c>
      <c r="F55" s="32">
        <f>SUMIFS('atm total'!Q:Q,'atm total'!C:C,B55,'atm total'!I:I,"CRMS")</f>
        <v>122400</v>
      </c>
      <c r="G55" s="32">
        <v>99.2</v>
      </c>
      <c r="H55" s="33">
        <f t="shared" si="12"/>
        <v>99.278594771241828</v>
      </c>
      <c r="I55" s="33">
        <f t="shared" si="13"/>
        <v>0.72140522875816993</v>
      </c>
    </row>
    <row r="56" spans="1:9" x14ac:dyDescent="0.35">
      <c r="A56" s="32">
        <v>16</v>
      </c>
      <c r="B56" s="150" t="s">
        <v>135</v>
      </c>
      <c r="C56" s="32">
        <f>COUNTIFS('atm total'!C:C,B56,'atm total'!I:I,"CRMS")</f>
        <v>1</v>
      </c>
      <c r="D56" s="32">
        <f>SUMIFS('atm total'!N:N,'atm total'!C:C,B56,'atm total'!I:I,"CRMS")</f>
        <v>1</v>
      </c>
      <c r="E56" s="32">
        <f>SUMIFS('atm total'!O:O,'atm total'!C:C,B56,'atm total'!I:I,"CRMS")</f>
        <v>228</v>
      </c>
      <c r="F56" s="32">
        <f>SUMIFS('atm total'!Q:Q,'atm total'!C:C,B56,'atm total'!I:I,"CRMS")</f>
        <v>24480</v>
      </c>
      <c r="G56" s="32">
        <v>99.2</v>
      </c>
      <c r="H56" s="33">
        <f t="shared" si="12"/>
        <v>99.068627450980387</v>
      </c>
      <c r="I56" s="33">
        <f t="shared" si="13"/>
        <v>0.93137254901960786</v>
      </c>
    </row>
    <row r="57" spans="1:9" x14ac:dyDescent="0.35">
      <c r="A57" s="32">
        <v>17</v>
      </c>
      <c r="B57" s="150" t="s">
        <v>111</v>
      </c>
      <c r="C57" s="32">
        <f>COUNTIFS('atm total'!C:C,B57,'atm total'!I:I,"CRMS")</f>
        <v>5</v>
      </c>
      <c r="D57" s="32">
        <f>SUMIFS('atm total'!N:N,'atm total'!C:C,B57,'atm total'!I:I,"CRMS")</f>
        <v>6</v>
      </c>
      <c r="E57" s="32">
        <f>SUMIFS('atm total'!O:O,'atm total'!C:C,B57,'atm total'!I:I,"CRMS")</f>
        <v>1429</v>
      </c>
      <c r="F57" s="32">
        <f>SUMIFS('atm total'!Q:Q,'atm total'!C:C,B57,'atm total'!I:I,"CRMS")</f>
        <v>114240</v>
      </c>
      <c r="G57" s="32">
        <v>99.2</v>
      </c>
      <c r="H57" s="33">
        <f t="shared" si="12"/>
        <v>98.749124649859951</v>
      </c>
      <c r="I57" s="33">
        <f t="shared" si="13"/>
        <v>1.250875350140056</v>
      </c>
    </row>
    <row r="58" spans="1:9" x14ac:dyDescent="0.35">
      <c r="B58" s="3"/>
      <c r="C58" s="4"/>
      <c r="D58" s="4"/>
      <c r="E58" s="4"/>
      <c r="F58" s="4"/>
      <c r="G58" s="4"/>
      <c r="H58" s="5"/>
      <c r="I58" s="5"/>
    </row>
    <row r="59" spans="1:9" x14ac:dyDescent="0.35">
      <c r="B59" s="28" t="s">
        <v>33</v>
      </c>
      <c r="C59" s="29">
        <f>SUM(C41:C57)</f>
        <v>76</v>
      </c>
      <c r="D59" s="29">
        <f>SUM(D41:D57)</f>
        <v>406</v>
      </c>
      <c r="E59" s="29">
        <f>SUM(E41:E57)</f>
        <v>19821</v>
      </c>
      <c r="F59" s="29">
        <f>SUM(F41:F57)</f>
        <v>1747260</v>
      </c>
      <c r="G59" s="29">
        <v>99.2</v>
      </c>
      <c r="H59" s="30">
        <f>100-I59</f>
        <v>98.865595274887539</v>
      </c>
      <c r="I59" s="30">
        <f>(E59/F59)*100</f>
        <v>1.1344047251124618</v>
      </c>
    </row>
    <row r="60" spans="1:9" x14ac:dyDescent="0.35">
      <c r="C60" s="22"/>
      <c r="D60" s="22"/>
      <c r="E60" s="22"/>
      <c r="F60" s="22"/>
      <c r="G60" s="22"/>
      <c r="H60" s="23"/>
      <c r="I60" s="23"/>
    </row>
    <row r="61" spans="1:9" ht="21" x14ac:dyDescent="0.35">
      <c r="A61" s="202" t="s">
        <v>31258</v>
      </c>
      <c r="B61" s="202"/>
      <c r="C61" s="202"/>
      <c r="D61" s="202"/>
      <c r="E61" s="202"/>
      <c r="F61" s="202"/>
      <c r="G61" s="202"/>
      <c r="H61" s="202"/>
      <c r="I61" s="202"/>
    </row>
    <row r="63" spans="1:9" x14ac:dyDescent="0.35">
      <c r="A63" s="24" t="s">
        <v>26</v>
      </c>
      <c r="B63" s="24" t="s">
        <v>34</v>
      </c>
      <c r="C63" s="24" t="s">
        <v>39</v>
      </c>
      <c r="D63" s="24" t="s">
        <v>27</v>
      </c>
      <c r="E63" s="24" t="s">
        <v>28</v>
      </c>
      <c r="F63" s="24" t="s">
        <v>29</v>
      </c>
      <c r="G63" s="24" t="s">
        <v>30</v>
      </c>
      <c r="H63" s="24" t="s">
        <v>31</v>
      </c>
      <c r="I63" s="24" t="s">
        <v>32</v>
      </c>
    </row>
    <row r="64" spans="1:9" x14ac:dyDescent="0.35">
      <c r="A64" s="32">
        <v>1</v>
      </c>
      <c r="B64" s="149" t="s">
        <v>237</v>
      </c>
      <c r="C64" s="32">
        <f>COUNTIFS('atm total'!C:C,B64,'atm total'!AM:AM,"CRM")</f>
        <v>15</v>
      </c>
      <c r="D64" s="32">
        <f>SUMIFS('atm total'!N:N,'atm total'!C:C,B64,'atm total'!AM:AM,"CRM")</f>
        <v>70</v>
      </c>
      <c r="E64" s="32">
        <f>SUMIFS('atm total'!O:O,'atm total'!C:C,B64,'atm total'!AM:AM,"CRM")</f>
        <v>2079</v>
      </c>
      <c r="F64" s="32">
        <f>SUMIFS('atm total'!Q:Q,'atm total'!C:C,B64,'atm total'!AM:AM,"CRM")</f>
        <v>367200</v>
      </c>
      <c r="G64" s="32">
        <v>99.2</v>
      </c>
      <c r="H64" s="33">
        <f t="shared" ref="H64:H82" si="20">100-I64</f>
        <v>99.433823529411768</v>
      </c>
      <c r="I64" s="33">
        <f t="shared" ref="I64:I82" si="21">(E64/F64)*100</f>
        <v>0.56617647058823528</v>
      </c>
    </row>
    <row r="65" spans="1:9" x14ac:dyDescent="0.35">
      <c r="A65" s="32">
        <v>2</v>
      </c>
      <c r="B65" s="149" t="s">
        <v>86</v>
      </c>
      <c r="C65" s="32">
        <f>COUNTIFS('atm total'!C:C,B65,'atm total'!AM:AM,"CRM")</f>
        <v>7</v>
      </c>
      <c r="D65" s="32">
        <f>SUMIFS('atm total'!N:N,'atm total'!C:C,B65,'atm total'!AM:AM,"CRM")</f>
        <v>35</v>
      </c>
      <c r="E65" s="32">
        <f>SUMIFS('atm total'!O:O,'atm total'!C:C,B65,'atm total'!AM:AM,"CRM")</f>
        <v>1360</v>
      </c>
      <c r="F65" s="32">
        <f>SUMIFS('atm total'!Q:Q,'atm total'!C:C,B65,'atm total'!AM:AM,"CRM")</f>
        <v>162180</v>
      </c>
      <c r="G65" s="32">
        <v>99.2</v>
      </c>
      <c r="H65" s="33">
        <f t="shared" si="20"/>
        <v>99.161425576519918</v>
      </c>
      <c r="I65" s="33">
        <f t="shared" si="21"/>
        <v>0.83857442348008393</v>
      </c>
    </row>
    <row r="66" spans="1:9" x14ac:dyDescent="0.35">
      <c r="A66" s="32">
        <v>3</v>
      </c>
      <c r="B66" s="149" t="s">
        <v>102</v>
      </c>
      <c r="C66" s="32">
        <f>COUNTIFS('atm total'!C:C,B66,'atm total'!AM:AM,"CRM")</f>
        <v>8</v>
      </c>
      <c r="D66" s="32">
        <f>SUMIFS('atm total'!N:N,'atm total'!C:C,B66,'atm total'!AM:AM,"CRM")</f>
        <v>14</v>
      </c>
      <c r="E66" s="32">
        <f>SUMIFS('atm total'!O:O,'atm total'!C:C,B66,'atm total'!AM:AM,"CRM")</f>
        <v>704</v>
      </c>
      <c r="F66" s="32">
        <f>SUMIFS('atm total'!Q:Q,'atm total'!C:C,B66,'atm total'!AM:AM,"CRM")</f>
        <v>186660</v>
      </c>
      <c r="G66" s="32">
        <v>99.2</v>
      </c>
      <c r="H66" s="33">
        <f t="shared" si="20"/>
        <v>99.622843672988324</v>
      </c>
      <c r="I66" s="33">
        <f t="shared" si="21"/>
        <v>0.377156327011679</v>
      </c>
    </row>
    <row r="67" spans="1:9" x14ac:dyDescent="0.35">
      <c r="A67" s="32">
        <v>4</v>
      </c>
      <c r="B67" s="149" t="s">
        <v>92</v>
      </c>
      <c r="C67" s="32">
        <f>COUNTIFS('atm total'!C:C,B67,'atm total'!AM:AM,"CRM")</f>
        <v>13</v>
      </c>
      <c r="D67" s="32">
        <f>SUMIFS('atm total'!N:N,'atm total'!C:C,B67,'atm total'!AM:AM,"CRM")</f>
        <v>46</v>
      </c>
      <c r="E67" s="32">
        <f>SUMIFS('atm total'!O:O,'atm total'!C:C,B67,'atm total'!AM:AM,"CRM")</f>
        <v>2052</v>
      </c>
      <c r="F67" s="32">
        <f>SUMIFS('atm total'!Q:Q,'atm total'!C:C,B67,'atm total'!AM:AM,"CRM")</f>
        <v>311100</v>
      </c>
      <c r="G67" s="32">
        <v>99.2</v>
      </c>
      <c r="H67" s="33">
        <f t="shared" si="20"/>
        <v>99.340405014464807</v>
      </c>
      <c r="I67" s="33">
        <f t="shared" si="21"/>
        <v>0.65959498553519769</v>
      </c>
    </row>
    <row r="68" spans="1:9" x14ac:dyDescent="0.35">
      <c r="A68" s="32">
        <v>5</v>
      </c>
      <c r="B68" s="149" t="s">
        <v>78</v>
      </c>
      <c r="C68" s="32">
        <f>COUNTIFS('atm total'!C:C,B68,'atm total'!AM:AM,"CRM")</f>
        <v>12</v>
      </c>
      <c r="D68" s="32">
        <f>SUMIFS('atm total'!N:N,'atm total'!C:C,B68,'atm total'!AM:AM,"CRM")</f>
        <v>36</v>
      </c>
      <c r="E68" s="32">
        <f>SUMIFS('atm total'!O:O,'atm total'!C:C,B68,'atm total'!AM:AM,"CRM")</f>
        <v>1578</v>
      </c>
      <c r="F68" s="32">
        <f>SUMIFS('atm total'!Q:Q,'atm total'!C:C,B68,'atm total'!AM:AM,"CRM")</f>
        <v>266220</v>
      </c>
      <c r="G68" s="32">
        <v>99.2</v>
      </c>
      <c r="H68" s="33">
        <f t="shared" si="20"/>
        <v>99.407257155735863</v>
      </c>
      <c r="I68" s="33">
        <f t="shared" si="21"/>
        <v>0.59274284426414248</v>
      </c>
    </row>
    <row r="69" spans="1:9" x14ac:dyDescent="0.35">
      <c r="A69" s="32">
        <v>6</v>
      </c>
      <c r="B69" s="150" t="s">
        <v>76</v>
      </c>
      <c r="C69" s="32">
        <f>COUNTIFS('atm total'!C:C,B69,'atm total'!AM:AM,"CRM")</f>
        <v>14</v>
      </c>
      <c r="D69" s="32">
        <f>SUMIFS('atm total'!N:N,'atm total'!C:C,B69,'atm total'!AM:AM,"CRM")</f>
        <v>62</v>
      </c>
      <c r="E69" s="32">
        <f>SUMIFS('atm total'!O:O,'atm total'!C:C,B69,'atm total'!AM:AM,"CRM")</f>
        <v>2707</v>
      </c>
      <c r="F69" s="32">
        <f>SUMIFS('atm total'!Q:Q,'atm total'!C:C,B69,'atm total'!AM:AM,"CRM")</f>
        <v>325380</v>
      </c>
      <c r="G69" s="32">
        <v>99.2</v>
      </c>
      <c r="H69" s="33">
        <f t="shared" si="20"/>
        <v>99.168049665007075</v>
      </c>
      <c r="I69" s="33">
        <f t="shared" si="21"/>
        <v>0.83195033499293136</v>
      </c>
    </row>
    <row r="70" spans="1:9" x14ac:dyDescent="0.35">
      <c r="A70" s="32">
        <v>7</v>
      </c>
      <c r="B70" s="149" t="s">
        <v>94</v>
      </c>
      <c r="C70" s="32">
        <f>COUNTIFS('atm total'!C:C,B70,'atm total'!AM:AM,"CRM")</f>
        <v>1</v>
      </c>
      <c r="D70" s="32">
        <f>SUMIFS('atm total'!N:N,'atm total'!C:C,B70,'atm total'!AM:AM,"CRM")</f>
        <v>1</v>
      </c>
      <c r="E70" s="32">
        <f>SUMIFS('atm total'!O:O,'atm total'!C:C,B70,'atm total'!AM:AM,"CRM")</f>
        <v>70</v>
      </c>
      <c r="F70" s="32">
        <f>SUMIFS('atm total'!Q:Q,'atm total'!C:C,B70,'atm total'!AM:AM,"CRM")</f>
        <v>24480</v>
      </c>
      <c r="G70" s="32">
        <v>99.2</v>
      </c>
      <c r="H70" s="33">
        <f t="shared" si="20"/>
        <v>99.714052287581694</v>
      </c>
      <c r="I70" s="33">
        <f t="shared" si="21"/>
        <v>0.28594771241830064</v>
      </c>
    </row>
    <row r="71" spans="1:9" x14ac:dyDescent="0.35">
      <c r="A71" s="32">
        <v>8</v>
      </c>
      <c r="B71" s="149" t="s">
        <v>117</v>
      </c>
      <c r="C71" s="32">
        <f>COUNTIFS('atm total'!C:C,B71,'atm total'!AM:AM,"CRM")</f>
        <v>15</v>
      </c>
      <c r="D71" s="32">
        <f>SUMIFS('atm total'!N:N,'atm total'!C:C,B71,'atm total'!AM:AM,"CRM")</f>
        <v>50</v>
      </c>
      <c r="E71" s="32">
        <f>SUMIFS('atm total'!O:O,'atm total'!C:C,B71,'atm total'!AM:AM,"CRM")</f>
        <v>2256</v>
      </c>
      <c r="F71" s="32">
        <f>SUMIFS('atm total'!Q:Q,'atm total'!C:C,B71,'atm total'!AM:AM,"CRM")</f>
        <v>343740</v>
      </c>
      <c r="G71" s="32">
        <v>99.2</v>
      </c>
      <c r="H71" s="33">
        <f t="shared" si="20"/>
        <v>99.34368999825449</v>
      </c>
      <c r="I71" s="33">
        <f t="shared" si="21"/>
        <v>0.65631000174550536</v>
      </c>
    </row>
    <row r="72" spans="1:9" x14ac:dyDescent="0.35">
      <c r="A72" s="32">
        <v>9</v>
      </c>
      <c r="B72" s="150" t="s">
        <v>71</v>
      </c>
      <c r="C72" s="32">
        <f>COUNTIFS('atm total'!C:C,B72,'atm total'!AM:AM,"CRM")</f>
        <v>8</v>
      </c>
      <c r="D72" s="32">
        <f>SUMIFS('atm total'!N:N,'atm total'!C:C,B72,'atm total'!AM:AM,"CRM")</f>
        <v>50</v>
      </c>
      <c r="E72" s="32">
        <f>SUMIFS('atm total'!O:O,'atm total'!C:C,B72,'atm total'!AM:AM,"CRM")</f>
        <v>1999</v>
      </c>
      <c r="F72" s="32">
        <f>SUMIFS('atm total'!Q:Q,'atm total'!C:C,B72,'atm total'!AM:AM,"CRM")</f>
        <v>195840</v>
      </c>
      <c r="G72" s="32">
        <v>99.2</v>
      </c>
      <c r="H72" s="33">
        <f t="shared" si="20"/>
        <v>98.979268790849673</v>
      </c>
      <c r="I72" s="33">
        <f t="shared" si="21"/>
        <v>1.0207312091503269</v>
      </c>
    </row>
    <row r="73" spans="1:9" x14ac:dyDescent="0.35">
      <c r="A73" s="32">
        <v>10</v>
      </c>
      <c r="B73" s="150" t="s">
        <v>128</v>
      </c>
      <c r="C73" s="32">
        <f>COUNTIFS('atm total'!C:C,B73,'atm total'!AM:AM,"CRM")</f>
        <v>6</v>
      </c>
      <c r="D73" s="32">
        <f>SUMIFS('atm total'!N:N,'atm total'!C:C,B73,'atm total'!AM:AM,"CRM")</f>
        <v>40</v>
      </c>
      <c r="E73" s="32">
        <f>SUMIFS('atm total'!O:O,'atm total'!C:C,B73,'atm total'!AM:AM,"CRM")</f>
        <v>4664</v>
      </c>
      <c r="F73" s="32">
        <f>SUMIFS('atm total'!Q:Q,'atm total'!C:C,B73,'atm total'!AM:AM,"CRM")</f>
        <v>139740</v>
      </c>
      <c r="G73" s="32">
        <v>99.2</v>
      </c>
      <c r="H73" s="33">
        <f t="shared" si="20"/>
        <v>96.662372978388433</v>
      </c>
      <c r="I73" s="33">
        <f t="shared" si="21"/>
        <v>3.3376270216115644</v>
      </c>
    </row>
    <row r="74" spans="1:9" s="48" customFormat="1" x14ac:dyDescent="0.35">
      <c r="A74" s="32">
        <v>11</v>
      </c>
      <c r="B74" s="150" t="s">
        <v>567</v>
      </c>
      <c r="C74" s="32">
        <f>COUNTIFS('atm total'!C:C,B74,'atm total'!AM:AM,"CRM")</f>
        <v>5</v>
      </c>
      <c r="D74" s="32">
        <f>SUMIFS('atm total'!N:N,'atm total'!C:C,B74,'atm total'!AM:AM,"CRM")</f>
        <v>31</v>
      </c>
      <c r="E74" s="32">
        <f>SUMIFS('atm total'!O:O,'atm total'!C:C,B74,'atm total'!AM:AM,"CRM")</f>
        <v>1281</v>
      </c>
      <c r="F74" s="32">
        <f>SUMIFS('atm total'!Q:Q,'atm total'!C:C,B74,'atm total'!AM:AM,"CRM")</f>
        <v>113220</v>
      </c>
      <c r="G74" s="32">
        <v>99.2</v>
      </c>
      <c r="H74" s="33">
        <f t="shared" si="20"/>
        <v>98.868574456809753</v>
      </c>
      <c r="I74" s="33">
        <f t="shared" si="21"/>
        <v>1.1314255431902489</v>
      </c>
    </row>
    <row r="75" spans="1:9" s="48" customFormat="1" x14ac:dyDescent="0.35">
      <c r="A75" s="32">
        <v>12</v>
      </c>
      <c r="B75" s="150" t="s">
        <v>822</v>
      </c>
      <c r="C75" s="32">
        <f>COUNTIFS('atm total'!C:C,B75,'atm total'!AM:AM,"CRM")</f>
        <v>4</v>
      </c>
      <c r="D75" s="32">
        <f>SUMIFS('atm total'!N:N,'atm total'!C:C,B75,'atm total'!AM:AM,"CRM")</f>
        <v>50</v>
      </c>
      <c r="E75" s="32">
        <f>SUMIFS('atm total'!O:O,'atm total'!C:C,B75,'atm total'!AM:AM,"CRM")</f>
        <v>1436</v>
      </c>
      <c r="F75" s="32">
        <f>SUMIFS('atm total'!Q:Q,'atm total'!C:C,B75,'atm total'!AM:AM,"CRM")</f>
        <v>97920</v>
      </c>
      <c r="G75" s="32">
        <v>99.2</v>
      </c>
      <c r="H75" s="33">
        <f t="shared" ref="H75" si="22">100-I75</f>
        <v>98.533496732026137</v>
      </c>
      <c r="I75" s="33">
        <f t="shared" ref="I75" si="23">(E75/F75)*100</f>
        <v>1.4665032679738561</v>
      </c>
    </row>
    <row r="76" spans="1:9" s="48" customFormat="1" x14ac:dyDescent="0.35">
      <c r="A76" s="32">
        <v>13</v>
      </c>
      <c r="B76" s="149" t="s">
        <v>30185</v>
      </c>
      <c r="C76" s="32">
        <f>COUNTIFS('atm total'!C:C,B76,'atm total'!AM:AM,"CRM")</f>
        <v>2</v>
      </c>
      <c r="D76" s="32">
        <f>SUMIFS('atm total'!N:N,'atm total'!C:C,B76,'atm total'!AM:AM,"CRM")</f>
        <v>5</v>
      </c>
      <c r="E76" s="32">
        <f>SUMIFS('atm total'!O:O,'atm total'!C:C,B76,'atm total'!AM:AM,"CRM")</f>
        <v>227</v>
      </c>
      <c r="F76" s="32">
        <f>SUMIFS('atm total'!Q:Q,'atm total'!C:C,B76,'atm total'!AM:AM,"CRM")</f>
        <v>48960</v>
      </c>
      <c r="G76" s="32">
        <v>99.2</v>
      </c>
      <c r="H76" s="33">
        <f t="shared" ref="H76" si="24">100-I76</f>
        <v>99.536356209150327</v>
      </c>
      <c r="I76" s="33">
        <f t="shared" ref="I76" si="25">(E76/F76)*100</f>
        <v>0.46364379084967322</v>
      </c>
    </row>
    <row r="77" spans="1:9" s="48" customFormat="1" x14ac:dyDescent="0.35">
      <c r="A77" s="32">
        <v>14</v>
      </c>
      <c r="B77" s="150" t="s">
        <v>1517</v>
      </c>
      <c r="C77" s="32">
        <f>COUNTIFS('atm total'!C:C,B77,'atm total'!AM:AM,"CRM")</f>
        <v>2</v>
      </c>
      <c r="D77" s="32">
        <f>SUMIFS('atm total'!N:N,'atm total'!C:C,B77,'atm total'!AM:AM,"CRM")</f>
        <v>9</v>
      </c>
      <c r="E77" s="32">
        <f>SUMIFS('atm total'!O:O,'atm total'!C:C,B77,'atm total'!AM:AM,"CRM")</f>
        <v>532</v>
      </c>
      <c r="F77" s="32">
        <f>SUMIFS('atm total'!Q:Q,'atm total'!C:C,B77,'atm total'!AM:AM,"CRM")</f>
        <v>48960</v>
      </c>
      <c r="G77" s="32">
        <v>99.2</v>
      </c>
      <c r="H77" s="33">
        <f t="shared" ref="H77" si="26">100-I77</f>
        <v>98.91339869281046</v>
      </c>
      <c r="I77" s="33">
        <f t="shared" ref="I77" si="27">(E77/F77)*100</f>
        <v>1.0866013071895424</v>
      </c>
    </row>
    <row r="78" spans="1:9" x14ac:dyDescent="0.35">
      <c r="A78" s="32">
        <v>15</v>
      </c>
      <c r="B78" s="149" t="s">
        <v>100</v>
      </c>
      <c r="C78" s="32">
        <f>COUNTIFS('atm total'!C:C,B78,'atm total'!AM:AM,"CRM")</f>
        <v>16</v>
      </c>
      <c r="D78" s="32">
        <f>SUMIFS('atm total'!N:N,'atm total'!C:C,B78,'atm total'!AM:AM,"CRM")</f>
        <v>66</v>
      </c>
      <c r="E78" s="32">
        <f>SUMIFS('atm total'!O:O,'atm total'!C:C,B78,'atm total'!AM:AM,"CRM")</f>
        <v>2257</v>
      </c>
      <c r="F78" s="32">
        <f>SUMIFS('atm total'!Q:Q,'atm total'!C:C,B78,'atm total'!AM:AM,"CRM")</f>
        <v>359040</v>
      </c>
      <c r="G78" s="32">
        <v>99.2</v>
      </c>
      <c r="H78" s="33">
        <f t="shared" si="20"/>
        <v>99.37137923351159</v>
      </c>
      <c r="I78" s="33">
        <f t="shared" si="21"/>
        <v>0.62862076648841358</v>
      </c>
    </row>
    <row r="79" spans="1:9" x14ac:dyDescent="0.35">
      <c r="A79" s="32">
        <v>16</v>
      </c>
      <c r="B79" s="149" t="s">
        <v>81</v>
      </c>
      <c r="C79" s="32">
        <f>COUNTIFS('atm total'!C:C,B79,'atm total'!AM:AM,"CRM")</f>
        <v>11</v>
      </c>
      <c r="D79" s="32">
        <f>SUMIFS('atm total'!N:N,'atm total'!C:C,B79,'atm total'!AM:AM,"CRM")</f>
        <v>42</v>
      </c>
      <c r="E79" s="32">
        <f>SUMIFS('atm total'!O:O,'atm total'!C:C,B79,'atm total'!AM:AM,"CRM")</f>
        <v>1545</v>
      </c>
      <c r="F79" s="32">
        <f>SUMIFS('atm total'!Q:Q,'atm total'!C:C,B79,'atm total'!AM:AM,"CRM")</f>
        <v>258060</v>
      </c>
      <c r="G79" s="32">
        <v>99.2</v>
      </c>
      <c r="H79" s="33">
        <f t="shared" si="20"/>
        <v>99.401302022785401</v>
      </c>
      <c r="I79" s="33">
        <f t="shared" si="21"/>
        <v>0.59869797721460127</v>
      </c>
    </row>
    <row r="80" spans="1:9" x14ac:dyDescent="0.35">
      <c r="A80" s="32">
        <v>17</v>
      </c>
      <c r="B80" s="149" t="s">
        <v>66</v>
      </c>
      <c r="C80" s="32">
        <f>COUNTIFS('atm total'!C:C,B80,'atm total'!AM:AM,"CRM")</f>
        <v>13</v>
      </c>
      <c r="D80" s="32">
        <f>SUMIFS('atm total'!N:N,'atm total'!C:C,B80,'atm total'!AM:AM,"CRM")</f>
        <v>42</v>
      </c>
      <c r="E80" s="32">
        <f>SUMIFS('atm total'!O:O,'atm total'!C:C,B80,'atm total'!AM:AM,"CRM")</f>
        <v>1723</v>
      </c>
      <c r="F80" s="32">
        <f>SUMIFS('atm total'!Q:Q,'atm total'!C:C,B80,'atm total'!AM:AM,"CRM")</f>
        <v>309060</v>
      </c>
      <c r="G80" s="32">
        <v>99.2</v>
      </c>
      <c r="H80" s="33">
        <f t="shared" si="20"/>
        <v>99.442503073836789</v>
      </c>
      <c r="I80" s="33">
        <f t="shared" si="21"/>
        <v>0.55749692616320456</v>
      </c>
    </row>
    <row r="81" spans="1:9" x14ac:dyDescent="0.35">
      <c r="A81" s="32">
        <v>18</v>
      </c>
      <c r="B81" s="150" t="s">
        <v>135</v>
      </c>
      <c r="C81" s="32">
        <f>COUNTIFS('atm total'!C:C,B81,'atm total'!AM:AM,"CRM")</f>
        <v>2</v>
      </c>
      <c r="D81" s="32">
        <f>SUMIFS('atm total'!N:N,'atm total'!C:C,B81,'atm total'!AM:AM,"CRM")</f>
        <v>2</v>
      </c>
      <c r="E81" s="32">
        <f>SUMIFS('atm total'!O:O,'atm total'!C:C,B81,'atm total'!AM:AM,"CRM")</f>
        <v>783</v>
      </c>
      <c r="F81" s="32">
        <f>SUMIFS('atm total'!Q:Q,'atm total'!C:C,B81,'atm total'!AM:AM,"CRM")</f>
        <v>48960</v>
      </c>
      <c r="G81" s="32">
        <v>99.2</v>
      </c>
      <c r="H81" s="33">
        <f t="shared" si="20"/>
        <v>98.400735294117652</v>
      </c>
      <c r="I81" s="33">
        <f t="shared" si="21"/>
        <v>1.5992647058823528</v>
      </c>
    </row>
    <row r="82" spans="1:9" x14ac:dyDescent="0.35">
      <c r="A82" s="32">
        <v>19</v>
      </c>
      <c r="B82" s="149" t="s">
        <v>111</v>
      </c>
      <c r="C82" s="32">
        <f>COUNTIFS('atm total'!C:C,B82,'atm total'!AM:AM,"CRM")</f>
        <v>8</v>
      </c>
      <c r="D82" s="32">
        <f>SUMIFS('atm total'!N:N,'atm total'!C:C,B82,'atm total'!AM:AM,"CRM")</f>
        <v>7</v>
      </c>
      <c r="E82" s="32">
        <f>SUMIFS('atm total'!O:O,'atm total'!C:C,B82,'atm total'!AM:AM,"CRM")</f>
        <v>1499</v>
      </c>
      <c r="F82" s="32">
        <f>SUMIFS('atm total'!Q:Q,'atm total'!C:C,B82,'atm total'!AM:AM,"CRM")</f>
        <v>187680</v>
      </c>
      <c r="G82" s="32">
        <v>99.2</v>
      </c>
      <c r="H82" s="33">
        <f t="shared" si="20"/>
        <v>99.201300085251489</v>
      </c>
      <c r="I82" s="33">
        <f t="shared" si="21"/>
        <v>0.7986999147485081</v>
      </c>
    </row>
    <row r="83" spans="1:9" x14ac:dyDescent="0.35">
      <c r="B83" s="3"/>
      <c r="C83" s="4"/>
      <c r="D83" s="4"/>
      <c r="E83" s="4"/>
      <c r="F83" s="4"/>
      <c r="G83" s="4"/>
      <c r="H83" s="5"/>
      <c r="I83" s="5"/>
    </row>
    <row r="84" spans="1:9" x14ac:dyDescent="0.35">
      <c r="B84" s="28" t="s">
        <v>33</v>
      </c>
      <c r="C84" s="29">
        <f>SUM(C64:C82)</f>
        <v>162</v>
      </c>
      <c r="D84" s="29">
        <f>SUM(D64:D82)</f>
        <v>658</v>
      </c>
      <c r="E84" s="29">
        <f>SUM(E64:E82)</f>
        <v>30752</v>
      </c>
      <c r="F84" s="29">
        <f>SUM(F64:F82)</f>
        <v>3794400</v>
      </c>
      <c r="G84" s="29">
        <v>99.2</v>
      </c>
      <c r="H84" s="30">
        <f>100-I84</f>
        <v>99.189542483660134</v>
      </c>
      <c r="I84" s="30">
        <f>(E84/F84)*100</f>
        <v>0.81045751633986929</v>
      </c>
    </row>
    <row r="86" spans="1:9" ht="21" x14ac:dyDescent="0.35">
      <c r="A86" s="202" t="s">
        <v>30409</v>
      </c>
      <c r="B86" s="202"/>
      <c r="C86" s="202"/>
      <c r="D86" s="202"/>
      <c r="E86" s="202"/>
      <c r="F86" s="202"/>
      <c r="G86" s="202"/>
      <c r="H86" s="202"/>
      <c r="I86" s="202"/>
    </row>
    <row r="88" spans="1:9" x14ac:dyDescent="0.35">
      <c r="A88" s="24" t="s">
        <v>26</v>
      </c>
      <c r="B88" s="24" t="s">
        <v>34</v>
      </c>
      <c r="C88" s="24" t="s">
        <v>36</v>
      </c>
      <c r="D88" s="24" t="s">
        <v>27</v>
      </c>
      <c r="E88" s="24" t="s">
        <v>28</v>
      </c>
      <c r="F88" s="24" t="s">
        <v>29</v>
      </c>
      <c r="G88" s="24" t="s">
        <v>30</v>
      </c>
      <c r="H88" s="24" t="s">
        <v>31</v>
      </c>
      <c r="I88" s="24" t="s">
        <v>32</v>
      </c>
    </row>
    <row r="89" spans="1:9" x14ac:dyDescent="0.35">
      <c r="A89" s="32">
        <v>1</v>
      </c>
      <c r="B89" s="149" t="s">
        <v>237</v>
      </c>
      <c r="C89" s="32">
        <f>COUNTIFS('atm total'!C:C,B89,'atm total'!I:I,"ATMS")</f>
        <v>3</v>
      </c>
      <c r="D89" s="32">
        <f>SUMIFS('atm total'!N:N,'atm total'!C:C,B89,'atm total'!I:I,"ATMS")</f>
        <v>0</v>
      </c>
      <c r="E89" s="32">
        <f>SUMIFS('atm total'!O:O,'atm total'!C:C,B89,'atm total'!I:I,"ATMS")</f>
        <v>0</v>
      </c>
      <c r="F89" s="32">
        <f>SUMIFS('atm total'!Q:Q,'atm total'!C:C,B89,'atm total'!I:I,"ATMS")</f>
        <v>73440</v>
      </c>
      <c r="G89" s="32">
        <v>99.75</v>
      </c>
      <c r="H89" s="33">
        <f>100-I89</f>
        <v>100</v>
      </c>
      <c r="I89" s="33">
        <f>(E89/F89)*100</f>
        <v>0</v>
      </c>
    </row>
    <row r="90" spans="1:9" x14ac:dyDescent="0.35">
      <c r="A90" s="32">
        <v>2</v>
      </c>
      <c r="B90" s="149" t="s">
        <v>86</v>
      </c>
      <c r="C90" s="32">
        <f>COUNTIFS('atm total'!C:C,B90,'atm total'!I:I,"ATMS")</f>
        <v>7</v>
      </c>
      <c r="D90" s="32">
        <f>SUMIFS('atm total'!N:N,'atm total'!C:C,B90,'atm total'!I:I,"ATMS")</f>
        <v>2</v>
      </c>
      <c r="E90" s="32">
        <f>SUMIFS('atm total'!O:O,'atm total'!C:C,B90,'atm total'!I:I,"ATMS")</f>
        <v>130</v>
      </c>
      <c r="F90" s="32">
        <f>SUMIFS('atm total'!Q:Q,'atm total'!C:C,B90,'atm total'!I:I,"ATMS")</f>
        <v>146880</v>
      </c>
      <c r="G90" s="32">
        <v>99.75</v>
      </c>
      <c r="H90" s="33">
        <f t="shared" ref="H90:H106" si="28">100-I90</f>
        <v>99.911492374727672</v>
      </c>
      <c r="I90" s="33">
        <f t="shared" ref="I90:I106" si="29">(E90/F90)*100</f>
        <v>8.850762527233115E-2</v>
      </c>
    </row>
    <row r="91" spans="1:9" x14ac:dyDescent="0.35">
      <c r="A91" s="32">
        <v>3</v>
      </c>
      <c r="B91" s="149" t="s">
        <v>102</v>
      </c>
      <c r="C91" s="32">
        <f>COUNTIFS('atm total'!C:C,B91,'atm total'!I:I,"ATMS")</f>
        <v>27</v>
      </c>
      <c r="D91" s="32">
        <f>SUMIFS('atm total'!N:N,'atm total'!C:C,B91,'atm total'!I:I,"ATMS")</f>
        <v>16</v>
      </c>
      <c r="E91" s="32">
        <f>SUMIFS('atm total'!O:O,'atm total'!C:C,B91,'atm total'!I:I,"ATMS")</f>
        <v>857</v>
      </c>
      <c r="F91" s="32">
        <f>SUMIFS('atm total'!Q:Q,'atm total'!C:C,B91,'atm total'!I:I,"ATMS")</f>
        <v>642600</v>
      </c>
      <c r="G91" s="32">
        <v>99.75</v>
      </c>
      <c r="H91" s="33">
        <f t="shared" si="28"/>
        <v>99.866635543106128</v>
      </c>
      <c r="I91" s="33">
        <f t="shared" si="29"/>
        <v>0.13336445689386867</v>
      </c>
    </row>
    <row r="92" spans="1:9" x14ac:dyDescent="0.35">
      <c r="A92" s="32">
        <v>4</v>
      </c>
      <c r="B92" s="151" t="s">
        <v>92</v>
      </c>
      <c r="C92" s="32">
        <f>COUNTIFS('atm total'!C:C,B92,'atm total'!I:I,"ATMS")</f>
        <v>30</v>
      </c>
      <c r="D92" s="32">
        <f>SUMIFS('atm total'!N:N,'atm total'!C:C,B92,'atm total'!I:I,"ATMS")</f>
        <v>13</v>
      </c>
      <c r="E92" s="32">
        <f>SUMIFS('atm total'!O:O,'atm total'!C:C,B92,'atm total'!I:I,"ATMS")</f>
        <v>573</v>
      </c>
      <c r="F92" s="32">
        <f>SUMIFS('atm total'!Q:Q,'atm total'!C:C,B92,'atm total'!I:I,"ATMS")</f>
        <v>670140</v>
      </c>
      <c r="G92" s="32">
        <v>99.75</v>
      </c>
      <c r="H92" s="33">
        <f t="shared" si="28"/>
        <v>99.914495478556717</v>
      </c>
      <c r="I92" s="33">
        <f t="shared" si="29"/>
        <v>8.550452144328051E-2</v>
      </c>
    </row>
    <row r="93" spans="1:9" x14ac:dyDescent="0.35">
      <c r="A93" s="32">
        <v>5</v>
      </c>
      <c r="B93" s="149" t="s">
        <v>78</v>
      </c>
      <c r="C93" s="32">
        <f>COUNTIFS('atm total'!C:C,B93,'atm total'!I:I,"ATMS")</f>
        <v>28</v>
      </c>
      <c r="D93" s="32">
        <f>SUMIFS('atm total'!N:N,'atm total'!C:C,B93,'atm total'!I:I,"ATMS")</f>
        <v>25</v>
      </c>
      <c r="E93" s="32">
        <f>SUMIFS('atm total'!O:O,'atm total'!C:C,B93,'atm total'!I:I,"ATMS")</f>
        <v>1164</v>
      </c>
      <c r="F93" s="32">
        <f>SUMIFS('atm total'!Q:Q,'atm total'!C:C,B93,'atm total'!I:I,"ATMS")</f>
        <v>606900</v>
      </c>
      <c r="G93" s="32">
        <v>99.75</v>
      </c>
      <c r="H93" s="33">
        <f t="shared" si="28"/>
        <v>99.80820563519525</v>
      </c>
      <c r="I93" s="33">
        <f t="shared" si="29"/>
        <v>0.19179436480474543</v>
      </c>
    </row>
    <row r="94" spans="1:9" x14ac:dyDescent="0.35">
      <c r="A94" s="32">
        <v>6</v>
      </c>
      <c r="B94" s="150" t="s">
        <v>76</v>
      </c>
      <c r="C94" s="32">
        <f>COUNTIFS('atm total'!C:C,B94,'atm total'!I:I,"ATMS")</f>
        <v>39</v>
      </c>
      <c r="D94" s="32">
        <f>SUMIFS('atm total'!N:N,'atm total'!C:C,B94,'atm total'!I:I,"ATMS")</f>
        <v>50</v>
      </c>
      <c r="E94" s="32">
        <f>SUMIFS('atm total'!O:O,'atm total'!C:C,B94,'atm total'!I:I,"ATMS")</f>
        <v>3535</v>
      </c>
      <c r="F94" s="32">
        <f>SUMIFS('atm total'!Q:Q,'atm total'!C:C,B94,'atm total'!I:I,"ATMS")</f>
        <v>831300</v>
      </c>
      <c r="G94" s="32">
        <v>99.75</v>
      </c>
      <c r="H94" s="33">
        <f t="shared" si="28"/>
        <v>99.574762420305547</v>
      </c>
      <c r="I94" s="33">
        <f t="shared" si="29"/>
        <v>0.42523757969445442</v>
      </c>
    </row>
    <row r="95" spans="1:9" x14ac:dyDescent="0.35">
      <c r="A95" s="32">
        <v>7</v>
      </c>
      <c r="B95" s="149" t="s">
        <v>1517</v>
      </c>
      <c r="C95" s="32">
        <f>COUNTIFS('atm total'!C:C,B95,'atm total'!I:I,"ATMS")</f>
        <v>1</v>
      </c>
      <c r="D95" s="32">
        <f>SUMIFS('atm total'!N:N,'atm total'!C:C,B95,'atm total'!I:I,"ATMS")</f>
        <v>0</v>
      </c>
      <c r="E95" s="32">
        <f>SUMIFS('atm total'!O:O,'atm total'!C:C,B95,'atm total'!I:I,"ATMS")</f>
        <v>0</v>
      </c>
      <c r="F95" s="32">
        <f>SUMIFS('atm total'!Q:Q,'atm total'!C:C,B95,'atm total'!I:I,"ATMS")</f>
        <v>24480</v>
      </c>
      <c r="G95" s="32">
        <v>99.75</v>
      </c>
      <c r="H95" s="33">
        <f t="shared" si="28"/>
        <v>100</v>
      </c>
      <c r="I95" s="33">
        <f t="shared" si="29"/>
        <v>0</v>
      </c>
    </row>
    <row r="96" spans="1:9" x14ac:dyDescent="0.35">
      <c r="A96" s="32">
        <v>8</v>
      </c>
      <c r="B96" s="151" t="s">
        <v>117</v>
      </c>
      <c r="C96" s="32">
        <f>COUNTIFS('atm total'!C:C,B96,'atm total'!I:I,"ATMS")</f>
        <v>19</v>
      </c>
      <c r="D96" s="32">
        <f>SUMIFS('atm total'!N:N,'atm total'!C:C,B96,'atm total'!I:I,"ATMS")</f>
        <v>8</v>
      </c>
      <c r="E96" s="32">
        <f>SUMIFS('atm total'!O:O,'atm total'!C:C,B96,'atm total'!I:I,"ATMS")</f>
        <v>356</v>
      </c>
      <c r="F96" s="32">
        <f>SUMIFS('atm total'!Q:Q,'atm total'!C:C,B96,'atm total'!I:I,"ATMS")</f>
        <v>446760</v>
      </c>
      <c r="G96" s="32">
        <v>99.75</v>
      </c>
      <c r="H96" s="33">
        <f t="shared" si="28"/>
        <v>99.920315158026682</v>
      </c>
      <c r="I96" s="33">
        <f t="shared" si="29"/>
        <v>7.9684841973319015E-2</v>
      </c>
    </row>
    <row r="97" spans="1:9" x14ac:dyDescent="0.35">
      <c r="A97" s="32">
        <v>9</v>
      </c>
      <c r="B97" s="150" t="s">
        <v>71</v>
      </c>
      <c r="C97" s="32">
        <f>COUNTIFS('atm total'!C:C,B97,'atm total'!I:I,"ATMS")</f>
        <v>12</v>
      </c>
      <c r="D97" s="32">
        <f>SUMIFS('atm total'!N:N,'atm total'!C:C,B97,'atm total'!I:I,"ATMS")</f>
        <v>10</v>
      </c>
      <c r="E97" s="32">
        <f>SUMIFS('atm total'!O:O,'atm total'!C:C,B97,'atm total'!I:I,"ATMS")</f>
        <v>423</v>
      </c>
      <c r="F97" s="32">
        <f>SUMIFS('atm total'!Q:Q,'atm total'!C:C,B97,'atm total'!I:I,"ATMS")</f>
        <v>262260</v>
      </c>
      <c r="G97" s="32">
        <v>99.75</v>
      </c>
      <c r="H97" s="33">
        <f t="shared" si="28"/>
        <v>99.838709677419359</v>
      </c>
      <c r="I97" s="33">
        <f t="shared" si="29"/>
        <v>0.16129032258064516</v>
      </c>
    </row>
    <row r="98" spans="1:9" x14ac:dyDescent="0.35">
      <c r="A98" s="32">
        <v>10</v>
      </c>
      <c r="B98" s="149" t="s">
        <v>128</v>
      </c>
      <c r="C98" s="32">
        <f>COUNTIFS('atm total'!C:C,B98,'atm total'!I:I,"ATMS")</f>
        <v>5</v>
      </c>
      <c r="D98" s="32">
        <f>SUMIFS('atm total'!N:N,'atm total'!C:C,B98,'atm total'!I:I,"ATMS")</f>
        <v>6</v>
      </c>
      <c r="E98" s="32">
        <f>SUMIFS('atm total'!O:O,'atm total'!C:C,B98,'atm total'!I:I,"ATMS")</f>
        <v>229</v>
      </c>
      <c r="F98" s="32">
        <f>SUMIFS('atm total'!Q:Q,'atm total'!C:C,B98,'atm total'!I:I,"ATMS")</f>
        <v>117300</v>
      </c>
      <c r="G98" s="32">
        <v>99.75</v>
      </c>
      <c r="H98" s="69">
        <f t="shared" si="28"/>
        <v>99.804774083546462</v>
      </c>
      <c r="I98" s="33">
        <f t="shared" si="29"/>
        <v>0.19522591645353793</v>
      </c>
    </row>
    <row r="99" spans="1:9" x14ac:dyDescent="0.35">
      <c r="A99" s="32">
        <v>11</v>
      </c>
      <c r="B99" s="150" t="s">
        <v>567</v>
      </c>
      <c r="C99" s="32">
        <f>COUNTIFS('atm total'!C:C,B99,'atm total'!I:I,"ATMS")</f>
        <v>8</v>
      </c>
      <c r="D99" s="32">
        <f>SUMIFS('atm total'!N:N,'atm total'!C:C,B99,'atm total'!I:I,"ATMS")</f>
        <v>5</v>
      </c>
      <c r="E99" s="32">
        <f>SUMIFS('atm total'!O:O,'atm total'!C:C,B99,'atm total'!I:I,"ATMS")</f>
        <v>288</v>
      </c>
      <c r="F99" s="32">
        <f>SUMIFS('atm total'!Q:Q,'atm total'!C:C,B99,'atm total'!I:I,"ATMS")</f>
        <v>188700</v>
      </c>
      <c r="G99" s="32">
        <v>99.75</v>
      </c>
      <c r="H99" s="69">
        <f t="shared" ref="H99" si="30">100-I99</f>
        <v>99.847376788553262</v>
      </c>
      <c r="I99" s="33">
        <f t="shared" ref="I99" si="31">(E99/F99)*100</f>
        <v>0.15262321144674088</v>
      </c>
    </row>
    <row r="100" spans="1:9" x14ac:dyDescent="0.35">
      <c r="A100" s="32">
        <v>12</v>
      </c>
      <c r="B100" s="149" t="s">
        <v>822</v>
      </c>
      <c r="C100" s="32">
        <f>COUNTIFS('atm total'!C:C,B100,'atm total'!I:I,"ATMS")</f>
        <v>6</v>
      </c>
      <c r="D100" s="32">
        <f>SUMIFS('atm total'!N:N,'atm total'!C:C,B100,'atm total'!I:I,"ATMS")</f>
        <v>4</v>
      </c>
      <c r="E100" s="32">
        <f>SUMIFS('atm total'!O:O,'atm total'!C:C,B100,'atm total'!I:I,"ATMS")</f>
        <v>112</v>
      </c>
      <c r="F100" s="32">
        <f>SUMIFS('atm total'!Q:Q,'atm total'!C:C,B100,'atm total'!I:I,"ATMS")</f>
        <v>128520</v>
      </c>
      <c r="G100" s="32">
        <v>99.75</v>
      </c>
      <c r="H100" s="69">
        <f t="shared" ref="H100" si="32">100-I100</f>
        <v>99.912854030501094</v>
      </c>
      <c r="I100" s="33">
        <f t="shared" ref="I100" si="33">(E100/F100)*100</f>
        <v>8.7145969498910666E-2</v>
      </c>
    </row>
    <row r="101" spans="1:9" x14ac:dyDescent="0.35">
      <c r="A101" s="32">
        <v>13</v>
      </c>
      <c r="B101" s="169" t="s">
        <v>30185</v>
      </c>
      <c r="C101" s="32">
        <f>COUNTIFS('atm total'!C:C,B101,'atm total'!I:I,"ATMS")</f>
        <v>18</v>
      </c>
      <c r="D101" s="32">
        <f>SUMIFS('atm total'!N:N,'atm total'!C:C,B101,'atm total'!I:I,"ATMS")</f>
        <v>11</v>
      </c>
      <c r="E101" s="32">
        <f>SUMIFS('atm total'!O:O,'atm total'!C:C,B101,'atm total'!I:I,"ATMS")</f>
        <v>606</v>
      </c>
      <c r="F101" s="32">
        <f>SUMIFS('atm total'!Q:Q,'atm total'!C:C,B101,'atm total'!I:I,"ATMS")</f>
        <v>440640</v>
      </c>
      <c r="G101" s="32">
        <v>99.75</v>
      </c>
      <c r="H101" s="69">
        <f t="shared" ref="H101" si="34">100-I101</f>
        <v>99.862472766884537</v>
      </c>
      <c r="I101" s="33">
        <f t="shared" ref="I101" si="35">(E101/F101)*100</f>
        <v>0.13752723311546841</v>
      </c>
    </row>
    <row r="102" spans="1:9" x14ac:dyDescent="0.35">
      <c r="A102" s="32">
        <v>14</v>
      </c>
      <c r="B102" s="149" t="s">
        <v>100</v>
      </c>
      <c r="C102" s="32">
        <f>COUNTIFS('atm total'!C:C,B102,'atm total'!I:I,"ATMS")</f>
        <v>25</v>
      </c>
      <c r="D102" s="32">
        <f>SUMIFS('atm total'!N:N,'atm total'!C:C,B102,'atm total'!I:I,"ATMS")</f>
        <v>21</v>
      </c>
      <c r="E102" s="32">
        <f>SUMIFS('atm total'!O:O,'atm total'!C:C,B102,'atm total'!I:I,"ATMS")</f>
        <v>897</v>
      </c>
      <c r="F102" s="32">
        <f>SUMIFS('atm total'!Q:Q,'atm total'!C:C,B102,'atm total'!I:I,"ATMS")</f>
        <v>532320</v>
      </c>
      <c r="G102" s="32">
        <v>99.75</v>
      </c>
      <c r="H102" s="33">
        <f t="shared" si="28"/>
        <v>99.831492335437332</v>
      </c>
      <c r="I102" s="33">
        <f t="shared" si="29"/>
        <v>0.16850766456266908</v>
      </c>
    </row>
    <row r="103" spans="1:9" x14ac:dyDescent="0.35">
      <c r="A103" s="32">
        <v>15</v>
      </c>
      <c r="B103" s="149" t="s">
        <v>81</v>
      </c>
      <c r="C103" s="32">
        <f>COUNTIFS('atm total'!C:C,B103,'atm total'!I:I,"ATMS")</f>
        <v>9</v>
      </c>
      <c r="D103" s="32">
        <f>SUMIFS('atm total'!N:N,'atm total'!C:C,B103,'atm total'!I:I,"ATMS")</f>
        <v>8</v>
      </c>
      <c r="E103" s="32">
        <f>SUMIFS('atm total'!O:O,'atm total'!C:C,B103,'atm total'!I:I,"ATMS")</f>
        <v>220</v>
      </c>
      <c r="F103" s="32">
        <f>SUMIFS('atm total'!Q:Q,'atm total'!C:C,B103,'atm total'!I:I,"ATMS")</f>
        <v>193800</v>
      </c>
      <c r="G103" s="32">
        <v>99.75</v>
      </c>
      <c r="H103" s="33">
        <f t="shared" si="28"/>
        <v>99.886480908152734</v>
      </c>
      <c r="I103" s="33">
        <f t="shared" si="29"/>
        <v>0.11351909184726522</v>
      </c>
    </row>
    <row r="104" spans="1:9" x14ac:dyDescent="0.35">
      <c r="A104" s="32">
        <v>16</v>
      </c>
      <c r="B104" s="149" t="s">
        <v>66</v>
      </c>
      <c r="C104" s="32">
        <f>COUNTIFS('atm total'!C:C,B104,'atm total'!I:I,"ATMS")</f>
        <v>37</v>
      </c>
      <c r="D104" s="32">
        <f>SUMIFS('atm total'!N:N,'atm total'!C:C,B104,'atm total'!I:I,"ATMS")</f>
        <v>33</v>
      </c>
      <c r="E104" s="32">
        <f>SUMIFS('atm total'!O:O,'atm total'!C:C,B104,'atm total'!I:I,"ATMS")</f>
        <v>1475</v>
      </c>
      <c r="F104" s="32">
        <f>SUMIFS('atm total'!Q:Q,'atm total'!C:C,B104,'atm total'!I:I,"ATMS")</f>
        <v>778500</v>
      </c>
      <c r="G104" s="32">
        <v>99.75</v>
      </c>
      <c r="H104" s="33">
        <f t="shared" si="28"/>
        <v>99.810533076429024</v>
      </c>
      <c r="I104" s="33">
        <f t="shared" si="29"/>
        <v>0.18946692357096981</v>
      </c>
    </row>
    <row r="105" spans="1:9" x14ac:dyDescent="0.35">
      <c r="A105" s="32">
        <v>17</v>
      </c>
      <c r="B105" s="150" t="s">
        <v>135</v>
      </c>
      <c r="C105" s="32">
        <f>COUNTIFS('atm total'!C:C,B105,'atm total'!I:I,"ATMS")</f>
        <v>2</v>
      </c>
      <c r="D105" s="32">
        <f>SUMIFS('atm total'!N:N,'atm total'!C:C,B105,'atm total'!I:I,"ATMS")</f>
        <v>0</v>
      </c>
      <c r="E105" s="32">
        <f>SUMIFS('atm total'!O:O,'atm total'!C:C,B105,'atm total'!I:I,"ATMS")</f>
        <v>0</v>
      </c>
      <c r="F105" s="32">
        <f>SUMIFS('atm total'!Q:Q,'atm total'!C:C,B105,'atm total'!I:I,"ATMS")</f>
        <v>48960</v>
      </c>
      <c r="G105" s="32">
        <v>99.75</v>
      </c>
      <c r="H105" s="33">
        <f t="shared" si="28"/>
        <v>100</v>
      </c>
      <c r="I105" s="33">
        <f t="shared" si="29"/>
        <v>0</v>
      </c>
    </row>
    <row r="106" spans="1:9" x14ac:dyDescent="0.35">
      <c r="A106" s="32">
        <v>18</v>
      </c>
      <c r="B106" s="149" t="s">
        <v>111</v>
      </c>
      <c r="C106" s="32">
        <f>COUNTIFS('atm total'!C:C,B106,'atm total'!I:I,"ATMS")</f>
        <v>7</v>
      </c>
      <c r="D106" s="32">
        <f>SUMIFS('atm total'!N:N,'atm total'!C:C,B106,'atm total'!I:I,"ATMS")</f>
        <v>1</v>
      </c>
      <c r="E106" s="32">
        <f>SUMIFS('atm total'!O:O,'atm total'!C:C,B106,'atm total'!I:I,"ATMS")</f>
        <v>18</v>
      </c>
      <c r="F106" s="32">
        <f>SUMIFS('atm total'!Q:Q,'atm total'!C:C,B106,'atm total'!I:I,"ATMS")</f>
        <v>171360</v>
      </c>
      <c r="G106" s="32">
        <v>99.75</v>
      </c>
      <c r="H106" s="33">
        <f t="shared" si="28"/>
        <v>99.989495798319325</v>
      </c>
      <c r="I106" s="33">
        <f t="shared" si="29"/>
        <v>1.050420168067227E-2</v>
      </c>
    </row>
    <row r="107" spans="1:9" x14ac:dyDescent="0.35">
      <c r="B107" s="3"/>
      <c r="C107" s="4"/>
      <c r="D107" s="4"/>
      <c r="E107" s="4"/>
      <c r="F107" s="4"/>
      <c r="G107" s="4"/>
      <c r="H107" s="5"/>
      <c r="I107" s="5"/>
    </row>
    <row r="108" spans="1:9" x14ac:dyDescent="0.35">
      <c r="B108" s="28" t="s">
        <v>33</v>
      </c>
      <c r="C108" s="29">
        <f>SUM(C89:C106)</f>
        <v>283</v>
      </c>
      <c r="D108" s="29">
        <f>SUM(D89:D106)</f>
        <v>213</v>
      </c>
      <c r="E108" s="29">
        <f>SUM(E89:E106)</f>
        <v>10883</v>
      </c>
      <c r="F108" s="29">
        <f>SUM(F89:F106)</f>
        <v>6304860</v>
      </c>
      <c r="G108" s="29">
        <v>99.75</v>
      </c>
      <c r="H108" s="30">
        <f>100-I108</f>
        <v>99.827387126756179</v>
      </c>
      <c r="I108" s="30">
        <f>(E108/F108)*100</f>
        <v>0.17261287324381508</v>
      </c>
    </row>
    <row r="111" spans="1:9" ht="21" x14ac:dyDescent="0.35">
      <c r="B111" s="202" t="s">
        <v>30410</v>
      </c>
      <c r="C111" s="202"/>
      <c r="D111" s="202"/>
      <c r="E111" s="202"/>
      <c r="F111" s="202"/>
      <c r="G111" s="202"/>
      <c r="H111" s="202"/>
      <c r="I111" s="202"/>
    </row>
    <row r="113" spans="1:9" x14ac:dyDescent="0.35">
      <c r="A113" s="24" t="s">
        <v>26</v>
      </c>
      <c r="B113" s="24" t="s">
        <v>564</v>
      </c>
      <c r="C113" s="24" t="s">
        <v>40</v>
      </c>
      <c r="D113" s="24" t="s">
        <v>27</v>
      </c>
      <c r="E113" s="24" t="s">
        <v>28</v>
      </c>
      <c r="F113" s="24" t="s">
        <v>29</v>
      </c>
      <c r="G113" s="24" t="s">
        <v>30</v>
      </c>
      <c r="H113" s="24" t="s">
        <v>31</v>
      </c>
      <c r="I113" s="24" t="s">
        <v>32</v>
      </c>
    </row>
    <row r="114" spans="1:9" x14ac:dyDescent="0.35">
      <c r="A114" s="32">
        <v>1</v>
      </c>
      <c r="B114" s="27" t="s">
        <v>70</v>
      </c>
      <c r="C114" s="32">
        <f>COUNTIFS('atm total'!AL:AL,B114,'atm total'!AM:AM,"ATM")</f>
        <v>240</v>
      </c>
      <c r="D114" s="32">
        <f>SUMIFS('atm total'!N:N,'atm total'!AL:AL,B114,'atm total'!AM:AM,"ATM")</f>
        <v>190</v>
      </c>
      <c r="E114" s="32">
        <f>SUMIFS('atm total'!O:O,'atm total'!AL:AL,B114,'atm total'!AM:AM,"ATM")</f>
        <v>9971</v>
      </c>
      <c r="F114" s="32">
        <f>SUMIFS('atm total'!Q:Q,'atm total'!AL:AL,B114,'atm total'!AM:AM,"ATM")</f>
        <v>5331660</v>
      </c>
      <c r="G114" s="32">
        <v>99.75</v>
      </c>
      <c r="H114" s="33">
        <f>100-I114</f>
        <v>99.812985074066987</v>
      </c>
      <c r="I114" s="33">
        <f>(E114/F114)*100</f>
        <v>0.1870149259330115</v>
      </c>
    </row>
    <row r="115" spans="1:9" x14ac:dyDescent="0.35">
      <c r="A115" s="32">
        <v>2</v>
      </c>
      <c r="B115" s="27" t="s">
        <v>75</v>
      </c>
      <c r="C115" s="32">
        <f>COUNTIFS('atm total'!AL:AL,B115,'atm total'!AM:AM,"ATM")</f>
        <v>29</v>
      </c>
      <c r="D115" s="32">
        <f>SUMIFS('atm total'!N:N,'atm total'!AL:AL,B115,'atm total'!AM:AM,"ATM")</f>
        <v>16</v>
      </c>
      <c r="E115" s="32">
        <f>SUMIFS('atm total'!O:O,'atm total'!AL:AL,B115,'atm total'!AM:AM,"ATM")</f>
        <v>665</v>
      </c>
      <c r="F115" s="32">
        <f>SUMIFS('atm total'!Q:Q,'atm total'!AL:AL,B115,'atm total'!AM:AM,"ATM")</f>
        <v>635580</v>
      </c>
      <c r="G115" s="32">
        <v>99.75</v>
      </c>
      <c r="H115" s="33">
        <f>100-I115</f>
        <v>99.895371157053404</v>
      </c>
      <c r="I115" s="33">
        <f>(E115/F115)*100</f>
        <v>0.10462884294659995</v>
      </c>
    </row>
    <row r="116" spans="1:9" x14ac:dyDescent="0.35">
      <c r="A116" s="32">
        <v>3</v>
      </c>
      <c r="B116" s="27" t="s">
        <v>115</v>
      </c>
      <c r="C116" s="32">
        <f>COUNTIFS('atm total'!AL:AL,B116,'atm total'!AM:AM,"ATM")</f>
        <v>14</v>
      </c>
      <c r="D116" s="32">
        <f>SUMIFS('atm total'!N:N,'atm total'!AL:AL,B116,'atm total'!AM:AM,"ATM")</f>
        <v>7</v>
      </c>
      <c r="E116" s="32">
        <f>SUMIFS('atm total'!O:O,'atm total'!AL:AL,B116,'atm total'!AM:AM,"ATM")</f>
        <v>247</v>
      </c>
      <c r="F116" s="32">
        <f>SUMIFS('atm total'!Q:Q,'atm total'!AL:AL,B116,'atm total'!AM:AM,"ATM")</f>
        <v>337620</v>
      </c>
      <c r="G116" s="32">
        <v>99.75</v>
      </c>
      <c r="H116" s="33">
        <f>100-I116</f>
        <v>99.926840826965233</v>
      </c>
      <c r="I116" s="33">
        <f>(E116/F116)*100</f>
        <v>7.3159173034772818E-2</v>
      </c>
    </row>
    <row r="117" spans="1:9" x14ac:dyDescent="0.35">
      <c r="B117" s="3"/>
      <c r="C117" s="4"/>
      <c r="D117" s="4"/>
      <c r="E117" s="4"/>
      <c r="F117" s="4"/>
      <c r="G117" s="4"/>
      <c r="H117" s="5"/>
      <c r="I117" s="5"/>
    </row>
    <row r="118" spans="1:9" x14ac:dyDescent="0.35">
      <c r="B118" s="28" t="s">
        <v>33</v>
      </c>
      <c r="C118" s="29">
        <f>SUM(C114:C116)</f>
        <v>283</v>
      </c>
      <c r="D118" s="29">
        <f>SUM(D114:D116)</f>
        <v>213</v>
      </c>
      <c r="E118" s="29">
        <f>SUM(E114:E116)</f>
        <v>10883</v>
      </c>
      <c r="F118" s="29">
        <f>SUM(F114:F116)</f>
        <v>6304860</v>
      </c>
      <c r="G118" s="29">
        <v>99.75</v>
      </c>
      <c r="H118" s="30">
        <f>100-I118</f>
        <v>99.827387126756179</v>
      </c>
      <c r="I118" s="30">
        <f>(E118/F118)*100</f>
        <v>0.17261287324381508</v>
      </c>
    </row>
    <row r="120" spans="1:9" ht="21" x14ac:dyDescent="0.35">
      <c r="B120" s="202" t="s">
        <v>30411</v>
      </c>
      <c r="C120" s="202"/>
      <c r="D120" s="202"/>
      <c r="E120" s="202"/>
      <c r="F120" s="202"/>
      <c r="G120" s="202"/>
      <c r="H120" s="202"/>
      <c r="I120" s="202"/>
    </row>
    <row r="122" spans="1:9" x14ac:dyDescent="0.35">
      <c r="A122" s="24" t="s">
        <v>26</v>
      </c>
      <c r="B122" s="24" t="s">
        <v>563</v>
      </c>
      <c r="C122" s="24" t="s">
        <v>39</v>
      </c>
      <c r="D122" s="24" t="s">
        <v>27</v>
      </c>
      <c r="E122" s="24" t="s">
        <v>28</v>
      </c>
      <c r="F122" s="24" t="s">
        <v>29</v>
      </c>
      <c r="G122" s="24" t="s">
        <v>30</v>
      </c>
      <c r="H122" s="24" t="s">
        <v>31</v>
      </c>
      <c r="I122" s="24" t="s">
        <v>32</v>
      </c>
    </row>
    <row r="123" spans="1:9" x14ac:dyDescent="0.35">
      <c r="A123" s="32">
        <v>1</v>
      </c>
      <c r="B123" s="152" t="s">
        <v>70</v>
      </c>
      <c r="C123" s="32">
        <f>COUNTIFS('atm total'!AL:AL,B123,'atm total'!AM:AM,"CRM")</f>
        <v>109</v>
      </c>
      <c r="D123" s="32">
        <f>SUMIFS('atm total'!N:N,'atm total'!AL:AL,B123,'atm total'!AM:AM,"CRM")</f>
        <v>394</v>
      </c>
      <c r="E123" s="32">
        <f>SUMIFS('atm total'!O:O,'atm total'!AL:AL,B123,'atm total'!AM:AM,"CRM")</f>
        <v>16330</v>
      </c>
      <c r="F123" s="32">
        <f>SUMIFS('atm total'!Q:Q,'atm total'!AL:AL,B123,'atm total'!AM:AM,"CRM")</f>
        <v>2521440</v>
      </c>
      <c r="G123" s="32">
        <v>99.2</v>
      </c>
      <c r="H123" s="69">
        <f>100-I123</f>
        <v>99.352354210292532</v>
      </c>
      <c r="I123" s="33">
        <f>(E123/F123)*100</f>
        <v>0.64764578970746878</v>
      </c>
    </row>
    <row r="124" spans="1:9" x14ac:dyDescent="0.35">
      <c r="A124" s="32">
        <v>2</v>
      </c>
      <c r="B124" s="152" t="s">
        <v>75</v>
      </c>
      <c r="C124" s="32">
        <f>COUNTIFS('atm total'!AL:AL,B124,'atm total'!AM:AM,"CRM")</f>
        <v>37</v>
      </c>
      <c r="D124" s="32">
        <f>SUMIFS('atm total'!N:N,'atm total'!AL:AL,B124,'atm total'!AM:AM,"CRM")</f>
        <v>215</v>
      </c>
      <c r="E124" s="32">
        <f>SUMIFS('atm total'!O:O,'atm total'!AL:AL,B124,'atm total'!AM:AM,"CRM")</f>
        <v>7476</v>
      </c>
      <c r="F124" s="32">
        <f>SUMIFS('atm total'!Q:Q,'atm total'!AL:AL,B124,'atm total'!AM:AM,"CRM")</f>
        <v>896580</v>
      </c>
      <c r="G124" s="32">
        <v>99.2</v>
      </c>
      <c r="H124" s="33">
        <f>100-I124</f>
        <v>99.166164759419132</v>
      </c>
      <c r="I124" s="33">
        <f>(E124/F124)*100</f>
        <v>0.83383524058087388</v>
      </c>
    </row>
    <row r="125" spans="1:9" x14ac:dyDescent="0.35">
      <c r="A125" s="32">
        <v>3</v>
      </c>
      <c r="B125" s="152" t="s">
        <v>115</v>
      </c>
      <c r="C125" s="32">
        <f>COUNTIFS('atm total'!AL:AL,B125,'atm total'!AM:AM,"CRM")</f>
        <v>16</v>
      </c>
      <c r="D125" s="32">
        <f>SUMIFS('atm total'!N:N,'atm total'!AL:AL,B125,'atm total'!AM:AM,"CRM")</f>
        <v>49</v>
      </c>
      <c r="E125" s="32">
        <f>SUMIFS('atm total'!O:O,'atm total'!AL:AL,B125,'atm total'!AM:AM,"CRM")</f>
        <v>6946</v>
      </c>
      <c r="F125" s="32">
        <f>SUMIFS('atm total'!Q:Q,'atm total'!AL:AL,B125,'atm total'!AM:AM,"CRM")</f>
        <v>376380</v>
      </c>
      <c r="G125" s="32">
        <v>99.2</v>
      </c>
      <c r="H125" s="33">
        <f>100-I125</f>
        <v>98.15452468250173</v>
      </c>
      <c r="I125" s="33">
        <f>(E125/F125)*100</f>
        <v>1.845475317498273</v>
      </c>
    </row>
    <row r="126" spans="1:9" x14ac:dyDescent="0.35">
      <c r="A126" s="31"/>
      <c r="B126" s="27"/>
      <c r="C126" s="32"/>
      <c r="D126" s="32"/>
      <c r="E126" s="32"/>
      <c r="F126" s="32"/>
      <c r="G126" s="32"/>
      <c r="H126" s="33"/>
      <c r="I126" s="33"/>
    </row>
    <row r="127" spans="1:9" x14ac:dyDescent="0.35">
      <c r="A127" s="48"/>
      <c r="B127" s="28" t="s">
        <v>33</v>
      </c>
      <c r="C127" s="29">
        <f>SUM(C123:C125)</f>
        <v>162</v>
      </c>
      <c r="D127" s="29">
        <f>SUM(D123:D125)</f>
        <v>658</v>
      </c>
      <c r="E127" s="29">
        <f>SUM(E123:E125)</f>
        <v>30752</v>
      </c>
      <c r="F127" s="29">
        <f>SUM(F123:F125)</f>
        <v>3794400</v>
      </c>
      <c r="G127" s="29">
        <v>99.5</v>
      </c>
      <c r="H127" s="30">
        <f>100-I127</f>
        <v>99.189542483660134</v>
      </c>
      <c r="I127" s="30">
        <f>(E127/F127)*100</f>
        <v>0.81045751633986929</v>
      </c>
    </row>
    <row r="129" spans="1:9" ht="21" x14ac:dyDescent="0.35">
      <c r="B129" s="202" t="s">
        <v>30412</v>
      </c>
      <c r="C129" s="202"/>
      <c r="D129" s="202"/>
      <c r="E129" s="202"/>
      <c r="F129" s="202"/>
      <c r="G129" s="202"/>
      <c r="H129" s="202"/>
      <c r="I129" s="202"/>
    </row>
    <row r="131" spans="1:9" x14ac:dyDescent="0.35">
      <c r="A131" s="24" t="s">
        <v>26</v>
      </c>
      <c r="B131" s="24" t="s">
        <v>565</v>
      </c>
      <c r="C131" s="24" t="s">
        <v>568</v>
      </c>
      <c r="D131" s="24" t="s">
        <v>27</v>
      </c>
      <c r="E131" s="24" t="s">
        <v>28</v>
      </c>
      <c r="F131" s="24" t="s">
        <v>29</v>
      </c>
      <c r="G131" s="24" t="s">
        <v>30</v>
      </c>
      <c r="H131" s="24" t="s">
        <v>31</v>
      </c>
      <c r="I131" s="24" t="s">
        <v>32</v>
      </c>
    </row>
    <row r="132" spans="1:9" x14ac:dyDescent="0.35">
      <c r="A132" s="32">
        <v>1</v>
      </c>
      <c r="B132" s="27" t="s">
        <v>96</v>
      </c>
      <c r="C132" s="32">
        <f>COUNTIFS('atm total'!J:J,B132,'atm total'!AM:AM,"ATM")</f>
        <v>0</v>
      </c>
      <c r="D132" s="32">
        <f>SUMIFS('atm total'!N:N,'atm total'!J:J,B132,'atm total'!AM:AM,"ATM")</f>
        <v>0</v>
      </c>
      <c r="E132" s="32">
        <f>SUMIFS('atm total'!O:O,'atm total'!J:J,B132,'atm total'!AM:AM,"ATM")</f>
        <v>0</v>
      </c>
      <c r="F132" s="32">
        <f>SUMIFS('atm total'!Q:Q,'atm total'!J:J,B132,'atm total'!AM:AM,"ATM")</f>
        <v>0</v>
      </c>
      <c r="G132" s="32">
        <v>99.75</v>
      </c>
      <c r="H132" s="33" t="e">
        <f t="shared" ref="H132:H141" si="36">100-I132</f>
        <v>#DIV/0!</v>
      </c>
      <c r="I132" s="33" t="e">
        <f t="shared" ref="I132:I141" si="37">(E132/F132)*100</f>
        <v>#DIV/0!</v>
      </c>
    </row>
    <row r="133" spans="1:9" x14ac:dyDescent="0.35">
      <c r="A133" s="32">
        <v>2</v>
      </c>
      <c r="B133" s="27" t="s">
        <v>67</v>
      </c>
      <c r="C133" s="32">
        <f>COUNTIFS('atm total'!J:J,B133,'atm total'!AM:AM,"ATM")</f>
        <v>223</v>
      </c>
      <c r="D133" s="32">
        <f>SUMIFS('atm total'!N:N,'atm total'!J:J,B133,'atm total'!AM:AM,"ATM")</f>
        <v>177</v>
      </c>
      <c r="E133" s="32">
        <f>SUMIFS('atm total'!O:O,'atm total'!J:J,B133,'atm total'!AM:AM,"ATM")</f>
        <v>9463</v>
      </c>
      <c r="F133" s="32">
        <f>SUMIFS('atm total'!Q:Q,'atm total'!J:J,B133,'atm total'!AM:AM,"ATM")</f>
        <v>4949160</v>
      </c>
      <c r="G133" s="32">
        <v>99.75</v>
      </c>
      <c r="H133" s="33">
        <f t="shared" si="36"/>
        <v>99.808795836061066</v>
      </c>
      <c r="I133" s="33">
        <f t="shared" si="37"/>
        <v>0.19120416393893105</v>
      </c>
    </row>
    <row r="134" spans="1:9" x14ac:dyDescent="0.35">
      <c r="A134" s="32">
        <v>3</v>
      </c>
      <c r="B134" s="153" t="s">
        <v>137</v>
      </c>
      <c r="C134" s="32">
        <f>COUNTIFS('atm total'!J:J,B134,'atm total'!AM:AM,"ATM")</f>
        <v>2</v>
      </c>
      <c r="D134" s="32">
        <f>SUMIFS('atm total'!N:N,'atm total'!J:J,B134,'atm total'!AM:AM,"ATM")</f>
        <v>0</v>
      </c>
      <c r="E134" s="32">
        <f>SUMIFS('atm total'!O:O,'atm total'!J:J,B134,'atm total'!AM:AM,"ATM")</f>
        <v>0</v>
      </c>
      <c r="F134" s="32">
        <f>SUMIFS('atm total'!Q:Q,'atm total'!J:J,B134,'atm total'!AM:AM,"ATM")</f>
        <v>48960</v>
      </c>
      <c r="G134" s="32">
        <v>99.75</v>
      </c>
      <c r="H134" s="33">
        <f t="shared" si="36"/>
        <v>100</v>
      </c>
      <c r="I134" s="33">
        <f t="shared" si="37"/>
        <v>0</v>
      </c>
    </row>
    <row r="135" spans="1:9" x14ac:dyDescent="0.35">
      <c r="A135" s="32">
        <v>4</v>
      </c>
      <c r="B135" s="27" t="s">
        <v>113</v>
      </c>
      <c r="C135" s="32">
        <f>COUNTIFS('atm total'!J:J,B135,'atm total'!AM:AM,"ATM")</f>
        <v>12</v>
      </c>
      <c r="D135" s="32">
        <f>SUMIFS('atm total'!N:N,'atm total'!J:J,B135,'atm total'!AM:AM,"ATM")</f>
        <v>7</v>
      </c>
      <c r="E135" s="32">
        <f>SUMIFS('atm total'!O:O,'atm total'!J:J,B135,'atm total'!AM:AM,"ATM")</f>
        <v>247</v>
      </c>
      <c r="F135" s="32">
        <f>SUMIFS('atm total'!Q:Q,'atm total'!J:J,B135,'atm total'!AM:AM,"ATM")</f>
        <v>288660</v>
      </c>
      <c r="G135" s="32">
        <v>99.75</v>
      </c>
      <c r="H135" s="33">
        <f t="shared" si="36"/>
        <v>99.914432203977</v>
      </c>
      <c r="I135" s="33">
        <f t="shared" si="37"/>
        <v>8.5567796023002837E-2</v>
      </c>
    </row>
    <row r="136" spans="1:9" x14ac:dyDescent="0.35">
      <c r="A136" s="32">
        <v>5</v>
      </c>
      <c r="B136" s="27" t="s">
        <v>73</v>
      </c>
      <c r="C136" s="32">
        <f>COUNTIFS('atm total'!J:J,B136,'atm total'!AM:AM,"ATM")</f>
        <v>22</v>
      </c>
      <c r="D136" s="32">
        <f>SUMIFS('atm total'!N:N,'atm total'!J:J,B136,'atm total'!AM:AM,"ATM")</f>
        <v>12</v>
      </c>
      <c r="E136" s="32">
        <f>SUMIFS('atm total'!O:O,'atm total'!J:J,B136,'atm total'!AM:AM,"ATM")</f>
        <v>553</v>
      </c>
      <c r="F136" s="32">
        <f>SUMIFS('atm total'!Q:Q,'atm total'!J:J,B136,'atm total'!AM:AM,"ATM")</f>
        <v>482580</v>
      </c>
      <c r="G136" s="32">
        <v>99.75</v>
      </c>
      <c r="H136" s="33">
        <f t="shared" si="36"/>
        <v>99.8854076008123</v>
      </c>
      <c r="I136" s="33">
        <f t="shared" si="37"/>
        <v>0.11459239918769945</v>
      </c>
    </row>
    <row r="137" spans="1:9" x14ac:dyDescent="0.35">
      <c r="A137" s="32">
        <v>6</v>
      </c>
      <c r="B137" s="27" t="s">
        <v>428</v>
      </c>
      <c r="C137" s="32">
        <f>COUNTIFS('atm total'!J:J,B137,'atm total'!AM:AM,"ATM")</f>
        <v>8</v>
      </c>
      <c r="D137" s="32">
        <f>SUMIFS('atm total'!N:N,'atm total'!J:J,B137,'atm total'!AM:AM,"ATM")</f>
        <v>5</v>
      </c>
      <c r="E137" s="32">
        <f>SUMIFS('atm total'!O:O,'atm total'!J:J,B137,'atm total'!AM:AM,"ATM")</f>
        <v>288</v>
      </c>
      <c r="F137" s="32">
        <f>SUMIFS('atm total'!Q:Q,'atm total'!J:J,B137,'atm total'!AM:AM,"ATM")</f>
        <v>188700</v>
      </c>
      <c r="G137" s="32">
        <v>99.75</v>
      </c>
      <c r="H137" s="33">
        <f t="shared" ref="H137:H138" si="38">100-I137</f>
        <v>99.847376788553262</v>
      </c>
      <c r="I137" s="33">
        <f t="shared" ref="I137:I138" si="39">(E137/F137)*100</f>
        <v>0.15262321144674088</v>
      </c>
    </row>
    <row r="138" spans="1:9" x14ac:dyDescent="0.35">
      <c r="A138" s="32">
        <v>7</v>
      </c>
      <c r="B138" s="27" t="s">
        <v>425</v>
      </c>
      <c r="C138" s="32">
        <f>COUNTIFS('atm total'!J:J,B138,'atm total'!AM:AM,"ATM")</f>
        <v>6</v>
      </c>
      <c r="D138" s="32">
        <f>SUMIFS('atm total'!N:N,'atm total'!J:J,B138,'atm total'!AM:AM,"ATM")</f>
        <v>4</v>
      </c>
      <c r="E138" s="32">
        <f>SUMIFS('atm total'!O:O,'atm total'!J:J,B138,'atm total'!AM:AM,"ATM")</f>
        <v>112</v>
      </c>
      <c r="F138" s="32">
        <f>SUMIFS('atm total'!Q:Q,'atm total'!J:J,B138,'atm total'!AM:AM,"ATM")</f>
        <v>128520</v>
      </c>
      <c r="G138" s="32">
        <v>99.75</v>
      </c>
      <c r="H138" s="33">
        <f t="shared" si="38"/>
        <v>99.912854030501094</v>
      </c>
      <c r="I138" s="33">
        <f t="shared" si="39"/>
        <v>8.7145969498910666E-2</v>
      </c>
    </row>
    <row r="139" spans="1:9" x14ac:dyDescent="0.35">
      <c r="A139" s="32">
        <v>8</v>
      </c>
      <c r="B139" s="27" t="s">
        <v>82</v>
      </c>
      <c r="C139" s="32">
        <f>COUNTIFS('atm total'!J:J,B139,'atm total'!AM:AM,"ATM")</f>
        <v>9</v>
      </c>
      <c r="D139" s="32">
        <f>SUMIFS('atm total'!N:N,'atm total'!J:J,B139,'atm total'!AM:AM,"ATM")</f>
        <v>8</v>
      </c>
      <c r="E139" s="32">
        <f>SUMIFS('atm total'!O:O,'atm total'!J:J,B139,'atm total'!AM:AM,"ATM")</f>
        <v>220</v>
      </c>
      <c r="F139" s="32">
        <f>SUMIFS('atm total'!Q:Q,'atm total'!J:J,B139,'atm total'!AM:AM,"ATM")</f>
        <v>193800</v>
      </c>
      <c r="G139" s="32">
        <v>99.75</v>
      </c>
      <c r="H139" s="33">
        <f t="shared" si="36"/>
        <v>99.886480908152734</v>
      </c>
      <c r="I139" s="33">
        <f t="shared" si="37"/>
        <v>0.11351909184726522</v>
      </c>
    </row>
    <row r="140" spans="1:9" x14ac:dyDescent="0.35">
      <c r="B140" s="3"/>
      <c r="C140" s="4"/>
      <c r="D140" s="4"/>
      <c r="E140" s="4"/>
      <c r="F140" s="4"/>
      <c r="G140" s="4"/>
      <c r="H140" s="5"/>
      <c r="I140" s="5"/>
    </row>
    <row r="141" spans="1:9" x14ac:dyDescent="0.35">
      <c r="B141" s="28" t="s">
        <v>33</v>
      </c>
      <c r="C141" s="29">
        <f>SUM(C132:C139)</f>
        <v>282</v>
      </c>
      <c r="D141" s="29">
        <f>SUM(D132:D139)</f>
        <v>213</v>
      </c>
      <c r="E141" s="29">
        <f>SUM(E132:E139)</f>
        <v>10883</v>
      </c>
      <c r="F141" s="29">
        <f>SUM(F132:F139)</f>
        <v>6280380</v>
      </c>
      <c r="G141" s="29">
        <v>99.5</v>
      </c>
      <c r="H141" s="30">
        <f t="shared" si="36"/>
        <v>99.826714307096069</v>
      </c>
      <c r="I141" s="30">
        <f t="shared" si="37"/>
        <v>0.17328569290393256</v>
      </c>
    </row>
    <row r="143" spans="1:9" ht="21" x14ac:dyDescent="0.35">
      <c r="B143" s="202" t="s">
        <v>30413</v>
      </c>
      <c r="C143" s="202"/>
      <c r="D143" s="202"/>
      <c r="E143" s="202"/>
      <c r="F143" s="202"/>
      <c r="G143" s="202"/>
      <c r="H143" s="202"/>
      <c r="I143" s="202"/>
    </row>
    <row r="145" spans="1:9" x14ac:dyDescent="0.35">
      <c r="A145" s="24" t="s">
        <v>26</v>
      </c>
      <c r="B145" s="24" t="s">
        <v>565</v>
      </c>
      <c r="C145" s="24" t="s">
        <v>39</v>
      </c>
      <c r="D145" s="24" t="s">
        <v>27</v>
      </c>
      <c r="E145" s="24" t="s">
        <v>28</v>
      </c>
      <c r="F145" s="24" t="s">
        <v>29</v>
      </c>
      <c r="G145" s="24" t="s">
        <v>30</v>
      </c>
      <c r="H145" s="24" t="s">
        <v>31</v>
      </c>
      <c r="I145" s="24" t="s">
        <v>32</v>
      </c>
    </row>
    <row r="146" spans="1:9" x14ac:dyDescent="0.35">
      <c r="A146" s="32">
        <v>1</v>
      </c>
      <c r="B146" s="154" t="s">
        <v>96</v>
      </c>
      <c r="C146" s="32">
        <f>COUNTIFS('atm total'!J:J,B146,'atm total'!AM:AM,"CRM")</f>
        <v>1</v>
      </c>
      <c r="D146" s="32">
        <f>SUMIFS('atm total'!N:N,'atm total'!J:J,B146,'atm total'!AM:AM,"CRM")</f>
        <v>1</v>
      </c>
      <c r="E146" s="32">
        <f>SUMIFS('atm total'!O:O,'atm total'!J:J,B146,'atm total'!AM:AM,"CRM")</f>
        <v>70</v>
      </c>
      <c r="F146" s="32">
        <f>SUMIFS('atm total'!Q:Q,'atm total'!J:J,B146,'atm total'!AM:AM,"CRM")</f>
        <v>24480</v>
      </c>
      <c r="G146" s="32">
        <v>99.2</v>
      </c>
      <c r="H146" s="33">
        <f t="shared" ref="H146" si="40">100-I146</f>
        <v>99.714052287581694</v>
      </c>
      <c r="I146" s="33">
        <f t="shared" ref="I146" si="41">(E146/F146)*100</f>
        <v>0.28594771241830064</v>
      </c>
    </row>
    <row r="147" spans="1:9" x14ac:dyDescent="0.35">
      <c r="A147" s="32">
        <v>2</v>
      </c>
      <c r="B147" s="149" t="s">
        <v>67</v>
      </c>
      <c r="C147" s="32">
        <f>COUNTIFS('atm total'!J:J,B147,'atm total'!AM:AM,"CRM")</f>
        <v>93</v>
      </c>
      <c r="D147" s="32">
        <f>SUMIFS('atm total'!N:N,'atm total'!J:J,B147,'atm total'!AM:AM,"CRM")</f>
        <v>321</v>
      </c>
      <c r="E147" s="32">
        <f>SUMIFS('atm total'!O:O,'atm total'!J:J,B147,'atm total'!AM:AM,"CRM")</f>
        <v>13504</v>
      </c>
      <c r="F147" s="32">
        <f>SUMIFS('atm total'!Q:Q,'atm total'!J:J,B147,'atm total'!AM:AM,"CRM")</f>
        <v>2150160</v>
      </c>
      <c r="G147" s="32">
        <v>99.2</v>
      </c>
      <c r="H147" s="69">
        <f t="shared" ref="H147:H152" si="42">100-I147</f>
        <v>99.371953715072365</v>
      </c>
      <c r="I147" s="33">
        <f t="shared" ref="I147:I152" si="43">(E147/F147)*100</f>
        <v>0.62804628492763326</v>
      </c>
    </row>
    <row r="148" spans="1:9" x14ac:dyDescent="0.35">
      <c r="A148" s="32">
        <v>3</v>
      </c>
      <c r="B148" s="150" t="s">
        <v>137</v>
      </c>
      <c r="C148" s="32">
        <f>COUNTIFS('atm total'!J:J,B148,'atm total'!AM:AM,"CRM")</f>
        <v>2</v>
      </c>
      <c r="D148" s="32">
        <f>SUMIFS('atm total'!N:N,'atm total'!J:J,B148,'atm total'!AM:AM,"CRM")</f>
        <v>2</v>
      </c>
      <c r="E148" s="32">
        <f>SUMIFS('atm total'!O:O,'atm total'!J:J,B148,'atm total'!AM:AM,"CRM")</f>
        <v>783</v>
      </c>
      <c r="F148" s="32">
        <f>SUMIFS('atm total'!Q:Q,'atm total'!J:J,B148,'atm total'!AM:AM,"CRM")</f>
        <v>48960</v>
      </c>
      <c r="G148" s="32">
        <v>99.2</v>
      </c>
      <c r="H148" s="69">
        <f t="shared" si="42"/>
        <v>98.400735294117652</v>
      </c>
      <c r="I148" s="33">
        <f t="shared" si="43"/>
        <v>1.5992647058823528</v>
      </c>
    </row>
    <row r="149" spans="1:9" x14ac:dyDescent="0.35">
      <c r="A149" s="32">
        <v>4</v>
      </c>
      <c r="B149" s="150" t="s">
        <v>113</v>
      </c>
      <c r="C149" s="32">
        <f>COUNTIFS('atm total'!J:J,B149,'atm total'!AM:AM,"CRM")</f>
        <v>14</v>
      </c>
      <c r="D149" s="32">
        <f>SUMIFS('atm total'!N:N,'atm total'!J:J,B149,'atm total'!AM:AM,"CRM")</f>
        <v>47</v>
      </c>
      <c r="E149" s="32">
        <f>SUMIFS('atm total'!O:O,'atm total'!J:J,B149,'atm total'!AM:AM,"CRM")</f>
        <v>6163</v>
      </c>
      <c r="F149" s="32">
        <f>SUMIFS('atm total'!Q:Q,'atm total'!J:J,B149,'atm total'!AM:AM,"CRM")</f>
        <v>327420</v>
      </c>
      <c r="G149" s="32">
        <v>99.2</v>
      </c>
      <c r="H149" s="33">
        <f t="shared" si="42"/>
        <v>98.117708142447015</v>
      </c>
      <c r="I149" s="33">
        <f t="shared" si="43"/>
        <v>1.8822918575529899</v>
      </c>
    </row>
    <row r="150" spans="1:9" x14ac:dyDescent="0.35">
      <c r="A150" s="32">
        <v>5</v>
      </c>
      <c r="B150" s="150" t="s">
        <v>73</v>
      </c>
      <c r="C150" s="32">
        <f>COUNTIFS('atm total'!J:J,B150,'atm total'!AM:AM,"CRM")</f>
        <v>30</v>
      </c>
      <c r="D150" s="32">
        <f>SUMIFS('atm total'!N:N,'atm total'!J:J,B150,'atm total'!AM:AM,"CRM")</f>
        <v>155</v>
      </c>
      <c r="E150" s="32">
        <f>SUMIFS('atm total'!O:O,'atm total'!J:J,B150,'atm total'!AM:AM,"CRM")</f>
        <v>5438</v>
      </c>
      <c r="F150" s="32">
        <f>SUMIFS('atm total'!Q:Q,'atm total'!J:J,B150,'atm total'!AM:AM,"CRM")</f>
        <v>725220</v>
      </c>
      <c r="G150" s="32">
        <v>99.2</v>
      </c>
      <c r="H150" s="33">
        <f t="shared" si="42"/>
        <v>99.250158572571081</v>
      </c>
      <c r="I150" s="33">
        <f t="shared" si="43"/>
        <v>0.74984142742891813</v>
      </c>
    </row>
    <row r="151" spans="1:9" x14ac:dyDescent="0.35">
      <c r="A151" s="32">
        <v>6</v>
      </c>
      <c r="B151" s="150" t="s">
        <v>428</v>
      </c>
      <c r="C151" s="32">
        <f>COUNTIFS('atm total'!J:J,B151,'atm total'!AM:AM,"CRM")</f>
        <v>5</v>
      </c>
      <c r="D151" s="32">
        <f>SUMIFS('atm total'!N:N,'atm total'!J:J,B151,'atm total'!AM:AM,"CRM")</f>
        <v>31</v>
      </c>
      <c r="E151" s="32">
        <f>SUMIFS('atm total'!O:O,'atm total'!J:J,B151,'atm total'!AM:AM,"CRM")</f>
        <v>1281</v>
      </c>
      <c r="F151" s="32">
        <f>SUMIFS('atm total'!Q:Q,'atm total'!J:J,B151,'atm total'!AM:AM,"CRM")</f>
        <v>113220</v>
      </c>
      <c r="G151" s="32">
        <v>99.2</v>
      </c>
      <c r="H151" s="33">
        <f t="shared" si="42"/>
        <v>98.868574456809753</v>
      </c>
      <c r="I151" s="33">
        <f t="shared" ref="I151" si="44">(E151/F151)*100</f>
        <v>1.1314255431902489</v>
      </c>
    </row>
    <row r="152" spans="1:9" x14ac:dyDescent="0.35">
      <c r="A152" s="32">
        <v>7</v>
      </c>
      <c r="B152" s="149" t="s">
        <v>82</v>
      </c>
      <c r="C152" s="32">
        <f>COUNTIFS('atm total'!J:J,B152,'atm total'!AM:AM,"CRM")</f>
        <v>11</v>
      </c>
      <c r="D152" s="32">
        <f>SUMIFS('atm total'!N:N,'atm total'!J:J,B152,'atm total'!AM:AM,"CRM")</f>
        <v>42</v>
      </c>
      <c r="E152" s="32">
        <f>SUMIFS('atm total'!O:O,'atm total'!J:J,B152,'atm total'!AM:AM,"CRM")</f>
        <v>1545</v>
      </c>
      <c r="F152" s="32">
        <f>SUMIFS('atm total'!Q:Q,'atm total'!J:J,B152,'atm total'!AM:AM,"CRM")</f>
        <v>258060</v>
      </c>
      <c r="G152" s="32">
        <v>99.2</v>
      </c>
      <c r="H152" s="33">
        <f t="shared" si="42"/>
        <v>99.401302022785401</v>
      </c>
      <c r="I152" s="33">
        <f t="shared" si="43"/>
        <v>0.59869797721460127</v>
      </c>
    </row>
    <row r="153" spans="1:9" x14ac:dyDescent="0.35">
      <c r="A153" s="32">
        <v>8</v>
      </c>
      <c r="B153" s="150" t="s">
        <v>425</v>
      </c>
      <c r="C153" s="32">
        <f>COUNTIFS('atm total'!J:J,B153,'atm total'!AM:AM,"CRM")</f>
        <v>4</v>
      </c>
      <c r="D153" s="32">
        <f>SUMIFS('atm total'!N:N,'atm total'!J:J,B153,'atm total'!AM:AM,"CRM")</f>
        <v>50</v>
      </c>
      <c r="E153" s="32">
        <f>SUMIFS('atm total'!O:O,'atm total'!J:J,B153,'atm total'!AM:AM,"CRM")</f>
        <v>1436</v>
      </c>
      <c r="F153" s="32">
        <f>SUMIFS('atm total'!Q:Q,'atm total'!J:J,B153,'atm total'!AM:AM,"CRM")</f>
        <v>97920</v>
      </c>
      <c r="G153" s="32">
        <v>99.2</v>
      </c>
      <c r="H153" s="33">
        <f t="shared" ref="H153" si="45">100-I153</f>
        <v>98.533496732026137</v>
      </c>
      <c r="I153" s="33">
        <f t="shared" ref="I153" si="46">(E153/F153)*100</f>
        <v>1.4665032679738561</v>
      </c>
    </row>
    <row r="154" spans="1:9" x14ac:dyDescent="0.35">
      <c r="A154" s="32">
        <v>9</v>
      </c>
      <c r="B154" s="150" t="s">
        <v>1518</v>
      </c>
      <c r="C154" s="32">
        <f>COUNTIFS('atm total'!J:J,B154,'atm total'!AM:AM,"CRM")</f>
        <v>2</v>
      </c>
      <c r="D154" s="32">
        <f>SUMIFS('atm total'!N:N,'atm total'!J:J,B154,'atm total'!AM:AM,"CRM")</f>
        <v>9</v>
      </c>
      <c r="E154" s="32">
        <f>SUMIFS('atm total'!O:O,'atm total'!J:J,B154,'atm total'!AM:AM,"CRM")</f>
        <v>532</v>
      </c>
      <c r="F154" s="32">
        <f>SUMIFS('atm total'!Q:Q,'atm total'!J:J,B154,'atm total'!AM:AM,"CRM")</f>
        <v>48960</v>
      </c>
      <c r="G154" s="32">
        <v>99.2</v>
      </c>
      <c r="H154" s="33">
        <f t="shared" ref="H154" si="47">100-I154</f>
        <v>98.91339869281046</v>
      </c>
      <c r="I154" s="33">
        <f t="shared" ref="I154" si="48">(E154/F154)*100</f>
        <v>1.0866013071895424</v>
      </c>
    </row>
    <row r="155" spans="1:9" x14ac:dyDescent="0.35">
      <c r="B155" s="155" t="s">
        <v>33</v>
      </c>
      <c r="C155" s="156">
        <f>SUM(C146:C154)</f>
        <v>162</v>
      </c>
      <c r="D155" s="156">
        <f>SUM(D146:D154)</f>
        <v>658</v>
      </c>
      <c r="E155" s="156">
        <f>SUM(E146:E154)</f>
        <v>30752</v>
      </c>
      <c r="F155" s="156">
        <f>SUM(F146:F154)</f>
        <v>3794400</v>
      </c>
      <c r="G155" s="156">
        <v>99.2</v>
      </c>
      <c r="H155" s="157">
        <f>100-I155</f>
        <v>99.189542483660134</v>
      </c>
      <c r="I155" s="157">
        <f>(E155/F155)*100</f>
        <v>0.81045751633986929</v>
      </c>
    </row>
  </sheetData>
  <sortState xmlns:xlrd2="http://schemas.microsoft.com/office/spreadsheetml/2017/richdata2" ref="A64:I82">
    <sortCondition ref="A64:A82"/>
  </sortState>
  <mergeCells count="9">
    <mergeCell ref="B1:I1"/>
    <mergeCell ref="B111:I111"/>
    <mergeCell ref="B120:I120"/>
    <mergeCell ref="B129:I129"/>
    <mergeCell ref="B143:I143"/>
    <mergeCell ref="A86:I86"/>
    <mergeCell ref="A61:I61"/>
    <mergeCell ref="B15:I15"/>
    <mergeCell ref="B38:I38"/>
  </mergeCells>
  <conditionalFormatting sqref="H4:H9">
    <cfRule type="cellIs" dxfId="132" priority="12" operator="between">
      <formula>99.2</formula>
      <formula>100</formula>
    </cfRule>
    <cfRule type="cellIs" dxfId="131" priority="13" operator="between">
      <formula>99.2</formula>
      <formula>0</formula>
    </cfRule>
  </conditionalFormatting>
  <conditionalFormatting sqref="H18:H36">
    <cfRule type="cellIs" dxfId="130" priority="26" operator="between">
      <formula>99.2</formula>
      <formula>100</formula>
    </cfRule>
    <cfRule type="cellIs" dxfId="129" priority="27" operator="between">
      <formula>99.2</formula>
      <formula>0</formula>
    </cfRule>
  </conditionalFormatting>
  <conditionalFormatting sqref="H41:H60">
    <cfRule type="cellIs" dxfId="128" priority="24" operator="between">
      <formula>99.2</formula>
      <formula>100</formula>
    </cfRule>
    <cfRule type="cellIs" dxfId="127" priority="25" operator="between">
      <formula>99.19</formula>
      <formula>0</formula>
    </cfRule>
  </conditionalFormatting>
  <conditionalFormatting sqref="H64:H84">
    <cfRule type="cellIs" dxfId="126" priority="22" operator="between">
      <formula>99.2</formula>
      <formula>100</formula>
    </cfRule>
    <cfRule type="cellIs" dxfId="125" priority="23" operator="between">
      <formula>99.19</formula>
      <formula>0</formula>
    </cfRule>
  </conditionalFormatting>
  <conditionalFormatting sqref="H89:H108">
    <cfRule type="cellIs" dxfId="124" priority="20" operator="between">
      <formula>99.75</formula>
      <formula>100</formula>
    </cfRule>
    <cfRule type="cellIs" dxfId="123" priority="21" operator="between">
      <formula>99.75</formula>
      <formula>0</formula>
    </cfRule>
  </conditionalFormatting>
  <conditionalFormatting sqref="H114:H118 H123:H127">
    <cfRule type="cellIs" dxfId="122" priority="48" operator="between">
      <formula>99.2</formula>
      <formula>100</formula>
    </cfRule>
    <cfRule type="cellIs" dxfId="121" priority="49" operator="between">
      <formula>99.19</formula>
      <formula>0</formula>
    </cfRule>
  </conditionalFormatting>
  <conditionalFormatting sqref="H132:H141">
    <cfRule type="cellIs" dxfId="120" priority="16" operator="between">
      <formula>99.75</formula>
      <formula>100</formula>
    </cfRule>
    <cfRule type="cellIs" dxfId="119" priority="17" operator="between">
      <formula>99.74</formula>
      <formula>0</formula>
    </cfRule>
  </conditionalFormatting>
  <conditionalFormatting sqref="H146:H155">
    <cfRule type="cellIs" dxfId="118" priority="18" operator="between">
      <formula>99.2</formula>
      <formula>100</formula>
    </cfRule>
    <cfRule type="cellIs" dxfId="117" priority="19" operator="between">
      <formula>99.19</formula>
      <formula>0</formula>
    </cfRule>
  </conditionalFormatting>
  <conditionalFormatting sqref="I4:I9">
    <cfRule type="cellIs" dxfId="116" priority="11" operator="greaterThan">
      <formula>0.8</formula>
    </cfRule>
  </conditionalFormatting>
  <conditionalFormatting sqref="I18:I34 I36">
    <cfRule type="cellIs" dxfId="115" priority="9" operator="greaterThan">
      <formula>0.8</formula>
    </cfRule>
    <cfRule type="cellIs" dxfId="114" priority="10" operator="lessThan">
      <formula>0.8</formula>
    </cfRule>
  </conditionalFormatting>
  <conditionalFormatting sqref="I41:I57 I59">
    <cfRule type="cellIs" dxfId="113" priority="7" operator="greaterThan">
      <formula>0.8</formula>
    </cfRule>
    <cfRule type="cellIs" dxfId="112" priority="8" operator="lessThan">
      <formula>0.8</formula>
    </cfRule>
  </conditionalFormatting>
  <conditionalFormatting sqref="I64:I82 I84">
    <cfRule type="cellIs" dxfId="111" priority="5" operator="greaterThan">
      <formula>0.8</formula>
    </cfRule>
    <cfRule type="cellIs" dxfId="110" priority="6" operator="lessThan">
      <formula>0.8</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770B1-6B9B-4A65-A3E4-9710C27491AF}">
  <sheetPr>
    <tabColor rgb="FF7030A0"/>
  </sheetPr>
  <dimension ref="A1:AQ38"/>
  <sheetViews>
    <sheetView topLeftCell="A17" zoomScale="80" zoomScaleNormal="80" workbookViewId="0">
      <pane xSplit="12" topLeftCell="R1" activePane="topRight" state="frozen"/>
      <selection pane="topRight" activeCell="AG38" sqref="AG38"/>
    </sheetView>
  </sheetViews>
  <sheetFormatPr defaultRowHeight="14.5" x14ac:dyDescent="0.35"/>
  <cols>
    <col min="1" max="1" width="3.7265625" bestFit="1" customWidth="1"/>
    <col min="2" max="2" width="26.08984375" customWidth="1"/>
    <col min="3" max="3" width="5" bestFit="1" customWidth="1"/>
    <col min="4" max="6" width="9.81640625" hidden="1" customWidth="1"/>
    <col min="7" max="7" width="8.08984375" hidden="1" customWidth="1"/>
    <col min="8" max="8" width="7" hidden="1" customWidth="1"/>
    <col min="9" max="9" width="10.36328125" customWidth="1"/>
    <col min="10" max="21" width="8.08984375" customWidth="1"/>
    <col min="22" max="26" width="8.08984375" bestFit="1" customWidth="1"/>
  </cols>
  <sheetData>
    <row r="1" spans="1:43" ht="18.5" customHeight="1" x14ac:dyDescent="0.35">
      <c r="A1" s="203" t="s">
        <v>30381</v>
      </c>
      <c r="B1" s="203"/>
      <c r="C1" s="203"/>
      <c r="D1" s="203"/>
      <c r="E1" s="203"/>
      <c r="F1" s="203"/>
      <c r="G1" s="203"/>
      <c r="H1" s="203"/>
      <c r="I1" s="203"/>
      <c r="J1" s="113"/>
      <c r="K1" s="113"/>
      <c r="L1" s="113"/>
      <c r="M1" s="113"/>
    </row>
    <row r="2" spans="1:43" x14ac:dyDescent="0.35">
      <c r="A2" s="203"/>
      <c r="B2" s="203"/>
      <c r="C2" s="203"/>
      <c r="D2" s="203"/>
      <c r="E2" s="203"/>
      <c r="F2" s="203"/>
      <c r="G2" s="203"/>
      <c r="H2" s="203"/>
      <c r="I2" s="203"/>
      <c r="J2" s="97"/>
      <c r="K2" s="97"/>
      <c r="L2" s="97"/>
      <c r="M2" s="97"/>
      <c r="N2" s="97"/>
      <c r="O2" s="97"/>
      <c r="P2" s="97"/>
      <c r="Q2" s="97"/>
      <c r="R2" s="97"/>
      <c r="S2" s="97"/>
      <c r="U2" s="96"/>
    </row>
    <row r="3" spans="1:43" s="48" customFormat="1" ht="18.5" x14ac:dyDescent="0.35">
      <c r="A3" s="179"/>
      <c r="B3" s="178" t="s">
        <v>30291</v>
      </c>
      <c r="C3" s="179"/>
      <c r="D3" s="179"/>
      <c r="E3" s="179"/>
      <c r="F3" s="179"/>
      <c r="G3" s="179"/>
      <c r="H3" s="179"/>
      <c r="I3" s="179"/>
      <c r="J3" s="97"/>
      <c r="K3" s="97"/>
      <c r="L3" s="97"/>
      <c r="M3" s="97"/>
      <c r="N3" s="97"/>
      <c r="O3" s="97"/>
      <c r="P3" s="97"/>
      <c r="Q3" s="97"/>
      <c r="R3" s="97"/>
      <c r="S3" s="97"/>
      <c r="U3" s="180"/>
    </row>
    <row r="4" spans="1:43" x14ac:dyDescent="0.35">
      <c r="A4" s="92"/>
      <c r="B4" s="123" t="s">
        <v>52</v>
      </c>
      <c r="C4" s="92"/>
      <c r="D4" s="92"/>
      <c r="E4" s="92"/>
      <c r="F4" s="92"/>
      <c r="G4" s="92"/>
      <c r="H4" s="92"/>
      <c r="I4" s="92"/>
      <c r="J4" s="92"/>
      <c r="K4" s="92"/>
      <c r="L4" s="92"/>
      <c r="M4" s="109"/>
      <c r="N4" s="92"/>
      <c r="O4" s="92"/>
      <c r="P4" s="92"/>
      <c r="Q4" s="92"/>
      <c r="R4" s="92"/>
      <c r="S4" s="92"/>
    </row>
    <row r="5" spans="1:43" x14ac:dyDescent="0.35">
      <c r="A5" s="24" t="s">
        <v>26</v>
      </c>
      <c r="B5" s="24" t="s">
        <v>34</v>
      </c>
      <c r="C5" s="94" t="s">
        <v>38</v>
      </c>
      <c r="D5" s="94" t="s">
        <v>2040</v>
      </c>
      <c r="E5" s="112" t="s">
        <v>2041</v>
      </c>
      <c r="F5" s="94" t="s">
        <v>2039</v>
      </c>
      <c r="G5" s="94" t="s">
        <v>2038</v>
      </c>
      <c r="H5" s="94" t="s">
        <v>2037</v>
      </c>
      <c r="I5" s="94" t="s">
        <v>2042</v>
      </c>
      <c r="J5" s="94" t="s">
        <v>2047</v>
      </c>
      <c r="K5" s="94" t="s">
        <v>2051</v>
      </c>
      <c r="L5" s="94" t="s">
        <v>30382</v>
      </c>
      <c r="M5" s="93">
        <v>1</v>
      </c>
      <c r="N5" s="93">
        <v>2</v>
      </c>
      <c r="O5" s="93">
        <v>3</v>
      </c>
      <c r="P5" s="93">
        <v>4</v>
      </c>
      <c r="Q5" s="93">
        <v>5</v>
      </c>
      <c r="R5" s="93">
        <v>6</v>
      </c>
      <c r="S5" s="93">
        <v>7</v>
      </c>
      <c r="T5" s="93">
        <v>8</v>
      </c>
      <c r="U5" s="93">
        <v>9</v>
      </c>
      <c r="V5" s="93">
        <v>10</v>
      </c>
      <c r="W5" s="93">
        <v>11</v>
      </c>
      <c r="X5" s="93">
        <v>12</v>
      </c>
      <c r="Y5" s="93">
        <v>13</v>
      </c>
      <c r="Z5" s="93">
        <v>14</v>
      </c>
      <c r="AA5" s="93">
        <v>15</v>
      </c>
      <c r="AB5" s="93">
        <v>16</v>
      </c>
      <c r="AC5" s="93">
        <v>17</v>
      </c>
      <c r="AD5" s="93">
        <v>18</v>
      </c>
      <c r="AE5" s="93">
        <v>19</v>
      </c>
      <c r="AF5" s="93">
        <v>20</v>
      </c>
      <c r="AG5" s="93">
        <v>21</v>
      </c>
      <c r="AH5" s="93">
        <v>22</v>
      </c>
      <c r="AI5" s="93">
        <v>23</v>
      </c>
      <c r="AJ5" s="93">
        <v>24</v>
      </c>
      <c r="AK5" s="93">
        <v>25</v>
      </c>
      <c r="AL5" s="93">
        <v>26</v>
      </c>
      <c r="AM5" s="93">
        <v>27</v>
      </c>
      <c r="AN5" s="93">
        <v>28</v>
      </c>
      <c r="AO5" s="93">
        <v>29</v>
      </c>
      <c r="AP5" s="93">
        <v>30</v>
      </c>
      <c r="AQ5" s="93">
        <v>31</v>
      </c>
    </row>
    <row r="6" spans="1:43" x14ac:dyDescent="0.35">
      <c r="A6" s="49">
        <v>1</v>
      </c>
      <c r="B6" s="170" t="s">
        <v>237</v>
      </c>
      <c r="C6" s="171">
        <f>COUNTIFS('atm total'!C:C,B6,'atm total'!AM:AM,"CRM")</f>
        <v>15</v>
      </c>
      <c r="D6" s="110">
        <v>99.238799283154123</v>
      </c>
      <c r="E6" s="110">
        <v>99.292658730158735</v>
      </c>
      <c r="F6" s="110">
        <v>99.015979689366787</v>
      </c>
      <c r="G6" s="110">
        <v>98.737808641975306</v>
      </c>
      <c r="H6" s="110">
        <v>99.392174432497015</v>
      </c>
      <c r="I6" s="110">
        <v>99.21404320987655</v>
      </c>
      <c r="J6" s="110">
        <v>99.395908004778974</v>
      </c>
      <c r="K6" s="110">
        <v>99.013142174432502</v>
      </c>
      <c r="L6" s="110">
        <f>VLOOKUP(B6,'BALI NUSRA'!B64:H64,7,0)</f>
        <v>99.433823529411768</v>
      </c>
      <c r="M6" s="111">
        <f>AVERAGEIFS('1'!AJ:AJ,'1'!C:C,'UPTIME HARIAN'!B6,'1'!I:I,"CRM")</f>
        <v>99.328703703703709</v>
      </c>
      <c r="N6" s="111">
        <f>AVERAGEIFS('2'!AJ:AJ,'2'!C:C,'UPTIME HARIAN'!B6,'2'!I:I,"CRM")</f>
        <v>100</v>
      </c>
      <c r="O6" s="111">
        <f>AVERAGEIFS('3'!AJ:AJ,'3'!C:C,'UPTIME HARIAN'!B6,'3'!I:I,"CRM")</f>
        <v>97.949074074074076</v>
      </c>
      <c r="P6" s="111">
        <f>AVERAGEIFS('4'!AJ:AJ,'4'!C:C,'UPTIME HARIAN'!B6,'4'!I:I,"CRM")</f>
        <v>99.615740740740733</v>
      </c>
      <c r="Q6" s="111">
        <f>AVERAGEIFS('5'!AJ:AJ,'5'!C:C,'UPTIME HARIAN'!B6,'5'!I:I,"CRM")</f>
        <v>99.319444444444443</v>
      </c>
      <c r="R6" s="111">
        <f>AVERAGEIFS('6'!AJ:AJ,'6'!C:C,'UPTIME HARIAN'!B6,'6'!I:I,"CRM")</f>
        <v>99.777777777777786</v>
      </c>
      <c r="S6" s="111">
        <f>AVERAGEIFS('7'!AJ:AJ,'7'!C:C,'UPTIME HARIAN'!B6,'7'!I:I,"CRM")</f>
        <v>99.574074074074076</v>
      </c>
      <c r="T6" s="111">
        <f>AVERAGEIFS('8'!AJ:AJ,'8'!C:C,'UPTIME HARIAN'!B6,'8'!I:I,"CRM")</f>
        <v>99.134259259259267</v>
      </c>
      <c r="U6" s="111">
        <f>AVERAGEIFS('9'!AJ:AJ,'9'!C:C,'UPTIME HARIAN'!B6,'9'!I:I,"CRM")</f>
        <v>99.074074074074076</v>
      </c>
      <c r="V6" s="111">
        <f>AVERAGEIFS('10'!AJ:AJ,'10'!C:C,'UPTIME HARIAN'!B6,'10'!I:I,"CRM")</f>
        <v>99.777777777777771</v>
      </c>
      <c r="W6" s="111">
        <f>AVERAGEIFS('11'!AJ:AJ,'11'!C:C,'UPTIME HARIAN'!B6,'11'!I:I,"CRM")</f>
        <v>99.148148148148167</v>
      </c>
      <c r="X6" s="111">
        <f>AVERAGEIFS('12'!AJ:AJ,'12'!C:C,'UPTIME HARIAN'!B6,'12'!I:I,"CRM")</f>
        <v>99.703703703703695</v>
      </c>
      <c r="Y6" s="111">
        <f>AVERAGEIFS('13'!AJ:AJ,'13'!C:C,'UPTIME HARIAN'!B6,'13'!I:I,"CRM")</f>
        <v>99.787037037037038</v>
      </c>
      <c r="Z6" s="111">
        <f>AVERAGEIFS('14'!AJ:AJ,'14'!C:C,'UPTIME HARIAN'!B6,'14'!I:I,"CRM")</f>
        <v>99.569444444444443</v>
      </c>
      <c r="AA6" s="111">
        <f>AVERAGEIFS('15'!AJ:AJ,'15'!C:C,'UPTIME HARIAN'!B6,'15'!I:I,"CRM")</f>
        <v>99.333333333333329</v>
      </c>
      <c r="AB6" s="111">
        <f>AVERAGEIFS('16'!AJ:AJ,'16'!C:C,'UPTIME HARIAN'!B6,'16'!I:I,"CRM")</f>
        <v>99.615740740740733</v>
      </c>
      <c r="AC6" s="111">
        <f>AVERAGEIFS('17'!AJ:AJ,'17'!C:C,'UPTIME HARIAN'!B6,'17'!I:I,"CRM")</f>
        <v>99.666666666666671</v>
      </c>
      <c r="AD6" s="111" t="e">
        <f>AVERAGEIFS('18'!AJ:AJ,'18'!C:C,'UPTIME HARIAN'!B6,'18'!I:I,"CRM")</f>
        <v>#DIV/0!</v>
      </c>
      <c r="AE6" s="111" t="e">
        <f>AVERAGEIFS('19'!AJ:AJ,'19'!C:C,'UPTIME HARIAN'!B6,'19'!I:I,"CRM")</f>
        <v>#DIV/0!</v>
      </c>
      <c r="AF6" s="111" t="e">
        <f>AVERAGEIFS('20'!AJ:AJ,'20'!C:C,'UPTIME HARIAN'!B6,'20'!I:I,"CRM")</f>
        <v>#DIV/0!</v>
      </c>
      <c r="AG6" s="111" t="e">
        <f>AVERAGEIFS('21'!AJ:AJ,'21'!C:C,'UPTIME HARIAN'!B6,'21'!I:I,"CRM")</f>
        <v>#DIV/0!</v>
      </c>
      <c r="AH6" s="111" t="e">
        <f>AVERAGEIFS('22'!AJ:AJ,'22'!C:C,'UPTIME HARIAN'!B6,'22'!I:I,"CRM")</f>
        <v>#DIV/0!</v>
      </c>
      <c r="AI6" s="111" t="e">
        <f>AVERAGEIFS('23'!AJ:AJ,'23'!C:C,'UPTIME HARIAN'!B6,'23'!I:I,"CRM")</f>
        <v>#DIV/0!</v>
      </c>
      <c r="AJ6" s="111" t="e">
        <f>AVERAGEIFS('24'!AJ:AJ,'24'!C:C,'UPTIME HARIAN'!B6,'24'!I:I,"CRM")</f>
        <v>#DIV/0!</v>
      </c>
      <c r="AK6" s="111" t="e">
        <f>AVERAGEIFS('25'!AJ:AJ,'25'!C:C,'UPTIME HARIAN'!B6,'25'!I:I,"CRM")</f>
        <v>#DIV/0!</v>
      </c>
      <c r="AL6" s="111" t="e">
        <f>AVERAGEIFS('26'!AJ:AJ,'26'!C:C,'UPTIME HARIAN'!B6,'26'!I:I,"CRM")</f>
        <v>#DIV/0!</v>
      </c>
      <c r="AM6" s="111" t="e">
        <f>AVERAGEIFS('27'!AJ:AJ,'27'!C:C,'UPTIME HARIAN'!B6,'27'!I:I,"CRM")</f>
        <v>#DIV/0!</v>
      </c>
      <c r="AN6" s="111" t="e">
        <f>AVERAGEIFS('28'!AJ:AJ,'28'!C:C,'UPTIME HARIAN'!B6,'28'!I:I,"CRM")</f>
        <v>#DIV/0!</v>
      </c>
      <c r="AO6" s="111" t="e">
        <f>AVERAGEIFS('29'!AJ:AJ,'29'!C:C,'UPTIME HARIAN'!B6,'29'!I:I,"CRM")</f>
        <v>#DIV/0!</v>
      </c>
      <c r="AP6" s="111" t="e">
        <f>AVERAGEIFS('30'!AJ:AJ,'30'!C:C,'UPTIME HARIAN'!B6,'30'!I:I,"CRM")</f>
        <v>#DIV/0!</v>
      </c>
      <c r="AQ6" s="111" t="e">
        <f>AVERAGEIFS('31'!AJ:AJ,'31'!C:C,'UPTIME HARIAN'!B6,'31'!I:I,"CRM")</f>
        <v>#DIV/0!</v>
      </c>
    </row>
    <row r="7" spans="1:43" x14ac:dyDescent="0.35">
      <c r="A7" s="49">
        <v>2</v>
      </c>
      <c r="B7" s="170" t="s">
        <v>86</v>
      </c>
      <c r="C7" s="171">
        <f>COUNTIFS('atm total'!C:C,B7,'atm total'!AM:AM,"CRM")</f>
        <v>7</v>
      </c>
      <c r="D7" s="110">
        <v>99.335565023331299</v>
      </c>
      <c r="E7" s="110">
        <v>98.712563641808927</v>
      </c>
      <c r="F7" s="110">
        <v>97.969162101846223</v>
      </c>
      <c r="G7" s="110">
        <v>99.263452131376653</v>
      </c>
      <c r="H7" s="110">
        <v>98.986609860012166</v>
      </c>
      <c r="I7" s="110">
        <v>99.083158630328441</v>
      </c>
      <c r="J7" s="110">
        <v>99.225333062825456</v>
      </c>
      <c r="K7" s="110">
        <v>99.302765943058091</v>
      </c>
      <c r="L7" s="110">
        <f>VLOOKUP(B7,'BALI NUSRA'!B65:H65,7,0)</f>
        <v>99.161425576519918</v>
      </c>
      <c r="M7" s="111">
        <f>AVERAGEIFS('1'!AJ:AJ,'1'!C:C,'UPTIME HARIAN'!B7,'1'!I:I,"CRM")</f>
        <v>99.563492063492063</v>
      </c>
      <c r="N7" s="111">
        <f>AVERAGEIFS('2'!AJ:AJ,'2'!C:C,'UPTIME HARIAN'!B7,'2'!I:I,"CRM")</f>
        <v>99.206349206349202</v>
      </c>
      <c r="O7" s="111">
        <f>AVERAGEIFS('3'!AJ:AJ,'3'!C:C,'UPTIME HARIAN'!B7,'3'!I:I,"CRM")</f>
        <v>99.107142857142861</v>
      </c>
      <c r="P7" s="111">
        <f>AVERAGEIFS('4'!AJ:AJ,'4'!C:C,'UPTIME HARIAN'!B7,'4'!I:I,"CRM")</f>
        <v>97.757936507936506</v>
      </c>
      <c r="Q7" s="111">
        <f>AVERAGEIFS('5'!AJ:AJ,'5'!C:C,'UPTIME HARIAN'!B7,'5'!I:I,"CRM")</f>
        <v>97.648809523809533</v>
      </c>
      <c r="R7" s="111">
        <f>AVERAGEIFS('6'!AJ:AJ,'6'!C:C,'UPTIME HARIAN'!B7,'6'!I:I,"CRM")</f>
        <v>98.688492063492063</v>
      </c>
      <c r="S7" s="111">
        <f>AVERAGEIFS('7'!AJ:AJ,'7'!C:C,'UPTIME HARIAN'!B7,'7'!I:I,"CRM")</f>
        <v>99.712301587301582</v>
      </c>
      <c r="T7" s="111">
        <f>AVERAGEIFS('8'!AJ:AJ,'8'!C:C,'UPTIME HARIAN'!B7,'8'!I:I,"CRM")</f>
        <v>99.35515873015872</v>
      </c>
      <c r="U7" s="111">
        <f>AVERAGEIFS('9'!AJ:AJ,'9'!C:C,'UPTIME HARIAN'!B7,'9'!I:I,"CRM")</f>
        <v>100</v>
      </c>
      <c r="V7" s="111">
        <f>AVERAGEIFS('10'!AJ:AJ,'10'!C:C,'UPTIME HARIAN'!B7,'10'!I:I,"CRM")</f>
        <v>99.593253968253975</v>
      </c>
      <c r="W7" s="111">
        <f>AVERAGEIFS('11'!AJ:AJ,'11'!C:C,'UPTIME HARIAN'!B7,'11'!I:I,"CRM")</f>
        <v>99.593253968253975</v>
      </c>
      <c r="X7" s="111">
        <f>AVERAGEIFS('12'!AJ:AJ,'12'!C:C,'UPTIME HARIAN'!B7,'12'!I:I,"CRM")</f>
        <v>99.174603174603163</v>
      </c>
      <c r="Y7" s="111">
        <f>AVERAGEIFS('13'!AJ:AJ,'13'!C:C,'UPTIME HARIAN'!B7,'13'!I:I,"CRM")</f>
        <v>98.968253968253975</v>
      </c>
      <c r="Z7" s="111">
        <f>AVERAGEIFS('14'!AJ:AJ,'14'!C:C,'UPTIME HARIAN'!B7,'14'!I:I,"CRM")</f>
        <v>99.682539682539684</v>
      </c>
      <c r="AA7" s="111">
        <f>AVERAGEIFS('15'!AJ:AJ,'15'!C:C,'UPTIME HARIAN'!B7,'15'!I:I,"CRM")</f>
        <v>99.652777777777786</v>
      </c>
      <c r="AB7" s="111">
        <f>AVERAGEIFS('16'!AJ:AJ,'16'!C:C,'UPTIME HARIAN'!B7,'16'!I:I,"CRM")</f>
        <v>99.470238095238088</v>
      </c>
      <c r="AC7" s="111">
        <f>AVERAGEIFS('17'!AJ:AJ,'17'!C:C,'UPTIME HARIAN'!B7,'17'!I:I,"CRM")</f>
        <v>98.321428571428569</v>
      </c>
      <c r="AD7" s="111" t="e">
        <f>AVERAGEIFS('18'!AJ:AJ,'18'!C:C,'UPTIME HARIAN'!B7,'18'!I:I,"CRM")</f>
        <v>#DIV/0!</v>
      </c>
      <c r="AE7" s="111" t="e">
        <f>AVERAGEIFS('19'!AJ:AJ,'19'!C:C,'UPTIME HARIAN'!B7,'19'!I:I,"CRM")</f>
        <v>#DIV/0!</v>
      </c>
      <c r="AF7" s="111" t="e">
        <f>AVERAGEIFS('20'!AJ:AJ,'20'!C:C,'UPTIME HARIAN'!B7,'20'!I:I,"CRM")</f>
        <v>#DIV/0!</v>
      </c>
      <c r="AG7" s="111" t="e">
        <f>AVERAGEIFS('21'!AJ:AJ,'21'!C:C,'UPTIME HARIAN'!B7,'21'!I:I,"CRM")</f>
        <v>#DIV/0!</v>
      </c>
      <c r="AH7" s="111" t="e">
        <f>AVERAGEIFS('22'!AJ:AJ,'22'!C:C,'UPTIME HARIAN'!B7,'22'!I:I,"CRM")</f>
        <v>#DIV/0!</v>
      </c>
      <c r="AI7" s="111" t="e">
        <f>AVERAGEIFS('23'!AJ:AJ,'23'!C:C,'UPTIME HARIAN'!B7,'23'!I:I,"CRM")</f>
        <v>#DIV/0!</v>
      </c>
      <c r="AJ7" s="111" t="e">
        <f>AVERAGEIFS('24'!AJ:AJ,'24'!C:C,'UPTIME HARIAN'!B7,'24'!I:I,"CRM")</f>
        <v>#DIV/0!</v>
      </c>
      <c r="AK7" s="111" t="e">
        <f>AVERAGEIFS('25'!AJ:AJ,'25'!C:C,'UPTIME HARIAN'!B7,'25'!I:I,"CRM")</f>
        <v>#DIV/0!</v>
      </c>
      <c r="AL7" s="111" t="e">
        <f>AVERAGEIFS('26'!AJ:AJ,'26'!C:C,'UPTIME HARIAN'!B7,'26'!I:I,"CRM")</f>
        <v>#DIV/0!</v>
      </c>
      <c r="AM7" s="111" t="e">
        <f>AVERAGEIFS('27'!AJ:AJ,'27'!C:C,'UPTIME HARIAN'!B7,'27'!I:I,"CRM")</f>
        <v>#DIV/0!</v>
      </c>
      <c r="AN7" s="111" t="e">
        <f>AVERAGEIFS('28'!AJ:AJ,'28'!C:C,'UPTIME HARIAN'!B7,'28'!I:I,"CRM")</f>
        <v>#DIV/0!</v>
      </c>
      <c r="AO7" s="111" t="e">
        <f>AVERAGEIFS('29'!AJ:AJ,'29'!C:C,'UPTIME HARIAN'!B7,'29'!I:I,"CRM")</f>
        <v>#DIV/0!</v>
      </c>
      <c r="AP7" s="111" t="e">
        <f>AVERAGEIFS('30'!AJ:AJ,'30'!C:C,'UPTIME HARIAN'!B7,'30'!I:I,"CRM")</f>
        <v>#DIV/0!</v>
      </c>
      <c r="AQ7" s="111" t="e">
        <f>AVERAGEIFS('31'!AJ:AJ,'31'!C:C,'UPTIME HARIAN'!B7,'31'!I:I,"CRM")</f>
        <v>#DIV/0!</v>
      </c>
    </row>
    <row r="8" spans="1:43" x14ac:dyDescent="0.35">
      <c r="A8" s="49">
        <v>3</v>
      </c>
      <c r="B8" s="170" t="s">
        <v>102</v>
      </c>
      <c r="C8" s="171">
        <f>COUNTIFS('atm total'!C:C,B8,'atm total'!AM:AM,"CRM")</f>
        <v>8</v>
      </c>
      <c r="D8" s="110">
        <v>98.697574826607081</v>
      </c>
      <c r="E8" s="110">
        <v>98.990929705215422</v>
      </c>
      <c r="F8" s="110">
        <v>98.978727365824142</v>
      </c>
      <c r="G8" s="110">
        <v>98.799903799903802</v>
      </c>
      <c r="H8" s="110">
        <v>99.131173486012202</v>
      </c>
      <c r="I8" s="110">
        <v>99.417989417989418</v>
      </c>
      <c r="J8" s="110">
        <v>99.33994321091096</v>
      </c>
      <c r="K8" s="110">
        <v>99.232034784652441</v>
      </c>
      <c r="L8" s="110">
        <f>VLOOKUP(B8,'BALI NUSRA'!B66:H66,7,0)</f>
        <v>99.622843672988324</v>
      </c>
      <c r="M8" s="111">
        <f>AVERAGEIFS('1'!AJ:AJ,'1'!C:C,'UPTIME HARIAN'!B8,'1'!I:I,"CRM")</f>
        <v>99.635416666666671</v>
      </c>
      <c r="N8" s="111">
        <f>AVERAGEIFS('2'!AJ:AJ,'2'!C:C,'UPTIME HARIAN'!B8,'2'!I:I,"CRM")</f>
        <v>98.133680555555557</v>
      </c>
      <c r="O8" s="111">
        <f>AVERAGEIFS('3'!AJ:AJ,'3'!C:C,'UPTIME HARIAN'!B8,'3'!I:I,"CRM")</f>
        <v>98.940972222222229</v>
      </c>
      <c r="P8" s="111">
        <f>AVERAGEIFS('4'!AJ:AJ,'4'!C:C,'UPTIME HARIAN'!B8,'4'!I:I,"CRM")</f>
        <v>100</v>
      </c>
      <c r="Q8" s="111">
        <f>AVERAGEIFS('5'!AJ:AJ,'5'!C:C,'UPTIME HARIAN'!B8,'5'!I:I,"CRM")</f>
        <v>100</v>
      </c>
      <c r="R8" s="111">
        <f>AVERAGEIFS('6'!AJ:AJ,'6'!C:C,'UPTIME HARIAN'!B8,'6'!I:I,"CRM")</f>
        <v>99.661458333333343</v>
      </c>
      <c r="S8" s="111">
        <f>AVERAGEIFS('7'!AJ:AJ,'7'!C:C,'UPTIME HARIAN'!B8,'7'!I:I,"CRM")</f>
        <v>99.765625</v>
      </c>
      <c r="T8" s="111">
        <f>AVERAGEIFS('8'!AJ:AJ,'8'!C:C,'UPTIME HARIAN'!B8,'8'!I:I,"CRM")</f>
        <v>99.244791666666671</v>
      </c>
      <c r="U8" s="111">
        <f>AVERAGEIFS('9'!AJ:AJ,'9'!C:C,'UPTIME HARIAN'!B8,'9'!I:I,"CRM")</f>
        <v>100</v>
      </c>
      <c r="V8" s="111">
        <f>AVERAGEIFS('10'!AJ:AJ,'10'!C:C,'UPTIME HARIAN'!B8,'10'!I:I,"CRM")</f>
        <v>99.833333333333329</v>
      </c>
      <c r="W8" s="111">
        <f>AVERAGEIFS('11'!AJ:AJ,'11'!C:C,'UPTIME HARIAN'!B8,'11'!I:I,"CRM")</f>
        <v>100</v>
      </c>
      <c r="X8" s="111">
        <f>AVERAGEIFS('12'!AJ:AJ,'12'!C:C,'UPTIME HARIAN'!B8,'12'!I:I,"CRM")</f>
        <v>100</v>
      </c>
      <c r="Y8" s="111">
        <f>AVERAGEIFS('13'!AJ:AJ,'13'!C:C,'UPTIME HARIAN'!B8,'13'!I:I,"CRM")</f>
        <v>99.401041666666657</v>
      </c>
      <c r="Z8" s="111">
        <f>AVERAGEIFS('14'!AJ:AJ,'14'!C:C,'UPTIME HARIAN'!B8,'14'!I:I,"CRM")</f>
        <v>100</v>
      </c>
      <c r="AA8" s="111">
        <f>AVERAGEIFS('15'!AJ:AJ,'15'!C:C,'UPTIME HARIAN'!B8,'15'!I:I,"CRM")</f>
        <v>100</v>
      </c>
      <c r="AB8" s="111">
        <f>AVERAGEIFS('16'!AJ:AJ,'16'!C:C,'UPTIME HARIAN'!B8,'16'!I:I,"CRM")</f>
        <v>100</v>
      </c>
      <c r="AC8" s="111">
        <f>AVERAGEIFS('17'!AJ:AJ,'17'!C:C,'UPTIME HARIAN'!B8,'17'!I:I,"CRM")</f>
        <v>99.210069444444443</v>
      </c>
      <c r="AD8" s="111" t="e">
        <f>AVERAGEIFS('18'!AJ:AJ,'18'!C:C,'UPTIME HARIAN'!B8,'18'!I:I,"CRM")</f>
        <v>#DIV/0!</v>
      </c>
      <c r="AE8" s="111" t="e">
        <f>AVERAGEIFS('19'!AJ:AJ,'19'!C:C,'UPTIME HARIAN'!B8,'19'!I:I,"CRM")</f>
        <v>#DIV/0!</v>
      </c>
      <c r="AF8" s="111" t="e">
        <f>AVERAGEIFS('20'!AJ:AJ,'20'!C:C,'UPTIME HARIAN'!B8,'20'!I:I,"CRM")</f>
        <v>#DIV/0!</v>
      </c>
      <c r="AG8" s="111" t="e">
        <f>AVERAGEIFS('21'!AJ:AJ,'21'!C:C,'UPTIME HARIAN'!B8,'21'!I:I,"CRM")</f>
        <v>#DIV/0!</v>
      </c>
      <c r="AH8" s="111" t="e">
        <f>AVERAGEIFS('22'!AJ:AJ,'22'!C:C,'UPTIME HARIAN'!B8,'22'!I:I,"CRM")</f>
        <v>#DIV/0!</v>
      </c>
      <c r="AI8" s="111" t="e">
        <f>AVERAGEIFS('23'!AJ:AJ,'23'!C:C,'UPTIME HARIAN'!B8,'23'!I:I,"CRM")</f>
        <v>#DIV/0!</v>
      </c>
      <c r="AJ8" s="111" t="e">
        <f>AVERAGEIFS('24'!AJ:AJ,'24'!C:C,'UPTIME HARIAN'!B8,'24'!I:I,"CRM")</f>
        <v>#DIV/0!</v>
      </c>
      <c r="AK8" s="111" t="e">
        <f>AVERAGEIFS('25'!AJ:AJ,'25'!C:C,'UPTIME HARIAN'!B8,'25'!I:I,"CRM")</f>
        <v>#DIV/0!</v>
      </c>
      <c r="AL8" s="111" t="e">
        <f>AVERAGEIFS('26'!AJ:AJ,'26'!C:C,'UPTIME HARIAN'!B8,'26'!I:I,"CRM")</f>
        <v>#DIV/0!</v>
      </c>
      <c r="AM8" s="111" t="e">
        <f>AVERAGEIFS('27'!AJ:AJ,'27'!C:C,'UPTIME HARIAN'!B8,'27'!I:I,"CRM")</f>
        <v>#DIV/0!</v>
      </c>
      <c r="AN8" s="111" t="e">
        <f>AVERAGEIFS('28'!AJ:AJ,'28'!C:C,'UPTIME HARIAN'!B8,'28'!I:I,"CRM")</f>
        <v>#DIV/0!</v>
      </c>
      <c r="AO8" s="111" t="e">
        <f>AVERAGEIFS('29'!AJ:AJ,'29'!C:C,'UPTIME HARIAN'!B8,'29'!I:I,"CRM")</f>
        <v>#DIV/0!</v>
      </c>
      <c r="AP8" s="111" t="e">
        <f>AVERAGEIFS('30'!AJ:AJ,'30'!C:C,'UPTIME HARIAN'!B8,'30'!I:I,"CRM")</f>
        <v>#DIV/0!</v>
      </c>
      <c r="AQ8" s="111" t="e">
        <f>AVERAGEIFS('31'!AJ:AJ,'31'!C:C,'UPTIME HARIAN'!B8,'31'!I:I,"CRM")</f>
        <v>#DIV/0!</v>
      </c>
    </row>
    <row r="9" spans="1:43" x14ac:dyDescent="0.35">
      <c r="A9" s="49">
        <v>4</v>
      </c>
      <c r="B9" s="170" t="s">
        <v>92</v>
      </c>
      <c r="C9" s="171">
        <f>COUNTIFS('atm total'!C:C,B9,'atm total'!AM:AM,"CRM")</f>
        <v>13</v>
      </c>
      <c r="D9" s="110">
        <v>99.454962101181039</v>
      </c>
      <c r="E9" s="110">
        <v>99.114558938329424</v>
      </c>
      <c r="F9" s="110">
        <v>99.131852635289974</v>
      </c>
      <c r="G9" s="110">
        <v>99.259198542805095</v>
      </c>
      <c r="H9" s="110">
        <v>99.103825136612016</v>
      </c>
      <c r="I9" s="110">
        <v>99.103096539162109</v>
      </c>
      <c r="J9" s="110">
        <v>99.419002291556495</v>
      </c>
      <c r="K9" s="110">
        <v>99.395557905869907</v>
      </c>
      <c r="L9" s="110">
        <f>VLOOKUP(B9,'BALI NUSRA'!B67:H67,7,0)</f>
        <v>99.340405014464807</v>
      </c>
      <c r="M9" s="111">
        <f>AVERAGEIFS('1'!AJ:AJ,'1'!C:C,'UPTIME HARIAN'!B9,'1'!I:I,"CRM")</f>
        <v>98.787393162393158</v>
      </c>
      <c r="N9" s="111">
        <f>AVERAGEIFS('2'!AJ:AJ,'2'!C:C,'UPTIME HARIAN'!B9,'2'!I:I,"CRM")</f>
        <v>99.449786324786317</v>
      </c>
      <c r="O9" s="111">
        <f>AVERAGEIFS('3'!AJ:AJ,'3'!C:C,'UPTIME HARIAN'!B9,'3'!I:I,"CRM")</f>
        <v>99.54594017094017</v>
      </c>
      <c r="P9" s="111">
        <f>AVERAGEIFS('4'!AJ:AJ,'4'!C:C,'UPTIME HARIAN'!B9,'4'!I:I,"CRM")</f>
        <v>99.332264957264954</v>
      </c>
      <c r="Q9" s="111">
        <f>AVERAGEIFS('5'!AJ:AJ,'5'!C:C,'UPTIME HARIAN'!B9,'5'!I:I,"CRM")</f>
        <v>99.385683760683762</v>
      </c>
      <c r="R9" s="111">
        <f>AVERAGEIFS('6'!AJ:AJ,'6'!C:C,'UPTIME HARIAN'!B9,'6'!I:I,"CRM")</f>
        <v>99.145299145299148</v>
      </c>
      <c r="S9" s="111">
        <f>AVERAGEIFS('7'!AJ:AJ,'7'!C:C,'UPTIME HARIAN'!B9,'7'!I:I,"CRM")</f>
        <v>99.759615384615387</v>
      </c>
      <c r="T9" s="111">
        <f>AVERAGEIFS('8'!AJ:AJ,'8'!C:C,'UPTIME HARIAN'!B9,'8'!I:I,"CRM")</f>
        <v>99.166666666666671</v>
      </c>
      <c r="U9" s="111">
        <f>AVERAGEIFS('9'!AJ:AJ,'9'!C:C,'UPTIME HARIAN'!B9,'9'!I:I,"CRM")</f>
        <v>100</v>
      </c>
      <c r="V9" s="111">
        <f>AVERAGEIFS('10'!AJ:AJ,'10'!C:C,'UPTIME HARIAN'!B9,'10'!I:I,"CRM")</f>
        <v>100</v>
      </c>
      <c r="W9" s="111">
        <f>AVERAGEIFS('11'!AJ:AJ,'11'!C:C,'UPTIME HARIAN'!B9,'11'!I:I,"CRM")</f>
        <v>99.364316239316238</v>
      </c>
      <c r="X9" s="111">
        <f>AVERAGEIFS('12'!AJ:AJ,'12'!C:C,'UPTIME HARIAN'!B9,'12'!I:I,"CRM")</f>
        <v>99.663461538461533</v>
      </c>
      <c r="Y9" s="111">
        <f>AVERAGEIFS('13'!AJ:AJ,'13'!C:C,'UPTIME HARIAN'!B9,'13'!I:I,"CRM")</f>
        <v>99.300213675213655</v>
      </c>
      <c r="Z9" s="111">
        <f>AVERAGEIFS('14'!AJ:AJ,'14'!C:C,'UPTIME HARIAN'!B9,'14'!I:I,"CRM")</f>
        <v>99.647435897435884</v>
      </c>
      <c r="AA9" s="111">
        <f>AVERAGEIFS('15'!AJ:AJ,'15'!C:C,'UPTIME HARIAN'!B9,'15'!I:I,"CRM")</f>
        <v>99.582390648567127</v>
      </c>
      <c r="AB9" s="111">
        <f>AVERAGEIFS('16'!AJ:AJ,'16'!C:C,'UPTIME HARIAN'!B9,'16'!I:I,"CRM")</f>
        <v>97.884615384615401</v>
      </c>
      <c r="AC9" s="111">
        <f>AVERAGEIFS('17'!AJ:AJ,'17'!C:C,'UPTIME HARIAN'!B9,'17'!I:I,"CRM")</f>
        <v>98.691239316239319</v>
      </c>
      <c r="AD9" s="111" t="e">
        <f>AVERAGEIFS('18'!AJ:AJ,'18'!C:C,'UPTIME HARIAN'!B9,'18'!I:I,"CRM")</f>
        <v>#DIV/0!</v>
      </c>
      <c r="AE9" s="111" t="e">
        <f>AVERAGEIFS('19'!AJ:AJ,'19'!C:C,'UPTIME HARIAN'!B9,'19'!I:I,"CRM")</f>
        <v>#DIV/0!</v>
      </c>
      <c r="AF9" s="111" t="e">
        <f>AVERAGEIFS('20'!AJ:AJ,'20'!C:C,'UPTIME HARIAN'!B9,'20'!I:I,"CRM")</f>
        <v>#DIV/0!</v>
      </c>
      <c r="AG9" s="111" t="e">
        <f>AVERAGEIFS('21'!AJ:AJ,'21'!C:C,'UPTIME HARIAN'!B9,'21'!I:I,"CRM")</f>
        <v>#DIV/0!</v>
      </c>
      <c r="AH9" s="111" t="e">
        <f>AVERAGEIFS('22'!AJ:AJ,'22'!C:C,'UPTIME HARIAN'!B9,'22'!I:I,"CRM")</f>
        <v>#DIV/0!</v>
      </c>
      <c r="AI9" s="111" t="e">
        <f>AVERAGEIFS('23'!AJ:AJ,'23'!C:C,'UPTIME HARIAN'!B9,'23'!I:I,"CRM")</f>
        <v>#DIV/0!</v>
      </c>
      <c r="AJ9" s="111" t="e">
        <f>AVERAGEIFS('24'!AJ:AJ,'24'!C:C,'UPTIME HARIAN'!B9,'24'!I:I,"CRM")</f>
        <v>#DIV/0!</v>
      </c>
      <c r="AK9" s="111" t="e">
        <f>AVERAGEIFS('25'!AJ:AJ,'25'!C:C,'UPTIME HARIAN'!B9,'25'!I:I,"CRM")</f>
        <v>#DIV/0!</v>
      </c>
      <c r="AL9" s="111" t="e">
        <f>AVERAGEIFS('26'!AJ:AJ,'26'!C:C,'UPTIME HARIAN'!B9,'26'!I:I,"CRM")</f>
        <v>#DIV/0!</v>
      </c>
      <c r="AM9" s="111" t="e">
        <f>AVERAGEIFS('27'!AJ:AJ,'27'!C:C,'UPTIME HARIAN'!B9,'27'!I:I,"CRM")</f>
        <v>#DIV/0!</v>
      </c>
      <c r="AN9" s="111" t="e">
        <f>AVERAGEIFS('28'!AJ:AJ,'28'!C:C,'UPTIME HARIAN'!B9,'28'!I:I,"CRM")</f>
        <v>#DIV/0!</v>
      </c>
      <c r="AO9" s="111" t="e">
        <f>AVERAGEIFS('29'!AJ:AJ,'29'!C:C,'UPTIME HARIAN'!B9,'29'!I:I,"CRM")</f>
        <v>#DIV/0!</v>
      </c>
      <c r="AP9" s="111" t="e">
        <f>AVERAGEIFS('30'!AJ:AJ,'30'!C:C,'UPTIME HARIAN'!B9,'30'!I:I,"CRM")</f>
        <v>#DIV/0!</v>
      </c>
      <c r="AQ9" s="111" t="e">
        <f>AVERAGEIFS('31'!AJ:AJ,'31'!C:C,'UPTIME HARIAN'!B9,'31'!I:I,"CRM")</f>
        <v>#DIV/0!</v>
      </c>
    </row>
    <row r="10" spans="1:43" x14ac:dyDescent="0.35">
      <c r="A10" s="49">
        <v>5</v>
      </c>
      <c r="B10" s="170" t="s">
        <v>78</v>
      </c>
      <c r="C10" s="171">
        <f>COUNTIFS('atm total'!C:C,B10,'atm total'!AM:AM,"CRM")</f>
        <v>12</v>
      </c>
      <c r="D10" s="110">
        <v>98.412227577967286</v>
      </c>
      <c r="E10" s="110">
        <v>98.703703703703709</v>
      </c>
      <c r="F10" s="110">
        <v>98.64417253738722</v>
      </c>
      <c r="G10" s="110">
        <v>99.111749680715192</v>
      </c>
      <c r="H10" s="110">
        <v>98.834118716931215</v>
      </c>
      <c r="I10" s="110">
        <v>98.897190293742014</v>
      </c>
      <c r="J10" s="110">
        <v>99.027932270423932</v>
      </c>
      <c r="K10" s="110">
        <v>99.261113171013065</v>
      </c>
      <c r="L10" s="110">
        <f>VLOOKUP(B10,'BALI NUSRA'!B68:H68,7,0)</f>
        <v>99.407257155735863</v>
      </c>
      <c r="M10" s="111">
        <f>AVERAGEIFS('1'!AJ:AJ,'1'!C:C,'UPTIME HARIAN'!B10,'1'!I:I,"CRM")</f>
        <v>98.476851851851848</v>
      </c>
      <c r="N10" s="111">
        <f>AVERAGEIFS('2'!AJ:AJ,'2'!C:C,'UPTIME HARIAN'!B10,'2'!I:I,"CRM")</f>
        <v>100</v>
      </c>
      <c r="O10" s="111">
        <f>AVERAGEIFS('3'!AJ:AJ,'3'!C:C,'UPTIME HARIAN'!B10,'3'!I:I,"CRM")</f>
        <v>99.666666666666671</v>
      </c>
      <c r="P10" s="111">
        <f>AVERAGEIFS('4'!AJ:AJ,'4'!C:C,'UPTIME HARIAN'!B10,'4'!I:I,"CRM")</f>
        <v>99.583333333333329</v>
      </c>
      <c r="Q10" s="111">
        <f>AVERAGEIFS('5'!AJ:AJ,'5'!C:C,'UPTIME HARIAN'!B10,'5'!I:I,"CRM")</f>
        <v>99.277777777777786</v>
      </c>
      <c r="R10" s="111">
        <f>AVERAGEIFS('6'!AJ:AJ,'6'!C:C,'UPTIME HARIAN'!B10,'6'!I:I,"CRM")</f>
        <v>99.733796296296305</v>
      </c>
      <c r="S10" s="111">
        <f>AVERAGEIFS('7'!AJ:AJ,'7'!C:C,'UPTIME HARIAN'!B10,'7'!I:I,"CRM")</f>
        <v>100</v>
      </c>
      <c r="T10" s="111">
        <f>AVERAGEIFS('8'!AJ:AJ,'8'!C:C,'UPTIME HARIAN'!B10,'8'!I:I,"CRM")</f>
        <v>99.122685185185176</v>
      </c>
      <c r="U10" s="111">
        <f>AVERAGEIFS('9'!AJ:AJ,'9'!C:C,'UPTIME HARIAN'!B10,'9'!I:I,"CRM")</f>
        <v>99.5798611111111</v>
      </c>
      <c r="V10" s="111">
        <f>AVERAGEIFS('10'!AJ:AJ,'10'!C:C,'UPTIME HARIAN'!B10,'10'!I:I,"CRM")</f>
        <v>99.719907407407405</v>
      </c>
      <c r="W10" s="111">
        <f>AVERAGEIFS('11'!AJ:AJ,'11'!C:C,'UPTIME HARIAN'!B10,'11'!I:I,"CRM")</f>
        <v>99.728009259259252</v>
      </c>
      <c r="X10" s="111">
        <f>AVERAGEIFS('12'!AJ:AJ,'12'!C:C,'UPTIME HARIAN'!B10,'12'!I:I,"CRM")</f>
        <v>99.75</v>
      </c>
      <c r="Y10" s="111">
        <f>AVERAGEIFS('13'!AJ:AJ,'13'!C:C,'UPTIME HARIAN'!B10,'13'!I:I,"CRM")</f>
        <v>99.409722222222214</v>
      </c>
      <c r="Z10" s="111">
        <f>AVERAGEIFS('14'!AJ:AJ,'14'!C:C,'UPTIME HARIAN'!B10,'14'!I:I,"CRM")</f>
        <v>98.987268518518519</v>
      </c>
      <c r="AA10" s="111">
        <f>AVERAGEIFS('15'!AJ:AJ,'15'!C:C,'UPTIME HARIAN'!B10,'15'!I:I,"CRM")</f>
        <v>97.094907407407405</v>
      </c>
      <c r="AB10" s="111">
        <f>AVERAGEIFS('16'!AJ:AJ,'16'!C:C,'UPTIME HARIAN'!B10,'16'!I:I,"CRM")</f>
        <v>98.934027777777786</v>
      </c>
      <c r="AC10" s="111">
        <f>AVERAGEIFS('17'!AJ:AJ,'17'!C:C,'UPTIME HARIAN'!B10,'17'!I:I,"CRM")</f>
        <v>99.820601851851848</v>
      </c>
      <c r="AD10" s="111" t="e">
        <f>AVERAGEIFS('18'!AJ:AJ,'18'!C:C,'UPTIME HARIAN'!B10,'18'!I:I,"CRM")</f>
        <v>#DIV/0!</v>
      </c>
      <c r="AE10" s="111" t="e">
        <f>AVERAGEIFS('19'!AJ:AJ,'19'!C:C,'UPTIME HARIAN'!B10,'19'!I:I,"CRM")</f>
        <v>#DIV/0!</v>
      </c>
      <c r="AF10" s="111" t="e">
        <f>AVERAGEIFS('20'!AJ:AJ,'20'!C:C,'UPTIME HARIAN'!B10,'20'!I:I,"CRM")</f>
        <v>#DIV/0!</v>
      </c>
      <c r="AG10" s="111" t="e">
        <f>AVERAGEIFS('21'!AJ:AJ,'21'!C:C,'UPTIME HARIAN'!B10,'21'!I:I,"CRM")</f>
        <v>#DIV/0!</v>
      </c>
      <c r="AH10" s="111" t="e">
        <f>AVERAGEIFS('22'!AJ:AJ,'22'!C:C,'UPTIME HARIAN'!B10,'22'!I:I,"CRM")</f>
        <v>#DIV/0!</v>
      </c>
      <c r="AI10" s="111" t="e">
        <f>AVERAGEIFS('23'!AJ:AJ,'23'!C:C,'UPTIME HARIAN'!B10,'23'!I:I,"CRM")</f>
        <v>#DIV/0!</v>
      </c>
      <c r="AJ10" s="111" t="e">
        <f>AVERAGEIFS('24'!AJ:AJ,'24'!C:C,'UPTIME HARIAN'!B10,'24'!I:I,"CRM")</f>
        <v>#DIV/0!</v>
      </c>
      <c r="AK10" s="111" t="e">
        <f>AVERAGEIFS('25'!AJ:AJ,'25'!C:C,'UPTIME HARIAN'!B10,'25'!I:I,"CRM")</f>
        <v>#DIV/0!</v>
      </c>
      <c r="AL10" s="111" t="e">
        <f>AVERAGEIFS('26'!AJ:AJ,'26'!C:C,'UPTIME HARIAN'!B10,'26'!I:I,"CRM")</f>
        <v>#DIV/0!</v>
      </c>
      <c r="AM10" s="111" t="e">
        <f>AVERAGEIFS('27'!AJ:AJ,'27'!C:C,'UPTIME HARIAN'!B10,'27'!I:I,"CRM")</f>
        <v>#DIV/0!</v>
      </c>
      <c r="AN10" s="111" t="e">
        <f>AVERAGEIFS('28'!AJ:AJ,'28'!C:C,'UPTIME HARIAN'!B10,'28'!I:I,"CRM")</f>
        <v>#DIV/0!</v>
      </c>
      <c r="AO10" s="111" t="e">
        <f>AVERAGEIFS('29'!AJ:AJ,'29'!C:C,'UPTIME HARIAN'!B10,'29'!I:I,"CRM")</f>
        <v>#DIV/0!</v>
      </c>
      <c r="AP10" s="111" t="e">
        <f>AVERAGEIFS('30'!AJ:AJ,'30'!C:C,'UPTIME HARIAN'!B10,'30'!I:I,"CRM")</f>
        <v>#DIV/0!</v>
      </c>
      <c r="AQ10" s="111" t="e">
        <f>AVERAGEIFS('31'!AJ:AJ,'31'!C:C,'UPTIME HARIAN'!B10,'31'!I:I,"CRM")</f>
        <v>#DIV/0!</v>
      </c>
    </row>
    <row r="11" spans="1:43" x14ac:dyDescent="0.35">
      <c r="A11" s="49">
        <v>6</v>
      </c>
      <c r="B11" s="170" t="s">
        <v>76</v>
      </c>
      <c r="C11" s="171">
        <f>COUNTIFS('atm total'!C:C,B11,'atm total'!AM:AM,"CRM")</f>
        <v>14</v>
      </c>
      <c r="D11" s="110">
        <v>98.570128425523308</v>
      </c>
      <c r="E11" s="110">
        <v>98.854120017913118</v>
      </c>
      <c r="F11" s="110">
        <v>98.668722823339067</v>
      </c>
      <c r="G11" s="110">
        <v>98.678160919540232</v>
      </c>
      <c r="H11" s="110">
        <v>98.889506859473485</v>
      </c>
      <c r="I11" s="110">
        <v>98.994427028909783</v>
      </c>
      <c r="J11" s="110">
        <v>99.508544847810697</v>
      </c>
      <c r="K11" s="110">
        <v>99.120403141537736</v>
      </c>
      <c r="L11" s="110">
        <f>VLOOKUP(B11,'BALI NUSRA'!B69:H69,7,0)</f>
        <v>99.168049665007075</v>
      </c>
      <c r="M11" s="111">
        <f>AVERAGEIFS('1'!AJ:AJ,'1'!C:C,'UPTIME HARIAN'!B11,'1'!I:I,"CRM")</f>
        <v>99.444444444444457</v>
      </c>
      <c r="N11" s="111">
        <f>AVERAGEIFS('2'!AJ:AJ,'2'!C:C,'UPTIME HARIAN'!B11,'2'!I:I,"CRM")</f>
        <v>99.102182539682545</v>
      </c>
      <c r="O11" s="111">
        <f>AVERAGEIFS('3'!AJ:AJ,'3'!C:C,'UPTIME HARIAN'!B11,'3'!I:I,"CRM")</f>
        <v>99.781746031746025</v>
      </c>
      <c r="P11" s="111">
        <f>AVERAGEIFS('4'!AJ:AJ,'4'!C:C,'UPTIME HARIAN'!B11,'4'!I:I,"CRM")</f>
        <v>99.315476190476176</v>
      </c>
      <c r="Q11" s="111">
        <f>AVERAGEIFS('5'!AJ:AJ,'5'!C:C,'UPTIME HARIAN'!B11,'5'!I:I,"CRM")</f>
        <v>99.12202380952381</v>
      </c>
      <c r="R11" s="111">
        <f>AVERAGEIFS('6'!AJ:AJ,'6'!C:C,'UPTIME HARIAN'!B11,'6'!I:I,"CRM")</f>
        <v>99.66765873015872</v>
      </c>
      <c r="S11" s="111">
        <f>AVERAGEIFS('7'!AJ:AJ,'7'!C:C,'UPTIME HARIAN'!B11,'7'!I:I,"CRM")</f>
        <v>98.83234126984128</v>
      </c>
      <c r="T11" s="111">
        <f>AVERAGEIFS('8'!AJ:AJ,'8'!C:C,'UPTIME HARIAN'!B11,'8'!I:I,"CRM")</f>
        <v>99.712301587301582</v>
      </c>
      <c r="U11" s="111">
        <f>AVERAGEIFS('9'!AJ:AJ,'9'!C:C,'UPTIME HARIAN'!B11,'9'!I:I,"CRM")</f>
        <v>99.221230158730151</v>
      </c>
      <c r="V11" s="111">
        <f>AVERAGEIFS('10'!AJ:AJ,'10'!C:C,'UPTIME HARIAN'!B11,'10'!I:I,"CRM")</f>
        <v>98.41220238095238</v>
      </c>
      <c r="W11" s="111">
        <f>AVERAGEIFS('11'!AJ:AJ,'11'!C:C,'UPTIME HARIAN'!B11,'11'!I:I,"CRM")</f>
        <v>98.586309523809518</v>
      </c>
      <c r="X11" s="111">
        <f>AVERAGEIFS('12'!AJ:AJ,'12'!C:C,'UPTIME HARIAN'!B11,'12'!I:I,"CRM")</f>
        <v>98.521825396825392</v>
      </c>
      <c r="Y11" s="111">
        <f>AVERAGEIFS('13'!AJ:AJ,'13'!C:C,'UPTIME HARIAN'!B11,'13'!I:I,"CRM")</f>
        <v>99.136904761904773</v>
      </c>
      <c r="Z11" s="111">
        <f>AVERAGEIFS('14'!AJ:AJ,'14'!C:C,'UPTIME HARIAN'!B11,'14'!I:I,"CRM")</f>
        <v>99.404761904761898</v>
      </c>
      <c r="AA11" s="111">
        <f>AVERAGEIFS('15'!AJ:AJ,'15'!C:C,'UPTIME HARIAN'!B11,'15'!I:I,"CRM")</f>
        <v>98.503968253968239</v>
      </c>
      <c r="AB11" s="111">
        <f>AVERAGEIFS('16'!AJ:AJ,'16'!C:C,'UPTIME HARIAN'!B11,'16'!I:I,"CRM")</f>
        <v>99.672619047619051</v>
      </c>
      <c r="AC11" s="111">
        <f>AVERAGEIFS('17'!AJ:AJ,'17'!C:C,'UPTIME HARIAN'!B11,'17'!I:I,"CRM")</f>
        <v>99.275793650793631</v>
      </c>
      <c r="AD11" s="111" t="e">
        <f>AVERAGEIFS('18'!AJ:AJ,'18'!C:C,'UPTIME HARIAN'!B11,'18'!I:I,"CRM")</f>
        <v>#DIV/0!</v>
      </c>
      <c r="AE11" s="111" t="e">
        <f>AVERAGEIFS('19'!AJ:AJ,'19'!C:C,'UPTIME HARIAN'!B11,'19'!I:I,"CRM")</f>
        <v>#DIV/0!</v>
      </c>
      <c r="AF11" s="111" t="e">
        <f>AVERAGEIFS('20'!AJ:AJ,'20'!C:C,'UPTIME HARIAN'!B11,'20'!I:I,"CRM")</f>
        <v>#DIV/0!</v>
      </c>
      <c r="AG11" s="111" t="e">
        <f>AVERAGEIFS('21'!AJ:AJ,'21'!C:C,'UPTIME HARIAN'!B11,'21'!I:I,"CRM")</f>
        <v>#DIV/0!</v>
      </c>
      <c r="AH11" s="111" t="e">
        <f>AVERAGEIFS('22'!AJ:AJ,'22'!C:C,'UPTIME HARIAN'!B11,'22'!I:I,"CRM")</f>
        <v>#DIV/0!</v>
      </c>
      <c r="AI11" s="111" t="e">
        <f>AVERAGEIFS('23'!AJ:AJ,'23'!C:C,'UPTIME HARIAN'!B11,'23'!I:I,"CRM")</f>
        <v>#DIV/0!</v>
      </c>
      <c r="AJ11" s="111" t="e">
        <f>AVERAGEIFS('24'!AJ:AJ,'24'!C:C,'UPTIME HARIAN'!B11,'24'!I:I,"CRM")</f>
        <v>#DIV/0!</v>
      </c>
      <c r="AK11" s="111" t="e">
        <f>AVERAGEIFS('25'!AJ:AJ,'25'!C:C,'UPTIME HARIAN'!B11,'25'!I:I,"CRM")</f>
        <v>#DIV/0!</v>
      </c>
      <c r="AL11" s="111" t="e">
        <f>AVERAGEIFS('26'!AJ:AJ,'26'!C:C,'UPTIME HARIAN'!B11,'26'!I:I,"CRM")</f>
        <v>#DIV/0!</v>
      </c>
      <c r="AM11" s="111" t="e">
        <f>AVERAGEIFS('27'!AJ:AJ,'27'!C:C,'UPTIME HARIAN'!B11,'27'!I:I,"CRM")</f>
        <v>#DIV/0!</v>
      </c>
      <c r="AN11" s="111" t="e">
        <f>AVERAGEIFS('28'!AJ:AJ,'28'!C:C,'UPTIME HARIAN'!B11,'28'!I:I,"CRM")</f>
        <v>#DIV/0!</v>
      </c>
      <c r="AO11" s="111" t="e">
        <f>AVERAGEIFS('29'!AJ:AJ,'29'!C:C,'UPTIME HARIAN'!B11,'29'!I:I,"CRM")</f>
        <v>#DIV/0!</v>
      </c>
      <c r="AP11" s="111" t="e">
        <f>AVERAGEIFS('30'!AJ:AJ,'30'!C:C,'UPTIME HARIAN'!B11,'30'!I:I,"CRM")</f>
        <v>#DIV/0!</v>
      </c>
      <c r="AQ11" s="111" t="e">
        <f>AVERAGEIFS('31'!AJ:AJ,'31'!C:C,'UPTIME HARIAN'!B11,'31'!I:I,"CRM")</f>
        <v>#DIV/0!</v>
      </c>
    </row>
    <row r="12" spans="1:43" x14ac:dyDescent="0.35">
      <c r="A12" s="49">
        <v>7</v>
      </c>
      <c r="B12" s="170" t="s">
        <v>94</v>
      </c>
      <c r="C12" s="171">
        <f>COUNTIFS('atm total'!C:C,B12,'atm total'!AM:AM,"CRM")</f>
        <v>1</v>
      </c>
      <c r="D12" s="110">
        <v>99.056899641577061</v>
      </c>
      <c r="E12" s="110">
        <v>99.532903439153444</v>
      </c>
      <c r="F12" s="110">
        <v>100</v>
      </c>
      <c r="G12" s="110">
        <v>100</v>
      </c>
      <c r="H12" s="110">
        <v>99.948476702508955</v>
      </c>
      <c r="I12" s="110">
        <v>100</v>
      </c>
      <c r="J12" s="110">
        <v>100</v>
      </c>
      <c r="K12" s="110">
        <v>100</v>
      </c>
      <c r="L12" s="110">
        <f>VLOOKUP(B12,'BALI NUSRA'!B70:H70,7,0)</f>
        <v>99.714052287581694</v>
      </c>
      <c r="M12" s="111">
        <f>AVERAGEIFS('1'!AJ:AJ,'1'!C:C,'UPTIME HARIAN'!B12,'1'!I:I,"CRM")</f>
        <v>100</v>
      </c>
      <c r="N12" s="111">
        <f>AVERAGEIFS('2'!AJ:AJ,'2'!C:C,'UPTIME HARIAN'!B12,'2'!I:I,"CRM")</f>
        <v>100</v>
      </c>
      <c r="O12" s="111">
        <f>AVERAGEIFS('3'!AJ:AJ,'3'!C:C,'UPTIME HARIAN'!B12,'3'!I:I,"CRM")</f>
        <v>95.138888888888886</v>
      </c>
      <c r="P12" s="111">
        <f>AVERAGEIFS('4'!AJ:AJ,'4'!C:C,'UPTIME HARIAN'!B12,'4'!I:I,"CRM")</f>
        <v>100</v>
      </c>
      <c r="Q12" s="111">
        <f>AVERAGEIFS('5'!AJ:AJ,'5'!C:C,'UPTIME HARIAN'!B12,'5'!I:I,"CRM")</f>
        <v>100</v>
      </c>
      <c r="R12" s="111">
        <f>AVERAGEIFS('6'!AJ:AJ,'6'!C:C,'UPTIME HARIAN'!B12,'6'!I:I,"CRM")</f>
        <v>100</v>
      </c>
      <c r="S12" s="111">
        <f>AVERAGEIFS('7'!AJ:AJ,'7'!C:C,'UPTIME HARIAN'!B12,'7'!I:I,"CRM")</f>
        <v>100</v>
      </c>
      <c r="T12" s="111">
        <f>AVERAGEIFS('8'!AJ:AJ,'8'!C:C,'UPTIME HARIAN'!B12,'8'!I:I,"CRM")</f>
        <v>100</v>
      </c>
      <c r="U12" s="111">
        <f>AVERAGEIFS('9'!AJ:AJ,'9'!C:C,'UPTIME HARIAN'!B12,'9'!I:I,"CRM")</f>
        <v>100</v>
      </c>
      <c r="V12" s="111">
        <f>AVERAGEIFS('10'!AJ:AJ,'10'!C:C,'UPTIME HARIAN'!B12,'10'!I:I,"CRM")</f>
        <v>100</v>
      </c>
      <c r="W12" s="111">
        <f>AVERAGEIFS('11'!AJ:AJ,'11'!C:C,'UPTIME HARIAN'!B12,'11'!I:I,"CRM")</f>
        <v>100</v>
      </c>
      <c r="X12" s="111">
        <f>AVERAGEIFS('12'!AJ:AJ,'12'!C:C,'UPTIME HARIAN'!B12,'12'!I:I,"CRM")</f>
        <v>100</v>
      </c>
      <c r="Y12" s="111">
        <f>AVERAGEIFS('13'!AJ:AJ,'13'!C:C,'UPTIME HARIAN'!B12,'13'!I:I,"CRM")</f>
        <v>100</v>
      </c>
      <c r="Z12" s="111">
        <f>AVERAGEIFS('14'!AJ:AJ,'14'!C:C,'UPTIME HARIAN'!B12,'14'!I:I,"CRM")</f>
        <v>100</v>
      </c>
      <c r="AA12" s="111">
        <f>AVERAGEIFS('15'!AJ:AJ,'15'!C:C,'UPTIME HARIAN'!B12,'15'!I:I,"CRM")</f>
        <v>100</v>
      </c>
      <c r="AB12" s="111">
        <f>AVERAGEIFS('16'!AJ:AJ,'16'!C:C,'UPTIME HARIAN'!B12,'16'!I:I,"CRM")</f>
        <v>100</v>
      </c>
      <c r="AC12" s="111">
        <f>AVERAGEIFS('17'!AJ:AJ,'17'!C:C,'UPTIME HARIAN'!B12,'17'!I:I,"CRM")</f>
        <v>100</v>
      </c>
      <c r="AD12" s="111" t="e">
        <f>AVERAGEIFS('18'!AJ:AJ,'18'!C:C,'UPTIME HARIAN'!B12,'18'!I:I,"CRM")</f>
        <v>#DIV/0!</v>
      </c>
      <c r="AE12" s="111" t="e">
        <f>AVERAGEIFS('19'!AJ:AJ,'19'!C:C,'UPTIME HARIAN'!B12,'19'!I:I,"CRM")</f>
        <v>#DIV/0!</v>
      </c>
      <c r="AF12" s="111" t="e">
        <f>AVERAGEIFS('20'!AJ:AJ,'20'!C:C,'UPTIME HARIAN'!B12,'20'!I:I,"CRM")</f>
        <v>#DIV/0!</v>
      </c>
      <c r="AG12" s="111" t="e">
        <f>AVERAGEIFS('21'!AJ:AJ,'21'!C:C,'UPTIME HARIAN'!B12,'21'!I:I,"CRM")</f>
        <v>#DIV/0!</v>
      </c>
      <c r="AH12" s="111" t="e">
        <f>AVERAGEIFS('22'!AJ:AJ,'22'!C:C,'UPTIME HARIAN'!B12,'22'!I:I,"CRM")</f>
        <v>#DIV/0!</v>
      </c>
      <c r="AI12" s="111" t="e">
        <f>AVERAGEIFS('23'!AJ:AJ,'23'!C:C,'UPTIME HARIAN'!B12,'23'!I:I,"CRM")</f>
        <v>#DIV/0!</v>
      </c>
      <c r="AJ12" s="111" t="e">
        <f>AVERAGEIFS('24'!AJ:AJ,'24'!C:C,'UPTIME HARIAN'!B12,'24'!I:I,"CRM")</f>
        <v>#DIV/0!</v>
      </c>
      <c r="AK12" s="111" t="e">
        <f>AVERAGEIFS('25'!AJ:AJ,'25'!C:C,'UPTIME HARIAN'!B12,'25'!I:I,"CRM")</f>
        <v>#DIV/0!</v>
      </c>
      <c r="AL12" s="111" t="e">
        <f>AVERAGEIFS('26'!AJ:AJ,'26'!C:C,'UPTIME HARIAN'!B12,'26'!I:I,"CRM")</f>
        <v>#DIV/0!</v>
      </c>
      <c r="AM12" s="111" t="e">
        <f>AVERAGEIFS('27'!AJ:AJ,'27'!C:C,'UPTIME HARIAN'!B12,'27'!I:I,"CRM")</f>
        <v>#DIV/0!</v>
      </c>
      <c r="AN12" s="111" t="e">
        <f>AVERAGEIFS('28'!AJ:AJ,'28'!C:C,'UPTIME HARIAN'!B12,'28'!I:I,"CRM")</f>
        <v>#DIV/0!</v>
      </c>
      <c r="AO12" s="111" t="e">
        <f>AVERAGEIFS('29'!AJ:AJ,'29'!C:C,'UPTIME HARIAN'!B12,'29'!I:I,"CRM")</f>
        <v>#DIV/0!</v>
      </c>
      <c r="AP12" s="111" t="e">
        <f>AVERAGEIFS('30'!AJ:AJ,'30'!C:C,'UPTIME HARIAN'!B12,'30'!I:I,"CRM")</f>
        <v>#DIV/0!</v>
      </c>
      <c r="AQ12" s="111" t="e">
        <f>AVERAGEIFS('31'!AJ:AJ,'31'!C:C,'UPTIME HARIAN'!B12,'31'!I:I,"CRM")</f>
        <v>#DIV/0!</v>
      </c>
    </row>
    <row r="13" spans="1:43" x14ac:dyDescent="0.35">
      <c r="A13" s="49">
        <v>8</v>
      </c>
      <c r="B13" s="170" t="s">
        <v>117</v>
      </c>
      <c r="C13" s="171">
        <f>COUNTIFS('atm total'!C:C,B13,'atm total'!AM:AM,"CRM")</f>
        <v>15</v>
      </c>
      <c r="D13" s="110">
        <v>98.88245429309849</v>
      </c>
      <c r="E13" s="110">
        <v>99.218948707079278</v>
      </c>
      <c r="F13" s="110">
        <v>99.162119906831308</v>
      </c>
      <c r="G13" s="110">
        <v>99.291790306627107</v>
      </c>
      <c r="H13" s="110">
        <v>99.209342394945921</v>
      </c>
      <c r="I13" s="110">
        <v>99.252225519287833</v>
      </c>
      <c r="J13" s="110">
        <v>99.283845442072689</v>
      </c>
      <c r="K13" s="110">
        <v>98.996362592131717</v>
      </c>
      <c r="L13" s="110">
        <f>VLOOKUP(B13,'BALI NUSRA'!B71:H71,7,0)</f>
        <v>99.34368999825449</v>
      </c>
      <c r="M13" s="111">
        <f>AVERAGEIFS('1'!AJ:AJ,'1'!C:C,'UPTIME HARIAN'!B13,'1'!I:I,"CRM")</f>
        <v>99.407407407407405</v>
      </c>
      <c r="N13" s="111">
        <f>AVERAGEIFS('2'!AJ:AJ,'2'!C:C,'UPTIME HARIAN'!B13,'2'!I:I,"CRM")</f>
        <v>98.023148148148138</v>
      </c>
      <c r="O13" s="111">
        <f>AVERAGEIFS('3'!AJ:AJ,'3'!C:C,'UPTIME HARIAN'!B13,'3'!I:I,"CRM")</f>
        <v>99.458333333333329</v>
      </c>
      <c r="P13" s="111">
        <f>AVERAGEIFS('4'!AJ:AJ,'4'!C:C,'UPTIME HARIAN'!B13,'4'!I:I,"CRM")</f>
        <v>99.5138888888889</v>
      </c>
      <c r="Q13" s="111">
        <f>AVERAGEIFS('5'!AJ:AJ,'5'!C:C,'UPTIME HARIAN'!B13,'5'!I:I,"CRM")</f>
        <v>98.606481481481481</v>
      </c>
      <c r="R13" s="111">
        <f>AVERAGEIFS('6'!AJ:AJ,'6'!C:C,'UPTIME HARIAN'!B13,'6'!I:I,"CRM")</f>
        <v>99.587962962962962</v>
      </c>
      <c r="S13" s="111">
        <f>AVERAGEIFS('7'!AJ:AJ,'7'!C:C,'UPTIME HARIAN'!B13,'7'!I:I,"CRM")</f>
        <v>99.196581196581192</v>
      </c>
      <c r="T13" s="111">
        <f>AVERAGEIFS('8'!AJ:AJ,'8'!C:C,'UPTIME HARIAN'!B13,'8'!I:I,"CRM")</f>
        <v>99.703347578347575</v>
      </c>
      <c r="U13" s="111">
        <f>AVERAGEIFS('9'!AJ:AJ,'9'!C:C,'UPTIME HARIAN'!B13,'9'!I:I,"CRM")</f>
        <v>99.574074074074076</v>
      </c>
      <c r="V13" s="111">
        <f>AVERAGEIFS('10'!AJ:AJ,'10'!C:C,'UPTIME HARIAN'!B13,'10'!I:I,"CRM")</f>
        <v>99.634259259259267</v>
      </c>
      <c r="W13" s="111">
        <f>AVERAGEIFS('11'!AJ:AJ,'11'!C:C,'UPTIME HARIAN'!B13,'11'!I:I,"CRM")</f>
        <v>99.708333333333329</v>
      </c>
      <c r="X13" s="111">
        <f>AVERAGEIFS('12'!AJ:AJ,'12'!C:C,'UPTIME HARIAN'!B13,'12'!I:I,"CRM")</f>
        <v>99.407407407407419</v>
      </c>
      <c r="Y13" s="111">
        <f>AVERAGEIFS('13'!AJ:AJ,'13'!C:C,'UPTIME HARIAN'!B13,'13'!I:I,"CRM")</f>
        <v>100</v>
      </c>
      <c r="Z13" s="111">
        <f>AVERAGEIFS('14'!AJ:AJ,'14'!C:C,'UPTIME HARIAN'!B13,'14'!I:I,"CRM")</f>
        <v>99.537037037037038</v>
      </c>
      <c r="AA13" s="111">
        <f>AVERAGEIFS('15'!AJ:AJ,'15'!C:C,'UPTIME HARIAN'!B13,'15'!I:I,"CRM")</f>
        <v>98.81018518518519</v>
      </c>
      <c r="AB13" s="111">
        <f>AVERAGEIFS('16'!AJ:AJ,'16'!C:C,'UPTIME HARIAN'!B13,'16'!I:I,"CRM")</f>
        <v>99.268518518518519</v>
      </c>
      <c r="AC13" s="111">
        <f>AVERAGEIFS('17'!AJ:AJ,'17'!C:C,'UPTIME HARIAN'!B13,'17'!I:I,"CRM")</f>
        <v>98.608618233618245</v>
      </c>
      <c r="AD13" s="111" t="e">
        <f>AVERAGEIFS('18'!AJ:AJ,'18'!C:C,'UPTIME HARIAN'!B13,'18'!I:I,"CRM")</f>
        <v>#DIV/0!</v>
      </c>
      <c r="AE13" s="111" t="e">
        <f>AVERAGEIFS('19'!AJ:AJ,'19'!C:C,'UPTIME HARIAN'!B13,'19'!I:I,"CRM")</f>
        <v>#DIV/0!</v>
      </c>
      <c r="AF13" s="111" t="e">
        <f>AVERAGEIFS('20'!AJ:AJ,'20'!C:C,'UPTIME HARIAN'!B13,'20'!I:I,"CRM")</f>
        <v>#DIV/0!</v>
      </c>
      <c r="AG13" s="111" t="e">
        <f>AVERAGEIFS('21'!AJ:AJ,'21'!C:C,'UPTIME HARIAN'!B13,'21'!I:I,"CRM")</f>
        <v>#DIV/0!</v>
      </c>
      <c r="AH13" s="111" t="e">
        <f>AVERAGEIFS('22'!AJ:AJ,'22'!C:C,'UPTIME HARIAN'!B13,'22'!I:I,"CRM")</f>
        <v>#DIV/0!</v>
      </c>
      <c r="AI13" s="111" t="e">
        <f>AVERAGEIFS('23'!AJ:AJ,'23'!C:C,'UPTIME HARIAN'!B13,'23'!I:I,"CRM")</f>
        <v>#DIV/0!</v>
      </c>
      <c r="AJ13" s="111" t="e">
        <f>AVERAGEIFS('24'!AJ:AJ,'24'!C:C,'UPTIME HARIAN'!B13,'24'!I:I,"CRM")</f>
        <v>#DIV/0!</v>
      </c>
      <c r="AK13" s="111" t="e">
        <f>AVERAGEIFS('25'!AJ:AJ,'25'!C:C,'UPTIME HARIAN'!B13,'25'!I:I,"CRM")</f>
        <v>#DIV/0!</v>
      </c>
      <c r="AL13" s="111" t="e">
        <f>AVERAGEIFS('26'!AJ:AJ,'26'!C:C,'UPTIME HARIAN'!B13,'26'!I:I,"CRM")</f>
        <v>#DIV/0!</v>
      </c>
      <c r="AM13" s="111" t="e">
        <f>AVERAGEIFS('27'!AJ:AJ,'27'!C:C,'UPTIME HARIAN'!B13,'27'!I:I,"CRM")</f>
        <v>#DIV/0!</v>
      </c>
      <c r="AN13" s="111" t="e">
        <f>AVERAGEIFS('28'!AJ:AJ,'28'!C:C,'UPTIME HARIAN'!B13,'28'!I:I,"CRM")</f>
        <v>#DIV/0!</v>
      </c>
      <c r="AO13" s="111" t="e">
        <f>AVERAGEIFS('29'!AJ:AJ,'29'!C:C,'UPTIME HARIAN'!B13,'29'!I:I,"CRM")</f>
        <v>#DIV/0!</v>
      </c>
      <c r="AP13" s="111" t="e">
        <f>AVERAGEIFS('30'!AJ:AJ,'30'!C:C,'UPTIME HARIAN'!B13,'30'!I:I,"CRM")</f>
        <v>#DIV/0!</v>
      </c>
      <c r="AQ13" s="111" t="e">
        <f>AVERAGEIFS('31'!AJ:AJ,'31'!C:C,'UPTIME HARIAN'!B13,'31'!I:I,"CRM")</f>
        <v>#DIV/0!</v>
      </c>
    </row>
    <row r="14" spans="1:43" x14ac:dyDescent="0.35">
      <c r="A14" s="49">
        <v>9</v>
      </c>
      <c r="B14" s="170" t="s">
        <v>71</v>
      </c>
      <c r="C14" s="171">
        <f>COUNTIFS('atm total'!C:C,B14,'atm total'!AM:AM,"CRM")</f>
        <v>8</v>
      </c>
      <c r="D14" s="110">
        <v>98.958053315412187</v>
      </c>
      <c r="E14" s="110">
        <v>98.918340773809518</v>
      </c>
      <c r="F14" s="110">
        <v>98.8323252688172</v>
      </c>
      <c r="G14" s="110">
        <v>99.018229166666671</v>
      </c>
      <c r="H14" s="110">
        <v>98.593469982078858</v>
      </c>
      <c r="I14" s="110">
        <v>98.826967592592595</v>
      </c>
      <c r="J14" s="110">
        <v>99.246471774193552</v>
      </c>
      <c r="K14" s="110">
        <v>98.723118279569889</v>
      </c>
      <c r="L14" s="110">
        <f>VLOOKUP(B14,'BALI NUSRA'!B72:H72,7,0)</f>
        <v>98.979268790849673</v>
      </c>
      <c r="M14" s="111">
        <f>AVERAGEIFS('1'!AJ:AJ,'1'!C:C,'UPTIME HARIAN'!B14,'1'!I:I,"CRM")</f>
        <v>97.673611111111128</v>
      </c>
      <c r="N14" s="111">
        <f>AVERAGEIFS('2'!AJ:AJ,'2'!C:C,'UPTIME HARIAN'!B14,'2'!I:I,"CRM")</f>
        <v>96.996527777777771</v>
      </c>
      <c r="O14" s="111">
        <f>AVERAGEIFS('3'!AJ:AJ,'3'!C:C,'UPTIME HARIAN'!B14,'3'!I:I,"CRM")</f>
        <v>97.560763888888886</v>
      </c>
      <c r="P14" s="111">
        <f>AVERAGEIFS('4'!AJ:AJ,'4'!C:C,'UPTIME HARIAN'!B14,'4'!I:I,"CRM")</f>
        <v>99.982638888888886</v>
      </c>
      <c r="Q14" s="111">
        <f>AVERAGEIFS('5'!AJ:AJ,'5'!C:C,'UPTIME HARIAN'!B14,'5'!I:I,"CRM")</f>
        <v>98.498263888888886</v>
      </c>
      <c r="R14" s="111">
        <f>AVERAGEIFS('6'!AJ:AJ,'6'!C:C,'UPTIME HARIAN'!B14,'6'!I:I,"CRM")</f>
        <v>99.670138888888886</v>
      </c>
      <c r="S14" s="111">
        <f>AVERAGEIFS('7'!AJ:AJ,'7'!C:C,'UPTIME HARIAN'!B14,'7'!I:I,"CRM")</f>
        <v>99.774305555555557</v>
      </c>
      <c r="T14" s="111">
        <f>AVERAGEIFS('8'!AJ:AJ,'8'!C:C,'UPTIME HARIAN'!B14,'8'!I:I,"CRM")</f>
        <v>99.236111111111114</v>
      </c>
      <c r="U14" s="111">
        <f>AVERAGEIFS('9'!AJ:AJ,'9'!C:C,'UPTIME HARIAN'!B14,'9'!I:I,"CRM")</f>
        <v>98.046875</v>
      </c>
      <c r="V14" s="111">
        <f>AVERAGEIFS('10'!AJ:AJ,'10'!C:C,'UPTIME HARIAN'!B14,'10'!I:I,"CRM")</f>
        <v>99.895833333333343</v>
      </c>
      <c r="W14" s="111">
        <f>AVERAGEIFS('11'!AJ:AJ,'11'!C:C,'UPTIME HARIAN'!B14,'11'!I:I,"CRM")</f>
        <v>99.21875</v>
      </c>
      <c r="X14" s="111">
        <f>AVERAGEIFS('12'!AJ:AJ,'12'!C:C,'UPTIME HARIAN'!B14,'12'!I:I,"CRM")</f>
        <v>98.237847222222229</v>
      </c>
      <c r="Y14" s="111">
        <f>AVERAGEIFS('13'!AJ:AJ,'13'!C:C,'UPTIME HARIAN'!B14,'13'!I:I,"CRM")</f>
        <v>99.53125</v>
      </c>
      <c r="Z14" s="111">
        <f>AVERAGEIFS('14'!AJ:AJ,'14'!C:C,'UPTIME HARIAN'!B14,'14'!I:I,"CRM")</f>
        <v>99.001736111111114</v>
      </c>
      <c r="AA14" s="111">
        <f>AVERAGEIFS('15'!AJ:AJ,'15'!C:C,'UPTIME HARIAN'!B14,'15'!I:I,"CRM")</f>
        <v>99.722222222222229</v>
      </c>
      <c r="AB14" s="111">
        <f>AVERAGEIFS('16'!AJ:AJ,'16'!C:C,'UPTIME HARIAN'!B14,'16'!I:I,"CRM")</f>
        <v>99.756944444444443</v>
      </c>
      <c r="AC14" s="111">
        <f>AVERAGEIFS('17'!AJ:AJ,'17'!C:C,'UPTIME HARIAN'!B14,'17'!I:I,"CRM")</f>
        <v>99.84375</v>
      </c>
      <c r="AD14" s="111" t="e">
        <f>AVERAGEIFS('18'!AJ:AJ,'18'!C:C,'UPTIME HARIAN'!B14,'18'!I:I,"CRM")</f>
        <v>#DIV/0!</v>
      </c>
      <c r="AE14" s="111" t="e">
        <f>AVERAGEIFS('19'!AJ:AJ,'19'!C:C,'UPTIME HARIAN'!B14,'19'!I:I,"CRM")</f>
        <v>#DIV/0!</v>
      </c>
      <c r="AF14" s="111" t="e">
        <f>AVERAGEIFS('20'!AJ:AJ,'20'!C:C,'UPTIME HARIAN'!B14,'20'!I:I,"CRM")</f>
        <v>#DIV/0!</v>
      </c>
      <c r="AG14" s="111" t="e">
        <f>AVERAGEIFS('21'!AJ:AJ,'21'!C:C,'UPTIME HARIAN'!B14,'21'!I:I,"CRM")</f>
        <v>#DIV/0!</v>
      </c>
      <c r="AH14" s="111" t="e">
        <f>AVERAGEIFS('22'!AJ:AJ,'22'!C:C,'UPTIME HARIAN'!B14,'22'!I:I,"CRM")</f>
        <v>#DIV/0!</v>
      </c>
      <c r="AI14" s="111" t="e">
        <f>AVERAGEIFS('23'!AJ:AJ,'23'!C:C,'UPTIME HARIAN'!B14,'23'!I:I,"CRM")</f>
        <v>#DIV/0!</v>
      </c>
      <c r="AJ14" s="111" t="e">
        <f>AVERAGEIFS('24'!AJ:AJ,'24'!C:C,'UPTIME HARIAN'!B14,'24'!I:I,"CRM")</f>
        <v>#DIV/0!</v>
      </c>
      <c r="AK14" s="111" t="e">
        <f>AVERAGEIFS('25'!AJ:AJ,'25'!C:C,'UPTIME HARIAN'!B14,'25'!I:I,"CRM")</f>
        <v>#DIV/0!</v>
      </c>
      <c r="AL14" s="111" t="e">
        <f>AVERAGEIFS('26'!AJ:AJ,'26'!C:C,'UPTIME HARIAN'!B14,'26'!I:I,"CRM")</f>
        <v>#DIV/0!</v>
      </c>
      <c r="AM14" s="111" t="e">
        <f>AVERAGEIFS('27'!AJ:AJ,'27'!C:C,'UPTIME HARIAN'!B14,'27'!I:I,"CRM")</f>
        <v>#DIV/0!</v>
      </c>
      <c r="AN14" s="111" t="e">
        <f>AVERAGEIFS('28'!AJ:AJ,'28'!C:C,'UPTIME HARIAN'!B14,'28'!I:I,"CRM")</f>
        <v>#DIV/0!</v>
      </c>
      <c r="AO14" s="111" t="e">
        <f>AVERAGEIFS('29'!AJ:AJ,'29'!C:C,'UPTIME HARIAN'!B14,'29'!I:I,"CRM")</f>
        <v>#DIV/0!</v>
      </c>
      <c r="AP14" s="111" t="e">
        <f>AVERAGEIFS('30'!AJ:AJ,'30'!C:C,'UPTIME HARIAN'!B14,'30'!I:I,"CRM")</f>
        <v>#DIV/0!</v>
      </c>
      <c r="AQ14" s="111" t="e">
        <f>AVERAGEIFS('31'!AJ:AJ,'31'!C:C,'UPTIME HARIAN'!B14,'31'!I:I,"CRM")</f>
        <v>#DIV/0!</v>
      </c>
    </row>
    <row r="15" spans="1:43" x14ac:dyDescent="0.35">
      <c r="A15" s="49">
        <v>10</v>
      </c>
      <c r="B15" s="170" t="s">
        <v>128</v>
      </c>
      <c r="C15" s="171">
        <f>COUNTIFS('atm total'!C:C,B15,'atm total'!AM:AM,"CRM")</f>
        <v>6</v>
      </c>
      <c r="D15" s="110">
        <v>98.917667373047635</v>
      </c>
      <c r="E15" s="110">
        <v>97.784584636774412</v>
      </c>
      <c r="F15" s="110">
        <v>96.711796562279261</v>
      </c>
      <c r="G15" s="110">
        <v>97.452960259529604</v>
      </c>
      <c r="H15" s="110">
        <v>98.26701200847657</v>
      </c>
      <c r="I15" s="110">
        <v>96.396593673965938</v>
      </c>
      <c r="J15" s="110">
        <v>96.338591947256887</v>
      </c>
      <c r="K15" s="110">
        <v>96.769484341888386</v>
      </c>
      <c r="L15" s="110">
        <f>VLOOKUP(B15,'BALI NUSRA'!B73:H73,7,0)</f>
        <v>96.662372978388433</v>
      </c>
      <c r="M15" s="111">
        <f>AVERAGEIFS('1'!AJ:AJ,'1'!C:C,'UPTIME HARIAN'!B15,'1'!I:I,"CRM")</f>
        <v>95.300925925925924</v>
      </c>
      <c r="N15" s="111">
        <f>AVERAGEIFS('2'!AJ:AJ,'2'!C:C,'UPTIME HARIAN'!B15,'2'!I:I,"CRM")</f>
        <v>97.527233115468405</v>
      </c>
      <c r="O15" s="111">
        <f>AVERAGEIFS('3'!AJ:AJ,'3'!C:C,'UPTIME HARIAN'!B15,'3'!I:I,"CRM")</f>
        <v>95.347222222222214</v>
      </c>
      <c r="P15" s="111">
        <f>AVERAGEIFS('4'!AJ:AJ,'4'!C:C,'UPTIME HARIAN'!B15,'4'!I:I,"CRM")</f>
        <v>99.8611111111111</v>
      </c>
      <c r="Q15" s="111">
        <f>AVERAGEIFS('5'!AJ:AJ,'5'!C:C,'UPTIME HARIAN'!B15,'5'!I:I,"CRM")</f>
        <v>97.199074074074076</v>
      </c>
      <c r="R15" s="111">
        <f>AVERAGEIFS('6'!AJ:AJ,'6'!C:C,'UPTIME HARIAN'!B15,'6'!I:I,"CRM")</f>
        <v>99.745370370370367</v>
      </c>
      <c r="S15" s="111">
        <f>AVERAGEIFS('7'!AJ:AJ,'7'!C:C,'UPTIME HARIAN'!B15,'7'!I:I,"CRM")</f>
        <v>99.068627450980387</v>
      </c>
      <c r="T15" s="111">
        <f>AVERAGEIFS('8'!AJ:AJ,'8'!C:C,'UPTIME HARIAN'!B15,'8'!I:I,"CRM")</f>
        <v>99.305555555555543</v>
      </c>
      <c r="U15" s="111">
        <f>AVERAGEIFS('9'!AJ:AJ,'9'!C:C,'UPTIME HARIAN'!B15,'9'!I:I,"CRM")</f>
        <v>100</v>
      </c>
      <c r="V15" s="111">
        <f>AVERAGEIFS('10'!AJ:AJ,'10'!C:C,'UPTIME HARIAN'!B15,'10'!I:I,"CRM")</f>
        <v>95.659722222222229</v>
      </c>
      <c r="W15" s="111">
        <f>AVERAGEIFS('11'!AJ:AJ,'11'!C:C,'UPTIME HARIAN'!B15,'11'!I:I,"CRM")</f>
        <v>96.228213507625284</v>
      </c>
      <c r="X15" s="111">
        <f>AVERAGEIFS('12'!AJ:AJ,'12'!C:C,'UPTIME HARIAN'!B15,'12'!I:I,"CRM")</f>
        <v>93.4375</v>
      </c>
      <c r="Y15" s="111">
        <f>AVERAGEIFS('13'!AJ:AJ,'13'!C:C,'UPTIME HARIAN'!B15,'13'!I:I,"CRM")</f>
        <v>90.775462962962976</v>
      </c>
      <c r="Z15" s="111">
        <f>AVERAGEIFS('14'!AJ:AJ,'14'!C:C,'UPTIME HARIAN'!B15,'14'!I:I,"CRM")</f>
        <v>93.841911764705898</v>
      </c>
      <c r="AA15" s="111">
        <f>AVERAGEIFS('15'!AJ:AJ,'15'!C:C,'UPTIME HARIAN'!B15,'15'!I:I,"CRM")</f>
        <v>98.506944444444457</v>
      </c>
      <c r="AB15" s="111">
        <f>AVERAGEIFS('16'!AJ:AJ,'16'!C:C,'UPTIME HARIAN'!B15,'16'!I:I,"CRM")</f>
        <v>97.418981481481481</v>
      </c>
      <c r="AC15" s="111">
        <f>AVERAGEIFS('17'!AJ:AJ,'17'!C:C,'UPTIME HARIAN'!B15,'17'!I:I,"CRM")</f>
        <v>95.3125</v>
      </c>
      <c r="AD15" s="111" t="e">
        <f>AVERAGEIFS('18'!AJ:AJ,'18'!C:C,'UPTIME HARIAN'!B15,'18'!I:I,"CRM")</f>
        <v>#DIV/0!</v>
      </c>
      <c r="AE15" s="111" t="e">
        <f>AVERAGEIFS('19'!AJ:AJ,'19'!C:C,'UPTIME HARIAN'!B15,'19'!I:I,"CRM")</f>
        <v>#DIV/0!</v>
      </c>
      <c r="AF15" s="111" t="e">
        <f>AVERAGEIFS('20'!AJ:AJ,'20'!C:C,'UPTIME HARIAN'!B15,'20'!I:I,"CRM")</f>
        <v>#DIV/0!</v>
      </c>
      <c r="AG15" s="111" t="e">
        <f>AVERAGEIFS('21'!AJ:AJ,'21'!C:C,'UPTIME HARIAN'!B15,'21'!I:I,"CRM")</f>
        <v>#DIV/0!</v>
      </c>
      <c r="AH15" s="111" t="e">
        <f>AVERAGEIFS('22'!AJ:AJ,'22'!C:C,'UPTIME HARIAN'!B15,'22'!I:I,"CRM")</f>
        <v>#DIV/0!</v>
      </c>
      <c r="AI15" s="111" t="e">
        <f>AVERAGEIFS('23'!AJ:AJ,'23'!C:C,'UPTIME HARIAN'!B15,'23'!I:I,"CRM")</f>
        <v>#DIV/0!</v>
      </c>
      <c r="AJ15" s="111" t="e">
        <f>AVERAGEIFS('24'!AJ:AJ,'24'!C:C,'UPTIME HARIAN'!B15,'24'!I:I,"CRM")</f>
        <v>#DIV/0!</v>
      </c>
      <c r="AK15" s="111" t="e">
        <f>AVERAGEIFS('25'!AJ:AJ,'25'!C:C,'UPTIME HARIAN'!B15,'25'!I:I,"CRM")</f>
        <v>#DIV/0!</v>
      </c>
      <c r="AL15" s="111" t="e">
        <f>AVERAGEIFS('26'!AJ:AJ,'26'!C:C,'UPTIME HARIAN'!B15,'26'!I:I,"CRM")</f>
        <v>#DIV/0!</v>
      </c>
      <c r="AM15" s="111" t="e">
        <f>AVERAGEIFS('27'!AJ:AJ,'27'!C:C,'UPTIME HARIAN'!B15,'27'!I:I,"CRM")</f>
        <v>#DIV/0!</v>
      </c>
      <c r="AN15" s="111" t="e">
        <f>AVERAGEIFS('28'!AJ:AJ,'28'!C:C,'UPTIME HARIAN'!B15,'28'!I:I,"CRM")</f>
        <v>#DIV/0!</v>
      </c>
      <c r="AO15" s="111" t="e">
        <f>AVERAGEIFS('29'!AJ:AJ,'29'!C:C,'UPTIME HARIAN'!B15,'29'!I:I,"CRM")</f>
        <v>#DIV/0!</v>
      </c>
      <c r="AP15" s="111" t="e">
        <f>AVERAGEIFS('30'!AJ:AJ,'30'!C:C,'UPTIME HARIAN'!B15,'30'!I:I,"CRM")</f>
        <v>#DIV/0!</v>
      </c>
      <c r="AQ15" s="111" t="e">
        <f>AVERAGEIFS('31'!AJ:AJ,'31'!C:C,'UPTIME HARIAN'!B15,'31'!I:I,"CRM")</f>
        <v>#DIV/0!</v>
      </c>
    </row>
    <row r="16" spans="1:43" x14ac:dyDescent="0.35">
      <c r="A16" s="49">
        <v>11</v>
      </c>
      <c r="B16" s="170" t="s">
        <v>567</v>
      </c>
      <c r="C16" s="171">
        <f>COUNTIFS('atm total'!C:C,B16,'atm total'!AM:AM,"CRM")</f>
        <v>5</v>
      </c>
      <c r="D16" s="110">
        <v>97.501695243630721</v>
      </c>
      <c r="E16" s="110">
        <v>98.424495924495929</v>
      </c>
      <c r="F16" s="110">
        <v>98.643805095418003</v>
      </c>
      <c r="G16" s="110">
        <v>99.149649649649646</v>
      </c>
      <c r="H16" s="110">
        <v>99.128644773806059</v>
      </c>
      <c r="I16" s="110">
        <v>98.853853853853849</v>
      </c>
      <c r="J16" s="110">
        <v>99.387290516322778</v>
      </c>
      <c r="K16" s="110">
        <v>99.114598469437183</v>
      </c>
      <c r="L16" s="110">
        <f>VLOOKUP(B16,'BALI NUSRA'!B74:H74,7,0)</f>
        <v>98.868574456809753</v>
      </c>
      <c r="M16" s="111">
        <f>AVERAGEIFS('1'!AJ:AJ,'1'!C:C,'UPTIME HARIAN'!B16,'1'!I:I,"CRM")</f>
        <v>98.680555555555557</v>
      </c>
      <c r="N16" s="111">
        <f>AVERAGEIFS('2'!AJ:AJ,'2'!C:C,'UPTIME HARIAN'!B16,'2'!I:I,"CRM")</f>
        <v>98.972222222222214</v>
      </c>
      <c r="O16" s="111">
        <f>AVERAGEIFS('3'!AJ:AJ,'3'!C:C,'UPTIME HARIAN'!B16,'3'!I:I,"CRM")</f>
        <v>100</v>
      </c>
      <c r="P16" s="111">
        <f>AVERAGEIFS('4'!AJ:AJ,'4'!C:C,'UPTIME HARIAN'!B16,'4'!I:I,"CRM")</f>
        <v>96.783333333333331</v>
      </c>
      <c r="Q16" s="111">
        <f>AVERAGEIFS('5'!AJ:AJ,'5'!C:C,'UPTIME HARIAN'!B16,'5'!I:I,"CRM")</f>
        <v>99.319444444444443</v>
      </c>
      <c r="R16" s="111">
        <f>AVERAGEIFS('6'!AJ:AJ,'6'!C:C,'UPTIME HARIAN'!B16,'6'!I:I,"CRM")</f>
        <v>97.138888888888886</v>
      </c>
      <c r="S16" s="111">
        <f>AVERAGEIFS('7'!AJ:AJ,'7'!C:C,'UPTIME HARIAN'!B16,'7'!I:I,"CRM")</f>
        <v>99.597222222222214</v>
      </c>
      <c r="T16" s="111">
        <f>AVERAGEIFS('8'!AJ:AJ,'8'!C:C,'UPTIME HARIAN'!B16,'8'!I:I,"CRM")</f>
        <v>98.333333333333329</v>
      </c>
      <c r="U16" s="111">
        <f>AVERAGEIFS('9'!AJ:AJ,'9'!C:C,'UPTIME HARIAN'!B16,'9'!I:I,"CRM")</f>
        <v>98.719444444444449</v>
      </c>
      <c r="V16" s="111">
        <f>AVERAGEIFS('10'!AJ:AJ,'10'!C:C,'UPTIME HARIAN'!B16,'10'!I:I,"CRM")</f>
        <v>99.597222222222214</v>
      </c>
      <c r="W16" s="111">
        <f>AVERAGEIFS('11'!AJ:AJ,'11'!C:C,'UPTIME HARIAN'!B16,'11'!I:I,"CRM")</f>
        <v>100</v>
      </c>
      <c r="X16" s="111">
        <f>AVERAGEIFS('12'!AJ:AJ,'12'!C:C,'UPTIME HARIAN'!B16,'12'!I:I,"CRM")</f>
        <v>100</v>
      </c>
      <c r="Y16" s="111">
        <f>AVERAGEIFS('13'!AJ:AJ,'13'!C:C,'UPTIME HARIAN'!B16,'13'!I:I,"CRM")</f>
        <v>98.472222222222229</v>
      </c>
      <c r="Z16" s="111">
        <f>AVERAGEIFS('14'!AJ:AJ,'14'!C:C,'UPTIME HARIAN'!B16,'14'!I:I,"CRM")</f>
        <v>100</v>
      </c>
      <c r="AA16" s="111">
        <f>AVERAGEIFS('15'!AJ:AJ,'15'!C:C,'UPTIME HARIAN'!B16,'15'!I:I,"CRM")</f>
        <v>97.430555555555557</v>
      </c>
      <c r="AB16" s="111">
        <f>AVERAGEIFS('16'!AJ:AJ,'16'!C:C,'UPTIME HARIAN'!B16,'16'!I:I,"CRM")</f>
        <v>98.861111111111114</v>
      </c>
      <c r="AC16" s="111">
        <f>AVERAGEIFS('17'!AJ:AJ,'17'!C:C,'UPTIME HARIAN'!B16,'17'!I:I,"CRM")</f>
        <v>98.011111111111106</v>
      </c>
      <c r="AD16" s="111" t="e">
        <f>AVERAGEIFS('18'!AJ:AJ,'18'!C:C,'UPTIME HARIAN'!B16,'18'!I:I,"CRM")</f>
        <v>#DIV/0!</v>
      </c>
      <c r="AE16" s="111" t="e">
        <f>AVERAGEIFS('19'!AJ:AJ,'19'!C:C,'UPTIME HARIAN'!B16,'19'!I:I,"CRM")</f>
        <v>#DIV/0!</v>
      </c>
      <c r="AF16" s="111" t="e">
        <f>AVERAGEIFS('20'!AJ:AJ,'20'!C:C,'UPTIME HARIAN'!B16,'20'!I:I,"CRM")</f>
        <v>#DIV/0!</v>
      </c>
      <c r="AG16" s="111" t="e">
        <f>AVERAGEIFS('21'!AJ:AJ,'21'!C:C,'UPTIME HARIAN'!B16,'21'!I:I,"CRM")</f>
        <v>#DIV/0!</v>
      </c>
      <c r="AH16" s="111" t="e">
        <f>AVERAGEIFS('22'!AJ:AJ,'22'!C:C,'UPTIME HARIAN'!B16,'22'!I:I,"CRM")</f>
        <v>#DIV/0!</v>
      </c>
      <c r="AI16" s="111" t="e">
        <f>AVERAGEIFS('23'!AJ:AJ,'23'!C:C,'UPTIME HARIAN'!B16,'23'!I:I,"CRM")</f>
        <v>#DIV/0!</v>
      </c>
      <c r="AJ16" s="111" t="e">
        <f>AVERAGEIFS('24'!AJ:AJ,'24'!C:C,'UPTIME HARIAN'!B16,'24'!I:I,"CRM")</f>
        <v>#DIV/0!</v>
      </c>
      <c r="AK16" s="111" t="e">
        <f>AVERAGEIFS('25'!AJ:AJ,'25'!C:C,'UPTIME HARIAN'!B16,'25'!I:I,"CRM")</f>
        <v>#DIV/0!</v>
      </c>
      <c r="AL16" s="111" t="e">
        <f>AVERAGEIFS('26'!AJ:AJ,'26'!C:C,'UPTIME HARIAN'!B16,'26'!I:I,"CRM")</f>
        <v>#DIV/0!</v>
      </c>
      <c r="AM16" s="111" t="e">
        <f>AVERAGEIFS('27'!AJ:AJ,'27'!C:C,'UPTIME HARIAN'!B16,'27'!I:I,"CRM")</f>
        <v>#DIV/0!</v>
      </c>
      <c r="AN16" s="111" t="e">
        <f>AVERAGEIFS('28'!AJ:AJ,'28'!C:C,'UPTIME HARIAN'!B16,'28'!I:I,"CRM")</f>
        <v>#DIV/0!</v>
      </c>
      <c r="AO16" s="111" t="e">
        <f>AVERAGEIFS('29'!AJ:AJ,'29'!C:C,'UPTIME HARIAN'!B16,'29'!I:I,"CRM")</f>
        <v>#DIV/0!</v>
      </c>
      <c r="AP16" s="111" t="e">
        <f>AVERAGEIFS('30'!AJ:AJ,'30'!C:C,'UPTIME HARIAN'!B16,'30'!I:I,"CRM")</f>
        <v>#DIV/0!</v>
      </c>
      <c r="AQ16" s="111" t="e">
        <f>AVERAGEIFS('31'!AJ:AJ,'31'!C:C,'UPTIME HARIAN'!B16,'31'!I:I,"CRM")</f>
        <v>#DIV/0!</v>
      </c>
    </row>
    <row r="17" spans="1:43" x14ac:dyDescent="0.35">
      <c r="A17" s="49">
        <v>12</v>
      </c>
      <c r="B17" s="170" t="s">
        <v>822</v>
      </c>
      <c r="C17" s="171">
        <f>COUNTIFS('atm total'!C:C,B17,'atm total'!AM:AM,"CRM")</f>
        <v>4</v>
      </c>
      <c r="D17" s="110">
        <v>97.133736559139791</v>
      </c>
      <c r="E17" s="110">
        <v>98.577628968253975</v>
      </c>
      <c r="F17" s="110">
        <v>98.209565412186379</v>
      </c>
      <c r="G17" s="110">
        <v>99.113425925925924</v>
      </c>
      <c r="H17" s="110">
        <v>98.677755376344081</v>
      </c>
      <c r="I17" s="110">
        <v>98.84606481481481</v>
      </c>
      <c r="J17" s="110">
        <v>98.685595878136198</v>
      </c>
      <c r="K17" s="110">
        <v>98.424619175627242</v>
      </c>
      <c r="L17" s="110">
        <f>VLOOKUP(B17,'BALI NUSRA'!B75:H75,7,0)</f>
        <v>98.533496732026137</v>
      </c>
      <c r="M17" s="111">
        <f>AVERAGEIFS('1'!AJ:AJ,'1'!C:C,'UPTIME HARIAN'!B17,'1'!I:I,"CRM")</f>
        <v>98.454861111111114</v>
      </c>
      <c r="N17" s="111">
        <f>AVERAGEIFS('2'!AJ:AJ,'2'!C:C,'UPTIME HARIAN'!B17,'2'!I:I,"CRM")</f>
        <v>98.350694444444443</v>
      </c>
      <c r="O17" s="111">
        <f>AVERAGEIFS('3'!AJ:AJ,'3'!C:C,'UPTIME HARIAN'!B17,'3'!I:I,"CRM")</f>
        <v>98.645833333333329</v>
      </c>
      <c r="P17" s="111">
        <f>AVERAGEIFS('4'!AJ:AJ,'4'!C:C,'UPTIME HARIAN'!B17,'4'!I:I,"CRM")</f>
        <v>97.8125</v>
      </c>
      <c r="Q17" s="111">
        <f>AVERAGEIFS('5'!AJ:AJ,'5'!C:C,'UPTIME HARIAN'!B17,'5'!I:I,"CRM")</f>
        <v>96.909722222222229</v>
      </c>
      <c r="R17" s="111">
        <f>AVERAGEIFS('6'!AJ:AJ,'6'!C:C,'UPTIME HARIAN'!B17,'6'!I:I,"CRM")</f>
        <v>99.392361111111114</v>
      </c>
      <c r="S17" s="111">
        <f>AVERAGEIFS('7'!AJ:AJ,'7'!C:C,'UPTIME HARIAN'!B17,'7'!I:I,"CRM")</f>
        <v>99.21875</v>
      </c>
      <c r="T17" s="111">
        <f>AVERAGEIFS('8'!AJ:AJ,'8'!C:C,'UPTIME HARIAN'!B17,'8'!I:I,"CRM")</f>
        <v>98.038194444444443</v>
      </c>
      <c r="U17" s="111">
        <f>AVERAGEIFS('9'!AJ:AJ,'9'!C:C,'UPTIME HARIAN'!B17,'9'!I:I,"CRM")</f>
        <v>99.53125</v>
      </c>
      <c r="V17" s="111">
        <f>AVERAGEIFS('10'!AJ:AJ,'10'!C:C,'UPTIME HARIAN'!B17,'10'!I:I,"CRM")</f>
        <v>97.621527777777786</v>
      </c>
      <c r="W17" s="111">
        <f>AVERAGEIFS('11'!AJ:AJ,'11'!C:C,'UPTIME HARIAN'!B17,'11'!I:I,"CRM")</f>
        <v>98.489583333333343</v>
      </c>
      <c r="X17" s="111">
        <f>AVERAGEIFS('12'!AJ:AJ,'12'!C:C,'UPTIME HARIAN'!B17,'12'!I:I,"CRM")</f>
        <v>99.704861111111114</v>
      </c>
      <c r="Y17" s="111">
        <f>AVERAGEIFS('13'!AJ:AJ,'13'!C:C,'UPTIME HARIAN'!B17,'13'!I:I,"CRM")</f>
        <v>96.996527777777786</v>
      </c>
      <c r="Z17" s="111">
        <f>AVERAGEIFS('14'!AJ:AJ,'14'!C:C,'UPTIME HARIAN'!B17,'14'!I:I,"CRM")</f>
        <v>98.819444444444443</v>
      </c>
      <c r="AA17" s="111">
        <f>AVERAGEIFS('15'!AJ:AJ,'15'!C:C,'UPTIME HARIAN'!B17,'15'!I:I,"CRM")</f>
        <v>98.125</v>
      </c>
      <c r="AB17" s="111">
        <f>AVERAGEIFS('16'!AJ:AJ,'16'!C:C,'UPTIME HARIAN'!B17,'16'!I:I,"CRM")</f>
        <v>99.722222222222229</v>
      </c>
      <c r="AC17" s="111">
        <f>AVERAGEIFS('17'!AJ:AJ,'17'!C:C,'UPTIME HARIAN'!B17,'17'!I:I,"CRM")</f>
        <v>99.2361111111111</v>
      </c>
      <c r="AD17" s="111" t="e">
        <f>AVERAGEIFS('18'!AJ:AJ,'18'!C:C,'UPTIME HARIAN'!B17,'18'!I:I,"CRM")</f>
        <v>#DIV/0!</v>
      </c>
      <c r="AE17" s="111" t="e">
        <f>AVERAGEIFS('19'!AJ:AJ,'19'!C:C,'UPTIME HARIAN'!B17,'19'!I:I,"CRM")</f>
        <v>#DIV/0!</v>
      </c>
      <c r="AF17" s="111" t="e">
        <f>AVERAGEIFS('20'!AJ:AJ,'20'!C:C,'UPTIME HARIAN'!B17,'20'!I:I,"CRM")</f>
        <v>#DIV/0!</v>
      </c>
      <c r="AG17" s="111" t="e">
        <f>AVERAGEIFS('21'!AJ:AJ,'21'!C:C,'UPTIME HARIAN'!B17,'21'!I:I,"CRM")</f>
        <v>#DIV/0!</v>
      </c>
      <c r="AH17" s="111" t="e">
        <f>AVERAGEIFS('22'!AJ:AJ,'22'!C:C,'UPTIME HARIAN'!B17,'22'!I:I,"CRM")</f>
        <v>#DIV/0!</v>
      </c>
      <c r="AI17" s="111" t="e">
        <f>AVERAGEIFS('23'!AJ:AJ,'23'!C:C,'UPTIME HARIAN'!B17,'23'!I:I,"CRM")</f>
        <v>#DIV/0!</v>
      </c>
      <c r="AJ17" s="111" t="e">
        <f>AVERAGEIFS('24'!AJ:AJ,'24'!C:C,'UPTIME HARIAN'!B17,'24'!I:I,"CRM")</f>
        <v>#DIV/0!</v>
      </c>
      <c r="AK17" s="111" t="e">
        <f>AVERAGEIFS('25'!AJ:AJ,'25'!C:C,'UPTIME HARIAN'!B17,'25'!I:I,"CRM")</f>
        <v>#DIV/0!</v>
      </c>
      <c r="AL17" s="111" t="e">
        <f>AVERAGEIFS('26'!AJ:AJ,'26'!C:C,'UPTIME HARIAN'!B17,'26'!I:I,"CRM")</f>
        <v>#DIV/0!</v>
      </c>
      <c r="AM17" s="111" t="e">
        <f>AVERAGEIFS('27'!AJ:AJ,'27'!C:C,'UPTIME HARIAN'!B17,'27'!I:I,"CRM")</f>
        <v>#DIV/0!</v>
      </c>
      <c r="AN17" s="111" t="e">
        <f>AVERAGEIFS('28'!AJ:AJ,'28'!C:C,'UPTIME HARIAN'!B17,'28'!I:I,"CRM")</f>
        <v>#DIV/0!</v>
      </c>
      <c r="AO17" s="111" t="e">
        <f>AVERAGEIFS('29'!AJ:AJ,'29'!C:C,'UPTIME HARIAN'!B17,'29'!I:I,"CRM")</f>
        <v>#DIV/0!</v>
      </c>
      <c r="AP17" s="111" t="e">
        <f>AVERAGEIFS('30'!AJ:AJ,'30'!C:C,'UPTIME HARIAN'!B17,'30'!I:I,"CRM")</f>
        <v>#DIV/0!</v>
      </c>
      <c r="AQ17" s="111" t="e">
        <f>AVERAGEIFS('31'!AJ:AJ,'31'!C:C,'UPTIME HARIAN'!B17,'31'!I:I,"CRM")</f>
        <v>#DIV/0!</v>
      </c>
    </row>
    <row r="18" spans="1:43" x14ac:dyDescent="0.35">
      <c r="A18" s="49">
        <v>13</v>
      </c>
      <c r="B18" s="170" t="s">
        <v>30185</v>
      </c>
      <c r="C18" s="171">
        <f>COUNTIFS('atm total'!C:C,B18,'atm total'!AM:AM,"CRM")</f>
        <v>2</v>
      </c>
      <c r="D18" s="110">
        <v>97.133736559139791</v>
      </c>
      <c r="E18" s="110">
        <v>98.577628968253975</v>
      </c>
      <c r="F18" s="110">
        <v>98.209565412186379</v>
      </c>
      <c r="G18" s="110">
        <v>99.113425925925924</v>
      </c>
      <c r="H18" s="110">
        <v>98.677755376344081</v>
      </c>
      <c r="I18" s="110">
        <v>98.84606481481481</v>
      </c>
      <c r="J18" s="110">
        <v>98.685595878136198</v>
      </c>
      <c r="K18" s="110">
        <v>99.784946236559136</v>
      </c>
      <c r="L18" s="110">
        <f>VLOOKUP(B18,'BALI NUSRA'!B76:H76,7,0)</f>
        <v>99.536356209150327</v>
      </c>
      <c r="M18" s="111">
        <f>AVERAGEIFS('1'!AJ:AJ,'1'!C:C,'UPTIME HARIAN'!B18,'1'!I:I,"CRM")</f>
        <v>98.472222222222229</v>
      </c>
      <c r="N18" s="111">
        <f>AVERAGEIFS('2'!AJ:AJ,'2'!C:C,'UPTIME HARIAN'!B18,'2'!I:I,"CRM")</f>
        <v>100</v>
      </c>
      <c r="O18" s="111">
        <f>AVERAGEIFS('3'!AJ:AJ,'3'!C:C,'UPTIME HARIAN'!B18,'3'!I:I,"CRM")</f>
        <v>100</v>
      </c>
      <c r="P18" s="111">
        <f>AVERAGEIFS('4'!AJ:AJ,'4'!C:C,'UPTIME HARIAN'!B18,'4'!I:I,"CRM")</f>
        <v>100</v>
      </c>
      <c r="Q18" s="111">
        <f>AVERAGEIFS('5'!AJ:AJ,'5'!C:C,'UPTIME HARIAN'!B18,'5'!I:I,"CRM")</f>
        <v>99.479166666666657</v>
      </c>
      <c r="R18" s="111">
        <f>AVERAGEIFS('6'!AJ:AJ,'6'!C:C,'UPTIME HARIAN'!B18,'6'!I:I,"CRM")</f>
        <v>100</v>
      </c>
      <c r="S18" s="111">
        <f>AVERAGEIFS('7'!AJ:AJ,'7'!C:C,'UPTIME HARIAN'!B18,'7'!I:I,"CRM")</f>
        <v>98.4375</v>
      </c>
      <c r="T18" s="111">
        <f>AVERAGEIFS('8'!AJ:AJ,'8'!C:C,'UPTIME HARIAN'!B18,'8'!I:I,"CRM")</f>
        <v>100</v>
      </c>
      <c r="U18" s="111">
        <f>AVERAGEIFS('9'!AJ:AJ,'9'!C:C,'UPTIME HARIAN'!B18,'9'!I:I,"CRM")</f>
        <v>100</v>
      </c>
      <c r="V18" s="111">
        <f>AVERAGEIFS('10'!AJ:AJ,'10'!C:C,'UPTIME HARIAN'!B18,'10'!I:I,"CRM")</f>
        <v>100</v>
      </c>
      <c r="W18" s="111">
        <f>AVERAGEIFS('11'!AJ:AJ,'11'!C:C,'UPTIME HARIAN'!B18,'11'!I:I,"CRM")</f>
        <v>100</v>
      </c>
      <c r="X18" s="111">
        <f>AVERAGEIFS('12'!AJ:AJ,'12'!C:C,'UPTIME HARIAN'!B18,'12'!I:I,"CRM")</f>
        <v>100</v>
      </c>
      <c r="Y18" s="111">
        <f>AVERAGEIFS('13'!AJ:AJ,'13'!C:C,'UPTIME HARIAN'!B18,'13'!I:I,"CRM")</f>
        <v>98.645833333333343</v>
      </c>
      <c r="Z18" s="111">
        <f>AVERAGEIFS('14'!AJ:AJ,'14'!C:C,'UPTIME HARIAN'!B18,'14'!I:I,"CRM")</f>
        <v>97.083333333333343</v>
      </c>
      <c r="AA18" s="111">
        <f>AVERAGEIFS('15'!AJ:AJ,'15'!C:C,'UPTIME HARIAN'!B18,'15'!I:I,"CRM")</f>
        <v>100</v>
      </c>
      <c r="AB18" s="111">
        <f>AVERAGEIFS('16'!AJ:AJ,'16'!C:C,'UPTIME HARIAN'!B18,'16'!I:I,"CRM")</f>
        <v>100</v>
      </c>
      <c r="AC18" s="111">
        <f>AVERAGEIFS('17'!AJ:AJ,'17'!C:C,'UPTIME HARIAN'!B18,'17'!I:I,"CRM")</f>
        <v>100</v>
      </c>
      <c r="AD18" s="111" t="e">
        <f>AVERAGEIFS('18'!AJ:AJ,'18'!C:C,'UPTIME HARIAN'!B18,'18'!I:I,"CRM")</f>
        <v>#DIV/0!</v>
      </c>
      <c r="AE18" s="111" t="e">
        <f>AVERAGEIFS('19'!AJ:AJ,'19'!C:C,'UPTIME HARIAN'!B18,'19'!I:I,"CRM")</f>
        <v>#DIV/0!</v>
      </c>
      <c r="AF18" s="111" t="e">
        <f>AVERAGEIFS('20'!AJ:AJ,'20'!C:C,'UPTIME HARIAN'!B18,'20'!I:I,"CRM")</f>
        <v>#DIV/0!</v>
      </c>
      <c r="AG18" s="111" t="e">
        <f>AVERAGEIFS('21'!AJ:AJ,'21'!C:C,'UPTIME HARIAN'!B18,'21'!I:I,"CRM")</f>
        <v>#DIV/0!</v>
      </c>
      <c r="AH18" s="111" t="e">
        <f>AVERAGEIFS('22'!AJ:AJ,'22'!C:C,'UPTIME HARIAN'!B18,'22'!I:I,"CRM")</f>
        <v>#DIV/0!</v>
      </c>
      <c r="AI18" s="111" t="e">
        <f>AVERAGEIFS('23'!AJ:AJ,'23'!C:C,'UPTIME HARIAN'!B18,'23'!I:I,"CRM")</f>
        <v>#DIV/0!</v>
      </c>
      <c r="AJ18" s="111" t="e">
        <f>AVERAGEIFS('24'!AJ:AJ,'24'!C:C,'UPTIME HARIAN'!B18,'24'!I:I,"CRM")</f>
        <v>#DIV/0!</v>
      </c>
      <c r="AK18" s="111" t="e">
        <f>AVERAGEIFS('25'!AJ:AJ,'25'!C:C,'UPTIME HARIAN'!B18,'25'!I:I,"CRM")</f>
        <v>#DIV/0!</v>
      </c>
      <c r="AL18" s="111" t="e">
        <f>AVERAGEIFS('26'!AJ:AJ,'26'!C:C,'UPTIME HARIAN'!B18,'26'!I:I,"CRM")</f>
        <v>#DIV/0!</v>
      </c>
      <c r="AM18" s="111" t="e">
        <f>AVERAGEIFS('27'!AJ:AJ,'27'!C:C,'UPTIME HARIAN'!B18,'27'!I:I,"CRM")</f>
        <v>#DIV/0!</v>
      </c>
      <c r="AN18" s="111" t="e">
        <f>AVERAGEIFS('28'!AJ:AJ,'28'!C:C,'UPTIME HARIAN'!B18,'28'!I:I,"CRM")</f>
        <v>#DIV/0!</v>
      </c>
      <c r="AO18" s="111" t="e">
        <f>AVERAGEIFS('29'!AJ:AJ,'29'!C:C,'UPTIME HARIAN'!B18,'29'!I:I,"CRM")</f>
        <v>#DIV/0!</v>
      </c>
      <c r="AP18" s="111" t="e">
        <f>AVERAGEIFS('30'!AJ:AJ,'30'!C:C,'UPTIME HARIAN'!B18,'30'!I:I,"CRM")</f>
        <v>#DIV/0!</v>
      </c>
      <c r="AQ18" s="111" t="e">
        <f>AVERAGEIFS('31'!AJ:AJ,'31'!C:C,'UPTIME HARIAN'!B18,'31'!I:I,"CRM")</f>
        <v>#DIV/0!</v>
      </c>
    </row>
    <row r="19" spans="1:43" x14ac:dyDescent="0.35">
      <c r="A19" s="49">
        <v>14</v>
      </c>
      <c r="B19" s="170" t="s">
        <v>1517</v>
      </c>
      <c r="C19" s="171">
        <f>COUNTIFS('atm total'!C:C,B19,'atm total'!AM:AM,"CRM")</f>
        <v>2</v>
      </c>
      <c r="D19" s="110"/>
      <c r="E19" s="110"/>
      <c r="F19" s="110">
        <v>95.968862007168454</v>
      </c>
      <c r="G19" s="110">
        <v>98.84375</v>
      </c>
      <c r="H19" s="110">
        <v>99.073700716845877</v>
      </c>
      <c r="I19" s="110">
        <v>98.100694444444443</v>
      </c>
      <c r="J19" s="110">
        <v>99.422043010752688</v>
      </c>
      <c r="K19" s="110">
        <v>98.503584229390682</v>
      </c>
      <c r="L19" s="110">
        <f>VLOOKUP(B19,'BALI NUSRA'!B77:H77,7,0)</f>
        <v>98.91339869281046</v>
      </c>
      <c r="M19" s="111">
        <f>AVERAGEIFS('1'!AJ:AJ,'1'!C:C,'UPTIME HARIAN'!B19,'1'!I:I,"CRM")</f>
        <v>100</v>
      </c>
      <c r="N19" s="111">
        <f>AVERAGEIFS('2'!AJ:AJ,'2'!C:C,'UPTIME HARIAN'!B19,'2'!I:I,"CRM")</f>
        <v>97.013888888888886</v>
      </c>
      <c r="O19" s="111">
        <f>AVERAGEIFS('3'!AJ:AJ,'3'!C:C,'UPTIME HARIAN'!B19,'3'!I:I,"CRM")</f>
        <v>96.805555555555557</v>
      </c>
      <c r="P19" s="111">
        <f>AVERAGEIFS('4'!AJ:AJ,'4'!C:C,'UPTIME HARIAN'!B19,'4'!I:I,"CRM")</f>
        <v>97.465277777777771</v>
      </c>
      <c r="Q19" s="111">
        <f>AVERAGEIFS('5'!AJ:AJ,'5'!C:C,'UPTIME HARIAN'!B19,'5'!I:I,"CRM")</f>
        <v>100</v>
      </c>
      <c r="R19" s="111">
        <f>AVERAGEIFS('6'!AJ:AJ,'6'!C:C,'UPTIME HARIAN'!B19,'6'!I:I,"CRM")</f>
        <v>99.409722222222229</v>
      </c>
      <c r="S19" s="111">
        <f>AVERAGEIFS('7'!AJ:AJ,'7'!C:C,'UPTIME HARIAN'!B19,'7'!I:I,"CRM")</f>
        <v>100</v>
      </c>
      <c r="T19" s="111">
        <f>AVERAGEIFS('8'!AJ:AJ,'8'!C:C,'UPTIME HARIAN'!B19,'8'!I:I,"CRM")</f>
        <v>100</v>
      </c>
      <c r="U19" s="111">
        <f>AVERAGEIFS('9'!AJ:AJ,'9'!C:C,'UPTIME HARIAN'!B19,'9'!I:I,"CRM")</f>
        <v>100</v>
      </c>
      <c r="V19" s="111">
        <f>AVERAGEIFS('10'!AJ:AJ,'10'!C:C,'UPTIME HARIAN'!B19,'10'!I:I,"CRM")</f>
        <v>100</v>
      </c>
      <c r="W19" s="111">
        <f>AVERAGEIFS('11'!AJ:AJ,'11'!C:C,'UPTIME HARIAN'!B19,'11'!I:I,"CRM")</f>
        <v>92.673611111111114</v>
      </c>
      <c r="X19" s="111">
        <f>AVERAGEIFS('12'!AJ:AJ,'12'!C:C,'UPTIME HARIAN'!B19,'12'!I:I,"CRM")</f>
        <v>98.159722222222229</v>
      </c>
      <c r="Y19" s="111">
        <f>AVERAGEIFS('13'!AJ:AJ,'13'!C:C,'UPTIME HARIAN'!B19,'13'!I:I,"CRM")</f>
        <v>100</v>
      </c>
      <c r="Z19" s="111">
        <f>AVERAGEIFS('14'!AJ:AJ,'14'!C:C,'UPTIME HARIAN'!B19,'14'!I:I,"CRM")</f>
        <v>100</v>
      </c>
      <c r="AA19" s="111">
        <f>AVERAGEIFS('15'!AJ:AJ,'15'!C:C,'UPTIME HARIAN'!B19,'15'!I:I,"CRM")</f>
        <v>100</v>
      </c>
      <c r="AB19" s="111">
        <f>AVERAGEIFS('16'!AJ:AJ,'16'!C:C,'UPTIME HARIAN'!B19,'16'!I:I,"CRM")</f>
        <v>100</v>
      </c>
      <c r="AC19" s="111">
        <f>AVERAGEIFS('17'!AJ:AJ,'17'!C:C,'UPTIME HARIAN'!B19,'17'!I:I,"CRM")</f>
        <v>100</v>
      </c>
      <c r="AD19" s="111" t="e">
        <f>AVERAGEIFS('18'!AJ:AJ,'18'!C:C,'UPTIME HARIAN'!B19,'18'!I:I,"CRM")</f>
        <v>#DIV/0!</v>
      </c>
      <c r="AE19" s="111" t="e">
        <f>AVERAGEIFS('19'!AJ:AJ,'19'!C:C,'UPTIME HARIAN'!B19,'19'!I:I,"CRM")</f>
        <v>#DIV/0!</v>
      </c>
      <c r="AF19" s="111" t="e">
        <f>AVERAGEIFS('20'!AJ:AJ,'20'!C:C,'UPTIME HARIAN'!B19,'20'!I:I,"CRM")</f>
        <v>#DIV/0!</v>
      </c>
      <c r="AG19" s="111" t="e">
        <f>AVERAGEIFS('21'!AJ:AJ,'21'!C:C,'UPTIME HARIAN'!B19,'21'!I:I,"CRM")</f>
        <v>#DIV/0!</v>
      </c>
      <c r="AH19" s="111" t="e">
        <f>AVERAGEIFS('22'!AJ:AJ,'22'!C:C,'UPTIME HARIAN'!B19,'22'!I:I,"CRM")</f>
        <v>#DIV/0!</v>
      </c>
      <c r="AI19" s="111" t="e">
        <f>AVERAGEIFS('23'!AJ:AJ,'23'!C:C,'UPTIME HARIAN'!B19,'23'!I:I,"CRM")</f>
        <v>#DIV/0!</v>
      </c>
      <c r="AJ19" s="111" t="e">
        <f>AVERAGEIFS('24'!AJ:AJ,'24'!C:C,'UPTIME HARIAN'!B19,'24'!I:I,"CRM")</f>
        <v>#DIV/0!</v>
      </c>
      <c r="AK19" s="111" t="e">
        <f>AVERAGEIFS('25'!AJ:AJ,'25'!C:C,'UPTIME HARIAN'!B19,'25'!I:I,"CRM")</f>
        <v>#DIV/0!</v>
      </c>
      <c r="AL19" s="111" t="e">
        <f>AVERAGEIFS('26'!AJ:AJ,'26'!C:C,'UPTIME HARIAN'!B19,'26'!I:I,"CRM")</f>
        <v>#DIV/0!</v>
      </c>
      <c r="AM19" s="111" t="e">
        <f>AVERAGEIFS('27'!AJ:AJ,'27'!C:C,'UPTIME HARIAN'!B19,'27'!I:I,"CRM")</f>
        <v>#DIV/0!</v>
      </c>
      <c r="AN19" s="111" t="e">
        <f>AVERAGEIFS('28'!AJ:AJ,'28'!C:C,'UPTIME HARIAN'!B19,'28'!I:I,"CRM")</f>
        <v>#DIV/0!</v>
      </c>
      <c r="AO19" s="111" t="e">
        <f>AVERAGEIFS('29'!AJ:AJ,'29'!C:C,'UPTIME HARIAN'!B19,'29'!I:I,"CRM")</f>
        <v>#DIV/0!</v>
      </c>
      <c r="AP19" s="111" t="e">
        <f>AVERAGEIFS('30'!AJ:AJ,'30'!C:C,'UPTIME HARIAN'!B19,'30'!I:I,"CRM")</f>
        <v>#DIV/0!</v>
      </c>
      <c r="AQ19" s="111" t="e">
        <f>AVERAGEIFS('31'!AJ:AJ,'31'!C:C,'UPTIME HARIAN'!B19,'31'!I:I,"CRM")</f>
        <v>#DIV/0!</v>
      </c>
    </row>
    <row r="20" spans="1:43" x14ac:dyDescent="0.35">
      <c r="A20" s="49">
        <v>15</v>
      </c>
      <c r="B20" s="170" t="s">
        <v>100</v>
      </c>
      <c r="C20" s="171">
        <f>COUNTIFS('atm total'!C:C,B20,'atm total'!AM:AM,"CRM")</f>
        <v>16</v>
      </c>
      <c r="D20" s="110">
        <v>98.997892228739005</v>
      </c>
      <c r="E20" s="110">
        <v>99.287743506493513</v>
      </c>
      <c r="F20" s="110">
        <v>99.258461632453574</v>
      </c>
      <c r="G20" s="110">
        <v>99.513099747474755</v>
      </c>
      <c r="H20" s="110">
        <v>99.351325757575751</v>
      </c>
      <c r="I20" s="110">
        <v>99.327651515151516</v>
      </c>
      <c r="J20" s="110">
        <v>99.463740224828939</v>
      </c>
      <c r="K20" s="110">
        <v>99.542552541544481</v>
      </c>
      <c r="L20" s="110">
        <f>VLOOKUP(B20,'BALI NUSRA'!B78:H78,7,0)</f>
        <v>99.37137923351159</v>
      </c>
      <c r="M20" s="111">
        <f>AVERAGEIFS('1'!AJ:AJ,'1'!C:C,'UPTIME HARIAN'!B20,'1'!I:I,"CRM")</f>
        <v>99.518229166666671</v>
      </c>
      <c r="N20" s="111">
        <f>AVERAGEIFS('2'!AJ:AJ,'2'!C:C,'UPTIME HARIAN'!B20,'2'!I:I,"CRM")</f>
        <v>99.036458333333329</v>
      </c>
      <c r="O20" s="111">
        <f>AVERAGEIFS('3'!AJ:AJ,'3'!C:C,'UPTIME HARIAN'!B20,'3'!I:I,"CRM")</f>
        <v>99.800347222222229</v>
      </c>
      <c r="P20" s="111">
        <f>AVERAGEIFS('4'!AJ:AJ,'4'!C:C,'UPTIME HARIAN'!B20,'4'!I:I,"CRM")</f>
        <v>100</v>
      </c>
      <c r="Q20" s="111">
        <f>AVERAGEIFS('5'!AJ:AJ,'5'!C:C,'UPTIME HARIAN'!B20,'5'!I:I,"CRM")</f>
        <v>98.9609375</v>
      </c>
      <c r="R20" s="111">
        <f>AVERAGEIFS('6'!AJ:AJ,'6'!C:C,'UPTIME HARIAN'!B20,'6'!I:I,"CRM")</f>
        <v>98.34870302287581</v>
      </c>
      <c r="S20" s="111">
        <f>AVERAGEIFS('7'!AJ:AJ,'7'!C:C,'UPTIME HARIAN'!B20,'7'!I:I,"CRM")</f>
        <v>99.136284722222214</v>
      </c>
      <c r="T20" s="111">
        <f>AVERAGEIFS('8'!AJ:AJ,'8'!C:C,'UPTIME HARIAN'!B20,'8'!I:I,"CRM")</f>
        <v>99.263020833333343</v>
      </c>
      <c r="U20" s="111">
        <f>AVERAGEIFS('9'!AJ:AJ,'9'!C:C,'UPTIME HARIAN'!B20,'9'!I:I,"CRM")</f>
        <v>99.619587418300654</v>
      </c>
      <c r="V20" s="111">
        <f>AVERAGEIFS('10'!AJ:AJ,'10'!C:C,'UPTIME HARIAN'!B20,'10'!I:I,"CRM")</f>
        <v>99.513888888888886</v>
      </c>
      <c r="W20" s="111">
        <f>AVERAGEIFS('11'!AJ:AJ,'11'!C:C,'UPTIME HARIAN'!B20,'11'!I:I,"CRM")</f>
        <v>99.10580065359477</v>
      </c>
      <c r="X20" s="111">
        <f>AVERAGEIFS('12'!AJ:AJ,'12'!C:C,'UPTIME HARIAN'!B20,'12'!I:I,"CRM")</f>
        <v>99.474826388888886</v>
      </c>
      <c r="Y20" s="111">
        <f>AVERAGEIFS('13'!AJ:AJ,'13'!C:C,'UPTIME HARIAN'!B20,'13'!I:I,"CRM")</f>
        <v>99.817708333333329</v>
      </c>
      <c r="Z20" s="111">
        <f>AVERAGEIFS('14'!AJ:AJ,'14'!C:C,'UPTIME HARIAN'!B20,'14'!I:I,"CRM")</f>
        <v>98.679432189542496</v>
      </c>
      <c r="AA20" s="111">
        <f>AVERAGEIFS('15'!AJ:AJ,'15'!C:C,'UPTIME HARIAN'!B20,'15'!I:I,"CRM")</f>
        <v>99.085988562091501</v>
      </c>
      <c r="AB20" s="111">
        <f>AVERAGEIFS('16'!AJ:AJ,'16'!C:C,'UPTIME HARIAN'!B20,'16'!I:I,"CRM")</f>
        <v>99.5138888888889</v>
      </c>
      <c r="AC20" s="111">
        <f>AVERAGEIFS('17'!AJ:AJ,'17'!C:C,'UPTIME HARIAN'!B20,'17'!I:I,"CRM")</f>
        <v>99.904513888888886</v>
      </c>
      <c r="AD20" s="111" t="e">
        <f>AVERAGEIFS('18'!AJ:AJ,'18'!C:C,'UPTIME HARIAN'!B20,'18'!I:I,"CRM")</f>
        <v>#DIV/0!</v>
      </c>
      <c r="AE20" s="111" t="e">
        <f>AVERAGEIFS('19'!AJ:AJ,'19'!C:C,'UPTIME HARIAN'!B20,'19'!I:I,"CRM")</f>
        <v>#DIV/0!</v>
      </c>
      <c r="AF20" s="111" t="e">
        <f>AVERAGEIFS('20'!AJ:AJ,'20'!C:C,'UPTIME HARIAN'!B20,'20'!I:I,"CRM")</f>
        <v>#DIV/0!</v>
      </c>
      <c r="AG20" s="111" t="e">
        <f>AVERAGEIFS('21'!AJ:AJ,'21'!C:C,'UPTIME HARIAN'!B20,'21'!I:I,"CRM")</f>
        <v>#DIV/0!</v>
      </c>
      <c r="AH20" s="111" t="e">
        <f>AVERAGEIFS('22'!AJ:AJ,'22'!C:C,'UPTIME HARIAN'!B20,'22'!I:I,"CRM")</f>
        <v>#DIV/0!</v>
      </c>
      <c r="AI20" s="111" t="e">
        <f>AVERAGEIFS('23'!AJ:AJ,'23'!C:C,'UPTIME HARIAN'!B20,'23'!I:I,"CRM")</f>
        <v>#DIV/0!</v>
      </c>
      <c r="AJ20" s="111" t="e">
        <f>AVERAGEIFS('24'!AJ:AJ,'24'!C:C,'UPTIME HARIAN'!B20,'24'!I:I,"CRM")</f>
        <v>#DIV/0!</v>
      </c>
      <c r="AK20" s="111" t="e">
        <f>AVERAGEIFS('25'!AJ:AJ,'25'!C:C,'UPTIME HARIAN'!B20,'25'!I:I,"CRM")</f>
        <v>#DIV/0!</v>
      </c>
      <c r="AL20" s="111" t="e">
        <f>AVERAGEIFS('26'!AJ:AJ,'26'!C:C,'UPTIME HARIAN'!B20,'26'!I:I,"CRM")</f>
        <v>#DIV/0!</v>
      </c>
      <c r="AM20" s="111" t="e">
        <f>AVERAGEIFS('27'!AJ:AJ,'27'!C:C,'UPTIME HARIAN'!B20,'27'!I:I,"CRM")</f>
        <v>#DIV/0!</v>
      </c>
      <c r="AN20" s="111" t="e">
        <f>AVERAGEIFS('28'!AJ:AJ,'28'!C:C,'UPTIME HARIAN'!B20,'28'!I:I,"CRM")</f>
        <v>#DIV/0!</v>
      </c>
      <c r="AO20" s="111" t="e">
        <f>AVERAGEIFS('29'!AJ:AJ,'29'!C:C,'UPTIME HARIAN'!B20,'29'!I:I,"CRM")</f>
        <v>#DIV/0!</v>
      </c>
      <c r="AP20" s="111" t="e">
        <f>AVERAGEIFS('30'!AJ:AJ,'30'!C:C,'UPTIME HARIAN'!B20,'30'!I:I,"CRM")</f>
        <v>#DIV/0!</v>
      </c>
      <c r="AQ20" s="111" t="e">
        <f>AVERAGEIFS('31'!AJ:AJ,'31'!C:C,'UPTIME HARIAN'!B20,'31'!I:I,"CRM")</f>
        <v>#DIV/0!</v>
      </c>
    </row>
    <row r="21" spans="1:43" x14ac:dyDescent="0.35">
      <c r="A21" s="49">
        <v>16</v>
      </c>
      <c r="B21" s="170" t="s">
        <v>81</v>
      </c>
      <c r="C21" s="171">
        <f>COUNTIFS('atm total'!C:C,B21,'atm total'!AM:AM,"CRM")</f>
        <v>11</v>
      </c>
      <c r="D21" s="110">
        <v>99.158485273492289</v>
      </c>
      <c r="E21" s="110">
        <v>98.977978543195931</v>
      </c>
      <c r="F21" s="110">
        <v>99.17314803009053</v>
      </c>
      <c r="G21" s="110">
        <v>99.356609574000885</v>
      </c>
      <c r="H21" s="110">
        <v>99.29002507543882</v>
      </c>
      <c r="I21" s="110">
        <v>99.239151168335724</v>
      </c>
      <c r="J21" s="110">
        <v>99.370563984869733</v>
      </c>
      <c r="K21" s="110">
        <v>99.31148795103914</v>
      </c>
      <c r="L21" s="110">
        <f>VLOOKUP(B21,'BALI NUSRA'!B79:H79,7,0)</f>
        <v>99.401302022785401</v>
      </c>
      <c r="M21" s="111">
        <f>AVERAGEIFS('1'!AJ:AJ,'1'!C:C,'UPTIME HARIAN'!B21,'1'!I:I,"CRM")</f>
        <v>100</v>
      </c>
      <c r="N21" s="111">
        <f>AVERAGEIFS('2'!AJ:AJ,'2'!C:C,'UPTIME HARIAN'!B21,'2'!I:I,"CRM")</f>
        <v>99.8611111111111</v>
      </c>
      <c r="O21" s="111">
        <f>AVERAGEIFS('3'!AJ:AJ,'3'!C:C,'UPTIME HARIAN'!B21,'3'!I:I,"CRM")</f>
        <v>99.728535353535349</v>
      </c>
      <c r="P21" s="111">
        <f>AVERAGEIFS('4'!AJ:AJ,'4'!C:C,'UPTIME HARIAN'!B21,'4'!I:I,"CRM")</f>
        <v>98.920454545454547</v>
      </c>
      <c r="Q21" s="111">
        <f>AVERAGEIFS('5'!AJ:AJ,'5'!C:C,'UPTIME HARIAN'!B21,'5'!I:I,"CRM")</f>
        <v>98.112859362859353</v>
      </c>
      <c r="R21" s="111">
        <f>AVERAGEIFS('6'!AJ:AJ,'6'!C:C,'UPTIME HARIAN'!B21,'6'!I:I,"CRM")</f>
        <v>99.297299922299914</v>
      </c>
      <c r="S21" s="111">
        <f>AVERAGEIFS('7'!AJ:AJ,'7'!C:C,'UPTIME HARIAN'!B21,'7'!I:I,"CRM")</f>
        <v>97.793803418803407</v>
      </c>
      <c r="T21" s="111">
        <f>AVERAGEIFS('8'!AJ:AJ,'8'!C:C,'UPTIME HARIAN'!B21,'8'!I:I,"CRM")</f>
        <v>100</v>
      </c>
      <c r="U21" s="111">
        <f>AVERAGEIFS('9'!AJ:AJ,'9'!C:C,'UPTIME HARIAN'!B21,'9'!I:I,"CRM")</f>
        <v>99.450757575757592</v>
      </c>
      <c r="V21" s="111">
        <f>AVERAGEIFS('10'!AJ:AJ,'10'!C:C,'UPTIME HARIAN'!B21,'10'!I:I,"CRM")</f>
        <v>99.76010101010101</v>
      </c>
      <c r="W21" s="111">
        <f>AVERAGEIFS('11'!AJ:AJ,'11'!C:C,'UPTIME HARIAN'!B21,'11'!I:I,"CRM")</f>
        <v>99.835858585858574</v>
      </c>
      <c r="X21" s="111">
        <f>AVERAGEIFS('12'!AJ:AJ,'12'!C:C,'UPTIME HARIAN'!B21,'12'!I:I,"CRM")</f>
        <v>99.854797979797979</v>
      </c>
      <c r="Y21" s="111">
        <f>AVERAGEIFS('13'!AJ:AJ,'13'!C:C,'UPTIME HARIAN'!B21,'13'!I:I,"CRM")</f>
        <v>98.939393939393938</v>
      </c>
      <c r="Z21" s="111">
        <f>AVERAGEIFS('14'!AJ:AJ,'14'!C:C,'UPTIME HARIAN'!B21,'14'!I:I,"CRM")</f>
        <v>99.608585858585855</v>
      </c>
      <c r="AA21" s="111">
        <f>AVERAGEIFS('15'!AJ:AJ,'15'!C:C,'UPTIME HARIAN'!B21,'15'!I:I,"CRM")</f>
        <v>99.528943278943274</v>
      </c>
      <c r="AB21" s="111">
        <f>AVERAGEIFS('16'!AJ:AJ,'16'!C:C,'UPTIME HARIAN'!B21,'16'!I:I,"CRM")</f>
        <v>99.008838383838381</v>
      </c>
      <c r="AC21" s="111">
        <f>AVERAGEIFS('17'!AJ:AJ,'17'!C:C,'UPTIME HARIAN'!B21,'17'!I:I,"CRM")</f>
        <v>99.139957264957275</v>
      </c>
      <c r="AD21" s="111" t="e">
        <f>AVERAGEIFS('18'!AJ:AJ,'18'!C:C,'UPTIME HARIAN'!B21,'18'!I:I,"CRM")</f>
        <v>#DIV/0!</v>
      </c>
      <c r="AE21" s="111" t="e">
        <f>AVERAGEIFS('19'!AJ:AJ,'19'!C:C,'UPTIME HARIAN'!B21,'19'!I:I,"CRM")</f>
        <v>#DIV/0!</v>
      </c>
      <c r="AF21" s="111" t="e">
        <f>AVERAGEIFS('20'!AJ:AJ,'20'!C:C,'UPTIME HARIAN'!B21,'20'!I:I,"CRM")</f>
        <v>#DIV/0!</v>
      </c>
      <c r="AG21" s="111" t="e">
        <f>AVERAGEIFS('21'!AJ:AJ,'21'!C:C,'UPTIME HARIAN'!B21,'21'!I:I,"CRM")</f>
        <v>#DIV/0!</v>
      </c>
      <c r="AH21" s="111" t="e">
        <f>AVERAGEIFS('22'!AJ:AJ,'22'!C:C,'UPTIME HARIAN'!B21,'22'!I:I,"CRM")</f>
        <v>#DIV/0!</v>
      </c>
      <c r="AI21" s="111" t="e">
        <f>AVERAGEIFS('23'!AJ:AJ,'23'!C:C,'UPTIME HARIAN'!B21,'23'!I:I,"CRM")</f>
        <v>#DIV/0!</v>
      </c>
      <c r="AJ21" s="111" t="e">
        <f>AVERAGEIFS('24'!AJ:AJ,'24'!C:C,'UPTIME HARIAN'!B21,'24'!I:I,"CRM")</f>
        <v>#DIV/0!</v>
      </c>
      <c r="AK21" s="111" t="e">
        <f>AVERAGEIFS('25'!AJ:AJ,'25'!C:C,'UPTIME HARIAN'!B21,'25'!I:I,"CRM")</f>
        <v>#DIV/0!</v>
      </c>
      <c r="AL21" s="111" t="e">
        <f>AVERAGEIFS('26'!AJ:AJ,'26'!C:C,'UPTIME HARIAN'!B21,'26'!I:I,"CRM")</f>
        <v>#DIV/0!</v>
      </c>
      <c r="AM21" s="111" t="e">
        <f>AVERAGEIFS('27'!AJ:AJ,'27'!C:C,'UPTIME HARIAN'!B21,'27'!I:I,"CRM")</f>
        <v>#DIV/0!</v>
      </c>
      <c r="AN21" s="111" t="e">
        <f>AVERAGEIFS('28'!AJ:AJ,'28'!C:C,'UPTIME HARIAN'!B21,'28'!I:I,"CRM")</f>
        <v>#DIV/0!</v>
      </c>
      <c r="AO21" s="111" t="e">
        <f>AVERAGEIFS('29'!AJ:AJ,'29'!C:C,'UPTIME HARIAN'!B21,'29'!I:I,"CRM")</f>
        <v>#DIV/0!</v>
      </c>
      <c r="AP21" s="111" t="e">
        <f>AVERAGEIFS('30'!AJ:AJ,'30'!C:C,'UPTIME HARIAN'!B21,'30'!I:I,"CRM")</f>
        <v>#DIV/0!</v>
      </c>
      <c r="AQ21" s="111" t="e">
        <f>AVERAGEIFS('31'!AJ:AJ,'31'!C:C,'UPTIME HARIAN'!B21,'31'!I:I,"CRM")</f>
        <v>#DIV/0!</v>
      </c>
    </row>
    <row r="22" spans="1:43" x14ac:dyDescent="0.35">
      <c r="A22" s="49">
        <v>17</v>
      </c>
      <c r="B22" s="170" t="s">
        <v>66</v>
      </c>
      <c r="C22" s="171">
        <f>COUNTIFS('atm total'!C:C,B22,'atm total'!AM:AM,"CRM")</f>
        <v>13</v>
      </c>
      <c r="D22" s="110">
        <v>99.13747826395543</v>
      </c>
      <c r="E22" s="110">
        <v>99.45819581958196</v>
      </c>
      <c r="F22" s="110">
        <v>99.408779587636189</v>
      </c>
      <c r="G22" s="110">
        <v>99.176751008434181</v>
      </c>
      <c r="H22" s="110">
        <v>99.297881401043327</v>
      </c>
      <c r="I22" s="110">
        <v>99.421342134213418</v>
      </c>
      <c r="J22" s="110">
        <v>99.335675503034167</v>
      </c>
      <c r="K22" s="110">
        <v>99.485964725504815</v>
      </c>
      <c r="L22" s="110">
        <f>VLOOKUP(B22,'BALI NUSRA'!B80:H80,7,0)</f>
        <v>99.442503073836789</v>
      </c>
      <c r="M22" s="111">
        <f>AVERAGEIFS('1'!AJ:AJ,'1'!C:C,'UPTIME HARIAN'!B22,'1'!I:I,"CRM")</f>
        <v>97.761752136752136</v>
      </c>
      <c r="N22" s="111">
        <f>AVERAGEIFS('2'!AJ:AJ,'2'!C:C,'UPTIME HARIAN'!B22,'2'!I:I,"CRM")</f>
        <v>98.766025641025635</v>
      </c>
      <c r="O22" s="111">
        <f>AVERAGEIFS('3'!AJ:AJ,'3'!C:C,'UPTIME HARIAN'!B22,'3'!I:I,"CRM")</f>
        <v>99.54594017094017</v>
      </c>
      <c r="P22" s="111">
        <f>AVERAGEIFS('4'!AJ:AJ,'4'!C:C,'UPTIME HARIAN'!B22,'4'!I:I,"CRM")</f>
        <v>99.807692307692307</v>
      </c>
      <c r="Q22" s="111">
        <f>AVERAGEIFS('5'!AJ:AJ,'5'!C:C,'UPTIME HARIAN'!B22,'5'!I:I,"CRM")</f>
        <v>99.658119658119659</v>
      </c>
      <c r="R22" s="111">
        <f>AVERAGEIFS('6'!AJ:AJ,'6'!C:C,'UPTIME HARIAN'!B22,'6'!I:I,"CRM")</f>
        <v>99.481837606837615</v>
      </c>
      <c r="S22" s="111">
        <f>AVERAGEIFS('7'!AJ:AJ,'7'!C:C,'UPTIME HARIAN'!B22,'7'!I:I,"CRM")</f>
        <v>99.241452991452974</v>
      </c>
      <c r="T22" s="111">
        <f>AVERAGEIFS('8'!AJ:AJ,'8'!C:C,'UPTIME HARIAN'!B22,'8'!I:I,"CRM")</f>
        <v>99.663461538461533</v>
      </c>
      <c r="U22" s="111">
        <f>AVERAGEIFS('9'!AJ:AJ,'9'!C:C,'UPTIME HARIAN'!B22,'9'!I:I,"CRM")</f>
        <v>100</v>
      </c>
      <c r="V22" s="111">
        <f>AVERAGEIFS('10'!AJ:AJ,'10'!C:C,'UPTIME HARIAN'!B22,'10'!I:I,"CRM")</f>
        <v>99.2361111111111</v>
      </c>
      <c r="W22" s="111">
        <f>AVERAGEIFS('11'!AJ:AJ,'11'!C:C,'UPTIME HARIAN'!B22,'11'!I:I,"CRM")</f>
        <v>99.68482905982907</v>
      </c>
      <c r="X22" s="111">
        <f>AVERAGEIFS('12'!AJ:AJ,'12'!C:C,'UPTIME HARIAN'!B22,'12'!I:I,"CRM")</f>
        <v>100</v>
      </c>
      <c r="Y22" s="111">
        <f>AVERAGEIFS('13'!AJ:AJ,'13'!C:C,'UPTIME HARIAN'!B22,'13'!I:I,"CRM")</f>
        <v>99.834401709401703</v>
      </c>
      <c r="Z22" s="111">
        <f>AVERAGEIFS('14'!AJ:AJ,'14'!C:C,'UPTIME HARIAN'!B22,'14'!I:I,"CRM")</f>
        <v>99.40598290598291</v>
      </c>
      <c r="AA22" s="111">
        <f>AVERAGEIFS('15'!AJ:AJ,'15'!C:C,'UPTIME HARIAN'!B22,'15'!I:I,"CRM")</f>
        <v>99.663461538461533</v>
      </c>
      <c r="AB22" s="111">
        <f>AVERAGEIFS('16'!AJ:AJ,'16'!C:C,'UPTIME HARIAN'!B22,'16'!I:I,"CRM")</f>
        <v>99.759615384615387</v>
      </c>
      <c r="AC22" s="111">
        <f>AVERAGEIFS('17'!AJ:AJ,'17'!C:C,'UPTIME HARIAN'!B22,'17'!I:I,"CRM")</f>
        <v>99.182692307692307</v>
      </c>
      <c r="AD22" s="111" t="e">
        <f>AVERAGEIFS('18'!AJ:AJ,'18'!C:C,'UPTIME HARIAN'!B22,'18'!I:I,"CRM")</f>
        <v>#DIV/0!</v>
      </c>
      <c r="AE22" s="111" t="e">
        <f>AVERAGEIFS('19'!AJ:AJ,'19'!C:C,'UPTIME HARIAN'!B22,'19'!I:I,"CRM")</f>
        <v>#DIV/0!</v>
      </c>
      <c r="AF22" s="111" t="e">
        <f>AVERAGEIFS('20'!AJ:AJ,'20'!C:C,'UPTIME HARIAN'!B22,'20'!I:I,"CRM")</f>
        <v>#DIV/0!</v>
      </c>
      <c r="AG22" s="111" t="e">
        <f>AVERAGEIFS('21'!AJ:AJ,'21'!C:C,'UPTIME HARIAN'!B22,'21'!I:I,"CRM")</f>
        <v>#DIV/0!</v>
      </c>
      <c r="AH22" s="111" t="e">
        <f>AVERAGEIFS('22'!AJ:AJ,'22'!C:C,'UPTIME HARIAN'!B22,'22'!I:I,"CRM")</f>
        <v>#DIV/0!</v>
      </c>
      <c r="AI22" s="111" t="e">
        <f>AVERAGEIFS('23'!AJ:AJ,'23'!C:C,'UPTIME HARIAN'!B22,'23'!I:I,"CRM")</f>
        <v>#DIV/0!</v>
      </c>
      <c r="AJ22" s="111" t="e">
        <f>AVERAGEIFS('24'!AJ:AJ,'24'!C:C,'UPTIME HARIAN'!B22,'24'!I:I,"CRM")</f>
        <v>#DIV/0!</v>
      </c>
      <c r="AK22" s="111" t="e">
        <f>AVERAGEIFS('25'!AJ:AJ,'25'!C:C,'UPTIME HARIAN'!B22,'25'!I:I,"CRM")</f>
        <v>#DIV/0!</v>
      </c>
      <c r="AL22" s="111" t="e">
        <f>AVERAGEIFS('26'!AJ:AJ,'26'!C:C,'UPTIME HARIAN'!B22,'26'!I:I,"CRM")</f>
        <v>#DIV/0!</v>
      </c>
      <c r="AM22" s="111" t="e">
        <f>AVERAGEIFS('27'!AJ:AJ,'27'!C:C,'UPTIME HARIAN'!B22,'27'!I:I,"CRM")</f>
        <v>#DIV/0!</v>
      </c>
      <c r="AN22" s="111" t="e">
        <f>AVERAGEIFS('28'!AJ:AJ,'28'!C:C,'UPTIME HARIAN'!B22,'28'!I:I,"CRM")</f>
        <v>#DIV/0!</v>
      </c>
      <c r="AO22" s="111" t="e">
        <f>AVERAGEIFS('29'!AJ:AJ,'29'!C:C,'UPTIME HARIAN'!B22,'29'!I:I,"CRM")</f>
        <v>#DIV/0!</v>
      </c>
      <c r="AP22" s="111" t="e">
        <f>AVERAGEIFS('30'!AJ:AJ,'30'!C:C,'UPTIME HARIAN'!B22,'30'!I:I,"CRM")</f>
        <v>#DIV/0!</v>
      </c>
      <c r="AQ22" s="111" t="e">
        <f>AVERAGEIFS('31'!AJ:AJ,'31'!C:C,'UPTIME HARIAN'!B22,'31'!I:I,"CRM")</f>
        <v>#DIV/0!</v>
      </c>
    </row>
    <row r="23" spans="1:43" x14ac:dyDescent="0.35">
      <c r="A23" s="49">
        <v>18</v>
      </c>
      <c r="B23" s="170" t="s">
        <v>135</v>
      </c>
      <c r="C23" s="171">
        <f>COUNTIFS('atm total'!C:C,B23,'atm total'!AM:AM,"CRM")</f>
        <v>2</v>
      </c>
      <c r="D23" s="110">
        <v>97.258064516129025</v>
      </c>
      <c r="E23" s="110">
        <v>98.003472222222229</v>
      </c>
      <c r="F23" s="110">
        <v>86.132392473118273</v>
      </c>
      <c r="G23" s="110">
        <v>96.204861111111114</v>
      </c>
      <c r="H23" s="110">
        <v>97.020609318996421</v>
      </c>
      <c r="I23" s="110">
        <v>96.030092592592595</v>
      </c>
      <c r="J23" s="110">
        <v>95.126568100358426</v>
      </c>
      <c r="K23" s="110">
        <v>91.443772401433691</v>
      </c>
      <c r="L23" s="110">
        <f>VLOOKUP(B23,'BALI NUSRA'!B81:H81,7,0)</f>
        <v>98.400735294117652</v>
      </c>
      <c r="M23" s="111">
        <f>AVERAGEIFS('1'!AJ:AJ,'1'!C:C,'UPTIME HARIAN'!B23,'1'!I:I,"CRM")</f>
        <v>100</v>
      </c>
      <c r="N23" s="111">
        <f>AVERAGEIFS('2'!AJ:AJ,'2'!C:C,'UPTIME HARIAN'!B23,'2'!I:I,"CRM")</f>
        <v>100</v>
      </c>
      <c r="O23" s="111">
        <f>AVERAGEIFS('3'!AJ:AJ,'3'!C:C,'UPTIME HARIAN'!B23,'3'!I:I,"CRM")</f>
        <v>100</v>
      </c>
      <c r="P23" s="111">
        <f>AVERAGEIFS('4'!AJ:AJ,'4'!C:C,'UPTIME HARIAN'!B23,'4'!I:I,"CRM")</f>
        <v>100</v>
      </c>
      <c r="Q23" s="111">
        <f>AVERAGEIFS('5'!AJ:AJ,'5'!C:C,'UPTIME HARIAN'!B23,'5'!I:I,"CRM")</f>
        <v>100</v>
      </c>
      <c r="R23" s="111">
        <f>AVERAGEIFS('6'!AJ:AJ,'6'!C:C,'UPTIME HARIAN'!B23,'6'!I:I,"CRM")</f>
        <v>100</v>
      </c>
      <c r="S23" s="111">
        <f>AVERAGEIFS('7'!AJ:AJ,'7'!C:C,'UPTIME HARIAN'!B23,'7'!I:I,"CRM")</f>
        <v>100</v>
      </c>
      <c r="T23" s="111">
        <f>AVERAGEIFS('8'!AJ:AJ,'8'!C:C,'UPTIME HARIAN'!B23,'8'!I:I,"CRM")</f>
        <v>100</v>
      </c>
      <c r="U23" s="111">
        <f>AVERAGEIFS('9'!AJ:AJ,'9'!C:C,'UPTIME HARIAN'!B23,'9'!I:I,"CRM")</f>
        <v>92.083333333333343</v>
      </c>
      <c r="V23" s="111">
        <f>AVERAGEIFS('10'!AJ:AJ,'10'!C:C,'UPTIME HARIAN'!B23,'10'!I:I,"CRM")</f>
        <v>100</v>
      </c>
      <c r="W23" s="111">
        <f>AVERAGEIFS('11'!AJ:AJ,'11'!C:C,'UPTIME HARIAN'!B23,'11'!I:I,"CRM")</f>
        <v>100</v>
      </c>
      <c r="X23" s="111">
        <f>AVERAGEIFS('12'!AJ:AJ,'12'!C:C,'UPTIME HARIAN'!B23,'12'!I:I,"CRM")</f>
        <v>92.881944444444443</v>
      </c>
      <c r="Y23" s="111">
        <f>AVERAGEIFS('13'!AJ:AJ,'13'!C:C,'UPTIME HARIAN'!B23,'13'!I:I,"CRM")</f>
        <v>87.847222222222229</v>
      </c>
      <c r="Z23" s="111">
        <f>AVERAGEIFS('14'!AJ:AJ,'14'!C:C,'UPTIME HARIAN'!B23,'14'!I:I,"CRM")</f>
        <v>100</v>
      </c>
      <c r="AA23" s="111">
        <f>AVERAGEIFS('15'!AJ:AJ,'15'!C:C,'UPTIME HARIAN'!B23,'15'!I:I,"CRM")</f>
        <v>100</v>
      </c>
      <c r="AB23" s="111">
        <f>AVERAGEIFS('16'!AJ:AJ,'16'!C:C,'UPTIME HARIAN'!B23,'16'!I:I,"CRM")</f>
        <v>100</v>
      </c>
      <c r="AC23" s="111">
        <f>AVERAGEIFS('17'!AJ:AJ,'17'!C:C,'UPTIME HARIAN'!B23,'17'!I:I,"CRM")</f>
        <v>100</v>
      </c>
      <c r="AD23" s="111" t="e">
        <f>AVERAGEIFS('18'!AJ:AJ,'18'!C:C,'UPTIME HARIAN'!B23,'18'!I:I,"CRM")</f>
        <v>#DIV/0!</v>
      </c>
      <c r="AE23" s="111" t="e">
        <f>AVERAGEIFS('19'!AJ:AJ,'19'!C:C,'UPTIME HARIAN'!B23,'19'!I:I,"CRM")</f>
        <v>#DIV/0!</v>
      </c>
      <c r="AF23" s="111" t="e">
        <f>AVERAGEIFS('20'!AJ:AJ,'20'!C:C,'UPTIME HARIAN'!B23,'20'!I:I,"CRM")</f>
        <v>#DIV/0!</v>
      </c>
      <c r="AG23" s="111" t="e">
        <f>AVERAGEIFS('21'!AJ:AJ,'21'!C:C,'UPTIME HARIAN'!B23,'21'!I:I,"CRM")</f>
        <v>#DIV/0!</v>
      </c>
      <c r="AH23" s="111" t="e">
        <f>AVERAGEIFS('22'!AJ:AJ,'22'!C:C,'UPTIME HARIAN'!B23,'22'!I:I,"CRM")</f>
        <v>#DIV/0!</v>
      </c>
      <c r="AI23" s="111" t="e">
        <f>AVERAGEIFS('23'!AJ:AJ,'23'!C:C,'UPTIME HARIAN'!B23,'23'!I:I,"CRM")</f>
        <v>#DIV/0!</v>
      </c>
      <c r="AJ23" s="111" t="e">
        <f>AVERAGEIFS('24'!AJ:AJ,'24'!C:C,'UPTIME HARIAN'!B23,'24'!I:I,"CRM")</f>
        <v>#DIV/0!</v>
      </c>
      <c r="AK23" s="111" t="e">
        <f>AVERAGEIFS('25'!AJ:AJ,'25'!C:C,'UPTIME HARIAN'!B23,'25'!I:I,"CRM")</f>
        <v>#DIV/0!</v>
      </c>
      <c r="AL23" s="111" t="e">
        <f>AVERAGEIFS('26'!AJ:AJ,'26'!C:C,'UPTIME HARIAN'!B23,'26'!I:I,"CRM")</f>
        <v>#DIV/0!</v>
      </c>
      <c r="AM23" s="111" t="e">
        <f>AVERAGEIFS('27'!AJ:AJ,'27'!C:C,'UPTIME HARIAN'!B23,'27'!I:I,"CRM")</f>
        <v>#DIV/0!</v>
      </c>
      <c r="AN23" s="111" t="e">
        <f>AVERAGEIFS('28'!AJ:AJ,'28'!C:C,'UPTIME HARIAN'!B23,'28'!I:I,"CRM")</f>
        <v>#DIV/0!</v>
      </c>
      <c r="AO23" s="111" t="e">
        <f>AVERAGEIFS('29'!AJ:AJ,'29'!C:C,'UPTIME HARIAN'!B23,'29'!I:I,"CRM")</f>
        <v>#DIV/0!</v>
      </c>
      <c r="AP23" s="111" t="e">
        <f>AVERAGEIFS('30'!AJ:AJ,'30'!C:C,'UPTIME HARIAN'!B23,'30'!I:I,"CRM")</f>
        <v>#DIV/0!</v>
      </c>
      <c r="AQ23" s="111" t="e">
        <f>AVERAGEIFS('31'!AJ:AJ,'31'!C:C,'UPTIME HARIAN'!B23,'31'!I:I,"CRM")</f>
        <v>#DIV/0!</v>
      </c>
    </row>
    <row r="24" spans="1:43" x14ac:dyDescent="0.35">
      <c r="A24" s="49">
        <v>19</v>
      </c>
      <c r="B24" s="170" t="s">
        <v>111</v>
      </c>
      <c r="C24" s="171">
        <f>COUNTIFS('atm total'!C:C,B24,'atm total'!AM:AM,"CRM")</f>
        <v>8</v>
      </c>
      <c r="D24" s="110">
        <v>99.541549789621314</v>
      </c>
      <c r="E24" s="110">
        <v>99.150815217391298</v>
      </c>
      <c r="F24" s="110">
        <v>98.172919588592805</v>
      </c>
      <c r="G24" s="110">
        <v>99.260265700483089</v>
      </c>
      <c r="H24" s="110">
        <v>97.023433847592329</v>
      </c>
      <c r="I24" s="110">
        <v>97.682669082125599</v>
      </c>
      <c r="J24" s="110">
        <v>98.649193548387103</v>
      </c>
      <c r="K24" s="110">
        <v>98.135811126694719</v>
      </c>
      <c r="L24" s="110">
        <f>VLOOKUP(B24,'BALI NUSRA'!B82:H82,7,0)</f>
        <v>99.201300085251489</v>
      </c>
      <c r="M24" s="111">
        <f>AVERAGEIFS('1'!AJ:AJ,'1'!C:C,'UPTIME HARIAN'!B24,'1'!I:I,"CRM")</f>
        <v>100</v>
      </c>
      <c r="N24" s="111">
        <f>AVERAGEIFS('2'!AJ:AJ,'2'!C:C,'UPTIME HARIAN'!B24,'2'!I:I,"CRM")</f>
        <v>100</v>
      </c>
      <c r="O24" s="111">
        <f>AVERAGEIFS('3'!AJ:AJ,'3'!C:C,'UPTIME HARIAN'!B24,'3'!I:I,"CRM")</f>
        <v>100</v>
      </c>
      <c r="P24" s="111">
        <f>AVERAGEIFS('4'!AJ:AJ,'4'!C:C,'UPTIME HARIAN'!B24,'4'!I:I,"CRM")</f>
        <v>100</v>
      </c>
      <c r="Q24" s="111">
        <f>AVERAGEIFS('5'!AJ:AJ,'5'!C:C,'UPTIME HARIAN'!B24,'5'!I:I,"CRM")</f>
        <v>100</v>
      </c>
      <c r="R24" s="111">
        <f>AVERAGEIFS('6'!AJ:AJ,'6'!C:C,'UPTIME HARIAN'!B24,'6'!I:I,"CRM")</f>
        <v>96.484375</v>
      </c>
      <c r="S24" s="111">
        <f>AVERAGEIFS('7'!AJ:AJ,'7'!C:C,'UPTIME HARIAN'!B24,'7'!I:I,"CRM")</f>
        <v>96.414930555555557</v>
      </c>
      <c r="T24" s="111">
        <f>AVERAGEIFS('8'!AJ:AJ,'8'!C:C,'UPTIME HARIAN'!B24,'8'!I:I,"CRM")</f>
        <v>100</v>
      </c>
      <c r="U24" s="111">
        <f>AVERAGEIFS('9'!AJ:AJ,'9'!C:C,'UPTIME HARIAN'!B24,'9'!I:I,"CRM")</f>
        <v>96.875</v>
      </c>
      <c r="V24" s="111">
        <f>AVERAGEIFS('10'!AJ:AJ,'10'!C:C,'UPTIME HARIAN'!B24,'10'!I:I,"CRM")</f>
        <v>99.557291666666657</v>
      </c>
      <c r="W24" s="111">
        <f>AVERAGEIFS('11'!AJ:AJ,'11'!C:C,'UPTIME HARIAN'!B24,'11'!I:I,"CRM")</f>
        <v>100</v>
      </c>
      <c r="X24" s="111">
        <f>AVERAGEIFS('12'!AJ:AJ,'12'!C:C,'UPTIME HARIAN'!B24,'12'!I:I,"CRM")</f>
        <v>99.800347222222229</v>
      </c>
      <c r="Y24" s="111">
        <f>AVERAGEIFS('13'!AJ:AJ,'13'!C:C,'UPTIME HARIAN'!B24,'13'!I:I,"CRM")</f>
        <v>99.722222222222229</v>
      </c>
      <c r="Z24" s="111">
        <f>AVERAGEIFS('14'!AJ:AJ,'14'!C:C,'UPTIME HARIAN'!B24,'14'!I:I,"CRM")</f>
        <v>100</v>
      </c>
      <c r="AA24" s="111">
        <f>AVERAGEIFS('15'!AJ:AJ,'15'!C:C,'UPTIME HARIAN'!B24,'15'!I:I,"CRM")</f>
        <v>98.359375</v>
      </c>
      <c r="AB24" s="111">
        <f>AVERAGEIFS('16'!AJ:AJ,'16'!C:C,'UPTIME HARIAN'!B24,'16'!I:I,"CRM")</f>
        <v>99.774305555555557</v>
      </c>
      <c r="AC24" s="111">
        <f>AVERAGEIFS('17'!AJ:AJ,'17'!C:C,'UPTIME HARIAN'!B24,'17'!I:I,"CRM")</f>
        <v>100</v>
      </c>
      <c r="AD24" s="111" t="e">
        <f>AVERAGEIFS('18'!AJ:AJ,'18'!C:C,'UPTIME HARIAN'!B24,'18'!I:I,"CRM")</f>
        <v>#DIV/0!</v>
      </c>
      <c r="AE24" s="111" t="e">
        <f>AVERAGEIFS('19'!AJ:AJ,'19'!C:C,'UPTIME HARIAN'!B24,'19'!I:I,"CRM")</f>
        <v>#DIV/0!</v>
      </c>
      <c r="AF24" s="111" t="e">
        <f>AVERAGEIFS('20'!AJ:AJ,'20'!C:C,'UPTIME HARIAN'!B24,'20'!I:I,"CRM")</f>
        <v>#DIV/0!</v>
      </c>
      <c r="AG24" s="111" t="e">
        <f>AVERAGEIFS('21'!AJ:AJ,'21'!C:C,'UPTIME HARIAN'!B24,'21'!I:I,"CRM")</f>
        <v>#DIV/0!</v>
      </c>
      <c r="AH24" s="111" t="e">
        <f>AVERAGEIFS('22'!AJ:AJ,'22'!C:C,'UPTIME HARIAN'!B24,'22'!I:I,"CRM")</f>
        <v>#DIV/0!</v>
      </c>
      <c r="AI24" s="111" t="e">
        <f>AVERAGEIFS('23'!AJ:AJ,'23'!C:C,'UPTIME HARIAN'!B24,'23'!I:I,"CRM")</f>
        <v>#DIV/0!</v>
      </c>
      <c r="AJ24" s="111" t="e">
        <f>AVERAGEIFS('24'!AJ:AJ,'24'!C:C,'UPTIME HARIAN'!B24,'24'!I:I,"CRM")</f>
        <v>#DIV/0!</v>
      </c>
      <c r="AK24" s="111" t="e">
        <f>AVERAGEIFS('25'!AJ:AJ,'25'!C:C,'UPTIME HARIAN'!B24,'25'!I:I,"CRM")</f>
        <v>#DIV/0!</v>
      </c>
      <c r="AL24" s="111" t="e">
        <f>AVERAGEIFS('26'!AJ:AJ,'26'!C:C,'UPTIME HARIAN'!B24,'26'!I:I,"CRM")</f>
        <v>#DIV/0!</v>
      </c>
      <c r="AM24" s="111" t="e">
        <f>AVERAGEIFS('27'!AJ:AJ,'27'!C:C,'UPTIME HARIAN'!B24,'27'!I:I,"CRM")</f>
        <v>#DIV/0!</v>
      </c>
      <c r="AN24" s="111" t="e">
        <f>AVERAGEIFS('28'!AJ:AJ,'28'!C:C,'UPTIME HARIAN'!B24,'28'!I:I,"CRM")</f>
        <v>#DIV/0!</v>
      </c>
      <c r="AO24" s="111" t="e">
        <f>AVERAGEIFS('29'!AJ:AJ,'29'!C:C,'UPTIME HARIAN'!B24,'29'!I:I,"CRM")</f>
        <v>#DIV/0!</v>
      </c>
      <c r="AP24" s="111" t="e">
        <f>AVERAGEIFS('30'!AJ:AJ,'30'!C:C,'UPTIME HARIAN'!B24,'30'!I:I,"CRM")</f>
        <v>#DIV/0!</v>
      </c>
      <c r="AQ24" s="111" t="e">
        <f>AVERAGEIFS('31'!AJ:AJ,'31'!C:C,'UPTIME HARIAN'!B24,'31'!I:I,"CRM")</f>
        <v>#DIV/0!</v>
      </c>
    </row>
    <row r="25" spans="1:43" x14ac:dyDescent="0.35">
      <c r="A25" s="143"/>
      <c r="B25" s="50"/>
      <c r="C25" s="172"/>
      <c r="D25" s="144"/>
      <c r="E25" s="144"/>
      <c r="F25" s="144"/>
      <c r="G25" s="144"/>
      <c r="H25" s="95"/>
      <c r="I25" s="95"/>
      <c r="J25" s="95"/>
      <c r="K25" s="95"/>
      <c r="L25" s="95"/>
      <c r="M25" s="4"/>
      <c r="N25" s="4"/>
      <c r="O25" s="4"/>
      <c r="P25" s="4"/>
      <c r="Q25" s="4"/>
      <c r="R25" s="5"/>
      <c r="S25" s="5"/>
    </row>
    <row r="26" spans="1:43" x14ac:dyDescent="0.35">
      <c r="B26" s="165" t="s">
        <v>33</v>
      </c>
      <c r="C26" s="114">
        <f>SUM(C6:C24)</f>
        <v>162</v>
      </c>
      <c r="D26" s="115">
        <v>98.896346398427568</v>
      </c>
      <c r="E26" s="115">
        <v>99.002320148489503</v>
      </c>
      <c r="F26" s="115">
        <v>98.634264076771885</v>
      </c>
      <c r="G26" s="115">
        <v>99.021191756272401</v>
      </c>
      <c r="H26" s="115">
        <v>98.960460160923333</v>
      </c>
      <c r="I26" s="110">
        <v>98.931996996997</v>
      </c>
      <c r="J26" s="110">
        <v>99.133830500635909</v>
      </c>
      <c r="K26" s="110">
        <v>98.960544571626784</v>
      </c>
      <c r="L26" s="110">
        <f>VLOOKUP(B26,'BALI NUSRA'!B84:H84,7,0)</f>
        <v>99.189542483660134</v>
      </c>
      <c r="M26" s="166">
        <f>VLOOKUP(B4,'1'!B3:C3,2,0)</f>
        <v>98.962813620071685</v>
      </c>
      <c r="N26" s="166">
        <f>VLOOKUP(B4,'2'!B3:C3,2,0)</f>
        <v>98.987903225806448</v>
      </c>
      <c r="O26" s="116">
        <f>VLOOKUP(B4,'3'!B3:C3,2,0)</f>
        <v>99.088709677419359</v>
      </c>
      <c r="P26" s="116">
        <f>VLOOKUP(B4,'4'!B3:C3,2,0)</f>
        <v>99.398297491039429</v>
      </c>
      <c r="Q26" s="116">
        <f>VLOOKUP(B4,'5'!B3:C3,2,0)</f>
        <v>99.024193548387103</v>
      </c>
      <c r="R26" s="116">
        <f>VLOOKUP(B4,'6'!B3:C3,2,0)</f>
        <v>99.218637992831546</v>
      </c>
      <c r="S26" s="116">
        <f>VLOOKUP(B4,'7'!B3:C3,2,0)</f>
        <v>99.243727598566309</v>
      </c>
      <c r="T26" s="116">
        <f>VLOOKUP(B4,'8'!B3:C3,2,0)</f>
        <v>99.423387096774192</v>
      </c>
      <c r="U26" s="116">
        <f>VLOOKUP(B4,'9'!B3:C3,2,0)</f>
        <v>99.290322580645167</v>
      </c>
      <c r="V26" s="116">
        <f>VLOOKUP(B4,'10'!B3:C3,2,0)</f>
        <v>99.37455197132617</v>
      </c>
      <c r="W26" s="116">
        <f>VLOOKUP(B4,'11'!B3:C3,2,0)</f>
        <v>99.253136200716852</v>
      </c>
      <c r="X26" s="116">
        <f>VLOOKUP(B4,'12'!B3:C3,2,0)</f>
        <v>99.180107526881727</v>
      </c>
      <c r="Y26" s="116">
        <f>VLOOKUP(B4,'13'!B3:C3,2,0)</f>
        <v>98.942652329749109</v>
      </c>
      <c r="Z26" s="116">
        <f>VLOOKUP(B4,'14'!B3:C3,2,0)</f>
        <v>99.248655913978496</v>
      </c>
      <c r="AA26" s="116">
        <f>VLOOKUP(B4,'15'!B3:C3,2,0)</f>
        <v>99.079749103942646</v>
      </c>
      <c r="AB26" s="116">
        <f>VLOOKUP(B4,'16'!B3:C3,2,0)</f>
        <v>99.327956989247312</v>
      </c>
      <c r="AC26" s="116">
        <f>VLOOKUP(B4,'17'!B3:C3,2,0)</f>
        <v>99.177419354838705</v>
      </c>
      <c r="AD26" s="116" t="e">
        <f>VLOOKUP(B4,'18'!B3:C3,2,0)</f>
        <v>#DIV/0!</v>
      </c>
      <c r="AE26" s="116" t="e">
        <f>VLOOKUP(B4,'19'!B3:C3,2,0)</f>
        <v>#DIV/0!</v>
      </c>
      <c r="AF26" s="116" t="e">
        <f>VLOOKUP(B4,'20'!B3:C3,2,0)</f>
        <v>#DIV/0!</v>
      </c>
      <c r="AG26" s="116" t="e">
        <f>VLOOKUP(B4,'21'!B3:C3,2,0)</f>
        <v>#DIV/0!</v>
      </c>
      <c r="AH26" s="116" t="e">
        <f>VLOOKUP(B4,'22'!B3:C3,2,0)</f>
        <v>#DIV/0!</v>
      </c>
      <c r="AI26" s="116" t="e">
        <f>VLOOKUP(B4,'23'!B3:C3,2,0)</f>
        <v>#DIV/0!</v>
      </c>
      <c r="AJ26" s="116" t="e">
        <f>VLOOKUP(B4,'24'!B3:C3,2,0)</f>
        <v>#DIV/0!</v>
      </c>
      <c r="AK26" s="116" t="e">
        <f>VLOOKUP(B4,'25'!B3:C3,2,0)</f>
        <v>#DIV/0!</v>
      </c>
      <c r="AL26" s="116" t="e">
        <f>VLOOKUP(B4,'26'!B3:C3,2,0)</f>
        <v>#DIV/0!</v>
      </c>
      <c r="AM26" s="116" t="e">
        <f>VLOOKUP(B4,'27'!B3:C3,2,0)</f>
        <v>#DIV/0!</v>
      </c>
      <c r="AN26" s="116" t="e">
        <f>VLOOKUP(B4,'28'!B3:C3,2,0)</f>
        <v>#DIV/0!</v>
      </c>
      <c r="AO26" s="116" t="e">
        <f>VLOOKUP(B4,'29'!B3:C3,2,0)</f>
        <v>#DIV/0!</v>
      </c>
      <c r="AP26" s="116" t="e">
        <f>VLOOKUP(B4,'30'!B3:C3,2,0)</f>
        <v>#DIV/0!</v>
      </c>
      <c r="AQ26" s="116" t="e">
        <f>VLOOKUP(B4,'31'!B3:C3,2,0)</f>
        <v>#DIV/0!</v>
      </c>
    </row>
    <row r="27" spans="1:43" s="173" customFormat="1" x14ac:dyDescent="0.35">
      <c r="A27" s="101" t="s">
        <v>38</v>
      </c>
      <c r="B27" s="176" t="s">
        <v>68</v>
      </c>
      <c r="C27" s="204" t="s">
        <v>30212</v>
      </c>
      <c r="D27" s="204"/>
      <c r="E27" s="204"/>
      <c r="F27" s="204"/>
      <c r="G27" s="204"/>
      <c r="H27" s="204"/>
      <c r="I27" s="204"/>
      <c r="J27" s="204"/>
      <c r="K27" s="174">
        <v>72</v>
      </c>
      <c r="L27" s="174">
        <f>COUNTIFS('atm total'!K:K,B27,'atm total'!AK:AK,"tidak tercapai",'atm total'!AM:AM,"CRM")</f>
        <v>64</v>
      </c>
      <c r="M27" s="174">
        <f>COUNTIFS('1'!K:K,B27,'1'!AK:AK,"tidak tercapai")</f>
        <v>34</v>
      </c>
      <c r="N27" s="174">
        <f>COUNTIFS('2'!K:K,B27,'2'!AK:AK,"tidak tercapai")</f>
        <v>44</v>
      </c>
      <c r="O27" s="175">
        <f>COUNTIFS('3'!K:K,B27,'3'!AK:AK,"tidak tercapai")</f>
        <v>48</v>
      </c>
      <c r="P27" s="175">
        <f>COUNTIFS('4'!K:K,B27,'4'!AK:AK,"tidak tercapai")</f>
        <v>49</v>
      </c>
      <c r="Q27" s="175">
        <f>COUNTIFS('5'!K:K,B27,'5'!AK:AK,"tidak tercapai")</f>
        <v>49</v>
      </c>
      <c r="R27" s="175">
        <f>COUNTIFS('6'!K:K,B27,'6'!AK:AK,"tidak tercapai")</f>
        <v>54</v>
      </c>
      <c r="S27" s="175">
        <f>COUNTIFS('7'!K:K,B27,'7'!AK:AK,"tidak tercapai")</f>
        <v>55</v>
      </c>
      <c r="T27" s="175">
        <f>COUNTIFS('8'!K:K,B27,'8'!AK:AK,"tidak tercapai")</f>
        <v>56</v>
      </c>
      <c r="U27" s="175">
        <f>COUNTIFS('9'!K:K,B27,'9'!AK:AK,"tidak tercapai")</f>
        <v>54</v>
      </c>
      <c r="V27" s="175">
        <f>COUNTIFS('10'!K:K,B27,'10'!AK:AK,"tidak tercapai")</f>
        <v>57</v>
      </c>
      <c r="W27" s="175">
        <f>COUNTIFS('11'!K:K,B27,'11'!AK:AK,"tidak tercapai")</f>
        <v>52</v>
      </c>
      <c r="X27" s="175">
        <f>COUNTIFS('12'!K:K,B27,'12'!AK:AK,"tidak tercapai")</f>
        <v>52</v>
      </c>
      <c r="Y27" s="175">
        <f>COUNTIFS('13'!K:K,B27,'13'!AK:AK,"tidak tercapai")</f>
        <v>55</v>
      </c>
      <c r="Z27" s="175">
        <f>COUNTIFS('14'!K:K,B27,'14'!AK:AK,"tidak tercapai")</f>
        <v>58</v>
      </c>
      <c r="AA27" s="175">
        <f>COUNTIFS('15'!K:K,B27,'15'!AK:AK,"tidak tercapai")</f>
        <v>65</v>
      </c>
      <c r="AB27" s="175">
        <f>COUNTIFS('16'!K:K,B27,'16'!AK:AK,"tidak tercapai")</f>
        <v>64</v>
      </c>
      <c r="AC27" s="175">
        <f>COUNTIFS('17'!K:K,B27,'17'!AK:AK,"tidak tercapai")</f>
        <v>64</v>
      </c>
      <c r="AD27" s="175">
        <f>COUNTIFS('18'!K:K,B27,'18'!AK:AK,"tidak tercapai")</f>
        <v>0</v>
      </c>
      <c r="AE27" s="175">
        <f>COUNTIFS('19'!K:K,B27,'19'!AK:AK,"tidak tercapai")</f>
        <v>0</v>
      </c>
      <c r="AF27" s="175">
        <f>COUNTIFS('20'!K:K,B27,'20'!AK:AK,"tidak tercapai")</f>
        <v>0</v>
      </c>
      <c r="AG27" s="175">
        <f>COUNTIFS('21'!K:K,B27,'21'!AK:AK,"tidak tercapai")</f>
        <v>0</v>
      </c>
      <c r="AH27" s="175">
        <f>COUNTIFS('22'!K:K,B27,'22'!AK:AK,"tidak tercapai")</f>
        <v>0</v>
      </c>
      <c r="AI27" s="175">
        <f>COUNTIFS('23'!K:K,B27,'23'!AK:AK,"tidak tercapai")</f>
        <v>0</v>
      </c>
      <c r="AJ27" s="175">
        <f>COUNTIFS('24'!K:K,B27,'24'!AK:AK,"tidak tercapai")</f>
        <v>0</v>
      </c>
      <c r="AK27" s="175">
        <f>COUNTIFS('25'!K:K,B27,'25'!AK:AK,"tidak tercapai")</f>
        <v>0</v>
      </c>
      <c r="AL27" s="175">
        <f>COUNTIFS('26'!K:K,B27,'26'!AK:AK,"tidak tercapai")</f>
        <v>0</v>
      </c>
      <c r="AM27" s="175">
        <f>COUNTIFS('27'!K:K,B27,'27'!AK:AK,"tidak tercapai")</f>
        <v>0</v>
      </c>
      <c r="AN27" s="175">
        <f>COUNTIFS('28'!K:K,B27,'28'!AK:AK,"tidak tercapai")</f>
        <v>0</v>
      </c>
      <c r="AO27" s="175">
        <f>COUNTIFS('29'!K:K,B27,'29'!AK:AK,"tidak tercapai")</f>
        <v>0</v>
      </c>
      <c r="AP27" s="175">
        <f>COUNTIFS('30'!K:K,B27,'30'!AK:AK,"tidak tercapai")</f>
        <v>0</v>
      </c>
      <c r="AQ27" s="175">
        <f>COUNTIFS('31'!K:K,B27,'31'!AK:AK,"tidak tercapai")</f>
        <v>0</v>
      </c>
    </row>
    <row r="28" spans="1:43" s="173" customFormat="1" x14ac:dyDescent="0.35">
      <c r="A28" s="101"/>
      <c r="B28" s="177"/>
      <c r="C28" s="174"/>
      <c r="D28" s="174"/>
      <c r="E28" s="174"/>
      <c r="F28" s="174"/>
      <c r="G28" s="174"/>
      <c r="H28" s="174"/>
      <c r="I28" s="174"/>
      <c r="J28" s="174"/>
      <c r="K28" s="174"/>
      <c r="L28" s="174"/>
      <c r="M28" s="174"/>
      <c r="N28" s="174"/>
      <c r="O28" s="175"/>
      <c r="P28" s="175"/>
      <c r="Q28" s="175"/>
      <c r="R28" s="175"/>
      <c r="S28" s="175"/>
      <c r="T28" s="175"/>
      <c r="U28" s="175"/>
      <c r="V28" s="175"/>
      <c r="W28" s="175"/>
      <c r="X28" s="175"/>
      <c r="Y28" s="175"/>
      <c r="Z28" s="175"/>
      <c r="AB28" s="175"/>
      <c r="AC28" s="175"/>
      <c r="AD28" s="175"/>
      <c r="AE28" s="175"/>
      <c r="AF28" s="175"/>
      <c r="AG28" s="175"/>
      <c r="AH28" s="175"/>
      <c r="AI28" s="175"/>
      <c r="AJ28" s="175"/>
      <c r="AK28" s="175"/>
      <c r="AL28" s="175"/>
      <c r="AM28" s="175"/>
      <c r="AN28" s="175"/>
      <c r="AO28" s="175"/>
      <c r="AP28" s="175"/>
      <c r="AQ28" s="175"/>
    </row>
    <row r="29" spans="1:43" x14ac:dyDescent="0.35">
      <c r="B29" s="178" t="s">
        <v>30290</v>
      </c>
    </row>
    <row r="30" spans="1:43" x14ac:dyDescent="0.35">
      <c r="A30" s="24" t="s">
        <v>26</v>
      </c>
      <c r="B30" s="24" t="s">
        <v>34</v>
      </c>
      <c r="C30" s="94" t="s">
        <v>38</v>
      </c>
      <c r="D30" s="94" t="s">
        <v>2040</v>
      </c>
      <c r="E30" s="112" t="s">
        <v>2041</v>
      </c>
      <c r="F30" s="94" t="s">
        <v>2039</v>
      </c>
      <c r="G30" s="94" t="s">
        <v>2038</v>
      </c>
      <c r="H30" s="94" t="s">
        <v>2037</v>
      </c>
      <c r="I30" s="94" t="s">
        <v>2042</v>
      </c>
      <c r="J30" s="94" t="s">
        <v>2047</v>
      </c>
      <c r="K30" s="94" t="s">
        <v>2051</v>
      </c>
      <c r="L30" s="94" t="s">
        <v>30382</v>
      </c>
      <c r="M30" s="93">
        <v>1</v>
      </c>
      <c r="N30" s="93">
        <v>2</v>
      </c>
      <c r="O30" s="93">
        <v>3</v>
      </c>
      <c r="P30" s="93">
        <v>4</v>
      </c>
      <c r="Q30" s="93">
        <v>5</v>
      </c>
      <c r="R30" s="93">
        <v>6</v>
      </c>
      <c r="S30" s="93">
        <v>7</v>
      </c>
      <c r="T30" s="93">
        <v>8</v>
      </c>
      <c r="U30" s="93">
        <v>9</v>
      </c>
      <c r="V30" s="93">
        <v>10</v>
      </c>
      <c r="W30" s="93">
        <v>11</v>
      </c>
      <c r="X30" s="93">
        <v>12</v>
      </c>
      <c r="Y30" s="93">
        <v>13</v>
      </c>
      <c r="Z30" s="93">
        <v>14</v>
      </c>
      <c r="AA30" s="93">
        <v>15</v>
      </c>
      <c r="AB30" s="93">
        <v>16</v>
      </c>
      <c r="AC30" s="93">
        <v>17</v>
      </c>
      <c r="AD30" s="93">
        <v>18</v>
      </c>
      <c r="AE30" s="93">
        <v>19</v>
      </c>
      <c r="AF30" s="93">
        <v>20</v>
      </c>
      <c r="AG30" s="93">
        <v>21</v>
      </c>
      <c r="AH30" s="93">
        <v>22</v>
      </c>
      <c r="AI30" s="93">
        <v>23</v>
      </c>
      <c r="AJ30" s="93">
        <v>24</v>
      </c>
      <c r="AK30" s="93">
        <v>25</v>
      </c>
      <c r="AL30" s="93">
        <v>26</v>
      </c>
      <c r="AM30" s="93">
        <v>27</v>
      </c>
      <c r="AN30" s="93">
        <v>28</v>
      </c>
      <c r="AO30" s="93">
        <v>29</v>
      </c>
      <c r="AP30" s="93">
        <v>30</v>
      </c>
      <c r="AQ30" s="93">
        <v>31</v>
      </c>
    </row>
    <row r="31" spans="1:43" x14ac:dyDescent="0.35">
      <c r="A31" s="49">
        <v>1</v>
      </c>
      <c r="B31" s="170" t="s">
        <v>560</v>
      </c>
      <c r="C31" s="171">
        <f>COUNTIFS('atm total'!E:E,B31,'atm total'!AM:AM,"CRM")</f>
        <v>95</v>
      </c>
      <c r="D31" s="110">
        <v>98.739236105923197</v>
      </c>
      <c r="E31" s="110">
        <v>98.988205518427847</v>
      </c>
      <c r="F31" s="110">
        <v>98.951077509998157</v>
      </c>
      <c r="G31" s="110">
        <v>99.099325819566673</v>
      </c>
      <c r="H31" s="110">
        <v>99.087645610993192</v>
      </c>
      <c r="I31" s="110">
        <v>99.157212612331833</v>
      </c>
      <c r="J31" s="110">
        <v>99.32015020892787</v>
      </c>
      <c r="K31" s="110">
        <v>99.255703805525258</v>
      </c>
      <c r="L31" s="110">
        <f>VLOOKUP(B31,'PKT TIPE MESIN'!B4:H4,7,0)</f>
        <v>99.326076887447897</v>
      </c>
      <c r="M31" s="111">
        <f>AVERAGEIFS('1'!AJ:AJ,'1'!E:E,'UPTIME HARIAN'!B31,'1'!I:I,"CRM")</f>
        <v>98.946491228070172</v>
      </c>
      <c r="N31" s="111">
        <f>AVERAGEIFS('2'!AJ:AJ,'2'!E:E,'UPTIME HARIAN'!B31,'2'!I:I,"CRM")</f>
        <v>98.945175438596507</v>
      </c>
      <c r="O31" s="111">
        <f>AVERAGEIFS('3'!AJ:AJ,'3'!E:E,'UPTIME HARIAN'!B31,'3'!I:I,"CRM")</f>
        <v>99.623099415204663</v>
      </c>
      <c r="P31" s="111">
        <f>AVERAGEIFS('4'!AJ:AJ,'4'!E:E,'UPTIME HARIAN'!B31,'4'!I:I,"CRM")</f>
        <v>99.414766081871363</v>
      </c>
      <c r="Q31" s="111">
        <f>AVERAGEIFS('5'!AJ:AJ,'5'!E:E,'UPTIME HARIAN'!B31,'5'!I:I,"CRM")</f>
        <v>98.988214125056231</v>
      </c>
      <c r="R31" s="111">
        <f>AVERAGEIFS('6'!AJ:AJ,'6'!E:E,'UPTIME HARIAN'!B31,'6'!I:I,"CRM")</f>
        <v>99.377019660765782</v>
      </c>
      <c r="S31" s="111">
        <f>AVERAGEIFS('7'!AJ:AJ,'7'!E:E,'UPTIME HARIAN'!B31,'7'!I:I,"CRM")</f>
        <v>99.122514619883063</v>
      </c>
      <c r="T31" s="111">
        <f>AVERAGEIFS('8'!AJ:AJ,'8'!E:E,'UPTIME HARIAN'!B31,'8'!I:I,"CRM")</f>
        <v>99.457253711201076</v>
      </c>
      <c r="U31" s="111">
        <f>AVERAGEIFS('9'!AJ:AJ,'9'!E:E,'UPTIME HARIAN'!B31,'9'!I:I,"CRM")</f>
        <v>99.569848641210868</v>
      </c>
      <c r="V31" s="111">
        <f>AVERAGEIFS('10'!AJ:AJ,'10'!E:E,'UPTIME HARIAN'!B31,'10'!I:I,"CRM")</f>
        <v>99.423464912280693</v>
      </c>
      <c r="W31" s="111">
        <f>AVERAGEIFS('11'!AJ:AJ,'11'!E:E,'UPTIME HARIAN'!B31,'11'!I:I,"CRM")</f>
        <v>99.553216374268999</v>
      </c>
      <c r="X31" s="111">
        <f>AVERAGEIFS('12'!AJ:AJ,'12'!E:E,'UPTIME HARIAN'!B31,'12'!I:I,"CRM")</f>
        <v>99.564181286549697</v>
      </c>
      <c r="Y31" s="111">
        <f>AVERAGEIFS('13'!AJ:AJ,'13'!E:E,'UPTIME HARIAN'!B31,'13'!I:I,"CRM")</f>
        <v>99.462719298245617</v>
      </c>
      <c r="Z31" s="111">
        <f>AVERAGEIFS('14'!AJ:AJ,'14'!E:E,'UPTIME HARIAN'!B31,'14'!I:I,"CRM")</f>
        <v>99.349226006191941</v>
      </c>
      <c r="AA31" s="111">
        <f>AVERAGEIFS('15'!AJ:AJ,'15'!E:E,'UPTIME HARIAN'!B31,'15'!I:I,"CRM")</f>
        <v>98.834938874335151</v>
      </c>
      <c r="AB31" s="111">
        <f>AVERAGEIFS('16'!AJ:AJ,'16'!E:E,'UPTIME HARIAN'!B31,'16'!I:I,"CRM")</f>
        <v>99.333187134502907</v>
      </c>
      <c r="AC31" s="111">
        <f>AVERAGEIFS('17'!AJ:AJ,'17'!E:E,'UPTIME HARIAN'!B31,'17'!I:I,"CRM")</f>
        <v>99.107478632478632</v>
      </c>
      <c r="AD31" s="111" t="e">
        <f>AVERAGEIFS('18'!AJ:AJ,'18'!E:E,'UPTIME HARIAN'!B31,'18'!I:I,"CRM")</f>
        <v>#DIV/0!</v>
      </c>
      <c r="AE31" s="111" t="e">
        <f>AVERAGEIFS('19'!AJ:AJ,'19'!E:E,'UPTIME HARIAN'!B31,'19'!I:I,"CRM")</f>
        <v>#DIV/0!</v>
      </c>
      <c r="AF31" s="111" t="e">
        <f>AVERAGEIFS('20'!AJ:AJ,'20'!E:E,'UPTIME HARIAN'!B31,'20'!I:I,"CRM")</f>
        <v>#DIV/0!</v>
      </c>
      <c r="AG31" s="111" t="e">
        <f>AVERAGEIFS('21'!AJ:AJ,'21'!E:E,'UPTIME HARIAN'!B31,'21'!I:I,"CRM")</f>
        <v>#DIV/0!</v>
      </c>
      <c r="AH31" s="111" t="e">
        <f>AVERAGEIFS('22'!AJ:AJ,'22'!E:E,'UPTIME HARIAN'!B31,'22'!I:I,"CRM")</f>
        <v>#DIV/0!</v>
      </c>
      <c r="AI31" s="111" t="e">
        <f>AVERAGEIFS('23'!AJ:AJ,'23'!E:E,'UPTIME HARIAN'!B31,'23'!I:I,"CRM")</f>
        <v>#DIV/0!</v>
      </c>
      <c r="AJ31" s="111" t="e">
        <f>AVERAGEIFS('24'!AJ:AJ,'24'!E:E,'UPTIME HARIAN'!B31,'24'!I:I,"CRM")</f>
        <v>#DIV/0!</v>
      </c>
      <c r="AK31" s="111" t="e">
        <f>AVERAGEIFS('25'!AJ:AJ,'25'!E:E,'UPTIME HARIAN'!B31,'25'!I:I,"CRM")</f>
        <v>#DIV/0!</v>
      </c>
      <c r="AL31" s="111" t="e">
        <f>AVERAGEIFS('26'!AJ:AJ,'26'!E:E,'UPTIME HARIAN'!B31,'26'!I:I,"CRM")</f>
        <v>#DIV/0!</v>
      </c>
      <c r="AM31" s="111" t="e">
        <f>AVERAGEIFS('27'!AJ:AJ,'27'!E:E,'UPTIME HARIAN'!B31,'27'!I:I,"CRM")</f>
        <v>#DIV/0!</v>
      </c>
      <c r="AN31" s="111" t="e">
        <f>AVERAGEIFS('28'!AJ:AJ,'28'!E:E,'UPTIME HARIAN'!B31,'28'!I:I,"CRM")</f>
        <v>#DIV/0!</v>
      </c>
      <c r="AO31" s="111" t="e">
        <f>AVERAGEIFS('29'!AJ:AJ,'29'!E:E,'UPTIME HARIAN'!B31,'29'!I:I,"CRM")</f>
        <v>#DIV/0!</v>
      </c>
      <c r="AP31" s="111" t="e">
        <f>AVERAGEIFS('30'!AJ:AJ,'30'!E:E,'UPTIME HARIAN'!B31,'30'!I:I,"CRM")</f>
        <v>#DIV/0!</v>
      </c>
      <c r="AQ31" s="111" t="e">
        <f>AVERAGEIFS('31'!AJ:AJ,'31'!E:E,'UPTIME HARIAN'!B31,'31'!I:I,"CRM")</f>
        <v>#DIV/0!</v>
      </c>
    </row>
    <row r="32" spans="1:43" x14ac:dyDescent="0.35">
      <c r="A32" s="49">
        <v>2</v>
      </c>
      <c r="B32" s="170" t="s">
        <v>72</v>
      </c>
      <c r="C32" s="171">
        <f>COUNTIFS('atm total'!E:E,B32,'atm total'!AM:AM,"CRM")</f>
        <v>34</v>
      </c>
      <c r="D32" s="110">
        <v>98.940653688824938</v>
      </c>
      <c r="E32" s="110">
        <v>99.004248539564529</v>
      </c>
      <c r="F32" s="110">
        <v>98.670104329056244</v>
      </c>
      <c r="G32" s="110">
        <v>98.952774335673965</v>
      </c>
      <c r="H32" s="110">
        <v>99.037254666826556</v>
      </c>
      <c r="I32" s="110">
        <v>99.052388820046815</v>
      </c>
      <c r="J32" s="110">
        <v>99.242248604282423</v>
      </c>
      <c r="K32" s="110">
        <v>98.931193455117182</v>
      </c>
      <c r="L32" s="110">
        <f>VLOOKUP(B32,'PKT TIPE MESIN'!B5:H5,7,0)</f>
        <v>99.164905119420752</v>
      </c>
      <c r="M32" s="111">
        <f>AVERAGEIFS('1'!AJ:AJ,'1'!E:E,'UPTIME HARIAN'!B32,'1'!I:I,"CRM")</f>
        <v>98.884803921568647</v>
      </c>
      <c r="N32" s="111">
        <f>AVERAGEIFS('2'!AJ:AJ,'2'!E:E,'UPTIME HARIAN'!B32,'2'!I:I,"CRM")</f>
        <v>98.935866013071887</v>
      </c>
      <c r="O32" s="111">
        <f>AVERAGEIFS('3'!AJ:AJ,'3'!E:E,'UPTIME HARIAN'!B32,'3'!I:I,"CRM")</f>
        <v>98.178104575163388</v>
      </c>
      <c r="P32" s="111">
        <f>AVERAGEIFS('4'!AJ:AJ,'4'!E:E,'UPTIME HARIAN'!B32,'4'!I:I,"CRM")</f>
        <v>99.107434640522897</v>
      </c>
      <c r="Q32" s="111">
        <f>AVERAGEIFS('5'!AJ:AJ,'5'!E:E,'UPTIME HARIAN'!B32,'5'!I:I,"CRM")</f>
        <v>98.498774509803908</v>
      </c>
      <c r="R32" s="111">
        <f>AVERAGEIFS('6'!AJ:AJ,'6'!E:E,'UPTIME HARIAN'!B32,'6'!I:I,"CRM")</f>
        <v>99.482843137254903</v>
      </c>
      <c r="S32" s="111">
        <f>AVERAGEIFS('7'!AJ:AJ,'7'!E:E,'UPTIME HARIAN'!B32,'7'!I:I,"CRM")</f>
        <v>99.607843137254903</v>
      </c>
      <c r="T32" s="111">
        <f>AVERAGEIFS('8'!AJ:AJ,'8'!E:E,'UPTIME HARIAN'!B32,'8'!I:I,"CRM")</f>
        <v>99.074754901960773</v>
      </c>
      <c r="U32" s="111">
        <f>AVERAGEIFS('9'!AJ:AJ,'9'!E:E,'UPTIME HARIAN'!B32,'9'!I:I,"CRM")</f>
        <v>99.076797385620921</v>
      </c>
      <c r="V32" s="111">
        <f>AVERAGEIFS('10'!AJ:AJ,'10'!E:E,'UPTIME HARIAN'!B32,'10'!I:I,"CRM")</f>
        <v>99.5138888888889</v>
      </c>
      <c r="W32" s="111">
        <f>AVERAGEIFS('11'!AJ:AJ,'11'!E:E,'UPTIME HARIAN'!B32,'11'!I:I,"CRM")</f>
        <v>99.178921568627445</v>
      </c>
      <c r="X32" s="111">
        <f>AVERAGEIFS('12'!AJ:AJ,'12'!E:E,'UPTIME HARIAN'!B32,'12'!I:I,"CRM")</f>
        <v>99.249999999999986</v>
      </c>
      <c r="Y32" s="111">
        <f>AVERAGEIFS('13'!AJ:AJ,'13'!E:E,'UPTIME HARIAN'!B32,'13'!I:I,"CRM")</f>
        <v>99.229983660130713</v>
      </c>
      <c r="Z32" s="111">
        <f>AVERAGEIFS('14'!AJ:AJ,'14'!E:E,'UPTIME HARIAN'!B32,'14'!I:I,"CRM")</f>
        <v>99.370915032679733</v>
      </c>
      <c r="AA32" s="111">
        <f>AVERAGEIFS('15'!AJ:AJ,'15'!E:E,'UPTIME HARIAN'!B32,'15'!I:I,"CRM")</f>
        <v>99.348447712418306</v>
      </c>
      <c r="AB32" s="111">
        <f>AVERAGEIFS('16'!AJ:AJ,'16'!E:E,'UPTIME HARIAN'!B32,'16'!I:I,"CRM")</f>
        <v>99.631535947712436</v>
      </c>
      <c r="AC32" s="111">
        <f>AVERAGEIFS('17'!AJ:AJ,'17'!E:E,'UPTIME HARIAN'!B32,'17'!I:I,"CRM")</f>
        <v>99.380718954248366</v>
      </c>
      <c r="AD32" s="111" t="e">
        <f>AVERAGEIFS('18'!AJ:AJ,'18'!E:E,'UPTIME HARIAN'!B32,'18'!I:I,"CRM")</f>
        <v>#DIV/0!</v>
      </c>
      <c r="AE32" s="111" t="e">
        <f>AVERAGEIFS('19'!AJ:AJ,'19'!E:E,'UPTIME HARIAN'!B32,'19'!I:I,"CRM")</f>
        <v>#DIV/0!</v>
      </c>
      <c r="AF32" s="111" t="e">
        <f>AVERAGEIFS('20'!AJ:AJ,'20'!E:E,'UPTIME HARIAN'!B32,'20'!I:I,"CRM")</f>
        <v>#DIV/0!</v>
      </c>
      <c r="AG32" s="111" t="e">
        <f>AVERAGEIFS('21'!AJ:AJ,'21'!E:E,'UPTIME HARIAN'!B32,'21'!I:I,"CRM")</f>
        <v>#DIV/0!</v>
      </c>
      <c r="AH32" s="111" t="e">
        <f>AVERAGEIFS('22'!AJ:AJ,'22'!E:E,'UPTIME HARIAN'!B32,'22'!I:I,"CRM")</f>
        <v>#DIV/0!</v>
      </c>
      <c r="AI32" s="111" t="e">
        <f>AVERAGEIFS('23'!AJ:AJ,'23'!E:E,'UPTIME HARIAN'!B32,'23'!I:I,"CRM")</f>
        <v>#DIV/0!</v>
      </c>
      <c r="AJ32" s="111" t="e">
        <f>AVERAGEIFS('24'!AJ:AJ,'24'!E:E,'UPTIME HARIAN'!B32,'24'!I:I,"CRM")</f>
        <v>#DIV/0!</v>
      </c>
      <c r="AK32" s="111" t="e">
        <f>AVERAGEIFS('25'!AJ:AJ,'25'!E:E,'UPTIME HARIAN'!B32,'25'!I:I,"CRM")</f>
        <v>#DIV/0!</v>
      </c>
      <c r="AL32" s="111" t="e">
        <f>AVERAGEIFS('26'!AJ:AJ,'26'!E:E,'UPTIME HARIAN'!B32,'26'!I:I,"CRM")</f>
        <v>#DIV/0!</v>
      </c>
      <c r="AM32" s="111" t="e">
        <f>AVERAGEIFS('27'!AJ:AJ,'27'!E:E,'UPTIME HARIAN'!B32,'27'!I:I,"CRM")</f>
        <v>#DIV/0!</v>
      </c>
      <c r="AN32" s="111" t="e">
        <f>AVERAGEIFS('28'!AJ:AJ,'28'!E:E,'UPTIME HARIAN'!B32,'28'!I:I,"CRM")</f>
        <v>#DIV/0!</v>
      </c>
      <c r="AO32" s="111" t="e">
        <f>AVERAGEIFS('29'!AJ:AJ,'29'!E:E,'UPTIME HARIAN'!B32,'29'!I:I,"CRM")</f>
        <v>#DIV/0!</v>
      </c>
      <c r="AP32" s="111" t="e">
        <f>AVERAGEIFS('30'!AJ:AJ,'30'!E:E,'UPTIME HARIAN'!B32,'30'!I:I,"CRM")</f>
        <v>#DIV/0!</v>
      </c>
      <c r="AQ32" s="111" t="e">
        <f>AVERAGEIFS('31'!AJ:AJ,'31'!E:E,'UPTIME HARIAN'!B32,'31'!I:I,"CRM")</f>
        <v>#DIV/0!</v>
      </c>
    </row>
    <row r="33" spans="1:43" x14ac:dyDescent="0.35">
      <c r="A33" s="49">
        <v>3</v>
      </c>
      <c r="B33" s="170" t="s">
        <v>112</v>
      </c>
      <c r="C33" s="171">
        <f>COUNTIFS('atm total'!E:E,B33,'atm total'!AM:AM,"CRM")</f>
        <v>8</v>
      </c>
      <c r="D33" s="110">
        <v>99.531012696676996</v>
      </c>
      <c r="E33" s="110">
        <v>99.185835351089594</v>
      </c>
      <c r="F33" s="110">
        <v>99.492740416742606</v>
      </c>
      <c r="G33" s="110">
        <v>99.356559949780291</v>
      </c>
      <c r="H33" s="110">
        <v>99.470566794240938</v>
      </c>
      <c r="I33" s="110">
        <v>98.88951663527935</v>
      </c>
      <c r="J33" s="110">
        <v>99.630034627300887</v>
      </c>
      <c r="K33" s="110">
        <v>99.631553368568134</v>
      </c>
      <c r="L33" s="110">
        <f>VLOOKUP(B33,'PKT TIPE MESIN'!B6:H6,7,0)</f>
        <v>99.586241276171492</v>
      </c>
      <c r="M33" s="111">
        <f>AVERAGEIFS('1'!AJ:AJ,'1'!E:E,'UPTIME HARIAN'!B33,'1'!I:I,"CRM")</f>
        <v>100</v>
      </c>
      <c r="N33" s="111">
        <f>AVERAGEIFS('2'!AJ:AJ,'2'!E:E,'UPTIME HARIAN'!B33,'2'!I:I,"CRM")</f>
        <v>98.692299836601308</v>
      </c>
      <c r="O33" s="111">
        <f>AVERAGEIFS('3'!AJ:AJ,'3'!E:E,'UPTIME HARIAN'!B33,'3'!I:I,"CRM")</f>
        <v>100</v>
      </c>
      <c r="P33" s="111">
        <f>AVERAGEIFS('4'!AJ:AJ,'4'!E:E,'UPTIME HARIAN'!B33,'4'!I:I,"CRM")</f>
        <v>100</v>
      </c>
      <c r="Q33" s="111">
        <f>AVERAGEIFS('5'!AJ:AJ,'5'!E:E,'UPTIME HARIAN'!B33,'5'!I:I,"CRM")</f>
        <v>100</v>
      </c>
      <c r="R33" s="111">
        <f>AVERAGEIFS('6'!AJ:AJ,'6'!E:E,'UPTIME HARIAN'!B33,'6'!I:I,"CRM")</f>
        <v>99.809027777777771</v>
      </c>
      <c r="S33" s="111">
        <f>AVERAGEIFS('7'!AJ:AJ,'7'!E:E,'UPTIME HARIAN'!B33,'7'!I:I,"CRM")</f>
        <v>99.30147058823529</v>
      </c>
      <c r="T33" s="111">
        <f>AVERAGEIFS('8'!AJ:AJ,'8'!E:E,'UPTIME HARIAN'!B33,'8'!I:I,"CRM")</f>
        <v>99.479166666666657</v>
      </c>
      <c r="U33" s="111">
        <f>AVERAGEIFS('9'!AJ:AJ,'9'!E:E,'UPTIME HARIAN'!B33,'9'!I:I,"CRM")</f>
        <v>100</v>
      </c>
      <c r="V33" s="111">
        <f>AVERAGEIFS('10'!AJ:AJ,'10'!E:E,'UPTIME HARIAN'!B33,'10'!I:I,"CRM")</f>
        <v>98.967013888888886</v>
      </c>
      <c r="W33" s="111">
        <f>AVERAGEIFS('11'!AJ:AJ,'11'!E:E,'UPTIME HARIAN'!B33,'11'!I:I,"CRM")</f>
        <v>98.664215686274503</v>
      </c>
      <c r="X33" s="111">
        <f>AVERAGEIFS('12'!AJ:AJ,'12'!E:E,'UPTIME HARIAN'!B33,'12'!I:I,"CRM")</f>
        <v>99.800347222222229</v>
      </c>
      <c r="Y33" s="111">
        <f>AVERAGEIFS('13'!AJ:AJ,'13'!E:E,'UPTIME HARIAN'!B33,'13'!I:I,"CRM")</f>
        <v>99.418402777777786</v>
      </c>
      <c r="Z33" s="111">
        <f>AVERAGEIFS('14'!AJ:AJ,'14'!E:E,'UPTIME HARIAN'!B33,'14'!I:I,"CRM")</f>
        <v>98.931781045751634</v>
      </c>
      <c r="AA33" s="111">
        <f>AVERAGEIFS('15'!AJ:AJ,'15'!E:E,'UPTIME HARIAN'!B33,'15'!I:I,"CRM")</f>
        <v>99.340277777777771</v>
      </c>
      <c r="AB33" s="111">
        <f>AVERAGEIFS('16'!AJ:AJ,'16'!E:E,'UPTIME HARIAN'!B33,'16'!I:I,"CRM")</f>
        <v>100</v>
      </c>
      <c r="AC33" s="111">
        <f>AVERAGEIFS('17'!AJ:AJ,'17'!E:E,'UPTIME HARIAN'!B33,'17'!I:I,"CRM")</f>
        <v>100</v>
      </c>
      <c r="AD33" s="111" t="e">
        <f>AVERAGEIFS('18'!AJ:AJ,'18'!E:E,'UPTIME HARIAN'!B33,'18'!I:I,"CRM")</f>
        <v>#DIV/0!</v>
      </c>
      <c r="AE33" s="111" t="e">
        <f>AVERAGEIFS('19'!AJ:AJ,'19'!E:E,'UPTIME HARIAN'!B33,'19'!I:I,"CRM")</f>
        <v>#DIV/0!</v>
      </c>
      <c r="AF33" s="111" t="e">
        <f>AVERAGEIFS('20'!AJ:AJ,'20'!E:E,'UPTIME HARIAN'!B33,'20'!I:I,"CRM")</f>
        <v>#DIV/0!</v>
      </c>
      <c r="AG33" s="111" t="e">
        <f>AVERAGEIFS('21'!AJ:AJ,'21'!E:E,'UPTIME HARIAN'!B33,'21'!I:I,"CRM")</f>
        <v>#DIV/0!</v>
      </c>
      <c r="AH33" s="111" t="e">
        <f>AVERAGEIFS('22'!AJ:AJ,'22'!E:E,'UPTIME HARIAN'!B33,'22'!I:I,"CRM")</f>
        <v>#DIV/0!</v>
      </c>
      <c r="AI33" s="111" t="e">
        <f>AVERAGEIFS('23'!AJ:AJ,'23'!E:E,'UPTIME HARIAN'!B33,'23'!I:I,"CRM")</f>
        <v>#DIV/0!</v>
      </c>
      <c r="AJ33" s="111" t="e">
        <f>AVERAGEIFS('24'!AJ:AJ,'24'!E:E,'UPTIME HARIAN'!B33,'24'!I:I,"CRM")</f>
        <v>#DIV/0!</v>
      </c>
      <c r="AK33" s="111" t="e">
        <f>AVERAGEIFS('25'!AJ:AJ,'25'!E:E,'UPTIME HARIAN'!B33,'25'!I:I,"CRM")</f>
        <v>#DIV/0!</v>
      </c>
      <c r="AL33" s="111" t="e">
        <f>AVERAGEIFS('26'!AJ:AJ,'26'!E:E,'UPTIME HARIAN'!B33,'26'!I:I,"CRM")</f>
        <v>#DIV/0!</v>
      </c>
      <c r="AM33" s="111" t="e">
        <f>AVERAGEIFS('27'!AJ:AJ,'27'!E:E,'UPTIME HARIAN'!B33,'27'!I:I,"CRM")</f>
        <v>#DIV/0!</v>
      </c>
      <c r="AN33" s="111" t="e">
        <f>AVERAGEIFS('28'!AJ:AJ,'28'!E:E,'UPTIME HARIAN'!B33,'28'!I:I,"CRM")</f>
        <v>#DIV/0!</v>
      </c>
      <c r="AO33" s="111" t="e">
        <f>AVERAGEIFS('29'!AJ:AJ,'29'!E:E,'UPTIME HARIAN'!B33,'29'!I:I,"CRM")</f>
        <v>#DIV/0!</v>
      </c>
      <c r="AP33" s="111" t="e">
        <f>AVERAGEIFS('30'!AJ:AJ,'30'!E:E,'UPTIME HARIAN'!B33,'30'!I:I,"CRM")</f>
        <v>#DIV/0!</v>
      </c>
      <c r="AQ33" s="111" t="e">
        <f>AVERAGEIFS('31'!AJ:AJ,'31'!E:E,'UPTIME HARIAN'!B33,'31'!I:I,"CRM")</f>
        <v>#DIV/0!</v>
      </c>
    </row>
    <row r="34" spans="1:43" x14ac:dyDescent="0.35">
      <c r="A34" s="49">
        <v>4</v>
      </c>
      <c r="B34" s="170" t="s">
        <v>119</v>
      </c>
      <c r="C34" s="171">
        <f>COUNTIFS('atm total'!E:E,B34,'atm total'!AM:AM,"CRM")</f>
        <v>14</v>
      </c>
      <c r="D34" s="110">
        <v>99.691504345734998</v>
      </c>
      <c r="E34" s="110">
        <v>99.571542674577813</v>
      </c>
      <c r="F34" s="110">
        <v>99.690473736645018</v>
      </c>
      <c r="G34" s="110">
        <v>99.588569400070995</v>
      </c>
      <c r="H34" s="110">
        <v>99.532103473152631</v>
      </c>
      <c r="I34" s="110">
        <v>99.417287894923675</v>
      </c>
      <c r="J34" s="110">
        <v>99.58140094128963</v>
      </c>
      <c r="K34" s="110">
        <v>99.587241059466137</v>
      </c>
      <c r="L34" s="110">
        <f>VLOOKUP(B34,'PKT TIPE MESIN'!B7:H7,7,0)</f>
        <v>99.533608970744851</v>
      </c>
      <c r="M34" s="111">
        <f>AVERAGEIFS('1'!AJ:AJ,'1'!E:E,'UPTIME HARIAN'!B34,'1'!I:I,"CRM")</f>
        <v>100</v>
      </c>
      <c r="N34" s="111">
        <f>AVERAGEIFS('2'!AJ:AJ,'2'!E:E,'UPTIME HARIAN'!B34,'2'!I:I,"CRM")</f>
        <v>99.841269841269849</v>
      </c>
      <c r="O34" s="111">
        <f>AVERAGEIFS('3'!AJ:AJ,'3'!E:E,'UPTIME HARIAN'!B34,'3'!I:I,"CRM")</f>
        <v>99.583333333333329</v>
      </c>
      <c r="P34" s="111">
        <f>AVERAGEIFS('4'!AJ:AJ,'4'!E:E,'UPTIME HARIAN'!B34,'4'!I:I,"CRM")</f>
        <v>99.613095238095227</v>
      </c>
      <c r="Q34" s="111">
        <f>AVERAGEIFS('5'!AJ:AJ,'5'!E:E,'UPTIME HARIAN'!B34,'5'!I:I,"CRM")</f>
        <v>100</v>
      </c>
      <c r="R34" s="111">
        <f>AVERAGEIFS('6'!AJ:AJ,'6'!E:E,'UPTIME HARIAN'!B34,'6'!I:I,"CRM")</f>
        <v>98.295985060690938</v>
      </c>
      <c r="S34" s="111">
        <f>AVERAGEIFS('7'!AJ:AJ,'7'!E:E,'UPTIME HARIAN'!B34,'7'!I:I,"CRM")</f>
        <v>99.776785714285708</v>
      </c>
      <c r="T34" s="111">
        <f>AVERAGEIFS('8'!AJ:AJ,'8'!E:E,'UPTIME HARIAN'!B34,'8'!I:I,"CRM")</f>
        <v>99.370039682539684</v>
      </c>
      <c r="U34" s="111">
        <f>AVERAGEIFS('9'!AJ:AJ,'9'!E:E,'UPTIME HARIAN'!B34,'9'!I:I,"CRM")</f>
        <v>100</v>
      </c>
      <c r="V34" s="111">
        <f>AVERAGEIFS('10'!AJ:AJ,'10'!E:E,'UPTIME HARIAN'!B34,'10'!I:I,"CRM")</f>
        <v>100</v>
      </c>
      <c r="W34" s="111">
        <f>AVERAGEIFS('11'!AJ:AJ,'11'!E:E,'UPTIME HARIAN'!B34,'11'!I:I,"CRM")</f>
        <v>99.038573762838467</v>
      </c>
      <c r="X34" s="111">
        <f>AVERAGEIFS('12'!AJ:AJ,'12'!E:E,'UPTIME HARIAN'!B34,'12'!I:I,"CRM")</f>
        <v>99.603174603174608</v>
      </c>
      <c r="Y34" s="111">
        <f>AVERAGEIFS('13'!AJ:AJ,'13'!E:E,'UPTIME HARIAN'!B34,'13'!I:I,"CRM")</f>
        <v>99.350198412698418</v>
      </c>
      <c r="Z34" s="111">
        <f>AVERAGEIFS('14'!AJ:AJ,'14'!E:E,'UPTIME HARIAN'!B34,'14'!I:I,"CRM")</f>
        <v>99.344246031746025</v>
      </c>
      <c r="AA34" s="111">
        <f>AVERAGEIFS('15'!AJ:AJ,'15'!E:E,'UPTIME HARIAN'!B34,'15'!I:I,"CRM")</f>
        <v>99.612219887955163</v>
      </c>
      <c r="AB34" s="111">
        <f>AVERAGEIFS('16'!AJ:AJ,'16'!E:E,'UPTIME HARIAN'!B34,'16'!I:I,"CRM")</f>
        <v>98.571428571428569</v>
      </c>
      <c r="AC34" s="111">
        <f>AVERAGEIFS('17'!AJ:AJ,'17'!E:E,'UPTIME HARIAN'!B34,'17'!I:I,"CRM")</f>
        <v>99.766865079365076</v>
      </c>
      <c r="AD34" s="111" t="e">
        <f>AVERAGEIFS('18'!AJ:AJ,'18'!E:E,'UPTIME HARIAN'!B34,'18'!I:I,"CRM")</f>
        <v>#DIV/0!</v>
      </c>
      <c r="AE34" s="111" t="e">
        <f>AVERAGEIFS('19'!AJ:AJ,'19'!E:E,'UPTIME HARIAN'!B34,'19'!I:I,"CRM")</f>
        <v>#DIV/0!</v>
      </c>
      <c r="AF34" s="111" t="e">
        <f>AVERAGEIFS('20'!AJ:AJ,'20'!E:E,'UPTIME HARIAN'!B34,'20'!I:I,"CRM")</f>
        <v>#DIV/0!</v>
      </c>
      <c r="AG34" s="111" t="e">
        <f>AVERAGEIFS('21'!AJ:AJ,'21'!E:E,'UPTIME HARIAN'!B34,'21'!I:I,"CRM")</f>
        <v>#DIV/0!</v>
      </c>
      <c r="AH34" s="111" t="e">
        <f>AVERAGEIFS('22'!AJ:AJ,'22'!E:E,'UPTIME HARIAN'!B34,'22'!I:I,"CRM")</f>
        <v>#DIV/0!</v>
      </c>
      <c r="AI34" s="111" t="e">
        <f>AVERAGEIFS('23'!AJ:AJ,'23'!E:E,'UPTIME HARIAN'!B34,'23'!I:I,"CRM")</f>
        <v>#DIV/0!</v>
      </c>
      <c r="AJ34" s="111" t="e">
        <f>AVERAGEIFS('24'!AJ:AJ,'24'!E:E,'UPTIME HARIAN'!B34,'24'!I:I,"CRM")</f>
        <v>#DIV/0!</v>
      </c>
      <c r="AK34" s="111" t="e">
        <f>AVERAGEIFS('25'!AJ:AJ,'25'!E:E,'UPTIME HARIAN'!B34,'25'!I:I,"CRM")</f>
        <v>#DIV/0!</v>
      </c>
      <c r="AL34" s="111" t="e">
        <f>AVERAGEIFS('26'!AJ:AJ,'26'!E:E,'UPTIME HARIAN'!B34,'26'!I:I,"CRM")</f>
        <v>#DIV/0!</v>
      </c>
      <c r="AM34" s="111" t="e">
        <f>AVERAGEIFS('27'!AJ:AJ,'27'!E:E,'UPTIME HARIAN'!B34,'27'!I:I,"CRM")</f>
        <v>#DIV/0!</v>
      </c>
      <c r="AN34" s="111" t="e">
        <f>AVERAGEIFS('28'!AJ:AJ,'28'!E:E,'UPTIME HARIAN'!B34,'28'!I:I,"CRM")</f>
        <v>#DIV/0!</v>
      </c>
      <c r="AO34" s="111" t="e">
        <f>AVERAGEIFS('29'!AJ:AJ,'29'!E:E,'UPTIME HARIAN'!B34,'29'!I:I,"CRM")</f>
        <v>#DIV/0!</v>
      </c>
      <c r="AP34" s="111" t="e">
        <f>AVERAGEIFS('30'!AJ:AJ,'30'!E:E,'UPTIME HARIAN'!B34,'30'!I:I,"CRM")</f>
        <v>#DIV/0!</v>
      </c>
      <c r="AQ34" s="111" t="e">
        <f>AVERAGEIFS('31'!AJ:AJ,'31'!E:E,'UPTIME HARIAN'!B34,'31'!I:I,"CRM")</f>
        <v>#DIV/0!</v>
      </c>
    </row>
    <row r="35" spans="1:43" x14ac:dyDescent="0.35">
      <c r="A35" s="49">
        <v>5</v>
      </c>
      <c r="B35" s="170" t="s">
        <v>136</v>
      </c>
      <c r="C35" s="171">
        <f>COUNTIFS('atm total'!E:E,B35,'atm total'!AM:AM,"CRM")</f>
        <v>8</v>
      </c>
      <c r="D35" s="110">
        <v>98.535226254480293</v>
      </c>
      <c r="E35" s="110">
        <v>97.856832837301582</v>
      </c>
      <c r="F35" s="110">
        <v>92.903505824372758</v>
      </c>
      <c r="G35" s="110">
        <v>97.118055555555557</v>
      </c>
      <c r="H35" s="110">
        <v>95.654121863799276</v>
      </c>
      <c r="I35" s="110">
        <v>95.239293981481481</v>
      </c>
      <c r="J35" s="110">
        <v>95.215613799283148</v>
      </c>
      <c r="K35" s="110">
        <v>94.10898297491039</v>
      </c>
      <c r="L35" s="110">
        <f>VLOOKUP(B35,'PKT TIPE MESIN'!B8:H8,7,0)</f>
        <v>96.834660947712422</v>
      </c>
      <c r="M35" s="111">
        <f>AVERAGEIFS('1'!AJ:AJ,'1'!E:E,'UPTIME HARIAN'!B35,'1'!I:I,"CRM")</f>
        <v>96.475694444444443</v>
      </c>
      <c r="N35" s="111">
        <f>AVERAGEIFS('2'!AJ:AJ,'2'!E:E,'UPTIME HARIAN'!B35,'2'!I:I,"CRM")</f>
        <v>99.453125</v>
      </c>
      <c r="O35" s="111">
        <f>AVERAGEIFS('3'!AJ:AJ,'3'!E:E,'UPTIME HARIAN'!B35,'3'!I:I,"CRM")</f>
        <v>96.510416666666671</v>
      </c>
      <c r="P35" s="111">
        <f>AVERAGEIFS('4'!AJ:AJ,'4'!E:E,'UPTIME HARIAN'!B35,'4'!I:I,"CRM")</f>
        <v>99.895833333333329</v>
      </c>
      <c r="Q35" s="111">
        <f>AVERAGEIFS('5'!AJ:AJ,'5'!E:E,'UPTIME HARIAN'!B35,'5'!I:I,"CRM")</f>
        <v>97.899305555555557</v>
      </c>
      <c r="R35" s="111">
        <f>AVERAGEIFS('6'!AJ:AJ,'6'!E:E,'UPTIME HARIAN'!B35,'6'!I:I,"CRM")</f>
        <v>96.484375</v>
      </c>
      <c r="S35" s="111">
        <f>AVERAGEIFS('7'!AJ:AJ,'7'!E:E,'UPTIME HARIAN'!B35,'7'!I:I,"CRM")</f>
        <v>96.414930555555557</v>
      </c>
      <c r="T35" s="111">
        <f>AVERAGEIFS('8'!AJ:AJ,'8'!E:E,'UPTIME HARIAN'!B35,'8'!I:I,"CRM")</f>
        <v>100</v>
      </c>
      <c r="U35" s="111">
        <f>AVERAGEIFS('9'!AJ:AJ,'9'!E:E,'UPTIME HARIAN'!B35,'9'!I:I,"CRM")</f>
        <v>94.895833333333329</v>
      </c>
      <c r="V35" s="111">
        <f>AVERAGEIFS('10'!AJ:AJ,'10'!E:E,'UPTIME HARIAN'!B35,'10'!I:I,"CRM")</f>
        <v>97.335069444444429</v>
      </c>
      <c r="W35" s="111">
        <f>AVERAGEIFS('11'!AJ:AJ,'11'!E:E,'UPTIME HARIAN'!B35,'11'!I:I,"CRM")</f>
        <v>98.506944444444443</v>
      </c>
      <c r="X35" s="111">
        <f>AVERAGEIFS('12'!AJ:AJ,'12'!E:E,'UPTIME HARIAN'!B35,'12'!I:I,"CRM")</f>
        <v>93.298611111111114</v>
      </c>
      <c r="Y35" s="111">
        <f>AVERAGEIFS('13'!AJ:AJ,'13'!E:E,'UPTIME HARIAN'!B35,'13'!I:I,"CRM")</f>
        <v>90.347222222222229</v>
      </c>
      <c r="Z35" s="111">
        <f>AVERAGEIFS('14'!AJ:AJ,'14'!E:E,'UPTIME HARIAN'!B35,'14'!I:I,"CRM")</f>
        <v>96.449652777777771</v>
      </c>
      <c r="AA35" s="111">
        <f>AVERAGEIFS('15'!AJ:AJ,'15'!E:E,'UPTIME HARIAN'!B35,'15'!I:I,"CRM")</f>
        <v>97.899305555555557</v>
      </c>
      <c r="AB35" s="111">
        <f>AVERAGEIFS('16'!AJ:AJ,'16'!E:E,'UPTIME HARIAN'!B35,'16'!I:I,"CRM")</f>
        <v>97.838541666666671</v>
      </c>
      <c r="AC35" s="111">
        <f>AVERAGEIFS('17'!AJ:AJ,'17'!E:E,'UPTIME HARIAN'!B35,'17'!I:I,"CRM")</f>
        <v>96.484375</v>
      </c>
      <c r="AD35" s="111" t="e">
        <f>AVERAGEIFS('18'!AJ:AJ,'18'!E:E,'UPTIME HARIAN'!B35,'18'!I:I,"CRM")</f>
        <v>#DIV/0!</v>
      </c>
      <c r="AE35" s="111" t="e">
        <f>AVERAGEIFS('19'!AJ:AJ,'19'!E:E,'UPTIME HARIAN'!B35,'19'!I:I,"CRM")</f>
        <v>#DIV/0!</v>
      </c>
      <c r="AF35" s="111" t="e">
        <f>AVERAGEIFS('20'!AJ:AJ,'20'!E:E,'UPTIME HARIAN'!B35,'20'!I:I,"CRM")</f>
        <v>#DIV/0!</v>
      </c>
      <c r="AG35" s="111" t="e">
        <f>AVERAGEIFS('21'!AJ:AJ,'21'!E:E,'UPTIME HARIAN'!B35,'21'!I:I,"CRM")</f>
        <v>#DIV/0!</v>
      </c>
      <c r="AH35" s="111" t="e">
        <f>AVERAGEIFS('22'!AJ:AJ,'22'!E:E,'UPTIME HARIAN'!B35,'22'!I:I,"CRM")</f>
        <v>#DIV/0!</v>
      </c>
      <c r="AI35" s="111" t="e">
        <f>AVERAGEIFS('23'!AJ:AJ,'23'!E:E,'UPTIME HARIAN'!B35,'23'!I:I,"CRM")</f>
        <v>#DIV/0!</v>
      </c>
      <c r="AJ35" s="111" t="e">
        <f>AVERAGEIFS('24'!AJ:AJ,'24'!E:E,'UPTIME HARIAN'!B35,'24'!I:I,"CRM")</f>
        <v>#DIV/0!</v>
      </c>
      <c r="AK35" s="111" t="e">
        <f>AVERAGEIFS('25'!AJ:AJ,'25'!E:E,'UPTIME HARIAN'!B35,'25'!I:I,"CRM")</f>
        <v>#DIV/0!</v>
      </c>
      <c r="AL35" s="111" t="e">
        <f>AVERAGEIFS('26'!AJ:AJ,'26'!E:E,'UPTIME HARIAN'!B35,'26'!I:I,"CRM")</f>
        <v>#DIV/0!</v>
      </c>
      <c r="AM35" s="111" t="e">
        <f>AVERAGEIFS('27'!AJ:AJ,'27'!E:E,'UPTIME HARIAN'!B35,'27'!I:I,"CRM")</f>
        <v>#DIV/0!</v>
      </c>
      <c r="AN35" s="111" t="e">
        <f>AVERAGEIFS('28'!AJ:AJ,'28'!E:E,'UPTIME HARIAN'!B35,'28'!I:I,"CRM")</f>
        <v>#DIV/0!</v>
      </c>
      <c r="AO35" s="111" t="e">
        <f>AVERAGEIFS('29'!AJ:AJ,'29'!E:E,'UPTIME HARIAN'!B35,'29'!I:I,"CRM")</f>
        <v>#DIV/0!</v>
      </c>
      <c r="AP35" s="111" t="e">
        <f>AVERAGEIFS('30'!AJ:AJ,'30'!E:E,'UPTIME HARIAN'!B35,'30'!I:I,"CRM")</f>
        <v>#DIV/0!</v>
      </c>
      <c r="AQ35" s="111" t="e">
        <f>AVERAGEIFS('31'!AJ:AJ,'31'!E:E,'UPTIME HARIAN'!B35,'31'!I:I,"CRM")</f>
        <v>#DIV/0!</v>
      </c>
    </row>
    <row r="36" spans="1:43" x14ac:dyDescent="0.35">
      <c r="A36" s="49">
        <v>6</v>
      </c>
      <c r="B36" s="170" t="s">
        <v>443</v>
      </c>
      <c r="C36" s="171">
        <f>COUNTIFS('atm total'!E:E,B36,'atm total'!AM:AM,"CRM")</f>
        <v>1</v>
      </c>
      <c r="D36" s="110">
        <v>100</v>
      </c>
      <c r="E36" s="110">
        <v>100</v>
      </c>
      <c r="F36" s="110">
        <v>100</v>
      </c>
      <c r="G36" s="110">
        <v>100</v>
      </c>
      <c r="H36" s="110">
        <v>99.948476702508955</v>
      </c>
      <c r="I36" s="110">
        <v>100</v>
      </c>
      <c r="J36" s="110">
        <v>100</v>
      </c>
      <c r="K36" s="110">
        <v>100</v>
      </c>
      <c r="L36" s="110">
        <f>VLOOKUP(B36,'PKT TIPE MESIN'!B9:H9,7,0)</f>
        <v>99.714052287581694</v>
      </c>
      <c r="M36" s="111">
        <f>AVERAGEIFS('1'!AJ:AJ,'1'!E:E,'UPTIME HARIAN'!B36,'1'!I:I,"CRM")</f>
        <v>100</v>
      </c>
      <c r="N36" s="111">
        <f>AVERAGEIFS('2'!AJ:AJ,'2'!E:E,'UPTIME HARIAN'!B36,'2'!I:I,"CRM")</f>
        <v>100</v>
      </c>
      <c r="O36" s="111">
        <f>AVERAGEIFS('3'!AJ:AJ,'3'!E:E,'UPTIME HARIAN'!B36,'3'!I:I,"CRM")</f>
        <v>95.138888888888886</v>
      </c>
      <c r="P36" s="111">
        <f>AVERAGEIFS('4'!AJ:AJ,'4'!E:E,'UPTIME HARIAN'!B36,'4'!I:I,"CRM")</f>
        <v>100</v>
      </c>
      <c r="Q36" s="111">
        <f>AVERAGEIFS('5'!AJ:AJ,'5'!E:E,'UPTIME HARIAN'!B36,'5'!I:I,"CRM")</f>
        <v>100</v>
      </c>
      <c r="R36" s="111">
        <f>AVERAGEIFS('6'!AJ:AJ,'6'!E:E,'UPTIME HARIAN'!B36,'6'!I:I,"CRM")</f>
        <v>100</v>
      </c>
      <c r="S36" s="111">
        <f>AVERAGEIFS('7'!AJ:AJ,'7'!E:E,'UPTIME HARIAN'!B36,'7'!I:I,"CRM")</f>
        <v>100</v>
      </c>
      <c r="T36" s="111">
        <f>AVERAGEIFS('8'!AJ:AJ,'8'!E:E,'UPTIME HARIAN'!B36,'8'!I:I,"CRM")</f>
        <v>100</v>
      </c>
      <c r="U36" s="111">
        <f>AVERAGEIFS('9'!AJ:AJ,'9'!E:E,'UPTIME HARIAN'!B36,'9'!I:I,"CRM")</f>
        <v>100</v>
      </c>
      <c r="V36" s="111">
        <f>AVERAGEIFS('10'!AJ:AJ,'10'!E:E,'UPTIME HARIAN'!B36,'10'!I:I,"CRM")</f>
        <v>100</v>
      </c>
      <c r="W36" s="111">
        <f>AVERAGEIFS('11'!AJ:AJ,'11'!E:E,'UPTIME HARIAN'!B36,'11'!I:I,"CRM")</f>
        <v>100</v>
      </c>
      <c r="X36" s="111">
        <f>AVERAGEIFS('12'!AJ:AJ,'12'!E:E,'UPTIME HARIAN'!B36,'12'!I:I,"CRM")</f>
        <v>100</v>
      </c>
      <c r="Y36" s="111">
        <f>AVERAGEIFS('13'!AJ:AJ,'13'!E:E,'UPTIME HARIAN'!B36,'13'!I:I,"CRM")</f>
        <v>100</v>
      </c>
      <c r="Z36" s="111">
        <f>AVERAGEIFS('14'!AJ:AJ,'14'!E:E,'UPTIME HARIAN'!B36,'14'!I:I,"CRM")</f>
        <v>100</v>
      </c>
      <c r="AA36" s="111">
        <f>AVERAGEIFS('15'!AJ:AJ,'15'!E:E,'UPTIME HARIAN'!B36,'15'!I:I,"CRM")</f>
        <v>100</v>
      </c>
      <c r="AB36" s="111">
        <f>AVERAGEIFS('16'!AJ:AJ,'16'!E:E,'UPTIME HARIAN'!B36,'16'!I:I,"CRM")</f>
        <v>100</v>
      </c>
      <c r="AC36" s="111">
        <f>AVERAGEIFS('17'!AJ:AJ,'17'!E:E,'UPTIME HARIAN'!B36,'17'!I:I,"CRM")</f>
        <v>100</v>
      </c>
      <c r="AD36" s="111" t="e">
        <f>AVERAGEIFS('18'!AJ:AJ,'18'!E:E,'UPTIME HARIAN'!B36,'18'!I:I,"CRM")</f>
        <v>#DIV/0!</v>
      </c>
      <c r="AE36" s="111" t="e">
        <f>AVERAGEIFS('19'!AJ:AJ,'19'!E:E,'UPTIME HARIAN'!B36,'19'!I:I,"CRM")</f>
        <v>#DIV/0!</v>
      </c>
      <c r="AF36" s="111" t="e">
        <f>AVERAGEIFS('20'!AJ:AJ,'20'!E:E,'UPTIME HARIAN'!B36,'20'!I:I,"CRM")</f>
        <v>#DIV/0!</v>
      </c>
      <c r="AG36" s="111" t="e">
        <f>AVERAGEIFS('21'!AJ:AJ,'21'!E:E,'UPTIME HARIAN'!B36,'21'!I:I,"CRM")</f>
        <v>#DIV/0!</v>
      </c>
      <c r="AH36" s="111" t="e">
        <f>AVERAGEIFS('22'!AJ:AJ,'22'!E:E,'UPTIME HARIAN'!B36,'22'!I:I,"CRM")</f>
        <v>#DIV/0!</v>
      </c>
      <c r="AI36" s="111" t="e">
        <f>AVERAGEIFS('23'!AJ:AJ,'23'!E:E,'UPTIME HARIAN'!B36,'23'!I:I,"CRM")</f>
        <v>#DIV/0!</v>
      </c>
      <c r="AJ36" s="111" t="e">
        <f>AVERAGEIFS('24'!AJ:AJ,'24'!E:E,'UPTIME HARIAN'!B36,'24'!I:I,"CRM")</f>
        <v>#DIV/0!</v>
      </c>
      <c r="AK36" s="111" t="e">
        <f>AVERAGEIFS('25'!AJ:AJ,'25'!E:E,'UPTIME HARIAN'!B36,'25'!I:I,"CRM")</f>
        <v>#DIV/0!</v>
      </c>
      <c r="AL36" s="111" t="e">
        <f>AVERAGEIFS('26'!AJ:AJ,'26'!E:E,'UPTIME HARIAN'!B36,'26'!I:I,"CRM")</f>
        <v>#DIV/0!</v>
      </c>
      <c r="AM36" s="111" t="e">
        <f>AVERAGEIFS('27'!AJ:AJ,'27'!E:E,'UPTIME HARIAN'!B36,'27'!I:I,"CRM")</f>
        <v>#DIV/0!</v>
      </c>
      <c r="AN36" s="111" t="e">
        <f>AVERAGEIFS('28'!AJ:AJ,'28'!E:E,'UPTIME HARIAN'!B36,'28'!I:I,"CRM")</f>
        <v>#DIV/0!</v>
      </c>
      <c r="AO36" s="111" t="e">
        <f>AVERAGEIFS('29'!AJ:AJ,'29'!E:E,'UPTIME HARIAN'!B36,'29'!I:I,"CRM")</f>
        <v>#DIV/0!</v>
      </c>
      <c r="AP36" s="111" t="e">
        <f>AVERAGEIFS('30'!AJ:AJ,'30'!E:E,'UPTIME HARIAN'!B36,'30'!I:I,"CRM")</f>
        <v>#DIV/0!</v>
      </c>
      <c r="AQ36" s="111" t="e">
        <f>AVERAGEIFS('31'!AJ:AJ,'31'!E:E,'UPTIME HARIAN'!B36,'31'!I:I,"CRM")</f>
        <v>#DIV/0!</v>
      </c>
    </row>
    <row r="37" spans="1:43" x14ac:dyDescent="0.35">
      <c r="A37" s="49">
        <v>7</v>
      </c>
      <c r="B37" s="170" t="s">
        <v>95</v>
      </c>
      <c r="C37" s="171">
        <f>COUNTIFS('atm total'!E:E,B37,'atm total'!AM:AM,"CRM")</f>
        <v>2</v>
      </c>
      <c r="D37" s="110">
        <v>98.585349462365585</v>
      </c>
      <c r="E37" s="110">
        <v>99.299355158730165</v>
      </c>
      <c r="F37" s="110">
        <v>95.968862007168454</v>
      </c>
      <c r="G37" s="110">
        <v>98.84375</v>
      </c>
      <c r="H37" s="110">
        <v>99.073700716845877</v>
      </c>
      <c r="I37" s="110">
        <v>98.100694444444443</v>
      </c>
      <c r="J37" s="110">
        <v>99.422043010752688</v>
      </c>
      <c r="K37" s="110">
        <v>98.503584229390682</v>
      </c>
      <c r="L37" s="110">
        <f>VLOOKUP(B37,'PKT TIPE MESIN'!B10:H10,7,0)</f>
        <v>98.91339869281046</v>
      </c>
      <c r="M37" s="111">
        <f>AVERAGEIFS('1'!AJ:AJ,'1'!E:E,'UPTIME HARIAN'!B37,'1'!I:I,"CRM")</f>
        <v>100</v>
      </c>
      <c r="N37" s="111">
        <f>AVERAGEIFS('2'!AJ:AJ,'2'!E:E,'UPTIME HARIAN'!B37,'2'!I:I,"CRM")</f>
        <v>97.013888888888886</v>
      </c>
      <c r="O37" s="111">
        <f>AVERAGEIFS('3'!AJ:AJ,'3'!E:E,'UPTIME HARIAN'!B37,'3'!I:I,"CRM")</f>
        <v>96.805555555555557</v>
      </c>
      <c r="P37" s="111">
        <f>AVERAGEIFS('4'!AJ:AJ,'4'!E:E,'UPTIME HARIAN'!B37,'4'!I:I,"CRM")</f>
        <v>97.465277777777771</v>
      </c>
      <c r="Q37" s="111">
        <f>AVERAGEIFS('5'!AJ:AJ,'5'!E:E,'UPTIME HARIAN'!B37,'5'!I:I,"CRM")</f>
        <v>100</v>
      </c>
      <c r="R37" s="111">
        <f>AVERAGEIFS('6'!AJ:AJ,'6'!E:E,'UPTIME HARIAN'!B37,'6'!I:I,"CRM")</f>
        <v>99.409722222222229</v>
      </c>
      <c r="S37" s="111">
        <f>AVERAGEIFS('7'!AJ:AJ,'7'!E:E,'UPTIME HARIAN'!B37,'7'!I:I,"CRM")</f>
        <v>100</v>
      </c>
      <c r="T37" s="111">
        <f>AVERAGEIFS('8'!AJ:AJ,'8'!E:E,'UPTIME HARIAN'!B37,'8'!I:I,"CRM")</f>
        <v>100</v>
      </c>
      <c r="U37" s="111">
        <f>AVERAGEIFS('9'!AJ:AJ,'9'!E:E,'UPTIME HARIAN'!B37,'9'!I:I,"CRM")</f>
        <v>100</v>
      </c>
      <c r="V37" s="111">
        <f>AVERAGEIFS('10'!AJ:AJ,'10'!E:E,'UPTIME HARIAN'!B37,'10'!I:I,"CRM")</f>
        <v>100</v>
      </c>
      <c r="W37" s="111">
        <f>AVERAGEIFS('11'!AJ:AJ,'11'!E:E,'UPTIME HARIAN'!B37,'11'!I:I,"CRM")</f>
        <v>92.673611111111114</v>
      </c>
      <c r="X37" s="111">
        <f>AVERAGEIFS('12'!AJ:AJ,'12'!E:E,'UPTIME HARIAN'!B37,'12'!I:I,"CRM")</f>
        <v>98.159722222222229</v>
      </c>
      <c r="Y37" s="111">
        <f>AVERAGEIFS('13'!AJ:AJ,'13'!E:E,'UPTIME HARIAN'!B37,'13'!I:I,"CRM")</f>
        <v>100</v>
      </c>
      <c r="Z37" s="111">
        <f>AVERAGEIFS('14'!AJ:AJ,'14'!E:E,'UPTIME HARIAN'!B37,'14'!I:I,"CRM")</f>
        <v>100</v>
      </c>
      <c r="AA37" s="111">
        <f>AVERAGEIFS('15'!AJ:AJ,'15'!E:E,'UPTIME HARIAN'!B37,'15'!I:I,"CRM")</f>
        <v>100</v>
      </c>
      <c r="AB37" s="111">
        <f>AVERAGEIFS('16'!AJ:AJ,'16'!E:E,'UPTIME HARIAN'!B37,'16'!I:I,"CRM")</f>
        <v>100</v>
      </c>
      <c r="AC37" s="111">
        <f>AVERAGEIFS('17'!AJ:AJ,'17'!E:E,'UPTIME HARIAN'!B37,'17'!I:I,"CRM")</f>
        <v>100</v>
      </c>
      <c r="AD37" s="111" t="e">
        <f>AVERAGEIFS('18'!AJ:AJ,'18'!E:E,'UPTIME HARIAN'!B37,'18'!I:I,"CRM")</f>
        <v>#DIV/0!</v>
      </c>
      <c r="AE37" s="111" t="e">
        <f>AVERAGEIFS('19'!AJ:AJ,'19'!E:E,'UPTIME HARIAN'!B37,'19'!I:I,"CRM")</f>
        <v>#DIV/0!</v>
      </c>
      <c r="AF37" s="111" t="e">
        <f>AVERAGEIFS('20'!AJ:AJ,'20'!E:E,'UPTIME HARIAN'!B37,'20'!I:I,"CRM")</f>
        <v>#DIV/0!</v>
      </c>
      <c r="AG37" s="111" t="e">
        <f>AVERAGEIFS('21'!AJ:AJ,'21'!E:E,'UPTIME HARIAN'!B37,'21'!I:I,"CRM")</f>
        <v>#DIV/0!</v>
      </c>
      <c r="AH37" s="111" t="e">
        <f>AVERAGEIFS('22'!AJ:AJ,'22'!E:E,'UPTIME HARIAN'!B37,'22'!I:I,"CRM")</f>
        <v>#DIV/0!</v>
      </c>
      <c r="AI37" s="111" t="e">
        <f>AVERAGEIFS('23'!AJ:AJ,'23'!E:E,'UPTIME HARIAN'!B37,'23'!I:I,"CRM")</f>
        <v>#DIV/0!</v>
      </c>
      <c r="AJ37" s="111" t="e">
        <f>AVERAGEIFS('24'!AJ:AJ,'24'!E:E,'UPTIME HARIAN'!B37,'24'!I:I,"CRM")</f>
        <v>#DIV/0!</v>
      </c>
      <c r="AK37" s="111" t="e">
        <f>AVERAGEIFS('25'!AJ:AJ,'25'!E:E,'UPTIME HARIAN'!B37,'25'!I:I,"CRM")</f>
        <v>#DIV/0!</v>
      </c>
      <c r="AL37" s="111" t="e">
        <f>AVERAGEIFS('26'!AJ:AJ,'26'!E:E,'UPTIME HARIAN'!B37,'26'!I:I,"CRM")</f>
        <v>#DIV/0!</v>
      </c>
      <c r="AM37" s="111" t="e">
        <f>AVERAGEIFS('27'!AJ:AJ,'27'!E:E,'UPTIME HARIAN'!B37,'27'!I:I,"CRM")</f>
        <v>#DIV/0!</v>
      </c>
      <c r="AN37" s="111" t="e">
        <f>AVERAGEIFS('28'!AJ:AJ,'28'!E:E,'UPTIME HARIAN'!B37,'28'!I:I,"CRM")</f>
        <v>#DIV/0!</v>
      </c>
      <c r="AO37" s="111" t="e">
        <f>AVERAGEIFS('29'!AJ:AJ,'29'!E:E,'UPTIME HARIAN'!B37,'29'!I:I,"CRM")</f>
        <v>#DIV/0!</v>
      </c>
      <c r="AP37" s="111" t="e">
        <f>AVERAGEIFS('30'!AJ:AJ,'30'!E:E,'UPTIME HARIAN'!B37,'30'!I:I,"CRM")</f>
        <v>#DIV/0!</v>
      </c>
      <c r="AQ37" s="111" t="e">
        <f>AVERAGEIFS('31'!AJ:AJ,'31'!E:E,'UPTIME HARIAN'!B37,'31'!I:I,"CRM")</f>
        <v>#DIV/0!</v>
      </c>
    </row>
    <row r="38" spans="1:43" x14ac:dyDescent="0.35">
      <c r="B38" s="165" t="s">
        <v>33</v>
      </c>
      <c r="C38" s="114">
        <f>SUM(C31:C37)</f>
        <v>162</v>
      </c>
      <c r="D38" s="115">
        <v>98.896346398427568</v>
      </c>
      <c r="E38" s="115">
        <v>99.002320148489503</v>
      </c>
      <c r="F38" s="115">
        <v>98.634264076771885</v>
      </c>
      <c r="G38" s="115">
        <v>99.021191756272401</v>
      </c>
      <c r="H38" s="115">
        <v>98.960460160923333</v>
      </c>
      <c r="I38" s="110">
        <v>98.931996996997</v>
      </c>
      <c r="J38" s="110">
        <v>99.133830500635909</v>
      </c>
      <c r="K38" s="110">
        <v>98.960544571626784</v>
      </c>
      <c r="L38" s="110">
        <f>VLOOKUP(B38,'PKT TIPE MESIN'!B11:H11,7,0)</f>
        <v>99.189542483660134</v>
      </c>
      <c r="M38" s="116">
        <f>VLOOKUP(B4,'1'!B3:C3,2,0)</f>
        <v>98.962813620071685</v>
      </c>
      <c r="N38" s="116">
        <f>VLOOKUP(B4,'2'!B3:C3,2,0)</f>
        <v>98.987903225806448</v>
      </c>
      <c r="O38" s="116">
        <f>VLOOKUP(B4,'3'!B3:C3,2,0)</f>
        <v>99.088709677419359</v>
      </c>
      <c r="P38" s="116">
        <f>VLOOKUP(B4,'4'!B3:C3,2,0)</f>
        <v>99.398297491039429</v>
      </c>
      <c r="Q38" s="116">
        <f>VLOOKUP(B4,'5'!B3:C3,2,0)</f>
        <v>99.024193548387103</v>
      </c>
      <c r="R38" s="116">
        <f>VLOOKUP(B4,'6'!B3:C3,2,0)</f>
        <v>99.218637992831546</v>
      </c>
      <c r="S38" s="116">
        <f>VLOOKUP(B4,'7'!B3:C3,2,0)</f>
        <v>99.243727598566309</v>
      </c>
      <c r="T38" s="116">
        <f>VLOOKUP(B4,'8'!B3:C3,2,0)</f>
        <v>99.423387096774192</v>
      </c>
      <c r="U38" s="116">
        <f>VLOOKUP(B4,'9'!B3:C3,2,0)</f>
        <v>99.290322580645167</v>
      </c>
      <c r="V38" s="116">
        <f>VLOOKUP(B4,'10'!B3:C3,2,0)</f>
        <v>99.37455197132617</v>
      </c>
      <c r="W38" s="116">
        <f>VLOOKUP(B4,'11'!B3:C3,2,0)</f>
        <v>99.253136200716852</v>
      </c>
      <c r="X38" s="116">
        <f>VLOOKUP(B4,'12'!B3:C3,2,0)</f>
        <v>99.180107526881727</v>
      </c>
      <c r="Y38" s="116">
        <f>VLOOKUP(B4,'13'!B3:C3,2,0)</f>
        <v>98.942652329749109</v>
      </c>
      <c r="Z38" s="116">
        <f>VLOOKUP(B4,'14'!B3:C3,2,0)</f>
        <v>99.248655913978496</v>
      </c>
      <c r="AA38" s="116">
        <f>VLOOKUP(B4,'15'!B3:C3,2,0)</f>
        <v>99.079749103942646</v>
      </c>
      <c r="AB38" s="116">
        <f>VLOOKUP(B4,'16'!B3:C3,2,0)</f>
        <v>99.327956989247312</v>
      </c>
      <c r="AC38" s="116">
        <f>VLOOKUP(B4,'17'!B3:C3,2,0)</f>
        <v>99.177419354838705</v>
      </c>
      <c r="AD38" s="116" t="e">
        <f>VLOOKUP(B4,'18'!B3:C3,2,0)</f>
        <v>#DIV/0!</v>
      </c>
      <c r="AE38" s="116" t="e">
        <f>VLOOKUP(B4,'19'!B3:C3,2,0)</f>
        <v>#DIV/0!</v>
      </c>
      <c r="AF38" s="116" t="e">
        <f>VLOOKUP(B4,'20'!B3:C3,2,0)</f>
        <v>#DIV/0!</v>
      </c>
      <c r="AG38" s="116" t="e">
        <f>VLOOKUP(B4,'21'!B3:C3,2,0)</f>
        <v>#DIV/0!</v>
      </c>
      <c r="AH38" s="116" t="e">
        <f>VLOOKUP(B4,'22'!B3:C3,2,0)</f>
        <v>#DIV/0!</v>
      </c>
      <c r="AI38" s="116" t="e">
        <f>VLOOKUP(B4,'23'!B3:C3,2,0)</f>
        <v>#DIV/0!</v>
      </c>
      <c r="AJ38" s="116" t="e">
        <f>VLOOKUP(B4,'24'!B3:C3,2,0)</f>
        <v>#DIV/0!</v>
      </c>
      <c r="AK38" s="116" t="e">
        <f>VLOOKUP(B4,'25'!B3:C3,2,0)</f>
        <v>#DIV/0!</v>
      </c>
      <c r="AL38" s="116" t="e">
        <f>VLOOKUP(B4,'26'!B3:C3,2,0)</f>
        <v>#DIV/0!</v>
      </c>
      <c r="AM38" s="116" t="e">
        <f>VLOOKUP(B4,'27'!B3:C3,2,0)</f>
        <v>#DIV/0!</v>
      </c>
      <c r="AN38" s="116" t="e">
        <f>VLOOKUP(B4,'28'!B3:C3,2,0)</f>
        <v>#DIV/0!</v>
      </c>
      <c r="AO38" s="116" t="e">
        <f>VLOOKUP(B4,'29'!B3:C3,2,0)</f>
        <v>#DIV/0!</v>
      </c>
      <c r="AP38" s="116" t="e">
        <f>VLOOKUP(B4,'30'!B3:C3,2,0)</f>
        <v>#DIV/0!</v>
      </c>
      <c r="AQ38" s="116" t="e">
        <f>VLOOKUP(B4,'31'!B3:C3,2,0)</f>
        <v>#DIV/0!</v>
      </c>
    </row>
  </sheetData>
  <mergeCells count="2">
    <mergeCell ref="A1:I2"/>
    <mergeCell ref="C27:J27"/>
  </mergeCells>
  <conditionalFormatting sqref="D6:E18">
    <cfRule type="cellIs" dxfId="109" priority="70" operator="lessThan">
      <formula>99.2</formula>
    </cfRule>
    <cfRule type="cellIs" dxfId="108" priority="71" operator="greaterThan">
      <formula>99.2</formula>
    </cfRule>
  </conditionalFormatting>
  <conditionalFormatting sqref="D20:E24">
    <cfRule type="cellIs" dxfId="107" priority="68" operator="lessThan">
      <formula>99.2</formula>
    </cfRule>
    <cfRule type="cellIs" dxfId="106" priority="69" operator="greaterThan">
      <formula>99.2</formula>
    </cfRule>
  </conditionalFormatting>
  <conditionalFormatting sqref="D31:E37">
    <cfRule type="cellIs" dxfId="105" priority="41" operator="lessThan">
      <formula>99.2</formula>
    </cfRule>
    <cfRule type="cellIs" dxfId="104" priority="42" operator="greaterThan">
      <formula>99.2</formula>
    </cfRule>
  </conditionalFormatting>
  <conditionalFormatting sqref="D38:H38">
    <cfRule type="cellIs" dxfId="103" priority="31" operator="lessThan">
      <formula>99.2</formula>
    </cfRule>
    <cfRule type="cellIs" dxfId="102" priority="32" operator="greaterThan">
      <formula>99.2</formula>
    </cfRule>
  </conditionalFormatting>
  <conditionalFormatting sqref="D26:L26">
    <cfRule type="cellIs" dxfId="101" priority="64" operator="greaterThan">
      <formula>99.2</formula>
    </cfRule>
  </conditionalFormatting>
  <conditionalFormatting sqref="D26:AQ26">
    <cfRule type="cellIs" dxfId="100" priority="63" operator="lessThan">
      <formula>99.2</formula>
    </cfRule>
  </conditionalFormatting>
  <conditionalFormatting sqref="F32:H37">
    <cfRule type="cellIs" dxfId="99" priority="39" operator="lessThan">
      <formula>99.2</formula>
    </cfRule>
    <cfRule type="cellIs" dxfId="98" priority="43" operator="greaterThan">
      <formula>99.2</formula>
    </cfRule>
  </conditionalFormatting>
  <conditionalFormatting sqref="F31:I31 I32:I38">
    <cfRule type="cellIs" dxfId="97" priority="48" operator="lessThan">
      <formula>99.2</formula>
    </cfRule>
  </conditionalFormatting>
  <conditionalFormatting sqref="F31:I31 J31:L38 I32:I38">
    <cfRule type="cellIs" dxfId="96" priority="52" operator="greaterThan">
      <formula>99.2</formula>
    </cfRule>
  </conditionalFormatting>
  <conditionalFormatting sqref="F6:L24">
    <cfRule type="cellIs" dxfId="95" priority="74" operator="greaterThan">
      <formula>99.2</formula>
    </cfRule>
  </conditionalFormatting>
  <conditionalFormatting sqref="F6:AQ24">
    <cfRule type="cellIs" dxfId="94" priority="3" operator="lessThan">
      <formula>99.2</formula>
    </cfRule>
  </conditionalFormatting>
  <conditionalFormatting sqref="J31:AQ38">
    <cfRule type="cellIs" dxfId="93" priority="2" operator="lessThan">
      <formula>99.2</formula>
    </cfRule>
  </conditionalFormatting>
  <conditionalFormatting sqref="M6:AQ24">
    <cfRule type="cellIs" dxfId="92" priority="4" operator="greaterThan">
      <formula>99.2</formula>
    </cfRule>
  </conditionalFormatting>
  <conditionalFormatting sqref="M26:AQ26">
    <cfRule type="cellIs" dxfId="91" priority="108" operator="greaterThan">
      <formula>99.2</formula>
    </cfRule>
  </conditionalFormatting>
  <conditionalFormatting sqref="M31:AQ38">
    <cfRule type="cellIs" dxfId="90" priority="1" operator="greaterThan">
      <formula>99.2</formula>
    </cfRule>
  </conditionalFormatting>
  <conditionalFormatting sqref="R25">
    <cfRule type="cellIs" dxfId="89" priority="115" operator="between">
      <formula>99.2</formula>
      <formula>100</formula>
    </cfRule>
    <cfRule type="cellIs" dxfId="88" priority="116" operator="between">
      <formula>99.19</formula>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9994-3BB8-4219-9C45-7624D71FEE58}">
  <sheetPr>
    <tabColor rgb="FFFF0000"/>
  </sheetPr>
  <dimension ref="A1:J189"/>
  <sheetViews>
    <sheetView topLeftCell="A9" zoomScale="85" zoomScaleNormal="85" workbookViewId="0">
      <selection activeCell="B15" sqref="B15:H22"/>
    </sheetView>
  </sheetViews>
  <sheetFormatPr defaultRowHeight="14.5" x14ac:dyDescent="0.35"/>
  <cols>
    <col min="2" max="2" width="28.453125" customWidth="1"/>
    <col min="3" max="3" width="11.1796875" bestFit="1" customWidth="1"/>
    <col min="6" max="6" width="11.7265625" customWidth="1"/>
    <col min="7" max="7" width="11.54296875" customWidth="1"/>
    <col min="8" max="8" width="13.1796875" customWidth="1"/>
  </cols>
  <sheetData>
    <row r="1" spans="1:9" ht="21" x14ac:dyDescent="0.35">
      <c r="A1" s="34"/>
      <c r="B1" s="202" t="s">
        <v>30433</v>
      </c>
      <c r="C1" s="202"/>
      <c r="D1" s="202"/>
      <c r="E1" s="202"/>
      <c r="F1" s="202"/>
      <c r="G1" s="202"/>
      <c r="H1" s="202"/>
      <c r="I1" s="202"/>
    </row>
    <row r="3" spans="1:9" x14ac:dyDescent="0.35">
      <c r="A3" s="24" t="s">
        <v>26</v>
      </c>
      <c r="B3" s="24" t="s">
        <v>577</v>
      </c>
      <c r="C3" s="24" t="s">
        <v>573</v>
      </c>
      <c r="D3" s="24" t="s">
        <v>27</v>
      </c>
      <c r="E3" s="24" t="s">
        <v>28</v>
      </c>
      <c r="F3" s="24" t="s">
        <v>29</v>
      </c>
      <c r="G3" s="45" t="s">
        <v>30</v>
      </c>
      <c r="H3" s="120" t="s">
        <v>31</v>
      </c>
      <c r="I3" s="120" t="s">
        <v>32</v>
      </c>
    </row>
    <row r="4" spans="1:9" x14ac:dyDescent="0.35">
      <c r="A4" s="32">
        <v>1</v>
      </c>
      <c r="B4" s="27" t="s">
        <v>569</v>
      </c>
      <c r="C4" s="32">
        <f>COUNTIFS('atm total'!AH:AH,B4,'atm total'!K:K,"Bali Nusra")</f>
        <v>8</v>
      </c>
      <c r="D4" s="32">
        <f>SUMIFS('atm total'!N:N,'atm total'!AH:AH,B4,'atm total'!K:K,"Bali Nusra")</f>
        <v>64</v>
      </c>
      <c r="E4" s="32">
        <f>SUMIFS('atm total'!O:O,'atm total'!AH:AH,B4,'atm total'!K:K,"Bali Nusra")</f>
        <v>1583</v>
      </c>
      <c r="F4" s="32">
        <f>SUMIFS('atm total'!Q:Q,'atm total'!AH:AH,B4,'atm total'!K:K,"Bali Nusra")</f>
        <v>195840</v>
      </c>
      <c r="G4" s="35">
        <v>99.2</v>
      </c>
      <c r="H4" s="121">
        <f>100-I4</f>
        <v>99.191687091503269</v>
      </c>
      <c r="I4" s="124">
        <f t="shared" ref="I4:I7" si="0">(E4/F4)*100</f>
        <v>0.8083129084967321</v>
      </c>
    </row>
    <row r="5" spans="1:9" x14ac:dyDescent="0.35">
      <c r="A5" s="32">
        <v>2</v>
      </c>
      <c r="B5" s="27" t="s">
        <v>570</v>
      </c>
      <c r="C5" s="32">
        <f>COUNTIFS('atm total'!AH:AH,B5,'atm total'!K:K,"Bali Nusra")</f>
        <v>2</v>
      </c>
      <c r="D5" s="32">
        <f>SUMIFS('atm total'!N:N,'atm total'!AH:AH,B5,'atm total'!K:K,"Bali Nusra")</f>
        <v>20</v>
      </c>
      <c r="E5" s="32">
        <f>SUMIFS('atm total'!O:O,'atm total'!AH:AH,B5,'atm total'!K:K,"Bali Nusra")</f>
        <v>624</v>
      </c>
      <c r="F5" s="32">
        <f>SUMIFS('atm total'!Q:Q,'atm total'!AH:AH,B5,'atm total'!K:K,"Bali Nusra")</f>
        <v>39780</v>
      </c>
      <c r="G5" s="35">
        <v>99.2</v>
      </c>
      <c r="H5" s="121">
        <f t="shared" ref="H5:H7" si="1">100-I5</f>
        <v>98.431372549019613</v>
      </c>
      <c r="I5" s="124">
        <f t="shared" si="0"/>
        <v>1.5686274509803921</v>
      </c>
    </row>
    <row r="6" spans="1:9" x14ac:dyDescent="0.35">
      <c r="A6" s="32">
        <v>3</v>
      </c>
      <c r="B6" s="27" t="s">
        <v>571</v>
      </c>
      <c r="C6" s="32">
        <f>COUNTIFS('atm total'!AH:AH,B6,'atm total'!K:K,"Bali Nusra")</f>
        <v>66</v>
      </c>
      <c r="D6" s="32">
        <f>SUMIFS('atm total'!N:N,'atm total'!AH:AH,B6,'atm total'!K:K,"Bali Nusra")</f>
        <v>322</v>
      </c>
      <c r="E6" s="32">
        <f>SUMIFS('atm total'!O:O,'atm total'!AH:AH,B6,'atm total'!K:K,"Bali Nusra")</f>
        <v>17614</v>
      </c>
      <c r="F6" s="32">
        <f>SUMIFS('atm total'!Q:Q,'atm total'!AH:AH,B6,'atm total'!K:K,"Bali Nusra")</f>
        <v>1511640</v>
      </c>
      <c r="G6" s="35">
        <v>99.2</v>
      </c>
      <c r="H6" s="121">
        <f t="shared" si="1"/>
        <v>98.834775475642346</v>
      </c>
      <c r="I6" s="124">
        <f t="shared" si="0"/>
        <v>1.1652245243576513</v>
      </c>
    </row>
    <row r="7" spans="1:9" x14ac:dyDescent="0.35">
      <c r="A7" s="32">
        <v>4</v>
      </c>
      <c r="B7" s="27" t="s">
        <v>572</v>
      </c>
      <c r="C7" s="32">
        <f>COUNTIFS('atm total'!AH:AH,B7,'atm total'!K:K,"Bali Nusra")</f>
        <v>86</v>
      </c>
      <c r="D7" s="32">
        <f>SUMIFS('atm total'!N:N,'atm total'!AH:AH,B7,'atm total'!K:K,"Bali Nusra")</f>
        <v>252</v>
      </c>
      <c r="E7" s="32">
        <f>SUMIFS('atm total'!O:O,'atm total'!AH:AH,B7,'atm total'!K:K,"Bali Nusra")</f>
        <v>10931</v>
      </c>
      <c r="F7" s="32">
        <f>SUMIFS('atm total'!Q:Q,'atm total'!AH:AH,B7,'atm total'!K:K,"Bali Nusra")</f>
        <v>2047140</v>
      </c>
      <c r="G7" s="35">
        <v>99.2</v>
      </c>
      <c r="H7" s="121">
        <f t="shared" si="1"/>
        <v>99.466035542268727</v>
      </c>
      <c r="I7" s="124">
        <f t="shared" si="0"/>
        <v>0.53396445773127388</v>
      </c>
    </row>
    <row r="8" spans="1:9" x14ac:dyDescent="0.35">
      <c r="A8" s="28"/>
      <c r="B8" s="28" t="s">
        <v>33</v>
      </c>
      <c r="C8" s="29">
        <f>SUM(C4:C7)</f>
        <v>162</v>
      </c>
      <c r="D8" s="29">
        <f>SUM(D4:D7)</f>
        <v>658</v>
      </c>
      <c r="E8" s="29">
        <f>SUM(E4:E7)</f>
        <v>30752</v>
      </c>
      <c r="F8" s="29">
        <f>SUM(F4:F7)</f>
        <v>3794400</v>
      </c>
      <c r="G8" s="37">
        <v>99.2</v>
      </c>
      <c r="H8" s="122">
        <f>100-I8</f>
        <v>99.189542483660134</v>
      </c>
      <c r="I8" s="125">
        <f>(E8/F8)*100</f>
        <v>0.81045751633986929</v>
      </c>
    </row>
    <row r="12" spans="1:9" ht="21" x14ac:dyDescent="0.35">
      <c r="A12" s="34"/>
      <c r="B12" s="202" t="s">
        <v>30434</v>
      </c>
      <c r="C12" s="202"/>
      <c r="D12" s="202"/>
      <c r="E12" s="202"/>
      <c r="F12" s="202"/>
      <c r="G12" s="202"/>
      <c r="H12" s="202"/>
      <c r="I12" s="202"/>
    </row>
    <row r="14" spans="1:9" x14ac:dyDescent="0.35">
      <c r="A14" s="24" t="s">
        <v>26</v>
      </c>
      <c r="B14" s="24" t="s">
        <v>576</v>
      </c>
      <c r="C14" s="24" t="s">
        <v>573</v>
      </c>
      <c r="D14" s="24" t="s">
        <v>27</v>
      </c>
      <c r="E14" s="24" t="s">
        <v>28</v>
      </c>
      <c r="F14" s="24" t="s">
        <v>29</v>
      </c>
      <c r="G14" s="45" t="s">
        <v>30</v>
      </c>
      <c r="H14" s="46" t="s">
        <v>31</v>
      </c>
      <c r="I14" s="47" t="s">
        <v>32</v>
      </c>
    </row>
    <row r="15" spans="1:9" x14ac:dyDescent="0.35">
      <c r="A15" s="32">
        <v>1</v>
      </c>
      <c r="B15" s="27" t="s">
        <v>560</v>
      </c>
      <c r="C15" s="32">
        <f>COUNTIFS('atm total'!E:E,B15,'atm total'!AM:AM,"CRM")</f>
        <v>95</v>
      </c>
      <c r="D15" s="32">
        <f>SUMIFS('atm total'!N:N,'atm total'!E:E,B15,'atm total'!AM:AM,"CRM")</f>
        <v>362</v>
      </c>
      <c r="E15" s="32">
        <f>SUMIFS('atm total'!O:O,'atm total'!E:E,B15,'atm total'!AM:AM,"CRM")</f>
        <v>14841</v>
      </c>
      <c r="F15" s="32">
        <f>SUMIFS('atm total'!Q:Q,'atm total'!E:E,B15,'atm total'!AM:AM,"CRM")</f>
        <v>2202180</v>
      </c>
      <c r="G15" s="35">
        <v>99.2</v>
      </c>
      <c r="H15" s="33">
        <f>100-I15</f>
        <v>99.326076887447897</v>
      </c>
      <c r="I15" s="126">
        <f t="shared" ref="I15:I21" si="2">(E15/F15)*100</f>
        <v>0.67392311255210746</v>
      </c>
    </row>
    <row r="16" spans="1:9" x14ac:dyDescent="0.35">
      <c r="A16" s="32">
        <v>2</v>
      </c>
      <c r="B16" s="27" t="s">
        <v>72</v>
      </c>
      <c r="C16" s="32">
        <f>COUNTIFS('atm total'!E:E,B16,'atm total'!AM:AM,"CRM")</f>
        <v>34</v>
      </c>
      <c r="D16" s="32">
        <f>SUMIFS('atm total'!N:N,'atm total'!E:E,B16,'atm total'!AM:AM,"CRM")</f>
        <v>205</v>
      </c>
      <c r="E16" s="32">
        <f>SUMIFS('atm total'!O:O,'atm total'!E:E,B16,'atm total'!AM:AM,"CRM")</f>
        <v>6874</v>
      </c>
      <c r="F16" s="32">
        <f>SUMIFS('atm total'!Q:Q,'atm total'!E:E,B16,'atm total'!AM:AM,"CRM")</f>
        <v>823140</v>
      </c>
      <c r="G16" s="35">
        <v>99.2</v>
      </c>
      <c r="H16" s="33">
        <f t="shared" ref="H16:H21" si="3">100-I16</f>
        <v>99.164905119420752</v>
      </c>
      <c r="I16" s="126">
        <f t="shared" si="2"/>
        <v>0.83509488057924541</v>
      </c>
    </row>
    <row r="17" spans="1:9" x14ac:dyDescent="0.35">
      <c r="A17" s="32">
        <v>3</v>
      </c>
      <c r="B17" s="27" t="s">
        <v>112</v>
      </c>
      <c r="C17" s="32">
        <f>COUNTIFS('atm total'!E:E,B17,'atm total'!AM:AM,"CRM")</f>
        <v>8</v>
      </c>
      <c r="D17" s="32">
        <f>SUMIFS('atm total'!N:N,'atm total'!E:E,B17,'atm total'!AM:AM,"CRM")</f>
        <v>17</v>
      </c>
      <c r="E17" s="32">
        <f>SUMIFS('atm total'!O:O,'atm total'!E:E,B17,'atm total'!AM:AM,"CRM")</f>
        <v>747</v>
      </c>
      <c r="F17" s="32">
        <f>SUMIFS('atm total'!Q:Q,'atm total'!E:E,B17,'atm total'!AM:AM,"CRM")</f>
        <v>180540</v>
      </c>
      <c r="G17" s="35">
        <v>99.2</v>
      </c>
      <c r="H17" s="33">
        <f t="shared" si="3"/>
        <v>99.586241276171492</v>
      </c>
      <c r="I17" s="126">
        <f t="shared" si="2"/>
        <v>0.41375872382851447</v>
      </c>
    </row>
    <row r="18" spans="1:9" x14ac:dyDescent="0.35">
      <c r="A18" s="32">
        <v>4</v>
      </c>
      <c r="B18" s="27" t="s">
        <v>119</v>
      </c>
      <c r="C18" s="32">
        <f>COUNTIFS('atm total'!E:E,B18,'atm total'!AM:AM,"CRM")</f>
        <v>14</v>
      </c>
      <c r="D18" s="32">
        <f>SUMIFS('atm total'!N:N,'atm total'!E:E,B18,'atm total'!AM:AM,"CRM")</f>
        <v>32</v>
      </c>
      <c r="E18" s="32">
        <f>SUMIFS('atm total'!O:O,'atm total'!E:E,B18,'atm total'!AM:AM,"CRM")</f>
        <v>1489</v>
      </c>
      <c r="F18" s="32">
        <f>SUMIFS('atm total'!Q:Q,'atm total'!E:E,B18,'atm total'!AM:AM,"CRM")</f>
        <v>319260</v>
      </c>
      <c r="G18" s="35">
        <v>99.2</v>
      </c>
      <c r="H18" s="33">
        <f>100-I18</f>
        <v>99.533608970744851</v>
      </c>
      <c r="I18" s="126">
        <f>(E18/F18)*100</f>
        <v>0.46639102925515258</v>
      </c>
    </row>
    <row r="19" spans="1:9" x14ac:dyDescent="0.35">
      <c r="A19" s="32">
        <v>5</v>
      </c>
      <c r="B19" s="27" t="s">
        <v>136</v>
      </c>
      <c r="C19" s="32">
        <f>COUNTIFS('atm total'!E:E,B19,'atm total'!AM:AM,"CRM")</f>
        <v>8</v>
      </c>
      <c r="D19" s="32">
        <f>SUMIFS('atm total'!N:N,'atm total'!E:E,B19,'atm total'!AM:AM,"CRM")</f>
        <v>32</v>
      </c>
      <c r="E19" s="32">
        <f>SUMIFS('atm total'!O:O,'atm total'!E:E,B19,'atm total'!AM:AM,"CRM")</f>
        <v>6199</v>
      </c>
      <c r="F19" s="32">
        <f>SUMIFS('atm total'!Q:Q,'atm total'!E:E,B19,'atm total'!AM:AM,"CRM")</f>
        <v>195840</v>
      </c>
      <c r="G19" s="35">
        <v>99.2</v>
      </c>
      <c r="H19" s="33">
        <f>100-I19</f>
        <v>96.834660947712422</v>
      </c>
      <c r="I19" s="126">
        <f>(E19/F19)*100</f>
        <v>3.1653390522875817</v>
      </c>
    </row>
    <row r="20" spans="1:9" x14ac:dyDescent="0.35">
      <c r="A20" s="32">
        <v>6</v>
      </c>
      <c r="B20" s="27" t="s">
        <v>443</v>
      </c>
      <c r="C20" s="32">
        <f>COUNTIFS('atm total'!E:E,B20,'atm total'!AM:AM,"CRM")</f>
        <v>1</v>
      </c>
      <c r="D20" s="32">
        <f>SUMIFS('atm total'!N:N,'atm total'!E:E,B20,'atm total'!AM:AM,"CRM")</f>
        <v>1</v>
      </c>
      <c r="E20" s="32">
        <f>SUMIFS('atm total'!O:O,'atm total'!E:E,B20,'atm total'!AM:AM,"CRM")</f>
        <v>70</v>
      </c>
      <c r="F20" s="32">
        <f>SUMIFS('atm total'!Q:Q,'atm total'!E:E,B20,'atm total'!AM:AM,"CRM")</f>
        <v>24480</v>
      </c>
      <c r="G20" s="35">
        <v>99.2</v>
      </c>
      <c r="H20" s="33">
        <f>100-I20</f>
        <v>99.714052287581694</v>
      </c>
      <c r="I20" s="126">
        <f>(E20/F20)*100</f>
        <v>0.28594771241830064</v>
      </c>
    </row>
    <row r="21" spans="1:9" x14ac:dyDescent="0.35">
      <c r="A21" s="32">
        <v>7</v>
      </c>
      <c r="B21" s="27" t="s">
        <v>95</v>
      </c>
      <c r="C21" s="32">
        <f>COUNTIFS('atm total'!E:E,B21,'atm total'!AM:AM,"CRM")</f>
        <v>2</v>
      </c>
      <c r="D21" s="32">
        <f>SUMIFS('atm total'!N:N,'atm total'!E:E,B21,'atm total'!AM:AM,"CRM")</f>
        <v>9</v>
      </c>
      <c r="E21" s="32">
        <f>SUMIFS('atm total'!O:O,'atm total'!E:E,B21,'atm total'!AM:AM,"CRM")</f>
        <v>532</v>
      </c>
      <c r="F21" s="32">
        <f>SUMIFS('atm total'!Q:Q,'atm total'!E:E,B21,'atm total'!AM:AM,"CRM")</f>
        <v>48960</v>
      </c>
      <c r="G21" s="35">
        <v>99.2</v>
      </c>
      <c r="H21" s="33">
        <f t="shared" si="3"/>
        <v>98.91339869281046</v>
      </c>
      <c r="I21" s="126">
        <f t="shared" si="2"/>
        <v>1.0866013071895424</v>
      </c>
    </row>
    <row r="22" spans="1:9" x14ac:dyDescent="0.35">
      <c r="A22" s="28"/>
      <c r="B22" s="28" t="s">
        <v>33</v>
      </c>
      <c r="C22" s="29">
        <f>SUM(C15:C21)</f>
        <v>162</v>
      </c>
      <c r="D22" s="29">
        <f>SUM(D15:D21)</f>
        <v>658</v>
      </c>
      <c r="E22" s="29">
        <f>SUM(E15:E21)</f>
        <v>30752</v>
      </c>
      <c r="F22" s="29">
        <f>SUM(F15:F21)</f>
        <v>3794400</v>
      </c>
      <c r="G22" s="37">
        <v>99.2</v>
      </c>
      <c r="H22" s="38">
        <f>100-I22</f>
        <v>99.189542483660134</v>
      </c>
      <c r="I22" s="127">
        <f>(E22/F22)*100</f>
        <v>0.81045751633986929</v>
      </c>
    </row>
    <row r="25" spans="1:9" ht="21" x14ac:dyDescent="0.35">
      <c r="A25" s="34"/>
      <c r="B25" s="202" t="s">
        <v>30435</v>
      </c>
      <c r="C25" s="202"/>
      <c r="D25" s="202"/>
      <c r="E25" s="202"/>
      <c r="F25" s="202"/>
      <c r="G25" s="202"/>
      <c r="H25" s="202"/>
      <c r="I25" s="202"/>
    </row>
    <row r="27" spans="1:9" x14ac:dyDescent="0.35">
      <c r="A27" s="24" t="s">
        <v>26</v>
      </c>
      <c r="B27" s="24" t="s">
        <v>576</v>
      </c>
      <c r="C27" s="24" t="s">
        <v>573</v>
      </c>
      <c r="D27" s="24" t="s">
        <v>27</v>
      </c>
      <c r="E27" s="24" t="s">
        <v>28</v>
      </c>
      <c r="F27" s="24" t="s">
        <v>29</v>
      </c>
      <c r="G27" s="45" t="s">
        <v>30</v>
      </c>
      <c r="H27" s="46" t="s">
        <v>31</v>
      </c>
      <c r="I27" s="47" t="s">
        <v>32</v>
      </c>
    </row>
    <row r="28" spans="1:9" x14ac:dyDescent="0.35">
      <c r="A28" s="32">
        <v>1</v>
      </c>
      <c r="B28" s="27" t="s">
        <v>560</v>
      </c>
      <c r="C28" s="32">
        <f>COUNTIFS('atm total'!E:E,B28,'atm total'!AM:AM,"ATM")</f>
        <v>203</v>
      </c>
      <c r="D28" s="32">
        <f>SUMIFS('atm total'!N:N,'atm total'!E:E,B28,'atm total'!AM:AM,"ATM")</f>
        <v>174</v>
      </c>
      <c r="E28" s="32">
        <f>SUMIFS('atm total'!O:O,'atm total'!E:E,B28,'atm total'!AM:AM,"ATM")</f>
        <v>9334</v>
      </c>
      <c r="F28" s="32">
        <f>SUMIFS('atm total'!Q:Q,'atm total'!E:E,B28,'atm total'!AM:AM,"ATM")</f>
        <v>4533120</v>
      </c>
      <c r="G28" s="35">
        <v>99.75</v>
      </c>
      <c r="H28" s="33">
        <f>100-I28</f>
        <v>99.794093251447123</v>
      </c>
      <c r="I28" s="126">
        <f t="shared" ref="I28:I30" si="4">(E28/F28)*100</f>
        <v>0.20590674855287308</v>
      </c>
    </row>
    <row r="29" spans="1:9" x14ac:dyDescent="0.35">
      <c r="A29" s="32">
        <v>2</v>
      </c>
      <c r="B29" s="27" t="s">
        <v>72</v>
      </c>
      <c r="C29" s="32">
        <f>COUNTIFS('atm total'!E:E,B29,'atm total'!AM:AM,"ATM")</f>
        <v>28</v>
      </c>
      <c r="D29" s="32">
        <f>SUMIFS('atm total'!N:N,'atm total'!E:E,B29,'atm total'!AM:AM,"ATM")</f>
        <v>16</v>
      </c>
      <c r="E29" s="32">
        <f>SUMIFS('atm total'!O:O,'atm total'!E:E,B29,'atm total'!AM:AM,"ATM")</f>
        <v>665</v>
      </c>
      <c r="F29" s="32">
        <f>SUMIFS('atm total'!Q:Q,'atm total'!E:E,B29,'atm total'!AM:AM,"ATM")</f>
        <v>611100</v>
      </c>
      <c r="G29" s="35">
        <v>99.75</v>
      </c>
      <c r="H29" s="33">
        <f t="shared" ref="H29:H30" si="5">100-I29</f>
        <v>99.891179839633452</v>
      </c>
      <c r="I29" s="126">
        <f t="shared" si="4"/>
        <v>0.10882016036655212</v>
      </c>
    </row>
    <row r="30" spans="1:9" x14ac:dyDescent="0.35">
      <c r="A30" s="32">
        <v>3</v>
      </c>
      <c r="B30" s="27" t="s">
        <v>112</v>
      </c>
      <c r="C30" s="32">
        <f>COUNTIFS('atm total'!E:E,B30,'atm total'!AM:AM,"ATM")</f>
        <v>12</v>
      </c>
      <c r="D30" s="32">
        <f>SUMIFS('atm total'!N:N,'atm total'!E:E,B30,'atm total'!AM:AM,"ATM")</f>
        <v>7</v>
      </c>
      <c r="E30" s="32">
        <f>SUMIFS('atm total'!O:O,'atm total'!E:E,B30,'atm total'!AM:AM,"ATM")</f>
        <v>247</v>
      </c>
      <c r="F30" s="32">
        <f>SUMIFS('atm total'!Q:Q,'atm total'!E:E,B30,'atm total'!AM:AM,"ATM")</f>
        <v>288660</v>
      </c>
      <c r="G30" s="35">
        <v>99.75</v>
      </c>
      <c r="H30" s="33">
        <f t="shared" si="5"/>
        <v>99.914432203977</v>
      </c>
      <c r="I30" s="126">
        <f t="shared" si="4"/>
        <v>8.5567796023002837E-2</v>
      </c>
    </row>
    <row r="31" spans="1:9" x14ac:dyDescent="0.35">
      <c r="A31" s="32">
        <v>4</v>
      </c>
      <c r="B31" s="27" t="s">
        <v>119</v>
      </c>
      <c r="C31" s="32">
        <f>COUNTIFS('atm total'!E:E,B31,'atm total'!AM:AM,"ATM")</f>
        <v>37</v>
      </c>
      <c r="D31" s="32">
        <f>SUMIFS('atm total'!N:N,'atm total'!E:E,B31,'atm total'!AM:AM,"ATM")</f>
        <v>16</v>
      </c>
      <c r="E31" s="32">
        <f>SUMIFS('atm total'!O:O,'atm total'!E:E,B31,'atm total'!AM:AM,"ATM")</f>
        <v>637</v>
      </c>
      <c r="F31" s="32">
        <f>SUMIFS('atm total'!Q:Q,'atm total'!E:E,B31,'atm total'!AM:AM,"ATM")</f>
        <v>798540</v>
      </c>
      <c r="G31" s="35">
        <v>99.75</v>
      </c>
      <c r="H31" s="33">
        <f>100-I31</f>
        <v>99.920229418689104</v>
      </c>
      <c r="I31" s="126">
        <f>(E31/F31)*100</f>
        <v>7.9770581310892388E-2</v>
      </c>
    </row>
    <row r="32" spans="1:9" x14ac:dyDescent="0.35">
      <c r="A32" s="32">
        <v>5</v>
      </c>
      <c r="B32" s="27" t="s">
        <v>136</v>
      </c>
      <c r="C32" s="32">
        <f>COUNTIFS('atm total'!E:E,B32,'atm total'!AM:AM,"ATM")</f>
        <v>2</v>
      </c>
      <c r="D32" s="32">
        <f>SUMIFS('atm total'!N:N,'atm total'!E:E,B32,'atm total'!AM:AM,"ATM")</f>
        <v>0</v>
      </c>
      <c r="E32" s="32">
        <f>SUMIFS('atm total'!O:O,'atm total'!E:E,B32,'atm total'!AM:AM,"ATM")</f>
        <v>0</v>
      </c>
      <c r="F32" s="32">
        <f>SUMIFS('atm total'!Q:Q,'atm total'!E:E,B32,'atm total'!AM:AM,"ATM")</f>
        <v>48960</v>
      </c>
      <c r="G32" s="35">
        <v>99.75</v>
      </c>
      <c r="H32" s="33">
        <f>100-I32</f>
        <v>100</v>
      </c>
      <c r="I32" s="126">
        <f>(E32/F32)*100</f>
        <v>0</v>
      </c>
    </row>
    <row r="33" spans="1:10" x14ac:dyDescent="0.35">
      <c r="A33" s="32">
        <v>6</v>
      </c>
      <c r="B33" s="27" t="s">
        <v>95</v>
      </c>
      <c r="C33" s="32">
        <f>COUNTIFS('atm total'!E:E,B33,'atm total'!AM:AM,"ATM")</f>
        <v>1</v>
      </c>
      <c r="D33" s="32">
        <f>SUMIFS('atm total'!N:N,'atm total'!E:E,B33,'atm total'!AM:AM,"ATM")</f>
        <v>0</v>
      </c>
      <c r="E33" s="32">
        <f>SUMIFS('atm total'!O:O,'atm total'!E:E,B33,'atm total'!AM:AM,"ATM")</f>
        <v>0</v>
      </c>
      <c r="F33" s="32">
        <f>SUMIFS('atm total'!Q:Q,'atm total'!E:E,B33,'atm total'!AM:AM,"ATM")</f>
        <v>24480</v>
      </c>
      <c r="G33" s="35">
        <v>99.75</v>
      </c>
      <c r="H33" s="33">
        <f t="shared" ref="H33" si="6">100-I33</f>
        <v>100</v>
      </c>
      <c r="I33" s="126">
        <f t="shared" ref="I33" si="7">(E33/F33)*100</f>
        <v>0</v>
      </c>
    </row>
    <row r="34" spans="1:10" x14ac:dyDescent="0.35">
      <c r="A34" s="28"/>
      <c r="B34" s="28" t="s">
        <v>33</v>
      </c>
      <c r="C34" s="29">
        <f>SUM(C28:C33)</f>
        <v>283</v>
      </c>
      <c r="D34" s="29">
        <f>SUM(D28:D33)</f>
        <v>213</v>
      </c>
      <c r="E34" s="29">
        <f>SUM(E28:E33)</f>
        <v>10883</v>
      </c>
      <c r="F34" s="29">
        <f>SUM(F28:F33)</f>
        <v>6304860</v>
      </c>
      <c r="G34" s="37">
        <v>99.75</v>
      </c>
      <c r="H34" s="38">
        <f>100-I34</f>
        <v>99.827387126756179</v>
      </c>
      <c r="I34" s="127">
        <f>(E34/F34)*100</f>
        <v>0.17261287324381508</v>
      </c>
    </row>
    <row r="37" spans="1:10" ht="21" x14ac:dyDescent="0.35">
      <c r="A37" s="43" t="s">
        <v>574</v>
      </c>
      <c r="B37" s="206" t="s">
        <v>30221</v>
      </c>
      <c r="C37" s="206"/>
      <c r="D37" s="206"/>
      <c r="E37" s="206"/>
      <c r="F37" s="206"/>
      <c r="G37" s="206"/>
      <c r="H37" s="206"/>
      <c r="I37" s="206"/>
    </row>
    <row r="39" spans="1:10" x14ac:dyDescent="0.35">
      <c r="A39" s="24" t="s">
        <v>26</v>
      </c>
      <c r="B39" s="24" t="s">
        <v>577</v>
      </c>
      <c r="C39" s="24" t="s">
        <v>573</v>
      </c>
      <c r="D39" s="24" t="s">
        <v>27</v>
      </c>
      <c r="E39" s="24" t="s">
        <v>28</v>
      </c>
      <c r="F39" s="24" t="s">
        <v>29</v>
      </c>
      <c r="G39" s="45" t="s">
        <v>30</v>
      </c>
      <c r="H39" s="46" t="s">
        <v>31</v>
      </c>
      <c r="I39" s="47" t="s">
        <v>32</v>
      </c>
      <c r="J39" s="46" t="s">
        <v>1515</v>
      </c>
    </row>
    <row r="40" spans="1:10" x14ac:dyDescent="0.35">
      <c r="A40" s="49">
        <v>1</v>
      </c>
      <c r="B40" s="50" t="s">
        <v>569</v>
      </c>
      <c r="C40" s="49">
        <f>COUNTIFS('atm total'!AH:AH,B40,'atm total'!K:K,"Sulampua 1")</f>
        <v>3</v>
      </c>
      <c r="D40" s="49">
        <f>SUMIFS('atm total'!N:N,'atm total'!AH:AH,B40,'atm total'!K:K,"Sulampua 1")</f>
        <v>34</v>
      </c>
      <c r="E40" s="49">
        <f>SUMIFS('atm total'!O:O,'atm total'!AH:AH,B40,'atm total'!K:K,"Sulampua 1")</f>
        <v>1492</v>
      </c>
      <c r="F40" s="49">
        <f>SUMIFS('atm total'!Q:Q,'atm total'!AH:AH,B40,'atm total'!K:K,"Sulampua 1")</f>
        <v>73440</v>
      </c>
      <c r="G40" s="51">
        <v>99.2</v>
      </c>
      <c r="H40" s="52">
        <f>100-I40</f>
        <v>97.968409586056652</v>
      </c>
      <c r="I40" s="36">
        <f t="shared" ref="I40:I44" si="8">(E40/F40)*100</f>
        <v>2.0315904139433552</v>
      </c>
    </row>
    <row r="41" spans="1:10" x14ac:dyDescent="0.35">
      <c r="A41" s="49">
        <v>2</v>
      </c>
      <c r="B41" s="50" t="s">
        <v>570</v>
      </c>
      <c r="C41" s="49">
        <f>COUNTIFS('atm total'!AH:AH,B41,'atm total'!K:K,"Sulampua 1")</f>
        <v>6</v>
      </c>
      <c r="D41" s="49">
        <f>SUMIFS('atm total'!N:N,'atm total'!AH:AH,B41,'atm total'!K:K,"Sulampua 1")</f>
        <v>14</v>
      </c>
      <c r="E41" s="49">
        <f>SUMIFS('atm total'!O:O,'atm total'!AH:AH,B41,'atm total'!K:K,"Sulampua 1")</f>
        <v>737</v>
      </c>
      <c r="F41" s="49">
        <f>SUMIFS('atm total'!Q:Q,'atm total'!AH:AH,B41,'atm total'!K:K,"Sulampua 1")</f>
        <v>93030</v>
      </c>
      <c r="G41" s="51">
        <v>99.2</v>
      </c>
      <c r="H41" s="52">
        <f t="shared" ref="H41:H44" si="9">100-I41</f>
        <v>99.20778243577341</v>
      </c>
      <c r="I41" s="36">
        <f t="shared" si="8"/>
        <v>0.79221756422659351</v>
      </c>
    </row>
    <row r="42" spans="1:10" x14ac:dyDescent="0.35">
      <c r="A42" s="49">
        <v>3</v>
      </c>
      <c r="B42" s="50" t="s">
        <v>575</v>
      </c>
      <c r="C42" s="49">
        <f>COUNTIFS('atm total'!AH:AH,B42,'atm total'!K:K,"Sulampua 1")</f>
        <v>16</v>
      </c>
      <c r="D42" s="49">
        <f>SUMIFS('atm total'!N:N,'atm total'!AH:AH,B42,'atm total'!K:K,"Sulampua 1")</f>
        <v>130</v>
      </c>
      <c r="E42" s="49">
        <f>SUMIFS('atm total'!O:O,'atm total'!AH:AH,B42,'atm total'!K:K,"Sulampua 1")</f>
        <v>4368</v>
      </c>
      <c r="F42" s="49">
        <f>SUMIFS('atm total'!Q:Q,'atm total'!AH:AH,B42,'atm total'!K:K,"Sulampua 1")</f>
        <v>391680</v>
      </c>
      <c r="G42" s="51">
        <v>99.2</v>
      </c>
      <c r="H42" s="53">
        <f t="shared" ref="H42" si="10">100-I42</f>
        <v>98.884803921568633</v>
      </c>
      <c r="I42" s="36">
        <f t="shared" ref="I42" si="11">(E42/F42)*100</f>
        <v>1.1151960784313726</v>
      </c>
    </row>
    <row r="43" spans="1:10" x14ac:dyDescent="0.35">
      <c r="A43" s="49">
        <v>4</v>
      </c>
      <c r="B43" s="50" t="s">
        <v>571</v>
      </c>
      <c r="C43" s="49">
        <f>COUNTIFS('atm total'!AH:AH,B43,'atm total'!K:K,"Sulampua 1")</f>
        <v>17</v>
      </c>
      <c r="D43" s="49">
        <f>SUMIFS('atm total'!N:N,'atm total'!AH:AH,B43,'atm total'!K:K,"Sulampua 1")</f>
        <v>80</v>
      </c>
      <c r="E43" s="49">
        <f>SUMIFS('atm total'!O:O,'atm total'!AH:AH,B43,'atm total'!K:K,"Sulampua 1")</f>
        <v>5017</v>
      </c>
      <c r="F43" s="49">
        <f>SUMIFS('atm total'!Q:Q,'atm total'!AH:AH,B43,'atm total'!K:K,"Sulampua 1")</f>
        <v>324240</v>
      </c>
      <c r="G43" s="51">
        <v>99.2</v>
      </c>
      <c r="H43" s="52">
        <f t="shared" si="9"/>
        <v>98.452689365901804</v>
      </c>
      <c r="I43" s="36">
        <f t="shared" si="8"/>
        <v>1.5473106340981988</v>
      </c>
      <c r="J43">
        <v>98.47</v>
      </c>
    </row>
    <row r="44" spans="1:10" x14ac:dyDescent="0.35">
      <c r="A44" s="49">
        <v>5</v>
      </c>
      <c r="B44" s="50" t="s">
        <v>572</v>
      </c>
      <c r="C44" s="49">
        <f>COUNTIFS('atm total'!AH:AH,B44,'atm total'!K:K,"Sulampua 1")</f>
        <v>39</v>
      </c>
      <c r="D44" s="49">
        <f>SUMIFS('atm total'!N:N,'atm total'!AH:AH,B44,'atm total'!K:K,"Sulampua 1")</f>
        <v>60</v>
      </c>
      <c r="E44" s="49">
        <f>SUMIFS('atm total'!O:O,'atm total'!AH:AH,B44,'atm total'!K:K,"Sulampua 1")</f>
        <v>3873</v>
      </c>
      <c r="F44" s="49">
        <f>SUMIFS('atm total'!Q:Q,'atm total'!AH:AH,B44,'atm total'!K:K,"Sulampua 1")</f>
        <v>787440</v>
      </c>
      <c r="G44" s="51">
        <v>99.2</v>
      </c>
      <c r="H44" s="52">
        <f t="shared" si="9"/>
        <v>99.508153002133497</v>
      </c>
      <c r="I44" s="36">
        <f t="shared" si="8"/>
        <v>0.49184699786650415</v>
      </c>
    </row>
    <row r="45" spans="1:10" x14ac:dyDescent="0.35">
      <c r="A45" s="28"/>
      <c r="B45" s="28" t="s">
        <v>33</v>
      </c>
      <c r="C45" s="29">
        <f>SUM(C40:C44)</f>
        <v>81</v>
      </c>
      <c r="D45" s="29">
        <f>SUM(D40:D44)</f>
        <v>318</v>
      </c>
      <c r="E45" s="29">
        <f>SUM(E40:E44)</f>
        <v>15487</v>
      </c>
      <c r="F45" s="29">
        <f>SUM(F40:F44)</f>
        <v>1669830</v>
      </c>
      <c r="G45" s="37">
        <v>99.2</v>
      </c>
      <c r="H45" s="38">
        <f>100-I45</f>
        <v>99.072540318475532</v>
      </c>
      <c r="I45" s="39">
        <f>(E45/F45)*100</f>
        <v>0.92745968152446667</v>
      </c>
    </row>
    <row r="49" spans="1:9" ht="21" x14ac:dyDescent="0.35">
      <c r="A49" s="43" t="s">
        <v>574</v>
      </c>
      <c r="B49" s="206" t="s">
        <v>30222</v>
      </c>
      <c r="C49" s="206"/>
      <c r="D49" s="206"/>
      <c r="E49" s="206"/>
      <c r="F49" s="206"/>
      <c r="G49" s="206"/>
      <c r="H49" s="206"/>
      <c r="I49" s="206"/>
    </row>
    <row r="51" spans="1:9" x14ac:dyDescent="0.35">
      <c r="A51" s="24" t="s">
        <v>26</v>
      </c>
      <c r="B51" s="24" t="s">
        <v>576</v>
      </c>
      <c r="C51" s="24" t="s">
        <v>573</v>
      </c>
      <c r="D51" s="24" t="s">
        <v>27</v>
      </c>
      <c r="E51" s="24" t="s">
        <v>28</v>
      </c>
      <c r="F51" s="24" t="s">
        <v>29</v>
      </c>
      <c r="G51" s="45" t="s">
        <v>30</v>
      </c>
      <c r="H51" s="46" t="s">
        <v>31</v>
      </c>
      <c r="I51" s="47" t="s">
        <v>32</v>
      </c>
    </row>
    <row r="52" spans="1:9" x14ac:dyDescent="0.35">
      <c r="A52" s="49">
        <v>1</v>
      </c>
      <c r="B52" s="50" t="s">
        <v>559</v>
      </c>
      <c r="C52" s="49">
        <f>COUNTIFS('atm total'!E:E,B52,'atm total'!AM:AM,"CRM")</f>
        <v>37</v>
      </c>
      <c r="D52" s="49">
        <f>SUMIFS('atm total'!N:N,'atm total'!E:E,B52,'atm total'!AM:AM,"CRM")</f>
        <v>58</v>
      </c>
      <c r="E52" s="49">
        <f>SUMIFS('atm total'!O:O,'atm total'!E:E,B52,'atm total'!AM:AM,"CRM")</f>
        <v>3991</v>
      </c>
      <c r="F52" s="49">
        <f>SUMIFS('atm total'!Q:Q,'atm total'!E:E,B52,'atm total'!AM:AM,"CRM")</f>
        <v>742770</v>
      </c>
      <c r="G52" s="51">
        <v>99.2</v>
      </c>
      <c r="H52" s="52">
        <f>100-I52</f>
        <v>99.462686969048292</v>
      </c>
      <c r="I52" s="54">
        <f t="shared" ref="I52" si="12">(E52/F52)*100</f>
        <v>0.53731303095170779</v>
      </c>
    </row>
    <row r="53" spans="1:9" x14ac:dyDescent="0.35">
      <c r="A53" s="49">
        <v>2</v>
      </c>
      <c r="B53" s="50" t="s">
        <v>132</v>
      </c>
      <c r="C53" s="49">
        <f>COUNTIFS('atm total'!E:E,B53,'atm total'!AM:AM,"CRM")</f>
        <v>7</v>
      </c>
      <c r="D53" s="49">
        <f>SUMIFS('atm total'!N:N,'atm total'!E:E,B53,'atm total'!AM:AM,"CRM")</f>
        <v>19</v>
      </c>
      <c r="E53" s="49">
        <f>SUMIFS('atm total'!O:O,'atm total'!E:E,B53,'atm total'!AM:AM,"CRM")</f>
        <v>2220</v>
      </c>
      <c r="F53" s="49">
        <f>SUMIFS('atm total'!Q:Q,'atm total'!E:E,B53,'atm total'!AM:AM,"CRM")</f>
        <v>92820</v>
      </c>
      <c r="G53" s="51">
        <v>99.2</v>
      </c>
      <c r="H53" s="52">
        <f>100-I53</f>
        <v>97.608274078862308</v>
      </c>
      <c r="I53" s="54">
        <f t="shared" ref="I53:I54" si="13">(E53/F53)*100</f>
        <v>2.3917259211376858</v>
      </c>
    </row>
    <row r="54" spans="1:9" x14ac:dyDescent="0.35">
      <c r="A54" s="49">
        <v>3</v>
      </c>
      <c r="B54" s="50" t="s">
        <v>149</v>
      </c>
      <c r="C54" s="49">
        <f>COUNTIFS('atm total'!E:E,B54,'atm total'!AM:AM,"CRM")</f>
        <v>2</v>
      </c>
      <c r="D54" s="49">
        <f>SUMIFS('atm total'!N:N,'atm total'!E:E,B54,'atm total'!AM:AM,"CRM")</f>
        <v>3</v>
      </c>
      <c r="E54" s="49">
        <f>SUMIFS('atm total'!O:O,'atm total'!E:E,B54,'atm total'!AM:AM,"CRM")</f>
        <v>356</v>
      </c>
      <c r="F54" s="49">
        <f>SUMIFS('atm total'!Q:Q,'atm total'!E:E,B54,'atm total'!AM:AM,"CRM")</f>
        <v>48960</v>
      </c>
      <c r="G54" s="51">
        <v>99.2</v>
      </c>
      <c r="H54" s="52">
        <f t="shared" ref="H54" si="14">100-I54</f>
        <v>99.272875816993462</v>
      </c>
      <c r="I54" s="54">
        <f t="shared" si="13"/>
        <v>0.72712418300653592</v>
      </c>
    </row>
    <row r="55" spans="1:9" x14ac:dyDescent="0.35">
      <c r="A55" s="49">
        <v>4</v>
      </c>
      <c r="B55" s="50" t="s">
        <v>88</v>
      </c>
      <c r="C55" s="49">
        <f>COUNTIFS('atm total'!E:E,B55,'atm total'!AM:AM,"CRM")</f>
        <v>14</v>
      </c>
      <c r="D55" s="49">
        <f>SUMIFS('atm total'!N:N,'atm total'!E:E,B55,'atm total'!AM:AM,"CRM")</f>
        <v>99</v>
      </c>
      <c r="E55" s="49">
        <f>SUMIFS('atm total'!O:O,'atm total'!E:E,B55,'atm total'!AM:AM,"CRM")</f>
        <v>4845</v>
      </c>
      <c r="F55" s="49">
        <f>SUMIFS('atm total'!Q:Q,'atm total'!E:E,B55,'atm total'!AM:AM,"CRM")</f>
        <v>326400</v>
      </c>
      <c r="G55" s="51">
        <v>99.2</v>
      </c>
      <c r="H55" s="52">
        <f t="shared" ref="H55:H58" si="15">100-I55</f>
        <v>98.515625</v>
      </c>
      <c r="I55" s="54">
        <f t="shared" ref="I55:I58" si="16">(E55/F55)*100</f>
        <v>1.484375</v>
      </c>
    </row>
    <row r="56" spans="1:9" x14ac:dyDescent="0.35">
      <c r="A56" s="49">
        <v>5</v>
      </c>
      <c r="B56" s="50" t="s">
        <v>203</v>
      </c>
      <c r="C56" s="49">
        <f>COUNTIFS('atm total'!E:E,B56,'atm total'!AM:AM,"CRM")</f>
        <v>4</v>
      </c>
      <c r="D56" s="49">
        <f>SUMIFS('atm total'!N:N,'atm total'!E:E,B56,'atm total'!AM:AM,"CRM")</f>
        <v>45</v>
      </c>
      <c r="E56" s="49">
        <f>SUMIFS('atm total'!O:O,'atm total'!E:E,B56,'atm total'!AM:AM,"CRM")</f>
        <v>1934</v>
      </c>
      <c r="F56" s="49">
        <f>SUMIFS('atm total'!Q:Q,'atm total'!E:E,B56,'atm total'!AM:AM,"CRM")</f>
        <v>87720</v>
      </c>
      <c r="G56" s="51">
        <v>99.2</v>
      </c>
      <c r="H56" s="52">
        <f t="shared" si="15"/>
        <v>97.795257637938903</v>
      </c>
      <c r="I56" s="54">
        <f t="shared" si="16"/>
        <v>2.2047423620611033</v>
      </c>
    </row>
    <row r="57" spans="1:9" x14ac:dyDescent="0.35">
      <c r="A57" s="49">
        <v>6</v>
      </c>
      <c r="B57" s="50" t="s">
        <v>116</v>
      </c>
      <c r="C57" s="49">
        <f>COUNTIFS('atm total'!E:E,B57,'atm total'!AM:AM,"CRM")</f>
        <v>15</v>
      </c>
      <c r="D57" s="49">
        <f>SUMIFS('atm total'!N:N,'atm total'!E:E,B57,'atm total'!AM:AM,"CRM")</f>
        <v>92</v>
      </c>
      <c r="E57" s="49">
        <f>SUMIFS('atm total'!O:O,'atm total'!E:E,B57,'atm total'!AM:AM,"CRM")</f>
        <v>2045</v>
      </c>
      <c r="F57" s="49">
        <f>SUMIFS('atm total'!Q:Q,'atm total'!E:E,B57,'atm total'!AM:AM,"CRM")</f>
        <v>322200</v>
      </c>
      <c r="G57" s="51">
        <v>99.2</v>
      </c>
      <c r="H57" s="52">
        <f t="shared" si="15"/>
        <v>99.365301055245183</v>
      </c>
      <c r="I57" s="54">
        <f t="shared" si="16"/>
        <v>0.6346989447548107</v>
      </c>
    </row>
    <row r="58" spans="1:9" x14ac:dyDescent="0.35">
      <c r="A58" s="28"/>
      <c r="B58" s="28" t="s">
        <v>33</v>
      </c>
      <c r="C58" s="29">
        <f>SUM(C52:C57)</f>
        <v>79</v>
      </c>
      <c r="D58" s="29">
        <f>SUM(D52:D57)</f>
        <v>316</v>
      </c>
      <c r="E58" s="29">
        <f>SUM(E52:E57)</f>
        <v>15391</v>
      </c>
      <c r="F58" s="29">
        <f>SUM(F52:F57)</f>
        <v>1620870</v>
      </c>
      <c r="G58" s="37">
        <v>99.2</v>
      </c>
      <c r="H58" s="38">
        <f t="shared" si="15"/>
        <v>99.050448216081492</v>
      </c>
      <c r="I58" s="39">
        <f t="shared" si="16"/>
        <v>0.94955178391851291</v>
      </c>
    </row>
    <row r="61" spans="1:9" ht="21" x14ac:dyDescent="0.35">
      <c r="A61" s="43" t="s">
        <v>574</v>
      </c>
      <c r="B61" s="206" t="s">
        <v>30223</v>
      </c>
      <c r="C61" s="206"/>
      <c r="D61" s="206"/>
      <c r="E61" s="206"/>
      <c r="F61" s="206"/>
      <c r="G61" s="206"/>
      <c r="H61" s="206"/>
      <c r="I61" s="206"/>
    </row>
    <row r="63" spans="1:9" x14ac:dyDescent="0.35">
      <c r="A63" s="24" t="s">
        <v>26</v>
      </c>
      <c r="B63" s="24" t="s">
        <v>576</v>
      </c>
      <c r="C63" s="24" t="s">
        <v>573</v>
      </c>
      <c r="D63" s="24" t="s">
        <v>27</v>
      </c>
      <c r="E63" s="24" t="s">
        <v>28</v>
      </c>
      <c r="F63" s="24" t="s">
        <v>29</v>
      </c>
      <c r="G63" s="45" t="s">
        <v>30</v>
      </c>
      <c r="H63" s="46" t="s">
        <v>31</v>
      </c>
      <c r="I63" s="47" t="s">
        <v>32</v>
      </c>
    </row>
    <row r="64" spans="1:9" x14ac:dyDescent="0.35">
      <c r="A64" s="49">
        <v>1</v>
      </c>
      <c r="B64" s="50" t="s">
        <v>559</v>
      </c>
      <c r="C64" s="49">
        <f>COUNTIFS('atm total'!E:E,B64,'atm total'!AM:AM,"ATM")</f>
        <v>27</v>
      </c>
      <c r="D64" s="49">
        <f>SUMIFS('atm total'!N:N,'atm total'!E:E,B64,'atm total'!AM:AM,"ATM")</f>
        <v>13</v>
      </c>
      <c r="E64" s="49">
        <f>SUMIFS('atm total'!O:O,'atm total'!E:E,B64,'atm total'!AM:AM,"ATM")</f>
        <v>1102</v>
      </c>
      <c r="F64" s="49">
        <f>SUMIFS('atm total'!Q:Q,'atm total'!E:E,B64,'atm total'!AM:AM,"ATM")</f>
        <v>576300</v>
      </c>
      <c r="G64" s="51">
        <v>99.75</v>
      </c>
      <c r="H64" s="52">
        <f>100-I64</f>
        <v>99.808780149227829</v>
      </c>
      <c r="I64" s="54">
        <f t="shared" ref="I64" si="17">(E64/F64)*100</f>
        <v>0.19121985077216727</v>
      </c>
    </row>
    <row r="65" spans="1:9" x14ac:dyDescent="0.35">
      <c r="A65" s="49">
        <v>2</v>
      </c>
      <c r="B65" s="50" t="s">
        <v>132</v>
      </c>
      <c r="C65" s="49">
        <f>COUNTIFS('atm total'!E:E,B65,'atm total'!AM:AM,"ATM")</f>
        <v>5</v>
      </c>
      <c r="D65" s="49">
        <f>SUMIFS('atm total'!N:N,'atm total'!E:E,B65,'atm total'!AM:AM,"ATM")</f>
        <v>0</v>
      </c>
      <c r="E65" s="49">
        <f>SUMIFS('atm total'!O:O,'atm total'!E:E,B65,'atm total'!AM:AM,"ATM")</f>
        <v>0</v>
      </c>
      <c r="F65" s="49">
        <f>SUMIFS('atm total'!Q:Q,'atm total'!E:E,B65,'atm total'!AM:AM,"ATM")</f>
        <v>84660</v>
      </c>
      <c r="G65" s="51">
        <v>99.75</v>
      </c>
      <c r="H65" s="52">
        <f t="shared" ref="H65:H69" si="18">100-I65</f>
        <v>100</v>
      </c>
      <c r="I65" s="54">
        <f t="shared" ref="I65:I69" si="19">(E65/F65)*100</f>
        <v>0</v>
      </c>
    </row>
    <row r="66" spans="1:9" x14ac:dyDescent="0.35">
      <c r="A66" s="49">
        <v>3</v>
      </c>
      <c r="B66" s="50" t="s">
        <v>149</v>
      </c>
      <c r="C66" s="49">
        <f>COUNTIFS('atm total'!E:E,B66,'atm total'!AM:AM,"ATM")</f>
        <v>3</v>
      </c>
      <c r="D66" s="49">
        <f>SUMIFS('atm total'!N:N,'atm total'!E:E,B66,'atm total'!AM:AM,"ATM")</f>
        <v>0</v>
      </c>
      <c r="E66" s="49">
        <f>SUMIFS('atm total'!O:O,'atm total'!E:E,B66,'atm total'!AM:AM,"ATM")</f>
        <v>0</v>
      </c>
      <c r="F66" s="49">
        <f>SUMIFS('atm total'!Q:Q,'atm total'!E:E,B66,'atm total'!AM:AM,"ATM")</f>
        <v>73440</v>
      </c>
      <c r="G66" s="51">
        <v>99.75</v>
      </c>
      <c r="H66" s="52">
        <f t="shared" si="18"/>
        <v>100</v>
      </c>
      <c r="I66" s="54">
        <f t="shared" si="19"/>
        <v>0</v>
      </c>
    </row>
    <row r="67" spans="1:9" x14ac:dyDescent="0.35">
      <c r="A67" s="49">
        <v>4</v>
      </c>
      <c r="B67" s="50" t="s">
        <v>88</v>
      </c>
      <c r="C67" s="49">
        <f>COUNTIFS('atm total'!E:E,B67,'atm total'!AM:AM,"ATM")</f>
        <v>15</v>
      </c>
      <c r="D67" s="49">
        <f>SUMIFS('atm total'!N:N,'atm total'!E:E,B67,'atm total'!AM:AM,"ATM")</f>
        <v>0</v>
      </c>
      <c r="E67" s="49">
        <f>SUMIFS('atm total'!O:O,'atm total'!E:E,B67,'atm total'!AM:AM,"ATM")</f>
        <v>0</v>
      </c>
      <c r="F67" s="49">
        <f>SUMIFS('atm total'!Q:Q,'atm total'!E:E,B67,'atm total'!AM:AM,"ATM")</f>
        <v>302940</v>
      </c>
      <c r="G67" s="51">
        <v>99.75</v>
      </c>
      <c r="H67" s="52">
        <f t="shared" si="18"/>
        <v>100</v>
      </c>
      <c r="I67" s="54">
        <f t="shared" si="19"/>
        <v>0</v>
      </c>
    </row>
    <row r="68" spans="1:9" x14ac:dyDescent="0.35">
      <c r="A68" s="49">
        <v>5</v>
      </c>
      <c r="B68" s="50" t="s">
        <v>203</v>
      </c>
      <c r="C68" s="49">
        <f>COUNTIFS('atm total'!E:E,B68,'atm total'!AM:AM,"ATM")</f>
        <v>7</v>
      </c>
      <c r="D68" s="49">
        <f>SUMIFS('atm total'!N:N,'atm total'!E:E,B68,'atm total'!AM:AM,"ATM")</f>
        <v>2</v>
      </c>
      <c r="E68" s="49">
        <f>SUMIFS('atm total'!O:O,'atm total'!E:E,B68,'atm total'!AM:AM,"ATM")</f>
        <v>73</v>
      </c>
      <c r="F68" s="49">
        <f>SUMIFS('atm total'!Q:Q,'atm total'!E:E,B68,'atm total'!AM:AM,"ATM")</f>
        <v>162180</v>
      </c>
      <c r="G68" s="51">
        <v>99.75</v>
      </c>
      <c r="H68" s="52">
        <f t="shared" si="18"/>
        <v>99.954988284622019</v>
      </c>
      <c r="I68" s="54">
        <f t="shared" si="19"/>
        <v>4.5011715377975089E-2</v>
      </c>
    </row>
    <row r="69" spans="1:9" x14ac:dyDescent="0.35">
      <c r="A69" s="49">
        <v>6</v>
      </c>
      <c r="B69" s="50" t="s">
        <v>116</v>
      </c>
      <c r="C69" s="49">
        <f>COUNTIFS('atm total'!E:E,B69,'atm total'!AM:AM,"ATM")</f>
        <v>10</v>
      </c>
      <c r="D69" s="49">
        <f>SUMIFS('atm total'!N:N,'atm total'!E:E,B69,'atm total'!AM:AM,"ATM")</f>
        <v>3</v>
      </c>
      <c r="E69" s="49">
        <f>SUMIFS('atm total'!O:O,'atm total'!E:E,B69,'atm total'!AM:AM,"ATM")</f>
        <v>167</v>
      </c>
      <c r="F69" s="49">
        <f>SUMIFS('atm total'!Q:Q,'atm total'!E:E,B69,'atm total'!AM:AM,"ATM")</f>
        <v>191760</v>
      </c>
      <c r="G69" s="51">
        <v>99.75</v>
      </c>
      <c r="H69" s="52">
        <f t="shared" si="18"/>
        <v>99.912911973299956</v>
      </c>
      <c r="I69" s="54">
        <f t="shared" si="19"/>
        <v>8.7088026700041718E-2</v>
      </c>
    </row>
    <row r="70" spans="1:9" x14ac:dyDescent="0.35">
      <c r="A70" s="28"/>
      <c r="B70" s="28" t="s">
        <v>33</v>
      </c>
      <c r="C70" s="29">
        <f>SUM(C64:C69)</f>
        <v>67</v>
      </c>
      <c r="D70" s="29">
        <f>SUM(D64:D69)</f>
        <v>18</v>
      </c>
      <c r="E70" s="29">
        <f>SUM(E64:E69)</f>
        <v>1342</v>
      </c>
      <c r="F70" s="29">
        <f>SUM(F64:F69)</f>
        <v>1391280</v>
      </c>
      <c r="G70" s="29">
        <v>99.75</v>
      </c>
      <c r="H70" s="30">
        <f>100-I70</f>
        <v>99.903542061986087</v>
      </c>
      <c r="I70" s="30">
        <f>(E70/F70)*100</f>
        <v>9.6457938013915237E-2</v>
      </c>
    </row>
    <row r="74" spans="1:9" ht="21" x14ac:dyDescent="0.35">
      <c r="A74" s="44" t="s">
        <v>574</v>
      </c>
      <c r="B74" s="205" t="s">
        <v>30224</v>
      </c>
      <c r="C74" s="205"/>
      <c r="D74" s="205"/>
      <c r="E74" s="205"/>
      <c r="F74" s="205"/>
      <c r="G74" s="205"/>
      <c r="H74" s="205"/>
      <c r="I74" s="205"/>
    </row>
    <row r="76" spans="1:9" x14ac:dyDescent="0.35">
      <c r="A76" s="24" t="s">
        <v>26</v>
      </c>
      <c r="B76" s="24" t="s">
        <v>577</v>
      </c>
      <c r="C76" s="24" t="s">
        <v>573</v>
      </c>
      <c r="D76" s="24" t="s">
        <v>27</v>
      </c>
      <c r="E76" s="24" t="s">
        <v>28</v>
      </c>
      <c r="F76" s="24" t="s">
        <v>29</v>
      </c>
      <c r="G76" s="45" t="s">
        <v>30</v>
      </c>
      <c r="H76" s="46" t="s">
        <v>31</v>
      </c>
      <c r="I76" s="47" t="s">
        <v>32</v>
      </c>
    </row>
    <row r="77" spans="1:9" x14ac:dyDescent="0.35">
      <c r="A77" s="55">
        <v>1</v>
      </c>
      <c r="B77" s="56" t="s">
        <v>569</v>
      </c>
      <c r="C77" s="55">
        <f>COUNTIFS('atm total'!AH:AH,B77,'atm total'!K:K,"Sulampua 2")</f>
        <v>9</v>
      </c>
      <c r="D77" s="55">
        <f>SUMIFS('atm total'!N:N,'atm total'!AH:AH,B77,'atm total'!K:K,"Sulampua 2")</f>
        <v>76</v>
      </c>
      <c r="E77" s="55">
        <f>SUMIFS('atm total'!O:O,'atm total'!AH:AH,B77,'atm total'!K:K,"Sulampua 2")</f>
        <v>2651</v>
      </c>
      <c r="F77" s="55">
        <f>SUMIFS('atm total'!Q:Q,'atm total'!AH:AH,B77,'atm total'!K:K,"Sulampua 2")</f>
        <v>220320</v>
      </c>
      <c r="G77" s="57">
        <v>99.2</v>
      </c>
      <c r="H77" s="58">
        <f>100-I77</f>
        <v>98.796750181554103</v>
      </c>
      <c r="I77" s="59">
        <f t="shared" ref="I77:I81" si="20">(E77/F77)*100</f>
        <v>1.2032498184458968</v>
      </c>
    </row>
    <row r="78" spans="1:9" x14ac:dyDescent="0.35">
      <c r="A78" s="55">
        <v>2</v>
      </c>
      <c r="B78" s="56" t="s">
        <v>570</v>
      </c>
      <c r="C78" s="55">
        <f>COUNTIFS('atm total'!AH:AH,B78,'atm total'!K:K,"Sulampua 2")</f>
        <v>2</v>
      </c>
      <c r="D78" s="55">
        <f>SUMIFS('atm total'!N:N,'atm total'!AH:AH,B78,'atm total'!K:K,"Sulampua 2")</f>
        <v>7</v>
      </c>
      <c r="E78" s="55">
        <f>SUMIFS('atm total'!O:O,'atm total'!AH:AH,B78,'atm total'!K:K,"Sulampua 2")</f>
        <v>497</v>
      </c>
      <c r="F78" s="55">
        <f>SUMIFS('atm total'!Q:Q,'atm total'!AH:AH,B78,'atm total'!K:K,"Sulampua 2")</f>
        <v>39780</v>
      </c>
      <c r="G78" s="57">
        <v>99.2</v>
      </c>
      <c r="H78" s="58">
        <f t="shared" ref="H78:H81" si="21">100-I78</f>
        <v>98.75062845651081</v>
      </c>
      <c r="I78" s="59">
        <f t="shared" si="20"/>
        <v>1.2493715434891906</v>
      </c>
    </row>
    <row r="79" spans="1:9" x14ac:dyDescent="0.35">
      <c r="A79" s="55">
        <v>3</v>
      </c>
      <c r="B79" s="56" t="s">
        <v>575</v>
      </c>
      <c r="C79" s="55">
        <f>COUNTIFS('atm total'!AH:AH,B79,'atm total'!K:K,"Sulampua 2")</f>
        <v>10</v>
      </c>
      <c r="D79" s="55">
        <f>SUMIFS('atm total'!N:N,'atm total'!AH:AH,B79,'atm total'!K:K,"Sulampua 2")</f>
        <v>56</v>
      </c>
      <c r="E79" s="55">
        <f>SUMIFS('atm total'!O:O,'atm total'!AH:AH,B79,'atm total'!K:K,"Sulampua 2")</f>
        <v>2661</v>
      </c>
      <c r="F79" s="55">
        <f>SUMIFS('atm total'!Q:Q,'atm total'!AH:AH,B79,'atm total'!K:K,"Sulampua 2")</f>
        <v>229500</v>
      </c>
      <c r="G79" s="57">
        <v>99.2</v>
      </c>
      <c r="H79" s="60">
        <f t="shared" si="21"/>
        <v>98.840522875816987</v>
      </c>
      <c r="I79" s="59">
        <f t="shared" si="20"/>
        <v>1.1594771241830064</v>
      </c>
    </row>
    <row r="80" spans="1:9" x14ac:dyDescent="0.35">
      <c r="A80" s="55">
        <v>4</v>
      </c>
      <c r="B80" s="56" t="s">
        <v>571</v>
      </c>
      <c r="C80" s="55">
        <f>COUNTIFS('atm total'!AH:AH,B80,'atm total'!K:K,"Sulampua 2")</f>
        <v>36</v>
      </c>
      <c r="D80" s="55">
        <f>SUMIFS('atm total'!N:N,'atm total'!AH:AH,B80,'atm total'!K:K,"Sulampua 2")</f>
        <v>144</v>
      </c>
      <c r="E80" s="55">
        <f>SUMIFS('atm total'!O:O,'atm total'!AH:AH,B80,'atm total'!K:K,"Sulampua 2")</f>
        <v>11229</v>
      </c>
      <c r="F80" s="55">
        <f>SUMIFS('atm total'!Q:Q,'atm total'!AH:AH,B80,'atm total'!K:K,"Sulampua 2")</f>
        <v>768960</v>
      </c>
      <c r="G80" s="57">
        <v>99.2</v>
      </c>
      <c r="H80" s="58">
        <f t="shared" si="21"/>
        <v>98.539715980024965</v>
      </c>
      <c r="I80" s="59">
        <f t="shared" si="20"/>
        <v>1.4602840199750313</v>
      </c>
    </row>
    <row r="81" spans="1:9" x14ac:dyDescent="0.35">
      <c r="A81" s="55">
        <v>5</v>
      </c>
      <c r="B81" s="56" t="s">
        <v>572</v>
      </c>
      <c r="C81" s="55">
        <f>COUNTIFS('atm total'!AH:AH,B81,'atm total'!K:K,"Sulampua 2")</f>
        <v>41</v>
      </c>
      <c r="D81" s="55">
        <f>SUMIFS('atm total'!N:N,'atm total'!AH:AH,B81,'atm total'!K:K,"Sulampua 2")</f>
        <v>104</v>
      </c>
      <c r="E81" s="55">
        <f>SUMIFS('atm total'!O:O,'atm total'!AH:AH,B81,'atm total'!K:K,"Sulampua 2")</f>
        <v>6019</v>
      </c>
      <c r="F81" s="55">
        <f>SUMIFS('atm total'!Q:Q,'atm total'!AH:AH,B81,'atm total'!K:K,"Sulampua 2")</f>
        <v>969000</v>
      </c>
      <c r="G81" s="57">
        <v>99.2</v>
      </c>
      <c r="H81" s="58">
        <f t="shared" si="21"/>
        <v>99.378844169246648</v>
      </c>
      <c r="I81" s="59">
        <f t="shared" si="20"/>
        <v>0.62115583075335401</v>
      </c>
    </row>
    <row r="82" spans="1:9" x14ac:dyDescent="0.35">
      <c r="A82" s="28"/>
      <c r="B82" s="28" t="s">
        <v>33</v>
      </c>
      <c r="C82" s="29">
        <f>SUM(C77:C81)</f>
        <v>98</v>
      </c>
      <c r="D82" s="29">
        <f>SUM(D77:D81)</f>
        <v>387</v>
      </c>
      <c r="E82" s="29">
        <f>SUM(E77:E81)</f>
        <v>23057</v>
      </c>
      <c r="F82" s="29">
        <f>SUM(F77:F81)</f>
        <v>2227560</v>
      </c>
      <c r="G82" s="37">
        <v>99.2</v>
      </c>
      <c r="H82" s="38">
        <f>100-I82</f>
        <v>98.964921259135551</v>
      </c>
      <c r="I82" s="39">
        <f>(E82/F82)*100</f>
        <v>1.0350787408644435</v>
      </c>
    </row>
    <row r="86" spans="1:9" ht="21" x14ac:dyDescent="0.35">
      <c r="A86" s="44" t="s">
        <v>574</v>
      </c>
      <c r="B86" s="205" t="s">
        <v>30224</v>
      </c>
      <c r="C86" s="205"/>
      <c r="D86" s="205"/>
      <c r="E86" s="205"/>
      <c r="F86" s="205"/>
      <c r="G86" s="205"/>
      <c r="H86" s="205"/>
      <c r="I86" s="205"/>
    </row>
    <row r="88" spans="1:9" x14ac:dyDescent="0.35">
      <c r="A88" s="24" t="s">
        <v>26</v>
      </c>
      <c r="B88" s="24" t="s">
        <v>576</v>
      </c>
      <c r="C88" s="24" t="s">
        <v>573</v>
      </c>
      <c r="D88" s="24" t="s">
        <v>27</v>
      </c>
      <c r="E88" s="24" t="s">
        <v>28</v>
      </c>
      <c r="F88" s="24" t="s">
        <v>29</v>
      </c>
      <c r="G88" s="45" t="s">
        <v>30</v>
      </c>
      <c r="H88" s="46" t="s">
        <v>31</v>
      </c>
      <c r="I88" s="47" t="s">
        <v>32</v>
      </c>
    </row>
    <row r="89" spans="1:9" x14ac:dyDescent="0.35">
      <c r="A89" s="55">
        <v>1</v>
      </c>
      <c r="B89" s="56" t="s">
        <v>43</v>
      </c>
      <c r="C89" s="55">
        <f>COUNTIFS('atm total'!E:E,B89,'atm total'!AM:AM,"CRM")</f>
        <v>31</v>
      </c>
      <c r="D89" s="55">
        <f>SUMIFS('atm total'!N:N,'atm total'!E:E,B89,'atm total'!AM:AM,"CRM")</f>
        <v>124</v>
      </c>
      <c r="E89" s="55">
        <f>SUMIFS('atm total'!O:O,'atm total'!E:E,B89,'atm total'!AM:AM,"CRM")</f>
        <v>9126</v>
      </c>
      <c r="F89" s="55">
        <f>SUMIFS('atm total'!Q:Q,'atm total'!E:E,B89,'atm total'!AM:AM,"CRM")</f>
        <v>688500</v>
      </c>
      <c r="G89" s="57">
        <v>99.2</v>
      </c>
      <c r="H89" s="58">
        <f>100-I89</f>
        <v>98.674509803921566</v>
      </c>
      <c r="I89" s="59">
        <f t="shared" ref="I89:I90" si="22">(E89/F89)*100</f>
        <v>1.3254901960784315</v>
      </c>
    </row>
    <row r="90" spans="1:9" x14ac:dyDescent="0.35">
      <c r="A90" s="55">
        <v>2</v>
      </c>
      <c r="B90" s="56" t="s">
        <v>41</v>
      </c>
      <c r="C90" s="55">
        <f>COUNTIFS('atm total'!E:E,B90,'atm total'!AM:AM,"CRM")</f>
        <v>5</v>
      </c>
      <c r="D90" s="55">
        <f>SUMIFS('atm total'!N:N,'atm total'!E:E,B90,'atm total'!AM:AM,"CRM")</f>
        <v>16</v>
      </c>
      <c r="E90" s="55">
        <f>SUMIFS('atm total'!O:O,'atm total'!E:E,B90,'atm total'!AM:AM,"CRM")</f>
        <v>1412</v>
      </c>
      <c r="F90" s="55">
        <f>SUMIFS('atm total'!Q:Q,'atm total'!E:E,B90,'atm total'!AM:AM,"CRM")</f>
        <v>113220</v>
      </c>
      <c r="G90" s="57">
        <v>99.2</v>
      </c>
      <c r="H90" s="58">
        <f t="shared" ref="H90" si="23">100-I90</f>
        <v>98.752870517576397</v>
      </c>
      <c r="I90" s="59">
        <f t="shared" si="22"/>
        <v>1.2471294824236001</v>
      </c>
    </row>
    <row r="91" spans="1:9" x14ac:dyDescent="0.35">
      <c r="A91" s="55">
        <v>3</v>
      </c>
      <c r="B91" s="56" t="s">
        <v>48</v>
      </c>
      <c r="C91" s="55">
        <f>COUNTIFS('atm total'!E:E,B91,'atm total'!AM:AM,"CRM")</f>
        <v>3</v>
      </c>
      <c r="D91" s="55">
        <f>SUMIFS('atm total'!N:N,'atm total'!E:E,B91,'atm total'!AM:AM,"CRM")</f>
        <v>7</v>
      </c>
      <c r="E91" s="55">
        <f>SUMIFS('atm total'!O:O,'atm total'!E:E,B91,'atm total'!AM:AM,"CRM")</f>
        <v>1070</v>
      </c>
      <c r="F91" s="55">
        <f>SUMIFS('atm total'!Q:Q,'atm total'!E:E,B91,'atm total'!AM:AM,"CRM")</f>
        <v>73440</v>
      </c>
      <c r="G91" s="57">
        <v>99.2</v>
      </c>
      <c r="H91" s="58">
        <f t="shared" ref="H91:H96" si="24">100-I91</f>
        <v>98.543028322440094</v>
      </c>
      <c r="I91" s="59">
        <f t="shared" ref="I91:I96" si="25">(E91/F91)*100</f>
        <v>1.4569716775599129</v>
      </c>
    </row>
    <row r="92" spans="1:9" x14ac:dyDescent="0.35">
      <c r="A92" s="55">
        <v>4</v>
      </c>
      <c r="B92" s="56" t="s">
        <v>47</v>
      </c>
      <c r="C92" s="55">
        <f>COUNTIFS('atm total'!E:E,B92,'atm total'!AM:AM,"CRM")</f>
        <v>6</v>
      </c>
      <c r="D92" s="55">
        <f>SUMIFS('atm total'!N:N,'atm total'!E:E,B92,'atm total'!AM:AM,"CRM")</f>
        <v>47</v>
      </c>
      <c r="E92" s="55">
        <f>SUMIFS('atm total'!O:O,'atm total'!E:E,B92,'atm total'!AM:AM,"CRM")</f>
        <v>2031</v>
      </c>
      <c r="F92" s="55">
        <f>SUMIFS('atm total'!Q:Q,'atm total'!E:E,B92,'atm total'!AM:AM,"CRM")</f>
        <v>137700</v>
      </c>
      <c r="G92" s="57">
        <v>99.2</v>
      </c>
      <c r="H92" s="58">
        <f t="shared" si="24"/>
        <v>98.525054466230941</v>
      </c>
      <c r="I92" s="59">
        <f t="shared" si="25"/>
        <v>1.4749455337690631</v>
      </c>
    </row>
    <row r="93" spans="1:9" x14ac:dyDescent="0.35">
      <c r="A93" s="55">
        <v>5</v>
      </c>
      <c r="B93" s="56" t="s">
        <v>46</v>
      </c>
      <c r="C93" s="55">
        <f>COUNTIFS('atm total'!E:E,B93,'atm total'!AM:AM,"CRM")</f>
        <v>16</v>
      </c>
      <c r="D93" s="55">
        <f>SUMIFS('atm total'!N:N,'atm total'!E:E,B93,'atm total'!AM:AM,"CRM")</f>
        <v>68</v>
      </c>
      <c r="E93" s="55">
        <f>SUMIFS('atm total'!O:O,'atm total'!E:E,B93,'atm total'!AM:AM,"CRM")</f>
        <v>3955</v>
      </c>
      <c r="F93" s="55">
        <f>SUMIFS('atm total'!Q:Q,'atm total'!E:E,B93,'atm total'!AM:AM,"CRM")</f>
        <v>361080</v>
      </c>
      <c r="G93" s="57">
        <v>99.2</v>
      </c>
      <c r="H93" s="58">
        <f t="shared" si="24"/>
        <v>98.904674864295998</v>
      </c>
      <c r="I93" s="59">
        <f t="shared" si="25"/>
        <v>1.0953251357039993</v>
      </c>
    </row>
    <row r="94" spans="1:9" x14ac:dyDescent="0.35">
      <c r="A94" s="55">
        <v>6</v>
      </c>
      <c r="B94" s="56" t="s">
        <v>44</v>
      </c>
      <c r="C94" s="55">
        <f>COUNTIFS('atm total'!E:E,B94,'atm total'!AM:AM,"CRM")</f>
        <v>17</v>
      </c>
      <c r="D94" s="55">
        <f>SUMIFS('atm total'!N:N,'atm total'!E:E,B94,'atm total'!AM:AM,"CRM")</f>
        <v>36</v>
      </c>
      <c r="E94" s="55">
        <f>SUMIFS('atm total'!O:O,'atm total'!E:E,B94,'atm total'!AM:AM,"CRM")</f>
        <v>2129</v>
      </c>
      <c r="F94" s="55">
        <f>SUMIFS('atm total'!Q:Q,'atm total'!E:E,B94,'atm total'!AM:AM,"CRM")</f>
        <v>400860</v>
      </c>
      <c r="G94" s="57">
        <v>99.2</v>
      </c>
      <c r="H94" s="58">
        <f t="shared" si="24"/>
        <v>99.468891882452724</v>
      </c>
      <c r="I94" s="59">
        <f t="shared" si="25"/>
        <v>0.53110811754727338</v>
      </c>
    </row>
    <row r="95" spans="1:9" x14ac:dyDescent="0.35">
      <c r="A95" s="55">
        <v>7</v>
      </c>
      <c r="B95" s="56" t="s">
        <v>45</v>
      </c>
      <c r="C95" s="55">
        <f>COUNTIFS('atm total'!E:E,B95,'atm total'!AM:AM,"CRM")</f>
        <v>7</v>
      </c>
      <c r="D95" s="55">
        <f>SUMIFS('atm total'!N:N,'atm total'!E:E,B95,'atm total'!AM:AM,"CRM")</f>
        <v>51</v>
      </c>
      <c r="E95" s="55">
        <f>SUMIFS('atm total'!O:O,'atm total'!E:E,B95,'atm total'!AM:AM,"CRM")</f>
        <v>1591</v>
      </c>
      <c r="F95" s="55">
        <f>SUMIFS('atm total'!Q:Q,'atm total'!E:E,B95,'atm total'!AM:AM,"CRM")</f>
        <v>171360</v>
      </c>
      <c r="G95" s="57">
        <v>99.2</v>
      </c>
      <c r="H95" s="58">
        <f t="shared" si="24"/>
        <v>99.071545284780584</v>
      </c>
      <c r="I95" s="59">
        <f t="shared" si="25"/>
        <v>0.92845471521942113</v>
      </c>
    </row>
    <row r="96" spans="1:9" x14ac:dyDescent="0.35">
      <c r="A96" s="28"/>
      <c r="B96" s="28" t="s">
        <v>33</v>
      </c>
      <c r="C96" s="29">
        <f>SUM(C89:C95)</f>
        <v>85</v>
      </c>
      <c r="D96" s="29">
        <f>SUM(D89:D95)</f>
        <v>349</v>
      </c>
      <c r="E96" s="29">
        <f>SUM(E89:E95)</f>
        <v>21314</v>
      </c>
      <c r="F96" s="29">
        <f>SUM(F89:F95)</f>
        <v>1946160</v>
      </c>
      <c r="G96" s="37">
        <v>99.2</v>
      </c>
      <c r="H96" s="38">
        <f t="shared" si="24"/>
        <v>98.904817692276069</v>
      </c>
      <c r="I96" s="39">
        <f t="shared" si="25"/>
        <v>1.0951823077239282</v>
      </c>
    </row>
    <row r="99" spans="1:9" ht="21" x14ac:dyDescent="0.35">
      <c r="A99" s="44" t="s">
        <v>574</v>
      </c>
      <c r="B99" s="205" t="s">
        <v>30225</v>
      </c>
      <c r="C99" s="205"/>
      <c r="D99" s="205"/>
      <c r="E99" s="205"/>
      <c r="F99" s="205"/>
      <c r="G99" s="205"/>
      <c r="H99" s="205"/>
      <c r="I99" s="205"/>
    </row>
    <row r="101" spans="1:9" x14ac:dyDescent="0.35">
      <c r="A101" s="24" t="s">
        <v>26</v>
      </c>
      <c r="B101" s="24" t="s">
        <v>576</v>
      </c>
      <c r="C101" s="24" t="s">
        <v>573</v>
      </c>
      <c r="D101" s="24" t="s">
        <v>27</v>
      </c>
      <c r="E101" s="24" t="s">
        <v>28</v>
      </c>
      <c r="F101" s="24" t="s">
        <v>29</v>
      </c>
      <c r="G101" s="45" t="s">
        <v>30</v>
      </c>
      <c r="H101" s="46" t="s">
        <v>31</v>
      </c>
      <c r="I101" s="47" t="s">
        <v>32</v>
      </c>
    </row>
    <row r="102" spans="1:9" x14ac:dyDescent="0.35">
      <c r="A102" s="55">
        <v>1</v>
      </c>
      <c r="B102" s="56" t="s">
        <v>43</v>
      </c>
      <c r="C102" s="55">
        <f>COUNTIFS('atm total'!E:E,B102,'atm total'!AM:AM,"ATM")</f>
        <v>31</v>
      </c>
      <c r="D102" s="55">
        <f>SUMIFS('atm total'!N:N,'atm total'!E:E,B102,'atm total'!AM:AM,"ATM")</f>
        <v>17</v>
      </c>
      <c r="E102" s="55">
        <f>SUMIFS('atm total'!O:O,'atm total'!E:E,B102,'atm total'!AM:AM,"ATM")</f>
        <v>1341</v>
      </c>
      <c r="F102" s="55">
        <f>SUMIFS('atm total'!Q:Q,'atm total'!E:E,B102,'atm total'!AM:AM,"ATM")</f>
        <v>611580</v>
      </c>
      <c r="G102" s="57">
        <v>99.75</v>
      </c>
      <c r="H102" s="33">
        <f>100-I102</f>
        <v>99.780731874816055</v>
      </c>
      <c r="I102" s="36">
        <f t="shared" ref="I102:I104" si="26">(E102/F102)*100</f>
        <v>0.21926812518394978</v>
      </c>
    </row>
    <row r="103" spans="1:9" x14ac:dyDescent="0.35">
      <c r="A103" s="55">
        <v>2</v>
      </c>
      <c r="B103" s="56" t="s">
        <v>41</v>
      </c>
      <c r="C103" s="55">
        <f>COUNTIFS('atm total'!E:E,B103,'atm total'!AM:AM,"ATM")</f>
        <v>2</v>
      </c>
      <c r="D103" s="55">
        <f>SUMIFS('atm total'!N:N,'atm total'!E:E,B103,'atm total'!AM:AM,"ATM")</f>
        <v>0</v>
      </c>
      <c r="E103" s="55">
        <f>SUMIFS('atm total'!O:O,'atm total'!E:E,B103,'atm total'!AM:AM,"ATM")</f>
        <v>0</v>
      </c>
      <c r="F103" s="55">
        <f>SUMIFS('atm total'!Q:Q,'atm total'!E:E,B103,'atm total'!AM:AM,"ATM")</f>
        <v>48960</v>
      </c>
      <c r="G103" s="57">
        <v>99.75</v>
      </c>
      <c r="H103" s="58">
        <f t="shared" ref="H103:H109" si="27">100-I103</f>
        <v>100</v>
      </c>
      <c r="I103" s="59">
        <f t="shared" si="26"/>
        <v>0</v>
      </c>
    </row>
    <row r="104" spans="1:9" x14ac:dyDescent="0.35">
      <c r="A104" s="55">
        <v>3</v>
      </c>
      <c r="B104" s="56" t="s">
        <v>48</v>
      </c>
      <c r="C104" s="55">
        <f>COUNTIFS('atm total'!E:E,B104,'atm total'!AM:AM,"ATM")</f>
        <v>1</v>
      </c>
      <c r="D104" s="55">
        <f>SUMIFS('atm total'!N:N,'atm total'!E:E,B104,'atm total'!AM:AM,"ATM")</f>
        <v>0</v>
      </c>
      <c r="E104" s="55">
        <f>SUMIFS('atm total'!O:O,'atm total'!E:E,B104,'atm total'!AM:AM,"ATM")</f>
        <v>0</v>
      </c>
      <c r="F104" s="55">
        <f>SUMIFS('atm total'!Q:Q,'atm total'!E:E,B104,'atm total'!AM:AM,"ATM")</f>
        <v>24480</v>
      </c>
      <c r="G104" s="57">
        <v>99.75</v>
      </c>
      <c r="H104" s="58">
        <f t="shared" si="27"/>
        <v>100</v>
      </c>
      <c r="I104" s="58">
        <f t="shared" si="26"/>
        <v>0</v>
      </c>
    </row>
    <row r="105" spans="1:9" x14ac:dyDescent="0.35">
      <c r="A105" s="55">
        <v>4</v>
      </c>
      <c r="B105" s="56" t="s">
        <v>47</v>
      </c>
      <c r="C105" s="55">
        <f>COUNTIFS('atm total'!E:E,B105,'atm total'!AM:AM,"ATM")</f>
        <v>2</v>
      </c>
      <c r="D105" s="55">
        <f>SUMIFS('atm total'!N:N,'atm total'!E:E,B105,'atm total'!AM:AM,"ATM")</f>
        <v>2</v>
      </c>
      <c r="E105" s="55">
        <f>SUMIFS('atm total'!O:O,'atm total'!E:E,B105,'atm total'!AM:AM,"ATM")</f>
        <v>99</v>
      </c>
      <c r="F105" s="55">
        <f>SUMIFS('atm total'!Q:Q,'atm total'!E:E,B105,'atm total'!AM:AM,"ATM")</f>
        <v>48960</v>
      </c>
      <c r="G105" s="57">
        <v>99.75</v>
      </c>
      <c r="H105" s="58">
        <f t="shared" si="27"/>
        <v>99.797794117647058</v>
      </c>
      <c r="I105" s="58">
        <f>(E105/F105)*100</f>
        <v>0.20220588235294121</v>
      </c>
    </row>
    <row r="106" spans="1:9" x14ac:dyDescent="0.35">
      <c r="A106" s="55">
        <v>5</v>
      </c>
      <c r="B106" s="56" t="s">
        <v>46</v>
      </c>
      <c r="C106" s="55">
        <f>COUNTIFS('atm total'!E:E,B106,'atm total'!AM:AM,"ATM")</f>
        <v>15</v>
      </c>
      <c r="D106" s="55">
        <f>SUMIFS('atm total'!N:N,'atm total'!E:E,B106,'atm total'!AM:AM,"ATM")</f>
        <v>10</v>
      </c>
      <c r="E106" s="55">
        <f>SUMIFS('atm total'!O:O,'atm total'!E:E,B106,'atm total'!AM:AM,"ATM")</f>
        <v>1007</v>
      </c>
      <c r="F106" s="55">
        <f>SUMIFS('atm total'!Q:Q,'atm total'!E:E,B106,'atm total'!AM:AM,"ATM")</f>
        <v>348840</v>
      </c>
      <c r="G106" s="57">
        <v>99.75</v>
      </c>
      <c r="H106" s="58">
        <f t="shared" si="27"/>
        <v>99.711328976034864</v>
      </c>
      <c r="I106" s="58">
        <f>(E106/F106)*100</f>
        <v>0.2886710239651416</v>
      </c>
    </row>
    <row r="107" spans="1:9" x14ac:dyDescent="0.35">
      <c r="A107" s="55">
        <v>6</v>
      </c>
      <c r="B107" s="56" t="s">
        <v>44</v>
      </c>
      <c r="C107" s="55">
        <f>COUNTIFS('atm total'!E:E,B107,'atm total'!AM:AM,"ATM")</f>
        <v>15</v>
      </c>
      <c r="D107" s="55">
        <f>SUMIFS('atm total'!N:N,'atm total'!E:E,B107,'atm total'!AM:AM,"ATM")</f>
        <v>4</v>
      </c>
      <c r="E107" s="55">
        <f>SUMIFS('atm total'!O:O,'atm total'!E:E,B107,'atm total'!AM:AM,"ATM")</f>
        <v>249</v>
      </c>
      <c r="F107" s="55">
        <f>SUMIFS('atm total'!Q:Q,'atm total'!E:E,B107,'atm total'!AM:AM,"ATM")</f>
        <v>323340</v>
      </c>
      <c r="G107" s="57">
        <v>99.75</v>
      </c>
      <c r="H107" s="58">
        <f t="shared" si="27"/>
        <v>99.922991278530333</v>
      </c>
      <c r="I107" s="58">
        <f>(E107/F107)*100</f>
        <v>7.700872146966041E-2</v>
      </c>
    </row>
    <row r="108" spans="1:9" x14ac:dyDescent="0.35">
      <c r="A108" s="55">
        <v>7</v>
      </c>
      <c r="B108" s="56" t="s">
        <v>45</v>
      </c>
      <c r="C108" s="55">
        <f>COUNTIFS('atm total'!E:E,B108,'atm total'!AM:AM,"ATM")</f>
        <v>2</v>
      </c>
      <c r="D108" s="55">
        <f>SUMIFS('atm total'!N:N,'atm total'!E:E,B108,'atm total'!AM:AM,"ATM")</f>
        <v>0</v>
      </c>
      <c r="E108" s="55">
        <f>SUMIFS('atm total'!O:O,'atm total'!E:E,B108,'atm total'!AM:AM,"ATM")</f>
        <v>0</v>
      </c>
      <c r="F108" s="55">
        <f>SUMIFS('atm total'!Q:Q,'atm total'!E:E,B108,'atm total'!AM:AM,"ATM")</f>
        <v>48960</v>
      </c>
      <c r="G108" s="57">
        <v>99.75</v>
      </c>
      <c r="H108" s="58">
        <f t="shared" si="27"/>
        <v>100</v>
      </c>
      <c r="I108" s="58">
        <f>(E108/F108)*100</f>
        <v>0</v>
      </c>
    </row>
    <row r="109" spans="1:9" x14ac:dyDescent="0.35">
      <c r="A109" s="28"/>
      <c r="B109" s="28" t="s">
        <v>33</v>
      </c>
      <c r="C109" s="29">
        <f>SUM(C102:C108)</f>
        <v>68</v>
      </c>
      <c r="D109" s="29">
        <f>SUM(D102:D108)</f>
        <v>33</v>
      </c>
      <c r="E109" s="29">
        <f>SUM(E102:E108)</f>
        <v>2696</v>
      </c>
      <c r="F109" s="29">
        <f>SUM(F102:F108)</f>
        <v>1455120</v>
      </c>
      <c r="G109" s="29">
        <v>99.2</v>
      </c>
      <c r="H109" s="30">
        <f t="shared" si="27"/>
        <v>99.814723184342185</v>
      </c>
      <c r="I109" s="30">
        <f t="shared" ref="I109" si="28">(E109/F109)*100</f>
        <v>0.18527681565781515</v>
      </c>
    </row>
    <row r="112" spans="1:9" ht="21" x14ac:dyDescent="0.35">
      <c r="A112" s="68" t="s">
        <v>574</v>
      </c>
      <c r="B112" s="208" t="s">
        <v>30248</v>
      </c>
      <c r="C112" s="208"/>
      <c r="D112" s="208"/>
      <c r="E112" s="208"/>
      <c r="F112" s="208"/>
      <c r="G112" s="208"/>
      <c r="H112" s="208"/>
      <c r="I112" s="208"/>
    </row>
    <row r="114" spans="1:9" x14ac:dyDescent="0.35">
      <c r="A114" s="24" t="s">
        <v>26</v>
      </c>
      <c r="B114" s="24" t="s">
        <v>577</v>
      </c>
      <c r="C114" s="24" t="s">
        <v>573</v>
      </c>
      <c r="D114" s="24" t="s">
        <v>27</v>
      </c>
      <c r="E114" s="24" t="s">
        <v>28</v>
      </c>
      <c r="F114" s="24" t="s">
        <v>29</v>
      </c>
      <c r="G114" s="45" t="s">
        <v>30</v>
      </c>
      <c r="H114" s="46" t="s">
        <v>31</v>
      </c>
      <c r="I114" s="47" t="s">
        <v>32</v>
      </c>
    </row>
    <row r="115" spans="1:9" x14ac:dyDescent="0.35">
      <c r="A115" s="32">
        <v>1</v>
      </c>
      <c r="B115" s="27" t="s">
        <v>579</v>
      </c>
      <c r="C115" s="32">
        <f>COUNTIFS('atm total'!AH:AH,B115,'atm total'!K:K,"Jatim 2")</f>
        <v>62</v>
      </c>
      <c r="D115" s="32">
        <f>SUMIFS('atm total'!N:N,'atm total'!AH:AH,B115,'atm total'!K:K,"Jatim 2")</f>
        <v>313</v>
      </c>
      <c r="E115" s="32">
        <f>SUMIFS('atm total'!O:O,'atm total'!AH:AH,B115,'atm total'!K:K,"Jatim 2")</f>
        <v>13295</v>
      </c>
      <c r="F115" s="32">
        <f>SUMIFS('atm total'!Q:Q,'atm total'!AH:AH,B115,'atm total'!K:K,"Jatim 2")</f>
        <v>1289280</v>
      </c>
      <c r="G115" s="35">
        <v>99.2</v>
      </c>
      <c r="H115" s="33">
        <f>100-I115</f>
        <v>98.968804293869454</v>
      </c>
      <c r="I115" s="36">
        <f t="shared" ref="I115:I119" si="29">(E115/F115)*100</f>
        <v>1.0311957061305534</v>
      </c>
    </row>
    <row r="116" spans="1:9" x14ac:dyDescent="0.35">
      <c r="A116" s="32">
        <v>2</v>
      </c>
      <c r="B116" s="27" t="s">
        <v>569</v>
      </c>
      <c r="C116" s="32">
        <f>COUNTIFS('atm total'!AH:AH,B116,'atm total'!K:K,"Jatim 2")</f>
        <v>20</v>
      </c>
      <c r="D116" s="32">
        <f>SUMIFS('atm total'!N:N,'atm total'!AH:AH,B116,'atm total'!K:K,"Jatim 2")</f>
        <v>122</v>
      </c>
      <c r="E116" s="32">
        <f>SUMIFS('atm total'!O:O,'atm total'!AH:AH,B116,'atm total'!K:K,"Jatim 2")</f>
        <v>3445</v>
      </c>
      <c r="F116" s="32">
        <f>SUMIFS('atm total'!Q:Q,'atm total'!AH:AH,B116,'atm total'!K:K,"Jatim 2")</f>
        <v>472260</v>
      </c>
      <c r="G116" s="35">
        <v>99.2</v>
      </c>
      <c r="H116" s="33">
        <f t="shared" ref="H116:H119" si="30">100-I116</f>
        <v>99.270528945919622</v>
      </c>
      <c r="I116" s="36">
        <f t="shared" si="29"/>
        <v>0.72947105408037949</v>
      </c>
    </row>
    <row r="117" spans="1:9" x14ac:dyDescent="0.35">
      <c r="A117" s="32">
        <v>3</v>
      </c>
      <c r="B117" s="27" t="s">
        <v>570</v>
      </c>
      <c r="C117" s="32">
        <f>COUNTIFS('atm total'!AH:AH,B117,'atm total'!K:K,"Jatim 2")</f>
        <v>80</v>
      </c>
      <c r="D117" s="32">
        <f>SUMIFS('atm total'!N:N,'atm total'!AH:AH,B117,'atm total'!K:K,"Jatim 2")</f>
        <v>477</v>
      </c>
      <c r="E117" s="32">
        <f>SUMIFS('atm total'!O:O,'atm total'!AH:AH,B117,'atm total'!K:K,"Jatim 2")</f>
        <v>19465</v>
      </c>
      <c r="F117" s="32">
        <f>SUMIFS('atm total'!Q:Q,'atm total'!AH:AH,B117,'atm total'!K:K,"Jatim 2")</f>
        <v>1678920</v>
      </c>
      <c r="G117" s="35">
        <v>99.2</v>
      </c>
      <c r="H117" s="69">
        <f t="shared" si="30"/>
        <v>98.840623734305382</v>
      </c>
      <c r="I117" s="36">
        <f t="shared" si="29"/>
        <v>1.1593762656946132</v>
      </c>
    </row>
    <row r="118" spans="1:9" x14ac:dyDescent="0.35">
      <c r="A118" s="32">
        <v>4</v>
      </c>
      <c r="B118" s="27" t="s">
        <v>575</v>
      </c>
      <c r="C118" s="32">
        <f>COUNTIFS('atm total'!AH:AH,B118,'atm total'!K:K,"Jatim 2")</f>
        <v>11</v>
      </c>
      <c r="D118" s="32">
        <f>SUMIFS('atm total'!N:N,'atm total'!AH:AH,B118,'atm total'!K:K,"Jatim 2")</f>
        <v>80</v>
      </c>
      <c r="E118" s="32">
        <f>SUMIFS('atm total'!O:O,'atm total'!AH:AH,B118,'atm total'!K:K,"Jatim 2")</f>
        <v>2426</v>
      </c>
      <c r="F118" s="32">
        <f>SUMIFS('atm total'!Q:Q,'atm total'!AH:AH,B118,'atm total'!K:K,"Jatim 2")</f>
        <v>269280</v>
      </c>
      <c r="G118" s="35">
        <v>99.2</v>
      </c>
      <c r="H118" s="33">
        <f t="shared" si="30"/>
        <v>99.099079025549614</v>
      </c>
      <c r="I118" s="36">
        <f t="shared" si="29"/>
        <v>0.90092097445038621</v>
      </c>
    </row>
    <row r="119" spans="1:9" x14ac:dyDescent="0.35">
      <c r="A119" s="32">
        <v>5</v>
      </c>
      <c r="B119" s="27" t="s">
        <v>571</v>
      </c>
      <c r="C119" s="32">
        <f>COUNTIFS('atm total'!AH:AH,B119,'atm total'!K:K,"Jatim 2")</f>
        <v>148</v>
      </c>
      <c r="D119" s="32">
        <f>SUMIFS('atm total'!N:N,'atm total'!AH:AH,B119,'atm total'!K:K,"Jatim 2")</f>
        <v>737</v>
      </c>
      <c r="E119" s="32">
        <f>SUMIFS('atm total'!O:O,'atm total'!AH:AH,B119,'atm total'!K:K,"Jatim 2")</f>
        <v>32603</v>
      </c>
      <c r="F119" s="32">
        <f>SUMIFS('atm total'!Q:Q,'atm total'!AH:AH,B119,'atm total'!K:K,"Jatim 2")</f>
        <v>3128040</v>
      </c>
      <c r="G119" s="35">
        <v>99.2</v>
      </c>
      <c r="H119" s="33">
        <f t="shared" si="30"/>
        <v>98.957717931995759</v>
      </c>
      <c r="I119" s="36">
        <f t="shared" si="29"/>
        <v>1.0422820680042455</v>
      </c>
    </row>
    <row r="120" spans="1:9" x14ac:dyDescent="0.35">
      <c r="A120" s="32">
        <v>6</v>
      </c>
      <c r="B120" s="27" t="s">
        <v>572</v>
      </c>
      <c r="C120" s="32">
        <f>COUNTIFS('atm total'!AH:AH,B120,'atm total'!K:K,"Jatim 2")</f>
        <v>25</v>
      </c>
      <c r="D120" s="32">
        <f>SUMIFS('atm total'!N:N,'atm total'!AH:AH,B120,'atm total'!K:K,"Jatim 2")</f>
        <v>76</v>
      </c>
      <c r="E120" s="32">
        <f>SUMIFS('atm total'!O:O,'atm total'!AH:AH,B120,'atm total'!K:K,"Jatim 2")</f>
        <v>3863</v>
      </c>
      <c r="F120" s="32">
        <f>SUMIFS('atm total'!Q:Q,'atm total'!AH:AH,B120,'atm total'!K:K,"Jatim 2")</f>
        <v>465120</v>
      </c>
      <c r="G120" s="35">
        <v>99.2</v>
      </c>
      <c r="H120" s="33">
        <f t="shared" ref="H120" si="31">100-I120</f>
        <v>99.16946164430685</v>
      </c>
      <c r="I120" s="36">
        <f t="shared" ref="I120" si="32">(E120/F120)*100</f>
        <v>0.83053835569315437</v>
      </c>
    </row>
    <row r="121" spans="1:9" x14ac:dyDescent="0.35">
      <c r="A121" s="28"/>
      <c r="B121" s="28" t="s">
        <v>33</v>
      </c>
      <c r="C121" s="29">
        <f>SUM(C115:C120)</f>
        <v>346</v>
      </c>
      <c r="D121" s="29">
        <f>SUM(D115:D120)</f>
        <v>1805</v>
      </c>
      <c r="E121" s="29">
        <f>SUM(E115:E120)</f>
        <v>75097</v>
      </c>
      <c r="F121" s="29">
        <f>SUM(F115:F120)</f>
        <v>7302900</v>
      </c>
      <c r="G121" s="37">
        <v>99.2</v>
      </c>
      <c r="H121" s="38">
        <f>100-I121</f>
        <v>98.971682482301546</v>
      </c>
      <c r="I121" s="39">
        <f>(E121/F121)*100</f>
        <v>1.0283175176984487</v>
      </c>
    </row>
    <row r="125" spans="1:9" ht="21" x14ac:dyDescent="0.35">
      <c r="A125" s="68" t="s">
        <v>574</v>
      </c>
      <c r="B125" s="208" t="s">
        <v>30249</v>
      </c>
      <c r="C125" s="208"/>
      <c r="D125" s="208"/>
      <c r="E125" s="208"/>
      <c r="F125" s="208"/>
      <c r="G125" s="208"/>
      <c r="H125" s="208"/>
      <c r="I125" s="208"/>
    </row>
    <row r="127" spans="1:9" x14ac:dyDescent="0.35">
      <c r="A127" s="24" t="s">
        <v>26</v>
      </c>
      <c r="B127" s="24" t="s">
        <v>576</v>
      </c>
      <c r="C127" s="24" t="s">
        <v>573</v>
      </c>
      <c r="D127" s="24" t="s">
        <v>27</v>
      </c>
      <c r="E127" s="24" t="s">
        <v>28</v>
      </c>
      <c r="F127" s="24" t="s">
        <v>29</v>
      </c>
      <c r="G127" s="45" t="s">
        <v>30</v>
      </c>
      <c r="H127" s="46" t="s">
        <v>31</v>
      </c>
      <c r="I127" s="47" t="s">
        <v>32</v>
      </c>
    </row>
    <row r="128" spans="1:9" x14ac:dyDescent="0.35">
      <c r="A128" s="32">
        <v>1</v>
      </c>
      <c r="B128" s="27" t="s">
        <v>561</v>
      </c>
      <c r="C128" s="32">
        <f>COUNTIFS('atm total'!E:E,B128,'atm total'!AM:AM,"CRM")</f>
        <v>32</v>
      </c>
      <c r="D128" s="32">
        <f>SUMIFS('atm total'!N:N,'atm total'!E:E,B128,'atm total'!AM:AM,"CRM")</f>
        <v>161</v>
      </c>
      <c r="E128" s="32">
        <f>SUMIFS('atm total'!O:O,'atm total'!E:E,B128,'atm total'!AM:AM,"CRM")</f>
        <v>7180</v>
      </c>
      <c r="F128" s="32">
        <f>SUMIFS('atm total'!Q:Q,'atm total'!E:E,B128,'atm total'!AM:AM,"CRM")</f>
        <v>697680</v>
      </c>
      <c r="G128" s="35">
        <v>99.2</v>
      </c>
      <c r="H128" s="33">
        <f>100-I128</f>
        <v>98.970874899667464</v>
      </c>
      <c r="I128" s="36">
        <f t="shared" ref="I128:I137" si="33">(E128/F128)*100</f>
        <v>1.0291251003325306</v>
      </c>
    </row>
    <row r="129" spans="1:9" x14ac:dyDescent="0.35">
      <c r="A129" s="32">
        <v>2</v>
      </c>
      <c r="B129" s="27" t="s">
        <v>558</v>
      </c>
      <c r="C129" s="32">
        <f>COUNTIFS('atm total'!E:E,B129,'atm total'!AM:AM,"CRM")</f>
        <v>118</v>
      </c>
      <c r="D129" s="32">
        <f>SUMIFS('atm total'!N:N,'atm total'!E:E,B129,'atm total'!AM:AM,"CRM")</f>
        <v>660</v>
      </c>
      <c r="E129" s="32">
        <f>SUMIFS('atm total'!O:O,'atm total'!E:E,B129,'atm total'!AM:AM,"CRM")</f>
        <v>25549</v>
      </c>
      <c r="F129" s="32">
        <f>SUMIFS('atm total'!Q:Q,'atm total'!E:E,B129,'atm total'!AM:AM,"CRM")</f>
        <v>2499420</v>
      </c>
      <c r="G129" s="35">
        <v>99.2</v>
      </c>
      <c r="H129" s="33">
        <f t="shared" ref="H129:H137" si="34">100-I129</f>
        <v>98.977802850261256</v>
      </c>
      <c r="I129" s="36">
        <f t="shared" si="33"/>
        <v>1.0221971497387394</v>
      </c>
    </row>
    <row r="130" spans="1:9" x14ac:dyDescent="0.35">
      <c r="A130" s="32">
        <v>3</v>
      </c>
      <c r="B130" s="27" t="s">
        <v>580</v>
      </c>
      <c r="C130" s="32">
        <f>COUNTIFS('atm total'!E:E,B130,'atm total'!AM:AM,"CRM")</f>
        <v>0</v>
      </c>
      <c r="D130" s="32">
        <f>SUMIFS('atm total'!N:N,'atm total'!E:E,B130,'atm total'!AM:AM,"CRM")</f>
        <v>0</v>
      </c>
      <c r="E130" s="32">
        <f>SUMIFS('atm total'!O:O,'atm total'!E:E,B130,'atm total'!AM:AM,"CRM")</f>
        <v>0</v>
      </c>
      <c r="F130" s="32">
        <f>SUMIFS('atm total'!Q:Q,'atm total'!E:E,B130,'atm total'!AM:AM,"CRM")</f>
        <v>0</v>
      </c>
      <c r="G130" s="35">
        <v>99.2</v>
      </c>
      <c r="H130" s="33" t="e">
        <f t="shared" si="34"/>
        <v>#DIV/0!</v>
      </c>
      <c r="I130" s="36" t="e">
        <f t="shared" si="33"/>
        <v>#DIV/0!</v>
      </c>
    </row>
    <row r="131" spans="1:9" x14ac:dyDescent="0.35">
      <c r="A131" s="32">
        <v>4</v>
      </c>
      <c r="B131" s="27" t="s">
        <v>146</v>
      </c>
      <c r="C131" s="32">
        <f>COUNTIFS('atm total'!E:E,B131,'atm total'!AM:AM,"CRM")</f>
        <v>36</v>
      </c>
      <c r="D131" s="32">
        <f>SUMIFS('atm total'!N:N,'atm total'!E:E,B131,'atm total'!AM:AM,"CRM")</f>
        <v>192</v>
      </c>
      <c r="E131" s="32">
        <f>SUMIFS('atm total'!O:O,'atm total'!E:E,B131,'atm total'!AM:AM,"CRM")</f>
        <v>6577</v>
      </c>
      <c r="F131" s="32">
        <f>SUMIFS('atm total'!Q:Q,'atm total'!E:E,B131,'atm total'!AM:AM,"CRM")</f>
        <v>694920</v>
      </c>
      <c r="G131" s="35">
        <v>99.2</v>
      </c>
      <c r="H131" s="33">
        <f t="shared" si="34"/>
        <v>99.053560122028429</v>
      </c>
      <c r="I131" s="36">
        <f t="shared" si="33"/>
        <v>0.94643987797156504</v>
      </c>
    </row>
    <row r="132" spans="1:9" x14ac:dyDescent="0.35">
      <c r="A132" s="32">
        <v>5</v>
      </c>
      <c r="B132" s="27" t="s">
        <v>64</v>
      </c>
      <c r="C132" s="32">
        <f>COUNTIFS('atm total'!E:E,B132,'atm total'!AM:AM,"CRM")</f>
        <v>54</v>
      </c>
      <c r="D132" s="32">
        <f>SUMIFS('atm total'!N:N,'atm total'!E:E,B132,'atm total'!AM:AM,"CRM")</f>
        <v>321</v>
      </c>
      <c r="E132" s="32">
        <f>SUMIFS('atm total'!O:O,'atm total'!E:E,B132,'atm total'!AM:AM,"CRM")</f>
        <v>12274</v>
      </c>
      <c r="F132" s="32">
        <f>SUMIFS('atm total'!Q:Q,'atm total'!E:E,B132,'atm total'!AM:AM,"CRM")</f>
        <v>1150560</v>
      </c>
      <c r="G132" s="35">
        <v>99.2</v>
      </c>
      <c r="H132" s="33">
        <f t="shared" si="34"/>
        <v>98.93321513002364</v>
      </c>
      <c r="I132" s="36">
        <f t="shared" si="33"/>
        <v>1.0667848699763594</v>
      </c>
    </row>
    <row r="133" spans="1:9" x14ac:dyDescent="0.35">
      <c r="A133" s="32">
        <v>6</v>
      </c>
      <c r="B133" s="27" t="s">
        <v>126</v>
      </c>
      <c r="C133" s="32">
        <f>COUNTIFS('atm total'!E:E,B133,'atm total'!AM:AM,"CRM")</f>
        <v>30</v>
      </c>
      <c r="D133" s="32">
        <f>SUMIFS('atm total'!N:N,'atm total'!E:E,B133,'atm total'!AM:AM,"CRM")</f>
        <v>148</v>
      </c>
      <c r="E133" s="32">
        <f>SUMIFS('atm total'!O:O,'atm total'!E:E,B133,'atm total'!AM:AM,"CRM")</f>
        <v>9686</v>
      </c>
      <c r="F133" s="32">
        <f>SUMIFS('atm total'!Q:Q,'atm total'!E:E,B133,'atm total'!AM:AM,"CRM")</f>
        <v>643620</v>
      </c>
      <c r="G133" s="35">
        <v>99.2</v>
      </c>
      <c r="H133" s="33">
        <f t="shared" ref="H133" si="35">100-I133</f>
        <v>98.495074733538416</v>
      </c>
      <c r="I133" s="36">
        <f t="shared" ref="I133" si="36">(E133/F133)*100</f>
        <v>1.5049252664615769</v>
      </c>
    </row>
    <row r="134" spans="1:9" x14ac:dyDescent="0.35">
      <c r="A134" s="32">
        <v>7</v>
      </c>
      <c r="B134" s="27" t="s">
        <v>61</v>
      </c>
      <c r="C134" s="32">
        <f>COUNTIFS('atm total'!E:E,B134,'atm total'!AM:AM,"CRM")</f>
        <v>22</v>
      </c>
      <c r="D134" s="32">
        <f>SUMIFS('atm total'!N:N,'atm total'!E:E,B134,'atm total'!AM:AM,"CRM")</f>
        <v>106</v>
      </c>
      <c r="E134" s="32">
        <f>SUMIFS('atm total'!O:O,'atm total'!E:E,B134,'atm total'!AM:AM,"CRM")</f>
        <v>5537</v>
      </c>
      <c r="F134" s="32">
        <f>SUMIFS('atm total'!Q:Q,'atm total'!E:E,B134,'atm total'!AM:AM,"CRM")</f>
        <v>491640</v>
      </c>
      <c r="G134" s="35">
        <v>99.2</v>
      </c>
      <c r="H134" s="33">
        <f t="shared" ref="H134:H135" si="37">100-I134</f>
        <v>98.873769424782367</v>
      </c>
      <c r="I134" s="36">
        <f t="shared" ref="I134:I135" si="38">(E134/F134)*100</f>
        <v>1.1262305752176389</v>
      </c>
    </row>
    <row r="135" spans="1:9" x14ac:dyDescent="0.35">
      <c r="A135" s="32">
        <v>8</v>
      </c>
      <c r="B135" s="27" t="s">
        <v>79</v>
      </c>
      <c r="C135" s="32">
        <f>COUNTIFS('atm total'!E:E,B135,'atm total'!AM:AM,"CRM")</f>
        <v>31</v>
      </c>
      <c r="D135" s="32">
        <f>SUMIFS('atm total'!N:N,'atm total'!E:E,B135,'atm total'!AM:AM,"CRM")</f>
        <v>106</v>
      </c>
      <c r="E135" s="32">
        <f>SUMIFS('atm total'!O:O,'atm total'!E:E,B135,'atm total'!AM:AM,"CRM")</f>
        <v>4478</v>
      </c>
      <c r="F135" s="32">
        <f>SUMIFS('atm total'!Q:Q,'atm total'!E:E,B135,'atm total'!AM:AM,"CRM")</f>
        <v>641580</v>
      </c>
      <c r="G135" s="35">
        <v>99.2</v>
      </c>
      <c r="H135" s="33">
        <f t="shared" si="37"/>
        <v>99.302035599613461</v>
      </c>
      <c r="I135" s="36">
        <f t="shared" si="38"/>
        <v>0.69796440038654572</v>
      </c>
    </row>
    <row r="136" spans="1:9" x14ac:dyDescent="0.35">
      <c r="A136" s="32"/>
      <c r="B136" s="27"/>
      <c r="C136" s="32"/>
      <c r="D136" s="32"/>
      <c r="E136" s="32"/>
      <c r="F136" s="32"/>
      <c r="G136" s="35"/>
      <c r="H136" s="33"/>
      <c r="I136" s="36"/>
    </row>
    <row r="137" spans="1:9" x14ac:dyDescent="0.35">
      <c r="A137" s="28"/>
      <c r="B137" s="28" t="s">
        <v>33</v>
      </c>
      <c r="C137" s="29">
        <f>SUM(C128:C136)</f>
        <v>323</v>
      </c>
      <c r="D137" s="29">
        <f>SUM(D128:D136)</f>
        <v>1694</v>
      </c>
      <c r="E137" s="29">
        <f>SUM(E128:E136)</f>
        <v>71281</v>
      </c>
      <c r="F137" s="29">
        <f>SUM(F128:F136)</f>
        <v>6819420</v>
      </c>
      <c r="G137" s="37">
        <v>99.2</v>
      </c>
      <c r="H137" s="38">
        <f t="shared" si="34"/>
        <v>98.954735153429468</v>
      </c>
      <c r="I137" s="39">
        <f t="shared" si="33"/>
        <v>1.0452648465705294</v>
      </c>
    </row>
    <row r="140" spans="1:9" ht="21" x14ac:dyDescent="0.35">
      <c r="A140" s="68" t="s">
        <v>574</v>
      </c>
      <c r="B140" s="208" t="s">
        <v>30250</v>
      </c>
      <c r="C140" s="208"/>
      <c r="D140" s="208"/>
      <c r="E140" s="208"/>
      <c r="F140" s="208"/>
      <c r="G140" s="208"/>
      <c r="H140" s="208"/>
      <c r="I140" s="208"/>
    </row>
    <row r="142" spans="1:9" x14ac:dyDescent="0.35">
      <c r="A142" s="24" t="s">
        <v>26</v>
      </c>
      <c r="B142" s="24" t="s">
        <v>576</v>
      </c>
      <c r="C142" s="24" t="s">
        <v>573</v>
      </c>
      <c r="D142" s="24" t="s">
        <v>27</v>
      </c>
      <c r="E142" s="24" t="s">
        <v>28</v>
      </c>
      <c r="F142" s="24" t="s">
        <v>29</v>
      </c>
      <c r="G142" s="45" t="s">
        <v>30</v>
      </c>
      <c r="H142" s="46" t="s">
        <v>31</v>
      </c>
      <c r="I142" s="47" t="s">
        <v>32</v>
      </c>
    </row>
    <row r="143" spans="1:9" x14ac:dyDescent="0.35">
      <c r="A143" s="32">
        <v>1</v>
      </c>
      <c r="B143" s="27" t="s">
        <v>561</v>
      </c>
      <c r="C143" s="32">
        <f>COUNTIFS('atm total'!E:E,B143,'atm total'!AM:AM,"ATM")</f>
        <v>16</v>
      </c>
      <c r="D143" s="32">
        <f>SUMIFS('atm total'!N:N,'atm total'!E:E,B143,'atm total'!AM:AM,"ATM")</f>
        <v>19</v>
      </c>
      <c r="E143" s="32">
        <f>SUMIFS('atm total'!O:O,'atm total'!E:E,B143,'atm total'!AM:AM,"ATM")</f>
        <v>534</v>
      </c>
      <c r="F143" s="32">
        <f>SUMIFS('atm total'!Q:Q,'atm total'!E:E,B143,'atm total'!AM:AM,"ATM")</f>
        <v>357000</v>
      </c>
      <c r="G143" s="35">
        <v>99.75</v>
      </c>
      <c r="H143" s="33">
        <f t="shared" ref="H143:H150" si="39">100-I143</f>
        <v>99.850420168067231</v>
      </c>
      <c r="I143" s="36">
        <f t="shared" ref="I143" si="40">(E143/F143)*100</f>
        <v>0.14957983193277311</v>
      </c>
    </row>
    <row r="144" spans="1:9" x14ac:dyDescent="0.35">
      <c r="A144" s="32">
        <v>2</v>
      </c>
      <c r="B144" s="27" t="s">
        <v>558</v>
      </c>
      <c r="C144" s="32">
        <f>COUNTIFS('atm total'!E:E,B144,'atm total'!AM:AM,"ATM")</f>
        <v>80</v>
      </c>
      <c r="D144" s="32">
        <f>SUMIFS('atm total'!N:N,'atm total'!E:E,B144,'atm total'!AM:AM,"ATM")</f>
        <v>59</v>
      </c>
      <c r="E144" s="32">
        <f>SUMIFS('atm total'!O:O,'atm total'!E:E,B144,'atm total'!AM:AM,"ATM")</f>
        <v>2591</v>
      </c>
      <c r="F144" s="32">
        <f>SUMIFS('atm total'!Q:Q,'atm total'!E:E,B144,'atm total'!AM:AM,"ATM")</f>
        <v>1673820</v>
      </c>
      <c r="G144" s="35">
        <v>99.75</v>
      </c>
      <c r="H144" s="33">
        <f t="shared" si="39"/>
        <v>99.845204382789063</v>
      </c>
      <c r="I144" s="36">
        <f t="shared" ref="I144:I145" si="41">(E144/F144)*100</f>
        <v>0.15479561721093069</v>
      </c>
    </row>
    <row r="145" spans="1:9" x14ac:dyDescent="0.35">
      <c r="A145" s="32">
        <v>3</v>
      </c>
      <c r="B145" s="27" t="s">
        <v>580</v>
      </c>
      <c r="C145" s="32">
        <f>COUNTIFS('atm total'!E:E,B145,'atm total'!AM:AM,"ATM")</f>
        <v>0</v>
      </c>
      <c r="D145" s="32">
        <f>SUMIFS('atm total'!N:N,'atm total'!E:E,B145,'atm total'!AM:AM,"ATM")</f>
        <v>0</v>
      </c>
      <c r="E145" s="32">
        <f>SUMIFS('atm total'!O:O,'atm total'!E:E,B145,'atm total'!AM:AM,"ATM")</f>
        <v>0</v>
      </c>
      <c r="F145" s="32">
        <f>SUMIFS('atm total'!Q:Q,'atm total'!E:E,B145,'atm total'!AM:AM,"ATM")</f>
        <v>0</v>
      </c>
      <c r="G145" s="35">
        <v>99.75</v>
      </c>
      <c r="H145" s="33" t="e">
        <f t="shared" si="39"/>
        <v>#DIV/0!</v>
      </c>
      <c r="I145" s="33" t="e">
        <f t="shared" si="41"/>
        <v>#DIV/0!</v>
      </c>
    </row>
    <row r="146" spans="1:9" x14ac:dyDescent="0.35">
      <c r="A146" s="32">
        <v>4</v>
      </c>
      <c r="B146" s="27" t="s">
        <v>146</v>
      </c>
      <c r="C146" s="32">
        <f>COUNTIFS('atm total'!E:E,B146,'atm total'!AM:AM,"ATM")</f>
        <v>8</v>
      </c>
      <c r="D146" s="32">
        <f>SUMIFS('atm total'!N:N,'atm total'!E:E,B146,'atm total'!AM:AM,"ATM")</f>
        <v>0</v>
      </c>
      <c r="E146" s="32">
        <f>SUMIFS('atm total'!O:O,'atm total'!E:E,B146,'atm total'!AM:AM,"ATM")</f>
        <v>0</v>
      </c>
      <c r="F146" s="32">
        <f>SUMIFS('atm total'!Q:Q,'atm total'!E:E,B146,'atm total'!AM:AM,"ATM")</f>
        <v>184320</v>
      </c>
      <c r="G146" s="35">
        <v>99.75</v>
      </c>
      <c r="H146" s="33">
        <f t="shared" si="39"/>
        <v>100</v>
      </c>
      <c r="I146" s="33">
        <f>(E146/F146)*100</f>
        <v>0</v>
      </c>
    </row>
    <row r="147" spans="1:9" x14ac:dyDescent="0.35">
      <c r="A147" s="32">
        <v>5</v>
      </c>
      <c r="B147" s="27" t="s">
        <v>64</v>
      </c>
      <c r="C147" s="32">
        <f>COUNTIFS('atm total'!E:E,B147,'atm total'!AM:AM,"ATM")</f>
        <v>30</v>
      </c>
      <c r="D147" s="32">
        <f>SUMIFS('atm total'!N:N,'atm total'!E:E,B147,'atm total'!AM:AM,"ATM")</f>
        <v>14</v>
      </c>
      <c r="E147" s="32">
        <f>SUMIFS('atm total'!O:O,'atm total'!E:E,B147,'atm total'!AM:AM,"ATM")</f>
        <v>581</v>
      </c>
      <c r="F147" s="32">
        <f>SUMIFS('atm total'!Q:Q,'atm total'!E:E,B147,'atm total'!AM:AM,"ATM")</f>
        <v>595560</v>
      </c>
      <c r="G147" s="35">
        <v>99.75</v>
      </c>
      <c r="H147" s="33">
        <f t="shared" si="39"/>
        <v>99.902444757874946</v>
      </c>
      <c r="I147" s="33">
        <f>(E147/F147)*100</f>
        <v>9.7555242125058769E-2</v>
      </c>
    </row>
    <row r="148" spans="1:9" x14ac:dyDescent="0.35">
      <c r="A148" s="32">
        <v>6</v>
      </c>
      <c r="B148" s="27" t="s">
        <v>126</v>
      </c>
      <c r="C148" s="32">
        <f>COUNTIFS('atm total'!E:E,B148,'atm total'!AM:AM,"ATM")</f>
        <v>19</v>
      </c>
      <c r="D148" s="32">
        <f>SUMIFS('atm total'!N:N,'atm total'!E:E,B148,'atm total'!AM:AM,"ATM")</f>
        <v>15</v>
      </c>
      <c r="E148" s="32">
        <f>SUMIFS('atm total'!O:O,'atm total'!E:E,B148,'atm total'!AM:AM,"ATM")</f>
        <v>1059</v>
      </c>
      <c r="F148" s="32">
        <f>SUMIFS('atm total'!Q:Q,'atm total'!E:E,B148,'atm total'!AM:AM,"ATM")</f>
        <v>438600</v>
      </c>
      <c r="G148" s="35">
        <v>99.75</v>
      </c>
      <c r="H148" s="33">
        <f t="shared" si="39"/>
        <v>99.758549931600541</v>
      </c>
      <c r="I148" s="33">
        <f t="shared" ref="I148:I150" si="42">(E148/F148)*100</f>
        <v>0.24145006839945282</v>
      </c>
    </row>
    <row r="149" spans="1:9" x14ac:dyDescent="0.35">
      <c r="A149" s="32">
        <v>7</v>
      </c>
      <c r="B149" s="27" t="s">
        <v>61</v>
      </c>
      <c r="C149" s="32">
        <f>COUNTIFS('atm total'!E:E,B149,'atm total'!AM:AM,"ATM")</f>
        <v>12</v>
      </c>
      <c r="D149" s="32">
        <f>SUMIFS('atm total'!N:N,'atm total'!E:E,B149,'atm total'!AM:AM,"ATM")</f>
        <v>9</v>
      </c>
      <c r="E149" s="32">
        <f>SUMIFS('atm total'!O:O,'atm total'!E:E,B149,'atm total'!AM:AM,"ATM")</f>
        <v>614</v>
      </c>
      <c r="F149" s="32">
        <f>SUMIFS('atm total'!Q:Q,'atm total'!E:E,B149,'atm total'!AM:AM,"ATM")</f>
        <v>284580</v>
      </c>
      <c r="G149" s="35">
        <v>99.75</v>
      </c>
      <c r="H149" s="33">
        <f t="shared" si="39"/>
        <v>99.784243446482535</v>
      </c>
      <c r="I149" s="33">
        <f t="shared" si="42"/>
        <v>0.21575655351746434</v>
      </c>
    </row>
    <row r="150" spans="1:9" x14ac:dyDescent="0.35">
      <c r="A150" s="32">
        <v>8</v>
      </c>
      <c r="B150" s="27" t="s">
        <v>79</v>
      </c>
      <c r="C150" s="32">
        <f>COUNTIFS('atm total'!E:E,B150,'atm total'!AM:AM,"ATM")</f>
        <v>11</v>
      </c>
      <c r="D150" s="32">
        <f>SUMIFS('atm total'!N:N,'atm total'!E:E,B150,'atm total'!AM:AM,"ATM")</f>
        <v>7</v>
      </c>
      <c r="E150" s="32">
        <f>SUMIFS('atm total'!O:O,'atm total'!E:E,B150,'atm total'!AM:AM,"ATM")</f>
        <v>229</v>
      </c>
      <c r="F150" s="32">
        <f>SUMIFS('atm total'!Q:Q,'atm total'!E:E,B150,'atm total'!AM:AM,"ATM")</f>
        <v>213180</v>
      </c>
      <c r="G150" s="35">
        <v>99.75</v>
      </c>
      <c r="H150" s="33">
        <f t="shared" si="39"/>
        <v>99.892579041185854</v>
      </c>
      <c r="I150" s="33">
        <f t="shared" si="42"/>
        <v>0.10742095881414768</v>
      </c>
    </row>
    <row r="151" spans="1:9" x14ac:dyDescent="0.35">
      <c r="A151" s="32"/>
      <c r="B151" s="27"/>
      <c r="C151" s="32"/>
      <c r="D151" s="32"/>
      <c r="E151" s="32"/>
      <c r="F151" s="32"/>
      <c r="G151" s="35"/>
      <c r="H151" s="33"/>
      <c r="I151" s="33"/>
    </row>
    <row r="152" spans="1:9" x14ac:dyDescent="0.35">
      <c r="A152" s="28"/>
      <c r="B152" s="28" t="s">
        <v>33</v>
      </c>
      <c r="C152" s="29">
        <f>SUM(C143:C151)</f>
        <v>176</v>
      </c>
      <c r="D152" s="29">
        <f>SUM(D143:D151)</f>
        <v>123</v>
      </c>
      <c r="E152" s="29">
        <f>SUM(E143:E151)</f>
        <v>5608</v>
      </c>
      <c r="F152" s="29">
        <f>SUM(F143:F151)</f>
        <v>3747060</v>
      </c>
      <c r="G152" s="29">
        <v>99.2</v>
      </c>
      <c r="H152" s="167">
        <f t="shared" ref="H152" si="43">100-I152</f>
        <v>99.850335996754794</v>
      </c>
      <c r="I152" s="30">
        <f t="shared" ref="I152" si="44">(E152/F152)*100</f>
        <v>0.14966400324521092</v>
      </c>
    </row>
    <row r="155" spans="1:9" ht="21" x14ac:dyDescent="0.35">
      <c r="A155" s="143" t="s">
        <v>574</v>
      </c>
      <c r="B155" s="207" t="s">
        <v>30251</v>
      </c>
      <c r="C155" s="207"/>
      <c r="D155" s="207"/>
      <c r="E155" s="207"/>
      <c r="F155" s="207"/>
      <c r="G155" s="207"/>
      <c r="H155" s="207"/>
      <c r="I155" s="207"/>
    </row>
    <row r="157" spans="1:9" x14ac:dyDescent="0.35">
      <c r="A157" s="24" t="s">
        <v>26</v>
      </c>
      <c r="B157" s="24" t="s">
        <v>577</v>
      </c>
      <c r="C157" s="24" t="s">
        <v>573</v>
      </c>
      <c r="D157" s="24" t="s">
        <v>27</v>
      </c>
      <c r="E157" s="24" t="s">
        <v>28</v>
      </c>
      <c r="F157" s="24" t="s">
        <v>29</v>
      </c>
      <c r="G157" s="45" t="s">
        <v>30</v>
      </c>
      <c r="H157" s="46" t="s">
        <v>31</v>
      </c>
      <c r="I157" s="47" t="s">
        <v>32</v>
      </c>
    </row>
    <row r="158" spans="1:9" x14ac:dyDescent="0.35">
      <c r="A158" s="32">
        <v>1</v>
      </c>
      <c r="B158" s="27" t="s">
        <v>579</v>
      </c>
      <c r="C158" s="32">
        <f>COUNTIFS('atm total'!AH:AH,B158,'atm total'!K:K,"Jatim 1")</f>
        <v>26</v>
      </c>
      <c r="D158" s="32">
        <f>SUMIFS('atm total'!N:N,'atm total'!AH:AH,B158,'atm total'!K:K,"Jatim 1")</f>
        <v>106</v>
      </c>
      <c r="E158" s="32">
        <f>SUMIFS('atm total'!O:O,'atm total'!AH:AH,B158,'atm total'!K:K,"Jatim 1")</f>
        <v>5265</v>
      </c>
      <c r="F158" s="32">
        <f>SUMIFS('atm total'!Q:Q,'atm total'!AH:AH,B158,'atm total'!K:K,"Jatim 1")</f>
        <v>490620</v>
      </c>
      <c r="G158" s="35">
        <v>99.2</v>
      </c>
      <c r="H158" s="33">
        <f>100-I158</f>
        <v>98.926868044515103</v>
      </c>
      <c r="I158" s="36">
        <f t="shared" ref="I158:I162" si="45">(E158/F158)*100</f>
        <v>1.0731319554848966</v>
      </c>
    </row>
    <row r="159" spans="1:9" x14ac:dyDescent="0.35">
      <c r="A159" s="32">
        <v>2</v>
      </c>
      <c r="B159" s="27" t="s">
        <v>569</v>
      </c>
      <c r="C159" s="32">
        <f>COUNTIFS('atm total'!AH:AH,B159,'atm total'!K:K,"Jatim 1")</f>
        <v>37</v>
      </c>
      <c r="D159" s="32">
        <f>SUMIFS('atm total'!N:N,'atm total'!AH:AH,B159,'atm total'!K:K,"Jatim 1")</f>
        <v>149</v>
      </c>
      <c r="E159" s="32">
        <f>SUMIFS('atm total'!O:O,'atm total'!AH:AH,B159,'atm total'!K:K,"Jatim 1")</f>
        <v>13604</v>
      </c>
      <c r="F159" s="32">
        <f>SUMIFS('atm total'!Q:Q,'atm total'!AH:AH,B159,'atm total'!K:K,"Jatim 1")</f>
        <v>754560</v>
      </c>
      <c r="G159" s="35">
        <v>99.2</v>
      </c>
      <c r="H159" s="33">
        <f t="shared" ref="H159:H162" si="46">100-I159</f>
        <v>98.197094995759116</v>
      </c>
      <c r="I159" s="36">
        <f t="shared" si="45"/>
        <v>1.8029050042408821</v>
      </c>
    </row>
    <row r="160" spans="1:9" x14ac:dyDescent="0.35">
      <c r="A160" s="32">
        <v>3</v>
      </c>
      <c r="B160" s="27" t="s">
        <v>570</v>
      </c>
      <c r="C160" s="32">
        <f>COUNTIFS('atm total'!AH:AH,B160,'atm total'!K:K,"Jatim 1")</f>
        <v>154</v>
      </c>
      <c r="D160" s="32">
        <f>SUMIFS('atm total'!N:N,'atm total'!AH:AH,B160,'atm total'!K:K,"Jatim 1")</f>
        <v>578</v>
      </c>
      <c r="E160" s="32">
        <f>SUMIFS('atm total'!O:O,'atm total'!AH:AH,B160,'atm total'!K:K,"Jatim 1")</f>
        <v>23081</v>
      </c>
      <c r="F160" s="32">
        <f>SUMIFS('atm total'!Q:Q,'atm total'!AH:AH,B160,'atm total'!K:K,"Jatim 1")</f>
        <v>3033360</v>
      </c>
      <c r="G160" s="35">
        <v>99.2</v>
      </c>
      <c r="H160" s="69">
        <f t="shared" si="46"/>
        <v>99.239094601366148</v>
      </c>
      <c r="I160" s="36">
        <f t="shared" si="45"/>
        <v>0.76090539863385809</v>
      </c>
    </row>
    <row r="161" spans="1:9" x14ac:dyDescent="0.35">
      <c r="A161" s="32">
        <v>4</v>
      </c>
      <c r="B161" s="27" t="s">
        <v>571</v>
      </c>
      <c r="C161" s="32">
        <f>COUNTIFS('atm total'!AH:AH,B161,'atm total'!K:K,"Jatim 1")</f>
        <v>29</v>
      </c>
      <c r="D161" s="32">
        <f>SUMIFS('atm total'!N:N,'atm total'!AH:AH,B161,'atm total'!K:K,"Jatim 1")</f>
        <v>123</v>
      </c>
      <c r="E161" s="32">
        <f>SUMIFS('atm total'!O:O,'atm total'!AH:AH,B161,'atm total'!K:K,"Jatim 1")</f>
        <v>5109</v>
      </c>
      <c r="F161" s="32">
        <f>SUMIFS('atm total'!Q:Q,'atm total'!AH:AH,B161,'atm total'!K:K,"Jatim 1")</f>
        <v>522900</v>
      </c>
      <c r="G161" s="35">
        <v>99.2</v>
      </c>
      <c r="H161" s="33">
        <f t="shared" si="46"/>
        <v>99.022948938611592</v>
      </c>
      <c r="I161" s="36">
        <f t="shared" si="45"/>
        <v>0.9770510613884108</v>
      </c>
    </row>
    <row r="162" spans="1:9" x14ac:dyDescent="0.35">
      <c r="A162" s="32">
        <v>5</v>
      </c>
      <c r="B162" s="27" t="s">
        <v>572</v>
      </c>
      <c r="C162" s="32">
        <f>COUNTIFS('atm total'!AH:AH,B162,'atm total'!K:K,"Jatim 1")</f>
        <v>58</v>
      </c>
      <c r="D162" s="32">
        <f>SUMIFS('atm total'!N:N,'atm total'!AH:AH,B162,'atm total'!K:K,"Jatim 1")</f>
        <v>185</v>
      </c>
      <c r="E162" s="32">
        <f>SUMIFS('atm total'!O:O,'atm total'!AH:AH,B162,'atm total'!K:K,"Jatim 1")</f>
        <v>7800</v>
      </c>
      <c r="F162" s="32">
        <f>SUMIFS('atm total'!Q:Q,'atm total'!AH:AH,B162,'atm total'!K:K,"Jatim 1")</f>
        <v>1212420</v>
      </c>
      <c r="G162" s="35">
        <v>99.2</v>
      </c>
      <c r="H162" s="33">
        <f t="shared" si="46"/>
        <v>99.356658583659126</v>
      </c>
      <c r="I162" s="36">
        <f t="shared" si="45"/>
        <v>0.64334141634087194</v>
      </c>
    </row>
    <row r="163" spans="1:9" x14ac:dyDescent="0.35">
      <c r="A163" s="28"/>
      <c r="B163" s="28" t="s">
        <v>33</v>
      </c>
      <c r="C163" s="29">
        <f>SUM(C158:C162)</f>
        <v>304</v>
      </c>
      <c r="D163" s="29">
        <f>SUM(D158:D162)</f>
        <v>1141</v>
      </c>
      <c r="E163" s="29">
        <f>SUM(E158:E162)</f>
        <v>54859</v>
      </c>
      <c r="F163" s="29">
        <f>SUM(F158:F162)</f>
        <v>6013860</v>
      </c>
      <c r="G163" s="37">
        <v>99.2</v>
      </c>
      <c r="H163" s="38">
        <f>100-I163</f>
        <v>99.087790537192419</v>
      </c>
      <c r="I163" s="39">
        <f>(E163/F163)*100</f>
        <v>0.91220946280758108</v>
      </c>
    </row>
    <row r="167" spans="1:9" ht="21" x14ac:dyDescent="0.35">
      <c r="A167" s="143" t="s">
        <v>574</v>
      </c>
      <c r="B167" s="207" t="s">
        <v>30252</v>
      </c>
      <c r="C167" s="207"/>
      <c r="D167" s="207"/>
      <c r="E167" s="207"/>
      <c r="F167" s="207"/>
      <c r="G167" s="207"/>
      <c r="H167" s="207"/>
      <c r="I167" s="207"/>
    </row>
    <row r="169" spans="1:9" x14ac:dyDescent="0.35">
      <c r="A169" s="24" t="s">
        <v>26</v>
      </c>
      <c r="B169" s="24" t="s">
        <v>576</v>
      </c>
      <c r="C169" s="24" t="s">
        <v>573</v>
      </c>
      <c r="D169" s="24" t="s">
        <v>27</v>
      </c>
      <c r="E169" s="24" t="s">
        <v>28</v>
      </c>
      <c r="F169" s="24" t="s">
        <v>29</v>
      </c>
      <c r="G169" s="45" t="s">
        <v>30</v>
      </c>
      <c r="H169" s="46" t="s">
        <v>31</v>
      </c>
      <c r="I169" s="47" t="s">
        <v>32</v>
      </c>
    </row>
    <row r="170" spans="1:9" x14ac:dyDescent="0.35">
      <c r="A170" s="32">
        <v>1</v>
      </c>
      <c r="B170" s="27" t="s">
        <v>2938</v>
      </c>
      <c r="C170" s="32">
        <f>COUNTIFS('atm total'!E:E,B170,'atm total'!AM:AM,"CRM")</f>
        <v>134</v>
      </c>
      <c r="D170" s="32">
        <f>SUMIFS('atm total'!N:N,'atm total'!E:E,B170,'atm total'!AM:AM,"CRM")</f>
        <v>539</v>
      </c>
      <c r="E170" s="32">
        <f>SUMIFS('atm total'!O:O,'atm total'!E:E,B170,'atm total'!AM:AM,"CRM")</f>
        <v>18522</v>
      </c>
      <c r="F170" s="32">
        <f>SUMIFS('atm total'!Q:Q,'atm total'!E:E,B170,'atm total'!AM:AM,"CRM")</f>
        <v>2631900</v>
      </c>
      <c r="G170" s="35">
        <v>99.2</v>
      </c>
      <c r="H170" s="33">
        <f>100-I170</f>
        <v>99.296249857517381</v>
      </c>
      <c r="I170" s="36">
        <f t="shared" ref="I170:I175" si="47">(E170/F170)*100</f>
        <v>0.70375014248261714</v>
      </c>
    </row>
    <row r="171" spans="1:9" x14ac:dyDescent="0.35">
      <c r="A171" s="32">
        <v>2</v>
      </c>
      <c r="B171" s="27" t="s">
        <v>2705</v>
      </c>
      <c r="C171" s="32">
        <f>COUNTIFS('atm total'!E:E,B171,'atm total'!AM:AM,"CRM")</f>
        <v>144</v>
      </c>
      <c r="D171" s="32">
        <f>SUMIFS('atm total'!N:N,'atm total'!E:E,B171,'atm total'!AM:AM,"CRM")</f>
        <v>575</v>
      </c>
      <c r="E171" s="32">
        <f>SUMIFS('atm total'!O:O,'atm total'!E:E,B171,'atm total'!AM:AM,"CRM")</f>
        <v>25283</v>
      </c>
      <c r="F171" s="32">
        <f>SUMIFS('atm total'!Q:Q,'atm total'!E:E,B171,'atm total'!AM:AM,"CRM")</f>
        <v>2950860</v>
      </c>
      <c r="G171" s="35">
        <v>99.2</v>
      </c>
      <c r="H171" s="33">
        <f t="shared" ref="H171:H175" si="48">100-I171</f>
        <v>99.143198931836821</v>
      </c>
      <c r="I171" s="36">
        <f t="shared" si="47"/>
        <v>0.85680106816317958</v>
      </c>
    </row>
    <row r="172" spans="1:9" x14ac:dyDescent="0.35">
      <c r="A172" s="32">
        <v>3</v>
      </c>
      <c r="B172" s="27" t="s">
        <v>2592</v>
      </c>
      <c r="C172" s="32">
        <f>COUNTIFS('atm total'!E:E,B172,'atm total'!AM:AM,"CRM")</f>
        <v>4</v>
      </c>
      <c r="D172" s="32">
        <f>SUMIFS('atm total'!N:N,'atm total'!E:E,B172,'atm total'!AM:AM,"CRM")</f>
        <v>16</v>
      </c>
      <c r="E172" s="32">
        <f>SUMIFS('atm total'!O:O,'atm total'!E:E,B172,'atm total'!AM:AM,"CRM")</f>
        <v>995</v>
      </c>
      <c r="F172" s="32">
        <f>SUMIFS('atm total'!Q:Q,'atm total'!E:E,B172,'atm total'!AM:AM,"CRM")</f>
        <v>89760</v>
      </c>
      <c r="G172" s="35">
        <v>99.2</v>
      </c>
      <c r="H172" s="33">
        <f t="shared" si="48"/>
        <v>98.891488413547236</v>
      </c>
      <c r="I172" s="36">
        <f t="shared" si="47"/>
        <v>1.108511586452763</v>
      </c>
    </row>
    <row r="173" spans="1:9" x14ac:dyDescent="0.35">
      <c r="A173" s="32">
        <v>4</v>
      </c>
      <c r="B173" s="27" t="s">
        <v>2851</v>
      </c>
      <c r="C173" s="32">
        <f>COUNTIFS('atm total'!E:E,B173,'atm total'!AM:AM,"CRM")</f>
        <v>10</v>
      </c>
      <c r="D173" s="32">
        <f>SUMIFS('atm total'!N:N,'atm total'!E:E,B173,'atm total'!AM:AM,"CRM")</f>
        <v>27</v>
      </c>
      <c r="E173" s="32">
        <f>SUMIFS('atm total'!O:O,'atm total'!E:E,B173,'atm total'!AM:AM,"CRM")</f>
        <v>662</v>
      </c>
      <c r="F173" s="32">
        <f>SUMIFS('atm total'!Q:Q,'atm total'!E:E,B173,'atm total'!AM:AM,"CRM")</f>
        <v>190620</v>
      </c>
      <c r="G173" s="35">
        <v>99.2</v>
      </c>
      <c r="H173" s="33">
        <f t="shared" si="48"/>
        <v>99.652712202287276</v>
      </c>
      <c r="I173" s="36">
        <f t="shared" si="47"/>
        <v>0.34728779771272689</v>
      </c>
    </row>
    <row r="174" spans="1:9" x14ac:dyDescent="0.35">
      <c r="A174" s="32">
        <v>5</v>
      </c>
      <c r="B174" s="27" t="s">
        <v>15913</v>
      </c>
      <c r="C174" s="32">
        <f>COUNTIFS('atm total'!E:E,B174,'atm total'!AM:AM,"CRM")</f>
        <v>18</v>
      </c>
      <c r="D174" s="32">
        <f>SUMIFS('atm total'!N:N,'atm total'!E:E,B174,'atm total'!AM:AM,"CRM")</f>
        <v>26</v>
      </c>
      <c r="E174" s="32">
        <f>SUMIFS('atm total'!O:O,'atm total'!E:E,B174,'atm total'!AM:AM,"CRM")</f>
        <v>8530</v>
      </c>
      <c r="F174" s="32">
        <f>SUMIFS('atm total'!Q:Q,'atm total'!E:E,B174,'atm total'!AM:AM,"CRM")</f>
        <v>350640</v>
      </c>
      <c r="G174" s="35">
        <v>99.2</v>
      </c>
      <c r="H174" s="33">
        <f t="shared" si="48"/>
        <v>97.567305498517001</v>
      </c>
      <c r="I174" s="36">
        <f t="shared" si="47"/>
        <v>2.4326945014830024</v>
      </c>
    </row>
    <row r="175" spans="1:9" x14ac:dyDescent="0.35">
      <c r="A175" s="32">
        <v>6</v>
      </c>
      <c r="B175" s="27" t="s">
        <v>7075</v>
      </c>
      <c r="C175" s="32">
        <f>COUNTIFS('atm total'!E:E,B175,'atm total'!AM:AM,"CRM")</f>
        <v>10</v>
      </c>
      <c r="D175" s="32">
        <f>SUMIFS('atm total'!N:N,'atm total'!E:E,B175,'atm total'!AM:AM,"CRM")</f>
        <v>55</v>
      </c>
      <c r="E175" s="32">
        <f>SUMIFS('atm total'!O:O,'atm total'!E:E,B175,'atm total'!AM:AM,"CRM")</f>
        <v>3918</v>
      </c>
      <c r="F175" s="32">
        <f>SUMIFS('atm total'!Q:Q,'atm total'!E:E,B175,'atm total'!AM:AM,"CRM")</f>
        <v>190740</v>
      </c>
      <c r="G175" s="35">
        <v>99.2</v>
      </c>
      <c r="H175" s="33">
        <f t="shared" si="48"/>
        <v>97.945894935514318</v>
      </c>
      <c r="I175" s="36">
        <f t="shared" si="47"/>
        <v>2.0541050644856873</v>
      </c>
    </row>
    <row r="176" spans="1:9" x14ac:dyDescent="0.35">
      <c r="A176" s="32"/>
      <c r="B176" s="27"/>
      <c r="C176" s="32"/>
      <c r="D176" s="32"/>
      <c r="E176" s="32"/>
      <c r="F176" s="32"/>
      <c r="G176" s="35"/>
      <c r="H176" s="33"/>
      <c r="I176" s="36"/>
    </row>
    <row r="177" spans="1:9" x14ac:dyDescent="0.35">
      <c r="A177" s="28"/>
      <c r="B177" s="28" t="s">
        <v>33</v>
      </c>
      <c r="C177" s="29">
        <f>SUM(C170:C176)</f>
        <v>320</v>
      </c>
      <c r="D177" s="29">
        <f>SUM(D170:D176)</f>
        <v>1238</v>
      </c>
      <c r="E177" s="29">
        <f>SUM(E170:E176)</f>
        <v>57910</v>
      </c>
      <c r="F177" s="29">
        <f>SUM(F170:F176)</f>
        <v>6404520</v>
      </c>
      <c r="G177" s="37">
        <v>99.2</v>
      </c>
      <c r="H177" s="38">
        <f t="shared" ref="H177" si="49">100-I177</f>
        <v>99.09579484489079</v>
      </c>
      <c r="I177" s="39">
        <f t="shared" ref="I177" si="50">(E177/F177)*100</f>
        <v>0.90420515510920407</v>
      </c>
    </row>
    <row r="180" spans="1:9" ht="21" x14ac:dyDescent="0.35">
      <c r="A180" s="143" t="s">
        <v>574</v>
      </c>
      <c r="B180" s="207" t="s">
        <v>30250</v>
      </c>
      <c r="C180" s="207"/>
      <c r="D180" s="207"/>
      <c r="E180" s="207"/>
      <c r="F180" s="207"/>
      <c r="G180" s="207"/>
      <c r="H180" s="207"/>
      <c r="I180" s="207"/>
    </row>
    <row r="182" spans="1:9" x14ac:dyDescent="0.35">
      <c r="A182" s="24" t="s">
        <v>26</v>
      </c>
      <c r="B182" s="24" t="s">
        <v>576</v>
      </c>
      <c r="C182" s="24" t="s">
        <v>573</v>
      </c>
      <c r="D182" s="24" t="s">
        <v>27</v>
      </c>
      <c r="E182" s="24" t="s">
        <v>28</v>
      </c>
      <c r="F182" s="24" t="s">
        <v>29</v>
      </c>
      <c r="G182" s="45" t="s">
        <v>30</v>
      </c>
      <c r="H182" s="46" t="s">
        <v>31</v>
      </c>
      <c r="I182" s="47" t="s">
        <v>32</v>
      </c>
    </row>
    <row r="183" spans="1:9" x14ac:dyDescent="0.35">
      <c r="A183" s="32">
        <v>1</v>
      </c>
      <c r="B183" s="27" t="s">
        <v>2938</v>
      </c>
      <c r="C183" s="32">
        <f>COUNTIFS('atm total'!E:E,B183,'atm total'!AM:AM,"ATM")</f>
        <v>123</v>
      </c>
      <c r="D183" s="32">
        <f>SUMIFS('atm total'!N:N,'atm total'!E:E,B183,'atm total'!AM:AM,"ATM")</f>
        <v>80</v>
      </c>
      <c r="E183" s="32">
        <f>SUMIFS('atm total'!O:O,'atm total'!E:E,B183,'atm total'!AM:AM,"ATM")</f>
        <v>3026</v>
      </c>
      <c r="F183" s="32">
        <f>SUMIFS('atm total'!Q:Q,'atm total'!E:E,B183,'atm total'!AM:AM,"ATM")</f>
        <v>2304780</v>
      </c>
      <c r="G183" s="35">
        <v>99.75</v>
      </c>
      <c r="H183" s="33">
        <f>100-I183</f>
        <v>99.868707642378013</v>
      </c>
      <c r="I183" s="36">
        <f t="shared" ref="I183:I184" si="51">(E183/F183)*100</f>
        <v>0.1312923576219856</v>
      </c>
    </row>
    <row r="184" spans="1:9" x14ac:dyDescent="0.35">
      <c r="A184" s="32">
        <v>2</v>
      </c>
      <c r="B184" s="27" t="s">
        <v>2705</v>
      </c>
      <c r="C184" s="32">
        <f>COUNTIFS('atm total'!E:E,B184,'atm total'!AM:AM,"ATM")</f>
        <v>108</v>
      </c>
      <c r="D184" s="32">
        <f>SUMIFS('atm total'!N:N,'atm total'!E:E,B184,'atm total'!AM:AM,"ATM")</f>
        <v>70</v>
      </c>
      <c r="E184" s="32">
        <f>SUMIFS('atm total'!O:O,'atm total'!E:E,B184,'atm total'!AM:AM,"ATM")</f>
        <v>3088</v>
      </c>
      <c r="F184" s="32">
        <f>SUMIFS('atm total'!Q:Q,'atm total'!E:E,B184,'atm total'!AM:AM,"ATM")</f>
        <v>2178900</v>
      </c>
      <c r="G184" s="35">
        <v>99.75</v>
      </c>
      <c r="H184" s="33">
        <f t="shared" ref="H184:H187" si="52">100-I184</f>
        <v>99.858277112304378</v>
      </c>
      <c r="I184" s="36">
        <f t="shared" si="51"/>
        <v>0.14172288769562624</v>
      </c>
    </row>
    <row r="185" spans="1:9" x14ac:dyDescent="0.35">
      <c r="A185" s="32">
        <v>3</v>
      </c>
      <c r="B185" s="27" t="s">
        <v>2592</v>
      </c>
      <c r="C185" s="32">
        <f>COUNTIFS('atm total'!E:E,B185,'atm total'!AM:AM,"ATM")</f>
        <v>3</v>
      </c>
      <c r="D185" s="32">
        <f>SUMIFS('atm total'!N:N,'atm total'!E:E,B185,'atm total'!AM:AM,"ATM")</f>
        <v>1</v>
      </c>
      <c r="E185" s="32">
        <f>SUMIFS('atm total'!O:O,'atm total'!E:E,B185,'atm total'!AM:AM,"ATM")</f>
        <v>143</v>
      </c>
      <c r="F185" s="32">
        <f>SUMIFS('atm total'!Q:Q,'atm total'!E:E,B185,'atm total'!AM:AM,"ATM")</f>
        <v>65280</v>
      </c>
      <c r="G185" s="35">
        <v>99.75</v>
      </c>
      <c r="H185" s="33">
        <f t="shared" si="52"/>
        <v>99.780943627450981</v>
      </c>
      <c r="I185" s="33">
        <f t="shared" ref="I185" si="53">(E185/F185)*100</f>
        <v>0.21905637254901961</v>
      </c>
    </row>
    <row r="186" spans="1:9" x14ac:dyDescent="0.35">
      <c r="A186" s="32">
        <v>4</v>
      </c>
      <c r="B186" s="27" t="s">
        <v>2851</v>
      </c>
      <c r="C186" s="32">
        <f>COUNTIFS('atm total'!E:E,B186,'atm total'!AM:AM,"ATM")</f>
        <v>22</v>
      </c>
      <c r="D186" s="32">
        <f>SUMIFS('atm total'!N:N,'atm total'!E:E,B186,'atm total'!AM:AM,"ATM")</f>
        <v>9</v>
      </c>
      <c r="E186" s="32">
        <f>SUMIFS('atm total'!O:O,'atm total'!E:E,B186,'atm total'!AM:AM,"ATM")</f>
        <v>237</v>
      </c>
      <c r="F186" s="32">
        <f>SUMIFS('atm total'!Q:Q,'atm total'!E:E,B186,'atm total'!AM:AM,"ATM")</f>
        <v>474300</v>
      </c>
      <c r="G186" s="35">
        <v>99.75</v>
      </c>
      <c r="H186" s="168">
        <f t="shared" si="52"/>
        <v>99.95003162555345</v>
      </c>
      <c r="I186" s="33">
        <f>(E186/F186)*100</f>
        <v>4.9968374446552818E-2</v>
      </c>
    </row>
    <row r="187" spans="1:9" x14ac:dyDescent="0.35">
      <c r="A187" s="32">
        <v>6</v>
      </c>
      <c r="B187" s="27" t="s">
        <v>7075</v>
      </c>
      <c r="C187" s="32">
        <f>COUNTIFS('atm total'!E:E,B187,'atm total'!AM:AM,"ATM")</f>
        <v>6</v>
      </c>
      <c r="D187" s="32">
        <f>SUMIFS('atm total'!N:N,'atm total'!E:E,B187,'atm total'!AM:AM,"ATM")</f>
        <v>0</v>
      </c>
      <c r="E187" s="32">
        <f>SUMIFS('atm total'!O:O,'atm total'!E:E,B187,'atm total'!AM:AM,"ATM")</f>
        <v>0</v>
      </c>
      <c r="F187" s="32">
        <f>SUMIFS('atm total'!Q:Q,'atm total'!E:E,B187,'atm total'!AM:AM,"ATM")</f>
        <v>112200</v>
      </c>
      <c r="G187" s="35">
        <v>99.75</v>
      </c>
      <c r="H187" s="168">
        <f t="shared" si="52"/>
        <v>100</v>
      </c>
      <c r="I187" s="33">
        <f>(E187/F187)*100</f>
        <v>0</v>
      </c>
    </row>
    <row r="188" spans="1:9" x14ac:dyDescent="0.35">
      <c r="A188" s="32"/>
      <c r="B188" s="27"/>
      <c r="C188" s="32"/>
      <c r="D188" s="32"/>
      <c r="E188" s="32"/>
      <c r="F188" s="32"/>
      <c r="G188" s="35"/>
      <c r="H188" s="33"/>
      <c r="I188" s="33"/>
    </row>
    <row r="189" spans="1:9" x14ac:dyDescent="0.35">
      <c r="A189" s="28"/>
      <c r="B189" s="28" t="s">
        <v>33</v>
      </c>
      <c r="C189" s="29">
        <f>SUM(C183:C188)</f>
        <v>262</v>
      </c>
      <c r="D189" s="29">
        <f>SUM(D183:D188)</f>
        <v>160</v>
      </c>
      <c r="E189" s="29">
        <f>SUM(E183:E188)</f>
        <v>6494</v>
      </c>
      <c r="F189" s="29">
        <f>SUM(F183:F188)</f>
        <v>5135460</v>
      </c>
      <c r="G189" s="29">
        <v>99.2</v>
      </c>
      <c r="H189" s="167">
        <f t="shared" ref="H189" si="54">100-I189</f>
        <v>99.873545894622879</v>
      </c>
      <c r="I189" s="30">
        <f t="shared" ref="I189" si="55">(E189/F189)*100</f>
        <v>0.12645410537712298</v>
      </c>
    </row>
  </sheetData>
  <mergeCells count="15">
    <mergeCell ref="B155:I155"/>
    <mergeCell ref="B167:I167"/>
    <mergeCell ref="B180:I180"/>
    <mergeCell ref="B112:I112"/>
    <mergeCell ref="B125:I125"/>
    <mergeCell ref="B140:I140"/>
    <mergeCell ref="B1:I1"/>
    <mergeCell ref="B12:I12"/>
    <mergeCell ref="B25:I25"/>
    <mergeCell ref="B99:I99"/>
    <mergeCell ref="B37:I37"/>
    <mergeCell ref="B49:I49"/>
    <mergeCell ref="B61:I61"/>
    <mergeCell ref="B74:I74"/>
    <mergeCell ref="B86:I86"/>
  </mergeCells>
  <conditionalFormatting sqref="H4:H8 H64:H69">
    <cfRule type="cellIs" dxfId="87" priority="144" operator="between">
      <formula>99.19</formula>
      <formula>0</formula>
    </cfRule>
  </conditionalFormatting>
  <conditionalFormatting sqref="H15:H22 H128:H137 H158:H163 H170:H177">
    <cfRule type="cellIs" dxfId="86" priority="137" operator="between">
      <formula>99.19</formula>
      <formula>0</formula>
    </cfRule>
    <cfRule type="cellIs" dxfId="85" priority="136" operator="between">
      <formula>99.2</formula>
      <formula>100</formula>
    </cfRule>
  </conditionalFormatting>
  <conditionalFormatting sqref="H28:H34 H64:H69">
    <cfRule type="cellIs" dxfId="84" priority="125" operator="lessThan">
      <formula>99.75</formula>
    </cfRule>
  </conditionalFormatting>
  <conditionalFormatting sqref="H28:H34">
    <cfRule type="cellIs" dxfId="83" priority="130" operator="between">
      <formula>99.19</formula>
      <formula>0</formula>
    </cfRule>
    <cfRule type="cellIs" dxfId="82" priority="129" operator="between">
      <formula>99.2</formula>
      <formula>100</formula>
    </cfRule>
  </conditionalFormatting>
  <conditionalFormatting sqref="H40:H45">
    <cfRule type="cellIs" dxfId="81" priority="103" operator="between">
      <formula>99.19</formula>
      <formula>0</formula>
    </cfRule>
    <cfRule type="cellIs" dxfId="80" priority="102" operator="between">
      <formula>99.2</formula>
      <formula>100</formula>
    </cfRule>
  </conditionalFormatting>
  <conditionalFormatting sqref="H52:H58">
    <cfRule type="cellIs" dxfId="79" priority="100" operator="between">
      <formula>99.19</formula>
      <formula>0</formula>
    </cfRule>
    <cfRule type="cellIs" dxfId="78" priority="99" operator="between">
      <formula>99.2</formula>
      <formula>100</formula>
    </cfRule>
  </conditionalFormatting>
  <conditionalFormatting sqref="H64:H69 H4:H8">
    <cfRule type="cellIs" dxfId="77" priority="143" operator="between">
      <formula>99.2</formula>
      <formula>100</formula>
    </cfRule>
  </conditionalFormatting>
  <conditionalFormatting sqref="H70">
    <cfRule type="cellIs" dxfId="76" priority="96" operator="between">
      <formula>99.2</formula>
      <formula>100</formula>
    </cfRule>
    <cfRule type="cellIs" dxfId="75" priority="93" operator="lessThan">
      <formula>99.75</formula>
    </cfRule>
    <cfRule type="cellIs" dxfId="74" priority="97" operator="between">
      <formula>99.19</formula>
      <formula>0</formula>
    </cfRule>
  </conditionalFormatting>
  <conditionalFormatting sqref="H77:H82">
    <cfRule type="cellIs" dxfId="73" priority="75" operator="between">
      <formula>99.19</formula>
      <formula>0</formula>
    </cfRule>
    <cfRule type="cellIs" dxfId="72" priority="74" operator="between">
      <formula>99.2</formula>
      <formula>100</formula>
    </cfRule>
  </conditionalFormatting>
  <conditionalFormatting sqref="H89:H96">
    <cfRule type="cellIs" dxfId="71" priority="72" operator="between">
      <formula>99.19</formula>
      <formula>0</formula>
    </cfRule>
    <cfRule type="cellIs" dxfId="70" priority="71" operator="between">
      <formula>99.2</formula>
      <formula>100</formula>
    </cfRule>
  </conditionalFormatting>
  <conditionalFormatting sqref="H102:H108">
    <cfRule type="cellIs" dxfId="69" priority="59" operator="lessThan">
      <formula>99.75</formula>
    </cfRule>
    <cfRule type="cellIs" dxfId="68" priority="62" operator="between">
      <formula>99.2</formula>
      <formula>100</formula>
    </cfRule>
    <cfRule type="cellIs" dxfId="67" priority="63" operator="between">
      <formula>99.19</formula>
      <formula>0</formula>
    </cfRule>
  </conditionalFormatting>
  <conditionalFormatting sqref="H109">
    <cfRule type="cellIs" dxfId="66" priority="56" operator="between">
      <formula>99.19</formula>
      <formula>0</formula>
    </cfRule>
    <cfRule type="cellIs" dxfId="65" priority="56" operator="between">
      <formula>99.2</formula>
      <formula>100</formula>
    </cfRule>
  </conditionalFormatting>
  <conditionalFormatting sqref="H115:H121">
    <cfRule type="cellIs" dxfId="64" priority="49" operator="between">
      <formula>99.2</formula>
      <formula>100</formula>
    </cfRule>
    <cfRule type="cellIs" dxfId="63" priority="50" operator="between">
      <formula>99.19</formula>
      <formula>0</formula>
    </cfRule>
  </conditionalFormatting>
  <conditionalFormatting sqref="H143:H150">
    <cfRule type="cellIs" dxfId="62" priority="19" operator="between">
      <formula>99.2</formula>
      <formula>100</formula>
    </cfRule>
    <cfRule type="cellIs" dxfId="61" priority="20" operator="between">
      <formula>99.19</formula>
      <formula>0</formula>
    </cfRule>
  </conditionalFormatting>
  <conditionalFormatting sqref="H152">
    <cfRule type="cellIs" dxfId="60" priority="17" operator="between">
      <formula>99.2</formula>
      <formula>100</formula>
    </cfRule>
    <cfRule type="cellIs" dxfId="59" priority="18" operator="between">
      <formula>99.19</formula>
      <formula>0</formula>
    </cfRule>
  </conditionalFormatting>
  <conditionalFormatting sqref="H183:H185">
    <cfRule type="cellIs" dxfId="58" priority="12" operator="between">
      <formula>99.19</formula>
      <formula>0</formula>
    </cfRule>
    <cfRule type="cellIs" dxfId="57" priority="11" operator="between">
      <formula>99.2</formula>
      <formula>100</formula>
    </cfRule>
  </conditionalFormatting>
  <conditionalFormatting sqref="H186:H187">
    <cfRule type="cellIs" dxfId="56" priority="7" operator="between">
      <formula>99.2</formula>
      <formula>100</formula>
    </cfRule>
    <cfRule type="cellIs" dxfId="55" priority="8" operator="between">
      <formula>99.19</formula>
      <formula>0</formula>
    </cfRule>
  </conditionalFormatting>
  <conditionalFormatting sqref="H189">
    <cfRule type="cellIs" dxfId="54" priority="5" operator="between">
      <formula>99.2</formula>
      <formula>100</formula>
    </cfRule>
    <cfRule type="cellIs" dxfId="53" priority="6" operator="between">
      <formula>99.19</formula>
      <formula>0</formula>
    </cfRule>
  </conditionalFormatting>
  <conditionalFormatting sqref="I4:I7 I15:I21 I28:I33 I64:I69 I102:I108 I128:I136 I158:I162 I170:I176">
    <cfRule type="cellIs" dxfId="52" priority="142" operator="greaterThan">
      <formula>0.8</formula>
    </cfRule>
  </conditionalFormatting>
  <conditionalFormatting sqref="I8">
    <cfRule type="cellIs" dxfId="51" priority="140" operator="greaterThan">
      <formula>0.8</formula>
    </cfRule>
  </conditionalFormatting>
  <conditionalFormatting sqref="I22">
    <cfRule type="cellIs" dxfId="50" priority="133" operator="greaterThan">
      <formula>0.8</formula>
    </cfRule>
  </conditionalFormatting>
  <conditionalFormatting sqref="I28:I34 I64:I69">
    <cfRule type="cellIs" dxfId="49" priority="124" operator="greaterThan">
      <formula>0.25</formula>
    </cfRule>
  </conditionalFormatting>
  <conditionalFormatting sqref="I34">
    <cfRule type="cellIs" dxfId="48" priority="126" operator="greaterThan">
      <formula>0.8</formula>
    </cfRule>
  </conditionalFormatting>
  <conditionalFormatting sqref="I40:I44">
    <cfRule type="cellIs" dxfId="47" priority="101" operator="greaterThan">
      <formula>0.8</formula>
    </cfRule>
  </conditionalFormatting>
  <conditionalFormatting sqref="I45">
    <cfRule type="cellIs" dxfId="46" priority="117" operator="greaterThan">
      <formula>0.8</formula>
    </cfRule>
  </conditionalFormatting>
  <conditionalFormatting sqref="I52:I57">
    <cfRule type="cellIs" dxfId="45" priority="98" operator="greaterThan">
      <formula>0.8</formula>
    </cfRule>
  </conditionalFormatting>
  <conditionalFormatting sqref="I58">
    <cfRule type="cellIs" dxfId="44" priority="110" operator="greaterThan">
      <formula>0.8</formula>
    </cfRule>
  </conditionalFormatting>
  <conditionalFormatting sqref="I70">
    <cfRule type="cellIs" dxfId="43" priority="92" operator="greaterThan">
      <formula>0.25</formula>
    </cfRule>
    <cfRule type="cellIs" dxfId="42" priority="94" operator="greaterThan">
      <formula>0.8</formula>
    </cfRule>
  </conditionalFormatting>
  <conditionalFormatting sqref="I77:I81">
    <cfRule type="cellIs" dxfId="41" priority="73" operator="greaterThan">
      <formula>0.8</formula>
    </cfRule>
  </conditionalFormatting>
  <conditionalFormatting sqref="I82">
    <cfRule type="cellIs" dxfId="40" priority="80" operator="greaterThan">
      <formula>0.8</formula>
    </cfRule>
  </conditionalFormatting>
  <conditionalFormatting sqref="I89:I95">
    <cfRule type="cellIs" dxfId="39" priority="70" operator="greaterThan">
      <formula>0.8</formula>
    </cfRule>
  </conditionalFormatting>
  <conditionalFormatting sqref="I96">
    <cfRule type="cellIs" dxfId="38" priority="76" operator="greaterThan">
      <formula>0.8</formula>
    </cfRule>
  </conditionalFormatting>
  <conditionalFormatting sqref="I102:I108">
    <cfRule type="cellIs" dxfId="37" priority="58" operator="greaterThan">
      <formula>0.25</formula>
    </cfRule>
  </conditionalFormatting>
  <conditionalFormatting sqref="I109">
    <cfRule type="cellIs" dxfId="36" priority="57" operator="greaterThan">
      <formula>0.8</formula>
    </cfRule>
  </conditionalFormatting>
  <conditionalFormatting sqref="I115:I120">
    <cfRule type="cellIs" dxfId="35" priority="48" operator="greaterThan">
      <formula>0.8</formula>
    </cfRule>
  </conditionalFormatting>
  <conditionalFormatting sqref="I121">
    <cfRule type="cellIs" dxfId="34" priority="52" operator="greaterThan">
      <formula>0.8</formula>
    </cfRule>
  </conditionalFormatting>
  <conditionalFormatting sqref="I137">
    <cfRule type="cellIs" dxfId="33" priority="51" operator="greaterThan">
      <formula>0.8</formula>
    </cfRule>
  </conditionalFormatting>
  <conditionalFormatting sqref="I143">
    <cfRule type="cellIs" dxfId="32" priority="1" operator="greaterThan">
      <formula>0.8</formula>
    </cfRule>
  </conditionalFormatting>
  <conditionalFormatting sqref="I144:I151 I185:I188">
    <cfRule type="cellIs" dxfId="31" priority="53" operator="greaterThan">
      <formula>0.8</formula>
    </cfRule>
    <cfRule type="cellIs" dxfId="30" priority="41" operator="greaterThan">
      <formula>0.25</formula>
    </cfRule>
  </conditionalFormatting>
  <conditionalFormatting sqref="I152">
    <cfRule type="cellIs" dxfId="29" priority="40" operator="greaterThan">
      <formula>0.8</formula>
    </cfRule>
  </conditionalFormatting>
  <conditionalFormatting sqref="I163">
    <cfRule type="cellIs" dxfId="28" priority="30" operator="greaterThan">
      <formula>0.8</formula>
    </cfRule>
  </conditionalFormatting>
  <conditionalFormatting sqref="I177">
    <cfRule type="cellIs" dxfId="27" priority="29" operator="greaterThan">
      <formula>0.8</formula>
    </cfRule>
  </conditionalFormatting>
  <conditionalFormatting sqref="I183:I184">
    <cfRule type="cellIs" dxfId="26" priority="2" operator="greaterThan">
      <formula>0.8</formula>
    </cfRule>
  </conditionalFormatting>
  <conditionalFormatting sqref="I189">
    <cfRule type="cellIs" dxfId="25" priority="24" operator="greaterThan">
      <formula>0.8</formula>
    </cfRule>
  </conditionalFormatting>
  <pageMargins left="0.7" right="0.7" top="0.75" bottom="0.75" header="0.3" footer="0.3"/>
  <pageSetup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42981-3376-49F0-992D-36D17F259087}">
  <sheetPr>
    <tabColor rgb="FF00B050"/>
  </sheetPr>
  <dimension ref="A1:I36"/>
  <sheetViews>
    <sheetView topLeftCell="A26" zoomScale="83" zoomScaleNormal="83" workbookViewId="0">
      <selection activeCell="B34" sqref="B34:I34"/>
    </sheetView>
  </sheetViews>
  <sheetFormatPr defaultRowHeight="14.5" x14ac:dyDescent="0.35"/>
  <cols>
    <col min="2" max="2" width="24.54296875" bestFit="1" customWidth="1"/>
    <col min="3" max="3" width="10.54296875" bestFit="1" customWidth="1"/>
    <col min="9" max="9" width="9.1796875" customWidth="1"/>
  </cols>
  <sheetData>
    <row r="1" spans="1:9" ht="18.5" x14ac:dyDescent="0.35">
      <c r="A1" s="34"/>
      <c r="B1" s="209" t="s">
        <v>30253</v>
      </c>
      <c r="C1" s="209"/>
      <c r="D1" s="209"/>
      <c r="E1" s="209"/>
      <c r="F1" s="209"/>
      <c r="G1" s="209"/>
      <c r="H1" s="209"/>
      <c r="I1" s="209"/>
    </row>
    <row r="3" spans="1:9" x14ac:dyDescent="0.35">
      <c r="A3" s="24" t="s">
        <v>26</v>
      </c>
      <c r="B3" s="24" t="s">
        <v>576</v>
      </c>
      <c r="C3" s="24" t="s">
        <v>573</v>
      </c>
      <c r="D3" s="24" t="s">
        <v>27</v>
      </c>
      <c r="E3" s="24" t="s">
        <v>28</v>
      </c>
      <c r="F3" s="24" t="s">
        <v>29</v>
      </c>
      <c r="G3" s="45" t="s">
        <v>30</v>
      </c>
      <c r="H3" s="46" t="s">
        <v>31</v>
      </c>
      <c r="I3" s="47" t="s">
        <v>32</v>
      </c>
    </row>
    <row r="4" spans="1:9" x14ac:dyDescent="0.35">
      <c r="A4" s="32">
        <v>1</v>
      </c>
      <c r="B4" s="27" t="s">
        <v>560</v>
      </c>
      <c r="C4" s="32">
        <f>COUNTIFS('atm total'!E:E,B4,'atm total'!AM:AM,"CRM")</f>
        <v>95</v>
      </c>
      <c r="D4" s="32">
        <f>SUMIFS('atm total'!N:N,'atm total'!E:E,B4,'atm total'!AM:AM,"CRM")</f>
        <v>362</v>
      </c>
      <c r="E4" s="32">
        <f>SUMIFS('atm total'!O:O,'atm total'!E:E,B4,'atm total'!AM:AM,"CRM")</f>
        <v>14841</v>
      </c>
      <c r="F4" s="32">
        <f>SUMIFS('atm total'!Q:Q,'atm total'!E:E,B4,'atm total'!AM:AM,"CRM")</f>
        <v>2202180</v>
      </c>
      <c r="G4" s="35">
        <v>99.2</v>
      </c>
      <c r="H4" s="33">
        <f>100-I4</f>
        <v>99.326076887447897</v>
      </c>
      <c r="I4" s="36">
        <f t="shared" ref="I4:I10" si="0">(E4/F4)*100</f>
        <v>0.67392311255210746</v>
      </c>
    </row>
    <row r="5" spans="1:9" x14ac:dyDescent="0.35">
      <c r="A5" s="32">
        <v>2</v>
      </c>
      <c r="B5" s="27" t="s">
        <v>72</v>
      </c>
      <c r="C5" s="32">
        <f>COUNTIFS('atm total'!E:E,B5,'atm total'!AM:AM,"CRM")</f>
        <v>34</v>
      </c>
      <c r="D5" s="32">
        <f>SUMIFS('atm total'!N:N,'atm total'!E:E,B5,'atm total'!AM:AM,"CRM")</f>
        <v>205</v>
      </c>
      <c r="E5" s="32">
        <f>SUMIFS('atm total'!O:O,'atm total'!E:E,B5,'atm total'!AM:AM,"CRM")</f>
        <v>6874</v>
      </c>
      <c r="F5" s="32">
        <f>SUMIFS('atm total'!Q:Q,'atm total'!E:E,B5,'atm total'!AM:AM,"CRM")</f>
        <v>823140</v>
      </c>
      <c r="G5" s="35">
        <v>99.2</v>
      </c>
      <c r="H5" s="33">
        <f t="shared" ref="H5:H10" si="1">100-I5</f>
        <v>99.164905119420752</v>
      </c>
      <c r="I5" s="36">
        <f t="shared" si="0"/>
        <v>0.83509488057924541</v>
      </c>
    </row>
    <row r="6" spans="1:9" x14ac:dyDescent="0.35">
      <c r="A6" s="32">
        <v>3</v>
      </c>
      <c r="B6" s="27" t="s">
        <v>112</v>
      </c>
      <c r="C6" s="32">
        <f>COUNTIFS('atm total'!E:E,B6,'atm total'!AM:AM,"CRM")</f>
        <v>8</v>
      </c>
      <c r="D6" s="32">
        <f>SUMIFS('atm total'!N:N,'atm total'!E:E,B6,'atm total'!AM:AM,"CRM")</f>
        <v>17</v>
      </c>
      <c r="E6" s="32">
        <f>SUMIFS('atm total'!O:O,'atm total'!E:E,B6,'atm total'!AM:AM,"CRM")</f>
        <v>747</v>
      </c>
      <c r="F6" s="32">
        <f>SUMIFS('atm total'!Q:Q,'atm total'!E:E,B6,'atm total'!AM:AM,"CRM")</f>
        <v>180540</v>
      </c>
      <c r="G6" s="35">
        <v>99.2</v>
      </c>
      <c r="H6" s="33">
        <f t="shared" si="1"/>
        <v>99.586241276171492</v>
      </c>
      <c r="I6" s="36">
        <f t="shared" si="0"/>
        <v>0.41375872382851447</v>
      </c>
    </row>
    <row r="7" spans="1:9" x14ac:dyDescent="0.35">
      <c r="A7" s="32">
        <v>4</v>
      </c>
      <c r="B7" s="27" t="s">
        <v>119</v>
      </c>
      <c r="C7" s="32">
        <f>COUNTIFS('atm total'!E:E,B7,'atm total'!AM:AM,"CRM")</f>
        <v>14</v>
      </c>
      <c r="D7" s="32">
        <f>SUMIFS('atm total'!N:N,'atm total'!E:E,B7,'atm total'!AM:AM,"CRM")</f>
        <v>32</v>
      </c>
      <c r="E7" s="32">
        <f>SUMIFS('atm total'!O:O,'atm total'!E:E,B7,'atm total'!AM:AM,"CRM")</f>
        <v>1489</v>
      </c>
      <c r="F7" s="32">
        <f>SUMIFS('atm total'!Q:Q,'atm total'!E:E,B7,'atm total'!AM:AM,"CRM")</f>
        <v>319260</v>
      </c>
      <c r="G7" s="35">
        <v>99.2</v>
      </c>
      <c r="H7" s="33">
        <f>100-I7</f>
        <v>99.533608970744851</v>
      </c>
      <c r="I7" s="36">
        <f>(E7/F7)*100</f>
        <v>0.46639102925515258</v>
      </c>
    </row>
    <row r="8" spans="1:9" x14ac:dyDescent="0.35">
      <c r="A8" s="32">
        <v>5</v>
      </c>
      <c r="B8" s="27" t="s">
        <v>136</v>
      </c>
      <c r="C8" s="32">
        <f>COUNTIFS('atm total'!E:E,B8,'atm total'!AM:AM,"CRM")</f>
        <v>8</v>
      </c>
      <c r="D8" s="32">
        <f>SUMIFS('atm total'!N:N,'atm total'!E:E,B8,'atm total'!AM:AM,"CRM")</f>
        <v>32</v>
      </c>
      <c r="E8" s="32">
        <f>SUMIFS('atm total'!O:O,'atm total'!E:E,B8,'atm total'!AM:AM,"CRM")</f>
        <v>6199</v>
      </c>
      <c r="F8" s="32">
        <f>SUMIFS('atm total'!Q:Q,'atm total'!E:E,B8,'atm total'!AM:AM,"CRM")</f>
        <v>195840</v>
      </c>
      <c r="G8" s="35">
        <v>99.2</v>
      </c>
      <c r="H8" s="33">
        <f>100-I8</f>
        <v>96.834660947712422</v>
      </c>
      <c r="I8" s="36">
        <f>(E8/F8)*100</f>
        <v>3.1653390522875817</v>
      </c>
    </row>
    <row r="9" spans="1:9" x14ac:dyDescent="0.35">
      <c r="A9" s="32">
        <v>6</v>
      </c>
      <c r="B9" s="27" t="s">
        <v>443</v>
      </c>
      <c r="C9" s="32">
        <f>COUNTIFS('atm total'!E:E,B9,'atm total'!AM:AM,"CRM")</f>
        <v>1</v>
      </c>
      <c r="D9" s="32">
        <f>SUMIFS('atm total'!N:N,'atm total'!E:E,B9,'atm total'!AM:AM,"CRM")</f>
        <v>1</v>
      </c>
      <c r="E9" s="32">
        <f>SUMIFS('atm total'!O:O,'atm total'!E:E,B9,'atm total'!AM:AM,"CRM")</f>
        <v>70</v>
      </c>
      <c r="F9" s="32">
        <f>SUMIFS('atm total'!Q:Q,'atm total'!E:E,B9,'atm total'!AM:AM,"CRM")</f>
        <v>24480</v>
      </c>
      <c r="G9" s="35">
        <v>99.2</v>
      </c>
      <c r="H9" s="33">
        <f>100-I9</f>
        <v>99.714052287581694</v>
      </c>
      <c r="I9" s="36">
        <f>(E9/F9)*100</f>
        <v>0.28594771241830064</v>
      </c>
    </row>
    <row r="10" spans="1:9" x14ac:dyDescent="0.35">
      <c r="A10" s="32">
        <v>7</v>
      </c>
      <c r="B10" s="27" t="s">
        <v>95</v>
      </c>
      <c r="C10" s="32">
        <f>COUNTIFS('atm total'!E:E,B10,'atm total'!AM:AM,"CRM")</f>
        <v>2</v>
      </c>
      <c r="D10" s="32">
        <f>SUMIFS('atm total'!N:N,'atm total'!E:E,B10,'atm total'!AM:AM,"CRM")</f>
        <v>9</v>
      </c>
      <c r="E10" s="32">
        <f>SUMIFS('atm total'!O:O,'atm total'!E:E,B10,'atm total'!AM:AM,"CRM")</f>
        <v>532</v>
      </c>
      <c r="F10" s="32">
        <f>SUMIFS('atm total'!Q:Q,'atm total'!E:E,B10,'atm total'!AM:AM,"CRM")</f>
        <v>48960</v>
      </c>
      <c r="G10" s="35">
        <v>99.2</v>
      </c>
      <c r="H10" s="33">
        <f t="shared" si="1"/>
        <v>98.91339869281046</v>
      </c>
      <c r="I10" s="36">
        <f t="shared" si="0"/>
        <v>1.0866013071895424</v>
      </c>
    </row>
    <row r="11" spans="1:9" x14ac:dyDescent="0.35">
      <c r="A11" s="28"/>
      <c r="B11" s="28" t="s">
        <v>33</v>
      </c>
      <c r="C11" s="29">
        <f>SUM(C4:C10)</f>
        <v>162</v>
      </c>
      <c r="D11" s="29">
        <f>SUM(D4:D10)</f>
        <v>658</v>
      </c>
      <c r="E11" s="29">
        <f>SUM(E4:E10)</f>
        <v>30752</v>
      </c>
      <c r="F11" s="29">
        <f>SUM(F4:F10)</f>
        <v>3794400</v>
      </c>
      <c r="G11" s="37">
        <v>99.2</v>
      </c>
      <c r="H11" s="38">
        <f>100-I11</f>
        <v>99.189542483660134</v>
      </c>
      <c r="I11" s="39">
        <f>(E11/F11)*100</f>
        <v>0.81045751633986929</v>
      </c>
    </row>
    <row r="12" spans="1:9" s="48" customFormat="1" x14ac:dyDescent="0.35">
      <c r="C12" s="87"/>
      <c r="D12" s="87"/>
      <c r="E12" s="87"/>
      <c r="F12" s="87"/>
      <c r="G12" s="87"/>
      <c r="H12" s="88"/>
      <c r="I12" s="88"/>
    </row>
    <row r="13" spans="1:9" s="48" customFormat="1" x14ac:dyDescent="0.35">
      <c r="C13" s="87"/>
      <c r="D13" s="87"/>
      <c r="E13" s="87"/>
      <c r="F13" s="87"/>
      <c r="G13" s="87"/>
      <c r="H13" s="88"/>
      <c r="I13" s="88"/>
    </row>
    <row r="14" spans="1:9" ht="21" x14ac:dyDescent="0.35">
      <c r="A14" s="34"/>
      <c r="B14" s="202" t="s">
        <v>30254</v>
      </c>
      <c r="C14" s="202"/>
      <c r="D14" s="202"/>
      <c r="E14" s="202"/>
      <c r="F14" s="202"/>
      <c r="G14" s="202"/>
      <c r="H14" s="202"/>
      <c r="I14" s="202"/>
    </row>
    <row r="16" spans="1:9" x14ac:dyDescent="0.35">
      <c r="A16" s="24" t="s">
        <v>26</v>
      </c>
      <c r="B16" s="24" t="s">
        <v>34</v>
      </c>
      <c r="C16" s="24" t="s">
        <v>35</v>
      </c>
      <c r="D16" s="24" t="s">
        <v>27</v>
      </c>
      <c r="E16" s="24" t="s">
        <v>28</v>
      </c>
      <c r="F16" s="24" t="s">
        <v>29</v>
      </c>
      <c r="G16" s="24" t="s">
        <v>30</v>
      </c>
      <c r="H16" s="24" t="s">
        <v>31</v>
      </c>
      <c r="I16" s="24" t="s">
        <v>32</v>
      </c>
    </row>
    <row r="17" spans="1:9" x14ac:dyDescent="0.35">
      <c r="A17" s="32">
        <v>1</v>
      </c>
      <c r="B17" s="27" t="s">
        <v>560</v>
      </c>
      <c r="C17" s="32">
        <f>COUNTIFS('atm total'!E:E,B17,'atm total'!I:I,"CRML")</f>
        <v>58</v>
      </c>
      <c r="D17" s="32">
        <f>SUMIFS('atm total'!N:N,'atm total'!E:E,B17,'atm total'!I:I,"CRML")</f>
        <v>197</v>
      </c>
      <c r="E17" s="32">
        <f>SUMIFS('atm total'!O:O,'atm total'!E:E,B17,'atm total'!I:I,"CRML")</f>
        <v>7872</v>
      </c>
      <c r="F17" s="32">
        <f>SUMIFS('atm total'!Q:Q,'atm total'!E:E,B17,'atm total'!I:I,"CRML")</f>
        <v>1378020</v>
      </c>
      <c r="G17" s="32">
        <v>99.2</v>
      </c>
      <c r="H17" s="33">
        <f>100-I17</f>
        <v>99.428745591500842</v>
      </c>
      <c r="I17" s="33">
        <f>(E17/F17)*100</f>
        <v>0.57125440849915099</v>
      </c>
    </row>
    <row r="18" spans="1:9" x14ac:dyDescent="0.35">
      <c r="A18" s="32">
        <v>2</v>
      </c>
      <c r="B18" s="27" t="s">
        <v>72</v>
      </c>
      <c r="C18" s="32">
        <f>COUNTIFS('atm total'!E:E,B18,'atm total'!I:I,"CRML")</f>
        <v>11</v>
      </c>
      <c r="D18" s="32">
        <f>SUMIFS('atm total'!N:N,'atm total'!E:E,B18,'atm total'!I:I,"CRML")</f>
        <v>27</v>
      </c>
      <c r="E18" s="32">
        <f>SUMIFS('atm total'!O:O,'atm total'!E:E,B18,'atm total'!I:I,"CRML")</f>
        <v>1119</v>
      </c>
      <c r="F18" s="32">
        <f>SUMIFS('atm total'!Q:Q,'atm total'!E:E,B18,'atm total'!I:I,"CRML")</f>
        <v>269280</v>
      </c>
      <c r="G18" s="32">
        <v>99.2</v>
      </c>
      <c r="H18" s="33">
        <f t="shared" ref="H18:H23" si="2">100-I18</f>
        <v>99.584447415329763</v>
      </c>
      <c r="I18" s="33">
        <f t="shared" ref="I18:I23" si="3">(E18/F18)*100</f>
        <v>0.41555258467023171</v>
      </c>
    </row>
    <row r="19" spans="1:9" x14ac:dyDescent="0.35">
      <c r="A19" s="32">
        <v>3</v>
      </c>
      <c r="B19" s="27" t="s">
        <v>112</v>
      </c>
      <c r="C19" s="32">
        <f>COUNTIFS('atm total'!E:E,B19,'atm total'!I:I,"CRML")</f>
        <v>3</v>
      </c>
      <c r="D19" s="32">
        <f>SUMIFS('atm total'!N:N,'atm total'!E:E,B19,'atm total'!I:I,"CRML")</f>
        <v>2</v>
      </c>
      <c r="E19" s="32">
        <f>SUMIFS('atm total'!O:O,'atm total'!E:E,B19,'atm total'!I:I,"CRML")</f>
        <v>74</v>
      </c>
      <c r="F19" s="32">
        <f>SUMIFS('atm total'!Q:Q,'atm total'!E:E,B19,'atm total'!I:I,"CRML")</f>
        <v>73440</v>
      </c>
      <c r="G19" s="32">
        <v>99.2</v>
      </c>
      <c r="H19" s="33">
        <f t="shared" si="2"/>
        <v>99.899237472766885</v>
      </c>
      <c r="I19" s="33">
        <f t="shared" si="3"/>
        <v>0.10076252723311546</v>
      </c>
    </row>
    <row r="20" spans="1:9" x14ac:dyDescent="0.35">
      <c r="A20" s="32">
        <v>4</v>
      </c>
      <c r="B20" s="27" t="s">
        <v>119</v>
      </c>
      <c r="C20" s="32">
        <f>COUNTIFS('atm total'!E:E,B20,'atm total'!I:I,"CRML")</f>
        <v>9</v>
      </c>
      <c r="D20" s="32">
        <f>SUMIFS('atm total'!N:N,'atm total'!E:E,B20,'atm total'!I:I,"CRML")</f>
        <v>14</v>
      </c>
      <c r="E20" s="32">
        <f>SUMIFS('atm total'!O:O,'atm total'!E:E,B20,'atm total'!I:I,"CRML")</f>
        <v>639</v>
      </c>
      <c r="F20" s="32">
        <f>SUMIFS('atm total'!Q:Q,'atm total'!E:E,B20,'atm total'!I:I,"CRML")</f>
        <v>204000</v>
      </c>
      <c r="G20" s="32">
        <v>99.2</v>
      </c>
      <c r="H20" s="33">
        <f t="shared" si="2"/>
        <v>99.686764705882354</v>
      </c>
      <c r="I20" s="33">
        <f t="shared" si="3"/>
        <v>0.31323529411764706</v>
      </c>
    </row>
    <row r="21" spans="1:9" x14ac:dyDescent="0.35">
      <c r="A21" s="32">
        <v>5</v>
      </c>
      <c r="B21" s="27" t="s">
        <v>136</v>
      </c>
      <c r="C21" s="32">
        <f>COUNTIFS('atm total'!E:E,B21,'atm total'!I:I,"CRML")</f>
        <v>2</v>
      </c>
      <c r="D21" s="32">
        <f>SUMIFS('atm total'!N:N,'atm total'!E:E,B21,'atm total'!I:I,"CRML")</f>
        <v>2</v>
      </c>
      <c r="E21" s="32">
        <f>SUMIFS('atm total'!O:O,'atm total'!E:E,B21,'atm total'!I:I,"CRML")</f>
        <v>625</v>
      </c>
      <c r="F21" s="32">
        <f>SUMIFS('atm total'!Q:Q,'atm total'!E:E,B21,'atm total'!I:I,"CRML")</f>
        <v>48960</v>
      </c>
      <c r="G21" s="32">
        <v>99.2</v>
      </c>
      <c r="H21" s="33">
        <f t="shared" si="2"/>
        <v>98.723447712418306</v>
      </c>
      <c r="I21" s="33">
        <f t="shared" si="3"/>
        <v>1.2765522875816993</v>
      </c>
    </row>
    <row r="22" spans="1:9" x14ac:dyDescent="0.35">
      <c r="A22" s="32">
        <v>6</v>
      </c>
      <c r="B22" s="27" t="s">
        <v>443</v>
      </c>
      <c r="C22" s="32">
        <f>COUNTIFS('atm total'!E:E,B22,'atm total'!I:I,"CRML")</f>
        <v>1</v>
      </c>
      <c r="D22" s="32">
        <f>SUMIFS('atm total'!N:N,'atm total'!E:E,B22,'atm total'!I:I,"CRML")</f>
        <v>1</v>
      </c>
      <c r="E22" s="32">
        <f>SUMIFS('atm total'!O:O,'atm total'!E:E,B22,'atm total'!I:I,"CRML")</f>
        <v>70</v>
      </c>
      <c r="F22" s="32">
        <f>SUMIFS('atm total'!Q:Q,'atm total'!E:E,B22,'atm total'!I:I,"CRML")</f>
        <v>24480</v>
      </c>
      <c r="G22" s="32">
        <v>99.2</v>
      </c>
      <c r="H22" s="33">
        <f t="shared" si="2"/>
        <v>99.714052287581694</v>
      </c>
      <c r="I22" s="33">
        <f t="shared" si="3"/>
        <v>0.28594771241830064</v>
      </c>
    </row>
    <row r="23" spans="1:9" x14ac:dyDescent="0.35">
      <c r="A23" s="32">
        <v>7</v>
      </c>
      <c r="B23" s="27" t="s">
        <v>95</v>
      </c>
      <c r="C23" s="32">
        <f>COUNTIFS('atm total'!E:E,B23,'atm total'!I:I,"CRML")</f>
        <v>2</v>
      </c>
      <c r="D23" s="32">
        <f>SUMIFS('atm total'!N:N,'atm total'!E:E,B23,'atm total'!I:I,"CRML")</f>
        <v>9</v>
      </c>
      <c r="E23" s="32">
        <f>SUMIFS('atm total'!O:O,'atm total'!E:E,B23,'atm total'!I:I,"CRML")</f>
        <v>532</v>
      </c>
      <c r="F23" s="32">
        <f>SUMIFS('atm total'!Q:Q,'atm total'!E:E,B23,'atm total'!I:I,"CRML")</f>
        <v>48960</v>
      </c>
      <c r="G23" s="32">
        <v>99.2</v>
      </c>
      <c r="H23" s="33">
        <f t="shared" si="2"/>
        <v>98.91339869281046</v>
      </c>
      <c r="I23" s="33">
        <f t="shared" si="3"/>
        <v>1.0866013071895424</v>
      </c>
    </row>
    <row r="24" spans="1:9" x14ac:dyDescent="0.35">
      <c r="B24" s="3"/>
      <c r="C24" s="4"/>
      <c r="D24" s="4"/>
      <c r="E24" s="4"/>
      <c r="F24" s="4"/>
      <c r="G24" s="4"/>
      <c r="H24" s="5"/>
      <c r="I24" s="5"/>
    </row>
    <row r="25" spans="1:9" x14ac:dyDescent="0.35">
      <c r="A25" s="141"/>
      <c r="B25" s="28" t="s">
        <v>33</v>
      </c>
      <c r="C25" s="29">
        <f>SUM(C17:C24)</f>
        <v>86</v>
      </c>
      <c r="D25" s="29">
        <f>SUM(D17:D24)</f>
        <v>252</v>
      </c>
      <c r="E25" s="29">
        <f>SUM(E17:E23)</f>
        <v>10931</v>
      </c>
      <c r="F25" s="29">
        <f>SUM(F17:F23)</f>
        <v>2047140</v>
      </c>
      <c r="G25" s="29">
        <v>99.2</v>
      </c>
      <c r="H25" s="30">
        <f>100-I25</f>
        <v>99.466035542268727</v>
      </c>
      <c r="I25" s="30">
        <f>(E25/F25)*100</f>
        <v>0.53396445773127388</v>
      </c>
    </row>
    <row r="27" spans="1:9" ht="21" x14ac:dyDescent="0.35">
      <c r="A27" s="34"/>
      <c r="B27" s="202" t="s">
        <v>30255</v>
      </c>
      <c r="C27" s="202"/>
      <c r="D27" s="202"/>
      <c r="E27" s="202"/>
      <c r="F27" s="202"/>
      <c r="G27" s="202"/>
      <c r="H27" s="202"/>
      <c r="I27" s="202"/>
    </row>
    <row r="29" spans="1:9" x14ac:dyDescent="0.35">
      <c r="A29" s="24" t="s">
        <v>26</v>
      </c>
      <c r="B29" s="24" t="s">
        <v>34</v>
      </c>
      <c r="C29" s="24" t="s">
        <v>37</v>
      </c>
      <c r="D29" s="24" t="s">
        <v>27</v>
      </c>
      <c r="E29" s="24" t="s">
        <v>28</v>
      </c>
      <c r="F29" s="24" t="s">
        <v>29</v>
      </c>
      <c r="G29" s="24" t="s">
        <v>30</v>
      </c>
      <c r="H29" s="24" t="s">
        <v>31</v>
      </c>
      <c r="I29" s="24" t="s">
        <v>32</v>
      </c>
    </row>
    <row r="30" spans="1:9" x14ac:dyDescent="0.35">
      <c r="A30" s="32">
        <v>1</v>
      </c>
      <c r="B30" s="27" t="s">
        <v>560</v>
      </c>
      <c r="C30" s="32">
        <f>COUNTIFS('atm total'!E:E,B30,'atm total'!I:I,"CRMS")</f>
        <v>37</v>
      </c>
      <c r="D30" s="32">
        <f>SUMIFS('atm total'!N:N,'atm total'!E:E,B30,'atm total'!I:I,"CRMS")</f>
        <v>165</v>
      </c>
      <c r="E30" s="32">
        <f>SUMIFS('atm total'!O:O,'atm total'!E:E,B30,'atm total'!I:I,"CRMS")</f>
        <v>6969</v>
      </c>
      <c r="F30" s="32">
        <f>SUMIFS('atm total'!Q:Q,'atm total'!E:E,B30,'atm total'!I:I,"CRMS")</f>
        <v>824160</v>
      </c>
      <c r="G30" s="32">
        <v>99.2</v>
      </c>
      <c r="H30" s="33">
        <f>100-I30</f>
        <v>99.154411764705884</v>
      </c>
      <c r="I30" s="33">
        <f>(E30/F30)*100</f>
        <v>0.84558823529411764</v>
      </c>
    </row>
    <row r="31" spans="1:9" x14ac:dyDescent="0.35">
      <c r="A31" s="32">
        <v>2</v>
      </c>
      <c r="B31" s="27" t="s">
        <v>72</v>
      </c>
      <c r="C31" s="32">
        <f>COUNTIFS('atm total'!E:E,B31,'atm total'!I:I,"CRMS")</f>
        <v>23</v>
      </c>
      <c r="D31" s="32">
        <f>SUMIFS('atm total'!N:N,'atm total'!E:E,B31,'atm total'!I:I,"CRMS")</f>
        <v>178</v>
      </c>
      <c r="E31" s="32">
        <f>SUMIFS('atm total'!O:O,'atm total'!E:E,B31,'atm total'!I:I,"CRMS")</f>
        <v>5755</v>
      </c>
      <c r="F31" s="32">
        <f>SUMIFS('atm total'!Q:Q,'atm total'!E:E,B31,'atm total'!I:I,"CRMS")</f>
        <v>553860</v>
      </c>
      <c r="G31" s="32">
        <v>99.2</v>
      </c>
      <c r="H31" s="33">
        <f t="shared" ref="H31:H34" si="4">100-I31</f>
        <v>98.960928754558907</v>
      </c>
      <c r="I31" s="33">
        <f t="shared" ref="I31:I34" si="5">(E31/F31)*100</f>
        <v>1.0390712454410862</v>
      </c>
    </row>
    <row r="32" spans="1:9" x14ac:dyDescent="0.35">
      <c r="A32" s="32">
        <v>3</v>
      </c>
      <c r="B32" s="27" t="s">
        <v>112</v>
      </c>
      <c r="C32" s="32">
        <f>COUNTIFS('atm total'!E:E,B32,'atm total'!I:I,"CRMS")</f>
        <v>5</v>
      </c>
      <c r="D32" s="32">
        <f>SUMIFS('atm total'!N:N,'atm total'!E:E,B32,'atm total'!I:I,"CRMS")</f>
        <v>15</v>
      </c>
      <c r="E32" s="32">
        <f>SUMIFS('atm total'!O:O,'atm total'!E:E,B32,'atm total'!I:I,"CRMS")</f>
        <v>673</v>
      </c>
      <c r="F32" s="32">
        <f>SUMIFS('atm total'!Q:Q,'atm total'!E:E,B32,'atm total'!I:I,"CRMS")</f>
        <v>107100</v>
      </c>
      <c r="G32" s="32">
        <v>99.2</v>
      </c>
      <c r="H32" s="33">
        <f t="shared" si="4"/>
        <v>99.371615312791789</v>
      </c>
      <c r="I32" s="33">
        <f t="shared" si="5"/>
        <v>0.62838468720821661</v>
      </c>
    </row>
    <row r="33" spans="1:9" x14ac:dyDescent="0.35">
      <c r="A33" s="32">
        <v>4</v>
      </c>
      <c r="B33" s="27" t="s">
        <v>119</v>
      </c>
      <c r="C33" s="32">
        <f>COUNTIFS('atm total'!E:E,B33,'atm total'!I:I,"CRMS")</f>
        <v>5</v>
      </c>
      <c r="D33" s="32">
        <f>SUMIFS('atm total'!N:N,'atm total'!E:E,B33,'atm total'!I:I,"CRMS")</f>
        <v>18</v>
      </c>
      <c r="E33" s="32">
        <f>SUMIFS('atm total'!O:O,'atm total'!E:E,B33,'atm total'!I:I,"CRMS")</f>
        <v>850</v>
      </c>
      <c r="F33" s="32">
        <f>SUMIFS('atm total'!Q:Q,'atm total'!E:E,B33,'atm total'!I:I,"CRMS")</f>
        <v>115260</v>
      </c>
      <c r="G33" s="32">
        <v>99.2</v>
      </c>
      <c r="H33" s="33">
        <f t="shared" si="4"/>
        <v>99.262536873156336</v>
      </c>
      <c r="I33" s="33">
        <f t="shared" si="5"/>
        <v>0.73746312684365778</v>
      </c>
    </row>
    <row r="34" spans="1:9" x14ac:dyDescent="0.35">
      <c r="A34" s="32">
        <v>5</v>
      </c>
      <c r="B34" s="27" t="s">
        <v>136</v>
      </c>
      <c r="C34" s="32">
        <f>COUNTIFS('atm total'!E:E,B34,'atm total'!I:I,"CRMS")</f>
        <v>6</v>
      </c>
      <c r="D34" s="32">
        <f>SUMIFS('atm total'!N:N,'atm total'!E:E,B34,'atm total'!I:I,"CRMS")</f>
        <v>30</v>
      </c>
      <c r="E34" s="32">
        <f>SUMIFS('atm total'!O:O,'atm total'!E:E,B34,'atm total'!I:I,"CRMS")</f>
        <v>5574</v>
      </c>
      <c r="F34" s="32">
        <f>SUMIFS('atm total'!Q:Q,'atm total'!E:E,B34,'atm total'!I:I,"CRMS")</f>
        <v>146880</v>
      </c>
      <c r="G34" s="32">
        <v>99.2</v>
      </c>
      <c r="H34" s="33">
        <f t="shared" si="4"/>
        <v>96.205065359477118</v>
      </c>
      <c r="I34" s="33">
        <f t="shared" si="5"/>
        <v>3.7949346405228757</v>
      </c>
    </row>
    <row r="35" spans="1:9" x14ac:dyDescent="0.35">
      <c r="B35" s="3"/>
      <c r="C35" s="4"/>
      <c r="D35" s="4"/>
      <c r="E35" s="4"/>
      <c r="F35" s="4"/>
      <c r="G35" s="4"/>
      <c r="H35" s="5"/>
      <c r="I35" s="5"/>
    </row>
    <row r="36" spans="1:9" x14ac:dyDescent="0.35">
      <c r="A36" s="141"/>
      <c r="B36" s="28" t="s">
        <v>33</v>
      </c>
      <c r="C36" s="29">
        <f>SUM(C30:C34)</f>
        <v>76</v>
      </c>
      <c r="D36" s="29">
        <f>SUM(D30:D34)</f>
        <v>406</v>
      </c>
      <c r="E36" s="29">
        <f>SUM(E30:E34)</f>
        <v>19821</v>
      </c>
      <c r="F36" s="29">
        <f>SUM(F30:F34)</f>
        <v>1747260</v>
      </c>
      <c r="G36" s="29">
        <v>99.2</v>
      </c>
      <c r="H36" s="30">
        <f>100-I36</f>
        <v>98.865595274887539</v>
      </c>
      <c r="I36" s="30">
        <f>(E36/F36)*100</f>
        <v>1.1344047251124618</v>
      </c>
    </row>
  </sheetData>
  <mergeCells count="3">
    <mergeCell ref="B14:I14"/>
    <mergeCell ref="B27:I27"/>
    <mergeCell ref="B1:I1"/>
  </mergeCells>
  <conditionalFormatting sqref="H4:H13">
    <cfRule type="cellIs" dxfId="24" priority="8" operator="between">
      <formula>99.2</formula>
      <formula>100</formula>
    </cfRule>
    <cfRule type="cellIs" dxfId="23" priority="9" operator="between">
      <formula>99.19</formula>
      <formula>0</formula>
    </cfRule>
  </conditionalFormatting>
  <conditionalFormatting sqref="H17:H25 H30:H36">
    <cfRule type="cellIs" dxfId="22" priority="16" operator="between">
      <formula>99.2</formula>
      <formula>100</formula>
    </cfRule>
    <cfRule type="cellIs" dxfId="21" priority="17" operator="between">
      <formula>99.19</formula>
      <formula>0</formula>
    </cfRule>
  </conditionalFormatting>
  <conditionalFormatting sqref="I4:I11">
    <cfRule type="cellIs" dxfId="20" priority="1" operator="greaterThan">
      <formula>0.8</formula>
    </cfRule>
    <cfRule type="cellIs" dxfId="19" priority="2" operator="lessThan">
      <formula>0.8</formula>
    </cfRule>
  </conditionalFormatting>
  <conditionalFormatting sqref="I11:I13">
    <cfRule type="cellIs" dxfId="18" priority="7" operator="greaterThan">
      <formula>0.8</formula>
    </cfRule>
  </conditionalFormatting>
  <conditionalFormatting sqref="I17:I25">
    <cfRule type="cellIs" dxfId="17" priority="5" operator="lessThan">
      <formula>0.8</formula>
    </cfRule>
    <cfRule type="cellIs" dxfId="16" priority="6" operator="greaterThan">
      <formula>0.8</formula>
    </cfRule>
  </conditionalFormatting>
  <conditionalFormatting sqref="I30:I36">
    <cfRule type="cellIs" dxfId="15" priority="3" operator="lessThan">
      <formula>0.8</formula>
    </cfRule>
    <cfRule type="cellIs" dxfId="14" priority="4" operator="greaterThan">
      <formula>0.8</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1F80-6146-41F7-93E6-F030EB9A0A3B}">
  <sheetPr>
    <tabColor rgb="FF00B0F0"/>
  </sheetPr>
  <dimension ref="A1:AH40"/>
  <sheetViews>
    <sheetView tabSelected="1" zoomScale="60" zoomScaleNormal="60" workbookViewId="0">
      <selection activeCell="A9" sqref="A9"/>
    </sheetView>
  </sheetViews>
  <sheetFormatPr defaultRowHeight="14.5" x14ac:dyDescent="0.35"/>
  <cols>
    <col min="1" max="1" width="12.453125" customWidth="1"/>
    <col min="2" max="2" width="20.7265625" customWidth="1"/>
    <col min="4" max="4" width="6.7265625" customWidth="1"/>
    <col min="6" max="6" width="8.1796875" customWidth="1"/>
    <col min="7" max="7" width="10" bestFit="1" customWidth="1"/>
    <col min="9" max="10" width="13.36328125" customWidth="1"/>
    <col min="11" max="13" width="7.7265625" customWidth="1"/>
    <col min="14" max="14" width="8.26953125" customWidth="1"/>
    <col min="15" max="15" width="9" customWidth="1"/>
    <col min="16" max="16" width="6.6328125" customWidth="1"/>
    <col min="17" max="17" width="7.36328125" bestFit="1" customWidth="1"/>
    <col min="18" max="19" width="6.6328125" customWidth="1"/>
    <col min="20" max="20" width="28.26953125" customWidth="1"/>
    <col min="21" max="21" width="16" customWidth="1"/>
    <col min="22" max="22" width="10" customWidth="1"/>
    <col min="23" max="23" width="13.08984375" customWidth="1"/>
    <col min="24" max="24" width="11.7265625" customWidth="1"/>
  </cols>
  <sheetData>
    <row r="1" spans="1:34" ht="15" thickBot="1" x14ac:dyDescent="0.4">
      <c r="A1" s="71" t="s">
        <v>581</v>
      </c>
      <c r="B1" s="79" t="s">
        <v>582</v>
      </c>
    </row>
    <row r="2" spans="1:34" s="101" customFormat="1" x14ac:dyDescent="0.35">
      <c r="A2" s="128">
        <f>_xlfn.MAXIFS(MainVisit!N:N,MainVisit!E:E,A6)</f>
        <v>46277.813888888886</v>
      </c>
      <c r="B2" s="130" t="str" cm="1">
        <f t="array" ref="B2">_xlfn.XLOOKUP(1,(MainVisit!E:E=A6)*(MainVisit!N:N=_xlfn.MAXIFS(MainVisit!N:N,MainVisit!E:E,A6)),MainVisit!X:X)</f>
        <v>Check error , 9F0A2 , check csm shutter , check n clean device all , mesin online, Check seluruh device: Sudah, Test Transaksi: Ya</v>
      </c>
      <c r="C2" s="99"/>
      <c r="D2" s="99"/>
      <c r="E2" s="99"/>
      <c r="F2" s="99"/>
      <c r="G2" s="99"/>
      <c r="H2" s="99"/>
      <c r="I2" s="99"/>
      <c r="J2" s="99"/>
      <c r="K2" s="99"/>
      <c r="L2" s="99"/>
      <c r="M2" s="99"/>
      <c r="N2" s="100"/>
    </row>
    <row r="3" spans="1:34" ht="15" thickBot="1" x14ac:dyDescent="0.4">
      <c r="A3" s="82" t="s">
        <v>2050</v>
      </c>
      <c r="B3" s="129"/>
      <c r="C3" s="80"/>
      <c r="D3" s="80"/>
      <c r="E3" s="80"/>
      <c r="F3" s="80"/>
      <c r="G3" s="80"/>
      <c r="H3" s="80"/>
      <c r="I3" s="80"/>
      <c r="J3" s="80"/>
      <c r="K3" s="80"/>
      <c r="L3" s="80"/>
      <c r="M3" s="80"/>
      <c r="N3" s="81"/>
    </row>
    <row r="4" spans="1:34" ht="15" thickBot="1" x14ac:dyDescent="0.4">
      <c r="A4" s="142" t="str">
        <f>VLOOKUP(A6,'atm total'!B:I,8,0)</f>
        <v>CRMS</v>
      </c>
      <c r="B4" s="83" t="str">
        <f>VLOOKUP(A6,'SITE BLNS'!A:Z,26,0)</f>
        <v>Bali Nusra</v>
      </c>
      <c r="C4" s="187" t="str">
        <f>VLOOKUP(A6,'SITE BLNS'!A:C,3,)</f>
        <v>BCA WAINGAPU</v>
      </c>
      <c r="D4" s="188"/>
      <c r="E4" s="188"/>
      <c r="F4" s="189"/>
      <c r="G4" s="187" t="str">
        <f>VLOOKUP(A6,'SITE BLNS'!A:Q,17,0)</f>
        <v>BCA 0314-Kupang</v>
      </c>
      <c r="H4" s="188"/>
      <c r="I4" s="189"/>
    </row>
    <row r="5" spans="1:34" ht="15" thickBot="1" x14ac:dyDescent="0.4">
      <c r="A5" s="70" t="s">
        <v>25</v>
      </c>
      <c r="B5" s="67" t="s">
        <v>2049</v>
      </c>
      <c r="C5" s="67" t="s">
        <v>27</v>
      </c>
      <c r="D5" s="67" t="s">
        <v>28</v>
      </c>
      <c r="E5" s="67" t="s">
        <v>29</v>
      </c>
      <c r="F5" s="67" t="s">
        <v>30</v>
      </c>
      <c r="G5" s="67" t="s">
        <v>31</v>
      </c>
      <c r="H5" s="67" t="s">
        <v>32</v>
      </c>
      <c r="I5" s="67" t="s">
        <v>578</v>
      </c>
      <c r="J5" s="67" t="s">
        <v>2035</v>
      </c>
      <c r="K5" s="67" t="s">
        <v>6</v>
      </c>
      <c r="L5" s="192" t="s">
        <v>30207</v>
      </c>
      <c r="M5" s="193"/>
      <c r="N5" s="194"/>
      <c r="O5" s="198" t="s">
        <v>30211</v>
      </c>
      <c r="P5" s="199"/>
      <c r="Q5" s="199"/>
      <c r="R5" s="200"/>
      <c r="V5" s="164" t="s">
        <v>14</v>
      </c>
      <c r="W5" s="164">
        <f>VLOOKUP(A6,'SITE BLNS'!A:AK,37,0)</f>
        <v>5.76</v>
      </c>
      <c r="AA5" s="62"/>
      <c r="AB5" s="62"/>
      <c r="AC5" s="61"/>
      <c r="AD5" s="62"/>
      <c r="AE5" s="62"/>
      <c r="AF5" s="61"/>
      <c r="AG5" s="62"/>
      <c r="AH5" s="62"/>
    </row>
    <row r="6" spans="1:34" ht="15" customHeight="1" thickBot="1" x14ac:dyDescent="0.4">
      <c r="A6" s="183" t="s">
        <v>2484</v>
      </c>
      <c r="B6" s="66" t="str">
        <f>VLOOKUP(A6,'atm total'!B:C,2,0)</f>
        <v>Leonardo A Ruly</v>
      </c>
      <c r="C6" s="63">
        <f>SUBTOTAL(9,B10:B39)</f>
        <v>11</v>
      </c>
      <c r="D6" s="63">
        <f>SUBTOTAL(9,C10:C39)</f>
        <v>1484</v>
      </c>
      <c r="E6" s="63">
        <f>VLOOKUP(A6,'atm total'!B:Q,16,0)</f>
        <v>24480</v>
      </c>
      <c r="F6" s="63">
        <v>99.2</v>
      </c>
      <c r="G6" s="64">
        <f>100-H6</f>
        <v>93.937908496732021</v>
      </c>
      <c r="H6" s="65">
        <f>(D6/E6)*100</f>
        <v>6.0620915032679736</v>
      </c>
      <c r="I6" s="65" t="str">
        <f>VLOOKUP(A6,'atm total'!B:AK,36,0)</f>
        <v>tidak tercapai</v>
      </c>
      <c r="J6" s="65" t="str">
        <f>VLOOKUP(A6,'atm total'!B:AN,39,0)</f>
        <v>Average</v>
      </c>
      <c r="K6" s="65" t="str">
        <f>VLOOKUP(A6,'atm total'!B:AH,33,0)</f>
        <v>YR25</v>
      </c>
      <c r="L6" s="195">
        <f>W5-W6</f>
        <v>-18.973333333333336</v>
      </c>
      <c r="M6" s="196"/>
      <c r="N6" s="197"/>
      <c r="O6" s="162">
        <f>D6/C6</f>
        <v>134.90909090909091</v>
      </c>
      <c r="P6" s="160" t="s">
        <v>30209</v>
      </c>
      <c r="Q6" s="163">
        <f>O6/60</f>
        <v>2.2484848484848485</v>
      </c>
      <c r="R6" s="161" t="s">
        <v>30210</v>
      </c>
      <c r="V6" s="164"/>
      <c r="W6" s="164">
        <f>D6/60</f>
        <v>24.733333333333334</v>
      </c>
    </row>
    <row r="7" spans="1:34" ht="15" customHeight="1" thickBot="1" x14ac:dyDescent="0.4">
      <c r="A7" s="184"/>
    </row>
    <row r="8" spans="1:34" ht="15" customHeight="1" thickBot="1" x14ac:dyDescent="0.4">
      <c r="A8" s="185"/>
      <c r="B8" s="190" t="s">
        <v>2048</v>
      </c>
      <c r="C8" s="186"/>
      <c r="D8" s="186"/>
      <c r="E8" s="190" t="s">
        <v>56</v>
      </c>
      <c r="F8" s="186"/>
      <c r="G8" s="186"/>
      <c r="H8" s="186" t="s">
        <v>57</v>
      </c>
      <c r="I8" s="186"/>
      <c r="J8" s="186"/>
      <c r="K8" s="186" t="s">
        <v>58</v>
      </c>
      <c r="L8" s="186"/>
      <c r="M8" s="186"/>
      <c r="N8" s="186" t="s">
        <v>59</v>
      </c>
      <c r="O8" s="186"/>
      <c r="P8" s="186"/>
      <c r="Q8" s="186" t="s">
        <v>60</v>
      </c>
      <c r="R8" s="186"/>
      <c r="S8" s="191"/>
      <c r="T8" s="181" t="s">
        <v>2045</v>
      </c>
      <c r="U8" s="181" t="s">
        <v>2046</v>
      </c>
    </row>
    <row r="9" spans="1:34" ht="15" customHeight="1" thickBot="1" x14ac:dyDescent="0.4">
      <c r="A9" s="98" t="s">
        <v>2027</v>
      </c>
      <c r="B9" s="137" t="s">
        <v>27</v>
      </c>
      <c r="C9" s="138" t="s">
        <v>28</v>
      </c>
      <c r="D9" s="138" t="s">
        <v>32</v>
      </c>
      <c r="E9" s="138" t="s">
        <v>27</v>
      </c>
      <c r="F9" s="138" t="s">
        <v>28</v>
      </c>
      <c r="G9" s="138" t="s">
        <v>32</v>
      </c>
      <c r="H9" s="138" t="s">
        <v>27</v>
      </c>
      <c r="I9" s="138" t="s">
        <v>28</v>
      </c>
      <c r="J9" s="138" t="s">
        <v>32</v>
      </c>
      <c r="K9" s="138" t="s">
        <v>27</v>
      </c>
      <c r="L9" s="138" t="s">
        <v>28</v>
      </c>
      <c r="M9" s="138" t="s">
        <v>32</v>
      </c>
      <c r="N9" s="138" t="s">
        <v>27</v>
      </c>
      <c r="O9" s="138" t="s">
        <v>28</v>
      </c>
      <c r="P9" s="139" t="s">
        <v>32</v>
      </c>
      <c r="Q9" s="138" t="s">
        <v>27</v>
      </c>
      <c r="R9" s="138" t="s">
        <v>28</v>
      </c>
      <c r="S9" s="139" t="s">
        <v>32</v>
      </c>
      <c r="T9" s="182"/>
      <c r="U9" s="182"/>
    </row>
    <row r="10" spans="1:34" ht="15" customHeight="1" thickBot="1" x14ac:dyDescent="0.4">
      <c r="A10" s="131">
        <v>46266</v>
      </c>
      <c r="B10" s="117">
        <f>IFERROR(VLOOKUP(A6,'1'!B:N,13,0),"")</f>
        <v>0</v>
      </c>
      <c r="C10" s="117">
        <f>IFERROR(VLOOKUP(A6,'1'!B:O,14,0),"")</f>
        <v>406</v>
      </c>
      <c r="D10" s="117">
        <f>IFERROR(VLOOKUP(A6,'1'!B:P,15,0),"")</f>
        <v>28.19</v>
      </c>
      <c r="E10" s="117">
        <f>IFERROR(VLOOKUP(A6,'1'!B:R,17,0),"")</f>
        <v>0</v>
      </c>
      <c r="F10" s="117">
        <f>IFERROR(VLOOKUP(A6,'1'!B:S,18,0),"")</f>
        <v>406</v>
      </c>
      <c r="G10" s="117">
        <f>IFERROR(VLOOKUP(A6,'1'!B:T,19,0),"")</f>
        <v>28.19</v>
      </c>
      <c r="H10" s="117">
        <f>IFERROR(VLOOKUP(A6,'1'!B:U,20,0),"")</f>
        <v>0</v>
      </c>
      <c r="I10" s="117">
        <f>IFERROR(VLOOKUP(A6,'1'!B:V,21,0),"")</f>
        <v>0</v>
      </c>
      <c r="J10" s="117">
        <f>IFERROR(VLOOKUP(A6,'1'!B:W,22,0),"")</f>
        <v>0</v>
      </c>
      <c r="K10" s="117">
        <f>IFERROR(VLOOKUP(A6,'1'!B:X,23,0),"")</f>
        <v>0</v>
      </c>
      <c r="L10" s="117">
        <f>IFERROR(VLOOKUP(A6,'1'!B:Y,24,0),"")</f>
        <v>0</v>
      </c>
      <c r="M10" s="117">
        <f>IFERROR(VLOOKUP(A6,'1'!B:Z,25,0),"")</f>
        <v>0</v>
      </c>
      <c r="N10" s="117">
        <f>IFERROR(VLOOKUP(A6,'1'!B:AA,26,0),"")</f>
        <v>0</v>
      </c>
      <c r="O10" s="117">
        <f>IFERROR(VLOOKUP(A6,'1'!B:AB,27,0),"")</f>
        <v>0</v>
      </c>
      <c r="P10" s="117">
        <f>IFERROR(VLOOKUP(A6,'1'!B:AC,28,0),"")</f>
        <v>0</v>
      </c>
      <c r="Q10" s="117">
        <f>IFERROR(VLOOKUP(A6,'1'!B:AD,28,0),"")</f>
        <v>0</v>
      </c>
      <c r="R10" s="117">
        <f>IFERROR(VLOOKUP(A6,'1'!B:AE,30,0),"")</f>
        <v>0</v>
      </c>
      <c r="S10" s="117">
        <f>IFERROR(VLOOKUP(A6,'1'!B:AF,31,0),"")</f>
        <v>0</v>
      </c>
      <c r="T10" s="135" t="str" cm="1">
        <f t="array" ref="T10">IFERROR(_xlfn.XLOOKUP(A10,_xlfn._xlws.FILTER(MainVisit!P:P,MainVisit!E:E=$A$6),_xlfn._xlws.FILTER(MainVisit!V:V,MainVisit!E:E=$A$6),""),"")</f>
        <v>120 UPDATE/UPGRADE</v>
      </c>
      <c r="U10" s="135" cm="1">
        <f t="array" ref="U10">IFERROR(_xlfn.XLOOKUP(A10,_xlfn._xlws.FILTER(MainVisit!P:P,MainVisit!E:E=$A$6),_xlfn._xlws.FILTER(MainVisit!AJ:AJ,MainVisit!E:E=$A$6),""),"")</f>
        <v>0</v>
      </c>
    </row>
    <row r="11" spans="1:34" ht="16" thickBot="1" x14ac:dyDescent="0.4">
      <c r="A11" s="131">
        <v>46267</v>
      </c>
      <c r="B11" s="117">
        <f>IFERROR(VLOOKUP(A6,'2'!B:N,13,0),"")</f>
        <v>0</v>
      </c>
      <c r="C11" s="117">
        <f>IFERROR(VLOOKUP(A6,'2'!B:O,14,0),"")</f>
        <v>0</v>
      </c>
      <c r="D11" s="117">
        <f>IFERROR(VLOOKUP(A6,'2'!B:P,15,0),"")</f>
        <v>0</v>
      </c>
      <c r="E11" s="117">
        <f>IFERROR(VLOOKUP(A6,'2'!B:R,17,0),"")</f>
        <v>0</v>
      </c>
      <c r="F11" s="117">
        <f>IFERROR(VLOOKUP(A6,'2'!B:S,18,0),"")</f>
        <v>0</v>
      </c>
      <c r="G11" s="117">
        <f>IFERROR(VLOOKUP(A6,'2'!B:T,19,0),"")</f>
        <v>0</v>
      </c>
      <c r="H11" s="117">
        <f>IFERROR(VLOOKUP(A6,'2'!B:U,20,0),"")</f>
        <v>0</v>
      </c>
      <c r="I11" s="117">
        <f>IFERROR(VLOOKUP(A6,'2'!B:V,21,0),"")</f>
        <v>0</v>
      </c>
      <c r="J11" s="117">
        <f>IFERROR(VLOOKUP(A6,'2'!B:W,22,0),"")</f>
        <v>0</v>
      </c>
      <c r="K11" s="117">
        <f>IFERROR(VLOOKUP(A6,'2'!B:X,23,0),"")</f>
        <v>0</v>
      </c>
      <c r="L11" s="117">
        <f>IFERROR(VLOOKUP(A6,'2'!B:Y,24,0),"")</f>
        <v>0</v>
      </c>
      <c r="M11" s="117">
        <f>IFERROR(VLOOKUP(A6,'2'!B:Z,25,0),"")</f>
        <v>0</v>
      </c>
      <c r="N11" s="117">
        <f>IFERROR(VLOOKUP(A6,'2'!B:AA,26,0),"")</f>
        <v>0</v>
      </c>
      <c r="O11" s="117">
        <f>IFERROR(VLOOKUP(A6,'2'!B:AB,27,0),"")</f>
        <v>0</v>
      </c>
      <c r="P11" s="117">
        <f>IFERROR(VLOOKUP(A6,'2'!B:AC,28,0),"")</f>
        <v>0</v>
      </c>
      <c r="Q11" s="117">
        <f>IFERROR(VLOOKUP(A6,'2'!B:AD,29,0),"")</f>
        <v>0</v>
      </c>
      <c r="R11" s="117">
        <f>IFERROR(VLOOKUP(A6,'2'!B:AE,30,0),"")</f>
        <v>0</v>
      </c>
      <c r="S11" s="117">
        <f>IFERROR(VLOOKUP(A6,'2'!B:AF,31,0),"")</f>
        <v>0</v>
      </c>
      <c r="T11" s="136" t="str" cm="1">
        <f t="array" ref="T11">IFERROR(_xlfn.XLOOKUP(A11,_xlfn._xlws.FILTER(MainVisit!P:P,MainVisit!E:E=$A$6),_xlfn._xlws.FILTER(MainVisit!V:V,MainVisit!E:E=$A$6),""),"")</f>
        <v/>
      </c>
      <c r="U11" s="135" t="str" cm="1">
        <f t="array" ref="U11">IFERROR(_xlfn.XLOOKUP(A11,_xlfn._xlws.FILTER(MainVisit!P:P,MainVisit!E:E=$A$6),_xlfn._xlws.FILTER(MainVisit!AJ:AJ,MainVisit!E:E=$A$6),""),"")</f>
        <v/>
      </c>
    </row>
    <row r="12" spans="1:34" ht="16" thickBot="1" x14ac:dyDescent="0.4">
      <c r="A12" s="131">
        <v>46268</v>
      </c>
      <c r="B12" s="117">
        <f>IFERROR(VLOOKUP(A6,'3'!B:N,13,0),"")</f>
        <v>0</v>
      </c>
      <c r="C12" s="117">
        <f>IFERROR(VLOOKUP(A6,'3'!B:O,14,0),"")</f>
        <v>0</v>
      </c>
      <c r="D12" s="117">
        <f>IFERROR(VLOOKUP(A6,'3'!B:P,15,0),"")</f>
        <v>0</v>
      </c>
      <c r="E12" s="117">
        <f>IFERROR(VLOOKUP(A6,'3'!B:R,17,0),"")</f>
        <v>0</v>
      </c>
      <c r="F12" s="117">
        <f>IFERROR(VLOOKUP(A6,'3'!B:S,18,0),"")</f>
        <v>0</v>
      </c>
      <c r="G12" s="117">
        <f>IFERROR(VLOOKUP(A6,'3'!B:T,19,0),"")</f>
        <v>0</v>
      </c>
      <c r="H12" s="117">
        <f>IFERROR(VLOOKUP(A6,'3'!B:U,20,0),"")</f>
        <v>0</v>
      </c>
      <c r="I12" s="117">
        <f>IFERROR(VLOOKUP(A6,'3'!B:V,21,0),"")</f>
        <v>0</v>
      </c>
      <c r="J12" s="117">
        <f>IFERROR(VLOOKUP(A6,'3'!B:W,22,0),"")</f>
        <v>0</v>
      </c>
      <c r="K12" s="117">
        <f>IFERROR(VLOOKUP(A6,'3'!B:X,23,0),"")</f>
        <v>0</v>
      </c>
      <c r="L12" s="117">
        <f>IFERROR(VLOOKUP(A6,'3'!B:Y,24,0),"")</f>
        <v>0</v>
      </c>
      <c r="M12" s="117">
        <f>IFERROR(VLOOKUP(A6,'3'!B:Z,25,0),"")</f>
        <v>0</v>
      </c>
      <c r="N12" s="117">
        <f>IFERROR(VLOOKUP(A6,'3'!B:AA,26,0),"")</f>
        <v>0</v>
      </c>
      <c r="O12" s="117">
        <f>IFERROR(VLOOKUP(A6,'3'!B:AB,27,0),"")</f>
        <v>0</v>
      </c>
      <c r="P12" s="117">
        <f>IFERROR(VLOOKUP(A6,'3'!B:AC,28,0),"")</f>
        <v>0</v>
      </c>
      <c r="Q12" s="117">
        <f>IFERROR(VLOOKUP(A6,'3'!B:AD,29,0),"")</f>
        <v>0</v>
      </c>
      <c r="R12" s="117">
        <f>IFERROR(VLOOKUP(A6,'3'!B:AE,30,0),"")</f>
        <v>0</v>
      </c>
      <c r="S12" s="117">
        <f>IFERROR(VLOOKUP(A6,'3'!B:AF,31,0),"")</f>
        <v>0</v>
      </c>
      <c r="T12" s="136" t="str" cm="1">
        <f t="array" ref="T12">IFERROR(_xlfn.XLOOKUP(A12,_xlfn._xlws.FILTER(MainVisit!P:P,MainVisit!E:E=$A$6),_xlfn._xlws.FILTER(MainVisit!V:V,MainVisit!E:E=$A$6),""),"")</f>
        <v>105 REPLACE PART</v>
      </c>
      <c r="U12" s="135" t="str" cm="1">
        <f t="array" ref="U12">IFERROR(_xlfn.XLOOKUP(A12,_xlfn._xlws.FILTER(MainVisit!P:P,MainVisit!E:E=$A$6),_xlfn._xlws.FILTER(MainVisit!AJ:AJ,MainVisit!E:E=$A$6),""),"")</f>
        <v>brm top, mtp, csm</v>
      </c>
    </row>
    <row r="13" spans="1:34" ht="16" thickBot="1" x14ac:dyDescent="0.4">
      <c r="A13" s="131">
        <v>46269</v>
      </c>
      <c r="B13" s="117">
        <f>IFERROR(VLOOKUP(A6,'4'!B:N,13,0),"")</f>
        <v>1</v>
      </c>
      <c r="C13" s="117">
        <f>IFERROR(VLOOKUP(A6,'4'!B:O,14,0),"")</f>
        <v>12</v>
      </c>
      <c r="D13" s="117">
        <f>IFERROR(VLOOKUP(A6,'4'!B:P,15,0),"")</f>
        <v>0.83</v>
      </c>
      <c r="E13" s="117">
        <f>IFERROR(VLOOKUP(A6,'4'!B:R,17,0),"")</f>
        <v>0</v>
      </c>
      <c r="F13" s="117">
        <f>IFERROR(VLOOKUP(A6,'4'!B:S,18,0),"")</f>
        <v>0</v>
      </c>
      <c r="G13" s="117">
        <f>IFERROR(VLOOKUP(A6,'4'!B:T,19,0),"")</f>
        <v>0</v>
      </c>
      <c r="H13" s="117">
        <f>IFERROR(VLOOKUP(A6,'4'!B:U,20,0),"")</f>
        <v>1</v>
      </c>
      <c r="I13" s="117">
        <f>IFERROR(VLOOKUP(A6,'4'!B:V,21,0),"")</f>
        <v>12</v>
      </c>
      <c r="J13" s="117">
        <f>IFERROR(VLOOKUP(A6,'4'!B:W,22,0),"")</f>
        <v>0.83</v>
      </c>
      <c r="K13" s="117">
        <f>IFERROR(VLOOKUP(A6,'4'!B:X,23,0),"")</f>
        <v>0</v>
      </c>
      <c r="L13" s="117">
        <f>IFERROR(VLOOKUP(A6,'4'!B:Y,24,0),"")</f>
        <v>0</v>
      </c>
      <c r="M13" s="117">
        <f>IFERROR(VLOOKUP(A6,'4'!B:Z,25,0),"")</f>
        <v>0</v>
      </c>
      <c r="N13" s="117">
        <f>IFERROR(VLOOKUP(A6,'4'!B:AA,26,0),"")</f>
        <v>0</v>
      </c>
      <c r="O13" s="117">
        <f>IFERROR(VLOOKUP(A6,'4'!B:AB,27,0),"")</f>
        <v>0</v>
      </c>
      <c r="P13" s="117">
        <f>IFERROR(VLOOKUP(A6,'4'!B:AC,28,0),"")</f>
        <v>0</v>
      </c>
      <c r="Q13" s="117">
        <f>IFERROR(VLOOKUP(A6,'4'!B:AD,29,0),"")</f>
        <v>0</v>
      </c>
      <c r="R13" s="117">
        <f>IFERROR(VLOOKUP(A6,'4'!B:AE,30,0),"")</f>
        <v>0</v>
      </c>
      <c r="S13" s="117">
        <f>IFERROR(VLOOKUP(A6,'4'!B:AF,31,0),"")</f>
        <v>0</v>
      </c>
      <c r="T13" s="136" t="str" cm="1">
        <f t="array" ref="T13">IFERROR(_xlfn.XLOOKUP(A13,_xlfn._xlws.FILTER(MainVisit!P:P,MainVisit!E:E=$A$6),_xlfn._xlws.FILTER(MainVisit!V:V,MainVisit!E:E=$A$6),""),"")</f>
        <v/>
      </c>
      <c r="U13" s="135" t="str" cm="1">
        <f t="array" ref="U13">IFERROR(_xlfn.XLOOKUP(A13,_xlfn._xlws.FILTER(MainVisit!P:P,MainVisit!E:E=$A$6),_xlfn._xlws.FILTER(MainVisit!AJ:AJ,MainVisit!E:E=$A$6),""),"")</f>
        <v/>
      </c>
    </row>
    <row r="14" spans="1:34" ht="16" thickBot="1" x14ac:dyDescent="0.4">
      <c r="A14" s="131">
        <v>46270</v>
      </c>
      <c r="B14" s="117">
        <f>IFERROR(VLOOKUP(A6,'5'!B:N,13,0),"")</f>
        <v>1</v>
      </c>
      <c r="C14" s="117">
        <f>IFERROR(VLOOKUP(A6,'5'!B:O,14,0),"")</f>
        <v>105</v>
      </c>
      <c r="D14" s="117">
        <f>IFERROR(VLOOKUP(A6,'5'!B:P,15,0),"")</f>
        <v>7.29</v>
      </c>
      <c r="E14" s="117">
        <f>IFERROR(VLOOKUP(A6,'5'!B:R,17,0),"")</f>
        <v>0</v>
      </c>
      <c r="F14" s="117">
        <f>IFERROR(VLOOKUP(A6,'5'!B:S,18,0),"")</f>
        <v>0</v>
      </c>
      <c r="G14" s="117">
        <f>IFERROR(VLOOKUP(A6,'5'!B:T,19,0),"")</f>
        <v>0</v>
      </c>
      <c r="H14" s="117">
        <f>IFERROR(VLOOKUP(A6,'5'!B:U,20,0),"")</f>
        <v>1</v>
      </c>
      <c r="I14" s="117">
        <f>IFERROR(VLOOKUP(A6,'5'!B:V,21,0),"")</f>
        <v>105</v>
      </c>
      <c r="J14" s="117">
        <f>IFERROR(VLOOKUP(A6,'5'!B:W,22,0),"")</f>
        <v>7.29</v>
      </c>
      <c r="K14" s="117">
        <f>IFERROR(VLOOKUP(A6,'5'!B:X,23,0),"")</f>
        <v>0</v>
      </c>
      <c r="L14" s="117">
        <f>IFERROR(VLOOKUP(A6,'5'!B:Y,24,0),"")</f>
        <v>0</v>
      </c>
      <c r="M14" s="117">
        <f>IFERROR(VLOOKUP(A6,'5'!B:Z,25,0),"")</f>
        <v>0</v>
      </c>
      <c r="N14" s="117">
        <f>IFERROR(VLOOKUP(A6,'5'!B:AA,26,0),"")</f>
        <v>0</v>
      </c>
      <c r="O14" s="117">
        <f>IFERROR(VLOOKUP(A6,'5'!B:AB,27,0),"")</f>
        <v>0</v>
      </c>
      <c r="P14" s="117">
        <f>IFERROR(VLOOKUP(A6,'5'!B:AC,28,0),"")</f>
        <v>0</v>
      </c>
      <c r="Q14" s="117">
        <f>IFERROR(VLOOKUP(A6,'5'!B:AD,29,0),"")</f>
        <v>0</v>
      </c>
      <c r="R14" s="117">
        <f>IFERROR(VLOOKUP(A6,'5'!B:AE,30,0),"")</f>
        <v>0</v>
      </c>
      <c r="S14" s="117">
        <f>IFERROR(VLOOKUP(A6,'5'!B:AF,31,0),"")</f>
        <v>0</v>
      </c>
      <c r="T14" s="136" t="str" cm="1">
        <f t="array" ref="T14">IFERROR(_xlfn.XLOOKUP(A14,_xlfn._xlws.FILTER(MainVisit!P:P,MainVisit!E:E=$A$6),_xlfn._xlws.FILTER(MainVisit!V:V,MainVisit!E:E=$A$6),""),"")</f>
        <v/>
      </c>
      <c r="U14" s="135" t="str" cm="1">
        <f t="array" ref="U14">IFERROR(_xlfn.XLOOKUP(A14,_xlfn._xlws.FILTER(MainVisit!P:P,MainVisit!E:E=$A$6),_xlfn._xlws.FILTER(MainVisit!AJ:AJ,MainVisit!E:E=$A$6),""),"")</f>
        <v/>
      </c>
    </row>
    <row r="15" spans="1:34" ht="16" thickBot="1" x14ac:dyDescent="0.4">
      <c r="A15" s="131">
        <v>46271</v>
      </c>
      <c r="B15" s="117">
        <f>IFERROR(VLOOKUP(A6,'6'!B:N,13,0),"")</f>
        <v>0</v>
      </c>
      <c r="C15" s="117">
        <f>IFERROR(VLOOKUP(A6,'6'!B:O,14,0),"")</f>
        <v>0</v>
      </c>
      <c r="D15" s="117">
        <f>IFERROR(VLOOKUP(A6,'6'!B:P,15,0),"")</f>
        <v>0</v>
      </c>
      <c r="E15" s="117">
        <f>IFERROR(VLOOKUP(A6,'6'!B:R,17,0),"")</f>
        <v>0</v>
      </c>
      <c r="F15" s="117">
        <f>IFERROR(VLOOKUP(A6,'6'!B:S,18,0),"")</f>
        <v>0</v>
      </c>
      <c r="G15" s="117">
        <f>IFERROR(VLOOKUP(A6,'6'!B:T,19,0),"")</f>
        <v>0</v>
      </c>
      <c r="H15" s="117">
        <f>IFERROR(VLOOKUP(A6,'6'!B:U,20,0),"")</f>
        <v>0</v>
      </c>
      <c r="I15" s="117">
        <f>IFERROR(VLOOKUP(A6,'6'!B:V,21,0),"")</f>
        <v>0</v>
      </c>
      <c r="J15" s="117">
        <f>IFERROR(VLOOKUP(A6,'6'!B:W,22,0),"")</f>
        <v>0</v>
      </c>
      <c r="K15" s="117">
        <f>IFERROR(VLOOKUP(A6,'6'!B:X,23,0),"")</f>
        <v>0</v>
      </c>
      <c r="L15" s="117">
        <f>IFERROR(VLOOKUP(A6,'6'!B:Y,24,0),"")</f>
        <v>0</v>
      </c>
      <c r="M15" s="117">
        <f>IFERROR(VLOOKUP(A6,'6'!B:Z,25,0),"")</f>
        <v>0</v>
      </c>
      <c r="N15" s="117">
        <f>IFERROR(VLOOKUP(A6,'6'!B:AA,26,0),"")</f>
        <v>0</v>
      </c>
      <c r="O15" s="117">
        <f>IFERROR(VLOOKUP(A6,'6'!B:AB,27,0),"")</f>
        <v>0</v>
      </c>
      <c r="P15" s="117">
        <f>IFERROR(VLOOKUP(A6,'6'!B:AC,28,0),"")</f>
        <v>0</v>
      </c>
      <c r="Q15" s="117">
        <f>IFERROR(VLOOKUP(A6,'6'!B:AD,29,0),"")</f>
        <v>0</v>
      </c>
      <c r="R15" s="117">
        <f>IFERROR(VLOOKUP(A6,'6'!B:AE,30,0),"")</f>
        <v>0</v>
      </c>
      <c r="S15" s="117">
        <f>IFERROR(VLOOKUP(A6,'6'!B:AF,31,0),"")</f>
        <v>0</v>
      </c>
      <c r="T15" s="136" t="str" cm="1">
        <f t="array" ref="T15">IFERROR(_xlfn.XLOOKUP(A15,_xlfn._xlws.FILTER(MainVisit!P:P,MainVisit!E:E=$A$6),_xlfn._xlws.FILTER(MainVisit!V:V,MainVisit!E:E=$A$6),""),"")</f>
        <v/>
      </c>
      <c r="U15" s="135" t="str" cm="1">
        <f t="array" ref="U15">IFERROR(_xlfn.XLOOKUP(A15,_xlfn._xlws.FILTER(MainVisit!P:P,MainVisit!E:E=$A$6),_xlfn._xlws.FILTER(MainVisit!AJ:AJ,MainVisit!E:E=$A$6),""),"")</f>
        <v/>
      </c>
    </row>
    <row r="16" spans="1:34" ht="16" thickBot="1" x14ac:dyDescent="0.4">
      <c r="A16" s="131">
        <v>46272</v>
      </c>
      <c r="B16" s="117">
        <f>IFERROR(VLOOKUP(A6,'7'!B:N,13,0),"")</f>
        <v>0</v>
      </c>
      <c r="C16" s="117">
        <f>IFERROR(VLOOKUP(A6,'7'!B:O,14,0),"")</f>
        <v>0</v>
      </c>
      <c r="D16" s="117">
        <f>IFERROR(VLOOKUP(A6,'7'!B:P,15,0),"")</f>
        <v>0</v>
      </c>
      <c r="E16" s="117">
        <f>IFERROR(VLOOKUP(A6,'7'!B:R,17,0),"")</f>
        <v>0</v>
      </c>
      <c r="F16" s="117">
        <f>IFERROR(VLOOKUP(A6,'7'!B:S,18,0),"")</f>
        <v>0</v>
      </c>
      <c r="G16" s="117">
        <f>IFERROR(VLOOKUP(A6,'7'!B:T,19,0),"")</f>
        <v>0</v>
      </c>
      <c r="H16" s="117">
        <f>IFERROR(VLOOKUP(A6,'7'!B:U,20,0),"")</f>
        <v>0</v>
      </c>
      <c r="I16" s="117">
        <f>IFERROR(VLOOKUP(A6,'7'!B:V,21,0),"")</f>
        <v>0</v>
      </c>
      <c r="J16" s="117">
        <f>IFERROR(VLOOKUP(A6,'7'!B:W,22,0),"")</f>
        <v>0</v>
      </c>
      <c r="K16" s="117">
        <f>IFERROR(VLOOKUP(A6,'7'!B:X,23,0),"")</f>
        <v>0</v>
      </c>
      <c r="L16" s="117">
        <f>IFERROR(VLOOKUP(A6,'7'!B:Y,24,0),"")</f>
        <v>0</v>
      </c>
      <c r="M16" s="117">
        <f>IFERROR(VLOOKUP(A6,'7'!B:Z,25,0),"")</f>
        <v>0</v>
      </c>
      <c r="N16" s="117">
        <f>IFERROR(VLOOKUP(A6,'7'!B:AA,26,0),"")</f>
        <v>0</v>
      </c>
      <c r="O16" s="117">
        <f>IFERROR(VLOOKUP(A6,'7'!B:AB,27,0),"")</f>
        <v>0</v>
      </c>
      <c r="P16" s="117">
        <f>IFERROR(VLOOKUP(A6,'7'!B:AC,28,0),"")</f>
        <v>0</v>
      </c>
      <c r="Q16" s="117">
        <f>IFERROR(VLOOKUP(A6,'7'!B:AD,29,0),"")</f>
        <v>0</v>
      </c>
      <c r="R16" s="117">
        <f>IFERROR(VLOOKUP(A6,'7'!B:AE,30,0),"")</f>
        <v>0</v>
      </c>
      <c r="S16" s="117">
        <f>IFERROR(VLOOKUP(A6,'7'!B:AF,31,0),"")</f>
        <v>0</v>
      </c>
      <c r="T16" s="136" t="str" cm="1">
        <f t="array" ref="T16">IFERROR(_xlfn.XLOOKUP(A16,_xlfn._xlws.FILTER(MainVisit!P:P,MainVisit!E:E=$A$6),_xlfn._xlws.FILTER(MainVisit!V:V,MainVisit!E:E=$A$6),""),"")</f>
        <v/>
      </c>
      <c r="U16" s="135" t="str" cm="1">
        <f t="array" ref="U16">IFERROR(_xlfn.XLOOKUP(A16,_xlfn._xlws.FILTER(MainVisit!P:P,MainVisit!E:E=$A$6),_xlfn._xlws.FILTER(MainVisit!AJ:AJ,MainVisit!E:E=$A$6),""),"")</f>
        <v/>
      </c>
    </row>
    <row r="17" spans="1:21" ht="16" thickBot="1" x14ac:dyDescent="0.4">
      <c r="A17" s="131">
        <v>46273</v>
      </c>
      <c r="B17" s="117">
        <f>IFERROR(VLOOKUP(A6,'8'!B:N,13,0),"")</f>
        <v>0</v>
      </c>
      <c r="C17" s="117">
        <f>IFERROR(VLOOKUP(A6,'8'!B:O,14,0),"")</f>
        <v>0</v>
      </c>
      <c r="D17" s="117">
        <f>IFERROR(VLOOKUP(A6,'8'!B:P,15,0),"")</f>
        <v>0</v>
      </c>
      <c r="E17" s="117">
        <f>IFERROR(VLOOKUP(A6,'8'!B:R,17,0),"")</f>
        <v>0</v>
      </c>
      <c r="F17" s="117">
        <f>IFERROR(VLOOKUP(A6,'8'!B:S,18,0),"")</f>
        <v>0</v>
      </c>
      <c r="G17" s="117">
        <f>IFERROR(VLOOKUP(A6,'8'!B:T,19,0),"")</f>
        <v>0</v>
      </c>
      <c r="H17" s="117">
        <f>IFERROR(VLOOKUP(A6,'8'!B:U,20,0),"")</f>
        <v>0</v>
      </c>
      <c r="I17" s="117">
        <f>IFERROR(VLOOKUP(A6,'8'!B:V,21,0),"")</f>
        <v>0</v>
      </c>
      <c r="J17" s="117">
        <f>IFERROR(VLOOKUP(A6,'8'!B:W,22,0),"")</f>
        <v>0</v>
      </c>
      <c r="K17" s="117">
        <f>IFERROR(VLOOKUP(A6,'8'!B:X,23,0),"")</f>
        <v>0</v>
      </c>
      <c r="L17" s="117">
        <f>IFERROR(VLOOKUP(A6,'8'!B:Y,24,0),"")</f>
        <v>0</v>
      </c>
      <c r="M17" s="117">
        <f>IFERROR(VLOOKUP(A6,'8'!B:Z,25,0),"")</f>
        <v>0</v>
      </c>
      <c r="N17" s="117">
        <f>IFERROR(VLOOKUP(A6,'8'!B:AA,26,0),"")</f>
        <v>0</v>
      </c>
      <c r="O17" s="117">
        <f>IFERROR(VLOOKUP(A6,'8'!B:AB,27,0),"")</f>
        <v>0</v>
      </c>
      <c r="P17" s="117">
        <f>IFERROR(VLOOKUP(A6,'8'!B:AC,28,0),"")</f>
        <v>0</v>
      </c>
      <c r="Q17" s="117">
        <f>IFERROR(VLOOKUP(A6,'8'!B:AD,29,0),"")</f>
        <v>0</v>
      </c>
      <c r="R17" s="117">
        <f>IFERROR(VLOOKUP(A6,'8'!B:AE,30,0),"")</f>
        <v>0</v>
      </c>
      <c r="S17" s="117">
        <f>IFERROR(VLOOKUP(A6,'8'!B:AF,31,0),"")</f>
        <v>0</v>
      </c>
      <c r="T17" s="136" t="str" cm="1">
        <f t="array" ref="T17">IFERROR(_xlfn.XLOOKUP(A17,_xlfn._xlws.FILTER(MainVisit!P:P,MainVisit!E:E=$A$6),_xlfn._xlws.FILTER(MainVisit!V:V,MainVisit!E:E=$A$6),""),"")</f>
        <v/>
      </c>
      <c r="U17" s="135" t="str" cm="1">
        <f t="array" ref="U17">IFERROR(_xlfn.XLOOKUP(A17,_xlfn._xlws.FILTER(MainVisit!P:P,MainVisit!E:E=$A$6),_xlfn._xlws.FILTER(MainVisit!AJ:AJ,MainVisit!E:E=$A$6),""),"")</f>
        <v/>
      </c>
    </row>
    <row r="18" spans="1:21" ht="16" thickBot="1" x14ac:dyDescent="0.4">
      <c r="A18" s="131">
        <v>46274</v>
      </c>
      <c r="B18" s="117">
        <f>IFERROR(VLOOKUP(A6,'9'!B:N,13,0),"")</f>
        <v>0</v>
      </c>
      <c r="C18" s="117">
        <f>IFERROR(VLOOKUP(A6,'9'!B:O,14,0),"")</f>
        <v>0</v>
      </c>
      <c r="D18" s="117">
        <f>IFERROR(VLOOKUP(A6,'9'!B:P,15,0),"")</f>
        <v>0</v>
      </c>
      <c r="E18" s="117">
        <f>IFERROR(VLOOKUP(A6,'9'!B:R,17,0),"")</f>
        <v>0</v>
      </c>
      <c r="F18" s="117">
        <f>IFERROR(VLOOKUP(A6,'9'!B:S,18,0),"")</f>
        <v>0</v>
      </c>
      <c r="G18" s="117">
        <f>IFERROR(VLOOKUP(A6,'9'!B:T,19,0),"")</f>
        <v>0</v>
      </c>
      <c r="H18" s="117">
        <f>IFERROR(VLOOKUP(A6,'9'!B:U,20,0),"")</f>
        <v>0</v>
      </c>
      <c r="I18" s="117">
        <f>IFERROR(VLOOKUP(A6,'9'!B:V,21,0),"")</f>
        <v>0</v>
      </c>
      <c r="J18" s="117">
        <f>IFERROR(VLOOKUP(A6,'9'!B:W,22,0),"")</f>
        <v>0</v>
      </c>
      <c r="K18" s="117">
        <f>IFERROR(VLOOKUP(A6,'9'!B:X,23,0),"")</f>
        <v>0</v>
      </c>
      <c r="L18" s="117">
        <f>IFERROR(VLOOKUP(A6,'9'!B:Y,24,0),"")</f>
        <v>0</v>
      </c>
      <c r="M18" s="117">
        <f>IFERROR(VLOOKUP(A6,'9'!B:Z,25,0),"")</f>
        <v>0</v>
      </c>
      <c r="N18" s="117">
        <f>IFERROR(VLOOKUP(A6,'9'!B:AA,26,0),"")</f>
        <v>0</v>
      </c>
      <c r="O18" s="117">
        <f>IFERROR(VLOOKUP(A6,'9'!B:AB,27,0),"")</f>
        <v>0</v>
      </c>
      <c r="P18" s="117">
        <f>IFERROR(VLOOKUP(A6,'9'!B:AC,28,0),"")</f>
        <v>0</v>
      </c>
      <c r="Q18" s="117">
        <f>IFERROR(VLOOKUP(A6,'9'!B:AD,29,0),"")</f>
        <v>0</v>
      </c>
      <c r="R18" s="117">
        <f>IFERROR(VLOOKUP(A6,'9'!B:AE,30,0),"")</f>
        <v>0</v>
      </c>
      <c r="S18" s="117">
        <f>IFERROR(VLOOKUP(A6,'9'!B:AF,31,0),"")</f>
        <v>0</v>
      </c>
      <c r="T18" s="136" t="str" cm="1">
        <f t="array" ref="T18">IFERROR(_xlfn.XLOOKUP(A18,_xlfn._xlws.FILTER(MainVisit!P:P,MainVisit!E:E=$A$6),_xlfn._xlws.FILTER(MainVisit!V:V,MainVisit!E:E=$A$6),""),"")</f>
        <v>118 CHECKING</v>
      </c>
      <c r="U18" s="135" cm="1">
        <f t="array" ref="U18">IFERROR(_xlfn.XLOOKUP(A18,_xlfn._xlws.FILTER(MainVisit!P:P,MainVisit!E:E=$A$6),_xlfn._xlws.FILTER(MainVisit!AJ:AJ,MainVisit!E:E=$A$6),""),"")</f>
        <v>0</v>
      </c>
    </row>
    <row r="19" spans="1:21" ht="16" thickBot="1" x14ac:dyDescent="0.4">
      <c r="A19" s="131">
        <v>46275</v>
      </c>
      <c r="B19" s="117">
        <f>IFERROR(VLOOKUP(A6,'10'!B:N,13,0),"")</f>
        <v>2</v>
      </c>
      <c r="C19" s="117">
        <f>IFERROR(VLOOKUP(A6,'10'!B:O,14,0),"")</f>
        <v>256</v>
      </c>
      <c r="D19" s="117">
        <f>IFERROR(VLOOKUP(A6,'10'!B:P,15,0),"")</f>
        <v>17.78</v>
      </c>
      <c r="E19" s="117">
        <f>IFERROR(VLOOKUP(A6,'10'!B:R,17,0),"")</f>
        <v>1</v>
      </c>
      <c r="F19" s="117">
        <f>IFERROR(VLOOKUP(A6,'10'!B:S,18,0),"")</f>
        <v>240</v>
      </c>
      <c r="G19" s="117">
        <f>IFERROR(VLOOKUP(A6,'10'!B:T,19,0),"")</f>
        <v>16.670000000000002</v>
      </c>
      <c r="H19" s="117">
        <f>IFERROR(VLOOKUP(A6,'10'!B:U,20,0),"")</f>
        <v>1</v>
      </c>
      <c r="I19" s="117">
        <f>IFERROR(VLOOKUP(A6,'10'!B:V,21,0),"")</f>
        <v>16</v>
      </c>
      <c r="J19" s="117">
        <f>IFERROR(VLOOKUP(A6,'10'!B:W,22,0),"")</f>
        <v>1.1100000000000001</v>
      </c>
      <c r="K19" s="117">
        <f>IFERROR(VLOOKUP(A6,'10'!B:X,23,0),"")</f>
        <v>0</v>
      </c>
      <c r="L19" s="117">
        <f>IFERROR(VLOOKUP(A6,'10'!B:Y,24,0),"")</f>
        <v>0</v>
      </c>
      <c r="M19" s="117">
        <f>IFERROR(VLOOKUP(A6,'10'!B:Z,25,0),"")</f>
        <v>0</v>
      </c>
      <c r="N19" s="117">
        <f>IFERROR(VLOOKUP(A6,'10'!B:AA,26,0),"")</f>
        <v>0</v>
      </c>
      <c r="O19" s="117">
        <f>IFERROR(VLOOKUP(A6,'10'!B:AB,27,0),"")</f>
        <v>0</v>
      </c>
      <c r="P19" s="117">
        <f>IFERROR(VLOOKUP(A6,'10'!B:AC,28,0),"")</f>
        <v>0</v>
      </c>
      <c r="Q19" s="117">
        <f>IFERROR(VLOOKUP(A6,'10'!B:AD,29,0),"")</f>
        <v>0</v>
      </c>
      <c r="R19" s="117">
        <f>IFERROR(VLOOKUP(A6,'10'!B:AE,30,0),"")</f>
        <v>0</v>
      </c>
      <c r="S19" s="117">
        <f>IFERROR(VLOOKUP(A6,'10'!B:AF,31,0),"")</f>
        <v>0</v>
      </c>
      <c r="T19" s="136" t="str" cm="1">
        <f t="array" ref="T19">IFERROR(_xlfn.XLOOKUP(A19,_xlfn._xlws.FILTER(MainVisit!P:P,MainVisit!E:E=$A$6),_xlfn._xlws.FILTER(MainVisit!V:V,MainVisit!E:E=$A$6),""),"")</f>
        <v/>
      </c>
      <c r="U19" s="135" t="str" cm="1">
        <f t="array" ref="U19">IFERROR(_xlfn.XLOOKUP(A19,_xlfn._xlws.FILTER(MainVisit!P:P,MainVisit!E:E=$A$6),_xlfn._xlws.FILTER(MainVisit!AJ:AJ,MainVisit!E:E=$A$6),""),"")</f>
        <v/>
      </c>
    </row>
    <row r="20" spans="1:21" ht="16" thickBot="1" x14ac:dyDescent="0.4">
      <c r="A20" s="131">
        <v>46276</v>
      </c>
      <c r="B20" s="117">
        <f>IFERROR(VLOOKUP(A6,'11'!B:N,13,0),"")</f>
        <v>1</v>
      </c>
      <c r="C20" s="117">
        <f>IFERROR(VLOOKUP(A6,'11'!B:O,14,0),"")</f>
        <v>142</v>
      </c>
      <c r="D20" s="117">
        <f>IFERROR(VLOOKUP(A6,'11'!B:P,15,0),"")</f>
        <v>9.86</v>
      </c>
      <c r="E20" s="117">
        <f>IFERROR(VLOOKUP(A6,'11'!B:R,17,0),"")</f>
        <v>1</v>
      </c>
      <c r="F20" s="117">
        <f>IFERROR(VLOOKUP(A6,'11'!B:S,18,0),"")</f>
        <v>142</v>
      </c>
      <c r="G20" s="117">
        <f>IFERROR(VLOOKUP(A6,'11'!B:T,19,0),"")</f>
        <v>9.86</v>
      </c>
      <c r="H20" s="117">
        <f>IFERROR(VLOOKUP(A6,'11'!B:U,20,0),"")</f>
        <v>0</v>
      </c>
      <c r="I20" s="117">
        <f>IFERROR(VLOOKUP(A6,'12'!B:V,21,0),"")</f>
        <v>0</v>
      </c>
      <c r="J20" s="117">
        <f>IFERROR(VLOOKUP(A6,'11'!B:W,22,0),"")</f>
        <v>0</v>
      </c>
      <c r="K20" s="117">
        <f>IFERROR(VLOOKUP(A6,'11'!B:X,23,0),"")</f>
        <v>0</v>
      </c>
      <c r="L20" s="117">
        <f>IFERROR(VLOOKUP(A6,'11'!B:Y,24,0),"")</f>
        <v>0</v>
      </c>
      <c r="M20" s="117">
        <f>IFERROR(VLOOKUP(A6,'11'!B:Z,25,0),"")</f>
        <v>0</v>
      </c>
      <c r="N20" s="117">
        <f>IFERROR(VLOOKUP(A6,'11'!B:AA,26,0),"")</f>
        <v>0</v>
      </c>
      <c r="O20" s="117">
        <f>IFERROR(VLOOKUP(A6,'11'!B:AB,27,0),"")</f>
        <v>0</v>
      </c>
      <c r="P20" s="117">
        <f>IFERROR(VLOOKUP(A6,'11'!B:AC,28,0),"")</f>
        <v>0</v>
      </c>
      <c r="Q20" s="117">
        <f>IFERROR(VLOOKUP(A6,'11'!B:AD,29,0),"")</f>
        <v>0</v>
      </c>
      <c r="R20" s="117">
        <f>IFERROR(VLOOKUP(A6,'11'!B:AE,30,0),"")</f>
        <v>0</v>
      </c>
      <c r="S20" s="117">
        <f>IFERROR(VLOOKUP(A6,'11'!B:AF,31,0),"")</f>
        <v>0</v>
      </c>
      <c r="T20" s="136" t="str" cm="1">
        <f t="array" ref="T20">IFERROR(_xlfn.XLOOKUP(A20,_xlfn._xlws.FILTER(MainVisit!P:P,MainVisit!E:E=$A$6),_xlfn._xlws.FILTER(MainVisit!V:V,MainVisit!E:E=$A$6),""),"")</f>
        <v/>
      </c>
      <c r="U20" s="135" t="str" cm="1">
        <f t="array" ref="U20">IFERROR(_xlfn.XLOOKUP(A20,_xlfn._xlws.FILTER(MainVisit!P:P,MainVisit!E:E=$A$6),_xlfn._xlws.FILTER(MainVisit!AJ:AJ,MainVisit!E:E=$A$6),""),"")</f>
        <v/>
      </c>
    </row>
    <row r="21" spans="1:21" ht="16" thickBot="1" x14ac:dyDescent="0.4">
      <c r="A21" s="131">
        <v>46277</v>
      </c>
      <c r="B21" s="117">
        <f>IFERROR(VLOOKUP(A6,'12'!B:N,13,0),"")</f>
        <v>5</v>
      </c>
      <c r="C21" s="117">
        <f>IFERROR(VLOOKUP(A6,'12'!B:O,14,0),"")</f>
        <v>322</v>
      </c>
      <c r="D21" s="117">
        <f>IFERROR(VLOOKUP(A6,'12'!B:P,15,0),"")</f>
        <v>22.36</v>
      </c>
      <c r="E21" s="117">
        <f>IFERROR(VLOOKUP(A6,'12'!B:R,17,0),"")</f>
        <v>5</v>
      </c>
      <c r="F21" s="117">
        <f>IFERROR(VLOOKUP(A6,'12'!B:S,18,0),"")</f>
        <v>322</v>
      </c>
      <c r="G21" s="117">
        <f>IFERROR(VLOOKUP(A6,'12'!B:T,19,0),"")</f>
        <v>22.36</v>
      </c>
      <c r="H21" s="117">
        <f>IFERROR(VLOOKUP(A6,'12'!B:U,20,0),"")</f>
        <v>0</v>
      </c>
      <c r="I21" s="117">
        <f>IFERROR(VLOOKUP(A6,'12'!B:V,21,0),"")</f>
        <v>0</v>
      </c>
      <c r="J21" s="117">
        <f>IFERROR(VLOOKUP(A6,'12'!B:W,22,0),"")</f>
        <v>0</v>
      </c>
      <c r="K21" s="117">
        <f>IFERROR(VLOOKUP(A6,'12'!B:X,23,0),"")</f>
        <v>0</v>
      </c>
      <c r="L21" s="117">
        <f>IFERROR(VLOOKUP(A6,'12'!B:Y,24,0),"")</f>
        <v>0</v>
      </c>
      <c r="M21" s="117">
        <f>IFERROR(VLOOKUP(A6,'12'!B:Z,25,0),"")</f>
        <v>0</v>
      </c>
      <c r="N21" s="117">
        <f>IFERROR(VLOOKUP(A6,'12'!B:AA,26,0),"")</f>
        <v>0</v>
      </c>
      <c r="O21" s="117">
        <f>IFERROR(VLOOKUP(A6,'12'!B:AB,27,0),"")</f>
        <v>0</v>
      </c>
      <c r="P21" s="117">
        <f>IFERROR(VLOOKUP(A6,'12'!B:AC,28,0),"")</f>
        <v>0</v>
      </c>
      <c r="Q21" s="117">
        <f>IFERROR(VLOOKUP(A6,'12'!B:AD,29,0),"")</f>
        <v>0</v>
      </c>
      <c r="R21" s="117">
        <f>IFERROR(VLOOKUP(A6,'12'!B:AE,30,0),"")</f>
        <v>0</v>
      </c>
      <c r="S21" s="117">
        <f>IFERROR(VLOOKUP(A6,'12'!B:AF,31,0),"")</f>
        <v>0</v>
      </c>
      <c r="T21" s="136" t="str" cm="1">
        <f t="array" ref="T21">IFERROR(_xlfn.XLOOKUP(A21,_xlfn._xlws.FILTER(MainVisit!P:P,MainVisit!E:E=$A$6),_xlfn._xlws.FILTER(MainVisit!V:V,MainVisit!E:E=$A$6),""),"")</f>
        <v>118 CHECKING</v>
      </c>
      <c r="U21" s="135" cm="1">
        <f t="array" ref="U21">IFERROR(_xlfn.XLOOKUP(A21,_xlfn._xlws.FILTER(MainVisit!P:P,MainVisit!E:E=$A$6),_xlfn._xlws.FILTER(MainVisit!AJ:AJ,MainVisit!E:E=$A$6),""),"")</f>
        <v>0</v>
      </c>
    </row>
    <row r="22" spans="1:21" ht="16" thickBot="1" x14ac:dyDescent="0.4">
      <c r="A22" s="131">
        <v>46278</v>
      </c>
      <c r="B22" s="117">
        <f>IFERROR(VLOOKUP(A6,'13'!B:N,13,0),"")</f>
        <v>0</v>
      </c>
      <c r="C22" s="117">
        <f>IFERROR(VLOOKUP(A6,'13'!B:O,14,0),"")</f>
        <v>0</v>
      </c>
      <c r="D22" s="117">
        <f>IFERROR(VLOOKUP(A6,'13'!B:P,15,0),"")</f>
        <v>0</v>
      </c>
      <c r="E22" s="117">
        <f>IFERROR(VLOOKUP(A6,'13'!B:R,17,0),"")</f>
        <v>0</v>
      </c>
      <c r="F22" s="117">
        <f>IFERROR(VLOOKUP(A6,'13'!B:S,18,0),"")</f>
        <v>0</v>
      </c>
      <c r="G22" s="117">
        <f>IFERROR(VLOOKUP(A6,'13'!B:T,19,0),"")</f>
        <v>0</v>
      </c>
      <c r="H22" s="117">
        <f>IFERROR(VLOOKUP(A6,'13'!B:U,20,0),"")</f>
        <v>0</v>
      </c>
      <c r="I22" s="117">
        <f>IFERROR(VLOOKUP(A6,'13'!B:V,21,0),"")</f>
        <v>0</v>
      </c>
      <c r="J22" s="117">
        <f>IFERROR(VLOOKUP(A6,'13'!B:W,22,0),"")</f>
        <v>0</v>
      </c>
      <c r="K22" s="117">
        <f>IFERROR(VLOOKUP(A6,'13'!B:X,23,0),"")</f>
        <v>0</v>
      </c>
      <c r="L22" s="117">
        <f>IFERROR(VLOOKUP(A6,'13'!B:Y,24,0),"")</f>
        <v>0</v>
      </c>
      <c r="M22" s="117">
        <f>IFERROR(VLOOKUP(A6,'13'!B:Z,25,0),"")</f>
        <v>0</v>
      </c>
      <c r="N22" s="117">
        <f>IFERROR(VLOOKUP(A6,'13'!B:AA,26,0),"")</f>
        <v>0</v>
      </c>
      <c r="O22" s="117">
        <f>IFERROR(VLOOKUP(A6,'13'!B:AB,27,0),"")</f>
        <v>0</v>
      </c>
      <c r="P22" s="117">
        <f>IFERROR(VLOOKUP(A6,'13'!B:AC,28,0),"")</f>
        <v>0</v>
      </c>
      <c r="Q22" s="117">
        <f>IFERROR(VLOOKUP(A6,'13'!B:AD,29,0),"")</f>
        <v>0</v>
      </c>
      <c r="R22" s="117">
        <f>IFERROR(VLOOKUP(A6,'13'!B:AE,30,0),"")</f>
        <v>0</v>
      </c>
      <c r="S22" s="117">
        <f>IFERROR(VLOOKUP(A6,'13'!B:AF,31,0),"")</f>
        <v>0</v>
      </c>
      <c r="T22" s="136" t="str" cm="1">
        <f t="array" ref="T22">IFERROR(_xlfn.XLOOKUP(A22,_xlfn._xlws.FILTER(MainVisit!P:P,MainVisit!E:E=$A$6),_xlfn._xlws.FILTER(MainVisit!V:V,MainVisit!E:E=$A$6),""),"")</f>
        <v/>
      </c>
      <c r="U22" s="135" t="str" cm="1">
        <f t="array" ref="U22">IFERROR(_xlfn.XLOOKUP(A22,_xlfn._xlws.FILTER(MainVisit!P:P,MainVisit!E:E=$A$6),_xlfn._xlws.FILTER(MainVisit!AJ:AJ,MainVisit!E:E=$A$6),""),"")</f>
        <v/>
      </c>
    </row>
    <row r="23" spans="1:21" ht="16" thickBot="1" x14ac:dyDescent="0.4">
      <c r="A23" s="131">
        <v>46279</v>
      </c>
      <c r="B23" s="117">
        <f>IFERROR(VLOOKUP(A6,'14'!B:N,13,0),"")</f>
        <v>0</v>
      </c>
      <c r="C23" s="117">
        <f>IFERROR(VLOOKUP(A6,'14'!B:O,14,0),"")</f>
        <v>0</v>
      </c>
      <c r="D23" s="117">
        <f>IFERROR(VLOOKUP(A6,'14'!B:P,15,0),"")</f>
        <v>0</v>
      </c>
      <c r="E23" s="117">
        <f>IFERROR(VLOOKUP(A6,'14'!B:R,17,0),"")</f>
        <v>0</v>
      </c>
      <c r="F23" s="117">
        <f>IFERROR(VLOOKUP(A6,'14'!B:S,18,0),"")</f>
        <v>0</v>
      </c>
      <c r="G23" s="117">
        <f>IFERROR(VLOOKUP(A6,'14'!B:T,19,0),"")</f>
        <v>0</v>
      </c>
      <c r="H23" s="117">
        <f>IFERROR(VLOOKUP(A6,'14'!B:U,20,0),"")</f>
        <v>0</v>
      </c>
      <c r="I23" s="117">
        <f>IFERROR(VLOOKUP(A6,'14'!B:V,21,0),"")</f>
        <v>0</v>
      </c>
      <c r="J23" s="117">
        <f>IFERROR(VLOOKUP(A6,'14'!B:W,22,0),"")</f>
        <v>0</v>
      </c>
      <c r="K23" s="117">
        <f>IFERROR(VLOOKUP(A6,'14'!B:X,23,0),"")</f>
        <v>0</v>
      </c>
      <c r="L23" s="117">
        <f>IFERROR(VLOOKUP(A6,'14'!B:Y,24,0),"")</f>
        <v>0</v>
      </c>
      <c r="M23" s="117">
        <f>IFERROR(VLOOKUP(A6,'14'!B:Z,25,0),"")</f>
        <v>0</v>
      </c>
      <c r="N23" s="117">
        <f>IFERROR(VLOOKUP(A6,'14'!B:AA,26,0),"")</f>
        <v>0</v>
      </c>
      <c r="O23" s="117">
        <f>IFERROR(VLOOKUP(A6,'14'!B:AB,27,0),"")</f>
        <v>0</v>
      </c>
      <c r="P23" s="117">
        <f>IFERROR(VLOOKUP(A6,'14'!B:AC,28,0),"")</f>
        <v>0</v>
      </c>
      <c r="Q23" s="117">
        <f>IFERROR(VLOOKUP(A6,'14'!B:AD,29,0),"")</f>
        <v>0</v>
      </c>
      <c r="R23" s="117">
        <f>IFERROR(VLOOKUP(A6,'14'!B:AE,30,0),"")</f>
        <v>0</v>
      </c>
      <c r="S23" s="117">
        <f>IFERROR(VLOOKUP(A6,'14'!B:AF,31,0),"")</f>
        <v>0</v>
      </c>
      <c r="T23" s="136" t="str" cm="1">
        <f t="array" ref="T23">IFERROR(_xlfn.XLOOKUP(A23,_xlfn._xlws.FILTER(MainVisit!P:P,MainVisit!E:E=$A$6),_xlfn._xlws.FILTER(MainVisit!V:V,MainVisit!E:E=$A$6),""),"")</f>
        <v/>
      </c>
      <c r="U23" s="135" t="str" cm="1">
        <f t="array" ref="U23">IFERROR(_xlfn.XLOOKUP(A23,_xlfn._xlws.FILTER(MainVisit!P:P,MainVisit!E:E=$A$6),_xlfn._xlws.FILTER(MainVisit!AJ:AJ,MainVisit!E:E=$A$6),""),"")</f>
        <v/>
      </c>
    </row>
    <row r="24" spans="1:21" ht="16" thickBot="1" x14ac:dyDescent="0.4">
      <c r="A24" s="131">
        <v>46280</v>
      </c>
      <c r="B24" s="117">
        <f>IFERROR(VLOOKUP(A6,'15'!B:N,13,0),"")</f>
        <v>0</v>
      </c>
      <c r="C24" s="117">
        <f>IFERROR(VLOOKUP(A6,'15'!B:O,14,0),"")</f>
        <v>0</v>
      </c>
      <c r="D24" s="117">
        <f>IFERROR(VLOOKUP(A6,'15'!B:P,15,0),"")</f>
        <v>0</v>
      </c>
      <c r="E24" s="117">
        <f>IFERROR(VLOOKUP(A6,'15'!B:R,17,0),"")</f>
        <v>0</v>
      </c>
      <c r="F24" s="117">
        <f>IFERROR(VLOOKUP(A6,'15'!B:S,18,0),"")</f>
        <v>0</v>
      </c>
      <c r="G24" s="117">
        <f>IFERROR(VLOOKUP(A6,'15'!B:T,19,0),"")</f>
        <v>0</v>
      </c>
      <c r="H24" s="117">
        <f>IFERROR(VLOOKUP(A6,'15'!B:U,20,0),"")</f>
        <v>0</v>
      </c>
      <c r="I24" s="117">
        <f>IFERROR(VLOOKUP(A6,'15'!B:V,21,0),"")</f>
        <v>0</v>
      </c>
      <c r="J24" s="117">
        <f>IFERROR(VLOOKUP(A6,'15'!B:W,22,0),"")</f>
        <v>0</v>
      </c>
      <c r="K24" s="117">
        <f>IFERROR(VLOOKUP(A6,'15'!B:X,23,0),"")</f>
        <v>0</v>
      </c>
      <c r="L24" s="117">
        <f>IFERROR(VLOOKUP(A6,'15'!B:Y,24,0),"")</f>
        <v>0</v>
      </c>
      <c r="M24" s="117">
        <f>IFERROR(VLOOKUP(A6,'15'!B:Z,25,0),"")</f>
        <v>0</v>
      </c>
      <c r="N24" s="117">
        <f>IFERROR(VLOOKUP(A6,'15'!B:AA,26,0),"")</f>
        <v>0</v>
      </c>
      <c r="O24" s="117">
        <f>IFERROR(VLOOKUP(A6,'15'!B:AB,27,0),"")</f>
        <v>0</v>
      </c>
      <c r="P24" s="117">
        <f>IFERROR(VLOOKUP(A6,'15'!B:AC,28,0),"")</f>
        <v>0</v>
      </c>
      <c r="Q24" s="117">
        <f>IFERROR(VLOOKUP(A6,'15'!B:AD,29,0),"")</f>
        <v>0</v>
      </c>
      <c r="R24" s="117">
        <f>IFERROR(VLOOKUP(A6,'15'!B:AE,30,0),"")</f>
        <v>0</v>
      </c>
      <c r="S24" s="117">
        <f>IFERROR(VLOOKUP(A6,'15'!B:AF,31,0),"")</f>
        <v>0</v>
      </c>
      <c r="T24" s="136" t="str" cm="1">
        <f t="array" ref="T24">IFERROR(_xlfn.XLOOKUP(A24,_xlfn._xlws.FILTER(MainVisit!P:P,MainVisit!E:E=$A$6),_xlfn._xlws.FILTER(MainVisit!V:V,MainVisit!E:E=$A$6),""),"")</f>
        <v/>
      </c>
      <c r="U24" s="135" t="str" cm="1">
        <f t="array" ref="U24">IFERROR(_xlfn.XLOOKUP(A24,_xlfn._xlws.FILTER(MainVisit!P:P,MainVisit!E:E=$A$6),_xlfn._xlws.FILTER(MainVisit!AJ:AJ,MainVisit!E:E=$A$6),""),"")</f>
        <v/>
      </c>
    </row>
    <row r="25" spans="1:21" ht="16" thickBot="1" x14ac:dyDescent="0.4">
      <c r="A25" s="131">
        <v>46281</v>
      </c>
      <c r="B25" s="117">
        <f>IFERROR(VLOOKUP(A6,'16'!B:N,13,0),"")</f>
        <v>1</v>
      </c>
      <c r="C25" s="117">
        <f>IFERROR(VLOOKUP(A6,'16'!B:O,14,0),"")</f>
        <v>179</v>
      </c>
      <c r="D25" s="117">
        <f>IFERROR(VLOOKUP(A6,'16'!B:P,15,0),"")</f>
        <v>12.43</v>
      </c>
      <c r="E25" s="117">
        <f>IFERROR(VLOOKUP(A6,'16'!B:R,17,0),"")</f>
        <v>1</v>
      </c>
      <c r="F25" s="117">
        <f>IFERROR(VLOOKUP(A6,'16'!B:S,18,0),"")</f>
        <v>179</v>
      </c>
      <c r="G25" s="117">
        <f>IFERROR(VLOOKUP(A6,'16'!B:T,19,0),"")</f>
        <v>12.43</v>
      </c>
      <c r="H25" s="117">
        <f>IFERROR(VLOOKUP(A6,'16'!B:U,20,0),"")</f>
        <v>0</v>
      </c>
      <c r="I25" s="117">
        <f>IFERROR(VLOOKUP(A6,'16'!B:V,21,0),"")</f>
        <v>0</v>
      </c>
      <c r="J25" s="117">
        <f>IFERROR(VLOOKUP(A6,'16'!B:W,22,0),"")</f>
        <v>0</v>
      </c>
      <c r="K25" s="117">
        <f>IFERROR(VLOOKUP(A6,'16'!B:X,23,0),"")</f>
        <v>0</v>
      </c>
      <c r="L25" s="117">
        <f>IFERROR(VLOOKUP(A6,'16'!B:Y,24,0),"")</f>
        <v>0</v>
      </c>
      <c r="M25" s="117">
        <f>IFERROR(VLOOKUP(A6,'16'!B:Z,25,0),"")</f>
        <v>0</v>
      </c>
      <c r="N25" s="117">
        <f>IFERROR(VLOOKUP(A6,'16'!B:AA,26,0),"")</f>
        <v>0</v>
      </c>
      <c r="O25" s="117">
        <f>IFERROR(VLOOKUP(A6,'16'!B:AB,27,0),"")</f>
        <v>0</v>
      </c>
      <c r="P25" s="117">
        <f>IFERROR(VLOOKUP(A6,'16'!B:AC,28,0),"")</f>
        <v>0</v>
      </c>
      <c r="Q25" s="117">
        <f>IFERROR(VLOOKUP(A6,'16'!B:AD,29,0),"")</f>
        <v>0</v>
      </c>
      <c r="R25" s="117">
        <f>IFERROR(VLOOKUP(A6,'16'!B:AE,30,0),"")</f>
        <v>0</v>
      </c>
      <c r="S25" s="117">
        <f>IFERROR(VLOOKUP(A6,'16'!B:AF,31,0),"")</f>
        <v>0</v>
      </c>
      <c r="T25" s="136" t="str" cm="1">
        <f t="array" ref="T25">IFERROR(_xlfn.XLOOKUP(A25,_xlfn._xlws.FILTER(MainVisit!P:P,MainVisit!E:E=$A$6),_xlfn._xlws.FILTER(MainVisit!V:V,MainVisit!E:E=$A$6),""),"")</f>
        <v/>
      </c>
      <c r="U25" s="135" t="str" cm="1">
        <f t="array" ref="U25">IFERROR(_xlfn.XLOOKUP(A25,_xlfn._xlws.FILTER(MainVisit!P:P,MainVisit!E:E=$A$6),_xlfn._xlws.FILTER(MainVisit!AJ:AJ,MainVisit!E:E=$A$6),""),"")</f>
        <v/>
      </c>
    </row>
    <row r="26" spans="1:21" ht="16" thickBot="1" x14ac:dyDescent="0.4">
      <c r="A26" s="131">
        <v>46282</v>
      </c>
      <c r="B26" s="117">
        <f>IFERROR(VLOOKUP(A6,'17'!B:N,13,0),"")</f>
        <v>0</v>
      </c>
      <c r="C26" s="117">
        <f>IFERROR(VLOOKUP(A6,'17'!B:O,14,0),"")</f>
        <v>62</v>
      </c>
      <c r="D26" s="117">
        <f>IFERROR(VLOOKUP(A6,'17'!B:P,15,0),"")</f>
        <v>4.3099999999999996</v>
      </c>
      <c r="E26" s="117">
        <f>IFERROR(VLOOKUP(A6,'17'!B:R,17,0),"")</f>
        <v>0</v>
      </c>
      <c r="F26" s="117">
        <f>IFERROR(VLOOKUP(A6,'17'!B:S,18,0),"")</f>
        <v>62</v>
      </c>
      <c r="G26" s="117">
        <f>IFERROR(VLOOKUP(A6,'17'!B:T,19,0),"")</f>
        <v>4.3099999999999996</v>
      </c>
      <c r="H26" s="117">
        <f>IFERROR(VLOOKUP(A6,'17'!B:U,20,0),"")</f>
        <v>0</v>
      </c>
      <c r="I26" s="117">
        <f>IFERROR(VLOOKUP(A6,'17'!B:V,21,0),"")</f>
        <v>0</v>
      </c>
      <c r="J26" s="117">
        <f>IFERROR(VLOOKUP(A6,'17'!B:W,22,0),"")</f>
        <v>0</v>
      </c>
      <c r="K26" s="117">
        <f>IFERROR(VLOOKUP(A6,'17'!B:X,23,0),"")</f>
        <v>0</v>
      </c>
      <c r="L26" s="117">
        <f>IFERROR(VLOOKUP(A6,'17'!B:Y,24,0),"")</f>
        <v>0</v>
      </c>
      <c r="M26" s="117">
        <f>IFERROR(VLOOKUP(A6,'17'!B:Z,25,0),"")</f>
        <v>0</v>
      </c>
      <c r="N26" s="117">
        <f>IFERROR(VLOOKUP(A6,'17'!B:AA,26,0),"")</f>
        <v>0</v>
      </c>
      <c r="O26" s="117">
        <f>IFERROR(VLOOKUP(A6,'17'!B:AB,27,0),"")</f>
        <v>0</v>
      </c>
      <c r="P26" s="117">
        <f>IFERROR(VLOOKUP(A6,'17'!B:AC,28,0),"")</f>
        <v>0</v>
      </c>
      <c r="Q26" s="117">
        <f>IFERROR(VLOOKUP(A6,'17'!B:AD,29,0),"")</f>
        <v>0</v>
      </c>
      <c r="R26" s="117">
        <f>IFERROR(VLOOKUP(A6,'17'!B:AE,30,0),"")</f>
        <v>0</v>
      </c>
      <c r="S26" s="117">
        <f>IFERROR(VLOOKUP(A6,'17'!B:AF,31,0),"")</f>
        <v>0</v>
      </c>
      <c r="T26" s="136" t="str" cm="1">
        <f t="array" ref="T26">IFERROR(_xlfn.XLOOKUP(A26,_xlfn._xlws.FILTER(MainVisit!P:P,MainVisit!E:E=$A$6),_xlfn._xlws.FILTER(MainVisit!V:V,MainVisit!E:E=$A$6),""),"")</f>
        <v/>
      </c>
      <c r="U26" s="135" t="str" cm="1">
        <f t="array" ref="U26">IFERROR(_xlfn.XLOOKUP(A26,_xlfn._xlws.FILTER(MainVisit!P:P,MainVisit!E:E=$A$6),_xlfn._xlws.FILTER(MainVisit!AJ:AJ,MainVisit!E:E=$A$6),""),"")</f>
        <v/>
      </c>
    </row>
    <row r="27" spans="1:21" ht="16" thickBot="1" x14ac:dyDescent="0.4">
      <c r="A27" s="131">
        <v>46283</v>
      </c>
      <c r="B27" s="117" t="str">
        <f>IFERROR(VLOOKUP(A6,'18'!B:N,13,0),"")</f>
        <v/>
      </c>
      <c r="C27" s="117" t="str">
        <f>IFERROR(VLOOKUP(A6,'18'!B:O,14,0),"")</f>
        <v/>
      </c>
      <c r="D27" s="117" t="str">
        <f>IFERROR(VLOOKUP(A6,'18'!B:P,15,0),"")</f>
        <v/>
      </c>
      <c r="E27" s="117" t="str">
        <f>IFERROR(VLOOKUP(A6,'18'!B:R,17,0),"")</f>
        <v/>
      </c>
      <c r="F27" s="117" t="str">
        <f>IFERROR(VLOOKUP(A6,'18'!B:S,18,0),"")</f>
        <v/>
      </c>
      <c r="G27" s="117" t="str">
        <f>IFERROR(VLOOKUP(A6,'18'!B:T,19,0),"")</f>
        <v/>
      </c>
      <c r="H27" s="117" t="str">
        <f>IFERROR(VLOOKUP(A6,'18'!B:U,20,0),"")</f>
        <v/>
      </c>
      <c r="I27" s="117" t="str">
        <f>IFERROR(VLOOKUP(A6,'18'!B:V,21,0),"")</f>
        <v/>
      </c>
      <c r="J27" s="117" t="str">
        <f>IFERROR(VLOOKUP(A6,'18'!B:W,22,0),"")</f>
        <v/>
      </c>
      <c r="K27" s="117" t="str">
        <f>IFERROR(VLOOKUP(A6,'18'!B:X,23,0),"")</f>
        <v/>
      </c>
      <c r="L27" s="117" t="str">
        <f>IFERROR(VLOOKUP(A6,'18'!B:Y,24,0),"")</f>
        <v/>
      </c>
      <c r="M27" s="117" t="str">
        <f>IFERROR(VLOOKUP(A6,'18'!B:Z,25,0),"")</f>
        <v/>
      </c>
      <c r="N27" s="117" t="str">
        <f>IFERROR(VLOOKUP(A6,'18'!B:AA,26,0),"")</f>
        <v/>
      </c>
      <c r="O27" s="117" t="str">
        <f>IFERROR(VLOOKUP(A6,'18'!B:AB,27,0),"")</f>
        <v/>
      </c>
      <c r="P27" s="117" t="str">
        <f>IFERROR(VLOOKUP(A6,'18'!B:AC,28,0),"")</f>
        <v/>
      </c>
      <c r="Q27" s="117" t="str">
        <f>IFERROR(VLOOKUP(A6,'18'!B:AD,29,0),"")</f>
        <v/>
      </c>
      <c r="R27" s="117" t="str">
        <f>IFERROR(VLOOKUP(A6,'18'!B:AE,30,0),"")</f>
        <v/>
      </c>
      <c r="S27" s="117" t="str">
        <f>IFERROR(VLOOKUP(A6,'18'!B:AF,31,0),"")</f>
        <v/>
      </c>
      <c r="T27" s="136" t="str" cm="1">
        <f t="array" ref="T27">IFERROR(_xlfn.XLOOKUP(A27,_xlfn._xlws.FILTER(MainVisit!P:P,MainVisit!E:E=$A$6),_xlfn._xlws.FILTER(MainVisit!V:V,MainVisit!E:E=$A$6),""),"")</f>
        <v/>
      </c>
      <c r="U27" s="135" t="str" cm="1">
        <f t="array" ref="U27">IFERROR(_xlfn.XLOOKUP(A27,_xlfn._xlws.FILTER(MainVisit!P:P,MainVisit!E:E=$A$6),_xlfn._xlws.FILTER(MainVisit!AJ:AJ,MainVisit!E:E=$A$6),""),"")</f>
        <v/>
      </c>
    </row>
    <row r="28" spans="1:21" ht="16" thickBot="1" x14ac:dyDescent="0.4">
      <c r="A28" s="131">
        <v>46284</v>
      </c>
      <c r="B28" s="117" t="str">
        <f>IFERROR(VLOOKUP(A6,'19'!B:N,13,0),"")</f>
        <v/>
      </c>
      <c r="C28" s="117" t="str">
        <f>IFERROR(VLOOKUP(A6,'19'!B:O,14,0),"")</f>
        <v/>
      </c>
      <c r="D28" s="117" t="str">
        <f>IFERROR(VLOOKUP(A6,'19'!B:P,15,0),"")</f>
        <v/>
      </c>
      <c r="E28" s="117" t="str">
        <f>IFERROR(VLOOKUP(A6,'19'!B:R,17,0),"")</f>
        <v/>
      </c>
      <c r="F28" s="117" t="str">
        <f>IFERROR(VLOOKUP(A6,'19'!B:S,18,0),"")</f>
        <v/>
      </c>
      <c r="G28" s="117" t="str">
        <f>IFERROR(VLOOKUP(A6,'19'!B:T,19,0),"")</f>
        <v/>
      </c>
      <c r="H28" s="117" t="str">
        <f>IFERROR(VLOOKUP(A6,'19'!B:U,20,0),"")</f>
        <v/>
      </c>
      <c r="I28" s="117" t="str">
        <f>IFERROR(VLOOKUP(A6,'19'!B:V,21,0),"")</f>
        <v/>
      </c>
      <c r="J28" s="117" t="str">
        <f>IFERROR(VLOOKUP(A6,'19'!B:W,22,0),"")</f>
        <v/>
      </c>
      <c r="K28" s="117" t="str">
        <f>IFERROR(VLOOKUP(A6,'19'!B:X,23,0),"")</f>
        <v/>
      </c>
      <c r="L28" s="117" t="str">
        <f>IFERROR(VLOOKUP(A6,'19'!B:Y,24,0),"")</f>
        <v/>
      </c>
      <c r="M28" s="117" t="str">
        <f>IFERROR(VLOOKUP(A6,'19'!B:Z,25,0),"")</f>
        <v/>
      </c>
      <c r="N28" s="117" t="str">
        <f>IFERROR(VLOOKUP(A6,'19'!B:AA,26,0),"")</f>
        <v/>
      </c>
      <c r="O28" s="117" t="str">
        <f>IFERROR(VLOOKUP(A6,'19'!B:AB,27,0),"")</f>
        <v/>
      </c>
      <c r="P28" s="117" t="str">
        <f>IFERROR(VLOOKUP(A6,'19'!B:AC,28,0),"")</f>
        <v/>
      </c>
      <c r="Q28" s="117" t="str">
        <f>IFERROR(VLOOKUP(A6,'19'!B:AD,29,0),"")</f>
        <v/>
      </c>
      <c r="R28" s="117" t="str">
        <f>IFERROR(VLOOKUP(A6,'19'!B:AE,30,0),"")</f>
        <v/>
      </c>
      <c r="S28" s="117" t="str">
        <f>IFERROR(VLOOKUP(A6,'19'!B:AF,31,0),"")</f>
        <v/>
      </c>
      <c r="T28" s="136" t="str" cm="1">
        <f t="array" ref="T28">IFERROR(_xlfn.XLOOKUP(A28,_xlfn._xlws.FILTER(MainVisit!P:P,MainVisit!E:E=$A$6),_xlfn._xlws.FILTER(MainVisit!V:V,MainVisit!E:E=$A$6),""),"")</f>
        <v/>
      </c>
      <c r="U28" s="135" t="str" cm="1">
        <f t="array" ref="U28">IFERROR(_xlfn.XLOOKUP(A28,_xlfn._xlws.FILTER(MainVisit!P:P,MainVisit!E:E=$A$6),_xlfn._xlws.FILTER(MainVisit!AJ:AJ,MainVisit!E:E=$A$6),""),"")</f>
        <v/>
      </c>
    </row>
    <row r="29" spans="1:21" ht="16" thickBot="1" x14ac:dyDescent="0.4">
      <c r="A29" s="131">
        <v>46285</v>
      </c>
      <c r="B29" s="117" t="str">
        <f>IFERROR(VLOOKUP(A6,'20'!B:N,13,0),"")</f>
        <v/>
      </c>
      <c r="C29" s="117" t="str">
        <f>IFERROR(VLOOKUP(A6,'20'!B:O,14,0),"")</f>
        <v/>
      </c>
      <c r="D29" s="117" t="str">
        <f>IFERROR(VLOOKUP(A6,'20'!B:P,15,0),"")</f>
        <v/>
      </c>
      <c r="E29" s="117" t="str">
        <f>IFERROR(VLOOKUP(A6,'20'!B:R,17,0),"")</f>
        <v/>
      </c>
      <c r="F29" s="117" t="str">
        <f>IFERROR(VLOOKUP(A6,'20'!B:S,18,0),"")</f>
        <v/>
      </c>
      <c r="G29" s="117" t="str">
        <f>IFERROR(VLOOKUP(A6,'20'!B:T,19,0),"")</f>
        <v/>
      </c>
      <c r="H29" s="117" t="str">
        <f>IFERROR(VLOOKUP(A6,'20'!B:U,20,0),"")</f>
        <v/>
      </c>
      <c r="I29" s="117" t="str">
        <f>IFERROR(VLOOKUP(A6,'20'!B:V,21,0),"")</f>
        <v/>
      </c>
      <c r="J29" s="117" t="str">
        <f>IFERROR(VLOOKUP(A6,'20'!B:W,22,0),"")</f>
        <v/>
      </c>
      <c r="K29" s="117" t="str">
        <f>IFERROR(VLOOKUP(A6,'20'!B:X,23,0),"")</f>
        <v/>
      </c>
      <c r="L29" s="117" t="str">
        <f>IFERROR(VLOOKUP(A6,'20'!B:Y,24,0),"")</f>
        <v/>
      </c>
      <c r="M29" s="117" t="str">
        <f>IFERROR(VLOOKUP(A6,'20'!B:Z,25,0),"")</f>
        <v/>
      </c>
      <c r="N29" s="117" t="str">
        <f>IFERROR(VLOOKUP(A6,'20'!B:AA,26,0),"")</f>
        <v/>
      </c>
      <c r="O29" s="117" t="str">
        <f>IFERROR(VLOOKUP(A6,'20'!B:AB,27,0),"")</f>
        <v/>
      </c>
      <c r="P29" s="117" t="str">
        <f>IFERROR(VLOOKUP(A6,'20'!B:AC,28,0),"")</f>
        <v/>
      </c>
      <c r="Q29" s="117" t="str">
        <f>IFERROR(VLOOKUP(A6,'20'!B:AD,29,0),"")</f>
        <v/>
      </c>
      <c r="R29" s="117" t="str">
        <f>IFERROR(VLOOKUP(A6,'20'!B:AE,30,0),"")</f>
        <v/>
      </c>
      <c r="S29" s="117" t="str">
        <f>IFERROR(VLOOKUP(A6,'20'!B:AF,31,0),"")</f>
        <v/>
      </c>
      <c r="T29" s="136" t="str" cm="1">
        <f t="array" ref="T29">IFERROR(_xlfn.XLOOKUP(A29,_xlfn._xlws.FILTER(MainVisit!P:P,MainVisit!E:E=$A$6),_xlfn._xlws.FILTER(MainVisit!V:V,MainVisit!E:E=$A$6),""),"")</f>
        <v/>
      </c>
      <c r="U29" s="135" t="str" cm="1">
        <f t="array" ref="U29">IFERROR(_xlfn.XLOOKUP(A29,_xlfn._xlws.FILTER(MainVisit!P:P,MainVisit!E:E=$A$6),_xlfn._xlws.FILTER(MainVisit!AJ:AJ,MainVisit!E:E=$A$6),""),"")</f>
        <v/>
      </c>
    </row>
    <row r="30" spans="1:21" ht="16" thickBot="1" x14ac:dyDescent="0.4">
      <c r="A30" s="131">
        <v>46286</v>
      </c>
      <c r="B30" s="117" t="str">
        <f>IFERROR(VLOOKUP(A6,'21'!B:N,13,0),"")</f>
        <v/>
      </c>
      <c r="C30" s="117" t="str">
        <f>IFERROR(VLOOKUP(A6,'21'!B:O,14,0),"")</f>
        <v/>
      </c>
      <c r="D30" s="117" t="str">
        <f>IFERROR(VLOOKUP(A6,'21'!B:P,15,0),"")</f>
        <v/>
      </c>
      <c r="E30" s="117" t="str">
        <f>IFERROR(VLOOKUP(A6,'21'!B:R,17,0),"")</f>
        <v/>
      </c>
      <c r="F30" s="117" t="str">
        <f>IFERROR(VLOOKUP(A6,'21'!B:S,18,0),"")</f>
        <v/>
      </c>
      <c r="G30" s="117" t="str">
        <f>IFERROR(VLOOKUP(A6,'21'!B:T,19,0),"")</f>
        <v/>
      </c>
      <c r="H30" s="117" t="str">
        <f>IFERROR(VLOOKUP(A6,'21'!B:U,20,0),"")</f>
        <v/>
      </c>
      <c r="I30" s="117" t="str">
        <f>IFERROR(VLOOKUP(A6,'21'!B:V,21,0),"")</f>
        <v/>
      </c>
      <c r="J30" s="117" t="str">
        <f>IFERROR(VLOOKUP(A6,'21'!B:W,22,0),"")</f>
        <v/>
      </c>
      <c r="K30" s="117" t="str">
        <f>IFERROR(VLOOKUP(A6,'21'!B:X,23,0),"")</f>
        <v/>
      </c>
      <c r="L30" s="117" t="str">
        <f>IFERROR(VLOOKUP(A6,'21'!B:Y,24,0),"")</f>
        <v/>
      </c>
      <c r="M30" s="117" t="str">
        <f>IFERROR(VLOOKUP(A6,'21'!B:Z,25,0),"")</f>
        <v/>
      </c>
      <c r="N30" s="117" t="str">
        <f>IFERROR(VLOOKUP(A6,'21'!B:AA,26,0),"")</f>
        <v/>
      </c>
      <c r="O30" s="117" t="str">
        <f>IFERROR(VLOOKUP(A6,'21'!B:AB,27,0),"")</f>
        <v/>
      </c>
      <c r="P30" s="117" t="str">
        <f>IFERROR(VLOOKUP(A6,'21'!B:AC,28,0),"")</f>
        <v/>
      </c>
      <c r="Q30" s="117" t="str">
        <f>IFERROR(VLOOKUP(A6,'21'!B:AD,29,0),"")</f>
        <v/>
      </c>
      <c r="R30" s="117" t="str">
        <f>IFERROR(VLOOKUP(A6,'21'!B:AE,30,0),"")</f>
        <v/>
      </c>
      <c r="S30" s="117" t="str">
        <f>IFERROR(VLOOKUP(A6,'21'!B:AF,31,0),"")</f>
        <v/>
      </c>
      <c r="T30" s="136" t="str" cm="1">
        <f t="array" ref="T30">IFERROR(_xlfn.XLOOKUP(A30,_xlfn._xlws.FILTER(MainVisit!P:P,MainVisit!E:E=$A$6),_xlfn._xlws.FILTER(MainVisit!V:V,MainVisit!E:E=$A$6),""),"")</f>
        <v/>
      </c>
      <c r="U30" s="135" t="str" cm="1">
        <f t="array" ref="U30">IFERROR(_xlfn.XLOOKUP(A30,_xlfn._xlws.FILTER(MainVisit!P:P,MainVisit!E:E=$A$6),_xlfn._xlws.FILTER(MainVisit!AJ:AJ,MainVisit!E:E=$A$6),""),"")</f>
        <v/>
      </c>
    </row>
    <row r="31" spans="1:21" ht="16" thickBot="1" x14ac:dyDescent="0.4">
      <c r="A31" s="131">
        <v>46287</v>
      </c>
      <c r="B31" s="117" t="str">
        <f>IFERROR(VLOOKUP(A6,'22'!B:N,13,0),"")</f>
        <v/>
      </c>
      <c r="C31" s="117" t="str">
        <f>IFERROR(VLOOKUP(A6,'22'!B:O,14,0),"")</f>
        <v/>
      </c>
      <c r="D31" s="117" t="str">
        <f>IFERROR(VLOOKUP(A6,'22'!B:P,15,0),"")</f>
        <v/>
      </c>
      <c r="E31" s="117" t="str">
        <f>IFERROR(VLOOKUP(A6,'22'!B:R,17,0),"")</f>
        <v/>
      </c>
      <c r="F31" s="117" t="str">
        <f>IFERROR(VLOOKUP(A6,'22'!B:S,18,0),"")</f>
        <v/>
      </c>
      <c r="G31" s="117" t="str">
        <f>IFERROR(VLOOKUP(A6,'22'!B:T,19,0),"")</f>
        <v/>
      </c>
      <c r="H31" s="117" t="str">
        <f>IFERROR(VLOOKUP(A6,'22'!B:U,20,0),"")</f>
        <v/>
      </c>
      <c r="I31" s="117" t="str">
        <f>IFERROR(VLOOKUP(A6,'22'!B:V,21,0),"")</f>
        <v/>
      </c>
      <c r="J31" s="117" t="str">
        <f>IFERROR(VLOOKUP(A6,'22'!B:W,22,0),"")</f>
        <v/>
      </c>
      <c r="K31" s="117" t="str">
        <f>IFERROR(VLOOKUP(A6,'22'!B:X,23,0),"")</f>
        <v/>
      </c>
      <c r="L31" s="117" t="str">
        <f>IFERROR(VLOOKUP(A6,'22'!B:Y,24,0),"")</f>
        <v/>
      </c>
      <c r="M31" s="117" t="str">
        <f>IFERROR(VLOOKUP(A6,'22'!B:Z,25,0),"")</f>
        <v/>
      </c>
      <c r="N31" s="117" t="str">
        <f>IFERROR(VLOOKUP(A6,'22'!B:AA,26,0),"")</f>
        <v/>
      </c>
      <c r="O31" s="117" t="str">
        <f>IFERROR(VLOOKUP(A6,'22'!B:AB,27,0),"")</f>
        <v/>
      </c>
      <c r="P31" s="117" t="str">
        <f>IFERROR(VLOOKUP(A6,'22'!B:AC,28,0),"")</f>
        <v/>
      </c>
      <c r="Q31" s="117" t="str">
        <f>IFERROR(VLOOKUP(A6,'22'!B:AD,29,0),"")</f>
        <v/>
      </c>
      <c r="R31" s="117" t="str">
        <f>IFERROR(VLOOKUP(A6,'22'!B:AE,30,0),"")</f>
        <v/>
      </c>
      <c r="S31" s="117" t="str">
        <f>IFERROR(VLOOKUP(A6,'22'!B:AF,31,0),"")</f>
        <v/>
      </c>
      <c r="T31" s="136" t="str" cm="1">
        <f t="array" ref="T31">IFERROR(_xlfn.XLOOKUP(A31,_xlfn._xlws.FILTER(MainVisit!P:P,MainVisit!E:E=$A$6),_xlfn._xlws.FILTER(MainVisit!V:V,MainVisit!E:E=$A$6),""),"")</f>
        <v/>
      </c>
      <c r="U31" s="135" t="str" cm="1">
        <f t="array" ref="U31">IFERROR(_xlfn.XLOOKUP(A31,_xlfn._xlws.FILTER(MainVisit!P:P,MainVisit!E:E=$A$6),_xlfn._xlws.FILTER(MainVisit!AJ:AJ,MainVisit!E:E=$A$6),""),"")</f>
        <v/>
      </c>
    </row>
    <row r="32" spans="1:21" ht="16" thickBot="1" x14ac:dyDescent="0.4">
      <c r="A32" s="131">
        <v>46288</v>
      </c>
      <c r="B32" s="117" t="str">
        <f>IFERROR(VLOOKUP(A6,'23'!B:N,13,0),"")</f>
        <v/>
      </c>
      <c r="C32" s="117" t="str">
        <f>IFERROR(VLOOKUP(A6,'23'!B:O,14,0),"")</f>
        <v/>
      </c>
      <c r="D32" s="117" t="str">
        <f>IFERROR(VLOOKUP(A6,'23'!B:P,15,0),"")</f>
        <v/>
      </c>
      <c r="E32" s="117" t="str">
        <f>IFERROR(VLOOKUP(A6,'23'!B:R,17,0),"")</f>
        <v/>
      </c>
      <c r="F32" s="117" t="str">
        <f>IFERROR(VLOOKUP(A6,'23'!B:S,18,0),"")</f>
        <v/>
      </c>
      <c r="G32" s="117" t="str">
        <f>IFERROR(VLOOKUP(A6,'23'!B:T,19,0),"")</f>
        <v/>
      </c>
      <c r="H32" s="117" t="str">
        <f>IFERROR(VLOOKUP(A6,'23'!B:U,20,0),"")</f>
        <v/>
      </c>
      <c r="I32" s="117" t="str">
        <f>IFERROR(VLOOKUP(A6,'23'!B:V,21,0),"")</f>
        <v/>
      </c>
      <c r="J32" s="117" t="str">
        <f>IFERROR(VLOOKUP(A6,'23'!B:W,22,0),"")</f>
        <v/>
      </c>
      <c r="K32" s="117" t="str">
        <f>IFERROR(VLOOKUP(A6,'23'!B:X,23,0),"")</f>
        <v/>
      </c>
      <c r="L32" s="117" t="str">
        <f>IFERROR(VLOOKUP(A6,'23'!B:Y,24,0),"")</f>
        <v/>
      </c>
      <c r="M32" s="117" t="str">
        <f>IFERROR(VLOOKUP(A6,'23'!B:Z,25,0),"")</f>
        <v/>
      </c>
      <c r="N32" s="117" t="str">
        <f>IFERROR(VLOOKUP(A6,'23'!B:AA,26,0),"")</f>
        <v/>
      </c>
      <c r="O32" s="117" t="str">
        <f>IFERROR(VLOOKUP(A6,'23'!B:AB,27,0),"")</f>
        <v/>
      </c>
      <c r="P32" s="117" t="str">
        <f>IFERROR(VLOOKUP(A6,'23'!B:AC,28,0),"")</f>
        <v/>
      </c>
      <c r="Q32" s="117" t="str">
        <f>IFERROR(VLOOKUP(A6,'23'!B:AD,29,0),"")</f>
        <v/>
      </c>
      <c r="R32" s="117" t="str">
        <f>IFERROR(VLOOKUP(A6,'23'!B:AE,30,0),"")</f>
        <v/>
      </c>
      <c r="S32" s="117" t="str">
        <f>IFERROR(VLOOKUP(A6,'23'!B:AF,31,0),"")</f>
        <v/>
      </c>
      <c r="T32" s="136" t="str" cm="1">
        <f t="array" ref="T32">IFERROR(_xlfn.XLOOKUP(A32,_xlfn._xlws.FILTER(MainVisit!P:P,MainVisit!E:E=$A$6),_xlfn._xlws.FILTER(MainVisit!V:V,MainVisit!E:E=$A$6),""),"")</f>
        <v/>
      </c>
      <c r="U32" s="135" t="str" cm="1">
        <f t="array" ref="U32">IFERROR(_xlfn.XLOOKUP(A32,_xlfn._xlws.FILTER(MainVisit!P:P,MainVisit!E:E=$A$6),_xlfn._xlws.FILTER(MainVisit!AJ:AJ,MainVisit!E:E=$A$6),""),"")</f>
        <v/>
      </c>
    </row>
    <row r="33" spans="1:21" ht="16" thickBot="1" x14ac:dyDescent="0.4">
      <c r="A33" s="131">
        <v>46289</v>
      </c>
      <c r="B33" s="117" t="str">
        <f>IFERROR(VLOOKUP(A6,'24'!B:N,13,0),"")</f>
        <v/>
      </c>
      <c r="C33" s="117" t="str">
        <f>IFERROR(VLOOKUP(A6,'24'!B:O,14,0),"")</f>
        <v/>
      </c>
      <c r="D33" s="117" t="str">
        <f>IFERROR(VLOOKUP(A6,'24'!B:P,15,0),"")</f>
        <v/>
      </c>
      <c r="E33" s="117" t="str">
        <f>IFERROR(VLOOKUP(A6,'24'!B:R,17,0),"")</f>
        <v/>
      </c>
      <c r="F33" s="117" t="str">
        <f>IFERROR(VLOOKUP(A6,'24'!B:S,18,0),"")</f>
        <v/>
      </c>
      <c r="G33" s="117" t="str">
        <f>IFERROR(VLOOKUP(A6,'24'!B:T,19,0),"")</f>
        <v/>
      </c>
      <c r="H33" s="117" t="str">
        <f>IFERROR(VLOOKUP(A6,'24'!B:U,20,0),"")</f>
        <v/>
      </c>
      <c r="I33" s="117" t="str">
        <f>IFERROR(VLOOKUP(A6,'24'!B:V,21,0),"")</f>
        <v/>
      </c>
      <c r="J33" s="117" t="str">
        <f>IFERROR(VLOOKUP(A6,'24'!B:W,22,0),"")</f>
        <v/>
      </c>
      <c r="K33" s="117" t="str">
        <f>IFERROR(VLOOKUP(A6,'24'!B:X,23,0),"")</f>
        <v/>
      </c>
      <c r="L33" s="117" t="str">
        <f>IFERROR(VLOOKUP(A6,'24'!B:Y,24,0),"")</f>
        <v/>
      </c>
      <c r="M33" s="117" t="str">
        <f>IFERROR(VLOOKUP(A6,'24'!B:Z,25,0),"")</f>
        <v/>
      </c>
      <c r="N33" s="117" t="str">
        <f>IFERROR(VLOOKUP(A6,'24'!B:AA,26,0),"")</f>
        <v/>
      </c>
      <c r="O33" s="117" t="str">
        <f>IFERROR(VLOOKUP(A6,'24'!B:AB,27,0),"")</f>
        <v/>
      </c>
      <c r="P33" s="117" t="str">
        <f>IFERROR(VLOOKUP(A6,'24'!B:AC,28,0),"")</f>
        <v/>
      </c>
      <c r="Q33" s="117" t="str">
        <f>IFERROR(VLOOKUP(A6,'24'!B:AD,29,0),"")</f>
        <v/>
      </c>
      <c r="R33" s="117" t="str">
        <f>IFERROR(VLOOKUP(A6,'24'!B:AE,30,0),"")</f>
        <v/>
      </c>
      <c r="S33" s="117" t="str">
        <f>IFERROR(VLOOKUP(A6,'24'!B:AF,31,0),"")</f>
        <v/>
      </c>
      <c r="T33" s="136" t="str" cm="1">
        <f t="array" ref="T33">IFERROR(_xlfn.XLOOKUP(A33,_xlfn._xlws.FILTER(MainVisit!P:P,MainVisit!E:E=$A$6),_xlfn._xlws.FILTER(MainVisit!V:V,MainVisit!E:E=$A$6),""),"")</f>
        <v/>
      </c>
      <c r="U33" s="135" t="str" cm="1">
        <f t="array" ref="U33">IFERROR(_xlfn.XLOOKUP(A33,_xlfn._xlws.FILTER(MainVisit!P:P,MainVisit!E:E=$A$6),_xlfn._xlws.FILTER(MainVisit!AJ:AJ,MainVisit!E:E=$A$6),""),"")</f>
        <v/>
      </c>
    </row>
    <row r="34" spans="1:21" ht="16" thickBot="1" x14ac:dyDescent="0.4">
      <c r="A34" s="131">
        <v>46290</v>
      </c>
      <c r="B34" s="117" t="str">
        <f>IFERROR(VLOOKUP(A6,'25'!B:N,13,0),"")</f>
        <v/>
      </c>
      <c r="C34" s="117" t="str">
        <f>IFERROR(VLOOKUP(A6,'25'!B:O,14,0),"")</f>
        <v/>
      </c>
      <c r="D34" s="117" t="str">
        <f>IFERROR(VLOOKUP(A6,'25'!B:P,15,0),"")</f>
        <v/>
      </c>
      <c r="E34" s="117" t="str">
        <f>IFERROR(VLOOKUP(A6,'25'!B:R,17,0),"")</f>
        <v/>
      </c>
      <c r="F34" s="117" t="str">
        <f>IFERROR(VLOOKUP(A6,'25'!B:S,18,0),"")</f>
        <v/>
      </c>
      <c r="G34" s="117" t="str">
        <f>IFERROR(VLOOKUP(A6,'25'!B:T,19,0),"")</f>
        <v/>
      </c>
      <c r="H34" s="117" t="str">
        <f>IFERROR(VLOOKUP(A6,'25'!B:U,20,0),"")</f>
        <v/>
      </c>
      <c r="I34" s="117" t="str">
        <f>IFERROR(VLOOKUP(A6,'25'!B:V,21,0),"")</f>
        <v/>
      </c>
      <c r="J34" s="117" t="str">
        <f>IFERROR(VLOOKUP(A6,'25'!B:W,22,0),"")</f>
        <v/>
      </c>
      <c r="K34" s="117" t="str">
        <f>IFERROR(VLOOKUP(A6,'25'!B:X,23,0),"")</f>
        <v/>
      </c>
      <c r="L34" s="117" t="str">
        <f>IFERROR(VLOOKUP(A6,'25'!B:Y,24,0),"")</f>
        <v/>
      </c>
      <c r="M34" s="117" t="str">
        <f>IFERROR(VLOOKUP(A6,'25'!B:Z,25,0),"")</f>
        <v/>
      </c>
      <c r="N34" s="117" t="str">
        <f>IFERROR(VLOOKUP(A6,'25'!B:AA,26,0),"")</f>
        <v/>
      </c>
      <c r="O34" s="117" t="str">
        <f>IFERROR(VLOOKUP(A6,'25'!B:AB,27,0),"")</f>
        <v/>
      </c>
      <c r="P34" s="117" t="str">
        <f>IFERROR(VLOOKUP(A6,'25'!B:AC,28,0),"")</f>
        <v/>
      </c>
      <c r="Q34" s="117" t="str">
        <f>IFERROR(VLOOKUP(A6,'25'!B:AD,29,0),"")</f>
        <v/>
      </c>
      <c r="R34" s="117" t="str">
        <f>IFERROR(VLOOKUP(A6,'25'!B:AE,30,0),"")</f>
        <v/>
      </c>
      <c r="S34" s="117" t="str">
        <f>IFERROR(VLOOKUP(A6,'25'!B:AF,31,0),"")</f>
        <v/>
      </c>
      <c r="T34" s="136" t="str" cm="1">
        <f t="array" ref="T34">IFERROR(_xlfn.XLOOKUP(A34,_xlfn._xlws.FILTER(MainVisit!P:P,MainVisit!E:E=$A$6),_xlfn._xlws.FILTER(MainVisit!V:V,MainVisit!E:E=$A$6),""),"")</f>
        <v/>
      </c>
      <c r="U34" s="135" t="str" cm="1">
        <f t="array" ref="U34">IFERROR(_xlfn.XLOOKUP(A34,_xlfn._xlws.FILTER(MainVisit!P:P,MainVisit!E:E=$A$6),_xlfn._xlws.FILTER(MainVisit!AJ:AJ,MainVisit!E:E=$A$6),""),"")</f>
        <v/>
      </c>
    </row>
    <row r="35" spans="1:21" ht="16" thickBot="1" x14ac:dyDescent="0.4">
      <c r="A35" s="131">
        <v>46291</v>
      </c>
      <c r="B35" s="117" t="str">
        <f>IFERROR(VLOOKUP(A6,'26'!B:N,13,0),"")</f>
        <v/>
      </c>
      <c r="C35" s="117" t="str">
        <f>IFERROR(VLOOKUP(A6,'26'!B:O,14,0),"")</f>
        <v/>
      </c>
      <c r="D35" s="117" t="str">
        <f>IFERROR(VLOOKUP(A6,'26'!B:P,15,0),"")</f>
        <v/>
      </c>
      <c r="E35" s="117" t="str">
        <f>IFERROR(VLOOKUP(A6,'26'!B:R,17,0),"")</f>
        <v/>
      </c>
      <c r="F35" s="117" t="str">
        <f>IFERROR(VLOOKUP(A6,'26'!B:S,18,0),"")</f>
        <v/>
      </c>
      <c r="G35" s="117" t="str">
        <f>IFERROR(VLOOKUP(A6,'26'!B:T,19,0),"")</f>
        <v/>
      </c>
      <c r="H35" s="117" t="str">
        <f>IFERROR(VLOOKUP(A6,'26'!B:U,20,0),"")</f>
        <v/>
      </c>
      <c r="I35" s="117" t="str">
        <f>IFERROR(VLOOKUP(A6,'26'!B:V,21,0),"")</f>
        <v/>
      </c>
      <c r="J35" s="117" t="str">
        <f>IFERROR(VLOOKUP(A6,'26'!B:W,22,0),"")</f>
        <v/>
      </c>
      <c r="K35" s="117" t="str">
        <f>IFERROR(VLOOKUP(A6,'26'!B:X,23,0),"")</f>
        <v/>
      </c>
      <c r="L35" s="117" t="str">
        <f>IFERROR(VLOOKUP(A6,'26'!B:Y,24,0),"")</f>
        <v/>
      </c>
      <c r="M35" s="117" t="str">
        <f>IFERROR(VLOOKUP(A6,'26'!B:Z,25,0),"")</f>
        <v/>
      </c>
      <c r="N35" s="117" t="str">
        <f>IFERROR(VLOOKUP(A6,'26'!B:AA,26,0),"")</f>
        <v/>
      </c>
      <c r="O35" s="117" t="str">
        <f>IFERROR(VLOOKUP(A6,'26'!B:AB,27,0),"")</f>
        <v/>
      </c>
      <c r="P35" s="117" t="str">
        <f>IFERROR(VLOOKUP(A6,'26'!B:AC,28,0),"")</f>
        <v/>
      </c>
      <c r="Q35" s="117" t="str">
        <f>IFERROR(VLOOKUP(A6,'26'!B:AD,29,0),"")</f>
        <v/>
      </c>
      <c r="R35" s="117" t="str">
        <f>IFERROR(VLOOKUP(A6,'26'!B:AE,30,0),"")</f>
        <v/>
      </c>
      <c r="S35" s="117" t="str">
        <f>IFERROR(VLOOKUP(A6,'26'!B:AF,31,0),"")</f>
        <v/>
      </c>
      <c r="T35" s="136" t="str" cm="1">
        <f t="array" ref="T35">IFERROR(_xlfn.XLOOKUP(A35,_xlfn._xlws.FILTER(MainVisit!P:P,MainVisit!E:E=$A$6),_xlfn._xlws.FILTER(MainVisit!V:V,MainVisit!E:E=$A$6),""),"")</f>
        <v/>
      </c>
      <c r="U35" s="135" t="str" cm="1">
        <f t="array" ref="U35">IFERROR(_xlfn.XLOOKUP(A35,_xlfn._xlws.FILTER(MainVisit!P:P,MainVisit!E:E=$A$6),_xlfn._xlws.FILTER(MainVisit!AJ:AJ,MainVisit!E:E=$A$6),""),"")</f>
        <v/>
      </c>
    </row>
    <row r="36" spans="1:21" ht="16" thickBot="1" x14ac:dyDescent="0.4">
      <c r="A36" s="131">
        <v>46292</v>
      </c>
      <c r="B36" s="117" t="str">
        <f>IFERROR(VLOOKUP(A6,'27'!B:N,13,0),"")</f>
        <v/>
      </c>
      <c r="C36" s="117" t="str">
        <f>IFERROR(VLOOKUP(A6,'27'!B:O,14,0),"")</f>
        <v/>
      </c>
      <c r="D36" s="117" t="str">
        <f>IFERROR(VLOOKUP(A6,'27'!B:P,15,0),"")</f>
        <v/>
      </c>
      <c r="E36" s="117" t="str">
        <f>IFERROR(VLOOKUP(A6,'27'!B:R,17,0),"")</f>
        <v/>
      </c>
      <c r="F36" s="117" t="str">
        <f>IFERROR(VLOOKUP(A6,'27'!B:S,18,0),"")</f>
        <v/>
      </c>
      <c r="G36" s="117" t="str">
        <f>IFERROR(VLOOKUP(A6,'27'!B:T,19,0),"")</f>
        <v/>
      </c>
      <c r="H36" s="117" t="str">
        <f>IFERROR(VLOOKUP(A6,'27'!B:U,20,0),"")</f>
        <v/>
      </c>
      <c r="I36" s="117" t="str">
        <f>IFERROR(VLOOKUP(A6,'27'!B:V,21,0),"")</f>
        <v/>
      </c>
      <c r="J36" s="117" t="str">
        <f>IFERROR(VLOOKUP(A6,'27'!B:W,22,0),"")</f>
        <v/>
      </c>
      <c r="K36" s="117" t="str">
        <f>IFERROR(VLOOKUP(A6,'27'!B:X,23,0),"")</f>
        <v/>
      </c>
      <c r="L36" s="117" t="str">
        <f>IFERROR(VLOOKUP(A6,'27'!B:Y,24,0),"")</f>
        <v/>
      </c>
      <c r="M36" s="117" t="str">
        <f>IFERROR(VLOOKUP(A6,'27'!B:Z,25,0),"")</f>
        <v/>
      </c>
      <c r="N36" s="117" t="str">
        <f>IFERROR(VLOOKUP(A6,'27'!B:AA,26,0),"")</f>
        <v/>
      </c>
      <c r="O36" s="117" t="str">
        <f>IFERROR(VLOOKUP(A6,'27'!B:AB,27,0),"")</f>
        <v/>
      </c>
      <c r="P36" s="117" t="str">
        <f>IFERROR(VLOOKUP(A6,'27'!B:AC,28,0),"")</f>
        <v/>
      </c>
      <c r="Q36" s="117" t="str">
        <f>IFERROR(VLOOKUP(A6,'27'!B:AD,29,0),"")</f>
        <v/>
      </c>
      <c r="R36" s="117" t="str">
        <f>IFERROR(VLOOKUP(A6,'27'!B:AE,30,0),"")</f>
        <v/>
      </c>
      <c r="S36" s="117" t="str">
        <f>IFERROR(VLOOKUP(A6,'27'!B:AF,31,0),"")</f>
        <v/>
      </c>
      <c r="T36" s="136" t="str" cm="1">
        <f t="array" ref="T36">IFERROR(_xlfn.XLOOKUP(A36,_xlfn._xlws.FILTER(MainVisit!P:P,MainVisit!E:E=$A$6),_xlfn._xlws.FILTER(MainVisit!V:V,MainVisit!E:E=$A$6),""),"")</f>
        <v/>
      </c>
      <c r="U36" s="135" t="str" cm="1">
        <f t="array" ref="U36">IFERROR(_xlfn.XLOOKUP(A36,_xlfn._xlws.FILTER(MainVisit!P:P,MainVisit!E:E=$A$6),_xlfn._xlws.FILTER(MainVisit!AJ:AJ,MainVisit!E:E=$A$6),""),"")</f>
        <v/>
      </c>
    </row>
    <row r="37" spans="1:21" ht="16" thickBot="1" x14ac:dyDescent="0.4">
      <c r="A37" s="131">
        <v>46293</v>
      </c>
      <c r="B37" s="117" t="str">
        <f>IFERROR(VLOOKUP(A6,'28'!B:N,13,0),"")</f>
        <v/>
      </c>
      <c r="C37" s="117" t="str">
        <f>IFERROR(VLOOKUP(A6,'28'!B:O,14,0),"")</f>
        <v/>
      </c>
      <c r="D37" s="117" t="str">
        <f>IFERROR(VLOOKUP(A6,'28'!B:P,15,0),"")</f>
        <v/>
      </c>
      <c r="E37" s="117" t="str">
        <f>IFERROR(VLOOKUP(A6,'28'!B:R,17,0),"")</f>
        <v/>
      </c>
      <c r="F37" s="117" t="str">
        <f>IFERROR(VLOOKUP(A6,'28'!B:S,18,0),"")</f>
        <v/>
      </c>
      <c r="G37" s="117" t="str">
        <f>IFERROR(VLOOKUP(A6,'28'!B:T,19,0),"")</f>
        <v/>
      </c>
      <c r="H37" s="117" t="str">
        <f>IFERROR(VLOOKUP(A6,'28'!B:U,20,0),"")</f>
        <v/>
      </c>
      <c r="I37" s="117" t="str">
        <f>IFERROR(VLOOKUP(A6,'28'!B:V,21,0),"")</f>
        <v/>
      </c>
      <c r="J37" s="117" t="str">
        <f>IFERROR(VLOOKUP(A6,'28'!B:W,22,0),"")</f>
        <v/>
      </c>
      <c r="K37" s="117" t="str">
        <f>IFERROR(VLOOKUP(A6,'28'!B:X,23,0),"")</f>
        <v/>
      </c>
      <c r="L37" s="117" t="str">
        <f>IFERROR(VLOOKUP(A6,'28'!B:Y,24,0),"")</f>
        <v/>
      </c>
      <c r="M37" s="117" t="str">
        <f>IFERROR(VLOOKUP(A6,'28'!B:Z,25,0),"")</f>
        <v/>
      </c>
      <c r="N37" s="117" t="str">
        <f>IFERROR(VLOOKUP(A6,'28'!B:AA,26,0),"")</f>
        <v/>
      </c>
      <c r="O37" s="117" t="str">
        <f>IFERROR(VLOOKUP(A6,'28'!B:AB,27,0),"")</f>
        <v/>
      </c>
      <c r="P37" s="117" t="str">
        <f>IFERROR(VLOOKUP(A6,'28'!B:AC,28,0),"")</f>
        <v/>
      </c>
      <c r="Q37" s="117" t="str">
        <f>IFERROR(VLOOKUP(A6,'28'!B:AD,29,0),"")</f>
        <v/>
      </c>
      <c r="R37" s="117" t="str">
        <f>IFERROR(VLOOKUP(A6,'28'!B:AE,30,0),"")</f>
        <v/>
      </c>
      <c r="S37" s="117" t="str">
        <f>IFERROR(VLOOKUP(A6,'28'!B:AF,31,0),"")</f>
        <v/>
      </c>
      <c r="T37" s="136" t="str" cm="1">
        <f t="array" ref="T37">IFERROR(_xlfn.XLOOKUP(A37,_xlfn._xlws.FILTER(MainVisit!P:P,MainVisit!E:E=$A$6),_xlfn._xlws.FILTER(MainVisit!V:V,MainVisit!E:E=$A$6),""),"")</f>
        <v/>
      </c>
      <c r="U37" s="135" t="str" cm="1">
        <f t="array" ref="U37">IFERROR(_xlfn.XLOOKUP(A37,_xlfn._xlws.FILTER(MainVisit!P:P,MainVisit!E:E=$A$6),_xlfn._xlws.FILTER(MainVisit!AJ:AJ,MainVisit!E:E=$A$6),""),"")</f>
        <v/>
      </c>
    </row>
    <row r="38" spans="1:21" ht="16" thickBot="1" x14ac:dyDescent="0.4">
      <c r="A38" s="131">
        <v>46294</v>
      </c>
      <c r="B38" s="117" t="str">
        <f>IFERROR(VLOOKUP(A6,'29'!B:N,13,0),"")</f>
        <v/>
      </c>
      <c r="C38" s="117" t="str">
        <f>IFERROR(VLOOKUP(A6,'29'!B:O,14,0),"")</f>
        <v/>
      </c>
      <c r="D38" s="117" t="str">
        <f>IFERROR(VLOOKUP(A6,'29'!B:P,15,0),"")</f>
        <v/>
      </c>
      <c r="E38" s="117" t="str">
        <f>IFERROR(VLOOKUP(A6,'29'!B:R,17,0),"")</f>
        <v/>
      </c>
      <c r="F38" s="117" t="str">
        <f>IFERROR(VLOOKUP(A6,'29'!B:S,18,0),"")</f>
        <v/>
      </c>
      <c r="G38" s="117" t="str">
        <f>IFERROR(VLOOKUP(A6,'29'!B:T,19,0),"")</f>
        <v/>
      </c>
      <c r="H38" s="117" t="str">
        <f>IFERROR(VLOOKUP(A6,'29'!B:U,20,0),"")</f>
        <v/>
      </c>
      <c r="I38" s="117" t="str">
        <f>IFERROR(VLOOKUP(A6,'29'!B:V,21,0),"")</f>
        <v/>
      </c>
      <c r="J38" s="117" t="str">
        <f>IFERROR(VLOOKUP(A6,'29'!B:W,22,0),"")</f>
        <v/>
      </c>
      <c r="K38" s="117" t="str">
        <f>IFERROR(VLOOKUP(A6,'29'!B:X,23,0),"")</f>
        <v/>
      </c>
      <c r="L38" s="117" t="str">
        <f>IFERROR(VLOOKUP(A6,'29'!B:Y,24,0),"")</f>
        <v/>
      </c>
      <c r="M38" s="117" t="str">
        <f>IFERROR(VLOOKUP(A6,'29'!B:Z,25,0),"")</f>
        <v/>
      </c>
      <c r="N38" s="117" t="str">
        <f>IFERROR(VLOOKUP(A6,'29'!B:AA,26,0),"")</f>
        <v/>
      </c>
      <c r="O38" s="117" t="str">
        <f>IFERROR(VLOOKUP(A6,'29'!B:AB,27,0),"")</f>
        <v/>
      </c>
      <c r="P38" s="117" t="str">
        <f>IFERROR(VLOOKUP(A6,'29'!B:AC,28,0),"")</f>
        <v/>
      </c>
      <c r="Q38" s="117" t="str">
        <f>IFERROR(VLOOKUP(A6,'29'!B:AD,29,0),"")</f>
        <v/>
      </c>
      <c r="R38" s="117" t="str">
        <f>IFERROR(VLOOKUP(A6,'29'!B:AE,30,0),"")</f>
        <v/>
      </c>
      <c r="S38" s="117" t="str">
        <f>IFERROR(VLOOKUP(A6,'29'!B:AF,31,0),"")</f>
        <v/>
      </c>
      <c r="T38" s="136" t="str" cm="1">
        <f t="array" ref="T38">IFERROR(_xlfn.XLOOKUP(A38,_xlfn._xlws.FILTER(MainVisit!P:P,MainVisit!E:E=$A$6),_xlfn._xlws.FILTER(MainVisit!V:V,MainVisit!E:E=$A$6),""),"")</f>
        <v/>
      </c>
      <c r="U38" s="135" t="str" cm="1">
        <f t="array" ref="U38">IFERROR(_xlfn.XLOOKUP(A38,_xlfn._xlws.FILTER(MainVisit!P:P,MainVisit!E:E=$A$6),_xlfn._xlws.FILTER(MainVisit!AJ:AJ,MainVisit!E:E=$A$6),""),"")</f>
        <v/>
      </c>
    </row>
    <row r="39" spans="1:21" ht="16" thickBot="1" x14ac:dyDescent="0.4">
      <c r="A39" s="131">
        <v>46295</v>
      </c>
      <c r="B39" s="117" t="str">
        <f>IFERROR(VLOOKUP(A6,'30'!B:N,13,0),"")</f>
        <v/>
      </c>
      <c r="C39" s="117" t="str">
        <f>IFERROR(VLOOKUP(A6,'30'!B:O,14,0),"")</f>
        <v/>
      </c>
      <c r="D39" s="117" t="str">
        <f>IFERROR(VLOOKUP(A6,'30'!B:P,15,0),"")</f>
        <v/>
      </c>
      <c r="E39" s="117" t="str">
        <f>IFERROR(VLOOKUP(A6,'30'!B:R,17,0),"")</f>
        <v/>
      </c>
      <c r="F39" s="117" t="str">
        <f>IFERROR(VLOOKUP(A6,'30'!B:S,18,0),"")</f>
        <v/>
      </c>
      <c r="G39" s="117" t="str">
        <f>IFERROR(VLOOKUP(A6,'30'!B:T,19,0),"")</f>
        <v/>
      </c>
      <c r="H39" s="117" t="str">
        <f>IFERROR(VLOOKUP(A6,'30'!B:U,20,0),"")</f>
        <v/>
      </c>
      <c r="I39" s="117" t="str">
        <f>IFERROR(VLOOKUP(A6,'30'!B:V,21,0),"")</f>
        <v/>
      </c>
      <c r="J39" s="117" t="str">
        <f>IFERROR(VLOOKUP(A6,'30'!B:W,22,0),"")</f>
        <v/>
      </c>
      <c r="K39" s="117" t="str">
        <f>IFERROR(VLOOKUP(A6,'30'!B:X,23,0),"")</f>
        <v/>
      </c>
      <c r="L39" s="117" t="str">
        <f>IFERROR(VLOOKUP(A6,'30'!B:Y,24,0),"")</f>
        <v/>
      </c>
      <c r="M39" s="117" t="str">
        <f>IFERROR(VLOOKUP(A6,'30'!B:Z,25,0),"")</f>
        <v/>
      </c>
      <c r="N39" s="117" t="str">
        <f>IFERROR(VLOOKUP(A6,'30'!B:AA,26,0),"")</f>
        <v/>
      </c>
      <c r="O39" s="117" t="str">
        <f>IFERROR(VLOOKUP(A6,'30'!B:AB,27,0),"")</f>
        <v/>
      </c>
      <c r="P39" s="117" t="str">
        <f>IFERROR(VLOOKUP(A6,'30'!B:AC,28,0),"")</f>
        <v/>
      </c>
      <c r="Q39" s="117" t="str">
        <f>IFERROR(VLOOKUP(A6,'30'!B:AD,29,0),"")</f>
        <v/>
      </c>
      <c r="R39" s="117" t="str">
        <f>IFERROR(VLOOKUP(A6,'30'!B:AE,30,0),"")</f>
        <v/>
      </c>
      <c r="S39" s="117" t="str">
        <f>IFERROR(VLOOKUP(A7,'29'!B:AF,31,0),"")</f>
        <v/>
      </c>
      <c r="T39" s="136" t="str" cm="1">
        <f t="array" ref="T39">IFERROR(_xlfn.XLOOKUP(A39,_xlfn._xlws.FILTER(MainVisit!P:P,MainVisit!E:E=$A$6),_xlfn._xlws.FILTER(MainVisit!V:V,MainVisit!E:E=$A$6),""),"")</f>
        <v/>
      </c>
      <c r="U39" s="135" t="str" cm="1">
        <f t="array" ref="U39">IFERROR(_xlfn.XLOOKUP(A39,_xlfn._xlws.FILTER(MainVisit!P:P,MainVisit!E:E=$A$6),_xlfn._xlws.FILTER(MainVisit!AJ:AJ,MainVisit!E:E=$A$6),""),"")</f>
        <v/>
      </c>
    </row>
    <row r="40" spans="1:21" ht="16" thickBot="1" x14ac:dyDescent="0.4">
      <c r="A40" s="131">
        <v>46296</v>
      </c>
      <c r="B40" s="117" t="str">
        <f>IFERROR(VLOOKUP(A6,'31'!B:N,13,0),"")</f>
        <v/>
      </c>
      <c r="C40" s="117" t="str">
        <f>IFERROR(VLOOKUP(A6,'31'!B:O,14,0),"")</f>
        <v/>
      </c>
      <c r="D40" s="117" t="str">
        <f>IFERROR(VLOOKUP(A6,'31'!B:P,15,0),"")</f>
        <v/>
      </c>
      <c r="E40" s="117" t="str">
        <f>IFERROR(VLOOKUP(A6,'31'!B:R,17,0),"")</f>
        <v/>
      </c>
      <c r="F40" s="117" t="str">
        <f>IFERROR(VLOOKUP(A6,'31'!B:S,18,0),"")</f>
        <v/>
      </c>
      <c r="G40" s="117" t="str">
        <f>IFERROR(VLOOKUP(A6,'31'!B:T,19,0),"")</f>
        <v/>
      </c>
      <c r="H40" s="117" t="str">
        <f>IFERROR(VLOOKUP(A6,'31'!B:U,20,0),"")</f>
        <v/>
      </c>
      <c r="I40" s="117" t="str">
        <f>IFERROR(VLOOKUP(A6,'31'!B:V,21,0),"")</f>
        <v/>
      </c>
      <c r="J40" s="117" t="str">
        <f>IFERROR(VLOOKUP(A6,'31'!B:W,22,0),"")</f>
        <v/>
      </c>
      <c r="K40" s="117" t="str">
        <f>IFERROR(VLOOKUP(A6,'31'!B:X,23,0),"")</f>
        <v/>
      </c>
      <c r="L40" s="117" t="str">
        <f>IFERROR(VLOOKUP(A6,'31'!B:Y,24,0),"")</f>
        <v/>
      </c>
      <c r="M40" s="117" t="str">
        <f>IFERROR(VLOOKUP(A6,'31'!B:Z,25,0),"")</f>
        <v/>
      </c>
      <c r="N40" s="117" t="str">
        <f>IFERROR(VLOOKUP(A6,'31'!B:AA,26,0),"")</f>
        <v/>
      </c>
      <c r="O40" s="117" t="str">
        <f>IFERROR(VLOOKUP(A6,'31'!B:AB,27,0),"")</f>
        <v/>
      </c>
      <c r="P40" s="117" t="str">
        <f>IFERROR(VLOOKUP(A6,'31'!B:AC,28,0),"")</f>
        <v/>
      </c>
      <c r="Q40" s="117" t="str">
        <f>IFERROR(VLOOKUP(A6,'31'!B:AD,29,0),"")</f>
        <v/>
      </c>
      <c r="R40" s="117" t="str">
        <f>IFERROR(VLOOKUP(A6,'31'!B:AE,30,0),"")</f>
        <v/>
      </c>
      <c r="S40" s="117" t="str">
        <f>IFERROR(VLOOKUP(A6,'31'!B:AF,31,0),"")</f>
        <v/>
      </c>
      <c r="T40" s="136" t="str" cm="1">
        <f t="array" ref="T40">IFERROR(_xlfn.XLOOKUP(A40,_xlfn._xlws.FILTER(MainVisit!P:P,MainVisit!E:E=$A$6),_xlfn._xlws.FILTER(MainVisit!V:V,MainVisit!E:E=$A$6),""),"")</f>
        <v/>
      </c>
      <c r="U40" s="135" t="str" cm="1">
        <f t="array" ref="U40">IFERROR(_xlfn.XLOOKUP(A40,_xlfn._xlws.FILTER(MainVisit!P:P,MainVisit!E:E=$A$6),_xlfn._xlws.FILTER(MainVisit!AJ:AJ,MainVisit!E:E=$A$6),""),"")</f>
        <v/>
      </c>
    </row>
  </sheetData>
  <mergeCells count="14">
    <mergeCell ref="T8:T9"/>
    <mergeCell ref="U8:U9"/>
    <mergeCell ref="A6:A8"/>
    <mergeCell ref="N8:P8"/>
    <mergeCell ref="C4:F4"/>
    <mergeCell ref="G4:I4"/>
    <mergeCell ref="B8:D8"/>
    <mergeCell ref="E8:G8"/>
    <mergeCell ref="H8:J8"/>
    <mergeCell ref="K8:M8"/>
    <mergeCell ref="Q8:S8"/>
    <mergeCell ref="L5:N5"/>
    <mergeCell ref="L6:N6"/>
    <mergeCell ref="O5:R5"/>
  </mergeCells>
  <conditionalFormatting sqref="B10:S40">
    <cfRule type="cellIs" dxfId="13" priority="3" operator="greaterThan">
      <formula>0</formula>
    </cfRule>
    <cfRule type="expression" dxfId="12" priority="4">
      <formula>AND(B10&lt;&gt;"",B10=0)</formula>
    </cfRule>
    <cfRule type="expression" dxfId="11" priority="5">
      <formula>B10</formula>
    </cfRule>
  </conditionalFormatting>
  <conditionalFormatting sqref="G6">
    <cfRule type="cellIs" dxfId="10" priority="16" operator="lessThan">
      <formula>99.2</formula>
    </cfRule>
    <cfRule type="cellIs" dxfId="9" priority="17" operator="greaterThan">
      <formula>99.2</formula>
    </cfRule>
    <cfRule type="cellIs" dxfId="8" priority="24" operator="between">
      <formula>99.2</formula>
      <formula>100</formula>
    </cfRule>
    <cfRule type="cellIs" dxfId="7" priority="25" operator="between">
      <formula>99.19</formula>
      <formula>0</formula>
    </cfRule>
  </conditionalFormatting>
  <conditionalFormatting sqref="H6">
    <cfRule type="cellIs" dxfId="6" priority="13" operator="greaterThan">
      <formula>0.8</formula>
    </cfRule>
    <cfRule type="cellIs" dxfId="5" priority="14" operator="lessThan">
      <formula>0.8</formula>
    </cfRule>
  </conditionalFormatting>
  <conditionalFormatting sqref="I6:L6">
    <cfRule type="containsText" dxfId="4" priority="11" operator="containsText" text="tidak tercapai">
      <formula>NOT(ISERROR(SEARCH("tidak tercapai",I6)))</formula>
    </cfRule>
    <cfRule type="containsText" dxfId="3" priority="12" operator="containsText" text="tercapai">
      <formula>NOT(ISERROR(SEARCH("tercapai",I6)))</formula>
    </cfRule>
  </conditionalFormatting>
  <conditionalFormatting sqref="J6">
    <cfRule type="colorScale" priority="10">
      <colorScale>
        <cfvo type="formula" val="&quot;Sangat Tinggi&quot;"/>
        <cfvo type="formula" val="&quot;Tinggi&quot;"/>
        <cfvo type="formula" val="&quot;Rendah&quot;"/>
        <color rgb="FFF8696B"/>
        <color rgb="FFFFEB84"/>
        <color rgb="FF63BE7B"/>
      </colorScale>
    </cfRule>
  </conditionalFormatting>
  <conditionalFormatting sqref="L6:N6">
    <cfRule type="cellIs" dxfId="2" priority="1" operator="greaterThan">
      <formula>0</formula>
    </cfRule>
    <cfRule type="cellIs" dxfId="1" priority="2" operator="lessThan">
      <formula>0</formula>
    </cfRule>
  </conditionalFormatting>
  <conditionalFormatting sqref="W22">
    <cfRule type="cellIs" dxfId="0" priority="9"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FFFF00"/>
  </sheetPr>
  <dimension ref="A1:AN8036"/>
  <sheetViews>
    <sheetView zoomScale="96" zoomScaleNormal="96" workbookViewId="0">
      <selection activeCell="C2" sqref="C2"/>
    </sheetView>
  </sheetViews>
  <sheetFormatPr defaultRowHeight="14.5" x14ac:dyDescent="0.35"/>
  <cols>
    <col min="1" max="1" width="3.7265625" bestFit="1" customWidth="1"/>
    <col min="2" max="2" width="7.7265625" customWidth="1"/>
    <col min="3" max="3" width="10.7265625" customWidth="1"/>
    <col min="4" max="4" width="30.7265625" customWidth="1"/>
    <col min="5" max="5" width="15.7265625" customWidth="1"/>
    <col min="6" max="6" width="5.7265625" customWidth="1"/>
    <col min="7" max="7" width="15.7265625" customWidth="1"/>
    <col min="8" max="8" width="3.7265625" customWidth="1"/>
    <col min="9" max="9" width="6.7265625" customWidth="1"/>
    <col min="10" max="11" width="7.7265625" customWidth="1"/>
    <col min="12" max="13" width="4.7265625" customWidth="1"/>
    <col min="14" max="32" width="5.7265625" customWidth="1"/>
    <col min="33" max="33" width="11.7265625" customWidth="1"/>
    <col min="34" max="34" width="5.7265625" customWidth="1"/>
    <col min="35" max="35" width="4.7265625" customWidth="1"/>
    <col min="36" max="36" width="7.7265625" customWidth="1"/>
    <col min="37" max="37" width="12.7265625" customWidth="1"/>
  </cols>
  <sheetData>
    <row r="1" spans="1:40" s="1" customFormat="1" ht="24.75" customHeight="1" x14ac:dyDescent="0.25">
      <c r="B1" s="6" t="s">
        <v>49</v>
      </c>
      <c r="C1" s="6"/>
      <c r="D1" s="6"/>
    </row>
    <row r="2" spans="1:40" ht="15" customHeight="1" x14ac:dyDescent="0.35">
      <c r="A2" s="1"/>
      <c r="B2" s="7" t="s">
        <v>50</v>
      </c>
      <c r="C2" t="s">
        <v>30369</v>
      </c>
      <c r="D2" s="8" t="s">
        <v>51</v>
      </c>
      <c r="G2" t="s">
        <v>31259</v>
      </c>
    </row>
    <row r="3" spans="1:40" x14ac:dyDescent="0.35">
      <c r="A3" s="1"/>
      <c r="B3" s="9" t="s">
        <v>52</v>
      </c>
      <c r="C3" s="10">
        <f>100-(D3/E3*100)</f>
        <v>89.83660130718954</v>
      </c>
      <c r="D3" s="11">
        <f>SUBTOTAL(9,O7:O99999)</f>
        <v>2488</v>
      </c>
      <c r="E3" s="12">
        <f>SUBTOTAL(9,Q7:Q99999)</f>
        <v>24480</v>
      </c>
      <c r="F3" s="12">
        <f>SUBTOTAL(3,B7:B99999)</f>
        <v>1</v>
      </c>
      <c r="G3" s="13"/>
      <c r="H3" s="13"/>
      <c r="I3" s="86" t="str">
        <f>CONCATENATE("A=",COUNTIF(H:H,"A"),", B=",COUNTIF(H:H,"B"),", C=",COUNTIF(H:H,"C"),", J=",COUNTIF(H:H,"J")," , #N/A= ",COUNTIF(H:H,"#N/A"),", Inactive = ",COUNTIF(H:H,"Inactive"),", TL = ",COUNTIF(H:H,"TL"))</f>
        <v>A=944, B=1866, C=1724, J=3478 , #N/A= 0, Inactive = 0, TL = 0</v>
      </c>
      <c r="J3" s="14"/>
      <c r="K3" s="13"/>
      <c r="L3" s="13"/>
      <c r="M3" s="13"/>
      <c r="N3" s="13"/>
      <c r="O3" s="13"/>
      <c r="P3" s="13"/>
      <c r="Q3" s="12" t="e">
        <f>+E3/F3/DAY(G2)</f>
        <v>#VALUE!</v>
      </c>
    </row>
    <row r="4" spans="1:40" x14ac:dyDescent="0.35">
      <c r="A4" s="1"/>
      <c r="B4" s="14"/>
      <c r="C4" s="15"/>
      <c r="D4" s="15"/>
      <c r="E4" s="15"/>
      <c r="F4" s="16"/>
      <c r="G4" s="16"/>
      <c r="H4" s="16"/>
      <c r="I4" s="16"/>
      <c r="J4" s="16"/>
      <c r="K4" s="16"/>
      <c r="L4" s="13"/>
      <c r="M4" s="13"/>
      <c r="N4" s="13"/>
      <c r="O4" s="13"/>
      <c r="P4" s="13"/>
      <c r="Q4" s="13"/>
    </row>
    <row r="5" spans="1:40" ht="15" customHeight="1" x14ac:dyDescent="0.35">
      <c r="A5" s="1"/>
      <c r="B5" s="13" t="s">
        <v>53</v>
      </c>
      <c r="C5" s="13"/>
      <c r="D5" s="17"/>
      <c r="E5" s="132" t="s">
        <v>54</v>
      </c>
      <c r="F5" s="132" t="s">
        <v>54</v>
      </c>
      <c r="G5" s="133" t="s">
        <v>54</v>
      </c>
      <c r="H5" s="134"/>
      <c r="I5" s="134"/>
      <c r="J5" s="134"/>
      <c r="K5" s="134"/>
      <c r="L5" s="134"/>
      <c r="M5" s="134"/>
      <c r="N5" s="102" t="s">
        <v>55</v>
      </c>
      <c r="O5" s="102"/>
      <c r="P5" s="102"/>
      <c r="Q5" s="103"/>
      <c r="R5" s="104" t="s">
        <v>56</v>
      </c>
      <c r="S5" s="105"/>
      <c r="T5" s="106"/>
      <c r="U5" s="104" t="s">
        <v>57</v>
      </c>
      <c r="V5" s="105"/>
      <c r="W5" s="106"/>
      <c r="X5" s="104" t="s">
        <v>58</v>
      </c>
      <c r="Y5" s="105"/>
      <c r="Z5" s="106"/>
      <c r="AA5" s="104" t="s">
        <v>59</v>
      </c>
      <c r="AB5" s="105"/>
      <c r="AC5" s="106"/>
      <c r="AD5" s="104" t="s">
        <v>60</v>
      </c>
      <c r="AE5" s="105"/>
      <c r="AF5" s="106"/>
    </row>
    <row r="6" spans="1:40" ht="15" customHeight="1"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25" t="s">
        <v>566</v>
      </c>
      <c r="AN6" s="108" t="s">
        <v>2028</v>
      </c>
    </row>
    <row r="7" spans="1:40" ht="15" hidden="1" thickTop="1" x14ac:dyDescent="0.35">
      <c r="A7" t="s">
        <v>2504</v>
      </c>
      <c r="B7" t="s">
        <v>2505</v>
      </c>
      <c r="C7" t="s">
        <v>2506</v>
      </c>
      <c r="D7" t="s">
        <v>2507</v>
      </c>
      <c r="E7" t="s">
        <v>2508</v>
      </c>
      <c r="F7">
        <v>1</v>
      </c>
      <c r="G7" t="s">
        <v>2509</v>
      </c>
      <c r="H7" t="s">
        <v>2510</v>
      </c>
      <c r="I7" t="s">
        <v>2511</v>
      </c>
      <c r="J7" t="s">
        <v>2512</v>
      </c>
      <c r="K7" t="s">
        <v>2513</v>
      </c>
      <c r="L7" t="s">
        <v>2058</v>
      </c>
      <c r="M7" t="s">
        <v>2059</v>
      </c>
      <c r="N7">
        <v>0</v>
      </c>
      <c r="O7">
        <v>0</v>
      </c>
      <c r="P7">
        <v>0</v>
      </c>
      <c r="Q7">
        <v>24480</v>
      </c>
      <c r="R7">
        <v>0</v>
      </c>
      <c r="S7">
        <v>0</v>
      </c>
      <c r="T7">
        <v>0</v>
      </c>
      <c r="U7">
        <v>0</v>
      </c>
      <c r="V7">
        <v>0</v>
      </c>
      <c r="W7">
        <v>0</v>
      </c>
      <c r="X7">
        <v>0</v>
      </c>
      <c r="Y7">
        <v>0</v>
      </c>
      <c r="Z7">
        <v>0</v>
      </c>
      <c r="AA7">
        <v>0</v>
      </c>
      <c r="AB7">
        <v>0</v>
      </c>
      <c r="AC7">
        <v>0</v>
      </c>
      <c r="AD7">
        <v>0</v>
      </c>
      <c r="AE7">
        <v>0</v>
      </c>
      <c r="AF7">
        <v>0</v>
      </c>
      <c r="AG7" t="s">
        <v>2514</v>
      </c>
      <c r="AH7" s="21" t="str">
        <f t="shared" ref="AH7:AH70" si="0">LEFT(AG7,4)</f>
        <v>YR21</v>
      </c>
      <c r="AI7" s="21">
        <v>107.92500000000001</v>
      </c>
      <c r="AJ7" s="21">
        <f t="shared" ref="AJ7:AJ70" si="1">100-(O7/Q7*100)</f>
        <v>100</v>
      </c>
      <c r="AK7" s="21" t="s">
        <v>2060</v>
      </c>
      <c r="AL7" t="s">
        <v>2515</v>
      </c>
      <c r="AM7" t="s">
        <v>53</v>
      </c>
      <c r="AN7" t="s">
        <v>2029</v>
      </c>
    </row>
    <row r="8" spans="1:40" ht="15" hidden="1" thickTop="1" x14ac:dyDescent="0.35">
      <c r="A8" t="s">
        <v>2516</v>
      </c>
      <c r="B8" t="s">
        <v>2517</v>
      </c>
      <c r="C8" t="s">
        <v>2506</v>
      </c>
      <c r="D8" t="s">
        <v>2518</v>
      </c>
      <c r="E8" t="s">
        <v>2508</v>
      </c>
      <c r="F8">
        <v>1</v>
      </c>
      <c r="G8" t="s">
        <v>2509</v>
      </c>
      <c r="H8" t="s">
        <v>2510</v>
      </c>
      <c r="I8" t="s">
        <v>2511</v>
      </c>
      <c r="J8" t="s">
        <v>2512</v>
      </c>
      <c r="K8" t="s">
        <v>2513</v>
      </c>
      <c r="L8" t="s">
        <v>2058</v>
      </c>
      <c r="M8" t="s">
        <v>2059</v>
      </c>
      <c r="N8">
        <v>0</v>
      </c>
      <c r="O8">
        <v>0</v>
      </c>
      <c r="P8">
        <v>0</v>
      </c>
      <c r="Q8">
        <v>24480</v>
      </c>
      <c r="R8">
        <v>0</v>
      </c>
      <c r="S8">
        <v>0</v>
      </c>
      <c r="T8">
        <v>0</v>
      </c>
      <c r="U8">
        <v>0</v>
      </c>
      <c r="V8">
        <v>0</v>
      </c>
      <c r="W8">
        <v>0</v>
      </c>
      <c r="X8">
        <v>0</v>
      </c>
      <c r="Y8">
        <v>0</v>
      </c>
      <c r="Z8">
        <v>0</v>
      </c>
      <c r="AA8">
        <v>0</v>
      </c>
      <c r="AB8">
        <v>0</v>
      </c>
      <c r="AC8">
        <v>0</v>
      </c>
      <c r="AD8">
        <v>0</v>
      </c>
      <c r="AE8">
        <v>0</v>
      </c>
      <c r="AF8">
        <v>0</v>
      </c>
      <c r="AG8" t="s">
        <v>2519</v>
      </c>
      <c r="AH8" s="21" t="str">
        <f t="shared" si="0"/>
        <v>YR21</v>
      </c>
      <c r="AI8" s="21">
        <v>107.92500000000001</v>
      </c>
      <c r="AJ8" s="21">
        <f t="shared" si="1"/>
        <v>100</v>
      </c>
      <c r="AK8" s="21" t="s">
        <v>2060</v>
      </c>
      <c r="AL8" t="s">
        <v>2515</v>
      </c>
      <c r="AM8" t="s">
        <v>53</v>
      </c>
      <c r="AN8" t="s">
        <v>2030</v>
      </c>
    </row>
    <row r="9" spans="1:40" ht="15" hidden="1" thickTop="1" x14ac:dyDescent="0.35">
      <c r="A9" t="s">
        <v>2520</v>
      </c>
      <c r="B9" t="s">
        <v>2521</v>
      </c>
      <c r="C9" t="s">
        <v>2522</v>
      </c>
      <c r="D9" t="s">
        <v>2523</v>
      </c>
      <c r="E9" t="s">
        <v>61</v>
      </c>
      <c r="F9">
        <v>2</v>
      </c>
      <c r="G9" t="s">
        <v>2524</v>
      </c>
      <c r="H9" t="s">
        <v>2056</v>
      </c>
      <c r="I9" t="s">
        <v>2511</v>
      </c>
      <c r="J9" t="s">
        <v>2525</v>
      </c>
      <c r="K9" t="s">
        <v>62</v>
      </c>
      <c r="L9" t="s">
        <v>2058</v>
      </c>
      <c r="M9" t="s">
        <v>2059</v>
      </c>
      <c r="N9">
        <v>0</v>
      </c>
      <c r="O9">
        <v>0</v>
      </c>
      <c r="P9">
        <v>0</v>
      </c>
      <c r="Q9">
        <v>24480</v>
      </c>
      <c r="R9">
        <v>0</v>
      </c>
      <c r="S9">
        <v>0</v>
      </c>
      <c r="T9">
        <v>0</v>
      </c>
      <c r="U9">
        <v>0</v>
      </c>
      <c r="V9">
        <v>0</v>
      </c>
      <c r="W9">
        <v>0</v>
      </c>
      <c r="X9">
        <v>0</v>
      </c>
      <c r="Y9">
        <v>0</v>
      </c>
      <c r="Z9">
        <v>0</v>
      </c>
      <c r="AA9">
        <v>0</v>
      </c>
      <c r="AB9">
        <v>0</v>
      </c>
      <c r="AC9">
        <v>0</v>
      </c>
      <c r="AD9">
        <v>0</v>
      </c>
      <c r="AE9">
        <v>0</v>
      </c>
      <c r="AF9">
        <v>0</v>
      </c>
      <c r="AG9" t="s">
        <v>2526</v>
      </c>
      <c r="AH9" s="21" t="str">
        <f t="shared" si="0"/>
        <v>YR20</v>
      </c>
      <c r="AI9" s="21">
        <v>107.92500000000001</v>
      </c>
      <c r="AJ9" s="21">
        <f t="shared" si="1"/>
        <v>100</v>
      </c>
      <c r="AK9" s="21" t="s">
        <v>2060</v>
      </c>
      <c r="AL9" t="s">
        <v>2527</v>
      </c>
      <c r="AM9" t="s">
        <v>53</v>
      </c>
      <c r="AN9" t="s">
        <v>2030</v>
      </c>
    </row>
    <row r="10" spans="1:40" ht="15" hidden="1" thickTop="1" x14ac:dyDescent="0.35">
      <c r="A10" t="s">
        <v>2528</v>
      </c>
      <c r="B10" t="s">
        <v>2529</v>
      </c>
      <c r="C10" t="s">
        <v>2530</v>
      </c>
      <c r="D10" t="s">
        <v>2531</v>
      </c>
      <c r="E10" t="s">
        <v>558</v>
      </c>
      <c r="F10">
        <v>2</v>
      </c>
      <c r="G10" t="s">
        <v>2524</v>
      </c>
      <c r="H10" t="s">
        <v>2056</v>
      </c>
      <c r="I10" t="s">
        <v>2511</v>
      </c>
      <c r="J10" t="s">
        <v>2532</v>
      </c>
      <c r="K10" t="s">
        <v>62</v>
      </c>
      <c r="L10" t="s">
        <v>2058</v>
      </c>
      <c r="M10" t="s">
        <v>2533</v>
      </c>
      <c r="N10">
        <v>0</v>
      </c>
      <c r="O10">
        <v>0</v>
      </c>
      <c r="P10">
        <v>0</v>
      </c>
      <c r="Q10">
        <v>12240</v>
      </c>
      <c r="R10">
        <v>0</v>
      </c>
      <c r="S10">
        <v>0</v>
      </c>
      <c r="T10">
        <v>0</v>
      </c>
      <c r="U10">
        <v>0</v>
      </c>
      <c r="V10">
        <v>0</v>
      </c>
      <c r="W10">
        <v>0</v>
      </c>
      <c r="X10">
        <v>0</v>
      </c>
      <c r="Y10">
        <v>0</v>
      </c>
      <c r="Z10">
        <v>0</v>
      </c>
      <c r="AA10">
        <v>0</v>
      </c>
      <c r="AB10">
        <v>0</v>
      </c>
      <c r="AC10">
        <v>0</v>
      </c>
      <c r="AD10">
        <v>0</v>
      </c>
      <c r="AE10">
        <v>0</v>
      </c>
      <c r="AF10">
        <v>0</v>
      </c>
      <c r="AG10" t="s">
        <v>2534</v>
      </c>
      <c r="AH10" s="21" t="str">
        <f t="shared" si="0"/>
        <v>YR20</v>
      </c>
      <c r="AI10" s="21">
        <v>54</v>
      </c>
      <c r="AJ10" s="21">
        <f t="shared" si="1"/>
        <v>100</v>
      </c>
      <c r="AK10" s="21" t="s">
        <v>2060</v>
      </c>
      <c r="AL10" t="s">
        <v>2527</v>
      </c>
      <c r="AM10" t="s">
        <v>53</v>
      </c>
      <c r="AN10" t="s">
        <v>2029</v>
      </c>
    </row>
    <row r="11" spans="1:40" ht="15" hidden="1" thickTop="1" x14ac:dyDescent="0.35">
      <c r="A11" t="s">
        <v>2535</v>
      </c>
      <c r="B11" t="s">
        <v>2536</v>
      </c>
      <c r="C11" t="s">
        <v>2537</v>
      </c>
      <c r="D11" t="s">
        <v>2538</v>
      </c>
      <c r="E11" t="s">
        <v>558</v>
      </c>
      <c r="F11">
        <v>1</v>
      </c>
      <c r="G11" t="s">
        <v>2524</v>
      </c>
      <c r="H11" t="s">
        <v>2056</v>
      </c>
      <c r="I11" t="s">
        <v>2511</v>
      </c>
      <c r="J11" t="s">
        <v>2539</v>
      </c>
      <c r="K11" t="s">
        <v>62</v>
      </c>
      <c r="L11" t="s">
        <v>2058</v>
      </c>
      <c r="M11" t="s">
        <v>2059</v>
      </c>
      <c r="N11">
        <v>2</v>
      </c>
      <c r="O11">
        <v>66</v>
      </c>
      <c r="P11">
        <v>0.27</v>
      </c>
      <c r="Q11">
        <v>24480</v>
      </c>
      <c r="R11">
        <v>0</v>
      </c>
      <c r="S11">
        <v>0</v>
      </c>
      <c r="T11">
        <v>0</v>
      </c>
      <c r="U11">
        <v>0</v>
      </c>
      <c r="V11">
        <v>0</v>
      </c>
      <c r="W11">
        <v>0</v>
      </c>
      <c r="X11">
        <v>2</v>
      </c>
      <c r="Y11">
        <v>66</v>
      </c>
      <c r="Z11">
        <v>0.27</v>
      </c>
      <c r="AA11">
        <v>0</v>
      </c>
      <c r="AB11">
        <v>0</v>
      </c>
      <c r="AC11">
        <v>0</v>
      </c>
      <c r="AD11">
        <v>0</v>
      </c>
      <c r="AE11">
        <v>0</v>
      </c>
      <c r="AF11">
        <v>0</v>
      </c>
      <c r="AG11" t="s">
        <v>2540</v>
      </c>
      <c r="AH11" s="21" t="str">
        <f t="shared" si="0"/>
        <v>YR20</v>
      </c>
      <c r="AI11" s="21">
        <v>107.92500000000001</v>
      </c>
      <c r="AJ11" s="21">
        <f t="shared" si="1"/>
        <v>99.730392156862749</v>
      </c>
      <c r="AK11" s="21" t="s">
        <v>2063</v>
      </c>
      <c r="AL11" t="s">
        <v>2527</v>
      </c>
      <c r="AM11" t="s">
        <v>53</v>
      </c>
      <c r="AN11" t="s">
        <v>2031</v>
      </c>
    </row>
    <row r="12" spans="1:40" ht="15" hidden="1" thickTop="1" x14ac:dyDescent="0.35">
      <c r="A12" t="s">
        <v>2541</v>
      </c>
      <c r="B12" t="s">
        <v>2542</v>
      </c>
      <c r="C12" t="s">
        <v>2543</v>
      </c>
      <c r="D12" t="s">
        <v>2544</v>
      </c>
      <c r="E12" t="s">
        <v>2545</v>
      </c>
      <c r="F12">
        <v>1</v>
      </c>
      <c r="G12" t="s">
        <v>2546</v>
      </c>
      <c r="H12" t="s">
        <v>2510</v>
      </c>
      <c r="I12" t="s">
        <v>2511</v>
      </c>
      <c r="J12" t="s">
        <v>2547</v>
      </c>
      <c r="K12" t="s">
        <v>2548</v>
      </c>
      <c r="L12" t="s">
        <v>2058</v>
      </c>
      <c r="M12" t="s">
        <v>2549</v>
      </c>
      <c r="N12">
        <v>2</v>
      </c>
      <c r="O12">
        <v>81</v>
      </c>
      <c r="P12">
        <v>0.56999999999999995</v>
      </c>
      <c r="Q12">
        <v>14280</v>
      </c>
      <c r="R12">
        <v>0</v>
      </c>
      <c r="S12">
        <v>0</v>
      </c>
      <c r="T12">
        <v>0</v>
      </c>
      <c r="U12">
        <v>0</v>
      </c>
      <c r="V12">
        <v>0</v>
      </c>
      <c r="W12">
        <v>0</v>
      </c>
      <c r="X12">
        <v>2</v>
      </c>
      <c r="Y12">
        <v>81</v>
      </c>
      <c r="Z12">
        <v>0.56999999999999995</v>
      </c>
      <c r="AA12">
        <v>0</v>
      </c>
      <c r="AB12">
        <v>0</v>
      </c>
      <c r="AC12">
        <v>0</v>
      </c>
      <c r="AD12">
        <v>0</v>
      </c>
      <c r="AE12">
        <v>0</v>
      </c>
      <c r="AF12">
        <v>0</v>
      </c>
      <c r="AG12" t="s">
        <v>2550</v>
      </c>
      <c r="AH12" s="21" t="str">
        <f t="shared" si="0"/>
        <v>YO27</v>
      </c>
      <c r="AI12" s="21">
        <v>62.999999999999986</v>
      </c>
      <c r="AJ12" s="21">
        <f t="shared" si="1"/>
        <v>99.432773109243698</v>
      </c>
      <c r="AK12" s="21" t="s">
        <v>2063</v>
      </c>
      <c r="AL12" t="s">
        <v>2551</v>
      </c>
      <c r="AM12" t="s">
        <v>53</v>
      </c>
      <c r="AN12" t="s">
        <v>2030</v>
      </c>
    </row>
    <row r="13" spans="1:40" ht="15" hidden="1" thickTop="1" x14ac:dyDescent="0.35">
      <c r="A13" t="s">
        <v>2552</v>
      </c>
      <c r="B13" t="s">
        <v>2553</v>
      </c>
      <c r="C13" t="s">
        <v>3444</v>
      </c>
      <c r="D13" t="s">
        <v>2555</v>
      </c>
      <c r="E13" t="s">
        <v>558</v>
      </c>
      <c r="F13">
        <v>1</v>
      </c>
      <c r="G13" t="s">
        <v>2524</v>
      </c>
      <c r="H13" t="s">
        <v>2056</v>
      </c>
      <c r="I13" t="s">
        <v>2511</v>
      </c>
      <c r="J13" t="s">
        <v>2556</v>
      </c>
      <c r="K13" t="s">
        <v>62</v>
      </c>
      <c r="L13" t="s">
        <v>2058</v>
      </c>
      <c r="M13" t="s">
        <v>2310</v>
      </c>
      <c r="N13">
        <v>2</v>
      </c>
      <c r="O13">
        <v>64</v>
      </c>
      <c r="P13">
        <v>0.39</v>
      </c>
      <c r="Q13">
        <v>16320</v>
      </c>
      <c r="R13">
        <v>2</v>
      </c>
      <c r="S13">
        <v>64</v>
      </c>
      <c r="T13">
        <v>0.39</v>
      </c>
      <c r="U13">
        <v>0</v>
      </c>
      <c r="V13">
        <v>0</v>
      </c>
      <c r="W13">
        <v>0</v>
      </c>
      <c r="X13">
        <v>0</v>
      </c>
      <c r="Y13">
        <v>0</v>
      </c>
      <c r="Z13">
        <v>0</v>
      </c>
      <c r="AA13">
        <v>0</v>
      </c>
      <c r="AB13">
        <v>0</v>
      </c>
      <c r="AC13">
        <v>0</v>
      </c>
      <c r="AD13">
        <v>0</v>
      </c>
      <c r="AE13">
        <v>0</v>
      </c>
      <c r="AF13">
        <v>0</v>
      </c>
      <c r="AG13" t="s">
        <v>2557</v>
      </c>
      <c r="AH13" s="21" t="str">
        <f t="shared" si="0"/>
        <v>YR20</v>
      </c>
      <c r="AI13" s="21">
        <v>72</v>
      </c>
      <c r="AJ13" s="21">
        <f t="shared" si="1"/>
        <v>99.607843137254903</v>
      </c>
      <c r="AK13" s="21" t="s">
        <v>2063</v>
      </c>
      <c r="AL13" t="s">
        <v>2527</v>
      </c>
      <c r="AM13" t="s">
        <v>53</v>
      </c>
      <c r="AN13" t="s">
        <v>2032</v>
      </c>
    </row>
    <row r="14" spans="1:40" ht="15" hidden="1" thickTop="1" x14ac:dyDescent="0.35">
      <c r="A14" t="s">
        <v>2558</v>
      </c>
      <c r="B14" t="s">
        <v>2559</v>
      </c>
      <c r="C14" t="s">
        <v>2560</v>
      </c>
      <c r="D14" t="s">
        <v>2561</v>
      </c>
      <c r="E14" t="s">
        <v>2562</v>
      </c>
      <c r="F14">
        <v>1</v>
      </c>
      <c r="G14" t="s">
        <v>2546</v>
      </c>
      <c r="H14" t="s">
        <v>2510</v>
      </c>
      <c r="I14" t="s">
        <v>2511</v>
      </c>
      <c r="J14" t="s">
        <v>2547</v>
      </c>
      <c r="K14" t="s">
        <v>2548</v>
      </c>
      <c r="L14" t="s">
        <v>2058</v>
      </c>
      <c r="M14" t="s">
        <v>2059</v>
      </c>
      <c r="N14">
        <v>0</v>
      </c>
      <c r="O14">
        <v>0</v>
      </c>
      <c r="P14">
        <v>0</v>
      </c>
      <c r="Q14">
        <v>24480</v>
      </c>
      <c r="R14">
        <v>0</v>
      </c>
      <c r="S14">
        <v>0</v>
      </c>
      <c r="T14">
        <v>0</v>
      </c>
      <c r="U14">
        <v>0</v>
      </c>
      <c r="V14">
        <v>0</v>
      </c>
      <c r="W14">
        <v>0</v>
      </c>
      <c r="X14">
        <v>0</v>
      </c>
      <c r="Y14">
        <v>0</v>
      </c>
      <c r="Z14">
        <v>0</v>
      </c>
      <c r="AA14">
        <v>0</v>
      </c>
      <c r="AB14">
        <v>0</v>
      </c>
      <c r="AC14">
        <v>0</v>
      </c>
      <c r="AD14">
        <v>0</v>
      </c>
      <c r="AE14">
        <v>0</v>
      </c>
      <c r="AF14">
        <v>0</v>
      </c>
      <c r="AG14" t="s">
        <v>2563</v>
      </c>
      <c r="AH14" s="21" t="str">
        <f t="shared" si="0"/>
        <v>YR21</v>
      </c>
      <c r="AI14" s="21">
        <v>107.92500000000001</v>
      </c>
      <c r="AJ14" s="21">
        <f t="shared" si="1"/>
        <v>100</v>
      </c>
      <c r="AK14" s="21" t="s">
        <v>2060</v>
      </c>
      <c r="AL14" t="s">
        <v>2551</v>
      </c>
      <c r="AM14" t="s">
        <v>53</v>
      </c>
      <c r="AN14" t="s">
        <v>2029</v>
      </c>
    </row>
    <row r="15" spans="1:40" ht="15" hidden="1" thickTop="1" x14ac:dyDescent="0.35">
      <c r="A15" t="s">
        <v>2564</v>
      </c>
      <c r="B15" t="s">
        <v>2565</v>
      </c>
      <c r="C15" t="s">
        <v>2566</v>
      </c>
      <c r="D15" t="s">
        <v>2567</v>
      </c>
      <c r="E15" t="s">
        <v>559</v>
      </c>
      <c r="F15">
        <v>1</v>
      </c>
      <c r="G15" t="s">
        <v>2055</v>
      </c>
      <c r="H15" t="s">
        <v>2056</v>
      </c>
      <c r="I15" t="s">
        <v>2511</v>
      </c>
      <c r="J15" t="s">
        <v>2568</v>
      </c>
      <c r="K15" t="s">
        <v>63</v>
      </c>
      <c r="L15" t="s">
        <v>2058</v>
      </c>
      <c r="M15" t="s">
        <v>2059</v>
      </c>
      <c r="N15">
        <v>2</v>
      </c>
      <c r="O15">
        <v>67</v>
      </c>
      <c r="P15">
        <v>0.27</v>
      </c>
      <c r="Q15">
        <v>24480</v>
      </c>
      <c r="R15">
        <v>2</v>
      </c>
      <c r="S15">
        <v>67</v>
      </c>
      <c r="T15">
        <v>0.27</v>
      </c>
      <c r="U15">
        <v>0</v>
      </c>
      <c r="V15">
        <v>0</v>
      </c>
      <c r="W15">
        <v>0</v>
      </c>
      <c r="X15">
        <v>0</v>
      </c>
      <c r="Y15">
        <v>0</v>
      </c>
      <c r="Z15">
        <v>0</v>
      </c>
      <c r="AA15">
        <v>0</v>
      </c>
      <c r="AB15">
        <v>0</v>
      </c>
      <c r="AC15">
        <v>0</v>
      </c>
      <c r="AD15">
        <v>0</v>
      </c>
      <c r="AE15">
        <v>0</v>
      </c>
      <c r="AF15">
        <v>0</v>
      </c>
      <c r="AG15" t="s">
        <v>2569</v>
      </c>
      <c r="AH15" s="21" t="str">
        <f t="shared" si="0"/>
        <v>YO27</v>
      </c>
      <c r="AI15" s="21">
        <v>107.92500000000001</v>
      </c>
      <c r="AJ15" s="21">
        <f t="shared" si="1"/>
        <v>99.726307189542482</v>
      </c>
      <c r="AK15" s="21" t="s">
        <v>2063</v>
      </c>
      <c r="AL15" t="s">
        <v>2570</v>
      </c>
      <c r="AM15" t="s">
        <v>53</v>
      </c>
      <c r="AN15" t="s">
        <v>2031</v>
      </c>
    </row>
    <row r="16" spans="1:40" ht="15" hidden="1" thickTop="1" x14ac:dyDescent="0.35">
      <c r="A16" t="s">
        <v>2571</v>
      </c>
      <c r="B16" t="s">
        <v>2572</v>
      </c>
      <c r="C16" t="s">
        <v>2573</v>
      </c>
      <c r="D16" t="s">
        <v>2574</v>
      </c>
      <c r="E16" t="s">
        <v>2575</v>
      </c>
      <c r="F16">
        <v>1</v>
      </c>
      <c r="G16" t="s">
        <v>2576</v>
      </c>
      <c r="H16" t="s">
        <v>2577</v>
      </c>
      <c r="I16" t="s">
        <v>2511</v>
      </c>
      <c r="J16" t="s">
        <v>2578</v>
      </c>
      <c r="K16" t="s">
        <v>2579</v>
      </c>
      <c r="L16" t="s">
        <v>2058</v>
      </c>
      <c r="M16" t="s">
        <v>2059</v>
      </c>
      <c r="N16">
        <v>1</v>
      </c>
      <c r="O16">
        <v>18</v>
      </c>
      <c r="P16">
        <v>7.0000000000000007E-2</v>
      </c>
      <c r="Q16">
        <v>24480</v>
      </c>
      <c r="R16">
        <v>0</v>
      </c>
      <c r="S16">
        <v>0</v>
      </c>
      <c r="T16">
        <v>0</v>
      </c>
      <c r="U16">
        <v>0</v>
      </c>
      <c r="V16">
        <v>0</v>
      </c>
      <c r="W16">
        <v>0</v>
      </c>
      <c r="X16">
        <v>0</v>
      </c>
      <c r="Y16">
        <v>0</v>
      </c>
      <c r="Z16">
        <v>0</v>
      </c>
      <c r="AA16">
        <v>1</v>
      </c>
      <c r="AB16">
        <v>18</v>
      </c>
      <c r="AC16">
        <v>7.0000000000000007E-2</v>
      </c>
      <c r="AD16">
        <v>0</v>
      </c>
      <c r="AE16">
        <v>0</v>
      </c>
      <c r="AF16">
        <v>0</v>
      </c>
      <c r="AG16" t="s">
        <v>2580</v>
      </c>
      <c r="AH16" s="21" t="str">
        <f t="shared" si="0"/>
        <v>YO27</v>
      </c>
      <c r="AI16" s="21">
        <v>107.92500000000001</v>
      </c>
      <c r="AJ16" s="21">
        <f t="shared" si="1"/>
        <v>99.92647058823529</v>
      </c>
      <c r="AK16" s="21" t="s">
        <v>2060</v>
      </c>
      <c r="AL16" t="s">
        <v>2581</v>
      </c>
      <c r="AM16" t="s">
        <v>53</v>
      </c>
      <c r="AN16" t="s">
        <v>2031</v>
      </c>
    </row>
    <row r="17" spans="1:40" ht="15" hidden="1" thickTop="1" x14ac:dyDescent="0.35">
      <c r="A17" t="s">
        <v>2582</v>
      </c>
      <c r="B17" t="s">
        <v>2583</v>
      </c>
      <c r="C17" t="s">
        <v>2584</v>
      </c>
      <c r="D17" t="s">
        <v>2585</v>
      </c>
      <c r="E17" t="s">
        <v>64</v>
      </c>
      <c r="F17">
        <v>2</v>
      </c>
      <c r="G17" t="s">
        <v>2524</v>
      </c>
      <c r="H17" t="s">
        <v>2056</v>
      </c>
      <c r="I17" t="s">
        <v>2511</v>
      </c>
      <c r="J17" t="s">
        <v>2586</v>
      </c>
      <c r="K17" t="s">
        <v>62</v>
      </c>
      <c r="L17" t="s">
        <v>2058</v>
      </c>
      <c r="M17" t="s">
        <v>2059</v>
      </c>
      <c r="N17">
        <v>1</v>
      </c>
      <c r="O17">
        <v>21</v>
      </c>
      <c r="P17">
        <v>0.09</v>
      </c>
      <c r="Q17">
        <v>24480</v>
      </c>
      <c r="R17">
        <v>1</v>
      </c>
      <c r="S17">
        <v>21</v>
      </c>
      <c r="T17">
        <v>0.09</v>
      </c>
      <c r="U17">
        <v>0</v>
      </c>
      <c r="V17">
        <v>0</v>
      </c>
      <c r="W17">
        <v>0</v>
      </c>
      <c r="X17">
        <v>0</v>
      </c>
      <c r="Y17">
        <v>0</v>
      </c>
      <c r="Z17">
        <v>0</v>
      </c>
      <c r="AA17">
        <v>0</v>
      </c>
      <c r="AB17">
        <v>0</v>
      </c>
      <c r="AC17">
        <v>0</v>
      </c>
      <c r="AD17">
        <v>0</v>
      </c>
      <c r="AE17">
        <v>0</v>
      </c>
      <c r="AF17">
        <v>0</v>
      </c>
      <c r="AG17" t="s">
        <v>2587</v>
      </c>
      <c r="AH17" s="21" t="str">
        <f t="shared" si="0"/>
        <v>YR20</v>
      </c>
      <c r="AI17" s="21">
        <v>107.92500000000001</v>
      </c>
      <c r="AJ17" s="21">
        <f t="shared" si="1"/>
        <v>99.914215686274517</v>
      </c>
      <c r="AK17" s="21" t="s">
        <v>2060</v>
      </c>
      <c r="AL17" t="s">
        <v>2527</v>
      </c>
      <c r="AM17" t="s">
        <v>53</v>
      </c>
      <c r="AN17" t="s">
        <v>2031</v>
      </c>
    </row>
    <row r="18" spans="1:40" ht="15" hidden="1" thickTop="1" x14ac:dyDescent="0.35">
      <c r="A18" t="s">
        <v>2588</v>
      </c>
      <c r="B18" t="s">
        <v>2589</v>
      </c>
      <c r="C18" t="s">
        <v>2590</v>
      </c>
      <c r="D18" t="s">
        <v>2591</v>
      </c>
      <c r="E18" t="s">
        <v>30262</v>
      </c>
      <c r="F18">
        <v>2</v>
      </c>
      <c r="G18" t="s">
        <v>2593</v>
      </c>
      <c r="H18" t="s">
        <v>2056</v>
      </c>
      <c r="I18" t="s">
        <v>2511</v>
      </c>
      <c r="J18" t="s">
        <v>2594</v>
      </c>
      <c r="K18" t="s">
        <v>65</v>
      </c>
      <c r="L18" t="s">
        <v>2058</v>
      </c>
      <c r="M18" t="s">
        <v>2059</v>
      </c>
      <c r="N18">
        <v>0</v>
      </c>
      <c r="O18">
        <v>0</v>
      </c>
      <c r="P18">
        <v>0</v>
      </c>
      <c r="Q18">
        <v>24480</v>
      </c>
      <c r="R18">
        <v>0</v>
      </c>
      <c r="S18">
        <v>0</v>
      </c>
      <c r="T18">
        <v>0</v>
      </c>
      <c r="U18">
        <v>0</v>
      </c>
      <c r="V18">
        <v>0</v>
      </c>
      <c r="W18">
        <v>0</v>
      </c>
      <c r="X18">
        <v>0</v>
      </c>
      <c r="Y18">
        <v>0</v>
      </c>
      <c r="Z18">
        <v>0</v>
      </c>
      <c r="AA18">
        <v>0</v>
      </c>
      <c r="AB18">
        <v>0</v>
      </c>
      <c r="AC18">
        <v>0</v>
      </c>
      <c r="AD18">
        <v>0</v>
      </c>
      <c r="AE18">
        <v>0</v>
      </c>
      <c r="AF18">
        <v>0</v>
      </c>
      <c r="AG18" t="s">
        <v>2595</v>
      </c>
      <c r="AH18" s="21" t="str">
        <f t="shared" si="0"/>
        <v>YO27</v>
      </c>
      <c r="AI18" s="21">
        <v>107.92500000000001</v>
      </c>
      <c r="AJ18" s="21">
        <f t="shared" si="1"/>
        <v>100</v>
      </c>
      <c r="AK18" s="21" t="s">
        <v>2060</v>
      </c>
      <c r="AL18" t="s">
        <v>2527</v>
      </c>
      <c r="AM18" t="s">
        <v>53</v>
      </c>
      <c r="AN18" t="s">
        <v>2031</v>
      </c>
    </row>
    <row r="19" spans="1:40" ht="15" hidden="1" thickTop="1" x14ac:dyDescent="0.35">
      <c r="A19" t="s">
        <v>2596</v>
      </c>
      <c r="B19" t="s">
        <v>2597</v>
      </c>
      <c r="C19" t="s">
        <v>2598</v>
      </c>
      <c r="D19" t="s">
        <v>2599</v>
      </c>
      <c r="E19" t="s">
        <v>2575</v>
      </c>
      <c r="F19">
        <v>1</v>
      </c>
      <c r="G19" t="s">
        <v>2600</v>
      </c>
      <c r="H19" t="s">
        <v>2577</v>
      </c>
      <c r="I19" t="s">
        <v>2511</v>
      </c>
      <c r="J19" t="s">
        <v>2601</v>
      </c>
      <c r="K19" t="s">
        <v>2602</v>
      </c>
      <c r="L19" t="s">
        <v>2058</v>
      </c>
      <c r="M19" t="s">
        <v>2170</v>
      </c>
      <c r="N19">
        <v>7</v>
      </c>
      <c r="O19">
        <v>154</v>
      </c>
      <c r="P19">
        <v>1.01</v>
      </c>
      <c r="Q19">
        <v>15300</v>
      </c>
      <c r="R19">
        <v>0</v>
      </c>
      <c r="S19">
        <v>0</v>
      </c>
      <c r="T19">
        <v>0</v>
      </c>
      <c r="U19">
        <v>0</v>
      </c>
      <c r="V19">
        <v>0</v>
      </c>
      <c r="W19">
        <v>0</v>
      </c>
      <c r="X19">
        <v>1</v>
      </c>
      <c r="Y19">
        <v>23</v>
      </c>
      <c r="Z19">
        <v>0.15</v>
      </c>
      <c r="AA19">
        <v>6</v>
      </c>
      <c r="AB19">
        <v>131</v>
      </c>
      <c r="AC19">
        <v>0.86</v>
      </c>
      <c r="AD19">
        <v>0</v>
      </c>
      <c r="AE19">
        <v>0</v>
      </c>
      <c r="AF19">
        <v>0</v>
      </c>
      <c r="AG19" t="s">
        <v>2603</v>
      </c>
      <c r="AH19" s="21" t="str">
        <f t="shared" si="0"/>
        <v>YO98</v>
      </c>
      <c r="AI19" s="21">
        <v>67.5</v>
      </c>
      <c r="AJ19" s="21">
        <f t="shared" si="1"/>
        <v>98.993464052287578</v>
      </c>
      <c r="AK19" s="21" t="s">
        <v>2063</v>
      </c>
      <c r="AL19" t="s">
        <v>2551</v>
      </c>
      <c r="AM19" t="s">
        <v>53</v>
      </c>
      <c r="AN19" t="s">
        <v>2031</v>
      </c>
    </row>
    <row r="20" spans="1:40" ht="15" hidden="1" thickTop="1" x14ac:dyDescent="0.35">
      <c r="A20" t="s">
        <v>2604</v>
      </c>
      <c r="B20" t="s">
        <v>2605</v>
      </c>
      <c r="C20" t="s">
        <v>2606</v>
      </c>
      <c r="D20" t="s">
        <v>2607</v>
      </c>
      <c r="E20" t="s">
        <v>2608</v>
      </c>
      <c r="F20">
        <v>1</v>
      </c>
      <c r="G20" t="s">
        <v>2609</v>
      </c>
      <c r="H20" t="s">
        <v>2577</v>
      </c>
      <c r="I20" t="s">
        <v>2511</v>
      </c>
      <c r="J20" t="s">
        <v>2610</v>
      </c>
      <c r="K20" t="s">
        <v>2611</v>
      </c>
      <c r="L20" t="s">
        <v>2058</v>
      </c>
      <c r="M20" t="s">
        <v>2170</v>
      </c>
      <c r="N20">
        <v>1</v>
      </c>
      <c r="O20">
        <v>23</v>
      </c>
      <c r="P20">
        <v>0.15</v>
      </c>
      <c r="Q20">
        <v>15300</v>
      </c>
      <c r="R20">
        <v>0</v>
      </c>
      <c r="S20">
        <v>0</v>
      </c>
      <c r="T20">
        <v>0</v>
      </c>
      <c r="U20">
        <v>0</v>
      </c>
      <c r="V20">
        <v>0</v>
      </c>
      <c r="W20">
        <v>0</v>
      </c>
      <c r="X20">
        <v>1</v>
      </c>
      <c r="Y20">
        <v>23</v>
      </c>
      <c r="Z20">
        <v>0.15</v>
      </c>
      <c r="AA20">
        <v>0</v>
      </c>
      <c r="AB20">
        <v>0</v>
      </c>
      <c r="AC20">
        <v>0</v>
      </c>
      <c r="AD20">
        <v>0</v>
      </c>
      <c r="AE20">
        <v>0</v>
      </c>
      <c r="AF20">
        <v>0</v>
      </c>
      <c r="AG20" t="s">
        <v>2612</v>
      </c>
      <c r="AH20" s="21" t="str">
        <f t="shared" si="0"/>
        <v>YR21</v>
      </c>
      <c r="AI20" s="21">
        <v>67.5</v>
      </c>
      <c r="AJ20" s="21">
        <f t="shared" si="1"/>
        <v>99.849673202614383</v>
      </c>
      <c r="AK20" s="21" t="s">
        <v>2060</v>
      </c>
      <c r="AL20" t="s">
        <v>2613</v>
      </c>
      <c r="AM20" t="s">
        <v>53</v>
      </c>
      <c r="AN20" t="s">
        <v>2029</v>
      </c>
    </row>
    <row r="21" spans="1:40" ht="15" hidden="1" thickTop="1" x14ac:dyDescent="0.35">
      <c r="A21" t="s">
        <v>2614</v>
      </c>
      <c r="B21" t="s">
        <v>2615</v>
      </c>
      <c r="C21" t="s">
        <v>2616</v>
      </c>
      <c r="D21" t="s">
        <v>2617</v>
      </c>
      <c r="E21" t="s">
        <v>2618</v>
      </c>
      <c r="F21">
        <v>1</v>
      </c>
      <c r="G21" t="s">
        <v>2619</v>
      </c>
      <c r="H21" t="s">
        <v>2620</v>
      </c>
      <c r="I21" t="s">
        <v>2511</v>
      </c>
      <c r="J21" t="s">
        <v>2621</v>
      </c>
      <c r="K21" t="s">
        <v>2622</v>
      </c>
      <c r="L21" t="s">
        <v>2058</v>
      </c>
      <c r="M21" t="s">
        <v>2059</v>
      </c>
      <c r="N21">
        <v>0</v>
      </c>
      <c r="O21">
        <v>0</v>
      </c>
      <c r="P21">
        <v>0</v>
      </c>
      <c r="Q21">
        <v>24480</v>
      </c>
      <c r="R21">
        <v>0</v>
      </c>
      <c r="S21">
        <v>0</v>
      </c>
      <c r="T21">
        <v>0</v>
      </c>
      <c r="U21">
        <v>0</v>
      </c>
      <c r="V21">
        <v>0</v>
      </c>
      <c r="W21">
        <v>0</v>
      </c>
      <c r="X21">
        <v>0</v>
      </c>
      <c r="Y21">
        <v>0</v>
      </c>
      <c r="Z21">
        <v>0</v>
      </c>
      <c r="AA21">
        <v>0</v>
      </c>
      <c r="AB21">
        <v>0</v>
      </c>
      <c r="AC21">
        <v>0</v>
      </c>
      <c r="AD21">
        <v>0</v>
      </c>
      <c r="AE21">
        <v>0</v>
      </c>
      <c r="AF21">
        <v>0</v>
      </c>
      <c r="AG21" t="s">
        <v>2623</v>
      </c>
      <c r="AH21" s="21" t="str">
        <f t="shared" si="0"/>
        <v>YO27</v>
      </c>
      <c r="AI21" s="21">
        <v>107.92500000000001</v>
      </c>
      <c r="AJ21" s="21">
        <f t="shared" si="1"/>
        <v>100</v>
      </c>
      <c r="AK21" s="21" t="s">
        <v>2060</v>
      </c>
      <c r="AL21" t="s">
        <v>2624</v>
      </c>
      <c r="AM21" t="s">
        <v>53</v>
      </c>
      <c r="AN21" t="s">
        <v>2029</v>
      </c>
    </row>
    <row r="22" spans="1:40" ht="15" hidden="1" thickTop="1" x14ac:dyDescent="0.35">
      <c r="A22" t="s">
        <v>2625</v>
      </c>
      <c r="B22" t="s">
        <v>2626</v>
      </c>
      <c r="C22" t="s">
        <v>2537</v>
      </c>
      <c r="D22" t="s">
        <v>2627</v>
      </c>
      <c r="E22" t="s">
        <v>558</v>
      </c>
      <c r="F22">
        <v>1</v>
      </c>
      <c r="G22" t="s">
        <v>2524</v>
      </c>
      <c r="H22" t="s">
        <v>2056</v>
      </c>
      <c r="I22" t="s">
        <v>2511</v>
      </c>
      <c r="J22" t="s">
        <v>2539</v>
      </c>
      <c r="K22" t="s">
        <v>62</v>
      </c>
      <c r="L22" t="s">
        <v>2058</v>
      </c>
      <c r="M22" t="s">
        <v>2059</v>
      </c>
      <c r="N22">
        <v>0</v>
      </c>
      <c r="O22">
        <v>0</v>
      </c>
      <c r="P22">
        <v>0</v>
      </c>
      <c r="Q22">
        <v>24480</v>
      </c>
      <c r="R22">
        <v>0</v>
      </c>
      <c r="S22">
        <v>0</v>
      </c>
      <c r="T22">
        <v>0</v>
      </c>
      <c r="U22">
        <v>0</v>
      </c>
      <c r="V22">
        <v>0</v>
      </c>
      <c r="W22">
        <v>0</v>
      </c>
      <c r="X22">
        <v>0</v>
      </c>
      <c r="Y22">
        <v>0</v>
      </c>
      <c r="Z22">
        <v>0</v>
      </c>
      <c r="AA22">
        <v>0</v>
      </c>
      <c r="AB22">
        <v>0</v>
      </c>
      <c r="AC22">
        <v>0</v>
      </c>
      <c r="AD22">
        <v>0</v>
      </c>
      <c r="AE22">
        <v>0</v>
      </c>
      <c r="AF22">
        <v>0</v>
      </c>
      <c r="AG22" t="s">
        <v>2628</v>
      </c>
      <c r="AH22" s="21" t="str">
        <f t="shared" si="0"/>
        <v>YO27</v>
      </c>
      <c r="AI22" s="21">
        <v>107.92500000000001</v>
      </c>
      <c r="AJ22" s="21">
        <f t="shared" si="1"/>
        <v>100</v>
      </c>
      <c r="AK22" s="21" t="s">
        <v>2060</v>
      </c>
      <c r="AL22" t="s">
        <v>2527</v>
      </c>
      <c r="AM22" t="s">
        <v>53</v>
      </c>
      <c r="AN22" t="s">
        <v>2031</v>
      </c>
    </row>
    <row r="23" spans="1:40" ht="15" hidden="1" thickTop="1" x14ac:dyDescent="0.35">
      <c r="A23" t="s">
        <v>2629</v>
      </c>
      <c r="B23" t="s">
        <v>2630</v>
      </c>
      <c r="C23" t="s">
        <v>2631</v>
      </c>
      <c r="D23" t="s">
        <v>2632</v>
      </c>
      <c r="E23" t="s">
        <v>2575</v>
      </c>
      <c r="F23">
        <v>1</v>
      </c>
      <c r="G23" t="s">
        <v>2633</v>
      </c>
      <c r="H23" t="s">
        <v>2577</v>
      </c>
      <c r="I23" t="s">
        <v>2511</v>
      </c>
      <c r="J23" t="s">
        <v>2634</v>
      </c>
      <c r="K23" t="s">
        <v>2635</v>
      </c>
      <c r="L23" t="s">
        <v>2058</v>
      </c>
      <c r="M23" t="s">
        <v>2059</v>
      </c>
      <c r="N23">
        <v>0</v>
      </c>
      <c r="O23">
        <v>0</v>
      </c>
      <c r="P23">
        <v>0</v>
      </c>
      <c r="Q23">
        <v>24480</v>
      </c>
      <c r="R23">
        <v>0</v>
      </c>
      <c r="S23">
        <v>0</v>
      </c>
      <c r="T23">
        <v>0</v>
      </c>
      <c r="U23">
        <v>0</v>
      </c>
      <c r="V23">
        <v>0</v>
      </c>
      <c r="W23">
        <v>0</v>
      </c>
      <c r="X23">
        <v>0</v>
      </c>
      <c r="Y23">
        <v>0</v>
      </c>
      <c r="Z23">
        <v>0</v>
      </c>
      <c r="AA23">
        <v>0</v>
      </c>
      <c r="AB23">
        <v>0</v>
      </c>
      <c r="AC23">
        <v>0</v>
      </c>
      <c r="AD23">
        <v>0</v>
      </c>
      <c r="AE23">
        <v>0</v>
      </c>
      <c r="AF23">
        <v>0</v>
      </c>
      <c r="AG23" t="s">
        <v>2636</v>
      </c>
      <c r="AH23" s="21" t="str">
        <f t="shared" si="0"/>
        <v>YR21</v>
      </c>
      <c r="AI23" s="21">
        <v>107.92500000000001</v>
      </c>
      <c r="AJ23" s="21">
        <f t="shared" si="1"/>
        <v>100</v>
      </c>
      <c r="AK23" s="21" t="s">
        <v>2060</v>
      </c>
      <c r="AL23" t="s">
        <v>2581</v>
      </c>
      <c r="AM23" t="s">
        <v>53</v>
      </c>
      <c r="AN23" t="s">
        <v>2031</v>
      </c>
    </row>
    <row r="24" spans="1:40" ht="15" hidden="1" thickTop="1" x14ac:dyDescent="0.35">
      <c r="A24" t="s">
        <v>2637</v>
      </c>
      <c r="B24" t="s">
        <v>2638</v>
      </c>
      <c r="C24" t="s">
        <v>2639</v>
      </c>
      <c r="D24" t="s">
        <v>2640</v>
      </c>
      <c r="E24" t="s">
        <v>2508</v>
      </c>
      <c r="F24">
        <v>1</v>
      </c>
      <c r="G24" t="s">
        <v>2509</v>
      </c>
      <c r="H24" t="s">
        <v>2510</v>
      </c>
      <c r="I24" t="s">
        <v>2511</v>
      </c>
      <c r="J24" t="s">
        <v>2512</v>
      </c>
      <c r="K24" t="s">
        <v>2513</v>
      </c>
      <c r="L24" t="s">
        <v>2058</v>
      </c>
      <c r="M24" t="s">
        <v>2059</v>
      </c>
      <c r="N24">
        <v>0</v>
      </c>
      <c r="O24">
        <v>0</v>
      </c>
      <c r="P24">
        <v>0</v>
      </c>
      <c r="Q24">
        <v>24480</v>
      </c>
      <c r="R24">
        <v>0</v>
      </c>
      <c r="S24">
        <v>0</v>
      </c>
      <c r="T24">
        <v>0</v>
      </c>
      <c r="U24">
        <v>0</v>
      </c>
      <c r="V24">
        <v>0</v>
      </c>
      <c r="W24">
        <v>0</v>
      </c>
      <c r="X24">
        <v>0</v>
      </c>
      <c r="Y24">
        <v>0</v>
      </c>
      <c r="Z24">
        <v>0</v>
      </c>
      <c r="AA24">
        <v>0</v>
      </c>
      <c r="AB24">
        <v>0</v>
      </c>
      <c r="AC24">
        <v>0</v>
      </c>
      <c r="AD24">
        <v>0</v>
      </c>
      <c r="AE24">
        <v>0</v>
      </c>
      <c r="AF24">
        <v>0</v>
      </c>
      <c r="AG24" t="s">
        <v>2641</v>
      </c>
      <c r="AH24" s="21" t="str">
        <f t="shared" si="0"/>
        <v>YR20</v>
      </c>
      <c r="AI24" s="21">
        <v>107.92500000000001</v>
      </c>
      <c r="AJ24" s="21">
        <f t="shared" si="1"/>
        <v>100</v>
      </c>
      <c r="AK24" s="21" t="s">
        <v>2060</v>
      </c>
      <c r="AL24" t="s">
        <v>2515</v>
      </c>
      <c r="AM24" t="s">
        <v>53</v>
      </c>
      <c r="AN24" t="s">
        <v>2031</v>
      </c>
    </row>
    <row r="25" spans="1:40" ht="15" hidden="1" thickTop="1" x14ac:dyDescent="0.35">
      <c r="A25" t="s">
        <v>2642</v>
      </c>
      <c r="B25" t="s">
        <v>2643</v>
      </c>
      <c r="C25" t="s">
        <v>2644</v>
      </c>
      <c r="D25" t="s">
        <v>2645</v>
      </c>
      <c r="E25" t="s">
        <v>2646</v>
      </c>
      <c r="F25">
        <v>1</v>
      </c>
      <c r="G25" t="s">
        <v>2600</v>
      </c>
      <c r="H25" t="s">
        <v>2577</v>
      </c>
      <c r="I25" t="s">
        <v>2511</v>
      </c>
      <c r="J25" t="s">
        <v>2647</v>
      </c>
      <c r="K25" t="s">
        <v>2602</v>
      </c>
      <c r="L25" t="s">
        <v>2058</v>
      </c>
      <c r="M25" t="s">
        <v>2170</v>
      </c>
      <c r="N25">
        <v>0</v>
      </c>
      <c r="O25">
        <v>0</v>
      </c>
      <c r="P25">
        <v>0</v>
      </c>
      <c r="Q25">
        <v>15300</v>
      </c>
      <c r="R25">
        <v>0</v>
      </c>
      <c r="S25">
        <v>0</v>
      </c>
      <c r="T25">
        <v>0</v>
      </c>
      <c r="U25">
        <v>0</v>
      </c>
      <c r="V25">
        <v>0</v>
      </c>
      <c r="W25">
        <v>0</v>
      </c>
      <c r="X25">
        <v>0</v>
      </c>
      <c r="Y25">
        <v>0</v>
      </c>
      <c r="Z25">
        <v>0</v>
      </c>
      <c r="AA25">
        <v>0</v>
      </c>
      <c r="AB25">
        <v>0</v>
      </c>
      <c r="AC25">
        <v>0</v>
      </c>
      <c r="AD25">
        <v>0</v>
      </c>
      <c r="AE25">
        <v>0</v>
      </c>
      <c r="AF25">
        <v>0</v>
      </c>
      <c r="AG25" t="s">
        <v>2648</v>
      </c>
      <c r="AH25" s="21" t="str">
        <f t="shared" si="0"/>
        <v>YK19</v>
      </c>
      <c r="AI25" s="21">
        <v>67.5</v>
      </c>
      <c r="AJ25" s="21">
        <f t="shared" si="1"/>
        <v>100</v>
      </c>
      <c r="AK25" s="21" t="s">
        <v>2060</v>
      </c>
      <c r="AL25" t="s">
        <v>2551</v>
      </c>
      <c r="AM25" t="s">
        <v>53</v>
      </c>
      <c r="AN25" t="s">
        <v>2030</v>
      </c>
    </row>
    <row r="26" spans="1:40" ht="15" hidden="1" thickTop="1" x14ac:dyDescent="0.35">
      <c r="A26" t="s">
        <v>2649</v>
      </c>
      <c r="B26" t="s">
        <v>2650</v>
      </c>
      <c r="C26" t="s">
        <v>2651</v>
      </c>
      <c r="D26" t="s">
        <v>2652</v>
      </c>
      <c r="E26" t="s">
        <v>2653</v>
      </c>
      <c r="F26">
        <v>1</v>
      </c>
      <c r="G26" t="s">
        <v>2619</v>
      </c>
      <c r="H26" t="s">
        <v>2620</v>
      </c>
      <c r="I26" t="s">
        <v>2511</v>
      </c>
      <c r="J26" t="s">
        <v>2654</v>
      </c>
      <c r="K26" t="s">
        <v>2655</v>
      </c>
      <c r="L26" t="s">
        <v>2058</v>
      </c>
      <c r="M26" t="s">
        <v>2059</v>
      </c>
      <c r="N26">
        <v>4</v>
      </c>
      <c r="O26">
        <v>190</v>
      </c>
      <c r="P26">
        <v>0.78</v>
      </c>
      <c r="Q26">
        <v>24480</v>
      </c>
      <c r="R26">
        <v>1</v>
      </c>
      <c r="S26">
        <v>58</v>
      </c>
      <c r="T26">
        <v>0.24</v>
      </c>
      <c r="U26">
        <v>0</v>
      </c>
      <c r="V26">
        <v>0</v>
      </c>
      <c r="W26">
        <v>0</v>
      </c>
      <c r="X26">
        <v>3</v>
      </c>
      <c r="Y26">
        <v>132</v>
      </c>
      <c r="Z26">
        <v>0.54</v>
      </c>
      <c r="AA26">
        <v>0</v>
      </c>
      <c r="AB26">
        <v>0</v>
      </c>
      <c r="AC26">
        <v>0</v>
      </c>
      <c r="AD26">
        <v>0</v>
      </c>
      <c r="AE26">
        <v>0</v>
      </c>
      <c r="AF26">
        <v>0</v>
      </c>
      <c r="AG26" t="s">
        <v>2656</v>
      </c>
      <c r="AH26" s="21" t="str">
        <f t="shared" si="0"/>
        <v>YO27</v>
      </c>
      <c r="AI26" s="21">
        <v>107.92500000000001</v>
      </c>
      <c r="AJ26" s="21">
        <f t="shared" si="1"/>
        <v>99.223856209150327</v>
      </c>
      <c r="AK26" s="21" t="s">
        <v>2063</v>
      </c>
      <c r="AL26" t="s">
        <v>2657</v>
      </c>
      <c r="AM26" t="s">
        <v>53</v>
      </c>
      <c r="AN26" t="s">
        <v>2031</v>
      </c>
    </row>
    <row r="27" spans="1:40" ht="15" hidden="1" thickTop="1" x14ac:dyDescent="0.35">
      <c r="A27" t="s">
        <v>2658</v>
      </c>
      <c r="B27" t="s">
        <v>2659</v>
      </c>
      <c r="C27" t="s">
        <v>2660</v>
      </c>
      <c r="D27" t="s">
        <v>2661</v>
      </c>
      <c r="E27" t="s">
        <v>61</v>
      </c>
      <c r="F27">
        <v>2</v>
      </c>
      <c r="G27" t="s">
        <v>2524</v>
      </c>
      <c r="H27" t="s">
        <v>2056</v>
      </c>
      <c r="I27" t="s">
        <v>2511</v>
      </c>
      <c r="J27" t="s">
        <v>2525</v>
      </c>
      <c r="K27" t="s">
        <v>62</v>
      </c>
      <c r="L27" t="s">
        <v>2058</v>
      </c>
      <c r="M27" t="s">
        <v>2059</v>
      </c>
      <c r="N27">
        <v>0</v>
      </c>
      <c r="O27">
        <v>0</v>
      </c>
      <c r="P27">
        <v>0</v>
      </c>
      <c r="Q27">
        <v>24480</v>
      </c>
      <c r="R27">
        <v>0</v>
      </c>
      <c r="S27">
        <v>0</v>
      </c>
      <c r="T27">
        <v>0</v>
      </c>
      <c r="U27">
        <v>0</v>
      </c>
      <c r="V27">
        <v>0</v>
      </c>
      <c r="W27">
        <v>0</v>
      </c>
      <c r="X27">
        <v>0</v>
      </c>
      <c r="Y27">
        <v>0</v>
      </c>
      <c r="Z27">
        <v>0</v>
      </c>
      <c r="AA27">
        <v>0</v>
      </c>
      <c r="AB27">
        <v>0</v>
      </c>
      <c r="AC27">
        <v>0</v>
      </c>
      <c r="AD27">
        <v>0</v>
      </c>
      <c r="AE27">
        <v>0</v>
      </c>
      <c r="AF27">
        <v>0</v>
      </c>
      <c r="AG27" t="s">
        <v>2662</v>
      </c>
      <c r="AH27" s="21" t="str">
        <f t="shared" si="0"/>
        <v>YR20</v>
      </c>
      <c r="AI27" s="21">
        <v>107.92500000000001</v>
      </c>
      <c r="AJ27" s="21">
        <f t="shared" si="1"/>
        <v>100</v>
      </c>
      <c r="AK27" s="21" t="s">
        <v>2060</v>
      </c>
      <c r="AL27" t="s">
        <v>2527</v>
      </c>
      <c r="AM27" t="s">
        <v>53</v>
      </c>
      <c r="AN27" t="s">
        <v>2029</v>
      </c>
    </row>
    <row r="28" spans="1:40" ht="15" hidden="1" thickTop="1" x14ac:dyDescent="0.35">
      <c r="A28" t="s">
        <v>2663</v>
      </c>
      <c r="B28" t="s">
        <v>2664</v>
      </c>
      <c r="C28" t="s">
        <v>2665</v>
      </c>
      <c r="D28" t="s">
        <v>2666</v>
      </c>
      <c r="E28" t="s">
        <v>2667</v>
      </c>
      <c r="F28">
        <v>2</v>
      </c>
      <c r="G28" t="s">
        <v>2509</v>
      </c>
      <c r="H28" t="s">
        <v>2510</v>
      </c>
      <c r="I28" t="s">
        <v>2511</v>
      </c>
      <c r="J28" t="s">
        <v>2668</v>
      </c>
      <c r="K28" t="s">
        <v>2669</v>
      </c>
      <c r="L28" t="s">
        <v>2058</v>
      </c>
      <c r="M28" t="s">
        <v>2059</v>
      </c>
      <c r="N28">
        <v>2</v>
      </c>
      <c r="O28">
        <v>101</v>
      </c>
      <c r="P28">
        <v>0.41</v>
      </c>
      <c r="Q28">
        <v>24480</v>
      </c>
      <c r="R28">
        <v>2</v>
      </c>
      <c r="S28">
        <v>101</v>
      </c>
      <c r="T28">
        <v>0.41</v>
      </c>
      <c r="U28">
        <v>0</v>
      </c>
      <c r="V28">
        <v>0</v>
      </c>
      <c r="W28">
        <v>0</v>
      </c>
      <c r="X28">
        <v>0</v>
      </c>
      <c r="Y28">
        <v>0</v>
      </c>
      <c r="Z28">
        <v>0</v>
      </c>
      <c r="AA28">
        <v>0</v>
      </c>
      <c r="AB28">
        <v>0</v>
      </c>
      <c r="AC28">
        <v>0</v>
      </c>
      <c r="AD28">
        <v>0</v>
      </c>
      <c r="AE28">
        <v>0</v>
      </c>
      <c r="AF28">
        <v>0</v>
      </c>
      <c r="AG28" t="s">
        <v>2670</v>
      </c>
      <c r="AH28" s="21" t="str">
        <f t="shared" si="0"/>
        <v>YR20</v>
      </c>
      <c r="AI28" s="21">
        <v>107.92500000000001</v>
      </c>
      <c r="AJ28" s="21">
        <f t="shared" si="1"/>
        <v>99.587418300653596</v>
      </c>
      <c r="AK28" s="21" t="s">
        <v>2063</v>
      </c>
      <c r="AL28" t="s">
        <v>2515</v>
      </c>
      <c r="AM28" t="s">
        <v>53</v>
      </c>
      <c r="AN28" t="s">
        <v>2030</v>
      </c>
    </row>
    <row r="29" spans="1:40" ht="15" hidden="1" thickTop="1" x14ac:dyDescent="0.35">
      <c r="A29" t="s">
        <v>2671</v>
      </c>
      <c r="B29" t="s">
        <v>2672</v>
      </c>
      <c r="C29" t="s">
        <v>2673</v>
      </c>
      <c r="D29" t="s">
        <v>2674</v>
      </c>
      <c r="E29" t="s">
        <v>2608</v>
      </c>
      <c r="F29">
        <v>1</v>
      </c>
      <c r="G29" t="s">
        <v>2609</v>
      </c>
      <c r="H29" t="s">
        <v>2577</v>
      </c>
      <c r="I29" t="s">
        <v>2511</v>
      </c>
      <c r="J29" t="s">
        <v>2675</v>
      </c>
      <c r="K29" t="s">
        <v>2611</v>
      </c>
      <c r="L29" t="s">
        <v>30320</v>
      </c>
      <c r="M29" t="s">
        <v>2170</v>
      </c>
      <c r="N29">
        <v>7</v>
      </c>
      <c r="O29">
        <v>246</v>
      </c>
      <c r="P29">
        <v>2.1</v>
      </c>
      <c r="Q29">
        <v>11700</v>
      </c>
      <c r="R29">
        <v>1</v>
      </c>
      <c r="S29">
        <v>86</v>
      </c>
      <c r="T29">
        <v>0.74</v>
      </c>
      <c r="U29">
        <v>0</v>
      </c>
      <c r="V29">
        <v>0</v>
      </c>
      <c r="W29">
        <v>0</v>
      </c>
      <c r="X29">
        <v>4</v>
      </c>
      <c r="Y29">
        <v>156</v>
      </c>
      <c r="Z29">
        <v>1.33</v>
      </c>
      <c r="AA29">
        <v>2</v>
      </c>
      <c r="AB29">
        <v>4</v>
      </c>
      <c r="AC29">
        <v>0.03</v>
      </c>
      <c r="AD29">
        <v>0</v>
      </c>
      <c r="AE29">
        <v>0</v>
      </c>
      <c r="AF29">
        <v>0</v>
      </c>
      <c r="AG29" t="s">
        <v>2676</v>
      </c>
      <c r="AH29" s="21" t="str">
        <f t="shared" si="0"/>
        <v>YO27</v>
      </c>
      <c r="AI29" s="21">
        <v>67.5</v>
      </c>
      <c r="AJ29" s="21">
        <f t="shared" si="1"/>
        <v>97.897435897435898</v>
      </c>
      <c r="AK29" s="21" t="s">
        <v>2063</v>
      </c>
      <c r="AL29" t="s">
        <v>2581</v>
      </c>
      <c r="AM29" t="s">
        <v>53</v>
      </c>
      <c r="AN29" t="s">
        <v>2029</v>
      </c>
    </row>
    <row r="30" spans="1:40" ht="15" hidden="1" thickTop="1" x14ac:dyDescent="0.35">
      <c r="A30" t="s">
        <v>2677</v>
      </c>
      <c r="B30" t="s">
        <v>2678</v>
      </c>
      <c r="C30" t="s">
        <v>2679</v>
      </c>
      <c r="D30" t="s">
        <v>2680</v>
      </c>
      <c r="E30" t="s">
        <v>2681</v>
      </c>
      <c r="F30">
        <v>1</v>
      </c>
      <c r="G30" t="s">
        <v>2682</v>
      </c>
      <c r="H30" t="s">
        <v>2620</v>
      </c>
      <c r="I30" t="s">
        <v>2511</v>
      </c>
      <c r="J30" t="s">
        <v>2683</v>
      </c>
      <c r="K30" t="s">
        <v>2684</v>
      </c>
      <c r="L30" t="s">
        <v>2058</v>
      </c>
      <c r="M30" t="s">
        <v>2059</v>
      </c>
      <c r="N30">
        <v>1</v>
      </c>
      <c r="O30">
        <v>18</v>
      </c>
      <c r="P30">
        <v>7.0000000000000007E-2</v>
      </c>
      <c r="Q30">
        <v>24480</v>
      </c>
      <c r="R30">
        <v>0</v>
      </c>
      <c r="S30">
        <v>0</v>
      </c>
      <c r="T30">
        <v>0</v>
      </c>
      <c r="U30">
        <v>0</v>
      </c>
      <c r="V30">
        <v>0</v>
      </c>
      <c r="W30">
        <v>0</v>
      </c>
      <c r="X30">
        <v>1</v>
      </c>
      <c r="Y30">
        <v>18</v>
      </c>
      <c r="Z30">
        <v>7.0000000000000007E-2</v>
      </c>
      <c r="AA30">
        <v>0</v>
      </c>
      <c r="AB30">
        <v>0</v>
      </c>
      <c r="AC30">
        <v>0</v>
      </c>
      <c r="AD30">
        <v>0</v>
      </c>
      <c r="AE30">
        <v>0</v>
      </c>
      <c r="AF30">
        <v>0</v>
      </c>
      <c r="AG30" t="s">
        <v>2685</v>
      </c>
      <c r="AH30" s="21" t="str">
        <f t="shared" si="0"/>
        <v>YO27</v>
      </c>
      <c r="AI30" s="21">
        <v>107.92500000000001</v>
      </c>
      <c r="AJ30" s="21">
        <f t="shared" si="1"/>
        <v>99.92647058823529</v>
      </c>
      <c r="AK30" s="21" t="s">
        <v>2060</v>
      </c>
      <c r="AL30" t="s">
        <v>2686</v>
      </c>
      <c r="AM30" t="s">
        <v>53</v>
      </c>
      <c r="AN30" t="s">
        <v>2031</v>
      </c>
    </row>
    <row r="31" spans="1:40" ht="15" hidden="1" thickTop="1" x14ac:dyDescent="0.35">
      <c r="A31" t="s">
        <v>2687</v>
      </c>
      <c r="B31" t="s">
        <v>2688</v>
      </c>
      <c r="C31" t="s">
        <v>2689</v>
      </c>
      <c r="D31" t="s">
        <v>2690</v>
      </c>
      <c r="E31" t="s">
        <v>2691</v>
      </c>
      <c r="F31">
        <v>1</v>
      </c>
      <c r="G31" t="s">
        <v>2633</v>
      </c>
      <c r="H31" t="s">
        <v>2577</v>
      </c>
      <c r="I31" t="s">
        <v>2511</v>
      </c>
      <c r="J31" t="s">
        <v>2692</v>
      </c>
      <c r="K31" t="s">
        <v>2635</v>
      </c>
      <c r="L31" t="s">
        <v>30320</v>
      </c>
      <c r="M31" t="s">
        <v>2693</v>
      </c>
      <c r="N31">
        <v>0</v>
      </c>
      <c r="O31">
        <v>0</v>
      </c>
      <c r="P31">
        <v>0</v>
      </c>
      <c r="Q31">
        <v>10140</v>
      </c>
      <c r="R31">
        <v>0</v>
      </c>
      <c r="S31">
        <v>0</v>
      </c>
      <c r="T31">
        <v>0</v>
      </c>
      <c r="U31">
        <v>0</v>
      </c>
      <c r="V31">
        <v>0</v>
      </c>
      <c r="W31">
        <v>0</v>
      </c>
      <c r="X31">
        <v>0</v>
      </c>
      <c r="Y31">
        <v>0</v>
      </c>
      <c r="Z31">
        <v>0</v>
      </c>
      <c r="AA31">
        <v>0</v>
      </c>
      <c r="AB31">
        <v>0</v>
      </c>
      <c r="AC31">
        <v>0</v>
      </c>
      <c r="AD31">
        <v>0</v>
      </c>
      <c r="AE31">
        <v>0</v>
      </c>
      <c r="AF31">
        <v>0</v>
      </c>
      <c r="AG31" t="s">
        <v>2694</v>
      </c>
      <c r="AH31" s="21" t="str">
        <f t="shared" si="0"/>
        <v>YR21</v>
      </c>
      <c r="AI31" s="21">
        <v>58.500000000000014</v>
      </c>
      <c r="AJ31" s="21">
        <f t="shared" si="1"/>
        <v>100</v>
      </c>
      <c r="AK31" s="21" t="s">
        <v>2060</v>
      </c>
      <c r="AL31" t="s">
        <v>2581</v>
      </c>
      <c r="AM31" t="s">
        <v>53</v>
      </c>
      <c r="AN31" t="s">
        <v>2029</v>
      </c>
    </row>
    <row r="32" spans="1:40" ht="15" hidden="1" thickTop="1" x14ac:dyDescent="0.35">
      <c r="A32" t="s">
        <v>2695</v>
      </c>
      <c r="B32" t="s">
        <v>2696</v>
      </c>
      <c r="C32" t="s">
        <v>2697</v>
      </c>
      <c r="D32" t="s">
        <v>2698</v>
      </c>
      <c r="E32" t="s">
        <v>2575</v>
      </c>
      <c r="F32">
        <v>1</v>
      </c>
      <c r="G32" t="s">
        <v>2576</v>
      </c>
      <c r="H32" t="s">
        <v>2577</v>
      </c>
      <c r="I32" t="s">
        <v>2511</v>
      </c>
      <c r="J32" t="s">
        <v>2699</v>
      </c>
      <c r="K32" t="s">
        <v>2579</v>
      </c>
      <c r="L32" t="s">
        <v>2058</v>
      </c>
      <c r="M32" t="s">
        <v>2170</v>
      </c>
      <c r="N32">
        <v>0</v>
      </c>
      <c r="O32">
        <v>0</v>
      </c>
      <c r="P32">
        <v>0</v>
      </c>
      <c r="Q32">
        <v>15300</v>
      </c>
      <c r="R32">
        <v>0</v>
      </c>
      <c r="S32">
        <v>0</v>
      </c>
      <c r="T32">
        <v>0</v>
      </c>
      <c r="U32">
        <v>0</v>
      </c>
      <c r="V32">
        <v>0</v>
      </c>
      <c r="W32">
        <v>0</v>
      </c>
      <c r="X32">
        <v>0</v>
      </c>
      <c r="Y32">
        <v>0</v>
      </c>
      <c r="Z32">
        <v>0</v>
      </c>
      <c r="AA32">
        <v>0</v>
      </c>
      <c r="AB32">
        <v>0</v>
      </c>
      <c r="AC32">
        <v>0</v>
      </c>
      <c r="AD32">
        <v>0</v>
      </c>
      <c r="AE32">
        <v>0</v>
      </c>
      <c r="AF32">
        <v>0</v>
      </c>
      <c r="AG32" t="s">
        <v>2700</v>
      </c>
      <c r="AH32" s="21" t="str">
        <f t="shared" si="0"/>
        <v>YO27</v>
      </c>
      <c r="AI32" s="21">
        <v>67.5</v>
      </c>
      <c r="AJ32" s="21">
        <f t="shared" si="1"/>
        <v>100</v>
      </c>
      <c r="AK32" s="21" t="s">
        <v>2060</v>
      </c>
      <c r="AL32" t="s">
        <v>2581</v>
      </c>
      <c r="AM32" t="s">
        <v>53</v>
      </c>
      <c r="AN32" t="s">
        <v>2029</v>
      </c>
    </row>
    <row r="33" spans="1:40" ht="15" hidden="1" thickTop="1" x14ac:dyDescent="0.35">
      <c r="A33" t="s">
        <v>2701</v>
      </c>
      <c r="B33" t="s">
        <v>2702</v>
      </c>
      <c r="C33" t="s">
        <v>2703</v>
      </c>
      <c r="D33" t="s">
        <v>2704</v>
      </c>
      <c r="E33" t="s">
        <v>2705</v>
      </c>
      <c r="F33">
        <v>1</v>
      </c>
      <c r="G33" t="s">
        <v>2593</v>
      </c>
      <c r="H33" t="s">
        <v>2056</v>
      </c>
      <c r="I33" t="s">
        <v>2511</v>
      </c>
      <c r="J33" t="s">
        <v>2594</v>
      </c>
      <c r="K33" t="s">
        <v>65</v>
      </c>
      <c r="L33" t="s">
        <v>2058</v>
      </c>
      <c r="M33" t="s">
        <v>2059</v>
      </c>
      <c r="N33">
        <v>1</v>
      </c>
      <c r="O33">
        <v>33</v>
      </c>
      <c r="P33">
        <v>0.13</v>
      </c>
      <c r="Q33">
        <v>24480</v>
      </c>
      <c r="R33">
        <v>1</v>
      </c>
      <c r="S33">
        <v>33</v>
      </c>
      <c r="T33">
        <v>0.13</v>
      </c>
      <c r="U33">
        <v>0</v>
      </c>
      <c r="V33">
        <v>0</v>
      </c>
      <c r="W33">
        <v>0</v>
      </c>
      <c r="X33">
        <v>0</v>
      </c>
      <c r="Y33">
        <v>0</v>
      </c>
      <c r="Z33">
        <v>0</v>
      </c>
      <c r="AA33">
        <v>0</v>
      </c>
      <c r="AB33">
        <v>0</v>
      </c>
      <c r="AC33">
        <v>0</v>
      </c>
      <c r="AD33">
        <v>0</v>
      </c>
      <c r="AE33">
        <v>0</v>
      </c>
      <c r="AF33">
        <v>0</v>
      </c>
      <c r="AG33" t="s">
        <v>2706</v>
      </c>
      <c r="AH33" s="21" t="str">
        <f t="shared" si="0"/>
        <v>YO27</v>
      </c>
      <c r="AI33" s="21">
        <v>107.92500000000001</v>
      </c>
      <c r="AJ33" s="21">
        <f t="shared" si="1"/>
        <v>99.865196078431367</v>
      </c>
      <c r="AK33" s="21" t="s">
        <v>2060</v>
      </c>
      <c r="AL33" t="s">
        <v>2527</v>
      </c>
      <c r="AM33" t="s">
        <v>53</v>
      </c>
      <c r="AN33" t="s">
        <v>2029</v>
      </c>
    </row>
    <row r="34" spans="1:40" ht="15" hidden="1" thickTop="1" x14ac:dyDescent="0.35">
      <c r="A34" t="s">
        <v>2707</v>
      </c>
      <c r="B34" t="s">
        <v>2708</v>
      </c>
      <c r="C34" t="s">
        <v>2709</v>
      </c>
      <c r="D34" t="s">
        <v>2710</v>
      </c>
      <c r="E34" t="s">
        <v>2545</v>
      </c>
      <c r="F34">
        <v>1</v>
      </c>
      <c r="G34" t="s">
        <v>2546</v>
      </c>
      <c r="H34" t="s">
        <v>2510</v>
      </c>
      <c r="I34" t="s">
        <v>2511</v>
      </c>
      <c r="J34" t="s">
        <v>2547</v>
      </c>
      <c r="K34" t="s">
        <v>2548</v>
      </c>
      <c r="L34" t="s">
        <v>2058</v>
      </c>
      <c r="M34" t="s">
        <v>2711</v>
      </c>
      <c r="N34">
        <v>0</v>
      </c>
      <c r="O34">
        <v>0</v>
      </c>
      <c r="P34">
        <v>0</v>
      </c>
      <c r="Q34">
        <v>11220</v>
      </c>
      <c r="R34">
        <v>0</v>
      </c>
      <c r="S34">
        <v>0</v>
      </c>
      <c r="T34">
        <v>0</v>
      </c>
      <c r="U34">
        <v>0</v>
      </c>
      <c r="V34">
        <v>0</v>
      </c>
      <c r="W34">
        <v>0</v>
      </c>
      <c r="X34">
        <v>0</v>
      </c>
      <c r="Y34">
        <v>0</v>
      </c>
      <c r="Z34">
        <v>0</v>
      </c>
      <c r="AA34">
        <v>0</v>
      </c>
      <c r="AB34">
        <v>0</v>
      </c>
      <c r="AC34">
        <v>0</v>
      </c>
      <c r="AD34">
        <v>0</v>
      </c>
      <c r="AE34">
        <v>0</v>
      </c>
      <c r="AF34">
        <v>0</v>
      </c>
      <c r="AG34" t="s">
        <v>2712</v>
      </c>
      <c r="AH34" s="21" t="str">
        <f t="shared" si="0"/>
        <v>YO27</v>
      </c>
      <c r="AI34" s="21">
        <v>49.500000000000007</v>
      </c>
      <c r="AJ34" s="21">
        <f t="shared" si="1"/>
        <v>100</v>
      </c>
      <c r="AK34" s="21" t="s">
        <v>2060</v>
      </c>
      <c r="AL34" t="s">
        <v>2551</v>
      </c>
      <c r="AM34" t="s">
        <v>53</v>
      </c>
      <c r="AN34" t="s">
        <v>2029</v>
      </c>
    </row>
    <row r="35" spans="1:40" ht="15" hidden="1" thickTop="1" x14ac:dyDescent="0.35">
      <c r="A35" t="s">
        <v>2713</v>
      </c>
      <c r="B35" t="s">
        <v>2714</v>
      </c>
      <c r="C35" t="s">
        <v>66</v>
      </c>
      <c r="D35" t="s">
        <v>2715</v>
      </c>
      <c r="E35" t="s">
        <v>560</v>
      </c>
      <c r="F35">
        <v>1</v>
      </c>
      <c r="G35" t="s">
        <v>2055</v>
      </c>
      <c r="H35" t="s">
        <v>2056</v>
      </c>
      <c r="I35" t="s">
        <v>2511</v>
      </c>
      <c r="J35" t="s">
        <v>67</v>
      </c>
      <c r="K35" t="s">
        <v>68</v>
      </c>
      <c r="L35" t="s">
        <v>2058</v>
      </c>
      <c r="M35" t="s">
        <v>2170</v>
      </c>
      <c r="N35">
        <v>0</v>
      </c>
      <c r="O35">
        <v>0</v>
      </c>
      <c r="P35">
        <v>0</v>
      </c>
      <c r="Q35">
        <v>15300</v>
      </c>
      <c r="R35">
        <v>0</v>
      </c>
      <c r="S35">
        <v>0</v>
      </c>
      <c r="T35">
        <v>0</v>
      </c>
      <c r="U35">
        <v>0</v>
      </c>
      <c r="V35">
        <v>0</v>
      </c>
      <c r="W35">
        <v>0</v>
      </c>
      <c r="X35">
        <v>0</v>
      </c>
      <c r="Y35">
        <v>0</v>
      </c>
      <c r="Z35">
        <v>0</v>
      </c>
      <c r="AA35">
        <v>0</v>
      </c>
      <c r="AB35">
        <v>0</v>
      </c>
      <c r="AC35">
        <v>0</v>
      </c>
      <c r="AD35">
        <v>0</v>
      </c>
      <c r="AE35">
        <v>0</v>
      </c>
      <c r="AF35">
        <v>0</v>
      </c>
      <c r="AG35" t="s">
        <v>69</v>
      </c>
      <c r="AH35" s="21" t="str">
        <f t="shared" si="0"/>
        <v>YO27</v>
      </c>
      <c r="AI35" s="21">
        <v>67.5</v>
      </c>
      <c r="AJ35" s="21">
        <f t="shared" si="1"/>
        <v>100</v>
      </c>
      <c r="AK35" s="21" t="s">
        <v>2060</v>
      </c>
      <c r="AL35" t="s">
        <v>70</v>
      </c>
      <c r="AM35" t="s">
        <v>53</v>
      </c>
      <c r="AN35" t="s">
        <v>2031</v>
      </c>
    </row>
    <row r="36" spans="1:40" ht="15" hidden="1" thickTop="1" x14ac:dyDescent="0.35">
      <c r="A36" t="s">
        <v>2716</v>
      </c>
      <c r="B36" t="s">
        <v>2717</v>
      </c>
      <c r="C36" t="s">
        <v>71</v>
      </c>
      <c r="D36" t="s">
        <v>2718</v>
      </c>
      <c r="E36" t="s">
        <v>72</v>
      </c>
      <c r="F36">
        <v>2</v>
      </c>
      <c r="G36" t="s">
        <v>2055</v>
      </c>
      <c r="H36" t="s">
        <v>2056</v>
      </c>
      <c r="I36" t="s">
        <v>2511</v>
      </c>
      <c r="J36" t="s">
        <v>73</v>
      </c>
      <c r="K36" t="s">
        <v>68</v>
      </c>
      <c r="L36" t="s">
        <v>2058</v>
      </c>
      <c r="M36" t="s">
        <v>2719</v>
      </c>
      <c r="N36">
        <v>2</v>
      </c>
      <c r="O36">
        <v>152</v>
      </c>
      <c r="P36">
        <v>1.06</v>
      </c>
      <c r="Q36">
        <v>14280</v>
      </c>
      <c r="R36">
        <v>1</v>
      </c>
      <c r="S36">
        <v>61</v>
      </c>
      <c r="T36">
        <v>0.43</v>
      </c>
      <c r="U36">
        <v>0</v>
      </c>
      <c r="V36">
        <v>0</v>
      </c>
      <c r="W36">
        <v>0</v>
      </c>
      <c r="X36">
        <v>1</v>
      </c>
      <c r="Y36">
        <v>91</v>
      </c>
      <c r="Z36">
        <v>0.64</v>
      </c>
      <c r="AA36">
        <v>0</v>
      </c>
      <c r="AB36">
        <v>0</v>
      </c>
      <c r="AC36">
        <v>0</v>
      </c>
      <c r="AD36">
        <v>0</v>
      </c>
      <c r="AE36">
        <v>0</v>
      </c>
      <c r="AF36">
        <v>0</v>
      </c>
      <c r="AG36" t="s">
        <v>74</v>
      </c>
      <c r="AH36" s="21" t="str">
        <f t="shared" si="0"/>
        <v>YO27</v>
      </c>
      <c r="AI36" s="21">
        <v>63</v>
      </c>
      <c r="AJ36" s="21">
        <f t="shared" si="1"/>
        <v>98.935574229691881</v>
      </c>
      <c r="AK36" s="21" t="s">
        <v>2063</v>
      </c>
      <c r="AL36" t="s">
        <v>75</v>
      </c>
      <c r="AM36" t="s">
        <v>53</v>
      </c>
      <c r="AN36" t="s">
        <v>2029</v>
      </c>
    </row>
    <row r="37" spans="1:40" ht="15" hidden="1" thickTop="1" x14ac:dyDescent="0.35">
      <c r="A37" t="s">
        <v>2720</v>
      </c>
      <c r="B37" t="s">
        <v>2721</v>
      </c>
      <c r="C37" t="s">
        <v>2722</v>
      </c>
      <c r="D37" t="s">
        <v>2723</v>
      </c>
      <c r="E37" t="s">
        <v>2724</v>
      </c>
      <c r="F37">
        <v>1</v>
      </c>
      <c r="G37" t="s">
        <v>2682</v>
      </c>
      <c r="H37" t="s">
        <v>2620</v>
      </c>
      <c r="I37" t="s">
        <v>2511</v>
      </c>
      <c r="J37" t="s">
        <v>2725</v>
      </c>
      <c r="K37" t="s">
        <v>2684</v>
      </c>
      <c r="L37" t="s">
        <v>2058</v>
      </c>
      <c r="M37" t="s">
        <v>2726</v>
      </c>
      <c r="N37">
        <v>1</v>
      </c>
      <c r="O37">
        <v>11</v>
      </c>
      <c r="P37">
        <v>0.06</v>
      </c>
      <c r="Q37">
        <v>17340</v>
      </c>
      <c r="R37">
        <v>1</v>
      </c>
      <c r="S37">
        <v>11</v>
      </c>
      <c r="T37">
        <v>0.06</v>
      </c>
      <c r="U37">
        <v>0</v>
      </c>
      <c r="V37">
        <v>0</v>
      </c>
      <c r="W37">
        <v>0</v>
      </c>
      <c r="X37">
        <v>0</v>
      </c>
      <c r="Y37">
        <v>0</v>
      </c>
      <c r="Z37">
        <v>0</v>
      </c>
      <c r="AA37">
        <v>0</v>
      </c>
      <c r="AB37">
        <v>0</v>
      </c>
      <c r="AC37">
        <v>0</v>
      </c>
      <c r="AD37">
        <v>0</v>
      </c>
      <c r="AE37">
        <v>0</v>
      </c>
      <c r="AF37">
        <v>0</v>
      </c>
      <c r="AG37" t="s">
        <v>2727</v>
      </c>
      <c r="AH37" s="21" t="str">
        <f t="shared" si="0"/>
        <v>YO27</v>
      </c>
      <c r="AI37" s="21">
        <v>76.424999999999997</v>
      </c>
      <c r="AJ37" s="21">
        <f t="shared" si="1"/>
        <v>99.936562860438286</v>
      </c>
      <c r="AK37" s="21" t="s">
        <v>2060</v>
      </c>
      <c r="AL37" t="s">
        <v>2725</v>
      </c>
      <c r="AM37" t="s">
        <v>53</v>
      </c>
      <c r="AN37" t="s">
        <v>2031</v>
      </c>
    </row>
    <row r="38" spans="1:40" ht="15" hidden="1" thickTop="1" x14ac:dyDescent="0.35">
      <c r="A38" t="s">
        <v>2728</v>
      </c>
      <c r="B38" t="s">
        <v>2729</v>
      </c>
      <c r="C38" t="s">
        <v>2730</v>
      </c>
      <c r="D38" t="s">
        <v>2731</v>
      </c>
      <c r="E38" t="s">
        <v>2575</v>
      </c>
      <c r="F38">
        <v>1</v>
      </c>
      <c r="G38" t="s">
        <v>2600</v>
      </c>
      <c r="H38" t="s">
        <v>2577</v>
      </c>
      <c r="I38" t="s">
        <v>2511</v>
      </c>
      <c r="J38" t="s">
        <v>2699</v>
      </c>
      <c r="K38" t="s">
        <v>2579</v>
      </c>
      <c r="L38" t="s">
        <v>2058</v>
      </c>
      <c r="M38" t="s">
        <v>2310</v>
      </c>
      <c r="N38">
        <v>3</v>
      </c>
      <c r="O38">
        <v>98</v>
      </c>
      <c r="P38">
        <v>0.6</v>
      </c>
      <c r="Q38">
        <v>16320</v>
      </c>
      <c r="R38">
        <v>3</v>
      </c>
      <c r="S38">
        <v>98</v>
      </c>
      <c r="T38">
        <v>0.6</v>
      </c>
      <c r="U38">
        <v>0</v>
      </c>
      <c r="V38">
        <v>0</v>
      </c>
      <c r="W38">
        <v>0</v>
      </c>
      <c r="X38">
        <v>0</v>
      </c>
      <c r="Y38">
        <v>0</v>
      </c>
      <c r="Z38">
        <v>0</v>
      </c>
      <c r="AA38">
        <v>0</v>
      </c>
      <c r="AB38">
        <v>0</v>
      </c>
      <c r="AC38">
        <v>0</v>
      </c>
      <c r="AD38">
        <v>0</v>
      </c>
      <c r="AE38">
        <v>0</v>
      </c>
      <c r="AF38">
        <v>0</v>
      </c>
      <c r="AG38" t="s">
        <v>2732</v>
      </c>
      <c r="AH38" s="21" t="str">
        <f t="shared" si="0"/>
        <v>YO27</v>
      </c>
      <c r="AI38" s="21">
        <v>72</v>
      </c>
      <c r="AJ38" s="21">
        <f t="shared" si="1"/>
        <v>99.399509803921575</v>
      </c>
      <c r="AK38" s="21" t="s">
        <v>2063</v>
      </c>
      <c r="AL38" t="s">
        <v>2581</v>
      </c>
      <c r="AM38" t="s">
        <v>53</v>
      </c>
      <c r="AN38" t="s">
        <v>2031</v>
      </c>
    </row>
    <row r="39" spans="1:40" ht="15" hidden="1" thickTop="1" x14ac:dyDescent="0.35">
      <c r="A39" t="s">
        <v>2733</v>
      </c>
      <c r="B39" t="s">
        <v>2738</v>
      </c>
      <c r="C39" t="s">
        <v>2739</v>
      </c>
      <c r="D39" t="s">
        <v>2740</v>
      </c>
      <c r="E39" t="s">
        <v>2575</v>
      </c>
      <c r="F39">
        <v>1</v>
      </c>
      <c r="G39" t="s">
        <v>2576</v>
      </c>
      <c r="H39" t="s">
        <v>2577</v>
      </c>
      <c r="I39" t="s">
        <v>2511</v>
      </c>
      <c r="J39" t="s">
        <v>2741</v>
      </c>
      <c r="K39" t="s">
        <v>2742</v>
      </c>
      <c r="L39" t="s">
        <v>2058</v>
      </c>
      <c r="M39" t="s">
        <v>2170</v>
      </c>
      <c r="N39">
        <v>3</v>
      </c>
      <c r="O39">
        <v>43</v>
      </c>
      <c r="P39">
        <v>0.28000000000000003</v>
      </c>
      <c r="Q39">
        <v>15300</v>
      </c>
      <c r="R39">
        <v>0</v>
      </c>
      <c r="S39">
        <v>0</v>
      </c>
      <c r="T39">
        <v>0</v>
      </c>
      <c r="U39">
        <v>0</v>
      </c>
      <c r="V39">
        <v>0</v>
      </c>
      <c r="W39">
        <v>0</v>
      </c>
      <c r="X39">
        <v>1</v>
      </c>
      <c r="Y39">
        <v>16</v>
      </c>
      <c r="Z39">
        <v>0.1</v>
      </c>
      <c r="AA39">
        <v>2</v>
      </c>
      <c r="AB39">
        <v>27</v>
      </c>
      <c r="AC39">
        <v>0.18</v>
      </c>
      <c r="AD39">
        <v>0</v>
      </c>
      <c r="AE39">
        <v>0</v>
      </c>
      <c r="AF39">
        <v>0</v>
      </c>
      <c r="AG39" t="s">
        <v>2743</v>
      </c>
      <c r="AH39" s="21" t="str">
        <f t="shared" si="0"/>
        <v>YR21</v>
      </c>
      <c r="AI39" s="21">
        <v>67.5</v>
      </c>
      <c r="AJ39" s="21">
        <f t="shared" si="1"/>
        <v>99.718954248366018</v>
      </c>
      <c r="AK39" s="21" t="s">
        <v>2063</v>
      </c>
      <c r="AL39" t="s">
        <v>2613</v>
      </c>
      <c r="AM39" t="s">
        <v>53</v>
      </c>
      <c r="AN39" t="s">
        <v>2031</v>
      </c>
    </row>
    <row r="40" spans="1:40" ht="15" hidden="1" thickTop="1" x14ac:dyDescent="0.35">
      <c r="A40" t="s">
        <v>2737</v>
      </c>
      <c r="B40" t="s">
        <v>2745</v>
      </c>
      <c r="C40" t="s">
        <v>2746</v>
      </c>
      <c r="D40" t="s">
        <v>2747</v>
      </c>
      <c r="E40" t="s">
        <v>2575</v>
      </c>
      <c r="F40">
        <v>1</v>
      </c>
      <c r="G40" t="s">
        <v>2609</v>
      </c>
      <c r="H40" t="s">
        <v>2577</v>
      </c>
      <c r="I40" t="s">
        <v>2511</v>
      </c>
      <c r="J40" t="s">
        <v>2675</v>
      </c>
      <c r="K40" t="s">
        <v>2611</v>
      </c>
      <c r="L40" t="s">
        <v>2058</v>
      </c>
      <c r="M40" t="s">
        <v>2170</v>
      </c>
      <c r="N40">
        <v>0</v>
      </c>
      <c r="O40">
        <v>0</v>
      </c>
      <c r="P40">
        <v>0</v>
      </c>
      <c r="Q40">
        <v>15300</v>
      </c>
      <c r="R40">
        <v>0</v>
      </c>
      <c r="S40">
        <v>0</v>
      </c>
      <c r="T40">
        <v>0</v>
      </c>
      <c r="U40">
        <v>0</v>
      </c>
      <c r="V40">
        <v>0</v>
      </c>
      <c r="W40">
        <v>0</v>
      </c>
      <c r="X40">
        <v>0</v>
      </c>
      <c r="Y40">
        <v>0</v>
      </c>
      <c r="Z40">
        <v>0</v>
      </c>
      <c r="AA40">
        <v>0</v>
      </c>
      <c r="AB40">
        <v>0</v>
      </c>
      <c r="AC40">
        <v>0</v>
      </c>
      <c r="AD40">
        <v>0</v>
      </c>
      <c r="AE40">
        <v>0</v>
      </c>
      <c r="AF40">
        <v>0</v>
      </c>
      <c r="AG40" t="s">
        <v>2748</v>
      </c>
      <c r="AH40" s="21" t="str">
        <f t="shared" si="0"/>
        <v>YH98</v>
      </c>
      <c r="AI40" s="21">
        <v>67.5</v>
      </c>
      <c r="AJ40" s="21">
        <f t="shared" si="1"/>
        <v>100</v>
      </c>
      <c r="AK40" s="21" t="s">
        <v>2060</v>
      </c>
      <c r="AL40" t="s">
        <v>2581</v>
      </c>
      <c r="AM40" t="s">
        <v>53</v>
      </c>
      <c r="AN40" t="s">
        <v>2031</v>
      </c>
    </row>
    <row r="41" spans="1:40" ht="15" hidden="1" thickTop="1" x14ac:dyDescent="0.35">
      <c r="A41" t="s">
        <v>2744</v>
      </c>
      <c r="B41" t="s">
        <v>2750</v>
      </c>
      <c r="C41" t="s">
        <v>2751</v>
      </c>
      <c r="D41" t="s">
        <v>2752</v>
      </c>
      <c r="E41" t="s">
        <v>2646</v>
      </c>
      <c r="F41">
        <v>1</v>
      </c>
      <c r="G41" t="s">
        <v>2600</v>
      </c>
      <c r="H41" t="s">
        <v>2577</v>
      </c>
      <c r="I41" t="s">
        <v>2511</v>
      </c>
      <c r="J41" t="s">
        <v>2647</v>
      </c>
      <c r="K41" t="s">
        <v>2602</v>
      </c>
      <c r="L41" t="s">
        <v>2058</v>
      </c>
      <c r="M41" t="s">
        <v>2059</v>
      </c>
      <c r="N41">
        <v>0</v>
      </c>
      <c r="O41">
        <v>0</v>
      </c>
      <c r="P41">
        <v>0</v>
      </c>
      <c r="Q41">
        <v>24480</v>
      </c>
      <c r="R41">
        <v>0</v>
      </c>
      <c r="S41">
        <v>0</v>
      </c>
      <c r="T41">
        <v>0</v>
      </c>
      <c r="U41">
        <v>0</v>
      </c>
      <c r="V41">
        <v>0</v>
      </c>
      <c r="W41">
        <v>0</v>
      </c>
      <c r="X41">
        <v>0</v>
      </c>
      <c r="Y41">
        <v>0</v>
      </c>
      <c r="Z41">
        <v>0</v>
      </c>
      <c r="AA41">
        <v>0</v>
      </c>
      <c r="AB41">
        <v>0</v>
      </c>
      <c r="AC41">
        <v>0</v>
      </c>
      <c r="AD41">
        <v>0</v>
      </c>
      <c r="AE41">
        <v>0</v>
      </c>
      <c r="AF41">
        <v>0</v>
      </c>
      <c r="AG41" t="s">
        <v>2753</v>
      </c>
      <c r="AH41" s="21" t="str">
        <f t="shared" si="0"/>
        <v>YR21</v>
      </c>
      <c r="AI41" s="21">
        <v>107.92500000000001</v>
      </c>
      <c r="AJ41" s="21">
        <f t="shared" si="1"/>
        <v>100</v>
      </c>
      <c r="AK41" s="21" t="s">
        <v>2060</v>
      </c>
      <c r="AL41" t="s">
        <v>2551</v>
      </c>
      <c r="AM41" t="s">
        <v>53</v>
      </c>
      <c r="AN41" t="s">
        <v>2029</v>
      </c>
    </row>
    <row r="42" spans="1:40" ht="15" hidden="1" thickTop="1" x14ac:dyDescent="0.35">
      <c r="A42" t="s">
        <v>2749</v>
      </c>
      <c r="B42" t="s">
        <v>2755</v>
      </c>
      <c r="C42" t="s">
        <v>2756</v>
      </c>
      <c r="D42" t="s">
        <v>2757</v>
      </c>
      <c r="E42" t="s">
        <v>2758</v>
      </c>
      <c r="F42">
        <v>1</v>
      </c>
      <c r="G42" t="s">
        <v>2619</v>
      </c>
      <c r="H42" t="s">
        <v>2620</v>
      </c>
      <c r="I42" t="s">
        <v>2511</v>
      </c>
      <c r="J42" t="s">
        <v>2621</v>
      </c>
      <c r="K42" t="s">
        <v>2622</v>
      </c>
      <c r="L42" t="s">
        <v>2058</v>
      </c>
      <c r="M42" t="s">
        <v>2059</v>
      </c>
      <c r="N42">
        <v>1</v>
      </c>
      <c r="O42">
        <v>101</v>
      </c>
      <c r="P42">
        <v>0.41</v>
      </c>
      <c r="Q42">
        <v>24480</v>
      </c>
      <c r="R42">
        <v>0</v>
      </c>
      <c r="S42">
        <v>0</v>
      </c>
      <c r="T42">
        <v>0</v>
      </c>
      <c r="U42">
        <v>0</v>
      </c>
      <c r="V42">
        <v>0</v>
      </c>
      <c r="W42">
        <v>0</v>
      </c>
      <c r="X42">
        <v>1</v>
      </c>
      <c r="Y42">
        <v>101</v>
      </c>
      <c r="Z42">
        <v>0.41</v>
      </c>
      <c r="AA42">
        <v>0</v>
      </c>
      <c r="AB42">
        <v>0</v>
      </c>
      <c r="AC42">
        <v>0</v>
      </c>
      <c r="AD42">
        <v>0</v>
      </c>
      <c r="AE42">
        <v>0</v>
      </c>
      <c r="AF42">
        <v>0</v>
      </c>
      <c r="AG42" t="s">
        <v>2759</v>
      </c>
      <c r="AH42" s="21" t="str">
        <f t="shared" si="0"/>
        <v>YR21</v>
      </c>
      <c r="AI42" s="21">
        <v>107.92500000000001</v>
      </c>
      <c r="AJ42" s="21">
        <f t="shared" si="1"/>
        <v>99.587418300653596</v>
      </c>
      <c r="AK42" s="21" t="s">
        <v>2063</v>
      </c>
      <c r="AL42" t="s">
        <v>2624</v>
      </c>
      <c r="AM42" t="s">
        <v>53</v>
      </c>
      <c r="AN42" t="s">
        <v>2031</v>
      </c>
    </row>
    <row r="43" spans="1:40" ht="15" hidden="1" thickTop="1" x14ac:dyDescent="0.35">
      <c r="A43" t="s">
        <v>2754</v>
      </c>
      <c r="B43" t="s">
        <v>2761</v>
      </c>
      <c r="C43" t="s">
        <v>2762</v>
      </c>
      <c r="D43" t="s">
        <v>2763</v>
      </c>
      <c r="E43" t="s">
        <v>2608</v>
      </c>
      <c r="F43">
        <v>1</v>
      </c>
      <c r="G43" t="s">
        <v>2609</v>
      </c>
      <c r="H43" t="s">
        <v>2577</v>
      </c>
      <c r="I43" t="s">
        <v>2511</v>
      </c>
      <c r="J43" t="s">
        <v>2764</v>
      </c>
      <c r="K43" t="s">
        <v>2765</v>
      </c>
      <c r="L43" t="s">
        <v>2058</v>
      </c>
      <c r="M43" t="s">
        <v>2170</v>
      </c>
      <c r="N43">
        <v>0</v>
      </c>
      <c r="O43">
        <v>0</v>
      </c>
      <c r="P43">
        <v>0</v>
      </c>
      <c r="Q43">
        <v>15300</v>
      </c>
      <c r="R43">
        <v>0</v>
      </c>
      <c r="S43">
        <v>0</v>
      </c>
      <c r="T43">
        <v>0</v>
      </c>
      <c r="U43">
        <v>0</v>
      </c>
      <c r="V43">
        <v>0</v>
      </c>
      <c r="W43">
        <v>0</v>
      </c>
      <c r="X43">
        <v>0</v>
      </c>
      <c r="Y43">
        <v>0</v>
      </c>
      <c r="Z43">
        <v>0</v>
      </c>
      <c r="AA43">
        <v>0</v>
      </c>
      <c r="AB43">
        <v>0</v>
      </c>
      <c r="AC43">
        <v>0</v>
      </c>
      <c r="AD43">
        <v>0</v>
      </c>
      <c r="AE43">
        <v>0</v>
      </c>
      <c r="AF43">
        <v>0</v>
      </c>
      <c r="AG43" t="s">
        <v>2766</v>
      </c>
      <c r="AH43" s="21" t="str">
        <f t="shared" si="0"/>
        <v>YO27</v>
      </c>
      <c r="AI43" s="21">
        <v>67.5</v>
      </c>
      <c r="AJ43" s="21">
        <f t="shared" si="1"/>
        <v>100</v>
      </c>
      <c r="AK43" s="21" t="s">
        <v>2060</v>
      </c>
      <c r="AL43" t="s">
        <v>2613</v>
      </c>
      <c r="AM43" t="s">
        <v>53</v>
      </c>
      <c r="AN43" t="s">
        <v>2031</v>
      </c>
    </row>
    <row r="44" spans="1:40" ht="15" hidden="1" thickTop="1" x14ac:dyDescent="0.35">
      <c r="A44" t="s">
        <v>2760</v>
      </c>
      <c r="B44" t="s">
        <v>2768</v>
      </c>
      <c r="C44" t="s">
        <v>2673</v>
      </c>
      <c r="D44" t="s">
        <v>2769</v>
      </c>
      <c r="E44" t="s">
        <v>2608</v>
      </c>
      <c r="F44">
        <v>1</v>
      </c>
      <c r="G44" t="s">
        <v>2609</v>
      </c>
      <c r="H44" t="s">
        <v>2577</v>
      </c>
      <c r="I44" t="s">
        <v>2511</v>
      </c>
      <c r="J44" t="s">
        <v>2675</v>
      </c>
      <c r="K44" t="s">
        <v>2611</v>
      </c>
      <c r="L44" t="s">
        <v>2058</v>
      </c>
      <c r="M44" t="s">
        <v>2170</v>
      </c>
      <c r="N44">
        <v>2</v>
      </c>
      <c r="O44">
        <v>55</v>
      </c>
      <c r="P44">
        <v>0.36</v>
      </c>
      <c r="Q44">
        <v>15300</v>
      </c>
      <c r="R44">
        <v>1</v>
      </c>
      <c r="S44">
        <v>22</v>
      </c>
      <c r="T44">
        <v>0.14000000000000001</v>
      </c>
      <c r="U44">
        <v>0</v>
      </c>
      <c r="V44">
        <v>0</v>
      </c>
      <c r="W44">
        <v>0</v>
      </c>
      <c r="X44">
        <v>1</v>
      </c>
      <c r="Y44">
        <v>33</v>
      </c>
      <c r="Z44">
        <v>0.22</v>
      </c>
      <c r="AA44">
        <v>0</v>
      </c>
      <c r="AB44">
        <v>0</v>
      </c>
      <c r="AC44">
        <v>0</v>
      </c>
      <c r="AD44">
        <v>0</v>
      </c>
      <c r="AE44">
        <v>0</v>
      </c>
      <c r="AF44">
        <v>0</v>
      </c>
      <c r="AG44" t="s">
        <v>2770</v>
      </c>
      <c r="AH44" s="21" t="str">
        <f t="shared" si="0"/>
        <v>YN23</v>
      </c>
      <c r="AI44" s="21">
        <v>67.5</v>
      </c>
      <c r="AJ44" s="21">
        <f t="shared" si="1"/>
        <v>99.640522875816998</v>
      </c>
      <c r="AK44" s="21" t="s">
        <v>2063</v>
      </c>
      <c r="AL44" t="s">
        <v>2581</v>
      </c>
      <c r="AM44" t="s">
        <v>53</v>
      </c>
      <c r="AN44" t="s">
        <v>2031</v>
      </c>
    </row>
    <row r="45" spans="1:40" ht="15" hidden="1" thickTop="1" x14ac:dyDescent="0.35">
      <c r="A45" t="s">
        <v>2767</v>
      </c>
      <c r="B45" t="s">
        <v>2772</v>
      </c>
      <c r="C45" t="s">
        <v>2773</v>
      </c>
      <c r="D45" t="s">
        <v>2774</v>
      </c>
      <c r="E45" t="s">
        <v>2608</v>
      </c>
      <c r="F45">
        <v>1</v>
      </c>
      <c r="G45" t="s">
        <v>2576</v>
      </c>
      <c r="H45" t="s">
        <v>2577</v>
      </c>
      <c r="I45" t="s">
        <v>2511</v>
      </c>
      <c r="J45" t="s">
        <v>2741</v>
      </c>
      <c r="K45" t="s">
        <v>2742</v>
      </c>
      <c r="L45" t="s">
        <v>2058</v>
      </c>
      <c r="M45" t="s">
        <v>2059</v>
      </c>
      <c r="N45">
        <v>0</v>
      </c>
      <c r="O45">
        <v>0</v>
      </c>
      <c r="P45">
        <v>0</v>
      </c>
      <c r="Q45">
        <v>24480</v>
      </c>
      <c r="R45">
        <v>0</v>
      </c>
      <c r="S45">
        <v>0</v>
      </c>
      <c r="T45">
        <v>0</v>
      </c>
      <c r="U45">
        <v>0</v>
      </c>
      <c r="V45">
        <v>0</v>
      </c>
      <c r="W45">
        <v>0</v>
      </c>
      <c r="X45">
        <v>0</v>
      </c>
      <c r="Y45">
        <v>0</v>
      </c>
      <c r="Z45">
        <v>0</v>
      </c>
      <c r="AA45">
        <v>0</v>
      </c>
      <c r="AB45">
        <v>0</v>
      </c>
      <c r="AC45">
        <v>0</v>
      </c>
      <c r="AD45">
        <v>0</v>
      </c>
      <c r="AE45">
        <v>0</v>
      </c>
      <c r="AF45">
        <v>0</v>
      </c>
      <c r="AG45" t="s">
        <v>2775</v>
      </c>
      <c r="AH45" s="21" t="str">
        <f t="shared" si="0"/>
        <v>YO27</v>
      </c>
      <c r="AI45" s="21">
        <v>107.92500000000001</v>
      </c>
      <c r="AJ45" s="21">
        <f t="shared" si="1"/>
        <v>100</v>
      </c>
      <c r="AK45" s="21" t="s">
        <v>2060</v>
      </c>
      <c r="AL45" t="s">
        <v>2613</v>
      </c>
      <c r="AM45" t="s">
        <v>53</v>
      </c>
      <c r="AN45" t="s">
        <v>2029</v>
      </c>
    </row>
    <row r="46" spans="1:40" ht="15" hidden="1" thickTop="1" x14ac:dyDescent="0.35">
      <c r="A46" t="s">
        <v>2771</v>
      </c>
      <c r="B46" t="s">
        <v>2777</v>
      </c>
      <c r="C46" t="s">
        <v>2778</v>
      </c>
      <c r="D46" t="s">
        <v>2779</v>
      </c>
      <c r="E46" t="s">
        <v>2780</v>
      </c>
      <c r="F46">
        <v>1</v>
      </c>
      <c r="G46" t="s">
        <v>2609</v>
      </c>
      <c r="H46" t="s">
        <v>2577</v>
      </c>
      <c r="I46" t="s">
        <v>2511</v>
      </c>
      <c r="J46" t="s">
        <v>2781</v>
      </c>
      <c r="K46" t="s">
        <v>2765</v>
      </c>
      <c r="L46" t="s">
        <v>2058</v>
      </c>
      <c r="M46" t="s">
        <v>2782</v>
      </c>
      <c r="N46">
        <v>1</v>
      </c>
      <c r="O46">
        <v>34</v>
      </c>
      <c r="P46">
        <v>0.25</v>
      </c>
      <c r="Q46">
        <v>13770</v>
      </c>
      <c r="R46">
        <v>0</v>
      </c>
      <c r="S46">
        <v>0</v>
      </c>
      <c r="T46">
        <v>0</v>
      </c>
      <c r="U46">
        <v>0</v>
      </c>
      <c r="V46">
        <v>0</v>
      </c>
      <c r="W46">
        <v>0</v>
      </c>
      <c r="X46">
        <v>0</v>
      </c>
      <c r="Y46">
        <v>0</v>
      </c>
      <c r="Z46">
        <v>0</v>
      </c>
      <c r="AA46">
        <v>1</v>
      </c>
      <c r="AB46">
        <v>34</v>
      </c>
      <c r="AC46">
        <v>0.25</v>
      </c>
      <c r="AD46">
        <v>0</v>
      </c>
      <c r="AE46">
        <v>0</v>
      </c>
      <c r="AF46">
        <v>0</v>
      </c>
      <c r="AG46" t="s">
        <v>2783</v>
      </c>
      <c r="AH46" s="21" t="str">
        <f t="shared" si="0"/>
        <v>YO27</v>
      </c>
      <c r="AI46" s="21">
        <v>60.75</v>
      </c>
      <c r="AJ46" s="21">
        <f t="shared" si="1"/>
        <v>99.753086419753089</v>
      </c>
      <c r="AK46" s="21" t="s">
        <v>2060</v>
      </c>
      <c r="AL46" t="s">
        <v>2613</v>
      </c>
      <c r="AM46" t="s">
        <v>53</v>
      </c>
      <c r="AN46" t="s">
        <v>2031</v>
      </c>
    </row>
    <row r="47" spans="1:40" ht="15" hidden="1" thickTop="1" x14ac:dyDescent="0.35">
      <c r="A47" t="s">
        <v>2776</v>
      </c>
      <c r="B47" t="s">
        <v>2785</v>
      </c>
      <c r="C47" t="s">
        <v>2786</v>
      </c>
      <c r="D47" t="s">
        <v>2787</v>
      </c>
      <c r="E47" t="s">
        <v>2780</v>
      </c>
      <c r="F47">
        <v>1</v>
      </c>
      <c r="G47" t="s">
        <v>2609</v>
      </c>
      <c r="H47" t="s">
        <v>2577</v>
      </c>
      <c r="I47" t="s">
        <v>2511</v>
      </c>
      <c r="J47" t="s">
        <v>2781</v>
      </c>
      <c r="K47" t="s">
        <v>2765</v>
      </c>
      <c r="L47" t="s">
        <v>2058</v>
      </c>
      <c r="M47" t="s">
        <v>2170</v>
      </c>
      <c r="N47">
        <v>0</v>
      </c>
      <c r="O47">
        <v>0</v>
      </c>
      <c r="P47">
        <v>0</v>
      </c>
      <c r="Q47">
        <v>15300</v>
      </c>
      <c r="R47">
        <v>0</v>
      </c>
      <c r="S47">
        <v>0</v>
      </c>
      <c r="T47">
        <v>0</v>
      </c>
      <c r="U47">
        <v>0</v>
      </c>
      <c r="V47">
        <v>0</v>
      </c>
      <c r="W47">
        <v>0</v>
      </c>
      <c r="X47">
        <v>0</v>
      </c>
      <c r="Y47">
        <v>0</v>
      </c>
      <c r="Z47">
        <v>0</v>
      </c>
      <c r="AA47">
        <v>0</v>
      </c>
      <c r="AB47">
        <v>0</v>
      </c>
      <c r="AC47">
        <v>0</v>
      </c>
      <c r="AD47">
        <v>0</v>
      </c>
      <c r="AE47">
        <v>0</v>
      </c>
      <c r="AF47">
        <v>0</v>
      </c>
      <c r="AG47" t="s">
        <v>2788</v>
      </c>
      <c r="AH47" s="21" t="str">
        <f t="shared" si="0"/>
        <v>YO27</v>
      </c>
      <c r="AI47" s="21">
        <v>67.5</v>
      </c>
      <c r="AJ47" s="21">
        <f t="shared" si="1"/>
        <v>100</v>
      </c>
      <c r="AK47" s="21" t="s">
        <v>2060</v>
      </c>
      <c r="AL47" t="s">
        <v>2613</v>
      </c>
      <c r="AM47" t="s">
        <v>53</v>
      </c>
      <c r="AN47" t="s">
        <v>2031</v>
      </c>
    </row>
    <row r="48" spans="1:40" ht="15" hidden="1" thickTop="1" x14ac:dyDescent="0.35">
      <c r="A48" t="s">
        <v>2784</v>
      </c>
      <c r="B48" t="s">
        <v>2790</v>
      </c>
      <c r="C48" t="s">
        <v>2791</v>
      </c>
      <c r="D48" t="s">
        <v>2792</v>
      </c>
      <c r="E48" t="s">
        <v>2793</v>
      </c>
      <c r="F48">
        <v>1</v>
      </c>
      <c r="G48" t="s">
        <v>2509</v>
      </c>
      <c r="H48" t="s">
        <v>2510</v>
      </c>
      <c r="I48" t="s">
        <v>2511</v>
      </c>
      <c r="J48" t="s">
        <v>2794</v>
      </c>
      <c r="K48" t="s">
        <v>2669</v>
      </c>
      <c r="L48" t="s">
        <v>2058</v>
      </c>
      <c r="M48" t="s">
        <v>2059</v>
      </c>
      <c r="N48">
        <v>1</v>
      </c>
      <c r="O48">
        <v>50</v>
      </c>
      <c r="P48">
        <v>0.2</v>
      </c>
      <c r="Q48">
        <v>24480</v>
      </c>
      <c r="R48">
        <v>0</v>
      </c>
      <c r="S48">
        <v>0</v>
      </c>
      <c r="T48">
        <v>0</v>
      </c>
      <c r="U48">
        <v>0</v>
      </c>
      <c r="V48">
        <v>0</v>
      </c>
      <c r="W48">
        <v>0</v>
      </c>
      <c r="X48">
        <v>1</v>
      </c>
      <c r="Y48">
        <v>50</v>
      </c>
      <c r="Z48">
        <v>0.2</v>
      </c>
      <c r="AA48">
        <v>0</v>
      </c>
      <c r="AB48">
        <v>0</v>
      </c>
      <c r="AC48">
        <v>0</v>
      </c>
      <c r="AD48">
        <v>0</v>
      </c>
      <c r="AE48">
        <v>0</v>
      </c>
      <c r="AF48">
        <v>0</v>
      </c>
      <c r="AG48" t="s">
        <v>2795</v>
      </c>
      <c r="AH48" s="21" t="str">
        <f t="shared" si="0"/>
        <v>YR20</v>
      </c>
      <c r="AI48" s="21">
        <v>107.92500000000001</v>
      </c>
      <c r="AJ48" s="21">
        <f t="shared" si="1"/>
        <v>99.795751633986924</v>
      </c>
      <c r="AK48" s="21" t="s">
        <v>2060</v>
      </c>
      <c r="AL48" t="s">
        <v>2515</v>
      </c>
      <c r="AM48" t="s">
        <v>53</v>
      </c>
      <c r="AN48" t="s">
        <v>2030</v>
      </c>
    </row>
    <row r="49" spans="1:40" ht="15" hidden="1" thickTop="1" x14ac:dyDescent="0.35">
      <c r="A49" t="s">
        <v>2789</v>
      </c>
      <c r="B49" t="s">
        <v>2797</v>
      </c>
      <c r="C49" t="s">
        <v>2798</v>
      </c>
      <c r="D49" t="s">
        <v>2799</v>
      </c>
      <c r="E49" t="s">
        <v>2608</v>
      </c>
      <c r="F49">
        <v>1</v>
      </c>
      <c r="G49" t="s">
        <v>2609</v>
      </c>
      <c r="H49" t="s">
        <v>2577</v>
      </c>
      <c r="I49" t="s">
        <v>2511</v>
      </c>
      <c r="J49" t="s">
        <v>2610</v>
      </c>
      <c r="K49" t="s">
        <v>2611</v>
      </c>
      <c r="L49" t="s">
        <v>2058</v>
      </c>
      <c r="M49" t="s">
        <v>2059</v>
      </c>
      <c r="N49">
        <v>2</v>
      </c>
      <c r="O49">
        <v>80</v>
      </c>
      <c r="P49">
        <v>0.33</v>
      </c>
      <c r="Q49">
        <v>24480</v>
      </c>
      <c r="R49">
        <v>2</v>
      </c>
      <c r="S49">
        <v>80</v>
      </c>
      <c r="T49">
        <v>0.33</v>
      </c>
      <c r="U49">
        <v>0</v>
      </c>
      <c r="V49">
        <v>0</v>
      </c>
      <c r="W49">
        <v>0</v>
      </c>
      <c r="X49">
        <v>0</v>
      </c>
      <c r="Y49">
        <v>0</v>
      </c>
      <c r="Z49">
        <v>0</v>
      </c>
      <c r="AA49">
        <v>0</v>
      </c>
      <c r="AB49">
        <v>0</v>
      </c>
      <c r="AC49">
        <v>0</v>
      </c>
      <c r="AD49">
        <v>0</v>
      </c>
      <c r="AE49">
        <v>0</v>
      </c>
      <c r="AF49">
        <v>0</v>
      </c>
      <c r="AG49" t="s">
        <v>2800</v>
      </c>
      <c r="AH49" s="21" t="str">
        <f t="shared" si="0"/>
        <v>YH98</v>
      </c>
      <c r="AI49" s="21">
        <v>107.92500000000001</v>
      </c>
      <c r="AJ49" s="21">
        <f t="shared" si="1"/>
        <v>99.673202614379079</v>
      </c>
      <c r="AK49" s="21" t="s">
        <v>2063</v>
      </c>
      <c r="AL49" t="s">
        <v>2613</v>
      </c>
      <c r="AM49" t="s">
        <v>53</v>
      </c>
      <c r="AN49" t="s">
        <v>2033</v>
      </c>
    </row>
    <row r="50" spans="1:40" ht="15" hidden="1" thickTop="1" x14ac:dyDescent="0.35">
      <c r="A50" t="s">
        <v>2796</v>
      </c>
      <c r="B50" t="s">
        <v>2802</v>
      </c>
      <c r="C50" t="s">
        <v>2803</v>
      </c>
      <c r="D50" t="s">
        <v>2804</v>
      </c>
      <c r="E50" t="s">
        <v>2691</v>
      </c>
      <c r="F50">
        <v>1</v>
      </c>
      <c r="G50" t="s">
        <v>2600</v>
      </c>
      <c r="H50" t="s">
        <v>2577</v>
      </c>
      <c r="I50" t="s">
        <v>2511</v>
      </c>
      <c r="J50" t="s">
        <v>2699</v>
      </c>
      <c r="K50" t="s">
        <v>2579</v>
      </c>
      <c r="L50" t="s">
        <v>2058</v>
      </c>
      <c r="M50" t="s">
        <v>2170</v>
      </c>
      <c r="N50">
        <v>0</v>
      </c>
      <c r="O50">
        <v>0</v>
      </c>
      <c r="P50">
        <v>0</v>
      </c>
      <c r="Q50">
        <v>15300</v>
      </c>
      <c r="R50">
        <v>0</v>
      </c>
      <c r="S50">
        <v>0</v>
      </c>
      <c r="T50">
        <v>0</v>
      </c>
      <c r="U50">
        <v>0</v>
      </c>
      <c r="V50">
        <v>0</v>
      </c>
      <c r="W50">
        <v>0</v>
      </c>
      <c r="X50">
        <v>0</v>
      </c>
      <c r="Y50">
        <v>0</v>
      </c>
      <c r="Z50">
        <v>0</v>
      </c>
      <c r="AA50">
        <v>0</v>
      </c>
      <c r="AB50">
        <v>0</v>
      </c>
      <c r="AC50">
        <v>0</v>
      </c>
      <c r="AD50">
        <v>0</v>
      </c>
      <c r="AE50">
        <v>0</v>
      </c>
      <c r="AF50">
        <v>0</v>
      </c>
      <c r="AG50" t="s">
        <v>2805</v>
      </c>
      <c r="AH50" s="21" t="str">
        <f t="shared" si="0"/>
        <v>YO98</v>
      </c>
      <c r="AI50" s="21">
        <v>67.5</v>
      </c>
      <c r="AJ50" s="21">
        <f t="shared" si="1"/>
        <v>100</v>
      </c>
      <c r="AK50" s="21" t="s">
        <v>2060</v>
      </c>
      <c r="AL50" t="s">
        <v>2581</v>
      </c>
      <c r="AM50" t="s">
        <v>53</v>
      </c>
      <c r="AN50" t="s">
        <v>2030</v>
      </c>
    </row>
    <row r="51" spans="1:40" ht="15" hidden="1" thickTop="1" x14ac:dyDescent="0.35">
      <c r="A51" t="s">
        <v>2801</v>
      </c>
      <c r="B51" t="s">
        <v>2807</v>
      </c>
      <c r="C51" t="s">
        <v>2808</v>
      </c>
      <c r="D51" t="s">
        <v>2809</v>
      </c>
      <c r="E51" t="s">
        <v>2691</v>
      </c>
      <c r="F51">
        <v>1</v>
      </c>
      <c r="G51" t="s">
        <v>2633</v>
      </c>
      <c r="H51" t="s">
        <v>2577</v>
      </c>
      <c r="I51" t="s">
        <v>2511</v>
      </c>
      <c r="J51" t="s">
        <v>2692</v>
      </c>
      <c r="K51" t="s">
        <v>2635</v>
      </c>
      <c r="L51" t="s">
        <v>2058</v>
      </c>
      <c r="M51" t="s">
        <v>2170</v>
      </c>
      <c r="N51">
        <v>0</v>
      </c>
      <c r="O51">
        <v>0</v>
      </c>
      <c r="P51">
        <v>0</v>
      </c>
      <c r="Q51">
        <v>15300</v>
      </c>
      <c r="R51">
        <v>0</v>
      </c>
      <c r="S51">
        <v>0</v>
      </c>
      <c r="T51">
        <v>0</v>
      </c>
      <c r="U51">
        <v>0</v>
      </c>
      <c r="V51">
        <v>0</v>
      </c>
      <c r="W51">
        <v>0</v>
      </c>
      <c r="X51">
        <v>0</v>
      </c>
      <c r="Y51">
        <v>0</v>
      </c>
      <c r="Z51">
        <v>0</v>
      </c>
      <c r="AA51">
        <v>0</v>
      </c>
      <c r="AB51">
        <v>0</v>
      </c>
      <c r="AC51">
        <v>0</v>
      </c>
      <c r="AD51">
        <v>0</v>
      </c>
      <c r="AE51">
        <v>0</v>
      </c>
      <c r="AF51">
        <v>0</v>
      </c>
      <c r="AG51" t="s">
        <v>2810</v>
      </c>
      <c r="AH51" s="21" t="str">
        <f t="shared" si="0"/>
        <v>YO98</v>
      </c>
      <c r="AI51" s="21">
        <v>67.5</v>
      </c>
      <c r="AJ51" s="21">
        <f t="shared" si="1"/>
        <v>100</v>
      </c>
      <c r="AK51" s="21" t="s">
        <v>2060</v>
      </c>
      <c r="AL51" t="s">
        <v>2581</v>
      </c>
      <c r="AM51" t="s">
        <v>53</v>
      </c>
      <c r="AN51" t="s">
        <v>2031</v>
      </c>
    </row>
    <row r="52" spans="1:40" ht="15" hidden="1" thickTop="1" x14ac:dyDescent="0.35">
      <c r="A52" t="s">
        <v>2806</v>
      </c>
      <c r="B52" t="s">
        <v>2812</v>
      </c>
      <c r="C52" t="s">
        <v>2813</v>
      </c>
      <c r="D52" t="s">
        <v>2814</v>
      </c>
      <c r="E52" t="s">
        <v>2815</v>
      </c>
      <c r="F52">
        <v>1</v>
      </c>
      <c r="G52" t="s">
        <v>2816</v>
      </c>
      <c r="H52" t="s">
        <v>2620</v>
      </c>
      <c r="I52" t="s">
        <v>2511</v>
      </c>
      <c r="J52" t="s">
        <v>2817</v>
      </c>
      <c r="K52" t="s">
        <v>2818</v>
      </c>
      <c r="L52" t="s">
        <v>2058</v>
      </c>
      <c r="M52" t="s">
        <v>2059</v>
      </c>
      <c r="N52">
        <v>0</v>
      </c>
      <c r="O52">
        <v>0</v>
      </c>
      <c r="P52">
        <v>0</v>
      </c>
      <c r="Q52">
        <v>24480</v>
      </c>
      <c r="R52">
        <v>0</v>
      </c>
      <c r="S52">
        <v>0</v>
      </c>
      <c r="T52">
        <v>0</v>
      </c>
      <c r="U52">
        <v>0</v>
      </c>
      <c r="V52">
        <v>0</v>
      </c>
      <c r="W52">
        <v>0</v>
      </c>
      <c r="X52">
        <v>0</v>
      </c>
      <c r="Y52">
        <v>0</v>
      </c>
      <c r="Z52">
        <v>0</v>
      </c>
      <c r="AA52">
        <v>0</v>
      </c>
      <c r="AB52">
        <v>0</v>
      </c>
      <c r="AC52">
        <v>0</v>
      </c>
      <c r="AD52">
        <v>0</v>
      </c>
      <c r="AE52">
        <v>0</v>
      </c>
      <c r="AF52">
        <v>0</v>
      </c>
      <c r="AG52" t="s">
        <v>2819</v>
      </c>
      <c r="AH52" s="21" t="str">
        <f t="shared" si="0"/>
        <v>YH98</v>
      </c>
      <c r="AI52" s="21">
        <v>107.92500000000001</v>
      </c>
      <c r="AJ52" s="21">
        <f t="shared" si="1"/>
        <v>100</v>
      </c>
      <c r="AK52" s="21" t="s">
        <v>2060</v>
      </c>
      <c r="AL52" t="s">
        <v>2820</v>
      </c>
      <c r="AM52" t="s">
        <v>53</v>
      </c>
      <c r="AN52" t="s">
        <v>2029</v>
      </c>
    </row>
    <row r="53" spans="1:40" ht="15" hidden="1" thickTop="1" x14ac:dyDescent="0.35">
      <c r="A53" t="s">
        <v>2811</v>
      </c>
      <c r="B53" t="s">
        <v>2822</v>
      </c>
      <c r="C53" t="s">
        <v>2823</v>
      </c>
      <c r="D53" t="s">
        <v>2824</v>
      </c>
      <c r="E53" t="s">
        <v>2825</v>
      </c>
      <c r="F53">
        <v>1</v>
      </c>
      <c r="G53" t="s">
        <v>2816</v>
      </c>
      <c r="H53" t="s">
        <v>2620</v>
      </c>
      <c r="I53" t="s">
        <v>2511</v>
      </c>
      <c r="J53" t="s">
        <v>2826</v>
      </c>
      <c r="K53" t="s">
        <v>2827</v>
      </c>
      <c r="L53" t="s">
        <v>2058</v>
      </c>
      <c r="M53" t="s">
        <v>2170</v>
      </c>
      <c r="N53">
        <v>1</v>
      </c>
      <c r="O53">
        <v>10</v>
      </c>
      <c r="P53">
        <v>7.0000000000000007E-2</v>
      </c>
      <c r="Q53">
        <v>15300</v>
      </c>
      <c r="R53">
        <v>1</v>
      </c>
      <c r="S53">
        <v>10</v>
      </c>
      <c r="T53">
        <v>7.0000000000000007E-2</v>
      </c>
      <c r="U53">
        <v>0</v>
      </c>
      <c r="V53">
        <v>0</v>
      </c>
      <c r="W53">
        <v>0</v>
      </c>
      <c r="X53">
        <v>0</v>
      </c>
      <c r="Y53">
        <v>0</v>
      </c>
      <c r="Z53">
        <v>0</v>
      </c>
      <c r="AA53">
        <v>0</v>
      </c>
      <c r="AB53">
        <v>0</v>
      </c>
      <c r="AC53">
        <v>0</v>
      </c>
      <c r="AD53">
        <v>0</v>
      </c>
      <c r="AE53">
        <v>0</v>
      </c>
      <c r="AF53">
        <v>0</v>
      </c>
      <c r="AG53" t="s">
        <v>2828</v>
      </c>
      <c r="AH53" s="21" t="str">
        <f t="shared" si="0"/>
        <v>YR21</v>
      </c>
      <c r="AI53" s="21">
        <v>67.5</v>
      </c>
      <c r="AJ53" s="21">
        <f t="shared" si="1"/>
        <v>99.93464052287581</v>
      </c>
      <c r="AK53" s="21" t="s">
        <v>2060</v>
      </c>
      <c r="AL53" t="s">
        <v>2829</v>
      </c>
      <c r="AM53" t="s">
        <v>53</v>
      </c>
      <c r="AN53" t="s">
        <v>2031</v>
      </c>
    </row>
    <row r="54" spans="1:40" ht="15" hidden="1" thickTop="1" x14ac:dyDescent="0.35">
      <c r="A54" t="s">
        <v>2821</v>
      </c>
      <c r="B54" t="s">
        <v>2831</v>
      </c>
      <c r="C54" t="s">
        <v>2832</v>
      </c>
      <c r="D54" t="s">
        <v>2833</v>
      </c>
      <c r="E54" t="s">
        <v>2562</v>
      </c>
      <c r="F54">
        <v>1</v>
      </c>
      <c r="G54" t="s">
        <v>2546</v>
      </c>
      <c r="H54" t="s">
        <v>2510</v>
      </c>
      <c r="I54" t="s">
        <v>2511</v>
      </c>
      <c r="J54" t="s">
        <v>2547</v>
      </c>
      <c r="K54" t="s">
        <v>2548</v>
      </c>
      <c r="L54" t="s">
        <v>2058</v>
      </c>
      <c r="M54" t="s">
        <v>2170</v>
      </c>
      <c r="N54">
        <v>5</v>
      </c>
      <c r="O54">
        <v>157</v>
      </c>
      <c r="P54">
        <v>1.03</v>
      </c>
      <c r="Q54">
        <v>15300</v>
      </c>
      <c r="R54">
        <v>2</v>
      </c>
      <c r="S54">
        <v>71</v>
      </c>
      <c r="T54">
        <v>0.46</v>
      </c>
      <c r="U54">
        <v>0</v>
      </c>
      <c r="V54">
        <v>0</v>
      </c>
      <c r="W54">
        <v>0</v>
      </c>
      <c r="X54">
        <v>3</v>
      </c>
      <c r="Y54">
        <v>86</v>
      </c>
      <c r="Z54">
        <v>0.56000000000000005</v>
      </c>
      <c r="AA54">
        <v>0</v>
      </c>
      <c r="AB54">
        <v>0</v>
      </c>
      <c r="AC54">
        <v>0</v>
      </c>
      <c r="AD54">
        <v>0</v>
      </c>
      <c r="AE54">
        <v>0</v>
      </c>
      <c r="AF54">
        <v>0</v>
      </c>
      <c r="AG54" t="s">
        <v>2834</v>
      </c>
      <c r="AH54" s="21" t="str">
        <f t="shared" si="0"/>
        <v>YO27</v>
      </c>
      <c r="AI54" s="21">
        <v>67.5</v>
      </c>
      <c r="AJ54" s="21">
        <f t="shared" si="1"/>
        <v>98.973856209150327</v>
      </c>
      <c r="AK54" s="21" t="s">
        <v>2063</v>
      </c>
      <c r="AL54" t="s">
        <v>2551</v>
      </c>
      <c r="AM54" t="s">
        <v>53</v>
      </c>
      <c r="AN54" t="s">
        <v>2030</v>
      </c>
    </row>
    <row r="55" spans="1:40" ht="15" hidden="1" thickTop="1" x14ac:dyDescent="0.35">
      <c r="A55" t="s">
        <v>2830</v>
      </c>
      <c r="B55" t="s">
        <v>2836</v>
      </c>
      <c r="C55" t="s">
        <v>2837</v>
      </c>
      <c r="D55" t="s">
        <v>2838</v>
      </c>
      <c r="E55" t="s">
        <v>41</v>
      </c>
      <c r="F55">
        <v>1</v>
      </c>
      <c r="G55" t="s">
        <v>2055</v>
      </c>
      <c r="H55" t="s">
        <v>2056</v>
      </c>
      <c r="I55" t="s">
        <v>2511</v>
      </c>
      <c r="J55" t="s">
        <v>2839</v>
      </c>
      <c r="K55" t="s">
        <v>42</v>
      </c>
      <c r="L55" t="s">
        <v>2058</v>
      </c>
      <c r="M55" t="s">
        <v>2059</v>
      </c>
      <c r="N55">
        <v>0</v>
      </c>
      <c r="O55">
        <v>0</v>
      </c>
      <c r="P55">
        <v>0</v>
      </c>
      <c r="Q55">
        <v>24480</v>
      </c>
      <c r="R55">
        <v>0</v>
      </c>
      <c r="S55">
        <v>0</v>
      </c>
      <c r="T55">
        <v>0</v>
      </c>
      <c r="U55">
        <v>0</v>
      </c>
      <c r="V55">
        <v>0</v>
      </c>
      <c r="W55">
        <v>0</v>
      </c>
      <c r="X55">
        <v>0</v>
      </c>
      <c r="Y55">
        <v>0</v>
      </c>
      <c r="Z55">
        <v>0</v>
      </c>
      <c r="AA55">
        <v>0</v>
      </c>
      <c r="AB55">
        <v>0</v>
      </c>
      <c r="AC55">
        <v>0</v>
      </c>
      <c r="AD55">
        <v>0</v>
      </c>
      <c r="AE55">
        <v>0</v>
      </c>
      <c r="AF55">
        <v>0</v>
      </c>
      <c r="AG55" t="s">
        <v>2840</v>
      </c>
      <c r="AH55" s="21" t="str">
        <f t="shared" si="0"/>
        <v>YN23</v>
      </c>
      <c r="AI55" s="21">
        <v>107.92500000000001</v>
      </c>
      <c r="AJ55" s="21">
        <f t="shared" si="1"/>
        <v>100</v>
      </c>
      <c r="AK55" s="21" t="s">
        <v>2060</v>
      </c>
      <c r="AL55" t="s">
        <v>2841</v>
      </c>
      <c r="AM55" t="s">
        <v>53</v>
      </c>
      <c r="AN55" t="s">
        <v>2031</v>
      </c>
    </row>
    <row r="56" spans="1:40" ht="15" hidden="1" thickTop="1" x14ac:dyDescent="0.35">
      <c r="A56" t="s">
        <v>2835</v>
      </c>
      <c r="B56" t="s">
        <v>2843</v>
      </c>
      <c r="C56" t="s">
        <v>2844</v>
      </c>
      <c r="D56" t="s">
        <v>2845</v>
      </c>
      <c r="E56" t="s">
        <v>2825</v>
      </c>
      <c r="F56">
        <v>2</v>
      </c>
      <c r="G56" t="s">
        <v>2816</v>
      </c>
      <c r="H56" t="s">
        <v>2620</v>
      </c>
      <c r="I56" t="s">
        <v>2511</v>
      </c>
      <c r="J56" t="s">
        <v>2826</v>
      </c>
      <c r="K56" t="s">
        <v>2827</v>
      </c>
      <c r="L56" t="s">
        <v>2058</v>
      </c>
      <c r="M56" t="s">
        <v>2059</v>
      </c>
      <c r="N56">
        <v>1</v>
      </c>
      <c r="O56">
        <v>73</v>
      </c>
      <c r="P56">
        <v>0.3</v>
      </c>
      <c r="Q56">
        <v>24480</v>
      </c>
      <c r="R56">
        <v>1</v>
      </c>
      <c r="S56">
        <v>73</v>
      </c>
      <c r="T56">
        <v>0.3</v>
      </c>
      <c r="U56">
        <v>0</v>
      </c>
      <c r="V56">
        <v>0</v>
      </c>
      <c r="W56">
        <v>0</v>
      </c>
      <c r="X56">
        <v>0</v>
      </c>
      <c r="Y56">
        <v>0</v>
      </c>
      <c r="Z56">
        <v>0</v>
      </c>
      <c r="AA56">
        <v>0</v>
      </c>
      <c r="AB56">
        <v>0</v>
      </c>
      <c r="AC56">
        <v>0</v>
      </c>
      <c r="AD56">
        <v>0</v>
      </c>
      <c r="AE56">
        <v>0</v>
      </c>
      <c r="AF56">
        <v>0</v>
      </c>
      <c r="AG56" t="s">
        <v>2846</v>
      </c>
      <c r="AH56" s="21" t="str">
        <f t="shared" si="0"/>
        <v>YO27</v>
      </c>
      <c r="AI56" s="21">
        <v>107.92500000000001</v>
      </c>
      <c r="AJ56" s="21">
        <f t="shared" si="1"/>
        <v>99.701797385620921</v>
      </c>
      <c r="AK56" s="21" t="s">
        <v>2063</v>
      </c>
      <c r="AL56" t="s">
        <v>2829</v>
      </c>
      <c r="AM56" t="s">
        <v>53</v>
      </c>
      <c r="AN56" t="s">
        <v>2030</v>
      </c>
    </row>
    <row r="57" spans="1:40" ht="15" hidden="1" thickTop="1" x14ac:dyDescent="0.35">
      <c r="A57" t="s">
        <v>2842</v>
      </c>
      <c r="B57" t="s">
        <v>2848</v>
      </c>
      <c r="C57" t="s">
        <v>2849</v>
      </c>
      <c r="D57" t="s">
        <v>2850</v>
      </c>
      <c r="E57" t="s">
        <v>2851</v>
      </c>
      <c r="F57">
        <v>1</v>
      </c>
      <c r="G57" t="s">
        <v>2593</v>
      </c>
      <c r="H57" t="s">
        <v>2056</v>
      </c>
      <c r="I57" t="s">
        <v>2511</v>
      </c>
      <c r="J57" t="s">
        <v>2594</v>
      </c>
      <c r="K57" t="s">
        <v>65</v>
      </c>
      <c r="L57" t="s">
        <v>2058</v>
      </c>
      <c r="M57" t="s">
        <v>2059</v>
      </c>
      <c r="N57">
        <v>0</v>
      </c>
      <c r="O57">
        <v>0</v>
      </c>
      <c r="P57">
        <v>0</v>
      </c>
      <c r="Q57">
        <v>24480</v>
      </c>
      <c r="R57">
        <v>0</v>
      </c>
      <c r="S57">
        <v>0</v>
      </c>
      <c r="T57">
        <v>0</v>
      </c>
      <c r="U57">
        <v>0</v>
      </c>
      <c r="V57">
        <v>0</v>
      </c>
      <c r="W57">
        <v>0</v>
      </c>
      <c r="X57">
        <v>0</v>
      </c>
      <c r="Y57">
        <v>0</v>
      </c>
      <c r="Z57">
        <v>0</v>
      </c>
      <c r="AA57">
        <v>0</v>
      </c>
      <c r="AB57">
        <v>0</v>
      </c>
      <c r="AC57">
        <v>0</v>
      </c>
      <c r="AD57">
        <v>0</v>
      </c>
      <c r="AE57">
        <v>0</v>
      </c>
      <c r="AF57">
        <v>0</v>
      </c>
      <c r="AG57" t="s">
        <v>2852</v>
      </c>
      <c r="AH57" s="21" t="str">
        <f t="shared" si="0"/>
        <v>YO27</v>
      </c>
      <c r="AI57" s="21">
        <v>107.92500000000001</v>
      </c>
      <c r="AJ57" s="21">
        <f t="shared" si="1"/>
        <v>100</v>
      </c>
      <c r="AK57" s="21" t="s">
        <v>2060</v>
      </c>
      <c r="AL57" t="s">
        <v>2527</v>
      </c>
      <c r="AM57" t="s">
        <v>53</v>
      </c>
      <c r="AN57" t="s">
        <v>2031</v>
      </c>
    </row>
    <row r="58" spans="1:40" ht="15" hidden="1" thickTop="1" x14ac:dyDescent="0.35">
      <c r="A58" t="s">
        <v>2847</v>
      </c>
      <c r="B58" t="s">
        <v>2854</v>
      </c>
      <c r="C58" t="s">
        <v>2855</v>
      </c>
      <c r="D58" t="s">
        <v>2856</v>
      </c>
      <c r="E58" t="s">
        <v>2857</v>
      </c>
      <c r="F58">
        <v>1</v>
      </c>
      <c r="G58" t="s">
        <v>2576</v>
      </c>
      <c r="H58" t="s">
        <v>2577</v>
      </c>
      <c r="I58" t="s">
        <v>2511</v>
      </c>
      <c r="J58" t="s">
        <v>2858</v>
      </c>
      <c r="K58" t="s">
        <v>2742</v>
      </c>
      <c r="L58" t="s">
        <v>2058</v>
      </c>
      <c r="M58" t="s">
        <v>2059</v>
      </c>
      <c r="N58">
        <v>0</v>
      </c>
      <c r="O58">
        <v>0</v>
      </c>
      <c r="P58">
        <v>0</v>
      </c>
      <c r="Q58">
        <v>24480</v>
      </c>
      <c r="R58">
        <v>0</v>
      </c>
      <c r="S58">
        <v>0</v>
      </c>
      <c r="T58">
        <v>0</v>
      </c>
      <c r="U58">
        <v>0</v>
      </c>
      <c r="V58">
        <v>0</v>
      </c>
      <c r="W58">
        <v>0</v>
      </c>
      <c r="X58">
        <v>0</v>
      </c>
      <c r="Y58">
        <v>0</v>
      </c>
      <c r="Z58">
        <v>0</v>
      </c>
      <c r="AA58">
        <v>0</v>
      </c>
      <c r="AB58">
        <v>0</v>
      </c>
      <c r="AC58">
        <v>0</v>
      </c>
      <c r="AD58">
        <v>0</v>
      </c>
      <c r="AE58">
        <v>0</v>
      </c>
      <c r="AF58">
        <v>0</v>
      </c>
      <c r="AG58" t="s">
        <v>2859</v>
      </c>
      <c r="AH58" s="21" t="str">
        <f t="shared" si="0"/>
        <v>YO98</v>
      </c>
      <c r="AI58" s="21">
        <v>107.92500000000001</v>
      </c>
      <c r="AJ58" s="21">
        <f t="shared" si="1"/>
        <v>100</v>
      </c>
      <c r="AK58" s="21" t="s">
        <v>2060</v>
      </c>
      <c r="AL58" t="s">
        <v>2551</v>
      </c>
      <c r="AM58" t="s">
        <v>53</v>
      </c>
      <c r="AN58" t="s">
        <v>2031</v>
      </c>
    </row>
    <row r="59" spans="1:40" ht="15" hidden="1" thickTop="1" x14ac:dyDescent="0.35">
      <c r="A59" t="s">
        <v>2853</v>
      </c>
      <c r="B59" t="s">
        <v>2861</v>
      </c>
      <c r="C59" t="s">
        <v>4421</v>
      </c>
      <c r="D59" t="s">
        <v>2862</v>
      </c>
      <c r="E59" t="s">
        <v>2575</v>
      </c>
      <c r="F59">
        <v>1</v>
      </c>
      <c r="G59" t="s">
        <v>2609</v>
      </c>
      <c r="H59" t="s">
        <v>2577</v>
      </c>
      <c r="I59" t="s">
        <v>2511</v>
      </c>
      <c r="J59" t="s">
        <v>2610</v>
      </c>
      <c r="K59" t="s">
        <v>2611</v>
      </c>
      <c r="L59" t="s">
        <v>2058</v>
      </c>
      <c r="M59" t="s">
        <v>2170</v>
      </c>
      <c r="N59">
        <v>0</v>
      </c>
      <c r="O59">
        <v>0</v>
      </c>
      <c r="P59">
        <v>0</v>
      </c>
      <c r="Q59">
        <v>15300</v>
      </c>
      <c r="R59">
        <v>0</v>
      </c>
      <c r="S59">
        <v>0</v>
      </c>
      <c r="T59">
        <v>0</v>
      </c>
      <c r="U59">
        <v>0</v>
      </c>
      <c r="V59">
        <v>0</v>
      </c>
      <c r="W59">
        <v>0</v>
      </c>
      <c r="X59">
        <v>0</v>
      </c>
      <c r="Y59">
        <v>0</v>
      </c>
      <c r="Z59">
        <v>0</v>
      </c>
      <c r="AA59">
        <v>0</v>
      </c>
      <c r="AB59">
        <v>0</v>
      </c>
      <c r="AC59">
        <v>0</v>
      </c>
      <c r="AD59">
        <v>0</v>
      </c>
      <c r="AE59">
        <v>0</v>
      </c>
      <c r="AF59">
        <v>0</v>
      </c>
      <c r="AG59" t="s">
        <v>2863</v>
      </c>
      <c r="AH59" s="21" t="str">
        <f t="shared" si="0"/>
        <v>YO98</v>
      </c>
      <c r="AI59" s="21">
        <v>67.5</v>
      </c>
      <c r="AJ59" s="21">
        <f t="shared" si="1"/>
        <v>100</v>
      </c>
      <c r="AK59" s="21" t="s">
        <v>2060</v>
      </c>
      <c r="AL59" t="s">
        <v>2581</v>
      </c>
      <c r="AM59" t="s">
        <v>53</v>
      </c>
      <c r="AN59" t="s">
        <v>2032</v>
      </c>
    </row>
    <row r="60" spans="1:40" ht="15" hidden="1" thickTop="1" x14ac:dyDescent="0.35">
      <c r="A60" t="s">
        <v>2860</v>
      </c>
      <c r="B60" t="s">
        <v>2865</v>
      </c>
      <c r="C60" t="s">
        <v>2808</v>
      </c>
      <c r="D60" t="s">
        <v>2866</v>
      </c>
      <c r="E60" t="s">
        <v>2608</v>
      </c>
      <c r="F60">
        <v>1</v>
      </c>
      <c r="G60" t="s">
        <v>2633</v>
      </c>
      <c r="H60" t="s">
        <v>2577</v>
      </c>
      <c r="I60" t="s">
        <v>2511</v>
      </c>
      <c r="J60" t="s">
        <v>2692</v>
      </c>
      <c r="K60" t="s">
        <v>2635</v>
      </c>
      <c r="L60" t="s">
        <v>2058</v>
      </c>
      <c r="M60" t="s">
        <v>2170</v>
      </c>
      <c r="N60">
        <v>1</v>
      </c>
      <c r="O60">
        <v>20</v>
      </c>
      <c r="P60">
        <v>0.13</v>
      </c>
      <c r="Q60">
        <v>15300</v>
      </c>
      <c r="R60">
        <v>0</v>
      </c>
      <c r="S60">
        <v>0</v>
      </c>
      <c r="T60">
        <v>0</v>
      </c>
      <c r="U60">
        <v>0</v>
      </c>
      <c r="V60">
        <v>0</v>
      </c>
      <c r="W60">
        <v>0</v>
      </c>
      <c r="X60">
        <v>0</v>
      </c>
      <c r="Y60">
        <v>0</v>
      </c>
      <c r="Z60">
        <v>0</v>
      </c>
      <c r="AA60">
        <v>1</v>
      </c>
      <c r="AB60">
        <v>20</v>
      </c>
      <c r="AC60">
        <v>0.13</v>
      </c>
      <c r="AD60">
        <v>0</v>
      </c>
      <c r="AE60">
        <v>0</v>
      </c>
      <c r="AF60">
        <v>0</v>
      </c>
      <c r="AG60" t="s">
        <v>2867</v>
      </c>
      <c r="AH60" s="21" t="str">
        <f t="shared" si="0"/>
        <v>YO27</v>
      </c>
      <c r="AI60" s="21">
        <v>67.5</v>
      </c>
      <c r="AJ60" s="21">
        <f t="shared" si="1"/>
        <v>99.869281045751634</v>
      </c>
      <c r="AK60" s="21" t="s">
        <v>2060</v>
      </c>
      <c r="AL60" t="s">
        <v>2581</v>
      </c>
      <c r="AM60" t="s">
        <v>53</v>
      </c>
      <c r="AN60" t="s">
        <v>2030</v>
      </c>
    </row>
    <row r="61" spans="1:40" ht="15" hidden="1" thickTop="1" x14ac:dyDescent="0.35">
      <c r="A61" t="s">
        <v>2864</v>
      </c>
      <c r="B61" t="s">
        <v>2869</v>
      </c>
      <c r="C61" t="s">
        <v>2870</v>
      </c>
      <c r="D61" t="s">
        <v>2871</v>
      </c>
      <c r="E61" t="s">
        <v>2608</v>
      </c>
      <c r="F61">
        <v>1</v>
      </c>
      <c r="G61" t="s">
        <v>2633</v>
      </c>
      <c r="H61" t="s">
        <v>2577</v>
      </c>
      <c r="I61" t="s">
        <v>2511</v>
      </c>
      <c r="J61" t="s">
        <v>2692</v>
      </c>
      <c r="K61" t="s">
        <v>2635</v>
      </c>
      <c r="L61" t="s">
        <v>2058</v>
      </c>
      <c r="M61" t="s">
        <v>2170</v>
      </c>
      <c r="N61">
        <v>1</v>
      </c>
      <c r="O61">
        <v>61</v>
      </c>
      <c r="P61">
        <v>0.4</v>
      </c>
      <c r="Q61">
        <v>15300</v>
      </c>
      <c r="R61">
        <v>1</v>
      </c>
      <c r="S61">
        <v>61</v>
      </c>
      <c r="T61">
        <v>0.4</v>
      </c>
      <c r="U61">
        <v>0</v>
      </c>
      <c r="V61">
        <v>0</v>
      </c>
      <c r="W61">
        <v>0</v>
      </c>
      <c r="X61">
        <v>0</v>
      </c>
      <c r="Y61">
        <v>0</v>
      </c>
      <c r="Z61">
        <v>0</v>
      </c>
      <c r="AA61">
        <v>0</v>
      </c>
      <c r="AB61">
        <v>0</v>
      </c>
      <c r="AC61">
        <v>0</v>
      </c>
      <c r="AD61">
        <v>0</v>
      </c>
      <c r="AE61">
        <v>0</v>
      </c>
      <c r="AF61">
        <v>0</v>
      </c>
      <c r="AG61" t="s">
        <v>2872</v>
      </c>
      <c r="AH61" s="21" t="str">
        <f t="shared" si="0"/>
        <v>YO27</v>
      </c>
      <c r="AI61" s="21">
        <v>67.5</v>
      </c>
      <c r="AJ61" s="21">
        <f t="shared" si="1"/>
        <v>99.601307189542482</v>
      </c>
      <c r="AK61" s="21" t="s">
        <v>2063</v>
      </c>
      <c r="AL61" t="s">
        <v>2581</v>
      </c>
      <c r="AM61" t="s">
        <v>53</v>
      </c>
      <c r="AN61" t="s">
        <v>2031</v>
      </c>
    </row>
    <row r="62" spans="1:40" ht="15" hidden="1" thickTop="1" x14ac:dyDescent="0.35">
      <c r="A62" t="s">
        <v>2868</v>
      </c>
      <c r="B62" t="s">
        <v>2874</v>
      </c>
      <c r="C62" t="s">
        <v>2875</v>
      </c>
      <c r="D62" t="s">
        <v>2876</v>
      </c>
      <c r="E62" t="s">
        <v>2575</v>
      </c>
      <c r="F62">
        <v>1</v>
      </c>
      <c r="G62" t="s">
        <v>2576</v>
      </c>
      <c r="H62" t="s">
        <v>2577</v>
      </c>
      <c r="I62" t="s">
        <v>2511</v>
      </c>
      <c r="J62" t="s">
        <v>2858</v>
      </c>
      <c r="K62" t="s">
        <v>2742</v>
      </c>
      <c r="L62" t="s">
        <v>2058</v>
      </c>
      <c r="M62" t="s">
        <v>2170</v>
      </c>
      <c r="N62">
        <v>1</v>
      </c>
      <c r="O62">
        <v>14</v>
      </c>
      <c r="P62">
        <v>0.09</v>
      </c>
      <c r="Q62">
        <v>15300</v>
      </c>
      <c r="R62">
        <v>0</v>
      </c>
      <c r="S62">
        <v>0</v>
      </c>
      <c r="T62">
        <v>0</v>
      </c>
      <c r="U62">
        <v>0</v>
      </c>
      <c r="V62">
        <v>0</v>
      </c>
      <c r="W62">
        <v>0</v>
      </c>
      <c r="X62">
        <v>1</v>
      </c>
      <c r="Y62">
        <v>14</v>
      </c>
      <c r="Z62">
        <v>0.09</v>
      </c>
      <c r="AA62">
        <v>0</v>
      </c>
      <c r="AB62">
        <v>0</v>
      </c>
      <c r="AC62">
        <v>0</v>
      </c>
      <c r="AD62">
        <v>0</v>
      </c>
      <c r="AE62">
        <v>0</v>
      </c>
      <c r="AF62">
        <v>0</v>
      </c>
      <c r="AG62" t="s">
        <v>2877</v>
      </c>
      <c r="AH62" s="21" t="str">
        <f t="shared" si="0"/>
        <v>YO98</v>
      </c>
      <c r="AI62" s="21">
        <v>67.5</v>
      </c>
      <c r="AJ62" s="21">
        <f t="shared" si="1"/>
        <v>99.908496732026137</v>
      </c>
      <c r="AK62" s="21" t="s">
        <v>2060</v>
      </c>
      <c r="AL62" t="s">
        <v>2551</v>
      </c>
      <c r="AM62" t="s">
        <v>53</v>
      </c>
      <c r="AN62" t="s">
        <v>2033</v>
      </c>
    </row>
    <row r="63" spans="1:40" ht="15" hidden="1" thickTop="1" x14ac:dyDescent="0.35">
      <c r="A63" t="s">
        <v>2873</v>
      </c>
      <c r="B63" t="s">
        <v>2879</v>
      </c>
      <c r="C63" t="s">
        <v>2880</v>
      </c>
      <c r="D63" t="s">
        <v>2881</v>
      </c>
      <c r="E63" t="s">
        <v>2608</v>
      </c>
      <c r="F63">
        <v>1</v>
      </c>
      <c r="G63" t="s">
        <v>2609</v>
      </c>
      <c r="H63" t="s">
        <v>2577</v>
      </c>
      <c r="I63" t="s">
        <v>2511</v>
      </c>
      <c r="J63" t="s">
        <v>2675</v>
      </c>
      <c r="K63" t="s">
        <v>2611</v>
      </c>
      <c r="L63" t="s">
        <v>2058</v>
      </c>
      <c r="M63" t="s">
        <v>2059</v>
      </c>
      <c r="N63">
        <v>1</v>
      </c>
      <c r="O63">
        <v>75</v>
      </c>
      <c r="P63">
        <v>0.31</v>
      </c>
      <c r="Q63">
        <v>24480</v>
      </c>
      <c r="R63">
        <v>1</v>
      </c>
      <c r="S63">
        <v>75</v>
      </c>
      <c r="T63">
        <v>0.31</v>
      </c>
      <c r="U63">
        <v>0</v>
      </c>
      <c r="V63">
        <v>0</v>
      </c>
      <c r="W63">
        <v>0</v>
      </c>
      <c r="X63">
        <v>0</v>
      </c>
      <c r="Y63">
        <v>0</v>
      </c>
      <c r="Z63">
        <v>0</v>
      </c>
      <c r="AA63">
        <v>0</v>
      </c>
      <c r="AB63">
        <v>0</v>
      </c>
      <c r="AC63">
        <v>0</v>
      </c>
      <c r="AD63">
        <v>0</v>
      </c>
      <c r="AE63">
        <v>0</v>
      </c>
      <c r="AF63">
        <v>0</v>
      </c>
      <c r="AG63" t="s">
        <v>2882</v>
      </c>
      <c r="AH63" s="21" t="str">
        <f t="shared" si="0"/>
        <v>YO98</v>
      </c>
      <c r="AI63" s="21">
        <v>107.92500000000001</v>
      </c>
      <c r="AJ63" s="21">
        <f t="shared" si="1"/>
        <v>99.693627450980387</v>
      </c>
      <c r="AK63" s="21" t="s">
        <v>2063</v>
      </c>
      <c r="AL63" t="s">
        <v>2581</v>
      </c>
      <c r="AM63" t="s">
        <v>53</v>
      </c>
      <c r="AN63" t="s">
        <v>2033</v>
      </c>
    </row>
    <row r="64" spans="1:40" ht="15" hidden="1" thickTop="1" x14ac:dyDescent="0.35">
      <c r="A64" t="s">
        <v>2878</v>
      </c>
      <c r="B64" t="s">
        <v>2884</v>
      </c>
      <c r="C64" t="s">
        <v>2885</v>
      </c>
      <c r="D64" t="s">
        <v>2886</v>
      </c>
      <c r="E64" t="s">
        <v>2608</v>
      </c>
      <c r="F64">
        <v>1</v>
      </c>
      <c r="G64" t="s">
        <v>2576</v>
      </c>
      <c r="H64" t="s">
        <v>2577</v>
      </c>
      <c r="I64" t="s">
        <v>2511</v>
      </c>
      <c r="J64" t="s">
        <v>2578</v>
      </c>
      <c r="K64" t="s">
        <v>2579</v>
      </c>
      <c r="L64" t="s">
        <v>2058</v>
      </c>
      <c r="M64" t="s">
        <v>2170</v>
      </c>
      <c r="N64">
        <v>0</v>
      </c>
      <c r="O64">
        <v>0</v>
      </c>
      <c r="P64">
        <v>0</v>
      </c>
      <c r="Q64">
        <v>15300</v>
      </c>
      <c r="R64">
        <v>0</v>
      </c>
      <c r="S64">
        <v>0</v>
      </c>
      <c r="T64">
        <v>0</v>
      </c>
      <c r="U64">
        <v>0</v>
      </c>
      <c r="V64">
        <v>0</v>
      </c>
      <c r="W64">
        <v>0</v>
      </c>
      <c r="X64">
        <v>0</v>
      </c>
      <c r="Y64">
        <v>0</v>
      </c>
      <c r="Z64">
        <v>0</v>
      </c>
      <c r="AA64">
        <v>0</v>
      </c>
      <c r="AB64">
        <v>0</v>
      </c>
      <c r="AC64">
        <v>0</v>
      </c>
      <c r="AD64">
        <v>0</v>
      </c>
      <c r="AE64">
        <v>0</v>
      </c>
      <c r="AF64">
        <v>0</v>
      </c>
      <c r="AG64" t="s">
        <v>2887</v>
      </c>
      <c r="AH64" s="21" t="str">
        <f t="shared" si="0"/>
        <v>YO98</v>
      </c>
      <c r="AI64" s="21">
        <v>67.5</v>
      </c>
      <c r="AJ64" s="21">
        <f t="shared" si="1"/>
        <v>100</v>
      </c>
      <c r="AK64" s="21" t="s">
        <v>2060</v>
      </c>
      <c r="AL64" t="s">
        <v>2613</v>
      </c>
      <c r="AM64" t="s">
        <v>53</v>
      </c>
      <c r="AN64" t="s">
        <v>2031</v>
      </c>
    </row>
    <row r="65" spans="1:40" ht="15" hidden="1" thickTop="1" x14ac:dyDescent="0.35">
      <c r="A65" t="s">
        <v>2883</v>
      </c>
      <c r="B65" t="s">
        <v>2888</v>
      </c>
      <c r="C65" t="s">
        <v>2889</v>
      </c>
      <c r="D65" t="s">
        <v>2890</v>
      </c>
      <c r="E65" t="s">
        <v>2608</v>
      </c>
      <c r="F65">
        <v>1</v>
      </c>
      <c r="G65" t="s">
        <v>2609</v>
      </c>
      <c r="H65" t="s">
        <v>2577</v>
      </c>
      <c r="I65" t="s">
        <v>2511</v>
      </c>
      <c r="J65" t="s">
        <v>2764</v>
      </c>
      <c r="K65" t="s">
        <v>2765</v>
      </c>
      <c r="L65" t="s">
        <v>2058</v>
      </c>
      <c r="M65" t="s">
        <v>2170</v>
      </c>
      <c r="N65">
        <v>1</v>
      </c>
      <c r="O65">
        <v>57</v>
      </c>
      <c r="P65">
        <v>0.37</v>
      </c>
      <c r="Q65">
        <v>15300</v>
      </c>
      <c r="R65">
        <v>0</v>
      </c>
      <c r="S65">
        <v>0</v>
      </c>
      <c r="T65">
        <v>0</v>
      </c>
      <c r="U65">
        <v>0</v>
      </c>
      <c r="V65">
        <v>0</v>
      </c>
      <c r="W65">
        <v>0</v>
      </c>
      <c r="X65">
        <v>1</v>
      </c>
      <c r="Y65">
        <v>57</v>
      </c>
      <c r="Z65">
        <v>0.37</v>
      </c>
      <c r="AA65">
        <v>0</v>
      </c>
      <c r="AB65">
        <v>0</v>
      </c>
      <c r="AC65">
        <v>0</v>
      </c>
      <c r="AD65">
        <v>0</v>
      </c>
      <c r="AE65">
        <v>0</v>
      </c>
      <c r="AF65">
        <v>0</v>
      </c>
      <c r="AG65" t="s">
        <v>2891</v>
      </c>
      <c r="AH65" s="21" t="str">
        <f t="shared" si="0"/>
        <v>YO27</v>
      </c>
      <c r="AI65" s="21">
        <v>67.5</v>
      </c>
      <c r="AJ65" s="21">
        <f t="shared" si="1"/>
        <v>99.627450980392155</v>
      </c>
      <c r="AK65" s="21" t="s">
        <v>2063</v>
      </c>
      <c r="AL65" t="s">
        <v>2613</v>
      </c>
      <c r="AM65" t="s">
        <v>53</v>
      </c>
      <c r="AN65" t="s">
        <v>2030</v>
      </c>
    </row>
    <row r="66" spans="1:40" ht="15" hidden="1" thickTop="1" x14ac:dyDescent="0.35">
      <c r="A66" t="s">
        <v>2052</v>
      </c>
      <c r="B66" t="s">
        <v>2892</v>
      </c>
      <c r="C66" t="s">
        <v>2893</v>
      </c>
      <c r="D66" t="s">
        <v>2894</v>
      </c>
      <c r="E66" t="s">
        <v>2608</v>
      </c>
      <c r="F66">
        <v>1</v>
      </c>
      <c r="G66" t="s">
        <v>2609</v>
      </c>
      <c r="H66" t="s">
        <v>2577</v>
      </c>
      <c r="I66" t="s">
        <v>2511</v>
      </c>
      <c r="J66" t="s">
        <v>2764</v>
      </c>
      <c r="K66" t="s">
        <v>2765</v>
      </c>
      <c r="L66" t="s">
        <v>2058</v>
      </c>
      <c r="M66" t="s">
        <v>2059</v>
      </c>
      <c r="N66">
        <v>1</v>
      </c>
      <c r="O66">
        <v>59</v>
      </c>
      <c r="P66">
        <v>0.24</v>
      </c>
      <c r="Q66">
        <v>24480</v>
      </c>
      <c r="R66">
        <v>0</v>
      </c>
      <c r="S66">
        <v>0</v>
      </c>
      <c r="T66">
        <v>0</v>
      </c>
      <c r="U66">
        <v>0</v>
      </c>
      <c r="V66">
        <v>0</v>
      </c>
      <c r="W66">
        <v>0</v>
      </c>
      <c r="X66">
        <v>0</v>
      </c>
      <c r="Y66">
        <v>0</v>
      </c>
      <c r="Z66">
        <v>0</v>
      </c>
      <c r="AA66">
        <v>1</v>
      </c>
      <c r="AB66">
        <v>59</v>
      </c>
      <c r="AC66">
        <v>0.24</v>
      </c>
      <c r="AD66">
        <v>0</v>
      </c>
      <c r="AE66">
        <v>0</v>
      </c>
      <c r="AF66">
        <v>0</v>
      </c>
      <c r="AG66" t="s">
        <v>2895</v>
      </c>
      <c r="AH66" s="21" t="str">
        <f t="shared" si="0"/>
        <v>YO98</v>
      </c>
      <c r="AI66" s="21">
        <v>107.92500000000001</v>
      </c>
      <c r="AJ66" s="21">
        <f t="shared" si="1"/>
        <v>99.758986928104576</v>
      </c>
      <c r="AK66" s="21" t="s">
        <v>2060</v>
      </c>
      <c r="AL66" t="s">
        <v>2613</v>
      </c>
      <c r="AM66" t="s">
        <v>53</v>
      </c>
      <c r="AN66" t="s">
        <v>2032</v>
      </c>
    </row>
    <row r="67" spans="1:40" ht="15" hidden="1" thickTop="1" x14ac:dyDescent="0.35">
      <c r="A67" t="s">
        <v>2061</v>
      </c>
      <c r="B67" t="s">
        <v>2896</v>
      </c>
      <c r="C67" t="s">
        <v>2897</v>
      </c>
      <c r="D67" t="s">
        <v>2898</v>
      </c>
      <c r="E67" t="s">
        <v>2705</v>
      </c>
      <c r="F67">
        <v>1</v>
      </c>
      <c r="G67" t="s">
        <v>2593</v>
      </c>
      <c r="H67" t="s">
        <v>2056</v>
      </c>
      <c r="I67" t="s">
        <v>2511</v>
      </c>
      <c r="J67" t="s">
        <v>2594</v>
      </c>
      <c r="K67" t="s">
        <v>65</v>
      </c>
      <c r="L67" t="s">
        <v>2058</v>
      </c>
      <c r="M67" t="s">
        <v>2310</v>
      </c>
      <c r="N67">
        <v>1</v>
      </c>
      <c r="O67">
        <v>76</v>
      </c>
      <c r="P67">
        <v>0.47</v>
      </c>
      <c r="Q67">
        <v>16320</v>
      </c>
      <c r="R67">
        <v>0</v>
      </c>
      <c r="S67">
        <v>0</v>
      </c>
      <c r="T67">
        <v>0</v>
      </c>
      <c r="U67">
        <v>0</v>
      </c>
      <c r="V67">
        <v>0</v>
      </c>
      <c r="W67">
        <v>0</v>
      </c>
      <c r="X67">
        <v>1</v>
      </c>
      <c r="Y67">
        <v>76</v>
      </c>
      <c r="Z67">
        <v>0.47</v>
      </c>
      <c r="AA67">
        <v>0</v>
      </c>
      <c r="AB67">
        <v>0</v>
      </c>
      <c r="AC67">
        <v>0</v>
      </c>
      <c r="AD67">
        <v>0</v>
      </c>
      <c r="AE67">
        <v>0</v>
      </c>
      <c r="AF67">
        <v>0</v>
      </c>
      <c r="AG67" t="s">
        <v>2899</v>
      </c>
      <c r="AH67" s="21" t="str">
        <f t="shared" si="0"/>
        <v>YO27</v>
      </c>
      <c r="AI67" s="21">
        <v>72</v>
      </c>
      <c r="AJ67" s="21">
        <f t="shared" si="1"/>
        <v>99.534313725490193</v>
      </c>
      <c r="AK67" s="21" t="s">
        <v>2063</v>
      </c>
      <c r="AL67" t="s">
        <v>2527</v>
      </c>
      <c r="AM67" t="s">
        <v>53</v>
      </c>
      <c r="AN67" t="s">
        <v>2030</v>
      </c>
    </row>
    <row r="68" spans="1:40" ht="15" hidden="1" thickTop="1" x14ac:dyDescent="0.35">
      <c r="A68" t="s">
        <v>2064</v>
      </c>
      <c r="B68" t="s">
        <v>2900</v>
      </c>
      <c r="C68" t="s">
        <v>2897</v>
      </c>
      <c r="D68" t="s">
        <v>2901</v>
      </c>
      <c r="E68" t="s">
        <v>2705</v>
      </c>
      <c r="F68">
        <v>1</v>
      </c>
      <c r="G68" t="s">
        <v>2593</v>
      </c>
      <c r="H68" t="s">
        <v>2056</v>
      </c>
      <c r="I68" t="s">
        <v>2511</v>
      </c>
      <c r="J68" t="s">
        <v>2594</v>
      </c>
      <c r="K68" t="s">
        <v>65</v>
      </c>
      <c r="L68" t="s">
        <v>2058</v>
      </c>
      <c r="M68" t="s">
        <v>2310</v>
      </c>
      <c r="N68">
        <v>0</v>
      </c>
      <c r="O68">
        <v>0</v>
      </c>
      <c r="P68">
        <v>0</v>
      </c>
      <c r="Q68">
        <v>16320</v>
      </c>
      <c r="R68">
        <v>0</v>
      </c>
      <c r="S68">
        <v>0</v>
      </c>
      <c r="T68">
        <v>0</v>
      </c>
      <c r="U68">
        <v>0</v>
      </c>
      <c r="V68">
        <v>0</v>
      </c>
      <c r="W68">
        <v>0</v>
      </c>
      <c r="X68">
        <v>0</v>
      </c>
      <c r="Y68">
        <v>0</v>
      </c>
      <c r="Z68">
        <v>0</v>
      </c>
      <c r="AA68">
        <v>0</v>
      </c>
      <c r="AB68">
        <v>0</v>
      </c>
      <c r="AC68">
        <v>0</v>
      </c>
      <c r="AD68">
        <v>0</v>
      </c>
      <c r="AE68">
        <v>0</v>
      </c>
      <c r="AF68">
        <v>0</v>
      </c>
      <c r="AG68" t="s">
        <v>2902</v>
      </c>
      <c r="AH68" s="21" t="str">
        <f t="shared" si="0"/>
        <v>YR21</v>
      </c>
      <c r="AI68" s="21">
        <v>72</v>
      </c>
      <c r="AJ68" s="21">
        <f t="shared" si="1"/>
        <v>100</v>
      </c>
      <c r="AK68" s="21" t="s">
        <v>2060</v>
      </c>
      <c r="AL68" t="s">
        <v>2527</v>
      </c>
      <c r="AM68" t="s">
        <v>53</v>
      </c>
      <c r="AN68" t="s">
        <v>2029</v>
      </c>
    </row>
    <row r="69" spans="1:40" ht="15" hidden="1" thickTop="1" x14ac:dyDescent="0.35">
      <c r="A69" t="s">
        <v>2067</v>
      </c>
      <c r="B69" t="s">
        <v>2903</v>
      </c>
      <c r="C69" t="s">
        <v>2904</v>
      </c>
      <c r="D69" t="s">
        <v>2905</v>
      </c>
      <c r="E69" t="s">
        <v>2705</v>
      </c>
      <c r="F69">
        <v>1</v>
      </c>
      <c r="G69" t="s">
        <v>2593</v>
      </c>
      <c r="H69" t="s">
        <v>2056</v>
      </c>
      <c r="I69" t="s">
        <v>2511</v>
      </c>
      <c r="J69" t="s">
        <v>2594</v>
      </c>
      <c r="K69" t="s">
        <v>65</v>
      </c>
      <c r="L69" t="s">
        <v>2058</v>
      </c>
      <c r="M69" t="s">
        <v>2170</v>
      </c>
      <c r="N69">
        <v>0</v>
      </c>
      <c r="O69">
        <v>0</v>
      </c>
      <c r="P69">
        <v>0</v>
      </c>
      <c r="Q69">
        <v>15300</v>
      </c>
      <c r="R69">
        <v>0</v>
      </c>
      <c r="S69">
        <v>0</v>
      </c>
      <c r="T69">
        <v>0</v>
      </c>
      <c r="U69">
        <v>0</v>
      </c>
      <c r="V69">
        <v>0</v>
      </c>
      <c r="W69">
        <v>0</v>
      </c>
      <c r="X69">
        <v>0</v>
      </c>
      <c r="Y69">
        <v>0</v>
      </c>
      <c r="Z69">
        <v>0</v>
      </c>
      <c r="AA69">
        <v>0</v>
      </c>
      <c r="AB69">
        <v>0</v>
      </c>
      <c r="AC69">
        <v>0</v>
      </c>
      <c r="AD69">
        <v>0</v>
      </c>
      <c r="AE69">
        <v>0</v>
      </c>
      <c r="AF69">
        <v>0</v>
      </c>
      <c r="AG69" t="s">
        <v>2906</v>
      </c>
      <c r="AH69" s="21" t="str">
        <f t="shared" si="0"/>
        <v>YR21</v>
      </c>
      <c r="AI69" s="21">
        <v>67.5</v>
      </c>
      <c r="AJ69" s="21">
        <f t="shared" si="1"/>
        <v>100</v>
      </c>
      <c r="AK69" s="21" t="s">
        <v>2060</v>
      </c>
      <c r="AL69" t="s">
        <v>2527</v>
      </c>
      <c r="AM69" t="s">
        <v>53</v>
      </c>
      <c r="AN69" t="s">
        <v>2029</v>
      </c>
    </row>
    <row r="70" spans="1:40" ht="15" hidden="1" thickTop="1" x14ac:dyDescent="0.35">
      <c r="A70" t="s">
        <v>2069</v>
      </c>
      <c r="B70" t="s">
        <v>2907</v>
      </c>
      <c r="C70" t="s">
        <v>76</v>
      </c>
      <c r="D70" t="s">
        <v>2908</v>
      </c>
      <c r="E70" t="s">
        <v>560</v>
      </c>
      <c r="F70">
        <v>3</v>
      </c>
      <c r="G70" t="s">
        <v>2055</v>
      </c>
      <c r="H70" t="s">
        <v>2056</v>
      </c>
      <c r="I70" t="s">
        <v>2511</v>
      </c>
      <c r="J70" t="s">
        <v>67</v>
      </c>
      <c r="K70" t="s">
        <v>68</v>
      </c>
      <c r="L70" t="s">
        <v>2058</v>
      </c>
      <c r="M70" t="s">
        <v>2170</v>
      </c>
      <c r="N70">
        <v>1</v>
      </c>
      <c r="O70">
        <v>244</v>
      </c>
      <c r="P70">
        <v>1.59</v>
      </c>
      <c r="Q70">
        <v>15300</v>
      </c>
      <c r="R70">
        <v>0</v>
      </c>
      <c r="S70">
        <v>0</v>
      </c>
      <c r="T70">
        <v>0</v>
      </c>
      <c r="U70">
        <v>0</v>
      </c>
      <c r="V70">
        <v>0</v>
      </c>
      <c r="W70">
        <v>0</v>
      </c>
      <c r="X70">
        <v>1</v>
      </c>
      <c r="Y70">
        <v>244</v>
      </c>
      <c r="Z70">
        <v>1.59</v>
      </c>
      <c r="AA70">
        <v>0</v>
      </c>
      <c r="AB70">
        <v>0</v>
      </c>
      <c r="AC70">
        <v>0</v>
      </c>
      <c r="AD70">
        <v>0</v>
      </c>
      <c r="AE70">
        <v>0</v>
      </c>
      <c r="AF70">
        <v>0</v>
      </c>
      <c r="AG70" t="s">
        <v>77</v>
      </c>
      <c r="AH70" s="21" t="str">
        <f t="shared" si="0"/>
        <v>YO27</v>
      </c>
      <c r="AI70" s="21">
        <v>67.5</v>
      </c>
      <c r="AJ70" s="21">
        <f t="shared" si="1"/>
        <v>98.40522875816994</v>
      </c>
      <c r="AK70" s="21" t="s">
        <v>2063</v>
      </c>
      <c r="AL70" t="s">
        <v>70</v>
      </c>
      <c r="AM70" t="s">
        <v>53</v>
      </c>
      <c r="AN70" t="s">
        <v>2030</v>
      </c>
    </row>
    <row r="71" spans="1:40" ht="15" hidden="1" thickTop="1" x14ac:dyDescent="0.35">
      <c r="A71" t="s">
        <v>2071</v>
      </c>
      <c r="B71" t="s">
        <v>2909</v>
      </c>
      <c r="C71" t="s">
        <v>2739</v>
      </c>
      <c r="D71" t="s">
        <v>2910</v>
      </c>
      <c r="E71" t="s">
        <v>2575</v>
      </c>
      <c r="F71">
        <v>1</v>
      </c>
      <c r="G71" t="s">
        <v>2576</v>
      </c>
      <c r="H71" t="s">
        <v>2577</v>
      </c>
      <c r="I71" t="s">
        <v>2511</v>
      </c>
      <c r="J71" t="s">
        <v>2741</v>
      </c>
      <c r="K71" t="s">
        <v>2742</v>
      </c>
      <c r="L71" t="s">
        <v>2058</v>
      </c>
      <c r="M71" t="s">
        <v>2059</v>
      </c>
      <c r="N71">
        <v>0</v>
      </c>
      <c r="O71">
        <v>0</v>
      </c>
      <c r="P71">
        <v>0</v>
      </c>
      <c r="Q71">
        <v>24480</v>
      </c>
      <c r="R71">
        <v>0</v>
      </c>
      <c r="S71">
        <v>0</v>
      </c>
      <c r="T71">
        <v>0</v>
      </c>
      <c r="U71">
        <v>0</v>
      </c>
      <c r="V71">
        <v>0</v>
      </c>
      <c r="W71">
        <v>0</v>
      </c>
      <c r="X71">
        <v>0</v>
      </c>
      <c r="Y71">
        <v>0</v>
      </c>
      <c r="Z71">
        <v>0</v>
      </c>
      <c r="AA71">
        <v>0</v>
      </c>
      <c r="AB71">
        <v>0</v>
      </c>
      <c r="AC71">
        <v>0</v>
      </c>
      <c r="AD71">
        <v>0</v>
      </c>
      <c r="AE71">
        <v>0</v>
      </c>
      <c r="AF71">
        <v>0</v>
      </c>
      <c r="AG71" t="s">
        <v>2911</v>
      </c>
      <c r="AH71" s="21" t="str">
        <f t="shared" ref="AH71:AH134" si="2">LEFT(AG71,4)</f>
        <v>YO27</v>
      </c>
      <c r="AI71" s="21">
        <v>107.92500000000001</v>
      </c>
      <c r="AJ71" s="21">
        <f t="shared" ref="AJ71:AJ134" si="3">100-(O71/Q71*100)</f>
        <v>100</v>
      </c>
      <c r="AK71" s="21" t="s">
        <v>2060</v>
      </c>
      <c r="AL71" t="s">
        <v>2613</v>
      </c>
      <c r="AM71" t="s">
        <v>53</v>
      </c>
      <c r="AN71" t="s">
        <v>2030</v>
      </c>
    </row>
    <row r="72" spans="1:40" ht="15" hidden="1" thickTop="1" x14ac:dyDescent="0.35">
      <c r="A72" t="s">
        <v>2073</v>
      </c>
      <c r="B72" t="s">
        <v>2912</v>
      </c>
      <c r="C72" t="s">
        <v>2913</v>
      </c>
      <c r="D72" t="s">
        <v>2914</v>
      </c>
      <c r="E72" t="s">
        <v>2653</v>
      </c>
      <c r="F72">
        <v>1</v>
      </c>
      <c r="G72" t="s">
        <v>2619</v>
      </c>
      <c r="H72" t="s">
        <v>2620</v>
      </c>
      <c r="I72" t="s">
        <v>2511</v>
      </c>
      <c r="J72" t="s">
        <v>2915</v>
      </c>
      <c r="K72" t="s">
        <v>2655</v>
      </c>
      <c r="L72" t="s">
        <v>2058</v>
      </c>
      <c r="M72" t="s">
        <v>2059</v>
      </c>
      <c r="N72">
        <v>0</v>
      </c>
      <c r="O72">
        <v>0</v>
      </c>
      <c r="P72">
        <v>0</v>
      </c>
      <c r="Q72">
        <v>24480</v>
      </c>
      <c r="R72">
        <v>0</v>
      </c>
      <c r="S72">
        <v>0</v>
      </c>
      <c r="T72">
        <v>0</v>
      </c>
      <c r="U72">
        <v>0</v>
      </c>
      <c r="V72">
        <v>0</v>
      </c>
      <c r="W72">
        <v>0</v>
      </c>
      <c r="X72">
        <v>0</v>
      </c>
      <c r="Y72">
        <v>0</v>
      </c>
      <c r="Z72">
        <v>0</v>
      </c>
      <c r="AA72">
        <v>0</v>
      </c>
      <c r="AB72">
        <v>0</v>
      </c>
      <c r="AC72">
        <v>0</v>
      </c>
      <c r="AD72">
        <v>0</v>
      </c>
      <c r="AE72">
        <v>0</v>
      </c>
      <c r="AF72">
        <v>0</v>
      </c>
      <c r="AG72" t="s">
        <v>2916</v>
      </c>
      <c r="AH72" s="21" t="str">
        <f t="shared" si="2"/>
        <v>YR21</v>
      </c>
      <c r="AI72" s="21">
        <v>107.92500000000001</v>
      </c>
      <c r="AJ72" s="21">
        <f t="shared" si="3"/>
        <v>100</v>
      </c>
      <c r="AK72" s="21" t="s">
        <v>2060</v>
      </c>
      <c r="AL72" t="s">
        <v>2657</v>
      </c>
      <c r="AM72" t="s">
        <v>53</v>
      </c>
      <c r="AN72" t="s">
        <v>2029</v>
      </c>
    </row>
    <row r="73" spans="1:40" ht="15" hidden="1" thickTop="1" x14ac:dyDescent="0.35">
      <c r="A73" t="s">
        <v>2077</v>
      </c>
      <c r="B73" t="s">
        <v>2917</v>
      </c>
      <c r="C73" t="s">
        <v>2918</v>
      </c>
      <c r="D73" t="s">
        <v>2919</v>
      </c>
      <c r="E73" t="s">
        <v>2920</v>
      </c>
      <c r="F73">
        <v>1</v>
      </c>
      <c r="G73" t="s">
        <v>2682</v>
      </c>
      <c r="H73" t="s">
        <v>2620</v>
      </c>
      <c r="I73" t="s">
        <v>2511</v>
      </c>
      <c r="J73" t="s">
        <v>2921</v>
      </c>
      <c r="K73" t="s">
        <v>2684</v>
      </c>
      <c r="L73" t="s">
        <v>2058</v>
      </c>
      <c r="M73" t="s">
        <v>2170</v>
      </c>
      <c r="N73">
        <v>0</v>
      </c>
      <c r="O73">
        <v>0</v>
      </c>
      <c r="P73">
        <v>0</v>
      </c>
      <c r="Q73">
        <v>15300</v>
      </c>
      <c r="R73">
        <v>0</v>
      </c>
      <c r="S73">
        <v>0</v>
      </c>
      <c r="T73">
        <v>0</v>
      </c>
      <c r="U73">
        <v>0</v>
      </c>
      <c r="V73">
        <v>0</v>
      </c>
      <c r="W73">
        <v>0</v>
      </c>
      <c r="X73">
        <v>0</v>
      </c>
      <c r="Y73">
        <v>0</v>
      </c>
      <c r="Z73">
        <v>0</v>
      </c>
      <c r="AA73">
        <v>0</v>
      </c>
      <c r="AB73">
        <v>0</v>
      </c>
      <c r="AC73">
        <v>0</v>
      </c>
      <c r="AD73">
        <v>0</v>
      </c>
      <c r="AE73">
        <v>0</v>
      </c>
      <c r="AF73">
        <v>0</v>
      </c>
      <c r="AG73" t="s">
        <v>2922</v>
      </c>
      <c r="AH73" s="21" t="str">
        <f t="shared" si="2"/>
        <v>YN23</v>
      </c>
      <c r="AI73" s="21">
        <v>67.5</v>
      </c>
      <c r="AJ73" s="21">
        <f t="shared" si="3"/>
        <v>100</v>
      </c>
      <c r="AK73" s="21" t="s">
        <v>2060</v>
      </c>
      <c r="AL73" t="s">
        <v>2923</v>
      </c>
      <c r="AM73" t="s">
        <v>53</v>
      </c>
      <c r="AN73" t="s">
        <v>2031</v>
      </c>
    </row>
    <row r="74" spans="1:40" ht="15" hidden="1" thickTop="1" x14ac:dyDescent="0.35">
      <c r="A74" t="s">
        <v>2079</v>
      </c>
      <c r="B74" t="s">
        <v>2924</v>
      </c>
      <c r="C74" t="s">
        <v>2925</v>
      </c>
      <c r="D74" t="s">
        <v>2926</v>
      </c>
      <c r="E74" t="s">
        <v>2920</v>
      </c>
      <c r="F74">
        <v>1</v>
      </c>
      <c r="G74" t="s">
        <v>2682</v>
      </c>
      <c r="H74" t="s">
        <v>2620</v>
      </c>
      <c r="I74" t="s">
        <v>2511</v>
      </c>
      <c r="J74" t="s">
        <v>2921</v>
      </c>
      <c r="K74" t="s">
        <v>2684</v>
      </c>
      <c r="L74" t="s">
        <v>2058</v>
      </c>
      <c r="M74" t="s">
        <v>2170</v>
      </c>
      <c r="N74">
        <v>3</v>
      </c>
      <c r="O74">
        <v>98</v>
      </c>
      <c r="P74">
        <v>0.64</v>
      </c>
      <c r="Q74">
        <v>15300</v>
      </c>
      <c r="R74">
        <v>2</v>
      </c>
      <c r="S74">
        <v>48</v>
      </c>
      <c r="T74">
        <v>0.31</v>
      </c>
      <c r="U74">
        <v>0</v>
      </c>
      <c r="V74">
        <v>0</v>
      </c>
      <c r="W74">
        <v>0</v>
      </c>
      <c r="X74">
        <v>1</v>
      </c>
      <c r="Y74">
        <v>50</v>
      </c>
      <c r="Z74">
        <v>0.33</v>
      </c>
      <c r="AA74">
        <v>0</v>
      </c>
      <c r="AB74">
        <v>0</v>
      </c>
      <c r="AC74">
        <v>0</v>
      </c>
      <c r="AD74">
        <v>0</v>
      </c>
      <c r="AE74">
        <v>0</v>
      </c>
      <c r="AF74">
        <v>0</v>
      </c>
      <c r="AG74" t="s">
        <v>2927</v>
      </c>
      <c r="AH74" s="21" t="str">
        <f t="shared" si="2"/>
        <v>YN23</v>
      </c>
      <c r="AI74" s="21">
        <v>67.5</v>
      </c>
      <c r="AJ74" s="21">
        <f t="shared" si="3"/>
        <v>99.359477124183002</v>
      </c>
      <c r="AK74" s="21" t="s">
        <v>2063</v>
      </c>
      <c r="AL74" t="s">
        <v>2923</v>
      </c>
      <c r="AM74" t="s">
        <v>53</v>
      </c>
      <c r="AN74" t="s">
        <v>2031</v>
      </c>
    </row>
    <row r="75" spans="1:40" ht="15" hidden="1" thickTop="1" x14ac:dyDescent="0.35">
      <c r="A75" t="s">
        <v>2082</v>
      </c>
      <c r="B75" t="s">
        <v>2931</v>
      </c>
      <c r="C75" t="s">
        <v>2932</v>
      </c>
      <c r="D75" t="s">
        <v>2933</v>
      </c>
      <c r="E75" t="s">
        <v>2562</v>
      </c>
      <c r="F75">
        <v>1</v>
      </c>
      <c r="G75" t="s">
        <v>2546</v>
      </c>
      <c r="H75" t="s">
        <v>2510</v>
      </c>
      <c r="I75" t="s">
        <v>2511</v>
      </c>
      <c r="J75" t="s">
        <v>2547</v>
      </c>
      <c r="K75" t="s">
        <v>2548</v>
      </c>
      <c r="L75" t="s">
        <v>2058</v>
      </c>
      <c r="M75" t="s">
        <v>2170</v>
      </c>
      <c r="N75">
        <v>1</v>
      </c>
      <c r="O75">
        <v>25</v>
      </c>
      <c r="P75">
        <v>0.16</v>
      </c>
      <c r="Q75">
        <v>15300</v>
      </c>
      <c r="R75">
        <v>0</v>
      </c>
      <c r="S75">
        <v>0</v>
      </c>
      <c r="T75">
        <v>0</v>
      </c>
      <c r="U75">
        <v>0</v>
      </c>
      <c r="V75">
        <v>0</v>
      </c>
      <c r="W75">
        <v>0</v>
      </c>
      <c r="X75">
        <v>1</v>
      </c>
      <c r="Y75">
        <v>25</v>
      </c>
      <c r="Z75">
        <v>0.16</v>
      </c>
      <c r="AA75">
        <v>0</v>
      </c>
      <c r="AB75">
        <v>0</v>
      </c>
      <c r="AC75">
        <v>0</v>
      </c>
      <c r="AD75">
        <v>0</v>
      </c>
      <c r="AE75">
        <v>0</v>
      </c>
      <c r="AF75">
        <v>0</v>
      </c>
      <c r="AG75" t="s">
        <v>2934</v>
      </c>
      <c r="AH75" s="21" t="str">
        <f t="shared" si="2"/>
        <v>YR21</v>
      </c>
      <c r="AI75" s="21">
        <v>67.5</v>
      </c>
      <c r="AJ75" s="21">
        <f t="shared" si="3"/>
        <v>99.83660130718954</v>
      </c>
      <c r="AK75" s="21" t="s">
        <v>2060</v>
      </c>
      <c r="AL75" t="s">
        <v>2551</v>
      </c>
      <c r="AM75" t="s">
        <v>53</v>
      </c>
      <c r="AN75" t="s">
        <v>2033</v>
      </c>
    </row>
    <row r="76" spans="1:40" ht="15" hidden="1" thickTop="1" x14ac:dyDescent="0.35">
      <c r="A76" t="s">
        <v>2084</v>
      </c>
      <c r="B76" t="s">
        <v>2935</v>
      </c>
      <c r="C76" t="s">
        <v>2936</v>
      </c>
      <c r="D76" t="s">
        <v>2937</v>
      </c>
      <c r="E76" t="s">
        <v>2938</v>
      </c>
      <c r="F76">
        <v>1</v>
      </c>
      <c r="G76" t="s">
        <v>2593</v>
      </c>
      <c r="H76" t="s">
        <v>2056</v>
      </c>
      <c r="I76" t="s">
        <v>2511</v>
      </c>
      <c r="J76" t="s">
        <v>2594</v>
      </c>
      <c r="K76" t="s">
        <v>65</v>
      </c>
      <c r="L76" t="s">
        <v>2058</v>
      </c>
      <c r="M76" t="s">
        <v>2170</v>
      </c>
      <c r="N76">
        <v>0</v>
      </c>
      <c r="O76">
        <v>0</v>
      </c>
      <c r="P76">
        <v>0</v>
      </c>
      <c r="Q76">
        <v>15300</v>
      </c>
      <c r="R76">
        <v>0</v>
      </c>
      <c r="S76">
        <v>0</v>
      </c>
      <c r="T76">
        <v>0</v>
      </c>
      <c r="U76">
        <v>0</v>
      </c>
      <c r="V76">
        <v>0</v>
      </c>
      <c r="W76">
        <v>0</v>
      </c>
      <c r="X76">
        <v>0</v>
      </c>
      <c r="Y76">
        <v>0</v>
      </c>
      <c r="Z76">
        <v>0</v>
      </c>
      <c r="AA76">
        <v>0</v>
      </c>
      <c r="AB76">
        <v>0</v>
      </c>
      <c r="AC76">
        <v>0</v>
      </c>
      <c r="AD76">
        <v>0</v>
      </c>
      <c r="AE76">
        <v>0</v>
      </c>
      <c r="AF76">
        <v>0</v>
      </c>
      <c r="AG76" t="s">
        <v>2939</v>
      </c>
      <c r="AH76" s="21" t="str">
        <f t="shared" si="2"/>
        <v>YR21</v>
      </c>
      <c r="AI76" s="21">
        <v>67.5</v>
      </c>
      <c r="AJ76" s="21">
        <f t="shared" si="3"/>
        <v>100</v>
      </c>
      <c r="AK76" s="21" t="s">
        <v>2060</v>
      </c>
      <c r="AL76" t="s">
        <v>2527</v>
      </c>
      <c r="AM76" t="s">
        <v>53</v>
      </c>
      <c r="AN76" t="s">
        <v>2029</v>
      </c>
    </row>
    <row r="77" spans="1:40" ht="15" hidden="1" thickTop="1" x14ac:dyDescent="0.35">
      <c r="A77" t="s">
        <v>2086</v>
      </c>
      <c r="B77" t="s">
        <v>2940</v>
      </c>
      <c r="C77" t="s">
        <v>2941</v>
      </c>
      <c r="D77" t="s">
        <v>2942</v>
      </c>
      <c r="E77" t="s">
        <v>2943</v>
      </c>
      <c r="F77">
        <v>1</v>
      </c>
      <c r="G77" t="s">
        <v>2682</v>
      </c>
      <c r="H77" t="s">
        <v>2620</v>
      </c>
      <c r="I77" t="s">
        <v>2511</v>
      </c>
      <c r="J77" t="s">
        <v>2921</v>
      </c>
      <c r="K77" t="s">
        <v>2684</v>
      </c>
      <c r="L77" t="s">
        <v>2058</v>
      </c>
      <c r="M77" t="s">
        <v>2207</v>
      </c>
      <c r="N77">
        <v>0</v>
      </c>
      <c r="O77">
        <v>0</v>
      </c>
      <c r="P77">
        <v>0</v>
      </c>
      <c r="Q77">
        <v>13260</v>
      </c>
      <c r="R77">
        <v>0</v>
      </c>
      <c r="S77">
        <v>0</v>
      </c>
      <c r="T77">
        <v>0</v>
      </c>
      <c r="U77">
        <v>0</v>
      </c>
      <c r="V77">
        <v>0</v>
      </c>
      <c r="W77">
        <v>0</v>
      </c>
      <c r="X77">
        <v>0</v>
      </c>
      <c r="Y77">
        <v>0</v>
      </c>
      <c r="Z77">
        <v>0</v>
      </c>
      <c r="AA77">
        <v>0</v>
      </c>
      <c r="AB77">
        <v>0</v>
      </c>
      <c r="AC77">
        <v>0</v>
      </c>
      <c r="AD77">
        <v>0</v>
      </c>
      <c r="AE77">
        <v>0</v>
      </c>
      <c r="AF77">
        <v>0</v>
      </c>
      <c r="AG77" t="s">
        <v>2944</v>
      </c>
      <c r="AH77" s="21" t="str">
        <f t="shared" si="2"/>
        <v>YR21</v>
      </c>
      <c r="AI77" s="21">
        <v>58.5</v>
      </c>
      <c r="AJ77" s="21">
        <f t="shared" si="3"/>
        <v>100</v>
      </c>
      <c r="AK77" s="21" t="s">
        <v>2060</v>
      </c>
      <c r="AL77" t="s">
        <v>2923</v>
      </c>
      <c r="AM77" t="s">
        <v>53</v>
      </c>
      <c r="AN77" t="s">
        <v>2029</v>
      </c>
    </row>
    <row r="78" spans="1:40" ht="15" hidden="1" thickTop="1" x14ac:dyDescent="0.35">
      <c r="A78" t="s">
        <v>2088</v>
      </c>
      <c r="B78" t="s">
        <v>2950</v>
      </c>
      <c r="C78" t="s">
        <v>2554</v>
      </c>
      <c r="D78" t="s">
        <v>2952</v>
      </c>
      <c r="E78" t="s">
        <v>79</v>
      </c>
      <c r="F78">
        <v>1</v>
      </c>
      <c r="G78" t="s">
        <v>2524</v>
      </c>
      <c r="H78" t="s">
        <v>2056</v>
      </c>
      <c r="I78" t="s">
        <v>2511</v>
      </c>
      <c r="J78" t="s">
        <v>2532</v>
      </c>
      <c r="K78" t="s">
        <v>62</v>
      </c>
      <c r="L78" t="s">
        <v>2058</v>
      </c>
      <c r="M78" t="s">
        <v>2059</v>
      </c>
      <c r="N78">
        <v>0</v>
      </c>
      <c r="O78">
        <v>0</v>
      </c>
      <c r="P78">
        <v>0</v>
      </c>
      <c r="Q78">
        <v>24480</v>
      </c>
      <c r="R78">
        <v>0</v>
      </c>
      <c r="S78">
        <v>0</v>
      </c>
      <c r="T78">
        <v>0</v>
      </c>
      <c r="U78">
        <v>0</v>
      </c>
      <c r="V78">
        <v>0</v>
      </c>
      <c r="W78">
        <v>0</v>
      </c>
      <c r="X78">
        <v>0</v>
      </c>
      <c r="Y78">
        <v>0</v>
      </c>
      <c r="Z78">
        <v>0</v>
      </c>
      <c r="AA78">
        <v>0</v>
      </c>
      <c r="AB78">
        <v>0</v>
      </c>
      <c r="AC78">
        <v>0</v>
      </c>
      <c r="AD78">
        <v>0</v>
      </c>
      <c r="AE78">
        <v>0</v>
      </c>
      <c r="AF78">
        <v>0</v>
      </c>
      <c r="AG78" t="s">
        <v>2953</v>
      </c>
      <c r="AH78" s="21" t="str">
        <f t="shared" si="2"/>
        <v>YR20</v>
      </c>
      <c r="AI78" s="21">
        <v>107.92500000000001</v>
      </c>
      <c r="AJ78" s="21">
        <f t="shared" si="3"/>
        <v>100</v>
      </c>
      <c r="AK78" s="21" t="s">
        <v>2060</v>
      </c>
      <c r="AL78" t="s">
        <v>2527</v>
      </c>
      <c r="AM78" t="s">
        <v>53</v>
      </c>
      <c r="AN78" t="s">
        <v>2032</v>
      </c>
    </row>
    <row r="79" spans="1:40" ht="15" hidden="1" thickTop="1" x14ac:dyDescent="0.35">
      <c r="A79" t="s">
        <v>2090</v>
      </c>
      <c r="B79" t="s">
        <v>2954</v>
      </c>
      <c r="C79" t="s">
        <v>2932</v>
      </c>
      <c r="D79" t="s">
        <v>2955</v>
      </c>
      <c r="E79" t="s">
        <v>2562</v>
      </c>
      <c r="F79">
        <v>1</v>
      </c>
      <c r="G79" t="s">
        <v>2546</v>
      </c>
      <c r="H79" t="s">
        <v>2510</v>
      </c>
      <c r="I79" t="s">
        <v>2511</v>
      </c>
      <c r="J79" t="s">
        <v>2547</v>
      </c>
      <c r="K79" t="s">
        <v>2548</v>
      </c>
      <c r="L79" t="s">
        <v>2058</v>
      </c>
      <c r="M79" t="s">
        <v>2170</v>
      </c>
      <c r="N79">
        <v>0</v>
      </c>
      <c r="O79">
        <v>0</v>
      </c>
      <c r="P79">
        <v>0</v>
      </c>
      <c r="Q79">
        <v>15300</v>
      </c>
      <c r="R79">
        <v>0</v>
      </c>
      <c r="S79">
        <v>0</v>
      </c>
      <c r="T79">
        <v>0</v>
      </c>
      <c r="U79">
        <v>0</v>
      </c>
      <c r="V79">
        <v>0</v>
      </c>
      <c r="W79">
        <v>0</v>
      </c>
      <c r="X79">
        <v>0</v>
      </c>
      <c r="Y79">
        <v>0</v>
      </c>
      <c r="Z79">
        <v>0</v>
      </c>
      <c r="AA79">
        <v>0</v>
      </c>
      <c r="AB79">
        <v>0</v>
      </c>
      <c r="AC79">
        <v>0</v>
      </c>
      <c r="AD79">
        <v>0</v>
      </c>
      <c r="AE79">
        <v>0</v>
      </c>
      <c r="AF79">
        <v>0</v>
      </c>
      <c r="AG79" t="s">
        <v>2956</v>
      </c>
      <c r="AH79" s="21" t="str">
        <f t="shared" si="2"/>
        <v>YR20</v>
      </c>
      <c r="AI79" s="21">
        <v>67.5</v>
      </c>
      <c r="AJ79" s="21">
        <f t="shared" si="3"/>
        <v>100</v>
      </c>
      <c r="AK79" s="21" t="s">
        <v>2060</v>
      </c>
      <c r="AL79" t="s">
        <v>2551</v>
      </c>
      <c r="AM79" t="s">
        <v>53</v>
      </c>
      <c r="AN79" t="s">
        <v>2031</v>
      </c>
    </row>
    <row r="80" spans="1:40" ht="15" hidden="1" thickTop="1" x14ac:dyDescent="0.35">
      <c r="A80" t="s">
        <v>2092</v>
      </c>
      <c r="B80" t="s">
        <v>2957</v>
      </c>
      <c r="C80" t="s">
        <v>78</v>
      </c>
      <c r="D80" t="s">
        <v>2958</v>
      </c>
      <c r="E80" t="s">
        <v>560</v>
      </c>
      <c r="F80">
        <v>2</v>
      </c>
      <c r="G80" t="s">
        <v>2055</v>
      </c>
      <c r="H80" t="s">
        <v>2056</v>
      </c>
      <c r="I80" t="s">
        <v>2511</v>
      </c>
      <c r="J80" t="s">
        <v>67</v>
      </c>
      <c r="K80" t="s">
        <v>68</v>
      </c>
      <c r="L80" t="s">
        <v>2058</v>
      </c>
      <c r="M80" t="s">
        <v>2170</v>
      </c>
      <c r="N80">
        <v>2</v>
      </c>
      <c r="O80">
        <v>155</v>
      </c>
      <c r="P80">
        <v>1.01</v>
      </c>
      <c r="Q80">
        <v>15300</v>
      </c>
      <c r="R80">
        <v>1</v>
      </c>
      <c r="S80">
        <v>108</v>
      </c>
      <c r="T80">
        <v>0.71</v>
      </c>
      <c r="U80">
        <v>0</v>
      </c>
      <c r="V80">
        <v>0</v>
      </c>
      <c r="W80">
        <v>0</v>
      </c>
      <c r="X80">
        <v>0</v>
      </c>
      <c r="Y80">
        <v>0</v>
      </c>
      <c r="Z80">
        <v>0</v>
      </c>
      <c r="AA80">
        <v>1</v>
      </c>
      <c r="AB80">
        <v>47</v>
      </c>
      <c r="AC80">
        <v>0.31</v>
      </c>
      <c r="AD80">
        <v>0</v>
      </c>
      <c r="AE80">
        <v>0</v>
      </c>
      <c r="AF80">
        <v>0</v>
      </c>
      <c r="AG80" t="s">
        <v>80</v>
      </c>
      <c r="AH80" s="21" t="str">
        <f t="shared" si="2"/>
        <v>YO27</v>
      </c>
      <c r="AI80" s="21">
        <v>67.5</v>
      </c>
      <c r="AJ80" s="21">
        <f t="shared" si="3"/>
        <v>98.986928104575156</v>
      </c>
      <c r="AK80" s="21" t="s">
        <v>2063</v>
      </c>
      <c r="AL80" t="s">
        <v>70</v>
      </c>
      <c r="AM80" t="s">
        <v>53</v>
      </c>
      <c r="AN80" t="s">
        <v>2031</v>
      </c>
    </row>
    <row r="81" spans="1:40" ht="15" hidden="1" thickTop="1" x14ac:dyDescent="0.35">
      <c r="A81" t="s">
        <v>2095</v>
      </c>
      <c r="B81" t="s">
        <v>2959</v>
      </c>
      <c r="C81" t="s">
        <v>2960</v>
      </c>
      <c r="D81" t="s">
        <v>2961</v>
      </c>
      <c r="E81" t="s">
        <v>43</v>
      </c>
      <c r="F81">
        <v>1</v>
      </c>
      <c r="G81" t="s">
        <v>2055</v>
      </c>
      <c r="H81" t="s">
        <v>2056</v>
      </c>
      <c r="I81" t="s">
        <v>2511</v>
      </c>
      <c r="J81" t="s">
        <v>2962</v>
      </c>
      <c r="K81" t="s">
        <v>42</v>
      </c>
      <c r="L81" t="s">
        <v>2058</v>
      </c>
      <c r="M81" t="s">
        <v>2170</v>
      </c>
      <c r="N81">
        <v>0</v>
      </c>
      <c r="O81">
        <v>0</v>
      </c>
      <c r="P81">
        <v>0</v>
      </c>
      <c r="Q81">
        <v>15300</v>
      </c>
      <c r="R81">
        <v>0</v>
      </c>
      <c r="S81">
        <v>0</v>
      </c>
      <c r="T81">
        <v>0</v>
      </c>
      <c r="U81">
        <v>0</v>
      </c>
      <c r="V81">
        <v>0</v>
      </c>
      <c r="W81">
        <v>0</v>
      </c>
      <c r="X81">
        <v>0</v>
      </c>
      <c r="Y81">
        <v>0</v>
      </c>
      <c r="Z81">
        <v>0</v>
      </c>
      <c r="AA81">
        <v>0</v>
      </c>
      <c r="AB81">
        <v>0</v>
      </c>
      <c r="AC81">
        <v>0</v>
      </c>
      <c r="AD81">
        <v>0</v>
      </c>
      <c r="AE81">
        <v>0</v>
      </c>
      <c r="AF81">
        <v>0</v>
      </c>
      <c r="AG81" t="s">
        <v>2963</v>
      </c>
      <c r="AH81" s="21" t="str">
        <f t="shared" si="2"/>
        <v>YO27</v>
      </c>
      <c r="AI81" s="21">
        <v>67.5</v>
      </c>
      <c r="AJ81" s="21">
        <f t="shared" si="3"/>
        <v>100</v>
      </c>
      <c r="AK81" s="21" t="s">
        <v>2060</v>
      </c>
      <c r="AL81" t="s">
        <v>2964</v>
      </c>
      <c r="AM81" t="s">
        <v>53</v>
      </c>
      <c r="AN81" t="s">
        <v>2031</v>
      </c>
    </row>
    <row r="82" spans="1:40" ht="15" hidden="1" thickTop="1" x14ac:dyDescent="0.35">
      <c r="A82" t="s">
        <v>2097</v>
      </c>
      <c r="B82" t="s">
        <v>2965</v>
      </c>
      <c r="C82" t="s">
        <v>2966</v>
      </c>
      <c r="D82" t="s">
        <v>2967</v>
      </c>
      <c r="E82" t="s">
        <v>2705</v>
      </c>
      <c r="F82">
        <v>1</v>
      </c>
      <c r="G82" t="s">
        <v>2593</v>
      </c>
      <c r="H82" t="s">
        <v>2056</v>
      </c>
      <c r="I82" t="s">
        <v>2511</v>
      </c>
      <c r="J82" t="s">
        <v>2594</v>
      </c>
      <c r="K82" t="s">
        <v>65</v>
      </c>
      <c r="L82" t="s">
        <v>2058</v>
      </c>
      <c r="M82" t="s">
        <v>2170</v>
      </c>
      <c r="N82">
        <v>0</v>
      </c>
      <c r="O82">
        <v>0</v>
      </c>
      <c r="P82">
        <v>0</v>
      </c>
      <c r="Q82">
        <v>15300</v>
      </c>
      <c r="R82">
        <v>0</v>
      </c>
      <c r="S82">
        <v>0</v>
      </c>
      <c r="T82">
        <v>0</v>
      </c>
      <c r="U82">
        <v>0</v>
      </c>
      <c r="V82">
        <v>0</v>
      </c>
      <c r="W82">
        <v>0</v>
      </c>
      <c r="X82">
        <v>0</v>
      </c>
      <c r="Y82">
        <v>0</v>
      </c>
      <c r="Z82">
        <v>0</v>
      </c>
      <c r="AA82">
        <v>0</v>
      </c>
      <c r="AB82">
        <v>0</v>
      </c>
      <c r="AC82">
        <v>0</v>
      </c>
      <c r="AD82">
        <v>0</v>
      </c>
      <c r="AE82">
        <v>0</v>
      </c>
      <c r="AF82">
        <v>0</v>
      </c>
      <c r="AG82" t="s">
        <v>2968</v>
      </c>
      <c r="AH82" s="21" t="str">
        <f t="shared" si="2"/>
        <v>YN23</v>
      </c>
      <c r="AI82" s="21">
        <v>67.5</v>
      </c>
      <c r="AJ82" s="21">
        <f t="shared" si="3"/>
        <v>100</v>
      </c>
      <c r="AK82" s="21" t="s">
        <v>2060</v>
      </c>
      <c r="AL82" t="s">
        <v>2527</v>
      </c>
      <c r="AM82" t="s">
        <v>53</v>
      </c>
      <c r="AN82" t="s">
        <v>2031</v>
      </c>
    </row>
    <row r="83" spans="1:40" ht="15" hidden="1" thickTop="1" x14ac:dyDescent="0.35">
      <c r="A83" t="s">
        <v>2099</v>
      </c>
      <c r="B83" t="s">
        <v>2969</v>
      </c>
      <c r="C83" t="s">
        <v>2970</v>
      </c>
      <c r="D83" t="s">
        <v>2971</v>
      </c>
      <c r="E83" t="s">
        <v>2575</v>
      </c>
      <c r="F83">
        <v>1</v>
      </c>
      <c r="G83" t="s">
        <v>2633</v>
      </c>
      <c r="H83" t="s">
        <v>2577</v>
      </c>
      <c r="I83" t="s">
        <v>2511</v>
      </c>
      <c r="J83" t="s">
        <v>2610</v>
      </c>
      <c r="K83" t="s">
        <v>2611</v>
      </c>
      <c r="L83" t="s">
        <v>2058</v>
      </c>
      <c r="M83" t="s">
        <v>2170</v>
      </c>
      <c r="N83">
        <v>0</v>
      </c>
      <c r="O83">
        <v>0</v>
      </c>
      <c r="P83">
        <v>0</v>
      </c>
      <c r="Q83">
        <v>15300</v>
      </c>
      <c r="R83">
        <v>0</v>
      </c>
      <c r="S83">
        <v>0</v>
      </c>
      <c r="T83">
        <v>0</v>
      </c>
      <c r="U83">
        <v>0</v>
      </c>
      <c r="V83">
        <v>0</v>
      </c>
      <c r="W83">
        <v>0</v>
      </c>
      <c r="X83">
        <v>0</v>
      </c>
      <c r="Y83">
        <v>0</v>
      </c>
      <c r="Z83">
        <v>0</v>
      </c>
      <c r="AA83">
        <v>0</v>
      </c>
      <c r="AB83">
        <v>0</v>
      </c>
      <c r="AC83">
        <v>0</v>
      </c>
      <c r="AD83">
        <v>0</v>
      </c>
      <c r="AE83">
        <v>0</v>
      </c>
      <c r="AF83">
        <v>0</v>
      </c>
      <c r="AG83" t="s">
        <v>2972</v>
      </c>
      <c r="AH83" s="21" t="str">
        <f t="shared" si="2"/>
        <v>YR20</v>
      </c>
      <c r="AI83" s="21">
        <v>67.5</v>
      </c>
      <c r="AJ83" s="21">
        <f t="shared" si="3"/>
        <v>100</v>
      </c>
      <c r="AK83" s="21" t="s">
        <v>2060</v>
      </c>
      <c r="AL83" t="s">
        <v>2581</v>
      </c>
      <c r="AM83" t="s">
        <v>53</v>
      </c>
      <c r="AN83" t="s">
        <v>2029</v>
      </c>
    </row>
    <row r="84" spans="1:40" ht="15" hidden="1" thickTop="1" x14ac:dyDescent="0.35">
      <c r="A84" t="s">
        <v>2102</v>
      </c>
      <c r="B84" t="s">
        <v>2973</v>
      </c>
      <c r="C84" t="s">
        <v>2974</v>
      </c>
      <c r="D84" t="s">
        <v>2975</v>
      </c>
      <c r="E84" t="s">
        <v>2608</v>
      </c>
      <c r="F84">
        <v>1</v>
      </c>
      <c r="G84" t="s">
        <v>2609</v>
      </c>
      <c r="H84" t="s">
        <v>2577</v>
      </c>
      <c r="I84" t="s">
        <v>2511</v>
      </c>
      <c r="J84" t="s">
        <v>2764</v>
      </c>
      <c r="K84" t="s">
        <v>2765</v>
      </c>
      <c r="L84" t="s">
        <v>2058</v>
      </c>
      <c r="M84" t="s">
        <v>2170</v>
      </c>
      <c r="N84">
        <v>0</v>
      </c>
      <c r="O84">
        <v>0</v>
      </c>
      <c r="P84">
        <v>0</v>
      </c>
      <c r="Q84">
        <v>15300</v>
      </c>
      <c r="R84">
        <v>0</v>
      </c>
      <c r="S84">
        <v>0</v>
      </c>
      <c r="T84">
        <v>0</v>
      </c>
      <c r="U84">
        <v>0</v>
      </c>
      <c r="V84">
        <v>0</v>
      </c>
      <c r="W84">
        <v>0</v>
      </c>
      <c r="X84">
        <v>0</v>
      </c>
      <c r="Y84">
        <v>0</v>
      </c>
      <c r="Z84">
        <v>0</v>
      </c>
      <c r="AA84">
        <v>0</v>
      </c>
      <c r="AB84">
        <v>0</v>
      </c>
      <c r="AC84">
        <v>0</v>
      </c>
      <c r="AD84">
        <v>0</v>
      </c>
      <c r="AE84">
        <v>0</v>
      </c>
      <c r="AF84">
        <v>0</v>
      </c>
      <c r="AG84" t="s">
        <v>2976</v>
      </c>
      <c r="AH84" s="21" t="str">
        <f t="shared" si="2"/>
        <v>YK19</v>
      </c>
      <c r="AI84" s="21">
        <v>67.5</v>
      </c>
      <c r="AJ84" s="21">
        <f t="shared" si="3"/>
        <v>100</v>
      </c>
      <c r="AK84" s="21" t="s">
        <v>2060</v>
      </c>
      <c r="AL84" t="s">
        <v>2613</v>
      </c>
      <c r="AM84" t="s">
        <v>53</v>
      </c>
      <c r="AN84" t="s">
        <v>2029</v>
      </c>
    </row>
    <row r="85" spans="1:40" ht="15" hidden="1" thickTop="1" x14ac:dyDescent="0.35">
      <c r="A85" t="s">
        <v>2104</v>
      </c>
      <c r="B85" t="s">
        <v>2977</v>
      </c>
      <c r="C85" t="s">
        <v>2978</v>
      </c>
      <c r="D85" t="s">
        <v>2979</v>
      </c>
      <c r="E85" t="s">
        <v>2980</v>
      </c>
      <c r="F85">
        <v>1</v>
      </c>
      <c r="G85" t="s">
        <v>2619</v>
      </c>
      <c r="H85" t="s">
        <v>2620</v>
      </c>
      <c r="I85" t="s">
        <v>2511</v>
      </c>
      <c r="J85" t="s">
        <v>2981</v>
      </c>
      <c r="K85" t="s">
        <v>2655</v>
      </c>
      <c r="L85" t="s">
        <v>2058</v>
      </c>
      <c r="M85" t="s">
        <v>2982</v>
      </c>
      <c r="N85">
        <v>0</v>
      </c>
      <c r="O85">
        <v>0</v>
      </c>
      <c r="P85">
        <v>0</v>
      </c>
      <c r="Q85">
        <v>14280</v>
      </c>
      <c r="R85">
        <v>0</v>
      </c>
      <c r="S85">
        <v>0</v>
      </c>
      <c r="T85">
        <v>0</v>
      </c>
      <c r="U85">
        <v>0</v>
      </c>
      <c r="V85">
        <v>0</v>
      </c>
      <c r="W85">
        <v>0</v>
      </c>
      <c r="X85">
        <v>0</v>
      </c>
      <c r="Y85">
        <v>0</v>
      </c>
      <c r="Z85">
        <v>0</v>
      </c>
      <c r="AA85">
        <v>0</v>
      </c>
      <c r="AB85">
        <v>0</v>
      </c>
      <c r="AC85">
        <v>0</v>
      </c>
      <c r="AD85">
        <v>0</v>
      </c>
      <c r="AE85">
        <v>0</v>
      </c>
      <c r="AF85">
        <v>0</v>
      </c>
      <c r="AG85" t="s">
        <v>2983</v>
      </c>
      <c r="AH85" s="21" t="str">
        <f t="shared" si="2"/>
        <v>YR20</v>
      </c>
      <c r="AI85" s="21">
        <v>62.999999999999986</v>
      </c>
      <c r="AJ85" s="21">
        <f t="shared" si="3"/>
        <v>100</v>
      </c>
      <c r="AK85" s="21" t="s">
        <v>2060</v>
      </c>
      <c r="AL85" t="s">
        <v>2984</v>
      </c>
      <c r="AM85" t="s">
        <v>53</v>
      </c>
      <c r="AN85" t="s">
        <v>2031</v>
      </c>
    </row>
    <row r="86" spans="1:40" ht="15" hidden="1" thickTop="1" x14ac:dyDescent="0.35">
      <c r="A86" t="s">
        <v>2107</v>
      </c>
      <c r="B86" t="s">
        <v>2990</v>
      </c>
      <c r="C86" t="s">
        <v>567</v>
      </c>
      <c r="D86" t="s">
        <v>2991</v>
      </c>
      <c r="E86" t="s">
        <v>560</v>
      </c>
      <c r="F86">
        <v>1</v>
      </c>
      <c r="G86" t="s">
        <v>2055</v>
      </c>
      <c r="H86" t="s">
        <v>2056</v>
      </c>
      <c r="I86" t="s">
        <v>2511</v>
      </c>
      <c r="J86" t="s">
        <v>428</v>
      </c>
      <c r="K86" t="s">
        <v>68</v>
      </c>
      <c r="L86" t="s">
        <v>2058</v>
      </c>
      <c r="M86" t="s">
        <v>2059</v>
      </c>
      <c r="N86">
        <v>0</v>
      </c>
      <c r="O86">
        <v>0</v>
      </c>
      <c r="P86">
        <v>0</v>
      </c>
      <c r="Q86">
        <v>24480</v>
      </c>
      <c r="R86">
        <v>0</v>
      </c>
      <c r="S86">
        <v>0</v>
      </c>
      <c r="T86">
        <v>0</v>
      </c>
      <c r="U86">
        <v>0</v>
      </c>
      <c r="V86">
        <v>0</v>
      </c>
      <c r="W86">
        <v>0</v>
      </c>
      <c r="X86">
        <v>0</v>
      </c>
      <c r="Y86">
        <v>0</v>
      </c>
      <c r="Z86">
        <v>0</v>
      </c>
      <c r="AA86">
        <v>0</v>
      </c>
      <c r="AB86">
        <v>0</v>
      </c>
      <c r="AC86">
        <v>0</v>
      </c>
      <c r="AD86">
        <v>0</v>
      </c>
      <c r="AE86">
        <v>0</v>
      </c>
      <c r="AF86">
        <v>0</v>
      </c>
      <c r="AG86" t="s">
        <v>83</v>
      </c>
      <c r="AH86" s="21" t="str">
        <f t="shared" si="2"/>
        <v>YR20</v>
      </c>
      <c r="AI86" s="21">
        <v>107.92500000000001</v>
      </c>
      <c r="AJ86" s="21">
        <f t="shared" si="3"/>
        <v>100</v>
      </c>
      <c r="AK86" s="21" t="s">
        <v>2060</v>
      </c>
      <c r="AL86" t="s">
        <v>70</v>
      </c>
      <c r="AM86" t="s">
        <v>53</v>
      </c>
      <c r="AN86" t="s">
        <v>2031</v>
      </c>
    </row>
    <row r="87" spans="1:40" ht="15" hidden="1" thickTop="1" x14ac:dyDescent="0.35">
      <c r="A87" t="s">
        <v>2110</v>
      </c>
      <c r="B87" t="s">
        <v>2993</v>
      </c>
      <c r="C87" t="s">
        <v>567</v>
      </c>
      <c r="D87" t="s">
        <v>2994</v>
      </c>
      <c r="E87" t="s">
        <v>560</v>
      </c>
      <c r="F87">
        <v>2</v>
      </c>
      <c r="G87" t="s">
        <v>2055</v>
      </c>
      <c r="H87" t="s">
        <v>2056</v>
      </c>
      <c r="I87" t="s">
        <v>2511</v>
      </c>
      <c r="J87" t="s">
        <v>428</v>
      </c>
      <c r="K87" t="s">
        <v>68</v>
      </c>
      <c r="L87" t="s">
        <v>2058</v>
      </c>
      <c r="M87" t="s">
        <v>2163</v>
      </c>
      <c r="N87">
        <v>0</v>
      </c>
      <c r="O87">
        <v>0</v>
      </c>
      <c r="P87">
        <v>0</v>
      </c>
      <c r="Q87">
        <v>17340</v>
      </c>
      <c r="R87">
        <v>0</v>
      </c>
      <c r="S87">
        <v>0</v>
      </c>
      <c r="T87">
        <v>0</v>
      </c>
      <c r="U87">
        <v>0</v>
      </c>
      <c r="V87">
        <v>0</v>
      </c>
      <c r="W87">
        <v>0</v>
      </c>
      <c r="X87">
        <v>0</v>
      </c>
      <c r="Y87">
        <v>0</v>
      </c>
      <c r="Z87">
        <v>0</v>
      </c>
      <c r="AA87">
        <v>0</v>
      </c>
      <c r="AB87">
        <v>0</v>
      </c>
      <c r="AC87">
        <v>0</v>
      </c>
      <c r="AD87">
        <v>0</v>
      </c>
      <c r="AE87">
        <v>0</v>
      </c>
      <c r="AF87">
        <v>0</v>
      </c>
      <c r="AG87" t="s">
        <v>84</v>
      </c>
      <c r="AH87" s="21" t="str">
        <f t="shared" si="2"/>
        <v>YR20</v>
      </c>
      <c r="AI87" s="21">
        <v>76.500000000000014</v>
      </c>
      <c r="AJ87" s="21">
        <f t="shared" si="3"/>
        <v>100</v>
      </c>
      <c r="AK87" s="21" t="s">
        <v>2060</v>
      </c>
      <c r="AL87" t="s">
        <v>70</v>
      </c>
      <c r="AM87" t="s">
        <v>53</v>
      </c>
      <c r="AN87" t="s">
        <v>2029</v>
      </c>
    </row>
    <row r="88" spans="1:40" ht="15" hidden="1" thickTop="1" x14ac:dyDescent="0.35">
      <c r="A88" t="s">
        <v>2112</v>
      </c>
      <c r="B88" t="s">
        <v>2996</v>
      </c>
      <c r="C88" t="s">
        <v>2997</v>
      </c>
      <c r="D88" t="s">
        <v>2998</v>
      </c>
      <c r="E88" t="s">
        <v>43</v>
      </c>
      <c r="F88">
        <v>2</v>
      </c>
      <c r="G88" t="s">
        <v>2055</v>
      </c>
      <c r="H88" t="s">
        <v>2056</v>
      </c>
      <c r="I88" t="s">
        <v>2511</v>
      </c>
      <c r="J88" t="s">
        <v>2999</v>
      </c>
      <c r="K88" t="s">
        <v>42</v>
      </c>
      <c r="L88" t="s">
        <v>2058</v>
      </c>
      <c r="M88" t="s">
        <v>2059</v>
      </c>
      <c r="N88">
        <v>2</v>
      </c>
      <c r="O88">
        <v>135</v>
      </c>
      <c r="P88">
        <v>0.55000000000000004</v>
      </c>
      <c r="Q88">
        <v>24480</v>
      </c>
      <c r="R88">
        <v>2</v>
      </c>
      <c r="S88">
        <v>135</v>
      </c>
      <c r="T88">
        <v>0.55000000000000004</v>
      </c>
      <c r="U88">
        <v>0</v>
      </c>
      <c r="V88">
        <v>0</v>
      </c>
      <c r="W88">
        <v>0</v>
      </c>
      <c r="X88">
        <v>0</v>
      </c>
      <c r="Y88">
        <v>0</v>
      </c>
      <c r="Z88">
        <v>0</v>
      </c>
      <c r="AA88">
        <v>0</v>
      </c>
      <c r="AB88">
        <v>0</v>
      </c>
      <c r="AC88">
        <v>0</v>
      </c>
      <c r="AD88">
        <v>0</v>
      </c>
      <c r="AE88">
        <v>0</v>
      </c>
      <c r="AF88">
        <v>0</v>
      </c>
      <c r="AG88" t="s">
        <v>3000</v>
      </c>
      <c r="AH88" s="21" t="str">
        <f t="shared" si="2"/>
        <v>YR20</v>
      </c>
      <c r="AI88" s="21">
        <v>107.92500000000001</v>
      </c>
      <c r="AJ88" s="21">
        <f t="shared" si="3"/>
        <v>99.44852941176471</v>
      </c>
      <c r="AK88" s="21" t="s">
        <v>2063</v>
      </c>
      <c r="AL88" t="s">
        <v>2964</v>
      </c>
      <c r="AM88" t="s">
        <v>53</v>
      </c>
      <c r="AN88" t="s">
        <v>2031</v>
      </c>
    </row>
    <row r="89" spans="1:40" ht="15" hidden="1" thickTop="1" x14ac:dyDescent="0.35">
      <c r="A89" t="s">
        <v>2114</v>
      </c>
      <c r="B89" t="s">
        <v>3002</v>
      </c>
      <c r="C89" t="s">
        <v>3003</v>
      </c>
      <c r="D89" t="s">
        <v>3004</v>
      </c>
      <c r="E89" t="s">
        <v>3005</v>
      </c>
      <c r="F89">
        <v>2</v>
      </c>
      <c r="G89" t="s">
        <v>2546</v>
      </c>
      <c r="H89" t="s">
        <v>2510</v>
      </c>
      <c r="I89" t="s">
        <v>2511</v>
      </c>
      <c r="J89" t="s">
        <v>3006</v>
      </c>
      <c r="K89" t="s">
        <v>3007</v>
      </c>
      <c r="L89" t="s">
        <v>2058</v>
      </c>
      <c r="M89" t="s">
        <v>2059</v>
      </c>
      <c r="N89">
        <v>0</v>
      </c>
      <c r="O89">
        <v>0</v>
      </c>
      <c r="P89">
        <v>0</v>
      </c>
      <c r="Q89">
        <v>24480</v>
      </c>
      <c r="R89">
        <v>0</v>
      </c>
      <c r="S89">
        <v>0</v>
      </c>
      <c r="T89">
        <v>0</v>
      </c>
      <c r="U89">
        <v>0</v>
      </c>
      <c r="V89">
        <v>0</v>
      </c>
      <c r="W89">
        <v>0</v>
      </c>
      <c r="X89">
        <v>0</v>
      </c>
      <c r="Y89">
        <v>0</v>
      </c>
      <c r="Z89">
        <v>0</v>
      </c>
      <c r="AA89">
        <v>0</v>
      </c>
      <c r="AB89">
        <v>0</v>
      </c>
      <c r="AC89">
        <v>0</v>
      </c>
      <c r="AD89">
        <v>0</v>
      </c>
      <c r="AE89">
        <v>0</v>
      </c>
      <c r="AF89">
        <v>0</v>
      </c>
      <c r="AG89" t="s">
        <v>3008</v>
      </c>
      <c r="AH89" s="21" t="str">
        <f t="shared" si="2"/>
        <v>YR20</v>
      </c>
      <c r="AI89" s="21">
        <v>107.92500000000001</v>
      </c>
      <c r="AJ89" s="21">
        <f t="shared" si="3"/>
        <v>100</v>
      </c>
      <c r="AK89" s="21" t="s">
        <v>2060</v>
      </c>
      <c r="AL89" t="s">
        <v>2551</v>
      </c>
      <c r="AM89" t="s">
        <v>53</v>
      </c>
      <c r="AN89" t="s">
        <v>2031</v>
      </c>
    </row>
    <row r="90" spans="1:40" ht="15" hidden="1" thickTop="1" x14ac:dyDescent="0.35">
      <c r="A90" t="s">
        <v>2989</v>
      </c>
      <c r="B90" t="s">
        <v>3010</v>
      </c>
      <c r="C90" t="s">
        <v>3011</v>
      </c>
      <c r="D90" t="s">
        <v>3012</v>
      </c>
      <c r="E90" t="s">
        <v>3013</v>
      </c>
      <c r="F90">
        <v>1</v>
      </c>
      <c r="G90" t="s">
        <v>2576</v>
      </c>
      <c r="H90" t="s">
        <v>2577</v>
      </c>
      <c r="I90" t="s">
        <v>2511</v>
      </c>
      <c r="J90" t="s">
        <v>2741</v>
      </c>
      <c r="K90" t="s">
        <v>2742</v>
      </c>
      <c r="L90" t="s">
        <v>2058</v>
      </c>
      <c r="M90" t="s">
        <v>2170</v>
      </c>
      <c r="N90">
        <v>4</v>
      </c>
      <c r="O90">
        <v>207</v>
      </c>
      <c r="P90">
        <v>1.35</v>
      </c>
      <c r="Q90">
        <v>15300</v>
      </c>
      <c r="R90">
        <v>2</v>
      </c>
      <c r="S90">
        <v>100</v>
      </c>
      <c r="T90">
        <v>0.65</v>
      </c>
      <c r="U90">
        <v>0</v>
      </c>
      <c r="V90">
        <v>0</v>
      </c>
      <c r="W90">
        <v>0</v>
      </c>
      <c r="X90">
        <v>2</v>
      </c>
      <c r="Y90">
        <v>107</v>
      </c>
      <c r="Z90">
        <v>0.7</v>
      </c>
      <c r="AA90">
        <v>0</v>
      </c>
      <c r="AB90">
        <v>0</v>
      </c>
      <c r="AC90">
        <v>0</v>
      </c>
      <c r="AD90">
        <v>0</v>
      </c>
      <c r="AE90">
        <v>0</v>
      </c>
      <c r="AF90">
        <v>0</v>
      </c>
      <c r="AG90" t="s">
        <v>3014</v>
      </c>
      <c r="AH90" s="21" t="str">
        <f t="shared" si="2"/>
        <v>YR20</v>
      </c>
      <c r="AI90" s="21">
        <v>67.5</v>
      </c>
      <c r="AJ90" s="21">
        <f t="shared" si="3"/>
        <v>98.647058823529406</v>
      </c>
      <c r="AK90" s="21" t="s">
        <v>2063</v>
      </c>
      <c r="AL90" t="s">
        <v>2551</v>
      </c>
      <c r="AM90" t="s">
        <v>53</v>
      </c>
      <c r="AN90" t="s">
        <v>2029</v>
      </c>
    </row>
    <row r="91" spans="1:40" ht="15" hidden="1" thickTop="1" x14ac:dyDescent="0.35">
      <c r="A91" t="s">
        <v>2992</v>
      </c>
      <c r="B91" t="s">
        <v>3016</v>
      </c>
      <c r="C91" t="s">
        <v>2918</v>
      </c>
      <c r="D91" t="s">
        <v>3017</v>
      </c>
      <c r="E91" t="s">
        <v>2943</v>
      </c>
      <c r="F91">
        <v>2</v>
      </c>
      <c r="G91" t="s">
        <v>2682</v>
      </c>
      <c r="H91" t="s">
        <v>2620</v>
      </c>
      <c r="I91" t="s">
        <v>2511</v>
      </c>
      <c r="J91" t="s">
        <v>2921</v>
      </c>
      <c r="K91" t="s">
        <v>2684</v>
      </c>
      <c r="L91" t="s">
        <v>2058</v>
      </c>
      <c r="M91" t="s">
        <v>2170</v>
      </c>
      <c r="N91">
        <v>1</v>
      </c>
      <c r="O91">
        <v>108</v>
      </c>
      <c r="P91">
        <v>0.71</v>
      </c>
      <c r="Q91">
        <v>15300</v>
      </c>
      <c r="R91">
        <v>0</v>
      </c>
      <c r="S91">
        <v>0</v>
      </c>
      <c r="T91">
        <v>0</v>
      </c>
      <c r="U91">
        <v>0</v>
      </c>
      <c r="V91">
        <v>0</v>
      </c>
      <c r="W91">
        <v>0</v>
      </c>
      <c r="X91">
        <v>1</v>
      </c>
      <c r="Y91">
        <v>108</v>
      </c>
      <c r="Z91">
        <v>0.71</v>
      </c>
      <c r="AA91">
        <v>0</v>
      </c>
      <c r="AB91">
        <v>0</v>
      </c>
      <c r="AC91">
        <v>0</v>
      </c>
      <c r="AD91">
        <v>0</v>
      </c>
      <c r="AE91">
        <v>0</v>
      </c>
      <c r="AF91">
        <v>0</v>
      </c>
      <c r="AG91" t="s">
        <v>3018</v>
      </c>
      <c r="AH91" s="21" t="str">
        <f t="shared" si="2"/>
        <v>YR20</v>
      </c>
      <c r="AI91" s="21">
        <v>67.5</v>
      </c>
      <c r="AJ91" s="21">
        <f t="shared" si="3"/>
        <v>99.294117647058826</v>
      </c>
      <c r="AK91" s="21" t="s">
        <v>2063</v>
      </c>
      <c r="AL91" t="s">
        <v>2923</v>
      </c>
      <c r="AM91" t="s">
        <v>53</v>
      </c>
      <c r="AN91" t="s">
        <v>2031</v>
      </c>
    </row>
    <row r="92" spans="1:40" ht="15" hidden="1" thickTop="1" x14ac:dyDescent="0.35">
      <c r="A92" t="s">
        <v>2995</v>
      </c>
      <c r="B92" t="s">
        <v>3020</v>
      </c>
      <c r="C92" t="s">
        <v>3021</v>
      </c>
      <c r="D92" t="s">
        <v>3022</v>
      </c>
      <c r="E92" t="s">
        <v>2857</v>
      </c>
      <c r="F92">
        <v>1</v>
      </c>
      <c r="G92" t="s">
        <v>2576</v>
      </c>
      <c r="H92" t="s">
        <v>2577</v>
      </c>
      <c r="I92" t="s">
        <v>2511</v>
      </c>
      <c r="J92" t="s">
        <v>2858</v>
      </c>
      <c r="K92" t="s">
        <v>2742</v>
      </c>
      <c r="L92" t="s">
        <v>2058</v>
      </c>
      <c r="M92" t="s">
        <v>2170</v>
      </c>
      <c r="N92">
        <v>0</v>
      </c>
      <c r="O92">
        <v>0</v>
      </c>
      <c r="P92">
        <v>0</v>
      </c>
      <c r="Q92">
        <v>15300</v>
      </c>
      <c r="R92">
        <v>0</v>
      </c>
      <c r="S92">
        <v>0</v>
      </c>
      <c r="T92">
        <v>0</v>
      </c>
      <c r="U92">
        <v>0</v>
      </c>
      <c r="V92">
        <v>0</v>
      </c>
      <c r="W92">
        <v>0</v>
      </c>
      <c r="X92">
        <v>0</v>
      </c>
      <c r="Y92">
        <v>0</v>
      </c>
      <c r="Z92">
        <v>0</v>
      </c>
      <c r="AA92">
        <v>0</v>
      </c>
      <c r="AB92">
        <v>0</v>
      </c>
      <c r="AC92">
        <v>0</v>
      </c>
      <c r="AD92">
        <v>0</v>
      </c>
      <c r="AE92">
        <v>0</v>
      </c>
      <c r="AF92">
        <v>0</v>
      </c>
      <c r="AG92" t="s">
        <v>3023</v>
      </c>
      <c r="AH92" s="21" t="str">
        <f t="shared" si="2"/>
        <v>YR20</v>
      </c>
      <c r="AI92" s="21">
        <v>67.5</v>
      </c>
      <c r="AJ92" s="21">
        <f t="shared" si="3"/>
        <v>100</v>
      </c>
      <c r="AK92" s="21" t="s">
        <v>2060</v>
      </c>
      <c r="AL92" t="s">
        <v>2581</v>
      </c>
      <c r="AM92" t="s">
        <v>53</v>
      </c>
      <c r="AN92" t="s">
        <v>2029</v>
      </c>
    </row>
    <row r="93" spans="1:40" ht="15" hidden="1" thickTop="1" x14ac:dyDescent="0.35">
      <c r="A93" t="s">
        <v>3001</v>
      </c>
      <c r="B93" t="s">
        <v>3025</v>
      </c>
      <c r="C93" t="s">
        <v>3026</v>
      </c>
      <c r="D93" t="s">
        <v>3027</v>
      </c>
      <c r="E93" t="s">
        <v>3028</v>
      </c>
      <c r="F93">
        <v>1</v>
      </c>
      <c r="G93" t="s">
        <v>2546</v>
      </c>
      <c r="H93" t="s">
        <v>2510</v>
      </c>
      <c r="I93" t="s">
        <v>2511</v>
      </c>
      <c r="J93" t="s">
        <v>3006</v>
      </c>
      <c r="K93" t="s">
        <v>3007</v>
      </c>
      <c r="L93" t="s">
        <v>2058</v>
      </c>
      <c r="M93" t="s">
        <v>2059</v>
      </c>
      <c r="N93">
        <v>1</v>
      </c>
      <c r="O93">
        <v>614</v>
      </c>
      <c r="P93">
        <v>2.5099999999999998</v>
      </c>
      <c r="Q93">
        <v>24480</v>
      </c>
      <c r="R93">
        <v>0</v>
      </c>
      <c r="S93">
        <v>0</v>
      </c>
      <c r="T93">
        <v>0</v>
      </c>
      <c r="U93">
        <v>0</v>
      </c>
      <c r="V93">
        <v>0</v>
      </c>
      <c r="W93">
        <v>0</v>
      </c>
      <c r="X93">
        <v>1</v>
      </c>
      <c r="Y93">
        <v>614</v>
      </c>
      <c r="Z93">
        <v>2.5099999999999998</v>
      </c>
      <c r="AA93">
        <v>0</v>
      </c>
      <c r="AB93">
        <v>0</v>
      </c>
      <c r="AC93">
        <v>0</v>
      </c>
      <c r="AD93">
        <v>0</v>
      </c>
      <c r="AE93">
        <v>0</v>
      </c>
      <c r="AF93">
        <v>0</v>
      </c>
      <c r="AG93" t="s">
        <v>3029</v>
      </c>
      <c r="AH93" s="21" t="str">
        <f t="shared" si="2"/>
        <v>YK19</v>
      </c>
      <c r="AI93" s="21">
        <v>107.92500000000001</v>
      </c>
      <c r="AJ93" s="21">
        <f t="shared" si="3"/>
        <v>97.49183006535948</v>
      </c>
      <c r="AK93" s="21" t="s">
        <v>2063</v>
      </c>
      <c r="AL93" t="s">
        <v>2551</v>
      </c>
      <c r="AM93" t="s">
        <v>53</v>
      </c>
      <c r="AN93" t="s">
        <v>2030</v>
      </c>
    </row>
    <row r="94" spans="1:40" ht="15" hidden="1" thickTop="1" x14ac:dyDescent="0.35">
      <c r="A94" t="s">
        <v>3009</v>
      </c>
      <c r="B94" t="s">
        <v>3031</v>
      </c>
      <c r="C94" t="s">
        <v>3032</v>
      </c>
      <c r="D94" t="s">
        <v>3033</v>
      </c>
      <c r="E94" t="s">
        <v>2705</v>
      </c>
      <c r="F94">
        <v>1</v>
      </c>
      <c r="G94" t="s">
        <v>2593</v>
      </c>
      <c r="H94" t="s">
        <v>2056</v>
      </c>
      <c r="I94" t="s">
        <v>2511</v>
      </c>
      <c r="J94" t="s">
        <v>3034</v>
      </c>
      <c r="K94" t="s">
        <v>65</v>
      </c>
      <c r="L94" t="s">
        <v>2058</v>
      </c>
      <c r="M94" t="s">
        <v>2170</v>
      </c>
      <c r="N94">
        <v>0</v>
      </c>
      <c r="O94">
        <v>0</v>
      </c>
      <c r="P94">
        <v>0</v>
      </c>
      <c r="Q94">
        <v>15300</v>
      </c>
      <c r="R94">
        <v>0</v>
      </c>
      <c r="S94">
        <v>0</v>
      </c>
      <c r="T94">
        <v>0</v>
      </c>
      <c r="U94">
        <v>0</v>
      </c>
      <c r="V94">
        <v>0</v>
      </c>
      <c r="W94">
        <v>0</v>
      </c>
      <c r="X94">
        <v>0</v>
      </c>
      <c r="Y94">
        <v>0</v>
      </c>
      <c r="Z94">
        <v>0</v>
      </c>
      <c r="AA94">
        <v>0</v>
      </c>
      <c r="AB94">
        <v>0</v>
      </c>
      <c r="AC94">
        <v>0</v>
      </c>
      <c r="AD94">
        <v>0</v>
      </c>
      <c r="AE94">
        <v>0</v>
      </c>
      <c r="AF94">
        <v>0</v>
      </c>
      <c r="AG94" t="s">
        <v>3035</v>
      </c>
      <c r="AH94" s="21" t="str">
        <f t="shared" si="2"/>
        <v>YO98</v>
      </c>
      <c r="AI94" s="21">
        <v>67.5</v>
      </c>
      <c r="AJ94" s="21">
        <f t="shared" si="3"/>
        <v>100</v>
      </c>
      <c r="AK94" s="21" t="s">
        <v>2060</v>
      </c>
      <c r="AL94" t="s">
        <v>2527</v>
      </c>
      <c r="AM94" t="s">
        <v>53</v>
      </c>
      <c r="AN94" t="s">
        <v>2031</v>
      </c>
    </row>
    <row r="95" spans="1:40" ht="15" hidden="1" thickTop="1" x14ac:dyDescent="0.35">
      <c r="A95" t="s">
        <v>3015</v>
      </c>
      <c r="B95" t="s">
        <v>3037</v>
      </c>
      <c r="C95" t="s">
        <v>3038</v>
      </c>
      <c r="D95" t="s">
        <v>3039</v>
      </c>
      <c r="E95" t="s">
        <v>559</v>
      </c>
      <c r="F95">
        <v>1</v>
      </c>
      <c r="G95" t="s">
        <v>2055</v>
      </c>
      <c r="H95" t="s">
        <v>2056</v>
      </c>
      <c r="I95" t="s">
        <v>2511</v>
      </c>
      <c r="J95" t="s">
        <v>2568</v>
      </c>
      <c r="K95" t="s">
        <v>63</v>
      </c>
      <c r="L95" t="s">
        <v>2058</v>
      </c>
      <c r="M95" t="s">
        <v>2059</v>
      </c>
      <c r="N95">
        <v>0</v>
      </c>
      <c r="O95">
        <v>0</v>
      </c>
      <c r="P95">
        <v>0</v>
      </c>
      <c r="Q95">
        <v>24480</v>
      </c>
      <c r="R95">
        <v>0</v>
      </c>
      <c r="S95">
        <v>0</v>
      </c>
      <c r="T95">
        <v>0</v>
      </c>
      <c r="U95">
        <v>0</v>
      </c>
      <c r="V95">
        <v>0</v>
      </c>
      <c r="W95">
        <v>0</v>
      </c>
      <c r="X95">
        <v>0</v>
      </c>
      <c r="Y95">
        <v>0</v>
      </c>
      <c r="Z95">
        <v>0</v>
      </c>
      <c r="AA95">
        <v>0</v>
      </c>
      <c r="AB95">
        <v>0</v>
      </c>
      <c r="AC95">
        <v>0</v>
      </c>
      <c r="AD95">
        <v>0</v>
      </c>
      <c r="AE95">
        <v>0</v>
      </c>
      <c r="AF95">
        <v>0</v>
      </c>
      <c r="AG95" t="s">
        <v>3040</v>
      </c>
      <c r="AH95" s="21" t="str">
        <f t="shared" si="2"/>
        <v>YO98</v>
      </c>
      <c r="AI95" s="21">
        <v>107.92500000000001</v>
      </c>
      <c r="AJ95" s="21">
        <f t="shared" si="3"/>
        <v>100</v>
      </c>
      <c r="AK95" s="21" t="s">
        <v>2060</v>
      </c>
      <c r="AL95" t="s">
        <v>2570</v>
      </c>
      <c r="AM95" t="s">
        <v>53</v>
      </c>
      <c r="AN95" t="s">
        <v>2029</v>
      </c>
    </row>
    <row r="96" spans="1:40" ht="15" hidden="1" thickTop="1" x14ac:dyDescent="0.35">
      <c r="A96" t="s">
        <v>3019</v>
      </c>
      <c r="B96" t="s">
        <v>3047</v>
      </c>
      <c r="C96" t="s">
        <v>2880</v>
      </c>
      <c r="D96" t="s">
        <v>3048</v>
      </c>
      <c r="E96" t="s">
        <v>2575</v>
      </c>
      <c r="F96">
        <v>1</v>
      </c>
      <c r="G96" t="s">
        <v>2609</v>
      </c>
      <c r="H96" t="s">
        <v>2577</v>
      </c>
      <c r="I96" t="s">
        <v>2511</v>
      </c>
      <c r="J96" t="s">
        <v>2675</v>
      </c>
      <c r="K96" t="s">
        <v>2611</v>
      </c>
      <c r="L96" t="s">
        <v>2058</v>
      </c>
      <c r="M96" t="s">
        <v>2170</v>
      </c>
      <c r="N96">
        <v>0</v>
      </c>
      <c r="O96">
        <v>0</v>
      </c>
      <c r="P96">
        <v>0</v>
      </c>
      <c r="Q96">
        <v>15300</v>
      </c>
      <c r="R96">
        <v>0</v>
      </c>
      <c r="S96">
        <v>0</v>
      </c>
      <c r="T96">
        <v>0</v>
      </c>
      <c r="U96">
        <v>0</v>
      </c>
      <c r="V96">
        <v>0</v>
      </c>
      <c r="W96">
        <v>0</v>
      </c>
      <c r="X96">
        <v>0</v>
      </c>
      <c r="Y96">
        <v>0</v>
      </c>
      <c r="Z96">
        <v>0</v>
      </c>
      <c r="AA96">
        <v>0</v>
      </c>
      <c r="AB96">
        <v>0</v>
      </c>
      <c r="AC96">
        <v>0</v>
      </c>
      <c r="AD96">
        <v>0</v>
      </c>
      <c r="AE96">
        <v>0</v>
      </c>
      <c r="AF96">
        <v>0</v>
      </c>
      <c r="AG96" t="s">
        <v>3049</v>
      </c>
      <c r="AH96" s="21" t="str">
        <f t="shared" si="2"/>
        <v>YO27</v>
      </c>
      <c r="AI96" s="21">
        <v>67.5</v>
      </c>
      <c r="AJ96" s="21">
        <f t="shared" si="3"/>
        <v>100</v>
      </c>
      <c r="AK96" s="21" t="s">
        <v>2060</v>
      </c>
      <c r="AL96" t="s">
        <v>2581</v>
      </c>
      <c r="AM96" t="s">
        <v>53</v>
      </c>
      <c r="AN96" t="s">
        <v>2031</v>
      </c>
    </row>
    <row r="97" spans="1:40" ht="15" hidden="1" thickTop="1" x14ac:dyDescent="0.35">
      <c r="A97" t="s">
        <v>3024</v>
      </c>
      <c r="B97" t="s">
        <v>3051</v>
      </c>
      <c r="C97" t="s">
        <v>2870</v>
      </c>
      <c r="D97" t="s">
        <v>3052</v>
      </c>
      <c r="E97" t="s">
        <v>2608</v>
      </c>
      <c r="F97">
        <v>1</v>
      </c>
      <c r="G97" t="s">
        <v>2633</v>
      </c>
      <c r="H97" t="s">
        <v>2577</v>
      </c>
      <c r="I97" t="s">
        <v>2511</v>
      </c>
      <c r="J97" t="s">
        <v>2692</v>
      </c>
      <c r="K97" t="s">
        <v>2635</v>
      </c>
      <c r="L97" t="s">
        <v>2058</v>
      </c>
      <c r="M97" t="s">
        <v>2170</v>
      </c>
      <c r="N97">
        <v>0</v>
      </c>
      <c r="O97">
        <v>0</v>
      </c>
      <c r="P97">
        <v>0</v>
      </c>
      <c r="Q97">
        <v>15300</v>
      </c>
      <c r="R97">
        <v>0</v>
      </c>
      <c r="S97">
        <v>0</v>
      </c>
      <c r="T97">
        <v>0</v>
      </c>
      <c r="U97">
        <v>0</v>
      </c>
      <c r="V97">
        <v>0</v>
      </c>
      <c r="W97">
        <v>0</v>
      </c>
      <c r="X97">
        <v>0</v>
      </c>
      <c r="Y97">
        <v>0</v>
      </c>
      <c r="Z97">
        <v>0</v>
      </c>
      <c r="AA97">
        <v>0</v>
      </c>
      <c r="AB97">
        <v>0</v>
      </c>
      <c r="AC97">
        <v>0</v>
      </c>
      <c r="AD97">
        <v>0</v>
      </c>
      <c r="AE97">
        <v>0</v>
      </c>
      <c r="AF97">
        <v>0</v>
      </c>
      <c r="AG97" t="s">
        <v>3053</v>
      </c>
      <c r="AH97" s="21" t="str">
        <f t="shared" si="2"/>
        <v>YR20</v>
      </c>
      <c r="AI97" s="21">
        <v>67.5</v>
      </c>
      <c r="AJ97" s="21">
        <f t="shared" si="3"/>
        <v>100</v>
      </c>
      <c r="AK97" s="21" t="s">
        <v>2060</v>
      </c>
      <c r="AL97" t="s">
        <v>2581</v>
      </c>
      <c r="AM97" t="s">
        <v>53</v>
      </c>
      <c r="AN97" t="s">
        <v>2029</v>
      </c>
    </row>
    <row r="98" spans="1:40" ht="15" hidden="1" thickTop="1" x14ac:dyDescent="0.35">
      <c r="A98" t="s">
        <v>3030</v>
      </c>
      <c r="B98" t="s">
        <v>3055</v>
      </c>
      <c r="C98" t="s">
        <v>3056</v>
      </c>
      <c r="D98" t="s">
        <v>3057</v>
      </c>
      <c r="E98" t="s">
        <v>3058</v>
      </c>
      <c r="F98">
        <v>1</v>
      </c>
      <c r="G98" t="s">
        <v>2546</v>
      </c>
      <c r="H98" t="s">
        <v>2510</v>
      </c>
      <c r="I98" t="s">
        <v>2511</v>
      </c>
      <c r="J98" t="s">
        <v>3059</v>
      </c>
      <c r="K98" t="s">
        <v>3007</v>
      </c>
      <c r="L98" t="s">
        <v>2058</v>
      </c>
      <c r="M98" t="s">
        <v>2059</v>
      </c>
      <c r="N98">
        <v>0</v>
      </c>
      <c r="O98">
        <v>0</v>
      </c>
      <c r="P98">
        <v>0</v>
      </c>
      <c r="Q98">
        <v>24480</v>
      </c>
      <c r="R98">
        <v>0</v>
      </c>
      <c r="S98">
        <v>0</v>
      </c>
      <c r="T98">
        <v>0</v>
      </c>
      <c r="U98">
        <v>0</v>
      </c>
      <c r="V98">
        <v>0</v>
      </c>
      <c r="W98">
        <v>0</v>
      </c>
      <c r="X98">
        <v>0</v>
      </c>
      <c r="Y98">
        <v>0</v>
      </c>
      <c r="Z98">
        <v>0</v>
      </c>
      <c r="AA98">
        <v>0</v>
      </c>
      <c r="AB98">
        <v>0</v>
      </c>
      <c r="AC98">
        <v>0</v>
      </c>
      <c r="AD98">
        <v>0</v>
      </c>
      <c r="AE98">
        <v>0</v>
      </c>
      <c r="AF98">
        <v>0</v>
      </c>
      <c r="AG98" t="s">
        <v>3060</v>
      </c>
      <c r="AH98" s="21" t="str">
        <f t="shared" si="2"/>
        <v>YR20</v>
      </c>
      <c r="AI98" s="21">
        <v>107.92500000000001</v>
      </c>
      <c r="AJ98" s="21">
        <f t="shared" si="3"/>
        <v>100</v>
      </c>
      <c r="AK98" s="21" t="s">
        <v>2060</v>
      </c>
      <c r="AL98" t="s">
        <v>2551</v>
      </c>
      <c r="AM98" t="s">
        <v>53</v>
      </c>
      <c r="AN98" t="s">
        <v>2031</v>
      </c>
    </row>
    <row r="99" spans="1:40" ht="15" hidden="1" thickTop="1" x14ac:dyDescent="0.35">
      <c r="A99" t="s">
        <v>3036</v>
      </c>
      <c r="B99" t="s">
        <v>3062</v>
      </c>
      <c r="C99" t="s">
        <v>2660</v>
      </c>
      <c r="D99" t="s">
        <v>3063</v>
      </c>
      <c r="E99" t="s">
        <v>61</v>
      </c>
      <c r="F99">
        <v>2</v>
      </c>
      <c r="G99" t="s">
        <v>2524</v>
      </c>
      <c r="H99" t="s">
        <v>2056</v>
      </c>
      <c r="I99" t="s">
        <v>2511</v>
      </c>
      <c r="J99" t="s">
        <v>2525</v>
      </c>
      <c r="K99" t="s">
        <v>62</v>
      </c>
      <c r="L99" t="s">
        <v>2058</v>
      </c>
      <c r="M99" t="s">
        <v>2170</v>
      </c>
      <c r="N99">
        <v>0</v>
      </c>
      <c r="O99">
        <v>0</v>
      </c>
      <c r="P99">
        <v>0</v>
      </c>
      <c r="Q99">
        <v>15300</v>
      </c>
      <c r="R99">
        <v>0</v>
      </c>
      <c r="S99">
        <v>0</v>
      </c>
      <c r="T99">
        <v>0</v>
      </c>
      <c r="U99">
        <v>0</v>
      </c>
      <c r="V99">
        <v>0</v>
      </c>
      <c r="W99">
        <v>0</v>
      </c>
      <c r="X99">
        <v>0</v>
      </c>
      <c r="Y99">
        <v>0</v>
      </c>
      <c r="Z99">
        <v>0</v>
      </c>
      <c r="AA99">
        <v>0</v>
      </c>
      <c r="AB99">
        <v>0</v>
      </c>
      <c r="AC99">
        <v>0</v>
      </c>
      <c r="AD99">
        <v>0</v>
      </c>
      <c r="AE99">
        <v>0</v>
      </c>
      <c r="AF99">
        <v>0</v>
      </c>
      <c r="AG99" t="s">
        <v>3064</v>
      </c>
      <c r="AH99" s="21" t="str">
        <f t="shared" si="2"/>
        <v>YR20</v>
      </c>
      <c r="AI99" s="21">
        <v>67.5</v>
      </c>
      <c r="AJ99" s="21">
        <f t="shared" si="3"/>
        <v>100</v>
      </c>
      <c r="AK99" s="21" t="s">
        <v>2060</v>
      </c>
      <c r="AL99" t="s">
        <v>2527</v>
      </c>
      <c r="AM99" t="s">
        <v>53</v>
      </c>
      <c r="AN99" t="s">
        <v>2031</v>
      </c>
    </row>
    <row r="100" spans="1:40" ht="15" hidden="1" thickTop="1" x14ac:dyDescent="0.35">
      <c r="A100" t="s">
        <v>3041</v>
      </c>
      <c r="B100" t="s">
        <v>3066</v>
      </c>
      <c r="C100" t="s">
        <v>3067</v>
      </c>
      <c r="D100" t="s">
        <v>3068</v>
      </c>
      <c r="E100" t="s">
        <v>2667</v>
      </c>
      <c r="F100">
        <v>2</v>
      </c>
      <c r="G100" t="s">
        <v>2509</v>
      </c>
      <c r="H100" t="s">
        <v>2510</v>
      </c>
      <c r="I100" t="s">
        <v>2511</v>
      </c>
      <c r="J100" t="s">
        <v>2794</v>
      </c>
      <c r="K100" t="s">
        <v>2669</v>
      </c>
      <c r="L100" t="s">
        <v>2058</v>
      </c>
      <c r="M100" t="s">
        <v>2170</v>
      </c>
      <c r="N100">
        <v>0</v>
      </c>
      <c r="O100">
        <v>0</v>
      </c>
      <c r="P100">
        <v>0</v>
      </c>
      <c r="Q100">
        <v>15300</v>
      </c>
      <c r="R100">
        <v>0</v>
      </c>
      <c r="S100">
        <v>0</v>
      </c>
      <c r="T100">
        <v>0</v>
      </c>
      <c r="U100">
        <v>0</v>
      </c>
      <c r="V100">
        <v>0</v>
      </c>
      <c r="W100">
        <v>0</v>
      </c>
      <c r="X100">
        <v>0</v>
      </c>
      <c r="Y100">
        <v>0</v>
      </c>
      <c r="Z100">
        <v>0</v>
      </c>
      <c r="AA100">
        <v>0</v>
      </c>
      <c r="AB100">
        <v>0</v>
      </c>
      <c r="AC100">
        <v>0</v>
      </c>
      <c r="AD100">
        <v>0</v>
      </c>
      <c r="AE100">
        <v>0</v>
      </c>
      <c r="AF100">
        <v>0</v>
      </c>
      <c r="AG100" t="s">
        <v>3069</v>
      </c>
      <c r="AH100" s="21" t="str">
        <f t="shared" si="2"/>
        <v>YO27</v>
      </c>
      <c r="AI100" s="21">
        <v>67.5</v>
      </c>
      <c r="AJ100" s="21">
        <f t="shared" si="3"/>
        <v>100</v>
      </c>
      <c r="AK100" s="21" t="s">
        <v>2060</v>
      </c>
      <c r="AL100" t="s">
        <v>2515</v>
      </c>
      <c r="AM100" t="s">
        <v>53</v>
      </c>
      <c r="AN100" t="s">
        <v>2031</v>
      </c>
    </row>
    <row r="101" spans="1:40" ht="15" hidden="1" thickTop="1" x14ac:dyDescent="0.35">
      <c r="A101" t="s">
        <v>3046</v>
      </c>
      <c r="B101" t="s">
        <v>3071</v>
      </c>
      <c r="C101" t="s">
        <v>3072</v>
      </c>
      <c r="D101" t="s">
        <v>3073</v>
      </c>
      <c r="E101" t="s">
        <v>2825</v>
      </c>
      <c r="F101">
        <v>1</v>
      </c>
      <c r="G101" t="s">
        <v>2816</v>
      </c>
      <c r="H101" t="s">
        <v>2620</v>
      </c>
      <c r="I101" t="s">
        <v>2511</v>
      </c>
      <c r="J101" t="s">
        <v>2826</v>
      </c>
      <c r="K101" t="s">
        <v>2827</v>
      </c>
      <c r="L101" t="s">
        <v>2058</v>
      </c>
      <c r="M101" t="s">
        <v>2170</v>
      </c>
      <c r="N101">
        <v>1</v>
      </c>
      <c r="O101">
        <v>47</v>
      </c>
      <c r="P101">
        <v>0.31</v>
      </c>
      <c r="Q101">
        <v>15300</v>
      </c>
      <c r="R101">
        <v>1</v>
      </c>
      <c r="S101">
        <v>47</v>
      </c>
      <c r="T101">
        <v>0.31</v>
      </c>
      <c r="U101">
        <v>0</v>
      </c>
      <c r="V101">
        <v>0</v>
      </c>
      <c r="W101">
        <v>0</v>
      </c>
      <c r="X101">
        <v>0</v>
      </c>
      <c r="Y101">
        <v>0</v>
      </c>
      <c r="Z101">
        <v>0</v>
      </c>
      <c r="AA101">
        <v>0</v>
      </c>
      <c r="AB101">
        <v>0</v>
      </c>
      <c r="AC101">
        <v>0</v>
      </c>
      <c r="AD101">
        <v>0</v>
      </c>
      <c r="AE101">
        <v>0</v>
      </c>
      <c r="AF101">
        <v>0</v>
      </c>
      <c r="AG101" t="s">
        <v>3074</v>
      </c>
      <c r="AH101" s="21" t="str">
        <f t="shared" si="2"/>
        <v>YR21</v>
      </c>
      <c r="AI101" s="21">
        <v>67.5</v>
      </c>
      <c r="AJ101" s="21">
        <f t="shared" si="3"/>
        <v>99.692810457516345</v>
      </c>
      <c r="AK101" s="21" t="s">
        <v>2063</v>
      </c>
      <c r="AL101" t="s">
        <v>2829</v>
      </c>
      <c r="AM101" t="s">
        <v>53</v>
      </c>
      <c r="AN101" t="s">
        <v>2031</v>
      </c>
    </row>
    <row r="102" spans="1:40" ht="15" hidden="1" thickTop="1" x14ac:dyDescent="0.35">
      <c r="A102" t="s">
        <v>3050</v>
      </c>
      <c r="B102" t="s">
        <v>3076</v>
      </c>
      <c r="C102" t="s">
        <v>81</v>
      </c>
      <c r="D102" t="s">
        <v>3077</v>
      </c>
      <c r="E102" t="s">
        <v>560</v>
      </c>
      <c r="F102">
        <v>1</v>
      </c>
      <c r="G102" t="s">
        <v>2055</v>
      </c>
      <c r="H102" t="s">
        <v>2056</v>
      </c>
      <c r="I102" t="s">
        <v>2511</v>
      </c>
      <c r="J102" t="s">
        <v>82</v>
      </c>
      <c r="K102" t="s">
        <v>68</v>
      </c>
      <c r="L102" t="s">
        <v>2058</v>
      </c>
      <c r="M102" t="s">
        <v>2982</v>
      </c>
      <c r="N102">
        <v>2</v>
      </c>
      <c r="O102">
        <v>71</v>
      </c>
      <c r="P102">
        <v>0.5</v>
      </c>
      <c r="Q102">
        <v>14280</v>
      </c>
      <c r="R102">
        <v>1</v>
      </c>
      <c r="S102">
        <v>43</v>
      </c>
      <c r="T102">
        <v>0.3</v>
      </c>
      <c r="U102">
        <v>0</v>
      </c>
      <c r="V102">
        <v>0</v>
      </c>
      <c r="W102">
        <v>0</v>
      </c>
      <c r="X102">
        <v>1</v>
      </c>
      <c r="Y102">
        <v>28</v>
      </c>
      <c r="Z102">
        <v>0.2</v>
      </c>
      <c r="AA102">
        <v>0</v>
      </c>
      <c r="AB102">
        <v>0</v>
      </c>
      <c r="AC102">
        <v>0</v>
      </c>
      <c r="AD102">
        <v>0</v>
      </c>
      <c r="AE102">
        <v>0</v>
      </c>
      <c r="AF102">
        <v>0</v>
      </c>
      <c r="AG102" t="s">
        <v>85</v>
      </c>
      <c r="AH102" s="21" t="str">
        <f t="shared" si="2"/>
        <v>YR20</v>
      </c>
      <c r="AI102" s="21">
        <v>62.999999999999986</v>
      </c>
      <c r="AJ102" s="21">
        <f t="shared" si="3"/>
        <v>99.502801120448183</v>
      </c>
      <c r="AK102" s="21" t="s">
        <v>2063</v>
      </c>
      <c r="AL102" t="s">
        <v>70</v>
      </c>
      <c r="AM102" t="s">
        <v>53</v>
      </c>
      <c r="AN102" t="s">
        <v>2032</v>
      </c>
    </row>
    <row r="103" spans="1:40" ht="15" hidden="1" thickTop="1" x14ac:dyDescent="0.35">
      <c r="A103" t="s">
        <v>3054</v>
      </c>
      <c r="B103" t="s">
        <v>3079</v>
      </c>
      <c r="C103" t="s">
        <v>3038</v>
      </c>
      <c r="D103" t="s">
        <v>3080</v>
      </c>
      <c r="E103" t="s">
        <v>559</v>
      </c>
      <c r="F103">
        <v>1</v>
      </c>
      <c r="G103" t="s">
        <v>2055</v>
      </c>
      <c r="H103" t="s">
        <v>2056</v>
      </c>
      <c r="I103" t="s">
        <v>2511</v>
      </c>
      <c r="J103" t="s">
        <v>2568</v>
      </c>
      <c r="K103" t="s">
        <v>63</v>
      </c>
      <c r="L103" t="s">
        <v>2058</v>
      </c>
      <c r="M103" t="s">
        <v>2170</v>
      </c>
      <c r="N103">
        <v>1</v>
      </c>
      <c r="O103">
        <v>36</v>
      </c>
      <c r="P103">
        <v>0.24</v>
      </c>
      <c r="Q103">
        <v>15300</v>
      </c>
      <c r="R103">
        <v>1</v>
      </c>
      <c r="S103">
        <v>36</v>
      </c>
      <c r="T103">
        <v>0.24</v>
      </c>
      <c r="U103">
        <v>0</v>
      </c>
      <c r="V103">
        <v>0</v>
      </c>
      <c r="W103">
        <v>0</v>
      </c>
      <c r="X103">
        <v>0</v>
      </c>
      <c r="Y103">
        <v>0</v>
      </c>
      <c r="Z103">
        <v>0</v>
      </c>
      <c r="AA103">
        <v>0</v>
      </c>
      <c r="AB103">
        <v>0</v>
      </c>
      <c r="AC103">
        <v>0</v>
      </c>
      <c r="AD103">
        <v>0</v>
      </c>
      <c r="AE103">
        <v>0</v>
      </c>
      <c r="AF103">
        <v>0</v>
      </c>
      <c r="AG103" t="s">
        <v>3081</v>
      </c>
      <c r="AH103" s="21" t="str">
        <f t="shared" si="2"/>
        <v>YR20</v>
      </c>
      <c r="AI103" s="21">
        <v>67.5</v>
      </c>
      <c r="AJ103" s="21">
        <f t="shared" si="3"/>
        <v>99.764705882352942</v>
      </c>
      <c r="AK103" s="21" t="s">
        <v>2060</v>
      </c>
      <c r="AL103" t="s">
        <v>2570</v>
      </c>
      <c r="AM103" t="s">
        <v>53</v>
      </c>
      <c r="AN103" t="s">
        <v>2031</v>
      </c>
    </row>
    <row r="104" spans="1:40" ht="15" hidden="1" thickTop="1" x14ac:dyDescent="0.35">
      <c r="A104" t="s">
        <v>3061</v>
      </c>
      <c r="B104" t="s">
        <v>3083</v>
      </c>
      <c r="C104" t="s">
        <v>3084</v>
      </c>
      <c r="D104" t="s">
        <v>3085</v>
      </c>
      <c r="E104" t="s">
        <v>2825</v>
      </c>
      <c r="F104">
        <v>1</v>
      </c>
      <c r="G104" t="s">
        <v>2816</v>
      </c>
      <c r="H104" t="s">
        <v>2620</v>
      </c>
      <c r="I104" t="s">
        <v>2511</v>
      </c>
      <c r="J104" t="s">
        <v>3086</v>
      </c>
      <c r="K104" t="s">
        <v>2827</v>
      </c>
      <c r="L104" t="s">
        <v>30321</v>
      </c>
      <c r="M104" t="s">
        <v>2170</v>
      </c>
      <c r="N104">
        <v>16</v>
      </c>
      <c r="O104">
        <v>782</v>
      </c>
      <c r="P104">
        <v>5.79</v>
      </c>
      <c r="Q104">
        <v>13500</v>
      </c>
      <c r="R104">
        <v>0</v>
      </c>
      <c r="S104">
        <v>0</v>
      </c>
      <c r="T104">
        <v>0</v>
      </c>
      <c r="U104">
        <v>0</v>
      </c>
      <c r="V104">
        <v>0</v>
      </c>
      <c r="W104">
        <v>0</v>
      </c>
      <c r="X104">
        <v>16</v>
      </c>
      <c r="Y104">
        <v>782</v>
      </c>
      <c r="Z104">
        <v>5.79</v>
      </c>
      <c r="AA104">
        <v>0</v>
      </c>
      <c r="AB104">
        <v>0</v>
      </c>
      <c r="AC104">
        <v>0</v>
      </c>
      <c r="AD104">
        <v>0</v>
      </c>
      <c r="AE104">
        <v>0</v>
      </c>
      <c r="AF104">
        <v>0</v>
      </c>
      <c r="AG104" t="s">
        <v>3087</v>
      </c>
      <c r="AH104" s="21" t="str">
        <f t="shared" si="2"/>
        <v>YR20</v>
      </c>
      <c r="AI104" s="21">
        <v>67.5</v>
      </c>
      <c r="AJ104" s="21">
        <f t="shared" si="3"/>
        <v>94.207407407407402</v>
      </c>
      <c r="AK104" s="21" t="s">
        <v>2063</v>
      </c>
      <c r="AL104" t="s">
        <v>2829</v>
      </c>
      <c r="AM104" t="s">
        <v>53</v>
      </c>
      <c r="AN104" t="s">
        <v>2029</v>
      </c>
    </row>
    <row r="105" spans="1:40" ht="15" hidden="1" thickTop="1" x14ac:dyDescent="0.35">
      <c r="A105" t="s">
        <v>3065</v>
      </c>
      <c r="B105" t="s">
        <v>3089</v>
      </c>
      <c r="C105" t="s">
        <v>822</v>
      </c>
      <c r="D105" t="s">
        <v>3090</v>
      </c>
      <c r="E105" t="s">
        <v>72</v>
      </c>
      <c r="F105">
        <v>2</v>
      </c>
      <c r="G105" t="s">
        <v>2055</v>
      </c>
      <c r="H105" t="s">
        <v>2056</v>
      </c>
      <c r="I105" t="s">
        <v>2511</v>
      </c>
      <c r="J105" t="s">
        <v>425</v>
      </c>
      <c r="K105" t="s">
        <v>68</v>
      </c>
      <c r="L105" t="s">
        <v>2058</v>
      </c>
      <c r="M105" t="s">
        <v>2059</v>
      </c>
      <c r="N105">
        <v>0</v>
      </c>
      <c r="O105">
        <v>0</v>
      </c>
      <c r="P105">
        <v>0</v>
      </c>
      <c r="Q105">
        <v>24480</v>
      </c>
      <c r="R105">
        <v>0</v>
      </c>
      <c r="S105">
        <v>0</v>
      </c>
      <c r="T105">
        <v>0</v>
      </c>
      <c r="U105">
        <v>0</v>
      </c>
      <c r="V105">
        <v>0</v>
      </c>
      <c r="W105">
        <v>0</v>
      </c>
      <c r="X105">
        <v>0</v>
      </c>
      <c r="Y105">
        <v>0</v>
      </c>
      <c r="Z105">
        <v>0</v>
      </c>
      <c r="AA105">
        <v>0</v>
      </c>
      <c r="AB105">
        <v>0</v>
      </c>
      <c r="AC105">
        <v>0</v>
      </c>
      <c r="AD105">
        <v>0</v>
      </c>
      <c r="AE105">
        <v>0</v>
      </c>
      <c r="AF105">
        <v>0</v>
      </c>
      <c r="AG105" t="s">
        <v>87</v>
      </c>
      <c r="AH105" s="21" t="str">
        <f t="shared" si="2"/>
        <v>YR20</v>
      </c>
      <c r="AI105" s="21">
        <v>107.92500000000001</v>
      </c>
      <c r="AJ105" s="21">
        <f t="shared" si="3"/>
        <v>100</v>
      </c>
      <c r="AK105" s="21" t="s">
        <v>2060</v>
      </c>
      <c r="AL105" t="s">
        <v>75</v>
      </c>
      <c r="AM105" t="s">
        <v>53</v>
      </c>
      <c r="AN105" t="s">
        <v>2029</v>
      </c>
    </row>
    <row r="106" spans="1:40" ht="15" hidden="1" thickTop="1" x14ac:dyDescent="0.35">
      <c r="A106" t="s">
        <v>3070</v>
      </c>
      <c r="B106" t="s">
        <v>3092</v>
      </c>
      <c r="C106" t="s">
        <v>3093</v>
      </c>
      <c r="D106" t="s">
        <v>3094</v>
      </c>
      <c r="E106" t="s">
        <v>88</v>
      </c>
      <c r="F106">
        <v>1</v>
      </c>
      <c r="G106" t="s">
        <v>2055</v>
      </c>
      <c r="H106" t="s">
        <v>2056</v>
      </c>
      <c r="I106" t="s">
        <v>2511</v>
      </c>
      <c r="J106" t="s">
        <v>3095</v>
      </c>
      <c r="K106" t="s">
        <v>63</v>
      </c>
      <c r="L106" t="s">
        <v>2058</v>
      </c>
      <c r="M106" t="s">
        <v>2310</v>
      </c>
      <c r="N106">
        <v>0</v>
      </c>
      <c r="O106">
        <v>0</v>
      </c>
      <c r="P106">
        <v>0</v>
      </c>
      <c r="Q106">
        <v>16320</v>
      </c>
      <c r="R106">
        <v>0</v>
      </c>
      <c r="S106">
        <v>0</v>
      </c>
      <c r="T106">
        <v>0</v>
      </c>
      <c r="U106">
        <v>0</v>
      </c>
      <c r="V106">
        <v>0</v>
      </c>
      <c r="W106">
        <v>0</v>
      </c>
      <c r="X106">
        <v>0</v>
      </c>
      <c r="Y106">
        <v>0</v>
      </c>
      <c r="Z106">
        <v>0</v>
      </c>
      <c r="AA106">
        <v>0</v>
      </c>
      <c r="AB106">
        <v>0</v>
      </c>
      <c r="AC106">
        <v>0</v>
      </c>
      <c r="AD106">
        <v>0</v>
      </c>
      <c r="AE106">
        <v>0</v>
      </c>
      <c r="AF106">
        <v>0</v>
      </c>
      <c r="AG106" t="s">
        <v>3096</v>
      </c>
      <c r="AH106" s="21" t="str">
        <f t="shared" si="2"/>
        <v>YR20</v>
      </c>
      <c r="AI106" s="21">
        <v>72</v>
      </c>
      <c r="AJ106" s="21">
        <f t="shared" si="3"/>
        <v>100</v>
      </c>
      <c r="AK106" s="21" t="s">
        <v>2060</v>
      </c>
      <c r="AL106" t="s">
        <v>3097</v>
      </c>
      <c r="AM106" t="s">
        <v>53</v>
      </c>
      <c r="AN106" t="s">
        <v>2029</v>
      </c>
    </row>
    <row r="107" spans="1:40" ht="15" hidden="1" thickTop="1" x14ac:dyDescent="0.35">
      <c r="A107" t="s">
        <v>3075</v>
      </c>
      <c r="B107" t="s">
        <v>3099</v>
      </c>
      <c r="C107" t="s">
        <v>3100</v>
      </c>
      <c r="D107" t="s">
        <v>3101</v>
      </c>
      <c r="E107" t="s">
        <v>2815</v>
      </c>
      <c r="F107">
        <v>1</v>
      </c>
      <c r="G107" t="s">
        <v>2816</v>
      </c>
      <c r="H107" t="s">
        <v>2620</v>
      </c>
      <c r="I107" t="s">
        <v>2511</v>
      </c>
      <c r="J107" t="s">
        <v>2817</v>
      </c>
      <c r="K107" t="s">
        <v>2818</v>
      </c>
      <c r="L107" t="s">
        <v>2058</v>
      </c>
      <c r="M107" t="s">
        <v>2059</v>
      </c>
      <c r="N107">
        <v>0</v>
      </c>
      <c r="O107">
        <v>0</v>
      </c>
      <c r="P107">
        <v>0</v>
      </c>
      <c r="Q107">
        <v>24480</v>
      </c>
      <c r="R107">
        <v>0</v>
      </c>
      <c r="S107">
        <v>0</v>
      </c>
      <c r="T107">
        <v>0</v>
      </c>
      <c r="U107">
        <v>0</v>
      </c>
      <c r="V107">
        <v>0</v>
      </c>
      <c r="W107">
        <v>0</v>
      </c>
      <c r="X107">
        <v>0</v>
      </c>
      <c r="Y107">
        <v>0</v>
      </c>
      <c r="Z107">
        <v>0</v>
      </c>
      <c r="AA107">
        <v>0</v>
      </c>
      <c r="AB107">
        <v>0</v>
      </c>
      <c r="AC107">
        <v>0</v>
      </c>
      <c r="AD107">
        <v>0</v>
      </c>
      <c r="AE107">
        <v>0</v>
      </c>
      <c r="AF107">
        <v>0</v>
      </c>
      <c r="AG107" t="s">
        <v>3102</v>
      </c>
      <c r="AH107" s="21" t="str">
        <f t="shared" si="2"/>
        <v>YR20</v>
      </c>
      <c r="AI107" s="21">
        <v>107.92500000000001</v>
      </c>
      <c r="AJ107" s="21">
        <f t="shared" si="3"/>
        <v>100</v>
      </c>
      <c r="AK107" s="21" t="s">
        <v>2060</v>
      </c>
      <c r="AL107" t="s">
        <v>2820</v>
      </c>
      <c r="AM107" t="s">
        <v>53</v>
      </c>
      <c r="AN107" t="s">
        <v>2032</v>
      </c>
    </row>
    <row r="108" spans="1:40" ht="15" hidden="1" thickTop="1" x14ac:dyDescent="0.35">
      <c r="A108" t="s">
        <v>3078</v>
      </c>
      <c r="B108" t="s">
        <v>3104</v>
      </c>
      <c r="C108" t="s">
        <v>3105</v>
      </c>
      <c r="D108" t="s">
        <v>3106</v>
      </c>
      <c r="E108" t="s">
        <v>3107</v>
      </c>
      <c r="F108">
        <v>1</v>
      </c>
      <c r="G108" t="s">
        <v>2509</v>
      </c>
      <c r="H108" t="s">
        <v>2510</v>
      </c>
      <c r="I108" t="s">
        <v>2511</v>
      </c>
      <c r="J108" t="s">
        <v>3108</v>
      </c>
      <c r="K108" t="s">
        <v>3109</v>
      </c>
      <c r="L108" t="s">
        <v>2058</v>
      </c>
      <c r="M108" t="s">
        <v>2170</v>
      </c>
      <c r="N108">
        <v>0</v>
      </c>
      <c r="O108">
        <v>0</v>
      </c>
      <c r="P108">
        <v>0</v>
      </c>
      <c r="Q108">
        <v>15300</v>
      </c>
      <c r="R108">
        <v>0</v>
      </c>
      <c r="S108">
        <v>0</v>
      </c>
      <c r="T108">
        <v>0</v>
      </c>
      <c r="U108">
        <v>0</v>
      </c>
      <c r="V108">
        <v>0</v>
      </c>
      <c r="W108">
        <v>0</v>
      </c>
      <c r="X108">
        <v>0</v>
      </c>
      <c r="Y108">
        <v>0</v>
      </c>
      <c r="Z108">
        <v>0</v>
      </c>
      <c r="AA108">
        <v>0</v>
      </c>
      <c r="AB108">
        <v>0</v>
      </c>
      <c r="AC108">
        <v>0</v>
      </c>
      <c r="AD108">
        <v>0</v>
      </c>
      <c r="AE108">
        <v>0</v>
      </c>
      <c r="AF108">
        <v>0</v>
      </c>
      <c r="AG108" t="s">
        <v>3110</v>
      </c>
      <c r="AH108" s="21" t="str">
        <f t="shared" si="2"/>
        <v>YR20</v>
      </c>
      <c r="AI108" s="21">
        <v>67.5</v>
      </c>
      <c r="AJ108" s="21">
        <f t="shared" si="3"/>
        <v>100</v>
      </c>
      <c r="AK108" s="21" t="s">
        <v>2060</v>
      </c>
      <c r="AL108" t="s">
        <v>2515</v>
      </c>
      <c r="AM108" t="s">
        <v>53</v>
      </c>
      <c r="AN108" t="s">
        <v>2029</v>
      </c>
    </row>
    <row r="109" spans="1:40" ht="15" hidden="1" thickTop="1" x14ac:dyDescent="0.35">
      <c r="A109" t="s">
        <v>3082</v>
      </c>
      <c r="B109" t="s">
        <v>3112</v>
      </c>
      <c r="C109" t="s">
        <v>3113</v>
      </c>
      <c r="D109" t="s">
        <v>3114</v>
      </c>
      <c r="E109" t="s">
        <v>3115</v>
      </c>
      <c r="F109">
        <v>4</v>
      </c>
      <c r="G109" t="s">
        <v>2816</v>
      </c>
      <c r="H109" t="s">
        <v>2620</v>
      </c>
      <c r="I109" t="s">
        <v>2511</v>
      </c>
      <c r="J109" t="s">
        <v>3116</v>
      </c>
      <c r="K109" t="s">
        <v>2818</v>
      </c>
      <c r="L109" t="s">
        <v>2058</v>
      </c>
      <c r="M109" t="s">
        <v>2711</v>
      </c>
      <c r="N109">
        <v>0</v>
      </c>
      <c r="O109">
        <v>0</v>
      </c>
      <c r="P109">
        <v>0</v>
      </c>
      <c r="Q109">
        <v>11220</v>
      </c>
      <c r="R109">
        <v>0</v>
      </c>
      <c r="S109">
        <v>0</v>
      </c>
      <c r="T109">
        <v>0</v>
      </c>
      <c r="U109">
        <v>0</v>
      </c>
      <c r="V109">
        <v>0</v>
      </c>
      <c r="W109">
        <v>0</v>
      </c>
      <c r="X109">
        <v>0</v>
      </c>
      <c r="Y109">
        <v>0</v>
      </c>
      <c r="Z109">
        <v>0</v>
      </c>
      <c r="AA109">
        <v>0</v>
      </c>
      <c r="AB109">
        <v>0</v>
      </c>
      <c r="AC109">
        <v>0</v>
      </c>
      <c r="AD109">
        <v>0</v>
      </c>
      <c r="AE109">
        <v>0</v>
      </c>
      <c r="AF109">
        <v>0</v>
      </c>
      <c r="AG109" t="s">
        <v>3117</v>
      </c>
      <c r="AH109" s="21" t="str">
        <f t="shared" si="2"/>
        <v>YR20</v>
      </c>
      <c r="AI109" s="21">
        <v>49.500000000000007</v>
      </c>
      <c r="AJ109" s="21">
        <f t="shared" si="3"/>
        <v>100</v>
      </c>
      <c r="AK109" s="21" t="s">
        <v>2060</v>
      </c>
      <c r="AL109" t="s">
        <v>3118</v>
      </c>
      <c r="AM109" t="s">
        <v>53</v>
      </c>
      <c r="AN109" t="s">
        <v>2029</v>
      </c>
    </row>
    <row r="110" spans="1:40" ht="15" hidden="1" thickTop="1" x14ac:dyDescent="0.35">
      <c r="A110" t="s">
        <v>3088</v>
      </c>
      <c r="B110" t="s">
        <v>3120</v>
      </c>
      <c r="C110" t="s">
        <v>3121</v>
      </c>
      <c r="D110" t="s">
        <v>3122</v>
      </c>
      <c r="E110" t="s">
        <v>2986</v>
      </c>
      <c r="F110">
        <v>1</v>
      </c>
      <c r="G110" t="s">
        <v>2509</v>
      </c>
      <c r="H110" t="s">
        <v>2510</v>
      </c>
      <c r="I110" t="s">
        <v>2511</v>
      </c>
      <c r="J110" t="s">
        <v>3123</v>
      </c>
      <c r="K110" t="s">
        <v>2513</v>
      </c>
      <c r="L110" t="s">
        <v>2058</v>
      </c>
      <c r="M110" t="s">
        <v>2170</v>
      </c>
      <c r="N110">
        <v>0</v>
      </c>
      <c r="O110">
        <v>0</v>
      </c>
      <c r="P110">
        <v>0</v>
      </c>
      <c r="Q110">
        <v>15300</v>
      </c>
      <c r="R110">
        <v>0</v>
      </c>
      <c r="S110">
        <v>0</v>
      </c>
      <c r="T110">
        <v>0</v>
      </c>
      <c r="U110">
        <v>0</v>
      </c>
      <c r="V110">
        <v>0</v>
      </c>
      <c r="W110">
        <v>0</v>
      </c>
      <c r="X110">
        <v>0</v>
      </c>
      <c r="Y110">
        <v>0</v>
      </c>
      <c r="Z110">
        <v>0</v>
      </c>
      <c r="AA110">
        <v>0</v>
      </c>
      <c r="AB110">
        <v>0</v>
      </c>
      <c r="AC110">
        <v>0</v>
      </c>
      <c r="AD110">
        <v>0</v>
      </c>
      <c r="AE110">
        <v>0</v>
      </c>
      <c r="AF110">
        <v>0</v>
      </c>
      <c r="AG110" t="s">
        <v>3124</v>
      </c>
      <c r="AH110" s="21" t="str">
        <f t="shared" si="2"/>
        <v>YR20</v>
      </c>
      <c r="AI110" s="21">
        <v>67.5</v>
      </c>
      <c r="AJ110" s="21">
        <f t="shared" si="3"/>
        <v>100</v>
      </c>
      <c r="AK110" s="21" t="s">
        <v>2060</v>
      </c>
      <c r="AL110" t="s">
        <v>2515</v>
      </c>
      <c r="AM110" t="s">
        <v>53</v>
      </c>
      <c r="AN110" t="s">
        <v>2031</v>
      </c>
    </row>
    <row r="111" spans="1:40" ht="15" hidden="1" thickTop="1" x14ac:dyDescent="0.35">
      <c r="A111" t="s">
        <v>3091</v>
      </c>
      <c r="B111" t="s">
        <v>3126</v>
      </c>
      <c r="C111" t="s">
        <v>2997</v>
      </c>
      <c r="D111" t="s">
        <v>3127</v>
      </c>
      <c r="E111" t="s">
        <v>43</v>
      </c>
      <c r="F111">
        <v>2</v>
      </c>
      <c r="G111" t="s">
        <v>2055</v>
      </c>
      <c r="H111" t="s">
        <v>2056</v>
      </c>
      <c r="I111" t="s">
        <v>2511</v>
      </c>
      <c r="J111" t="s">
        <v>2999</v>
      </c>
      <c r="K111" t="s">
        <v>42</v>
      </c>
      <c r="L111" t="s">
        <v>2058</v>
      </c>
      <c r="M111" t="s">
        <v>2059</v>
      </c>
      <c r="N111">
        <v>0</v>
      </c>
      <c r="O111">
        <v>0</v>
      </c>
      <c r="P111">
        <v>0</v>
      </c>
      <c r="Q111">
        <v>24480</v>
      </c>
      <c r="R111">
        <v>0</v>
      </c>
      <c r="S111">
        <v>0</v>
      </c>
      <c r="T111">
        <v>0</v>
      </c>
      <c r="U111">
        <v>0</v>
      </c>
      <c r="V111">
        <v>0</v>
      </c>
      <c r="W111">
        <v>0</v>
      </c>
      <c r="X111">
        <v>0</v>
      </c>
      <c r="Y111">
        <v>0</v>
      </c>
      <c r="Z111">
        <v>0</v>
      </c>
      <c r="AA111">
        <v>0</v>
      </c>
      <c r="AB111">
        <v>0</v>
      </c>
      <c r="AC111">
        <v>0</v>
      </c>
      <c r="AD111">
        <v>0</v>
      </c>
      <c r="AE111">
        <v>0</v>
      </c>
      <c r="AF111">
        <v>0</v>
      </c>
      <c r="AG111" t="s">
        <v>3128</v>
      </c>
      <c r="AH111" s="21" t="str">
        <f t="shared" si="2"/>
        <v>YR20</v>
      </c>
      <c r="AI111" s="21">
        <v>107.92500000000001</v>
      </c>
      <c r="AJ111" s="21">
        <f t="shared" si="3"/>
        <v>100</v>
      </c>
      <c r="AK111" s="21" t="s">
        <v>2060</v>
      </c>
      <c r="AL111" t="s">
        <v>2964</v>
      </c>
      <c r="AM111" t="s">
        <v>53</v>
      </c>
      <c r="AN111" t="s">
        <v>2031</v>
      </c>
    </row>
    <row r="112" spans="1:40" ht="15" hidden="1" thickTop="1" x14ac:dyDescent="0.35">
      <c r="A112" t="s">
        <v>3098</v>
      </c>
      <c r="B112" t="s">
        <v>3130</v>
      </c>
      <c r="C112" t="s">
        <v>78</v>
      </c>
      <c r="D112" t="s">
        <v>3131</v>
      </c>
      <c r="E112" t="s">
        <v>560</v>
      </c>
      <c r="F112">
        <v>1</v>
      </c>
      <c r="G112" t="s">
        <v>2055</v>
      </c>
      <c r="H112" t="s">
        <v>2056</v>
      </c>
      <c r="I112" t="s">
        <v>2511</v>
      </c>
      <c r="J112" t="s">
        <v>67</v>
      </c>
      <c r="K112" t="s">
        <v>68</v>
      </c>
      <c r="L112" t="s">
        <v>2058</v>
      </c>
      <c r="M112" t="s">
        <v>2059</v>
      </c>
      <c r="N112">
        <v>1</v>
      </c>
      <c r="O112">
        <v>13</v>
      </c>
      <c r="P112">
        <v>0.05</v>
      </c>
      <c r="Q112">
        <v>24480</v>
      </c>
      <c r="R112">
        <v>1</v>
      </c>
      <c r="S112">
        <v>13</v>
      </c>
      <c r="T112">
        <v>0.05</v>
      </c>
      <c r="U112">
        <v>0</v>
      </c>
      <c r="V112">
        <v>0</v>
      </c>
      <c r="W112">
        <v>0</v>
      </c>
      <c r="X112">
        <v>0</v>
      </c>
      <c r="Y112">
        <v>0</v>
      </c>
      <c r="Z112">
        <v>0</v>
      </c>
      <c r="AA112">
        <v>0</v>
      </c>
      <c r="AB112">
        <v>0</v>
      </c>
      <c r="AC112">
        <v>0</v>
      </c>
      <c r="AD112">
        <v>0</v>
      </c>
      <c r="AE112">
        <v>0</v>
      </c>
      <c r="AF112">
        <v>0</v>
      </c>
      <c r="AG112" t="s">
        <v>89</v>
      </c>
      <c r="AH112" s="21" t="str">
        <f t="shared" si="2"/>
        <v>YR20</v>
      </c>
      <c r="AI112" s="21">
        <v>107.92500000000001</v>
      </c>
      <c r="AJ112" s="21">
        <f t="shared" si="3"/>
        <v>99.946895424836597</v>
      </c>
      <c r="AK112" s="21" t="s">
        <v>2060</v>
      </c>
      <c r="AL112" t="s">
        <v>70</v>
      </c>
      <c r="AM112" t="s">
        <v>53</v>
      </c>
      <c r="AN112" t="s">
        <v>2032</v>
      </c>
    </row>
    <row r="113" spans="1:40" ht="15" hidden="1" thickTop="1" x14ac:dyDescent="0.35">
      <c r="A113" t="s">
        <v>3103</v>
      </c>
      <c r="B113" t="s">
        <v>3133</v>
      </c>
      <c r="C113" t="s">
        <v>3134</v>
      </c>
      <c r="D113" t="s">
        <v>3135</v>
      </c>
      <c r="E113" t="s">
        <v>2724</v>
      </c>
      <c r="F113">
        <v>1</v>
      </c>
      <c r="G113" t="s">
        <v>2682</v>
      </c>
      <c r="H113" t="s">
        <v>2620</v>
      </c>
      <c r="I113" t="s">
        <v>2511</v>
      </c>
      <c r="J113" t="s">
        <v>2725</v>
      </c>
      <c r="K113" t="s">
        <v>2684</v>
      </c>
      <c r="L113" t="s">
        <v>2058</v>
      </c>
      <c r="M113" t="s">
        <v>2170</v>
      </c>
      <c r="N113">
        <v>1</v>
      </c>
      <c r="O113">
        <v>28</v>
      </c>
      <c r="P113">
        <v>0.18</v>
      </c>
      <c r="Q113">
        <v>15300</v>
      </c>
      <c r="R113">
        <v>1</v>
      </c>
      <c r="S113">
        <v>28</v>
      </c>
      <c r="T113">
        <v>0.18</v>
      </c>
      <c r="U113">
        <v>0</v>
      </c>
      <c r="V113">
        <v>0</v>
      </c>
      <c r="W113">
        <v>0</v>
      </c>
      <c r="X113">
        <v>0</v>
      </c>
      <c r="Y113">
        <v>0</v>
      </c>
      <c r="Z113">
        <v>0</v>
      </c>
      <c r="AA113">
        <v>0</v>
      </c>
      <c r="AB113">
        <v>0</v>
      </c>
      <c r="AC113">
        <v>0</v>
      </c>
      <c r="AD113">
        <v>0</v>
      </c>
      <c r="AE113">
        <v>0</v>
      </c>
      <c r="AF113">
        <v>0</v>
      </c>
      <c r="AG113" t="s">
        <v>3136</v>
      </c>
      <c r="AH113" s="21" t="str">
        <f t="shared" si="2"/>
        <v>YR20</v>
      </c>
      <c r="AI113" s="21">
        <v>67.5</v>
      </c>
      <c r="AJ113" s="21">
        <f t="shared" si="3"/>
        <v>99.816993464052288</v>
      </c>
      <c r="AK113" s="21" t="s">
        <v>2060</v>
      </c>
      <c r="AL113" t="s">
        <v>2725</v>
      </c>
      <c r="AM113" t="s">
        <v>53</v>
      </c>
      <c r="AN113" t="s">
        <v>2031</v>
      </c>
    </row>
    <row r="114" spans="1:40" ht="15" hidden="1" thickTop="1" x14ac:dyDescent="0.35">
      <c r="A114" t="s">
        <v>3111</v>
      </c>
      <c r="B114" t="s">
        <v>3138</v>
      </c>
      <c r="C114" t="s">
        <v>2722</v>
      </c>
      <c r="D114" t="s">
        <v>3139</v>
      </c>
      <c r="E114" t="s">
        <v>2724</v>
      </c>
      <c r="F114">
        <v>1</v>
      </c>
      <c r="G114" t="s">
        <v>2682</v>
      </c>
      <c r="H114" t="s">
        <v>2620</v>
      </c>
      <c r="I114" t="s">
        <v>2511</v>
      </c>
      <c r="J114" t="s">
        <v>2725</v>
      </c>
      <c r="K114" t="s">
        <v>2684</v>
      </c>
      <c r="L114" t="s">
        <v>2058</v>
      </c>
      <c r="M114" t="s">
        <v>2059</v>
      </c>
      <c r="N114">
        <v>0</v>
      </c>
      <c r="O114">
        <v>0</v>
      </c>
      <c r="P114">
        <v>0</v>
      </c>
      <c r="Q114">
        <v>24480</v>
      </c>
      <c r="R114">
        <v>0</v>
      </c>
      <c r="S114">
        <v>0</v>
      </c>
      <c r="T114">
        <v>0</v>
      </c>
      <c r="U114">
        <v>0</v>
      </c>
      <c r="V114">
        <v>0</v>
      </c>
      <c r="W114">
        <v>0</v>
      </c>
      <c r="X114">
        <v>0</v>
      </c>
      <c r="Y114">
        <v>0</v>
      </c>
      <c r="Z114">
        <v>0</v>
      </c>
      <c r="AA114">
        <v>0</v>
      </c>
      <c r="AB114">
        <v>0</v>
      </c>
      <c r="AC114">
        <v>0</v>
      </c>
      <c r="AD114">
        <v>0</v>
      </c>
      <c r="AE114">
        <v>0</v>
      </c>
      <c r="AF114">
        <v>0</v>
      </c>
      <c r="AG114" t="s">
        <v>3140</v>
      </c>
      <c r="AH114" s="21" t="str">
        <f t="shared" si="2"/>
        <v>YR20</v>
      </c>
      <c r="AI114" s="21">
        <v>107.92500000000001</v>
      </c>
      <c r="AJ114" s="21">
        <f t="shared" si="3"/>
        <v>100</v>
      </c>
      <c r="AK114" s="21" t="s">
        <v>2060</v>
      </c>
      <c r="AL114" t="s">
        <v>2725</v>
      </c>
      <c r="AM114" t="s">
        <v>53</v>
      </c>
      <c r="AN114" t="s">
        <v>2030</v>
      </c>
    </row>
    <row r="115" spans="1:40" ht="15" hidden="1" thickTop="1" x14ac:dyDescent="0.35">
      <c r="A115" t="s">
        <v>3119</v>
      </c>
      <c r="B115" t="s">
        <v>3142</v>
      </c>
      <c r="C115" t="s">
        <v>3143</v>
      </c>
      <c r="D115" t="s">
        <v>3144</v>
      </c>
      <c r="E115" t="s">
        <v>559</v>
      </c>
      <c r="F115">
        <v>2</v>
      </c>
      <c r="G115" t="s">
        <v>2055</v>
      </c>
      <c r="H115" t="s">
        <v>2056</v>
      </c>
      <c r="I115" t="s">
        <v>2511</v>
      </c>
      <c r="J115" t="s">
        <v>3145</v>
      </c>
      <c r="K115" t="s">
        <v>63</v>
      </c>
      <c r="L115" t="s">
        <v>2058</v>
      </c>
      <c r="M115" t="s">
        <v>2059</v>
      </c>
      <c r="N115">
        <v>1</v>
      </c>
      <c r="O115">
        <v>123</v>
      </c>
      <c r="P115">
        <v>0.5</v>
      </c>
      <c r="Q115">
        <v>24480</v>
      </c>
      <c r="R115">
        <v>0</v>
      </c>
      <c r="S115">
        <v>0</v>
      </c>
      <c r="T115">
        <v>0</v>
      </c>
      <c r="U115">
        <v>0</v>
      </c>
      <c r="V115">
        <v>0</v>
      </c>
      <c r="W115">
        <v>0</v>
      </c>
      <c r="X115">
        <v>1</v>
      </c>
      <c r="Y115">
        <v>123</v>
      </c>
      <c r="Z115">
        <v>0.5</v>
      </c>
      <c r="AA115">
        <v>0</v>
      </c>
      <c r="AB115">
        <v>0</v>
      </c>
      <c r="AC115">
        <v>0</v>
      </c>
      <c r="AD115">
        <v>0</v>
      </c>
      <c r="AE115">
        <v>0</v>
      </c>
      <c r="AF115">
        <v>0</v>
      </c>
      <c r="AG115" t="s">
        <v>3146</v>
      </c>
      <c r="AH115" s="21" t="str">
        <f t="shared" si="2"/>
        <v>YR20</v>
      </c>
      <c r="AI115" s="21">
        <v>107.92500000000001</v>
      </c>
      <c r="AJ115" s="21">
        <f t="shared" si="3"/>
        <v>99.497549019607845</v>
      </c>
      <c r="AK115" s="21" t="s">
        <v>2063</v>
      </c>
      <c r="AL115" t="s">
        <v>2570</v>
      </c>
      <c r="AM115" t="s">
        <v>53</v>
      </c>
      <c r="AN115" t="s">
        <v>2029</v>
      </c>
    </row>
    <row r="116" spans="1:40" ht="15" hidden="1" thickTop="1" x14ac:dyDescent="0.35">
      <c r="A116" t="s">
        <v>3125</v>
      </c>
      <c r="B116" t="s">
        <v>3148</v>
      </c>
      <c r="C116" t="s">
        <v>3149</v>
      </c>
      <c r="D116" t="s">
        <v>3150</v>
      </c>
      <c r="E116" t="s">
        <v>2562</v>
      </c>
      <c r="F116">
        <v>2</v>
      </c>
      <c r="G116" t="s">
        <v>2546</v>
      </c>
      <c r="H116" t="s">
        <v>2510</v>
      </c>
      <c r="I116" t="s">
        <v>2511</v>
      </c>
      <c r="J116" t="s">
        <v>2547</v>
      </c>
      <c r="K116" t="s">
        <v>2548</v>
      </c>
      <c r="L116" t="s">
        <v>2058</v>
      </c>
      <c r="M116" t="s">
        <v>2059</v>
      </c>
      <c r="N116">
        <v>0</v>
      </c>
      <c r="O116">
        <v>0</v>
      </c>
      <c r="P116">
        <v>0</v>
      </c>
      <c r="Q116">
        <v>24480</v>
      </c>
      <c r="R116">
        <v>0</v>
      </c>
      <c r="S116">
        <v>0</v>
      </c>
      <c r="T116">
        <v>0</v>
      </c>
      <c r="U116">
        <v>0</v>
      </c>
      <c r="V116">
        <v>0</v>
      </c>
      <c r="W116">
        <v>0</v>
      </c>
      <c r="X116">
        <v>0</v>
      </c>
      <c r="Y116">
        <v>0</v>
      </c>
      <c r="Z116">
        <v>0</v>
      </c>
      <c r="AA116">
        <v>0</v>
      </c>
      <c r="AB116">
        <v>0</v>
      </c>
      <c r="AC116">
        <v>0</v>
      </c>
      <c r="AD116">
        <v>0</v>
      </c>
      <c r="AE116">
        <v>0</v>
      </c>
      <c r="AF116">
        <v>0</v>
      </c>
      <c r="AG116" t="s">
        <v>3151</v>
      </c>
      <c r="AH116" s="21" t="str">
        <f t="shared" si="2"/>
        <v>YO27</v>
      </c>
      <c r="AI116" s="21">
        <v>107.92500000000001</v>
      </c>
      <c r="AJ116" s="21">
        <f t="shared" si="3"/>
        <v>100</v>
      </c>
      <c r="AK116" s="21" t="s">
        <v>2060</v>
      </c>
      <c r="AL116" t="s">
        <v>2551</v>
      </c>
      <c r="AM116" t="s">
        <v>53</v>
      </c>
      <c r="AN116" t="s">
        <v>2029</v>
      </c>
    </row>
    <row r="117" spans="1:40" ht="15" hidden="1" thickTop="1" x14ac:dyDescent="0.35">
      <c r="A117" t="s">
        <v>3129</v>
      </c>
      <c r="B117" t="s">
        <v>3153</v>
      </c>
      <c r="C117" t="s">
        <v>3154</v>
      </c>
      <c r="D117" t="s">
        <v>3155</v>
      </c>
      <c r="E117" t="s">
        <v>3156</v>
      </c>
      <c r="F117">
        <v>1</v>
      </c>
      <c r="G117" t="s">
        <v>2546</v>
      </c>
      <c r="H117" t="s">
        <v>2510</v>
      </c>
      <c r="I117" t="s">
        <v>2511</v>
      </c>
      <c r="J117" t="s">
        <v>2547</v>
      </c>
      <c r="K117" t="s">
        <v>2548</v>
      </c>
      <c r="L117" t="s">
        <v>2058</v>
      </c>
      <c r="M117" t="s">
        <v>2059</v>
      </c>
      <c r="N117">
        <v>0</v>
      </c>
      <c r="O117">
        <v>0</v>
      </c>
      <c r="P117">
        <v>0</v>
      </c>
      <c r="Q117">
        <v>24480</v>
      </c>
      <c r="R117">
        <v>0</v>
      </c>
      <c r="S117">
        <v>0</v>
      </c>
      <c r="T117">
        <v>0</v>
      </c>
      <c r="U117">
        <v>0</v>
      </c>
      <c r="V117">
        <v>0</v>
      </c>
      <c r="W117">
        <v>0</v>
      </c>
      <c r="X117">
        <v>0</v>
      </c>
      <c r="Y117">
        <v>0</v>
      </c>
      <c r="Z117">
        <v>0</v>
      </c>
      <c r="AA117">
        <v>0</v>
      </c>
      <c r="AB117">
        <v>0</v>
      </c>
      <c r="AC117">
        <v>0</v>
      </c>
      <c r="AD117">
        <v>0</v>
      </c>
      <c r="AE117">
        <v>0</v>
      </c>
      <c r="AF117">
        <v>0</v>
      </c>
      <c r="AG117" t="s">
        <v>3157</v>
      </c>
      <c r="AH117" s="21" t="str">
        <f t="shared" si="2"/>
        <v>YO98</v>
      </c>
      <c r="AI117" s="21">
        <v>107.92500000000001</v>
      </c>
      <c r="AJ117" s="21">
        <f t="shared" si="3"/>
        <v>100</v>
      </c>
      <c r="AK117" s="21" t="s">
        <v>2060</v>
      </c>
      <c r="AL117" t="s">
        <v>2551</v>
      </c>
      <c r="AM117" t="s">
        <v>53</v>
      </c>
      <c r="AN117" t="s">
        <v>2031</v>
      </c>
    </row>
    <row r="118" spans="1:40" ht="15" hidden="1" thickTop="1" x14ac:dyDescent="0.35">
      <c r="A118" t="s">
        <v>3132</v>
      </c>
      <c r="B118" t="s">
        <v>3159</v>
      </c>
      <c r="C118" t="s">
        <v>3160</v>
      </c>
      <c r="D118" t="s">
        <v>3161</v>
      </c>
      <c r="E118" t="s">
        <v>2667</v>
      </c>
      <c r="F118">
        <v>1</v>
      </c>
      <c r="G118" t="s">
        <v>2509</v>
      </c>
      <c r="H118" t="s">
        <v>2510</v>
      </c>
      <c r="I118" t="s">
        <v>2511</v>
      </c>
      <c r="J118" t="s">
        <v>3162</v>
      </c>
      <c r="K118" t="s">
        <v>2669</v>
      </c>
      <c r="L118" t="s">
        <v>2058</v>
      </c>
      <c r="M118" t="s">
        <v>2059</v>
      </c>
      <c r="N118">
        <v>0</v>
      </c>
      <c r="O118">
        <v>0</v>
      </c>
      <c r="P118">
        <v>0</v>
      </c>
      <c r="Q118">
        <v>24480</v>
      </c>
      <c r="R118">
        <v>0</v>
      </c>
      <c r="S118">
        <v>0</v>
      </c>
      <c r="T118">
        <v>0</v>
      </c>
      <c r="U118">
        <v>0</v>
      </c>
      <c r="V118">
        <v>0</v>
      </c>
      <c r="W118">
        <v>0</v>
      </c>
      <c r="X118">
        <v>0</v>
      </c>
      <c r="Y118">
        <v>0</v>
      </c>
      <c r="Z118">
        <v>0</v>
      </c>
      <c r="AA118">
        <v>0</v>
      </c>
      <c r="AB118">
        <v>0</v>
      </c>
      <c r="AC118">
        <v>0</v>
      </c>
      <c r="AD118">
        <v>0</v>
      </c>
      <c r="AE118">
        <v>0</v>
      </c>
      <c r="AF118">
        <v>0</v>
      </c>
      <c r="AG118" t="s">
        <v>3163</v>
      </c>
      <c r="AH118" s="21" t="str">
        <f t="shared" si="2"/>
        <v>YO98</v>
      </c>
      <c r="AI118" s="21">
        <v>107.92500000000001</v>
      </c>
      <c r="AJ118" s="21">
        <f t="shared" si="3"/>
        <v>100</v>
      </c>
      <c r="AK118" s="21" t="s">
        <v>2060</v>
      </c>
      <c r="AL118" t="s">
        <v>2515</v>
      </c>
      <c r="AM118" t="s">
        <v>53</v>
      </c>
      <c r="AN118" t="s">
        <v>2030</v>
      </c>
    </row>
    <row r="119" spans="1:40" ht="15" hidden="1" thickTop="1" x14ac:dyDescent="0.35">
      <c r="A119" t="s">
        <v>3137</v>
      </c>
      <c r="B119" t="s">
        <v>3165</v>
      </c>
      <c r="C119" t="s">
        <v>3166</v>
      </c>
      <c r="D119" t="s">
        <v>3167</v>
      </c>
      <c r="E119" t="s">
        <v>2667</v>
      </c>
      <c r="F119">
        <v>1</v>
      </c>
      <c r="G119" t="s">
        <v>2509</v>
      </c>
      <c r="H119" t="s">
        <v>2510</v>
      </c>
      <c r="I119" t="s">
        <v>2511</v>
      </c>
      <c r="J119" t="s">
        <v>3168</v>
      </c>
      <c r="K119" t="s">
        <v>2669</v>
      </c>
      <c r="L119" t="s">
        <v>2058</v>
      </c>
      <c r="M119" t="s">
        <v>2170</v>
      </c>
      <c r="N119">
        <v>0</v>
      </c>
      <c r="O119">
        <v>0</v>
      </c>
      <c r="P119">
        <v>0</v>
      </c>
      <c r="Q119">
        <v>15300</v>
      </c>
      <c r="R119">
        <v>0</v>
      </c>
      <c r="S119">
        <v>0</v>
      </c>
      <c r="T119">
        <v>0</v>
      </c>
      <c r="U119">
        <v>0</v>
      </c>
      <c r="V119">
        <v>0</v>
      </c>
      <c r="W119">
        <v>0</v>
      </c>
      <c r="X119">
        <v>0</v>
      </c>
      <c r="Y119">
        <v>0</v>
      </c>
      <c r="Z119">
        <v>0</v>
      </c>
      <c r="AA119">
        <v>0</v>
      </c>
      <c r="AB119">
        <v>0</v>
      </c>
      <c r="AC119">
        <v>0</v>
      </c>
      <c r="AD119">
        <v>0</v>
      </c>
      <c r="AE119">
        <v>0</v>
      </c>
      <c r="AF119">
        <v>0</v>
      </c>
      <c r="AG119" t="s">
        <v>3169</v>
      </c>
      <c r="AH119" s="21" t="str">
        <f t="shared" si="2"/>
        <v>YO27</v>
      </c>
      <c r="AI119" s="21">
        <v>67.5</v>
      </c>
      <c r="AJ119" s="21">
        <f t="shared" si="3"/>
        <v>100</v>
      </c>
      <c r="AK119" s="21" t="s">
        <v>2060</v>
      </c>
      <c r="AL119" t="s">
        <v>2515</v>
      </c>
      <c r="AM119" t="s">
        <v>53</v>
      </c>
      <c r="AN119" t="s">
        <v>2029</v>
      </c>
    </row>
    <row r="120" spans="1:40" ht="15" hidden="1" thickTop="1" x14ac:dyDescent="0.35">
      <c r="A120" t="s">
        <v>3141</v>
      </c>
      <c r="B120" t="s">
        <v>3171</v>
      </c>
      <c r="C120" t="s">
        <v>3172</v>
      </c>
      <c r="D120" t="s">
        <v>3173</v>
      </c>
      <c r="E120" t="s">
        <v>3174</v>
      </c>
      <c r="F120">
        <v>1</v>
      </c>
      <c r="G120" t="s">
        <v>2682</v>
      </c>
      <c r="H120" t="s">
        <v>2620</v>
      </c>
      <c r="I120" t="s">
        <v>2511</v>
      </c>
      <c r="J120" t="s">
        <v>3175</v>
      </c>
      <c r="K120" t="s">
        <v>2684</v>
      </c>
      <c r="L120" t="s">
        <v>2058</v>
      </c>
      <c r="M120" t="s">
        <v>2170</v>
      </c>
      <c r="N120">
        <v>4</v>
      </c>
      <c r="O120">
        <v>361</v>
      </c>
      <c r="P120">
        <v>2.36</v>
      </c>
      <c r="Q120">
        <v>15300</v>
      </c>
      <c r="R120">
        <v>1</v>
      </c>
      <c r="S120">
        <v>84</v>
      </c>
      <c r="T120">
        <v>0.55000000000000004</v>
      </c>
      <c r="U120">
        <v>0</v>
      </c>
      <c r="V120">
        <v>0</v>
      </c>
      <c r="W120">
        <v>0</v>
      </c>
      <c r="X120">
        <v>3</v>
      </c>
      <c r="Y120">
        <v>277</v>
      </c>
      <c r="Z120">
        <v>1.81</v>
      </c>
      <c r="AA120">
        <v>0</v>
      </c>
      <c r="AB120">
        <v>0</v>
      </c>
      <c r="AC120">
        <v>0</v>
      </c>
      <c r="AD120">
        <v>0</v>
      </c>
      <c r="AE120">
        <v>0</v>
      </c>
      <c r="AF120">
        <v>0</v>
      </c>
      <c r="AG120" t="s">
        <v>3176</v>
      </c>
      <c r="AH120" s="21" t="str">
        <f t="shared" si="2"/>
        <v>YO98</v>
      </c>
      <c r="AI120" s="21">
        <v>67.5</v>
      </c>
      <c r="AJ120" s="21">
        <f t="shared" si="3"/>
        <v>97.640522875816998</v>
      </c>
      <c r="AK120" s="21" t="s">
        <v>2063</v>
      </c>
      <c r="AL120" t="s">
        <v>3177</v>
      </c>
      <c r="AM120" t="s">
        <v>53</v>
      </c>
      <c r="AN120" t="s">
        <v>2031</v>
      </c>
    </row>
    <row r="121" spans="1:40" ht="15" hidden="1" thickTop="1" x14ac:dyDescent="0.35">
      <c r="A121" t="s">
        <v>3147</v>
      </c>
      <c r="B121" t="s">
        <v>3179</v>
      </c>
      <c r="C121" t="s">
        <v>3180</v>
      </c>
      <c r="D121" t="s">
        <v>3181</v>
      </c>
      <c r="E121" t="s">
        <v>3182</v>
      </c>
      <c r="F121">
        <v>1</v>
      </c>
      <c r="G121" t="s">
        <v>2600</v>
      </c>
      <c r="H121" t="s">
        <v>2577</v>
      </c>
      <c r="I121" t="s">
        <v>2511</v>
      </c>
      <c r="J121" t="s">
        <v>3183</v>
      </c>
      <c r="K121" t="s">
        <v>2742</v>
      </c>
      <c r="L121" t="s">
        <v>2058</v>
      </c>
      <c r="M121" t="s">
        <v>2059</v>
      </c>
      <c r="N121">
        <v>0</v>
      </c>
      <c r="O121">
        <v>0</v>
      </c>
      <c r="P121">
        <v>0</v>
      </c>
      <c r="Q121">
        <v>24480</v>
      </c>
      <c r="R121">
        <v>0</v>
      </c>
      <c r="S121">
        <v>0</v>
      </c>
      <c r="T121">
        <v>0</v>
      </c>
      <c r="U121">
        <v>0</v>
      </c>
      <c r="V121">
        <v>0</v>
      </c>
      <c r="W121">
        <v>0</v>
      </c>
      <c r="X121">
        <v>0</v>
      </c>
      <c r="Y121">
        <v>0</v>
      </c>
      <c r="Z121">
        <v>0</v>
      </c>
      <c r="AA121">
        <v>0</v>
      </c>
      <c r="AB121">
        <v>0</v>
      </c>
      <c r="AC121">
        <v>0</v>
      </c>
      <c r="AD121">
        <v>0</v>
      </c>
      <c r="AE121">
        <v>0</v>
      </c>
      <c r="AF121">
        <v>0</v>
      </c>
      <c r="AG121" t="s">
        <v>3184</v>
      </c>
      <c r="AH121" s="21" t="str">
        <f t="shared" si="2"/>
        <v>YO98</v>
      </c>
      <c r="AI121" s="21">
        <v>107.92500000000001</v>
      </c>
      <c r="AJ121" s="21">
        <f t="shared" si="3"/>
        <v>100</v>
      </c>
      <c r="AK121" s="21" t="s">
        <v>2060</v>
      </c>
      <c r="AL121" t="s">
        <v>2551</v>
      </c>
      <c r="AM121" t="s">
        <v>53</v>
      </c>
      <c r="AN121" t="s">
        <v>2029</v>
      </c>
    </row>
    <row r="122" spans="1:40" ht="15" hidden="1" thickTop="1" x14ac:dyDescent="0.35">
      <c r="A122" t="s">
        <v>3152</v>
      </c>
      <c r="B122" t="s">
        <v>3186</v>
      </c>
      <c r="C122" t="s">
        <v>3187</v>
      </c>
      <c r="D122" t="s">
        <v>3188</v>
      </c>
      <c r="E122" t="s">
        <v>64</v>
      </c>
      <c r="F122">
        <v>1</v>
      </c>
      <c r="G122" t="s">
        <v>2524</v>
      </c>
      <c r="H122" t="s">
        <v>2056</v>
      </c>
      <c r="I122" t="s">
        <v>2511</v>
      </c>
      <c r="J122" t="s">
        <v>3189</v>
      </c>
      <c r="K122" t="s">
        <v>62</v>
      </c>
      <c r="L122" t="s">
        <v>2058</v>
      </c>
      <c r="M122" t="s">
        <v>2059</v>
      </c>
      <c r="N122">
        <v>0</v>
      </c>
      <c r="O122">
        <v>0</v>
      </c>
      <c r="P122">
        <v>0</v>
      </c>
      <c r="Q122">
        <v>24480</v>
      </c>
      <c r="R122">
        <v>0</v>
      </c>
      <c r="S122">
        <v>0</v>
      </c>
      <c r="T122">
        <v>0</v>
      </c>
      <c r="U122">
        <v>0</v>
      </c>
      <c r="V122">
        <v>0</v>
      </c>
      <c r="W122">
        <v>0</v>
      </c>
      <c r="X122">
        <v>0</v>
      </c>
      <c r="Y122">
        <v>0</v>
      </c>
      <c r="Z122">
        <v>0</v>
      </c>
      <c r="AA122">
        <v>0</v>
      </c>
      <c r="AB122">
        <v>0</v>
      </c>
      <c r="AC122">
        <v>0</v>
      </c>
      <c r="AD122">
        <v>0</v>
      </c>
      <c r="AE122">
        <v>0</v>
      </c>
      <c r="AF122">
        <v>0</v>
      </c>
      <c r="AG122" t="s">
        <v>3190</v>
      </c>
      <c r="AH122" s="21" t="str">
        <f t="shared" si="2"/>
        <v>YO98</v>
      </c>
      <c r="AI122" s="21">
        <v>107.92500000000001</v>
      </c>
      <c r="AJ122" s="21">
        <f t="shared" si="3"/>
        <v>100</v>
      </c>
      <c r="AK122" s="21" t="s">
        <v>2060</v>
      </c>
      <c r="AL122" t="s">
        <v>2527</v>
      </c>
      <c r="AM122" t="s">
        <v>53</v>
      </c>
      <c r="AN122" t="s">
        <v>2031</v>
      </c>
    </row>
    <row r="123" spans="1:40" ht="15" hidden="1" thickTop="1" x14ac:dyDescent="0.35">
      <c r="A123" t="s">
        <v>3158</v>
      </c>
      <c r="B123" t="s">
        <v>3196</v>
      </c>
      <c r="C123" t="s">
        <v>71</v>
      </c>
      <c r="D123" t="s">
        <v>3197</v>
      </c>
      <c r="E123" t="s">
        <v>72</v>
      </c>
      <c r="F123">
        <v>1</v>
      </c>
      <c r="G123" t="s">
        <v>2055</v>
      </c>
      <c r="H123" t="s">
        <v>2056</v>
      </c>
      <c r="I123" t="s">
        <v>2511</v>
      </c>
      <c r="J123" t="s">
        <v>73</v>
      </c>
      <c r="K123" t="s">
        <v>68</v>
      </c>
      <c r="L123" t="s">
        <v>2058</v>
      </c>
      <c r="M123" t="s">
        <v>2059</v>
      </c>
      <c r="N123">
        <v>3</v>
      </c>
      <c r="O123">
        <v>107</v>
      </c>
      <c r="P123">
        <v>0.44</v>
      </c>
      <c r="Q123">
        <v>24480</v>
      </c>
      <c r="R123">
        <v>0</v>
      </c>
      <c r="S123">
        <v>0</v>
      </c>
      <c r="T123">
        <v>0</v>
      </c>
      <c r="U123">
        <v>0</v>
      </c>
      <c r="V123">
        <v>0</v>
      </c>
      <c r="W123">
        <v>0</v>
      </c>
      <c r="X123">
        <v>3</v>
      </c>
      <c r="Y123">
        <v>107</v>
      </c>
      <c r="Z123">
        <v>0.44</v>
      </c>
      <c r="AA123">
        <v>0</v>
      </c>
      <c r="AB123">
        <v>0</v>
      </c>
      <c r="AC123">
        <v>0</v>
      </c>
      <c r="AD123">
        <v>0</v>
      </c>
      <c r="AE123">
        <v>0</v>
      </c>
      <c r="AF123">
        <v>0</v>
      </c>
      <c r="AG123" t="s">
        <v>90</v>
      </c>
      <c r="AH123" s="21" t="str">
        <f t="shared" si="2"/>
        <v>YO98</v>
      </c>
      <c r="AI123" s="21">
        <v>107.92500000000001</v>
      </c>
      <c r="AJ123" s="21">
        <f t="shared" si="3"/>
        <v>99.562908496732021</v>
      </c>
      <c r="AK123" s="21" t="s">
        <v>2063</v>
      </c>
      <c r="AL123" t="s">
        <v>75</v>
      </c>
      <c r="AM123" t="s">
        <v>53</v>
      </c>
      <c r="AN123" t="s">
        <v>2030</v>
      </c>
    </row>
    <row r="124" spans="1:40" ht="15" hidden="1" thickTop="1" x14ac:dyDescent="0.35">
      <c r="A124" t="s">
        <v>3164</v>
      </c>
      <c r="B124" t="s">
        <v>3199</v>
      </c>
      <c r="C124" t="s">
        <v>2897</v>
      </c>
      <c r="D124" t="s">
        <v>3200</v>
      </c>
      <c r="E124" t="s">
        <v>2705</v>
      </c>
      <c r="F124">
        <v>1</v>
      </c>
      <c r="G124" t="s">
        <v>2593</v>
      </c>
      <c r="H124" t="s">
        <v>2056</v>
      </c>
      <c r="I124" t="s">
        <v>2511</v>
      </c>
      <c r="J124" t="s">
        <v>2594</v>
      </c>
      <c r="K124" t="s">
        <v>65</v>
      </c>
      <c r="L124" t="s">
        <v>2058</v>
      </c>
      <c r="M124" t="s">
        <v>2170</v>
      </c>
      <c r="N124">
        <v>0</v>
      </c>
      <c r="O124">
        <v>0</v>
      </c>
      <c r="P124">
        <v>0</v>
      </c>
      <c r="Q124">
        <v>15300</v>
      </c>
      <c r="R124">
        <v>0</v>
      </c>
      <c r="S124">
        <v>0</v>
      </c>
      <c r="T124">
        <v>0</v>
      </c>
      <c r="U124">
        <v>0</v>
      </c>
      <c r="V124">
        <v>0</v>
      </c>
      <c r="W124">
        <v>0</v>
      </c>
      <c r="X124">
        <v>0</v>
      </c>
      <c r="Y124">
        <v>0</v>
      </c>
      <c r="Z124">
        <v>0</v>
      </c>
      <c r="AA124">
        <v>0</v>
      </c>
      <c r="AB124">
        <v>0</v>
      </c>
      <c r="AC124">
        <v>0</v>
      </c>
      <c r="AD124">
        <v>0</v>
      </c>
      <c r="AE124">
        <v>0</v>
      </c>
      <c r="AF124">
        <v>0</v>
      </c>
      <c r="AG124" t="s">
        <v>3201</v>
      </c>
      <c r="AH124" s="21" t="str">
        <f t="shared" si="2"/>
        <v>YO27</v>
      </c>
      <c r="AI124" s="21">
        <v>67.5</v>
      </c>
      <c r="AJ124" s="21">
        <f t="shared" si="3"/>
        <v>100</v>
      </c>
      <c r="AK124" s="21" t="s">
        <v>2060</v>
      </c>
      <c r="AL124" t="s">
        <v>2527</v>
      </c>
      <c r="AM124" t="s">
        <v>53</v>
      </c>
      <c r="AN124" t="s">
        <v>2033</v>
      </c>
    </row>
    <row r="125" spans="1:40" ht="15" hidden="1" thickTop="1" x14ac:dyDescent="0.35">
      <c r="A125" t="s">
        <v>3170</v>
      </c>
      <c r="B125" t="s">
        <v>3206</v>
      </c>
      <c r="C125" t="s">
        <v>3207</v>
      </c>
      <c r="D125" t="s">
        <v>3208</v>
      </c>
      <c r="E125" t="s">
        <v>2608</v>
      </c>
      <c r="F125">
        <v>1</v>
      </c>
      <c r="G125" t="s">
        <v>2576</v>
      </c>
      <c r="H125" t="s">
        <v>2577</v>
      </c>
      <c r="I125" t="s">
        <v>2511</v>
      </c>
      <c r="J125" t="s">
        <v>2692</v>
      </c>
      <c r="K125" t="s">
        <v>2635</v>
      </c>
      <c r="L125" t="s">
        <v>2058</v>
      </c>
      <c r="M125" t="s">
        <v>2059</v>
      </c>
      <c r="N125">
        <v>0</v>
      </c>
      <c r="O125">
        <v>0</v>
      </c>
      <c r="P125">
        <v>0</v>
      </c>
      <c r="Q125">
        <v>24480</v>
      </c>
      <c r="R125">
        <v>0</v>
      </c>
      <c r="S125">
        <v>0</v>
      </c>
      <c r="T125">
        <v>0</v>
      </c>
      <c r="U125">
        <v>0</v>
      </c>
      <c r="V125">
        <v>0</v>
      </c>
      <c r="W125">
        <v>0</v>
      </c>
      <c r="X125">
        <v>0</v>
      </c>
      <c r="Y125">
        <v>0</v>
      </c>
      <c r="Z125">
        <v>0</v>
      </c>
      <c r="AA125">
        <v>0</v>
      </c>
      <c r="AB125">
        <v>0</v>
      </c>
      <c r="AC125">
        <v>0</v>
      </c>
      <c r="AD125">
        <v>0</v>
      </c>
      <c r="AE125">
        <v>0</v>
      </c>
      <c r="AF125">
        <v>0</v>
      </c>
      <c r="AG125" t="s">
        <v>3209</v>
      </c>
      <c r="AH125" s="21" t="str">
        <f t="shared" si="2"/>
        <v>YO98</v>
      </c>
      <c r="AI125" s="21">
        <v>107.92500000000001</v>
      </c>
      <c r="AJ125" s="21">
        <f t="shared" si="3"/>
        <v>100</v>
      </c>
      <c r="AK125" s="21" t="s">
        <v>2060</v>
      </c>
      <c r="AL125" t="s">
        <v>2581</v>
      </c>
      <c r="AM125" t="s">
        <v>53</v>
      </c>
      <c r="AN125" t="s">
        <v>2031</v>
      </c>
    </row>
    <row r="126" spans="1:40" ht="15" hidden="1" thickTop="1" x14ac:dyDescent="0.35">
      <c r="A126" t="s">
        <v>3178</v>
      </c>
      <c r="B126" t="s">
        <v>3211</v>
      </c>
      <c r="C126" t="s">
        <v>3212</v>
      </c>
      <c r="D126" t="s">
        <v>3213</v>
      </c>
      <c r="E126" t="s">
        <v>43</v>
      </c>
      <c r="F126">
        <v>1</v>
      </c>
      <c r="G126" t="s">
        <v>2055</v>
      </c>
      <c r="H126" t="s">
        <v>2056</v>
      </c>
      <c r="I126" t="s">
        <v>2511</v>
      </c>
      <c r="J126" t="s">
        <v>2999</v>
      </c>
      <c r="K126" t="s">
        <v>42</v>
      </c>
      <c r="L126" t="s">
        <v>2058</v>
      </c>
      <c r="M126" t="s">
        <v>2170</v>
      </c>
      <c r="N126">
        <v>2</v>
      </c>
      <c r="O126">
        <v>112</v>
      </c>
      <c r="P126">
        <v>0.73</v>
      </c>
      <c r="Q126">
        <v>15300</v>
      </c>
      <c r="R126">
        <v>1</v>
      </c>
      <c r="S126">
        <v>34</v>
      </c>
      <c r="T126">
        <v>0.22</v>
      </c>
      <c r="U126">
        <v>0</v>
      </c>
      <c r="V126">
        <v>0</v>
      </c>
      <c r="W126">
        <v>0</v>
      </c>
      <c r="X126">
        <v>1</v>
      </c>
      <c r="Y126">
        <v>78</v>
      </c>
      <c r="Z126">
        <v>0.51</v>
      </c>
      <c r="AA126">
        <v>0</v>
      </c>
      <c r="AB126">
        <v>0</v>
      </c>
      <c r="AC126">
        <v>0</v>
      </c>
      <c r="AD126">
        <v>0</v>
      </c>
      <c r="AE126">
        <v>0</v>
      </c>
      <c r="AF126">
        <v>0</v>
      </c>
      <c r="AG126" t="s">
        <v>3214</v>
      </c>
      <c r="AH126" s="21" t="str">
        <f t="shared" si="2"/>
        <v>YR20</v>
      </c>
      <c r="AI126" s="21">
        <v>67.5</v>
      </c>
      <c r="AJ126" s="21">
        <f t="shared" si="3"/>
        <v>99.267973856209153</v>
      </c>
      <c r="AK126" s="21" t="s">
        <v>2063</v>
      </c>
      <c r="AL126" t="s">
        <v>2964</v>
      </c>
      <c r="AM126" t="s">
        <v>53</v>
      </c>
      <c r="AN126" t="s">
        <v>2030</v>
      </c>
    </row>
    <row r="127" spans="1:40" ht="15" hidden="1" thickTop="1" x14ac:dyDescent="0.35">
      <c r="A127" t="s">
        <v>3185</v>
      </c>
      <c r="B127" t="s">
        <v>3216</v>
      </c>
      <c r="C127" t="s">
        <v>3180</v>
      </c>
      <c r="D127" t="s">
        <v>3217</v>
      </c>
      <c r="E127" t="s">
        <v>3182</v>
      </c>
      <c r="F127">
        <v>1</v>
      </c>
      <c r="G127" t="s">
        <v>2600</v>
      </c>
      <c r="H127" t="s">
        <v>2577</v>
      </c>
      <c r="I127" t="s">
        <v>2511</v>
      </c>
      <c r="J127" t="s">
        <v>3183</v>
      </c>
      <c r="K127" t="s">
        <v>2742</v>
      </c>
      <c r="L127" t="s">
        <v>2058</v>
      </c>
      <c r="M127" t="s">
        <v>2059</v>
      </c>
      <c r="N127">
        <v>1</v>
      </c>
      <c r="O127">
        <v>100</v>
      </c>
      <c r="P127">
        <v>0.41</v>
      </c>
      <c r="Q127">
        <v>24480</v>
      </c>
      <c r="R127">
        <v>1</v>
      </c>
      <c r="S127">
        <v>100</v>
      </c>
      <c r="T127">
        <v>0.41</v>
      </c>
      <c r="U127">
        <v>0</v>
      </c>
      <c r="V127">
        <v>0</v>
      </c>
      <c r="W127">
        <v>0</v>
      </c>
      <c r="X127">
        <v>0</v>
      </c>
      <c r="Y127">
        <v>0</v>
      </c>
      <c r="Z127">
        <v>0</v>
      </c>
      <c r="AA127">
        <v>0</v>
      </c>
      <c r="AB127">
        <v>0</v>
      </c>
      <c r="AC127">
        <v>0</v>
      </c>
      <c r="AD127">
        <v>0</v>
      </c>
      <c r="AE127">
        <v>0</v>
      </c>
      <c r="AF127">
        <v>0</v>
      </c>
      <c r="AG127" t="s">
        <v>3218</v>
      </c>
      <c r="AH127" s="21" t="str">
        <f t="shared" si="2"/>
        <v>YO27</v>
      </c>
      <c r="AI127" s="21">
        <v>107.92500000000001</v>
      </c>
      <c r="AJ127" s="21">
        <f t="shared" si="3"/>
        <v>99.591503267973863</v>
      </c>
      <c r="AK127" s="21" t="s">
        <v>2063</v>
      </c>
      <c r="AL127" t="s">
        <v>2551</v>
      </c>
      <c r="AM127" t="s">
        <v>53</v>
      </c>
      <c r="AN127" t="s">
        <v>2031</v>
      </c>
    </row>
    <row r="128" spans="1:40" ht="15" hidden="1" thickTop="1" x14ac:dyDescent="0.35">
      <c r="A128" t="s">
        <v>3191</v>
      </c>
      <c r="B128" t="s">
        <v>3220</v>
      </c>
      <c r="C128" t="s">
        <v>3221</v>
      </c>
      <c r="D128" t="s">
        <v>3222</v>
      </c>
      <c r="E128" t="s">
        <v>2920</v>
      </c>
      <c r="F128">
        <v>1</v>
      </c>
      <c r="G128" t="s">
        <v>2682</v>
      </c>
      <c r="H128" t="s">
        <v>2620</v>
      </c>
      <c r="I128" t="s">
        <v>2511</v>
      </c>
      <c r="J128" t="s">
        <v>3223</v>
      </c>
      <c r="K128" t="s">
        <v>2684</v>
      </c>
      <c r="L128" t="s">
        <v>2058</v>
      </c>
      <c r="M128" t="s">
        <v>2170</v>
      </c>
      <c r="N128">
        <v>0</v>
      </c>
      <c r="O128">
        <v>0</v>
      </c>
      <c r="P128">
        <v>0</v>
      </c>
      <c r="Q128">
        <v>15300</v>
      </c>
      <c r="R128">
        <v>0</v>
      </c>
      <c r="S128">
        <v>0</v>
      </c>
      <c r="T128">
        <v>0</v>
      </c>
      <c r="U128">
        <v>0</v>
      </c>
      <c r="V128">
        <v>0</v>
      </c>
      <c r="W128">
        <v>0</v>
      </c>
      <c r="X128">
        <v>0</v>
      </c>
      <c r="Y128">
        <v>0</v>
      </c>
      <c r="Z128">
        <v>0</v>
      </c>
      <c r="AA128">
        <v>0</v>
      </c>
      <c r="AB128">
        <v>0</v>
      </c>
      <c r="AC128">
        <v>0</v>
      </c>
      <c r="AD128">
        <v>0</v>
      </c>
      <c r="AE128">
        <v>0</v>
      </c>
      <c r="AF128">
        <v>0</v>
      </c>
      <c r="AG128" t="s">
        <v>3224</v>
      </c>
      <c r="AH128" s="21" t="str">
        <f t="shared" si="2"/>
        <v>YR21</v>
      </c>
      <c r="AI128" s="21">
        <v>67.5</v>
      </c>
      <c r="AJ128" s="21">
        <f t="shared" si="3"/>
        <v>100</v>
      </c>
      <c r="AK128" s="21" t="s">
        <v>2060</v>
      </c>
      <c r="AL128" t="s">
        <v>2923</v>
      </c>
      <c r="AM128" t="s">
        <v>53</v>
      </c>
      <c r="AN128" t="s">
        <v>2029</v>
      </c>
    </row>
    <row r="129" spans="1:40" ht="15" hidden="1" thickTop="1" x14ac:dyDescent="0.35">
      <c r="A129" t="s">
        <v>3195</v>
      </c>
      <c r="B129" t="s">
        <v>3226</v>
      </c>
      <c r="C129" t="s">
        <v>66</v>
      </c>
      <c r="D129" t="s">
        <v>3227</v>
      </c>
      <c r="E129" t="s">
        <v>560</v>
      </c>
      <c r="F129">
        <v>2</v>
      </c>
      <c r="G129" t="s">
        <v>2055</v>
      </c>
      <c r="H129" t="s">
        <v>2056</v>
      </c>
      <c r="I129" t="s">
        <v>2511</v>
      </c>
      <c r="J129" t="s">
        <v>67</v>
      </c>
      <c r="K129" t="s">
        <v>68</v>
      </c>
      <c r="L129" t="s">
        <v>2058</v>
      </c>
      <c r="M129" t="s">
        <v>2170</v>
      </c>
      <c r="N129">
        <v>0</v>
      </c>
      <c r="O129">
        <v>0</v>
      </c>
      <c r="P129">
        <v>0</v>
      </c>
      <c r="Q129">
        <v>15300</v>
      </c>
      <c r="R129">
        <v>0</v>
      </c>
      <c r="S129">
        <v>0</v>
      </c>
      <c r="T129">
        <v>0</v>
      </c>
      <c r="U129">
        <v>0</v>
      </c>
      <c r="V129">
        <v>0</v>
      </c>
      <c r="W129">
        <v>0</v>
      </c>
      <c r="X129">
        <v>0</v>
      </c>
      <c r="Y129">
        <v>0</v>
      </c>
      <c r="Z129">
        <v>0</v>
      </c>
      <c r="AA129">
        <v>0</v>
      </c>
      <c r="AB129">
        <v>0</v>
      </c>
      <c r="AC129">
        <v>0</v>
      </c>
      <c r="AD129">
        <v>0</v>
      </c>
      <c r="AE129">
        <v>0</v>
      </c>
      <c r="AF129">
        <v>0</v>
      </c>
      <c r="AG129" t="s">
        <v>91</v>
      </c>
      <c r="AH129" s="21" t="str">
        <f t="shared" si="2"/>
        <v>YR21</v>
      </c>
      <c r="AI129" s="21">
        <v>67.5</v>
      </c>
      <c r="AJ129" s="21">
        <f t="shared" si="3"/>
        <v>100</v>
      </c>
      <c r="AK129" s="21" t="s">
        <v>2060</v>
      </c>
      <c r="AL129" t="s">
        <v>70</v>
      </c>
      <c r="AM129" t="s">
        <v>53</v>
      </c>
      <c r="AN129" t="s">
        <v>2031</v>
      </c>
    </row>
    <row r="130" spans="1:40" ht="15" hidden="1" thickTop="1" x14ac:dyDescent="0.35">
      <c r="A130" t="s">
        <v>3198</v>
      </c>
      <c r="B130" t="s">
        <v>3229</v>
      </c>
      <c r="C130" t="s">
        <v>2823</v>
      </c>
      <c r="D130" t="s">
        <v>3230</v>
      </c>
      <c r="E130" t="s">
        <v>3231</v>
      </c>
      <c r="F130">
        <v>1</v>
      </c>
      <c r="G130" t="s">
        <v>2816</v>
      </c>
      <c r="H130" t="s">
        <v>2620</v>
      </c>
      <c r="I130" t="s">
        <v>2511</v>
      </c>
      <c r="J130" t="s">
        <v>2826</v>
      </c>
      <c r="K130" t="s">
        <v>2827</v>
      </c>
      <c r="L130" t="s">
        <v>2058</v>
      </c>
      <c r="M130" t="s">
        <v>2059</v>
      </c>
      <c r="N130">
        <v>0</v>
      </c>
      <c r="O130">
        <v>0</v>
      </c>
      <c r="P130">
        <v>0</v>
      </c>
      <c r="Q130">
        <v>24480</v>
      </c>
      <c r="R130">
        <v>0</v>
      </c>
      <c r="S130">
        <v>0</v>
      </c>
      <c r="T130">
        <v>0</v>
      </c>
      <c r="U130">
        <v>0</v>
      </c>
      <c r="V130">
        <v>0</v>
      </c>
      <c r="W130">
        <v>0</v>
      </c>
      <c r="X130">
        <v>0</v>
      </c>
      <c r="Y130">
        <v>0</v>
      </c>
      <c r="Z130">
        <v>0</v>
      </c>
      <c r="AA130">
        <v>0</v>
      </c>
      <c r="AB130">
        <v>0</v>
      </c>
      <c r="AC130">
        <v>0</v>
      </c>
      <c r="AD130">
        <v>0</v>
      </c>
      <c r="AE130">
        <v>0</v>
      </c>
      <c r="AF130">
        <v>0</v>
      </c>
      <c r="AG130" t="s">
        <v>3232</v>
      </c>
      <c r="AH130" s="21" t="str">
        <f t="shared" si="2"/>
        <v>YR21</v>
      </c>
      <c r="AI130" s="21">
        <v>107.92500000000001</v>
      </c>
      <c r="AJ130" s="21">
        <f t="shared" si="3"/>
        <v>100</v>
      </c>
      <c r="AK130" s="21" t="s">
        <v>2060</v>
      </c>
      <c r="AL130" t="s">
        <v>2829</v>
      </c>
      <c r="AM130" t="s">
        <v>53</v>
      </c>
      <c r="AN130" t="s">
        <v>2031</v>
      </c>
    </row>
    <row r="131" spans="1:40" ht="15" hidden="1" thickTop="1" x14ac:dyDescent="0.35">
      <c r="A131" t="s">
        <v>3202</v>
      </c>
      <c r="B131" t="s">
        <v>3234</v>
      </c>
      <c r="C131" t="s">
        <v>2639</v>
      </c>
      <c r="D131" t="s">
        <v>3235</v>
      </c>
      <c r="E131" t="s">
        <v>2508</v>
      </c>
      <c r="F131">
        <v>1</v>
      </c>
      <c r="G131" t="s">
        <v>2509</v>
      </c>
      <c r="H131" t="s">
        <v>2510</v>
      </c>
      <c r="I131" t="s">
        <v>2511</v>
      </c>
      <c r="J131" t="s">
        <v>2512</v>
      </c>
      <c r="K131" t="s">
        <v>2513</v>
      </c>
      <c r="L131" t="s">
        <v>2058</v>
      </c>
      <c r="M131" t="s">
        <v>2059</v>
      </c>
      <c r="N131">
        <v>3</v>
      </c>
      <c r="O131">
        <v>83</v>
      </c>
      <c r="P131">
        <v>0.34</v>
      </c>
      <c r="Q131">
        <v>24480</v>
      </c>
      <c r="R131">
        <v>0</v>
      </c>
      <c r="S131">
        <v>0</v>
      </c>
      <c r="T131">
        <v>0</v>
      </c>
      <c r="U131">
        <v>0</v>
      </c>
      <c r="V131">
        <v>0</v>
      </c>
      <c r="W131">
        <v>0</v>
      </c>
      <c r="X131">
        <v>3</v>
      </c>
      <c r="Y131">
        <v>83</v>
      </c>
      <c r="Z131">
        <v>0.34</v>
      </c>
      <c r="AA131">
        <v>0</v>
      </c>
      <c r="AB131">
        <v>0</v>
      </c>
      <c r="AC131">
        <v>0</v>
      </c>
      <c r="AD131">
        <v>0</v>
      </c>
      <c r="AE131">
        <v>0</v>
      </c>
      <c r="AF131">
        <v>0</v>
      </c>
      <c r="AG131" t="s">
        <v>3236</v>
      </c>
      <c r="AH131" s="21" t="str">
        <f t="shared" si="2"/>
        <v>YR21</v>
      </c>
      <c r="AI131" s="21">
        <v>107.92500000000001</v>
      </c>
      <c r="AJ131" s="21">
        <f t="shared" si="3"/>
        <v>99.660947712418306</v>
      </c>
      <c r="AK131" s="21" t="s">
        <v>2063</v>
      </c>
      <c r="AL131" t="s">
        <v>2515</v>
      </c>
      <c r="AM131" t="s">
        <v>53</v>
      </c>
      <c r="AN131" t="s">
        <v>2030</v>
      </c>
    </row>
    <row r="132" spans="1:40" ht="15" hidden="1" thickTop="1" x14ac:dyDescent="0.35">
      <c r="A132" t="s">
        <v>3205</v>
      </c>
      <c r="B132" t="s">
        <v>3238</v>
      </c>
      <c r="C132" t="s">
        <v>2855</v>
      </c>
      <c r="D132" t="s">
        <v>3239</v>
      </c>
      <c r="E132" t="s">
        <v>2575</v>
      </c>
      <c r="F132">
        <v>1</v>
      </c>
      <c r="G132" t="s">
        <v>2576</v>
      </c>
      <c r="H132" t="s">
        <v>2577</v>
      </c>
      <c r="I132" t="s">
        <v>2511</v>
      </c>
      <c r="J132" t="s">
        <v>2858</v>
      </c>
      <c r="K132" t="s">
        <v>2742</v>
      </c>
      <c r="L132" t="s">
        <v>2058</v>
      </c>
      <c r="M132" t="s">
        <v>2059</v>
      </c>
      <c r="N132">
        <v>0</v>
      </c>
      <c r="O132">
        <v>0</v>
      </c>
      <c r="P132">
        <v>0</v>
      </c>
      <c r="Q132">
        <v>24480</v>
      </c>
      <c r="R132">
        <v>0</v>
      </c>
      <c r="S132">
        <v>0</v>
      </c>
      <c r="T132">
        <v>0</v>
      </c>
      <c r="U132">
        <v>0</v>
      </c>
      <c r="V132">
        <v>0</v>
      </c>
      <c r="W132">
        <v>0</v>
      </c>
      <c r="X132">
        <v>0</v>
      </c>
      <c r="Y132">
        <v>0</v>
      </c>
      <c r="Z132">
        <v>0</v>
      </c>
      <c r="AA132">
        <v>0</v>
      </c>
      <c r="AB132">
        <v>0</v>
      </c>
      <c r="AC132">
        <v>0</v>
      </c>
      <c r="AD132">
        <v>0</v>
      </c>
      <c r="AE132">
        <v>0</v>
      </c>
      <c r="AF132">
        <v>0</v>
      </c>
      <c r="AG132" t="s">
        <v>3240</v>
      </c>
      <c r="AH132" s="21" t="str">
        <f t="shared" si="2"/>
        <v>YR21</v>
      </c>
      <c r="AI132" s="21">
        <v>107.92500000000001</v>
      </c>
      <c r="AJ132" s="21">
        <f t="shared" si="3"/>
        <v>100</v>
      </c>
      <c r="AK132" s="21" t="s">
        <v>2060</v>
      </c>
      <c r="AL132" t="s">
        <v>2551</v>
      </c>
      <c r="AM132" t="s">
        <v>53</v>
      </c>
      <c r="AN132" t="s">
        <v>2030</v>
      </c>
    </row>
    <row r="133" spans="1:40" ht="15" hidden="1" thickTop="1" x14ac:dyDescent="0.35">
      <c r="A133" t="s">
        <v>3210</v>
      </c>
      <c r="B133" t="s">
        <v>3242</v>
      </c>
      <c r="C133" t="s">
        <v>3243</v>
      </c>
      <c r="D133" t="s">
        <v>3244</v>
      </c>
      <c r="E133" t="s">
        <v>2575</v>
      </c>
      <c r="F133">
        <v>1</v>
      </c>
      <c r="G133" t="s">
        <v>2576</v>
      </c>
      <c r="H133" t="s">
        <v>2577</v>
      </c>
      <c r="I133" t="s">
        <v>2511</v>
      </c>
      <c r="J133" t="s">
        <v>2858</v>
      </c>
      <c r="K133" t="s">
        <v>2742</v>
      </c>
      <c r="L133" t="s">
        <v>2058</v>
      </c>
      <c r="M133" t="s">
        <v>2982</v>
      </c>
      <c r="N133">
        <v>0</v>
      </c>
      <c r="O133">
        <v>0</v>
      </c>
      <c r="P133">
        <v>0</v>
      </c>
      <c r="Q133">
        <v>14280</v>
      </c>
      <c r="R133">
        <v>0</v>
      </c>
      <c r="S133">
        <v>0</v>
      </c>
      <c r="T133">
        <v>0</v>
      </c>
      <c r="U133">
        <v>0</v>
      </c>
      <c r="V133">
        <v>0</v>
      </c>
      <c r="W133">
        <v>0</v>
      </c>
      <c r="X133">
        <v>0</v>
      </c>
      <c r="Y133">
        <v>0</v>
      </c>
      <c r="Z133">
        <v>0</v>
      </c>
      <c r="AA133">
        <v>0</v>
      </c>
      <c r="AB133">
        <v>0</v>
      </c>
      <c r="AC133">
        <v>0</v>
      </c>
      <c r="AD133">
        <v>0</v>
      </c>
      <c r="AE133">
        <v>0</v>
      </c>
      <c r="AF133">
        <v>0</v>
      </c>
      <c r="AG133" t="s">
        <v>3245</v>
      </c>
      <c r="AH133" s="21" t="str">
        <f t="shared" si="2"/>
        <v>YR21</v>
      </c>
      <c r="AI133" s="21">
        <v>62.999999999999986</v>
      </c>
      <c r="AJ133" s="21">
        <f t="shared" si="3"/>
        <v>100</v>
      </c>
      <c r="AK133" s="21" t="s">
        <v>2060</v>
      </c>
      <c r="AL133" t="s">
        <v>2551</v>
      </c>
      <c r="AM133" t="s">
        <v>53</v>
      </c>
      <c r="AN133" t="s">
        <v>2031</v>
      </c>
    </row>
    <row r="134" spans="1:40" ht="15" hidden="1" thickTop="1" x14ac:dyDescent="0.35">
      <c r="A134" t="s">
        <v>3215</v>
      </c>
      <c r="B134" t="s">
        <v>3247</v>
      </c>
      <c r="C134" t="s">
        <v>3248</v>
      </c>
      <c r="D134" t="s">
        <v>3249</v>
      </c>
      <c r="E134" t="s">
        <v>2938</v>
      </c>
      <c r="F134">
        <v>1</v>
      </c>
      <c r="G134" t="s">
        <v>2593</v>
      </c>
      <c r="H134" t="s">
        <v>2056</v>
      </c>
      <c r="I134" t="s">
        <v>2511</v>
      </c>
      <c r="J134" t="s">
        <v>3250</v>
      </c>
      <c r="K134" t="s">
        <v>65</v>
      </c>
      <c r="L134" t="s">
        <v>2058</v>
      </c>
      <c r="M134" t="s">
        <v>2059</v>
      </c>
      <c r="N134">
        <v>1</v>
      </c>
      <c r="O134">
        <v>36</v>
      </c>
      <c r="P134">
        <v>0.15</v>
      </c>
      <c r="Q134">
        <v>24480</v>
      </c>
      <c r="R134">
        <v>0</v>
      </c>
      <c r="S134">
        <v>0</v>
      </c>
      <c r="T134">
        <v>0</v>
      </c>
      <c r="U134">
        <v>0</v>
      </c>
      <c r="V134">
        <v>0</v>
      </c>
      <c r="W134">
        <v>0</v>
      </c>
      <c r="X134">
        <v>1</v>
      </c>
      <c r="Y134">
        <v>36</v>
      </c>
      <c r="Z134">
        <v>0.15</v>
      </c>
      <c r="AA134">
        <v>0</v>
      </c>
      <c r="AB134">
        <v>0</v>
      </c>
      <c r="AC134">
        <v>0</v>
      </c>
      <c r="AD134">
        <v>0</v>
      </c>
      <c r="AE134">
        <v>0</v>
      </c>
      <c r="AF134">
        <v>0</v>
      </c>
      <c r="AG134" t="s">
        <v>3251</v>
      </c>
      <c r="AH134" s="21" t="str">
        <f t="shared" si="2"/>
        <v>YR21</v>
      </c>
      <c r="AI134" s="21">
        <v>107.92500000000001</v>
      </c>
      <c r="AJ134" s="21">
        <f t="shared" si="3"/>
        <v>99.852941176470594</v>
      </c>
      <c r="AK134" s="21" t="s">
        <v>2060</v>
      </c>
      <c r="AL134" t="s">
        <v>2527</v>
      </c>
      <c r="AM134" t="s">
        <v>53</v>
      </c>
      <c r="AN134" t="s">
        <v>2031</v>
      </c>
    </row>
    <row r="135" spans="1:40" ht="15" hidden="1" thickTop="1" x14ac:dyDescent="0.35">
      <c r="A135" t="s">
        <v>3219</v>
      </c>
      <c r="B135" t="s">
        <v>3253</v>
      </c>
      <c r="C135" t="s">
        <v>3254</v>
      </c>
      <c r="D135" t="s">
        <v>3255</v>
      </c>
      <c r="E135" t="s">
        <v>2986</v>
      </c>
      <c r="F135">
        <v>1</v>
      </c>
      <c r="G135" t="s">
        <v>2509</v>
      </c>
      <c r="H135" t="s">
        <v>2510</v>
      </c>
      <c r="I135" t="s">
        <v>2511</v>
      </c>
      <c r="J135" t="s">
        <v>3256</v>
      </c>
      <c r="K135" t="s">
        <v>2513</v>
      </c>
      <c r="L135" t="s">
        <v>2058</v>
      </c>
      <c r="M135" t="s">
        <v>2059</v>
      </c>
      <c r="N135">
        <v>0</v>
      </c>
      <c r="O135">
        <v>0</v>
      </c>
      <c r="P135">
        <v>0</v>
      </c>
      <c r="Q135">
        <v>24480</v>
      </c>
      <c r="R135">
        <v>0</v>
      </c>
      <c r="S135">
        <v>0</v>
      </c>
      <c r="T135">
        <v>0</v>
      </c>
      <c r="U135">
        <v>0</v>
      </c>
      <c r="V135">
        <v>0</v>
      </c>
      <c r="W135">
        <v>0</v>
      </c>
      <c r="X135">
        <v>0</v>
      </c>
      <c r="Y135">
        <v>0</v>
      </c>
      <c r="Z135">
        <v>0</v>
      </c>
      <c r="AA135">
        <v>0</v>
      </c>
      <c r="AB135">
        <v>0</v>
      </c>
      <c r="AC135">
        <v>0</v>
      </c>
      <c r="AD135">
        <v>0</v>
      </c>
      <c r="AE135">
        <v>0</v>
      </c>
      <c r="AF135">
        <v>0</v>
      </c>
      <c r="AG135" t="s">
        <v>3257</v>
      </c>
      <c r="AH135" s="21" t="str">
        <f t="shared" ref="AH135:AH198" si="4">LEFT(AG135,4)</f>
        <v>YR21</v>
      </c>
      <c r="AI135" s="21">
        <v>107.92500000000001</v>
      </c>
      <c r="AJ135" s="21">
        <f t="shared" ref="AJ135:AJ198" si="5">100-(O135/Q135*100)</f>
        <v>100</v>
      </c>
      <c r="AK135" s="21" t="s">
        <v>2060</v>
      </c>
      <c r="AL135" t="s">
        <v>2515</v>
      </c>
      <c r="AM135" t="s">
        <v>53</v>
      </c>
      <c r="AN135" t="s">
        <v>2031</v>
      </c>
    </row>
    <row r="136" spans="1:40" ht="15" hidden="1" thickTop="1" x14ac:dyDescent="0.35">
      <c r="A136" t="s">
        <v>3225</v>
      </c>
      <c r="B136" t="s">
        <v>3259</v>
      </c>
      <c r="C136" t="s">
        <v>3260</v>
      </c>
      <c r="D136" t="s">
        <v>3261</v>
      </c>
      <c r="E136" t="s">
        <v>3005</v>
      </c>
      <c r="F136">
        <v>1</v>
      </c>
      <c r="G136" t="s">
        <v>2546</v>
      </c>
      <c r="H136" t="s">
        <v>2510</v>
      </c>
      <c r="I136" t="s">
        <v>2511</v>
      </c>
      <c r="J136" t="s">
        <v>3262</v>
      </c>
      <c r="K136" t="s">
        <v>2548</v>
      </c>
      <c r="L136" t="s">
        <v>2058</v>
      </c>
      <c r="M136" t="s">
        <v>2170</v>
      </c>
      <c r="N136">
        <v>1</v>
      </c>
      <c r="O136">
        <v>45</v>
      </c>
      <c r="P136">
        <v>0.28999999999999998</v>
      </c>
      <c r="Q136">
        <v>15300</v>
      </c>
      <c r="R136">
        <v>0</v>
      </c>
      <c r="S136">
        <v>0</v>
      </c>
      <c r="T136">
        <v>0</v>
      </c>
      <c r="U136">
        <v>0</v>
      </c>
      <c r="V136">
        <v>0</v>
      </c>
      <c r="W136">
        <v>0</v>
      </c>
      <c r="X136">
        <v>1</v>
      </c>
      <c r="Y136">
        <v>45</v>
      </c>
      <c r="Z136">
        <v>0.28999999999999998</v>
      </c>
      <c r="AA136">
        <v>0</v>
      </c>
      <c r="AB136">
        <v>0</v>
      </c>
      <c r="AC136">
        <v>0</v>
      </c>
      <c r="AD136">
        <v>0</v>
      </c>
      <c r="AE136">
        <v>0</v>
      </c>
      <c r="AF136">
        <v>0</v>
      </c>
      <c r="AG136" t="s">
        <v>3263</v>
      </c>
      <c r="AH136" s="21" t="str">
        <f t="shared" si="4"/>
        <v>YR21</v>
      </c>
      <c r="AI136" s="21">
        <v>67.5</v>
      </c>
      <c r="AJ136" s="21">
        <f t="shared" si="5"/>
        <v>99.705882352941174</v>
      </c>
      <c r="AK136" s="21" t="s">
        <v>2063</v>
      </c>
      <c r="AL136" t="s">
        <v>2551</v>
      </c>
      <c r="AM136" t="s">
        <v>53</v>
      </c>
      <c r="AN136" t="s">
        <v>2031</v>
      </c>
    </row>
    <row r="137" spans="1:40" ht="15" hidden="1" thickTop="1" x14ac:dyDescent="0.35">
      <c r="A137" t="s">
        <v>3228</v>
      </c>
      <c r="B137" t="s">
        <v>3265</v>
      </c>
      <c r="C137" t="s">
        <v>3266</v>
      </c>
      <c r="D137" t="s">
        <v>3267</v>
      </c>
      <c r="E137" t="s">
        <v>2938</v>
      </c>
      <c r="F137">
        <v>1</v>
      </c>
      <c r="G137" t="s">
        <v>2593</v>
      </c>
      <c r="H137" t="s">
        <v>2056</v>
      </c>
      <c r="I137" t="s">
        <v>2511</v>
      </c>
      <c r="J137" t="s">
        <v>3268</v>
      </c>
      <c r="K137" t="s">
        <v>62</v>
      </c>
      <c r="L137" t="s">
        <v>2058</v>
      </c>
      <c r="M137" t="s">
        <v>2170</v>
      </c>
      <c r="N137">
        <v>0</v>
      </c>
      <c r="O137">
        <v>0</v>
      </c>
      <c r="P137">
        <v>0</v>
      </c>
      <c r="Q137">
        <v>15300</v>
      </c>
      <c r="R137">
        <v>0</v>
      </c>
      <c r="S137">
        <v>0</v>
      </c>
      <c r="T137">
        <v>0</v>
      </c>
      <c r="U137">
        <v>0</v>
      </c>
      <c r="V137">
        <v>0</v>
      </c>
      <c r="W137">
        <v>0</v>
      </c>
      <c r="X137">
        <v>0</v>
      </c>
      <c r="Y137">
        <v>0</v>
      </c>
      <c r="Z137">
        <v>0</v>
      </c>
      <c r="AA137">
        <v>0</v>
      </c>
      <c r="AB137">
        <v>0</v>
      </c>
      <c r="AC137">
        <v>0</v>
      </c>
      <c r="AD137">
        <v>0</v>
      </c>
      <c r="AE137">
        <v>0</v>
      </c>
      <c r="AF137">
        <v>0</v>
      </c>
      <c r="AG137" t="s">
        <v>3269</v>
      </c>
      <c r="AH137" s="21" t="str">
        <f t="shared" si="4"/>
        <v>YR21</v>
      </c>
      <c r="AI137" s="21">
        <v>67.5</v>
      </c>
      <c r="AJ137" s="21">
        <f t="shared" si="5"/>
        <v>100</v>
      </c>
      <c r="AK137" s="21" t="s">
        <v>2060</v>
      </c>
      <c r="AL137" t="s">
        <v>2527</v>
      </c>
      <c r="AM137" t="s">
        <v>53</v>
      </c>
      <c r="AN137" t="s">
        <v>2030</v>
      </c>
    </row>
    <row r="138" spans="1:40" ht="15" hidden="1" thickTop="1" x14ac:dyDescent="0.35">
      <c r="A138" t="s">
        <v>3233</v>
      </c>
      <c r="B138" t="s">
        <v>3271</v>
      </c>
      <c r="C138" t="s">
        <v>66</v>
      </c>
      <c r="D138" t="s">
        <v>3272</v>
      </c>
      <c r="E138" t="s">
        <v>560</v>
      </c>
      <c r="F138">
        <v>1</v>
      </c>
      <c r="G138" t="s">
        <v>2055</v>
      </c>
      <c r="H138" t="s">
        <v>2056</v>
      </c>
      <c r="I138" t="s">
        <v>2511</v>
      </c>
      <c r="J138" t="s">
        <v>67</v>
      </c>
      <c r="K138" t="s">
        <v>68</v>
      </c>
      <c r="L138" t="s">
        <v>2058</v>
      </c>
      <c r="M138" t="s">
        <v>2059</v>
      </c>
      <c r="N138">
        <v>0</v>
      </c>
      <c r="O138">
        <v>0</v>
      </c>
      <c r="P138">
        <v>0</v>
      </c>
      <c r="Q138">
        <v>24480</v>
      </c>
      <c r="R138">
        <v>0</v>
      </c>
      <c r="S138">
        <v>0</v>
      </c>
      <c r="T138">
        <v>0</v>
      </c>
      <c r="U138">
        <v>0</v>
      </c>
      <c r="V138">
        <v>0</v>
      </c>
      <c r="W138">
        <v>0</v>
      </c>
      <c r="X138">
        <v>0</v>
      </c>
      <c r="Y138">
        <v>0</v>
      </c>
      <c r="Z138">
        <v>0</v>
      </c>
      <c r="AA138">
        <v>0</v>
      </c>
      <c r="AB138">
        <v>0</v>
      </c>
      <c r="AC138">
        <v>0</v>
      </c>
      <c r="AD138">
        <v>0</v>
      </c>
      <c r="AE138">
        <v>0</v>
      </c>
      <c r="AF138">
        <v>0</v>
      </c>
      <c r="AG138" t="s">
        <v>93</v>
      </c>
      <c r="AH138" s="21" t="str">
        <f t="shared" si="4"/>
        <v>YR21</v>
      </c>
      <c r="AI138" s="21">
        <v>107.92500000000001</v>
      </c>
      <c r="AJ138" s="21">
        <f t="shared" si="5"/>
        <v>100</v>
      </c>
      <c r="AK138" s="21" t="s">
        <v>2060</v>
      </c>
      <c r="AL138" t="s">
        <v>70</v>
      </c>
      <c r="AM138" t="s">
        <v>53</v>
      </c>
      <c r="AN138" t="s">
        <v>2033</v>
      </c>
    </row>
    <row r="139" spans="1:40" ht="15" hidden="1" thickTop="1" x14ac:dyDescent="0.35">
      <c r="A139" t="s">
        <v>3237</v>
      </c>
      <c r="B139" t="s">
        <v>3274</v>
      </c>
      <c r="C139" t="s">
        <v>1517</v>
      </c>
      <c r="D139" t="s">
        <v>3275</v>
      </c>
      <c r="E139" t="s">
        <v>95</v>
      </c>
      <c r="F139">
        <v>1</v>
      </c>
      <c r="G139" t="s">
        <v>2055</v>
      </c>
      <c r="H139" t="s">
        <v>2056</v>
      </c>
      <c r="I139" t="s">
        <v>2511</v>
      </c>
      <c r="J139" t="s">
        <v>1518</v>
      </c>
      <c r="K139" t="s">
        <v>68</v>
      </c>
      <c r="L139" t="s">
        <v>2058</v>
      </c>
      <c r="M139" t="s">
        <v>2059</v>
      </c>
      <c r="N139">
        <v>0</v>
      </c>
      <c r="O139">
        <v>0</v>
      </c>
      <c r="P139">
        <v>0</v>
      </c>
      <c r="Q139">
        <v>24480</v>
      </c>
      <c r="R139">
        <v>0</v>
      </c>
      <c r="S139">
        <v>0</v>
      </c>
      <c r="T139">
        <v>0</v>
      </c>
      <c r="U139">
        <v>0</v>
      </c>
      <c r="V139">
        <v>0</v>
      </c>
      <c r="W139">
        <v>0</v>
      </c>
      <c r="X139">
        <v>0</v>
      </c>
      <c r="Y139">
        <v>0</v>
      </c>
      <c r="Z139">
        <v>0</v>
      </c>
      <c r="AA139">
        <v>0</v>
      </c>
      <c r="AB139">
        <v>0</v>
      </c>
      <c r="AC139">
        <v>0</v>
      </c>
      <c r="AD139">
        <v>0</v>
      </c>
      <c r="AE139">
        <v>0</v>
      </c>
      <c r="AF139">
        <v>0</v>
      </c>
      <c r="AG139" t="s">
        <v>97</v>
      </c>
      <c r="AH139" s="21" t="str">
        <f t="shared" si="4"/>
        <v>YR21</v>
      </c>
      <c r="AI139" s="21">
        <v>107.92500000000001</v>
      </c>
      <c r="AJ139" s="21">
        <f t="shared" si="5"/>
        <v>100</v>
      </c>
      <c r="AK139" s="21" t="s">
        <v>2060</v>
      </c>
      <c r="AL139" t="s">
        <v>75</v>
      </c>
      <c r="AM139" t="s">
        <v>53</v>
      </c>
      <c r="AN139" t="s">
        <v>2029</v>
      </c>
    </row>
    <row r="140" spans="1:40" ht="0.5" hidden="1" customHeight="1" x14ac:dyDescent="0.35">
      <c r="A140" t="s">
        <v>3241</v>
      </c>
      <c r="B140" t="s">
        <v>3277</v>
      </c>
      <c r="C140" t="s">
        <v>71</v>
      </c>
      <c r="D140" t="s">
        <v>3278</v>
      </c>
      <c r="E140" t="s">
        <v>72</v>
      </c>
      <c r="F140">
        <v>1</v>
      </c>
      <c r="G140" t="s">
        <v>2055</v>
      </c>
      <c r="H140" t="s">
        <v>2056</v>
      </c>
      <c r="I140" t="s">
        <v>2511</v>
      </c>
      <c r="J140" t="s">
        <v>73</v>
      </c>
      <c r="K140" t="s">
        <v>68</v>
      </c>
      <c r="L140" t="s">
        <v>2058</v>
      </c>
      <c r="M140" t="s">
        <v>2059</v>
      </c>
      <c r="N140">
        <v>0</v>
      </c>
      <c r="O140">
        <v>0</v>
      </c>
      <c r="P140">
        <v>0</v>
      </c>
      <c r="Q140">
        <v>24480</v>
      </c>
      <c r="R140">
        <v>0</v>
      </c>
      <c r="S140">
        <v>0</v>
      </c>
      <c r="T140">
        <v>0</v>
      </c>
      <c r="U140">
        <v>0</v>
      </c>
      <c r="V140">
        <v>0</v>
      </c>
      <c r="W140">
        <v>0</v>
      </c>
      <c r="X140">
        <v>0</v>
      </c>
      <c r="Y140">
        <v>0</v>
      </c>
      <c r="Z140">
        <v>0</v>
      </c>
      <c r="AA140">
        <v>0</v>
      </c>
      <c r="AB140">
        <v>0</v>
      </c>
      <c r="AC140">
        <v>0</v>
      </c>
      <c r="AD140">
        <v>0</v>
      </c>
      <c r="AE140">
        <v>0</v>
      </c>
      <c r="AF140">
        <v>0</v>
      </c>
      <c r="AG140" t="s">
        <v>98</v>
      </c>
      <c r="AH140" s="21" t="str">
        <f t="shared" si="4"/>
        <v>YR21</v>
      </c>
      <c r="AI140" s="21">
        <v>107.92500000000001</v>
      </c>
      <c r="AJ140" s="21">
        <f t="shared" si="5"/>
        <v>100</v>
      </c>
      <c r="AK140" s="21" t="s">
        <v>2060</v>
      </c>
      <c r="AL140" t="s">
        <v>75</v>
      </c>
      <c r="AM140" t="s">
        <v>53</v>
      </c>
      <c r="AN140" t="s">
        <v>2030</v>
      </c>
    </row>
    <row r="141" spans="1:40" ht="15" hidden="1" thickTop="1" x14ac:dyDescent="0.35">
      <c r="A141" t="s">
        <v>3246</v>
      </c>
      <c r="B141" t="s">
        <v>3280</v>
      </c>
      <c r="C141" t="s">
        <v>3281</v>
      </c>
      <c r="D141" t="s">
        <v>3282</v>
      </c>
      <c r="E141" t="s">
        <v>2938</v>
      </c>
      <c r="F141">
        <v>1</v>
      </c>
      <c r="G141" t="s">
        <v>2593</v>
      </c>
      <c r="H141" t="s">
        <v>2056</v>
      </c>
      <c r="I141" t="s">
        <v>2511</v>
      </c>
      <c r="J141" t="s">
        <v>3268</v>
      </c>
      <c r="K141" t="s">
        <v>62</v>
      </c>
      <c r="L141" t="s">
        <v>2058</v>
      </c>
      <c r="M141" t="s">
        <v>2170</v>
      </c>
      <c r="N141">
        <v>1</v>
      </c>
      <c r="O141">
        <v>20</v>
      </c>
      <c r="P141">
        <v>0.13</v>
      </c>
      <c r="Q141">
        <v>15300</v>
      </c>
      <c r="R141">
        <v>0</v>
      </c>
      <c r="S141">
        <v>0</v>
      </c>
      <c r="T141">
        <v>0</v>
      </c>
      <c r="U141">
        <v>0</v>
      </c>
      <c r="V141">
        <v>0</v>
      </c>
      <c r="W141">
        <v>0</v>
      </c>
      <c r="X141">
        <v>1</v>
      </c>
      <c r="Y141">
        <v>20</v>
      </c>
      <c r="Z141">
        <v>0.13</v>
      </c>
      <c r="AA141">
        <v>0</v>
      </c>
      <c r="AB141">
        <v>0</v>
      </c>
      <c r="AC141">
        <v>0</v>
      </c>
      <c r="AD141">
        <v>0</v>
      </c>
      <c r="AE141">
        <v>0</v>
      </c>
      <c r="AF141">
        <v>0</v>
      </c>
      <c r="AG141" t="s">
        <v>3283</v>
      </c>
      <c r="AH141" s="21" t="str">
        <f t="shared" si="4"/>
        <v>YR21</v>
      </c>
      <c r="AI141" s="21">
        <v>67.5</v>
      </c>
      <c r="AJ141" s="21">
        <f t="shared" si="5"/>
        <v>99.869281045751634</v>
      </c>
      <c r="AK141" s="21" t="s">
        <v>2060</v>
      </c>
      <c r="AL141" t="s">
        <v>2527</v>
      </c>
      <c r="AM141" t="s">
        <v>53</v>
      </c>
      <c r="AN141" t="s">
        <v>2032</v>
      </c>
    </row>
    <row r="142" spans="1:40" ht="15" hidden="1" thickTop="1" x14ac:dyDescent="0.35">
      <c r="A142" t="s">
        <v>3252</v>
      </c>
      <c r="B142" t="s">
        <v>3285</v>
      </c>
      <c r="C142" t="s">
        <v>2880</v>
      </c>
      <c r="D142" t="s">
        <v>3286</v>
      </c>
      <c r="E142" t="s">
        <v>2608</v>
      </c>
      <c r="F142">
        <v>1</v>
      </c>
      <c r="G142" t="s">
        <v>2633</v>
      </c>
      <c r="H142" t="s">
        <v>2577</v>
      </c>
      <c r="I142" t="s">
        <v>2511</v>
      </c>
      <c r="J142" t="s">
        <v>2675</v>
      </c>
      <c r="K142" t="s">
        <v>2611</v>
      </c>
      <c r="L142" t="s">
        <v>2058</v>
      </c>
      <c r="M142" t="s">
        <v>2549</v>
      </c>
      <c r="N142">
        <v>1</v>
      </c>
      <c r="O142">
        <v>32</v>
      </c>
      <c r="P142">
        <v>0.22</v>
      </c>
      <c r="Q142">
        <v>14280</v>
      </c>
      <c r="R142">
        <v>0</v>
      </c>
      <c r="S142">
        <v>0</v>
      </c>
      <c r="T142">
        <v>0</v>
      </c>
      <c r="U142">
        <v>0</v>
      </c>
      <c r="V142">
        <v>0</v>
      </c>
      <c r="W142">
        <v>0</v>
      </c>
      <c r="X142">
        <v>0</v>
      </c>
      <c r="Y142">
        <v>0</v>
      </c>
      <c r="Z142">
        <v>0</v>
      </c>
      <c r="AA142">
        <v>1</v>
      </c>
      <c r="AB142">
        <v>32</v>
      </c>
      <c r="AC142">
        <v>0.22</v>
      </c>
      <c r="AD142">
        <v>0</v>
      </c>
      <c r="AE142">
        <v>0</v>
      </c>
      <c r="AF142">
        <v>0</v>
      </c>
      <c r="AG142" t="s">
        <v>3287</v>
      </c>
      <c r="AH142" s="21" t="str">
        <f t="shared" si="4"/>
        <v>YR21</v>
      </c>
      <c r="AI142" s="21">
        <v>62.999999999999986</v>
      </c>
      <c r="AJ142" s="21">
        <f t="shared" si="5"/>
        <v>99.775910364145659</v>
      </c>
      <c r="AK142" s="21" t="s">
        <v>2060</v>
      </c>
      <c r="AL142" t="s">
        <v>2581</v>
      </c>
      <c r="AM142" t="s">
        <v>53</v>
      </c>
      <c r="AN142" t="s">
        <v>2031</v>
      </c>
    </row>
    <row r="143" spans="1:40" ht="15" hidden="1" thickTop="1" x14ac:dyDescent="0.35">
      <c r="A143" t="s">
        <v>3258</v>
      </c>
      <c r="B143" t="s">
        <v>3289</v>
      </c>
      <c r="C143" t="s">
        <v>3149</v>
      </c>
      <c r="D143" t="s">
        <v>3290</v>
      </c>
      <c r="E143" t="s">
        <v>2562</v>
      </c>
      <c r="F143">
        <v>1</v>
      </c>
      <c r="G143" t="s">
        <v>2546</v>
      </c>
      <c r="H143" t="s">
        <v>2510</v>
      </c>
      <c r="I143" t="s">
        <v>2511</v>
      </c>
      <c r="J143" t="s">
        <v>2547</v>
      </c>
      <c r="K143" t="s">
        <v>2548</v>
      </c>
      <c r="L143" t="s">
        <v>2058</v>
      </c>
      <c r="M143" t="s">
        <v>2059</v>
      </c>
      <c r="N143">
        <v>2</v>
      </c>
      <c r="O143">
        <v>69</v>
      </c>
      <c r="P143">
        <v>0.28000000000000003</v>
      </c>
      <c r="Q143">
        <v>24480</v>
      </c>
      <c r="R143">
        <v>0</v>
      </c>
      <c r="S143">
        <v>0</v>
      </c>
      <c r="T143">
        <v>0</v>
      </c>
      <c r="U143">
        <v>0</v>
      </c>
      <c r="V143">
        <v>0</v>
      </c>
      <c r="W143">
        <v>0</v>
      </c>
      <c r="X143">
        <v>2</v>
      </c>
      <c r="Y143">
        <v>69</v>
      </c>
      <c r="Z143">
        <v>0.28000000000000003</v>
      </c>
      <c r="AA143">
        <v>0</v>
      </c>
      <c r="AB143">
        <v>0</v>
      </c>
      <c r="AC143">
        <v>0</v>
      </c>
      <c r="AD143">
        <v>0</v>
      </c>
      <c r="AE143">
        <v>0</v>
      </c>
      <c r="AF143">
        <v>0</v>
      </c>
      <c r="AG143" t="s">
        <v>3291</v>
      </c>
      <c r="AH143" s="21" t="str">
        <f t="shared" si="4"/>
        <v>YR21</v>
      </c>
      <c r="AI143" s="21">
        <v>107.92500000000001</v>
      </c>
      <c r="AJ143" s="21">
        <f t="shared" si="5"/>
        <v>99.718137254901961</v>
      </c>
      <c r="AK143" s="21" t="s">
        <v>2063</v>
      </c>
      <c r="AL143" t="s">
        <v>2551</v>
      </c>
      <c r="AM143" t="s">
        <v>53</v>
      </c>
      <c r="AN143" t="s">
        <v>2030</v>
      </c>
    </row>
    <row r="144" spans="1:40" ht="15" hidden="1" thickTop="1" x14ac:dyDescent="0.35">
      <c r="A144" t="s">
        <v>3264</v>
      </c>
      <c r="B144" t="s">
        <v>3293</v>
      </c>
      <c r="C144" t="s">
        <v>3294</v>
      </c>
      <c r="D144" t="s">
        <v>3295</v>
      </c>
      <c r="E144" t="s">
        <v>2608</v>
      </c>
      <c r="F144">
        <v>1</v>
      </c>
      <c r="G144" t="s">
        <v>2609</v>
      </c>
      <c r="H144" t="s">
        <v>2577</v>
      </c>
      <c r="I144" t="s">
        <v>2511</v>
      </c>
      <c r="J144" t="s">
        <v>2764</v>
      </c>
      <c r="K144" t="s">
        <v>2765</v>
      </c>
      <c r="L144" t="s">
        <v>2058</v>
      </c>
      <c r="M144" t="s">
        <v>2170</v>
      </c>
      <c r="N144">
        <v>0</v>
      </c>
      <c r="O144">
        <v>0</v>
      </c>
      <c r="P144">
        <v>0</v>
      </c>
      <c r="Q144">
        <v>15300</v>
      </c>
      <c r="R144">
        <v>0</v>
      </c>
      <c r="S144">
        <v>0</v>
      </c>
      <c r="T144">
        <v>0</v>
      </c>
      <c r="U144">
        <v>0</v>
      </c>
      <c r="V144">
        <v>0</v>
      </c>
      <c r="W144">
        <v>0</v>
      </c>
      <c r="X144">
        <v>0</v>
      </c>
      <c r="Y144">
        <v>0</v>
      </c>
      <c r="Z144">
        <v>0</v>
      </c>
      <c r="AA144">
        <v>0</v>
      </c>
      <c r="AB144">
        <v>0</v>
      </c>
      <c r="AC144">
        <v>0</v>
      </c>
      <c r="AD144">
        <v>0</v>
      </c>
      <c r="AE144">
        <v>0</v>
      </c>
      <c r="AF144">
        <v>0</v>
      </c>
      <c r="AG144" t="s">
        <v>3296</v>
      </c>
      <c r="AH144" s="21" t="str">
        <f t="shared" si="4"/>
        <v>YR21</v>
      </c>
      <c r="AI144" s="21">
        <v>67.5</v>
      </c>
      <c r="AJ144" s="21">
        <f t="shared" si="5"/>
        <v>100</v>
      </c>
      <c r="AK144" s="21" t="s">
        <v>2060</v>
      </c>
      <c r="AL144" t="s">
        <v>2613</v>
      </c>
      <c r="AM144" t="s">
        <v>53</v>
      </c>
      <c r="AN144" t="s">
        <v>2029</v>
      </c>
    </row>
    <row r="145" spans="1:40" ht="15" hidden="1" thickTop="1" x14ac:dyDescent="0.35">
      <c r="A145" t="s">
        <v>3270</v>
      </c>
      <c r="B145" t="s">
        <v>3298</v>
      </c>
      <c r="C145" t="s">
        <v>2875</v>
      </c>
      <c r="D145" t="s">
        <v>3299</v>
      </c>
      <c r="E145" t="s">
        <v>2575</v>
      </c>
      <c r="F145">
        <v>1</v>
      </c>
      <c r="G145" t="s">
        <v>2576</v>
      </c>
      <c r="H145" t="s">
        <v>2577</v>
      </c>
      <c r="I145" t="s">
        <v>2511</v>
      </c>
      <c r="J145" t="s">
        <v>2858</v>
      </c>
      <c r="K145" t="s">
        <v>2742</v>
      </c>
      <c r="L145" t="s">
        <v>2058</v>
      </c>
      <c r="M145" t="s">
        <v>2170</v>
      </c>
      <c r="N145">
        <v>0</v>
      </c>
      <c r="O145">
        <v>0</v>
      </c>
      <c r="P145">
        <v>0</v>
      </c>
      <c r="Q145">
        <v>15300</v>
      </c>
      <c r="R145">
        <v>0</v>
      </c>
      <c r="S145">
        <v>0</v>
      </c>
      <c r="T145">
        <v>0</v>
      </c>
      <c r="U145">
        <v>0</v>
      </c>
      <c r="V145">
        <v>0</v>
      </c>
      <c r="W145">
        <v>0</v>
      </c>
      <c r="X145">
        <v>0</v>
      </c>
      <c r="Y145">
        <v>0</v>
      </c>
      <c r="Z145">
        <v>0</v>
      </c>
      <c r="AA145">
        <v>0</v>
      </c>
      <c r="AB145">
        <v>0</v>
      </c>
      <c r="AC145">
        <v>0</v>
      </c>
      <c r="AD145">
        <v>0</v>
      </c>
      <c r="AE145">
        <v>0</v>
      </c>
      <c r="AF145">
        <v>0</v>
      </c>
      <c r="AG145" t="s">
        <v>3300</v>
      </c>
      <c r="AH145" s="21" t="str">
        <f t="shared" si="4"/>
        <v>YR21</v>
      </c>
      <c r="AI145" s="21">
        <v>67.5</v>
      </c>
      <c r="AJ145" s="21">
        <f t="shared" si="5"/>
        <v>100</v>
      </c>
      <c r="AK145" s="21" t="s">
        <v>2060</v>
      </c>
      <c r="AL145" t="s">
        <v>2551</v>
      </c>
      <c r="AM145" t="s">
        <v>53</v>
      </c>
      <c r="AN145" t="s">
        <v>2030</v>
      </c>
    </row>
    <row r="146" spans="1:40" ht="15" hidden="1" thickTop="1" x14ac:dyDescent="0.35">
      <c r="A146" t="s">
        <v>3273</v>
      </c>
      <c r="B146" t="s">
        <v>3302</v>
      </c>
      <c r="C146" t="s">
        <v>3303</v>
      </c>
      <c r="D146" t="s">
        <v>3304</v>
      </c>
      <c r="E146" t="s">
        <v>2608</v>
      </c>
      <c r="F146">
        <v>1</v>
      </c>
      <c r="G146" t="s">
        <v>2609</v>
      </c>
      <c r="H146" t="s">
        <v>2577</v>
      </c>
      <c r="I146" t="s">
        <v>2511</v>
      </c>
      <c r="J146" t="s">
        <v>2781</v>
      </c>
      <c r="K146" t="s">
        <v>2765</v>
      </c>
      <c r="L146" t="s">
        <v>2058</v>
      </c>
      <c r="M146" t="s">
        <v>2170</v>
      </c>
      <c r="N146">
        <v>0</v>
      </c>
      <c r="O146">
        <v>0</v>
      </c>
      <c r="P146">
        <v>0</v>
      </c>
      <c r="Q146">
        <v>15300</v>
      </c>
      <c r="R146">
        <v>0</v>
      </c>
      <c r="S146">
        <v>0</v>
      </c>
      <c r="T146">
        <v>0</v>
      </c>
      <c r="U146">
        <v>0</v>
      </c>
      <c r="V146">
        <v>0</v>
      </c>
      <c r="W146">
        <v>0</v>
      </c>
      <c r="X146">
        <v>0</v>
      </c>
      <c r="Y146">
        <v>0</v>
      </c>
      <c r="Z146">
        <v>0</v>
      </c>
      <c r="AA146">
        <v>0</v>
      </c>
      <c r="AB146">
        <v>0</v>
      </c>
      <c r="AC146">
        <v>0</v>
      </c>
      <c r="AD146">
        <v>0</v>
      </c>
      <c r="AE146">
        <v>0</v>
      </c>
      <c r="AF146">
        <v>0</v>
      </c>
      <c r="AG146" t="s">
        <v>3305</v>
      </c>
      <c r="AH146" s="21" t="str">
        <f t="shared" si="4"/>
        <v>YR20</v>
      </c>
      <c r="AI146" s="21">
        <v>67.5</v>
      </c>
      <c r="AJ146" s="21">
        <f t="shared" si="5"/>
        <v>100</v>
      </c>
      <c r="AK146" s="21" t="s">
        <v>2060</v>
      </c>
      <c r="AL146" t="s">
        <v>2613</v>
      </c>
      <c r="AM146" t="s">
        <v>53</v>
      </c>
      <c r="AN146" t="s">
        <v>2029</v>
      </c>
    </row>
    <row r="147" spans="1:40" ht="15" hidden="1" thickTop="1" x14ac:dyDescent="0.35">
      <c r="A147" t="s">
        <v>3276</v>
      </c>
      <c r="B147" t="s">
        <v>3307</v>
      </c>
      <c r="C147" t="s">
        <v>3105</v>
      </c>
      <c r="D147" t="s">
        <v>3308</v>
      </c>
      <c r="E147" t="s">
        <v>3309</v>
      </c>
      <c r="F147">
        <v>1</v>
      </c>
      <c r="G147" t="s">
        <v>2509</v>
      </c>
      <c r="H147" t="s">
        <v>2510</v>
      </c>
      <c r="I147" t="s">
        <v>2511</v>
      </c>
      <c r="J147" t="s">
        <v>3108</v>
      </c>
      <c r="K147" t="s">
        <v>3109</v>
      </c>
      <c r="L147" t="s">
        <v>2058</v>
      </c>
      <c r="M147" t="s">
        <v>2358</v>
      </c>
      <c r="N147">
        <v>0</v>
      </c>
      <c r="O147">
        <v>0</v>
      </c>
      <c r="P147">
        <v>0</v>
      </c>
      <c r="Q147">
        <v>13260</v>
      </c>
      <c r="R147">
        <v>0</v>
      </c>
      <c r="S147">
        <v>0</v>
      </c>
      <c r="T147">
        <v>0</v>
      </c>
      <c r="U147">
        <v>0</v>
      </c>
      <c r="V147">
        <v>0</v>
      </c>
      <c r="W147">
        <v>0</v>
      </c>
      <c r="X147">
        <v>0</v>
      </c>
      <c r="Y147">
        <v>0</v>
      </c>
      <c r="Z147">
        <v>0</v>
      </c>
      <c r="AA147">
        <v>0</v>
      </c>
      <c r="AB147">
        <v>0</v>
      </c>
      <c r="AC147">
        <v>0</v>
      </c>
      <c r="AD147">
        <v>0</v>
      </c>
      <c r="AE147">
        <v>0</v>
      </c>
      <c r="AF147">
        <v>0</v>
      </c>
      <c r="AG147" t="s">
        <v>3310</v>
      </c>
      <c r="AH147" s="21" t="str">
        <f t="shared" si="4"/>
        <v>YR20</v>
      </c>
      <c r="AI147" s="21">
        <v>58.500000000000014</v>
      </c>
      <c r="AJ147" s="21">
        <f t="shared" si="5"/>
        <v>100</v>
      </c>
      <c r="AK147" s="21" t="s">
        <v>2060</v>
      </c>
      <c r="AL147" t="s">
        <v>2515</v>
      </c>
      <c r="AM147" t="s">
        <v>53</v>
      </c>
      <c r="AN147" t="s">
        <v>2029</v>
      </c>
    </row>
    <row r="148" spans="1:40" ht="15" hidden="1" thickTop="1" x14ac:dyDescent="0.35">
      <c r="A148" t="s">
        <v>3279</v>
      </c>
      <c r="B148" t="s">
        <v>3312</v>
      </c>
      <c r="C148" t="s">
        <v>3313</v>
      </c>
      <c r="D148" t="s">
        <v>3314</v>
      </c>
      <c r="E148" t="s">
        <v>2681</v>
      </c>
      <c r="F148">
        <v>1</v>
      </c>
      <c r="G148" t="s">
        <v>2682</v>
      </c>
      <c r="H148" t="s">
        <v>2620</v>
      </c>
      <c r="I148" t="s">
        <v>2511</v>
      </c>
      <c r="J148" t="s">
        <v>3315</v>
      </c>
      <c r="K148" t="s">
        <v>2684</v>
      </c>
      <c r="L148" t="s">
        <v>2058</v>
      </c>
      <c r="M148" t="s">
        <v>2170</v>
      </c>
      <c r="N148">
        <v>1</v>
      </c>
      <c r="O148">
        <v>25</v>
      </c>
      <c r="P148">
        <v>0.16</v>
      </c>
      <c r="Q148">
        <v>15300</v>
      </c>
      <c r="R148">
        <v>0</v>
      </c>
      <c r="S148">
        <v>0</v>
      </c>
      <c r="T148">
        <v>0</v>
      </c>
      <c r="U148">
        <v>0</v>
      </c>
      <c r="V148">
        <v>0</v>
      </c>
      <c r="W148">
        <v>0</v>
      </c>
      <c r="X148">
        <v>1</v>
      </c>
      <c r="Y148">
        <v>25</v>
      </c>
      <c r="Z148">
        <v>0.16</v>
      </c>
      <c r="AA148">
        <v>0</v>
      </c>
      <c r="AB148">
        <v>0</v>
      </c>
      <c r="AC148">
        <v>0</v>
      </c>
      <c r="AD148">
        <v>0</v>
      </c>
      <c r="AE148">
        <v>0</v>
      </c>
      <c r="AF148">
        <v>0</v>
      </c>
      <c r="AG148" t="s">
        <v>3316</v>
      </c>
      <c r="AH148" s="21" t="str">
        <f t="shared" si="4"/>
        <v>YR21</v>
      </c>
      <c r="AI148" s="21">
        <v>67.5</v>
      </c>
      <c r="AJ148" s="21">
        <f t="shared" si="5"/>
        <v>99.83660130718954</v>
      </c>
      <c r="AK148" s="21" t="s">
        <v>2060</v>
      </c>
      <c r="AL148" t="s">
        <v>2686</v>
      </c>
      <c r="AM148" t="s">
        <v>53</v>
      </c>
      <c r="AN148" t="s">
        <v>2031</v>
      </c>
    </row>
    <row r="149" spans="1:40" ht="15" hidden="1" thickTop="1" x14ac:dyDescent="0.35">
      <c r="A149" t="s">
        <v>3284</v>
      </c>
      <c r="B149" t="s">
        <v>3318</v>
      </c>
      <c r="C149" t="s">
        <v>78</v>
      </c>
      <c r="D149" t="s">
        <v>3319</v>
      </c>
      <c r="E149" t="s">
        <v>560</v>
      </c>
      <c r="F149">
        <v>1</v>
      </c>
      <c r="G149" t="s">
        <v>2055</v>
      </c>
      <c r="H149" t="s">
        <v>2056</v>
      </c>
      <c r="I149" t="s">
        <v>2511</v>
      </c>
      <c r="J149" t="s">
        <v>67</v>
      </c>
      <c r="K149" t="s">
        <v>68</v>
      </c>
      <c r="L149" t="s">
        <v>2058</v>
      </c>
      <c r="M149" t="s">
        <v>2059</v>
      </c>
      <c r="N149">
        <v>0</v>
      </c>
      <c r="O149">
        <v>0</v>
      </c>
      <c r="P149">
        <v>0</v>
      </c>
      <c r="Q149">
        <v>24480</v>
      </c>
      <c r="R149">
        <v>0</v>
      </c>
      <c r="S149">
        <v>0</v>
      </c>
      <c r="T149">
        <v>0</v>
      </c>
      <c r="U149">
        <v>0</v>
      </c>
      <c r="V149">
        <v>0</v>
      </c>
      <c r="W149">
        <v>0</v>
      </c>
      <c r="X149">
        <v>0</v>
      </c>
      <c r="Y149">
        <v>0</v>
      </c>
      <c r="Z149">
        <v>0</v>
      </c>
      <c r="AA149">
        <v>0</v>
      </c>
      <c r="AB149">
        <v>0</v>
      </c>
      <c r="AC149">
        <v>0</v>
      </c>
      <c r="AD149">
        <v>0</v>
      </c>
      <c r="AE149">
        <v>0</v>
      </c>
      <c r="AF149">
        <v>0</v>
      </c>
      <c r="AG149" t="s">
        <v>99</v>
      </c>
      <c r="AH149" s="21" t="str">
        <f t="shared" si="4"/>
        <v>YR21</v>
      </c>
      <c r="AI149" s="21">
        <v>107.92500000000001</v>
      </c>
      <c r="AJ149" s="21">
        <f t="shared" si="5"/>
        <v>100</v>
      </c>
      <c r="AK149" s="21" t="s">
        <v>2060</v>
      </c>
      <c r="AL149" t="s">
        <v>70</v>
      </c>
      <c r="AM149" t="s">
        <v>53</v>
      </c>
      <c r="AN149" t="s">
        <v>2029</v>
      </c>
    </row>
    <row r="150" spans="1:40" ht="15" hidden="1" thickTop="1" x14ac:dyDescent="0.35">
      <c r="A150" t="s">
        <v>3288</v>
      </c>
      <c r="B150" t="s">
        <v>3321</v>
      </c>
      <c r="C150" t="s">
        <v>100</v>
      </c>
      <c r="D150" t="s">
        <v>3322</v>
      </c>
      <c r="E150" t="s">
        <v>560</v>
      </c>
      <c r="F150">
        <v>1</v>
      </c>
      <c r="G150" t="s">
        <v>2055</v>
      </c>
      <c r="H150" t="s">
        <v>2056</v>
      </c>
      <c r="I150" t="s">
        <v>2511</v>
      </c>
      <c r="J150" t="s">
        <v>67</v>
      </c>
      <c r="K150" t="s">
        <v>68</v>
      </c>
      <c r="L150" t="s">
        <v>2058</v>
      </c>
      <c r="M150" t="s">
        <v>2059</v>
      </c>
      <c r="N150">
        <v>1</v>
      </c>
      <c r="O150">
        <v>22</v>
      </c>
      <c r="P150">
        <v>0.09</v>
      </c>
      <c r="Q150">
        <v>24480</v>
      </c>
      <c r="R150">
        <v>0</v>
      </c>
      <c r="S150">
        <v>0</v>
      </c>
      <c r="T150">
        <v>0</v>
      </c>
      <c r="U150">
        <v>0</v>
      </c>
      <c r="V150">
        <v>0</v>
      </c>
      <c r="W150">
        <v>0</v>
      </c>
      <c r="X150">
        <v>1</v>
      </c>
      <c r="Y150">
        <v>22</v>
      </c>
      <c r="Z150">
        <v>0.09</v>
      </c>
      <c r="AA150">
        <v>0</v>
      </c>
      <c r="AB150">
        <v>0</v>
      </c>
      <c r="AC150">
        <v>0</v>
      </c>
      <c r="AD150">
        <v>0</v>
      </c>
      <c r="AE150">
        <v>0</v>
      </c>
      <c r="AF150">
        <v>0</v>
      </c>
      <c r="AG150" t="s">
        <v>101</v>
      </c>
      <c r="AH150" s="21" t="str">
        <f t="shared" si="4"/>
        <v>YO27</v>
      </c>
      <c r="AI150" s="21">
        <v>107.92500000000001</v>
      </c>
      <c r="AJ150" s="21">
        <f t="shared" si="5"/>
        <v>99.91013071895425</v>
      </c>
      <c r="AK150" s="21" t="s">
        <v>2060</v>
      </c>
      <c r="AL150" t="s">
        <v>70</v>
      </c>
      <c r="AM150" t="s">
        <v>53</v>
      </c>
      <c r="AN150" t="s">
        <v>2030</v>
      </c>
    </row>
    <row r="151" spans="1:40" ht="15" hidden="1" thickTop="1" x14ac:dyDescent="0.35">
      <c r="A151" t="s">
        <v>3292</v>
      </c>
      <c r="B151" t="s">
        <v>3324</v>
      </c>
      <c r="C151" t="s">
        <v>2936</v>
      </c>
      <c r="D151" t="s">
        <v>3325</v>
      </c>
      <c r="E151" t="s">
        <v>2938</v>
      </c>
      <c r="F151">
        <v>1</v>
      </c>
      <c r="G151" t="s">
        <v>2593</v>
      </c>
      <c r="H151" t="s">
        <v>2056</v>
      </c>
      <c r="I151" t="s">
        <v>2511</v>
      </c>
      <c r="J151" t="s">
        <v>2594</v>
      </c>
      <c r="K151" t="s">
        <v>65</v>
      </c>
      <c r="L151" t="s">
        <v>2058</v>
      </c>
      <c r="M151" t="s">
        <v>2059</v>
      </c>
      <c r="N151">
        <v>0</v>
      </c>
      <c r="O151">
        <v>0</v>
      </c>
      <c r="P151">
        <v>0</v>
      </c>
      <c r="Q151">
        <v>24480</v>
      </c>
      <c r="R151">
        <v>0</v>
      </c>
      <c r="S151">
        <v>0</v>
      </c>
      <c r="T151">
        <v>0</v>
      </c>
      <c r="U151">
        <v>0</v>
      </c>
      <c r="V151">
        <v>0</v>
      </c>
      <c r="W151">
        <v>0</v>
      </c>
      <c r="X151">
        <v>0</v>
      </c>
      <c r="Y151">
        <v>0</v>
      </c>
      <c r="Z151">
        <v>0</v>
      </c>
      <c r="AA151">
        <v>0</v>
      </c>
      <c r="AB151">
        <v>0</v>
      </c>
      <c r="AC151">
        <v>0</v>
      </c>
      <c r="AD151">
        <v>0</v>
      </c>
      <c r="AE151">
        <v>0</v>
      </c>
      <c r="AF151">
        <v>0</v>
      </c>
      <c r="AG151" t="s">
        <v>3326</v>
      </c>
      <c r="AH151" s="21" t="str">
        <f t="shared" si="4"/>
        <v>YO27</v>
      </c>
      <c r="AI151" s="21">
        <v>107.92500000000001</v>
      </c>
      <c r="AJ151" s="21">
        <f t="shared" si="5"/>
        <v>100</v>
      </c>
      <c r="AK151" s="21" t="s">
        <v>2060</v>
      </c>
      <c r="AL151" t="s">
        <v>2527</v>
      </c>
      <c r="AM151" t="s">
        <v>53</v>
      </c>
      <c r="AN151" t="s">
        <v>2029</v>
      </c>
    </row>
    <row r="152" spans="1:40" ht="15" hidden="1" thickTop="1" x14ac:dyDescent="0.35">
      <c r="A152" t="s">
        <v>3297</v>
      </c>
      <c r="B152" t="s">
        <v>3328</v>
      </c>
      <c r="C152" t="s">
        <v>102</v>
      </c>
      <c r="D152" t="s">
        <v>3329</v>
      </c>
      <c r="E152" t="s">
        <v>560</v>
      </c>
      <c r="F152">
        <v>1</v>
      </c>
      <c r="G152" t="s">
        <v>2055</v>
      </c>
      <c r="H152" t="s">
        <v>2056</v>
      </c>
      <c r="I152" t="s">
        <v>2511</v>
      </c>
      <c r="J152" t="s">
        <v>67</v>
      </c>
      <c r="K152" t="s">
        <v>68</v>
      </c>
      <c r="L152" t="s">
        <v>2058</v>
      </c>
      <c r="M152" t="s">
        <v>2059</v>
      </c>
      <c r="N152">
        <v>0</v>
      </c>
      <c r="O152">
        <v>0</v>
      </c>
      <c r="P152">
        <v>0</v>
      </c>
      <c r="Q152">
        <v>24480</v>
      </c>
      <c r="R152">
        <v>0</v>
      </c>
      <c r="S152">
        <v>0</v>
      </c>
      <c r="T152">
        <v>0</v>
      </c>
      <c r="U152">
        <v>0</v>
      </c>
      <c r="V152">
        <v>0</v>
      </c>
      <c r="W152">
        <v>0</v>
      </c>
      <c r="X152">
        <v>0</v>
      </c>
      <c r="Y152">
        <v>0</v>
      </c>
      <c r="Z152">
        <v>0</v>
      </c>
      <c r="AA152">
        <v>0</v>
      </c>
      <c r="AB152">
        <v>0</v>
      </c>
      <c r="AC152">
        <v>0</v>
      </c>
      <c r="AD152">
        <v>0</v>
      </c>
      <c r="AE152">
        <v>0</v>
      </c>
      <c r="AF152">
        <v>0</v>
      </c>
      <c r="AG152" t="s">
        <v>103</v>
      </c>
      <c r="AH152" s="21" t="str">
        <f t="shared" si="4"/>
        <v>YR20</v>
      </c>
      <c r="AI152" s="21">
        <v>107.92500000000001</v>
      </c>
      <c r="AJ152" s="21">
        <f t="shared" si="5"/>
        <v>100</v>
      </c>
      <c r="AK152" s="21" t="s">
        <v>2060</v>
      </c>
      <c r="AL152" t="s">
        <v>70</v>
      </c>
      <c r="AM152" t="s">
        <v>53</v>
      </c>
      <c r="AN152" t="s">
        <v>2029</v>
      </c>
    </row>
    <row r="153" spans="1:40" ht="15" hidden="1" thickTop="1" x14ac:dyDescent="0.35">
      <c r="A153" t="s">
        <v>3301</v>
      </c>
      <c r="B153" t="s">
        <v>3331</v>
      </c>
      <c r="C153" t="s">
        <v>3332</v>
      </c>
      <c r="D153" t="s">
        <v>3333</v>
      </c>
      <c r="E153" t="s">
        <v>2575</v>
      </c>
      <c r="F153">
        <v>1</v>
      </c>
      <c r="G153" t="s">
        <v>2600</v>
      </c>
      <c r="H153" t="s">
        <v>2577</v>
      </c>
      <c r="I153" t="s">
        <v>2511</v>
      </c>
      <c r="J153" t="s">
        <v>2699</v>
      </c>
      <c r="K153" t="s">
        <v>2579</v>
      </c>
      <c r="L153" t="s">
        <v>2058</v>
      </c>
      <c r="M153" t="s">
        <v>2170</v>
      </c>
      <c r="N153">
        <v>0</v>
      </c>
      <c r="O153">
        <v>0</v>
      </c>
      <c r="P153">
        <v>0</v>
      </c>
      <c r="Q153">
        <v>15300</v>
      </c>
      <c r="R153">
        <v>0</v>
      </c>
      <c r="S153">
        <v>0</v>
      </c>
      <c r="T153">
        <v>0</v>
      </c>
      <c r="U153">
        <v>0</v>
      </c>
      <c r="V153">
        <v>0</v>
      </c>
      <c r="W153">
        <v>0</v>
      </c>
      <c r="X153">
        <v>0</v>
      </c>
      <c r="Y153">
        <v>0</v>
      </c>
      <c r="Z153">
        <v>0</v>
      </c>
      <c r="AA153">
        <v>0</v>
      </c>
      <c r="AB153">
        <v>0</v>
      </c>
      <c r="AC153">
        <v>0</v>
      </c>
      <c r="AD153">
        <v>0</v>
      </c>
      <c r="AE153">
        <v>0</v>
      </c>
      <c r="AF153">
        <v>0</v>
      </c>
      <c r="AG153" t="s">
        <v>3334</v>
      </c>
      <c r="AH153" s="21" t="str">
        <f t="shared" si="4"/>
        <v>YR20</v>
      </c>
      <c r="AI153" s="21">
        <v>67.5</v>
      </c>
      <c r="AJ153" s="21">
        <f t="shared" si="5"/>
        <v>100</v>
      </c>
      <c r="AK153" s="21" t="s">
        <v>2060</v>
      </c>
      <c r="AL153" t="s">
        <v>2581</v>
      </c>
      <c r="AM153" t="s">
        <v>53</v>
      </c>
      <c r="AN153" t="s">
        <v>2030</v>
      </c>
    </row>
    <row r="154" spans="1:40" ht="15" hidden="1" thickTop="1" x14ac:dyDescent="0.35">
      <c r="A154" t="s">
        <v>3306</v>
      </c>
      <c r="B154" t="s">
        <v>3336</v>
      </c>
      <c r="C154" t="s">
        <v>2697</v>
      </c>
      <c r="D154" t="s">
        <v>3337</v>
      </c>
      <c r="E154" t="s">
        <v>3338</v>
      </c>
      <c r="F154">
        <v>1</v>
      </c>
      <c r="G154" t="s">
        <v>2576</v>
      </c>
      <c r="H154" t="s">
        <v>2577</v>
      </c>
      <c r="I154" t="s">
        <v>2511</v>
      </c>
      <c r="J154" t="s">
        <v>2699</v>
      </c>
      <c r="K154" t="s">
        <v>2579</v>
      </c>
      <c r="L154" t="s">
        <v>2058</v>
      </c>
      <c r="M154" t="s">
        <v>2059</v>
      </c>
      <c r="N154">
        <v>0</v>
      </c>
      <c r="O154">
        <v>0</v>
      </c>
      <c r="P154">
        <v>0</v>
      </c>
      <c r="Q154">
        <v>24480</v>
      </c>
      <c r="R154">
        <v>0</v>
      </c>
      <c r="S154">
        <v>0</v>
      </c>
      <c r="T154">
        <v>0</v>
      </c>
      <c r="U154">
        <v>0</v>
      </c>
      <c r="V154">
        <v>0</v>
      </c>
      <c r="W154">
        <v>0</v>
      </c>
      <c r="X154">
        <v>0</v>
      </c>
      <c r="Y154">
        <v>0</v>
      </c>
      <c r="Z154">
        <v>0</v>
      </c>
      <c r="AA154">
        <v>0</v>
      </c>
      <c r="AB154">
        <v>0</v>
      </c>
      <c r="AC154">
        <v>0</v>
      </c>
      <c r="AD154">
        <v>0</v>
      </c>
      <c r="AE154">
        <v>0</v>
      </c>
      <c r="AF154">
        <v>0</v>
      </c>
      <c r="AG154" t="s">
        <v>3339</v>
      </c>
      <c r="AH154" s="21" t="str">
        <f t="shared" si="4"/>
        <v>YR20</v>
      </c>
      <c r="AI154" s="21">
        <v>107.92500000000001</v>
      </c>
      <c r="AJ154" s="21">
        <f t="shared" si="5"/>
        <v>100</v>
      </c>
      <c r="AK154" s="21" t="s">
        <v>2060</v>
      </c>
      <c r="AL154" t="s">
        <v>2581</v>
      </c>
      <c r="AM154" t="s">
        <v>53</v>
      </c>
      <c r="AN154" t="s">
        <v>2031</v>
      </c>
    </row>
    <row r="155" spans="1:40" ht="15" hidden="1" thickTop="1" x14ac:dyDescent="0.35">
      <c r="A155" t="s">
        <v>3311</v>
      </c>
      <c r="B155" t="s">
        <v>3341</v>
      </c>
      <c r="C155" t="s">
        <v>3342</v>
      </c>
      <c r="D155" t="s">
        <v>3343</v>
      </c>
      <c r="E155" t="s">
        <v>3013</v>
      </c>
      <c r="F155">
        <v>1</v>
      </c>
      <c r="G155" t="s">
        <v>2600</v>
      </c>
      <c r="H155" t="s">
        <v>2577</v>
      </c>
      <c r="I155" t="s">
        <v>2511</v>
      </c>
      <c r="J155" t="s">
        <v>3183</v>
      </c>
      <c r="K155" t="s">
        <v>2742</v>
      </c>
      <c r="L155" t="s">
        <v>2058</v>
      </c>
      <c r="M155" t="s">
        <v>2170</v>
      </c>
      <c r="N155">
        <v>0</v>
      </c>
      <c r="O155">
        <v>0</v>
      </c>
      <c r="P155">
        <v>0</v>
      </c>
      <c r="Q155">
        <v>15300</v>
      </c>
      <c r="R155">
        <v>0</v>
      </c>
      <c r="S155">
        <v>0</v>
      </c>
      <c r="T155">
        <v>0</v>
      </c>
      <c r="U155">
        <v>0</v>
      </c>
      <c r="V155">
        <v>0</v>
      </c>
      <c r="W155">
        <v>0</v>
      </c>
      <c r="X155">
        <v>0</v>
      </c>
      <c r="Y155">
        <v>0</v>
      </c>
      <c r="Z155">
        <v>0</v>
      </c>
      <c r="AA155">
        <v>0</v>
      </c>
      <c r="AB155">
        <v>0</v>
      </c>
      <c r="AC155">
        <v>0</v>
      </c>
      <c r="AD155">
        <v>0</v>
      </c>
      <c r="AE155">
        <v>0</v>
      </c>
      <c r="AF155">
        <v>0</v>
      </c>
      <c r="AG155" t="s">
        <v>3344</v>
      </c>
      <c r="AH155" s="21" t="str">
        <f t="shared" si="4"/>
        <v>YO98</v>
      </c>
      <c r="AI155" s="21">
        <v>67.5</v>
      </c>
      <c r="AJ155" s="21">
        <f t="shared" si="5"/>
        <v>100</v>
      </c>
      <c r="AK155" s="21" t="s">
        <v>2060</v>
      </c>
      <c r="AL155" t="s">
        <v>2551</v>
      </c>
      <c r="AM155" t="s">
        <v>53</v>
      </c>
      <c r="AN155" t="s">
        <v>2031</v>
      </c>
    </row>
    <row r="156" spans="1:40" ht="15" hidden="1" thickTop="1" x14ac:dyDescent="0.35">
      <c r="A156" t="s">
        <v>3317</v>
      </c>
      <c r="B156" t="s">
        <v>3346</v>
      </c>
      <c r="C156" t="s">
        <v>3026</v>
      </c>
      <c r="D156" t="s">
        <v>3347</v>
      </c>
      <c r="E156" t="s">
        <v>3028</v>
      </c>
      <c r="F156">
        <v>1</v>
      </c>
      <c r="G156" t="s">
        <v>2546</v>
      </c>
      <c r="H156" t="s">
        <v>2510</v>
      </c>
      <c r="I156" t="s">
        <v>2511</v>
      </c>
      <c r="J156" t="s">
        <v>3006</v>
      </c>
      <c r="K156" t="s">
        <v>3007</v>
      </c>
      <c r="L156" t="s">
        <v>2058</v>
      </c>
      <c r="M156" t="s">
        <v>2059</v>
      </c>
      <c r="N156">
        <v>0</v>
      </c>
      <c r="O156">
        <v>0</v>
      </c>
      <c r="P156">
        <v>0</v>
      </c>
      <c r="Q156">
        <v>24480</v>
      </c>
      <c r="R156">
        <v>0</v>
      </c>
      <c r="S156">
        <v>0</v>
      </c>
      <c r="T156">
        <v>0</v>
      </c>
      <c r="U156">
        <v>0</v>
      </c>
      <c r="V156">
        <v>0</v>
      </c>
      <c r="W156">
        <v>0</v>
      </c>
      <c r="X156">
        <v>0</v>
      </c>
      <c r="Y156">
        <v>0</v>
      </c>
      <c r="Z156">
        <v>0</v>
      </c>
      <c r="AA156">
        <v>0</v>
      </c>
      <c r="AB156">
        <v>0</v>
      </c>
      <c r="AC156">
        <v>0</v>
      </c>
      <c r="AD156">
        <v>0</v>
      </c>
      <c r="AE156">
        <v>0</v>
      </c>
      <c r="AF156">
        <v>0</v>
      </c>
      <c r="AG156" t="s">
        <v>3348</v>
      </c>
      <c r="AH156" s="21" t="str">
        <f t="shared" si="4"/>
        <v>YO27</v>
      </c>
      <c r="AI156" s="21">
        <v>107.92500000000001</v>
      </c>
      <c r="AJ156" s="21">
        <f t="shared" si="5"/>
        <v>100</v>
      </c>
      <c r="AK156" s="21" t="s">
        <v>2060</v>
      </c>
      <c r="AL156" t="s">
        <v>2551</v>
      </c>
      <c r="AM156" t="s">
        <v>53</v>
      </c>
      <c r="AN156" t="s">
        <v>2031</v>
      </c>
    </row>
    <row r="157" spans="1:40" ht="15" hidden="1" thickTop="1" x14ac:dyDescent="0.35">
      <c r="A157" t="s">
        <v>3320</v>
      </c>
      <c r="B157" t="s">
        <v>3350</v>
      </c>
      <c r="C157" t="s">
        <v>3351</v>
      </c>
      <c r="D157" t="s">
        <v>3352</v>
      </c>
      <c r="E157" t="s">
        <v>3353</v>
      </c>
      <c r="F157">
        <v>1</v>
      </c>
      <c r="G157" t="s">
        <v>2682</v>
      </c>
      <c r="H157" t="s">
        <v>2620</v>
      </c>
      <c r="I157" t="s">
        <v>2511</v>
      </c>
      <c r="J157" t="s">
        <v>2683</v>
      </c>
      <c r="K157" t="s">
        <v>2684</v>
      </c>
      <c r="L157" t="s">
        <v>2058</v>
      </c>
      <c r="M157" t="s">
        <v>2059</v>
      </c>
      <c r="N157">
        <v>0</v>
      </c>
      <c r="O157">
        <v>0</v>
      </c>
      <c r="P157">
        <v>0</v>
      </c>
      <c r="Q157">
        <v>24480</v>
      </c>
      <c r="R157">
        <v>0</v>
      </c>
      <c r="S157">
        <v>0</v>
      </c>
      <c r="T157">
        <v>0</v>
      </c>
      <c r="U157">
        <v>0</v>
      </c>
      <c r="V157">
        <v>0</v>
      </c>
      <c r="W157">
        <v>0</v>
      </c>
      <c r="X157">
        <v>0</v>
      </c>
      <c r="Y157">
        <v>0</v>
      </c>
      <c r="Z157">
        <v>0</v>
      </c>
      <c r="AA157">
        <v>0</v>
      </c>
      <c r="AB157">
        <v>0</v>
      </c>
      <c r="AC157">
        <v>0</v>
      </c>
      <c r="AD157">
        <v>0</v>
      </c>
      <c r="AE157">
        <v>0</v>
      </c>
      <c r="AF157">
        <v>0</v>
      </c>
      <c r="AG157" t="s">
        <v>3354</v>
      </c>
      <c r="AH157" s="21" t="str">
        <f t="shared" si="4"/>
        <v>YR21</v>
      </c>
      <c r="AI157" s="21">
        <v>107.92500000000001</v>
      </c>
      <c r="AJ157" s="21">
        <f t="shared" si="5"/>
        <v>100</v>
      </c>
      <c r="AK157" s="21" t="s">
        <v>2060</v>
      </c>
      <c r="AL157" t="s">
        <v>2686</v>
      </c>
      <c r="AM157" t="s">
        <v>53</v>
      </c>
      <c r="AN157" t="s">
        <v>2029</v>
      </c>
    </row>
    <row r="158" spans="1:40" ht="15" hidden="1" thickTop="1" x14ac:dyDescent="0.35">
      <c r="A158" t="s">
        <v>3323</v>
      </c>
      <c r="B158" t="s">
        <v>3356</v>
      </c>
      <c r="C158" t="s">
        <v>3357</v>
      </c>
      <c r="D158" t="s">
        <v>3358</v>
      </c>
      <c r="E158" t="s">
        <v>2562</v>
      </c>
      <c r="F158">
        <v>1</v>
      </c>
      <c r="G158" t="s">
        <v>2546</v>
      </c>
      <c r="H158" t="s">
        <v>2510</v>
      </c>
      <c r="I158" t="s">
        <v>2511</v>
      </c>
      <c r="J158" t="s">
        <v>2547</v>
      </c>
      <c r="K158" t="s">
        <v>2548</v>
      </c>
      <c r="L158" t="s">
        <v>2058</v>
      </c>
      <c r="M158" t="s">
        <v>2163</v>
      </c>
      <c r="N158">
        <v>0</v>
      </c>
      <c r="O158">
        <v>0</v>
      </c>
      <c r="P158">
        <v>0</v>
      </c>
      <c r="Q158">
        <v>17340</v>
      </c>
      <c r="R158">
        <v>0</v>
      </c>
      <c r="S158">
        <v>0</v>
      </c>
      <c r="T158">
        <v>0</v>
      </c>
      <c r="U158">
        <v>0</v>
      </c>
      <c r="V158">
        <v>0</v>
      </c>
      <c r="W158">
        <v>0</v>
      </c>
      <c r="X158">
        <v>0</v>
      </c>
      <c r="Y158">
        <v>0</v>
      </c>
      <c r="Z158">
        <v>0</v>
      </c>
      <c r="AA158">
        <v>0</v>
      </c>
      <c r="AB158">
        <v>0</v>
      </c>
      <c r="AC158">
        <v>0</v>
      </c>
      <c r="AD158">
        <v>0</v>
      </c>
      <c r="AE158">
        <v>0</v>
      </c>
      <c r="AF158">
        <v>0</v>
      </c>
      <c r="AG158" t="s">
        <v>3359</v>
      </c>
      <c r="AH158" s="21" t="str">
        <f t="shared" si="4"/>
        <v>YO27</v>
      </c>
      <c r="AI158" s="21">
        <v>76.500000000000014</v>
      </c>
      <c r="AJ158" s="21">
        <f t="shared" si="5"/>
        <v>100</v>
      </c>
      <c r="AK158" s="21" t="s">
        <v>2060</v>
      </c>
      <c r="AL158" t="s">
        <v>2551</v>
      </c>
      <c r="AM158" t="s">
        <v>53</v>
      </c>
      <c r="AN158" t="s">
        <v>2029</v>
      </c>
    </row>
    <row r="159" spans="1:40" ht="15" hidden="1" thickTop="1" x14ac:dyDescent="0.35">
      <c r="A159" t="s">
        <v>3327</v>
      </c>
      <c r="B159" t="s">
        <v>3361</v>
      </c>
      <c r="C159" t="s">
        <v>3362</v>
      </c>
      <c r="D159" t="s">
        <v>3363</v>
      </c>
      <c r="E159" t="s">
        <v>2705</v>
      </c>
      <c r="F159">
        <v>1</v>
      </c>
      <c r="G159" t="s">
        <v>2593</v>
      </c>
      <c r="H159" t="s">
        <v>2056</v>
      </c>
      <c r="I159" t="s">
        <v>2511</v>
      </c>
      <c r="J159" t="s">
        <v>3364</v>
      </c>
      <c r="K159" t="s">
        <v>65</v>
      </c>
      <c r="L159" t="s">
        <v>2058</v>
      </c>
      <c r="M159" t="s">
        <v>2059</v>
      </c>
      <c r="N159">
        <v>0</v>
      </c>
      <c r="O159">
        <v>0</v>
      </c>
      <c r="P159">
        <v>0</v>
      </c>
      <c r="Q159">
        <v>24480</v>
      </c>
      <c r="R159">
        <v>0</v>
      </c>
      <c r="S159">
        <v>0</v>
      </c>
      <c r="T159">
        <v>0</v>
      </c>
      <c r="U159">
        <v>0</v>
      </c>
      <c r="V159">
        <v>0</v>
      </c>
      <c r="W159">
        <v>0</v>
      </c>
      <c r="X159">
        <v>0</v>
      </c>
      <c r="Y159">
        <v>0</v>
      </c>
      <c r="Z159">
        <v>0</v>
      </c>
      <c r="AA159">
        <v>0</v>
      </c>
      <c r="AB159">
        <v>0</v>
      </c>
      <c r="AC159">
        <v>0</v>
      </c>
      <c r="AD159">
        <v>0</v>
      </c>
      <c r="AE159">
        <v>0</v>
      </c>
      <c r="AF159">
        <v>0</v>
      </c>
      <c r="AG159" t="s">
        <v>3365</v>
      </c>
      <c r="AH159" s="21" t="str">
        <f t="shared" si="4"/>
        <v>YO27</v>
      </c>
      <c r="AI159" s="21">
        <v>107.92500000000001</v>
      </c>
      <c r="AJ159" s="21">
        <f t="shared" si="5"/>
        <v>100</v>
      </c>
      <c r="AK159" s="21" t="s">
        <v>2060</v>
      </c>
      <c r="AL159" t="s">
        <v>2527</v>
      </c>
      <c r="AM159" t="s">
        <v>53</v>
      </c>
      <c r="AN159" t="s">
        <v>2030</v>
      </c>
    </row>
    <row r="160" spans="1:40" ht="15" hidden="1" thickTop="1" x14ac:dyDescent="0.35">
      <c r="A160" t="s">
        <v>3330</v>
      </c>
      <c r="B160" t="s">
        <v>3367</v>
      </c>
      <c r="C160" t="s">
        <v>2566</v>
      </c>
      <c r="D160" t="s">
        <v>3368</v>
      </c>
      <c r="E160" t="s">
        <v>559</v>
      </c>
      <c r="F160">
        <v>1</v>
      </c>
      <c r="G160" t="s">
        <v>2055</v>
      </c>
      <c r="H160" t="s">
        <v>2056</v>
      </c>
      <c r="I160" t="s">
        <v>2511</v>
      </c>
      <c r="J160" t="s">
        <v>2568</v>
      </c>
      <c r="K160" t="s">
        <v>63</v>
      </c>
      <c r="L160" t="s">
        <v>2058</v>
      </c>
      <c r="M160" t="s">
        <v>2059</v>
      </c>
      <c r="N160">
        <v>2</v>
      </c>
      <c r="O160">
        <v>219</v>
      </c>
      <c r="P160">
        <v>0.89</v>
      </c>
      <c r="Q160">
        <v>24480</v>
      </c>
      <c r="R160">
        <v>2</v>
      </c>
      <c r="S160">
        <v>219</v>
      </c>
      <c r="T160">
        <v>0.89</v>
      </c>
      <c r="U160">
        <v>0</v>
      </c>
      <c r="V160">
        <v>0</v>
      </c>
      <c r="W160">
        <v>0</v>
      </c>
      <c r="X160">
        <v>0</v>
      </c>
      <c r="Y160">
        <v>0</v>
      </c>
      <c r="Z160">
        <v>0</v>
      </c>
      <c r="AA160">
        <v>0</v>
      </c>
      <c r="AB160">
        <v>0</v>
      </c>
      <c r="AC160">
        <v>0</v>
      </c>
      <c r="AD160">
        <v>0</v>
      </c>
      <c r="AE160">
        <v>0</v>
      </c>
      <c r="AF160">
        <v>0</v>
      </c>
      <c r="AG160" t="s">
        <v>3369</v>
      </c>
      <c r="AH160" s="21" t="str">
        <f t="shared" si="4"/>
        <v>YO27</v>
      </c>
      <c r="AI160" s="21">
        <v>107.92500000000001</v>
      </c>
      <c r="AJ160" s="21">
        <f t="shared" si="5"/>
        <v>99.105392156862749</v>
      </c>
      <c r="AK160" s="21" t="s">
        <v>2063</v>
      </c>
      <c r="AL160" t="s">
        <v>2570</v>
      </c>
      <c r="AM160" t="s">
        <v>53</v>
      </c>
      <c r="AN160" t="s">
        <v>2029</v>
      </c>
    </row>
    <row r="161" spans="1:40" ht="15" hidden="1" thickTop="1" x14ac:dyDescent="0.35">
      <c r="A161" t="s">
        <v>3335</v>
      </c>
      <c r="B161" t="s">
        <v>3371</v>
      </c>
      <c r="C161" t="s">
        <v>3372</v>
      </c>
      <c r="D161" t="s">
        <v>3373</v>
      </c>
      <c r="E161" t="s">
        <v>2825</v>
      </c>
      <c r="F161">
        <v>1</v>
      </c>
      <c r="G161" t="s">
        <v>2816</v>
      </c>
      <c r="H161" t="s">
        <v>2620</v>
      </c>
      <c r="I161" t="s">
        <v>2511</v>
      </c>
      <c r="J161" t="s">
        <v>2826</v>
      </c>
      <c r="K161" t="s">
        <v>2827</v>
      </c>
      <c r="L161" t="s">
        <v>30321</v>
      </c>
      <c r="M161" t="s">
        <v>2170</v>
      </c>
      <c r="N161">
        <v>0</v>
      </c>
      <c r="O161">
        <v>0</v>
      </c>
      <c r="P161">
        <v>0</v>
      </c>
      <c r="Q161">
        <v>13500</v>
      </c>
      <c r="R161">
        <v>0</v>
      </c>
      <c r="S161">
        <v>0</v>
      </c>
      <c r="T161">
        <v>0</v>
      </c>
      <c r="U161">
        <v>0</v>
      </c>
      <c r="V161">
        <v>0</v>
      </c>
      <c r="W161">
        <v>0</v>
      </c>
      <c r="X161">
        <v>0</v>
      </c>
      <c r="Y161">
        <v>0</v>
      </c>
      <c r="Z161">
        <v>0</v>
      </c>
      <c r="AA161">
        <v>0</v>
      </c>
      <c r="AB161">
        <v>0</v>
      </c>
      <c r="AC161">
        <v>0</v>
      </c>
      <c r="AD161">
        <v>0</v>
      </c>
      <c r="AE161">
        <v>0</v>
      </c>
      <c r="AF161">
        <v>0</v>
      </c>
      <c r="AG161" t="s">
        <v>3374</v>
      </c>
      <c r="AH161" s="21" t="str">
        <f t="shared" si="4"/>
        <v>YR21</v>
      </c>
      <c r="AI161" s="21">
        <v>67.5</v>
      </c>
      <c r="AJ161" s="21">
        <f t="shared" si="5"/>
        <v>100</v>
      </c>
      <c r="AK161" s="21" t="s">
        <v>2060</v>
      </c>
      <c r="AL161" t="s">
        <v>2829</v>
      </c>
      <c r="AM161" t="s">
        <v>53</v>
      </c>
      <c r="AN161" t="s">
        <v>2029</v>
      </c>
    </row>
    <row r="162" spans="1:40" ht="15" hidden="1" thickTop="1" x14ac:dyDescent="0.35">
      <c r="A162" t="s">
        <v>3340</v>
      </c>
      <c r="B162" t="s">
        <v>3376</v>
      </c>
      <c r="C162" t="s">
        <v>3357</v>
      </c>
      <c r="D162" t="s">
        <v>3377</v>
      </c>
      <c r="E162" t="s">
        <v>2562</v>
      </c>
      <c r="F162">
        <v>1</v>
      </c>
      <c r="G162" t="s">
        <v>2546</v>
      </c>
      <c r="H162" t="s">
        <v>2510</v>
      </c>
      <c r="I162" t="s">
        <v>2511</v>
      </c>
      <c r="J162" t="s">
        <v>2547</v>
      </c>
      <c r="K162" t="s">
        <v>2548</v>
      </c>
      <c r="L162" t="s">
        <v>2058</v>
      </c>
      <c r="M162" t="s">
        <v>2170</v>
      </c>
      <c r="N162">
        <v>0</v>
      </c>
      <c r="O162">
        <v>0</v>
      </c>
      <c r="P162">
        <v>0</v>
      </c>
      <c r="Q162">
        <v>15300</v>
      </c>
      <c r="R162">
        <v>0</v>
      </c>
      <c r="S162">
        <v>0</v>
      </c>
      <c r="T162">
        <v>0</v>
      </c>
      <c r="U162">
        <v>0</v>
      </c>
      <c r="V162">
        <v>0</v>
      </c>
      <c r="W162">
        <v>0</v>
      </c>
      <c r="X162">
        <v>0</v>
      </c>
      <c r="Y162">
        <v>0</v>
      </c>
      <c r="Z162">
        <v>0</v>
      </c>
      <c r="AA162">
        <v>0</v>
      </c>
      <c r="AB162">
        <v>0</v>
      </c>
      <c r="AC162">
        <v>0</v>
      </c>
      <c r="AD162">
        <v>0</v>
      </c>
      <c r="AE162">
        <v>0</v>
      </c>
      <c r="AF162">
        <v>0</v>
      </c>
      <c r="AG162" t="s">
        <v>3378</v>
      </c>
      <c r="AH162" s="21" t="str">
        <f t="shared" si="4"/>
        <v>YO27</v>
      </c>
      <c r="AI162" s="21">
        <v>67.5</v>
      </c>
      <c r="AJ162" s="21">
        <f t="shared" si="5"/>
        <v>100</v>
      </c>
      <c r="AK162" s="21" t="s">
        <v>2060</v>
      </c>
      <c r="AL162" t="s">
        <v>2551</v>
      </c>
      <c r="AM162" t="s">
        <v>53</v>
      </c>
      <c r="AN162" t="s">
        <v>2029</v>
      </c>
    </row>
    <row r="163" spans="1:40" ht="15" hidden="1" thickTop="1" x14ac:dyDescent="0.35">
      <c r="A163" t="s">
        <v>3345</v>
      </c>
      <c r="B163" t="s">
        <v>3380</v>
      </c>
      <c r="C163" t="s">
        <v>3381</v>
      </c>
      <c r="D163" t="s">
        <v>3382</v>
      </c>
      <c r="E163" t="s">
        <v>2946</v>
      </c>
      <c r="F163">
        <v>1</v>
      </c>
      <c r="G163" t="s">
        <v>2816</v>
      </c>
      <c r="H163" t="s">
        <v>2620</v>
      </c>
      <c r="I163" t="s">
        <v>2511</v>
      </c>
      <c r="J163" t="s">
        <v>3383</v>
      </c>
      <c r="K163" t="s">
        <v>2818</v>
      </c>
      <c r="L163" t="s">
        <v>2058</v>
      </c>
      <c r="M163" t="s">
        <v>2059</v>
      </c>
      <c r="N163">
        <v>1</v>
      </c>
      <c r="O163">
        <v>33</v>
      </c>
      <c r="P163">
        <v>0.13</v>
      </c>
      <c r="Q163">
        <v>24480</v>
      </c>
      <c r="R163">
        <v>1</v>
      </c>
      <c r="S163">
        <v>33</v>
      </c>
      <c r="T163">
        <v>0.13</v>
      </c>
      <c r="U163">
        <v>0</v>
      </c>
      <c r="V163">
        <v>0</v>
      </c>
      <c r="W163">
        <v>0</v>
      </c>
      <c r="X163">
        <v>0</v>
      </c>
      <c r="Y163">
        <v>0</v>
      </c>
      <c r="Z163">
        <v>0</v>
      </c>
      <c r="AA163">
        <v>0</v>
      </c>
      <c r="AB163">
        <v>0</v>
      </c>
      <c r="AC163">
        <v>0</v>
      </c>
      <c r="AD163">
        <v>0</v>
      </c>
      <c r="AE163">
        <v>0</v>
      </c>
      <c r="AF163">
        <v>0</v>
      </c>
      <c r="AG163" t="s">
        <v>3384</v>
      </c>
      <c r="AH163" s="21" t="str">
        <f t="shared" si="4"/>
        <v>YR20</v>
      </c>
      <c r="AI163" s="21">
        <v>107.92500000000001</v>
      </c>
      <c r="AJ163" s="21">
        <f t="shared" si="5"/>
        <v>99.865196078431367</v>
      </c>
      <c r="AK163" s="21" t="s">
        <v>2060</v>
      </c>
      <c r="AL163" t="s">
        <v>2949</v>
      </c>
      <c r="AM163" t="s">
        <v>53</v>
      </c>
      <c r="AN163" t="s">
        <v>2029</v>
      </c>
    </row>
    <row r="164" spans="1:40" ht="15" hidden="1" thickTop="1" x14ac:dyDescent="0.35">
      <c r="A164" t="s">
        <v>3349</v>
      </c>
      <c r="B164" t="s">
        <v>3386</v>
      </c>
      <c r="C164" t="s">
        <v>3387</v>
      </c>
      <c r="D164" t="s">
        <v>3388</v>
      </c>
      <c r="E164" t="s">
        <v>88</v>
      </c>
      <c r="F164">
        <v>2</v>
      </c>
      <c r="G164" t="s">
        <v>2055</v>
      </c>
      <c r="H164" t="s">
        <v>2056</v>
      </c>
      <c r="I164" t="s">
        <v>2511</v>
      </c>
      <c r="J164" t="s">
        <v>3095</v>
      </c>
      <c r="K164" t="s">
        <v>63</v>
      </c>
      <c r="L164" t="s">
        <v>2058</v>
      </c>
      <c r="M164" t="s">
        <v>3389</v>
      </c>
      <c r="N164">
        <v>0</v>
      </c>
      <c r="O164">
        <v>0</v>
      </c>
      <c r="P164">
        <v>0</v>
      </c>
      <c r="Q164">
        <v>16320</v>
      </c>
      <c r="R164">
        <v>0</v>
      </c>
      <c r="S164">
        <v>0</v>
      </c>
      <c r="T164">
        <v>0</v>
      </c>
      <c r="U164">
        <v>0</v>
      </c>
      <c r="V164">
        <v>0</v>
      </c>
      <c r="W164">
        <v>0</v>
      </c>
      <c r="X164">
        <v>0</v>
      </c>
      <c r="Y164">
        <v>0</v>
      </c>
      <c r="Z164">
        <v>0</v>
      </c>
      <c r="AA164">
        <v>0</v>
      </c>
      <c r="AB164">
        <v>0</v>
      </c>
      <c r="AC164">
        <v>0</v>
      </c>
      <c r="AD164">
        <v>0</v>
      </c>
      <c r="AE164">
        <v>0</v>
      </c>
      <c r="AF164">
        <v>0</v>
      </c>
      <c r="AG164" t="s">
        <v>3390</v>
      </c>
      <c r="AH164" s="21" t="str">
        <f t="shared" si="4"/>
        <v>YR21</v>
      </c>
      <c r="AI164" s="21">
        <v>72</v>
      </c>
      <c r="AJ164" s="21">
        <f t="shared" si="5"/>
        <v>100</v>
      </c>
      <c r="AK164" s="21" t="s">
        <v>2060</v>
      </c>
      <c r="AL164" t="s">
        <v>3097</v>
      </c>
      <c r="AM164" t="s">
        <v>53</v>
      </c>
      <c r="AN164" t="s">
        <v>2029</v>
      </c>
    </row>
    <row r="165" spans="1:40" ht="15" hidden="1" thickTop="1" x14ac:dyDescent="0.35">
      <c r="A165" t="s">
        <v>3355</v>
      </c>
      <c r="B165" t="s">
        <v>3391</v>
      </c>
      <c r="C165" t="s">
        <v>3093</v>
      </c>
      <c r="D165" t="s">
        <v>3392</v>
      </c>
      <c r="E165" t="s">
        <v>88</v>
      </c>
      <c r="F165">
        <v>2</v>
      </c>
      <c r="G165" t="s">
        <v>2055</v>
      </c>
      <c r="H165" t="s">
        <v>2056</v>
      </c>
      <c r="I165" t="s">
        <v>2511</v>
      </c>
      <c r="J165" t="s">
        <v>3095</v>
      </c>
      <c r="K165" t="s">
        <v>63</v>
      </c>
      <c r="L165" t="s">
        <v>2058</v>
      </c>
      <c r="M165" t="s">
        <v>2163</v>
      </c>
      <c r="N165">
        <v>0</v>
      </c>
      <c r="O165">
        <v>0</v>
      </c>
      <c r="P165">
        <v>0</v>
      </c>
      <c r="Q165">
        <v>17340</v>
      </c>
      <c r="R165">
        <v>0</v>
      </c>
      <c r="S165">
        <v>0</v>
      </c>
      <c r="T165">
        <v>0</v>
      </c>
      <c r="U165">
        <v>0</v>
      </c>
      <c r="V165">
        <v>0</v>
      </c>
      <c r="W165">
        <v>0</v>
      </c>
      <c r="X165">
        <v>0</v>
      </c>
      <c r="Y165">
        <v>0</v>
      </c>
      <c r="Z165">
        <v>0</v>
      </c>
      <c r="AA165">
        <v>0</v>
      </c>
      <c r="AB165">
        <v>0</v>
      </c>
      <c r="AC165">
        <v>0</v>
      </c>
      <c r="AD165">
        <v>0</v>
      </c>
      <c r="AE165">
        <v>0</v>
      </c>
      <c r="AF165">
        <v>0</v>
      </c>
      <c r="AG165" t="s">
        <v>3393</v>
      </c>
      <c r="AH165" s="21" t="str">
        <f t="shared" si="4"/>
        <v>YO27</v>
      </c>
      <c r="AI165" s="21">
        <v>76.500000000000014</v>
      </c>
      <c r="AJ165" s="21">
        <f t="shared" si="5"/>
        <v>100</v>
      </c>
      <c r="AK165" s="21" t="s">
        <v>2060</v>
      </c>
      <c r="AL165" t="s">
        <v>3097</v>
      </c>
      <c r="AM165" t="s">
        <v>53</v>
      </c>
      <c r="AN165" t="s">
        <v>2031</v>
      </c>
    </row>
    <row r="166" spans="1:40" ht="15" hidden="1" thickTop="1" x14ac:dyDescent="0.35">
      <c r="A166" t="s">
        <v>3360</v>
      </c>
      <c r="B166" t="s">
        <v>3395</v>
      </c>
      <c r="C166" t="s">
        <v>3396</v>
      </c>
      <c r="D166" t="s">
        <v>3397</v>
      </c>
      <c r="E166" t="s">
        <v>3028</v>
      </c>
      <c r="F166">
        <v>1</v>
      </c>
      <c r="G166" t="s">
        <v>2546</v>
      </c>
      <c r="H166" t="s">
        <v>2510</v>
      </c>
      <c r="I166" t="s">
        <v>2511</v>
      </c>
      <c r="J166" t="s">
        <v>3006</v>
      </c>
      <c r="K166" t="s">
        <v>3007</v>
      </c>
      <c r="L166" t="s">
        <v>2058</v>
      </c>
      <c r="M166" t="s">
        <v>2059</v>
      </c>
      <c r="N166">
        <v>0</v>
      </c>
      <c r="O166">
        <v>0</v>
      </c>
      <c r="P166">
        <v>0</v>
      </c>
      <c r="Q166">
        <v>24480</v>
      </c>
      <c r="R166">
        <v>0</v>
      </c>
      <c r="S166">
        <v>0</v>
      </c>
      <c r="T166">
        <v>0</v>
      </c>
      <c r="U166">
        <v>0</v>
      </c>
      <c r="V166">
        <v>0</v>
      </c>
      <c r="W166">
        <v>0</v>
      </c>
      <c r="X166">
        <v>0</v>
      </c>
      <c r="Y166">
        <v>0</v>
      </c>
      <c r="Z166">
        <v>0</v>
      </c>
      <c r="AA166">
        <v>0</v>
      </c>
      <c r="AB166">
        <v>0</v>
      </c>
      <c r="AC166">
        <v>0</v>
      </c>
      <c r="AD166">
        <v>0</v>
      </c>
      <c r="AE166">
        <v>0</v>
      </c>
      <c r="AF166">
        <v>0</v>
      </c>
      <c r="AG166" t="s">
        <v>3398</v>
      </c>
      <c r="AH166" s="21" t="str">
        <f t="shared" si="4"/>
        <v>YR21</v>
      </c>
      <c r="AI166" s="21">
        <v>107.92500000000001</v>
      </c>
      <c r="AJ166" s="21">
        <f t="shared" si="5"/>
        <v>100</v>
      </c>
      <c r="AK166" s="21" t="s">
        <v>2060</v>
      </c>
      <c r="AL166" t="s">
        <v>2551</v>
      </c>
      <c r="AM166" t="s">
        <v>53</v>
      </c>
      <c r="AN166" t="s">
        <v>2029</v>
      </c>
    </row>
    <row r="167" spans="1:40" ht="15" hidden="1" thickTop="1" x14ac:dyDescent="0.35">
      <c r="A167" t="s">
        <v>3366</v>
      </c>
      <c r="B167" t="s">
        <v>3400</v>
      </c>
      <c r="C167" t="s">
        <v>2791</v>
      </c>
      <c r="D167" t="s">
        <v>3401</v>
      </c>
      <c r="E167" t="s">
        <v>2667</v>
      </c>
      <c r="F167">
        <v>1</v>
      </c>
      <c r="G167" t="s">
        <v>2509</v>
      </c>
      <c r="H167" t="s">
        <v>2510</v>
      </c>
      <c r="I167" t="s">
        <v>2511</v>
      </c>
      <c r="J167" t="s">
        <v>2794</v>
      </c>
      <c r="K167" t="s">
        <v>2669</v>
      </c>
      <c r="L167" t="s">
        <v>2058</v>
      </c>
      <c r="M167" t="s">
        <v>2059</v>
      </c>
      <c r="N167">
        <v>2</v>
      </c>
      <c r="O167">
        <v>45</v>
      </c>
      <c r="P167">
        <v>0.18</v>
      </c>
      <c r="Q167">
        <v>24480</v>
      </c>
      <c r="R167">
        <v>1</v>
      </c>
      <c r="S167">
        <v>14</v>
      </c>
      <c r="T167">
        <v>0.06</v>
      </c>
      <c r="U167">
        <v>0</v>
      </c>
      <c r="V167">
        <v>0</v>
      </c>
      <c r="W167">
        <v>0</v>
      </c>
      <c r="X167">
        <v>1</v>
      </c>
      <c r="Y167">
        <v>31</v>
      </c>
      <c r="Z167">
        <v>0.13</v>
      </c>
      <c r="AA167">
        <v>0</v>
      </c>
      <c r="AB167">
        <v>0</v>
      </c>
      <c r="AC167">
        <v>0</v>
      </c>
      <c r="AD167">
        <v>0</v>
      </c>
      <c r="AE167">
        <v>0</v>
      </c>
      <c r="AF167">
        <v>0</v>
      </c>
      <c r="AG167" t="s">
        <v>3402</v>
      </c>
      <c r="AH167" s="21" t="str">
        <f t="shared" si="4"/>
        <v>YO27</v>
      </c>
      <c r="AI167" s="21">
        <v>107.92500000000001</v>
      </c>
      <c r="AJ167" s="21">
        <f t="shared" si="5"/>
        <v>99.816176470588232</v>
      </c>
      <c r="AK167" s="21" t="s">
        <v>2060</v>
      </c>
      <c r="AL167" t="s">
        <v>2515</v>
      </c>
      <c r="AM167" t="s">
        <v>53</v>
      </c>
      <c r="AN167" t="s">
        <v>2033</v>
      </c>
    </row>
    <row r="168" spans="1:40" ht="15" hidden="1" thickTop="1" x14ac:dyDescent="0.35">
      <c r="A168" t="s">
        <v>3370</v>
      </c>
      <c r="B168" t="s">
        <v>3404</v>
      </c>
      <c r="C168" t="s">
        <v>3405</v>
      </c>
      <c r="D168" t="s">
        <v>3406</v>
      </c>
      <c r="E168" t="s">
        <v>3407</v>
      </c>
      <c r="F168">
        <v>1</v>
      </c>
      <c r="G168" t="s">
        <v>2509</v>
      </c>
      <c r="H168" t="s">
        <v>2510</v>
      </c>
      <c r="I168" t="s">
        <v>2511</v>
      </c>
      <c r="J168" t="s">
        <v>3408</v>
      </c>
      <c r="K168" t="s">
        <v>3109</v>
      </c>
      <c r="L168" t="s">
        <v>2058</v>
      </c>
      <c r="M168" t="s">
        <v>3409</v>
      </c>
      <c r="N168">
        <v>0</v>
      </c>
      <c r="O168">
        <v>0</v>
      </c>
      <c r="P168">
        <v>0</v>
      </c>
      <c r="Q168">
        <v>10200</v>
      </c>
      <c r="R168">
        <v>0</v>
      </c>
      <c r="S168">
        <v>0</v>
      </c>
      <c r="T168">
        <v>0</v>
      </c>
      <c r="U168">
        <v>0</v>
      </c>
      <c r="V168">
        <v>0</v>
      </c>
      <c r="W168">
        <v>0</v>
      </c>
      <c r="X168">
        <v>0</v>
      </c>
      <c r="Y168">
        <v>0</v>
      </c>
      <c r="Z168">
        <v>0</v>
      </c>
      <c r="AA168">
        <v>0</v>
      </c>
      <c r="AB168">
        <v>0</v>
      </c>
      <c r="AC168">
        <v>0</v>
      </c>
      <c r="AD168">
        <v>0</v>
      </c>
      <c r="AE168">
        <v>0</v>
      </c>
      <c r="AF168">
        <v>0</v>
      </c>
      <c r="AG168" t="s">
        <v>3410</v>
      </c>
      <c r="AH168" s="21" t="str">
        <f t="shared" si="4"/>
        <v>YK19</v>
      </c>
      <c r="AI168" s="21">
        <v>45</v>
      </c>
      <c r="AJ168" s="21">
        <f t="shared" si="5"/>
        <v>100</v>
      </c>
      <c r="AK168" s="21" t="s">
        <v>2060</v>
      </c>
      <c r="AL168" t="s">
        <v>3411</v>
      </c>
      <c r="AM168" t="s">
        <v>53</v>
      </c>
      <c r="AN168" t="s">
        <v>2031</v>
      </c>
    </row>
    <row r="169" spans="1:40" ht="15" hidden="1" thickTop="1" x14ac:dyDescent="0.35">
      <c r="A169" t="s">
        <v>3375</v>
      </c>
      <c r="B169" t="s">
        <v>3413</v>
      </c>
      <c r="C169" t="s">
        <v>3414</v>
      </c>
      <c r="D169" t="s">
        <v>3415</v>
      </c>
      <c r="E169" t="s">
        <v>2825</v>
      </c>
      <c r="F169">
        <v>1</v>
      </c>
      <c r="G169" t="s">
        <v>2816</v>
      </c>
      <c r="H169" t="s">
        <v>2620</v>
      </c>
      <c r="I169" t="s">
        <v>2511</v>
      </c>
      <c r="J169" t="s">
        <v>2826</v>
      </c>
      <c r="K169" t="s">
        <v>2827</v>
      </c>
      <c r="L169" t="s">
        <v>2058</v>
      </c>
      <c r="M169" t="s">
        <v>2059</v>
      </c>
      <c r="N169">
        <v>0</v>
      </c>
      <c r="O169">
        <v>0</v>
      </c>
      <c r="P169">
        <v>0</v>
      </c>
      <c r="Q169">
        <v>24480</v>
      </c>
      <c r="R169">
        <v>0</v>
      </c>
      <c r="S169">
        <v>0</v>
      </c>
      <c r="T169">
        <v>0</v>
      </c>
      <c r="U169">
        <v>0</v>
      </c>
      <c r="V169">
        <v>0</v>
      </c>
      <c r="W169">
        <v>0</v>
      </c>
      <c r="X169">
        <v>0</v>
      </c>
      <c r="Y169">
        <v>0</v>
      </c>
      <c r="Z169">
        <v>0</v>
      </c>
      <c r="AA169">
        <v>0</v>
      </c>
      <c r="AB169">
        <v>0</v>
      </c>
      <c r="AC169">
        <v>0</v>
      </c>
      <c r="AD169">
        <v>0</v>
      </c>
      <c r="AE169">
        <v>0</v>
      </c>
      <c r="AF169">
        <v>0</v>
      </c>
      <c r="AG169" t="s">
        <v>3416</v>
      </c>
      <c r="AH169" s="21" t="str">
        <f t="shared" si="4"/>
        <v>YR20</v>
      </c>
      <c r="AI169" s="21">
        <v>107.92500000000001</v>
      </c>
      <c r="AJ169" s="21">
        <f t="shared" si="5"/>
        <v>100</v>
      </c>
      <c r="AK169" s="21" t="s">
        <v>2060</v>
      </c>
      <c r="AL169" t="s">
        <v>2829</v>
      </c>
      <c r="AM169" t="s">
        <v>53</v>
      </c>
      <c r="AN169" t="s">
        <v>2030</v>
      </c>
    </row>
    <row r="170" spans="1:40" ht="15" hidden="1" thickTop="1" x14ac:dyDescent="0.35">
      <c r="A170" t="s">
        <v>3379</v>
      </c>
      <c r="B170" t="s">
        <v>3418</v>
      </c>
      <c r="C170" t="s">
        <v>3419</v>
      </c>
      <c r="D170" t="s">
        <v>3420</v>
      </c>
      <c r="E170" t="s">
        <v>2562</v>
      </c>
      <c r="F170">
        <v>1</v>
      </c>
      <c r="G170" t="s">
        <v>2546</v>
      </c>
      <c r="H170" t="s">
        <v>2510</v>
      </c>
      <c r="I170" t="s">
        <v>2511</v>
      </c>
      <c r="J170" t="s">
        <v>2547</v>
      </c>
      <c r="K170" t="s">
        <v>2548</v>
      </c>
      <c r="L170" t="s">
        <v>2058</v>
      </c>
      <c r="M170" t="s">
        <v>2059</v>
      </c>
      <c r="N170">
        <v>0</v>
      </c>
      <c r="O170">
        <v>0</v>
      </c>
      <c r="P170">
        <v>0</v>
      </c>
      <c r="Q170">
        <v>24480</v>
      </c>
      <c r="R170">
        <v>0</v>
      </c>
      <c r="S170">
        <v>0</v>
      </c>
      <c r="T170">
        <v>0</v>
      </c>
      <c r="U170">
        <v>0</v>
      </c>
      <c r="V170">
        <v>0</v>
      </c>
      <c r="W170">
        <v>0</v>
      </c>
      <c r="X170">
        <v>0</v>
      </c>
      <c r="Y170">
        <v>0</v>
      </c>
      <c r="Z170">
        <v>0</v>
      </c>
      <c r="AA170">
        <v>0</v>
      </c>
      <c r="AB170">
        <v>0</v>
      </c>
      <c r="AC170">
        <v>0</v>
      </c>
      <c r="AD170">
        <v>0</v>
      </c>
      <c r="AE170">
        <v>0</v>
      </c>
      <c r="AF170">
        <v>0</v>
      </c>
      <c r="AG170" t="s">
        <v>3421</v>
      </c>
      <c r="AH170" s="21" t="str">
        <f t="shared" si="4"/>
        <v>YO27</v>
      </c>
      <c r="AI170" s="21">
        <v>107.92500000000001</v>
      </c>
      <c r="AJ170" s="21">
        <f t="shared" si="5"/>
        <v>100</v>
      </c>
      <c r="AK170" s="21" t="s">
        <v>2060</v>
      </c>
      <c r="AL170" t="s">
        <v>2551</v>
      </c>
      <c r="AM170" t="s">
        <v>53</v>
      </c>
      <c r="AN170" t="s">
        <v>2031</v>
      </c>
    </row>
    <row r="171" spans="1:40" ht="15" hidden="1" thickTop="1" x14ac:dyDescent="0.35">
      <c r="A171" t="s">
        <v>3385</v>
      </c>
      <c r="B171" t="s">
        <v>3423</v>
      </c>
      <c r="C171" t="s">
        <v>2746</v>
      </c>
      <c r="D171" t="s">
        <v>3424</v>
      </c>
      <c r="E171" t="s">
        <v>2575</v>
      </c>
      <c r="F171">
        <v>1</v>
      </c>
      <c r="G171" t="s">
        <v>2609</v>
      </c>
      <c r="H171" t="s">
        <v>2577</v>
      </c>
      <c r="I171" t="s">
        <v>2511</v>
      </c>
      <c r="J171" t="s">
        <v>2675</v>
      </c>
      <c r="K171" t="s">
        <v>2611</v>
      </c>
      <c r="L171" t="s">
        <v>2058</v>
      </c>
      <c r="M171" t="s">
        <v>2170</v>
      </c>
      <c r="N171">
        <v>2</v>
      </c>
      <c r="O171">
        <v>75</v>
      </c>
      <c r="P171">
        <v>0.49</v>
      </c>
      <c r="Q171">
        <v>15300</v>
      </c>
      <c r="R171">
        <v>1</v>
      </c>
      <c r="S171">
        <v>24</v>
      </c>
      <c r="T171">
        <v>0.16</v>
      </c>
      <c r="U171">
        <v>0</v>
      </c>
      <c r="V171">
        <v>0</v>
      </c>
      <c r="W171">
        <v>0</v>
      </c>
      <c r="X171">
        <v>1</v>
      </c>
      <c r="Y171">
        <v>51</v>
      </c>
      <c r="Z171">
        <v>0.33</v>
      </c>
      <c r="AA171">
        <v>0</v>
      </c>
      <c r="AB171">
        <v>0</v>
      </c>
      <c r="AC171">
        <v>0</v>
      </c>
      <c r="AD171">
        <v>0</v>
      </c>
      <c r="AE171">
        <v>0</v>
      </c>
      <c r="AF171">
        <v>0</v>
      </c>
      <c r="AG171" t="s">
        <v>3425</v>
      </c>
      <c r="AH171" s="21" t="str">
        <f t="shared" si="4"/>
        <v>YO98</v>
      </c>
      <c r="AI171" s="21">
        <v>67.5</v>
      </c>
      <c r="AJ171" s="21">
        <f t="shared" si="5"/>
        <v>99.509803921568633</v>
      </c>
      <c r="AK171" s="21" t="s">
        <v>2063</v>
      </c>
      <c r="AL171" t="s">
        <v>2581</v>
      </c>
      <c r="AM171" t="s">
        <v>53</v>
      </c>
      <c r="AN171" t="s">
        <v>2031</v>
      </c>
    </row>
    <row r="172" spans="1:40" ht="15" hidden="1" thickTop="1" x14ac:dyDescent="0.35">
      <c r="A172" t="s">
        <v>2116</v>
      </c>
      <c r="B172" t="s">
        <v>3427</v>
      </c>
      <c r="C172" t="s">
        <v>3428</v>
      </c>
      <c r="D172" t="s">
        <v>3429</v>
      </c>
      <c r="E172" t="s">
        <v>3430</v>
      </c>
      <c r="F172">
        <v>1</v>
      </c>
      <c r="G172" t="s">
        <v>2609</v>
      </c>
      <c r="H172" t="s">
        <v>2577</v>
      </c>
      <c r="I172" t="s">
        <v>2511</v>
      </c>
      <c r="J172" t="s">
        <v>2610</v>
      </c>
      <c r="K172" t="s">
        <v>2611</v>
      </c>
      <c r="L172" t="s">
        <v>2058</v>
      </c>
      <c r="M172" t="s">
        <v>2170</v>
      </c>
      <c r="N172">
        <v>0</v>
      </c>
      <c r="O172">
        <v>0</v>
      </c>
      <c r="P172">
        <v>0</v>
      </c>
      <c r="Q172">
        <v>15300</v>
      </c>
      <c r="R172">
        <v>0</v>
      </c>
      <c r="S172">
        <v>0</v>
      </c>
      <c r="T172">
        <v>0</v>
      </c>
      <c r="U172">
        <v>0</v>
      </c>
      <c r="V172">
        <v>0</v>
      </c>
      <c r="W172">
        <v>0</v>
      </c>
      <c r="X172">
        <v>0</v>
      </c>
      <c r="Y172">
        <v>0</v>
      </c>
      <c r="Z172">
        <v>0</v>
      </c>
      <c r="AA172">
        <v>0</v>
      </c>
      <c r="AB172">
        <v>0</v>
      </c>
      <c r="AC172">
        <v>0</v>
      </c>
      <c r="AD172">
        <v>0</v>
      </c>
      <c r="AE172">
        <v>0</v>
      </c>
      <c r="AF172">
        <v>0</v>
      </c>
      <c r="AG172" t="s">
        <v>3431</v>
      </c>
      <c r="AH172" s="21" t="str">
        <f t="shared" si="4"/>
        <v>YO98</v>
      </c>
      <c r="AI172" s="21">
        <v>67.5</v>
      </c>
      <c r="AJ172" s="21">
        <f t="shared" si="5"/>
        <v>100</v>
      </c>
      <c r="AK172" s="21" t="s">
        <v>2060</v>
      </c>
      <c r="AL172" t="s">
        <v>2613</v>
      </c>
      <c r="AM172" t="s">
        <v>53</v>
      </c>
      <c r="AN172" t="s">
        <v>2033</v>
      </c>
    </row>
    <row r="173" spans="1:40" ht="15" hidden="1" thickTop="1" x14ac:dyDescent="0.35">
      <c r="A173" t="s">
        <v>3394</v>
      </c>
      <c r="B173" t="s">
        <v>3433</v>
      </c>
      <c r="C173" t="s">
        <v>3434</v>
      </c>
      <c r="D173" t="s">
        <v>3435</v>
      </c>
      <c r="E173" t="s">
        <v>2608</v>
      </c>
      <c r="F173">
        <v>1</v>
      </c>
      <c r="G173" t="s">
        <v>2609</v>
      </c>
      <c r="H173" t="s">
        <v>2577</v>
      </c>
      <c r="I173" t="s">
        <v>2511</v>
      </c>
      <c r="J173" t="s">
        <v>2764</v>
      </c>
      <c r="K173" t="s">
        <v>2765</v>
      </c>
      <c r="L173" t="s">
        <v>2058</v>
      </c>
      <c r="M173" t="s">
        <v>2170</v>
      </c>
      <c r="N173">
        <v>1</v>
      </c>
      <c r="O173">
        <v>29</v>
      </c>
      <c r="P173">
        <v>0.19</v>
      </c>
      <c r="Q173">
        <v>15300</v>
      </c>
      <c r="R173">
        <v>1</v>
      </c>
      <c r="S173">
        <v>29</v>
      </c>
      <c r="T173">
        <v>0.19</v>
      </c>
      <c r="U173">
        <v>0</v>
      </c>
      <c r="V173">
        <v>0</v>
      </c>
      <c r="W173">
        <v>0</v>
      </c>
      <c r="X173">
        <v>0</v>
      </c>
      <c r="Y173">
        <v>0</v>
      </c>
      <c r="Z173">
        <v>0</v>
      </c>
      <c r="AA173">
        <v>0</v>
      </c>
      <c r="AB173">
        <v>0</v>
      </c>
      <c r="AC173">
        <v>0</v>
      </c>
      <c r="AD173">
        <v>0</v>
      </c>
      <c r="AE173">
        <v>0</v>
      </c>
      <c r="AF173">
        <v>0</v>
      </c>
      <c r="AG173" t="s">
        <v>3436</v>
      </c>
      <c r="AH173" s="21" t="str">
        <f t="shared" si="4"/>
        <v>YO27</v>
      </c>
      <c r="AI173" s="21">
        <v>67.5</v>
      </c>
      <c r="AJ173" s="21">
        <f t="shared" si="5"/>
        <v>99.810457516339866</v>
      </c>
      <c r="AK173" s="21" t="s">
        <v>2060</v>
      </c>
      <c r="AL173" t="s">
        <v>2613</v>
      </c>
      <c r="AM173" t="s">
        <v>53</v>
      </c>
      <c r="AN173" t="s">
        <v>2031</v>
      </c>
    </row>
    <row r="174" spans="1:40" ht="15" hidden="1" thickTop="1" x14ac:dyDescent="0.35">
      <c r="A174" t="s">
        <v>3399</v>
      </c>
      <c r="B174" t="s">
        <v>3438</v>
      </c>
      <c r="C174" t="s">
        <v>2880</v>
      </c>
      <c r="D174" t="s">
        <v>3439</v>
      </c>
      <c r="E174" t="s">
        <v>3440</v>
      </c>
      <c r="F174">
        <v>1</v>
      </c>
      <c r="G174" t="s">
        <v>2609</v>
      </c>
      <c r="H174" t="s">
        <v>2577</v>
      </c>
      <c r="I174" t="s">
        <v>2511</v>
      </c>
      <c r="J174" t="s">
        <v>2675</v>
      </c>
      <c r="K174" t="s">
        <v>2611</v>
      </c>
      <c r="L174" t="s">
        <v>2058</v>
      </c>
      <c r="M174" t="s">
        <v>2170</v>
      </c>
      <c r="N174">
        <v>0</v>
      </c>
      <c r="O174">
        <v>0</v>
      </c>
      <c r="P174">
        <v>0</v>
      </c>
      <c r="Q174">
        <v>15300</v>
      </c>
      <c r="R174">
        <v>0</v>
      </c>
      <c r="S174">
        <v>0</v>
      </c>
      <c r="T174">
        <v>0</v>
      </c>
      <c r="U174">
        <v>0</v>
      </c>
      <c r="V174">
        <v>0</v>
      </c>
      <c r="W174">
        <v>0</v>
      </c>
      <c r="X174">
        <v>0</v>
      </c>
      <c r="Y174">
        <v>0</v>
      </c>
      <c r="Z174">
        <v>0</v>
      </c>
      <c r="AA174">
        <v>0</v>
      </c>
      <c r="AB174">
        <v>0</v>
      </c>
      <c r="AC174">
        <v>0</v>
      </c>
      <c r="AD174">
        <v>0</v>
      </c>
      <c r="AE174">
        <v>0</v>
      </c>
      <c r="AF174">
        <v>0</v>
      </c>
      <c r="AG174" t="s">
        <v>3441</v>
      </c>
      <c r="AH174" s="21" t="str">
        <f t="shared" si="4"/>
        <v>YO98</v>
      </c>
      <c r="AI174" s="21">
        <v>67.5</v>
      </c>
      <c r="AJ174" s="21">
        <f t="shared" si="5"/>
        <v>100</v>
      </c>
      <c r="AK174" s="21" t="s">
        <v>2060</v>
      </c>
      <c r="AL174" t="s">
        <v>2581</v>
      </c>
      <c r="AM174" t="s">
        <v>53</v>
      </c>
      <c r="AN174" t="s">
        <v>2031</v>
      </c>
    </row>
    <row r="175" spans="1:40" ht="15" hidden="1" thickTop="1" x14ac:dyDescent="0.35">
      <c r="A175" t="s">
        <v>3403</v>
      </c>
      <c r="B175" t="s">
        <v>3443</v>
      </c>
      <c r="C175" t="s">
        <v>2951</v>
      </c>
      <c r="D175" t="s">
        <v>3445</v>
      </c>
      <c r="E175" t="s">
        <v>79</v>
      </c>
      <c r="F175">
        <v>1</v>
      </c>
      <c r="G175" t="s">
        <v>2524</v>
      </c>
      <c r="H175" t="s">
        <v>2056</v>
      </c>
      <c r="I175" t="s">
        <v>2511</v>
      </c>
      <c r="J175" t="s">
        <v>2532</v>
      </c>
      <c r="K175" t="s">
        <v>62</v>
      </c>
      <c r="L175" t="s">
        <v>2058</v>
      </c>
      <c r="M175" t="s">
        <v>2207</v>
      </c>
      <c r="N175">
        <v>0</v>
      </c>
      <c r="O175">
        <v>0</v>
      </c>
      <c r="P175">
        <v>0</v>
      </c>
      <c r="Q175">
        <v>13260</v>
      </c>
      <c r="R175">
        <v>0</v>
      </c>
      <c r="S175">
        <v>0</v>
      </c>
      <c r="T175">
        <v>0</v>
      </c>
      <c r="U175">
        <v>0</v>
      </c>
      <c r="V175">
        <v>0</v>
      </c>
      <c r="W175">
        <v>0</v>
      </c>
      <c r="X175">
        <v>0</v>
      </c>
      <c r="Y175">
        <v>0</v>
      </c>
      <c r="Z175">
        <v>0</v>
      </c>
      <c r="AA175">
        <v>0</v>
      </c>
      <c r="AB175">
        <v>0</v>
      </c>
      <c r="AC175">
        <v>0</v>
      </c>
      <c r="AD175">
        <v>0</v>
      </c>
      <c r="AE175">
        <v>0</v>
      </c>
      <c r="AF175">
        <v>0</v>
      </c>
      <c r="AG175" t="s">
        <v>3446</v>
      </c>
      <c r="AH175" s="21" t="str">
        <f t="shared" si="4"/>
        <v>YN23</v>
      </c>
      <c r="AI175" s="21">
        <v>58.5</v>
      </c>
      <c r="AJ175" s="21">
        <f t="shared" si="5"/>
        <v>100</v>
      </c>
      <c r="AK175" s="21" t="s">
        <v>2060</v>
      </c>
      <c r="AL175" t="s">
        <v>2527</v>
      </c>
      <c r="AM175" t="s">
        <v>53</v>
      </c>
      <c r="AN175" t="s">
        <v>2029</v>
      </c>
    </row>
    <row r="176" spans="1:40" ht="15" hidden="1" thickTop="1" x14ac:dyDescent="0.35">
      <c r="A176" t="s">
        <v>3412</v>
      </c>
      <c r="B176" t="s">
        <v>3448</v>
      </c>
      <c r="C176" t="s">
        <v>3021</v>
      </c>
      <c r="D176" t="s">
        <v>3449</v>
      </c>
      <c r="E176" t="s">
        <v>2857</v>
      </c>
      <c r="F176">
        <v>1</v>
      </c>
      <c r="G176" t="s">
        <v>2576</v>
      </c>
      <c r="H176" t="s">
        <v>2577</v>
      </c>
      <c r="I176" t="s">
        <v>2511</v>
      </c>
      <c r="J176" t="s">
        <v>2858</v>
      </c>
      <c r="K176" t="s">
        <v>2742</v>
      </c>
      <c r="L176" t="s">
        <v>2058</v>
      </c>
      <c r="M176" t="s">
        <v>2059</v>
      </c>
      <c r="N176">
        <v>0</v>
      </c>
      <c r="O176">
        <v>0</v>
      </c>
      <c r="P176">
        <v>0</v>
      </c>
      <c r="Q176">
        <v>24480</v>
      </c>
      <c r="R176">
        <v>0</v>
      </c>
      <c r="S176">
        <v>0</v>
      </c>
      <c r="T176">
        <v>0</v>
      </c>
      <c r="U176">
        <v>0</v>
      </c>
      <c r="V176">
        <v>0</v>
      </c>
      <c r="W176">
        <v>0</v>
      </c>
      <c r="X176">
        <v>0</v>
      </c>
      <c r="Y176">
        <v>0</v>
      </c>
      <c r="Z176">
        <v>0</v>
      </c>
      <c r="AA176">
        <v>0</v>
      </c>
      <c r="AB176">
        <v>0</v>
      </c>
      <c r="AC176">
        <v>0</v>
      </c>
      <c r="AD176">
        <v>0</v>
      </c>
      <c r="AE176">
        <v>0</v>
      </c>
      <c r="AF176">
        <v>0</v>
      </c>
      <c r="AG176" t="s">
        <v>3450</v>
      </c>
      <c r="AH176" s="21" t="str">
        <f t="shared" si="4"/>
        <v>YO98</v>
      </c>
      <c r="AI176" s="21">
        <v>107.92500000000001</v>
      </c>
      <c r="AJ176" s="21">
        <f t="shared" si="5"/>
        <v>100</v>
      </c>
      <c r="AK176" s="21" t="s">
        <v>2060</v>
      </c>
      <c r="AL176" t="s">
        <v>2581</v>
      </c>
      <c r="AM176" t="s">
        <v>53</v>
      </c>
      <c r="AN176" t="s">
        <v>2030</v>
      </c>
    </row>
    <row r="177" spans="1:40" ht="15" hidden="1" thickTop="1" x14ac:dyDescent="0.35">
      <c r="A177" t="s">
        <v>3417</v>
      </c>
      <c r="B177" t="s">
        <v>3452</v>
      </c>
      <c r="C177" t="s">
        <v>66</v>
      </c>
      <c r="D177" t="s">
        <v>3453</v>
      </c>
      <c r="E177" t="s">
        <v>560</v>
      </c>
      <c r="F177">
        <v>2</v>
      </c>
      <c r="G177" t="s">
        <v>2055</v>
      </c>
      <c r="H177" t="s">
        <v>2056</v>
      </c>
      <c r="I177" t="s">
        <v>2511</v>
      </c>
      <c r="J177" t="s">
        <v>67</v>
      </c>
      <c r="K177" t="s">
        <v>68</v>
      </c>
      <c r="L177" t="s">
        <v>2058</v>
      </c>
      <c r="M177" t="s">
        <v>2059</v>
      </c>
      <c r="N177">
        <v>0</v>
      </c>
      <c r="O177">
        <v>0</v>
      </c>
      <c r="P177">
        <v>0</v>
      </c>
      <c r="Q177">
        <v>24480</v>
      </c>
      <c r="R177">
        <v>0</v>
      </c>
      <c r="S177">
        <v>0</v>
      </c>
      <c r="T177">
        <v>0</v>
      </c>
      <c r="U177">
        <v>0</v>
      </c>
      <c r="V177">
        <v>0</v>
      </c>
      <c r="W177">
        <v>0</v>
      </c>
      <c r="X177">
        <v>0</v>
      </c>
      <c r="Y177">
        <v>0</v>
      </c>
      <c r="Z177">
        <v>0</v>
      </c>
      <c r="AA177">
        <v>0</v>
      </c>
      <c r="AB177">
        <v>0</v>
      </c>
      <c r="AC177">
        <v>0</v>
      </c>
      <c r="AD177">
        <v>0</v>
      </c>
      <c r="AE177">
        <v>0</v>
      </c>
      <c r="AF177">
        <v>0</v>
      </c>
      <c r="AG177" t="s">
        <v>104</v>
      </c>
      <c r="AH177" s="21" t="str">
        <f t="shared" si="4"/>
        <v>YN23</v>
      </c>
      <c r="AI177" s="21">
        <v>107.92500000000001</v>
      </c>
      <c r="AJ177" s="21">
        <f t="shared" si="5"/>
        <v>100</v>
      </c>
      <c r="AK177" s="21" t="s">
        <v>2060</v>
      </c>
      <c r="AL177" t="s">
        <v>70</v>
      </c>
      <c r="AM177" t="s">
        <v>53</v>
      </c>
      <c r="AN177" t="s">
        <v>2031</v>
      </c>
    </row>
    <row r="178" spans="1:40" ht="15" hidden="1" thickTop="1" x14ac:dyDescent="0.35">
      <c r="A178" t="s">
        <v>3422</v>
      </c>
      <c r="B178" t="s">
        <v>3455</v>
      </c>
      <c r="C178" t="s">
        <v>3456</v>
      </c>
      <c r="D178" t="s">
        <v>3457</v>
      </c>
      <c r="E178" t="s">
        <v>3440</v>
      </c>
      <c r="F178">
        <v>1</v>
      </c>
      <c r="G178" t="s">
        <v>2609</v>
      </c>
      <c r="H178" t="s">
        <v>2577</v>
      </c>
      <c r="I178" t="s">
        <v>2511</v>
      </c>
      <c r="J178" t="s">
        <v>2675</v>
      </c>
      <c r="K178" t="s">
        <v>2611</v>
      </c>
      <c r="L178" t="s">
        <v>2058</v>
      </c>
      <c r="M178" t="s">
        <v>2170</v>
      </c>
      <c r="N178">
        <v>3</v>
      </c>
      <c r="O178">
        <v>99</v>
      </c>
      <c r="P178">
        <v>0.65</v>
      </c>
      <c r="Q178">
        <v>15300</v>
      </c>
      <c r="R178">
        <v>0</v>
      </c>
      <c r="S178">
        <v>0</v>
      </c>
      <c r="T178">
        <v>0</v>
      </c>
      <c r="U178">
        <v>0</v>
      </c>
      <c r="V178">
        <v>0</v>
      </c>
      <c r="W178">
        <v>0</v>
      </c>
      <c r="X178">
        <v>1</v>
      </c>
      <c r="Y178">
        <v>85</v>
      </c>
      <c r="Z178">
        <v>0.56000000000000005</v>
      </c>
      <c r="AA178">
        <v>2</v>
      </c>
      <c r="AB178">
        <v>14</v>
      </c>
      <c r="AC178">
        <v>0.09</v>
      </c>
      <c r="AD178">
        <v>0</v>
      </c>
      <c r="AE178">
        <v>0</v>
      </c>
      <c r="AF178">
        <v>0</v>
      </c>
      <c r="AG178" t="s">
        <v>3458</v>
      </c>
      <c r="AH178" s="21" t="str">
        <f t="shared" si="4"/>
        <v>YO98</v>
      </c>
      <c r="AI178" s="21">
        <v>67.5</v>
      </c>
      <c r="AJ178" s="21">
        <f t="shared" si="5"/>
        <v>99.352941176470594</v>
      </c>
      <c r="AK178" s="21" t="s">
        <v>2063</v>
      </c>
      <c r="AL178" t="s">
        <v>2581</v>
      </c>
      <c r="AM178" t="s">
        <v>53</v>
      </c>
      <c r="AN178" t="s">
        <v>2032</v>
      </c>
    </row>
    <row r="179" spans="1:40" ht="15" hidden="1" thickTop="1" x14ac:dyDescent="0.35">
      <c r="A179" t="s">
        <v>3426</v>
      </c>
      <c r="B179" t="s">
        <v>3460</v>
      </c>
      <c r="C179" t="s">
        <v>2689</v>
      </c>
      <c r="D179" t="s">
        <v>3461</v>
      </c>
      <c r="E179" t="s">
        <v>3462</v>
      </c>
      <c r="F179">
        <v>1</v>
      </c>
      <c r="G179" t="s">
        <v>2633</v>
      </c>
      <c r="H179" t="s">
        <v>2577</v>
      </c>
      <c r="I179" t="s">
        <v>2511</v>
      </c>
      <c r="J179" t="s">
        <v>2692</v>
      </c>
      <c r="K179" t="s">
        <v>2635</v>
      </c>
      <c r="L179" t="s">
        <v>2058</v>
      </c>
      <c r="M179" t="s">
        <v>2170</v>
      </c>
      <c r="N179">
        <v>0</v>
      </c>
      <c r="O179">
        <v>0</v>
      </c>
      <c r="P179">
        <v>0</v>
      </c>
      <c r="Q179">
        <v>15300</v>
      </c>
      <c r="R179">
        <v>0</v>
      </c>
      <c r="S179">
        <v>0</v>
      </c>
      <c r="T179">
        <v>0</v>
      </c>
      <c r="U179">
        <v>0</v>
      </c>
      <c r="V179">
        <v>0</v>
      </c>
      <c r="W179">
        <v>0</v>
      </c>
      <c r="X179">
        <v>0</v>
      </c>
      <c r="Y179">
        <v>0</v>
      </c>
      <c r="Z179">
        <v>0</v>
      </c>
      <c r="AA179">
        <v>0</v>
      </c>
      <c r="AB179">
        <v>0</v>
      </c>
      <c r="AC179">
        <v>0</v>
      </c>
      <c r="AD179">
        <v>0</v>
      </c>
      <c r="AE179">
        <v>0</v>
      </c>
      <c r="AF179">
        <v>0</v>
      </c>
      <c r="AG179" t="s">
        <v>3463</v>
      </c>
      <c r="AH179" s="21" t="str">
        <f t="shared" si="4"/>
        <v>YO98</v>
      </c>
      <c r="AI179" s="21">
        <v>67.5</v>
      </c>
      <c r="AJ179" s="21">
        <f t="shared" si="5"/>
        <v>100</v>
      </c>
      <c r="AK179" s="21" t="s">
        <v>2060</v>
      </c>
      <c r="AL179" t="s">
        <v>2581</v>
      </c>
      <c r="AM179" t="s">
        <v>53</v>
      </c>
      <c r="AN179" t="s">
        <v>2030</v>
      </c>
    </row>
    <row r="180" spans="1:40" ht="15" hidden="1" thickTop="1" x14ac:dyDescent="0.35">
      <c r="A180" t="s">
        <v>3432</v>
      </c>
      <c r="B180" t="s">
        <v>3464</v>
      </c>
      <c r="C180" t="s">
        <v>3465</v>
      </c>
      <c r="D180" t="s">
        <v>3466</v>
      </c>
      <c r="E180" t="s">
        <v>3462</v>
      </c>
      <c r="F180">
        <v>1</v>
      </c>
      <c r="G180" t="s">
        <v>2600</v>
      </c>
      <c r="H180" t="s">
        <v>2577</v>
      </c>
      <c r="I180" t="s">
        <v>2511</v>
      </c>
      <c r="J180" t="s">
        <v>2692</v>
      </c>
      <c r="K180" t="s">
        <v>2635</v>
      </c>
      <c r="L180" t="s">
        <v>2058</v>
      </c>
      <c r="M180" t="s">
        <v>2170</v>
      </c>
      <c r="N180">
        <v>0</v>
      </c>
      <c r="O180">
        <v>0</v>
      </c>
      <c r="P180">
        <v>0</v>
      </c>
      <c r="Q180">
        <v>15300</v>
      </c>
      <c r="R180">
        <v>0</v>
      </c>
      <c r="S180">
        <v>0</v>
      </c>
      <c r="T180">
        <v>0</v>
      </c>
      <c r="U180">
        <v>0</v>
      </c>
      <c r="V180">
        <v>0</v>
      </c>
      <c r="W180">
        <v>0</v>
      </c>
      <c r="X180">
        <v>0</v>
      </c>
      <c r="Y180">
        <v>0</v>
      </c>
      <c r="Z180">
        <v>0</v>
      </c>
      <c r="AA180">
        <v>0</v>
      </c>
      <c r="AB180">
        <v>0</v>
      </c>
      <c r="AC180">
        <v>0</v>
      </c>
      <c r="AD180">
        <v>0</v>
      </c>
      <c r="AE180">
        <v>0</v>
      </c>
      <c r="AF180">
        <v>0</v>
      </c>
      <c r="AG180" t="s">
        <v>3467</v>
      </c>
      <c r="AH180" s="21" t="str">
        <f t="shared" si="4"/>
        <v>YO98</v>
      </c>
      <c r="AI180" s="21">
        <v>67.5</v>
      </c>
      <c r="AJ180" s="21">
        <f t="shared" si="5"/>
        <v>100</v>
      </c>
      <c r="AK180" s="21" t="s">
        <v>2060</v>
      </c>
      <c r="AL180" t="s">
        <v>2581</v>
      </c>
      <c r="AM180" t="s">
        <v>53</v>
      </c>
      <c r="AN180" t="s">
        <v>2031</v>
      </c>
    </row>
    <row r="181" spans="1:40" ht="15" hidden="1" thickTop="1" x14ac:dyDescent="0.35">
      <c r="A181" t="s">
        <v>3437</v>
      </c>
      <c r="B181" t="s">
        <v>3469</v>
      </c>
      <c r="C181" t="s">
        <v>3470</v>
      </c>
      <c r="D181" t="s">
        <v>3471</v>
      </c>
      <c r="E181" t="s">
        <v>2575</v>
      </c>
      <c r="F181">
        <v>1</v>
      </c>
      <c r="G181" t="s">
        <v>2600</v>
      </c>
      <c r="H181" t="s">
        <v>2577</v>
      </c>
      <c r="I181" t="s">
        <v>2511</v>
      </c>
      <c r="J181" t="s">
        <v>2601</v>
      </c>
      <c r="K181" t="s">
        <v>2602</v>
      </c>
      <c r="L181" t="s">
        <v>2058</v>
      </c>
      <c r="M181" t="s">
        <v>2170</v>
      </c>
      <c r="N181">
        <v>1</v>
      </c>
      <c r="O181">
        <v>25</v>
      </c>
      <c r="P181">
        <v>0.16</v>
      </c>
      <c r="Q181">
        <v>15300</v>
      </c>
      <c r="R181">
        <v>0</v>
      </c>
      <c r="S181">
        <v>0</v>
      </c>
      <c r="T181">
        <v>0</v>
      </c>
      <c r="U181">
        <v>0</v>
      </c>
      <c r="V181">
        <v>0</v>
      </c>
      <c r="W181">
        <v>0</v>
      </c>
      <c r="X181">
        <v>1</v>
      </c>
      <c r="Y181">
        <v>25</v>
      </c>
      <c r="Z181">
        <v>0.16</v>
      </c>
      <c r="AA181">
        <v>0</v>
      </c>
      <c r="AB181">
        <v>0</v>
      </c>
      <c r="AC181">
        <v>0</v>
      </c>
      <c r="AD181">
        <v>0</v>
      </c>
      <c r="AE181">
        <v>0</v>
      </c>
      <c r="AF181">
        <v>0</v>
      </c>
      <c r="AG181" t="s">
        <v>3472</v>
      </c>
      <c r="AH181" s="21" t="str">
        <f t="shared" si="4"/>
        <v>YO98</v>
      </c>
      <c r="AI181" s="21">
        <v>67.5</v>
      </c>
      <c r="AJ181" s="21">
        <f t="shared" si="5"/>
        <v>99.83660130718954</v>
      </c>
      <c r="AK181" s="21" t="s">
        <v>2060</v>
      </c>
      <c r="AL181" t="s">
        <v>2551</v>
      </c>
      <c r="AM181" t="s">
        <v>53</v>
      </c>
      <c r="AN181" t="s">
        <v>2032</v>
      </c>
    </row>
    <row r="182" spans="1:40" ht="15" hidden="1" thickTop="1" x14ac:dyDescent="0.35">
      <c r="A182" t="s">
        <v>3442</v>
      </c>
      <c r="B182" t="s">
        <v>3474</v>
      </c>
      <c r="C182" t="s">
        <v>2606</v>
      </c>
      <c r="D182" t="s">
        <v>3475</v>
      </c>
      <c r="E182" t="s">
        <v>2608</v>
      </c>
      <c r="F182">
        <v>1</v>
      </c>
      <c r="G182" t="s">
        <v>2609</v>
      </c>
      <c r="H182" t="s">
        <v>2577</v>
      </c>
      <c r="I182" t="s">
        <v>2511</v>
      </c>
      <c r="J182" t="s">
        <v>2610</v>
      </c>
      <c r="K182" t="s">
        <v>2611</v>
      </c>
      <c r="L182" t="s">
        <v>2058</v>
      </c>
      <c r="M182" t="s">
        <v>2059</v>
      </c>
      <c r="N182">
        <v>0</v>
      </c>
      <c r="O182">
        <v>0</v>
      </c>
      <c r="P182">
        <v>0</v>
      </c>
      <c r="Q182">
        <v>24480</v>
      </c>
      <c r="R182">
        <v>0</v>
      </c>
      <c r="S182">
        <v>0</v>
      </c>
      <c r="T182">
        <v>0</v>
      </c>
      <c r="U182">
        <v>0</v>
      </c>
      <c r="V182">
        <v>0</v>
      </c>
      <c r="W182">
        <v>0</v>
      </c>
      <c r="X182">
        <v>0</v>
      </c>
      <c r="Y182">
        <v>0</v>
      </c>
      <c r="Z182">
        <v>0</v>
      </c>
      <c r="AA182">
        <v>0</v>
      </c>
      <c r="AB182">
        <v>0</v>
      </c>
      <c r="AC182">
        <v>0</v>
      </c>
      <c r="AD182">
        <v>0</v>
      </c>
      <c r="AE182">
        <v>0</v>
      </c>
      <c r="AF182">
        <v>0</v>
      </c>
      <c r="AG182" t="s">
        <v>3476</v>
      </c>
      <c r="AH182" s="21" t="str">
        <f t="shared" si="4"/>
        <v>YO98</v>
      </c>
      <c r="AI182" s="21">
        <v>107.92500000000001</v>
      </c>
      <c r="AJ182" s="21">
        <f t="shared" si="5"/>
        <v>100</v>
      </c>
      <c r="AK182" s="21" t="s">
        <v>2060</v>
      </c>
      <c r="AL182" t="s">
        <v>2613</v>
      </c>
      <c r="AM182" t="s">
        <v>53</v>
      </c>
      <c r="AN182" t="s">
        <v>2030</v>
      </c>
    </row>
    <row r="183" spans="1:40" ht="15" hidden="1" thickTop="1" x14ac:dyDescent="0.35">
      <c r="A183" t="s">
        <v>3447</v>
      </c>
      <c r="B183" t="s">
        <v>3478</v>
      </c>
      <c r="C183" t="s">
        <v>3479</v>
      </c>
      <c r="D183" t="s">
        <v>3480</v>
      </c>
      <c r="E183" t="s">
        <v>3440</v>
      </c>
      <c r="F183">
        <v>1</v>
      </c>
      <c r="G183" t="s">
        <v>2609</v>
      </c>
      <c r="H183" t="s">
        <v>2577</v>
      </c>
      <c r="I183" t="s">
        <v>2511</v>
      </c>
      <c r="J183" t="s">
        <v>2610</v>
      </c>
      <c r="K183" t="s">
        <v>2611</v>
      </c>
      <c r="L183" t="s">
        <v>2058</v>
      </c>
      <c r="M183" t="s">
        <v>2170</v>
      </c>
      <c r="N183">
        <v>0</v>
      </c>
      <c r="O183">
        <v>0</v>
      </c>
      <c r="P183">
        <v>0</v>
      </c>
      <c r="Q183">
        <v>15300</v>
      </c>
      <c r="R183">
        <v>0</v>
      </c>
      <c r="S183">
        <v>0</v>
      </c>
      <c r="T183">
        <v>0</v>
      </c>
      <c r="U183">
        <v>0</v>
      </c>
      <c r="V183">
        <v>0</v>
      </c>
      <c r="W183">
        <v>0</v>
      </c>
      <c r="X183">
        <v>0</v>
      </c>
      <c r="Y183">
        <v>0</v>
      </c>
      <c r="Z183">
        <v>0</v>
      </c>
      <c r="AA183">
        <v>0</v>
      </c>
      <c r="AB183">
        <v>0</v>
      </c>
      <c r="AC183">
        <v>0</v>
      </c>
      <c r="AD183">
        <v>0</v>
      </c>
      <c r="AE183">
        <v>0</v>
      </c>
      <c r="AF183">
        <v>0</v>
      </c>
      <c r="AG183" t="s">
        <v>3481</v>
      </c>
      <c r="AH183" s="21" t="str">
        <f t="shared" si="4"/>
        <v>YK19</v>
      </c>
      <c r="AI183" s="21">
        <v>67.5</v>
      </c>
      <c r="AJ183" s="21">
        <f t="shared" si="5"/>
        <v>100</v>
      </c>
      <c r="AK183" s="21" t="s">
        <v>2060</v>
      </c>
      <c r="AL183" t="s">
        <v>2581</v>
      </c>
      <c r="AM183" t="s">
        <v>53</v>
      </c>
      <c r="AN183" t="s">
        <v>2031</v>
      </c>
    </row>
    <row r="184" spans="1:40" ht="15" hidden="1" thickTop="1" x14ac:dyDescent="0.35">
      <c r="A184" t="s">
        <v>3451</v>
      </c>
      <c r="B184" t="s">
        <v>3483</v>
      </c>
      <c r="C184" t="s">
        <v>3484</v>
      </c>
      <c r="D184" t="s">
        <v>3485</v>
      </c>
      <c r="E184" t="s">
        <v>3013</v>
      </c>
      <c r="F184">
        <v>1</v>
      </c>
      <c r="G184" t="s">
        <v>2576</v>
      </c>
      <c r="H184" t="s">
        <v>2577</v>
      </c>
      <c r="I184" t="s">
        <v>2511</v>
      </c>
      <c r="J184" t="s">
        <v>2741</v>
      </c>
      <c r="K184" t="s">
        <v>2742</v>
      </c>
      <c r="L184" t="s">
        <v>2058</v>
      </c>
      <c r="M184" t="s">
        <v>2170</v>
      </c>
      <c r="N184">
        <v>1</v>
      </c>
      <c r="O184">
        <v>28</v>
      </c>
      <c r="P184">
        <v>0.18</v>
      </c>
      <c r="Q184">
        <v>15300</v>
      </c>
      <c r="R184">
        <v>0</v>
      </c>
      <c r="S184">
        <v>0</v>
      </c>
      <c r="T184">
        <v>0</v>
      </c>
      <c r="U184">
        <v>0</v>
      </c>
      <c r="V184">
        <v>0</v>
      </c>
      <c r="W184">
        <v>0</v>
      </c>
      <c r="X184">
        <v>1</v>
      </c>
      <c r="Y184">
        <v>28</v>
      </c>
      <c r="Z184">
        <v>0.18</v>
      </c>
      <c r="AA184">
        <v>0</v>
      </c>
      <c r="AB184">
        <v>0</v>
      </c>
      <c r="AC184">
        <v>0</v>
      </c>
      <c r="AD184">
        <v>0</v>
      </c>
      <c r="AE184">
        <v>0</v>
      </c>
      <c r="AF184">
        <v>0</v>
      </c>
      <c r="AG184" t="s">
        <v>3486</v>
      </c>
      <c r="AH184" s="21" t="str">
        <f t="shared" si="4"/>
        <v>YO27</v>
      </c>
      <c r="AI184" s="21">
        <v>67.5</v>
      </c>
      <c r="AJ184" s="21">
        <f t="shared" si="5"/>
        <v>99.816993464052288</v>
      </c>
      <c r="AK184" s="21" t="s">
        <v>2060</v>
      </c>
      <c r="AL184" t="s">
        <v>2551</v>
      </c>
      <c r="AM184" t="s">
        <v>53</v>
      </c>
      <c r="AN184" t="s">
        <v>2032</v>
      </c>
    </row>
    <row r="185" spans="1:40" ht="15" hidden="1" thickTop="1" x14ac:dyDescent="0.35">
      <c r="A185" t="s">
        <v>3454</v>
      </c>
      <c r="B185" t="s">
        <v>3487</v>
      </c>
      <c r="C185" t="s">
        <v>3488</v>
      </c>
      <c r="D185" t="s">
        <v>3489</v>
      </c>
      <c r="E185" t="s">
        <v>2575</v>
      </c>
      <c r="F185">
        <v>1</v>
      </c>
      <c r="G185" t="s">
        <v>2576</v>
      </c>
      <c r="H185" t="s">
        <v>2577</v>
      </c>
      <c r="I185" t="s">
        <v>2511</v>
      </c>
      <c r="J185" t="s">
        <v>2741</v>
      </c>
      <c r="K185" t="s">
        <v>2742</v>
      </c>
      <c r="L185" t="s">
        <v>2058</v>
      </c>
      <c r="M185" t="s">
        <v>2170</v>
      </c>
      <c r="N185">
        <v>0</v>
      </c>
      <c r="O185">
        <v>0</v>
      </c>
      <c r="P185">
        <v>0</v>
      </c>
      <c r="Q185">
        <v>15300</v>
      </c>
      <c r="R185">
        <v>0</v>
      </c>
      <c r="S185">
        <v>0</v>
      </c>
      <c r="T185">
        <v>0</v>
      </c>
      <c r="U185">
        <v>0</v>
      </c>
      <c r="V185">
        <v>0</v>
      </c>
      <c r="W185">
        <v>0</v>
      </c>
      <c r="X185">
        <v>0</v>
      </c>
      <c r="Y185">
        <v>0</v>
      </c>
      <c r="Z185">
        <v>0</v>
      </c>
      <c r="AA185">
        <v>0</v>
      </c>
      <c r="AB185">
        <v>0</v>
      </c>
      <c r="AC185">
        <v>0</v>
      </c>
      <c r="AD185">
        <v>0</v>
      </c>
      <c r="AE185">
        <v>0</v>
      </c>
      <c r="AF185">
        <v>0</v>
      </c>
      <c r="AG185" t="s">
        <v>3490</v>
      </c>
      <c r="AH185" s="21" t="str">
        <f t="shared" si="4"/>
        <v>YO27</v>
      </c>
      <c r="AI185" s="21">
        <v>67.5</v>
      </c>
      <c r="AJ185" s="21">
        <f t="shared" si="5"/>
        <v>100</v>
      </c>
      <c r="AK185" s="21" t="s">
        <v>2060</v>
      </c>
      <c r="AL185" t="s">
        <v>2613</v>
      </c>
      <c r="AM185" t="s">
        <v>53</v>
      </c>
      <c r="AN185" t="s">
        <v>2031</v>
      </c>
    </row>
    <row r="186" spans="1:40" ht="15" hidden="1" thickTop="1" x14ac:dyDescent="0.35">
      <c r="A186" t="s">
        <v>3459</v>
      </c>
      <c r="B186" t="s">
        <v>3492</v>
      </c>
      <c r="C186" t="s">
        <v>3493</v>
      </c>
      <c r="D186" t="s">
        <v>3494</v>
      </c>
      <c r="E186" t="s">
        <v>2575</v>
      </c>
      <c r="F186">
        <v>1</v>
      </c>
      <c r="G186" t="s">
        <v>2576</v>
      </c>
      <c r="H186" t="s">
        <v>2577</v>
      </c>
      <c r="I186" t="s">
        <v>2511</v>
      </c>
      <c r="J186" t="s">
        <v>2578</v>
      </c>
      <c r="K186" t="s">
        <v>2579</v>
      </c>
      <c r="L186" t="s">
        <v>2058</v>
      </c>
      <c r="M186" t="s">
        <v>2170</v>
      </c>
      <c r="N186">
        <v>0</v>
      </c>
      <c r="O186">
        <v>0</v>
      </c>
      <c r="P186">
        <v>0</v>
      </c>
      <c r="Q186">
        <v>15300</v>
      </c>
      <c r="R186">
        <v>0</v>
      </c>
      <c r="S186">
        <v>0</v>
      </c>
      <c r="T186">
        <v>0</v>
      </c>
      <c r="U186">
        <v>0</v>
      </c>
      <c r="V186">
        <v>0</v>
      </c>
      <c r="W186">
        <v>0</v>
      </c>
      <c r="X186">
        <v>0</v>
      </c>
      <c r="Y186">
        <v>0</v>
      </c>
      <c r="Z186">
        <v>0</v>
      </c>
      <c r="AA186">
        <v>0</v>
      </c>
      <c r="AB186">
        <v>0</v>
      </c>
      <c r="AC186">
        <v>0</v>
      </c>
      <c r="AD186">
        <v>0</v>
      </c>
      <c r="AE186">
        <v>0</v>
      </c>
      <c r="AF186">
        <v>0</v>
      </c>
      <c r="AG186" t="s">
        <v>3495</v>
      </c>
      <c r="AH186" s="21" t="str">
        <f t="shared" si="4"/>
        <v>YO98</v>
      </c>
      <c r="AI186" s="21">
        <v>67.5</v>
      </c>
      <c r="AJ186" s="21">
        <f t="shared" si="5"/>
        <v>100</v>
      </c>
      <c r="AK186" s="21" t="s">
        <v>2060</v>
      </c>
      <c r="AL186" t="s">
        <v>2581</v>
      </c>
      <c r="AM186" t="s">
        <v>53</v>
      </c>
      <c r="AN186" t="s">
        <v>2031</v>
      </c>
    </row>
    <row r="187" spans="1:40" ht="15" hidden="1" thickTop="1" x14ac:dyDescent="0.35">
      <c r="A187" t="s">
        <v>2119</v>
      </c>
      <c r="B187" t="s">
        <v>3497</v>
      </c>
      <c r="C187" t="s">
        <v>3498</v>
      </c>
      <c r="D187" t="s">
        <v>3499</v>
      </c>
      <c r="E187" t="s">
        <v>2646</v>
      </c>
      <c r="F187">
        <v>1</v>
      </c>
      <c r="G187" t="s">
        <v>2600</v>
      </c>
      <c r="H187" t="s">
        <v>2577</v>
      </c>
      <c r="I187" t="s">
        <v>2511</v>
      </c>
      <c r="J187" t="s">
        <v>2647</v>
      </c>
      <c r="K187" t="s">
        <v>2602</v>
      </c>
      <c r="L187" t="s">
        <v>2058</v>
      </c>
      <c r="M187" t="s">
        <v>2170</v>
      </c>
      <c r="N187">
        <v>0</v>
      </c>
      <c r="O187">
        <v>0</v>
      </c>
      <c r="P187">
        <v>0</v>
      </c>
      <c r="Q187">
        <v>15300</v>
      </c>
      <c r="R187">
        <v>0</v>
      </c>
      <c r="S187">
        <v>0</v>
      </c>
      <c r="T187">
        <v>0</v>
      </c>
      <c r="U187">
        <v>0</v>
      </c>
      <c r="V187">
        <v>0</v>
      </c>
      <c r="W187">
        <v>0</v>
      </c>
      <c r="X187">
        <v>0</v>
      </c>
      <c r="Y187">
        <v>0</v>
      </c>
      <c r="Z187">
        <v>0</v>
      </c>
      <c r="AA187">
        <v>0</v>
      </c>
      <c r="AB187">
        <v>0</v>
      </c>
      <c r="AC187">
        <v>0</v>
      </c>
      <c r="AD187">
        <v>0</v>
      </c>
      <c r="AE187">
        <v>0</v>
      </c>
      <c r="AF187">
        <v>0</v>
      </c>
      <c r="AG187" t="s">
        <v>3500</v>
      </c>
      <c r="AH187" s="21" t="str">
        <f t="shared" si="4"/>
        <v>YR21</v>
      </c>
      <c r="AI187" s="21">
        <v>67.5</v>
      </c>
      <c r="AJ187" s="21">
        <f t="shared" si="5"/>
        <v>100</v>
      </c>
      <c r="AK187" s="21" t="s">
        <v>2060</v>
      </c>
      <c r="AL187" t="s">
        <v>2551</v>
      </c>
      <c r="AM187" t="s">
        <v>53</v>
      </c>
      <c r="AN187" t="s">
        <v>2031</v>
      </c>
    </row>
    <row r="188" spans="1:40" ht="15" hidden="1" thickTop="1" x14ac:dyDescent="0.35">
      <c r="A188" t="s">
        <v>3468</v>
      </c>
      <c r="B188" t="s">
        <v>3502</v>
      </c>
      <c r="C188" t="s">
        <v>76</v>
      </c>
      <c r="D188" t="s">
        <v>3503</v>
      </c>
      <c r="E188" t="s">
        <v>560</v>
      </c>
      <c r="F188">
        <v>1</v>
      </c>
      <c r="G188" t="s">
        <v>2055</v>
      </c>
      <c r="H188" t="s">
        <v>2056</v>
      </c>
      <c r="I188" t="s">
        <v>2511</v>
      </c>
      <c r="J188" t="s">
        <v>67</v>
      </c>
      <c r="K188" t="s">
        <v>68</v>
      </c>
      <c r="L188" t="s">
        <v>2058</v>
      </c>
      <c r="M188" t="s">
        <v>2170</v>
      </c>
      <c r="N188">
        <v>0</v>
      </c>
      <c r="O188">
        <v>0</v>
      </c>
      <c r="P188">
        <v>0</v>
      </c>
      <c r="Q188">
        <v>15300</v>
      </c>
      <c r="R188">
        <v>0</v>
      </c>
      <c r="S188">
        <v>0</v>
      </c>
      <c r="T188">
        <v>0</v>
      </c>
      <c r="U188">
        <v>0</v>
      </c>
      <c r="V188">
        <v>0</v>
      </c>
      <c r="W188">
        <v>0</v>
      </c>
      <c r="X188">
        <v>0</v>
      </c>
      <c r="Y188">
        <v>0</v>
      </c>
      <c r="Z188">
        <v>0</v>
      </c>
      <c r="AA188">
        <v>0</v>
      </c>
      <c r="AB188">
        <v>0</v>
      </c>
      <c r="AC188">
        <v>0</v>
      </c>
      <c r="AD188">
        <v>0</v>
      </c>
      <c r="AE188">
        <v>0</v>
      </c>
      <c r="AF188">
        <v>0</v>
      </c>
      <c r="AG188" t="s">
        <v>105</v>
      </c>
      <c r="AH188" s="21" t="str">
        <f t="shared" si="4"/>
        <v>YR20</v>
      </c>
      <c r="AI188" s="21">
        <v>67.5</v>
      </c>
      <c r="AJ188" s="21">
        <f t="shared" si="5"/>
        <v>100</v>
      </c>
      <c r="AK188" s="21" t="s">
        <v>2060</v>
      </c>
      <c r="AL188" t="s">
        <v>70</v>
      </c>
      <c r="AM188" t="s">
        <v>53</v>
      </c>
      <c r="AN188" t="s">
        <v>2030</v>
      </c>
    </row>
    <row r="189" spans="1:40" ht="15" hidden="1" thickTop="1" x14ac:dyDescent="0.35">
      <c r="A189" t="s">
        <v>3473</v>
      </c>
      <c r="B189" t="s">
        <v>3504</v>
      </c>
      <c r="C189" t="s">
        <v>76</v>
      </c>
      <c r="D189" t="s">
        <v>3505</v>
      </c>
      <c r="E189" t="s">
        <v>560</v>
      </c>
      <c r="F189">
        <v>1</v>
      </c>
      <c r="G189" t="s">
        <v>2055</v>
      </c>
      <c r="H189" t="s">
        <v>2056</v>
      </c>
      <c r="I189" t="s">
        <v>2511</v>
      </c>
      <c r="J189" t="s">
        <v>67</v>
      </c>
      <c r="K189" t="s">
        <v>68</v>
      </c>
      <c r="L189" t="s">
        <v>2058</v>
      </c>
      <c r="M189" t="s">
        <v>2170</v>
      </c>
      <c r="N189">
        <v>1</v>
      </c>
      <c r="O189">
        <v>47</v>
      </c>
      <c r="P189">
        <v>0.31</v>
      </c>
      <c r="Q189">
        <v>15300</v>
      </c>
      <c r="R189">
        <v>0</v>
      </c>
      <c r="S189">
        <v>0</v>
      </c>
      <c r="T189">
        <v>0</v>
      </c>
      <c r="U189">
        <v>0</v>
      </c>
      <c r="V189">
        <v>0</v>
      </c>
      <c r="W189">
        <v>0</v>
      </c>
      <c r="X189">
        <v>1</v>
      </c>
      <c r="Y189">
        <v>47</v>
      </c>
      <c r="Z189">
        <v>0.31</v>
      </c>
      <c r="AA189">
        <v>0</v>
      </c>
      <c r="AB189">
        <v>0</v>
      </c>
      <c r="AC189">
        <v>0</v>
      </c>
      <c r="AD189">
        <v>0</v>
      </c>
      <c r="AE189">
        <v>0</v>
      </c>
      <c r="AF189">
        <v>0</v>
      </c>
      <c r="AG189" t="s">
        <v>106</v>
      </c>
      <c r="AH189" s="21" t="str">
        <f t="shared" si="4"/>
        <v>YO27</v>
      </c>
      <c r="AI189" s="21">
        <v>67.5</v>
      </c>
      <c r="AJ189" s="21">
        <f t="shared" si="5"/>
        <v>99.692810457516345</v>
      </c>
      <c r="AK189" s="21" t="s">
        <v>2063</v>
      </c>
      <c r="AL189" t="s">
        <v>70</v>
      </c>
      <c r="AM189" t="s">
        <v>53</v>
      </c>
      <c r="AN189" t="s">
        <v>2030</v>
      </c>
    </row>
    <row r="190" spans="1:40" ht="15" hidden="1" thickTop="1" x14ac:dyDescent="0.35">
      <c r="A190" t="s">
        <v>3477</v>
      </c>
      <c r="B190" t="s">
        <v>3506</v>
      </c>
      <c r="C190" t="s">
        <v>86</v>
      </c>
      <c r="D190" t="s">
        <v>3507</v>
      </c>
      <c r="E190" t="s">
        <v>72</v>
      </c>
      <c r="F190">
        <v>1</v>
      </c>
      <c r="G190" t="s">
        <v>2055</v>
      </c>
      <c r="H190" t="s">
        <v>2056</v>
      </c>
      <c r="I190" t="s">
        <v>2511</v>
      </c>
      <c r="J190" t="s">
        <v>73</v>
      </c>
      <c r="K190" t="s">
        <v>68</v>
      </c>
      <c r="L190" t="s">
        <v>2058</v>
      </c>
      <c r="M190" t="s">
        <v>2170</v>
      </c>
      <c r="N190">
        <v>0</v>
      </c>
      <c r="O190">
        <v>0</v>
      </c>
      <c r="P190">
        <v>0</v>
      </c>
      <c r="Q190">
        <v>15300</v>
      </c>
      <c r="R190">
        <v>0</v>
      </c>
      <c r="S190">
        <v>0</v>
      </c>
      <c r="T190">
        <v>0</v>
      </c>
      <c r="U190">
        <v>0</v>
      </c>
      <c r="V190">
        <v>0</v>
      </c>
      <c r="W190">
        <v>0</v>
      </c>
      <c r="X190">
        <v>0</v>
      </c>
      <c r="Y190">
        <v>0</v>
      </c>
      <c r="Z190">
        <v>0</v>
      </c>
      <c r="AA190">
        <v>0</v>
      </c>
      <c r="AB190">
        <v>0</v>
      </c>
      <c r="AC190">
        <v>0</v>
      </c>
      <c r="AD190">
        <v>0</v>
      </c>
      <c r="AE190">
        <v>0</v>
      </c>
      <c r="AF190">
        <v>0</v>
      </c>
      <c r="AG190" t="s">
        <v>107</v>
      </c>
      <c r="AH190" s="21" t="str">
        <f t="shared" si="4"/>
        <v>YO27</v>
      </c>
      <c r="AI190" s="21">
        <v>67.5</v>
      </c>
      <c r="AJ190" s="21">
        <f t="shared" si="5"/>
        <v>100</v>
      </c>
      <c r="AK190" s="21" t="s">
        <v>2060</v>
      </c>
      <c r="AL190" t="s">
        <v>75</v>
      </c>
      <c r="AM190" t="s">
        <v>53</v>
      </c>
      <c r="AN190" t="s">
        <v>2031</v>
      </c>
    </row>
    <row r="191" spans="1:40" ht="15" hidden="1" thickTop="1" x14ac:dyDescent="0.35">
      <c r="A191" t="s">
        <v>3482</v>
      </c>
      <c r="B191" t="s">
        <v>3509</v>
      </c>
      <c r="C191" t="s">
        <v>3510</v>
      </c>
      <c r="D191" t="s">
        <v>3511</v>
      </c>
      <c r="E191" t="s">
        <v>3028</v>
      </c>
      <c r="F191">
        <v>1</v>
      </c>
      <c r="G191" t="s">
        <v>2546</v>
      </c>
      <c r="H191" t="s">
        <v>2510</v>
      </c>
      <c r="I191" t="s">
        <v>2511</v>
      </c>
      <c r="J191" t="s">
        <v>3006</v>
      </c>
      <c r="K191" t="s">
        <v>3007</v>
      </c>
      <c r="L191" t="s">
        <v>2058</v>
      </c>
      <c r="M191" t="s">
        <v>2059</v>
      </c>
      <c r="N191">
        <v>0</v>
      </c>
      <c r="O191">
        <v>0</v>
      </c>
      <c r="P191">
        <v>0</v>
      </c>
      <c r="Q191">
        <v>24480</v>
      </c>
      <c r="R191">
        <v>0</v>
      </c>
      <c r="S191">
        <v>0</v>
      </c>
      <c r="T191">
        <v>0</v>
      </c>
      <c r="U191">
        <v>0</v>
      </c>
      <c r="V191">
        <v>0</v>
      </c>
      <c r="W191">
        <v>0</v>
      </c>
      <c r="X191">
        <v>0</v>
      </c>
      <c r="Y191">
        <v>0</v>
      </c>
      <c r="Z191">
        <v>0</v>
      </c>
      <c r="AA191">
        <v>0</v>
      </c>
      <c r="AB191">
        <v>0</v>
      </c>
      <c r="AC191">
        <v>0</v>
      </c>
      <c r="AD191">
        <v>0</v>
      </c>
      <c r="AE191">
        <v>0</v>
      </c>
      <c r="AF191">
        <v>0</v>
      </c>
      <c r="AG191" t="s">
        <v>3512</v>
      </c>
      <c r="AH191" s="21" t="str">
        <f t="shared" si="4"/>
        <v>YR21</v>
      </c>
      <c r="AI191" s="21">
        <v>107.92500000000001</v>
      </c>
      <c r="AJ191" s="21">
        <f t="shared" si="5"/>
        <v>100</v>
      </c>
      <c r="AK191" s="21" t="s">
        <v>2060</v>
      </c>
      <c r="AL191" t="s">
        <v>2551</v>
      </c>
      <c r="AM191" t="s">
        <v>53</v>
      </c>
      <c r="AN191" t="s">
        <v>2031</v>
      </c>
    </row>
    <row r="192" spans="1:40" ht="15" hidden="1" thickTop="1" x14ac:dyDescent="0.35">
      <c r="A192" t="s">
        <v>2122</v>
      </c>
      <c r="B192" t="s">
        <v>3514</v>
      </c>
      <c r="C192" t="s">
        <v>3515</v>
      </c>
      <c r="D192" t="s">
        <v>3516</v>
      </c>
      <c r="E192" t="s">
        <v>2653</v>
      </c>
      <c r="F192">
        <v>1</v>
      </c>
      <c r="G192" t="s">
        <v>2619</v>
      </c>
      <c r="H192" t="s">
        <v>2620</v>
      </c>
      <c r="I192" t="s">
        <v>2511</v>
      </c>
      <c r="J192" t="s">
        <v>2915</v>
      </c>
      <c r="K192" t="s">
        <v>2655</v>
      </c>
      <c r="L192" t="s">
        <v>2058</v>
      </c>
      <c r="M192" t="s">
        <v>2982</v>
      </c>
      <c r="N192">
        <v>0</v>
      </c>
      <c r="O192">
        <v>0</v>
      </c>
      <c r="P192">
        <v>0</v>
      </c>
      <c r="Q192">
        <v>14280</v>
      </c>
      <c r="R192">
        <v>0</v>
      </c>
      <c r="S192">
        <v>0</v>
      </c>
      <c r="T192">
        <v>0</v>
      </c>
      <c r="U192">
        <v>0</v>
      </c>
      <c r="V192">
        <v>0</v>
      </c>
      <c r="W192">
        <v>0</v>
      </c>
      <c r="X192">
        <v>0</v>
      </c>
      <c r="Y192">
        <v>0</v>
      </c>
      <c r="Z192">
        <v>0</v>
      </c>
      <c r="AA192">
        <v>0</v>
      </c>
      <c r="AB192">
        <v>0</v>
      </c>
      <c r="AC192">
        <v>0</v>
      </c>
      <c r="AD192">
        <v>0</v>
      </c>
      <c r="AE192">
        <v>0</v>
      </c>
      <c r="AF192">
        <v>0</v>
      </c>
      <c r="AG192" t="s">
        <v>3517</v>
      </c>
      <c r="AH192" s="21" t="str">
        <f t="shared" si="4"/>
        <v>YO27</v>
      </c>
      <c r="AI192" s="21">
        <v>62.999999999999986</v>
      </c>
      <c r="AJ192" s="21">
        <f t="shared" si="5"/>
        <v>100</v>
      </c>
      <c r="AK192" s="21" t="s">
        <v>2060</v>
      </c>
      <c r="AL192" t="s">
        <v>2657</v>
      </c>
      <c r="AM192" t="s">
        <v>53</v>
      </c>
      <c r="AN192" t="s">
        <v>2031</v>
      </c>
    </row>
    <row r="193" spans="1:40" ht="15" hidden="1" thickTop="1" x14ac:dyDescent="0.35">
      <c r="A193" t="s">
        <v>3491</v>
      </c>
      <c r="B193" t="s">
        <v>3519</v>
      </c>
      <c r="C193" t="s">
        <v>3520</v>
      </c>
      <c r="D193" t="s">
        <v>3521</v>
      </c>
      <c r="E193" t="s">
        <v>3309</v>
      </c>
      <c r="F193">
        <v>1</v>
      </c>
      <c r="G193" t="s">
        <v>2509</v>
      </c>
      <c r="H193" t="s">
        <v>2510</v>
      </c>
      <c r="I193" t="s">
        <v>2511</v>
      </c>
      <c r="J193" t="s">
        <v>3522</v>
      </c>
      <c r="K193" t="s">
        <v>3109</v>
      </c>
      <c r="L193" t="s">
        <v>2058</v>
      </c>
      <c r="M193" t="s">
        <v>2059</v>
      </c>
      <c r="N193">
        <v>0</v>
      </c>
      <c r="O193">
        <v>0</v>
      </c>
      <c r="P193">
        <v>0</v>
      </c>
      <c r="Q193">
        <v>24480</v>
      </c>
      <c r="R193">
        <v>0</v>
      </c>
      <c r="S193">
        <v>0</v>
      </c>
      <c r="T193">
        <v>0</v>
      </c>
      <c r="U193">
        <v>0</v>
      </c>
      <c r="V193">
        <v>0</v>
      </c>
      <c r="W193">
        <v>0</v>
      </c>
      <c r="X193">
        <v>0</v>
      </c>
      <c r="Y193">
        <v>0</v>
      </c>
      <c r="Z193">
        <v>0</v>
      </c>
      <c r="AA193">
        <v>0</v>
      </c>
      <c r="AB193">
        <v>0</v>
      </c>
      <c r="AC193">
        <v>0</v>
      </c>
      <c r="AD193">
        <v>0</v>
      </c>
      <c r="AE193">
        <v>0</v>
      </c>
      <c r="AF193">
        <v>0</v>
      </c>
      <c r="AG193" t="s">
        <v>3523</v>
      </c>
      <c r="AH193" s="21" t="str">
        <f t="shared" si="4"/>
        <v>YO27</v>
      </c>
      <c r="AI193" s="21">
        <v>107.92500000000001</v>
      </c>
      <c r="AJ193" s="21">
        <f t="shared" si="5"/>
        <v>100</v>
      </c>
      <c r="AK193" s="21" t="s">
        <v>2060</v>
      </c>
      <c r="AL193" t="s">
        <v>2515</v>
      </c>
      <c r="AM193" t="s">
        <v>53</v>
      </c>
      <c r="AN193" t="s">
        <v>2030</v>
      </c>
    </row>
    <row r="194" spans="1:40" ht="15" hidden="1" thickTop="1" x14ac:dyDescent="0.35">
      <c r="A194" t="s">
        <v>3496</v>
      </c>
      <c r="B194" t="s">
        <v>3525</v>
      </c>
      <c r="C194" t="s">
        <v>2932</v>
      </c>
      <c r="D194" t="s">
        <v>3526</v>
      </c>
      <c r="E194" t="s">
        <v>2562</v>
      </c>
      <c r="F194">
        <v>1</v>
      </c>
      <c r="G194" t="s">
        <v>2546</v>
      </c>
      <c r="H194" t="s">
        <v>2510</v>
      </c>
      <c r="I194" t="s">
        <v>2511</v>
      </c>
      <c r="J194" t="s">
        <v>2547</v>
      </c>
      <c r="K194" t="s">
        <v>2548</v>
      </c>
      <c r="L194" t="s">
        <v>2058</v>
      </c>
      <c r="M194" t="s">
        <v>2170</v>
      </c>
      <c r="N194">
        <v>1</v>
      </c>
      <c r="O194">
        <v>36</v>
      </c>
      <c r="P194">
        <v>0.24</v>
      </c>
      <c r="Q194">
        <v>15300</v>
      </c>
      <c r="R194">
        <v>1</v>
      </c>
      <c r="S194">
        <v>36</v>
      </c>
      <c r="T194">
        <v>0.24</v>
      </c>
      <c r="U194">
        <v>0</v>
      </c>
      <c r="V194">
        <v>0</v>
      </c>
      <c r="W194">
        <v>0</v>
      </c>
      <c r="X194">
        <v>0</v>
      </c>
      <c r="Y194">
        <v>0</v>
      </c>
      <c r="Z194">
        <v>0</v>
      </c>
      <c r="AA194">
        <v>0</v>
      </c>
      <c r="AB194">
        <v>0</v>
      </c>
      <c r="AC194">
        <v>0</v>
      </c>
      <c r="AD194">
        <v>0</v>
      </c>
      <c r="AE194">
        <v>0</v>
      </c>
      <c r="AF194">
        <v>0</v>
      </c>
      <c r="AG194" t="s">
        <v>3527</v>
      </c>
      <c r="AH194" s="21" t="str">
        <f t="shared" si="4"/>
        <v>YO27</v>
      </c>
      <c r="AI194" s="21">
        <v>67.5</v>
      </c>
      <c r="AJ194" s="21">
        <f t="shared" si="5"/>
        <v>99.764705882352942</v>
      </c>
      <c r="AK194" s="21" t="s">
        <v>2060</v>
      </c>
      <c r="AL194" t="s">
        <v>2551</v>
      </c>
      <c r="AM194" t="s">
        <v>53</v>
      </c>
      <c r="AN194" t="s">
        <v>2031</v>
      </c>
    </row>
    <row r="195" spans="1:40" ht="15" hidden="1" thickTop="1" x14ac:dyDescent="0.35">
      <c r="A195" t="s">
        <v>3501</v>
      </c>
      <c r="B195" t="s">
        <v>3529</v>
      </c>
      <c r="C195" t="s">
        <v>102</v>
      </c>
      <c r="D195" t="s">
        <v>3530</v>
      </c>
      <c r="E195" t="s">
        <v>560</v>
      </c>
      <c r="F195">
        <v>1</v>
      </c>
      <c r="G195" t="s">
        <v>2055</v>
      </c>
      <c r="H195" t="s">
        <v>2056</v>
      </c>
      <c r="I195" t="s">
        <v>2511</v>
      </c>
      <c r="J195" t="s">
        <v>67</v>
      </c>
      <c r="K195" t="s">
        <v>68</v>
      </c>
      <c r="L195" t="s">
        <v>2058</v>
      </c>
      <c r="M195" t="s">
        <v>2059</v>
      </c>
      <c r="N195">
        <v>0</v>
      </c>
      <c r="O195">
        <v>0</v>
      </c>
      <c r="P195">
        <v>0</v>
      </c>
      <c r="Q195">
        <v>24480</v>
      </c>
      <c r="R195">
        <v>0</v>
      </c>
      <c r="S195">
        <v>0</v>
      </c>
      <c r="T195">
        <v>0</v>
      </c>
      <c r="U195">
        <v>0</v>
      </c>
      <c r="V195">
        <v>0</v>
      </c>
      <c r="W195">
        <v>0</v>
      </c>
      <c r="X195">
        <v>0</v>
      </c>
      <c r="Y195">
        <v>0</v>
      </c>
      <c r="Z195">
        <v>0</v>
      </c>
      <c r="AA195">
        <v>0</v>
      </c>
      <c r="AB195">
        <v>0</v>
      </c>
      <c r="AC195">
        <v>0</v>
      </c>
      <c r="AD195">
        <v>0</v>
      </c>
      <c r="AE195">
        <v>0</v>
      </c>
      <c r="AF195">
        <v>0</v>
      </c>
      <c r="AG195" t="s">
        <v>108</v>
      </c>
      <c r="AH195" s="21" t="str">
        <f t="shared" si="4"/>
        <v>YR20</v>
      </c>
      <c r="AI195" s="21">
        <v>107.92500000000001</v>
      </c>
      <c r="AJ195" s="21">
        <f t="shared" si="5"/>
        <v>100</v>
      </c>
      <c r="AK195" s="21" t="s">
        <v>2060</v>
      </c>
      <c r="AL195" t="s">
        <v>70</v>
      </c>
      <c r="AM195" t="s">
        <v>53</v>
      </c>
      <c r="AN195" t="s">
        <v>2029</v>
      </c>
    </row>
    <row r="196" spans="1:40" ht="15" hidden="1" thickTop="1" x14ac:dyDescent="0.35">
      <c r="A196" t="s">
        <v>2124</v>
      </c>
      <c r="B196" t="s">
        <v>3532</v>
      </c>
      <c r="C196" t="s">
        <v>2730</v>
      </c>
      <c r="D196" t="s">
        <v>3533</v>
      </c>
      <c r="E196" t="s">
        <v>2575</v>
      </c>
      <c r="F196">
        <v>1</v>
      </c>
      <c r="G196" t="s">
        <v>2600</v>
      </c>
      <c r="H196" t="s">
        <v>2577</v>
      </c>
      <c r="I196" t="s">
        <v>2511</v>
      </c>
      <c r="J196" t="s">
        <v>2699</v>
      </c>
      <c r="K196" t="s">
        <v>2579</v>
      </c>
      <c r="L196" t="s">
        <v>2058</v>
      </c>
      <c r="M196" t="s">
        <v>2059</v>
      </c>
      <c r="N196">
        <v>1</v>
      </c>
      <c r="O196">
        <v>28</v>
      </c>
      <c r="P196">
        <v>0.11</v>
      </c>
      <c r="Q196">
        <v>24480</v>
      </c>
      <c r="R196">
        <v>0</v>
      </c>
      <c r="S196">
        <v>0</v>
      </c>
      <c r="T196">
        <v>0</v>
      </c>
      <c r="U196">
        <v>0</v>
      </c>
      <c r="V196">
        <v>0</v>
      </c>
      <c r="W196">
        <v>0</v>
      </c>
      <c r="X196">
        <v>1</v>
      </c>
      <c r="Y196">
        <v>28</v>
      </c>
      <c r="Z196">
        <v>0.11</v>
      </c>
      <c r="AA196">
        <v>0</v>
      </c>
      <c r="AB196">
        <v>0</v>
      </c>
      <c r="AC196">
        <v>0</v>
      </c>
      <c r="AD196">
        <v>0</v>
      </c>
      <c r="AE196">
        <v>0</v>
      </c>
      <c r="AF196">
        <v>0</v>
      </c>
      <c r="AG196" t="s">
        <v>3534</v>
      </c>
      <c r="AH196" s="21" t="str">
        <f t="shared" si="4"/>
        <v>YR21</v>
      </c>
      <c r="AI196" s="21">
        <v>107.92500000000001</v>
      </c>
      <c r="AJ196" s="21">
        <f t="shared" si="5"/>
        <v>99.885620915032675</v>
      </c>
      <c r="AK196" s="21" t="s">
        <v>2060</v>
      </c>
      <c r="AL196" t="s">
        <v>2581</v>
      </c>
      <c r="AM196" t="s">
        <v>53</v>
      </c>
      <c r="AN196" t="s">
        <v>2032</v>
      </c>
    </row>
    <row r="197" spans="1:40" ht="15" hidden="1" thickTop="1" x14ac:dyDescent="0.35">
      <c r="A197" t="s">
        <v>2127</v>
      </c>
      <c r="B197" t="s">
        <v>3536</v>
      </c>
      <c r="C197" t="s">
        <v>3537</v>
      </c>
      <c r="D197" t="s">
        <v>3538</v>
      </c>
      <c r="E197" t="s">
        <v>3539</v>
      </c>
      <c r="F197">
        <v>1</v>
      </c>
      <c r="G197" t="s">
        <v>2682</v>
      </c>
      <c r="H197" t="s">
        <v>2620</v>
      </c>
      <c r="I197" t="s">
        <v>2511</v>
      </c>
      <c r="J197" t="s">
        <v>3540</v>
      </c>
      <c r="K197" t="s">
        <v>2684</v>
      </c>
      <c r="L197" t="s">
        <v>2058</v>
      </c>
      <c r="M197" t="s">
        <v>2170</v>
      </c>
      <c r="N197">
        <v>0</v>
      </c>
      <c r="O197">
        <v>0</v>
      </c>
      <c r="P197">
        <v>0</v>
      </c>
      <c r="Q197">
        <v>15300</v>
      </c>
      <c r="R197">
        <v>0</v>
      </c>
      <c r="S197">
        <v>0</v>
      </c>
      <c r="T197">
        <v>0</v>
      </c>
      <c r="U197">
        <v>0</v>
      </c>
      <c r="V197">
        <v>0</v>
      </c>
      <c r="W197">
        <v>0</v>
      </c>
      <c r="X197">
        <v>0</v>
      </c>
      <c r="Y197">
        <v>0</v>
      </c>
      <c r="Z197">
        <v>0</v>
      </c>
      <c r="AA197">
        <v>0</v>
      </c>
      <c r="AB197">
        <v>0</v>
      </c>
      <c r="AC197">
        <v>0</v>
      </c>
      <c r="AD197">
        <v>0</v>
      </c>
      <c r="AE197">
        <v>0</v>
      </c>
      <c r="AF197">
        <v>0</v>
      </c>
      <c r="AG197" t="s">
        <v>3541</v>
      </c>
      <c r="AH197" s="21" t="str">
        <f t="shared" si="4"/>
        <v>YR21</v>
      </c>
      <c r="AI197" s="21">
        <v>67.5</v>
      </c>
      <c r="AJ197" s="21">
        <f t="shared" si="5"/>
        <v>100</v>
      </c>
      <c r="AK197" s="21" t="s">
        <v>2060</v>
      </c>
      <c r="AL197" t="s">
        <v>3540</v>
      </c>
      <c r="AM197" t="s">
        <v>53</v>
      </c>
      <c r="AN197" t="s">
        <v>2029</v>
      </c>
    </row>
    <row r="198" spans="1:40" ht="15" hidden="1" thickTop="1" x14ac:dyDescent="0.35">
      <c r="A198" t="s">
        <v>3508</v>
      </c>
      <c r="B198" t="s">
        <v>3543</v>
      </c>
      <c r="C198" t="s">
        <v>3544</v>
      </c>
      <c r="D198" t="s">
        <v>3545</v>
      </c>
      <c r="E198" t="s">
        <v>3407</v>
      </c>
      <c r="F198">
        <v>1</v>
      </c>
      <c r="G198" t="s">
        <v>2509</v>
      </c>
      <c r="H198" t="s">
        <v>2510</v>
      </c>
      <c r="I198" t="s">
        <v>2511</v>
      </c>
      <c r="J198" t="s">
        <v>3408</v>
      </c>
      <c r="K198" t="s">
        <v>3109</v>
      </c>
      <c r="L198" t="s">
        <v>2058</v>
      </c>
      <c r="M198" t="s">
        <v>2358</v>
      </c>
      <c r="N198">
        <v>1</v>
      </c>
      <c r="O198">
        <v>19</v>
      </c>
      <c r="P198">
        <v>0.14000000000000001</v>
      </c>
      <c r="Q198">
        <v>13260</v>
      </c>
      <c r="R198">
        <v>1</v>
      </c>
      <c r="S198">
        <v>19</v>
      </c>
      <c r="T198">
        <v>0.14000000000000001</v>
      </c>
      <c r="U198">
        <v>0</v>
      </c>
      <c r="V198">
        <v>0</v>
      </c>
      <c r="W198">
        <v>0</v>
      </c>
      <c r="X198">
        <v>0</v>
      </c>
      <c r="Y198">
        <v>0</v>
      </c>
      <c r="Z198">
        <v>0</v>
      </c>
      <c r="AA198">
        <v>0</v>
      </c>
      <c r="AB198">
        <v>0</v>
      </c>
      <c r="AC198">
        <v>0</v>
      </c>
      <c r="AD198">
        <v>0</v>
      </c>
      <c r="AE198">
        <v>0</v>
      </c>
      <c r="AF198">
        <v>0</v>
      </c>
      <c r="AG198" t="s">
        <v>3546</v>
      </c>
      <c r="AH198" s="21" t="str">
        <f t="shared" si="4"/>
        <v>YR21</v>
      </c>
      <c r="AI198" s="21">
        <v>58.500000000000014</v>
      </c>
      <c r="AJ198" s="21">
        <f t="shared" si="5"/>
        <v>99.856711915535442</v>
      </c>
      <c r="AK198" s="21" t="s">
        <v>2060</v>
      </c>
      <c r="AL198" t="s">
        <v>3411</v>
      </c>
      <c r="AM198" t="s">
        <v>53</v>
      </c>
      <c r="AN198" t="s">
        <v>2029</v>
      </c>
    </row>
    <row r="199" spans="1:40" ht="15" hidden="1" thickTop="1" x14ac:dyDescent="0.35">
      <c r="A199" t="s">
        <v>3513</v>
      </c>
      <c r="B199" t="s">
        <v>3548</v>
      </c>
      <c r="C199" t="s">
        <v>2941</v>
      </c>
      <c r="D199" t="s">
        <v>3549</v>
      </c>
      <c r="E199" t="s">
        <v>2920</v>
      </c>
      <c r="F199">
        <v>1</v>
      </c>
      <c r="G199" t="s">
        <v>2682</v>
      </c>
      <c r="H199" t="s">
        <v>2620</v>
      </c>
      <c r="I199" t="s">
        <v>2511</v>
      </c>
      <c r="J199" t="s">
        <v>2921</v>
      </c>
      <c r="K199" t="s">
        <v>2684</v>
      </c>
      <c r="L199" t="s">
        <v>30320</v>
      </c>
      <c r="M199" t="s">
        <v>3409</v>
      </c>
      <c r="N199">
        <v>0</v>
      </c>
      <c r="O199">
        <v>0</v>
      </c>
      <c r="P199">
        <v>0</v>
      </c>
      <c r="Q199">
        <v>7800</v>
      </c>
      <c r="R199">
        <v>0</v>
      </c>
      <c r="S199">
        <v>0</v>
      </c>
      <c r="T199">
        <v>0</v>
      </c>
      <c r="U199">
        <v>0</v>
      </c>
      <c r="V199">
        <v>0</v>
      </c>
      <c r="W199">
        <v>0</v>
      </c>
      <c r="X199">
        <v>0</v>
      </c>
      <c r="Y199">
        <v>0</v>
      </c>
      <c r="Z199">
        <v>0</v>
      </c>
      <c r="AA199">
        <v>0</v>
      </c>
      <c r="AB199">
        <v>0</v>
      </c>
      <c r="AC199">
        <v>0</v>
      </c>
      <c r="AD199">
        <v>0</v>
      </c>
      <c r="AE199">
        <v>0</v>
      </c>
      <c r="AF199">
        <v>0</v>
      </c>
      <c r="AG199" t="s">
        <v>3550</v>
      </c>
      <c r="AH199" s="21" t="str">
        <f t="shared" ref="AH199:AH262" si="6">LEFT(AG199,4)</f>
        <v>YO27</v>
      </c>
      <c r="AI199" s="21">
        <v>45</v>
      </c>
      <c r="AJ199" s="21">
        <f t="shared" ref="AJ199:AJ262" si="7">100-(O199/Q199*100)</f>
        <v>100</v>
      </c>
      <c r="AK199" s="21" t="s">
        <v>2060</v>
      </c>
      <c r="AL199" t="s">
        <v>2923</v>
      </c>
      <c r="AM199" t="s">
        <v>53</v>
      </c>
      <c r="AN199" t="s">
        <v>2029</v>
      </c>
    </row>
    <row r="200" spans="1:40" ht="15" hidden="1" thickTop="1" x14ac:dyDescent="0.35">
      <c r="A200" t="s">
        <v>3518</v>
      </c>
      <c r="B200" t="s">
        <v>3552</v>
      </c>
      <c r="C200" t="s">
        <v>3072</v>
      </c>
      <c r="D200" t="s">
        <v>3553</v>
      </c>
      <c r="E200" t="s">
        <v>2825</v>
      </c>
      <c r="F200">
        <v>1</v>
      </c>
      <c r="G200" t="s">
        <v>2816</v>
      </c>
      <c r="H200" t="s">
        <v>2620</v>
      </c>
      <c r="I200" t="s">
        <v>2511</v>
      </c>
      <c r="J200" t="s">
        <v>2826</v>
      </c>
      <c r="K200" t="s">
        <v>2827</v>
      </c>
      <c r="L200" t="s">
        <v>2058</v>
      </c>
      <c r="M200" t="s">
        <v>2059</v>
      </c>
      <c r="N200">
        <v>0</v>
      </c>
      <c r="O200">
        <v>0</v>
      </c>
      <c r="P200">
        <v>0</v>
      </c>
      <c r="Q200">
        <v>24480</v>
      </c>
      <c r="R200">
        <v>0</v>
      </c>
      <c r="S200">
        <v>0</v>
      </c>
      <c r="T200">
        <v>0</v>
      </c>
      <c r="U200">
        <v>0</v>
      </c>
      <c r="V200">
        <v>0</v>
      </c>
      <c r="W200">
        <v>0</v>
      </c>
      <c r="X200">
        <v>0</v>
      </c>
      <c r="Y200">
        <v>0</v>
      </c>
      <c r="Z200">
        <v>0</v>
      </c>
      <c r="AA200">
        <v>0</v>
      </c>
      <c r="AB200">
        <v>0</v>
      </c>
      <c r="AC200">
        <v>0</v>
      </c>
      <c r="AD200">
        <v>0</v>
      </c>
      <c r="AE200">
        <v>0</v>
      </c>
      <c r="AF200">
        <v>0</v>
      </c>
      <c r="AG200" t="s">
        <v>3554</v>
      </c>
      <c r="AH200" s="21" t="str">
        <f t="shared" si="6"/>
        <v>YR20</v>
      </c>
      <c r="AI200" s="21">
        <v>107.92500000000001</v>
      </c>
      <c r="AJ200" s="21">
        <f t="shared" si="7"/>
        <v>100</v>
      </c>
      <c r="AK200" s="21" t="s">
        <v>2060</v>
      </c>
      <c r="AL200" t="s">
        <v>2829</v>
      </c>
      <c r="AM200" t="s">
        <v>53</v>
      </c>
      <c r="AN200" t="s">
        <v>2029</v>
      </c>
    </row>
    <row r="201" spans="1:40" ht="15" hidden="1" thickTop="1" x14ac:dyDescent="0.35">
      <c r="A201" t="s">
        <v>3524</v>
      </c>
      <c r="B201" t="s">
        <v>3556</v>
      </c>
      <c r="C201" t="s">
        <v>102</v>
      </c>
      <c r="D201" t="s">
        <v>3557</v>
      </c>
      <c r="E201" t="s">
        <v>560</v>
      </c>
      <c r="F201">
        <v>1</v>
      </c>
      <c r="G201" t="s">
        <v>2055</v>
      </c>
      <c r="H201" t="s">
        <v>2056</v>
      </c>
      <c r="I201" t="s">
        <v>2511</v>
      </c>
      <c r="J201" t="s">
        <v>67</v>
      </c>
      <c r="K201" t="s">
        <v>68</v>
      </c>
      <c r="L201" t="s">
        <v>2058</v>
      </c>
      <c r="M201" t="s">
        <v>2059</v>
      </c>
      <c r="N201">
        <v>1</v>
      </c>
      <c r="O201">
        <v>31</v>
      </c>
      <c r="P201">
        <v>0.13</v>
      </c>
      <c r="Q201">
        <v>24480</v>
      </c>
      <c r="R201">
        <v>0</v>
      </c>
      <c r="S201">
        <v>0</v>
      </c>
      <c r="T201">
        <v>0</v>
      </c>
      <c r="U201">
        <v>0</v>
      </c>
      <c r="V201">
        <v>0</v>
      </c>
      <c r="W201">
        <v>0</v>
      </c>
      <c r="X201">
        <v>1</v>
      </c>
      <c r="Y201">
        <v>31</v>
      </c>
      <c r="Z201">
        <v>0.13</v>
      </c>
      <c r="AA201">
        <v>0</v>
      </c>
      <c r="AB201">
        <v>0</v>
      </c>
      <c r="AC201">
        <v>0</v>
      </c>
      <c r="AD201">
        <v>0</v>
      </c>
      <c r="AE201">
        <v>0</v>
      </c>
      <c r="AF201">
        <v>0</v>
      </c>
      <c r="AG201" t="s">
        <v>109</v>
      </c>
      <c r="AH201" s="21" t="str">
        <f t="shared" si="6"/>
        <v>YH98</v>
      </c>
      <c r="AI201" s="21">
        <v>107.92500000000001</v>
      </c>
      <c r="AJ201" s="21">
        <f t="shared" si="7"/>
        <v>99.873366013071902</v>
      </c>
      <c r="AK201" s="21" t="s">
        <v>2060</v>
      </c>
      <c r="AL201" t="s">
        <v>70</v>
      </c>
      <c r="AM201" t="s">
        <v>53</v>
      </c>
      <c r="AN201" t="s">
        <v>2030</v>
      </c>
    </row>
    <row r="202" spans="1:40" ht="15" hidden="1" thickTop="1" x14ac:dyDescent="0.35">
      <c r="A202" t="s">
        <v>3528</v>
      </c>
      <c r="B202" t="s">
        <v>3559</v>
      </c>
      <c r="C202" t="s">
        <v>78</v>
      </c>
      <c r="D202" t="s">
        <v>3560</v>
      </c>
      <c r="E202" t="s">
        <v>560</v>
      </c>
      <c r="F202">
        <v>1</v>
      </c>
      <c r="G202" t="s">
        <v>2055</v>
      </c>
      <c r="H202" t="s">
        <v>2056</v>
      </c>
      <c r="I202" t="s">
        <v>2511</v>
      </c>
      <c r="J202" t="s">
        <v>67</v>
      </c>
      <c r="K202" t="s">
        <v>68</v>
      </c>
      <c r="L202" t="s">
        <v>2058</v>
      </c>
      <c r="M202" t="s">
        <v>2059</v>
      </c>
      <c r="N202">
        <v>0</v>
      </c>
      <c r="O202">
        <v>0</v>
      </c>
      <c r="P202">
        <v>0</v>
      </c>
      <c r="Q202">
        <v>24480</v>
      </c>
      <c r="R202">
        <v>0</v>
      </c>
      <c r="S202">
        <v>0</v>
      </c>
      <c r="T202">
        <v>0</v>
      </c>
      <c r="U202">
        <v>0</v>
      </c>
      <c r="V202">
        <v>0</v>
      </c>
      <c r="W202">
        <v>0</v>
      </c>
      <c r="X202">
        <v>0</v>
      </c>
      <c r="Y202">
        <v>0</v>
      </c>
      <c r="Z202">
        <v>0</v>
      </c>
      <c r="AA202">
        <v>0</v>
      </c>
      <c r="AB202">
        <v>0</v>
      </c>
      <c r="AC202">
        <v>0</v>
      </c>
      <c r="AD202">
        <v>0</v>
      </c>
      <c r="AE202">
        <v>0</v>
      </c>
      <c r="AF202">
        <v>0</v>
      </c>
      <c r="AG202" t="s">
        <v>110</v>
      </c>
      <c r="AH202" s="21" t="str">
        <f t="shared" si="6"/>
        <v>YO27</v>
      </c>
      <c r="AI202" s="21">
        <v>107.92500000000001</v>
      </c>
      <c r="AJ202" s="21">
        <f t="shared" si="7"/>
        <v>100</v>
      </c>
      <c r="AK202" s="21" t="s">
        <v>2060</v>
      </c>
      <c r="AL202" t="s">
        <v>70</v>
      </c>
      <c r="AM202" t="s">
        <v>53</v>
      </c>
      <c r="AN202" t="s">
        <v>2031</v>
      </c>
    </row>
    <row r="203" spans="1:40" ht="15" hidden="1" thickTop="1" x14ac:dyDescent="0.35">
      <c r="A203" t="s">
        <v>3531</v>
      </c>
      <c r="B203" t="s">
        <v>3562</v>
      </c>
      <c r="C203" t="s">
        <v>3357</v>
      </c>
      <c r="D203" t="s">
        <v>3563</v>
      </c>
      <c r="E203" t="s">
        <v>2562</v>
      </c>
      <c r="F203">
        <v>1</v>
      </c>
      <c r="G203" t="s">
        <v>2546</v>
      </c>
      <c r="H203" t="s">
        <v>2510</v>
      </c>
      <c r="I203" t="s">
        <v>2511</v>
      </c>
      <c r="J203" t="s">
        <v>2547</v>
      </c>
      <c r="K203" t="s">
        <v>2548</v>
      </c>
      <c r="L203" t="s">
        <v>2058</v>
      </c>
      <c r="M203" t="s">
        <v>2982</v>
      </c>
      <c r="N203">
        <v>0</v>
      </c>
      <c r="O203">
        <v>0</v>
      </c>
      <c r="P203">
        <v>0</v>
      </c>
      <c r="Q203">
        <v>14280</v>
      </c>
      <c r="R203">
        <v>0</v>
      </c>
      <c r="S203">
        <v>0</v>
      </c>
      <c r="T203">
        <v>0</v>
      </c>
      <c r="U203">
        <v>0</v>
      </c>
      <c r="V203">
        <v>0</v>
      </c>
      <c r="W203">
        <v>0</v>
      </c>
      <c r="X203">
        <v>0</v>
      </c>
      <c r="Y203">
        <v>0</v>
      </c>
      <c r="Z203">
        <v>0</v>
      </c>
      <c r="AA203">
        <v>0</v>
      </c>
      <c r="AB203">
        <v>0</v>
      </c>
      <c r="AC203">
        <v>0</v>
      </c>
      <c r="AD203">
        <v>0</v>
      </c>
      <c r="AE203">
        <v>0</v>
      </c>
      <c r="AF203">
        <v>0</v>
      </c>
      <c r="AG203" t="s">
        <v>3564</v>
      </c>
      <c r="AH203" s="21" t="str">
        <f t="shared" si="6"/>
        <v>YK19</v>
      </c>
      <c r="AI203" s="21">
        <v>62.999999999999986</v>
      </c>
      <c r="AJ203" s="21">
        <f t="shared" si="7"/>
        <v>100</v>
      </c>
      <c r="AK203" s="21" t="s">
        <v>2060</v>
      </c>
      <c r="AL203" t="s">
        <v>2551</v>
      </c>
      <c r="AM203" t="s">
        <v>53</v>
      </c>
      <c r="AN203" t="s">
        <v>2031</v>
      </c>
    </row>
    <row r="204" spans="1:40" ht="15" hidden="1" thickTop="1" x14ac:dyDescent="0.35">
      <c r="A204" t="s">
        <v>3535</v>
      </c>
      <c r="B204" t="s">
        <v>3566</v>
      </c>
      <c r="C204" t="s">
        <v>111</v>
      </c>
      <c r="D204" t="s">
        <v>3567</v>
      </c>
      <c r="E204" t="s">
        <v>112</v>
      </c>
      <c r="F204">
        <v>1</v>
      </c>
      <c r="G204" t="s">
        <v>2055</v>
      </c>
      <c r="H204" t="s">
        <v>2056</v>
      </c>
      <c r="I204" t="s">
        <v>2511</v>
      </c>
      <c r="J204" t="s">
        <v>113</v>
      </c>
      <c r="K204" t="s">
        <v>68</v>
      </c>
      <c r="L204" t="s">
        <v>2058</v>
      </c>
      <c r="M204" t="s">
        <v>2059</v>
      </c>
      <c r="N204">
        <v>0</v>
      </c>
      <c r="O204">
        <v>0</v>
      </c>
      <c r="P204">
        <v>0</v>
      </c>
      <c r="Q204">
        <v>24480</v>
      </c>
      <c r="R204">
        <v>0</v>
      </c>
      <c r="S204">
        <v>0</v>
      </c>
      <c r="T204">
        <v>0</v>
      </c>
      <c r="U204">
        <v>0</v>
      </c>
      <c r="V204">
        <v>0</v>
      </c>
      <c r="W204">
        <v>0</v>
      </c>
      <c r="X204">
        <v>0</v>
      </c>
      <c r="Y204">
        <v>0</v>
      </c>
      <c r="Z204">
        <v>0</v>
      </c>
      <c r="AA204">
        <v>0</v>
      </c>
      <c r="AB204">
        <v>0</v>
      </c>
      <c r="AC204">
        <v>0</v>
      </c>
      <c r="AD204">
        <v>0</v>
      </c>
      <c r="AE204">
        <v>0</v>
      </c>
      <c r="AF204">
        <v>0</v>
      </c>
      <c r="AG204" t="s">
        <v>114</v>
      </c>
      <c r="AH204" s="21" t="str">
        <f t="shared" si="6"/>
        <v>YO27</v>
      </c>
      <c r="AI204" s="21">
        <v>107.92500000000001</v>
      </c>
      <c r="AJ204" s="21">
        <f t="shared" si="7"/>
        <v>100</v>
      </c>
      <c r="AK204" s="21" t="s">
        <v>2060</v>
      </c>
      <c r="AL204" t="s">
        <v>115</v>
      </c>
      <c r="AM204" t="s">
        <v>53</v>
      </c>
      <c r="AN204" t="s">
        <v>2029</v>
      </c>
    </row>
    <row r="205" spans="1:40" ht="15" hidden="1" thickTop="1" x14ac:dyDescent="0.35">
      <c r="A205" t="s">
        <v>3542</v>
      </c>
      <c r="B205" t="s">
        <v>3569</v>
      </c>
      <c r="C205" t="s">
        <v>3570</v>
      </c>
      <c r="D205" t="s">
        <v>3571</v>
      </c>
      <c r="E205" t="s">
        <v>3572</v>
      </c>
      <c r="F205">
        <v>2</v>
      </c>
      <c r="G205" t="s">
        <v>2546</v>
      </c>
      <c r="H205" t="s">
        <v>2510</v>
      </c>
      <c r="I205" t="s">
        <v>2511</v>
      </c>
      <c r="J205" t="s">
        <v>3573</v>
      </c>
      <c r="K205" t="s">
        <v>3007</v>
      </c>
      <c r="L205" t="s">
        <v>2058</v>
      </c>
      <c r="M205" t="s">
        <v>2059</v>
      </c>
      <c r="N205">
        <v>2</v>
      </c>
      <c r="O205">
        <v>202</v>
      </c>
      <c r="P205">
        <v>0.83</v>
      </c>
      <c r="Q205">
        <v>24480</v>
      </c>
      <c r="R205">
        <v>2</v>
      </c>
      <c r="S205">
        <v>202</v>
      </c>
      <c r="T205">
        <v>0.83</v>
      </c>
      <c r="U205">
        <v>0</v>
      </c>
      <c r="V205">
        <v>0</v>
      </c>
      <c r="W205">
        <v>0</v>
      </c>
      <c r="X205">
        <v>0</v>
      </c>
      <c r="Y205">
        <v>0</v>
      </c>
      <c r="Z205">
        <v>0</v>
      </c>
      <c r="AA205">
        <v>0</v>
      </c>
      <c r="AB205">
        <v>0</v>
      </c>
      <c r="AC205">
        <v>0</v>
      </c>
      <c r="AD205">
        <v>0</v>
      </c>
      <c r="AE205">
        <v>0</v>
      </c>
      <c r="AF205">
        <v>0</v>
      </c>
      <c r="AG205" t="s">
        <v>3574</v>
      </c>
      <c r="AH205" s="21" t="str">
        <f t="shared" si="6"/>
        <v>YR21</v>
      </c>
      <c r="AI205" s="21">
        <v>107.92500000000001</v>
      </c>
      <c r="AJ205" s="21">
        <f t="shared" si="7"/>
        <v>99.174836601307192</v>
      </c>
      <c r="AK205" s="21" t="s">
        <v>2063</v>
      </c>
      <c r="AL205" t="s">
        <v>2551</v>
      </c>
      <c r="AM205" t="s">
        <v>53</v>
      </c>
      <c r="AN205" t="s">
        <v>2030</v>
      </c>
    </row>
    <row r="206" spans="1:40" ht="15" hidden="1" thickTop="1" x14ac:dyDescent="0.35">
      <c r="A206" t="s">
        <v>3547</v>
      </c>
      <c r="B206" t="s">
        <v>3576</v>
      </c>
      <c r="C206" t="s">
        <v>3577</v>
      </c>
      <c r="D206" t="s">
        <v>3578</v>
      </c>
      <c r="E206" t="s">
        <v>2653</v>
      </c>
      <c r="F206">
        <v>1</v>
      </c>
      <c r="G206" t="s">
        <v>2619</v>
      </c>
      <c r="H206" t="s">
        <v>2620</v>
      </c>
      <c r="I206" t="s">
        <v>2511</v>
      </c>
      <c r="J206" t="s">
        <v>2654</v>
      </c>
      <c r="K206" t="s">
        <v>2655</v>
      </c>
      <c r="L206" t="s">
        <v>2058</v>
      </c>
      <c r="M206" t="s">
        <v>2059</v>
      </c>
      <c r="N206">
        <v>0</v>
      </c>
      <c r="O206">
        <v>0</v>
      </c>
      <c r="P206">
        <v>0</v>
      </c>
      <c r="Q206">
        <v>24480</v>
      </c>
      <c r="R206">
        <v>0</v>
      </c>
      <c r="S206">
        <v>0</v>
      </c>
      <c r="T206">
        <v>0</v>
      </c>
      <c r="U206">
        <v>0</v>
      </c>
      <c r="V206">
        <v>0</v>
      </c>
      <c r="W206">
        <v>0</v>
      </c>
      <c r="X206">
        <v>0</v>
      </c>
      <c r="Y206">
        <v>0</v>
      </c>
      <c r="Z206">
        <v>0</v>
      </c>
      <c r="AA206">
        <v>0</v>
      </c>
      <c r="AB206">
        <v>0</v>
      </c>
      <c r="AC206">
        <v>0</v>
      </c>
      <c r="AD206">
        <v>0</v>
      </c>
      <c r="AE206">
        <v>0</v>
      </c>
      <c r="AF206">
        <v>0</v>
      </c>
      <c r="AG206" t="s">
        <v>3579</v>
      </c>
      <c r="AH206" s="21" t="str">
        <f t="shared" si="6"/>
        <v>YR21</v>
      </c>
      <c r="AI206" s="21">
        <v>107.92500000000001</v>
      </c>
      <c r="AJ206" s="21">
        <f t="shared" si="7"/>
        <v>100</v>
      </c>
      <c r="AK206" s="21" t="s">
        <v>2060</v>
      </c>
      <c r="AL206" t="s">
        <v>2657</v>
      </c>
      <c r="AM206" t="s">
        <v>53</v>
      </c>
      <c r="AN206" t="s">
        <v>2031</v>
      </c>
    </row>
    <row r="207" spans="1:40" ht="15" hidden="1" thickTop="1" x14ac:dyDescent="0.35">
      <c r="A207" t="s">
        <v>3551</v>
      </c>
      <c r="B207" t="s">
        <v>3581</v>
      </c>
      <c r="C207" t="s">
        <v>2709</v>
      </c>
      <c r="D207" t="s">
        <v>3582</v>
      </c>
      <c r="E207" t="s">
        <v>2545</v>
      </c>
      <c r="F207">
        <v>1</v>
      </c>
      <c r="G207" t="s">
        <v>2546</v>
      </c>
      <c r="H207" t="s">
        <v>2510</v>
      </c>
      <c r="I207" t="s">
        <v>2511</v>
      </c>
      <c r="J207" t="s">
        <v>2547</v>
      </c>
      <c r="K207" t="s">
        <v>2548</v>
      </c>
      <c r="L207" t="s">
        <v>2058</v>
      </c>
      <c r="M207" t="s">
        <v>3583</v>
      </c>
      <c r="N207">
        <v>0</v>
      </c>
      <c r="O207">
        <v>0</v>
      </c>
      <c r="P207">
        <v>0</v>
      </c>
      <c r="Q207">
        <v>12240</v>
      </c>
      <c r="R207">
        <v>0</v>
      </c>
      <c r="S207">
        <v>0</v>
      </c>
      <c r="T207">
        <v>0</v>
      </c>
      <c r="U207">
        <v>0</v>
      </c>
      <c r="V207">
        <v>0</v>
      </c>
      <c r="W207">
        <v>0</v>
      </c>
      <c r="X207">
        <v>0</v>
      </c>
      <c r="Y207">
        <v>0</v>
      </c>
      <c r="Z207">
        <v>0</v>
      </c>
      <c r="AA207">
        <v>0</v>
      </c>
      <c r="AB207">
        <v>0</v>
      </c>
      <c r="AC207">
        <v>0</v>
      </c>
      <c r="AD207">
        <v>0</v>
      </c>
      <c r="AE207">
        <v>0</v>
      </c>
      <c r="AF207">
        <v>0</v>
      </c>
      <c r="AG207" t="s">
        <v>3584</v>
      </c>
      <c r="AH207" s="21" t="str">
        <f t="shared" si="6"/>
        <v>YR21</v>
      </c>
      <c r="AI207" s="21">
        <v>54</v>
      </c>
      <c r="AJ207" s="21">
        <f t="shared" si="7"/>
        <v>100</v>
      </c>
      <c r="AK207" s="21" t="s">
        <v>2060</v>
      </c>
      <c r="AL207" t="s">
        <v>2551</v>
      </c>
      <c r="AM207" t="s">
        <v>53</v>
      </c>
      <c r="AN207" t="s">
        <v>2029</v>
      </c>
    </row>
    <row r="208" spans="1:40" ht="15" hidden="1" thickTop="1" x14ac:dyDescent="0.35">
      <c r="A208" t="s">
        <v>3555</v>
      </c>
      <c r="B208" t="s">
        <v>3586</v>
      </c>
      <c r="C208" t="s">
        <v>3587</v>
      </c>
      <c r="D208" t="s">
        <v>3588</v>
      </c>
      <c r="E208" t="s">
        <v>3589</v>
      </c>
      <c r="F208">
        <v>1</v>
      </c>
      <c r="G208" t="s">
        <v>2619</v>
      </c>
      <c r="H208" t="s">
        <v>2620</v>
      </c>
      <c r="I208" t="s">
        <v>2511</v>
      </c>
      <c r="J208" t="s">
        <v>3590</v>
      </c>
      <c r="K208" t="s">
        <v>2622</v>
      </c>
      <c r="L208" t="s">
        <v>2058</v>
      </c>
      <c r="M208" t="s">
        <v>2170</v>
      </c>
      <c r="N208">
        <v>1</v>
      </c>
      <c r="O208">
        <v>60</v>
      </c>
      <c r="P208">
        <v>0.39</v>
      </c>
      <c r="Q208">
        <v>15300</v>
      </c>
      <c r="R208">
        <v>0</v>
      </c>
      <c r="S208">
        <v>0</v>
      </c>
      <c r="T208">
        <v>0</v>
      </c>
      <c r="U208">
        <v>0</v>
      </c>
      <c r="V208">
        <v>0</v>
      </c>
      <c r="W208">
        <v>0</v>
      </c>
      <c r="X208">
        <v>1</v>
      </c>
      <c r="Y208">
        <v>60</v>
      </c>
      <c r="Z208">
        <v>0.39</v>
      </c>
      <c r="AA208">
        <v>0</v>
      </c>
      <c r="AB208">
        <v>0</v>
      </c>
      <c r="AC208">
        <v>0</v>
      </c>
      <c r="AD208">
        <v>0</v>
      </c>
      <c r="AE208">
        <v>0</v>
      </c>
      <c r="AF208">
        <v>0</v>
      </c>
      <c r="AG208" t="s">
        <v>3591</v>
      </c>
      <c r="AH208" s="21" t="str">
        <f t="shared" si="6"/>
        <v>YR21</v>
      </c>
      <c r="AI208" s="21">
        <v>67.5</v>
      </c>
      <c r="AJ208" s="21">
        <f t="shared" si="7"/>
        <v>99.607843137254903</v>
      </c>
      <c r="AK208" s="21" t="s">
        <v>2063</v>
      </c>
      <c r="AL208" t="s">
        <v>2624</v>
      </c>
      <c r="AM208" t="s">
        <v>53</v>
      </c>
      <c r="AN208" t="s">
        <v>2030</v>
      </c>
    </row>
    <row r="209" spans="1:40" ht="15" hidden="1" thickTop="1" x14ac:dyDescent="0.35">
      <c r="A209" t="s">
        <v>3558</v>
      </c>
      <c r="B209" t="s">
        <v>3593</v>
      </c>
      <c r="C209" t="s">
        <v>2746</v>
      </c>
      <c r="D209" t="s">
        <v>3595</v>
      </c>
      <c r="E209" t="s">
        <v>3193</v>
      </c>
      <c r="F209">
        <v>1</v>
      </c>
      <c r="G209" t="s">
        <v>2609</v>
      </c>
      <c r="H209" t="s">
        <v>2577</v>
      </c>
      <c r="I209" t="s">
        <v>2511</v>
      </c>
      <c r="J209" t="s">
        <v>2675</v>
      </c>
      <c r="K209" t="s">
        <v>2611</v>
      </c>
      <c r="L209" t="s">
        <v>2058</v>
      </c>
      <c r="M209" t="s">
        <v>2059</v>
      </c>
      <c r="N209">
        <v>0</v>
      </c>
      <c r="O209">
        <v>0</v>
      </c>
      <c r="P209">
        <v>0</v>
      </c>
      <c r="Q209">
        <v>24480</v>
      </c>
      <c r="R209">
        <v>0</v>
      </c>
      <c r="S209">
        <v>0</v>
      </c>
      <c r="T209">
        <v>0</v>
      </c>
      <c r="U209">
        <v>0</v>
      </c>
      <c r="V209">
        <v>0</v>
      </c>
      <c r="W209">
        <v>0</v>
      </c>
      <c r="X209">
        <v>0</v>
      </c>
      <c r="Y209">
        <v>0</v>
      </c>
      <c r="Z209">
        <v>0</v>
      </c>
      <c r="AA209">
        <v>0</v>
      </c>
      <c r="AB209">
        <v>0</v>
      </c>
      <c r="AC209">
        <v>0</v>
      </c>
      <c r="AD209">
        <v>0</v>
      </c>
      <c r="AE209">
        <v>0</v>
      </c>
      <c r="AF209">
        <v>0</v>
      </c>
      <c r="AG209" t="s">
        <v>3596</v>
      </c>
      <c r="AH209" s="21" t="str">
        <f t="shared" si="6"/>
        <v>YR21</v>
      </c>
      <c r="AI209" s="21">
        <v>107.92500000000001</v>
      </c>
      <c r="AJ209" s="21">
        <f t="shared" si="7"/>
        <v>100</v>
      </c>
      <c r="AK209" s="21" t="s">
        <v>2060</v>
      </c>
      <c r="AL209" t="s">
        <v>2613</v>
      </c>
      <c r="AM209" t="s">
        <v>53</v>
      </c>
      <c r="AN209" t="s">
        <v>2029</v>
      </c>
    </row>
    <row r="210" spans="1:40" ht="15" hidden="1" thickTop="1" x14ac:dyDescent="0.35">
      <c r="A210" t="s">
        <v>3561</v>
      </c>
      <c r="B210" t="s">
        <v>3598</v>
      </c>
      <c r="C210" t="s">
        <v>3093</v>
      </c>
      <c r="D210" t="s">
        <v>3599</v>
      </c>
      <c r="E210" t="s">
        <v>88</v>
      </c>
      <c r="F210">
        <v>1</v>
      </c>
      <c r="G210" t="s">
        <v>2055</v>
      </c>
      <c r="H210" t="s">
        <v>2056</v>
      </c>
      <c r="I210" t="s">
        <v>2511</v>
      </c>
      <c r="J210" t="s">
        <v>3095</v>
      </c>
      <c r="K210" t="s">
        <v>63</v>
      </c>
      <c r="L210" t="s">
        <v>2058</v>
      </c>
      <c r="M210" t="s">
        <v>2310</v>
      </c>
      <c r="N210">
        <v>0</v>
      </c>
      <c r="O210">
        <v>0</v>
      </c>
      <c r="P210">
        <v>0</v>
      </c>
      <c r="Q210">
        <v>16320</v>
      </c>
      <c r="R210">
        <v>0</v>
      </c>
      <c r="S210">
        <v>0</v>
      </c>
      <c r="T210">
        <v>0</v>
      </c>
      <c r="U210">
        <v>0</v>
      </c>
      <c r="V210">
        <v>0</v>
      </c>
      <c r="W210">
        <v>0</v>
      </c>
      <c r="X210">
        <v>0</v>
      </c>
      <c r="Y210">
        <v>0</v>
      </c>
      <c r="Z210">
        <v>0</v>
      </c>
      <c r="AA210">
        <v>0</v>
      </c>
      <c r="AB210">
        <v>0</v>
      </c>
      <c r="AC210">
        <v>0</v>
      </c>
      <c r="AD210">
        <v>0</v>
      </c>
      <c r="AE210">
        <v>0</v>
      </c>
      <c r="AF210">
        <v>0</v>
      </c>
      <c r="AG210" t="s">
        <v>3600</v>
      </c>
      <c r="AH210" s="21" t="str">
        <f t="shared" si="6"/>
        <v>YR21</v>
      </c>
      <c r="AI210" s="21">
        <v>72</v>
      </c>
      <c r="AJ210" s="21">
        <f t="shared" si="7"/>
        <v>100</v>
      </c>
      <c r="AK210" s="21" t="s">
        <v>2060</v>
      </c>
      <c r="AL210" t="s">
        <v>3097</v>
      </c>
      <c r="AM210" t="s">
        <v>53</v>
      </c>
      <c r="AN210" t="s">
        <v>2029</v>
      </c>
    </row>
    <row r="211" spans="1:40" ht="15" hidden="1" thickTop="1" x14ac:dyDescent="0.35">
      <c r="A211" t="s">
        <v>3565</v>
      </c>
      <c r="B211" t="s">
        <v>3602</v>
      </c>
      <c r="C211" t="s">
        <v>3603</v>
      </c>
      <c r="D211" t="s">
        <v>3604</v>
      </c>
      <c r="E211" t="s">
        <v>559</v>
      </c>
      <c r="F211">
        <v>1</v>
      </c>
      <c r="G211" t="s">
        <v>2055</v>
      </c>
      <c r="H211" t="s">
        <v>2056</v>
      </c>
      <c r="I211" t="s">
        <v>2511</v>
      </c>
      <c r="J211" t="s">
        <v>3605</v>
      </c>
      <c r="K211" t="s">
        <v>63</v>
      </c>
      <c r="L211" t="s">
        <v>2058</v>
      </c>
      <c r="M211" t="s">
        <v>2726</v>
      </c>
      <c r="N211">
        <v>3</v>
      </c>
      <c r="O211">
        <v>235</v>
      </c>
      <c r="P211">
        <v>1.36</v>
      </c>
      <c r="Q211">
        <v>17340</v>
      </c>
      <c r="R211">
        <v>2</v>
      </c>
      <c r="S211">
        <v>49</v>
      </c>
      <c r="T211">
        <v>0.28000000000000003</v>
      </c>
      <c r="U211">
        <v>0</v>
      </c>
      <c r="V211">
        <v>0</v>
      </c>
      <c r="W211">
        <v>0</v>
      </c>
      <c r="X211">
        <v>1</v>
      </c>
      <c r="Y211">
        <v>186</v>
      </c>
      <c r="Z211">
        <v>1.07</v>
      </c>
      <c r="AA211">
        <v>0</v>
      </c>
      <c r="AB211">
        <v>0</v>
      </c>
      <c r="AC211">
        <v>0</v>
      </c>
      <c r="AD211">
        <v>0</v>
      </c>
      <c r="AE211">
        <v>0</v>
      </c>
      <c r="AF211">
        <v>0</v>
      </c>
      <c r="AG211" t="s">
        <v>3606</v>
      </c>
      <c r="AH211" s="21" t="str">
        <f t="shared" si="6"/>
        <v>YR20</v>
      </c>
      <c r="AI211" s="21">
        <v>76.424999999999997</v>
      </c>
      <c r="AJ211" s="21">
        <f t="shared" si="7"/>
        <v>98.64475201845444</v>
      </c>
      <c r="AK211" s="21" t="s">
        <v>2063</v>
      </c>
      <c r="AL211" t="s">
        <v>2570</v>
      </c>
      <c r="AM211" t="s">
        <v>53</v>
      </c>
      <c r="AN211" t="s">
        <v>2029</v>
      </c>
    </row>
    <row r="212" spans="1:40" ht="15" hidden="1" thickTop="1" x14ac:dyDescent="0.35">
      <c r="A212" t="s">
        <v>3568</v>
      </c>
      <c r="B212" t="s">
        <v>3612</v>
      </c>
      <c r="C212" t="s">
        <v>3613</v>
      </c>
      <c r="D212" t="s">
        <v>3614</v>
      </c>
      <c r="E212" t="s">
        <v>43</v>
      </c>
      <c r="F212">
        <v>2</v>
      </c>
      <c r="G212" t="s">
        <v>2055</v>
      </c>
      <c r="H212" t="s">
        <v>2056</v>
      </c>
      <c r="I212" t="s">
        <v>2511</v>
      </c>
      <c r="J212" t="s">
        <v>2999</v>
      </c>
      <c r="K212" t="s">
        <v>42</v>
      </c>
      <c r="L212" t="s">
        <v>2058</v>
      </c>
      <c r="M212" t="s">
        <v>2982</v>
      </c>
      <c r="N212">
        <v>0</v>
      </c>
      <c r="O212">
        <v>0</v>
      </c>
      <c r="P212">
        <v>0</v>
      </c>
      <c r="Q212">
        <v>14280</v>
      </c>
      <c r="R212">
        <v>0</v>
      </c>
      <c r="S212">
        <v>0</v>
      </c>
      <c r="T212">
        <v>0</v>
      </c>
      <c r="U212">
        <v>0</v>
      </c>
      <c r="V212">
        <v>0</v>
      </c>
      <c r="W212">
        <v>0</v>
      </c>
      <c r="X212">
        <v>0</v>
      </c>
      <c r="Y212">
        <v>0</v>
      </c>
      <c r="Z212">
        <v>0</v>
      </c>
      <c r="AA212">
        <v>0</v>
      </c>
      <c r="AB212">
        <v>0</v>
      </c>
      <c r="AC212">
        <v>0</v>
      </c>
      <c r="AD212">
        <v>0</v>
      </c>
      <c r="AE212">
        <v>0</v>
      </c>
      <c r="AF212">
        <v>0</v>
      </c>
      <c r="AG212" t="s">
        <v>3615</v>
      </c>
      <c r="AH212" s="21" t="str">
        <f t="shared" si="6"/>
        <v>YR20</v>
      </c>
      <c r="AI212" s="21">
        <v>62.999999999999986</v>
      </c>
      <c r="AJ212" s="21">
        <f t="shared" si="7"/>
        <v>100</v>
      </c>
      <c r="AK212" s="21" t="s">
        <v>2060</v>
      </c>
      <c r="AL212" t="s">
        <v>2964</v>
      </c>
      <c r="AM212" t="s">
        <v>53</v>
      </c>
      <c r="AN212" t="s">
        <v>2029</v>
      </c>
    </row>
    <row r="213" spans="1:40" ht="15" hidden="1" thickTop="1" x14ac:dyDescent="0.35">
      <c r="A213" t="s">
        <v>3575</v>
      </c>
      <c r="B213" t="s">
        <v>3617</v>
      </c>
      <c r="C213" t="s">
        <v>3160</v>
      </c>
      <c r="D213" t="s">
        <v>3618</v>
      </c>
      <c r="E213" t="s">
        <v>2667</v>
      </c>
      <c r="F213">
        <v>2</v>
      </c>
      <c r="G213" t="s">
        <v>2509</v>
      </c>
      <c r="H213" t="s">
        <v>2510</v>
      </c>
      <c r="I213" t="s">
        <v>2511</v>
      </c>
      <c r="J213" t="s">
        <v>3162</v>
      </c>
      <c r="K213" t="s">
        <v>2669</v>
      </c>
      <c r="L213" t="s">
        <v>2058</v>
      </c>
      <c r="M213" t="s">
        <v>2059</v>
      </c>
      <c r="N213">
        <v>0</v>
      </c>
      <c r="O213">
        <v>0</v>
      </c>
      <c r="P213">
        <v>0</v>
      </c>
      <c r="Q213">
        <v>24480</v>
      </c>
      <c r="R213">
        <v>0</v>
      </c>
      <c r="S213">
        <v>0</v>
      </c>
      <c r="T213">
        <v>0</v>
      </c>
      <c r="U213">
        <v>0</v>
      </c>
      <c r="V213">
        <v>0</v>
      </c>
      <c r="W213">
        <v>0</v>
      </c>
      <c r="X213">
        <v>0</v>
      </c>
      <c r="Y213">
        <v>0</v>
      </c>
      <c r="Z213">
        <v>0</v>
      </c>
      <c r="AA213">
        <v>0</v>
      </c>
      <c r="AB213">
        <v>0</v>
      </c>
      <c r="AC213">
        <v>0</v>
      </c>
      <c r="AD213">
        <v>0</v>
      </c>
      <c r="AE213">
        <v>0</v>
      </c>
      <c r="AF213">
        <v>0</v>
      </c>
      <c r="AG213" t="s">
        <v>3619</v>
      </c>
      <c r="AH213" s="21" t="str">
        <f t="shared" si="6"/>
        <v>YR20</v>
      </c>
      <c r="AI213" s="21">
        <v>107.92500000000001</v>
      </c>
      <c r="AJ213" s="21">
        <f t="shared" si="7"/>
        <v>100</v>
      </c>
      <c r="AK213" s="21" t="s">
        <v>2060</v>
      </c>
      <c r="AL213" t="s">
        <v>2515</v>
      </c>
      <c r="AM213" t="s">
        <v>53</v>
      </c>
      <c r="AN213" t="s">
        <v>2031</v>
      </c>
    </row>
    <row r="214" spans="1:40" ht="15" hidden="1" thickTop="1" x14ac:dyDescent="0.35">
      <c r="A214" t="s">
        <v>3580</v>
      </c>
      <c r="B214" t="s">
        <v>3621</v>
      </c>
      <c r="C214" t="s">
        <v>3622</v>
      </c>
      <c r="D214" t="s">
        <v>3623</v>
      </c>
      <c r="E214" t="s">
        <v>3624</v>
      </c>
      <c r="F214">
        <v>1</v>
      </c>
      <c r="G214" t="s">
        <v>2816</v>
      </c>
      <c r="H214" t="s">
        <v>2620</v>
      </c>
      <c r="I214" t="s">
        <v>2511</v>
      </c>
      <c r="J214" t="s">
        <v>2817</v>
      </c>
      <c r="K214" t="s">
        <v>2818</v>
      </c>
      <c r="L214" t="s">
        <v>2058</v>
      </c>
      <c r="M214" t="s">
        <v>2170</v>
      </c>
      <c r="N214">
        <v>0</v>
      </c>
      <c r="O214">
        <v>0</v>
      </c>
      <c r="P214">
        <v>0</v>
      </c>
      <c r="Q214">
        <v>15300</v>
      </c>
      <c r="R214">
        <v>0</v>
      </c>
      <c r="S214">
        <v>0</v>
      </c>
      <c r="T214">
        <v>0</v>
      </c>
      <c r="U214">
        <v>0</v>
      </c>
      <c r="V214">
        <v>0</v>
      </c>
      <c r="W214">
        <v>0</v>
      </c>
      <c r="X214">
        <v>0</v>
      </c>
      <c r="Y214">
        <v>0</v>
      </c>
      <c r="Z214">
        <v>0</v>
      </c>
      <c r="AA214">
        <v>0</v>
      </c>
      <c r="AB214">
        <v>0</v>
      </c>
      <c r="AC214">
        <v>0</v>
      </c>
      <c r="AD214">
        <v>0</v>
      </c>
      <c r="AE214">
        <v>0</v>
      </c>
      <c r="AF214">
        <v>0</v>
      </c>
      <c r="AG214" t="s">
        <v>3625</v>
      </c>
      <c r="AH214" s="21" t="str">
        <f t="shared" si="6"/>
        <v>YR20</v>
      </c>
      <c r="AI214" s="21">
        <v>67.5</v>
      </c>
      <c r="AJ214" s="21">
        <f t="shared" si="7"/>
        <v>100</v>
      </c>
      <c r="AK214" s="21" t="s">
        <v>2060</v>
      </c>
      <c r="AL214" t="s">
        <v>2820</v>
      </c>
      <c r="AM214" t="s">
        <v>53</v>
      </c>
      <c r="AN214" t="s">
        <v>2030</v>
      </c>
    </row>
    <row r="215" spans="1:40" ht="15" hidden="1" thickTop="1" x14ac:dyDescent="0.35">
      <c r="A215" t="s">
        <v>3585</v>
      </c>
      <c r="B215" t="s">
        <v>3627</v>
      </c>
      <c r="C215" t="s">
        <v>3072</v>
      </c>
      <c r="D215" t="s">
        <v>3628</v>
      </c>
      <c r="E215" t="s">
        <v>2825</v>
      </c>
      <c r="F215">
        <v>1</v>
      </c>
      <c r="G215" t="s">
        <v>2816</v>
      </c>
      <c r="H215" t="s">
        <v>2620</v>
      </c>
      <c r="I215" t="s">
        <v>2511</v>
      </c>
      <c r="J215" t="s">
        <v>2826</v>
      </c>
      <c r="K215" t="s">
        <v>2827</v>
      </c>
      <c r="L215" t="s">
        <v>30321</v>
      </c>
      <c r="M215" t="s">
        <v>2170</v>
      </c>
      <c r="N215">
        <v>3</v>
      </c>
      <c r="O215">
        <v>93</v>
      </c>
      <c r="P215">
        <v>0.69</v>
      </c>
      <c r="Q215">
        <v>13500</v>
      </c>
      <c r="R215">
        <v>2</v>
      </c>
      <c r="S215">
        <v>66</v>
      </c>
      <c r="T215">
        <v>0.49</v>
      </c>
      <c r="U215">
        <v>0</v>
      </c>
      <c r="V215">
        <v>0</v>
      </c>
      <c r="W215">
        <v>0</v>
      </c>
      <c r="X215">
        <v>1</v>
      </c>
      <c r="Y215">
        <v>27</v>
      </c>
      <c r="Z215">
        <v>0.2</v>
      </c>
      <c r="AA215">
        <v>0</v>
      </c>
      <c r="AB215">
        <v>0</v>
      </c>
      <c r="AC215">
        <v>0</v>
      </c>
      <c r="AD215">
        <v>0</v>
      </c>
      <c r="AE215">
        <v>0</v>
      </c>
      <c r="AF215">
        <v>0</v>
      </c>
      <c r="AG215" t="s">
        <v>3629</v>
      </c>
      <c r="AH215" s="21" t="str">
        <f t="shared" si="6"/>
        <v>YR20</v>
      </c>
      <c r="AI215" s="21">
        <v>67.5</v>
      </c>
      <c r="AJ215" s="21">
        <f t="shared" si="7"/>
        <v>99.311111111111117</v>
      </c>
      <c r="AK215" s="21" t="s">
        <v>2063</v>
      </c>
      <c r="AL215" t="s">
        <v>2829</v>
      </c>
      <c r="AM215" t="s">
        <v>53</v>
      </c>
      <c r="AN215" t="s">
        <v>2031</v>
      </c>
    </row>
    <row r="216" spans="1:40" ht="15" hidden="1" thickTop="1" x14ac:dyDescent="0.35">
      <c r="A216" t="s">
        <v>3592</v>
      </c>
      <c r="B216" t="s">
        <v>3631</v>
      </c>
      <c r="C216" t="s">
        <v>3632</v>
      </c>
      <c r="D216" t="s">
        <v>3633</v>
      </c>
      <c r="E216" t="s">
        <v>45</v>
      </c>
      <c r="F216">
        <v>1</v>
      </c>
      <c r="G216" t="s">
        <v>2055</v>
      </c>
      <c r="H216" t="s">
        <v>2056</v>
      </c>
      <c r="I216" t="s">
        <v>2511</v>
      </c>
      <c r="J216" t="s">
        <v>3634</v>
      </c>
      <c r="K216" t="s">
        <v>42</v>
      </c>
      <c r="L216" t="s">
        <v>2058</v>
      </c>
      <c r="M216" t="s">
        <v>2059</v>
      </c>
      <c r="N216">
        <v>0</v>
      </c>
      <c r="O216">
        <v>0</v>
      </c>
      <c r="P216">
        <v>0</v>
      </c>
      <c r="Q216">
        <v>24480</v>
      </c>
      <c r="R216">
        <v>0</v>
      </c>
      <c r="S216">
        <v>0</v>
      </c>
      <c r="T216">
        <v>0</v>
      </c>
      <c r="U216">
        <v>0</v>
      </c>
      <c r="V216">
        <v>0</v>
      </c>
      <c r="W216">
        <v>0</v>
      </c>
      <c r="X216">
        <v>0</v>
      </c>
      <c r="Y216">
        <v>0</v>
      </c>
      <c r="Z216">
        <v>0</v>
      </c>
      <c r="AA216">
        <v>0</v>
      </c>
      <c r="AB216">
        <v>0</v>
      </c>
      <c r="AC216">
        <v>0</v>
      </c>
      <c r="AD216">
        <v>0</v>
      </c>
      <c r="AE216">
        <v>0</v>
      </c>
      <c r="AF216">
        <v>0</v>
      </c>
      <c r="AG216" t="s">
        <v>3635</v>
      </c>
      <c r="AH216" s="21" t="str">
        <f t="shared" si="6"/>
        <v>YR20</v>
      </c>
      <c r="AI216" s="21">
        <v>107.92500000000001</v>
      </c>
      <c r="AJ216" s="21">
        <f t="shared" si="7"/>
        <v>100</v>
      </c>
      <c r="AK216" s="21" t="s">
        <v>2060</v>
      </c>
      <c r="AL216" t="s">
        <v>3636</v>
      </c>
      <c r="AM216" t="s">
        <v>53</v>
      </c>
      <c r="AN216" t="s">
        <v>2031</v>
      </c>
    </row>
    <row r="217" spans="1:40" ht="15" hidden="1" thickTop="1" x14ac:dyDescent="0.35">
      <c r="A217" t="s">
        <v>3597</v>
      </c>
      <c r="B217" t="s">
        <v>3638</v>
      </c>
      <c r="C217" t="s">
        <v>3639</v>
      </c>
      <c r="D217" t="s">
        <v>3640</v>
      </c>
      <c r="E217" t="s">
        <v>3309</v>
      </c>
      <c r="F217">
        <v>1</v>
      </c>
      <c r="G217" t="s">
        <v>2509</v>
      </c>
      <c r="H217" t="s">
        <v>2510</v>
      </c>
      <c r="I217" t="s">
        <v>2511</v>
      </c>
      <c r="J217" t="s">
        <v>3522</v>
      </c>
      <c r="K217" t="s">
        <v>3109</v>
      </c>
      <c r="L217" t="s">
        <v>2058</v>
      </c>
      <c r="M217" t="s">
        <v>2059</v>
      </c>
      <c r="N217">
        <v>0</v>
      </c>
      <c r="O217">
        <v>0</v>
      </c>
      <c r="P217">
        <v>0</v>
      </c>
      <c r="Q217">
        <v>24480</v>
      </c>
      <c r="R217">
        <v>0</v>
      </c>
      <c r="S217">
        <v>0</v>
      </c>
      <c r="T217">
        <v>0</v>
      </c>
      <c r="U217">
        <v>0</v>
      </c>
      <c r="V217">
        <v>0</v>
      </c>
      <c r="W217">
        <v>0</v>
      </c>
      <c r="X217">
        <v>0</v>
      </c>
      <c r="Y217">
        <v>0</v>
      </c>
      <c r="Z217">
        <v>0</v>
      </c>
      <c r="AA217">
        <v>0</v>
      </c>
      <c r="AB217">
        <v>0</v>
      </c>
      <c r="AC217">
        <v>0</v>
      </c>
      <c r="AD217">
        <v>0</v>
      </c>
      <c r="AE217">
        <v>0</v>
      </c>
      <c r="AF217">
        <v>0</v>
      </c>
      <c r="AG217" t="s">
        <v>3641</v>
      </c>
      <c r="AH217" s="21" t="str">
        <f t="shared" si="6"/>
        <v>YR20</v>
      </c>
      <c r="AI217" s="21">
        <v>107.92500000000001</v>
      </c>
      <c r="AJ217" s="21">
        <f t="shared" si="7"/>
        <v>100</v>
      </c>
      <c r="AK217" s="21" t="s">
        <v>2060</v>
      </c>
      <c r="AL217" t="s">
        <v>2515</v>
      </c>
      <c r="AM217" t="s">
        <v>53</v>
      </c>
      <c r="AN217" t="s">
        <v>2029</v>
      </c>
    </row>
    <row r="218" spans="1:40" ht="15" hidden="1" thickTop="1" x14ac:dyDescent="0.35">
      <c r="A218" t="s">
        <v>3601</v>
      </c>
      <c r="B218" t="s">
        <v>3643</v>
      </c>
      <c r="C218" t="s">
        <v>3644</v>
      </c>
      <c r="D218" t="s">
        <v>3645</v>
      </c>
      <c r="E218" t="s">
        <v>3539</v>
      </c>
      <c r="F218">
        <v>3</v>
      </c>
      <c r="G218" t="s">
        <v>2682</v>
      </c>
      <c r="H218" t="s">
        <v>2620</v>
      </c>
      <c r="I218" t="s">
        <v>2511</v>
      </c>
      <c r="J218" t="s">
        <v>3646</v>
      </c>
      <c r="K218" t="s">
        <v>2684</v>
      </c>
      <c r="L218" t="s">
        <v>2058</v>
      </c>
      <c r="M218" t="s">
        <v>2170</v>
      </c>
      <c r="N218">
        <v>0</v>
      </c>
      <c r="O218">
        <v>0</v>
      </c>
      <c r="P218">
        <v>0</v>
      </c>
      <c r="Q218">
        <v>15300</v>
      </c>
      <c r="R218">
        <v>0</v>
      </c>
      <c r="S218">
        <v>0</v>
      </c>
      <c r="T218">
        <v>0</v>
      </c>
      <c r="U218">
        <v>0</v>
      </c>
      <c r="V218">
        <v>0</v>
      </c>
      <c r="W218">
        <v>0</v>
      </c>
      <c r="X218">
        <v>0</v>
      </c>
      <c r="Y218">
        <v>0</v>
      </c>
      <c r="Z218">
        <v>0</v>
      </c>
      <c r="AA218">
        <v>0</v>
      </c>
      <c r="AB218">
        <v>0</v>
      </c>
      <c r="AC218">
        <v>0</v>
      </c>
      <c r="AD218">
        <v>0</v>
      </c>
      <c r="AE218">
        <v>0</v>
      </c>
      <c r="AF218">
        <v>0</v>
      </c>
      <c r="AG218" t="s">
        <v>3647</v>
      </c>
      <c r="AH218" s="21" t="str">
        <f t="shared" si="6"/>
        <v>YR20</v>
      </c>
      <c r="AI218" s="21">
        <v>67.5</v>
      </c>
      <c r="AJ218" s="21">
        <f t="shared" si="7"/>
        <v>100</v>
      </c>
      <c r="AK218" s="21" t="s">
        <v>2060</v>
      </c>
      <c r="AL218" t="s">
        <v>2686</v>
      </c>
      <c r="AM218" t="s">
        <v>53</v>
      </c>
      <c r="AN218" t="s">
        <v>2029</v>
      </c>
    </row>
    <row r="219" spans="1:40" ht="15" hidden="1" thickTop="1" x14ac:dyDescent="0.35">
      <c r="A219" t="s">
        <v>3607</v>
      </c>
      <c r="B219" t="s">
        <v>3649</v>
      </c>
      <c r="C219" t="s">
        <v>2651</v>
      </c>
      <c r="D219" t="s">
        <v>3650</v>
      </c>
      <c r="E219" t="s">
        <v>2653</v>
      </c>
      <c r="F219">
        <v>1</v>
      </c>
      <c r="G219" t="s">
        <v>2619</v>
      </c>
      <c r="H219" t="s">
        <v>2620</v>
      </c>
      <c r="I219" t="s">
        <v>2511</v>
      </c>
      <c r="J219" t="s">
        <v>2654</v>
      </c>
      <c r="K219" t="s">
        <v>2655</v>
      </c>
      <c r="L219" t="s">
        <v>2058</v>
      </c>
      <c r="M219" t="s">
        <v>2170</v>
      </c>
      <c r="N219">
        <v>2</v>
      </c>
      <c r="O219">
        <v>153</v>
      </c>
      <c r="P219">
        <v>1</v>
      </c>
      <c r="Q219">
        <v>15300</v>
      </c>
      <c r="R219">
        <v>2</v>
      </c>
      <c r="S219">
        <v>153</v>
      </c>
      <c r="T219">
        <v>1</v>
      </c>
      <c r="U219">
        <v>0</v>
      </c>
      <c r="V219">
        <v>0</v>
      </c>
      <c r="W219">
        <v>0</v>
      </c>
      <c r="X219">
        <v>0</v>
      </c>
      <c r="Y219">
        <v>0</v>
      </c>
      <c r="Z219">
        <v>0</v>
      </c>
      <c r="AA219">
        <v>0</v>
      </c>
      <c r="AB219">
        <v>0</v>
      </c>
      <c r="AC219">
        <v>0</v>
      </c>
      <c r="AD219">
        <v>0</v>
      </c>
      <c r="AE219">
        <v>0</v>
      </c>
      <c r="AF219">
        <v>0</v>
      </c>
      <c r="AG219" t="s">
        <v>3651</v>
      </c>
      <c r="AH219" s="21" t="str">
        <f t="shared" si="6"/>
        <v>YR20</v>
      </c>
      <c r="AI219" s="21">
        <v>67.5</v>
      </c>
      <c r="AJ219" s="21">
        <f t="shared" si="7"/>
        <v>99</v>
      </c>
      <c r="AK219" s="21" t="s">
        <v>2063</v>
      </c>
      <c r="AL219" t="s">
        <v>2657</v>
      </c>
      <c r="AM219" t="s">
        <v>53</v>
      </c>
      <c r="AN219" t="s">
        <v>2030</v>
      </c>
    </row>
    <row r="220" spans="1:40" ht="15" hidden="1" thickTop="1" x14ac:dyDescent="0.35">
      <c r="A220" t="s">
        <v>3611</v>
      </c>
      <c r="B220" t="s">
        <v>3653</v>
      </c>
      <c r="C220" t="s">
        <v>3654</v>
      </c>
      <c r="D220" t="s">
        <v>3655</v>
      </c>
      <c r="E220" t="s">
        <v>3656</v>
      </c>
      <c r="F220">
        <v>1</v>
      </c>
      <c r="G220" t="s">
        <v>2619</v>
      </c>
      <c r="H220" t="s">
        <v>2620</v>
      </c>
      <c r="I220" t="s">
        <v>2511</v>
      </c>
      <c r="J220" t="s">
        <v>3657</v>
      </c>
      <c r="K220" t="s">
        <v>2655</v>
      </c>
      <c r="L220" t="s">
        <v>2058</v>
      </c>
      <c r="M220" t="s">
        <v>2488</v>
      </c>
      <c r="N220">
        <v>0</v>
      </c>
      <c r="O220">
        <v>0</v>
      </c>
      <c r="P220">
        <v>0</v>
      </c>
      <c r="Q220">
        <v>16320</v>
      </c>
      <c r="R220">
        <v>0</v>
      </c>
      <c r="S220">
        <v>0</v>
      </c>
      <c r="T220">
        <v>0</v>
      </c>
      <c r="U220">
        <v>0</v>
      </c>
      <c r="V220">
        <v>0</v>
      </c>
      <c r="W220">
        <v>0</v>
      </c>
      <c r="X220">
        <v>0</v>
      </c>
      <c r="Y220">
        <v>0</v>
      </c>
      <c r="Z220">
        <v>0</v>
      </c>
      <c r="AA220">
        <v>0</v>
      </c>
      <c r="AB220">
        <v>0</v>
      </c>
      <c r="AC220">
        <v>0</v>
      </c>
      <c r="AD220">
        <v>0</v>
      </c>
      <c r="AE220">
        <v>0</v>
      </c>
      <c r="AF220">
        <v>0</v>
      </c>
      <c r="AG220" t="s">
        <v>3658</v>
      </c>
      <c r="AH220" s="21" t="str">
        <f t="shared" si="6"/>
        <v>YR20</v>
      </c>
      <c r="AI220" s="21">
        <v>72.000000000000014</v>
      </c>
      <c r="AJ220" s="21">
        <f t="shared" si="7"/>
        <v>100</v>
      </c>
      <c r="AK220" s="21" t="s">
        <v>2060</v>
      </c>
      <c r="AL220" t="s">
        <v>3659</v>
      </c>
      <c r="AM220" t="s">
        <v>53</v>
      </c>
      <c r="AN220" t="s">
        <v>2031</v>
      </c>
    </row>
    <row r="221" spans="1:40" ht="15" hidden="1" thickTop="1" x14ac:dyDescent="0.35">
      <c r="A221" t="s">
        <v>3616</v>
      </c>
      <c r="B221" t="s">
        <v>3661</v>
      </c>
      <c r="C221" t="s">
        <v>3479</v>
      </c>
      <c r="D221" t="s">
        <v>3662</v>
      </c>
      <c r="E221" t="s">
        <v>3193</v>
      </c>
      <c r="F221">
        <v>1</v>
      </c>
      <c r="G221" t="s">
        <v>2609</v>
      </c>
      <c r="H221" t="s">
        <v>2577</v>
      </c>
      <c r="I221" t="s">
        <v>2511</v>
      </c>
      <c r="J221" t="s">
        <v>2610</v>
      </c>
      <c r="K221" t="s">
        <v>2611</v>
      </c>
      <c r="L221" t="s">
        <v>2058</v>
      </c>
      <c r="M221" t="s">
        <v>2207</v>
      </c>
      <c r="N221">
        <v>1</v>
      </c>
      <c r="O221">
        <v>60</v>
      </c>
      <c r="P221">
        <v>0.45</v>
      </c>
      <c r="Q221">
        <v>13260</v>
      </c>
      <c r="R221">
        <v>0</v>
      </c>
      <c r="S221">
        <v>0</v>
      </c>
      <c r="T221">
        <v>0</v>
      </c>
      <c r="U221">
        <v>0</v>
      </c>
      <c r="V221">
        <v>0</v>
      </c>
      <c r="W221">
        <v>0</v>
      </c>
      <c r="X221">
        <v>1</v>
      </c>
      <c r="Y221">
        <v>60</v>
      </c>
      <c r="Z221">
        <v>0.45</v>
      </c>
      <c r="AA221">
        <v>0</v>
      </c>
      <c r="AB221">
        <v>0</v>
      </c>
      <c r="AC221">
        <v>0</v>
      </c>
      <c r="AD221">
        <v>0</v>
      </c>
      <c r="AE221">
        <v>0</v>
      </c>
      <c r="AF221">
        <v>0</v>
      </c>
      <c r="AG221" t="s">
        <v>3663</v>
      </c>
      <c r="AH221" s="21" t="str">
        <f t="shared" si="6"/>
        <v>YR20</v>
      </c>
      <c r="AI221" s="21">
        <v>58.5</v>
      </c>
      <c r="AJ221" s="21">
        <f t="shared" si="7"/>
        <v>99.547511312217196</v>
      </c>
      <c r="AK221" s="21" t="s">
        <v>2063</v>
      </c>
      <c r="AL221" t="s">
        <v>2613</v>
      </c>
      <c r="AM221" t="s">
        <v>53</v>
      </c>
      <c r="AN221" t="s">
        <v>2031</v>
      </c>
    </row>
    <row r="222" spans="1:40" ht="15" hidden="1" thickTop="1" x14ac:dyDescent="0.35">
      <c r="A222" t="s">
        <v>3620</v>
      </c>
      <c r="B222" t="s">
        <v>3665</v>
      </c>
      <c r="C222" t="s">
        <v>3666</v>
      </c>
      <c r="D222" t="s">
        <v>3667</v>
      </c>
      <c r="E222" t="s">
        <v>3668</v>
      </c>
      <c r="F222">
        <v>1</v>
      </c>
      <c r="G222" t="s">
        <v>2816</v>
      </c>
      <c r="H222" t="s">
        <v>2620</v>
      </c>
      <c r="I222" t="s">
        <v>2511</v>
      </c>
      <c r="J222" t="s">
        <v>3116</v>
      </c>
      <c r="K222" t="s">
        <v>2818</v>
      </c>
      <c r="L222" t="s">
        <v>2058</v>
      </c>
      <c r="M222" t="s">
        <v>2170</v>
      </c>
      <c r="N222">
        <v>0</v>
      </c>
      <c r="O222">
        <v>0</v>
      </c>
      <c r="P222">
        <v>0</v>
      </c>
      <c r="Q222">
        <v>15300</v>
      </c>
      <c r="R222">
        <v>0</v>
      </c>
      <c r="S222">
        <v>0</v>
      </c>
      <c r="T222">
        <v>0</v>
      </c>
      <c r="U222">
        <v>0</v>
      </c>
      <c r="V222">
        <v>0</v>
      </c>
      <c r="W222">
        <v>0</v>
      </c>
      <c r="X222">
        <v>0</v>
      </c>
      <c r="Y222">
        <v>0</v>
      </c>
      <c r="Z222">
        <v>0</v>
      </c>
      <c r="AA222">
        <v>0</v>
      </c>
      <c r="AB222">
        <v>0</v>
      </c>
      <c r="AC222">
        <v>0</v>
      </c>
      <c r="AD222">
        <v>0</v>
      </c>
      <c r="AE222">
        <v>0</v>
      </c>
      <c r="AF222">
        <v>0</v>
      </c>
      <c r="AG222" t="s">
        <v>3669</v>
      </c>
      <c r="AH222" s="21" t="str">
        <f t="shared" si="6"/>
        <v>YO27</v>
      </c>
      <c r="AI222" s="21">
        <v>67.5</v>
      </c>
      <c r="AJ222" s="21">
        <f t="shared" si="7"/>
        <v>100</v>
      </c>
      <c r="AK222" s="21" t="s">
        <v>2060</v>
      </c>
      <c r="AL222" t="s">
        <v>3118</v>
      </c>
      <c r="AM222" t="s">
        <v>53</v>
      </c>
      <c r="AN222" t="s">
        <v>2029</v>
      </c>
    </row>
    <row r="223" spans="1:40" ht="15" hidden="1" thickTop="1" x14ac:dyDescent="0.35">
      <c r="A223" t="s">
        <v>3626</v>
      </c>
      <c r="B223" t="s">
        <v>3671</v>
      </c>
      <c r="C223" t="s">
        <v>3672</v>
      </c>
      <c r="D223" t="s">
        <v>3673</v>
      </c>
      <c r="E223" t="s">
        <v>2825</v>
      </c>
      <c r="F223">
        <v>1</v>
      </c>
      <c r="G223" t="s">
        <v>2816</v>
      </c>
      <c r="H223" t="s">
        <v>2620</v>
      </c>
      <c r="I223" t="s">
        <v>2511</v>
      </c>
      <c r="J223" t="s">
        <v>3674</v>
      </c>
      <c r="K223" t="s">
        <v>2827</v>
      </c>
      <c r="L223" t="s">
        <v>2058</v>
      </c>
      <c r="M223" t="s">
        <v>2170</v>
      </c>
      <c r="N223">
        <v>0</v>
      </c>
      <c r="O223">
        <v>0</v>
      </c>
      <c r="P223">
        <v>0</v>
      </c>
      <c r="Q223">
        <v>15300</v>
      </c>
      <c r="R223">
        <v>0</v>
      </c>
      <c r="S223">
        <v>0</v>
      </c>
      <c r="T223">
        <v>0</v>
      </c>
      <c r="U223">
        <v>0</v>
      </c>
      <c r="V223">
        <v>0</v>
      </c>
      <c r="W223">
        <v>0</v>
      </c>
      <c r="X223">
        <v>0</v>
      </c>
      <c r="Y223">
        <v>0</v>
      </c>
      <c r="Z223">
        <v>0</v>
      </c>
      <c r="AA223">
        <v>0</v>
      </c>
      <c r="AB223">
        <v>0</v>
      </c>
      <c r="AC223">
        <v>0</v>
      </c>
      <c r="AD223">
        <v>0</v>
      </c>
      <c r="AE223">
        <v>0</v>
      </c>
      <c r="AF223">
        <v>0</v>
      </c>
      <c r="AG223" t="s">
        <v>3675</v>
      </c>
      <c r="AH223" s="21" t="str">
        <f t="shared" si="6"/>
        <v>YO27</v>
      </c>
      <c r="AI223" s="21">
        <v>67.5</v>
      </c>
      <c r="AJ223" s="21">
        <f t="shared" si="7"/>
        <v>100</v>
      </c>
      <c r="AK223" s="21" t="s">
        <v>2060</v>
      </c>
      <c r="AL223" t="s">
        <v>2829</v>
      </c>
      <c r="AM223" t="s">
        <v>53</v>
      </c>
      <c r="AN223" t="s">
        <v>2029</v>
      </c>
    </row>
    <row r="224" spans="1:40" ht="15" hidden="1" thickTop="1" x14ac:dyDescent="0.35">
      <c r="A224" t="s">
        <v>3630</v>
      </c>
      <c r="B224" t="s">
        <v>3677</v>
      </c>
      <c r="C224" t="s">
        <v>2823</v>
      </c>
      <c r="D224" t="s">
        <v>3678</v>
      </c>
      <c r="E224" t="s">
        <v>3231</v>
      </c>
      <c r="F224">
        <v>1</v>
      </c>
      <c r="G224" t="s">
        <v>2816</v>
      </c>
      <c r="H224" t="s">
        <v>2620</v>
      </c>
      <c r="I224" t="s">
        <v>2511</v>
      </c>
      <c r="J224" t="s">
        <v>2826</v>
      </c>
      <c r="K224" t="s">
        <v>2827</v>
      </c>
      <c r="L224" t="s">
        <v>2058</v>
      </c>
      <c r="M224" t="s">
        <v>2726</v>
      </c>
      <c r="N224">
        <v>0</v>
      </c>
      <c r="O224">
        <v>0</v>
      </c>
      <c r="P224">
        <v>0</v>
      </c>
      <c r="Q224">
        <v>17340</v>
      </c>
      <c r="R224">
        <v>0</v>
      </c>
      <c r="S224">
        <v>0</v>
      </c>
      <c r="T224">
        <v>0</v>
      </c>
      <c r="U224">
        <v>0</v>
      </c>
      <c r="V224">
        <v>0</v>
      </c>
      <c r="W224">
        <v>0</v>
      </c>
      <c r="X224">
        <v>0</v>
      </c>
      <c r="Y224">
        <v>0</v>
      </c>
      <c r="Z224">
        <v>0</v>
      </c>
      <c r="AA224">
        <v>0</v>
      </c>
      <c r="AB224">
        <v>0</v>
      </c>
      <c r="AC224">
        <v>0</v>
      </c>
      <c r="AD224">
        <v>0</v>
      </c>
      <c r="AE224">
        <v>0</v>
      </c>
      <c r="AF224">
        <v>0</v>
      </c>
      <c r="AG224" t="s">
        <v>3679</v>
      </c>
      <c r="AH224" s="21" t="str">
        <f t="shared" si="6"/>
        <v>YR20</v>
      </c>
      <c r="AI224" s="21">
        <v>76.424999999999997</v>
      </c>
      <c r="AJ224" s="21">
        <f t="shared" si="7"/>
        <v>100</v>
      </c>
      <c r="AK224" s="21" t="s">
        <v>2060</v>
      </c>
      <c r="AL224" t="s">
        <v>2829</v>
      </c>
      <c r="AM224" t="s">
        <v>53</v>
      </c>
      <c r="AN224" t="s">
        <v>2029</v>
      </c>
    </row>
    <row r="225" spans="1:40" ht="15" hidden="1" thickTop="1" x14ac:dyDescent="0.35">
      <c r="A225" t="s">
        <v>3637</v>
      </c>
      <c r="B225" t="s">
        <v>3681</v>
      </c>
      <c r="C225" t="s">
        <v>3143</v>
      </c>
      <c r="D225" t="s">
        <v>3682</v>
      </c>
      <c r="E225" t="s">
        <v>559</v>
      </c>
      <c r="F225">
        <v>1</v>
      </c>
      <c r="G225" t="s">
        <v>2055</v>
      </c>
      <c r="H225" t="s">
        <v>2056</v>
      </c>
      <c r="I225" t="s">
        <v>2511</v>
      </c>
      <c r="J225" t="s">
        <v>3145</v>
      </c>
      <c r="K225" t="s">
        <v>63</v>
      </c>
      <c r="L225" t="s">
        <v>2058</v>
      </c>
      <c r="M225" t="s">
        <v>2059</v>
      </c>
      <c r="N225">
        <v>0</v>
      </c>
      <c r="O225">
        <v>0</v>
      </c>
      <c r="P225">
        <v>0</v>
      </c>
      <c r="Q225">
        <v>24480</v>
      </c>
      <c r="R225">
        <v>0</v>
      </c>
      <c r="S225">
        <v>0</v>
      </c>
      <c r="T225">
        <v>0</v>
      </c>
      <c r="U225">
        <v>0</v>
      </c>
      <c r="V225">
        <v>0</v>
      </c>
      <c r="W225">
        <v>0</v>
      </c>
      <c r="X225">
        <v>0</v>
      </c>
      <c r="Y225">
        <v>0</v>
      </c>
      <c r="Z225">
        <v>0</v>
      </c>
      <c r="AA225">
        <v>0</v>
      </c>
      <c r="AB225">
        <v>0</v>
      </c>
      <c r="AC225">
        <v>0</v>
      </c>
      <c r="AD225">
        <v>0</v>
      </c>
      <c r="AE225">
        <v>0</v>
      </c>
      <c r="AF225">
        <v>0</v>
      </c>
      <c r="AG225" t="s">
        <v>3683</v>
      </c>
      <c r="AH225" s="21" t="str">
        <f t="shared" si="6"/>
        <v>YR20</v>
      </c>
      <c r="AI225" s="21">
        <v>107.92500000000001</v>
      </c>
      <c r="AJ225" s="21">
        <f t="shared" si="7"/>
        <v>100</v>
      </c>
      <c r="AK225" s="21" t="s">
        <v>2060</v>
      </c>
      <c r="AL225" t="s">
        <v>2570</v>
      </c>
      <c r="AM225" t="s">
        <v>53</v>
      </c>
      <c r="AN225" t="s">
        <v>2029</v>
      </c>
    </row>
    <row r="226" spans="1:40" ht="15" hidden="1" thickTop="1" x14ac:dyDescent="0.35">
      <c r="A226" t="s">
        <v>3642</v>
      </c>
      <c r="B226" t="s">
        <v>3685</v>
      </c>
      <c r="C226" t="s">
        <v>3686</v>
      </c>
      <c r="D226" t="s">
        <v>3687</v>
      </c>
      <c r="E226" t="s">
        <v>559</v>
      </c>
      <c r="F226">
        <v>1</v>
      </c>
      <c r="G226" t="s">
        <v>2055</v>
      </c>
      <c r="H226" t="s">
        <v>2056</v>
      </c>
      <c r="I226" t="s">
        <v>2511</v>
      </c>
      <c r="J226" t="s">
        <v>2568</v>
      </c>
      <c r="K226" t="s">
        <v>63</v>
      </c>
      <c r="L226" t="s">
        <v>2058</v>
      </c>
      <c r="M226" t="s">
        <v>2059</v>
      </c>
      <c r="N226">
        <v>1</v>
      </c>
      <c r="O226">
        <v>32</v>
      </c>
      <c r="P226">
        <v>0.13</v>
      </c>
      <c r="Q226">
        <v>24480</v>
      </c>
      <c r="R226">
        <v>1</v>
      </c>
      <c r="S226">
        <v>32</v>
      </c>
      <c r="T226">
        <v>0.13</v>
      </c>
      <c r="U226">
        <v>0</v>
      </c>
      <c r="V226">
        <v>0</v>
      </c>
      <c r="W226">
        <v>0</v>
      </c>
      <c r="X226">
        <v>0</v>
      </c>
      <c r="Y226">
        <v>0</v>
      </c>
      <c r="Z226">
        <v>0</v>
      </c>
      <c r="AA226">
        <v>0</v>
      </c>
      <c r="AB226">
        <v>0</v>
      </c>
      <c r="AC226">
        <v>0</v>
      </c>
      <c r="AD226">
        <v>0</v>
      </c>
      <c r="AE226">
        <v>0</v>
      </c>
      <c r="AF226">
        <v>0</v>
      </c>
      <c r="AG226" t="s">
        <v>3688</v>
      </c>
      <c r="AH226" s="21" t="str">
        <f t="shared" si="6"/>
        <v>YR20</v>
      </c>
      <c r="AI226" s="21">
        <v>107.92500000000001</v>
      </c>
      <c r="AJ226" s="21">
        <f t="shared" si="7"/>
        <v>99.869281045751634</v>
      </c>
      <c r="AK226" s="21" t="s">
        <v>2060</v>
      </c>
      <c r="AL226" t="s">
        <v>2570</v>
      </c>
      <c r="AM226" t="s">
        <v>53</v>
      </c>
      <c r="AN226" t="s">
        <v>2030</v>
      </c>
    </row>
    <row r="227" spans="1:40" ht="15" hidden="1" thickTop="1" x14ac:dyDescent="0.35">
      <c r="A227" t="s">
        <v>3648</v>
      </c>
      <c r="B227" t="s">
        <v>3690</v>
      </c>
      <c r="C227" t="s">
        <v>3691</v>
      </c>
      <c r="D227" t="s">
        <v>3692</v>
      </c>
      <c r="E227" t="s">
        <v>116</v>
      </c>
      <c r="F227">
        <v>1</v>
      </c>
      <c r="G227" t="s">
        <v>2055</v>
      </c>
      <c r="H227" t="s">
        <v>2056</v>
      </c>
      <c r="I227" t="s">
        <v>2511</v>
      </c>
      <c r="J227" t="s">
        <v>3693</v>
      </c>
      <c r="K227" t="s">
        <v>63</v>
      </c>
      <c r="L227" t="s">
        <v>2058</v>
      </c>
      <c r="M227" t="s">
        <v>2059</v>
      </c>
      <c r="N227">
        <v>0</v>
      </c>
      <c r="O227">
        <v>0</v>
      </c>
      <c r="P227">
        <v>0</v>
      </c>
      <c r="Q227">
        <v>24480</v>
      </c>
      <c r="R227">
        <v>0</v>
      </c>
      <c r="S227">
        <v>0</v>
      </c>
      <c r="T227">
        <v>0</v>
      </c>
      <c r="U227">
        <v>0</v>
      </c>
      <c r="V227">
        <v>0</v>
      </c>
      <c r="W227">
        <v>0</v>
      </c>
      <c r="X227">
        <v>0</v>
      </c>
      <c r="Y227">
        <v>0</v>
      </c>
      <c r="Z227">
        <v>0</v>
      </c>
      <c r="AA227">
        <v>0</v>
      </c>
      <c r="AB227">
        <v>0</v>
      </c>
      <c r="AC227">
        <v>0</v>
      </c>
      <c r="AD227">
        <v>0</v>
      </c>
      <c r="AE227">
        <v>0</v>
      </c>
      <c r="AF227">
        <v>0</v>
      </c>
      <c r="AG227" t="s">
        <v>3694</v>
      </c>
      <c r="AH227" s="21" t="str">
        <f t="shared" si="6"/>
        <v>YR20</v>
      </c>
      <c r="AI227" s="21">
        <v>107.92500000000001</v>
      </c>
      <c r="AJ227" s="21">
        <f t="shared" si="7"/>
        <v>100</v>
      </c>
      <c r="AK227" s="21" t="s">
        <v>2060</v>
      </c>
      <c r="AL227" t="s">
        <v>2271</v>
      </c>
      <c r="AM227" t="s">
        <v>53</v>
      </c>
      <c r="AN227" t="s">
        <v>2030</v>
      </c>
    </row>
    <row r="228" spans="1:40" ht="15" hidden="1" thickTop="1" x14ac:dyDescent="0.35">
      <c r="A228" t="s">
        <v>3652</v>
      </c>
      <c r="B228" t="s">
        <v>3696</v>
      </c>
      <c r="C228" t="s">
        <v>3697</v>
      </c>
      <c r="D228" t="s">
        <v>3698</v>
      </c>
      <c r="E228" t="s">
        <v>3115</v>
      </c>
      <c r="F228">
        <v>1</v>
      </c>
      <c r="G228" t="s">
        <v>2816</v>
      </c>
      <c r="H228" t="s">
        <v>2620</v>
      </c>
      <c r="I228" t="s">
        <v>2511</v>
      </c>
      <c r="J228" t="s">
        <v>3116</v>
      </c>
      <c r="K228" t="s">
        <v>2818</v>
      </c>
      <c r="L228" t="s">
        <v>2058</v>
      </c>
      <c r="M228" t="s">
        <v>2059</v>
      </c>
      <c r="N228">
        <v>0</v>
      </c>
      <c r="O228">
        <v>0</v>
      </c>
      <c r="P228">
        <v>0</v>
      </c>
      <c r="Q228">
        <v>24480</v>
      </c>
      <c r="R228">
        <v>0</v>
      </c>
      <c r="S228">
        <v>0</v>
      </c>
      <c r="T228">
        <v>0</v>
      </c>
      <c r="U228">
        <v>0</v>
      </c>
      <c r="V228">
        <v>0</v>
      </c>
      <c r="W228">
        <v>0</v>
      </c>
      <c r="X228">
        <v>0</v>
      </c>
      <c r="Y228">
        <v>0</v>
      </c>
      <c r="Z228">
        <v>0</v>
      </c>
      <c r="AA228">
        <v>0</v>
      </c>
      <c r="AB228">
        <v>0</v>
      </c>
      <c r="AC228">
        <v>0</v>
      </c>
      <c r="AD228">
        <v>0</v>
      </c>
      <c r="AE228">
        <v>0</v>
      </c>
      <c r="AF228">
        <v>0</v>
      </c>
      <c r="AG228" t="s">
        <v>3699</v>
      </c>
      <c r="AH228" s="21" t="str">
        <f t="shared" si="6"/>
        <v>YR20</v>
      </c>
      <c r="AI228" s="21">
        <v>107.92500000000001</v>
      </c>
      <c r="AJ228" s="21">
        <f t="shared" si="7"/>
        <v>100</v>
      </c>
      <c r="AK228" s="21" t="s">
        <v>2060</v>
      </c>
      <c r="AL228" t="s">
        <v>3118</v>
      </c>
      <c r="AM228" t="s">
        <v>53</v>
      </c>
      <c r="AN228" t="s">
        <v>2031</v>
      </c>
    </row>
    <row r="229" spans="1:40" ht="15" hidden="1" thickTop="1" x14ac:dyDescent="0.35">
      <c r="A229" t="s">
        <v>3660</v>
      </c>
      <c r="B229" t="s">
        <v>3701</v>
      </c>
      <c r="C229" t="s">
        <v>3702</v>
      </c>
      <c r="D229" t="s">
        <v>3703</v>
      </c>
      <c r="E229" t="s">
        <v>3704</v>
      </c>
      <c r="F229">
        <v>1</v>
      </c>
      <c r="G229" t="s">
        <v>2619</v>
      </c>
      <c r="H229" t="s">
        <v>2620</v>
      </c>
      <c r="I229" t="s">
        <v>2511</v>
      </c>
      <c r="J229" t="s">
        <v>3705</v>
      </c>
      <c r="K229" t="s">
        <v>2655</v>
      </c>
      <c r="L229" t="s">
        <v>2058</v>
      </c>
      <c r="M229" t="s">
        <v>2488</v>
      </c>
      <c r="N229">
        <v>1</v>
      </c>
      <c r="O229">
        <v>26</v>
      </c>
      <c r="P229">
        <v>0.16</v>
      </c>
      <c r="Q229">
        <v>16320</v>
      </c>
      <c r="R229">
        <v>0</v>
      </c>
      <c r="S229">
        <v>0</v>
      </c>
      <c r="T229">
        <v>0</v>
      </c>
      <c r="U229">
        <v>0</v>
      </c>
      <c r="V229">
        <v>0</v>
      </c>
      <c r="W229">
        <v>0</v>
      </c>
      <c r="X229">
        <v>1</v>
      </c>
      <c r="Y229">
        <v>26</v>
      </c>
      <c r="Z229">
        <v>0.16</v>
      </c>
      <c r="AA229">
        <v>0</v>
      </c>
      <c r="AB229">
        <v>0</v>
      </c>
      <c r="AC229">
        <v>0</v>
      </c>
      <c r="AD229">
        <v>0</v>
      </c>
      <c r="AE229">
        <v>0</v>
      </c>
      <c r="AF229">
        <v>0</v>
      </c>
      <c r="AG229" t="s">
        <v>3706</v>
      </c>
      <c r="AH229" s="21" t="str">
        <f t="shared" si="6"/>
        <v>YR20</v>
      </c>
      <c r="AI229" s="21">
        <v>72.000000000000014</v>
      </c>
      <c r="AJ229" s="21">
        <f t="shared" si="7"/>
        <v>99.840686274509807</v>
      </c>
      <c r="AK229" s="21" t="s">
        <v>2060</v>
      </c>
      <c r="AL229" t="s">
        <v>2984</v>
      </c>
      <c r="AM229" t="s">
        <v>53</v>
      </c>
      <c r="AN229" t="s">
        <v>2030</v>
      </c>
    </row>
    <row r="230" spans="1:40" ht="15" hidden="1" thickTop="1" x14ac:dyDescent="0.35">
      <c r="A230" t="s">
        <v>3664</v>
      </c>
      <c r="B230" t="s">
        <v>3708</v>
      </c>
      <c r="C230" t="s">
        <v>3709</v>
      </c>
      <c r="D230" t="s">
        <v>3710</v>
      </c>
      <c r="E230" t="s">
        <v>3005</v>
      </c>
      <c r="F230">
        <v>1</v>
      </c>
      <c r="G230" t="s">
        <v>2546</v>
      </c>
      <c r="H230" t="s">
        <v>2510</v>
      </c>
      <c r="I230" t="s">
        <v>2511</v>
      </c>
      <c r="J230" t="s">
        <v>3711</v>
      </c>
      <c r="K230" t="s">
        <v>2548</v>
      </c>
      <c r="L230" t="s">
        <v>2058</v>
      </c>
      <c r="M230" t="s">
        <v>2170</v>
      </c>
      <c r="N230">
        <v>0</v>
      </c>
      <c r="O230">
        <v>0</v>
      </c>
      <c r="P230">
        <v>0</v>
      </c>
      <c r="Q230">
        <v>15300</v>
      </c>
      <c r="R230">
        <v>0</v>
      </c>
      <c r="S230">
        <v>0</v>
      </c>
      <c r="T230">
        <v>0</v>
      </c>
      <c r="U230">
        <v>0</v>
      </c>
      <c r="V230">
        <v>0</v>
      </c>
      <c r="W230">
        <v>0</v>
      </c>
      <c r="X230">
        <v>0</v>
      </c>
      <c r="Y230">
        <v>0</v>
      </c>
      <c r="Z230">
        <v>0</v>
      </c>
      <c r="AA230">
        <v>0</v>
      </c>
      <c r="AB230">
        <v>0</v>
      </c>
      <c r="AC230">
        <v>0</v>
      </c>
      <c r="AD230">
        <v>0</v>
      </c>
      <c r="AE230">
        <v>0</v>
      </c>
      <c r="AF230">
        <v>0</v>
      </c>
      <c r="AG230" t="s">
        <v>3712</v>
      </c>
      <c r="AH230" s="21" t="str">
        <f t="shared" si="6"/>
        <v>YR20</v>
      </c>
      <c r="AI230" s="21">
        <v>67.5</v>
      </c>
      <c r="AJ230" s="21">
        <f t="shared" si="7"/>
        <v>100</v>
      </c>
      <c r="AK230" s="21" t="s">
        <v>2060</v>
      </c>
      <c r="AL230" t="s">
        <v>2551</v>
      </c>
      <c r="AM230" t="s">
        <v>53</v>
      </c>
      <c r="AN230" t="s">
        <v>2030</v>
      </c>
    </row>
    <row r="231" spans="1:40" ht="15" hidden="1" thickTop="1" x14ac:dyDescent="0.35">
      <c r="A231" t="s">
        <v>3670</v>
      </c>
      <c r="B231" t="s">
        <v>3714</v>
      </c>
      <c r="C231" t="s">
        <v>3715</v>
      </c>
      <c r="D231" t="s">
        <v>3716</v>
      </c>
      <c r="E231" t="s">
        <v>2938</v>
      </c>
      <c r="F231">
        <v>1</v>
      </c>
      <c r="G231" t="s">
        <v>2593</v>
      </c>
      <c r="H231" t="s">
        <v>2056</v>
      </c>
      <c r="I231" t="s">
        <v>2511</v>
      </c>
      <c r="J231" t="s">
        <v>3717</v>
      </c>
      <c r="K231" t="s">
        <v>62</v>
      </c>
      <c r="L231" t="s">
        <v>2058</v>
      </c>
      <c r="M231" t="s">
        <v>2170</v>
      </c>
      <c r="N231">
        <v>2</v>
      </c>
      <c r="O231">
        <v>74</v>
      </c>
      <c r="P231">
        <v>0.48</v>
      </c>
      <c r="Q231">
        <v>15300</v>
      </c>
      <c r="R231">
        <v>0</v>
      </c>
      <c r="S231">
        <v>0</v>
      </c>
      <c r="T231">
        <v>0</v>
      </c>
      <c r="U231">
        <v>0</v>
      </c>
      <c r="V231">
        <v>0</v>
      </c>
      <c r="W231">
        <v>0</v>
      </c>
      <c r="X231">
        <v>2</v>
      </c>
      <c r="Y231">
        <v>74</v>
      </c>
      <c r="Z231">
        <v>0.48</v>
      </c>
      <c r="AA231">
        <v>0</v>
      </c>
      <c r="AB231">
        <v>0</v>
      </c>
      <c r="AC231">
        <v>0</v>
      </c>
      <c r="AD231">
        <v>0</v>
      </c>
      <c r="AE231">
        <v>0</v>
      </c>
      <c r="AF231">
        <v>0</v>
      </c>
      <c r="AG231" t="s">
        <v>3718</v>
      </c>
      <c r="AH231" s="21" t="str">
        <f t="shared" si="6"/>
        <v>YR20</v>
      </c>
      <c r="AI231" s="21">
        <v>67.5</v>
      </c>
      <c r="AJ231" s="21">
        <f t="shared" si="7"/>
        <v>99.51633986928104</v>
      </c>
      <c r="AK231" s="21" t="s">
        <v>2063</v>
      </c>
      <c r="AL231" t="s">
        <v>2527</v>
      </c>
      <c r="AM231" t="s">
        <v>53</v>
      </c>
      <c r="AN231" t="s">
        <v>2030</v>
      </c>
    </row>
    <row r="232" spans="1:40" ht="15" hidden="1" thickTop="1" x14ac:dyDescent="0.35">
      <c r="A232" t="s">
        <v>3676</v>
      </c>
      <c r="B232" t="s">
        <v>3720</v>
      </c>
      <c r="C232" t="s">
        <v>2778</v>
      </c>
      <c r="D232" t="s">
        <v>3721</v>
      </c>
      <c r="E232" t="s">
        <v>2780</v>
      </c>
      <c r="F232">
        <v>1</v>
      </c>
      <c r="G232" t="s">
        <v>2609</v>
      </c>
      <c r="H232" t="s">
        <v>2577</v>
      </c>
      <c r="I232" t="s">
        <v>2511</v>
      </c>
      <c r="J232" t="s">
        <v>2781</v>
      </c>
      <c r="K232" t="s">
        <v>2765</v>
      </c>
      <c r="L232" t="s">
        <v>2058</v>
      </c>
      <c r="M232" t="s">
        <v>2170</v>
      </c>
      <c r="N232">
        <v>0</v>
      </c>
      <c r="O232">
        <v>0</v>
      </c>
      <c r="P232">
        <v>0</v>
      </c>
      <c r="Q232">
        <v>15300</v>
      </c>
      <c r="R232">
        <v>0</v>
      </c>
      <c r="S232">
        <v>0</v>
      </c>
      <c r="T232">
        <v>0</v>
      </c>
      <c r="U232">
        <v>0</v>
      </c>
      <c r="V232">
        <v>0</v>
      </c>
      <c r="W232">
        <v>0</v>
      </c>
      <c r="X232">
        <v>0</v>
      </c>
      <c r="Y232">
        <v>0</v>
      </c>
      <c r="Z232">
        <v>0</v>
      </c>
      <c r="AA232">
        <v>0</v>
      </c>
      <c r="AB232">
        <v>0</v>
      </c>
      <c r="AC232">
        <v>0</v>
      </c>
      <c r="AD232">
        <v>0</v>
      </c>
      <c r="AE232">
        <v>0</v>
      </c>
      <c r="AF232">
        <v>0</v>
      </c>
      <c r="AG232" t="s">
        <v>3722</v>
      </c>
      <c r="AH232" s="21" t="str">
        <f t="shared" si="6"/>
        <v>YR20</v>
      </c>
      <c r="AI232" s="21">
        <v>67.5</v>
      </c>
      <c r="AJ232" s="21">
        <f t="shared" si="7"/>
        <v>100</v>
      </c>
      <c r="AK232" s="21" t="s">
        <v>2060</v>
      </c>
      <c r="AL232" t="s">
        <v>2613</v>
      </c>
      <c r="AM232" t="s">
        <v>53</v>
      </c>
      <c r="AN232" t="s">
        <v>2031</v>
      </c>
    </row>
    <row r="233" spans="1:40" ht="15" hidden="1" thickTop="1" x14ac:dyDescent="0.35">
      <c r="A233" t="s">
        <v>3680</v>
      </c>
      <c r="B233" t="s">
        <v>3724</v>
      </c>
      <c r="C233" t="s">
        <v>3725</v>
      </c>
      <c r="D233" t="s">
        <v>3726</v>
      </c>
      <c r="E233" t="s">
        <v>2691</v>
      </c>
      <c r="F233">
        <v>1</v>
      </c>
      <c r="G233" t="s">
        <v>2600</v>
      </c>
      <c r="H233" t="s">
        <v>2577</v>
      </c>
      <c r="I233" t="s">
        <v>2511</v>
      </c>
      <c r="J233" t="s">
        <v>2634</v>
      </c>
      <c r="K233" t="s">
        <v>2635</v>
      </c>
      <c r="L233" t="s">
        <v>2058</v>
      </c>
      <c r="M233" t="s">
        <v>2549</v>
      </c>
      <c r="N233">
        <v>0</v>
      </c>
      <c r="O233">
        <v>0</v>
      </c>
      <c r="P233">
        <v>0</v>
      </c>
      <c r="Q233">
        <v>14280</v>
      </c>
      <c r="R233">
        <v>0</v>
      </c>
      <c r="S233">
        <v>0</v>
      </c>
      <c r="T233">
        <v>0</v>
      </c>
      <c r="U233">
        <v>0</v>
      </c>
      <c r="V233">
        <v>0</v>
      </c>
      <c r="W233">
        <v>0</v>
      </c>
      <c r="X233">
        <v>0</v>
      </c>
      <c r="Y233">
        <v>0</v>
      </c>
      <c r="Z233">
        <v>0</v>
      </c>
      <c r="AA233">
        <v>0</v>
      </c>
      <c r="AB233">
        <v>0</v>
      </c>
      <c r="AC233">
        <v>0</v>
      </c>
      <c r="AD233">
        <v>0</v>
      </c>
      <c r="AE233">
        <v>0</v>
      </c>
      <c r="AF233">
        <v>0</v>
      </c>
      <c r="AG233" t="s">
        <v>3727</v>
      </c>
      <c r="AH233" s="21" t="str">
        <f t="shared" si="6"/>
        <v>YR20</v>
      </c>
      <c r="AI233" s="21">
        <v>62.999999999999986</v>
      </c>
      <c r="AJ233" s="21">
        <f t="shared" si="7"/>
        <v>100</v>
      </c>
      <c r="AK233" s="21" t="s">
        <v>2060</v>
      </c>
      <c r="AL233" t="s">
        <v>2581</v>
      </c>
      <c r="AM233" t="s">
        <v>53</v>
      </c>
      <c r="AN233" t="s">
        <v>2030</v>
      </c>
    </row>
    <row r="234" spans="1:40" ht="15" hidden="1" thickTop="1" x14ac:dyDescent="0.35">
      <c r="A234" t="s">
        <v>3684</v>
      </c>
      <c r="B234" t="s">
        <v>3729</v>
      </c>
      <c r="C234" t="s">
        <v>3730</v>
      </c>
      <c r="D234" t="s">
        <v>3731</v>
      </c>
      <c r="E234" t="s">
        <v>3013</v>
      </c>
      <c r="F234">
        <v>1</v>
      </c>
      <c r="G234" t="s">
        <v>2600</v>
      </c>
      <c r="H234" t="s">
        <v>2577</v>
      </c>
      <c r="I234" t="s">
        <v>2511</v>
      </c>
      <c r="J234" t="s">
        <v>3183</v>
      </c>
      <c r="K234" t="s">
        <v>2742</v>
      </c>
      <c r="L234" t="s">
        <v>2058</v>
      </c>
      <c r="M234" t="s">
        <v>2982</v>
      </c>
      <c r="N234">
        <v>1</v>
      </c>
      <c r="O234">
        <v>47</v>
      </c>
      <c r="P234">
        <v>0.33</v>
      </c>
      <c r="Q234">
        <v>14280</v>
      </c>
      <c r="R234">
        <v>0</v>
      </c>
      <c r="S234">
        <v>0</v>
      </c>
      <c r="T234">
        <v>0</v>
      </c>
      <c r="U234">
        <v>0</v>
      </c>
      <c r="V234">
        <v>0</v>
      </c>
      <c r="W234">
        <v>0</v>
      </c>
      <c r="X234">
        <v>1</v>
      </c>
      <c r="Y234">
        <v>47</v>
      </c>
      <c r="Z234">
        <v>0.33</v>
      </c>
      <c r="AA234">
        <v>0</v>
      </c>
      <c r="AB234">
        <v>0</v>
      </c>
      <c r="AC234">
        <v>0</v>
      </c>
      <c r="AD234">
        <v>0</v>
      </c>
      <c r="AE234">
        <v>0</v>
      </c>
      <c r="AF234">
        <v>0</v>
      </c>
      <c r="AG234" t="s">
        <v>3732</v>
      </c>
      <c r="AH234" s="21" t="str">
        <f t="shared" si="6"/>
        <v>YR20</v>
      </c>
      <c r="AI234" s="21">
        <v>62.999999999999986</v>
      </c>
      <c r="AJ234" s="21">
        <f t="shared" si="7"/>
        <v>99.670868347338939</v>
      </c>
      <c r="AK234" s="21" t="s">
        <v>2063</v>
      </c>
      <c r="AL234" t="s">
        <v>2551</v>
      </c>
      <c r="AM234" t="s">
        <v>53</v>
      </c>
      <c r="AN234" t="s">
        <v>2031</v>
      </c>
    </row>
    <row r="235" spans="1:40" ht="15" hidden="1" thickTop="1" x14ac:dyDescent="0.35">
      <c r="A235" t="s">
        <v>3689</v>
      </c>
      <c r="B235" t="s">
        <v>3734</v>
      </c>
      <c r="C235" t="s">
        <v>117</v>
      </c>
      <c r="D235" t="s">
        <v>3735</v>
      </c>
      <c r="E235" t="s">
        <v>560</v>
      </c>
      <c r="F235">
        <v>1</v>
      </c>
      <c r="G235" t="s">
        <v>2055</v>
      </c>
      <c r="H235" t="s">
        <v>2056</v>
      </c>
      <c r="I235" t="s">
        <v>2511</v>
      </c>
      <c r="J235" t="s">
        <v>67</v>
      </c>
      <c r="K235" t="s">
        <v>68</v>
      </c>
      <c r="L235" t="s">
        <v>2058</v>
      </c>
      <c r="M235" t="s">
        <v>2207</v>
      </c>
      <c r="N235">
        <v>1</v>
      </c>
      <c r="O235">
        <v>32</v>
      </c>
      <c r="P235">
        <v>0.24</v>
      </c>
      <c r="Q235">
        <v>13260</v>
      </c>
      <c r="R235">
        <v>1</v>
      </c>
      <c r="S235">
        <v>32</v>
      </c>
      <c r="T235">
        <v>0.24</v>
      </c>
      <c r="U235">
        <v>0</v>
      </c>
      <c r="V235">
        <v>0</v>
      </c>
      <c r="W235">
        <v>0</v>
      </c>
      <c r="X235">
        <v>0</v>
      </c>
      <c r="Y235">
        <v>0</v>
      </c>
      <c r="Z235">
        <v>0</v>
      </c>
      <c r="AA235">
        <v>0</v>
      </c>
      <c r="AB235">
        <v>0</v>
      </c>
      <c r="AC235">
        <v>0</v>
      </c>
      <c r="AD235">
        <v>0</v>
      </c>
      <c r="AE235">
        <v>0</v>
      </c>
      <c r="AF235">
        <v>0</v>
      </c>
      <c r="AG235" t="s">
        <v>118</v>
      </c>
      <c r="AH235" s="21" t="str">
        <f t="shared" si="6"/>
        <v>YR20</v>
      </c>
      <c r="AI235" s="21">
        <v>58.5</v>
      </c>
      <c r="AJ235" s="21">
        <f t="shared" si="7"/>
        <v>99.758672699849171</v>
      </c>
      <c r="AK235" s="21" t="s">
        <v>2060</v>
      </c>
      <c r="AL235" t="s">
        <v>70</v>
      </c>
      <c r="AM235" t="s">
        <v>53</v>
      </c>
      <c r="AN235" t="s">
        <v>2031</v>
      </c>
    </row>
    <row r="236" spans="1:40" ht="15" hidden="1" thickTop="1" x14ac:dyDescent="0.35">
      <c r="A236" t="s">
        <v>3695</v>
      </c>
      <c r="B236" t="s">
        <v>3737</v>
      </c>
      <c r="C236" t="s">
        <v>3738</v>
      </c>
      <c r="D236" t="s">
        <v>3739</v>
      </c>
      <c r="E236" t="s">
        <v>2562</v>
      </c>
      <c r="F236">
        <v>1</v>
      </c>
      <c r="G236" t="s">
        <v>2546</v>
      </c>
      <c r="H236" t="s">
        <v>2510</v>
      </c>
      <c r="I236" t="s">
        <v>2511</v>
      </c>
      <c r="J236" t="s">
        <v>2547</v>
      </c>
      <c r="K236" t="s">
        <v>2548</v>
      </c>
      <c r="L236" t="s">
        <v>2058</v>
      </c>
      <c r="M236" t="s">
        <v>2170</v>
      </c>
      <c r="N236">
        <v>1</v>
      </c>
      <c r="O236">
        <v>21</v>
      </c>
      <c r="P236">
        <v>0.14000000000000001</v>
      </c>
      <c r="Q236">
        <v>15300</v>
      </c>
      <c r="R236">
        <v>0</v>
      </c>
      <c r="S236">
        <v>0</v>
      </c>
      <c r="T236">
        <v>0</v>
      </c>
      <c r="U236">
        <v>0</v>
      </c>
      <c r="V236">
        <v>0</v>
      </c>
      <c r="W236">
        <v>0</v>
      </c>
      <c r="X236">
        <v>1</v>
      </c>
      <c r="Y236">
        <v>21</v>
      </c>
      <c r="Z236">
        <v>0.14000000000000001</v>
      </c>
      <c r="AA236">
        <v>0</v>
      </c>
      <c r="AB236">
        <v>0</v>
      </c>
      <c r="AC236">
        <v>0</v>
      </c>
      <c r="AD236">
        <v>0</v>
      </c>
      <c r="AE236">
        <v>0</v>
      </c>
      <c r="AF236">
        <v>0</v>
      </c>
      <c r="AG236" t="s">
        <v>3740</v>
      </c>
      <c r="AH236" s="21" t="str">
        <f t="shared" si="6"/>
        <v>YR20</v>
      </c>
      <c r="AI236" s="21">
        <v>67.5</v>
      </c>
      <c r="AJ236" s="21">
        <f t="shared" si="7"/>
        <v>99.862745098039213</v>
      </c>
      <c r="AK236" s="21" t="s">
        <v>2060</v>
      </c>
      <c r="AL236" t="s">
        <v>2551</v>
      </c>
      <c r="AM236" t="s">
        <v>53</v>
      </c>
      <c r="AN236" t="s">
        <v>2032</v>
      </c>
    </row>
    <row r="237" spans="1:40" ht="15" hidden="1" thickTop="1" x14ac:dyDescent="0.35">
      <c r="A237" t="s">
        <v>3700</v>
      </c>
      <c r="B237" t="s">
        <v>3742</v>
      </c>
      <c r="C237" t="s">
        <v>76</v>
      </c>
      <c r="D237" t="s">
        <v>3743</v>
      </c>
      <c r="E237" t="s">
        <v>119</v>
      </c>
      <c r="F237">
        <v>1</v>
      </c>
      <c r="G237" t="s">
        <v>2055</v>
      </c>
      <c r="H237" t="s">
        <v>2056</v>
      </c>
      <c r="I237" t="s">
        <v>2511</v>
      </c>
      <c r="J237" t="s">
        <v>67</v>
      </c>
      <c r="K237" t="s">
        <v>68</v>
      </c>
      <c r="L237" t="s">
        <v>2058</v>
      </c>
      <c r="M237" t="s">
        <v>2059</v>
      </c>
      <c r="N237">
        <v>0</v>
      </c>
      <c r="O237">
        <v>0</v>
      </c>
      <c r="P237">
        <v>0</v>
      </c>
      <c r="Q237">
        <v>24480</v>
      </c>
      <c r="R237">
        <v>0</v>
      </c>
      <c r="S237">
        <v>0</v>
      </c>
      <c r="T237">
        <v>0</v>
      </c>
      <c r="U237">
        <v>0</v>
      </c>
      <c r="V237">
        <v>0</v>
      </c>
      <c r="W237">
        <v>0</v>
      </c>
      <c r="X237">
        <v>0</v>
      </c>
      <c r="Y237">
        <v>0</v>
      </c>
      <c r="Z237">
        <v>0</v>
      </c>
      <c r="AA237">
        <v>0</v>
      </c>
      <c r="AB237">
        <v>0</v>
      </c>
      <c r="AC237">
        <v>0</v>
      </c>
      <c r="AD237">
        <v>0</v>
      </c>
      <c r="AE237">
        <v>0</v>
      </c>
      <c r="AF237">
        <v>0</v>
      </c>
      <c r="AG237" t="s">
        <v>120</v>
      </c>
      <c r="AH237" s="21" t="str">
        <f t="shared" si="6"/>
        <v>YR20</v>
      </c>
      <c r="AI237" s="21">
        <v>107.92500000000001</v>
      </c>
      <c r="AJ237" s="21">
        <f t="shared" si="7"/>
        <v>100</v>
      </c>
      <c r="AK237" s="21" t="s">
        <v>2060</v>
      </c>
      <c r="AL237" t="s">
        <v>70</v>
      </c>
      <c r="AM237" t="s">
        <v>53</v>
      </c>
      <c r="AN237" t="s">
        <v>2030</v>
      </c>
    </row>
    <row r="238" spans="1:40" ht="15" hidden="1" thickTop="1" x14ac:dyDescent="0.35">
      <c r="A238" t="s">
        <v>3707</v>
      </c>
      <c r="B238" t="s">
        <v>3745</v>
      </c>
      <c r="C238" t="s">
        <v>76</v>
      </c>
      <c r="D238" t="s">
        <v>3746</v>
      </c>
      <c r="E238" t="s">
        <v>560</v>
      </c>
      <c r="F238">
        <v>2</v>
      </c>
      <c r="G238" t="s">
        <v>2055</v>
      </c>
      <c r="H238" t="s">
        <v>2056</v>
      </c>
      <c r="I238" t="s">
        <v>2511</v>
      </c>
      <c r="J238" t="s">
        <v>67</v>
      </c>
      <c r="K238" t="s">
        <v>68</v>
      </c>
      <c r="L238" t="s">
        <v>2058</v>
      </c>
      <c r="M238" t="s">
        <v>2059</v>
      </c>
      <c r="N238">
        <v>5</v>
      </c>
      <c r="O238">
        <v>350</v>
      </c>
      <c r="P238">
        <v>1.43</v>
      </c>
      <c r="Q238">
        <v>24480</v>
      </c>
      <c r="R238">
        <v>0</v>
      </c>
      <c r="S238">
        <v>0</v>
      </c>
      <c r="T238">
        <v>0</v>
      </c>
      <c r="U238">
        <v>0</v>
      </c>
      <c r="V238">
        <v>0</v>
      </c>
      <c r="W238">
        <v>0</v>
      </c>
      <c r="X238">
        <v>5</v>
      </c>
      <c r="Y238">
        <v>350</v>
      </c>
      <c r="Z238">
        <v>1.43</v>
      </c>
      <c r="AA238">
        <v>0</v>
      </c>
      <c r="AB238">
        <v>0</v>
      </c>
      <c r="AC238">
        <v>0</v>
      </c>
      <c r="AD238">
        <v>0</v>
      </c>
      <c r="AE238">
        <v>0</v>
      </c>
      <c r="AF238">
        <v>0</v>
      </c>
      <c r="AG238" t="s">
        <v>121</v>
      </c>
      <c r="AH238" s="21" t="str">
        <f t="shared" si="6"/>
        <v>YR20</v>
      </c>
      <c r="AI238" s="21">
        <v>107.92500000000001</v>
      </c>
      <c r="AJ238" s="21">
        <f t="shared" si="7"/>
        <v>98.570261437908499</v>
      </c>
      <c r="AK238" s="21" t="s">
        <v>2063</v>
      </c>
      <c r="AL238" t="s">
        <v>70</v>
      </c>
      <c r="AM238" t="s">
        <v>53</v>
      </c>
      <c r="AN238" t="s">
        <v>2032</v>
      </c>
    </row>
    <row r="239" spans="1:40" ht="15" hidden="1" thickTop="1" x14ac:dyDescent="0.35">
      <c r="A239" t="s">
        <v>3713</v>
      </c>
      <c r="B239" t="s">
        <v>3748</v>
      </c>
      <c r="C239" t="s">
        <v>3749</v>
      </c>
      <c r="D239" t="s">
        <v>3750</v>
      </c>
      <c r="E239" t="s">
        <v>3589</v>
      </c>
      <c r="F239">
        <v>2</v>
      </c>
      <c r="G239" t="s">
        <v>2619</v>
      </c>
      <c r="H239" t="s">
        <v>2620</v>
      </c>
      <c r="I239" t="s">
        <v>2511</v>
      </c>
      <c r="J239" t="s">
        <v>3590</v>
      </c>
      <c r="K239" t="s">
        <v>2622</v>
      </c>
      <c r="L239" t="s">
        <v>2058</v>
      </c>
      <c r="M239" t="s">
        <v>2170</v>
      </c>
      <c r="N239">
        <v>0</v>
      </c>
      <c r="O239">
        <v>0</v>
      </c>
      <c r="P239">
        <v>0</v>
      </c>
      <c r="Q239">
        <v>15300</v>
      </c>
      <c r="R239">
        <v>0</v>
      </c>
      <c r="S239">
        <v>0</v>
      </c>
      <c r="T239">
        <v>0</v>
      </c>
      <c r="U239">
        <v>0</v>
      </c>
      <c r="V239">
        <v>0</v>
      </c>
      <c r="W239">
        <v>0</v>
      </c>
      <c r="X239">
        <v>0</v>
      </c>
      <c r="Y239">
        <v>0</v>
      </c>
      <c r="Z239">
        <v>0</v>
      </c>
      <c r="AA239">
        <v>0</v>
      </c>
      <c r="AB239">
        <v>0</v>
      </c>
      <c r="AC239">
        <v>0</v>
      </c>
      <c r="AD239">
        <v>0</v>
      </c>
      <c r="AE239">
        <v>0</v>
      </c>
      <c r="AF239">
        <v>0</v>
      </c>
      <c r="AG239" t="s">
        <v>3751</v>
      </c>
      <c r="AH239" s="21" t="str">
        <f t="shared" si="6"/>
        <v>YR20</v>
      </c>
      <c r="AI239" s="21">
        <v>67.5</v>
      </c>
      <c r="AJ239" s="21">
        <f t="shared" si="7"/>
        <v>100</v>
      </c>
      <c r="AK239" s="21" t="s">
        <v>2060</v>
      </c>
      <c r="AL239" t="s">
        <v>2624</v>
      </c>
      <c r="AM239" t="s">
        <v>53</v>
      </c>
      <c r="AN239" t="s">
        <v>2031</v>
      </c>
    </row>
    <row r="240" spans="1:40" ht="15" hidden="1" thickTop="1" x14ac:dyDescent="0.35">
      <c r="A240" t="s">
        <v>3719</v>
      </c>
      <c r="B240" t="s">
        <v>3753</v>
      </c>
      <c r="C240" t="s">
        <v>2722</v>
      </c>
      <c r="D240" t="s">
        <v>3754</v>
      </c>
      <c r="E240" t="s">
        <v>2724</v>
      </c>
      <c r="F240">
        <v>1</v>
      </c>
      <c r="G240" t="s">
        <v>2682</v>
      </c>
      <c r="H240" t="s">
        <v>2620</v>
      </c>
      <c r="I240" t="s">
        <v>2511</v>
      </c>
      <c r="J240" t="s">
        <v>2725</v>
      </c>
      <c r="K240" t="s">
        <v>2684</v>
      </c>
      <c r="L240" t="s">
        <v>2058</v>
      </c>
      <c r="M240" t="s">
        <v>2059</v>
      </c>
      <c r="N240">
        <v>0</v>
      </c>
      <c r="O240">
        <v>0</v>
      </c>
      <c r="P240">
        <v>0</v>
      </c>
      <c r="Q240">
        <v>24480</v>
      </c>
      <c r="R240">
        <v>0</v>
      </c>
      <c r="S240">
        <v>0</v>
      </c>
      <c r="T240">
        <v>0</v>
      </c>
      <c r="U240">
        <v>0</v>
      </c>
      <c r="V240">
        <v>0</v>
      </c>
      <c r="W240">
        <v>0</v>
      </c>
      <c r="X240">
        <v>0</v>
      </c>
      <c r="Y240">
        <v>0</v>
      </c>
      <c r="Z240">
        <v>0</v>
      </c>
      <c r="AA240">
        <v>0</v>
      </c>
      <c r="AB240">
        <v>0</v>
      </c>
      <c r="AC240">
        <v>0</v>
      </c>
      <c r="AD240">
        <v>0</v>
      </c>
      <c r="AE240">
        <v>0</v>
      </c>
      <c r="AF240">
        <v>0</v>
      </c>
      <c r="AG240" t="s">
        <v>3755</v>
      </c>
      <c r="AH240" s="21" t="str">
        <f t="shared" si="6"/>
        <v>YR20</v>
      </c>
      <c r="AI240" s="21">
        <v>107.92500000000001</v>
      </c>
      <c r="AJ240" s="21">
        <f t="shared" si="7"/>
        <v>100</v>
      </c>
      <c r="AK240" s="21" t="s">
        <v>2060</v>
      </c>
      <c r="AL240" t="s">
        <v>2725</v>
      </c>
      <c r="AM240" t="s">
        <v>53</v>
      </c>
      <c r="AN240" t="s">
        <v>2031</v>
      </c>
    </row>
    <row r="241" spans="1:40" ht="15" hidden="1" thickTop="1" x14ac:dyDescent="0.35">
      <c r="A241" t="s">
        <v>3723</v>
      </c>
      <c r="B241" t="s">
        <v>3757</v>
      </c>
      <c r="C241" t="s">
        <v>3758</v>
      </c>
      <c r="D241" t="s">
        <v>3759</v>
      </c>
      <c r="E241" t="s">
        <v>3353</v>
      </c>
      <c r="F241">
        <v>1</v>
      </c>
      <c r="G241" t="s">
        <v>2682</v>
      </c>
      <c r="H241" t="s">
        <v>2620</v>
      </c>
      <c r="I241" t="s">
        <v>2511</v>
      </c>
      <c r="J241" t="s">
        <v>2683</v>
      </c>
      <c r="K241" t="s">
        <v>2684</v>
      </c>
      <c r="L241" t="s">
        <v>2058</v>
      </c>
      <c r="M241" t="s">
        <v>2059</v>
      </c>
      <c r="N241">
        <v>0</v>
      </c>
      <c r="O241">
        <v>0</v>
      </c>
      <c r="P241">
        <v>0</v>
      </c>
      <c r="Q241">
        <v>24480</v>
      </c>
      <c r="R241">
        <v>0</v>
      </c>
      <c r="S241">
        <v>0</v>
      </c>
      <c r="T241">
        <v>0</v>
      </c>
      <c r="U241">
        <v>0</v>
      </c>
      <c r="V241">
        <v>0</v>
      </c>
      <c r="W241">
        <v>0</v>
      </c>
      <c r="X241">
        <v>0</v>
      </c>
      <c r="Y241">
        <v>0</v>
      </c>
      <c r="Z241">
        <v>0</v>
      </c>
      <c r="AA241">
        <v>0</v>
      </c>
      <c r="AB241">
        <v>0</v>
      </c>
      <c r="AC241">
        <v>0</v>
      </c>
      <c r="AD241">
        <v>0</v>
      </c>
      <c r="AE241">
        <v>0</v>
      </c>
      <c r="AF241">
        <v>0</v>
      </c>
      <c r="AG241" t="s">
        <v>3760</v>
      </c>
      <c r="AH241" s="21" t="str">
        <f t="shared" si="6"/>
        <v>YR20</v>
      </c>
      <c r="AI241" s="21">
        <v>107.92500000000001</v>
      </c>
      <c r="AJ241" s="21">
        <f t="shared" si="7"/>
        <v>100</v>
      </c>
      <c r="AK241" s="21" t="s">
        <v>2060</v>
      </c>
      <c r="AL241" t="s">
        <v>2686</v>
      </c>
      <c r="AM241" t="s">
        <v>53</v>
      </c>
      <c r="AN241" t="s">
        <v>2031</v>
      </c>
    </row>
    <row r="242" spans="1:40" ht="15" hidden="1" thickTop="1" x14ac:dyDescent="0.35">
      <c r="A242" t="s">
        <v>3728</v>
      </c>
      <c r="B242" t="s">
        <v>3765</v>
      </c>
      <c r="C242" t="s">
        <v>3766</v>
      </c>
      <c r="D242" t="s">
        <v>3767</v>
      </c>
      <c r="E242" t="s">
        <v>2938</v>
      </c>
      <c r="F242">
        <v>1</v>
      </c>
      <c r="G242" t="s">
        <v>2593</v>
      </c>
      <c r="H242" t="s">
        <v>2056</v>
      </c>
      <c r="I242" t="s">
        <v>2511</v>
      </c>
      <c r="J242" t="s">
        <v>3250</v>
      </c>
      <c r="K242" t="s">
        <v>65</v>
      </c>
      <c r="L242" t="s">
        <v>2058</v>
      </c>
      <c r="M242" t="s">
        <v>2170</v>
      </c>
      <c r="N242">
        <v>2</v>
      </c>
      <c r="O242">
        <v>108</v>
      </c>
      <c r="P242">
        <v>0.71</v>
      </c>
      <c r="Q242">
        <v>15300</v>
      </c>
      <c r="R242">
        <v>0</v>
      </c>
      <c r="S242">
        <v>0</v>
      </c>
      <c r="T242">
        <v>0</v>
      </c>
      <c r="U242">
        <v>0</v>
      </c>
      <c r="V242">
        <v>0</v>
      </c>
      <c r="W242">
        <v>0</v>
      </c>
      <c r="X242">
        <v>2</v>
      </c>
      <c r="Y242">
        <v>108</v>
      </c>
      <c r="Z242">
        <v>0.71</v>
      </c>
      <c r="AA242">
        <v>0</v>
      </c>
      <c r="AB242">
        <v>0</v>
      </c>
      <c r="AC242">
        <v>0</v>
      </c>
      <c r="AD242">
        <v>0</v>
      </c>
      <c r="AE242">
        <v>0</v>
      </c>
      <c r="AF242">
        <v>0</v>
      </c>
      <c r="AG242" t="s">
        <v>3768</v>
      </c>
      <c r="AH242" s="21" t="str">
        <f t="shared" si="6"/>
        <v>YR20</v>
      </c>
      <c r="AI242" s="21">
        <v>67.5</v>
      </c>
      <c r="AJ242" s="21">
        <f t="shared" si="7"/>
        <v>99.294117647058826</v>
      </c>
      <c r="AK242" s="21" t="s">
        <v>2063</v>
      </c>
      <c r="AL242" t="s">
        <v>2527</v>
      </c>
      <c r="AM242" t="s">
        <v>53</v>
      </c>
      <c r="AN242" t="s">
        <v>2030</v>
      </c>
    </row>
    <row r="243" spans="1:40" ht="15" hidden="1" thickTop="1" x14ac:dyDescent="0.35">
      <c r="A243" t="s">
        <v>3733</v>
      </c>
      <c r="B243" t="s">
        <v>3770</v>
      </c>
      <c r="C243" t="s">
        <v>3771</v>
      </c>
      <c r="D243" t="s">
        <v>3772</v>
      </c>
      <c r="E243" t="s">
        <v>2508</v>
      </c>
      <c r="F243">
        <v>1</v>
      </c>
      <c r="G243" t="s">
        <v>2509</v>
      </c>
      <c r="H243" t="s">
        <v>2510</v>
      </c>
      <c r="I243" t="s">
        <v>2511</v>
      </c>
      <c r="J243" t="s">
        <v>3773</v>
      </c>
      <c r="K243" t="s">
        <v>2513</v>
      </c>
      <c r="L243" t="s">
        <v>2058</v>
      </c>
      <c r="M243" t="s">
        <v>2170</v>
      </c>
      <c r="N243">
        <v>0</v>
      </c>
      <c r="O243">
        <v>0</v>
      </c>
      <c r="P243">
        <v>0</v>
      </c>
      <c r="Q243">
        <v>15300</v>
      </c>
      <c r="R243">
        <v>0</v>
      </c>
      <c r="S243">
        <v>0</v>
      </c>
      <c r="T243">
        <v>0</v>
      </c>
      <c r="U243">
        <v>0</v>
      </c>
      <c r="V243">
        <v>0</v>
      </c>
      <c r="W243">
        <v>0</v>
      </c>
      <c r="X243">
        <v>0</v>
      </c>
      <c r="Y243">
        <v>0</v>
      </c>
      <c r="Z243">
        <v>0</v>
      </c>
      <c r="AA243">
        <v>0</v>
      </c>
      <c r="AB243">
        <v>0</v>
      </c>
      <c r="AC243">
        <v>0</v>
      </c>
      <c r="AD243">
        <v>0</v>
      </c>
      <c r="AE243">
        <v>0</v>
      </c>
      <c r="AF243">
        <v>0</v>
      </c>
      <c r="AG243" t="s">
        <v>3774</v>
      </c>
      <c r="AH243" s="21" t="str">
        <f t="shared" si="6"/>
        <v>YR20</v>
      </c>
      <c r="AI243" s="21">
        <v>67.5</v>
      </c>
      <c r="AJ243" s="21">
        <f t="shared" si="7"/>
        <v>100</v>
      </c>
      <c r="AK243" s="21" t="s">
        <v>2060</v>
      </c>
      <c r="AL243" t="s">
        <v>2515</v>
      </c>
      <c r="AM243" t="s">
        <v>53</v>
      </c>
      <c r="AN243" t="s">
        <v>2031</v>
      </c>
    </row>
    <row r="244" spans="1:40" ht="15" hidden="1" thickTop="1" x14ac:dyDescent="0.35">
      <c r="A244" t="s">
        <v>3736</v>
      </c>
      <c r="B244" t="s">
        <v>3776</v>
      </c>
      <c r="C244" t="s">
        <v>2751</v>
      </c>
      <c r="D244" t="s">
        <v>3777</v>
      </c>
      <c r="E244" t="s">
        <v>2646</v>
      </c>
      <c r="F244">
        <v>1</v>
      </c>
      <c r="G244" t="s">
        <v>2600</v>
      </c>
      <c r="H244" t="s">
        <v>2577</v>
      </c>
      <c r="I244" t="s">
        <v>2511</v>
      </c>
      <c r="J244" t="s">
        <v>2647</v>
      </c>
      <c r="K244" t="s">
        <v>2602</v>
      </c>
      <c r="L244" t="s">
        <v>2058</v>
      </c>
      <c r="M244" t="s">
        <v>2059</v>
      </c>
      <c r="N244">
        <v>0</v>
      </c>
      <c r="O244">
        <v>0</v>
      </c>
      <c r="P244">
        <v>0</v>
      </c>
      <c r="Q244">
        <v>24480</v>
      </c>
      <c r="R244">
        <v>0</v>
      </c>
      <c r="S244">
        <v>0</v>
      </c>
      <c r="T244">
        <v>0</v>
      </c>
      <c r="U244">
        <v>0</v>
      </c>
      <c r="V244">
        <v>0</v>
      </c>
      <c r="W244">
        <v>0</v>
      </c>
      <c r="X244">
        <v>0</v>
      </c>
      <c r="Y244">
        <v>0</v>
      </c>
      <c r="Z244">
        <v>0</v>
      </c>
      <c r="AA244">
        <v>0</v>
      </c>
      <c r="AB244">
        <v>0</v>
      </c>
      <c r="AC244">
        <v>0</v>
      </c>
      <c r="AD244">
        <v>0</v>
      </c>
      <c r="AE244">
        <v>0</v>
      </c>
      <c r="AF244">
        <v>0</v>
      </c>
      <c r="AG244" t="s">
        <v>3778</v>
      </c>
      <c r="AH244" s="21" t="str">
        <f t="shared" si="6"/>
        <v>YO27</v>
      </c>
      <c r="AI244" s="21">
        <v>107.92500000000001</v>
      </c>
      <c r="AJ244" s="21">
        <f t="shared" si="7"/>
        <v>100</v>
      </c>
      <c r="AK244" s="21" t="s">
        <v>2060</v>
      </c>
      <c r="AL244" t="s">
        <v>2551</v>
      </c>
      <c r="AM244" t="s">
        <v>53</v>
      </c>
      <c r="AN244" t="s">
        <v>2030</v>
      </c>
    </row>
    <row r="245" spans="1:40" ht="15" hidden="1" thickTop="1" x14ac:dyDescent="0.35">
      <c r="A245" t="s">
        <v>3741</v>
      </c>
      <c r="B245" t="s">
        <v>3780</v>
      </c>
      <c r="C245" t="s">
        <v>3781</v>
      </c>
      <c r="D245" t="s">
        <v>3782</v>
      </c>
      <c r="E245" t="s">
        <v>2691</v>
      </c>
      <c r="F245">
        <v>1</v>
      </c>
      <c r="G245" t="s">
        <v>2576</v>
      </c>
      <c r="H245" t="s">
        <v>2577</v>
      </c>
      <c r="I245" t="s">
        <v>2511</v>
      </c>
      <c r="J245" t="s">
        <v>2692</v>
      </c>
      <c r="K245" t="s">
        <v>2635</v>
      </c>
      <c r="L245" t="s">
        <v>2058</v>
      </c>
      <c r="M245" t="s">
        <v>2170</v>
      </c>
      <c r="N245">
        <v>0</v>
      </c>
      <c r="O245">
        <v>0</v>
      </c>
      <c r="P245">
        <v>0</v>
      </c>
      <c r="Q245">
        <v>15300</v>
      </c>
      <c r="R245">
        <v>0</v>
      </c>
      <c r="S245">
        <v>0</v>
      </c>
      <c r="T245">
        <v>0</v>
      </c>
      <c r="U245">
        <v>0</v>
      </c>
      <c r="V245">
        <v>0</v>
      </c>
      <c r="W245">
        <v>0</v>
      </c>
      <c r="X245">
        <v>0</v>
      </c>
      <c r="Y245">
        <v>0</v>
      </c>
      <c r="Z245">
        <v>0</v>
      </c>
      <c r="AA245">
        <v>0</v>
      </c>
      <c r="AB245">
        <v>0</v>
      </c>
      <c r="AC245">
        <v>0</v>
      </c>
      <c r="AD245">
        <v>0</v>
      </c>
      <c r="AE245">
        <v>0</v>
      </c>
      <c r="AF245">
        <v>0</v>
      </c>
      <c r="AG245" t="s">
        <v>3783</v>
      </c>
      <c r="AH245" s="21" t="str">
        <f t="shared" si="6"/>
        <v>YR21</v>
      </c>
      <c r="AI245" s="21">
        <v>67.5</v>
      </c>
      <c r="AJ245" s="21">
        <f t="shared" si="7"/>
        <v>100</v>
      </c>
      <c r="AK245" s="21" t="s">
        <v>2060</v>
      </c>
      <c r="AL245" t="s">
        <v>2581</v>
      </c>
      <c r="AM245" t="s">
        <v>53</v>
      </c>
      <c r="AN245" t="s">
        <v>2031</v>
      </c>
    </row>
    <row r="246" spans="1:40" ht="15" hidden="1" thickTop="1" x14ac:dyDescent="0.35">
      <c r="A246" t="s">
        <v>3744</v>
      </c>
      <c r="B246" t="s">
        <v>3785</v>
      </c>
      <c r="C246" t="s">
        <v>3786</v>
      </c>
      <c r="D246" t="s">
        <v>3787</v>
      </c>
      <c r="E246" t="s">
        <v>2667</v>
      </c>
      <c r="F246">
        <v>1</v>
      </c>
      <c r="G246" t="s">
        <v>2509</v>
      </c>
      <c r="H246" t="s">
        <v>2510</v>
      </c>
      <c r="I246" t="s">
        <v>2511</v>
      </c>
      <c r="J246" t="s">
        <v>2794</v>
      </c>
      <c r="K246" t="s">
        <v>2669</v>
      </c>
      <c r="L246" t="s">
        <v>2058</v>
      </c>
      <c r="M246" t="s">
        <v>2059</v>
      </c>
      <c r="N246">
        <v>0</v>
      </c>
      <c r="O246">
        <v>0</v>
      </c>
      <c r="P246">
        <v>0</v>
      </c>
      <c r="Q246">
        <v>24480</v>
      </c>
      <c r="R246">
        <v>0</v>
      </c>
      <c r="S246">
        <v>0</v>
      </c>
      <c r="T246">
        <v>0</v>
      </c>
      <c r="U246">
        <v>0</v>
      </c>
      <c r="V246">
        <v>0</v>
      </c>
      <c r="W246">
        <v>0</v>
      </c>
      <c r="X246">
        <v>0</v>
      </c>
      <c r="Y246">
        <v>0</v>
      </c>
      <c r="Z246">
        <v>0</v>
      </c>
      <c r="AA246">
        <v>0</v>
      </c>
      <c r="AB246">
        <v>0</v>
      </c>
      <c r="AC246">
        <v>0</v>
      </c>
      <c r="AD246">
        <v>0</v>
      </c>
      <c r="AE246">
        <v>0</v>
      </c>
      <c r="AF246">
        <v>0</v>
      </c>
      <c r="AG246" t="s">
        <v>3788</v>
      </c>
      <c r="AH246" s="21" t="str">
        <f t="shared" si="6"/>
        <v>YR20</v>
      </c>
      <c r="AI246" s="21">
        <v>107.92500000000001</v>
      </c>
      <c r="AJ246" s="21">
        <f t="shared" si="7"/>
        <v>100</v>
      </c>
      <c r="AK246" s="21" t="s">
        <v>2060</v>
      </c>
      <c r="AL246" t="s">
        <v>2515</v>
      </c>
      <c r="AM246" t="s">
        <v>53</v>
      </c>
      <c r="AN246" t="s">
        <v>2029</v>
      </c>
    </row>
    <row r="247" spans="1:40" ht="15" hidden="1" thickTop="1" x14ac:dyDescent="0.35">
      <c r="A247" t="s">
        <v>3747</v>
      </c>
      <c r="B247" t="s">
        <v>3790</v>
      </c>
      <c r="C247" t="s">
        <v>3260</v>
      </c>
      <c r="D247" t="s">
        <v>3791</v>
      </c>
      <c r="E247" t="s">
        <v>3005</v>
      </c>
      <c r="F247">
        <v>2</v>
      </c>
      <c r="G247" t="s">
        <v>2546</v>
      </c>
      <c r="H247" t="s">
        <v>2510</v>
      </c>
      <c r="I247" t="s">
        <v>2511</v>
      </c>
      <c r="J247" t="s">
        <v>3262</v>
      </c>
      <c r="K247" t="s">
        <v>2548</v>
      </c>
      <c r="L247" t="s">
        <v>2058</v>
      </c>
      <c r="M247" t="s">
        <v>2170</v>
      </c>
      <c r="N247">
        <v>3</v>
      </c>
      <c r="O247">
        <v>274</v>
      </c>
      <c r="P247">
        <v>1.79</v>
      </c>
      <c r="Q247">
        <v>15300</v>
      </c>
      <c r="R247">
        <v>1</v>
      </c>
      <c r="S247">
        <v>87</v>
      </c>
      <c r="T247">
        <v>0.56999999999999995</v>
      </c>
      <c r="U247">
        <v>0</v>
      </c>
      <c r="V247">
        <v>0</v>
      </c>
      <c r="W247">
        <v>0</v>
      </c>
      <c r="X247">
        <v>2</v>
      </c>
      <c r="Y247">
        <v>187</v>
      </c>
      <c r="Z247">
        <v>1.22</v>
      </c>
      <c r="AA247">
        <v>0</v>
      </c>
      <c r="AB247">
        <v>0</v>
      </c>
      <c r="AC247">
        <v>0</v>
      </c>
      <c r="AD247">
        <v>0</v>
      </c>
      <c r="AE247">
        <v>0</v>
      </c>
      <c r="AF247">
        <v>0</v>
      </c>
      <c r="AG247" t="s">
        <v>3792</v>
      </c>
      <c r="AH247" s="21" t="str">
        <f t="shared" si="6"/>
        <v>YR20</v>
      </c>
      <c r="AI247" s="21">
        <v>67.5</v>
      </c>
      <c r="AJ247" s="21">
        <f t="shared" si="7"/>
        <v>98.209150326797385</v>
      </c>
      <c r="AK247" s="21" t="s">
        <v>2063</v>
      </c>
      <c r="AL247" t="s">
        <v>2551</v>
      </c>
      <c r="AM247" t="s">
        <v>53</v>
      </c>
      <c r="AN247" t="s">
        <v>2031</v>
      </c>
    </row>
    <row r="248" spans="1:40" ht="15" hidden="1" thickTop="1" x14ac:dyDescent="0.35">
      <c r="A248" t="s">
        <v>3752</v>
      </c>
      <c r="B248" t="s">
        <v>3794</v>
      </c>
      <c r="C248" t="s">
        <v>3795</v>
      </c>
      <c r="D248" t="s">
        <v>3796</v>
      </c>
      <c r="E248" t="s">
        <v>2705</v>
      </c>
      <c r="F248">
        <v>2</v>
      </c>
      <c r="G248" t="s">
        <v>2593</v>
      </c>
      <c r="H248" t="s">
        <v>2056</v>
      </c>
      <c r="I248" t="s">
        <v>2511</v>
      </c>
      <c r="J248" t="s">
        <v>3797</v>
      </c>
      <c r="K248" t="s">
        <v>65</v>
      </c>
      <c r="L248" t="s">
        <v>2058</v>
      </c>
      <c r="M248" t="s">
        <v>2170</v>
      </c>
      <c r="N248">
        <v>2</v>
      </c>
      <c r="O248">
        <v>63</v>
      </c>
      <c r="P248">
        <v>0.41</v>
      </c>
      <c r="Q248">
        <v>15300</v>
      </c>
      <c r="R248">
        <v>1</v>
      </c>
      <c r="S248">
        <v>38</v>
      </c>
      <c r="T248">
        <v>0.25</v>
      </c>
      <c r="U248">
        <v>0</v>
      </c>
      <c r="V248">
        <v>0</v>
      </c>
      <c r="W248">
        <v>0</v>
      </c>
      <c r="X248">
        <v>1</v>
      </c>
      <c r="Y248">
        <v>25</v>
      </c>
      <c r="Z248">
        <v>0.16</v>
      </c>
      <c r="AA248">
        <v>0</v>
      </c>
      <c r="AB248">
        <v>0</v>
      </c>
      <c r="AC248">
        <v>0</v>
      </c>
      <c r="AD248">
        <v>0</v>
      </c>
      <c r="AE248">
        <v>0</v>
      </c>
      <c r="AF248">
        <v>0</v>
      </c>
      <c r="AG248" t="s">
        <v>3798</v>
      </c>
      <c r="AH248" s="21" t="str">
        <f t="shared" si="6"/>
        <v>YR20</v>
      </c>
      <c r="AI248" s="21">
        <v>67.5</v>
      </c>
      <c r="AJ248" s="21">
        <f t="shared" si="7"/>
        <v>99.588235294117652</v>
      </c>
      <c r="AK248" s="21" t="s">
        <v>2063</v>
      </c>
      <c r="AL248" t="s">
        <v>2527</v>
      </c>
      <c r="AM248" t="s">
        <v>53</v>
      </c>
      <c r="AN248" t="s">
        <v>2031</v>
      </c>
    </row>
    <row r="249" spans="1:40" ht="15" hidden="1" thickTop="1" x14ac:dyDescent="0.35">
      <c r="A249" t="s">
        <v>3756</v>
      </c>
      <c r="B249" t="s">
        <v>3800</v>
      </c>
      <c r="C249" t="s">
        <v>2928</v>
      </c>
      <c r="D249" t="s">
        <v>3801</v>
      </c>
      <c r="E249" t="s">
        <v>2562</v>
      </c>
      <c r="F249">
        <v>1</v>
      </c>
      <c r="G249" t="s">
        <v>2546</v>
      </c>
      <c r="H249" t="s">
        <v>2510</v>
      </c>
      <c r="I249" t="s">
        <v>2511</v>
      </c>
      <c r="J249" t="s">
        <v>2547</v>
      </c>
      <c r="K249" t="s">
        <v>2548</v>
      </c>
      <c r="L249" t="s">
        <v>2058</v>
      </c>
      <c r="M249" t="s">
        <v>2059</v>
      </c>
      <c r="N249">
        <v>0</v>
      </c>
      <c r="O249">
        <v>0</v>
      </c>
      <c r="P249">
        <v>0</v>
      </c>
      <c r="Q249">
        <v>24480</v>
      </c>
      <c r="R249">
        <v>0</v>
      </c>
      <c r="S249">
        <v>0</v>
      </c>
      <c r="T249">
        <v>0</v>
      </c>
      <c r="U249">
        <v>0</v>
      </c>
      <c r="V249">
        <v>0</v>
      </c>
      <c r="W249">
        <v>0</v>
      </c>
      <c r="X249">
        <v>0</v>
      </c>
      <c r="Y249">
        <v>0</v>
      </c>
      <c r="Z249">
        <v>0</v>
      </c>
      <c r="AA249">
        <v>0</v>
      </c>
      <c r="AB249">
        <v>0</v>
      </c>
      <c r="AC249">
        <v>0</v>
      </c>
      <c r="AD249">
        <v>0</v>
      </c>
      <c r="AE249">
        <v>0</v>
      </c>
      <c r="AF249">
        <v>0</v>
      </c>
      <c r="AG249" t="s">
        <v>3802</v>
      </c>
      <c r="AH249" s="21" t="str">
        <f t="shared" si="6"/>
        <v>YR20</v>
      </c>
      <c r="AI249" s="21">
        <v>107.92500000000001</v>
      </c>
      <c r="AJ249" s="21">
        <f t="shared" si="7"/>
        <v>100</v>
      </c>
      <c r="AK249" s="21" t="s">
        <v>2060</v>
      </c>
      <c r="AL249" t="s">
        <v>2551</v>
      </c>
      <c r="AM249" t="s">
        <v>53</v>
      </c>
      <c r="AN249" t="s">
        <v>2031</v>
      </c>
    </row>
    <row r="250" spans="1:40" ht="15" hidden="1" thickTop="1" x14ac:dyDescent="0.35">
      <c r="A250" t="s">
        <v>3761</v>
      </c>
      <c r="B250" t="s">
        <v>3804</v>
      </c>
      <c r="C250" t="s">
        <v>2941</v>
      </c>
      <c r="D250" t="s">
        <v>3805</v>
      </c>
      <c r="E250" t="s">
        <v>2943</v>
      </c>
      <c r="F250">
        <v>1</v>
      </c>
      <c r="G250" t="s">
        <v>2682</v>
      </c>
      <c r="H250" t="s">
        <v>2620</v>
      </c>
      <c r="I250" t="s">
        <v>2511</v>
      </c>
      <c r="J250" t="s">
        <v>2921</v>
      </c>
      <c r="K250" t="s">
        <v>2684</v>
      </c>
      <c r="L250" t="s">
        <v>2058</v>
      </c>
      <c r="M250" t="s">
        <v>2170</v>
      </c>
      <c r="N250">
        <v>1</v>
      </c>
      <c r="O250">
        <v>45</v>
      </c>
      <c r="P250">
        <v>0.28999999999999998</v>
      </c>
      <c r="Q250">
        <v>15300</v>
      </c>
      <c r="R250">
        <v>1</v>
      </c>
      <c r="S250">
        <v>45</v>
      </c>
      <c r="T250">
        <v>0.28999999999999998</v>
      </c>
      <c r="U250">
        <v>0</v>
      </c>
      <c r="V250">
        <v>0</v>
      </c>
      <c r="W250">
        <v>0</v>
      </c>
      <c r="X250">
        <v>0</v>
      </c>
      <c r="Y250">
        <v>0</v>
      </c>
      <c r="Z250">
        <v>0</v>
      </c>
      <c r="AA250">
        <v>0</v>
      </c>
      <c r="AB250">
        <v>0</v>
      </c>
      <c r="AC250">
        <v>0</v>
      </c>
      <c r="AD250">
        <v>0</v>
      </c>
      <c r="AE250">
        <v>0</v>
      </c>
      <c r="AF250">
        <v>0</v>
      </c>
      <c r="AG250" t="s">
        <v>3806</v>
      </c>
      <c r="AH250" s="21" t="str">
        <f t="shared" si="6"/>
        <v>YR21</v>
      </c>
      <c r="AI250" s="21">
        <v>67.5</v>
      </c>
      <c r="AJ250" s="21">
        <f t="shared" si="7"/>
        <v>99.705882352941174</v>
      </c>
      <c r="AK250" s="21" t="s">
        <v>2063</v>
      </c>
      <c r="AL250" t="s">
        <v>2923</v>
      </c>
      <c r="AM250" t="s">
        <v>53</v>
      </c>
      <c r="AN250" t="s">
        <v>2029</v>
      </c>
    </row>
    <row r="251" spans="1:40" ht="15" hidden="1" thickTop="1" x14ac:dyDescent="0.35">
      <c r="A251" t="s">
        <v>3764</v>
      </c>
      <c r="B251" t="s">
        <v>3808</v>
      </c>
      <c r="C251" t="s">
        <v>3809</v>
      </c>
      <c r="D251" t="s">
        <v>3810</v>
      </c>
      <c r="E251" t="s">
        <v>3231</v>
      </c>
      <c r="F251">
        <v>1</v>
      </c>
      <c r="G251" t="s">
        <v>2816</v>
      </c>
      <c r="H251" t="s">
        <v>2620</v>
      </c>
      <c r="I251" t="s">
        <v>2511</v>
      </c>
      <c r="J251" t="s">
        <v>2826</v>
      </c>
      <c r="K251" t="s">
        <v>2827</v>
      </c>
      <c r="L251" t="s">
        <v>2058</v>
      </c>
      <c r="M251" t="s">
        <v>2059</v>
      </c>
      <c r="N251">
        <v>0</v>
      </c>
      <c r="O251">
        <v>0</v>
      </c>
      <c r="P251">
        <v>0</v>
      </c>
      <c r="Q251">
        <v>24480</v>
      </c>
      <c r="R251">
        <v>0</v>
      </c>
      <c r="S251">
        <v>0</v>
      </c>
      <c r="T251">
        <v>0</v>
      </c>
      <c r="U251">
        <v>0</v>
      </c>
      <c r="V251">
        <v>0</v>
      </c>
      <c r="W251">
        <v>0</v>
      </c>
      <c r="X251">
        <v>0</v>
      </c>
      <c r="Y251">
        <v>0</v>
      </c>
      <c r="Z251">
        <v>0</v>
      </c>
      <c r="AA251">
        <v>0</v>
      </c>
      <c r="AB251">
        <v>0</v>
      </c>
      <c r="AC251">
        <v>0</v>
      </c>
      <c r="AD251">
        <v>0</v>
      </c>
      <c r="AE251">
        <v>0</v>
      </c>
      <c r="AF251">
        <v>0</v>
      </c>
      <c r="AG251" t="s">
        <v>3811</v>
      </c>
      <c r="AH251" s="21" t="str">
        <f t="shared" si="6"/>
        <v>YR20</v>
      </c>
      <c r="AI251" s="21">
        <v>107.92500000000001</v>
      </c>
      <c r="AJ251" s="21">
        <f t="shared" si="7"/>
        <v>100</v>
      </c>
      <c r="AK251" s="21" t="s">
        <v>2060</v>
      </c>
      <c r="AL251" t="s">
        <v>2829</v>
      </c>
      <c r="AM251" t="s">
        <v>53</v>
      </c>
      <c r="AN251" t="s">
        <v>2031</v>
      </c>
    </row>
    <row r="252" spans="1:40" ht="15" hidden="1" thickTop="1" x14ac:dyDescent="0.35">
      <c r="A252" t="s">
        <v>3769</v>
      </c>
      <c r="B252" t="s">
        <v>3813</v>
      </c>
      <c r="C252" t="s">
        <v>3809</v>
      </c>
      <c r="D252" t="s">
        <v>3814</v>
      </c>
      <c r="E252" t="s">
        <v>2825</v>
      </c>
      <c r="F252">
        <v>1</v>
      </c>
      <c r="G252" t="s">
        <v>2816</v>
      </c>
      <c r="H252" t="s">
        <v>2620</v>
      </c>
      <c r="I252" t="s">
        <v>2511</v>
      </c>
      <c r="J252" t="s">
        <v>2826</v>
      </c>
      <c r="K252" t="s">
        <v>2827</v>
      </c>
      <c r="L252" t="s">
        <v>2058</v>
      </c>
      <c r="M252" t="s">
        <v>2170</v>
      </c>
      <c r="N252">
        <v>0</v>
      </c>
      <c r="O252">
        <v>0</v>
      </c>
      <c r="P252">
        <v>0</v>
      </c>
      <c r="Q252">
        <v>15300</v>
      </c>
      <c r="R252">
        <v>0</v>
      </c>
      <c r="S252">
        <v>0</v>
      </c>
      <c r="T252">
        <v>0</v>
      </c>
      <c r="U252">
        <v>0</v>
      </c>
      <c r="V252">
        <v>0</v>
      </c>
      <c r="W252">
        <v>0</v>
      </c>
      <c r="X252">
        <v>0</v>
      </c>
      <c r="Y252">
        <v>0</v>
      </c>
      <c r="Z252">
        <v>0</v>
      </c>
      <c r="AA252">
        <v>0</v>
      </c>
      <c r="AB252">
        <v>0</v>
      </c>
      <c r="AC252">
        <v>0</v>
      </c>
      <c r="AD252">
        <v>0</v>
      </c>
      <c r="AE252">
        <v>0</v>
      </c>
      <c r="AF252">
        <v>0</v>
      </c>
      <c r="AG252" t="s">
        <v>3815</v>
      </c>
      <c r="AH252" s="21" t="str">
        <f t="shared" si="6"/>
        <v>YR20</v>
      </c>
      <c r="AI252" s="21">
        <v>67.5</v>
      </c>
      <c r="AJ252" s="21">
        <f t="shared" si="7"/>
        <v>100</v>
      </c>
      <c r="AK252" s="21" t="s">
        <v>2060</v>
      </c>
      <c r="AL252" t="s">
        <v>2829</v>
      </c>
      <c r="AM252" t="s">
        <v>53</v>
      </c>
      <c r="AN252" t="s">
        <v>2030</v>
      </c>
    </row>
    <row r="253" spans="1:40" ht="15" hidden="1" thickTop="1" x14ac:dyDescent="0.35">
      <c r="A253" t="s">
        <v>3775</v>
      </c>
      <c r="B253" t="s">
        <v>3817</v>
      </c>
      <c r="C253" t="s">
        <v>3818</v>
      </c>
      <c r="D253" t="s">
        <v>3819</v>
      </c>
      <c r="E253" t="s">
        <v>3820</v>
      </c>
      <c r="F253">
        <v>1</v>
      </c>
      <c r="G253" t="s">
        <v>2816</v>
      </c>
      <c r="H253" t="s">
        <v>2620</v>
      </c>
      <c r="I253" t="s">
        <v>2511</v>
      </c>
      <c r="J253" t="s">
        <v>3821</v>
      </c>
      <c r="K253" t="s">
        <v>2818</v>
      </c>
      <c r="L253" t="s">
        <v>2058</v>
      </c>
      <c r="M253" t="s">
        <v>2163</v>
      </c>
      <c r="N253">
        <v>1</v>
      </c>
      <c r="O253">
        <v>71</v>
      </c>
      <c r="P253">
        <v>0.41</v>
      </c>
      <c r="Q253">
        <v>17340</v>
      </c>
      <c r="R253">
        <v>1</v>
      </c>
      <c r="S253">
        <v>71</v>
      </c>
      <c r="T253">
        <v>0.41</v>
      </c>
      <c r="U253">
        <v>0</v>
      </c>
      <c r="V253">
        <v>0</v>
      </c>
      <c r="W253">
        <v>0</v>
      </c>
      <c r="X253">
        <v>0</v>
      </c>
      <c r="Y253">
        <v>0</v>
      </c>
      <c r="Z253">
        <v>0</v>
      </c>
      <c r="AA253">
        <v>0</v>
      </c>
      <c r="AB253">
        <v>0</v>
      </c>
      <c r="AC253">
        <v>0</v>
      </c>
      <c r="AD253">
        <v>0</v>
      </c>
      <c r="AE253">
        <v>0</v>
      </c>
      <c r="AF253">
        <v>0</v>
      </c>
      <c r="AG253" t="s">
        <v>3822</v>
      </c>
      <c r="AH253" s="21" t="str">
        <f t="shared" si="6"/>
        <v>YR20</v>
      </c>
      <c r="AI253" s="21">
        <v>76.500000000000014</v>
      </c>
      <c r="AJ253" s="21">
        <f t="shared" si="7"/>
        <v>99.590542099192618</v>
      </c>
      <c r="AK253" s="21" t="s">
        <v>2063</v>
      </c>
      <c r="AL253" t="s">
        <v>2820</v>
      </c>
      <c r="AM253" t="s">
        <v>53</v>
      </c>
      <c r="AN253" t="s">
        <v>2030</v>
      </c>
    </row>
    <row r="254" spans="1:40" ht="15" hidden="1" thickTop="1" x14ac:dyDescent="0.35">
      <c r="A254" t="s">
        <v>3779</v>
      </c>
      <c r="B254" t="s">
        <v>3824</v>
      </c>
      <c r="C254" t="s">
        <v>3203</v>
      </c>
      <c r="D254" t="s">
        <v>3825</v>
      </c>
      <c r="E254" t="s">
        <v>2825</v>
      </c>
      <c r="F254">
        <v>1</v>
      </c>
      <c r="G254" t="s">
        <v>2816</v>
      </c>
      <c r="H254" t="s">
        <v>2620</v>
      </c>
      <c r="I254" t="s">
        <v>2511</v>
      </c>
      <c r="J254" t="s">
        <v>2826</v>
      </c>
      <c r="K254" t="s">
        <v>2827</v>
      </c>
      <c r="L254" t="s">
        <v>2058</v>
      </c>
      <c r="M254" t="s">
        <v>2059</v>
      </c>
      <c r="N254">
        <v>2</v>
      </c>
      <c r="O254">
        <v>59</v>
      </c>
      <c r="P254">
        <v>0.24</v>
      </c>
      <c r="Q254">
        <v>24480</v>
      </c>
      <c r="R254">
        <v>2</v>
      </c>
      <c r="S254">
        <v>59</v>
      </c>
      <c r="T254">
        <v>0.24</v>
      </c>
      <c r="U254">
        <v>0</v>
      </c>
      <c r="V254">
        <v>0</v>
      </c>
      <c r="W254">
        <v>0</v>
      </c>
      <c r="X254">
        <v>0</v>
      </c>
      <c r="Y254">
        <v>0</v>
      </c>
      <c r="Z254">
        <v>0</v>
      </c>
      <c r="AA254">
        <v>0</v>
      </c>
      <c r="AB254">
        <v>0</v>
      </c>
      <c r="AC254">
        <v>0</v>
      </c>
      <c r="AD254">
        <v>0</v>
      </c>
      <c r="AE254">
        <v>0</v>
      </c>
      <c r="AF254">
        <v>0</v>
      </c>
      <c r="AG254" t="s">
        <v>3826</v>
      </c>
      <c r="AH254" s="21" t="str">
        <f t="shared" si="6"/>
        <v>YR20</v>
      </c>
      <c r="AI254" s="21">
        <v>107.92500000000001</v>
      </c>
      <c r="AJ254" s="21">
        <f t="shared" si="7"/>
        <v>99.758986928104576</v>
      </c>
      <c r="AK254" s="21" t="s">
        <v>2060</v>
      </c>
      <c r="AL254" t="s">
        <v>2829</v>
      </c>
      <c r="AM254" t="s">
        <v>53</v>
      </c>
      <c r="AN254" t="s">
        <v>2030</v>
      </c>
    </row>
    <row r="255" spans="1:40" ht="15" hidden="1" thickTop="1" x14ac:dyDescent="0.35">
      <c r="A255" t="s">
        <v>3784</v>
      </c>
      <c r="B255" t="s">
        <v>3828</v>
      </c>
      <c r="C255" t="s">
        <v>76</v>
      </c>
      <c r="D255" t="s">
        <v>3829</v>
      </c>
      <c r="E255" t="s">
        <v>560</v>
      </c>
      <c r="F255">
        <v>2</v>
      </c>
      <c r="G255" t="s">
        <v>2055</v>
      </c>
      <c r="H255" t="s">
        <v>2056</v>
      </c>
      <c r="I255" t="s">
        <v>2511</v>
      </c>
      <c r="J255" t="s">
        <v>67</v>
      </c>
      <c r="K255" t="s">
        <v>68</v>
      </c>
      <c r="L255" t="s">
        <v>2058</v>
      </c>
      <c r="M255" t="s">
        <v>2170</v>
      </c>
      <c r="N255">
        <v>0</v>
      </c>
      <c r="O255">
        <v>0</v>
      </c>
      <c r="P255">
        <v>0</v>
      </c>
      <c r="Q255">
        <v>15300</v>
      </c>
      <c r="R255">
        <v>0</v>
      </c>
      <c r="S255">
        <v>0</v>
      </c>
      <c r="T255">
        <v>0</v>
      </c>
      <c r="U255">
        <v>0</v>
      </c>
      <c r="V255">
        <v>0</v>
      </c>
      <c r="W255">
        <v>0</v>
      </c>
      <c r="X255">
        <v>0</v>
      </c>
      <c r="Y255">
        <v>0</v>
      </c>
      <c r="Z255">
        <v>0</v>
      </c>
      <c r="AA255">
        <v>0</v>
      </c>
      <c r="AB255">
        <v>0</v>
      </c>
      <c r="AC255">
        <v>0</v>
      </c>
      <c r="AD255">
        <v>0</v>
      </c>
      <c r="AE255">
        <v>0</v>
      </c>
      <c r="AF255">
        <v>0</v>
      </c>
      <c r="AG255" t="s">
        <v>122</v>
      </c>
      <c r="AH255" s="21" t="str">
        <f t="shared" si="6"/>
        <v>YO27</v>
      </c>
      <c r="AI255" s="21">
        <v>67.5</v>
      </c>
      <c r="AJ255" s="21">
        <f t="shared" si="7"/>
        <v>100</v>
      </c>
      <c r="AK255" s="21" t="s">
        <v>2060</v>
      </c>
      <c r="AL255" t="s">
        <v>70</v>
      </c>
      <c r="AM255" t="s">
        <v>53</v>
      </c>
      <c r="AN255" t="s">
        <v>2031</v>
      </c>
    </row>
    <row r="256" spans="1:40" ht="15" hidden="1" thickTop="1" x14ac:dyDescent="0.35">
      <c r="A256" t="s">
        <v>3789</v>
      </c>
      <c r="B256" t="s">
        <v>3831</v>
      </c>
      <c r="C256" t="s">
        <v>81</v>
      </c>
      <c r="D256" t="s">
        <v>3832</v>
      </c>
      <c r="E256" t="s">
        <v>560</v>
      </c>
      <c r="F256">
        <v>2</v>
      </c>
      <c r="G256" t="s">
        <v>2055</v>
      </c>
      <c r="H256" t="s">
        <v>2056</v>
      </c>
      <c r="I256" t="s">
        <v>2511</v>
      </c>
      <c r="J256" t="s">
        <v>82</v>
      </c>
      <c r="K256" t="s">
        <v>68</v>
      </c>
      <c r="L256" t="s">
        <v>2058</v>
      </c>
      <c r="M256" t="s">
        <v>2059</v>
      </c>
      <c r="N256">
        <v>0</v>
      </c>
      <c r="O256">
        <v>0</v>
      </c>
      <c r="P256">
        <v>0</v>
      </c>
      <c r="Q256">
        <v>24480</v>
      </c>
      <c r="R256">
        <v>0</v>
      </c>
      <c r="S256">
        <v>0</v>
      </c>
      <c r="T256">
        <v>0</v>
      </c>
      <c r="U256">
        <v>0</v>
      </c>
      <c r="V256">
        <v>0</v>
      </c>
      <c r="W256">
        <v>0</v>
      </c>
      <c r="X256">
        <v>0</v>
      </c>
      <c r="Y256">
        <v>0</v>
      </c>
      <c r="Z256">
        <v>0</v>
      </c>
      <c r="AA256">
        <v>0</v>
      </c>
      <c r="AB256">
        <v>0</v>
      </c>
      <c r="AC256">
        <v>0</v>
      </c>
      <c r="AD256">
        <v>0</v>
      </c>
      <c r="AE256">
        <v>0</v>
      </c>
      <c r="AF256">
        <v>0</v>
      </c>
      <c r="AG256" t="s">
        <v>123</v>
      </c>
      <c r="AH256" s="21" t="str">
        <f t="shared" si="6"/>
        <v>YR20</v>
      </c>
      <c r="AI256" s="21">
        <v>107.92500000000001</v>
      </c>
      <c r="AJ256" s="21">
        <f t="shared" si="7"/>
        <v>100</v>
      </c>
      <c r="AK256" s="21" t="s">
        <v>2060</v>
      </c>
      <c r="AL256" t="s">
        <v>70</v>
      </c>
      <c r="AM256" t="s">
        <v>53</v>
      </c>
      <c r="AN256" t="s">
        <v>2029</v>
      </c>
    </row>
    <row r="257" spans="1:40" ht="15" hidden="1" thickTop="1" x14ac:dyDescent="0.35">
      <c r="A257" t="s">
        <v>3793</v>
      </c>
      <c r="B257" t="s">
        <v>3834</v>
      </c>
      <c r="C257" t="s">
        <v>100</v>
      </c>
      <c r="D257" t="s">
        <v>3835</v>
      </c>
      <c r="E257" t="s">
        <v>560</v>
      </c>
      <c r="F257">
        <v>1</v>
      </c>
      <c r="G257" t="s">
        <v>2055</v>
      </c>
      <c r="H257" t="s">
        <v>2056</v>
      </c>
      <c r="I257" t="s">
        <v>2511</v>
      </c>
      <c r="J257" t="s">
        <v>67</v>
      </c>
      <c r="K257" t="s">
        <v>68</v>
      </c>
      <c r="L257" t="s">
        <v>2058</v>
      </c>
      <c r="M257" t="s">
        <v>2059</v>
      </c>
      <c r="N257">
        <v>1</v>
      </c>
      <c r="O257">
        <v>36</v>
      </c>
      <c r="P257">
        <v>0.15</v>
      </c>
      <c r="Q257">
        <v>24480</v>
      </c>
      <c r="R257">
        <v>0</v>
      </c>
      <c r="S257">
        <v>0</v>
      </c>
      <c r="T257">
        <v>0</v>
      </c>
      <c r="U257">
        <v>0</v>
      </c>
      <c r="V257">
        <v>0</v>
      </c>
      <c r="W257">
        <v>0</v>
      </c>
      <c r="X257">
        <v>1</v>
      </c>
      <c r="Y257">
        <v>36</v>
      </c>
      <c r="Z257">
        <v>0.15</v>
      </c>
      <c r="AA257">
        <v>0</v>
      </c>
      <c r="AB257">
        <v>0</v>
      </c>
      <c r="AC257">
        <v>0</v>
      </c>
      <c r="AD257">
        <v>0</v>
      </c>
      <c r="AE257">
        <v>0</v>
      </c>
      <c r="AF257">
        <v>0</v>
      </c>
      <c r="AG257" t="s">
        <v>124</v>
      </c>
      <c r="AH257" s="21" t="str">
        <f t="shared" si="6"/>
        <v>YO27</v>
      </c>
      <c r="AI257" s="21">
        <v>107.92500000000001</v>
      </c>
      <c r="AJ257" s="21">
        <f t="shared" si="7"/>
        <v>99.852941176470594</v>
      </c>
      <c r="AK257" s="21" t="s">
        <v>2060</v>
      </c>
      <c r="AL257" t="s">
        <v>70</v>
      </c>
      <c r="AM257" t="s">
        <v>53</v>
      </c>
      <c r="AN257" t="s">
        <v>2033</v>
      </c>
    </row>
    <row r="258" spans="1:40" ht="15" hidden="1" thickTop="1" x14ac:dyDescent="0.35">
      <c r="A258" t="s">
        <v>3799</v>
      </c>
      <c r="B258" t="s">
        <v>3837</v>
      </c>
      <c r="C258" t="s">
        <v>3570</v>
      </c>
      <c r="D258" t="s">
        <v>3838</v>
      </c>
      <c r="E258" t="s">
        <v>3572</v>
      </c>
      <c r="F258">
        <v>2</v>
      </c>
      <c r="G258" t="s">
        <v>2546</v>
      </c>
      <c r="H258" t="s">
        <v>2510</v>
      </c>
      <c r="I258" t="s">
        <v>2511</v>
      </c>
      <c r="J258" t="s">
        <v>3573</v>
      </c>
      <c r="K258" t="s">
        <v>3007</v>
      </c>
      <c r="L258" t="s">
        <v>2058</v>
      </c>
      <c r="M258" t="s">
        <v>2170</v>
      </c>
      <c r="N258">
        <v>1</v>
      </c>
      <c r="O258">
        <v>33</v>
      </c>
      <c r="P258">
        <v>0.22</v>
      </c>
      <c r="Q258">
        <v>15300</v>
      </c>
      <c r="R258">
        <v>1</v>
      </c>
      <c r="S258">
        <v>33</v>
      </c>
      <c r="T258">
        <v>0.22</v>
      </c>
      <c r="U258">
        <v>0</v>
      </c>
      <c r="V258">
        <v>0</v>
      </c>
      <c r="W258">
        <v>0</v>
      </c>
      <c r="X258">
        <v>0</v>
      </c>
      <c r="Y258">
        <v>0</v>
      </c>
      <c r="Z258">
        <v>0</v>
      </c>
      <c r="AA258">
        <v>0</v>
      </c>
      <c r="AB258">
        <v>0</v>
      </c>
      <c r="AC258">
        <v>0</v>
      </c>
      <c r="AD258">
        <v>0</v>
      </c>
      <c r="AE258">
        <v>0</v>
      </c>
      <c r="AF258">
        <v>0</v>
      </c>
      <c r="AG258" t="s">
        <v>3839</v>
      </c>
      <c r="AH258" s="21" t="str">
        <f t="shared" si="6"/>
        <v>YR21</v>
      </c>
      <c r="AI258" s="21">
        <v>67.5</v>
      </c>
      <c r="AJ258" s="21">
        <f t="shared" si="7"/>
        <v>99.784313725490193</v>
      </c>
      <c r="AK258" s="21" t="s">
        <v>2060</v>
      </c>
      <c r="AL258" t="s">
        <v>2551</v>
      </c>
      <c r="AM258" t="s">
        <v>53</v>
      </c>
      <c r="AN258" t="s">
        <v>2031</v>
      </c>
    </row>
    <row r="259" spans="1:40" ht="15" hidden="1" thickTop="1" x14ac:dyDescent="0.35">
      <c r="A259" t="s">
        <v>3803</v>
      </c>
      <c r="B259" t="s">
        <v>3841</v>
      </c>
      <c r="C259" t="s">
        <v>76</v>
      </c>
      <c r="D259" t="s">
        <v>3842</v>
      </c>
      <c r="E259" t="s">
        <v>560</v>
      </c>
      <c r="F259">
        <v>2</v>
      </c>
      <c r="G259" t="s">
        <v>2055</v>
      </c>
      <c r="H259" t="s">
        <v>2056</v>
      </c>
      <c r="I259" t="s">
        <v>2511</v>
      </c>
      <c r="J259" t="s">
        <v>67</v>
      </c>
      <c r="K259" t="s">
        <v>68</v>
      </c>
      <c r="L259" t="s">
        <v>2058</v>
      </c>
      <c r="M259" t="s">
        <v>2549</v>
      </c>
      <c r="N259">
        <v>2</v>
      </c>
      <c r="O259">
        <v>462</v>
      </c>
      <c r="P259">
        <v>3.24</v>
      </c>
      <c r="Q259">
        <v>14280</v>
      </c>
      <c r="R259">
        <v>1</v>
      </c>
      <c r="S259">
        <v>246</v>
      </c>
      <c r="T259">
        <v>1.72</v>
      </c>
      <c r="U259">
        <v>0</v>
      </c>
      <c r="V259">
        <v>0</v>
      </c>
      <c r="W259">
        <v>0</v>
      </c>
      <c r="X259">
        <v>1</v>
      </c>
      <c r="Y259">
        <v>216</v>
      </c>
      <c r="Z259">
        <v>1.51</v>
      </c>
      <c r="AA259">
        <v>0</v>
      </c>
      <c r="AB259">
        <v>0</v>
      </c>
      <c r="AC259">
        <v>0</v>
      </c>
      <c r="AD259">
        <v>0</v>
      </c>
      <c r="AE259">
        <v>0</v>
      </c>
      <c r="AF259">
        <v>0</v>
      </c>
      <c r="AG259" t="s">
        <v>125</v>
      </c>
      <c r="AH259" s="21" t="str">
        <f t="shared" si="6"/>
        <v>YO27</v>
      </c>
      <c r="AI259" s="21">
        <v>62.999999999999986</v>
      </c>
      <c r="AJ259" s="21">
        <f t="shared" si="7"/>
        <v>96.764705882352942</v>
      </c>
      <c r="AK259" s="21" t="s">
        <v>2063</v>
      </c>
      <c r="AL259" t="s">
        <v>70</v>
      </c>
      <c r="AM259" t="s">
        <v>53</v>
      </c>
      <c r="AN259" t="s">
        <v>2029</v>
      </c>
    </row>
    <row r="260" spans="1:40" ht="15" hidden="1" thickTop="1" x14ac:dyDescent="0.35">
      <c r="A260" t="s">
        <v>3807</v>
      </c>
      <c r="B260" t="s">
        <v>3844</v>
      </c>
      <c r="C260" t="s">
        <v>3845</v>
      </c>
      <c r="D260" t="s">
        <v>3846</v>
      </c>
      <c r="E260" t="s">
        <v>2946</v>
      </c>
      <c r="F260">
        <v>1</v>
      </c>
      <c r="G260" t="s">
        <v>2816</v>
      </c>
      <c r="H260" t="s">
        <v>2620</v>
      </c>
      <c r="I260" t="s">
        <v>2511</v>
      </c>
      <c r="J260" t="s">
        <v>3383</v>
      </c>
      <c r="K260" t="s">
        <v>2818</v>
      </c>
      <c r="L260" t="s">
        <v>2058</v>
      </c>
      <c r="M260" t="s">
        <v>2059</v>
      </c>
      <c r="N260">
        <v>1</v>
      </c>
      <c r="O260">
        <v>67</v>
      </c>
      <c r="P260">
        <v>0.27</v>
      </c>
      <c r="Q260">
        <v>24480</v>
      </c>
      <c r="R260">
        <v>1</v>
      </c>
      <c r="S260">
        <v>67</v>
      </c>
      <c r="T260">
        <v>0.27</v>
      </c>
      <c r="U260">
        <v>0</v>
      </c>
      <c r="V260">
        <v>0</v>
      </c>
      <c r="W260">
        <v>0</v>
      </c>
      <c r="X260">
        <v>0</v>
      </c>
      <c r="Y260">
        <v>0</v>
      </c>
      <c r="Z260">
        <v>0</v>
      </c>
      <c r="AA260">
        <v>0</v>
      </c>
      <c r="AB260">
        <v>0</v>
      </c>
      <c r="AC260">
        <v>0</v>
      </c>
      <c r="AD260">
        <v>0</v>
      </c>
      <c r="AE260">
        <v>0</v>
      </c>
      <c r="AF260">
        <v>0</v>
      </c>
      <c r="AG260" t="s">
        <v>3847</v>
      </c>
      <c r="AH260" s="21" t="str">
        <f t="shared" si="6"/>
        <v>YR21</v>
      </c>
      <c r="AI260" s="21">
        <v>107.92500000000001</v>
      </c>
      <c r="AJ260" s="21">
        <f t="shared" si="7"/>
        <v>99.726307189542482</v>
      </c>
      <c r="AK260" s="21" t="s">
        <v>2063</v>
      </c>
      <c r="AL260" t="s">
        <v>2949</v>
      </c>
      <c r="AM260" t="s">
        <v>53</v>
      </c>
      <c r="AN260" t="s">
        <v>2029</v>
      </c>
    </row>
    <row r="261" spans="1:40" ht="15" hidden="1" thickTop="1" x14ac:dyDescent="0.35">
      <c r="A261" t="s">
        <v>3812</v>
      </c>
      <c r="B261" t="s">
        <v>3849</v>
      </c>
      <c r="C261" t="s">
        <v>2936</v>
      </c>
      <c r="D261" t="s">
        <v>3850</v>
      </c>
      <c r="E261" t="s">
        <v>2938</v>
      </c>
      <c r="F261">
        <v>1</v>
      </c>
      <c r="G261" t="s">
        <v>2593</v>
      </c>
      <c r="H261" t="s">
        <v>2056</v>
      </c>
      <c r="I261" t="s">
        <v>2511</v>
      </c>
      <c r="J261" t="s">
        <v>2594</v>
      </c>
      <c r="K261" t="s">
        <v>65</v>
      </c>
      <c r="L261" t="s">
        <v>2058</v>
      </c>
      <c r="M261" t="s">
        <v>2170</v>
      </c>
      <c r="N261">
        <v>0</v>
      </c>
      <c r="O261">
        <v>0</v>
      </c>
      <c r="P261">
        <v>0</v>
      </c>
      <c r="Q261">
        <v>15300</v>
      </c>
      <c r="R261">
        <v>0</v>
      </c>
      <c r="S261">
        <v>0</v>
      </c>
      <c r="T261">
        <v>0</v>
      </c>
      <c r="U261">
        <v>0</v>
      </c>
      <c r="V261">
        <v>0</v>
      </c>
      <c r="W261">
        <v>0</v>
      </c>
      <c r="X261">
        <v>0</v>
      </c>
      <c r="Y261">
        <v>0</v>
      </c>
      <c r="Z261">
        <v>0</v>
      </c>
      <c r="AA261">
        <v>0</v>
      </c>
      <c r="AB261">
        <v>0</v>
      </c>
      <c r="AC261">
        <v>0</v>
      </c>
      <c r="AD261">
        <v>0</v>
      </c>
      <c r="AE261">
        <v>0</v>
      </c>
      <c r="AF261">
        <v>0</v>
      </c>
      <c r="AG261" t="s">
        <v>3851</v>
      </c>
      <c r="AH261" s="21" t="str">
        <f t="shared" si="6"/>
        <v>YO27</v>
      </c>
      <c r="AI261" s="21">
        <v>67.5</v>
      </c>
      <c r="AJ261" s="21">
        <f t="shared" si="7"/>
        <v>100</v>
      </c>
      <c r="AK261" s="21" t="s">
        <v>2060</v>
      </c>
      <c r="AL261" t="s">
        <v>2527</v>
      </c>
      <c r="AM261" t="s">
        <v>53</v>
      </c>
      <c r="AN261" t="s">
        <v>2031</v>
      </c>
    </row>
    <row r="262" spans="1:40" ht="15" hidden="1" thickTop="1" x14ac:dyDescent="0.35">
      <c r="A262" t="s">
        <v>3816</v>
      </c>
      <c r="B262" t="s">
        <v>3856</v>
      </c>
      <c r="C262" t="s">
        <v>3857</v>
      </c>
      <c r="D262" t="s">
        <v>3858</v>
      </c>
      <c r="E262" t="s">
        <v>558</v>
      </c>
      <c r="F262">
        <v>1</v>
      </c>
      <c r="G262" t="s">
        <v>2524</v>
      </c>
      <c r="H262" t="s">
        <v>2056</v>
      </c>
      <c r="I262" t="s">
        <v>2511</v>
      </c>
      <c r="J262" t="s">
        <v>2532</v>
      </c>
      <c r="K262" t="s">
        <v>62</v>
      </c>
      <c r="L262" t="s">
        <v>2058</v>
      </c>
      <c r="M262" t="s">
        <v>2207</v>
      </c>
      <c r="N262">
        <v>0</v>
      </c>
      <c r="O262">
        <v>0</v>
      </c>
      <c r="P262">
        <v>0</v>
      </c>
      <c r="Q262">
        <v>13260</v>
      </c>
      <c r="R262">
        <v>0</v>
      </c>
      <c r="S262">
        <v>0</v>
      </c>
      <c r="T262">
        <v>0</v>
      </c>
      <c r="U262">
        <v>0</v>
      </c>
      <c r="V262">
        <v>0</v>
      </c>
      <c r="W262">
        <v>0</v>
      </c>
      <c r="X262">
        <v>0</v>
      </c>
      <c r="Y262">
        <v>0</v>
      </c>
      <c r="Z262">
        <v>0</v>
      </c>
      <c r="AA262">
        <v>0</v>
      </c>
      <c r="AB262">
        <v>0</v>
      </c>
      <c r="AC262">
        <v>0</v>
      </c>
      <c r="AD262">
        <v>0</v>
      </c>
      <c r="AE262">
        <v>0</v>
      </c>
      <c r="AF262">
        <v>0</v>
      </c>
      <c r="AG262" t="s">
        <v>3859</v>
      </c>
      <c r="AH262" s="21" t="str">
        <f t="shared" si="6"/>
        <v>YR21</v>
      </c>
      <c r="AI262" s="21">
        <v>58.5</v>
      </c>
      <c r="AJ262" s="21">
        <f t="shared" si="7"/>
        <v>100</v>
      </c>
      <c r="AK262" s="21" t="s">
        <v>2060</v>
      </c>
      <c r="AL262" t="s">
        <v>2527</v>
      </c>
      <c r="AM262" t="s">
        <v>53</v>
      </c>
      <c r="AN262" t="s">
        <v>2031</v>
      </c>
    </row>
    <row r="263" spans="1:40" ht="15" hidden="1" thickTop="1" x14ac:dyDescent="0.35">
      <c r="A263" t="s">
        <v>3823</v>
      </c>
      <c r="B263" t="s">
        <v>3864</v>
      </c>
      <c r="C263" t="s">
        <v>3865</v>
      </c>
      <c r="D263" t="s">
        <v>3866</v>
      </c>
      <c r="E263" t="s">
        <v>2667</v>
      </c>
      <c r="F263">
        <v>2</v>
      </c>
      <c r="G263" t="s">
        <v>2509</v>
      </c>
      <c r="H263" t="s">
        <v>2510</v>
      </c>
      <c r="I263" t="s">
        <v>2511</v>
      </c>
      <c r="J263" t="s">
        <v>2668</v>
      </c>
      <c r="K263" t="s">
        <v>2669</v>
      </c>
      <c r="L263" t="s">
        <v>2058</v>
      </c>
      <c r="M263" t="s">
        <v>2170</v>
      </c>
      <c r="N263">
        <v>1</v>
      </c>
      <c r="O263">
        <v>6</v>
      </c>
      <c r="P263">
        <v>0.04</v>
      </c>
      <c r="Q263">
        <v>15300</v>
      </c>
      <c r="R263">
        <v>0</v>
      </c>
      <c r="S263">
        <v>0</v>
      </c>
      <c r="T263">
        <v>0</v>
      </c>
      <c r="U263">
        <v>0</v>
      </c>
      <c r="V263">
        <v>0</v>
      </c>
      <c r="W263">
        <v>0</v>
      </c>
      <c r="X263">
        <v>1</v>
      </c>
      <c r="Y263">
        <v>6</v>
      </c>
      <c r="Z263">
        <v>0.04</v>
      </c>
      <c r="AA263">
        <v>0</v>
      </c>
      <c r="AB263">
        <v>0</v>
      </c>
      <c r="AC263">
        <v>0</v>
      </c>
      <c r="AD263">
        <v>0</v>
      </c>
      <c r="AE263">
        <v>0</v>
      </c>
      <c r="AF263">
        <v>0</v>
      </c>
      <c r="AG263" t="s">
        <v>3867</v>
      </c>
      <c r="AH263" s="21" t="str">
        <f t="shared" ref="AH263:AH326" si="8">LEFT(AG263,4)</f>
        <v>YO27</v>
      </c>
      <c r="AI263" s="21">
        <v>67.5</v>
      </c>
      <c r="AJ263" s="21">
        <f t="shared" ref="AJ263:AJ326" si="9">100-(O263/Q263*100)</f>
        <v>99.960784313725483</v>
      </c>
      <c r="AK263" s="21" t="s">
        <v>2060</v>
      </c>
      <c r="AL263" t="s">
        <v>2515</v>
      </c>
      <c r="AM263" t="s">
        <v>53</v>
      </c>
      <c r="AN263" t="s">
        <v>2029</v>
      </c>
    </row>
    <row r="264" spans="1:40" ht="15" hidden="1" thickTop="1" x14ac:dyDescent="0.35">
      <c r="A264" t="s">
        <v>3827</v>
      </c>
      <c r="B264" t="s">
        <v>3869</v>
      </c>
      <c r="C264" t="s">
        <v>2709</v>
      </c>
      <c r="D264" t="s">
        <v>3870</v>
      </c>
      <c r="E264" t="s">
        <v>2545</v>
      </c>
      <c r="F264">
        <v>1</v>
      </c>
      <c r="G264" t="s">
        <v>2546</v>
      </c>
      <c r="H264" t="s">
        <v>2510</v>
      </c>
      <c r="I264" t="s">
        <v>2511</v>
      </c>
      <c r="J264" t="s">
        <v>2547</v>
      </c>
      <c r="K264" t="s">
        <v>2548</v>
      </c>
      <c r="L264" t="s">
        <v>2058</v>
      </c>
      <c r="M264" t="s">
        <v>2170</v>
      </c>
      <c r="N264">
        <v>1</v>
      </c>
      <c r="O264">
        <v>67</v>
      </c>
      <c r="P264">
        <v>0.44</v>
      </c>
      <c r="Q264">
        <v>15300</v>
      </c>
      <c r="R264">
        <v>0</v>
      </c>
      <c r="S264">
        <v>0</v>
      </c>
      <c r="T264">
        <v>0</v>
      </c>
      <c r="U264">
        <v>0</v>
      </c>
      <c r="V264">
        <v>0</v>
      </c>
      <c r="W264">
        <v>0</v>
      </c>
      <c r="X264">
        <v>1</v>
      </c>
      <c r="Y264">
        <v>67</v>
      </c>
      <c r="Z264">
        <v>0.44</v>
      </c>
      <c r="AA264">
        <v>0</v>
      </c>
      <c r="AB264">
        <v>0</v>
      </c>
      <c r="AC264">
        <v>0</v>
      </c>
      <c r="AD264">
        <v>0</v>
      </c>
      <c r="AE264">
        <v>0</v>
      </c>
      <c r="AF264">
        <v>0</v>
      </c>
      <c r="AG264" t="s">
        <v>3871</v>
      </c>
      <c r="AH264" s="21" t="str">
        <f t="shared" si="8"/>
        <v>YO27</v>
      </c>
      <c r="AI264" s="21">
        <v>67.5</v>
      </c>
      <c r="AJ264" s="21">
        <f t="shared" si="9"/>
        <v>99.562091503267979</v>
      </c>
      <c r="AK264" s="21" t="s">
        <v>2063</v>
      </c>
      <c r="AL264" t="s">
        <v>2551</v>
      </c>
      <c r="AM264" t="s">
        <v>53</v>
      </c>
      <c r="AN264" t="s">
        <v>2031</v>
      </c>
    </row>
    <row r="265" spans="1:40" ht="15" hidden="1" thickTop="1" x14ac:dyDescent="0.35">
      <c r="A265" t="s">
        <v>3830</v>
      </c>
      <c r="B265" t="s">
        <v>3873</v>
      </c>
      <c r="C265" t="s">
        <v>3520</v>
      </c>
      <c r="D265" t="s">
        <v>3874</v>
      </c>
      <c r="E265" t="s">
        <v>3309</v>
      </c>
      <c r="F265">
        <v>1</v>
      </c>
      <c r="G265" t="s">
        <v>2509</v>
      </c>
      <c r="H265" t="s">
        <v>2510</v>
      </c>
      <c r="I265" t="s">
        <v>2511</v>
      </c>
      <c r="J265" t="s">
        <v>3522</v>
      </c>
      <c r="K265" t="s">
        <v>3109</v>
      </c>
      <c r="L265" t="s">
        <v>2058</v>
      </c>
      <c r="M265" t="s">
        <v>2059</v>
      </c>
      <c r="N265">
        <v>1</v>
      </c>
      <c r="O265">
        <v>14</v>
      </c>
      <c r="P265">
        <v>0.06</v>
      </c>
      <c r="Q265">
        <v>24480</v>
      </c>
      <c r="R265">
        <v>1</v>
      </c>
      <c r="S265">
        <v>14</v>
      </c>
      <c r="T265">
        <v>0.06</v>
      </c>
      <c r="U265">
        <v>0</v>
      </c>
      <c r="V265">
        <v>0</v>
      </c>
      <c r="W265">
        <v>0</v>
      </c>
      <c r="X265">
        <v>0</v>
      </c>
      <c r="Y265">
        <v>0</v>
      </c>
      <c r="Z265">
        <v>0</v>
      </c>
      <c r="AA265">
        <v>0</v>
      </c>
      <c r="AB265">
        <v>0</v>
      </c>
      <c r="AC265">
        <v>0</v>
      </c>
      <c r="AD265">
        <v>0</v>
      </c>
      <c r="AE265">
        <v>0</v>
      </c>
      <c r="AF265">
        <v>0</v>
      </c>
      <c r="AG265" t="s">
        <v>3875</v>
      </c>
      <c r="AH265" s="21" t="str">
        <f t="shared" si="8"/>
        <v>YO27</v>
      </c>
      <c r="AI265" s="21">
        <v>107.92500000000001</v>
      </c>
      <c r="AJ265" s="21">
        <f t="shared" si="9"/>
        <v>99.942810457516345</v>
      </c>
      <c r="AK265" s="21" t="s">
        <v>2060</v>
      </c>
      <c r="AL265" t="s">
        <v>2515</v>
      </c>
      <c r="AM265" t="s">
        <v>53</v>
      </c>
      <c r="AN265" t="s">
        <v>2030</v>
      </c>
    </row>
    <row r="266" spans="1:40" ht="15" hidden="1" thickTop="1" x14ac:dyDescent="0.35">
      <c r="A266" t="s">
        <v>3833</v>
      </c>
      <c r="B266" t="s">
        <v>3877</v>
      </c>
      <c r="C266" t="s">
        <v>3878</v>
      </c>
      <c r="D266" t="s">
        <v>3879</v>
      </c>
      <c r="E266" t="s">
        <v>2646</v>
      </c>
      <c r="F266">
        <v>1</v>
      </c>
      <c r="G266" t="s">
        <v>2600</v>
      </c>
      <c r="H266" t="s">
        <v>2577</v>
      </c>
      <c r="I266" t="s">
        <v>2511</v>
      </c>
      <c r="J266" t="s">
        <v>2601</v>
      </c>
      <c r="K266" t="s">
        <v>2602</v>
      </c>
      <c r="L266" t="s">
        <v>2058</v>
      </c>
      <c r="M266" t="s">
        <v>2310</v>
      </c>
      <c r="N266">
        <v>0</v>
      </c>
      <c r="O266">
        <v>0</v>
      </c>
      <c r="P266">
        <v>0</v>
      </c>
      <c r="Q266">
        <v>16320</v>
      </c>
      <c r="R266">
        <v>0</v>
      </c>
      <c r="S266">
        <v>0</v>
      </c>
      <c r="T266">
        <v>0</v>
      </c>
      <c r="U266">
        <v>0</v>
      </c>
      <c r="V266">
        <v>0</v>
      </c>
      <c r="W266">
        <v>0</v>
      </c>
      <c r="X266">
        <v>0</v>
      </c>
      <c r="Y266">
        <v>0</v>
      </c>
      <c r="Z266">
        <v>0</v>
      </c>
      <c r="AA266">
        <v>0</v>
      </c>
      <c r="AB266">
        <v>0</v>
      </c>
      <c r="AC266">
        <v>0</v>
      </c>
      <c r="AD266">
        <v>0</v>
      </c>
      <c r="AE266">
        <v>0</v>
      </c>
      <c r="AF266">
        <v>0</v>
      </c>
      <c r="AG266" t="s">
        <v>3880</v>
      </c>
      <c r="AH266" s="21" t="str">
        <f t="shared" si="8"/>
        <v>YO27</v>
      </c>
      <c r="AI266" s="21">
        <v>72</v>
      </c>
      <c r="AJ266" s="21">
        <f t="shared" si="9"/>
        <v>100</v>
      </c>
      <c r="AK266" s="21" t="s">
        <v>2060</v>
      </c>
      <c r="AL266" t="s">
        <v>2551</v>
      </c>
      <c r="AM266" t="s">
        <v>53</v>
      </c>
      <c r="AN266" t="s">
        <v>2031</v>
      </c>
    </row>
    <row r="267" spans="1:40" ht="15" hidden="1" thickTop="1" x14ac:dyDescent="0.35">
      <c r="A267" t="s">
        <v>3836</v>
      </c>
      <c r="B267" t="s">
        <v>3882</v>
      </c>
      <c r="C267" t="s">
        <v>3405</v>
      </c>
      <c r="D267" t="s">
        <v>3883</v>
      </c>
      <c r="E267" t="s">
        <v>3407</v>
      </c>
      <c r="F267">
        <v>1</v>
      </c>
      <c r="G267" t="s">
        <v>2509</v>
      </c>
      <c r="H267" t="s">
        <v>2510</v>
      </c>
      <c r="I267" t="s">
        <v>2511</v>
      </c>
      <c r="J267" t="s">
        <v>3408</v>
      </c>
      <c r="K267" t="s">
        <v>3109</v>
      </c>
      <c r="L267" t="s">
        <v>2058</v>
      </c>
      <c r="M267" t="s">
        <v>2059</v>
      </c>
      <c r="N267">
        <v>0</v>
      </c>
      <c r="O267">
        <v>0</v>
      </c>
      <c r="P267">
        <v>0</v>
      </c>
      <c r="Q267">
        <v>24480</v>
      </c>
      <c r="R267">
        <v>0</v>
      </c>
      <c r="S267">
        <v>0</v>
      </c>
      <c r="T267">
        <v>0</v>
      </c>
      <c r="U267">
        <v>0</v>
      </c>
      <c r="V267">
        <v>0</v>
      </c>
      <c r="W267">
        <v>0</v>
      </c>
      <c r="X267">
        <v>0</v>
      </c>
      <c r="Y267">
        <v>0</v>
      </c>
      <c r="Z267">
        <v>0</v>
      </c>
      <c r="AA267">
        <v>0</v>
      </c>
      <c r="AB267">
        <v>0</v>
      </c>
      <c r="AC267">
        <v>0</v>
      </c>
      <c r="AD267">
        <v>0</v>
      </c>
      <c r="AE267">
        <v>0</v>
      </c>
      <c r="AF267">
        <v>0</v>
      </c>
      <c r="AG267" t="s">
        <v>3884</v>
      </c>
      <c r="AH267" s="21" t="str">
        <f t="shared" si="8"/>
        <v>YR20</v>
      </c>
      <c r="AI267" s="21">
        <v>107.92500000000001</v>
      </c>
      <c r="AJ267" s="21">
        <f t="shared" si="9"/>
        <v>100</v>
      </c>
      <c r="AK267" s="21" t="s">
        <v>2060</v>
      </c>
      <c r="AL267" t="s">
        <v>3411</v>
      </c>
      <c r="AM267" t="s">
        <v>53</v>
      </c>
      <c r="AN267" t="s">
        <v>2031</v>
      </c>
    </row>
    <row r="268" spans="1:40" ht="15" hidden="1" thickTop="1" x14ac:dyDescent="0.35">
      <c r="A268" t="s">
        <v>3840</v>
      </c>
      <c r="B268" t="s">
        <v>3886</v>
      </c>
      <c r="C268" t="s">
        <v>3786</v>
      </c>
      <c r="D268" t="s">
        <v>3887</v>
      </c>
      <c r="E268" t="s">
        <v>2793</v>
      </c>
      <c r="F268">
        <v>1</v>
      </c>
      <c r="G268" t="s">
        <v>2509</v>
      </c>
      <c r="H268" t="s">
        <v>2510</v>
      </c>
      <c r="I268" t="s">
        <v>2511</v>
      </c>
      <c r="J268" t="s">
        <v>2794</v>
      </c>
      <c r="K268" t="s">
        <v>2669</v>
      </c>
      <c r="L268" t="s">
        <v>2058</v>
      </c>
      <c r="M268" t="s">
        <v>2059</v>
      </c>
      <c r="N268">
        <v>0</v>
      </c>
      <c r="O268">
        <v>0</v>
      </c>
      <c r="P268">
        <v>0</v>
      </c>
      <c r="Q268">
        <v>24480</v>
      </c>
      <c r="R268">
        <v>0</v>
      </c>
      <c r="S268">
        <v>0</v>
      </c>
      <c r="T268">
        <v>0</v>
      </c>
      <c r="U268">
        <v>0</v>
      </c>
      <c r="V268">
        <v>0</v>
      </c>
      <c r="W268">
        <v>0</v>
      </c>
      <c r="X268">
        <v>0</v>
      </c>
      <c r="Y268">
        <v>0</v>
      </c>
      <c r="Z268">
        <v>0</v>
      </c>
      <c r="AA268">
        <v>0</v>
      </c>
      <c r="AB268">
        <v>0</v>
      </c>
      <c r="AC268">
        <v>0</v>
      </c>
      <c r="AD268">
        <v>0</v>
      </c>
      <c r="AE268">
        <v>0</v>
      </c>
      <c r="AF268">
        <v>0</v>
      </c>
      <c r="AG268" t="s">
        <v>3888</v>
      </c>
      <c r="AH268" s="21" t="str">
        <f t="shared" si="8"/>
        <v>YO27</v>
      </c>
      <c r="AI268" s="21">
        <v>107.92500000000001</v>
      </c>
      <c r="AJ268" s="21">
        <f t="shared" si="9"/>
        <v>100</v>
      </c>
      <c r="AK268" s="21" t="s">
        <v>2060</v>
      </c>
      <c r="AL268" t="s">
        <v>2515</v>
      </c>
      <c r="AM268" t="s">
        <v>53</v>
      </c>
      <c r="AN268" t="s">
        <v>2030</v>
      </c>
    </row>
    <row r="269" spans="1:40" ht="15" hidden="1" thickTop="1" x14ac:dyDescent="0.35">
      <c r="A269" t="s">
        <v>3843</v>
      </c>
      <c r="B269" t="s">
        <v>3890</v>
      </c>
      <c r="C269" t="s">
        <v>3891</v>
      </c>
      <c r="D269" t="s">
        <v>3892</v>
      </c>
      <c r="E269" t="s">
        <v>126</v>
      </c>
      <c r="F269">
        <v>1</v>
      </c>
      <c r="G269" t="s">
        <v>2524</v>
      </c>
      <c r="H269" t="s">
        <v>2056</v>
      </c>
      <c r="I269" t="s">
        <v>2511</v>
      </c>
      <c r="J269" t="s">
        <v>3893</v>
      </c>
      <c r="K269" t="s">
        <v>62</v>
      </c>
      <c r="L269" t="s">
        <v>2058</v>
      </c>
      <c r="M269" t="s">
        <v>2059</v>
      </c>
      <c r="N269">
        <v>0</v>
      </c>
      <c r="O269">
        <v>0</v>
      </c>
      <c r="P269">
        <v>0</v>
      </c>
      <c r="Q269">
        <v>24480</v>
      </c>
      <c r="R269">
        <v>0</v>
      </c>
      <c r="S269">
        <v>0</v>
      </c>
      <c r="T269">
        <v>0</v>
      </c>
      <c r="U269">
        <v>0</v>
      </c>
      <c r="V269">
        <v>0</v>
      </c>
      <c r="W269">
        <v>0</v>
      </c>
      <c r="X269">
        <v>0</v>
      </c>
      <c r="Y269">
        <v>0</v>
      </c>
      <c r="Z269">
        <v>0</v>
      </c>
      <c r="AA269">
        <v>0</v>
      </c>
      <c r="AB269">
        <v>0</v>
      </c>
      <c r="AC269">
        <v>0</v>
      </c>
      <c r="AD269">
        <v>0</v>
      </c>
      <c r="AE269">
        <v>0</v>
      </c>
      <c r="AF269">
        <v>0</v>
      </c>
      <c r="AG269" t="s">
        <v>3894</v>
      </c>
      <c r="AH269" s="21" t="str">
        <f t="shared" si="8"/>
        <v>YR21</v>
      </c>
      <c r="AI269" s="21">
        <v>107.92500000000001</v>
      </c>
      <c r="AJ269" s="21">
        <f t="shared" si="9"/>
        <v>100</v>
      </c>
      <c r="AK269" s="21" t="s">
        <v>2060</v>
      </c>
      <c r="AL269" t="s">
        <v>2527</v>
      </c>
      <c r="AM269" t="s">
        <v>53</v>
      </c>
      <c r="AN269" t="s">
        <v>2031</v>
      </c>
    </row>
    <row r="270" spans="1:40" ht="15" hidden="1" thickTop="1" x14ac:dyDescent="0.35">
      <c r="A270" t="s">
        <v>3848</v>
      </c>
      <c r="B270" t="s">
        <v>3896</v>
      </c>
      <c r="C270" t="s">
        <v>2849</v>
      </c>
      <c r="D270" t="s">
        <v>3897</v>
      </c>
      <c r="E270" t="s">
        <v>2705</v>
      </c>
      <c r="F270">
        <v>1</v>
      </c>
      <c r="G270" t="s">
        <v>2593</v>
      </c>
      <c r="H270" t="s">
        <v>2056</v>
      </c>
      <c r="I270" t="s">
        <v>2511</v>
      </c>
      <c r="J270" t="s">
        <v>2594</v>
      </c>
      <c r="K270" t="s">
        <v>65</v>
      </c>
      <c r="L270" t="s">
        <v>2058</v>
      </c>
      <c r="M270" t="s">
        <v>2059</v>
      </c>
      <c r="N270">
        <v>1</v>
      </c>
      <c r="O270">
        <v>37</v>
      </c>
      <c r="P270">
        <v>0.15</v>
      </c>
      <c r="Q270">
        <v>24480</v>
      </c>
      <c r="R270">
        <v>1</v>
      </c>
      <c r="S270">
        <v>37</v>
      </c>
      <c r="T270">
        <v>0.15</v>
      </c>
      <c r="U270">
        <v>0</v>
      </c>
      <c r="V270">
        <v>0</v>
      </c>
      <c r="W270">
        <v>0</v>
      </c>
      <c r="X270">
        <v>0</v>
      </c>
      <c r="Y270">
        <v>0</v>
      </c>
      <c r="Z270">
        <v>0</v>
      </c>
      <c r="AA270">
        <v>0</v>
      </c>
      <c r="AB270">
        <v>0</v>
      </c>
      <c r="AC270">
        <v>0</v>
      </c>
      <c r="AD270">
        <v>0</v>
      </c>
      <c r="AE270">
        <v>0</v>
      </c>
      <c r="AF270">
        <v>0</v>
      </c>
      <c r="AG270" t="s">
        <v>3898</v>
      </c>
      <c r="AH270" s="21" t="str">
        <f t="shared" si="8"/>
        <v>YN23</v>
      </c>
      <c r="AI270" s="21">
        <v>107.92500000000001</v>
      </c>
      <c r="AJ270" s="21">
        <f t="shared" si="9"/>
        <v>99.848856209150327</v>
      </c>
      <c r="AK270" s="21" t="s">
        <v>2060</v>
      </c>
      <c r="AL270" t="s">
        <v>2527</v>
      </c>
      <c r="AM270" t="s">
        <v>53</v>
      </c>
      <c r="AN270" t="s">
        <v>2029</v>
      </c>
    </row>
    <row r="271" spans="1:40" ht="15" hidden="1" thickTop="1" x14ac:dyDescent="0.35">
      <c r="A271" t="s">
        <v>3852</v>
      </c>
      <c r="B271" t="s">
        <v>3900</v>
      </c>
      <c r="C271" t="s">
        <v>3901</v>
      </c>
      <c r="D271" t="s">
        <v>3902</v>
      </c>
      <c r="E271" t="s">
        <v>3903</v>
      </c>
      <c r="F271">
        <v>1</v>
      </c>
      <c r="G271" t="s">
        <v>2619</v>
      </c>
      <c r="H271" t="s">
        <v>2620</v>
      </c>
      <c r="I271" t="s">
        <v>2511</v>
      </c>
      <c r="J271" t="s">
        <v>3904</v>
      </c>
      <c r="K271" t="s">
        <v>2622</v>
      </c>
      <c r="L271" t="s">
        <v>2058</v>
      </c>
      <c r="M271" t="s">
        <v>2310</v>
      </c>
      <c r="N271">
        <v>0</v>
      </c>
      <c r="O271">
        <v>0</v>
      </c>
      <c r="P271">
        <v>0</v>
      </c>
      <c r="Q271">
        <v>16320</v>
      </c>
      <c r="R271">
        <v>0</v>
      </c>
      <c r="S271">
        <v>0</v>
      </c>
      <c r="T271">
        <v>0</v>
      </c>
      <c r="U271">
        <v>0</v>
      </c>
      <c r="V271">
        <v>0</v>
      </c>
      <c r="W271">
        <v>0</v>
      </c>
      <c r="X271">
        <v>0</v>
      </c>
      <c r="Y271">
        <v>0</v>
      </c>
      <c r="Z271">
        <v>0</v>
      </c>
      <c r="AA271">
        <v>0</v>
      </c>
      <c r="AB271">
        <v>0</v>
      </c>
      <c r="AC271">
        <v>0</v>
      </c>
      <c r="AD271">
        <v>0</v>
      </c>
      <c r="AE271">
        <v>0</v>
      </c>
      <c r="AF271">
        <v>0</v>
      </c>
      <c r="AG271" t="s">
        <v>3905</v>
      </c>
      <c r="AH271" s="21" t="str">
        <f t="shared" si="8"/>
        <v>YO27</v>
      </c>
      <c r="AI271" s="21">
        <v>72</v>
      </c>
      <c r="AJ271" s="21">
        <f t="shared" si="9"/>
        <v>100</v>
      </c>
      <c r="AK271" s="21" t="s">
        <v>2060</v>
      </c>
      <c r="AL271" t="s">
        <v>2624</v>
      </c>
      <c r="AM271" t="s">
        <v>53</v>
      </c>
      <c r="AN271" t="s">
        <v>2031</v>
      </c>
    </row>
    <row r="272" spans="1:40" ht="15" hidden="1" thickTop="1" x14ac:dyDescent="0.35">
      <c r="A272" t="s">
        <v>3855</v>
      </c>
      <c r="B272" t="s">
        <v>3907</v>
      </c>
      <c r="C272" t="s">
        <v>2837</v>
      </c>
      <c r="D272" t="s">
        <v>3908</v>
      </c>
      <c r="E272" t="s">
        <v>41</v>
      </c>
      <c r="F272">
        <v>1</v>
      </c>
      <c r="G272" t="s">
        <v>2055</v>
      </c>
      <c r="H272" t="s">
        <v>2056</v>
      </c>
      <c r="I272" t="s">
        <v>2511</v>
      </c>
      <c r="J272" t="s">
        <v>2839</v>
      </c>
      <c r="K272" t="s">
        <v>42</v>
      </c>
      <c r="L272" t="s">
        <v>2058</v>
      </c>
      <c r="M272" t="s">
        <v>2059</v>
      </c>
      <c r="N272">
        <v>0</v>
      </c>
      <c r="O272">
        <v>0</v>
      </c>
      <c r="P272">
        <v>0</v>
      </c>
      <c r="Q272">
        <v>24480</v>
      </c>
      <c r="R272">
        <v>0</v>
      </c>
      <c r="S272">
        <v>0</v>
      </c>
      <c r="T272">
        <v>0</v>
      </c>
      <c r="U272">
        <v>0</v>
      </c>
      <c r="V272">
        <v>0</v>
      </c>
      <c r="W272">
        <v>0</v>
      </c>
      <c r="X272">
        <v>0</v>
      </c>
      <c r="Y272">
        <v>0</v>
      </c>
      <c r="Z272">
        <v>0</v>
      </c>
      <c r="AA272">
        <v>0</v>
      </c>
      <c r="AB272">
        <v>0</v>
      </c>
      <c r="AC272">
        <v>0</v>
      </c>
      <c r="AD272">
        <v>0</v>
      </c>
      <c r="AE272">
        <v>0</v>
      </c>
      <c r="AF272">
        <v>0</v>
      </c>
      <c r="AG272" t="s">
        <v>3909</v>
      </c>
      <c r="AH272" s="21" t="str">
        <f t="shared" si="8"/>
        <v>YO27</v>
      </c>
      <c r="AI272" s="21">
        <v>107.92500000000001</v>
      </c>
      <c r="AJ272" s="21">
        <f t="shared" si="9"/>
        <v>100</v>
      </c>
      <c r="AK272" s="21" t="s">
        <v>2060</v>
      </c>
      <c r="AL272" t="s">
        <v>2841</v>
      </c>
      <c r="AM272" t="s">
        <v>53</v>
      </c>
      <c r="AN272" t="s">
        <v>2031</v>
      </c>
    </row>
    <row r="273" spans="1:40" ht="15" hidden="1" thickTop="1" x14ac:dyDescent="0.35">
      <c r="A273" t="s">
        <v>3860</v>
      </c>
      <c r="B273" t="s">
        <v>3911</v>
      </c>
      <c r="C273" t="s">
        <v>3912</v>
      </c>
      <c r="D273" t="s">
        <v>3913</v>
      </c>
      <c r="E273" t="s">
        <v>2705</v>
      </c>
      <c r="F273">
        <v>1</v>
      </c>
      <c r="G273" t="s">
        <v>2593</v>
      </c>
      <c r="H273" t="s">
        <v>2056</v>
      </c>
      <c r="I273" t="s">
        <v>2511</v>
      </c>
      <c r="J273" t="s">
        <v>3364</v>
      </c>
      <c r="K273" t="s">
        <v>65</v>
      </c>
      <c r="L273" t="s">
        <v>2058</v>
      </c>
      <c r="M273" t="s">
        <v>2059</v>
      </c>
      <c r="N273">
        <v>2</v>
      </c>
      <c r="O273">
        <v>147</v>
      </c>
      <c r="P273">
        <v>0.6</v>
      </c>
      <c r="Q273">
        <v>24480</v>
      </c>
      <c r="R273">
        <v>1</v>
      </c>
      <c r="S273">
        <v>107</v>
      </c>
      <c r="T273">
        <v>0.44</v>
      </c>
      <c r="U273">
        <v>0</v>
      </c>
      <c r="V273">
        <v>0</v>
      </c>
      <c r="W273">
        <v>0</v>
      </c>
      <c r="X273">
        <v>1</v>
      </c>
      <c r="Y273">
        <v>40</v>
      </c>
      <c r="Z273">
        <v>0.16</v>
      </c>
      <c r="AA273">
        <v>0</v>
      </c>
      <c r="AB273">
        <v>0</v>
      </c>
      <c r="AC273">
        <v>0</v>
      </c>
      <c r="AD273">
        <v>0</v>
      </c>
      <c r="AE273">
        <v>0</v>
      </c>
      <c r="AF273">
        <v>0</v>
      </c>
      <c r="AG273" t="s">
        <v>3914</v>
      </c>
      <c r="AH273" s="21" t="str">
        <f t="shared" si="8"/>
        <v>YO27</v>
      </c>
      <c r="AI273" s="21">
        <v>107.92500000000001</v>
      </c>
      <c r="AJ273" s="21">
        <f t="shared" si="9"/>
        <v>99.399509803921575</v>
      </c>
      <c r="AK273" s="21" t="s">
        <v>2063</v>
      </c>
      <c r="AL273" t="s">
        <v>2527</v>
      </c>
      <c r="AM273" t="s">
        <v>53</v>
      </c>
      <c r="AN273" t="s">
        <v>2030</v>
      </c>
    </row>
    <row r="274" spans="1:40" ht="15" hidden="1" thickTop="1" x14ac:dyDescent="0.35">
      <c r="A274" t="s">
        <v>3863</v>
      </c>
      <c r="B274" t="s">
        <v>3916</v>
      </c>
      <c r="C274" t="s">
        <v>2928</v>
      </c>
      <c r="D274" t="s">
        <v>3917</v>
      </c>
      <c r="E274" t="s">
        <v>2562</v>
      </c>
      <c r="F274">
        <v>1</v>
      </c>
      <c r="G274" t="s">
        <v>2546</v>
      </c>
      <c r="H274" t="s">
        <v>2510</v>
      </c>
      <c r="I274" t="s">
        <v>2511</v>
      </c>
      <c r="J274" t="s">
        <v>2547</v>
      </c>
      <c r="K274" t="s">
        <v>2548</v>
      </c>
      <c r="L274" t="s">
        <v>2058</v>
      </c>
      <c r="M274" t="s">
        <v>2170</v>
      </c>
      <c r="N274">
        <v>0</v>
      </c>
      <c r="O274">
        <v>0</v>
      </c>
      <c r="P274">
        <v>0</v>
      </c>
      <c r="Q274">
        <v>15300</v>
      </c>
      <c r="R274">
        <v>0</v>
      </c>
      <c r="S274">
        <v>0</v>
      </c>
      <c r="T274">
        <v>0</v>
      </c>
      <c r="U274">
        <v>0</v>
      </c>
      <c r="V274">
        <v>0</v>
      </c>
      <c r="W274">
        <v>0</v>
      </c>
      <c r="X274">
        <v>0</v>
      </c>
      <c r="Y274">
        <v>0</v>
      </c>
      <c r="Z274">
        <v>0</v>
      </c>
      <c r="AA274">
        <v>0</v>
      </c>
      <c r="AB274">
        <v>0</v>
      </c>
      <c r="AC274">
        <v>0</v>
      </c>
      <c r="AD274">
        <v>0</v>
      </c>
      <c r="AE274">
        <v>0</v>
      </c>
      <c r="AF274">
        <v>0</v>
      </c>
      <c r="AG274" t="s">
        <v>3918</v>
      </c>
      <c r="AH274" s="21" t="str">
        <f t="shared" si="8"/>
        <v>YR20</v>
      </c>
      <c r="AI274" s="21">
        <v>67.5</v>
      </c>
      <c r="AJ274" s="21">
        <f t="shared" si="9"/>
        <v>100</v>
      </c>
      <c r="AK274" s="21" t="s">
        <v>2060</v>
      </c>
      <c r="AL274" t="s">
        <v>2551</v>
      </c>
      <c r="AM274" t="s">
        <v>53</v>
      </c>
      <c r="AN274" t="s">
        <v>2030</v>
      </c>
    </row>
    <row r="275" spans="1:40" ht="15" hidden="1" thickTop="1" x14ac:dyDescent="0.35">
      <c r="A275" t="s">
        <v>3868</v>
      </c>
      <c r="B275" t="s">
        <v>3920</v>
      </c>
      <c r="C275" t="s">
        <v>2739</v>
      </c>
      <c r="D275" t="s">
        <v>3921</v>
      </c>
      <c r="E275" t="s">
        <v>2575</v>
      </c>
      <c r="F275">
        <v>1</v>
      </c>
      <c r="G275" t="s">
        <v>2576</v>
      </c>
      <c r="H275" t="s">
        <v>2577</v>
      </c>
      <c r="I275" t="s">
        <v>2511</v>
      </c>
      <c r="J275" t="s">
        <v>2741</v>
      </c>
      <c r="K275" t="s">
        <v>2742</v>
      </c>
      <c r="L275" t="s">
        <v>2058</v>
      </c>
      <c r="M275" t="s">
        <v>2170</v>
      </c>
      <c r="N275">
        <v>1</v>
      </c>
      <c r="O275">
        <v>24</v>
      </c>
      <c r="P275">
        <v>0.16</v>
      </c>
      <c r="Q275">
        <v>15300</v>
      </c>
      <c r="R275">
        <v>1</v>
      </c>
      <c r="S275">
        <v>24</v>
      </c>
      <c r="T275">
        <v>0.16</v>
      </c>
      <c r="U275">
        <v>0</v>
      </c>
      <c r="V275">
        <v>0</v>
      </c>
      <c r="W275">
        <v>0</v>
      </c>
      <c r="X275">
        <v>0</v>
      </c>
      <c r="Y275">
        <v>0</v>
      </c>
      <c r="Z275">
        <v>0</v>
      </c>
      <c r="AA275">
        <v>0</v>
      </c>
      <c r="AB275">
        <v>0</v>
      </c>
      <c r="AC275">
        <v>0</v>
      </c>
      <c r="AD275">
        <v>0</v>
      </c>
      <c r="AE275">
        <v>0</v>
      </c>
      <c r="AF275">
        <v>0</v>
      </c>
      <c r="AG275" t="s">
        <v>3922</v>
      </c>
      <c r="AH275" s="21" t="str">
        <f t="shared" si="8"/>
        <v>YR20</v>
      </c>
      <c r="AI275" s="21">
        <v>67.5</v>
      </c>
      <c r="AJ275" s="21">
        <f t="shared" si="9"/>
        <v>99.843137254901961</v>
      </c>
      <c r="AK275" s="21" t="s">
        <v>2060</v>
      </c>
      <c r="AL275" t="s">
        <v>2613</v>
      </c>
      <c r="AM275" t="s">
        <v>53</v>
      </c>
      <c r="AN275" t="s">
        <v>2030</v>
      </c>
    </row>
    <row r="276" spans="1:40" ht="15" hidden="1" thickTop="1" x14ac:dyDescent="0.35">
      <c r="A276" t="s">
        <v>3872</v>
      </c>
      <c r="B276" t="s">
        <v>3925</v>
      </c>
      <c r="C276" t="s">
        <v>3498</v>
      </c>
      <c r="D276" t="s">
        <v>3926</v>
      </c>
      <c r="E276" t="s">
        <v>2646</v>
      </c>
      <c r="F276">
        <v>1</v>
      </c>
      <c r="G276" t="s">
        <v>2600</v>
      </c>
      <c r="H276" t="s">
        <v>2577</v>
      </c>
      <c r="I276" t="s">
        <v>2511</v>
      </c>
      <c r="J276" t="s">
        <v>2647</v>
      </c>
      <c r="K276" t="s">
        <v>2602</v>
      </c>
      <c r="L276" t="s">
        <v>30320</v>
      </c>
      <c r="M276" t="s">
        <v>3409</v>
      </c>
      <c r="N276">
        <v>1</v>
      </c>
      <c r="O276">
        <v>26</v>
      </c>
      <c r="P276">
        <v>0.33</v>
      </c>
      <c r="Q276">
        <v>7800</v>
      </c>
      <c r="R276">
        <v>1</v>
      </c>
      <c r="S276">
        <v>26</v>
      </c>
      <c r="T276">
        <v>0.33</v>
      </c>
      <c r="U276">
        <v>0</v>
      </c>
      <c r="V276">
        <v>0</v>
      </c>
      <c r="W276">
        <v>0</v>
      </c>
      <c r="X276">
        <v>0</v>
      </c>
      <c r="Y276">
        <v>0</v>
      </c>
      <c r="Z276">
        <v>0</v>
      </c>
      <c r="AA276">
        <v>0</v>
      </c>
      <c r="AB276">
        <v>0</v>
      </c>
      <c r="AC276">
        <v>0</v>
      </c>
      <c r="AD276">
        <v>0</v>
      </c>
      <c r="AE276">
        <v>0</v>
      </c>
      <c r="AF276">
        <v>0</v>
      </c>
      <c r="AG276" t="s">
        <v>3927</v>
      </c>
      <c r="AH276" s="21" t="str">
        <f t="shared" si="8"/>
        <v>YR20</v>
      </c>
      <c r="AI276" s="21">
        <v>45</v>
      </c>
      <c r="AJ276" s="21">
        <f t="shared" si="9"/>
        <v>99.666666666666671</v>
      </c>
      <c r="AK276" s="21" t="s">
        <v>2063</v>
      </c>
      <c r="AL276" t="s">
        <v>2551</v>
      </c>
      <c r="AM276" t="s">
        <v>53</v>
      </c>
      <c r="AN276" t="s">
        <v>2029</v>
      </c>
    </row>
    <row r="277" spans="1:40" ht="15" hidden="1" thickTop="1" x14ac:dyDescent="0.35">
      <c r="A277" t="s">
        <v>3876</v>
      </c>
      <c r="B277" t="s">
        <v>3929</v>
      </c>
      <c r="C277" t="s">
        <v>3930</v>
      </c>
      <c r="D277" t="s">
        <v>3931</v>
      </c>
      <c r="E277" t="s">
        <v>3624</v>
      </c>
      <c r="F277">
        <v>1</v>
      </c>
      <c r="G277" t="s">
        <v>2816</v>
      </c>
      <c r="H277" t="s">
        <v>2620</v>
      </c>
      <c r="I277" t="s">
        <v>2511</v>
      </c>
      <c r="J277" t="s">
        <v>2817</v>
      </c>
      <c r="K277" t="s">
        <v>2818</v>
      </c>
      <c r="L277" t="s">
        <v>2058</v>
      </c>
      <c r="M277" t="s">
        <v>2726</v>
      </c>
      <c r="N277">
        <v>2</v>
      </c>
      <c r="O277">
        <v>70</v>
      </c>
      <c r="P277">
        <v>0.4</v>
      </c>
      <c r="Q277">
        <v>17340</v>
      </c>
      <c r="R277">
        <v>1</v>
      </c>
      <c r="S277">
        <v>16</v>
      </c>
      <c r="T277">
        <v>0.09</v>
      </c>
      <c r="U277">
        <v>0</v>
      </c>
      <c r="V277">
        <v>0</v>
      </c>
      <c r="W277">
        <v>0</v>
      </c>
      <c r="X277">
        <v>1</v>
      </c>
      <c r="Y277">
        <v>54</v>
      </c>
      <c r="Z277">
        <v>0.31</v>
      </c>
      <c r="AA277">
        <v>0</v>
      </c>
      <c r="AB277">
        <v>0</v>
      </c>
      <c r="AC277">
        <v>0</v>
      </c>
      <c r="AD277">
        <v>0</v>
      </c>
      <c r="AE277">
        <v>0</v>
      </c>
      <c r="AF277">
        <v>0</v>
      </c>
      <c r="AG277" t="s">
        <v>3932</v>
      </c>
      <c r="AH277" s="21" t="str">
        <f t="shared" si="8"/>
        <v>YR20</v>
      </c>
      <c r="AI277" s="21">
        <v>76.424999999999997</v>
      </c>
      <c r="AJ277" s="21">
        <f t="shared" si="9"/>
        <v>99.596309111880046</v>
      </c>
      <c r="AK277" s="21" t="s">
        <v>2063</v>
      </c>
      <c r="AL277" t="s">
        <v>2820</v>
      </c>
      <c r="AM277" t="s">
        <v>53</v>
      </c>
      <c r="AN277" t="s">
        <v>2033</v>
      </c>
    </row>
    <row r="278" spans="1:40" ht="15" hidden="1" thickTop="1" x14ac:dyDescent="0.35">
      <c r="A278" t="s">
        <v>3881</v>
      </c>
      <c r="B278" t="s">
        <v>3935</v>
      </c>
      <c r="C278" t="s">
        <v>3936</v>
      </c>
      <c r="D278" t="s">
        <v>3937</v>
      </c>
      <c r="E278" t="s">
        <v>2691</v>
      </c>
      <c r="F278">
        <v>1</v>
      </c>
      <c r="G278" t="s">
        <v>2600</v>
      </c>
      <c r="H278" t="s">
        <v>2577</v>
      </c>
      <c r="I278" t="s">
        <v>2511</v>
      </c>
      <c r="J278" t="s">
        <v>2699</v>
      </c>
      <c r="K278" t="s">
        <v>2579</v>
      </c>
      <c r="L278" t="s">
        <v>2058</v>
      </c>
      <c r="M278" t="s">
        <v>2170</v>
      </c>
      <c r="N278">
        <v>1</v>
      </c>
      <c r="O278">
        <v>15</v>
      </c>
      <c r="P278">
        <v>0.1</v>
      </c>
      <c r="Q278">
        <v>15300</v>
      </c>
      <c r="R278">
        <v>0</v>
      </c>
      <c r="S278">
        <v>0</v>
      </c>
      <c r="T278">
        <v>0</v>
      </c>
      <c r="U278">
        <v>0</v>
      </c>
      <c r="V278">
        <v>0</v>
      </c>
      <c r="W278">
        <v>0</v>
      </c>
      <c r="X278">
        <v>0</v>
      </c>
      <c r="Y278">
        <v>0</v>
      </c>
      <c r="Z278">
        <v>0</v>
      </c>
      <c r="AA278">
        <v>1</v>
      </c>
      <c r="AB278">
        <v>15</v>
      </c>
      <c r="AC278">
        <v>0.1</v>
      </c>
      <c r="AD278">
        <v>0</v>
      </c>
      <c r="AE278">
        <v>0</v>
      </c>
      <c r="AF278">
        <v>0</v>
      </c>
      <c r="AG278" t="s">
        <v>3938</v>
      </c>
      <c r="AH278" s="21" t="str">
        <f t="shared" si="8"/>
        <v>YR20</v>
      </c>
      <c r="AI278" s="21">
        <v>67.5</v>
      </c>
      <c r="AJ278" s="21">
        <f t="shared" si="9"/>
        <v>99.901960784313729</v>
      </c>
      <c r="AK278" s="21" t="s">
        <v>2060</v>
      </c>
      <c r="AL278" t="s">
        <v>2581</v>
      </c>
      <c r="AM278" t="s">
        <v>53</v>
      </c>
      <c r="AN278" t="s">
        <v>2031</v>
      </c>
    </row>
    <row r="279" spans="1:40" ht="15" hidden="1" thickTop="1" x14ac:dyDescent="0.35">
      <c r="A279" t="s">
        <v>3885</v>
      </c>
      <c r="B279" t="s">
        <v>3940</v>
      </c>
      <c r="C279" t="s">
        <v>3936</v>
      </c>
      <c r="D279" t="s">
        <v>3941</v>
      </c>
      <c r="E279" t="s">
        <v>3942</v>
      </c>
      <c r="F279">
        <v>1</v>
      </c>
      <c r="G279" t="s">
        <v>2600</v>
      </c>
      <c r="H279" t="s">
        <v>2577</v>
      </c>
      <c r="I279" t="s">
        <v>2511</v>
      </c>
      <c r="J279" t="s">
        <v>2699</v>
      </c>
      <c r="K279" t="s">
        <v>2579</v>
      </c>
      <c r="L279" t="s">
        <v>2058</v>
      </c>
      <c r="M279" t="s">
        <v>2170</v>
      </c>
      <c r="N279">
        <v>0</v>
      </c>
      <c r="O279">
        <v>0</v>
      </c>
      <c r="P279">
        <v>0</v>
      </c>
      <c r="Q279">
        <v>15300</v>
      </c>
      <c r="R279">
        <v>0</v>
      </c>
      <c r="S279">
        <v>0</v>
      </c>
      <c r="T279">
        <v>0</v>
      </c>
      <c r="U279">
        <v>0</v>
      </c>
      <c r="V279">
        <v>0</v>
      </c>
      <c r="W279">
        <v>0</v>
      </c>
      <c r="X279">
        <v>0</v>
      </c>
      <c r="Y279">
        <v>0</v>
      </c>
      <c r="Z279">
        <v>0</v>
      </c>
      <c r="AA279">
        <v>0</v>
      </c>
      <c r="AB279">
        <v>0</v>
      </c>
      <c r="AC279">
        <v>0</v>
      </c>
      <c r="AD279">
        <v>0</v>
      </c>
      <c r="AE279">
        <v>0</v>
      </c>
      <c r="AF279">
        <v>0</v>
      </c>
      <c r="AG279" t="s">
        <v>3943</v>
      </c>
      <c r="AH279" s="21" t="str">
        <f t="shared" si="8"/>
        <v>YR20</v>
      </c>
      <c r="AI279" s="21">
        <v>67.5</v>
      </c>
      <c r="AJ279" s="21">
        <f t="shared" si="9"/>
        <v>100</v>
      </c>
      <c r="AK279" s="21" t="s">
        <v>2060</v>
      </c>
      <c r="AL279" t="s">
        <v>2581</v>
      </c>
      <c r="AM279" t="s">
        <v>53</v>
      </c>
      <c r="AN279" t="s">
        <v>2029</v>
      </c>
    </row>
    <row r="280" spans="1:40" ht="15" hidden="1" thickTop="1" x14ac:dyDescent="0.35">
      <c r="A280" t="s">
        <v>3889</v>
      </c>
      <c r="B280" t="s">
        <v>3945</v>
      </c>
      <c r="C280" t="s">
        <v>567</v>
      </c>
      <c r="D280" t="s">
        <v>3946</v>
      </c>
      <c r="E280" t="s">
        <v>560</v>
      </c>
      <c r="F280">
        <v>2</v>
      </c>
      <c r="G280" t="s">
        <v>2055</v>
      </c>
      <c r="H280" t="s">
        <v>2056</v>
      </c>
      <c r="I280" t="s">
        <v>2511</v>
      </c>
      <c r="J280" t="s">
        <v>428</v>
      </c>
      <c r="K280" t="s">
        <v>68</v>
      </c>
      <c r="L280" t="s">
        <v>2058</v>
      </c>
      <c r="M280" t="s">
        <v>2059</v>
      </c>
      <c r="N280">
        <v>1</v>
      </c>
      <c r="O280">
        <v>125</v>
      </c>
      <c r="P280">
        <v>0.51</v>
      </c>
      <c r="Q280">
        <v>24480</v>
      </c>
      <c r="R280">
        <v>0</v>
      </c>
      <c r="S280">
        <v>0</v>
      </c>
      <c r="T280">
        <v>0</v>
      </c>
      <c r="U280">
        <v>0</v>
      </c>
      <c r="V280">
        <v>0</v>
      </c>
      <c r="W280">
        <v>0</v>
      </c>
      <c r="X280">
        <v>1</v>
      </c>
      <c r="Y280">
        <v>125</v>
      </c>
      <c r="Z280">
        <v>0.51</v>
      </c>
      <c r="AA280">
        <v>0</v>
      </c>
      <c r="AB280">
        <v>0</v>
      </c>
      <c r="AC280">
        <v>0</v>
      </c>
      <c r="AD280">
        <v>0</v>
      </c>
      <c r="AE280">
        <v>0</v>
      </c>
      <c r="AF280">
        <v>0</v>
      </c>
      <c r="AG280" t="s">
        <v>127</v>
      </c>
      <c r="AH280" s="21" t="str">
        <f t="shared" si="8"/>
        <v>YR20</v>
      </c>
      <c r="AI280" s="21">
        <v>107.92500000000001</v>
      </c>
      <c r="AJ280" s="21">
        <f t="shared" si="9"/>
        <v>99.489379084967325</v>
      </c>
      <c r="AK280" s="21" t="s">
        <v>2063</v>
      </c>
      <c r="AL280" t="s">
        <v>70</v>
      </c>
      <c r="AM280" t="s">
        <v>53</v>
      </c>
      <c r="AN280" t="s">
        <v>2031</v>
      </c>
    </row>
    <row r="281" spans="1:40" ht="15" hidden="1" thickTop="1" x14ac:dyDescent="0.35">
      <c r="A281" t="s">
        <v>3895</v>
      </c>
      <c r="B281" t="s">
        <v>3948</v>
      </c>
      <c r="C281" t="s">
        <v>3949</v>
      </c>
      <c r="D281" t="s">
        <v>3950</v>
      </c>
      <c r="E281" t="s">
        <v>2986</v>
      </c>
      <c r="F281">
        <v>1</v>
      </c>
      <c r="G281" t="s">
        <v>2509</v>
      </c>
      <c r="H281" t="s">
        <v>2510</v>
      </c>
      <c r="I281" t="s">
        <v>2511</v>
      </c>
      <c r="J281" t="s">
        <v>2987</v>
      </c>
      <c r="K281" t="s">
        <v>2513</v>
      </c>
      <c r="L281" t="s">
        <v>2058</v>
      </c>
      <c r="M281" t="s">
        <v>2225</v>
      </c>
      <c r="N281">
        <v>0</v>
      </c>
      <c r="O281">
        <v>0</v>
      </c>
      <c r="P281">
        <v>0</v>
      </c>
      <c r="Q281">
        <v>12240</v>
      </c>
      <c r="R281">
        <v>0</v>
      </c>
      <c r="S281">
        <v>0</v>
      </c>
      <c r="T281">
        <v>0</v>
      </c>
      <c r="U281">
        <v>0</v>
      </c>
      <c r="V281">
        <v>0</v>
      </c>
      <c r="W281">
        <v>0</v>
      </c>
      <c r="X281">
        <v>0</v>
      </c>
      <c r="Y281">
        <v>0</v>
      </c>
      <c r="Z281">
        <v>0</v>
      </c>
      <c r="AA281">
        <v>0</v>
      </c>
      <c r="AB281">
        <v>0</v>
      </c>
      <c r="AC281">
        <v>0</v>
      </c>
      <c r="AD281">
        <v>0</v>
      </c>
      <c r="AE281">
        <v>0</v>
      </c>
      <c r="AF281">
        <v>0</v>
      </c>
      <c r="AG281" t="s">
        <v>3951</v>
      </c>
      <c r="AH281" s="21" t="str">
        <f t="shared" si="8"/>
        <v>YR20</v>
      </c>
      <c r="AI281" s="21">
        <v>54</v>
      </c>
      <c r="AJ281" s="21">
        <f t="shared" si="9"/>
        <v>100</v>
      </c>
      <c r="AK281" s="21" t="s">
        <v>2060</v>
      </c>
      <c r="AL281" t="s">
        <v>2515</v>
      </c>
      <c r="AM281" t="s">
        <v>53</v>
      </c>
      <c r="AN281" t="s">
        <v>2029</v>
      </c>
    </row>
    <row r="282" spans="1:40" ht="15" hidden="1" thickTop="1" x14ac:dyDescent="0.35">
      <c r="A282" t="s">
        <v>3899</v>
      </c>
      <c r="B282" t="s">
        <v>3953</v>
      </c>
      <c r="C282" t="s">
        <v>3954</v>
      </c>
      <c r="D282" t="s">
        <v>3955</v>
      </c>
      <c r="E282" t="s">
        <v>126</v>
      </c>
      <c r="F282">
        <v>2</v>
      </c>
      <c r="G282" t="s">
        <v>2524</v>
      </c>
      <c r="H282" t="s">
        <v>2056</v>
      </c>
      <c r="I282" t="s">
        <v>2511</v>
      </c>
      <c r="J282" t="s">
        <v>3956</v>
      </c>
      <c r="K282" t="s">
        <v>62</v>
      </c>
      <c r="L282" t="s">
        <v>2058</v>
      </c>
      <c r="M282" t="s">
        <v>2059</v>
      </c>
      <c r="N282">
        <v>5</v>
      </c>
      <c r="O282">
        <v>452</v>
      </c>
      <c r="P282">
        <v>1.85</v>
      </c>
      <c r="Q282">
        <v>24480</v>
      </c>
      <c r="R282">
        <v>0</v>
      </c>
      <c r="S282">
        <v>0</v>
      </c>
      <c r="T282">
        <v>0</v>
      </c>
      <c r="U282">
        <v>0</v>
      </c>
      <c r="V282">
        <v>0</v>
      </c>
      <c r="W282">
        <v>0</v>
      </c>
      <c r="X282">
        <v>5</v>
      </c>
      <c r="Y282">
        <v>452</v>
      </c>
      <c r="Z282">
        <v>1.85</v>
      </c>
      <c r="AA282">
        <v>0</v>
      </c>
      <c r="AB282">
        <v>0</v>
      </c>
      <c r="AC282">
        <v>0</v>
      </c>
      <c r="AD282">
        <v>0</v>
      </c>
      <c r="AE282">
        <v>0</v>
      </c>
      <c r="AF282">
        <v>0</v>
      </c>
      <c r="AG282" t="s">
        <v>3957</v>
      </c>
      <c r="AH282" s="21" t="str">
        <f t="shared" si="8"/>
        <v>YR20</v>
      </c>
      <c r="AI282" s="21">
        <v>107.92500000000001</v>
      </c>
      <c r="AJ282" s="21">
        <f t="shared" si="9"/>
        <v>98.153594771241828</v>
      </c>
      <c r="AK282" s="21" t="s">
        <v>2063</v>
      </c>
      <c r="AL282" t="s">
        <v>2527</v>
      </c>
      <c r="AM282" t="s">
        <v>53</v>
      </c>
      <c r="AN282" t="s">
        <v>2031</v>
      </c>
    </row>
    <row r="283" spans="1:40" ht="15" hidden="1" thickTop="1" x14ac:dyDescent="0.35">
      <c r="A283" t="s">
        <v>3906</v>
      </c>
      <c r="B283" t="s">
        <v>3959</v>
      </c>
      <c r="C283" t="s">
        <v>3954</v>
      </c>
      <c r="D283" t="s">
        <v>3960</v>
      </c>
      <c r="E283" t="s">
        <v>126</v>
      </c>
      <c r="F283">
        <v>2</v>
      </c>
      <c r="G283" t="s">
        <v>2524</v>
      </c>
      <c r="H283" t="s">
        <v>2056</v>
      </c>
      <c r="I283" t="s">
        <v>2511</v>
      </c>
      <c r="J283" t="s">
        <v>3956</v>
      </c>
      <c r="K283" t="s">
        <v>62</v>
      </c>
      <c r="L283" t="s">
        <v>2058</v>
      </c>
      <c r="M283" t="s">
        <v>2170</v>
      </c>
      <c r="N283">
        <v>0</v>
      </c>
      <c r="O283">
        <v>0</v>
      </c>
      <c r="P283">
        <v>0</v>
      </c>
      <c r="Q283">
        <v>15300</v>
      </c>
      <c r="R283">
        <v>0</v>
      </c>
      <c r="S283">
        <v>0</v>
      </c>
      <c r="T283">
        <v>0</v>
      </c>
      <c r="U283">
        <v>0</v>
      </c>
      <c r="V283">
        <v>0</v>
      </c>
      <c r="W283">
        <v>0</v>
      </c>
      <c r="X283">
        <v>0</v>
      </c>
      <c r="Y283">
        <v>0</v>
      </c>
      <c r="Z283">
        <v>0</v>
      </c>
      <c r="AA283">
        <v>0</v>
      </c>
      <c r="AB283">
        <v>0</v>
      </c>
      <c r="AC283">
        <v>0</v>
      </c>
      <c r="AD283">
        <v>0</v>
      </c>
      <c r="AE283">
        <v>0</v>
      </c>
      <c r="AF283">
        <v>0</v>
      </c>
      <c r="AG283" t="s">
        <v>3961</v>
      </c>
      <c r="AH283" s="21" t="str">
        <f t="shared" si="8"/>
        <v>YR20</v>
      </c>
      <c r="AI283" s="21">
        <v>67.5</v>
      </c>
      <c r="AJ283" s="21">
        <f t="shared" si="9"/>
        <v>100</v>
      </c>
      <c r="AK283" s="21" t="s">
        <v>2060</v>
      </c>
      <c r="AL283" t="s">
        <v>2527</v>
      </c>
      <c r="AM283" t="s">
        <v>53</v>
      </c>
      <c r="AN283" t="s">
        <v>2031</v>
      </c>
    </row>
    <row r="284" spans="1:40" ht="15" hidden="1" thickTop="1" x14ac:dyDescent="0.35">
      <c r="A284" t="s">
        <v>3910</v>
      </c>
      <c r="B284" t="s">
        <v>3963</v>
      </c>
      <c r="C284" t="s">
        <v>2522</v>
      </c>
      <c r="D284" t="s">
        <v>3964</v>
      </c>
      <c r="E284" t="s">
        <v>61</v>
      </c>
      <c r="F284">
        <v>1</v>
      </c>
      <c r="G284" t="s">
        <v>2524</v>
      </c>
      <c r="H284" t="s">
        <v>2056</v>
      </c>
      <c r="I284" t="s">
        <v>2511</v>
      </c>
      <c r="J284" t="s">
        <v>2525</v>
      </c>
      <c r="K284" t="s">
        <v>62</v>
      </c>
      <c r="L284" t="s">
        <v>2058</v>
      </c>
      <c r="M284" t="s">
        <v>2059</v>
      </c>
      <c r="N284">
        <v>6</v>
      </c>
      <c r="O284">
        <v>527</v>
      </c>
      <c r="P284">
        <v>2.15</v>
      </c>
      <c r="Q284">
        <v>24480</v>
      </c>
      <c r="R284">
        <v>5</v>
      </c>
      <c r="S284">
        <v>342</v>
      </c>
      <c r="T284">
        <v>1.4</v>
      </c>
      <c r="U284">
        <v>0</v>
      </c>
      <c r="V284">
        <v>0</v>
      </c>
      <c r="W284">
        <v>0</v>
      </c>
      <c r="X284">
        <v>1</v>
      </c>
      <c r="Y284">
        <v>185</v>
      </c>
      <c r="Z284">
        <v>0.76</v>
      </c>
      <c r="AA284">
        <v>0</v>
      </c>
      <c r="AB284">
        <v>0</v>
      </c>
      <c r="AC284">
        <v>0</v>
      </c>
      <c r="AD284">
        <v>0</v>
      </c>
      <c r="AE284">
        <v>0</v>
      </c>
      <c r="AF284">
        <v>0</v>
      </c>
      <c r="AG284" t="s">
        <v>3965</v>
      </c>
      <c r="AH284" s="21" t="str">
        <f t="shared" si="8"/>
        <v>YR20</v>
      </c>
      <c r="AI284" s="21">
        <v>107.92500000000001</v>
      </c>
      <c r="AJ284" s="21">
        <f t="shared" si="9"/>
        <v>97.847222222222229</v>
      </c>
      <c r="AK284" s="21" t="s">
        <v>2063</v>
      </c>
      <c r="AL284" t="s">
        <v>2527</v>
      </c>
      <c r="AM284" t="s">
        <v>53</v>
      </c>
      <c r="AN284" t="s">
        <v>2031</v>
      </c>
    </row>
    <row r="285" spans="1:40" ht="15" hidden="1" thickTop="1" x14ac:dyDescent="0.35">
      <c r="A285" t="s">
        <v>3915</v>
      </c>
      <c r="B285" t="s">
        <v>3967</v>
      </c>
      <c r="C285" t="s">
        <v>2880</v>
      </c>
      <c r="D285" t="s">
        <v>3968</v>
      </c>
      <c r="E285" t="s">
        <v>2608</v>
      </c>
      <c r="F285">
        <v>1</v>
      </c>
      <c r="G285" t="s">
        <v>2633</v>
      </c>
      <c r="H285" t="s">
        <v>2577</v>
      </c>
      <c r="I285" t="s">
        <v>2511</v>
      </c>
      <c r="J285" t="s">
        <v>2675</v>
      </c>
      <c r="K285" t="s">
        <v>2611</v>
      </c>
      <c r="L285" t="s">
        <v>2058</v>
      </c>
      <c r="M285" t="s">
        <v>2170</v>
      </c>
      <c r="N285">
        <v>0</v>
      </c>
      <c r="O285">
        <v>0</v>
      </c>
      <c r="P285">
        <v>0</v>
      </c>
      <c r="Q285">
        <v>15300</v>
      </c>
      <c r="R285">
        <v>0</v>
      </c>
      <c r="S285">
        <v>0</v>
      </c>
      <c r="T285">
        <v>0</v>
      </c>
      <c r="U285">
        <v>0</v>
      </c>
      <c r="V285">
        <v>0</v>
      </c>
      <c r="W285">
        <v>0</v>
      </c>
      <c r="X285">
        <v>0</v>
      </c>
      <c r="Y285">
        <v>0</v>
      </c>
      <c r="Z285">
        <v>0</v>
      </c>
      <c r="AA285">
        <v>0</v>
      </c>
      <c r="AB285">
        <v>0</v>
      </c>
      <c r="AC285">
        <v>0</v>
      </c>
      <c r="AD285">
        <v>0</v>
      </c>
      <c r="AE285">
        <v>0</v>
      </c>
      <c r="AF285">
        <v>0</v>
      </c>
      <c r="AG285" t="s">
        <v>3969</v>
      </c>
      <c r="AH285" s="21" t="str">
        <f t="shared" si="8"/>
        <v>YR20</v>
      </c>
      <c r="AI285" s="21">
        <v>67.5</v>
      </c>
      <c r="AJ285" s="21">
        <f t="shared" si="9"/>
        <v>100</v>
      </c>
      <c r="AK285" s="21" t="s">
        <v>2060</v>
      </c>
      <c r="AL285" t="s">
        <v>2581</v>
      </c>
      <c r="AM285" t="s">
        <v>53</v>
      </c>
      <c r="AN285" t="s">
        <v>2031</v>
      </c>
    </row>
    <row r="286" spans="1:40" ht="15" hidden="1" thickTop="1" x14ac:dyDescent="0.35">
      <c r="A286" t="s">
        <v>3919</v>
      </c>
      <c r="B286" t="s">
        <v>3971</v>
      </c>
      <c r="C286" t="s">
        <v>3972</v>
      </c>
      <c r="D286" t="s">
        <v>3973</v>
      </c>
      <c r="E286" t="s">
        <v>2681</v>
      </c>
      <c r="F286">
        <v>1</v>
      </c>
      <c r="G286" t="s">
        <v>2682</v>
      </c>
      <c r="H286" t="s">
        <v>2620</v>
      </c>
      <c r="I286" t="s">
        <v>2511</v>
      </c>
      <c r="J286" t="s">
        <v>2683</v>
      </c>
      <c r="K286" t="s">
        <v>2684</v>
      </c>
      <c r="L286" t="s">
        <v>2058</v>
      </c>
      <c r="M286" t="s">
        <v>2170</v>
      </c>
      <c r="N286">
        <v>1</v>
      </c>
      <c r="O286">
        <v>40</v>
      </c>
      <c r="P286">
        <v>0.26</v>
      </c>
      <c r="Q286">
        <v>15300</v>
      </c>
      <c r="R286">
        <v>0</v>
      </c>
      <c r="S286">
        <v>0</v>
      </c>
      <c r="T286">
        <v>0</v>
      </c>
      <c r="U286">
        <v>0</v>
      </c>
      <c r="V286">
        <v>0</v>
      </c>
      <c r="W286">
        <v>0</v>
      </c>
      <c r="X286">
        <v>1</v>
      </c>
      <c r="Y286">
        <v>40</v>
      </c>
      <c r="Z286">
        <v>0.26</v>
      </c>
      <c r="AA286">
        <v>0</v>
      </c>
      <c r="AB286">
        <v>0</v>
      </c>
      <c r="AC286">
        <v>0</v>
      </c>
      <c r="AD286">
        <v>0</v>
      </c>
      <c r="AE286">
        <v>0</v>
      </c>
      <c r="AF286">
        <v>0</v>
      </c>
      <c r="AG286" t="s">
        <v>3974</v>
      </c>
      <c r="AH286" s="21" t="str">
        <f t="shared" si="8"/>
        <v>YR20</v>
      </c>
      <c r="AI286" s="21">
        <v>67.5</v>
      </c>
      <c r="AJ286" s="21">
        <f t="shared" si="9"/>
        <v>99.738562091503269</v>
      </c>
      <c r="AK286" s="21" t="s">
        <v>2063</v>
      </c>
      <c r="AL286" t="s">
        <v>2686</v>
      </c>
      <c r="AM286" t="s">
        <v>53</v>
      </c>
      <c r="AN286" t="s">
        <v>2031</v>
      </c>
    </row>
    <row r="287" spans="1:40" ht="15" hidden="1" thickTop="1" x14ac:dyDescent="0.35">
      <c r="A287" t="s">
        <v>3923</v>
      </c>
      <c r="B287" t="s">
        <v>3975</v>
      </c>
      <c r="C287" t="s">
        <v>3809</v>
      </c>
      <c r="D287" t="s">
        <v>3976</v>
      </c>
      <c r="E287" t="s">
        <v>2825</v>
      </c>
      <c r="F287">
        <v>1</v>
      </c>
      <c r="G287" t="s">
        <v>2816</v>
      </c>
      <c r="H287" t="s">
        <v>2620</v>
      </c>
      <c r="I287" t="s">
        <v>2511</v>
      </c>
      <c r="J287" t="s">
        <v>2826</v>
      </c>
      <c r="K287" t="s">
        <v>2827</v>
      </c>
      <c r="L287" t="s">
        <v>2058</v>
      </c>
      <c r="M287" t="s">
        <v>2170</v>
      </c>
      <c r="N287">
        <v>1</v>
      </c>
      <c r="O287">
        <v>30</v>
      </c>
      <c r="P287">
        <v>0.2</v>
      </c>
      <c r="Q287">
        <v>15300</v>
      </c>
      <c r="R287">
        <v>1</v>
      </c>
      <c r="S287">
        <v>30</v>
      </c>
      <c r="T287">
        <v>0.2</v>
      </c>
      <c r="U287">
        <v>0</v>
      </c>
      <c r="V287">
        <v>0</v>
      </c>
      <c r="W287">
        <v>0</v>
      </c>
      <c r="X287">
        <v>0</v>
      </c>
      <c r="Y287">
        <v>0</v>
      </c>
      <c r="Z287">
        <v>0</v>
      </c>
      <c r="AA287">
        <v>0</v>
      </c>
      <c r="AB287">
        <v>0</v>
      </c>
      <c r="AC287">
        <v>0</v>
      </c>
      <c r="AD287">
        <v>0</v>
      </c>
      <c r="AE287">
        <v>0</v>
      </c>
      <c r="AF287">
        <v>0</v>
      </c>
      <c r="AG287" t="s">
        <v>3977</v>
      </c>
      <c r="AH287" s="21" t="str">
        <f t="shared" si="8"/>
        <v>YO27</v>
      </c>
      <c r="AI287" s="21">
        <v>67.5</v>
      </c>
      <c r="AJ287" s="21">
        <f t="shared" si="9"/>
        <v>99.803921568627445</v>
      </c>
      <c r="AK287" s="21" t="s">
        <v>2060</v>
      </c>
      <c r="AL287" t="s">
        <v>2829</v>
      </c>
      <c r="AM287" t="s">
        <v>53</v>
      </c>
      <c r="AN287" t="s">
        <v>2031</v>
      </c>
    </row>
    <row r="288" spans="1:40" ht="15" hidden="1" thickTop="1" x14ac:dyDescent="0.35">
      <c r="A288" t="s">
        <v>3924</v>
      </c>
      <c r="B288" t="s">
        <v>3978</v>
      </c>
      <c r="C288" t="s">
        <v>2808</v>
      </c>
      <c r="D288" t="s">
        <v>3979</v>
      </c>
      <c r="E288" t="s">
        <v>2608</v>
      </c>
      <c r="F288">
        <v>1</v>
      </c>
      <c r="G288" t="s">
        <v>2633</v>
      </c>
      <c r="H288" t="s">
        <v>2577</v>
      </c>
      <c r="I288" t="s">
        <v>2511</v>
      </c>
      <c r="J288" t="s">
        <v>2692</v>
      </c>
      <c r="K288" t="s">
        <v>2635</v>
      </c>
      <c r="L288" t="s">
        <v>2058</v>
      </c>
      <c r="M288" t="s">
        <v>2170</v>
      </c>
      <c r="N288">
        <v>3</v>
      </c>
      <c r="O288">
        <v>84</v>
      </c>
      <c r="P288">
        <v>0.55000000000000004</v>
      </c>
      <c r="Q288">
        <v>15300</v>
      </c>
      <c r="R288">
        <v>0</v>
      </c>
      <c r="S288">
        <v>0</v>
      </c>
      <c r="T288">
        <v>0</v>
      </c>
      <c r="U288">
        <v>0</v>
      </c>
      <c r="V288">
        <v>0</v>
      </c>
      <c r="W288">
        <v>0</v>
      </c>
      <c r="X288">
        <v>0</v>
      </c>
      <c r="Y288">
        <v>0</v>
      </c>
      <c r="Z288">
        <v>0</v>
      </c>
      <c r="AA288">
        <v>3</v>
      </c>
      <c r="AB288">
        <v>84</v>
      </c>
      <c r="AC288">
        <v>0.55000000000000004</v>
      </c>
      <c r="AD288">
        <v>0</v>
      </c>
      <c r="AE288">
        <v>0</v>
      </c>
      <c r="AF288">
        <v>0</v>
      </c>
      <c r="AG288" t="s">
        <v>3980</v>
      </c>
      <c r="AH288" s="21" t="str">
        <f t="shared" si="8"/>
        <v>YO98</v>
      </c>
      <c r="AI288" s="21">
        <v>67.5</v>
      </c>
      <c r="AJ288" s="21">
        <f t="shared" si="9"/>
        <v>99.450980392156865</v>
      </c>
      <c r="AK288" s="21" t="s">
        <v>2063</v>
      </c>
      <c r="AL288" t="s">
        <v>2581</v>
      </c>
      <c r="AM288" t="s">
        <v>53</v>
      </c>
      <c r="AN288" t="s">
        <v>2030</v>
      </c>
    </row>
    <row r="289" spans="1:40" ht="15" hidden="1" thickTop="1" x14ac:dyDescent="0.35">
      <c r="A289" t="s">
        <v>3928</v>
      </c>
      <c r="B289" t="s">
        <v>3981</v>
      </c>
      <c r="C289" t="s">
        <v>128</v>
      </c>
      <c r="D289" t="s">
        <v>3982</v>
      </c>
      <c r="E289" t="s">
        <v>112</v>
      </c>
      <c r="F289">
        <v>1</v>
      </c>
      <c r="G289" t="s">
        <v>2055</v>
      </c>
      <c r="H289" t="s">
        <v>2056</v>
      </c>
      <c r="I289" t="s">
        <v>2511</v>
      </c>
      <c r="J289" t="s">
        <v>113</v>
      </c>
      <c r="K289" t="s">
        <v>68</v>
      </c>
      <c r="L289" t="s">
        <v>2058</v>
      </c>
      <c r="M289" t="s">
        <v>2059</v>
      </c>
      <c r="N289">
        <v>3</v>
      </c>
      <c r="O289">
        <v>105</v>
      </c>
      <c r="P289">
        <v>0.43</v>
      </c>
      <c r="Q289">
        <v>24480</v>
      </c>
      <c r="R289">
        <v>1</v>
      </c>
      <c r="S289">
        <v>49</v>
      </c>
      <c r="T289">
        <v>0.2</v>
      </c>
      <c r="U289">
        <v>0</v>
      </c>
      <c r="V289">
        <v>0</v>
      </c>
      <c r="W289">
        <v>0</v>
      </c>
      <c r="X289">
        <v>2</v>
      </c>
      <c r="Y289">
        <v>56</v>
      </c>
      <c r="Z289">
        <v>0.23</v>
      </c>
      <c r="AA289">
        <v>0</v>
      </c>
      <c r="AB289">
        <v>0</v>
      </c>
      <c r="AC289">
        <v>0</v>
      </c>
      <c r="AD289">
        <v>0</v>
      </c>
      <c r="AE289">
        <v>0</v>
      </c>
      <c r="AF289">
        <v>0</v>
      </c>
      <c r="AG289" t="s">
        <v>129</v>
      </c>
      <c r="AH289" s="21" t="str">
        <f t="shared" si="8"/>
        <v>YR20</v>
      </c>
      <c r="AI289" s="21">
        <v>107.92500000000001</v>
      </c>
      <c r="AJ289" s="21">
        <f t="shared" si="9"/>
        <v>99.571078431372555</v>
      </c>
      <c r="AK289" s="21" t="s">
        <v>2063</v>
      </c>
      <c r="AL289" t="s">
        <v>115</v>
      </c>
      <c r="AM289" t="s">
        <v>53</v>
      </c>
      <c r="AN289" t="s">
        <v>2031</v>
      </c>
    </row>
    <row r="290" spans="1:40" ht="15" hidden="1" thickTop="1" x14ac:dyDescent="0.35">
      <c r="A290" t="s">
        <v>3933</v>
      </c>
      <c r="B290" t="s">
        <v>3983</v>
      </c>
      <c r="C290" t="s">
        <v>2918</v>
      </c>
      <c r="D290" t="s">
        <v>3984</v>
      </c>
      <c r="E290" t="s">
        <v>2943</v>
      </c>
      <c r="F290">
        <v>1</v>
      </c>
      <c r="G290" t="s">
        <v>2682</v>
      </c>
      <c r="H290" t="s">
        <v>2620</v>
      </c>
      <c r="I290" t="s">
        <v>2511</v>
      </c>
      <c r="J290" t="s">
        <v>2921</v>
      </c>
      <c r="K290" t="s">
        <v>2684</v>
      </c>
      <c r="L290" t="s">
        <v>30321</v>
      </c>
      <c r="M290" t="s">
        <v>2488</v>
      </c>
      <c r="N290">
        <v>0</v>
      </c>
      <c r="O290">
        <v>0</v>
      </c>
      <c r="P290">
        <v>0</v>
      </c>
      <c r="Q290">
        <v>14400</v>
      </c>
      <c r="R290">
        <v>0</v>
      </c>
      <c r="S290">
        <v>0</v>
      </c>
      <c r="T290">
        <v>0</v>
      </c>
      <c r="U290">
        <v>0</v>
      </c>
      <c r="V290">
        <v>0</v>
      </c>
      <c r="W290">
        <v>0</v>
      </c>
      <c r="X290">
        <v>0</v>
      </c>
      <c r="Y290">
        <v>0</v>
      </c>
      <c r="Z290">
        <v>0</v>
      </c>
      <c r="AA290">
        <v>0</v>
      </c>
      <c r="AB290">
        <v>0</v>
      </c>
      <c r="AC290">
        <v>0</v>
      </c>
      <c r="AD290">
        <v>0</v>
      </c>
      <c r="AE290">
        <v>0</v>
      </c>
      <c r="AF290">
        <v>0</v>
      </c>
      <c r="AG290" t="s">
        <v>3985</v>
      </c>
      <c r="AH290" s="21" t="str">
        <f t="shared" si="8"/>
        <v>YR20</v>
      </c>
      <c r="AI290" s="21">
        <v>72.000000000000014</v>
      </c>
      <c r="AJ290" s="21">
        <f t="shared" si="9"/>
        <v>100</v>
      </c>
      <c r="AK290" s="21" t="s">
        <v>2060</v>
      </c>
      <c r="AL290" t="s">
        <v>2923</v>
      </c>
      <c r="AM290" t="s">
        <v>53</v>
      </c>
      <c r="AN290" t="s">
        <v>2031</v>
      </c>
    </row>
    <row r="291" spans="1:40" ht="15" hidden="1" thickTop="1" x14ac:dyDescent="0.35">
      <c r="A291" t="s">
        <v>3934</v>
      </c>
      <c r="B291" t="s">
        <v>3986</v>
      </c>
      <c r="C291" t="s">
        <v>3987</v>
      </c>
      <c r="D291" t="s">
        <v>3988</v>
      </c>
      <c r="E291" t="s">
        <v>3989</v>
      </c>
      <c r="F291">
        <v>1</v>
      </c>
      <c r="G291" t="s">
        <v>2816</v>
      </c>
      <c r="H291" t="s">
        <v>2620</v>
      </c>
      <c r="I291" t="s">
        <v>2511</v>
      </c>
      <c r="J291" t="s">
        <v>3990</v>
      </c>
      <c r="K291" t="s">
        <v>3991</v>
      </c>
      <c r="L291" t="s">
        <v>2058</v>
      </c>
      <c r="M291" t="s">
        <v>2059</v>
      </c>
      <c r="N291">
        <v>0</v>
      </c>
      <c r="O291">
        <v>0</v>
      </c>
      <c r="P291">
        <v>0</v>
      </c>
      <c r="Q291">
        <v>24480</v>
      </c>
      <c r="R291">
        <v>0</v>
      </c>
      <c r="S291">
        <v>0</v>
      </c>
      <c r="T291">
        <v>0</v>
      </c>
      <c r="U291">
        <v>0</v>
      </c>
      <c r="V291">
        <v>0</v>
      </c>
      <c r="W291">
        <v>0</v>
      </c>
      <c r="X291">
        <v>0</v>
      </c>
      <c r="Y291">
        <v>0</v>
      </c>
      <c r="Z291">
        <v>0</v>
      </c>
      <c r="AA291">
        <v>0</v>
      </c>
      <c r="AB291">
        <v>0</v>
      </c>
      <c r="AC291">
        <v>0</v>
      </c>
      <c r="AD291">
        <v>0</v>
      </c>
      <c r="AE291">
        <v>0</v>
      </c>
      <c r="AF291">
        <v>0</v>
      </c>
      <c r="AG291" t="s">
        <v>3992</v>
      </c>
      <c r="AH291" s="21" t="str">
        <f t="shared" si="8"/>
        <v>YR20</v>
      </c>
      <c r="AI291" s="21">
        <v>107.92500000000001</v>
      </c>
      <c r="AJ291" s="21">
        <f t="shared" si="9"/>
        <v>100</v>
      </c>
      <c r="AK291" s="21" t="s">
        <v>2060</v>
      </c>
      <c r="AL291" t="s">
        <v>3993</v>
      </c>
      <c r="AM291" t="s">
        <v>53</v>
      </c>
      <c r="AN291" t="s">
        <v>2029</v>
      </c>
    </row>
    <row r="292" spans="1:40" ht="15" hidden="1" thickTop="1" x14ac:dyDescent="0.35">
      <c r="A292" t="s">
        <v>3939</v>
      </c>
      <c r="B292" t="s">
        <v>3995</v>
      </c>
      <c r="C292" t="s">
        <v>3996</v>
      </c>
      <c r="D292" t="s">
        <v>3997</v>
      </c>
      <c r="E292" t="s">
        <v>2575</v>
      </c>
      <c r="F292">
        <v>1</v>
      </c>
      <c r="G292" t="s">
        <v>2600</v>
      </c>
      <c r="H292" t="s">
        <v>2577</v>
      </c>
      <c r="I292" t="s">
        <v>2511</v>
      </c>
      <c r="J292" t="s">
        <v>2601</v>
      </c>
      <c r="K292" t="s">
        <v>2602</v>
      </c>
      <c r="L292" t="s">
        <v>2058</v>
      </c>
      <c r="M292" t="s">
        <v>2170</v>
      </c>
      <c r="N292">
        <v>0</v>
      </c>
      <c r="O292">
        <v>0</v>
      </c>
      <c r="P292">
        <v>0</v>
      </c>
      <c r="Q292">
        <v>15300</v>
      </c>
      <c r="R292">
        <v>0</v>
      </c>
      <c r="S292">
        <v>0</v>
      </c>
      <c r="T292">
        <v>0</v>
      </c>
      <c r="U292">
        <v>0</v>
      </c>
      <c r="V292">
        <v>0</v>
      </c>
      <c r="W292">
        <v>0</v>
      </c>
      <c r="X292">
        <v>0</v>
      </c>
      <c r="Y292">
        <v>0</v>
      </c>
      <c r="Z292">
        <v>0</v>
      </c>
      <c r="AA292">
        <v>0</v>
      </c>
      <c r="AB292">
        <v>0</v>
      </c>
      <c r="AC292">
        <v>0</v>
      </c>
      <c r="AD292">
        <v>0</v>
      </c>
      <c r="AE292">
        <v>0</v>
      </c>
      <c r="AF292">
        <v>0</v>
      </c>
      <c r="AG292" t="s">
        <v>3998</v>
      </c>
      <c r="AH292" s="21" t="str">
        <f t="shared" si="8"/>
        <v>YR20</v>
      </c>
      <c r="AI292" s="21">
        <v>67.5</v>
      </c>
      <c r="AJ292" s="21">
        <f t="shared" si="9"/>
        <v>100</v>
      </c>
      <c r="AK292" s="21" t="s">
        <v>2060</v>
      </c>
      <c r="AL292" t="s">
        <v>2551</v>
      </c>
      <c r="AM292" t="s">
        <v>53</v>
      </c>
      <c r="AN292" t="s">
        <v>2031</v>
      </c>
    </row>
    <row r="293" spans="1:40" ht="15" hidden="1" thickTop="1" x14ac:dyDescent="0.35">
      <c r="A293" t="s">
        <v>3944</v>
      </c>
      <c r="B293" t="s">
        <v>4000</v>
      </c>
      <c r="C293" t="s">
        <v>4001</v>
      </c>
      <c r="D293" t="s">
        <v>4002</v>
      </c>
      <c r="E293" t="s">
        <v>4003</v>
      </c>
      <c r="F293">
        <v>1</v>
      </c>
      <c r="G293" t="s">
        <v>2600</v>
      </c>
      <c r="H293" t="s">
        <v>2510</v>
      </c>
      <c r="I293" t="s">
        <v>2511</v>
      </c>
      <c r="J293" t="s">
        <v>4004</v>
      </c>
      <c r="K293" t="s">
        <v>3007</v>
      </c>
      <c r="L293" t="s">
        <v>2058</v>
      </c>
      <c r="M293" t="s">
        <v>2358</v>
      </c>
      <c r="N293">
        <v>0</v>
      </c>
      <c r="O293">
        <v>0</v>
      </c>
      <c r="P293">
        <v>0</v>
      </c>
      <c r="Q293">
        <v>13260</v>
      </c>
      <c r="R293">
        <v>0</v>
      </c>
      <c r="S293">
        <v>0</v>
      </c>
      <c r="T293">
        <v>0</v>
      </c>
      <c r="U293">
        <v>0</v>
      </c>
      <c r="V293">
        <v>0</v>
      </c>
      <c r="W293">
        <v>0</v>
      </c>
      <c r="X293">
        <v>0</v>
      </c>
      <c r="Y293">
        <v>0</v>
      </c>
      <c r="Z293">
        <v>0</v>
      </c>
      <c r="AA293">
        <v>0</v>
      </c>
      <c r="AB293">
        <v>0</v>
      </c>
      <c r="AC293">
        <v>0</v>
      </c>
      <c r="AD293">
        <v>0</v>
      </c>
      <c r="AE293">
        <v>0</v>
      </c>
      <c r="AF293">
        <v>0</v>
      </c>
      <c r="AG293" t="s">
        <v>4005</v>
      </c>
      <c r="AH293" s="21" t="str">
        <f t="shared" si="8"/>
        <v>YR20</v>
      </c>
      <c r="AI293" s="21">
        <v>58.500000000000014</v>
      </c>
      <c r="AJ293" s="21">
        <f t="shared" si="9"/>
        <v>100</v>
      </c>
      <c r="AK293" s="21" t="s">
        <v>2060</v>
      </c>
      <c r="AL293" t="s">
        <v>2551</v>
      </c>
      <c r="AM293" t="s">
        <v>53</v>
      </c>
      <c r="AN293" t="s">
        <v>2029</v>
      </c>
    </row>
    <row r="294" spans="1:40" ht="15" hidden="1" thickTop="1" x14ac:dyDescent="0.35">
      <c r="A294" t="s">
        <v>3947</v>
      </c>
      <c r="B294" t="s">
        <v>4007</v>
      </c>
      <c r="C294" t="s">
        <v>3405</v>
      </c>
      <c r="D294" t="s">
        <v>4008</v>
      </c>
      <c r="E294" t="s">
        <v>4009</v>
      </c>
      <c r="F294">
        <v>2</v>
      </c>
      <c r="G294" t="s">
        <v>2509</v>
      </c>
      <c r="H294" t="s">
        <v>2510</v>
      </c>
      <c r="I294" t="s">
        <v>2511</v>
      </c>
      <c r="J294" t="s">
        <v>3408</v>
      </c>
      <c r="K294" t="s">
        <v>3109</v>
      </c>
      <c r="L294" t="s">
        <v>2058</v>
      </c>
      <c r="M294" t="s">
        <v>2059</v>
      </c>
      <c r="N294">
        <v>0</v>
      </c>
      <c r="O294">
        <v>0</v>
      </c>
      <c r="P294">
        <v>0</v>
      </c>
      <c r="Q294">
        <v>24480</v>
      </c>
      <c r="R294">
        <v>0</v>
      </c>
      <c r="S294">
        <v>0</v>
      </c>
      <c r="T294">
        <v>0</v>
      </c>
      <c r="U294">
        <v>0</v>
      </c>
      <c r="V294">
        <v>0</v>
      </c>
      <c r="W294">
        <v>0</v>
      </c>
      <c r="X294">
        <v>0</v>
      </c>
      <c r="Y294">
        <v>0</v>
      </c>
      <c r="Z294">
        <v>0</v>
      </c>
      <c r="AA294">
        <v>0</v>
      </c>
      <c r="AB294">
        <v>0</v>
      </c>
      <c r="AC294">
        <v>0</v>
      </c>
      <c r="AD294">
        <v>0</v>
      </c>
      <c r="AE294">
        <v>0</v>
      </c>
      <c r="AF294">
        <v>0</v>
      </c>
      <c r="AG294" t="s">
        <v>4010</v>
      </c>
      <c r="AH294" s="21" t="str">
        <f t="shared" si="8"/>
        <v>YR20</v>
      </c>
      <c r="AI294" s="21">
        <v>107.92500000000001</v>
      </c>
      <c r="AJ294" s="21">
        <f t="shared" si="9"/>
        <v>100</v>
      </c>
      <c r="AK294" s="21" t="s">
        <v>2060</v>
      </c>
      <c r="AL294" t="s">
        <v>3411</v>
      </c>
      <c r="AM294" t="s">
        <v>53</v>
      </c>
      <c r="AN294" t="s">
        <v>2031</v>
      </c>
    </row>
    <row r="295" spans="1:40" ht="15" hidden="1" thickTop="1" x14ac:dyDescent="0.35">
      <c r="A295" t="s">
        <v>3952</v>
      </c>
      <c r="B295" t="s">
        <v>4012</v>
      </c>
      <c r="C295" t="s">
        <v>3795</v>
      </c>
      <c r="D295" t="s">
        <v>4013</v>
      </c>
      <c r="E295" t="s">
        <v>2705</v>
      </c>
      <c r="F295">
        <v>1</v>
      </c>
      <c r="G295" t="s">
        <v>2593</v>
      </c>
      <c r="H295" t="s">
        <v>2056</v>
      </c>
      <c r="I295" t="s">
        <v>2511</v>
      </c>
      <c r="J295" t="s">
        <v>3797</v>
      </c>
      <c r="K295" t="s">
        <v>65</v>
      </c>
      <c r="L295" t="s">
        <v>2058</v>
      </c>
      <c r="M295" t="s">
        <v>2163</v>
      </c>
      <c r="N295">
        <v>0</v>
      </c>
      <c r="O295">
        <v>0</v>
      </c>
      <c r="P295">
        <v>0</v>
      </c>
      <c r="Q295">
        <v>17340</v>
      </c>
      <c r="R295">
        <v>0</v>
      </c>
      <c r="S295">
        <v>0</v>
      </c>
      <c r="T295">
        <v>0</v>
      </c>
      <c r="U295">
        <v>0</v>
      </c>
      <c r="V295">
        <v>0</v>
      </c>
      <c r="W295">
        <v>0</v>
      </c>
      <c r="X295">
        <v>0</v>
      </c>
      <c r="Y295">
        <v>0</v>
      </c>
      <c r="Z295">
        <v>0</v>
      </c>
      <c r="AA295">
        <v>0</v>
      </c>
      <c r="AB295">
        <v>0</v>
      </c>
      <c r="AC295">
        <v>0</v>
      </c>
      <c r="AD295">
        <v>0</v>
      </c>
      <c r="AE295">
        <v>0</v>
      </c>
      <c r="AF295">
        <v>0</v>
      </c>
      <c r="AG295" t="s">
        <v>4014</v>
      </c>
      <c r="AH295" s="21" t="str">
        <f t="shared" si="8"/>
        <v>YR20</v>
      </c>
      <c r="AI295" s="21">
        <v>76.500000000000014</v>
      </c>
      <c r="AJ295" s="21">
        <f t="shared" si="9"/>
        <v>100</v>
      </c>
      <c r="AK295" s="21" t="s">
        <v>2060</v>
      </c>
      <c r="AL295" t="s">
        <v>2527</v>
      </c>
      <c r="AM295" t="s">
        <v>53</v>
      </c>
      <c r="AN295" t="s">
        <v>2031</v>
      </c>
    </row>
    <row r="296" spans="1:40" ht="15" hidden="1" thickTop="1" x14ac:dyDescent="0.35">
      <c r="A296" t="s">
        <v>3958</v>
      </c>
      <c r="B296" t="s">
        <v>4016</v>
      </c>
      <c r="C296" t="s">
        <v>3715</v>
      </c>
      <c r="D296" t="s">
        <v>4017</v>
      </c>
      <c r="E296" t="s">
        <v>2938</v>
      </c>
      <c r="F296">
        <v>1</v>
      </c>
      <c r="G296" t="s">
        <v>2593</v>
      </c>
      <c r="H296" t="s">
        <v>2056</v>
      </c>
      <c r="I296" t="s">
        <v>2511</v>
      </c>
      <c r="J296" t="s">
        <v>3717</v>
      </c>
      <c r="K296" t="s">
        <v>62</v>
      </c>
      <c r="L296" t="s">
        <v>2058</v>
      </c>
      <c r="M296" t="s">
        <v>2170</v>
      </c>
      <c r="N296">
        <v>0</v>
      </c>
      <c r="O296">
        <v>0</v>
      </c>
      <c r="P296">
        <v>0</v>
      </c>
      <c r="Q296">
        <v>15300</v>
      </c>
      <c r="R296">
        <v>0</v>
      </c>
      <c r="S296">
        <v>0</v>
      </c>
      <c r="T296">
        <v>0</v>
      </c>
      <c r="U296">
        <v>0</v>
      </c>
      <c r="V296">
        <v>0</v>
      </c>
      <c r="W296">
        <v>0</v>
      </c>
      <c r="X296">
        <v>0</v>
      </c>
      <c r="Y296">
        <v>0</v>
      </c>
      <c r="Z296">
        <v>0</v>
      </c>
      <c r="AA296">
        <v>0</v>
      </c>
      <c r="AB296">
        <v>0</v>
      </c>
      <c r="AC296">
        <v>0</v>
      </c>
      <c r="AD296">
        <v>0</v>
      </c>
      <c r="AE296">
        <v>0</v>
      </c>
      <c r="AF296">
        <v>0</v>
      </c>
      <c r="AG296" t="s">
        <v>4018</v>
      </c>
      <c r="AH296" s="21" t="str">
        <f t="shared" si="8"/>
        <v>YR20</v>
      </c>
      <c r="AI296" s="21">
        <v>67.5</v>
      </c>
      <c r="AJ296" s="21">
        <f t="shared" si="9"/>
        <v>100</v>
      </c>
      <c r="AK296" s="21" t="s">
        <v>2060</v>
      </c>
      <c r="AL296" t="s">
        <v>2527</v>
      </c>
      <c r="AM296" t="s">
        <v>53</v>
      </c>
      <c r="AN296" t="s">
        <v>2029</v>
      </c>
    </row>
    <row r="297" spans="1:40" ht="15" hidden="1" thickTop="1" x14ac:dyDescent="0.35">
      <c r="A297" t="s">
        <v>3962</v>
      </c>
      <c r="B297" t="s">
        <v>4020</v>
      </c>
      <c r="C297" t="s">
        <v>3715</v>
      </c>
      <c r="D297" t="s">
        <v>4021</v>
      </c>
      <c r="E297" t="s">
        <v>2938</v>
      </c>
      <c r="F297">
        <v>1</v>
      </c>
      <c r="G297" t="s">
        <v>2593</v>
      </c>
      <c r="H297" t="s">
        <v>2056</v>
      </c>
      <c r="I297" t="s">
        <v>2511</v>
      </c>
      <c r="J297" t="s">
        <v>3717</v>
      </c>
      <c r="K297" t="s">
        <v>62</v>
      </c>
      <c r="L297" t="s">
        <v>2058</v>
      </c>
      <c r="M297" t="s">
        <v>2170</v>
      </c>
      <c r="N297">
        <v>0</v>
      </c>
      <c r="O297">
        <v>0</v>
      </c>
      <c r="P297">
        <v>0</v>
      </c>
      <c r="Q297">
        <v>15300</v>
      </c>
      <c r="R297">
        <v>0</v>
      </c>
      <c r="S297">
        <v>0</v>
      </c>
      <c r="T297">
        <v>0</v>
      </c>
      <c r="U297">
        <v>0</v>
      </c>
      <c r="V297">
        <v>0</v>
      </c>
      <c r="W297">
        <v>0</v>
      </c>
      <c r="X297">
        <v>0</v>
      </c>
      <c r="Y297">
        <v>0</v>
      </c>
      <c r="Z297">
        <v>0</v>
      </c>
      <c r="AA297">
        <v>0</v>
      </c>
      <c r="AB297">
        <v>0</v>
      </c>
      <c r="AC297">
        <v>0</v>
      </c>
      <c r="AD297">
        <v>0</v>
      </c>
      <c r="AE297">
        <v>0</v>
      </c>
      <c r="AF297">
        <v>0</v>
      </c>
      <c r="AG297" t="s">
        <v>4022</v>
      </c>
      <c r="AH297" s="21" t="str">
        <f t="shared" si="8"/>
        <v>YR20</v>
      </c>
      <c r="AI297" s="21">
        <v>67.5</v>
      </c>
      <c r="AJ297" s="21">
        <f t="shared" si="9"/>
        <v>100</v>
      </c>
      <c r="AK297" s="21" t="s">
        <v>2060</v>
      </c>
      <c r="AL297" t="s">
        <v>2527</v>
      </c>
      <c r="AM297" t="s">
        <v>53</v>
      </c>
      <c r="AN297" t="s">
        <v>2030</v>
      </c>
    </row>
    <row r="298" spans="1:40" ht="15" hidden="1" thickTop="1" x14ac:dyDescent="0.35">
      <c r="A298" t="s">
        <v>3966</v>
      </c>
      <c r="B298" t="s">
        <v>4024</v>
      </c>
      <c r="C298" t="s">
        <v>4025</v>
      </c>
      <c r="D298" t="s">
        <v>4026</v>
      </c>
      <c r="E298" t="s">
        <v>2691</v>
      </c>
      <c r="F298">
        <v>1</v>
      </c>
      <c r="G298" t="s">
        <v>2600</v>
      </c>
      <c r="H298" t="s">
        <v>2577</v>
      </c>
      <c r="I298" t="s">
        <v>2511</v>
      </c>
      <c r="J298" t="s">
        <v>2634</v>
      </c>
      <c r="K298" t="s">
        <v>2635</v>
      </c>
      <c r="L298" t="s">
        <v>2058</v>
      </c>
      <c r="M298" t="s">
        <v>2059</v>
      </c>
      <c r="N298">
        <v>2</v>
      </c>
      <c r="O298">
        <v>73</v>
      </c>
      <c r="P298">
        <v>0.3</v>
      </c>
      <c r="Q298">
        <v>24480</v>
      </c>
      <c r="R298">
        <v>0</v>
      </c>
      <c r="S298">
        <v>0</v>
      </c>
      <c r="T298">
        <v>0</v>
      </c>
      <c r="U298">
        <v>0</v>
      </c>
      <c r="V298">
        <v>0</v>
      </c>
      <c r="W298">
        <v>0</v>
      </c>
      <c r="X298">
        <v>2</v>
      </c>
      <c r="Y298">
        <v>73</v>
      </c>
      <c r="Z298">
        <v>0.3</v>
      </c>
      <c r="AA298">
        <v>0</v>
      </c>
      <c r="AB298">
        <v>0</v>
      </c>
      <c r="AC298">
        <v>0</v>
      </c>
      <c r="AD298">
        <v>0</v>
      </c>
      <c r="AE298">
        <v>0</v>
      </c>
      <c r="AF298">
        <v>0</v>
      </c>
      <c r="AG298" t="s">
        <v>4027</v>
      </c>
      <c r="AH298" s="21" t="str">
        <f t="shared" si="8"/>
        <v>YR20</v>
      </c>
      <c r="AI298" s="21">
        <v>107.92500000000001</v>
      </c>
      <c r="AJ298" s="21">
        <f t="shared" si="9"/>
        <v>99.701797385620921</v>
      </c>
      <c r="AK298" s="21" t="s">
        <v>2063</v>
      </c>
      <c r="AL298" t="s">
        <v>2581</v>
      </c>
      <c r="AM298" t="s">
        <v>53</v>
      </c>
      <c r="AN298" t="s">
        <v>2033</v>
      </c>
    </row>
    <row r="299" spans="1:40" ht="15" hidden="1" thickTop="1" x14ac:dyDescent="0.35">
      <c r="A299" t="s">
        <v>3970</v>
      </c>
      <c r="B299" t="s">
        <v>4029</v>
      </c>
      <c r="C299" t="s">
        <v>3362</v>
      </c>
      <c r="D299" t="s">
        <v>4030</v>
      </c>
      <c r="E299" t="s">
        <v>2705</v>
      </c>
      <c r="F299">
        <v>1</v>
      </c>
      <c r="G299" t="s">
        <v>2593</v>
      </c>
      <c r="H299" t="s">
        <v>2056</v>
      </c>
      <c r="I299" t="s">
        <v>2511</v>
      </c>
      <c r="J299" t="s">
        <v>3364</v>
      </c>
      <c r="K299" t="s">
        <v>65</v>
      </c>
      <c r="L299" t="s">
        <v>2058</v>
      </c>
      <c r="M299" t="s">
        <v>2207</v>
      </c>
      <c r="N299">
        <v>0</v>
      </c>
      <c r="O299">
        <v>0</v>
      </c>
      <c r="P299">
        <v>0</v>
      </c>
      <c r="Q299">
        <v>13260</v>
      </c>
      <c r="R299">
        <v>0</v>
      </c>
      <c r="S299">
        <v>0</v>
      </c>
      <c r="T299">
        <v>0</v>
      </c>
      <c r="U299">
        <v>0</v>
      </c>
      <c r="V299">
        <v>0</v>
      </c>
      <c r="W299">
        <v>0</v>
      </c>
      <c r="X299">
        <v>0</v>
      </c>
      <c r="Y299">
        <v>0</v>
      </c>
      <c r="Z299">
        <v>0</v>
      </c>
      <c r="AA299">
        <v>0</v>
      </c>
      <c r="AB299">
        <v>0</v>
      </c>
      <c r="AC299">
        <v>0</v>
      </c>
      <c r="AD299">
        <v>0</v>
      </c>
      <c r="AE299">
        <v>0</v>
      </c>
      <c r="AF299">
        <v>0</v>
      </c>
      <c r="AG299" t="s">
        <v>4031</v>
      </c>
      <c r="AH299" s="21" t="str">
        <f t="shared" si="8"/>
        <v>YR20</v>
      </c>
      <c r="AI299" s="21">
        <v>58.5</v>
      </c>
      <c r="AJ299" s="21">
        <f t="shared" si="9"/>
        <v>100</v>
      </c>
      <c r="AK299" s="21" t="s">
        <v>2060</v>
      </c>
      <c r="AL299" t="s">
        <v>2527</v>
      </c>
      <c r="AM299" t="s">
        <v>53</v>
      </c>
      <c r="AN299" t="s">
        <v>2031</v>
      </c>
    </row>
    <row r="300" spans="1:40" ht="15" hidden="1" thickTop="1" x14ac:dyDescent="0.35">
      <c r="A300" t="s">
        <v>2129</v>
      </c>
      <c r="B300" t="s">
        <v>4034</v>
      </c>
      <c r="C300" t="s">
        <v>4025</v>
      </c>
      <c r="D300" t="s">
        <v>4035</v>
      </c>
      <c r="E300" t="s">
        <v>3462</v>
      </c>
      <c r="F300">
        <v>1</v>
      </c>
      <c r="G300" t="s">
        <v>2576</v>
      </c>
      <c r="H300" t="s">
        <v>2577</v>
      </c>
      <c r="I300" t="s">
        <v>2511</v>
      </c>
      <c r="J300" t="s">
        <v>2634</v>
      </c>
      <c r="K300" t="s">
        <v>2635</v>
      </c>
      <c r="L300" t="s">
        <v>30320</v>
      </c>
      <c r="M300" t="s">
        <v>2533</v>
      </c>
      <c r="N300">
        <v>0</v>
      </c>
      <c r="O300">
        <v>0</v>
      </c>
      <c r="P300">
        <v>0</v>
      </c>
      <c r="Q300">
        <v>9360</v>
      </c>
      <c r="R300">
        <v>0</v>
      </c>
      <c r="S300">
        <v>0</v>
      </c>
      <c r="T300">
        <v>0</v>
      </c>
      <c r="U300">
        <v>0</v>
      </c>
      <c r="V300">
        <v>0</v>
      </c>
      <c r="W300">
        <v>0</v>
      </c>
      <c r="X300">
        <v>0</v>
      </c>
      <c r="Y300">
        <v>0</v>
      </c>
      <c r="Z300">
        <v>0</v>
      </c>
      <c r="AA300">
        <v>0</v>
      </c>
      <c r="AB300">
        <v>0</v>
      </c>
      <c r="AC300">
        <v>0</v>
      </c>
      <c r="AD300">
        <v>0</v>
      </c>
      <c r="AE300">
        <v>0</v>
      </c>
      <c r="AF300">
        <v>0</v>
      </c>
      <c r="AG300" t="s">
        <v>4036</v>
      </c>
      <c r="AH300" s="21" t="str">
        <f t="shared" si="8"/>
        <v>YR20</v>
      </c>
      <c r="AI300" s="21">
        <v>54</v>
      </c>
      <c r="AJ300" s="21">
        <f t="shared" si="9"/>
        <v>100</v>
      </c>
      <c r="AK300" s="21" t="s">
        <v>2060</v>
      </c>
      <c r="AL300" t="s">
        <v>2581</v>
      </c>
      <c r="AM300" t="s">
        <v>53</v>
      </c>
      <c r="AN300" t="s">
        <v>2029</v>
      </c>
    </row>
    <row r="301" spans="1:40" ht="15" hidden="1" thickTop="1" x14ac:dyDescent="0.35">
      <c r="A301" t="s">
        <v>2131</v>
      </c>
      <c r="B301" t="s">
        <v>4038</v>
      </c>
      <c r="C301" t="s">
        <v>3715</v>
      </c>
      <c r="D301" t="s">
        <v>4039</v>
      </c>
      <c r="E301" t="s">
        <v>2938</v>
      </c>
      <c r="F301">
        <v>1</v>
      </c>
      <c r="G301" t="s">
        <v>2593</v>
      </c>
      <c r="H301" t="s">
        <v>2056</v>
      </c>
      <c r="I301" t="s">
        <v>2511</v>
      </c>
      <c r="J301" t="s">
        <v>3717</v>
      </c>
      <c r="K301" t="s">
        <v>62</v>
      </c>
      <c r="L301" t="s">
        <v>2058</v>
      </c>
      <c r="M301" t="s">
        <v>2170</v>
      </c>
      <c r="N301">
        <v>0</v>
      </c>
      <c r="O301">
        <v>0</v>
      </c>
      <c r="P301">
        <v>0</v>
      </c>
      <c r="Q301">
        <v>15300</v>
      </c>
      <c r="R301">
        <v>0</v>
      </c>
      <c r="S301">
        <v>0</v>
      </c>
      <c r="T301">
        <v>0</v>
      </c>
      <c r="U301">
        <v>0</v>
      </c>
      <c r="V301">
        <v>0</v>
      </c>
      <c r="W301">
        <v>0</v>
      </c>
      <c r="X301">
        <v>0</v>
      </c>
      <c r="Y301">
        <v>0</v>
      </c>
      <c r="Z301">
        <v>0</v>
      </c>
      <c r="AA301">
        <v>0</v>
      </c>
      <c r="AB301">
        <v>0</v>
      </c>
      <c r="AC301">
        <v>0</v>
      </c>
      <c r="AD301">
        <v>0</v>
      </c>
      <c r="AE301">
        <v>0</v>
      </c>
      <c r="AF301">
        <v>0</v>
      </c>
      <c r="AG301" t="s">
        <v>4040</v>
      </c>
      <c r="AH301" s="21" t="str">
        <f t="shared" si="8"/>
        <v>YR20</v>
      </c>
      <c r="AI301" s="21">
        <v>67.5</v>
      </c>
      <c r="AJ301" s="21">
        <f t="shared" si="9"/>
        <v>100</v>
      </c>
      <c r="AK301" s="21" t="s">
        <v>2060</v>
      </c>
      <c r="AL301" t="s">
        <v>2527</v>
      </c>
      <c r="AM301" t="s">
        <v>53</v>
      </c>
      <c r="AN301" t="s">
        <v>2029</v>
      </c>
    </row>
    <row r="302" spans="1:40" ht="15" hidden="1" thickTop="1" x14ac:dyDescent="0.35">
      <c r="A302" t="s">
        <v>2133</v>
      </c>
      <c r="B302" t="s">
        <v>4042</v>
      </c>
      <c r="C302" t="s">
        <v>2673</v>
      </c>
      <c r="D302" t="s">
        <v>4043</v>
      </c>
      <c r="E302" t="s">
        <v>2608</v>
      </c>
      <c r="F302">
        <v>1</v>
      </c>
      <c r="G302" t="s">
        <v>2609</v>
      </c>
      <c r="H302" t="s">
        <v>2577</v>
      </c>
      <c r="I302" t="s">
        <v>2511</v>
      </c>
      <c r="J302" t="s">
        <v>2675</v>
      </c>
      <c r="K302" t="s">
        <v>2611</v>
      </c>
      <c r="L302" t="s">
        <v>30320</v>
      </c>
      <c r="M302" t="s">
        <v>2170</v>
      </c>
      <c r="N302">
        <v>0</v>
      </c>
      <c r="O302">
        <v>0</v>
      </c>
      <c r="P302">
        <v>0</v>
      </c>
      <c r="Q302">
        <v>11700</v>
      </c>
      <c r="R302">
        <v>0</v>
      </c>
      <c r="S302">
        <v>0</v>
      </c>
      <c r="T302">
        <v>0</v>
      </c>
      <c r="U302">
        <v>0</v>
      </c>
      <c r="V302">
        <v>0</v>
      </c>
      <c r="W302">
        <v>0</v>
      </c>
      <c r="X302">
        <v>0</v>
      </c>
      <c r="Y302">
        <v>0</v>
      </c>
      <c r="Z302">
        <v>0</v>
      </c>
      <c r="AA302">
        <v>0</v>
      </c>
      <c r="AB302">
        <v>0</v>
      </c>
      <c r="AC302">
        <v>0</v>
      </c>
      <c r="AD302">
        <v>0</v>
      </c>
      <c r="AE302">
        <v>0</v>
      </c>
      <c r="AF302">
        <v>0</v>
      </c>
      <c r="AG302" t="s">
        <v>4044</v>
      </c>
      <c r="AH302" s="21" t="str">
        <f t="shared" si="8"/>
        <v>YO27</v>
      </c>
      <c r="AI302" s="21">
        <v>67.5</v>
      </c>
      <c r="AJ302" s="21">
        <f t="shared" si="9"/>
        <v>100</v>
      </c>
      <c r="AK302" s="21" t="s">
        <v>2060</v>
      </c>
      <c r="AL302" t="s">
        <v>2581</v>
      </c>
      <c r="AM302" t="s">
        <v>53</v>
      </c>
      <c r="AN302" t="s">
        <v>2029</v>
      </c>
    </row>
    <row r="303" spans="1:40" ht="15" hidden="1" thickTop="1" x14ac:dyDescent="0.35">
      <c r="A303" t="s">
        <v>2136</v>
      </c>
      <c r="B303" t="s">
        <v>4046</v>
      </c>
      <c r="C303" t="s">
        <v>4047</v>
      </c>
      <c r="D303" t="s">
        <v>4048</v>
      </c>
      <c r="E303" t="s">
        <v>64</v>
      </c>
      <c r="F303">
        <v>2</v>
      </c>
      <c r="G303" t="s">
        <v>2524</v>
      </c>
      <c r="H303" t="s">
        <v>2056</v>
      </c>
      <c r="I303" t="s">
        <v>2511</v>
      </c>
      <c r="J303" t="s">
        <v>4049</v>
      </c>
      <c r="K303" t="s">
        <v>62</v>
      </c>
      <c r="L303" t="s">
        <v>2058</v>
      </c>
      <c r="M303" t="s">
        <v>2059</v>
      </c>
      <c r="N303">
        <v>1</v>
      </c>
      <c r="O303">
        <v>37</v>
      </c>
      <c r="P303">
        <v>0.15</v>
      </c>
      <c r="Q303">
        <v>24480</v>
      </c>
      <c r="R303">
        <v>1</v>
      </c>
      <c r="S303">
        <v>37</v>
      </c>
      <c r="T303">
        <v>0.15</v>
      </c>
      <c r="U303">
        <v>0</v>
      </c>
      <c r="V303">
        <v>0</v>
      </c>
      <c r="W303">
        <v>0</v>
      </c>
      <c r="X303">
        <v>0</v>
      </c>
      <c r="Y303">
        <v>0</v>
      </c>
      <c r="Z303">
        <v>0</v>
      </c>
      <c r="AA303">
        <v>0</v>
      </c>
      <c r="AB303">
        <v>0</v>
      </c>
      <c r="AC303">
        <v>0</v>
      </c>
      <c r="AD303">
        <v>0</v>
      </c>
      <c r="AE303">
        <v>0</v>
      </c>
      <c r="AF303">
        <v>0</v>
      </c>
      <c r="AG303" t="s">
        <v>4050</v>
      </c>
      <c r="AH303" s="21" t="str">
        <f t="shared" si="8"/>
        <v>YO27</v>
      </c>
      <c r="AI303" s="21">
        <v>107.92500000000001</v>
      </c>
      <c r="AJ303" s="21">
        <f t="shared" si="9"/>
        <v>99.848856209150327</v>
      </c>
      <c r="AK303" s="21" t="s">
        <v>2060</v>
      </c>
      <c r="AL303" t="s">
        <v>2527</v>
      </c>
      <c r="AM303" t="s">
        <v>53</v>
      </c>
      <c r="AN303" t="s">
        <v>2031</v>
      </c>
    </row>
    <row r="304" spans="1:40" ht="15" hidden="1" thickTop="1" x14ac:dyDescent="0.35">
      <c r="A304" t="s">
        <v>2138</v>
      </c>
      <c r="B304" t="s">
        <v>4052</v>
      </c>
      <c r="C304" t="s">
        <v>4053</v>
      </c>
      <c r="D304" t="s">
        <v>4054</v>
      </c>
      <c r="E304" t="s">
        <v>4055</v>
      </c>
      <c r="F304">
        <v>1</v>
      </c>
      <c r="G304" t="s">
        <v>2509</v>
      </c>
      <c r="H304" t="s">
        <v>2510</v>
      </c>
      <c r="I304" t="s">
        <v>2511</v>
      </c>
      <c r="J304" t="s">
        <v>2794</v>
      </c>
      <c r="K304" t="s">
        <v>2669</v>
      </c>
      <c r="L304" t="s">
        <v>2058</v>
      </c>
      <c r="M304" t="s">
        <v>2059</v>
      </c>
      <c r="N304">
        <v>0</v>
      </c>
      <c r="O304">
        <v>0</v>
      </c>
      <c r="P304">
        <v>0</v>
      </c>
      <c r="Q304">
        <v>24480</v>
      </c>
      <c r="R304">
        <v>0</v>
      </c>
      <c r="S304">
        <v>0</v>
      </c>
      <c r="T304">
        <v>0</v>
      </c>
      <c r="U304">
        <v>0</v>
      </c>
      <c r="V304">
        <v>0</v>
      </c>
      <c r="W304">
        <v>0</v>
      </c>
      <c r="X304">
        <v>0</v>
      </c>
      <c r="Y304">
        <v>0</v>
      </c>
      <c r="Z304">
        <v>0</v>
      </c>
      <c r="AA304">
        <v>0</v>
      </c>
      <c r="AB304">
        <v>0</v>
      </c>
      <c r="AC304">
        <v>0</v>
      </c>
      <c r="AD304">
        <v>0</v>
      </c>
      <c r="AE304">
        <v>0</v>
      </c>
      <c r="AF304">
        <v>0</v>
      </c>
      <c r="AG304" t="s">
        <v>4056</v>
      </c>
      <c r="AH304" s="21" t="str">
        <f t="shared" si="8"/>
        <v>YR21</v>
      </c>
      <c r="AI304" s="21">
        <v>107.92500000000001</v>
      </c>
      <c r="AJ304" s="21">
        <f t="shared" si="9"/>
        <v>100</v>
      </c>
      <c r="AK304" s="21" t="s">
        <v>2060</v>
      </c>
      <c r="AL304" t="s">
        <v>2515</v>
      </c>
      <c r="AM304" t="s">
        <v>53</v>
      </c>
      <c r="AN304" t="s">
        <v>2030</v>
      </c>
    </row>
    <row r="305" spans="1:40" ht="15" hidden="1" thickTop="1" x14ac:dyDescent="0.35">
      <c r="A305" t="s">
        <v>3994</v>
      </c>
      <c r="B305" t="s">
        <v>4058</v>
      </c>
      <c r="C305" t="s">
        <v>117</v>
      </c>
      <c r="D305" t="s">
        <v>4059</v>
      </c>
      <c r="E305" t="s">
        <v>560</v>
      </c>
      <c r="F305">
        <v>1</v>
      </c>
      <c r="G305" t="s">
        <v>2055</v>
      </c>
      <c r="H305" t="s">
        <v>2056</v>
      </c>
      <c r="I305" t="s">
        <v>2511</v>
      </c>
      <c r="J305" t="s">
        <v>67</v>
      </c>
      <c r="K305" t="s">
        <v>68</v>
      </c>
      <c r="L305" t="s">
        <v>2058</v>
      </c>
      <c r="M305" t="s">
        <v>2059</v>
      </c>
      <c r="N305">
        <v>0</v>
      </c>
      <c r="O305">
        <v>0</v>
      </c>
      <c r="P305">
        <v>0</v>
      </c>
      <c r="Q305">
        <v>24480</v>
      </c>
      <c r="R305">
        <v>0</v>
      </c>
      <c r="S305">
        <v>0</v>
      </c>
      <c r="T305">
        <v>0</v>
      </c>
      <c r="U305">
        <v>0</v>
      </c>
      <c r="V305">
        <v>0</v>
      </c>
      <c r="W305">
        <v>0</v>
      </c>
      <c r="X305">
        <v>0</v>
      </c>
      <c r="Y305">
        <v>0</v>
      </c>
      <c r="Z305">
        <v>0</v>
      </c>
      <c r="AA305">
        <v>0</v>
      </c>
      <c r="AB305">
        <v>0</v>
      </c>
      <c r="AC305">
        <v>0</v>
      </c>
      <c r="AD305">
        <v>0</v>
      </c>
      <c r="AE305">
        <v>0</v>
      </c>
      <c r="AF305">
        <v>0</v>
      </c>
      <c r="AG305" t="s">
        <v>130</v>
      </c>
      <c r="AH305" s="21" t="str">
        <f t="shared" si="8"/>
        <v>YO27</v>
      </c>
      <c r="AI305" s="21">
        <v>107.92500000000001</v>
      </c>
      <c r="AJ305" s="21">
        <f t="shared" si="9"/>
        <v>100</v>
      </c>
      <c r="AK305" s="21" t="s">
        <v>2060</v>
      </c>
      <c r="AL305" t="s">
        <v>70</v>
      </c>
      <c r="AM305" t="s">
        <v>53</v>
      </c>
      <c r="AN305" t="s">
        <v>2031</v>
      </c>
    </row>
    <row r="306" spans="1:40" ht="15" hidden="1" thickTop="1" x14ac:dyDescent="0.35">
      <c r="A306" t="s">
        <v>3999</v>
      </c>
      <c r="B306" t="s">
        <v>4061</v>
      </c>
      <c r="C306" t="s">
        <v>4062</v>
      </c>
      <c r="D306" t="s">
        <v>4063</v>
      </c>
      <c r="E306" t="s">
        <v>2646</v>
      </c>
      <c r="F306">
        <v>1</v>
      </c>
      <c r="G306" t="s">
        <v>2600</v>
      </c>
      <c r="H306" t="s">
        <v>2577</v>
      </c>
      <c r="I306" t="s">
        <v>2511</v>
      </c>
      <c r="J306" t="s">
        <v>2647</v>
      </c>
      <c r="K306" t="s">
        <v>2602</v>
      </c>
      <c r="L306" t="s">
        <v>2058</v>
      </c>
      <c r="M306" t="s">
        <v>2488</v>
      </c>
      <c r="N306">
        <v>0</v>
      </c>
      <c r="O306">
        <v>0</v>
      </c>
      <c r="P306">
        <v>0</v>
      </c>
      <c r="Q306">
        <v>16320</v>
      </c>
      <c r="R306">
        <v>0</v>
      </c>
      <c r="S306">
        <v>0</v>
      </c>
      <c r="T306">
        <v>0</v>
      </c>
      <c r="U306">
        <v>0</v>
      </c>
      <c r="V306">
        <v>0</v>
      </c>
      <c r="W306">
        <v>0</v>
      </c>
      <c r="X306">
        <v>0</v>
      </c>
      <c r="Y306">
        <v>0</v>
      </c>
      <c r="Z306">
        <v>0</v>
      </c>
      <c r="AA306">
        <v>0</v>
      </c>
      <c r="AB306">
        <v>0</v>
      </c>
      <c r="AC306">
        <v>0</v>
      </c>
      <c r="AD306">
        <v>0</v>
      </c>
      <c r="AE306">
        <v>0</v>
      </c>
      <c r="AF306">
        <v>0</v>
      </c>
      <c r="AG306" t="s">
        <v>4064</v>
      </c>
      <c r="AH306" s="21" t="str">
        <f t="shared" si="8"/>
        <v>YR21</v>
      </c>
      <c r="AI306" s="21">
        <v>72.000000000000014</v>
      </c>
      <c r="AJ306" s="21">
        <f t="shared" si="9"/>
        <v>100</v>
      </c>
      <c r="AK306" s="21" t="s">
        <v>2060</v>
      </c>
      <c r="AL306" t="s">
        <v>2551</v>
      </c>
      <c r="AM306" t="s">
        <v>53</v>
      </c>
      <c r="AN306" t="s">
        <v>2030</v>
      </c>
    </row>
    <row r="307" spans="1:40" ht="15" hidden="1" thickTop="1" x14ac:dyDescent="0.35">
      <c r="A307" t="s">
        <v>4006</v>
      </c>
      <c r="B307" t="s">
        <v>4066</v>
      </c>
      <c r="C307" t="s">
        <v>4067</v>
      </c>
      <c r="D307" t="s">
        <v>4068</v>
      </c>
      <c r="E307" t="s">
        <v>2575</v>
      </c>
      <c r="F307">
        <v>1</v>
      </c>
      <c r="G307" t="s">
        <v>2600</v>
      </c>
      <c r="H307" t="s">
        <v>2577</v>
      </c>
      <c r="I307" t="s">
        <v>2511</v>
      </c>
      <c r="J307" t="s">
        <v>2699</v>
      </c>
      <c r="K307" t="s">
        <v>2579</v>
      </c>
      <c r="L307" t="s">
        <v>2058</v>
      </c>
      <c r="M307" t="s">
        <v>2170</v>
      </c>
      <c r="N307">
        <v>1</v>
      </c>
      <c r="O307">
        <v>39</v>
      </c>
      <c r="P307">
        <v>0.25</v>
      </c>
      <c r="Q307">
        <v>15300</v>
      </c>
      <c r="R307">
        <v>0</v>
      </c>
      <c r="S307">
        <v>0</v>
      </c>
      <c r="T307">
        <v>0</v>
      </c>
      <c r="U307">
        <v>0</v>
      </c>
      <c r="V307">
        <v>0</v>
      </c>
      <c r="W307">
        <v>0</v>
      </c>
      <c r="X307">
        <v>0</v>
      </c>
      <c r="Y307">
        <v>0</v>
      </c>
      <c r="Z307">
        <v>0</v>
      </c>
      <c r="AA307">
        <v>1</v>
      </c>
      <c r="AB307">
        <v>39</v>
      </c>
      <c r="AC307">
        <v>0.25</v>
      </c>
      <c r="AD307">
        <v>0</v>
      </c>
      <c r="AE307">
        <v>0</v>
      </c>
      <c r="AF307">
        <v>0</v>
      </c>
      <c r="AG307" t="s">
        <v>4069</v>
      </c>
      <c r="AH307" s="21" t="str">
        <f t="shared" si="8"/>
        <v>YK19</v>
      </c>
      <c r="AI307" s="21">
        <v>67.5</v>
      </c>
      <c r="AJ307" s="21">
        <f t="shared" si="9"/>
        <v>99.745098039215691</v>
      </c>
      <c r="AK307" s="21" t="s">
        <v>2063</v>
      </c>
      <c r="AL307" t="s">
        <v>2581</v>
      </c>
      <c r="AM307" t="s">
        <v>53</v>
      </c>
      <c r="AN307" t="s">
        <v>2032</v>
      </c>
    </row>
    <row r="308" spans="1:40" ht="15" hidden="1" thickTop="1" x14ac:dyDescent="0.35">
      <c r="A308" t="s">
        <v>4011</v>
      </c>
      <c r="B308" t="s">
        <v>4071</v>
      </c>
      <c r="C308" t="s">
        <v>4072</v>
      </c>
      <c r="D308" t="s">
        <v>4073</v>
      </c>
      <c r="E308" t="s">
        <v>3440</v>
      </c>
      <c r="F308">
        <v>1</v>
      </c>
      <c r="G308" t="s">
        <v>2609</v>
      </c>
      <c r="H308" t="s">
        <v>2577</v>
      </c>
      <c r="I308" t="s">
        <v>2511</v>
      </c>
      <c r="J308" t="s">
        <v>2610</v>
      </c>
      <c r="K308" t="s">
        <v>2611</v>
      </c>
      <c r="L308" t="s">
        <v>2058</v>
      </c>
      <c r="M308" t="s">
        <v>2170</v>
      </c>
      <c r="N308">
        <v>0</v>
      </c>
      <c r="O308">
        <v>0</v>
      </c>
      <c r="P308">
        <v>0</v>
      </c>
      <c r="Q308">
        <v>15300</v>
      </c>
      <c r="R308">
        <v>0</v>
      </c>
      <c r="S308">
        <v>0</v>
      </c>
      <c r="T308">
        <v>0</v>
      </c>
      <c r="U308">
        <v>0</v>
      </c>
      <c r="V308">
        <v>0</v>
      </c>
      <c r="W308">
        <v>0</v>
      </c>
      <c r="X308">
        <v>0</v>
      </c>
      <c r="Y308">
        <v>0</v>
      </c>
      <c r="Z308">
        <v>0</v>
      </c>
      <c r="AA308">
        <v>0</v>
      </c>
      <c r="AB308">
        <v>0</v>
      </c>
      <c r="AC308">
        <v>0</v>
      </c>
      <c r="AD308">
        <v>0</v>
      </c>
      <c r="AE308">
        <v>0</v>
      </c>
      <c r="AF308">
        <v>0</v>
      </c>
      <c r="AG308" t="s">
        <v>4074</v>
      </c>
      <c r="AH308" s="21" t="str">
        <f t="shared" si="8"/>
        <v>YO98</v>
      </c>
      <c r="AI308" s="21">
        <v>67.5</v>
      </c>
      <c r="AJ308" s="21">
        <f t="shared" si="9"/>
        <v>100</v>
      </c>
      <c r="AK308" s="21" t="s">
        <v>2060</v>
      </c>
      <c r="AL308" t="s">
        <v>2581</v>
      </c>
      <c r="AM308" t="s">
        <v>53</v>
      </c>
      <c r="AN308" t="s">
        <v>2031</v>
      </c>
    </row>
    <row r="309" spans="1:40" ht="15" hidden="1" thickTop="1" x14ac:dyDescent="0.35">
      <c r="A309" t="s">
        <v>4015</v>
      </c>
      <c r="B309" t="s">
        <v>4076</v>
      </c>
      <c r="C309" t="s">
        <v>2970</v>
      </c>
      <c r="D309" t="s">
        <v>4077</v>
      </c>
      <c r="E309" t="s">
        <v>2575</v>
      </c>
      <c r="F309">
        <v>1</v>
      </c>
      <c r="G309" t="s">
        <v>2633</v>
      </c>
      <c r="H309" t="s">
        <v>2577</v>
      </c>
      <c r="I309" t="s">
        <v>2511</v>
      </c>
      <c r="J309" t="s">
        <v>2610</v>
      </c>
      <c r="K309" t="s">
        <v>2611</v>
      </c>
      <c r="L309" t="s">
        <v>2058</v>
      </c>
      <c r="M309" t="s">
        <v>2170</v>
      </c>
      <c r="N309">
        <v>1</v>
      </c>
      <c r="O309">
        <v>10</v>
      </c>
      <c r="P309">
        <v>7.0000000000000007E-2</v>
      </c>
      <c r="Q309">
        <v>15300</v>
      </c>
      <c r="R309">
        <v>0</v>
      </c>
      <c r="S309">
        <v>0</v>
      </c>
      <c r="T309">
        <v>0</v>
      </c>
      <c r="U309">
        <v>0</v>
      </c>
      <c r="V309">
        <v>0</v>
      </c>
      <c r="W309">
        <v>0</v>
      </c>
      <c r="X309">
        <v>0</v>
      </c>
      <c r="Y309">
        <v>0</v>
      </c>
      <c r="Z309">
        <v>0</v>
      </c>
      <c r="AA309">
        <v>1</v>
      </c>
      <c r="AB309">
        <v>10</v>
      </c>
      <c r="AC309">
        <v>7.0000000000000007E-2</v>
      </c>
      <c r="AD309">
        <v>0</v>
      </c>
      <c r="AE309">
        <v>0</v>
      </c>
      <c r="AF309">
        <v>0</v>
      </c>
      <c r="AG309" t="s">
        <v>4078</v>
      </c>
      <c r="AH309" s="21" t="str">
        <f t="shared" si="8"/>
        <v>YR21</v>
      </c>
      <c r="AI309" s="21">
        <v>67.5</v>
      </c>
      <c r="AJ309" s="21">
        <f t="shared" si="9"/>
        <v>99.93464052287581</v>
      </c>
      <c r="AK309" s="21" t="s">
        <v>2060</v>
      </c>
      <c r="AL309" t="s">
        <v>2581</v>
      </c>
      <c r="AM309" t="s">
        <v>53</v>
      </c>
      <c r="AN309" t="s">
        <v>2030</v>
      </c>
    </row>
    <row r="310" spans="1:40" ht="15" hidden="1" thickTop="1" x14ac:dyDescent="0.35">
      <c r="A310" t="s">
        <v>4019</v>
      </c>
      <c r="B310" t="s">
        <v>4080</v>
      </c>
      <c r="C310" t="s">
        <v>2598</v>
      </c>
      <c r="D310" t="s">
        <v>4081</v>
      </c>
      <c r="E310" t="s">
        <v>3013</v>
      </c>
      <c r="F310">
        <v>1</v>
      </c>
      <c r="G310" t="s">
        <v>2600</v>
      </c>
      <c r="H310" t="s">
        <v>2577</v>
      </c>
      <c r="I310" t="s">
        <v>2511</v>
      </c>
      <c r="J310" t="s">
        <v>2601</v>
      </c>
      <c r="K310" t="s">
        <v>2602</v>
      </c>
      <c r="L310" t="s">
        <v>2058</v>
      </c>
      <c r="M310" t="s">
        <v>2170</v>
      </c>
      <c r="N310">
        <v>0</v>
      </c>
      <c r="O310">
        <v>0</v>
      </c>
      <c r="P310">
        <v>0</v>
      </c>
      <c r="Q310">
        <v>15300</v>
      </c>
      <c r="R310">
        <v>0</v>
      </c>
      <c r="S310">
        <v>0</v>
      </c>
      <c r="T310">
        <v>0</v>
      </c>
      <c r="U310">
        <v>0</v>
      </c>
      <c r="V310">
        <v>0</v>
      </c>
      <c r="W310">
        <v>0</v>
      </c>
      <c r="X310">
        <v>0</v>
      </c>
      <c r="Y310">
        <v>0</v>
      </c>
      <c r="Z310">
        <v>0</v>
      </c>
      <c r="AA310">
        <v>0</v>
      </c>
      <c r="AB310">
        <v>0</v>
      </c>
      <c r="AC310">
        <v>0</v>
      </c>
      <c r="AD310">
        <v>0</v>
      </c>
      <c r="AE310">
        <v>0</v>
      </c>
      <c r="AF310">
        <v>0</v>
      </c>
      <c r="AG310" t="s">
        <v>4082</v>
      </c>
      <c r="AH310" s="21" t="str">
        <f t="shared" si="8"/>
        <v>YO27</v>
      </c>
      <c r="AI310" s="21">
        <v>67.5</v>
      </c>
      <c r="AJ310" s="21">
        <f t="shared" si="9"/>
        <v>100</v>
      </c>
      <c r="AK310" s="21" t="s">
        <v>2060</v>
      </c>
      <c r="AL310" t="s">
        <v>2551</v>
      </c>
      <c r="AM310" t="s">
        <v>53</v>
      </c>
      <c r="AN310" t="s">
        <v>2031</v>
      </c>
    </row>
    <row r="311" spans="1:40" ht="15" hidden="1" thickTop="1" x14ac:dyDescent="0.35">
      <c r="A311" t="s">
        <v>4023</v>
      </c>
      <c r="B311" t="s">
        <v>4084</v>
      </c>
      <c r="C311" t="s">
        <v>3996</v>
      </c>
      <c r="D311" t="s">
        <v>4085</v>
      </c>
      <c r="E311" t="s">
        <v>2646</v>
      </c>
      <c r="F311">
        <v>1</v>
      </c>
      <c r="G311" t="s">
        <v>2600</v>
      </c>
      <c r="H311" t="s">
        <v>2577</v>
      </c>
      <c r="I311" t="s">
        <v>2511</v>
      </c>
      <c r="J311" t="s">
        <v>2601</v>
      </c>
      <c r="K311" t="s">
        <v>2602</v>
      </c>
      <c r="L311" t="s">
        <v>2058</v>
      </c>
      <c r="M311" t="s">
        <v>2170</v>
      </c>
      <c r="N311">
        <v>0</v>
      </c>
      <c r="O311">
        <v>0</v>
      </c>
      <c r="P311">
        <v>0</v>
      </c>
      <c r="Q311">
        <v>15300</v>
      </c>
      <c r="R311">
        <v>0</v>
      </c>
      <c r="S311">
        <v>0</v>
      </c>
      <c r="T311">
        <v>0</v>
      </c>
      <c r="U311">
        <v>0</v>
      </c>
      <c r="V311">
        <v>0</v>
      </c>
      <c r="W311">
        <v>0</v>
      </c>
      <c r="X311">
        <v>0</v>
      </c>
      <c r="Y311">
        <v>0</v>
      </c>
      <c r="Z311">
        <v>0</v>
      </c>
      <c r="AA311">
        <v>0</v>
      </c>
      <c r="AB311">
        <v>0</v>
      </c>
      <c r="AC311">
        <v>0</v>
      </c>
      <c r="AD311">
        <v>0</v>
      </c>
      <c r="AE311">
        <v>0</v>
      </c>
      <c r="AF311">
        <v>0</v>
      </c>
      <c r="AG311" t="s">
        <v>4086</v>
      </c>
      <c r="AH311" s="21" t="str">
        <f t="shared" si="8"/>
        <v>YO27</v>
      </c>
      <c r="AI311" s="21">
        <v>67.5</v>
      </c>
      <c r="AJ311" s="21">
        <f t="shared" si="9"/>
        <v>100</v>
      </c>
      <c r="AK311" s="21" t="s">
        <v>2060</v>
      </c>
      <c r="AL311" t="s">
        <v>2551</v>
      </c>
      <c r="AM311" t="s">
        <v>53</v>
      </c>
      <c r="AN311" t="s">
        <v>2031</v>
      </c>
    </row>
    <row r="312" spans="1:40" ht="15" hidden="1" thickTop="1" x14ac:dyDescent="0.35">
      <c r="A312" t="s">
        <v>4028</v>
      </c>
      <c r="B312" t="s">
        <v>4087</v>
      </c>
      <c r="C312" t="s">
        <v>4088</v>
      </c>
      <c r="D312" t="s">
        <v>4089</v>
      </c>
      <c r="E312" t="s">
        <v>2608</v>
      </c>
      <c r="F312">
        <v>1</v>
      </c>
      <c r="G312" t="s">
        <v>2609</v>
      </c>
      <c r="H312" t="s">
        <v>2577</v>
      </c>
      <c r="I312" t="s">
        <v>2511</v>
      </c>
      <c r="J312" t="s">
        <v>2610</v>
      </c>
      <c r="K312" t="s">
        <v>2611</v>
      </c>
      <c r="L312" t="s">
        <v>2058</v>
      </c>
      <c r="M312" t="s">
        <v>2170</v>
      </c>
      <c r="N312">
        <v>1</v>
      </c>
      <c r="O312">
        <v>25</v>
      </c>
      <c r="P312">
        <v>0.16</v>
      </c>
      <c r="Q312">
        <v>15300</v>
      </c>
      <c r="R312">
        <v>0</v>
      </c>
      <c r="S312">
        <v>0</v>
      </c>
      <c r="T312">
        <v>0</v>
      </c>
      <c r="U312">
        <v>0</v>
      </c>
      <c r="V312">
        <v>0</v>
      </c>
      <c r="W312">
        <v>0</v>
      </c>
      <c r="X312">
        <v>1</v>
      </c>
      <c r="Y312">
        <v>25</v>
      </c>
      <c r="Z312">
        <v>0.16</v>
      </c>
      <c r="AA312">
        <v>0</v>
      </c>
      <c r="AB312">
        <v>0</v>
      </c>
      <c r="AC312">
        <v>0</v>
      </c>
      <c r="AD312">
        <v>0</v>
      </c>
      <c r="AE312">
        <v>0</v>
      </c>
      <c r="AF312">
        <v>0</v>
      </c>
      <c r="AG312" t="s">
        <v>4090</v>
      </c>
      <c r="AH312" s="21" t="str">
        <f t="shared" si="8"/>
        <v>YO98</v>
      </c>
      <c r="AI312" s="21">
        <v>67.5</v>
      </c>
      <c r="AJ312" s="21">
        <f t="shared" si="9"/>
        <v>99.83660130718954</v>
      </c>
      <c r="AK312" s="21" t="s">
        <v>2060</v>
      </c>
      <c r="AL312" t="s">
        <v>2613</v>
      </c>
      <c r="AM312" t="s">
        <v>53</v>
      </c>
      <c r="AN312" t="s">
        <v>2030</v>
      </c>
    </row>
    <row r="313" spans="1:40" ht="15" hidden="1" thickTop="1" x14ac:dyDescent="0.35">
      <c r="A313" t="s">
        <v>4032</v>
      </c>
      <c r="B313" t="s">
        <v>4091</v>
      </c>
      <c r="C313" t="s">
        <v>2798</v>
      </c>
      <c r="D313" t="s">
        <v>4093</v>
      </c>
      <c r="E313" t="s">
        <v>2608</v>
      </c>
      <c r="F313">
        <v>1</v>
      </c>
      <c r="G313" t="s">
        <v>2609</v>
      </c>
      <c r="H313" t="s">
        <v>2577</v>
      </c>
      <c r="I313" t="s">
        <v>2511</v>
      </c>
      <c r="J313" t="s">
        <v>2610</v>
      </c>
      <c r="K313" t="s">
        <v>2611</v>
      </c>
      <c r="L313" t="s">
        <v>2058</v>
      </c>
      <c r="M313" t="s">
        <v>2170</v>
      </c>
      <c r="N313">
        <v>1</v>
      </c>
      <c r="O313">
        <v>21</v>
      </c>
      <c r="P313">
        <v>0.14000000000000001</v>
      </c>
      <c r="Q313">
        <v>15300</v>
      </c>
      <c r="R313">
        <v>0</v>
      </c>
      <c r="S313">
        <v>0</v>
      </c>
      <c r="T313">
        <v>0</v>
      </c>
      <c r="U313">
        <v>0</v>
      </c>
      <c r="V313">
        <v>0</v>
      </c>
      <c r="W313">
        <v>0</v>
      </c>
      <c r="X313">
        <v>1</v>
      </c>
      <c r="Y313">
        <v>21</v>
      </c>
      <c r="Z313">
        <v>0.14000000000000001</v>
      </c>
      <c r="AA313">
        <v>0</v>
      </c>
      <c r="AB313">
        <v>0</v>
      </c>
      <c r="AC313">
        <v>0</v>
      </c>
      <c r="AD313">
        <v>0</v>
      </c>
      <c r="AE313">
        <v>0</v>
      </c>
      <c r="AF313">
        <v>0</v>
      </c>
      <c r="AG313" t="s">
        <v>4094</v>
      </c>
      <c r="AH313" s="21" t="str">
        <f t="shared" si="8"/>
        <v>YO27</v>
      </c>
      <c r="AI313" s="21">
        <v>67.5</v>
      </c>
      <c r="AJ313" s="21">
        <f t="shared" si="9"/>
        <v>99.862745098039213</v>
      </c>
      <c r="AK313" s="21" t="s">
        <v>2060</v>
      </c>
      <c r="AL313" t="s">
        <v>2613</v>
      </c>
      <c r="AM313" t="s">
        <v>53</v>
      </c>
      <c r="AN313" t="s">
        <v>2030</v>
      </c>
    </row>
    <row r="314" spans="1:40" ht="15" hidden="1" thickTop="1" x14ac:dyDescent="0.35">
      <c r="A314" t="s">
        <v>4033</v>
      </c>
      <c r="B314" t="s">
        <v>4096</v>
      </c>
      <c r="C314" t="s">
        <v>4053</v>
      </c>
      <c r="D314" t="s">
        <v>4097</v>
      </c>
      <c r="E314" t="s">
        <v>2667</v>
      </c>
      <c r="F314">
        <v>1</v>
      </c>
      <c r="G314" t="s">
        <v>2509</v>
      </c>
      <c r="H314" t="s">
        <v>2510</v>
      </c>
      <c r="I314" t="s">
        <v>2511</v>
      </c>
      <c r="J314" t="s">
        <v>2794</v>
      </c>
      <c r="K314" t="s">
        <v>2669</v>
      </c>
      <c r="L314" t="s">
        <v>2058</v>
      </c>
      <c r="M314" t="s">
        <v>2059</v>
      </c>
      <c r="N314">
        <v>0</v>
      </c>
      <c r="O314">
        <v>0</v>
      </c>
      <c r="P314">
        <v>0</v>
      </c>
      <c r="Q314">
        <v>24480</v>
      </c>
      <c r="R314">
        <v>0</v>
      </c>
      <c r="S314">
        <v>0</v>
      </c>
      <c r="T314">
        <v>0</v>
      </c>
      <c r="U314">
        <v>0</v>
      </c>
      <c r="V314">
        <v>0</v>
      </c>
      <c r="W314">
        <v>0</v>
      </c>
      <c r="X314">
        <v>0</v>
      </c>
      <c r="Y314">
        <v>0</v>
      </c>
      <c r="Z314">
        <v>0</v>
      </c>
      <c r="AA314">
        <v>0</v>
      </c>
      <c r="AB314">
        <v>0</v>
      </c>
      <c r="AC314">
        <v>0</v>
      </c>
      <c r="AD314">
        <v>0</v>
      </c>
      <c r="AE314">
        <v>0</v>
      </c>
      <c r="AF314">
        <v>0</v>
      </c>
      <c r="AG314" t="s">
        <v>4098</v>
      </c>
      <c r="AH314" s="21" t="str">
        <f t="shared" si="8"/>
        <v>YO27</v>
      </c>
      <c r="AI314" s="21">
        <v>107.92500000000001</v>
      </c>
      <c r="AJ314" s="21">
        <f t="shared" si="9"/>
        <v>100</v>
      </c>
      <c r="AK314" s="21" t="s">
        <v>2060</v>
      </c>
      <c r="AL314" t="s">
        <v>2515</v>
      </c>
      <c r="AM314" t="s">
        <v>53</v>
      </c>
      <c r="AN314" t="s">
        <v>2030</v>
      </c>
    </row>
    <row r="315" spans="1:40" ht="15" hidden="1" thickTop="1" x14ac:dyDescent="0.35">
      <c r="A315" t="s">
        <v>4037</v>
      </c>
      <c r="B315" t="s">
        <v>4100</v>
      </c>
      <c r="C315" t="s">
        <v>4101</v>
      </c>
      <c r="D315" t="s">
        <v>4102</v>
      </c>
      <c r="E315" t="s">
        <v>3338</v>
      </c>
      <c r="F315">
        <v>1</v>
      </c>
      <c r="G315" t="s">
        <v>2609</v>
      </c>
      <c r="H315" t="s">
        <v>2577</v>
      </c>
      <c r="I315" t="s">
        <v>2511</v>
      </c>
      <c r="J315" t="s">
        <v>2675</v>
      </c>
      <c r="K315" t="s">
        <v>2611</v>
      </c>
      <c r="L315" t="s">
        <v>2058</v>
      </c>
      <c r="M315" t="s">
        <v>2170</v>
      </c>
      <c r="N315">
        <v>1</v>
      </c>
      <c r="O315">
        <v>45</v>
      </c>
      <c r="P315">
        <v>0.28999999999999998</v>
      </c>
      <c r="Q315">
        <v>15300</v>
      </c>
      <c r="R315">
        <v>1</v>
      </c>
      <c r="S315">
        <v>45</v>
      </c>
      <c r="T315">
        <v>0.28999999999999998</v>
      </c>
      <c r="U315">
        <v>0</v>
      </c>
      <c r="V315">
        <v>0</v>
      </c>
      <c r="W315">
        <v>0</v>
      </c>
      <c r="X315">
        <v>0</v>
      </c>
      <c r="Y315">
        <v>0</v>
      </c>
      <c r="Z315">
        <v>0</v>
      </c>
      <c r="AA315">
        <v>0</v>
      </c>
      <c r="AB315">
        <v>0</v>
      </c>
      <c r="AC315">
        <v>0</v>
      </c>
      <c r="AD315">
        <v>0</v>
      </c>
      <c r="AE315">
        <v>0</v>
      </c>
      <c r="AF315">
        <v>0</v>
      </c>
      <c r="AG315" t="s">
        <v>4103</v>
      </c>
      <c r="AH315" s="21" t="str">
        <f t="shared" si="8"/>
        <v>YO98</v>
      </c>
      <c r="AI315" s="21">
        <v>67.5</v>
      </c>
      <c r="AJ315" s="21">
        <f t="shared" si="9"/>
        <v>99.705882352941174</v>
      </c>
      <c r="AK315" s="21" t="s">
        <v>2063</v>
      </c>
      <c r="AL315" t="s">
        <v>2581</v>
      </c>
      <c r="AM315" t="s">
        <v>53</v>
      </c>
      <c r="AN315" t="s">
        <v>2029</v>
      </c>
    </row>
    <row r="316" spans="1:40" ht="15" hidden="1" thickTop="1" x14ac:dyDescent="0.35">
      <c r="A316" t="s">
        <v>4041</v>
      </c>
      <c r="B316" t="s">
        <v>4105</v>
      </c>
      <c r="C316" t="s">
        <v>2739</v>
      </c>
      <c r="D316" t="s">
        <v>4106</v>
      </c>
      <c r="E316" t="s">
        <v>2575</v>
      </c>
      <c r="F316">
        <v>1</v>
      </c>
      <c r="G316" t="s">
        <v>2576</v>
      </c>
      <c r="H316" t="s">
        <v>2577</v>
      </c>
      <c r="I316" t="s">
        <v>2511</v>
      </c>
      <c r="J316" t="s">
        <v>2741</v>
      </c>
      <c r="K316" t="s">
        <v>2742</v>
      </c>
      <c r="L316" t="s">
        <v>2058</v>
      </c>
      <c r="M316" t="s">
        <v>2170</v>
      </c>
      <c r="N316">
        <v>1</v>
      </c>
      <c r="O316">
        <v>19</v>
      </c>
      <c r="P316">
        <v>0.12</v>
      </c>
      <c r="Q316">
        <v>15300</v>
      </c>
      <c r="R316">
        <v>0</v>
      </c>
      <c r="S316">
        <v>0</v>
      </c>
      <c r="T316">
        <v>0</v>
      </c>
      <c r="U316">
        <v>0</v>
      </c>
      <c r="V316">
        <v>0</v>
      </c>
      <c r="W316">
        <v>0</v>
      </c>
      <c r="X316">
        <v>0</v>
      </c>
      <c r="Y316">
        <v>0</v>
      </c>
      <c r="Z316">
        <v>0</v>
      </c>
      <c r="AA316">
        <v>1</v>
      </c>
      <c r="AB316">
        <v>19</v>
      </c>
      <c r="AC316">
        <v>0.12</v>
      </c>
      <c r="AD316">
        <v>0</v>
      </c>
      <c r="AE316">
        <v>0</v>
      </c>
      <c r="AF316">
        <v>0</v>
      </c>
      <c r="AG316" t="s">
        <v>4107</v>
      </c>
      <c r="AH316" s="21" t="str">
        <f t="shared" si="8"/>
        <v>YO27</v>
      </c>
      <c r="AI316" s="21">
        <v>67.5</v>
      </c>
      <c r="AJ316" s="21">
        <f t="shared" si="9"/>
        <v>99.875816993464056</v>
      </c>
      <c r="AK316" s="21" t="s">
        <v>2060</v>
      </c>
      <c r="AL316" t="s">
        <v>2613</v>
      </c>
      <c r="AM316" t="s">
        <v>53</v>
      </c>
      <c r="AN316" t="s">
        <v>2030</v>
      </c>
    </row>
    <row r="317" spans="1:40" ht="15" hidden="1" thickTop="1" x14ac:dyDescent="0.35">
      <c r="A317" t="s">
        <v>4045</v>
      </c>
      <c r="B317" t="s">
        <v>4109</v>
      </c>
      <c r="C317" t="s">
        <v>2673</v>
      </c>
      <c r="D317" t="s">
        <v>4110</v>
      </c>
      <c r="E317" t="s">
        <v>3338</v>
      </c>
      <c r="F317">
        <v>1</v>
      </c>
      <c r="G317" t="s">
        <v>2609</v>
      </c>
      <c r="H317" t="s">
        <v>2577</v>
      </c>
      <c r="I317" t="s">
        <v>2511</v>
      </c>
      <c r="J317" t="s">
        <v>2675</v>
      </c>
      <c r="K317" t="s">
        <v>2611</v>
      </c>
      <c r="L317" t="s">
        <v>2058</v>
      </c>
      <c r="M317" t="s">
        <v>2170</v>
      </c>
      <c r="N317">
        <v>0</v>
      </c>
      <c r="O317">
        <v>0</v>
      </c>
      <c r="P317">
        <v>0</v>
      </c>
      <c r="Q317">
        <v>15300</v>
      </c>
      <c r="R317">
        <v>0</v>
      </c>
      <c r="S317">
        <v>0</v>
      </c>
      <c r="T317">
        <v>0</v>
      </c>
      <c r="U317">
        <v>0</v>
      </c>
      <c r="V317">
        <v>0</v>
      </c>
      <c r="W317">
        <v>0</v>
      </c>
      <c r="X317">
        <v>0</v>
      </c>
      <c r="Y317">
        <v>0</v>
      </c>
      <c r="Z317">
        <v>0</v>
      </c>
      <c r="AA317">
        <v>0</v>
      </c>
      <c r="AB317">
        <v>0</v>
      </c>
      <c r="AC317">
        <v>0</v>
      </c>
      <c r="AD317">
        <v>0</v>
      </c>
      <c r="AE317">
        <v>0</v>
      </c>
      <c r="AF317">
        <v>0</v>
      </c>
      <c r="AG317" t="s">
        <v>4111</v>
      </c>
      <c r="AH317" s="21" t="str">
        <f t="shared" si="8"/>
        <v>YE96</v>
      </c>
      <c r="AI317" s="21">
        <v>67.5</v>
      </c>
      <c r="AJ317" s="21">
        <f t="shared" si="9"/>
        <v>100</v>
      </c>
      <c r="AK317" s="21" t="s">
        <v>2060</v>
      </c>
      <c r="AL317" t="s">
        <v>2581</v>
      </c>
      <c r="AM317" t="s">
        <v>53</v>
      </c>
      <c r="AN317" t="s">
        <v>2031</v>
      </c>
    </row>
    <row r="318" spans="1:40" ht="15" hidden="1" thickTop="1" x14ac:dyDescent="0.35">
      <c r="A318" t="s">
        <v>4051</v>
      </c>
      <c r="B318" t="s">
        <v>4113</v>
      </c>
      <c r="C318" t="s">
        <v>4001</v>
      </c>
      <c r="D318" t="s">
        <v>4114</v>
      </c>
      <c r="E318" t="s">
        <v>4003</v>
      </c>
      <c r="F318">
        <v>1</v>
      </c>
      <c r="G318" t="s">
        <v>2600</v>
      </c>
      <c r="H318" t="s">
        <v>2510</v>
      </c>
      <c r="I318" t="s">
        <v>2511</v>
      </c>
      <c r="J318" t="s">
        <v>4004</v>
      </c>
      <c r="K318" t="s">
        <v>3007</v>
      </c>
      <c r="L318" t="s">
        <v>2058</v>
      </c>
      <c r="M318" t="s">
        <v>2170</v>
      </c>
      <c r="N318">
        <v>1</v>
      </c>
      <c r="O318">
        <v>86</v>
      </c>
      <c r="P318">
        <v>0.56000000000000005</v>
      </c>
      <c r="Q318">
        <v>15300</v>
      </c>
      <c r="R318">
        <v>0</v>
      </c>
      <c r="S318">
        <v>0</v>
      </c>
      <c r="T318">
        <v>0</v>
      </c>
      <c r="U318">
        <v>0</v>
      </c>
      <c r="V318">
        <v>0</v>
      </c>
      <c r="W318">
        <v>0</v>
      </c>
      <c r="X318">
        <v>0</v>
      </c>
      <c r="Y318">
        <v>0</v>
      </c>
      <c r="Z318">
        <v>0</v>
      </c>
      <c r="AA318">
        <v>1</v>
      </c>
      <c r="AB318">
        <v>86</v>
      </c>
      <c r="AC318">
        <v>0.56000000000000005</v>
      </c>
      <c r="AD318">
        <v>0</v>
      </c>
      <c r="AE318">
        <v>0</v>
      </c>
      <c r="AF318">
        <v>0</v>
      </c>
      <c r="AG318" t="s">
        <v>4115</v>
      </c>
      <c r="AH318" s="21" t="str">
        <f t="shared" si="8"/>
        <v>YO98</v>
      </c>
      <c r="AI318" s="21">
        <v>67.5</v>
      </c>
      <c r="AJ318" s="21">
        <f t="shared" si="9"/>
        <v>99.437908496732021</v>
      </c>
      <c r="AK318" s="21" t="s">
        <v>2063</v>
      </c>
      <c r="AL318" t="s">
        <v>2551</v>
      </c>
      <c r="AM318" t="s">
        <v>53</v>
      </c>
      <c r="AN318" t="s">
        <v>2029</v>
      </c>
    </row>
    <row r="319" spans="1:40" ht="15" hidden="1" thickTop="1" x14ac:dyDescent="0.35">
      <c r="A319" t="s">
        <v>4057</v>
      </c>
      <c r="B319" t="s">
        <v>4117</v>
      </c>
      <c r="C319" t="s">
        <v>4118</v>
      </c>
      <c r="D319" t="s">
        <v>4119</v>
      </c>
      <c r="E319" t="s">
        <v>2646</v>
      </c>
      <c r="F319">
        <v>1</v>
      </c>
      <c r="G319" t="s">
        <v>2600</v>
      </c>
      <c r="H319" t="s">
        <v>2577</v>
      </c>
      <c r="I319" t="s">
        <v>2511</v>
      </c>
      <c r="J319" t="s">
        <v>2647</v>
      </c>
      <c r="K319" t="s">
        <v>2602</v>
      </c>
      <c r="L319" t="s">
        <v>2058</v>
      </c>
      <c r="M319" t="s">
        <v>2170</v>
      </c>
      <c r="N319">
        <v>0</v>
      </c>
      <c r="O319">
        <v>0</v>
      </c>
      <c r="P319">
        <v>0</v>
      </c>
      <c r="Q319">
        <v>15300</v>
      </c>
      <c r="R319">
        <v>0</v>
      </c>
      <c r="S319">
        <v>0</v>
      </c>
      <c r="T319">
        <v>0</v>
      </c>
      <c r="U319">
        <v>0</v>
      </c>
      <c r="V319">
        <v>0</v>
      </c>
      <c r="W319">
        <v>0</v>
      </c>
      <c r="X319">
        <v>0</v>
      </c>
      <c r="Y319">
        <v>0</v>
      </c>
      <c r="Z319">
        <v>0</v>
      </c>
      <c r="AA319">
        <v>0</v>
      </c>
      <c r="AB319">
        <v>0</v>
      </c>
      <c r="AC319">
        <v>0</v>
      </c>
      <c r="AD319">
        <v>0</v>
      </c>
      <c r="AE319">
        <v>0</v>
      </c>
      <c r="AF319">
        <v>0</v>
      </c>
      <c r="AG319" t="s">
        <v>4120</v>
      </c>
      <c r="AH319" s="21" t="str">
        <f t="shared" si="8"/>
        <v>YO27</v>
      </c>
      <c r="AI319" s="21">
        <v>67.5</v>
      </c>
      <c r="AJ319" s="21">
        <f t="shared" si="9"/>
        <v>100</v>
      </c>
      <c r="AK319" s="21" t="s">
        <v>2060</v>
      </c>
      <c r="AL319" t="s">
        <v>2551</v>
      </c>
      <c r="AM319" t="s">
        <v>53</v>
      </c>
      <c r="AN319" t="s">
        <v>2031</v>
      </c>
    </row>
    <row r="320" spans="1:40" ht="15" hidden="1" thickTop="1" x14ac:dyDescent="0.35">
      <c r="A320" t="s">
        <v>4060</v>
      </c>
      <c r="B320" t="s">
        <v>4122</v>
      </c>
      <c r="C320" t="s">
        <v>2889</v>
      </c>
      <c r="D320" t="s">
        <v>4123</v>
      </c>
      <c r="E320" t="s">
        <v>3193</v>
      </c>
      <c r="F320">
        <v>1</v>
      </c>
      <c r="G320" t="s">
        <v>2609</v>
      </c>
      <c r="H320" t="s">
        <v>2577</v>
      </c>
      <c r="I320" t="s">
        <v>2511</v>
      </c>
      <c r="J320" t="s">
        <v>2764</v>
      </c>
      <c r="K320" t="s">
        <v>2765</v>
      </c>
      <c r="L320" t="s">
        <v>2058</v>
      </c>
      <c r="M320" t="s">
        <v>2170</v>
      </c>
      <c r="N320">
        <v>0</v>
      </c>
      <c r="O320">
        <v>0</v>
      </c>
      <c r="P320">
        <v>0</v>
      </c>
      <c r="Q320">
        <v>15300</v>
      </c>
      <c r="R320">
        <v>0</v>
      </c>
      <c r="S320">
        <v>0</v>
      </c>
      <c r="T320">
        <v>0</v>
      </c>
      <c r="U320">
        <v>0</v>
      </c>
      <c r="V320">
        <v>0</v>
      </c>
      <c r="W320">
        <v>0</v>
      </c>
      <c r="X320">
        <v>0</v>
      </c>
      <c r="Y320">
        <v>0</v>
      </c>
      <c r="Z320">
        <v>0</v>
      </c>
      <c r="AA320">
        <v>0</v>
      </c>
      <c r="AB320">
        <v>0</v>
      </c>
      <c r="AC320">
        <v>0</v>
      </c>
      <c r="AD320">
        <v>0</v>
      </c>
      <c r="AE320">
        <v>0</v>
      </c>
      <c r="AF320">
        <v>0</v>
      </c>
      <c r="AG320" t="s">
        <v>4124</v>
      </c>
      <c r="AH320" s="21" t="str">
        <f t="shared" si="8"/>
        <v>YR21</v>
      </c>
      <c r="AI320" s="21">
        <v>67.5</v>
      </c>
      <c r="AJ320" s="21">
        <f t="shared" si="9"/>
        <v>100</v>
      </c>
      <c r="AK320" s="21" t="s">
        <v>2060</v>
      </c>
      <c r="AL320" t="s">
        <v>2613</v>
      </c>
      <c r="AM320" t="s">
        <v>53</v>
      </c>
      <c r="AN320" t="s">
        <v>2029</v>
      </c>
    </row>
    <row r="321" spans="1:40" ht="15" hidden="1" thickTop="1" x14ac:dyDescent="0.35">
      <c r="A321" t="s">
        <v>4065</v>
      </c>
      <c r="B321" t="s">
        <v>4126</v>
      </c>
      <c r="C321" t="s">
        <v>4421</v>
      </c>
      <c r="D321" t="s">
        <v>4127</v>
      </c>
      <c r="E321" t="s">
        <v>2575</v>
      </c>
      <c r="F321">
        <v>1</v>
      </c>
      <c r="G321" t="s">
        <v>2609</v>
      </c>
      <c r="H321" t="s">
        <v>2577</v>
      </c>
      <c r="I321" t="s">
        <v>2511</v>
      </c>
      <c r="J321" t="s">
        <v>2610</v>
      </c>
      <c r="K321" t="s">
        <v>2611</v>
      </c>
      <c r="L321" t="s">
        <v>2058</v>
      </c>
      <c r="M321" t="s">
        <v>2170</v>
      </c>
      <c r="N321">
        <v>2</v>
      </c>
      <c r="O321">
        <v>84</v>
      </c>
      <c r="P321">
        <v>0.55000000000000004</v>
      </c>
      <c r="Q321">
        <v>15300</v>
      </c>
      <c r="R321">
        <v>0</v>
      </c>
      <c r="S321">
        <v>0</v>
      </c>
      <c r="T321">
        <v>0</v>
      </c>
      <c r="U321">
        <v>0</v>
      </c>
      <c r="V321">
        <v>0</v>
      </c>
      <c r="W321">
        <v>0</v>
      </c>
      <c r="X321">
        <v>0</v>
      </c>
      <c r="Y321">
        <v>0</v>
      </c>
      <c r="Z321">
        <v>0</v>
      </c>
      <c r="AA321">
        <v>2</v>
      </c>
      <c r="AB321">
        <v>84</v>
      </c>
      <c r="AC321">
        <v>0.55000000000000004</v>
      </c>
      <c r="AD321">
        <v>0</v>
      </c>
      <c r="AE321">
        <v>0</v>
      </c>
      <c r="AF321">
        <v>0</v>
      </c>
      <c r="AG321" t="s">
        <v>4128</v>
      </c>
      <c r="AH321" s="21" t="str">
        <f t="shared" si="8"/>
        <v>YO98</v>
      </c>
      <c r="AI321" s="21">
        <v>67.5</v>
      </c>
      <c r="AJ321" s="21">
        <f t="shared" si="9"/>
        <v>99.450980392156865</v>
      </c>
      <c r="AK321" s="21" t="s">
        <v>2063</v>
      </c>
      <c r="AL321" t="s">
        <v>2581</v>
      </c>
      <c r="AM321" t="s">
        <v>53</v>
      </c>
      <c r="AN321" t="s">
        <v>2030</v>
      </c>
    </row>
    <row r="322" spans="1:40" ht="15" hidden="1" thickTop="1" x14ac:dyDescent="0.35">
      <c r="A322" t="s">
        <v>4070</v>
      </c>
      <c r="B322" t="s">
        <v>4130</v>
      </c>
      <c r="C322" t="s">
        <v>2746</v>
      </c>
      <c r="D322" t="s">
        <v>4131</v>
      </c>
      <c r="E322" t="s">
        <v>2575</v>
      </c>
      <c r="F322">
        <v>1</v>
      </c>
      <c r="G322" t="s">
        <v>2609</v>
      </c>
      <c r="H322" t="s">
        <v>2577</v>
      </c>
      <c r="I322" t="s">
        <v>2511</v>
      </c>
      <c r="J322" t="s">
        <v>2675</v>
      </c>
      <c r="K322" t="s">
        <v>2611</v>
      </c>
      <c r="L322" t="s">
        <v>2058</v>
      </c>
      <c r="M322" t="s">
        <v>2170</v>
      </c>
      <c r="N322">
        <v>1</v>
      </c>
      <c r="O322">
        <v>20</v>
      </c>
      <c r="P322">
        <v>0.13</v>
      </c>
      <c r="Q322">
        <v>15300</v>
      </c>
      <c r="R322">
        <v>0</v>
      </c>
      <c r="S322">
        <v>0</v>
      </c>
      <c r="T322">
        <v>0</v>
      </c>
      <c r="U322">
        <v>0</v>
      </c>
      <c r="V322">
        <v>0</v>
      </c>
      <c r="W322">
        <v>0</v>
      </c>
      <c r="X322">
        <v>1</v>
      </c>
      <c r="Y322">
        <v>20</v>
      </c>
      <c r="Z322">
        <v>0.13</v>
      </c>
      <c r="AA322">
        <v>0</v>
      </c>
      <c r="AB322">
        <v>0</v>
      </c>
      <c r="AC322">
        <v>0</v>
      </c>
      <c r="AD322">
        <v>0</v>
      </c>
      <c r="AE322">
        <v>0</v>
      </c>
      <c r="AF322">
        <v>0</v>
      </c>
      <c r="AG322" t="s">
        <v>4132</v>
      </c>
      <c r="AH322" s="21" t="str">
        <f t="shared" si="8"/>
        <v>YO98</v>
      </c>
      <c r="AI322" s="21">
        <v>67.5</v>
      </c>
      <c r="AJ322" s="21">
        <f t="shared" si="9"/>
        <v>99.869281045751634</v>
      </c>
      <c r="AK322" s="21" t="s">
        <v>2060</v>
      </c>
      <c r="AL322" t="s">
        <v>2581</v>
      </c>
      <c r="AM322" t="s">
        <v>53</v>
      </c>
      <c r="AN322" t="s">
        <v>2031</v>
      </c>
    </row>
    <row r="323" spans="1:40" ht="15" hidden="1" thickTop="1" x14ac:dyDescent="0.35">
      <c r="A323" t="s">
        <v>4075</v>
      </c>
      <c r="B323" t="s">
        <v>4134</v>
      </c>
      <c r="C323" t="s">
        <v>2893</v>
      </c>
      <c r="D323" t="s">
        <v>4135</v>
      </c>
      <c r="E323" t="s">
        <v>2608</v>
      </c>
      <c r="F323">
        <v>1</v>
      </c>
      <c r="G323" t="s">
        <v>2609</v>
      </c>
      <c r="H323" t="s">
        <v>2577</v>
      </c>
      <c r="I323" t="s">
        <v>2511</v>
      </c>
      <c r="J323" t="s">
        <v>2764</v>
      </c>
      <c r="K323" t="s">
        <v>2765</v>
      </c>
      <c r="L323" t="s">
        <v>2058</v>
      </c>
      <c r="M323" t="s">
        <v>2170</v>
      </c>
      <c r="N323">
        <v>2</v>
      </c>
      <c r="O323">
        <v>73</v>
      </c>
      <c r="P323">
        <v>0.48</v>
      </c>
      <c r="Q323">
        <v>15300</v>
      </c>
      <c r="R323">
        <v>0</v>
      </c>
      <c r="S323">
        <v>0</v>
      </c>
      <c r="T323">
        <v>0</v>
      </c>
      <c r="U323">
        <v>0</v>
      </c>
      <c r="V323">
        <v>0</v>
      </c>
      <c r="W323">
        <v>0</v>
      </c>
      <c r="X323">
        <v>2</v>
      </c>
      <c r="Y323">
        <v>73</v>
      </c>
      <c r="Z323">
        <v>0.48</v>
      </c>
      <c r="AA323">
        <v>0</v>
      </c>
      <c r="AB323">
        <v>0</v>
      </c>
      <c r="AC323">
        <v>0</v>
      </c>
      <c r="AD323">
        <v>0</v>
      </c>
      <c r="AE323">
        <v>0</v>
      </c>
      <c r="AF323">
        <v>0</v>
      </c>
      <c r="AG323" t="s">
        <v>4136</v>
      </c>
      <c r="AH323" s="21" t="str">
        <f t="shared" si="8"/>
        <v>YO98</v>
      </c>
      <c r="AI323" s="21">
        <v>67.5</v>
      </c>
      <c r="AJ323" s="21">
        <f t="shared" si="9"/>
        <v>99.522875816993462</v>
      </c>
      <c r="AK323" s="21" t="s">
        <v>2063</v>
      </c>
      <c r="AL323" t="s">
        <v>2613</v>
      </c>
      <c r="AM323" t="s">
        <v>53</v>
      </c>
      <c r="AN323" t="s">
        <v>2030</v>
      </c>
    </row>
    <row r="324" spans="1:40" ht="15" hidden="1" thickTop="1" x14ac:dyDescent="0.35">
      <c r="A324" t="s">
        <v>4079</v>
      </c>
      <c r="B324" t="s">
        <v>4138</v>
      </c>
      <c r="C324" t="s">
        <v>3594</v>
      </c>
      <c r="D324" t="s">
        <v>4139</v>
      </c>
      <c r="E324" t="s">
        <v>2608</v>
      </c>
      <c r="F324">
        <v>1</v>
      </c>
      <c r="G324" t="s">
        <v>2609</v>
      </c>
      <c r="H324" t="s">
        <v>2577</v>
      </c>
      <c r="I324" t="s">
        <v>2511</v>
      </c>
      <c r="J324" t="s">
        <v>2610</v>
      </c>
      <c r="K324" t="s">
        <v>2611</v>
      </c>
      <c r="L324" t="s">
        <v>2058</v>
      </c>
      <c r="M324" t="s">
        <v>2170</v>
      </c>
      <c r="N324">
        <v>1</v>
      </c>
      <c r="O324">
        <v>15</v>
      </c>
      <c r="P324">
        <v>0.1</v>
      </c>
      <c r="Q324">
        <v>15300</v>
      </c>
      <c r="R324">
        <v>0</v>
      </c>
      <c r="S324">
        <v>0</v>
      </c>
      <c r="T324">
        <v>0</v>
      </c>
      <c r="U324">
        <v>0</v>
      </c>
      <c r="V324">
        <v>0</v>
      </c>
      <c r="W324">
        <v>0</v>
      </c>
      <c r="X324">
        <v>1</v>
      </c>
      <c r="Y324">
        <v>15</v>
      </c>
      <c r="Z324">
        <v>0.1</v>
      </c>
      <c r="AA324">
        <v>0</v>
      </c>
      <c r="AB324">
        <v>0</v>
      </c>
      <c r="AC324">
        <v>0</v>
      </c>
      <c r="AD324">
        <v>0</v>
      </c>
      <c r="AE324">
        <v>0</v>
      </c>
      <c r="AF324">
        <v>0</v>
      </c>
      <c r="AG324" t="s">
        <v>4140</v>
      </c>
      <c r="AH324" s="21" t="str">
        <f t="shared" si="8"/>
        <v>YO98</v>
      </c>
      <c r="AI324" s="21">
        <v>67.5</v>
      </c>
      <c r="AJ324" s="21">
        <f t="shared" si="9"/>
        <v>99.901960784313729</v>
      </c>
      <c r="AK324" s="21" t="s">
        <v>2060</v>
      </c>
      <c r="AL324" t="s">
        <v>2581</v>
      </c>
      <c r="AM324" t="s">
        <v>53</v>
      </c>
      <c r="AN324" t="s">
        <v>2032</v>
      </c>
    </row>
    <row r="325" spans="1:40" ht="15" hidden="1" thickTop="1" x14ac:dyDescent="0.35">
      <c r="A325" t="s">
        <v>4083</v>
      </c>
      <c r="B325" t="s">
        <v>4142</v>
      </c>
      <c r="C325" t="s">
        <v>4143</v>
      </c>
      <c r="D325" t="s">
        <v>4144</v>
      </c>
      <c r="E325" t="s">
        <v>3013</v>
      </c>
      <c r="F325">
        <v>1</v>
      </c>
      <c r="G325" t="s">
        <v>2600</v>
      </c>
      <c r="H325" t="s">
        <v>2577</v>
      </c>
      <c r="I325" t="s">
        <v>2511</v>
      </c>
      <c r="J325" t="s">
        <v>3183</v>
      </c>
      <c r="K325" t="s">
        <v>2742</v>
      </c>
      <c r="L325" t="s">
        <v>2058</v>
      </c>
      <c r="M325" t="s">
        <v>2170</v>
      </c>
      <c r="N325">
        <v>0</v>
      </c>
      <c r="O325">
        <v>0</v>
      </c>
      <c r="P325">
        <v>0</v>
      </c>
      <c r="Q325">
        <v>15300</v>
      </c>
      <c r="R325">
        <v>0</v>
      </c>
      <c r="S325">
        <v>0</v>
      </c>
      <c r="T325">
        <v>0</v>
      </c>
      <c r="U325">
        <v>0</v>
      </c>
      <c r="V325">
        <v>0</v>
      </c>
      <c r="W325">
        <v>0</v>
      </c>
      <c r="X325">
        <v>0</v>
      </c>
      <c r="Y325">
        <v>0</v>
      </c>
      <c r="Z325">
        <v>0</v>
      </c>
      <c r="AA325">
        <v>0</v>
      </c>
      <c r="AB325">
        <v>0</v>
      </c>
      <c r="AC325">
        <v>0</v>
      </c>
      <c r="AD325">
        <v>0</v>
      </c>
      <c r="AE325">
        <v>0</v>
      </c>
      <c r="AF325">
        <v>0</v>
      </c>
      <c r="AG325" t="s">
        <v>4145</v>
      </c>
      <c r="AH325" s="21" t="str">
        <f t="shared" si="8"/>
        <v>YR21</v>
      </c>
      <c r="AI325" s="21">
        <v>67.5</v>
      </c>
      <c r="AJ325" s="21">
        <f t="shared" si="9"/>
        <v>100</v>
      </c>
      <c r="AK325" s="21" t="s">
        <v>2060</v>
      </c>
      <c r="AL325" t="s">
        <v>2551</v>
      </c>
      <c r="AM325" t="s">
        <v>53</v>
      </c>
      <c r="AN325" t="s">
        <v>2031</v>
      </c>
    </row>
    <row r="326" spans="1:40" ht="15" hidden="1" thickTop="1" x14ac:dyDescent="0.35">
      <c r="A326" t="s">
        <v>2140</v>
      </c>
      <c r="B326" t="s">
        <v>4146</v>
      </c>
      <c r="C326" t="s">
        <v>3878</v>
      </c>
      <c r="D326" t="s">
        <v>4147</v>
      </c>
      <c r="E326" t="s">
        <v>2646</v>
      </c>
      <c r="F326">
        <v>1</v>
      </c>
      <c r="G326" t="s">
        <v>2600</v>
      </c>
      <c r="H326" t="s">
        <v>2577</v>
      </c>
      <c r="I326" t="s">
        <v>2511</v>
      </c>
      <c r="J326" t="s">
        <v>2601</v>
      </c>
      <c r="K326" t="s">
        <v>2602</v>
      </c>
      <c r="L326" t="s">
        <v>2058</v>
      </c>
      <c r="M326" t="s">
        <v>2163</v>
      </c>
      <c r="N326">
        <v>0</v>
      </c>
      <c r="O326">
        <v>0</v>
      </c>
      <c r="P326">
        <v>0</v>
      </c>
      <c r="Q326">
        <v>17340</v>
      </c>
      <c r="R326">
        <v>0</v>
      </c>
      <c r="S326">
        <v>0</v>
      </c>
      <c r="T326">
        <v>0</v>
      </c>
      <c r="U326">
        <v>0</v>
      </c>
      <c r="V326">
        <v>0</v>
      </c>
      <c r="W326">
        <v>0</v>
      </c>
      <c r="X326">
        <v>0</v>
      </c>
      <c r="Y326">
        <v>0</v>
      </c>
      <c r="Z326">
        <v>0</v>
      </c>
      <c r="AA326">
        <v>0</v>
      </c>
      <c r="AB326">
        <v>0</v>
      </c>
      <c r="AC326">
        <v>0</v>
      </c>
      <c r="AD326">
        <v>0</v>
      </c>
      <c r="AE326">
        <v>0</v>
      </c>
      <c r="AF326">
        <v>0</v>
      </c>
      <c r="AG326" t="s">
        <v>4148</v>
      </c>
      <c r="AH326" s="21" t="str">
        <f t="shared" si="8"/>
        <v>YO27</v>
      </c>
      <c r="AI326" s="21">
        <v>76.500000000000014</v>
      </c>
      <c r="AJ326" s="21">
        <f t="shared" si="9"/>
        <v>100</v>
      </c>
      <c r="AK326" s="21" t="s">
        <v>2060</v>
      </c>
      <c r="AL326" t="s">
        <v>2551</v>
      </c>
      <c r="AM326" t="s">
        <v>53</v>
      </c>
      <c r="AN326" t="s">
        <v>2030</v>
      </c>
    </row>
    <row r="327" spans="1:40" ht="15" hidden="1" thickTop="1" x14ac:dyDescent="0.35">
      <c r="A327" t="s">
        <v>2143</v>
      </c>
      <c r="B327" t="s">
        <v>4149</v>
      </c>
      <c r="C327" t="s">
        <v>2697</v>
      </c>
      <c r="D327" t="s">
        <v>4150</v>
      </c>
      <c r="E327" t="s">
        <v>2608</v>
      </c>
      <c r="F327">
        <v>1</v>
      </c>
      <c r="G327" t="s">
        <v>2576</v>
      </c>
      <c r="H327" t="s">
        <v>2577</v>
      </c>
      <c r="I327" t="s">
        <v>2511</v>
      </c>
      <c r="J327" t="s">
        <v>2699</v>
      </c>
      <c r="K327" t="s">
        <v>2579</v>
      </c>
      <c r="L327" t="s">
        <v>2058</v>
      </c>
      <c r="M327" t="s">
        <v>2059</v>
      </c>
      <c r="N327">
        <v>4</v>
      </c>
      <c r="O327">
        <v>266</v>
      </c>
      <c r="P327">
        <v>1.0900000000000001</v>
      </c>
      <c r="Q327">
        <v>24480</v>
      </c>
      <c r="R327">
        <v>0</v>
      </c>
      <c r="S327">
        <v>0</v>
      </c>
      <c r="T327">
        <v>0</v>
      </c>
      <c r="U327">
        <v>0</v>
      </c>
      <c r="V327">
        <v>0</v>
      </c>
      <c r="W327">
        <v>0</v>
      </c>
      <c r="X327">
        <v>3</v>
      </c>
      <c r="Y327">
        <v>233</v>
      </c>
      <c r="Z327">
        <v>0.95</v>
      </c>
      <c r="AA327">
        <v>1</v>
      </c>
      <c r="AB327">
        <v>33</v>
      </c>
      <c r="AC327">
        <v>0.13</v>
      </c>
      <c r="AD327">
        <v>0</v>
      </c>
      <c r="AE327">
        <v>0</v>
      </c>
      <c r="AF327">
        <v>0</v>
      </c>
      <c r="AG327" t="s">
        <v>4151</v>
      </c>
      <c r="AH327" s="21" t="str">
        <f t="shared" ref="AH327:AH390" si="10">LEFT(AG327,4)</f>
        <v>YH98</v>
      </c>
      <c r="AI327" s="21">
        <v>107.92500000000001</v>
      </c>
      <c r="AJ327" s="21">
        <f t="shared" ref="AJ327:AJ390" si="11">100-(O327/Q327*100)</f>
        <v>98.91339869281046</v>
      </c>
      <c r="AK327" s="21" t="s">
        <v>2063</v>
      </c>
      <c r="AL327" t="s">
        <v>2581</v>
      </c>
      <c r="AM327" t="s">
        <v>53</v>
      </c>
      <c r="AN327" t="s">
        <v>2031</v>
      </c>
    </row>
    <row r="328" spans="1:40" ht="15" hidden="1" thickTop="1" x14ac:dyDescent="0.35">
      <c r="A328" t="s">
        <v>4095</v>
      </c>
      <c r="B328" t="s">
        <v>4152</v>
      </c>
      <c r="C328" t="s">
        <v>3180</v>
      </c>
      <c r="D328" t="s">
        <v>4153</v>
      </c>
      <c r="E328" t="s">
        <v>3013</v>
      </c>
      <c r="F328">
        <v>1</v>
      </c>
      <c r="G328" t="s">
        <v>2600</v>
      </c>
      <c r="H328" t="s">
        <v>2577</v>
      </c>
      <c r="I328" t="s">
        <v>2511</v>
      </c>
      <c r="J328" t="s">
        <v>3183</v>
      </c>
      <c r="K328" t="s">
        <v>2742</v>
      </c>
      <c r="L328" t="s">
        <v>2058</v>
      </c>
      <c r="M328" t="s">
        <v>2170</v>
      </c>
      <c r="N328">
        <v>0</v>
      </c>
      <c r="O328">
        <v>0</v>
      </c>
      <c r="P328">
        <v>0</v>
      </c>
      <c r="Q328">
        <v>15300</v>
      </c>
      <c r="R328">
        <v>0</v>
      </c>
      <c r="S328">
        <v>0</v>
      </c>
      <c r="T328">
        <v>0</v>
      </c>
      <c r="U328">
        <v>0</v>
      </c>
      <c r="V328">
        <v>0</v>
      </c>
      <c r="W328">
        <v>0</v>
      </c>
      <c r="X328">
        <v>0</v>
      </c>
      <c r="Y328">
        <v>0</v>
      </c>
      <c r="Z328">
        <v>0</v>
      </c>
      <c r="AA328">
        <v>0</v>
      </c>
      <c r="AB328">
        <v>0</v>
      </c>
      <c r="AC328">
        <v>0</v>
      </c>
      <c r="AD328">
        <v>0</v>
      </c>
      <c r="AE328">
        <v>0</v>
      </c>
      <c r="AF328">
        <v>0</v>
      </c>
      <c r="AG328" t="s">
        <v>4154</v>
      </c>
      <c r="AH328" s="21" t="str">
        <f t="shared" si="10"/>
        <v>YO98</v>
      </c>
      <c r="AI328" s="21">
        <v>67.5</v>
      </c>
      <c r="AJ328" s="21">
        <f t="shared" si="11"/>
        <v>100</v>
      </c>
      <c r="AK328" s="21" t="s">
        <v>2060</v>
      </c>
      <c r="AL328" t="s">
        <v>2551</v>
      </c>
      <c r="AM328" t="s">
        <v>53</v>
      </c>
      <c r="AN328" t="s">
        <v>2031</v>
      </c>
    </row>
    <row r="329" spans="1:40" ht="15" hidden="1" thickTop="1" x14ac:dyDescent="0.35">
      <c r="A329" t="s">
        <v>4099</v>
      </c>
      <c r="B329" t="s">
        <v>4155</v>
      </c>
      <c r="C329" t="s">
        <v>3428</v>
      </c>
      <c r="D329" t="s">
        <v>4156</v>
      </c>
      <c r="E329" t="s">
        <v>2608</v>
      </c>
      <c r="F329">
        <v>1</v>
      </c>
      <c r="G329" t="s">
        <v>2609</v>
      </c>
      <c r="H329" t="s">
        <v>2577</v>
      </c>
      <c r="I329" t="s">
        <v>2511</v>
      </c>
      <c r="J329" t="s">
        <v>2610</v>
      </c>
      <c r="K329" t="s">
        <v>2611</v>
      </c>
      <c r="L329" t="s">
        <v>2058</v>
      </c>
      <c r="M329" t="s">
        <v>2170</v>
      </c>
      <c r="N329">
        <v>0</v>
      </c>
      <c r="O329">
        <v>0</v>
      </c>
      <c r="P329">
        <v>0</v>
      </c>
      <c r="Q329">
        <v>15300</v>
      </c>
      <c r="R329">
        <v>0</v>
      </c>
      <c r="S329">
        <v>0</v>
      </c>
      <c r="T329">
        <v>0</v>
      </c>
      <c r="U329">
        <v>0</v>
      </c>
      <c r="V329">
        <v>0</v>
      </c>
      <c r="W329">
        <v>0</v>
      </c>
      <c r="X329">
        <v>0</v>
      </c>
      <c r="Y329">
        <v>0</v>
      </c>
      <c r="Z329">
        <v>0</v>
      </c>
      <c r="AA329">
        <v>0</v>
      </c>
      <c r="AB329">
        <v>0</v>
      </c>
      <c r="AC329">
        <v>0</v>
      </c>
      <c r="AD329">
        <v>0</v>
      </c>
      <c r="AE329">
        <v>0</v>
      </c>
      <c r="AF329">
        <v>0</v>
      </c>
      <c r="AG329" t="s">
        <v>4157</v>
      </c>
      <c r="AH329" s="21" t="str">
        <f t="shared" si="10"/>
        <v>YO27</v>
      </c>
      <c r="AI329" s="21">
        <v>67.5</v>
      </c>
      <c r="AJ329" s="21">
        <f t="shared" si="11"/>
        <v>100</v>
      </c>
      <c r="AK329" s="21" t="s">
        <v>2060</v>
      </c>
      <c r="AL329" t="s">
        <v>2581</v>
      </c>
      <c r="AM329" t="s">
        <v>53</v>
      </c>
      <c r="AN329" t="s">
        <v>2033</v>
      </c>
    </row>
    <row r="330" spans="1:40" ht="15" hidden="1" thickTop="1" x14ac:dyDescent="0.35">
      <c r="A330" t="s">
        <v>4104</v>
      </c>
      <c r="B330" t="s">
        <v>4159</v>
      </c>
      <c r="C330" t="s">
        <v>2889</v>
      </c>
      <c r="D330" t="s">
        <v>4160</v>
      </c>
      <c r="E330" t="s">
        <v>2608</v>
      </c>
      <c r="F330">
        <v>1</v>
      </c>
      <c r="G330" t="s">
        <v>2609</v>
      </c>
      <c r="H330" t="s">
        <v>2577</v>
      </c>
      <c r="I330" t="s">
        <v>2511</v>
      </c>
      <c r="J330" t="s">
        <v>2764</v>
      </c>
      <c r="K330" t="s">
        <v>2765</v>
      </c>
      <c r="L330" t="s">
        <v>2058</v>
      </c>
      <c r="M330" t="s">
        <v>2170</v>
      </c>
      <c r="N330">
        <v>0</v>
      </c>
      <c r="O330">
        <v>0</v>
      </c>
      <c r="P330">
        <v>0</v>
      </c>
      <c r="Q330">
        <v>15300</v>
      </c>
      <c r="R330">
        <v>0</v>
      </c>
      <c r="S330">
        <v>0</v>
      </c>
      <c r="T330">
        <v>0</v>
      </c>
      <c r="U330">
        <v>0</v>
      </c>
      <c r="V330">
        <v>0</v>
      </c>
      <c r="W330">
        <v>0</v>
      </c>
      <c r="X330">
        <v>0</v>
      </c>
      <c r="Y330">
        <v>0</v>
      </c>
      <c r="Z330">
        <v>0</v>
      </c>
      <c r="AA330">
        <v>0</v>
      </c>
      <c r="AB330">
        <v>0</v>
      </c>
      <c r="AC330">
        <v>0</v>
      </c>
      <c r="AD330">
        <v>0</v>
      </c>
      <c r="AE330">
        <v>0</v>
      </c>
      <c r="AF330">
        <v>0</v>
      </c>
      <c r="AG330" t="s">
        <v>4161</v>
      </c>
      <c r="AH330" s="21" t="str">
        <f t="shared" si="10"/>
        <v>YO27</v>
      </c>
      <c r="AI330" s="21">
        <v>67.5</v>
      </c>
      <c r="AJ330" s="21">
        <f t="shared" si="11"/>
        <v>100</v>
      </c>
      <c r="AK330" s="21" t="s">
        <v>2060</v>
      </c>
      <c r="AL330" t="s">
        <v>2613</v>
      </c>
      <c r="AM330" t="s">
        <v>53</v>
      </c>
      <c r="AN330" t="s">
        <v>2029</v>
      </c>
    </row>
    <row r="331" spans="1:40" ht="15" hidden="1" thickTop="1" x14ac:dyDescent="0.35">
      <c r="A331" t="s">
        <v>4108</v>
      </c>
      <c r="B331" t="s">
        <v>4163</v>
      </c>
      <c r="C331" t="s">
        <v>2936</v>
      </c>
      <c r="D331" t="s">
        <v>4164</v>
      </c>
      <c r="E331" t="s">
        <v>2938</v>
      </c>
      <c r="F331">
        <v>1</v>
      </c>
      <c r="G331" t="s">
        <v>2593</v>
      </c>
      <c r="H331" t="s">
        <v>2056</v>
      </c>
      <c r="I331" t="s">
        <v>2511</v>
      </c>
      <c r="J331" t="s">
        <v>2594</v>
      </c>
      <c r="K331" t="s">
        <v>65</v>
      </c>
      <c r="L331" t="s">
        <v>2058</v>
      </c>
      <c r="M331" t="s">
        <v>2170</v>
      </c>
      <c r="N331">
        <v>0</v>
      </c>
      <c r="O331">
        <v>0</v>
      </c>
      <c r="P331">
        <v>0</v>
      </c>
      <c r="Q331">
        <v>15300</v>
      </c>
      <c r="R331">
        <v>0</v>
      </c>
      <c r="S331">
        <v>0</v>
      </c>
      <c r="T331">
        <v>0</v>
      </c>
      <c r="U331">
        <v>0</v>
      </c>
      <c r="V331">
        <v>0</v>
      </c>
      <c r="W331">
        <v>0</v>
      </c>
      <c r="X331">
        <v>0</v>
      </c>
      <c r="Y331">
        <v>0</v>
      </c>
      <c r="Z331">
        <v>0</v>
      </c>
      <c r="AA331">
        <v>0</v>
      </c>
      <c r="AB331">
        <v>0</v>
      </c>
      <c r="AC331">
        <v>0</v>
      </c>
      <c r="AD331">
        <v>0</v>
      </c>
      <c r="AE331">
        <v>0</v>
      </c>
      <c r="AF331">
        <v>0</v>
      </c>
      <c r="AG331" t="s">
        <v>4165</v>
      </c>
      <c r="AH331" s="21" t="str">
        <f t="shared" si="10"/>
        <v>YO27</v>
      </c>
      <c r="AI331" s="21">
        <v>67.5</v>
      </c>
      <c r="AJ331" s="21">
        <f t="shared" si="11"/>
        <v>100</v>
      </c>
      <c r="AK331" s="21" t="s">
        <v>2060</v>
      </c>
      <c r="AL331" t="s">
        <v>2527</v>
      </c>
      <c r="AM331" t="s">
        <v>53</v>
      </c>
      <c r="AN331" t="s">
        <v>2031</v>
      </c>
    </row>
    <row r="332" spans="1:40" ht="15" hidden="1" thickTop="1" x14ac:dyDescent="0.35">
      <c r="A332" t="s">
        <v>4112</v>
      </c>
      <c r="B332" t="s">
        <v>4167</v>
      </c>
      <c r="C332" t="s">
        <v>4168</v>
      </c>
      <c r="D332" t="s">
        <v>4169</v>
      </c>
      <c r="E332" t="s">
        <v>2608</v>
      </c>
      <c r="F332">
        <v>1</v>
      </c>
      <c r="G332" t="s">
        <v>2609</v>
      </c>
      <c r="H332" t="s">
        <v>2577</v>
      </c>
      <c r="I332" t="s">
        <v>2511</v>
      </c>
      <c r="J332" t="s">
        <v>2741</v>
      </c>
      <c r="K332" t="s">
        <v>2742</v>
      </c>
      <c r="L332" t="s">
        <v>2058</v>
      </c>
      <c r="M332" t="s">
        <v>2059</v>
      </c>
      <c r="N332">
        <v>1</v>
      </c>
      <c r="O332">
        <v>71</v>
      </c>
      <c r="P332">
        <v>0.28999999999999998</v>
      </c>
      <c r="Q332">
        <v>24480</v>
      </c>
      <c r="R332">
        <v>0</v>
      </c>
      <c r="S332">
        <v>0</v>
      </c>
      <c r="T332">
        <v>0</v>
      </c>
      <c r="U332">
        <v>0</v>
      </c>
      <c r="V332">
        <v>0</v>
      </c>
      <c r="W332">
        <v>0</v>
      </c>
      <c r="X332">
        <v>1</v>
      </c>
      <c r="Y332">
        <v>71</v>
      </c>
      <c r="Z332">
        <v>0.28999999999999998</v>
      </c>
      <c r="AA332">
        <v>0</v>
      </c>
      <c r="AB332">
        <v>0</v>
      </c>
      <c r="AC332">
        <v>0</v>
      </c>
      <c r="AD332">
        <v>0</v>
      </c>
      <c r="AE332">
        <v>0</v>
      </c>
      <c r="AF332">
        <v>0</v>
      </c>
      <c r="AG332" t="s">
        <v>4170</v>
      </c>
      <c r="AH332" s="21" t="str">
        <f t="shared" si="10"/>
        <v>YO98</v>
      </c>
      <c r="AI332" s="21">
        <v>107.92500000000001</v>
      </c>
      <c r="AJ332" s="21">
        <f t="shared" si="11"/>
        <v>99.709967320261441</v>
      </c>
      <c r="AK332" s="21" t="s">
        <v>2063</v>
      </c>
      <c r="AL332" t="s">
        <v>2613</v>
      </c>
      <c r="AM332" t="s">
        <v>53</v>
      </c>
      <c r="AN332" t="s">
        <v>2032</v>
      </c>
    </row>
    <row r="333" spans="1:40" ht="15" hidden="1" thickTop="1" x14ac:dyDescent="0.35">
      <c r="A333" t="s">
        <v>4116</v>
      </c>
      <c r="B333" t="s">
        <v>4172</v>
      </c>
      <c r="C333" t="s">
        <v>4173</v>
      </c>
      <c r="D333" t="s">
        <v>4174</v>
      </c>
      <c r="E333" t="s">
        <v>2691</v>
      </c>
      <c r="F333">
        <v>1</v>
      </c>
      <c r="G333" t="s">
        <v>2600</v>
      </c>
      <c r="H333" t="s">
        <v>2577</v>
      </c>
      <c r="I333" t="s">
        <v>2511</v>
      </c>
      <c r="J333" t="s">
        <v>2634</v>
      </c>
      <c r="K333" t="s">
        <v>2635</v>
      </c>
      <c r="L333" t="s">
        <v>2058</v>
      </c>
      <c r="M333" t="s">
        <v>2170</v>
      </c>
      <c r="N333">
        <v>0</v>
      </c>
      <c r="O333">
        <v>0</v>
      </c>
      <c r="P333">
        <v>0</v>
      </c>
      <c r="Q333">
        <v>15300</v>
      </c>
      <c r="R333">
        <v>0</v>
      </c>
      <c r="S333">
        <v>0</v>
      </c>
      <c r="T333">
        <v>0</v>
      </c>
      <c r="U333">
        <v>0</v>
      </c>
      <c r="V333">
        <v>0</v>
      </c>
      <c r="W333">
        <v>0</v>
      </c>
      <c r="X333">
        <v>0</v>
      </c>
      <c r="Y333">
        <v>0</v>
      </c>
      <c r="Z333">
        <v>0</v>
      </c>
      <c r="AA333">
        <v>0</v>
      </c>
      <c r="AB333">
        <v>0</v>
      </c>
      <c r="AC333">
        <v>0</v>
      </c>
      <c r="AD333">
        <v>0</v>
      </c>
      <c r="AE333">
        <v>0</v>
      </c>
      <c r="AF333">
        <v>0</v>
      </c>
      <c r="AG333" t="s">
        <v>4175</v>
      </c>
      <c r="AH333" s="21" t="str">
        <f t="shared" si="10"/>
        <v>YO98</v>
      </c>
      <c r="AI333" s="21">
        <v>67.5</v>
      </c>
      <c r="AJ333" s="21">
        <f t="shared" si="11"/>
        <v>100</v>
      </c>
      <c r="AK333" s="21" t="s">
        <v>2060</v>
      </c>
      <c r="AL333" t="s">
        <v>2581</v>
      </c>
      <c r="AM333" t="s">
        <v>53</v>
      </c>
      <c r="AN333" t="s">
        <v>2031</v>
      </c>
    </row>
    <row r="334" spans="1:40" ht="15" hidden="1" thickTop="1" x14ac:dyDescent="0.35">
      <c r="A334" t="s">
        <v>4121</v>
      </c>
      <c r="B334" t="s">
        <v>4177</v>
      </c>
      <c r="C334" t="s">
        <v>3303</v>
      </c>
      <c r="D334" t="s">
        <v>4178</v>
      </c>
      <c r="E334" t="s">
        <v>2608</v>
      </c>
      <c r="F334">
        <v>1</v>
      </c>
      <c r="G334" t="s">
        <v>2609</v>
      </c>
      <c r="H334" t="s">
        <v>2577</v>
      </c>
      <c r="I334" t="s">
        <v>2511</v>
      </c>
      <c r="J334" t="s">
        <v>2781</v>
      </c>
      <c r="K334" t="s">
        <v>2765</v>
      </c>
      <c r="L334" t="s">
        <v>2058</v>
      </c>
      <c r="M334" t="s">
        <v>2549</v>
      </c>
      <c r="N334">
        <v>0</v>
      </c>
      <c r="O334">
        <v>0</v>
      </c>
      <c r="P334">
        <v>0</v>
      </c>
      <c r="Q334">
        <v>14280</v>
      </c>
      <c r="R334">
        <v>0</v>
      </c>
      <c r="S334">
        <v>0</v>
      </c>
      <c r="T334">
        <v>0</v>
      </c>
      <c r="U334">
        <v>0</v>
      </c>
      <c r="V334">
        <v>0</v>
      </c>
      <c r="W334">
        <v>0</v>
      </c>
      <c r="X334">
        <v>0</v>
      </c>
      <c r="Y334">
        <v>0</v>
      </c>
      <c r="Z334">
        <v>0</v>
      </c>
      <c r="AA334">
        <v>0</v>
      </c>
      <c r="AB334">
        <v>0</v>
      </c>
      <c r="AC334">
        <v>0</v>
      </c>
      <c r="AD334">
        <v>0</v>
      </c>
      <c r="AE334">
        <v>0</v>
      </c>
      <c r="AF334">
        <v>0</v>
      </c>
      <c r="AG334" t="s">
        <v>4179</v>
      </c>
      <c r="AH334" s="21" t="str">
        <f t="shared" si="10"/>
        <v>YO98</v>
      </c>
      <c r="AI334" s="21">
        <v>62.999999999999986</v>
      </c>
      <c r="AJ334" s="21">
        <f t="shared" si="11"/>
        <v>100</v>
      </c>
      <c r="AK334" s="21" t="s">
        <v>2060</v>
      </c>
      <c r="AL334" t="s">
        <v>2613</v>
      </c>
      <c r="AM334" t="s">
        <v>53</v>
      </c>
      <c r="AN334" t="s">
        <v>2029</v>
      </c>
    </row>
    <row r="335" spans="1:40" ht="15" hidden="1" thickTop="1" x14ac:dyDescent="0.35">
      <c r="A335" t="s">
        <v>4125</v>
      </c>
      <c r="B335" t="s">
        <v>4181</v>
      </c>
      <c r="C335" t="s">
        <v>3730</v>
      </c>
      <c r="D335" t="s">
        <v>4182</v>
      </c>
      <c r="E335" t="s">
        <v>3013</v>
      </c>
      <c r="F335">
        <v>1</v>
      </c>
      <c r="G335" t="s">
        <v>2600</v>
      </c>
      <c r="H335" t="s">
        <v>2577</v>
      </c>
      <c r="I335" t="s">
        <v>2511</v>
      </c>
      <c r="J335" t="s">
        <v>3183</v>
      </c>
      <c r="K335" t="s">
        <v>2742</v>
      </c>
      <c r="L335" t="s">
        <v>2058</v>
      </c>
      <c r="M335" t="s">
        <v>2170</v>
      </c>
      <c r="N335">
        <v>0</v>
      </c>
      <c r="O335">
        <v>0</v>
      </c>
      <c r="P335">
        <v>0</v>
      </c>
      <c r="Q335">
        <v>15300</v>
      </c>
      <c r="R335">
        <v>0</v>
      </c>
      <c r="S335">
        <v>0</v>
      </c>
      <c r="T335">
        <v>0</v>
      </c>
      <c r="U335">
        <v>0</v>
      </c>
      <c r="V335">
        <v>0</v>
      </c>
      <c r="W335">
        <v>0</v>
      </c>
      <c r="X335">
        <v>0</v>
      </c>
      <c r="Y335">
        <v>0</v>
      </c>
      <c r="Z335">
        <v>0</v>
      </c>
      <c r="AA335">
        <v>0</v>
      </c>
      <c r="AB335">
        <v>0</v>
      </c>
      <c r="AC335">
        <v>0</v>
      </c>
      <c r="AD335">
        <v>0</v>
      </c>
      <c r="AE335">
        <v>0</v>
      </c>
      <c r="AF335">
        <v>0</v>
      </c>
      <c r="AG335" t="s">
        <v>4183</v>
      </c>
      <c r="AH335" s="21" t="str">
        <f t="shared" si="10"/>
        <v>YO27</v>
      </c>
      <c r="AI335" s="21">
        <v>67.5</v>
      </c>
      <c r="AJ335" s="21">
        <f t="shared" si="11"/>
        <v>100</v>
      </c>
      <c r="AK335" s="21" t="s">
        <v>2060</v>
      </c>
      <c r="AL335" t="s">
        <v>2551</v>
      </c>
      <c r="AM335" t="s">
        <v>53</v>
      </c>
      <c r="AN335" t="s">
        <v>2031</v>
      </c>
    </row>
    <row r="336" spans="1:40" ht="15" hidden="1" thickTop="1" x14ac:dyDescent="0.35">
      <c r="A336" t="s">
        <v>4129</v>
      </c>
      <c r="B336" t="s">
        <v>4184</v>
      </c>
      <c r="C336" t="s">
        <v>4185</v>
      </c>
      <c r="D336" t="s">
        <v>4186</v>
      </c>
      <c r="E336" t="s">
        <v>2608</v>
      </c>
      <c r="F336">
        <v>1</v>
      </c>
      <c r="G336" t="s">
        <v>2609</v>
      </c>
      <c r="H336" t="s">
        <v>2577</v>
      </c>
      <c r="I336" t="s">
        <v>2511</v>
      </c>
      <c r="J336" t="s">
        <v>2781</v>
      </c>
      <c r="K336" t="s">
        <v>2765</v>
      </c>
      <c r="L336" t="s">
        <v>2058</v>
      </c>
      <c r="M336" t="s">
        <v>2170</v>
      </c>
      <c r="N336">
        <v>1</v>
      </c>
      <c r="O336">
        <v>44</v>
      </c>
      <c r="P336">
        <v>0.28999999999999998</v>
      </c>
      <c r="Q336">
        <v>15300</v>
      </c>
      <c r="R336">
        <v>0</v>
      </c>
      <c r="S336">
        <v>0</v>
      </c>
      <c r="T336">
        <v>0</v>
      </c>
      <c r="U336">
        <v>0</v>
      </c>
      <c r="V336">
        <v>0</v>
      </c>
      <c r="W336">
        <v>0</v>
      </c>
      <c r="X336">
        <v>1</v>
      </c>
      <c r="Y336">
        <v>44</v>
      </c>
      <c r="Z336">
        <v>0.28999999999999998</v>
      </c>
      <c r="AA336">
        <v>0</v>
      </c>
      <c r="AB336">
        <v>0</v>
      </c>
      <c r="AC336">
        <v>0</v>
      </c>
      <c r="AD336">
        <v>0</v>
      </c>
      <c r="AE336">
        <v>0</v>
      </c>
      <c r="AF336">
        <v>0</v>
      </c>
      <c r="AG336" t="s">
        <v>4187</v>
      </c>
      <c r="AH336" s="21" t="str">
        <f t="shared" si="10"/>
        <v>YO27</v>
      </c>
      <c r="AI336" s="21">
        <v>67.5</v>
      </c>
      <c r="AJ336" s="21">
        <f t="shared" si="11"/>
        <v>99.712418300653596</v>
      </c>
      <c r="AK336" s="21" t="s">
        <v>2063</v>
      </c>
      <c r="AL336" t="s">
        <v>2613</v>
      </c>
      <c r="AM336" t="s">
        <v>53</v>
      </c>
      <c r="AN336" t="s">
        <v>2031</v>
      </c>
    </row>
    <row r="337" spans="1:40" ht="15" hidden="1" thickTop="1" x14ac:dyDescent="0.35">
      <c r="A337" t="s">
        <v>4133</v>
      </c>
      <c r="B337" t="s">
        <v>4189</v>
      </c>
      <c r="C337" t="s">
        <v>4190</v>
      </c>
      <c r="D337" t="s">
        <v>4191</v>
      </c>
      <c r="E337" t="s">
        <v>2691</v>
      </c>
      <c r="F337">
        <v>1</v>
      </c>
      <c r="G337" t="s">
        <v>2600</v>
      </c>
      <c r="H337" t="s">
        <v>2577</v>
      </c>
      <c r="I337" t="s">
        <v>2511</v>
      </c>
      <c r="J337" t="s">
        <v>2692</v>
      </c>
      <c r="K337" t="s">
        <v>2635</v>
      </c>
      <c r="L337" t="s">
        <v>2058</v>
      </c>
      <c r="M337" t="s">
        <v>2170</v>
      </c>
      <c r="N337">
        <v>0</v>
      </c>
      <c r="O337">
        <v>0</v>
      </c>
      <c r="P337">
        <v>0</v>
      </c>
      <c r="Q337">
        <v>15300</v>
      </c>
      <c r="R337">
        <v>0</v>
      </c>
      <c r="S337">
        <v>0</v>
      </c>
      <c r="T337">
        <v>0</v>
      </c>
      <c r="U337">
        <v>0</v>
      </c>
      <c r="V337">
        <v>0</v>
      </c>
      <c r="W337">
        <v>0</v>
      </c>
      <c r="X337">
        <v>0</v>
      </c>
      <c r="Y337">
        <v>0</v>
      </c>
      <c r="Z337">
        <v>0</v>
      </c>
      <c r="AA337">
        <v>0</v>
      </c>
      <c r="AB337">
        <v>0</v>
      </c>
      <c r="AC337">
        <v>0</v>
      </c>
      <c r="AD337">
        <v>0</v>
      </c>
      <c r="AE337">
        <v>0</v>
      </c>
      <c r="AF337">
        <v>0</v>
      </c>
      <c r="AG337" t="s">
        <v>4192</v>
      </c>
      <c r="AH337" s="21" t="str">
        <f t="shared" si="10"/>
        <v>YO98</v>
      </c>
      <c r="AI337" s="21">
        <v>67.5</v>
      </c>
      <c r="AJ337" s="21">
        <f t="shared" si="11"/>
        <v>100</v>
      </c>
      <c r="AK337" s="21" t="s">
        <v>2060</v>
      </c>
      <c r="AL337" t="s">
        <v>2581</v>
      </c>
      <c r="AM337" t="s">
        <v>53</v>
      </c>
      <c r="AN337" t="s">
        <v>2030</v>
      </c>
    </row>
    <row r="338" spans="1:40" ht="15" hidden="1" thickTop="1" x14ac:dyDescent="0.35">
      <c r="A338" t="s">
        <v>4137</v>
      </c>
      <c r="B338" t="s">
        <v>4194</v>
      </c>
      <c r="C338" t="s">
        <v>4195</v>
      </c>
      <c r="D338" t="s">
        <v>4196</v>
      </c>
      <c r="E338" t="s">
        <v>2575</v>
      </c>
      <c r="F338">
        <v>1</v>
      </c>
      <c r="G338" t="s">
        <v>2576</v>
      </c>
      <c r="H338" t="s">
        <v>2577</v>
      </c>
      <c r="I338" t="s">
        <v>2511</v>
      </c>
      <c r="J338" t="s">
        <v>2858</v>
      </c>
      <c r="K338" t="s">
        <v>2742</v>
      </c>
      <c r="L338" t="s">
        <v>2058</v>
      </c>
      <c r="M338" t="s">
        <v>2170</v>
      </c>
      <c r="N338">
        <v>0</v>
      </c>
      <c r="O338">
        <v>0</v>
      </c>
      <c r="P338">
        <v>0</v>
      </c>
      <c r="Q338">
        <v>15300</v>
      </c>
      <c r="R338">
        <v>0</v>
      </c>
      <c r="S338">
        <v>0</v>
      </c>
      <c r="T338">
        <v>0</v>
      </c>
      <c r="U338">
        <v>0</v>
      </c>
      <c r="V338">
        <v>0</v>
      </c>
      <c r="W338">
        <v>0</v>
      </c>
      <c r="X338">
        <v>0</v>
      </c>
      <c r="Y338">
        <v>0</v>
      </c>
      <c r="Z338">
        <v>0</v>
      </c>
      <c r="AA338">
        <v>0</v>
      </c>
      <c r="AB338">
        <v>0</v>
      </c>
      <c r="AC338">
        <v>0</v>
      </c>
      <c r="AD338">
        <v>0</v>
      </c>
      <c r="AE338">
        <v>0</v>
      </c>
      <c r="AF338">
        <v>0</v>
      </c>
      <c r="AG338" t="s">
        <v>4197</v>
      </c>
      <c r="AH338" s="21" t="str">
        <f t="shared" si="10"/>
        <v>YO27</v>
      </c>
      <c r="AI338" s="21">
        <v>67.5</v>
      </c>
      <c r="AJ338" s="21">
        <f t="shared" si="11"/>
        <v>100</v>
      </c>
      <c r="AK338" s="21" t="s">
        <v>2060</v>
      </c>
      <c r="AL338" t="s">
        <v>2551</v>
      </c>
      <c r="AM338" t="s">
        <v>53</v>
      </c>
      <c r="AN338" t="s">
        <v>2031</v>
      </c>
    </row>
    <row r="339" spans="1:40" ht="15" hidden="1" thickTop="1" x14ac:dyDescent="0.35">
      <c r="A339" t="s">
        <v>4141</v>
      </c>
      <c r="B339" t="s">
        <v>4199</v>
      </c>
      <c r="C339" t="s">
        <v>3465</v>
      </c>
      <c r="D339" t="s">
        <v>4200</v>
      </c>
      <c r="E339" t="s">
        <v>3462</v>
      </c>
      <c r="F339">
        <v>1</v>
      </c>
      <c r="G339" t="s">
        <v>2600</v>
      </c>
      <c r="H339" t="s">
        <v>2577</v>
      </c>
      <c r="I339" t="s">
        <v>2511</v>
      </c>
      <c r="J339" t="s">
        <v>2692</v>
      </c>
      <c r="K339" t="s">
        <v>2635</v>
      </c>
      <c r="L339" t="s">
        <v>2058</v>
      </c>
      <c r="M339" t="s">
        <v>2982</v>
      </c>
      <c r="N339">
        <v>0</v>
      </c>
      <c r="O339">
        <v>0</v>
      </c>
      <c r="P339">
        <v>0</v>
      </c>
      <c r="Q339">
        <v>14280</v>
      </c>
      <c r="R339">
        <v>0</v>
      </c>
      <c r="S339">
        <v>0</v>
      </c>
      <c r="T339">
        <v>0</v>
      </c>
      <c r="U339">
        <v>0</v>
      </c>
      <c r="V339">
        <v>0</v>
      </c>
      <c r="W339">
        <v>0</v>
      </c>
      <c r="X339">
        <v>0</v>
      </c>
      <c r="Y339">
        <v>0</v>
      </c>
      <c r="Z339">
        <v>0</v>
      </c>
      <c r="AA339">
        <v>0</v>
      </c>
      <c r="AB339">
        <v>0</v>
      </c>
      <c r="AC339">
        <v>0</v>
      </c>
      <c r="AD339">
        <v>0</v>
      </c>
      <c r="AE339">
        <v>0</v>
      </c>
      <c r="AF339">
        <v>0</v>
      </c>
      <c r="AG339" t="s">
        <v>4201</v>
      </c>
      <c r="AH339" s="21" t="str">
        <f t="shared" si="10"/>
        <v>YO27</v>
      </c>
      <c r="AI339" s="21">
        <v>62.999999999999986</v>
      </c>
      <c r="AJ339" s="21">
        <f t="shared" si="11"/>
        <v>100</v>
      </c>
      <c r="AK339" s="21" t="s">
        <v>2060</v>
      </c>
      <c r="AL339" t="s">
        <v>2581</v>
      </c>
      <c r="AM339" t="s">
        <v>53</v>
      </c>
      <c r="AN339" t="s">
        <v>2030</v>
      </c>
    </row>
    <row r="340" spans="1:40" ht="15" hidden="1" thickTop="1" x14ac:dyDescent="0.35">
      <c r="A340" t="s">
        <v>2145</v>
      </c>
      <c r="B340" t="s">
        <v>4203</v>
      </c>
      <c r="C340" t="s">
        <v>2885</v>
      </c>
      <c r="D340" t="s">
        <v>4204</v>
      </c>
      <c r="E340" t="s">
        <v>2608</v>
      </c>
      <c r="F340">
        <v>1</v>
      </c>
      <c r="G340" t="s">
        <v>2576</v>
      </c>
      <c r="H340" t="s">
        <v>2577</v>
      </c>
      <c r="I340" t="s">
        <v>2511</v>
      </c>
      <c r="J340" t="s">
        <v>2578</v>
      </c>
      <c r="K340" t="s">
        <v>2579</v>
      </c>
      <c r="L340" t="s">
        <v>2058</v>
      </c>
      <c r="M340" t="s">
        <v>2170</v>
      </c>
      <c r="N340">
        <v>0</v>
      </c>
      <c r="O340">
        <v>0</v>
      </c>
      <c r="P340">
        <v>0</v>
      </c>
      <c r="Q340">
        <v>15300</v>
      </c>
      <c r="R340">
        <v>0</v>
      </c>
      <c r="S340">
        <v>0</v>
      </c>
      <c r="T340">
        <v>0</v>
      </c>
      <c r="U340">
        <v>0</v>
      </c>
      <c r="V340">
        <v>0</v>
      </c>
      <c r="W340">
        <v>0</v>
      </c>
      <c r="X340">
        <v>0</v>
      </c>
      <c r="Y340">
        <v>0</v>
      </c>
      <c r="Z340">
        <v>0</v>
      </c>
      <c r="AA340">
        <v>0</v>
      </c>
      <c r="AB340">
        <v>0</v>
      </c>
      <c r="AC340">
        <v>0</v>
      </c>
      <c r="AD340">
        <v>0</v>
      </c>
      <c r="AE340">
        <v>0</v>
      </c>
      <c r="AF340">
        <v>0</v>
      </c>
      <c r="AG340" t="s">
        <v>4205</v>
      </c>
      <c r="AH340" s="21" t="str">
        <f t="shared" si="10"/>
        <v>YO98</v>
      </c>
      <c r="AI340" s="21">
        <v>67.5</v>
      </c>
      <c r="AJ340" s="21">
        <f t="shared" si="11"/>
        <v>100</v>
      </c>
      <c r="AK340" s="21" t="s">
        <v>2060</v>
      </c>
      <c r="AL340" t="s">
        <v>2581</v>
      </c>
      <c r="AM340" t="s">
        <v>53</v>
      </c>
      <c r="AN340" t="s">
        <v>2029</v>
      </c>
    </row>
    <row r="341" spans="1:40" ht="15" hidden="1" thickTop="1" x14ac:dyDescent="0.35">
      <c r="A341" t="s">
        <v>2148</v>
      </c>
      <c r="B341" t="s">
        <v>4207</v>
      </c>
      <c r="C341" t="s">
        <v>3021</v>
      </c>
      <c r="D341" t="s">
        <v>4208</v>
      </c>
      <c r="E341" t="s">
        <v>2857</v>
      </c>
      <c r="F341">
        <v>1</v>
      </c>
      <c r="G341" t="s">
        <v>2576</v>
      </c>
      <c r="H341" t="s">
        <v>2577</v>
      </c>
      <c r="I341" t="s">
        <v>2511</v>
      </c>
      <c r="J341" t="s">
        <v>2858</v>
      </c>
      <c r="K341" t="s">
        <v>2742</v>
      </c>
      <c r="L341" t="s">
        <v>2058</v>
      </c>
      <c r="M341" t="s">
        <v>2170</v>
      </c>
      <c r="N341">
        <v>0</v>
      </c>
      <c r="O341">
        <v>0</v>
      </c>
      <c r="P341">
        <v>0</v>
      </c>
      <c r="Q341">
        <v>15300</v>
      </c>
      <c r="R341">
        <v>0</v>
      </c>
      <c r="S341">
        <v>0</v>
      </c>
      <c r="T341">
        <v>0</v>
      </c>
      <c r="U341">
        <v>0</v>
      </c>
      <c r="V341">
        <v>0</v>
      </c>
      <c r="W341">
        <v>0</v>
      </c>
      <c r="X341">
        <v>0</v>
      </c>
      <c r="Y341">
        <v>0</v>
      </c>
      <c r="Z341">
        <v>0</v>
      </c>
      <c r="AA341">
        <v>0</v>
      </c>
      <c r="AB341">
        <v>0</v>
      </c>
      <c r="AC341">
        <v>0</v>
      </c>
      <c r="AD341">
        <v>0</v>
      </c>
      <c r="AE341">
        <v>0</v>
      </c>
      <c r="AF341">
        <v>0</v>
      </c>
      <c r="AG341" t="s">
        <v>4209</v>
      </c>
      <c r="AH341" s="21" t="str">
        <f t="shared" si="10"/>
        <v>YO98</v>
      </c>
      <c r="AI341" s="21">
        <v>67.5</v>
      </c>
      <c r="AJ341" s="21">
        <f t="shared" si="11"/>
        <v>100</v>
      </c>
      <c r="AK341" s="21" t="s">
        <v>2060</v>
      </c>
      <c r="AL341" t="s">
        <v>2581</v>
      </c>
      <c r="AM341" t="s">
        <v>53</v>
      </c>
      <c r="AN341" t="s">
        <v>2033</v>
      </c>
    </row>
    <row r="342" spans="1:40" ht="15" hidden="1" thickTop="1" x14ac:dyDescent="0.35">
      <c r="A342" t="s">
        <v>2150</v>
      </c>
      <c r="B342" t="s">
        <v>4211</v>
      </c>
      <c r="C342" t="s">
        <v>4212</v>
      </c>
      <c r="D342" t="s">
        <v>4213</v>
      </c>
      <c r="E342" t="s">
        <v>2691</v>
      </c>
      <c r="F342">
        <v>1</v>
      </c>
      <c r="G342" t="s">
        <v>2600</v>
      </c>
      <c r="H342" t="s">
        <v>2577</v>
      </c>
      <c r="I342" t="s">
        <v>2511</v>
      </c>
      <c r="J342" t="s">
        <v>2634</v>
      </c>
      <c r="K342" t="s">
        <v>2635</v>
      </c>
      <c r="L342" t="s">
        <v>2058</v>
      </c>
      <c r="M342" t="s">
        <v>2170</v>
      </c>
      <c r="N342">
        <v>3</v>
      </c>
      <c r="O342">
        <v>53</v>
      </c>
      <c r="P342">
        <v>0.35</v>
      </c>
      <c r="Q342">
        <v>15300</v>
      </c>
      <c r="R342">
        <v>0</v>
      </c>
      <c r="S342">
        <v>0</v>
      </c>
      <c r="T342">
        <v>0</v>
      </c>
      <c r="U342">
        <v>0</v>
      </c>
      <c r="V342">
        <v>0</v>
      </c>
      <c r="W342">
        <v>0</v>
      </c>
      <c r="X342">
        <v>3</v>
      </c>
      <c r="Y342">
        <v>53</v>
      </c>
      <c r="Z342">
        <v>0.35</v>
      </c>
      <c r="AA342">
        <v>0</v>
      </c>
      <c r="AB342">
        <v>0</v>
      </c>
      <c r="AC342">
        <v>0</v>
      </c>
      <c r="AD342">
        <v>0</v>
      </c>
      <c r="AE342">
        <v>0</v>
      </c>
      <c r="AF342">
        <v>0</v>
      </c>
      <c r="AG342" t="s">
        <v>4214</v>
      </c>
      <c r="AH342" s="21" t="str">
        <f t="shared" si="10"/>
        <v>YO98</v>
      </c>
      <c r="AI342" s="21">
        <v>67.5</v>
      </c>
      <c r="AJ342" s="21">
        <f t="shared" si="11"/>
        <v>99.653594771241828</v>
      </c>
      <c r="AK342" s="21" t="s">
        <v>2063</v>
      </c>
      <c r="AL342" t="s">
        <v>2581</v>
      </c>
      <c r="AM342" t="s">
        <v>53</v>
      </c>
      <c r="AN342" t="s">
        <v>2031</v>
      </c>
    </row>
    <row r="343" spans="1:40" ht="15" hidden="1" thickTop="1" x14ac:dyDescent="0.35">
      <c r="A343" t="s">
        <v>2152</v>
      </c>
      <c r="B343" t="s">
        <v>4216</v>
      </c>
      <c r="C343" t="s">
        <v>3901</v>
      </c>
      <c r="D343" t="s">
        <v>4217</v>
      </c>
      <c r="E343" t="s">
        <v>3903</v>
      </c>
      <c r="F343">
        <v>3</v>
      </c>
      <c r="G343" t="s">
        <v>2619</v>
      </c>
      <c r="H343" t="s">
        <v>2620</v>
      </c>
      <c r="I343" t="s">
        <v>2511</v>
      </c>
      <c r="J343" t="s">
        <v>3904</v>
      </c>
      <c r="K343" t="s">
        <v>2622</v>
      </c>
      <c r="L343" t="s">
        <v>2058</v>
      </c>
      <c r="M343" t="s">
        <v>2982</v>
      </c>
      <c r="N343">
        <v>1</v>
      </c>
      <c r="O343">
        <v>34</v>
      </c>
      <c r="P343">
        <v>0.24</v>
      </c>
      <c r="Q343">
        <v>14280</v>
      </c>
      <c r="R343">
        <v>0</v>
      </c>
      <c r="S343">
        <v>0</v>
      </c>
      <c r="T343">
        <v>0</v>
      </c>
      <c r="U343">
        <v>0</v>
      </c>
      <c r="V343">
        <v>0</v>
      </c>
      <c r="W343">
        <v>0</v>
      </c>
      <c r="X343">
        <v>1</v>
      </c>
      <c r="Y343">
        <v>34</v>
      </c>
      <c r="Z343">
        <v>0.24</v>
      </c>
      <c r="AA343">
        <v>0</v>
      </c>
      <c r="AB343">
        <v>0</v>
      </c>
      <c r="AC343">
        <v>0</v>
      </c>
      <c r="AD343">
        <v>0</v>
      </c>
      <c r="AE343">
        <v>0</v>
      </c>
      <c r="AF343">
        <v>0</v>
      </c>
      <c r="AG343" t="s">
        <v>4218</v>
      </c>
      <c r="AH343" s="21" t="str">
        <f t="shared" si="10"/>
        <v>YR20</v>
      </c>
      <c r="AI343" s="21">
        <v>62.999999999999986</v>
      </c>
      <c r="AJ343" s="21">
        <f t="shared" si="11"/>
        <v>99.761904761904759</v>
      </c>
      <c r="AK343" s="21" t="s">
        <v>2060</v>
      </c>
      <c r="AL343" t="s">
        <v>2624</v>
      </c>
      <c r="AM343" t="s">
        <v>53</v>
      </c>
      <c r="AN343" t="s">
        <v>2031</v>
      </c>
    </row>
    <row r="344" spans="1:40" ht="15" hidden="1" thickTop="1" x14ac:dyDescent="0.35">
      <c r="A344" t="s">
        <v>4158</v>
      </c>
      <c r="B344" t="s">
        <v>4220</v>
      </c>
      <c r="C344" t="s">
        <v>4221</v>
      </c>
      <c r="D344" t="s">
        <v>4222</v>
      </c>
      <c r="E344" t="s">
        <v>4223</v>
      </c>
      <c r="F344">
        <v>1</v>
      </c>
      <c r="G344" t="s">
        <v>2682</v>
      </c>
      <c r="H344" t="s">
        <v>2620</v>
      </c>
      <c r="I344" t="s">
        <v>2511</v>
      </c>
      <c r="J344" t="s">
        <v>4224</v>
      </c>
      <c r="K344" t="s">
        <v>2684</v>
      </c>
      <c r="L344" t="s">
        <v>2058</v>
      </c>
      <c r="M344" t="s">
        <v>2059</v>
      </c>
      <c r="N344">
        <v>0</v>
      </c>
      <c r="O344">
        <v>0</v>
      </c>
      <c r="P344">
        <v>0</v>
      </c>
      <c r="Q344">
        <v>24480</v>
      </c>
      <c r="R344">
        <v>0</v>
      </c>
      <c r="S344">
        <v>0</v>
      </c>
      <c r="T344">
        <v>0</v>
      </c>
      <c r="U344">
        <v>0</v>
      </c>
      <c r="V344">
        <v>0</v>
      </c>
      <c r="W344">
        <v>0</v>
      </c>
      <c r="X344">
        <v>0</v>
      </c>
      <c r="Y344">
        <v>0</v>
      </c>
      <c r="Z344">
        <v>0</v>
      </c>
      <c r="AA344">
        <v>0</v>
      </c>
      <c r="AB344">
        <v>0</v>
      </c>
      <c r="AC344">
        <v>0</v>
      </c>
      <c r="AD344">
        <v>0</v>
      </c>
      <c r="AE344">
        <v>0</v>
      </c>
      <c r="AF344">
        <v>0</v>
      </c>
      <c r="AG344" t="s">
        <v>4225</v>
      </c>
      <c r="AH344" s="21" t="str">
        <f t="shared" si="10"/>
        <v>YR20</v>
      </c>
      <c r="AI344" s="21">
        <v>107.92500000000001</v>
      </c>
      <c r="AJ344" s="21">
        <f t="shared" si="11"/>
        <v>100</v>
      </c>
      <c r="AK344" s="21" t="s">
        <v>2060</v>
      </c>
      <c r="AL344" t="s">
        <v>3177</v>
      </c>
      <c r="AM344" t="s">
        <v>53</v>
      </c>
      <c r="AN344" t="s">
        <v>2030</v>
      </c>
    </row>
    <row r="345" spans="1:40" ht="15" hidden="1" thickTop="1" x14ac:dyDescent="0.35">
      <c r="A345" t="s">
        <v>4162</v>
      </c>
      <c r="B345" t="s">
        <v>4227</v>
      </c>
      <c r="C345" t="s">
        <v>4228</v>
      </c>
      <c r="D345" t="s">
        <v>4229</v>
      </c>
      <c r="E345" t="s">
        <v>4009</v>
      </c>
      <c r="F345">
        <v>1</v>
      </c>
      <c r="G345" t="s">
        <v>2509</v>
      </c>
      <c r="H345" t="s">
        <v>2510</v>
      </c>
      <c r="I345" t="s">
        <v>2511</v>
      </c>
      <c r="J345" t="s">
        <v>3408</v>
      </c>
      <c r="K345" t="s">
        <v>3109</v>
      </c>
      <c r="L345" t="s">
        <v>2058</v>
      </c>
      <c r="M345" t="s">
        <v>2059</v>
      </c>
      <c r="N345">
        <v>1</v>
      </c>
      <c r="O345">
        <v>51</v>
      </c>
      <c r="P345">
        <v>0.21</v>
      </c>
      <c r="Q345">
        <v>24480</v>
      </c>
      <c r="R345">
        <v>1</v>
      </c>
      <c r="S345">
        <v>51</v>
      </c>
      <c r="T345">
        <v>0.21</v>
      </c>
      <c r="U345">
        <v>0</v>
      </c>
      <c r="V345">
        <v>0</v>
      </c>
      <c r="W345">
        <v>0</v>
      </c>
      <c r="X345">
        <v>0</v>
      </c>
      <c r="Y345">
        <v>0</v>
      </c>
      <c r="Z345">
        <v>0</v>
      </c>
      <c r="AA345">
        <v>0</v>
      </c>
      <c r="AB345">
        <v>0</v>
      </c>
      <c r="AC345">
        <v>0</v>
      </c>
      <c r="AD345">
        <v>0</v>
      </c>
      <c r="AE345">
        <v>0</v>
      </c>
      <c r="AF345">
        <v>0</v>
      </c>
      <c r="AG345" t="s">
        <v>4230</v>
      </c>
      <c r="AH345" s="21" t="str">
        <f t="shared" si="10"/>
        <v>YR20</v>
      </c>
      <c r="AI345" s="21">
        <v>107.92500000000001</v>
      </c>
      <c r="AJ345" s="21">
        <f t="shared" si="11"/>
        <v>99.791666666666671</v>
      </c>
      <c r="AK345" s="21" t="s">
        <v>2060</v>
      </c>
      <c r="AL345" t="s">
        <v>3411</v>
      </c>
      <c r="AM345" t="s">
        <v>53</v>
      </c>
      <c r="AN345" t="s">
        <v>2032</v>
      </c>
    </row>
    <row r="346" spans="1:40" ht="15" hidden="1" thickTop="1" x14ac:dyDescent="0.35">
      <c r="A346" t="s">
        <v>4166</v>
      </c>
      <c r="B346" t="s">
        <v>4232</v>
      </c>
      <c r="C346" t="s">
        <v>3381</v>
      </c>
      <c r="D346" t="s">
        <v>4233</v>
      </c>
      <c r="E346" t="s">
        <v>2946</v>
      </c>
      <c r="F346">
        <v>1</v>
      </c>
      <c r="G346" t="s">
        <v>2816</v>
      </c>
      <c r="H346" t="s">
        <v>2620</v>
      </c>
      <c r="I346" t="s">
        <v>2511</v>
      </c>
      <c r="J346" t="s">
        <v>3383</v>
      </c>
      <c r="K346" t="s">
        <v>2818</v>
      </c>
      <c r="L346" t="s">
        <v>2058</v>
      </c>
      <c r="M346" t="s">
        <v>2059</v>
      </c>
      <c r="N346">
        <v>1</v>
      </c>
      <c r="O346">
        <v>36</v>
      </c>
      <c r="P346">
        <v>0.15</v>
      </c>
      <c r="Q346">
        <v>24480</v>
      </c>
      <c r="R346">
        <v>1</v>
      </c>
      <c r="S346">
        <v>36</v>
      </c>
      <c r="T346">
        <v>0.15</v>
      </c>
      <c r="U346">
        <v>0</v>
      </c>
      <c r="V346">
        <v>0</v>
      </c>
      <c r="W346">
        <v>0</v>
      </c>
      <c r="X346">
        <v>0</v>
      </c>
      <c r="Y346">
        <v>0</v>
      </c>
      <c r="Z346">
        <v>0</v>
      </c>
      <c r="AA346">
        <v>0</v>
      </c>
      <c r="AB346">
        <v>0</v>
      </c>
      <c r="AC346">
        <v>0</v>
      </c>
      <c r="AD346">
        <v>0</v>
      </c>
      <c r="AE346">
        <v>0</v>
      </c>
      <c r="AF346">
        <v>0</v>
      </c>
      <c r="AG346" t="s">
        <v>4234</v>
      </c>
      <c r="AH346" s="21" t="str">
        <f t="shared" si="10"/>
        <v>YR20</v>
      </c>
      <c r="AI346" s="21">
        <v>107.92500000000001</v>
      </c>
      <c r="AJ346" s="21">
        <f t="shared" si="11"/>
        <v>99.852941176470594</v>
      </c>
      <c r="AK346" s="21" t="s">
        <v>2060</v>
      </c>
      <c r="AL346" t="s">
        <v>2949</v>
      </c>
      <c r="AM346" t="s">
        <v>53</v>
      </c>
      <c r="AN346" t="s">
        <v>2031</v>
      </c>
    </row>
    <row r="347" spans="1:40" ht="15" hidden="1" thickTop="1" x14ac:dyDescent="0.35">
      <c r="A347" t="s">
        <v>4171</v>
      </c>
      <c r="B347" t="s">
        <v>4236</v>
      </c>
      <c r="C347" t="s">
        <v>86</v>
      </c>
      <c r="D347" t="s">
        <v>4237</v>
      </c>
      <c r="E347" t="s">
        <v>72</v>
      </c>
      <c r="F347">
        <v>1</v>
      </c>
      <c r="G347" t="s">
        <v>2055</v>
      </c>
      <c r="H347" t="s">
        <v>2056</v>
      </c>
      <c r="I347" t="s">
        <v>2511</v>
      </c>
      <c r="J347" t="s">
        <v>73</v>
      </c>
      <c r="K347" t="s">
        <v>68</v>
      </c>
      <c r="L347" t="s">
        <v>2058</v>
      </c>
      <c r="M347" t="s">
        <v>2163</v>
      </c>
      <c r="N347">
        <v>0</v>
      </c>
      <c r="O347">
        <v>0</v>
      </c>
      <c r="P347">
        <v>0</v>
      </c>
      <c r="Q347">
        <v>17340</v>
      </c>
      <c r="R347">
        <v>0</v>
      </c>
      <c r="S347">
        <v>0</v>
      </c>
      <c r="T347">
        <v>0</v>
      </c>
      <c r="U347">
        <v>0</v>
      </c>
      <c r="V347">
        <v>0</v>
      </c>
      <c r="W347">
        <v>0</v>
      </c>
      <c r="X347">
        <v>0</v>
      </c>
      <c r="Y347">
        <v>0</v>
      </c>
      <c r="Z347">
        <v>0</v>
      </c>
      <c r="AA347">
        <v>0</v>
      </c>
      <c r="AB347">
        <v>0</v>
      </c>
      <c r="AC347">
        <v>0</v>
      </c>
      <c r="AD347">
        <v>0</v>
      </c>
      <c r="AE347">
        <v>0</v>
      </c>
      <c r="AF347">
        <v>0</v>
      </c>
      <c r="AG347" t="s">
        <v>131</v>
      </c>
      <c r="AH347" s="21" t="str">
        <f t="shared" si="10"/>
        <v>YK19</v>
      </c>
      <c r="AI347" s="21">
        <v>76.500000000000014</v>
      </c>
      <c r="AJ347" s="21">
        <f t="shared" si="11"/>
        <v>100</v>
      </c>
      <c r="AK347" s="21" t="s">
        <v>2060</v>
      </c>
      <c r="AL347" t="s">
        <v>75</v>
      </c>
      <c r="AM347" t="s">
        <v>53</v>
      </c>
      <c r="AN347" t="s">
        <v>2029</v>
      </c>
    </row>
    <row r="348" spans="1:40" ht="15" hidden="1" thickTop="1" x14ac:dyDescent="0.35">
      <c r="A348" t="s">
        <v>4176</v>
      </c>
      <c r="B348" t="s">
        <v>4239</v>
      </c>
      <c r="C348" t="s">
        <v>4240</v>
      </c>
      <c r="D348" t="s">
        <v>4241</v>
      </c>
      <c r="E348" t="s">
        <v>2508</v>
      </c>
      <c r="F348">
        <v>2</v>
      </c>
      <c r="G348" t="s">
        <v>2509</v>
      </c>
      <c r="H348" t="s">
        <v>2510</v>
      </c>
      <c r="I348" t="s">
        <v>2511</v>
      </c>
      <c r="J348" t="s">
        <v>2512</v>
      </c>
      <c r="K348" t="s">
        <v>2513</v>
      </c>
      <c r="L348" t="s">
        <v>2058</v>
      </c>
      <c r="M348" t="s">
        <v>2059</v>
      </c>
      <c r="N348">
        <v>1</v>
      </c>
      <c r="O348">
        <v>86</v>
      </c>
      <c r="P348">
        <v>0.35</v>
      </c>
      <c r="Q348">
        <v>24480</v>
      </c>
      <c r="R348">
        <v>1</v>
      </c>
      <c r="S348">
        <v>86</v>
      </c>
      <c r="T348">
        <v>0.35</v>
      </c>
      <c r="U348">
        <v>0</v>
      </c>
      <c r="V348">
        <v>0</v>
      </c>
      <c r="W348">
        <v>0</v>
      </c>
      <c r="X348">
        <v>0</v>
      </c>
      <c r="Y348">
        <v>0</v>
      </c>
      <c r="Z348">
        <v>0</v>
      </c>
      <c r="AA348">
        <v>0</v>
      </c>
      <c r="AB348">
        <v>0</v>
      </c>
      <c r="AC348">
        <v>0</v>
      </c>
      <c r="AD348">
        <v>0</v>
      </c>
      <c r="AE348">
        <v>0</v>
      </c>
      <c r="AF348">
        <v>0</v>
      </c>
      <c r="AG348" t="s">
        <v>4242</v>
      </c>
      <c r="AH348" s="21" t="str">
        <f t="shared" si="10"/>
        <v>YR20</v>
      </c>
      <c r="AI348" s="21">
        <v>107.92500000000001</v>
      </c>
      <c r="AJ348" s="21">
        <f t="shared" si="11"/>
        <v>99.648692810457518</v>
      </c>
      <c r="AK348" s="21" t="s">
        <v>2063</v>
      </c>
      <c r="AL348" t="s">
        <v>2515</v>
      </c>
      <c r="AM348" t="s">
        <v>53</v>
      </c>
      <c r="AN348" t="s">
        <v>2031</v>
      </c>
    </row>
    <row r="349" spans="1:40" ht="15" hidden="1" thickTop="1" x14ac:dyDescent="0.35">
      <c r="A349" t="s">
        <v>4180</v>
      </c>
      <c r="B349" t="s">
        <v>4244</v>
      </c>
      <c r="C349" t="s">
        <v>4245</v>
      </c>
      <c r="D349" t="s">
        <v>4246</v>
      </c>
      <c r="E349" t="s">
        <v>132</v>
      </c>
      <c r="F349">
        <v>1</v>
      </c>
      <c r="G349" t="s">
        <v>2055</v>
      </c>
      <c r="H349" t="s">
        <v>2056</v>
      </c>
      <c r="I349" t="s">
        <v>2511</v>
      </c>
      <c r="J349" t="s">
        <v>15169</v>
      </c>
      <c r="K349" t="s">
        <v>63</v>
      </c>
      <c r="L349" t="s">
        <v>2058</v>
      </c>
      <c r="M349" t="s">
        <v>2163</v>
      </c>
      <c r="N349">
        <v>0</v>
      </c>
      <c r="O349">
        <v>0</v>
      </c>
      <c r="P349">
        <v>0</v>
      </c>
      <c r="Q349">
        <v>17340</v>
      </c>
      <c r="R349">
        <v>0</v>
      </c>
      <c r="S349">
        <v>0</v>
      </c>
      <c r="T349">
        <v>0</v>
      </c>
      <c r="U349">
        <v>0</v>
      </c>
      <c r="V349">
        <v>0</v>
      </c>
      <c r="W349">
        <v>0</v>
      </c>
      <c r="X349">
        <v>0</v>
      </c>
      <c r="Y349">
        <v>0</v>
      </c>
      <c r="Z349">
        <v>0</v>
      </c>
      <c r="AA349">
        <v>0</v>
      </c>
      <c r="AB349">
        <v>0</v>
      </c>
      <c r="AC349">
        <v>0</v>
      </c>
      <c r="AD349">
        <v>0</v>
      </c>
      <c r="AE349">
        <v>0</v>
      </c>
      <c r="AF349">
        <v>0</v>
      </c>
      <c r="AG349" t="s">
        <v>4247</v>
      </c>
      <c r="AH349" s="21" t="str">
        <f t="shared" si="10"/>
        <v>YR20</v>
      </c>
      <c r="AI349" s="21">
        <v>76.500000000000014</v>
      </c>
      <c r="AJ349" s="21">
        <f t="shared" si="11"/>
        <v>100</v>
      </c>
      <c r="AK349" s="21" t="s">
        <v>2060</v>
      </c>
      <c r="AL349" t="s">
        <v>3097</v>
      </c>
      <c r="AM349" t="s">
        <v>53</v>
      </c>
      <c r="AN349" t="s">
        <v>2031</v>
      </c>
    </row>
    <row r="350" spans="1:40" ht="15" hidden="1" thickTop="1" x14ac:dyDescent="0.35">
      <c r="A350" t="s">
        <v>2154</v>
      </c>
      <c r="B350" t="s">
        <v>4249</v>
      </c>
      <c r="C350" t="s">
        <v>3266</v>
      </c>
      <c r="D350" t="s">
        <v>4250</v>
      </c>
      <c r="E350" t="s">
        <v>2938</v>
      </c>
      <c r="F350">
        <v>1</v>
      </c>
      <c r="G350" t="s">
        <v>2593</v>
      </c>
      <c r="H350" t="s">
        <v>2056</v>
      </c>
      <c r="I350" t="s">
        <v>2511</v>
      </c>
      <c r="J350" t="s">
        <v>3268</v>
      </c>
      <c r="K350" t="s">
        <v>62</v>
      </c>
      <c r="L350" t="s">
        <v>2058</v>
      </c>
      <c r="M350" t="s">
        <v>2059</v>
      </c>
      <c r="N350">
        <v>0</v>
      </c>
      <c r="O350">
        <v>0</v>
      </c>
      <c r="P350">
        <v>0</v>
      </c>
      <c r="Q350">
        <v>24480</v>
      </c>
      <c r="R350">
        <v>0</v>
      </c>
      <c r="S350">
        <v>0</v>
      </c>
      <c r="T350">
        <v>0</v>
      </c>
      <c r="U350">
        <v>0</v>
      </c>
      <c r="V350">
        <v>0</v>
      </c>
      <c r="W350">
        <v>0</v>
      </c>
      <c r="X350">
        <v>0</v>
      </c>
      <c r="Y350">
        <v>0</v>
      </c>
      <c r="Z350">
        <v>0</v>
      </c>
      <c r="AA350">
        <v>0</v>
      </c>
      <c r="AB350">
        <v>0</v>
      </c>
      <c r="AC350">
        <v>0</v>
      </c>
      <c r="AD350">
        <v>0</v>
      </c>
      <c r="AE350">
        <v>0</v>
      </c>
      <c r="AF350">
        <v>0</v>
      </c>
      <c r="AG350" t="s">
        <v>4251</v>
      </c>
      <c r="AH350" s="21" t="str">
        <f t="shared" si="10"/>
        <v>YR20</v>
      </c>
      <c r="AI350" s="21">
        <v>107.92500000000001</v>
      </c>
      <c r="AJ350" s="21">
        <f t="shared" si="11"/>
        <v>100</v>
      </c>
      <c r="AK350" s="21" t="s">
        <v>2060</v>
      </c>
      <c r="AL350" t="s">
        <v>2527</v>
      </c>
      <c r="AM350" t="s">
        <v>53</v>
      </c>
      <c r="AN350" t="s">
        <v>2029</v>
      </c>
    </row>
    <row r="351" spans="1:40" ht="15" hidden="1" thickTop="1" x14ac:dyDescent="0.35">
      <c r="A351" t="s">
        <v>4188</v>
      </c>
      <c r="B351" t="s">
        <v>4253</v>
      </c>
      <c r="C351" t="s">
        <v>822</v>
      </c>
      <c r="D351" t="s">
        <v>4254</v>
      </c>
      <c r="E351" t="s">
        <v>72</v>
      </c>
      <c r="F351">
        <v>1</v>
      </c>
      <c r="G351" t="s">
        <v>2055</v>
      </c>
      <c r="H351" t="s">
        <v>2056</v>
      </c>
      <c r="I351" t="s">
        <v>2511</v>
      </c>
      <c r="J351" t="s">
        <v>425</v>
      </c>
      <c r="K351" t="s">
        <v>68</v>
      </c>
      <c r="L351" t="s">
        <v>2058</v>
      </c>
      <c r="M351" t="s">
        <v>2059</v>
      </c>
      <c r="N351">
        <v>2</v>
      </c>
      <c r="O351">
        <v>69</v>
      </c>
      <c r="P351">
        <v>0.28000000000000003</v>
      </c>
      <c r="Q351">
        <v>24480</v>
      </c>
      <c r="R351">
        <v>1</v>
      </c>
      <c r="S351">
        <v>30</v>
      </c>
      <c r="T351">
        <v>0.12</v>
      </c>
      <c r="U351">
        <v>0</v>
      </c>
      <c r="V351">
        <v>0</v>
      </c>
      <c r="W351">
        <v>0</v>
      </c>
      <c r="X351">
        <v>1</v>
      </c>
      <c r="Y351">
        <v>39</v>
      </c>
      <c r="Z351">
        <v>0.16</v>
      </c>
      <c r="AA351">
        <v>0</v>
      </c>
      <c r="AB351">
        <v>0</v>
      </c>
      <c r="AC351">
        <v>0</v>
      </c>
      <c r="AD351">
        <v>0</v>
      </c>
      <c r="AE351">
        <v>0</v>
      </c>
      <c r="AF351">
        <v>0</v>
      </c>
      <c r="AG351" t="s">
        <v>133</v>
      </c>
      <c r="AH351" s="21" t="str">
        <f t="shared" si="10"/>
        <v>YR20</v>
      </c>
      <c r="AI351" s="21">
        <v>107.92500000000001</v>
      </c>
      <c r="AJ351" s="21">
        <f t="shared" si="11"/>
        <v>99.718137254901961</v>
      </c>
      <c r="AK351" s="21" t="s">
        <v>2063</v>
      </c>
      <c r="AL351" t="s">
        <v>75</v>
      </c>
      <c r="AM351" t="s">
        <v>53</v>
      </c>
      <c r="AN351" t="s">
        <v>2029</v>
      </c>
    </row>
    <row r="352" spans="1:40" ht="15" hidden="1" thickTop="1" x14ac:dyDescent="0.35">
      <c r="A352" t="s">
        <v>4193</v>
      </c>
      <c r="B352" t="s">
        <v>4256</v>
      </c>
      <c r="C352" t="s">
        <v>4257</v>
      </c>
      <c r="D352" t="s">
        <v>4258</v>
      </c>
      <c r="E352" t="s">
        <v>2938</v>
      </c>
      <c r="F352">
        <v>1</v>
      </c>
      <c r="G352" t="s">
        <v>2593</v>
      </c>
      <c r="H352" t="s">
        <v>2056</v>
      </c>
      <c r="I352" t="s">
        <v>2511</v>
      </c>
      <c r="J352" t="s">
        <v>3250</v>
      </c>
      <c r="K352" t="s">
        <v>65</v>
      </c>
      <c r="L352" t="s">
        <v>2058</v>
      </c>
      <c r="M352" t="s">
        <v>2170</v>
      </c>
      <c r="N352">
        <v>0</v>
      </c>
      <c r="O352">
        <v>0</v>
      </c>
      <c r="P352">
        <v>0</v>
      </c>
      <c r="Q352">
        <v>15300</v>
      </c>
      <c r="R352">
        <v>0</v>
      </c>
      <c r="S352">
        <v>0</v>
      </c>
      <c r="T352">
        <v>0</v>
      </c>
      <c r="U352">
        <v>0</v>
      </c>
      <c r="V352">
        <v>0</v>
      </c>
      <c r="W352">
        <v>0</v>
      </c>
      <c r="X352">
        <v>0</v>
      </c>
      <c r="Y352">
        <v>0</v>
      </c>
      <c r="Z352">
        <v>0</v>
      </c>
      <c r="AA352">
        <v>0</v>
      </c>
      <c r="AB352">
        <v>0</v>
      </c>
      <c r="AC352">
        <v>0</v>
      </c>
      <c r="AD352">
        <v>0</v>
      </c>
      <c r="AE352">
        <v>0</v>
      </c>
      <c r="AF352">
        <v>0</v>
      </c>
      <c r="AG352" t="s">
        <v>4259</v>
      </c>
      <c r="AH352" s="21" t="str">
        <f t="shared" si="10"/>
        <v>YR20</v>
      </c>
      <c r="AI352" s="21">
        <v>67.5</v>
      </c>
      <c r="AJ352" s="21">
        <f t="shared" si="11"/>
        <v>100</v>
      </c>
      <c r="AK352" s="21" t="s">
        <v>2060</v>
      </c>
      <c r="AL352" t="s">
        <v>2527</v>
      </c>
      <c r="AM352" t="s">
        <v>53</v>
      </c>
      <c r="AN352" t="s">
        <v>2030</v>
      </c>
    </row>
    <row r="353" spans="1:40" ht="15" hidden="1" thickTop="1" x14ac:dyDescent="0.35">
      <c r="A353" t="s">
        <v>4198</v>
      </c>
      <c r="B353" t="s">
        <v>4261</v>
      </c>
      <c r="C353" t="s">
        <v>3520</v>
      </c>
      <c r="D353" t="s">
        <v>4262</v>
      </c>
      <c r="E353" t="s">
        <v>3309</v>
      </c>
      <c r="F353">
        <v>1</v>
      </c>
      <c r="G353" t="s">
        <v>2509</v>
      </c>
      <c r="H353" t="s">
        <v>2510</v>
      </c>
      <c r="I353" t="s">
        <v>2511</v>
      </c>
      <c r="J353" t="s">
        <v>3522</v>
      </c>
      <c r="K353" t="s">
        <v>3109</v>
      </c>
      <c r="L353" t="s">
        <v>2058</v>
      </c>
      <c r="M353" t="s">
        <v>2059</v>
      </c>
      <c r="N353">
        <v>1</v>
      </c>
      <c r="O353">
        <v>72</v>
      </c>
      <c r="P353">
        <v>0.28999999999999998</v>
      </c>
      <c r="Q353">
        <v>24480</v>
      </c>
      <c r="R353">
        <v>1</v>
      </c>
      <c r="S353">
        <v>72</v>
      </c>
      <c r="T353">
        <v>0.28999999999999998</v>
      </c>
      <c r="U353">
        <v>0</v>
      </c>
      <c r="V353">
        <v>0</v>
      </c>
      <c r="W353">
        <v>0</v>
      </c>
      <c r="X353">
        <v>0</v>
      </c>
      <c r="Y353">
        <v>0</v>
      </c>
      <c r="Z353">
        <v>0</v>
      </c>
      <c r="AA353">
        <v>0</v>
      </c>
      <c r="AB353">
        <v>0</v>
      </c>
      <c r="AC353">
        <v>0</v>
      </c>
      <c r="AD353">
        <v>0</v>
      </c>
      <c r="AE353">
        <v>0</v>
      </c>
      <c r="AF353">
        <v>0</v>
      </c>
      <c r="AG353" t="s">
        <v>4263</v>
      </c>
      <c r="AH353" s="21" t="str">
        <f t="shared" si="10"/>
        <v>YR20</v>
      </c>
      <c r="AI353" s="21">
        <v>107.92500000000001</v>
      </c>
      <c r="AJ353" s="21">
        <f t="shared" si="11"/>
        <v>99.705882352941174</v>
      </c>
      <c r="AK353" s="21" t="s">
        <v>2063</v>
      </c>
      <c r="AL353" t="s">
        <v>2515</v>
      </c>
      <c r="AM353" t="s">
        <v>53</v>
      </c>
      <c r="AN353" t="s">
        <v>2030</v>
      </c>
    </row>
    <row r="354" spans="1:40" ht="15" hidden="1" thickTop="1" x14ac:dyDescent="0.35">
      <c r="A354" t="s">
        <v>4202</v>
      </c>
      <c r="B354" t="s">
        <v>4265</v>
      </c>
      <c r="C354" t="s">
        <v>4266</v>
      </c>
      <c r="D354" t="s">
        <v>4267</v>
      </c>
      <c r="E354" t="s">
        <v>558</v>
      </c>
      <c r="F354">
        <v>2</v>
      </c>
      <c r="G354" t="s">
        <v>2524</v>
      </c>
      <c r="H354" t="s">
        <v>2056</v>
      </c>
      <c r="I354" t="s">
        <v>2511</v>
      </c>
      <c r="J354" t="s">
        <v>2539</v>
      </c>
      <c r="K354" t="s">
        <v>62</v>
      </c>
      <c r="L354" t="s">
        <v>2058</v>
      </c>
      <c r="M354" t="s">
        <v>2059</v>
      </c>
      <c r="N354">
        <v>1</v>
      </c>
      <c r="O354">
        <v>55</v>
      </c>
      <c r="P354">
        <v>0.22</v>
      </c>
      <c r="Q354">
        <v>24480</v>
      </c>
      <c r="R354">
        <v>0</v>
      </c>
      <c r="S354">
        <v>0</v>
      </c>
      <c r="T354">
        <v>0</v>
      </c>
      <c r="U354">
        <v>0</v>
      </c>
      <c r="V354">
        <v>0</v>
      </c>
      <c r="W354">
        <v>0</v>
      </c>
      <c r="X354">
        <v>1</v>
      </c>
      <c r="Y354">
        <v>55</v>
      </c>
      <c r="Z354">
        <v>0.22</v>
      </c>
      <c r="AA354">
        <v>0</v>
      </c>
      <c r="AB354">
        <v>0</v>
      </c>
      <c r="AC354">
        <v>0</v>
      </c>
      <c r="AD354">
        <v>0</v>
      </c>
      <c r="AE354">
        <v>0</v>
      </c>
      <c r="AF354">
        <v>0</v>
      </c>
      <c r="AG354" t="s">
        <v>4268</v>
      </c>
      <c r="AH354" s="21" t="str">
        <f t="shared" si="10"/>
        <v>YR20</v>
      </c>
      <c r="AI354" s="21">
        <v>107.92500000000001</v>
      </c>
      <c r="AJ354" s="21">
        <f t="shared" si="11"/>
        <v>99.775326797385617</v>
      </c>
      <c r="AK354" s="21" t="s">
        <v>2060</v>
      </c>
      <c r="AL354" t="s">
        <v>2527</v>
      </c>
      <c r="AM354" t="s">
        <v>53</v>
      </c>
      <c r="AN354" t="s">
        <v>2030</v>
      </c>
    </row>
    <row r="355" spans="1:40" ht="15" hidden="1" thickTop="1" x14ac:dyDescent="0.35">
      <c r="A355" t="s">
        <v>4206</v>
      </c>
      <c r="B355" t="s">
        <v>4270</v>
      </c>
      <c r="C355" t="s">
        <v>2778</v>
      </c>
      <c r="D355" t="s">
        <v>4271</v>
      </c>
      <c r="E355" t="s">
        <v>2780</v>
      </c>
      <c r="F355">
        <v>1</v>
      </c>
      <c r="G355" t="s">
        <v>2609</v>
      </c>
      <c r="H355" t="s">
        <v>2577</v>
      </c>
      <c r="I355" t="s">
        <v>2511</v>
      </c>
      <c r="J355" t="s">
        <v>2781</v>
      </c>
      <c r="K355" t="s">
        <v>2765</v>
      </c>
      <c r="L355" t="s">
        <v>2058</v>
      </c>
      <c r="M355" t="s">
        <v>2059</v>
      </c>
      <c r="N355">
        <v>1</v>
      </c>
      <c r="O355">
        <v>57</v>
      </c>
      <c r="P355">
        <v>0.23</v>
      </c>
      <c r="Q355">
        <v>24480</v>
      </c>
      <c r="R355">
        <v>0</v>
      </c>
      <c r="S355">
        <v>0</v>
      </c>
      <c r="T355">
        <v>0</v>
      </c>
      <c r="U355">
        <v>0</v>
      </c>
      <c r="V355">
        <v>0</v>
      </c>
      <c r="W355">
        <v>0</v>
      </c>
      <c r="X355">
        <v>1</v>
      </c>
      <c r="Y355">
        <v>57</v>
      </c>
      <c r="Z355">
        <v>0.23</v>
      </c>
      <c r="AA355">
        <v>0</v>
      </c>
      <c r="AB355">
        <v>0</v>
      </c>
      <c r="AC355">
        <v>0</v>
      </c>
      <c r="AD355">
        <v>0</v>
      </c>
      <c r="AE355">
        <v>0</v>
      </c>
      <c r="AF355">
        <v>0</v>
      </c>
      <c r="AG355" t="s">
        <v>4272</v>
      </c>
      <c r="AH355" s="21" t="str">
        <f t="shared" si="10"/>
        <v>YR20</v>
      </c>
      <c r="AI355" s="21">
        <v>107.92500000000001</v>
      </c>
      <c r="AJ355" s="21">
        <f t="shared" si="11"/>
        <v>99.767156862745097</v>
      </c>
      <c r="AK355" s="21" t="s">
        <v>2060</v>
      </c>
      <c r="AL355" t="s">
        <v>2613</v>
      </c>
      <c r="AM355" t="s">
        <v>53</v>
      </c>
      <c r="AN355" t="s">
        <v>2029</v>
      </c>
    </row>
    <row r="356" spans="1:40" ht="15" hidden="1" thickTop="1" x14ac:dyDescent="0.35">
      <c r="A356" t="s">
        <v>4210</v>
      </c>
      <c r="B356" t="s">
        <v>4274</v>
      </c>
      <c r="C356" t="s">
        <v>3954</v>
      </c>
      <c r="D356" t="s">
        <v>4275</v>
      </c>
      <c r="E356" t="s">
        <v>126</v>
      </c>
      <c r="F356">
        <v>1</v>
      </c>
      <c r="G356" t="s">
        <v>2524</v>
      </c>
      <c r="H356" t="s">
        <v>2056</v>
      </c>
      <c r="I356" t="s">
        <v>2511</v>
      </c>
      <c r="J356" t="s">
        <v>3956</v>
      </c>
      <c r="K356" t="s">
        <v>62</v>
      </c>
      <c r="L356" t="s">
        <v>2058</v>
      </c>
      <c r="M356" t="s">
        <v>2059</v>
      </c>
      <c r="N356">
        <v>1</v>
      </c>
      <c r="O356">
        <v>151</v>
      </c>
      <c r="P356">
        <v>0.62</v>
      </c>
      <c r="Q356">
        <v>24480</v>
      </c>
      <c r="R356">
        <v>1</v>
      </c>
      <c r="S356">
        <v>151</v>
      </c>
      <c r="T356">
        <v>0.62</v>
      </c>
      <c r="U356">
        <v>0</v>
      </c>
      <c r="V356">
        <v>0</v>
      </c>
      <c r="W356">
        <v>0</v>
      </c>
      <c r="X356">
        <v>0</v>
      </c>
      <c r="Y356">
        <v>0</v>
      </c>
      <c r="Z356">
        <v>0</v>
      </c>
      <c r="AA356">
        <v>0</v>
      </c>
      <c r="AB356">
        <v>0</v>
      </c>
      <c r="AC356">
        <v>0</v>
      </c>
      <c r="AD356">
        <v>0</v>
      </c>
      <c r="AE356">
        <v>0</v>
      </c>
      <c r="AF356">
        <v>0</v>
      </c>
      <c r="AG356" t="s">
        <v>4276</v>
      </c>
      <c r="AH356" s="21" t="str">
        <f t="shared" si="10"/>
        <v>YR20</v>
      </c>
      <c r="AI356" s="21">
        <v>107.92500000000001</v>
      </c>
      <c r="AJ356" s="21">
        <f t="shared" si="11"/>
        <v>99.38316993464052</v>
      </c>
      <c r="AK356" s="21" t="s">
        <v>2063</v>
      </c>
      <c r="AL356" t="s">
        <v>2527</v>
      </c>
      <c r="AM356" t="s">
        <v>53</v>
      </c>
      <c r="AN356" t="s">
        <v>2029</v>
      </c>
    </row>
    <row r="357" spans="1:40" ht="15" hidden="1" thickTop="1" x14ac:dyDescent="0.35">
      <c r="A357" t="s">
        <v>4215</v>
      </c>
      <c r="B357" t="s">
        <v>4278</v>
      </c>
      <c r="C357" t="s">
        <v>30185</v>
      </c>
      <c r="D357" t="s">
        <v>4279</v>
      </c>
      <c r="E357" t="s">
        <v>560</v>
      </c>
      <c r="F357">
        <v>1</v>
      </c>
      <c r="G357" t="s">
        <v>2055</v>
      </c>
      <c r="H357" t="s">
        <v>2056</v>
      </c>
      <c r="I357" t="s">
        <v>2511</v>
      </c>
      <c r="J357" t="s">
        <v>67</v>
      </c>
      <c r="K357" t="s">
        <v>68</v>
      </c>
      <c r="L357" t="s">
        <v>2058</v>
      </c>
      <c r="M357" t="s">
        <v>2059</v>
      </c>
      <c r="N357">
        <v>0</v>
      </c>
      <c r="O357">
        <v>0</v>
      </c>
      <c r="P357">
        <v>0</v>
      </c>
      <c r="Q357">
        <v>24480</v>
      </c>
      <c r="R357">
        <v>0</v>
      </c>
      <c r="S357">
        <v>0</v>
      </c>
      <c r="T357">
        <v>0</v>
      </c>
      <c r="U357">
        <v>0</v>
      </c>
      <c r="V357">
        <v>0</v>
      </c>
      <c r="W357">
        <v>0</v>
      </c>
      <c r="X357">
        <v>0</v>
      </c>
      <c r="Y357">
        <v>0</v>
      </c>
      <c r="Z357">
        <v>0</v>
      </c>
      <c r="AA357">
        <v>0</v>
      </c>
      <c r="AB357">
        <v>0</v>
      </c>
      <c r="AC357">
        <v>0</v>
      </c>
      <c r="AD357">
        <v>0</v>
      </c>
      <c r="AE357">
        <v>0</v>
      </c>
      <c r="AF357">
        <v>0</v>
      </c>
      <c r="AG357" t="s">
        <v>134</v>
      </c>
      <c r="AH357" s="21" t="str">
        <f t="shared" si="10"/>
        <v>YR20</v>
      </c>
      <c r="AI357" s="21">
        <v>107.92500000000001</v>
      </c>
      <c r="AJ357" s="21">
        <f t="shared" si="11"/>
        <v>100</v>
      </c>
      <c r="AK357" s="21" t="s">
        <v>2060</v>
      </c>
      <c r="AL357" t="s">
        <v>70</v>
      </c>
      <c r="AM357" t="s">
        <v>53</v>
      </c>
      <c r="AN357" t="s">
        <v>2029</v>
      </c>
    </row>
    <row r="358" spans="1:40" ht="15" hidden="1" thickTop="1" x14ac:dyDescent="0.35">
      <c r="A358" t="s">
        <v>4219</v>
      </c>
      <c r="B358" t="s">
        <v>4281</v>
      </c>
      <c r="C358" t="s">
        <v>4282</v>
      </c>
      <c r="D358" t="s">
        <v>4283</v>
      </c>
      <c r="E358" t="s">
        <v>2691</v>
      </c>
      <c r="F358">
        <v>1</v>
      </c>
      <c r="G358" t="s">
        <v>2600</v>
      </c>
      <c r="H358" t="s">
        <v>2577</v>
      </c>
      <c r="I358" t="s">
        <v>2511</v>
      </c>
      <c r="J358" t="s">
        <v>2699</v>
      </c>
      <c r="K358" t="s">
        <v>2579</v>
      </c>
      <c r="L358" t="s">
        <v>2058</v>
      </c>
      <c r="M358" t="s">
        <v>2170</v>
      </c>
      <c r="N358">
        <v>0</v>
      </c>
      <c r="O358">
        <v>0</v>
      </c>
      <c r="P358">
        <v>0</v>
      </c>
      <c r="Q358">
        <v>15300</v>
      </c>
      <c r="R358">
        <v>0</v>
      </c>
      <c r="S358">
        <v>0</v>
      </c>
      <c r="T358">
        <v>0</v>
      </c>
      <c r="U358">
        <v>0</v>
      </c>
      <c r="V358">
        <v>0</v>
      </c>
      <c r="W358">
        <v>0</v>
      </c>
      <c r="X358">
        <v>0</v>
      </c>
      <c r="Y358">
        <v>0</v>
      </c>
      <c r="Z358">
        <v>0</v>
      </c>
      <c r="AA358">
        <v>0</v>
      </c>
      <c r="AB358">
        <v>0</v>
      </c>
      <c r="AC358">
        <v>0</v>
      </c>
      <c r="AD358">
        <v>0</v>
      </c>
      <c r="AE358">
        <v>0</v>
      </c>
      <c r="AF358">
        <v>0</v>
      </c>
      <c r="AG358" t="s">
        <v>4284</v>
      </c>
      <c r="AH358" s="21" t="str">
        <f t="shared" si="10"/>
        <v>YR20</v>
      </c>
      <c r="AI358" s="21">
        <v>67.5</v>
      </c>
      <c r="AJ358" s="21">
        <f t="shared" si="11"/>
        <v>100</v>
      </c>
      <c r="AK358" s="21" t="s">
        <v>2060</v>
      </c>
      <c r="AL358" t="s">
        <v>2581</v>
      </c>
      <c r="AM358" t="s">
        <v>53</v>
      </c>
      <c r="AN358" t="s">
        <v>2031</v>
      </c>
    </row>
    <row r="359" spans="1:40" ht="15" hidden="1" thickTop="1" x14ac:dyDescent="0.35">
      <c r="A359" t="s">
        <v>4226</v>
      </c>
      <c r="B359" t="s">
        <v>4286</v>
      </c>
      <c r="C359" t="s">
        <v>2880</v>
      </c>
      <c r="D359" t="s">
        <v>4287</v>
      </c>
      <c r="E359" t="s">
        <v>2575</v>
      </c>
      <c r="F359">
        <v>1</v>
      </c>
      <c r="G359" t="s">
        <v>2609</v>
      </c>
      <c r="H359" t="s">
        <v>2577</v>
      </c>
      <c r="I359" t="s">
        <v>2511</v>
      </c>
      <c r="J359" t="s">
        <v>2675</v>
      </c>
      <c r="K359" t="s">
        <v>2611</v>
      </c>
      <c r="L359" t="s">
        <v>2058</v>
      </c>
      <c r="M359" t="s">
        <v>2170</v>
      </c>
      <c r="N359">
        <v>1</v>
      </c>
      <c r="O359">
        <v>33</v>
      </c>
      <c r="P359">
        <v>0.22</v>
      </c>
      <c r="Q359">
        <v>15300</v>
      </c>
      <c r="R359">
        <v>0</v>
      </c>
      <c r="S359">
        <v>0</v>
      </c>
      <c r="T359">
        <v>0</v>
      </c>
      <c r="U359">
        <v>0</v>
      </c>
      <c r="V359">
        <v>0</v>
      </c>
      <c r="W359">
        <v>0</v>
      </c>
      <c r="X359">
        <v>1</v>
      </c>
      <c r="Y359">
        <v>33</v>
      </c>
      <c r="Z359">
        <v>0.22</v>
      </c>
      <c r="AA359">
        <v>0</v>
      </c>
      <c r="AB359">
        <v>0</v>
      </c>
      <c r="AC359">
        <v>0</v>
      </c>
      <c r="AD359">
        <v>0</v>
      </c>
      <c r="AE359">
        <v>0</v>
      </c>
      <c r="AF359">
        <v>0</v>
      </c>
      <c r="AG359" t="s">
        <v>4288</v>
      </c>
      <c r="AH359" s="21" t="str">
        <f t="shared" si="10"/>
        <v>YR20</v>
      </c>
      <c r="AI359" s="21">
        <v>67.5</v>
      </c>
      <c r="AJ359" s="21">
        <f t="shared" si="11"/>
        <v>99.784313725490193</v>
      </c>
      <c r="AK359" s="21" t="s">
        <v>2060</v>
      </c>
      <c r="AL359" t="s">
        <v>2581</v>
      </c>
      <c r="AM359" t="s">
        <v>53</v>
      </c>
      <c r="AN359" t="s">
        <v>2031</v>
      </c>
    </row>
    <row r="360" spans="1:40" ht="15" hidden="1" thickTop="1" x14ac:dyDescent="0.35">
      <c r="A360" t="s">
        <v>4231</v>
      </c>
      <c r="B360" t="s">
        <v>4290</v>
      </c>
      <c r="C360" t="s">
        <v>4185</v>
      </c>
      <c r="D360" t="s">
        <v>4291</v>
      </c>
      <c r="E360" t="s">
        <v>2608</v>
      </c>
      <c r="F360">
        <v>1</v>
      </c>
      <c r="G360" t="s">
        <v>2609</v>
      </c>
      <c r="H360" t="s">
        <v>2577</v>
      </c>
      <c r="I360" t="s">
        <v>2511</v>
      </c>
      <c r="J360" t="s">
        <v>2781</v>
      </c>
      <c r="K360" t="s">
        <v>2765</v>
      </c>
      <c r="L360" t="s">
        <v>2058</v>
      </c>
      <c r="M360" t="s">
        <v>2170</v>
      </c>
      <c r="N360">
        <v>0</v>
      </c>
      <c r="O360">
        <v>0</v>
      </c>
      <c r="P360">
        <v>0</v>
      </c>
      <c r="Q360">
        <v>15300</v>
      </c>
      <c r="R360">
        <v>0</v>
      </c>
      <c r="S360">
        <v>0</v>
      </c>
      <c r="T360">
        <v>0</v>
      </c>
      <c r="U360">
        <v>0</v>
      </c>
      <c r="V360">
        <v>0</v>
      </c>
      <c r="W360">
        <v>0</v>
      </c>
      <c r="X360">
        <v>0</v>
      </c>
      <c r="Y360">
        <v>0</v>
      </c>
      <c r="Z360">
        <v>0</v>
      </c>
      <c r="AA360">
        <v>0</v>
      </c>
      <c r="AB360">
        <v>0</v>
      </c>
      <c r="AC360">
        <v>0</v>
      </c>
      <c r="AD360">
        <v>0</v>
      </c>
      <c r="AE360">
        <v>0</v>
      </c>
      <c r="AF360">
        <v>0</v>
      </c>
      <c r="AG360" t="s">
        <v>4292</v>
      </c>
      <c r="AH360" s="21" t="str">
        <f t="shared" si="10"/>
        <v>YR20</v>
      </c>
      <c r="AI360" s="21">
        <v>67.5</v>
      </c>
      <c r="AJ360" s="21">
        <f t="shared" si="11"/>
        <v>100</v>
      </c>
      <c r="AK360" s="21" t="s">
        <v>2060</v>
      </c>
      <c r="AL360" t="s">
        <v>2613</v>
      </c>
      <c r="AM360" t="s">
        <v>53</v>
      </c>
      <c r="AN360" t="s">
        <v>2031</v>
      </c>
    </row>
    <row r="361" spans="1:40" ht="15" hidden="1" thickTop="1" x14ac:dyDescent="0.35">
      <c r="A361" t="s">
        <v>4235</v>
      </c>
      <c r="B361" t="s">
        <v>4294</v>
      </c>
      <c r="C361" t="s">
        <v>3180</v>
      </c>
      <c r="D361" t="s">
        <v>4295</v>
      </c>
      <c r="E361" t="s">
        <v>3182</v>
      </c>
      <c r="F361">
        <v>1</v>
      </c>
      <c r="G361" t="s">
        <v>2600</v>
      </c>
      <c r="H361" t="s">
        <v>2577</v>
      </c>
      <c r="I361" t="s">
        <v>2511</v>
      </c>
      <c r="J361" t="s">
        <v>3183</v>
      </c>
      <c r="K361" t="s">
        <v>2742</v>
      </c>
      <c r="L361" t="s">
        <v>2058</v>
      </c>
      <c r="M361" t="s">
        <v>2549</v>
      </c>
      <c r="N361">
        <v>1</v>
      </c>
      <c r="O361">
        <v>42</v>
      </c>
      <c r="P361">
        <v>0.28999999999999998</v>
      </c>
      <c r="Q361">
        <v>14280</v>
      </c>
      <c r="R361">
        <v>1</v>
      </c>
      <c r="S361">
        <v>42</v>
      </c>
      <c r="T361">
        <v>0.28999999999999998</v>
      </c>
      <c r="U361">
        <v>0</v>
      </c>
      <c r="V361">
        <v>0</v>
      </c>
      <c r="W361">
        <v>0</v>
      </c>
      <c r="X361">
        <v>0</v>
      </c>
      <c r="Y361">
        <v>0</v>
      </c>
      <c r="Z361">
        <v>0</v>
      </c>
      <c r="AA361">
        <v>0</v>
      </c>
      <c r="AB361">
        <v>0</v>
      </c>
      <c r="AC361">
        <v>0</v>
      </c>
      <c r="AD361">
        <v>0</v>
      </c>
      <c r="AE361">
        <v>0</v>
      </c>
      <c r="AF361">
        <v>0</v>
      </c>
      <c r="AG361" t="s">
        <v>4296</v>
      </c>
      <c r="AH361" s="21" t="str">
        <f t="shared" si="10"/>
        <v>YR20</v>
      </c>
      <c r="AI361" s="21">
        <v>62.999999999999986</v>
      </c>
      <c r="AJ361" s="21">
        <f t="shared" si="11"/>
        <v>99.705882352941174</v>
      </c>
      <c r="AK361" s="21" t="s">
        <v>2063</v>
      </c>
      <c r="AL361" t="s">
        <v>2551</v>
      </c>
      <c r="AM361" t="s">
        <v>53</v>
      </c>
      <c r="AN361" t="s">
        <v>2031</v>
      </c>
    </row>
    <row r="362" spans="1:40" ht="15" hidden="1" thickTop="1" x14ac:dyDescent="0.35">
      <c r="A362" t="s">
        <v>4238</v>
      </c>
      <c r="B362" t="s">
        <v>4298</v>
      </c>
      <c r="C362" t="s">
        <v>3362</v>
      </c>
      <c r="D362" t="s">
        <v>4299</v>
      </c>
      <c r="E362" t="s">
        <v>2705</v>
      </c>
      <c r="F362">
        <v>1</v>
      </c>
      <c r="G362" t="s">
        <v>2593</v>
      </c>
      <c r="H362" t="s">
        <v>2056</v>
      </c>
      <c r="I362" t="s">
        <v>2511</v>
      </c>
      <c r="J362" t="s">
        <v>3364</v>
      </c>
      <c r="K362" t="s">
        <v>65</v>
      </c>
      <c r="L362" t="s">
        <v>2058</v>
      </c>
      <c r="M362" t="s">
        <v>2059</v>
      </c>
      <c r="N362">
        <v>1</v>
      </c>
      <c r="O362">
        <v>44</v>
      </c>
      <c r="P362">
        <v>0.18</v>
      </c>
      <c r="Q362">
        <v>24480</v>
      </c>
      <c r="R362">
        <v>1</v>
      </c>
      <c r="S362">
        <v>44</v>
      </c>
      <c r="T362">
        <v>0.18</v>
      </c>
      <c r="U362">
        <v>0</v>
      </c>
      <c r="V362">
        <v>0</v>
      </c>
      <c r="W362">
        <v>0</v>
      </c>
      <c r="X362">
        <v>0</v>
      </c>
      <c r="Y362">
        <v>0</v>
      </c>
      <c r="Z362">
        <v>0</v>
      </c>
      <c r="AA362">
        <v>0</v>
      </c>
      <c r="AB362">
        <v>0</v>
      </c>
      <c r="AC362">
        <v>0</v>
      </c>
      <c r="AD362">
        <v>0</v>
      </c>
      <c r="AE362">
        <v>0</v>
      </c>
      <c r="AF362">
        <v>0</v>
      </c>
      <c r="AG362" t="s">
        <v>4300</v>
      </c>
      <c r="AH362" s="21" t="str">
        <f t="shared" si="10"/>
        <v>YR20</v>
      </c>
      <c r="AI362" s="21">
        <v>107.92500000000001</v>
      </c>
      <c r="AJ362" s="21">
        <f t="shared" si="11"/>
        <v>99.820261437908499</v>
      </c>
      <c r="AK362" s="21" t="s">
        <v>2060</v>
      </c>
      <c r="AL362" t="s">
        <v>2527</v>
      </c>
      <c r="AM362" t="s">
        <v>53</v>
      </c>
      <c r="AN362" t="s">
        <v>2031</v>
      </c>
    </row>
    <row r="363" spans="1:40" ht="15" hidden="1" thickTop="1" x14ac:dyDescent="0.35">
      <c r="A363" t="s">
        <v>4243</v>
      </c>
      <c r="B363" t="s">
        <v>4302</v>
      </c>
      <c r="C363" t="s">
        <v>135</v>
      </c>
      <c r="D363" t="s">
        <v>4303</v>
      </c>
      <c r="E363" t="s">
        <v>136</v>
      </c>
      <c r="F363">
        <v>1</v>
      </c>
      <c r="G363" t="s">
        <v>2055</v>
      </c>
      <c r="H363" t="s">
        <v>2056</v>
      </c>
      <c r="I363" t="s">
        <v>2511</v>
      </c>
      <c r="J363" t="s">
        <v>137</v>
      </c>
      <c r="K363" t="s">
        <v>68</v>
      </c>
      <c r="L363" t="s">
        <v>2058</v>
      </c>
      <c r="M363" t="s">
        <v>2059</v>
      </c>
      <c r="N363">
        <v>0</v>
      </c>
      <c r="O363">
        <v>0</v>
      </c>
      <c r="P363">
        <v>0</v>
      </c>
      <c r="Q363">
        <v>24480</v>
      </c>
      <c r="R363">
        <v>0</v>
      </c>
      <c r="S363">
        <v>0</v>
      </c>
      <c r="T363">
        <v>0</v>
      </c>
      <c r="U363">
        <v>0</v>
      </c>
      <c r="V363">
        <v>0</v>
      </c>
      <c r="W363">
        <v>0</v>
      </c>
      <c r="X363">
        <v>0</v>
      </c>
      <c r="Y363">
        <v>0</v>
      </c>
      <c r="Z363">
        <v>0</v>
      </c>
      <c r="AA363">
        <v>0</v>
      </c>
      <c r="AB363">
        <v>0</v>
      </c>
      <c r="AC363">
        <v>0</v>
      </c>
      <c r="AD363">
        <v>0</v>
      </c>
      <c r="AE363">
        <v>0</v>
      </c>
      <c r="AF363">
        <v>0</v>
      </c>
      <c r="AG363" t="s">
        <v>138</v>
      </c>
      <c r="AH363" s="21" t="str">
        <f t="shared" si="10"/>
        <v>YR20</v>
      </c>
      <c r="AI363" s="21">
        <v>107.92500000000001</v>
      </c>
      <c r="AJ363" s="21">
        <f t="shared" si="11"/>
        <v>100</v>
      </c>
      <c r="AK363" s="21" t="s">
        <v>2060</v>
      </c>
      <c r="AL363" t="s">
        <v>115</v>
      </c>
      <c r="AM363" t="s">
        <v>53</v>
      </c>
      <c r="AN363" t="s">
        <v>2029</v>
      </c>
    </row>
    <row r="364" spans="1:40" ht="15" hidden="1" thickTop="1" x14ac:dyDescent="0.35">
      <c r="A364" t="s">
        <v>4248</v>
      </c>
      <c r="B364" t="s">
        <v>4305</v>
      </c>
      <c r="C364" t="s">
        <v>3544</v>
      </c>
      <c r="D364" t="s">
        <v>4307</v>
      </c>
      <c r="E364" t="s">
        <v>3407</v>
      </c>
      <c r="F364">
        <v>1</v>
      </c>
      <c r="G364" t="s">
        <v>2509</v>
      </c>
      <c r="H364" t="s">
        <v>2510</v>
      </c>
      <c r="I364" t="s">
        <v>2511</v>
      </c>
      <c r="J364" t="s">
        <v>3408</v>
      </c>
      <c r="K364" t="s">
        <v>3109</v>
      </c>
      <c r="L364" t="s">
        <v>2058</v>
      </c>
      <c r="M364" t="s">
        <v>2059</v>
      </c>
      <c r="N364">
        <v>0</v>
      </c>
      <c r="O364">
        <v>0</v>
      </c>
      <c r="P364">
        <v>0</v>
      </c>
      <c r="Q364">
        <v>24480</v>
      </c>
      <c r="R364">
        <v>0</v>
      </c>
      <c r="S364">
        <v>0</v>
      </c>
      <c r="T364">
        <v>0</v>
      </c>
      <c r="U364">
        <v>0</v>
      </c>
      <c r="V364">
        <v>0</v>
      </c>
      <c r="W364">
        <v>0</v>
      </c>
      <c r="X364">
        <v>0</v>
      </c>
      <c r="Y364">
        <v>0</v>
      </c>
      <c r="Z364">
        <v>0</v>
      </c>
      <c r="AA364">
        <v>0</v>
      </c>
      <c r="AB364">
        <v>0</v>
      </c>
      <c r="AC364">
        <v>0</v>
      </c>
      <c r="AD364">
        <v>0</v>
      </c>
      <c r="AE364">
        <v>0</v>
      </c>
      <c r="AF364">
        <v>0</v>
      </c>
      <c r="AG364" t="s">
        <v>4308</v>
      </c>
      <c r="AH364" s="21" t="str">
        <f t="shared" si="10"/>
        <v>YR20</v>
      </c>
      <c r="AI364" s="21">
        <v>107.92500000000001</v>
      </c>
      <c r="AJ364" s="21">
        <f t="shared" si="11"/>
        <v>100</v>
      </c>
      <c r="AK364" s="21" t="s">
        <v>2060</v>
      </c>
      <c r="AL364" t="s">
        <v>3411</v>
      </c>
      <c r="AM364" t="s">
        <v>53</v>
      </c>
      <c r="AN364" t="s">
        <v>2031</v>
      </c>
    </row>
    <row r="365" spans="1:40" ht="15" hidden="1" thickTop="1" x14ac:dyDescent="0.35">
      <c r="A365" t="s">
        <v>4252</v>
      </c>
      <c r="B365" t="s">
        <v>4310</v>
      </c>
      <c r="C365" t="s">
        <v>30185</v>
      </c>
      <c r="D365" t="s">
        <v>4311</v>
      </c>
      <c r="E365" t="s">
        <v>560</v>
      </c>
      <c r="F365">
        <v>1</v>
      </c>
      <c r="G365" t="s">
        <v>2055</v>
      </c>
      <c r="H365" t="s">
        <v>2056</v>
      </c>
      <c r="I365" t="s">
        <v>2511</v>
      </c>
      <c r="J365" t="s">
        <v>67</v>
      </c>
      <c r="K365" t="s">
        <v>68</v>
      </c>
      <c r="L365" t="s">
        <v>2058</v>
      </c>
      <c r="M365" t="s">
        <v>2059</v>
      </c>
      <c r="N365">
        <v>0</v>
      </c>
      <c r="O365">
        <v>0</v>
      </c>
      <c r="P365">
        <v>0</v>
      </c>
      <c r="Q365">
        <v>24480</v>
      </c>
      <c r="R365">
        <v>0</v>
      </c>
      <c r="S365">
        <v>0</v>
      </c>
      <c r="T365">
        <v>0</v>
      </c>
      <c r="U365">
        <v>0</v>
      </c>
      <c r="V365">
        <v>0</v>
      </c>
      <c r="W365">
        <v>0</v>
      </c>
      <c r="X365">
        <v>0</v>
      </c>
      <c r="Y365">
        <v>0</v>
      </c>
      <c r="Z365">
        <v>0</v>
      </c>
      <c r="AA365">
        <v>0</v>
      </c>
      <c r="AB365">
        <v>0</v>
      </c>
      <c r="AC365">
        <v>0</v>
      </c>
      <c r="AD365">
        <v>0</v>
      </c>
      <c r="AE365">
        <v>0</v>
      </c>
      <c r="AF365">
        <v>0</v>
      </c>
      <c r="AG365" t="s">
        <v>139</v>
      </c>
      <c r="AH365" s="21" t="str">
        <f t="shared" si="10"/>
        <v>YR20</v>
      </c>
      <c r="AI365" s="21">
        <v>107.92500000000001</v>
      </c>
      <c r="AJ365" s="21">
        <f t="shared" si="11"/>
        <v>100</v>
      </c>
      <c r="AK365" s="21" t="s">
        <v>2060</v>
      </c>
      <c r="AL365" t="s">
        <v>70</v>
      </c>
      <c r="AM365" t="s">
        <v>53</v>
      </c>
      <c r="AN365" t="s">
        <v>2029</v>
      </c>
    </row>
    <row r="366" spans="1:40" ht="15" hidden="1" thickTop="1" x14ac:dyDescent="0.35">
      <c r="A366" t="s">
        <v>4255</v>
      </c>
      <c r="B366" t="s">
        <v>4313</v>
      </c>
      <c r="C366" t="s">
        <v>4314</v>
      </c>
      <c r="D366" t="s">
        <v>4315</v>
      </c>
      <c r="E366" t="s">
        <v>3309</v>
      </c>
      <c r="F366">
        <v>1</v>
      </c>
      <c r="G366" t="s">
        <v>2509</v>
      </c>
      <c r="H366" t="s">
        <v>2510</v>
      </c>
      <c r="I366" t="s">
        <v>2511</v>
      </c>
      <c r="J366" t="s">
        <v>4316</v>
      </c>
      <c r="K366" t="s">
        <v>3109</v>
      </c>
      <c r="L366" t="s">
        <v>2058</v>
      </c>
      <c r="M366" t="s">
        <v>2059</v>
      </c>
      <c r="N366">
        <v>1</v>
      </c>
      <c r="O366">
        <v>69</v>
      </c>
      <c r="P366">
        <v>0.28000000000000003</v>
      </c>
      <c r="Q366">
        <v>24480</v>
      </c>
      <c r="R366">
        <v>0</v>
      </c>
      <c r="S366">
        <v>0</v>
      </c>
      <c r="T366">
        <v>0</v>
      </c>
      <c r="U366">
        <v>0</v>
      </c>
      <c r="V366">
        <v>0</v>
      </c>
      <c r="W366">
        <v>0</v>
      </c>
      <c r="X366">
        <v>1</v>
      </c>
      <c r="Y366">
        <v>69</v>
      </c>
      <c r="Z366">
        <v>0.28000000000000003</v>
      </c>
      <c r="AA366">
        <v>0</v>
      </c>
      <c r="AB366">
        <v>0</v>
      </c>
      <c r="AC366">
        <v>0</v>
      </c>
      <c r="AD366">
        <v>0</v>
      </c>
      <c r="AE366">
        <v>0</v>
      </c>
      <c r="AF366">
        <v>0</v>
      </c>
      <c r="AG366" t="s">
        <v>4317</v>
      </c>
      <c r="AH366" s="21" t="str">
        <f t="shared" si="10"/>
        <v>YR20</v>
      </c>
      <c r="AI366" s="21">
        <v>107.92500000000001</v>
      </c>
      <c r="AJ366" s="21">
        <f t="shared" si="11"/>
        <v>99.718137254901961</v>
      </c>
      <c r="AK366" s="21" t="s">
        <v>2063</v>
      </c>
      <c r="AL366" t="s">
        <v>2515</v>
      </c>
      <c r="AM366" t="s">
        <v>53</v>
      </c>
      <c r="AN366" t="s">
        <v>2030</v>
      </c>
    </row>
    <row r="367" spans="1:40" ht="15" hidden="1" thickTop="1" x14ac:dyDescent="0.35">
      <c r="A367" t="s">
        <v>4260</v>
      </c>
      <c r="B367" t="s">
        <v>4319</v>
      </c>
      <c r="C367" t="s">
        <v>4320</v>
      </c>
      <c r="D367" t="s">
        <v>4321</v>
      </c>
      <c r="E367" t="s">
        <v>2938</v>
      </c>
      <c r="F367">
        <v>2</v>
      </c>
      <c r="G367" t="s">
        <v>2593</v>
      </c>
      <c r="H367" t="s">
        <v>2056</v>
      </c>
      <c r="I367" t="s">
        <v>2511</v>
      </c>
      <c r="J367" t="s">
        <v>4322</v>
      </c>
      <c r="K367" t="s">
        <v>65</v>
      </c>
      <c r="L367" t="s">
        <v>2058</v>
      </c>
      <c r="M367" t="s">
        <v>2170</v>
      </c>
      <c r="N367">
        <v>2</v>
      </c>
      <c r="O367">
        <v>166</v>
      </c>
      <c r="P367">
        <v>1.08</v>
      </c>
      <c r="Q367">
        <v>15300</v>
      </c>
      <c r="R367">
        <v>0</v>
      </c>
      <c r="S367">
        <v>0</v>
      </c>
      <c r="T367">
        <v>0</v>
      </c>
      <c r="U367">
        <v>0</v>
      </c>
      <c r="V367">
        <v>0</v>
      </c>
      <c r="W367">
        <v>0</v>
      </c>
      <c r="X367">
        <v>2</v>
      </c>
      <c r="Y367">
        <v>166</v>
      </c>
      <c r="Z367">
        <v>1.08</v>
      </c>
      <c r="AA367">
        <v>0</v>
      </c>
      <c r="AB367">
        <v>0</v>
      </c>
      <c r="AC367">
        <v>0</v>
      </c>
      <c r="AD367">
        <v>0</v>
      </c>
      <c r="AE367">
        <v>0</v>
      </c>
      <c r="AF367">
        <v>0</v>
      </c>
      <c r="AG367" t="s">
        <v>4323</v>
      </c>
      <c r="AH367" s="21" t="str">
        <f t="shared" si="10"/>
        <v>YR20</v>
      </c>
      <c r="AI367" s="21">
        <v>67.5</v>
      </c>
      <c r="AJ367" s="21">
        <f t="shared" si="11"/>
        <v>98.915032679738559</v>
      </c>
      <c r="AK367" s="21" t="s">
        <v>2063</v>
      </c>
      <c r="AL367" t="s">
        <v>2527</v>
      </c>
      <c r="AM367" t="s">
        <v>53</v>
      </c>
      <c r="AN367" t="s">
        <v>2031</v>
      </c>
    </row>
    <row r="368" spans="1:40" ht="15" hidden="1" thickTop="1" x14ac:dyDescent="0.35">
      <c r="A368" t="s">
        <v>4264</v>
      </c>
      <c r="B368" t="s">
        <v>4325</v>
      </c>
      <c r="C368" t="s">
        <v>4047</v>
      </c>
      <c r="D368" t="s">
        <v>4326</v>
      </c>
      <c r="E368" t="s">
        <v>64</v>
      </c>
      <c r="F368">
        <v>2</v>
      </c>
      <c r="G368" t="s">
        <v>2524</v>
      </c>
      <c r="H368" t="s">
        <v>2056</v>
      </c>
      <c r="I368" t="s">
        <v>2511</v>
      </c>
      <c r="J368" t="s">
        <v>4049</v>
      </c>
      <c r="K368" t="s">
        <v>62</v>
      </c>
      <c r="L368" t="s">
        <v>2058</v>
      </c>
      <c r="M368" t="s">
        <v>2310</v>
      </c>
      <c r="N368">
        <v>1</v>
      </c>
      <c r="O368">
        <v>26</v>
      </c>
      <c r="P368">
        <v>0.16</v>
      </c>
      <c r="Q368">
        <v>16320</v>
      </c>
      <c r="R368">
        <v>0</v>
      </c>
      <c r="S368">
        <v>0</v>
      </c>
      <c r="T368">
        <v>0</v>
      </c>
      <c r="U368">
        <v>0</v>
      </c>
      <c r="V368">
        <v>0</v>
      </c>
      <c r="W368">
        <v>0</v>
      </c>
      <c r="X368">
        <v>1</v>
      </c>
      <c r="Y368">
        <v>26</v>
      </c>
      <c r="Z368">
        <v>0.16</v>
      </c>
      <c r="AA368">
        <v>0</v>
      </c>
      <c r="AB368">
        <v>0</v>
      </c>
      <c r="AC368">
        <v>0</v>
      </c>
      <c r="AD368">
        <v>0</v>
      </c>
      <c r="AE368">
        <v>0</v>
      </c>
      <c r="AF368">
        <v>0</v>
      </c>
      <c r="AG368" t="s">
        <v>4327</v>
      </c>
      <c r="AH368" s="21" t="str">
        <f t="shared" si="10"/>
        <v>YR20</v>
      </c>
      <c r="AI368" s="21">
        <v>72</v>
      </c>
      <c r="AJ368" s="21">
        <f t="shared" si="11"/>
        <v>99.840686274509807</v>
      </c>
      <c r="AK368" s="21" t="s">
        <v>2060</v>
      </c>
      <c r="AL368" t="s">
        <v>2527</v>
      </c>
      <c r="AM368" t="s">
        <v>53</v>
      </c>
      <c r="AN368" t="s">
        <v>2029</v>
      </c>
    </row>
    <row r="369" spans="1:40" ht="15" hidden="1" thickTop="1" x14ac:dyDescent="0.35">
      <c r="A369" t="s">
        <v>4269</v>
      </c>
      <c r="B369" t="s">
        <v>4329</v>
      </c>
      <c r="C369" t="s">
        <v>3891</v>
      </c>
      <c r="D369" t="s">
        <v>4330</v>
      </c>
      <c r="E369" t="s">
        <v>126</v>
      </c>
      <c r="F369">
        <v>1</v>
      </c>
      <c r="G369" t="s">
        <v>2524</v>
      </c>
      <c r="H369" t="s">
        <v>2056</v>
      </c>
      <c r="I369" t="s">
        <v>2511</v>
      </c>
      <c r="J369" t="s">
        <v>3893</v>
      </c>
      <c r="K369" t="s">
        <v>62</v>
      </c>
      <c r="L369" t="s">
        <v>2058</v>
      </c>
      <c r="M369" t="s">
        <v>2059</v>
      </c>
      <c r="N369">
        <v>1</v>
      </c>
      <c r="O369">
        <v>146</v>
      </c>
      <c r="P369">
        <v>0.6</v>
      </c>
      <c r="Q369">
        <v>24480</v>
      </c>
      <c r="R369">
        <v>0</v>
      </c>
      <c r="S369">
        <v>0</v>
      </c>
      <c r="T369">
        <v>0</v>
      </c>
      <c r="U369">
        <v>0</v>
      </c>
      <c r="V369">
        <v>0</v>
      </c>
      <c r="W369">
        <v>0</v>
      </c>
      <c r="X369">
        <v>1</v>
      </c>
      <c r="Y369">
        <v>146</v>
      </c>
      <c r="Z369">
        <v>0.6</v>
      </c>
      <c r="AA369">
        <v>0</v>
      </c>
      <c r="AB369">
        <v>0</v>
      </c>
      <c r="AC369">
        <v>0</v>
      </c>
      <c r="AD369">
        <v>0</v>
      </c>
      <c r="AE369">
        <v>0</v>
      </c>
      <c r="AF369">
        <v>0</v>
      </c>
      <c r="AG369" t="s">
        <v>4331</v>
      </c>
      <c r="AH369" s="21" t="str">
        <f t="shared" si="10"/>
        <v>YR20</v>
      </c>
      <c r="AI369" s="21">
        <v>107.92500000000001</v>
      </c>
      <c r="AJ369" s="21">
        <f t="shared" si="11"/>
        <v>99.403594771241828</v>
      </c>
      <c r="AK369" s="21" t="s">
        <v>2063</v>
      </c>
      <c r="AL369" t="s">
        <v>2527</v>
      </c>
      <c r="AM369" t="s">
        <v>53</v>
      </c>
      <c r="AN369" t="s">
        <v>2030</v>
      </c>
    </row>
    <row r="370" spans="1:40" ht="15" hidden="1" thickTop="1" x14ac:dyDescent="0.35">
      <c r="A370" t="s">
        <v>4273</v>
      </c>
      <c r="B370" t="s">
        <v>4333</v>
      </c>
      <c r="C370" t="s">
        <v>3702</v>
      </c>
      <c r="D370" t="s">
        <v>4334</v>
      </c>
      <c r="E370" t="s">
        <v>3704</v>
      </c>
      <c r="F370">
        <v>1</v>
      </c>
      <c r="G370" t="s">
        <v>2619</v>
      </c>
      <c r="H370" t="s">
        <v>2620</v>
      </c>
      <c r="I370" t="s">
        <v>2511</v>
      </c>
      <c r="J370" t="s">
        <v>3705</v>
      </c>
      <c r="K370" t="s">
        <v>2655</v>
      </c>
      <c r="L370" t="s">
        <v>2058</v>
      </c>
      <c r="M370" t="s">
        <v>2059</v>
      </c>
      <c r="N370">
        <v>0</v>
      </c>
      <c r="O370">
        <v>0</v>
      </c>
      <c r="P370">
        <v>0</v>
      </c>
      <c r="Q370">
        <v>24480</v>
      </c>
      <c r="R370">
        <v>0</v>
      </c>
      <c r="S370">
        <v>0</v>
      </c>
      <c r="T370">
        <v>0</v>
      </c>
      <c r="U370">
        <v>0</v>
      </c>
      <c r="V370">
        <v>0</v>
      </c>
      <c r="W370">
        <v>0</v>
      </c>
      <c r="X370">
        <v>0</v>
      </c>
      <c r="Y370">
        <v>0</v>
      </c>
      <c r="Z370">
        <v>0</v>
      </c>
      <c r="AA370">
        <v>0</v>
      </c>
      <c r="AB370">
        <v>0</v>
      </c>
      <c r="AC370">
        <v>0</v>
      </c>
      <c r="AD370">
        <v>0</v>
      </c>
      <c r="AE370">
        <v>0</v>
      </c>
      <c r="AF370">
        <v>0</v>
      </c>
      <c r="AG370" t="s">
        <v>4335</v>
      </c>
      <c r="AH370" s="21" t="str">
        <f t="shared" si="10"/>
        <v>YR20</v>
      </c>
      <c r="AI370" s="21">
        <v>107.92500000000001</v>
      </c>
      <c r="AJ370" s="21">
        <f t="shared" si="11"/>
        <v>100</v>
      </c>
      <c r="AK370" s="21" t="s">
        <v>2060</v>
      </c>
      <c r="AL370" t="s">
        <v>2984</v>
      </c>
      <c r="AM370" t="s">
        <v>53</v>
      </c>
      <c r="AN370" t="s">
        <v>2032</v>
      </c>
    </row>
    <row r="371" spans="1:40" ht="15" hidden="1" thickTop="1" x14ac:dyDescent="0.35">
      <c r="A371" t="s">
        <v>4277</v>
      </c>
      <c r="B371" t="s">
        <v>4337</v>
      </c>
      <c r="C371" t="s">
        <v>4338</v>
      </c>
      <c r="D371" t="s">
        <v>4339</v>
      </c>
      <c r="E371" t="s">
        <v>2667</v>
      </c>
      <c r="F371">
        <v>2</v>
      </c>
      <c r="G371" t="s">
        <v>2509</v>
      </c>
      <c r="H371" t="s">
        <v>2510</v>
      </c>
      <c r="I371" t="s">
        <v>2511</v>
      </c>
      <c r="J371" t="s">
        <v>4340</v>
      </c>
      <c r="K371" t="s">
        <v>2669</v>
      </c>
      <c r="L371" t="s">
        <v>2058</v>
      </c>
      <c r="M371" t="s">
        <v>2059</v>
      </c>
      <c r="N371">
        <v>0</v>
      </c>
      <c r="O371">
        <v>0</v>
      </c>
      <c r="P371">
        <v>0</v>
      </c>
      <c r="Q371">
        <v>24480</v>
      </c>
      <c r="R371">
        <v>0</v>
      </c>
      <c r="S371">
        <v>0</v>
      </c>
      <c r="T371">
        <v>0</v>
      </c>
      <c r="U371">
        <v>0</v>
      </c>
      <c r="V371">
        <v>0</v>
      </c>
      <c r="W371">
        <v>0</v>
      </c>
      <c r="X371">
        <v>0</v>
      </c>
      <c r="Y371">
        <v>0</v>
      </c>
      <c r="Z371">
        <v>0</v>
      </c>
      <c r="AA371">
        <v>0</v>
      </c>
      <c r="AB371">
        <v>0</v>
      </c>
      <c r="AC371">
        <v>0</v>
      </c>
      <c r="AD371">
        <v>0</v>
      </c>
      <c r="AE371">
        <v>0</v>
      </c>
      <c r="AF371">
        <v>0</v>
      </c>
      <c r="AG371" t="s">
        <v>4341</v>
      </c>
      <c r="AH371" s="21" t="str">
        <f t="shared" si="10"/>
        <v>YR20</v>
      </c>
      <c r="AI371" s="21">
        <v>107.92500000000001</v>
      </c>
      <c r="AJ371" s="21">
        <f t="shared" si="11"/>
        <v>100</v>
      </c>
      <c r="AK371" s="21" t="s">
        <v>2060</v>
      </c>
      <c r="AL371" t="s">
        <v>2515</v>
      </c>
      <c r="AM371" t="s">
        <v>53</v>
      </c>
      <c r="AN371" t="s">
        <v>2031</v>
      </c>
    </row>
    <row r="372" spans="1:40" ht="15" hidden="1" thickTop="1" x14ac:dyDescent="0.35">
      <c r="A372" t="s">
        <v>4280</v>
      </c>
      <c r="B372" t="s">
        <v>4343</v>
      </c>
      <c r="C372" t="s">
        <v>2925</v>
      </c>
      <c r="D372" t="s">
        <v>4344</v>
      </c>
      <c r="E372" t="s">
        <v>2943</v>
      </c>
      <c r="F372">
        <v>1</v>
      </c>
      <c r="G372" t="s">
        <v>2682</v>
      </c>
      <c r="H372" t="s">
        <v>2620</v>
      </c>
      <c r="I372" t="s">
        <v>2511</v>
      </c>
      <c r="J372" t="s">
        <v>2921</v>
      </c>
      <c r="K372" t="s">
        <v>2684</v>
      </c>
      <c r="L372" t="s">
        <v>2058</v>
      </c>
      <c r="M372" t="s">
        <v>2982</v>
      </c>
      <c r="N372">
        <v>3</v>
      </c>
      <c r="O372">
        <v>133</v>
      </c>
      <c r="P372">
        <v>0.93</v>
      </c>
      <c r="Q372">
        <v>14280</v>
      </c>
      <c r="R372">
        <v>0</v>
      </c>
      <c r="S372">
        <v>0</v>
      </c>
      <c r="T372">
        <v>0</v>
      </c>
      <c r="U372">
        <v>0</v>
      </c>
      <c r="V372">
        <v>0</v>
      </c>
      <c r="W372">
        <v>0</v>
      </c>
      <c r="X372">
        <v>3</v>
      </c>
      <c r="Y372">
        <v>133</v>
      </c>
      <c r="Z372">
        <v>0.93</v>
      </c>
      <c r="AA372">
        <v>0</v>
      </c>
      <c r="AB372">
        <v>0</v>
      </c>
      <c r="AC372">
        <v>0</v>
      </c>
      <c r="AD372">
        <v>0</v>
      </c>
      <c r="AE372">
        <v>0</v>
      </c>
      <c r="AF372">
        <v>0</v>
      </c>
      <c r="AG372" t="s">
        <v>4345</v>
      </c>
      <c r="AH372" s="21" t="str">
        <f t="shared" si="10"/>
        <v>YO27</v>
      </c>
      <c r="AI372" s="21">
        <v>62.999999999999986</v>
      </c>
      <c r="AJ372" s="21">
        <f t="shared" si="11"/>
        <v>99.068627450980387</v>
      </c>
      <c r="AK372" s="21" t="s">
        <v>2063</v>
      </c>
      <c r="AL372" t="s">
        <v>2923</v>
      </c>
      <c r="AM372" t="s">
        <v>53</v>
      </c>
      <c r="AN372" t="s">
        <v>2031</v>
      </c>
    </row>
    <row r="373" spans="1:40" ht="15" hidden="1" thickTop="1" x14ac:dyDescent="0.35">
      <c r="A373" t="s">
        <v>4285</v>
      </c>
      <c r="B373" t="s">
        <v>4347</v>
      </c>
      <c r="C373" t="s">
        <v>78</v>
      </c>
      <c r="D373" t="s">
        <v>4348</v>
      </c>
      <c r="E373" t="s">
        <v>560</v>
      </c>
      <c r="F373">
        <v>1</v>
      </c>
      <c r="G373" t="s">
        <v>2055</v>
      </c>
      <c r="H373" t="s">
        <v>2056</v>
      </c>
      <c r="I373" t="s">
        <v>2511</v>
      </c>
      <c r="J373" t="s">
        <v>67</v>
      </c>
      <c r="K373" t="s">
        <v>68</v>
      </c>
      <c r="L373" t="s">
        <v>2058</v>
      </c>
      <c r="M373" t="s">
        <v>2059</v>
      </c>
      <c r="N373">
        <v>0</v>
      </c>
      <c r="O373">
        <v>0</v>
      </c>
      <c r="P373">
        <v>0</v>
      </c>
      <c r="Q373">
        <v>24480</v>
      </c>
      <c r="R373">
        <v>0</v>
      </c>
      <c r="S373">
        <v>0</v>
      </c>
      <c r="T373">
        <v>0</v>
      </c>
      <c r="U373">
        <v>0</v>
      </c>
      <c r="V373">
        <v>0</v>
      </c>
      <c r="W373">
        <v>0</v>
      </c>
      <c r="X373">
        <v>0</v>
      </c>
      <c r="Y373">
        <v>0</v>
      </c>
      <c r="Z373">
        <v>0</v>
      </c>
      <c r="AA373">
        <v>0</v>
      </c>
      <c r="AB373">
        <v>0</v>
      </c>
      <c r="AC373">
        <v>0</v>
      </c>
      <c r="AD373">
        <v>0</v>
      </c>
      <c r="AE373">
        <v>0</v>
      </c>
      <c r="AF373">
        <v>0</v>
      </c>
      <c r="AG373" t="s">
        <v>140</v>
      </c>
      <c r="AH373" s="21" t="str">
        <f t="shared" si="10"/>
        <v>YR20</v>
      </c>
      <c r="AI373" s="21">
        <v>107.92500000000001</v>
      </c>
      <c r="AJ373" s="21">
        <f t="shared" si="11"/>
        <v>100</v>
      </c>
      <c r="AK373" s="21" t="s">
        <v>2060</v>
      </c>
      <c r="AL373" t="s">
        <v>70</v>
      </c>
      <c r="AM373" t="s">
        <v>53</v>
      </c>
      <c r="AN373" t="s">
        <v>2031</v>
      </c>
    </row>
    <row r="374" spans="1:40" ht="15" hidden="1" thickTop="1" x14ac:dyDescent="0.35">
      <c r="A374" t="s">
        <v>4289</v>
      </c>
      <c r="B374" t="s">
        <v>4350</v>
      </c>
      <c r="C374" t="s">
        <v>92</v>
      </c>
      <c r="D374" t="s">
        <v>4351</v>
      </c>
      <c r="E374" t="s">
        <v>119</v>
      </c>
      <c r="F374">
        <v>1</v>
      </c>
      <c r="G374" t="s">
        <v>2055</v>
      </c>
      <c r="H374" t="s">
        <v>2056</v>
      </c>
      <c r="I374" t="s">
        <v>2511</v>
      </c>
      <c r="J374" t="s">
        <v>67</v>
      </c>
      <c r="K374" t="s">
        <v>68</v>
      </c>
      <c r="L374" t="s">
        <v>2058</v>
      </c>
      <c r="M374" t="s">
        <v>2059</v>
      </c>
      <c r="N374">
        <v>0</v>
      </c>
      <c r="O374">
        <v>0</v>
      </c>
      <c r="P374">
        <v>0</v>
      </c>
      <c r="Q374">
        <v>24480</v>
      </c>
      <c r="R374">
        <v>0</v>
      </c>
      <c r="S374">
        <v>0</v>
      </c>
      <c r="T374">
        <v>0</v>
      </c>
      <c r="U374">
        <v>0</v>
      </c>
      <c r="V374">
        <v>0</v>
      </c>
      <c r="W374">
        <v>0</v>
      </c>
      <c r="X374">
        <v>0</v>
      </c>
      <c r="Y374">
        <v>0</v>
      </c>
      <c r="Z374">
        <v>0</v>
      </c>
      <c r="AA374">
        <v>0</v>
      </c>
      <c r="AB374">
        <v>0</v>
      </c>
      <c r="AC374">
        <v>0</v>
      </c>
      <c r="AD374">
        <v>0</v>
      </c>
      <c r="AE374">
        <v>0</v>
      </c>
      <c r="AF374">
        <v>0</v>
      </c>
      <c r="AG374" t="s">
        <v>141</v>
      </c>
      <c r="AH374" s="21" t="str">
        <f t="shared" si="10"/>
        <v>YR21</v>
      </c>
      <c r="AI374" s="21">
        <v>107.92500000000001</v>
      </c>
      <c r="AJ374" s="21">
        <f t="shared" si="11"/>
        <v>100</v>
      </c>
      <c r="AK374" s="21" t="s">
        <v>2060</v>
      </c>
      <c r="AL374" t="s">
        <v>70</v>
      </c>
      <c r="AM374" t="s">
        <v>53</v>
      </c>
      <c r="AN374" t="s">
        <v>2031</v>
      </c>
    </row>
    <row r="375" spans="1:40" ht="15" hidden="1" thickTop="1" x14ac:dyDescent="0.35">
      <c r="A375" t="s">
        <v>4293</v>
      </c>
      <c r="B375" t="s">
        <v>4353</v>
      </c>
      <c r="C375" t="s">
        <v>2689</v>
      </c>
      <c r="D375" t="s">
        <v>4354</v>
      </c>
      <c r="E375" t="s">
        <v>2608</v>
      </c>
      <c r="F375">
        <v>1</v>
      </c>
      <c r="G375" t="s">
        <v>2576</v>
      </c>
      <c r="H375" t="s">
        <v>2577</v>
      </c>
      <c r="I375" t="s">
        <v>2511</v>
      </c>
      <c r="J375" t="s">
        <v>2692</v>
      </c>
      <c r="K375" t="s">
        <v>2635</v>
      </c>
      <c r="L375" t="s">
        <v>2058</v>
      </c>
      <c r="M375" t="s">
        <v>2059</v>
      </c>
      <c r="N375">
        <v>0</v>
      </c>
      <c r="O375">
        <v>0</v>
      </c>
      <c r="P375">
        <v>0</v>
      </c>
      <c r="Q375">
        <v>24480</v>
      </c>
      <c r="R375">
        <v>0</v>
      </c>
      <c r="S375">
        <v>0</v>
      </c>
      <c r="T375">
        <v>0</v>
      </c>
      <c r="U375">
        <v>0</v>
      </c>
      <c r="V375">
        <v>0</v>
      </c>
      <c r="W375">
        <v>0</v>
      </c>
      <c r="X375">
        <v>0</v>
      </c>
      <c r="Y375">
        <v>0</v>
      </c>
      <c r="Z375">
        <v>0</v>
      </c>
      <c r="AA375">
        <v>0</v>
      </c>
      <c r="AB375">
        <v>0</v>
      </c>
      <c r="AC375">
        <v>0</v>
      </c>
      <c r="AD375">
        <v>0</v>
      </c>
      <c r="AE375">
        <v>0</v>
      </c>
      <c r="AF375">
        <v>0</v>
      </c>
      <c r="AG375" t="s">
        <v>4355</v>
      </c>
      <c r="AH375" s="21" t="str">
        <f t="shared" si="10"/>
        <v>YH98</v>
      </c>
      <c r="AI375" s="21">
        <v>107.92500000000001</v>
      </c>
      <c r="AJ375" s="21">
        <f t="shared" si="11"/>
        <v>100</v>
      </c>
      <c r="AK375" s="21" t="s">
        <v>2060</v>
      </c>
      <c r="AL375" t="s">
        <v>2581</v>
      </c>
      <c r="AM375" t="s">
        <v>53</v>
      </c>
      <c r="AN375" t="s">
        <v>2031</v>
      </c>
    </row>
    <row r="376" spans="1:40" ht="15" hidden="1" thickTop="1" x14ac:dyDescent="0.35">
      <c r="A376" t="s">
        <v>4297</v>
      </c>
      <c r="B376" t="s">
        <v>4357</v>
      </c>
      <c r="C376" t="s">
        <v>2951</v>
      </c>
      <c r="D376" t="s">
        <v>4358</v>
      </c>
      <c r="E376" t="s">
        <v>558</v>
      </c>
      <c r="F376">
        <v>2</v>
      </c>
      <c r="G376" t="s">
        <v>2524</v>
      </c>
      <c r="H376" t="s">
        <v>2056</v>
      </c>
      <c r="I376" t="s">
        <v>2511</v>
      </c>
      <c r="J376" t="s">
        <v>2532</v>
      </c>
      <c r="K376" t="s">
        <v>62</v>
      </c>
      <c r="L376" t="s">
        <v>2058</v>
      </c>
      <c r="M376" t="s">
        <v>2310</v>
      </c>
      <c r="N376">
        <v>0</v>
      </c>
      <c r="O376">
        <v>0</v>
      </c>
      <c r="P376">
        <v>0</v>
      </c>
      <c r="Q376">
        <v>16320</v>
      </c>
      <c r="R376">
        <v>0</v>
      </c>
      <c r="S376">
        <v>0</v>
      </c>
      <c r="T376">
        <v>0</v>
      </c>
      <c r="U376">
        <v>0</v>
      </c>
      <c r="V376">
        <v>0</v>
      </c>
      <c r="W376">
        <v>0</v>
      </c>
      <c r="X376">
        <v>0</v>
      </c>
      <c r="Y376">
        <v>0</v>
      </c>
      <c r="Z376">
        <v>0</v>
      </c>
      <c r="AA376">
        <v>0</v>
      </c>
      <c r="AB376">
        <v>0</v>
      </c>
      <c r="AC376">
        <v>0</v>
      </c>
      <c r="AD376">
        <v>0</v>
      </c>
      <c r="AE376">
        <v>0</v>
      </c>
      <c r="AF376">
        <v>0</v>
      </c>
      <c r="AG376" t="s">
        <v>4359</v>
      </c>
      <c r="AH376" s="21" t="str">
        <f t="shared" si="10"/>
        <v>YO27</v>
      </c>
      <c r="AI376" s="21">
        <v>72</v>
      </c>
      <c r="AJ376" s="21">
        <f t="shared" si="11"/>
        <v>100</v>
      </c>
      <c r="AK376" s="21" t="s">
        <v>2060</v>
      </c>
      <c r="AL376" t="s">
        <v>2527</v>
      </c>
      <c r="AM376" t="s">
        <v>53</v>
      </c>
      <c r="AN376" t="s">
        <v>2029</v>
      </c>
    </row>
    <row r="377" spans="1:40" ht="15" hidden="1" thickTop="1" x14ac:dyDescent="0.35">
      <c r="A377" t="s">
        <v>4301</v>
      </c>
      <c r="B377" t="s">
        <v>4361</v>
      </c>
      <c r="C377" t="s">
        <v>3248</v>
      </c>
      <c r="D377" t="s">
        <v>4362</v>
      </c>
      <c r="E377" t="s">
        <v>2938</v>
      </c>
      <c r="F377">
        <v>1</v>
      </c>
      <c r="G377" t="s">
        <v>2593</v>
      </c>
      <c r="H377" t="s">
        <v>2056</v>
      </c>
      <c r="I377" t="s">
        <v>2511</v>
      </c>
      <c r="J377" t="s">
        <v>3250</v>
      </c>
      <c r="K377" t="s">
        <v>65</v>
      </c>
      <c r="L377" t="s">
        <v>2058</v>
      </c>
      <c r="M377" t="s">
        <v>2170</v>
      </c>
      <c r="N377">
        <v>0</v>
      </c>
      <c r="O377">
        <v>0</v>
      </c>
      <c r="P377">
        <v>0</v>
      </c>
      <c r="Q377">
        <v>15300</v>
      </c>
      <c r="R377">
        <v>0</v>
      </c>
      <c r="S377">
        <v>0</v>
      </c>
      <c r="T377">
        <v>0</v>
      </c>
      <c r="U377">
        <v>0</v>
      </c>
      <c r="V377">
        <v>0</v>
      </c>
      <c r="W377">
        <v>0</v>
      </c>
      <c r="X377">
        <v>0</v>
      </c>
      <c r="Y377">
        <v>0</v>
      </c>
      <c r="Z377">
        <v>0</v>
      </c>
      <c r="AA377">
        <v>0</v>
      </c>
      <c r="AB377">
        <v>0</v>
      </c>
      <c r="AC377">
        <v>0</v>
      </c>
      <c r="AD377">
        <v>0</v>
      </c>
      <c r="AE377">
        <v>0</v>
      </c>
      <c r="AF377">
        <v>0</v>
      </c>
      <c r="AG377" t="s">
        <v>4363</v>
      </c>
      <c r="AH377" s="21" t="str">
        <f t="shared" si="10"/>
        <v>YK19</v>
      </c>
      <c r="AI377" s="21">
        <v>67.5</v>
      </c>
      <c r="AJ377" s="21">
        <f t="shared" si="11"/>
        <v>100</v>
      </c>
      <c r="AK377" s="21" t="s">
        <v>2060</v>
      </c>
      <c r="AL377" t="s">
        <v>2527</v>
      </c>
      <c r="AM377" t="s">
        <v>53</v>
      </c>
      <c r="AN377" t="s">
        <v>2031</v>
      </c>
    </row>
    <row r="378" spans="1:40" ht="15" hidden="1" thickTop="1" x14ac:dyDescent="0.35">
      <c r="A378" t="s">
        <v>4304</v>
      </c>
      <c r="B378" t="s">
        <v>4365</v>
      </c>
      <c r="C378" t="s">
        <v>3715</v>
      </c>
      <c r="D378" t="s">
        <v>4366</v>
      </c>
      <c r="E378" t="s">
        <v>2938</v>
      </c>
      <c r="F378">
        <v>1</v>
      </c>
      <c r="G378" t="s">
        <v>2593</v>
      </c>
      <c r="H378" t="s">
        <v>2056</v>
      </c>
      <c r="I378" t="s">
        <v>2511</v>
      </c>
      <c r="J378" t="s">
        <v>3717</v>
      </c>
      <c r="K378" t="s">
        <v>62</v>
      </c>
      <c r="L378" t="s">
        <v>2058</v>
      </c>
      <c r="M378" t="s">
        <v>2170</v>
      </c>
      <c r="N378">
        <v>1</v>
      </c>
      <c r="O378">
        <v>33</v>
      </c>
      <c r="P378">
        <v>0.22</v>
      </c>
      <c r="Q378">
        <v>15300</v>
      </c>
      <c r="R378">
        <v>1</v>
      </c>
      <c r="S378">
        <v>33</v>
      </c>
      <c r="T378">
        <v>0.22</v>
      </c>
      <c r="U378">
        <v>0</v>
      </c>
      <c r="V378">
        <v>0</v>
      </c>
      <c r="W378">
        <v>0</v>
      </c>
      <c r="X378">
        <v>0</v>
      </c>
      <c r="Y378">
        <v>0</v>
      </c>
      <c r="Z378">
        <v>0</v>
      </c>
      <c r="AA378">
        <v>0</v>
      </c>
      <c r="AB378">
        <v>0</v>
      </c>
      <c r="AC378">
        <v>0</v>
      </c>
      <c r="AD378">
        <v>0</v>
      </c>
      <c r="AE378">
        <v>0</v>
      </c>
      <c r="AF378">
        <v>0</v>
      </c>
      <c r="AG378" t="s">
        <v>4367</v>
      </c>
      <c r="AH378" s="21" t="str">
        <f t="shared" si="10"/>
        <v>YR20</v>
      </c>
      <c r="AI378" s="21">
        <v>67.5</v>
      </c>
      <c r="AJ378" s="21">
        <f t="shared" si="11"/>
        <v>99.784313725490193</v>
      </c>
      <c r="AK378" s="21" t="s">
        <v>2060</v>
      </c>
      <c r="AL378" t="s">
        <v>2527</v>
      </c>
      <c r="AM378" t="s">
        <v>53</v>
      </c>
      <c r="AN378" t="s">
        <v>2030</v>
      </c>
    </row>
    <row r="379" spans="1:40" ht="15" hidden="1" thickTop="1" x14ac:dyDescent="0.35">
      <c r="A379" t="s">
        <v>4309</v>
      </c>
      <c r="B379" t="s">
        <v>4369</v>
      </c>
      <c r="C379" t="s">
        <v>3639</v>
      </c>
      <c r="D379" t="s">
        <v>4370</v>
      </c>
      <c r="E379" t="s">
        <v>3107</v>
      </c>
      <c r="F379">
        <v>1</v>
      </c>
      <c r="G379" t="s">
        <v>2509</v>
      </c>
      <c r="H379" t="s">
        <v>2510</v>
      </c>
      <c r="I379" t="s">
        <v>2511</v>
      </c>
      <c r="J379" t="s">
        <v>3522</v>
      </c>
      <c r="K379" t="s">
        <v>3109</v>
      </c>
      <c r="L379" t="s">
        <v>2058</v>
      </c>
      <c r="M379" t="s">
        <v>2170</v>
      </c>
      <c r="N379">
        <v>1</v>
      </c>
      <c r="O379">
        <v>83</v>
      </c>
      <c r="P379">
        <v>0.54</v>
      </c>
      <c r="Q379">
        <v>15300</v>
      </c>
      <c r="R379">
        <v>0</v>
      </c>
      <c r="S379">
        <v>0</v>
      </c>
      <c r="T379">
        <v>0</v>
      </c>
      <c r="U379">
        <v>0</v>
      </c>
      <c r="V379">
        <v>0</v>
      </c>
      <c r="W379">
        <v>0</v>
      </c>
      <c r="X379">
        <v>1</v>
      </c>
      <c r="Y379">
        <v>83</v>
      </c>
      <c r="Z379">
        <v>0.54</v>
      </c>
      <c r="AA379">
        <v>0</v>
      </c>
      <c r="AB379">
        <v>0</v>
      </c>
      <c r="AC379">
        <v>0</v>
      </c>
      <c r="AD379">
        <v>0</v>
      </c>
      <c r="AE379">
        <v>0</v>
      </c>
      <c r="AF379">
        <v>0</v>
      </c>
      <c r="AG379" t="s">
        <v>4371</v>
      </c>
      <c r="AH379" s="21" t="str">
        <f t="shared" si="10"/>
        <v>YH98</v>
      </c>
      <c r="AI379" s="21">
        <v>67.5</v>
      </c>
      <c r="AJ379" s="21">
        <f t="shared" si="11"/>
        <v>99.457516339869287</v>
      </c>
      <c r="AK379" s="21" t="s">
        <v>2063</v>
      </c>
      <c r="AL379" t="s">
        <v>2515</v>
      </c>
      <c r="AM379" t="s">
        <v>53</v>
      </c>
      <c r="AN379" t="s">
        <v>2030</v>
      </c>
    </row>
    <row r="380" spans="1:40" ht="15" hidden="1" thickTop="1" x14ac:dyDescent="0.35">
      <c r="A380" t="s">
        <v>4312</v>
      </c>
      <c r="B380" t="s">
        <v>4373</v>
      </c>
      <c r="C380" t="s">
        <v>4374</v>
      </c>
      <c r="D380" t="s">
        <v>4375</v>
      </c>
      <c r="E380" t="s">
        <v>2646</v>
      </c>
      <c r="F380">
        <v>1</v>
      </c>
      <c r="G380" t="s">
        <v>2600</v>
      </c>
      <c r="H380" t="s">
        <v>2577</v>
      </c>
      <c r="I380" t="s">
        <v>2511</v>
      </c>
      <c r="J380" t="s">
        <v>2601</v>
      </c>
      <c r="K380" t="s">
        <v>2602</v>
      </c>
      <c r="L380" t="s">
        <v>2058</v>
      </c>
      <c r="M380" t="s">
        <v>2059</v>
      </c>
      <c r="N380">
        <v>1</v>
      </c>
      <c r="O380">
        <v>126</v>
      </c>
      <c r="P380">
        <v>0.51</v>
      </c>
      <c r="Q380">
        <v>24480</v>
      </c>
      <c r="R380">
        <v>0</v>
      </c>
      <c r="S380">
        <v>0</v>
      </c>
      <c r="T380">
        <v>0</v>
      </c>
      <c r="U380">
        <v>0</v>
      </c>
      <c r="V380">
        <v>0</v>
      </c>
      <c r="W380">
        <v>0</v>
      </c>
      <c r="X380">
        <v>0</v>
      </c>
      <c r="Y380">
        <v>0</v>
      </c>
      <c r="Z380">
        <v>0</v>
      </c>
      <c r="AA380">
        <v>0</v>
      </c>
      <c r="AB380">
        <v>0</v>
      </c>
      <c r="AC380">
        <v>0</v>
      </c>
      <c r="AD380">
        <v>1</v>
      </c>
      <c r="AE380">
        <v>126</v>
      </c>
      <c r="AF380">
        <v>0.51</v>
      </c>
      <c r="AG380" t="s">
        <v>4376</v>
      </c>
      <c r="AH380" s="21" t="str">
        <f t="shared" si="10"/>
        <v>YR20</v>
      </c>
      <c r="AI380" s="21">
        <v>107.92500000000001</v>
      </c>
      <c r="AJ380" s="21">
        <f t="shared" si="11"/>
        <v>99.485294117647058</v>
      </c>
      <c r="AK380" s="21" t="s">
        <v>2063</v>
      </c>
      <c r="AL380" t="s">
        <v>2551</v>
      </c>
      <c r="AM380" t="s">
        <v>53</v>
      </c>
      <c r="AN380" t="s">
        <v>2031</v>
      </c>
    </row>
    <row r="381" spans="1:40" ht="15" hidden="1" thickTop="1" x14ac:dyDescent="0.35">
      <c r="A381" t="s">
        <v>4318</v>
      </c>
      <c r="B381" t="s">
        <v>4378</v>
      </c>
      <c r="C381" t="s">
        <v>81</v>
      </c>
      <c r="D381" t="s">
        <v>4379</v>
      </c>
      <c r="E381" t="s">
        <v>560</v>
      </c>
      <c r="F381">
        <v>1</v>
      </c>
      <c r="G381" t="s">
        <v>2055</v>
      </c>
      <c r="H381" t="s">
        <v>2056</v>
      </c>
      <c r="I381" t="s">
        <v>2511</v>
      </c>
      <c r="J381" t="s">
        <v>82</v>
      </c>
      <c r="K381" t="s">
        <v>68</v>
      </c>
      <c r="L381" t="s">
        <v>2058</v>
      </c>
      <c r="M381" t="s">
        <v>2059</v>
      </c>
      <c r="N381">
        <v>0</v>
      </c>
      <c r="O381">
        <v>0</v>
      </c>
      <c r="P381">
        <v>0</v>
      </c>
      <c r="Q381">
        <v>24480</v>
      </c>
      <c r="R381">
        <v>0</v>
      </c>
      <c r="S381">
        <v>0</v>
      </c>
      <c r="T381">
        <v>0</v>
      </c>
      <c r="U381">
        <v>0</v>
      </c>
      <c r="V381">
        <v>0</v>
      </c>
      <c r="W381">
        <v>0</v>
      </c>
      <c r="X381">
        <v>0</v>
      </c>
      <c r="Y381">
        <v>0</v>
      </c>
      <c r="Z381">
        <v>0</v>
      </c>
      <c r="AA381">
        <v>0</v>
      </c>
      <c r="AB381">
        <v>0</v>
      </c>
      <c r="AC381">
        <v>0</v>
      </c>
      <c r="AD381">
        <v>0</v>
      </c>
      <c r="AE381">
        <v>0</v>
      </c>
      <c r="AF381">
        <v>0</v>
      </c>
      <c r="AG381" t="s">
        <v>142</v>
      </c>
      <c r="AH381" s="21" t="str">
        <f t="shared" si="10"/>
        <v>YR20</v>
      </c>
      <c r="AI381" s="21">
        <v>107.92500000000001</v>
      </c>
      <c r="AJ381" s="21">
        <f t="shared" si="11"/>
        <v>100</v>
      </c>
      <c r="AK381" s="21" t="s">
        <v>2060</v>
      </c>
      <c r="AL381" t="s">
        <v>70</v>
      </c>
      <c r="AM381" t="s">
        <v>53</v>
      </c>
      <c r="AN381" t="s">
        <v>2031</v>
      </c>
    </row>
    <row r="382" spans="1:40" ht="15" hidden="1" thickTop="1" x14ac:dyDescent="0.35">
      <c r="A382" t="s">
        <v>4324</v>
      </c>
      <c r="B382" t="s">
        <v>4381</v>
      </c>
      <c r="C382" t="s">
        <v>76</v>
      </c>
      <c r="D382" t="s">
        <v>4382</v>
      </c>
      <c r="E382" t="s">
        <v>119</v>
      </c>
      <c r="F382">
        <v>1</v>
      </c>
      <c r="G382" t="s">
        <v>2055</v>
      </c>
      <c r="H382" t="s">
        <v>2056</v>
      </c>
      <c r="I382" t="s">
        <v>2511</v>
      </c>
      <c r="J382" t="s">
        <v>67</v>
      </c>
      <c r="K382" t="s">
        <v>68</v>
      </c>
      <c r="L382" t="s">
        <v>2058</v>
      </c>
      <c r="M382" t="s">
        <v>2059</v>
      </c>
      <c r="N382">
        <v>0</v>
      </c>
      <c r="O382">
        <v>0</v>
      </c>
      <c r="P382">
        <v>0</v>
      </c>
      <c r="Q382">
        <v>24480</v>
      </c>
      <c r="R382">
        <v>0</v>
      </c>
      <c r="S382">
        <v>0</v>
      </c>
      <c r="T382">
        <v>0</v>
      </c>
      <c r="U382">
        <v>0</v>
      </c>
      <c r="V382">
        <v>0</v>
      </c>
      <c r="W382">
        <v>0</v>
      </c>
      <c r="X382">
        <v>0</v>
      </c>
      <c r="Y382">
        <v>0</v>
      </c>
      <c r="Z382">
        <v>0</v>
      </c>
      <c r="AA382">
        <v>0</v>
      </c>
      <c r="AB382">
        <v>0</v>
      </c>
      <c r="AC382">
        <v>0</v>
      </c>
      <c r="AD382">
        <v>0</v>
      </c>
      <c r="AE382">
        <v>0</v>
      </c>
      <c r="AF382">
        <v>0</v>
      </c>
      <c r="AG382" t="s">
        <v>143</v>
      </c>
      <c r="AH382" s="21" t="str">
        <f t="shared" si="10"/>
        <v>YO27</v>
      </c>
      <c r="AI382" s="21">
        <v>107.92500000000001</v>
      </c>
      <c r="AJ382" s="21">
        <f t="shared" si="11"/>
        <v>100</v>
      </c>
      <c r="AK382" s="21" t="s">
        <v>2060</v>
      </c>
      <c r="AL382" t="s">
        <v>70</v>
      </c>
      <c r="AM382" t="s">
        <v>53</v>
      </c>
      <c r="AN382" t="s">
        <v>2031</v>
      </c>
    </row>
    <row r="383" spans="1:40" ht="15" hidden="1" thickTop="1" x14ac:dyDescent="0.35">
      <c r="A383" t="s">
        <v>4328</v>
      </c>
      <c r="B383" t="s">
        <v>4384</v>
      </c>
      <c r="C383" t="s">
        <v>4385</v>
      </c>
      <c r="D383" t="s">
        <v>4386</v>
      </c>
      <c r="E383" t="s">
        <v>2575</v>
      </c>
      <c r="F383">
        <v>1</v>
      </c>
      <c r="G383" t="s">
        <v>2576</v>
      </c>
      <c r="H383" t="s">
        <v>2577</v>
      </c>
      <c r="I383" t="s">
        <v>2511</v>
      </c>
      <c r="J383" t="s">
        <v>2858</v>
      </c>
      <c r="K383" t="s">
        <v>2742</v>
      </c>
      <c r="L383" t="s">
        <v>2058</v>
      </c>
      <c r="M383" t="s">
        <v>2170</v>
      </c>
      <c r="N383">
        <v>3</v>
      </c>
      <c r="O383">
        <v>74</v>
      </c>
      <c r="P383">
        <v>0.48</v>
      </c>
      <c r="Q383">
        <v>15300</v>
      </c>
      <c r="R383">
        <v>0</v>
      </c>
      <c r="S383">
        <v>0</v>
      </c>
      <c r="T383">
        <v>0</v>
      </c>
      <c r="U383">
        <v>0</v>
      </c>
      <c r="V383">
        <v>0</v>
      </c>
      <c r="W383">
        <v>0</v>
      </c>
      <c r="X383">
        <v>1</v>
      </c>
      <c r="Y383">
        <v>24</v>
      </c>
      <c r="Z383">
        <v>0.16</v>
      </c>
      <c r="AA383">
        <v>2</v>
      </c>
      <c r="AB383">
        <v>50</v>
      </c>
      <c r="AC383">
        <v>0.33</v>
      </c>
      <c r="AD383">
        <v>0</v>
      </c>
      <c r="AE383">
        <v>0</v>
      </c>
      <c r="AF383">
        <v>0</v>
      </c>
      <c r="AG383" t="s">
        <v>4387</v>
      </c>
      <c r="AH383" s="21" t="str">
        <f t="shared" si="10"/>
        <v>YO27</v>
      </c>
      <c r="AI383" s="21">
        <v>67.5</v>
      </c>
      <c r="AJ383" s="21">
        <f t="shared" si="11"/>
        <v>99.51633986928104</v>
      </c>
      <c r="AK383" s="21" t="s">
        <v>2063</v>
      </c>
      <c r="AL383" t="s">
        <v>2551</v>
      </c>
      <c r="AM383" t="s">
        <v>53</v>
      </c>
      <c r="AN383" t="s">
        <v>2031</v>
      </c>
    </row>
    <row r="384" spans="1:40" ht="15" hidden="1" thickTop="1" x14ac:dyDescent="0.35">
      <c r="A384" t="s">
        <v>4332</v>
      </c>
      <c r="B384" t="s">
        <v>4389</v>
      </c>
      <c r="C384" t="s">
        <v>2739</v>
      </c>
      <c r="D384" t="s">
        <v>4390</v>
      </c>
      <c r="E384" t="s">
        <v>2575</v>
      </c>
      <c r="F384">
        <v>1</v>
      </c>
      <c r="G384" t="s">
        <v>2576</v>
      </c>
      <c r="H384" t="s">
        <v>2577</v>
      </c>
      <c r="I384" t="s">
        <v>2511</v>
      </c>
      <c r="J384" t="s">
        <v>2741</v>
      </c>
      <c r="K384" t="s">
        <v>2742</v>
      </c>
      <c r="L384" t="s">
        <v>2058</v>
      </c>
      <c r="M384" t="s">
        <v>2170</v>
      </c>
      <c r="N384">
        <v>1</v>
      </c>
      <c r="O384">
        <v>27</v>
      </c>
      <c r="P384">
        <v>0.18</v>
      </c>
      <c r="Q384">
        <v>15300</v>
      </c>
      <c r="R384">
        <v>0</v>
      </c>
      <c r="S384">
        <v>0</v>
      </c>
      <c r="T384">
        <v>0</v>
      </c>
      <c r="U384">
        <v>0</v>
      </c>
      <c r="V384">
        <v>0</v>
      </c>
      <c r="W384">
        <v>0</v>
      </c>
      <c r="X384">
        <v>0</v>
      </c>
      <c r="Y384">
        <v>0</v>
      </c>
      <c r="Z384">
        <v>0</v>
      </c>
      <c r="AA384">
        <v>1</v>
      </c>
      <c r="AB384">
        <v>27</v>
      </c>
      <c r="AC384">
        <v>0.18</v>
      </c>
      <c r="AD384">
        <v>0</v>
      </c>
      <c r="AE384">
        <v>0</v>
      </c>
      <c r="AF384">
        <v>0</v>
      </c>
      <c r="AG384" t="s">
        <v>4391</v>
      </c>
      <c r="AH384" s="21" t="str">
        <f t="shared" si="10"/>
        <v>YO27</v>
      </c>
      <c r="AI384" s="21">
        <v>67.5</v>
      </c>
      <c r="AJ384" s="21">
        <f t="shared" si="11"/>
        <v>99.82352941176471</v>
      </c>
      <c r="AK384" s="21" t="s">
        <v>2060</v>
      </c>
      <c r="AL384" t="s">
        <v>2613</v>
      </c>
      <c r="AM384" t="s">
        <v>53</v>
      </c>
      <c r="AN384" t="s">
        <v>2030</v>
      </c>
    </row>
    <row r="385" spans="1:40" ht="15" hidden="1" thickTop="1" x14ac:dyDescent="0.35">
      <c r="A385" t="s">
        <v>4336</v>
      </c>
      <c r="B385" t="s">
        <v>4393</v>
      </c>
      <c r="C385" t="s">
        <v>4394</v>
      </c>
      <c r="D385" t="s">
        <v>4395</v>
      </c>
      <c r="E385" t="s">
        <v>3430</v>
      </c>
      <c r="F385">
        <v>1</v>
      </c>
      <c r="G385" t="s">
        <v>2609</v>
      </c>
      <c r="H385" t="s">
        <v>2577</v>
      </c>
      <c r="I385" t="s">
        <v>2511</v>
      </c>
      <c r="J385" t="s">
        <v>2764</v>
      </c>
      <c r="K385" t="s">
        <v>2765</v>
      </c>
      <c r="L385" t="s">
        <v>2058</v>
      </c>
      <c r="M385" t="s">
        <v>2170</v>
      </c>
      <c r="N385">
        <v>0</v>
      </c>
      <c r="O385">
        <v>0</v>
      </c>
      <c r="P385">
        <v>0</v>
      </c>
      <c r="Q385">
        <v>15300</v>
      </c>
      <c r="R385">
        <v>0</v>
      </c>
      <c r="S385">
        <v>0</v>
      </c>
      <c r="T385">
        <v>0</v>
      </c>
      <c r="U385">
        <v>0</v>
      </c>
      <c r="V385">
        <v>0</v>
      </c>
      <c r="W385">
        <v>0</v>
      </c>
      <c r="X385">
        <v>0</v>
      </c>
      <c r="Y385">
        <v>0</v>
      </c>
      <c r="Z385">
        <v>0</v>
      </c>
      <c r="AA385">
        <v>0</v>
      </c>
      <c r="AB385">
        <v>0</v>
      </c>
      <c r="AC385">
        <v>0</v>
      </c>
      <c r="AD385">
        <v>0</v>
      </c>
      <c r="AE385">
        <v>0</v>
      </c>
      <c r="AF385">
        <v>0</v>
      </c>
      <c r="AG385" t="s">
        <v>4396</v>
      </c>
      <c r="AH385" s="21" t="str">
        <f t="shared" si="10"/>
        <v>YO27</v>
      </c>
      <c r="AI385" s="21">
        <v>67.5</v>
      </c>
      <c r="AJ385" s="21">
        <f t="shared" si="11"/>
        <v>100</v>
      </c>
      <c r="AK385" s="21" t="s">
        <v>2060</v>
      </c>
      <c r="AL385" t="s">
        <v>2613</v>
      </c>
      <c r="AM385" t="s">
        <v>53</v>
      </c>
      <c r="AN385" t="s">
        <v>2032</v>
      </c>
    </row>
    <row r="386" spans="1:40" ht="15" hidden="1" thickTop="1" x14ac:dyDescent="0.35">
      <c r="A386" t="s">
        <v>4342</v>
      </c>
      <c r="B386" t="s">
        <v>4398</v>
      </c>
      <c r="C386" t="s">
        <v>78</v>
      </c>
      <c r="D386" t="s">
        <v>4399</v>
      </c>
      <c r="E386" t="s">
        <v>560</v>
      </c>
      <c r="F386">
        <v>1</v>
      </c>
      <c r="G386" t="s">
        <v>2055</v>
      </c>
      <c r="H386" t="s">
        <v>2056</v>
      </c>
      <c r="I386" t="s">
        <v>2511</v>
      </c>
      <c r="J386" t="s">
        <v>67</v>
      </c>
      <c r="K386" t="s">
        <v>68</v>
      </c>
      <c r="L386" t="s">
        <v>2058</v>
      </c>
      <c r="M386" t="s">
        <v>2059</v>
      </c>
      <c r="N386">
        <v>1</v>
      </c>
      <c r="O386">
        <v>25</v>
      </c>
      <c r="P386">
        <v>0.1</v>
      </c>
      <c r="Q386">
        <v>24480</v>
      </c>
      <c r="R386">
        <v>0</v>
      </c>
      <c r="S386">
        <v>0</v>
      </c>
      <c r="T386">
        <v>0</v>
      </c>
      <c r="U386">
        <v>0</v>
      </c>
      <c r="V386">
        <v>0</v>
      </c>
      <c r="W386">
        <v>0</v>
      </c>
      <c r="X386">
        <v>1</v>
      </c>
      <c r="Y386">
        <v>25</v>
      </c>
      <c r="Z386">
        <v>0.1</v>
      </c>
      <c r="AA386">
        <v>0</v>
      </c>
      <c r="AB386">
        <v>0</v>
      </c>
      <c r="AC386">
        <v>0</v>
      </c>
      <c r="AD386">
        <v>0</v>
      </c>
      <c r="AE386">
        <v>0</v>
      </c>
      <c r="AF386">
        <v>0</v>
      </c>
      <c r="AG386" t="s">
        <v>144</v>
      </c>
      <c r="AH386" s="21" t="str">
        <f t="shared" si="10"/>
        <v>YR20</v>
      </c>
      <c r="AI386" s="21">
        <v>107.92500000000001</v>
      </c>
      <c r="AJ386" s="21">
        <f t="shared" si="11"/>
        <v>99.897875816993462</v>
      </c>
      <c r="AK386" s="21" t="s">
        <v>2060</v>
      </c>
      <c r="AL386" t="s">
        <v>70</v>
      </c>
      <c r="AM386" t="s">
        <v>53</v>
      </c>
      <c r="AN386" t="s">
        <v>2032</v>
      </c>
    </row>
    <row r="387" spans="1:40" ht="15" hidden="1" thickTop="1" x14ac:dyDescent="0.35">
      <c r="A387" t="s">
        <v>4346</v>
      </c>
      <c r="B387" t="s">
        <v>4401</v>
      </c>
      <c r="C387" t="s">
        <v>66</v>
      </c>
      <c r="D387" t="s">
        <v>4402</v>
      </c>
      <c r="E387" t="s">
        <v>560</v>
      </c>
      <c r="F387">
        <v>1</v>
      </c>
      <c r="G387" t="s">
        <v>2055</v>
      </c>
      <c r="H387" t="s">
        <v>2056</v>
      </c>
      <c r="I387" t="s">
        <v>2511</v>
      </c>
      <c r="J387" t="s">
        <v>67</v>
      </c>
      <c r="K387" t="s">
        <v>68</v>
      </c>
      <c r="L387" t="s">
        <v>2058</v>
      </c>
      <c r="M387" t="s">
        <v>2549</v>
      </c>
      <c r="N387">
        <v>3</v>
      </c>
      <c r="O387">
        <v>107</v>
      </c>
      <c r="P387">
        <v>0.75</v>
      </c>
      <c r="Q387">
        <v>14280</v>
      </c>
      <c r="R387">
        <v>0</v>
      </c>
      <c r="S387">
        <v>0</v>
      </c>
      <c r="T387">
        <v>0</v>
      </c>
      <c r="U387">
        <v>0</v>
      </c>
      <c r="V387">
        <v>0</v>
      </c>
      <c r="W387">
        <v>0</v>
      </c>
      <c r="X387">
        <v>3</v>
      </c>
      <c r="Y387">
        <v>107</v>
      </c>
      <c r="Z387">
        <v>0.75</v>
      </c>
      <c r="AA387">
        <v>0</v>
      </c>
      <c r="AB387">
        <v>0</v>
      </c>
      <c r="AC387">
        <v>0</v>
      </c>
      <c r="AD387">
        <v>0</v>
      </c>
      <c r="AE387">
        <v>0</v>
      </c>
      <c r="AF387">
        <v>0</v>
      </c>
      <c r="AG387" t="s">
        <v>145</v>
      </c>
      <c r="AH387" s="21" t="str">
        <f t="shared" si="10"/>
        <v>YR21</v>
      </c>
      <c r="AI387" s="21">
        <v>62.999999999999986</v>
      </c>
      <c r="AJ387" s="21">
        <f t="shared" si="11"/>
        <v>99.250700280112042</v>
      </c>
      <c r="AK387" s="21" t="s">
        <v>2063</v>
      </c>
      <c r="AL387" t="s">
        <v>70</v>
      </c>
      <c r="AM387" t="s">
        <v>53</v>
      </c>
      <c r="AN387" t="s">
        <v>2030</v>
      </c>
    </row>
    <row r="388" spans="1:40" ht="15" hidden="1" thickTop="1" x14ac:dyDescent="0.35">
      <c r="A388" t="s">
        <v>4349</v>
      </c>
      <c r="B388" t="s">
        <v>4404</v>
      </c>
      <c r="C388" t="s">
        <v>3187</v>
      </c>
      <c r="D388" t="s">
        <v>4405</v>
      </c>
      <c r="E388" t="s">
        <v>146</v>
      </c>
      <c r="F388">
        <v>1</v>
      </c>
      <c r="G388" t="s">
        <v>2524</v>
      </c>
      <c r="H388" t="s">
        <v>2056</v>
      </c>
      <c r="I388" t="s">
        <v>2511</v>
      </c>
      <c r="J388" t="s">
        <v>3189</v>
      </c>
      <c r="K388" t="s">
        <v>62</v>
      </c>
      <c r="L388" t="s">
        <v>2058</v>
      </c>
      <c r="M388" t="s">
        <v>2059</v>
      </c>
      <c r="N388">
        <v>0</v>
      </c>
      <c r="O388">
        <v>0</v>
      </c>
      <c r="P388">
        <v>0</v>
      </c>
      <c r="Q388">
        <v>24480</v>
      </c>
      <c r="R388">
        <v>0</v>
      </c>
      <c r="S388">
        <v>0</v>
      </c>
      <c r="T388">
        <v>0</v>
      </c>
      <c r="U388">
        <v>0</v>
      </c>
      <c r="V388">
        <v>0</v>
      </c>
      <c r="W388">
        <v>0</v>
      </c>
      <c r="X388">
        <v>0</v>
      </c>
      <c r="Y388">
        <v>0</v>
      </c>
      <c r="Z388">
        <v>0</v>
      </c>
      <c r="AA388">
        <v>0</v>
      </c>
      <c r="AB388">
        <v>0</v>
      </c>
      <c r="AC388">
        <v>0</v>
      </c>
      <c r="AD388">
        <v>0</v>
      </c>
      <c r="AE388">
        <v>0</v>
      </c>
      <c r="AF388">
        <v>0</v>
      </c>
      <c r="AG388" t="s">
        <v>4406</v>
      </c>
      <c r="AH388" s="21" t="str">
        <f t="shared" si="10"/>
        <v>YR21</v>
      </c>
      <c r="AI388" s="21">
        <v>107.92500000000001</v>
      </c>
      <c r="AJ388" s="21">
        <f t="shared" si="11"/>
        <v>100</v>
      </c>
      <c r="AK388" s="21" t="s">
        <v>2060</v>
      </c>
      <c r="AL388" t="s">
        <v>2527</v>
      </c>
      <c r="AM388" t="s">
        <v>53</v>
      </c>
      <c r="AN388" t="s">
        <v>2030</v>
      </c>
    </row>
    <row r="389" spans="1:40" ht="15" hidden="1" thickTop="1" x14ac:dyDescent="0.35">
      <c r="A389" t="s">
        <v>4352</v>
      </c>
      <c r="B389" t="s">
        <v>4408</v>
      </c>
      <c r="C389" t="s">
        <v>3809</v>
      </c>
      <c r="D389" t="s">
        <v>4409</v>
      </c>
      <c r="E389" t="s">
        <v>3231</v>
      </c>
      <c r="F389">
        <v>1</v>
      </c>
      <c r="G389" t="s">
        <v>2816</v>
      </c>
      <c r="H389" t="s">
        <v>2620</v>
      </c>
      <c r="I389" t="s">
        <v>2511</v>
      </c>
      <c r="J389" t="s">
        <v>2826</v>
      </c>
      <c r="K389" t="s">
        <v>2827</v>
      </c>
      <c r="L389" t="s">
        <v>2058</v>
      </c>
      <c r="M389" t="s">
        <v>2059</v>
      </c>
      <c r="N389">
        <v>0</v>
      </c>
      <c r="O389">
        <v>0</v>
      </c>
      <c r="P389">
        <v>0</v>
      </c>
      <c r="Q389">
        <v>24480</v>
      </c>
      <c r="R389">
        <v>0</v>
      </c>
      <c r="S389">
        <v>0</v>
      </c>
      <c r="T389">
        <v>0</v>
      </c>
      <c r="U389">
        <v>0</v>
      </c>
      <c r="V389">
        <v>0</v>
      </c>
      <c r="W389">
        <v>0</v>
      </c>
      <c r="X389">
        <v>0</v>
      </c>
      <c r="Y389">
        <v>0</v>
      </c>
      <c r="Z389">
        <v>0</v>
      </c>
      <c r="AA389">
        <v>0</v>
      </c>
      <c r="AB389">
        <v>0</v>
      </c>
      <c r="AC389">
        <v>0</v>
      </c>
      <c r="AD389">
        <v>0</v>
      </c>
      <c r="AE389">
        <v>0</v>
      </c>
      <c r="AF389">
        <v>0</v>
      </c>
      <c r="AG389" t="s">
        <v>4410</v>
      </c>
      <c r="AH389" s="21" t="str">
        <f t="shared" si="10"/>
        <v>YR21</v>
      </c>
      <c r="AI389" s="21">
        <v>107.92500000000001</v>
      </c>
      <c r="AJ389" s="21">
        <f t="shared" si="11"/>
        <v>100</v>
      </c>
      <c r="AK389" s="21" t="s">
        <v>2060</v>
      </c>
      <c r="AL389" t="s">
        <v>2829</v>
      </c>
      <c r="AM389" t="s">
        <v>53</v>
      </c>
      <c r="AN389" t="s">
        <v>2031</v>
      </c>
    </row>
    <row r="390" spans="1:40" ht="15" hidden="1" thickTop="1" x14ac:dyDescent="0.35">
      <c r="A390" t="s">
        <v>4356</v>
      </c>
      <c r="B390" t="s">
        <v>4412</v>
      </c>
      <c r="C390" t="s">
        <v>92</v>
      </c>
      <c r="D390" t="s">
        <v>4413</v>
      </c>
      <c r="E390" t="s">
        <v>119</v>
      </c>
      <c r="F390">
        <v>1</v>
      </c>
      <c r="G390" t="s">
        <v>2055</v>
      </c>
      <c r="H390" t="s">
        <v>2056</v>
      </c>
      <c r="I390" t="s">
        <v>2511</v>
      </c>
      <c r="J390" t="s">
        <v>67</v>
      </c>
      <c r="K390" t="s">
        <v>68</v>
      </c>
      <c r="L390" t="s">
        <v>2058</v>
      </c>
      <c r="M390" t="s">
        <v>2059</v>
      </c>
      <c r="N390">
        <v>0</v>
      </c>
      <c r="O390">
        <v>0</v>
      </c>
      <c r="P390">
        <v>0</v>
      </c>
      <c r="Q390">
        <v>24480</v>
      </c>
      <c r="R390">
        <v>0</v>
      </c>
      <c r="S390">
        <v>0</v>
      </c>
      <c r="T390">
        <v>0</v>
      </c>
      <c r="U390">
        <v>0</v>
      </c>
      <c r="V390">
        <v>0</v>
      </c>
      <c r="W390">
        <v>0</v>
      </c>
      <c r="X390">
        <v>0</v>
      </c>
      <c r="Y390">
        <v>0</v>
      </c>
      <c r="Z390">
        <v>0</v>
      </c>
      <c r="AA390">
        <v>0</v>
      </c>
      <c r="AB390">
        <v>0</v>
      </c>
      <c r="AC390">
        <v>0</v>
      </c>
      <c r="AD390">
        <v>0</v>
      </c>
      <c r="AE390">
        <v>0</v>
      </c>
      <c r="AF390">
        <v>0</v>
      </c>
      <c r="AG390" t="s">
        <v>147</v>
      </c>
      <c r="AH390" s="21" t="str">
        <f t="shared" si="10"/>
        <v>YO27</v>
      </c>
      <c r="AI390" s="21">
        <v>107.92500000000001</v>
      </c>
      <c r="AJ390" s="21">
        <f t="shared" si="11"/>
        <v>100</v>
      </c>
      <c r="AK390" s="21" t="s">
        <v>2060</v>
      </c>
      <c r="AL390" t="s">
        <v>70</v>
      </c>
      <c r="AM390" t="s">
        <v>53</v>
      </c>
      <c r="AN390" t="s">
        <v>2031</v>
      </c>
    </row>
    <row r="391" spans="1:40" ht="15" hidden="1" thickTop="1" x14ac:dyDescent="0.35">
      <c r="A391" t="s">
        <v>4360</v>
      </c>
      <c r="B391" t="s">
        <v>4415</v>
      </c>
      <c r="C391" t="s">
        <v>4416</v>
      </c>
      <c r="D391" t="s">
        <v>4417</v>
      </c>
      <c r="E391" t="s">
        <v>2608</v>
      </c>
      <c r="F391">
        <v>1</v>
      </c>
      <c r="G391" t="s">
        <v>2609</v>
      </c>
      <c r="H391" t="s">
        <v>2577</v>
      </c>
      <c r="I391" t="s">
        <v>2511</v>
      </c>
      <c r="J391" t="s">
        <v>2764</v>
      </c>
      <c r="K391" t="s">
        <v>2765</v>
      </c>
      <c r="L391" t="s">
        <v>2058</v>
      </c>
      <c r="M391" t="s">
        <v>2059</v>
      </c>
      <c r="N391">
        <v>1</v>
      </c>
      <c r="O391">
        <v>8</v>
      </c>
      <c r="P391">
        <v>0.03</v>
      </c>
      <c r="Q391">
        <v>24480</v>
      </c>
      <c r="R391">
        <v>0</v>
      </c>
      <c r="S391">
        <v>0</v>
      </c>
      <c r="T391">
        <v>0</v>
      </c>
      <c r="U391">
        <v>0</v>
      </c>
      <c r="V391">
        <v>0</v>
      </c>
      <c r="W391">
        <v>0</v>
      </c>
      <c r="X391">
        <v>1</v>
      </c>
      <c r="Y391">
        <v>8</v>
      </c>
      <c r="Z391">
        <v>0.03</v>
      </c>
      <c r="AA391">
        <v>0</v>
      </c>
      <c r="AB391">
        <v>0</v>
      </c>
      <c r="AC391">
        <v>0</v>
      </c>
      <c r="AD391">
        <v>0</v>
      </c>
      <c r="AE391">
        <v>0</v>
      </c>
      <c r="AF391">
        <v>0</v>
      </c>
      <c r="AG391" t="s">
        <v>4418</v>
      </c>
      <c r="AH391" s="21" t="str">
        <f t="shared" ref="AH391:AH454" si="12">LEFT(AG391,4)</f>
        <v>YO98</v>
      </c>
      <c r="AI391" s="21">
        <v>107.92500000000001</v>
      </c>
      <c r="AJ391" s="21">
        <f t="shared" ref="AJ391:AJ454" si="13">100-(O391/Q391*100)</f>
        <v>99.967320261437905</v>
      </c>
      <c r="AK391" s="21" t="s">
        <v>2060</v>
      </c>
      <c r="AL391" t="s">
        <v>2613</v>
      </c>
      <c r="AM391" t="s">
        <v>53</v>
      </c>
      <c r="AN391" t="s">
        <v>2029</v>
      </c>
    </row>
    <row r="392" spans="1:40" ht="15" hidden="1" thickTop="1" x14ac:dyDescent="0.35">
      <c r="A392" t="s">
        <v>4364</v>
      </c>
      <c r="B392" t="s">
        <v>4420</v>
      </c>
      <c r="C392" t="s">
        <v>4421</v>
      </c>
      <c r="D392" t="s">
        <v>4422</v>
      </c>
      <c r="E392" t="s">
        <v>2608</v>
      </c>
      <c r="F392">
        <v>1</v>
      </c>
      <c r="G392" t="s">
        <v>2609</v>
      </c>
      <c r="H392" t="s">
        <v>2577</v>
      </c>
      <c r="I392" t="s">
        <v>2511</v>
      </c>
      <c r="J392" t="s">
        <v>2610</v>
      </c>
      <c r="K392" t="s">
        <v>2611</v>
      </c>
      <c r="L392" t="s">
        <v>2058</v>
      </c>
      <c r="M392" t="s">
        <v>2059</v>
      </c>
      <c r="N392">
        <v>1</v>
      </c>
      <c r="O392">
        <v>44</v>
      </c>
      <c r="P392">
        <v>0.18</v>
      </c>
      <c r="Q392">
        <v>24480</v>
      </c>
      <c r="R392">
        <v>0</v>
      </c>
      <c r="S392">
        <v>0</v>
      </c>
      <c r="T392">
        <v>0</v>
      </c>
      <c r="U392">
        <v>0</v>
      </c>
      <c r="V392">
        <v>0</v>
      </c>
      <c r="W392">
        <v>0</v>
      </c>
      <c r="X392">
        <v>1</v>
      </c>
      <c r="Y392">
        <v>44</v>
      </c>
      <c r="Z392">
        <v>0.18</v>
      </c>
      <c r="AA392">
        <v>0</v>
      </c>
      <c r="AB392">
        <v>0</v>
      </c>
      <c r="AC392">
        <v>0</v>
      </c>
      <c r="AD392">
        <v>0</v>
      </c>
      <c r="AE392">
        <v>0</v>
      </c>
      <c r="AF392">
        <v>0</v>
      </c>
      <c r="AG392" t="s">
        <v>4423</v>
      </c>
      <c r="AH392" s="21" t="str">
        <f t="shared" si="12"/>
        <v>YO98</v>
      </c>
      <c r="AI392" s="21">
        <v>107.92500000000001</v>
      </c>
      <c r="AJ392" s="21">
        <f t="shared" si="13"/>
        <v>99.820261437908499</v>
      </c>
      <c r="AK392" s="21" t="s">
        <v>2060</v>
      </c>
      <c r="AL392" t="s">
        <v>2581</v>
      </c>
      <c r="AM392" t="s">
        <v>53</v>
      </c>
      <c r="AN392" t="s">
        <v>2032</v>
      </c>
    </row>
    <row r="393" spans="1:40" ht="15" hidden="1" thickTop="1" x14ac:dyDescent="0.35">
      <c r="A393" t="s">
        <v>4368</v>
      </c>
      <c r="B393" t="s">
        <v>4425</v>
      </c>
      <c r="C393" t="s">
        <v>2506</v>
      </c>
      <c r="D393" t="s">
        <v>4426</v>
      </c>
      <c r="E393" t="s">
        <v>2508</v>
      </c>
      <c r="F393">
        <v>2</v>
      </c>
      <c r="G393" t="s">
        <v>2509</v>
      </c>
      <c r="H393" t="s">
        <v>2510</v>
      </c>
      <c r="I393" t="s">
        <v>2511</v>
      </c>
      <c r="J393" t="s">
        <v>2512</v>
      </c>
      <c r="K393" t="s">
        <v>2513</v>
      </c>
      <c r="L393" t="s">
        <v>2058</v>
      </c>
      <c r="M393" t="s">
        <v>2059</v>
      </c>
      <c r="N393">
        <v>1</v>
      </c>
      <c r="O393">
        <v>45</v>
      </c>
      <c r="P393">
        <v>0.18</v>
      </c>
      <c r="Q393">
        <v>24480</v>
      </c>
      <c r="R393">
        <v>1</v>
      </c>
      <c r="S393">
        <v>45</v>
      </c>
      <c r="T393">
        <v>0.18</v>
      </c>
      <c r="U393">
        <v>0</v>
      </c>
      <c r="V393">
        <v>0</v>
      </c>
      <c r="W393">
        <v>0</v>
      </c>
      <c r="X393">
        <v>0</v>
      </c>
      <c r="Y393">
        <v>0</v>
      </c>
      <c r="Z393">
        <v>0</v>
      </c>
      <c r="AA393">
        <v>0</v>
      </c>
      <c r="AB393">
        <v>0</v>
      </c>
      <c r="AC393">
        <v>0</v>
      </c>
      <c r="AD393">
        <v>0</v>
      </c>
      <c r="AE393">
        <v>0</v>
      </c>
      <c r="AF393">
        <v>0</v>
      </c>
      <c r="AG393" t="s">
        <v>4427</v>
      </c>
      <c r="AH393" s="21" t="str">
        <f t="shared" si="12"/>
        <v>YR20</v>
      </c>
      <c r="AI393" s="21">
        <v>107.92500000000001</v>
      </c>
      <c r="AJ393" s="21">
        <f t="shared" si="13"/>
        <v>99.816176470588232</v>
      </c>
      <c r="AK393" s="21" t="s">
        <v>2060</v>
      </c>
      <c r="AL393" t="s">
        <v>2515</v>
      </c>
      <c r="AM393" t="s">
        <v>53</v>
      </c>
      <c r="AN393" t="s">
        <v>2029</v>
      </c>
    </row>
    <row r="394" spans="1:40" ht="15" hidden="1" thickTop="1" x14ac:dyDescent="0.35">
      <c r="A394" t="s">
        <v>4372</v>
      </c>
      <c r="B394" t="s">
        <v>4429</v>
      </c>
      <c r="C394" t="s">
        <v>102</v>
      </c>
      <c r="D394" t="s">
        <v>4430</v>
      </c>
      <c r="E394" t="s">
        <v>560</v>
      </c>
      <c r="F394">
        <v>1</v>
      </c>
      <c r="G394" t="s">
        <v>2055</v>
      </c>
      <c r="H394" t="s">
        <v>2056</v>
      </c>
      <c r="I394" t="s">
        <v>2511</v>
      </c>
      <c r="J394" t="s">
        <v>67</v>
      </c>
      <c r="K394" t="s">
        <v>68</v>
      </c>
      <c r="L394" t="s">
        <v>2058</v>
      </c>
      <c r="M394" t="s">
        <v>2059</v>
      </c>
      <c r="N394">
        <v>0</v>
      </c>
      <c r="O394">
        <v>0</v>
      </c>
      <c r="P394">
        <v>0</v>
      </c>
      <c r="Q394">
        <v>24480</v>
      </c>
      <c r="R394">
        <v>0</v>
      </c>
      <c r="S394">
        <v>0</v>
      </c>
      <c r="T394">
        <v>0</v>
      </c>
      <c r="U394">
        <v>0</v>
      </c>
      <c r="V394">
        <v>0</v>
      </c>
      <c r="W394">
        <v>0</v>
      </c>
      <c r="X394">
        <v>0</v>
      </c>
      <c r="Y394">
        <v>0</v>
      </c>
      <c r="Z394">
        <v>0</v>
      </c>
      <c r="AA394">
        <v>0</v>
      </c>
      <c r="AB394">
        <v>0</v>
      </c>
      <c r="AC394">
        <v>0</v>
      </c>
      <c r="AD394">
        <v>0</v>
      </c>
      <c r="AE394">
        <v>0</v>
      </c>
      <c r="AF394">
        <v>0</v>
      </c>
      <c r="AG394" t="s">
        <v>148</v>
      </c>
      <c r="AH394" s="21" t="str">
        <f t="shared" si="12"/>
        <v>YR20</v>
      </c>
      <c r="AI394" s="21">
        <v>107.92500000000001</v>
      </c>
      <c r="AJ394" s="21">
        <f t="shared" si="13"/>
        <v>100</v>
      </c>
      <c r="AK394" s="21" t="s">
        <v>2060</v>
      </c>
      <c r="AL394" t="s">
        <v>70</v>
      </c>
      <c r="AM394" t="s">
        <v>53</v>
      </c>
      <c r="AN394" t="s">
        <v>2031</v>
      </c>
    </row>
    <row r="395" spans="1:40" ht="15" hidden="1" thickTop="1" x14ac:dyDescent="0.35">
      <c r="A395" t="s">
        <v>4377</v>
      </c>
      <c r="B395" t="s">
        <v>4432</v>
      </c>
      <c r="C395" t="s">
        <v>4221</v>
      </c>
      <c r="D395" t="s">
        <v>4433</v>
      </c>
      <c r="E395" t="s">
        <v>4223</v>
      </c>
      <c r="F395">
        <v>1</v>
      </c>
      <c r="G395" t="s">
        <v>2682</v>
      </c>
      <c r="H395" t="s">
        <v>2620</v>
      </c>
      <c r="I395" t="s">
        <v>2511</v>
      </c>
      <c r="J395" t="s">
        <v>4224</v>
      </c>
      <c r="K395" t="s">
        <v>2684</v>
      </c>
      <c r="L395" t="s">
        <v>2058</v>
      </c>
      <c r="M395" t="s">
        <v>2170</v>
      </c>
      <c r="N395">
        <v>0</v>
      </c>
      <c r="O395">
        <v>0</v>
      </c>
      <c r="P395">
        <v>0</v>
      </c>
      <c r="Q395">
        <v>15300</v>
      </c>
      <c r="R395">
        <v>0</v>
      </c>
      <c r="S395">
        <v>0</v>
      </c>
      <c r="T395">
        <v>0</v>
      </c>
      <c r="U395">
        <v>0</v>
      </c>
      <c r="V395">
        <v>0</v>
      </c>
      <c r="W395">
        <v>0</v>
      </c>
      <c r="X395">
        <v>0</v>
      </c>
      <c r="Y395">
        <v>0</v>
      </c>
      <c r="Z395">
        <v>0</v>
      </c>
      <c r="AA395">
        <v>0</v>
      </c>
      <c r="AB395">
        <v>0</v>
      </c>
      <c r="AC395">
        <v>0</v>
      </c>
      <c r="AD395">
        <v>0</v>
      </c>
      <c r="AE395">
        <v>0</v>
      </c>
      <c r="AF395">
        <v>0</v>
      </c>
      <c r="AG395" t="s">
        <v>4434</v>
      </c>
      <c r="AH395" s="21" t="str">
        <f t="shared" si="12"/>
        <v>YO27</v>
      </c>
      <c r="AI395" s="21">
        <v>67.5</v>
      </c>
      <c r="AJ395" s="21">
        <f t="shared" si="13"/>
        <v>100</v>
      </c>
      <c r="AK395" s="21" t="s">
        <v>2060</v>
      </c>
      <c r="AL395" t="s">
        <v>3177</v>
      </c>
      <c r="AM395" t="s">
        <v>53</v>
      </c>
      <c r="AN395" t="s">
        <v>2030</v>
      </c>
    </row>
    <row r="396" spans="1:40" ht="15" hidden="1" thickTop="1" x14ac:dyDescent="0.35">
      <c r="A396" t="s">
        <v>4380</v>
      </c>
      <c r="B396" t="s">
        <v>4436</v>
      </c>
      <c r="C396" t="s">
        <v>4437</v>
      </c>
      <c r="D396" t="s">
        <v>4438</v>
      </c>
      <c r="E396" t="s">
        <v>3058</v>
      </c>
      <c r="F396">
        <v>1</v>
      </c>
      <c r="G396" t="s">
        <v>2546</v>
      </c>
      <c r="H396" t="s">
        <v>2510</v>
      </c>
      <c r="I396" t="s">
        <v>2511</v>
      </c>
      <c r="J396" t="s">
        <v>4439</v>
      </c>
      <c r="K396" t="s">
        <v>3007</v>
      </c>
      <c r="L396" t="s">
        <v>2058</v>
      </c>
      <c r="M396" t="s">
        <v>2170</v>
      </c>
      <c r="N396">
        <v>1</v>
      </c>
      <c r="O396">
        <v>17</v>
      </c>
      <c r="P396">
        <v>0.11</v>
      </c>
      <c r="Q396">
        <v>15300</v>
      </c>
      <c r="R396">
        <v>1</v>
      </c>
      <c r="S396">
        <v>17</v>
      </c>
      <c r="T396">
        <v>0.11</v>
      </c>
      <c r="U396">
        <v>0</v>
      </c>
      <c r="V396">
        <v>0</v>
      </c>
      <c r="W396">
        <v>0</v>
      </c>
      <c r="X396">
        <v>0</v>
      </c>
      <c r="Y396">
        <v>0</v>
      </c>
      <c r="Z396">
        <v>0</v>
      </c>
      <c r="AA396">
        <v>0</v>
      </c>
      <c r="AB396">
        <v>0</v>
      </c>
      <c r="AC396">
        <v>0</v>
      </c>
      <c r="AD396">
        <v>0</v>
      </c>
      <c r="AE396">
        <v>0</v>
      </c>
      <c r="AF396">
        <v>0</v>
      </c>
      <c r="AG396" t="s">
        <v>4440</v>
      </c>
      <c r="AH396" s="21" t="str">
        <f t="shared" si="12"/>
        <v>YO27</v>
      </c>
      <c r="AI396" s="21">
        <v>67.5</v>
      </c>
      <c r="AJ396" s="21">
        <f t="shared" si="13"/>
        <v>99.888888888888886</v>
      </c>
      <c r="AK396" s="21" t="s">
        <v>2060</v>
      </c>
      <c r="AL396" t="s">
        <v>2551</v>
      </c>
      <c r="AM396" t="s">
        <v>53</v>
      </c>
      <c r="AN396" t="s">
        <v>2030</v>
      </c>
    </row>
    <row r="397" spans="1:40" ht="15" hidden="1" thickTop="1" x14ac:dyDescent="0.35">
      <c r="A397" t="s">
        <v>4383</v>
      </c>
      <c r="B397" t="s">
        <v>4442</v>
      </c>
      <c r="C397" t="s">
        <v>4443</v>
      </c>
      <c r="D397" t="s">
        <v>4444</v>
      </c>
      <c r="E397" t="s">
        <v>149</v>
      </c>
      <c r="F397">
        <v>2</v>
      </c>
      <c r="G397" t="s">
        <v>2055</v>
      </c>
      <c r="H397" t="s">
        <v>2056</v>
      </c>
      <c r="I397" t="s">
        <v>2511</v>
      </c>
      <c r="J397" t="s">
        <v>4445</v>
      </c>
      <c r="K397" t="s">
        <v>63</v>
      </c>
      <c r="L397" t="s">
        <v>2058</v>
      </c>
      <c r="M397" t="s">
        <v>2059</v>
      </c>
      <c r="N397">
        <v>0</v>
      </c>
      <c r="O397">
        <v>0</v>
      </c>
      <c r="P397">
        <v>0</v>
      </c>
      <c r="Q397">
        <v>24480</v>
      </c>
      <c r="R397">
        <v>0</v>
      </c>
      <c r="S397">
        <v>0</v>
      </c>
      <c r="T397">
        <v>0</v>
      </c>
      <c r="U397">
        <v>0</v>
      </c>
      <c r="V397">
        <v>0</v>
      </c>
      <c r="W397">
        <v>0</v>
      </c>
      <c r="X397">
        <v>0</v>
      </c>
      <c r="Y397">
        <v>0</v>
      </c>
      <c r="Z397">
        <v>0</v>
      </c>
      <c r="AA397">
        <v>0</v>
      </c>
      <c r="AB397">
        <v>0</v>
      </c>
      <c r="AC397">
        <v>0</v>
      </c>
      <c r="AD397">
        <v>0</v>
      </c>
      <c r="AE397">
        <v>0</v>
      </c>
      <c r="AF397">
        <v>0</v>
      </c>
      <c r="AG397" t="s">
        <v>4446</v>
      </c>
      <c r="AH397" s="21" t="str">
        <f t="shared" si="12"/>
        <v>YR21</v>
      </c>
      <c r="AI397" s="21">
        <v>107.92500000000001</v>
      </c>
      <c r="AJ397" s="21">
        <f t="shared" si="13"/>
        <v>100</v>
      </c>
      <c r="AK397" s="21" t="s">
        <v>2060</v>
      </c>
      <c r="AL397" t="s">
        <v>2570</v>
      </c>
      <c r="AM397" t="s">
        <v>53</v>
      </c>
      <c r="AN397" t="s">
        <v>2029</v>
      </c>
    </row>
    <row r="398" spans="1:40" ht="15" hidden="1" thickTop="1" x14ac:dyDescent="0.35">
      <c r="A398" t="s">
        <v>4388</v>
      </c>
      <c r="B398" t="s">
        <v>4448</v>
      </c>
      <c r="C398" t="s">
        <v>3149</v>
      </c>
      <c r="D398" t="s">
        <v>4449</v>
      </c>
      <c r="E398" t="s">
        <v>2562</v>
      </c>
      <c r="F398">
        <v>2</v>
      </c>
      <c r="G398" t="s">
        <v>2546</v>
      </c>
      <c r="H398" t="s">
        <v>2510</v>
      </c>
      <c r="I398" t="s">
        <v>2511</v>
      </c>
      <c r="J398" t="s">
        <v>2547</v>
      </c>
      <c r="K398" t="s">
        <v>2548</v>
      </c>
      <c r="L398" t="s">
        <v>2058</v>
      </c>
      <c r="M398" t="s">
        <v>2310</v>
      </c>
      <c r="N398">
        <v>0</v>
      </c>
      <c r="O398">
        <v>0</v>
      </c>
      <c r="P398">
        <v>0</v>
      </c>
      <c r="Q398">
        <v>16320</v>
      </c>
      <c r="R398">
        <v>0</v>
      </c>
      <c r="S398">
        <v>0</v>
      </c>
      <c r="T398">
        <v>0</v>
      </c>
      <c r="U398">
        <v>0</v>
      </c>
      <c r="V398">
        <v>0</v>
      </c>
      <c r="W398">
        <v>0</v>
      </c>
      <c r="X398">
        <v>0</v>
      </c>
      <c r="Y398">
        <v>0</v>
      </c>
      <c r="Z398">
        <v>0</v>
      </c>
      <c r="AA398">
        <v>0</v>
      </c>
      <c r="AB398">
        <v>0</v>
      </c>
      <c r="AC398">
        <v>0</v>
      </c>
      <c r="AD398">
        <v>0</v>
      </c>
      <c r="AE398">
        <v>0</v>
      </c>
      <c r="AF398">
        <v>0</v>
      </c>
      <c r="AG398" t="s">
        <v>4450</v>
      </c>
      <c r="AH398" s="21" t="str">
        <f t="shared" si="12"/>
        <v>YK19</v>
      </c>
      <c r="AI398" s="21">
        <v>72</v>
      </c>
      <c r="AJ398" s="21">
        <f t="shared" si="13"/>
        <v>100</v>
      </c>
      <c r="AK398" s="21" t="s">
        <v>2060</v>
      </c>
      <c r="AL398" t="s">
        <v>2551</v>
      </c>
      <c r="AM398" t="s">
        <v>53</v>
      </c>
      <c r="AN398" t="s">
        <v>2031</v>
      </c>
    </row>
    <row r="399" spans="1:40" ht="15" hidden="1" thickTop="1" x14ac:dyDescent="0.35">
      <c r="A399" t="s">
        <v>4392</v>
      </c>
      <c r="B399" t="s">
        <v>4452</v>
      </c>
      <c r="C399" t="s">
        <v>2978</v>
      </c>
      <c r="D399" t="s">
        <v>4453</v>
      </c>
      <c r="E399" t="s">
        <v>2980</v>
      </c>
      <c r="F399">
        <v>1</v>
      </c>
      <c r="G399" t="s">
        <v>2619</v>
      </c>
      <c r="H399" t="s">
        <v>2620</v>
      </c>
      <c r="I399" t="s">
        <v>2511</v>
      </c>
      <c r="J399" t="s">
        <v>2981</v>
      </c>
      <c r="K399" t="s">
        <v>2655</v>
      </c>
      <c r="L399" t="s">
        <v>2058</v>
      </c>
      <c r="M399" t="s">
        <v>2170</v>
      </c>
      <c r="N399">
        <v>0</v>
      </c>
      <c r="O399">
        <v>0</v>
      </c>
      <c r="P399">
        <v>0</v>
      </c>
      <c r="Q399">
        <v>15300</v>
      </c>
      <c r="R399">
        <v>0</v>
      </c>
      <c r="S399">
        <v>0</v>
      </c>
      <c r="T399">
        <v>0</v>
      </c>
      <c r="U399">
        <v>0</v>
      </c>
      <c r="V399">
        <v>0</v>
      </c>
      <c r="W399">
        <v>0</v>
      </c>
      <c r="X399">
        <v>0</v>
      </c>
      <c r="Y399">
        <v>0</v>
      </c>
      <c r="Z399">
        <v>0</v>
      </c>
      <c r="AA399">
        <v>0</v>
      </c>
      <c r="AB399">
        <v>0</v>
      </c>
      <c r="AC399">
        <v>0</v>
      </c>
      <c r="AD399">
        <v>0</v>
      </c>
      <c r="AE399">
        <v>0</v>
      </c>
      <c r="AF399">
        <v>0</v>
      </c>
      <c r="AG399" t="s">
        <v>4454</v>
      </c>
      <c r="AH399" s="21" t="str">
        <f t="shared" si="12"/>
        <v>YK19</v>
      </c>
      <c r="AI399" s="21">
        <v>67.5</v>
      </c>
      <c r="AJ399" s="21">
        <f t="shared" si="13"/>
        <v>100</v>
      </c>
      <c r="AK399" s="21" t="s">
        <v>2060</v>
      </c>
      <c r="AL399" t="s">
        <v>2984</v>
      </c>
      <c r="AM399" t="s">
        <v>53</v>
      </c>
      <c r="AN399" t="s">
        <v>2031</v>
      </c>
    </row>
    <row r="400" spans="1:40" ht="15" hidden="1" thickTop="1" x14ac:dyDescent="0.35">
      <c r="A400" t="s">
        <v>4397</v>
      </c>
      <c r="B400" t="s">
        <v>4456</v>
      </c>
      <c r="C400" t="s">
        <v>66</v>
      </c>
      <c r="D400" t="s">
        <v>4457</v>
      </c>
      <c r="E400" t="s">
        <v>560</v>
      </c>
      <c r="F400">
        <v>1</v>
      </c>
      <c r="G400" t="s">
        <v>2055</v>
      </c>
      <c r="H400" t="s">
        <v>2056</v>
      </c>
      <c r="I400" t="s">
        <v>2511</v>
      </c>
      <c r="J400" t="s">
        <v>67</v>
      </c>
      <c r="K400" t="s">
        <v>68</v>
      </c>
      <c r="L400" t="s">
        <v>2058</v>
      </c>
      <c r="M400" t="s">
        <v>2163</v>
      </c>
      <c r="N400">
        <v>1</v>
      </c>
      <c r="O400">
        <v>8</v>
      </c>
      <c r="P400">
        <v>0.05</v>
      </c>
      <c r="Q400">
        <v>17340</v>
      </c>
      <c r="R400">
        <v>0</v>
      </c>
      <c r="S400">
        <v>0</v>
      </c>
      <c r="T400">
        <v>0</v>
      </c>
      <c r="U400">
        <v>0</v>
      </c>
      <c r="V400">
        <v>0</v>
      </c>
      <c r="W400">
        <v>0</v>
      </c>
      <c r="X400">
        <v>1</v>
      </c>
      <c r="Y400">
        <v>8</v>
      </c>
      <c r="Z400">
        <v>0.05</v>
      </c>
      <c r="AA400">
        <v>0</v>
      </c>
      <c r="AB400">
        <v>0</v>
      </c>
      <c r="AC400">
        <v>0</v>
      </c>
      <c r="AD400">
        <v>0</v>
      </c>
      <c r="AE400">
        <v>0</v>
      </c>
      <c r="AF400">
        <v>0</v>
      </c>
      <c r="AG400" t="s">
        <v>150</v>
      </c>
      <c r="AH400" s="21" t="str">
        <f t="shared" si="12"/>
        <v>YR21</v>
      </c>
      <c r="AI400" s="21">
        <v>76.500000000000014</v>
      </c>
      <c r="AJ400" s="21">
        <f t="shared" si="13"/>
        <v>99.953863898500572</v>
      </c>
      <c r="AK400" s="21" t="s">
        <v>2060</v>
      </c>
      <c r="AL400" t="s">
        <v>70</v>
      </c>
      <c r="AM400" t="s">
        <v>53</v>
      </c>
      <c r="AN400" t="s">
        <v>2031</v>
      </c>
    </row>
    <row r="401" spans="1:40" ht="15" hidden="1" thickTop="1" x14ac:dyDescent="0.35">
      <c r="A401" t="s">
        <v>4400</v>
      </c>
      <c r="B401" t="s">
        <v>4459</v>
      </c>
      <c r="C401" t="s">
        <v>66</v>
      </c>
      <c r="D401" t="s">
        <v>4460</v>
      </c>
      <c r="E401" t="s">
        <v>560</v>
      </c>
      <c r="F401">
        <v>1</v>
      </c>
      <c r="G401" t="s">
        <v>2055</v>
      </c>
      <c r="H401" t="s">
        <v>2056</v>
      </c>
      <c r="I401" t="s">
        <v>2511</v>
      </c>
      <c r="J401" t="s">
        <v>67</v>
      </c>
      <c r="K401" t="s">
        <v>68</v>
      </c>
      <c r="L401" t="s">
        <v>2058</v>
      </c>
      <c r="M401" t="s">
        <v>2170</v>
      </c>
      <c r="N401">
        <v>0</v>
      </c>
      <c r="O401">
        <v>0</v>
      </c>
      <c r="P401">
        <v>0</v>
      </c>
      <c r="Q401">
        <v>15300</v>
      </c>
      <c r="R401">
        <v>0</v>
      </c>
      <c r="S401">
        <v>0</v>
      </c>
      <c r="T401">
        <v>0</v>
      </c>
      <c r="U401">
        <v>0</v>
      </c>
      <c r="V401">
        <v>0</v>
      </c>
      <c r="W401">
        <v>0</v>
      </c>
      <c r="X401">
        <v>0</v>
      </c>
      <c r="Y401">
        <v>0</v>
      </c>
      <c r="Z401">
        <v>0</v>
      </c>
      <c r="AA401">
        <v>0</v>
      </c>
      <c r="AB401">
        <v>0</v>
      </c>
      <c r="AC401">
        <v>0</v>
      </c>
      <c r="AD401">
        <v>0</v>
      </c>
      <c r="AE401">
        <v>0</v>
      </c>
      <c r="AF401">
        <v>0</v>
      </c>
      <c r="AG401" t="s">
        <v>151</v>
      </c>
      <c r="AH401" s="21" t="str">
        <f t="shared" si="12"/>
        <v>YR21</v>
      </c>
      <c r="AI401" s="21">
        <v>67.5</v>
      </c>
      <c r="AJ401" s="21">
        <f t="shared" si="13"/>
        <v>100</v>
      </c>
      <c r="AK401" s="21" t="s">
        <v>2060</v>
      </c>
      <c r="AL401" t="s">
        <v>70</v>
      </c>
      <c r="AM401" t="s">
        <v>53</v>
      </c>
      <c r="AN401" t="s">
        <v>2031</v>
      </c>
    </row>
    <row r="402" spans="1:40" ht="15" hidden="1" thickTop="1" x14ac:dyDescent="0.35">
      <c r="A402" t="s">
        <v>4403</v>
      </c>
      <c r="B402" t="s">
        <v>4462</v>
      </c>
      <c r="C402" t="s">
        <v>2823</v>
      </c>
      <c r="D402" t="s">
        <v>4463</v>
      </c>
      <c r="E402" t="s">
        <v>2825</v>
      </c>
      <c r="F402">
        <v>1</v>
      </c>
      <c r="G402" t="s">
        <v>2816</v>
      </c>
      <c r="H402" t="s">
        <v>2620</v>
      </c>
      <c r="I402" t="s">
        <v>2511</v>
      </c>
      <c r="J402" t="s">
        <v>2826</v>
      </c>
      <c r="K402" t="s">
        <v>2827</v>
      </c>
      <c r="L402" t="s">
        <v>2058</v>
      </c>
      <c r="M402" t="s">
        <v>2170</v>
      </c>
      <c r="N402">
        <v>0</v>
      </c>
      <c r="O402">
        <v>0</v>
      </c>
      <c r="P402">
        <v>0</v>
      </c>
      <c r="Q402">
        <v>15300</v>
      </c>
      <c r="R402">
        <v>0</v>
      </c>
      <c r="S402">
        <v>0</v>
      </c>
      <c r="T402">
        <v>0</v>
      </c>
      <c r="U402">
        <v>0</v>
      </c>
      <c r="V402">
        <v>0</v>
      </c>
      <c r="W402">
        <v>0</v>
      </c>
      <c r="X402">
        <v>0</v>
      </c>
      <c r="Y402">
        <v>0</v>
      </c>
      <c r="Z402">
        <v>0</v>
      </c>
      <c r="AA402">
        <v>0</v>
      </c>
      <c r="AB402">
        <v>0</v>
      </c>
      <c r="AC402">
        <v>0</v>
      </c>
      <c r="AD402">
        <v>0</v>
      </c>
      <c r="AE402">
        <v>0</v>
      </c>
      <c r="AF402">
        <v>0</v>
      </c>
      <c r="AG402" t="s">
        <v>4464</v>
      </c>
      <c r="AH402" s="21" t="str">
        <f t="shared" si="12"/>
        <v>YO27</v>
      </c>
      <c r="AI402" s="21">
        <v>67.5</v>
      </c>
      <c r="AJ402" s="21">
        <f t="shared" si="13"/>
        <v>100</v>
      </c>
      <c r="AK402" s="21" t="s">
        <v>2060</v>
      </c>
      <c r="AL402" t="s">
        <v>2829</v>
      </c>
      <c r="AM402" t="s">
        <v>53</v>
      </c>
      <c r="AN402" t="s">
        <v>2029</v>
      </c>
    </row>
    <row r="403" spans="1:40" ht="15" hidden="1" thickTop="1" x14ac:dyDescent="0.35">
      <c r="A403" t="s">
        <v>4407</v>
      </c>
      <c r="B403" t="s">
        <v>4466</v>
      </c>
      <c r="C403" t="s">
        <v>567</v>
      </c>
      <c r="D403" t="s">
        <v>4467</v>
      </c>
      <c r="E403" t="s">
        <v>560</v>
      </c>
      <c r="F403">
        <v>1</v>
      </c>
      <c r="G403" t="s">
        <v>2055</v>
      </c>
      <c r="H403" t="s">
        <v>2056</v>
      </c>
      <c r="I403" t="s">
        <v>2511</v>
      </c>
      <c r="J403" t="s">
        <v>428</v>
      </c>
      <c r="K403" t="s">
        <v>68</v>
      </c>
      <c r="L403" t="s">
        <v>2058</v>
      </c>
      <c r="M403" t="s">
        <v>2059</v>
      </c>
      <c r="N403">
        <v>1</v>
      </c>
      <c r="O403">
        <v>32</v>
      </c>
      <c r="P403">
        <v>0.13</v>
      </c>
      <c r="Q403">
        <v>24480</v>
      </c>
      <c r="R403">
        <v>1</v>
      </c>
      <c r="S403">
        <v>32</v>
      </c>
      <c r="T403">
        <v>0.13</v>
      </c>
      <c r="U403">
        <v>0</v>
      </c>
      <c r="V403">
        <v>0</v>
      </c>
      <c r="W403">
        <v>0</v>
      </c>
      <c r="X403">
        <v>0</v>
      </c>
      <c r="Y403">
        <v>0</v>
      </c>
      <c r="Z403">
        <v>0</v>
      </c>
      <c r="AA403">
        <v>0</v>
      </c>
      <c r="AB403">
        <v>0</v>
      </c>
      <c r="AC403">
        <v>0</v>
      </c>
      <c r="AD403">
        <v>0</v>
      </c>
      <c r="AE403">
        <v>0</v>
      </c>
      <c r="AF403">
        <v>0</v>
      </c>
      <c r="AG403" t="s">
        <v>152</v>
      </c>
      <c r="AH403" s="21" t="str">
        <f t="shared" si="12"/>
        <v>YR20</v>
      </c>
      <c r="AI403" s="21">
        <v>107.92500000000001</v>
      </c>
      <c r="AJ403" s="21">
        <f t="shared" si="13"/>
        <v>99.869281045751634</v>
      </c>
      <c r="AK403" s="21" t="s">
        <v>2060</v>
      </c>
      <c r="AL403" t="s">
        <v>70</v>
      </c>
      <c r="AM403" t="s">
        <v>53</v>
      </c>
      <c r="AN403" t="s">
        <v>2030</v>
      </c>
    </row>
    <row r="404" spans="1:40" ht="15" hidden="1" thickTop="1" x14ac:dyDescent="0.35">
      <c r="A404" t="s">
        <v>4411</v>
      </c>
      <c r="B404" t="s">
        <v>4469</v>
      </c>
      <c r="C404" t="s">
        <v>3691</v>
      </c>
      <c r="D404" t="s">
        <v>4470</v>
      </c>
      <c r="E404" t="s">
        <v>116</v>
      </c>
      <c r="F404">
        <v>1</v>
      </c>
      <c r="G404" t="s">
        <v>2055</v>
      </c>
      <c r="H404" t="s">
        <v>2056</v>
      </c>
      <c r="I404" t="s">
        <v>2511</v>
      </c>
      <c r="J404" t="s">
        <v>3693</v>
      </c>
      <c r="K404" t="s">
        <v>63</v>
      </c>
      <c r="L404" t="s">
        <v>2058</v>
      </c>
      <c r="M404" t="s">
        <v>2982</v>
      </c>
      <c r="N404">
        <v>2</v>
      </c>
      <c r="O404">
        <v>101</v>
      </c>
      <c r="P404">
        <v>0.71</v>
      </c>
      <c r="Q404">
        <v>14280</v>
      </c>
      <c r="R404">
        <v>0</v>
      </c>
      <c r="S404">
        <v>0</v>
      </c>
      <c r="T404">
        <v>0</v>
      </c>
      <c r="U404">
        <v>0</v>
      </c>
      <c r="V404">
        <v>0</v>
      </c>
      <c r="W404">
        <v>0</v>
      </c>
      <c r="X404">
        <v>2</v>
      </c>
      <c r="Y404">
        <v>101</v>
      </c>
      <c r="Z404">
        <v>0.71</v>
      </c>
      <c r="AA404">
        <v>0</v>
      </c>
      <c r="AB404">
        <v>0</v>
      </c>
      <c r="AC404">
        <v>0</v>
      </c>
      <c r="AD404">
        <v>0</v>
      </c>
      <c r="AE404">
        <v>0</v>
      </c>
      <c r="AF404">
        <v>0</v>
      </c>
      <c r="AG404" t="s">
        <v>4471</v>
      </c>
      <c r="AH404" s="21" t="str">
        <f t="shared" si="12"/>
        <v>YO27</v>
      </c>
      <c r="AI404" s="21">
        <v>62.999999999999986</v>
      </c>
      <c r="AJ404" s="21">
        <f t="shared" si="13"/>
        <v>99.292717086834728</v>
      </c>
      <c r="AK404" s="21" t="s">
        <v>2063</v>
      </c>
      <c r="AL404" t="s">
        <v>2271</v>
      </c>
      <c r="AM404" t="s">
        <v>53</v>
      </c>
      <c r="AN404" t="s">
        <v>2031</v>
      </c>
    </row>
    <row r="405" spans="1:40" ht="15" hidden="1" thickTop="1" x14ac:dyDescent="0.35">
      <c r="A405" t="s">
        <v>4414</v>
      </c>
      <c r="B405" t="s">
        <v>4473</v>
      </c>
      <c r="C405" t="s">
        <v>4474</v>
      </c>
      <c r="D405" t="s">
        <v>4475</v>
      </c>
      <c r="E405" t="s">
        <v>2705</v>
      </c>
      <c r="F405">
        <v>1</v>
      </c>
      <c r="G405" t="s">
        <v>2593</v>
      </c>
      <c r="H405" t="s">
        <v>2056</v>
      </c>
      <c r="I405" t="s">
        <v>2511</v>
      </c>
      <c r="J405" t="s">
        <v>4476</v>
      </c>
      <c r="K405" t="s">
        <v>65</v>
      </c>
      <c r="L405" t="s">
        <v>2058</v>
      </c>
      <c r="M405" t="s">
        <v>2059</v>
      </c>
      <c r="N405">
        <v>1</v>
      </c>
      <c r="O405">
        <v>109</v>
      </c>
      <c r="P405">
        <v>0.45</v>
      </c>
      <c r="Q405">
        <v>24480</v>
      </c>
      <c r="R405">
        <v>1</v>
      </c>
      <c r="S405">
        <v>109</v>
      </c>
      <c r="T405">
        <v>0.45</v>
      </c>
      <c r="U405">
        <v>0</v>
      </c>
      <c r="V405">
        <v>0</v>
      </c>
      <c r="W405">
        <v>0</v>
      </c>
      <c r="X405">
        <v>0</v>
      </c>
      <c r="Y405">
        <v>0</v>
      </c>
      <c r="Z405">
        <v>0</v>
      </c>
      <c r="AA405">
        <v>0</v>
      </c>
      <c r="AB405">
        <v>0</v>
      </c>
      <c r="AC405">
        <v>0</v>
      </c>
      <c r="AD405">
        <v>0</v>
      </c>
      <c r="AE405">
        <v>0</v>
      </c>
      <c r="AF405">
        <v>0</v>
      </c>
      <c r="AG405" t="s">
        <v>4477</v>
      </c>
      <c r="AH405" s="21" t="str">
        <f t="shared" si="12"/>
        <v>YR20</v>
      </c>
      <c r="AI405" s="21">
        <v>107.92500000000001</v>
      </c>
      <c r="AJ405" s="21">
        <f t="shared" si="13"/>
        <v>99.554738562091501</v>
      </c>
      <c r="AK405" s="21" t="s">
        <v>2063</v>
      </c>
      <c r="AL405" t="s">
        <v>2527</v>
      </c>
      <c r="AM405" t="s">
        <v>53</v>
      </c>
      <c r="AN405" t="s">
        <v>2029</v>
      </c>
    </row>
    <row r="406" spans="1:40" ht="15" hidden="1" thickTop="1" x14ac:dyDescent="0.35">
      <c r="A406" t="s">
        <v>4419</v>
      </c>
      <c r="B406" t="s">
        <v>4479</v>
      </c>
      <c r="C406" t="s">
        <v>4480</v>
      </c>
      <c r="D406" t="s">
        <v>4481</v>
      </c>
      <c r="E406" t="s">
        <v>2508</v>
      </c>
      <c r="F406">
        <v>2</v>
      </c>
      <c r="G406" t="s">
        <v>2509</v>
      </c>
      <c r="H406" t="s">
        <v>2510</v>
      </c>
      <c r="I406" t="s">
        <v>2511</v>
      </c>
      <c r="J406" t="s">
        <v>3773</v>
      </c>
      <c r="K406" t="s">
        <v>2513</v>
      </c>
      <c r="L406" t="s">
        <v>2058</v>
      </c>
      <c r="M406" t="s">
        <v>3044</v>
      </c>
      <c r="N406">
        <v>0</v>
      </c>
      <c r="O406">
        <v>0</v>
      </c>
      <c r="P406">
        <v>0</v>
      </c>
      <c r="Q406">
        <v>12240</v>
      </c>
      <c r="R406">
        <v>0</v>
      </c>
      <c r="S406">
        <v>0</v>
      </c>
      <c r="T406">
        <v>0</v>
      </c>
      <c r="U406">
        <v>0</v>
      </c>
      <c r="V406">
        <v>0</v>
      </c>
      <c r="W406">
        <v>0</v>
      </c>
      <c r="X406">
        <v>0</v>
      </c>
      <c r="Y406">
        <v>0</v>
      </c>
      <c r="Z406">
        <v>0</v>
      </c>
      <c r="AA406">
        <v>0</v>
      </c>
      <c r="AB406">
        <v>0</v>
      </c>
      <c r="AC406">
        <v>0</v>
      </c>
      <c r="AD406">
        <v>0</v>
      </c>
      <c r="AE406">
        <v>0</v>
      </c>
      <c r="AF406">
        <v>0</v>
      </c>
      <c r="AG406" t="s">
        <v>4482</v>
      </c>
      <c r="AH406" s="21" t="str">
        <f t="shared" si="12"/>
        <v>YH98</v>
      </c>
      <c r="AI406" s="21">
        <v>53.999999999999993</v>
      </c>
      <c r="AJ406" s="21">
        <f t="shared" si="13"/>
        <v>100</v>
      </c>
      <c r="AK406" s="21" t="s">
        <v>2060</v>
      </c>
      <c r="AL406" t="s">
        <v>2515</v>
      </c>
      <c r="AM406" t="s">
        <v>53</v>
      </c>
      <c r="AN406" t="s">
        <v>2029</v>
      </c>
    </row>
    <row r="407" spans="1:40" ht="15" hidden="1" thickTop="1" x14ac:dyDescent="0.35">
      <c r="A407" t="s">
        <v>4424</v>
      </c>
      <c r="B407" t="s">
        <v>4484</v>
      </c>
      <c r="C407" t="s">
        <v>100</v>
      </c>
      <c r="D407" t="s">
        <v>4485</v>
      </c>
      <c r="E407" t="s">
        <v>560</v>
      </c>
      <c r="F407">
        <v>1</v>
      </c>
      <c r="G407" t="s">
        <v>2055</v>
      </c>
      <c r="H407" t="s">
        <v>2056</v>
      </c>
      <c r="I407" t="s">
        <v>2511</v>
      </c>
      <c r="J407" t="s">
        <v>67</v>
      </c>
      <c r="K407" t="s">
        <v>68</v>
      </c>
      <c r="L407" t="s">
        <v>2058</v>
      </c>
      <c r="M407" t="s">
        <v>2059</v>
      </c>
      <c r="N407">
        <v>0</v>
      </c>
      <c r="O407">
        <v>0</v>
      </c>
      <c r="P407">
        <v>0</v>
      </c>
      <c r="Q407">
        <v>24480</v>
      </c>
      <c r="R407">
        <v>0</v>
      </c>
      <c r="S407">
        <v>0</v>
      </c>
      <c r="T407">
        <v>0</v>
      </c>
      <c r="U407">
        <v>0</v>
      </c>
      <c r="V407">
        <v>0</v>
      </c>
      <c r="W407">
        <v>0</v>
      </c>
      <c r="X407">
        <v>0</v>
      </c>
      <c r="Y407">
        <v>0</v>
      </c>
      <c r="Z407">
        <v>0</v>
      </c>
      <c r="AA407">
        <v>0</v>
      </c>
      <c r="AB407">
        <v>0</v>
      </c>
      <c r="AC407">
        <v>0</v>
      </c>
      <c r="AD407">
        <v>0</v>
      </c>
      <c r="AE407">
        <v>0</v>
      </c>
      <c r="AF407">
        <v>0</v>
      </c>
      <c r="AG407" t="s">
        <v>153</v>
      </c>
      <c r="AH407" s="21" t="str">
        <f t="shared" si="12"/>
        <v>YR20</v>
      </c>
      <c r="AI407" s="21">
        <v>107.92500000000001</v>
      </c>
      <c r="AJ407" s="21">
        <f t="shared" si="13"/>
        <v>100</v>
      </c>
      <c r="AK407" s="21" t="s">
        <v>2060</v>
      </c>
      <c r="AL407" t="s">
        <v>70</v>
      </c>
      <c r="AM407" t="s">
        <v>53</v>
      </c>
      <c r="AN407" t="s">
        <v>2030</v>
      </c>
    </row>
    <row r="408" spans="1:40" ht="15" hidden="1" thickTop="1" x14ac:dyDescent="0.35">
      <c r="A408" t="s">
        <v>4428</v>
      </c>
      <c r="B408" t="s">
        <v>4487</v>
      </c>
      <c r="C408" t="s">
        <v>66</v>
      </c>
      <c r="D408" t="s">
        <v>4488</v>
      </c>
      <c r="E408" t="s">
        <v>560</v>
      </c>
      <c r="F408">
        <v>1</v>
      </c>
      <c r="G408" t="s">
        <v>2055</v>
      </c>
      <c r="H408" t="s">
        <v>2056</v>
      </c>
      <c r="I408" t="s">
        <v>2511</v>
      </c>
      <c r="J408" t="s">
        <v>67</v>
      </c>
      <c r="K408" t="s">
        <v>68</v>
      </c>
      <c r="L408" t="s">
        <v>2058</v>
      </c>
      <c r="M408" t="s">
        <v>2059</v>
      </c>
      <c r="N408">
        <v>1</v>
      </c>
      <c r="O408">
        <v>50</v>
      </c>
      <c r="P408">
        <v>0.2</v>
      </c>
      <c r="Q408">
        <v>24480</v>
      </c>
      <c r="R408">
        <v>1</v>
      </c>
      <c r="S408">
        <v>50</v>
      </c>
      <c r="T408">
        <v>0.2</v>
      </c>
      <c r="U408">
        <v>0</v>
      </c>
      <c r="V408">
        <v>0</v>
      </c>
      <c r="W408">
        <v>0</v>
      </c>
      <c r="X408">
        <v>0</v>
      </c>
      <c r="Y408">
        <v>0</v>
      </c>
      <c r="Z408">
        <v>0</v>
      </c>
      <c r="AA408">
        <v>0</v>
      </c>
      <c r="AB408">
        <v>0</v>
      </c>
      <c r="AC408">
        <v>0</v>
      </c>
      <c r="AD408">
        <v>0</v>
      </c>
      <c r="AE408">
        <v>0</v>
      </c>
      <c r="AF408">
        <v>0</v>
      </c>
      <c r="AG408" t="s">
        <v>154</v>
      </c>
      <c r="AH408" s="21" t="str">
        <f t="shared" si="12"/>
        <v>YO27</v>
      </c>
      <c r="AI408" s="21">
        <v>107.92500000000001</v>
      </c>
      <c r="AJ408" s="21">
        <f t="shared" si="13"/>
        <v>99.795751633986924</v>
      </c>
      <c r="AK408" s="21" t="s">
        <v>2060</v>
      </c>
      <c r="AL408" t="s">
        <v>70</v>
      </c>
      <c r="AM408" t="s">
        <v>53</v>
      </c>
      <c r="AN408" t="s">
        <v>2032</v>
      </c>
    </row>
    <row r="409" spans="1:40" ht="15" hidden="1" thickTop="1" x14ac:dyDescent="0.35">
      <c r="A409" t="s">
        <v>4431</v>
      </c>
      <c r="B409" t="s">
        <v>4490</v>
      </c>
      <c r="C409" t="s">
        <v>4257</v>
      </c>
      <c r="D409" t="s">
        <v>4491</v>
      </c>
      <c r="E409" t="s">
        <v>2938</v>
      </c>
      <c r="F409">
        <v>1</v>
      </c>
      <c r="G409" t="s">
        <v>2593</v>
      </c>
      <c r="H409" t="s">
        <v>2056</v>
      </c>
      <c r="I409" t="s">
        <v>2511</v>
      </c>
      <c r="J409" t="s">
        <v>3250</v>
      </c>
      <c r="K409" t="s">
        <v>65</v>
      </c>
      <c r="L409" t="s">
        <v>2058</v>
      </c>
      <c r="M409" t="s">
        <v>2059</v>
      </c>
      <c r="N409">
        <v>1</v>
      </c>
      <c r="O409">
        <v>4</v>
      </c>
      <c r="P409">
        <v>0.02</v>
      </c>
      <c r="Q409">
        <v>24480</v>
      </c>
      <c r="R409">
        <v>0</v>
      </c>
      <c r="S409">
        <v>0</v>
      </c>
      <c r="T409">
        <v>0</v>
      </c>
      <c r="U409">
        <v>0</v>
      </c>
      <c r="V409">
        <v>0</v>
      </c>
      <c r="W409">
        <v>0</v>
      </c>
      <c r="X409">
        <v>1</v>
      </c>
      <c r="Y409">
        <v>4</v>
      </c>
      <c r="Z409">
        <v>0.02</v>
      </c>
      <c r="AA409">
        <v>0</v>
      </c>
      <c r="AB409">
        <v>0</v>
      </c>
      <c r="AC409">
        <v>0</v>
      </c>
      <c r="AD409">
        <v>0</v>
      </c>
      <c r="AE409">
        <v>0</v>
      </c>
      <c r="AF409">
        <v>0</v>
      </c>
      <c r="AG409" t="s">
        <v>4492</v>
      </c>
      <c r="AH409" s="21" t="str">
        <f t="shared" si="12"/>
        <v>YK19</v>
      </c>
      <c r="AI409" s="21">
        <v>107.92500000000001</v>
      </c>
      <c r="AJ409" s="21">
        <f t="shared" si="13"/>
        <v>99.98366013071896</v>
      </c>
      <c r="AK409" s="21" t="s">
        <v>2060</v>
      </c>
      <c r="AL409" t="s">
        <v>2527</v>
      </c>
      <c r="AM409" t="s">
        <v>53</v>
      </c>
      <c r="AN409" t="s">
        <v>2030</v>
      </c>
    </row>
    <row r="410" spans="1:40" ht="15" hidden="1" thickTop="1" x14ac:dyDescent="0.35">
      <c r="A410" t="s">
        <v>4435</v>
      </c>
      <c r="B410" t="s">
        <v>4494</v>
      </c>
      <c r="C410" t="s">
        <v>81</v>
      </c>
      <c r="D410" t="s">
        <v>4495</v>
      </c>
      <c r="E410" t="s">
        <v>560</v>
      </c>
      <c r="F410">
        <v>1</v>
      </c>
      <c r="G410" t="s">
        <v>2055</v>
      </c>
      <c r="H410" t="s">
        <v>2056</v>
      </c>
      <c r="I410" t="s">
        <v>2511</v>
      </c>
      <c r="J410" t="s">
        <v>82</v>
      </c>
      <c r="K410" t="s">
        <v>68</v>
      </c>
      <c r="L410" t="s">
        <v>2058</v>
      </c>
      <c r="M410" t="s">
        <v>2059</v>
      </c>
      <c r="N410">
        <v>3</v>
      </c>
      <c r="O410">
        <v>70</v>
      </c>
      <c r="P410">
        <v>0.28999999999999998</v>
      </c>
      <c r="Q410">
        <v>24480</v>
      </c>
      <c r="R410">
        <v>2</v>
      </c>
      <c r="S410">
        <v>33</v>
      </c>
      <c r="T410">
        <v>0.13</v>
      </c>
      <c r="U410">
        <v>0</v>
      </c>
      <c r="V410">
        <v>0</v>
      </c>
      <c r="W410">
        <v>0</v>
      </c>
      <c r="X410">
        <v>1</v>
      </c>
      <c r="Y410">
        <v>37</v>
      </c>
      <c r="Z410">
        <v>0.15</v>
      </c>
      <c r="AA410">
        <v>0</v>
      </c>
      <c r="AB410">
        <v>0</v>
      </c>
      <c r="AC410">
        <v>0</v>
      </c>
      <c r="AD410">
        <v>0</v>
      </c>
      <c r="AE410">
        <v>0</v>
      </c>
      <c r="AF410">
        <v>0</v>
      </c>
      <c r="AG410" t="s">
        <v>155</v>
      </c>
      <c r="AH410" s="21" t="str">
        <f t="shared" si="12"/>
        <v>YR21</v>
      </c>
      <c r="AI410" s="21">
        <v>107.92500000000001</v>
      </c>
      <c r="AJ410" s="21">
        <f t="shared" si="13"/>
        <v>99.714052287581694</v>
      </c>
      <c r="AK410" s="21" t="s">
        <v>2063</v>
      </c>
      <c r="AL410" t="s">
        <v>70</v>
      </c>
      <c r="AM410" t="s">
        <v>53</v>
      </c>
      <c r="AN410" t="s">
        <v>2032</v>
      </c>
    </row>
    <row r="411" spans="1:40" ht="15" hidden="1" thickTop="1" x14ac:dyDescent="0.35">
      <c r="A411" t="s">
        <v>4441</v>
      </c>
      <c r="B411" t="s">
        <v>4497</v>
      </c>
      <c r="C411" t="s">
        <v>4498</v>
      </c>
      <c r="D411" t="s">
        <v>4499</v>
      </c>
      <c r="E411" t="s">
        <v>2562</v>
      </c>
      <c r="F411">
        <v>1</v>
      </c>
      <c r="G411" t="s">
        <v>2546</v>
      </c>
      <c r="H411" t="s">
        <v>2510</v>
      </c>
      <c r="I411" t="s">
        <v>2511</v>
      </c>
      <c r="J411" t="s">
        <v>2547</v>
      </c>
      <c r="K411" t="s">
        <v>2548</v>
      </c>
      <c r="L411" t="s">
        <v>2058</v>
      </c>
      <c r="M411" t="s">
        <v>2358</v>
      </c>
      <c r="N411">
        <v>0</v>
      </c>
      <c r="O411">
        <v>0</v>
      </c>
      <c r="P411">
        <v>0</v>
      </c>
      <c r="Q411">
        <v>13260</v>
      </c>
      <c r="R411">
        <v>0</v>
      </c>
      <c r="S411">
        <v>0</v>
      </c>
      <c r="T411">
        <v>0</v>
      </c>
      <c r="U411">
        <v>0</v>
      </c>
      <c r="V411">
        <v>0</v>
      </c>
      <c r="W411">
        <v>0</v>
      </c>
      <c r="X411">
        <v>0</v>
      </c>
      <c r="Y411">
        <v>0</v>
      </c>
      <c r="Z411">
        <v>0</v>
      </c>
      <c r="AA411">
        <v>0</v>
      </c>
      <c r="AB411">
        <v>0</v>
      </c>
      <c r="AC411">
        <v>0</v>
      </c>
      <c r="AD411">
        <v>0</v>
      </c>
      <c r="AE411">
        <v>0</v>
      </c>
      <c r="AF411">
        <v>0</v>
      </c>
      <c r="AG411" t="s">
        <v>4500</v>
      </c>
      <c r="AH411" s="21" t="str">
        <f t="shared" si="12"/>
        <v>YO27</v>
      </c>
      <c r="AI411" s="21">
        <v>58.500000000000014</v>
      </c>
      <c r="AJ411" s="21">
        <f t="shared" si="13"/>
        <v>100</v>
      </c>
      <c r="AK411" s="21" t="s">
        <v>2060</v>
      </c>
      <c r="AL411" t="s">
        <v>2551</v>
      </c>
      <c r="AM411" t="s">
        <v>53</v>
      </c>
      <c r="AN411" t="s">
        <v>2029</v>
      </c>
    </row>
    <row r="412" spans="1:40" ht="15" hidden="1" thickTop="1" x14ac:dyDescent="0.35">
      <c r="A412" t="s">
        <v>4447</v>
      </c>
      <c r="B412" t="s">
        <v>4502</v>
      </c>
      <c r="C412" t="s">
        <v>3203</v>
      </c>
      <c r="D412" t="s">
        <v>4503</v>
      </c>
      <c r="E412" t="s">
        <v>2825</v>
      </c>
      <c r="F412">
        <v>1</v>
      </c>
      <c r="G412" t="s">
        <v>2816</v>
      </c>
      <c r="H412" t="s">
        <v>2620</v>
      </c>
      <c r="I412" t="s">
        <v>2511</v>
      </c>
      <c r="J412" t="s">
        <v>2826</v>
      </c>
      <c r="K412" t="s">
        <v>2827</v>
      </c>
      <c r="L412" t="s">
        <v>2058</v>
      </c>
      <c r="M412" t="s">
        <v>2170</v>
      </c>
      <c r="N412">
        <v>2</v>
      </c>
      <c r="O412">
        <v>171</v>
      </c>
      <c r="P412">
        <v>1.1200000000000001</v>
      </c>
      <c r="Q412">
        <v>15300</v>
      </c>
      <c r="R412">
        <v>0</v>
      </c>
      <c r="S412">
        <v>0</v>
      </c>
      <c r="T412">
        <v>0</v>
      </c>
      <c r="U412">
        <v>0</v>
      </c>
      <c r="V412">
        <v>0</v>
      </c>
      <c r="W412">
        <v>0</v>
      </c>
      <c r="X412">
        <v>2</v>
      </c>
      <c r="Y412">
        <v>171</v>
      </c>
      <c r="Z412">
        <v>1.1200000000000001</v>
      </c>
      <c r="AA412">
        <v>0</v>
      </c>
      <c r="AB412">
        <v>0</v>
      </c>
      <c r="AC412">
        <v>0</v>
      </c>
      <c r="AD412">
        <v>0</v>
      </c>
      <c r="AE412">
        <v>0</v>
      </c>
      <c r="AF412">
        <v>0</v>
      </c>
      <c r="AG412" t="s">
        <v>4504</v>
      </c>
      <c r="AH412" s="21" t="str">
        <f t="shared" si="12"/>
        <v>YR21</v>
      </c>
      <c r="AI412" s="21">
        <v>67.5</v>
      </c>
      <c r="AJ412" s="21">
        <f t="shared" si="13"/>
        <v>98.882352941176464</v>
      </c>
      <c r="AK412" s="21" t="s">
        <v>2063</v>
      </c>
      <c r="AL412" t="s">
        <v>2829</v>
      </c>
      <c r="AM412" t="s">
        <v>53</v>
      </c>
      <c r="AN412" t="s">
        <v>2030</v>
      </c>
    </row>
    <row r="413" spans="1:40" ht="15" hidden="1" thickTop="1" x14ac:dyDescent="0.35">
      <c r="A413" t="s">
        <v>4451</v>
      </c>
      <c r="B413" t="s">
        <v>4506</v>
      </c>
      <c r="C413" t="s">
        <v>4507</v>
      </c>
      <c r="D413" t="s">
        <v>4508</v>
      </c>
      <c r="E413" t="s">
        <v>3440</v>
      </c>
      <c r="F413">
        <v>1</v>
      </c>
      <c r="G413" t="s">
        <v>2609</v>
      </c>
      <c r="H413" t="s">
        <v>2577</v>
      </c>
      <c r="I413" t="s">
        <v>2511</v>
      </c>
      <c r="J413" t="s">
        <v>2675</v>
      </c>
      <c r="K413" t="s">
        <v>2611</v>
      </c>
      <c r="L413" t="s">
        <v>2058</v>
      </c>
      <c r="M413" t="s">
        <v>2170</v>
      </c>
      <c r="N413">
        <v>1</v>
      </c>
      <c r="O413">
        <v>48</v>
      </c>
      <c r="P413">
        <v>0.31</v>
      </c>
      <c r="Q413">
        <v>15300</v>
      </c>
      <c r="R413">
        <v>0</v>
      </c>
      <c r="S413">
        <v>0</v>
      </c>
      <c r="T413">
        <v>0</v>
      </c>
      <c r="U413">
        <v>0</v>
      </c>
      <c r="V413">
        <v>0</v>
      </c>
      <c r="W413">
        <v>0</v>
      </c>
      <c r="X413">
        <v>1</v>
      </c>
      <c r="Y413">
        <v>48</v>
      </c>
      <c r="Z413">
        <v>0.31</v>
      </c>
      <c r="AA413">
        <v>0</v>
      </c>
      <c r="AB413">
        <v>0</v>
      </c>
      <c r="AC413">
        <v>0</v>
      </c>
      <c r="AD413">
        <v>0</v>
      </c>
      <c r="AE413">
        <v>0</v>
      </c>
      <c r="AF413">
        <v>0</v>
      </c>
      <c r="AG413" t="s">
        <v>4509</v>
      </c>
      <c r="AH413" s="21" t="str">
        <f t="shared" si="12"/>
        <v>YO27</v>
      </c>
      <c r="AI413" s="21">
        <v>67.5</v>
      </c>
      <c r="AJ413" s="21">
        <f t="shared" si="13"/>
        <v>99.686274509803923</v>
      </c>
      <c r="AK413" s="21" t="s">
        <v>2063</v>
      </c>
      <c r="AL413" t="s">
        <v>2581</v>
      </c>
      <c r="AM413" t="s">
        <v>53</v>
      </c>
      <c r="AN413" t="s">
        <v>2029</v>
      </c>
    </row>
    <row r="414" spans="1:40" ht="15" hidden="1" thickTop="1" x14ac:dyDescent="0.35">
      <c r="A414" t="s">
        <v>4455</v>
      </c>
      <c r="B414" t="s">
        <v>4511</v>
      </c>
      <c r="C414" t="s">
        <v>102</v>
      </c>
      <c r="D414" t="s">
        <v>4512</v>
      </c>
      <c r="E414" t="s">
        <v>560</v>
      </c>
      <c r="F414">
        <v>1</v>
      </c>
      <c r="G414" t="s">
        <v>2055</v>
      </c>
      <c r="H414" t="s">
        <v>2056</v>
      </c>
      <c r="I414" t="s">
        <v>2511</v>
      </c>
      <c r="J414" t="s">
        <v>67</v>
      </c>
      <c r="K414" t="s">
        <v>68</v>
      </c>
      <c r="L414" t="s">
        <v>2058</v>
      </c>
      <c r="M414" t="s">
        <v>2059</v>
      </c>
      <c r="N414">
        <v>0</v>
      </c>
      <c r="O414">
        <v>0</v>
      </c>
      <c r="P414">
        <v>0</v>
      </c>
      <c r="Q414">
        <v>24480</v>
      </c>
      <c r="R414">
        <v>0</v>
      </c>
      <c r="S414">
        <v>0</v>
      </c>
      <c r="T414">
        <v>0</v>
      </c>
      <c r="U414">
        <v>0</v>
      </c>
      <c r="V414">
        <v>0</v>
      </c>
      <c r="W414">
        <v>0</v>
      </c>
      <c r="X414">
        <v>0</v>
      </c>
      <c r="Y414">
        <v>0</v>
      </c>
      <c r="Z414">
        <v>0</v>
      </c>
      <c r="AA414">
        <v>0</v>
      </c>
      <c r="AB414">
        <v>0</v>
      </c>
      <c r="AC414">
        <v>0</v>
      </c>
      <c r="AD414">
        <v>0</v>
      </c>
      <c r="AE414">
        <v>0</v>
      </c>
      <c r="AF414">
        <v>0</v>
      </c>
      <c r="AG414" t="s">
        <v>156</v>
      </c>
      <c r="AH414" s="21" t="str">
        <f t="shared" si="12"/>
        <v>YR21</v>
      </c>
      <c r="AI414" s="21">
        <v>107.92500000000001</v>
      </c>
      <c r="AJ414" s="21">
        <f t="shared" si="13"/>
        <v>100</v>
      </c>
      <c r="AK414" s="21" t="s">
        <v>2060</v>
      </c>
      <c r="AL414" t="s">
        <v>70</v>
      </c>
      <c r="AM414" t="s">
        <v>53</v>
      </c>
      <c r="AN414" t="s">
        <v>2032</v>
      </c>
    </row>
    <row r="415" spans="1:40" ht="15" hidden="1" thickTop="1" x14ac:dyDescent="0.35">
      <c r="A415" t="s">
        <v>4458</v>
      </c>
      <c r="B415" t="s">
        <v>4514</v>
      </c>
      <c r="C415" t="s">
        <v>76</v>
      </c>
      <c r="D415" t="s">
        <v>4515</v>
      </c>
      <c r="E415" t="s">
        <v>560</v>
      </c>
      <c r="F415">
        <v>1</v>
      </c>
      <c r="G415" t="s">
        <v>2055</v>
      </c>
      <c r="H415" t="s">
        <v>2056</v>
      </c>
      <c r="I415" t="s">
        <v>2511</v>
      </c>
      <c r="J415" t="s">
        <v>67</v>
      </c>
      <c r="K415" t="s">
        <v>68</v>
      </c>
      <c r="L415" t="s">
        <v>2058</v>
      </c>
      <c r="M415" t="s">
        <v>2059</v>
      </c>
      <c r="N415">
        <v>0</v>
      </c>
      <c r="O415">
        <v>0</v>
      </c>
      <c r="P415">
        <v>0</v>
      </c>
      <c r="Q415">
        <v>24480</v>
      </c>
      <c r="R415">
        <v>0</v>
      </c>
      <c r="S415">
        <v>0</v>
      </c>
      <c r="T415">
        <v>0</v>
      </c>
      <c r="U415">
        <v>0</v>
      </c>
      <c r="V415">
        <v>0</v>
      </c>
      <c r="W415">
        <v>0</v>
      </c>
      <c r="X415">
        <v>0</v>
      </c>
      <c r="Y415">
        <v>0</v>
      </c>
      <c r="Z415">
        <v>0</v>
      </c>
      <c r="AA415">
        <v>0</v>
      </c>
      <c r="AB415">
        <v>0</v>
      </c>
      <c r="AC415">
        <v>0</v>
      </c>
      <c r="AD415">
        <v>0</v>
      </c>
      <c r="AE415">
        <v>0</v>
      </c>
      <c r="AF415">
        <v>0</v>
      </c>
      <c r="AG415" t="s">
        <v>157</v>
      </c>
      <c r="AH415" s="21" t="str">
        <f t="shared" si="12"/>
        <v>YR21</v>
      </c>
      <c r="AI415" s="21">
        <v>107.92500000000001</v>
      </c>
      <c r="AJ415" s="21">
        <f t="shared" si="13"/>
        <v>100</v>
      </c>
      <c r="AK415" s="21" t="s">
        <v>2060</v>
      </c>
      <c r="AL415" t="s">
        <v>70</v>
      </c>
      <c r="AM415" t="s">
        <v>53</v>
      </c>
      <c r="AN415" t="s">
        <v>2031</v>
      </c>
    </row>
    <row r="416" spans="1:40" ht="15" hidden="1" thickTop="1" x14ac:dyDescent="0.35">
      <c r="A416" t="s">
        <v>4461</v>
      </c>
      <c r="B416" t="s">
        <v>4517</v>
      </c>
      <c r="C416" t="s">
        <v>3954</v>
      </c>
      <c r="D416" t="s">
        <v>4518</v>
      </c>
      <c r="E416" t="s">
        <v>561</v>
      </c>
      <c r="F416">
        <v>1</v>
      </c>
      <c r="G416" t="s">
        <v>2524</v>
      </c>
      <c r="H416" t="s">
        <v>2056</v>
      </c>
      <c r="I416" t="s">
        <v>2511</v>
      </c>
      <c r="J416" t="s">
        <v>3956</v>
      </c>
      <c r="K416" t="s">
        <v>62</v>
      </c>
      <c r="L416" t="s">
        <v>2058</v>
      </c>
      <c r="M416" t="s">
        <v>2549</v>
      </c>
      <c r="N416">
        <v>1</v>
      </c>
      <c r="O416">
        <v>30</v>
      </c>
      <c r="P416">
        <v>0.21</v>
      </c>
      <c r="Q416">
        <v>14280</v>
      </c>
      <c r="R416">
        <v>0</v>
      </c>
      <c r="S416">
        <v>0</v>
      </c>
      <c r="T416">
        <v>0</v>
      </c>
      <c r="U416">
        <v>0</v>
      </c>
      <c r="V416">
        <v>0</v>
      </c>
      <c r="W416">
        <v>0</v>
      </c>
      <c r="X416">
        <v>1</v>
      </c>
      <c r="Y416">
        <v>30</v>
      </c>
      <c r="Z416">
        <v>0.21</v>
      </c>
      <c r="AA416">
        <v>0</v>
      </c>
      <c r="AB416">
        <v>0</v>
      </c>
      <c r="AC416">
        <v>0</v>
      </c>
      <c r="AD416">
        <v>0</v>
      </c>
      <c r="AE416">
        <v>0</v>
      </c>
      <c r="AF416">
        <v>0</v>
      </c>
      <c r="AG416" t="s">
        <v>4519</v>
      </c>
      <c r="AH416" s="21" t="str">
        <f t="shared" si="12"/>
        <v>YR20</v>
      </c>
      <c r="AI416" s="21">
        <v>62.999999999999986</v>
      </c>
      <c r="AJ416" s="21">
        <f t="shared" si="13"/>
        <v>99.789915966386559</v>
      </c>
      <c r="AK416" s="21" t="s">
        <v>2060</v>
      </c>
      <c r="AL416" t="s">
        <v>2527</v>
      </c>
      <c r="AM416" t="s">
        <v>53</v>
      </c>
      <c r="AN416" t="s">
        <v>2031</v>
      </c>
    </row>
    <row r="417" spans="1:40" ht="15" hidden="1" thickTop="1" x14ac:dyDescent="0.35">
      <c r="A417" t="s">
        <v>4465</v>
      </c>
      <c r="B417" t="s">
        <v>4521</v>
      </c>
      <c r="C417" t="s">
        <v>30185</v>
      </c>
      <c r="D417" t="s">
        <v>4522</v>
      </c>
      <c r="E417" t="s">
        <v>560</v>
      </c>
      <c r="F417">
        <v>1</v>
      </c>
      <c r="G417" t="s">
        <v>2055</v>
      </c>
      <c r="H417" t="s">
        <v>2056</v>
      </c>
      <c r="I417" t="s">
        <v>2511</v>
      </c>
      <c r="J417" t="s">
        <v>67</v>
      </c>
      <c r="K417" t="s">
        <v>68</v>
      </c>
      <c r="L417" t="s">
        <v>2058</v>
      </c>
      <c r="M417" t="s">
        <v>2059</v>
      </c>
      <c r="N417">
        <v>2</v>
      </c>
      <c r="O417">
        <v>94</v>
      </c>
      <c r="P417">
        <v>0.38</v>
      </c>
      <c r="Q417">
        <v>24480</v>
      </c>
      <c r="R417">
        <v>0</v>
      </c>
      <c r="S417">
        <v>0</v>
      </c>
      <c r="T417">
        <v>0</v>
      </c>
      <c r="U417">
        <v>0</v>
      </c>
      <c r="V417">
        <v>0</v>
      </c>
      <c r="W417">
        <v>0</v>
      </c>
      <c r="X417">
        <v>0</v>
      </c>
      <c r="Y417">
        <v>0</v>
      </c>
      <c r="Z417">
        <v>0</v>
      </c>
      <c r="AA417">
        <v>2</v>
      </c>
      <c r="AB417">
        <v>94</v>
      </c>
      <c r="AC417">
        <v>0.38</v>
      </c>
      <c r="AD417">
        <v>0</v>
      </c>
      <c r="AE417">
        <v>0</v>
      </c>
      <c r="AF417">
        <v>0</v>
      </c>
      <c r="AG417" t="s">
        <v>158</v>
      </c>
      <c r="AH417" s="21" t="str">
        <f t="shared" si="12"/>
        <v>YO27</v>
      </c>
      <c r="AI417" s="21">
        <v>107.92500000000001</v>
      </c>
      <c r="AJ417" s="21">
        <f t="shared" si="13"/>
        <v>99.616013071895424</v>
      </c>
      <c r="AK417" s="21" t="s">
        <v>2063</v>
      </c>
      <c r="AL417" t="s">
        <v>70</v>
      </c>
      <c r="AM417" t="s">
        <v>53</v>
      </c>
      <c r="AN417" t="s">
        <v>2031</v>
      </c>
    </row>
    <row r="418" spans="1:40" ht="15" hidden="1" thickTop="1" x14ac:dyDescent="0.35">
      <c r="A418" t="s">
        <v>4468</v>
      </c>
      <c r="B418" t="s">
        <v>4524</v>
      </c>
      <c r="C418" t="s">
        <v>2554</v>
      </c>
      <c r="D418" t="s">
        <v>4525</v>
      </c>
      <c r="E418" t="s">
        <v>558</v>
      </c>
      <c r="F418">
        <v>1</v>
      </c>
      <c r="G418" t="s">
        <v>2524</v>
      </c>
      <c r="H418" t="s">
        <v>2056</v>
      </c>
      <c r="I418" t="s">
        <v>2511</v>
      </c>
      <c r="J418" t="s">
        <v>2532</v>
      </c>
      <c r="K418" t="s">
        <v>62</v>
      </c>
      <c r="L418" t="s">
        <v>2058</v>
      </c>
      <c r="M418" t="s">
        <v>2059</v>
      </c>
      <c r="N418">
        <v>0</v>
      </c>
      <c r="O418">
        <v>0</v>
      </c>
      <c r="P418">
        <v>0</v>
      </c>
      <c r="Q418">
        <v>24480</v>
      </c>
      <c r="R418">
        <v>0</v>
      </c>
      <c r="S418">
        <v>0</v>
      </c>
      <c r="T418">
        <v>0</v>
      </c>
      <c r="U418">
        <v>0</v>
      </c>
      <c r="V418">
        <v>0</v>
      </c>
      <c r="W418">
        <v>0</v>
      </c>
      <c r="X418">
        <v>0</v>
      </c>
      <c r="Y418">
        <v>0</v>
      </c>
      <c r="Z418">
        <v>0</v>
      </c>
      <c r="AA418">
        <v>0</v>
      </c>
      <c r="AB418">
        <v>0</v>
      </c>
      <c r="AC418">
        <v>0</v>
      </c>
      <c r="AD418">
        <v>0</v>
      </c>
      <c r="AE418">
        <v>0</v>
      </c>
      <c r="AF418">
        <v>0</v>
      </c>
      <c r="AG418" t="s">
        <v>4526</v>
      </c>
      <c r="AH418" s="21" t="str">
        <f t="shared" si="12"/>
        <v>YR20</v>
      </c>
      <c r="AI418" s="21">
        <v>107.92500000000001</v>
      </c>
      <c r="AJ418" s="21">
        <f t="shared" si="13"/>
        <v>100</v>
      </c>
      <c r="AK418" s="21" t="s">
        <v>2060</v>
      </c>
      <c r="AL418" t="s">
        <v>2527</v>
      </c>
      <c r="AM418" t="s">
        <v>53</v>
      </c>
      <c r="AN418" t="s">
        <v>2031</v>
      </c>
    </row>
    <row r="419" spans="1:40" ht="15" hidden="1" thickTop="1" x14ac:dyDescent="0.35">
      <c r="A419" t="s">
        <v>4472</v>
      </c>
      <c r="B419" t="s">
        <v>4528</v>
      </c>
      <c r="C419" t="s">
        <v>4498</v>
      </c>
      <c r="D419" t="s">
        <v>4529</v>
      </c>
      <c r="E419" t="s">
        <v>2562</v>
      </c>
      <c r="F419">
        <v>1</v>
      </c>
      <c r="G419" t="s">
        <v>2546</v>
      </c>
      <c r="H419" t="s">
        <v>2510</v>
      </c>
      <c r="I419" t="s">
        <v>2511</v>
      </c>
      <c r="J419" t="s">
        <v>2547</v>
      </c>
      <c r="K419" t="s">
        <v>2548</v>
      </c>
      <c r="L419" t="s">
        <v>2058</v>
      </c>
      <c r="M419" t="s">
        <v>2163</v>
      </c>
      <c r="N419">
        <v>0</v>
      </c>
      <c r="O419">
        <v>0</v>
      </c>
      <c r="P419">
        <v>0</v>
      </c>
      <c r="Q419">
        <v>17340</v>
      </c>
      <c r="R419">
        <v>0</v>
      </c>
      <c r="S419">
        <v>0</v>
      </c>
      <c r="T419">
        <v>0</v>
      </c>
      <c r="U419">
        <v>0</v>
      </c>
      <c r="V419">
        <v>0</v>
      </c>
      <c r="W419">
        <v>0</v>
      </c>
      <c r="X419">
        <v>0</v>
      </c>
      <c r="Y419">
        <v>0</v>
      </c>
      <c r="Z419">
        <v>0</v>
      </c>
      <c r="AA419">
        <v>0</v>
      </c>
      <c r="AB419">
        <v>0</v>
      </c>
      <c r="AC419">
        <v>0</v>
      </c>
      <c r="AD419">
        <v>0</v>
      </c>
      <c r="AE419">
        <v>0</v>
      </c>
      <c r="AF419">
        <v>0</v>
      </c>
      <c r="AG419" t="s">
        <v>4530</v>
      </c>
      <c r="AH419" s="21" t="str">
        <f t="shared" si="12"/>
        <v>YH98</v>
      </c>
      <c r="AI419" s="21">
        <v>76.500000000000014</v>
      </c>
      <c r="AJ419" s="21">
        <f t="shared" si="13"/>
        <v>100</v>
      </c>
      <c r="AK419" s="21" t="s">
        <v>2060</v>
      </c>
      <c r="AL419" t="s">
        <v>2551</v>
      </c>
      <c r="AM419" t="s">
        <v>53</v>
      </c>
      <c r="AN419" t="s">
        <v>2029</v>
      </c>
    </row>
    <row r="420" spans="1:40" ht="15" hidden="1" thickTop="1" x14ac:dyDescent="0.35">
      <c r="A420" t="s">
        <v>4478</v>
      </c>
      <c r="B420" t="s">
        <v>4532</v>
      </c>
      <c r="C420" t="s">
        <v>4533</v>
      </c>
      <c r="D420" t="s">
        <v>4534</v>
      </c>
      <c r="E420" t="s">
        <v>2653</v>
      </c>
      <c r="F420">
        <v>1</v>
      </c>
      <c r="G420" t="s">
        <v>2619</v>
      </c>
      <c r="H420" t="s">
        <v>2620</v>
      </c>
      <c r="I420" t="s">
        <v>2511</v>
      </c>
      <c r="J420" t="s">
        <v>2654</v>
      </c>
      <c r="K420" t="s">
        <v>2655</v>
      </c>
      <c r="L420" t="s">
        <v>2058</v>
      </c>
      <c r="M420" t="s">
        <v>2170</v>
      </c>
      <c r="N420">
        <v>0</v>
      </c>
      <c r="O420">
        <v>0</v>
      </c>
      <c r="P420">
        <v>0</v>
      </c>
      <c r="Q420">
        <v>15300</v>
      </c>
      <c r="R420">
        <v>0</v>
      </c>
      <c r="S420">
        <v>0</v>
      </c>
      <c r="T420">
        <v>0</v>
      </c>
      <c r="U420">
        <v>0</v>
      </c>
      <c r="V420">
        <v>0</v>
      </c>
      <c r="W420">
        <v>0</v>
      </c>
      <c r="X420">
        <v>0</v>
      </c>
      <c r="Y420">
        <v>0</v>
      </c>
      <c r="Z420">
        <v>0</v>
      </c>
      <c r="AA420">
        <v>0</v>
      </c>
      <c r="AB420">
        <v>0</v>
      </c>
      <c r="AC420">
        <v>0</v>
      </c>
      <c r="AD420">
        <v>0</v>
      </c>
      <c r="AE420">
        <v>0</v>
      </c>
      <c r="AF420">
        <v>0</v>
      </c>
      <c r="AG420" t="s">
        <v>4535</v>
      </c>
      <c r="AH420" s="21" t="str">
        <f t="shared" si="12"/>
        <v>YO27</v>
      </c>
      <c r="AI420" s="21">
        <v>67.5</v>
      </c>
      <c r="AJ420" s="21">
        <f t="shared" si="13"/>
        <v>100</v>
      </c>
      <c r="AK420" s="21" t="s">
        <v>2060</v>
      </c>
      <c r="AL420" t="s">
        <v>2657</v>
      </c>
      <c r="AM420" t="s">
        <v>53</v>
      </c>
      <c r="AN420" t="s">
        <v>2029</v>
      </c>
    </row>
    <row r="421" spans="1:40" ht="15" hidden="1" thickTop="1" x14ac:dyDescent="0.35">
      <c r="A421" t="s">
        <v>4483</v>
      </c>
      <c r="B421" t="s">
        <v>4537</v>
      </c>
      <c r="C421" t="s">
        <v>117</v>
      </c>
      <c r="D421" t="s">
        <v>4538</v>
      </c>
      <c r="E421" t="s">
        <v>560</v>
      </c>
      <c r="F421">
        <v>1</v>
      </c>
      <c r="G421" t="s">
        <v>2055</v>
      </c>
      <c r="H421" t="s">
        <v>2056</v>
      </c>
      <c r="I421" t="s">
        <v>2511</v>
      </c>
      <c r="J421" t="s">
        <v>67</v>
      </c>
      <c r="K421" t="s">
        <v>68</v>
      </c>
      <c r="L421" t="s">
        <v>2058</v>
      </c>
      <c r="M421" t="s">
        <v>2059</v>
      </c>
      <c r="N421">
        <v>1</v>
      </c>
      <c r="O421">
        <v>31</v>
      </c>
      <c r="P421">
        <v>0.13</v>
      </c>
      <c r="Q421">
        <v>24480</v>
      </c>
      <c r="R421">
        <v>1</v>
      </c>
      <c r="S421">
        <v>31</v>
      </c>
      <c r="T421">
        <v>0.13</v>
      </c>
      <c r="U421">
        <v>0</v>
      </c>
      <c r="V421">
        <v>0</v>
      </c>
      <c r="W421">
        <v>0</v>
      </c>
      <c r="X421">
        <v>0</v>
      </c>
      <c r="Y421">
        <v>0</v>
      </c>
      <c r="Z421">
        <v>0</v>
      </c>
      <c r="AA421">
        <v>0</v>
      </c>
      <c r="AB421">
        <v>0</v>
      </c>
      <c r="AC421">
        <v>0</v>
      </c>
      <c r="AD421">
        <v>0</v>
      </c>
      <c r="AE421">
        <v>0</v>
      </c>
      <c r="AF421">
        <v>0</v>
      </c>
      <c r="AG421" t="s">
        <v>159</v>
      </c>
      <c r="AH421" s="21" t="str">
        <f t="shared" si="12"/>
        <v>YO27</v>
      </c>
      <c r="AI421" s="21">
        <v>107.92500000000001</v>
      </c>
      <c r="AJ421" s="21">
        <f t="shared" si="13"/>
        <v>99.873366013071902</v>
      </c>
      <c r="AK421" s="21" t="s">
        <v>2060</v>
      </c>
      <c r="AL421" t="s">
        <v>70</v>
      </c>
      <c r="AM421" t="s">
        <v>53</v>
      </c>
      <c r="AN421" t="s">
        <v>2032</v>
      </c>
    </row>
    <row r="422" spans="1:40" ht="15" hidden="1" thickTop="1" x14ac:dyDescent="0.35">
      <c r="A422" t="s">
        <v>4486</v>
      </c>
      <c r="B422" t="s">
        <v>4540</v>
      </c>
      <c r="C422" t="s">
        <v>4541</v>
      </c>
      <c r="D422" t="s">
        <v>4542</v>
      </c>
      <c r="E422" t="s">
        <v>2608</v>
      </c>
      <c r="F422">
        <v>1</v>
      </c>
      <c r="G422" t="s">
        <v>2576</v>
      </c>
      <c r="H422" t="s">
        <v>2577</v>
      </c>
      <c r="I422" t="s">
        <v>2511</v>
      </c>
      <c r="J422" t="s">
        <v>2764</v>
      </c>
      <c r="K422" t="s">
        <v>2765</v>
      </c>
      <c r="L422" t="s">
        <v>2058</v>
      </c>
      <c r="M422" t="s">
        <v>2170</v>
      </c>
      <c r="N422">
        <v>1</v>
      </c>
      <c r="O422">
        <v>32</v>
      </c>
      <c r="P422">
        <v>0.21</v>
      </c>
      <c r="Q422">
        <v>15300</v>
      </c>
      <c r="R422">
        <v>0</v>
      </c>
      <c r="S422">
        <v>0</v>
      </c>
      <c r="T422">
        <v>0</v>
      </c>
      <c r="U422">
        <v>0</v>
      </c>
      <c r="V422">
        <v>0</v>
      </c>
      <c r="W422">
        <v>0</v>
      </c>
      <c r="X422">
        <v>0</v>
      </c>
      <c r="Y422">
        <v>0</v>
      </c>
      <c r="Z422">
        <v>0</v>
      </c>
      <c r="AA422">
        <v>1</v>
      </c>
      <c r="AB422">
        <v>32</v>
      </c>
      <c r="AC422">
        <v>0.21</v>
      </c>
      <c r="AD422">
        <v>0</v>
      </c>
      <c r="AE422">
        <v>0</v>
      </c>
      <c r="AF422">
        <v>0</v>
      </c>
      <c r="AG422" t="s">
        <v>4543</v>
      </c>
      <c r="AH422" s="21" t="str">
        <f t="shared" si="12"/>
        <v>YO27</v>
      </c>
      <c r="AI422" s="21">
        <v>67.5</v>
      </c>
      <c r="AJ422" s="21">
        <f t="shared" si="13"/>
        <v>99.790849673202615</v>
      </c>
      <c r="AK422" s="21" t="s">
        <v>2060</v>
      </c>
      <c r="AL422" t="s">
        <v>2613</v>
      </c>
      <c r="AM422" t="s">
        <v>53</v>
      </c>
      <c r="AN422" t="s">
        <v>2031</v>
      </c>
    </row>
    <row r="423" spans="1:40" ht="15" hidden="1" thickTop="1" x14ac:dyDescent="0.35">
      <c r="A423" t="s">
        <v>4489</v>
      </c>
      <c r="B423" t="s">
        <v>4545</v>
      </c>
      <c r="C423" t="s">
        <v>4546</v>
      </c>
      <c r="D423" t="s">
        <v>4547</v>
      </c>
      <c r="E423" t="s">
        <v>2608</v>
      </c>
      <c r="F423">
        <v>1</v>
      </c>
      <c r="G423" t="s">
        <v>2609</v>
      </c>
      <c r="H423" t="s">
        <v>2577</v>
      </c>
      <c r="I423" t="s">
        <v>2511</v>
      </c>
      <c r="J423" t="s">
        <v>2764</v>
      </c>
      <c r="K423" t="s">
        <v>2765</v>
      </c>
      <c r="L423" t="s">
        <v>2058</v>
      </c>
      <c r="M423" t="s">
        <v>2059</v>
      </c>
      <c r="N423">
        <v>0</v>
      </c>
      <c r="O423">
        <v>0</v>
      </c>
      <c r="P423">
        <v>0</v>
      </c>
      <c r="Q423">
        <v>24480</v>
      </c>
      <c r="R423">
        <v>0</v>
      </c>
      <c r="S423">
        <v>0</v>
      </c>
      <c r="T423">
        <v>0</v>
      </c>
      <c r="U423">
        <v>0</v>
      </c>
      <c r="V423">
        <v>0</v>
      </c>
      <c r="W423">
        <v>0</v>
      </c>
      <c r="X423">
        <v>0</v>
      </c>
      <c r="Y423">
        <v>0</v>
      </c>
      <c r="Z423">
        <v>0</v>
      </c>
      <c r="AA423">
        <v>0</v>
      </c>
      <c r="AB423">
        <v>0</v>
      </c>
      <c r="AC423">
        <v>0</v>
      </c>
      <c r="AD423">
        <v>0</v>
      </c>
      <c r="AE423">
        <v>0</v>
      </c>
      <c r="AF423">
        <v>0</v>
      </c>
      <c r="AG423" t="s">
        <v>4548</v>
      </c>
      <c r="AH423" s="21" t="str">
        <f t="shared" si="12"/>
        <v>YN23</v>
      </c>
      <c r="AI423" s="21">
        <v>107.92500000000001</v>
      </c>
      <c r="AJ423" s="21">
        <f t="shared" si="13"/>
        <v>100</v>
      </c>
      <c r="AK423" s="21" t="s">
        <v>2060</v>
      </c>
      <c r="AL423" t="s">
        <v>2613</v>
      </c>
      <c r="AM423" t="s">
        <v>53</v>
      </c>
      <c r="AN423" t="s">
        <v>2029</v>
      </c>
    </row>
    <row r="424" spans="1:40" ht="15" hidden="1" thickTop="1" x14ac:dyDescent="0.35">
      <c r="A424" t="s">
        <v>4493</v>
      </c>
      <c r="B424" t="s">
        <v>4550</v>
      </c>
      <c r="C424" t="s">
        <v>2739</v>
      </c>
      <c r="D424" t="s">
        <v>4551</v>
      </c>
      <c r="E424" t="s">
        <v>2575</v>
      </c>
      <c r="F424">
        <v>1</v>
      </c>
      <c r="G424" t="s">
        <v>2576</v>
      </c>
      <c r="H424" t="s">
        <v>2577</v>
      </c>
      <c r="I424" t="s">
        <v>2511</v>
      </c>
      <c r="J424" t="s">
        <v>2741</v>
      </c>
      <c r="K424" t="s">
        <v>2742</v>
      </c>
      <c r="L424" t="s">
        <v>2058</v>
      </c>
      <c r="M424" t="s">
        <v>2170</v>
      </c>
      <c r="N424">
        <v>0</v>
      </c>
      <c r="O424">
        <v>0</v>
      </c>
      <c r="P424">
        <v>0</v>
      </c>
      <c r="Q424">
        <v>15300</v>
      </c>
      <c r="R424">
        <v>0</v>
      </c>
      <c r="S424">
        <v>0</v>
      </c>
      <c r="T424">
        <v>0</v>
      </c>
      <c r="U424">
        <v>0</v>
      </c>
      <c r="V424">
        <v>0</v>
      </c>
      <c r="W424">
        <v>0</v>
      </c>
      <c r="X424">
        <v>0</v>
      </c>
      <c r="Y424">
        <v>0</v>
      </c>
      <c r="Z424">
        <v>0</v>
      </c>
      <c r="AA424">
        <v>0</v>
      </c>
      <c r="AB424">
        <v>0</v>
      </c>
      <c r="AC424">
        <v>0</v>
      </c>
      <c r="AD424">
        <v>0</v>
      </c>
      <c r="AE424">
        <v>0</v>
      </c>
      <c r="AF424">
        <v>0</v>
      </c>
      <c r="AG424" t="s">
        <v>4552</v>
      </c>
      <c r="AH424" s="21" t="str">
        <f t="shared" si="12"/>
        <v>YR21</v>
      </c>
      <c r="AI424" s="21">
        <v>67.5</v>
      </c>
      <c r="AJ424" s="21">
        <f t="shared" si="13"/>
        <v>100</v>
      </c>
      <c r="AK424" s="21" t="s">
        <v>2060</v>
      </c>
      <c r="AL424" t="s">
        <v>2613</v>
      </c>
      <c r="AM424" t="s">
        <v>53</v>
      </c>
      <c r="AN424" t="s">
        <v>2030</v>
      </c>
    </row>
    <row r="425" spans="1:40" ht="15" hidden="1" thickTop="1" x14ac:dyDescent="0.35">
      <c r="A425" t="s">
        <v>4496</v>
      </c>
      <c r="B425" t="s">
        <v>4554</v>
      </c>
      <c r="C425" t="s">
        <v>4072</v>
      </c>
      <c r="D425" t="s">
        <v>4555</v>
      </c>
      <c r="E425" t="s">
        <v>2575</v>
      </c>
      <c r="F425">
        <v>1</v>
      </c>
      <c r="G425" t="s">
        <v>2609</v>
      </c>
      <c r="H425" t="s">
        <v>2577</v>
      </c>
      <c r="I425" t="s">
        <v>2511</v>
      </c>
      <c r="J425" t="s">
        <v>2610</v>
      </c>
      <c r="K425" t="s">
        <v>2611</v>
      </c>
      <c r="L425" t="s">
        <v>2058</v>
      </c>
      <c r="M425" t="s">
        <v>2170</v>
      </c>
      <c r="N425">
        <v>0</v>
      </c>
      <c r="O425">
        <v>0</v>
      </c>
      <c r="P425">
        <v>0</v>
      </c>
      <c r="Q425">
        <v>15300</v>
      </c>
      <c r="R425">
        <v>0</v>
      </c>
      <c r="S425">
        <v>0</v>
      </c>
      <c r="T425">
        <v>0</v>
      </c>
      <c r="U425">
        <v>0</v>
      </c>
      <c r="V425">
        <v>0</v>
      </c>
      <c r="W425">
        <v>0</v>
      </c>
      <c r="X425">
        <v>0</v>
      </c>
      <c r="Y425">
        <v>0</v>
      </c>
      <c r="Z425">
        <v>0</v>
      </c>
      <c r="AA425">
        <v>0</v>
      </c>
      <c r="AB425">
        <v>0</v>
      </c>
      <c r="AC425">
        <v>0</v>
      </c>
      <c r="AD425">
        <v>0</v>
      </c>
      <c r="AE425">
        <v>0</v>
      </c>
      <c r="AF425">
        <v>0</v>
      </c>
      <c r="AG425" t="s">
        <v>4556</v>
      </c>
      <c r="AH425" s="21" t="str">
        <f t="shared" si="12"/>
        <v>YO98</v>
      </c>
      <c r="AI425" s="21">
        <v>67.5</v>
      </c>
      <c r="AJ425" s="21">
        <f t="shared" si="13"/>
        <v>100</v>
      </c>
      <c r="AK425" s="21" t="s">
        <v>2060</v>
      </c>
      <c r="AL425" t="s">
        <v>2581</v>
      </c>
      <c r="AM425" t="s">
        <v>53</v>
      </c>
      <c r="AN425" t="s">
        <v>2030</v>
      </c>
    </row>
    <row r="426" spans="1:40" ht="15" hidden="1" thickTop="1" x14ac:dyDescent="0.35">
      <c r="A426" t="s">
        <v>4501</v>
      </c>
      <c r="B426" t="s">
        <v>4558</v>
      </c>
      <c r="C426" t="s">
        <v>4416</v>
      </c>
      <c r="D426" t="s">
        <v>4559</v>
      </c>
      <c r="E426" t="s">
        <v>2608</v>
      </c>
      <c r="F426">
        <v>1</v>
      </c>
      <c r="G426" t="s">
        <v>2609</v>
      </c>
      <c r="H426" t="s">
        <v>2577</v>
      </c>
      <c r="I426" t="s">
        <v>2511</v>
      </c>
      <c r="J426" t="s">
        <v>2764</v>
      </c>
      <c r="K426" t="s">
        <v>2765</v>
      </c>
      <c r="L426" t="s">
        <v>2058</v>
      </c>
      <c r="M426" t="s">
        <v>2170</v>
      </c>
      <c r="N426">
        <v>0</v>
      </c>
      <c r="O426">
        <v>0</v>
      </c>
      <c r="P426">
        <v>0</v>
      </c>
      <c r="Q426">
        <v>15300</v>
      </c>
      <c r="R426">
        <v>0</v>
      </c>
      <c r="S426">
        <v>0</v>
      </c>
      <c r="T426">
        <v>0</v>
      </c>
      <c r="U426">
        <v>0</v>
      </c>
      <c r="V426">
        <v>0</v>
      </c>
      <c r="W426">
        <v>0</v>
      </c>
      <c r="X426">
        <v>0</v>
      </c>
      <c r="Y426">
        <v>0</v>
      </c>
      <c r="Z426">
        <v>0</v>
      </c>
      <c r="AA426">
        <v>0</v>
      </c>
      <c r="AB426">
        <v>0</v>
      </c>
      <c r="AC426">
        <v>0</v>
      </c>
      <c r="AD426">
        <v>0</v>
      </c>
      <c r="AE426">
        <v>0</v>
      </c>
      <c r="AF426">
        <v>0</v>
      </c>
      <c r="AG426" t="s">
        <v>4560</v>
      </c>
      <c r="AH426" s="21" t="str">
        <f t="shared" si="12"/>
        <v>YO27</v>
      </c>
      <c r="AI426" s="21">
        <v>67.5</v>
      </c>
      <c r="AJ426" s="21">
        <f t="shared" si="13"/>
        <v>100</v>
      </c>
      <c r="AK426" s="21" t="s">
        <v>2060</v>
      </c>
      <c r="AL426" t="s">
        <v>2613</v>
      </c>
      <c r="AM426" t="s">
        <v>53</v>
      </c>
      <c r="AN426" t="s">
        <v>2029</v>
      </c>
    </row>
    <row r="427" spans="1:40" ht="15" hidden="1" thickTop="1" x14ac:dyDescent="0.35">
      <c r="A427" t="s">
        <v>4505</v>
      </c>
      <c r="B427" t="s">
        <v>4562</v>
      </c>
      <c r="C427" t="s">
        <v>2870</v>
      </c>
      <c r="D427" t="s">
        <v>4563</v>
      </c>
      <c r="E427" t="s">
        <v>2608</v>
      </c>
      <c r="F427">
        <v>1</v>
      </c>
      <c r="G427" t="s">
        <v>2633</v>
      </c>
      <c r="H427" t="s">
        <v>2577</v>
      </c>
      <c r="I427" t="s">
        <v>2511</v>
      </c>
      <c r="J427" t="s">
        <v>2692</v>
      </c>
      <c r="K427" t="s">
        <v>2635</v>
      </c>
      <c r="L427" t="s">
        <v>2058</v>
      </c>
      <c r="M427" t="s">
        <v>2170</v>
      </c>
      <c r="N427">
        <v>0</v>
      </c>
      <c r="O427">
        <v>0</v>
      </c>
      <c r="P427">
        <v>0</v>
      </c>
      <c r="Q427">
        <v>15300</v>
      </c>
      <c r="R427">
        <v>0</v>
      </c>
      <c r="S427">
        <v>0</v>
      </c>
      <c r="T427">
        <v>0</v>
      </c>
      <c r="U427">
        <v>0</v>
      </c>
      <c r="V427">
        <v>0</v>
      </c>
      <c r="W427">
        <v>0</v>
      </c>
      <c r="X427">
        <v>0</v>
      </c>
      <c r="Y427">
        <v>0</v>
      </c>
      <c r="Z427">
        <v>0</v>
      </c>
      <c r="AA427">
        <v>0</v>
      </c>
      <c r="AB427">
        <v>0</v>
      </c>
      <c r="AC427">
        <v>0</v>
      </c>
      <c r="AD427">
        <v>0</v>
      </c>
      <c r="AE427">
        <v>0</v>
      </c>
      <c r="AF427">
        <v>0</v>
      </c>
      <c r="AG427" t="s">
        <v>4564</v>
      </c>
      <c r="AH427" s="21" t="str">
        <f t="shared" si="12"/>
        <v>YR20</v>
      </c>
      <c r="AI427" s="21">
        <v>67.5</v>
      </c>
      <c r="AJ427" s="21">
        <f t="shared" si="13"/>
        <v>100</v>
      </c>
      <c r="AK427" s="21" t="s">
        <v>2060</v>
      </c>
      <c r="AL427" t="s">
        <v>2581</v>
      </c>
      <c r="AM427" t="s">
        <v>53</v>
      </c>
      <c r="AN427" t="s">
        <v>2029</v>
      </c>
    </row>
    <row r="428" spans="1:40" ht="15" hidden="1" thickTop="1" x14ac:dyDescent="0.35">
      <c r="A428" t="s">
        <v>4510</v>
      </c>
      <c r="B428" t="s">
        <v>4566</v>
      </c>
      <c r="C428" t="s">
        <v>4567</v>
      </c>
      <c r="D428" t="s">
        <v>4568</v>
      </c>
      <c r="E428" t="s">
        <v>2691</v>
      </c>
      <c r="F428">
        <v>1</v>
      </c>
      <c r="G428" t="s">
        <v>2600</v>
      </c>
      <c r="H428" t="s">
        <v>2577</v>
      </c>
      <c r="I428" t="s">
        <v>2511</v>
      </c>
      <c r="J428" t="s">
        <v>2692</v>
      </c>
      <c r="K428" t="s">
        <v>2635</v>
      </c>
      <c r="L428" t="s">
        <v>30320</v>
      </c>
      <c r="M428" t="s">
        <v>2711</v>
      </c>
      <c r="N428">
        <v>0</v>
      </c>
      <c r="O428">
        <v>0</v>
      </c>
      <c r="P428">
        <v>0</v>
      </c>
      <c r="Q428">
        <v>8580</v>
      </c>
      <c r="R428">
        <v>0</v>
      </c>
      <c r="S428">
        <v>0</v>
      </c>
      <c r="T428">
        <v>0</v>
      </c>
      <c r="U428">
        <v>0</v>
      </c>
      <c r="V428">
        <v>0</v>
      </c>
      <c r="W428">
        <v>0</v>
      </c>
      <c r="X428">
        <v>0</v>
      </c>
      <c r="Y428">
        <v>0</v>
      </c>
      <c r="Z428">
        <v>0</v>
      </c>
      <c r="AA428">
        <v>0</v>
      </c>
      <c r="AB428">
        <v>0</v>
      </c>
      <c r="AC428">
        <v>0</v>
      </c>
      <c r="AD428">
        <v>0</v>
      </c>
      <c r="AE428">
        <v>0</v>
      </c>
      <c r="AF428">
        <v>0</v>
      </c>
      <c r="AG428" t="s">
        <v>4569</v>
      </c>
      <c r="AH428" s="21" t="str">
        <f t="shared" si="12"/>
        <v>YH98</v>
      </c>
      <c r="AI428" s="21">
        <v>49.500000000000007</v>
      </c>
      <c r="AJ428" s="21">
        <f t="shared" si="13"/>
        <v>100</v>
      </c>
      <c r="AK428" s="21" t="s">
        <v>2060</v>
      </c>
      <c r="AL428" t="s">
        <v>2581</v>
      </c>
      <c r="AM428" t="s">
        <v>53</v>
      </c>
      <c r="AN428" t="s">
        <v>2029</v>
      </c>
    </row>
    <row r="429" spans="1:40" ht="15" hidden="1" thickTop="1" x14ac:dyDescent="0.35">
      <c r="A429" t="s">
        <v>4513</v>
      </c>
      <c r="B429" t="s">
        <v>4571</v>
      </c>
      <c r="C429" t="s">
        <v>4173</v>
      </c>
      <c r="D429" t="s">
        <v>4572</v>
      </c>
      <c r="E429" t="s">
        <v>2691</v>
      </c>
      <c r="F429">
        <v>1</v>
      </c>
      <c r="G429" t="s">
        <v>2600</v>
      </c>
      <c r="H429" t="s">
        <v>2577</v>
      </c>
      <c r="I429" t="s">
        <v>2511</v>
      </c>
      <c r="J429" t="s">
        <v>2634</v>
      </c>
      <c r="K429" t="s">
        <v>2635</v>
      </c>
      <c r="L429" t="s">
        <v>2058</v>
      </c>
      <c r="M429" t="s">
        <v>2207</v>
      </c>
      <c r="N429">
        <v>0</v>
      </c>
      <c r="O429">
        <v>0</v>
      </c>
      <c r="P429">
        <v>0</v>
      </c>
      <c r="Q429">
        <v>13260</v>
      </c>
      <c r="R429">
        <v>0</v>
      </c>
      <c r="S429">
        <v>0</v>
      </c>
      <c r="T429">
        <v>0</v>
      </c>
      <c r="U429">
        <v>0</v>
      </c>
      <c r="V429">
        <v>0</v>
      </c>
      <c r="W429">
        <v>0</v>
      </c>
      <c r="X429">
        <v>0</v>
      </c>
      <c r="Y429">
        <v>0</v>
      </c>
      <c r="Z429">
        <v>0</v>
      </c>
      <c r="AA429">
        <v>0</v>
      </c>
      <c r="AB429">
        <v>0</v>
      </c>
      <c r="AC429">
        <v>0</v>
      </c>
      <c r="AD429">
        <v>0</v>
      </c>
      <c r="AE429">
        <v>0</v>
      </c>
      <c r="AF429">
        <v>0</v>
      </c>
      <c r="AG429" t="s">
        <v>4573</v>
      </c>
      <c r="AH429" s="21" t="str">
        <f t="shared" si="12"/>
        <v>YR21</v>
      </c>
      <c r="AI429" s="21">
        <v>58.5</v>
      </c>
      <c r="AJ429" s="21">
        <f t="shared" si="13"/>
        <v>100</v>
      </c>
      <c r="AK429" s="21" t="s">
        <v>2060</v>
      </c>
      <c r="AL429" t="s">
        <v>2581</v>
      </c>
      <c r="AM429" t="s">
        <v>53</v>
      </c>
      <c r="AN429" t="s">
        <v>2029</v>
      </c>
    </row>
    <row r="430" spans="1:40" ht="15" hidden="1" thickTop="1" x14ac:dyDescent="0.35">
      <c r="A430" t="s">
        <v>4516</v>
      </c>
      <c r="B430" t="s">
        <v>4575</v>
      </c>
      <c r="C430" t="s">
        <v>2880</v>
      </c>
      <c r="D430" t="s">
        <v>4576</v>
      </c>
      <c r="E430" t="s">
        <v>2608</v>
      </c>
      <c r="F430">
        <v>1</v>
      </c>
      <c r="G430" t="s">
        <v>2609</v>
      </c>
      <c r="H430" t="s">
        <v>2577</v>
      </c>
      <c r="I430" t="s">
        <v>2511</v>
      </c>
      <c r="J430" t="s">
        <v>2675</v>
      </c>
      <c r="K430" t="s">
        <v>2611</v>
      </c>
      <c r="L430" t="s">
        <v>2058</v>
      </c>
      <c r="M430" t="s">
        <v>2059</v>
      </c>
      <c r="N430">
        <v>2</v>
      </c>
      <c r="O430">
        <v>232</v>
      </c>
      <c r="P430">
        <v>0.95</v>
      </c>
      <c r="Q430">
        <v>24480</v>
      </c>
      <c r="R430">
        <v>2</v>
      </c>
      <c r="S430">
        <v>232</v>
      </c>
      <c r="T430">
        <v>0.95</v>
      </c>
      <c r="U430">
        <v>0</v>
      </c>
      <c r="V430">
        <v>0</v>
      </c>
      <c r="W430">
        <v>0</v>
      </c>
      <c r="X430">
        <v>0</v>
      </c>
      <c r="Y430">
        <v>0</v>
      </c>
      <c r="Z430">
        <v>0</v>
      </c>
      <c r="AA430">
        <v>0</v>
      </c>
      <c r="AB430">
        <v>0</v>
      </c>
      <c r="AC430">
        <v>0</v>
      </c>
      <c r="AD430">
        <v>0</v>
      </c>
      <c r="AE430">
        <v>0</v>
      </c>
      <c r="AF430">
        <v>0</v>
      </c>
      <c r="AG430" t="s">
        <v>4577</v>
      </c>
      <c r="AH430" s="21" t="str">
        <f t="shared" si="12"/>
        <v>YO27</v>
      </c>
      <c r="AI430" s="21">
        <v>107.92500000000001</v>
      </c>
      <c r="AJ430" s="21">
        <f t="shared" si="13"/>
        <v>99.052287581699346</v>
      </c>
      <c r="AK430" s="21" t="s">
        <v>2063</v>
      </c>
      <c r="AL430" t="s">
        <v>2581</v>
      </c>
      <c r="AM430" t="s">
        <v>53</v>
      </c>
      <c r="AN430" t="s">
        <v>2033</v>
      </c>
    </row>
    <row r="431" spans="1:40" ht="15" hidden="1" thickTop="1" x14ac:dyDescent="0.35">
      <c r="A431" t="s">
        <v>4520</v>
      </c>
      <c r="B431" t="s">
        <v>4579</v>
      </c>
      <c r="C431" t="s">
        <v>4580</v>
      </c>
      <c r="D431" t="s">
        <v>4581</v>
      </c>
      <c r="E431" t="s">
        <v>3013</v>
      </c>
      <c r="F431">
        <v>1</v>
      </c>
      <c r="G431" t="s">
        <v>2600</v>
      </c>
      <c r="H431" t="s">
        <v>2577</v>
      </c>
      <c r="I431" t="s">
        <v>2511</v>
      </c>
      <c r="J431" t="s">
        <v>3183</v>
      </c>
      <c r="K431" t="s">
        <v>2742</v>
      </c>
      <c r="L431" t="s">
        <v>2058</v>
      </c>
      <c r="M431" t="s">
        <v>2059</v>
      </c>
      <c r="N431">
        <v>2</v>
      </c>
      <c r="O431">
        <v>53</v>
      </c>
      <c r="P431">
        <v>0.22</v>
      </c>
      <c r="Q431">
        <v>24480</v>
      </c>
      <c r="R431">
        <v>1</v>
      </c>
      <c r="S431">
        <v>35</v>
      </c>
      <c r="T431">
        <v>0.14000000000000001</v>
      </c>
      <c r="U431">
        <v>0</v>
      </c>
      <c r="V431">
        <v>0</v>
      </c>
      <c r="W431">
        <v>0</v>
      </c>
      <c r="X431">
        <v>1</v>
      </c>
      <c r="Y431">
        <v>18</v>
      </c>
      <c r="Z431">
        <v>7.0000000000000007E-2</v>
      </c>
      <c r="AA431">
        <v>0</v>
      </c>
      <c r="AB431">
        <v>0</v>
      </c>
      <c r="AC431">
        <v>0</v>
      </c>
      <c r="AD431">
        <v>0</v>
      </c>
      <c r="AE431">
        <v>0</v>
      </c>
      <c r="AF431">
        <v>0</v>
      </c>
      <c r="AG431" t="s">
        <v>4582</v>
      </c>
      <c r="AH431" s="21" t="str">
        <f t="shared" si="12"/>
        <v>YO98</v>
      </c>
      <c r="AI431" s="21">
        <v>107.92500000000001</v>
      </c>
      <c r="AJ431" s="21">
        <f t="shared" si="13"/>
        <v>99.783496732026137</v>
      </c>
      <c r="AK431" s="21" t="s">
        <v>2060</v>
      </c>
      <c r="AL431" t="s">
        <v>2551</v>
      </c>
      <c r="AM431" t="s">
        <v>53</v>
      </c>
      <c r="AN431" t="s">
        <v>2033</v>
      </c>
    </row>
    <row r="432" spans="1:40" ht="15" hidden="1" thickTop="1" x14ac:dyDescent="0.35">
      <c r="A432" t="s">
        <v>4523</v>
      </c>
      <c r="B432" t="s">
        <v>4584</v>
      </c>
      <c r="C432" t="s">
        <v>4585</v>
      </c>
      <c r="D432" t="s">
        <v>4586</v>
      </c>
      <c r="E432" t="s">
        <v>3407</v>
      </c>
      <c r="F432">
        <v>1</v>
      </c>
      <c r="G432" t="s">
        <v>2509</v>
      </c>
      <c r="H432" t="s">
        <v>2510</v>
      </c>
      <c r="I432" t="s">
        <v>2511</v>
      </c>
      <c r="J432" t="s">
        <v>3408</v>
      </c>
      <c r="K432" t="s">
        <v>3109</v>
      </c>
      <c r="L432" t="s">
        <v>2058</v>
      </c>
      <c r="M432" t="s">
        <v>2170</v>
      </c>
      <c r="N432">
        <v>0</v>
      </c>
      <c r="O432">
        <v>0</v>
      </c>
      <c r="P432">
        <v>0</v>
      </c>
      <c r="Q432">
        <v>15300</v>
      </c>
      <c r="R432">
        <v>0</v>
      </c>
      <c r="S432">
        <v>0</v>
      </c>
      <c r="T432">
        <v>0</v>
      </c>
      <c r="U432">
        <v>0</v>
      </c>
      <c r="V432">
        <v>0</v>
      </c>
      <c r="W432">
        <v>0</v>
      </c>
      <c r="X432">
        <v>0</v>
      </c>
      <c r="Y432">
        <v>0</v>
      </c>
      <c r="Z432">
        <v>0</v>
      </c>
      <c r="AA432">
        <v>0</v>
      </c>
      <c r="AB432">
        <v>0</v>
      </c>
      <c r="AC432">
        <v>0</v>
      </c>
      <c r="AD432">
        <v>0</v>
      </c>
      <c r="AE432">
        <v>0</v>
      </c>
      <c r="AF432">
        <v>0</v>
      </c>
      <c r="AG432" t="s">
        <v>4587</v>
      </c>
      <c r="AH432" s="21" t="str">
        <f t="shared" si="12"/>
        <v>YO27</v>
      </c>
      <c r="AI432" s="21">
        <v>67.5</v>
      </c>
      <c r="AJ432" s="21">
        <f t="shared" si="13"/>
        <v>100</v>
      </c>
      <c r="AK432" s="21" t="s">
        <v>2060</v>
      </c>
      <c r="AL432" t="s">
        <v>3411</v>
      </c>
      <c r="AM432" t="s">
        <v>53</v>
      </c>
      <c r="AN432" t="s">
        <v>2030</v>
      </c>
    </row>
    <row r="433" spans="1:40" ht="15" hidden="1" thickTop="1" x14ac:dyDescent="0.35">
      <c r="A433" t="s">
        <v>4527</v>
      </c>
      <c r="B433" t="s">
        <v>4589</v>
      </c>
      <c r="C433" t="s">
        <v>3248</v>
      </c>
      <c r="D433" t="s">
        <v>4590</v>
      </c>
      <c r="E433" t="s">
        <v>2938</v>
      </c>
      <c r="F433">
        <v>1</v>
      </c>
      <c r="G433" t="s">
        <v>2593</v>
      </c>
      <c r="H433" t="s">
        <v>2056</v>
      </c>
      <c r="I433" t="s">
        <v>2511</v>
      </c>
      <c r="J433" t="s">
        <v>3250</v>
      </c>
      <c r="K433" t="s">
        <v>65</v>
      </c>
      <c r="L433" t="s">
        <v>2058</v>
      </c>
      <c r="M433" t="s">
        <v>2059</v>
      </c>
      <c r="N433">
        <v>0</v>
      </c>
      <c r="O433">
        <v>0</v>
      </c>
      <c r="P433">
        <v>0</v>
      </c>
      <c r="Q433">
        <v>24480</v>
      </c>
      <c r="R433">
        <v>0</v>
      </c>
      <c r="S433">
        <v>0</v>
      </c>
      <c r="T433">
        <v>0</v>
      </c>
      <c r="U433">
        <v>0</v>
      </c>
      <c r="V433">
        <v>0</v>
      </c>
      <c r="W433">
        <v>0</v>
      </c>
      <c r="X433">
        <v>0</v>
      </c>
      <c r="Y433">
        <v>0</v>
      </c>
      <c r="Z433">
        <v>0</v>
      </c>
      <c r="AA433">
        <v>0</v>
      </c>
      <c r="AB433">
        <v>0</v>
      </c>
      <c r="AC433">
        <v>0</v>
      </c>
      <c r="AD433">
        <v>0</v>
      </c>
      <c r="AE433">
        <v>0</v>
      </c>
      <c r="AF433">
        <v>0</v>
      </c>
      <c r="AG433" t="s">
        <v>4591</v>
      </c>
      <c r="AH433" s="21" t="str">
        <f t="shared" si="12"/>
        <v>YO27</v>
      </c>
      <c r="AI433" s="21">
        <v>107.92500000000001</v>
      </c>
      <c r="AJ433" s="21">
        <f t="shared" si="13"/>
        <v>100</v>
      </c>
      <c r="AK433" s="21" t="s">
        <v>2060</v>
      </c>
      <c r="AL433" t="s">
        <v>2527</v>
      </c>
      <c r="AM433" t="s">
        <v>53</v>
      </c>
      <c r="AN433" t="s">
        <v>2029</v>
      </c>
    </row>
    <row r="434" spans="1:40" ht="15" hidden="1" thickTop="1" x14ac:dyDescent="0.35">
      <c r="A434" t="s">
        <v>4531</v>
      </c>
      <c r="B434" t="s">
        <v>4593</v>
      </c>
      <c r="C434" t="s">
        <v>4594</v>
      </c>
      <c r="D434" t="s">
        <v>4595</v>
      </c>
      <c r="E434" t="s">
        <v>2851</v>
      </c>
      <c r="F434">
        <v>1</v>
      </c>
      <c r="G434" t="s">
        <v>2593</v>
      </c>
      <c r="H434" t="s">
        <v>2056</v>
      </c>
      <c r="I434" t="s">
        <v>2511</v>
      </c>
      <c r="J434" t="s">
        <v>2594</v>
      </c>
      <c r="K434" t="s">
        <v>65</v>
      </c>
      <c r="L434" t="s">
        <v>2058</v>
      </c>
      <c r="M434" t="s">
        <v>2170</v>
      </c>
      <c r="N434">
        <v>1</v>
      </c>
      <c r="O434">
        <v>28</v>
      </c>
      <c r="P434">
        <v>0.18</v>
      </c>
      <c r="Q434">
        <v>15300</v>
      </c>
      <c r="R434">
        <v>0</v>
      </c>
      <c r="S434">
        <v>0</v>
      </c>
      <c r="T434">
        <v>0</v>
      </c>
      <c r="U434">
        <v>0</v>
      </c>
      <c r="V434">
        <v>0</v>
      </c>
      <c r="W434">
        <v>0</v>
      </c>
      <c r="X434">
        <v>1</v>
      </c>
      <c r="Y434">
        <v>28</v>
      </c>
      <c r="Z434">
        <v>0.18</v>
      </c>
      <c r="AA434">
        <v>0</v>
      </c>
      <c r="AB434">
        <v>0</v>
      </c>
      <c r="AC434">
        <v>0</v>
      </c>
      <c r="AD434">
        <v>0</v>
      </c>
      <c r="AE434">
        <v>0</v>
      </c>
      <c r="AF434">
        <v>0</v>
      </c>
      <c r="AG434" t="s">
        <v>4596</v>
      </c>
      <c r="AH434" s="21" t="str">
        <f t="shared" si="12"/>
        <v>YN23</v>
      </c>
      <c r="AI434" s="21">
        <v>67.5</v>
      </c>
      <c r="AJ434" s="21">
        <f t="shared" si="13"/>
        <v>99.816993464052288</v>
      </c>
      <c r="AK434" s="21" t="s">
        <v>2060</v>
      </c>
      <c r="AL434" t="s">
        <v>2527</v>
      </c>
      <c r="AM434" t="s">
        <v>53</v>
      </c>
      <c r="AN434" t="s">
        <v>2029</v>
      </c>
    </row>
    <row r="435" spans="1:40" ht="15" hidden="1" thickTop="1" x14ac:dyDescent="0.35">
      <c r="A435" t="s">
        <v>4536</v>
      </c>
      <c r="B435" t="s">
        <v>4598</v>
      </c>
      <c r="C435" t="s">
        <v>4546</v>
      </c>
      <c r="D435" t="s">
        <v>4599</v>
      </c>
      <c r="E435" t="s">
        <v>2608</v>
      </c>
      <c r="F435">
        <v>1</v>
      </c>
      <c r="G435" t="s">
        <v>2609</v>
      </c>
      <c r="H435" t="s">
        <v>2577</v>
      </c>
      <c r="I435" t="s">
        <v>2511</v>
      </c>
      <c r="J435" t="s">
        <v>2764</v>
      </c>
      <c r="K435" t="s">
        <v>2765</v>
      </c>
      <c r="L435" t="s">
        <v>2058</v>
      </c>
      <c r="M435" t="s">
        <v>2170</v>
      </c>
      <c r="N435">
        <v>0</v>
      </c>
      <c r="O435">
        <v>0</v>
      </c>
      <c r="P435">
        <v>0</v>
      </c>
      <c r="Q435">
        <v>15300</v>
      </c>
      <c r="R435">
        <v>0</v>
      </c>
      <c r="S435">
        <v>0</v>
      </c>
      <c r="T435">
        <v>0</v>
      </c>
      <c r="U435">
        <v>0</v>
      </c>
      <c r="V435">
        <v>0</v>
      </c>
      <c r="W435">
        <v>0</v>
      </c>
      <c r="X435">
        <v>0</v>
      </c>
      <c r="Y435">
        <v>0</v>
      </c>
      <c r="Z435">
        <v>0</v>
      </c>
      <c r="AA435">
        <v>0</v>
      </c>
      <c r="AB435">
        <v>0</v>
      </c>
      <c r="AC435">
        <v>0</v>
      </c>
      <c r="AD435">
        <v>0</v>
      </c>
      <c r="AE435">
        <v>0</v>
      </c>
      <c r="AF435">
        <v>0</v>
      </c>
      <c r="AG435" t="s">
        <v>4600</v>
      </c>
      <c r="AH435" s="21" t="str">
        <f t="shared" si="12"/>
        <v>YO98</v>
      </c>
      <c r="AI435" s="21">
        <v>67.5</v>
      </c>
      <c r="AJ435" s="21">
        <f t="shared" si="13"/>
        <v>100</v>
      </c>
      <c r="AK435" s="21" t="s">
        <v>2060</v>
      </c>
      <c r="AL435" t="s">
        <v>2613</v>
      </c>
      <c r="AM435" t="s">
        <v>53</v>
      </c>
      <c r="AN435" t="s">
        <v>2029</v>
      </c>
    </row>
    <row r="436" spans="1:40" ht="15" hidden="1" thickTop="1" x14ac:dyDescent="0.35">
      <c r="A436" t="s">
        <v>4539</v>
      </c>
      <c r="B436" t="s">
        <v>4602</v>
      </c>
      <c r="C436" t="s">
        <v>3594</v>
      </c>
      <c r="D436" t="s">
        <v>4603</v>
      </c>
      <c r="E436" t="s">
        <v>2608</v>
      </c>
      <c r="F436">
        <v>1</v>
      </c>
      <c r="G436" t="s">
        <v>2609</v>
      </c>
      <c r="H436" t="s">
        <v>2577</v>
      </c>
      <c r="I436" t="s">
        <v>2511</v>
      </c>
      <c r="J436" t="s">
        <v>2610</v>
      </c>
      <c r="K436" t="s">
        <v>2611</v>
      </c>
      <c r="L436" t="s">
        <v>2058</v>
      </c>
      <c r="M436" t="s">
        <v>2170</v>
      </c>
      <c r="N436">
        <v>1</v>
      </c>
      <c r="O436">
        <v>35</v>
      </c>
      <c r="P436">
        <v>0.23</v>
      </c>
      <c r="Q436">
        <v>15300</v>
      </c>
      <c r="R436">
        <v>0</v>
      </c>
      <c r="S436">
        <v>0</v>
      </c>
      <c r="T436">
        <v>0</v>
      </c>
      <c r="U436">
        <v>0</v>
      </c>
      <c r="V436">
        <v>0</v>
      </c>
      <c r="W436">
        <v>0</v>
      </c>
      <c r="X436">
        <v>0</v>
      </c>
      <c r="Y436">
        <v>0</v>
      </c>
      <c r="Z436">
        <v>0</v>
      </c>
      <c r="AA436">
        <v>1</v>
      </c>
      <c r="AB436">
        <v>35</v>
      </c>
      <c r="AC436">
        <v>0.23</v>
      </c>
      <c r="AD436">
        <v>0</v>
      </c>
      <c r="AE436">
        <v>0</v>
      </c>
      <c r="AF436">
        <v>0</v>
      </c>
      <c r="AG436" t="s">
        <v>4604</v>
      </c>
      <c r="AH436" s="21" t="str">
        <f t="shared" si="12"/>
        <v>YO98</v>
      </c>
      <c r="AI436" s="21">
        <v>67.5</v>
      </c>
      <c r="AJ436" s="21">
        <f t="shared" si="13"/>
        <v>99.771241830065364</v>
      </c>
      <c r="AK436" s="21" t="s">
        <v>2060</v>
      </c>
      <c r="AL436" t="s">
        <v>2613</v>
      </c>
      <c r="AM436" t="s">
        <v>53</v>
      </c>
      <c r="AN436" t="s">
        <v>2030</v>
      </c>
    </row>
    <row r="437" spans="1:40" ht="15" hidden="1" thickTop="1" x14ac:dyDescent="0.35">
      <c r="A437" t="s">
        <v>4544</v>
      </c>
      <c r="B437" t="s">
        <v>4606</v>
      </c>
      <c r="C437" t="s">
        <v>2746</v>
      </c>
      <c r="D437" t="s">
        <v>4607</v>
      </c>
      <c r="E437" t="s">
        <v>2575</v>
      </c>
      <c r="F437">
        <v>1</v>
      </c>
      <c r="G437" t="s">
        <v>2609</v>
      </c>
      <c r="H437" t="s">
        <v>2577</v>
      </c>
      <c r="I437" t="s">
        <v>2511</v>
      </c>
      <c r="J437" t="s">
        <v>2675</v>
      </c>
      <c r="K437" t="s">
        <v>2611</v>
      </c>
      <c r="L437" t="s">
        <v>2058</v>
      </c>
      <c r="M437" t="s">
        <v>2982</v>
      </c>
      <c r="N437">
        <v>0</v>
      </c>
      <c r="O437">
        <v>0</v>
      </c>
      <c r="P437">
        <v>0</v>
      </c>
      <c r="Q437">
        <v>14280</v>
      </c>
      <c r="R437">
        <v>0</v>
      </c>
      <c r="S437">
        <v>0</v>
      </c>
      <c r="T437">
        <v>0</v>
      </c>
      <c r="U437">
        <v>0</v>
      </c>
      <c r="V437">
        <v>0</v>
      </c>
      <c r="W437">
        <v>0</v>
      </c>
      <c r="X437">
        <v>0</v>
      </c>
      <c r="Y437">
        <v>0</v>
      </c>
      <c r="Z437">
        <v>0</v>
      </c>
      <c r="AA437">
        <v>0</v>
      </c>
      <c r="AB437">
        <v>0</v>
      </c>
      <c r="AC437">
        <v>0</v>
      </c>
      <c r="AD437">
        <v>0</v>
      </c>
      <c r="AE437">
        <v>0</v>
      </c>
      <c r="AF437">
        <v>0</v>
      </c>
      <c r="AG437" t="s">
        <v>4608</v>
      </c>
      <c r="AH437" s="21" t="str">
        <f t="shared" si="12"/>
        <v>YR20</v>
      </c>
      <c r="AI437" s="21">
        <v>62.999999999999986</v>
      </c>
      <c r="AJ437" s="21">
        <f t="shared" si="13"/>
        <v>100</v>
      </c>
      <c r="AK437" s="21" t="s">
        <v>2060</v>
      </c>
      <c r="AL437" t="s">
        <v>2581</v>
      </c>
      <c r="AM437" t="s">
        <v>53</v>
      </c>
      <c r="AN437" t="s">
        <v>2029</v>
      </c>
    </row>
    <row r="438" spans="1:40" ht="15" hidden="1" thickTop="1" x14ac:dyDescent="0.35">
      <c r="A438" t="s">
        <v>4549</v>
      </c>
      <c r="B438" t="s">
        <v>4610</v>
      </c>
      <c r="C438" t="s">
        <v>3456</v>
      </c>
      <c r="D438" t="s">
        <v>4611</v>
      </c>
      <c r="E438" t="s">
        <v>2608</v>
      </c>
      <c r="F438">
        <v>1</v>
      </c>
      <c r="G438" t="s">
        <v>2609</v>
      </c>
      <c r="H438" t="s">
        <v>2577</v>
      </c>
      <c r="I438" t="s">
        <v>2511</v>
      </c>
      <c r="J438" t="s">
        <v>2675</v>
      </c>
      <c r="K438" t="s">
        <v>2611</v>
      </c>
      <c r="L438" t="s">
        <v>2058</v>
      </c>
      <c r="M438" t="s">
        <v>2170</v>
      </c>
      <c r="N438">
        <v>1</v>
      </c>
      <c r="O438">
        <v>29</v>
      </c>
      <c r="P438">
        <v>0.19</v>
      </c>
      <c r="Q438">
        <v>15300</v>
      </c>
      <c r="R438">
        <v>0</v>
      </c>
      <c r="S438">
        <v>0</v>
      </c>
      <c r="T438">
        <v>0</v>
      </c>
      <c r="U438">
        <v>0</v>
      </c>
      <c r="V438">
        <v>0</v>
      </c>
      <c r="W438">
        <v>0</v>
      </c>
      <c r="X438">
        <v>1</v>
      </c>
      <c r="Y438">
        <v>29</v>
      </c>
      <c r="Z438">
        <v>0.19</v>
      </c>
      <c r="AA438">
        <v>0</v>
      </c>
      <c r="AB438">
        <v>0</v>
      </c>
      <c r="AC438">
        <v>0</v>
      </c>
      <c r="AD438">
        <v>0</v>
      </c>
      <c r="AE438">
        <v>0</v>
      </c>
      <c r="AF438">
        <v>0</v>
      </c>
      <c r="AG438" t="s">
        <v>4612</v>
      </c>
      <c r="AH438" s="21" t="str">
        <f t="shared" si="12"/>
        <v>YO98</v>
      </c>
      <c r="AI438" s="21">
        <v>67.5</v>
      </c>
      <c r="AJ438" s="21">
        <f t="shared" si="13"/>
        <v>99.810457516339866</v>
      </c>
      <c r="AK438" s="21" t="s">
        <v>2060</v>
      </c>
      <c r="AL438" t="s">
        <v>2581</v>
      </c>
      <c r="AM438" t="s">
        <v>53</v>
      </c>
      <c r="AN438" t="s">
        <v>2031</v>
      </c>
    </row>
    <row r="439" spans="1:40" ht="15" hidden="1" thickTop="1" x14ac:dyDescent="0.35">
      <c r="A439" t="s">
        <v>4553</v>
      </c>
      <c r="B439" t="s">
        <v>4614</v>
      </c>
      <c r="C439" t="s">
        <v>4615</v>
      </c>
      <c r="D439" t="s">
        <v>4616</v>
      </c>
      <c r="E439" t="s">
        <v>2575</v>
      </c>
      <c r="F439">
        <v>1</v>
      </c>
      <c r="G439" t="s">
        <v>2600</v>
      </c>
      <c r="H439" t="s">
        <v>2577</v>
      </c>
      <c r="I439" t="s">
        <v>2511</v>
      </c>
      <c r="J439" t="s">
        <v>2601</v>
      </c>
      <c r="K439" t="s">
        <v>2602</v>
      </c>
      <c r="L439" t="s">
        <v>2058</v>
      </c>
      <c r="M439" t="s">
        <v>2170</v>
      </c>
      <c r="N439">
        <v>0</v>
      </c>
      <c r="O439">
        <v>0</v>
      </c>
      <c r="P439">
        <v>0</v>
      </c>
      <c r="Q439">
        <v>15300</v>
      </c>
      <c r="R439">
        <v>0</v>
      </c>
      <c r="S439">
        <v>0</v>
      </c>
      <c r="T439">
        <v>0</v>
      </c>
      <c r="U439">
        <v>0</v>
      </c>
      <c r="V439">
        <v>0</v>
      </c>
      <c r="W439">
        <v>0</v>
      </c>
      <c r="X439">
        <v>0</v>
      </c>
      <c r="Y439">
        <v>0</v>
      </c>
      <c r="Z439">
        <v>0</v>
      </c>
      <c r="AA439">
        <v>0</v>
      </c>
      <c r="AB439">
        <v>0</v>
      </c>
      <c r="AC439">
        <v>0</v>
      </c>
      <c r="AD439">
        <v>0</v>
      </c>
      <c r="AE439">
        <v>0</v>
      </c>
      <c r="AF439">
        <v>0</v>
      </c>
      <c r="AG439" t="s">
        <v>4617</v>
      </c>
      <c r="AH439" s="21" t="str">
        <f t="shared" si="12"/>
        <v>YO27</v>
      </c>
      <c r="AI439" s="21">
        <v>67.5</v>
      </c>
      <c r="AJ439" s="21">
        <f t="shared" si="13"/>
        <v>100</v>
      </c>
      <c r="AK439" s="21" t="s">
        <v>2060</v>
      </c>
      <c r="AL439" t="s">
        <v>2551</v>
      </c>
      <c r="AM439" t="s">
        <v>53</v>
      </c>
      <c r="AN439" t="s">
        <v>2030</v>
      </c>
    </row>
    <row r="440" spans="1:40" ht="15" hidden="1" thickTop="1" x14ac:dyDescent="0.35">
      <c r="A440" t="s">
        <v>4557</v>
      </c>
      <c r="B440" t="s">
        <v>4619</v>
      </c>
      <c r="C440" t="s">
        <v>3861</v>
      </c>
      <c r="D440" t="s">
        <v>4620</v>
      </c>
      <c r="E440" t="s">
        <v>3407</v>
      </c>
      <c r="F440">
        <v>2</v>
      </c>
      <c r="G440" t="s">
        <v>2509</v>
      </c>
      <c r="H440" t="s">
        <v>2510</v>
      </c>
      <c r="I440" t="s">
        <v>2511</v>
      </c>
      <c r="J440" t="s">
        <v>3408</v>
      </c>
      <c r="K440" t="s">
        <v>3109</v>
      </c>
      <c r="L440" t="s">
        <v>2058</v>
      </c>
      <c r="M440" t="s">
        <v>2170</v>
      </c>
      <c r="N440">
        <v>0</v>
      </c>
      <c r="O440">
        <v>0</v>
      </c>
      <c r="P440">
        <v>0</v>
      </c>
      <c r="Q440">
        <v>15300</v>
      </c>
      <c r="R440">
        <v>0</v>
      </c>
      <c r="S440">
        <v>0</v>
      </c>
      <c r="T440">
        <v>0</v>
      </c>
      <c r="U440">
        <v>0</v>
      </c>
      <c r="V440">
        <v>0</v>
      </c>
      <c r="W440">
        <v>0</v>
      </c>
      <c r="X440">
        <v>0</v>
      </c>
      <c r="Y440">
        <v>0</v>
      </c>
      <c r="Z440">
        <v>0</v>
      </c>
      <c r="AA440">
        <v>0</v>
      </c>
      <c r="AB440">
        <v>0</v>
      </c>
      <c r="AC440">
        <v>0</v>
      </c>
      <c r="AD440">
        <v>0</v>
      </c>
      <c r="AE440">
        <v>0</v>
      </c>
      <c r="AF440">
        <v>0</v>
      </c>
      <c r="AG440" t="s">
        <v>4621</v>
      </c>
      <c r="AH440" s="21" t="str">
        <f t="shared" si="12"/>
        <v>YR21</v>
      </c>
      <c r="AI440" s="21">
        <v>67.5</v>
      </c>
      <c r="AJ440" s="21">
        <f t="shared" si="13"/>
        <v>100</v>
      </c>
      <c r="AK440" s="21" t="s">
        <v>2060</v>
      </c>
      <c r="AL440" t="s">
        <v>2515</v>
      </c>
      <c r="AM440" t="s">
        <v>53</v>
      </c>
      <c r="AN440" t="s">
        <v>2030</v>
      </c>
    </row>
    <row r="441" spans="1:40" ht="15" hidden="1" thickTop="1" x14ac:dyDescent="0.35">
      <c r="A441" t="s">
        <v>4561</v>
      </c>
      <c r="B441" t="s">
        <v>4623</v>
      </c>
      <c r="C441" t="s">
        <v>4624</v>
      </c>
      <c r="D441" t="s">
        <v>4625</v>
      </c>
      <c r="E441" t="s">
        <v>3013</v>
      </c>
      <c r="F441">
        <v>1</v>
      </c>
      <c r="G441" t="s">
        <v>2600</v>
      </c>
      <c r="H441" t="s">
        <v>2577</v>
      </c>
      <c r="I441" t="s">
        <v>2511</v>
      </c>
      <c r="J441" t="s">
        <v>3183</v>
      </c>
      <c r="K441" t="s">
        <v>2742</v>
      </c>
      <c r="L441" t="s">
        <v>2058</v>
      </c>
      <c r="M441" t="s">
        <v>2059</v>
      </c>
      <c r="N441">
        <v>1</v>
      </c>
      <c r="O441">
        <v>23</v>
      </c>
      <c r="P441">
        <v>0.09</v>
      </c>
      <c r="Q441">
        <v>24480</v>
      </c>
      <c r="R441">
        <v>1</v>
      </c>
      <c r="S441">
        <v>23</v>
      </c>
      <c r="T441">
        <v>0.09</v>
      </c>
      <c r="U441">
        <v>0</v>
      </c>
      <c r="V441">
        <v>0</v>
      </c>
      <c r="W441">
        <v>0</v>
      </c>
      <c r="X441">
        <v>0</v>
      </c>
      <c r="Y441">
        <v>0</v>
      </c>
      <c r="Z441">
        <v>0</v>
      </c>
      <c r="AA441">
        <v>0</v>
      </c>
      <c r="AB441">
        <v>0</v>
      </c>
      <c r="AC441">
        <v>0</v>
      </c>
      <c r="AD441">
        <v>0</v>
      </c>
      <c r="AE441">
        <v>0</v>
      </c>
      <c r="AF441">
        <v>0</v>
      </c>
      <c r="AG441" t="s">
        <v>4626</v>
      </c>
      <c r="AH441" s="21" t="str">
        <f t="shared" si="12"/>
        <v>YH98</v>
      </c>
      <c r="AI441" s="21">
        <v>107.92500000000001</v>
      </c>
      <c r="AJ441" s="21">
        <f t="shared" si="13"/>
        <v>99.906045751633982</v>
      </c>
      <c r="AK441" s="21" t="s">
        <v>2060</v>
      </c>
      <c r="AL441" t="s">
        <v>2551</v>
      </c>
      <c r="AM441" t="s">
        <v>53</v>
      </c>
      <c r="AN441" t="s">
        <v>2029</v>
      </c>
    </row>
    <row r="442" spans="1:40" ht="15" hidden="1" thickTop="1" x14ac:dyDescent="0.35">
      <c r="A442" t="s">
        <v>4565</v>
      </c>
      <c r="B442" t="s">
        <v>4629</v>
      </c>
      <c r="C442" t="s">
        <v>4394</v>
      </c>
      <c r="D442" t="s">
        <v>4630</v>
      </c>
      <c r="E442" t="s">
        <v>3430</v>
      </c>
      <c r="F442">
        <v>1</v>
      </c>
      <c r="G442" t="s">
        <v>2609</v>
      </c>
      <c r="H442" t="s">
        <v>2577</v>
      </c>
      <c r="I442" t="s">
        <v>2511</v>
      </c>
      <c r="J442" t="s">
        <v>2764</v>
      </c>
      <c r="K442" t="s">
        <v>2765</v>
      </c>
      <c r="L442" t="s">
        <v>2058</v>
      </c>
      <c r="M442" t="s">
        <v>2170</v>
      </c>
      <c r="N442">
        <v>1</v>
      </c>
      <c r="O442">
        <v>94</v>
      </c>
      <c r="P442">
        <v>0.61</v>
      </c>
      <c r="Q442">
        <v>15300</v>
      </c>
      <c r="R442">
        <v>1</v>
      </c>
      <c r="S442">
        <v>94</v>
      </c>
      <c r="T442">
        <v>0.61</v>
      </c>
      <c r="U442">
        <v>0</v>
      </c>
      <c r="V442">
        <v>0</v>
      </c>
      <c r="W442">
        <v>0</v>
      </c>
      <c r="X442">
        <v>0</v>
      </c>
      <c r="Y442">
        <v>0</v>
      </c>
      <c r="Z442">
        <v>0</v>
      </c>
      <c r="AA442">
        <v>0</v>
      </c>
      <c r="AB442">
        <v>0</v>
      </c>
      <c r="AC442">
        <v>0</v>
      </c>
      <c r="AD442">
        <v>0</v>
      </c>
      <c r="AE442">
        <v>0</v>
      </c>
      <c r="AF442">
        <v>0</v>
      </c>
      <c r="AG442" t="s">
        <v>4631</v>
      </c>
      <c r="AH442" s="21" t="str">
        <f t="shared" si="12"/>
        <v>YK19</v>
      </c>
      <c r="AI442" s="21">
        <v>67.5</v>
      </c>
      <c r="AJ442" s="21">
        <f t="shared" si="13"/>
        <v>99.385620915032675</v>
      </c>
      <c r="AK442" s="21" t="s">
        <v>2063</v>
      </c>
      <c r="AL442" t="s">
        <v>2613</v>
      </c>
      <c r="AM442" t="s">
        <v>53</v>
      </c>
      <c r="AN442" t="s">
        <v>2032</v>
      </c>
    </row>
    <row r="443" spans="1:40" ht="15" hidden="1" thickTop="1" x14ac:dyDescent="0.35">
      <c r="A443" t="s">
        <v>4570</v>
      </c>
      <c r="B443" t="s">
        <v>4633</v>
      </c>
      <c r="C443" t="s">
        <v>4634</v>
      </c>
      <c r="D443" t="s">
        <v>4635</v>
      </c>
      <c r="E443" t="s">
        <v>2646</v>
      </c>
      <c r="F443">
        <v>1</v>
      </c>
      <c r="G443" t="s">
        <v>2600</v>
      </c>
      <c r="H443" t="s">
        <v>2577</v>
      </c>
      <c r="I443" t="s">
        <v>2511</v>
      </c>
      <c r="J443" t="s">
        <v>2647</v>
      </c>
      <c r="K443" t="s">
        <v>2602</v>
      </c>
      <c r="L443" t="s">
        <v>2058</v>
      </c>
      <c r="M443" t="s">
        <v>2488</v>
      </c>
      <c r="N443">
        <v>0</v>
      </c>
      <c r="O443">
        <v>0</v>
      </c>
      <c r="P443">
        <v>0</v>
      </c>
      <c r="Q443">
        <v>16320</v>
      </c>
      <c r="R443">
        <v>0</v>
      </c>
      <c r="S443">
        <v>0</v>
      </c>
      <c r="T443">
        <v>0</v>
      </c>
      <c r="U443">
        <v>0</v>
      </c>
      <c r="V443">
        <v>0</v>
      </c>
      <c r="W443">
        <v>0</v>
      </c>
      <c r="X443">
        <v>0</v>
      </c>
      <c r="Y443">
        <v>0</v>
      </c>
      <c r="Z443">
        <v>0</v>
      </c>
      <c r="AA443">
        <v>0</v>
      </c>
      <c r="AB443">
        <v>0</v>
      </c>
      <c r="AC443">
        <v>0</v>
      </c>
      <c r="AD443">
        <v>0</v>
      </c>
      <c r="AE443">
        <v>0</v>
      </c>
      <c r="AF443">
        <v>0</v>
      </c>
      <c r="AG443" t="s">
        <v>4636</v>
      </c>
      <c r="AH443" s="21" t="str">
        <f t="shared" si="12"/>
        <v>YO27</v>
      </c>
      <c r="AI443" s="21">
        <v>72.000000000000014</v>
      </c>
      <c r="AJ443" s="21">
        <f t="shared" si="13"/>
        <v>100</v>
      </c>
      <c r="AK443" s="21" t="s">
        <v>2060</v>
      </c>
      <c r="AL443" t="s">
        <v>2551</v>
      </c>
      <c r="AM443" t="s">
        <v>53</v>
      </c>
      <c r="AN443" t="s">
        <v>2031</v>
      </c>
    </row>
    <row r="444" spans="1:40" ht="15" hidden="1" thickTop="1" x14ac:dyDescent="0.35">
      <c r="A444" t="s">
        <v>4574</v>
      </c>
      <c r="B444" t="s">
        <v>4638</v>
      </c>
      <c r="C444" t="s">
        <v>3484</v>
      </c>
      <c r="D444" t="s">
        <v>4639</v>
      </c>
      <c r="E444" t="s">
        <v>3013</v>
      </c>
      <c r="F444">
        <v>1</v>
      </c>
      <c r="G444" t="s">
        <v>2600</v>
      </c>
      <c r="H444" t="s">
        <v>2577</v>
      </c>
      <c r="I444" t="s">
        <v>2511</v>
      </c>
      <c r="J444" t="s">
        <v>2741</v>
      </c>
      <c r="K444" t="s">
        <v>2742</v>
      </c>
      <c r="L444" t="s">
        <v>2058</v>
      </c>
      <c r="M444" t="s">
        <v>2170</v>
      </c>
      <c r="N444">
        <v>0</v>
      </c>
      <c r="O444">
        <v>0</v>
      </c>
      <c r="P444">
        <v>0</v>
      </c>
      <c r="Q444">
        <v>15300</v>
      </c>
      <c r="R444">
        <v>0</v>
      </c>
      <c r="S444">
        <v>0</v>
      </c>
      <c r="T444">
        <v>0</v>
      </c>
      <c r="U444">
        <v>0</v>
      </c>
      <c r="V444">
        <v>0</v>
      </c>
      <c r="W444">
        <v>0</v>
      </c>
      <c r="X444">
        <v>0</v>
      </c>
      <c r="Y444">
        <v>0</v>
      </c>
      <c r="Z444">
        <v>0</v>
      </c>
      <c r="AA444">
        <v>0</v>
      </c>
      <c r="AB444">
        <v>0</v>
      </c>
      <c r="AC444">
        <v>0</v>
      </c>
      <c r="AD444">
        <v>0</v>
      </c>
      <c r="AE444">
        <v>0</v>
      </c>
      <c r="AF444">
        <v>0</v>
      </c>
      <c r="AG444" t="s">
        <v>4640</v>
      </c>
      <c r="AH444" s="21" t="str">
        <f t="shared" si="12"/>
        <v>YO98</v>
      </c>
      <c r="AI444" s="21">
        <v>67.5</v>
      </c>
      <c r="AJ444" s="21">
        <f t="shared" si="13"/>
        <v>100</v>
      </c>
      <c r="AK444" s="21" t="s">
        <v>2060</v>
      </c>
      <c r="AL444" t="s">
        <v>2551</v>
      </c>
      <c r="AM444" t="s">
        <v>53</v>
      </c>
      <c r="AN444" t="s">
        <v>2031</v>
      </c>
    </row>
    <row r="445" spans="1:40" ht="15" hidden="1" thickTop="1" x14ac:dyDescent="0.35">
      <c r="A445" t="s">
        <v>4578</v>
      </c>
      <c r="B445" t="s">
        <v>4642</v>
      </c>
      <c r="C445" t="s">
        <v>4212</v>
      </c>
      <c r="D445" t="s">
        <v>4643</v>
      </c>
      <c r="E445" t="s">
        <v>2691</v>
      </c>
      <c r="F445">
        <v>1</v>
      </c>
      <c r="G445" t="s">
        <v>2600</v>
      </c>
      <c r="H445" t="s">
        <v>2577</v>
      </c>
      <c r="I445" t="s">
        <v>2511</v>
      </c>
      <c r="J445" t="s">
        <v>2634</v>
      </c>
      <c r="K445" t="s">
        <v>2635</v>
      </c>
      <c r="L445" t="s">
        <v>2058</v>
      </c>
      <c r="M445" t="s">
        <v>2170</v>
      </c>
      <c r="N445">
        <v>0</v>
      </c>
      <c r="O445">
        <v>0</v>
      </c>
      <c r="P445">
        <v>0</v>
      </c>
      <c r="Q445">
        <v>15300</v>
      </c>
      <c r="R445">
        <v>0</v>
      </c>
      <c r="S445">
        <v>0</v>
      </c>
      <c r="T445">
        <v>0</v>
      </c>
      <c r="U445">
        <v>0</v>
      </c>
      <c r="V445">
        <v>0</v>
      </c>
      <c r="W445">
        <v>0</v>
      </c>
      <c r="X445">
        <v>0</v>
      </c>
      <c r="Y445">
        <v>0</v>
      </c>
      <c r="Z445">
        <v>0</v>
      </c>
      <c r="AA445">
        <v>0</v>
      </c>
      <c r="AB445">
        <v>0</v>
      </c>
      <c r="AC445">
        <v>0</v>
      </c>
      <c r="AD445">
        <v>0</v>
      </c>
      <c r="AE445">
        <v>0</v>
      </c>
      <c r="AF445">
        <v>0</v>
      </c>
      <c r="AG445" t="s">
        <v>4644</v>
      </c>
      <c r="AH445" s="21" t="str">
        <f t="shared" si="12"/>
        <v>YO98</v>
      </c>
      <c r="AI445" s="21">
        <v>67.5</v>
      </c>
      <c r="AJ445" s="21">
        <f t="shared" si="13"/>
        <v>100</v>
      </c>
      <c r="AK445" s="21" t="s">
        <v>2060</v>
      </c>
      <c r="AL445" t="s">
        <v>2581</v>
      </c>
      <c r="AM445" t="s">
        <v>53</v>
      </c>
      <c r="AN445" t="s">
        <v>2031</v>
      </c>
    </row>
    <row r="446" spans="1:40" ht="15" hidden="1" thickTop="1" x14ac:dyDescent="0.35">
      <c r="A446" t="s">
        <v>4583</v>
      </c>
      <c r="B446" t="s">
        <v>4646</v>
      </c>
      <c r="C446" t="s">
        <v>2739</v>
      </c>
      <c r="D446" t="s">
        <v>4647</v>
      </c>
      <c r="E446" t="s">
        <v>2575</v>
      </c>
      <c r="F446">
        <v>1</v>
      </c>
      <c r="G446" t="s">
        <v>2576</v>
      </c>
      <c r="H446" t="s">
        <v>2577</v>
      </c>
      <c r="I446" t="s">
        <v>2511</v>
      </c>
      <c r="J446" t="s">
        <v>2741</v>
      </c>
      <c r="K446" t="s">
        <v>2742</v>
      </c>
      <c r="L446" t="s">
        <v>2058</v>
      </c>
      <c r="M446" t="s">
        <v>2170</v>
      </c>
      <c r="N446">
        <v>1</v>
      </c>
      <c r="O446">
        <v>15</v>
      </c>
      <c r="P446">
        <v>0.1</v>
      </c>
      <c r="Q446">
        <v>15300</v>
      </c>
      <c r="R446">
        <v>0</v>
      </c>
      <c r="S446">
        <v>0</v>
      </c>
      <c r="T446">
        <v>0</v>
      </c>
      <c r="U446">
        <v>0</v>
      </c>
      <c r="V446">
        <v>0</v>
      </c>
      <c r="W446">
        <v>0</v>
      </c>
      <c r="X446">
        <v>1</v>
      </c>
      <c r="Y446">
        <v>15</v>
      </c>
      <c r="Z446">
        <v>0.1</v>
      </c>
      <c r="AA446">
        <v>0</v>
      </c>
      <c r="AB446">
        <v>0</v>
      </c>
      <c r="AC446">
        <v>0</v>
      </c>
      <c r="AD446">
        <v>0</v>
      </c>
      <c r="AE446">
        <v>0</v>
      </c>
      <c r="AF446">
        <v>0</v>
      </c>
      <c r="AG446" t="s">
        <v>4648</v>
      </c>
      <c r="AH446" s="21" t="str">
        <f t="shared" si="12"/>
        <v>YR21</v>
      </c>
      <c r="AI446" s="21">
        <v>67.5</v>
      </c>
      <c r="AJ446" s="21">
        <f t="shared" si="13"/>
        <v>99.901960784313729</v>
      </c>
      <c r="AK446" s="21" t="s">
        <v>2060</v>
      </c>
      <c r="AL446" t="s">
        <v>2613</v>
      </c>
      <c r="AM446" t="s">
        <v>53</v>
      </c>
      <c r="AN446" t="s">
        <v>2030</v>
      </c>
    </row>
    <row r="447" spans="1:40" ht="15" hidden="1" thickTop="1" x14ac:dyDescent="0.35">
      <c r="A447" t="s">
        <v>4588</v>
      </c>
      <c r="B447" t="s">
        <v>4650</v>
      </c>
      <c r="C447" t="s">
        <v>3936</v>
      </c>
      <c r="D447" t="s">
        <v>4651</v>
      </c>
      <c r="E447" t="s">
        <v>2691</v>
      </c>
      <c r="F447">
        <v>1</v>
      </c>
      <c r="G447" t="s">
        <v>2600</v>
      </c>
      <c r="H447" t="s">
        <v>2577</v>
      </c>
      <c r="I447" t="s">
        <v>2511</v>
      </c>
      <c r="J447" t="s">
        <v>2699</v>
      </c>
      <c r="K447" t="s">
        <v>2579</v>
      </c>
      <c r="L447" t="s">
        <v>2058</v>
      </c>
      <c r="M447" t="s">
        <v>2170</v>
      </c>
      <c r="N447">
        <v>1</v>
      </c>
      <c r="O447">
        <v>47</v>
      </c>
      <c r="P447">
        <v>0.31</v>
      </c>
      <c r="Q447">
        <v>15300</v>
      </c>
      <c r="R447">
        <v>1</v>
      </c>
      <c r="S447">
        <v>47</v>
      </c>
      <c r="T447">
        <v>0.31</v>
      </c>
      <c r="U447">
        <v>0</v>
      </c>
      <c r="V447">
        <v>0</v>
      </c>
      <c r="W447">
        <v>0</v>
      </c>
      <c r="X447">
        <v>0</v>
      </c>
      <c r="Y447">
        <v>0</v>
      </c>
      <c r="Z447">
        <v>0</v>
      </c>
      <c r="AA447">
        <v>0</v>
      </c>
      <c r="AB447">
        <v>0</v>
      </c>
      <c r="AC447">
        <v>0</v>
      </c>
      <c r="AD447">
        <v>0</v>
      </c>
      <c r="AE447">
        <v>0</v>
      </c>
      <c r="AF447">
        <v>0</v>
      </c>
      <c r="AG447" t="s">
        <v>4652</v>
      </c>
      <c r="AH447" s="21" t="str">
        <f t="shared" si="12"/>
        <v>YR21</v>
      </c>
      <c r="AI447" s="21">
        <v>67.5</v>
      </c>
      <c r="AJ447" s="21">
        <f t="shared" si="13"/>
        <v>99.692810457516345</v>
      </c>
      <c r="AK447" s="21" t="s">
        <v>2063</v>
      </c>
      <c r="AL447" t="s">
        <v>2581</v>
      </c>
      <c r="AM447" t="s">
        <v>53</v>
      </c>
      <c r="AN447" t="s">
        <v>2030</v>
      </c>
    </row>
    <row r="448" spans="1:40" ht="15" hidden="1" thickTop="1" x14ac:dyDescent="0.35">
      <c r="A448" t="s">
        <v>4592</v>
      </c>
      <c r="B448" t="s">
        <v>4655</v>
      </c>
      <c r="C448" t="s">
        <v>4656</v>
      </c>
      <c r="D448" t="s">
        <v>4657</v>
      </c>
      <c r="E448" t="s">
        <v>2575</v>
      </c>
      <c r="F448">
        <v>1</v>
      </c>
      <c r="G448" t="s">
        <v>2576</v>
      </c>
      <c r="H448" t="s">
        <v>2577</v>
      </c>
      <c r="I448" t="s">
        <v>2511</v>
      </c>
      <c r="J448" t="s">
        <v>2858</v>
      </c>
      <c r="K448" t="s">
        <v>2742</v>
      </c>
      <c r="L448" t="s">
        <v>2058</v>
      </c>
      <c r="M448" t="s">
        <v>2170</v>
      </c>
      <c r="N448">
        <v>0</v>
      </c>
      <c r="O448">
        <v>0</v>
      </c>
      <c r="P448">
        <v>0</v>
      </c>
      <c r="Q448">
        <v>15300</v>
      </c>
      <c r="R448">
        <v>0</v>
      </c>
      <c r="S448">
        <v>0</v>
      </c>
      <c r="T448">
        <v>0</v>
      </c>
      <c r="U448">
        <v>0</v>
      </c>
      <c r="V448">
        <v>0</v>
      </c>
      <c r="W448">
        <v>0</v>
      </c>
      <c r="X448">
        <v>0</v>
      </c>
      <c r="Y448">
        <v>0</v>
      </c>
      <c r="Z448">
        <v>0</v>
      </c>
      <c r="AA448">
        <v>0</v>
      </c>
      <c r="AB448">
        <v>0</v>
      </c>
      <c r="AC448">
        <v>0</v>
      </c>
      <c r="AD448">
        <v>0</v>
      </c>
      <c r="AE448">
        <v>0</v>
      </c>
      <c r="AF448">
        <v>0</v>
      </c>
      <c r="AG448" t="s">
        <v>4658</v>
      </c>
      <c r="AH448" s="21" t="str">
        <f t="shared" si="12"/>
        <v>YO98</v>
      </c>
      <c r="AI448" s="21">
        <v>67.5</v>
      </c>
      <c r="AJ448" s="21">
        <f t="shared" si="13"/>
        <v>100</v>
      </c>
      <c r="AK448" s="21" t="s">
        <v>2060</v>
      </c>
      <c r="AL448" t="s">
        <v>2551</v>
      </c>
      <c r="AM448" t="s">
        <v>53</v>
      </c>
      <c r="AN448" t="s">
        <v>2030</v>
      </c>
    </row>
    <row r="449" spans="1:40" ht="15" hidden="1" thickTop="1" x14ac:dyDescent="0.35">
      <c r="A449" t="s">
        <v>4597</v>
      </c>
      <c r="B449" t="s">
        <v>4660</v>
      </c>
      <c r="C449" t="s">
        <v>2970</v>
      </c>
      <c r="D449" t="s">
        <v>4661</v>
      </c>
      <c r="E449" t="s">
        <v>2575</v>
      </c>
      <c r="F449">
        <v>1</v>
      </c>
      <c r="G449" t="s">
        <v>2633</v>
      </c>
      <c r="H449" t="s">
        <v>2577</v>
      </c>
      <c r="I449" t="s">
        <v>2511</v>
      </c>
      <c r="J449" t="s">
        <v>2610</v>
      </c>
      <c r="K449" t="s">
        <v>2611</v>
      </c>
      <c r="L449" t="s">
        <v>2058</v>
      </c>
      <c r="M449" t="s">
        <v>2059</v>
      </c>
      <c r="N449">
        <v>1</v>
      </c>
      <c r="O449">
        <v>10</v>
      </c>
      <c r="P449">
        <v>0.04</v>
      </c>
      <c r="Q449">
        <v>24480</v>
      </c>
      <c r="R449">
        <v>0</v>
      </c>
      <c r="S449">
        <v>0</v>
      </c>
      <c r="T449">
        <v>0</v>
      </c>
      <c r="U449">
        <v>0</v>
      </c>
      <c r="V449">
        <v>0</v>
      </c>
      <c r="W449">
        <v>0</v>
      </c>
      <c r="X449">
        <v>0</v>
      </c>
      <c r="Y449">
        <v>0</v>
      </c>
      <c r="Z449">
        <v>0</v>
      </c>
      <c r="AA449">
        <v>1</v>
      </c>
      <c r="AB449">
        <v>10</v>
      </c>
      <c r="AC449">
        <v>0.04</v>
      </c>
      <c r="AD449">
        <v>0</v>
      </c>
      <c r="AE449">
        <v>0</v>
      </c>
      <c r="AF449">
        <v>0</v>
      </c>
      <c r="AG449" t="s">
        <v>4662</v>
      </c>
      <c r="AH449" s="21" t="str">
        <f t="shared" si="12"/>
        <v>YO27</v>
      </c>
      <c r="AI449" s="21">
        <v>107.92500000000001</v>
      </c>
      <c r="AJ449" s="21">
        <f t="shared" si="13"/>
        <v>99.959150326797385</v>
      </c>
      <c r="AK449" s="21" t="s">
        <v>2060</v>
      </c>
      <c r="AL449" t="s">
        <v>2581</v>
      </c>
      <c r="AM449" t="s">
        <v>53</v>
      </c>
      <c r="AN449" t="s">
        <v>2029</v>
      </c>
    </row>
    <row r="450" spans="1:40" ht="15" hidden="1" thickTop="1" x14ac:dyDescent="0.35">
      <c r="A450" t="s">
        <v>4601</v>
      </c>
      <c r="B450" t="s">
        <v>4664</v>
      </c>
      <c r="C450" t="s">
        <v>2974</v>
      </c>
      <c r="D450" t="s">
        <v>4665</v>
      </c>
      <c r="E450" t="s">
        <v>2608</v>
      </c>
      <c r="F450">
        <v>1</v>
      </c>
      <c r="G450" t="s">
        <v>2609</v>
      </c>
      <c r="H450" t="s">
        <v>2577</v>
      </c>
      <c r="I450" t="s">
        <v>2511</v>
      </c>
      <c r="J450" t="s">
        <v>2764</v>
      </c>
      <c r="K450" t="s">
        <v>2765</v>
      </c>
      <c r="L450" t="s">
        <v>2058</v>
      </c>
      <c r="M450" t="s">
        <v>2170</v>
      </c>
      <c r="N450">
        <v>1</v>
      </c>
      <c r="O450">
        <v>18</v>
      </c>
      <c r="P450">
        <v>0.12</v>
      </c>
      <c r="Q450">
        <v>15300</v>
      </c>
      <c r="R450">
        <v>0</v>
      </c>
      <c r="S450">
        <v>0</v>
      </c>
      <c r="T450">
        <v>0</v>
      </c>
      <c r="U450">
        <v>0</v>
      </c>
      <c r="V450">
        <v>0</v>
      </c>
      <c r="W450">
        <v>0</v>
      </c>
      <c r="X450">
        <v>0</v>
      </c>
      <c r="Y450">
        <v>0</v>
      </c>
      <c r="Z450">
        <v>0</v>
      </c>
      <c r="AA450">
        <v>1</v>
      </c>
      <c r="AB450">
        <v>18</v>
      </c>
      <c r="AC450">
        <v>0.12</v>
      </c>
      <c r="AD450">
        <v>0</v>
      </c>
      <c r="AE450">
        <v>0</v>
      </c>
      <c r="AF450">
        <v>0</v>
      </c>
      <c r="AG450" t="s">
        <v>4666</v>
      </c>
      <c r="AH450" s="21" t="str">
        <f t="shared" si="12"/>
        <v>YO27</v>
      </c>
      <c r="AI450" s="21">
        <v>67.5</v>
      </c>
      <c r="AJ450" s="21">
        <f t="shared" si="13"/>
        <v>99.882352941176464</v>
      </c>
      <c r="AK450" s="21" t="s">
        <v>2060</v>
      </c>
      <c r="AL450" t="s">
        <v>2613</v>
      </c>
      <c r="AM450" t="s">
        <v>53</v>
      </c>
      <c r="AN450" t="s">
        <v>2031</v>
      </c>
    </row>
    <row r="451" spans="1:40" ht="15" hidden="1" thickTop="1" x14ac:dyDescent="0.35">
      <c r="A451" t="s">
        <v>4605</v>
      </c>
      <c r="B451" t="s">
        <v>4668</v>
      </c>
      <c r="C451" t="s">
        <v>3570</v>
      </c>
      <c r="D451" t="s">
        <v>4669</v>
      </c>
      <c r="E451" t="s">
        <v>3572</v>
      </c>
      <c r="F451">
        <v>1</v>
      </c>
      <c r="G451" t="s">
        <v>2546</v>
      </c>
      <c r="H451" t="s">
        <v>2510</v>
      </c>
      <c r="I451" t="s">
        <v>2511</v>
      </c>
      <c r="J451" t="s">
        <v>3573</v>
      </c>
      <c r="K451" t="s">
        <v>3007</v>
      </c>
      <c r="L451" t="s">
        <v>2058</v>
      </c>
      <c r="M451" t="s">
        <v>2170</v>
      </c>
      <c r="N451">
        <v>0</v>
      </c>
      <c r="O451">
        <v>0</v>
      </c>
      <c r="P451">
        <v>0</v>
      </c>
      <c r="Q451">
        <v>15300</v>
      </c>
      <c r="R451">
        <v>0</v>
      </c>
      <c r="S451">
        <v>0</v>
      </c>
      <c r="T451">
        <v>0</v>
      </c>
      <c r="U451">
        <v>0</v>
      </c>
      <c r="V451">
        <v>0</v>
      </c>
      <c r="W451">
        <v>0</v>
      </c>
      <c r="X451">
        <v>0</v>
      </c>
      <c r="Y451">
        <v>0</v>
      </c>
      <c r="Z451">
        <v>0</v>
      </c>
      <c r="AA451">
        <v>0</v>
      </c>
      <c r="AB451">
        <v>0</v>
      </c>
      <c r="AC451">
        <v>0</v>
      </c>
      <c r="AD451">
        <v>0</v>
      </c>
      <c r="AE451">
        <v>0</v>
      </c>
      <c r="AF451">
        <v>0</v>
      </c>
      <c r="AG451" t="s">
        <v>4670</v>
      </c>
      <c r="AH451" s="21" t="str">
        <f t="shared" si="12"/>
        <v>YR20</v>
      </c>
      <c r="AI451" s="21">
        <v>67.5</v>
      </c>
      <c r="AJ451" s="21">
        <f t="shared" si="13"/>
        <v>100</v>
      </c>
      <c r="AK451" s="21" t="s">
        <v>2060</v>
      </c>
      <c r="AL451" t="s">
        <v>2551</v>
      </c>
      <c r="AM451" t="s">
        <v>53</v>
      </c>
      <c r="AN451" t="s">
        <v>2031</v>
      </c>
    </row>
    <row r="452" spans="1:40" ht="15" hidden="1" thickTop="1" x14ac:dyDescent="0.35">
      <c r="A452" t="s">
        <v>4609</v>
      </c>
      <c r="B452" t="s">
        <v>4672</v>
      </c>
      <c r="C452" t="s">
        <v>4673</v>
      </c>
      <c r="D452" t="s">
        <v>4674</v>
      </c>
      <c r="E452" t="s">
        <v>3058</v>
      </c>
      <c r="F452">
        <v>1</v>
      </c>
      <c r="G452" t="s">
        <v>2546</v>
      </c>
      <c r="H452" t="s">
        <v>2510</v>
      </c>
      <c r="I452" t="s">
        <v>2511</v>
      </c>
      <c r="J452" t="s">
        <v>4675</v>
      </c>
      <c r="K452" t="s">
        <v>3007</v>
      </c>
      <c r="L452" t="s">
        <v>2058</v>
      </c>
      <c r="M452" t="s">
        <v>2059</v>
      </c>
      <c r="N452">
        <v>0</v>
      </c>
      <c r="O452">
        <v>0</v>
      </c>
      <c r="P452">
        <v>0</v>
      </c>
      <c r="Q452">
        <v>24480</v>
      </c>
      <c r="R452">
        <v>0</v>
      </c>
      <c r="S452">
        <v>0</v>
      </c>
      <c r="T452">
        <v>0</v>
      </c>
      <c r="U452">
        <v>0</v>
      </c>
      <c r="V452">
        <v>0</v>
      </c>
      <c r="W452">
        <v>0</v>
      </c>
      <c r="X452">
        <v>0</v>
      </c>
      <c r="Y452">
        <v>0</v>
      </c>
      <c r="Z452">
        <v>0</v>
      </c>
      <c r="AA452">
        <v>0</v>
      </c>
      <c r="AB452">
        <v>0</v>
      </c>
      <c r="AC452">
        <v>0</v>
      </c>
      <c r="AD452">
        <v>0</v>
      </c>
      <c r="AE452">
        <v>0</v>
      </c>
      <c r="AF452">
        <v>0</v>
      </c>
      <c r="AG452" t="s">
        <v>4676</v>
      </c>
      <c r="AH452" s="21" t="str">
        <f t="shared" si="12"/>
        <v>YR20</v>
      </c>
      <c r="AI452" s="21">
        <v>107.92500000000001</v>
      </c>
      <c r="AJ452" s="21">
        <f t="shared" si="13"/>
        <v>100</v>
      </c>
      <c r="AK452" s="21" t="s">
        <v>2060</v>
      </c>
      <c r="AL452" t="s">
        <v>2551</v>
      </c>
      <c r="AM452" t="s">
        <v>53</v>
      </c>
      <c r="AN452" t="s">
        <v>2029</v>
      </c>
    </row>
    <row r="453" spans="1:40" ht="15" hidden="1" thickTop="1" x14ac:dyDescent="0.35">
      <c r="A453" t="s">
        <v>4613</v>
      </c>
      <c r="B453" t="s">
        <v>4678</v>
      </c>
      <c r="C453" t="s">
        <v>4257</v>
      </c>
      <c r="D453" t="s">
        <v>4679</v>
      </c>
      <c r="E453" t="s">
        <v>2938</v>
      </c>
      <c r="F453">
        <v>2</v>
      </c>
      <c r="G453" t="s">
        <v>2593</v>
      </c>
      <c r="H453" t="s">
        <v>2056</v>
      </c>
      <c r="I453" t="s">
        <v>2511</v>
      </c>
      <c r="J453" t="s">
        <v>3250</v>
      </c>
      <c r="K453" t="s">
        <v>65</v>
      </c>
      <c r="L453" t="s">
        <v>2058</v>
      </c>
      <c r="M453" t="s">
        <v>2170</v>
      </c>
      <c r="N453">
        <v>2</v>
      </c>
      <c r="O453">
        <v>59</v>
      </c>
      <c r="P453">
        <v>0.39</v>
      </c>
      <c r="Q453">
        <v>15300</v>
      </c>
      <c r="R453">
        <v>0</v>
      </c>
      <c r="S453">
        <v>0</v>
      </c>
      <c r="T453">
        <v>0</v>
      </c>
      <c r="U453">
        <v>0</v>
      </c>
      <c r="V453">
        <v>0</v>
      </c>
      <c r="W453">
        <v>0</v>
      </c>
      <c r="X453">
        <v>2</v>
      </c>
      <c r="Y453">
        <v>59</v>
      </c>
      <c r="Z453">
        <v>0.39</v>
      </c>
      <c r="AA453">
        <v>0</v>
      </c>
      <c r="AB453">
        <v>0</v>
      </c>
      <c r="AC453">
        <v>0</v>
      </c>
      <c r="AD453">
        <v>0</v>
      </c>
      <c r="AE453">
        <v>0</v>
      </c>
      <c r="AF453">
        <v>0</v>
      </c>
      <c r="AG453" t="s">
        <v>4680</v>
      </c>
      <c r="AH453" s="21" t="str">
        <f t="shared" si="12"/>
        <v>YO27</v>
      </c>
      <c r="AI453" s="21">
        <v>67.5</v>
      </c>
      <c r="AJ453" s="21">
        <f t="shared" si="13"/>
        <v>99.614379084967325</v>
      </c>
      <c r="AK453" s="21" t="s">
        <v>2063</v>
      </c>
      <c r="AL453" t="s">
        <v>2527</v>
      </c>
      <c r="AM453" t="s">
        <v>53</v>
      </c>
      <c r="AN453" t="s">
        <v>2033</v>
      </c>
    </row>
    <row r="454" spans="1:40" ht="15" hidden="1" thickTop="1" x14ac:dyDescent="0.35">
      <c r="A454" t="s">
        <v>4618</v>
      </c>
      <c r="B454" t="s">
        <v>4682</v>
      </c>
      <c r="C454" t="s">
        <v>3730</v>
      </c>
      <c r="D454" t="s">
        <v>4683</v>
      </c>
      <c r="E454" t="s">
        <v>3013</v>
      </c>
      <c r="F454">
        <v>1</v>
      </c>
      <c r="G454" t="s">
        <v>2600</v>
      </c>
      <c r="H454" t="s">
        <v>2577</v>
      </c>
      <c r="I454" t="s">
        <v>2511</v>
      </c>
      <c r="J454" t="s">
        <v>3183</v>
      </c>
      <c r="K454" t="s">
        <v>2742</v>
      </c>
      <c r="L454" t="s">
        <v>2058</v>
      </c>
      <c r="M454" t="s">
        <v>2170</v>
      </c>
      <c r="N454">
        <v>0</v>
      </c>
      <c r="O454">
        <v>0</v>
      </c>
      <c r="P454">
        <v>0</v>
      </c>
      <c r="Q454">
        <v>15300</v>
      </c>
      <c r="R454">
        <v>0</v>
      </c>
      <c r="S454">
        <v>0</v>
      </c>
      <c r="T454">
        <v>0</v>
      </c>
      <c r="U454">
        <v>0</v>
      </c>
      <c r="V454">
        <v>0</v>
      </c>
      <c r="W454">
        <v>0</v>
      </c>
      <c r="X454">
        <v>0</v>
      </c>
      <c r="Y454">
        <v>0</v>
      </c>
      <c r="Z454">
        <v>0</v>
      </c>
      <c r="AA454">
        <v>0</v>
      </c>
      <c r="AB454">
        <v>0</v>
      </c>
      <c r="AC454">
        <v>0</v>
      </c>
      <c r="AD454">
        <v>0</v>
      </c>
      <c r="AE454">
        <v>0</v>
      </c>
      <c r="AF454">
        <v>0</v>
      </c>
      <c r="AG454" t="s">
        <v>4684</v>
      </c>
      <c r="AH454" s="21" t="str">
        <f t="shared" si="12"/>
        <v>YO27</v>
      </c>
      <c r="AI454" s="21">
        <v>67.5</v>
      </c>
      <c r="AJ454" s="21">
        <f t="shared" si="13"/>
        <v>100</v>
      </c>
      <c r="AK454" s="21" t="s">
        <v>2060</v>
      </c>
      <c r="AL454" t="s">
        <v>2551</v>
      </c>
      <c r="AM454" t="s">
        <v>53</v>
      </c>
      <c r="AN454" t="s">
        <v>2030</v>
      </c>
    </row>
    <row r="455" spans="1:40" ht="15" hidden="1" thickTop="1" x14ac:dyDescent="0.35">
      <c r="A455" t="s">
        <v>4622</v>
      </c>
      <c r="B455" t="s">
        <v>4686</v>
      </c>
      <c r="C455" t="s">
        <v>66</v>
      </c>
      <c r="D455" t="s">
        <v>4687</v>
      </c>
      <c r="E455" t="s">
        <v>560</v>
      </c>
      <c r="F455">
        <v>2</v>
      </c>
      <c r="G455" t="s">
        <v>2055</v>
      </c>
      <c r="H455" t="s">
        <v>2056</v>
      </c>
      <c r="I455" t="s">
        <v>2511</v>
      </c>
      <c r="J455" t="s">
        <v>67</v>
      </c>
      <c r="K455" t="s">
        <v>68</v>
      </c>
      <c r="L455" t="s">
        <v>2058</v>
      </c>
      <c r="M455" t="s">
        <v>2059</v>
      </c>
      <c r="N455">
        <v>0</v>
      </c>
      <c r="O455">
        <v>0</v>
      </c>
      <c r="P455">
        <v>0</v>
      </c>
      <c r="Q455">
        <v>24480</v>
      </c>
      <c r="R455">
        <v>0</v>
      </c>
      <c r="S455">
        <v>0</v>
      </c>
      <c r="T455">
        <v>0</v>
      </c>
      <c r="U455">
        <v>0</v>
      </c>
      <c r="V455">
        <v>0</v>
      </c>
      <c r="W455">
        <v>0</v>
      </c>
      <c r="X455">
        <v>0</v>
      </c>
      <c r="Y455">
        <v>0</v>
      </c>
      <c r="Z455">
        <v>0</v>
      </c>
      <c r="AA455">
        <v>0</v>
      </c>
      <c r="AB455">
        <v>0</v>
      </c>
      <c r="AC455">
        <v>0</v>
      </c>
      <c r="AD455">
        <v>0</v>
      </c>
      <c r="AE455">
        <v>0</v>
      </c>
      <c r="AF455">
        <v>0</v>
      </c>
      <c r="AG455" t="s">
        <v>160</v>
      </c>
      <c r="AH455" s="21" t="str">
        <f t="shared" ref="AH455:AH518" si="14">LEFT(AG455,4)</f>
        <v>YO27</v>
      </c>
      <c r="AI455" s="21">
        <v>107.92500000000001</v>
      </c>
      <c r="AJ455" s="21">
        <f t="shared" ref="AJ455:AJ518" si="15">100-(O455/Q455*100)</f>
        <v>100</v>
      </c>
      <c r="AK455" s="21" t="s">
        <v>2060</v>
      </c>
      <c r="AL455" t="s">
        <v>70</v>
      </c>
      <c r="AM455" t="s">
        <v>53</v>
      </c>
      <c r="AN455" t="s">
        <v>2029</v>
      </c>
    </row>
    <row r="456" spans="1:40" ht="15" hidden="1" thickTop="1" x14ac:dyDescent="0.35">
      <c r="A456" t="s">
        <v>4627</v>
      </c>
      <c r="B456" t="s">
        <v>4689</v>
      </c>
      <c r="C456" t="s">
        <v>4690</v>
      </c>
      <c r="D456" t="s">
        <v>4691</v>
      </c>
      <c r="E456" t="s">
        <v>3572</v>
      </c>
      <c r="F456">
        <v>2</v>
      </c>
      <c r="G456" t="s">
        <v>2546</v>
      </c>
      <c r="H456" t="s">
        <v>2510</v>
      </c>
      <c r="I456" t="s">
        <v>2511</v>
      </c>
      <c r="J456" t="s">
        <v>4692</v>
      </c>
      <c r="K456" t="s">
        <v>3007</v>
      </c>
      <c r="L456" t="s">
        <v>2058</v>
      </c>
      <c r="M456" t="s">
        <v>2170</v>
      </c>
      <c r="N456">
        <v>1</v>
      </c>
      <c r="O456">
        <v>42</v>
      </c>
      <c r="P456">
        <v>0.27</v>
      </c>
      <c r="Q456">
        <v>15300</v>
      </c>
      <c r="R456">
        <v>1</v>
      </c>
      <c r="S456">
        <v>42</v>
      </c>
      <c r="T456">
        <v>0.27</v>
      </c>
      <c r="U456">
        <v>0</v>
      </c>
      <c r="V456">
        <v>0</v>
      </c>
      <c r="W456">
        <v>0</v>
      </c>
      <c r="X456">
        <v>0</v>
      </c>
      <c r="Y456">
        <v>0</v>
      </c>
      <c r="Z456">
        <v>0</v>
      </c>
      <c r="AA456">
        <v>0</v>
      </c>
      <c r="AB456">
        <v>0</v>
      </c>
      <c r="AC456">
        <v>0</v>
      </c>
      <c r="AD456">
        <v>0</v>
      </c>
      <c r="AE456">
        <v>0</v>
      </c>
      <c r="AF456">
        <v>0</v>
      </c>
      <c r="AG456" t="s">
        <v>4693</v>
      </c>
      <c r="AH456" s="21" t="str">
        <f t="shared" si="14"/>
        <v>YR20</v>
      </c>
      <c r="AI456" s="21">
        <v>67.5</v>
      </c>
      <c r="AJ456" s="21">
        <f t="shared" si="15"/>
        <v>99.725490196078425</v>
      </c>
      <c r="AK456" s="21" t="s">
        <v>2063</v>
      </c>
      <c r="AL456" t="s">
        <v>2551</v>
      </c>
      <c r="AM456" t="s">
        <v>53</v>
      </c>
      <c r="AN456" t="s">
        <v>2029</v>
      </c>
    </row>
    <row r="457" spans="1:40" ht="15" hidden="1" thickTop="1" x14ac:dyDescent="0.35">
      <c r="A457" t="s">
        <v>2157</v>
      </c>
      <c r="B457" t="s">
        <v>4698</v>
      </c>
      <c r="C457" t="s">
        <v>4699</v>
      </c>
      <c r="D457" t="s">
        <v>4700</v>
      </c>
      <c r="E457" t="s">
        <v>3193</v>
      </c>
      <c r="F457">
        <v>1</v>
      </c>
      <c r="G457" t="s">
        <v>2609</v>
      </c>
      <c r="H457" t="s">
        <v>2577</v>
      </c>
      <c r="I457" t="s">
        <v>2511</v>
      </c>
      <c r="J457" t="s">
        <v>2764</v>
      </c>
      <c r="K457" t="s">
        <v>2765</v>
      </c>
      <c r="L457" t="s">
        <v>30321</v>
      </c>
      <c r="M457" t="s">
        <v>2982</v>
      </c>
      <c r="N457">
        <v>0</v>
      </c>
      <c r="O457">
        <v>0</v>
      </c>
      <c r="P457">
        <v>0</v>
      </c>
      <c r="Q457">
        <v>12600</v>
      </c>
      <c r="R457">
        <v>0</v>
      </c>
      <c r="S457">
        <v>0</v>
      </c>
      <c r="T457">
        <v>0</v>
      </c>
      <c r="U457">
        <v>0</v>
      </c>
      <c r="V457">
        <v>0</v>
      </c>
      <c r="W457">
        <v>0</v>
      </c>
      <c r="X457">
        <v>0</v>
      </c>
      <c r="Y457">
        <v>0</v>
      </c>
      <c r="Z457">
        <v>0</v>
      </c>
      <c r="AA457">
        <v>0</v>
      </c>
      <c r="AB457">
        <v>0</v>
      </c>
      <c r="AC457">
        <v>0</v>
      </c>
      <c r="AD457">
        <v>0</v>
      </c>
      <c r="AE457">
        <v>0</v>
      </c>
      <c r="AF457">
        <v>0</v>
      </c>
      <c r="AG457" t="s">
        <v>4701</v>
      </c>
      <c r="AH457" s="21" t="str">
        <f t="shared" si="14"/>
        <v>YO98</v>
      </c>
      <c r="AI457" s="21">
        <v>62.999999999999986</v>
      </c>
      <c r="AJ457" s="21">
        <f t="shared" si="15"/>
        <v>100</v>
      </c>
      <c r="AK457" s="21" t="s">
        <v>2060</v>
      </c>
      <c r="AL457" t="s">
        <v>2613</v>
      </c>
      <c r="AM457" t="s">
        <v>53</v>
      </c>
      <c r="AN457" t="s">
        <v>2029</v>
      </c>
    </row>
    <row r="458" spans="1:40" ht="15" hidden="1" thickTop="1" x14ac:dyDescent="0.35">
      <c r="A458" t="s">
        <v>4632</v>
      </c>
      <c r="B458" t="s">
        <v>4703</v>
      </c>
      <c r="C458" t="s">
        <v>4212</v>
      </c>
      <c r="D458" t="s">
        <v>4704</v>
      </c>
      <c r="E458" t="s">
        <v>2691</v>
      </c>
      <c r="F458">
        <v>1</v>
      </c>
      <c r="G458" t="s">
        <v>2600</v>
      </c>
      <c r="H458" t="s">
        <v>2577</v>
      </c>
      <c r="I458" t="s">
        <v>2511</v>
      </c>
      <c r="J458" t="s">
        <v>2634</v>
      </c>
      <c r="K458" t="s">
        <v>2635</v>
      </c>
      <c r="L458" t="s">
        <v>2058</v>
      </c>
      <c r="M458" t="s">
        <v>2059</v>
      </c>
      <c r="N458">
        <v>0</v>
      </c>
      <c r="O458">
        <v>0</v>
      </c>
      <c r="P458">
        <v>0</v>
      </c>
      <c r="Q458">
        <v>24480</v>
      </c>
      <c r="R458">
        <v>0</v>
      </c>
      <c r="S458">
        <v>0</v>
      </c>
      <c r="T458">
        <v>0</v>
      </c>
      <c r="U458">
        <v>0</v>
      </c>
      <c r="V458">
        <v>0</v>
      </c>
      <c r="W458">
        <v>0</v>
      </c>
      <c r="X458">
        <v>0</v>
      </c>
      <c r="Y458">
        <v>0</v>
      </c>
      <c r="Z458">
        <v>0</v>
      </c>
      <c r="AA458">
        <v>0</v>
      </c>
      <c r="AB458">
        <v>0</v>
      </c>
      <c r="AC458">
        <v>0</v>
      </c>
      <c r="AD458">
        <v>0</v>
      </c>
      <c r="AE458">
        <v>0</v>
      </c>
      <c r="AF458">
        <v>0</v>
      </c>
      <c r="AG458" t="s">
        <v>4705</v>
      </c>
      <c r="AH458" s="21" t="str">
        <f t="shared" si="14"/>
        <v>YR20</v>
      </c>
      <c r="AI458" s="21">
        <v>107.92500000000001</v>
      </c>
      <c r="AJ458" s="21">
        <f t="shared" si="15"/>
        <v>100</v>
      </c>
      <c r="AK458" s="21" t="s">
        <v>2060</v>
      </c>
      <c r="AL458" t="s">
        <v>2581</v>
      </c>
      <c r="AM458" t="s">
        <v>53</v>
      </c>
      <c r="AN458" t="s">
        <v>2029</v>
      </c>
    </row>
    <row r="459" spans="1:40" ht="15" hidden="1" thickTop="1" x14ac:dyDescent="0.35">
      <c r="A459" t="s">
        <v>4637</v>
      </c>
      <c r="B459" t="s">
        <v>4707</v>
      </c>
      <c r="C459" t="s">
        <v>4708</v>
      </c>
      <c r="D459" t="s">
        <v>4709</v>
      </c>
      <c r="E459" t="s">
        <v>2608</v>
      </c>
      <c r="F459">
        <v>1</v>
      </c>
      <c r="G459" t="s">
        <v>2633</v>
      </c>
      <c r="H459" t="s">
        <v>2577</v>
      </c>
      <c r="I459" t="s">
        <v>2511</v>
      </c>
      <c r="J459" t="s">
        <v>2675</v>
      </c>
      <c r="K459" t="s">
        <v>2611</v>
      </c>
      <c r="L459" t="s">
        <v>2058</v>
      </c>
      <c r="M459" t="s">
        <v>2059</v>
      </c>
      <c r="N459">
        <v>0</v>
      </c>
      <c r="O459">
        <v>0</v>
      </c>
      <c r="P459">
        <v>0</v>
      </c>
      <c r="Q459">
        <v>24480</v>
      </c>
      <c r="R459">
        <v>0</v>
      </c>
      <c r="S459">
        <v>0</v>
      </c>
      <c r="T459">
        <v>0</v>
      </c>
      <c r="U459">
        <v>0</v>
      </c>
      <c r="V459">
        <v>0</v>
      </c>
      <c r="W459">
        <v>0</v>
      </c>
      <c r="X459">
        <v>0</v>
      </c>
      <c r="Y459">
        <v>0</v>
      </c>
      <c r="Z459">
        <v>0</v>
      </c>
      <c r="AA459">
        <v>0</v>
      </c>
      <c r="AB459">
        <v>0</v>
      </c>
      <c r="AC459">
        <v>0</v>
      </c>
      <c r="AD459">
        <v>0</v>
      </c>
      <c r="AE459">
        <v>0</v>
      </c>
      <c r="AF459">
        <v>0</v>
      </c>
      <c r="AG459" t="s">
        <v>4710</v>
      </c>
      <c r="AH459" s="21" t="str">
        <f t="shared" si="14"/>
        <v>YR21</v>
      </c>
      <c r="AI459" s="21">
        <v>107.92500000000001</v>
      </c>
      <c r="AJ459" s="21">
        <f t="shared" si="15"/>
        <v>100</v>
      </c>
      <c r="AK459" s="21" t="s">
        <v>2060</v>
      </c>
      <c r="AL459" t="s">
        <v>2581</v>
      </c>
      <c r="AM459" t="s">
        <v>53</v>
      </c>
      <c r="AN459" t="s">
        <v>2031</v>
      </c>
    </row>
    <row r="460" spans="1:40" ht="15" hidden="1" thickTop="1" x14ac:dyDescent="0.35">
      <c r="A460" t="s">
        <v>4641</v>
      </c>
      <c r="B460" t="s">
        <v>4712</v>
      </c>
      <c r="C460" t="s">
        <v>4092</v>
      </c>
      <c r="D460" t="s">
        <v>4713</v>
      </c>
      <c r="E460" t="s">
        <v>2608</v>
      </c>
      <c r="F460">
        <v>1</v>
      </c>
      <c r="G460" t="s">
        <v>2609</v>
      </c>
      <c r="H460" t="s">
        <v>2577</v>
      </c>
      <c r="I460" t="s">
        <v>2511</v>
      </c>
      <c r="J460" t="s">
        <v>2610</v>
      </c>
      <c r="K460" t="s">
        <v>2611</v>
      </c>
      <c r="L460" t="s">
        <v>2058</v>
      </c>
      <c r="M460" t="s">
        <v>2059</v>
      </c>
      <c r="N460">
        <v>2</v>
      </c>
      <c r="O460">
        <v>195</v>
      </c>
      <c r="P460">
        <v>0.8</v>
      </c>
      <c r="Q460">
        <v>24480</v>
      </c>
      <c r="R460">
        <v>0</v>
      </c>
      <c r="S460">
        <v>0</v>
      </c>
      <c r="T460">
        <v>0</v>
      </c>
      <c r="U460">
        <v>0</v>
      </c>
      <c r="V460">
        <v>0</v>
      </c>
      <c r="W460">
        <v>0</v>
      </c>
      <c r="X460">
        <v>2</v>
      </c>
      <c r="Y460">
        <v>195</v>
      </c>
      <c r="Z460">
        <v>0.8</v>
      </c>
      <c r="AA460">
        <v>0</v>
      </c>
      <c r="AB460">
        <v>0</v>
      </c>
      <c r="AC460">
        <v>0</v>
      </c>
      <c r="AD460">
        <v>0</v>
      </c>
      <c r="AE460">
        <v>0</v>
      </c>
      <c r="AF460">
        <v>0</v>
      </c>
      <c r="AG460" t="s">
        <v>4714</v>
      </c>
      <c r="AH460" s="21" t="str">
        <f t="shared" si="14"/>
        <v>YR21</v>
      </c>
      <c r="AI460" s="21">
        <v>107.92500000000001</v>
      </c>
      <c r="AJ460" s="21">
        <f t="shared" si="15"/>
        <v>99.203431372549019</v>
      </c>
      <c r="AK460" s="21" t="s">
        <v>2063</v>
      </c>
      <c r="AL460" t="s">
        <v>2613</v>
      </c>
      <c r="AM460" t="s">
        <v>53</v>
      </c>
      <c r="AN460" t="s">
        <v>2030</v>
      </c>
    </row>
    <row r="461" spans="1:40" ht="15" hidden="1" thickTop="1" x14ac:dyDescent="0.35">
      <c r="A461" t="s">
        <v>4645</v>
      </c>
      <c r="B461" t="s">
        <v>4716</v>
      </c>
      <c r="C461" t="s">
        <v>4656</v>
      </c>
      <c r="D461" t="s">
        <v>4717</v>
      </c>
      <c r="E461" t="s">
        <v>2575</v>
      </c>
      <c r="F461">
        <v>1</v>
      </c>
      <c r="G461" t="s">
        <v>2576</v>
      </c>
      <c r="H461" t="s">
        <v>2577</v>
      </c>
      <c r="I461" t="s">
        <v>2511</v>
      </c>
      <c r="J461" t="s">
        <v>2858</v>
      </c>
      <c r="K461" t="s">
        <v>2742</v>
      </c>
      <c r="L461" t="s">
        <v>2058</v>
      </c>
      <c r="M461" t="s">
        <v>2170</v>
      </c>
      <c r="N461">
        <v>0</v>
      </c>
      <c r="O461">
        <v>0</v>
      </c>
      <c r="P461">
        <v>0</v>
      </c>
      <c r="Q461">
        <v>15300</v>
      </c>
      <c r="R461">
        <v>0</v>
      </c>
      <c r="S461">
        <v>0</v>
      </c>
      <c r="T461">
        <v>0</v>
      </c>
      <c r="U461">
        <v>0</v>
      </c>
      <c r="V461">
        <v>0</v>
      </c>
      <c r="W461">
        <v>0</v>
      </c>
      <c r="X461">
        <v>0</v>
      </c>
      <c r="Y461">
        <v>0</v>
      </c>
      <c r="Z461">
        <v>0</v>
      </c>
      <c r="AA461">
        <v>0</v>
      </c>
      <c r="AB461">
        <v>0</v>
      </c>
      <c r="AC461">
        <v>0</v>
      </c>
      <c r="AD461">
        <v>0</v>
      </c>
      <c r="AE461">
        <v>0</v>
      </c>
      <c r="AF461">
        <v>0</v>
      </c>
      <c r="AG461" t="s">
        <v>4718</v>
      </c>
      <c r="AH461" s="21" t="str">
        <f t="shared" si="14"/>
        <v>YO27</v>
      </c>
      <c r="AI461" s="21">
        <v>67.5</v>
      </c>
      <c r="AJ461" s="21">
        <f t="shared" si="15"/>
        <v>100</v>
      </c>
      <c r="AK461" s="21" t="s">
        <v>2060</v>
      </c>
      <c r="AL461" t="s">
        <v>2551</v>
      </c>
      <c r="AM461" t="s">
        <v>53</v>
      </c>
      <c r="AN461" t="s">
        <v>2031</v>
      </c>
    </row>
    <row r="462" spans="1:40" ht="15" hidden="1" thickTop="1" x14ac:dyDescent="0.35">
      <c r="A462" t="s">
        <v>4649</v>
      </c>
      <c r="B462" t="s">
        <v>4720</v>
      </c>
      <c r="C462" t="s">
        <v>3996</v>
      </c>
      <c r="D462" t="s">
        <v>4721</v>
      </c>
      <c r="E462" t="s">
        <v>2575</v>
      </c>
      <c r="F462">
        <v>1</v>
      </c>
      <c r="G462" t="s">
        <v>2600</v>
      </c>
      <c r="H462" t="s">
        <v>2577</v>
      </c>
      <c r="I462" t="s">
        <v>2511</v>
      </c>
      <c r="J462" t="s">
        <v>2601</v>
      </c>
      <c r="K462" t="s">
        <v>2602</v>
      </c>
      <c r="L462" t="s">
        <v>2058</v>
      </c>
      <c r="M462" t="s">
        <v>2170</v>
      </c>
      <c r="N462">
        <v>1</v>
      </c>
      <c r="O462">
        <v>20</v>
      </c>
      <c r="P462">
        <v>0.13</v>
      </c>
      <c r="Q462">
        <v>15300</v>
      </c>
      <c r="R462">
        <v>0</v>
      </c>
      <c r="S462">
        <v>0</v>
      </c>
      <c r="T462">
        <v>0</v>
      </c>
      <c r="U462">
        <v>0</v>
      </c>
      <c r="V462">
        <v>0</v>
      </c>
      <c r="W462">
        <v>0</v>
      </c>
      <c r="X462">
        <v>1</v>
      </c>
      <c r="Y462">
        <v>20</v>
      </c>
      <c r="Z462">
        <v>0.13</v>
      </c>
      <c r="AA462">
        <v>0</v>
      </c>
      <c r="AB462">
        <v>0</v>
      </c>
      <c r="AC462">
        <v>0</v>
      </c>
      <c r="AD462">
        <v>0</v>
      </c>
      <c r="AE462">
        <v>0</v>
      </c>
      <c r="AF462">
        <v>0</v>
      </c>
      <c r="AG462" t="s">
        <v>4722</v>
      </c>
      <c r="AH462" s="21" t="str">
        <f t="shared" si="14"/>
        <v>YR21</v>
      </c>
      <c r="AI462" s="21">
        <v>67.5</v>
      </c>
      <c r="AJ462" s="21">
        <f t="shared" si="15"/>
        <v>99.869281045751634</v>
      </c>
      <c r="AK462" s="21" t="s">
        <v>2060</v>
      </c>
      <c r="AL462" t="s">
        <v>2551</v>
      </c>
      <c r="AM462" t="s">
        <v>53</v>
      </c>
      <c r="AN462" t="s">
        <v>2031</v>
      </c>
    </row>
    <row r="463" spans="1:40" ht="15" hidden="1" thickTop="1" x14ac:dyDescent="0.35">
      <c r="A463" t="s">
        <v>4653</v>
      </c>
      <c r="B463" t="s">
        <v>4724</v>
      </c>
      <c r="C463" t="s">
        <v>4101</v>
      </c>
      <c r="D463" t="s">
        <v>4725</v>
      </c>
      <c r="E463" t="s">
        <v>2608</v>
      </c>
      <c r="F463">
        <v>1</v>
      </c>
      <c r="G463" t="s">
        <v>2576</v>
      </c>
      <c r="H463" t="s">
        <v>2577</v>
      </c>
      <c r="I463" t="s">
        <v>2511</v>
      </c>
      <c r="J463" t="s">
        <v>2675</v>
      </c>
      <c r="K463" t="s">
        <v>2611</v>
      </c>
      <c r="L463" t="s">
        <v>2058</v>
      </c>
      <c r="M463" t="s">
        <v>2059</v>
      </c>
      <c r="N463">
        <v>1</v>
      </c>
      <c r="O463">
        <v>25</v>
      </c>
      <c r="P463">
        <v>0.1</v>
      </c>
      <c r="Q463">
        <v>24480</v>
      </c>
      <c r="R463">
        <v>1</v>
      </c>
      <c r="S463">
        <v>25</v>
      </c>
      <c r="T463">
        <v>0.1</v>
      </c>
      <c r="U463">
        <v>0</v>
      </c>
      <c r="V463">
        <v>0</v>
      </c>
      <c r="W463">
        <v>0</v>
      </c>
      <c r="X463">
        <v>0</v>
      </c>
      <c r="Y463">
        <v>0</v>
      </c>
      <c r="Z463">
        <v>0</v>
      </c>
      <c r="AA463">
        <v>0</v>
      </c>
      <c r="AB463">
        <v>0</v>
      </c>
      <c r="AC463">
        <v>0</v>
      </c>
      <c r="AD463">
        <v>0</v>
      </c>
      <c r="AE463">
        <v>0</v>
      </c>
      <c r="AF463">
        <v>0</v>
      </c>
      <c r="AG463" t="s">
        <v>4726</v>
      </c>
      <c r="AH463" s="21" t="str">
        <f t="shared" si="14"/>
        <v>YH98</v>
      </c>
      <c r="AI463" s="21">
        <v>107.92500000000001</v>
      </c>
      <c r="AJ463" s="21">
        <f t="shared" si="15"/>
        <v>99.897875816993462</v>
      </c>
      <c r="AK463" s="21" t="s">
        <v>2060</v>
      </c>
      <c r="AL463" t="s">
        <v>2581</v>
      </c>
      <c r="AM463" t="s">
        <v>53</v>
      </c>
      <c r="AN463" t="s">
        <v>2030</v>
      </c>
    </row>
    <row r="464" spans="1:40" ht="15" hidden="1" thickTop="1" x14ac:dyDescent="0.35">
      <c r="A464" t="s">
        <v>4654</v>
      </c>
      <c r="B464" t="s">
        <v>4728</v>
      </c>
      <c r="C464" t="s">
        <v>3781</v>
      </c>
      <c r="D464" t="s">
        <v>4729</v>
      </c>
      <c r="E464" t="s">
        <v>2691</v>
      </c>
      <c r="F464">
        <v>1</v>
      </c>
      <c r="G464" t="s">
        <v>2576</v>
      </c>
      <c r="H464" t="s">
        <v>2577</v>
      </c>
      <c r="I464" t="s">
        <v>2511</v>
      </c>
      <c r="J464" t="s">
        <v>2692</v>
      </c>
      <c r="K464" t="s">
        <v>2635</v>
      </c>
      <c r="L464" t="s">
        <v>2058</v>
      </c>
      <c r="M464" t="s">
        <v>2170</v>
      </c>
      <c r="N464">
        <v>0</v>
      </c>
      <c r="O464">
        <v>0</v>
      </c>
      <c r="P464">
        <v>0</v>
      </c>
      <c r="Q464">
        <v>15300</v>
      </c>
      <c r="R464">
        <v>0</v>
      </c>
      <c r="S464">
        <v>0</v>
      </c>
      <c r="T464">
        <v>0</v>
      </c>
      <c r="U464">
        <v>0</v>
      </c>
      <c r="V464">
        <v>0</v>
      </c>
      <c r="W464">
        <v>0</v>
      </c>
      <c r="X464">
        <v>0</v>
      </c>
      <c r="Y464">
        <v>0</v>
      </c>
      <c r="Z464">
        <v>0</v>
      </c>
      <c r="AA464">
        <v>0</v>
      </c>
      <c r="AB464">
        <v>0</v>
      </c>
      <c r="AC464">
        <v>0</v>
      </c>
      <c r="AD464">
        <v>0</v>
      </c>
      <c r="AE464">
        <v>0</v>
      </c>
      <c r="AF464">
        <v>0</v>
      </c>
      <c r="AG464" t="s">
        <v>4730</v>
      </c>
      <c r="AH464" s="21" t="str">
        <f t="shared" si="14"/>
        <v>YO27</v>
      </c>
      <c r="AI464" s="21">
        <v>67.5</v>
      </c>
      <c r="AJ464" s="21">
        <f t="shared" si="15"/>
        <v>100</v>
      </c>
      <c r="AK464" s="21" t="s">
        <v>2060</v>
      </c>
      <c r="AL464" t="s">
        <v>2581</v>
      </c>
      <c r="AM464" t="s">
        <v>53</v>
      </c>
      <c r="AN464" t="s">
        <v>2029</v>
      </c>
    </row>
    <row r="465" spans="1:40" ht="15" hidden="1" thickTop="1" x14ac:dyDescent="0.35">
      <c r="A465" t="s">
        <v>4659</v>
      </c>
      <c r="B465" t="s">
        <v>4732</v>
      </c>
      <c r="C465" t="s">
        <v>4733</v>
      </c>
      <c r="D465" t="s">
        <v>4734</v>
      </c>
      <c r="E465" t="s">
        <v>2646</v>
      </c>
      <c r="F465">
        <v>1</v>
      </c>
      <c r="G465" t="s">
        <v>2600</v>
      </c>
      <c r="H465" t="s">
        <v>2577</v>
      </c>
      <c r="I465" t="s">
        <v>2511</v>
      </c>
      <c r="J465" t="s">
        <v>2647</v>
      </c>
      <c r="K465" t="s">
        <v>2602</v>
      </c>
      <c r="L465" t="s">
        <v>2058</v>
      </c>
      <c r="M465" t="s">
        <v>2170</v>
      </c>
      <c r="N465">
        <v>0</v>
      </c>
      <c r="O465">
        <v>0</v>
      </c>
      <c r="P465">
        <v>0</v>
      </c>
      <c r="Q465">
        <v>15300</v>
      </c>
      <c r="R465">
        <v>0</v>
      </c>
      <c r="S465">
        <v>0</v>
      </c>
      <c r="T465">
        <v>0</v>
      </c>
      <c r="U465">
        <v>0</v>
      </c>
      <c r="V465">
        <v>0</v>
      </c>
      <c r="W465">
        <v>0</v>
      </c>
      <c r="X465">
        <v>0</v>
      </c>
      <c r="Y465">
        <v>0</v>
      </c>
      <c r="Z465">
        <v>0</v>
      </c>
      <c r="AA465">
        <v>0</v>
      </c>
      <c r="AB465">
        <v>0</v>
      </c>
      <c r="AC465">
        <v>0</v>
      </c>
      <c r="AD465">
        <v>0</v>
      </c>
      <c r="AE465">
        <v>0</v>
      </c>
      <c r="AF465">
        <v>0</v>
      </c>
      <c r="AG465" t="s">
        <v>4735</v>
      </c>
      <c r="AH465" s="21" t="str">
        <f t="shared" si="14"/>
        <v>YR21</v>
      </c>
      <c r="AI465" s="21">
        <v>67.5</v>
      </c>
      <c r="AJ465" s="21">
        <f t="shared" si="15"/>
        <v>100</v>
      </c>
      <c r="AK465" s="21" t="s">
        <v>2060</v>
      </c>
      <c r="AL465" t="s">
        <v>2551</v>
      </c>
      <c r="AM465" t="s">
        <v>53</v>
      </c>
      <c r="AN465" t="s">
        <v>2031</v>
      </c>
    </row>
    <row r="466" spans="1:40" ht="15" hidden="1" thickTop="1" x14ac:dyDescent="0.35">
      <c r="A466" t="s">
        <v>4663</v>
      </c>
      <c r="B466" t="s">
        <v>4737</v>
      </c>
      <c r="C466" t="s">
        <v>3861</v>
      </c>
      <c r="D466" t="s">
        <v>4738</v>
      </c>
      <c r="E466" t="s">
        <v>3407</v>
      </c>
      <c r="F466">
        <v>2</v>
      </c>
      <c r="G466" t="s">
        <v>2509</v>
      </c>
      <c r="H466" t="s">
        <v>2510</v>
      </c>
      <c r="I466" t="s">
        <v>2511</v>
      </c>
      <c r="J466" t="s">
        <v>3408</v>
      </c>
      <c r="K466" t="s">
        <v>3109</v>
      </c>
      <c r="L466" t="s">
        <v>2058</v>
      </c>
      <c r="M466" t="s">
        <v>2170</v>
      </c>
      <c r="N466">
        <v>1</v>
      </c>
      <c r="O466">
        <v>52</v>
      </c>
      <c r="P466">
        <v>0.34</v>
      </c>
      <c r="Q466">
        <v>15300</v>
      </c>
      <c r="R466">
        <v>1</v>
      </c>
      <c r="S466">
        <v>52</v>
      </c>
      <c r="T466">
        <v>0.34</v>
      </c>
      <c r="U466">
        <v>0</v>
      </c>
      <c r="V466">
        <v>0</v>
      </c>
      <c r="W466">
        <v>0</v>
      </c>
      <c r="X466">
        <v>0</v>
      </c>
      <c r="Y466">
        <v>0</v>
      </c>
      <c r="Z466">
        <v>0</v>
      </c>
      <c r="AA466">
        <v>0</v>
      </c>
      <c r="AB466">
        <v>0</v>
      </c>
      <c r="AC466">
        <v>0</v>
      </c>
      <c r="AD466">
        <v>0</v>
      </c>
      <c r="AE466">
        <v>0</v>
      </c>
      <c r="AF466">
        <v>0</v>
      </c>
      <c r="AG466" t="s">
        <v>4739</v>
      </c>
      <c r="AH466" s="21" t="str">
        <f t="shared" si="14"/>
        <v>YO27</v>
      </c>
      <c r="AI466" s="21">
        <v>67.5</v>
      </c>
      <c r="AJ466" s="21">
        <f t="shared" si="15"/>
        <v>99.66013071895425</v>
      </c>
      <c r="AK466" s="21" t="s">
        <v>2063</v>
      </c>
      <c r="AL466" t="s">
        <v>2515</v>
      </c>
      <c r="AM466" t="s">
        <v>53</v>
      </c>
      <c r="AN466" t="s">
        <v>2031</v>
      </c>
    </row>
    <row r="467" spans="1:40" ht="15" hidden="1" thickTop="1" x14ac:dyDescent="0.35">
      <c r="A467" t="s">
        <v>4667</v>
      </c>
      <c r="B467" t="s">
        <v>4741</v>
      </c>
      <c r="C467" t="s">
        <v>2813</v>
      </c>
      <c r="D467" t="s">
        <v>4742</v>
      </c>
      <c r="E467" t="s">
        <v>2815</v>
      </c>
      <c r="F467">
        <v>1</v>
      </c>
      <c r="G467" t="s">
        <v>2816</v>
      </c>
      <c r="H467" t="s">
        <v>2620</v>
      </c>
      <c r="I467" t="s">
        <v>2511</v>
      </c>
      <c r="J467" t="s">
        <v>2817</v>
      </c>
      <c r="K467" t="s">
        <v>2818</v>
      </c>
      <c r="L467" t="s">
        <v>2058</v>
      </c>
      <c r="M467" t="s">
        <v>2059</v>
      </c>
      <c r="N467">
        <v>0</v>
      </c>
      <c r="O467">
        <v>0</v>
      </c>
      <c r="P467">
        <v>0</v>
      </c>
      <c r="Q467">
        <v>24480</v>
      </c>
      <c r="R467">
        <v>0</v>
      </c>
      <c r="S467">
        <v>0</v>
      </c>
      <c r="T467">
        <v>0</v>
      </c>
      <c r="U467">
        <v>0</v>
      </c>
      <c r="V467">
        <v>0</v>
      </c>
      <c r="W467">
        <v>0</v>
      </c>
      <c r="X467">
        <v>0</v>
      </c>
      <c r="Y467">
        <v>0</v>
      </c>
      <c r="Z467">
        <v>0</v>
      </c>
      <c r="AA467">
        <v>0</v>
      </c>
      <c r="AB467">
        <v>0</v>
      </c>
      <c r="AC467">
        <v>0</v>
      </c>
      <c r="AD467">
        <v>0</v>
      </c>
      <c r="AE467">
        <v>0</v>
      </c>
      <c r="AF467">
        <v>0</v>
      </c>
      <c r="AG467" t="s">
        <v>4743</v>
      </c>
      <c r="AH467" s="21" t="str">
        <f t="shared" si="14"/>
        <v>YR21</v>
      </c>
      <c r="AI467" s="21">
        <v>107.92500000000001</v>
      </c>
      <c r="AJ467" s="21">
        <f t="shared" si="15"/>
        <v>100</v>
      </c>
      <c r="AK467" s="21" t="s">
        <v>2060</v>
      </c>
      <c r="AL467" t="s">
        <v>2820</v>
      </c>
      <c r="AM467" t="s">
        <v>53</v>
      </c>
      <c r="AN467" t="s">
        <v>2029</v>
      </c>
    </row>
    <row r="468" spans="1:40" ht="15" hidden="1" thickTop="1" x14ac:dyDescent="0.35">
      <c r="A468" t="s">
        <v>4671</v>
      </c>
      <c r="B468" t="s">
        <v>4745</v>
      </c>
      <c r="C468" t="s">
        <v>3428</v>
      </c>
      <c r="D468" t="s">
        <v>4746</v>
      </c>
      <c r="E468" t="s">
        <v>2608</v>
      </c>
      <c r="F468">
        <v>1</v>
      </c>
      <c r="G468" t="s">
        <v>2609</v>
      </c>
      <c r="H468" t="s">
        <v>2577</v>
      </c>
      <c r="I468" t="s">
        <v>2511</v>
      </c>
      <c r="J468" t="s">
        <v>2610</v>
      </c>
      <c r="K468" t="s">
        <v>2611</v>
      </c>
      <c r="L468" t="s">
        <v>2058</v>
      </c>
      <c r="M468" t="s">
        <v>2059</v>
      </c>
      <c r="N468">
        <v>0</v>
      </c>
      <c r="O468">
        <v>0</v>
      </c>
      <c r="P468">
        <v>0</v>
      </c>
      <c r="Q468">
        <v>24480</v>
      </c>
      <c r="R468">
        <v>0</v>
      </c>
      <c r="S468">
        <v>0</v>
      </c>
      <c r="T468">
        <v>0</v>
      </c>
      <c r="U468">
        <v>0</v>
      </c>
      <c r="V468">
        <v>0</v>
      </c>
      <c r="W468">
        <v>0</v>
      </c>
      <c r="X468">
        <v>0</v>
      </c>
      <c r="Y468">
        <v>0</v>
      </c>
      <c r="Z468">
        <v>0</v>
      </c>
      <c r="AA468">
        <v>0</v>
      </c>
      <c r="AB468">
        <v>0</v>
      </c>
      <c r="AC468">
        <v>0</v>
      </c>
      <c r="AD468">
        <v>0</v>
      </c>
      <c r="AE468">
        <v>0</v>
      </c>
      <c r="AF468">
        <v>0</v>
      </c>
      <c r="AG468" t="s">
        <v>4747</v>
      </c>
      <c r="AH468" s="21" t="str">
        <f t="shared" si="14"/>
        <v>YH98</v>
      </c>
      <c r="AI468" s="21">
        <v>107.92500000000001</v>
      </c>
      <c r="AJ468" s="21">
        <f t="shared" si="15"/>
        <v>100</v>
      </c>
      <c r="AK468" s="21" t="s">
        <v>2060</v>
      </c>
      <c r="AL468" t="s">
        <v>2581</v>
      </c>
      <c r="AM468" t="s">
        <v>53</v>
      </c>
      <c r="AN468" t="s">
        <v>2029</v>
      </c>
    </row>
    <row r="469" spans="1:40" ht="15" hidden="1" thickTop="1" x14ac:dyDescent="0.35">
      <c r="A469" t="s">
        <v>4677</v>
      </c>
      <c r="B469" t="s">
        <v>4749</v>
      </c>
      <c r="C469" t="s">
        <v>4750</v>
      </c>
      <c r="D469" t="s">
        <v>4751</v>
      </c>
      <c r="E469" t="s">
        <v>46</v>
      </c>
      <c r="F469">
        <v>1</v>
      </c>
      <c r="G469" t="s">
        <v>2055</v>
      </c>
      <c r="H469" t="s">
        <v>2056</v>
      </c>
      <c r="I469" t="s">
        <v>2511</v>
      </c>
      <c r="J469" t="s">
        <v>4752</v>
      </c>
      <c r="K469" t="s">
        <v>42</v>
      </c>
      <c r="L469" t="s">
        <v>2058</v>
      </c>
      <c r="M469" t="s">
        <v>2059</v>
      </c>
      <c r="N469">
        <v>0</v>
      </c>
      <c r="O469">
        <v>0</v>
      </c>
      <c r="P469">
        <v>0</v>
      </c>
      <c r="Q469">
        <v>24480</v>
      </c>
      <c r="R469">
        <v>0</v>
      </c>
      <c r="S469">
        <v>0</v>
      </c>
      <c r="T469">
        <v>0</v>
      </c>
      <c r="U469">
        <v>0</v>
      </c>
      <c r="V469">
        <v>0</v>
      </c>
      <c r="W469">
        <v>0</v>
      </c>
      <c r="X469">
        <v>0</v>
      </c>
      <c r="Y469">
        <v>0</v>
      </c>
      <c r="Z469">
        <v>0</v>
      </c>
      <c r="AA469">
        <v>0</v>
      </c>
      <c r="AB469">
        <v>0</v>
      </c>
      <c r="AC469">
        <v>0</v>
      </c>
      <c r="AD469">
        <v>0</v>
      </c>
      <c r="AE469">
        <v>0</v>
      </c>
      <c r="AF469">
        <v>0</v>
      </c>
      <c r="AG469" t="s">
        <v>4753</v>
      </c>
      <c r="AH469" s="21" t="str">
        <f t="shared" si="14"/>
        <v>YO27</v>
      </c>
      <c r="AI469" s="21">
        <v>107.92500000000001</v>
      </c>
      <c r="AJ469" s="21">
        <f t="shared" si="15"/>
        <v>100</v>
      </c>
      <c r="AK469" s="21" t="s">
        <v>2060</v>
      </c>
      <c r="AL469" t="s">
        <v>2841</v>
      </c>
      <c r="AM469" t="s">
        <v>53</v>
      </c>
      <c r="AN469" t="s">
        <v>2031</v>
      </c>
    </row>
    <row r="470" spans="1:40" ht="15" hidden="1" thickTop="1" x14ac:dyDescent="0.35">
      <c r="A470" t="s">
        <v>4681</v>
      </c>
      <c r="B470" t="s">
        <v>4755</v>
      </c>
      <c r="C470" t="s">
        <v>4756</v>
      </c>
      <c r="D470" t="s">
        <v>4757</v>
      </c>
      <c r="E470" t="s">
        <v>2681</v>
      </c>
      <c r="F470">
        <v>1</v>
      </c>
      <c r="G470" t="s">
        <v>2682</v>
      </c>
      <c r="H470" t="s">
        <v>2620</v>
      </c>
      <c r="I470" t="s">
        <v>2511</v>
      </c>
      <c r="J470" t="s">
        <v>2683</v>
      </c>
      <c r="K470" t="s">
        <v>2684</v>
      </c>
      <c r="L470" t="s">
        <v>2058</v>
      </c>
      <c r="M470" t="s">
        <v>2170</v>
      </c>
      <c r="N470">
        <v>0</v>
      </c>
      <c r="O470">
        <v>0</v>
      </c>
      <c r="P470">
        <v>0</v>
      </c>
      <c r="Q470">
        <v>15300</v>
      </c>
      <c r="R470">
        <v>0</v>
      </c>
      <c r="S470">
        <v>0</v>
      </c>
      <c r="T470">
        <v>0</v>
      </c>
      <c r="U470">
        <v>0</v>
      </c>
      <c r="V470">
        <v>0</v>
      </c>
      <c r="W470">
        <v>0</v>
      </c>
      <c r="X470">
        <v>0</v>
      </c>
      <c r="Y470">
        <v>0</v>
      </c>
      <c r="Z470">
        <v>0</v>
      </c>
      <c r="AA470">
        <v>0</v>
      </c>
      <c r="AB470">
        <v>0</v>
      </c>
      <c r="AC470">
        <v>0</v>
      </c>
      <c r="AD470">
        <v>0</v>
      </c>
      <c r="AE470">
        <v>0</v>
      </c>
      <c r="AF470">
        <v>0</v>
      </c>
      <c r="AG470" t="s">
        <v>4758</v>
      </c>
      <c r="AH470" s="21" t="str">
        <f t="shared" si="14"/>
        <v>YR21</v>
      </c>
      <c r="AI470" s="21">
        <v>67.5</v>
      </c>
      <c r="AJ470" s="21">
        <f t="shared" si="15"/>
        <v>100</v>
      </c>
      <c r="AK470" s="21" t="s">
        <v>2060</v>
      </c>
      <c r="AL470" t="s">
        <v>2686</v>
      </c>
      <c r="AM470" t="s">
        <v>53</v>
      </c>
      <c r="AN470" t="s">
        <v>2031</v>
      </c>
    </row>
    <row r="471" spans="1:40" ht="15" hidden="1" thickTop="1" x14ac:dyDescent="0.35">
      <c r="A471" t="s">
        <v>4685</v>
      </c>
      <c r="B471" t="s">
        <v>4760</v>
      </c>
      <c r="C471" t="s">
        <v>66</v>
      </c>
      <c r="D471" t="s">
        <v>4761</v>
      </c>
      <c r="E471" t="s">
        <v>560</v>
      </c>
      <c r="F471">
        <v>1</v>
      </c>
      <c r="G471" t="s">
        <v>2055</v>
      </c>
      <c r="H471" t="s">
        <v>2056</v>
      </c>
      <c r="I471" t="s">
        <v>2511</v>
      </c>
      <c r="J471" t="s">
        <v>67</v>
      </c>
      <c r="K471" t="s">
        <v>68</v>
      </c>
      <c r="L471" t="s">
        <v>2058</v>
      </c>
      <c r="M471" t="s">
        <v>2059</v>
      </c>
      <c r="N471">
        <v>0</v>
      </c>
      <c r="O471">
        <v>0</v>
      </c>
      <c r="P471">
        <v>0</v>
      </c>
      <c r="Q471">
        <v>24480</v>
      </c>
      <c r="R471">
        <v>0</v>
      </c>
      <c r="S471">
        <v>0</v>
      </c>
      <c r="T471">
        <v>0</v>
      </c>
      <c r="U471">
        <v>0</v>
      </c>
      <c r="V471">
        <v>0</v>
      </c>
      <c r="W471">
        <v>0</v>
      </c>
      <c r="X471">
        <v>0</v>
      </c>
      <c r="Y471">
        <v>0</v>
      </c>
      <c r="Z471">
        <v>0</v>
      </c>
      <c r="AA471">
        <v>0</v>
      </c>
      <c r="AB471">
        <v>0</v>
      </c>
      <c r="AC471">
        <v>0</v>
      </c>
      <c r="AD471">
        <v>0</v>
      </c>
      <c r="AE471">
        <v>0</v>
      </c>
      <c r="AF471">
        <v>0</v>
      </c>
      <c r="AG471" t="s">
        <v>161</v>
      </c>
      <c r="AH471" s="21" t="str">
        <f t="shared" si="14"/>
        <v>YO27</v>
      </c>
      <c r="AI471" s="21">
        <v>107.92500000000001</v>
      </c>
      <c r="AJ471" s="21">
        <f t="shared" si="15"/>
        <v>100</v>
      </c>
      <c r="AK471" s="21" t="s">
        <v>2060</v>
      </c>
      <c r="AL471" t="s">
        <v>70</v>
      </c>
      <c r="AM471" t="s">
        <v>53</v>
      </c>
      <c r="AN471" t="s">
        <v>2030</v>
      </c>
    </row>
    <row r="472" spans="1:40" ht="15" hidden="1" thickTop="1" x14ac:dyDescent="0.35">
      <c r="A472" t="s">
        <v>4688</v>
      </c>
      <c r="B472" t="s">
        <v>4763</v>
      </c>
      <c r="C472" t="s">
        <v>78</v>
      </c>
      <c r="D472" t="s">
        <v>4764</v>
      </c>
      <c r="E472" t="s">
        <v>560</v>
      </c>
      <c r="F472">
        <v>1</v>
      </c>
      <c r="G472" t="s">
        <v>2055</v>
      </c>
      <c r="H472" t="s">
        <v>2056</v>
      </c>
      <c r="I472" t="s">
        <v>2511</v>
      </c>
      <c r="J472" t="s">
        <v>67</v>
      </c>
      <c r="K472" t="s">
        <v>68</v>
      </c>
      <c r="L472" t="s">
        <v>2058</v>
      </c>
      <c r="M472" t="s">
        <v>2059</v>
      </c>
      <c r="N472">
        <v>0</v>
      </c>
      <c r="O472">
        <v>0</v>
      </c>
      <c r="P472">
        <v>0</v>
      </c>
      <c r="Q472">
        <v>24480</v>
      </c>
      <c r="R472">
        <v>0</v>
      </c>
      <c r="S472">
        <v>0</v>
      </c>
      <c r="T472">
        <v>0</v>
      </c>
      <c r="U472">
        <v>0</v>
      </c>
      <c r="V472">
        <v>0</v>
      </c>
      <c r="W472">
        <v>0</v>
      </c>
      <c r="X472">
        <v>0</v>
      </c>
      <c r="Y472">
        <v>0</v>
      </c>
      <c r="Z472">
        <v>0</v>
      </c>
      <c r="AA472">
        <v>0</v>
      </c>
      <c r="AB472">
        <v>0</v>
      </c>
      <c r="AC472">
        <v>0</v>
      </c>
      <c r="AD472">
        <v>0</v>
      </c>
      <c r="AE472">
        <v>0</v>
      </c>
      <c r="AF472">
        <v>0</v>
      </c>
      <c r="AG472" t="s">
        <v>162</v>
      </c>
      <c r="AH472" s="21" t="str">
        <f t="shared" si="14"/>
        <v>YO27</v>
      </c>
      <c r="AI472" s="21">
        <v>107.92500000000001</v>
      </c>
      <c r="AJ472" s="21">
        <f t="shared" si="15"/>
        <v>100</v>
      </c>
      <c r="AK472" s="21" t="s">
        <v>2060</v>
      </c>
      <c r="AL472" t="s">
        <v>70</v>
      </c>
      <c r="AM472" t="s">
        <v>53</v>
      </c>
      <c r="AN472" t="s">
        <v>2030</v>
      </c>
    </row>
    <row r="473" spans="1:40" ht="15" hidden="1" thickTop="1" x14ac:dyDescent="0.35">
      <c r="A473" t="s">
        <v>4694</v>
      </c>
      <c r="B473" t="s">
        <v>4766</v>
      </c>
      <c r="C473" t="s">
        <v>4767</v>
      </c>
      <c r="D473" t="s">
        <v>4768</v>
      </c>
      <c r="E473" t="s">
        <v>2646</v>
      </c>
      <c r="F473">
        <v>1</v>
      </c>
      <c r="G473" t="s">
        <v>2600</v>
      </c>
      <c r="H473" t="s">
        <v>2577</v>
      </c>
      <c r="I473" t="s">
        <v>2511</v>
      </c>
      <c r="J473" t="s">
        <v>2601</v>
      </c>
      <c r="K473" t="s">
        <v>2602</v>
      </c>
      <c r="L473" t="s">
        <v>2058</v>
      </c>
      <c r="M473" t="s">
        <v>2170</v>
      </c>
      <c r="N473">
        <v>1</v>
      </c>
      <c r="O473">
        <v>13</v>
      </c>
      <c r="P473">
        <v>0.08</v>
      </c>
      <c r="Q473">
        <v>15300</v>
      </c>
      <c r="R473">
        <v>0</v>
      </c>
      <c r="S473">
        <v>0</v>
      </c>
      <c r="T473">
        <v>0</v>
      </c>
      <c r="U473">
        <v>0</v>
      </c>
      <c r="V473">
        <v>0</v>
      </c>
      <c r="W473">
        <v>0</v>
      </c>
      <c r="X473">
        <v>0</v>
      </c>
      <c r="Y473">
        <v>0</v>
      </c>
      <c r="Z473">
        <v>0</v>
      </c>
      <c r="AA473">
        <v>1</v>
      </c>
      <c r="AB473">
        <v>13</v>
      </c>
      <c r="AC473">
        <v>0.08</v>
      </c>
      <c r="AD473">
        <v>0</v>
      </c>
      <c r="AE473">
        <v>0</v>
      </c>
      <c r="AF473">
        <v>0</v>
      </c>
      <c r="AG473" t="s">
        <v>4769</v>
      </c>
      <c r="AH473" s="21" t="str">
        <f t="shared" si="14"/>
        <v>YO98</v>
      </c>
      <c r="AI473" s="21">
        <v>67.5</v>
      </c>
      <c r="AJ473" s="21">
        <f t="shared" si="15"/>
        <v>99.915032679738559</v>
      </c>
      <c r="AK473" s="21" t="s">
        <v>2060</v>
      </c>
      <c r="AL473" t="s">
        <v>2551</v>
      </c>
      <c r="AM473" t="s">
        <v>53</v>
      </c>
      <c r="AN473" t="s">
        <v>2031</v>
      </c>
    </row>
    <row r="474" spans="1:40" ht="15" hidden="1" thickTop="1" x14ac:dyDescent="0.35">
      <c r="A474" t="s">
        <v>4695</v>
      </c>
      <c r="B474" t="s">
        <v>4771</v>
      </c>
      <c r="C474" t="s">
        <v>2855</v>
      </c>
      <c r="D474" t="s">
        <v>4772</v>
      </c>
      <c r="E474" t="s">
        <v>2575</v>
      </c>
      <c r="F474">
        <v>1</v>
      </c>
      <c r="G474" t="s">
        <v>2576</v>
      </c>
      <c r="H474" t="s">
        <v>2577</v>
      </c>
      <c r="I474" t="s">
        <v>2511</v>
      </c>
      <c r="J474" t="s">
        <v>2858</v>
      </c>
      <c r="K474" t="s">
        <v>2742</v>
      </c>
      <c r="L474" t="s">
        <v>2058</v>
      </c>
      <c r="M474" t="s">
        <v>2982</v>
      </c>
      <c r="N474">
        <v>0</v>
      </c>
      <c r="O474">
        <v>0</v>
      </c>
      <c r="P474">
        <v>0</v>
      </c>
      <c r="Q474">
        <v>14280</v>
      </c>
      <c r="R474">
        <v>0</v>
      </c>
      <c r="S474">
        <v>0</v>
      </c>
      <c r="T474">
        <v>0</v>
      </c>
      <c r="U474">
        <v>0</v>
      </c>
      <c r="V474">
        <v>0</v>
      </c>
      <c r="W474">
        <v>0</v>
      </c>
      <c r="X474">
        <v>0</v>
      </c>
      <c r="Y474">
        <v>0</v>
      </c>
      <c r="Z474">
        <v>0</v>
      </c>
      <c r="AA474">
        <v>0</v>
      </c>
      <c r="AB474">
        <v>0</v>
      </c>
      <c r="AC474">
        <v>0</v>
      </c>
      <c r="AD474">
        <v>0</v>
      </c>
      <c r="AE474">
        <v>0</v>
      </c>
      <c r="AF474">
        <v>0</v>
      </c>
      <c r="AG474" t="s">
        <v>4773</v>
      </c>
      <c r="AH474" s="21" t="str">
        <f t="shared" si="14"/>
        <v>YR20</v>
      </c>
      <c r="AI474" s="21">
        <v>62.999999999999986</v>
      </c>
      <c r="AJ474" s="21">
        <f t="shared" si="15"/>
        <v>100</v>
      </c>
      <c r="AK474" s="21" t="s">
        <v>2060</v>
      </c>
      <c r="AL474" t="s">
        <v>2551</v>
      </c>
      <c r="AM474" t="s">
        <v>53</v>
      </c>
      <c r="AN474" t="s">
        <v>2029</v>
      </c>
    </row>
    <row r="475" spans="1:40" ht="15" hidden="1" thickTop="1" x14ac:dyDescent="0.35">
      <c r="A475" t="s">
        <v>4697</v>
      </c>
      <c r="B475" t="s">
        <v>4775</v>
      </c>
      <c r="C475" t="s">
        <v>3936</v>
      </c>
      <c r="D475" t="s">
        <v>4776</v>
      </c>
      <c r="E475" t="s">
        <v>2691</v>
      </c>
      <c r="F475">
        <v>1</v>
      </c>
      <c r="G475" t="s">
        <v>2600</v>
      </c>
      <c r="H475" t="s">
        <v>2577</v>
      </c>
      <c r="I475" t="s">
        <v>2511</v>
      </c>
      <c r="J475" t="s">
        <v>2699</v>
      </c>
      <c r="K475" t="s">
        <v>2579</v>
      </c>
      <c r="L475" t="s">
        <v>2058</v>
      </c>
      <c r="M475" t="s">
        <v>2163</v>
      </c>
      <c r="N475">
        <v>0</v>
      </c>
      <c r="O475">
        <v>0</v>
      </c>
      <c r="P475">
        <v>0</v>
      </c>
      <c r="Q475">
        <v>17340</v>
      </c>
      <c r="R475">
        <v>0</v>
      </c>
      <c r="S475">
        <v>0</v>
      </c>
      <c r="T475">
        <v>0</v>
      </c>
      <c r="U475">
        <v>0</v>
      </c>
      <c r="V475">
        <v>0</v>
      </c>
      <c r="W475">
        <v>0</v>
      </c>
      <c r="X475">
        <v>0</v>
      </c>
      <c r="Y475">
        <v>0</v>
      </c>
      <c r="Z475">
        <v>0</v>
      </c>
      <c r="AA475">
        <v>0</v>
      </c>
      <c r="AB475">
        <v>0</v>
      </c>
      <c r="AC475">
        <v>0</v>
      </c>
      <c r="AD475">
        <v>0</v>
      </c>
      <c r="AE475">
        <v>0</v>
      </c>
      <c r="AF475">
        <v>0</v>
      </c>
      <c r="AG475" t="s">
        <v>4777</v>
      </c>
      <c r="AH475" s="21" t="str">
        <f t="shared" si="14"/>
        <v>YR20</v>
      </c>
      <c r="AI475" s="21">
        <v>76.500000000000014</v>
      </c>
      <c r="AJ475" s="21">
        <f t="shared" si="15"/>
        <v>100</v>
      </c>
      <c r="AK475" s="21" t="s">
        <v>2060</v>
      </c>
      <c r="AL475" t="s">
        <v>2581</v>
      </c>
      <c r="AM475" t="s">
        <v>53</v>
      </c>
      <c r="AN475" t="s">
        <v>2031</v>
      </c>
    </row>
    <row r="476" spans="1:40" ht="15" hidden="1" thickTop="1" x14ac:dyDescent="0.35">
      <c r="A476" t="s">
        <v>4702</v>
      </c>
      <c r="B476" t="s">
        <v>4779</v>
      </c>
      <c r="C476" t="s">
        <v>4228</v>
      </c>
      <c r="D476" t="s">
        <v>4780</v>
      </c>
      <c r="E476" t="s">
        <v>4009</v>
      </c>
      <c r="F476">
        <v>1</v>
      </c>
      <c r="G476" t="s">
        <v>2509</v>
      </c>
      <c r="H476" t="s">
        <v>2510</v>
      </c>
      <c r="I476" t="s">
        <v>2511</v>
      </c>
      <c r="J476" t="s">
        <v>3408</v>
      </c>
      <c r="K476" t="s">
        <v>3109</v>
      </c>
      <c r="L476" t="s">
        <v>2058</v>
      </c>
      <c r="M476" t="s">
        <v>2059</v>
      </c>
      <c r="N476">
        <v>0</v>
      </c>
      <c r="O476">
        <v>0</v>
      </c>
      <c r="P476">
        <v>0</v>
      </c>
      <c r="Q476">
        <v>24480</v>
      </c>
      <c r="R476">
        <v>0</v>
      </c>
      <c r="S476">
        <v>0</v>
      </c>
      <c r="T476">
        <v>0</v>
      </c>
      <c r="U476">
        <v>0</v>
      </c>
      <c r="V476">
        <v>0</v>
      </c>
      <c r="W476">
        <v>0</v>
      </c>
      <c r="X476">
        <v>0</v>
      </c>
      <c r="Y476">
        <v>0</v>
      </c>
      <c r="Z476">
        <v>0</v>
      </c>
      <c r="AA476">
        <v>0</v>
      </c>
      <c r="AB476">
        <v>0</v>
      </c>
      <c r="AC476">
        <v>0</v>
      </c>
      <c r="AD476">
        <v>0</v>
      </c>
      <c r="AE476">
        <v>0</v>
      </c>
      <c r="AF476">
        <v>0</v>
      </c>
      <c r="AG476" t="s">
        <v>4781</v>
      </c>
      <c r="AH476" s="21" t="str">
        <f t="shared" si="14"/>
        <v>YR20</v>
      </c>
      <c r="AI476" s="21">
        <v>107.92500000000001</v>
      </c>
      <c r="AJ476" s="21">
        <f t="shared" si="15"/>
        <v>100</v>
      </c>
      <c r="AK476" s="21" t="s">
        <v>2060</v>
      </c>
      <c r="AL476" t="s">
        <v>3411</v>
      </c>
      <c r="AM476" t="s">
        <v>53</v>
      </c>
      <c r="AN476" t="s">
        <v>2030</v>
      </c>
    </row>
    <row r="477" spans="1:40" ht="15" hidden="1" thickTop="1" x14ac:dyDescent="0.35">
      <c r="A477" t="s">
        <v>4706</v>
      </c>
      <c r="B477" t="s">
        <v>4783</v>
      </c>
      <c r="C477" t="s">
        <v>4784</v>
      </c>
      <c r="D477" t="s">
        <v>4785</v>
      </c>
      <c r="E477" t="s">
        <v>4786</v>
      </c>
      <c r="F477">
        <v>1</v>
      </c>
      <c r="G477" t="s">
        <v>2509</v>
      </c>
      <c r="H477" t="s">
        <v>2510</v>
      </c>
      <c r="I477" t="s">
        <v>2511</v>
      </c>
      <c r="J477" t="s">
        <v>4787</v>
      </c>
      <c r="K477" t="s">
        <v>3109</v>
      </c>
      <c r="L477" t="s">
        <v>2058</v>
      </c>
      <c r="M477" t="s">
        <v>2059</v>
      </c>
      <c r="N477">
        <v>0</v>
      </c>
      <c r="O477">
        <v>0</v>
      </c>
      <c r="P477">
        <v>0</v>
      </c>
      <c r="Q477">
        <v>24480</v>
      </c>
      <c r="R477">
        <v>0</v>
      </c>
      <c r="S477">
        <v>0</v>
      </c>
      <c r="T477">
        <v>0</v>
      </c>
      <c r="U477">
        <v>0</v>
      </c>
      <c r="V477">
        <v>0</v>
      </c>
      <c r="W477">
        <v>0</v>
      </c>
      <c r="X477">
        <v>0</v>
      </c>
      <c r="Y477">
        <v>0</v>
      </c>
      <c r="Z477">
        <v>0</v>
      </c>
      <c r="AA477">
        <v>0</v>
      </c>
      <c r="AB477">
        <v>0</v>
      </c>
      <c r="AC477">
        <v>0</v>
      </c>
      <c r="AD477">
        <v>0</v>
      </c>
      <c r="AE477">
        <v>0</v>
      </c>
      <c r="AF477">
        <v>0</v>
      </c>
      <c r="AG477" t="s">
        <v>4788</v>
      </c>
      <c r="AH477" s="21" t="str">
        <f t="shared" si="14"/>
        <v>YR20</v>
      </c>
      <c r="AI477" s="21">
        <v>107.92500000000001</v>
      </c>
      <c r="AJ477" s="21">
        <f t="shared" si="15"/>
        <v>100</v>
      </c>
      <c r="AK477" s="21" t="s">
        <v>2060</v>
      </c>
      <c r="AL477" t="s">
        <v>2515</v>
      </c>
      <c r="AM477" t="s">
        <v>53</v>
      </c>
      <c r="AN477" t="s">
        <v>2029</v>
      </c>
    </row>
    <row r="478" spans="1:40" ht="15" hidden="1" thickTop="1" x14ac:dyDescent="0.35">
      <c r="A478" t="s">
        <v>4711</v>
      </c>
      <c r="B478" t="s">
        <v>4790</v>
      </c>
      <c r="C478" t="s">
        <v>4791</v>
      </c>
      <c r="D478" t="s">
        <v>4792</v>
      </c>
      <c r="E478" t="s">
        <v>3309</v>
      </c>
      <c r="F478">
        <v>1</v>
      </c>
      <c r="G478" t="s">
        <v>2509</v>
      </c>
      <c r="H478" t="s">
        <v>2510</v>
      </c>
      <c r="I478" t="s">
        <v>2511</v>
      </c>
      <c r="J478" t="s">
        <v>3522</v>
      </c>
      <c r="K478" t="s">
        <v>3109</v>
      </c>
      <c r="L478" t="s">
        <v>2058</v>
      </c>
      <c r="M478" t="s">
        <v>2059</v>
      </c>
      <c r="N478">
        <v>0</v>
      </c>
      <c r="O478">
        <v>0</v>
      </c>
      <c r="P478">
        <v>0</v>
      </c>
      <c r="Q478">
        <v>24480</v>
      </c>
      <c r="R478">
        <v>0</v>
      </c>
      <c r="S478">
        <v>0</v>
      </c>
      <c r="T478">
        <v>0</v>
      </c>
      <c r="U478">
        <v>0</v>
      </c>
      <c r="V478">
        <v>0</v>
      </c>
      <c r="W478">
        <v>0</v>
      </c>
      <c r="X478">
        <v>0</v>
      </c>
      <c r="Y478">
        <v>0</v>
      </c>
      <c r="Z478">
        <v>0</v>
      </c>
      <c r="AA478">
        <v>0</v>
      </c>
      <c r="AB478">
        <v>0</v>
      </c>
      <c r="AC478">
        <v>0</v>
      </c>
      <c r="AD478">
        <v>0</v>
      </c>
      <c r="AE478">
        <v>0</v>
      </c>
      <c r="AF478">
        <v>0</v>
      </c>
      <c r="AG478" t="s">
        <v>4793</v>
      </c>
      <c r="AH478" s="21" t="str">
        <f t="shared" si="14"/>
        <v>YR20</v>
      </c>
      <c r="AI478" s="21">
        <v>107.92500000000001</v>
      </c>
      <c r="AJ478" s="21">
        <f t="shared" si="15"/>
        <v>100</v>
      </c>
      <c r="AK478" s="21" t="s">
        <v>2060</v>
      </c>
      <c r="AL478" t="s">
        <v>2515</v>
      </c>
      <c r="AM478" t="s">
        <v>53</v>
      </c>
      <c r="AN478" t="s">
        <v>2032</v>
      </c>
    </row>
    <row r="479" spans="1:40" ht="15" hidden="1" thickTop="1" x14ac:dyDescent="0.35">
      <c r="A479" t="s">
        <v>4715</v>
      </c>
      <c r="B479" t="s">
        <v>4795</v>
      </c>
      <c r="C479" t="s">
        <v>4796</v>
      </c>
      <c r="D479" t="s">
        <v>4797</v>
      </c>
      <c r="E479" t="s">
        <v>3309</v>
      </c>
      <c r="F479">
        <v>1</v>
      </c>
      <c r="G479" t="s">
        <v>2509</v>
      </c>
      <c r="H479" t="s">
        <v>2510</v>
      </c>
      <c r="I479" t="s">
        <v>2511</v>
      </c>
      <c r="J479" t="s">
        <v>3108</v>
      </c>
      <c r="K479" t="s">
        <v>3109</v>
      </c>
      <c r="L479" t="s">
        <v>2058</v>
      </c>
      <c r="M479" t="s">
        <v>2549</v>
      </c>
      <c r="N479">
        <v>2</v>
      </c>
      <c r="O479">
        <v>38</v>
      </c>
      <c r="P479">
        <v>0.27</v>
      </c>
      <c r="Q479">
        <v>14280</v>
      </c>
      <c r="R479">
        <v>1</v>
      </c>
      <c r="S479">
        <v>22</v>
      </c>
      <c r="T479">
        <v>0.15</v>
      </c>
      <c r="U479">
        <v>0</v>
      </c>
      <c r="V479">
        <v>0</v>
      </c>
      <c r="W479">
        <v>0</v>
      </c>
      <c r="X479">
        <v>1</v>
      </c>
      <c r="Y479">
        <v>16</v>
      </c>
      <c r="Z479">
        <v>0.11</v>
      </c>
      <c r="AA479">
        <v>0</v>
      </c>
      <c r="AB479">
        <v>0</v>
      </c>
      <c r="AC479">
        <v>0</v>
      </c>
      <c r="AD479">
        <v>0</v>
      </c>
      <c r="AE479">
        <v>0</v>
      </c>
      <c r="AF479">
        <v>0</v>
      </c>
      <c r="AG479" t="s">
        <v>4798</v>
      </c>
      <c r="AH479" s="21" t="str">
        <f t="shared" si="14"/>
        <v>YR20</v>
      </c>
      <c r="AI479" s="21">
        <v>62.999999999999986</v>
      </c>
      <c r="AJ479" s="21">
        <f t="shared" si="15"/>
        <v>99.733893557422974</v>
      </c>
      <c r="AK479" s="21" t="s">
        <v>2063</v>
      </c>
      <c r="AL479" t="s">
        <v>2515</v>
      </c>
      <c r="AM479" t="s">
        <v>53</v>
      </c>
      <c r="AN479" t="s">
        <v>2029</v>
      </c>
    </row>
    <row r="480" spans="1:40" ht="15" hidden="1" thickTop="1" x14ac:dyDescent="0.35">
      <c r="A480" t="s">
        <v>4719</v>
      </c>
      <c r="B480" t="s">
        <v>4800</v>
      </c>
      <c r="C480" t="s">
        <v>4767</v>
      </c>
      <c r="D480" t="s">
        <v>4801</v>
      </c>
      <c r="E480" t="s">
        <v>2646</v>
      </c>
      <c r="F480">
        <v>1</v>
      </c>
      <c r="G480" t="s">
        <v>2600</v>
      </c>
      <c r="H480" t="s">
        <v>2577</v>
      </c>
      <c r="I480" t="s">
        <v>2511</v>
      </c>
      <c r="J480" t="s">
        <v>2601</v>
      </c>
      <c r="K480" t="s">
        <v>2602</v>
      </c>
      <c r="L480" t="s">
        <v>2058</v>
      </c>
      <c r="M480" t="s">
        <v>2310</v>
      </c>
      <c r="N480">
        <v>0</v>
      </c>
      <c r="O480">
        <v>0</v>
      </c>
      <c r="P480">
        <v>0</v>
      </c>
      <c r="Q480">
        <v>16320</v>
      </c>
      <c r="R480">
        <v>0</v>
      </c>
      <c r="S480">
        <v>0</v>
      </c>
      <c r="T480">
        <v>0</v>
      </c>
      <c r="U480">
        <v>0</v>
      </c>
      <c r="V480">
        <v>0</v>
      </c>
      <c r="W480">
        <v>0</v>
      </c>
      <c r="X480">
        <v>0</v>
      </c>
      <c r="Y480">
        <v>0</v>
      </c>
      <c r="Z480">
        <v>0</v>
      </c>
      <c r="AA480">
        <v>0</v>
      </c>
      <c r="AB480">
        <v>0</v>
      </c>
      <c r="AC480">
        <v>0</v>
      </c>
      <c r="AD480">
        <v>0</v>
      </c>
      <c r="AE480">
        <v>0</v>
      </c>
      <c r="AF480">
        <v>0</v>
      </c>
      <c r="AG480" t="s">
        <v>4802</v>
      </c>
      <c r="AH480" s="21" t="str">
        <f t="shared" si="14"/>
        <v>YR20</v>
      </c>
      <c r="AI480" s="21">
        <v>72</v>
      </c>
      <c r="AJ480" s="21">
        <f t="shared" si="15"/>
        <v>100</v>
      </c>
      <c r="AK480" s="21" t="s">
        <v>2060</v>
      </c>
      <c r="AL480" t="s">
        <v>2551</v>
      </c>
      <c r="AM480" t="s">
        <v>53</v>
      </c>
      <c r="AN480" t="s">
        <v>2029</v>
      </c>
    </row>
    <row r="481" spans="1:40" ht="15" hidden="1" thickTop="1" x14ac:dyDescent="0.35">
      <c r="A481" t="s">
        <v>4723</v>
      </c>
      <c r="B481" t="s">
        <v>4804</v>
      </c>
      <c r="C481" t="s">
        <v>4805</v>
      </c>
      <c r="D481" t="s">
        <v>4806</v>
      </c>
      <c r="E481" t="s">
        <v>2857</v>
      </c>
      <c r="F481">
        <v>1</v>
      </c>
      <c r="G481" t="s">
        <v>2576</v>
      </c>
      <c r="H481" t="s">
        <v>2577</v>
      </c>
      <c r="I481" t="s">
        <v>2511</v>
      </c>
      <c r="J481" t="s">
        <v>2578</v>
      </c>
      <c r="K481" t="s">
        <v>2579</v>
      </c>
      <c r="L481" t="s">
        <v>2058</v>
      </c>
      <c r="M481" t="s">
        <v>2059</v>
      </c>
      <c r="N481">
        <v>1</v>
      </c>
      <c r="O481">
        <v>85</v>
      </c>
      <c r="P481">
        <v>0.35</v>
      </c>
      <c r="Q481">
        <v>24480</v>
      </c>
      <c r="R481">
        <v>1</v>
      </c>
      <c r="S481">
        <v>85</v>
      </c>
      <c r="T481">
        <v>0.35</v>
      </c>
      <c r="U481">
        <v>0</v>
      </c>
      <c r="V481">
        <v>0</v>
      </c>
      <c r="W481">
        <v>0</v>
      </c>
      <c r="X481">
        <v>0</v>
      </c>
      <c r="Y481">
        <v>0</v>
      </c>
      <c r="Z481">
        <v>0</v>
      </c>
      <c r="AA481">
        <v>0</v>
      </c>
      <c r="AB481">
        <v>0</v>
      </c>
      <c r="AC481">
        <v>0</v>
      </c>
      <c r="AD481">
        <v>0</v>
      </c>
      <c r="AE481">
        <v>0</v>
      </c>
      <c r="AF481">
        <v>0</v>
      </c>
      <c r="AG481" t="s">
        <v>4807</v>
      </c>
      <c r="AH481" s="21" t="str">
        <f t="shared" si="14"/>
        <v>YR20</v>
      </c>
      <c r="AI481" s="21">
        <v>107.92500000000001</v>
      </c>
      <c r="AJ481" s="21">
        <f t="shared" si="15"/>
        <v>99.652777777777771</v>
      </c>
      <c r="AK481" s="21" t="s">
        <v>2063</v>
      </c>
      <c r="AL481" t="s">
        <v>2581</v>
      </c>
      <c r="AM481" t="s">
        <v>53</v>
      </c>
      <c r="AN481" t="s">
        <v>2029</v>
      </c>
    </row>
    <row r="482" spans="1:40" ht="15" hidden="1" thickTop="1" x14ac:dyDescent="0.35">
      <c r="A482" t="s">
        <v>4727</v>
      </c>
      <c r="B482" t="s">
        <v>4809</v>
      </c>
      <c r="C482" t="s">
        <v>2697</v>
      </c>
      <c r="D482" t="s">
        <v>4810</v>
      </c>
      <c r="E482" t="s">
        <v>4811</v>
      </c>
      <c r="F482">
        <v>1</v>
      </c>
      <c r="G482" t="s">
        <v>2576</v>
      </c>
      <c r="H482" t="s">
        <v>2577</v>
      </c>
      <c r="I482" t="s">
        <v>2511</v>
      </c>
      <c r="J482" t="s">
        <v>2699</v>
      </c>
      <c r="K482" t="s">
        <v>2579</v>
      </c>
      <c r="L482" t="s">
        <v>2058</v>
      </c>
      <c r="M482" t="s">
        <v>2059</v>
      </c>
      <c r="N482">
        <v>0</v>
      </c>
      <c r="O482">
        <v>0</v>
      </c>
      <c r="P482">
        <v>0</v>
      </c>
      <c r="Q482">
        <v>24480</v>
      </c>
      <c r="R482">
        <v>0</v>
      </c>
      <c r="S482">
        <v>0</v>
      </c>
      <c r="T482">
        <v>0</v>
      </c>
      <c r="U482">
        <v>0</v>
      </c>
      <c r="V482">
        <v>0</v>
      </c>
      <c r="W482">
        <v>0</v>
      </c>
      <c r="X482">
        <v>0</v>
      </c>
      <c r="Y482">
        <v>0</v>
      </c>
      <c r="Z482">
        <v>0</v>
      </c>
      <c r="AA482">
        <v>0</v>
      </c>
      <c r="AB482">
        <v>0</v>
      </c>
      <c r="AC482">
        <v>0</v>
      </c>
      <c r="AD482">
        <v>0</v>
      </c>
      <c r="AE482">
        <v>0</v>
      </c>
      <c r="AF482">
        <v>0</v>
      </c>
      <c r="AG482" t="s">
        <v>4812</v>
      </c>
      <c r="AH482" s="21" t="str">
        <f t="shared" si="14"/>
        <v>YR20</v>
      </c>
      <c r="AI482" s="21">
        <v>107.92500000000001</v>
      </c>
      <c r="AJ482" s="21">
        <f t="shared" si="15"/>
        <v>100</v>
      </c>
      <c r="AK482" s="21" t="s">
        <v>2060</v>
      </c>
      <c r="AL482" t="s">
        <v>2581</v>
      </c>
      <c r="AM482" t="s">
        <v>53</v>
      </c>
      <c r="AN482" t="s">
        <v>2031</v>
      </c>
    </row>
    <row r="483" spans="1:40" ht="15" hidden="1" thickTop="1" x14ac:dyDescent="0.35">
      <c r="A483" t="s">
        <v>4731</v>
      </c>
      <c r="B483" t="s">
        <v>4814</v>
      </c>
      <c r="C483" t="s">
        <v>3357</v>
      </c>
      <c r="D483" t="s">
        <v>4815</v>
      </c>
      <c r="E483" t="s">
        <v>2562</v>
      </c>
      <c r="F483">
        <v>1</v>
      </c>
      <c r="G483" t="s">
        <v>2546</v>
      </c>
      <c r="H483" t="s">
        <v>2510</v>
      </c>
      <c r="I483" t="s">
        <v>2511</v>
      </c>
      <c r="J483" t="s">
        <v>2547</v>
      </c>
      <c r="K483" t="s">
        <v>2548</v>
      </c>
      <c r="L483" t="s">
        <v>2058</v>
      </c>
      <c r="M483" t="s">
        <v>2170</v>
      </c>
      <c r="N483">
        <v>0</v>
      </c>
      <c r="O483">
        <v>0</v>
      </c>
      <c r="P483">
        <v>0</v>
      </c>
      <c r="Q483">
        <v>15300</v>
      </c>
      <c r="R483">
        <v>0</v>
      </c>
      <c r="S483">
        <v>0</v>
      </c>
      <c r="T483">
        <v>0</v>
      </c>
      <c r="U483">
        <v>0</v>
      </c>
      <c r="V483">
        <v>0</v>
      </c>
      <c r="W483">
        <v>0</v>
      </c>
      <c r="X483">
        <v>0</v>
      </c>
      <c r="Y483">
        <v>0</v>
      </c>
      <c r="Z483">
        <v>0</v>
      </c>
      <c r="AA483">
        <v>0</v>
      </c>
      <c r="AB483">
        <v>0</v>
      </c>
      <c r="AC483">
        <v>0</v>
      </c>
      <c r="AD483">
        <v>0</v>
      </c>
      <c r="AE483">
        <v>0</v>
      </c>
      <c r="AF483">
        <v>0</v>
      </c>
      <c r="AG483" t="s">
        <v>4816</v>
      </c>
      <c r="AH483" s="21" t="str">
        <f t="shared" si="14"/>
        <v>YR20</v>
      </c>
      <c r="AI483" s="21">
        <v>67.5</v>
      </c>
      <c r="AJ483" s="21">
        <f t="shared" si="15"/>
        <v>100</v>
      </c>
      <c r="AK483" s="21" t="s">
        <v>2060</v>
      </c>
      <c r="AL483" t="s">
        <v>2551</v>
      </c>
      <c r="AM483" t="s">
        <v>53</v>
      </c>
      <c r="AN483" t="s">
        <v>2030</v>
      </c>
    </row>
    <row r="484" spans="1:40" ht="15" hidden="1" thickTop="1" x14ac:dyDescent="0.35">
      <c r="A484" t="s">
        <v>4736</v>
      </c>
      <c r="B484" t="s">
        <v>4817</v>
      </c>
      <c r="C484" t="s">
        <v>3510</v>
      </c>
      <c r="D484" t="s">
        <v>4818</v>
      </c>
      <c r="E484" t="s">
        <v>3028</v>
      </c>
      <c r="F484">
        <v>1</v>
      </c>
      <c r="G484" t="s">
        <v>2546</v>
      </c>
      <c r="H484" t="s">
        <v>2510</v>
      </c>
      <c r="I484" t="s">
        <v>2511</v>
      </c>
      <c r="J484" t="s">
        <v>3006</v>
      </c>
      <c r="K484" t="s">
        <v>3007</v>
      </c>
      <c r="L484" t="s">
        <v>2058</v>
      </c>
      <c r="M484" t="s">
        <v>2059</v>
      </c>
      <c r="N484">
        <v>0</v>
      </c>
      <c r="O484">
        <v>0</v>
      </c>
      <c r="P484">
        <v>0</v>
      </c>
      <c r="Q484">
        <v>24480</v>
      </c>
      <c r="R484">
        <v>0</v>
      </c>
      <c r="S484">
        <v>0</v>
      </c>
      <c r="T484">
        <v>0</v>
      </c>
      <c r="U484">
        <v>0</v>
      </c>
      <c r="V484">
        <v>0</v>
      </c>
      <c r="W484">
        <v>0</v>
      </c>
      <c r="X484">
        <v>0</v>
      </c>
      <c r="Y484">
        <v>0</v>
      </c>
      <c r="Z484">
        <v>0</v>
      </c>
      <c r="AA484">
        <v>0</v>
      </c>
      <c r="AB484">
        <v>0</v>
      </c>
      <c r="AC484">
        <v>0</v>
      </c>
      <c r="AD484">
        <v>0</v>
      </c>
      <c r="AE484">
        <v>0</v>
      </c>
      <c r="AF484">
        <v>0</v>
      </c>
      <c r="AG484" t="s">
        <v>4819</v>
      </c>
      <c r="AH484" s="21" t="str">
        <f t="shared" si="14"/>
        <v>YR20</v>
      </c>
      <c r="AI484" s="21">
        <v>107.92500000000001</v>
      </c>
      <c r="AJ484" s="21">
        <f t="shared" si="15"/>
        <v>100</v>
      </c>
      <c r="AK484" s="21" t="s">
        <v>2060</v>
      </c>
      <c r="AL484" t="s">
        <v>2551</v>
      </c>
      <c r="AM484" t="s">
        <v>53</v>
      </c>
      <c r="AN484" t="s">
        <v>2031</v>
      </c>
    </row>
    <row r="485" spans="1:40" ht="15" hidden="1" thickTop="1" x14ac:dyDescent="0.35">
      <c r="A485" t="s">
        <v>4740</v>
      </c>
      <c r="B485" t="s">
        <v>4821</v>
      </c>
      <c r="C485" t="s">
        <v>4822</v>
      </c>
      <c r="D485" t="s">
        <v>4823</v>
      </c>
      <c r="E485" t="s">
        <v>3572</v>
      </c>
      <c r="F485">
        <v>2</v>
      </c>
      <c r="G485" t="s">
        <v>2546</v>
      </c>
      <c r="H485" t="s">
        <v>2510</v>
      </c>
      <c r="I485" t="s">
        <v>2511</v>
      </c>
      <c r="J485" t="s">
        <v>3573</v>
      </c>
      <c r="K485" t="s">
        <v>3007</v>
      </c>
      <c r="L485" t="s">
        <v>2058</v>
      </c>
      <c r="M485" t="s">
        <v>2170</v>
      </c>
      <c r="N485">
        <v>1</v>
      </c>
      <c r="O485">
        <v>72</v>
      </c>
      <c r="P485">
        <v>0.47</v>
      </c>
      <c r="Q485">
        <v>15300</v>
      </c>
      <c r="R485">
        <v>0</v>
      </c>
      <c r="S485">
        <v>0</v>
      </c>
      <c r="T485">
        <v>0</v>
      </c>
      <c r="U485">
        <v>0</v>
      </c>
      <c r="V485">
        <v>0</v>
      </c>
      <c r="W485">
        <v>0</v>
      </c>
      <c r="X485">
        <v>1</v>
      </c>
      <c r="Y485">
        <v>72</v>
      </c>
      <c r="Z485">
        <v>0.47</v>
      </c>
      <c r="AA485">
        <v>0</v>
      </c>
      <c r="AB485">
        <v>0</v>
      </c>
      <c r="AC485">
        <v>0</v>
      </c>
      <c r="AD485">
        <v>0</v>
      </c>
      <c r="AE485">
        <v>0</v>
      </c>
      <c r="AF485">
        <v>0</v>
      </c>
      <c r="AG485" t="s">
        <v>4824</v>
      </c>
      <c r="AH485" s="21" t="str">
        <f t="shared" si="14"/>
        <v>YR20</v>
      </c>
      <c r="AI485" s="21">
        <v>67.5</v>
      </c>
      <c r="AJ485" s="21">
        <f t="shared" si="15"/>
        <v>99.529411764705884</v>
      </c>
      <c r="AK485" s="21" t="s">
        <v>2063</v>
      </c>
      <c r="AL485" t="s">
        <v>2551</v>
      </c>
      <c r="AM485" t="s">
        <v>53</v>
      </c>
      <c r="AN485" t="s">
        <v>2031</v>
      </c>
    </row>
    <row r="486" spans="1:40" ht="15" hidden="1" thickTop="1" x14ac:dyDescent="0.35">
      <c r="A486" t="s">
        <v>4744</v>
      </c>
      <c r="B486" t="s">
        <v>4826</v>
      </c>
      <c r="C486" t="s">
        <v>4690</v>
      </c>
      <c r="D486" t="s">
        <v>4827</v>
      </c>
      <c r="E486" t="s">
        <v>3572</v>
      </c>
      <c r="F486">
        <v>1</v>
      </c>
      <c r="G486" t="s">
        <v>2546</v>
      </c>
      <c r="H486" t="s">
        <v>2510</v>
      </c>
      <c r="I486" t="s">
        <v>2511</v>
      </c>
      <c r="J486" t="s">
        <v>4692</v>
      </c>
      <c r="K486" t="s">
        <v>3007</v>
      </c>
      <c r="L486" t="s">
        <v>2058</v>
      </c>
      <c r="M486" t="s">
        <v>2170</v>
      </c>
      <c r="N486">
        <v>0</v>
      </c>
      <c r="O486">
        <v>0</v>
      </c>
      <c r="P486">
        <v>0</v>
      </c>
      <c r="Q486">
        <v>15300</v>
      </c>
      <c r="R486">
        <v>0</v>
      </c>
      <c r="S486">
        <v>0</v>
      </c>
      <c r="T486">
        <v>0</v>
      </c>
      <c r="U486">
        <v>0</v>
      </c>
      <c r="V486">
        <v>0</v>
      </c>
      <c r="W486">
        <v>0</v>
      </c>
      <c r="X486">
        <v>0</v>
      </c>
      <c r="Y486">
        <v>0</v>
      </c>
      <c r="Z486">
        <v>0</v>
      </c>
      <c r="AA486">
        <v>0</v>
      </c>
      <c r="AB486">
        <v>0</v>
      </c>
      <c r="AC486">
        <v>0</v>
      </c>
      <c r="AD486">
        <v>0</v>
      </c>
      <c r="AE486">
        <v>0</v>
      </c>
      <c r="AF486">
        <v>0</v>
      </c>
      <c r="AG486" t="s">
        <v>4828</v>
      </c>
      <c r="AH486" s="21" t="str">
        <f t="shared" si="14"/>
        <v>YR20</v>
      </c>
      <c r="AI486" s="21">
        <v>67.5</v>
      </c>
      <c r="AJ486" s="21">
        <f t="shared" si="15"/>
        <v>100</v>
      </c>
      <c r="AK486" s="21" t="s">
        <v>2060</v>
      </c>
      <c r="AL486" t="s">
        <v>2551</v>
      </c>
      <c r="AM486" t="s">
        <v>53</v>
      </c>
      <c r="AN486" t="s">
        <v>2033</v>
      </c>
    </row>
    <row r="487" spans="1:40" ht="15" hidden="1" thickTop="1" x14ac:dyDescent="0.35">
      <c r="A487" t="s">
        <v>4748</v>
      </c>
      <c r="B487" t="s">
        <v>4830</v>
      </c>
      <c r="C487" t="s">
        <v>2673</v>
      </c>
      <c r="D487" t="s">
        <v>4831</v>
      </c>
      <c r="E487" t="s">
        <v>3338</v>
      </c>
      <c r="F487">
        <v>1</v>
      </c>
      <c r="G487" t="s">
        <v>2609</v>
      </c>
      <c r="H487" t="s">
        <v>2577</v>
      </c>
      <c r="I487" t="s">
        <v>2511</v>
      </c>
      <c r="J487" t="s">
        <v>2675</v>
      </c>
      <c r="K487" t="s">
        <v>2611</v>
      </c>
      <c r="L487" t="s">
        <v>2058</v>
      </c>
      <c r="M487" t="s">
        <v>2059</v>
      </c>
      <c r="N487">
        <v>0</v>
      </c>
      <c r="O487">
        <v>0</v>
      </c>
      <c r="P487">
        <v>0</v>
      </c>
      <c r="Q487">
        <v>24480</v>
      </c>
      <c r="R487">
        <v>0</v>
      </c>
      <c r="S487">
        <v>0</v>
      </c>
      <c r="T487">
        <v>0</v>
      </c>
      <c r="U487">
        <v>0</v>
      </c>
      <c r="V487">
        <v>0</v>
      </c>
      <c r="W487">
        <v>0</v>
      </c>
      <c r="X487">
        <v>0</v>
      </c>
      <c r="Y487">
        <v>0</v>
      </c>
      <c r="Z487">
        <v>0</v>
      </c>
      <c r="AA487">
        <v>0</v>
      </c>
      <c r="AB487">
        <v>0</v>
      </c>
      <c r="AC487">
        <v>0</v>
      </c>
      <c r="AD487">
        <v>0</v>
      </c>
      <c r="AE487">
        <v>0</v>
      </c>
      <c r="AF487">
        <v>0</v>
      </c>
      <c r="AG487" t="s">
        <v>4832</v>
      </c>
      <c r="AH487" s="21" t="str">
        <f t="shared" si="14"/>
        <v>YR20</v>
      </c>
      <c r="AI487" s="21">
        <v>107.92500000000001</v>
      </c>
      <c r="AJ487" s="21">
        <f t="shared" si="15"/>
        <v>100</v>
      </c>
      <c r="AK487" s="21" t="s">
        <v>2060</v>
      </c>
      <c r="AL487" t="s">
        <v>2581</v>
      </c>
      <c r="AM487" t="s">
        <v>53</v>
      </c>
      <c r="AN487" t="s">
        <v>2031</v>
      </c>
    </row>
    <row r="488" spans="1:40" ht="15" hidden="1" thickTop="1" x14ac:dyDescent="0.35">
      <c r="A488" t="s">
        <v>4754</v>
      </c>
      <c r="B488" t="s">
        <v>4834</v>
      </c>
      <c r="C488" t="s">
        <v>3972</v>
      </c>
      <c r="D488" t="s">
        <v>4835</v>
      </c>
      <c r="E488" t="s">
        <v>2681</v>
      </c>
      <c r="F488">
        <v>1</v>
      </c>
      <c r="G488" t="s">
        <v>2682</v>
      </c>
      <c r="H488" t="s">
        <v>2620</v>
      </c>
      <c r="I488" t="s">
        <v>2511</v>
      </c>
      <c r="J488" t="s">
        <v>2683</v>
      </c>
      <c r="K488" t="s">
        <v>2684</v>
      </c>
      <c r="L488" t="s">
        <v>2058</v>
      </c>
      <c r="M488" t="s">
        <v>2059</v>
      </c>
      <c r="N488">
        <v>3</v>
      </c>
      <c r="O488">
        <v>180</v>
      </c>
      <c r="P488">
        <v>1.03</v>
      </c>
      <c r="Q488">
        <v>17460</v>
      </c>
      <c r="R488">
        <v>2</v>
      </c>
      <c r="S488">
        <v>131</v>
      </c>
      <c r="T488">
        <v>0.75</v>
      </c>
      <c r="U488">
        <v>0</v>
      </c>
      <c r="V488">
        <v>0</v>
      </c>
      <c r="W488">
        <v>0</v>
      </c>
      <c r="X488">
        <v>1</v>
      </c>
      <c r="Y488">
        <v>49</v>
      </c>
      <c r="Z488">
        <v>0.28000000000000003</v>
      </c>
      <c r="AA488">
        <v>0</v>
      </c>
      <c r="AB488">
        <v>0</v>
      </c>
      <c r="AC488">
        <v>0</v>
      </c>
      <c r="AD488">
        <v>0</v>
      </c>
      <c r="AE488">
        <v>0</v>
      </c>
      <c r="AF488">
        <v>0</v>
      </c>
      <c r="AG488" t="s">
        <v>4836</v>
      </c>
      <c r="AH488" s="21" t="str">
        <f t="shared" si="14"/>
        <v>YR20</v>
      </c>
      <c r="AI488" s="21">
        <v>107.92500000000001</v>
      </c>
      <c r="AJ488" s="21">
        <f t="shared" si="15"/>
        <v>98.969072164948457</v>
      </c>
      <c r="AK488" s="21" t="s">
        <v>2063</v>
      </c>
      <c r="AL488" t="s">
        <v>2686</v>
      </c>
      <c r="AM488" t="s">
        <v>53</v>
      </c>
      <c r="AN488" t="s">
        <v>2031</v>
      </c>
    </row>
    <row r="489" spans="1:40" ht="15" hidden="1" thickTop="1" x14ac:dyDescent="0.35">
      <c r="A489" t="s">
        <v>4759</v>
      </c>
      <c r="B489" t="s">
        <v>4838</v>
      </c>
      <c r="C489" t="s">
        <v>3192</v>
      </c>
      <c r="D489" t="s">
        <v>4839</v>
      </c>
      <c r="E489" t="s">
        <v>2608</v>
      </c>
      <c r="F489">
        <v>1</v>
      </c>
      <c r="G489" t="s">
        <v>2609</v>
      </c>
      <c r="H489" t="s">
        <v>2577</v>
      </c>
      <c r="I489" t="s">
        <v>2511</v>
      </c>
      <c r="J489" t="s">
        <v>2764</v>
      </c>
      <c r="K489" t="s">
        <v>2765</v>
      </c>
      <c r="L489" t="s">
        <v>2058</v>
      </c>
      <c r="M489" t="s">
        <v>2059</v>
      </c>
      <c r="N489">
        <v>0</v>
      </c>
      <c r="O489">
        <v>0</v>
      </c>
      <c r="P489">
        <v>0</v>
      </c>
      <c r="Q489">
        <v>24480</v>
      </c>
      <c r="R489">
        <v>0</v>
      </c>
      <c r="S489">
        <v>0</v>
      </c>
      <c r="T489">
        <v>0</v>
      </c>
      <c r="U489">
        <v>0</v>
      </c>
      <c r="V489">
        <v>0</v>
      </c>
      <c r="W489">
        <v>0</v>
      </c>
      <c r="X489">
        <v>0</v>
      </c>
      <c r="Y489">
        <v>0</v>
      </c>
      <c r="Z489">
        <v>0</v>
      </c>
      <c r="AA489">
        <v>0</v>
      </c>
      <c r="AB489">
        <v>0</v>
      </c>
      <c r="AC489">
        <v>0</v>
      </c>
      <c r="AD489">
        <v>0</v>
      </c>
      <c r="AE489">
        <v>0</v>
      </c>
      <c r="AF489">
        <v>0</v>
      </c>
      <c r="AG489" t="s">
        <v>4840</v>
      </c>
      <c r="AH489" s="21" t="str">
        <f t="shared" si="14"/>
        <v>YR20</v>
      </c>
      <c r="AI489" s="21">
        <v>107.92500000000001</v>
      </c>
      <c r="AJ489" s="21">
        <f t="shared" si="15"/>
        <v>100</v>
      </c>
      <c r="AK489" s="21" t="s">
        <v>2060</v>
      </c>
      <c r="AL489" t="s">
        <v>2613</v>
      </c>
      <c r="AM489" t="s">
        <v>53</v>
      </c>
      <c r="AN489" t="s">
        <v>2029</v>
      </c>
    </row>
    <row r="490" spans="1:40" ht="15" hidden="1" thickTop="1" x14ac:dyDescent="0.35">
      <c r="A490" t="s">
        <v>4762</v>
      </c>
      <c r="B490" t="s">
        <v>4842</v>
      </c>
      <c r="C490" t="s">
        <v>2970</v>
      </c>
      <c r="D490" t="s">
        <v>4843</v>
      </c>
      <c r="E490" t="s">
        <v>2575</v>
      </c>
      <c r="F490">
        <v>1</v>
      </c>
      <c r="G490" t="s">
        <v>2633</v>
      </c>
      <c r="H490" t="s">
        <v>2577</v>
      </c>
      <c r="I490" t="s">
        <v>2511</v>
      </c>
      <c r="J490" t="s">
        <v>2610</v>
      </c>
      <c r="K490" t="s">
        <v>2611</v>
      </c>
      <c r="L490" t="s">
        <v>2058</v>
      </c>
      <c r="M490" t="s">
        <v>2059</v>
      </c>
      <c r="N490">
        <v>1</v>
      </c>
      <c r="O490">
        <v>35</v>
      </c>
      <c r="P490">
        <v>0.14000000000000001</v>
      </c>
      <c r="Q490">
        <v>24480</v>
      </c>
      <c r="R490">
        <v>0</v>
      </c>
      <c r="S490">
        <v>0</v>
      </c>
      <c r="T490">
        <v>0</v>
      </c>
      <c r="U490">
        <v>0</v>
      </c>
      <c r="V490">
        <v>0</v>
      </c>
      <c r="W490">
        <v>0</v>
      </c>
      <c r="X490">
        <v>0</v>
      </c>
      <c r="Y490">
        <v>0</v>
      </c>
      <c r="Z490">
        <v>0</v>
      </c>
      <c r="AA490">
        <v>1</v>
      </c>
      <c r="AB490">
        <v>35</v>
      </c>
      <c r="AC490">
        <v>0.14000000000000001</v>
      </c>
      <c r="AD490">
        <v>0</v>
      </c>
      <c r="AE490">
        <v>0</v>
      </c>
      <c r="AF490">
        <v>0</v>
      </c>
      <c r="AG490" t="s">
        <v>4844</v>
      </c>
      <c r="AH490" s="21" t="str">
        <f t="shared" si="14"/>
        <v>YR20</v>
      </c>
      <c r="AI490" s="21">
        <v>107.92500000000001</v>
      </c>
      <c r="AJ490" s="21">
        <f t="shared" si="15"/>
        <v>99.857026143790847</v>
      </c>
      <c r="AK490" s="21" t="s">
        <v>2060</v>
      </c>
      <c r="AL490" t="s">
        <v>2581</v>
      </c>
      <c r="AM490" t="s">
        <v>53</v>
      </c>
      <c r="AN490" t="s">
        <v>2030</v>
      </c>
    </row>
    <row r="491" spans="1:40" ht="15" hidden="1" thickTop="1" x14ac:dyDescent="0.35">
      <c r="A491" t="s">
        <v>4765</v>
      </c>
      <c r="B491" t="s">
        <v>4846</v>
      </c>
      <c r="C491" t="s">
        <v>3510</v>
      </c>
      <c r="D491" t="s">
        <v>4847</v>
      </c>
      <c r="E491" t="s">
        <v>4848</v>
      </c>
      <c r="F491">
        <v>1</v>
      </c>
      <c r="G491" t="s">
        <v>2546</v>
      </c>
      <c r="H491" t="s">
        <v>2510</v>
      </c>
      <c r="I491" t="s">
        <v>2511</v>
      </c>
      <c r="J491" t="s">
        <v>3006</v>
      </c>
      <c r="K491" t="s">
        <v>3007</v>
      </c>
      <c r="L491" t="s">
        <v>2058</v>
      </c>
      <c r="M491" t="s">
        <v>2059</v>
      </c>
      <c r="N491">
        <v>1</v>
      </c>
      <c r="O491">
        <v>23</v>
      </c>
      <c r="P491">
        <v>0.09</v>
      </c>
      <c r="Q491">
        <v>24480</v>
      </c>
      <c r="R491">
        <v>0</v>
      </c>
      <c r="S491">
        <v>0</v>
      </c>
      <c r="T491">
        <v>0</v>
      </c>
      <c r="U491">
        <v>0</v>
      </c>
      <c r="V491">
        <v>0</v>
      </c>
      <c r="W491">
        <v>0</v>
      </c>
      <c r="X491">
        <v>1</v>
      </c>
      <c r="Y491">
        <v>23</v>
      </c>
      <c r="Z491">
        <v>0.09</v>
      </c>
      <c r="AA491">
        <v>0</v>
      </c>
      <c r="AB491">
        <v>0</v>
      </c>
      <c r="AC491">
        <v>0</v>
      </c>
      <c r="AD491">
        <v>0</v>
      </c>
      <c r="AE491">
        <v>0</v>
      </c>
      <c r="AF491">
        <v>0</v>
      </c>
      <c r="AG491" t="s">
        <v>4849</v>
      </c>
      <c r="AH491" s="21" t="str">
        <f t="shared" si="14"/>
        <v>YK19</v>
      </c>
      <c r="AI491" s="21">
        <v>107.92500000000001</v>
      </c>
      <c r="AJ491" s="21">
        <f t="shared" si="15"/>
        <v>99.906045751633982</v>
      </c>
      <c r="AK491" s="21" t="s">
        <v>2060</v>
      </c>
      <c r="AL491" t="s">
        <v>2551</v>
      </c>
      <c r="AM491" t="s">
        <v>53</v>
      </c>
      <c r="AN491" t="s">
        <v>2030</v>
      </c>
    </row>
    <row r="492" spans="1:40" ht="15" hidden="1" thickTop="1" x14ac:dyDescent="0.35">
      <c r="A492" t="s">
        <v>4770</v>
      </c>
      <c r="B492" t="s">
        <v>4851</v>
      </c>
      <c r="C492" t="s">
        <v>4708</v>
      </c>
      <c r="D492" t="s">
        <v>4852</v>
      </c>
      <c r="E492" t="s">
        <v>2608</v>
      </c>
      <c r="F492">
        <v>1</v>
      </c>
      <c r="G492" t="s">
        <v>2600</v>
      </c>
      <c r="H492" t="s">
        <v>2577</v>
      </c>
      <c r="I492" t="s">
        <v>2511</v>
      </c>
      <c r="J492" t="s">
        <v>2675</v>
      </c>
      <c r="K492" t="s">
        <v>2611</v>
      </c>
      <c r="L492" t="s">
        <v>2058</v>
      </c>
      <c r="M492" t="s">
        <v>2170</v>
      </c>
      <c r="N492">
        <v>1</v>
      </c>
      <c r="O492">
        <v>24</v>
      </c>
      <c r="P492">
        <v>0.16</v>
      </c>
      <c r="Q492">
        <v>15300</v>
      </c>
      <c r="R492">
        <v>0</v>
      </c>
      <c r="S492">
        <v>0</v>
      </c>
      <c r="T492">
        <v>0</v>
      </c>
      <c r="U492">
        <v>0</v>
      </c>
      <c r="V492">
        <v>0</v>
      </c>
      <c r="W492">
        <v>0</v>
      </c>
      <c r="X492">
        <v>1</v>
      </c>
      <c r="Y492">
        <v>24</v>
      </c>
      <c r="Z492">
        <v>0.16</v>
      </c>
      <c r="AA492">
        <v>0</v>
      </c>
      <c r="AB492">
        <v>0</v>
      </c>
      <c r="AC492">
        <v>0</v>
      </c>
      <c r="AD492">
        <v>0</v>
      </c>
      <c r="AE492">
        <v>0</v>
      </c>
      <c r="AF492">
        <v>0</v>
      </c>
      <c r="AG492" t="s">
        <v>4853</v>
      </c>
      <c r="AH492" s="21" t="str">
        <f t="shared" si="14"/>
        <v>YO27</v>
      </c>
      <c r="AI492" s="21">
        <v>67.5</v>
      </c>
      <c r="AJ492" s="21">
        <f t="shared" si="15"/>
        <v>99.843137254901961</v>
      </c>
      <c r="AK492" s="21" t="s">
        <v>2060</v>
      </c>
      <c r="AL492" t="s">
        <v>2581</v>
      </c>
      <c r="AM492" t="s">
        <v>53</v>
      </c>
      <c r="AN492" t="s">
        <v>2031</v>
      </c>
    </row>
    <row r="493" spans="1:40" ht="15" hidden="1" thickTop="1" x14ac:dyDescent="0.35">
      <c r="A493" t="s">
        <v>4774</v>
      </c>
      <c r="B493" t="s">
        <v>4855</v>
      </c>
      <c r="C493" t="s">
        <v>4856</v>
      </c>
      <c r="D493" t="s">
        <v>4857</v>
      </c>
      <c r="E493" t="s">
        <v>3704</v>
      </c>
      <c r="F493">
        <v>1</v>
      </c>
      <c r="G493" t="s">
        <v>2619</v>
      </c>
      <c r="H493" t="s">
        <v>2620</v>
      </c>
      <c r="I493" t="s">
        <v>2511</v>
      </c>
      <c r="J493" t="s">
        <v>3705</v>
      </c>
      <c r="K493" t="s">
        <v>2655</v>
      </c>
      <c r="L493" t="s">
        <v>2058</v>
      </c>
      <c r="M493" t="s">
        <v>2059</v>
      </c>
      <c r="N493">
        <v>1</v>
      </c>
      <c r="O493">
        <v>34</v>
      </c>
      <c r="P493">
        <v>0.14000000000000001</v>
      </c>
      <c r="Q493">
        <v>24480</v>
      </c>
      <c r="R493">
        <v>1</v>
      </c>
      <c r="S493">
        <v>34</v>
      </c>
      <c r="T493">
        <v>0.14000000000000001</v>
      </c>
      <c r="U493">
        <v>0</v>
      </c>
      <c r="V493">
        <v>0</v>
      </c>
      <c r="W493">
        <v>0</v>
      </c>
      <c r="X493">
        <v>0</v>
      </c>
      <c r="Y493">
        <v>0</v>
      </c>
      <c r="Z493">
        <v>0</v>
      </c>
      <c r="AA493">
        <v>0</v>
      </c>
      <c r="AB493">
        <v>0</v>
      </c>
      <c r="AC493">
        <v>0</v>
      </c>
      <c r="AD493">
        <v>0</v>
      </c>
      <c r="AE493">
        <v>0</v>
      </c>
      <c r="AF493">
        <v>0</v>
      </c>
      <c r="AG493" t="s">
        <v>4858</v>
      </c>
      <c r="AH493" s="21" t="str">
        <f t="shared" si="14"/>
        <v>YO27</v>
      </c>
      <c r="AI493" s="21">
        <v>107.92500000000001</v>
      </c>
      <c r="AJ493" s="21">
        <f t="shared" si="15"/>
        <v>99.861111111111114</v>
      </c>
      <c r="AK493" s="21" t="s">
        <v>2060</v>
      </c>
      <c r="AL493" t="s">
        <v>2984</v>
      </c>
      <c r="AM493" t="s">
        <v>53</v>
      </c>
      <c r="AN493" t="s">
        <v>2031</v>
      </c>
    </row>
    <row r="494" spans="1:40" ht="15" hidden="1" thickTop="1" x14ac:dyDescent="0.35">
      <c r="A494" t="s">
        <v>4778</v>
      </c>
      <c r="B494" t="s">
        <v>4860</v>
      </c>
      <c r="C494" t="s">
        <v>78</v>
      </c>
      <c r="D494" t="s">
        <v>4861</v>
      </c>
      <c r="E494" t="s">
        <v>560</v>
      </c>
      <c r="F494">
        <v>1</v>
      </c>
      <c r="G494" t="s">
        <v>2055</v>
      </c>
      <c r="H494" t="s">
        <v>2056</v>
      </c>
      <c r="I494" t="s">
        <v>2511</v>
      </c>
      <c r="J494" t="s">
        <v>67</v>
      </c>
      <c r="K494" t="s">
        <v>68</v>
      </c>
      <c r="L494" t="s">
        <v>2058</v>
      </c>
      <c r="M494" t="s">
        <v>2170</v>
      </c>
      <c r="N494">
        <v>0</v>
      </c>
      <c r="O494">
        <v>0</v>
      </c>
      <c r="P494">
        <v>0</v>
      </c>
      <c r="Q494">
        <v>15300</v>
      </c>
      <c r="R494">
        <v>0</v>
      </c>
      <c r="S494">
        <v>0</v>
      </c>
      <c r="T494">
        <v>0</v>
      </c>
      <c r="U494">
        <v>0</v>
      </c>
      <c r="V494">
        <v>0</v>
      </c>
      <c r="W494">
        <v>0</v>
      </c>
      <c r="X494">
        <v>0</v>
      </c>
      <c r="Y494">
        <v>0</v>
      </c>
      <c r="Z494">
        <v>0</v>
      </c>
      <c r="AA494">
        <v>0</v>
      </c>
      <c r="AB494">
        <v>0</v>
      </c>
      <c r="AC494">
        <v>0</v>
      </c>
      <c r="AD494">
        <v>0</v>
      </c>
      <c r="AE494">
        <v>0</v>
      </c>
      <c r="AF494">
        <v>0</v>
      </c>
      <c r="AG494" t="s">
        <v>163</v>
      </c>
      <c r="AH494" s="21" t="str">
        <f t="shared" si="14"/>
        <v>YR20</v>
      </c>
      <c r="AI494" s="21">
        <v>67.5</v>
      </c>
      <c r="AJ494" s="21">
        <f t="shared" si="15"/>
        <v>100</v>
      </c>
      <c r="AK494" s="21" t="s">
        <v>2060</v>
      </c>
      <c r="AL494" t="s">
        <v>70</v>
      </c>
      <c r="AM494" t="s">
        <v>53</v>
      </c>
      <c r="AN494" t="s">
        <v>2031</v>
      </c>
    </row>
    <row r="495" spans="1:40" ht="15" hidden="1" thickTop="1" x14ac:dyDescent="0.35">
      <c r="A495" t="s">
        <v>4782</v>
      </c>
      <c r="B495" t="s">
        <v>4863</v>
      </c>
      <c r="C495" t="s">
        <v>2566</v>
      </c>
      <c r="D495" t="s">
        <v>4864</v>
      </c>
      <c r="E495" t="s">
        <v>559</v>
      </c>
      <c r="F495">
        <v>1</v>
      </c>
      <c r="G495" t="s">
        <v>2055</v>
      </c>
      <c r="H495" t="s">
        <v>2056</v>
      </c>
      <c r="I495" t="s">
        <v>2511</v>
      </c>
      <c r="J495" t="s">
        <v>2568</v>
      </c>
      <c r="K495" t="s">
        <v>63</v>
      </c>
      <c r="L495" t="s">
        <v>2058</v>
      </c>
      <c r="M495" t="s">
        <v>2059</v>
      </c>
      <c r="N495">
        <v>0</v>
      </c>
      <c r="O495">
        <v>0</v>
      </c>
      <c r="P495">
        <v>0</v>
      </c>
      <c r="Q495">
        <v>24480</v>
      </c>
      <c r="R495">
        <v>0</v>
      </c>
      <c r="S495">
        <v>0</v>
      </c>
      <c r="T495">
        <v>0</v>
      </c>
      <c r="U495">
        <v>0</v>
      </c>
      <c r="V495">
        <v>0</v>
      </c>
      <c r="W495">
        <v>0</v>
      </c>
      <c r="X495">
        <v>0</v>
      </c>
      <c r="Y495">
        <v>0</v>
      </c>
      <c r="Z495">
        <v>0</v>
      </c>
      <c r="AA495">
        <v>0</v>
      </c>
      <c r="AB495">
        <v>0</v>
      </c>
      <c r="AC495">
        <v>0</v>
      </c>
      <c r="AD495">
        <v>0</v>
      </c>
      <c r="AE495">
        <v>0</v>
      </c>
      <c r="AF495">
        <v>0</v>
      </c>
      <c r="AG495" t="s">
        <v>4865</v>
      </c>
      <c r="AH495" s="21" t="str">
        <f t="shared" si="14"/>
        <v>YR20</v>
      </c>
      <c r="AI495" s="21">
        <v>107.92500000000001</v>
      </c>
      <c r="AJ495" s="21">
        <f t="shared" si="15"/>
        <v>100</v>
      </c>
      <c r="AK495" s="21" t="s">
        <v>2060</v>
      </c>
      <c r="AL495" t="s">
        <v>2570</v>
      </c>
      <c r="AM495" t="s">
        <v>53</v>
      </c>
      <c r="AN495" t="s">
        <v>2031</v>
      </c>
    </row>
    <row r="496" spans="1:40" ht="15" hidden="1" thickTop="1" x14ac:dyDescent="0.35">
      <c r="A496" t="s">
        <v>4789</v>
      </c>
      <c r="B496" t="s">
        <v>4867</v>
      </c>
      <c r="C496" t="s">
        <v>4699</v>
      </c>
      <c r="D496" t="s">
        <v>4868</v>
      </c>
      <c r="E496" t="s">
        <v>3430</v>
      </c>
      <c r="F496">
        <v>1</v>
      </c>
      <c r="G496" t="s">
        <v>2609</v>
      </c>
      <c r="H496" t="s">
        <v>2577</v>
      </c>
      <c r="I496" t="s">
        <v>2511</v>
      </c>
      <c r="J496" t="s">
        <v>2764</v>
      </c>
      <c r="K496" t="s">
        <v>2765</v>
      </c>
      <c r="L496" t="s">
        <v>2058</v>
      </c>
      <c r="M496" t="s">
        <v>2059</v>
      </c>
      <c r="N496">
        <v>0</v>
      </c>
      <c r="O496">
        <v>0</v>
      </c>
      <c r="P496">
        <v>0</v>
      </c>
      <c r="Q496">
        <v>24480</v>
      </c>
      <c r="R496">
        <v>0</v>
      </c>
      <c r="S496">
        <v>0</v>
      </c>
      <c r="T496">
        <v>0</v>
      </c>
      <c r="U496">
        <v>0</v>
      </c>
      <c r="V496">
        <v>0</v>
      </c>
      <c r="W496">
        <v>0</v>
      </c>
      <c r="X496">
        <v>0</v>
      </c>
      <c r="Y496">
        <v>0</v>
      </c>
      <c r="Z496">
        <v>0</v>
      </c>
      <c r="AA496">
        <v>0</v>
      </c>
      <c r="AB496">
        <v>0</v>
      </c>
      <c r="AC496">
        <v>0</v>
      </c>
      <c r="AD496">
        <v>0</v>
      </c>
      <c r="AE496">
        <v>0</v>
      </c>
      <c r="AF496">
        <v>0</v>
      </c>
      <c r="AG496" t="s">
        <v>4869</v>
      </c>
      <c r="AH496" s="21" t="str">
        <f t="shared" si="14"/>
        <v>YR20</v>
      </c>
      <c r="AI496" s="21">
        <v>107.92500000000001</v>
      </c>
      <c r="AJ496" s="21">
        <f t="shared" si="15"/>
        <v>100</v>
      </c>
      <c r="AK496" s="21" t="s">
        <v>2060</v>
      </c>
      <c r="AL496" t="s">
        <v>2613</v>
      </c>
      <c r="AM496" t="s">
        <v>53</v>
      </c>
      <c r="AN496" t="s">
        <v>2031</v>
      </c>
    </row>
    <row r="497" spans="1:40" ht="15" hidden="1" thickTop="1" x14ac:dyDescent="0.35">
      <c r="A497" t="s">
        <v>4794</v>
      </c>
      <c r="B497" t="s">
        <v>4870</v>
      </c>
      <c r="C497" t="s">
        <v>3479</v>
      </c>
      <c r="D497" t="s">
        <v>4871</v>
      </c>
      <c r="E497" t="s">
        <v>3440</v>
      </c>
      <c r="F497">
        <v>1</v>
      </c>
      <c r="G497" t="s">
        <v>2609</v>
      </c>
      <c r="H497" t="s">
        <v>2577</v>
      </c>
      <c r="I497" t="s">
        <v>2511</v>
      </c>
      <c r="J497" t="s">
        <v>2610</v>
      </c>
      <c r="K497" t="s">
        <v>2611</v>
      </c>
      <c r="L497" t="s">
        <v>2058</v>
      </c>
      <c r="M497" t="s">
        <v>2059</v>
      </c>
      <c r="N497">
        <v>0</v>
      </c>
      <c r="O497">
        <v>0</v>
      </c>
      <c r="P497">
        <v>0</v>
      </c>
      <c r="Q497">
        <v>24480</v>
      </c>
      <c r="R497">
        <v>0</v>
      </c>
      <c r="S497">
        <v>0</v>
      </c>
      <c r="T497">
        <v>0</v>
      </c>
      <c r="U497">
        <v>0</v>
      </c>
      <c r="V497">
        <v>0</v>
      </c>
      <c r="W497">
        <v>0</v>
      </c>
      <c r="X497">
        <v>0</v>
      </c>
      <c r="Y497">
        <v>0</v>
      </c>
      <c r="Z497">
        <v>0</v>
      </c>
      <c r="AA497">
        <v>0</v>
      </c>
      <c r="AB497">
        <v>0</v>
      </c>
      <c r="AC497">
        <v>0</v>
      </c>
      <c r="AD497">
        <v>0</v>
      </c>
      <c r="AE497">
        <v>0</v>
      </c>
      <c r="AF497">
        <v>0</v>
      </c>
      <c r="AG497" t="s">
        <v>4872</v>
      </c>
      <c r="AH497" s="21" t="str">
        <f t="shared" si="14"/>
        <v>YR20</v>
      </c>
      <c r="AI497" s="21">
        <v>107.92500000000001</v>
      </c>
      <c r="AJ497" s="21">
        <f t="shared" si="15"/>
        <v>100</v>
      </c>
      <c r="AK497" s="21" t="s">
        <v>2060</v>
      </c>
      <c r="AL497" t="s">
        <v>2613</v>
      </c>
      <c r="AM497" t="s">
        <v>53</v>
      </c>
      <c r="AN497" t="s">
        <v>2029</v>
      </c>
    </row>
    <row r="498" spans="1:40" ht="15" hidden="1" thickTop="1" x14ac:dyDescent="0.35">
      <c r="A498" t="s">
        <v>4799</v>
      </c>
      <c r="B498" t="s">
        <v>4874</v>
      </c>
      <c r="C498" t="s">
        <v>2925</v>
      </c>
      <c r="D498" t="s">
        <v>4875</v>
      </c>
      <c r="E498" t="s">
        <v>2920</v>
      </c>
      <c r="F498">
        <v>1</v>
      </c>
      <c r="G498" t="s">
        <v>2682</v>
      </c>
      <c r="H498" t="s">
        <v>2620</v>
      </c>
      <c r="I498" t="s">
        <v>2511</v>
      </c>
      <c r="J498" t="s">
        <v>2921</v>
      </c>
      <c r="K498" t="s">
        <v>2684</v>
      </c>
      <c r="L498" t="s">
        <v>2058</v>
      </c>
      <c r="M498" t="s">
        <v>2059</v>
      </c>
      <c r="N498">
        <v>0</v>
      </c>
      <c r="O498">
        <v>0</v>
      </c>
      <c r="P498">
        <v>0</v>
      </c>
      <c r="Q498">
        <v>24480</v>
      </c>
      <c r="R498">
        <v>0</v>
      </c>
      <c r="S498">
        <v>0</v>
      </c>
      <c r="T498">
        <v>0</v>
      </c>
      <c r="U498">
        <v>0</v>
      </c>
      <c r="V498">
        <v>0</v>
      </c>
      <c r="W498">
        <v>0</v>
      </c>
      <c r="X498">
        <v>0</v>
      </c>
      <c r="Y498">
        <v>0</v>
      </c>
      <c r="Z498">
        <v>0</v>
      </c>
      <c r="AA498">
        <v>0</v>
      </c>
      <c r="AB498">
        <v>0</v>
      </c>
      <c r="AC498">
        <v>0</v>
      </c>
      <c r="AD498">
        <v>0</v>
      </c>
      <c r="AE498">
        <v>0</v>
      </c>
      <c r="AF498">
        <v>0</v>
      </c>
      <c r="AG498" t="s">
        <v>4876</v>
      </c>
      <c r="AH498" s="21" t="str">
        <f t="shared" si="14"/>
        <v>YO27</v>
      </c>
      <c r="AI498" s="21">
        <v>107.92500000000001</v>
      </c>
      <c r="AJ498" s="21">
        <f t="shared" si="15"/>
        <v>100</v>
      </c>
      <c r="AK498" s="21" t="s">
        <v>2060</v>
      </c>
      <c r="AL498" t="s">
        <v>2923</v>
      </c>
      <c r="AM498" t="s">
        <v>53</v>
      </c>
      <c r="AN498" t="s">
        <v>2030</v>
      </c>
    </row>
    <row r="499" spans="1:40" ht="15" hidden="1" thickTop="1" x14ac:dyDescent="0.35">
      <c r="A499" t="s">
        <v>4803</v>
      </c>
      <c r="B499" t="s">
        <v>4878</v>
      </c>
      <c r="C499" t="s">
        <v>3121</v>
      </c>
      <c r="D499" t="s">
        <v>4879</v>
      </c>
      <c r="E499" t="s">
        <v>4786</v>
      </c>
      <c r="F499">
        <v>1</v>
      </c>
      <c r="G499" t="s">
        <v>2509</v>
      </c>
      <c r="H499" t="s">
        <v>2510</v>
      </c>
      <c r="I499" t="s">
        <v>2511</v>
      </c>
      <c r="J499" t="s">
        <v>3123</v>
      </c>
      <c r="K499" t="s">
        <v>2513</v>
      </c>
      <c r="L499" t="s">
        <v>2058</v>
      </c>
      <c r="M499" t="s">
        <v>2059</v>
      </c>
      <c r="N499">
        <v>1</v>
      </c>
      <c r="O499">
        <v>33</v>
      </c>
      <c r="P499">
        <v>0.21</v>
      </c>
      <c r="Q499">
        <v>15840</v>
      </c>
      <c r="R499">
        <v>0</v>
      </c>
      <c r="S499">
        <v>0</v>
      </c>
      <c r="T499">
        <v>0</v>
      </c>
      <c r="U499">
        <v>0</v>
      </c>
      <c r="V499">
        <v>0</v>
      </c>
      <c r="W499">
        <v>0</v>
      </c>
      <c r="X499">
        <v>1</v>
      </c>
      <c r="Y499">
        <v>33</v>
      </c>
      <c r="Z499">
        <v>0.21</v>
      </c>
      <c r="AA499">
        <v>0</v>
      </c>
      <c r="AB499">
        <v>0</v>
      </c>
      <c r="AC499">
        <v>0</v>
      </c>
      <c r="AD499">
        <v>0</v>
      </c>
      <c r="AE499">
        <v>0</v>
      </c>
      <c r="AF499">
        <v>0</v>
      </c>
      <c r="AG499" t="s">
        <v>4880</v>
      </c>
      <c r="AH499" s="21" t="str">
        <f t="shared" si="14"/>
        <v>YR20</v>
      </c>
      <c r="AI499" s="21">
        <v>107.92500000000001</v>
      </c>
      <c r="AJ499" s="21">
        <f t="shared" si="15"/>
        <v>99.791666666666671</v>
      </c>
      <c r="AK499" s="21" t="s">
        <v>2060</v>
      </c>
      <c r="AL499" t="s">
        <v>2515</v>
      </c>
      <c r="AM499" t="s">
        <v>53</v>
      </c>
      <c r="AN499" t="s">
        <v>2031</v>
      </c>
    </row>
    <row r="500" spans="1:40" ht="15" hidden="1" thickTop="1" x14ac:dyDescent="0.35">
      <c r="A500" t="s">
        <v>4808</v>
      </c>
      <c r="B500" t="s">
        <v>4882</v>
      </c>
      <c r="C500" t="s">
        <v>2537</v>
      </c>
      <c r="D500" t="s">
        <v>4883</v>
      </c>
      <c r="E500" t="s">
        <v>558</v>
      </c>
      <c r="F500">
        <v>1</v>
      </c>
      <c r="G500" t="s">
        <v>2524</v>
      </c>
      <c r="H500" t="s">
        <v>2056</v>
      </c>
      <c r="I500" t="s">
        <v>2511</v>
      </c>
      <c r="J500" t="s">
        <v>2539</v>
      </c>
      <c r="K500" t="s">
        <v>62</v>
      </c>
      <c r="L500" t="s">
        <v>2058</v>
      </c>
      <c r="M500" t="s">
        <v>2059</v>
      </c>
      <c r="N500">
        <v>1</v>
      </c>
      <c r="O500">
        <v>98</v>
      </c>
      <c r="P500">
        <v>0.4</v>
      </c>
      <c r="Q500">
        <v>24480</v>
      </c>
      <c r="R500">
        <v>0</v>
      </c>
      <c r="S500">
        <v>0</v>
      </c>
      <c r="T500">
        <v>0</v>
      </c>
      <c r="U500">
        <v>0</v>
      </c>
      <c r="V500">
        <v>0</v>
      </c>
      <c r="W500">
        <v>0</v>
      </c>
      <c r="X500">
        <v>1</v>
      </c>
      <c r="Y500">
        <v>98</v>
      </c>
      <c r="Z500">
        <v>0.4</v>
      </c>
      <c r="AA500">
        <v>0</v>
      </c>
      <c r="AB500">
        <v>0</v>
      </c>
      <c r="AC500">
        <v>0</v>
      </c>
      <c r="AD500">
        <v>0</v>
      </c>
      <c r="AE500">
        <v>0</v>
      </c>
      <c r="AF500">
        <v>0</v>
      </c>
      <c r="AG500" t="s">
        <v>4884</v>
      </c>
      <c r="AH500" s="21" t="str">
        <f t="shared" si="14"/>
        <v>YR20</v>
      </c>
      <c r="AI500" s="21">
        <v>107.92500000000001</v>
      </c>
      <c r="AJ500" s="21">
        <f t="shared" si="15"/>
        <v>99.599673202614383</v>
      </c>
      <c r="AK500" s="21" t="s">
        <v>2063</v>
      </c>
      <c r="AL500" t="s">
        <v>2527</v>
      </c>
      <c r="AM500" t="s">
        <v>53</v>
      </c>
      <c r="AN500" t="s">
        <v>2031</v>
      </c>
    </row>
    <row r="501" spans="1:40" ht="15" hidden="1" thickTop="1" x14ac:dyDescent="0.35">
      <c r="A501" t="s">
        <v>4813</v>
      </c>
      <c r="B501" t="s">
        <v>4886</v>
      </c>
      <c r="C501" t="s">
        <v>2808</v>
      </c>
      <c r="D501" t="s">
        <v>4887</v>
      </c>
      <c r="E501" t="s">
        <v>2691</v>
      </c>
      <c r="F501">
        <v>1</v>
      </c>
      <c r="G501" t="s">
        <v>2633</v>
      </c>
      <c r="H501" t="s">
        <v>2577</v>
      </c>
      <c r="I501" t="s">
        <v>2511</v>
      </c>
      <c r="J501" t="s">
        <v>2692</v>
      </c>
      <c r="K501" t="s">
        <v>2635</v>
      </c>
      <c r="L501" t="s">
        <v>2058</v>
      </c>
      <c r="M501" t="s">
        <v>2170</v>
      </c>
      <c r="N501">
        <v>0</v>
      </c>
      <c r="O501">
        <v>0</v>
      </c>
      <c r="P501">
        <v>0</v>
      </c>
      <c r="Q501">
        <v>15300</v>
      </c>
      <c r="R501">
        <v>0</v>
      </c>
      <c r="S501">
        <v>0</v>
      </c>
      <c r="T501">
        <v>0</v>
      </c>
      <c r="U501">
        <v>0</v>
      </c>
      <c r="V501">
        <v>0</v>
      </c>
      <c r="W501">
        <v>0</v>
      </c>
      <c r="X501">
        <v>0</v>
      </c>
      <c r="Y501">
        <v>0</v>
      </c>
      <c r="Z501">
        <v>0</v>
      </c>
      <c r="AA501">
        <v>0</v>
      </c>
      <c r="AB501">
        <v>0</v>
      </c>
      <c r="AC501">
        <v>0</v>
      </c>
      <c r="AD501">
        <v>0</v>
      </c>
      <c r="AE501">
        <v>0</v>
      </c>
      <c r="AF501">
        <v>0</v>
      </c>
      <c r="AG501" t="s">
        <v>4888</v>
      </c>
      <c r="AH501" s="21" t="str">
        <f t="shared" si="14"/>
        <v>YR20</v>
      </c>
      <c r="AI501" s="21">
        <v>67.5</v>
      </c>
      <c r="AJ501" s="21">
        <f t="shared" si="15"/>
        <v>100</v>
      </c>
      <c r="AK501" s="21" t="s">
        <v>2060</v>
      </c>
      <c r="AL501" t="s">
        <v>2581</v>
      </c>
      <c r="AM501" t="s">
        <v>53</v>
      </c>
      <c r="AN501" t="s">
        <v>2031</v>
      </c>
    </row>
    <row r="502" spans="1:40" ht="15" hidden="1" thickTop="1" x14ac:dyDescent="0.35">
      <c r="A502" t="s">
        <v>2160</v>
      </c>
      <c r="B502" t="s">
        <v>4890</v>
      </c>
      <c r="C502" t="s">
        <v>4047</v>
      </c>
      <c r="D502" t="s">
        <v>4891</v>
      </c>
      <c r="E502" t="s">
        <v>64</v>
      </c>
      <c r="F502">
        <v>1</v>
      </c>
      <c r="G502" t="s">
        <v>2524</v>
      </c>
      <c r="H502" t="s">
        <v>2056</v>
      </c>
      <c r="I502" t="s">
        <v>2511</v>
      </c>
      <c r="J502" t="s">
        <v>4049</v>
      </c>
      <c r="K502" t="s">
        <v>62</v>
      </c>
      <c r="L502" t="s">
        <v>2058</v>
      </c>
      <c r="M502" t="s">
        <v>2310</v>
      </c>
      <c r="N502">
        <v>2</v>
      </c>
      <c r="O502">
        <v>41</v>
      </c>
      <c r="P502">
        <v>0.25</v>
      </c>
      <c r="Q502">
        <v>16320</v>
      </c>
      <c r="R502">
        <v>0</v>
      </c>
      <c r="S502">
        <v>0</v>
      </c>
      <c r="T502">
        <v>0</v>
      </c>
      <c r="U502">
        <v>0</v>
      </c>
      <c r="V502">
        <v>0</v>
      </c>
      <c r="W502">
        <v>0</v>
      </c>
      <c r="X502">
        <v>2</v>
      </c>
      <c r="Y502">
        <v>41</v>
      </c>
      <c r="Z502">
        <v>0.25</v>
      </c>
      <c r="AA502">
        <v>0</v>
      </c>
      <c r="AB502">
        <v>0</v>
      </c>
      <c r="AC502">
        <v>0</v>
      </c>
      <c r="AD502">
        <v>0</v>
      </c>
      <c r="AE502">
        <v>0</v>
      </c>
      <c r="AF502">
        <v>0</v>
      </c>
      <c r="AG502" t="s">
        <v>4892</v>
      </c>
      <c r="AH502" s="21" t="str">
        <f t="shared" si="14"/>
        <v>YR20</v>
      </c>
      <c r="AI502" s="21">
        <v>72</v>
      </c>
      <c r="AJ502" s="21">
        <f t="shared" si="15"/>
        <v>99.748774509803923</v>
      </c>
      <c r="AK502" s="21" t="s">
        <v>2063</v>
      </c>
      <c r="AL502" t="s">
        <v>2527</v>
      </c>
      <c r="AM502" t="s">
        <v>53</v>
      </c>
      <c r="AN502" t="s">
        <v>2031</v>
      </c>
    </row>
    <row r="503" spans="1:40" ht="15" hidden="1" thickTop="1" x14ac:dyDescent="0.35">
      <c r="A503" t="s">
        <v>4820</v>
      </c>
      <c r="B503" t="s">
        <v>4893</v>
      </c>
      <c r="C503" t="s">
        <v>4498</v>
      </c>
      <c r="D503" t="s">
        <v>4894</v>
      </c>
      <c r="E503" t="s">
        <v>4895</v>
      </c>
      <c r="F503">
        <v>1</v>
      </c>
      <c r="G503" t="s">
        <v>2546</v>
      </c>
      <c r="H503" t="s">
        <v>2510</v>
      </c>
      <c r="I503" t="s">
        <v>2511</v>
      </c>
      <c r="J503" t="s">
        <v>2547</v>
      </c>
      <c r="K503" t="s">
        <v>2548</v>
      </c>
      <c r="L503" t="s">
        <v>2058</v>
      </c>
      <c r="M503" t="s">
        <v>2310</v>
      </c>
      <c r="N503">
        <v>1</v>
      </c>
      <c r="O503">
        <v>42</v>
      </c>
      <c r="P503">
        <v>0.26</v>
      </c>
      <c r="Q503">
        <v>16320</v>
      </c>
      <c r="R503">
        <v>1</v>
      </c>
      <c r="S503">
        <v>42</v>
      </c>
      <c r="T503">
        <v>0.26</v>
      </c>
      <c r="U503">
        <v>0</v>
      </c>
      <c r="V503">
        <v>0</v>
      </c>
      <c r="W503">
        <v>0</v>
      </c>
      <c r="X503">
        <v>0</v>
      </c>
      <c r="Y503">
        <v>0</v>
      </c>
      <c r="Z503">
        <v>0</v>
      </c>
      <c r="AA503">
        <v>0</v>
      </c>
      <c r="AB503">
        <v>0</v>
      </c>
      <c r="AC503">
        <v>0</v>
      </c>
      <c r="AD503">
        <v>0</v>
      </c>
      <c r="AE503">
        <v>0</v>
      </c>
      <c r="AF503">
        <v>0</v>
      </c>
      <c r="AG503" t="s">
        <v>4896</v>
      </c>
      <c r="AH503" s="21" t="str">
        <f t="shared" si="14"/>
        <v>YR20</v>
      </c>
      <c r="AI503" s="21">
        <v>72</v>
      </c>
      <c r="AJ503" s="21">
        <f t="shared" si="15"/>
        <v>99.742647058823536</v>
      </c>
      <c r="AK503" s="21" t="s">
        <v>2063</v>
      </c>
      <c r="AL503" t="s">
        <v>2551</v>
      </c>
      <c r="AM503" t="s">
        <v>53</v>
      </c>
      <c r="AN503" t="s">
        <v>2031</v>
      </c>
    </row>
    <row r="504" spans="1:40" ht="15" hidden="1" thickTop="1" x14ac:dyDescent="0.35">
      <c r="A504" t="s">
        <v>4825</v>
      </c>
      <c r="B504" t="s">
        <v>4898</v>
      </c>
      <c r="C504" t="s">
        <v>2739</v>
      </c>
      <c r="D504" t="s">
        <v>4899</v>
      </c>
      <c r="E504" t="s">
        <v>2575</v>
      </c>
      <c r="F504">
        <v>1</v>
      </c>
      <c r="G504" t="s">
        <v>2576</v>
      </c>
      <c r="H504" t="s">
        <v>2577</v>
      </c>
      <c r="I504" t="s">
        <v>2511</v>
      </c>
      <c r="J504" t="s">
        <v>2741</v>
      </c>
      <c r="K504" t="s">
        <v>2742</v>
      </c>
      <c r="L504" t="s">
        <v>2058</v>
      </c>
      <c r="M504" t="s">
        <v>2310</v>
      </c>
      <c r="N504">
        <v>1</v>
      </c>
      <c r="O504">
        <v>17</v>
      </c>
      <c r="P504">
        <v>0.1</v>
      </c>
      <c r="Q504">
        <v>16320</v>
      </c>
      <c r="R504">
        <v>0</v>
      </c>
      <c r="S504">
        <v>0</v>
      </c>
      <c r="T504">
        <v>0</v>
      </c>
      <c r="U504">
        <v>0</v>
      </c>
      <c r="V504">
        <v>0</v>
      </c>
      <c r="W504">
        <v>0</v>
      </c>
      <c r="X504">
        <v>1</v>
      </c>
      <c r="Y504">
        <v>17</v>
      </c>
      <c r="Z504">
        <v>0.1</v>
      </c>
      <c r="AA504">
        <v>0</v>
      </c>
      <c r="AB504">
        <v>0</v>
      </c>
      <c r="AC504">
        <v>0</v>
      </c>
      <c r="AD504">
        <v>0</v>
      </c>
      <c r="AE504">
        <v>0</v>
      </c>
      <c r="AF504">
        <v>0</v>
      </c>
      <c r="AG504" t="s">
        <v>4900</v>
      </c>
      <c r="AH504" s="21" t="str">
        <f t="shared" si="14"/>
        <v>YR20</v>
      </c>
      <c r="AI504" s="21">
        <v>72</v>
      </c>
      <c r="AJ504" s="21">
        <f t="shared" si="15"/>
        <v>99.895833333333329</v>
      </c>
      <c r="AK504" s="21" t="s">
        <v>2060</v>
      </c>
      <c r="AL504" t="s">
        <v>2613</v>
      </c>
      <c r="AM504" t="s">
        <v>53</v>
      </c>
      <c r="AN504" t="s">
        <v>2031</v>
      </c>
    </row>
    <row r="505" spans="1:40" ht="15" hidden="1" thickTop="1" x14ac:dyDescent="0.35">
      <c r="A505" t="s">
        <v>4829</v>
      </c>
      <c r="B505" t="s">
        <v>4902</v>
      </c>
      <c r="C505" t="s">
        <v>4168</v>
      </c>
      <c r="D505" t="s">
        <v>4903</v>
      </c>
      <c r="E505" t="s">
        <v>2608</v>
      </c>
      <c r="F505">
        <v>1</v>
      </c>
      <c r="G505" t="s">
        <v>2600</v>
      </c>
      <c r="H505" t="s">
        <v>2577</v>
      </c>
      <c r="I505" t="s">
        <v>2511</v>
      </c>
      <c r="J505" t="s">
        <v>2741</v>
      </c>
      <c r="K505" t="s">
        <v>2742</v>
      </c>
      <c r="L505" t="s">
        <v>2058</v>
      </c>
      <c r="M505" t="s">
        <v>2170</v>
      </c>
      <c r="N505">
        <v>1</v>
      </c>
      <c r="O505">
        <v>65</v>
      </c>
      <c r="P505">
        <v>0.42</v>
      </c>
      <c r="Q505">
        <v>15300</v>
      </c>
      <c r="R505">
        <v>0</v>
      </c>
      <c r="S505">
        <v>0</v>
      </c>
      <c r="T505">
        <v>0</v>
      </c>
      <c r="U505">
        <v>0</v>
      </c>
      <c r="V505">
        <v>0</v>
      </c>
      <c r="W505">
        <v>0</v>
      </c>
      <c r="X505">
        <v>1</v>
      </c>
      <c r="Y505">
        <v>65</v>
      </c>
      <c r="Z505">
        <v>0.42</v>
      </c>
      <c r="AA505">
        <v>0</v>
      </c>
      <c r="AB505">
        <v>0</v>
      </c>
      <c r="AC505">
        <v>0</v>
      </c>
      <c r="AD505">
        <v>0</v>
      </c>
      <c r="AE505">
        <v>0</v>
      </c>
      <c r="AF505">
        <v>0</v>
      </c>
      <c r="AG505" t="s">
        <v>4904</v>
      </c>
      <c r="AH505" s="21" t="str">
        <f t="shared" si="14"/>
        <v>YR20</v>
      </c>
      <c r="AI505" s="21">
        <v>67.5</v>
      </c>
      <c r="AJ505" s="21">
        <f t="shared" si="15"/>
        <v>99.575163398692808</v>
      </c>
      <c r="AK505" s="21" t="s">
        <v>2063</v>
      </c>
      <c r="AL505" t="s">
        <v>2613</v>
      </c>
      <c r="AM505" t="s">
        <v>53</v>
      </c>
      <c r="AN505" t="s">
        <v>2032</v>
      </c>
    </row>
    <row r="506" spans="1:40" ht="15" hidden="1" thickTop="1" x14ac:dyDescent="0.35">
      <c r="A506" t="s">
        <v>4833</v>
      </c>
      <c r="B506" t="s">
        <v>4906</v>
      </c>
      <c r="C506" t="s">
        <v>3192</v>
      </c>
      <c r="D506" t="s">
        <v>4907</v>
      </c>
      <c r="E506" t="s">
        <v>2608</v>
      </c>
      <c r="F506">
        <v>1</v>
      </c>
      <c r="G506" t="s">
        <v>2600</v>
      </c>
      <c r="H506" t="s">
        <v>2577</v>
      </c>
      <c r="I506" t="s">
        <v>2511</v>
      </c>
      <c r="J506" t="s">
        <v>2764</v>
      </c>
      <c r="K506" t="s">
        <v>2765</v>
      </c>
      <c r="L506" t="s">
        <v>2058</v>
      </c>
      <c r="M506" t="s">
        <v>2059</v>
      </c>
      <c r="N506">
        <v>1</v>
      </c>
      <c r="O506">
        <v>20</v>
      </c>
      <c r="P506">
        <v>0.08</v>
      </c>
      <c r="Q506">
        <v>24480</v>
      </c>
      <c r="R506">
        <v>0</v>
      </c>
      <c r="S506">
        <v>0</v>
      </c>
      <c r="T506">
        <v>0</v>
      </c>
      <c r="U506">
        <v>0</v>
      </c>
      <c r="V506">
        <v>0</v>
      </c>
      <c r="W506">
        <v>0</v>
      </c>
      <c r="X506">
        <v>1</v>
      </c>
      <c r="Y506">
        <v>20</v>
      </c>
      <c r="Z506">
        <v>0.08</v>
      </c>
      <c r="AA506">
        <v>0</v>
      </c>
      <c r="AB506">
        <v>0</v>
      </c>
      <c r="AC506">
        <v>0</v>
      </c>
      <c r="AD506">
        <v>0</v>
      </c>
      <c r="AE506">
        <v>0</v>
      </c>
      <c r="AF506">
        <v>0</v>
      </c>
      <c r="AG506" t="s">
        <v>4908</v>
      </c>
      <c r="AH506" s="21" t="str">
        <f t="shared" si="14"/>
        <v>YR20</v>
      </c>
      <c r="AI506" s="21">
        <v>107.92500000000001</v>
      </c>
      <c r="AJ506" s="21">
        <f t="shared" si="15"/>
        <v>99.91830065359477</v>
      </c>
      <c r="AK506" s="21" t="s">
        <v>2060</v>
      </c>
      <c r="AL506" t="s">
        <v>2613</v>
      </c>
      <c r="AM506" t="s">
        <v>53</v>
      </c>
      <c r="AN506" t="s">
        <v>2031</v>
      </c>
    </row>
    <row r="507" spans="1:40" ht="15" hidden="1" thickTop="1" x14ac:dyDescent="0.35">
      <c r="A507" t="s">
        <v>4837</v>
      </c>
      <c r="B507" t="s">
        <v>4910</v>
      </c>
      <c r="C507" t="s">
        <v>3396</v>
      </c>
      <c r="D507" t="s">
        <v>4911</v>
      </c>
      <c r="E507" t="s">
        <v>3028</v>
      </c>
      <c r="F507">
        <v>2</v>
      </c>
      <c r="G507" t="s">
        <v>2546</v>
      </c>
      <c r="H507" t="s">
        <v>2510</v>
      </c>
      <c r="I507" t="s">
        <v>2511</v>
      </c>
      <c r="J507" t="s">
        <v>3006</v>
      </c>
      <c r="K507" t="s">
        <v>3007</v>
      </c>
      <c r="L507" t="s">
        <v>2058</v>
      </c>
      <c r="M507" t="s">
        <v>2170</v>
      </c>
      <c r="N507">
        <v>1</v>
      </c>
      <c r="O507">
        <v>1</v>
      </c>
      <c r="P507">
        <v>0.01</v>
      </c>
      <c r="Q507">
        <v>15300</v>
      </c>
      <c r="R507">
        <v>0</v>
      </c>
      <c r="S507">
        <v>0</v>
      </c>
      <c r="T507">
        <v>0</v>
      </c>
      <c r="U507">
        <v>0</v>
      </c>
      <c r="V507">
        <v>0</v>
      </c>
      <c r="W507">
        <v>0</v>
      </c>
      <c r="X507">
        <v>0</v>
      </c>
      <c r="Y507">
        <v>0</v>
      </c>
      <c r="Z507">
        <v>0</v>
      </c>
      <c r="AA507">
        <v>1</v>
      </c>
      <c r="AB507">
        <v>1</v>
      </c>
      <c r="AC507">
        <v>0.01</v>
      </c>
      <c r="AD507">
        <v>0</v>
      </c>
      <c r="AE507">
        <v>0</v>
      </c>
      <c r="AF507">
        <v>0</v>
      </c>
      <c r="AG507" t="s">
        <v>4912</v>
      </c>
      <c r="AH507" s="21" t="str">
        <f t="shared" si="14"/>
        <v>YR20</v>
      </c>
      <c r="AI507" s="21">
        <v>67.5</v>
      </c>
      <c r="AJ507" s="21">
        <f t="shared" si="15"/>
        <v>99.993464052287578</v>
      </c>
      <c r="AK507" s="21" t="s">
        <v>2060</v>
      </c>
      <c r="AL507" t="s">
        <v>2551</v>
      </c>
      <c r="AM507" t="s">
        <v>53</v>
      </c>
      <c r="AN507" t="s">
        <v>2029</v>
      </c>
    </row>
    <row r="508" spans="1:40" ht="15" hidden="1" thickTop="1" x14ac:dyDescent="0.35">
      <c r="A508" t="s">
        <v>4841</v>
      </c>
      <c r="B508" t="s">
        <v>4914</v>
      </c>
      <c r="C508" t="s">
        <v>2875</v>
      </c>
      <c r="D508" t="s">
        <v>4915</v>
      </c>
      <c r="E508" t="s">
        <v>2575</v>
      </c>
      <c r="F508">
        <v>1</v>
      </c>
      <c r="G508" t="s">
        <v>2600</v>
      </c>
      <c r="H508" t="s">
        <v>2577</v>
      </c>
      <c r="I508" t="s">
        <v>2511</v>
      </c>
      <c r="J508" t="s">
        <v>2858</v>
      </c>
      <c r="K508" t="s">
        <v>2742</v>
      </c>
      <c r="L508" t="s">
        <v>2058</v>
      </c>
      <c r="M508" t="s">
        <v>2059</v>
      </c>
      <c r="N508">
        <v>3</v>
      </c>
      <c r="O508">
        <v>44</v>
      </c>
      <c r="P508">
        <v>0.18</v>
      </c>
      <c r="Q508">
        <v>24480</v>
      </c>
      <c r="R508">
        <v>0</v>
      </c>
      <c r="S508">
        <v>0</v>
      </c>
      <c r="T508">
        <v>0</v>
      </c>
      <c r="U508">
        <v>0</v>
      </c>
      <c r="V508">
        <v>0</v>
      </c>
      <c r="W508">
        <v>0</v>
      </c>
      <c r="X508">
        <v>3</v>
      </c>
      <c r="Y508">
        <v>44</v>
      </c>
      <c r="Z508">
        <v>0.18</v>
      </c>
      <c r="AA508">
        <v>0</v>
      </c>
      <c r="AB508">
        <v>0</v>
      </c>
      <c r="AC508">
        <v>0</v>
      </c>
      <c r="AD508">
        <v>0</v>
      </c>
      <c r="AE508">
        <v>0</v>
      </c>
      <c r="AF508">
        <v>0</v>
      </c>
      <c r="AG508" t="s">
        <v>4916</v>
      </c>
      <c r="AH508" s="21" t="str">
        <f t="shared" si="14"/>
        <v>YR20</v>
      </c>
      <c r="AI508" s="21">
        <v>107.92500000000001</v>
      </c>
      <c r="AJ508" s="21">
        <f t="shared" si="15"/>
        <v>99.820261437908499</v>
      </c>
      <c r="AK508" s="21" t="s">
        <v>2060</v>
      </c>
      <c r="AL508" t="s">
        <v>2551</v>
      </c>
      <c r="AM508" t="s">
        <v>53</v>
      </c>
      <c r="AN508" t="s">
        <v>2033</v>
      </c>
    </row>
    <row r="509" spans="1:40" ht="15" hidden="1" thickTop="1" x14ac:dyDescent="0.35">
      <c r="A509" t="s">
        <v>4845</v>
      </c>
      <c r="B509" t="s">
        <v>4918</v>
      </c>
      <c r="C509" t="s">
        <v>4266</v>
      </c>
      <c r="D509" t="s">
        <v>4919</v>
      </c>
      <c r="E509" t="s">
        <v>558</v>
      </c>
      <c r="F509">
        <v>2</v>
      </c>
      <c r="G509" t="s">
        <v>2524</v>
      </c>
      <c r="H509" t="s">
        <v>2056</v>
      </c>
      <c r="I509" t="s">
        <v>2511</v>
      </c>
      <c r="J509" t="s">
        <v>2539</v>
      </c>
      <c r="K509" t="s">
        <v>62</v>
      </c>
      <c r="L509" t="s">
        <v>2058</v>
      </c>
      <c r="M509" t="s">
        <v>2059</v>
      </c>
      <c r="N509">
        <v>0</v>
      </c>
      <c r="O509">
        <v>0</v>
      </c>
      <c r="P509">
        <v>0</v>
      </c>
      <c r="Q509">
        <v>24480</v>
      </c>
      <c r="R509">
        <v>0</v>
      </c>
      <c r="S509">
        <v>0</v>
      </c>
      <c r="T509">
        <v>0</v>
      </c>
      <c r="U509">
        <v>0</v>
      </c>
      <c r="V509">
        <v>0</v>
      </c>
      <c r="W509">
        <v>0</v>
      </c>
      <c r="X509">
        <v>0</v>
      </c>
      <c r="Y509">
        <v>0</v>
      </c>
      <c r="Z509">
        <v>0</v>
      </c>
      <c r="AA509">
        <v>0</v>
      </c>
      <c r="AB509">
        <v>0</v>
      </c>
      <c r="AC509">
        <v>0</v>
      </c>
      <c r="AD509">
        <v>0</v>
      </c>
      <c r="AE509">
        <v>0</v>
      </c>
      <c r="AF509">
        <v>0</v>
      </c>
      <c r="AG509" t="s">
        <v>4920</v>
      </c>
      <c r="AH509" s="21" t="str">
        <f t="shared" si="14"/>
        <v>YR20</v>
      </c>
      <c r="AI509" s="21">
        <v>107.92500000000001</v>
      </c>
      <c r="AJ509" s="21">
        <f t="shared" si="15"/>
        <v>100</v>
      </c>
      <c r="AK509" s="21" t="s">
        <v>2060</v>
      </c>
      <c r="AL509" t="s">
        <v>2527</v>
      </c>
      <c r="AM509" t="s">
        <v>53</v>
      </c>
      <c r="AN509" t="s">
        <v>2029</v>
      </c>
    </row>
    <row r="510" spans="1:40" ht="15" hidden="1" thickTop="1" x14ac:dyDescent="0.35">
      <c r="A510" t="s">
        <v>4850</v>
      </c>
      <c r="B510" t="s">
        <v>4922</v>
      </c>
      <c r="C510" t="s">
        <v>3738</v>
      </c>
      <c r="D510" t="s">
        <v>4923</v>
      </c>
      <c r="E510" t="s">
        <v>2562</v>
      </c>
      <c r="F510">
        <v>1</v>
      </c>
      <c r="G510" t="s">
        <v>2546</v>
      </c>
      <c r="H510" t="s">
        <v>2510</v>
      </c>
      <c r="I510" t="s">
        <v>2511</v>
      </c>
      <c r="J510" t="s">
        <v>2547</v>
      </c>
      <c r="K510" t="s">
        <v>2548</v>
      </c>
      <c r="L510" t="s">
        <v>2058</v>
      </c>
      <c r="M510" t="s">
        <v>2170</v>
      </c>
      <c r="N510">
        <v>0</v>
      </c>
      <c r="O510">
        <v>0</v>
      </c>
      <c r="P510">
        <v>0</v>
      </c>
      <c r="Q510">
        <v>15300</v>
      </c>
      <c r="R510">
        <v>0</v>
      </c>
      <c r="S510">
        <v>0</v>
      </c>
      <c r="T510">
        <v>0</v>
      </c>
      <c r="U510">
        <v>0</v>
      </c>
      <c r="V510">
        <v>0</v>
      </c>
      <c r="W510">
        <v>0</v>
      </c>
      <c r="X510">
        <v>0</v>
      </c>
      <c r="Y510">
        <v>0</v>
      </c>
      <c r="Z510">
        <v>0</v>
      </c>
      <c r="AA510">
        <v>0</v>
      </c>
      <c r="AB510">
        <v>0</v>
      </c>
      <c r="AC510">
        <v>0</v>
      </c>
      <c r="AD510">
        <v>0</v>
      </c>
      <c r="AE510">
        <v>0</v>
      </c>
      <c r="AF510">
        <v>0</v>
      </c>
      <c r="AG510" t="s">
        <v>4924</v>
      </c>
      <c r="AH510" s="21" t="str">
        <f t="shared" si="14"/>
        <v>YR20</v>
      </c>
      <c r="AI510" s="21">
        <v>67.5</v>
      </c>
      <c r="AJ510" s="21">
        <f t="shared" si="15"/>
        <v>100</v>
      </c>
      <c r="AK510" s="21" t="s">
        <v>2060</v>
      </c>
      <c r="AL510" t="s">
        <v>2551</v>
      </c>
      <c r="AM510" t="s">
        <v>53</v>
      </c>
      <c r="AN510" t="s">
        <v>2030</v>
      </c>
    </row>
    <row r="511" spans="1:40" ht="15" hidden="1" thickTop="1" x14ac:dyDescent="0.35">
      <c r="A511" t="s">
        <v>4854</v>
      </c>
      <c r="B511" t="s">
        <v>4926</v>
      </c>
      <c r="C511" t="s">
        <v>3738</v>
      </c>
      <c r="D511" t="s">
        <v>4927</v>
      </c>
      <c r="E511" t="s">
        <v>2562</v>
      </c>
      <c r="F511">
        <v>1</v>
      </c>
      <c r="G511" t="s">
        <v>2546</v>
      </c>
      <c r="H511" t="s">
        <v>2510</v>
      </c>
      <c r="I511" t="s">
        <v>2511</v>
      </c>
      <c r="J511" t="s">
        <v>2547</v>
      </c>
      <c r="K511" t="s">
        <v>2548</v>
      </c>
      <c r="L511" t="s">
        <v>2058</v>
      </c>
      <c r="M511" t="s">
        <v>2310</v>
      </c>
      <c r="N511">
        <v>1</v>
      </c>
      <c r="O511">
        <v>57</v>
      </c>
      <c r="P511">
        <v>0.35</v>
      </c>
      <c r="Q511">
        <v>16320</v>
      </c>
      <c r="R511">
        <v>0</v>
      </c>
      <c r="S511">
        <v>0</v>
      </c>
      <c r="T511">
        <v>0</v>
      </c>
      <c r="U511">
        <v>0</v>
      </c>
      <c r="V511">
        <v>0</v>
      </c>
      <c r="W511">
        <v>0</v>
      </c>
      <c r="X511">
        <v>1</v>
      </c>
      <c r="Y511">
        <v>57</v>
      </c>
      <c r="Z511">
        <v>0.35</v>
      </c>
      <c r="AA511">
        <v>0</v>
      </c>
      <c r="AB511">
        <v>0</v>
      </c>
      <c r="AC511">
        <v>0</v>
      </c>
      <c r="AD511">
        <v>0</v>
      </c>
      <c r="AE511">
        <v>0</v>
      </c>
      <c r="AF511">
        <v>0</v>
      </c>
      <c r="AG511" t="s">
        <v>4928</v>
      </c>
      <c r="AH511" s="21" t="str">
        <f t="shared" si="14"/>
        <v>YR20</v>
      </c>
      <c r="AI511" s="21">
        <v>72</v>
      </c>
      <c r="AJ511" s="21">
        <f t="shared" si="15"/>
        <v>99.650735294117652</v>
      </c>
      <c r="AK511" s="21" t="s">
        <v>2063</v>
      </c>
      <c r="AL511" t="s">
        <v>2551</v>
      </c>
      <c r="AM511" t="s">
        <v>53</v>
      </c>
      <c r="AN511" t="s">
        <v>2030</v>
      </c>
    </row>
    <row r="512" spans="1:40" ht="15" hidden="1" thickTop="1" x14ac:dyDescent="0.35">
      <c r="A512" t="s">
        <v>4859</v>
      </c>
      <c r="B512" t="s">
        <v>4930</v>
      </c>
      <c r="C512" t="s">
        <v>2709</v>
      </c>
      <c r="D512" t="s">
        <v>4931</v>
      </c>
      <c r="E512" t="s">
        <v>2562</v>
      </c>
      <c r="F512">
        <v>1</v>
      </c>
      <c r="G512" t="s">
        <v>2546</v>
      </c>
      <c r="H512" t="s">
        <v>2510</v>
      </c>
      <c r="I512" t="s">
        <v>2511</v>
      </c>
      <c r="J512" t="s">
        <v>2547</v>
      </c>
      <c r="K512" t="s">
        <v>2548</v>
      </c>
      <c r="L512" t="s">
        <v>2058</v>
      </c>
      <c r="M512" t="s">
        <v>2310</v>
      </c>
      <c r="N512">
        <v>0</v>
      </c>
      <c r="O512">
        <v>0</v>
      </c>
      <c r="P512">
        <v>0</v>
      </c>
      <c r="Q512">
        <v>16320</v>
      </c>
      <c r="R512">
        <v>0</v>
      </c>
      <c r="S512">
        <v>0</v>
      </c>
      <c r="T512">
        <v>0</v>
      </c>
      <c r="U512">
        <v>0</v>
      </c>
      <c r="V512">
        <v>0</v>
      </c>
      <c r="W512">
        <v>0</v>
      </c>
      <c r="X512">
        <v>0</v>
      </c>
      <c r="Y512">
        <v>0</v>
      </c>
      <c r="Z512">
        <v>0</v>
      </c>
      <c r="AA512">
        <v>0</v>
      </c>
      <c r="AB512">
        <v>0</v>
      </c>
      <c r="AC512">
        <v>0</v>
      </c>
      <c r="AD512">
        <v>0</v>
      </c>
      <c r="AE512">
        <v>0</v>
      </c>
      <c r="AF512">
        <v>0</v>
      </c>
      <c r="AG512" t="s">
        <v>4932</v>
      </c>
      <c r="AH512" s="21" t="str">
        <f t="shared" si="14"/>
        <v>YR20</v>
      </c>
      <c r="AI512" s="21">
        <v>72</v>
      </c>
      <c r="AJ512" s="21">
        <f t="shared" si="15"/>
        <v>100</v>
      </c>
      <c r="AK512" s="21" t="s">
        <v>2060</v>
      </c>
      <c r="AL512" t="s">
        <v>2551</v>
      </c>
      <c r="AM512" t="s">
        <v>53</v>
      </c>
      <c r="AN512" t="s">
        <v>2030</v>
      </c>
    </row>
    <row r="513" spans="1:40" ht="15" hidden="1" thickTop="1" x14ac:dyDescent="0.35">
      <c r="A513" t="s">
        <v>4862</v>
      </c>
      <c r="B513" t="s">
        <v>4934</v>
      </c>
      <c r="C513" t="s">
        <v>3419</v>
      </c>
      <c r="D513" t="s">
        <v>4935</v>
      </c>
      <c r="E513" t="s">
        <v>2562</v>
      </c>
      <c r="F513">
        <v>1</v>
      </c>
      <c r="G513" t="s">
        <v>2546</v>
      </c>
      <c r="H513" t="s">
        <v>2510</v>
      </c>
      <c r="I513" t="s">
        <v>2511</v>
      </c>
      <c r="J513" t="s">
        <v>2547</v>
      </c>
      <c r="K513" t="s">
        <v>2548</v>
      </c>
      <c r="L513" t="s">
        <v>2058</v>
      </c>
      <c r="M513" t="s">
        <v>2170</v>
      </c>
      <c r="N513">
        <v>1</v>
      </c>
      <c r="O513">
        <v>29</v>
      </c>
      <c r="P513">
        <v>0.19</v>
      </c>
      <c r="Q513">
        <v>15300</v>
      </c>
      <c r="R513">
        <v>1</v>
      </c>
      <c r="S513">
        <v>29</v>
      </c>
      <c r="T513">
        <v>0.19</v>
      </c>
      <c r="U513">
        <v>0</v>
      </c>
      <c r="V513">
        <v>0</v>
      </c>
      <c r="W513">
        <v>0</v>
      </c>
      <c r="X513">
        <v>0</v>
      </c>
      <c r="Y513">
        <v>0</v>
      </c>
      <c r="Z513">
        <v>0</v>
      </c>
      <c r="AA513">
        <v>0</v>
      </c>
      <c r="AB513">
        <v>0</v>
      </c>
      <c r="AC513">
        <v>0</v>
      </c>
      <c r="AD513">
        <v>0</v>
      </c>
      <c r="AE513">
        <v>0</v>
      </c>
      <c r="AF513">
        <v>0</v>
      </c>
      <c r="AG513" t="s">
        <v>4936</v>
      </c>
      <c r="AH513" s="21" t="str">
        <f t="shared" si="14"/>
        <v>YR20</v>
      </c>
      <c r="AI513" s="21">
        <v>67.5</v>
      </c>
      <c r="AJ513" s="21">
        <f t="shared" si="15"/>
        <v>99.810457516339866</v>
      </c>
      <c r="AK513" s="21" t="s">
        <v>2060</v>
      </c>
      <c r="AL513" t="s">
        <v>2551</v>
      </c>
      <c r="AM513" t="s">
        <v>53</v>
      </c>
      <c r="AN513" t="s">
        <v>2030</v>
      </c>
    </row>
    <row r="514" spans="1:40" ht="15" hidden="1" thickTop="1" x14ac:dyDescent="0.35">
      <c r="A514" t="s">
        <v>4866</v>
      </c>
      <c r="B514" t="s">
        <v>4942</v>
      </c>
      <c r="C514" t="s">
        <v>4943</v>
      </c>
      <c r="D514" t="s">
        <v>4944</v>
      </c>
      <c r="E514" t="s">
        <v>2562</v>
      </c>
      <c r="F514">
        <v>1</v>
      </c>
      <c r="G514" t="s">
        <v>2546</v>
      </c>
      <c r="H514" t="s">
        <v>2510</v>
      </c>
      <c r="I514" t="s">
        <v>2511</v>
      </c>
      <c r="J514" t="s">
        <v>2547</v>
      </c>
      <c r="K514" t="s">
        <v>2548</v>
      </c>
      <c r="L514" t="s">
        <v>2058</v>
      </c>
      <c r="M514" t="s">
        <v>2170</v>
      </c>
      <c r="N514">
        <v>0</v>
      </c>
      <c r="O514">
        <v>0</v>
      </c>
      <c r="P514">
        <v>0</v>
      </c>
      <c r="Q514">
        <v>15300</v>
      </c>
      <c r="R514">
        <v>0</v>
      </c>
      <c r="S514">
        <v>0</v>
      </c>
      <c r="T514">
        <v>0</v>
      </c>
      <c r="U514">
        <v>0</v>
      </c>
      <c r="V514">
        <v>0</v>
      </c>
      <c r="W514">
        <v>0</v>
      </c>
      <c r="X514">
        <v>0</v>
      </c>
      <c r="Y514">
        <v>0</v>
      </c>
      <c r="Z514">
        <v>0</v>
      </c>
      <c r="AA514">
        <v>0</v>
      </c>
      <c r="AB514">
        <v>0</v>
      </c>
      <c r="AC514">
        <v>0</v>
      </c>
      <c r="AD514">
        <v>0</v>
      </c>
      <c r="AE514">
        <v>0</v>
      </c>
      <c r="AF514">
        <v>0</v>
      </c>
      <c r="AG514" t="s">
        <v>4945</v>
      </c>
      <c r="AH514" s="21" t="str">
        <f t="shared" si="14"/>
        <v>YR20</v>
      </c>
      <c r="AI514" s="21">
        <v>67.5</v>
      </c>
      <c r="AJ514" s="21">
        <f t="shared" si="15"/>
        <v>100</v>
      </c>
      <c r="AK514" s="21" t="s">
        <v>2060</v>
      </c>
      <c r="AL514" t="s">
        <v>2551</v>
      </c>
      <c r="AM514" t="s">
        <v>53</v>
      </c>
      <c r="AN514" t="s">
        <v>2030</v>
      </c>
    </row>
    <row r="515" spans="1:40" ht="15" hidden="1" thickTop="1" x14ac:dyDescent="0.35">
      <c r="A515" t="s">
        <v>2164</v>
      </c>
      <c r="B515" t="s">
        <v>4947</v>
      </c>
      <c r="C515" t="s">
        <v>2832</v>
      </c>
      <c r="D515" t="s">
        <v>4948</v>
      </c>
      <c r="E515" t="s">
        <v>2562</v>
      </c>
      <c r="F515">
        <v>1</v>
      </c>
      <c r="G515" t="s">
        <v>2546</v>
      </c>
      <c r="H515" t="s">
        <v>2510</v>
      </c>
      <c r="I515" t="s">
        <v>2511</v>
      </c>
      <c r="J515" t="s">
        <v>2547</v>
      </c>
      <c r="K515" t="s">
        <v>2548</v>
      </c>
      <c r="L515" t="s">
        <v>2058</v>
      </c>
      <c r="M515" t="s">
        <v>2170</v>
      </c>
      <c r="N515">
        <v>2</v>
      </c>
      <c r="O515">
        <v>86</v>
      </c>
      <c r="P515">
        <v>0.56000000000000005</v>
      </c>
      <c r="Q515">
        <v>15300</v>
      </c>
      <c r="R515">
        <v>0</v>
      </c>
      <c r="S515">
        <v>0</v>
      </c>
      <c r="T515">
        <v>0</v>
      </c>
      <c r="U515">
        <v>0</v>
      </c>
      <c r="V515">
        <v>0</v>
      </c>
      <c r="W515">
        <v>0</v>
      </c>
      <c r="X515">
        <v>2</v>
      </c>
      <c r="Y515">
        <v>86</v>
      </c>
      <c r="Z515">
        <v>0.56000000000000005</v>
      </c>
      <c r="AA515">
        <v>0</v>
      </c>
      <c r="AB515">
        <v>0</v>
      </c>
      <c r="AC515">
        <v>0</v>
      </c>
      <c r="AD515">
        <v>0</v>
      </c>
      <c r="AE515">
        <v>0</v>
      </c>
      <c r="AF515">
        <v>0</v>
      </c>
      <c r="AG515" t="s">
        <v>4949</v>
      </c>
      <c r="AH515" s="21" t="str">
        <f t="shared" si="14"/>
        <v>YR20</v>
      </c>
      <c r="AI515" s="21">
        <v>67.5</v>
      </c>
      <c r="AJ515" s="21">
        <f t="shared" si="15"/>
        <v>99.437908496732021</v>
      </c>
      <c r="AK515" s="21" t="s">
        <v>2063</v>
      </c>
      <c r="AL515" t="s">
        <v>2551</v>
      </c>
      <c r="AM515" t="s">
        <v>53</v>
      </c>
      <c r="AN515" t="s">
        <v>2031</v>
      </c>
    </row>
    <row r="516" spans="1:40" ht="15" hidden="1" thickTop="1" x14ac:dyDescent="0.35">
      <c r="A516" t="s">
        <v>4873</v>
      </c>
      <c r="B516" t="s">
        <v>4951</v>
      </c>
      <c r="C516" t="s">
        <v>2985</v>
      </c>
      <c r="D516" t="s">
        <v>4952</v>
      </c>
      <c r="E516" t="s">
        <v>4786</v>
      </c>
      <c r="F516">
        <v>1</v>
      </c>
      <c r="G516" t="s">
        <v>2509</v>
      </c>
      <c r="H516" t="s">
        <v>2510</v>
      </c>
      <c r="I516" t="s">
        <v>2511</v>
      </c>
      <c r="J516" t="s">
        <v>2987</v>
      </c>
      <c r="K516" t="s">
        <v>2513</v>
      </c>
      <c r="L516" t="s">
        <v>2058</v>
      </c>
      <c r="M516" t="s">
        <v>2358</v>
      </c>
      <c r="N516">
        <v>0</v>
      </c>
      <c r="O516">
        <v>0</v>
      </c>
      <c r="P516">
        <v>0</v>
      </c>
      <c r="Q516">
        <v>13260</v>
      </c>
      <c r="R516">
        <v>0</v>
      </c>
      <c r="S516">
        <v>0</v>
      </c>
      <c r="T516">
        <v>0</v>
      </c>
      <c r="U516">
        <v>0</v>
      </c>
      <c r="V516">
        <v>0</v>
      </c>
      <c r="W516">
        <v>0</v>
      </c>
      <c r="X516">
        <v>0</v>
      </c>
      <c r="Y516">
        <v>0</v>
      </c>
      <c r="Z516">
        <v>0</v>
      </c>
      <c r="AA516">
        <v>0</v>
      </c>
      <c r="AB516">
        <v>0</v>
      </c>
      <c r="AC516">
        <v>0</v>
      </c>
      <c r="AD516">
        <v>0</v>
      </c>
      <c r="AE516">
        <v>0</v>
      </c>
      <c r="AF516">
        <v>0</v>
      </c>
      <c r="AG516" t="s">
        <v>4953</v>
      </c>
      <c r="AH516" s="21" t="str">
        <f t="shared" si="14"/>
        <v>YR20</v>
      </c>
      <c r="AI516" s="21">
        <v>58.500000000000014</v>
      </c>
      <c r="AJ516" s="21">
        <f t="shared" si="15"/>
        <v>100</v>
      </c>
      <c r="AK516" s="21" t="s">
        <v>2060</v>
      </c>
      <c r="AL516" t="s">
        <v>2515</v>
      </c>
      <c r="AM516" t="s">
        <v>53</v>
      </c>
      <c r="AN516" t="s">
        <v>2029</v>
      </c>
    </row>
    <row r="517" spans="1:40" ht="15" hidden="1" thickTop="1" x14ac:dyDescent="0.35">
      <c r="A517" t="s">
        <v>4877</v>
      </c>
      <c r="B517" t="s">
        <v>4955</v>
      </c>
      <c r="C517" t="s">
        <v>3484</v>
      </c>
      <c r="D517" t="s">
        <v>4956</v>
      </c>
      <c r="E517" t="s">
        <v>3013</v>
      </c>
      <c r="F517">
        <v>1</v>
      </c>
      <c r="G517" t="s">
        <v>2600</v>
      </c>
      <c r="H517" t="s">
        <v>2577</v>
      </c>
      <c r="I517" t="s">
        <v>2511</v>
      </c>
      <c r="J517" t="s">
        <v>2741</v>
      </c>
      <c r="K517" t="s">
        <v>2742</v>
      </c>
      <c r="L517" t="s">
        <v>2058</v>
      </c>
      <c r="M517" t="s">
        <v>2059</v>
      </c>
      <c r="N517">
        <v>1</v>
      </c>
      <c r="O517">
        <v>12</v>
      </c>
      <c r="P517">
        <v>0.05</v>
      </c>
      <c r="Q517">
        <v>24480</v>
      </c>
      <c r="R517">
        <v>0</v>
      </c>
      <c r="S517">
        <v>0</v>
      </c>
      <c r="T517">
        <v>0</v>
      </c>
      <c r="U517">
        <v>0</v>
      </c>
      <c r="V517">
        <v>0</v>
      </c>
      <c r="W517">
        <v>0</v>
      </c>
      <c r="X517">
        <v>1</v>
      </c>
      <c r="Y517">
        <v>12</v>
      </c>
      <c r="Z517">
        <v>0.05</v>
      </c>
      <c r="AA517">
        <v>0</v>
      </c>
      <c r="AB517">
        <v>0</v>
      </c>
      <c r="AC517">
        <v>0</v>
      </c>
      <c r="AD517">
        <v>0</v>
      </c>
      <c r="AE517">
        <v>0</v>
      </c>
      <c r="AF517">
        <v>0</v>
      </c>
      <c r="AG517" t="s">
        <v>4957</v>
      </c>
      <c r="AH517" s="21" t="str">
        <f t="shared" si="14"/>
        <v>YR20</v>
      </c>
      <c r="AI517" s="21">
        <v>107.92500000000001</v>
      </c>
      <c r="AJ517" s="21">
        <f t="shared" si="15"/>
        <v>99.950980392156865</v>
      </c>
      <c r="AK517" s="21" t="s">
        <v>2060</v>
      </c>
      <c r="AL517" t="s">
        <v>2551</v>
      </c>
      <c r="AM517" t="s">
        <v>53</v>
      </c>
      <c r="AN517" t="s">
        <v>2031</v>
      </c>
    </row>
    <row r="518" spans="1:40" ht="15" hidden="1" thickTop="1" x14ac:dyDescent="0.35">
      <c r="A518" t="s">
        <v>4881</v>
      </c>
      <c r="B518" t="s">
        <v>4959</v>
      </c>
      <c r="C518" t="s">
        <v>3011</v>
      </c>
      <c r="D518" t="s">
        <v>4960</v>
      </c>
      <c r="E518" t="s">
        <v>3013</v>
      </c>
      <c r="F518">
        <v>1</v>
      </c>
      <c r="G518" t="s">
        <v>2600</v>
      </c>
      <c r="H518" t="s">
        <v>2577</v>
      </c>
      <c r="I518" t="s">
        <v>2511</v>
      </c>
      <c r="J518" t="s">
        <v>2741</v>
      </c>
      <c r="K518" t="s">
        <v>2742</v>
      </c>
      <c r="L518" t="s">
        <v>2058</v>
      </c>
      <c r="M518" t="s">
        <v>2059</v>
      </c>
      <c r="N518">
        <v>1</v>
      </c>
      <c r="O518">
        <v>23</v>
      </c>
      <c r="P518">
        <v>0.09</v>
      </c>
      <c r="Q518">
        <v>24480</v>
      </c>
      <c r="R518">
        <v>0</v>
      </c>
      <c r="S518">
        <v>0</v>
      </c>
      <c r="T518">
        <v>0</v>
      </c>
      <c r="U518">
        <v>0</v>
      </c>
      <c r="V518">
        <v>0</v>
      </c>
      <c r="W518">
        <v>0</v>
      </c>
      <c r="X518">
        <v>1</v>
      </c>
      <c r="Y518">
        <v>23</v>
      </c>
      <c r="Z518">
        <v>0.09</v>
      </c>
      <c r="AA518">
        <v>0</v>
      </c>
      <c r="AB518">
        <v>0</v>
      </c>
      <c r="AC518">
        <v>0</v>
      </c>
      <c r="AD518">
        <v>0</v>
      </c>
      <c r="AE518">
        <v>0</v>
      </c>
      <c r="AF518">
        <v>0</v>
      </c>
      <c r="AG518" t="s">
        <v>4961</v>
      </c>
      <c r="AH518" s="21" t="str">
        <f t="shared" si="14"/>
        <v>YR20</v>
      </c>
      <c r="AI518" s="21">
        <v>107.92500000000001</v>
      </c>
      <c r="AJ518" s="21">
        <f t="shared" si="15"/>
        <v>99.906045751633982</v>
      </c>
      <c r="AK518" s="21" t="s">
        <v>2060</v>
      </c>
      <c r="AL518" t="s">
        <v>2551</v>
      </c>
      <c r="AM518" t="s">
        <v>53</v>
      </c>
      <c r="AN518" t="s">
        <v>2030</v>
      </c>
    </row>
    <row r="519" spans="1:40" ht="15" hidden="1" thickTop="1" x14ac:dyDescent="0.35">
      <c r="A519" t="s">
        <v>4885</v>
      </c>
      <c r="B519" t="s">
        <v>4963</v>
      </c>
      <c r="C519" t="s">
        <v>3192</v>
      </c>
      <c r="D519" t="s">
        <v>4964</v>
      </c>
      <c r="E519" t="s">
        <v>2608</v>
      </c>
      <c r="F519">
        <v>1</v>
      </c>
      <c r="G519" t="s">
        <v>2609</v>
      </c>
      <c r="H519" t="s">
        <v>2577</v>
      </c>
      <c r="I519" t="s">
        <v>2511</v>
      </c>
      <c r="J519" t="s">
        <v>2764</v>
      </c>
      <c r="K519" t="s">
        <v>2765</v>
      </c>
      <c r="L519" t="s">
        <v>2058</v>
      </c>
      <c r="M519" t="s">
        <v>2170</v>
      </c>
      <c r="N519">
        <v>1</v>
      </c>
      <c r="O519">
        <v>41</v>
      </c>
      <c r="P519">
        <v>0.27</v>
      </c>
      <c r="Q519">
        <v>15300</v>
      </c>
      <c r="R519">
        <v>0</v>
      </c>
      <c r="S519">
        <v>0</v>
      </c>
      <c r="T519">
        <v>0</v>
      </c>
      <c r="U519">
        <v>0</v>
      </c>
      <c r="V519">
        <v>0</v>
      </c>
      <c r="W519">
        <v>0</v>
      </c>
      <c r="X519">
        <v>1</v>
      </c>
      <c r="Y519">
        <v>41</v>
      </c>
      <c r="Z519">
        <v>0.27</v>
      </c>
      <c r="AA519">
        <v>0</v>
      </c>
      <c r="AB519">
        <v>0</v>
      </c>
      <c r="AC519">
        <v>0</v>
      </c>
      <c r="AD519">
        <v>0</v>
      </c>
      <c r="AE519">
        <v>0</v>
      </c>
      <c r="AF519">
        <v>0</v>
      </c>
      <c r="AG519" t="s">
        <v>4965</v>
      </c>
      <c r="AH519" s="21" t="str">
        <f t="shared" ref="AH519:AH582" si="16">LEFT(AG519,4)</f>
        <v>YO27</v>
      </c>
      <c r="AI519" s="21">
        <v>67.5</v>
      </c>
      <c r="AJ519" s="21">
        <f t="shared" ref="AJ519:AJ582" si="17">100-(O519/Q519*100)</f>
        <v>99.732026143790847</v>
      </c>
      <c r="AK519" s="21" t="s">
        <v>2063</v>
      </c>
      <c r="AL519" t="s">
        <v>2613</v>
      </c>
      <c r="AM519" t="s">
        <v>53</v>
      </c>
      <c r="AN519" t="s">
        <v>2029</v>
      </c>
    </row>
    <row r="520" spans="1:40" ht="15" hidden="1" thickTop="1" x14ac:dyDescent="0.35">
      <c r="A520" t="s">
        <v>4889</v>
      </c>
      <c r="B520" t="s">
        <v>4967</v>
      </c>
      <c r="C520" t="s">
        <v>3011</v>
      </c>
      <c r="D520" t="s">
        <v>4968</v>
      </c>
      <c r="E520" t="s">
        <v>3013</v>
      </c>
      <c r="F520">
        <v>1</v>
      </c>
      <c r="G520" t="s">
        <v>2600</v>
      </c>
      <c r="H520" t="s">
        <v>2577</v>
      </c>
      <c r="I520" t="s">
        <v>2511</v>
      </c>
      <c r="J520" t="s">
        <v>2741</v>
      </c>
      <c r="K520" t="s">
        <v>2742</v>
      </c>
      <c r="L520" t="s">
        <v>2058</v>
      </c>
      <c r="M520" t="s">
        <v>2170</v>
      </c>
      <c r="N520">
        <v>3</v>
      </c>
      <c r="O520">
        <v>54</v>
      </c>
      <c r="P520">
        <v>0.35</v>
      </c>
      <c r="Q520">
        <v>15300</v>
      </c>
      <c r="R520">
        <v>1</v>
      </c>
      <c r="S520">
        <v>28</v>
      </c>
      <c r="T520">
        <v>0.18</v>
      </c>
      <c r="U520">
        <v>0</v>
      </c>
      <c r="V520">
        <v>0</v>
      </c>
      <c r="W520">
        <v>0</v>
      </c>
      <c r="X520">
        <v>2</v>
      </c>
      <c r="Y520">
        <v>26</v>
      </c>
      <c r="Z520">
        <v>0.17</v>
      </c>
      <c r="AA520">
        <v>0</v>
      </c>
      <c r="AB520">
        <v>0</v>
      </c>
      <c r="AC520">
        <v>0</v>
      </c>
      <c r="AD520">
        <v>0</v>
      </c>
      <c r="AE520">
        <v>0</v>
      </c>
      <c r="AF520">
        <v>0</v>
      </c>
      <c r="AG520" t="s">
        <v>4969</v>
      </c>
      <c r="AH520" s="21" t="str">
        <f t="shared" si="16"/>
        <v>YK19</v>
      </c>
      <c r="AI520" s="21">
        <v>67.5</v>
      </c>
      <c r="AJ520" s="21">
        <f t="shared" si="17"/>
        <v>99.647058823529406</v>
      </c>
      <c r="AK520" s="21" t="s">
        <v>2063</v>
      </c>
      <c r="AL520" t="s">
        <v>2551</v>
      </c>
      <c r="AM520" t="s">
        <v>53</v>
      </c>
      <c r="AN520" t="s">
        <v>2032</v>
      </c>
    </row>
    <row r="521" spans="1:40" ht="15" hidden="1" thickTop="1" x14ac:dyDescent="0.35">
      <c r="A521" t="s">
        <v>2167</v>
      </c>
      <c r="B521" t="s">
        <v>4971</v>
      </c>
      <c r="C521" t="s">
        <v>4546</v>
      </c>
      <c r="D521" t="s">
        <v>4972</v>
      </c>
      <c r="E521" t="s">
        <v>3430</v>
      </c>
      <c r="F521">
        <v>1</v>
      </c>
      <c r="G521" t="s">
        <v>2609</v>
      </c>
      <c r="H521" t="s">
        <v>2577</v>
      </c>
      <c r="I521" t="s">
        <v>2511</v>
      </c>
      <c r="J521" t="s">
        <v>2764</v>
      </c>
      <c r="K521" t="s">
        <v>2765</v>
      </c>
      <c r="L521" t="s">
        <v>2058</v>
      </c>
      <c r="M521" t="s">
        <v>2170</v>
      </c>
      <c r="N521">
        <v>1</v>
      </c>
      <c r="O521">
        <v>17</v>
      </c>
      <c r="P521">
        <v>0.11</v>
      </c>
      <c r="Q521">
        <v>15300</v>
      </c>
      <c r="R521">
        <v>1</v>
      </c>
      <c r="S521">
        <v>17</v>
      </c>
      <c r="T521">
        <v>0.11</v>
      </c>
      <c r="U521">
        <v>0</v>
      </c>
      <c r="V521">
        <v>0</v>
      </c>
      <c r="W521">
        <v>0</v>
      </c>
      <c r="X521">
        <v>0</v>
      </c>
      <c r="Y521">
        <v>0</v>
      </c>
      <c r="Z521">
        <v>0</v>
      </c>
      <c r="AA521">
        <v>0</v>
      </c>
      <c r="AB521">
        <v>0</v>
      </c>
      <c r="AC521">
        <v>0</v>
      </c>
      <c r="AD521">
        <v>0</v>
      </c>
      <c r="AE521">
        <v>0</v>
      </c>
      <c r="AF521">
        <v>0</v>
      </c>
      <c r="AG521" t="s">
        <v>4973</v>
      </c>
      <c r="AH521" s="21" t="str">
        <f t="shared" si="16"/>
        <v>YO27</v>
      </c>
      <c r="AI521" s="21">
        <v>67.5</v>
      </c>
      <c r="AJ521" s="21">
        <f t="shared" si="17"/>
        <v>99.888888888888886</v>
      </c>
      <c r="AK521" s="21" t="s">
        <v>2060</v>
      </c>
      <c r="AL521" t="s">
        <v>2613</v>
      </c>
      <c r="AM521" t="s">
        <v>53</v>
      </c>
      <c r="AN521" t="s">
        <v>2031</v>
      </c>
    </row>
    <row r="522" spans="1:40" ht="15" hidden="1" thickTop="1" x14ac:dyDescent="0.35">
      <c r="A522" t="s">
        <v>4897</v>
      </c>
      <c r="B522" t="s">
        <v>4975</v>
      </c>
      <c r="C522" t="s">
        <v>3702</v>
      </c>
      <c r="D522" t="s">
        <v>4976</v>
      </c>
      <c r="E522" t="s">
        <v>3704</v>
      </c>
      <c r="F522">
        <v>1</v>
      </c>
      <c r="G522" t="s">
        <v>2619</v>
      </c>
      <c r="H522" t="s">
        <v>2620</v>
      </c>
      <c r="I522" t="s">
        <v>2511</v>
      </c>
      <c r="J522" t="s">
        <v>3705</v>
      </c>
      <c r="K522" t="s">
        <v>2655</v>
      </c>
      <c r="L522" t="s">
        <v>2058</v>
      </c>
      <c r="M522" t="s">
        <v>2059</v>
      </c>
      <c r="N522">
        <v>0</v>
      </c>
      <c r="O522">
        <v>0</v>
      </c>
      <c r="P522">
        <v>0</v>
      </c>
      <c r="Q522">
        <v>24480</v>
      </c>
      <c r="R522">
        <v>0</v>
      </c>
      <c r="S522">
        <v>0</v>
      </c>
      <c r="T522">
        <v>0</v>
      </c>
      <c r="U522">
        <v>0</v>
      </c>
      <c r="V522">
        <v>0</v>
      </c>
      <c r="W522">
        <v>0</v>
      </c>
      <c r="X522">
        <v>0</v>
      </c>
      <c r="Y522">
        <v>0</v>
      </c>
      <c r="Z522">
        <v>0</v>
      </c>
      <c r="AA522">
        <v>0</v>
      </c>
      <c r="AB522">
        <v>0</v>
      </c>
      <c r="AC522">
        <v>0</v>
      </c>
      <c r="AD522">
        <v>0</v>
      </c>
      <c r="AE522">
        <v>0</v>
      </c>
      <c r="AF522">
        <v>0</v>
      </c>
      <c r="AG522" t="s">
        <v>4977</v>
      </c>
      <c r="AH522" s="21" t="str">
        <f t="shared" si="16"/>
        <v>YO27</v>
      </c>
      <c r="AI522" s="21">
        <v>107.92500000000001</v>
      </c>
      <c r="AJ522" s="21">
        <f t="shared" si="17"/>
        <v>100</v>
      </c>
      <c r="AK522" s="21" t="s">
        <v>2060</v>
      </c>
      <c r="AL522" t="s">
        <v>2984</v>
      </c>
      <c r="AM522" t="s">
        <v>53</v>
      </c>
      <c r="AN522" t="s">
        <v>2031</v>
      </c>
    </row>
    <row r="523" spans="1:40" ht="15" hidden="1" thickTop="1" x14ac:dyDescent="0.35">
      <c r="A523" t="s">
        <v>4901</v>
      </c>
      <c r="B523" t="s">
        <v>4979</v>
      </c>
      <c r="C523" t="s">
        <v>3456</v>
      </c>
      <c r="D523" t="s">
        <v>4980</v>
      </c>
      <c r="E523" t="s">
        <v>2575</v>
      </c>
      <c r="F523">
        <v>1</v>
      </c>
      <c r="G523" t="s">
        <v>2609</v>
      </c>
      <c r="H523" t="s">
        <v>2577</v>
      </c>
      <c r="I523" t="s">
        <v>2511</v>
      </c>
      <c r="J523" t="s">
        <v>2675</v>
      </c>
      <c r="K523" t="s">
        <v>2611</v>
      </c>
      <c r="L523" t="s">
        <v>2058</v>
      </c>
      <c r="M523" t="s">
        <v>2170</v>
      </c>
      <c r="N523">
        <v>1</v>
      </c>
      <c r="O523">
        <v>14</v>
      </c>
      <c r="P523">
        <v>0.09</v>
      </c>
      <c r="Q523">
        <v>15300</v>
      </c>
      <c r="R523">
        <v>1</v>
      </c>
      <c r="S523">
        <v>14</v>
      </c>
      <c r="T523">
        <v>0.09</v>
      </c>
      <c r="U523">
        <v>0</v>
      </c>
      <c r="V523">
        <v>0</v>
      </c>
      <c r="W523">
        <v>0</v>
      </c>
      <c r="X523">
        <v>0</v>
      </c>
      <c r="Y523">
        <v>0</v>
      </c>
      <c r="Z523">
        <v>0</v>
      </c>
      <c r="AA523">
        <v>0</v>
      </c>
      <c r="AB523">
        <v>0</v>
      </c>
      <c r="AC523">
        <v>0</v>
      </c>
      <c r="AD523">
        <v>0</v>
      </c>
      <c r="AE523">
        <v>0</v>
      </c>
      <c r="AF523">
        <v>0</v>
      </c>
      <c r="AG523" t="s">
        <v>4981</v>
      </c>
      <c r="AH523" s="21" t="str">
        <f t="shared" si="16"/>
        <v>YR20</v>
      </c>
      <c r="AI523" s="21">
        <v>67.5</v>
      </c>
      <c r="AJ523" s="21">
        <f t="shared" si="17"/>
        <v>99.908496732026137</v>
      </c>
      <c r="AK523" s="21" t="s">
        <v>2060</v>
      </c>
      <c r="AL523" t="s">
        <v>2581</v>
      </c>
      <c r="AM523" t="s">
        <v>53</v>
      </c>
      <c r="AN523" t="s">
        <v>2032</v>
      </c>
    </row>
    <row r="524" spans="1:40" ht="15" hidden="1" thickTop="1" x14ac:dyDescent="0.35">
      <c r="A524" t="s">
        <v>4905</v>
      </c>
      <c r="B524" t="s">
        <v>4983</v>
      </c>
      <c r="C524" t="s">
        <v>2880</v>
      </c>
      <c r="D524" t="s">
        <v>4984</v>
      </c>
      <c r="E524" t="s">
        <v>2575</v>
      </c>
      <c r="F524">
        <v>1</v>
      </c>
      <c r="G524" t="s">
        <v>2609</v>
      </c>
      <c r="H524" t="s">
        <v>2577</v>
      </c>
      <c r="I524" t="s">
        <v>2511</v>
      </c>
      <c r="J524" t="s">
        <v>2675</v>
      </c>
      <c r="K524" t="s">
        <v>2611</v>
      </c>
      <c r="L524" t="s">
        <v>2058</v>
      </c>
      <c r="M524" t="s">
        <v>2310</v>
      </c>
      <c r="N524">
        <v>0</v>
      </c>
      <c r="O524">
        <v>0</v>
      </c>
      <c r="P524">
        <v>0</v>
      </c>
      <c r="Q524">
        <v>16320</v>
      </c>
      <c r="R524">
        <v>0</v>
      </c>
      <c r="S524">
        <v>0</v>
      </c>
      <c r="T524">
        <v>0</v>
      </c>
      <c r="U524">
        <v>0</v>
      </c>
      <c r="V524">
        <v>0</v>
      </c>
      <c r="W524">
        <v>0</v>
      </c>
      <c r="X524">
        <v>0</v>
      </c>
      <c r="Y524">
        <v>0</v>
      </c>
      <c r="Z524">
        <v>0</v>
      </c>
      <c r="AA524">
        <v>0</v>
      </c>
      <c r="AB524">
        <v>0</v>
      </c>
      <c r="AC524">
        <v>0</v>
      </c>
      <c r="AD524">
        <v>0</v>
      </c>
      <c r="AE524">
        <v>0</v>
      </c>
      <c r="AF524">
        <v>0</v>
      </c>
      <c r="AG524" t="s">
        <v>4985</v>
      </c>
      <c r="AH524" s="21" t="str">
        <f t="shared" si="16"/>
        <v>YR20</v>
      </c>
      <c r="AI524" s="21">
        <v>72</v>
      </c>
      <c r="AJ524" s="21">
        <f t="shared" si="17"/>
        <v>100</v>
      </c>
      <c r="AK524" s="21" t="s">
        <v>2060</v>
      </c>
      <c r="AL524" t="s">
        <v>2581</v>
      </c>
      <c r="AM524" t="s">
        <v>53</v>
      </c>
      <c r="AN524" t="s">
        <v>2031</v>
      </c>
    </row>
    <row r="525" spans="1:40" ht="15" hidden="1" thickTop="1" x14ac:dyDescent="0.35">
      <c r="A525" t="s">
        <v>4909</v>
      </c>
      <c r="B525" t="s">
        <v>4987</v>
      </c>
      <c r="C525" t="s">
        <v>2803</v>
      </c>
      <c r="D525" t="s">
        <v>4988</v>
      </c>
      <c r="E525" t="s">
        <v>2691</v>
      </c>
      <c r="F525">
        <v>1</v>
      </c>
      <c r="G525" t="s">
        <v>2600</v>
      </c>
      <c r="H525" t="s">
        <v>2577</v>
      </c>
      <c r="I525" t="s">
        <v>2511</v>
      </c>
      <c r="J525" t="s">
        <v>2699</v>
      </c>
      <c r="K525" t="s">
        <v>2579</v>
      </c>
      <c r="L525" t="s">
        <v>2058</v>
      </c>
      <c r="M525" t="s">
        <v>2207</v>
      </c>
      <c r="N525">
        <v>0</v>
      </c>
      <c r="O525">
        <v>0</v>
      </c>
      <c r="P525">
        <v>0</v>
      </c>
      <c r="Q525">
        <v>13260</v>
      </c>
      <c r="R525">
        <v>0</v>
      </c>
      <c r="S525">
        <v>0</v>
      </c>
      <c r="T525">
        <v>0</v>
      </c>
      <c r="U525">
        <v>0</v>
      </c>
      <c r="V525">
        <v>0</v>
      </c>
      <c r="W525">
        <v>0</v>
      </c>
      <c r="X525">
        <v>0</v>
      </c>
      <c r="Y525">
        <v>0</v>
      </c>
      <c r="Z525">
        <v>0</v>
      </c>
      <c r="AA525">
        <v>0</v>
      </c>
      <c r="AB525">
        <v>0</v>
      </c>
      <c r="AC525">
        <v>0</v>
      </c>
      <c r="AD525">
        <v>0</v>
      </c>
      <c r="AE525">
        <v>0</v>
      </c>
      <c r="AF525">
        <v>0</v>
      </c>
      <c r="AG525" t="s">
        <v>4989</v>
      </c>
      <c r="AH525" s="21" t="str">
        <f t="shared" si="16"/>
        <v>YN23</v>
      </c>
      <c r="AI525" s="21">
        <v>58.5</v>
      </c>
      <c r="AJ525" s="21">
        <f t="shared" si="17"/>
        <v>100</v>
      </c>
      <c r="AK525" s="21" t="s">
        <v>2060</v>
      </c>
      <c r="AL525" t="s">
        <v>2581</v>
      </c>
      <c r="AM525" t="s">
        <v>53</v>
      </c>
      <c r="AN525" t="s">
        <v>2029</v>
      </c>
    </row>
    <row r="526" spans="1:40" ht="15" hidden="1" thickTop="1" x14ac:dyDescent="0.35">
      <c r="A526" t="s">
        <v>4913</v>
      </c>
      <c r="B526" t="s">
        <v>4991</v>
      </c>
      <c r="C526" t="s">
        <v>4992</v>
      </c>
      <c r="D526" t="s">
        <v>4993</v>
      </c>
      <c r="E526" t="s">
        <v>2575</v>
      </c>
      <c r="F526">
        <v>1</v>
      </c>
      <c r="G526" t="s">
        <v>2576</v>
      </c>
      <c r="H526" t="s">
        <v>2577</v>
      </c>
      <c r="I526" t="s">
        <v>2511</v>
      </c>
      <c r="J526" t="s">
        <v>2858</v>
      </c>
      <c r="K526" t="s">
        <v>2742</v>
      </c>
      <c r="L526" t="s">
        <v>30320</v>
      </c>
      <c r="M526" t="s">
        <v>2170</v>
      </c>
      <c r="N526">
        <v>2</v>
      </c>
      <c r="O526">
        <v>23</v>
      </c>
      <c r="P526">
        <v>0.2</v>
      </c>
      <c r="Q526">
        <v>11700</v>
      </c>
      <c r="R526">
        <v>1</v>
      </c>
      <c r="S526">
        <v>14</v>
      </c>
      <c r="T526">
        <v>0.12</v>
      </c>
      <c r="U526">
        <v>0</v>
      </c>
      <c r="V526">
        <v>0</v>
      </c>
      <c r="W526">
        <v>0</v>
      </c>
      <c r="X526">
        <v>0</v>
      </c>
      <c r="Y526">
        <v>0</v>
      </c>
      <c r="Z526">
        <v>0</v>
      </c>
      <c r="AA526">
        <v>1</v>
      </c>
      <c r="AB526">
        <v>9</v>
      </c>
      <c r="AC526">
        <v>0.08</v>
      </c>
      <c r="AD526">
        <v>0</v>
      </c>
      <c r="AE526">
        <v>0</v>
      </c>
      <c r="AF526">
        <v>0</v>
      </c>
      <c r="AG526" t="s">
        <v>4994</v>
      </c>
      <c r="AH526" s="21" t="str">
        <f t="shared" si="16"/>
        <v>YO27</v>
      </c>
      <c r="AI526" s="21">
        <v>67.5</v>
      </c>
      <c r="AJ526" s="21">
        <f t="shared" si="17"/>
        <v>99.803418803418808</v>
      </c>
      <c r="AK526" s="21" t="s">
        <v>2060</v>
      </c>
      <c r="AL526" t="s">
        <v>2551</v>
      </c>
      <c r="AM526" t="s">
        <v>53</v>
      </c>
      <c r="AN526" t="s">
        <v>2032</v>
      </c>
    </row>
    <row r="527" spans="1:40" ht="15" hidden="1" thickTop="1" x14ac:dyDescent="0.35">
      <c r="A527" t="s">
        <v>4917</v>
      </c>
      <c r="B527" t="s">
        <v>4996</v>
      </c>
      <c r="C527" t="s">
        <v>4997</v>
      </c>
      <c r="D527" t="s">
        <v>4998</v>
      </c>
      <c r="E527" t="s">
        <v>2608</v>
      </c>
      <c r="F527">
        <v>1</v>
      </c>
      <c r="G527" t="s">
        <v>2576</v>
      </c>
      <c r="H527" t="s">
        <v>2577</v>
      </c>
      <c r="I527" t="s">
        <v>2511</v>
      </c>
      <c r="J527" t="s">
        <v>2692</v>
      </c>
      <c r="K527" t="s">
        <v>2635</v>
      </c>
      <c r="L527" t="s">
        <v>30320</v>
      </c>
      <c r="M527" t="s">
        <v>2170</v>
      </c>
      <c r="N527">
        <v>1</v>
      </c>
      <c r="O527">
        <v>41</v>
      </c>
      <c r="P527">
        <v>0.35</v>
      </c>
      <c r="Q527">
        <v>11700</v>
      </c>
      <c r="R527">
        <v>1</v>
      </c>
      <c r="S527">
        <v>41</v>
      </c>
      <c r="T527">
        <v>0.35</v>
      </c>
      <c r="U527">
        <v>0</v>
      </c>
      <c r="V527">
        <v>0</v>
      </c>
      <c r="W527">
        <v>0</v>
      </c>
      <c r="X527">
        <v>0</v>
      </c>
      <c r="Y527">
        <v>0</v>
      </c>
      <c r="Z527">
        <v>0</v>
      </c>
      <c r="AA527">
        <v>0</v>
      </c>
      <c r="AB527">
        <v>0</v>
      </c>
      <c r="AC527">
        <v>0</v>
      </c>
      <c r="AD527">
        <v>0</v>
      </c>
      <c r="AE527">
        <v>0</v>
      </c>
      <c r="AF527">
        <v>0</v>
      </c>
      <c r="AG527" t="s">
        <v>4999</v>
      </c>
      <c r="AH527" s="21" t="str">
        <f t="shared" si="16"/>
        <v>YO27</v>
      </c>
      <c r="AI527" s="21">
        <v>67.5</v>
      </c>
      <c r="AJ527" s="21">
        <f t="shared" si="17"/>
        <v>99.649572649572647</v>
      </c>
      <c r="AK527" s="21" t="s">
        <v>2063</v>
      </c>
      <c r="AL527" t="s">
        <v>2581</v>
      </c>
      <c r="AM527" t="s">
        <v>53</v>
      </c>
      <c r="AN527" t="s">
        <v>2031</v>
      </c>
    </row>
    <row r="528" spans="1:40" ht="15" hidden="1" thickTop="1" x14ac:dyDescent="0.35">
      <c r="A528" t="s">
        <v>4921</v>
      </c>
      <c r="B528" t="s">
        <v>5001</v>
      </c>
      <c r="C528" t="s">
        <v>117</v>
      </c>
      <c r="D528" t="s">
        <v>5002</v>
      </c>
      <c r="E528" t="s">
        <v>560</v>
      </c>
      <c r="F528">
        <v>1</v>
      </c>
      <c r="G528" t="s">
        <v>2055</v>
      </c>
      <c r="H528" t="s">
        <v>2056</v>
      </c>
      <c r="I528" t="s">
        <v>2511</v>
      </c>
      <c r="J528" t="s">
        <v>67</v>
      </c>
      <c r="K528" t="s">
        <v>68</v>
      </c>
      <c r="L528" t="s">
        <v>2058</v>
      </c>
      <c r="M528" t="s">
        <v>2163</v>
      </c>
      <c r="N528">
        <v>0</v>
      </c>
      <c r="O528">
        <v>0</v>
      </c>
      <c r="P528">
        <v>0</v>
      </c>
      <c r="Q528">
        <v>17340</v>
      </c>
      <c r="R528">
        <v>0</v>
      </c>
      <c r="S528">
        <v>0</v>
      </c>
      <c r="T528">
        <v>0</v>
      </c>
      <c r="U528">
        <v>0</v>
      </c>
      <c r="V528">
        <v>0</v>
      </c>
      <c r="W528">
        <v>0</v>
      </c>
      <c r="X528">
        <v>0</v>
      </c>
      <c r="Y528">
        <v>0</v>
      </c>
      <c r="Z528">
        <v>0</v>
      </c>
      <c r="AA528">
        <v>0</v>
      </c>
      <c r="AB528">
        <v>0</v>
      </c>
      <c r="AC528">
        <v>0</v>
      </c>
      <c r="AD528">
        <v>0</v>
      </c>
      <c r="AE528">
        <v>0</v>
      </c>
      <c r="AF528">
        <v>0</v>
      </c>
      <c r="AG528" t="s">
        <v>164</v>
      </c>
      <c r="AH528" s="21" t="str">
        <f t="shared" si="16"/>
        <v>YR20</v>
      </c>
      <c r="AI528" s="21">
        <v>76.500000000000014</v>
      </c>
      <c r="AJ528" s="21">
        <f t="shared" si="17"/>
        <v>100</v>
      </c>
      <c r="AK528" s="21" t="s">
        <v>2060</v>
      </c>
      <c r="AL528" t="s">
        <v>70</v>
      </c>
      <c r="AM528" t="s">
        <v>53</v>
      </c>
      <c r="AN528" t="s">
        <v>2029</v>
      </c>
    </row>
    <row r="529" spans="1:40" ht="15" hidden="1" thickTop="1" x14ac:dyDescent="0.35">
      <c r="A529" t="s">
        <v>4925</v>
      </c>
      <c r="B529" t="s">
        <v>5004</v>
      </c>
      <c r="C529" t="s">
        <v>2537</v>
      </c>
      <c r="D529" t="s">
        <v>5005</v>
      </c>
      <c r="E529" t="s">
        <v>558</v>
      </c>
      <c r="F529">
        <v>1</v>
      </c>
      <c r="G529" t="s">
        <v>2524</v>
      </c>
      <c r="H529" t="s">
        <v>2056</v>
      </c>
      <c r="I529" t="s">
        <v>2511</v>
      </c>
      <c r="J529" t="s">
        <v>2539</v>
      </c>
      <c r="K529" t="s">
        <v>62</v>
      </c>
      <c r="L529" t="s">
        <v>2058</v>
      </c>
      <c r="M529" t="s">
        <v>2059</v>
      </c>
      <c r="N529">
        <v>0</v>
      </c>
      <c r="O529">
        <v>0</v>
      </c>
      <c r="P529">
        <v>0</v>
      </c>
      <c r="Q529">
        <v>24480</v>
      </c>
      <c r="R529">
        <v>0</v>
      </c>
      <c r="S529">
        <v>0</v>
      </c>
      <c r="T529">
        <v>0</v>
      </c>
      <c r="U529">
        <v>0</v>
      </c>
      <c r="V529">
        <v>0</v>
      </c>
      <c r="W529">
        <v>0</v>
      </c>
      <c r="X529">
        <v>0</v>
      </c>
      <c r="Y529">
        <v>0</v>
      </c>
      <c r="Z529">
        <v>0</v>
      </c>
      <c r="AA529">
        <v>0</v>
      </c>
      <c r="AB529">
        <v>0</v>
      </c>
      <c r="AC529">
        <v>0</v>
      </c>
      <c r="AD529">
        <v>0</v>
      </c>
      <c r="AE529">
        <v>0</v>
      </c>
      <c r="AF529">
        <v>0</v>
      </c>
      <c r="AG529" t="s">
        <v>5006</v>
      </c>
      <c r="AH529" s="21" t="str">
        <f t="shared" si="16"/>
        <v>YR20</v>
      </c>
      <c r="AI529" s="21">
        <v>107.92500000000001</v>
      </c>
      <c r="AJ529" s="21">
        <f t="shared" si="17"/>
        <v>100</v>
      </c>
      <c r="AK529" s="21" t="s">
        <v>2060</v>
      </c>
      <c r="AL529" t="s">
        <v>2527</v>
      </c>
      <c r="AM529" t="s">
        <v>53</v>
      </c>
      <c r="AN529" t="s">
        <v>2030</v>
      </c>
    </row>
    <row r="530" spans="1:40" ht="15" hidden="1" thickTop="1" x14ac:dyDescent="0.35">
      <c r="A530" t="s">
        <v>4929</v>
      </c>
      <c r="B530" t="s">
        <v>5008</v>
      </c>
      <c r="C530" t="s">
        <v>76</v>
      </c>
      <c r="D530" t="s">
        <v>5009</v>
      </c>
      <c r="E530" t="s">
        <v>560</v>
      </c>
      <c r="F530">
        <v>1</v>
      </c>
      <c r="G530" t="s">
        <v>2055</v>
      </c>
      <c r="H530" t="s">
        <v>2056</v>
      </c>
      <c r="I530" t="s">
        <v>2511</v>
      </c>
      <c r="J530" t="s">
        <v>67</v>
      </c>
      <c r="K530" t="s">
        <v>68</v>
      </c>
      <c r="L530" t="s">
        <v>2058</v>
      </c>
      <c r="M530" t="s">
        <v>2225</v>
      </c>
      <c r="N530">
        <v>0</v>
      </c>
      <c r="O530">
        <v>0</v>
      </c>
      <c r="P530">
        <v>0</v>
      </c>
      <c r="Q530">
        <v>12240</v>
      </c>
      <c r="R530">
        <v>0</v>
      </c>
      <c r="S530">
        <v>0</v>
      </c>
      <c r="T530">
        <v>0</v>
      </c>
      <c r="U530">
        <v>0</v>
      </c>
      <c r="V530">
        <v>0</v>
      </c>
      <c r="W530">
        <v>0</v>
      </c>
      <c r="X530">
        <v>0</v>
      </c>
      <c r="Y530">
        <v>0</v>
      </c>
      <c r="Z530">
        <v>0</v>
      </c>
      <c r="AA530">
        <v>0</v>
      </c>
      <c r="AB530">
        <v>0</v>
      </c>
      <c r="AC530">
        <v>0</v>
      </c>
      <c r="AD530">
        <v>0</v>
      </c>
      <c r="AE530">
        <v>0</v>
      </c>
      <c r="AF530">
        <v>0</v>
      </c>
      <c r="AG530" t="s">
        <v>562</v>
      </c>
      <c r="AH530" s="21" t="str">
        <f t="shared" si="16"/>
        <v>YR20</v>
      </c>
      <c r="AI530" s="21">
        <v>54</v>
      </c>
      <c r="AJ530" s="21">
        <f t="shared" si="17"/>
        <v>100</v>
      </c>
      <c r="AK530" s="21" t="s">
        <v>2060</v>
      </c>
      <c r="AL530" t="s">
        <v>70</v>
      </c>
      <c r="AM530" t="s">
        <v>53</v>
      </c>
      <c r="AN530" t="s">
        <v>2029</v>
      </c>
    </row>
    <row r="531" spans="1:40" ht="15" hidden="1" thickTop="1" x14ac:dyDescent="0.35">
      <c r="A531" t="s">
        <v>4933</v>
      </c>
      <c r="B531" t="s">
        <v>5011</v>
      </c>
      <c r="C531" t="s">
        <v>100</v>
      </c>
      <c r="D531" t="s">
        <v>5012</v>
      </c>
      <c r="E531" t="s">
        <v>560</v>
      </c>
      <c r="F531">
        <v>1</v>
      </c>
      <c r="G531" t="s">
        <v>2055</v>
      </c>
      <c r="H531" t="s">
        <v>2056</v>
      </c>
      <c r="I531" t="s">
        <v>2511</v>
      </c>
      <c r="J531" t="s">
        <v>67</v>
      </c>
      <c r="K531" t="s">
        <v>68</v>
      </c>
      <c r="L531" t="s">
        <v>2058</v>
      </c>
      <c r="M531" t="s">
        <v>2059</v>
      </c>
      <c r="N531">
        <v>0</v>
      </c>
      <c r="O531">
        <v>0</v>
      </c>
      <c r="P531">
        <v>0</v>
      </c>
      <c r="Q531">
        <v>24480</v>
      </c>
      <c r="R531">
        <v>0</v>
      </c>
      <c r="S531">
        <v>0</v>
      </c>
      <c r="T531">
        <v>0</v>
      </c>
      <c r="U531">
        <v>0</v>
      </c>
      <c r="V531">
        <v>0</v>
      </c>
      <c r="W531">
        <v>0</v>
      </c>
      <c r="X531">
        <v>0</v>
      </c>
      <c r="Y531">
        <v>0</v>
      </c>
      <c r="Z531">
        <v>0</v>
      </c>
      <c r="AA531">
        <v>0</v>
      </c>
      <c r="AB531">
        <v>0</v>
      </c>
      <c r="AC531">
        <v>0</v>
      </c>
      <c r="AD531">
        <v>0</v>
      </c>
      <c r="AE531">
        <v>0</v>
      </c>
      <c r="AF531">
        <v>0</v>
      </c>
      <c r="AG531" t="s">
        <v>165</v>
      </c>
      <c r="AH531" s="21" t="str">
        <f t="shared" si="16"/>
        <v>YR20</v>
      </c>
      <c r="AI531" s="21">
        <v>107.92500000000001</v>
      </c>
      <c r="AJ531" s="21">
        <f t="shared" si="17"/>
        <v>100</v>
      </c>
      <c r="AK531" s="21" t="s">
        <v>2060</v>
      </c>
      <c r="AL531" t="s">
        <v>70</v>
      </c>
      <c r="AM531" t="s">
        <v>53</v>
      </c>
      <c r="AN531" t="s">
        <v>2031</v>
      </c>
    </row>
    <row r="532" spans="1:40" ht="15" hidden="1" thickTop="1" x14ac:dyDescent="0.35">
      <c r="A532" t="s">
        <v>4937</v>
      </c>
      <c r="B532" t="s">
        <v>5014</v>
      </c>
      <c r="C532" t="s">
        <v>2573</v>
      </c>
      <c r="D532" t="s">
        <v>5015</v>
      </c>
      <c r="E532" t="s">
        <v>2575</v>
      </c>
      <c r="F532">
        <v>1</v>
      </c>
      <c r="G532" t="s">
        <v>2609</v>
      </c>
      <c r="H532" t="s">
        <v>2577</v>
      </c>
      <c r="I532" t="s">
        <v>2511</v>
      </c>
      <c r="J532" t="s">
        <v>2578</v>
      </c>
      <c r="K532" t="s">
        <v>2579</v>
      </c>
      <c r="L532" t="s">
        <v>2058</v>
      </c>
      <c r="M532" t="s">
        <v>2170</v>
      </c>
      <c r="N532">
        <v>0</v>
      </c>
      <c r="O532">
        <v>0</v>
      </c>
      <c r="P532">
        <v>0</v>
      </c>
      <c r="Q532">
        <v>15300</v>
      </c>
      <c r="R532">
        <v>0</v>
      </c>
      <c r="S532">
        <v>0</v>
      </c>
      <c r="T532">
        <v>0</v>
      </c>
      <c r="U532">
        <v>0</v>
      </c>
      <c r="V532">
        <v>0</v>
      </c>
      <c r="W532">
        <v>0</v>
      </c>
      <c r="X532">
        <v>0</v>
      </c>
      <c r="Y532">
        <v>0</v>
      </c>
      <c r="Z532">
        <v>0</v>
      </c>
      <c r="AA532">
        <v>0</v>
      </c>
      <c r="AB532">
        <v>0</v>
      </c>
      <c r="AC532">
        <v>0</v>
      </c>
      <c r="AD532">
        <v>0</v>
      </c>
      <c r="AE532">
        <v>0</v>
      </c>
      <c r="AF532">
        <v>0</v>
      </c>
      <c r="AG532" t="s">
        <v>5016</v>
      </c>
      <c r="AH532" s="21" t="str">
        <f t="shared" si="16"/>
        <v>YR20</v>
      </c>
      <c r="AI532" s="21">
        <v>67.5</v>
      </c>
      <c r="AJ532" s="21">
        <f t="shared" si="17"/>
        <v>100</v>
      </c>
      <c r="AK532" s="21" t="s">
        <v>2060</v>
      </c>
      <c r="AL532" t="s">
        <v>2581</v>
      </c>
      <c r="AM532" t="s">
        <v>53</v>
      </c>
      <c r="AN532" t="s">
        <v>2031</v>
      </c>
    </row>
    <row r="533" spans="1:40" ht="15" hidden="1" thickTop="1" x14ac:dyDescent="0.35">
      <c r="A533" t="s">
        <v>4941</v>
      </c>
      <c r="B533" t="s">
        <v>5018</v>
      </c>
      <c r="C533" t="s">
        <v>2928</v>
      </c>
      <c r="D533" t="s">
        <v>5019</v>
      </c>
      <c r="E533" t="s">
        <v>2562</v>
      </c>
      <c r="F533">
        <v>1</v>
      </c>
      <c r="G533" t="s">
        <v>2546</v>
      </c>
      <c r="H533" t="s">
        <v>2510</v>
      </c>
      <c r="I533" t="s">
        <v>2511</v>
      </c>
      <c r="J533" t="s">
        <v>2547</v>
      </c>
      <c r="K533" t="s">
        <v>2548</v>
      </c>
      <c r="L533" t="s">
        <v>2058</v>
      </c>
      <c r="M533" t="s">
        <v>2310</v>
      </c>
      <c r="N533">
        <v>1</v>
      </c>
      <c r="O533">
        <v>21</v>
      </c>
      <c r="P533">
        <v>0.13</v>
      </c>
      <c r="Q533">
        <v>16320</v>
      </c>
      <c r="R533">
        <v>0</v>
      </c>
      <c r="S533">
        <v>0</v>
      </c>
      <c r="T533">
        <v>0</v>
      </c>
      <c r="U533">
        <v>0</v>
      </c>
      <c r="V533">
        <v>0</v>
      </c>
      <c r="W533">
        <v>0</v>
      </c>
      <c r="X533">
        <v>1</v>
      </c>
      <c r="Y533">
        <v>21</v>
      </c>
      <c r="Z533">
        <v>0.13</v>
      </c>
      <c r="AA533">
        <v>0</v>
      </c>
      <c r="AB533">
        <v>0</v>
      </c>
      <c r="AC533">
        <v>0</v>
      </c>
      <c r="AD533">
        <v>0</v>
      </c>
      <c r="AE533">
        <v>0</v>
      </c>
      <c r="AF533">
        <v>0</v>
      </c>
      <c r="AG533" t="s">
        <v>5020</v>
      </c>
      <c r="AH533" s="21" t="str">
        <f t="shared" si="16"/>
        <v>YR20</v>
      </c>
      <c r="AI533" s="21">
        <v>72</v>
      </c>
      <c r="AJ533" s="21">
        <f t="shared" si="17"/>
        <v>99.871323529411768</v>
      </c>
      <c r="AK533" s="21" t="s">
        <v>2060</v>
      </c>
      <c r="AL533" t="s">
        <v>2551</v>
      </c>
      <c r="AM533" t="s">
        <v>53</v>
      </c>
      <c r="AN533" t="s">
        <v>2031</v>
      </c>
    </row>
    <row r="534" spans="1:40" ht="15" hidden="1" thickTop="1" x14ac:dyDescent="0.35">
      <c r="A534" t="s">
        <v>4946</v>
      </c>
      <c r="B534" t="s">
        <v>5022</v>
      </c>
      <c r="C534" t="s">
        <v>3149</v>
      </c>
      <c r="D534" t="s">
        <v>5023</v>
      </c>
      <c r="E534" t="s">
        <v>2562</v>
      </c>
      <c r="F534">
        <v>1</v>
      </c>
      <c r="G534" t="s">
        <v>2546</v>
      </c>
      <c r="H534" t="s">
        <v>2510</v>
      </c>
      <c r="I534" t="s">
        <v>2511</v>
      </c>
      <c r="J534" t="s">
        <v>2547</v>
      </c>
      <c r="K534" t="s">
        <v>2548</v>
      </c>
      <c r="L534" t="s">
        <v>2058</v>
      </c>
      <c r="M534" t="s">
        <v>2310</v>
      </c>
      <c r="N534">
        <v>0</v>
      </c>
      <c r="O534">
        <v>0</v>
      </c>
      <c r="P534">
        <v>0</v>
      </c>
      <c r="Q534">
        <v>16320</v>
      </c>
      <c r="R534">
        <v>0</v>
      </c>
      <c r="S534">
        <v>0</v>
      </c>
      <c r="T534">
        <v>0</v>
      </c>
      <c r="U534">
        <v>0</v>
      </c>
      <c r="V534">
        <v>0</v>
      </c>
      <c r="W534">
        <v>0</v>
      </c>
      <c r="X534">
        <v>0</v>
      </c>
      <c r="Y534">
        <v>0</v>
      </c>
      <c r="Z534">
        <v>0</v>
      </c>
      <c r="AA534">
        <v>0</v>
      </c>
      <c r="AB534">
        <v>0</v>
      </c>
      <c r="AC534">
        <v>0</v>
      </c>
      <c r="AD534">
        <v>0</v>
      </c>
      <c r="AE534">
        <v>0</v>
      </c>
      <c r="AF534">
        <v>0</v>
      </c>
      <c r="AG534" t="s">
        <v>5024</v>
      </c>
      <c r="AH534" s="21" t="str">
        <f t="shared" si="16"/>
        <v>YR20</v>
      </c>
      <c r="AI534" s="21">
        <v>72</v>
      </c>
      <c r="AJ534" s="21">
        <f t="shared" si="17"/>
        <v>100</v>
      </c>
      <c r="AK534" s="21" t="s">
        <v>2060</v>
      </c>
      <c r="AL534" t="s">
        <v>2551</v>
      </c>
      <c r="AM534" t="s">
        <v>53</v>
      </c>
      <c r="AN534" t="s">
        <v>2031</v>
      </c>
    </row>
    <row r="535" spans="1:40" ht="15" hidden="1" thickTop="1" x14ac:dyDescent="0.35">
      <c r="A535" t="s">
        <v>4950</v>
      </c>
      <c r="B535" t="s">
        <v>5026</v>
      </c>
      <c r="C535" t="s">
        <v>3686</v>
      </c>
      <c r="D535" t="s">
        <v>5027</v>
      </c>
      <c r="E535" t="s">
        <v>559</v>
      </c>
      <c r="F535">
        <v>1</v>
      </c>
      <c r="G535" t="s">
        <v>2055</v>
      </c>
      <c r="H535" t="s">
        <v>2056</v>
      </c>
      <c r="I535" t="s">
        <v>2511</v>
      </c>
      <c r="J535" t="s">
        <v>2568</v>
      </c>
      <c r="K535" t="s">
        <v>63</v>
      </c>
      <c r="L535" t="s">
        <v>2058</v>
      </c>
      <c r="M535" t="s">
        <v>2059</v>
      </c>
      <c r="N535">
        <v>0</v>
      </c>
      <c r="O535">
        <v>0</v>
      </c>
      <c r="P535">
        <v>0</v>
      </c>
      <c r="Q535">
        <v>24480</v>
      </c>
      <c r="R535">
        <v>0</v>
      </c>
      <c r="S535">
        <v>0</v>
      </c>
      <c r="T535">
        <v>0</v>
      </c>
      <c r="U535">
        <v>0</v>
      </c>
      <c r="V535">
        <v>0</v>
      </c>
      <c r="W535">
        <v>0</v>
      </c>
      <c r="X535">
        <v>0</v>
      </c>
      <c r="Y535">
        <v>0</v>
      </c>
      <c r="Z535">
        <v>0</v>
      </c>
      <c r="AA535">
        <v>0</v>
      </c>
      <c r="AB535">
        <v>0</v>
      </c>
      <c r="AC535">
        <v>0</v>
      </c>
      <c r="AD535">
        <v>0</v>
      </c>
      <c r="AE535">
        <v>0</v>
      </c>
      <c r="AF535">
        <v>0</v>
      </c>
      <c r="AG535" t="s">
        <v>5028</v>
      </c>
      <c r="AH535" s="21" t="str">
        <f t="shared" si="16"/>
        <v>YR21</v>
      </c>
      <c r="AI535" s="21">
        <v>107.92500000000001</v>
      </c>
      <c r="AJ535" s="21">
        <f t="shared" si="17"/>
        <v>100</v>
      </c>
      <c r="AK535" s="21" t="s">
        <v>2060</v>
      </c>
      <c r="AL535" t="s">
        <v>2570</v>
      </c>
      <c r="AM535" t="s">
        <v>53</v>
      </c>
      <c r="AN535" t="s">
        <v>2029</v>
      </c>
    </row>
    <row r="536" spans="1:40" ht="15" hidden="1" thickTop="1" x14ac:dyDescent="0.35">
      <c r="A536" t="s">
        <v>4954</v>
      </c>
      <c r="B536" t="s">
        <v>5030</v>
      </c>
      <c r="C536" t="s">
        <v>3419</v>
      </c>
      <c r="D536" t="s">
        <v>5031</v>
      </c>
      <c r="E536" t="s">
        <v>2562</v>
      </c>
      <c r="F536">
        <v>1</v>
      </c>
      <c r="G536" t="s">
        <v>2546</v>
      </c>
      <c r="H536" t="s">
        <v>2510</v>
      </c>
      <c r="I536" t="s">
        <v>2511</v>
      </c>
      <c r="J536" t="s">
        <v>2547</v>
      </c>
      <c r="K536" t="s">
        <v>2548</v>
      </c>
      <c r="L536" t="s">
        <v>2058</v>
      </c>
      <c r="M536" t="s">
        <v>2310</v>
      </c>
      <c r="N536">
        <v>0</v>
      </c>
      <c r="O536">
        <v>0</v>
      </c>
      <c r="P536">
        <v>0</v>
      </c>
      <c r="Q536">
        <v>16320</v>
      </c>
      <c r="R536">
        <v>0</v>
      </c>
      <c r="S536">
        <v>0</v>
      </c>
      <c r="T536">
        <v>0</v>
      </c>
      <c r="U536">
        <v>0</v>
      </c>
      <c r="V536">
        <v>0</v>
      </c>
      <c r="W536">
        <v>0</v>
      </c>
      <c r="X536">
        <v>0</v>
      </c>
      <c r="Y536">
        <v>0</v>
      </c>
      <c r="Z536">
        <v>0</v>
      </c>
      <c r="AA536">
        <v>0</v>
      </c>
      <c r="AB536">
        <v>0</v>
      </c>
      <c r="AC536">
        <v>0</v>
      </c>
      <c r="AD536">
        <v>0</v>
      </c>
      <c r="AE536">
        <v>0</v>
      </c>
      <c r="AF536">
        <v>0</v>
      </c>
      <c r="AG536" t="s">
        <v>5032</v>
      </c>
      <c r="AH536" s="21" t="str">
        <f t="shared" si="16"/>
        <v>YR20</v>
      </c>
      <c r="AI536" s="21">
        <v>72</v>
      </c>
      <c r="AJ536" s="21">
        <f t="shared" si="17"/>
        <v>100</v>
      </c>
      <c r="AK536" s="21" t="s">
        <v>2060</v>
      </c>
      <c r="AL536" t="s">
        <v>2551</v>
      </c>
      <c r="AM536" t="s">
        <v>53</v>
      </c>
      <c r="AN536" t="s">
        <v>2031</v>
      </c>
    </row>
    <row r="537" spans="1:40" ht="15" hidden="1" thickTop="1" x14ac:dyDescent="0.35">
      <c r="A537" t="s">
        <v>4958</v>
      </c>
      <c r="B537" t="s">
        <v>5034</v>
      </c>
      <c r="C537" t="s">
        <v>5035</v>
      </c>
      <c r="D537" t="s">
        <v>5036</v>
      </c>
      <c r="E537" t="s">
        <v>3028</v>
      </c>
      <c r="F537">
        <v>2</v>
      </c>
      <c r="G537" t="s">
        <v>2546</v>
      </c>
      <c r="H537" t="s">
        <v>2510</v>
      </c>
      <c r="I537" t="s">
        <v>2511</v>
      </c>
      <c r="J537" t="s">
        <v>3006</v>
      </c>
      <c r="K537" t="s">
        <v>3007</v>
      </c>
      <c r="L537" t="s">
        <v>2058</v>
      </c>
      <c r="M537" t="s">
        <v>2170</v>
      </c>
      <c r="N537">
        <v>0</v>
      </c>
      <c r="O537">
        <v>0</v>
      </c>
      <c r="P537">
        <v>0</v>
      </c>
      <c r="Q537">
        <v>15300</v>
      </c>
      <c r="R537">
        <v>0</v>
      </c>
      <c r="S537">
        <v>0</v>
      </c>
      <c r="T537">
        <v>0</v>
      </c>
      <c r="U537">
        <v>0</v>
      </c>
      <c r="V537">
        <v>0</v>
      </c>
      <c r="W537">
        <v>0</v>
      </c>
      <c r="X537">
        <v>0</v>
      </c>
      <c r="Y537">
        <v>0</v>
      </c>
      <c r="Z537">
        <v>0</v>
      </c>
      <c r="AA537">
        <v>0</v>
      </c>
      <c r="AB537">
        <v>0</v>
      </c>
      <c r="AC537">
        <v>0</v>
      </c>
      <c r="AD537">
        <v>0</v>
      </c>
      <c r="AE537">
        <v>0</v>
      </c>
      <c r="AF537">
        <v>0</v>
      </c>
      <c r="AG537" t="s">
        <v>5037</v>
      </c>
      <c r="AH537" s="21" t="str">
        <f t="shared" si="16"/>
        <v>YR20</v>
      </c>
      <c r="AI537" s="21">
        <v>67.5</v>
      </c>
      <c r="AJ537" s="21">
        <f t="shared" si="17"/>
        <v>100</v>
      </c>
      <c r="AK537" s="21" t="s">
        <v>2060</v>
      </c>
      <c r="AL537" t="s">
        <v>2551</v>
      </c>
      <c r="AM537" t="s">
        <v>53</v>
      </c>
      <c r="AN537" t="s">
        <v>2029</v>
      </c>
    </row>
    <row r="538" spans="1:40" ht="15" hidden="1" thickTop="1" x14ac:dyDescent="0.35">
      <c r="A538" t="s">
        <v>4962</v>
      </c>
      <c r="B538" t="s">
        <v>5039</v>
      </c>
      <c r="C538" t="s">
        <v>2928</v>
      </c>
      <c r="D538" t="s">
        <v>5040</v>
      </c>
      <c r="E538" t="s">
        <v>2562</v>
      </c>
      <c r="F538">
        <v>1</v>
      </c>
      <c r="G538" t="s">
        <v>2546</v>
      </c>
      <c r="H538" t="s">
        <v>2510</v>
      </c>
      <c r="I538" t="s">
        <v>2511</v>
      </c>
      <c r="J538" t="s">
        <v>2547</v>
      </c>
      <c r="K538" t="s">
        <v>2548</v>
      </c>
      <c r="L538" t="s">
        <v>2058</v>
      </c>
      <c r="M538" t="s">
        <v>2170</v>
      </c>
      <c r="N538">
        <v>0</v>
      </c>
      <c r="O538">
        <v>0</v>
      </c>
      <c r="P538">
        <v>0</v>
      </c>
      <c r="Q538">
        <v>15300</v>
      </c>
      <c r="R538">
        <v>0</v>
      </c>
      <c r="S538">
        <v>0</v>
      </c>
      <c r="T538">
        <v>0</v>
      </c>
      <c r="U538">
        <v>0</v>
      </c>
      <c r="V538">
        <v>0</v>
      </c>
      <c r="W538">
        <v>0</v>
      </c>
      <c r="X538">
        <v>0</v>
      </c>
      <c r="Y538">
        <v>0</v>
      </c>
      <c r="Z538">
        <v>0</v>
      </c>
      <c r="AA538">
        <v>0</v>
      </c>
      <c r="AB538">
        <v>0</v>
      </c>
      <c r="AC538">
        <v>0</v>
      </c>
      <c r="AD538">
        <v>0</v>
      </c>
      <c r="AE538">
        <v>0</v>
      </c>
      <c r="AF538">
        <v>0</v>
      </c>
      <c r="AG538" t="s">
        <v>5041</v>
      </c>
      <c r="AH538" s="21" t="str">
        <f t="shared" si="16"/>
        <v>YR20</v>
      </c>
      <c r="AI538" s="21">
        <v>67.5</v>
      </c>
      <c r="AJ538" s="21">
        <f t="shared" si="17"/>
        <v>100</v>
      </c>
      <c r="AK538" s="21" t="s">
        <v>2060</v>
      </c>
      <c r="AL538" t="s">
        <v>2551</v>
      </c>
      <c r="AM538" t="s">
        <v>53</v>
      </c>
      <c r="AN538" t="s">
        <v>2031</v>
      </c>
    </row>
    <row r="539" spans="1:40" ht="15" hidden="1" thickTop="1" x14ac:dyDescent="0.35">
      <c r="A539" t="s">
        <v>4966</v>
      </c>
      <c r="B539" t="s">
        <v>5043</v>
      </c>
      <c r="C539" t="s">
        <v>4282</v>
      </c>
      <c r="D539" t="s">
        <v>5044</v>
      </c>
      <c r="E539" t="s">
        <v>2646</v>
      </c>
      <c r="F539">
        <v>1</v>
      </c>
      <c r="G539" t="s">
        <v>2576</v>
      </c>
      <c r="H539" t="s">
        <v>2577</v>
      </c>
      <c r="I539" t="s">
        <v>2511</v>
      </c>
      <c r="J539" t="s">
        <v>2699</v>
      </c>
      <c r="K539" t="s">
        <v>2579</v>
      </c>
      <c r="L539" t="s">
        <v>2058</v>
      </c>
      <c r="M539" t="s">
        <v>2982</v>
      </c>
      <c r="N539">
        <v>0</v>
      </c>
      <c r="O539">
        <v>0</v>
      </c>
      <c r="P539">
        <v>0</v>
      </c>
      <c r="Q539">
        <v>14280</v>
      </c>
      <c r="R539">
        <v>0</v>
      </c>
      <c r="S539">
        <v>0</v>
      </c>
      <c r="T539">
        <v>0</v>
      </c>
      <c r="U539">
        <v>0</v>
      </c>
      <c r="V539">
        <v>0</v>
      </c>
      <c r="W539">
        <v>0</v>
      </c>
      <c r="X539">
        <v>0</v>
      </c>
      <c r="Y539">
        <v>0</v>
      </c>
      <c r="Z539">
        <v>0</v>
      </c>
      <c r="AA539">
        <v>0</v>
      </c>
      <c r="AB539">
        <v>0</v>
      </c>
      <c r="AC539">
        <v>0</v>
      </c>
      <c r="AD539">
        <v>0</v>
      </c>
      <c r="AE539">
        <v>0</v>
      </c>
      <c r="AF539">
        <v>0</v>
      </c>
      <c r="AG539" t="s">
        <v>5045</v>
      </c>
      <c r="AH539" s="21" t="str">
        <f t="shared" si="16"/>
        <v>YR20</v>
      </c>
      <c r="AI539" s="21">
        <v>62.999999999999986</v>
      </c>
      <c r="AJ539" s="21">
        <f t="shared" si="17"/>
        <v>100</v>
      </c>
      <c r="AK539" s="21" t="s">
        <v>2060</v>
      </c>
      <c r="AL539" t="s">
        <v>2581</v>
      </c>
      <c r="AM539" t="s">
        <v>53</v>
      </c>
      <c r="AN539" t="s">
        <v>2029</v>
      </c>
    </row>
    <row r="540" spans="1:40" ht="15" hidden="1" thickTop="1" x14ac:dyDescent="0.35">
      <c r="A540" t="s">
        <v>4970</v>
      </c>
      <c r="B540" t="s">
        <v>5047</v>
      </c>
      <c r="C540" t="s">
        <v>2537</v>
      </c>
      <c r="D540" t="s">
        <v>5048</v>
      </c>
      <c r="E540" t="s">
        <v>558</v>
      </c>
      <c r="F540">
        <v>1</v>
      </c>
      <c r="G540" t="s">
        <v>2524</v>
      </c>
      <c r="H540" t="s">
        <v>2056</v>
      </c>
      <c r="I540" t="s">
        <v>2511</v>
      </c>
      <c r="J540" t="s">
        <v>2539</v>
      </c>
      <c r="K540" t="s">
        <v>62</v>
      </c>
      <c r="L540" t="s">
        <v>2058</v>
      </c>
      <c r="M540" t="s">
        <v>2310</v>
      </c>
      <c r="N540">
        <v>2</v>
      </c>
      <c r="O540">
        <v>76</v>
      </c>
      <c r="P540">
        <v>0.47</v>
      </c>
      <c r="Q540">
        <v>16320</v>
      </c>
      <c r="R540">
        <v>2</v>
      </c>
      <c r="S540">
        <v>76</v>
      </c>
      <c r="T540">
        <v>0.47</v>
      </c>
      <c r="U540">
        <v>0</v>
      </c>
      <c r="V540">
        <v>0</v>
      </c>
      <c r="W540">
        <v>0</v>
      </c>
      <c r="X540">
        <v>0</v>
      </c>
      <c r="Y540">
        <v>0</v>
      </c>
      <c r="Z540">
        <v>0</v>
      </c>
      <c r="AA540">
        <v>0</v>
      </c>
      <c r="AB540">
        <v>0</v>
      </c>
      <c r="AC540">
        <v>0</v>
      </c>
      <c r="AD540">
        <v>0</v>
      </c>
      <c r="AE540">
        <v>0</v>
      </c>
      <c r="AF540">
        <v>0</v>
      </c>
      <c r="AG540" t="s">
        <v>5049</v>
      </c>
      <c r="AH540" s="21" t="str">
        <f t="shared" si="16"/>
        <v>YR20</v>
      </c>
      <c r="AI540" s="21">
        <v>72</v>
      </c>
      <c r="AJ540" s="21">
        <f t="shared" si="17"/>
        <v>99.534313725490193</v>
      </c>
      <c r="AK540" s="21" t="s">
        <v>2063</v>
      </c>
      <c r="AL540" t="s">
        <v>2527</v>
      </c>
      <c r="AM540" t="s">
        <v>53</v>
      </c>
      <c r="AN540" t="s">
        <v>2031</v>
      </c>
    </row>
    <row r="541" spans="1:40" ht="15" hidden="1" thickTop="1" x14ac:dyDescent="0.35">
      <c r="A541" t="s">
        <v>4974</v>
      </c>
      <c r="B541" t="s">
        <v>5051</v>
      </c>
      <c r="C541" t="s">
        <v>3100</v>
      </c>
      <c r="D541" t="s">
        <v>5052</v>
      </c>
      <c r="E541" t="s">
        <v>2815</v>
      </c>
      <c r="F541">
        <v>1</v>
      </c>
      <c r="G541" t="s">
        <v>2816</v>
      </c>
      <c r="H541" t="s">
        <v>2620</v>
      </c>
      <c r="I541" t="s">
        <v>2511</v>
      </c>
      <c r="J541" t="s">
        <v>2817</v>
      </c>
      <c r="K541" t="s">
        <v>2818</v>
      </c>
      <c r="L541" t="s">
        <v>2058</v>
      </c>
      <c r="M541" t="s">
        <v>2059</v>
      </c>
      <c r="N541">
        <v>0</v>
      </c>
      <c r="O541">
        <v>0</v>
      </c>
      <c r="P541">
        <v>0</v>
      </c>
      <c r="Q541">
        <v>24480</v>
      </c>
      <c r="R541">
        <v>0</v>
      </c>
      <c r="S541">
        <v>0</v>
      </c>
      <c r="T541">
        <v>0</v>
      </c>
      <c r="U541">
        <v>0</v>
      </c>
      <c r="V541">
        <v>0</v>
      </c>
      <c r="W541">
        <v>0</v>
      </c>
      <c r="X541">
        <v>0</v>
      </c>
      <c r="Y541">
        <v>0</v>
      </c>
      <c r="Z541">
        <v>0</v>
      </c>
      <c r="AA541">
        <v>0</v>
      </c>
      <c r="AB541">
        <v>0</v>
      </c>
      <c r="AC541">
        <v>0</v>
      </c>
      <c r="AD541">
        <v>0</v>
      </c>
      <c r="AE541">
        <v>0</v>
      </c>
      <c r="AF541">
        <v>0</v>
      </c>
      <c r="AG541" t="s">
        <v>5053</v>
      </c>
      <c r="AH541" s="21" t="str">
        <f t="shared" si="16"/>
        <v>YR20</v>
      </c>
      <c r="AI541" s="21">
        <v>107.92500000000001</v>
      </c>
      <c r="AJ541" s="21">
        <f t="shared" si="17"/>
        <v>100</v>
      </c>
      <c r="AK541" s="21" t="s">
        <v>2060</v>
      </c>
      <c r="AL541" t="s">
        <v>2820</v>
      </c>
      <c r="AM541" t="s">
        <v>53</v>
      </c>
      <c r="AN541" t="s">
        <v>2029</v>
      </c>
    </row>
    <row r="542" spans="1:40" ht="15" hidden="1" thickTop="1" x14ac:dyDescent="0.35">
      <c r="A542" t="s">
        <v>4978</v>
      </c>
      <c r="B542" t="s">
        <v>5054</v>
      </c>
      <c r="C542" t="s">
        <v>5055</v>
      </c>
      <c r="D542" t="s">
        <v>5056</v>
      </c>
      <c r="E542" t="s">
        <v>2825</v>
      </c>
      <c r="F542">
        <v>1</v>
      </c>
      <c r="G542" t="s">
        <v>2816</v>
      </c>
      <c r="H542" t="s">
        <v>2620</v>
      </c>
      <c r="I542" t="s">
        <v>2511</v>
      </c>
      <c r="J542" t="s">
        <v>2826</v>
      </c>
      <c r="K542" t="s">
        <v>2827</v>
      </c>
      <c r="L542" t="s">
        <v>2058</v>
      </c>
      <c r="M542" t="s">
        <v>2059</v>
      </c>
      <c r="N542">
        <v>3</v>
      </c>
      <c r="O542">
        <v>197</v>
      </c>
      <c r="P542">
        <v>0.8</v>
      </c>
      <c r="Q542">
        <v>24480</v>
      </c>
      <c r="R542">
        <v>2</v>
      </c>
      <c r="S542">
        <v>115</v>
      </c>
      <c r="T542">
        <v>0.47</v>
      </c>
      <c r="U542">
        <v>0</v>
      </c>
      <c r="V542">
        <v>0</v>
      </c>
      <c r="W542">
        <v>0</v>
      </c>
      <c r="X542">
        <v>1</v>
      </c>
      <c r="Y542">
        <v>82</v>
      </c>
      <c r="Z542">
        <v>0.33</v>
      </c>
      <c r="AA542">
        <v>0</v>
      </c>
      <c r="AB542">
        <v>0</v>
      </c>
      <c r="AC542">
        <v>0</v>
      </c>
      <c r="AD542">
        <v>0</v>
      </c>
      <c r="AE542">
        <v>0</v>
      </c>
      <c r="AF542">
        <v>0</v>
      </c>
      <c r="AG542" t="s">
        <v>5057</v>
      </c>
      <c r="AH542" s="21" t="str">
        <f t="shared" si="16"/>
        <v>YR20</v>
      </c>
      <c r="AI542" s="21">
        <v>107.92500000000001</v>
      </c>
      <c r="AJ542" s="21">
        <f t="shared" si="17"/>
        <v>99.195261437908499</v>
      </c>
      <c r="AK542" s="21" t="s">
        <v>2063</v>
      </c>
      <c r="AL542" t="s">
        <v>2829</v>
      </c>
      <c r="AM542" t="s">
        <v>53</v>
      </c>
      <c r="AN542" t="s">
        <v>2031</v>
      </c>
    </row>
    <row r="543" spans="1:40" ht="15" hidden="1" thickTop="1" x14ac:dyDescent="0.35">
      <c r="A543" t="s">
        <v>4982</v>
      </c>
      <c r="B543" t="s">
        <v>5059</v>
      </c>
      <c r="C543" t="s">
        <v>3725</v>
      </c>
      <c r="D543" t="s">
        <v>5060</v>
      </c>
      <c r="E543" t="s">
        <v>2691</v>
      </c>
      <c r="F543">
        <v>1</v>
      </c>
      <c r="G543" t="s">
        <v>2600</v>
      </c>
      <c r="H543" t="s">
        <v>2577</v>
      </c>
      <c r="I543" t="s">
        <v>2511</v>
      </c>
      <c r="J543" t="s">
        <v>2634</v>
      </c>
      <c r="K543" t="s">
        <v>2635</v>
      </c>
      <c r="L543" t="s">
        <v>2058</v>
      </c>
      <c r="M543" t="s">
        <v>2170</v>
      </c>
      <c r="N543">
        <v>3</v>
      </c>
      <c r="O543">
        <v>165</v>
      </c>
      <c r="P543">
        <v>1.08</v>
      </c>
      <c r="Q543">
        <v>15300</v>
      </c>
      <c r="R543">
        <v>0</v>
      </c>
      <c r="S543">
        <v>0</v>
      </c>
      <c r="T543">
        <v>0</v>
      </c>
      <c r="U543">
        <v>0</v>
      </c>
      <c r="V543">
        <v>0</v>
      </c>
      <c r="W543">
        <v>0</v>
      </c>
      <c r="X543">
        <v>3</v>
      </c>
      <c r="Y543">
        <v>165</v>
      </c>
      <c r="Z543">
        <v>1.08</v>
      </c>
      <c r="AA543">
        <v>0</v>
      </c>
      <c r="AB543">
        <v>0</v>
      </c>
      <c r="AC543">
        <v>0</v>
      </c>
      <c r="AD543">
        <v>0</v>
      </c>
      <c r="AE543">
        <v>0</v>
      </c>
      <c r="AF543">
        <v>0</v>
      </c>
      <c r="AG543" t="s">
        <v>5061</v>
      </c>
      <c r="AH543" s="21" t="str">
        <f t="shared" si="16"/>
        <v>YR20</v>
      </c>
      <c r="AI543" s="21">
        <v>67.5</v>
      </c>
      <c r="AJ543" s="21">
        <f t="shared" si="17"/>
        <v>98.921568627450981</v>
      </c>
      <c r="AK543" s="21" t="s">
        <v>2063</v>
      </c>
      <c r="AL543" t="s">
        <v>2581</v>
      </c>
      <c r="AM543" t="s">
        <v>53</v>
      </c>
      <c r="AN543" t="s">
        <v>2031</v>
      </c>
    </row>
    <row r="544" spans="1:40" ht="15" hidden="1" thickTop="1" x14ac:dyDescent="0.35">
      <c r="A544" t="s">
        <v>4986</v>
      </c>
      <c r="B544" t="s">
        <v>5063</v>
      </c>
      <c r="C544" t="s">
        <v>78</v>
      </c>
      <c r="D544" t="s">
        <v>5064</v>
      </c>
      <c r="E544" t="s">
        <v>560</v>
      </c>
      <c r="F544">
        <v>1</v>
      </c>
      <c r="G544" t="s">
        <v>2055</v>
      </c>
      <c r="H544" t="s">
        <v>2056</v>
      </c>
      <c r="I544" t="s">
        <v>2511</v>
      </c>
      <c r="J544" t="s">
        <v>67</v>
      </c>
      <c r="K544" t="s">
        <v>68</v>
      </c>
      <c r="L544" t="s">
        <v>2058</v>
      </c>
      <c r="M544" t="s">
        <v>2059</v>
      </c>
      <c r="N544">
        <v>2</v>
      </c>
      <c r="O544">
        <v>166</v>
      </c>
      <c r="P544">
        <v>0.68</v>
      </c>
      <c r="Q544">
        <v>24480</v>
      </c>
      <c r="R544">
        <v>2</v>
      </c>
      <c r="S544">
        <v>166</v>
      </c>
      <c r="T544">
        <v>0.68</v>
      </c>
      <c r="U544">
        <v>0</v>
      </c>
      <c r="V544">
        <v>0</v>
      </c>
      <c r="W544">
        <v>0</v>
      </c>
      <c r="X544">
        <v>0</v>
      </c>
      <c r="Y544">
        <v>0</v>
      </c>
      <c r="Z544">
        <v>0</v>
      </c>
      <c r="AA544">
        <v>0</v>
      </c>
      <c r="AB544">
        <v>0</v>
      </c>
      <c r="AC544">
        <v>0</v>
      </c>
      <c r="AD544">
        <v>0</v>
      </c>
      <c r="AE544">
        <v>0</v>
      </c>
      <c r="AF544">
        <v>0</v>
      </c>
      <c r="AG544" t="s">
        <v>1516</v>
      </c>
      <c r="AH544" s="21" t="str">
        <f t="shared" si="16"/>
        <v>YR20</v>
      </c>
      <c r="AI544" s="21">
        <v>107.92500000000001</v>
      </c>
      <c r="AJ544" s="21">
        <f t="shared" si="17"/>
        <v>99.321895424836597</v>
      </c>
      <c r="AK544" s="21" t="s">
        <v>2063</v>
      </c>
      <c r="AL544" t="s">
        <v>70</v>
      </c>
      <c r="AM544" t="s">
        <v>53</v>
      </c>
      <c r="AN544" t="s">
        <v>2031</v>
      </c>
    </row>
    <row r="545" spans="1:40" ht="15" hidden="1" thickTop="1" x14ac:dyDescent="0.35">
      <c r="A545" t="s">
        <v>4990</v>
      </c>
      <c r="B545" t="s">
        <v>5066</v>
      </c>
      <c r="C545" t="s">
        <v>5067</v>
      </c>
      <c r="D545" t="s">
        <v>5068</v>
      </c>
      <c r="E545" t="s">
        <v>2608</v>
      </c>
      <c r="F545">
        <v>1</v>
      </c>
      <c r="G545" t="s">
        <v>2600</v>
      </c>
      <c r="H545" t="s">
        <v>2577</v>
      </c>
      <c r="I545" t="s">
        <v>2511</v>
      </c>
      <c r="J545" t="s">
        <v>2610</v>
      </c>
      <c r="K545" t="s">
        <v>2611</v>
      </c>
      <c r="L545" t="s">
        <v>2058</v>
      </c>
      <c r="M545" t="s">
        <v>2170</v>
      </c>
      <c r="N545">
        <v>0</v>
      </c>
      <c r="O545">
        <v>0</v>
      </c>
      <c r="P545">
        <v>0</v>
      </c>
      <c r="Q545">
        <v>15300</v>
      </c>
      <c r="R545">
        <v>0</v>
      </c>
      <c r="S545">
        <v>0</v>
      </c>
      <c r="T545">
        <v>0</v>
      </c>
      <c r="U545">
        <v>0</v>
      </c>
      <c r="V545">
        <v>0</v>
      </c>
      <c r="W545">
        <v>0</v>
      </c>
      <c r="X545">
        <v>0</v>
      </c>
      <c r="Y545">
        <v>0</v>
      </c>
      <c r="Z545">
        <v>0</v>
      </c>
      <c r="AA545">
        <v>0</v>
      </c>
      <c r="AB545">
        <v>0</v>
      </c>
      <c r="AC545">
        <v>0</v>
      </c>
      <c r="AD545">
        <v>0</v>
      </c>
      <c r="AE545">
        <v>0</v>
      </c>
      <c r="AF545">
        <v>0</v>
      </c>
      <c r="AG545" t="s">
        <v>5069</v>
      </c>
      <c r="AH545" s="21" t="str">
        <f t="shared" si="16"/>
        <v>YR20</v>
      </c>
      <c r="AI545" s="21">
        <v>67.5</v>
      </c>
      <c r="AJ545" s="21">
        <f t="shared" si="17"/>
        <v>100</v>
      </c>
      <c r="AK545" s="21" t="s">
        <v>2060</v>
      </c>
      <c r="AL545" t="s">
        <v>2613</v>
      </c>
      <c r="AM545" t="s">
        <v>53</v>
      </c>
      <c r="AN545" t="s">
        <v>2031</v>
      </c>
    </row>
    <row r="546" spans="1:40" ht="15" hidden="1" thickTop="1" x14ac:dyDescent="0.35">
      <c r="A546" t="s">
        <v>4995</v>
      </c>
      <c r="B546" t="s">
        <v>5071</v>
      </c>
      <c r="C546" t="s">
        <v>4185</v>
      </c>
      <c r="D546" t="s">
        <v>5072</v>
      </c>
      <c r="E546" t="s">
        <v>2608</v>
      </c>
      <c r="F546">
        <v>1</v>
      </c>
      <c r="G546" t="s">
        <v>2600</v>
      </c>
      <c r="H546" t="s">
        <v>2577</v>
      </c>
      <c r="I546" t="s">
        <v>2511</v>
      </c>
      <c r="J546" t="s">
        <v>2781</v>
      </c>
      <c r="K546" t="s">
        <v>2765</v>
      </c>
      <c r="L546" t="s">
        <v>2058</v>
      </c>
      <c r="M546" t="s">
        <v>2059</v>
      </c>
      <c r="N546">
        <v>1</v>
      </c>
      <c r="O546">
        <v>14</v>
      </c>
      <c r="P546">
        <v>0.06</v>
      </c>
      <c r="Q546">
        <v>24480</v>
      </c>
      <c r="R546">
        <v>1</v>
      </c>
      <c r="S546">
        <v>14</v>
      </c>
      <c r="T546">
        <v>0.06</v>
      </c>
      <c r="U546">
        <v>0</v>
      </c>
      <c r="V546">
        <v>0</v>
      </c>
      <c r="W546">
        <v>0</v>
      </c>
      <c r="X546">
        <v>0</v>
      </c>
      <c r="Y546">
        <v>0</v>
      </c>
      <c r="Z546">
        <v>0</v>
      </c>
      <c r="AA546">
        <v>0</v>
      </c>
      <c r="AB546">
        <v>0</v>
      </c>
      <c r="AC546">
        <v>0</v>
      </c>
      <c r="AD546">
        <v>0</v>
      </c>
      <c r="AE546">
        <v>0</v>
      </c>
      <c r="AF546">
        <v>0</v>
      </c>
      <c r="AG546" t="s">
        <v>5073</v>
      </c>
      <c r="AH546" s="21" t="str">
        <f t="shared" si="16"/>
        <v>YR20</v>
      </c>
      <c r="AI546" s="21">
        <v>107.92500000000001</v>
      </c>
      <c r="AJ546" s="21">
        <f t="shared" si="17"/>
        <v>99.942810457516345</v>
      </c>
      <c r="AK546" s="21" t="s">
        <v>2060</v>
      </c>
      <c r="AL546" t="s">
        <v>2613</v>
      </c>
      <c r="AM546" t="s">
        <v>53</v>
      </c>
      <c r="AN546" t="s">
        <v>2029</v>
      </c>
    </row>
    <row r="547" spans="1:40" ht="15" hidden="1" thickTop="1" x14ac:dyDescent="0.35">
      <c r="A547" t="s">
        <v>5000</v>
      </c>
      <c r="B547" t="s">
        <v>5075</v>
      </c>
      <c r="C547" t="s">
        <v>2832</v>
      </c>
      <c r="D547" t="s">
        <v>5076</v>
      </c>
      <c r="E547" t="s">
        <v>2562</v>
      </c>
      <c r="F547">
        <v>1</v>
      </c>
      <c r="G547" t="s">
        <v>2546</v>
      </c>
      <c r="H547" t="s">
        <v>2510</v>
      </c>
      <c r="I547" t="s">
        <v>2511</v>
      </c>
      <c r="J547" t="s">
        <v>2547</v>
      </c>
      <c r="K547" t="s">
        <v>2548</v>
      </c>
      <c r="L547" t="s">
        <v>2058</v>
      </c>
      <c r="M547" t="s">
        <v>2059</v>
      </c>
      <c r="N547">
        <v>0</v>
      </c>
      <c r="O547">
        <v>0</v>
      </c>
      <c r="P547">
        <v>0</v>
      </c>
      <c r="Q547">
        <v>24480</v>
      </c>
      <c r="R547">
        <v>0</v>
      </c>
      <c r="S547">
        <v>0</v>
      </c>
      <c r="T547">
        <v>0</v>
      </c>
      <c r="U547">
        <v>0</v>
      </c>
      <c r="V547">
        <v>0</v>
      </c>
      <c r="W547">
        <v>0</v>
      </c>
      <c r="X547">
        <v>0</v>
      </c>
      <c r="Y547">
        <v>0</v>
      </c>
      <c r="Z547">
        <v>0</v>
      </c>
      <c r="AA547">
        <v>0</v>
      </c>
      <c r="AB547">
        <v>0</v>
      </c>
      <c r="AC547">
        <v>0</v>
      </c>
      <c r="AD547">
        <v>0</v>
      </c>
      <c r="AE547">
        <v>0</v>
      </c>
      <c r="AF547">
        <v>0</v>
      </c>
      <c r="AG547" t="s">
        <v>5077</v>
      </c>
      <c r="AH547" s="21" t="str">
        <f t="shared" si="16"/>
        <v>YR21</v>
      </c>
      <c r="AI547" s="21">
        <v>107.92500000000001</v>
      </c>
      <c r="AJ547" s="21">
        <f t="shared" si="17"/>
        <v>100</v>
      </c>
      <c r="AK547" s="21" t="s">
        <v>2060</v>
      </c>
      <c r="AL547" t="s">
        <v>2551</v>
      </c>
      <c r="AM547" t="s">
        <v>53</v>
      </c>
      <c r="AN547" t="s">
        <v>2032</v>
      </c>
    </row>
    <row r="548" spans="1:40" ht="15" hidden="1" thickTop="1" x14ac:dyDescent="0.35">
      <c r="A548" t="s">
        <v>5003</v>
      </c>
      <c r="B548" t="s">
        <v>5079</v>
      </c>
      <c r="C548" t="s">
        <v>2951</v>
      </c>
      <c r="D548" t="s">
        <v>5080</v>
      </c>
      <c r="E548" t="s">
        <v>558</v>
      </c>
      <c r="F548">
        <v>2</v>
      </c>
      <c r="G548" t="s">
        <v>2524</v>
      </c>
      <c r="H548" t="s">
        <v>2056</v>
      </c>
      <c r="I548" t="s">
        <v>2511</v>
      </c>
      <c r="J548" t="s">
        <v>2532</v>
      </c>
      <c r="K548" t="s">
        <v>62</v>
      </c>
      <c r="L548" t="s">
        <v>2058</v>
      </c>
      <c r="M548" t="s">
        <v>2170</v>
      </c>
      <c r="N548">
        <v>1</v>
      </c>
      <c r="O548">
        <v>48</v>
      </c>
      <c r="P548">
        <v>0.31</v>
      </c>
      <c r="Q548">
        <v>15300</v>
      </c>
      <c r="R548">
        <v>0</v>
      </c>
      <c r="S548">
        <v>0</v>
      </c>
      <c r="T548">
        <v>0</v>
      </c>
      <c r="U548">
        <v>0</v>
      </c>
      <c r="V548">
        <v>0</v>
      </c>
      <c r="W548">
        <v>0</v>
      </c>
      <c r="X548">
        <v>1</v>
      </c>
      <c r="Y548">
        <v>48</v>
      </c>
      <c r="Z548">
        <v>0.31</v>
      </c>
      <c r="AA548">
        <v>0</v>
      </c>
      <c r="AB548">
        <v>0</v>
      </c>
      <c r="AC548">
        <v>0</v>
      </c>
      <c r="AD548">
        <v>0</v>
      </c>
      <c r="AE548">
        <v>0</v>
      </c>
      <c r="AF548">
        <v>0</v>
      </c>
      <c r="AG548" t="s">
        <v>5081</v>
      </c>
      <c r="AH548" s="21" t="str">
        <f t="shared" si="16"/>
        <v>YR21</v>
      </c>
      <c r="AI548" s="21">
        <v>67.5</v>
      </c>
      <c r="AJ548" s="21">
        <f t="shared" si="17"/>
        <v>99.686274509803923</v>
      </c>
      <c r="AK548" s="21" t="s">
        <v>2063</v>
      </c>
      <c r="AL548" t="s">
        <v>2527</v>
      </c>
      <c r="AM548" t="s">
        <v>53</v>
      </c>
      <c r="AN548" t="s">
        <v>2031</v>
      </c>
    </row>
    <row r="549" spans="1:40" ht="15" hidden="1" thickTop="1" x14ac:dyDescent="0.35">
      <c r="A549" t="s">
        <v>5007</v>
      </c>
      <c r="B549" t="s">
        <v>5083</v>
      </c>
      <c r="C549" t="s">
        <v>5084</v>
      </c>
      <c r="D549" t="s">
        <v>5085</v>
      </c>
      <c r="E549" t="s">
        <v>3005</v>
      </c>
      <c r="F549">
        <v>1</v>
      </c>
      <c r="G549" t="s">
        <v>2546</v>
      </c>
      <c r="H549" t="s">
        <v>2510</v>
      </c>
      <c r="I549" t="s">
        <v>2511</v>
      </c>
      <c r="J549" t="s">
        <v>3711</v>
      </c>
      <c r="K549" t="s">
        <v>2548</v>
      </c>
      <c r="L549" t="s">
        <v>2058</v>
      </c>
      <c r="M549" t="s">
        <v>2170</v>
      </c>
      <c r="N549">
        <v>1</v>
      </c>
      <c r="O549">
        <v>42</v>
      </c>
      <c r="P549">
        <v>0.27</v>
      </c>
      <c r="Q549">
        <v>15300</v>
      </c>
      <c r="R549">
        <v>1</v>
      </c>
      <c r="S549">
        <v>42</v>
      </c>
      <c r="T549">
        <v>0.27</v>
      </c>
      <c r="U549">
        <v>0</v>
      </c>
      <c r="V549">
        <v>0</v>
      </c>
      <c r="W549">
        <v>0</v>
      </c>
      <c r="X549">
        <v>0</v>
      </c>
      <c r="Y549">
        <v>0</v>
      </c>
      <c r="Z549">
        <v>0</v>
      </c>
      <c r="AA549">
        <v>0</v>
      </c>
      <c r="AB549">
        <v>0</v>
      </c>
      <c r="AC549">
        <v>0</v>
      </c>
      <c r="AD549">
        <v>0</v>
      </c>
      <c r="AE549">
        <v>0</v>
      </c>
      <c r="AF549">
        <v>0</v>
      </c>
      <c r="AG549" t="s">
        <v>5086</v>
      </c>
      <c r="AH549" s="21" t="str">
        <f t="shared" si="16"/>
        <v>YO27</v>
      </c>
      <c r="AI549" s="21">
        <v>67.5</v>
      </c>
      <c r="AJ549" s="21">
        <f t="shared" si="17"/>
        <v>99.725490196078425</v>
      </c>
      <c r="AK549" s="21" t="s">
        <v>2063</v>
      </c>
      <c r="AL549" t="s">
        <v>2551</v>
      </c>
      <c r="AM549" t="s">
        <v>53</v>
      </c>
      <c r="AN549" t="s">
        <v>2031</v>
      </c>
    </row>
    <row r="550" spans="1:40" ht="15" hidden="1" thickTop="1" x14ac:dyDescent="0.35">
      <c r="A550" t="s">
        <v>5010</v>
      </c>
      <c r="B550" t="s">
        <v>5088</v>
      </c>
      <c r="C550" t="s">
        <v>2639</v>
      </c>
      <c r="D550" t="s">
        <v>5089</v>
      </c>
      <c r="E550" t="s">
        <v>2508</v>
      </c>
      <c r="F550">
        <v>1</v>
      </c>
      <c r="G550" t="s">
        <v>2509</v>
      </c>
      <c r="H550" t="s">
        <v>2510</v>
      </c>
      <c r="I550" t="s">
        <v>2511</v>
      </c>
      <c r="J550" t="s">
        <v>2512</v>
      </c>
      <c r="K550" t="s">
        <v>2513</v>
      </c>
      <c r="L550" t="s">
        <v>2058</v>
      </c>
      <c r="M550" t="s">
        <v>2059</v>
      </c>
      <c r="N550">
        <v>0</v>
      </c>
      <c r="O550">
        <v>0</v>
      </c>
      <c r="P550">
        <v>0</v>
      </c>
      <c r="Q550">
        <v>24480</v>
      </c>
      <c r="R550">
        <v>0</v>
      </c>
      <c r="S550">
        <v>0</v>
      </c>
      <c r="T550">
        <v>0</v>
      </c>
      <c r="U550">
        <v>0</v>
      </c>
      <c r="V550">
        <v>0</v>
      </c>
      <c r="W550">
        <v>0</v>
      </c>
      <c r="X550">
        <v>0</v>
      </c>
      <c r="Y550">
        <v>0</v>
      </c>
      <c r="Z550">
        <v>0</v>
      </c>
      <c r="AA550">
        <v>0</v>
      </c>
      <c r="AB550">
        <v>0</v>
      </c>
      <c r="AC550">
        <v>0</v>
      </c>
      <c r="AD550">
        <v>0</v>
      </c>
      <c r="AE550">
        <v>0</v>
      </c>
      <c r="AF550">
        <v>0</v>
      </c>
      <c r="AG550" t="s">
        <v>5090</v>
      </c>
      <c r="AH550" s="21" t="str">
        <f t="shared" si="16"/>
        <v>YK19</v>
      </c>
      <c r="AI550" s="21">
        <v>107.92500000000001</v>
      </c>
      <c r="AJ550" s="21">
        <f t="shared" si="17"/>
        <v>100</v>
      </c>
      <c r="AK550" s="21" t="s">
        <v>2060</v>
      </c>
      <c r="AL550" t="s">
        <v>2515</v>
      </c>
      <c r="AM550" t="s">
        <v>53</v>
      </c>
      <c r="AN550" t="s">
        <v>2031</v>
      </c>
    </row>
    <row r="551" spans="1:40" ht="15" hidden="1" thickTop="1" x14ac:dyDescent="0.35">
      <c r="A551" t="s">
        <v>5013</v>
      </c>
      <c r="B551" t="s">
        <v>5092</v>
      </c>
      <c r="C551" t="s">
        <v>5093</v>
      </c>
      <c r="D551" t="s">
        <v>5094</v>
      </c>
      <c r="E551" t="s">
        <v>132</v>
      </c>
      <c r="F551">
        <v>1</v>
      </c>
      <c r="G551" t="s">
        <v>2055</v>
      </c>
      <c r="H551" t="s">
        <v>2056</v>
      </c>
      <c r="I551" t="s">
        <v>2511</v>
      </c>
      <c r="J551" t="s">
        <v>5095</v>
      </c>
      <c r="K551" t="s">
        <v>63</v>
      </c>
      <c r="L551" t="s">
        <v>2058</v>
      </c>
      <c r="M551" t="s">
        <v>2170</v>
      </c>
      <c r="N551">
        <v>0</v>
      </c>
      <c r="O551">
        <v>0</v>
      </c>
      <c r="P551">
        <v>0</v>
      </c>
      <c r="Q551">
        <v>15300</v>
      </c>
      <c r="R551">
        <v>0</v>
      </c>
      <c r="S551">
        <v>0</v>
      </c>
      <c r="T551">
        <v>0</v>
      </c>
      <c r="U551">
        <v>0</v>
      </c>
      <c r="V551">
        <v>0</v>
      </c>
      <c r="W551">
        <v>0</v>
      </c>
      <c r="X551">
        <v>0</v>
      </c>
      <c r="Y551">
        <v>0</v>
      </c>
      <c r="Z551">
        <v>0</v>
      </c>
      <c r="AA551">
        <v>0</v>
      </c>
      <c r="AB551">
        <v>0</v>
      </c>
      <c r="AC551">
        <v>0</v>
      </c>
      <c r="AD551">
        <v>0</v>
      </c>
      <c r="AE551">
        <v>0</v>
      </c>
      <c r="AF551">
        <v>0</v>
      </c>
      <c r="AG551" t="s">
        <v>5096</v>
      </c>
      <c r="AH551" s="21" t="str">
        <f t="shared" si="16"/>
        <v>YR21</v>
      </c>
      <c r="AI551" s="21">
        <v>67.5</v>
      </c>
      <c r="AJ551" s="21">
        <f t="shared" si="17"/>
        <v>100</v>
      </c>
      <c r="AK551" s="21" t="s">
        <v>2060</v>
      </c>
      <c r="AL551" t="s">
        <v>5097</v>
      </c>
      <c r="AM551" t="s">
        <v>53</v>
      </c>
      <c r="AN551" t="s">
        <v>2029</v>
      </c>
    </row>
    <row r="552" spans="1:40" ht="15" hidden="1" thickTop="1" x14ac:dyDescent="0.35">
      <c r="A552" t="s">
        <v>5017</v>
      </c>
      <c r="B552" t="s">
        <v>5099</v>
      </c>
      <c r="C552" t="s">
        <v>5100</v>
      </c>
      <c r="D552" t="s">
        <v>5101</v>
      </c>
      <c r="E552" t="s">
        <v>558</v>
      </c>
      <c r="F552">
        <v>1</v>
      </c>
      <c r="G552" t="s">
        <v>2524</v>
      </c>
      <c r="H552" t="s">
        <v>2056</v>
      </c>
      <c r="I552" t="s">
        <v>2511</v>
      </c>
      <c r="J552" t="s">
        <v>2532</v>
      </c>
      <c r="K552" t="s">
        <v>62</v>
      </c>
      <c r="L552" t="s">
        <v>2058</v>
      </c>
      <c r="M552" t="s">
        <v>2059</v>
      </c>
      <c r="N552">
        <v>0</v>
      </c>
      <c r="O552">
        <v>0</v>
      </c>
      <c r="P552">
        <v>0</v>
      </c>
      <c r="Q552">
        <v>24480</v>
      </c>
      <c r="R552">
        <v>0</v>
      </c>
      <c r="S552">
        <v>0</v>
      </c>
      <c r="T552">
        <v>0</v>
      </c>
      <c r="U552">
        <v>0</v>
      </c>
      <c r="V552">
        <v>0</v>
      </c>
      <c r="W552">
        <v>0</v>
      </c>
      <c r="X552">
        <v>0</v>
      </c>
      <c r="Y552">
        <v>0</v>
      </c>
      <c r="Z552">
        <v>0</v>
      </c>
      <c r="AA552">
        <v>0</v>
      </c>
      <c r="AB552">
        <v>0</v>
      </c>
      <c r="AC552">
        <v>0</v>
      </c>
      <c r="AD552">
        <v>0</v>
      </c>
      <c r="AE552">
        <v>0</v>
      </c>
      <c r="AF552">
        <v>0</v>
      </c>
      <c r="AG552" t="s">
        <v>5102</v>
      </c>
      <c r="AH552" s="21" t="str">
        <f t="shared" si="16"/>
        <v>YR21</v>
      </c>
      <c r="AI552" s="21">
        <v>107.92500000000001</v>
      </c>
      <c r="AJ552" s="21">
        <f t="shared" si="17"/>
        <v>100</v>
      </c>
      <c r="AK552" s="21" t="s">
        <v>2060</v>
      </c>
      <c r="AL552" t="s">
        <v>2527</v>
      </c>
      <c r="AM552" t="s">
        <v>53</v>
      </c>
      <c r="AN552" t="s">
        <v>2029</v>
      </c>
    </row>
    <row r="553" spans="1:40" ht="15" hidden="1" thickTop="1" x14ac:dyDescent="0.35">
      <c r="A553" t="s">
        <v>5021</v>
      </c>
      <c r="B553" t="s">
        <v>5104</v>
      </c>
      <c r="C553" t="s">
        <v>5105</v>
      </c>
      <c r="D553" t="s">
        <v>30186</v>
      </c>
      <c r="E553" t="s">
        <v>2691</v>
      </c>
      <c r="F553">
        <v>1</v>
      </c>
      <c r="G553" t="s">
        <v>2600</v>
      </c>
      <c r="H553" t="s">
        <v>2577</v>
      </c>
      <c r="I553" t="s">
        <v>2511</v>
      </c>
      <c r="J553" t="s">
        <v>2634</v>
      </c>
      <c r="K553" t="s">
        <v>2635</v>
      </c>
      <c r="L553" t="s">
        <v>30320</v>
      </c>
      <c r="M553" t="s">
        <v>5106</v>
      </c>
      <c r="N553">
        <v>0</v>
      </c>
      <c r="O553">
        <v>0</v>
      </c>
      <c r="P553">
        <v>0</v>
      </c>
      <c r="Q553">
        <v>7020</v>
      </c>
      <c r="R553">
        <v>0</v>
      </c>
      <c r="S553">
        <v>0</v>
      </c>
      <c r="T553">
        <v>0</v>
      </c>
      <c r="U553">
        <v>0</v>
      </c>
      <c r="V553">
        <v>0</v>
      </c>
      <c r="W553">
        <v>0</v>
      </c>
      <c r="X553">
        <v>0</v>
      </c>
      <c r="Y553">
        <v>0</v>
      </c>
      <c r="Z553">
        <v>0</v>
      </c>
      <c r="AA553">
        <v>0</v>
      </c>
      <c r="AB553">
        <v>0</v>
      </c>
      <c r="AC553">
        <v>0</v>
      </c>
      <c r="AD553">
        <v>0</v>
      </c>
      <c r="AE553">
        <v>0</v>
      </c>
      <c r="AF553">
        <v>0</v>
      </c>
      <c r="AG553" t="s">
        <v>5107</v>
      </c>
      <c r="AH553" s="21" t="str">
        <f t="shared" si="16"/>
        <v>YR21</v>
      </c>
      <c r="AI553" s="21">
        <v>40.500000000000007</v>
      </c>
      <c r="AJ553" s="21">
        <f t="shared" si="17"/>
        <v>100</v>
      </c>
      <c r="AK553" s="21" t="s">
        <v>2060</v>
      </c>
      <c r="AL553" t="s">
        <v>2581</v>
      </c>
      <c r="AM553" t="s">
        <v>53</v>
      </c>
      <c r="AN553" t="s">
        <v>2029</v>
      </c>
    </row>
    <row r="554" spans="1:40" ht="15" hidden="1" thickTop="1" x14ac:dyDescent="0.35">
      <c r="A554" t="s">
        <v>5025</v>
      </c>
      <c r="B554" t="s">
        <v>5109</v>
      </c>
      <c r="C554" t="s">
        <v>3608</v>
      </c>
      <c r="D554" t="s">
        <v>5110</v>
      </c>
      <c r="E554" t="s">
        <v>44</v>
      </c>
      <c r="F554">
        <v>1</v>
      </c>
      <c r="G554" t="s">
        <v>2055</v>
      </c>
      <c r="H554" t="s">
        <v>2056</v>
      </c>
      <c r="I554" t="s">
        <v>2511</v>
      </c>
      <c r="J554" t="s">
        <v>3609</v>
      </c>
      <c r="K554" t="s">
        <v>42</v>
      </c>
      <c r="L554" t="s">
        <v>2058</v>
      </c>
      <c r="M554" t="s">
        <v>2163</v>
      </c>
      <c r="N554">
        <v>0</v>
      </c>
      <c r="O554">
        <v>0</v>
      </c>
      <c r="P554">
        <v>0</v>
      </c>
      <c r="Q554">
        <v>17340</v>
      </c>
      <c r="R554">
        <v>0</v>
      </c>
      <c r="S554">
        <v>0</v>
      </c>
      <c r="T554">
        <v>0</v>
      </c>
      <c r="U554">
        <v>0</v>
      </c>
      <c r="V554">
        <v>0</v>
      </c>
      <c r="W554">
        <v>0</v>
      </c>
      <c r="X554">
        <v>0</v>
      </c>
      <c r="Y554">
        <v>0</v>
      </c>
      <c r="Z554">
        <v>0</v>
      </c>
      <c r="AA554">
        <v>0</v>
      </c>
      <c r="AB554">
        <v>0</v>
      </c>
      <c r="AC554">
        <v>0</v>
      </c>
      <c r="AD554">
        <v>0</v>
      </c>
      <c r="AE554">
        <v>0</v>
      </c>
      <c r="AF554">
        <v>0</v>
      </c>
      <c r="AG554" t="s">
        <v>5111</v>
      </c>
      <c r="AH554" s="21" t="str">
        <f t="shared" si="16"/>
        <v>YR20</v>
      </c>
      <c r="AI554" s="21">
        <v>76.500000000000014</v>
      </c>
      <c r="AJ554" s="21">
        <f t="shared" si="17"/>
        <v>100</v>
      </c>
      <c r="AK554" s="21" t="s">
        <v>2060</v>
      </c>
      <c r="AL554" t="s">
        <v>3610</v>
      </c>
      <c r="AM554" t="s">
        <v>53</v>
      </c>
      <c r="AN554" t="s">
        <v>2031</v>
      </c>
    </row>
    <row r="555" spans="1:40" ht="15" hidden="1" thickTop="1" x14ac:dyDescent="0.35">
      <c r="A555" t="s">
        <v>5029</v>
      </c>
      <c r="B555" t="s">
        <v>5113</v>
      </c>
      <c r="C555" t="s">
        <v>5055</v>
      </c>
      <c r="D555" t="s">
        <v>5114</v>
      </c>
      <c r="E555" t="s">
        <v>2825</v>
      </c>
      <c r="F555">
        <v>1</v>
      </c>
      <c r="G555" t="s">
        <v>2816</v>
      </c>
      <c r="H555" t="s">
        <v>2620</v>
      </c>
      <c r="I555" t="s">
        <v>2511</v>
      </c>
      <c r="J555" t="s">
        <v>2826</v>
      </c>
      <c r="K555" t="s">
        <v>2827</v>
      </c>
      <c r="L555" t="s">
        <v>2058</v>
      </c>
      <c r="M555" t="s">
        <v>2170</v>
      </c>
      <c r="N555">
        <v>0</v>
      </c>
      <c r="O555">
        <v>0</v>
      </c>
      <c r="P555">
        <v>0</v>
      </c>
      <c r="Q555">
        <v>15300</v>
      </c>
      <c r="R555">
        <v>0</v>
      </c>
      <c r="S555">
        <v>0</v>
      </c>
      <c r="T555">
        <v>0</v>
      </c>
      <c r="U555">
        <v>0</v>
      </c>
      <c r="V555">
        <v>0</v>
      </c>
      <c r="W555">
        <v>0</v>
      </c>
      <c r="X555">
        <v>0</v>
      </c>
      <c r="Y555">
        <v>0</v>
      </c>
      <c r="Z555">
        <v>0</v>
      </c>
      <c r="AA555">
        <v>0</v>
      </c>
      <c r="AB555">
        <v>0</v>
      </c>
      <c r="AC555">
        <v>0</v>
      </c>
      <c r="AD555">
        <v>0</v>
      </c>
      <c r="AE555">
        <v>0</v>
      </c>
      <c r="AF555">
        <v>0</v>
      </c>
      <c r="AG555" t="s">
        <v>5115</v>
      </c>
      <c r="AH555" s="21" t="str">
        <f t="shared" si="16"/>
        <v>YO27</v>
      </c>
      <c r="AI555" s="21">
        <v>67.5</v>
      </c>
      <c r="AJ555" s="21">
        <f t="shared" si="17"/>
        <v>100</v>
      </c>
      <c r="AK555" s="21" t="s">
        <v>2060</v>
      </c>
      <c r="AL555" t="s">
        <v>2829</v>
      </c>
      <c r="AM555" t="s">
        <v>53</v>
      </c>
      <c r="AN555" t="s">
        <v>2031</v>
      </c>
    </row>
    <row r="556" spans="1:40" ht="15" hidden="1" thickTop="1" x14ac:dyDescent="0.35">
      <c r="A556" t="s">
        <v>5033</v>
      </c>
      <c r="B556" t="s">
        <v>5117</v>
      </c>
      <c r="C556" t="s">
        <v>3577</v>
      </c>
      <c r="D556" t="s">
        <v>5118</v>
      </c>
      <c r="E556" t="s">
        <v>2653</v>
      </c>
      <c r="F556">
        <v>1</v>
      </c>
      <c r="G556" t="s">
        <v>2619</v>
      </c>
      <c r="H556" t="s">
        <v>2620</v>
      </c>
      <c r="I556" t="s">
        <v>2511</v>
      </c>
      <c r="J556" t="s">
        <v>2654</v>
      </c>
      <c r="K556" t="s">
        <v>2655</v>
      </c>
      <c r="L556" t="s">
        <v>2058</v>
      </c>
      <c r="M556" t="s">
        <v>2059</v>
      </c>
      <c r="N556">
        <v>0</v>
      </c>
      <c r="O556">
        <v>0</v>
      </c>
      <c r="P556">
        <v>0</v>
      </c>
      <c r="Q556">
        <v>24480</v>
      </c>
      <c r="R556">
        <v>0</v>
      </c>
      <c r="S556">
        <v>0</v>
      </c>
      <c r="T556">
        <v>0</v>
      </c>
      <c r="U556">
        <v>0</v>
      </c>
      <c r="V556">
        <v>0</v>
      </c>
      <c r="W556">
        <v>0</v>
      </c>
      <c r="X556">
        <v>0</v>
      </c>
      <c r="Y556">
        <v>0</v>
      </c>
      <c r="Z556">
        <v>0</v>
      </c>
      <c r="AA556">
        <v>0</v>
      </c>
      <c r="AB556">
        <v>0</v>
      </c>
      <c r="AC556">
        <v>0</v>
      </c>
      <c r="AD556">
        <v>0</v>
      </c>
      <c r="AE556">
        <v>0</v>
      </c>
      <c r="AF556">
        <v>0</v>
      </c>
      <c r="AG556" t="s">
        <v>5119</v>
      </c>
      <c r="AH556" s="21" t="str">
        <f t="shared" si="16"/>
        <v>YR21</v>
      </c>
      <c r="AI556" s="21">
        <v>107.92500000000001</v>
      </c>
      <c r="AJ556" s="21">
        <f t="shared" si="17"/>
        <v>100</v>
      </c>
      <c r="AK556" s="21" t="s">
        <v>2060</v>
      </c>
      <c r="AL556" t="s">
        <v>2657</v>
      </c>
      <c r="AM556" t="s">
        <v>53</v>
      </c>
      <c r="AN556" t="s">
        <v>2029</v>
      </c>
    </row>
    <row r="557" spans="1:40" ht="15" hidden="1" thickTop="1" x14ac:dyDescent="0.35">
      <c r="A557" t="s">
        <v>5038</v>
      </c>
      <c r="B557" t="s">
        <v>5127</v>
      </c>
      <c r="C557" t="s">
        <v>3954</v>
      </c>
      <c r="D557" t="s">
        <v>5128</v>
      </c>
      <c r="E557" t="s">
        <v>561</v>
      </c>
      <c r="F557">
        <v>2</v>
      </c>
      <c r="G557" t="s">
        <v>2524</v>
      </c>
      <c r="H557" t="s">
        <v>2056</v>
      </c>
      <c r="I557" t="s">
        <v>2511</v>
      </c>
      <c r="J557" t="s">
        <v>3956</v>
      </c>
      <c r="K557" t="s">
        <v>62</v>
      </c>
      <c r="L557" t="s">
        <v>2058</v>
      </c>
      <c r="M557" t="s">
        <v>2163</v>
      </c>
      <c r="N557">
        <v>0</v>
      </c>
      <c r="O557">
        <v>0</v>
      </c>
      <c r="P557">
        <v>0</v>
      </c>
      <c r="Q557">
        <v>17340</v>
      </c>
      <c r="R557">
        <v>0</v>
      </c>
      <c r="S557">
        <v>0</v>
      </c>
      <c r="T557">
        <v>0</v>
      </c>
      <c r="U557">
        <v>0</v>
      </c>
      <c r="V557">
        <v>0</v>
      </c>
      <c r="W557">
        <v>0</v>
      </c>
      <c r="X557">
        <v>0</v>
      </c>
      <c r="Y557">
        <v>0</v>
      </c>
      <c r="Z557">
        <v>0</v>
      </c>
      <c r="AA557">
        <v>0</v>
      </c>
      <c r="AB557">
        <v>0</v>
      </c>
      <c r="AC557">
        <v>0</v>
      </c>
      <c r="AD557">
        <v>0</v>
      </c>
      <c r="AE557">
        <v>0</v>
      </c>
      <c r="AF557">
        <v>0</v>
      </c>
      <c r="AG557" t="s">
        <v>5129</v>
      </c>
      <c r="AH557" s="21" t="str">
        <f t="shared" si="16"/>
        <v>YR20</v>
      </c>
      <c r="AI557" s="21">
        <v>76.500000000000014</v>
      </c>
      <c r="AJ557" s="21">
        <f t="shared" si="17"/>
        <v>100</v>
      </c>
      <c r="AK557" s="21" t="s">
        <v>2060</v>
      </c>
      <c r="AL557" t="s">
        <v>2527</v>
      </c>
      <c r="AM557" t="s">
        <v>53</v>
      </c>
      <c r="AN557" t="s">
        <v>2031</v>
      </c>
    </row>
    <row r="558" spans="1:40" ht="15" hidden="1" thickTop="1" x14ac:dyDescent="0.35">
      <c r="A558" t="s">
        <v>5042</v>
      </c>
      <c r="B558" t="s">
        <v>5131</v>
      </c>
      <c r="C558" t="s">
        <v>3105</v>
      </c>
      <c r="D558" t="s">
        <v>5132</v>
      </c>
      <c r="E558" t="s">
        <v>3107</v>
      </c>
      <c r="F558">
        <v>1</v>
      </c>
      <c r="G558" t="s">
        <v>2509</v>
      </c>
      <c r="H558" t="s">
        <v>2510</v>
      </c>
      <c r="I558" t="s">
        <v>2511</v>
      </c>
      <c r="J558" t="s">
        <v>3108</v>
      </c>
      <c r="K558" t="s">
        <v>3109</v>
      </c>
      <c r="L558" t="s">
        <v>2058</v>
      </c>
      <c r="M558" t="s">
        <v>5133</v>
      </c>
      <c r="N558">
        <v>0</v>
      </c>
      <c r="O558">
        <v>0</v>
      </c>
      <c r="P558">
        <v>0</v>
      </c>
      <c r="Q558">
        <v>11220</v>
      </c>
      <c r="R558">
        <v>0</v>
      </c>
      <c r="S558">
        <v>0</v>
      </c>
      <c r="T558">
        <v>0</v>
      </c>
      <c r="U558">
        <v>0</v>
      </c>
      <c r="V558">
        <v>0</v>
      </c>
      <c r="W558">
        <v>0</v>
      </c>
      <c r="X558">
        <v>0</v>
      </c>
      <c r="Y558">
        <v>0</v>
      </c>
      <c r="Z558">
        <v>0</v>
      </c>
      <c r="AA558">
        <v>0</v>
      </c>
      <c r="AB558">
        <v>0</v>
      </c>
      <c r="AC558">
        <v>0</v>
      </c>
      <c r="AD558">
        <v>0</v>
      </c>
      <c r="AE558">
        <v>0</v>
      </c>
      <c r="AF558">
        <v>0</v>
      </c>
      <c r="AG558" t="s">
        <v>5134</v>
      </c>
      <c r="AH558" s="21" t="str">
        <f t="shared" si="16"/>
        <v>YO27</v>
      </c>
      <c r="AI558" s="21">
        <v>49.500000000000007</v>
      </c>
      <c r="AJ558" s="21">
        <f t="shared" si="17"/>
        <v>100</v>
      </c>
      <c r="AK558" s="21" t="s">
        <v>2060</v>
      </c>
      <c r="AL558" t="s">
        <v>2515</v>
      </c>
      <c r="AM558" t="s">
        <v>53</v>
      </c>
      <c r="AN558" t="s">
        <v>2029</v>
      </c>
    </row>
    <row r="559" spans="1:40" ht="15" hidden="1" thickTop="1" x14ac:dyDescent="0.35">
      <c r="A559" t="s">
        <v>5046</v>
      </c>
      <c r="B559" t="s">
        <v>5136</v>
      </c>
      <c r="C559" t="s">
        <v>3544</v>
      </c>
      <c r="D559" t="s">
        <v>5137</v>
      </c>
      <c r="E559" t="s">
        <v>3407</v>
      </c>
      <c r="F559">
        <v>1</v>
      </c>
      <c r="G559" t="s">
        <v>2509</v>
      </c>
      <c r="H559" t="s">
        <v>2510</v>
      </c>
      <c r="I559" t="s">
        <v>2511</v>
      </c>
      <c r="J559" t="s">
        <v>3408</v>
      </c>
      <c r="K559" t="s">
        <v>3109</v>
      </c>
      <c r="L559" t="s">
        <v>2058</v>
      </c>
      <c r="M559" t="s">
        <v>2170</v>
      </c>
      <c r="N559">
        <v>2</v>
      </c>
      <c r="O559">
        <v>118</v>
      </c>
      <c r="P559">
        <v>0.77</v>
      </c>
      <c r="Q559">
        <v>15300</v>
      </c>
      <c r="R559">
        <v>0</v>
      </c>
      <c r="S559">
        <v>0</v>
      </c>
      <c r="T559">
        <v>0</v>
      </c>
      <c r="U559">
        <v>0</v>
      </c>
      <c r="V559">
        <v>0</v>
      </c>
      <c r="W559">
        <v>0</v>
      </c>
      <c r="X559">
        <v>1</v>
      </c>
      <c r="Y559">
        <v>37</v>
      </c>
      <c r="Z559">
        <v>0.24</v>
      </c>
      <c r="AA559">
        <v>1</v>
      </c>
      <c r="AB559">
        <v>81</v>
      </c>
      <c r="AC559">
        <v>0.53</v>
      </c>
      <c r="AD559">
        <v>0</v>
      </c>
      <c r="AE559">
        <v>0</v>
      </c>
      <c r="AF559">
        <v>0</v>
      </c>
      <c r="AG559" t="s">
        <v>5138</v>
      </c>
      <c r="AH559" s="21" t="str">
        <f t="shared" si="16"/>
        <v>YN23</v>
      </c>
      <c r="AI559" s="21">
        <v>67.5</v>
      </c>
      <c r="AJ559" s="21">
        <f t="shared" si="17"/>
        <v>99.228758169934636</v>
      </c>
      <c r="AK559" s="21" t="s">
        <v>2063</v>
      </c>
      <c r="AL559" t="s">
        <v>3411</v>
      </c>
      <c r="AM559" t="s">
        <v>53</v>
      </c>
      <c r="AN559" t="s">
        <v>2030</v>
      </c>
    </row>
    <row r="560" spans="1:40" ht="15" hidden="1" thickTop="1" x14ac:dyDescent="0.35">
      <c r="A560" t="s">
        <v>5050</v>
      </c>
      <c r="B560" t="s">
        <v>5140</v>
      </c>
      <c r="C560" t="s">
        <v>2679</v>
      </c>
      <c r="D560" t="s">
        <v>5141</v>
      </c>
      <c r="E560" t="s">
        <v>3353</v>
      </c>
      <c r="F560">
        <v>1</v>
      </c>
      <c r="G560" t="s">
        <v>2682</v>
      </c>
      <c r="H560" t="s">
        <v>2620</v>
      </c>
      <c r="I560" t="s">
        <v>2511</v>
      </c>
      <c r="J560" t="s">
        <v>2683</v>
      </c>
      <c r="K560" t="s">
        <v>2684</v>
      </c>
      <c r="L560" t="s">
        <v>2058</v>
      </c>
      <c r="M560" t="s">
        <v>2170</v>
      </c>
      <c r="N560">
        <v>2</v>
      </c>
      <c r="O560">
        <v>38</v>
      </c>
      <c r="P560">
        <v>0.25</v>
      </c>
      <c r="Q560">
        <v>15300</v>
      </c>
      <c r="R560">
        <v>1</v>
      </c>
      <c r="S560">
        <v>20</v>
      </c>
      <c r="T560">
        <v>0.13</v>
      </c>
      <c r="U560">
        <v>0</v>
      </c>
      <c r="V560">
        <v>0</v>
      </c>
      <c r="W560">
        <v>0</v>
      </c>
      <c r="X560">
        <v>1</v>
      </c>
      <c r="Y560">
        <v>18</v>
      </c>
      <c r="Z560">
        <v>0.12</v>
      </c>
      <c r="AA560">
        <v>0</v>
      </c>
      <c r="AB560">
        <v>0</v>
      </c>
      <c r="AC560">
        <v>0</v>
      </c>
      <c r="AD560">
        <v>0</v>
      </c>
      <c r="AE560">
        <v>0</v>
      </c>
      <c r="AF560">
        <v>0</v>
      </c>
      <c r="AG560" t="s">
        <v>5142</v>
      </c>
      <c r="AH560" s="21" t="str">
        <f t="shared" si="16"/>
        <v>YR21</v>
      </c>
      <c r="AI560" s="21">
        <v>67.5</v>
      </c>
      <c r="AJ560" s="21">
        <f t="shared" si="17"/>
        <v>99.751633986928098</v>
      </c>
      <c r="AK560" s="21" t="s">
        <v>2060</v>
      </c>
      <c r="AL560" t="s">
        <v>2686</v>
      </c>
      <c r="AM560" t="s">
        <v>53</v>
      </c>
      <c r="AN560" t="s">
        <v>2030</v>
      </c>
    </row>
    <row r="561" spans="1:40" ht="15" hidden="1" thickTop="1" x14ac:dyDescent="0.35">
      <c r="A561" t="s">
        <v>2171</v>
      </c>
      <c r="B561" t="s">
        <v>5144</v>
      </c>
      <c r="C561" t="s">
        <v>3484</v>
      </c>
      <c r="D561" t="s">
        <v>5145</v>
      </c>
      <c r="E561" t="s">
        <v>3013</v>
      </c>
      <c r="F561">
        <v>1</v>
      </c>
      <c r="G561" t="s">
        <v>2600</v>
      </c>
      <c r="H561" t="s">
        <v>2577</v>
      </c>
      <c r="I561" t="s">
        <v>2511</v>
      </c>
      <c r="J561" t="s">
        <v>2741</v>
      </c>
      <c r="K561" t="s">
        <v>2742</v>
      </c>
      <c r="L561" t="s">
        <v>2058</v>
      </c>
      <c r="M561" t="s">
        <v>2059</v>
      </c>
      <c r="N561">
        <v>1</v>
      </c>
      <c r="O561">
        <v>33</v>
      </c>
      <c r="P561">
        <v>0.13</v>
      </c>
      <c r="Q561">
        <v>24480</v>
      </c>
      <c r="R561">
        <v>1</v>
      </c>
      <c r="S561">
        <v>33</v>
      </c>
      <c r="T561">
        <v>0.13</v>
      </c>
      <c r="U561">
        <v>0</v>
      </c>
      <c r="V561">
        <v>0</v>
      </c>
      <c r="W561">
        <v>0</v>
      </c>
      <c r="X561">
        <v>0</v>
      </c>
      <c r="Y561">
        <v>0</v>
      </c>
      <c r="Z561">
        <v>0</v>
      </c>
      <c r="AA561">
        <v>0</v>
      </c>
      <c r="AB561">
        <v>0</v>
      </c>
      <c r="AC561">
        <v>0</v>
      </c>
      <c r="AD561">
        <v>0</v>
      </c>
      <c r="AE561">
        <v>0</v>
      </c>
      <c r="AF561">
        <v>0</v>
      </c>
      <c r="AG561" t="s">
        <v>5146</v>
      </c>
      <c r="AH561" s="21" t="str">
        <f t="shared" si="16"/>
        <v>YO27</v>
      </c>
      <c r="AI561" s="21">
        <v>107.92500000000001</v>
      </c>
      <c r="AJ561" s="21">
        <f t="shared" si="17"/>
        <v>99.865196078431367</v>
      </c>
      <c r="AK561" s="21" t="s">
        <v>2060</v>
      </c>
      <c r="AL561" t="s">
        <v>2551</v>
      </c>
      <c r="AM561" t="s">
        <v>53</v>
      </c>
      <c r="AN561" t="s">
        <v>2031</v>
      </c>
    </row>
    <row r="562" spans="1:40" ht="15" hidden="1" thickTop="1" x14ac:dyDescent="0.35">
      <c r="A562" t="s">
        <v>5058</v>
      </c>
      <c r="B562" t="s">
        <v>5148</v>
      </c>
      <c r="C562" t="s">
        <v>2746</v>
      </c>
      <c r="D562" t="s">
        <v>5149</v>
      </c>
      <c r="E562" t="s">
        <v>2608</v>
      </c>
      <c r="F562">
        <v>1</v>
      </c>
      <c r="G562" t="s">
        <v>2609</v>
      </c>
      <c r="H562" t="s">
        <v>2577</v>
      </c>
      <c r="I562" t="s">
        <v>2511</v>
      </c>
      <c r="J562" t="s">
        <v>2675</v>
      </c>
      <c r="K562" t="s">
        <v>2611</v>
      </c>
      <c r="L562" t="s">
        <v>2058</v>
      </c>
      <c r="M562" t="s">
        <v>2170</v>
      </c>
      <c r="N562">
        <v>1</v>
      </c>
      <c r="O562">
        <v>24</v>
      </c>
      <c r="P562">
        <v>0.16</v>
      </c>
      <c r="Q562">
        <v>15300</v>
      </c>
      <c r="R562">
        <v>0</v>
      </c>
      <c r="S562">
        <v>0</v>
      </c>
      <c r="T562">
        <v>0</v>
      </c>
      <c r="U562">
        <v>0</v>
      </c>
      <c r="V562">
        <v>0</v>
      </c>
      <c r="W562">
        <v>0</v>
      </c>
      <c r="X562">
        <v>1</v>
      </c>
      <c r="Y562">
        <v>24</v>
      </c>
      <c r="Z562">
        <v>0.16</v>
      </c>
      <c r="AA562">
        <v>0</v>
      </c>
      <c r="AB562">
        <v>0</v>
      </c>
      <c r="AC562">
        <v>0</v>
      </c>
      <c r="AD562">
        <v>0</v>
      </c>
      <c r="AE562">
        <v>0</v>
      </c>
      <c r="AF562">
        <v>0</v>
      </c>
      <c r="AG562" t="s">
        <v>5150</v>
      </c>
      <c r="AH562" s="21" t="str">
        <f t="shared" si="16"/>
        <v>YO27</v>
      </c>
      <c r="AI562" s="21">
        <v>67.5</v>
      </c>
      <c r="AJ562" s="21">
        <f t="shared" si="17"/>
        <v>99.843137254901961</v>
      </c>
      <c r="AK562" s="21" t="s">
        <v>2060</v>
      </c>
      <c r="AL562" t="s">
        <v>2581</v>
      </c>
      <c r="AM562" t="s">
        <v>53</v>
      </c>
      <c r="AN562" t="s">
        <v>2030</v>
      </c>
    </row>
    <row r="563" spans="1:40" ht="15" hidden="1" thickTop="1" x14ac:dyDescent="0.35">
      <c r="A563" t="s">
        <v>5062</v>
      </c>
      <c r="B563" t="s">
        <v>5152</v>
      </c>
      <c r="C563" t="s">
        <v>4733</v>
      </c>
      <c r="D563" t="s">
        <v>5153</v>
      </c>
      <c r="E563" t="s">
        <v>2646</v>
      </c>
      <c r="F563">
        <v>1</v>
      </c>
      <c r="G563" t="s">
        <v>2600</v>
      </c>
      <c r="H563" t="s">
        <v>2577</v>
      </c>
      <c r="I563" t="s">
        <v>2511</v>
      </c>
      <c r="J563" t="s">
        <v>2647</v>
      </c>
      <c r="K563" t="s">
        <v>2602</v>
      </c>
      <c r="L563" t="s">
        <v>2058</v>
      </c>
      <c r="M563" t="s">
        <v>2059</v>
      </c>
      <c r="N563">
        <v>0</v>
      </c>
      <c r="O563">
        <v>0</v>
      </c>
      <c r="P563">
        <v>0</v>
      </c>
      <c r="Q563">
        <v>24480</v>
      </c>
      <c r="R563">
        <v>0</v>
      </c>
      <c r="S563">
        <v>0</v>
      </c>
      <c r="T563">
        <v>0</v>
      </c>
      <c r="U563">
        <v>0</v>
      </c>
      <c r="V563">
        <v>0</v>
      </c>
      <c r="W563">
        <v>0</v>
      </c>
      <c r="X563">
        <v>0</v>
      </c>
      <c r="Y563">
        <v>0</v>
      </c>
      <c r="Z563">
        <v>0</v>
      </c>
      <c r="AA563">
        <v>0</v>
      </c>
      <c r="AB563">
        <v>0</v>
      </c>
      <c r="AC563">
        <v>0</v>
      </c>
      <c r="AD563">
        <v>0</v>
      </c>
      <c r="AE563">
        <v>0</v>
      </c>
      <c r="AF563">
        <v>0</v>
      </c>
      <c r="AG563" t="s">
        <v>5154</v>
      </c>
      <c r="AH563" s="21" t="str">
        <f t="shared" si="16"/>
        <v>YR21</v>
      </c>
      <c r="AI563" s="21">
        <v>107.92500000000001</v>
      </c>
      <c r="AJ563" s="21">
        <f t="shared" si="17"/>
        <v>100</v>
      </c>
      <c r="AK563" s="21" t="s">
        <v>2060</v>
      </c>
      <c r="AL563" t="s">
        <v>2551</v>
      </c>
      <c r="AM563" t="s">
        <v>53</v>
      </c>
      <c r="AN563" t="s">
        <v>2029</v>
      </c>
    </row>
    <row r="564" spans="1:40" ht="15" hidden="1" thickTop="1" x14ac:dyDescent="0.35">
      <c r="A564" t="s">
        <v>5065</v>
      </c>
      <c r="B564" t="s">
        <v>5156</v>
      </c>
      <c r="C564" t="s">
        <v>3479</v>
      </c>
      <c r="D564" t="s">
        <v>5157</v>
      </c>
      <c r="E564" t="s">
        <v>2575</v>
      </c>
      <c r="F564">
        <v>1</v>
      </c>
      <c r="G564" t="s">
        <v>2609</v>
      </c>
      <c r="H564" t="s">
        <v>2577</v>
      </c>
      <c r="I564" t="s">
        <v>2511</v>
      </c>
      <c r="J564" t="s">
        <v>2610</v>
      </c>
      <c r="K564" t="s">
        <v>2611</v>
      </c>
      <c r="L564" t="s">
        <v>2058</v>
      </c>
      <c r="M564" t="s">
        <v>2170</v>
      </c>
      <c r="N564">
        <v>0</v>
      </c>
      <c r="O564">
        <v>0</v>
      </c>
      <c r="P564">
        <v>0</v>
      </c>
      <c r="Q564">
        <v>15300</v>
      </c>
      <c r="R564">
        <v>0</v>
      </c>
      <c r="S564">
        <v>0</v>
      </c>
      <c r="T564">
        <v>0</v>
      </c>
      <c r="U564">
        <v>0</v>
      </c>
      <c r="V564">
        <v>0</v>
      </c>
      <c r="W564">
        <v>0</v>
      </c>
      <c r="X564">
        <v>0</v>
      </c>
      <c r="Y564">
        <v>0</v>
      </c>
      <c r="Z564">
        <v>0</v>
      </c>
      <c r="AA564">
        <v>0</v>
      </c>
      <c r="AB564">
        <v>0</v>
      </c>
      <c r="AC564">
        <v>0</v>
      </c>
      <c r="AD564">
        <v>0</v>
      </c>
      <c r="AE564">
        <v>0</v>
      </c>
      <c r="AF564">
        <v>0</v>
      </c>
      <c r="AG564" t="s">
        <v>5158</v>
      </c>
      <c r="AH564" s="21" t="str">
        <f t="shared" si="16"/>
        <v>YO98</v>
      </c>
      <c r="AI564" s="21">
        <v>67.5</v>
      </c>
      <c r="AJ564" s="21">
        <f t="shared" si="17"/>
        <v>100</v>
      </c>
      <c r="AK564" s="21" t="s">
        <v>2060</v>
      </c>
      <c r="AL564" t="s">
        <v>2581</v>
      </c>
      <c r="AM564" t="s">
        <v>53</v>
      </c>
      <c r="AN564" t="s">
        <v>2032</v>
      </c>
    </row>
    <row r="565" spans="1:40" ht="15" hidden="1" thickTop="1" x14ac:dyDescent="0.35">
      <c r="A565" t="s">
        <v>5070</v>
      </c>
      <c r="B565" t="s">
        <v>5160</v>
      </c>
      <c r="C565" t="s">
        <v>4282</v>
      </c>
      <c r="D565" t="s">
        <v>5161</v>
      </c>
      <c r="E565" t="s">
        <v>2646</v>
      </c>
      <c r="F565">
        <v>1</v>
      </c>
      <c r="G565" t="s">
        <v>2600</v>
      </c>
      <c r="H565" t="s">
        <v>2577</v>
      </c>
      <c r="I565" t="s">
        <v>2511</v>
      </c>
      <c r="J565" t="s">
        <v>2699</v>
      </c>
      <c r="K565" t="s">
        <v>2579</v>
      </c>
      <c r="L565" t="s">
        <v>2058</v>
      </c>
      <c r="M565" t="s">
        <v>2163</v>
      </c>
      <c r="N565">
        <v>1</v>
      </c>
      <c r="O565">
        <v>23</v>
      </c>
      <c r="P565">
        <v>0.13</v>
      </c>
      <c r="Q565">
        <v>17340</v>
      </c>
      <c r="R565">
        <v>0</v>
      </c>
      <c r="S565">
        <v>0</v>
      </c>
      <c r="T565">
        <v>0</v>
      </c>
      <c r="U565">
        <v>0</v>
      </c>
      <c r="V565">
        <v>0</v>
      </c>
      <c r="W565">
        <v>0</v>
      </c>
      <c r="X565">
        <v>1</v>
      </c>
      <c r="Y565">
        <v>23</v>
      </c>
      <c r="Z565">
        <v>0.13</v>
      </c>
      <c r="AA565">
        <v>0</v>
      </c>
      <c r="AB565">
        <v>0</v>
      </c>
      <c r="AC565">
        <v>0</v>
      </c>
      <c r="AD565">
        <v>0</v>
      </c>
      <c r="AE565">
        <v>0</v>
      </c>
      <c r="AF565">
        <v>0</v>
      </c>
      <c r="AG565" t="s">
        <v>5162</v>
      </c>
      <c r="AH565" s="21" t="str">
        <f t="shared" si="16"/>
        <v>YO27</v>
      </c>
      <c r="AI565" s="21">
        <v>76.500000000000014</v>
      </c>
      <c r="AJ565" s="21">
        <f t="shared" si="17"/>
        <v>99.867358708189158</v>
      </c>
      <c r="AK565" s="21" t="s">
        <v>2060</v>
      </c>
      <c r="AL565" t="s">
        <v>2581</v>
      </c>
      <c r="AM565" t="s">
        <v>53</v>
      </c>
      <c r="AN565" t="s">
        <v>2031</v>
      </c>
    </row>
    <row r="566" spans="1:40" ht="15" hidden="1" thickTop="1" x14ac:dyDescent="0.35">
      <c r="A566" t="s">
        <v>5074</v>
      </c>
      <c r="B566" t="s">
        <v>5164</v>
      </c>
      <c r="C566" t="s">
        <v>4416</v>
      </c>
      <c r="D566" t="s">
        <v>5165</v>
      </c>
      <c r="E566" t="s">
        <v>2608</v>
      </c>
      <c r="F566">
        <v>1</v>
      </c>
      <c r="G566" t="s">
        <v>2609</v>
      </c>
      <c r="H566" t="s">
        <v>2577</v>
      </c>
      <c r="I566" t="s">
        <v>2511</v>
      </c>
      <c r="J566" t="s">
        <v>2764</v>
      </c>
      <c r="K566" t="s">
        <v>2765</v>
      </c>
      <c r="L566" t="s">
        <v>2058</v>
      </c>
      <c r="M566" t="s">
        <v>2170</v>
      </c>
      <c r="N566">
        <v>0</v>
      </c>
      <c r="O566">
        <v>0</v>
      </c>
      <c r="P566">
        <v>0</v>
      </c>
      <c r="Q566">
        <v>15300</v>
      </c>
      <c r="R566">
        <v>0</v>
      </c>
      <c r="S566">
        <v>0</v>
      </c>
      <c r="T566">
        <v>0</v>
      </c>
      <c r="U566">
        <v>0</v>
      </c>
      <c r="V566">
        <v>0</v>
      </c>
      <c r="W566">
        <v>0</v>
      </c>
      <c r="X566">
        <v>0</v>
      </c>
      <c r="Y566">
        <v>0</v>
      </c>
      <c r="Z566">
        <v>0</v>
      </c>
      <c r="AA566">
        <v>0</v>
      </c>
      <c r="AB566">
        <v>0</v>
      </c>
      <c r="AC566">
        <v>0</v>
      </c>
      <c r="AD566">
        <v>0</v>
      </c>
      <c r="AE566">
        <v>0</v>
      </c>
      <c r="AF566">
        <v>0</v>
      </c>
      <c r="AG566" t="s">
        <v>5166</v>
      </c>
      <c r="AH566" s="21" t="str">
        <f t="shared" si="16"/>
        <v>YK19</v>
      </c>
      <c r="AI566" s="21">
        <v>67.5</v>
      </c>
      <c r="AJ566" s="21">
        <f t="shared" si="17"/>
        <v>100</v>
      </c>
      <c r="AK566" s="21" t="s">
        <v>2060</v>
      </c>
      <c r="AL566" t="s">
        <v>2613</v>
      </c>
      <c r="AM566" t="s">
        <v>53</v>
      </c>
      <c r="AN566" t="s">
        <v>2031</v>
      </c>
    </row>
    <row r="567" spans="1:40" ht="15" hidden="1" thickTop="1" x14ac:dyDescent="0.35">
      <c r="A567" t="s">
        <v>5078</v>
      </c>
      <c r="B567" t="s">
        <v>5168</v>
      </c>
      <c r="C567" t="s">
        <v>3493</v>
      </c>
      <c r="D567" t="s">
        <v>5169</v>
      </c>
      <c r="E567" t="s">
        <v>2575</v>
      </c>
      <c r="F567">
        <v>1</v>
      </c>
      <c r="G567" t="s">
        <v>2576</v>
      </c>
      <c r="H567" t="s">
        <v>2577</v>
      </c>
      <c r="I567" t="s">
        <v>2511</v>
      </c>
      <c r="J567" t="s">
        <v>2578</v>
      </c>
      <c r="K567" t="s">
        <v>2579</v>
      </c>
      <c r="L567" t="s">
        <v>2058</v>
      </c>
      <c r="M567" t="s">
        <v>2059</v>
      </c>
      <c r="N567">
        <v>0</v>
      </c>
      <c r="O567">
        <v>0</v>
      </c>
      <c r="P567">
        <v>0</v>
      </c>
      <c r="Q567">
        <v>24480</v>
      </c>
      <c r="R567">
        <v>0</v>
      </c>
      <c r="S567">
        <v>0</v>
      </c>
      <c r="T567">
        <v>0</v>
      </c>
      <c r="U567">
        <v>0</v>
      </c>
      <c r="V567">
        <v>0</v>
      </c>
      <c r="W567">
        <v>0</v>
      </c>
      <c r="X567">
        <v>0</v>
      </c>
      <c r="Y567">
        <v>0</v>
      </c>
      <c r="Z567">
        <v>0</v>
      </c>
      <c r="AA567">
        <v>0</v>
      </c>
      <c r="AB567">
        <v>0</v>
      </c>
      <c r="AC567">
        <v>0</v>
      </c>
      <c r="AD567">
        <v>0</v>
      </c>
      <c r="AE567">
        <v>0</v>
      </c>
      <c r="AF567">
        <v>0</v>
      </c>
      <c r="AG567" t="s">
        <v>5170</v>
      </c>
      <c r="AH567" s="21" t="str">
        <f t="shared" si="16"/>
        <v>YO27</v>
      </c>
      <c r="AI567" s="21">
        <v>107.92500000000001</v>
      </c>
      <c r="AJ567" s="21">
        <f t="shared" si="17"/>
        <v>100</v>
      </c>
      <c r="AK567" s="21" t="s">
        <v>2060</v>
      </c>
      <c r="AL567" t="s">
        <v>2581</v>
      </c>
      <c r="AM567" t="s">
        <v>53</v>
      </c>
      <c r="AN567" t="s">
        <v>2032</v>
      </c>
    </row>
    <row r="568" spans="1:40" ht="15" hidden="1" thickTop="1" x14ac:dyDescent="0.35">
      <c r="A568" t="s">
        <v>5082</v>
      </c>
      <c r="B568" t="s">
        <v>5172</v>
      </c>
      <c r="C568" t="s">
        <v>4541</v>
      </c>
      <c r="D568" t="s">
        <v>5173</v>
      </c>
      <c r="E568" t="s">
        <v>2608</v>
      </c>
      <c r="F568">
        <v>1</v>
      </c>
      <c r="G568" t="s">
        <v>2609</v>
      </c>
      <c r="H568" t="s">
        <v>2577</v>
      </c>
      <c r="I568" t="s">
        <v>2511</v>
      </c>
      <c r="J568" t="s">
        <v>2764</v>
      </c>
      <c r="K568" t="s">
        <v>2765</v>
      </c>
      <c r="L568" t="s">
        <v>2058</v>
      </c>
      <c r="M568" t="s">
        <v>2170</v>
      </c>
      <c r="N568">
        <v>0</v>
      </c>
      <c r="O568">
        <v>0</v>
      </c>
      <c r="P568">
        <v>0</v>
      </c>
      <c r="Q568">
        <v>15300</v>
      </c>
      <c r="R568">
        <v>0</v>
      </c>
      <c r="S568">
        <v>0</v>
      </c>
      <c r="T568">
        <v>0</v>
      </c>
      <c r="U568">
        <v>0</v>
      </c>
      <c r="V568">
        <v>0</v>
      </c>
      <c r="W568">
        <v>0</v>
      </c>
      <c r="X568">
        <v>0</v>
      </c>
      <c r="Y568">
        <v>0</v>
      </c>
      <c r="Z568">
        <v>0</v>
      </c>
      <c r="AA568">
        <v>0</v>
      </c>
      <c r="AB568">
        <v>0</v>
      </c>
      <c r="AC568">
        <v>0</v>
      </c>
      <c r="AD568">
        <v>0</v>
      </c>
      <c r="AE568">
        <v>0</v>
      </c>
      <c r="AF568">
        <v>0</v>
      </c>
      <c r="AG568" t="s">
        <v>5174</v>
      </c>
      <c r="AH568" s="21" t="str">
        <f t="shared" si="16"/>
        <v>YR21</v>
      </c>
      <c r="AI568" s="21">
        <v>67.5</v>
      </c>
      <c r="AJ568" s="21">
        <f t="shared" si="17"/>
        <v>100</v>
      </c>
      <c r="AK568" s="21" t="s">
        <v>2060</v>
      </c>
      <c r="AL568" t="s">
        <v>2613</v>
      </c>
      <c r="AM568" t="s">
        <v>53</v>
      </c>
      <c r="AN568" t="s">
        <v>2030</v>
      </c>
    </row>
    <row r="569" spans="1:40" ht="15" hidden="1" thickTop="1" x14ac:dyDescent="0.35">
      <c r="A569" t="s">
        <v>5087</v>
      </c>
      <c r="B569" t="s">
        <v>5176</v>
      </c>
      <c r="C569" t="s">
        <v>5177</v>
      </c>
      <c r="D569" t="s">
        <v>5178</v>
      </c>
      <c r="E569" t="s">
        <v>2646</v>
      </c>
      <c r="F569">
        <v>1</v>
      </c>
      <c r="G569" t="s">
        <v>2576</v>
      </c>
      <c r="H569" t="s">
        <v>2577</v>
      </c>
      <c r="I569" t="s">
        <v>2511</v>
      </c>
      <c r="J569" t="s">
        <v>2601</v>
      </c>
      <c r="K569" t="s">
        <v>2602</v>
      </c>
      <c r="L569" t="s">
        <v>2058</v>
      </c>
      <c r="M569" t="s">
        <v>5179</v>
      </c>
      <c r="N569">
        <v>1</v>
      </c>
      <c r="O569">
        <v>21</v>
      </c>
      <c r="P569">
        <v>0.11</v>
      </c>
      <c r="Q569">
        <v>18360</v>
      </c>
      <c r="R569">
        <v>0</v>
      </c>
      <c r="S569">
        <v>0</v>
      </c>
      <c r="T569">
        <v>0</v>
      </c>
      <c r="U569">
        <v>0</v>
      </c>
      <c r="V569">
        <v>0</v>
      </c>
      <c r="W569">
        <v>0</v>
      </c>
      <c r="X569">
        <v>1</v>
      </c>
      <c r="Y569">
        <v>21</v>
      </c>
      <c r="Z569">
        <v>0.11</v>
      </c>
      <c r="AA569">
        <v>0</v>
      </c>
      <c r="AB569">
        <v>0</v>
      </c>
      <c r="AC569">
        <v>0</v>
      </c>
      <c r="AD569">
        <v>0</v>
      </c>
      <c r="AE569">
        <v>0</v>
      </c>
      <c r="AF569">
        <v>0</v>
      </c>
      <c r="AG569" t="s">
        <v>5180</v>
      </c>
      <c r="AH569" s="21" t="str">
        <f t="shared" si="16"/>
        <v>YR21</v>
      </c>
      <c r="AI569" s="21">
        <v>80.925000000000011</v>
      </c>
      <c r="AJ569" s="21">
        <f t="shared" si="17"/>
        <v>99.885620915032675</v>
      </c>
      <c r="AK569" s="21" t="s">
        <v>2060</v>
      </c>
      <c r="AL569" t="s">
        <v>2551</v>
      </c>
      <c r="AM569" t="s">
        <v>53</v>
      </c>
      <c r="AN569" t="s">
        <v>2029</v>
      </c>
    </row>
    <row r="570" spans="1:40" ht="15" hidden="1" thickTop="1" x14ac:dyDescent="0.35">
      <c r="A570" t="s">
        <v>5091</v>
      </c>
      <c r="B570" t="s">
        <v>5182</v>
      </c>
      <c r="C570" t="s">
        <v>3691</v>
      </c>
      <c r="D570" t="s">
        <v>5183</v>
      </c>
      <c r="E570" t="s">
        <v>116</v>
      </c>
      <c r="F570">
        <v>1</v>
      </c>
      <c r="G570" t="s">
        <v>2055</v>
      </c>
      <c r="H570" t="s">
        <v>2056</v>
      </c>
      <c r="I570" t="s">
        <v>2511</v>
      </c>
      <c r="J570" t="s">
        <v>3693</v>
      </c>
      <c r="K570" t="s">
        <v>63</v>
      </c>
      <c r="L570" t="s">
        <v>2058</v>
      </c>
      <c r="M570" t="s">
        <v>2982</v>
      </c>
      <c r="N570">
        <v>0</v>
      </c>
      <c r="O570">
        <v>0</v>
      </c>
      <c r="P570">
        <v>0</v>
      </c>
      <c r="Q570">
        <v>14280</v>
      </c>
      <c r="R570">
        <v>0</v>
      </c>
      <c r="S570">
        <v>0</v>
      </c>
      <c r="T570">
        <v>0</v>
      </c>
      <c r="U570">
        <v>0</v>
      </c>
      <c r="V570">
        <v>0</v>
      </c>
      <c r="W570">
        <v>0</v>
      </c>
      <c r="X570">
        <v>0</v>
      </c>
      <c r="Y570">
        <v>0</v>
      </c>
      <c r="Z570">
        <v>0</v>
      </c>
      <c r="AA570">
        <v>0</v>
      </c>
      <c r="AB570">
        <v>0</v>
      </c>
      <c r="AC570">
        <v>0</v>
      </c>
      <c r="AD570">
        <v>0</v>
      </c>
      <c r="AE570">
        <v>0</v>
      </c>
      <c r="AF570">
        <v>0</v>
      </c>
      <c r="AG570" t="s">
        <v>5184</v>
      </c>
      <c r="AH570" s="21" t="str">
        <f t="shared" si="16"/>
        <v>YR20</v>
      </c>
      <c r="AI570" s="21">
        <v>62.999999999999986</v>
      </c>
      <c r="AJ570" s="21">
        <f t="shared" si="17"/>
        <v>100</v>
      </c>
      <c r="AK570" s="21" t="s">
        <v>2060</v>
      </c>
      <c r="AL570" t="s">
        <v>2271</v>
      </c>
      <c r="AM570" t="s">
        <v>53</v>
      </c>
      <c r="AN570" t="s">
        <v>2030</v>
      </c>
    </row>
    <row r="571" spans="1:40" ht="15" hidden="1" thickTop="1" x14ac:dyDescent="0.35">
      <c r="A571" t="s">
        <v>5098</v>
      </c>
      <c r="B571" t="s">
        <v>5186</v>
      </c>
      <c r="C571" t="s">
        <v>3294</v>
      </c>
      <c r="D571" t="s">
        <v>5187</v>
      </c>
      <c r="E571" t="s">
        <v>2608</v>
      </c>
      <c r="F571">
        <v>1</v>
      </c>
      <c r="G571" t="s">
        <v>2609</v>
      </c>
      <c r="H571" t="s">
        <v>2577</v>
      </c>
      <c r="I571" t="s">
        <v>2511</v>
      </c>
      <c r="J571" t="s">
        <v>2764</v>
      </c>
      <c r="K571" t="s">
        <v>2765</v>
      </c>
      <c r="L571" t="s">
        <v>2058</v>
      </c>
      <c r="M571" t="s">
        <v>2163</v>
      </c>
      <c r="N571">
        <v>0</v>
      </c>
      <c r="O571">
        <v>0</v>
      </c>
      <c r="P571">
        <v>0</v>
      </c>
      <c r="Q571">
        <v>17340</v>
      </c>
      <c r="R571">
        <v>0</v>
      </c>
      <c r="S571">
        <v>0</v>
      </c>
      <c r="T571">
        <v>0</v>
      </c>
      <c r="U571">
        <v>0</v>
      </c>
      <c r="V571">
        <v>0</v>
      </c>
      <c r="W571">
        <v>0</v>
      </c>
      <c r="X571">
        <v>0</v>
      </c>
      <c r="Y571">
        <v>0</v>
      </c>
      <c r="Z571">
        <v>0</v>
      </c>
      <c r="AA571">
        <v>0</v>
      </c>
      <c r="AB571">
        <v>0</v>
      </c>
      <c r="AC571">
        <v>0</v>
      </c>
      <c r="AD571">
        <v>0</v>
      </c>
      <c r="AE571">
        <v>0</v>
      </c>
      <c r="AF571">
        <v>0</v>
      </c>
      <c r="AG571" t="s">
        <v>5188</v>
      </c>
      <c r="AH571" s="21" t="str">
        <f t="shared" si="16"/>
        <v>YO27</v>
      </c>
      <c r="AI571" s="21">
        <v>76.500000000000014</v>
      </c>
      <c r="AJ571" s="21">
        <f t="shared" si="17"/>
        <v>100</v>
      </c>
      <c r="AK571" s="21" t="s">
        <v>2060</v>
      </c>
      <c r="AL571" t="s">
        <v>2613</v>
      </c>
      <c r="AM571" t="s">
        <v>53</v>
      </c>
      <c r="AN571" t="s">
        <v>2031</v>
      </c>
    </row>
    <row r="572" spans="1:40" ht="15" hidden="1" thickTop="1" x14ac:dyDescent="0.35">
      <c r="A572" t="s">
        <v>5103</v>
      </c>
      <c r="B572" t="s">
        <v>5189</v>
      </c>
      <c r="C572" t="s">
        <v>2762</v>
      </c>
      <c r="D572" t="s">
        <v>5190</v>
      </c>
      <c r="E572" t="s">
        <v>2608</v>
      </c>
      <c r="F572">
        <v>1</v>
      </c>
      <c r="G572" t="s">
        <v>2609</v>
      </c>
      <c r="H572" t="s">
        <v>2577</v>
      </c>
      <c r="I572" t="s">
        <v>2511</v>
      </c>
      <c r="J572" t="s">
        <v>2764</v>
      </c>
      <c r="K572" t="s">
        <v>2765</v>
      </c>
      <c r="L572" t="s">
        <v>2058</v>
      </c>
      <c r="M572" t="s">
        <v>2358</v>
      </c>
      <c r="N572">
        <v>0</v>
      </c>
      <c r="O572">
        <v>0</v>
      </c>
      <c r="P572">
        <v>0</v>
      </c>
      <c r="Q572">
        <v>13260</v>
      </c>
      <c r="R572">
        <v>0</v>
      </c>
      <c r="S572">
        <v>0</v>
      </c>
      <c r="T572">
        <v>0</v>
      </c>
      <c r="U572">
        <v>0</v>
      </c>
      <c r="V572">
        <v>0</v>
      </c>
      <c r="W572">
        <v>0</v>
      </c>
      <c r="X572">
        <v>0</v>
      </c>
      <c r="Y572">
        <v>0</v>
      </c>
      <c r="Z572">
        <v>0</v>
      </c>
      <c r="AA572">
        <v>0</v>
      </c>
      <c r="AB572">
        <v>0</v>
      </c>
      <c r="AC572">
        <v>0</v>
      </c>
      <c r="AD572">
        <v>0</v>
      </c>
      <c r="AE572">
        <v>0</v>
      </c>
      <c r="AF572">
        <v>0</v>
      </c>
      <c r="AG572" t="s">
        <v>5191</v>
      </c>
      <c r="AH572" s="21" t="str">
        <f t="shared" si="16"/>
        <v>YR21</v>
      </c>
      <c r="AI572" s="21">
        <v>58.500000000000014</v>
      </c>
      <c r="AJ572" s="21">
        <f t="shared" si="17"/>
        <v>100</v>
      </c>
      <c r="AK572" s="21" t="s">
        <v>2060</v>
      </c>
      <c r="AL572" t="s">
        <v>2613</v>
      </c>
      <c r="AM572" t="s">
        <v>53</v>
      </c>
      <c r="AN572" t="s">
        <v>2029</v>
      </c>
    </row>
    <row r="573" spans="1:40" ht="15" hidden="1" thickTop="1" x14ac:dyDescent="0.35">
      <c r="A573" t="s">
        <v>5108</v>
      </c>
      <c r="B573" t="s">
        <v>5193</v>
      </c>
      <c r="C573" t="s">
        <v>5194</v>
      </c>
      <c r="D573" t="s">
        <v>5195</v>
      </c>
      <c r="E573" t="s">
        <v>2575</v>
      </c>
      <c r="F573">
        <v>1</v>
      </c>
      <c r="G573" t="s">
        <v>2600</v>
      </c>
      <c r="H573" t="s">
        <v>2577</v>
      </c>
      <c r="I573" t="s">
        <v>2511</v>
      </c>
      <c r="J573" t="s">
        <v>2699</v>
      </c>
      <c r="K573" t="s">
        <v>2579</v>
      </c>
      <c r="L573" t="s">
        <v>2058</v>
      </c>
      <c r="M573" t="s">
        <v>2982</v>
      </c>
      <c r="N573">
        <v>0</v>
      </c>
      <c r="O573">
        <v>0</v>
      </c>
      <c r="P573">
        <v>0</v>
      </c>
      <c r="Q573">
        <v>14280</v>
      </c>
      <c r="R573">
        <v>0</v>
      </c>
      <c r="S573">
        <v>0</v>
      </c>
      <c r="T573">
        <v>0</v>
      </c>
      <c r="U573">
        <v>0</v>
      </c>
      <c r="V573">
        <v>0</v>
      </c>
      <c r="W573">
        <v>0</v>
      </c>
      <c r="X573">
        <v>0</v>
      </c>
      <c r="Y573">
        <v>0</v>
      </c>
      <c r="Z573">
        <v>0</v>
      </c>
      <c r="AA573">
        <v>0</v>
      </c>
      <c r="AB573">
        <v>0</v>
      </c>
      <c r="AC573">
        <v>0</v>
      </c>
      <c r="AD573">
        <v>0</v>
      </c>
      <c r="AE573">
        <v>0</v>
      </c>
      <c r="AF573">
        <v>0</v>
      </c>
      <c r="AG573" t="s">
        <v>5196</v>
      </c>
      <c r="AH573" s="21" t="str">
        <f t="shared" si="16"/>
        <v>YF69</v>
      </c>
      <c r="AI573" s="21">
        <v>62.999999999999986</v>
      </c>
      <c r="AJ573" s="21">
        <f t="shared" si="17"/>
        <v>100</v>
      </c>
      <c r="AK573" s="21" t="s">
        <v>2060</v>
      </c>
      <c r="AL573" t="s">
        <v>2581</v>
      </c>
      <c r="AM573" t="s">
        <v>53</v>
      </c>
      <c r="AN573" t="s">
        <v>2029</v>
      </c>
    </row>
    <row r="574" spans="1:40" ht="15" hidden="1" thickTop="1" x14ac:dyDescent="0.35">
      <c r="A574" t="s">
        <v>5112</v>
      </c>
      <c r="B574" t="s">
        <v>5197</v>
      </c>
      <c r="C574" t="s">
        <v>5198</v>
      </c>
      <c r="D574" t="s">
        <v>5199</v>
      </c>
      <c r="E574" t="s">
        <v>2608</v>
      </c>
      <c r="F574">
        <v>1</v>
      </c>
      <c r="G574" t="s">
        <v>2600</v>
      </c>
      <c r="H574" t="s">
        <v>2577</v>
      </c>
      <c r="I574" t="s">
        <v>2511</v>
      </c>
      <c r="J574" t="s">
        <v>2675</v>
      </c>
      <c r="K574" t="s">
        <v>2611</v>
      </c>
      <c r="L574" t="s">
        <v>2058</v>
      </c>
      <c r="M574" t="s">
        <v>2170</v>
      </c>
      <c r="N574">
        <v>0</v>
      </c>
      <c r="O574">
        <v>0</v>
      </c>
      <c r="P574">
        <v>0</v>
      </c>
      <c r="Q574">
        <v>15300</v>
      </c>
      <c r="R574">
        <v>0</v>
      </c>
      <c r="S574">
        <v>0</v>
      </c>
      <c r="T574">
        <v>0</v>
      </c>
      <c r="U574">
        <v>0</v>
      </c>
      <c r="V574">
        <v>0</v>
      </c>
      <c r="W574">
        <v>0</v>
      </c>
      <c r="X574">
        <v>0</v>
      </c>
      <c r="Y574">
        <v>0</v>
      </c>
      <c r="Z574">
        <v>0</v>
      </c>
      <c r="AA574">
        <v>0</v>
      </c>
      <c r="AB574">
        <v>0</v>
      </c>
      <c r="AC574">
        <v>0</v>
      </c>
      <c r="AD574">
        <v>0</v>
      </c>
      <c r="AE574">
        <v>0</v>
      </c>
      <c r="AF574">
        <v>0</v>
      </c>
      <c r="AG574" t="s">
        <v>5200</v>
      </c>
      <c r="AH574" s="21" t="str">
        <f t="shared" si="16"/>
        <v>YH98</v>
      </c>
      <c r="AI574" s="21">
        <v>67.5</v>
      </c>
      <c r="AJ574" s="21">
        <f t="shared" si="17"/>
        <v>100</v>
      </c>
      <c r="AK574" s="21" t="s">
        <v>2060</v>
      </c>
      <c r="AL574" t="s">
        <v>2581</v>
      </c>
      <c r="AM574" t="s">
        <v>53</v>
      </c>
      <c r="AN574" t="s">
        <v>2029</v>
      </c>
    </row>
    <row r="575" spans="1:40" ht="15" hidden="1" thickTop="1" x14ac:dyDescent="0.35">
      <c r="A575" t="s">
        <v>5116</v>
      </c>
      <c r="B575" t="s">
        <v>5201</v>
      </c>
      <c r="C575" t="s">
        <v>3332</v>
      </c>
      <c r="D575" t="s">
        <v>5202</v>
      </c>
      <c r="E575" t="s">
        <v>2575</v>
      </c>
      <c r="F575">
        <v>1</v>
      </c>
      <c r="G575" t="s">
        <v>2600</v>
      </c>
      <c r="H575" t="s">
        <v>2577</v>
      </c>
      <c r="I575" t="s">
        <v>2511</v>
      </c>
      <c r="J575" t="s">
        <v>2699</v>
      </c>
      <c r="K575" t="s">
        <v>2579</v>
      </c>
      <c r="L575" t="s">
        <v>2058</v>
      </c>
      <c r="M575" t="s">
        <v>2982</v>
      </c>
      <c r="N575">
        <v>0</v>
      </c>
      <c r="O575">
        <v>0</v>
      </c>
      <c r="P575">
        <v>0</v>
      </c>
      <c r="Q575">
        <v>14280</v>
      </c>
      <c r="R575">
        <v>0</v>
      </c>
      <c r="S575">
        <v>0</v>
      </c>
      <c r="T575">
        <v>0</v>
      </c>
      <c r="U575">
        <v>0</v>
      </c>
      <c r="V575">
        <v>0</v>
      </c>
      <c r="W575">
        <v>0</v>
      </c>
      <c r="X575">
        <v>0</v>
      </c>
      <c r="Y575">
        <v>0</v>
      </c>
      <c r="Z575">
        <v>0</v>
      </c>
      <c r="AA575">
        <v>0</v>
      </c>
      <c r="AB575">
        <v>0</v>
      </c>
      <c r="AC575">
        <v>0</v>
      </c>
      <c r="AD575">
        <v>0</v>
      </c>
      <c r="AE575">
        <v>0</v>
      </c>
      <c r="AF575">
        <v>0</v>
      </c>
      <c r="AG575" t="s">
        <v>5203</v>
      </c>
      <c r="AH575" s="21" t="str">
        <f t="shared" si="16"/>
        <v>YO27</v>
      </c>
      <c r="AI575" s="21">
        <v>62.999999999999986</v>
      </c>
      <c r="AJ575" s="21">
        <f t="shared" si="17"/>
        <v>100</v>
      </c>
      <c r="AK575" s="21" t="s">
        <v>2060</v>
      </c>
      <c r="AL575" t="s">
        <v>2581</v>
      </c>
      <c r="AM575" t="s">
        <v>53</v>
      </c>
      <c r="AN575" t="s">
        <v>2031</v>
      </c>
    </row>
    <row r="576" spans="1:40" ht="15" hidden="1" thickTop="1" x14ac:dyDescent="0.35">
      <c r="A576" t="s">
        <v>5120</v>
      </c>
      <c r="B576" t="s">
        <v>5205</v>
      </c>
      <c r="C576" t="s">
        <v>5206</v>
      </c>
      <c r="D576" t="s">
        <v>5207</v>
      </c>
      <c r="E576" t="s">
        <v>2780</v>
      </c>
      <c r="F576">
        <v>1</v>
      </c>
      <c r="G576" t="s">
        <v>2609</v>
      </c>
      <c r="H576" t="s">
        <v>2577</v>
      </c>
      <c r="I576" t="s">
        <v>2511</v>
      </c>
      <c r="J576" t="s">
        <v>2781</v>
      </c>
      <c r="K576" t="s">
        <v>2765</v>
      </c>
      <c r="L576" t="s">
        <v>2058</v>
      </c>
      <c r="M576" t="s">
        <v>2059</v>
      </c>
      <c r="N576">
        <v>0</v>
      </c>
      <c r="O576">
        <v>0</v>
      </c>
      <c r="P576">
        <v>0</v>
      </c>
      <c r="Q576">
        <v>24480</v>
      </c>
      <c r="R576">
        <v>0</v>
      </c>
      <c r="S576">
        <v>0</v>
      </c>
      <c r="T576">
        <v>0</v>
      </c>
      <c r="U576">
        <v>0</v>
      </c>
      <c r="V576">
        <v>0</v>
      </c>
      <c r="W576">
        <v>0</v>
      </c>
      <c r="X576">
        <v>0</v>
      </c>
      <c r="Y576">
        <v>0</v>
      </c>
      <c r="Z576">
        <v>0</v>
      </c>
      <c r="AA576">
        <v>0</v>
      </c>
      <c r="AB576">
        <v>0</v>
      </c>
      <c r="AC576">
        <v>0</v>
      </c>
      <c r="AD576">
        <v>0</v>
      </c>
      <c r="AE576">
        <v>0</v>
      </c>
      <c r="AF576">
        <v>0</v>
      </c>
      <c r="AG576" t="s">
        <v>5208</v>
      </c>
      <c r="AH576" s="21" t="str">
        <f t="shared" si="16"/>
        <v>YR20</v>
      </c>
      <c r="AI576" s="21">
        <v>107.92500000000001</v>
      </c>
      <c r="AJ576" s="21">
        <f t="shared" si="17"/>
        <v>100</v>
      </c>
      <c r="AK576" s="21" t="s">
        <v>2060</v>
      </c>
      <c r="AL576" t="s">
        <v>2613</v>
      </c>
      <c r="AM576" t="s">
        <v>53</v>
      </c>
      <c r="AN576" t="s">
        <v>2030</v>
      </c>
    </row>
    <row r="577" spans="1:40" ht="15" hidden="1" thickTop="1" x14ac:dyDescent="0.35">
      <c r="A577" t="s">
        <v>5126</v>
      </c>
      <c r="B577" t="s">
        <v>5209</v>
      </c>
      <c r="C577" t="s">
        <v>2746</v>
      </c>
      <c r="D577" t="s">
        <v>5210</v>
      </c>
      <c r="E577" t="s">
        <v>3193</v>
      </c>
      <c r="F577">
        <v>1</v>
      </c>
      <c r="G577" t="s">
        <v>2609</v>
      </c>
      <c r="H577" t="s">
        <v>2577</v>
      </c>
      <c r="I577" t="s">
        <v>2511</v>
      </c>
      <c r="J577" t="s">
        <v>2675</v>
      </c>
      <c r="K577" t="s">
        <v>2611</v>
      </c>
      <c r="L577" t="s">
        <v>2058</v>
      </c>
      <c r="M577" t="s">
        <v>2059</v>
      </c>
      <c r="N577">
        <v>0</v>
      </c>
      <c r="O577">
        <v>0</v>
      </c>
      <c r="P577">
        <v>0</v>
      </c>
      <c r="Q577">
        <v>24480</v>
      </c>
      <c r="R577">
        <v>0</v>
      </c>
      <c r="S577">
        <v>0</v>
      </c>
      <c r="T577">
        <v>0</v>
      </c>
      <c r="U577">
        <v>0</v>
      </c>
      <c r="V577">
        <v>0</v>
      </c>
      <c r="W577">
        <v>0</v>
      </c>
      <c r="X577">
        <v>0</v>
      </c>
      <c r="Y577">
        <v>0</v>
      </c>
      <c r="Z577">
        <v>0</v>
      </c>
      <c r="AA577">
        <v>0</v>
      </c>
      <c r="AB577">
        <v>0</v>
      </c>
      <c r="AC577">
        <v>0</v>
      </c>
      <c r="AD577">
        <v>0</v>
      </c>
      <c r="AE577">
        <v>0</v>
      </c>
      <c r="AF577">
        <v>0</v>
      </c>
      <c r="AG577" t="s">
        <v>5211</v>
      </c>
      <c r="AH577" s="21" t="str">
        <f t="shared" si="16"/>
        <v>YR20</v>
      </c>
      <c r="AI577" s="21">
        <v>107.92500000000001</v>
      </c>
      <c r="AJ577" s="21">
        <f t="shared" si="17"/>
        <v>100</v>
      </c>
      <c r="AK577" s="21" t="s">
        <v>2060</v>
      </c>
      <c r="AL577" t="s">
        <v>2613</v>
      </c>
      <c r="AM577" t="s">
        <v>53</v>
      </c>
      <c r="AN577" t="s">
        <v>2029</v>
      </c>
    </row>
    <row r="578" spans="1:40" ht="15" hidden="1" thickTop="1" x14ac:dyDescent="0.35">
      <c r="A578" t="s">
        <v>5130</v>
      </c>
      <c r="B578" t="s">
        <v>5213</v>
      </c>
      <c r="C578" t="s">
        <v>5214</v>
      </c>
      <c r="D578" t="s">
        <v>5215</v>
      </c>
      <c r="E578" t="s">
        <v>4786</v>
      </c>
      <c r="F578">
        <v>2</v>
      </c>
      <c r="G578" t="s">
        <v>2509</v>
      </c>
      <c r="H578" t="s">
        <v>2510</v>
      </c>
      <c r="I578" t="s">
        <v>2511</v>
      </c>
      <c r="J578" t="s">
        <v>2987</v>
      </c>
      <c r="K578" t="s">
        <v>2513</v>
      </c>
      <c r="L578" t="s">
        <v>2058</v>
      </c>
      <c r="M578" t="s">
        <v>2059</v>
      </c>
      <c r="N578">
        <v>1</v>
      </c>
      <c r="O578">
        <v>51</v>
      </c>
      <c r="P578">
        <v>0.21</v>
      </c>
      <c r="Q578">
        <v>24480</v>
      </c>
      <c r="R578">
        <v>0</v>
      </c>
      <c r="S578">
        <v>0</v>
      </c>
      <c r="T578">
        <v>0</v>
      </c>
      <c r="U578">
        <v>0</v>
      </c>
      <c r="V578">
        <v>0</v>
      </c>
      <c r="W578">
        <v>0</v>
      </c>
      <c r="X578">
        <v>1</v>
      </c>
      <c r="Y578">
        <v>51</v>
      </c>
      <c r="Z578">
        <v>0.21</v>
      </c>
      <c r="AA578">
        <v>0</v>
      </c>
      <c r="AB578">
        <v>0</v>
      </c>
      <c r="AC578">
        <v>0</v>
      </c>
      <c r="AD578">
        <v>0</v>
      </c>
      <c r="AE578">
        <v>0</v>
      </c>
      <c r="AF578">
        <v>0</v>
      </c>
      <c r="AG578" t="s">
        <v>5216</v>
      </c>
      <c r="AH578" s="21" t="str">
        <f t="shared" si="16"/>
        <v>YK19</v>
      </c>
      <c r="AI578" s="21">
        <v>107.92500000000001</v>
      </c>
      <c r="AJ578" s="21">
        <f t="shared" si="17"/>
        <v>99.791666666666671</v>
      </c>
      <c r="AK578" s="21" t="s">
        <v>2060</v>
      </c>
      <c r="AL578" t="s">
        <v>2515</v>
      </c>
      <c r="AM578" t="s">
        <v>53</v>
      </c>
      <c r="AN578" t="s">
        <v>2031</v>
      </c>
    </row>
    <row r="579" spans="1:40" ht="15" hidden="1" thickTop="1" x14ac:dyDescent="0.35">
      <c r="A579" t="s">
        <v>5135</v>
      </c>
      <c r="B579" t="s">
        <v>5218</v>
      </c>
      <c r="C579" t="s">
        <v>3639</v>
      </c>
      <c r="D579" t="s">
        <v>5219</v>
      </c>
      <c r="E579" t="s">
        <v>3309</v>
      </c>
      <c r="F579">
        <v>1</v>
      </c>
      <c r="G579" t="s">
        <v>2509</v>
      </c>
      <c r="H579" t="s">
        <v>2510</v>
      </c>
      <c r="I579" t="s">
        <v>2511</v>
      </c>
      <c r="J579" t="s">
        <v>3522</v>
      </c>
      <c r="K579" t="s">
        <v>3109</v>
      </c>
      <c r="L579" t="s">
        <v>2058</v>
      </c>
      <c r="M579" t="s">
        <v>2170</v>
      </c>
      <c r="N579">
        <v>0</v>
      </c>
      <c r="O579">
        <v>0</v>
      </c>
      <c r="P579">
        <v>0</v>
      </c>
      <c r="Q579">
        <v>15300</v>
      </c>
      <c r="R579">
        <v>0</v>
      </c>
      <c r="S579">
        <v>0</v>
      </c>
      <c r="T579">
        <v>0</v>
      </c>
      <c r="U579">
        <v>0</v>
      </c>
      <c r="V579">
        <v>0</v>
      </c>
      <c r="W579">
        <v>0</v>
      </c>
      <c r="X579">
        <v>0</v>
      </c>
      <c r="Y579">
        <v>0</v>
      </c>
      <c r="Z579">
        <v>0</v>
      </c>
      <c r="AA579">
        <v>0</v>
      </c>
      <c r="AB579">
        <v>0</v>
      </c>
      <c r="AC579">
        <v>0</v>
      </c>
      <c r="AD579">
        <v>0</v>
      </c>
      <c r="AE579">
        <v>0</v>
      </c>
      <c r="AF579">
        <v>0</v>
      </c>
      <c r="AG579" t="s">
        <v>5220</v>
      </c>
      <c r="AH579" s="21" t="str">
        <f t="shared" si="16"/>
        <v>YN23</v>
      </c>
      <c r="AI579" s="21">
        <v>67.5</v>
      </c>
      <c r="AJ579" s="21">
        <f t="shared" si="17"/>
        <v>100</v>
      </c>
      <c r="AK579" s="21" t="s">
        <v>2060</v>
      </c>
      <c r="AL579" t="s">
        <v>2515</v>
      </c>
      <c r="AM579" t="s">
        <v>53</v>
      </c>
      <c r="AN579" t="s">
        <v>2029</v>
      </c>
    </row>
    <row r="580" spans="1:40" ht="15" hidden="1" thickTop="1" x14ac:dyDescent="0.35">
      <c r="A580" t="s">
        <v>5139</v>
      </c>
      <c r="B580" t="s">
        <v>5222</v>
      </c>
      <c r="C580" t="s">
        <v>5223</v>
      </c>
      <c r="D580" t="s">
        <v>5224</v>
      </c>
      <c r="E580" t="s">
        <v>2705</v>
      </c>
      <c r="F580">
        <v>1</v>
      </c>
      <c r="G580" t="s">
        <v>2593</v>
      </c>
      <c r="H580" t="s">
        <v>2056</v>
      </c>
      <c r="I580" t="s">
        <v>2511</v>
      </c>
      <c r="J580" t="s">
        <v>2594</v>
      </c>
      <c r="K580" t="s">
        <v>65</v>
      </c>
      <c r="L580" t="s">
        <v>2058</v>
      </c>
      <c r="M580" t="s">
        <v>2059</v>
      </c>
      <c r="N580">
        <v>0</v>
      </c>
      <c r="O580">
        <v>0</v>
      </c>
      <c r="P580">
        <v>0</v>
      </c>
      <c r="Q580">
        <v>24480</v>
      </c>
      <c r="R580">
        <v>0</v>
      </c>
      <c r="S580">
        <v>0</v>
      </c>
      <c r="T580">
        <v>0</v>
      </c>
      <c r="U580">
        <v>0</v>
      </c>
      <c r="V580">
        <v>0</v>
      </c>
      <c r="W580">
        <v>0</v>
      </c>
      <c r="X580">
        <v>0</v>
      </c>
      <c r="Y580">
        <v>0</v>
      </c>
      <c r="Z580">
        <v>0</v>
      </c>
      <c r="AA580">
        <v>0</v>
      </c>
      <c r="AB580">
        <v>0</v>
      </c>
      <c r="AC580">
        <v>0</v>
      </c>
      <c r="AD580">
        <v>0</v>
      </c>
      <c r="AE580">
        <v>0</v>
      </c>
      <c r="AF580">
        <v>0</v>
      </c>
      <c r="AG580" t="s">
        <v>5225</v>
      </c>
      <c r="AH580" s="21" t="str">
        <f t="shared" si="16"/>
        <v>YO27</v>
      </c>
      <c r="AI580" s="21">
        <v>107.92500000000001</v>
      </c>
      <c r="AJ580" s="21">
        <f t="shared" si="17"/>
        <v>100</v>
      </c>
      <c r="AK580" s="21" t="s">
        <v>2060</v>
      </c>
      <c r="AL580" t="s">
        <v>2527</v>
      </c>
      <c r="AM580" t="s">
        <v>53</v>
      </c>
      <c r="AN580" t="s">
        <v>2029</v>
      </c>
    </row>
    <row r="581" spans="1:40" ht="15" hidden="1" thickTop="1" x14ac:dyDescent="0.35">
      <c r="A581" t="s">
        <v>5143</v>
      </c>
      <c r="B581" t="s">
        <v>5227</v>
      </c>
      <c r="C581" t="s">
        <v>3121</v>
      </c>
      <c r="D581" t="s">
        <v>5228</v>
      </c>
      <c r="E581" t="s">
        <v>2986</v>
      </c>
      <c r="F581">
        <v>2</v>
      </c>
      <c r="G581" t="s">
        <v>2509</v>
      </c>
      <c r="H581" t="s">
        <v>2510</v>
      </c>
      <c r="I581" t="s">
        <v>2511</v>
      </c>
      <c r="J581" t="s">
        <v>3123</v>
      </c>
      <c r="K581" t="s">
        <v>2513</v>
      </c>
      <c r="L581" t="s">
        <v>2058</v>
      </c>
      <c r="M581" t="s">
        <v>2059</v>
      </c>
      <c r="N581">
        <v>0</v>
      </c>
      <c r="O581">
        <v>0</v>
      </c>
      <c r="P581">
        <v>0</v>
      </c>
      <c r="Q581">
        <v>24480</v>
      </c>
      <c r="R581">
        <v>0</v>
      </c>
      <c r="S581">
        <v>0</v>
      </c>
      <c r="T581">
        <v>0</v>
      </c>
      <c r="U581">
        <v>0</v>
      </c>
      <c r="V581">
        <v>0</v>
      </c>
      <c r="W581">
        <v>0</v>
      </c>
      <c r="X581">
        <v>0</v>
      </c>
      <c r="Y581">
        <v>0</v>
      </c>
      <c r="Z581">
        <v>0</v>
      </c>
      <c r="AA581">
        <v>0</v>
      </c>
      <c r="AB581">
        <v>0</v>
      </c>
      <c r="AC581">
        <v>0</v>
      </c>
      <c r="AD581">
        <v>0</v>
      </c>
      <c r="AE581">
        <v>0</v>
      </c>
      <c r="AF581">
        <v>0</v>
      </c>
      <c r="AG581" t="s">
        <v>5229</v>
      </c>
      <c r="AH581" s="21" t="str">
        <f t="shared" si="16"/>
        <v>YO27</v>
      </c>
      <c r="AI581" s="21">
        <v>107.92500000000001</v>
      </c>
      <c r="AJ581" s="21">
        <f t="shared" si="17"/>
        <v>100</v>
      </c>
      <c r="AK581" s="21" t="s">
        <v>2060</v>
      </c>
      <c r="AL581" t="s">
        <v>2515</v>
      </c>
      <c r="AM581" t="s">
        <v>53</v>
      </c>
      <c r="AN581" t="s">
        <v>2031</v>
      </c>
    </row>
    <row r="582" spans="1:40" ht="15" hidden="1" thickTop="1" x14ac:dyDescent="0.35">
      <c r="A582" t="s">
        <v>5147</v>
      </c>
      <c r="B582" t="s">
        <v>5231</v>
      </c>
      <c r="C582" t="s">
        <v>3544</v>
      </c>
      <c r="D582" t="s">
        <v>5232</v>
      </c>
      <c r="E582" t="s">
        <v>3407</v>
      </c>
      <c r="F582">
        <v>1</v>
      </c>
      <c r="G582" t="s">
        <v>2509</v>
      </c>
      <c r="H582" t="s">
        <v>2510</v>
      </c>
      <c r="I582" t="s">
        <v>2511</v>
      </c>
      <c r="J582" t="s">
        <v>3408</v>
      </c>
      <c r="K582" t="s">
        <v>3109</v>
      </c>
      <c r="L582" t="s">
        <v>2058</v>
      </c>
      <c r="M582" t="s">
        <v>2170</v>
      </c>
      <c r="N582">
        <v>0</v>
      </c>
      <c r="O582">
        <v>0</v>
      </c>
      <c r="P582">
        <v>0</v>
      </c>
      <c r="Q582">
        <v>15300</v>
      </c>
      <c r="R582">
        <v>0</v>
      </c>
      <c r="S582">
        <v>0</v>
      </c>
      <c r="T582">
        <v>0</v>
      </c>
      <c r="U582">
        <v>0</v>
      </c>
      <c r="V582">
        <v>0</v>
      </c>
      <c r="W582">
        <v>0</v>
      </c>
      <c r="X582">
        <v>0</v>
      </c>
      <c r="Y582">
        <v>0</v>
      </c>
      <c r="Z582">
        <v>0</v>
      </c>
      <c r="AA582">
        <v>0</v>
      </c>
      <c r="AB582">
        <v>0</v>
      </c>
      <c r="AC582">
        <v>0</v>
      </c>
      <c r="AD582">
        <v>0</v>
      </c>
      <c r="AE582">
        <v>0</v>
      </c>
      <c r="AF582">
        <v>0</v>
      </c>
      <c r="AG582" t="s">
        <v>5233</v>
      </c>
      <c r="AH582" s="21" t="str">
        <f t="shared" si="16"/>
        <v>YO27</v>
      </c>
      <c r="AI582" s="21">
        <v>67.5</v>
      </c>
      <c r="AJ582" s="21">
        <f t="shared" si="17"/>
        <v>100</v>
      </c>
      <c r="AK582" s="21" t="s">
        <v>2060</v>
      </c>
      <c r="AL582" t="s">
        <v>3411</v>
      </c>
      <c r="AM582" t="s">
        <v>53</v>
      </c>
      <c r="AN582" t="s">
        <v>2031</v>
      </c>
    </row>
    <row r="583" spans="1:40" ht="15" hidden="1" thickTop="1" x14ac:dyDescent="0.35">
      <c r="A583" t="s">
        <v>5151</v>
      </c>
      <c r="B583" t="s">
        <v>5234</v>
      </c>
      <c r="C583" t="s">
        <v>3786</v>
      </c>
      <c r="D583" t="s">
        <v>5235</v>
      </c>
      <c r="E583" t="s">
        <v>2793</v>
      </c>
      <c r="F583">
        <v>1</v>
      </c>
      <c r="G583" t="s">
        <v>2509</v>
      </c>
      <c r="H583" t="s">
        <v>2510</v>
      </c>
      <c r="I583" t="s">
        <v>2511</v>
      </c>
      <c r="J583" t="s">
        <v>2794</v>
      </c>
      <c r="K583" t="s">
        <v>2669</v>
      </c>
      <c r="L583" t="s">
        <v>2058</v>
      </c>
      <c r="M583" t="s">
        <v>2059</v>
      </c>
      <c r="N583">
        <v>0</v>
      </c>
      <c r="O583">
        <v>0</v>
      </c>
      <c r="P583">
        <v>0</v>
      </c>
      <c r="Q583">
        <v>24480</v>
      </c>
      <c r="R583">
        <v>0</v>
      </c>
      <c r="S583">
        <v>0</v>
      </c>
      <c r="T583">
        <v>0</v>
      </c>
      <c r="U583">
        <v>0</v>
      </c>
      <c r="V583">
        <v>0</v>
      </c>
      <c r="W583">
        <v>0</v>
      </c>
      <c r="X583">
        <v>0</v>
      </c>
      <c r="Y583">
        <v>0</v>
      </c>
      <c r="Z583">
        <v>0</v>
      </c>
      <c r="AA583">
        <v>0</v>
      </c>
      <c r="AB583">
        <v>0</v>
      </c>
      <c r="AC583">
        <v>0</v>
      </c>
      <c r="AD583">
        <v>0</v>
      </c>
      <c r="AE583">
        <v>0</v>
      </c>
      <c r="AF583">
        <v>0</v>
      </c>
      <c r="AG583" t="s">
        <v>5236</v>
      </c>
      <c r="AH583" s="21" t="str">
        <f t="shared" ref="AH583:AH646" si="18">LEFT(AG583,4)</f>
        <v>YO27</v>
      </c>
      <c r="AI583" s="21">
        <v>107.92500000000001</v>
      </c>
      <c r="AJ583" s="21">
        <f t="shared" ref="AJ583:AJ646" si="19">100-(O583/Q583*100)</f>
        <v>100</v>
      </c>
      <c r="AK583" s="21" t="s">
        <v>2060</v>
      </c>
      <c r="AL583" t="s">
        <v>2515</v>
      </c>
      <c r="AM583" t="s">
        <v>53</v>
      </c>
      <c r="AN583" t="s">
        <v>2031</v>
      </c>
    </row>
    <row r="584" spans="1:40" ht="15" hidden="1" thickTop="1" x14ac:dyDescent="0.35">
      <c r="A584" t="s">
        <v>5155</v>
      </c>
      <c r="B584" t="s">
        <v>5238</v>
      </c>
      <c r="C584" t="s">
        <v>102</v>
      </c>
      <c r="D584" t="s">
        <v>5239</v>
      </c>
      <c r="E584" t="s">
        <v>560</v>
      </c>
      <c r="F584">
        <v>1</v>
      </c>
      <c r="G584" t="s">
        <v>2055</v>
      </c>
      <c r="H584" t="s">
        <v>2056</v>
      </c>
      <c r="I584" t="s">
        <v>2511</v>
      </c>
      <c r="J584" t="s">
        <v>67</v>
      </c>
      <c r="K584" t="s">
        <v>68</v>
      </c>
      <c r="L584" t="s">
        <v>2058</v>
      </c>
      <c r="M584" t="s">
        <v>2059</v>
      </c>
      <c r="N584">
        <v>0</v>
      </c>
      <c r="O584">
        <v>0</v>
      </c>
      <c r="P584">
        <v>0</v>
      </c>
      <c r="Q584">
        <v>24480</v>
      </c>
      <c r="R584">
        <v>0</v>
      </c>
      <c r="S584">
        <v>0</v>
      </c>
      <c r="T584">
        <v>0</v>
      </c>
      <c r="U584">
        <v>0</v>
      </c>
      <c r="V584">
        <v>0</v>
      </c>
      <c r="W584">
        <v>0</v>
      </c>
      <c r="X584">
        <v>0</v>
      </c>
      <c r="Y584">
        <v>0</v>
      </c>
      <c r="Z584">
        <v>0</v>
      </c>
      <c r="AA584">
        <v>0</v>
      </c>
      <c r="AB584">
        <v>0</v>
      </c>
      <c r="AC584">
        <v>0</v>
      </c>
      <c r="AD584">
        <v>0</v>
      </c>
      <c r="AE584">
        <v>0</v>
      </c>
      <c r="AF584">
        <v>0</v>
      </c>
      <c r="AG584" t="s">
        <v>166</v>
      </c>
      <c r="AH584" s="21" t="str">
        <f t="shared" si="18"/>
        <v>YK19</v>
      </c>
      <c r="AI584" s="21">
        <v>107.92500000000001</v>
      </c>
      <c r="AJ584" s="21">
        <f t="shared" si="19"/>
        <v>100</v>
      </c>
      <c r="AK584" s="21" t="s">
        <v>2060</v>
      </c>
      <c r="AL584" t="s">
        <v>70</v>
      </c>
      <c r="AM584" t="s">
        <v>53</v>
      </c>
      <c r="AN584" t="s">
        <v>2029</v>
      </c>
    </row>
    <row r="585" spans="1:40" ht="15" hidden="1" thickTop="1" x14ac:dyDescent="0.35">
      <c r="A585" t="s">
        <v>5159</v>
      </c>
      <c r="B585" t="s">
        <v>5241</v>
      </c>
      <c r="C585" t="s">
        <v>5242</v>
      </c>
      <c r="D585" t="s">
        <v>5243</v>
      </c>
      <c r="E585" t="s">
        <v>5244</v>
      </c>
      <c r="F585">
        <v>1</v>
      </c>
      <c r="G585" t="s">
        <v>2600</v>
      </c>
      <c r="H585" t="s">
        <v>2577</v>
      </c>
      <c r="I585" t="s">
        <v>2511</v>
      </c>
      <c r="J585" t="s">
        <v>2699</v>
      </c>
      <c r="K585" t="s">
        <v>2579</v>
      </c>
      <c r="L585" t="s">
        <v>2058</v>
      </c>
      <c r="M585" t="s">
        <v>2059</v>
      </c>
      <c r="N585">
        <v>1</v>
      </c>
      <c r="O585">
        <v>38</v>
      </c>
      <c r="P585">
        <v>0.16</v>
      </c>
      <c r="Q585">
        <v>24480</v>
      </c>
      <c r="R585">
        <v>1</v>
      </c>
      <c r="S585">
        <v>38</v>
      </c>
      <c r="T585">
        <v>0.16</v>
      </c>
      <c r="U585">
        <v>0</v>
      </c>
      <c r="V585">
        <v>0</v>
      </c>
      <c r="W585">
        <v>0</v>
      </c>
      <c r="X585">
        <v>0</v>
      </c>
      <c r="Y585">
        <v>0</v>
      </c>
      <c r="Z585">
        <v>0</v>
      </c>
      <c r="AA585">
        <v>0</v>
      </c>
      <c r="AB585">
        <v>0</v>
      </c>
      <c r="AC585">
        <v>0</v>
      </c>
      <c r="AD585">
        <v>0</v>
      </c>
      <c r="AE585">
        <v>0</v>
      </c>
      <c r="AF585">
        <v>0</v>
      </c>
      <c r="AG585" t="s">
        <v>5245</v>
      </c>
      <c r="AH585" s="21" t="str">
        <f t="shared" si="18"/>
        <v>YO98</v>
      </c>
      <c r="AI585" s="21">
        <v>107.92500000000001</v>
      </c>
      <c r="AJ585" s="21">
        <f t="shared" si="19"/>
        <v>99.84477124183006</v>
      </c>
      <c r="AK585" s="21" t="s">
        <v>2060</v>
      </c>
      <c r="AL585" t="s">
        <v>2581</v>
      </c>
      <c r="AM585" t="s">
        <v>53</v>
      </c>
      <c r="AN585" t="s">
        <v>2030</v>
      </c>
    </row>
    <row r="586" spans="1:40" ht="15" hidden="1" thickTop="1" x14ac:dyDescent="0.35">
      <c r="A586" t="s">
        <v>5163</v>
      </c>
      <c r="B586" t="s">
        <v>5247</v>
      </c>
      <c r="C586" t="s">
        <v>4190</v>
      </c>
      <c r="D586" t="s">
        <v>5248</v>
      </c>
      <c r="E586" t="s">
        <v>2691</v>
      </c>
      <c r="F586">
        <v>1</v>
      </c>
      <c r="G586" t="s">
        <v>2600</v>
      </c>
      <c r="H586" t="s">
        <v>2577</v>
      </c>
      <c r="I586" t="s">
        <v>2511</v>
      </c>
      <c r="J586" t="s">
        <v>2692</v>
      </c>
      <c r="K586" t="s">
        <v>2635</v>
      </c>
      <c r="L586" t="s">
        <v>2058</v>
      </c>
      <c r="M586" t="s">
        <v>2170</v>
      </c>
      <c r="N586">
        <v>0</v>
      </c>
      <c r="O586">
        <v>0</v>
      </c>
      <c r="P586">
        <v>0</v>
      </c>
      <c r="Q586">
        <v>15300</v>
      </c>
      <c r="R586">
        <v>0</v>
      </c>
      <c r="S586">
        <v>0</v>
      </c>
      <c r="T586">
        <v>0</v>
      </c>
      <c r="U586">
        <v>0</v>
      </c>
      <c r="V586">
        <v>0</v>
      </c>
      <c r="W586">
        <v>0</v>
      </c>
      <c r="X586">
        <v>0</v>
      </c>
      <c r="Y586">
        <v>0</v>
      </c>
      <c r="Z586">
        <v>0</v>
      </c>
      <c r="AA586">
        <v>0</v>
      </c>
      <c r="AB586">
        <v>0</v>
      </c>
      <c r="AC586">
        <v>0</v>
      </c>
      <c r="AD586">
        <v>0</v>
      </c>
      <c r="AE586">
        <v>0</v>
      </c>
      <c r="AF586">
        <v>0</v>
      </c>
      <c r="AG586" t="s">
        <v>5249</v>
      </c>
      <c r="AH586" s="21" t="str">
        <f t="shared" si="18"/>
        <v>YO98</v>
      </c>
      <c r="AI586" s="21">
        <v>67.5</v>
      </c>
      <c r="AJ586" s="21">
        <f t="shared" si="19"/>
        <v>100</v>
      </c>
      <c r="AK586" s="21" t="s">
        <v>2060</v>
      </c>
      <c r="AL586" t="s">
        <v>2581</v>
      </c>
      <c r="AM586" t="s">
        <v>53</v>
      </c>
      <c r="AN586" t="s">
        <v>2031</v>
      </c>
    </row>
    <row r="587" spans="1:40" ht="15" hidden="1" thickTop="1" x14ac:dyDescent="0.35">
      <c r="A587" t="s">
        <v>5167</v>
      </c>
      <c r="B587" t="s">
        <v>5251</v>
      </c>
      <c r="C587" t="s">
        <v>4733</v>
      </c>
      <c r="D587" t="s">
        <v>5252</v>
      </c>
      <c r="E587" t="s">
        <v>2646</v>
      </c>
      <c r="F587">
        <v>1</v>
      </c>
      <c r="G587" t="s">
        <v>2600</v>
      </c>
      <c r="H587" t="s">
        <v>2577</v>
      </c>
      <c r="I587" t="s">
        <v>2511</v>
      </c>
      <c r="J587" t="s">
        <v>2647</v>
      </c>
      <c r="K587" t="s">
        <v>2602</v>
      </c>
      <c r="L587" t="s">
        <v>2058</v>
      </c>
      <c r="M587" t="s">
        <v>2059</v>
      </c>
      <c r="N587">
        <v>0</v>
      </c>
      <c r="O587">
        <v>0</v>
      </c>
      <c r="P587">
        <v>0</v>
      </c>
      <c r="Q587">
        <v>24480</v>
      </c>
      <c r="R587">
        <v>0</v>
      </c>
      <c r="S587">
        <v>0</v>
      </c>
      <c r="T587">
        <v>0</v>
      </c>
      <c r="U587">
        <v>0</v>
      </c>
      <c r="V587">
        <v>0</v>
      </c>
      <c r="W587">
        <v>0</v>
      </c>
      <c r="X587">
        <v>0</v>
      </c>
      <c r="Y587">
        <v>0</v>
      </c>
      <c r="Z587">
        <v>0</v>
      </c>
      <c r="AA587">
        <v>0</v>
      </c>
      <c r="AB587">
        <v>0</v>
      </c>
      <c r="AC587">
        <v>0</v>
      </c>
      <c r="AD587">
        <v>0</v>
      </c>
      <c r="AE587">
        <v>0</v>
      </c>
      <c r="AF587">
        <v>0</v>
      </c>
      <c r="AG587" t="s">
        <v>5253</v>
      </c>
      <c r="AH587" s="21" t="str">
        <f t="shared" si="18"/>
        <v>YO27</v>
      </c>
      <c r="AI587" s="21">
        <v>107.92500000000001</v>
      </c>
      <c r="AJ587" s="21">
        <f t="shared" si="19"/>
        <v>100</v>
      </c>
      <c r="AK587" s="21" t="s">
        <v>2060</v>
      </c>
      <c r="AL587" t="s">
        <v>2551</v>
      </c>
      <c r="AM587" t="s">
        <v>53</v>
      </c>
      <c r="AN587" t="s">
        <v>2033</v>
      </c>
    </row>
    <row r="588" spans="1:40" ht="15" hidden="1" thickTop="1" x14ac:dyDescent="0.35">
      <c r="A588" t="s">
        <v>5171</v>
      </c>
      <c r="B588" t="s">
        <v>5255</v>
      </c>
      <c r="C588" t="s">
        <v>117</v>
      </c>
      <c r="D588" t="s">
        <v>5256</v>
      </c>
      <c r="E588" t="s">
        <v>560</v>
      </c>
      <c r="F588">
        <v>1</v>
      </c>
      <c r="G588" t="s">
        <v>2055</v>
      </c>
      <c r="H588" t="s">
        <v>2056</v>
      </c>
      <c r="I588" t="s">
        <v>2511</v>
      </c>
      <c r="J588" t="s">
        <v>67</v>
      </c>
      <c r="K588" t="s">
        <v>68</v>
      </c>
      <c r="L588" t="s">
        <v>2058</v>
      </c>
      <c r="M588" t="s">
        <v>2059</v>
      </c>
      <c r="N588">
        <v>0</v>
      </c>
      <c r="O588">
        <v>0</v>
      </c>
      <c r="P588">
        <v>0</v>
      </c>
      <c r="Q588">
        <v>24480</v>
      </c>
      <c r="R588">
        <v>0</v>
      </c>
      <c r="S588">
        <v>0</v>
      </c>
      <c r="T588">
        <v>0</v>
      </c>
      <c r="U588">
        <v>0</v>
      </c>
      <c r="V588">
        <v>0</v>
      </c>
      <c r="W588">
        <v>0</v>
      </c>
      <c r="X588">
        <v>0</v>
      </c>
      <c r="Y588">
        <v>0</v>
      </c>
      <c r="Z588">
        <v>0</v>
      </c>
      <c r="AA588">
        <v>0</v>
      </c>
      <c r="AB588">
        <v>0</v>
      </c>
      <c r="AC588">
        <v>0</v>
      </c>
      <c r="AD588">
        <v>0</v>
      </c>
      <c r="AE588">
        <v>0</v>
      </c>
      <c r="AF588">
        <v>0</v>
      </c>
      <c r="AG588" t="s">
        <v>167</v>
      </c>
      <c r="AH588" s="21" t="str">
        <f t="shared" si="18"/>
        <v>YR20</v>
      </c>
      <c r="AI588" s="21">
        <v>107.92500000000001</v>
      </c>
      <c r="AJ588" s="21">
        <f t="shared" si="19"/>
        <v>100</v>
      </c>
      <c r="AK588" s="21" t="s">
        <v>2060</v>
      </c>
      <c r="AL588" t="s">
        <v>70</v>
      </c>
      <c r="AM588" t="s">
        <v>53</v>
      </c>
      <c r="AN588" t="s">
        <v>2029</v>
      </c>
    </row>
    <row r="589" spans="1:40" ht="15" hidden="1" thickTop="1" x14ac:dyDescent="0.35">
      <c r="A589" t="s">
        <v>5175</v>
      </c>
      <c r="B589" t="s">
        <v>5258</v>
      </c>
      <c r="C589" t="s">
        <v>5259</v>
      </c>
      <c r="D589" t="s">
        <v>5260</v>
      </c>
      <c r="E589" t="s">
        <v>2851</v>
      </c>
      <c r="F589">
        <v>1</v>
      </c>
      <c r="G589" t="s">
        <v>2593</v>
      </c>
      <c r="H589" t="s">
        <v>2056</v>
      </c>
      <c r="I589" t="s">
        <v>2511</v>
      </c>
      <c r="J589" t="s">
        <v>3250</v>
      </c>
      <c r="K589" t="s">
        <v>65</v>
      </c>
      <c r="L589" t="s">
        <v>2058</v>
      </c>
      <c r="M589" t="s">
        <v>2059</v>
      </c>
      <c r="N589">
        <v>1</v>
      </c>
      <c r="O589">
        <v>27</v>
      </c>
      <c r="P589">
        <v>0.11</v>
      </c>
      <c r="Q589">
        <v>24480</v>
      </c>
      <c r="R589">
        <v>1</v>
      </c>
      <c r="S589">
        <v>27</v>
      </c>
      <c r="T589">
        <v>0.11</v>
      </c>
      <c r="U589">
        <v>0</v>
      </c>
      <c r="V589">
        <v>0</v>
      </c>
      <c r="W589">
        <v>0</v>
      </c>
      <c r="X589">
        <v>0</v>
      </c>
      <c r="Y589">
        <v>0</v>
      </c>
      <c r="Z589">
        <v>0</v>
      </c>
      <c r="AA589">
        <v>0</v>
      </c>
      <c r="AB589">
        <v>0</v>
      </c>
      <c r="AC589">
        <v>0</v>
      </c>
      <c r="AD589">
        <v>0</v>
      </c>
      <c r="AE589">
        <v>0</v>
      </c>
      <c r="AF589">
        <v>0</v>
      </c>
      <c r="AG589" t="s">
        <v>5261</v>
      </c>
      <c r="AH589" s="21" t="str">
        <f t="shared" si="18"/>
        <v>YK19</v>
      </c>
      <c r="AI589" s="21">
        <v>107.92500000000001</v>
      </c>
      <c r="AJ589" s="21">
        <f t="shared" si="19"/>
        <v>99.889705882352942</v>
      </c>
      <c r="AK589" s="21" t="s">
        <v>2060</v>
      </c>
      <c r="AL589" t="s">
        <v>2527</v>
      </c>
      <c r="AM589" t="s">
        <v>53</v>
      </c>
      <c r="AN589" t="s">
        <v>2030</v>
      </c>
    </row>
    <row r="590" spans="1:40" ht="15" hidden="1" thickTop="1" x14ac:dyDescent="0.35">
      <c r="A590" t="s">
        <v>5181</v>
      </c>
      <c r="B590" t="s">
        <v>5263</v>
      </c>
      <c r="C590" t="s">
        <v>100</v>
      </c>
      <c r="D590" t="s">
        <v>5264</v>
      </c>
      <c r="E590" t="s">
        <v>119</v>
      </c>
      <c r="F590">
        <v>1</v>
      </c>
      <c r="G590" t="s">
        <v>2055</v>
      </c>
      <c r="H590" t="s">
        <v>2056</v>
      </c>
      <c r="I590" t="s">
        <v>2511</v>
      </c>
      <c r="J590" t="s">
        <v>67</v>
      </c>
      <c r="K590" t="s">
        <v>68</v>
      </c>
      <c r="L590" t="s">
        <v>2058</v>
      </c>
      <c r="M590" t="s">
        <v>2170</v>
      </c>
      <c r="N590">
        <v>0</v>
      </c>
      <c r="O590">
        <v>0</v>
      </c>
      <c r="P590">
        <v>0</v>
      </c>
      <c r="Q590">
        <v>15300</v>
      </c>
      <c r="R590">
        <v>0</v>
      </c>
      <c r="S590">
        <v>0</v>
      </c>
      <c r="T590">
        <v>0</v>
      </c>
      <c r="U590">
        <v>0</v>
      </c>
      <c r="V590">
        <v>0</v>
      </c>
      <c r="W590">
        <v>0</v>
      </c>
      <c r="X590">
        <v>0</v>
      </c>
      <c r="Y590">
        <v>0</v>
      </c>
      <c r="Z590">
        <v>0</v>
      </c>
      <c r="AA590">
        <v>0</v>
      </c>
      <c r="AB590">
        <v>0</v>
      </c>
      <c r="AC590">
        <v>0</v>
      </c>
      <c r="AD590">
        <v>0</v>
      </c>
      <c r="AE590">
        <v>0</v>
      </c>
      <c r="AF590">
        <v>0</v>
      </c>
      <c r="AG590" t="s">
        <v>168</v>
      </c>
      <c r="AH590" s="21" t="str">
        <f t="shared" si="18"/>
        <v>YO27</v>
      </c>
      <c r="AI590" s="21">
        <v>67.5</v>
      </c>
      <c r="AJ590" s="21">
        <f t="shared" si="19"/>
        <v>100</v>
      </c>
      <c r="AK590" s="21" t="s">
        <v>2060</v>
      </c>
      <c r="AL590" t="s">
        <v>70</v>
      </c>
      <c r="AM590" t="s">
        <v>53</v>
      </c>
      <c r="AN590" t="s">
        <v>2031</v>
      </c>
    </row>
    <row r="591" spans="1:40" ht="15" hidden="1" thickTop="1" x14ac:dyDescent="0.35">
      <c r="A591" t="s">
        <v>5185</v>
      </c>
      <c r="B591" t="s">
        <v>5266</v>
      </c>
      <c r="C591" t="s">
        <v>76</v>
      </c>
      <c r="D591" t="s">
        <v>5267</v>
      </c>
      <c r="E591" t="s">
        <v>560</v>
      </c>
      <c r="F591">
        <v>1</v>
      </c>
      <c r="G591" t="s">
        <v>2055</v>
      </c>
      <c r="H591" t="s">
        <v>2056</v>
      </c>
      <c r="I591" t="s">
        <v>2511</v>
      </c>
      <c r="J591" t="s">
        <v>67</v>
      </c>
      <c r="K591" t="s">
        <v>68</v>
      </c>
      <c r="L591" t="s">
        <v>2058</v>
      </c>
      <c r="M591" t="s">
        <v>2059</v>
      </c>
      <c r="N591">
        <v>0</v>
      </c>
      <c r="O591">
        <v>0</v>
      </c>
      <c r="P591">
        <v>0</v>
      </c>
      <c r="Q591">
        <v>24480</v>
      </c>
      <c r="R591">
        <v>0</v>
      </c>
      <c r="S591">
        <v>0</v>
      </c>
      <c r="T591">
        <v>0</v>
      </c>
      <c r="U591">
        <v>0</v>
      </c>
      <c r="V591">
        <v>0</v>
      </c>
      <c r="W591">
        <v>0</v>
      </c>
      <c r="X591">
        <v>0</v>
      </c>
      <c r="Y591">
        <v>0</v>
      </c>
      <c r="Z591">
        <v>0</v>
      </c>
      <c r="AA591">
        <v>0</v>
      </c>
      <c r="AB591">
        <v>0</v>
      </c>
      <c r="AC591">
        <v>0</v>
      </c>
      <c r="AD591">
        <v>0</v>
      </c>
      <c r="AE591">
        <v>0</v>
      </c>
      <c r="AF591">
        <v>0</v>
      </c>
      <c r="AG591" t="s">
        <v>169</v>
      </c>
      <c r="AH591" s="21" t="str">
        <f t="shared" si="18"/>
        <v>YR20</v>
      </c>
      <c r="AI591" s="21">
        <v>107.92500000000001</v>
      </c>
      <c r="AJ591" s="21">
        <f t="shared" si="19"/>
        <v>100</v>
      </c>
      <c r="AK591" s="21" t="s">
        <v>2060</v>
      </c>
      <c r="AL591" t="s">
        <v>70</v>
      </c>
      <c r="AM591" t="s">
        <v>53</v>
      </c>
      <c r="AN591" t="s">
        <v>2030</v>
      </c>
    </row>
    <row r="592" spans="1:40" ht="15" hidden="1" thickTop="1" x14ac:dyDescent="0.35">
      <c r="A592" t="s">
        <v>2174</v>
      </c>
      <c r="B592" t="s">
        <v>5273</v>
      </c>
      <c r="C592" t="s">
        <v>2560</v>
      </c>
      <c r="D592" t="s">
        <v>5274</v>
      </c>
      <c r="E592" t="s">
        <v>2562</v>
      </c>
      <c r="F592">
        <v>1</v>
      </c>
      <c r="G592" t="s">
        <v>2546</v>
      </c>
      <c r="H592" t="s">
        <v>2510</v>
      </c>
      <c r="I592" t="s">
        <v>2511</v>
      </c>
      <c r="J592" t="s">
        <v>2547</v>
      </c>
      <c r="K592" t="s">
        <v>2548</v>
      </c>
      <c r="L592" t="s">
        <v>2058</v>
      </c>
      <c r="M592" t="s">
        <v>2059</v>
      </c>
      <c r="N592">
        <v>0</v>
      </c>
      <c r="O592">
        <v>0</v>
      </c>
      <c r="P592">
        <v>0</v>
      </c>
      <c r="Q592">
        <v>24480</v>
      </c>
      <c r="R592">
        <v>0</v>
      </c>
      <c r="S592">
        <v>0</v>
      </c>
      <c r="T592">
        <v>0</v>
      </c>
      <c r="U592">
        <v>0</v>
      </c>
      <c r="V592">
        <v>0</v>
      </c>
      <c r="W592">
        <v>0</v>
      </c>
      <c r="X592">
        <v>0</v>
      </c>
      <c r="Y592">
        <v>0</v>
      </c>
      <c r="Z592">
        <v>0</v>
      </c>
      <c r="AA592">
        <v>0</v>
      </c>
      <c r="AB592">
        <v>0</v>
      </c>
      <c r="AC592">
        <v>0</v>
      </c>
      <c r="AD592">
        <v>0</v>
      </c>
      <c r="AE592">
        <v>0</v>
      </c>
      <c r="AF592">
        <v>0</v>
      </c>
      <c r="AG592" t="s">
        <v>5275</v>
      </c>
      <c r="AH592" s="21" t="str">
        <f t="shared" si="18"/>
        <v>YR21</v>
      </c>
      <c r="AI592" s="21">
        <v>107.92500000000001</v>
      </c>
      <c r="AJ592" s="21">
        <f t="shared" si="19"/>
        <v>100</v>
      </c>
      <c r="AK592" s="21" t="s">
        <v>2060</v>
      </c>
      <c r="AL592" t="s">
        <v>2551</v>
      </c>
      <c r="AM592" t="s">
        <v>53</v>
      </c>
      <c r="AN592" t="s">
        <v>2031</v>
      </c>
    </row>
    <row r="593" spans="1:40" ht="15" hidden="1" thickTop="1" x14ac:dyDescent="0.35">
      <c r="A593" t="s">
        <v>5192</v>
      </c>
      <c r="B593" t="s">
        <v>5277</v>
      </c>
      <c r="C593" t="s">
        <v>567</v>
      </c>
      <c r="D593" t="s">
        <v>5278</v>
      </c>
      <c r="E593" t="s">
        <v>560</v>
      </c>
      <c r="F593">
        <v>1</v>
      </c>
      <c r="G593" t="s">
        <v>2055</v>
      </c>
      <c r="H593" t="s">
        <v>2056</v>
      </c>
      <c r="I593" t="s">
        <v>2511</v>
      </c>
      <c r="J593" t="s">
        <v>428</v>
      </c>
      <c r="K593" t="s">
        <v>68</v>
      </c>
      <c r="L593" t="s">
        <v>2058</v>
      </c>
      <c r="M593" t="s">
        <v>2059</v>
      </c>
      <c r="N593">
        <v>2</v>
      </c>
      <c r="O593">
        <v>46</v>
      </c>
      <c r="P593">
        <v>0.19</v>
      </c>
      <c r="Q593">
        <v>24480</v>
      </c>
      <c r="R593">
        <v>0</v>
      </c>
      <c r="S593">
        <v>0</v>
      </c>
      <c r="T593">
        <v>0</v>
      </c>
      <c r="U593">
        <v>0</v>
      </c>
      <c r="V593">
        <v>0</v>
      </c>
      <c r="W593">
        <v>0</v>
      </c>
      <c r="X593">
        <v>1</v>
      </c>
      <c r="Y593">
        <v>17</v>
      </c>
      <c r="Z593">
        <v>7.0000000000000007E-2</v>
      </c>
      <c r="AA593">
        <v>1</v>
      </c>
      <c r="AB593">
        <v>29</v>
      </c>
      <c r="AC593">
        <v>0.12</v>
      </c>
      <c r="AD593">
        <v>0</v>
      </c>
      <c r="AE593">
        <v>0</v>
      </c>
      <c r="AF593">
        <v>0</v>
      </c>
      <c r="AG593" t="s">
        <v>170</v>
      </c>
      <c r="AH593" s="21" t="str">
        <f t="shared" si="18"/>
        <v>YO27</v>
      </c>
      <c r="AI593" s="21">
        <v>107.92500000000001</v>
      </c>
      <c r="AJ593" s="21">
        <f t="shared" si="19"/>
        <v>99.812091503267979</v>
      </c>
      <c r="AK593" s="21" t="s">
        <v>2060</v>
      </c>
      <c r="AL593" t="s">
        <v>70</v>
      </c>
      <c r="AM593" t="s">
        <v>53</v>
      </c>
      <c r="AN593" t="s">
        <v>2031</v>
      </c>
    </row>
    <row r="594" spans="1:40" ht="15" hidden="1" thickTop="1" x14ac:dyDescent="0.35">
      <c r="A594" t="s">
        <v>2177</v>
      </c>
      <c r="B594" t="s">
        <v>5280</v>
      </c>
      <c r="C594" t="s">
        <v>3419</v>
      </c>
      <c r="D594" t="s">
        <v>5281</v>
      </c>
      <c r="E594" t="s">
        <v>2562</v>
      </c>
      <c r="F594">
        <v>1</v>
      </c>
      <c r="G594" t="s">
        <v>2546</v>
      </c>
      <c r="H594" t="s">
        <v>2510</v>
      </c>
      <c r="I594" t="s">
        <v>2511</v>
      </c>
      <c r="J594" t="s">
        <v>2547</v>
      </c>
      <c r="K594" t="s">
        <v>2548</v>
      </c>
      <c r="L594" t="s">
        <v>2058</v>
      </c>
      <c r="M594" t="s">
        <v>2170</v>
      </c>
      <c r="N594">
        <v>0</v>
      </c>
      <c r="O594">
        <v>0</v>
      </c>
      <c r="P594">
        <v>0</v>
      </c>
      <c r="Q594">
        <v>15300</v>
      </c>
      <c r="R594">
        <v>0</v>
      </c>
      <c r="S594">
        <v>0</v>
      </c>
      <c r="T594">
        <v>0</v>
      </c>
      <c r="U594">
        <v>0</v>
      </c>
      <c r="V594">
        <v>0</v>
      </c>
      <c r="W594">
        <v>0</v>
      </c>
      <c r="X594">
        <v>0</v>
      </c>
      <c r="Y594">
        <v>0</v>
      </c>
      <c r="Z594">
        <v>0</v>
      </c>
      <c r="AA594">
        <v>0</v>
      </c>
      <c r="AB594">
        <v>0</v>
      </c>
      <c r="AC594">
        <v>0</v>
      </c>
      <c r="AD594">
        <v>0</v>
      </c>
      <c r="AE594">
        <v>0</v>
      </c>
      <c r="AF594">
        <v>0</v>
      </c>
      <c r="AG594" t="s">
        <v>5282</v>
      </c>
      <c r="AH594" s="21" t="str">
        <f t="shared" si="18"/>
        <v>YO27</v>
      </c>
      <c r="AI594" s="21">
        <v>67.5</v>
      </c>
      <c r="AJ594" s="21">
        <f t="shared" si="19"/>
        <v>100</v>
      </c>
      <c r="AK594" s="21" t="s">
        <v>2060</v>
      </c>
      <c r="AL594" t="s">
        <v>2551</v>
      </c>
      <c r="AM594" t="s">
        <v>53</v>
      </c>
      <c r="AN594" t="s">
        <v>2031</v>
      </c>
    </row>
    <row r="595" spans="1:40" ht="15" hidden="1" thickTop="1" x14ac:dyDescent="0.35">
      <c r="A595" t="s">
        <v>2180</v>
      </c>
      <c r="B595" t="s">
        <v>5285</v>
      </c>
      <c r="C595" t="s">
        <v>2554</v>
      </c>
      <c r="D595" t="s">
        <v>5286</v>
      </c>
      <c r="E595" t="s">
        <v>79</v>
      </c>
      <c r="F595">
        <v>1</v>
      </c>
      <c r="G595" t="s">
        <v>2524</v>
      </c>
      <c r="H595" t="s">
        <v>2056</v>
      </c>
      <c r="I595" t="s">
        <v>2511</v>
      </c>
      <c r="J595" t="s">
        <v>2532</v>
      </c>
      <c r="K595" t="s">
        <v>62</v>
      </c>
      <c r="L595" t="s">
        <v>2058</v>
      </c>
      <c r="M595" t="s">
        <v>2059</v>
      </c>
      <c r="N595">
        <v>3</v>
      </c>
      <c r="O595">
        <v>130</v>
      </c>
      <c r="P595">
        <v>0.53</v>
      </c>
      <c r="Q595">
        <v>24480</v>
      </c>
      <c r="R595">
        <v>2</v>
      </c>
      <c r="S595">
        <v>72</v>
      </c>
      <c r="T595">
        <v>0.28999999999999998</v>
      </c>
      <c r="U595">
        <v>0</v>
      </c>
      <c r="V595">
        <v>0</v>
      </c>
      <c r="W595">
        <v>0</v>
      </c>
      <c r="X595">
        <v>1</v>
      </c>
      <c r="Y595">
        <v>58</v>
      </c>
      <c r="Z595">
        <v>0.24</v>
      </c>
      <c r="AA595">
        <v>0</v>
      </c>
      <c r="AB595">
        <v>0</v>
      </c>
      <c r="AC595">
        <v>0</v>
      </c>
      <c r="AD595">
        <v>0</v>
      </c>
      <c r="AE595">
        <v>0</v>
      </c>
      <c r="AF595">
        <v>0</v>
      </c>
      <c r="AG595" t="s">
        <v>5287</v>
      </c>
      <c r="AH595" s="21" t="str">
        <f t="shared" si="18"/>
        <v>YR20</v>
      </c>
      <c r="AI595" s="21">
        <v>107.92500000000001</v>
      </c>
      <c r="AJ595" s="21">
        <f t="shared" si="19"/>
        <v>99.468954248366018</v>
      </c>
      <c r="AK595" s="21" t="s">
        <v>2063</v>
      </c>
      <c r="AL595" t="s">
        <v>2527</v>
      </c>
      <c r="AM595" t="s">
        <v>53</v>
      </c>
      <c r="AN595" t="s">
        <v>2029</v>
      </c>
    </row>
    <row r="596" spans="1:40" ht="15" hidden="1" thickTop="1" x14ac:dyDescent="0.35">
      <c r="A596" t="s">
        <v>5204</v>
      </c>
      <c r="B596" t="s">
        <v>5289</v>
      </c>
      <c r="C596" t="s">
        <v>2584</v>
      </c>
      <c r="D596" t="s">
        <v>5290</v>
      </c>
      <c r="E596" t="s">
        <v>64</v>
      </c>
      <c r="F596">
        <v>2</v>
      </c>
      <c r="G596" t="s">
        <v>2524</v>
      </c>
      <c r="H596" t="s">
        <v>2056</v>
      </c>
      <c r="I596" t="s">
        <v>2511</v>
      </c>
      <c r="J596" t="s">
        <v>2586</v>
      </c>
      <c r="K596" t="s">
        <v>62</v>
      </c>
      <c r="L596" t="s">
        <v>2058</v>
      </c>
      <c r="M596" t="s">
        <v>2059</v>
      </c>
      <c r="N596">
        <v>1</v>
      </c>
      <c r="O596">
        <v>40</v>
      </c>
      <c r="P596">
        <v>0.16</v>
      </c>
      <c r="Q596">
        <v>24480</v>
      </c>
      <c r="R596">
        <v>0</v>
      </c>
      <c r="S596">
        <v>0</v>
      </c>
      <c r="T596">
        <v>0</v>
      </c>
      <c r="U596">
        <v>0</v>
      </c>
      <c r="V596">
        <v>0</v>
      </c>
      <c r="W596">
        <v>0</v>
      </c>
      <c r="X596">
        <v>1</v>
      </c>
      <c r="Y596">
        <v>40</v>
      </c>
      <c r="Z596">
        <v>0.16</v>
      </c>
      <c r="AA596">
        <v>0</v>
      </c>
      <c r="AB596">
        <v>0</v>
      </c>
      <c r="AC596">
        <v>0</v>
      </c>
      <c r="AD596">
        <v>0</v>
      </c>
      <c r="AE596">
        <v>0</v>
      </c>
      <c r="AF596">
        <v>0</v>
      </c>
      <c r="AG596" t="s">
        <v>5291</v>
      </c>
      <c r="AH596" s="21" t="str">
        <f t="shared" si="18"/>
        <v>YR20</v>
      </c>
      <c r="AI596" s="21">
        <v>107.92500000000001</v>
      </c>
      <c r="AJ596" s="21">
        <f t="shared" si="19"/>
        <v>99.83660130718954</v>
      </c>
      <c r="AK596" s="21" t="s">
        <v>2060</v>
      </c>
      <c r="AL596" t="s">
        <v>2527</v>
      </c>
      <c r="AM596" t="s">
        <v>53</v>
      </c>
      <c r="AN596" t="s">
        <v>2030</v>
      </c>
    </row>
    <row r="597" spans="1:40" ht="15" hidden="1" thickTop="1" x14ac:dyDescent="0.35">
      <c r="A597" t="s">
        <v>2182</v>
      </c>
      <c r="B597" t="s">
        <v>5293</v>
      </c>
      <c r="C597" t="s">
        <v>4047</v>
      </c>
      <c r="D597" t="s">
        <v>5294</v>
      </c>
      <c r="E597" t="s">
        <v>64</v>
      </c>
      <c r="F597">
        <v>1</v>
      </c>
      <c r="G597" t="s">
        <v>2524</v>
      </c>
      <c r="H597" t="s">
        <v>2056</v>
      </c>
      <c r="I597" t="s">
        <v>2511</v>
      </c>
      <c r="J597" t="s">
        <v>4049</v>
      </c>
      <c r="K597" t="s">
        <v>62</v>
      </c>
      <c r="L597" t="s">
        <v>2058</v>
      </c>
      <c r="M597" t="s">
        <v>2170</v>
      </c>
      <c r="N597">
        <v>0</v>
      </c>
      <c r="O597">
        <v>0</v>
      </c>
      <c r="P597">
        <v>0</v>
      </c>
      <c r="Q597">
        <v>15300</v>
      </c>
      <c r="R597">
        <v>0</v>
      </c>
      <c r="S597">
        <v>0</v>
      </c>
      <c r="T597">
        <v>0</v>
      </c>
      <c r="U597">
        <v>0</v>
      </c>
      <c r="V597">
        <v>0</v>
      </c>
      <c r="W597">
        <v>0</v>
      </c>
      <c r="X597">
        <v>0</v>
      </c>
      <c r="Y597">
        <v>0</v>
      </c>
      <c r="Z597">
        <v>0</v>
      </c>
      <c r="AA597">
        <v>0</v>
      </c>
      <c r="AB597">
        <v>0</v>
      </c>
      <c r="AC597">
        <v>0</v>
      </c>
      <c r="AD597">
        <v>0</v>
      </c>
      <c r="AE597">
        <v>0</v>
      </c>
      <c r="AF597">
        <v>0</v>
      </c>
      <c r="AG597" t="s">
        <v>5295</v>
      </c>
      <c r="AH597" s="21" t="str">
        <f t="shared" si="18"/>
        <v>YR20</v>
      </c>
      <c r="AI597" s="21">
        <v>67.5</v>
      </c>
      <c r="AJ597" s="21">
        <f t="shared" si="19"/>
        <v>100</v>
      </c>
      <c r="AK597" s="21" t="s">
        <v>2060</v>
      </c>
      <c r="AL597" t="s">
        <v>2527</v>
      </c>
      <c r="AM597" t="s">
        <v>53</v>
      </c>
      <c r="AN597" t="s">
        <v>2031</v>
      </c>
    </row>
    <row r="598" spans="1:40" ht="15" hidden="1" thickTop="1" x14ac:dyDescent="0.35">
      <c r="A598" t="s">
        <v>5212</v>
      </c>
      <c r="B598" t="s">
        <v>5297</v>
      </c>
      <c r="C598" t="s">
        <v>4047</v>
      </c>
      <c r="D598" t="s">
        <v>5298</v>
      </c>
      <c r="E598" t="s">
        <v>64</v>
      </c>
      <c r="F598">
        <v>1</v>
      </c>
      <c r="G598" t="s">
        <v>2524</v>
      </c>
      <c r="H598" t="s">
        <v>2056</v>
      </c>
      <c r="I598" t="s">
        <v>2511</v>
      </c>
      <c r="J598" t="s">
        <v>4049</v>
      </c>
      <c r="K598" t="s">
        <v>62</v>
      </c>
      <c r="L598" t="s">
        <v>2058</v>
      </c>
      <c r="M598" t="s">
        <v>2059</v>
      </c>
      <c r="N598">
        <v>0</v>
      </c>
      <c r="O598">
        <v>0</v>
      </c>
      <c r="P598">
        <v>0</v>
      </c>
      <c r="Q598">
        <v>24480</v>
      </c>
      <c r="R598">
        <v>0</v>
      </c>
      <c r="S598">
        <v>0</v>
      </c>
      <c r="T598">
        <v>0</v>
      </c>
      <c r="U598">
        <v>0</v>
      </c>
      <c r="V598">
        <v>0</v>
      </c>
      <c r="W598">
        <v>0</v>
      </c>
      <c r="X598">
        <v>0</v>
      </c>
      <c r="Y598">
        <v>0</v>
      </c>
      <c r="Z598">
        <v>0</v>
      </c>
      <c r="AA598">
        <v>0</v>
      </c>
      <c r="AB598">
        <v>0</v>
      </c>
      <c r="AC598">
        <v>0</v>
      </c>
      <c r="AD598">
        <v>0</v>
      </c>
      <c r="AE598">
        <v>0</v>
      </c>
      <c r="AF598">
        <v>0</v>
      </c>
      <c r="AG598" t="s">
        <v>5299</v>
      </c>
      <c r="AH598" s="21" t="str">
        <f t="shared" si="18"/>
        <v>YR20</v>
      </c>
      <c r="AI598" s="21">
        <v>107.92500000000001</v>
      </c>
      <c r="AJ598" s="21">
        <f t="shared" si="19"/>
        <v>100</v>
      </c>
      <c r="AK598" s="21" t="s">
        <v>2060</v>
      </c>
      <c r="AL598" t="s">
        <v>2527</v>
      </c>
      <c r="AM598" t="s">
        <v>53</v>
      </c>
      <c r="AN598" t="s">
        <v>2031</v>
      </c>
    </row>
    <row r="599" spans="1:40" ht="15" hidden="1" thickTop="1" x14ac:dyDescent="0.35">
      <c r="A599" t="s">
        <v>5217</v>
      </c>
      <c r="B599" t="s">
        <v>5301</v>
      </c>
      <c r="C599" t="s">
        <v>2543</v>
      </c>
      <c r="D599" t="s">
        <v>5302</v>
      </c>
      <c r="E599" t="s">
        <v>2545</v>
      </c>
      <c r="F599">
        <v>1</v>
      </c>
      <c r="G599" t="s">
        <v>2546</v>
      </c>
      <c r="H599" t="s">
        <v>2510</v>
      </c>
      <c r="I599" t="s">
        <v>2511</v>
      </c>
      <c r="J599" t="s">
        <v>2547</v>
      </c>
      <c r="K599" t="s">
        <v>2548</v>
      </c>
      <c r="L599" t="s">
        <v>2058</v>
      </c>
      <c r="M599" t="s">
        <v>2310</v>
      </c>
      <c r="N599">
        <v>0</v>
      </c>
      <c r="O599">
        <v>0</v>
      </c>
      <c r="P599">
        <v>0</v>
      </c>
      <c r="Q599">
        <v>16320</v>
      </c>
      <c r="R599">
        <v>0</v>
      </c>
      <c r="S599">
        <v>0</v>
      </c>
      <c r="T599">
        <v>0</v>
      </c>
      <c r="U599">
        <v>0</v>
      </c>
      <c r="V599">
        <v>0</v>
      </c>
      <c r="W599">
        <v>0</v>
      </c>
      <c r="X599">
        <v>0</v>
      </c>
      <c r="Y599">
        <v>0</v>
      </c>
      <c r="Z599">
        <v>0</v>
      </c>
      <c r="AA599">
        <v>0</v>
      </c>
      <c r="AB599">
        <v>0</v>
      </c>
      <c r="AC599">
        <v>0</v>
      </c>
      <c r="AD599">
        <v>0</v>
      </c>
      <c r="AE599">
        <v>0</v>
      </c>
      <c r="AF599">
        <v>0</v>
      </c>
      <c r="AG599" t="s">
        <v>5303</v>
      </c>
      <c r="AH599" s="21" t="str">
        <f t="shared" si="18"/>
        <v>YO27</v>
      </c>
      <c r="AI599" s="21">
        <v>72</v>
      </c>
      <c r="AJ599" s="21">
        <f t="shared" si="19"/>
        <v>100</v>
      </c>
      <c r="AK599" s="21" t="s">
        <v>2060</v>
      </c>
      <c r="AL599" t="s">
        <v>2551</v>
      </c>
      <c r="AM599" t="s">
        <v>53</v>
      </c>
      <c r="AN599" t="s">
        <v>2030</v>
      </c>
    </row>
    <row r="600" spans="1:40" ht="15" hidden="1" thickTop="1" x14ac:dyDescent="0.35">
      <c r="A600" t="s">
        <v>5221</v>
      </c>
      <c r="B600" t="s">
        <v>5305</v>
      </c>
      <c r="C600" t="s">
        <v>100</v>
      </c>
      <c r="D600" t="s">
        <v>5306</v>
      </c>
      <c r="E600" t="s">
        <v>560</v>
      </c>
      <c r="F600">
        <v>1</v>
      </c>
      <c r="G600" t="s">
        <v>2055</v>
      </c>
      <c r="H600" t="s">
        <v>2056</v>
      </c>
      <c r="I600" t="s">
        <v>2511</v>
      </c>
      <c r="J600" t="s">
        <v>67</v>
      </c>
      <c r="K600" t="s">
        <v>68</v>
      </c>
      <c r="L600" t="s">
        <v>2058</v>
      </c>
      <c r="M600" t="s">
        <v>2059</v>
      </c>
      <c r="N600">
        <v>0</v>
      </c>
      <c r="O600">
        <v>0</v>
      </c>
      <c r="P600">
        <v>0</v>
      </c>
      <c r="Q600">
        <v>24480</v>
      </c>
      <c r="R600">
        <v>0</v>
      </c>
      <c r="S600">
        <v>0</v>
      </c>
      <c r="T600">
        <v>0</v>
      </c>
      <c r="U600">
        <v>0</v>
      </c>
      <c r="V600">
        <v>0</v>
      </c>
      <c r="W600">
        <v>0</v>
      </c>
      <c r="X600">
        <v>0</v>
      </c>
      <c r="Y600">
        <v>0</v>
      </c>
      <c r="Z600">
        <v>0</v>
      </c>
      <c r="AA600">
        <v>0</v>
      </c>
      <c r="AB600">
        <v>0</v>
      </c>
      <c r="AC600">
        <v>0</v>
      </c>
      <c r="AD600">
        <v>0</v>
      </c>
      <c r="AE600">
        <v>0</v>
      </c>
      <c r="AF600">
        <v>0</v>
      </c>
      <c r="AG600" t="s">
        <v>173</v>
      </c>
      <c r="AH600" s="21" t="str">
        <f t="shared" si="18"/>
        <v>YR20</v>
      </c>
      <c r="AI600" s="21">
        <v>107.92500000000001</v>
      </c>
      <c r="AJ600" s="21">
        <f t="shared" si="19"/>
        <v>100</v>
      </c>
      <c r="AK600" s="21" t="s">
        <v>2060</v>
      </c>
      <c r="AL600" t="s">
        <v>70</v>
      </c>
      <c r="AM600" t="s">
        <v>53</v>
      </c>
      <c r="AN600" t="s">
        <v>2030</v>
      </c>
    </row>
    <row r="601" spans="1:40" ht="15" hidden="1" thickTop="1" x14ac:dyDescent="0.35">
      <c r="A601" t="s">
        <v>5226</v>
      </c>
      <c r="B601" t="s">
        <v>5308</v>
      </c>
      <c r="C601" t="s">
        <v>78</v>
      </c>
      <c r="D601" t="s">
        <v>5309</v>
      </c>
      <c r="E601" t="s">
        <v>560</v>
      </c>
      <c r="F601">
        <v>1</v>
      </c>
      <c r="G601" t="s">
        <v>2055</v>
      </c>
      <c r="H601" t="s">
        <v>2056</v>
      </c>
      <c r="I601" t="s">
        <v>2511</v>
      </c>
      <c r="J601" t="s">
        <v>67</v>
      </c>
      <c r="K601" t="s">
        <v>68</v>
      </c>
      <c r="L601" t="s">
        <v>2058</v>
      </c>
      <c r="M601" t="s">
        <v>2170</v>
      </c>
      <c r="N601">
        <v>1</v>
      </c>
      <c r="O601">
        <v>30</v>
      </c>
      <c r="P601">
        <v>0.2</v>
      </c>
      <c r="Q601">
        <v>15300</v>
      </c>
      <c r="R601">
        <v>0</v>
      </c>
      <c r="S601">
        <v>0</v>
      </c>
      <c r="T601">
        <v>0</v>
      </c>
      <c r="U601">
        <v>0</v>
      </c>
      <c r="V601">
        <v>0</v>
      </c>
      <c r="W601">
        <v>0</v>
      </c>
      <c r="X601">
        <v>1</v>
      </c>
      <c r="Y601">
        <v>30</v>
      </c>
      <c r="Z601">
        <v>0.2</v>
      </c>
      <c r="AA601">
        <v>0</v>
      </c>
      <c r="AB601">
        <v>0</v>
      </c>
      <c r="AC601">
        <v>0</v>
      </c>
      <c r="AD601">
        <v>0</v>
      </c>
      <c r="AE601">
        <v>0</v>
      </c>
      <c r="AF601">
        <v>0</v>
      </c>
      <c r="AG601" t="s">
        <v>174</v>
      </c>
      <c r="AH601" s="21" t="str">
        <f t="shared" si="18"/>
        <v>YR20</v>
      </c>
      <c r="AI601" s="21">
        <v>67.5</v>
      </c>
      <c r="AJ601" s="21">
        <f t="shared" si="19"/>
        <v>99.803921568627445</v>
      </c>
      <c r="AK601" s="21" t="s">
        <v>2060</v>
      </c>
      <c r="AL601" t="s">
        <v>70</v>
      </c>
      <c r="AM601" t="s">
        <v>53</v>
      </c>
      <c r="AN601" t="s">
        <v>2030</v>
      </c>
    </row>
    <row r="602" spans="1:40" ht="15" hidden="1" thickTop="1" x14ac:dyDescent="0.35">
      <c r="A602" t="s">
        <v>5230</v>
      </c>
      <c r="B602" t="s">
        <v>5311</v>
      </c>
      <c r="C602" t="s">
        <v>100</v>
      </c>
      <c r="D602" t="s">
        <v>5312</v>
      </c>
      <c r="E602" t="s">
        <v>560</v>
      </c>
      <c r="F602">
        <v>1</v>
      </c>
      <c r="G602" t="s">
        <v>2055</v>
      </c>
      <c r="H602" t="s">
        <v>2056</v>
      </c>
      <c r="I602" t="s">
        <v>2511</v>
      </c>
      <c r="J602" t="s">
        <v>67</v>
      </c>
      <c r="K602" t="s">
        <v>68</v>
      </c>
      <c r="L602" t="s">
        <v>2058</v>
      </c>
      <c r="M602" t="s">
        <v>2059</v>
      </c>
      <c r="N602">
        <v>0</v>
      </c>
      <c r="O602">
        <v>0</v>
      </c>
      <c r="P602">
        <v>0</v>
      </c>
      <c r="Q602">
        <v>24480</v>
      </c>
      <c r="R602">
        <v>0</v>
      </c>
      <c r="S602">
        <v>0</v>
      </c>
      <c r="T602">
        <v>0</v>
      </c>
      <c r="U602">
        <v>0</v>
      </c>
      <c r="V602">
        <v>0</v>
      </c>
      <c r="W602">
        <v>0</v>
      </c>
      <c r="X602">
        <v>0</v>
      </c>
      <c r="Y602">
        <v>0</v>
      </c>
      <c r="Z602">
        <v>0</v>
      </c>
      <c r="AA602">
        <v>0</v>
      </c>
      <c r="AB602">
        <v>0</v>
      </c>
      <c r="AC602">
        <v>0</v>
      </c>
      <c r="AD602">
        <v>0</v>
      </c>
      <c r="AE602">
        <v>0</v>
      </c>
      <c r="AF602">
        <v>0</v>
      </c>
      <c r="AG602" t="s">
        <v>175</v>
      </c>
      <c r="AH602" s="21" t="str">
        <f t="shared" si="18"/>
        <v>YR20</v>
      </c>
      <c r="AI602" s="21">
        <v>107.92500000000001</v>
      </c>
      <c r="AJ602" s="21">
        <f t="shared" si="19"/>
        <v>100</v>
      </c>
      <c r="AK602" s="21" t="s">
        <v>2060</v>
      </c>
      <c r="AL602" t="s">
        <v>70</v>
      </c>
      <c r="AM602" t="s">
        <v>53</v>
      </c>
      <c r="AN602" t="s">
        <v>2032</v>
      </c>
    </row>
    <row r="603" spans="1:40" ht="15" hidden="1" thickTop="1" x14ac:dyDescent="0.35">
      <c r="A603" t="s">
        <v>2185</v>
      </c>
      <c r="B603" t="s">
        <v>5314</v>
      </c>
      <c r="C603" t="s">
        <v>3134</v>
      </c>
      <c r="D603" t="s">
        <v>5315</v>
      </c>
      <c r="E603" t="s">
        <v>2724</v>
      </c>
      <c r="F603">
        <v>1</v>
      </c>
      <c r="G603" t="s">
        <v>2682</v>
      </c>
      <c r="H603" t="s">
        <v>2620</v>
      </c>
      <c r="I603" t="s">
        <v>2511</v>
      </c>
      <c r="J603" t="s">
        <v>2725</v>
      </c>
      <c r="K603" t="s">
        <v>2684</v>
      </c>
      <c r="L603" t="s">
        <v>2058</v>
      </c>
      <c r="M603" t="s">
        <v>2982</v>
      </c>
      <c r="N603">
        <v>0</v>
      </c>
      <c r="O603">
        <v>0</v>
      </c>
      <c r="P603">
        <v>0</v>
      </c>
      <c r="Q603">
        <v>14280</v>
      </c>
      <c r="R603">
        <v>0</v>
      </c>
      <c r="S603">
        <v>0</v>
      </c>
      <c r="T603">
        <v>0</v>
      </c>
      <c r="U603">
        <v>0</v>
      </c>
      <c r="V603">
        <v>0</v>
      </c>
      <c r="W603">
        <v>0</v>
      </c>
      <c r="X603">
        <v>0</v>
      </c>
      <c r="Y603">
        <v>0</v>
      </c>
      <c r="Z603">
        <v>0</v>
      </c>
      <c r="AA603">
        <v>0</v>
      </c>
      <c r="AB603">
        <v>0</v>
      </c>
      <c r="AC603">
        <v>0</v>
      </c>
      <c r="AD603">
        <v>0</v>
      </c>
      <c r="AE603">
        <v>0</v>
      </c>
      <c r="AF603">
        <v>0</v>
      </c>
      <c r="AG603" t="s">
        <v>5316</v>
      </c>
      <c r="AH603" s="21" t="str">
        <f t="shared" si="18"/>
        <v>YO27</v>
      </c>
      <c r="AI603" s="21">
        <v>62.999999999999986</v>
      </c>
      <c r="AJ603" s="21">
        <f t="shared" si="19"/>
        <v>100</v>
      </c>
      <c r="AK603" s="21" t="s">
        <v>2060</v>
      </c>
      <c r="AL603" t="s">
        <v>2725</v>
      </c>
      <c r="AM603" t="s">
        <v>53</v>
      </c>
      <c r="AN603" t="s">
        <v>2031</v>
      </c>
    </row>
    <row r="604" spans="1:40" ht="15" hidden="1" thickTop="1" x14ac:dyDescent="0.35">
      <c r="A604" t="s">
        <v>5237</v>
      </c>
      <c r="B604" t="s">
        <v>5318</v>
      </c>
      <c r="C604" t="s">
        <v>2932</v>
      </c>
      <c r="D604" t="s">
        <v>5319</v>
      </c>
      <c r="E604" t="s">
        <v>2562</v>
      </c>
      <c r="F604">
        <v>1</v>
      </c>
      <c r="G604" t="s">
        <v>2546</v>
      </c>
      <c r="H604" t="s">
        <v>2510</v>
      </c>
      <c r="I604" t="s">
        <v>2511</v>
      </c>
      <c r="J604" t="s">
        <v>2547</v>
      </c>
      <c r="K604" t="s">
        <v>2548</v>
      </c>
      <c r="L604" t="s">
        <v>2058</v>
      </c>
      <c r="M604" t="s">
        <v>2170</v>
      </c>
      <c r="N604">
        <v>1</v>
      </c>
      <c r="O604">
        <v>13</v>
      </c>
      <c r="P604">
        <v>0.08</v>
      </c>
      <c r="Q604">
        <v>15300</v>
      </c>
      <c r="R604">
        <v>0</v>
      </c>
      <c r="S604">
        <v>0</v>
      </c>
      <c r="T604">
        <v>0</v>
      </c>
      <c r="U604">
        <v>0</v>
      </c>
      <c r="V604">
        <v>0</v>
      </c>
      <c r="W604">
        <v>0</v>
      </c>
      <c r="X604">
        <v>1</v>
      </c>
      <c r="Y604">
        <v>13</v>
      </c>
      <c r="Z604">
        <v>0.08</v>
      </c>
      <c r="AA604">
        <v>0</v>
      </c>
      <c r="AB604">
        <v>0</v>
      </c>
      <c r="AC604">
        <v>0</v>
      </c>
      <c r="AD604">
        <v>0</v>
      </c>
      <c r="AE604">
        <v>0</v>
      </c>
      <c r="AF604">
        <v>0</v>
      </c>
      <c r="AG604" t="s">
        <v>5320</v>
      </c>
      <c r="AH604" s="21" t="str">
        <f t="shared" si="18"/>
        <v>YO27</v>
      </c>
      <c r="AI604" s="21">
        <v>67.5</v>
      </c>
      <c r="AJ604" s="21">
        <f t="shared" si="19"/>
        <v>99.915032679738559</v>
      </c>
      <c r="AK604" s="21" t="s">
        <v>2060</v>
      </c>
      <c r="AL604" t="s">
        <v>2551</v>
      </c>
      <c r="AM604" t="s">
        <v>53</v>
      </c>
      <c r="AN604" t="s">
        <v>2030</v>
      </c>
    </row>
    <row r="605" spans="1:40" ht="15" hidden="1" thickTop="1" x14ac:dyDescent="0.35">
      <c r="A605" t="s">
        <v>5240</v>
      </c>
      <c r="B605" t="s">
        <v>5322</v>
      </c>
      <c r="C605" t="s">
        <v>2673</v>
      </c>
      <c r="D605" t="s">
        <v>5323</v>
      </c>
      <c r="E605" t="s">
        <v>2608</v>
      </c>
      <c r="F605">
        <v>1</v>
      </c>
      <c r="G605" t="s">
        <v>2609</v>
      </c>
      <c r="H605" t="s">
        <v>2577</v>
      </c>
      <c r="I605" t="s">
        <v>2511</v>
      </c>
      <c r="J605" t="s">
        <v>2675</v>
      </c>
      <c r="K605" t="s">
        <v>2611</v>
      </c>
      <c r="L605" t="s">
        <v>2058</v>
      </c>
      <c r="M605" t="s">
        <v>2170</v>
      </c>
      <c r="N605">
        <v>0</v>
      </c>
      <c r="O605">
        <v>0</v>
      </c>
      <c r="P605">
        <v>0</v>
      </c>
      <c r="Q605">
        <v>15300</v>
      </c>
      <c r="R605">
        <v>0</v>
      </c>
      <c r="S605">
        <v>0</v>
      </c>
      <c r="T605">
        <v>0</v>
      </c>
      <c r="U605">
        <v>0</v>
      </c>
      <c r="V605">
        <v>0</v>
      </c>
      <c r="W605">
        <v>0</v>
      </c>
      <c r="X605">
        <v>0</v>
      </c>
      <c r="Y605">
        <v>0</v>
      </c>
      <c r="Z605">
        <v>0</v>
      </c>
      <c r="AA605">
        <v>0</v>
      </c>
      <c r="AB605">
        <v>0</v>
      </c>
      <c r="AC605">
        <v>0</v>
      </c>
      <c r="AD605">
        <v>0</v>
      </c>
      <c r="AE605">
        <v>0</v>
      </c>
      <c r="AF605">
        <v>0</v>
      </c>
      <c r="AG605" t="s">
        <v>5324</v>
      </c>
      <c r="AH605" s="21" t="str">
        <f t="shared" si="18"/>
        <v>YO98</v>
      </c>
      <c r="AI605" s="21">
        <v>67.5</v>
      </c>
      <c r="AJ605" s="21">
        <f t="shared" si="19"/>
        <v>100</v>
      </c>
      <c r="AK605" s="21" t="s">
        <v>2060</v>
      </c>
      <c r="AL605" t="s">
        <v>2581</v>
      </c>
      <c r="AM605" t="s">
        <v>53</v>
      </c>
      <c r="AN605" t="s">
        <v>2031</v>
      </c>
    </row>
    <row r="606" spans="1:40" ht="15" hidden="1" thickTop="1" x14ac:dyDescent="0.35">
      <c r="A606" t="s">
        <v>5246</v>
      </c>
      <c r="B606" t="s">
        <v>5326</v>
      </c>
      <c r="C606" t="s">
        <v>3294</v>
      </c>
      <c r="D606" t="s">
        <v>5327</v>
      </c>
      <c r="E606" t="s">
        <v>3430</v>
      </c>
      <c r="F606">
        <v>1</v>
      </c>
      <c r="G606" t="s">
        <v>2609</v>
      </c>
      <c r="H606" t="s">
        <v>2577</v>
      </c>
      <c r="I606" t="s">
        <v>2511</v>
      </c>
      <c r="J606" t="s">
        <v>2764</v>
      </c>
      <c r="K606" t="s">
        <v>2765</v>
      </c>
      <c r="L606" t="s">
        <v>2058</v>
      </c>
      <c r="M606" t="s">
        <v>2170</v>
      </c>
      <c r="N606">
        <v>0</v>
      </c>
      <c r="O606">
        <v>0</v>
      </c>
      <c r="P606">
        <v>0</v>
      </c>
      <c r="Q606">
        <v>15300</v>
      </c>
      <c r="R606">
        <v>0</v>
      </c>
      <c r="S606">
        <v>0</v>
      </c>
      <c r="T606">
        <v>0</v>
      </c>
      <c r="U606">
        <v>0</v>
      </c>
      <c r="V606">
        <v>0</v>
      </c>
      <c r="W606">
        <v>0</v>
      </c>
      <c r="X606">
        <v>0</v>
      </c>
      <c r="Y606">
        <v>0</v>
      </c>
      <c r="Z606">
        <v>0</v>
      </c>
      <c r="AA606">
        <v>0</v>
      </c>
      <c r="AB606">
        <v>0</v>
      </c>
      <c r="AC606">
        <v>0</v>
      </c>
      <c r="AD606">
        <v>0</v>
      </c>
      <c r="AE606">
        <v>0</v>
      </c>
      <c r="AF606">
        <v>0</v>
      </c>
      <c r="AG606" t="s">
        <v>5328</v>
      </c>
      <c r="AH606" s="21" t="str">
        <f t="shared" si="18"/>
        <v>YH98</v>
      </c>
      <c r="AI606" s="21">
        <v>67.5</v>
      </c>
      <c r="AJ606" s="21">
        <f t="shared" si="19"/>
        <v>100</v>
      </c>
      <c r="AK606" s="21" t="s">
        <v>2060</v>
      </c>
      <c r="AL606" t="s">
        <v>2613</v>
      </c>
      <c r="AM606" t="s">
        <v>53</v>
      </c>
      <c r="AN606" t="s">
        <v>2030</v>
      </c>
    </row>
    <row r="607" spans="1:40" ht="15" hidden="1" thickTop="1" x14ac:dyDescent="0.35">
      <c r="A607" t="s">
        <v>5250</v>
      </c>
      <c r="B607" t="s">
        <v>5330</v>
      </c>
      <c r="C607" t="s">
        <v>3861</v>
      </c>
      <c r="D607" t="s">
        <v>5331</v>
      </c>
      <c r="E607" t="s">
        <v>3407</v>
      </c>
      <c r="F607">
        <v>2</v>
      </c>
      <c r="G607" t="s">
        <v>2509</v>
      </c>
      <c r="H607" t="s">
        <v>2510</v>
      </c>
      <c r="I607" t="s">
        <v>2511</v>
      </c>
      <c r="J607" t="s">
        <v>3408</v>
      </c>
      <c r="K607" t="s">
        <v>3109</v>
      </c>
      <c r="L607" t="s">
        <v>2058</v>
      </c>
      <c r="M607" t="s">
        <v>2693</v>
      </c>
      <c r="N607">
        <v>0</v>
      </c>
      <c r="O607">
        <v>0</v>
      </c>
      <c r="P607">
        <v>0</v>
      </c>
      <c r="Q607">
        <v>13260</v>
      </c>
      <c r="R607">
        <v>0</v>
      </c>
      <c r="S607">
        <v>0</v>
      </c>
      <c r="T607">
        <v>0</v>
      </c>
      <c r="U607">
        <v>0</v>
      </c>
      <c r="V607">
        <v>0</v>
      </c>
      <c r="W607">
        <v>0</v>
      </c>
      <c r="X607">
        <v>0</v>
      </c>
      <c r="Y607">
        <v>0</v>
      </c>
      <c r="Z607">
        <v>0</v>
      </c>
      <c r="AA607">
        <v>0</v>
      </c>
      <c r="AB607">
        <v>0</v>
      </c>
      <c r="AC607">
        <v>0</v>
      </c>
      <c r="AD607">
        <v>0</v>
      </c>
      <c r="AE607">
        <v>0</v>
      </c>
      <c r="AF607">
        <v>0</v>
      </c>
      <c r="AG607" t="s">
        <v>5332</v>
      </c>
      <c r="AH607" s="21" t="str">
        <f t="shared" si="18"/>
        <v>YR21</v>
      </c>
      <c r="AI607" s="21">
        <v>58.500000000000014</v>
      </c>
      <c r="AJ607" s="21">
        <f t="shared" si="19"/>
        <v>100</v>
      </c>
      <c r="AK607" s="21" t="s">
        <v>2060</v>
      </c>
      <c r="AL607" t="s">
        <v>2515</v>
      </c>
      <c r="AM607" t="s">
        <v>53</v>
      </c>
      <c r="AN607" t="s">
        <v>2031</v>
      </c>
    </row>
    <row r="608" spans="1:40" ht="15" hidden="1" thickTop="1" x14ac:dyDescent="0.35">
      <c r="A608" t="s">
        <v>5254</v>
      </c>
      <c r="B608" t="s">
        <v>5337</v>
      </c>
      <c r="C608" t="s">
        <v>2932</v>
      </c>
      <c r="D608" t="s">
        <v>5338</v>
      </c>
      <c r="E608" t="s">
        <v>2562</v>
      </c>
      <c r="F608">
        <v>1</v>
      </c>
      <c r="G608" t="s">
        <v>2546</v>
      </c>
      <c r="H608" t="s">
        <v>2510</v>
      </c>
      <c r="I608" t="s">
        <v>2511</v>
      </c>
      <c r="J608" t="s">
        <v>2547</v>
      </c>
      <c r="K608" t="s">
        <v>2548</v>
      </c>
      <c r="L608" t="s">
        <v>2058</v>
      </c>
      <c r="M608" t="s">
        <v>2059</v>
      </c>
      <c r="N608">
        <v>1</v>
      </c>
      <c r="O608">
        <v>3</v>
      </c>
      <c r="P608">
        <v>0.01</v>
      </c>
      <c r="Q608">
        <v>24480</v>
      </c>
      <c r="R608">
        <v>0</v>
      </c>
      <c r="S608">
        <v>0</v>
      </c>
      <c r="T608">
        <v>0</v>
      </c>
      <c r="U608">
        <v>0</v>
      </c>
      <c r="V608">
        <v>0</v>
      </c>
      <c r="W608">
        <v>0</v>
      </c>
      <c r="X608">
        <v>1</v>
      </c>
      <c r="Y608">
        <v>3</v>
      </c>
      <c r="Z608">
        <v>0.01</v>
      </c>
      <c r="AA608">
        <v>0</v>
      </c>
      <c r="AB608">
        <v>0</v>
      </c>
      <c r="AC608">
        <v>0</v>
      </c>
      <c r="AD608">
        <v>0</v>
      </c>
      <c r="AE608">
        <v>0</v>
      </c>
      <c r="AF608">
        <v>0</v>
      </c>
      <c r="AG608" t="s">
        <v>5339</v>
      </c>
      <c r="AH608" s="21" t="str">
        <f t="shared" si="18"/>
        <v>YO27</v>
      </c>
      <c r="AI608" s="21">
        <v>107.92500000000001</v>
      </c>
      <c r="AJ608" s="21">
        <f t="shared" si="19"/>
        <v>99.987745098039213</v>
      </c>
      <c r="AK608" s="21" t="s">
        <v>2060</v>
      </c>
      <c r="AL608" t="s">
        <v>2551</v>
      </c>
      <c r="AM608" t="s">
        <v>53</v>
      </c>
      <c r="AN608" t="s">
        <v>2031</v>
      </c>
    </row>
    <row r="609" spans="1:40" ht="15" hidden="1" thickTop="1" x14ac:dyDescent="0.35">
      <c r="A609" t="s">
        <v>5257</v>
      </c>
      <c r="B609" t="s">
        <v>5341</v>
      </c>
      <c r="C609" t="s">
        <v>2762</v>
      </c>
      <c r="D609" t="s">
        <v>5342</v>
      </c>
      <c r="E609" t="s">
        <v>2608</v>
      </c>
      <c r="F609">
        <v>1</v>
      </c>
      <c r="G609" t="s">
        <v>2609</v>
      </c>
      <c r="H609" t="s">
        <v>2577</v>
      </c>
      <c r="I609" t="s">
        <v>2511</v>
      </c>
      <c r="J609" t="s">
        <v>2764</v>
      </c>
      <c r="K609" t="s">
        <v>2765</v>
      </c>
      <c r="L609" t="s">
        <v>2058</v>
      </c>
      <c r="M609" t="s">
        <v>2059</v>
      </c>
      <c r="N609">
        <v>1</v>
      </c>
      <c r="O609">
        <v>37</v>
      </c>
      <c r="P609">
        <v>0.15</v>
      </c>
      <c r="Q609">
        <v>24480</v>
      </c>
      <c r="R609">
        <v>0</v>
      </c>
      <c r="S609">
        <v>0</v>
      </c>
      <c r="T609">
        <v>0</v>
      </c>
      <c r="U609">
        <v>0</v>
      </c>
      <c r="V609">
        <v>0</v>
      </c>
      <c r="W609">
        <v>0</v>
      </c>
      <c r="X609">
        <v>1</v>
      </c>
      <c r="Y609">
        <v>37</v>
      </c>
      <c r="Z609">
        <v>0.15</v>
      </c>
      <c r="AA609">
        <v>0</v>
      </c>
      <c r="AB609">
        <v>0</v>
      </c>
      <c r="AC609">
        <v>0</v>
      </c>
      <c r="AD609">
        <v>0</v>
      </c>
      <c r="AE609">
        <v>0</v>
      </c>
      <c r="AF609">
        <v>0</v>
      </c>
      <c r="AG609" t="s">
        <v>5343</v>
      </c>
      <c r="AH609" s="21" t="str">
        <f t="shared" si="18"/>
        <v>YH98</v>
      </c>
      <c r="AI609" s="21">
        <v>107.92500000000001</v>
      </c>
      <c r="AJ609" s="21">
        <f t="shared" si="19"/>
        <v>99.848856209150327</v>
      </c>
      <c r="AK609" s="21" t="s">
        <v>2060</v>
      </c>
      <c r="AL609" t="s">
        <v>2613</v>
      </c>
      <c r="AM609" t="s">
        <v>53</v>
      </c>
      <c r="AN609" t="s">
        <v>2031</v>
      </c>
    </row>
    <row r="610" spans="1:40" ht="15" hidden="1" thickTop="1" x14ac:dyDescent="0.35">
      <c r="A610" t="s">
        <v>5262</v>
      </c>
      <c r="B610" t="s">
        <v>5345</v>
      </c>
      <c r="C610" t="s">
        <v>3056</v>
      </c>
      <c r="D610" t="s">
        <v>5346</v>
      </c>
      <c r="E610" t="s">
        <v>3058</v>
      </c>
      <c r="F610">
        <v>1</v>
      </c>
      <c r="G610" t="s">
        <v>2546</v>
      </c>
      <c r="H610" t="s">
        <v>2510</v>
      </c>
      <c r="I610" t="s">
        <v>2511</v>
      </c>
      <c r="J610" t="s">
        <v>3059</v>
      </c>
      <c r="K610" t="s">
        <v>3007</v>
      </c>
      <c r="L610" t="s">
        <v>2058</v>
      </c>
      <c r="M610" t="s">
        <v>2059</v>
      </c>
      <c r="N610">
        <v>1</v>
      </c>
      <c r="O610">
        <v>11</v>
      </c>
      <c r="P610">
        <v>0.04</v>
      </c>
      <c r="Q610">
        <v>24480</v>
      </c>
      <c r="R610">
        <v>1</v>
      </c>
      <c r="S610">
        <v>11</v>
      </c>
      <c r="T610">
        <v>0.04</v>
      </c>
      <c r="U610">
        <v>0</v>
      </c>
      <c r="V610">
        <v>0</v>
      </c>
      <c r="W610">
        <v>0</v>
      </c>
      <c r="X610">
        <v>0</v>
      </c>
      <c r="Y610">
        <v>0</v>
      </c>
      <c r="Z610">
        <v>0</v>
      </c>
      <c r="AA610">
        <v>0</v>
      </c>
      <c r="AB610">
        <v>0</v>
      </c>
      <c r="AC610">
        <v>0</v>
      </c>
      <c r="AD610">
        <v>0</v>
      </c>
      <c r="AE610">
        <v>0</v>
      </c>
      <c r="AF610">
        <v>0</v>
      </c>
      <c r="AG610" t="s">
        <v>5347</v>
      </c>
      <c r="AH610" s="21" t="str">
        <f t="shared" si="18"/>
        <v>YO27</v>
      </c>
      <c r="AI610" s="21">
        <v>107.92500000000001</v>
      </c>
      <c r="AJ610" s="21">
        <f t="shared" si="19"/>
        <v>99.955065359477118</v>
      </c>
      <c r="AK610" s="21" t="s">
        <v>2060</v>
      </c>
      <c r="AL610" t="s">
        <v>2551</v>
      </c>
      <c r="AM610" t="s">
        <v>53</v>
      </c>
      <c r="AN610" t="s">
        <v>2029</v>
      </c>
    </row>
    <row r="611" spans="1:40" ht="15" hidden="1" thickTop="1" x14ac:dyDescent="0.35">
      <c r="A611" t="s">
        <v>5265</v>
      </c>
      <c r="B611" t="s">
        <v>5349</v>
      </c>
      <c r="C611" t="s">
        <v>567</v>
      </c>
      <c r="D611" t="s">
        <v>5350</v>
      </c>
      <c r="E611" t="s">
        <v>560</v>
      </c>
      <c r="F611">
        <v>2</v>
      </c>
      <c r="G611" t="s">
        <v>2055</v>
      </c>
      <c r="H611" t="s">
        <v>2056</v>
      </c>
      <c r="I611" t="s">
        <v>2511</v>
      </c>
      <c r="J611" t="s">
        <v>428</v>
      </c>
      <c r="K611" t="s">
        <v>68</v>
      </c>
      <c r="L611" t="s">
        <v>2058</v>
      </c>
      <c r="M611" t="s">
        <v>2059</v>
      </c>
      <c r="N611">
        <v>0</v>
      </c>
      <c r="O611">
        <v>0</v>
      </c>
      <c r="P611">
        <v>0</v>
      </c>
      <c r="Q611">
        <v>24480</v>
      </c>
      <c r="R611">
        <v>0</v>
      </c>
      <c r="S611">
        <v>0</v>
      </c>
      <c r="T611">
        <v>0</v>
      </c>
      <c r="U611">
        <v>0</v>
      </c>
      <c r="V611">
        <v>0</v>
      </c>
      <c r="W611">
        <v>0</v>
      </c>
      <c r="X611">
        <v>0</v>
      </c>
      <c r="Y611">
        <v>0</v>
      </c>
      <c r="Z611">
        <v>0</v>
      </c>
      <c r="AA611">
        <v>0</v>
      </c>
      <c r="AB611">
        <v>0</v>
      </c>
      <c r="AC611">
        <v>0</v>
      </c>
      <c r="AD611">
        <v>0</v>
      </c>
      <c r="AE611">
        <v>0</v>
      </c>
      <c r="AF611">
        <v>0</v>
      </c>
      <c r="AG611" t="s">
        <v>176</v>
      </c>
      <c r="AH611" s="21" t="str">
        <f t="shared" si="18"/>
        <v>YN23</v>
      </c>
      <c r="AI611" s="21">
        <v>107.92500000000001</v>
      </c>
      <c r="AJ611" s="21">
        <f t="shared" si="19"/>
        <v>100</v>
      </c>
      <c r="AK611" s="21" t="s">
        <v>2060</v>
      </c>
      <c r="AL611" t="s">
        <v>70</v>
      </c>
      <c r="AM611" t="s">
        <v>53</v>
      </c>
      <c r="AN611" t="s">
        <v>2031</v>
      </c>
    </row>
    <row r="612" spans="1:40" ht="15" hidden="1" thickTop="1" x14ac:dyDescent="0.35">
      <c r="A612" t="s">
        <v>5268</v>
      </c>
      <c r="B612" t="s">
        <v>5352</v>
      </c>
      <c r="C612" t="s">
        <v>2832</v>
      </c>
      <c r="D612" t="s">
        <v>5353</v>
      </c>
      <c r="E612" t="s">
        <v>2562</v>
      </c>
      <c r="F612">
        <v>1</v>
      </c>
      <c r="G612" t="s">
        <v>2546</v>
      </c>
      <c r="H612" t="s">
        <v>2510</v>
      </c>
      <c r="I612" t="s">
        <v>2511</v>
      </c>
      <c r="J612" t="s">
        <v>2547</v>
      </c>
      <c r="K612" t="s">
        <v>2548</v>
      </c>
      <c r="L612" t="s">
        <v>2058</v>
      </c>
      <c r="M612" t="s">
        <v>2310</v>
      </c>
      <c r="N612">
        <v>8</v>
      </c>
      <c r="O612">
        <v>76</v>
      </c>
      <c r="P612">
        <v>0.47</v>
      </c>
      <c r="Q612">
        <v>16320</v>
      </c>
      <c r="R612">
        <v>0</v>
      </c>
      <c r="S612">
        <v>0</v>
      </c>
      <c r="T612">
        <v>0</v>
      </c>
      <c r="U612">
        <v>0</v>
      </c>
      <c r="V612">
        <v>0</v>
      </c>
      <c r="W612">
        <v>0</v>
      </c>
      <c r="X612">
        <v>2</v>
      </c>
      <c r="Y612">
        <v>66</v>
      </c>
      <c r="Z612">
        <v>0.4</v>
      </c>
      <c r="AA612">
        <v>6</v>
      </c>
      <c r="AB612">
        <v>10</v>
      </c>
      <c r="AC612">
        <v>0.06</v>
      </c>
      <c r="AD612">
        <v>0</v>
      </c>
      <c r="AE612">
        <v>0</v>
      </c>
      <c r="AF612">
        <v>0</v>
      </c>
      <c r="AG612" t="s">
        <v>5354</v>
      </c>
      <c r="AH612" s="21" t="str">
        <f t="shared" si="18"/>
        <v>YR21</v>
      </c>
      <c r="AI612" s="21">
        <v>72</v>
      </c>
      <c r="AJ612" s="21">
        <f t="shared" si="19"/>
        <v>99.534313725490193</v>
      </c>
      <c r="AK612" s="21" t="s">
        <v>2063</v>
      </c>
      <c r="AL612" t="s">
        <v>2551</v>
      </c>
      <c r="AM612" t="s">
        <v>53</v>
      </c>
      <c r="AN612" t="s">
        <v>2033</v>
      </c>
    </row>
    <row r="613" spans="1:40" ht="15" hidden="1" thickTop="1" x14ac:dyDescent="0.35">
      <c r="A613" t="s">
        <v>5272</v>
      </c>
      <c r="B613" t="s">
        <v>5356</v>
      </c>
      <c r="C613" t="s">
        <v>4756</v>
      </c>
      <c r="D613" t="s">
        <v>5357</v>
      </c>
      <c r="E613" t="s">
        <v>3353</v>
      </c>
      <c r="F613">
        <v>1</v>
      </c>
      <c r="G613" t="s">
        <v>2682</v>
      </c>
      <c r="H613" t="s">
        <v>2620</v>
      </c>
      <c r="I613" t="s">
        <v>2511</v>
      </c>
      <c r="J613" t="s">
        <v>2683</v>
      </c>
      <c r="K613" t="s">
        <v>2684</v>
      </c>
      <c r="L613" t="s">
        <v>2058</v>
      </c>
      <c r="M613" t="s">
        <v>2059</v>
      </c>
      <c r="N613">
        <v>2</v>
      </c>
      <c r="O613">
        <v>56</v>
      </c>
      <c r="P613">
        <v>0.23</v>
      </c>
      <c r="Q613">
        <v>24480</v>
      </c>
      <c r="R613">
        <v>0</v>
      </c>
      <c r="S613">
        <v>0</v>
      </c>
      <c r="T613">
        <v>0</v>
      </c>
      <c r="U613">
        <v>0</v>
      </c>
      <c r="V613">
        <v>0</v>
      </c>
      <c r="W613">
        <v>0</v>
      </c>
      <c r="X613">
        <v>0</v>
      </c>
      <c r="Y613">
        <v>0</v>
      </c>
      <c r="Z613">
        <v>0</v>
      </c>
      <c r="AA613">
        <v>2</v>
      </c>
      <c r="AB613">
        <v>56</v>
      </c>
      <c r="AC613">
        <v>0.23</v>
      </c>
      <c r="AD613">
        <v>0</v>
      </c>
      <c r="AE613">
        <v>0</v>
      </c>
      <c r="AF613">
        <v>0</v>
      </c>
      <c r="AG613" t="s">
        <v>5358</v>
      </c>
      <c r="AH613" s="21" t="str">
        <f t="shared" si="18"/>
        <v>YR20</v>
      </c>
      <c r="AI613" s="21">
        <v>107.92500000000001</v>
      </c>
      <c r="AJ613" s="21">
        <f t="shared" si="19"/>
        <v>99.771241830065364</v>
      </c>
      <c r="AK613" s="21" t="s">
        <v>2060</v>
      </c>
      <c r="AL613" t="s">
        <v>2686</v>
      </c>
      <c r="AM613" t="s">
        <v>53</v>
      </c>
      <c r="AN613" t="s">
        <v>2029</v>
      </c>
    </row>
    <row r="614" spans="1:40" ht="15" hidden="1" thickTop="1" x14ac:dyDescent="0.35">
      <c r="A614" t="s">
        <v>5276</v>
      </c>
      <c r="B614" t="s">
        <v>5360</v>
      </c>
      <c r="C614" t="s">
        <v>5093</v>
      </c>
      <c r="D614" t="s">
        <v>5361</v>
      </c>
      <c r="E614" t="s">
        <v>132</v>
      </c>
      <c r="F614">
        <v>1</v>
      </c>
      <c r="G614" t="s">
        <v>2055</v>
      </c>
      <c r="H614" t="s">
        <v>2056</v>
      </c>
      <c r="I614" t="s">
        <v>2511</v>
      </c>
      <c r="J614" t="s">
        <v>5095</v>
      </c>
      <c r="K614" t="s">
        <v>63</v>
      </c>
      <c r="L614" t="s">
        <v>2058</v>
      </c>
      <c r="M614" t="s">
        <v>2982</v>
      </c>
      <c r="N614">
        <v>0</v>
      </c>
      <c r="O614">
        <v>0</v>
      </c>
      <c r="P614">
        <v>0</v>
      </c>
      <c r="Q614">
        <v>14280</v>
      </c>
      <c r="R614">
        <v>0</v>
      </c>
      <c r="S614">
        <v>0</v>
      </c>
      <c r="T614">
        <v>0</v>
      </c>
      <c r="U614">
        <v>0</v>
      </c>
      <c r="V614">
        <v>0</v>
      </c>
      <c r="W614">
        <v>0</v>
      </c>
      <c r="X614">
        <v>0</v>
      </c>
      <c r="Y614">
        <v>0</v>
      </c>
      <c r="Z614">
        <v>0</v>
      </c>
      <c r="AA614">
        <v>0</v>
      </c>
      <c r="AB614">
        <v>0</v>
      </c>
      <c r="AC614">
        <v>0</v>
      </c>
      <c r="AD614">
        <v>0</v>
      </c>
      <c r="AE614">
        <v>0</v>
      </c>
      <c r="AF614">
        <v>0</v>
      </c>
      <c r="AG614" t="s">
        <v>5362</v>
      </c>
      <c r="AH614" s="21" t="str">
        <f t="shared" si="18"/>
        <v>YR21</v>
      </c>
      <c r="AI614" s="21">
        <v>62.999999999999986</v>
      </c>
      <c r="AJ614" s="21">
        <f t="shared" si="19"/>
        <v>100</v>
      </c>
      <c r="AK614" s="21" t="s">
        <v>2060</v>
      </c>
      <c r="AL614" t="s">
        <v>5097</v>
      </c>
      <c r="AM614" t="s">
        <v>53</v>
      </c>
      <c r="AN614" t="s">
        <v>2029</v>
      </c>
    </row>
    <row r="615" spans="1:40" ht="15" hidden="1" thickTop="1" x14ac:dyDescent="0.35">
      <c r="A615" t="s">
        <v>5279</v>
      </c>
      <c r="B615" t="s">
        <v>5364</v>
      </c>
      <c r="C615" t="s">
        <v>5365</v>
      </c>
      <c r="D615" t="s">
        <v>5366</v>
      </c>
      <c r="E615" t="s">
        <v>3704</v>
      </c>
      <c r="F615">
        <v>1</v>
      </c>
      <c r="G615" t="s">
        <v>2619</v>
      </c>
      <c r="H615" t="s">
        <v>2620</v>
      </c>
      <c r="I615" t="s">
        <v>2511</v>
      </c>
      <c r="J615" t="s">
        <v>3705</v>
      </c>
      <c r="K615" t="s">
        <v>2655</v>
      </c>
      <c r="L615" t="s">
        <v>2058</v>
      </c>
      <c r="M615" t="s">
        <v>2170</v>
      </c>
      <c r="N615">
        <v>1</v>
      </c>
      <c r="O615">
        <v>4</v>
      </c>
      <c r="P615">
        <v>0.03</v>
      </c>
      <c r="Q615">
        <v>15300</v>
      </c>
      <c r="R615">
        <v>1</v>
      </c>
      <c r="S615">
        <v>4</v>
      </c>
      <c r="T615">
        <v>0.03</v>
      </c>
      <c r="U615">
        <v>0</v>
      </c>
      <c r="V615">
        <v>0</v>
      </c>
      <c r="W615">
        <v>0</v>
      </c>
      <c r="X615">
        <v>0</v>
      </c>
      <c r="Y615">
        <v>0</v>
      </c>
      <c r="Z615">
        <v>0</v>
      </c>
      <c r="AA615">
        <v>0</v>
      </c>
      <c r="AB615">
        <v>0</v>
      </c>
      <c r="AC615">
        <v>0</v>
      </c>
      <c r="AD615">
        <v>0</v>
      </c>
      <c r="AE615">
        <v>0</v>
      </c>
      <c r="AF615">
        <v>0</v>
      </c>
      <c r="AG615" t="s">
        <v>5367</v>
      </c>
      <c r="AH615" s="21" t="str">
        <f t="shared" si="18"/>
        <v>YO27</v>
      </c>
      <c r="AI615" s="21">
        <v>67.5</v>
      </c>
      <c r="AJ615" s="21">
        <f t="shared" si="19"/>
        <v>99.973856209150327</v>
      </c>
      <c r="AK615" s="21" t="s">
        <v>2060</v>
      </c>
      <c r="AL615" t="s">
        <v>2984</v>
      </c>
      <c r="AM615" t="s">
        <v>53</v>
      </c>
      <c r="AN615" t="s">
        <v>2030</v>
      </c>
    </row>
    <row r="616" spans="1:40" ht="15" hidden="1" thickTop="1" x14ac:dyDescent="0.35">
      <c r="A616" t="s">
        <v>5283</v>
      </c>
      <c r="B616" t="s">
        <v>5368</v>
      </c>
      <c r="C616" t="s">
        <v>76</v>
      </c>
      <c r="D616" t="s">
        <v>5369</v>
      </c>
      <c r="E616" t="s">
        <v>560</v>
      </c>
      <c r="F616">
        <v>1</v>
      </c>
      <c r="G616" t="s">
        <v>2055</v>
      </c>
      <c r="H616" t="s">
        <v>2056</v>
      </c>
      <c r="I616" t="s">
        <v>2511</v>
      </c>
      <c r="J616" t="s">
        <v>67</v>
      </c>
      <c r="K616" t="s">
        <v>68</v>
      </c>
      <c r="L616" t="s">
        <v>2058</v>
      </c>
      <c r="M616" t="s">
        <v>2170</v>
      </c>
      <c r="N616">
        <v>1</v>
      </c>
      <c r="O616">
        <v>41</v>
      </c>
      <c r="P616">
        <v>0.27</v>
      </c>
      <c r="Q616">
        <v>15300</v>
      </c>
      <c r="R616">
        <v>0</v>
      </c>
      <c r="S616">
        <v>0</v>
      </c>
      <c r="T616">
        <v>0</v>
      </c>
      <c r="U616">
        <v>0</v>
      </c>
      <c r="V616">
        <v>0</v>
      </c>
      <c r="W616">
        <v>0</v>
      </c>
      <c r="X616">
        <v>1</v>
      </c>
      <c r="Y616">
        <v>41</v>
      </c>
      <c r="Z616">
        <v>0.27</v>
      </c>
      <c r="AA616">
        <v>0</v>
      </c>
      <c r="AB616">
        <v>0</v>
      </c>
      <c r="AC616">
        <v>0</v>
      </c>
      <c r="AD616">
        <v>0</v>
      </c>
      <c r="AE616">
        <v>0</v>
      </c>
      <c r="AF616">
        <v>0</v>
      </c>
      <c r="AG616" t="s">
        <v>177</v>
      </c>
      <c r="AH616" s="21" t="str">
        <f t="shared" si="18"/>
        <v>YO27</v>
      </c>
      <c r="AI616" s="21">
        <v>67.5</v>
      </c>
      <c r="AJ616" s="21">
        <f t="shared" si="19"/>
        <v>99.732026143790847</v>
      </c>
      <c r="AK616" s="21" t="s">
        <v>2063</v>
      </c>
      <c r="AL616" t="s">
        <v>70</v>
      </c>
      <c r="AM616" t="s">
        <v>53</v>
      </c>
      <c r="AN616" t="s">
        <v>2031</v>
      </c>
    </row>
    <row r="617" spans="1:40" ht="15" hidden="1" thickTop="1" x14ac:dyDescent="0.35">
      <c r="A617" t="s">
        <v>5284</v>
      </c>
      <c r="B617" t="s">
        <v>5371</v>
      </c>
      <c r="C617" t="s">
        <v>5372</v>
      </c>
      <c r="D617" t="s">
        <v>5373</v>
      </c>
      <c r="E617" t="s">
        <v>2825</v>
      </c>
      <c r="F617">
        <v>1</v>
      </c>
      <c r="G617" t="s">
        <v>2816</v>
      </c>
      <c r="H617" t="s">
        <v>2620</v>
      </c>
      <c r="I617" t="s">
        <v>2511</v>
      </c>
      <c r="J617" t="s">
        <v>2826</v>
      </c>
      <c r="K617" t="s">
        <v>2827</v>
      </c>
      <c r="L617" t="s">
        <v>2058</v>
      </c>
      <c r="M617" t="s">
        <v>2782</v>
      </c>
      <c r="N617">
        <v>0</v>
      </c>
      <c r="O617">
        <v>0</v>
      </c>
      <c r="P617">
        <v>0</v>
      </c>
      <c r="Q617">
        <v>13770</v>
      </c>
      <c r="R617">
        <v>0</v>
      </c>
      <c r="S617">
        <v>0</v>
      </c>
      <c r="T617">
        <v>0</v>
      </c>
      <c r="U617">
        <v>0</v>
      </c>
      <c r="V617">
        <v>0</v>
      </c>
      <c r="W617">
        <v>0</v>
      </c>
      <c r="X617">
        <v>0</v>
      </c>
      <c r="Y617">
        <v>0</v>
      </c>
      <c r="Z617">
        <v>0</v>
      </c>
      <c r="AA617">
        <v>0</v>
      </c>
      <c r="AB617">
        <v>0</v>
      </c>
      <c r="AC617">
        <v>0</v>
      </c>
      <c r="AD617">
        <v>0</v>
      </c>
      <c r="AE617">
        <v>0</v>
      </c>
      <c r="AF617">
        <v>0</v>
      </c>
      <c r="AG617" t="s">
        <v>5374</v>
      </c>
      <c r="AH617" s="21" t="str">
        <f t="shared" si="18"/>
        <v>YR20</v>
      </c>
      <c r="AI617" s="21">
        <v>60.75</v>
      </c>
      <c r="AJ617" s="21">
        <f t="shared" si="19"/>
        <v>100</v>
      </c>
      <c r="AK617" s="21" t="s">
        <v>2060</v>
      </c>
      <c r="AL617" t="s">
        <v>2829</v>
      </c>
      <c r="AM617" t="s">
        <v>53</v>
      </c>
      <c r="AN617" t="s">
        <v>2030</v>
      </c>
    </row>
    <row r="618" spans="1:40" ht="15" hidden="1" thickTop="1" x14ac:dyDescent="0.35">
      <c r="A618" t="s">
        <v>5288</v>
      </c>
      <c r="B618" t="s">
        <v>5376</v>
      </c>
      <c r="C618" t="s">
        <v>3362</v>
      </c>
      <c r="D618" t="s">
        <v>5377</v>
      </c>
      <c r="E618" t="s">
        <v>2705</v>
      </c>
      <c r="F618">
        <v>1</v>
      </c>
      <c r="G618" t="s">
        <v>2593</v>
      </c>
      <c r="H618" t="s">
        <v>2056</v>
      </c>
      <c r="I618" t="s">
        <v>2511</v>
      </c>
      <c r="J618" t="s">
        <v>3364</v>
      </c>
      <c r="K618" t="s">
        <v>65</v>
      </c>
      <c r="L618" t="s">
        <v>2058</v>
      </c>
      <c r="M618" t="s">
        <v>2170</v>
      </c>
      <c r="N618">
        <v>2</v>
      </c>
      <c r="O618">
        <v>75</v>
      </c>
      <c r="P618">
        <v>0.49</v>
      </c>
      <c r="Q618">
        <v>15300</v>
      </c>
      <c r="R618">
        <v>1</v>
      </c>
      <c r="S618">
        <v>38</v>
      </c>
      <c r="T618">
        <v>0.25</v>
      </c>
      <c r="U618">
        <v>0</v>
      </c>
      <c r="V618">
        <v>0</v>
      </c>
      <c r="W618">
        <v>0</v>
      </c>
      <c r="X618">
        <v>1</v>
      </c>
      <c r="Y618">
        <v>37</v>
      </c>
      <c r="Z618">
        <v>0.24</v>
      </c>
      <c r="AA618">
        <v>0</v>
      </c>
      <c r="AB618">
        <v>0</v>
      </c>
      <c r="AC618">
        <v>0</v>
      </c>
      <c r="AD618">
        <v>0</v>
      </c>
      <c r="AE618">
        <v>0</v>
      </c>
      <c r="AF618">
        <v>0</v>
      </c>
      <c r="AG618" t="s">
        <v>5378</v>
      </c>
      <c r="AH618" s="21" t="str">
        <f t="shared" si="18"/>
        <v>YO27</v>
      </c>
      <c r="AI618" s="21">
        <v>67.5</v>
      </c>
      <c r="AJ618" s="21">
        <f t="shared" si="19"/>
        <v>99.509803921568633</v>
      </c>
      <c r="AK618" s="21" t="s">
        <v>2063</v>
      </c>
      <c r="AL618" t="s">
        <v>2527</v>
      </c>
      <c r="AM618" t="s">
        <v>53</v>
      </c>
      <c r="AN618" t="s">
        <v>2031</v>
      </c>
    </row>
    <row r="619" spans="1:40" ht="15" hidden="1" thickTop="1" x14ac:dyDescent="0.35">
      <c r="A619" t="s">
        <v>5292</v>
      </c>
      <c r="B619" t="s">
        <v>5380</v>
      </c>
      <c r="C619" t="s">
        <v>5381</v>
      </c>
      <c r="D619" t="s">
        <v>5382</v>
      </c>
      <c r="E619" t="s">
        <v>5383</v>
      </c>
      <c r="F619">
        <v>1</v>
      </c>
      <c r="G619" t="s">
        <v>2619</v>
      </c>
      <c r="H619" t="s">
        <v>2620</v>
      </c>
      <c r="I619" t="s">
        <v>2511</v>
      </c>
      <c r="J619" t="s">
        <v>5384</v>
      </c>
      <c r="K619" t="s">
        <v>2622</v>
      </c>
      <c r="L619" t="s">
        <v>2058</v>
      </c>
      <c r="M619" t="s">
        <v>2059</v>
      </c>
      <c r="N619">
        <v>0</v>
      </c>
      <c r="O619">
        <v>0</v>
      </c>
      <c r="P619">
        <v>0</v>
      </c>
      <c r="Q619">
        <v>24480</v>
      </c>
      <c r="R619">
        <v>0</v>
      </c>
      <c r="S619">
        <v>0</v>
      </c>
      <c r="T619">
        <v>0</v>
      </c>
      <c r="U619">
        <v>0</v>
      </c>
      <c r="V619">
        <v>0</v>
      </c>
      <c r="W619">
        <v>0</v>
      </c>
      <c r="X619">
        <v>0</v>
      </c>
      <c r="Y619">
        <v>0</v>
      </c>
      <c r="Z619">
        <v>0</v>
      </c>
      <c r="AA619">
        <v>0</v>
      </c>
      <c r="AB619">
        <v>0</v>
      </c>
      <c r="AC619">
        <v>0</v>
      </c>
      <c r="AD619">
        <v>0</v>
      </c>
      <c r="AE619">
        <v>0</v>
      </c>
      <c r="AF619">
        <v>0</v>
      </c>
      <c r="AG619" t="s">
        <v>5385</v>
      </c>
      <c r="AH619" s="21" t="str">
        <f t="shared" si="18"/>
        <v>YO27</v>
      </c>
      <c r="AI619" s="21">
        <v>107.92500000000001</v>
      </c>
      <c r="AJ619" s="21">
        <f t="shared" si="19"/>
        <v>100</v>
      </c>
      <c r="AK619" s="21" t="s">
        <v>2060</v>
      </c>
      <c r="AL619" t="s">
        <v>2657</v>
      </c>
      <c r="AM619" t="s">
        <v>53</v>
      </c>
      <c r="AN619" t="s">
        <v>2029</v>
      </c>
    </row>
    <row r="620" spans="1:40" ht="15" hidden="1" thickTop="1" x14ac:dyDescent="0.35">
      <c r="A620" t="s">
        <v>5296</v>
      </c>
      <c r="B620" t="s">
        <v>5387</v>
      </c>
      <c r="C620" t="s">
        <v>4673</v>
      </c>
      <c r="D620" t="s">
        <v>5388</v>
      </c>
      <c r="E620" t="s">
        <v>3058</v>
      </c>
      <c r="F620">
        <v>1</v>
      </c>
      <c r="G620" t="s">
        <v>2546</v>
      </c>
      <c r="H620" t="s">
        <v>2510</v>
      </c>
      <c r="I620" t="s">
        <v>2511</v>
      </c>
      <c r="J620" t="s">
        <v>4675</v>
      </c>
      <c r="K620" t="s">
        <v>3007</v>
      </c>
      <c r="L620" t="s">
        <v>2058</v>
      </c>
      <c r="M620" t="s">
        <v>2170</v>
      </c>
      <c r="N620">
        <v>3</v>
      </c>
      <c r="O620">
        <v>90</v>
      </c>
      <c r="P620">
        <v>0.59</v>
      </c>
      <c r="Q620">
        <v>15300</v>
      </c>
      <c r="R620">
        <v>2</v>
      </c>
      <c r="S620">
        <v>66</v>
      </c>
      <c r="T620">
        <v>0.43</v>
      </c>
      <c r="U620">
        <v>0</v>
      </c>
      <c r="V620">
        <v>0</v>
      </c>
      <c r="W620">
        <v>0</v>
      </c>
      <c r="X620">
        <v>1</v>
      </c>
      <c r="Y620">
        <v>24</v>
      </c>
      <c r="Z620">
        <v>0.16</v>
      </c>
      <c r="AA620">
        <v>0</v>
      </c>
      <c r="AB620">
        <v>0</v>
      </c>
      <c r="AC620">
        <v>0</v>
      </c>
      <c r="AD620">
        <v>0</v>
      </c>
      <c r="AE620">
        <v>0</v>
      </c>
      <c r="AF620">
        <v>0</v>
      </c>
      <c r="AG620" t="s">
        <v>5389</v>
      </c>
      <c r="AH620" s="21" t="str">
        <f t="shared" si="18"/>
        <v>YO27</v>
      </c>
      <c r="AI620" s="21">
        <v>67.5</v>
      </c>
      <c r="AJ620" s="21">
        <f t="shared" si="19"/>
        <v>99.411764705882348</v>
      </c>
      <c r="AK620" s="21" t="s">
        <v>2063</v>
      </c>
      <c r="AL620" t="s">
        <v>2551</v>
      </c>
      <c r="AM620" t="s">
        <v>53</v>
      </c>
      <c r="AN620" t="s">
        <v>2030</v>
      </c>
    </row>
    <row r="621" spans="1:40" ht="15" hidden="1" thickTop="1" x14ac:dyDescent="0.35">
      <c r="A621" t="s">
        <v>5300</v>
      </c>
      <c r="B621" t="s">
        <v>5395</v>
      </c>
      <c r="C621" t="s">
        <v>5396</v>
      </c>
      <c r="D621" t="s">
        <v>5397</v>
      </c>
      <c r="E621" t="s">
        <v>64</v>
      </c>
      <c r="F621">
        <v>1</v>
      </c>
      <c r="G621" t="s">
        <v>2524</v>
      </c>
      <c r="H621" t="s">
        <v>2056</v>
      </c>
      <c r="I621" t="s">
        <v>2511</v>
      </c>
      <c r="J621" t="s">
        <v>3189</v>
      </c>
      <c r="K621" t="s">
        <v>62</v>
      </c>
      <c r="L621" t="s">
        <v>2058</v>
      </c>
      <c r="M621" t="s">
        <v>2170</v>
      </c>
      <c r="N621">
        <v>0</v>
      </c>
      <c r="O621">
        <v>0</v>
      </c>
      <c r="P621">
        <v>0</v>
      </c>
      <c r="Q621">
        <v>15300</v>
      </c>
      <c r="R621">
        <v>0</v>
      </c>
      <c r="S621">
        <v>0</v>
      </c>
      <c r="T621">
        <v>0</v>
      </c>
      <c r="U621">
        <v>0</v>
      </c>
      <c r="V621">
        <v>0</v>
      </c>
      <c r="W621">
        <v>0</v>
      </c>
      <c r="X621">
        <v>0</v>
      </c>
      <c r="Y621">
        <v>0</v>
      </c>
      <c r="Z621">
        <v>0</v>
      </c>
      <c r="AA621">
        <v>0</v>
      </c>
      <c r="AB621">
        <v>0</v>
      </c>
      <c r="AC621">
        <v>0</v>
      </c>
      <c r="AD621">
        <v>0</v>
      </c>
      <c r="AE621">
        <v>0</v>
      </c>
      <c r="AF621">
        <v>0</v>
      </c>
      <c r="AG621" t="s">
        <v>5398</v>
      </c>
      <c r="AH621" s="21" t="str">
        <f t="shared" si="18"/>
        <v>YR20</v>
      </c>
      <c r="AI621" s="21">
        <v>67.5</v>
      </c>
      <c r="AJ621" s="21">
        <f t="shared" si="19"/>
        <v>100</v>
      </c>
      <c r="AK621" s="21" t="s">
        <v>2060</v>
      </c>
      <c r="AL621" t="s">
        <v>2527</v>
      </c>
      <c r="AM621" t="s">
        <v>53</v>
      </c>
      <c r="AN621" t="s">
        <v>2030</v>
      </c>
    </row>
    <row r="622" spans="1:40" ht="15" hidden="1" thickTop="1" x14ac:dyDescent="0.35">
      <c r="A622" t="s">
        <v>5304</v>
      </c>
      <c r="B622" t="s">
        <v>5400</v>
      </c>
      <c r="C622" t="s">
        <v>4750</v>
      </c>
      <c r="D622" t="s">
        <v>5401</v>
      </c>
      <c r="E622" t="s">
        <v>46</v>
      </c>
      <c r="F622">
        <v>1</v>
      </c>
      <c r="G622" t="s">
        <v>2055</v>
      </c>
      <c r="H622" t="s">
        <v>2056</v>
      </c>
      <c r="I622" t="s">
        <v>2511</v>
      </c>
      <c r="J622" t="s">
        <v>4752</v>
      </c>
      <c r="K622" t="s">
        <v>42</v>
      </c>
      <c r="L622" t="s">
        <v>2058</v>
      </c>
      <c r="M622" t="s">
        <v>2059</v>
      </c>
      <c r="N622">
        <v>1</v>
      </c>
      <c r="O622">
        <v>72</v>
      </c>
      <c r="P622">
        <v>0.28999999999999998</v>
      </c>
      <c r="Q622">
        <v>24480</v>
      </c>
      <c r="R622">
        <v>0</v>
      </c>
      <c r="S622">
        <v>0</v>
      </c>
      <c r="T622">
        <v>0</v>
      </c>
      <c r="U622">
        <v>0</v>
      </c>
      <c r="V622">
        <v>0</v>
      </c>
      <c r="W622">
        <v>0</v>
      </c>
      <c r="X622">
        <v>1</v>
      </c>
      <c r="Y622">
        <v>72</v>
      </c>
      <c r="Z622">
        <v>0.28999999999999998</v>
      </c>
      <c r="AA622">
        <v>0</v>
      </c>
      <c r="AB622">
        <v>0</v>
      </c>
      <c r="AC622">
        <v>0</v>
      </c>
      <c r="AD622">
        <v>0</v>
      </c>
      <c r="AE622">
        <v>0</v>
      </c>
      <c r="AF622">
        <v>0</v>
      </c>
      <c r="AG622" t="s">
        <v>5402</v>
      </c>
      <c r="AH622" s="21" t="str">
        <f t="shared" si="18"/>
        <v>YR20</v>
      </c>
      <c r="AI622" s="21">
        <v>107.92500000000001</v>
      </c>
      <c r="AJ622" s="21">
        <f t="shared" si="19"/>
        <v>99.705882352941174</v>
      </c>
      <c r="AK622" s="21" t="s">
        <v>2063</v>
      </c>
      <c r="AL622" t="s">
        <v>2841</v>
      </c>
      <c r="AM622" t="s">
        <v>53</v>
      </c>
      <c r="AN622" t="s">
        <v>2029</v>
      </c>
    </row>
    <row r="623" spans="1:40" ht="15" hidden="1" thickTop="1" x14ac:dyDescent="0.35">
      <c r="A623" t="s">
        <v>5307</v>
      </c>
      <c r="B623" t="s">
        <v>5404</v>
      </c>
      <c r="C623" t="s">
        <v>3248</v>
      </c>
      <c r="D623" t="s">
        <v>5405</v>
      </c>
      <c r="E623" t="s">
        <v>2938</v>
      </c>
      <c r="F623">
        <v>1</v>
      </c>
      <c r="G623" t="s">
        <v>2593</v>
      </c>
      <c r="H623" t="s">
        <v>2056</v>
      </c>
      <c r="I623" t="s">
        <v>2511</v>
      </c>
      <c r="J623" t="s">
        <v>3250</v>
      </c>
      <c r="K623" t="s">
        <v>65</v>
      </c>
      <c r="L623" t="s">
        <v>2058</v>
      </c>
      <c r="M623" t="s">
        <v>2059</v>
      </c>
      <c r="N623">
        <v>0</v>
      </c>
      <c r="O623">
        <v>0</v>
      </c>
      <c r="P623">
        <v>0</v>
      </c>
      <c r="Q623">
        <v>24480</v>
      </c>
      <c r="R623">
        <v>0</v>
      </c>
      <c r="S623">
        <v>0</v>
      </c>
      <c r="T623">
        <v>0</v>
      </c>
      <c r="U623">
        <v>0</v>
      </c>
      <c r="V623">
        <v>0</v>
      </c>
      <c r="W623">
        <v>0</v>
      </c>
      <c r="X623">
        <v>0</v>
      </c>
      <c r="Y623">
        <v>0</v>
      </c>
      <c r="Z623">
        <v>0</v>
      </c>
      <c r="AA623">
        <v>0</v>
      </c>
      <c r="AB623">
        <v>0</v>
      </c>
      <c r="AC623">
        <v>0</v>
      </c>
      <c r="AD623">
        <v>0</v>
      </c>
      <c r="AE623">
        <v>0</v>
      </c>
      <c r="AF623">
        <v>0</v>
      </c>
      <c r="AG623" t="s">
        <v>5406</v>
      </c>
      <c r="AH623" s="21" t="str">
        <f t="shared" si="18"/>
        <v>YK19</v>
      </c>
      <c r="AI623" s="21">
        <v>107.92500000000001</v>
      </c>
      <c r="AJ623" s="21">
        <f t="shared" si="19"/>
        <v>100</v>
      </c>
      <c r="AK623" s="21" t="s">
        <v>2060</v>
      </c>
      <c r="AL623" t="s">
        <v>2527</v>
      </c>
      <c r="AM623" t="s">
        <v>53</v>
      </c>
      <c r="AN623" t="s">
        <v>2029</v>
      </c>
    </row>
    <row r="624" spans="1:40" ht="15" hidden="1" thickTop="1" x14ac:dyDescent="0.35">
      <c r="A624" t="s">
        <v>5310</v>
      </c>
      <c r="B624" t="s">
        <v>5408</v>
      </c>
      <c r="C624" t="s">
        <v>2844</v>
      </c>
      <c r="D624" t="s">
        <v>5409</v>
      </c>
      <c r="E624" t="s">
        <v>2825</v>
      </c>
      <c r="F624">
        <v>2</v>
      </c>
      <c r="G624" t="s">
        <v>2816</v>
      </c>
      <c r="H624" t="s">
        <v>2620</v>
      </c>
      <c r="I624" t="s">
        <v>2511</v>
      </c>
      <c r="J624" t="s">
        <v>2826</v>
      </c>
      <c r="K624" t="s">
        <v>2827</v>
      </c>
      <c r="L624" t="s">
        <v>2058</v>
      </c>
      <c r="M624" t="s">
        <v>2170</v>
      </c>
      <c r="N624">
        <v>2</v>
      </c>
      <c r="O624">
        <v>73</v>
      </c>
      <c r="P624">
        <v>0.48</v>
      </c>
      <c r="Q624">
        <v>15300</v>
      </c>
      <c r="R624">
        <v>2</v>
      </c>
      <c r="S624">
        <v>73</v>
      </c>
      <c r="T624">
        <v>0.48</v>
      </c>
      <c r="U624">
        <v>0</v>
      </c>
      <c r="V624">
        <v>0</v>
      </c>
      <c r="W624">
        <v>0</v>
      </c>
      <c r="X624">
        <v>0</v>
      </c>
      <c r="Y624">
        <v>0</v>
      </c>
      <c r="Z624">
        <v>0</v>
      </c>
      <c r="AA624">
        <v>0</v>
      </c>
      <c r="AB624">
        <v>0</v>
      </c>
      <c r="AC624">
        <v>0</v>
      </c>
      <c r="AD624">
        <v>0</v>
      </c>
      <c r="AE624">
        <v>0</v>
      </c>
      <c r="AF624">
        <v>0</v>
      </c>
      <c r="AG624" t="s">
        <v>5410</v>
      </c>
      <c r="AH624" s="21" t="str">
        <f t="shared" si="18"/>
        <v>YR20</v>
      </c>
      <c r="AI624" s="21">
        <v>67.5</v>
      </c>
      <c r="AJ624" s="21">
        <f t="shared" si="19"/>
        <v>99.522875816993462</v>
      </c>
      <c r="AK624" s="21" t="s">
        <v>2063</v>
      </c>
      <c r="AL624" t="s">
        <v>2829</v>
      </c>
      <c r="AM624" t="s">
        <v>53</v>
      </c>
      <c r="AN624" t="s">
        <v>2031</v>
      </c>
    </row>
    <row r="625" spans="1:40" ht="15" hidden="1" thickTop="1" x14ac:dyDescent="0.35">
      <c r="A625" t="s">
        <v>5313</v>
      </c>
      <c r="B625" t="s">
        <v>5412</v>
      </c>
      <c r="C625" t="s">
        <v>5413</v>
      </c>
      <c r="D625" t="s">
        <v>5414</v>
      </c>
      <c r="E625" t="s">
        <v>44</v>
      </c>
      <c r="F625">
        <v>1</v>
      </c>
      <c r="G625" t="s">
        <v>2055</v>
      </c>
      <c r="H625" t="s">
        <v>2056</v>
      </c>
      <c r="I625" t="s">
        <v>2511</v>
      </c>
      <c r="J625" t="s">
        <v>3609</v>
      </c>
      <c r="K625" t="s">
        <v>42</v>
      </c>
      <c r="L625" t="s">
        <v>2058</v>
      </c>
      <c r="M625" t="s">
        <v>2059</v>
      </c>
      <c r="N625">
        <v>0</v>
      </c>
      <c r="O625">
        <v>0</v>
      </c>
      <c r="P625">
        <v>0</v>
      </c>
      <c r="Q625">
        <v>24480</v>
      </c>
      <c r="R625">
        <v>0</v>
      </c>
      <c r="S625">
        <v>0</v>
      </c>
      <c r="T625">
        <v>0</v>
      </c>
      <c r="U625">
        <v>0</v>
      </c>
      <c r="V625">
        <v>0</v>
      </c>
      <c r="W625">
        <v>0</v>
      </c>
      <c r="X625">
        <v>0</v>
      </c>
      <c r="Y625">
        <v>0</v>
      </c>
      <c r="Z625">
        <v>0</v>
      </c>
      <c r="AA625">
        <v>0</v>
      </c>
      <c r="AB625">
        <v>0</v>
      </c>
      <c r="AC625">
        <v>0</v>
      </c>
      <c r="AD625">
        <v>0</v>
      </c>
      <c r="AE625">
        <v>0</v>
      </c>
      <c r="AF625">
        <v>0</v>
      </c>
      <c r="AG625" t="s">
        <v>5415</v>
      </c>
      <c r="AH625" s="21" t="str">
        <f t="shared" si="18"/>
        <v>YR20</v>
      </c>
      <c r="AI625" s="21">
        <v>107.92500000000001</v>
      </c>
      <c r="AJ625" s="21">
        <f t="shared" si="19"/>
        <v>100</v>
      </c>
      <c r="AK625" s="21" t="s">
        <v>2060</v>
      </c>
      <c r="AL625" t="s">
        <v>3610</v>
      </c>
      <c r="AM625" t="s">
        <v>53</v>
      </c>
      <c r="AN625" t="s">
        <v>2031</v>
      </c>
    </row>
    <row r="626" spans="1:40" ht="15" hidden="1" thickTop="1" x14ac:dyDescent="0.35">
      <c r="A626" t="s">
        <v>5317</v>
      </c>
      <c r="B626" t="s">
        <v>5417</v>
      </c>
      <c r="C626" t="s">
        <v>3042</v>
      </c>
      <c r="D626" t="s">
        <v>5418</v>
      </c>
      <c r="E626" t="s">
        <v>2667</v>
      </c>
      <c r="F626">
        <v>1</v>
      </c>
      <c r="G626" t="s">
        <v>2509</v>
      </c>
      <c r="H626" t="s">
        <v>2510</v>
      </c>
      <c r="I626" t="s">
        <v>2511</v>
      </c>
      <c r="J626" t="s">
        <v>2794</v>
      </c>
      <c r="K626" t="s">
        <v>2669</v>
      </c>
      <c r="L626" t="s">
        <v>2058</v>
      </c>
      <c r="M626" t="s">
        <v>2059</v>
      </c>
      <c r="N626">
        <v>0</v>
      </c>
      <c r="O626">
        <v>0</v>
      </c>
      <c r="P626">
        <v>0</v>
      </c>
      <c r="Q626">
        <v>24480</v>
      </c>
      <c r="R626">
        <v>0</v>
      </c>
      <c r="S626">
        <v>0</v>
      </c>
      <c r="T626">
        <v>0</v>
      </c>
      <c r="U626">
        <v>0</v>
      </c>
      <c r="V626">
        <v>0</v>
      </c>
      <c r="W626">
        <v>0</v>
      </c>
      <c r="X626">
        <v>0</v>
      </c>
      <c r="Y626">
        <v>0</v>
      </c>
      <c r="Z626">
        <v>0</v>
      </c>
      <c r="AA626">
        <v>0</v>
      </c>
      <c r="AB626">
        <v>0</v>
      </c>
      <c r="AC626">
        <v>0</v>
      </c>
      <c r="AD626">
        <v>0</v>
      </c>
      <c r="AE626">
        <v>0</v>
      </c>
      <c r="AF626">
        <v>0</v>
      </c>
      <c r="AG626" t="s">
        <v>5419</v>
      </c>
      <c r="AH626" s="21" t="str">
        <f t="shared" si="18"/>
        <v>YO27</v>
      </c>
      <c r="AI626" s="21">
        <v>107.92500000000001</v>
      </c>
      <c r="AJ626" s="21">
        <f t="shared" si="19"/>
        <v>100</v>
      </c>
      <c r="AK626" s="21" t="s">
        <v>2060</v>
      </c>
      <c r="AL626" t="s">
        <v>2515</v>
      </c>
      <c r="AM626" t="s">
        <v>53</v>
      </c>
      <c r="AN626" t="s">
        <v>2030</v>
      </c>
    </row>
    <row r="627" spans="1:40" ht="15" hidden="1" thickTop="1" x14ac:dyDescent="0.35">
      <c r="A627" t="s">
        <v>5321</v>
      </c>
      <c r="B627" t="s">
        <v>5421</v>
      </c>
      <c r="C627" t="s">
        <v>4221</v>
      </c>
      <c r="D627" t="s">
        <v>5422</v>
      </c>
      <c r="E627" t="s">
        <v>4223</v>
      </c>
      <c r="F627">
        <v>3</v>
      </c>
      <c r="G627" t="s">
        <v>2682</v>
      </c>
      <c r="H627" t="s">
        <v>2620</v>
      </c>
      <c r="I627" t="s">
        <v>2511</v>
      </c>
      <c r="J627" t="s">
        <v>4224</v>
      </c>
      <c r="K627" t="s">
        <v>2684</v>
      </c>
      <c r="L627" t="s">
        <v>2058</v>
      </c>
      <c r="M627" t="s">
        <v>2170</v>
      </c>
      <c r="N627">
        <v>0</v>
      </c>
      <c r="O627">
        <v>0</v>
      </c>
      <c r="P627">
        <v>0</v>
      </c>
      <c r="Q627">
        <v>15300</v>
      </c>
      <c r="R627">
        <v>0</v>
      </c>
      <c r="S627">
        <v>0</v>
      </c>
      <c r="T627">
        <v>0</v>
      </c>
      <c r="U627">
        <v>0</v>
      </c>
      <c r="V627">
        <v>0</v>
      </c>
      <c r="W627">
        <v>0</v>
      </c>
      <c r="X627">
        <v>0</v>
      </c>
      <c r="Y627">
        <v>0</v>
      </c>
      <c r="Z627">
        <v>0</v>
      </c>
      <c r="AA627">
        <v>0</v>
      </c>
      <c r="AB627">
        <v>0</v>
      </c>
      <c r="AC627">
        <v>0</v>
      </c>
      <c r="AD627">
        <v>0</v>
      </c>
      <c r="AE627">
        <v>0</v>
      </c>
      <c r="AF627">
        <v>0</v>
      </c>
      <c r="AG627" t="s">
        <v>5423</v>
      </c>
      <c r="AH627" s="21" t="str">
        <f t="shared" si="18"/>
        <v>YO27</v>
      </c>
      <c r="AI627" s="21">
        <v>67.5</v>
      </c>
      <c r="AJ627" s="21">
        <f t="shared" si="19"/>
        <v>100</v>
      </c>
      <c r="AK627" s="21" t="s">
        <v>2060</v>
      </c>
      <c r="AL627" t="s">
        <v>3177</v>
      </c>
      <c r="AM627" t="s">
        <v>53</v>
      </c>
      <c r="AN627" t="s">
        <v>2029</v>
      </c>
    </row>
    <row r="628" spans="1:40" ht="15" hidden="1" thickTop="1" x14ac:dyDescent="0.35">
      <c r="A628" t="s">
        <v>5325</v>
      </c>
      <c r="B628" t="s">
        <v>5425</v>
      </c>
      <c r="C628" t="s">
        <v>3212</v>
      </c>
      <c r="D628" t="s">
        <v>5426</v>
      </c>
      <c r="E628" t="s">
        <v>43</v>
      </c>
      <c r="F628">
        <v>1</v>
      </c>
      <c r="G628" t="s">
        <v>2055</v>
      </c>
      <c r="H628" t="s">
        <v>2056</v>
      </c>
      <c r="I628" t="s">
        <v>2511</v>
      </c>
      <c r="J628" t="s">
        <v>2999</v>
      </c>
      <c r="K628" t="s">
        <v>42</v>
      </c>
      <c r="L628" t="s">
        <v>2058</v>
      </c>
      <c r="M628" t="s">
        <v>2170</v>
      </c>
      <c r="N628">
        <v>0</v>
      </c>
      <c r="O628">
        <v>0</v>
      </c>
      <c r="P628">
        <v>0</v>
      </c>
      <c r="Q628">
        <v>15300</v>
      </c>
      <c r="R628">
        <v>0</v>
      </c>
      <c r="S628">
        <v>0</v>
      </c>
      <c r="T628">
        <v>0</v>
      </c>
      <c r="U628">
        <v>0</v>
      </c>
      <c r="V628">
        <v>0</v>
      </c>
      <c r="W628">
        <v>0</v>
      </c>
      <c r="X628">
        <v>0</v>
      </c>
      <c r="Y628">
        <v>0</v>
      </c>
      <c r="Z628">
        <v>0</v>
      </c>
      <c r="AA628">
        <v>0</v>
      </c>
      <c r="AB628">
        <v>0</v>
      </c>
      <c r="AC628">
        <v>0</v>
      </c>
      <c r="AD628">
        <v>0</v>
      </c>
      <c r="AE628">
        <v>0</v>
      </c>
      <c r="AF628">
        <v>0</v>
      </c>
      <c r="AG628" t="s">
        <v>5427</v>
      </c>
      <c r="AH628" s="21" t="str">
        <f t="shared" si="18"/>
        <v>YR20</v>
      </c>
      <c r="AI628" s="21">
        <v>67.5</v>
      </c>
      <c r="AJ628" s="21">
        <f t="shared" si="19"/>
        <v>100</v>
      </c>
      <c r="AK628" s="21" t="s">
        <v>2060</v>
      </c>
      <c r="AL628" t="s">
        <v>2964</v>
      </c>
      <c r="AM628" t="s">
        <v>53</v>
      </c>
      <c r="AN628" t="s">
        <v>2029</v>
      </c>
    </row>
    <row r="629" spans="1:40" ht="15" hidden="1" thickTop="1" x14ac:dyDescent="0.35">
      <c r="A629" t="s">
        <v>5329</v>
      </c>
      <c r="B629" t="s">
        <v>5429</v>
      </c>
      <c r="C629" t="s">
        <v>2590</v>
      </c>
      <c r="D629" t="s">
        <v>5430</v>
      </c>
      <c r="E629" t="s">
        <v>2938</v>
      </c>
      <c r="F629">
        <v>2</v>
      </c>
      <c r="G629" t="s">
        <v>2593</v>
      </c>
      <c r="H629" t="s">
        <v>2056</v>
      </c>
      <c r="I629" t="s">
        <v>2511</v>
      </c>
      <c r="J629" t="s">
        <v>2594</v>
      </c>
      <c r="K629" t="s">
        <v>65</v>
      </c>
      <c r="L629" t="s">
        <v>2058</v>
      </c>
      <c r="M629" t="s">
        <v>2163</v>
      </c>
      <c r="N629">
        <v>0</v>
      </c>
      <c r="O629">
        <v>0</v>
      </c>
      <c r="P629">
        <v>0</v>
      </c>
      <c r="Q629">
        <v>17340</v>
      </c>
      <c r="R629">
        <v>0</v>
      </c>
      <c r="S629">
        <v>0</v>
      </c>
      <c r="T629">
        <v>0</v>
      </c>
      <c r="U629">
        <v>0</v>
      </c>
      <c r="V629">
        <v>0</v>
      </c>
      <c r="W629">
        <v>0</v>
      </c>
      <c r="X629">
        <v>0</v>
      </c>
      <c r="Y629">
        <v>0</v>
      </c>
      <c r="Z629">
        <v>0</v>
      </c>
      <c r="AA629">
        <v>0</v>
      </c>
      <c r="AB629">
        <v>0</v>
      </c>
      <c r="AC629">
        <v>0</v>
      </c>
      <c r="AD629">
        <v>0</v>
      </c>
      <c r="AE629">
        <v>0</v>
      </c>
      <c r="AF629">
        <v>0</v>
      </c>
      <c r="AG629" t="s">
        <v>5431</v>
      </c>
      <c r="AH629" s="21" t="str">
        <f t="shared" si="18"/>
        <v>YR20</v>
      </c>
      <c r="AI629" s="21">
        <v>76.500000000000014</v>
      </c>
      <c r="AJ629" s="21">
        <f t="shared" si="19"/>
        <v>100</v>
      </c>
      <c r="AK629" s="21" t="s">
        <v>2060</v>
      </c>
      <c r="AL629" t="s">
        <v>2527</v>
      </c>
      <c r="AM629" t="s">
        <v>53</v>
      </c>
      <c r="AN629" t="s">
        <v>2029</v>
      </c>
    </row>
    <row r="630" spans="1:40" ht="15" hidden="1" thickTop="1" x14ac:dyDescent="0.35">
      <c r="A630" t="s">
        <v>5333</v>
      </c>
      <c r="B630" t="s">
        <v>5433</v>
      </c>
      <c r="C630" t="s">
        <v>5434</v>
      </c>
      <c r="D630" t="s">
        <v>5435</v>
      </c>
      <c r="E630" t="s">
        <v>2825</v>
      </c>
      <c r="F630">
        <v>2</v>
      </c>
      <c r="G630" t="s">
        <v>2816</v>
      </c>
      <c r="H630" t="s">
        <v>2620</v>
      </c>
      <c r="I630" t="s">
        <v>2511</v>
      </c>
      <c r="J630" t="s">
        <v>3674</v>
      </c>
      <c r="K630" t="s">
        <v>2827</v>
      </c>
      <c r="L630" t="s">
        <v>2058</v>
      </c>
      <c r="M630" t="s">
        <v>2059</v>
      </c>
      <c r="N630">
        <v>0</v>
      </c>
      <c r="O630">
        <v>0</v>
      </c>
      <c r="P630">
        <v>0</v>
      </c>
      <c r="Q630">
        <v>24480</v>
      </c>
      <c r="R630">
        <v>0</v>
      </c>
      <c r="S630">
        <v>0</v>
      </c>
      <c r="T630">
        <v>0</v>
      </c>
      <c r="U630">
        <v>0</v>
      </c>
      <c r="V630">
        <v>0</v>
      </c>
      <c r="W630">
        <v>0</v>
      </c>
      <c r="X630">
        <v>0</v>
      </c>
      <c r="Y630">
        <v>0</v>
      </c>
      <c r="Z630">
        <v>0</v>
      </c>
      <c r="AA630">
        <v>0</v>
      </c>
      <c r="AB630">
        <v>0</v>
      </c>
      <c r="AC630">
        <v>0</v>
      </c>
      <c r="AD630">
        <v>0</v>
      </c>
      <c r="AE630">
        <v>0</v>
      </c>
      <c r="AF630">
        <v>0</v>
      </c>
      <c r="AG630" t="s">
        <v>5436</v>
      </c>
      <c r="AH630" s="21" t="str">
        <f t="shared" si="18"/>
        <v>YR20</v>
      </c>
      <c r="AI630" s="21">
        <v>107.92500000000001</v>
      </c>
      <c r="AJ630" s="21">
        <f t="shared" si="19"/>
        <v>100</v>
      </c>
      <c r="AK630" s="21" t="s">
        <v>2060</v>
      </c>
      <c r="AL630" t="s">
        <v>2829</v>
      </c>
      <c r="AM630" t="s">
        <v>53</v>
      </c>
      <c r="AN630" t="s">
        <v>2029</v>
      </c>
    </row>
    <row r="631" spans="1:40" ht="15" hidden="1" thickTop="1" x14ac:dyDescent="0.35">
      <c r="A631" t="s">
        <v>5336</v>
      </c>
      <c r="B631" t="s">
        <v>5438</v>
      </c>
      <c r="C631" t="s">
        <v>3149</v>
      </c>
      <c r="D631" t="s">
        <v>5439</v>
      </c>
      <c r="E631" t="s">
        <v>2562</v>
      </c>
      <c r="F631">
        <v>1</v>
      </c>
      <c r="G631" t="s">
        <v>2546</v>
      </c>
      <c r="H631" t="s">
        <v>2510</v>
      </c>
      <c r="I631" t="s">
        <v>2511</v>
      </c>
      <c r="J631" t="s">
        <v>2547</v>
      </c>
      <c r="K631" t="s">
        <v>2548</v>
      </c>
      <c r="L631" t="s">
        <v>2058</v>
      </c>
      <c r="M631" t="s">
        <v>2170</v>
      </c>
      <c r="N631">
        <v>1</v>
      </c>
      <c r="O631">
        <v>13</v>
      </c>
      <c r="P631">
        <v>0.08</v>
      </c>
      <c r="Q631">
        <v>15300</v>
      </c>
      <c r="R631">
        <v>0</v>
      </c>
      <c r="S631">
        <v>0</v>
      </c>
      <c r="T631">
        <v>0</v>
      </c>
      <c r="U631">
        <v>0</v>
      </c>
      <c r="V631">
        <v>0</v>
      </c>
      <c r="W631">
        <v>0</v>
      </c>
      <c r="X631">
        <v>1</v>
      </c>
      <c r="Y631">
        <v>13</v>
      </c>
      <c r="Z631">
        <v>0.08</v>
      </c>
      <c r="AA631">
        <v>0</v>
      </c>
      <c r="AB631">
        <v>0</v>
      </c>
      <c r="AC631">
        <v>0</v>
      </c>
      <c r="AD631">
        <v>0</v>
      </c>
      <c r="AE631">
        <v>0</v>
      </c>
      <c r="AF631">
        <v>0</v>
      </c>
      <c r="AG631" t="s">
        <v>5440</v>
      </c>
      <c r="AH631" s="21" t="str">
        <f t="shared" si="18"/>
        <v>YO27</v>
      </c>
      <c r="AI631" s="21">
        <v>67.5</v>
      </c>
      <c r="AJ631" s="21">
        <f t="shared" si="19"/>
        <v>99.915032679738559</v>
      </c>
      <c r="AK631" s="21" t="s">
        <v>2060</v>
      </c>
      <c r="AL631" t="s">
        <v>2551</v>
      </c>
      <c r="AM631" t="s">
        <v>53</v>
      </c>
      <c r="AN631" t="s">
        <v>2032</v>
      </c>
    </row>
    <row r="632" spans="1:40" ht="15" hidden="1" thickTop="1" x14ac:dyDescent="0.35">
      <c r="A632" t="s">
        <v>5340</v>
      </c>
      <c r="B632" t="s">
        <v>5442</v>
      </c>
      <c r="C632" t="s">
        <v>3809</v>
      </c>
      <c r="D632" t="s">
        <v>5443</v>
      </c>
      <c r="E632" t="s">
        <v>2825</v>
      </c>
      <c r="F632">
        <v>1</v>
      </c>
      <c r="G632" t="s">
        <v>2816</v>
      </c>
      <c r="H632" t="s">
        <v>2620</v>
      </c>
      <c r="I632" t="s">
        <v>2511</v>
      </c>
      <c r="J632" t="s">
        <v>2826</v>
      </c>
      <c r="K632" t="s">
        <v>2827</v>
      </c>
      <c r="L632" t="s">
        <v>2058</v>
      </c>
      <c r="M632" t="s">
        <v>2059</v>
      </c>
      <c r="N632">
        <v>0</v>
      </c>
      <c r="O632">
        <v>0</v>
      </c>
      <c r="P632">
        <v>0</v>
      </c>
      <c r="Q632">
        <v>24480</v>
      </c>
      <c r="R632">
        <v>0</v>
      </c>
      <c r="S632">
        <v>0</v>
      </c>
      <c r="T632">
        <v>0</v>
      </c>
      <c r="U632">
        <v>0</v>
      </c>
      <c r="V632">
        <v>0</v>
      </c>
      <c r="W632">
        <v>0</v>
      </c>
      <c r="X632">
        <v>0</v>
      </c>
      <c r="Y632">
        <v>0</v>
      </c>
      <c r="Z632">
        <v>0</v>
      </c>
      <c r="AA632">
        <v>0</v>
      </c>
      <c r="AB632">
        <v>0</v>
      </c>
      <c r="AC632">
        <v>0</v>
      </c>
      <c r="AD632">
        <v>0</v>
      </c>
      <c r="AE632">
        <v>0</v>
      </c>
      <c r="AF632">
        <v>0</v>
      </c>
      <c r="AG632" t="s">
        <v>5444</v>
      </c>
      <c r="AH632" s="21" t="str">
        <f t="shared" si="18"/>
        <v>YO27</v>
      </c>
      <c r="AI632" s="21">
        <v>107.92500000000001</v>
      </c>
      <c r="AJ632" s="21">
        <f t="shared" si="19"/>
        <v>100</v>
      </c>
      <c r="AK632" s="21" t="s">
        <v>2060</v>
      </c>
      <c r="AL632" t="s">
        <v>2829</v>
      </c>
      <c r="AM632" t="s">
        <v>53</v>
      </c>
      <c r="AN632" t="s">
        <v>2031</v>
      </c>
    </row>
    <row r="633" spans="1:40" ht="15" hidden="1" thickTop="1" x14ac:dyDescent="0.35">
      <c r="A633" t="s">
        <v>5344</v>
      </c>
      <c r="B633" t="s">
        <v>5446</v>
      </c>
      <c r="C633" t="s">
        <v>5447</v>
      </c>
      <c r="D633" t="s">
        <v>5448</v>
      </c>
      <c r="E633" t="s">
        <v>2705</v>
      </c>
      <c r="F633">
        <v>1</v>
      </c>
      <c r="G633" t="s">
        <v>2593</v>
      </c>
      <c r="H633" t="s">
        <v>2056</v>
      </c>
      <c r="I633" t="s">
        <v>2511</v>
      </c>
      <c r="J633" t="s">
        <v>2594</v>
      </c>
      <c r="K633" t="s">
        <v>65</v>
      </c>
      <c r="L633" t="s">
        <v>2058</v>
      </c>
      <c r="M633" t="s">
        <v>2170</v>
      </c>
      <c r="N633">
        <v>0</v>
      </c>
      <c r="O633">
        <v>0</v>
      </c>
      <c r="P633">
        <v>0</v>
      </c>
      <c r="Q633">
        <v>15300</v>
      </c>
      <c r="R633">
        <v>0</v>
      </c>
      <c r="S633">
        <v>0</v>
      </c>
      <c r="T633">
        <v>0</v>
      </c>
      <c r="U633">
        <v>0</v>
      </c>
      <c r="V633">
        <v>0</v>
      </c>
      <c r="W633">
        <v>0</v>
      </c>
      <c r="X633">
        <v>0</v>
      </c>
      <c r="Y633">
        <v>0</v>
      </c>
      <c r="Z633">
        <v>0</v>
      </c>
      <c r="AA633">
        <v>0</v>
      </c>
      <c r="AB633">
        <v>0</v>
      </c>
      <c r="AC633">
        <v>0</v>
      </c>
      <c r="AD633">
        <v>0</v>
      </c>
      <c r="AE633">
        <v>0</v>
      </c>
      <c r="AF633">
        <v>0</v>
      </c>
      <c r="AG633" t="s">
        <v>5449</v>
      </c>
      <c r="AH633" s="21" t="str">
        <f t="shared" si="18"/>
        <v>YO27</v>
      </c>
      <c r="AI633" s="21">
        <v>67.5</v>
      </c>
      <c r="AJ633" s="21">
        <f t="shared" si="19"/>
        <v>100</v>
      </c>
      <c r="AK633" s="21" t="s">
        <v>2060</v>
      </c>
      <c r="AL633" t="s">
        <v>2527</v>
      </c>
      <c r="AM633" t="s">
        <v>53</v>
      </c>
      <c r="AN633" t="s">
        <v>2031</v>
      </c>
    </row>
    <row r="634" spans="1:40" ht="15" hidden="1" thickTop="1" x14ac:dyDescent="0.35">
      <c r="A634" t="s">
        <v>5348</v>
      </c>
      <c r="B634" t="s">
        <v>5451</v>
      </c>
      <c r="C634" t="s">
        <v>3912</v>
      </c>
      <c r="D634" t="s">
        <v>5452</v>
      </c>
      <c r="E634" t="s">
        <v>2705</v>
      </c>
      <c r="F634">
        <v>1</v>
      </c>
      <c r="G634" t="s">
        <v>2593</v>
      </c>
      <c r="H634" t="s">
        <v>2056</v>
      </c>
      <c r="I634" t="s">
        <v>2511</v>
      </c>
      <c r="J634" t="s">
        <v>3364</v>
      </c>
      <c r="K634" t="s">
        <v>65</v>
      </c>
      <c r="L634" t="s">
        <v>2058</v>
      </c>
      <c r="M634" t="s">
        <v>2059</v>
      </c>
      <c r="N634">
        <v>4</v>
      </c>
      <c r="O634">
        <v>205</v>
      </c>
      <c r="P634">
        <v>0.84</v>
      </c>
      <c r="Q634">
        <v>24480</v>
      </c>
      <c r="R634">
        <v>1</v>
      </c>
      <c r="S634">
        <v>90</v>
      </c>
      <c r="T634">
        <v>0.37</v>
      </c>
      <c r="U634">
        <v>0</v>
      </c>
      <c r="V634">
        <v>0</v>
      </c>
      <c r="W634">
        <v>0</v>
      </c>
      <c r="X634">
        <v>3</v>
      </c>
      <c r="Y634">
        <v>115</v>
      </c>
      <c r="Z634">
        <v>0.47</v>
      </c>
      <c r="AA634">
        <v>0</v>
      </c>
      <c r="AB634">
        <v>0</v>
      </c>
      <c r="AC634">
        <v>0</v>
      </c>
      <c r="AD634">
        <v>0</v>
      </c>
      <c r="AE634">
        <v>0</v>
      </c>
      <c r="AF634">
        <v>0</v>
      </c>
      <c r="AG634" t="s">
        <v>5453</v>
      </c>
      <c r="AH634" s="21" t="str">
        <f t="shared" si="18"/>
        <v>YH98</v>
      </c>
      <c r="AI634" s="21">
        <v>107.92500000000001</v>
      </c>
      <c r="AJ634" s="21">
        <f t="shared" si="19"/>
        <v>99.162581699346404</v>
      </c>
      <c r="AK634" s="21" t="s">
        <v>2063</v>
      </c>
      <c r="AL634" t="s">
        <v>2527</v>
      </c>
      <c r="AM634" t="s">
        <v>53</v>
      </c>
      <c r="AN634" t="s">
        <v>2031</v>
      </c>
    </row>
    <row r="635" spans="1:40" ht="15" hidden="1" thickTop="1" x14ac:dyDescent="0.35">
      <c r="A635" t="s">
        <v>5351</v>
      </c>
      <c r="B635" t="s">
        <v>5455</v>
      </c>
      <c r="C635" t="s">
        <v>5456</v>
      </c>
      <c r="D635" t="s">
        <v>5457</v>
      </c>
      <c r="E635" t="s">
        <v>64</v>
      </c>
      <c r="F635">
        <v>2</v>
      </c>
      <c r="G635" t="s">
        <v>2524</v>
      </c>
      <c r="H635" t="s">
        <v>2056</v>
      </c>
      <c r="I635" t="s">
        <v>2511</v>
      </c>
      <c r="J635" t="s">
        <v>5458</v>
      </c>
      <c r="K635" t="s">
        <v>62</v>
      </c>
      <c r="L635" t="s">
        <v>2058</v>
      </c>
      <c r="M635" t="s">
        <v>2059</v>
      </c>
      <c r="N635">
        <v>1</v>
      </c>
      <c r="O635">
        <v>27</v>
      </c>
      <c r="P635">
        <v>0.11</v>
      </c>
      <c r="Q635">
        <v>24480</v>
      </c>
      <c r="R635">
        <v>0</v>
      </c>
      <c r="S635">
        <v>0</v>
      </c>
      <c r="T635">
        <v>0</v>
      </c>
      <c r="U635">
        <v>0</v>
      </c>
      <c r="V635">
        <v>0</v>
      </c>
      <c r="W635">
        <v>0</v>
      </c>
      <c r="X635">
        <v>1</v>
      </c>
      <c r="Y635">
        <v>27</v>
      </c>
      <c r="Z635">
        <v>0.11</v>
      </c>
      <c r="AA635">
        <v>0</v>
      </c>
      <c r="AB635">
        <v>0</v>
      </c>
      <c r="AC635">
        <v>0</v>
      </c>
      <c r="AD635">
        <v>0</v>
      </c>
      <c r="AE635">
        <v>0</v>
      </c>
      <c r="AF635">
        <v>0</v>
      </c>
      <c r="AG635" t="s">
        <v>5459</v>
      </c>
      <c r="AH635" s="21" t="str">
        <f t="shared" si="18"/>
        <v>YO27</v>
      </c>
      <c r="AI635" s="21">
        <v>107.92500000000001</v>
      </c>
      <c r="AJ635" s="21">
        <f t="shared" si="19"/>
        <v>99.889705882352942</v>
      </c>
      <c r="AK635" s="21" t="s">
        <v>2060</v>
      </c>
      <c r="AL635" t="s">
        <v>2527</v>
      </c>
      <c r="AM635" t="s">
        <v>53</v>
      </c>
      <c r="AN635" t="s">
        <v>2031</v>
      </c>
    </row>
    <row r="636" spans="1:40" ht="15" hidden="1" thickTop="1" x14ac:dyDescent="0.35">
      <c r="A636" t="s">
        <v>5355</v>
      </c>
      <c r="B636" t="s">
        <v>5461</v>
      </c>
      <c r="C636" t="s">
        <v>4306</v>
      </c>
      <c r="D636" t="s">
        <v>5462</v>
      </c>
      <c r="E636" t="s">
        <v>3407</v>
      </c>
      <c r="F636">
        <v>1</v>
      </c>
      <c r="G636" t="s">
        <v>2509</v>
      </c>
      <c r="H636" t="s">
        <v>2510</v>
      </c>
      <c r="I636" t="s">
        <v>2511</v>
      </c>
      <c r="J636" t="s">
        <v>3408</v>
      </c>
      <c r="K636" t="s">
        <v>3109</v>
      </c>
      <c r="L636" t="s">
        <v>2058</v>
      </c>
      <c r="M636" t="s">
        <v>2310</v>
      </c>
      <c r="N636">
        <v>0</v>
      </c>
      <c r="O636">
        <v>0</v>
      </c>
      <c r="P636">
        <v>0</v>
      </c>
      <c r="Q636">
        <v>16320</v>
      </c>
      <c r="R636">
        <v>0</v>
      </c>
      <c r="S636">
        <v>0</v>
      </c>
      <c r="T636">
        <v>0</v>
      </c>
      <c r="U636">
        <v>0</v>
      </c>
      <c r="V636">
        <v>0</v>
      </c>
      <c r="W636">
        <v>0</v>
      </c>
      <c r="X636">
        <v>0</v>
      </c>
      <c r="Y636">
        <v>0</v>
      </c>
      <c r="Z636">
        <v>0</v>
      </c>
      <c r="AA636">
        <v>0</v>
      </c>
      <c r="AB636">
        <v>0</v>
      </c>
      <c r="AC636">
        <v>0</v>
      </c>
      <c r="AD636">
        <v>0</v>
      </c>
      <c r="AE636">
        <v>0</v>
      </c>
      <c r="AF636">
        <v>0</v>
      </c>
      <c r="AG636" t="s">
        <v>5463</v>
      </c>
      <c r="AH636" s="21" t="str">
        <f t="shared" si="18"/>
        <v>YN23</v>
      </c>
      <c r="AI636" s="21">
        <v>72</v>
      </c>
      <c r="AJ636" s="21">
        <f t="shared" si="19"/>
        <v>100</v>
      </c>
      <c r="AK636" s="21" t="s">
        <v>2060</v>
      </c>
      <c r="AL636" t="s">
        <v>3411</v>
      </c>
      <c r="AM636" t="s">
        <v>53</v>
      </c>
      <c r="AN636" t="s">
        <v>2029</v>
      </c>
    </row>
    <row r="637" spans="1:40" ht="15" hidden="1" thickTop="1" x14ac:dyDescent="0.35">
      <c r="A637" t="s">
        <v>5359</v>
      </c>
      <c r="B637" t="s">
        <v>5465</v>
      </c>
      <c r="C637" t="s">
        <v>5466</v>
      </c>
      <c r="D637" t="s">
        <v>5467</v>
      </c>
      <c r="E637" t="s">
        <v>3820</v>
      </c>
      <c r="F637">
        <v>1</v>
      </c>
      <c r="G637" t="s">
        <v>2816</v>
      </c>
      <c r="H637" t="s">
        <v>2620</v>
      </c>
      <c r="I637" t="s">
        <v>2511</v>
      </c>
      <c r="J637" t="s">
        <v>3821</v>
      </c>
      <c r="K637" t="s">
        <v>2818</v>
      </c>
      <c r="L637" t="s">
        <v>2058</v>
      </c>
      <c r="M637" t="s">
        <v>2059</v>
      </c>
      <c r="N637">
        <v>0</v>
      </c>
      <c r="O637">
        <v>0</v>
      </c>
      <c r="P637">
        <v>0</v>
      </c>
      <c r="Q637">
        <v>24480</v>
      </c>
      <c r="R637">
        <v>0</v>
      </c>
      <c r="S637">
        <v>0</v>
      </c>
      <c r="T637">
        <v>0</v>
      </c>
      <c r="U637">
        <v>0</v>
      </c>
      <c r="V637">
        <v>0</v>
      </c>
      <c r="W637">
        <v>0</v>
      </c>
      <c r="X637">
        <v>0</v>
      </c>
      <c r="Y637">
        <v>0</v>
      </c>
      <c r="Z637">
        <v>0</v>
      </c>
      <c r="AA637">
        <v>0</v>
      </c>
      <c r="AB637">
        <v>0</v>
      </c>
      <c r="AC637">
        <v>0</v>
      </c>
      <c r="AD637">
        <v>0</v>
      </c>
      <c r="AE637">
        <v>0</v>
      </c>
      <c r="AF637">
        <v>0</v>
      </c>
      <c r="AG637" t="s">
        <v>5468</v>
      </c>
      <c r="AH637" s="21" t="str">
        <f t="shared" si="18"/>
        <v>YO27</v>
      </c>
      <c r="AI637" s="21">
        <v>107.92500000000001</v>
      </c>
      <c r="AJ637" s="21">
        <f t="shared" si="19"/>
        <v>100</v>
      </c>
      <c r="AK637" s="21" t="s">
        <v>2060</v>
      </c>
      <c r="AL637" t="s">
        <v>2820</v>
      </c>
      <c r="AM637" t="s">
        <v>53</v>
      </c>
      <c r="AN637" t="s">
        <v>2032</v>
      </c>
    </row>
    <row r="638" spans="1:40" ht="15" hidden="1" thickTop="1" x14ac:dyDescent="0.35">
      <c r="A638" t="s">
        <v>5363</v>
      </c>
      <c r="B638" t="s">
        <v>5470</v>
      </c>
      <c r="C638" t="s">
        <v>4856</v>
      </c>
      <c r="D638" t="s">
        <v>5471</v>
      </c>
      <c r="E638" t="s">
        <v>3704</v>
      </c>
      <c r="F638">
        <v>1</v>
      </c>
      <c r="G638" t="s">
        <v>2619</v>
      </c>
      <c r="H638" t="s">
        <v>2620</v>
      </c>
      <c r="I638" t="s">
        <v>2511</v>
      </c>
      <c r="J638" t="s">
        <v>3705</v>
      </c>
      <c r="K638" t="s">
        <v>2655</v>
      </c>
      <c r="L638" t="s">
        <v>2058</v>
      </c>
      <c r="M638" t="s">
        <v>2170</v>
      </c>
      <c r="N638">
        <v>1</v>
      </c>
      <c r="O638">
        <v>28</v>
      </c>
      <c r="P638">
        <v>0.18</v>
      </c>
      <c r="Q638">
        <v>15300</v>
      </c>
      <c r="R638">
        <v>1</v>
      </c>
      <c r="S638">
        <v>28</v>
      </c>
      <c r="T638">
        <v>0.18</v>
      </c>
      <c r="U638">
        <v>0</v>
      </c>
      <c r="V638">
        <v>0</v>
      </c>
      <c r="W638">
        <v>0</v>
      </c>
      <c r="X638">
        <v>0</v>
      </c>
      <c r="Y638">
        <v>0</v>
      </c>
      <c r="Z638">
        <v>0</v>
      </c>
      <c r="AA638">
        <v>0</v>
      </c>
      <c r="AB638">
        <v>0</v>
      </c>
      <c r="AC638">
        <v>0</v>
      </c>
      <c r="AD638">
        <v>0</v>
      </c>
      <c r="AE638">
        <v>0</v>
      </c>
      <c r="AF638">
        <v>0</v>
      </c>
      <c r="AG638" t="s">
        <v>5472</v>
      </c>
      <c r="AH638" s="21" t="str">
        <f t="shared" si="18"/>
        <v>YO27</v>
      </c>
      <c r="AI638" s="21">
        <v>67.5</v>
      </c>
      <c r="AJ638" s="21">
        <f t="shared" si="19"/>
        <v>99.816993464052288</v>
      </c>
      <c r="AK638" s="21" t="s">
        <v>2060</v>
      </c>
      <c r="AL638" t="s">
        <v>2984</v>
      </c>
      <c r="AM638" t="s">
        <v>53</v>
      </c>
      <c r="AN638" t="s">
        <v>2032</v>
      </c>
    </row>
    <row r="639" spans="1:40" ht="15" hidden="1" thickTop="1" x14ac:dyDescent="0.35">
      <c r="A639" t="s">
        <v>2188</v>
      </c>
      <c r="B639" t="s">
        <v>5474</v>
      </c>
      <c r="C639" t="s">
        <v>3266</v>
      </c>
      <c r="D639" t="s">
        <v>5475</v>
      </c>
      <c r="E639" t="s">
        <v>2938</v>
      </c>
      <c r="F639">
        <v>1</v>
      </c>
      <c r="G639" t="s">
        <v>2593</v>
      </c>
      <c r="H639" t="s">
        <v>2056</v>
      </c>
      <c r="I639" t="s">
        <v>2511</v>
      </c>
      <c r="J639" t="s">
        <v>3268</v>
      </c>
      <c r="K639" t="s">
        <v>62</v>
      </c>
      <c r="L639" t="s">
        <v>2058</v>
      </c>
      <c r="M639" t="s">
        <v>2170</v>
      </c>
      <c r="N639">
        <v>1</v>
      </c>
      <c r="O639">
        <v>12</v>
      </c>
      <c r="P639">
        <v>0.08</v>
      </c>
      <c r="Q639">
        <v>15300</v>
      </c>
      <c r="R639">
        <v>0</v>
      </c>
      <c r="S639">
        <v>0</v>
      </c>
      <c r="T639">
        <v>0</v>
      </c>
      <c r="U639">
        <v>0</v>
      </c>
      <c r="V639">
        <v>0</v>
      </c>
      <c r="W639">
        <v>0</v>
      </c>
      <c r="X639">
        <v>0</v>
      </c>
      <c r="Y639">
        <v>0</v>
      </c>
      <c r="Z639">
        <v>0</v>
      </c>
      <c r="AA639">
        <v>1</v>
      </c>
      <c r="AB639">
        <v>12</v>
      </c>
      <c r="AC639">
        <v>0.08</v>
      </c>
      <c r="AD639">
        <v>0</v>
      </c>
      <c r="AE639">
        <v>0</v>
      </c>
      <c r="AF639">
        <v>0</v>
      </c>
      <c r="AG639" t="s">
        <v>5476</v>
      </c>
      <c r="AH639" s="21" t="str">
        <f t="shared" si="18"/>
        <v>YH98</v>
      </c>
      <c r="AI639" s="21">
        <v>67.5</v>
      </c>
      <c r="AJ639" s="21">
        <f t="shared" si="19"/>
        <v>99.921568627450981</v>
      </c>
      <c r="AK639" s="21" t="s">
        <v>2060</v>
      </c>
      <c r="AL639" t="s">
        <v>2527</v>
      </c>
      <c r="AM639" t="s">
        <v>53</v>
      </c>
      <c r="AN639" t="s">
        <v>2031</v>
      </c>
    </row>
    <row r="640" spans="1:40" ht="15" hidden="1" thickTop="1" x14ac:dyDescent="0.35">
      <c r="A640" t="s">
        <v>5370</v>
      </c>
      <c r="B640" t="s">
        <v>5478</v>
      </c>
      <c r="C640" t="s">
        <v>4320</v>
      </c>
      <c r="D640" t="s">
        <v>5479</v>
      </c>
      <c r="E640" t="s">
        <v>2705</v>
      </c>
      <c r="F640">
        <v>2</v>
      </c>
      <c r="G640" t="s">
        <v>2593</v>
      </c>
      <c r="H640" t="s">
        <v>2056</v>
      </c>
      <c r="I640" t="s">
        <v>2511</v>
      </c>
      <c r="J640" t="s">
        <v>4322</v>
      </c>
      <c r="K640" t="s">
        <v>65</v>
      </c>
      <c r="L640" t="s">
        <v>2058</v>
      </c>
      <c r="M640" t="s">
        <v>2170</v>
      </c>
      <c r="N640">
        <v>0</v>
      </c>
      <c r="O640">
        <v>0</v>
      </c>
      <c r="P640">
        <v>0</v>
      </c>
      <c r="Q640">
        <v>15300</v>
      </c>
      <c r="R640">
        <v>0</v>
      </c>
      <c r="S640">
        <v>0</v>
      </c>
      <c r="T640">
        <v>0</v>
      </c>
      <c r="U640">
        <v>0</v>
      </c>
      <c r="V640">
        <v>0</v>
      </c>
      <c r="W640">
        <v>0</v>
      </c>
      <c r="X640">
        <v>0</v>
      </c>
      <c r="Y640">
        <v>0</v>
      </c>
      <c r="Z640">
        <v>0</v>
      </c>
      <c r="AA640">
        <v>0</v>
      </c>
      <c r="AB640">
        <v>0</v>
      </c>
      <c r="AC640">
        <v>0</v>
      </c>
      <c r="AD640">
        <v>0</v>
      </c>
      <c r="AE640">
        <v>0</v>
      </c>
      <c r="AF640">
        <v>0</v>
      </c>
      <c r="AG640" t="s">
        <v>5480</v>
      </c>
      <c r="AH640" s="21" t="str">
        <f t="shared" si="18"/>
        <v>YO27</v>
      </c>
      <c r="AI640" s="21">
        <v>67.5</v>
      </c>
      <c r="AJ640" s="21">
        <f t="shared" si="19"/>
        <v>100</v>
      </c>
      <c r="AK640" s="21" t="s">
        <v>2060</v>
      </c>
      <c r="AL640" t="s">
        <v>2527</v>
      </c>
      <c r="AM640" t="s">
        <v>53</v>
      </c>
      <c r="AN640" t="s">
        <v>2029</v>
      </c>
    </row>
    <row r="641" spans="1:40" ht="15" hidden="1" thickTop="1" x14ac:dyDescent="0.35">
      <c r="A641" t="s">
        <v>5375</v>
      </c>
      <c r="B641" t="s">
        <v>5482</v>
      </c>
      <c r="C641" t="s">
        <v>3414</v>
      </c>
      <c r="D641" t="s">
        <v>5483</v>
      </c>
      <c r="E641" t="s">
        <v>2825</v>
      </c>
      <c r="F641">
        <v>1</v>
      </c>
      <c r="G641" t="s">
        <v>2816</v>
      </c>
      <c r="H641" t="s">
        <v>2620</v>
      </c>
      <c r="I641" t="s">
        <v>2511</v>
      </c>
      <c r="J641" t="s">
        <v>2826</v>
      </c>
      <c r="K641" t="s">
        <v>2827</v>
      </c>
      <c r="L641" t="s">
        <v>2058</v>
      </c>
      <c r="M641" t="s">
        <v>2982</v>
      </c>
      <c r="N641">
        <v>0</v>
      </c>
      <c r="O641">
        <v>0</v>
      </c>
      <c r="P641">
        <v>0</v>
      </c>
      <c r="Q641">
        <v>14280</v>
      </c>
      <c r="R641">
        <v>0</v>
      </c>
      <c r="S641">
        <v>0</v>
      </c>
      <c r="T641">
        <v>0</v>
      </c>
      <c r="U641">
        <v>0</v>
      </c>
      <c r="V641">
        <v>0</v>
      </c>
      <c r="W641">
        <v>0</v>
      </c>
      <c r="X641">
        <v>0</v>
      </c>
      <c r="Y641">
        <v>0</v>
      </c>
      <c r="Z641">
        <v>0</v>
      </c>
      <c r="AA641">
        <v>0</v>
      </c>
      <c r="AB641">
        <v>0</v>
      </c>
      <c r="AC641">
        <v>0</v>
      </c>
      <c r="AD641">
        <v>0</v>
      </c>
      <c r="AE641">
        <v>0</v>
      </c>
      <c r="AF641">
        <v>0</v>
      </c>
      <c r="AG641" t="s">
        <v>5484</v>
      </c>
      <c r="AH641" s="21" t="str">
        <f t="shared" si="18"/>
        <v>YR20</v>
      </c>
      <c r="AI641" s="21">
        <v>62.999999999999986</v>
      </c>
      <c r="AJ641" s="21">
        <f t="shared" si="19"/>
        <v>100</v>
      </c>
      <c r="AK641" s="21" t="s">
        <v>2060</v>
      </c>
      <c r="AL641" t="s">
        <v>2829</v>
      </c>
      <c r="AM641" t="s">
        <v>53</v>
      </c>
      <c r="AN641" t="s">
        <v>2029</v>
      </c>
    </row>
    <row r="642" spans="1:40" ht="15" hidden="1" thickTop="1" x14ac:dyDescent="0.35">
      <c r="A642" t="s">
        <v>5379</v>
      </c>
      <c r="B642" t="s">
        <v>5486</v>
      </c>
      <c r="C642" t="s">
        <v>3891</v>
      </c>
      <c r="D642" t="s">
        <v>5487</v>
      </c>
      <c r="E642" t="s">
        <v>561</v>
      </c>
      <c r="F642">
        <v>1</v>
      </c>
      <c r="G642" t="s">
        <v>2524</v>
      </c>
      <c r="H642" t="s">
        <v>2056</v>
      </c>
      <c r="I642" t="s">
        <v>2511</v>
      </c>
      <c r="J642" t="s">
        <v>3893</v>
      </c>
      <c r="K642" t="s">
        <v>62</v>
      </c>
      <c r="L642" t="s">
        <v>2058</v>
      </c>
      <c r="M642" t="s">
        <v>2059</v>
      </c>
      <c r="N642">
        <v>0</v>
      </c>
      <c r="O642">
        <v>0</v>
      </c>
      <c r="P642">
        <v>0</v>
      </c>
      <c r="Q642">
        <v>24480</v>
      </c>
      <c r="R642">
        <v>0</v>
      </c>
      <c r="S642">
        <v>0</v>
      </c>
      <c r="T642">
        <v>0</v>
      </c>
      <c r="U642">
        <v>0</v>
      </c>
      <c r="V642">
        <v>0</v>
      </c>
      <c r="W642">
        <v>0</v>
      </c>
      <c r="X642">
        <v>0</v>
      </c>
      <c r="Y642">
        <v>0</v>
      </c>
      <c r="Z642">
        <v>0</v>
      </c>
      <c r="AA642">
        <v>0</v>
      </c>
      <c r="AB642">
        <v>0</v>
      </c>
      <c r="AC642">
        <v>0</v>
      </c>
      <c r="AD642">
        <v>0</v>
      </c>
      <c r="AE642">
        <v>0</v>
      </c>
      <c r="AF642">
        <v>0</v>
      </c>
      <c r="AG642" t="s">
        <v>5488</v>
      </c>
      <c r="AH642" s="21" t="str">
        <f t="shared" si="18"/>
        <v>YR21</v>
      </c>
      <c r="AI642" s="21">
        <v>107.92500000000001</v>
      </c>
      <c r="AJ642" s="21">
        <f t="shared" si="19"/>
        <v>100</v>
      </c>
      <c r="AK642" s="21" t="s">
        <v>2060</v>
      </c>
      <c r="AL642" t="s">
        <v>2527</v>
      </c>
      <c r="AM642" t="s">
        <v>53</v>
      </c>
      <c r="AN642" t="s">
        <v>2031</v>
      </c>
    </row>
    <row r="643" spans="1:40" ht="15" hidden="1" thickTop="1" x14ac:dyDescent="0.35">
      <c r="A643" t="s">
        <v>5386</v>
      </c>
      <c r="B643" t="s">
        <v>5490</v>
      </c>
      <c r="C643" t="s">
        <v>5491</v>
      </c>
      <c r="D643" t="s">
        <v>5492</v>
      </c>
      <c r="E643" t="s">
        <v>2646</v>
      </c>
      <c r="F643">
        <v>1</v>
      </c>
      <c r="G643" t="s">
        <v>2600</v>
      </c>
      <c r="H643" t="s">
        <v>2577</v>
      </c>
      <c r="I643" t="s">
        <v>2511</v>
      </c>
      <c r="J643" t="s">
        <v>2699</v>
      </c>
      <c r="K643" t="s">
        <v>2579</v>
      </c>
      <c r="L643" t="s">
        <v>2058</v>
      </c>
      <c r="M643" t="s">
        <v>2059</v>
      </c>
      <c r="N643">
        <v>0</v>
      </c>
      <c r="O643">
        <v>0</v>
      </c>
      <c r="P643">
        <v>0</v>
      </c>
      <c r="Q643">
        <v>24480</v>
      </c>
      <c r="R643">
        <v>0</v>
      </c>
      <c r="S643">
        <v>0</v>
      </c>
      <c r="T643">
        <v>0</v>
      </c>
      <c r="U643">
        <v>0</v>
      </c>
      <c r="V643">
        <v>0</v>
      </c>
      <c r="W643">
        <v>0</v>
      </c>
      <c r="X643">
        <v>0</v>
      </c>
      <c r="Y643">
        <v>0</v>
      </c>
      <c r="Z643">
        <v>0</v>
      </c>
      <c r="AA643">
        <v>0</v>
      </c>
      <c r="AB643">
        <v>0</v>
      </c>
      <c r="AC643">
        <v>0</v>
      </c>
      <c r="AD643">
        <v>0</v>
      </c>
      <c r="AE643">
        <v>0</v>
      </c>
      <c r="AF643">
        <v>0</v>
      </c>
      <c r="AG643" t="s">
        <v>5493</v>
      </c>
      <c r="AH643" s="21" t="str">
        <f t="shared" si="18"/>
        <v>YH98</v>
      </c>
      <c r="AI643" s="21">
        <v>107.92500000000001</v>
      </c>
      <c r="AJ643" s="21">
        <f t="shared" si="19"/>
        <v>100</v>
      </c>
      <c r="AK643" s="21" t="s">
        <v>2060</v>
      </c>
      <c r="AL643" t="s">
        <v>2581</v>
      </c>
      <c r="AM643" t="s">
        <v>53</v>
      </c>
      <c r="AN643" t="s">
        <v>2032</v>
      </c>
    </row>
    <row r="644" spans="1:40" ht="15" hidden="1" thickTop="1" x14ac:dyDescent="0.35">
      <c r="A644" t="s">
        <v>5390</v>
      </c>
      <c r="B644" t="s">
        <v>5495</v>
      </c>
      <c r="C644" t="s">
        <v>3203</v>
      </c>
      <c r="D644" t="s">
        <v>5496</v>
      </c>
      <c r="E644" t="s">
        <v>2825</v>
      </c>
      <c r="F644">
        <v>1</v>
      </c>
      <c r="G644" t="s">
        <v>2816</v>
      </c>
      <c r="H644" t="s">
        <v>2620</v>
      </c>
      <c r="I644" t="s">
        <v>2511</v>
      </c>
      <c r="J644" t="s">
        <v>2826</v>
      </c>
      <c r="K644" t="s">
        <v>2827</v>
      </c>
      <c r="L644" t="s">
        <v>2058</v>
      </c>
      <c r="M644" t="s">
        <v>2170</v>
      </c>
      <c r="N644">
        <v>10</v>
      </c>
      <c r="O644">
        <v>493</v>
      </c>
      <c r="P644">
        <v>3.22</v>
      </c>
      <c r="Q644">
        <v>15300</v>
      </c>
      <c r="R644">
        <v>0</v>
      </c>
      <c r="S644">
        <v>0</v>
      </c>
      <c r="T644">
        <v>0</v>
      </c>
      <c r="U644">
        <v>0</v>
      </c>
      <c r="V644">
        <v>0</v>
      </c>
      <c r="W644">
        <v>0</v>
      </c>
      <c r="X644">
        <v>10</v>
      </c>
      <c r="Y644">
        <v>493</v>
      </c>
      <c r="Z644">
        <v>3.22</v>
      </c>
      <c r="AA644">
        <v>0</v>
      </c>
      <c r="AB644">
        <v>0</v>
      </c>
      <c r="AC644">
        <v>0</v>
      </c>
      <c r="AD644">
        <v>0</v>
      </c>
      <c r="AE644">
        <v>0</v>
      </c>
      <c r="AF644">
        <v>0</v>
      </c>
      <c r="AG644" t="s">
        <v>5497</v>
      </c>
      <c r="AH644" s="21" t="str">
        <f t="shared" si="18"/>
        <v>YO27</v>
      </c>
      <c r="AI644" s="21">
        <v>67.5</v>
      </c>
      <c r="AJ644" s="21">
        <f t="shared" si="19"/>
        <v>96.777777777777771</v>
      </c>
      <c r="AK644" s="21" t="s">
        <v>2063</v>
      </c>
      <c r="AL644" t="s">
        <v>2829</v>
      </c>
      <c r="AM644" t="s">
        <v>53</v>
      </c>
      <c r="AN644" t="s">
        <v>2030</v>
      </c>
    </row>
    <row r="645" spans="1:40" ht="15" hidden="1" thickTop="1" x14ac:dyDescent="0.35">
      <c r="A645" t="s">
        <v>5392</v>
      </c>
      <c r="B645" t="s">
        <v>5499</v>
      </c>
      <c r="C645" t="s">
        <v>4507</v>
      </c>
      <c r="D645" t="s">
        <v>5500</v>
      </c>
      <c r="E645" t="s">
        <v>3440</v>
      </c>
      <c r="F645">
        <v>1</v>
      </c>
      <c r="G645" t="s">
        <v>2609</v>
      </c>
      <c r="H645" t="s">
        <v>2577</v>
      </c>
      <c r="I645" t="s">
        <v>2511</v>
      </c>
      <c r="J645" t="s">
        <v>2675</v>
      </c>
      <c r="K645" t="s">
        <v>2611</v>
      </c>
      <c r="L645" t="s">
        <v>2058</v>
      </c>
      <c r="M645" t="s">
        <v>2170</v>
      </c>
      <c r="N645">
        <v>2</v>
      </c>
      <c r="O645">
        <v>78</v>
      </c>
      <c r="P645">
        <v>0.51</v>
      </c>
      <c r="Q645">
        <v>15300</v>
      </c>
      <c r="R645">
        <v>0</v>
      </c>
      <c r="S645">
        <v>0</v>
      </c>
      <c r="T645">
        <v>0</v>
      </c>
      <c r="U645">
        <v>0</v>
      </c>
      <c r="V645">
        <v>0</v>
      </c>
      <c r="W645">
        <v>0</v>
      </c>
      <c r="X645">
        <v>2</v>
      </c>
      <c r="Y645">
        <v>78</v>
      </c>
      <c r="Z645">
        <v>0.51</v>
      </c>
      <c r="AA645">
        <v>0</v>
      </c>
      <c r="AB645">
        <v>0</v>
      </c>
      <c r="AC645">
        <v>0</v>
      </c>
      <c r="AD645">
        <v>0</v>
      </c>
      <c r="AE645">
        <v>0</v>
      </c>
      <c r="AF645">
        <v>0</v>
      </c>
      <c r="AG645" t="s">
        <v>5501</v>
      </c>
      <c r="AH645" s="21" t="str">
        <f t="shared" si="18"/>
        <v>YN23</v>
      </c>
      <c r="AI645" s="21">
        <v>67.5</v>
      </c>
      <c r="AJ645" s="21">
        <f t="shared" si="19"/>
        <v>99.490196078431367</v>
      </c>
      <c r="AK645" s="21" t="s">
        <v>2063</v>
      </c>
      <c r="AL645" t="s">
        <v>2581</v>
      </c>
      <c r="AM645" t="s">
        <v>53</v>
      </c>
      <c r="AN645" t="s">
        <v>2031</v>
      </c>
    </row>
    <row r="646" spans="1:40" ht="15" hidden="1" thickTop="1" x14ac:dyDescent="0.35">
      <c r="A646" t="s">
        <v>5394</v>
      </c>
      <c r="B646" t="s">
        <v>5503</v>
      </c>
      <c r="C646" t="s">
        <v>4474</v>
      </c>
      <c r="D646" t="s">
        <v>5504</v>
      </c>
      <c r="E646" t="s">
        <v>2705</v>
      </c>
      <c r="F646">
        <v>1</v>
      </c>
      <c r="G646" t="s">
        <v>2593</v>
      </c>
      <c r="H646" t="s">
        <v>2056</v>
      </c>
      <c r="I646" t="s">
        <v>2511</v>
      </c>
      <c r="J646" t="s">
        <v>4476</v>
      </c>
      <c r="K646" t="s">
        <v>65</v>
      </c>
      <c r="L646" t="s">
        <v>2058</v>
      </c>
      <c r="M646" t="s">
        <v>2170</v>
      </c>
      <c r="N646">
        <v>2</v>
      </c>
      <c r="O646">
        <v>132</v>
      </c>
      <c r="P646">
        <v>0.86</v>
      </c>
      <c r="Q646">
        <v>15300</v>
      </c>
      <c r="R646">
        <v>0</v>
      </c>
      <c r="S646">
        <v>0</v>
      </c>
      <c r="T646">
        <v>0</v>
      </c>
      <c r="U646">
        <v>0</v>
      </c>
      <c r="V646">
        <v>0</v>
      </c>
      <c r="W646">
        <v>0</v>
      </c>
      <c r="X646">
        <v>2</v>
      </c>
      <c r="Y646">
        <v>132</v>
      </c>
      <c r="Z646">
        <v>0.86</v>
      </c>
      <c r="AA646">
        <v>0</v>
      </c>
      <c r="AB646">
        <v>0</v>
      </c>
      <c r="AC646">
        <v>0</v>
      </c>
      <c r="AD646">
        <v>0</v>
      </c>
      <c r="AE646">
        <v>0</v>
      </c>
      <c r="AF646">
        <v>0</v>
      </c>
      <c r="AG646" t="s">
        <v>5505</v>
      </c>
      <c r="AH646" s="21" t="str">
        <f t="shared" si="18"/>
        <v>YH98</v>
      </c>
      <c r="AI646" s="21">
        <v>67.5</v>
      </c>
      <c r="AJ646" s="21">
        <f t="shared" si="19"/>
        <v>99.137254901960787</v>
      </c>
      <c r="AK646" s="21" t="s">
        <v>2063</v>
      </c>
      <c r="AL646" t="s">
        <v>2527</v>
      </c>
      <c r="AM646" t="s">
        <v>53</v>
      </c>
      <c r="AN646" t="s">
        <v>2031</v>
      </c>
    </row>
    <row r="647" spans="1:40" ht="15" hidden="1" thickTop="1" x14ac:dyDescent="0.35">
      <c r="A647" t="s">
        <v>5399</v>
      </c>
      <c r="B647" t="s">
        <v>5506</v>
      </c>
      <c r="C647" t="s">
        <v>3465</v>
      </c>
      <c r="D647" t="s">
        <v>5507</v>
      </c>
      <c r="E647" t="s">
        <v>2691</v>
      </c>
      <c r="F647">
        <v>1</v>
      </c>
      <c r="G647" t="s">
        <v>2633</v>
      </c>
      <c r="H647" t="s">
        <v>2577</v>
      </c>
      <c r="I647" t="s">
        <v>2511</v>
      </c>
      <c r="J647" t="s">
        <v>2692</v>
      </c>
      <c r="K647" t="s">
        <v>2635</v>
      </c>
      <c r="L647" t="s">
        <v>2058</v>
      </c>
      <c r="M647" t="s">
        <v>2059</v>
      </c>
      <c r="N647">
        <v>0</v>
      </c>
      <c r="O647">
        <v>0</v>
      </c>
      <c r="P647">
        <v>0</v>
      </c>
      <c r="Q647">
        <v>24480</v>
      </c>
      <c r="R647">
        <v>0</v>
      </c>
      <c r="S647">
        <v>0</v>
      </c>
      <c r="T647">
        <v>0</v>
      </c>
      <c r="U647">
        <v>0</v>
      </c>
      <c r="V647">
        <v>0</v>
      </c>
      <c r="W647">
        <v>0</v>
      </c>
      <c r="X647">
        <v>0</v>
      </c>
      <c r="Y647">
        <v>0</v>
      </c>
      <c r="Z647">
        <v>0</v>
      </c>
      <c r="AA647">
        <v>0</v>
      </c>
      <c r="AB647">
        <v>0</v>
      </c>
      <c r="AC647">
        <v>0</v>
      </c>
      <c r="AD647">
        <v>0</v>
      </c>
      <c r="AE647">
        <v>0</v>
      </c>
      <c r="AF647">
        <v>0</v>
      </c>
      <c r="AG647" t="s">
        <v>5508</v>
      </c>
      <c r="AH647" s="21" t="str">
        <f t="shared" ref="AH647:AH710" si="20">LEFT(AG647,4)</f>
        <v>YO27</v>
      </c>
      <c r="AI647" s="21">
        <v>107.92500000000001</v>
      </c>
      <c r="AJ647" s="21">
        <f t="shared" ref="AJ647:AJ710" si="21">100-(O647/Q647*100)</f>
        <v>100</v>
      </c>
      <c r="AK647" s="21" t="s">
        <v>2060</v>
      </c>
      <c r="AL647" t="s">
        <v>2581</v>
      </c>
      <c r="AM647" t="s">
        <v>53</v>
      </c>
      <c r="AN647" t="s">
        <v>2031</v>
      </c>
    </row>
    <row r="648" spans="1:40" ht="15" hidden="1" thickTop="1" x14ac:dyDescent="0.35">
      <c r="A648" t="s">
        <v>5403</v>
      </c>
      <c r="B648" t="s">
        <v>5509</v>
      </c>
      <c r="C648" t="s">
        <v>3056</v>
      </c>
      <c r="D648" t="s">
        <v>5510</v>
      </c>
      <c r="E648" t="s">
        <v>3058</v>
      </c>
      <c r="F648">
        <v>1</v>
      </c>
      <c r="G648" t="s">
        <v>2600</v>
      </c>
      <c r="H648" t="s">
        <v>2510</v>
      </c>
      <c r="I648" t="s">
        <v>2511</v>
      </c>
      <c r="J648" t="s">
        <v>3059</v>
      </c>
      <c r="K648" t="s">
        <v>3007</v>
      </c>
      <c r="L648" t="s">
        <v>2058</v>
      </c>
      <c r="M648" t="s">
        <v>2059</v>
      </c>
      <c r="N648">
        <v>0</v>
      </c>
      <c r="O648">
        <v>0</v>
      </c>
      <c r="P648">
        <v>0</v>
      </c>
      <c r="Q648">
        <v>24480</v>
      </c>
      <c r="R648">
        <v>0</v>
      </c>
      <c r="S648">
        <v>0</v>
      </c>
      <c r="T648">
        <v>0</v>
      </c>
      <c r="U648">
        <v>0</v>
      </c>
      <c r="V648">
        <v>0</v>
      </c>
      <c r="W648">
        <v>0</v>
      </c>
      <c r="X648">
        <v>0</v>
      </c>
      <c r="Y648">
        <v>0</v>
      </c>
      <c r="Z648">
        <v>0</v>
      </c>
      <c r="AA648">
        <v>0</v>
      </c>
      <c r="AB648">
        <v>0</v>
      </c>
      <c r="AC648">
        <v>0</v>
      </c>
      <c r="AD648">
        <v>0</v>
      </c>
      <c r="AE648">
        <v>0</v>
      </c>
      <c r="AF648">
        <v>0</v>
      </c>
      <c r="AG648" t="s">
        <v>5511</v>
      </c>
      <c r="AH648" s="21" t="str">
        <f t="shared" si="20"/>
        <v>YR21</v>
      </c>
      <c r="AI648" s="21">
        <v>107.92500000000001</v>
      </c>
      <c r="AJ648" s="21">
        <f t="shared" si="21"/>
        <v>100</v>
      </c>
      <c r="AK648" s="21" t="s">
        <v>2060</v>
      </c>
      <c r="AL648" t="s">
        <v>2551</v>
      </c>
      <c r="AM648" t="s">
        <v>53</v>
      </c>
      <c r="AN648" t="s">
        <v>2033</v>
      </c>
    </row>
    <row r="649" spans="1:40" ht="15" hidden="1" thickTop="1" x14ac:dyDescent="0.35">
      <c r="A649" t="s">
        <v>5407</v>
      </c>
      <c r="B649" t="s">
        <v>5513</v>
      </c>
      <c r="C649" t="s">
        <v>5372</v>
      </c>
      <c r="D649" t="s">
        <v>5514</v>
      </c>
      <c r="E649" t="s">
        <v>2825</v>
      </c>
      <c r="F649">
        <v>1</v>
      </c>
      <c r="G649" t="s">
        <v>2816</v>
      </c>
      <c r="H649" t="s">
        <v>2620</v>
      </c>
      <c r="I649" t="s">
        <v>2511</v>
      </c>
      <c r="J649" t="s">
        <v>2826</v>
      </c>
      <c r="K649" t="s">
        <v>2827</v>
      </c>
      <c r="L649" t="s">
        <v>2058</v>
      </c>
      <c r="M649" t="s">
        <v>2059</v>
      </c>
      <c r="N649">
        <v>2</v>
      </c>
      <c r="O649">
        <v>53</v>
      </c>
      <c r="P649">
        <v>0.22</v>
      </c>
      <c r="Q649">
        <v>24480</v>
      </c>
      <c r="R649">
        <v>1</v>
      </c>
      <c r="S649">
        <v>22</v>
      </c>
      <c r="T649">
        <v>0.09</v>
      </c>
      <c r="U649">
        <v>0</v>
      </c>
      <c r="V649">
        <v>0</v>
      </c>
      <c r="W649">
        <v>0</v>
      </c>
      <c r="X649">
        <v>1</v>
      </c>
      <c r="Y649">
        <v>31</v>
      </c>
      <c r="Z649">
        <v>0.13</v>
      </c>
      <c r="AA649">
        <v>0</v>
      </c>
      <c r="AB649">
        <v>0</v>
      </c>
      <c r="AC649">
        <v>0</v>
      </c>
      <c r="AD649">
        <v>0</v>
      </c>
      <c r="AE649">
        <v>0</v>
      </c>
      <c r="AF649">
        <v>0</v>
      </c>
      <c r="AG649" t="s">
        <v>5515</v>
      </c>
      <c r="AH649" s="21" t="str">
        <f t="shared" si="20"/>
        <v>YO27</v>
      </c>
      <c r="AI649" s="21">
        <v>107.92500000000001</v>
      </c>
      <c r="AJ649" s="21">
        <f t="shared" si="21"/>
        <v>99.783496732026137</v>
      </c>
      <c r="AK649" s="21" t="s">
        <v>2060</v>
      </c>
      <c r="AL649" t="s">
        <v>2829</v>
      </c>
      <c r="AM649" t="s">
        <v>53</v>
      </c>
      <c r="AN649" t="s">
        <v>2030</v>
      </c>
    </row>
    <row r="650" spans="1:40" ht="15" hidden="1" thickTop="1" x14ac:dyDescent="0.35">
      <c r="A650" t="s">
        <v>5411</v>
      </c>
      <c r="B650" t="s">
        <v>5517</v>
      </c>
      <c r="C650" t="s">
        <v>2880</v>
      </c>
      <c r="D650" t="s">
        <v>5518</v>
      </c>
      <c r="E650" t="s">
        <v>2608</v>
      </c>
      <c r="F650">
        <v>1</v>
      </c>
      <c r="G650" t="s">
        <v>2633</v>
      </c>
      <c r="H650" t="s">
        <v>2577</v>
      </c>
      <c r="I650" t="s">
        <v>2511</v>
      </c>
      <c r="J650" t="s">
        <v>2675</v>
      </c>
      <c r="K650" t="s">
        <v>2611</v>
      </c>
      <c r="L650" t="s">
        <v>2058</v>
      </c>
      <c r="M650" t="s">
        <v>2059</v>
      </c>
      <c r="N650">
        <v>7</v>
      </c>
      <c r="O650">
        <v>208</v>
      </c>
      <c r="P650">
        <v>0.85</v>
      </c>
      <c r="Q650">
        <v>24480</v>
      </c>
      <c r="R650">
        <v>0</v>
      </c>
      <c r="S650">
        <v>0</v>
      </c>
      <c r="T650">
        <v>0</v>
      </c>
      <c r="U650">
        <v>0</v>
      </c>
      <c r="V650">
        <v>0</v>
      </c>
      <c r="W650">
        <v>0</v>
      </c>
      <c r="X650">
        <v>0</v>
      </c>
      <c r="Y650">
        <v>0</v>
      </c>
      <c r="Z650">
        <v>0</v>
      </c>
      <c r="AA650">
        <v>7</v>
      </c>
      <c r="AB650">
        <v>208</v>
      </c>
      <c r="AC650">
        <v>0.85</v>
      </c>
      <c r="AD650">
        <v>0</v>
      </c>
      <c r="AE650">
        <v>0</v>
      </c>
      <c r="AF650">
        <v>0</v>
      </c>
      <c r="AG650" t="s">
        <v>5519</v>
      </c>
      <c r="AH650" s="21" t="str">
        <f t="shared" si="20"/>
        <v>YR21</v>
      </c>
      <c r="AI650" s="21">
        <v>107.92500000000001</v>
      </c>
      <c r="AJ650" s="21">
        <f t="shared" si="21"/>
        <v>99.150326797385617</v>
      </c>
      <c r="AK650" s="21" t="s">
        <v>2063</v>
      </c>
      <c r="AL650" t="s">
        <v>2581</v>
      </c>
      <c r="AM650" t="s">
        <v>53</v>
      </c>
      <c r="AN650" t="s">
        <v>2031</v>
      </c>
    </row>
    <row r="651" spans="1:40" ht="15" hidden="1" thickTop="1" x14ac:dyDescent="0.35">
      <c r="A651" t="s">
        <v>5416</v>
      </c>
      <c r="B651" t="s">
        <v>5522</v>
      </c>
      <c r="C651" t="s">
        <v>4507</v>
      </c>
      <c r="D651" t="s">
        <v>5523</v>
      </c>
      <c r="E651" t="s">
        <v>3338</v>
      </c>
      <c r="F651">
        <v>1</v>
      </c>
      <c r="G651" t="s">
        <v>2609</v>
      </c>
      <c r="H651" t="s">
        <v>2577</v>
      </c>
      <c r="I651" t="s">
        <v>2511</v>
      </c>
      <c r="J651" t="s">
        <v>2675</v>
      </c>
      <c r="K651" t="s">
        <v>2611</v>
      </c>
      <c r="L651" t="s">
        <v>2058</v>
      </c>
      <c r="M651" t="s">
        <v>2170</v>
      </c>
      <c r="N651">
        <v>0</v>
      </c>
      <c r="O651">
        <v>0</v>
      </c>
      <c r="P651">
        <v>0</v>
      </c>
      <c r="Q651">
        <v>15300</v>
      </c>
      <c r="R651">
        <v>0</v>
      </c>
      <c r="S651">
        <v>0</v>
      </c>
      <c r="T651">
        <v>0</v>
      </c>
      <c r="U651">
        <v>0</v>
      </c>
      <c r="V651">
        <v>0</v>
      </c>
      <c r="W651">
        <v>0</v>
      </c>
      <c r="X651">
        <v>0</v>
      </c>
      <c r="Y651">
        <v>0</v>
      </c>
      <c r="Z651">
        <v>0</v>
      </c>
      <c r="AA651">
        <v>0</v>
      </c>
      <c r="AB651">
        <v>0</v>
      </c>
      <c r="AC651">
        <v>0</v>
      </c>
      <c r="AD651">
        <v>0</v>
      </c>
      <c r="AE651">
        <v>0</v>
      </c>
      <c r="AF651">
        <v>0</v>
      </c>
      <c r="AG651" t="s">
        <v>5524</v>
      </c>
      <c r="AH651" s="21" t="str">
        <f t="shared" si="20"/>
        <v>YO98</v>
      </c>
      <c r="AI651" s="21">
        <v>67.5</v>
      </c>
      <c r="AJ651" s="21">
        <f t="shared" si="21"/>
        <v>100</v>
      </c>
      <c r="AK651" s="21" t="s">
        <v>2060</v>
      </c>
      <c r="AL651" t="s">
        <v>2581</v>
      </c>
      <c r="AM651" t="s">
        <v>53</v>
      </c>
      <c r="AN651" t="s">
        <v>2031</v>
      </c>
    </row>
    <row r="652" spans="1:40" ht="15" hidden="1" thickTop="1" x14ac:dyDescent="0.35">
      <c r="A652" t="s">
        <v>5420</v>
      </c>
      <c r="B652" t="s">
        <v>5526</v>
      </c>
      <c r="C652" t="s">
        <v>2889</v>
      </c>
      <c r="D652" t="s">
        <v>5527</v>
      </c>
      <c r="E652" t="s">
        <v>2608</v>
      </c>
      <c r="F652">
        <v>1</v>
      </c>
      <c r="G652" t="s">
        <v>2609</v>
      </c>
      <c r="H652" t="s">
        <v>2577</v>
      </c>
      <c r="I652" t="s">
        <v>2511</v>
      </c>
      <c r="J652" t="s">
        <v>2764</v>
      </c>
      <c r="K652" t="s">
        <v>2765</v>
      </c>
      <c r="L652" t="s">
        <v>2058</v>
      </c>
      <c r="M652" t="s">
        <v>2170</v>
      </c>
      <c r="N652">
        <v>1</v>
      </c>
      <c r="O652">
        <v>56</v>
      </c>
      <c r="P652">
        <v>0.37</v>
      </c>
      <c r="Q652">
        <v>15300</v>
      </c>
      <c r="R652">
        <v>1</v>
      </c>
      <c r="S652">
        <v>56</v>
      </c>
      <c r="T652">
        <v>0.37</v>
      </c>
      <c r="U652">
        <v>0</v>
      </c>
      <c r="V652">
        <v>0</v>
      </c>
      <c r="W652">
        <v>0</v>
      </c>
      <c r="X652">
        <v>0</v>
      </c>
      <c r="Y652">
        <v>0</v>
      </c>
      <c r="Z652">
        <v>0</v>
      </c>
      <c r="AA652">
        <v>0</v>
      </c>
      <c r="AB652">
        <v>0</v>
      </c>
      <c r="AC652">
        <v>0</v>
      </c>
      <c r="AD652">
        <v>0</v>
      </c>
      <c r="AE652">
        <v>0</v>
      </c>
      <c r="AF652">
        <v>0</v>
      </c>
      <c r="AG652" t="s">
        <v>5528</v>
      </c>
      <c r="AH652" s="21" t="str">
        <f t="shared" si="20"/>
        <v>YH98</v>
      </c>
      <c r="AI652" s="21">
        <v>67.5</v>
      </c>
      <c r="AJ652" s="21">
        <f t="shared" si="21"/>
        <v>99.633986928104576</v>
      </c>
      <c r="AK652" s="21" t="s">
        <v>2063</v>
      </c>
      <c r="AL652" t="s">
        <v>2613</v>
      </c>
      <c r="AM652" t="s">
        <v>53</v>
      </c>
      <c r="AN652" t="s">
        <v>2029</v>
      </c>
    </row>
    <row r="653" spans="1:40" ht="15" hidden="1" thickTop="1" x14ac:dyDescent="0.35">
      <c r="A653" t="s">
        <v>5424</v>
      </c>
      <c r="B653" t="s">
        <v>5529</v>
      </c>
      <c r="C653" t="s">
        <v>3493</v>
      </c>
      <c r="D653" t="s">
        <v>5530</v>
      </c>
      <c r="E653" t="s">
        <v>4811</v>
      </c>
      <c r="F653">
        <v>1</v>
      </c>
      <c r="G653" t="s">
        <v>2576</v>
      </c>
      <c r="H653" t="s">
        <v>2577</v>
      </c>
      <c r="I653" t="s">
        <v>2511</v>
      </c>
      <c r="J653" t="s">
        <v>2578</v>
      </c>
      <c r="K653" t="s">
        <v>2579</v>
      </c>
      <c r="L653" t="s">
        <v>2058</v>
      </c>
      <c r="M653" t="s">
        <v>2170</v>
      </c>
      <c r="N653">
        <v>1</v>
      </c>
      <c r="O653">
        <v>49</v>
      </c>
      <c r="P653">
        <v>0.32</v>
      </c>
      <c r="Q653">
        <v>15300</v>
      </c>
      <c r="R653">
        <v>0</v>
      </c>
      <c r="S653">
        <v>0</v>
      </c>
      <c r="T653">
        <v>0</v>
      </c>
      <c r="U653">
        <v>0</v>
      </c>
      <c r="V653">
        <v>0</v>
      </c>
      <c r="W653">
        <v>0</v>
      </c>
      <c r="X653">
        <v>1</v>
      </c>
      <c r="Y653">
        <v>49</v>
      </c>
      <c r="Z653">
        <v>0.32</v>
      </c>
      <c r="AA653">
        <v>0</v>
      </c>
      <c r="AB653">
        <v>0</v>
      </c>
      <c r="AC653">
        <v>0</v>
      </c>
      <c r="AD653">
        <v>0</v>
      </c>
      <c r="AE653">
        <v>0</v>
      </c>
      <c r="AF653">
        <v>0</v>
      </c>
      <c r="AG653" t="s">
        <v>5531</v>
      </c>
      <c r="AH653" s="21" t="str">
        <f t="shared" si="20"/>
        <v>YR21</v>
      </c>
      <c r="AI653" s="21">
        <v>67.5</v>
      </c>
      <c r="AJ653" s="21">
        <f t="shared" si="21"/>
        <v>99.679738562091501</v>
      </c>
      <c r="AK653" s="21" t="s">
        <v>2063</v>
      </c>
      <c r="AL653" t="s">
        <v>2581</v>
      </c>
      <c r="AM653" t="s">
        <v>53</v>
      </c>
      <c r="AN653" t="s">
        <v>2030</v>
      </c>
    </row>
    <row r="654" spans="1:40" ht="15" hidden="1" thickTop="1" x14ac:dyDescent="0.35">
      <c r="A654" t="s">
        <v>5428</v>
      </c>
      <c r="B654" t="s">
        <v>5532</v>
      </c>
      <c r="C654" t="s">
        <v>4615</v>
      </c>
      <c r="D654" t="s">
        <v>5533</v>
      </c>
      <c r="E654" t="s">
        <v>2646</v>
      </c>
      <c r="F654">
        <v>1</v>
      </c>
      <c r="G654" t="s">
        <v>2600</v>
      </c>
      <c r="H654" t="s">
        <v>2577</v>
      </c>
      <c r="I654" t="s">
        <v>2511</v>
      </c>
      <c r="J654" t="s">
        <v>2601</v>
      </c>
      <c r="K654" t="s">
        <v>2602</v>
      </c>
      <c r="L654" t="s">
        <v>2058</v>
      </c>
      <c r="M654" t="s">
        <v>2170</v>
      </c>
      <c r="N654">
        <v>0</v>
      </c>
      <c r="O654">
        <v>0</v>
      </c>
      <c r="P654">
        <v>0</v>
      </c>
      <c r="Q654">
        <v>15300</v>
      </c>
      <c r="R654">
        <v>0</v>
      </c>
      <c r="S654">
        <v>0</v>
      </c>
      <c r="T654">
        <v>0</v>
      </c>
      <c r="U654">
        <v>0</v>
      </c>
      <c r="V654">
        <v>0</v>
      </c>
      <c r="W654">
        <v>0</v>
      </c>
      <c r="X654">
        <v>0</v>
      </c>
      <c r="Y654">
        <v>0</v>
      </c>
      <c r="Z654">
        <v>0</v>
      </c>
      <c r="AA654">
        <v>0</v>
      </c>
      <c r="AB654">
        <v>0</v>
      </c>
      <c r="AC654">
        <v>0</v>
      </c>
      <c r="AD654">
        <v>0</v>
      </c>
      <c r="AE654">
        <v>0</v>
      </c>
      <c r="AF654">
        <v>0</v>
      </c>
      <c r="AG654" t="s">
        <v>5534</v>
      </c>
      <c r="AH654" s="21" t="str">
        <f t="shared" si="20"/>
        <v>YO27</v>
      </c>
      <c r="AI654" s="21">
        <v>67.5</v>
      </c>
      <c r="AJ654" s="21">
        <f t="shared" si="21"/>
        <v>100</v>
      </c>
      <c r="AK654" s="21" t="s">
        <v>2060</v>
      </c>
      <c r="AL654" t="s">
        <v>2551</v>
      </c>
      <c r="AM654" t="s">
        <v>53</v>
      </c>
      <c r="AN654" t="s">
        <v>2030</v>
      </c>
    </row>
    <row r="655" spans="1:40" ht="15" hidden="1" thickTop="1" x14ac:dyDescent="0.35">
      <c r="A655" t="s">
        <v>5432</v>
      </c>
      <c r="B655" t="s">
        <v>5536</v>
      </c>
      <c r="C655" t="s">
        <v>3351</v>
      </c>
      <c r="D655" t="s">
        <v>5537</v>
      </c>
      <c r="E655" t="s">
        <v>2681</v>
      </c>
      <c r="F655">
        <v>3</v>
      </c>
      <c r="G655" t="s">
        <v>2682</v>
      </c>
      <c r="H655" t="s">
        <v>2620</v>
      </c>
      <c r="I655" t="s">
        <v>2511</v>
      </c>
      <c r="J655" t="s">
        <v>2683</v>
      </c>
      <c r="K655" t="s">
        <v>2684</v>
      </c>
      <c r="L655" t="s">
        <v>2058</v>
      </c>
      <c r="M655" t="s">
        <v>2059</v>
      </c>
      <c r="N655">
        <v>0</v>
      </c>
      <c r="O655">
        <v>0</v>
      </c>
      <c r="P655">
        <v>0</v>
      </c>
      <c r="Q655">
        <v>24480</v>
      </c>
      <c r="R655">
        <v>0</v>
      </c>
      <c r="S655">
        <v>0</v>
      </c>
      <c r="T655">
        <v>0</v>
      </c>
      <c r="U655">
        <v>0</v>
      </c>
      <c r="V655">
        <v>0</v>
      </c>
      <c r="W655">
        <v>0</v>
      </c>
      <c r="X655">
        <v>0</v>
      </c>
      <c r="Y655">
        <v>0</v>
      </c>
      <c r="Z655">
        <v>0</v>
      </c>
      <c r="AA655">
        <v>0</v>
      </c>
      <c r="AB655">
        <v>0</v>
      </c>
      <c r="AC655">
        <v>0</v>
      </c>
      <c r="AD655">
        <v>0</v>
      </c>
      <c r="AE655">
        <v>0</v>
      </c>
      <c r="AF655">
        <v>0</v>
      </c>
      <c r="AG655" t="s">
        <v>5538</v>
      </c>
      <c r="AH655" s="21" t="str">
        <f t="shared" si="20"/>
        <v>YO27</v>
      </c>
      <c r="AI655" s="21">
        <v>107.92500000000001</v>
      </c>
      <c r="AJ655" s="21">
        <f t="shared" si="21"/>
        <v>100</v>
      </c>
      <c r="AK655" s="21" t="s">
        <v>2060</v>
      </c>
      <c r="AL655" t="s">
        <v>2686</v>
      </c>
      <c r="AM655" t="s">
        <v>53</v>
      </c>
      <c r="AN655" t="s">
        <v>2031</v>
      </c>
    </row>
    <row r="656" spans="1:40" ht="15" hidden="1" thickTop="1" x14ac:dyDescent="0.35">
      <c r="A656" t="s">
        <v>5437</v>
      </c>
      <c r="B656" t="s">
        <v>5540</v>
      </c>
      <c r="C656" t="s">
        <v>2689</v>
      </c>
      <c r="D656" t="s">
        <v>5541</v>
      </c>
      <c r="E656" t="s">
        <v>2691</v>
      </c>
      <c r="F656">
        <v>1</v>
      </c>
      <c r="G656" t="s">
        <v>2633</v>
      </c>
      <c r="H656" t="s">
        <v>2577</v>
      </c>
      <c r="I656" t="s">
        <v>2511</v>
      </c>
      <c r="J656" t="s">
        <v>2692</v>
      </c>
      <c r="K656" t="s">
        <v>2635</v>
      </c>
      <c r="L656" t="s">
        <v>2058</v>
      </c>
      <c r="M656" t="s">
        <v>2170</v>
      </c>
      <c r="N656">
        <v>1</v>
      </c>
      <c r="O656">
        <v>65</v>
      </c>
      <c r="P656">
        <v>0.42</v>
      </c>
      <c r="Q656">
        <v>15300</v>
      </c>
      <c r="R656">
        <v>1</v>
      </c>
      <c r="S656">
        <v>65</v>
      </c>
      <c r="T656">
        <v>0.42</v>
      </c>
      <c r="U656">
        <v>0</v>
      </c>
      <c r="V656">
        <v>0</v>
      </c>
      <c r="W656">
        <v>0</v>
      </c>
      <c r="X656">
        <v>0</v>
      </c>
      <c r="Y656">
        <v>0</v>
      </c>
      <c r="Z656">
        <v>0</v>
      </c>
      <c r="AA656">
        <v>0</v>
      </c>
      <c r="AB656">
        <v>0</v>
      </c>
      <c r="AC656">
        <v>0</v>
      </c>
      <c r="AD656">
        <v>0</v>
      </c>
      <c r="AE656">
        <v>0</v>
      </c>
      <c r="AF656">
        <v>0</v>
      </c>
      <c r="AG656" t="s">
        <v>5542</v>
      </c>
      <c r="AH656" s="21" t="str">
        <f t="shared" si="20"/>
        <v>YO27</v>
      </c>
      <c r="AI656" s="21">
        <v>67.5</v>
      </c>
      <c r="AJ656" s="21">
        <f t="shared" si="21"/>
        <v>99.575163398692808</v>
      </c>
      <c r="AK656" s="21" t="s">
        <v>2063</v>
      </c>
      <c r="AL656" t="s">
        <v>2581</v>
      </c>
      <c r="AM656" t="s">
        <v>53</v>
      </c>
      <c r="AN656" t="s">
        <v>2031</v>
      </c>
    </row>
    <row r="657" spans="1:40" ht="15" hidden="1" thickTop="1" x14ac:dyDescent="0.35">
      <c r="A657" t="s">
        <v>5441</v>
      </c>
      <c r="B657" t="s">
        <v>5544</v>
      </c>
      <c r="C657" t="s">
        <v>81</v>
      </c>
      <c r="D657" t="s">
        <v>5545</v>
      </c>
      <c r="E657" t="s">
        <v>560</v>
      </c>
      <c r="F657">
        <v>2</v>
      </c>
      <c r="G657" t="s">
        <v>2055</v>
      </c>
      <c r="H657" t="s">
        <v>2056</v>
      </c>
      <c r="I657" t="s">
        <v>2511</v>
      </c>
      <c r="J657" t="s">
        <v>82</v>
      </c>
      <c r="K657" t="s">
        <v>68</v>
      </c>
      <c r="L657" t="s">
        <v>2058</v>
      </c>
      <c r="M657" t="s">
        <v>2059</v>
      </c>
      <c r="N657">
        <v>1</v>
      </c>
      <c r="O657">
        <v>16</v>
      </c>
      <c r="P657">
        <v>7.0000000000000007E-2</v>
      </c>
      <c r="Q657">
        <v>24480</v>
      </c>
      <c r="R657">
        <v>1</v>
      </c>
      <c r="S657">
        <v>16</v>
      </c>
      <c r="T657">
        <v>7.0000000000000007E-2</v>
      </c>
      <c r="U657">
        <v>0</v>
      </c>
      <c r="V657">
        <v>0</v>
      </c>
      <c r="W657">
        <v>0</v>
      </c>
      <c r="X657">
        <v>0</v>
      </c>
      <c r="Y657">
        <v>0</v>
      </c>
      <c r="Z657">
        <v>0</v>
      </c>
      <c r="AA657">
        <v>0</v>
      </c>
      <c r="AB657">
        <v>0</v>
      </c>
      <c r="AC657">
        <v>0</v>
      </c>
      <c r="AD657">
        <v>0</v>
      </c>
      <c r="AE657">
        <v>0</v>
      </c>
      <c r="AF657">
        <v>0</v>
      </c>
      <c r="AG657" t="s">
        <v>272</v>
      </c>
      <c r="AH657" s="21" t="str">
        <f t="shared" si="20"/>
        <v>YO27</v>
      </c>
      <c r="AI657" s="21">
        <v>107.92500000000001</v>
      </c>
      <c r="AJ657" s="21">
        <f t="shared" si="21"/>
        <v>99.93464052287581</v>
      </c>
      <c r="AK657" s="21" t="s">
        <v>2060</v>
      </c>
      <c r="AL657" t="s">
        <v>70</v>
      </c>
      <c r="AM657" t="s">
        <v>53</v>
      </c>
      <c r="AN657" t="s">
        <v>2031</v>
      </c>
    </row>
    <row r="658" spans="1:40" ht="15" hidden="1" thickTop="1" x14ac:dyDescent="0.35">
      <c r="A658" t="s">
        <v>5445</v>
      </c>
      <c r="B658" t="s">
        <v>5547</v>
      </c>
      <c r="C658" t="s">
        <v>3912</v>
      </c>
      <c r="D658" t="s">
        <v>5548</v>
      </c>
      <c r="E658" t="s">
        <v>2938</v>
      </c>
      <c r="F658">
        <v>1</v>
      </c>
      <c r="G658" t="s">
        <v>2593</v>
      </c>
      <c r="H658" t="s">
        <v>2056</v>
      </c>
      <c r="I658" t="s">
        <v>2511</v>
      </c>
      <c r="J658" t="s">
        <v>3364</v>
      </c>
      <c r="K658" t="s">
        <v>65</v>
      </c>
      <c r="L658" t="s">
        <v>2058</v>
      </c>
      <c r="M658" t="s">
        <v>2170</v>
      </c>
      <c r="N658">
        <v>0</v>
      </c>
      <c r="O658">
        <v>0</v>
      </c>
      <c r="P658">
        <v>0</v>
      </c>
      <c r="Q658">
        <v>15300</v>
      </c>
      <c r="R658">
        <v>0</v>
      </c>
      <c r="S658">
        <v>0</v>
      </c>
      <c r="T658">
        <v>0</v>
      </c>
      <c r="U658">
        <v>0</v>
      </c>
      <c r="V658">
        <v>0</v>
      </c>
      <c r="W658">
        <v>0</v>
      </c>
      <c r="X658">
        <v>0</v>
      </c>
      <c r="Y658">
        <v>0</v>
      </c>
      <c r="Z658">
        <v>0</v>
      </c>
      <c r="AA658">
        <v>0</v>
      </c>
      <c r="AB658">
        <v>0</v>
      </c>
      <c r="AC658">
        <v>0</v>
      </c>
      <c r="AD658">
        <v>0</v>
      </c>
      <c r="AE658">
        <v>0</v>
      </c>
      <c r="AF658">
        <v>0</v>
      </c>
      <c r="AG658" t="s">
        <v>5549</v>
      </c>
      <c r="AH658" s="21" t="str">
        <f t="shared" si="20"/>
        <v>YH98</v>
      </c>
      <c r="AI658" s="21">
        <v>67.5</v>
      </c>
      <c r="AJ658" s="21">
        <f t="shared" si="21"/>
        <v>100</v>
      </c>
      <c r="AK658" s="21" t="s">
        <v>2060</v>
      </c>
      <c r="AL658" t="s">
        <v>2527</v>
      </c>
      <c r="AM658" t="s">
        <v>53</v>
      </c>
      <c r="AN658" t="s">
        <v>2031</v>
      </c>
    </row>
    <row r="659" spans="1:40" ht="15" hidden="1" thickTop="1" x14ac:dyDescent="0.35">
      <c r="A659" t="s">
        <v>5450</v>
      </c>
      <c r="B659" t="s">
        <v>5551</v>
      </c>
      <c r="C659" t="s">
        <v>5552</v>
      </c>
      <c r="D659" t="s">
        <v>5553</v>
      </c>
      <c r="E659" t="s">
        <v>46</v>
      </c>
      <c r="F659">
        <v>1</v>
      </c>
      <c r="G659" t="s">
        <v>2055</v>
      </c>
      <c r="H659" t="s">
        <v>2056</v>
      </c>
      <c r="I659" t="s">
        <v>2511</v>
      </c>
      <c r="J659" t="s">
        <v>4752</v>
      </c>
      <c r="K659" t="s">
        <v>42</v>
      </c>
      <c r="L659" t="s">
        <v>2058</v>
      </c>
      <c r="M659" t="s">
        <v>2059</v>
      </c>
      <c r="N659">
        <v>0</v>
      </c>
      <c r="O659">
        <v>0</v>
      </c>
      <c r="P659">
        <v>0</v>
      </c>
      <c r="Q659">
        <v>24480</v>
      </c>
      <c r="R659">
        <v>0</v>
      </c>
      <c r="S659">
        <v>0</v>
      </c>
      <c r="T659">
        <v>0</v>
      </c>
      <c r="U659">
        <v>0</v>
      </c>
      <c r="V659">
        <v>0</v>
      </c>
      <c r="W659">
        <v>0</v>
      </c>
      <c r="X659">
        <v>0</v>
      </c>
      <c r="Y659">
        <v>0</v>
      </c>
      <c r="Z659">
        <v>0</v>
      </c>
      <c r="AA659">
        <v>0</v>
      </c>
      <c r="AB659">
        <v>0</v>
      </c>
      <c r="AC659">
        <v>0</v>
      </c>
      <c r="AD659">
        <v>0</v>
      </c>
      <c r="AE659">
        <v>0</v>
      </c>
      <c r="AF659">
        <v>0</v>
      </c>
      <c r="AG659" t="s">
        <v>5554</v>
      </c>
      <c r="AH659" s="21" t="str">
        <f t="shared" si="20"/>
        <v>YO27</v>
      </c>
      <c r="AI659" s="21">
        <v>107.92500000000001</v>
      </c>
      <c r="AJ659" s="21">
        <f t="shared" si="21"/>
        <v>100</v>
      </c>
      <c r="AK659" s="21" t="s">
        <v>2060</v>
      </c>
      <c r="AL659" t="s">
        <v>2841</v>
      </c>
      <c r="AM659" t="s">
        <v>53</v>
      </c>
      <c r="AN659" t="s">
        <v>2029</v>
      </c>
    </row>
    <row r="660" spans="1:40" ht="15" hidden="1" thickTop="1" x14ac:dyDescent="0.35">
      <c r="A660" t="s">
        <v>5454</v>
      </c>
      <c r="B660" t="s">
        <v>5556</v>
      </c>
      <c r="C660" t="s">
        <v>5084</v>
      </c>
      <c r="D660" t="s">
        <v>5557</v>
      </c>
      <c r="E660" t="s">
        <v>3005</v>
      </c>
      <c r="F660">
        <v>1</v>
      </c>
      <c r="G660" t="s">
        <v>2546</v>
      </c>
      <c r="H660" t="s">
        <v>2510</v>
      </c>
      <c r="I660" t="s">
        <v>2511</v>
      </c>
      <c r="J660" t="s">
        <v>3711</v>
      </c>
      <c r="K660" t="s">
        <v>2548</v>
      </c>
      <c r="L660" t="s">
        <v>2058</v>
      </c>
      <c r="M660" t="s">
        <v>2059</v>
      </c>
      <c r="N660">
        <v>0</v>
      </c>
      <c r="O660">
        <v>0</v>
      </c>
      <c r="P660">
        <v>0</v>
      </c>
      <c r="Q660">
        <v>24480</v>
      </c>
      <c r="R660">
        <v>0</v>
      </c>
      <c r="S660">
        <v>0</v>
      </c>
      <c r="T660">
        <v>0</v>
      </c>
      <c r="U660">
        <v>0</v>
      </c>
      <c r="V660">
        <v>0</v>
      </c>
      <c r="W660">
        <v>0</v>
      </c>
      <c r="X660">
        <v>0</v>
      </c>
      <c r="Y660">
        <v>0</v>
      </c>
      <c r="Z660">
        <v>0</v>
      </c>
      <c r="AA660">
        <v>0</v>
      </c>
      <c r="AB660">
        <v>0</v>
      </c>
      <c r="AC660">
        <v>0</v>
      </c>
      <c r="AD660">
        <v>0</v>
      </c>
      <c r="AE660">
        <v>0</v>
      </c>
      <c r="AF660">
        <v>0</v>
      </c>
      <c r="AG660" t="s">
        <v>5558</v>
      </c>
      <c r="AH660" s="21" t="str">
        <f t="shared" si="20"/>
        <v>YR21</v>
      </c>
      <c r="AI660" s="21">
        <v>107.92500000000001</v>
      </c>
      <c r="AJ660" s="21">
        <f t="shared" si="21"/>
        <v>100</v>
      </c>
      <c r="AK660" s="21" t="s">
        <v>2060</v>
      </c>
      <c r="AL660" t="s">
        <v>2551</v>
      </c>
      <c r="AM660" t="s">
        <v>53</v>
      </c>
      <c r="AN660" t="s">
        <v>2029</v>
      </c>
    </row>
    <row r="661" spans="1:40" ht="15" hidden="1" thickTop="1" x14ac:dyDescent="0.35">
      <c r="A661" t="s">
        <v>5460</v>
      </c>
      <c r="B661" t="s">
        <v>5560</v>
      </c>
      <c r="C661" t="s">
        <v>7186</v>
      </c>
      <c r="D661" t="s">
        <v>5562</v>
      </c>
      <c r="E661" t="s">
        <v>2575</v>
      </c>
      <c r="F661">
        <v>1</v>
      </c>
      <c r="G661" t="s">
        <v>2576</v>
      </c>
      <c r="H661" t="s">
        <v>2577</v>
      </c>
      <c r="I661" t="s">
        <v>2511</v>
      </c>
      <c r="J661" t="s">
        <v>2578</v>
      </c>
      <c r="K661" t="s">
        <v>2579</v>
      </c>
      <c r="L661" t="s">
        <v>2058</v>
      </c>
      <c r="M661" t="s">
        <v>2170</v>
      </c>
      <c r="N661">
        <v>0</v>
      </c>
      <c r="O661">
        <v>0</v>
      </c>
      <c r="P661">
        <v>0</v>
      </c>
      <c r="Q661">
        <v>15300</v>
      </c>
      <c r="R661">
        <v>0</v>
      </c>
      <c r="S661">
        <v>0</v>
      </c>
      <c r="T661">
        <v>0</v>
      </c>
      <c r="U661">
        <v>0</v>
      </c>
      <c r="V661">
        <v>0</v>
      </c>
      <c r="W661">
        <v>0</v>
      </c>
      <c r="X661">
        <v>0</v>
      </c>
      <c r="Y661">
        <v>0</v>
      </c>
      <c r="Z661">
        <v>0</v>
      </c>
      <c r="AA661">
        <v>0</v>
      </c>
      <c r="AB661">
        <v>0</v>
      </c>
      <c r="AC661">
        <v>0</v>
      </c>
      <c r="AD661">
        <v>0</v>
      </c>
      <c r="AE661">
        <v>0</v>
      </c>
      <c r="AF661">
        <v>0</v>
      </c>
      <c r="AG661" t="s">
        <v>5563</v>
      </c>
      <c r="AH661" s="21" t="str">
        <f t="shared" si="20"/>
        <v>YH98</v>
      </c>
      <c r="AI661" s="21">
        <v>67.5</v>
      </c>
      <c r="AJ661" s="21">
        <f t="shared" si="21"/>
        <v>100</v>
      </c>
      <c r="AK661" s="21" t="s">
        <v>2060</v>
      </c>
      <c r="AL661" t="s">
        <v>2581</v>
      </c>
      <c r="AM661" t="s">
        <v>53</v>
      </c>
      <c r="AN661" t="s">
        <v>2029</v>
      </c>
    </row>
    <row r="662" spans="1:40" ht="15" hidden="1" thickTop="1" x14ac:dyDescent="0.35">
      <c r="A662" t="s">
        <v>5464</v>
      </c>
      <c r="B662" t="s">
        <v>5565</v>
      </c>
      <c r="C662" t="s">
        <v>5566</v>
      </c>
      <c r="D662" t="s">
        <v>5567</v>
      </c>
      <c r="E662" t="s">
        <v>2681</v>
      </c>
      <c r="F662">
        <v>4</v>
      </c>
      <c r="G662" t="s">
        <v>2682</v>
      </c>
      <c r="H662" t="s">
        <v>2620</v>
      </c>
      <c r="I662" t="s">
        <v>2511</v>
      </c>
      <c r="J662" t="s">
        <v>5568</v>
      </c>
      <c r="K662" t="s">
        <v>2684</v>
      </c>
      <c r="L662" t="s">
        <v>2058</v>
      </c>
      <c r="M662" t="s">
        <v>2982</v>
      </c>
      <c r="N662">
        <v>1</v>
      </c>
      <c r="O662">
        <v>50</v>
      </c>
      <c r="P662">
        <v>0.35</v>
      </c>
      <c r="Q662">
        <v>14280</v>
      </c>
      <c r="R662">
        <v>0</v>
      </c>
      <c r="S662">
        <v>0</v>
      </c>
      <c r="T662">
        <v>0</v>
      </c>
      <c r="U662">
        <v>0</v>
      </c>
      <c r="V662">
        <v>0</v>
      </c>
      <c r="W662">
        <v>0</v>
      </c>
      <c r="X662">
        <v>1</v>
      </c>
      <c r="Y662">
        <v>50</v>
      </c>
      <c r="Z662">
        <v>0.35</v>
      </c>
      <c r="AA662">
        <v>0</v>
      </c>
      <c r="AB662">
        <v>0</v>
      </c>
      <c r="AC662">
        <v>0</v>
      </c>
      <c r="AD662">
        <v>0</v>
      </c>
      <c r="AE662">
        <v>0</v>
      </c>
      <c r="AF662">
        <v>0</v>
      </c>
      <c r="AG662" t="s">
        <v>5569</v>
      </c>
      <c r="AH662" s="21" t="str">
        <f t="shared" si="20"/>
        <v>YK19</v>
      </c>
      <c r="AI662" s="21">
        <v>62.999999999999986</v>
      </c>
      <c r="AJ662" s="21">
        <f t="shared" si="21"/>
        <v>99.649859943977589</v>
      </c>
      <c r="AK662" s="21" t="s">
        <v>2063</v>
      </c>
      <c r="AL662" t="s">
        <v>2686</v>
      </c>
      <c r="AM662" t="s">
        <v>53</v>
      </c>
      <c r="AN662" t="s">
        <v>2029</v>
      </c>
    </row>
    <row r="663" spans="1:40" ht="15" hidden="1" thickTop="1" x14ac:dyDescent="0.35">
      <c r="A663" t="s">
        <v>5469</v>
      </c>
      <c r="B663" t="s">
        <v>5571</v>
      </c>
      <c r="C663" t="s">
        <v>3484</v>
      </c>
      <c r="D663" t="s">
        <v>5572</v>
      </c>
      <c r="E663" t="s">
        <v>3013</v>
      </c>
      <c r="F663">
        <v>1</v>
      </c>
      <c r="G663" t="s">
        <v>2576</v>
      </c>
      <c r="H663" t="s">
        <v>2577</v>
      </c>
      <c r="I663" t="s">
        <v>2511</v>
      </c>
      <c r="J663" t="s">
        <v>2741</v>
      </c>
      <c r="K663" t="s">
        <v>2742</v>
      </c>
      <c r="L663" t="s">
        <v>2058</v>
      </c>
      <c r="M663" t="s">
        <v>2059</v>
      </c>
      <c r="N663">
        <v>1</v>
      </c>
      <c r="O663">
        <v>18</v>
      </c>
      <c r="P663">
        <v>7.0000000000000007E-2</v>
      </c>
      <c r="Q663">
        <v>24480</v>
      </c>
      <c r="R663">
        <v>0</v>
      </c>
      <c r="S663">
        <v>0</v>
      </c>
      <c r="T663">
        <v>0</v>
      </c>
      <c r="U663">
        <v>0</v>
      </c>
      <c r="V663">
        <v>0</v>
      </c>
      <c r="W663">
        <v>0</v>
      </c>
      <c r="X663">
        <v>1</v>
      </c>
      <c r="Y663">
        <v>18</v>
      </c>
      <c r="Z663">
        <v>7.0000000000000007E-2</v>
      </c>
      <c r="AA663">
        <v>0</v>
      </c>
      <c r="AB663">
        <v>0</v>
      </c>
      <c r="AC663">
        <v>0</v>
      </c>
      <c r="AD663">
        <v>0</v>
      </c>
      <c r="AE663">
        <v>0</v>
      </c>
      <c r="AF663">
        <v>0</v>
      </c>
      <c r="AG663" t="s">
        <v>5573</v>
      </c>
      <c r="AH663" s="21" t="str">
        <f t="shared" si="20"/>
        <v>YO98</v>
      </c>
      <c r="AI663" s="21">
        <v>107.92500000000001</v>
      </c>
      <c r="AJ663" s="21">
        <f t="shared" si="21"/>
        <v>99.92647058823529</v>
      </c>
      <c r="AK663" s="21" t="s">
        <v>2060</v>
      </c>
      <c r="AL663" t="s">
        <v>2551</v>
      </c>
      <c r="AM663" t="s">
        <v>53</v>
      </c>
      <c r="AN663" t="s">
        <v>2032</v>
      </c>
    </row>
    <row r="664" spans="1:40" ht="15" hidden="1" thickTop="1" x14ac:dyDescent="0.35">
      <c r="A664" t="s">
        <v>5473</v>
      </c>
      <c r="B664" t="s">
        <v>5575</v>
      </c>
      <c r="C664" t="s">
        <v>2855</v>
      </c>
      <c r="D664" t="s">
        <v>5576</v>
      </c>
      <c r="E664" t="s">
        <v>2575</v>
      </c>
      <c r="F664">
        <v>1</v>
      </c>
      <c r="G664" t="s">
        <v>2576</v>
      </c>
      <c r="H664" t="s">
        <v>2577</v>
      </c>
      <c r="I664" t="s">
        <v>2511</v>
      </c>
      <c r="J664" t="s">
        <v>2858</v>
      </c>
      <c r="K664" t="s">
        <v>2742</v>
      </c>
      <c r="L664" t="s">
        <v>2058</v>
      </c>
      <c r="M664" t="s">
        <v>2310</v>
      </c>
      <c r="N664">
        <v>0</v>
      </c>
      <c r="O664">
        <v>0</v>
      </c>
      <c r="P664">
        <v>0</v>
      </c>
      <c r="Q664">
        <v>16320</v>
      </c>
      <c r="R664">
        <v>0</v>
      </c>
      <c r="S664">
        <v>0</v>
      </c>
      <c r="T664">
        <v>0</v>
      </c>
      <c r="U664">
        <v>0</v>
      </c>
      <c r="V664">
        <v>0</v>
      </c>
      <c r="W664">
        <v>0</v>
      </c>
      <c r="X664">
        <v>0</v>
      </c>
      <c r="Y664">
        <v>0</v>
      </c>
      <c r="Z664">
        <v>0</v>
      </c>
      <c r="AA664">
        <v>0</v>
      </c>
      <c r="AB664">
        <v>0</v>
      </c>
      <c r="AC664">
        <v>0</v>
      </c>
      <c r="AD664">
        <v>0</v>
      </c>
      <c r="AE664">
        <v>0</v>
      </c>
      <c r="AF664">
        <v>0</v>
      </c>
      <c r="AG664" t="s">
        <v>5577</v>
      </c>
      <c r="AH664" s="21" t="str">
        <f t="shared" si="20"/>
        <v>YR21</v>
      </c>
      <c r="AI664" s="21">
        <v>72</v>
      </c>
      <c r="AJ664" s="21">
        <f t="shared" si="21"/>
        <v>100</v>
      </c>
      <c r="AK664" s="21" t="s">
        <v>2060</v>
      </c>
      <c r="AL664" t="s">
        <v>2551</v>
      </c>
      <c r="AM664" t="s">
        <v>53</v>
      </c>
      <c r="AN664" t="s">
        <v>2031</v>
      </c>
    </row>
    <row r="665" spans="1:40" ht="15" hidden="1" thickTop="1" x14ac:dyDescent="0.35">
      <c r="A665" t="s">
        <v>5477</v>
      </c>
      <c r="B665" t="s">
        <v>5579</v>
      </c>
      <c r="C665" t="s">
        <v>3405</v>
      </c>
      <c r="D665" t="s">
        <v>5580</v>
      </c>
      <c r="E665" t="s">
        <v>3407</v>
      </c>
      <c r="F665">
        <v>1</v>
      </c>
      <c r="G665" t="s">
        <v>2509</v>
      </c>
      <c r="H665" t="s">
        <v>2510</v>
      </c>
      <c r="I665" t="s">
        <v>2511</v>
      </c>
      <c r="J665" t="s">
        <v>3408</v>
      </c>
      <c r="K665" t="s">
        <v>3109</v>
      </c>
      <c r="L665" t="s">
        <v>2058</v>
      </c>
      <c r="M665" t="s">
        <v>2059</v>
      </c>
      <c r="N665">
        <v>0</v>
      </c>
      <c r="O665">
        <v>0</v>
      </c>
      <c r="P665">
        <v>0</v>
      </c>
      <c r="Q665">
        <v>24480</v>
      </c>
      <c r="R665">
        <v>0</v>
      </c>
      <c r="S665">
        <v>0</v>
      </c>
      <c r="T665">
        <v>0</v>
      </c>
      <c r="U665">
        <v>0</v>
      </c>
      <c r="V665">
        <v>0</v>
      </c>
      <c r="W665">
        <v>0</v>
      </c>
      <c r="X665">
        <v>0</v>
      </c>
      <c r="Y665">
        <v>0</v>
      </c>
      <c r="Z665">
        <v>0</v>
      </c>
      <c r="AA665">
        <v>0</v>
      </c>
      <c r="AB665">
        <v>0</v>
      </c>
      <c r="AC665">
        <v>0</v>
      </c>
      <c r="AD665">
        <v>0</v>
      </c>
      <c r="AE665">
        <v>0</v>
      </c>
      <c r="AF665">
        <v>0</v>
      </c>
      <c r="AG665" t="s">
        <v>5581</v>
      </c>
      <c r="AH665" s="21" t="str">
        <f t="shared" si="20"/>
        <v>YO27</v>
      </c>
      <c r="AI665" s="21">
        <v>107.92500000000001</v>
      </c>
      <c r="AJ665" s="21">
        <f t="shared" si="21"/>
        <v>100</v>
      </c>
      <c r="AK665" s="21" t="s">
        <v>2060</v>
      </c>
      <c r="AL665" t="s">
        <v>3411</v>
      </c>
      <c r="AM665" t="s">
        <v>53</v>
      </c>
      <c r="AN665" t="s">
        <v>2029</v>
      </c>
    </row>
    <row r="666" spans="1:40" ht="15" hidden="1" thickTop="1" x14ac:dyDescent="0.35">
      <c r="A666" t="s">
        <v>5481</v>
      </c>
      <c r="B666" t="s">
        <v>5583</v>
      </c>
      <c r="C666" t="s">
        <v>5584</v>
      </c>
      <c r="D666" t="s">
        <v>5585</v>
      </c>
      <c r="E666" t="s">
        <v>4848</v>
      </c>
      <c r="F666">
        <v>2</v>
      </c>
      <c r="G666" t="s">
        <v>2546</v>
      </c>
      <c r="H666" t="s">
        <v>2510</v>
      </c>
      <c r="I666" t="s">
        <v>2511</v>
      </c>
      <c r="J666" t="s">
        <v>3006</v>
      </c>
      <c r="K666" t="s">
        <v>3007</v>
      </c>
      <c r="L666" t="s">
        <v>2058</v>
      </c>
      <c r="M666" t="s">
        <v>2170</v>
      </c>
      <c r="N666">
        <v>0</v>
      </c>
      <c r="O666">
        <v>0</v>
      </c>
      <c r="P666">
        <v>0</v>
      </c>
      <c r="Q666">
        <v>15300</v>
      </c>
      <c r="R666">
        <v>0</v>
      </c>
      <c r="S666">
        <v>0</v>
      </c>
      <c r="T666">
        <v>0</v>
      </c>
      <c r="U666">
        <v>0</v>
      </c>
      <c r="V666">
        <v>0</v>
      </c>
      <c r="W666">
        <v>0</v>
      </c>
      <c r="X666">
        <v>0</v>
      </c>
      <c r="Y666">
        <v>0</v>
      </c>
      <c r="Z666">
        <v>0</v>
      </c>
      <c r="AA666">
        <v>0</v>
      </c>
      <c r="AB666">
        <v>0</v>
      </c>
      <c r="AC666">
        <v>0</v>
      </c>
      <c r="AD666">
        <v>0</v>
      </c>
      <c r="AE666">
        <v>0</v>
      </c>
      <c r="AF666">
        <v>0</v>
      </c>
      <c r="AG666" t="s">
        <v>5586</v>
      </c>
      <c r="AH666" s="21" t="str">
        <f t="shared" si="20"/>
        <v>YO27</v>
      </c>
      <c r="AI666" s="21">
        <v>67.5</v>
      </c>
      <c r="AJ666" s="21">
        <f t="shared" si="21"/>
        <v>100</v>
      </c>
      <c r="AK666" s="21" t="s">
        <v>2060</v>
      </c>
      <c r="AL666" t="s">
        <v>2551</v>
      </c>
      <c r="AM666" t="s">
        <v>53</v>
      </c>
      <c r="AN666" t="s">
        <v>2029</v>
      </c>
    </row>
    <row r="667" spans="1:40" ht="15" hidden="1" thickTop="1" x14ac:dyDescent="0.35">
      <c r="A667" t="s">
        <v>5485</v>
      </c>
      <c r="B667" t="s">
        <v>5588</v>
      </c>
      <c r="C667" t="s">
        <v>92</v>
      </c>
      <c r="D667" t="s">
        <v>5589</v>
      </c>
      <c r="E667" t="s">
        <v>119</v>
      </c>
      <c r="F667">
        <v>1</v>
      </c>
      <c r="G667" t="s">
        <v>2055</v>
      </c>
      <c r="H667" t="s">
        <v>2056</v>
      </c>
      <c r="I667" t="s">
        <v>2511</v>
      </c>
      <c r="J667" t="s">
        <v>67</v>
      </c>
      <c r="K667" t="s">
        <v>68</v>
      </c>
      <c r="L667" t="s">
        <v>2058</v>
      </c>
      <c r="M667" t="s">
        <v>2059</v>
      </c>
      <c r="N667">
        <v>2</v>
      </c>
      <c r="O667">
        <v>88</v>
      </c>
      <c r="P667">
        <v>0.36</v>
      </c>
      <c r="Q667">
        <v>24480</v>
      </c>
      <c r="R667">
        <v>2</v>
      </c>
      <c r="S667">
        <v>88</v>
      </c>
      <c r="T667">
        <v>0.36</v>
      </c>
      <c r="U667">
        <v>0</v>
      </c>
      <c r="V667">
        <v>0</v>
      </c>
      <c r="W667">
        <v>0</v>
      </c>
      <c r="X667">
        <v>0</v>
      </c>
      <c r="Y667">
        <v>0</v>
      </c>
      <c r="Z667">
        <v>0</v>
      </c>
      <c r="AA667">
        <v>0</v>
      </c>
      <c r="AB667">
        <v>0</v>
      </c>
      <c r="AC667">
        <v>0</v>
      </c>
      <c r="AD667">
        <v>0</v>
      </c>
      <c r="AE667">
        <v>0</v>
      </c>
      <c r="AF667">
        <v>0</v>
      </c>
      <c r="AG667" t="s">
        <v>221</v>
      </c>
      <c r="AH667" s="21" t="str">
        <f t="shared" si="20"/>
        <v>YO27</v>
      </c>
      <c r="AI667" s="21">
        <v>107.92500000000001</v>
      </c>
      <c r="AJ667" s="21">
        <f t="shared" si="21"/>
        <v>99.640522875816998</v>
      </c>
      <c r="AK667" s="21" t="s">
        <v>2063</v>
      </c>
      <c r="AL667" t="s">
        <v>70</v>
      </c>
      <c r="AM667" t="s">
        <v>53</v>
      </c>
      <c r="AN667" t="s">
        <v>2031</v>
      </c>
    </row>
    <row r="668" spans="1:40" ht="15" hidden="1" thickTop="1" x14ac:dyDescent="0.35">
      <c r="A668" t="s">
        <v>5489</v>
      </c>
      <c r="B668" t="s">
        <v>5591</v>
      </c>
      <c r="C668" t="s">
        <v>3187</v>
      </c>
      <c r="D668" t="s">
        <v>5592</v>
      </c>
      <c r="E668" t="s">
        <v>64</v>
      </c>
      <c r="F668">
        <v>2</v>
      </c>
      <c r="G668" t="s">
        <v>2524</v>
      </c>
      <c r="H668" t="s">
        <v>2056</v>
      </c>
      <c r="I668" t="s">
        <v>2511</v>
      </c>
      <c r="J668" t="s">
        <v>3189</v>
      </c>
      <c r="K668" t="s">
        <v>62</v>
      </c>
      <c r="L668" t="s">
        <v>2058</v>
      </c>
      <c r="M668" t="s">
        <v>2170</v>
      </c>
      <c r="N668">
        <v>0</v>
      </c>
      <c r="O668">
        <v>0</v>
      </c>
      <c r="P668">
        <v>0</v>
      </c>
      <c r="Q668">
        <v>15300</v>
      </c>
      <c r="R668">
        <v>0</v>
      </c>
      <c r="S668">
        <v>0</v>
      </c>
      <c r="T668">
        <v>0</v>
      </c>
      <c r="U668">
        <v>0</v>
      </c>
      <c r="V668">
        <v>0</v>
      </c>
      <c r="W668">
        <v>0</v>
      </c>
      <c r="X668">
        <v>0</v>
      </c>
      <c r="Y668">
        <v>0</v>
      </c>
      <c r="Z668">
        <v>0</v>
      </c>
      <c r="AA668">
        <v>0</v>
      </c>
      <c r="AB668">
        <v>0</v>
      </c>
      <c r="AC668">
        <v>0</v>
      </c>
      <c r="AD668">
        <v>0</v>
      </c>
      <c r="AE668">
        <v>0</v>
      </c>
      <c r="AF668">
        <v>0</v>
      </c>
      <c r="AG668" t="s">
        <v>5593</v>
      </c>
      <c r="AH668" s="21" t="str">
        <f t="shared" si="20"/>
        <v>YR20</v>
      </c>
      <c r="AI668" s="21">
        <v>67.5</v>
      </c>
      <c r="AJ668" s="21">
        <f t="shared" si="21"/>
        <v>100</v>
      </c>
      <c r="AK668" s="21" t="s">
        <v>2060</v>
      </c>
      <c r="AL668" t="s">
        <v>2527</v>
      </c>
      <c r="AM668" t="s">
        <v>53</v>
      </c>
      <c r="AN668" t="s">
        <v>2029</v>
      </c>
    </row>
    <row r="669" spans="1:40" ht="15" hidden="1" thickTop="1" x14ac:dyDescent="0.35">
      <c r="A669" t="s">
        <v>5494</v>
      </c>
      <c r="B669" t="s">
        <v>5595</v>
      </c>
      <c r="C669" t="s">
        <v>2566</v>
      </c>
      <c r="D669" t="s">
        <v>5596</v>
      </c>
      <c r="E669" t="s">
        <v>559</v>
      </c>
      <c r="F669">
        <v>2</v>
      </c>
      <c r="G669" t="s">
        <v>2055</v>
      </c>
      <c r="H669" t="s">
        <v>2056</v>
      </c>
      <c r="I669" t="s">
        <v>2511</v>
      </c>
      <c r="J669" t="s">
        <v>2568</v>
      </c>
      <c r="K669" t="s">
        <v>63</v>
      </c>
      <c r="L669" t="s">
        <v>2058</v>
      </c>
      <c r="M669" t="s">
        <v>2163</v>
      </c>
      <c r="N669">
        <v>0</v>
      </c>
      <c r="O669">
        <v>0</v>
      </c>
      <c r="P669">
        <v>0</v>
      </c>
      <c r="Q669">
        <v>17340</v>
      </c>
      <c r="R669">
        <v>0</v>
      </c>
      <c r="S669">
        <v>0</v>
      </c>
      <c r="T669">
        <v>0</v>
      </c>
      <c r="U669">
        <v>0</v>
      </c>
      <c r="V669">
        <v>0</v>
      </c>
      <c r="W669">
        <v>0</v>
      </c>
      <c r="X669">
        <v>0</v>
      </c>
      <c r="Y669">
        <v>0</v>
      </c>
      <c r="Z669">
        <v>0</v>
      </c>
      <c r="AA669">
        <v>0</v>
      </c>
      <c r="AB669">
        <v>0</v>
      </c>
      <c r="AC669">
        <v>0</v>
      </c>
      <c r="AD669">
        <v>0</v>
      </c>
      <c r="AE669">
        <v>0</v>
      </c>
      <c r="AF669">
        <v>0</v>
      </c>
      <c r="AG669" t="s">
        <v>5597</v>
      </c>
      <c r="AH669" s="21" t="str">
        <f t="shared" si="20"/>
        <v>YR20</v>
      </c>
      <c r="AI669" s="21">
        <v>76.500000000000014</v>
      </c>
      <c r="AJ669" s="21">
        <f t="shared" si="21"/>
        <v>100</v>
      </c>
      <c r="AK669" s="21" t="s">
        <v>2060</v>
      </c>
      <c r="AL669" t="s">
        <v>2570</v>
      </c>
      <c r="AM669" t="s">
        <v>53</v>
      </c>
      <c r="AN669" t="s">
        <v>2031</v>
      </c>
    </row>
    <row r="670" spans="1:40" ht="15" hidden="1" thickTop="1" x14ac:dyDescent="0.35">
      <c r="A670" t="s">
        <v>5498</v>
      </c>
      <c r="B670" t="s">
        <v>5599</v>
      </c>
      <c r="C670" t="s">
        <v>4173</v>
      </c>
      <c r="D670" t="s">
        <v>5600</v>
      </c>
      <c r="E670" t="s">
        <v>2691</v>
      </c>
      <c r="F670">
        <v>1</v>
      </c>
      <c r="G670" t="s">
        <v>2609</v>
      </c>
      <c r="H670" t="s">
        <v>2577</v>
      </c>
      <c r="I670" t="s">
        <v>2511</v>
      </c>
      <c r="J670" t="s">
        <v>2634</v>
      </c>
      <c r="K670" t="s">
        <v>2635</v>
      </c>
      <c r="L670" t="s">
        <v>2058</v>
      </c>
      <c r="M670" t="s">
        <v>2170</v>
      </c>
      <c r="N670">
        <v>1</v>
      </c>
      <c r="O670">
        <v>43</v>
      </c>
      <c r="P670">
        <v>0.28000000000000003</v>
      </c>
      <c r="Q670">
        <v>15300</v>
      </c>
      <c r="R670">
        <v>0</v>
      </c>
      <c r="S670">
        <v>0</v>
      </c>
      <c r="T670">
        <v>0</v>
      </c>
      <c r="U670">
        <v>0</v>
      </c>
      <c r="V670">
        <v>0</v>
      </c>
      <c r="W670">
        <v>0</v>
      </c>
      <c r="X670">
        <v>0</v>
      </c>
      <c r="Y670">
        <v>0</v>
      </c>
      <c r="Z670">
        <v>0</v>
      </c>
      <c r="AA670">
        <v>1</v>
      </c>
      <c r="AB670">
        <v>43</v>
      </c>
      <c r="AC670">
        <v>0.28000000000000003</v>
      </c>
      <c r="AD670">
        <v>0</v>
      </c>
      <c r="AE670">
        <v>0</v>
      </c>
      <c r="AF670">
        <v>0</v>
      </c>
      <c r="AG670" t="s">
        <v>5601</v>
      </c>
      <c r="AH670" s="21" t="str">
        <f t="shared" si="20"/>
        <v>YO27</v>
      </c>
      <c r="AI670" s="21">
        <v>67.5</v>
      </c>
      <c r="AJ670" s="21">
        <f t="shared" si="21"/>
        <v>99.718954248366018</v>
      </c>
      <c r="AK670" s="21" t="s">
        <v>2063</v>
      </c>
      <c r="AL670" t="s">
        <v>2581</v>
      </c>
      <c r="AM670" t="s">
        <v>53</v>
      </c>
      <c r="AN670" t="s">
        <v>2031</v>
      </c>
    </row>
    <row r="671" spans="1:40" ht="15" hidden="1" thickTop="1" x14ac:dyDescent="0.35">
      <c r="A671" t="s">
        <v>5502</v>
      </c>
      <c r="B671" t="s">
        <v>5603</v>
      </c>
      <c r="C671" t="s">
        <v>5604</v>
      </c>
      <c r="D671" t="s">
        <v>5605</v>
      </c>
      <c r="E671" t="s">
        <v>561</v>
      </c>
      <c r="F671">
        <v>2</v>
      </c>
      <c r="G671" t="s">
        <v>2524</v>
      </c>
      <c r="H671" t="s">
        <v>2056</v>
      </c>
      <c r="I671" t="s">
        <v>2511</v>
      </c>
      <c r="J671" t="s">
        <v>3893</v>
      </c>
      <c r="K671" t="s">
        <v>62</v>
      </c>
      <c r="L671" t="s">
        <v>2058</v>
      </c>
      <c r="M671" t="s">
        <v>2310</v>
      </c>
      <c r="N671">
        <v>0</v>
      </c>
      <c r="O671">
        <v>0</v>
      </c>
      <c r="P671">
        <v>0</v>
      </c>
      <c r="Q671">
        <v>16320</v>
      </c>
      <c r="R671">
        <v>0</v>
      </c>
      <c r="S671">
        <v>0</v>
      </c>
      <c r="T671">
        <v>0</v>
      </c>
      <c r="U671">
        <v>0</v>
      </c>
      <c r="V671">
        <v>0</v>
      </c>
      <c r="W671">
        <v>0</v>
      </c>
      <c r="X671">
        <v>0</v>
      </c>
      <c r="Y671">
        <v>0</v>
      </c>
      <c r="Z671">
        <v>0</v>
      </c>
      <c r="AA671">
        <v>0</v>
      </c>
      <c r="AB671">
        <v>0</v>
      </c>
      <c r="AC671">
        <v>0</v>
      </c>
      <c r="AD671">
        <v>0</v>
      </c>
      <c r="AE671">
        <v>0</v>
      </c>
      <c r="AF671">
        <v>0</v>
      </c>
      <c r="AG671" t="s">
        <v>5606</v>
      </c>
      <c r="AH671" s="21" t="str">
        <f t="shared" si="20"/>
        <v>YN23</v>
      </c>
      <c r="AI671" s="21">
        <v>72</v>
      </c>
      <c r="AJ671" s="21">
        <f t="shared" si="21"/>
        <v>100</v>
      </c>
      <c r="AK671" s="21" t="s">
        <v>2060</v>
      </c>
      <c r="AL671" t="s">
        <v>2527</v>
      </c>
      <c r="AM671" t="s">
        <v>53</v>
      </c>
      <c r="AN671" t="s">
        <v>2029</v>
      </c>
    </row>
    <row r="672" spans="1:40" ht="15" hidden="1" thickTop="1" x14ac:dyDescent="0.35">
      <c r="A672" t="s">
        <v>2191</v>
      </c>
      <c r="B672" t="s">
        <v>5608</v>
      </c>
      <c r="C672" t="s">
        <v>2918</v>
      </c>
      <c r="D672" t="s">
        <v>5609</v>
      </c>
      <c r="E672" t="s">
        <v>2920</v>
      </c>
      <c r="F672">
        <v>1</v>
      </c>
      <c r="G672" t="s">
        <v>2682</v>
      </c>
      <c r="H672" t="s">
        <v>2620</v>
      </c>
      <c r="I672" t="s">
        <v>2511</v>
      </c>
      <c r="J672" t="s">
        <v>2921</v>
      </c>
      <c r="K672" t="s">
        <v>2684</v>
      </c>
      <c r="L672" t="s">
        <v>2058</v>
      </c>
      <c r="M672" t="s">
        <v>2358</v>
      </c>
      <c r="N672">
        <v>0</v>
      </c>
      <c r="O672">
        <v>0</v>
      </c>
      <c r="P672">
        <v>0</v>
      </c>
      <c r="Q672">
        <v>13260</v>
      </c>
      <c r="R672">
        <v>0</v>
      </c>
      <c r="S672">
        <v>0</v>
      </c>
      <c r="T672">
        <v>0</v>
      </c>
      <c r="U672">
        <v>0</v>
      </c>
      <c r="V672">
        <v>0</v>
      </c>
      <c r="W672">
        <v>0</v>
      </c>
      <c r="X672">
        <v>0</v>
      </c>
      <c r="Y672">
        <v>0</v>
      </c>
      <c r="Z672">
        <v>0</v>
      </c>
      <c r="AA672">
        <v>0</v>
      </c>
      <c r="AB672">
        <v>0</v>
      </c>
      <c r="AC672">
        <v>0</v>
      </c>
      <c r="AD672">
        <v>0</v>
      </c>
      <c r="AE672">
        <v>0</v>
      </c>
      <c r="AF672">
        <v>0</v>
      </c>
      <c r="AG672" t="s">
        <v>5610</v>
      </c>
      <c r="AH672" s="21" t="str">
        <f t="shared" si="20"/>
        <v>YO27</v>
      </c>
      <c r="AI672" s="21">
        <v>58.500000000000014</v>
      </c>
      <c r="AJ672" s="21">
        <f t="shared" si="21"/>
        <v>100</v>
      </c>
      <c r="AK672" s="21" t="s">
        <v>2060</v>
      </c>
      <c r="AL672" t="s">
        <v>2923</v>
      </c>
      <c r="AM672" t="s">
        <v>53</v>
      </c>
      <c r="AN672" t="s">
        <v>2029</v>
      </c>
    </row>
    <row r="673" spans="1:40" ht="15" hidden="1" thickTop="1" x14ac:dyDescent="0.35">
      <c r="A673" t="s">
        <v>2194</v>
      </c>
      <c r="B673" t="s">
        <v>5612</v>
      </c>
      <c r="C673" t="s">
        <v>2849</v>
      </c>
      <c r="D673" t="s">
        <v>5613</v>
      </c>
      <c r="E673" t="s">
        <v>2705</v>
      </c>
      <c r="F673">
        <v>1</v>
      </c>
      <c r="G673" t="s">
        <v>2593</v>
      </c>
      <c r="H673" t="s">
        <v>2056</v>
      </c>
      <c r="I673" t="s">
        <v>2511</v>
      </c>
      <c r="J673" t="s">
        <v>2594</v>
      </c>
      <c r="K673" t="s">
        <v>65</v>
      </c>
      <c r="L673" t="s">
        <v>2058</v>
      </c>
      <c r="M673" t="s">
        <v>2163</v>
      </c>
      <c r="N673">
        <v>0</v>
      </c>
      <c r="O673">
        <v>0</v>
      </c>
      <c r="P673">
        <v>0</v>
      </c>
      <c r="Q673">
        <v>17340</v>
      </c>
      <c r="R673">
        <v>0</v>
      </c>
      <c r="S673">
        <v>0</v>
      </c>
      <c r="T673">
        <v>0</v>
      </c>
      <c r="U673">
        <v>0</v>
      </c>
      <c r="V673">
        <v>0</v>
      </c>
      <c r="W673">
        <v>0</v>
      </c>
      <c r="X673">
        <v>0</v>
      </c>
      <c r="Y673">
        <v>0</v>
      </c>
      <c r="Z673">
        <v>0</v>
      </c>
      <c r="AA673">
        <v>0</v>
      </c>
      <c r="AB673">
        <v>0</v>
      </c>
      <c r="AC673">
        <v>0</v>
      </c>
      <c r="AD673">
        <v>0</v>
      </c>
      <c r="AE673">
        <v>0</v>
      </c>
      <c r="AF673">
        <v>0</v>
      </c>
      <c r="AG673" t="s">
        <v>5614</v>
      </c>
      <c r="AH673" s="21" t="str">
        <f t="shared" si="20"/>
        <v>YO27</v>
      </c>
      <c r="AI673" s="21">
        <v>76.500000000000014</v>
      </c>
      <c r="AJ673" s="21">
        <f t="shared" si="21"/>
        <v>100</v>
      </c>
      <c r="AK673" s="21" t="s">
        <v>2060</v>
      </c>
      <c r="AL673" t="s">
        <v>2527</v>
      </c>
      <c r="AM673" t="s">
        <v>53</v>
      </c>
      <c r="AN673" t="s">
        <v>2031</v>
      </c>
    </row>
    <row r="674" spans="1:40" ht="15" hidden="1" thickTop="1" x14ac:dyDescent="0.35">
      <c r="A674" t="s">
        <v>5512</v>
      </c>
      <c r="B674" t="s">
        <v>5616</v>
      </c>
      <c r="C674" t="s">
        <v>2823</v>
      </c>
      <c r="D674" t="s">
        <v>5617</v>
      </c>
      <c r="E674" t="s">
        <v>3231</v>
      </c>
      <c r="F674">
        <v>1</v>
      </c>
      <c r="G674" t="s">
        <v>2816</v>
      </c>
      <c r="H674" t="s">
        <v>2620</v>
      </c>
      <c r="I674" t="s">
        <v>2511</v>
      </c>
      <c r="J674" t="s">
        <v>2826</v>
      </c>
      <c r="K674" t="s">
        <v>2827</v>
      </c>
      <c r="L674" t="s">
        <v>2058</v>
      </c>
      <c r="M674" t="s">
        <v>2059</v>
      </c>
      <c r="N674">
        <v>0</v>
      </c>
      <c r="O674">
        <v>0</v>
      </c>
      <c r="P674">
        <v>0</v>
      </c>
      <c r="Q674">
        <v>24480</v>
      </c>
      <c r="R674">
        <v>0</v>
      </c>
      <c r="S674">
        <v>0</v>
      </c>
      <c r="T674">
        <v>0</v>
      </c>
      <c r="U674">
        <v>0</v>
      </c>
      <c r="V674">
        <v>0</v>
      </c>
      <c r="W674">
        <v>0</v>
      </c>
      <c r="X674">
        <v>0</v>
      </c>
      <c r="Y674">
        <v>0</v>
      </c>
      <c r="Z674">
        <v>0</v>
      </c>
      <c r="AA674">
        <v>0</v>
      </c>
      <c r="AB674">
        <v>0</v>
      </c>
      <c r="AC674">
        <v>0</v>
      </c>
      <c r="AD674">
        <v>0</v>
      </c>
      <c r="AE674">
        <v>0</v>
      </c>
      <c r="AF674">
        <v>0</v>
      </c>
      <c r="AG674" t="s">
        <v>5618</v>
      </c>
      <c r="AH674" s="21" t="str">
        <f t="shared" si="20"/>
        <v>YR20</v>
      </c>
      <c r="AI674" s="21">
        <v>107.92500000000001</v>
      </c>
      <c r="AJ674" s="21">
        <f t="shared" si="21"/>
        <v>100</v>
      </c>
      <c r="AK674" s="21" t="s">
        <v>2060</v>
      </c>
      <c r="AL674" t="s">
        <v>2829</v>
      </c>
      <c r="AM674" t="s">
        <v>53</v>
      </c>
      <c r="AN674" t="s">
        <v>2029</v>
      </c>
    </row>
    <row r="675" spans="1:40" ht="15" hidden="1" thickTop="1" x14ac:dyDescent="0.35">
      <c r="A675" t="s">
        <v>5516</v>
      </c>
      <c r="B675" t="s">
        <v>5620</v>
      </c>
      <c r="C675" t="s">
        <v>3026</v>
      </c>
      <c r="D675" t="s">
        <v>5621</v>
      </c>
      <c r="E675" t="s">
        <v>3028</v>
      </c>
      <c r="F675">
        <v>1</v>
      </c>
      <c r="G675" t="s">
        <v>2633</v>
      </c>
      <c r="H675" t="s">
        <v>2510</v>
      </c>
      <c r="I675" t="s">
        <v>2511</v>
      </c>
      <c r="J675" t="s">
        <v>3006</v>
      </c>
      <c r="K675" t="s">
        <v>3007</v>
      </c>
      <c r="L675" t="s">
        <v>2058</v>
      </c>
      <c r="M675" t="s">
        <v>2170</v>
      </c>
      <c r="N675">
        <v>1</v>
      </c>
      <c r="O675">
        <v>164</v>
      </c>
      <c r="P675">
        <v>1.07</v>
      </c>
      <c r="Q675">
        <v>15300</v>
      </c>
      <c r="R675">
        <v>0</v>
      </c>
      <c r="S675">
        <v>0</v>
      </c>
      <c r="T675">
        <v>0</v>
      </c>
      <c r="U675">
        <v>0</v>
      </c>
      <c r="V675">
        <v>0</v>
      </c>
      <c r="W675">
        <v>0</v>
      </c>
      <c r="X675">
        <v>1</v>
      </c>
      <c r="Y675">
        <v>164</v>
      </c>
      <c r="Z675">
        <v>1.07</v>
      </c>
      <c r="AA675">
        <v>0</v>
      </c>
      <c r="AB675">
        <v>0</v>
      </c>
      <c r="AC675">
        <v>0</v>
      </c>
      <c r="AD675">
        <v>0</v>
      </c>
      <c r="AE675">
        <v>0</v>
      </c>
      <c r="AF675">
        <v>0</v>
      </c>
      <c r="AG675" t="s">
        <v>5622</v>
      </c>
      <c r="AH675" s="21" t="str">
        <f t="shared" si="20"/>
        <v>YO98</v>
      </c>
      <c r="AI675" s="21">
        <v>67.5</v>
      </c>
      <c r="AJ675" s="21">
        <f t="shared" si="21"/>
        <v>98.928104575163403</v>
      </c>
      <c r="AK675" s="21" t="s">
        <v>2063</v>
      </c>
      <c r="AL675" t="s">
        <v>2551</v>
      </c>
      <c r="AM675" t="s">
        <v>53</v>
      </c>
      <c r="AN675" t="s">
        <v>2030</v>
      </c>
    </row>
    <row r="676" spans="1:40" ht="15" hidden="1" thickTop="1" x14ac:dyDescent="0.35">
      <c r="A676" t="s">
        <v>5520</v>
      </c>
      <c r="B676" t="s">
        <v>5624</v>
      </c>
      <c r="C676" t="s">
        <v>3243</v>
      </c>
      <c r="D676" t="s">
        <v>5625</v>
      </c>
      <c r="E676" t="s">
        <v>2575</v>
      </c>
      <c r="F676">
        <v>1</v>
      </c>
      <c r="G676" t="s">
        <v>2576</v>
      </c>
      <c r="H676" t="s">
        <v>2577</v>
      </c>
      <c r="I676" t="s">
        <v>2511</v>
      </c>
      <c r="J676" t="s">
        <v>2858</v>
      </c>
      <c r="K676" t="s">
        <v>2742</v>
      </c>
      <c r="L676" t="s">
        <v>2058</v>
      </c>
      <c r="M676" t="s">
        <v>2059</v>
      </c>
      <c r="N676">
        <v>0</v>
      </c>
      <c r="O676">
        <v>0</v>
      </c>
      <c r="P676">
        <v>0</v>
      </c>
      <c r="Q676">
        <v>24480</v>
      </c>
      <c r="R676">
        <v>0</v>
      </c>
      <c r="S676">
        <v>0</v>
      </c>
      <c r="T676">
        <v>0</v>
      </c>
      <c r="U676">
        <v>0</v>
      </c>
      <c r="V676">
        <v>0</v>
      </c>
      <c r="W676">
        <v>0</v>
      </c>
      <c r="X676">
        <v>0</v>
      </c>
      <c r="Y676">
        <v>0</v>
      </c>
      <c r="Z676">
        <v>0</v>
      </c>
      <c r="AA676">
        <v>0</v>
      </c>
      <c r="AB676">
        <v>0</v>
      </c>
      <c r="AC676">
        <v>0</v>
      </c>
      <c r="AD676">
        <v>0</v>
      </c>
      <c r="AE676">
        <v>0</v>
      </c>
      <c r="AF676">
        <v>0</v>
      </c>
      <c r="AG676" t="s">
        <v>5626</v>
      </c>
      <c r="AH676" s="21" t="str">
        <f t="shared" si="20"/>
        <v>YO27</v>
      </c>
      <c r="AI676" s="21">
        <v>107.92500000000001</v>
      </c>
      <c r="AJ676" s="21">
        <f t="shared" si="21"/>
        <v>100</v>
      </c>
      <c r="AK676" s="21" t="s">
        <v>2060</v>
      </c>
      <c r="AL676" t="s">
        <v>2551</v>
      </c>
      <c r="AM676" t="s">
        <v>53</v>
      </c>
      <c r="AN676" t="s">
        <v>2029</v>
      </c>
    </row>
    <row r="677" spans="1:40" ht="15" hidden="1" thickTop="1" x14ac:dyDescent="0.35">
      <c r="A677" t="s">
        <v>5521</v>
      </c>
      <c r="B677" t="s">
        <v>5628</v>
      </c>
      <c r="C677" t="s">
        <v>2639</v>
      </c>
      <c r="D677" t="s">
        <v>5629</v>
      </c>
      <c r="E677" t="s">
        <v>2508</v>
      </c>
      <c r="F677">
        <v>1</v>
      </c>
      <c r="G677" t="s">
        <v>2509</v>
      </c>
      <c r="H677" t="s">
        <v>2510</v>
      </c>
      <c r="I677" t="s">
        <v>2511</v>
      </c>
      <c r="J677" t="s">
        <v>2512</v>
      </c>
      <c r="K677" t="s">
        <v>2513</v>
      </c>
      <c r="L677" t="s">
        <v>2058</v>
      </c>
      <c r="M677" t="s">
        <v>2059</v>
      </c>
      <c r="N677">
        <v>0</v>
      </c>
      <c r="O677">
        <v>0</v>
      </c>
      <c r="P677">
        <v>0</v>
      </c>
      <c r="Q677">
        <v>24480</v>
      </c>
      <c r="R677">
        <v>0</v>
      </c>
      <c r="S677">
        <v>0</v>
      </c>
      <c r="T677">
        <v>0</v>
      </c>
      <c r="U677">
        <v>0</v>
      </c>
      <c r="V677">
        <v>0</v>
      </c>
      <c r="W677">
        <v>0</v>
      </c>
      <c r="X677">
        <v>0</v>
      </c>
      <c r="Y677">
        <v>0</v>
      </c>
      <c r="Z677">
        <v>0</v>
      </c>
      <c r="AA677">
        <v>0</v>
      </c>
      <c r="AB677">
        <v>0</v>
      </c>
      <c r="AC677">
        <v>0</v>
      </c>
      <c r="AD677">
        <v>0</v>
      </c>
      <c r="AE677">
        <v>0</v>
      </c>
      <c r="AF677">
        <v>0</v>
      </c>
      <c r="AG677" t="s">
        <v>5630</v>
      </c>
      <c r="AH677" s="21" t="str">
        <f t="shared" si="20"/>
        <v>YO27</v>
      </c>
      <c r="AI677" s="21">
        <v>107.92500000000001</v>
      </c>
      <c r="AJ677" s="21">
        <f t="shared" si="21"/>
        <v>100</v>
      </c>
      <c r="AK677" s="21" t="s">
        <v>2060</v>
      </c>
      <c r="AL677" t="s">
        <v>2515</v>
      </c>
      <c r="AM677" t="s">
        <v>53</v>
      </c>
      <c r="AN677" t="s">
        <v>2031</v>
      </c>
    </row>
    <row r="678" spans="1:40" ht="15" hidden="1" thickTop="1" x14ac:dyDescent="0.35">
      <c r="A678" t="s">
        <v>5525</v>
      </c>
      <c r="B678" t="s">
        <v>5632</v>
      </c>
      <c r="C678" t="s">
        <v>5365</v>
      </c>
      <c r="D678" t="s">
        <v>5633</v>
      </c>
      <c r="E678" t="s">
        <v>5634</v>
      </c>
      <c r="F678">
        <v>1</v>
      </c>
      <c r="G678" t="s">
        <v>2619</v>
      </c>
      <c r="H678" t="s">
        <v>2620</v>
      </c>
      <c r="I678" t="s">
        <v>2511</v>
      </c>
      <c r="J678" t="s">
        <v>3705</v>
      </c>
      <c r="K678" t="s">
        <v>2655</v>
      </c>
      <c r="L678" t="s">
        <v>2058</v>
      </c>
      <c r="M678" t="s">
        <v>2059</v>
      </c>
      <c r="N678">
        <v>0</v>
      </c>
      <c r="O678">
        <v>0</v>
      </c>
      <c r="P678">
        <v>0</v>
      </c>
      <c r="Q678">
        <v>24480</v>
      </c>
      <c r="R678">
        <v>0</v>
      </c>
      <c r="S678">
        <v>0</v>
      </c>
      <c r="T678">
        <v>0</v>
      </c>
      <c r="U678">
        <v>0</v>
      </c>
      <c r="V678">
        <v>0</v>
      </c>
      <c r="W678">
        <v>0</v>
      </c>
      <c r="X678">
        <v>0</v>
      </c>
      <c r="Y678">
        <v>0</v>
      </c>
      <c r="Z678">
        <v>0</v>
      </c>
      <c r="AA678">
        <v>0</v>
      </c>
      <c r="AB678">
        <v>0</v>
      </c>
      <c r="AC678">
        <v>0</v>
      </c>
      <c r="AD678">
        <v>0</v>
      </c>
      <c r="AE678">
        <v>0</v>
      </c>
      <c r="AF678">
        <v>0</v>
      </c>
      <c r="AG678" t="s">
        <v>5635</v>
      </c>
      <c r="AH678" s="21" t="str">
        <f t="shared" si="20"/>
        <v>YR21</v>
      </c>
      <c r="AI678" s="21">
        <v>107.92500000000001</v>
      </c>
      <c r="AJ678" s="21">
        <f t="shared" si="21"/>
        <v>100</v>
      </c>
      <c r="AK678" s="21" t="s">
        <v>2060</v>
      </c>
      <c r="AL678" t="s">
        <v>2984</v>
      </c>
      <c r="AM678" t="s">
        <v>53</v>
      </c>
      <c r="AN678" t="s">
        <v>2031</v>
      </c>
    </row>
    <row r="679" spans="1:40" ht="15" hidden="1" thickTop="1" x14ac:dyDescent="0.35">
      <c r="A679" t="s">
        <v>2197</v>
      </c>
      <c r="B679" t="s">
        <v>5637</v>
      </c>
      <c r="C679" t="s">
        <v>2904</v>
      </c>
      <c r="D679" t="s">
        <v>5638</v>
      </c>
      <c r="E679" t="s">
        <v>2705</v>
      </c>
      <c r="F679">
        <v>1</v>
      </c>
      <c r="G679" t="s">
        <v>2593</v>
      </c>
      <c r="H679" t="s">
        <v>2056</v>
      </c>
      <c r="I679" t="s">
        <v>2511</v>
      </c>
      <c r="J679" t="s">
        <v>2594</v>
      </c>
      <c r="K679" t="s">
        <v>65</v>
      </c>
      <c r="L679" t="s">
        <v>2058</v>
      </c>
      <c r="M679" t="s">
        <v>2059</v>
      </c>
      <c r="N679">
        <v>3</v>
      </c>
      <c r="O679">
        <v>145</v>
      </c>
      <c r="P679">
        <v>0.59</v>
      </c>
      <c r="Q679">
        <v>24480</v>
      </c>
      <c r="R679">
        <v>1</v>
      </c>
      <c r="S679">
        <v>87</v>
      </c>
      <c r="T679">
        <v>0.36</v>
      </c>
      <c r="U679">
        <v>0</v>
      </c>
      <c r="V679">
        <v>0</v>
      </c>
      <c r="W679">
        <v>0</v>
      </c>
      <c r="X679">
        <v>2</v>
      </c>
      <c r="Y679">
        <v>58</v>
      </c>
      <c r="Z679">
        <v>0.24</v>
      </c>
      <c r="AA679">
        <v>0</v>
      </c>
      <c r="AB679">
        <v>0</v>
      </c>
      <c r="AC679">
        <v>0</v>
      </c>
      <c r="AD679">
        <v>0</v>
      </c>
      <c r="AE679">
        <v>0</v>
      </c>
      <c r="AF679">
        <v>0</v>
      </c>
      <c r="AG679" t="s">
        <v>5639</v>
      </c>
      <c r="AH679" s="21" t="str">
        <f t="shared" si="20"/>
        <v>YO27</v>
      </c>
      <c r="AI679" s="21">
        <v>107.92500000000001</v>
      </c>
      <c r="AJ679" s="21">
        <f t="shared" si="21"/>
        <v>99.407679738562095</v>
      </c>
      <c r="AK679" s="21" t="s">
        <v>2063</v>
      </c>
      <c r="AL679" t="s">
        <v>2527</v>
      </c>
      <c r="AM679" t="s">
        <v>53</v>
      </c>
      <c r="AN679" t="s">
        <v>2029</v>
      </c>
    </row>
    <row r="680" spans="1:40" ht="15" hidden="1" thickTop="1" x14ac:dyDescent="0.35">
      <c r="A680" t="s">
        <v>2200</v>
      </c>
      <c r="B680" t="s">
        <v>5641</v>
      </c>
      <c r="C680" t="s">
        <v>4822</v>
      </c>
      <c r="D680" t="s">
        <v>5642</v>
      </c>
      <c r="E680" t="s">
        <v>3572</v>
      </c>
      <c r="F680">
        <v>1</v>
      </c>
      <c r="G680" t="s">
        <v>2546</v>
      </c>
      <c r="H680" t="s">
        <v>2510</v>
      </c>
      <c r="I680" t="s">
        <v>2511</v>
      </c>
      <c r="J680" t="s">
        <v>3573</v>
      </c>
      <c r="K680" t="s">
        <v>3007</v>
      </c>
      <c r="L680" t="s">
        <v>2058</v>
      </c>
      <c r="M680" t="s">
        <v>2170</v>
      </c>
      <c r="N680">
        <v>0</v>
      </c>
      <c r="O680">
        <v>0</v>
      </c>
      <c r="P680">
        <v>0</v>
      </c>
      <c r="Q680">
        <v>15300</v>
      </c>
      <c r="R680">
        <v>0</v>
      </c>
      <c r="S680">
        <v>0</v>
      </c>
      <c r="T680">
        <v>0</v>
      </c>
      <c r="U680">
        <v>0</v>
      </c>
      <c r="V680">
        <v>0</v>
      </c>
      <c r="W680">
        <v>0</v>
      </c>
      <c r="X680">
        <v>0</v>
      </c>
      <c r="Y680">
        <v>0</v>
      </c>
      <c r="Z680">
        <v>0</v>
      </c>
      <c r="AA680">
        <v>0</v>
      </c>
      <c r="AB680">
        <v>0</v>
      </c>
      <c r="AC680">
        <v>0</v>
      </c>
      <c r="AD680">
        <v>0</v>
      </c>
      <c r="AE680">
        <v>0</v>
      </c>
      <c r="AF680">
        <v>0</v>
      </c>
      <c r="AG680" t="s">
        <v>5643</v>
      </c>
      <c r="AH680" s="21" t="str">
        <f t="shared" si="20"/>
        <v>YO27</v>
      </c>
      <c r="AI680" s="21">
        <v>67.5</v>
      </c>
      <c r="AJ680" s="21">
        <f t="shared" si="21"/>
        <v>100</v>
      </c>
      <c r="AK680" s="21" t="s">
        <v>2060</v>
      </c>
      <c r="AL680" t="s">
        <v>2551</v>
      </c>
      <c r="AM680" t="s">
        <v>53</v>
      </c>
      <c r="AN680" t="s">
        <v>2031</v>
      </c>
    </row>
    <row r="681" spans="1:40" ht="15" hidden="1" thickTop="1" x14ac:dyDescent="0.35">
      <c r="A681" t="s">
        <v>2202</v>
      </c>
      <c r="B681" t="s">
        <v>5645</v>
      </c>
      <c r="C681" t="s">
        <v>3786</v>
      </c>
      <c r="D681" t="s">
        <v>5646</v>
      </c>
      <c r="E681" t="s">
        <v>2793</v>
      </c>
      <c r="F681">
        <v>1</v>
      </c>
      <c r="G681" t="s">
        <v>2509</v>
      </c>
      <c r="H681" t="s">
        <v>2510</v>
      </c>
      <c r="I681" t="s">
        <v>2511</v>
      </c>
      <c r="J681" t="s">
        <v>2794</v>
      </c>
      <c r="K681" t="s">
        <v>2669</v>
      </c>
      <c r="L681" t="s">
        <v>2058</v>
      </c>
      <c r="M681" t="s">
        <v>2982</v>
      </c>
      <c r="N681">
        <v>0</v>
      </c>
      <c r="O681">
        <v>0</v>
      </c>
      <c r="P681">
        <v>0</v>
      </c>
      <c r="Q681">
        <v>14280</v>
      </c>
      <c r="R681">
        <v>0</v>
      </c>
      <c r="S681">
        <v>0</v>
      </c>
      <c r="T681">
        <v>0</v>
      </c>
      <c r="U681">
        <v>0</v>
      </c>
      <c r="V681">
        <v>0</v>
      </c>
      <c r="W681">
        <v>0</v>
      </c>
      <c r="X681">
        <v>0</v>
      </c>
      <c r="Y681">
        <v>0</v>
      </c>
      <c r="Z681">
        <v>0</v>
      </c>
      <c r="AA681">
        <v>0</v>
      </c>
      <c r="AB681">
        <v>0</v>
      </c>
      <c r="AC681">
        <v>0</v>
      </c>
      <c r="AD681">
        <v>0</v>
      </c>
      <c r="AE681">
        <v>0</v>
      </c>
      <c r="AF681">
        <v>0</v>
      </c>
      <c r="AG681" t="s">
        <v>5647</v>
      </c>
      <c r="AH681" s="21" t="str">
        <f t="shared" si="20"/>
        <v>YR20</v>
      </c>
      <c r="AI681" s="21">
        <v>62.999999999999986</v>
      </c>
      <c r="AJ681" s="21">
        <f t="shared" si="21"/>
        <v>100</v>
      </c>
      <c r="AK681" s="21" t="s">
        <v>2060</v>
      </c>
      <c r="AL681" t="s">
        <v>2515</v>
      </c>
      <c r="AM681" t="s">
        <v>53</v>
      </c>
      <c r="AN681" t="s">
        <v>2029</v>
      </c>
    </row>
    <row r="682" spans="1:40" ht="15" hidden="1" thickTop="1" x14ac:dyDescent="0.35">
      <c r="A682" t="s">
        <v>5535</v>
      </c>
      <c r="B682" t="s">
        <v>5649</v>
      </c>
      <c r="C682" t="s">
        <v>2823</v>
      </c>
      <c r="D682" t="s">
        <v>5650</v>
      </c>
      <c r="E682" t="s">
        <v>2825</v>
      </c>
      <c r="F682">
        <v>2</v>
      </c>
      <c r="G682" t="s">
        <v>2816</v>
      </c>
      <c r="H682" t="s">
        <v>2620</v>
      </c>
      <c r="I682" t="s">
        <v>2511</v>
      </c>
      <c r="J682" t="s">
        <v>2826</v>
      </c>
      <c r="K682" t="s">
        <v>2827</v>
      </c>
      <c r="L682" t="s">
        <v>2058</v>
      </c>
      <c r="M682" t="s">
        <v>2170</v>
      </c>
      <c r="N682">
        <v>3</v>
      </c>
      <c r="O682">
        <v>124</v>
      </c>
      <c r="P682">
        <v>0.81</v>
      </c>
      <c r="Q682">
        <v>15300</v>
      </c>
      <c r="R682">
        <v>2</v>
      </c>
      <c r="S682">
        <v>88</v>
      </c>
      <c r="T682">
        <v>0.57999999999999996</v>
      </c>
      <c r="U682">
        <v>0</v>
      </c>
      <c r="V682">
        <v>0</v>
      </c>
      <c r="W682">
        <v>0</v>
      </c>
      <c r="X682">
        <v>1</v>
      </c>
      <c r="Y682">
        <v>36</v>
      </c>
      <c r="Z682">
        <v>0.24</v>
      </c>
      <c r="AA682">
        <v>0</v>
      </c>
      <c r="AB682">
        <v>0</v>
      </c>
      <c r="AC682">
        <v>0</v>
      </c>
      <c r="AD682">
        <v>0</v>
      </c>
      <c r="AE682">
        <v>0</v>
      </c>
      <c r="AF682">
        <v>0</v>
      </c>
      <c r="AG682" t="s">
        <v>5651</v>
      </c>
      <c r="AH682" s="21" t="str">
        <f t="shared" si="20"/>
        <v>YO27</v>
      </c>
      <c r="AI682" s="21">
        <v>67.5</v>
      </c>
      <c r="AJ682" s="21">
        <f t="shared" si="21"/>
        <v>99.189542483660134</v>
      </c>
      <c r="AK682" s="21" t="s">
        <v>2063</v>
      </c>
      <c r="AL682" t="s">
        <v>2829</v>
      </c>
      <c r="AM682" t="s">
        <v>53</v>
      </c>
      <c r="AN682" t="s">
        <v>2031</v>
      </c>
    </row>
    <row r="683" spans="1:40" ht="15" hidden="1" thickTop="1" x14ac:dyDescent="0.35">
      <c r="A683" t="s">
        <v>5539</v>
      </c>
      <c r="B683" t="s">
        <v>5653</v>
      </c>
      <c r="C683" t="s">
        <v>5654</v>
      </c>
      <c r="D683" t="s">
        <v>5655</v>
      </c>
      <c r="E683" t="s">
        <v>3704</v>
      </c>
      <c r="F683">
        <v>4</v>
      </c>
      <c r="G683" t="s">
        <v>2619</v>
      </c>
      <c r="H683" t="s">
        <v>2620</v>
      </c>
      <c r="I683" t="s">
        <v>2511</v>
      </c>
      <c r="J683" t="s">
        <v>3705</v>
      </c>
      <c r="K683" t="s">
        <v>2655</v>
      </c>
      <c r="L683" t="s">
        <v>2058</v>
      </c>
      <c r="M683" t="s">
        <v>5656</v>
      </c>
      <c r="N683">
        <v>0</v>
      </c>
      <c r="O683">
        <v>0</v>
      </c>
      <c r="P683">
        <v>0</v>
      </c>
      <c r="Q683">
        <v>7140</v>
      </c>
      <c r="R683">
        <v>0</v>
      </c>
      <c r="S683">
        <v>0</v>
      </c>
      <c r="T683">
        <v>0</v>
      </c>
      <c r="U683">
        <v>0</v>
      </c>
      <c r="V683">
        <v>0</v>
      </c>
      <c r="W683">
        <v>0</v>
      </c>
      <c r="X683">
        <v>0</v>
      </c>
      <c r="Y683">
        <v>0</v>
      </c>
      <c r="Z683">
        <v>0</v>
      </c>
      <c r="AA683">
        <v>0</v>
      </c>
      <c r="AB683">
        <v>0</v>
      </c>
      <c r="AC683">
        <v>0</v>
      </c>
      <c r="AD683">
        <v>0</v>
      </c>
      <c r="AE683">
        <v>0</v>
      </c>
      <c r="AF683">
        <v>0</v>
      </c>
      <c r="AG683" t="s">
        <v>5657</v>
      </c>
      <c r="AH683" s="21" t="str">
        <f t="shared" si="20"/>
        <v>YR21</v>
      </c>
      <c r="AI683" s="21">
        <v>31.5</v>
      </c>
      <c r="AJ683" s="21">
        <f t="shared" si="21"/>
        <v>100</v>
      </c>
      <c r="AK683" s="21" t="s">
        <v>2060</v>
      </c>
      <c r="AL683" t="s">
        <v>2984</v>
      </c>
      <c r="AM683" t="s">
        <v>53</v>
      </c>
      <c r="AN683" t="s">
        <v>2029</v>
      </c>
    </row>
    <row r="684" spans="1:40" ht="15" hidden="1" thickTop="1" x14ac:dyDescent="0.35">
      <c r="A684" t="s">
        <v>5543</v>
      </c>
      <c r="B684" t="s">
        <v>5659</v>
      </c>
      <c r="C684" t="s">
        <v>3570</v>
      </c>
      <c r="D684" t="s">
        <v>5660</v>
      </c>
      <c r="E684" t="s">
        <v>3572</v>
      </c>
      <c r="F684">
        <v>2</v>
      </c>
      <c r="G684" t="s">
        <v>2546</v>
      </c>
      <c r="H684" t="s">
        <v>2510</v>
      </c>
      <c r="I684" t="s">
        <v>2511</v>
      </c>
      <c r="J684" t="s">
        <v>3573</v>
      </c>
      <c r="K684" t="s">
        <v>3007</v>
      </c>
      <c r="L684" t="s">
        <v>2058</v>
      </c>
      <c r="M684" t="s">
        <v>2059</v>
      </c>
      <c r="N684">
        <v>0</v>
      </c>
      <c r="O684">
        <v>0</v>
      </c>
      <c r="P684">
        <v>0</v>
      </c>
      <c r="Q684">
        <v>24480</v>
      </c>
      <c r="R684">
        <v>0</v>
      </c>
      <c r="S684">
        <v>0</v>
      </c>
      <c r="T684">
        <v>0</v>
      </c>
      <c r="U684">
        <v>0</v>
      </c>
      <c r="V684">
        <v>0</v>
      </c>
      <c r="W684">
        <v>0</v>
      </c>
      <c r="X684">
        <v>0</v>
      </c>
      <c r="Y684">
        <v>0</v>
      </c>
      <c r="Z684">
        <v>0</v>
      </c>
      <c r="AA684">
        <v>0</v>
      </c>
      <c r="AB684">
        <v>0</v>
      </c>
      <c r="AC684">
        <v>0</v>
      </c>
      <c r="AD684">
        <v>0</v>
      </c>
      <c r="AE684">
        <v>0</v>
      </c>
      <c r="AF684">
        <v>0</v>
      </c>
      <c r="AG684" t="s">
        <v>5661</v>
      </c>
      <c r="AH684" s="21" t="str">
        <f t="shared" si="20"/>
        <v>YH98</v>
      </c>
      <c r="AI684" s="21">
        <v>107.92500000000001</v>
      </c>
      <c r="AJ684" s="21">
        <f t="shared" si="21"/>
        <v>100</v>
      </c>
      <c r="AK684" s="21" t="s">
        <v>2060</v>
      </c>
      <c r="AL684" t="s">
        <v>2551</v>
      </c>
      <c r="AM684" t="s">
        <v>53</v>
      </c>
      <c r="AN684" t="s">
        <v>2029</v>
      </c>
    </row>
    <row r="685" spans="1:40" ht="15" hidden="1" thickTop="1" x14ac:dyDescent="0.35">
      <c r="A685" t="s">
        <v>5546</v>
      </c>
      <c r="B685" t="s">
        <v>5663</v>
      </c>
      <c r="C685" t="s">
        <v>3781</v>
      </c>
      <c r="D685" t="s">
        <v>5664</v>
      </c>
      <c r="E685" t="s">
        <v>2691</v>
      </c>
      <c r="F685">
        <v>1</v>
      </c>
      <c r="G685" t="s">
        <v>2609</v>
      </c>
      <c r="H685" t="s">
        <v>2577</v>
      </c>
      <c r="I685" t="s">
        <v>2511</v>
      </c>
      <c r="J685" t="s">
        <v>2692</v>
      </c>
      <c r="K685" t="s">
        <v>2635</v>
      </c>
      <c r="L685" t="s">
        <v>2058</v>
      </c>
      <c r="M685" t="s">
        <v>2549</v>
      </c>
      <c r="N685">
        <v>0</v>
      </c>
      <c r="O685">
        <v>0</v>
      </c>
      <c r="P685">
        <v>0</v>
      </c>
      <c r="Q685">
        <v>14280</v>
      </c>
      <c r="R685">
        <v>0</v>
      </c>
      <c r="S685">
        <v>0</v>
      </c>
      <c r="T685">
        <v>0</v>
      </c>
      <c r="U685">
        <v>0</v>
      </c>
      <c r="V685">
        <v>0</v>
      </c>
      <c r="W685">
        <v>0</v>
      </c>
      <c r="X685">
        <v>0</v>
      </c>
      <c r="Y685">
        <v>0</v>
      </c>
      <c r="Z685">
        <v>0</v>
      </c>
      <c r="AA685">
        <v>0</v>
      </c>
      <c r="AB685">
        <v>0</v>
      </c>
      <c r="AC685">
        <v>0</v>
      </c>
      <c r="AD685">
        <v>0</v>
      </c>
      <c r="AE685">
        <v>0</v>
      </c>
      <c r="AF685">
        <v>0</v>
      </c>
      <c r="AG685" t="s">
        <v>5665</v>
      </c>
      <c r="AH685" s="21" t="str">
        <f t="shared" si="20"/>
        <v>YO27</v>
      </c>
      <c r="AI685" s="21">
        <v>62.999999999999986</v>
      </c>
      <c r="AJ685" s="21">
        <f t="shared" si="21"/>
        <v>100</v>
      </c>
      <c r="AK685" s="21" t="s">
        <v>2060</v>
      </c>
      <c r="AL685" t="s">
        <v>2581</v>
      </c>
      <c r="AM685" t="s">
        <v>53</v>
      </c>
      <c r="AN685" t="s">
        <v>2031</v>
      </c>
    </row>
    <row r="686" spans="1:40" ht="15" hidden="1" thickTop="1" x14ac:dyDescent="0.35">
      <c r="A686" t="s">
        <v>5550</v>
      </c>
      <c r="B686" t="s">
        <v>5667</v>
      </c>
      <c r="C686" t="s">
        <v>5668</v>
      </c>
      <c r="D686" t="s">
        <v>5669</v>
      </c>
      <c r="E686" t="s">
        <v>3013</v>
      </c>
      <c r="F686">
        <v>1</v>
      </c>
      <c r="G686" t="s">
        <v>2576</v>
      </c>
      <c r="H686" t="s">
        <v>2577</v>
      </c>
      <c r="I686" t="s">
        <v>2511</v>
      </c>
      <c r="J686" t="s">
        <v>3183</v>
      </c>
      <c r="K686" t="s">
        <v>2742</v>
      </c>
      <c r="L686" t="s">
        <v>2058</v>
      </c>
      <c r="M686" t="s">
        <v>2170</v>
      </c>
      <c r="N686">
        <v>0</v>
      </c>
      <c r="O686">
        <v>0</v>
      </c>
      <c r="P686">
        <v>0</v>
      </c>
      <c r="Q686">
        <v>15300</v>
      </c>
      <c r="R686">
        <v>0</v>
      </c>
      <c r="S686">
        <v>0</v>
      </c>
      <c r="T686">
        <v>0</v>
      </c>
      <c r="U686">
        <v>0</v>
      </c>
      <c r="V686">
        <v>0</v>
      </c>
      <c r="W686">
        <v>0</v>
      </c>
      <c r="X686">
        <v>0</v>
      </c>
      <c r="Y686">
        <v>0</v>
      </c>
      <c r="Z686">
        <v>0</v>
      </c>
      <c r="AA686">
        <v>0</v>
      </c>
      <c r="AB686">
        <v>0</v>
      </c>
      <c r="AC686">
        <v>0</v>
      </c>
      <c r="AD686">
        <v>0</v>
      </c>
      <c r="AE686">
        <v>0</v>
      </c>
      <c r="AF686">
        <v>0</v>
      </c>
      <c r="AG686" t="s">
        <v>5670</v>
      </c>
      <c r="AH686" s="21" t="str">
        <f t="shared" si="20"/>
        <v>YR21</v>
      </c>
      <c r="AI686" s="21">
        <v>67.5</v>
      </c>
      <c r="AJ686" s="21">
        <f t="shared" si="21"/>
        <v>100</v>
      </c>
      <c r="AK686" s="21" t="s">
        <v>2060</v>
      </c>
      <c r="AL686" t="s">
        <v>2551</v>
      </c>
      <c r="AM686" t="s">
        <v>53</v>
      </c>
      <c r="AN686" t="s">
        <v>2031</v>
      </c>
    </row>
    <row r="687" spans="1:40" ht="15" hidden="1" thickTop="1" x14ac:dyDescent="0.35">
      <c r="A687" t="s">
        <v>5555</v>
      </c>
      <c r="B687" t="s">
        <v>5672</v>
      </c>
      <c r="C687" t="s">
        <v>2966</v>
      </c>
      <c r="D687" t="s">
        <v>5673</v>
      </c>
      <c r="E687" t="s">
        <v>2705</v>
      </c>
      <c r="F687">
        <v>1</v>
      </c>
      <c r="G687" t="s">
        <v>2593</v>
      </c>
      <c r="H687" t="s">
        <v>2056</v>
      </c>
      <c r="I687" t="s">
        <v>2511</v>
      </c>
      <c r="J687" t="s">
        <v>2594</v>
      </c>
      <c r="K687" t="s">
        <v>65</v>
      </c>
      <c r="L687" t="s">
        <v>2058</v>
      </c>
      <c r="M687" t="s">
        <v>2163</v>
      </c>
      <c r="N687">
        <v>1</v>
      </c>
      <c r="O687">
        <v>6</v>
      </c>
      <c r="P687">
        <v>0.03</v>
      </c>
      <c r="Q687">
        <v>17340</v>
      </c>
      <c r="R687">
        <v>0</v>
      </c>
      <c r="S687">
        <v>0</v>
      </c>
      <c r="T687">
        <v>0</v>
      </c>
      <c r="U687">
        <v>0</v>
      </c>
      <c r="V687">
        <v>0</v>
      </c>
      <c r="W687">
        <v>0</v>
      </c>
      <c r="X687">
        <v>1</v>
      </c>
      <c r="Y687">
        <v>6</v>
      </c>
      <c r="Z687">
        <v>0.03</v>
      </c>
      <c r="AA687">
        <v>0</v>
      </c>
      <c r="AB687">
        <v>0</v>
      </c>
      <c r="AC687">
        <v>0</v>
      </c>
      <c r="AD687">
        <v>0</v>
      </c>
      <c r="AE687">
        <v>0</v>
      </c>
      <c r="AF687">
        <v>0</v>
      </c>
      <c r="AG687" t="s">
        <v>5674</v>
      </c>
      <c r="AH687" s="21" t="str">
        <f t="shared" si="20"/>
        <v>YO27</v>
      </c>
      <c r="AI687" s="21">
        <v>76.500000000000014</v>
      </c>
      <c r="AJ687" s="21">
        <f t="shared" si="21"/>
        <v>99.965397923875429</v>
      </c>
      <c r="AK687" s="21" t="s">
        <v>2060</v>
      </c>
      <c r="AL687" t="s">
        <v>2527</v>
      </c>
      <c r="AM687" t="s">
        <v>53</v>
      </c>
      <c r="AN687" t="s">
        <v>2032</v>
      </c>
    </row>
    <row r="688" spans="1:40" ht="15" hidden="1" thickTop="1" x14ac:dyDescent="0.35">
      <c r="A688" t="s">
        <v>5559</v>
      </c>
      <c r="B688" t="s">
        <v>5676</v>
      </c>
      <c r="C688" t="s">
        <v>4992</v>
      </c>
      <c r="D688" t="s">
        <v>5677</v>
      </c>
      <c r="E688" t="s">
        <v>2575</v>
      </c>
      <c r="F688">
        <v>1</v>
      </c>
      <c r="G688" t="s">
        <v>2576</v>
      </c>
      <c r="H688" t="s">
        <v>2577</v>
      </c>
      <c r="I688" t="s">
        <v>2511</v>
      </c>
      <c r="J688" t="s">
        <v>2858</v>
      </c>
      <c r="K688" t="s">
        <v>2742</v>
      </c>
      <c r="L688" t="s">
        <v>2058</v>
      </c>
      <c r="M688" t="s">
        <v>2549</v>
      </c>
      <c r="N688">
        <v>0</v>
      </c>
      <c r="O688">
        <v>0</v>
      </c>
      <c r="P688">
        <v>0</v>
      </c>
      <c r="Q688">
        <v>14280</v>
      </c>
      <c r="R688">
        <v>0</v>
      </c>
      <c r="S688">
        <v>0</v>
      </c>
      <c r="T688">
        <v>0</v>
      </c>
      <c r="U688">
        <v>0</v>
      </c>
      <c r="V688">
        <v>0</v>
      </c>
      <c r="W688">
        <v>0</v>
      </c>
      <c r="X688">
        <v>0</v>
      </c>
      <c r="Y688">
        <v>0</v>
      </c>
      <c r="Z688">
        <v>0</v>
      </c>
      <c r="AA688">
        <v>0</v>
      </c>
      <c r="AB688">
        <v>0</v>
      </c>
      <c r="AC688">
        <v>0</v>
      </c>
      <c r="AD688">
        <v>0</v>
      </c>
      <c r="AE688">
        <v>0</v>
      </c>
      <c r="AF688">
        <v>0</v>
      </c>
      <c r="AG688" t="s">
        <v>5678</v>
      </c>
      <c r="AH688" s="21" t="str">
        <f t="shared" si="20"/>
        <v>YO27</v>
      </c>
      <c r="AI688" s="21">
        <v>62.999999999999986</v>
      </c>
      <c r="AJ688" s="21">
        <f t="shared" si="21"/>
        <v>100</v>
      </c>
      <c r="AK688" s="21" t="s">
        <v>2060</v>
      </c>
      <c r="AL688" t="s">
        <v>2551</v>
      </c>
      <c r="AM688" t="s">
        <v>53</v>
      </c>
      <c r="AN688" t="s">
        <v>2029</v>
      </c>
    </row>
    <row r="689" spans="1:40" ht="15" hidden="1" thickTop="1" x14ac:dyDescent="0.35">
      <c r="A689" t="s">
        <v>5564</v>
      </c>
      <c r="B689" t="s">
        <v>5680</v>
      </c>
      <c r="C689" t="s">
        <v>5681</v>
      </c>
      <c r="D689" t="s">
        <v>5682</v>
      </c>
      <c r="E689" t="s">
        <v>2562</v>
      </c>
      <c r="F689">
        <v>2</v>
      </c>
      <c r="G689" t="s">
        <v>2546</v>
      </c>
      <c r="H689" t="s">
        <v>2510</v>
      </c>
      <c r="I689" t="s">
        <v>2511</v>
      </c>
      <c r="J689" t="s">
        <v>2547</v>
      </c>
      <c r="K689" t="s">
        <v>2548</v>
      </c>
      <c r="L689" t="s">
        <v>2058</v>
      </c>
      <c r="M689" t="s">
        <v>2059</v>
      </c>
      <c r="N689">
        <v>0</v>
      </c>
      <c r="O689">
        <v>0</v>
      </c>
      <c r="P689">
        <v>0</v>
      </c>
      <c r="Q689">
        <v>24480</v>
      </c>
      <c r="R689">
        <v>0</v>
      </c>
      <c r="S689">
        <v>0</v>
      </c>
      <c r="T689">
        <v>0</v>
      </c>
      <c r="U689">
        <v>0</v>
      </c>
      <c r="V689">
        <v>0</v>
      </c>
      <c r="W689">
        <v>0</v>
      </c>
      <c r="X689">
        <v>0</v>
      </c>
      <c r="Y689">
        <v>0</v>
      </c>
      <c r="Z689">
        <v>0</v>
      </c>
      <c r="AA689">
        <v>0</v>
      </c>
      <c r="AB689">
        <v>0</v>
      </c>
      <c r="AC689">
        <v>0</v>
      </c>
      <c r="AD689">
        <v>0</v>
      </c>
      <c r="AE689">
        <v>0</v>
      </c>
      <c r="AF689">
        <v>0</v>
      </c>
      <c r="AG689" t="s">
        <v>5683</v>
      </c>
      <c r="AH689" s="21" t="str">
        <f t="shared" si="20"/>
        <v>YH98</v>
      </c>
      <c r="AI689" s="21">
        <v>107.92500000000001</v>
      </c>
      <c r="AJ689" s="21">
        <f t="shared" si="21"/>
        <v>100</v>
      </c>
      <c r="AK689" s="21" t="s">
        <v>2060</v>
      </c>
      <c r="AL689" t="s">
        <v>2551</v>
      </c>
      <c r="AM689" t="s">
        <v>53</v>
      </c>
      <c r="AN689" t="s">
        <v>2029</v>
      </c>
    </row>
    <row r="690" spans="1:40" ht="15" hidden="1" thickTop="1" x14ac:dyDescent="0.35">
      <c r="A690" t="s">
        <v>5570</v>
      </c>
      <c r="B690" t="s">
        <v>5685</v>
      </c>
      <c r="C690" t="s">
        <v>3766</v>
      </c>
      <c r="D690" t="s">
        <v>5686</v>
      </c>
      <c r="E690" t="s">
        <v>2938</v>
      </c>
      <c r="F690">
        <v>1</v>
      </c>
      <c r="G690" t="s">
        <v>2593</v>
      </c>
      <c r="H690" t="s">
        <v>2056</v>
      </c>
      <c r="I690" t="s">
        <v>2511</v>
      </c>
      <c r="J690" t="s">
        <v>3250</v>
      </c>
      <c r="K690" t="s">
        <v>65</v>
      </c>
      <c r="L690" t="s">
        <v>2058</v>
      </c>
      <c r="M690" t="s">
        <v>2059</v>
      </c>
      <c r="N690">
        <v>0</v>
      </c>
      <c r="O690">
        <v>0</v>
      </c>
      <c r="P690">
        <v>0</v>
      </c>
      <c r="Q690">
        <v>24480</v>
      </c>
      <c r="R690">
        <v>0</v>
      </c>
      <c r="S690">
        <v>0</v>
      </c>
      <c r="T690">
        <v>0</v>
      </c>
      <c r="U690">
        <v>0</v>
      </c>
      <c r="V690">
        <v>0</v>
      </c>
      <c r="W690">
        <v>0</v>
      </c>
      <c r="X690">
        <v>0</v>
      </c>
      <c r="Y690">
        <v>0</v>
      </c>
      <c r="Z690">
        <v>0</v>
      </c>
      <c r="AA690">
        <v>0</v>
      </c>
      <c r="AB690">
        <v>0</v>
      </c>
      <c r="AC690">
        <v>0</v>
      </c>
      <c r="AD690">
        <v>0</v>
      </c>
      <c r="AE690">
        <v>0</v>
      </c>
      <c r="AF690">
        <v>0</v>
      </c>
      <c r="AG690" t="s">
        <v>5687</v>
      </c>
      <c r="AH690" s="21" t="str">
        <f t="shared" si="20"/>
        <v>YO27</v>
      </c>
      <c r="AI690" s="21">
        <v>107.92500000000001</v>
      </c>
      <c r="AJ690" s="21">
        <f t="shared" si="21"/>
        <v>100</v>
      </c>
      <c r="AK690" s="21" t="s">
        <v>2060</v>
      </c>
      <c r="AL690" t="s">
        <v>2527</v>
      </c>
      <c r="AM690" t="s">
        <v>53</v>
      </c>
      <c r="AN690" t="s">
        <v>2030</v>
      </c>
    </row>
    <row r="691" spans="1:40" ht="15" hidden="1" thickTop="1" x14ac:dyDescent="0.35">
      <c r="A691" t="s">
        <v>5574</v>
      </c>
      <c r="B691" t="s">
        <v>5689</v>
      </c>
      <c r="C691" t="s">
        <v>2997</v>
      </c>
      <c r="D691" t="s">
        <v>5690</v>
      </c>
      <c r="E691" t="s">
        <v>5691</v>
      </c>
      <c r="F691">
        <v>1</v>
      </c>
      <c r="G691" t="s">
        <v>2055</v>
      </c>
      <c r="H691" t="s">
        <v>2056</v>
      </c>
      <c r="I691" t="s">
        <v>2511</v>
      </c>
      <c r="J691" t="s">
        <v>2999</v>
      </c>
      <c r="K691" t="s">
        <v>42</v>
      </c>
      <c r="L691" t="s">
        <v>2058</v>
      </c>
      <c r="M691" t="s">
        <v>2059</v>
      </c>
      <c r="N691">
        <v>0</v>
      </c>
      <c r="O691">
        <v>0</v>
      </c>
      <c r="P691">
        <v>0</v>
      </c>
      <c r="Q691">
        <v>24480</v>
      </c>
      <c r="R691">
        <v>0</v>
      </c>
      <c r="S691">
        <v>0</v>
      </c>
      <c r="T691">
        <v>0</v>
      </c>
      <c r="U691">
        <v>0</v>
      </c>
      <c r="V691">
        <v>0</v>
      </c>
      <c r="W691">
        <v>0</v>
      </c>
      <c r="X691">
        <v>0</v>
      </c>
      <c r="Y691">
        <v>0</v>
      </c>
      <c r="Z691">
        <v>0</v>
      </c>
      <c r="AA691">
        <v>0</v>
      </c>
      <c r="AB691">
        <v>0</v>
      </c>
      <c r="AC691">
        <v>0</v>
      </c>
      <c r="AD691">
        <v>0</v>
      </c>
      <c r="AE691">
        <v>0</v>
      </c>
      <c r="AF691">
        <v>0</v>
      </c>
      <c r="AG691" t="s">
        <v>5692</v>
      </c>
      <c r="AH691" s="21" t="str">
        <f t="shared" si="20"/>
        <v>YO27</v>
      </c>
      <c r="AI691" s="21">
        <v>107.92500000000001</v>
      </c>
      <c r="AJ691" s="21">
        <f t="shared" si="21"/>
        <v>100</v>
      </c>
      <c r="AK691" s="21" t="s">
        <v>2060</v>
      </c>
      <c r="AL691" t="s">
        <v>2964</v>
      </c>
      <c r="AM691" t="s">
        <v>53</v>
      </c>
      <c r="AN691" t="s">
        <v>2031</v>
      </c>
    </row>
    <row r="692" spans="1:40" ht="15" hidden="1" thickTop="1" x14ac:dyDescent="0.35">
      <c r="A692" t="s">
        <v>5578</v>
      </c>
      <c r="B692" t="s">
        <v>5694</v>
      </c>
      <c r="C692" t="s">
        <v>4257</v>
      </c>
      <c r="D692" t="s">
        <v>5695</v>
      </c>
      <c r="E692" t="s">
        <v>2938</v>
      </c>
      <c r="F692">
        <v>1</v>
      </c>
      <c r="G692" t="s">
        <v>2593</v>
      </c>
      <c r="H692" t="s">
        <v>2056</v>
      </c>
      <c r="I692" t="s">
        <v>2511</v>
      </c>
      <c r="J692" t="s">
        <v>3250</v>
      </c>
      <c r="K692" t="s">
        <v>65</v>
      </c>
      <c r="L692" t="s">
        <v>2058</v>
      </c>
      <c r="M692" t="s">
        <v>2059</v>
      </c>
      <c r="N692">
        <v>5</v>
      </c>
      <c r="O692">
        <v>169</v>
      </c>
      <c r="P692">
        <v>0.69</v>
      </c>
      <c r="Q692">
        <v>24480</v>
      </c>
      <c r="R692">
        <v>5</v>
      </c>
      <c r="S692">
        <v>169</v>
      </c>
      <c r="T692">
        <v>0.69</v>
      </c>
      <c r="U692">
        <v>0</v>
      </c>
      <c r="V692">
        <v>0</v>
      </c>
      <c r="W692">
        <v>0</v>
      </c>
      <c r="X692">
        <v>0</v>
      </c>
      <c r="Y692">
        <v>0</v>
      </c>
      <c r="Z692">
        <v>0</v>
      </c>
      <c r="AA692">
        <v>0</v>
      </c>
      <c r="AB692">
        <v>0</v>
      </c>
      <c r="AC692">
        <v>0</v>
      </c>
      <c r="AD692">
        <v>0</v>
      </c>
      <c r="AE692">
        <v>0</v>
      </c>
      <c r="AF692">
        <v>0</v>
      </c>
      <c r="AG692" t="s">
        <v>5696</v>
      </c>
      <c r="AH692" s="21" t="str">
        <f t="shared" si="20"/>
        <v>YO27</v>
      </c>
      <c r="AI692" s="21">
        <v>107.92500000000001</v>
      </c>
      <c r="AJ692" s="21">
        <f t="shared" si="21"/>
        <v>99.30964052287581</v>
      </c>
      <c r="AK692" s="21" t="s">
        <v>2063</v>
      </c>
      <c r="AL692" t="s">
        <v>2527</v>
      </c>
      <c r="AM692" t="s">
        <v>53</v>
      </c>
      <c r="AN692" t="s">
        <v>2030</v>
      </c>
    </row>
    <row r="693" spans="1:40" ht="15" hidden="1" thickTop="1" x14ac:dyDescent="0.35">
      <c r="A693" t="s">
        <v>5582</v>
      </c>
      <c r="B693" t="s">
        <v>5698</v>
      </c>
      <c r="C693" t="s">
        <v>2554</v>
      </c>
      <c r="D693" t="s">
        <v>5699</v>
      </c>
      <c r="E693" t="s">
        <v>558</v>
      </c>
      <c r="F693">
        <v>1</v>
      </c>
      <c r="G693" t="s">
        <v>2524</v>
      </c>
      <c r="H693" t="s">
        <v>2056</v>
      </c>
      <c r="I693" t="s">
        <v>2511</v>
      </c>
      <c r="J693" t="s">
        <v>2532</v>
      </c>
      <c r="K693" t="s">
        <v>62</v>
      </c>
      <c r="L693" t="s">
        <v>2058</v>
      </c>
      <c r="M693" t="s">
        <v>2170</v>
      </c>
      <c r="N693">
        <v>1</v>
      </c>
      <c r="O693">
        <v>38</v>
      </c>
      <c r="P693">
        <v>0.25</v>
      </c>
      <c r="Q693">
        <v>15300</v>
      </c>
      <c r="R693">
        <v>0</v>
      </c>
      <c r="S693">
        <v>0</v>
      </c>
      <c r="T693">
        <v>0</v>
      </c>
      <c r="U693">
        <v>0</v>
      </c>
      <c r="V693">
        <v>0</v>
      </c>
      <c r="W693">
        <v>0</v>
      </c>
      <c r="X693">
        <v>1</v>
      </c>
      <c r="Y693">
        <v>38</v>
      </c>
      <c r="Z693">
        <v>0.25</v>
      </c>
      <c r="AA693">
        <v>0</v>
      </c>
      <c r="AB693">
        <v>0</v>
      </c>
      <c r="AC693">
        <v>0</v>
      </c>
      <c r="AD693">
        <v>0</v>
      </c>
      <c r="AE693">
        <v>0</v>
      </c>
      <c r="AF693">
        <v>0</v>
      </c>
      <c r="AG693" t="s">
        <v>5700</v>
      </c>
      <c r="AH693" s="21" t="str">
        <f t="shared" si="20"/>
        <v>YO27</v>
      </c>
      <c r="AI693" s="21">
        <v>67.5</v>
      </c>
      <c r="AJ693" s="21">
        <f t="shared" si="21"/>
        <v>99.751633986928098</v>
      </c>
      <c r="AK693" s="21" t="s">
        <v>2060</v>
      </c>
      <c r="AL693" t="s">
        <v>2527</v>
      </c>
      <c r="AM693" t="s">
        <v>53</v>
      </c>
      <c r="AN693" t="s">
        <v>2029</v>
      </c>
    </row>
    <row r="694" spans="1:40" ht="15" hidden="1" thickTop="1" x14ac:dyDescent="0.35">
      <c r="A694" t="s">
        <v>5587</v>
      </c>
      <c r="B694" t="s">
        <v>5702</v>
      </c>
      <c r="C694" t="s">
        <v>3781</v>
      </c>
      <c r="D694" t="s">
        <v>5703</v>
      </c>
      <c r="E694" t="s">
        <v>2691</v>
      </c>
      <c r="F694">
        <v>1</v>
      </c>
      <c r="G694" t="s">
        <v>2576</v>
      </c>
      <c r="H694" t="s">
        <v>2577</v>
      </c>
      <c r="I694" t="s">
        <v>2511</v>
      </c>
      <c r="J694" t="s">
        <v>2692</v>
      </c>
      <c r="K694" t="s">
        <v>2635</v>
      </c>
      <c r="L694" t="s">
        <v>2058</v>
      </c>
      <c r="M694" t="s">
        <v>2207</v>
      </c>
      <c r="N694">
        <v>1</v>
      </c>
      <c r="O694">
        <v>13</v>
      </c>
      <c r="P694">
        <v>0.1</v>
      </c>
      <c r="Q694">
        <v>13260</v>
      </c>
      <c r="R694">
        <v>0</v>
      </c>
      <c r="S694">
        <v>0</v>
      </c>
      <c r="T694">
        <v>0</v>
      </c>
      <c r="U694">
        <v>0</v>
      </c>
      <c r="V694">
        <v>0</v>
      </c>
      <c r="W694">
        <v>0</v>
      </c>
      <c r="X694">
        <v>0</v>
      </c>
      <c r="Y694">
        <v>0</v>
      </c>
      <c r="Z694">
        <v>0</v>
      </c>
      <c r="AA694">
        <v>1</v>
      </c>
      <c r="AB694">
        <v>13</v>
      </c>
      <c r="AC694">
        <v>0.1</v>
      </c>
      <c r="AD694">
        <v>0</v>
      </c>
      <c r="AE694">
        <v>0</v>
      </c>
      <c r="AF694">
        <v>0</v>
      </c>
      <c r="AG694" t="s">
        <v>5704</v>
      </c>
      <c r="AH694" s="21" t="str">
        <f t="shared" si="20"/>
        <v>YO27</v>
      </c>
      <c r="AI694" s="21">
        <v>58.5</v>
      </c>
      <c r="AJ694" s="21">
        <f t="shared" si="21"/>
        <v>99.901960784313729</v>
      </c>
      <c r="AK694" s="21" t="s">
        <v>2060</v>
      </c>
      <c r="AL694" t="s">
        <v>2581</v>
      </c>
      <c r="AM694" t="s">
        <v>53</v>
      </c>
      <c r="AN694" t="s">
        <v>2029</v>
      </c>
    </row>
    <row r="695" spans="1:40" ht="15" hidden="1" thickTop="1" x14ac:dyDescent="0.35">
      <c r="A695" t="s">
        <v>5590</v>
      </c>
      <c r="B695" t="s">
        <v>5706</v>
      </c>
      <c r="C695" t="s">
        <v>5707</v>
      </c>
      <c r="D695" t="s">
        <v>5708</v>
      </c>
      <c r="E695" t="s">
        <v>2608</v>
      </c>
      <c r="F695">
        <v>1</v>
      </c>
      <c r="G695" t="s">
        <v>2600</v>
      </c>
      <c r="H695" t="s">
        <v>2577</v>
      </c>
      <c r="I695" t="s">
        <v>2511</v>
      </c>
      <c r="J695" t="s">
        <v>2741</v>
      </c>
      <c r="K695" t="s">
        <v>2742</v>
      </c>
      <c r="L695" t="s">
        <v>2058</v>
      </c>
      <c r="M695" t="s">
        <v>2059</v>
      </c>
      <c r="N695">
        <v>0</v>
      </c>
      <c r="O695">
        <v>0</v>
      </c>
      <c r="P695">
        <v>0</v>
      </c>
      <c r="Q695">
        <v>24480</v>
      </c>
      <c r="R695">
        <v>0</v>
      </c>
      <c r="S695">
        <v>0</v>
      </c>
      <c r="T695">
        <v>0</v>
      </c>
      <c r="U695">
        <v>0</v>
      </c>
      <c r="V695">
        <v>0</v>
      </c>
      <c r="W695">
        <v>0</v>
      </c>
      <c r="X695">
        <v>0</v>
      </c>
      <c r="Y695">
        <v>0</v>
      </c>
      <c r="Z695">
        <v>0</v>
      </c>
      <c r="AA695">
        <v>0</v>
      </c>
      <c r="AB695">
        <v>0</v>
      </c>
      <c r="AC695">
        <v>0</v>
      </c>
      <c r="AD695">
        <v>0</v>
      </c>
      <c r="AE695">
        <v>0</v>
      </c>
      <c r="AF695">
        <v>0</v>
      </c>
      <c r="AG695" t="s">
        <v>5709</v>
      </c>
      <c r="AH695" s="21" t="str">
        <f t="shared" si="20"/>
        <v>YR21</v>
      </c>
      <c r="AI695" s="21">
        <v>107.92500000000001</v>
      </c>
      <c r="AJ695" s="21">
        <f t="shared" si="21"/>
        <v>100</v>
      </c>
      <c r="AK695" s="21" t="s">
        <v>2060</v>
      </c>
      <c r="AL695" t="s">
        <v>2613</v>
      </c>
      <c r="AM695" t="s">
        <v>53</v>
      </c>
      <c r="AN695" t="s">
        <v>2031</v>
      </c>
    </row>
    <row r="696" spans="1:40" ht="15" hidden="1" thickTop="1" x14ac:dyDescent="0.35">
      <c r="A696" t="s">
        <v>5594</v>
      </c>
      <c r="B696" t="s">
        <v>5711</v>
      </c>
      <c r="C696" t="s">
        <v>2849</v>
      </c>
      <c r="D696" t="s">
        <v>5712</v>
      </c>
      <c r="E696" t="s">
        <v>2705</v>
      </c>
      <c r="F696">
        <v>1</v>
      </c>
      <c r="G696" t="s">
        <v>2593</v>
      </c>
      <c r="H696" t="s">
        <v>2056</v>
      </c>
      <c r="I696" t="s">
        <v>2511</v>
      </c>
      <c r="J696" t="s">
        <v>2594</v>
      </c>
      <c r="K696" t="s">
        <v>65</v>
      </c>
      <c r="L696" t="s">
        <v>2058</v>
      </c>
      <c r="M696" t="s">
        <v>2059</v>
      </c>
      <c r="N696">
        <v>1</v>
      </c>
      <c r="O696">
        <v>56</v>
      </c>
      <c r="P696">
        <v>0.23</v>
      </c>
      <c r="Q696">
        <v>24480</v>
      </c>
      <c r="R696">
        <v>1</v>
      </c>
      <c r="S696">
        <v>56</v>
      </c>
      <c r="T696">
        <v>0.23</v>
      </c>
      <c r="U696">
        <v>0</v>
      </c>
      <c r="V696">
        <v>0</v>
      </c>
      <c r="W696">
        <v>0</v>
      </c>
      <c r="X696">
        <v>0</v>
      </c>
      <c r="Y696">
        <v>0</v>
      </c>
      <c r="Z696">
        <v>0</v>
      </c>
      <c r="AA696">
        <v>0</v>
      </c>
      <c r="AB696">
        <v>0</v>
      </c>
      <c r="AC696">
        <v>0</v>
      </c>
      <c r="AD696">
        <v>0</v>
      </c>
      <c r="AE696">
        <v>0</v>
      </c>
      <c r="AF696">
        <v>0</v>
      </c>
      <c r="AG696" t="s">
        <v>5713</v>
      </c>
      <c r="AH696" s="21" t="str">
        <f t="shared" si="20"/>
        <v>YO27</v>
      </c>
      <c r="AI696" s="21">
        <v>107.92500000000001</v>
      </c>
      <c r="AJ696" s="21">
        <f t="shared" si="21"/>
        <v>99.771241830065364</v>
      </c>
      <c r="AK696" s="21" t="s">
        <v>2060</v>
      </c>
      <c r="AL696" t="s">
        <v>2527</v>
      </c>
      <c r="AM696" t="s">
        <v>53</v>
      </c>
      <c r="AN696" t="s">
        <v>2031</v>
      </c>
    </row>
    <row r="697" spans="1:40" ht="15" hidden="1" thickTop="1" x14ac:dyDescent="0.35">
      <c r="A697" t="s">
        <v>5598</v>
      </c>
      <c r="B697" t="s">
        <v>5715</v>
      </c>
      <c r="C697" t="s">
        <v>4585</v>
      </c>
      <c r="D697" t="s">
        <v>5716</v>
      </c>
      <c r="E697" t="s">
        <v>3407</v>
      </c>
      <c r="F697">
        <v>1</v>
      </c>
      <c r="G697" t="s">
        <v>2509</v>
      </c>
      <c r="H697" t="s">
        <v>2510</v>
      </c>
      <c r="I697" t="s">
        <v>2511</v>
      </c>
      <c r="J697" t="s">
        <v>3408</v>
      </c>
      <c r="K697" t="s">
        <v>3109</v>
      </c>
      <c r="L697" t="s">
        <v>2058</v>
      </c>
      <c r="M697" t="s">
        <v>2059</v>
      </c>
      <c r="N697">
        <v>0</v>
      </c>
      <c r="O697">
        <v>0</v>
      </c>
      <c r="P697">
        <v>0</v>
      </c>
      <c r="Q697">
        <v>24480</v>
      </c>
      <c r="R697">
        <v>0</v>
      </c>
      <c r="S697">
        <v>0</v>
      </c>
      <c r="T697">
        <v>0</v>
      </c>
      <c r="U697">
        <v>0</v>
      </c>
      <c r="V697">
        <v>0</v>
      </c>
      <c r="W697">
        <v>0</v>
      </c>
      <c r="X697">
        <v>0</v>
      </c>
      <c r="Y697">
        <v>0</v>
      </c>
      <c r="Z697">
        <v>0</v>
      </c>
      <c r="AA697">
        <v>0</v>
      </c>
      <c r="AB697">
        <v>0</v>
      </c>
      <c r="AC697">
        <v>0</v>
      </c>
      <c r="AD697">
        <v>0</v>
      </c>
      <c r="AE697">
        <v>0</v>
      </c>
      <c r="AF697">
        <v>0</v>
      </c>
      <c r="AG697" t="s">
        <v>5717</v>
      </c>
      <c r="AH697" s="21" t="str">
        <f t="shared" si="20"/>
        <v>YR21</v>
      </c>
      <c r="AI697" s="21">
        <v>107.92500000000001</v>
      </c>
      <c r="AJ697" s="21">
        <f t="shared" si="21"/>
        <v>100</v>
      </c>
      <c r="AK697" s="21" t="s">
        <v>2060</v>
      </c>
      <c r="AL697" t="s">
        <v>3411</v>
      </c>
      <c r="AM697" t="s">
        <v>53</v>
      </c>
      <c r="AN697" t="s">
        <v>2030</v>
      </c>
    </row>
    <row r="698" spans="1:40" ht="15" hidden="1" thickTop="1" x14ac:dyDescent="0.35">
      <c r="A698" t="s">
        <v>5602</v>
      </c>
      <c r="B698" t="s">
        <v>5719</v>
      </c>
      <c r="C698" t="s">
        <v>5720</v>
      </c>
      <c r="D698" t="s">
        <v>5721</v>
      </c>
      <c r="E698" t="s">
        <v>2667</v>
      </c>
      <c r="F698">
        <v>1</v>
      </c>
      <c r="G698" t="s">
        <v>2509</v>
      </c>
      <c r="H698" t="s">
        <v>2510</v>
      </c>
      <c r="I698" t="s">
        <v>2511</v>
      </c>
      <c r="J698" t="s">
        <v>3168</v>
      </c>
      <c r="K698" t="s">
        <v>2669</v>
      </c>
      <c r="L698" t="s">
        <v>2058</v>
      </c>
      <c r="M698" t="s">
        <v>2059</v>
      </c>
      <c r="N698">
        <v>2</v>
      </c>
      <c r="O698">
        <v>152</v>
      </c>
      <c r="P698">
        <v>0.62</v>
      </c>
      <c r="Q698">
        <v>24480</v>
      </c>
      <c r="R698">
        <v>1</v>
      </c>
      <c r="S698">
        <v>109</v>
      </c>
      <c r="T698">
        <v>0.45</v>
      </c>
      <c r="U698">
        <v>0</v>
      </c>
      <c r="V698">
        <v>0</v>
      </c>
      <c r="W698">
        <v>0</v>
      </c>
      <c r="X698">
        <v>1</v>
      </c>
      <c r="Y698">
        <v>43</v>
      </c>
      <c r="Z698">
        <v>0.18</v>
      </c>
      <c r="AA698">
        <v>0</v>
      </c>
      <c r="AB698">
        <v>0</v>
      </c>
      <c r="AC698">
        <v>0</v>
      </c>
      <c r="AD698">
        <v>0</v>
      </c>
      <c r="AE698">
        <v>0</v>
      </c>
      <c r="AF698">
        <v>0</v>
      </c>
      <c r="AG698" t="s">
        <v>5722</v>
      </c>
      <c r="AH698" s="21" t="str">
        <f t="shared" si="20"/>
        <v>YR20</v>
      </c>
      <c r="AI698" s="21">
        <v>107.92500000000001</v>
      </c>
      <c r="AJ698" s="21">
        <f t="shared" si="21"/>
        <v>99.379084967320267</v>
      </c>
      <c r="AK698" s="21" t="s">
        <v>2063</v>
      </c>
      <c r="AL698" t="s">
        <v>2515</v>
      </c>
      <c r="AM698" t="s">
        <v>53</v>
      </c>
      <c r="AN698" t="s">
        <v>2029</v>
      </c>
    </row>
    <row r="699" spans="1:40" ht="15" hidden="1" thickTop="1" x14ac:dyDescent="0.35">
      <c r="A699" t="s">
        <v>5607</v>
      </c>
      <c r="B699" t="s">
        <v>5724</v>
      </c>
      <c r="C699" t="s">
        <v>5725</v>
      </c>
      <c r="D699" t="s">
        <v>5726</v>
      </c>
      <c r="E699" t="s">
        <v>3115</v>
      </c>
      <c r="F699">
        <v>1</v>
      </c>
      <c r="G699" t="s">
        <v>2816</v>
      </c>
      <c r="H699" t="s">
        <v>2620</v>
      </c>
      <c r="I699" t="s">
        <v>2511</v>
      </c>
      <c r="J699" t="s">
        <v>3116</v>
      </c>
      <c r="K699" t="s">
        <v>2818</v>
      </c>
      <c r="L699" t="s">
        <v>2058</v>
      </c>
      <c r="M699" t="s">
        <v>2170</v>
      </c>
      <c r="N699">
        <v>0</v>
      </c>
      <c r="O699">
        <v>0</v>
      </c>
      <c r="P699">
        <v>0</v>
      </c>
      <c r="Q699">
        <v>15300</v>
      </c>
      <c r="R699">
        <v>0</v>
      </c>
      <c r="S699">
        <v>0</v>
      </c>
      <c r="T699">
        <v>0</v>
      </c>
      <c r="U699">
        <v>0</v>
      </c>
      <c r="V699">
        <v>0</v>
      </c>
      <c r="W699">
        <v>0</v>
      </c>
      <c r="X699">
        <v>0</v>
      </c>
      <c r="Y699">
        <v>0</v>
      </c>
      <c r="Z699">
        <v>0</v>
      </c>
      <c r="AA699">
        <v>0</v>
      </c>
      <c r="AB699">
        <v>0</v>
      </c>
      <c r="AC699">
        <v>0</v>
      </c>
      <c r="AD699">
        <v>0</v>
      </c>
      <c r="AE699">
        <v>0</v>
      </c>
      <c r="AF699">
        <v>0</v>
      </c>
      <c r="AG699" t="s">
        <v>5727</v>
      </c>
      <c r="AH699" s="21" t="str">
        <f t="shared" si="20"/>
        <v>YO27</v>
      </c>
      <c r="AI699" s="21">
        <v>67.5</v>
      </c>
      <c r="AJ699" s="21">
        <f t="shared" si="21"/>
        <v>100</v>
      </c>
      <c r="AK699" s="21" t="s">
        <v>2060</v>
      </c>
      <c r="AL699" t="s">
        <v>3118</v>
      </c>
      <c r="AM699" t="s">
        <v>53</v>
      </c>
      <c r="AN699" t="s">
        <v>2029</v>
      </c>
    </row>
    <row r="700" spans="1:40" ht="15" hidden="1" thickTop="1" x14ac:dyDescent="0.35">
      <c r="A700" t="s">
        <v>5611</v>
      </c>
      <c r="B700" t="s">
        <v>5729</v>
      </c>
      <c r="C700" t="s">
        <v>5561</v>
      </c>
      <c r="D700" t="s">
        <v>5730</v>
      </c>
      <c r="E700" t="s">
        <v>2575</v>
      </c>
      <c r="F700">
        <v>1</v>
      </c>
      <c r="G700" t="s">
        <v>2600</v>
      </c>
      <c r="H700" t="s">
        <v>2577</v>
      </c>
      <c r="I700" t="s">
        <v>2511</v>
      </c>
      <c r="J700" t="s">
        <v>2578</v>
      </c>
      <c r="K700" t="s">
        <v>2579</v>
      </c>
      <c r="L700" t="s">
        <v>2058</v>
      </c>
      <c r="M700" t="s">
        <v>2059</v>
      </c>
      <c r="N700">
        <v>2</v>
      </c>
      <c r="O700">
        <v>45</v>
      </c>
      <c r="P700">
        <v>0.18</v>
      </c>
      <c r="Q700">
        <v>24480</v>
      </c>
      <c r="R700">
        <v>0</v>
      </c>
      <c r="S700">
        <v>0</v>
      </c>
      <c r="T700">
        <v>0</v>
      </c>
      <c r="U700">
        <v>0</v>
      </c>
      <c r="V700">
        <v>0</v>
      </c>
      <c r="W700">
        <v>0</v>
      </c>
      <c r="X700">
        <v>2</v>
      </c>
      <c r="Y700">
        <v>45</v>
      </c>
      <c r="Z700">
        <v>0.18</v>
      </c>
      <c r="AA700">
        <v>0</v>
      </c>
      <c r="AB700">
        <v>0</v>
      </c>
      <c r="AC700">
        <v>0</v>
      </c>
      <c r="AD700">
        <v>0</v>
      </c>
      <c r="AE700">
        <v>0</v>
      </c>
      <c r="AF700">
        <v>0</v>
      </c>
      <c r="AG700" t="s">
        <v>5731</v>
      </c>
      <c r="AH700" s="21" t="str">
        <f t="shared" si="20"/>
        <v>YO27</v>
      </c>
      <c r="AI700" s="21">
        <v>107.92500000000001</v>
      </c>
      <c r="AJ700" s="21">
        <f t="shared" si="21"/>
        <v>99.816176470588232</v>
      </c>
      <c r="AK700" s="21" t="s">
        <v>2060</v>
      </c>
      <c r="AL700" t="s">
        <v>2581</v>
      </c>
      <c r="AM700" t="s">
        <v>53</v>
      </c>
      <c r="AN700" t="s">
        <v>2032</v>
      </c>
    </row>
    <row r="701" spans="1:40" ht="15" hidden="1" thickTop="1" x14ac:dyDescent="0.35">
      <c r="A701" t="s">
        <v>5615</v>
      </c>
      <c r="B701" t="s">
        <v>5733</v>
      </c>
      <c r="C701" t="s">
        <v>4385</v>
      </c>
      <c r="D701" t="s">
        <v>5734</v>
      </c>
      <c r="E701" t="s">
        <v>2575</v>
      </c>
      <c r="F701">
        <v>1</v>
      </c>
      <c r="G701" t="s">
        <v>2576</v>
      </c>
      <c r="H701" t="s">
        <v>2577</v>
      </c>
      <c r="I701" t="s">
        <v>2511</v>
      </c>
      <c r="J701" t="s">
        <v>2858</v>
      </c>
      <c r="K701" t="s">
        <v>2742</v>
      </c>
      <c r="L701" t="s">
        <v>2058</v>
      </c>
      <c r="M701" t="s">
        <v>2982</v>
      </c>
      <c r="N701">
        <v>0</v>
      </c>
      <c r="O701">
        <v>0</v>
      </c>
      <c r="P701">
        <v>0</v>
      </c>
      <c r="Q701">
        <v>14280</v>
      </c>
      <c r="R701">
        <v>0</v>
      </c>
      <c r="S701">
        <v>0</v>
      </c>
      <c r="T701">
        <v>0</v>
      </c>
      <c r="U701">
        <v>0</v>
      </c>
      <c r="V701">
        <v>0</v>
      </c>
      <c r="W701">
        <v>0</v>
      </c>
      <c r="X701">
        <v>0</v>
      </c>
      <c r="Y701">
        <v>0</v>
      </c>
      <c r="Z701">
        <v>0</v>
      </c>
      <c r="AA701">
        <v>0</v>
      </c>
      <c r="AB701">
        <v>0</v>
      </c>
      <c r="AC701">
        <v>0</v>
      </c>
      <c r="AD701">
        <v>0</v>
      </c>
      <c r="AE701">
        <v>0</v>
      </c>
      <c r="AF701">
        <v>0</v>
      </c>
      <c r="AG701" t="s">
        <v>5735</v>
      </c>
      <c r="AH701" s="21" t="str">
        <f t="shared" si="20"/>
        <v>YO27</v>
      </c>
      <c r="AI701" s="21">
        <v>62.999999999999986</v>
      </c>
      <c r="AJ701" s="21">
        <f t="shared" si="21"/>
        <v>100</v>
      </c>
      <c r="AK701" s="21" t="s">
        <v>2060</v>
      </c>
      <c r="AL701" t="s">
        <v>2551</v>
      </c>
      <c r="AM701" t="s">
        <v>53</v>
      </c>
      <c r="AN701" t="s">
        <v>2031</v>
      </c>
    </row>
    <row r="702" spans="1:40" ht="15" hidden="1" thickTop="1" x14ac:dyDescent="0.35">
      <c r="A702" t="s">
        <v>5619</v>
      </c>
      <c r="B702" t="s">
        <v>5737</v>
      </c>
      <c r="C702" t="s">
        <v>4634</v>
      </c>
      <c r="D702" t="s">
        <v>5738</v>
      </c>
      <c r="E702" t="s">
        <v>2646</v>
      </c>
      <c r="F702">
        <v>1</v>
      </c>
      <c r="G702" t="s">
        <v>2576</v>
      </c>
      <c r="H702" t="s">
        <v>2577</v>
      </c>
      <c r="I702" t="s">
        <v>2511</v>
      </c>
      <c r="J702" t="s">
        <v>2647</v>
      </c>
      <c r="K702" t="s">
        <v>2602</v>
      </c>
      <c r="L702" t="s">
        <v>30320</v>
      </c>
      <c r="M702" t="s">
        <v>2982</v>
      </c>
      <c r="N702">
        <v>0</v>
      </c>
      <c r="O702">
        <v>0</v>
      </c>
      <c r="P702">
        <v>0</v>
      </c>
      <c r="Q702">
        <v>10920</v>
      </c>
      <c r="R702">
        <v>0</v>
      </c>
      <c r="S702">
        <v>0</v>
      </c>
      <c r="T702">
        <v>0</v>
      </c>
      <c r="U702">
        <v>0</v>
      </c>
      <c r="V702">
        <v>0</v>
      </c>
      <c r="W702">
        <v>0</v>
      </c>
      <c r="X702">
        <v>0</v>
      </c>
      <c r="Y702">
        <v>0</v>
      </c>
      <c r="Z702">
        <v>0</v>
      </c>
      <c r="AA702">
        <v>0</v>
      </c>
      <c r="AB702">
        <v>0</v>
      </c>
      <c r="AC702">
        <v>0</v>
      </c>
      <c r="AD702">
        <v>0</v>
      </c>
      <c r="AE702">
        <v>0</v>
      </c>
      <c r="AF702">
        <v>0</v>
      </c>
      <c r="AG702" t="s">
        <v>5739</v>
      </c>
      <c r="AH702" s="21" t="str">
        <f t="shared" si="20"/>
        <v>YR21</v>
      </c>
      <c r="AI702" s="21">
        <v>62.999999999999986</v>
      </c>
      <c r="AJ702" s="21">
        <f t="shared" si="21"/>
        <v>100</v>
      </c>
      <c r="AK702" s="21" t="s">
        <v>2060</v>
      </c>
      <c r="AL702" t="s">
        <v>2551</v>
      </c>
      <c r="AM702" t="s">
        <v>53</v>
      </c>
      <c r="AN702" t="s">
        <v>2029</v>
      </c>
    </row>
    <row r="703" spans="1:40" ht="15" hidden="1" thickTop="1" x14ac:dyDescent="0.35">
      <c r="A703" t="s">
        <v>5623</v>
      </c>
      <c r="B703" t="s">
        <v>5741</v>
      </c>
      <c r="C703" t="s">
        <v>5742</v>
      </c>
      <c r="D703" t="s">
        <v>5743</v>
      </c>
      <c r="E703" t="s">
        <v>203</v>
      </c>
      <c r="F703">
        <v>1</v>
      </c>
      <c r="G703" t="s">
        <v>2055</v>
      </c>
      <c r="H703" t="s">
        <v>2056</v>
      </c>
      <c r="I703" t="s">
        <v>2511</v>
      </c>
      <c r="J703" t="s">
        <v>5744</v>
      </c>
      <c r="K703" t="s">
        <v>63</v>
      </c>
      <c r="L703" t="s">
        <v>2058</v>
      </c>
      <c r="M703" t="s">
        <v>2059</v>
      </c>
      <c r="N703">
        <v>0</v>
      </c>
      <c r="O703">
        <v>0</v>
      </c>
      <c r="P703">
        <v>0</v>
      </c>
      <c r="Q703">
        <v>24480</v>
      </c>
      <c r="R703">
        <v>0</v>
      </c>
      <c r="S703">
        <v>0</v>
      </c>
      <c r="T703">
        <v>0</v>
      </c>
      <c r="U703">
        <v>0</v>
      </c>
      <c r="V703">
        <v>0</v>
      </c>
      <c r="W703">
        <v>0</v>
      </c>
      <c r="X703">
        <v>0</v>
      </c>
      <c r="Y703">
        <v>0</v>
      </c>
      <c r="Z703">
        <v>0</v>
      </c>
      <c r="AA703">
        <v>0</v>
      </c>
      <c r="AB703">
        <v>0</v>
      </c>
      <c r="AC703">
        <v>0</v>
      </c>
      <c r="AD703">
        <v>0</v>
      </c>
      <c r="AE703">
        <v>0</v>
      </c>
      <c r="AF703">
        <v>0</v>
      </c>
      <c r="AG703" t="s">
        <v>5745</v>
      </c>
      <c r="AH703" s="21" t="str">
        <f t="shared" si="20"/>
        <v>YR20</v>
      </c>
      <c r="AI703" s="21">
        <v>107.92500000000001</v>
      </c>
      <c r="AJ703" s="21">
        <f t="shared" si="21"/>
        <v>100</v>
      </c>
      <c r="AK703" s="21" t="s">
        <v>2060</v>
      </c>
      <c r="AL703" t="s">
        <v>5097</v>
      </c>
      <c r="AM703" t="s">
        <v>53</v>
      </c>
      <c r="AN703" t="s">
        <v>2029</v>
      </c>
    </row>
    <row r="704" spans="1:40" ht="15" hidden="1" thickTop="1" x14ac:dyDescent="0.35">
      <c r="A704" t="s">
        <v>5627</v>
      </c>
      <c r="B704" t="s">
        <v>5747</v>
      </c>
      <c r="C704" t="s">
        <v>4101</v>
      </c>
      <c r="D704" t="s">
        <v>5748</v>
      </c>
      <c r="E704" t="s">
        <v>5749</v>
      </c>
      <c r="F704">
        <v>1</v>
      </c>
      <c r="G704" t="s">
        <v>2600</v>
      </c>
      <c r="H704" t="s">
        <v>2577</v>
      </c>
      <c r="I704" t="s">
        <v>2511</v>
      </c>
      <c r="J704" t="s">
        <v>2675</v>
      </c>
      <c r="K704" t="s">
        <v>2611</v>
      </c>
      <c r="L704" t="s">
        <v>30321</v>
      </c>
      <c r="M704" t="s">
        <v>5106</v>
      </c>
      <c r="N704">
        <v>0</v>
      </c>
      <c r="O704">
        <v>0</v>
      </c>
      <c r="P704">
        <v>0</v>
      </c>
      <c r="Q704">
        <v>8100</v>
      </c>
      <c r="R704">
        <v>0</v>
      </c>
      <c r="S704">
        <v>0</v>
      </c>
      <c r="T704">
        <v>0</v>
      </c>
      <c r="U704">
        <v>0</v>
      </c>
      <c r="V704">
        <v>0</v>
      </c>
      <c r="W704">
        <v>0</v>
      </c>
      <c r="X704">
        <v>0</v>
      </c>
      <c r="Y704">
        <v>0</v>
      </c>
      <c r="Z704">
        <v>0</v>
      </c>
      <c r="AA704">
        <v>0</v>
      </c>
      <c r="AB704">
        <v>0</v>
      </c>
      <c r="AC704">
        <v>0</v>
      </c>
      <c r="AD704">
        <v>0</v>
      </c>
      <c r="AE704">
        <v>0</v>
      </c>
      <c r="AF704">
        <v>0</v>
      </c>
      <c r="AG704" t="s">
        <v>5750</v>
      </c>
      <c r="AH704" s="21" t="str">
        <f t="shared" si="20"/>
        <v>YH98</v>
      </c>
      <c r="AI704" s="21">
        <v>40.500000000000007</v>
      </c>
      <c r="AJ704" s="21">
        <f t="shared" si="21"/>
        <v>100</v>
      </c>
      <c r="AK704" s="21" t="s">
        <v>2060</v>
      </c>
      <c r="AL704" t="s">
        <v>2581</v>
      </c>
      <c r="AM704" t="s">
        <v>53</v>
      </c>
      <c r="AN704" t="s">
        <v>2029</v>
      </c>
    </row>
    <row r="705" spans="1:40" ht="15" hidden="1" thickTop="1" x14ac:dyDescent="0.35">
      <c r="A705" t="s">
        <v>5631</v>
      </c>
      <c r="B705" t="s">
        <v>5752</v>
      </c>
      <c r="C705" t="s">
        <v>2925</v>
      </c>
      <c r="D705" t="s">
        <v>5753</v>
      </c>
      <c r="E705" t="s">
        <v>2920</v>
      </c>
      <c r="F705">
        <v>1</v>
      </c>
      <c r="G705" t="s">
        <v>2682</v>
      </c>
      <c r="H705" t="s">
        <v>2620</v>
      </c>
      <c r="I705" t="s">
        <v>2511</v>
      </c>
      <c r="J705" t="s">
        <v>2921</v>
      </c>
      <c r="K705" t="s">
        <v>2684</v>
      </c>
      <c r="L705" t="s">
        <v>2058</v>
      </c>
      <c r="M705" t="s">
        <v>2170</v>
      </c>
      <c r="N705">
        <v>0</v>
      </c>
      <c r="O705">
        <v>0</v>
      </c>
      <c r="P705">
        <v>0</v>
      </c>
      <c r="Q705">
        <v>15300</v>
      </c>
      <c r="R705">
        <v>0</v>
      </c>
      <c r="S705">
        <v>0</v>
      </c>
      <c r="T705">
        <v>0</v>
      </c>
      <c r="U705">
        <v>0</v>
      </c>
      <c r="V705">
        <v>0</v>
      </c>
      <c r="W705">
        <v>0</v>
      </c>
      <c r="X705">
        <v>0</v>
      </c>
      <c r="Y705">
        <v>0</v>
      </c>
      <c r="Z705">
        <v>0</v>
      </c>
      <c r="AA705">
        <v>0</v>
      </c>
      <c r="AB705">
        <v>0</v>
      </c>
      <c r="AC705">
        <v>0</v>
      </c>
      <c r="AD705">
        <v>0</v>
      </c>
      <c r="AE705">
        <v>0</v>
      </c>
      <c r="AF705">
        <v>0</v>
      </c>
      <c r="AG705" t="s">
        <v>5754</v>
      </c>
      <c r="AH705" s="21" t="str">
        <f t="shared" si="20"/>
        <v>YO27</v>
      </c>
      <c r="AI705" s="21">
        <v>67.5</v>
      </c>
      <c r="AJ705" s="21">
        <f t="shared" si="21"/>
        <v>100</v>
      </c>
      <c r="AK705" s="21" t="s">
        <v>2060</v>
      </c>
      <c r="AL705" t="s">
        <v>2923</v>
      </c>
      <c r="AM705" t="s">
        <v>53</v>
      </c>
      <c r="AN705" t="s">
        <v>2029</v>
      </c>
    </row>
    <row r="706" spans="1:40" ht="15" hidden="1" thickTop="1" x14ac:dyDescent="0.35">
      <c r="A706" t="s">
        <v>5636</v>
      </c>
      <c r="B706" t="s">
        <v>5756</v>
      </c>
      <c r="C706" t="s">
        <v>5757</v>
      </c>
      <c r="D706" t="s">
        <v>5758</v>
      </c>
      <c r="E706" t="s">
        <v>3005</v>
      </c>
      <c r="F706">
        <v>1</v>
      </c>
      <c r="G706" t="s">
        <v>2546</v>
      </c>
      <c r="H706" t="s">
        <v>2510</v>
      </c>
      <c r="I706" t="s">
        <v>2511</v>
      </c>
      <c r="J706" t="s">
        <v>5759</v>
      </c>
      <c r="K706" t="s">
        <v>2548</v>
      </c>
      <c r="L706" t="s">
        <v>2058</v>
      </c>
      <c r="M706" t="s">
        <v>2059</v>
      </c>
      <c r="N706">
        <v>0</v>
      </c>
      <c r="O706">
        <v>0</v>
      </c>
      <c r="P706">
        <v>0</v>
      </c>
      <c r="Q706">
        <v>24480</v>
      </c>
      <c r="R706">
        <v>0</v>
      </c>
      <c r="S706">
        <v>0</v>
      </c>
      <c r="T706">
        <v>0</v>
      </c>
      <c r="U706">
        <v>0</v>
      </c>
      <c r="V706">
        <v>0</v>
      </c>
      <c r="W706">
        <v>0</v>
      </c>
      <c r="X706">
        <v>0</v>
      </c>
      <c r="Y706">
        <v>0</v>
      </c>
      <c r="Z706">
        <v>0</v>
      </c>
      <c r="AA706">
        <v>0</v>
      </c>
      <c r="AB706">
        <v>0</v>
      </c>
      <c r="AC706">
        <v>0</v>
      </c>
      <c r="AD706">
        <v>0</v>
      </c>
      <c r="AE706">
        <v>0</v>
      </c>
      <c r="AF706">
        <v>0</v>
      </c>
      <c r="AG706" t="s">
        <v>5760</v>
      </c>
      <c r="AH706" s="21" t="str">
        <f t="shared" si="20"/>
        <v>YR21</v>
      </c>
      <c r="AI706" s="21">
        <v>107.92500000000001</v>
      </c>
      <c r="AJ706" s="21">
        <f t="shared" si="21"/>
        <v>100</v>
      </c>
      <c r="AK706" s="21" t="s">
        <v>2060</v>
      </c>
      <c r="AL706" t="s">
        <v>2551</v>
      </c>
      <c r="AM706" t="s">
        <v>53</v>
      </c>
      <c r="AN706" t="s">
        <v>2029</v>
      </c>
    </row>
    <row r="707" spans="1:40" ht="15" hidden="1" thickTop="1" x14ac:dyDescent="0.35">
      <c r="A707" t="s">
        <v>5640</v>
      </c>
      <c r="B707" t="s">
        <v>5762</v>
      </c>
      <c r="C707" t="s">
        <v>4480</v>
      </c>
      <c r="D707" t="s">
        <v>5763</v>
      </c>
      <c r="E707" t="s">
        <v>2508</v>
      </c>
      <c r="F707">
        <v>2</v>
      </c>
      <c r="G707" t="s">
        <v>2509</v>
      </c>
      <c r="H707" t="s">
        <v>2510</v>
      </c>
      <c r="I707" t="s">
        <v>2511</v>
      </c>
      <c r="J707" t="s">
        <v>3773</v>
      </c>
      <c r="K707" t="s">
        <v>2513</v>
      </c>
      <c r="L707" t="s">
        <v>2058</v>
      </c>
      <c r="M707" t="s">
        <v>2225</v>
      </c>
      <c r="N707">
        <v>0</v>
      </c>
      <c r="O707">
        <v>0</v>
      </c>
      <c r="P707">
        <v>0</v>
      </c>
      <c r="Q707">
        <v>12240</v>
      </c>
      <c r="R707">
        <v>0</v>
      </c>
      <c r="S707">
        <v>0</v>
      </c>
      <c r="T707">
        <v>0</v>
      </c>
      <c r="U707">
        <v>0</v>
      </c>
      <c r="V707">
        <v>0</v>
      </c>
      <c r="W707">
        <v>0</v>
      </c>
      <c r="X707">
        <v>0</v>
      </c>
      <c r="Y707">
        <v>0</v>
      </c>
      <c r="Z707">
        <v>0</v>
      </c>
      <c r="AA707">
        <v>0</v>
      </c>
      <c r="AB707">
        <v>0</v>
      </c>
      <c r="AC707">
        <v>0</v>
      </c>
      <c r="AD707">
        <v>0</v>
      </c>
      <c r="AE707">
        <v>0</v>
      </c>
      <c r="AF707">
        <v>0</v>
      </c>
      <c r="AG707" t="s">
        <v>5764</v>
      </c>
      <c r="AH707" s="21" t="str">
        <f t="shared" si="20"/>
        <v>YO27</v>
      </c>
      <c r="AI707" s="21">
        <v>54</v>
      </c>
      <c r="AJ707" s="21">
        <f t="shared" si="21"/>
        <v>100</v>
      </c>
      <c r="AK707" s="21" t="s">
        <v>2060</v>
      </c>
      <c r="AL707" t="s">
        <v>2515</v>
      </c>
      <c r="AM707" t="s">
        <v>53</v>
      </c>
      <c r="AN707" t="s">
        <v>2031</v>
      </c>
    </row>
    <row r="708" spans="1:40" ht="15" hidden="1" thickTop="1" x14ac:dyDescent="0.35">
      <c r="A708" t="s">
        <v>5644</v>
      </c>
      <c r="B708" t="s">
        <v>5766</v>
      </c>
      <c r="C708" t="s">
        <v>2808</v>
      </c>
      <c r="D708" t="s">
        <v>5767</v>
      </c>
      <c r="E708" t="s">
        <v>2608</v>
      </c>
      <c r="F708">
        <v>1</v>
      </c>
      <c r="G708" t="s">
        <v>2633</v>
      </c>
      <c r="H708" t="s">
        <v>2577</v>
      </c>
      <c r="I708" t="s">
        <v>2511</v>
      </c>
      <c r="J708" t="s">
        <v>2692</v>
      </c>
      <c r="K708" t="s">
        <v>2635</v>
      </c>
      <c r="L708" t="s">
        <v>2058</v>
      </c>
      <c r="M708" t="s">
        <v>2059</v>
      </c>
      <c r="N708">
        <v>0</v>
      </c>
      <c r="O708">
        <v>0</v>
      </c>
      <c r="P708">
        <v>0</v>
      </c>
      <c r="Q708">
        <v>24480</v>
      </c>
      <c r="R708">
        <v>0</v>
      </c>
      <c r="S708">
        <v>0</v>
      </c>
      <c r="T708">
        <v>0</v>
      </c>
      <c r="U708">
        <v>0</v>
      </c>
      <c r="V708">
        <v>0</v>
      </c>
      <c r="W708">
        <v>0</v>
      </c>
      <c r="X708">
        <v>0</v>
      </c>
      <c r="Y708">
        <v>0</v>
      </c>
      <c r="Z708">
        <v>0</v>
      </c>
      <c r="AA708">
        <v>0</v>
      </c>
      <c r="AB708">
        <v>0</v>
      </c>
      <c r="AC708">
        <v>0</v>
      </c>
      <c r="AD708">
        <v>0</v>
      </c>
      <c r="AE708">
        <v>0</v>
      </c>
      <c r="AF708">
        <v>0</v>
      </c>
      <c r="AG708" t="s">
        <v>5768</v>
      </c>
      <c r="AH708" s="21" t="str">
        <f t="shared" si="20"/>
        <v>YO98</v>
      </c>
      <c r="AI708" s="21">
        <v>107.92500000000001</v>
      </c>
      <c r="AJ708" s="21">
        <f t="shared" si="21"/>
        <v>100</v>
      </c>
      <c r="AK708" s="21" t="s">
        <v>2060</v>
      </c>
      <c r="AL708" t="s">
        <v>2581</v>
      </c>
      <c r="AM708" t="s">
        <v>53</v>
      </c>
      <c r="AN708" t="s">
        <v>2032</v>
      </c>
    </row>
    <row r="709" spans="1:40" ht="15" hidden="1" thickTop="1" x14ac:dyDescent="0.35">
      <c r="A709" t="s">
        <v>5648</v>
      </c>
      <c r="B709" t="s">
        <v>5770</v>
      </c>
      <c r="C709" t="s">
        <v>2885</v>
      </c>
      <c r="D709" t="s">
        <v>5771</v>
      </c>
      <c r="E709" t="s">
        <v>2575</v>
      </c>
      <c r="F709">
        <v>1</v>
      </c>
      <c r="G709" t="s">
        <v>2576</v>
      </c>
      <c r="H709" t="s">
        <v>2577</v>
      </c>
      <c r="I709" t="s">
        <v>2511</v>
      </c>
      <c r="J709" t="s">
        <v>2578</v>
      </c>
      <c r="K709" t="s">
        <v>2579</v>
      </c>
      <c r="L709" t="s">
        <v>2058</v>
      </c>
      <c r="M709" t="s">
        <v>2170</v>
      </c>
      <c r="N709">
        <v>2</v>
      </c>
      <c r="O709">
        <v>55</v>
      </c>
      <c r="P709">
        <v>0.36</v>
      </c>
      <c r="Q709">
        <v>15300</v>
      </c>
      <c r="R709">
        <v>1</v>
      </c>
      <c r="S709">
        <v>15</v>
      </c>
      <c r="T709">
        <v>0.1</v>
      </c>
      <c r="U709">
        <v>0</v>
      </c>
      <c r="V709">
        <v>0</v>
      </c>
      <c r="W709">
        <v>0</v>
      </c>
      <c r="X709">
        <v>0</v>
      </c>
      <c r="Y709">
        <v>0</v>
      </c>
      <c r="Z709">
        <v>0</v>
      </c>
      <c r="AA709">
        <v>1</v>
      </c>
      <c r="AB709">
        <v>40</v>
      </c>
      <c r="AC709">
        <v>0.26</v>
      </c>
      <c r="AD709">
        <v>0</v>
      </c>
      <c r="AE709">
        <v>0</v>
      </c>
      <c r="AF709">
        <v>0</v>
      </c>
      <c r="AG709" t="s">
        <v>5772</v>
      </c>
      <c r="AH709" s="21" t="str">
        <f t="shared" si="20"/>
        <v>YO98</v>
      </c>
      <c r="AI709" s="21">
        <v>67.5</v>
      </c>
      <c r="AJ709" s="21">
        <f t="shared" si="21"/>
        <v>99.640522875816998</v>
      </c>
      <c r="AK709" s="21" t="s">
        <v>2063</v>
      </c>
      <c r="AL709" t="s">
        <v>2581</v>
      </c>
      <c r="AM709" t="s">
        <v>53</v>
      </c>
      <c r="AN709" t="s">
        <v>2030</v>
      </c>
    </row>
    <row r="710" spans="1:40" ht="15" hidden="1" thickTop="1" x14ac:dyDescent="0.35">
      <c r="A710" t="s">
        <v>5652</v>
      </c>
      <c r="B710" t="s">
        <v>5774</v>
      </c>
      <c r="C710" t="s">
        <v>4594</v>
      </c>
      <c r="D710" t="s">
        <v>5775</v>
      </c>
      <c r="E710" t="s">
        <v>2851</v>
      </c>
      <c r="F710">
        <v>1</v>
      </c>
      <c r="G710" t="s">
        <v>2593</v>
      </c>
      <c r="H710" t="s">
        <v>2056</v>
      </c>
      <c r="I710" t="s">
        <v>2511</v>
      </c>
      <c r="J710" t="s">
        <v>2594</v>
      </c>
      <c r="K710" t="s">
        <v>65</v>
      </c>
      <c r="L710" t="s">
        <v>2058</v>
      </c>
      <c r="M710" t="s">
        <v>2170</v>
      </c>
      <c r="N710">
        <v>0</v>
      </c>
      <c r="O710">
        <v>0</v>
      </c>
      <c r="P710">
        <v>0</v>
      </c>
      <c r="Q710">
        <v>15300</v>
      </c>
      <c r="R710">
        <v>0</v>
      </c>
      <c r="S710">
        <v>0</v>
      </c>
      <c r="T710">
        <v>0</v>
      </c>
      <c r="U710">
        <v>0</v>
      </c>
      <c r="V710">
        <v>0</v>
      </c>
      <c r="W710">
        <v>0</v>
      </c>
      <c r="X710">
        <v>0</v>
      </c>
      <c r="Y710">
        <v>0</v>
      </c>
      <c r="Z710">
        <v>0</v>
      </c>
      <c r="AA710">
        <v>0</v>
      </c>
      <c r="AB710">
        <v>0</v>
      </c>
      <c r="AC710">
        <v>0</v>
      </c>
      <c r="AD710">
        <v>0</v>
      </c>
      <c r="AE710">
        <v>0</v>
      </c>
      <c r="AF710">
        <v>0</v>
      </c>
      <c r="AG710" t="s">
        <v>5776</v>
      </c>
      <c r="AH710" s="21" t="str">
        <f t="shared" si="20"/>
        <v>YO27</v>
      </c>
      <c r="AI710" s="21">
        <v>67.5</v>
      </c>
      <c r="AJ710" s="21">
        <f t="shared" si="21"/>
        <v>100</v>
      </c>
      <c r="AK710" s="21" t="s">
        <v>2060</v>
      </c>
      <c r="AL710" t="s">
        <v>2527</v>
      </c>
      <c r="AM710" t="s">
        <v>53</v>
      </c>
      <c r="AN710" t="s">
        <v>2029</v>
      </c>
    </row>
    <row r="711" spans="1:40" ht="15" hidden="1" thickTop="1" x14ac:dyDescent="0.35">
      <c r="A711" t="s">
        <v>5658</v>
      </c>
      <c r="B711" t="s">
        <v>5778</v>
      </c>
      <c r="C711" t="s">
        <v>2925</v>
      </c>
      <c r="D711" t="s">
        <v>5779</v>
      </c>
      <c r="E711" t="s">
        <v>2920</v>
      </c>
      <c r="F711">
        <v>1</v>
      </c>
      <c r="G711" t="s">
        <v>2682</v>
      </c>
      <c r="H711" t="s">
        <v>2620</v>
      </c>
      <c r="I711" t="s">
        <v>2511</v>
      </c>
      <c r="J711" t="s">
        <v>2921</v>
      </c>
      <c r="K711" t="s">
        <v>2684</v>
      </c>
      <c r="L711" t="s">
        <v>2058</v>
      </c>
      <c r="M711" t="s">
        <v>2170</v>
      </c>
      <c r="N711">
        <v>0</v>
      </c>
      <c r="O711">
        <v>0</v>
      </c>
      <c r="P711">
        <v>0</v>
      </c>
      <c r="Q711">
        <v>15300</v>
      </c>
      <c r="R711">
        <v>0</v>
      </c>
      <c r="S711">
        <v>0</v>
      </c>
      <c r="T711">
        <v>0</v>
      </c>
      <c r="U711">
        <v>0</v>
      </c>
      <c r="V711">
        <v>0</v>
      </c>
      <c r="W711">
        <v>0</v>
      </c>
      <c r="X711">
        <v>0</v>
      </c>
      <c r="Y711">
        <v>0</v>
      </c>
      <c r="Z711">
        <v>0</v>
      </c>
      <c r="AA711">
        <v>0</v>
      </c>
      <c r="AB711">
        <v>0</v>
      </c>
      <c r="AC711">
        <v>0</v>
      </c>
      <c r="AD711">
        <v>0</v>
      </c>
      <c r="AE711">
        <v>0</v>
      </c>
      <c r="AF711">
        <v>0</v>
      </c>
      <c r="AG711" t="s">
        <v>5780</v>
      </c>
      <c r="AH711" s="21" t="str">
        <f t="shared" ref="AH711:AH774" si="22">LEFT(AG711,4)</f>
        <v>YR20</v>
      </c>
      <c r="AI711" s="21">
        <v>67.5</v>
      </c>
      <c r="AJ711" s="21">
        <f t="shared" ref="AJ711:AJ774" si="23">100-(O711/Q711*100)</f>
        <v>100</v>
      </c>
      <c r="AK711" s="21" t="s">
        <v>2060</v>
      </c>
      <c r="AL711" t="s">
        <v>2923</v>
      </c>
      <c r="AM711" t="s">
        <v>53</v>
      </c>
      <c r="AN711" t="s">
        <v>2031</v>
      </c>
    </row>
    <row r="712" spans="1:40" ht="15" hidden="1" thickTop="1" x14ac:dyDescent="0.35">
      <c r="A712" t="s">
        <v>5662</v>
      </c>
      <c r="B712" t="s">
        <v>5782</v>
      </c>
      <c r="C712" t="s">
        <v>3203</v>
      </c>
      <c r="D712" t="s">
        <v>5783</v>
      </c>
      <c r="E712" t="s">
        <v>2825</v>
      </c>
      <c r="F712">
        <v>1</v>
      </c>
      <c r="G712" t="s">
        <v>2816</v>
      </c>
      <c r="H712" t="s">
        <v>2620</v>
      </c>
      <c r="I712" t="s">
        <v>2511</v>
      </c>
      <c r="J712" t="s">
        <v>2826</v>
      </c>
      <c r="K712" t="s">
        <v>2827</v>
      </c>
      <c r="L712" t="s">
        <v>2058</v>
      </c>
      <c r="M712" t="s">
        <v>2059</v>
      </c>
      <c r="N712">
        <v>1</v>
      </c>
      <c r="O712">
        <v>61</v>
      </c>
      <c r="P712">
        <v>0.25</v>
      </c>
      <c r="Q712">
        <v>24480</v>
      </c>
      <c r="R712">
        <v>1</v>
      </c>
      <c r="S712">
        <v>61</v>
      </c>
      <c r="T712">
        <v>0.25</v>
      </c>
      <c r="U712">
        <v>0</v>
      </c>
      <c r="V712">
        <v>0</v>
      </c>
      <c r="W712">
        <v>0</v>
      </c>
      <c r="X712">
        <v>0</v>
      </c>
      <c r="Y712">
        <v>0</v>
      </c>
      <c r="Z712">
        <v>0</v>
      </c>
      <c r="AA712">
        <v>0</v>
      </c>
      <c r="AB712">
        <v>0</v>
      </c>
      <c r="AC712">
        <v>0</v>
      </c>
      <c r="AD712">
        <v>0</v>
      </c>
      <c r="AE712">
        <v>0</v>
      </c>
      <c r="AF712">
        <v>0</v>
      </c>
      <c r="AG712" t="s">
        <v>5784</v>
      </c>
      <c r="AH712" s="21" t="str">
        <f t="shared" si="22"/>
        <v>YR20</v>
      </c>
      <c r="AI712" s="21">
        <v>107.92500000000001</v>
      </c>
      <c r="AJ712" s="21">
        <f t="shared" si="23"/>
        <v>99.750816993464056</v>
      </c>
      <c r="AK712" s="21" t="s">
        <v>2060</v>
      </c>
      <c r="AL712" t="s">
        <v>2829</v>
      </c>
      <c r="AM712" t="s">
        <v>53</v>
      </c>
      <c r="AN712" t="s">
        <v>2031</v>
      </c>
    </row>
    <row r="713" spans="1:40" ht="15" hidden="1" thickTop="1" x14ac:dyDescent="0.35">
      <c r="A713" t="s">
        <v>5666</v>
      </c>
      <c r="B713" t="s">
        <v>5786</v>
      </c>
      <c r="C713" t="s">
        <v>4580</v>
      </c>
      <c r="D713" t="s">
        <v>5787</v>
      </c>
      <c r="E713" t="s">
        <v>3013</v>
      </c>
      <c r="F713">
        <v>1</v>
      </c>
      <c r="G713" t="s">
        <v>2576</v>
      </c>
      <c r="H713" t="s">
        <v>2577</v>
      </c>
      <c r="I713" t="s">
        <v>2511</v>
      </c>
      <c r="J713" t="s">
        <v>3183</v>
      </c>
      <c r="K713" t="s">
        <v>2742</v>
      </c>
      <c r="L713" t="s">
        <v>2058</v>
      </c>
      <c r="M713" t="s">
        <v>2170</v>
      </c>
      <c r="N713">
        <v>1</v>
      </c>
      <c r="O713">
        <v>25</v>
      </c>
      <c r="P713">
        <v>0.16</v>
      </c>
      <c r="Q713">
        <v>15300</v>
      </c>
      <c r="R713">
        <v>1</v>
      </c>
      <c r="S713">
        <v>25</v>
      </c>
      <c r="T713">
        <v>0.16</v>
      </c>
      <c r="U713">
        <v>0</v>
      </c>
      <c r="V713">
        <v>0</v>
      </c>
      <c r="W713">
        <v>0</v>
      </c>
      <c r="X713">
        <v>0</v>
      </c>
      <c r="Y713">
        <v>0</v>
      </c>
      <c r="Z713">
        <v>0</v>
      </c>
      <c r="AA713">
        <v>0</v>
      </c>
      <c r="AB713">
        <v>0</v>
      </c>
      <c r="AC713">
        <v>0</v>
      </c>
      <c r="AD713">
        <v>0</v>
      </c>
      <c r="AE713">
        <v>0</v>
      </c>
      <c r="AF713">
        <v>0</v>
      </c>
      <c r="AG713" t="s">
        <v>5788</v>
      </c>
      <c r="AH713" s="21" t="str">
        <f t="shared" si="22"/>
        <v>YR20</v>
      </c>
      <c r="AI713" s="21">
        <v>67.5</v>
      </c>
      <c r="AJ713" s="21">
        <f t="shared" si="23"/>
        <v>99.83660130718954</v>
      </c>
      <c r="AK713" s="21" t="s">
        <v>2060</v>
      </c>
      <c r="AL713" t="s">
        <v>2551</v>
      </c>
      <c r="AM713" t="s">
        <v>53</v>
      </c>
      <c r="AN713" t="s">
        <v>2031</v>
      </c>
    </row>
    <row r="714" spans="1:40" ht="15" hidden="1" thickTop="1" x14ac:dyDescent="0.35">
      <c r="A714" t="s">
        <v>5671</v>
      </c>
      <c r="B714" t="s">
        <v>5790</v>
      </c>
      <c r="C714" t="s">
        <v>4943</v>
      </c>
      <c r="D714" t="s">
        <v>5791</v>
      </c>
      <c r="E714" t="s">
        <v>2562</v>
      </c>
      <c r="F714">
        <v>1</v>
      </c>
      <c r="G714" t="s">
        <v>2546</v>
      </c>
      <c r="H714" t="s">
        <v>2510</v>
      </c>
      <c r="I714" t="s">
        <v>2511</v>
      </c>
      <c r="J714" t="s">
        <v>2547</v>
      </c>
      <c r="K714" t="s">
        <v>2548</v>
      </c>
      <c r="L714" t="s">
        <v>2058</v>
      </c>
      <c r="M714" t="s">
        <v>2170</v>
      </c>
      <c r="N714">
        <v>0</v>
      </c>
      <c r="O714">
        <v>0</v>
      </c>
      <c r="P714">
        <v>0</v>
      </c>
      <c r="Q714">
        <v>15300</v>
      </c>
      <c r="R714">
        <v>0</v>
      </c>
      <c r="S714">
        <v>0</v>
      </c>
      <c r="T714">
        <v>0</v>
      </c>
      <c r="U714">
        <v>0</v>
      </c>
      <c r="V714">
        <v>0</v>
      </c>
      <c r="W714">
        <v>0</v>
      </c>
      <c r="X714">
        <v>0</v>
      </c>
      <c r="Y714">
        <v>0</v>
      </c>
      <c r="Z714">
        <v>0</v>
      </c>
      <c r="AA714">
        <v>0</v>
      </c>
      <c r="AB714">
        <v>0</v>
      </c>
      <c r="AC714">
        <v>0</v>
      </c>
      <c r="AD714">
        <v>0</v>
      </c>
      <c r="AE714">
        <v>0</v>
      </c>
      <c r="AF714">
        <v>0</v>
      </c>
      <c r="AG714" t="s">
        <v>5792</v>
      </c>
      <c r="AH714" s="21" t="str">
        <f t="shared" si="22"/>
        <v>YO27</v>
      </c>
      <c r="AI714" s="21">
        <v>67.5</v>
      </c>
      <c r="AJ714" s="21">
        <f t="shared" si="23"/>
        <v>100</v>
      </c>
      <c r="AK714" s="21" t="s">
        <v>2060</v>
      </c>
      <c r="AL714" t="s">
        <v>2551</v>
      </c>
      <c r="AM714" t="s">
        <v>53</v>
      </c>
      <c r="AN714" t="s">
        <v>2029</v>
      </c>
    </row>
    <row r="715" spans="1:40" ht="15" hidden="1" thickTop="1" x14ac:dyDescent="0.35">
      <c r="A715" t="s">
        <v>5675</v>
      </c>
      <c r="B715" t="s">
        <v>5794</v>
      </c>
      <c r="C715" t="s">
        <v>3149</v>
      </c>
      <c r="D715" t="s">
        <v>5795</v>
      </c>
      <c r="E715" t="s">
        <v>2562</v>
      </c>
      <c r="F715">
        <v>1</v>
      </c>
      <c r="G715" t="s">
        <v>2546</v>
      </c>
      <c r="H715" t="s">
        <v>2510</v>
      </c>
      <c r="I715" t="s">
        <v>2511</v>
      </c>
      <c r="J715" t="s">
        <v>2547</v>
      </c>
      <c r="K715" t="s">
        <v>2548</v>
      </c>
      <c r="L715" t="s">
        <v>2058</v>
      </c>
      <c r="M715" t="s">
        <v>2059</v>
      </c>
      <c r="N715">
        <v>0</v>
      </c>
      <c r="O715">
        <v>0</v>
      </c>
      <c r="P715">
        <v>0</v>
      </c>
      <c r="Q715">
        <v>24480</v>
      </c>
      <c r="R715">
        <v>0</v>
      </c>
      <c r="S715">
        <v>0</v>
      </c>
      <c r="T715">
        <v>0</v>
      </c>
      <c r="U715">
        <v>0</v>
      </c>
      <c r="V715">
        <v>0</v>
      </c>
      <c r="W715">
        <v>0</v>
      </c>
      <c r="X715">
        <v>0</v>
      </c>
      <c r="Y715">
        <v>0</v>
      </c>
      <c r="Z715">
        <v>0</v>
      </c>
      <c r="AA715">
        <v>0</v>
      </c>
      <c r="AB715">
        <v>0</v>
      </c>
      <c r="AC715">
        <v>0</v>
      </c>
      <c r="AD715">
        <v>0</v>
      </c>
      <c r="AE715">
        <v>0</v>
      </c>
      <c r="AF715">
        <v>0</v>
      </c>
      <c r="AG715" t="s">
        <v>5796</v>
      </c>
      <c r="AH715" s="21" t="str">
        <f t="shared" si="22"/>
        <v>YH98</v>
      </c>
      <c r="AI715" s="21">
        <v>107.92500000000001</v>
      </c>
      <c r="AJ715" s="21">
        <f t="shared" si="23"/>
        <v>100</v>
      </c>
      <c r="AK715" s="21" t="s">
        <v>2060</v>
      </c>
      <c r="AL715" t="s">
        <v>2551</v>
      </c>
      <c r="AM715" t="s">
        <v>53</v>
      </c>
      <c r="AN715" t="s">
        <v>2030</v>
      </c>
    </row>
    <row r="716" spans="1:40" ht="15" hidden="1" thickTop="1" x14ac:dyDescent="0.35">
      <c r="A716" t="s">
        <v>5679</v>
      </c>
      <c r="B716" t="s">
        <v>5798</v>
      </c>
      <c r="C716" t="s">
        <v>3212</v>
      </c>
      <c r="D716" t="s">
        <v>5799</v>
      </c>
      <c r="E716" t="s">
        <v>43</v>
      </c>
      <c r="F716">
        <v>1</v>
      </c>
      <c r="G716" t="s">
        <v>2055</v>
      </c>
      <c r="H716" t="s">
        <v>2056</v>
      </c>
      <c r="I716" t="s">
        <v>2511</v>
      </c>
      <c r="J716" t="s">
        <v>2999</v>
      </c>
      <c r="K716" t="s">
        <v>42</v>
      </c>
      <c r="L716" t="s">
        <v>2058</v>
      </c>
      <c r="M716" t="s">
        <v>2163</v>
      </c>
      <c r="N716">
        <v>0</v>
      </c>
      <c r="O716">
        <v>0</v>
      </c>
      <c r="P716">
        <v>0</v>
      </c>
      <c r="Q716">
        <v>17340</v>
      </c>
      <c r="R716">
        <v>0</v>
      </c>
      <c r="S716">
        <v>0</v>
      </c>
      <c r="T716">
        <v>0</v>
      </c>
      <c r="U716">
        <v>0</v>
      </c>
      <c r="V716">
        <v>0</v>
      </c>
      <c r="W716">
        <v>0</v>
      </c>
      <c r="X716">
        <v>0</v>
      </c>
      <c r="Y716">
        <v>0</v>
      </c>
      <c r="Z716">
        <v>0</v>
      </c>
      <c r="AA716">
        <v>0</v>
      </c>
      <c r="AB716">
        <v>0</v>
      </c>
      <c r="AC716">
        <v>0</v>
      </c>
      <c r="AD716">
        <v>0</v>
      </c>
      <c r="AE716">
        <v>0</v>
      </c>
      <c r="AF716">
        <v>0</v>
      </c>
      <c r="AG716" t="s">
        <v>5800</v>
      </c>
      <c r="AH716" s="21" t="str">
        <f t="shared" si="22"/>
        <v>YR20</v>
      </c>
      <c r="AI716" s="21">
        <v>76.500000000000014</v>
      </c>
      <c r="AJ716" s="21">
        <f t="shared" si="23"/>
        <v>100</v>
      </c>
      <c r="AK716" s="21" t="s">
        <v>2060</v>
      </c>
      <c r="AL716" t="s">
        <v>2964</v>
      </c>
      <c r="AM716" t="s">
        <v>53</v>
      </c>
      <c r="AN716" t="s">
        <v>2029</v>
      </c>
    </row>
    <row r="717" spans="1:40" ht="15" hidden="1" thickTop="1" x14ac:dyDescent="0.35">
      <c r="A717" t="s">
        <v>5684</v>
      </c>
      <c r="B717" t="s">
        <v>5802</v>
      </c>
      <c r="C717" t="s">
        <v>5803</v>
      </c>
      <c r="D717" t="s">
        <v>5804</v>
      </c>
      <c r="E717" t="s">
        <v>561</v>
      </c>
      <c r="F717">
        <v>2</v>
      </c>
      <c r="G717" t="s">
        <v>2524</v>
      </c>
      <c r="H717" t="s">
        <v>2056</v>
      </c>
      <c r="I717" t="s">
        <v>2511</v>
      </c>
      <c r="J717" t="s">
        <v>3893</v>
      </c>
      <c r="K717" t="s">
        <v>62</v>
      </c>
      <c r="L717" t="s">
        <v>2058</v>
      </c>
      <c r="M717" t="s">
        <v>2059</v>
      </c>
      <c r="N717">
        <v>0</v>
      </c>
      <c r="O717">
        <v>0</v>
      </c>
      <c r="P717">
        <v>0</v>
      </c>
      <c r="Q717">
        <v>24480</v>
      </c>
      <c r="R717">
        <v>0</v>
      </c>
      <c r="S717">
        <v>0</v>
      </c>
      <c r="T717">
        <v>0</v>
      </c>
      <c r="U717">
        <v>0</v>
      </c>
      <c r="V717">
        <v>0</v>
      </c>
      <c r="W717">
        <v>0</v>
      </c>
      <c r="X717">
        <v>0</v>
      </c>
      <c r="Y717">
        <v>0</v>
      </c>
      <c r="Z717">
        <v>0</v>
      </c>
      <c r="AA717">
        <v>0</v>
      </c>
      <c r="AB717">
        <v>0</v>
      </c>
      <c r="AC717">
        <v>0</v>
      </c>
      <c r="AD717">
        <v>0</v>
      </c>
      <c r="AE717">
        <v>0</v>
      </c>
      <c r="AF717">
        <v>0</v>
      </c>
      <c r="AG717" t="s">
        <v>5805</v>
      </c>
      <c r="AH717" s="21" t="str">
        <f t="shared" si="22"/>
        <v>YR20</v>
      </c>
      <c r="AI717" s="21">
        <v>107.92500000000001</v>
      </c>
      <c r="AJ717" s="21">
        <f t="shared" si="23"/>
        <v>100</v>
      </c>
      <c r="AK717" s="21" t="s">
        <v>2060</v>
      </c>
      <c r="AL717" t="s">
        <v>2527</v>
      </c>
      <c r="AM717" t="s">
        <v>53</v>
      </c>
      <c r="AN717" t="s">
        <v>2031</v>
      </c>
    </row>
    <row r="718" spans="1:40" ht="15" hidden="1" thickTop="1" x14ac:dyDescent="0.35">
      <c r="A718" t="s">
        <v>5688</v>
      </c>
      <c r="B718" t="s">
        <v>5808</v>
      </c>
      <c r="C718" t="s">
        <v>3444</v>
      </c>
      <c r="D718" t="s">
        <v>5809</v>
      </c>
      <c r="E718" t="s">
        <v>558</v>
      </c>
      <c r="F718">
        <v>2</v>
      </c>
      <c r="G718" t="s">
        <v>2524</v>
      </c>
      <c r="H718" t="s">
        <v>2056</v>
      </c>
      <c r="I718" t="s">
        <v>2511</v>
      </c>
      <c r="J718" t="s">
        <v>2556</v>
      </c>
      <c r="K718" t="s">
        <v>62</v>
      </c>
      <c r="L718" t="s">
        <v>2058</v>
      </c>
      <c r="M718" t="s">
        <v>2310</v>
      </c>
      <c r="N718">
        <v>1</v>
      </c>
      <c r="O718">
        <v>14</v>
      </c>
      <c r="P718">
        <v>0.09</v>
      </c>
      <c r="Q718">
        <v>16320</v>
      </c>
      <c r="R718">
        <v>0</v>
      </c>
      <c r="S718">
        <v>0</v>
      </c>
      <c r="T718">
        <v>0</v>
      </c>
      <c r="U718">
        <v>0</v>
      </c>
      <c r="V718">
        <v>0</v>
      </c>
      <c r="W718">
        <v>0</v>
      </c>
      <c r="X718">
        <v>1</v>
      </c>
      <c r="Y718">
        <v>14</v>
      </c>
      <c r="Z718">
        <v>0.09</v>
      </c>
      <c r="AA718">
        <v>0</v>
      </c>
      <c r="AB718">
        <v>0</v>
      </c>
      <c r="AC718">
        <v>0</v>
      </c>
      <c r="AD718">
        <v>0</v>
      </c>
      <c r="AE718">
        <v>0</v>
      </c>
      <c r="AF718">
        <v>0</v>
      </c>
      <c r="AG718" t="s">
        <v>5810</v>
      </c>
      <c r="AH718" s="21" t="str">
        <f t="shared" si="22"/>
        <v>YR20</v>
      </c>
      <c r="AI718" s="21">
        <v>72</v>
      </c>
      <c r="AJ718" s="21">
        <f t="shared" si="23"/>
        <v>99.914215686274517</v>
      </c>
      <c r="AK718" s="21" t="s">
        <v>2060</v>
      </c>
      <c r="AL718" t="s">
        <v>2527</v>
      </c>
      <c r="AM718" t="s">
        <v>53</v>
      </c>
      <c r="AN718" t="s">
        <v>2029</v>
      </c>
    </row>
    <row r="719" spans="1:40" ht="15" hidden="1" thickTop="1" x14ac:dyDescent="0.35">
      <c r="A719" t="s">
        <v>5693</v>
      </c>
      <c r="B719" t="s">
        <v>5812</v>
      </c>
      <c r="C719" t="s">
        <v>4533</v>
      </c>
      <c r="D719" t="s">
        <v>5813</v>
      </c>
      <c r="E719" t="s">
        <v>2653</v>
      </c>
      <c r="F719">
        <v>1</v>
      </c>
      <c r="G719" t="s">
        <v>2619</v>
      </c>
      <c r="H719" t="s">
        <v>2620</v>
      </c>
      <c r="I719" t="s">
        <v>2511</v>
      </c>
      <c r="J719" t="s">
        <v>2654</v>
      </c>
      <c r="K719" t="s">
        <v>2655</v>
      </c>
      <c r="L719" t="s">
        <v>2058</v>
      </c>
      <c r="M719" t="s">
        <v>2163</v>
      </c>
      <c r="N719">
        <v>0</v>
      </c>
      <c r="O719">
        <v>0</v>
      </c>
      <c r="P719">
        <v>0</v>
      </c>
      <c r="Q719">
        <v>17340</v>
      </c>
      <c r="R719">
        <v>0</v>
      </c>
      <c r="S719">
        <v>0</v>
      </c>
      <c r="T719">
        <v>0</v>
      </c>
      <c r="U719">
        <v>0</v>
      </c>
      <c r="V719">
        <v>0</v>
      </c>
      <c r="W719">
        <v>0</v>
      </c>
      <c r="X719">
        <v>0</v>
      </c>
      <c r="Y719">
        <v>0</v>
      </c>
      <c r="Z719">
        <v>0</v>
      </c>
      <c r="AA719">
        <v>0</v>
      </c>
      <c r="AB719">
        <v>0</v>
      </c>
      <c r="AC719">
        <v>0</v>
      </c>
      <c r="AD719">
        <v>0</v>
      </c>
      <c r="AE719">
        <v>0</v>
      </c>
      <c r="AF719">
        <v>0</v>
      </c>
      <c r="AG719" t="s">
        <v>5814</v>
      </c>
      <c r="AH719" s="21" t="str">
        <f t="shared" si="22"/>
        <v>YR21</v>
      </c>
      <c r="AI719" s="21">
        <v>76.500000000000014</v>
      </c>
      <c r="AJ719" s="21">
        <f t="shared" si="23"/>
        <v>100</v>
      </c>
      <c r="AK719" s="21" t="s">
        <v>2060</v>
      </c>
      <c r="AL719" t="s">
        <v>2657</v>
      </c>
      <c r="AM719" t="s">
        <v>53</v>
      </c>
      <c r="AN719" t="s">
        <v>2029</v>
      </c>
    </row>
    <row r="720" spans="1:40" ht="15" hidden="1" thickTop="1" x14ac:dyDescent="0.35">
      <c r="A720" t="s">
        <v>5697</v>
      </c>
      <c r="B720" t="s">
        <v>5816</v>
      </c>
      <c r="C720" t="s">
        <v>5817</v>
      </c>
      <c r="D720" t="s">
        <v>5818</v>
      </c>
      <c r="E720" t="s">
        <v>2508</v>
      </c>
      <c r="F720">
        <v>1</v>
      </c>
      <c r="G720" t="s">
        <v>2509</v>
      </c>
      <c r="H720" t="s">
        <v>2510</v>
      </c>
      <c r="I720" t="s">
        <v>2511</v>
      </c>
      <c r="J720" t="s">
        <v>2512</v>
      </c>
      <c r="K720" t="s">
        <v>2513</v>
      </c>
      <c r="L720" t="s">
        <v>2058</v>
      </c>
      <c r="M720" t="s">
        <v>2225</v>
      </c>
      <c r="N720">
        <v>0</v>
      </c>
      <c r="O720">
        <v>0</v>
      </c>
      <c r="P720">
        <v>0</v>
      </c>
      <c r="Q720">
        <v>12240</v>
      </c>
      <c r="R720">
        <v>0</v>
      </c>
      <c r="S720">
        <v>0</v>
      </c>
      <c r="T720">
        <v>0</v>
      </c>
      <c r="U720">
        <v>0</v>
      </c>
      <c r="V720">
        <v>0</v>
      </c>
      <c r="W720">
        <v>0</v>
      </c>
      <c r="X720">
        <v>0</v>
      </c>
      <c r="Y720">
        <v>0</v>
      </c>
      <c r="Z720">
        <v>0</v>
      </c>
      <c r="AA720">
        <v>0</v>
      </c>
      <c r="AB720">
        <v>0</v>
      </c>
      <c r="AC720">
        <v>0</v>
      </c>
      <c r="AD720">
        <v>0</v>
      </c>
      <c r="AE720">
        <v>0</v>
      </c>
      <c r="AF720">
        <v>0</v>
      </c>
      <c r="AG720" t="s">
        <v>5819</v>
      </c>
      <c r="AH720" s="21" t="str">
        <f t="shared" si="22"/>
        <v>YN23</v>
      </c>
      <c r="AI720" s="21">
        <v>54</v>
      </c>
      <c r="AJ720" s="21">
        <f t="shared" si="23"/>
        <v>100</v>
      </c>
      <c r="AK720" s="21" t="s">
        <v>2060</v>
      </c>
      <c r="AL720" t="s">
        <v>2515</v>
      </c>
      <c r="AM720" t="s">
        <v>53</v>
      </c>
      <c r="AN720" t="s">
        <v>2029</v>
      </c>
    </row>
    <row r="721" spans="1:40" ht="15" hidden="1" thickTop="1" x14ac:dyDescent="0.35">
      <c r="A721" t="s">
        <v>5701</v>
      </c>
      <c r="B721" t="s">
        <v>5821</v>
      </c>
      <c r="C721" t="s">
        <v>3372</v>
      </c>
      <c r="D721" t="s">
        <v>5822</v>
      </c>
      <c r="E721" t="s">
        <v>2825</v>
      </c>
      <c r="F721">
        <v>1</v>
      </c>
      <c r="G721" t="s">
        <v>2816</v>
      </c>
      <c r="H721" t="s">
        <v>2620</v>
      </c>
      <c r="I721" t="s">
        <v>2511</v>
      </c>
      <c r="J721" t="s">
        <v>2826</v>
      </c>
      <c r="K721" t="s">
        <v>2827</v>
      </c>
      <c r="L721" t="s">
        <v>2058</v>
      </c>
      <c r="M721" t="s">
        <v>2207</v>
      </c>
      <c r="N721">
        <v>0</v>
      </c>
      <c r="O721">
        <v>0</v>
      </c>
      <c r="P721">
        <v>0</v>
      </c>
      <c r="Q721">
        <v>13260</v>
      </c>
      <c r="R721">
        <v>0</v>
      </c>
      <c r="S721">
        <v>0</v>
      </c>
      <c r="T721">
        <v>0</v>
      </c>
      <c r="U721">
        <v>0</v>
      </c>
      <c r="V721">
        <v>0</v>
      </c>
      <c r="W721">
        <v>0</v>
      </c>
      <c r="X721">
        <v>0</v>
      </c>
      <c r="Y721">
        <v>0</v>
      </c>
      <c r="Z721">
        <v>0</v>
      </c>
      <c r="AA721">
        <v>0</v>
      </c>
      <c r="AB721">
        <v>0</v>
      </c>
      <c r="AC721">
        <v>0</v>
      </c>
      <c r="AD721">
        <v>0</v>
      </c>
      <c r="AE721">
        <v>0</v>
      </c>
      <c r="AF721">
        <v>0</v>
      </c>
      <c r="AG721" t="s">
        <v>5823</v>
      </c>
      <c r="AH721" s="21" t="str">
        <f t="shared" si="22"/>
        <v>YO27</v>
      </c>
      <c r="AI721" s="21">
        <v>58.5</v>
      </c>
      <c r="AJ721" s="21">
        <f t="shared" si="23"/>
        <v>100</v>
      </c>
      <c r="AK721" s="21" t="s">
        <v>2060</v>
      </c>
      <c r="AL721" t="s">
        <v>2829</v>
      </c>
      <c r="AM721" t="s">
        <v>53</v>
      </c>
      <c r="AN721" t="s">
        <v>2029</v>
      </c>
    </row>
    <row r="722" spans="1:40" ht="15" hidden="1" thickTop="1" x14ac:dyDescent="0.35">
      <c r="A722" t="s">
        <v>5705</v>
      </c>
      <c r="B722" t="s">
        <v>5825</v>
      </c>
      <c r="C722" t="s">
        <v>2537</v>
      </c>
      <c r="D722" t="s">
        <v>5826</v>
      </c>
      <c r="E722" t="s">
        <v>558</v>
      </c>
      <c r="F722">
        <v>1</v>
      </c>
      <c r="G722" t="s">
        <v>2524</v>
      </c>
      <c r="H722" t="s">
        <v>2056</v>
      </c>
      <c r="I722" t="s">
        <v>2511</v>
      </c>
      <c r="J722" t="s">
        <v>2539</v>
      </c>
      <c r="K722" t="s">
        <v>62</v>
      </c>
      <c r="L722" t="s">
        <v>2058</v>
      </c>
      <c r="M722" t="s">
        <v>2163</v>
      </c>
      <c r="N722">
        <v>0</v>
      </c>
      <c r="O722">
        <v>0</v>
      </c>
      <c r="P722">
        <v>0</v>
      </c>
      <c r="Q722">
        <v>17340</v>
      </c>
      <c r="R722">
        <v>0</v>
      </c>
      <c r="S722">
        <v>0</v>
      </c>
      <c r="T722">
        <v>0</v>
      </c>
      <c r="U722">
        <v>0</v>
      </c>
      <c r="V722">
        <v>0</v>
      </c>
      <c r="W722">
        <v>0</v>
      </c>
      <c r="X722">
        <v>0</v>
      </c>
      <c r="Y722">
        <v>0</v>
      </c>
      <c r="Z722">
        <v>0</v>
      </c>
      <c r="AA722">
        <v>0</v>
      </c>
      <c r="AB722">
        <v>0</v>
      </c>
      <c r="AC722">
        <v>0</v>
      </c>
      <c r="AD722">
        <v>0</v>
      </c>
      <c r="AE722">
        <v>0</v>
      </c>
      <c r="AF722">
        <v>0</v>
      </c>
      <c r="AG722" t="s">
        <v>5827</v>
      </c>
      <c r="AH722" s="21" t="str">
        <f t="shared" si="22"/>
        <v>YR21</v>
      </c>
      <c r="AI722" s="21">
        <v>76.500000000000014</v>
      </c>
      <c r="AJ722" s="21">
        <f t="shared" si="23"/>
        <v>100</v>
      </c>
      <c r="AK722" s="21" t="s">
        <v>2060</v>
      </c>
      <c r="AL722" t="s">
        <v>2527</v>
      </c>
      <c r="AM722" t="s">
        <v>53</v>
      </c>
      <c r="AN722" t="s">
        <v>2031</v>
      </c>
    </row>
    <row r="723" spans="1:40" ht="15" hidden="1" thickTop="1" x14ac:dyDescent="0.35">
      <c r="A723" t="s">
        <v>5710</v>
      </c>
      <c r="B723" t="s">
        <v>5829</v>
      </c>
      <c r="C723" t="s">
        <v>2560</v>
      </c>
      <c r="D723" t="s">
        <v>5830</v>
      </c>
      <c r="E723" t="s">
        <v>2562</v>
      </c>
      <c r="F723">
        <v>1</v>
      </c>
      <c r="G723" t="s">
        <v>2546</v>
      </c>
      <c r="H723" t="s">
        <v>2510</v>
      </c>
      <c r="I723" t="s">
        <v>2511</v>
      </c>
      <c r="J723" t="s">
        <v>2547</v>
      </c>
      <c r="K723" t="s">
        <v>2548</v>
      </c>
      <c r="L723" t="s">
        <v>2058</v>
      </c>
      <c r="M723" t="s">
        <v>2059</v>
      </c>
      <c r="N723">
        <v>0</v>
      </c>
      <c r="O723">
        <v>0</v>
      </c>
      <c r="P723">
        <v>0</v>
      </c>
      <c r="Q723">
        <v>24480</v>
      </c>
      <c r="R723">
        <v>0</v>
      </c>
      <c r="S723">
        <v>0</v>
      </c>
      <c r="T723">
        <v>0</v>
      </c>
      <c r="U723">
        <v>0</v>
      </c>
      <c r="V723">
        <v>0</v>
      </c>
      <c r="W723">
        <v>0</v>
      </c>
      <c r="X723">
        <v>0</v>
      </c>
      <c r="Y723">
        <v>0</v>
      </c>
      <c r="Z723">
        <v>0</v>
      </c>
      <c r="AA723">
        <v>0</v>
      </c>
      <c r="AB723">
        <v>0</v>
      </c>
      <c r="AC723">
        <v>0</v>
      </c>
      <c r="AD723">
        <v>0</v>
      </c>
      <c r="AE723">
        <v>0</v>
      </c>
      <c r="AF723">
        <v>0</v>
      </c>
      <c r="AG723" t="s">
        <v>5831</v>
      </c>
      <c r="AH723" s="21" t="str">
        <f t="shared" si="22"/>
        <v>YR20</v>
      </c>
      <c r="AI723" s="21">
        <v>107.92500000000001</v>
      </c>
      <c r="AJ723" s="21">
        <f t="shared" si="23"/>
        <v>100</v>
      </c>
      <c r="AK723" s="21" t="s">
        <v>2060</v>
      </c>
      <c r="AL723" t="s">
        <v>2551</v>
      </c>
      <c r="AM723" t="s">
        <v>53</v>
      </c>
      <c r="AN723" t="s">
        <v>2031</v>
      </c>
    </row>
    <row r="724" spans="1:40" ht="15" hidden="1" thickTop="1" x14ac:dyDescent="0.35">
      <c r="A724" t="s">
        <v>5714</v>
      </c>
      <c r="B724" t="s">
        <v>5833</v>
      </c>
      <c r="C724" t="s">
        <v>4257</v>
      </c>
      <c r="D724" t="s">
        <v>5834</v>
      </c>
      <c r="E724" t="s">
        <v>2938</v>
      </c>
      <c r="F724">
        <v>1</v>
      </c>
      <c r="G724" t="s">
        <v>2593</v>
      </c>
      <c r="H724" t="s">
        <v>2056</v>
      </c>
      <c r="I724" t="s">
        <v>2511</v>
      </c>
      <c r="J724" t="s">
        <v>3250</v>
      </c>
      <c r="K724" t="s">
        <v>65</v>
      </c>
      <c r="L724" t="s">
        <v>2058</v>
      </c>
      <c r="M724" t="s">
        <v>2059</v>
      </c>
      <c r="N724">
        <v>0</v>
      </c>
      <c r="O724">
        <v>0</v>
      </c>
      <c r="P724">
        <v>0</v>
      </c>
      <c r="Q724">
        <v>24480</v>
      </c>
      <c r="R724">
        <v>0</v>
      </c>
      <c r="S724">
        <v>0</v>
      </c>
      <c r="T724">
        <v>0</v>
      </c>
      <c r="U724">
        <v>0</v>
      </c>
      <c r="V724">
        <v>0</v>
      </c>
      <c r="W724">
        <v>0</v>
      </c>
      <c r="X724">
        <v>0</v>
      </c>
      <c r="Y724">
        <v>0</v>
      </c>
      <c r="Z724">
        <v>0</v>
      </c>
      <c r="AA724">
        <v>0</v>
      </c>
      <c r="AB724">
        <v>0</v>
      </c>
      <c r="AC724">
        <v>0</v>
      </c>
      <c r="AD724">
        <v>0</v>
      </c>
      <c r="AE724">
        <v>0</v>
      </c>
      <c r="AF724">
        <v>0</v>
      </c>
      <c r="AG724" t="s">
        <v>5835</v>
      </c>
      <c r="AH724" s="21" t="str">
        <f t="shared" si="22"/>
        <v>YO27</v>
      </c>
      <c r="AI724" s="21">
        <v>107.92500000000001</v>
      </c>
      <c r="AJ724" s="21">
        <f t="shared" si="23"/>
        <v>100</v>
      </c>
      <c r="AK724" s="21" t="s">
        <v>2060</v>
      </c>
      <c r="AL724" t="s">
        <v>2527</v>
      </c>
      <c r="AM724" t="s">
        <v>53</v>
      </c>
      <c r="AN724" t="s">
        <v>2029</v>
      </c>
    </row>
    <row r="725" spans="1:40" ht="15" hidden="1" thickTop="1" x14ac:dyDescent="0.35">
      <c r="A725" t="s">
        <v>5718</v>
      </c>
      <c r="B725" t="s">
        <v>5837</v>
      </c>
      <c r="C725" t="s">
        <v>66</v>
      </c>
      <c r="D725" t="s">
        <v>5838</v>
      </c>
      <c r="E725" t="s">
        <v>560</v>
      </c>
      <c r="F725">
        <v>1</v>
      </c>
      <c r="G725" t="s">
        <v>2055</v>
      </c>
      <c r="H725" t="s">
        <v>2056</v>
      </c>
      <c r="I725" t="s">
        <v>2511</v>
      </c>
      <c r="J725" t="s">
        <v>67</v>
      </c>
      <c r="K725" t="s">
        <v>68</v>
      </c>
      <c r="L725" t="s">
        <v>2058</v>
      </c>
      <c r="M725" t="s">
        <v>2059</v>
      </c>
      <c r="N725">
        <v>1</v>
      </c>
      <c r="O725">
        <v>26</v>
      </c>
      <c r="P725">
        <v>0.11</v>
      </c>
      <c r="Q725">
        <v>24480</v>
      </c>
      <c r="R725">
        <v>0</v>
      </c>
      <c r="S725">
        <v>0</v>
      </c>
      <c r="T725">
        <v>0</v>
      </c>
      <c r="U725">
        <v>0</v>
      </c>
      <c r="V725">
        <v>0</v>
      </c>
      <c r="W725">
        <v>0</v>
      </c>
      <c r="X725">
        <v>1</v>
      </c>
      <c r="Y725">
        <v>26</v>
      </c>
      <c r="Z725">
        <v>0.11</v>
      </c>
      <c r="AA725">
        <v>0</v>
      </c>
      <c r="AB725">
        <v>0</v>
      </c>
      <c r="AC725">
        <v>0</v>
      </c>
      <c r="AD725">
        <v>0</v>
      </c>
      <c r="AE725">
        <v>0</v>
      </c>
      <c r="AF725">
        <v>0</v>
      </c>
      <c r="AG725" t="s">
        <v>267</v>
      </c>
      <c r="AH725" s="21" t="str">
        <f t="shared" si="22"/>
        <v>YO27</v>
      </c>
      <c r="AI725" s="21">
        <v>107.92500000000001</v>
      </c>
      <c r="AJ725" s="21">
        <f t="shared" si="23"/>
        <v>99.893790849673209</v>
      </c>
      <c r="AK725" s="21" t="s">
        <v>2060</v>
      </c>
      <c r="AL725" t="s">
        <v>70</v>
      </c>
      <c r="AM725" t="s">
        <v>53</v>
      </c>
      <c r="AN725" t="s">
        <v>2031</v>
      </c>
    </row>
    <row r="726" spans="1:40" ht="15" hidden="1" thickTop="1" x14ac:dyDescent="0.35">
      <c r="A726" t="s">
        <v>5723</v>
      </c>
      <c r="B726" t="s">
        <v>5840</v>
      </c>
      <c r="C726" t="s">
        <v>2644</v>
      </c>
      <c r="D726" t="s">
        <v>5841</v>
      </c>
      <c r="E726" t="s">
        <v>2646</v>
      </c>
      <c r="F726">
        <v>1</v>
      </c>
      <c r="G726" t="s">
        <v>2600</v>
      </c>
      <c r="H726" t="s">
        <v>2577</v>
      </c>
      <c r="I726" t="s">
        <v>2511</v>
      </c>
      <c r="J726" t="s">
        <v>2647</v>
      </c>
      <c r="K726" t="s">
        <v>2602</v>
      </c>
      <c r="L726" t="s">
        <v>2058</v>
      </c>
      <c r="M726" t="s">
        <v>2170</v>
      </c>
      <c r="N726">
        <v>1</v>
      </c>
      <c r="O726">
        <v>32</v>
      </c>
      <c r="P726">
        <v>0.21</v>
      </c>
      <c r="Q726">
        <v>15300</v>
      </c>
      <c r="R726">
        <v>1</v>
      </c>
      <c r="S726">
        <v>32</v>
      </c>
      <c r="T726">
        <v>0.21</v>
      </c>
      <c r="U726">
        <v>0</v>
      </c>
      <c r="V726">
        <v>0</v>
      </c>
      <c r="W726">
        <v>0</v>
      </c>
      <c r="X726">
        <v>0</v>
      </c>
      <c r="Y726">
        <v>0</v>
      </c>
      <c r="Z726">
        <v>0</v>
      </c>
      <c r="AA726">
        <v>0</v>
      </c>
      <c r="AB726">
        <v>0</v>
      </c>
      <c r="AC726">
        <v>0</v>
      </c>
      <c r="AD726">
        <v>0</v>
      </c>
      <c r="AE726">
        <v>0</v>
      </c>
      <c r="AF726">
        <v>0</v>
      </c>
      <c r="AG726" t="s">
        <v>5842</v>
      </c>
      <c r="AH726" s="21" t="str">
        <f t="shared" si="22"/>
        <v>YO27</v>
      </c>
      <c r="AI726" s="21">
        <v>67.5</v>
      </c>
      <c r="AJ726" s="21">
        <f t="shared" si="23"/>
        <v>99.790849673202615</v>
      </c>
      <c r="AK726" s="21" t="s">
        <v>2060</v>
      </c>
      <c r="AL726" t="s">
        <v>2551</v>
      </c>
      <c r="AM726" t="s">
        <v>53</v>
      </c>
      <c r="AN726" t="s">
        <v>2031</v>
      </c>
    </row>
    <row r="727" spans="1:40" ht="15" hidden="1" thickTop="1" x14ac:dyDescent="0.35">
      <c r="A727" t="s">
        <v>5728</v>
      </c>
      <c r="B727" t="s">
        <v>5844</v>
      </c>
      <c r="C727" t="s">
        <v>76</v>
      </c>
      <c r="D727" t="s">
        <v>5845</v>
      </c>
      <c r="E727" t="s">
        <v>560</v>
      </c>
      <c r="F727">
        <v>2</v>
      </c>
      <c r="G727" t="s">
        <v>2055</v>
      </c>
      <c r="H727" t="s">
        <v>2056</v>
      </c>
      <c r="I727" t="s">
        <v>2511</v>
      </c>
      <c r="J727" t="s">
        <v>67</v>
      </c>
      <c r="K727" t="s">
        <v>68</v>
      </c>
      <c r="L727" t="s">
        <v>2058</v>
      </c>
      <c r="M727" t="s">
        <v>2059</v>
      </c>
      <c r="N727">
        <v>4</v>
      </c>
      <c r="O727">
        <v>256</v>
      </c>
      <c r="P727">
        <v>1.05</v>
      </c>
      <c r="Q727">
        <v>24480</v>
      </c>
      <c r="R727">
        <v>0</v>
      </c>
      <c r="S727">
        <v>0</v>
      </c>
      <c r="T727">
        <v>0</v>
      </c>
      <c r="U727">
        <v>0</v>
      </c>
      <c r="V727">
        <v>0</v>
      </c>
      <c r="W727">
        <v>0</v>
      </c>
      <c r="X727">
        <v>1</v>
      </c>
      <c r="Y727">
        <v>73</v>
      </c>
      <c r="Z727">
        <v>0.3</v>
      </c>
      <c r="AA727">
        <v>3</v>
      </c>
      <c r="AB727">
        <v>183</v>
      </c>
      <c r="AC727">
        <v>0.75</v>
      </c>
      <c r="AD727">
        <v>0</v>
      </c>
      <c r="AE727">
        <v>0</v>
      </c>
      <c r="AF727">
        <v>0</v>
      </c>
      <c r="AG727" t="s">
        <v>352</v>
      </c>
      <c r="AH727" s="21" t="str">
        <f t="shared" si="22"/>
        <v>YO27</v>
      </c>
      <c r="AI727" s="21">
        <v>107.92500000000001</v>
      </c>
      <c r="AJ727" s="21">
        <f t="shared" si="23"/>
        <v>98.954248366013076</v>
      </c>
      <c r="AK727" s="21" t="s">
        <v>2063</v>
      </c>
      <c r="AL727" t="s">
        <v>70</v>
      </c>
      <c r="AM727" t="s">
        <v>53</v>
      </c>
      <c r="AN727" t="s">
        <v>2032</v>
      </c>
    </row>
    <row r="728" spans="1:40" ht="15" hidden="1" thickTop="1" x14ac:dyDescent="0.35">
      <c r="A728" t="s">
        <v>5732</v>
      </c>
      <c r="B728" t="s">
        <v>5847</v>
      </c>
      <c r="C728" t="s">
        <v>3332</v>
      </c>
      <c r="D728" t="s">
        <v>5848</v>
      </c>
      <c r="E728" t="s">
        <v>2575</v>
      </c>
      <c r="F728">
        <v>1</v>
      </c>
      <c r="G728" t="s">
        <v>2600</v>
      </c>
      <c r="H728" t="s">
        <v>2577</v>
      </c>
      <c r="I728" t="s">
        <v>2511</v>
      </c>
      <c r="J728" t="s">
        <v>2699</v>
      </c>
      <c r="K728" t="s">
        <v>2579</v>
      </c>
      <c r="L728" t="s">
        <v>2058</v>
      </c>
      <c r="M728" t="s">
        <v>2170</v>
      </c>
      <c r="N728">
        <v>0</v>
      </c>
      <c r="O728">
        <v>0</v>
      </c>
      <c r="P728">
        <v>0</v>
      </c>
      <c r="Q728">
        <v>15300</v>
      </c>
      <c r="R728">
        <v>0</v>
      </c>
      <c r="S728">
        <v>0</v>
      </c>
      <c r="T728">
        <v>0</v>
      </c>
      <c r="U728">
        <v>0</v>
      </c>
      <c r="V728">
        <v>0</v>
      </c>
      <c r="W728">
        <v>0</v>
      </c>
      <c r="X728">
        <v>0</v>
      </c>
      <c r="Y728">
        <v>0</v>
      </c>
      <c r="Z728">
        <v>0</v>
      </c>
      <c r="AA728">
        <v>0</v>
      </c>
      <c r="AB728">
        <v>0</v>
      </c>
      <c r="AC728">
        <v>0</v>
      </c>
      <c r="AD728">
        <v>0</v>
      </c>
      <c r="AE728">
        <v>0</v>
      </c>
      <c r="AF728">
        <v>0</v>
      </c>
      <c r="AG728" t="s">
        <v>5849</v>
      </c>
      <c r="AH728" s="21" t="str">
        <f t="shared" si="22"/>
        <v>YR20</v>
      </c>
      <c r="AI728" s="21">
        <v>67.5</v>
      </c>
      <c r="AJ728" s="21">
        <f t="shared" si="23"/>
        <v>100</v>
      </c>
      <c r="AK728" s="21" t="s">
        <v>2060</v>
      </c>
      <c r="AL728" t="s">
        <v>2581</v>
      </c>
      <c r="AM728" t="s">
        <v>53</v>
      </c>
      <c r="AN728" t="s">
        <v>2029</v>
      </c>
    </row>
    <row r="729" spans="1:40" ht="15" hidden="1" thickTop="1" x14ac:dyDescent="0.35">
      <c r="A729" t="s">
        <v>5736</v>
      </c>
      <c r="B729" t="s">
        <v>5851</v>
      </c>
      <c r="C729" t="s">
        <v>2904</v>
      </c>
      <c r="D729" t="s">
        <v>5852</v>
      </c>
      <c r="E729" t="s">
        <v>2705</v>
      </c>
      <c r="F729">
        <v>1</v>
      </c>
      <c r="G729" t="s">
        <v>2593</v>
      </c>
      <c r="H729" t="s">
        <v>2056</v>
      </c>
      <c r="I729" t="s">
        <v>2511</v>
      </c>
      <c r="J729" t="s">
        <v>2594</v>
      </c>
      <c r="K729" t="s">
        <v>65</v>
      </c>
      <c r="L729" t="s">
        <v>2058</v>
      </c>
      <c r="M729" t="s">
        <v>2170</v>
      </c>
      <c r="N729">
        <v>0</v>
      </c>
      <c r="O729">
        <v>0</v>
      </c>
      <c r="P729">
        <v>0</v>
      </c>
      <c r="Q729">
        <v>15300</v>
      </c>
      <c r="R729">
        <v>0</v>
      </c>
      <c r="S729">
        <v>0</v>
      </c>
      <c r="T729">
        <v>0</v>
      </c>
      <c r="U729">
        <v>0</v>
      </c>
      <c r="V729">
        <v>0</v>
      </c>
      <c r="W729">
        <v>0</v>
      </c>
      <c r="X729">
        <v>0</v>
      </c>
      <c r="Y729">
        <v>0</v>
      </c>
      <c r="Z729">
        <v>0</v>
      </c>
      <c r="AA729">
        <v>0</v>
      </c>
      <c r="AB729">
        <v>0</v>
      </c>
      <c r="AC729">
        <v>0</v>
      </c>
      <c r="AD729">
        <v>0</v>
      </c>
      <c r="AE729">
        <v>0</v>
      </c>
      <c r="AF729">
        <v>0</v>
      </c>
      <c r="AG729" t="s">
        <v>5853</v>
      </c>
      <c r="AH729" s="21" t="str">
        <f t="shared" si="22"/>
        <v>YO27</v>
      </c>
      <c r="AI729" s="21">
        <v>67.5</v>
      </c>
      <c r="AJ729" s="21">
        <f t="shared" si="23"/>
        <v>100</v>
      </c>
      <c r="AK729" s="21" t="s">
        <v>2060</v>
      </c>
      <c r="AL729" t="s">
        <v>2527</v>
      </c>
      <c r="AM729" t="s">
        <v>53</v>
      </c>
      <c r="AN729" t="s">
        <v>2031</v>
      </c>
    </row>
    <row r="730" spans="1:40" ht="15" hidden="1" thickTop="1" x14ac:dyDescent="0.35">
      <c r="A730" t="s">
        <v>5740</v>
      </c>
      <c r="B730" t="s">
        <v>5855</v>
      </c>
      <c r="C730" t="s">
        <v>2970</v>
      </c>
      <c r="D730" t="s">
        <v>5856</v>
      </c>
      <c r="E730" t="s">
        <v>2575</v>
      </c>
      <c r="F730">
        <v>1</v>
      </c>
      <c r="G730" t="s">
        <v>2609</v>
      </c>
      <c r="H730" t="s">
        <v>2577</v>
      </c>
      <c r="I730" t="s">
        <v>2511</v>
      </c>
      <c r="J730" t="s">
        <v>2610</v>
      </c>
      <c r="K730" t="s">
        <v>2611</v>
      </c>
      <c r="L730" t="s">
        <v>2058</v>
      </c>
      <c r="M730" t="s">
        <v>2170</v>
      </c>
      <c r="N730">
        <v>0</v>
      </c>
      <c r="O730">
        <v>0</v>
      </c>
      <c r="P730">
        <v>0</v>
      </c>
      <c r="Q730">
        <v>15300</v>
      </c>
      <c r="R730">
        <v>0</v>
      </c>
      <c r="S730">
        <v>0</v>
      </c>
      <c r="T730">
        <v>0</v>
      </c>
      <c r="U730">
        <v>0</v>
      </c>
      <c r="V730">
        <v>0</v>
      </c>
      <c r="W730">
        <v>0</v>
      </c>
      <c r="X730">
        <v>0</v>
      </c>
      <c r="Y730">
        <v>0</v>
      </c>
      <c r="Z730">
        <v>0</v>
      </c>
      <c r="AA730">
        <v>0</v>
      </c>
      <c r="AB730">
        <v>0</v>
      </c>
      <c r="AC730">
        <v>0</v>
      </c>
      <c r="AD730">
        <v>0</v>
      </c>
      <c r="AE730">
        <v>0</v>
      </c>
      <c r="AF730">
        <v>0</v>
      </c>
      <c r="AG730" t="s">
        <v>5857</v>
      </c>
      <c r="AH730" s="21" t="str">
        <f t="shared" si="22"/>
        <v>YO27</v>
      </c>
      <c r="AI730" s="21">
        <v>67.5</v>
      </c>
      <c r="AJ730" s="21">
        <f t="shared" si="23"/>
        <v>100</v>
      </c>
      <c r="AK730" s="21" t="s">
        <v>2060</v>
      </c>
      <c r="AL730" t="s">
        <v>2581</v>
      </c>
      <c r="AM730" t="s">
        <v>53</v>
      </c>
      <c r="AN730" t="s">
        <v>2030</v>
      </c>
    </row>
    <row r="731" spans="1:40" ht="15" hidden="1" thickTop="1" x14ac:dyDescent="0.35">
      <c r="A731" t="s">
        <v>5746</v>
      </c>
      <c r="B731" t="s">
        <v>5859</v>
      </c>
      <c r="C731" t="s">
        <v>3594</v>
      </c>
      <c r="D731" t="s">
        <v>5860</v>
      </c>
      <c r="E731" t="s">
        <v>2608</v>
      </c>
      <c r="F731">
        <v>1</v>
      </c>
      <c r="G731" t="s">
        <v>2609</v>
      </c>
      <c r="H731" t="s">
        <v>2577</v>
      </c>
      <c r="I731" t="s">
        <v>2511</v>
      </c>
      <c r="J731" t="s">
        <v>2610</v>
      </c>
      <c r="K731" t="s">
        <v>2611</v>
      </c>
      <c r="L731" t="s">
        <v>2058</v>
      </c>
      <c r="M731" t="s">
        <v>2170</v>
      </c>
      <c r="N731">
        <v>0</v>
      </c>
      <c r="O731">
        <v>0</v>
      </c>
      <c r="P731">
        <v>0</v>
      </c>
      <c r="Q731">
        <v>15300</v>
      </c>
      <c r="R731">
        <v>0</v>
      </c>
      <c r="S731">
        <v>0</v>
      </c>
      <c r="T731">
        <v>0</v>
      </c>
      <c r="U731">
        <v>0</v>
      </c>
      <c r="V731">
        <v>0</v>
      </c>
      <c r="W731">
        <v>0</v>
      </c>
      <c r="X731">
        <v>0</v>
      </c>
      <c r="Y731">
        <v>0</v>
      </c>
      <c r="Z731">
        <v>0</v>
      </c>
      <c r="AA731">
        <v>0</v>
      </c>
      <c r="AB731">
        <v>0</v>
      </c>
      <c r="AC731">
        <v>0</v>
      </c>
      <c r="AD731">
        <v>0</v>
      </c>
      <c r="AE731">
        <v>0</v>
      </c>
      <c r="AF731">
        <v>0</v>
      </c>
      <c r="AG731" t="s">
        <v>5861</v>
      </c>
      <c r="AH731" s="21" t="str">
        <f t="shared" si="22"/>
        <v>YK19</v>
      </c>
      <c r="AI731" s="21">
        <v>67.5</v>
      </c>
      <c r="AJ731" s="21">
        <f t="shared" si="23"/>
        <v>100</v>
      </c>
      <c r="AK731" s="21" t="s">
        <v>2060</v>
      </c>
      <c r="AL731" t="s">
        <v>2581</v>
      </c>
      <c r="AM731" t="s">
        <v>53</v>
      </c>
      <c r="AN731" t="s">
        <v>2030</v>
      </c>
    </row>
    <row r="732" spans="1:40" ht="15" hidden="1" thickTop="1" x14ac:dyDescent="0.35">
      <c r="A732" t="s">
        <v>5751</v>
      </c>
      <c r="B732" t="s">
        <v>5863</v>
      </c>
      <c r="C732" t="s">
        <v>3281</v>
      </c>
      <c r="D732" t="s">
        <v>5864</v>
      </c>
      <c r="E732" t="s">
        <v>2938</v>
      </c>
      <c r="F732">
        <v>2</v>
      </c>
      <c r="G732" t="s">
        <v>2593</v>
      </c>
      <c r="H732" t="s">
        <v>2056</v>
      </c>
      <c r="I732" t="s">
        <v>2511</v>
      </c>
      <c r="J732" t="s">
        <v>3268</v>
      </c>
      <c r="K732" t="s">
        <v>62</v>
      </c>
      <c r="L732" t="s">
        <v>2058</v>
      </c>
      <c r="M732" t="s">
        <v>2170</v>
      </c>
      <c r="N732">
        <v>1</v>
      </c>
      <c r="O732">
        <v>36</v>
      </c>
      <c r="P732">
        <v>0.24</v>
      </c>
      <c r="Q732">
        <v>15300</v>
      </c>
      <c r="R732">
        <v>0</v>
      </c>
      <c r="S732">
        <v>0</v>
      </c>
      <c r="T732">
        <v>0</v>
      </c>
      <c r="U732">
        <v>0</v>
      </c>
      <c r="V732">
        <v>0</v>
      </c>
      <c r="W732">
        <v>0</v>
      </c>
      <c r="X732">
        <v>1</v>
      </c>
      <c r="Y732">
        <v>36</v>
      </c>
      <c r="Z732">
        <v>0.24</v>
      </c>
      <c r="AA732">
        <v>0</v>
      </c>
      <c r="AB732">
        <v>0</v>
      </c>
      <c r="AC732">
        <v>0</v>
      </c>
      <c r="AD732">
        <v>0</v>
      </c>
      <c r="AE732">
        <v>0</v>
      </c>
      <c r="AF732">
        <v>0</v>
      </c>
      <c r="AG732" t="s">
        <v>5865</v>
      </c>
      <c r="AH732" s="21" t="str">
        <f t="shared" si="22"/>
        <v>YO27</v>
      </c>
      <c r="AI732" s="21">
        <v>67.5</v>
      </c>
      <c r="AJ732" s="21">
        <f t="shared" si="23"/>
        <v>99.764705882352942</v>
      </c>
      <c r="AK732" s="21" t="s">
        <v>2060</v>
      </c>
      <c r="AL732" t="s">
        <v>2527</v>
      </c>
      <c r="AM732" t="s">
        <v>53</v>
      </c>
      <c r="AN732" t="s">
        <v>2031</v>
      </c>
    </row>
    <row r="733" spans="1:40" ht="15" hidden="1" thickTop="1" x14ac:dyDescent="0.35">
      <c r="A733" t="s">
        <v>5755</v>
      </c>
      <c r="B733" t="s">
        <v>5867</v>
      </c>
      <c r="C733" t="s">
        <v>5868</v>
      </c>
      <c r="D733" t="s">
        <v>5869</v>
      </c>
      <c r="E733" t="s">
        <v>3309</v>
      </c>
      <c r="F733">
        <v>1</v>
      </c>
      <c r="G733" t="s">
        <v>2509</v>
      </c>
      <c r="H733" t="s">
        <v>2510</v>
      </c>
      <c r="I733" t="s">
        <v>2511</v>
      </c>
      <c r="J733" t="s">
        <v>4316</v>
      </c>
      <c r="K733" t="s">
        <v>3109</v>
      </c>
      <c r="L733" t="s">
        <v>2058</v>
      </c>
      <c r="M733" t="s">
        <v>2059</v>
      </c>
      <c r="N733">
        <v>2</v>
      </c>
      <c r="O733">
        <v>102</v>
      </c>
      <c r="P733">
        <v>0.42</v>
      </c>
      <c r="Q733">
        <v>24480</v>
      </c>
      <c r="R733">
        <v>1</v>
      </c>
      <c r="S733">
        <v>19</v>
      </c>
      <c r="T733">
        <v>0.08</v>
      </c>
      <c r="U733">
        <v>0</v>
      </c>
      <c r="V733">
        <v>0</v>
      </c>
      <c r="W733">
        <v>0</v>
      </c>
      <c r="X733">
        <v>1</v>
      </c>
      <c r="Y733">
        <v>83</v>
      </c>
      <c r="Z733">
        <v>0.34</v>
      </c>
      <c r="AA733">
        <v>0</v>
      </c>
      <c r="AB733">
        <v>0</v>
      </c>
      <c r="AC733">
        <v>0</v>
      </c>
      <c r="AD733">
        <v>0</v>
      </c>
      <c r="AE733">
        <v>0</v>
      </c>
      <c r="AF733">
        <v>0</v>
      </c>
      <c r="AG733" t="s">
        <v>5870</v>
      </c>
      <c r="AH733" s="21" t="str">
        <f t="shared" si="22"/>
        <v>YO27</v>
      </c>
      <c r="AI733" s="21">
        <v>107.92500000000001</v>
      </c>
      <c r="AJ733" s="21">
        <f t="shared" si="23"/>
        <v>99.583333333333329</v>
      </c>
      <c r="AK733" s="21" t="s">
        <v>2063</v>
      </c>
      <c r="AL733" t="s">
        <v>2515</v>
      </c>
      <c r="AM733" t="s">
        <v>53</v>
      </c>
      <c r="AN733" t="s">
        <v>2031</v>
      </c>
    </row>
    <row r="734" spans="1:40" ht="15" hidden="1" thickTop="1" x14ac:dyDescent="0.35">
      <c r="A734" t="s">
        <v>5761</v>
      </c>
      <c r="B734" t="s">
        <v>5872</v>
      </c>
      <c r="C734" t="s">
        <v>3260</v>
      </c>
      <c r="D734" t="s">
        <v>5873</v>
      </c>
      <c r="E734" t="s">
        <v>3005</v>
      </c>
      <c r="F734">
        <v>1</v>
      </c>
      <c r="G734" t="s">
        <v>2546</v>
      </c>
      <c r="H734" t="s">
        <v>2510</v>
      </c>
      <c r="I734" t="s">
        <v>2511</v>
      </c>
      <c r="J734" t="s">
        <v>3262</v>
      </c>
      <c r="K734" t="s">
        <v>2548</v>
      </c>
      <c r="L734" t="s">
        <v>2058</v>
      </c>
      <c r="M734" t="s">
        <v>2059</v>
      </c>
      <c r="N734">
        <v>0</v>
      </c>
      <c r="O734">
        <v>0</v>
      </c>
      <c r="P734">
        <v>0</v>
      </c>
      <c r="Q734">
        <v>24480</v>
      </c>
      <c r="R734">
        <v>0</v>
      </c>
      <c r="S734">
        <v>0</v>
      </c>
      <c r="T734">
        <v>0</v>
      </c>
      <c r="U734">
        <v>0</v>
      </c>
      <c r="V734">
        <v>0</v>
      </c>
      <c r="W734">
        <v>0</v>
      </c>
      <c r="X734">
        <v>0</v>
      </c>
      <c r="Y734">
        <v>0</v>
      </c>
      <c r="Z734">
        <v>0</v>
      </c>
      <c r="AA734">
        <v>0</v>
      </c>
      <c r="AB734">
        <v>0</v>
      </c>
      <c r="AC734">
        <v>0</v>
      </c>
      <c r="AD734">
        <v>0</v>
      </c>
      <c r="AE734">
        <v>0</v>
      </c>
      <c r="AF734">
        <v>0</v>
      </c>
      <c r="AG734" t="s">
        <v>5874</v>
      </c>
      <c r="AH734" s="21" t="str">
        <f t="shared" si="22"/>
        <v>YR21</v>
      </c>
      <c r="AI734" s="21">
        <v>107.92500000000001</v>
      </c>
      <c r="AJ734" s="21">
        <f t="shared" si="23"/>
        <v>100</v>
      </c>
      <c r="AK734" s="21" t="s">
        <v>2060</v>
      </c>
      <c r="AL734" t="s">
        <v>2551</v>
      </c>
      <c r="AM734" t="s">
        <v>53</v>
      </c>
      <c r="AN734" t="s">
        <v>2029</v>
      </c>
    </row>
    <row r="735" spans="1:40" ht="15" hidden="1" thickTop="1" x14ac:dyDescent="0.35">
      <c r="A735" t="s">
        <v>5765</v>
      </c>
      <c r="B735" t="s">
        <v>5876</v>
      </c>
      <c r="C735" t="s">
        <v>3444</v>
      </c>
      <c r="D735" t="s">
        <v>5877</v>
      </c>
      <c r="E735" t="s">
        <v>558</v>
      </c>
      <c r="F735">
        <v>1</v>
      </c>
      <c r="G735" t="s">
        <v>2524</v>
      </c>
      <c r="H735" t="s">
        <v>2056</v>
      </c>
      <c r="I735" t="s">
        <v>2511</v>
      </c>
      <c r="J735" t="s">
        <v>2556</v>
      </c>
      <c r="K735" t="s">
        <v>62</v>
      </c>
      <c r="L735" t="s">
        <v>2058</v>
      </c>
      <c r="M735" t="s">
        <v>2059</v>
      </c>
      <c r="N735">
        <v>1</v>
      </c>
      <c r="O735">
        <v>38</v>
      </c>
      <c r="P735">
        <v>0.16</v>
      </c>
      <c r="Q735">
        <v>24480</v>
      </c>
      <c r="R735">
        <v>0</v>
      </c>
      <c r="S735">
        <v>0</v>
      </c>
      <c r="T735">
        <v>0</v>
      </c>
      <c r="U735">
        <v>0</v>
      </c>
      <c r="V735">
        <v>0</v>
      </c>
      <c r="W735">
        <v>0</v>
      </c>
      <c r="X735">
        <v>1</v>
      </c>
      <c r="Y735">
        <v>38</v>
      </c>
      <c r="Z735">
        <v>0.16</v>
      </c>
      <c r="AA735">
        <v>0</v>
      </c>
      <c r="AB735">
        <v>0</v>
      </c>
      <c r="AC735">
        <v>0</v>
      </c>
      <c r="AD735">
        <v>0</v>
      </c>
      <c r="AE735">
        <v>0</v>
      </c>
      <c r="AF735">
        <v>0</v>
      </c>
      <c r="AG735" t="s">
        <v>5878</v>
      </c>
      <c r="AH735" s="21" t="str">
        <f t="shared" si="22"/>
        <v>YR20</v>
      </c>
      <c r="AI735" s="21">
        <v>107.92500000000001</v>
      </c>
      <c r="AJ735" s="21">
        <f t="shared" si="23"/>
        <v>99.84477124183006</v>
      </c>
      <c r="AK735" s="21" t="s">
        <v>2060</v>
      </c>
      <c r="AL735" t="s">
        <v>2527</v>
      </c>
      <c r="AM735" t="s">
        <v>53</v>
      </c>
      <c r="AN735" t="s">
        <v>2031</v>
      </c>
    </row>
    <row r="736" spans="1:40" ht="15" hidden="1" thickTop="1" x14ac:dyDescent="0.35">
      <c r="A736" t="s">
        <v>5769</v>
      </c>
      <c r="B736" t="s">
        <v>5880</v>
      </c>
      <c r="C736" t="s">
        <v>2506</v>
      </c>
      <c r="D736" t="s">
        <v>5881</v>
      </c>
      <c r="E736" t="s">
        <v>2508</v>
      </c>
      <c r="F736">
        <v>2</v>
      </c>
      <c r="G736" t="s">
        <v>2509</v>
      </c>
      <c r="H736" t="s">
        <v>2510</v>
      </c>
      <c r="I736" t="s">
        <v>2511</v>
      </c>
      <c r="J736" t="s">
        <v>2512</v>
      </c>
      <c r="K736" t="s">
        <v>2513</v>
      </c>
      <c r="L736" t="s">
        <v>2058</v>
      </c>
      <c r="M736" t="s">
        <v>2059</v>
      </c>
      <c r="N736">
        <v>0</v>
      </c>
      <c r="O736">
        <v>0</v>
      </c>
      <c r="P736">
        <v>0</v>
      </c>
      <c r="Q736">
        <v>24480</v>
      </c>
      <c r="R736">
        <v>0</v>
      </c>
      <c r="S736">
        <v>0</v>
      </c>
      <c r="T736">
        <v>0</v>
      </c>
      <c r="U736">
        <v>0</v>
      </c>
      <c r="V736">
        <v>0</v>
      </c>
      <c r="W736">
        <v>0</v>
      </c>
      <c r="X736">
        <v>0</v>
      </c>
      <c r="Y736">
        <v>0</v>
      </c>
      <c r="Z736">
        <v>0</v>
      </c>
      <c r="AA736">
        <v>0</v>
      </c>
      <c r="AB736">
        <v>0</v>
      </c>
      <c r="AC736">
        <v>0</v>
      </c>
      <c r="AD736">
        <v>0</v>
      </c>
      <c r="AE736">
        <v>0</v>
      </c>
      <c r="AF736">
        <v>0</v>
      </c>
      <c r="AG736" t="s">
        <v>5882</v>
      </c>
      <c r="AH736" s="21" t="str">
        <f t="shared" si="22"/>
        <v>YK19</v>
      </c>
      <c r="AI736" s="21">
        <v>107.92500000000001</v>
      </c>
      <c r="AJ736" s="21">
        <f t="shared" si="23"/>
        <v>100</v>
      </c>
      <c r="AK736" s="21" t="s">
        <v>2060</v>
      </c>
      <c r="AL736" t="s">
        <v>2515</v>
      </c>
      <c r="AM736" t="s">
        <v>53</v>
      </c>
      <c r="AN736" t="s">
        <v>2030</v>
      </c>
    </row>
    <row r="737" spans="1:40" ht="15" hidden="1" thickTop="1" x14ac:dyDescent="0.35">
      <c r="A737" t="s">
        <v>5773</v>
      </c>
      <c r="B737" t="s">
        <v>5884</v>
      </c>
      <c r="C737" t="s">
        <v>3266</v>
      </c>
      <c r="D737" t="s">
        <v>5885</v>
      </c>
      <c r="E737" t="s">
        <v>2938</v>
      </c>
      <c r="F737">
        <v>1</v>
      </c>
      <c r="G737" t="s">
        <v>2593</v>
      </c>
      <c r="H737" t="s">
        <v>2056</v>
      </c>
      <c r="I737" t="s">
        <v>2511</v>
      </c>
      <c r="J737" t="s">
        <v>3268</v>
      </c>
      <c r="K737" t="s">
        <v>62</v>
      </c>
      <c r="L737" t="s">
        <v>2058</v>
      </c>
      <c r="M737" t="s">
        <v>2170</v>
      </c>
      <c r="N737">
        <v>0</v>
      </c>
      <c r="O737">
        <v>0</v>
      </c>
      <c r="P737">
        <v>0</v>
      </c>
      <c r="Q737">
        <v>15300</v>
      </c>
      <c r="R737">
        <v>0</v>
      </c>
      <c r="S737">
        <v>0</v>
      </c>
      <c r="T737">
        <v>0</v>
      </c>
      <c r="U737">
        <v>0</v>
      </c>
      <c r="V737">
        <v>0</v>
      </c>
      <c r="W737">
        <v>0</v>
      </c>
      <c r="X737">
        <v>0</v>
      </c>
      <c r="Y737">
        <v>0</v>
      </c>
      <c r="Z737">
        <v>0</v>
      </c>
      <c r="AA737">
        <v>0</v>
      </c>
      <c r="AB737">
        <v>0</v>
      </c>
      <c r="AC737">
        <v>0</v>
      </c>
      <c r="AD737">
        <v>0</v>
      </c>
      <c r="AE737">
        <v>0</v>
      </c>
      <c r="AF737">
        <v>0</v>
      </c>
      <c r="AG737" t="s">
        <v>5886</v>
      </c>
      <c r="AH737" s="21" t="str">
        <f t="shared" si="22"/>
        <v>YO27</v>
      </c>
      <c r="AI737" s="21">
        <v>67.5</v>
      </c>
      <c r="AJ737" s="21">
        <f t="shared" si="23"/>
        <v>100</v>
      </c>
      <c r="AK737" s="21" t="s">
        <v>2060</v>
      </c>
      <c r="AL737" t="s">
        <v>2527</v>
      </c>
      <c r="AM737" t="s">
        <v>53</v>
      </c>
      <c r="AN737" t="s">
        <v>2031</v>
      </c>
    </row>
    <row r="738" spans="1:40" ht="15" hidden="1" thickTop="1" x14ac:dyDescent="0.35">
      <c r="A738" t="s">
        <v>5777</v>
      </c>
      <c r="B738" t="s">
        <v>5888</v>
      </c>
      <c r="C738" t="s">
        <v>2880</v>
      </c>
      <c r="D738" t="s">
        <v>5889</v>
      </c>
      <c r="E738" t="s">
        <v>2608</v>
      </c>
      <c r="F738">
        <v>1</v>
      </c>
      <c r="G738" t="s">
        <v>2633</v>
      </c>
      <c r="H738" t="s">
        <v>2577</v>
      </c>
      <c r="I738" t="s">
        <v>2511</v>
      </c>
      <c r="J738" t="s">
        <v>2675</v>
      </c>
      <c r="K738" t="s">
        <v>2611</v>
      </c>
      <c r="L738" t="s">
        <v>2058</v>
      </c>
      <c r="M738" t="s">
        <v>2170</v>
      </c>
      <c r="N738">
        <v>0</v>
      </c>
      <c r="O738">
        <v>0</v>
      </c>
      <c r="P738">
        <v>0</v>
      </c>
      <c r="Q738">
        <v>15300</v>
      </c>
      <c r="R738">
        <v>0</v>
      </c>
      <c r="S738">
        <v>0</v>
      </c>
      <c r="T738">
        <v>0</v>
      </c>
      <c r="U738">
        <v>0</v>
      </c>
      <c r="V738">
        <v>0</v>
      </c>
      <c r="W738">
        <v>0</v>
      </c>
      <c r="X738">
        <v>0</v>
      </c>
      <c r="Y738">
        <v>0</v>
      </c>
      <c r="Z738">
        <v>0</v>
      </c>
      <c r="AA738">
        <v>0</v>
      </c>
      <c r="AB738">
        <v>0</v>
      </c>
      <c r="AC738">
        <v>0</v>
      </c>
      <c r="AD738">
        <v>0</v>
      </c>
      <c r="AE738">
        <v>0</v>
      </c>
      <c r="AF738">
        <v>0</v>
      </c>
      <c r="AG738" t="s">
        <v>5890</v>
      </c>
      <c r="AH738" s="21" t="str">
        <f t="shared" si="22"/>
        <v>YR21</v>
      </c>
      <c r="AI738" s="21">
        <v>67.5</v>
      </c>
      <c r="AJ738" s="21">
        <f t="shared" si="23"/>
        <v>100</v>
      </c>
      <c r="AK738" s="21" t="s">
        <v>2060</v>
      </c>
      <c r="AL738" t="s">
        <v>2581</v>
      </c>
      <c r="AM738" t="s">
        <v>53</v>
      </c>
      <c r="AN738" t="s">
        <v>2029</v>
      </c>
    </row>
    <row r="739" spans="1:40" ht="15" hidden="1" thickTop="1" x14ac:dyDescent="0.35">
      <c r="A739" t="s">
        <v>5781</v>
      </c>
      <c r="B739" t="s">
        <v>5892</v>
      </c>
      <c r="C739" t="s">
        <v>5214</v>
      </c>
      <c r="D739" t="s">
        <v>5893</v>
      </c>
      <c r="E739" t="s">
        <v>4786</v>
      </c>
      <c r="F739">
        <v>1</v>
      </c>
      <c r="G739" t="s">
        <v>2509</v>
      </c>
      <c r="H739" t="s">
        <v>2510</v>
      </c>
      <c r="I739" t="s">
        <v>2511</v>
      </c>
      <c r="J739" t="s">
        <v>2987</v>
      </c>
      <c r="K739" t="s">
        <v>2513</v>
      </c>
      <c r="L739" t="s">
        <v>2058</v>
      </c>
      <c r="M739" t="s">
        <v>2059</v>
      </c>
      <c r="N739">
        <v>0</v>
      </c>
      <c r="O739">
        <v>0</v>
      </c>
      <c r="P739">
        <v>0</v>
      </c>
      <c r="Q739">
        <v>24480</v>
      </c>
      <c r="R739">
        <v>0</v>
      </c>
      <c r="S739">
        <v>0</v>
      </c>
      <c r="T739">
        <v>0</v>
      </c>
      <c r="U739">
        <v>0</v>
      </c>
      <c r="V739">
        <v>0</v>
      </c>
      <c r="W739">
        <v>0</v>
      </c>
      <c r="X739">
        <v>0</v>
      </c>
      <c r="Y739">
        <v>0</v>
      </c>
      <c r="Z739">
        <v>0</v>
      </c>
      <c r="AA739">
        <v>0</v>
      </c>
      <c r="AB739">
        <v>0</v>
      </c>
      <c r="AC739">
        <v>0</v>
      </c>
      <c r="AD739">
        <v>0</v>
      </c>
      <c r="AE739">
        <v>0</v>
      </c>
      <c r="AF739">
        <v>0</v>
      </c>
      <c r="AG739" t="s">
        <v>5894</v>
      </c>
      <c r="AH739" s="21" t="str">
        <f t="shared" si="22"/>
        <v>YH98</v>
      </c>
      <c r="AI739" s="21">
        <v>107.92500000000001</v>
      </c>
      <c r="AJ739" s="21">
        <f t="shared" si="23"/>
        <v>100</v>
      </c>
      <c r="AK739" s="21" t="s">
        <v>2060</v>
      </c>
      <c r="AL739" t="s">
        <v>2515</v>
      </c>
      <c r="AM739" t="s">
        <v>53</v>
      </c>
      <c r="AN739" t="s">
        <v>2031</v>
      </c>
    </row>
    <row r="740" spans="1:40" ht="15" hidden="1" thickTop="1" x14ac:dyDescent="0.35">
      <c r="A740" t="s">
        <v>5785</v>
      </c>
      <c r="B740" t="s">
        <v>5896</v>
      </c>
      <c r="C740" t="s">
        <v>3121</v>
      </c>
      <c r="D740" t="s">
        <v>5897</v>
      </c>
      <c r="E740" t="s">
        <v>2986</v>
      </c>
      <c r="F740">
        <v>1</v>
      </c>
      <c r="G740" t="s">
        <v>2509</v>
      </c>
      <c r="H740" t="s">
        <v>2510</v>
      </c>
      <c r="I740" t="s">
        <v>2511</v>
      </c>
      <c r="J740" t="s">
        <v>3123</v>
      </c>
      <c r="K740" t="s">
        <v>2513</v>
      </c>
      <c r="L740" t="s">
        <v>2058</v>
      </c>
      <c r="M740" t="s">
        <v>2059</v>
      </c>
      <c r="N740">
        <v>1</v>
      </c>
      <c r="O740">
        <v>95</v>
      </c>
      <c r="P740">
        <v>0.39</v>
      </c>
      <c r="Q740">
        <v>24480</v>
      </c>
      <c r="R740">
        <v>1</v>
      </c>
      <c r="S740">
        <v>95</v>
      </c>
      <c r="T740">
        <v>0.39</v>
      </c>
      <c r="U740">
        <v>0</v>
      </c>
      <c r="V740">
        <v>0</v>
      </c>
      <c r="W740">
        <v>0</v>
      </c>
      <c r="X740">
        <v>0</v>
      </c>
      <c r="Y740">
        <v>0</v>
      </c>
      <c r="Z740">
        <v>0</v>
      </c>
      <c r="AA740">
        <v>0</v>
      </c>
      <c r="AB740">
        <v>0</v>
      </c>
      <c r="AC740">
        <v>0</v>
      </c>
      <c r="AD740">
        <v>0</v>
      </c>
      <c r="AE740">
        <v>0</v>
      </c>
      <c r="AF740">
        <v>0</v>
      </c>
      <c r="AG740" t="s">
        <v>5898</v>
      </c>
      <c r="AH740" s="21" t="str">
        <f t="shared" si="22"/>
        <v>YR21</v>
      </c>
      <c r="AI740" s="21">
        <v>107.92500000000001</v>
      </c>
      <c r="AJ740" s="21">
        <f t="shared" si="23"/>
        <v>99.611928104575156</v>
      </c>
      <c r="AK740" s="21" t="s">
        <v>2063</v>
      </c>
      <c r="AL740" t="s">
        <v>2515</v>
      </c>
      <c r="AM740" t="s">
        <v>53</v>
      </c>
      <c r="AN740" t="s">
        <v>2031</v>
      </c>
    </row>
    <row r="741" spans="1:40" ht="15" hidden="1" thickTop="1" x14ac:dyDescent="0.35">
      <c r="A741" t="s">
        <v>5789</v>
      </c>
      <c r="B741" t="s">
        <v>5900</v>
      </c>
      <c r="C741" t="s">
        <v>3520</v>
      </c>
      <c r="D741" t="s">
        <v>5901</v>
      </c>
      <c r="E741" t="s">
        <v>3309</v>
      </c>
      <c r="F741">
        <v>1</v>
      </c>
      <c r="G741" t="s">
        <v>2509</v>
      </c>
      <c r="H741" t="s">
        <v>2510</v>
      </c>
      <c r="I741" t="s">
        <v>2511</v>
      </c>
      <c r="J741" t="s">
        <v>3522</v>
      </c>
      <c r="K741" t="s">
        <v>3109</v>
      </c>
      <c r="L741" t="s">
        <v>2058</v>
      </c>
      <c r="M741" t="s">
        <v>2059</v>
      </c>
      <c r="N741">
        <v>0</v>
      </c>
      <c r="O741">
        <v>0</v>
      </c>
      <c r="P741">
        <v>0</v>
      </c>
      <c r="Q741">
        <v>24480</v>
      </c>
      <c r="R741">
        <v>0</v>
      </c>
      <c r="S741">
        <v>0</v>
      </c>
      <c r="T741">
        <v>0</v>
      </c>
      <c r="U741">
        <v>0</v>
      </c>
      <c r="V741">
        <v>0</v>
      </c>
      <c r="W741">
        <v>0</v>
      </c>
      <c r="X741">
        <v>0</v>
      </c>
      <c r="Y741">
        <v>0</v>
      </c>
      <c r="Z741">
        <v>0</v>
      </c>
      <c r="AA741">
        <v>0</v>
      </c>
      <c r="AB741">
        <v>0</v>
      </c>
      <c r="AC741">
        <v>0</v>
      </c>
      <c r="AD741">
        <v>0</v>
      </c>
      <c r="AE741">
        <v>0</v>
      </c>
      <c r="AF741">
        <v>0</v>
      </c>
      <c r="AG741" t="s">
        <v>5902</v>
      </c>
      <c r="AH741" s="21" t="str">
        <f t="shared" si="22"/>
        <v>YO27</v>
      </c>
      <c r="AI741" s="21">
        <v>107.92500000000001</v>
      </c>
      <c r="AJ741" s="21">
        <f t="shared" si="23"/>
        <v>100</v>
      </c>
      <c r="AK741" s="21" t="s">
        <v>2060</v>
      </c>
      <c r="AL741" t="s">
        <v>2515</v>
      </c>
      <c r="AM741" t="s">
        <v>53</v>
      </c>
      <c r="AN741" t="s">
        <v>2031</v>
      </c>
    </row>
    <row r="742" spans="1:40" ht="15" hidden="1" thickTop="1" x14ac:dyDescent="0.35">
      <c r="A742" t="s">
        <v>5793</v>
      </c>
      <c r="B742" t="s">
        <v>5904</v>
      </c>
      <c r="C742" t="s">
        <v>2855</v>
      </c>
      <c r="D742" t="s">
        <v>5905</v>
      </c>
      <c r="E742" t="s">
        <v>2575</v>
      </c>
      <c r="F742">
        <v>1</v>
      </c>
      <c r="G742" t="s">
        <v>2576</v>
      </c>
      <c r="H742" t="s">
        <v>2577</v>
      </c>
      <c r="I742" t="s">
        <v>2511</v>
      </c>
      <c r="J742" t="s">
        <v>2858</v>
      </c>
      <c r="K742" t="s">
        <v>2742</v>
      </c>
      <c r="L742" t="s">
        <v>2058</v>
      </c>
      <c r="M742" t="s">
        <v>2982</v>
      </c>
      <c r="N742">
        <v>1</v>
      </c>
      <c r="O742">
        <v>25</v>
      </c>
      <c r="P742">
        <v>0.18</v>
      </c>
      <c r="Q742">
        <v>14280</v>
      </c>
      <c r="R742">
        <v>0</v>
      </c>
      <c r="S742">
        <v>0</v>
      </c>
      <c r="T742">
        <v>0</v>
      </c>
      <c r="U742">
        <v>0</v>
      </c>
      <c r="V742">
        <v>0</v>
      </c>
      <c r="W742">
        <v>0</v>
      </c>
      <c r="X742">
        <v>1</v>
      </c>
      <c r="Y742">
        <v>25</v>
      </c>
      <c r="Z742">
        <v>0.18</v>
      </c>
      <c r="AA742">
        <v>0</v>
      </c>
      <c r="AB742">
        <v>0</v>
      </c>
      <c r="AC742">
        <v>0</v>
      </c>
      <c r="AD742">
        <v>0</v>
      </c>
      <c r="AE742">
        <v>0</v>
      </c>
      <c r="AF742">
        <v>0</v>
      </c>
      <c r="AG742" t="s">
        <v>5906</v>
      </c>
      <c r="AH742" s="21" t="str">
        <f t="shared" si="22"/>
        <v>YO27</v>
      </c>
      <c r="AI742" s="21">
        <v>62.999999999999986</v>
      </c>
      <c r="AJ742" s="21">
        <f t="shared" si="23"/>
        <v>99.824929971988794</v>
      </c>
      <c r="AK742" s="21" t="s">
        <v>2060</v>
      </c>
      <c r="AL742" t="s">
        <v>2551</v>
      </c>
      <c r="AM742" t="s">
        <v>53</v>
      </c>
      <c r="AN742" t="s">
        <v>2032</v>
      </c>
    </row>
    <row r="743" spans="1:40" ht="15" hidden="1" thickTop="1" x14ac:dyDescent="0.35">
      <c r="A743" t="s">
        <v>5797</v>
      </c>
      <c r="B743" t="s">
        <v>5908</v>
      </c>
      <c r="C743" t="s">
        <v>2855</v>
      </c>
      <c r="D743" t="s">
        <v>5909</v>
      </c>
      <c r="E743" t="s">
        <v>2575</v>
      </c>
      <c r="F743">
        <v>1</v>
      </c>
      <c r="G743" t="s">
        <v>2576</v>
      </c>
      <c r="H743" t="s">
        <v>2577</v>
      </c>
      <c r="I743" t="s">
        <v>2511</v>
      </c>
      <c r="J743" t="s">
        <v>2858</v>
      </c>
      <c r="K743" t="s">
        <v>2742</v>
      </c>
      <c r="L743" t="s">
        <v>2058</v>
      </c>
      <c r="M743" t="s">
        <v>2982</v>
      </c>
      <c r="N743">
        <v>0</v>
      </c>
      <c r="O743">
        <v>0</v>
      </c>
      <c r="P743">
        <v>0</v>
      </c>
      <c r="Q743">
        <v>14280</v>
      </c>
      <c r="R743">
        <v>0</v>
      </c>
      <c r="S743">
        <v>0</v>
      </c>
      <c r="T743">
        <v>0</v>
      </c>
      <c r="U743">
        <v>0</v>
      </c>
      <c r="V743">
        <v>0</v>
      </c>
      <c r="W743">
        <v>0</v>
      </c>
      <c r="X743">
        <v>0</v>
      </c>
      <c r="Y743">
        <v>0</v>
      </c>
      <c r="Z743">
        <v>0</v>
      </c>
      <c r="AA743">
        <v>0</v>
      </c>
      <c r="AB743">
        <v>0</v>
      </c>
      <c r="AC743">
        <v>0</v>
      </c>
      <c r="AD743">
        <v>0</v>
      </c>
      <c r="AE743">
        <v>0</v>
      </c>
      <c r="AF743">
        <v>0</v>
      </c>
      <c r="AG743" t="s">
        <v>5910</v>
      </c>
      <c r="AH743" s="21" t="str">
        <f t="shared" si="22"/>
        <v>YR21</v>
      </c>
      <c r="AI743" s="21">
        <v>62.999999999999986</v>
      </c>
      <c r="AJ743" s="21">
        <f t="shared" si="23"/>
        <v>100</v>
      </c>
      <c r="AK743" s="21" t="s">
        <v>2060</v>
      </c>
      <c r="AL743" t="s">
        <v>2551</v>
      </c>
      <c r="AM743" t="s">
        <v>53</v>
      </c>
      <c r="AN743" t="s">
        <v>2031</v>
      </c>
    </row>
    <row r="744" spans="1:40" ht="15" hidden="1" thickTop="1" x14ac:dyDescent="0.35">
      <c r="A744" t="s">
        <v>5801</v>
      </c>
      <c r="B744" t="s">
        <v>5912</v>
      </c>
      <c r="C744" t="s">
        <v>2739</v>
      </c>
      <c r="D744" t="s">
        <v>5913</v>
      </c>
      <c r="E744" t="s">
        <v>2575</v>
      </c>
      <c r="F744">
        <v>1</v>
      </c>
      <c r="G744" t="s">
        <v>2576</v>
      </c>
      <c r="H744" t="s">
        <v>2577</v>
      </c>
      <c r="I744" t="s">
        <v>2511</v>
      </c>
      <c r="J744" t="s">
        <v>2741</v>
      </c>
      <c r="K744" t="s">
        <v>2742</v>
      </c>
      <c r="L744" t="s">
        <v>2058</v>
      </c>
      <c r="M744" t="s">
        <v>2170</v>
      </c>
      <c r="N744">
        <v>0</v>
      </c>
      <c r="O744">
        <v>0</v>
      </c>
      <c r="P744">
        <v>0</v>
      </c>
      <c r="Q744">
        <v>15300</v>
      </c>
      <c r="R744">
        <v>0</v>
      </c>
      <c r="S744">
        <v>0</v>
      </c>
      <c r="T744">
        <v>0</v>
      </c>
      <c r="U744">
        <v>0</v>
      </c>
      <c r="V744">
        <v>0</v>
      </c>
      <c r="W744">
        <v>0</v>
      </c>
      <c r="X744">
        <v>0</v>
      </c>
      <c r="Y744">
        <v>0</v>
      </c>
      <c r="Z744">
        <v>0</v>
      </c>
      <c r="AA744">
        <v>0</v>
      </c>
      <c r="AB744">
        <v>0</v>
      </c>
      <c r="AC744">
        <v>0</v>
      </c>
      <c r="AD744">
        <v>0</v>
      </c>
      <c r="AE744">
        <v>0</v>
      </c>
      <c r="AF744">
        <v>0</v>
      </c>
      <c r="AG744" t="s">
        <v>5914</v>
      </c>
      <c r="AH744" s="21" t="str">
        <f t="shared" si="22"/>
        <v>YO27</v>
      </c>
      <c r="AI744" s="21">
        <v>67.5</v>
      </c>
      <c r="AJ744" s="21">
        <f t="shared" si="23"/>
        <v>100</v>
      </c>
      <c r="AK744" s="21" t="s">
        <v>2060</v>
      </c>
      <c r="AL744" t="s">
        <v>2613</v>
      </c>
      <c r="AM744" t="s">
        <v>53</v>
      </c>
      <c r="AN744" t="s">
        <v>2032</v>
      </c>
    </row>
    <row r="745" spans="1:40" ht="15" hidden="1" thickTop="1" x14ac:dyDescent="0.35">
      <c r="A745" t="s">
        <v>5806</v>
      </c>
      <c r="B745" t="s">
        <v>5916</v>
      </c>
      <c r="C745" t="s">
        <v>5917</v>
      </c>
      <c r="D745" t="s">
        <v>5918</v>
      </c>
      <c r="E745" t="s">
        <v>3115</v>
      </c>
      <c r="F745">
        <v>1</v>
      </c>
      <c r="G745" t="s">
        <v>2816</v>
      </c>
      <c r="H745" t="s">
        <v>2620</v>
      </c>
      <c r="I745" t="s">
        <v>2511</v>
      </c>
      <c r="J745" t="s">
        <v>5919</v>
      </c>
      <c r="K745" t="s">
        <v>2818</v>
      </c>
      <c r="L745" t="s">
        <v>2058</v>
      </c>
      <c r="M745" t="s">
        <v>2170</v>
      </c>
      <c r="N745">
        <v>0</v>
      </c>
      <c r="O745">
        <v>0</v>
      </c>
      <c r="P745">
        <v>0</v>
      </c>
      <c r="Q745">
        <v>15300</v>
      </c>
      <c r="R745">
        <v>0</v>
      </c>
      <c r="S745">
        <v>0</v>
      </c>
      <c r="T745">
        <v>0</v>
      </c>
      <c r="U745">
        <v>0</v>
      </c>
      <c r="V745">
        <v>0</v>
      </c>
      <c r="W745">
        <v>0</v>
      </c>
      <c r="X745">
        <v>0</v>
      </c>
      <c r="Y745">
        <v>0</v>
      </c>
      <c r="Z745">
        <v>0</v>
      </c>
      <c r="AA745">
        <v>0</v>
      </c>
      <c r="AB745">
        <v>0</v>
      </c>
      <c r="AC745">
        <v>0</v>
      </c>
      <c r="AD745">
        <v>0</v>
      </c>
      <c r="AE745">
        <v>0</v>
      </c>
      <c r="AF745">
        <v>0</v>
      </c>
      <c r="AG745" t="s">
        <v>5920</v>
      </c>
      <c r="AH745" s="21" t="str">
        <f t="shared" si="22"/>
        <v>YO27</v>
      </c>
      <c r="AI745" s="21">
        <v>67.5</v>
      </c>
      <c r="AJ745" s="21">
        <f t="shared" si="23"/>
        <v>100</v>
      </c>
      <c r="AK745" s="21" t="s">
        <v>2060</v>
      </c>
      <c r="AL745" t="s">
        <v>3118</v>
      </c>
      <c r="AM745" t="s">
        <v>53</v>
      </c>
      <c r="AN745" t="s">
        <v>2029</v>
      </c>
    </row>
    <row r="746" spans="1:40" ht="15" hidden="1" thickTop="1" x14ac:dyDescent="0.35">
      <c r="A746" t="s">
        <v>5807</v>
      </c>
      <c r="B746" t="s">
        <v>5922</v>
      </c>
      <c r="C746" t="s">
        <v>5923</v>
      </c>
      <c r="D746" t="s">
        <v>5924</v>
      </c>
      <c r="E746" t="s">
        <v>3668</v>
      </c>
      <c r="F746">
        <v>2</v>
      </c>
      <c r="G746" t="s">
        <v>2816</v>
      </c>
      <c r="H746" t="s">
        <v>2620</v>
      </c>
      <c r="I746" t="s">
        <v>2511</v>
      </c>
      <c r="J746" t="s">
        <v>3116</v>
      </c>
      <c r="K746" t="s">
        <v>2818</v>
      </c>
      <c r="L746" t="s">
        <v>2058</v>
      </c>
      <c r="M746" t="s">
        <v>2170</v>
      </c>
      <c r="N746">
        <v>4</v>
      </c>
      <c r="O746">
        <v>246</v>
      </c>
      <c r="P746">
        <v>1.61</v>
      </c>
      <c r="Q746">
        <v>15300</v>
      </c>
      <c r="R746">
        <v>1</v>
      </c>
      <c r="S746">
        <v>77</v>
      </c>
      <c r="T746">
        <v>0.5</v>
      </c>
      <c r="U746">
        <v>0</v>
      </c>
      <c r="V746">
        <v>0</v>
      </c>
      <c r="W746">
        <v>0</v>
      </c>
      <c r="X746">
        <v>3</v>
      </c>
      <c r="Y746">
        <v>169</v>
      </c>
      <c r="Z746">
        <v>1.1000000000000001</v>
      </c>
      <c r="AA746">
        <v>0</v>
      </c>
      <c r="AB746">
        <v>0</v>
      </c>
      <c r="AC746">
        <v>0</v>
      </c>
      <c r="AD746">
        <v>0</v>
      </c>
      <c r="AE746">
        <v>0</v>
      </c>
      <c r="AF746">
        <v>0</v>
      </c>
      <c r="AG746" t="s">
        <v>5925</v>
      </c>
      <c r="AH746" s="21" t="str">
        <f t="shared" si="22"/>
        <v>YR20</v>
      </c>
      <c r="AI746" s="21">
        <v>67.5</v>
      </c>
      <c r="AJ746" s="21">
        <f t="shared" si="23"/>
        <v>98.392156862745097</v>
      </c>
      <c r="AK746" s="21" t="s">
        <v>2063</v>
      </c>
      <c r="AL746" t="s">
        <v>3118</v>
      </c>
      <c r="AM746" t="s">
        <v>53</v>
      </c>
      <c r="AN746" t="s">
        <v>2029</v>
      </c>
    </row>
    <row r="747" spans="1:40" ht="15" hidden="1" thickTop="1" x14ac:dyDescent="0.35">
      <c r="A747" t="s">
        <v>5811</v>
      </c>
      <c r="B747" t="s">
        <v>5927</v>
      </c>
      <c r="C747" t="s">
        <v>5928</v>
      </c>
      <c r="D747" t="s">
        <v>5929</v>
      </c>
      <c r="E747" t="s">
        <v>2646</v>
      </c>
      <c r="F747">
        <v>1</v>
      </c>
      <c r="G747" t="s">
        <v>2600</v>
      </c>
      <c r="H747" t="s">
        <v>2577</v>
      </c>
      <c r="I747" t="s">
        <v>2511</v>
      </c>
      <c r="J747" t="s">
        <v>2647</v>
      </c>
      <c r="K747" t="s">
        <v>2602</v>
      </c>
      <c r="L747" t="s">
        <v>2058</v>
      </c>
      <c r="M747" t="s">
        <v>2170</v>
      </c>
      <c r="N747">
        <v>0</v>
      </c>
      <c r="O747">
        <v>0</v>
      </c>
      <c r="P747">
        <v>0</v>
      </c>
      <c r="Q747">
        <v>15300</v>
      </c>
      <c r="R747">
        <v>0</v>
      </c>
      <c r="S747">
        <v>0</v>
      </c>
      <c r="T747">
        <v>0</v>
      </c>
      <c r="U747">
        <v>0</v>
      </c>
      <c r="V747">
        <v>0</v>
      </c>
      <c r="W747">
        <v>0</v>
      </c>
      <c r="X747">
        <v>0</v>
      </c>
      <c r="Y747">
        <v>0</v>
      </c>
      <c r="Z747">
        <v>0</v>
      </c>
      <c r="AA747">
        <v>0</v>
      </c>
      <c r="AB747">
        <v>0</v>
      </c>
      <c r="AC747">
        <v>0</v>
      </c>
      <c r="AD747">
        <v>0</v>
      </c>
      <c r="AE747">
        <v>0</v>
      </c>
      <c r="AF747">
        <v>0</v>
      </c>
      <c r="AG747" t="s">
        <v>5930</v>
      </c>
      <c r="AH747" s="21" t="str">
        <f t="shared" si="22"/>
        <v>YO27</v>
      </c>
      <c r="AI747" s="21">
        <v>67.5</v>
      </c>
      <c r="AJ747" s="21">
        <f t="shared" si="23"/>
        <v>100</v>
      </c>
      <c r="AK747" s="21" t="s">
        <v>2060</v>
      </c>
      <c r="AL747" t="s">
        <v>2551</v>
      </c>
      <c r="AM747" t="s">
        <v>53</v>
      </c>
      <c r="AN747" t="s">
        <v>2029</v>
      </c>
    </row>
    <row r="748" spans="1:40" ht="15" hidden="1" thickTop="1" x14ac:dyDescent="0.35">
      <c r="A748" t="s">
        <v>5815</v>
      </c>
      <c r="B748" t="s">
        <v>5932</v>
      </c>
      <c r="C748" t="s">
        <v>4385</v>
      </c>
      <c r="D748" t="s">
        <v>5933</v>
      </c>
      <c r="E748" t="s">
        <v>2575</v>
      </c>
      <c r="F748">
        <v>1</v>
      </c>
      <c r="G748" t="s">
        <v>2576</v>
      </c>
      <c r="H748" t="s">
        <v>2577</v>
      </c>
      <c r="I748" t="s">
        <v>2511</v>
      </c>
      <c r="J748" t="s">
        <v>2858</v>
      </c>
      <c r="K748" t="s">
        <v>2742</v>
      </c>
      <c r="L748" t="s">
        <v>2058</v>
      </c>
      <c r="M748" t="s">
        <v>2982</v>
      </c>
      <c r="N748">
        <v>0</v>
      </c>
      <c r="O748">
        <v>0</v>
      </c>
      <c r="P748">
        <v>0</v>
      </c>
      <c r="Q748">
        <v>14280</v>
      </c>
      <c r="R748">
        <v>0</v>
      </c>
      <c r="S748">
        <v>0</v>
      </c>
      <c r="T748">
        <v>0</v>
      </c>
      <c r="U748">
        <v>0</v>
      </c>
      <c r="V748">
        <v>0</v>
      </c>
      <c r="W748">
        <v>0</v>
      </c>
      <c r="X748">
        <v>0</v>
      </c>
      <c r="Y748">
        <v>0</v>
      </c>
      <c r="Z748">
        <v>0</v>
      </c>
      <c r="AA748">
        <v>0</v>
      </c>
      <c r="AB748">
        <v>0</v>
      </c>
      <c r="AC748">
        <v>0</v>
      </c>
      <c r="AD748">
        <v>0</v>
      </c>
      <c r="AE748">
        <v>0</v>
      </c>
      <c r="AF748">
        <v>0</v>
      </c>
      <c r="AG748" t="s">
        <v>5934</v>
      </c>
      <c r="AH748" s="21" t="str">
        <f t="shared" si="22"/>
        <v>YO27</v>
      </c>
      <c r="AI748" s="21">
        <v>62.999999999999986</v>
      </c>
      <c r="AJ748" s="21">
        <f t="shared" si="23"/>
        <v>100</v>
      </c>
      <c r="AK748" s="21" t="s">
        <v>2060</v>
      </c>
      <c r="AL748" t="s">
        <v>2551</v>
      </c>
      <c r="AM748" t="s">
        <v>53</v>
      </c>
      <c r="AN748" t="s">
        <v>2032</v>
      </c>
    </row>
    <row r="749" spans="1:40" ht="15" hidden="1" thickTop="1" x14ac:dyDescent="0.35">
      <c r="A749" t="s">
        <v>5820</v>
      </c>
      <c r="B749" t="s">
        <v>5936</v>
      </c>
      <c r="C749" t="s">
        <v>3520</v>
      </c>
      <c r="D749" t="s">
        <v>5937</v>
      </c>
      <c r="E749" t="s">
        <v>3309</v>
      </c>
      <c r="F749">
        <v>1</v>
      </c>
      <c r="G749" t="s">
        <v>2509</v>
      </c>
      <c r="H749" t="s">
        <v>2510</v>
      </c>
      <c r="I749" t="s">
        <v>2511</v>
      </c>
      <c r="J749" t="s">
        <v>3522</v>
      </c>
      <c r="K749" t="s">
        <v>3109</v>
      </c>
      <c r="L749" t="s">
        <v>2058</v>
      </c>
      <c r="M749" t="s">
        <v>2170</v>
      </c>
      <c r="N749">
        <v>0</v>
      </c>
      <c r="O749">
        <v>0</v>
      </c>
      <c r="P749">
        <v>0</v>
      </c>
      <c r="Q749">
        <v>15300</v>
      </c>
      <c r="R749">
        <v>0</v>
      </c>
      <c r="S749">
        <v>0</v>
      </c>
      <c r="T749">
        <v>0</v>
      </c>
      <c r="U749">
        <v>0</v>
      </c>
      <c r="V749">
        <v>0</v>
      </c>
      <c r="W749">
        <v>0</v>
      </c>
      <c r="X749">
        <v>0</v>
      </c>
      <c r="Y749">
        <v>0</v>
      </c>
      <c r="Z749">
        <v>0</v>
      </c>
      <c r="AA749">
        <v>0</v>
      </c>
      <c r="AB749">
        <v>0</v>
      </c>
      <c r="AC749">
        <v>0</v>
      </c>
      <c r="AD749">
        <v>0</v>
      </c>
      <c r="AE749">
        <v>0</v>
      </c>
      <c r="AF749">
        <v>0</v>
      </c>
      <c r="AG749" t="s">
        <v>5938</v>
      </c>
      <c r="AH749" s="21" t="str">
        <f t="shared" si="22"/>
        <v>YR20</v>
      </c>
      <c r="AI749" s="21">
        <v>67.5</v>
      </c>
      <c r="AJ749" s="21">
        <f t="shared" si="23"/>
        <v>100</v>
      </c>
      <c r="AK749" s="21" t="s">
        <v>2060</v>
      </c>
      <c r="AL749" t="s">
        <v>2515</v>
      </c>
      <c r="AM749" t="s">
        <v>53</v>
      </c>
      <c r="AN749" t="s">
        <v>2031</v>
      </c>
    </row>
    <row r="750" spans="1:40" ht="15" hidden="1" thickTop="1" x14ac:dyDescent="0.35">
      <c r="A750" t="s">
        <v>5824</v>
      </c>
      <c r="B750" t="s">
        <v>5940</v>
      </c>
      <c r="C750" t="s">
        <v>3488</v>
      </c>
      <c r="D750" t="s">
        <v>5941</v>
      </c>
      <c r="E750" t="s">
        <v>2575</v>
      </c>
      <c r="F750">
        <v>1</v>
      </c>
      <c r="G750" t="s">
        <v>2576</v>
      </c>
      <c r="H750" t="s">
        <v>2577</v>
      </c>
      <c r="I750" t="s">
        <v>2511</v>
      </c>
      <c r="J750" t="s">
        <v>2741</v>
      </c>
      <c r="K750" t="s">
        <v>2742</v>
      </c>
      <c r="L750" t="s">
        <v>2058</v>
      </c>
      <c r="M750" t="s">
        <v>2059</v>
      </c>
      <c r="N750">
        <v>2</v>
      </c>
      <c r="O750">
        <v>41</v>
      </c>
      <c r="P750">
        <v>0.17</v>
      </c>
      <c r="Q750">
        <v>24480</v>
      </c>
      <c r="R750">
        <v>0</v>
      </c>
      <c r="S750">
        <v>0</v>
      </c>
      <c r="T750">
        <v>0</v>
      </c>
      <c r="U750">
        <v>0</v>
      </c>
      <c r="V750">
        <v>0</v>
      </c>
      <c r="W750">
        <v>0</v>
      </c>
      <c r="X750">
        <v>1</v>
      </c>
      <c r="Y750">
        <v>24</v>
      </c>
      <c r="Z750">
        <v>0.1</v>
      </c>
      <c r="AA750">
        <v>1</v>
      </c>
      <c r="AB750">
        <v>17</v>
      </c>
      <c r="AC750">
        <v>7.0000000000000007E-2</v>
      </c>
      <c r="AD750">
        <v>0</v>
      </c>
      <c r="AE750">
        <v>0</v>
      </c>
      <c r="AF750">
        <v>0</v>
      </c>
      <c r="AG750" t="s">
        <v>5942</v>
      </c>
      <c r="AH750" s="21" t="str">
        <f t="shared" si="22"/>
        <v>YH98</v>
      </c>
      <c r="AI750" s="21">
        <v>107.92500000000001</v>
      </c>
      <c r="AJ750" s="21">
        <f t="shared" si="23"/>
        <v>99.832516339869287</v>
      </c>
      <c r="AK750" s="21" t="s">
        <v>2060</v>
      </c>
      <c r="AL750" t="s">
        <v>2613</v>
      </c>
      <c r="AM750" t="s">
        <v>53</v>
      </c>
      <c r="AN750" t="s">
        <v>2029</v>
      </c>
    </row>
    <row r="751" spans="1:40" ht="15" hidden="1" thickTop="1" x14ac:dyDescent="0.35">
      <c r="A751" t="s">
        <v>5828</v>
      </c>
      <c r="B751" t="s">
        <v>5944</v>
      </c>
      <c r="C751" t="s">
        <v>5945</v>
      </c>
      <c r="D751" t="s">
        <v>5946</v>
      </c>
      <c r="E751" t="s">
        <v>2575</v>
      </c>
      <c r="F751">
        <v>1</v>
      </c>
      <c r="G751" t="s">
        <v>2576</v>
      </c>
      <c r="H751" t="s">
        <v>2577</v>
      </c>
      <c r="I751" t="s">
        <v>2511</v>
      </c>
      <c r="J751" t="s">
        <v>2741</v>
      </c>
      <c r="K751" t="s">
        <v>2742</v>
      </c>
      <c r="L751" t="s">
        <v>2058</v>
      </c>
      <c r="M751" t="s">
        <v>2170</v>
      </c>
      <c r="N751">
        <v>2</v>
      </c>
      <c r="O751">
        <v>40</v>
      </c>
      <c r="P751">
        <v>0.26</v>
      </c>
      <c r="Q751">
        <v>15300</v>
      </c>
      <c r="R751">
        <v>2</v>
      </c>
      <c r="S751">
        <v>40</v>
      </c>
      <c r="T751">
        <v>0.26</v>
      </c>
      <c r="U751">
        <v>0</v>
      </c>
      <c r="V751">
        <v>0</v>
      </c>
      <c r="W751">
        <v>0</v>
      </c>
      <c r="X751">
        <v>0</v>
      </c>
      <c r="Y751">
        <v>0</v>
      </c>
      <c r="Z751">
        <v>0</v>
      </c>
      <c r="AA751">
        <v>0</v>
      </c>
      <c r="AB751">
        <v>0</v>
      </c>
      <c r="AC751">
        <v>0</v>
      </c>
      <c r="AD751">
        <v>0</v>
      </c>
      <c r="AE751">
        <v>0</v>
      </c>
      <c r="AF751">
        <v>0</v>
      </c>
      <c r="AG751" t="s">
        <v>5947</v>
      </c>
      <c r="AH751" s="21" t="str">
        <f t="shared" si="22"/>
        <v>YO27</v>
      </c>
      <c r="AI751" s="21">
        <v>67.5</v>
      </c>
      <c r="AJ751" s="21">
        <f t="shared" si="23"/>
        <v>99.738562091503269</v>
      </c>
      <c r="AK751" s="21" t="s">
        <v>2063</v>
      </c>
      <c r="AL751" t="s">
        <v>2551</v>
      </c>
      <c r="AM751" t="s">
        <v>53</v>
      </c>
      <c r="AN751" t="s">
        <v>2032</v>
      </c>
    </row>
    <row r="752" spans="1:40" ht="15" hidden="1" thickTop="1" x14ac:dyDescent="0.35">
      <c r="A752" t="s">
        <v>5832</v>
      </c>
      <c r="B752" t="s">
        <v>5949</v>
      </c>
      <c r="C752" t="s">
        <v>5413</v>
      </c>
      <c r="D752" t="s">
        <v>5950</v>
      </c>
      <c r="E752" t="s">
        <v>44</v>
      </c>
      <c r="F752">
        <v>1</v>
      </c>
      <c r="G752" t="s">
        <v>2055</v>
      </c>
      <c r="H752" t="s">
        <v>2056</v>
      </c>
      <c r="I752" t="s">
        <v>2511</v>
      </c>
      <c r="J752" t="s">
        <v>3609</v>
      </c>
      <c r="K752" t="s">
        <v>42</v>
      </c>
      <c r="L752" t="s">
        <v>2058</v>
      </c>
      <c r="M752" t="s">
        <v>2059</v>
      </c>
      <c r="N752">
        <v>1</v>
      </c>
      <c r="O752">
        <v>59</v>
      </c>
      <c r="P752">
        <v>0.24</v>
      </c>
      <c r="Q752">
        <v>24480</v>
      </c>
      <c r="R752">
        <v>0</v>
      </c>
      <c r="S752">
        <v>0</v>
      </c>
      <c r="T752">
        <v>0</v>
      </c>
      <c r="U752">
        <v>0</v>
      </c>
      <c r="V752">
        <v>0</v>
      </c>
      <c r="W752">
        <v>0</v>
      </c>
      <c r="X752">
        <v>1</v>
      </c>
      <c r="Y752">
        <v>59</v>
      </c>
      <c r="Z752">
        <v>0.24</v>
      </c>
      <c r="AA752">
        <v>0</v>
      </c>
      <c r="AB752">
        <v>0</v>
      </c>
      <c r="AC752">
        <v>0</v>
      </c>
      <c r="AD752">
        <v>0</v>
      </c>
      <c r="AE752">
        <v>0</v>
      </c>
      <c r="AF752">
        <v>0</v>
      </c>
      <c r="AG752" t="s">
        <v>5951</v>
      </c>
      <c r="AH752" s="21" t="str">
        <f t="shared" si="22"/>
        <v>YR20</v>
      </c>
      <c r="AI752" s="21">
        <v>107.92500000000001</v>
      </c>
      <c r="AJ752" s="21">
        <f t="shared" si="23"/>
        <v>99.758986928104576</v>
      </c>
      <c r="AK752" s="21" t="s">
        <v>2060</v>
      </c>
      <c r="AL752" t="s">
        <v>3610</v>
      </c>
      <c r="AM752" t="s">
        <v>53</v>
      </c>
      <c r="AN752" t="s">
        <v>2031</v>
      </c>
    </row>
    <row r="753" spans="1:40" ht="15" hidden="1" thickTop="1" x14ac:dyDescent="0.35">
      <c r="A753" t="s">
        <v>5836</v>
      </c>
      <c r="B753" t="s">
        <v>5953</v>
      </c>
      <c r="C753" t="s">
        <v>5923</v>
      </c>
      <c r="D753" t="s">
        <v>5954</v>
      </c>
      <c r="E753" t="s">
        <v>3115</v>
      </c>
      <c r="F753">
        <v>1</v>
      </c>
      <c r="G753" t="s">
        <v>2816</v>
      </c>
      <c r="H753" t="s">
        <v>2620</v>
      </c>
      <c r="I753" t="s">
        <v>2511</v>
      </c>
      <c r="J753" t="s">
        <v>3116</v>
      </c>
      <c r="K753" t="s">
        <v>2818</v>
      </c>
      <c r="L753" t="s">
        <v>2058</v>
      </c>
      <c r="M753" t="s">
        <v>2170</v>
      </c>
      <c r="N753">
        <v>1</v>
      </c>
      <c r="O753">
        <v>33</v>
      </c>
      <c r="P753">
        <v>0.22</v>
      </c>
      <c r="Q753">
        <v>15300</v>
      </c>
      <c r="R753">
        <v>0</v>
      </c>
      <c r="S753">
        <v>0</v>
      </c>
      <c r="T753">
        <v>0</v>
      </c>
      <c r="U753">
        <v>0</v>
      </c>
      <c r="V753">
        <v>0</v>
      </c>
      <c r="W753">
        <v>0</v>
      </c>
      <c r="X753">
        <v>1</v>
      </c>
      <c r="Y753">
        <v>33</v>
      </c>
      <c r="Z753">
        <v>0.22</v>
      </c>
      <c r="AA753">
        <v>0</v>
      </c>
      <c r="AB753">
        <v>0</v>
      </c>
      <c r="AC753">
        <v>0</v>
      </c>
      <c r="AD753">
        <v>0</v>
      </c>
      <c r="AE753">
        <v>0</v>
      </c>
      <c r="AF753">
        <v>0</v>
      </c>
      <c r="AG753" t="s">
        <v>5955</v>
      </c>
      <c r="AH753" s="21" t="str">
        <f t="shared" si="22"/>
        <v>YR20</v>
      </c>
      <c r="AI753" s="21">
        <v>67.5</v>
      </c>
      <c r="AJ753" s="21">
        <f t="shared" si="23"/>
        <v>99.784313725490193</v>
      </c>
      <c r="AK753" s="21" t="s">
        <v>2060</v>
      </c>
      <c r="AL753" t="s">
        <v>3118</v>
      </c>
      <c r="AM753" t="s">
        <v>53</v>
      </c>
      <c r="AN753" t="s">
        <v>2029</v>
      </c>
    </row>
    <row r="754" spans="1:40" ht="15" hidden="1" thickTop="1" x14ac:dyDescent="0.35">
      <c r="A754" t="s">
        <v>5839</v>
      </c>
      <c r="B754" t="s">
        <v>5957</v>
      </c>
      <c r="C754" t="s">
        <v>2746</v>
      </c>
      <c r="D754" t="s">
        <v>5958</v>
      </c>
      <c r="E754" t="s">
        <v>3193</v>
      </c>
      <c r="F754">
        <v>1</v>
      </c>
      <c r="G754" t="s">
        <v>2609</v>
      </c>
      <c r="H754" t="s">
        <v>2577</v>
      </c>
      <c r="I754" t="s">
        <v>2511</v>
      </c>
      <c r="J754" t="s">
        <v>2675</v>
      </c>
      <c r="K754" t="s">
        <v>2611</v>
      </c>
      <c r="L754" t="s">
        <v>2058</v>
      </c>
      <c r="M754" t="s">
        <v>2059</v>
      </c>
      <c r="N754">
        <v>0</v>
      </c>
      <c r="O754">
        <v>0</v>
      </c>
      <c r="P754">
        <v>0</v>
      </c>
      <c r="Q754">
        <v>24480</v>
      </c>
      <c r="R754">
        <v>0</v>
      </c>
      <c r="S754">
        <v>0</v>
      </c>
      <c r="T754">
        <v>0</v>
      </c>
      <c r="U754">
        <v>0</v>
      </c>
      <c r="V754">
        <v>0</v>
      </c>
      <c r="W754">
        <v>0</v>
      </c>
      <c r="X754">
        <v>0</v>
      </c>
      <c r="Y754">
        <v>0</v>
      </c>
      <c r="Z754">
        <v>0</v>
      </c>
      <c r="AA754">
        <v>0</v>
      </c>
      <c r="AB754">
        <v>0</v>
      </c>
      <c r="AC754">
        <v>0</v>
      </c>
      <c r="AD754">
        <v>0</v>
      </c>
      <c r="AE754">
        <v>0</v>
      </c>
      <c r="AF754">
        <v>0</v>
      </c>
      <c r="AG754" t="s">
        <v>5959</v>
      </c>
      <c r="AH754" s="21" t="str">
        <f t="shared" si="22"/>
        <v>YO27</v>
      </c>
      <c r="AI754" s="21">
        <v>107.92500000000001</v>
      </c>
      <c r="AJ754" s="21">
        <f t="shared" si="23"/>
        <v>100</v>
      </c>
      <c r="AK754" s="21" t="s">
        <v>2060</v>
      </c>
      <c r="AL754" t="s">
        <v>2613</v>
      </c>
      <c r="AM754" t="s">
        <v>53</v>
      </c>
      <c r="AN754" t="s">
        <v>2029</v>
      </c>
    </row>
    <row r="755" spans="1:40" ht="15" hidden="1" thickTop="1" x14ac:dyDescent="0.35">
      <c r="A755" t="s">
        <v>5843</v>
      </c>
      <c r="B755" t="s">
        <v>5961</v>
      </c>
      <c r="C755" t="s">
        <v>3357</v>
      </c>
      <c r="D755" t="s">
        <v>5962</v>
      </c>
      <c r="E755" t="s">
        <v>2562</v>
      </c>
      <c r="F755">
        <v>1</v>
      </c>
      <c r="G755" t="s">
        <v>2546</v>
      </c>
      <c r="H755" t="s">
        <v>2510</v>
      </c>
      <c r="I755" t="s">
        <v>2511</v>
      </c>
      <c r="J755" t="s">
        <v>2547</v>
      </c>
      <c r="K755" t="s">
        <v>2548</v>
      </c>
      <c r="L755" t="s">
        <v>2058</v>
      </c>
      <c r="M755" t="s">
        <v>2059</v>
      </c>
      <c r="N755">
        <v>2</v>
      </c>
      <c r="O755">
        <v>113</v>
      </c>
      <c r="P755">
        <v>0.46</v>
      </c>
      <c r="Q755">
        <v>24480</v>
      </c>
      <c r="R755">
        <v>1</v>
      </c>
      <c r="S755">
        <v>73</v>
      </c>
      <c r="T755">
        <v>0.3</v>
      </c>
      <c r="U755">
        <v>0</v>
      </c>
      <c r="V755">
        <v>0</v>
      </c>
      <c r="W755">
        <v>0</v>
      </c>
      <c r="X755">
        <v>1</v>
      </c>
      <c r="Y755">
        <v>40</v>
      </c>
      <c r="Z755">
        <v>0.16</v>
      </c>
      <c r="AA755">
        <v>0</v>
      </c>
      <c r="AB755">
        <v>0</v>
      </c>
      <c r="AC755">
        <v>0</v>
      </c>
      <c r="AD755">
        <v>0</v>
      </c>
      <c r="AE755">
        <v>0</v>
      </c>
      <c r="AF755">
        <v>0</v>
      </c>
      <c r="AG755" t="s">
        <v>5963</v>
      </c>
      <c r="AH755" s="21" t="str">
        <f t="shared" si="22"/>
        <v>YR21</v>
      </c>
      <c r="AI755" s="21">
        <v>107.92500000000001</v>
      </c>
      <c r="AJ755" s="21">
        <f t="shared" si="23"/>
        <v>99.53839869281046</v>
      </c>
      <c r="AK755" s="21" t="s">
        <v>2063</v>
      </c>
      <c r="AL755" t="s">
        <v>2551</v>
      </c>
      <c r="AM755" t="s">
        <v>53</v>
      </c>
      <c r="AN755" t="s">
        <v>2030</v>
      </c>
    </row>
    <row r="756" spans="1:40" ht="15" hidden="1" thickTop="1" x14ac:dyDescent="0.35">
      <c r="A756" t="s">
        <v>5846</v>
      </c>
      <c r="B756" t="s">
        <v>5965</v>
      </c>
      <c r="C756" t="s">
        <v>4943</v>
      </c>
      <c r="D756" t="s">
        <v>5966</v>
      </c>
      <c r="E756" t="s">
        <v>3156</v>
      </c>
      <c r="F756">
        <v>1</v>
      </c>
      <c r="G756" t="s">
        <v>2546</v>
      </c>
      <c r="H756" t="s">
        <v>2510</v>
      </c>
      <c r="I756" t="s">
        <v>2511</v>
      </c>
      <c r="J756" t="s">
        <v>2547</v>
      </c>
      <c r="K756" t="s">
        <v>2548</v>
      </c>
      <c r="L756" t="s">
        <v>2058</v>
      </c>
      <c r="M756" t="s">
        <v>2059</v>
      </c>
      <c r="N756">
        <v>0</v>
      </c>
      <c r="O756">
        <v>0</v>
      </c>
      <c r="P756">
        <v>0</v>
      </c>
      <c r="Q756">
        <v>24480</v>
      </c>
      <c r="R756">
        <v>0</v>
      </c>
      <c r="S756">
        <v>0</v>
      </c>
      <c r="T756">
        <v>0</v>
      </c>
      <c r="U756">
        <v>0</v>
      </c>
      <c r="V756">
        <v>0</v>
      </c>
      <c r="W756">
        <v>0</v>
      </c>
      <c r="X756">
        <v>0</v>
      </c>
      <c r="Y756">
        <v>0</v>
      </c>
      <c r="Z756">
        <v>0</v>
      </c>
      <c r="AA756">
        <v>0</v>
      </c>
      <c r="AB756">
        <v>0</v>
      </c>
      <c r="AC756">
        <v>0</v>
      </c>
      <c r="AD756">
        <v>0</v>
      </c>
      <c r="AE756">
        <v>0</v>
      </c>
      <c r="AF756">
        <v>0</v>
      </c>
      <c r="AG756" t="s">
        <v>5967</v>
      </c>
      <c r="AH756" s="21" t="str">
        <f t="shared" si="22"/>
        <v>YN23</v>
      </c>
      <c r="AI756" s="21">
        <v>107.92500000000001</v>
      </c>
      <c r="AJ756" s="21">
        <f t="shared" si="23"/>
        <v>100</v>
      </c>
      <c r="AK756" s="21" t="s">
        <v>2060</v>
      </c>
      <c r="AL756" t="s">
        <v>2551</v>
      </c>
      <c r="AM756" t="s">
        <v>53</v>
      </c>
      <c r="AN756" t="s">
        <v>2030</v>
      </c>
    </row>
    <row r="757" spans="1:40" ht="15" hidden="1" thickTop="1" x14ac:dyDescent="0.35">
      <c r="A757" t="s">
        <v>5850</v>
      </c>
      <c r="B757" t="s">
        <v>5969</v>
      </c>
      <c r="C757" t="s">
        <v>3544</v>
      </c>
      <c r="D757" t="s">
        <v>5970</v>
      </c>
      <c r="E757" t="s">
        <v>3407</v>
      </c>
      <c r="F757">
        <v>1</v>
      </c>
      <c r="G757" t="s">
        <v>2509</v>
      </c>
      <c r="H757" t="s">
        <v>2510</v>
      </c>
      <c r="I757" t="s">
        <v>2511</v>
      </c>
      <c r="J757" t="s">
        <v>3408</v>
      </c>
      <c r="K757" t="s">
        <v>3109</v>
      </c>
      <c r="L757" t="s">
        <v>2058</v>
      </c>
      <c r="M757" t="s">
        <v>2170</v>
      </c>
      <c r="N757">
        <v>0</v>
      </c>
      <c r="O757">
        <v>0</v>
      </c>
      <c r="P757">
        <v>0</v>
      </c>
      <c r="Q757">
        <v>15300</v>
      </c>
      <c r="R757">
        <v>0</v>
      </c>
      <c r="S757">
        <v>0</v>
      </c>
      <c r="T757">
        <v>0</v>
      </c>
      <c r="U757">
        <v>0</v>
      </c>
      <c r="V757">
        <v>0</v>
      </c>
      <c r="W757">
        <v>0</v>
      </c>
      <c r="X757">
        <v>0</v>
      </c>
      <c r="Y757">
        <v>0</v>
      </c>
      <c r="Z757">
        <v>0</v>
      </c>
      <c r="AA757">
        <v>0</v>
      </c>
      <c r="AB757">
        <v>0</v>
      </c>
      <c r="AC757">
        <v>0</v>
      </c>
      <c r="AD757">
        <v>0</v>
      </c>
      <c r="AE757">
        <v>0</v>
      </c>
      <c r="AF757">
        <v>0</v>
      </c>
      <c r="AG757" t="s">
        <v>5971</v>
      </c>
      <c r="AH757" s="21" t="str">
        <f t="shared" si="22"/>
        <v>YO27</v>
      </c>
      <c r="AI757" s="21">
        <v>67.5</v>
      </c>
      <c r="AJ757" s="21">
        <f t="shared" si="23"/>
        <v>100</v>
      </c>
      <c r="AK757" s="21" t="s">
        <v>2060</v>
      </c>
      <c r="AL757" t="s">
        <v>3411</v>
      </c>
      <c r="AM757" t="s">
        <v>53</v>
      </c>
      <c r="AN757" t="s">
        <v>2031</v>
      </c>
    </row>
    <row r="758" spans="1:40" ht="15" hidden="1" thickTop="1" x14ac:dyDescent="0.35">
      <c r="A758" t="s">
        <v>5854</v>
      </c>
      <c r="B758" t="s">
        <v>5973</v>
      </c>
      <c r="C758" t="s">
        <v>2746</v>
      </c>
      <c r="D758" t="s">
        <v>5958</v>
      </c>
      <c r="E758" t="s">
        <v>3193</v>
      </c>
      <c r="F758">
        <v>1</v>
      </c>
      <c r="G758" t="s">
        <v>2609</v>
      </c>
      <c r="H758" t="s">
        <v>2577</v>
      </c>
      <c r="I758" t="s">
        <v>2511</v>
      </c>
      <c r="J758" t="s">
        <v>2675</v>
      </c>
      <c r="K758" t="s">
        <v>2611</v>
      </c>
      <c r="L758" t="s">
        <v>2058</v>
      </c>
      <c r="M758" t="s">
        <v>2059</v>
      </c>
      <c r="N758">
        <v>2</v>
      </c>
      <c r="O758">
        <v>240</v>
      </c>
      <c r="P758">
        <v>0.98</v>
      </c>
      <c r="Q758">
        <v>24480</v>
      </c>
      <c r="R758">
        <v>1</v>
      </c>
      <c r="S758">
        <v>178</v>
      </c>
      <c r="T758">
        <v>0.73</v>
      </c>
      <c r="U758">
        <v>0</v>
      </c>
      <c r="V758">
        <v>0</v>
      </c>
      <c r="W758">
        <v>0</v>
      </c>
      <c r="X758">
        <v>1</v>
      </c>
      <c r="Y758">
        <v>62</v>
      </c>
      <c r="Z758">
        <v>0.25</v>
      </c>
      <c r="AA758">
        <v>0</v>
      </c>
      <c r="AB758">
        <v>0</v>
      </c>
      <c r="AC758">
        <v>0</v>
      </c>
      <c r="AD758">
        <v>0</v>
      </c>
      <c r="AE758">
        <v>0</v>
      </c>
      <c r="AF758">
        <v>0</v>
      </c>
      <c r="AG758" t="s">
        <v>5974</v>
      </c>
      <c r="AH758" s="21" t="str">
        <f t="shared" si="22"/>
        <v>YO27</v>
      </c>
      <c r="AI758" s="21">
        <v>107.92500000000001</v>
      </c>
      <c r="AJ758" s="21">
        <f t="shared" si="23"/>
        <v>99.019607843137251</v>
      </c>
      <c r="AK758" s="21" t="s">
        <v>2063</v>
      </c>
      <c r="AL758" t="s">
        <v>2613</v>
      </c>
      <c r="AM758" t="s">
        <v>53</v>
      </c>
      <c r="AN758" t="s">
        <v>2029</v>
      </c>
    </row>
    <row r="759" spans="1:40" ht="15" hidden="1" thickTop="1" x14ac:dyDescent="0.35">
      <c r="A759" t="s">
        <v>5858</v>
      </c>
      <c r="B759" t="s">
        <v>5976</v>
      </c>
      <c r="C759" t="s">
        <v>5977</v>
      </c>
      <c r="D759" t="s">
        <v>5978</v>
      </c>
      <c r="E759" t="s">
        <v>2667</v>
      </c>
      <c r="F759">
        <v>1</v>
      </c>
      <c r="G759" t="s">
        <v>2509</v>
      </c>
      <c r="H759" t="s">
        <v>2510</v>
      </c>
      <c r="I759" t="s">
        <v>2511</v>
      </c>
      <c r="J759" t="s">
        <v>2794</v>
      </c>
      <c r="K759" t="s">
        <v>2669</v>
      </c>
      <c r="L759" t="s">
        <v>2058</v>
      </c>
      <c r="M759" t="s">
        <v>2170</v>
      </c>
      <c r="N759">
        <v>1</v>
      </c>
      <c r="O759">
        <v>42</v>
      </c>
      <c r="P759">
        <v>0.27</v>
      </c>
      <c r="Q759">
        <v>15300</v>
      </c>
      <c r="R759">
        <v>1</v>
      </c>
      <c r="S759">
        <v>42</v>
      </c>
      <c r="T759">
        <v>0.27</v>
      </c>
      <c r="U759">
        <v>0</v>
      </c>
      <c r="V759">
        <v>0</v>
      </c>
      <c r="W759">
        <v>0</v>
      </c>
      <c r="X759">
        <v>0</v>
      </c>
      <c r="Y759">
        <v>0</v>
      </c>
      <c r="Z759">
        <v>0</v>
      </c>
      <c r="AA759">
        <v>0</v>
      </c>
      <c r="AB759">
        <v>0</v>
      </c>
      <c r="AC759">
        <v>0</v>
      </c>
      <c r="AD759">
        <v>0</v>
      </c>
      <c r="AE759">
        <v>0</v>
      </c>
      <c r="AF759">
        <v>0</v>
      </c>
      <c r="AG759" t="s">
        <v>5979</v>
      </c>
      <c r="AH759" s="21" t="str">
        <f t="shared" si="22"/>
        <v>YR20</v>
      </c>
      <c r="AI759" s="21">
        <v>67.5</v>
      </c>
      <c r="AJ759" s="21">
        <f t="shared" si="23"/>
        <v>99.725490196078425</v>
      </c>
      <c r="AK759" s="21" t="s">
        <v>2063</v>
      </c>
      <c r="AL759" t="s">
        <v>2515</v>
      </c>
      <c r="AM759" t="s">
        <v>53</v>
      </c>
      <c r="AN759" t="s">
        <v>2030</v>
      </c>
    </row>
    <row r="760" spans="1:40" ht="15" hidden="1" thickTop="1" x14ac:dyDescent="0.35">
      <c r="A760" t="s">
        <v>5862</v>
      </c>
      <c r="B760" t="s">
        <v>5981</v>
      </c>
      <c r="C760" t="s">
        <v>3758</v>
      </c>
      <c r="D760" t="s">
        <v>5982</v>
      </c>
      <c r="E760" t="s">
        <v>3353</v>
      </c>
      <c r="F760">
        <v>3</v>
      </c>
      <c r="G760" t="s">
        <v>2682</v>
      </c>
      <c r="H760" t="s">
        <v>2620</v>
      </c>
      <c r="I760" t="s">
        <v>2511</v>
      </c>
      <c r="J760" t="s">
        <v>2683</v>
      </c>
      <c r="K760" t="s">
        <v>2684</v>
      </c>
      <c r="L760" t="s">
        <v>2058</v>
      </c>
      <c r="M760" t="s">
        <v>2170</v>
      </c>
      <c r="N760">
        <v>2</v>
      </c>
      <c r="O760">
        <v>29</v>
      </c>
      <c r="P760">
        <v>0.19</v>
      </c>
      <c r="Q760">
        <v>15300</v>
      </c>
      <c r="R760">
        <v>2</v>
      </c>
      <c r="S760">
        <v>29</v>
      </c>
      <c r="T760">
        <v>0.19</v>
      </c>
      <c r="U760">
        <v>0</v>
      </c>
      <c r="V760">
        <v>0</v>
      </c>
      <c r="W760">
        <v>0</v>
      </c>
      <c r="X760">
        <v>0</v>
      </c>
      <c r="Y760">
        <v>0</v>
      </c>
      <c r="Z760">
        <v>0</v>
      </c>
      <c r="AA760">
        <v>0</v>
      </c>
      <c r="AB760">
        <v>0</v>
      </c>
      <c r="AC760">
        <v>0</v>
      </c>
      <c r="AD760">
        <v>0</v>
      </c>
      <c r="AE760">
        <v>0</v>
      </c>
      <c r="AF760">
        <v>0</v>
      </c>
      <c r="AG760" t="s">
        <v>5983</v>
      </c>
      <c r="AH760" s="21" t="str">
        <f t="shared" si="22"/>
        <v>YR20</v>
      </c>
      <c r="AI760" s="21">
        <v>67.5</v>
      </c>
      <c r="AJ760" s="21">
        <f t="shared" si="23"/>
        <v>99.810457516339866</v>
      </c>
      <c r="AK760" s="21" t="s">
        <v>2060</v>
      </c>
      <c r="AL760" t="s">
        <v>2686</v>
      </c>
      <c r="AM760" t="s">
        <v>53</v>
      </c>
      <c r="AN760" t="s">
        <v>2030</v>
      </c>
    </row>
    <row r="761" spans="1:40" ht="15" hidden="1" thickTop="1" x14ac:dyDescent="0.35">
      <c r="A761" t="s">
        <v>5866</v>
      </c>
      <c r="B761" t="s">
        <v>5985</v>
      </c>
      <c r="C761" t="s">
        <v>4938</v>
      </c>
      <c r="D761" t="s">
        <v>5986</v>
      </c>
      <c r="E761" t="s">
        <v>3572</v>
      </c>
      <c r="F761">
        <v>1</v>
      </c>
      <c r="G761" t="s">
        <v>2546</v>
      </c>
      <c r="H761" t="s">
        <v>2510</v>
      </c>
      <c r="I761" t="s">
        <v>2511</v>
      </c>
      <c r="J761" t="s">
        <v>4692</v>
      </c>
      <c r="K761" t="s">
        <v>3007</v>
      </c>
      <c r="L761" t="s">
        <v>2058</v>
      </c>
      <c r="M761" t="s">
        <v>2170</v>
      </c>
      <c r="N761">
        <v>0</v>
      </c>
      <c r="O761">
        <v>0</v>
      </c>
      <c r="P761">
        <v>0</v>
      </c>
      <c r="Q761">
        <v>15300</v>
      </c>
      <c r="R761">
        <v>0</v>
      </c>
      <c r="S761">
        <v>0</v>
      </c>
      <c r="T761">
        <v>0</v>
      </c>
      <c r="U761">
        <v>0</v>
      </c>
      <c r="V761">
        <v>0</v>
      </c>
      <c r="W761">
        <v>0</v>
      </c>
      <c r="X761">
        <v>0</v>
      </c>
      <c r="Y761">
        <v>0</v>
      </c>
      <c r="Z761">
        <v>0</v>
      </c>
      <c r="AA761">
        <v>0</v>
      </c>
      <c r="AB761">
        <v>0</v>
      </c>
      <c r="AC761">
        <v>0</v>
      </c>
      <c r="AD761">
        <v>0</v>
      </c>
      <c r="AE761">
        <v>0</v>
      </c>
      <c r="AF761">
        <v>0</v>
      </c>
      <c r="AG761" t="s">
        <v>5987</v>
      </c>
      <c r="AH761" s="21" t="str">
        <f t="shared" si="22"/>
        <v>YR21</v>
      </c>
      <c r="AI761" s="21">
        <v>67.5</v>
      </c>
      <c r="AJ761" s="21">
        <f t="shared" si="23"/>
        <v>100</v>
      </c>
      <c r="AK761" s="21" t="s">
        <v>2060</v>
      </c>
      <c r="AL761" t="s">
        <v>2551</v>
      </c>
      <c r="AM761" t="s">
        <v>53</v>
      </c>
      <c r="AN761" t="s">
        <v>2031</v>
      </c>
    </row>
    <row r="762" spans="1:40" ht="15" hidden="1" thickTop="1" x14ac:dyDescent="0.35">
      <c r="A762" t="s">
        <v>5871</v>
      </c>
      <c r="B762" t="s">
        <v>5989</v>
      </c>
      <c r="C762" t="s">
        <v>2997</v>
      </c>
      <c r="D762" t="s">
        <v>5990</v>
      </c>
      <c r="E762" t="s">
        <v>43</v>
      </c>
      <c r="F762">
        <v>1</v>
      </c>
      <c r="G762" t="s">
        <v>2055</v>
      </c>
      <c r="H762" t="s">
        <v>2056</v>
      </c>
      <c r="I762" t="s">
        <v>2511</v>
      </c>
      <c r="J762" t="s">
        <v>2999</v>
      </c>
      <c r="K762" t="s">
        <v>42</v>
      </c>
      <c r="L762" t="s">
        <v>2058</v>
      </c>
      <c r="M762" t="s">
        <v>2059</v>
      </c>
      <c r="N762">
        <v>1</v>
      </c>
      <c r="O762">
        <v>30</v>
      </c>
      <c r="P762">
        <v>0.12</v>
      </c>
      <c r="Q762">
        <v>24480</v>
      </c>
      <c r="R762">
        <v>0</v>
      </c>
      <c r="S762">
        <v>0</v>
      </c>
      <c r="T762">
        <v>0</v>
      </c>
      <c r="U762">
        <v>0</v>
      </c>
      <c r="V762">
        <v>0</v>
      </c>
      <c r="W762">
        <v>0</v>
      </c>
      <c r="X762">
        <v>1</v>
      </c>
      <c r="Y762">
        <v>30</v>
      </c>
      <c r="Z762">
        <v>0.12</v>
      </c>
      <c r="AA762">
        <v>0</v>
      </c>
      <c r="AB762">
        <v>0</v>
      </c>
      <c r="AC762">
        <v>0</v>
      </c>
      <c r="AD762">
        <v>0</v>
      </c>
      <c r="AE762">
        <v>0</v>
      </c>
      <c r="AF762">
        <v>0</v>
      </c>
      <c r="AG762" t="s">
        <v>5991</v>
      </c>
      <c r="AH762" s="21" t="str">
        <f t="shared" si="22"/>
        <v>YR20</v>
      </c>
      <c r="AI762" s="21">
        <v>107.92500000000001</v>
      </c>
      <c r="AJ762" s="21">
        <f t="shared" si="23"/>
        <v>99.877450980392155</v>
      </c>
      <c r="AK762" s="21" t="s">
        <v>2060</v>
      </c>
      <c r="AL762" t="s">
        <v>2964</v>
      </c>
      <c r="AM762" t="s">
        <v>53</v>
      </c>
      <c r="AN762" t="s">
        <v>2031</v>
      </c>
    </row>
    <row r="763" spans="1:40" ht="15" hidden="1" thickTop="1" x14ac:dyDescent="0.35">
      <c r="A763" t="s">
        <v>5875</v>
      </c>
      <c r="B763" t="s">
        <v>5993</v>
      </c>
      <c r="C763" t="s">
        <v>3930</v>
      </c>
      <c r="D763" t="s">
        <v>5994</v>
      </c>
      <c r="E763" t="s">
        <v>3624</v>
      </c>
      <c r="F763">
        <v>1</v>
      </c>
      <c r="G763" t="s">
        <v>2816</v>
      </c>
      <c r="H763" t="s">
        <v>2620</v>
      </c>
      <c r="I763" t="s">
        <v>2511</v>
      </c>
      <c r="J763" t="s">
        <v>2817</v>
      </c>
      <c r="K763" t="s">
        <v>2818</v>
      </c>
      <c r="L763" t="s">
        <v>2058</v>
      </c>
      <c r="M763" t="s">
        <v>2059</v>
      </c>
      <c r="N763">
        <v>0</v>
      </c>
      <c r="O763">
        <v>0</v>
      </c>
      <c r="P763">
        <v>0</v>
      </c>
      <c r="Q763">
        <v>24480</v>
      </c>
      <c r="R763">
        <v>0</v>
      </c>
      <c r="S763">
        <v>0</v>
      </c>
      <c r="T763">
        <v>0</v>
      </c>
      <c r="U763">
        <v>0</v>
      </c>
      <c r="V763">
        <v>0</v>
      </c>
      <c r="W763">
        <v>0</v>
      </c>
      <c r="X763">
        <v>0</v>
      </c>
      <c r="Y763">
        <v>0</v>
      </c>
      <c r="Z763">
        <v>0</v>
      </c>
      <c r="AA763">
        <v>0</v>
      </c>
      <c r="AB763">
        <v>0</v>
      </c>
      <c r="AC763">
        <v>0</v>
      </c>
      <c r="AD763">
        <v>0</v>
      </c>
      <c r="AE763">
        <v>0</v>
      </c>
      <c r="AF763">
        <v>0</v>
      </c>
      <c r="AG763" t="s">
        <v>5995</v>
      </c>
      <c r="AH763" s="21" t="str">
        <f t="shared" si="22"/>
        <v>YR20</v>
      </c>
      <c r="AI763" s="21">
        <v>107.92500000000001</v>
      </c>
      <c r="AJ763" s="21">
        <f t="shared" si="23"/>
        <v>100</v>
      </c>
      <c r="AK763" s="21" t="s">
        <v>2060</v>
      </c>
      <c r="AL763" t="s">
        <v>2820</v>
      </c>
      <c r="AM763" t="s">
        <v>53</v>
      </c>
      <c r="AN763" t="s">
        <v>2029</v>
      </c>
    </row>
    <row r="764" spans="1:40" ht="15" hidden="1" thickTop="1" x14ac:dyDescent="0.35">
      <c r="A764" t="s">
        <v>5879</v>
      </c>
      <c r="B764" t="s">
        <v>5997</v>
      </c>
      <c r="C764" t="s">
        <v>3930</v>
      </c>
      <c r="D764" t="s">
        <v>5994</v>
      </c>
      <c r="E764" t="s">
        <v>3624</v>
      </c>
      <c r="F764">
        <v>1</v>
      </c>
      <c r="G764" t="s">
        <v>2816</v>
      </c>
      <c r="H764" t="s">
        <v>2620</v>
      </c>
      <c r="I764" t="s">
        <v>2511</v>
      </c>
      <c r="J764" t="s">
        <v>2817</v>
      </c>
      <c r="K764" t="s">
        <v>2818</v>
      </c>
      <c r="L764" t="s">
        <v>2058</v>
      </c>
      <c r="M764" t="s">
        <v>2059</v>
      </c>
      <c r="N764">
        <v>0</v>
      </c>
      <c r="O764">
        <v>0</v>
      </c>
      <c r="P764">
        <v>0</v>
      </c>
      <c r="Q764">
        <v>24480</v>
      </c>
      <c r="R764">
        <v>0</v>
      </c>
      <c r="S764">
        <v>0</v>
      </c>
      <c r="T764">
        <v>0</v>
      </c>
      <c r="U764">
        <v>0</v>
      </c>
      <c r="V764">
        <v>0</v>
      </c>
      <c r="W764">
        <v>0</v>
      </c>
      <c r="X764">
        <v>0</v>
      </c>
      <c r="Y764">
        <v>0</v>
      </c>
      <c r="Z764">
        <v>0</v>
      </c>
      <c r="AA764">
        <v>0</v>
      </c>
      <c r="AB764">
        <v>0</v>
      </c>
      <c r="AC764">
        <v>0</v>
      </c>
      <c r="AD764">
        <v>0</v>
      </c>
      <c r="AE764">
        <v>0</v>
      </c>
      <c r="AF764">
        <v>0</v>
      </c>
      <c r="AG764" t="s">
        <v>5998</v>
      </c>
      <c r="AH764" s="21" t="str">
        <f t="shared" si="22"/>
        <v>YO27</v>
      </c>
      <c r="AI764" s="21">
        <v>107.92500000000001</v>
      </c>
      <c r="AJ764" s="21">
        <f t="shared" si="23"/>
        <v>100</v>
      </c>
      <c r="AK764" s="21" t="s">
        <v>2060</v>
      </c>
      <c r="AL764" t="s">
        <v>2820</v>
      </c>
      <c r="AM764" t="s">
        <v>53</v>
      </c>
      <c r="AN764" t="s">
        <v>2029</v>
      </c>
    </row>
    <row r="765" spans="1:40" ht="15" hidden="1" thickTop="1" x14ac:dyDescent="0.35">
      <c r="A765" t="s">
        <v>5883</v>
      </c>
      <c r="B765" t="s">
        <v>6000</v>
      </c>
      <c r="C765" t="s">
        <v>3414</v>
      </c>
      <c r="D765" t="s">
        <v>6001</v>
      </c>
      <c r="E765" t="s">
        <v>2825</v>
      </c>
      <c r="F765">
        <v>1</v>
      </c>
      <c r="G765" t="s">
        <v>2816</v>
      </c>
      <c r="H765" t="s">
        <v>2620</v>
      </c>
      <c r="I765" t="s">
        <v>2511</v>
      </c>
      <c r="J765" t="s">
        <v>2826</v>
      </c>
      <c r="K765" t="s">
        <v>2827</v>
      </c>
      <c r="L765" t="s">
        <v>2058</v>
      </c>
      <c r="M765" t="s">
        <v>2170</v>
      </c>
      <c r="N765">
        <v>0</v>
      </c>
      <c r="O765">
        <v>0</v>
      </c>
      <c r="P765">
        <v>0</v>
      </c>
      <c r="Q765">
        <v>15300</v>
      </c>
      <c r="R765">
        <v>0</v>
      </c>
      <c r="S765">
        <v>0</v>
      </c>
      <c r="T765">
        <v>0</v>
      </c>
      <c r="U765">
        <v>0</v>
      </c>
      <c r="V765">
        <v>0</v>
      </c>
      <c r="W765">
        <v>0</v>
      </c>
      <c r="X765">
        <v>0</v>
      </c>
      <c r="Y765">
        <v>0</v>
      </c>
      <c r="Z765">
        <v>0</v>
      </c>
      <c r="AA765">
        <v>0</v>
      </c>
      <c r="AB765">
        <v>0</v>
      </c>
      <c r="AC765">
        <v>0</v>
      </c>
      <c r="AD765">
        <v>0</v>
      </c>
      <c r="AE765">
        <v>0</v>
      </c>
      <c r="AF765">
        <v>0</v>
      </c>
      <c r="AG765" t="s">
        <v>6002</v>
      </c>
      <c r="AH765" s="21" t="str">
        <f t="shared" si="22"/>
        <v>YR20</v>
      </c>
      <c r="AI765" s="21">
        <v>67.5</v>
      </c>
      <c r="AJ765" s="21">
        <f t="shared" si="23"/>
        <v>100</v>
      </c>
      <c r="AK765" s="21" t="s">
        <v>2060</v>
      </c>
      <c r="AL765" t="s">
        <v>2829</v>
      </c>
      <c r="AM765" t="s">
        <v>53</v>
      </c>
      <c r="AN765" t="s">
        <v>2029</v>
      </c>
    </row>
    <row r="766" spans="1:40" ht="15" hidden="1" thickTop="1" x14ac:dyDescent="0.35">
      <c r="A766" t="s">
        <v>5887</v>
      </c>
      <c r="B766" t="s">
        <v>6004</v>
      </c>
      <c r="C766" t="s">
        <v>2798</v>
      </c>
      <c r="D766" t="s">
        <v>6005</v>
      </c>
      <c r="E766" t="s">
        <v>2608</v>
      </c>
      <c r="F766">
        <v>1</v>
      </c>
      <c r="G766" t="s">
        <v>2609</v>
      </c>
      <c r="H766" t="s">
        <v>2577</v>
      </c>
      <c r="I766" t="s">
        <v>2511</v>
      </c>
      <c r="J766" t="s">
        <v>2610</v>
      </c>
      <c r="K766" t="s">
        <v>2611</v>
      </c>
      <c r="L766" t="s">
        <v>2058</v>
      </c>
      <c r="M766" t="s">
        <v>2170</v>
      </c>
      <c r="N766">
        <v>1</v>
      </c>
      <c r="O766">
        <v>12</v>
      </c>
      <c r="P766">
        <v>0.08</v>
      </c>
      <c r="Q766">
        <v>15300</v>
      </c>
      <c r="R766">
        <v>1</v>
      </c>
      <c r="S766">
        <v>12</v>
      </c>
      <c r="T766">
        <v>0.08</v>
      </c>
      <c r="U766">
        <v>0</v>
      </c>
      <c r="V766">
        <v>0</v>
      </c>
      <c r="W766">
        <v>0</v>
      </c>
      <c r="X766">
        <v>0</v>
      </c>
      <c r="Y766">
        <v>0</v>
      </c>
      <c r="Z766">
        <v>0</v>
      </c>
      <c r="AA766">
        <v>0</v>
      </c>
      <c r="AB766">
        <v>0</v>
      </c>
      <c r="AC766">
        <v>0</v>
      </c>
      <c r="AD766">
        <v>0</v>
      </c>
      <c r="AE766">
        <v>0</v>
      </c>
      <c r="AF766">
        <v>0</v>
      </c>
      <c r="AG766" t="s">
        <v>6006</v>
      </c>
      <c r="AH766" s="21" t="str">
        <f t="shared" si="22"/>
        <v>YO27</v>
      </c>
      <c r="AI766" s="21">
        <v>67.5</v>
      </c>
      <c r="AJ766" s="21">
        <f t="shared" si="23"/>
        <v>99.921568627450981</v>
      </c>
      <c r="AK766" s="21" t="s">
        <v>2060</v>
      </c>
      <c r="AL766" t="s">
        <v>2613</v>
      </c>
      <c r="AM766" t="s">
        <v>53</v>
      </c>
      <c r="AN766" t="s">
        <v>2030</v>
      </c>
    </row>
    <row r="767" spans="1:40" ht="15" hidden="1" thickTop="1" x14ac:dyDescent="0.35">
      <c r="A767" t="s">
        <v>5891</v>
      </c>
      <c r="B767" t="s">
        <v>6008</v>
      </c>
      <c r="C767" t="s">
        <v>4498</v>
      </c>
      <c r="D767" t="s">
        <v>6009</v>
      </c>
      <c r="E767" t="s">
        <v>2562</v>
      </c>
      <c r="F767">
        <v>1</v>
      </c>
      <c r="G767" t="s">
        <v>2546</v>
      </c>
      <c r="H767" t="s">
        <v>2510</v>
      </c>
      <c r="I767" t="s">
        <v>2511</v>
      </c>
      <c r="J767" t="s">
        <v>2547</v>
      </c>
      <c r="K767" t="s">
        <v>2548</v>
      </c>
      <c r="L767" t="s">
        <v>2058</v>
      </c>
      <c r="M767" t="s">
        <v>2982</v>
      </c>
      <c r="N767">
        <v>0</v>
      </c>
      <c r="O767">
        <v>0</v>
      </c>
      <c r="P767">
        <v>0</v>
      </c>
      <c r="Q767">
        <v>14280</v>
      </c>
      <c r="R767">
        <v>0</v>
      </c>
      <c r="S767">
        <v>0</v>
      </c>
      <c r="T767">
        <v>0</v>
      </c>
      <c r="U767">
        <v>0</v>
      </c>
      <c r="V767">
        <v>0</v>
      </c>
      <c r="W767">
        <v>0</v>
      </c>
      <c r="X767">
        <v>0</v>
      </c>
      <c r="Y767">
        <v>0</v>
      </c>
      <c r="Z767">
        <v>0</v>
      </c>
      <c r="AA767">
        <v>0</v>
      </c>
      <c r="AB767">
        <v>0</v>
      </c>
      <c r="AC767">
        <v>0</v>
      </c>
      <c r="AD767">
        <v>0</v>
      </c>
      <c r="AE767">
        <v>0</v>
      </c>
      <c r="AF767">
        <v>0</v>
      </c>
      <c r="AG767" t="s">
        <v>6010</v>
      </c>
      <c r="AH767" s="21" t="str">
        <f t="shared" si="22"/>
        <v>YH98</v>
      </c>
      <c r="AI767" s="21">
        <v>62.999999999999986</v>
      </c>
      <c r="AJ767" s="21">
        <f t="shared" si="23"/>
        <v>100</v>
      </c>
      <c r="AK767" s="21" t="s">
        <v>2060</v>
      </c>
      <c r="AL767" t="s">
        <v>2551</v>
      </c>
      <c r="AM767" t="s">
        <v>53</v>
      </c>
      <c r="AN767" t="s">
        <v>2031</v>
      </c>
    </row>
    <row r="768" spans="1:40" ht="15" hidden="1" thickTop="1" x14ac:dyDescent="0.35">
      <c r="A768" t="s">
        <v>5895</v>
      </c>
      <c r="B768" t="s">
        <v>6012</v>
      </c>
      <c r="C768" t="s">
        <v>4474</v>
      </c>
      <c r="D768" t="s">
        <v>6013</v>
      </c>
      <c r="E768" t="s">
        <v>2705</v>
      </c>
      <c r="F768">
        <v>2</v>
      </c>
      <c r="G768" t="s">
        <v>2593</v>
      </c>
      <c r="H768" t="s">
        <v>2056</v>
      </c>
      <c r="I768" t="s">
        <v>2511</v>
      </c>
      <c r="J768" t="s">
        <v>4476</v>
      </c>
      <c r="K768" t="s">
        <v>65</v>
      </c>
      <c r="L768" t="s">
        <v>2058</v>
      </c>
      <c r="M768" t="s">
        <v>2170</v>
      </c>
      <c r="N768">
        <v>2</v>
      </c>
      <c r="O768">
        <v>85</v>
      </c>
      <c r="P768">
        <v>0.56000000000000005</v>
      </c>
      <c r="Q768">
        <v>15300</v>
      </c>
      <c r="R768">
        <v>2</v>
      </c>
      <c r="S768">
        <v>85</v>
      </c>
      <c r="T768">
        <v>0.56000000000000005</v>
      </c>
      <c r="U768">
        <v>0</v>
      </c>
      <c r="V768">
        <v>0</v>
      </c>
      <c r="W768">
        <v>0</v>
      </c>
      <c r="X768">
        <v>0</v>
      </c>
      <c r="Y768">
        <v>0</v>
      </c>
      <c r="Z768">
        <v>0</v>
      </c>
      <c r="AA768">
        <v>0</v>
      </c>
      <c r="AB768">
        <v>0</v>
      </c>
      <c r="AC768">
        <v>0</v>
      </c>
      <c r="AD768">
        <v>0</v>
      </c>
      <c r="AE768">
        <v>0</v>
      </c>
      <c r="AF768">
        <v>0</v>
      </c>
      <c r="AG768" t="s">
        <v>6014</v>
      </c>
      <c r="AH768" s="21" t="str">
        <f t="shared" si="22"/>
        <v>YR20</v>
      </c>
      <c r="AI768" s="21">
        <v>67.5</v>
      </c>
      <c r="AJ768" s="21">
        <f t="shared" si="23"/>
        <v>99.444444444444443</v>
      </c>
      <c r="AK768" s="21" t="s">
        <v>2063</v>
      </c>
      <c r="AL768" t="s">
        <v>2527</v>
      </c>
      <c r="AM768" t="s">
        <v>53</v>
      </c>
      <c r="AN768" t="s">
        <v>2031</v>
      </c>
    </row>
    <row r="769" spans="1:40" ht="15" hidden="1" thickTop="1" x14ac:dyDescent="0.35">
      <c r="A769" t="s">
        <v>5899</v>
      </c>
      <c r="B769" t="s">
        <v>6016</v>
      </c>
      <c r="C769" t="s">
        <v>3594</v>
      </c>
      <c r="D769" t="s">
        <v>6017</v>
      </c>
      <c r="E769" t="s">
        <v>2608</v>
      </c>
      <c r="F769">
        <v>1</v>
      </c>
      <c r="G769" t="s">
        <v>2609</v>
      </c>
      <c r="H769" t="s">
        <v>2577</v>
      </c>
      <c r="I769" t="s">
        <v>2511</v>
      </c>
      <c r="J769" t="s">
        <v>2610</v>
      </c>
      <c r="K769" t="s">
        <v>2611</v>
      </c>
      <c r="L769" t="s">
        <v>2058</v>
      </c>
      <c r="M769" t="s">
        <v>2170</v>
      </c>
      <c r="N769">
        <v>3</v>
      </c>
      <c r="O769">
        <v>93</v>
      </c>
      <c r="P769">
        <v>0.61</v>
      </c>
      <c r="Q769">
        <v>15300</v>
      </c>
      <c r="R769">
        <v>0</v>
      </c>
      <c r="S769">
        <v>0</v>
      </c>
      <c r="T769">
        <v>0</v>
      </c>
      <c r="U769">
        <v>0</v>
      </c>
      <c r="V769">
        <v>0</v>
      </c>
      <c r="W769">
        <v>0</v>
      </c>
      <c r="X769">
        <v>0</v>
      </c>
      <c r="Y769">
        <v>0</v>
      </c>
      <c r="Z769">
        <v>0</v>
      </c>
      <c r="AA769">
        <v>3</v>
      </c>
      <c r="AB769">
        <v>93</v>
      </c>
      <c r="AC769">
        <v>0.61</v>
      </c>
      <c r="AD769">
        <v>0</v>
      </c>
      <c r="AE769">
        <v>0</v>
      </c>
      <c r="AF769">
        <v>0</v>
      </c>
      <c r="AG769" t="s">
        <v>6018</v>
      </c>
      <c r="AH769" s="21" t="str">
        <f t="shared" si="22"/>
        <v>YN23</v>
      </c>
      <c r="AI769" s="21">
        <v>67.5</v>
      </c>
      <c r="AJ769" s="21">
        <f t="shared" si="23"/>
        <v>99.392156862745097</v>
      </c>
      <c r="AK769" s="21" t="s">
        <v>2063</v>
      </c>
      <c r="AL769" t="s">
        <v>2581</v>
      </c>
      <c r="AM769" t="s">
        <v>53</v>
      </c>
      <c r="AN769" t="s">
        <v>2030</v>
      </c>
    </row>
    <row r="770" spans="1:40" ht="15" hidden="1" thickTop="1" x14ac:dyDescent="0.35">
      <c r="A770" t="s">
        <v>5903</v>
      </c>
      <c r="B770" t="s">
        <v>6020</v>
      </c>
      <c r="C770" t="s">
        <v>6021</v>
      </c>
      <c r="D770" t="s">
        <v>6022</v>
      </c>
      <c r="E770" t="s">
        <v>116</v>
      </c>
      <c r="F770">
        <v>1</v>
      </c>
      <c r="G770" t="s">
        <v>2055</v>
      </c>
      <c r="H770" t="s">
        <v>2056</v>
      </c>
      <c r="I770" t="s">
        <v>2511</v>
      </c>
      <c r="J770" t="s">
        <v>3693</v>
      </c>
      <c r="K770" t="s">
        <v>63</v>
      </c>
      <c r="L770" t="s">
        <v>2058</v>
      </c>
      <c r="M770" t="s">
        <v>2059</v>
      </c>
      <c r="N770">
        <v>0</v>
      </c>
      <c r="O770">
        <v>0</v>
      </c>
      <c r="P770">
        <v>0</v>
      </c>
      <c r="Q770">
        <v>24480</v>
      </c>
      <c r="R770">
        <v>0</v>
      </c>
      <c r="S770">
        <v>0</v>
      </c>
      <c r="T770">
        <v>0</v>
      </c>
      <c r="U770">
        <v>0</v>
      </c>
      <c r="V770">
        <v>0</v>
      </c>
      <c r="W770">
        <v>0</v>
      </c>
      <c r="X770">
        <v>0</v>
      </c>
      <c r="Y770">
        <v>0</v>
      </c>
      <c r="Z770">
        <v>0</v>
      </c>
      <c r="AA770">
        <v>0</v>
      </c>
      <c r="AB770">
        <v>0</v>
      </c>
      <c r="AC770">
        <v>0</v>
      </c>
      <c r="AD770">
        <v>0</v>
      </c>
      <c r="AE770">
        <v>0</v>
      </c>
      <c r="AF770">
        <v>0</v>
      </c>
      <c r="AG770" t="s">
        <v>6023</v>
      </c>
      <c r="AH770" s="21" t="str">
        <f t="shared" si="22"/>
        <v>YR21</v>
      </c>
      <c r="AI770" s="21">
        <v>107.92500000000001</v>
      </c>
      <c r="AJ770" s="21">
        <f t="shared" si="23"/>
        <v>100</v>
      </c>
      <c r="AK770" s="21" t="s">
        <v>2060</v>
      </c>
      <c r="AL770" t="s">
        <v>2271</v>
      </c>
      <c r="AM770" t="s">
        <v>53</v>
      </c>
      <c r="AN770" t="s">
        <v>2030</v>
      </c>
    </row>
    <row r="771" spans="1:40" ht="15" hidden="1" thickTop="1" x14ac:dyDescent="0.35">
      <c r="A771" t="s">
        <v>5907</v>
      </c>
      <c r="B771" t="s">
        <v>6025</v>
      </c>
      <c r="C771" t="s">
        <v>92</v>
      </c>
      <c r="D771" t="s">
        <v>6026</v>
      </c>
      <c r="E771" t="s">
        <v>119</v>
      </c>
      <c r="F771">
        <v>1</v>
      </c>
      <c r="G771" t="s">
        <v>2055</v>
      </c>
      <c r="H771" t="s">
        <v>2056</v>
      </c>
      <c r="I771" t="s">
        <v>2511</v>
      </c>
      <c r="J771" t="s">
        <v>67</v>
      </c>
      <c r="K771" t="s">
        <v>68</v>
      </c>
      <c r="L771" t="s">
        <v>2058</v>
      </c>
      <c r="M771" t="s">
        <v>2059</v>
      </c>
      <c r="N771">
        <v>0</v>
      </c>
      <c r="O771">
        <v>0</v>
      </c>
      <c r="P771">
        <v>0</v>
      </c>
      <c r="Q771">
        <v>24480</v>
      </c>
      <c r="R771">
        <v>0</v>
      </c>
      <c r="S771">
        <v>0</v>
      </c>
      <c r="T771">
        <v>0</v>
      </c>
      <c r="U771">
        <v>0</v>
      </c>
      <c r="V771">
        <v>0</v>
      </c>
      <c r="W771">
        <v>0</v>
      </c>
      <c r="X771">
        <v>0</v>
      </c>
      <c r="Y771">
        <v>0</v>
      </c>
      <c r="Z771">
        <v>0</v>
      </c>
      <c r="AA771">
        <v>0</v>
      </c>
      <c r="AB771">
        <v>0</v>
      </c>
      <c r="AC771">
        <v>0</v>
      </c>
      <c r="AD771">
        <v>0</v>
      </c>
      <c r="AE771">
        <v>0</v>
      </c>
      <c r="AF771">
        <v>0</v>
      </c>
      <c r="AG771" t="s">
        <v>183</v>
      </c>
      <c r="AH771" s="21" t="str">
        <f t="shared" si="22"/>
        <v>YR20</v>
      </c>
      <c r="AI771" s="21">
        <v>107.92500000000001</v>
      </c>
      <c r="AJ771" s="21">
        <f t="shared" si="23"/>
        <v>100</v>
      </c>
      <c r="AK771" s="21" t="s">
        <v>2060</v>
      </c>
      <c r="AL771" t="s">
        <v>70</v>
      </c>
      <c r="AM771" t="s">
        <v>53</v>
      </c>
      <c r="AN771" t="s">
        <v>2029</v>
      </c>
    </row>
    <row r="772" spans="1:40" ht="15" hidden="1" thickTop="1" x14ac:dyDescent="0.35">
      <c r="A772" t="s">
        <v>5911</v>
      </c>
      <c r="B772" t="s">
        <v>6028</v>
      </c>
      <c r="C772" t="s">
        <v>2773</v>
      </c>
      <c r="D772" t="s">
        <v>6029</v>
      </c>
      <c r="E772" t="s">
        <v>5749</v>
      </c>
      <c r="F772">
        <v>1</v>
      </c>
      <c r="G772" t="s">
        <v>2576</v>
      </c>
      <c r="H772" t="s">
        <v>2577</v>
      </c>
      <c r="I772" t="s">
        <v>2511</v>
      </c>
      <c r="J772" t="s">
        <v>2741</v>
      </c>
      <c r="K772" t="s">
        <v>2742</v>
      </c>
      <c r="L772" t="s">
        <v>2058</v>
      </c>
      <c r="M772" t="s">
        <v>2059</v>
      </c>
      <c r="N772">
        <v>0</v>
      </c>
      <c r="O772">
        <v>0</v>
      </c>
      <c r="P772">
        <v>0</v>
      </c>
      <c r="Q772">
        <v>24480</v>
      </c>
      <c r="R772">
        <v>0</v>
      </c>
      <c r="S772">
        <v>0</v>
      </c>
      <c r="T772">
        <v>0</v>
      </c>
      <c r="U772">
        <v>0</v>
      </c>
      <c r="V772">
        <v>0</v>
      </c>
      <c r="W772">
        <v>0</v>
      </c>
      <c r="X772">
        <v>0</v>
      </c>
      <c r="Y772">
        <v>0</v>
      </c>
      <c r="Z772">
        <v>0</v>
      </c>
      <c r="AA772">
        <v>0</v>
      </c>
      <c r="AB772">
        <v>0</v>
      </c>
      <c r="AC772">
        <v>0</v>
      </c>
      <c r="AD772">
        <v>0</v>
      </c>
      <c r="AE772">
        <v>0</v>
      </c>
      <c r="AF772">
        <v>0</v>
      </c>
      <c r="AG772" t="s">
        <v>6030</v>
      </c>
      <c r="AH772" s="21" t="str">
        <f t="shared" si="22"/>
        <v>YO27</v>
      </c>
      <c r="AI772" s="21">
        <v>107.92500000000001</v>
      </c>
      <c r="AJ772" s="21">
        <f t="shared" si="23"/>
        <v>100</v>
      </c>
      <c r="AK772" s="21" t="s">
        <v>2060</v>
      </c>
      <c r="AL772" t="s">
        <v>2613</v>
      </c>
      <c r="AM772" t="s">
        <v>53</v>
      </c>
      <c r="AN772" t="s">
        <v>2030</v>
      </c>
    </row>
    <row r="773" spans="1:40" ht="15" hidden="1" thickTop="1" x14ac:dyDescent="0.35">
      <c r="A773" t="s">
        <v>5915</v>
      </c>
      <c r="B773" t="s">
        <v>6032</v>
      </c>
      <c r="C773" t="s">
        <v>2746</v>
      </c>
      <c r="D773" t="s">
        <v>6033</v>
      </c>
      <c r="E773" t="s">
        <v>3440</v>
      </c>
      <c r="F773">
        <v>1</v>
      </c>
      <c r="G773" t="s">
        <v>2609</v>
      </c>
      <c r="H773" t="s">
        <v>2577</v>
      </c>
      <c r="I773" t="s">
        <v>2511</v>
      </c>
      <c r="J773" t="s">
        <v>2675</v>
      </c>
      <c r="K773" t="s">
        <v>2611</v>
      </c>
      <c r="L773" t="s">
        <v>2058</v>
      </c>
      <c r="M773" t="s">
        <v>2059</v>
      </c>
      <c r="N773">
        <v>1</v>
      </c>
      <c r="O773">
        <v>65</v>
      </c>
      <c r="P773">
        <v>0.27</v>
      </c>
      <c r="Q773">
        <v>24480</v>
      </c>
      <c r="R773">
        <v>0</v>
      </c>
      <c r="S773">
        <v>0</v>
      </c>
      <c r="T773">
        <v>0</v>
      </c>
      <c r="U773">
        <v>0</v>
      </c>
      <c r="V773">
        <v>0</v>
      </c>
      <c r="W773">
        <v>0</v>
      </c>
      <c r="X773">
        <v>1</v>
      </c>
      <c r="Y773">
        <v>65</v>
      </c>
      <c r="Z773">
        <v>0.27</v>
      </c>
      <c r="AA773">
        <v>0</v>
      </c>
      <c r="AB773">
        <v>0</v>
      </c>
      <c r="AC773">
        <v>0</v>
      </c>
      <c r="AD773">
        <v>0</v>
      </c>
      <c r="AE773">
        <v>0</v>
      </c>
      <c r="AF773">
        <v>0</v>
      </c>
      <c r="AG773" t="s">
        <v>6034</v>
      </c>
      <c r="AH773" s="21" t="str">
        <f t="shared" si="22"/>
        <v>YO27</v>
      </c>
      <c r="AI773" s="21">
        <v>107.92500000000001</v>
      </c>
      <c r="AJ773" s="21">
        <f t="shared" si="23"/>
        <v>99.734477124183002</v>
      </c>
      <c r="AK773" s="21" t="s">
        <v>2063</v>
      </c>
      <c r="AL773" t="s">
        <v>2581</v>
      </c>
      <c r="AM773" t="s">
        <v>53</v>
      </c>
      <c r="AN773" t="s">
        <v>2032</v>
      </c>
    </row>
    <row r="774" spans="1:40" ht="15" hidden="1" thickTop="1" x14ac:dyDescent="0.35">
      <c r="A774" t="s">
        <v>5921</v>
      </c>
      <c r="B774" t="s">
        <v>6036</v>
      </c>
      <c r="C774" t="s">
        <v>3192</v>
      </c>
      <c r="D774" t="s">
        <v>6037</v>
      </c>
      <c r="E774" t="s">
        <v>2608</v>
      </c>
      <c r="F774">
        <v>1</v>
      </c>
      <c r="G774" t="s">
        <v>2609</v>
      </c>
      <c r="H774" t="s">
        <v>2577</v>
      </c>
      <c r="I774" t="s">
        <v>2511</v>
      </c>
      <c r="J774" t="s">
        <v>2764</v>
      </c>
      <c r="K774" t="s">
        <v>2765</v>
      </c>
      <c r="L774" t="s">
        <v>2058</v>
      </c>
      <c r="M774" t="s">
        <v>2170</v>
      </c>
      <c r="N774">
        <v>3</v>
      </c>
      <c r="O774">
        <v>158</v>
      </c>
      <c r="P774">
        <v>1.03</v>
      </c>
      <c r="Q774">
        <v>15300</v>
      </c>
      <c r="R774">
        <v>2</v>
      </c>
      <c r="S774">
        <v>97</v>
      </c>
      <c r="T774">
        <v>0.63</v>
      </c>
      <c r="U774">
        <v>0</v>
      </c>
      <c r="V774">
        <v>0</v>
      </c>
      <c r="W774">
        <v>0</v>
      </c>
      <c r="X774">
        <v>1</v>
      </c>
      <c r="Y774">
        <v>61</v>
      </c>
      <c r="Z774">
        <v>0.4</v>
      </c>
      <c r="AA774">
        <v>0</v>
      </c>
      <c r="AB774">
        <v>0</v>
      </c>
      <c r="AC774">
        <v>0</v>
      </c>
      <c r="AD774">
        <v>0</v>
      </c>
      <c r="AE774">
        <v>0</v>
      </c>
      <c r="AF774">
        <v>0</v>
      </c>
      <c r="AG774" t="s">
        <v>6038</v>
      </c>
      <c r="AH774" s="21" t="str">
        <f t="shared" si="22"/>
        <v>YO98</v>
      </c>
      <c r="AI774" s="21">
        <v>67.5</v>
      </c>
      <c r="AJ774" s="21">
        <f t="shared" si="23"/>
        <v>98.967320261437905</v>
      </c>
      <c r="AK774" s="21" t="s">
        <v>2063</v>
      </c>
      <c r="AL774" t="s">
        <v>2613</v>
      </c>
      <c r="AM774" t="s">
        <v>53</v>
      </c>
      <c r="AN774" t="s">
        <v>2031</v>
      </c>
    </row>
    <row r="775" spans="1:40" ht="15" hidden="1" thickTop="1" x14ac:dyDescent="0.35">
      <c r="A775" t="s">
        <v>5926</v>
      </c>
      <c r="B775" t="s">
        <v>6040</v>
      </c>
      <c r="C775" t="s">
        <v>6818</v>
      </c>
      <c r="D775" t="s">
        <v>6041</v>
      </c>
      <c r="E775" t="s">
        <v>2575</v>
      </c>
      <c r="F775">
        <v>1</v>
      </c>
      <c r="G775" t="s">
        <v>2576</v>
      </c>
      <c r="H775" t="s">
        <v>2577</v>
      </c>
      <c r="I775" t="s">
        <v>2511</v>
      </c>
      <c r="J775" t="s">
        <v>2578</v>
      </c>
      <c r="K775" t="s">
        <v>2579</v>
      </c>
      <c r="L775" t="s">
        <v>2058</v>
      </c>
      <c r="M775" t="s">
        <v>2059</v>
      </c>
      <c r="N775">
        <v>0</v>
      </c>
      <c r="O775">
        <v>0</v>
      </c>
      <c r="P775">
        <v>0</v>
      </c>
      <c r="Q775">
        <v>24480</v>
      </c>
      <c r="R775">
        <v>0</v>
      </c>
      <c r="S775">
        <v>0</v>
      </c>
      <c r="T775">
        <v>0</v>
      </c>
      <c r="U775">
        <v>0</v>
      </c>
      <c r="V775">
        <v>0</v>
      </c>
      <c r="W775">
        <v>0</v>
      </c>
      <c r="X775">
        <v>0</v>
      </c>
      <c r="Y775">
        <v>0</v>
      </c>
      <c r="Z775">
        <v>0</v>
      </c>
      <c r="AA775">
        <v>0</v>
      </c>
      <c r="AB775">
        <v>0</v>
      </c>
      <c r="AC775">
        <v>0</v>
      </c>
      <c r="AD775">
        <v>0</v>
      </c>
      <c r="AE775">
        <v>0</v>
      </c>
      <c r="AF775">
        <v>0</v>
      </c>
      <c r="AG775" t="s">
        <v>6042</v>
      </c>
      <c r="AH775" s="21" t="str">
        <f t="shared" ref="AH775:AH838" si="24">LEFT(AG775,4)</f>
        <v>YK19</v>
      </c>
      <c r="AI775" s="21">
        <v>107.92500000000001</v>
      </c>
      <c r="AJ775" s="21">
        <f t="shared" ref="AJ775:AJ838" si="25">100-(O775/Q775*100)</f>
        <v>100</v>
      </c>
      <c r="AK775" s="21" t="s">
        <v>2060</v>
      </c>
      <c r="AL775" t="s">
        <v>2581</v>
      </c>
      <c r="AM775" t="s">
        <v>53</v>
      </c>
      <c r="AN775" t="s">
        <v>2029</v>
      </c>
    </row>
    <row r="776" spans="1:40" ht="15" hidden="1" thickTop="1" x14ac:dyDescent="0.35">
      <c r="A776" t="s">
        <v>5931</v>
      </c>
      <c r="B776" t="s">
        <v>6044</v>
      </c>
      <c r="C776" t="s">
        <v>6045</v>
      </c>
      <c r="D776" t="s">
        <v>6046</v>
      </c>
      <c r="E776" t="s">
        <v>2986</v>
      </c>
      <c r="F776">
        <v>2</v>
      </c>
      <c r="G776" t="s">
        <v>2509</v>
      </c>
      <c r="H776" t="s">
        <v>2510</v>
      </c>
      <c r="I776" t="s">
        <v>2511</v>
      </c>
      <c r="J776" t="s">
        <v>2987</v>
      </c>
      <c r="K776" t="s">
        <v>2513</v>
      </c>
      <c r="L776" t="s">
        <v>2058</v>
      </c>
      <c r="M776" t="s">
        <v>2059</v>
      </c>
      <c r="N776">
        <v>0</v>
      </c>
      <c r="O776">
        <v>0</v>
      </c>
      <c r="P776">
        <v>0</v>
      </c>
      <c r="Q776">
        <v>24480</v>
      </c>
      <c r="R776">
        <v>0</v>
      </c>
      <c r="S776">
        <v>0</v>
      </c>
      <c r="T776">
        <v>0</v>
      </c>
      <c r="U776">
        <v>0</v>
      </c>
      <c r="V776">
        <v>0</v>
      </c>
      <c r="W776">
        <v>0</v>
      </c>
      <c r="X776">
        <v>0</v>
      </c>
      <c r="Y776">
        <v>0</v>
      </c>
      <c r="Z776">
        <v>0</v>
      </c>
      <c r="AA776">
        <v>0</v>
      </c>
      <c r="AB776">
        <v>0</v>
      </c>
      <c r="AC776">
        <v>0</v>
      </c>
      <c r="AD776">
        <v>0</v>
      </c>
      <c r="AE776">
        <v>0</v>
      </c>
      <c r="AF776">
        <v>0</v>
      </c>
      <c r="AG776" t="s">
        <v>6047</v>
      </c>
      <c r="AH776" s="21" t="str">
        <f t="shared" si="24"/>
        <v>YH98</v>
      </c>
      <c r="AI776" s="21">
        <v>107.92500000000001</v>
      </c>
      <c r="AJ776" s="21">
        <f t="shared" si="25"/>
        <v>100</v>
      </c>
      <c r="AK776" s="21" t="s">
        <v>2060</v>
      </c>
      <c r="AL776" t="s">
        <v>2515</v>
      </c>
      <c r="AM776" t="s">
        <v>53</v>
      </c>
      <c r="AN776" t="s">
        <v>2029</v>
      </c>
    </row>
    <row r="777" spans="1:40" ht="15" hidden="1" thickTop="1" x14ac:dyDescent="0.35">
      <c r="A777" t="s">
        <v>5935</v>
      </c>
      <c r="B777" t="s">
        <v>6049</v>
      </c>
      <c r="C777" t="s">
        <v>4580</v>
      </c>
      <c r="D777" t="s">
        <v>6050</v>
      </c>
      <c r="E777" t="s">
        <v>3013</v>
      </c>
      <c r="F777">
        <v>1</v>
      </c>
      <c r="G777" t="s">
        <v>2576</v>
      </c>
      <c r="H777" t="s">
        <v>2577</v>
      </c>
      <c r="I777" t="s">
        <v>2511</v>
      </c>
      <c r="J777" t="s">
        <v>3183</v>
      </c>
      <c r="K777" t="s">
        <v>2742</v>
      </c>
      <c r="L777" t="s">
        <v>2058</v>
      </c>
      <c r="M777" t="s">
        <v>2059</v>
      </c>
      <c r="N777">
        <v>0</v>
      </c>
      <c r="O777">
        <v>0</v>
      </c>
      <c r="P777">
        <v>0</v>
      </c>
      <c r="Q777">
        <v>24480</v>
      </c>
      <c r="R777">
        <v>0</v>
      </c>
      <c r="S777">
        <v>0</v>
      </c>
      <c r="T777">
        <v>0</v>
      </c>
      <c r="U777">
        <v>0</v>
      </c>
      <c r="V777">
        <v>0</v>
      </c>
      <c r="W777">
        <v>0</v>
      </c>
      <c r="X777">
        <v>0</v>
      </c>
      <c r="Y777">
        <v>0</v>
      </c>
      <c r="Z777">
        <v>0</v>
      </c>
      <c r="AA777">
        <v>0</v>
      </c>
      <c r="AB777">
        <v>0</v>
      </c>
      <c r="AC777">
        <v>0</v>
      </c>
      <c r="AD777">
        <v>0</v>
      </c>
      <c r="AE777">
        <v>0</v>
      </c>
      <c r="AF777">
        <v>0</v>
      </c>
      <c r="AG777" t="s">
        <v>6051</v>
      </c>
      <c r="AH777" s="21" t="str">
        <f t="shared" si="24"/>
        <v>YR20</v>
      </c>
      <c r="AI777" s="21">
        <v>107.92500000000001</v>
      </c>
      <c r="AJ777" s="21">
        <f t="shared" si="25"/>
        <v>100</v>
      </c>
      <c r="AK777" s="21" t="s">
        <v>2060</v>
      </c>
      <c r="AL777" t="s">
        <v>2551</v>
      </c>
      <c r="AM777" t="s">
        <v>53</v>
      </c>
      <c r="AN777" t="s">
        <v>2031</v>
      </c>
    </row>
    <row r="778" spans="1:40" ht="15" hidden="1" thickTop="1" x14ac:dyDescent="0.35">
      <c r="A778" t="s">
        <v>5939</v>
      </c>
      <c r="B778" t="s">
        <v>6053</v>
      </c>
      <c r="C778" t="s">
        <v>4092</v>
      </c>
      <c r="D778" t="s">
        <v>6054</v>
      </c>
      <c r="E778" t="s">
        <v>2608</v>
      </c>
      <c r="F778">
        <v>1</v>
      </c>
      <c r="G778" t="s">
        <v>2609</v>
      </c>
      <c r="H778" t="s">
        <v>2577</v>
      </c>
      <c r="I778" t="s">
        <v>2511</v>
      </c>
      <c r="J778" t="s">
        <v>2610</v>
      </c>
      <c r="K778" t="s">
        <v>2611</v>
      </c>
      <c r="L778" t="s">
        <v>2058</v>
      </c>
      <c r="M778" t="s">
        <v>2170</v>
      </c>
      <c r="N778">
        <v>1</v>
      </c>
      <c r="O778">
        <v>9</v>
      </c>
      <c r="P778">
        <v>0.06</v>
      </c>
      <c r="Q778">
        <v>15300</v>
      </c>
      <c r="R778">
        <v>1</v>
      </c>
      <c r="S778">
        <v>9</v>
      </c>
      <c r="T778">
        <v>0.06</v>
      </c>
      <c r="U778">
        <v>0</v>
      </c>
      <c r="V778">
        <v>0</v>
      </c>
      <c r="W778">
        <v>0</v>
      </c>
      <c r="X778">
        <v>0</v>
      </c>
      <c r="Y778">
        <v>0</v>
      </c>
      <c r="Z778">
        <v>0</v>
      </c>
      <c r="AA778">
        <v>0</v>
      </c>
      <c r="AB778">
        <v>0</v>
      </c>
      <c r="AC778">
        <v>0</v>
      </c>
      <c r="AD778">
        <v>0</v>
      </c>
      <c r="AE778">
        <v>0</v>
      </c>
      <c r="AF778">
        <v>0</v>
      </c>
      <c r="AG778" t="s">
        <v>6055</v>
      </c>
      <c r="AH778" s="21" t="str">
        <f t="shared" si="24"/>
        <v>YN23</v>
      </c>
      <c r="AI778" s="21">
        <v>67.5</v>
      </c>
      <c r="AJ778" s="21">
        <f t="shared" si="25"/>
        <v>99.941176470588232</v>
      </c>
      <c r="AK778" s="21" t="s">
        <v>2060</v>
      </c>
      <c r="AL778" t="s">
        <v>2613</v>
      </c>
      <c r="AM778" t="s">
        <v>53</v>
      </c>
      <c r="AN778" t="s">
        <v>2029</v>
      </c>
    </row>
    <row r="779" spans="1:40" ht="15" hidden="1" thickTop="1" x14ac:dyDescent="0.35">
      <c r="A779" t="s">
        <v>5943</v>
      </c>
      <c r="B779" t="s">
        <v>6057</v>
      </c>
      <c r="C779" t="s">
        <v>3594</v>
      </c>
      <c r="D779" t="s">
        <v>6058</v>
      </c>
      <c r="E779" t="s">
        <v>2608</v>
      </c>
      <c r="F779">
        <v>1</v>
      </c>
      <c r="G779" t="s">
        <v>2609</v>
      </c>
      <c r="H779" t="s">
        <v>2577</v>
      </c>
      <c r="I779" t="s">
        <v>2511</v>
      </c>
      <c r="J779" t="s">
        <v>2610</v>
      </c>
      <c r="K779" t="s">
        <v>2611</v>
      </c>
      <c r="L779" t="s">
        <v>2058</v>
      </c>
      <c r="M779" t="s">
        <v>2059</v>
      </c>
      <c r="N779">
        <v>0</v>
      </c>
      <c r="O779">
        <v>0</v>
      </c>
      <c r="P779">
        <v>0</v>
      </c>
      <c r="Q779">
        <v>24480</v>
      </c>
      <c r="R779">
        <v>0</v>
      </c>
      <c r="S779">
        <v>0</v>
      </c>
      <c r="T779">
        <v>0</v>
      </c>
      <c r="U779">
        <v>0</v>
      </c>
      <c r="V779">
        <v>0</v>
      </c>
      <c r="W779">
        <v>0</v>
      </c>
      <c r="X779">
        <v>0</v>
      </c>
      <c r="Y779">
        <v>0</v>
      </c>
      <c r="Z779">
        <v>0</v>
      </c>
      <c r="AA779">
        <v>0</v>
      </c>
      <c r="AB779">
        <v>0</v>
      </c>
      <c r="AC779">
        <v>0</v>
      </c>
      <c r="AD779">
        <v>0</v>
      </c>
      <c r="AE779">
        <v>0</v>
      </c>
      <c r="AF779">
        <v>0</v>
      </c>
      <c r="AG779" t="s">
        <v>6059</v>
      </c>
      <c r="AH779" s="21" t="str">
        <f t="shared" si="24"/>
        <v>YO98</v>
      </c>
      <c r="AI779" s="21">
        <v>107.92500000000001</v>
      </c>
      <c r="AJ779" s="21">
        <f t="shared" si="25"/>
        <v>100</v>
      </c>
      <c r="AK779" s="21" t="s">
        <v>2060</v>
      </c>
      <c r="AL779" t="s">
        <v>2613</v>
      </c>
      <c r="AM779" t="s">
        <v>53</v>
      </c>
      <c r="AN779" t="s">
        <v>2033</v>
      </c>
    </row>
    <row r="780" spans="1:40" ht="15" hidden="1" thickTop="1" x14ac:dyDescent="0.35">
      <c r="A780" t="s">
        <v>5948</v>
      </c>
      <c r="B780" t="s">
        <v>6061</v>
      </c>
      <c r="C780" t="s">
        <v>3434</v>
      </c>
      <c r="D780" t="s">
        <v>6062</v>
      </c>
      <c r="E780" t="s">
        <v>2608</v>
      </c>
      <c r="F780">
        <v>1</v>
      </c>
      <c r="G780" t="s">
        <v>2609</v>
      </c>
      <c r="H780" t="s">
        <v>2577</v>
      </c>
      <c r="I780" t="s">
        <v>2511</v>
      </c>
      <c r="J780" t="s">
        <v>2764</v>
      </c>
      <c r="K780" t="s">
        <v>2765</v>
      </c>
      <c r="L780" t="s">
        <v>2058</v>
      </c>
      <c r="M780" t="s">
        <v>2059</v>
      </c>
      <c r="N780">
        <v>0</v>
      </c>
      <c r="O780">
        <v>0</v>
      </c>
      <c r="P780">
        <v>0</v>
      </c>
      <c r="Q780">
        <v>24480</v>
      </c>
      <c r="R780">
        <v>0</v>
      </c>
      <c r="S780">
        <v>0</v>
      </c>
      <c r="T780">
        <v>0</v>
      </c>
      <c r="U780">
        <v>0</v>
      </c>
      <c r="V780">
        <v>0</v>
      </c>
      <c r="W780">
        <v>0</v>
      </c>
      <c r="X780">
        <v>0</v>
      </c>
      <c r="Y780">
        <v>0</v>
      </c>
      <c r="Z780">
        <v>0</v>
      </c>
      <c r="AA780">
        <v>0</v>
      </c>
      <c r="AB780">
        <v>0</v>
      </c>
      <c r="AC780">
        <v>0</v>
      </c>
      <c r="AD780">
        <v>0</v>
      </c>
      <c r="AE780">
        <v>0</v>
      </c>
      <c r="AF780">
        <v>0</v>
      </c>
      <c r="AG780" t="s">
        <v>6063</v>
      </c>
      <c r="AH780" s="21" t="str">
        <f t="shared" si="24"/>
        <v>YO27</v>
      </c>
      <c r="AI780" s="21">
        <v>107.92500000000001</v>
      </c>
      <c r="AJ780" s="21">
        <f t="shared" si="25"/>
        <v>100</v>
      </c>
      <c r="AK780" s="21" t="s">
        <v>2060</v>
      </c>
      <c r="AL780" t="s">
        <v>2613</v>
      </c>
      <c r="AM780" t="s">
        <v>53</v>
      </c>
      <c r="AN780" t="s">
        <v>2032</v>
      </c>
    </row>
    <row r="781" spans="1:40" ht="15" hidden="1" thickTop="1" x14ac:dyDescent="0.35">
      <c r="A781" t="s">
        <v>5952</v>
      </c>
      <c r="B781" t="s">
        <v>6065</v>
      </c>
      <c r="C781" t="s">
        <v>3781</v>
      </c>
      <c r="D781" t="s">
        <v>6066</v>
      </c>
      <c r="E781" t="s">
        <v>2691</v>
      </c>
      <c r="F781">
        <v>1</v>
      </c>
      <c r="G781" t="s">
        <v>2609</v>
      </c>
      <c r="H781" t="s">
        <v>2577</v>
      </c>
      <c r="I781" t="s">
        <v>2511</v>
      </c>
      <c r="J781" t="s">
        <v>2692</v>
      </c>
      <c r="K781" t="s">
        <v>2635</v>
      </c>
      <c r="L781" t="s">
        <v>2058</v>
      </c>
      <c r="M781" t="s">
        <v>2170</v>
      </c>
      <c r="N781">
        <v>0</v>
      </c>
      <c r="O781">
        <v>0</v>
      </c>
      <c r="P781">
        <v>0</v>
      </c>
      <c r="Q781">
        <v>15300</v>
      </c>
      <c r="R781">
        <v>0</v>
      </c>
      <c r="S781">
        <v>0</v>
      </c>
      <c r="T781">
        <v>0</v>
      </c>
      <c r="U781">
        <v>0</v>
      </c>
      <c r="V781">
        <v>0</v>
      </c>
      <c r="W781">
        <v>0</v>
      </c>
      <c r="X781">
        <v>0</v>
      </c>
      <c r="Y781">
        <v>0</v>
      </c>
      <c r="Z781">
        <v>0</v>
      </c>
      <c r="AA781">
        <v>0</v>
      </c>
      <c r="AB781">
        <v>0</v>
      </c>
      <c r="AC781">
        <v>0</v>
      </c>
      <c r="AD781">
        <v>0</v>
      </c>
      <c r="AE781">
        <v>0</v>
      </c>
      <c r="AF781">
        <v>0</v>
      </c>
      <c r="AG781" t="s">
        <v>6067</v>
      </c>
      <c r="AH781" s="21" t="str">
        <f t="shared" si="24"/>
        <v>YK19</v>
      </c>
      <c r="AI781" s="21">
        <v>67.5</v>
      </c>
      <c r="AJ781" s="21">
        <f t="shared" si="25"/>
        <v>100</v>
      </c>
      <c r="AK781" s="21" t="s">
        <v>2060</v>
      </c>
      <c r="AL781" t="s">
        <v>2581</v>
      </c>
      <c r="AM781" t="s">
        <v>53</v>
      </c>
      <c r="AN781" t="s">
        <v>2029</v>
      </c>
    </row>
    <row r="782" spans="1:40" ht="15" hidden="1" thickTop="1" x14ac:dyDescent="0.35">
      <c r="A782" t="s">
        <v>5956</v>
      </c>
      <c r="B782" t="s">
        <v>6069</v>
      </c>
      <c r="C782" t="s">
        <v>5198</v>
      </c>
      <c r="D782" t="s">
        <v>6070</v>
      </c>
      <c r="E782" t="s">
        <v>2608</v>
      </c>
      <c r="F782">
        <v>1</v>
      </c>
      <c r="G782" t="s">
        <v>2633</v>
      </c>
      <c r="H782" t="s">
        <v>2577</v>
      </c>
      <c r="I782" t="s">
        <v>2511</v>
      </c>
      <c r="J782" t="s">
        <v>2675</v>
      </c>
      <c r="K782" t="s">
        <v>2611</v>
      </c>
      <c r="L782" t="s">
        <v>2058</v>
      </c>
      <c r="M782" t="s">
        <v>2059</v>
      </c>
      <c r="N782">
        <v>0</v>
      </c>
      <c r="O782">
        <v>0</v>
      </c>
      <c r="P782">
        <v>0</v>
      </c>
      <c r="Q782">
        <v>24480</v>
      </c>
      <c r="R782">
        <v>0</v>
      </c>
      <c r="S782">
        <v>0</v>
      </c>
      <c r="T782">
        <v>0</v>
      </c>
      <c r="U782">
        <v>0</v>
      </c>
      <c r="V782">
        <v>0</v>
      </c>
      <c r="W782">
        <v>0</v>
      </c>
      <c r="X782">
        <v>0</v>
      </c>
      <c r="Y782">
        <v>0</v>
      </c>
      <c r="Z782">
        <v>0</v>
      </c>
      <c r="AA782">
        <v>0</v>
      </c>
      <c r="AB782">
        <v>0</v>
      </c>
      <c r="AC782">
        <v>0</v>
      </c>
      <c r="AD782">
        <v>0</v>
      </c>
      <c r="AE782">
        <v>0</v>
      </c>
      <c r="AF782">
        <v>0</v>
      </c>
      <c r="AG782" t="s">
        <v>6071</v>
      </c>
      <c r="AH782" s="21" t="str">
        <f t="shared" si="24"/>
        <v>YO27</v>
      </c>
      <c r="AI782" s="21">
        <v>107.92500000000001</v>
      </c>
      <c r="AJ782" s="21">
        <f t="shared" si="25"/>
        <v>100</v>
      </c>
      <c r="AK782" s="21" t="s">
        <v>2060</v>
      </c>
      <c r="AL782" t="s">
        <v>2581</v>
      </c>
      <c r="AM782" t="s">
        <v>53</v>
      </c>
      <c r="AN782" t="s">
        <v>2029</v>
      </c>
    </row>
    <row r="783" spans="1:40" ht="15" hidden="1" thickTop="1" x14ac:dyDescent="0.35">
      <c r="A783" t="s">
        <v>5960</v>
      </c>
      <c r="B783" t="s">
        <v>6073</v>
      </c>
      <c r="C783" t="s">
        <v>4306</v>
      </c>
      <c r="D783" t="s">
        <v>6074</v>
      </c>
      <c r="E783" t="s">
        <v>3107</v>
      </c>
      <c r="F783">
        <v>1</v>
      </c>
      <c r="G783" t="s">
        <v>2509</v>
      </c>
      <c r="H783" t="s">
        <v>2510</v>
      </c>
      <c r="I783" t="s">
        <v>2511</v>
      </c>
      <c r="J783" t="s">
        <v>3408</v>
      </c>
      <c r="K783" t="s">
        <v>3109</v>
      </c>
      <c r="L783" t="s">
        <v>2058</v>
      </c>
      <c r="M783" t="s">
        <v>2170</v>
      </c>
      <c r="N783">
        <v>0</v>
      </c>
      <c r="O783">
        <v>0</v>
      </c>
      <c r="P783">
        <v>0</v>
      </c>
      <c r="Q783">
        <v>15300</v>
      </c>
      <c r="R783">
        <v>0</v>
      </c>
      <c r="S783">
        <v>0</v>
      </c>
      <c r="T783">
        <v>0</v>
      </c>
      <c r="U783">
        <v>0</v>
      </c>
      <c r="V783">
        <v>0</v>
      </c>
      <c r="W783">
        <v>0</v>
      </c>
      <c r="X783">
        <v>0</v>
      </c>
      <c r="Y783">
        <v>0</v>
      </c>
      <c r="Z783">
        <v>0</v>
      </c>
      <c r="AA783">
        <v>0</v>
      </c>
      <c r="AB783">
        <v>0</v>
      </c>
      <c r="AC783">
        <v>0</v>
      </c>
      <c r="AD783">
        <v>0</v>
      </c>
      <c r="AE783">
        <v>0</v>
      </c>
      <c r="AF783">
        <v>0</v>
      </c>
      <c r="AG783" t="s">
        <v>6075</v>
      </c>
      <c r="AH783" s="21" t="str">
        <f t="shared" si="24"/>
        <v>YO27</v>
      </c>
      <c r="AI783" s="21">
        <v>67.5</v>
      </c>
      <c r="AJ783" s="21">
        <f t="shared" si="25"/>
        <v>100</v>
      </c>
      <c r="AK783" s="21" t="s">
        <v>2060</v>
      </c>
      <c r="AL783" t="s">
        <v>3411</v>
      </c>
      <c r="AM783" t="s">
        <v>53</v>
      </c>
      <c r="AN783" t="s">
        <v>2030</v>
      </c>
    </row>
    <row r="784" spans="1:40" ht="15" hidden="1" thickTop="1" x14ac:dyDescent="0.35">
      <c r="A784" t="s">
        <v>5964</v>
      </c>
      <c r="B784" t="s">
        <v>6077</v>
      </c>
      <c r="C784" t="s">
        <v>4943</v>
      </c>
      <c r="D784" t="s">
        <v>6078</v>
      </c>
      <c r="E784" t="s">
        <v>2562</v>
      </c>
      <c r="F784">
        <v>1</v>
      </c>
      <c r="G784" t="s">
        <v>2546</v>
      </c>
      <c r="H784" t="s">
        <v>2510</v>
      </c>
      <c r="I784" t="s">
        <v>2511</v>
      </c>
      <c r="J784" t="s">
        <v>2547</v>
      </c>
      <c r="K784" t="s">
        <v>2548</v>
      </c>
      <c r="L784" t="s">
        <v>2058</v>
      </c>
      <c r="M784" t="s">
        <v>2059</v>
      </c>
      <c r="N784">
        <v>2</v>
      </c>
      <c r="O784">
        <v>106</v>
      </c>
      <c r="P784">
        <v>0.43</v>
      </c>
      <c r="Q784">
        <v>24480</v>
      </c>
      <c r="R784">
        <v>2</v>
      </c>
      <c r="S784">
        <v>106</v>
      </c>
      <c r="T784">
        <v>0.43</v>
      </c>
      <c r="U784">
        <v>0</v>
      </c>
      <c r="V784">
        <v>0</v>
      </c>
      <c r="W784">
        <v>0</v>
      </c>
      <c r="X784">
        <v>0</v>
      </c>
      <c r="Y784">
        <v>0</v>
      </c>
      <c r="Z784">
        <v>0</v>
      </c>
      <c r="AA784">
        <v>0</v>
      </c>
      <c r="AB784">
        <v>0</v>
      </c>
      <c r="AC784">
        <v>0</v>
      </c>
      <c r="AD784">
        <v>0</v>
      </c>
      <c r="AE784">
        <v>0</v>
      </c>
      <c r="AF784">
        <v>0</v>
      </c>
      <c r="AG784" t="s">
        <v>6079</v>
      </c>
      <c r="AH784" s="21" t="str">
        <f t="shared" si="24"/>
        <v>YR21</v>
      </c>
      <c r="AI784" s="21">
        <v>107.92500000000001</v>
      </c>
      <c r="AJ784" s="21">
        <f t="shared" si="25"/>
        <v>99.566993464052288</v>
      </c>
      <c r="AK784" s="21" t="s">
        <v>2063</v>
      </c>
      <c r="AL784" t="s">
        <v>2551</v>
      </c>
      <c r="AM784" t="s">
        <v>53</v>
      </c>
      <c r="AN784" t="s">
        <v>2032</v>
      </c>
    </row>
    <row r="785" spans="1:40" ht="15" hidden="1" thickTop="1" x14ac:dyDescent="0.35">
      <c r="A785" t="s">
        <v>5968</v>
      </c>
      <c r="B785" t="s">
        <v>6081</v>
      </c>
      <c r="C785" t="s">
        <v>2762</v>
      </c>
      <c r="D785" t="s">
        <v>6082</v>
      </c>
      <c r="E785" t="s">
        <v>2608</v>
      </c>
      <c r="F785">
        <v>1</v>
      </c>
      <c r="G785" t="s">
        <v>2609</v>
      </c>
      <c r="H785" t="s">
        <v>2577</v>
      </c>
      <c r="I785" t="s">
        <v>2511</v>
      </c>
      <c r="J785" t="s">
        <v>2764</v>
      </c>
      <c r="K785" t="s">
        <v>2765</v>
      </c>
      <c r="L785" t="s">
        <v>2058</v>
      </c>
      <c r="M785" t="s">
        <v>2170</v>
      </c>
      <c r="N785">
        <v>1</v>
      </c>
      <c r="O785">
        <v>31</v>
      </c>
      <c r="P785">
        <v>0.2</v>
      </c>
      <c r="Q785">
        <v>15300</v>
      </c>
      <c r="R785">
        <v>1</v>
      </c>
      <c r="S785">
        <v>31</v>
      </c>
      <c r="T785">
        <v>0.2</v>
      </c>
      <c r="U785">
        <v>0</v>
      </c>
      <c r="V785">
        <v>0</v>
      </c>
      <c r="W785">
        <v>0</v>
      </c>
      <c r="X785">
        <v>0</v>
      </c>
      <c r="Y785">
        <v>0</v>
      </c>
      <c r="Z785">
        <v>0</v>
      </c>
      <c r="AA785">
        <v>0</v>
      </c>
      <c r="AB785">
        <v>0</v>
      </c>
      <c r="AC785">
        <v>0</v>
      </c>
      <c r="AD785">
        <v>0</v>
      </c>
      <c r="AE785">
        <v>0</v>
      </c>
      <c r="AF785">
        <v>0</v>
      </c>
      <c r="AG785" t="s">
        <v>6083</v>
      </c>
      <c r="AH785" s="21" t="str">
        <f t="shared" si="24"/>
        <v>YO98</v>
      </c>
      <c r="AI785" s="21">
        <v>67.5</v>
      </c>
      <c r="AJ785" s="21">
        <f t="shared" si="25"/>
        <v>99.797385620915037</v>
      </c>
      <c r="AK785" s="21" t="s">
        <v>2060</v>
      </c>
      <c r="AL785" t="s">
        <v>2613</v>
      </c>
      <c r="AM785" t="s">
        <v>53</v>
      </c>
      <c r="AN785" t="s">
        <v>2030</v>
      </c>
    </row>
    <row r="786" spans="1:40" ht="15" hidden="1" thickTop="1" x14ac:dyDescent="0.35">
      <c r="A786" t="s">
        <v>5972</v>
      </c>
      <c r="B786" t="s">
        <v>6085</v>
      </c>
      <c r="C786" t="s">
        <v>2560</v>
      </c>
      <c r="D786" t="s">
        <v>6086</v>
      </c>
      <c r="E786" t="s">
        <v>2562</v>
      </c>
      <c r="F786">
        <v>1</v>
      </c>
      <c r="G786" t="s">
        <v>2546</v>
      </c>
      <c r="H786" t="s">
        <v>2510</v>
      </c>
      <c r="I786" t="s">
        <v>2511</v>
      </c>
      <c r="J786" t="s">
        <v>2547</v>
      </c>
      <c r="K786" t="s">
        <v>2548</v>
      </c>
      <c r="L786" t="s">
        <v>2058</v>
      </c>
      <c r="M786" t="s">
        <v>2059</v>
      </c>
      <c r="N786">
        <v>1</v>
      </c>
      <c r="O786">
        <v>74</v>
      </c>
      <c r="P786">
        <v>0.3</v>
      </c>
      <c r="Q786">
        <v>24480</v>
      </c>
      <c r="R786">
        <v>0</v>
      </c>
      <c r="S786">
        <v>0</v>
      </c>
      <c r="T786">
        <v>0</v>
      </c>
      <c r="U786">
        <v>0</v>
      </c>
      <c r="V786">
        <v>0</v>
      </c>
      <c r="W786">
        <v>0</v>
      </c>
      <c r="X786">
        <v>1</v>
      </c>
      <c r="Y786">
        <v>74</v>
      </c>
      <c r="Z786">
        <v>0.3</v>
      </c>
      <c r="AA786">
        <v>0</v>
      </c>
      <c r="AB786">
        <v>0</v>
      </c>
      <c r="AC786">
        <v>0</v>
      </c>
      <c r="AD786">
        <v>0</v>
      </c>
      <c r="AE786">
        <v>0</v>
      </c>
      <c r="AF786">
        <v>0</v>
      </c>
      <c r="AG786" t="s">
        <v>6087</v>
      </c>
      <c r="AH786" s="21" t="str">
        <f t="shared" si="24"/>
        <v>YO27</v>
      </c>
      <c r="AI786" s="21">
        <v>107.92500000000001</v>
      </c>
      <c r="AJ786" s="21">
        <f t="shared" si="25"/>
        <v>99.697712418300654</v>
      </c>
      <c r="AK786" s="21" t="s">
        <v>2063</v>
      </c>
      <c r="AL786" t="s">
        <v>2551</v>
      </c>
      <c r="AM786" t="s">
        <v>53</v>
      </c>
      <c r="AN786" t="s">
        <v>2031</v>
      </c>
    </row>
    <row r="787" spans="1:40" ht="15" hidden="1" thickTop="1" x14ac:dyDescent="0.35">
      <c r="A787" t="s">
        <v>5975</v>
      </c>
      <c r="B787" t="s">
        <v>6089</v>
      </c>
      <c r="C787" t="s">
        <v>102</v>
      </c>
      <c r="D787" t="s">
        <v>6090</v>
      </c>
      <c r="E787" t="s">
        <v>560</v>
      </c>
      <c r="F787">
        <v>1</v>
      </c>
      <c r="G787" t="s">
        <v>2055</v>
      </c>
      <c r="H787" t="s">
        <v>2056</v>
      </c>
      <c r="I787" t="s">
        <v>2511</v>
      </c>
      <c r="J787" t="s">
        <v>67</v>
      </c>
      <c r="K787" t="s">
        <v>68</v>
      </c>
      <c r="L787" t="s">
        <v>2058</v>
      </c>
      <c r="M787" t="s">
        <v>2059</v>
      </c>
      <c r="N787">
        <v>0</v>
      </c>
      <c r="O787">
        <v>0</v>
      </c>
      <c r="P787">
        <v>0</v>
      </c>
      <c r="Q787">
        <v>24480</v>
      </c>
      <c r="R787">
        <v>0</v>
      </c>
      <c r="S787">
        <v>0</v>
      </c>
      <c r="T787">
        <v>0</v>
      </c>
      <c r="U787">
        <v>0</v>
      </c>
      <c r="V787">
        <v>0</v>
      </c>
      <c r="W787">
        <v>0</v>
      </c>
      <c r="X787">
        <v>0</v>
      </c>
      <c r="Y787">
        <v>0</v>
      </c>
      <c r="Z787">
        <v>0</v>
      </c>
      <c r="AA787">
        <v>0</v>
      </c>
      <c r="AB787">
        <v>0</v>
      </c>
      <c r="AC787">
        <v>0</v>
      </c>
      <c r="AD787">
        <v>0</v>
      </c>
      <c r="AE787">
        <v>0</v>
      </c>
      <c r="AF787">
        <v>0</v>
      </c>
      <c r="AG787" t="s">
        <v>195</v>
      </c>
      <c r="AH787" s="21" t="str">
        <f t="shared" si="24"/>
        <v>YH98</v>
      </c>
      <c r="AI787" s="21">
        <v>107.92500000000001</v>
      </c>
      <c r="AJ787" s="21">
        <f t="shared" si="25"/>
        <v>100</v>
      </c>
      <c r="AK787" s="21" t="s">
        <v>2060</v>
      </c>
      <c r="AL787" t="s">
        <v>70</v>
      </c>
      <c r="AM787" t="s">
        <v>53</v>
      </c>
      <c r="AN787" t="s">
        <v>2029</v>
      </c>
    </row>
    <row r="788" spans="1:40" ht="15" hidden="1" thickTop="1" x14ac:dyDescent="0.35">
      <c r="A788" t="s">
        <v>5980</v>
      </c>
      <c r="B788" t="s">
        <v>6092</v>
      </c>
      <c r="C788" t="s">
        <v>5742</v>
      </c>
      <c r="D788" t="s">
        <v>6093</v>
      </c>
      <c r="E788" t="s">
        <v>203</v>
      </c>
      <c r="F788">
        <v>1</v>
      </c>
      <c r="G788" t="s">
        <v>2055</v>
      </c>
      <c r="H788" t="s">
        <v>2056</v>
      </c>
      <c r="I788" t="s">
        <v>2511</v>
      </c>
      <c r="J788" t="s">
        <v>5744</v>
      </c>
      <c r="K788" t="s">
        <v>63</v>
      </c>
      <c r="L788" t="s">
        <v>2058</v>
      </c>
      <c r="M788" t="s">
        <v>2059</v>
      </c>
      <c r="N788">
        <v>1</v>
      </c>
      <c r="O788">
        <v>71</v>
      </c>
      <c r="P788">
        <v>0.28999999999999998</v>
      </c>
      <c r="Q788">
        <v>24480</v>
      </c>
      <c r="R788">
        <v>1</v>
      </c>
      <c r="S788">
        <v>71</v>
      </c>
      <c r="T788">
        <v>0.28999999999999998</v>
      </c>
      <c r="U788">
        <v>0</v>
      </c>
      <c r="V788">
        <v>0</v>
      </c>
      <c r="W788">
        <v>0</v>
      </c>
      <c r="X788">
        <v>0</v>
      </c>
      <c r="Y788">
        <v>0</v>
      </c>
      <c r="Z788">
        <v>0</v>
      </c>
      <c r="AA788">
        <v>0</v>
      </c>
      <c r="AB788">
        <v>0</v>
      </c>
      <c r="AC788">
        <v>0</v>
      </c>
      <c r="AD788">
        <v>0</v>
      </c>
      <c r="AE788">
        <v>0</v>
      </c>
      <c r="AF788">
        <v>0</v>
      </c>
      <c r="AG788" t="s">
        <v>6094</v>
      </c>
      <c r="AH788" s="21" t="str">
        <f t="shared" si="24"/>
        <v>YR20</v>
      </c>
      <c r="AI788" s="21">
        <v>107.92500000000001</v>
      </c>
      <c r="AJ788" s="21">
        <f t="shared" si="25"/>
        <v>99.709967320261441</v>
      </c>
      <c r="AK788" s="21" t="s">
        <v>2063</v>
      </c>
      <c r="AL788" t="s">
        <v>5097</v>
      </c>
      <c r="AM788" t="s">
        <v>53</v>
      </c>
      <c r="AN788" t="s">
        <v>2031</v>
      </c>
    </row>
    <row r="789" spans="1:40" ht="15" hidden="1" thickTop="1" x14ac:dyDescent="0.35">
      <c r="A789" t="s">
        <v>5984</v>
      </c>
      <c r="B789" t="s">
        <v>6096</v>
      </c>
      <c r="C789" t="s">
        <v>2932</v>
      </c>
      <c r="D789" t="s">
        <v>6097</v>
      </c>
      <c r="E789" t="s">
        <v>2562</v>
      </c>
      <c r="F789">
        <v>1</v>
      </c>
      <c r="G789" t="s">
        <v>2546</v>
      </c>
      <c r="H789" t="s">
        <v>2510</v>
      </c>
      <c r="I789" t="s">
        <v>2511</v>
      </c>
      <c r="J789" t="s">
        <v>2547</v>
      </c>
      <c r="K789" t="s">
        <v>2548</v>
      </c>
      <c r="L789" t="s">
        <v>2058</v>
      </c>
      <c r="M789" t="s">
        <v>2170</v>
      </c>
      <c r="N789">
        <v>0</v>
      </c>
      <c r="O789">
        <v>0</v>
      </c>
      <c r="P789">
        <v>0</v>
      </c>
      <c r="Q789">
        <v>15300</v>
      </c>
      <c r="R789">
        <v>0</v>
      </c>
      <c r="S789">
        <v>0</v>
      </c>
      <c r="T789">
        <v>0</v>
      </c>
      <c r="U789">
        <v>0</v>
      </c>
      <c r="V789">
        <v>0</v>
      </c>
      <c r="W789">
        <v>0</v>
      </c>
      <c r="X789">
        <v>0</v>
      </c>
      <c r="Y789">
        <v>0</v>
      </c>
      <c r="Z789">
        <v>0</v>
      </c>
      <c r="AA789">
        <v>0</v>
      </c>
      <c r="AB789">
        <v>0</v>
      </c>
      <c r="AC789">
        <v>0</v>
      </c>
      <c r="AD789">
        <v>0</v>
      </c>
      <c r="AE789">
        <v>0</v>
      </c>
      <c r="AF789">
        <v>0</v>
      </c>
      <c r="AG789" t="s">
        <v>6098</v>
      </c>
      <c r="AH789" s="21" t="str">
        <f t="shared" si="24"/>
        <v>YO27</v>
      </c>
      <c r="AI789" s="21">
        <v>67.5</v>
      </c>
      <c r="AJ789" s="21">
        <f t="shared" si="25"/>
        <v>100</v>
      </c>
      <c r="AK789" s="21" t="s">
        <v>2060</v>
      </c>
      <c r="AL789" t="s">
        <v>2551</v>
      </c>
      <c r="AM789" t="s">
        <v>53</v>
      </c>
      <c r="AN789" t="s">
        <v>2031</v>
      </c>
    </row>
    <row r="790" spans="1:40" ht="15" hidden="1" thickTop="1" x14ac:dyDescent="0.35">
      <c r="A790" t="s">
        <v>5988</v>
      </c>
      <c r="B790" t="s">
        <v>6100</v>
      </c>
      <c r="C790" t="s">
        <v>6101</v>
      </c>
      <c r="D790" t="s">
        <v>6102</v>
      </c>
      <c r="E790" t="s">
        <v>2575</v>
      </c>
      <c r="F790">
        <v>1</v>
      </c>
      <c r="G790" t="s">
        <v>2576</v>
      </c>
      <c r="H790" t="s">
        <v>2577</v>
      </c>
      <c r="I790" t="s">
        <v>2511</v>
      </c>
      <c r="J790" t="s">
        <v>2578</v>
      </c>
      <c r="K790" t="s">
        <v>2579</v>
      </c>
      <c r="L790" t="s">
        <v>2058</v>
      </c>
      <c r="M790" t="s">
        <v>2059</v>
      </c>
      <c r="N790">
        <v>0</v>
      </c>
      <c r="O790">
        <v>0</v>
      </c>
      <c r="P790">
        <v>0</v>
      </c>
      <c r="Q790">
        <v>24480</v>
      </c>
      <c r="R790">
        <v>0</v>
      </c>
      <c r="S790">
        <v>0</v>
      </c>
      <c r="T790">
        <v>0</v>
      </c>
      <c r="U790">
        <v>0</v>
      </c>
      <c r="V790">
        <v>0</v>
      </c>
      <c r="W790">
        <v>0</v>
      </c>
      <c r="X790">
        <v>0</v>
      </c>
      <c r="Y790">
        <v>0</v>
      </c>
      <c r="Z790">
        <v>0</v>
      </c>
      <c r="AA790">
        <v>0</v>
      </c>
      <c r="AB790">
        <v>0</v>
      </c>
      <c r="AC790">
        <v>0</v>
      </c>
      <c r="AD790">
        <v>0</v>
      </c>
      <c r="AE790">
        <v>0</v>
      </c>
      <c r="AF790">
        <v>0</v>
      </c>
      <c r="AG790" t="s">
        <v>6103</v>
      </c>
      <c r="AH790" s="21" t="str">
        <f t="shared" si="24"/>
        <v>YR20</v>
      </c>
      <c r="AI790" s="21">
        <v>107.92500000000001</v>
      </c>
      <c r="AJ790" s="21">
        <f t="shared" si="25"/>
        <v>100</v>
      </c>
      <c r="AK790" s="21" t="s">
        <v>2060</v>
      </c>
      <c r="AL790" t="s">
        <v>2581</v>
      </c>
      <c r="AM790" t="s">
        <v>53</v>
      </c>
      <c r="AN790" t="s">
        <v>2031</v>
      </c>
    </row>
    <row r="791" spans="1:40" ht="15" hidden="1" thickTop="1" x14ac:dyDescent="0.35">
      <c r="A791" t="s">
        <v>5992</v>
      </c>
      <c r="B791" t="s">
        <v>6105</v>
      </c>
      <c r="C791" t="s">
        <v>5372</v>
      </c>
      <c r="D791" t="s">
        <v>6106</v>
      </c>
      <c r="E791" t="s">
        <v>2825</v>
      </c>
      <c r="F791">
        <v>1</v>
      </c>
      <c r="G791" t="s">
        <v>2816</v>
      </c>
      <c r="H791" t="s">
        <v>2620</v>
      </c>
      <c r="I791" t="s">
        <v>2511</v>
      </c>
      <c r="J791" t="s">
        <v>2826</v>
      </c>
      <c r="K791" t="s">
        <v>2827</v>
      </c>
      <c r="L791" t="s">
        <v>2058</v>
      </c>
      <c r="M791" t="s">
        <v>2059</v>
      </c>
      <c r="N791">
        <v>1</v>
      </c>
      <c r="O791">
        <v>71</v>
      </c>
      <c r="P791">
        <v>0.28999999999999998</v>
      </c>
      <c r="Q791">
        <v>24480</v>
      </c>
      <c r="R791">
        <v>0</v>
      </c>
      <c r="S791">
        <v>0</v>
      </c>
      <c r="T791">
        <v>0</v>
      </c>
      <c r="U791">
        <v>0</v>
      </c>
      <c r="V791">
        <v>0</v>
      </c>
      <c r="W791">
        <v>0</v>
      </c>
      <c r="X791">
        <v>1</v>
      </c>
      <c r="Y791">
        <v>71</v>
      </c>
      <c r="Z791">
        <v>0.28999999999999998</v>
      </c>
      <c r="AA791">
        <v>0</v>
      </c>
      <c r="AB791">
        <v>0</v>
      </c>
      <c r="AC791">
        <v>0</v>
      </c>
      <c r="AD791">
        <v>0</v>
      </c>
      <c r="AE791">
        <v>0</v>
      </c>
      <c r="AF791">
        <v>0</v>
      </c>
      <c r="AG791" t="s">
        <v>6107</v>
      </c>
      <c r="AH791" s="21" t="str">
        <f t="shared" si="24"/>
        <v>YO27</v>
      </c>
      <c r="AI791" s="21">
        <v>107.92500000000001</v>
      </c>
      <c r="AJ791" s="21">
        <f t="shared" si="25"/>
        <v>99.709967320261441</v>
      </c>
      <c r="AK791" s="21" t="s">
        <v>2063</v>
      </c>
      <c r="AL791" t="s">
        <v>2829</v>
      </c>
      <c r="AM791" t="s">
        <v>53</v>
      </c>
      <c r="AN791" t="s">
        <v>2030</v>
      </c>
    </row>
    <row r="792" spans="1:40" ht="15" hidden="1" thickTop="1" x14ac:dyDescent="0.35">
      <c r="A792" t="s">
        <v>5996</v>
      </c>
      <c r="B792" t="s">
        <v>6109</v>
      </c>
      <c r="C792" t="s">
        <v>3243</v>
      </c>
      <c r="D792" t="s">
        <v>6110</v>
      </c>
      <c r="E792" t="s">
        <v>2575</v>
      </c>
      <c r="F792">
        <v>1</v>
      </c>
      <c r="G792" t="s">
        <v>2576</v>
      </c>
      <c r="H792" t="s">
        <v>2577</v>
      </c>
      <c r="I792" t="s">
        <v>2511</v>
      </c>
      <c r="J792" t="s">
        <v>2858</v>
      </c>
      <c r="K792" t="s">
        <v>2742</v>
      </c>
      <c r="L792" t="s">
        <v>2058</v>
      </c>
      <c r="M792" t="s">
        <v>2163</v>
      </c>
      <c r="N792">
        <v>0</v>
      </c>
      <c r="O792">
        <v>0</v>
      </c>
      <c r="P792">
        <v>0</v>
      </c>
      <c r="Q792">
        <v>17340</v>
      </c>
      <c r="R792">
        <v>0</v>
      </c>
      <c r="S792">
        <v>0</v>
      </c>
      <c r="T792">
        <v>0</v>
      </c>
      <c r="U792">
        <v>0</v>
      </c>
      <c r="V792">
        <v>0</v>
      </c>
      <c r="W792">
        <v>0</v>
      </c>
      <c r="X792">
        <v>0</v>
      </c>
      <c r="Y792">
        <v>0</v>
      </c>
      <c r="Z792">
        <v>0</v>
      </c>
      <c r="AA792">
        <v>0</v>
      </c>
      <c r="AB792">
        <v>0</v>
      </c>
      <c r="AC792">
        <v>0</v>
      </c>
      <c r="AD792">
        <v>0</v>
      </c>
      <c r="AE792">
        <v>0</v>
      </c>
      <c r="AF792">
        <v>0</v>
      </c>
      <c r="AG792" t="s">
        <v>6111</v>
      </c>
      <c r="AH792" s="21" t="str">
        <f t="shared" si="24"/>
        <v>YO98</v>
      </c>
      <c r="AI792" s="21">
        <v>76.500000000000014</v>
      </c>
      <c r="AJ792" s="21">
        <f t="shared" si="25"/>
        <v>100</v>
      </c>
      <c r="AK792" s="21" t="s">
        <v>2060</v>
      </c>
      <c r="AL792" t="s">
        <v>2551</v>
      </c>
      <c r="AM792" t="s">
        <v>53</v>
      </c>
      <c r="AN792" t="s">
        <v>2030</v>
      </c>
    </row>
    <row r="793" spans="1:40" ht="15" hidden="1" thickTop="1" x14ac:dyDescent="0.35">
      <c r="A793" t="s">
        <v>5999</v>
      </c>
      <c r="B793" t="s">
        <v>6113</v>
      </c>
      <c r="C793" t="s">
        <v>3738</v>
      </c>
      <c r="D793" t="s">
        <v>6114</v>
      </c>
      <c r="E793" t="s">
        <v>2562</v>
      </c>
      <c r="F793">
        <v>1</v>
      </c>
      <c r="G793" t="s">
        <v>2546</v>
      </c>
      <c r="H793" t="s">
        <v>2510</v>
      </c>
      <c r="I793" t="s">
        <v>2511</v>
      </c>
      <c r="J793" t="s">
        <v>2547</v>
      </c>
      <c r="K793" t="s">
        <v>2548</v>
      </c>
      <c r="L793" t="s">
        <v>2058</v>
      </c>
      <c r="M793" t="s">
        <v>2982</v>
      </c>
      <c r="N793">
        <v>0</v>
      </c>
      <c r="O793">
        <v>0</v>
      </c>
      <c r="P793">
        <v>0</v>
      </c>
      <c r="Q793">
        <v>14280</v>
      </c>
      <c r="R793">
        <v>0</v>
      </c>
      <c r="S793">
        <v>0</v>
      </c>
      <c r="T793">
        <v>0</v>
      </c>
      <c r="U793">
        <v>0</v>
      </c>
      <c r="V793">
        <v>0</v>
      </c>
      <c r="W793">
        <v>0</v>
      </c>
      <c r="X793">
        <v>0</v>
      </c>
      <c r="Y793">
        <v>0</v>
      </c>
      <c r="Z793">
        <v>0</v>
      </c>
      <c r="AA793">
        <v>0</v>
      </c>
      <c r="AB793">
        <v>0</v>
      </c>
      <c r="AC793">
        <v>0</v>
      </c>
      <c r="AD793">
        <v>0</v>
      </c>
      <c r="AE793">
        <v>0</v>
      </c>
      <c r="AF793">
        <v>0</v>
      </c>
      <c r="AG793" t="s">
        <v>6115</v>
      </c>
      <c r="AH793" s="21" t="str">
        <f t="shared" si="24"/>
        <v>YH98</v>
      </c>
      <c r="AI793" s="21">
        <v>62.999999999999986</v>
      </c>
      <c r="AJ793" s="21">
        <f t="shared" si="25"/>
        <v>100</v>
      </c>
      <c r="AK793" s="21" t="s">
        <v>2060</v>
      </c>
      <c r="AL793" t="s">
        <v>2551</v>
      </c>
      <c r="AM793" t="s">
        <v>53</v>
      </c>
      <c r="AN793" t="s">
        <v>2029</v>
      </c>
    </row>
    <row r="794" spans="1:40" ht="15" hidden="1" thickTop="1" x14ac:dyDescent="0.35">
      <c r="A794" t="s">
        <v>6003</v>
      </c>
      <c r="B794" t="s">
        <v>6117</v>
      </c>
      <c r="C794" t="s">
        <v>100</v>
      </c>
      <c r="D794" t="s">
        <v>6118</v>
      </c>
      <c r="E794" t="s">
        <v>560</v>
      </c>
      <c r="F794">
        <v>1</v>
      </c>
      <c r="G794" t="s">
        <v>2055</v>
      </c>
      <c r="H794" t="s">
        <v>2056</v>
      </c>
      <c r="I794" t="s">
        <v>2511</v>
      </c>
      <c r="J794" t="s">
        <v>67</v>
      </c>
      <c r="K794" t="s">
        <v>68</v>
      </c>
      <c r="L794" t="s">
        <v>2058</v>
      </c>
      <c r="M794" t="s">
        <v>2059</v>
      </c>
      <c r="N794">
        <v>2</v>
      </c>
      <c r="O794">
        <v>170</v>
      </c>
      <c r="P794">
        <v>0.69</v>
      </c>
      <c r="Q794">
        <v>24480</v>
      </c>
      <c r="R794">
        <v>1</v>
      </c>
      <c r="S794">
        <v>84</v>
      </c>
      <c r="T794">
        <v>0.34</v>
      </c>
      <c r="U794">
        <v>0</v>
      </c>
      <c r="V794">
        <v>0</v>
      </c>
      <c r="W794">
        <v>0</v>
      </c>
      <c r="X794">
        <v>1</v>
      </c>
      <c r="Y794">
        <v>86</v>
      </c>
      <c r="Z794">
        <v>0.35</v>
      </c>
      <c r="AA794">
        <v>0</v>
      </c>
      <c r="AB794">
        <v>0</v>
      </c>
      <c r="AC794">
        <v>0</v>
      </c>
      <c r="AD794">
        <v>0</v>
      </c>
      <c r="AE794">
        <v>0</v>
      </c>
      <c r="AF794">
        <v>0</v>
      </c>
      <c r="AG794" t="s">
        <v>171</v>
      </c>
      <c r="AH794" s="21" t="str">
        <f t="shared" si="24"/>
        <v>YO27</v>
      </c>
      <c r="AI794" s="21">
        <v>107.92500000000001</v>
      </c>
      <c r="AJ794" s="21">
        <f t="shared" si="25"/>
        <v>99.305555555555557</v>
      </c>
      <c r="AK794" s="21" t="s">
        <v>2063</v>
      </c>
      <c r="AL794" t="s">
        <v>70</v>
      </c>
      <c r="AM794" t="s">
        <v>53</v>
      </c>
      <c r="AN794" t="s">
        <v>2032</v>
      </c>
    </row>
    <row r="795" spans="1:40" ht="15" hidden="1" thickTop="1" x14ac:dyDescent="0.35">
      <c r="A795" t="s">
        <v>6007</v>
      </c>
      <c r="B795" t="s">
        <v>6120</v>
      </c>
      <c r="C795" t="s">
        <v>2966</v>
      </c>
      <c r="D795" t="s">
        <v>6121</v>
      </c>
      <c r="E795" t="s">
        <v>2705</v>
      </c>
      <c r="F795">
        <v>1</v>
      </c>
      <c r="G795" t="s">
        <v>2593</v>
      </c>
      <c r="H795" t="s">
        <v>2056</v>
      </c>
      <c r="I795" t="s">
        <v>2511</v>
      </c>
      <c r="J795" t="s">
        <v>2594</v>
      </c>
      <c r="K795" t="s">
        <v>65</v>
      </c>
      <c r="L795" t="s">
        <v>2058</v>
      </c>
      <c r="M795" t="s">
        <v>2059</v>
      </c>
      <c r="N795">
        <v>0</v>
      </c>
      <c r="O795">
        <v>0</v>
      </c>
      <c r="P795">
        <v>0</v>
      </c>
      <c r="Q795">
        <v>24480</v>
      </c>
      <c r="R795">
        <v>0</v>
      </c>
      <c r="S795">
        <v>0</v>
      </c>
      <c r="T795">
        <v>0</v>
      </c>
      <c r="U795">
        <v>0</v>
      </c>
      <c r="V795">
        <v>0</v>
      </c>
      <c r="W795">
        <v>0</v>
      </c>
      <c r="X795">
        <v>0</v>
      </c>
      <c r="Y795">
        <v>0</v>
      </c>
      <c r="Z795">
        <v>0</v>
      </c>
      <c r="AA795">
        <v>0</v>
      </c>
      <c r="AB795">
        <v>0</v>
      </c>
      <c r="AC795">
        <v>0</v>
      </c>
      <c r="AD795">
        <v>0</v>
      </c>
      <c r="AE795">
        <v>0</v>
      </c>
      <c r="AF795">
        <v>0</v>
      </c>
      <c r="AG795" t="s">
        <v>6122</v>
      </c>
      <c r="AH795" s="21" t="str">
        <f t="shared" si="24"/>
        <v>YO27</v>
      </c>
      <c r="AI795" s="21">
        <v>107.92500000000001</v>
      </c>
      <c r="AJ795" s="21">
        <f t="shared" si="25"/>
        <v>100</v>
      </c>
      <c r="AK795" s="21" t="s">
        <v>2060</v>
      </c>
      <c r="AL795" t="s">
        <v>2527</v>
      </c>
      <c r="AM795" t="s">
        <v>53</v>
      </c>
      <c r="AN795" t="s">
        <v>2031</v>
      </c>
    </row>
    <row r="796" spans="1:40" ht="15" hidden="1" thickTop="1" x14ac:dyDescent="0.35">
      <c r="A796" t="s">
        <v>6011</v>
      </c>
      <c r="B796" t="s">
        <v>6124</v>
      </c>
      <c r="C796" t="s">
        <v>3248</v>
      </c>
      <c r="D796" t="s">
        <v>6125</v>
      </c>
      <c r="E796" t="s">
        <v>2938</v>
      </c>
      <c r="F796">
        <v>1</v>
      </c>
      <c r="G796" t="s">
        <v>2593</v>
      </c>
      <c r="H796" t="s">
        <v>2056</v>
      </c>
      <c r="I796" t="s">
        <v>2511</v>
      </c>
      <c r="J796" t="s">
        <v>3250</v>
      </c>
      <c r="K796" t="s">
        <v>65</v>
      </c>
      <c r="L796" t="s">
        <v>2058</v>
      </c>
      <c r="M796" t="s">
        <v>2163</v>
      </c>
      <c r="N796">
        <v>0</v>
      </c>
      <c r="O796">
        <v>0</v>
      </c>
      <c r="P796">
        <v>0</v>
      </c>
      <c r="Q796">
        <v>17340</v>
      </c>
      <c r="R796">
        <v>0</v>
      </c>
      <c r="S796">
        <v>0</v>
      </c>
      <c r="T796">
        <v>0</v>
      </c>
      <c r="U796">
        <v>0</v>
      </c>
      <c r="V796">
        <v>0</v>
      </c>
      <c r="W796">
        <v>0</v>
      </c>
      <c r="X796">
        <v>0</v>
      </c>
      <c r="Y796">
        <v>0</v>
      </c>
      <c r="Z796">
        <v>0</v>
      </c>
      <c r="AA796">
        <v>0</v>
      </c>
      <c r="AB796">
        <v>0</v>
      </c>
      <c r="AC796">
        <v>0</v>
      </c>
      <c r="AD796">
        <v>0</v>
      </c>
      <c r="AE796">
        <v>0</v>
      </c>
      <c r="AF796">
        <v>0</v>
      </c>
      <c r="AG796" t="s">
        <v>6126</v>
      </c>
      <c r="AH796" s="21" t="str">
        <f t="shared" si="24"/>
        <v>YO27</v>
      </c>
      <c r="AI796" s="21">
        <v>76.500000000000014</v>
      </c>
      <c r="AJ796" s="21">
        <f t="shared" si="25"/>
        <v>100</v>
      </c>
      <c r="AK796" s="21" t="s">
        <v>2060</v>
      </c>
      <c r="AL796" t="s">
        <v>2527</v>
      </c>
      <c r="AM796" t="s">
        <v>53</v>
      </c>
      <c r="AN796" t="s">
        <v>2029</v>
      </c>
    </row>
    <row r="797" spans="1:40" ht="15" hidden="1" thickTop="1" x14ac:dyDescent="0.35">
      <c r="A797" t="s">
        <v>6015</v>
      </c>
      <c r="B797" t="s">
        <v>6128</v>
      </c>
      <c r="C797" t="s">
        <v>4266</v>
      </c>
      <c r="D797" t="s">
        <v>6129</v>
      </c>
      <c r="E797" t="s">
        <v>558</v>
      </c>
      <c r="F797">
        <v>1</v>
      </c>
      <c r="G797" t="s">
        <v>2524</v>
      </c>
      <c r="H797" t="s">
        <v>2056</v>
      </c>
      <c r="I797" t="s">
        <v>2511</v>
      </c>
      <c r="J797" t="s">
        <v>2539</v>
      </c>
      <c r="K797" t="s">
        <v>62</v>
      </c>
      <c r="L797" t="s">
        <v>2058</v>
      </c>
      <c r="M797" t="s">
        <v>2163</v>
      </c>
      <c r="N797">
        <v>1</v>
      </c>
      <c r="O797">
        <v>23</v>
      </c>
      <c r="P797">
        <v>0.13</v>
      </c>
      <c r="Q797">
        <v>17340</v>
      </c>
      <c r="R797">
        <v>0</v>
      </c>
      <c r="S797">
        <v>0</v>
      </c>
      <c r="T797">
        <v>0</v>
      </c>
      <c r="U797">
        <v>0</v>
      </c>
      <c r="V797">
        <v>0</v>
      </c>
      <c r="W797">
        <v>0</v>
      </c>
      <c r="X797">
        <v>1</v>
      </c>
      <c r="Y797">
        <v>23</v>
      </c>
      <c r="Z797">
        <v>0.13</v>
      </c>
      <c r="AA797">
        <v>0</v>
      </c>
      <c r="AB797">
        <v>0</v>
      </c>
      <c r="AC797">
        <v>0</v>
      </c>
      <c r="AD797">
        <v>0</v>
      </c>
      <c r="AE797">
        <v>0</v>
      </c>
      <c r="AF797">
        <v>0</v>
      </c>
      <c r="AG797" t="s">
        <v>6130</v>
      </c>
      <c r="AH797" s="21" t="str">
        <f t="shared" si="24"/>
        <v>YR21</v>
      </c>
      <c r="AI797" s="21">
        <v>76.500000000000014</v>
      </c>
      <c r="AJ797" s="21">
        <f t="shared" si="25"/>
        <v>99.867358708189158</v>
      </c>
      <c r="AK797" s="21" t="s">
        <v>2060</v>
      </c>
      <c r="AL797" t="s">
        <v>2527</v>
      </c>
      <c r="AM797" t="s">
        <v>53</v>
      </c>
      <c r="AN797" t="s">
        <v>2031</v>
      </c>
    </row>
    <row r="798" spans="1:40" ht="15" hidden="1" thickTop="1" x14ac:dyDescent="0.35">
      <c r="A798" t="s">
        <v>6019</v>
      </c>
      <c r="B798" t="s">
        <v>6132</v>
      </c>
      <c r="C798" t="s">
        <v>4306</v>
      </c>
      <c r="D798" t="s">
        <v>6133</v>
      </c>
      <c r="E798" t="s">
        <v>4009</v>
      </c>
      <c r="F798">
        <v>1</v>
      </c>
      <c r="G798" t="s">
        <v>2509</v>
      </c>
      <c r="H798" t="s">
        <v>2510</v>
      </c>
      <c r="I798" t="s">
        <v>2511</v>
      </c>
      <c r="J798" t="s">
        <v>3408</v>
      </c>
      <c r="K798" t="s">
        <v>3109</v>
      </c>
      <c r="L798" t="s">
        <v>2058</v>
      </c>
      <c r="M798" t="s">
        <v>2170</v>
      </c>
      <c r="N798">
        <v>0</v>
      </c>
      <c r="O798">
        <v>0</v>
      </c>
      <c r="P798">
        <v>0</v>
      </c>
      <c r="Q798">
        <v>15300</v>
      </c>
      <c r="R798">
        <v>0</v>
      </c>
      <c r="S798">
        <v>0</v>
      </c>
      <c r="T798">
        <v>0</v>
      </c>
      <c r="U798">
        <v>0</v>
      </c>
      <c r="V798">
        <v>0</v>
      </c>
      <c r="W798">
        <v>0</v>
      </c>
      <c r="X798">
        <v>0</v>
      </c>
      <c r="Y798">
        <v>0</v>
      </c>
      <c r="Z798">
        <v>0</v>
      </c>
      <c r="AA798">
        <v>0</v>
      </c>
      <c r="AB798">
        <v>0</v>
      </c>
      <c r="AC798">
        <v>0</v>
      </c>
      <c r="AD798">
        <v>0</v>
      </c>
      <c r="AE798">
        <v>0</v>
      </c>
      <c r="AF798">
        <v>0</v>
      </c>
      <c r="AG798" t="s">
        <v>6134</v>
      </c>
      <c r="AH798" s="21" t="str">
        <f t="shared" si="24"/>
        <v>YK19</v>
      </c>
      <c r="AI798" s="21">
        <v>67.5</v>
      </c>
      <c r="AJ798" s="21">
        <f t="shared" si="25"/>
        <v>100</v>
      </c>
      <c r="AK798" s="21" t="s">
        <v>2060</v>
      </c>
      <c r="AL798" t="s">
        <v>3411</v>
      </c>
      <c r="AM798" t="s">
        <v>53</v>
      </c>
      <c r="AN798" t="s">
        <v>2029</v>
      </c>
    </row>
    <row r="799" spans="1:40" ht="15" hidden="1" thickTop="1" x14ac:dyDescent="0.35">
      <c r="A799" t="s">
        <v>6024</v>
      </c>
      <c r="B799" t="s">
        <v>6136</v>
      </c>
      <c r="C799" t="s">
        <v>3072</v>
      </c>
      <c r="D799" t="s">
        <v>6137</v>
      </c>
      <c r="E799" t="s">
        <v>3231</v>
      </c>
      <c r="F799">
        <v>1</v>
      </c>
      <c r="G799" t="s">
        <v>2816</v>
      </c>
      <c r="H799" t="s">
        <v>2620</v>
      </c>
      <c r="I799" t="s">
        <v>2511</v>
      </c>
      <c r="J799" t="s">
        <v>2826</v>
      </c>
      <c r="K799" t="s">
        <v>2827</v>
      </c>
      <c r="L799" t="s">
        <v>2058</v>
      </c>
      <c r="M799" t="s">
        <v>2358</v>
      </c>
      <c r="N799">
        <v>0</v>
      </c>
      <c r="O799">
        <v>0</v>
      </c>
      <c r="P799">
        <v>0</v>
      </c>
      <c r="Q799">
        <v>13260</v>
      </c>
      <c r="R799">
        <v>0</v>
      </c>
      <c r="S799">
        <v>0</v>
      </c>
      <c r="T799">
        <v>0</v>
      </c>
      <c r="U799">
        <v>0</v>
      </c>
      <c r="V799">
        <v>0</v>
      </c>
      <c r="W799">
        <v>0</v>
      </c>
      <c r="X799">
        <v>0</v>
      </c>
      <c r="Y799">
        <v>0</v>
      </c>
      <c r="Z799">
        <v>0</v>
      </c>
      <c r="AA799">
        <v>0</v>
      </c>
      <c r="AB799">
        <v>0</v>
      </c>
      <c r="AC799">
        <v>0</v>
      </c>
      <c r="AD799">
        <v>0</v>
      </c>
      <c r="AE799">
        <v>0</v>
      </c>
      <c r="AF799">
        <v>0</v>
      </c>
      <c r="AG799" t="s">
        <v>6138</v>
      </c>
      <c r="AH799" s="21" t="str">
        <f t="shared" si="24"/>
        <v>YR21</v>
      </c>
      <c r="AI799" s="21">
        <v>58.500000000000014</v>
      </c>
      <c r="AJ799" s="21">
        <f t="shared" si="25"/>
        <v>100</v>
      </c>
      <c r="AK799" s="21" t="s">
        <v>2060</v>
      </c>
      <c r="AL799" t="s">
        <v>2829</v>
      </c>
      <c r="AM799" t="s">
        <v>53</v>
      </c>
      <c r="AN799" t="s">
        <v>2029</v>
      </c>
    </row>
    <row r="800" spans="1:40" ht="15" hidden="1" thickTop="1" x14ac:dyDescent="0.35">
      <c r="A800" t="s">
        <v>6027</v>
      </c>
      <c r="B800" t="s">
        <v>6140</v>
      </c>
      <c r="C800" t="s">
        <v>6141</v>
      </c>
      <c r="D800" t="s">
        <v>6142</v>
      </c>
      <c r="E800" t="s">
        <v>47</v>
      </c>
      <c r="F800">
        <v>1</v>
      </c>
      <c r="G800" t="s">
        <v>2055</v>
      </c>
      <c r="H800" t="s">
        <v>2056</v>
      </c>
      <c r="I800" t="s">
        <v>2511</v>
      </c>
      <c r="J800" t="s">
        <v>6143</v>
      </c>
      <c r="K800" t="s">
        <v>42</v>
      </c>
      <c r="L800" t="s">
        <v>2058</v>
      </c>
      <c r="M800" t="s">
        <v>2059</v>
      </c>
      <c r="N800">
        <v>0</v>
      </c>
      <c r="O800">
        <v>0</v>
      </c>
      <c r="P800">
        <v>0</v>
      </c>
      <c r="Q800">
        <v>24480</v>
      </c>
      <c r="R800">
        <v>0</v>
      </c>
      <c r="S800">
        <v>0</v>
      </c>
      <c r="T800">
        <v>0</v>
      </c>
      <c r="U800">
        <v>0</v>
      </c>
      <c r="V800">
        <v>0</v>
      </c>
      <c r="W800">
        <v>0</v>
      </c>
      <c r="X800">
        <v>0</v>
      </c>
      <c r="Y800">
        <v>0</v>
      </c>
      <c r="Z800">
        <v>0</v>
      </c>
      <c r="AA800">
        <v>0</v>
      </c>
      <c r="AB800">
        <v>0</v>
      </c>
      <c r="AC800">
        <v>0</v>
      </c>
      <c r="AD800">
        <v>0</v>
      </c>
      <c r="AE800">
        <v>0</v>
      </c>
      <c r="AF800">
        <v>0</v>
      </c>
      <c r="AG800" t="s">
        <v>6144</v>
      </c>
      <c r="AH800" s="21" t="str">
        <f t="shared" si="24"/>
        <v>YN23</v>
      </c>
      <c r="AI800" s="21">
        <v>107.92500000000001</v>
      </c>
      <c r="AJ800" s="21">
        <f t="shared" si="25"/>
        <v>100</v>
      </c>
      <c r="AK800" s="21" t="s">
        <v>2060</v>
      </c>
      <c r="AL800" t="s">
        <v>6143</v>
      </c>
      <c r="AM800" t="s">
        <v>53</v>
      </c>
      <c r="AN800" t="s">
        <v>2029</v>
      </c>
    </row>
    <row r="801" spans="1:40" ht="15" hidden="1" thickTop="1" x14ac:dyDescent="0.35">
      <c r="A801" t="s">
        <v>6031</v>
      </c>
      <c r="B801" t="s">
        <v>6146</v>
      </c>
      <c r="C801" t="s">
        <v>2974</v>
      </c>
      <c r="D801" t="s">
        <v>6147</v>
      </c>
      <c r="E801" t="s">
        <v>2608</v>
      </c>
      <c r="F801">
        <v>1</v>
      </c>
      <c r="G801" t="s">
        <v>2609</v>
      </c>
      <c r="H801" t="s">
        <v>2577</v>
      </c>
      <c r="I801" t="s">
        <v>2511</v>
      </c>
      <c r="J801" t="s">
        <v>2764</v>
      </c>
      <c r="K801" t="s">
        <v>2765</v>
      </c>
      <c r="L801" t="s">
        <v>2058</v>
      </c>
      <c r="M801" t="s">
        <v>2059</v>
      </c>
      <c r="N801">
        <v>4</v>
      </c>
      <c r="O801">
        <v>209</v>
      </c>
      <c r="P801">
        <v>0.85</v>
      </c>
      <c r="Q801">
        <v>24480</v>
      </c>
      <c r="R801">
        <v>1</v>
      </c>
      <c r="S801">
        <v>49</v>
      </c>
      <c r="T801">
        <v>0.2</v>
      </c>
      <c r="U801">
        <v>0</v>
      </c>
      <c r="V801">
        <v>0</v>
      </c>
      <c r="W801">
        <v>0</v>
      </c>
      <c r="X801">
        <v>2</v>
      </c>
      <c r="Y801">
        <v>132</v>
      </c>
      <c r="Z801">
        <v>0.54</v>
      </c>
      <c r="AA801">
        <v>1</v>
      </c>
      <c r="AB801">
        <v>28</v>
      </c>
      <c r="AC801">
        <v>0.11</v>
      </c>
      <c r="AD801">
        <v>0</v>
      </c>
      <c r="AE801">
        <v>0</v>
      </c>
      <c r="AF801">
        <v>0</v>
      </c>
      <c r="AG801" t="s">
        <v>6148</v>
      </c>
      <c r="AH801" s="21" t="str">
        <f t="shared" si="24"/>
        <v>YK19</v>
      </c>
      <c r="AI801" s="21">
        <v>107.92500000000001</v>
      </c>
      <c r="AJ801" s="21">
        <f t="shared" si="25"/>
        <v>99.146241830065364</v>
      </c>
      <c r="AK801" s="21" t="s">
        <v>2063</v>
      </c>
      <c r="AL801" t="s">
        <v>2613</v>
      </c>
      <c r="AM801" t="s">
        <v>53</v>
      </c>
      <c r="AN801" t="s">
        <v>2032</v>
      </c>
    </row>
    <row r="802" spans="1:40" ht="15" hidden="1" thickTop="1" x14ac:dyDescent="0.35">
      <c r="A802" t="s">
        <v>6035</v>
      </c>
      <c r="B802" t="s">
        <v>6150</v>
      </c>
      <c r="C802" t="s">
        <v>3243</v>
      </c>
      <c r="D802" t="s">
        <v>6151</v>
      </c>
      <c r="E802" t="s">
        <v>2575</v>
      </c>
      <c r="F802">
        <v>1</v>
      </c>
      <c r="G802" t="s">
        <v>2576</v>
      </c>
      <c r="H802" t="s">
        <v>2577</v>
      </c>
      <c r="I802" t="s">
        <v>2511</v>
      </c>
      <c r="J802" t="s">
        <v>2858</v>
      </c>
      <c r="K802" t="s">
        <v>2742</v>
      </c>
      <c r="L802" t="s">
        <v>2058</v>
      </c>
      <c r="M802" t="s">
        <v>2170</v>
      </c>
      <c r="N802">
        <v>1</v>
      </c>
      <c r="O802">
        <v>19</v>
      </c>
      <c r="P802">
        <v>0.12</v>
      </c>
      <c r="Q802">
        <v>15300</v>
      </c>
      <c r="R802">
        <v>0</v>
      </c>
      <c r="S802">
        <v>0</v>
      </c>
      <c r="T802">
        <v>0</v>
      </c>
      <c r="U802">
        <v>0</v>
      </c>
      <c r="V802">
        <v>0</v>
      </c>
      <c r="W802">
        <v>0</v>
      </c>
      <c r="X802">
        <v>1</v>
      </c>
      <c r="Y802">
        <v>19</v>
      </c>
      <c r="Z802">
        <v>0.12</v>
      </c>
      <c r="AA802">
        <v>0</v>
      </c>
      <c r="AB802">
        <v>0</v>
      </c>
      <c r="AC802">
        <v>0</v>
      </c>
      <c r="AD802">
        <v>0</v>
      </c>
      <c r="AE802">
        <v>0</v>
      </c>
      <c r="AF802">
        <v>0</v>
      </c>
      <c r="AG802" t="s">
        <v>6152</v>
      </c>
      <c r="AH802" s="21" t="str">
        <f t="shared" si="24"/>
        <v>YO27</v>
      </c>
      <c r="AI802" s="21">
        <v>67.5</v>
      </c>
      <c r="AJ802" s="21">
        <f t="shared" si="25"/>
        <v>99.875816993464056</v>
      </c>
      <c r="AK802" s="21" t="s">
        <v>2060</v>
      </c>
      <c r="AL802" t="s">
        <v>2551</v>
      </c>
      <c r="AM802" t="s">
        <v>53</v>
      </c>
      <c r="AN802" t="s">
        <v>2030</v>
      </c>
    </row>
    <row r="803" spans="1:40" ht="15" hidden="1" thickTop="1" x14ac:dyDescent="0.35">
      <c r="A803" t="s">
        <v>6039</v>
      </c>
      <c r="B803" t="s">
        <v>6154</v>
      </c>
      <c r="C803" t="s">
        <v>2506</v>
      </c>
      <c r="D803" t="s">
        <v>6155</v>
      </c>
      <c r="E803" t="s">
        <v>2508</v>
      </c>
      <c r="F803">
        <v>1</v>
      </c>
      <c r="G803" t="s">
        <v>2509</v>
      </c>
      <c r="H803" t="s">
        <v>2510</v>
      </c>
      <c r="I803" t="s">
        <v>2511</v>
      </c>
      <c r="J803" t="s">
        <v>2512</v>
      </c>
      <c r="K803" t="s">
        <v>2513</v>
      </c>
      <c r="L803" t="s">
        <v>2058</v>
      </c>
      <c r="M803" t="s">
        <v>2170</v>
      </c>
      <c r="N803">
        <v>0</v>
      </c>
      <c r="O803">
        <v>0</v>
      </c>
      <c r="P803">
        <v>0</v>
      </c>
      <c r="Q803">
        <v>15300</v>
      </c>
      <c r="R803">
        <v>0</v>
      </c>
      <c r="S803">
        <v>0</v>
      </c>
      <c r="T803">
        <v>0</v>
      </c>
      <c r="U803">
        <v>0</v>
      </c>
      <c r="V803">
        <v>0</v>
      </c>
      <c r="W803">
        <v>0</v>
      </c>
      <c r="X803">
        <v>0</v>
      </c>
      <c r="Y803">
        <v>0</v>
      </c>
      <c r="Z803">
        <v>0</v>
      </c>
      <c r="AA803">
        <v>0</v>
      </c>
      <c r="AB803">
        <v>0</v>
      </c>
      <c r="AC803">
        <v>0</v>
      </c>
      <c r="AD803">
        <v>0</v>
      </c>
      <c r="AE803">
        <v>0</v>
      </c>
      <c r="AF803">
        <v>0</v>
      </c>
      <c r="AG803" t="s">
        <v>6156</v>
      </c>
      <c r="AH803" s="21" t="str">
        <f t="shared" si="24"/>
        <v>YK19</v>
      </c>
      <c r="AI803" s="21">
        <v>67.5</v>
      </c>
      <c r="AJ803" s="21">
        <f t="shared" si="25"/>
        <v>100</v>
      </c>
      <c r="AK803" s="21" t="s">
        <v>2060</v>
      </c>
      <c r="AL803" t="s">
        <v>2515</v>
      </c>
      <c r="AM803" t="s">
        <v>53</v>
      </c>
      <c r="AN803" t="s">
        <v>2029</v>
      </c>
    </row>
    <row r="804" spans="1:40" ht="15" hidden="1" thickTop="1" x14ac:dyDescent="0.35">
      <c r="A804" t="s">
        <v>6043</v>
      </c>
      <c r="B804" t="s">
        <v>6158</v>
      </c>
      <c r="C804" t="s">
        <v>6159</v>
      </c>
      <c r="D804" t="s">
        <v>6160</v>
      </c>
      <c r="E804" t="s">
        <v>3704</v>
      </c>
      <c r="F804">
        <v>2</v>
      </c>
      <c r="G804" t="s">
        <v>2619</v>
      </c>
      <c r="H804" t="s">
        <v>2620</v>
      </c>
      <c r="I804" t="s">
        <v>2511</v>
      </c>
      <c r="J804" t="s">
        <v>6161</v>
      </c>
      <c r="K804" t="s">
        <v>2655</v>
      </c>
      <c r="L804" t="s">
        <v>2058</v>
      </c>
      <c r="M804" t="s">
        <v>5656</v>
      </c>
      <c r="N804">
        <v>0</v>
      </c>
      <c r="O804">
        <v>0</v>
      </c>
      <c r="P804">
        <v>0</v>
      </c>
      <c r="Q804">
        <v>7140</v>
      </c>
      <c r="R804">
        <v>0</v>
      </c>
      <c r="S804">
        <v>0</v>
      </c>
      <c r="T804">
        <v>0</v>
      </c>
      <c r="U804">
        <v>0</v>
      </c>
      <c r="V804">
        <v>0</v>
      </c>
      <c r="W804">
        <v>0</v>
      </c>
      <c r="X804">
        <v>0</v>
      </c>
      <c r="Y804">
        <v>0</v>
      </c>
      <c r="Z804">
        <v>0</v>
      </c>
      <c r="AA804">
        <v>0</v>
      </c>
      <c r="AB804">
        <v>0</v>
      </c>
      <c r="AC804">
        <v>0</v>
      </c>
      <c r="AD804">
        <v>0</v>
      </c>
      <c r="AE804">
        <v>0</v>
      </c>
      <c r="AF804">
        <v>0</v>
      </c>
      <c r="AG804" t="s">
        <v>6162</v>
      </c>
      <c r="AH804" s="21" t="str">
        <f t="shared" si="24"/>
        <v>YO27</v>
      </c>
      <c r="AI804" s="21">
        <v>31.5</v>
      </c>
      <c r="AJ804" s="21">
        <f t="shared" si="25"/>
        <v>100</v>
      </c>
      <c r="AK804" s="21" t="s">
        <v>2060</v>
      </c>
      <c r="AL804" t="s">
        <v>2984</v>
      </c>
      <c r="AM804" t="s">
        <v>53</v>
      </c>
      <c r="AN804" t="s">
        <v>2029</v>
      </c>
    </row>
    <row r="805" spans="1:40" ht="15" hidden="1" thickTop="1" x14ac:dyDescent="0.35">
      <c r="A805" t="s">
        <v>6048</v>
      </c>
      <c r="B805" t="s">
        <v>6164</v>
      </c>
      <c r="C805" t="s">
        <v>3702</v>
      </c>
      <c r="D805" t="s">
        <v>6165</v>
      </c>
      <c r="E805" t="s">
        <v>3704</v>
      </c>
      <c r="F805">
        <v>1</v>
      </c>
      <c r="G805" t="s">
        <v>2619</v>
      </c>
      <c r="H805" t="s">
        <v>2620</v>
      </c>
      <c r="I805" t="s">
        <v>2511</v>
      </c>
      <c r="J805" t="s">
        <v>3705</v>
      </c>
      <c r="K805" t="s">
        <v>2655</v>
      </c>
      <c r="L805" t="s">
        <v>2058</v>
      </c>
      <c r="M805" t="s">
        <v>5656</v>
      </c>
      <c r="N805">
        <v>0</v>
      </c>
      <c r="O805">
        <v>0</v>
      </c>
      <c r="P805">
        <v>0</v>
      </c>
      <c r="Q805">
        <v>7140</v>
      </c>
      <c r="R805">
        <v>0</v>
      </c>
      <c r="S805">
        <v>0</v>
      </c>
      <c r="T805">
        <v>0</v>
      </c>
      <c r="U805">
        <v>0</v>
      </c>
      <c r="V805">
        <v>0</v>
      </c>
      <c r="W805">
        <v>0</v>
      </c>
      <c r="X805">
        <v>0</v>
      </c>
      <c r="Y805">
        <v>0</v>
      </c>
      <c r="Z805">
        <v>0</v>
      </c>
      <c r="AA805">
        <v>0</v>
      </c>
      <c r="AB805">
        <v>0</v>
      </c>
      <c r="AC805">
        <v>0</v>
      </c>
      <c r="AD805">
        <v>0</v>
      </c>
      <c r="AE805">
        <v>0</v>
      </c>
      <c r="AF805">
        <v>0</v>
      </c>
      <c r="AG805" t="s">
        <v>6166</v>
      </c>
      <c r="AH805" s="21" t="str">
        <f t="shared" si="24"/>
        <v>YO27</v>
      </c>
      <c r="AI805" s="21">
        <v>31.5</v>
      </c>
      <c r="AJ805" s="21">
        <f t="shared" si="25"/>
        <v>100</v>
      </c>
      <c r="AK805" s="21" t="s">
        <v>2060</v>
      </c>
      <c r="AL805" t="s">
        <v>2984</v>
      </c>
      <c r="AM805" t="s">
        <v>53</v>
      </c>
      <c r="AN805" t="s">
        <v>2029</v>
      </c>
    </row>
    <row r="806" spans="1:40" ht="15" hidden="1" thickTop="1" x14ac:dyDescent="0.35">
      <c r="A806" t="s">
        <v>6052</v>
      </c>
      <c r="B806" t="s">
        <v>6168</v>
      </c>
      <c r="C806" t="s">
        <v>3702</v>
      </c>
      <c r="D806" t="s">
        <v>6169</v>
      </c>
      <c r="E806" t="s">
        <v>3704</v>
      </c>
      <c r="F806">
        <v>4</v>
      </c>
      <c r="G806" t="s">
        <v>2619</v>
      </c>
      <c r="H806" t="s">
        <v>2620</v>
      </c>
      <c r="I806" t="s">
        <v>2511</v>
      </c>
      <c r="J806" t="s">
        <v>3705</v>
      </c>
      <c r="K806" t="s">
        <v>2655</v>
      </c>
      <c r="L806" t="s">
        <v>30320</v>
      </c>
      <c r="M806" t="s">
        <v>9223</v>
      </c>
      <c r="N806">
        <v>0</v>
      </c>
      <c r="O806">
        <v>0</v>
      </c>
      <c r="P806">
        <v>0</v>
      </c>
      <c r="Q806">
        <v>6780</v>
      </c>
      <c r="R806">
        <v>0</v>
      </c>
      <c r="S806">
        <v>0</v>
      </c>
      <c r="T806">
        <v>0</v>
      </c>
      <c r="U806">
        <v>0</v>
      </c>
      <c r="V806">
        <v>0</v>
      </c>
      <c r="W806">
        <v>0</v>
      </c>
      <c r="X806">
        <v>0</v>
      </c>
      <c r="Y806">
        <v>0</v>
      </c>
      <c r="Z806">
        <v>0</v>
      </c>
      <c r="AA806">
        <v>0</v>
      </c>
      <c r="AB806">
        <v>0</v>
      </c>
      <c r="AC806">
        <v>0</v>
      </c>
      <c r="AD806">
        <v>0</v>
      </c>
      <c r="AE806">
        <v>0</v>
      </c>
      <c r="AF806">
        <v>0</v>
      </c>
      <c r="AG806" t="s">
        <v>6170</v>
      </c>
      <c r="AH806" s="21" t="str">
        <f t="shared" si="24"/>
        <v>YR20</v>
      </c>
      <c r="AI806" s="21">
        <v>40.5</v>
      </c>
      <c r="AJ806" s="21">
        <f t="shared" si="25"/>
        <v>100</v>
      </c>
      <c r="AK806" s="21" t="s">
        <v>2060</v>
      </c>
      <c r="AL806" t="s">
        <v>2984</v>
      </c>
      <c r="AM806" t="s">
        <v>53</v>
      </c>
      <c r="AN806" t="s">
        <v>2029</v>
      </c>
    </row>
    <row r="807" spans="1:40" ht="15" hidden="1" thickTop="1" x14ac:dyDescent="0.35">
      <c r="A807" t="s">
        <v>6056</v>
      </c>
      <c r="B807" t="s">
        <v>6172</v>
      </c>
      <c r="C807" t="s">
        <v>3702</v>
      </c>
      <c r="D807" t="s">
        <v>6173</v>
      </c>
      <c r="E807" t="s">
        <v>3704</v>
      </c>
      <c r="F807">
        <v>1</v>
      </c>
      <c r="G807" t="s">
        <v>2619</v>
      </c>
      <c r="H807" t="s">
        <v>2620</v>
      </c>
      <c r="I807" t="s">
        <v>2511</v>
      </c>
      <c r="J807" t="s">
        <v>3705</v>
      </c>
      <c r="K807" t="s">
        <v>2655</v>
      </c>
      <c r="L807" t="s">
        <v>2058</v>
      </c>
      <c r="M807" t="s">
        <v>5656</v>
      </c>
      <c r="N807">
        <v>0</v>
      </c>
      <c r="O807">
        <v>0</v>
      </c>
      <c r="P807">
        <v>0</v>
      </c>
      <c r="Q807">
        <v>7140</v>
      </c>
      <c r="R807">
        <v>0</v>
      </c>
      <c r="S807">
        <v>0</v>
      </c>
      <c r="T807">
        <v>0</v>
      </c>
      <c r="U807">
        <v>0</v>
      </c>
      <c r="V807">
        <v>0</v>
      </c>
      <c r="W807">
        <v>0</v>
      </c>
      <c r="X807">
        <v>0</v>
      </c>
      <c r="Y807">
        <v>0</v>
      </c>
      <c r="Z807">
        <v>0</v>
      </c>
      <c r="AA807">
        <v>0</v>
      </c>
      <c r="AB807">
        <v>0</v>
      </c>
      <c r="AC807">
        <v>0</v>
      </c>
      <c r="AD807">
        <v>0</v>
      </c>
      <c r="AE807">
        <v>0</v>
      </c>
      <c r="AF807">
        <v>0</v>
      </c>
      <c r="AG807" t="s">
        <v>6174</v>
      </c>
      <c r="AH807" s="21" t="str">
        <f t="shared" si="24"/>
        <v>YO27</v>
      </c>
      <c r="AI807" s="21">
        <v>31.5</v>
      </c>
      <c r="AJ807" s="21">
        <f t="shared" si="25"/>
        <v>100</v>
      </c>
      <c r="AK807" s="21" t="s">
        <v>2060</v>
      </c>
      <c r="AL807" t="s">
        <v>2984</v>
      </c>
      <c r="AM807" t="s">
        <v>53</v>
      </c>
      <c r="AN807" t="s">
        <v>2029</v>
      </c>
    </row>
    <row r="808" spans="1:40" ht="15" hidden="1" thickTop="1" x14ac:dyDescent="0.35">
      <c r="A808" t="s">
        <v>6060</v>
      </c>
      <c r="B808" t="s">
        <v>6176</v>
      </c>
      <c r="C808" t="s">
        <v>2590</v>
      </c>
      <c r="D808" t="s">
        <v>6177</v>
      </c>
      <c r="E808" t="s">
        <v>2938</v>
      </c>
      <c r="F808">
        <v>2</v>
      </c>
      <c r="G808" t="s">
        <v>2593</v>
      </c>
      <c r="H808" t="s">
        <v>2056</v>
      </c>
      <c r="I808" t="s">
        <v>2511</v>
      </c>
      <c r="J808" t="s">
        <v>2594</v>
      </c>
      <c r="K808" t="s">
        <v>65</v>
      </c>
      <c r="L808" t="s">
        <v>2058</v>
      </c>
      <c r="M808" t="s">
        <v>2163</v>
      </c>
      <c r="N808">
        <v>1</v>
      </c>
      <c r="O808">
        <v>50</v>
      </c>
      <c r="P808">
        <v>0.28999999999999998</v>
      </c>
      <c r="Q808">
        <v>17340</v>
      </c>
      <c r="R808">
        <v>1</v>
      </c>
      <c r="S808">
        <v>50</v>
      </c>
      <c r="T808">
        <v>0.28999999999999998</v>
      </c>
      <c r="U808">
        <v>0</v>
      </c>
      <c r="V808">
        <v>0</v>
      </c>
      <c r="W808">
        <v>0</v>
      </c>
      <c r="X808">
        <v>0</v>
      </c>
      <c r="Y808">
        <v>0</v>
      </c>
      <c r="Z808">
        <v>0</v>
      </c>
      <c r="AA808">
        <v>0</v>
      </c>
      <c r="AB808">
        <v>0</v>
      </c>
      <c r="AC808">
        <v>0</v>
      </c>
      <c r="AD808">
        <v>0</v>
      </c>
      <c r="AE808">
        <v>0</v>
      </c>
      <c r="AF808">
        <v>0</v>
      </c>
      <c r="AG808" t="s">
        <v>6178</v>
      </c>
      <c r="AH808" s="21" t="str">
        <f t="shared" si="24"/>
        <v>YR21</v>
      </c>
      <c r="AI808" s="21">
        <v>76.500000000000014</v>
      </c>
      <c r="AJ808" s="21">
        <f t="shared" si="25"/>
        <v>99.711649365628602</v>
      </c>
      <c r="AK808" s="21" t="s">
        <v>2063</v>
      </c>
      <c r="AL808" t="s">
        <v>2527</v>
      </c>
      <c r="AM808" t="s">
        <v>53</v>
      </c>
      <c r="AN808" t="s">
        <v>2031</v>
      </c>
    </row>
    <row r="809" spans="1:40" ht="15" hidden="1" thickTop="1" x14ac:dyDescent="0.35">
      <c r="A809" t="s">
        <v>6064</v>
      </c>
      <c r="B809" t="s">
        <v>6180</v>
      </c>
      <c r="C809" t="s">
        <v>2573</v>
      </c>
      <c r="D809" t="s">
        <v>6181</v>
      </c>
      <c r="E809" t="s">
        <v>2857</v>
      </c>
      <c r="F809">
        <v>1</v>
      </c>
      <c r="G809" t="s">
        <v>2609</v>
      </c>
      <c r="H809" t="s">
        <v>2577</v>
      </c>
      <c r="I809" t="s">
        <v>2511</v>
      </c>
      <c r="J809" t="s">
        <v>2578</v>
      </c>
      <c r="K809" t="s">
        <v>2579</v>
      </c>
      <c r="L809" t="s">
        <v>2058</v>
      </c>
      <c r="M809" t="s">
        <v>2059</v>
      </c>
      <c r="N809">
        <v>1</v>
      </c>
      <c r="O809">
        <v>74</v>
      </c>
      <c r="P809">
        <v>0.3</v>
      </c>
      <c r="Q809">
        <v>24480</v>
      </c>
      <c r="R809">
        <v>1</v>
      </c>
      <c r="S809">
        <v>74</v>
      </c>
      <c r="T809">
        <v>0.3</v>
      </c>
      <c r="U809">
        <v>0</v>
      </c>
      <c r="V809">
        <v>0</v>
      </c>
      <c r="W809">
        <v>0</v>
      </c>
      <c r="X809">
        <v>0</v>
      </c>
      <c r="Y809">
        <v>0</v>
      </c>
      <c r="Z809">
        <v>0</v>
      </c>
      <c r="AA809">
        <v>0</v>
      </c>
      <c r="AB809">
        <v>0</v>
      </c>
      <c r="AC809">
        <v>0</v>
      </c>
      <c r="AD809">
        <v>0</v>
      </c>
      <c r="AE809">
        <v>0</v>
      </c>
      <c r="AF809">
        <v>0</v>
      </c>
      <c r="AG809" t="s">
        <v>6182</v>
      </c>
      <c r="AH809" s="21" t="str">
        <f t="shared" si="24"/>
        <v>YH98</v>
      </c>
      <c r="AI809" s="21">
        <v>107.92500000000001</v>
      </c>
      <c r="AJ809" s="21">
        <f t="shared" si="25"/>
        <v>99.697712418300654</v>
      </c>
      <c r="AK809" s="21" t="s">
        <v>2063</v>
      </c>
      <c r="AL809" t="s">
        <v>2581</v>
      </c>
      <c r="AM809" t="s">
        <v>53</v>
      </c>
      <c r="AN809" t="s">
        <v>2031</v>
      </c>
    </row>
    <row r="810" spans="1:40" ht="15" hidden="1" thickTop="1" x14ac:dyDescent="0.35">
      <c r="A810" t="s">
        <v>6068</v>
      </c>
      <c r="B810" t="s">
        <v>6184</v>
      </c>
      <c r="C810" t="s">
        <v>2746</v>
      </c>
      <c r="D810" t="s">
        <v>6185</v>
      </c>
      <c r="E810" t="s">
        <v>2608</v>
      </c>
      <c r="F810">
        <v>1</v>
      </c>
      <c r="G810" t="s">
        <v>2609</v>
      </c>
      <c r="H810" t="s">
        <v>2577</v>
      </c>
      <c r="I810" t="s">
        <v>2511</v>
      </c>
      <c r="J810" t="s">
        <v>2675</v>
      </c>
      <c r="K810" t="s">
        <v>2611</v>
      </c>
      <c r="L810" t="s">
        <v>2058</v>
      </c>
      <c r="M810" t="s">
        <v>2170</v>
      </c>
      <c r="N810">
        <v>0</v>
      </c>
      <c r="O810">
        <v>0</v>
      </c>
      <c r="P810">
        <v>0</v>
      </c>
      <c r="Q810">
        <v>15300</v>
      </c>
      <c r="R810">
        <v>0</v>
      </c>
      <c r="S810">
        <v>0</v>
      </c>
      <c r="T810">
        <v>0</v>
      </c>
      <c r="U810">
        <v>0</v>
      </c>
      <c r="V810">
        <v>0</v>
      </c>
      <c r="W810">
        <v>0</v>
      </c>
      <c r="X810">
        <v>0</v>
      </c>
      <c r="Y810">
        <v>0</v>
      </c>
      <c r="Z810">
        <v>0</v>
      </c>
      <c r="AA810">
        <v>0</v>
      </c>
      <c r="AB810">
        <v>0</v>
      </c>
      <c r="AC810">
        <v>0</v>
      </c>
      <c r="AD810">
        <v>0</v>
      </c>
      <c r="AE810">
        <v>0</v>
      </c>
      <c r="AF810">
        <v>0</v>
      </c>
      <c r="AG810" t="s">
        <v>6186</v>
      </c>
      <c r="AH810" s="21" t="str">
        <f t="shared" si="24"/>
        <v>YO27</v>
      </c>
      <c r="AI810" s="21">
        <v>67.5</v>
      </c>
      <c r="AJ810" s="21">
        <f t="shared" si="25"/>
        <v>100</v>
      </c>
      <c r="AK810" s="21" t="s">
        <v>2060</v>
      </c>
      <c r="AL810" t="s">
        <v>2581</v>
      </c>
      <c r="AM810" t="s">
        <v>53</v>
      </c>
      <c r="AN810" t="s">
        <v>2030</v>
      </c>
    </row>
    <row r="811" spans="1:40" ht="15" hidden="1" thickTop="1" x14ac:dyDescent="0.35">
      <c r="A811" t="s">
        <v>6072</v>
      </c>
      <c r="B811" t="s">
        <v>6188</v>
      </c>
      <c r="C811" t="s">
        <v>2932</v>
      </c>
      <c r="D811" t="s">
        <v>6189</v>
      </c>
      <c r="E811" t="s">
        <v>2562</v>
      </c>
      <c r="F811">
        <v>1</v>
      </c>
      <c r="G811" t="s">
        <v>2546</v>
      </c>
      <c r="H811" t="s">
        <v>2510</v>
      </c>
      <c r="I811" t="s">
        <v>2511</v>
      </c>
      <c r="J811" t="s">
        <v>2547</v>
      </c>
      <c r="K811" t="s">
        <v>2548</v>
      </c>
      <c r="L811" t="s">
        <v>2058</v>
      </c>
      <c r="M811" t="s">
        <v>2163</v>
      </c>
      <c r="N811">
        <v>0</v>
      </c>
      <c r="O811">
        <v>0</v>
      </c>
      <c r="P811">
        <v>0</v>
      </c>
      <c r="Q811">
        <v>17340</v>
      </c>
      <c r="R811">
        <v>0</v>
      </c>
      <c r="S811">
        <v>0</v>
      </c>
      <c r="T811">
        <v>0</v>
      </c>
      <c r="U811">
        <v>0</v>
      </c>
      <c r="V811">
        <v>0</v>
      </c>
      <c r="W811">
        <v>0</v>
      </c>
      <c r="X811">
        <v>0</v>
      </c>
      <c r="Y811">
        <v>0</v>
      </c>
      <c r="Z811">
        <v>0</v>
      </c>
      <c r="AA811">
        <v>0</v>
      </c>
      <c r="AB811">
        <v>0</v>
      </c>
      <c r="AC811">
        <v>0</v>
      </c>
      <c r="AD811">
        <v>0</v>
      </c>
      <c r="AE811">
        <v>0</v>
      </c>
      <c r="AF811">
        <v>0</v>
      </c>
      <c r="AG811" t="s">
        <v>6190</v>
      </c>
      <c r="AH811" s="21" t="str">
        <f t="shared" si="24"/>
        <v>YH98</v>
      </c>
      <c r="AI811" s="21">
        <v>76.500000000000014</v>
      </c>
      <c r="AJ811" s="21">
        <f t="shared" si="25"/>
        <v>100</v>
      </c>
      <c r="AK811" s="21" t="s">
        <v>2060</v>
      </c>
      <c r="AL811" t="s">
        <v>2551</v>
      </c>
      <c r="AM811" t="s">
        <v>53</v>
      </c>
      <c r="AN811" t="s">
        <v>2029</v>
      </c>
    </row>
    <row r="812" spans="1:40" ht="15" hidden="1" thickTop="1" x14ac:dyDescent="0.35">
      <c r="A812" t="s">
        <v>6076</v>
      </c>
      <c r="B812" t="s">
        <v>6192</v>
      </c>
      <c r="C812" t="s">
        <v>2832</v>
      </c>
      <c r="D812" t="s">
        <v>6193</v>
      </c>
      <c r="E812" t="s">
        <v>2562</v>
      </c>
      <c r="F812">
        <v>1</v>
      </c>
      <c r="G812" t="s">
        <v>2546</v>
      </c>
      <c r="H812" t="s">
        <v>2510</v>
      </c>
      <c r="I812" t="s">
        <v>2511</v>
      </c>
      <c r="J812" t="s">
        <v>2547</v>
      </c>
      <c r="K812" t="s">
        <v>2548</v>
      </c>
      <c r="L812" t="s">
        <v>2058</v>
      </c>
      <c r="M812" t="s">
        <v>2059</v>
      </c>
      <c r="N812">
        <v>1</v>
      </c>
      <c r="O812">
        <v>46</v>
      </c>
      <c r="P812">
        <v>0.19</v>
      </c>
      <c r="Q812">
        <v>24480</v>
      </c>
      <c r="R812">
        <v>0</v>
      </c>
      <c r="S812">
        <v>0</v>
      </c>
      <c r="T812">
        <v>0</v>
      </c>
      <c r="U812">
        <v>0</v>
      </c>
      <c r="V812">
        <v>0</v>
      </c>
      <c r="W812">
        <v>0</v>
      </c>
      <c r="X812">
        <v>0</v>
      </c>
      <c r="Y812">
        <v>0</v>
      </c>
      <c r="Z812">
        <v>0</v>
      </c>
      <c r="AA812">
        <v>1</v>
      </c>
      <c r="AB812">
        <v>46</v>
      </c>
      <c r="AC812">
        <v>0.19</v>
      </c>
      <c r="AD812">
        <v>0</v>
      </c>
      <c r="AE812">
        <v>0</v>
      </c>
      <c r="AF812">
        <v>0</v>
      </c>
      <c r="AG812" t="s">
        <v>6194</v>
      </c>
      <c r="AH812" s="21" t="str">
        <f t="shared" si="24"/>
        <v>YR21</v>
      </c>
      <c r="AI812" s="21">
        <v>107.92500000000001</v>
      </c>
      <c r="AJ812" s="21">
        <f t="shared" si="25"/>
        <v>99.812091503267979</v>
      </c>
      <c r="AK812" s="21" t="s">
        <v>2060</v>
      </c>
      <c r="AL812" t="s">
        <v>2551</v>
      </c>
      <c r="AM812" t="s">
        <v>53</v>
      </c>
      <c r="AN812" t="s">
        <v>2032</v>
      </c>
    </row>
    <row r="813" spans="1:40" ht="15" hidden="1" thickTop="1" x14ac:dyDescent="0.35">
      <c r="A813" t="s">
        <v>6080</v>
      </c>
      <c r="B813" t="s">
        <v>6196</v>
      </c>
      <c r="C813" t="s">
        <v>3166</v>
      </c>
      <c r="D813" t="s">
        <v>6197</v>
      </c>
      <c r="E813" t="s">
        <v>2667</v>
      </c>
      <c r="F813">
        <v>2</v>
      </c>
      <c r="G813" t="s">
        <v>2509</v>
      </c>
      <c r="H813" t="s">
        <v>2510</v>
      </c>
      <c r="I813" t="s">
        <v>2511</v>
      </c>
      <c r="J813" t="s">
        <v>3168</v>
      </c>
      <c r="K813" t="s">
        <v>2669</v>
      </c>
      <c r="L813" t="s">
        <v>2058</v>
      </c>
      <c r="M813" t="s">
        <v>2059</v>
      </c>
      <c r="N813">
        <v>0</v>
      </c>
      <c r="O813">
        <v>0</v>
      </c>
      <c r="P813">
        <v>0</v>
      </c>
      <c r="Q813">
        <v>24480</v>
      </c>
      <c r="R813">
        <v>0</v>
      </c>
      <c r="S813">
        <v>0</v>
      </c>
      <c r="T813">
        <v>0</v>
      </c>
      <c r="U813">
        <v>0</v>
      </c>
      <c r="V813">
        <v>0</v>
      </c>
      <c r="W813">
        <v>0</v>
      </c>
      <c r="X813">
        <v>0</v>
      </c>
      <c r="Y813">
        <v>0</v>
      </c>
      <c r="Z813">
        <v>0</v>
      </c>
      <c r="AA813">
        <v>0</v>
      </c>
      <c r="AB813">
        <v>0</v>
      </c>
      <c r="AC813">
        <v>0</v>
      </c>
      <c r="AD813">
        <v>0</v>
      </c>
      <c r="AE813">
        <v>0</v>
      </c>
      <c r="AF813">
        <v>0</v>
      </c>
      <c r="AG813" t="s">
        <v>6198</v>
      </c>
      <c r="AH813" s="21" t="str">
        <f t="shared" si="24"/>
        <v>YR21</v>
      </c>
      <c r="AI813" s="21">
        <v>107.92500000000001</v>
      </c>
      <c r="AJ813" s="21">
        <f t="shared" si="25"/>
        <v>100</v>
      </c>
      <c r="AK813" s="21" t="s">
        <v>2060</v>
      </c>
      <c r="AL813" t="s">
        <v>2515</v>
      </c>
      <c r="AM813" t="s">
        <v>53</v>
      </c>
      <c r="AN813" t="s">
        <v>2029</v>
      </c>
    </row>
    <row r="814" spans="1:40" ht="15" hidden="1" thickTop="1" x14ac:dyDescent="0.35">
      <c r="A814" t="s">
        <v>6084</v>
      </c>
      <c r="B814" t="s">
        <v>6200</v>
      </c>
      <c r="C814" t="s">
        <v>2832</v>
      </c>
      <c r="D814" t="s">
        <v>6201</v>
      </c>
      <c r="E814" t="s">
        <v>3156</v>
      </c>
      <c r="F814">
        <v>1</v>
      </c>
      <c r="G814" t="s">
        <v>2546</v>
      </c>
      <c r="H814" t="s">
        <v>2510</v>
      </c>
      <c r="I814" t="s">
        <v>2511</v>
      </c>
      <c r="J814" t="s">
        <v>2547</v>
      </c>
      <c r="K814" t="s">
        <v>2548</v>
      </c>
      <c r="L814" t="s">
        <v>2058</v>
      </c>
      <c r="M814" t="s">
        <v>2170</v>
      </c>
      <c r="N814">
        <v>0</v>
      </c>
      <c r="O814">
        <v>0</v>
      </c>
      <c r="P814">
        <v>0</v>
      </c>
      <c r="Q814">
        <v>15300</v>
      </c>
      <c r="R814">
        <v>0</v>
      </c>
      <c r="S814">
        <v>0</v>
      </c>
      <c r="T814">
        <v>0</v>
      </c>
      <c r="U814">
        <v>0</v>
      </c>
      <c r="V814">
        <v>0</v>
      </c>
      <c r="W814">
        <v>0</v>
      </c>
      <c r="X814">
        <v>0</v>
      </c>
      <c r="Y814">
        <v>0</v>
      </c>
      <c r="Z814">
        <v>0</v>
      </c>
      <c r="AA814">
        <v>0</v>
      </c>
      <c r="AB814">
        <v>0</v>
      </c>
      <c r="AC814">
        <v>0</v>
      </c>
      <c r="AD814">
        <v>0</v>
      </c>
      <c r="AE814">
        <v>0</v>
      </c>
      <c r="AF814">
        <v>0</v>
      </c>
      <c r="AG814" t="s">
        <v>6202</v>
      </c>
      <c r="AH814" s="21" t="str">
        <f t="shared" si="24"/>
        <v>YR21</v>
      </c>
      <c r="AI814" s="21">
        <v>67.5</v>
      </c>
      <c r="AJ814" s="21">
        <f t="shared" si="25"/>
        <v>100</v>
      </c>
      <c r="AK814" s="21" t="s">
        <v>2060</v>
      </c>
      <c r="AL814" t="s">
        <v>2551</v>
      </c>
      <c r="AM814" t="s">
        <v>53</v>
      </c>
      <c r="AN814" t="s">
        <v>2029</v>
      </c>
    </row>
    <row r="815" spans="1:40" ht="15" hidden="1" thickTop="1" x14ac:dyDescent="0.35">
      <c r="A815" t="s">
        <v>6088</v>
      </c>
      <c r="B815" t="s">
        <v>6204</v>
      </c>
      <c r="C815" t="s">
        <v>2875</v>
      </c>
      <c r="D815" t="s">
        <v>6205</v>
      </c>
      <c r="E815" t="s">
        <v>2575</v>
      </c>
      <c r="F815">
        <v>1</v>
      </c>
      <c r="G815" t="s">
        <v>2600</v>
      </c>
      <c r="H815" t="s">
        <v>2577</v>
      </c>
      <c r="I815" t="s">
        <v>2511</v>
      </c>
      <c r="J815" t="s">
        <v>2858</v>
      </c>
      <c r="K815" t="s">
        <v>2742</v>
      </c>
      <c r="L815" t="s">
        <v>2058</v>
      </c>
      <c r="M815" t="s">
        <v>2059</v>
      </c>
      <c r="N815">
        <v>1</v>
      </c>
      <c r="O815">
        <v>19</v>
      </c>
      <c r="P815">
        <v>0.08</v>
      </c>
      <c r="Q815">
        <v>24480</v>
      </c>
      <c r="R815">
        <v>0</v>
      </c>
      <c r="S815">
        <v>0</v>
      </c>
      <c r="T815">
        <v>0</v>
      </c>
      <c r="U815">
        <v>0</v>
      </c>
      <c r="V815">
        <v>0</v>
      </c>
      <c r="W815">
        <v>0</v>
      </c>
      <c r="X815">
        <v>0</v>
      </c>
      <c r="Y815">
        <v>0</v>
      </c>
      <c r="Z815">
        <v>0</v>
      </c>
      <c r="AA815">
        <v>1</v>
      </c>
      <c r="AB815">
        <v>19</v>
      </c>
      <c r="AC815">
        <v>0.08</v>
      </c>
      <c r="AD815">
        <v>0</v>
      </c>
      <c r="AE815">
        <v>0</v>
      </c>
      <c r="AF815">
        <v>0</v>
      </c>
      <c r="AG815" t="s">
        <v>6206</v>
      </c>
      <c r="AH815" s="21" t="str">
        <f t="shared" si="24"/>
        <v>YR20</v>
      </c>
      <c r="AI815" s="21">
        <v>107.92500000000001</v>
      </c>
      <c r="AJ815" s="21">
        <f t="shared" si="25"/>
        <v>99.922385620915037</v>
      </c>
      <c r="AK815" s="21" t="s">
        <v>2060</v>
      </c>
      <c r="AL815" t="s">
        <v>2551</v>
      </c>
      <c r="AM815" t="s">
        <v>53</v>
      </c>
      <c r="AN815" t="s">
        <v>2030</v>
      </c>
    </row>
    <row r="816" spans="1:40" ht="15" hidden="1" thickTop="1" x14ac:dyDescent="0.35">
      <c r="A816" t="s">
        <v>6091</v>
      </c>
      <c r="B816" t="s">
        <v>6208</v>
      </c>
      <c r="C816" t="s">
        <v>2730</v>
      </c>
      <c r="D816" t="s">
        <v>6209</v>
      </c>
      <c r="E816" t="s">
        <v>2575</v>
      </c>
      <c r="F816">
        <v>1</v>
      </c>
      <c r="G816" t="s">
        <v>2576</v>
      </c>
      <c r="H816" t="s">
        <v>2577</v>
      </c>
      <c r="I816" t="s">
        <v>2511</v>
      </c>
      <c r="J816" t="s">
        <v>2699</v>
      </c>
      <c r="K816" t="s">
        <v>2579</v>
      </c>
      <c r="L816" t="s">
        <v>2058</v>
      </c>
      <c r="M816" t="s">
        <v>2170</v>
      </c>
      <c r="N816">
        <v>2</v>
      </c>
      <c r="O816">
        <v>24</v>
      </c>
      <c r="P816">
        <v>0.16</v>
      </c>
      <c r="Q816">
        <v>15300</v>
      </c>
      <c r="R816">
        <v>1</v>
      </c>
      <c r="S816">
        <v>12</v>
      </c>
      <c r="T816">
        <v>0.08</v>
      </c>
      <c r="U816">
        <v>0</v>
      </c>
      <c r="V816">
        <v>0</v>
      </c>
      <c r="W816">
        <v>0</v>
      </c>
      <c r="X816">
        <v>1</v>
      </c>
      <c r="Y816">
        <v>12</v>
      </c>
      <c r="Z816">
        <v>0.08</v>
      </c>
      <c r="AA816">
        <v>0</v>
      </c>
      <c r="AB816">
        <v>0</v>
      </c>
      <c r="AC816">
        <v>0</v>
      </c>
      <c r="AD816">
        <v>0</v>
      </c>
      <c r="AE816">
        <v>0</v>
      </c>
      <c r="AF816">
        <v>0</v>
      </c>
      <c r="AG816" t="s">
        <v>6210</v>
      </c>
      <c r="AH816" s="21" t="str">
        <f t="shared" si="24"/>
        <v>YH98</v>
      </c>
      <c r="AI816" s="21">
        <v>67.5</v>
      </c>
      <c r="AJ816" s="21">
        <f t="shared" si="25"/>
        <v>99.843137254901961</v>
      </c>
      <c r="AK816" s="21" t="s">
        <v>2060</v>
      </c>
      <c r="AL816" t="s">
        <v>2581</v>
      </c>
      <c r="AM816" t="s">
        <v>53</v>
      </c>
      <c r="AN816" t="s">
        <v>2031</v>
      </c>
    </row>
    <row r="817" spans="1:40" ht="15" hidden="1" thickTop="1" x14ac:dyDescent="0.35">
      <c r="A817" t="s">
        <v>6095</v>
      </c>
      <c r="B817" t="s">
        <v>6212</v>
      </c>
      <c r="C817" t="s">
        <v>3498</v>
      </c>
      <c r="D817" t="s">
        <v>6213</v>
      </c>
      <c r="E817" t="s">
        <v>2646</v>
      </c>
      <c r="F817">
        <v>1</v>
      </c>
      <c r="G817" t="s">
        <v>2633</v>
      </c>
      <c r="H817" t="s">
        <v>2577</v>
      </c>
      <c r="I817" t="s">
        <v>2511</v>
      </c>
      <c r="J817" t="s">
        <v>2647</v>
      </c>
      <c r="K817" t="s">
        <v>2602</v>
      </c>
      <c r="L817" t="s">
        <v>2058</v>
      </c>
      <c r="M817" t="s">
        <v>2059</v>
      </c>
      <c r="N817">
        <v>0</v>
      </c>
      <c r="O817">
        <v>0</v>
      </c>
      <c r="P817">
        <v>0</v>
      </c>
      <c r="Q817">
        <v>24480</v>
      </c>
      <c r="R817">
        <v>0</v>
      </c>
      <c r="S817">
        <v>0</v>
      </c>
      <c r="T817">
        <v>0</v>
      </c>
      <c r="U817">
        <v>0</v>
      </c>
      <c r="V817">
        <v>0</v>
      </c>
      <c r="W817">
        <v>0</v>
      </c>
      <c r="X817">
        <v>0</v>
      </c>
      <c r="Y817">
        <v>0</v>
      </c>
      <c r="Z817">
        <v>0</v>
      </c>
      <c r="AA817">
        <v>0</v>
      </c>
      <c r="AB817">
        <v>0</v>
      </c>
      <c r="AC817">
        <v>0</v>
      </c>
      <c r="AD817">
        <v>0</v>
      </c>
      <c r="AE817">
        <v>0</v>
      </c>
      <c r="AF817">
        <v>0</v>
      </c>
      <c r="AG817" t="s">
        <v>6214</v>
      </c>
      <c r="AH817" s="21" t="str">
        <f t="shared" si="24"/>
        <v>YR21</v>
      </c>
      <c r="AI817" s="21">
        <v>107.92500000000001</v>
      </c>
      <c r="AJ817" s="21">
        <f t="shared" si="25"/>
        <v>100</v>
      </c>
      <c r="AK817" s="21" t="s">
        <v>2060</v>
      </c>
      <c r="AL817" t="s">
        <v>2551</v>
      </c>
      <c r="AM817" t="s">
        <v>53</v>
      </c>
      <c r="AN817" t="s">
        <v>2029</v>
      </c>
    </row>
    <row r="818" spans="1:40" ht="15" hidden="1" thickTop="1" x14ac:dyDescent="0.35">
      <c r="A818" t="s">
        <v>6099</v>
      </c>
      <c r="B818" t="s">
        <v>6216</v>
      </c>
      <c r="C818" t="s">
        <v>5868</v>
      </c>
      <c r="D818" t="s">
        <v>6217</v>
      </c>
      <c r="E818" t="s">
        <v>3309</v>
      </c>
      <c r="F818">
        <v>1</v>
      </c>
      <c r="G818" t="s">
        <v>2509</v>
      </c>
      <c r="H818" t="s">
        <v>2510</v>
      </c>
      <c r="I818" t="s">
        <v>2511</v>
      </c>
      <c r="J818" t="s">
        <v>4316</v>
      </c>
      <c r="K818" t="s">
        <v>3109</v>
      </c>
      <c r="L818" t="s">
        <v>2058</v>
      </c>
      <c r="M818" t="s">
        <v>2059</v>
      </c>
      <c r="N818">
        <v>1</v>
      </c>
      <c r="O818">
        <v>79</v>
      </c>
      <c r="P818">
        <v>0.32</v>
      </c>
      <c r="Q818">
        <v>24480</v>
      </c>
      <c r="R818">
        <v>0</v>
      </c>
      <c r="S818">
        <v>0</v>
      </c>
      <c r="T818">
        <v>0</v>
      </c>
      <c r="U818">
        <v>0</v>
      </c>
      <c r="V818">
        <v>0</v>
      </c>
      <c r="W818">
        <v>0</v>
      </c>
      <c r="X818">
        <v>1</v>
      </c>
      <c r="Y818">
        <v>79</v>
      </c>
      <c r="Z818">
        <v>0.32</v>
      </c>
      <c r="AA818">
        <v>0</v>
      </c>
      <c r="AB818">
        <v>0</v>
      </c>
      <c r="AC818">
        <v>0</v>
      </c>
      <c r="AD818">
        <v>0</v>
      </c>
      <c r="AE818">
        <v>0</v>
      </c>
      <c r="AF818">
        <v>0</v>
      </c>
      <c r="AG818" t="s">
        <v>6218</v>
      </c>
      <c r="AH818" s="21" t="str">
        <f t="shared" si="24"/>
        <v>YR21</v>
      </c>
      <c r="AI818" s="21">
        <v>107.92500000000001</v>
      </c>
      <c r="AJ818" s="21">
        <f t="shared" si="25"/>
        <v>99.677287581699346</v>
      </c>
      <c r="AK818" s="21" t="s">
        <v>2063</v>
      </c>
      <c r="AL818" t="s">
        <v>2515</v>
      </c>
      <c r="AM818" t="s">
        <v>53</v>
      </c>
      <c r="AN818" t="s">
        <v>2030</v>
      </c>
    </row>
    <row r="819" spans="1:40" ht="15" hidden="1" thickTop="1" x14ac:dyDescent="0.35">
      <c r="A819" t="s">
        <v>6104</v>
      </c>
      <c r="B819" t="s">
        <v>6220</v>
      </c>
      <c r="C819" t="s">
        <v>2703</v>
      </c>
      <c r="D819" t="s">
        <v>6221</v>
      </c>
      <c r="E819" t="s">
        <v>2705</v>
      </c>
      <c r="F819">
        <v>1</v>
      </c>
      <c r="G819" t="s">
        <v>2593</v>
      </c>
      <c r="H819" t="s">
        <v>2056</v>
      </c>
      <c r="I819" t="s">
        <v>2511</v>
      </c>
      <c r="J819" t="s">
        <v>2594</v>
      </c>
      <c r="K819" t="s">
        <v>65</v>
      </c>
      <c r="L819" t="s">
        <v>2058</v>
      </c>
      <c r="M819" t="s">
        <v>2059</v>
      </c>
      <c r="N819">
        <v>0</v>
      </c>
      <c r="O819">
        <v>0</v>
      </c>
      <c r="P819">
        <v>0</v>
      </c>
      <c r="Q819">
        <v>24480</v>
      </c>
      <c r="R819">
        <v>0</v>
      </c>
      <c r="S819">
        <v>0</v>
      </c>
      <c r="T819">
        <v>0</v>
      </c>
      <c r="U819">
        <v>0</v>
      </c>
      <c r="V819">
        <v>0</v>
      </c>
      <c r="W819">
        <v>0</v>
      </c>
      <c r="X819">
        <v>0</v>
      </c>
      <c r="Y819">
        <v>0</v>
      </c>
      <c r="Z819">
        <v>0</v>
      </c>
      <c r="AA819">
        <v>0</v>
      </c>
      <c r="AB819">
        <v>0</v>
      </c>
      <c r="AC819">
        <v>0</v>
      </c>
      <c r="AD819">
        <v>0</v>
      </c>
      <c r="AE819">
        <v>0</v>
      </c>
      <c r="AF819">
        <v>0</v>
      </c>
      <c r="AG819" t="s">
        <v>6222</v>
      </c>
      <c r="AH819" s="21" t="str">
        <f t="shared" si="24"/>
        <v>YK19</v>
      </c>
      <c r="AI819" s="21">
        <v>107.92500000000001</v>
      </c>
      <c r="AJ819" s="21">
        <f t="shared" si="25"/>
        <v>100</v>
      </c>
      <c r="AK819" s="21" t="s">
        <v>2060</v>
      </c>
      <c r="AL819" t="s">
        <v>2527</v>
      </c>
      <c r="AM819" t="s">
        <v>53</v>
      </c>
      <c r="AN819" t="s">
        <v>2031</v>
      </c>
    </row>
    <row r="820" spans="1:40" ht="15" hidden="1" thickTop="1" x14ac:dyDescent="0.35">
      <c r="A820" t="s">
        <v>6108</v>
      </c>
      <c r="B820" t="s">
        <v>6224</v>
      </c>
      <c r="C820" t="s">
        <v>3260</v>
      </c>
      <c r="D820" t="s">
        <v>6225</v>
      </c>
      <c r="E820" t="s">
        <v>3005</v>
      </c>
      <c r="F820">
        <v>1</v>
      </c>
      <c r="G820" t="s">
        <v>2546</v>
      </c>
      <c r="H820" t="s">
        <v>2510</v>
      </c>
      <c r="I820" t="s">
        <v>2511</v>
      </c>
      <c r="J820" t="s">
        <v>3262</v>
      </c>
      <c r="K820" t="s">
        <v>2548</v>
      </c>
      <c r="L820" t="s">
        <v>2058</v>
      </c>
      <c r="M820" t="s">
        <v>2170</v>
      </c>
      <c r="N820">
        <v>0</v>
      </c>
      <c r="O820">
        <v>0</v>
      </c>
      <c r="P820">
        <v>0</v>
      </c>
      <c r="Q820">
        <v>15300</v>
      </c>
      <c r="R820">
        <v>0</v>
      </c>
      <c r="S820">
        <v>0</v>
      </c>
      <c r="T820">
        <v>0</v>
      </c>
      <c r="U820">
        <v>0</v>
      </c>
      <c r="V820">
        <v>0</v>
      </c>
      <c r="W820">
        <v>0</v>
      </c>
      <c r="X820">
        <v>0</v>
      </c>
      <c r="Y820">
        <v>0</v>
      </c>
      <c r="Z820">
        <v>0</v>
      </c>
      <c r="AA820">
        <v>0</v>
      </c>
      <c r="AB820">
        <v>0</v>
      </c>
      <c r="AC820">
        <v>0</v>
      </c>
      <c r="AD820">
        <v>0</v>
      </c>
      <c r="AE820">
        <v>0</v>
      </c>
      <c r="AF820">
        <v>0</v>
      </c>
      <c r="AG820" t="s">
        <v>6226</v>
      </c>
      <c r="AH820" s="21" t="str">
        <f t="shared" si="24"/>
        <v>YO27</v>
      </c>
      <c r="AI820" s="21">
        <v>67.5</v>
      </c>
      <c r="AJ820" s="21">
        <f t="shared" si="25"/>
        <v>100</v>
      </c>
      <c r="AK820" s="21" t="s">
        <v>2060</v>
      </c>
      <c r="AL820" t="s">
        <v>2551</v>
      </c>
      <c r="AM820" t="s">
        <v>53</v>
      </c>
      <c r="AN820" t="s">
        <v>2031</v>
      </c>
    </row>
    <row r="821" spans="1:40" ht="15" hidden="1" thickTop="1" x14ac:dyDescent="0.35">
      <c r="A821" t="s">
        <v>6112</v>
      </c>
      <c r="B821" t="s">
        <v>6228</v>
      </c>
      <c r="C821" t="s">
        <v>5198</v>
      </c>
      <c r="D821" t="s">
        <v>6229</v>
      </c>
      <c r="E821" t="s">
        <v>2608</v>
      </c>
      <c r="F821">
        <v>1</v>
      </c>
      <c r="G821" t="s">
        <v>2609</v>
      </c>
      <c r="H821" t="s">
        <v>2577</v>
      </c>
      <c r="I821" t="s">
        <v>2511</v>
      </c>
      <c r="J821" t="s">
        <v>2675</v>
      </c>
      <c r="K821" t="s">
        <v>2611</v>
      </c>
      <c r="L821" t="s">
        <v>2058</v>
      </c>
      <c r="M821" t="s">
        <v>2170</v>
      </c>
      <c r="N821">
        <v>0</v>
      </c>
      <c r="O821">
        <v>0</v>
      </c>
      <c r="P821">
        <v>0</v>
      </c>
      <c r="Q821">
        <v>15300</v>
      </c>
      <c r="R821">
        <v>0</v>
      </c>
      <c r="S821">
        <v>0</v>
      </c>
      <c r="T821">
        <v>0</v>
      </c>
      <c r="U821">
        <v>0</v>
      </c>
      <c r="V821">
        <v>0</v>
      </c>
      <c r="W821">
        <v>0</v>
      </c>
      <c r="X821">
        <v>0</v>
      </c>
      <c r="Y821">
        <v>0</v>
      </c>
      <c r="Z821">
        <v>0</v>
      </c>
      <c r="AA821">
        <v>0</v>
      </c>
      <c r="AB821">
        <v>0</v>
      </c>
      <c r="AC821">
        <v>0</v>
      </c>
      <c r="AD821">
        <v>0</v>
      </c>
      <c r="AE821">
        <v>0</v>
      </c>
      <c r="AF821">
        <v>0</v>
      </c>
      <c r="AG821" t="s">
        <v>6230</v>
      </c>
      <c r="AH821" s="21" t="str">
        <f t="shared" si="24"/>
        <v>YR20</v>
      </c>
      <c r="AI821" s="21">
        <v>67.5</v>
      </c>
      <c r="AJ821" s="21">
        <f t="shared" si="25"/>
        <v>100</v>
      </c>
      <c r="AK821" s="21" t="s">
        <v>2060</v>
      </c>
      <c r="AL821" t="s">
        <v>2581</v>
      </c>
      <c r="AM821" t="s">
        <v>53</v>
      </c>
      <c r="AN821" t="s">
        <v>2032</v>
      </c>
    </row>
    <row r="822" spans="1:40" ht="15" hidden="1" thickTop="1" x14ac:dyDescent="0.35">
      <c r="A822" t="s">
        <v>6116</v>
      </c>
      <c r="B822" t="s">
        <v>6232</v>
      </c>
      <c r="C822" t="s">
        <v>4437</v>
      </c>
      <c r="D822" t="s">
        <v>6233</v>
      </c>
      <c r="E822" t="s">
        <v>3058</v>
      </c>
      <c r="F822">
        <v>2</v>
      </c>
      <c r="G822" t="s">
        <v>2546</v>
      </c>
      <c r="H822" t="s">
        <v>2510</v>
      </c>
      <c r="I822" t="s">
        <v>2511</v>
      </c>
      <c r="J822" t="s">
        <v>4439</v>
      </c>
      <c r="K822" t="s">
        <v>3007</v>
      </c>
      <c r="L822" t="s">
        <v>2058</v>
      </c>
      <c r="M822" t="s">
        <v>2059</v>
      </c>
      <c r="N822">
        <v>0</v>
      </c>
      <c r="O822">
        <v>0</v>
      </c>
      <c r="P822">
        <v>0</v>
      </c>
      <c r="Q822">
        <v>24480</v>
      </c>
      <c r="R822">
        <v>0</v>
      </c>
      <c r="S822">
        <v>0</v>
      </c>
      <c r="T822">
        <v>0</v>
      </c>
      <c r="U822">
        <v>0</v>
      </c>
      <c r="V822">
        <v>0</v>
      </c>
      <c r="W822">
        <v>0</v>
      </c>
      <c r="X822">
        <v>0</v>
      </c>
      <c r="Y822">
        <v>0</v>
      </c>
      <c r="Z822">
        <v>0</v>
      </c>
      <c r="AA822">
        <v>0</v>
      </c>
      <c r="AB822">
        <v>0</v>
      </c>
      <c r="AC822">
        <v>0</v>
      </c>
      <c r="AD822">
        <v>0</v>
      </c>
      <c r="AE822">
        <v>0</v>
      </c>
      <c r="AF822">
        <v>0</v>
      </c>
      <c r="AG822" t="s">
        <v>6234</v>
      </c>
      <c r="AH822" s="21" t="str">
        <f t="shared" si="24"/>
        <v>YR21</v>
      </c>
      <c r="AI822" s="21">
        <v>107.92500000000001</v>
      </c>
      <c r="AJ822" s="21">
        <f t="shared" si="25"/>
        <v>100</v>
      </c>
      <c r="AK822" s="21" t="s">
        <v>2060</v>
      </c>
      <c r="AL822" t="s">
        <v>2551</v>
      </c>
      <c r="AM822" t="s">
        <v>53</v>
      </c>
      <c r="AN822" t="s">
        <v>2029</v>
      </c>
    </row>
    <row r="823" spans="1:40" ht="15" hidden="1" thickTop="1" x14ac:dyDescent="0.35">
      <c r="A823" t="s">
        <v>6119</v>
      </c>
      <c r="B823" t="s">
        <v>6236</v>
      </c>
      <c r="C823" t="s">
        <v>3709</v>
      </c>
      <c r="D823" t="s">
        <v>6237</v>
      </c>
      <c r="E823" t="s">
        <v>3005</v>
      </c>
      <c r="F823">
        <v>1</v>
      </c>
      <c r="G823" t="s">
        <v>2546</v>
      </c>
      <c r="H823" t="s">
        <v>2510</v>
      </c>
      <c r="I823" t="s">
        <v>2511</v>
      </c>
      <c r="J823" t="s">
        <v>3711</v>
      </c>
      <c r="K823" t="s">
        <v>2548</v>
      </c>
      <c r="L823" t="s">
        <v>2058</v>
      </c>
      <c r="M823" t="s">
        <v>2059</v>
      </c>
      <c r="N823">
        <v>3</v>
      </c>
      <c r="O823">
        <v>79</v>
      </c>
      <c r="P823">
        <v>0.32</v>
      </c>
      <c r="Q823">
        <v>24480</v>
      </c>
      <c r="R823">
        <v>1</v>
      </c>
      <c r="S823">
        <v>45</v>
      </c>
      <c r="T823">
        <v>0.18</v>
      </c>
      <c r="U823">
        <v>0</v>
      </c>
      <c r="V823">
        <v>0</v>
      </c>
      <c r="W823">
        <v>0</v>
      </c>
      <c r="X823">
        <v>2</v>
      </c>
      <c r="Y823">
        <v>34</v>
      </c>
      <c r="Z823">
        <v>0.14000000000000001</v>
      </c>
      <c r="AA823">
        <v>0</v>
      </c>
      <c r="AB823">
        <v>0</v>
      </c>
      <c r="AC823">
        <v>0</v>
      </c>
      <c r="AD823">
        <v>0</v>
      </c>
      <c r="AE823">
        <v>0</v>
      </c>
      <c r="AF823">
        <v>0</v>
      </c>
      <c r="AG823" t="s">
        <v>6238</v>
      </c>
      <c r="AH823" s="21" t="str">
        <f t="shared" si="24"/>
        <v>YR21</v>
      </c>
      <c r="AI823" s="21">
        <v>107.92500000000001</v>
      </c>
      <c r="AJ823" s="21">
        <f t="shared" si="25"/>
        <v>99.677287581699346</v>
      </c>
      <c r="AK823" s="21" t="s">
        <v>2063</v>
      </c>
      <c r="AL823" t="s">
        <v>2551</v>
      </c>
      <c r="AM823" t="s">
        <v>53</v>
      </c>
      <c r="AN823" t="s">
        <v>2032</v>
      </c>
    </row>
    <row r="824" spans="1:40" ht="15" hidden="1" thickTop="1" x14ac:dyDescent="0.35">
      <c r="A824" t="s">
        <v>6123</v>
      </c>
      <c r="B824" t="s">
        <v>6240</v>
      </c>
      <c r="C824" t="s">
        <v>3011</v>
      </c>
      <c r="D824" t="s">
        <v>6241</v>
      </c>
      <c r="E824" t="s">
        <v>3013</v>
      </c>
      <c r="F824">
        <v>1</v>
      </c>
      <c r="G824" t="s">
        <v>2576</v>
      </c>
      <c r="H824" t="s">
        <v>2577</v>
      </c>
      <c r="I824" t="s">
        <v>2511</v>
      </c>
      <c r="J824" t="s">
        <v>2741</v>
      </c>
      <c r="K824" t="s">
        <v>2742</v>
      </c>
      <c r="L824" t="s">
        <v>2058</v>
      </c>
      <c r="M824" t="s">
        <v>2170</v>
      </c>
      <c r="N824">
        <v>2</v>
      </c>
      <c r="O824">
        <v>50</v>
      </c>
      <c r="P824">
        <v>0.33</v>
      </c>
      <c r="Q824">
        <v>15300</v>
      </c>
      <c r="R824">
        <v>1</v>
      </c>
      <c r="S824">
        <v>23</v>
      </c>
      <c r="T824">
        <v>0.15</v>
      </c>
      <c r="U824">
        <v>0</v>
      </c>
      <c r="V824">
        <v>0</v>
      </c>
      <c r="W824">
        <v>0</v>
      </c>
      <c r="X824">
        <v>1</v>
      </c>
      <c r="Y824">
        <v>27</v>
      </c>
      <c r="Z824">
        <v>0.18</v>
      </c>
      <c r="AA824">
        <v>0</v>
      </c>
      <c r="AB824">
        <v>0</v>
      </c>
      <c r="AC824">
        <v>0</v>
      </c>
      <c r="AD824">
        <v>0</v>
      </c>
      <c r="AE824">
        <v>0</v>
      </c>
      <c r="AF824">
        <v>0</v>
      </c>
      <c r="AG824" t="s">
        <v>6242</v>
      </c>
      <c r="AH824" s="21" t="str">
        <f t="shared" si="24"/>
        <v>YO27</v>
      </c>
      <c r="AI824" s="21">
        <v>67.5</v>
      </c>
      <c r="AJ824" s="21">
        <f t="shared" si="25"/>
        <v>99.673202614379079</v>
      </c>
      <c r="AK824" s="21" t="s">
        <v>2063</v>
      </c>
      <c r="AL824" t="s">
        <v>2551</v>
      </c>
      <c r="AM824" t="s">
        <v>53</v>
      </c>
      <c r="AN824" t="s">
        <v>2030</v>
      </c>
    </row>
    <row r="825" spans="1:40" ht="15" hidden="1" thickTop="1" x14ac:dyDescent="0.35">
      <c r="A825" t="s">
        <v>6127</v>
      </c>
      <c r="B825" t="s">
        <v>6244</v>
      </c>
      <c r="C825" t="s">
        <v>4791</v>
      </c>
      <c r="D825" t="s">
        <v>6245</v>
      </c>
      <c r="E825" t="s">
        <v>3309</v>
      </c>
      <c r="F825">
        <v>1</v>
      </c>
      <c r="G825" t="s">
        <v>2509</v>
      </c>
      <c r="H825" t="s">
        <v>2510</v>
      </c>
      <c r="I825" t="s">
        <v>2511</v>
      </c>
      <c r="J825" t="s">
        <v>3522</v>
      </c>
      <c r="K825" t="s">
        <v>3109</v>
      </c>
      <c r="L825" t="s">
        <v>2058</v>
      </c>
      <c r="M825" t="s">
        <v>2170</v>
      </c>
      <c r="N825">
        <v>0</v>
      </c>
      <c r="O825">
        <v>0</v>
      </c>
      <c r="P825">
        <v>0</v>
      </c>
      <c r="Q825">
        <v>15300</v>
      </c>
      <c r="R825">
        <v>0</v>
      </c>
      <c r="S825">
        <v>0</v>
      </c>
      <c r="T825">
        <v>0</v>
      </c>
      <c r="U825">
        <v>0</v>
      </c>
      <c r="V825">
        <v>0</v>
      </c>
      <c r="W825">
        <v>0</v>
      </c>
      <c r="X825">
        <v>0</v>
      </c>
      <c r="Y825">
        <v>0</v>
      </c>
      <c r="Z825">
        <v>0</v>
      </c>
      <c r="AA825">
        <v>0</v>
      </c>
      <c r="AB825">
        <v>0</v>
      </c>
      <c r="AC825">
        <v>0</v>
      </c>
      <c r="AD825">
        <v>0</v>
      </c>
      <c r="AE825">
        <v>0</v>
      </c>
      <c r="AF825">
        <v>0</v>
      </c>
      <c r="AG825" t="s">
        <v>6246</v>
      </c>
      <c r="AH825" s="21" t="str">
        <f t="shared" si="24"/>
        <v>YR21</v>
      </c>
      <c r="AI825" s="21">
        <v>67.5</v>
      </c>
      <c r="AJ825" s="21">
        <f t="shared" si="25"/>
        <v>100</v>
      </c>
      <c r="AK825" s="21" t="s">
        <v>2060</v>
      </c>
      <c r="AL825" t="s">
        <v>2515</v>
      </c>
      <c r="AM825" t="s">
        <v>53</v>
      </c>
      <c r="AN825" t="s">
        <v>2029</v>
      </c>
    </row>
    <row r="826" spans="1:40" ht="15" hidden="1" thickTop="1" x14ac:dyDescent="0.35">
      <c r="A826" t="s">
        <v>6131</v>
      </c>
      <c r="B826" t="s">
        <v>6248</v>
      </c>
      <c r="C826" t="s">
        <v>5067</v>
      </c>
      <c r="D826" t="s">
        <v>6249</v>
      </c>
      <c r="E826" t="s">
        <v>3430</v>
      </c>
      <c r="F826">
        <v>1</v>
      </c>
      <c r="G826" t="s">
        <v>2609</v>
      </c>
      <c r="H826" t="s">
        <v>2577</v>
      </c>
      <c r="I826" t="s">
        <v>2511</v>
      </c>
      <c r="J826" t="s">
        <v>2610</v>
      </c>
      <c r="K826" t="s">
        <v>2611</v>
      </c>
      <c r="L826" t="s">
        <v>2058</v>
      </c>
      <c r="M826" t="s">
        <v>2170</v>
      </c>
      <c r="N826">
        <v>0</v>
      </c>
      <c r="O826">
        <v>0</v>
      </c>
      <c r="P826">
        <v>0</v>
      </c>
      <c r="Q826">
        <v>15300</v>
      </c>
      <c r="R826">
        <v>0</v>
      </c>
      <c r="S826">
        <v>0</v>
      </c>
      <c r="T826">
        <v>0</v>
      </c>
      <c r="U826">
        <v>0</v>
      </c>
      <c r="V826">
        <v>0</v>
      </c>
      <c r="W826">
        <v>0</v>
      </c>
      <c r="X826">
        <v>0</v>
      </c>
      <c r="Y826">
        <v>0</v>
      </c>
      <c r="Z826">
        <v>0</v>
      </c>
      <c r="AA826">
        <v>0</v>
      </c>
      <c r="AB826">
        <v>0</v>
      </c>
      <c r="AC826">
        <v>0</v>
      </c>
      <c r="AD826">
        <v>0</v>
      </c>
      <c r="AE826">
        <v>0</v>
      </c>
      <c r="AF826">
        <v>0</v>
      </c>
      <c r="AG826" t="s">
        <v>6250</v>
      </c>
      <c r="AH826" s="21" t="str">
        <f t="shared" si="24"/>
        <v>YR21</v>
      </c>
      <c r="AI826" s="21">
        <v>67.5</v>
      </c>
      <c r="AJ826" s="21">
        <f t="shared" si="25"/>
        <v>100</v>
      </c>
      <c r="AK826" s="21" t="s">
        <v>2060</v>
      </c>
      <c r="AL826" t="s">
        <v>2613</v>
      </c>
      <c r="AM826" t="s">
        <v>53</v>
      </c>
      <c r="AN826" t="s">
        <v>2031</v>
      </c>
    </row>
    <row r="827" spans="1:40" ht="15" hidden="1" thickTop="1" x14ac:dyDescent="0.35">
      <c r="A827" t="s">
        <v>6135</v>
      </c>
      <c r="B827" t="s">
        <v>6252</v>
      </c>
      <c r="C827" t="s">
        <v>2798</v>
      </c>
      <c r="D827" t="s">
        <v>6253</v>
      </c>
      <c r="E827" t="s">
        <v>2608</v>
      </c>
      <c r="F827">
        <v>1</v>
      </c>
      <c r="G827" t="s">
        <v>2609</v>
      </c>
      <c r="H827" t="s">
        <v>2577</v>
      </c>
      <c r="I827" t="s">
        <v>2511</v>
      </c>
      <c r="J827" t="s">
        <v>2610</v>
      </c>
      <c r="K827" t="s">
        <v>2611</v>
      </c>
      <c r="L827" t="s">
        <v>2058</v>
      </c>
      <c r="M827" t="s">
        <v>2170</v>
      </c>
      <c r="N827">
        <v>0</v>
      </c>
      <c r="O827">
        <v>0</v>
      </c>
      <c r="P827">
        <v>0</v>
      </c>
      <c r="Q827">
        <v>15300</v>
      </c>
      <c r="R827">
        <v>0</v>
      </c>
      <c r="S827">
        <v>0</v>
      </c>
      <c r="T827">
        <v>0</v>
      </c>
      <c r="U827">
        <v>0</v>
      </c>
      <c r="V827">
        <v>0</v>
      </c>
      <c r="W827">
        <v>0</v>
      </c>
      <c r="X827">
        <v>0</v>
      </c>
      <c r="Y827">
        <v>0</v>
      </c>
      <c r="Z827">
        <v>0</v>
      </c>
      <c r="AA827">
        <v>0</v>
      </c>
      <c r="AB827">
        <v>0</v>
      </c>
      <c r="AC827">
        <v>0</v>
      </c>
      <c r="AD827">
        <v>0</v>
      </c>
      <c r="AE827">
        <v>0</v>
      </c>
      <c r="AF827">
        <v>0</v>
      </c>
      <c r="AG827" t="s">
        <v>6254</v>
      </c>
      <c r="AH827" s="21" t="str">
        <f t="shared" si="24"/>
        <v>YO98</v>
      </c>
      <c r="AI827" s="21">
        <v>67.5</v>
      </c>
      <c r="AJ827" s="21">
        <f t="shared" si="25"/>
        <v>100</v>
      </c>
      <c r="AK827" s="21" t="s">
        <v>2060</v>
      </c>
      <c r="AL827" t="s">
        <v>2613</v>
      </c>
      <c r="AM827" t="s">
        <v>53</v>
      </c>
      <c r="AN827" t="s">
        <v>2031</v>
      </c>
    </row>
    <row r="828" spans="1:40" ht="15" hidden="1" thickTop="1" x14ac:dyDescent="0.35">
      <c r="A828" t="s">
        <v>6139</v>
      </c>
      <c r="B828" t="s">
        <v>6256</v>
      </c>
      <c r="C828" t="s">
        <v>2665</v>
      </c>
      <c r="D828" t="s">
        <v>6257</v>
      </c>
      <c r="E828" t="s">
        <v>2667</v>
      </c>
      <c r="F828">
        <v>2</v>
      </c>
      <c r="G828" t="s">
        <v>2509</v>
      </c>
      <c r="H828" t="s">
        <v>2510</v>
      </c>
      <c r="I828" t="s">
        <v>2511</v>
      </c>
      <c r="J828" t="s">
        <v>2668</v>
      </c>
      <c r="K828" t="s">
        <v>2669</v>
      </c>
      <c r="L828" t="s">
        <v>2058</v>
      </c>
      <c r="M828" t="s">
        <v>2170</v>
      </c>
      <c r="N828">
        <v>0</v>
      </c>
      <c r="O828">
        <v>0</v>
      </c>
      <c r="P828">
        <v>0</v>
      </c>
      <c r="Q828">
        <v>15300</v>
      </c>
      <c r="R828">
        <v>0</v>
      </c>
      <c r="S828">
        <v>0</v>
      </c>
      <c r="T828">
        <v>0</v>
      </c>
      <c r="U828">
        <v>0</v>
      </c>
      <c r="V828">
        <v>0</v>
      </c>
      <c r="W828">
        <v>0</v>
      </c>
      <c r="X828">
        <v>0</v>
      </c>
      <c r="Y828">
        <v>0</v>
      </c>
      <c r="Z828">
        <v>0</v>
      </c>
      <c r="AA828">
        <v>0</v>
      </c>
      <c r="AB828">
        <v>0</v>
      </c>
      <c r="AC828">
        <v>0</v>
      </c>
      <c r="AD828">
        <v>0</v>
      </c>
      <c r="AE828">
        <v>0</v>
      </c>
      <c r="AF828">
        <v>0</v>
      </c>
      <c r="AG828" t="s">
        <v>6258</v>
      </c>
      <c r="AH828" s="21" t="str">
        <f t="shared" si="24"/>
        <v>YK19</v>
      </c>
      <c r="AI828" s="21">
        <v>67.5</v>
      </c>
      <c r="AJ828" s="21">
        <f t="shared" si="25"/>
        <v>100</v>
      </c>
      <c r="AK828" s="21" t="s">
        <v>2060</v>
      </c>
      <c r="AL828" t="s">
        <v>2515</v>
      </c>
      <c r="AM828" t="s">
        <v>53</v>
      </c>
      <c r="AN828" t="s">
        <v>2029</v>
      </c>
    </row>
    <row r="829" spans="1:40" ht="15" hidden="1" thickTop="1" x14ac:dyDescent="0.35">
      <c r="A829" t="s">
        <v>6145</v>
      </c>
      <c r="B829" t="s">
        <v>6260</v>
      </c>
      <c r="C829" t="s">
        <v>3577</v>
      </c>
      <c r="D829" t="s">
        <v>6261</v>
      </c>
      <c r="E829" t="s">
        <v>2653</v>
      </c>
      <c r="F829">
        <v>1</v>
      </c>
      <c r="G829" t="s">
        <v>2619</v>
      </c>
      <c r="H829" t="s">
        <v>2620</v>
      </c>
      <c r="I829" t="s">
        <v>2511</v>
      </c>
      <c r="J829" t="s">
        <v>2654</v>
      </c>
      <c r="K829" t="s">
        <v>2655</v>
      </c>
      <c r="L829" t="s">
        <v>2058</v>
      </c>
      <c r="M829" t="s">
        <v>2170</v>
      </c>
      <c r="N829">
        <v>0</v>
      </c>
      <c r="O829">
        <v>0</v>
      </c>
      <c r="P829">
        <v>0</v>
      </c>
      <c r="Q829">
        <v>15300</v>
      </c>
      <c r="R829">
        <v>0</v>
      </c>
      <c r="S829">
        <v>0</v>
      </c>
      <c r="T829">
        <v>0</v>
      </c>
      <c r="U829">
        <v>0</v>
      </c>
      <c r="V829">
        <v>0</v>
      </c>
      <c r="W829">
        <v>0</v>
      </c>
      <c r="X829">
        <v>0</v>
      </c>
      <c r="Y829">
        <v>0</v>
      </c>
      <c r="Z829">
        <v>0</v>
      </c>
      <c r="AA829">
        <v>0</v>
      </c>
      <c r="AB829">
        <v>0</v>
      </c>
      <c r="AC829">
        <v>0</v>
      </c>
      <c r="AD829">
        <v>0</v>
      </c>
      <c r="AE829">
        <v>0</v>
      </c>
      <c r="AF829">
        <v>0</v>
      </c>
      <c r="AG829" t="s">
        <v>6262</v>
      </c>
      <c r="AH829" s="21" t="str">
        <f t="shared" si="24"/>
        <v>YR21</v>
      </c>
      <c r="AI829" s="21">
        <v>67.5</v>
      </c>
      <c r="AJ829" s="21">
        <f t="shared" si="25"/>
        <v>100</v>
      </c>
      <c r="AK829" s="21" t="s">
        <v>2060</v>
      </c>
      <c r="AL829" t="s">
        <v>2657</v>
      </c>
      <c r="AM829" t="s">
        <v>53</v>
      </c>
      <c r="AN829" t="s">
        <v>2031</v>
      </c>
    </row>
    <row r="830" spans="1:40" ht="15" hidden="1" thickTop="1" x14ac:dyDescent="0.35">
      <c r="A830" t="s">
        <v>6149</v>
      </c>
      <c r="B830" t="s">
        <v>6264</v>
      </c>
      <c r="C830" t="s">
        <v>2936</v>
      </c>
      <c r="D830" t="s">
        <v>6265</v>
      </c>
      <c r="E830" t="s">
        <v>2705</v>
      </c>
      <c r="F830">
        <v>1</v>
      </c>
      <c r="G830" t="s">
        <v>2593</v>
      </c>
      <c r="H830" t="s">
        <v>2056</v>
      </c>
      <c r="I830" t="s">
        <v>2511</v>
      </c>
      <c r="J830" t="s">
        <v>2594</v>
      </c>
      <c r="K830" t="s">
        <v>65</v>
      </c>
      <c r="L830" t="s">
        <v>2058</v>
      </c>
      <c r="M830" t="s">
        <v>2059</v>
      </c>
      <c r="N830">
        <v>1</v>
      </c>
      <c r="O830">
        <v>55</v>
      </c>
      <c r="P830">
        <v>0.22</v>
      </c>
      <c r="Q830">
        <v>24480</v>
      </c>
      <c r="R830">
        <v>1</v>
      </c>
      <c r="S830">
        <v>55</v>
      </c>
      <c r="T830">
        <v>0.22</v>
      </c>
      <c r="U830">
        <v>0</v>
      </c>
      <c r="V830">
        <v>0</v>
      </c>
      <c r="W830">
        <v>0</v>
      </c>
      <c r="X830">
        <v>0</v>
      </c>
      <c r="Y830">
        <v>0</v>
      </c>
      <c r="Z830">
        <v>0</v>
      </c>
      <c r="AA830">
        <v>0</v>
      </c>
      <c r="AB830">
        <v>0</v>
      </c>
      <c r="AC830">
        <v>0</v>
      </c>
      <c r="AD830">
        <v>0</v>
      </c>
      <c r="AE830">
        <v>0</v>
      </c>
      <c r="AF830">
        <v>0</v>
      </c>
      <c r="AG830" t="s">
        <v>6266</v>
      </c>
      <c r="AH830" s="21" t="str">
        <f t="shared" si="24"/>
        <v>YO27</v>
      </c>
      <c r="AI830" s="21">
        <v>107.92500000000001</v>
      </c>
      <c r="AJ830" s="21">
        <f t="shared" si="25"/>
        <v>99.775326797385617</v>
      </c>
      <c r="AK830" s="21" t="s">
        <v>2060</v>
      </c>
      <c r="AL830" t="s">
        <v>2527</v>
      </c>
      <c r="AM830" t="s">
        <v>53</v>
      </c>
      <c r="AN830" t="s">
        <v>2029</v>
      </c>
    </row>
    <row r="831" spans="1:40" ht="15" hidden="1" thickTop="1" x14ac:dyDescent="0.35">
      <c r="A831" t="s">
        <v>6153</v>
      </c>
      <c r="B831" t="s">
        <v>6267</v>
      </c>
      <c r="C831" t="s">
        <v>3520</v>
      </c>
      <c r="D831" t="s">
        <v>6268</v>
      </c>
      <c r="E831" t="s">
        <v>3309</v>
      </c>
      <c r="F831">
        <v>1</v>
      </c>
      <c r="G831" t="s">
        <v>2509</v>
      </c>
      <c r="H831" t="s">
        <v>2510</v>
      </c>
      <c r="I831" t="s">
        <v>2511</v>
      </c>
      <c r="J831" t="s">
        <v>3522</v>
      </c>
      <c r="K831" t="s">
        <v>3109</v>
      </c>
      <c r="L831" t="s">
        <v>2058</v>
      </c>
      <c r="M831" t="s">
        <v>2059</v>
      </c>
      <c r="N831">
        <v>0</v>
      </c>
      <c r="O831">
        <v>0</v>
      </c>
      <c r="P831">
        <v>0</v>
      </c>
      <c r="Q831">
        <v>24480</v>
      </c>
      <c r="R831">
        <v>0</v>
      </c>
      <c r="S831">
        <v>0</v>
      </c>
      <c r="T831">
        <v>0</v>
      </c>
      <c r="U831">
        <v>0</v>
      </c>
      <c r="V831">
        <v>0</v>
      </c>
      <c r="W831">
        <v>0</v>
      </c>
      <c r="X831">
        <v>0</v>
      </c>
      <c r="Y831">
        <v>0</v>
      </c>
      <c r="Z831">
        <v>0</v>
      </c>
      <c r="AA831">
        <v>0</v>
      </c>
      <c r="AB831">
        <v>0</v>
      </c>
      <c r="AC831">
        <v>0</v>
      </c>
      <c r="AD831">
        <v>0</v>
      </c>
      <c r="AE831">
        <v>0</v>
      </c>
      <c r="AF831">
        <v>0</v>
      </c>
      <c r="AG831" t="s">
        <v>6269</v>
      </c>
      <c r="AH831" s="21" t="str">
        <f t="shared" si="24"/>
        <v>YO27</v>
      </c>
      <c r="AI831" s="21">
        <v>107.92500000000001</v>
      </c>
      <c r="AJ831" s="21">
        <f t="shared" si="25"/>
        <v>100</v>
      </c>
      <c r="AK831" s="21" t="s">
        <v>2060</v>
      </c>
      <c r="AL831" t="s">
        <v>2515</v>
      </c>
      <c r="AM831" t="s">
        <v>53</v>
      </c>
      <c r="AN831" t="s">
        <v>2031</v>
      </c>
    </row>
    <row r="832" spans="1:40" ht="15" hidden="1" thickTop="1" x14ac:dyDescent="0.35">
      <c r="A832" t="s">
        <v>6157</v>
      </c>
      <c r="B832" t="s">
        <v>6271</v>
      </c>
      <c r="C832" t="s">
        <v>5725</v>
      </c>
      <c r="D832" t="s">
        <v>6272</v>
      </c>
      <c r="E832" t="s">
        <v>3115</v>
      </c>
      <c r="F832">
        <v>3</v>
      </c>
      <c r="G832" t="s">
        <v>2816</v>
      </c>
      <c r="H832" t="s">
        <v>2620</v>
      </c>
      <c r="I832" t="s">
        <v>2511</v>
      </c>
      <c r="J832" t="s">
        <v>3116</v>
      </c>
      <c r="K832" t="s">
        <v>2818</v>
      </c>
      <c r="L832" t="s">
        <v>2058</v>
      </c>
      <c r="M832" t="s">
        <v>2170</v>
      </c>
      <c r="N832">
        <v>0</v>
      </c>
      <c r="O832">
        <v>0</v>
      </c>
      <c r="P832">
        <v>0</v>
      </c>
      <c r="Q832">
        <v>15300</v>
      </c>
      <c r="R832">
        <v>0</v>
      </c>
      <c r="S832">
        <v>0</v>
      </c>
      <c r="T832">
        <v>0</v>
      </c>
      <c r="U832">
        <v>0</v>
      </c>
      <c r="V832">
        <v>0</v>
      </c>
      <c r="W832">
        <v>0</v>
      </c>
      <c r="X832">
        <v>0</v>
      </c>
      <c r="Y832">
        <v>0</v>
      </c>
      <c r="Z832">
        <v>0</v>
      </c>
      <c r="AA832">
        <v>0</v>
      </c>
      <c r="AB832">
        <v>0</v>
      </c>
      <c r="AC832">
        <v>0</v>
      </c>
      <c r="AD832">
        <v>0</v>
      </c>
      <c r="AE832">
        <v>0</v>
      </c>
      <c r="AF832">
        <v>0</v>
      </c>
      <c r="AG832" t="s">
        <v>6273</v>
      </c>
      <c r="AH832" s="21" t="str">
        <f t="shared" si="24"/>
        <v>YR20</v>
      </c>
      <c r="AI832" s="21">
        <v>67.5</v>
      </c>
      <c r="AJ832" s="21">
        <f t="shared" si="25"/>
        <v>100</v>
      </c>
      <c r="AK832" s="21" t="s">
        <v>2060</v>
      </c>
      <c r="AL832" t="s">
        <v>3118</v>
      </c>
      <c r="AM832" t="s">
        <v>53</v>
      </c>
      <c r="AN832" t="s">
        <v>2029</v>
      </c>
    </row>
    <row r="833" spans="1:40" ht="15" hidden="1" thickTop="1" x14ac:dyDescent="0.35">
      <c r="A833" t="s">
        <v>6163</v>
      </c>
      <c r="B833" t="s">
        <v>6275</v>
      </c>
      <c r="C833" t="s">
        <v>3113</v>
      </c>
      <c r="D833" t="s">
        <v>6276</v>
      </c>
      <c r="E833" t="s">
        <v>3115</v>
      </c>
      <c r="F833">
        <v>1</v>
      </c>
      <c r="G833" t="s">
        <v>2816</v>
      </c>
      <c r="H833" t="s">
        <v>2620</v>
      </c>
      <c r="I833" t="s">
        <v>2511</v>
      </c>
      <c r="J833" t="s">
        <v>3116</v>
      </c>
      <c r="K833" t="s">
        <v>2818</v>
      </c>
      <c r="L833" t="s">
        <v>2058</v>
      </c>
      <c r="M833" t="s">
        <v>2059</v>
      </c>
      <c r="N833">
        <v>2</v>
      </c>
      <c r="O833">
        <v>127</v>
      </c>
      <c r="P833">
        <v>0.52</v>
      </c>
      <c r="Q833">
        <v>24480</v>
      </c>
      <c r="R833">
        <v>2</v>
      </c>
      <c r="S833">
        <v>127</v>
      </c>
      <c r="T833">
        <v>0.52</v>
      </c>
      <c r="U833">
        <v>0</v>
      </c>
      <c r="V833">
        <v>0</v>
      </c>
      <c r="W833">
        <v>0</v>
      </c>
      <c r="X833">
        <v>0</v>
      </c>
      <c r="Y833">
        <v>0</v>
      </c>
      <c r="Z833">
        <v>0</v>
      </c>
      <c r="AA833">
        <v>0</v>
      </c>
      <c r="AB833">
        <v>0</v>
      </c>
      <c r="AC833">
        <v>0</v>
      </c>
      <c r="AD833">
        <v>0</v>
      </c>
      <c r="AE833">
        <v>0</v>
      </c>
      <c r="AF833">
        <v>0</v>
      </c>
      <c r="AG833" t="s">
        <v>6277</v>
      </c>
      <c r="AH833" s="21" t="str">
        <f t="shared" si="24"/>
        <v>YR20</v>
      </c>
      <c r="AI833" s="21">
        <v>107.92500000000001</v>
      </c>
      <c r="AJ833" s="21">
        <f t="shared" si="25"/>
        <v>99.481209150326791</v>
      </c>
      <c r="AK833" s="21" t="s">
        <v>2063</v>
      </c>
      <c r="AL833" t="s">
        <v>3118</v>
      </c>
      <c r="AM833" t="s">
        <v>53</v>
      </c>
      <c r="AN833" t="s">
        <v>2029</v>
      </c>
    </row>
    <row r="834" spans="1:40" ht="15" hidden="1" thickTop="1" x14ac:dyDescent="0.35">
      <c r="A834" t="s">
        <v>6167</v>
      </c>
      <c r="B834" t="s">
        <v>6279</v>
      </c>
      <c r="C834" t="s">
        <v>6280</v>
      </c>
      <c r="D834" t="s">
        <v>6281</v>
      </c>
      <c r="E834" t="s">
        <v>2691</v>
      </c>
      <c r="F834">
        <v>1</v>
      </c>
      <c r="G834" t="s">
        <v>2633</v>
      </c>
      <c r="H834" t="s">
        <v>2577</v>
      </c>
      <c r="I834" t="s">
        <v>2511</v>
      </c>
      <c r="J834" t="s">
        <v>2692</v>
      </c>
      <c r="K834" t="s">
        <v>2635</v>
      </c>
      <c r="L834" t="s">
        <v>2058</v>
      </c>
      <c r="M834" t="s">
        <v>2170</v>
      </c>
      <c r="N834">
        <v>0</v>
      </c>
      <c r="O834">
        <v>0</v>
      </c>
      <c r="P834">
        <v>0</v>
      </c>
      <c r="Q834">
        <v>15300</v>
      </c>
      <c r="R834">
        <v>0</v>
      </c>
      <c r="S834">
        <v>0</v>
      </c>
      <c r="T834">
        <v>0</v>
      </c>
      <c r="U834">
        <v>0</v>
      </c>
      <c r="V834">
        <v>0</v>
      </c>
      <c r="W834">
        <v>0</v>
      </c>
      <c r="X834">
        <v>0</v>
      </c>
      <c r="Y834">
        <v>0</v>
      </c>
      <c r="Z834">
        <v>0</v>
      </c>
      <c r="AA834">
        <v>0</v>
      </c>
      <c r="AB834">
        <v>0</v>
      </c>
      <c r="AC834">
        <v>0</v>
      </c>
      <c r="AD834">
        <v>0</v>
      </c>
      <c r="AE834">
        <v>0</v>
      </c>
      <c r="AF834">
        <v>0</v>
      </c>
      <c r="AG834" t="s">
        <v>6282</v>
      </c>
      <c r="AH834" s="21" t="str">
        <f t="shared" si="24"/>
        <v>YO98</v>
      </c>
      <c r="AI834" s="21">
        <v>67.5</v>
      </c>
      <c r="AJ834" s="21">
        <f t="shared" si="25"/>
        <v>100</v>
      </c>
      <c r="AK834" s="21" t="s">
        <v>2060</v>
      </c>
      <c r="AL834" t="s">
        <v>2581</v>
      </c>
      <c r="AM834" t="s">
        <v>53</v>
      </c>
      <c r="AN834" t="s">
        <v>2030</v>
      </c>
    </row>
    <row r="835" spans="1:40" ht="15" hidden="1" thickTop="1" x14ac:dyDescent="0.35">
      <c r="A835" t="s">
        <v>6171</v>
      </c>
      <c r="B835" t="s">
        <v>6284</v>
      </c>
      <c r="C835" t="s">
        <v>2739</v>
      </c>
      <c r="D835" t="s">
        <v>6285</v>
      </c>
      <c r="E835" t="s">
        <v>2575</v>
      </c>
      <c r="F835">
        <v>1</v>
      </c>
      <c r="G835" t="s">
        <v>2576</v>
      </c>
      <c r="H835" t="s">
        <v>2577</v>
      </c>
      <c r="I835" t="s">
        <v>2511</v>
      </c>
      <c r="J835" t="s">
        <v>2741</v>
      </c>
      <c r="K835" t="s">
        <v>2742</v>
      </c>
      <c r="L835" t="s">
        <v>2058</v>
      </c>
      <c r="M835" t="s">
        <v>2170</v>
      </c>
      <c r="N835">
        <v>1</v>
      </c>
      <c r="O835">
        <v>36</v>
      </c>
      <c r="P835">
        <v>0.24</v>
      </c>
      <c r="Q835">
        <v>15300</v>
      </c>
      <c r="R835">
        <v>0</v>
      </c>
      <c r="S835">
        <v>0</v>
      </c>
      <c r="T835">
        <v>0</v>
      </c>
      <c r="U835">
        <v>0</v>
      </c>
      <c r="V835">
        <v>0</v>
      </c>
      <c r="W835">
        <v>0</v>
      </c>
      <c r="X835">
        <v>1</v>
      </c>
      <c r="Y835">
        <v>36</v>
      </c>
      <c r="Z835">
        <v>0.24</v>
      </c>
      <c r="AA835">
        <v>0</v>
      </c>
      <c r="AB835">
        <v>0</v>
      </c>
      <c r="AC835">
        <v>0</v>
      </c>
      <c r="AD835">
        <v>0</v>
      </c>
      <c r="AE835">
        <v>0</v>
      </c>
      <c r="AF835">
        <v>0</v>
      </c>
      <c r="AG835" t="s">
        <v>6286</v>
      </c>
      <c r="AH835" s="21" t="str">
        <f t="shared" si="24"/>
        <v>YR21</v>
      </c>
      <c r="AI835" s="21">
        <v>67.5</v>
      </c>
      <c r="AJ835" s="21">
        <f t="shared" si="25"/>
        <v>99.764705882352942</v>
      </c>
      <c r="AK835" s="21" t="s">
        <v>2060</v>
      </c>
      <c r="AL835" t="s">
        <v>2613</v>
      </c>
      <c r="AM835" t="s">
        <v>53</v>
      </c>
      <c r="AN835" t="s">
        <v>2029</v>
      </c>
    </row>
    <row r="836" spans="1:40" ht="15" hidden="1" thickTop="1" x14ac:dyDescent="0.35">
      <c r="A836" t="s">
        <v>6175</v>
      </c>
      <c r="B836" t="s">
        <v>6288</v>
      </c>
      <c r="C836" t="s">
        <v>6289</v>
      </c>
      <c r="D836" t="s">
        <v>6290</v>
      </c>
      <c r="E836" t="s">
        <v>2825</v>
      </c>
      <c r="F836">
        <v>1</v>
      </c>
      <c r="G836" t="s">
        <v>2816</v>
      </c>
      <c r="H836" t="s">
        <v>2620</v>
      </c>
      <c r="I836" t="s">
        <v>2511</v>
      </c>
      <c r="J836" t="s">
        <v>3674</v>
      </c>
      <c r="K836" t="s">
        <v>2827</v>
      </c>
      <c r="L836" t="s">
        <v>2058</v>
      </c>
      <c r="M836" t="s">
        <v>2059</v>
      </c>
      <c r="N836">
        <v>0</v>
      </c>
      <c r="O836">
        <v>0</v>
      </c>
      <c r="P836">
        <v>0</v>
      </c>
      <c r="Q836">
        <v>24480</v>
      </c>
      <c r="R836">
        <v>0</v>
      </c>
      <c r="S836">
        <v>0</v>
      </c>
      <c r="T836">
        <v>0</v>
      </c>
      <c r="U836">
        <v>0</v>
      </c>
      <c r="V836">
        <v>0</v>
      </c>
      <c r="W836">
        <v>0</v>
      </c>
      <c r="X836">
        <v>0</v>
      </c>
      <c r="Y836">
        <v>0</v>
      </c>
      <c r="Z836">
        <v>0</v>
      </c>
      <c r="AA836">
        <v>0</v>
      </c>
      <c r="AB836">
        <v>0</v>
      </c>
      <c r="AC836">
        <v>0</v>
      </c>
      <c r="AD836">
        <v>0</v>
      </c>
      <c r="AE836">
        <v>0</v>
      </c>
      <c r="AF836">
        <v>0</v>
      </c>
      <c r="AG836" t="s">
        <v>6291</v>
      </c>
      <c r="AH836" s="21" t="str">
        <f t="shared" si="24"/>
        <v>YR20</v>
      </c>
      <c r="AI836" s="21">
        <v>107.92500000000001</v>
      </c>
      <c r="AJ836" s="21">
        <f t="shared" si="25"/>
        <v>100</v>
      </c>
      <c r="AK836" s="21" t="s">
        <v>2060</v>
      </c>
      <c r="AL836" t="s">
        <v>2829</v>
      </c>
      <c r="AM836" t="s">
        <v>53</v>
      </c>
      <c r="AN836" t="s">
        <v>2029</v>
      </c>
    </row>
    <row r="837" spans="1:40" ht="15" hidden="1" thickTop="1" x14ac:dyDescent="0.35">
      <c r="A837" t="s">
        <v>6179</v>
      </c>
      <c r="B837" t="s">
        <v>6293</v>
      </c>
      <c r="C837" t="s">
        <v>4385</v>
      </c>
      <c r="D837" t="s">
        <v>6294</v>
      </c>
      <c r="E837" t="s">
        <v>2575</v>
      </c>
      <c r="F837">
        <v>1</v>
      </c>
      <c r="G837" t="s">
        <v>2576</v>
      </c>
      <c r="H837" t="s">
        <v>2577</v>
      </c>
      <c r="I837" t="s">
        <v>2511</v>
      </c>
      <c r="J837" t="s">
        <v>2858</v>
      </c>
      <c r="K837" t="s">
        <v>2742</v>
      </c>
      <c r="L837" t="s">
        <v>2058</v>
      </c>
      <c r="M837" t="s">
        <v>2059</v>
      </c>
      <c r="N837">
        <v>1</v>
      </c>
      <c r="O837">
        <v>19</v>
      </c>
      <c r="P837">
        <v>0.08</v>
      </c>
      <c r="Q837">
        <v>24480</v>
      </c>
      <c r="R837">
        <v>1</v>
      </c>
      <c r="S837">
        <v>19</v>
      </c>
      <c r="T837">
        <v>0.08</v>
      </c>
      <c r="U837">
        <v>0</v>
      </c>
      <c r="V837">
        <v>0</v>
      </c>
      <c r="W837">
        <v>0</v>
      </c>
      <c r="X837">
        <v>0</v>
      </c>
      <c r="Y837">
        <v>0</v>
      </c>
      <c r="Z837">
        <v>0</v>
      </c>
      <c r="AA837">
        <v>0</v>
      </c>
      <c r="AB837">
        <v>0</v>
      </c>
      <c r="AC837">
        <v>0</v>
      </c>
      <c r="AD837">
        <v>0</v>
      </c>
      <c r="AE837">
        <v>0</v>
      </c>
      <c r="AF837">
        <v>0</v>
      </c>
      <c r="AG837" t="s">
        <v>6295</v>
      </c>
      <c r="AH837" s="21" t="str">
        <f t="shared" si="24"/>
        <v>YH98</v>
      </c>
      <c r="AI837" s="21">
        <v>107.92500000000001</v>
      </c>
      <c r="AJ837" s="21">
        <f t="shared" si="25"/>
        <v>99.922385620915037</v>
      </c>
      <c r="AK837" s="21" t="s">
        <v>2060</v>
      </c>
      <c r="AL837" t="s">
        <v>2551</v>
      </c>
      <c r="AM837" t="s">
        <v>53</v>
      </c>
      <c r="AN837" t="s">
        <v>2031</v>
      </c>
    </row>
    <row r="838" spans="1:40" ht="15" hidden="1" thickTop="1" x14ac:dyDescent="0.35">
      <c r="A838" t="s">
        <v>6183</v>
      </c>
      <c r="B838" t="s">
        <v>6297</v>
      </c>
      <c r="C838" t="s">
        <v>2928</v>
      </c>
      <c r="D838" t="s">
        <v>6298</v>
      </c>
      <c r="E838" t="s">
        <v>2562</v>
      </c>
      <c r="F838">
        <v>1</v>
      </c>
      <c r="G838" t="s">
        <v>2546</v>
      </c>
      <c r="H838" t="s">
        <v>2510</v>
      </c>
      <c r="I838" t="s">
        <v>2511</v>
      </c>
      <c r="J838" t="s">
        <v>2547</v>
      </c>
      <c r="K838" t="s">
        <v>2548</v>
      </c>
      <c r="L838" t="s">
        <v>2058</v>
      </c>
      <c r="M838" t="s">
        <v>2170</v>
      </c>
      <c r="N838">
        <v>0</v>
      </c>
      <c r="O838">
        <v>0</v>
      </c>
      <c r="P838">
        <v>0</v>
      </c>
      <c r="Q838">
        <v>15300</v>
      </c>
      <c r="R838">
        <v>0</v>
      </c>
      <c r="S838">
        <v>0</v>
      </c>
      <c r="T838">
        <v>0</v>
      </c>
      <c r="U838">
        <v>0</v>
      </c>
      <c r="V838">
        <v>0</v>
      </c>
      <c r="W838">
        <v>0</v>
      </c>
      <c r="X838">
        <v>0</v>
      </c>
      <c r="Y838">
        <v>0</v>
      </c>
      <c r="Z838">
        <v>0</v>
      </c>
      <c r="AA838">
        <v>0</v>
      </c>
      <c r="AB838">
        <v>0</v>
      </c>
      <c r="AC838">
        <v>0</v>
      </c>
      <c r="AD838">
        <v>0</v>
      </c>
      <c r="AE838">
        <v>0</v>
      </c>
      <c r="AF838">
        <v>0</v>
      </c>
      <c r="AG838" t="s">
        <v>6299</v>
      </c>
      <c r="AH838" s="21" t="str">
        <f t="shared" si="24"/>
        <v>YR20</v>
      </c>
      <c r="AI838" s="21">
        <v>67.5</v>
      </c>
      <c r="AJ838" s="21">
        <f t="shared" si="25"/>
        <v>100</v>
      </c>
      <c r="AK838" s="21" t="s">
        <v>2060</v>
      </c>
      <c r="AL838" t="s">
        <v>2551</v>
      </c>
      <c r="AM838" t="s">
        <v>53</v>
      </c>
      <c r="AN838" t="s">
        <v>2031</v>
      </c>
    </row>
    <row r="839" spans="1:40" ht="15" hidden="1" thickTop="1" x14ac:dyDescent="0.35">
      <c r="A839" t="s">
        <v>6187</v>
      </c>
      <c r="B839" t="s">
        <v>6301</v>
      </c>
      <c r="C839" t="s">
        <v>2590</v>
      </c>
      <c r="D839" t="s">
        <v>6302</v>
      </c>
      <c r="E839" t="s">
        <v>2938</v>
      </c>
      <c r="F839">
        <v>1</v>
      </c>
      <c r="G839" t="s">
        <v>2593</v>
      </c>
      <c r="H839" t="s">
        <v>2056</v>
      </c>
      <c r="I839" t="s">
        <v>2511</v>
      </c>
      <c r="J839" t="s">
        <v>2594</v>
      </c>
      <c r="K839" t="s">
        <v>65</v>
      </c>
      <c r="L839" t="s">
        <v>2058</v>
      </c>
      <c r="M839" t="s">
        <v>2170</v>
      </c>
      <c r="N839">
        <v>0</v>
      </c>
      <c r="O839">
        <v>0</v>
      </c>
      <c r="P839">
        <v>0</v>
      </c>
      <c r="Q839">
        <v>15300</v>
      </c>
      <c r="R839">
        <v>0</v>
      </c>
      <c r="S839">
        <v>0</v>
      </c>
      <c r="T839">
        <v>0</v>
      </c>
      <c r="U839">
        <v>0</v>
      </c>
      <c r="V839">
        <v>0</v>
      </c>
      <c r="W839">
        <v>0</v>
      </c>
      <c r="X839">
        <v>0</v>
      </c>
      <c r="Y839">
        <v>0</v>
      </c>
      <c r="Z839">
        <v>0</v>
      </c>
      <c r="AA839">
        <v>0</v>
      </c>
      <c r="AB839">
        <v>0</v>
      </c>
      <c r="AC839">
        <v>0</v>
      </c>
      <c r="AD839">
        <v>0</v>
      </c>
      <c r="AE839">
        <v>0</v>
      </c>
      <c r="AF839">
        <v>0</v>
      </c>
      <c r="AG839" t="s">
        <v>6303</v>
      </c>
      <c r="AH839" s="21" t="str">
        <f t="shared" ref="AH839:AH902" si="26">LEFT(AG839,4)</f>
        <v>YO27</v>
      </c>
      <c r="AI839" s="21">
        <v>67.5</v>
      </c>
      <c r="AJ839" s="21">
        <f t="shared" ref="AJ839:AJ902" si="27">100-(O839/Q839*100)</f>
        <v>100</v>
      </c>
      <c r="AK839" s="21" t="s">
        <v>2060</v>
      </c>
      <c r="AL839" t="s">
        <v>2527</v>
      </c>
      <c r="AM839" t="s">
        <v>53</v>
      </c>
      <c r="AN839" t="s">
        <v>2031</v>
      </c>
    </row>
    <row r="840" spans="1:40" ht="15" hidden="1" thickTop="1" x14ac:dyDescent="0.35">
      <c r="A840" t="s">
        <v>6191</v>
      </c>
      <c r="B840" t="s">
        <v>6305</v>
      </c>
      <c r="C840" t="s">
        <v>3484</v>
      </c>
      <c r="D840" t="s">
        <v>6306</v>
      </c>
      <c r="E840" t="s">
        <v>3013</v>
      </c>
      <c r="F840">
        <v>1</v>
      </c>
      <c r="G840" t="s">
        <v>2576</v>
      </c>
      <c r="H840" t="s">
        <v>2577</v>
      </c>
      <c r="I840" t="s">
        <v>2511</v>
      </c>
      <c r="J840" t="s">
        <v>2741</v>
      </c>
      <c r="K840" t="s">
        <v>2742</v>
      </c>
      <c r="L840" t="s">
        <v>2058</v>
      </c>
      <c r="M840" t="s">
        <v>2170</v>
      </c>
      <c r="N840">
        <v>0</v>
      </c>
      <c r="O840">
        <v>0</v>
      </c>
      <c r="P840">
        <v>0</v>
      </c>
      <c r="Q840">
        <v>15300</v>
      </c>
      <c r="R840">
        <v>0</v>
      </c>
      <c r="S840">
        <v>0</v>
      </c>
      <c r="T840">
        <v>0</v>
      </c>
      <c r="U840">
        <v>0</v>
      </c>
      <c r="V840">
        <v>0</v>
      </c>
      <c r="W840">
        <v>0</v>
      </c>
      <c r="X840">
        <v>0</v>
      </c>
      <c r="Y840">
        <v>0</v>
      </c>
      <c r="Z840">
        <v>0</v>
      </c>
      <c r="AA840">
        <v>0</v>
      </c>
      <c r="AB840">
        <v>0</v>
      </c>
      <c r="AC840">
        <v>0</v>
      </c>
      <c r="AD840">
        <v>0</v>
      </c>
      <c r="AE840">
        <v>0</v>
      </c>
      <c r="AF840">
        <v>0</v>
      </c>
      <c r="AG840" t="s">
        <v>6307</v>
      </c>
      <c r="AH840" s="21" t="str">
        <f t="shared" si="26"/>
        <v>YO98</v>
      </c>
      <c r="AI840" s="21">
        <v>67.5</v>
      </c>
      <c r="AJ840" s="21">
        <f t="shared" si="27"/>
        <v>100</v>
      </c>
      <c r="AK840" s="21" t="s">
        <v>2060</v>
      </c>
      <c r="AL840" t="s">
        <v>2551</v>
      </c>
      <c r="AM840" t="s">
        <v>53</v>
      </c>
      <c r="AN840" t="s">
        <v>2031</v>
      </c>
    </row>
    <row r="841" spans="1:40" ht="15" hidden="1" thickTop="1" x14ac:dyDescent="0.35">
      <c r="A841" t="s">
        <v>6195</v>
      </c>
      <c r="B841" t="s">
        <v>6309</v>
      </c>
      <c r="C841" t="s">
        <v>3912</v>
      </c>
      <c r="D841" t="s">
        <v>6310</v>
      </c>
      <c r="E841" t="s">
        <v>2705</v>
      </c>
      <c r="F841">
        <v>1</v>
      </c>
      <c r="G841" t="s">
        <v>2593</v>
      </c>
      <c r="H841" t="s">
        <v>2056</v>
      </c>
      <c r="I841" t="s">
        <v>2511</v>
      </c>
      <c r="J841" t="s">
        <v>3364</v>
      </c>
      <c r="K841" t="s">
        <v>65</v>
      </c>
      <c r="L841" t="s">
        <v>2058</v>
      </c>
      <c r="M841" t="s">
        <v>2170</v>
      </c>
      <c r="N841">
        <v>0</v>
      </c>
      <c r="O841">
        <v>0</v>
      </c>
      <c r="P841">
        <v>0</v>
      </c>
      <c r="Q841">
        <v>15300</v>
      </c>
      <c r="R841">
        <v>0</v>
      </c>
      <c r="S841">
        <v>0</v>
      </c>
      <c r="T841">
        <v>0</v>
      </c>
      <c r="U841">
        <v>0</v>
      </c>
      <c r="V841">
        <v>0</v>
      </c>
      <c r="W841">
        <v>0</v>
      </c>
      <c r="X841">
        <v>0</v>
      </c>
      <c r="Y841">
        <v>0</v>
      </c>
      <c r="Z841">
        <v>0</v>
      </c>
      <c r="AA841">
        <v>0</v>
      </c>
      <c r="AB841">
        <v>0</v>
      </c>
      <c r="AC841">
        <v>0</v>
      </c>
      <c r="AD841">
        <v>0</v>
      </c>
      <c r="AE841">
        <v>0</v>
      </c>
      <c r="AF841">
        <v>0</v>
      </c>
      <c r="AG841" t="s">
        <v>6311</v>
      </c>
      <c r="AH841" s="21" t="str">
        <f t="shared" si="26"/>
        <v>YO27</v>
      </c>
      <c r="AI841" s="21">
        <v>67.5</v>
      </c>
      <c r="AJ841" s="21">
        <f t="shared" si="27"/>
        <v>100</v>
      </c>
      <c r="AK841" s="21" t="s">
        <v>2060</v>
      </c>
      <c r="AL841" t="s">
        <v>2527</v>
      </c>
      <c r="AM841" t="s">
        <v>53</v>
      </c>
      <c r="AN841" t="s">
        <v>2031</v>
      </c>
    </row>
    <row r="842" spans="1:40" ht="15" hidden="1" thickTop="1" x14ac:dyDescent="0.35">
      <c r="A842" t="s">
        <v>6199</v>
      </c>
      <c r="B842" t="s">
        <v>6313</v>
      </c>
      <c r="C842" t="s">
        <v>2941</v>
      </c>
      <c r="D842" t="s">
        <v>6314</v>
      </c>
      <c r="E842" t="s">
        <v>2920</v>
      </c>
      <c r="F842">
        <v>1</v>
      </c>
      <c r="G842" t="s">
        <v>2682</v>
      </c>
      <c r="H842" t="s">
        <v>2620</v>
      </c>
      <c r="I842" t="s">
        <v>2511</v>
      </c>
      <c r="J842" t="s">
        <v>2921</v>
      </c>
      <c r="K842" t="s">
        <v>2684</v>
      </c>
      <c r="L842" t="s">
        <v>2058</v>
      </c>
      <c r="M842" t="s">
        <v>2170</v>
      </c>
      <c r="N842">
        <v>0</v>
      </c>
      <c r="O842">
        <v>0</v>
      </c>
      <c r="P842">
        <v>0</v>
      </c>
      <c r="Q842">
        <v>15300</v>
      </c>
      <c r="R842">
        <v>0</v>
      </c>
      <c r="S842">
        <v>0</v>
      </c>
      <c r="T842">
        <v>0</v>
      </c>
      <c r="U842">
        <v>0</v>
      </c>
      <c r="V842">
        <v>0</v>
      </c>
      <c r="W842">
        <v>0</v>
      </c>
      <c r="X842">
        <v>0</v>
      </c>
      <c r="Y842">
        <v>0</v>
      </c>
      <c r="Z842">
        <v>0</v>
      </c>
      <c r="AA842">
        <v>0</v>
      </c>
      <c r="AB842">
        <v>0</v>
      </c>
      <c r="AC842">
        <v>0</v>
      </c>
      <c r="AD842">
        <v>0</v>
      </c>
      <c r="AE842">
        <v>0</v>
      </c>
      <c r="AF842">
        <v>0</v>
      </c>
      <c r="AG842" t="s">
        <v>6315</v>
      </c>
      <c r="AH842" s="21" t="str">
        <f t="shared" si="26"/>
        <v>YO27</v>
      </c>
      <c r="AI842" s="21">
        <v>67.5</v>
      </c>
      <c r="AJ842" s="21">
        <f t="shared" si="27"/>
        <v>100</v>
      </c>
      <c r="AK842" s="21" t="s">
        <v>2060</v>
      </c>
      <c r="AL842" t="s">
        <v>2923</v>
      </c>
      <c r="AM842" t="s">
        <v>53</v>
      </c>
      <c r="AN842" t="s">
        <v>2031</v>
      </c>
    </row>
    <row r="843" spans="1:40" ht="15" hidden="1" thickTop="1" x14ac:dyDescent="0.35">
      <c r="A843" t="s">
        <v>6203</v>
      </c>
      <c r="B843" t="s">
        <v>6317</v>
      </c>
      <c r="C843" t="s">
        <v>5552</v>
      </c>
      <c r="D843" t="s">
        <v>6318</v>
      </c>
      <c r="E843" t="s">
        <v>46</v>
      </c>
      <c r="F843">
        <v>1</v>
      </c>
      <c r="G843" t="s">
        <v>2055</v>
      </c>
      <c r="H843" t="s">
        <v>2056</v>
      </c>
      <c r="I843" t="s">
        <v>2511</v>
      </c>
      <c r="J843" t="s">
        <v>4752</v>
      </c>
      <c r="K843" t="s">
        <v>42</v>
      </c>
      <c r="L843" t="s">
        <v>2058</v>
      </c>
      <c r="M843" t="s">
        <v>2170</v>
      </c>
      <c r="N843">
        <v>0</v>
      </c>
      <c r="O843">
        <v>0</v>
      </c>
      <c r="P843">
        <v>0</v>
      </c>
      <c r="Q843">
        <v>15300</v>
      </c>
      <c r="R843">
        <v>0</v>
      </c>
      <c r="S843">
        <v>0</v>
      </c>
      <c r="T843">
        <v>0</v>
      </c>
      <c r="U843">
        <v>0</v>
      </c>
      <c r="V843">
        <v>0</v>
      </c>
      <c r="W843">
        <v>0</v>
      </c>
      <c r="X843">
        <v>0</v>
      </c>
      <c r="Y843">
        <v>0</v>
      </c>
      <c r="Z843">
        <v>0</v>
      </c>
      <c r="AA843">
        <v>0</v>
      </c>
      <c r="AB843">
        <v>0</v>
      </c>
      <c r="AC843">
        <v>0</v>
      </c>
      <c r="AD843">
        <v>0</v>
      </c>
      <c r="AE843">
        <v>0</v>
      </c>
      <c r="AF843">
        <v>0</v>
      </c>
      <c r="AG843" t="s">
        <v>6319</v>
      </c>
      <c r="AH843" s="21" t="str">
        <f t="shared" si="26"/>
        <v>YR20</v>
      </c>
      <c r="AI843" s="21">
        <v>67.5</v>
      </c>
      <c r="AJ843" s="21">
        <f t="shared" si="27"/>
        <v>100</v>
      </c>
      <c r="AK843" s="21" t="s">
        <v>2060</v>
      </c>
      <c r="AL843" t="s">
        <v>2841</v>
      </c>
      <c r="AM843" t="s">
        <v>53</v>
      </c>
      <c r="AN843" t="s">
        <v>2029</v>
      </c>
    </row>
    <row r="844" spans="1:40" ht="15" hidden="1" thickTop="1" x14ac:dyDescent="0.35">
      <c r="A844" t="s">
        <v>6207</v>
      </c>
      <c r="B844" t="s">
        <v>6321</v>
      </c>
      <c r="C844" t="s">
        <v>4067</v>
      </c>
      <c r="D844" t="s">
        <v>6322</v>
      </c>
      <c r="E844" t="s">
        <v>2575</v>
      </c>
      <c r="F844">
        <v>1</v>
      </c>
      <c r="G844" t="s">
        <v>2600</v>
      </c>
      <c r="H844" t="s">
        <v>2577</v>
      </c>
      <c r="I844" t="s">
        <v>2511</v>
      </c>
      <c r="J844" t="s">
        <v>2699</v>
      </c>
      <c r="K844" t="s">
        <v>2579</v>
      </c>
      <c r="L844" t="s">
        <v>2058</v>
      </c>
      <c r="M844" t="s">
        <v>2170</v>
      </c>
      <c r="N844">
        <v>0</v>
      </c>
      <c r="O844">
        <v>0</v>
      </c>
      <c r="P844">
        <v>0</v>
      </c>
      <c r="Q844">
        <v>15300</v>
      </c>
      <c r="R844">
        <v>0</v>
      </c>
      <c r="S844">
        <v>0</v>
      </c>
      <c r="T844">
        <v>0</v>
      </c>
      <c r="U844">
        <v>0</v>
      </c>
      <c r="V844">
        <v>0</v>
      </c>
      <c r="W844">
        <v>0</v>
      </c>
      <c r="X844">
        <v>0</v>
      </c>
      <c r="Y844">
        <v>0</v>
      </c>
      <c r="Z844">
        <v>0</v>
      </c>
      <c r="AA844">
        <v>0</v>
      </c>
      <c r="AB844">
        <v>0</v>
      </c>
      <c r="AC844">
        <v>0</v>
      </c>
      <c r="AD844">
        <v>0</v>
      </c>
      <c r="AE844">
        <v>0</v>
      </c>
      <c r="AF844">
        <v>0</v>
      </c>
      <c r="AG844" t="s">
        <v>6323</v>
      </c>
      <c r="AH844" s="21" t="str">
        <f t="shared" si="26"/>
        <v>YO27</v>
      </c>
      <c r="AI844" s="21">
        <v>67.5</v>
      </c>
      <c r="AJ844" s="21">
        <f t="shared" si="27"/>
        <v>100</v>
      </c>
      <c r="AK844" s="21" t="s">
        <v>2060</v>
      </c>
      <c r="AL844" t="s">
        <v>2581</v>
      </c>
      <c r="AM844" t="s">
        <v>53</v>
      </c>
      <c r="AN844" t="s">
        <v>2030</v>
      </c>
    </row>
    <row r="845" spans="1:40" ht="15" hidden="1" thickTop="1" x14ac:dyDescent="0.35">
      <c r="A845" t="s">
        <v>6211</v>
      </c>
      <c r="B845" t="s">
        <v>6325</v>
      </c>
      <c r="C845" t="s">
        <v>5868</v>
      </c>
      <c r="D845" t="s">
        <v>6326</v>
      </c>
      <c r="E845" t="s">
        <v>3309</v>
      </c>
      <c r="F845">
        <v>2</v>
      </c>
      <c r="G845" t="s">
        <v>2509</v>
      </c>
      <c r="H845" t="s">
        <v>2510</v>
      </c>
      <c r="I845" t="s">
        <v>2511</v>
      </c>
      <c r="J845" t="s">
        <v>4316</v>
      </c>
      <c r="K845" t="s">
        <v>3109</v>
      </c>
      <c r="L845" t="s">
        <v>2058</v>
      </c>
      <c r="M845" t="s">
        <v>2982</v>
      </c>
      <c r="N845">
        <v>1</v>
      </c>
      <c r="O845">
        <v>60</v>
      </c>
      <c r="P845">
        <v>0.42</v>
      </c>
      <c r="Q845">
        <v>14280</v>
      </c>
      <c r="R845">
        <v>0</v>
      </c>
      <c r="S845">
        <v>0</v>
      </c>
      <c r="T845">
        <v>0</v>
      </c>
      <c r="U845">
        <v>0</v>
      </c>
      <c r="V845">
        <v>0</v>
      </c>
      <c r="W845">
        <v>0</v>
      </c>
      <c r="X845">
        <v>1</v>
      </c>
      <c r="Y845">
        <v>60</v>
      </c>
      <c r="Z845">
        <v>0.42</v>
      </c>
      <c r="AA845">
        <v>0</v>
      </c>
      <c r="AB845">
        <v>0</v>
      </c>
      <c r="AC845">
        <v>0</v>
      </c>
      <c r="AD845">
        <v>0</v>
      </c>
      <c r="AE845">
        <v>0</v>
      </c>
      <c r="AF845">
        <v>0</v>
      </c>
      <c r="AG845" t="s">
        <v>6327</v>
      </c>
      <c r="AH845" s="21" t="str">
        <f t="shared" si="26"/>
        <v>YR21</v>
      </c>
      <c r="AI845" s="21">
        <v>62.999999999999986</v>
      </c>
      <c r="AJ845" s="21">
        <f t="shared" si="27"/>
        <v>99.579831932773104</v>
      </c>
      <c r="AK845" s="21" t="s">
        <v>2063</v>
      </c>
      <c r="AL845" t="s">
        <v>2515</v>
      </c>
      <c r="AM845" t="s">
        <v>53</v>
      </c>
      <c r="AN845" t="s">
        <v>2029</v>
      </c>
    </row>
    <row r="846" spans="1:40" ht="15" hidden="1" thickTop="1" x14ac:dyDescent="0.35">
      <c r="A846" t="s">
        <v>6215</v>
      </c>
      <c r="B846" t="s">
        <v>6329</v>
      </c>
      <c r="C846" t="s">
        <v>2590</v>
      </c>
      <c r="D846" t="s">
        <v>6330</v>
      </c>
      <c r="E846" t="s">
        <v>2938</v>
      </c>
      <c r="F846">
        <v>1</v>
      </c>
      <c r="G846" t="s">
        <v>2593</v>
      </c>
      <c r="H846" t="s">
        <v>2056</v>
      </c>
      <c r="I846" t="s">
        <v>2511</v>
      </c>
      <c r="J846" t="s">
        <v>2594</v>
      </c>
      <c r="K846" t="s">
        <v>65</v>
      </c>
      <c r="L846" t="s">
        <v>2058</v>
      </c>
      <c r="M846" t="s">
        <v>2170</v>
      </c>
      <c r="N846">
        <v>0</v>
      </c>
      <c r="O846">
        <v>0</v>
      </c>
      <c r="P846">
        <v>0</v>
      </c>
      <c r="Q846">
        <v>15300</v>
      </c>
      <c r="R846">
        <v>0</v>
      </c>
      <c r="S846">
        <v>0</v>
      </c>
      <c r="T846">
        <v>0</v>
      </c>
      <c r="U846">
        <v>0</v>
      </c>
      <c r="V846">
        <v>0</v>
      </c>
      <c r="W846">
        <v>0</v>
      </c>
      <c r="X846">
        <v>0</v>
      </c>
      <c r="Y846">
        <v>0</v>
      </c>
      <c r="Z846">
        <v>0</v>
      </c>
      <c r="AA846">
        <v>0</v>
      </c>
      <c r="AB846">
        <v>0</v>
      </c>
      <c r="AC846">
        <v>0</v>
      </c>
      <c r="AD846">
        <v>0</v>
      </c>
      <c r="AE846">
        <v>0</v>
      </c>
      <c r="AF846">
        <v>0</v>
      </c>
      <c r="AG846" t="s">
        <v>6331</v>
      </c>
      <c r="AH846" s="21" t="str">
        <f t="shared" si="26"/>
        <v>YR20</v>
      </c>
      <c r="AI846" s="21">
        <v>67.5</v>
      </c>
      <c r="AJ846" s="21">
        <f t="shared" si="27"/>
        <v>100</v>
      </c>
      <c r="AK846" s="21" t="s">
        <v>2060</v>
      </c>
      <c r="AL846" t="s">
        <v>2527</v>
      </c>
      <c r="AM846" t="s">
        <v>53</v>
      </c>
      <c r="AN846" t="s">
        <v>2031</v>
      </c>
    </row>
    <row r="847" spans="1:40" ht="15" hidden="1" thickTop="1" x14ac:dyDescent="0.35">
      <c r="A847" t="s">
        <v>6219</v>
      </c>
      <c r="B847" t="s">
        <v>6333</v>
      </c>
      <c r="C847" t="s">
        <v>3766</v>
      </c>
      <c r="D847" t="s">
        <v>6334</v>
      </c>
      <c r="E847" t="s">
        <v>2938</v>
      </c>
      <c r="F847">
        <v>1</v>
      </c>
      <c r="G847" t="s">
        <v>2593</v>
      </c>
      <c r="H847" t="s">
        <v>2056</v>
      </c>
      <c r="I847" t="s">
        <v>2511</v>
      </c>
      <c r="J847" t="s">
        <v>3250</v>
      </c>
      <c r="K847" t="s">
        <v>65</v>
      </c>
      <c r="L847" t="s">
        <v>2058</v>
      </c>
      <c r="M847" t="s">
        <v>2170</v>
      </c>
      <c r="N847">
        <v>1</v>
      </c>
      <c r="O847">
        <v>66</v>
      </c>
      <c r="P847">
        <v>0.43</v>
      </c>
      <c r="Q847">
        <v>15300</v>
      </c>
      <c r="R847">
        <v>1</v>
      </c>
      <c r="S847">
        <v>66</v>
      </c>
      <c r="T847">
        <v>0.43</v>
      </c>
      <c r="U847">
        <v>0</v>
      </c>
      <c r="V847">
        <v>0</v>
      </c>
      <c r="W847">
        <v>0</v>
      </c>
      <c r="X847">
        <v>0</v>
      </c>
      <c r="Y847">
        <v>0</v>
      </c>
      <c r="Z847">
        <v>0</v>
      </c>
      <c r="AA847">
        <v>0</v>
      </c>
      <c r="AB847">
        <v>0</v>
      </c>
      <c r="AC847">
        <v>0</v>
      </c>
      <c r="AD847">
        <v>0</v>
      </c>
      <c r="AE847">
        <v>0</v>
      </c>
      <c r="AF847">
        <v>0</v>
      </c>
      <c r="AG847" t="s">
        <v>6335</v>
      </c>
      <c r="AH847" s="21" t="str">
        <f t="shared" si="26"/>
        <v>YO27</v>
      </c>
      <c r="AI847" s="21">
        <v>67.5</v>
      </c>
      <c r="AJ847" s="21">
        <f t="shared" si="27"/>
        <v>99.568627450980387</v>
      </c>
      <c r="AK847" s="21" t="s">
        <v>2063</v>
      </c>
      <c r="AL847" t="s">
        <v>2527</v>
      </c>
      <c r="AM847" t="s">
        <v>53</v>
      </c>
      <c r="AN847" t="s">
        <v>2030</v>
      </c>
    </row>
    <row r="848" spans="1:40" ht="15" hidden="1" thickTop="1" x14ac:dyDescent="0.35">
      <c r="A848" t="s">
        <v>6223</v>
      </c>
      <c r="B848" t="s">
        <v>6337</v>
      </c>
      <c r="C848" t="s">
        <v>3972</v>
      </c>
      <c r="D848" t="s">
        <v>6338</v>
      </c>
      <c r="E848" t="s">
        <v>2681</v>
      </c>
      <c r="F848">
        <v>1</v>
      </c>
      <c r="G848" t="s">
        <v>2682</v>
      </c>
      <c r="H848" t="s">
        <v>2620</v>
      </c>
      <c r="I848" t="s">
        <v>2511</v>
      </c>
      <c r="J848" t="s">
        <v>2683</v>
      </c>
      <c r="K848" t="s">
        <v>2684</v>
      </c>
      <c r="L848" t="s">
        <v>2058</v>
      </c>
      <c r="M848" t="s">
        <v>2170</v>
      </c>
      <c r="N848">
        <v>0</v>
      </c>
      <c r="O848">
        <v>0</v>
      </c>
      <c r="P848">
        <v>0</v>
      </c>
      <c r="Q848">
        <v>15300</v>
      </c>
      <c r="R848">
        <v>0</v>
      </c>
      <c r="S848">
        <v>0</v>
      </c>
      <c r="T848">
        <v>0</v>
      </c>
      <c r="U848">
        <v>0</v>
      </c>
      <c r="V848">
        <v>0</v>
      </c>
      <c r="W848">
        <v>0</v>
      </c>
      <c r="X848">
        <v>0</v>
      </c>
      <c r="Y848">
        <v>0</v>
      </c>
      <c r="Z848">
        <v>0</v>
      </c>
      <c r="AA848">
        <v>0</v>
      </c>
      <c r="AB848">
        <v>0</v>
      </c>
      <c r="AC848">
        <v>0</v>
      </c>
      <c r="AD848">
        <v>0</v>
      </c>
      <c r="AE848">
        <v>0</v>
      </c>
      <c r="AF848">
        <v>0</v>
      </c>
      <c r="AG848" t="s">
        <v>6339</v>
      </c>
      <c r="AH848" s="21" t="str">
        <f t="shared" si="26"/>
        <v>YO27</v>
      </c>
      <c r="AI848" s="21">
        <v>67.5</v>
      </c>
      <c r="AJ848" s="21">
        <f t="shared" si="27"/>
        <v>100</v>
      </c>
      <c r="AK848" s="21" t="s">
        <v>2060</v>
      </c>
      <c r="AL848" t="s">
        <v>2686</v>
      </c>
      <c r="AM848" t="s">
        <v>53</v>
      </c>
      <c r="AN848" t="s">
        <v>2031</v>
      </c>
    </row>
    <row r="849" spans="1:40" ht="15" hidden="1" thickTop="1" x14ac:dyDescent="0.35">
      <c r="A849" t="s">
        <v>6227</v>
      </c>
      <c r="B849" t="s">
        <v>6341</v>
      </c>
      <c r="C849" t="s">
        <v>2606</v>
      </c>
      <c r="D849" t="s">
        <v>6342</v>
      </c>
      <c r="E849" t="s">
        <v>2608</v>
      </c>
      <c r="F849">
        <v>1</v>
      </c>
      <c r="G849" t="s">
        <v>2609</v>
      </c>
      <c r="H849" t="s">
        <v>2577</v>
      </c>
      <c r="I849" t="s">
        <v>2511</v>
      </c>
      <c r="J849" t="s">
        <v>2610</v>
      </c>
      <c r="K849" t="s">
        <v>2611</v>
      </c>
      <c r="L849" t="s">
        <v>2058</v>
      </c>
      <c r="M849" t="s">
        <v>2982</v>
      </c>
      <c r="N849">
        <v>0</v>
      </c>
      <c r="O849">
        <v>0</v>
      </c>
      <c r="P849">
        <v>0</v>
      </c>
      <c r="Q849">
        <v>14280</v>
      </c>
      <c r="R849">
        <v>0</v>
      </c>
      <c r="S849">
        <v>0</v>
      </c>
      <c r="T849">
        <v>0</v>
      </c>
      <c r="U849">
        <v>0</v>
      </c>
      <c r="V849">
        <v>0</v>
      </c>
      <c r="W849">
        <v>0</v>
      </c>
      <c r="X849">
        <v>0</v>
      </c>
      <c r="Y849">
        <v>0</v>
      </c>
      <c r="Z849">
        <v>0</v>
      </c>
      <c r="AA849">
        <v>0</v>
      </c>
      <c r="AB849">
        <v>0</v>
      </c>
      <c r="AC849">
        <v>0</v>
      </c>
      <c r="AD849">
        <v>0</v>
      </c>
      <c r="AE849">
        <v>0</v>
      </c>
      <c r="AF849">
        <v>0</v>
      </c>
      <c r="AG849" t="s">
        <v>6343</v>
      </c>
      <c r="AH849" s="21" t="str">
        <f t="shared" si="26"/>
        <v>YO27</v>
      </c>
      <c r="AI849" s="21">
        <v>62.999999999999986</v>
      </c>
      <c r="AJ849" s="21">
        <f t="shared" si="27"/>
        <v>100</v>
      </c>
      <c r="AK849" s="21" t="s">
        <v>2060</v>
      </c>
      <c r="AL849" t="s">
        <v>2613</v>
      </c>
      <c r="AM849" t="s">
        <v>53</v>
      </c>
      <c r="AN849" t="s">
        <v>2030</v>
      </c>
    </row>
    <row r="850" spans="1:40" ht="15" hidden="1" thickTop="1" x14ac:dyDescent="0.35">
      <c r="A850" t="s">
        <v>6231</v>
      </c>
      <c r="B850" t="s">
        <v>6345</v>
      </c>
      <c r="C850" t="s">
        <v>4053</v>
      </c>
      <c r="D850" t="s">
        <v>6346</v>
      </c>
      <c r="E850" t="s">
        <v>2667</v>
      </c>
      <c r="F850">
        <v>1</v>
      </c>
      <c r="G850" t="s">
        <v>2509</v>
      </c>
      <c r="H850" t="s">
        <v>2510</v>
      </c>
      <c r="I850" t="s">
        <v>2511</v>
      </c>
      <c r="J850" t="s">
        <v>2794</v>
      </c>
      <c r="K850" t="s">
        <v>2669</v>
      </c>
      <c r="L850" t="s">
        <v>2058</v>
      </c>
      <c r="M850" t="s">
        <v>2170</v>
      </c>
      <c r="N850">
        <v>0</v>
      </c>
      <c r="O850">
        <v>0</v>
      </c>
      <c r="P850">
        <v>0</v>
      </c>
      <c r="Q850">
        <v>15300</v>
      </c>
      <c r="R850">
        <v>0</v>
      </c>
      <c r="S850">
        <v>0</v>
      </c>
      <c r="T850">
        <v>0</v>
      </c>
      <c r="U850">
        <v>0</v>
      </c>
      <c r="V850">
        <v>0</v>
      </c>
      <c r="W850">
        <v>0</v>
      </c>
      <c r="X850">
        <v>0</v>
      </c>
      <c r="Y850">
        <v>0</v>
      </c>
      <c r="Z850">
        <v>0</v>
      </c>
      <c r="AA850">
        <v>0</v>
      </c>
      <c r="AB850">
        <v>0</v>
      </c>
      <c r="AC850">
        <v>0</v>
      </c>
      <c r="AD850">
        <v>0</v>
      </c>
      <c r="AE850">
        <v>0</v>
      </c>
      <c r="AF850">
        <v>0</v>
      </c>
      <c r="AG850" t="s">
        <v>6347</v>
      </c>
      <c r="AH850" s="21" t="str">
        <f t="shared" si="26"/>
        <v>YR20</v>
      </c>
      <c r="AI850" s="21">
        <v>67.5</v>
      </c>
      <c r="AJ850" s="21">
        <f t="shared" si="27"/>
        <v>100</v>
      </c>
      <c r="AK850" s="21" t="s">
        <v>2060</v>
      </c>
      <c r="AL850" t="s">
        <v>2515</v>
      </c>
      <c r="AM850" t="s">
        <v>53</v>
      </c>
      <c r="AN850" t="s">
        <v>2029</v>
      </c>
    </row>
    <row r="851" spans="1:40" ht="15" hidden="1" thickTop="1" x14ac:dyDescent="0.35">
      <c r="A851" t="s">
        <v>6235</v>
      </c>
      <c r="B851" t="s">
        <v>6349</v>
      </c>
      <c r="C851" t="s">
        <v>2606</v>
      </c>
      <c r="D851" t="s">
        <v>6350</v>
      </c>
      <c r="E851" t="s">
        <v>2608</v>
      </c>
      <c r="F851">
        <v>1</v>
      </c>
      <c r="G851" t="s">
        <v>2609</v>
      </c>
      <c r="H851" t="s">
        <v>2577</v>
      </c>
      <c r="I851" t="s">
        <v>2511</v>
      </c>
      <c r="J851" t="s">
        <v>2610</v>
      </c>
      <c r="K851" t="s">
        <v>2611</v>
      </c>
      <c r="L851" t="s">
        <v>2058</v>
      </c>
      <c r="M851" t="s">
        <v>2059</v>
      </c>
      <c r="N851">
        <v>2</v>
      </c>
      <c r="O851">
        <v>163</v>
      </c>
      <c r="P851">
        <v>0.67</v>
      </c>
      <c r="Q851">
        <v>24480</v>
      </c>
      <c r="R851">
        <v>1</v>
      </c>
      <c r="S851">
        <v>131</v>
      </c>
      <c r="T851">
        <v>0.54</v>
      </c>
      <c r="U851">
        <v>0</v>
      </c>
      <c r="V851">
        <v>0</v>
      </c>
      <c r="W851">
        <v>0</v>
      </c>
      <c r="X851">
        <v>1</v>
      </c>
      <c r="Y851">
        <v>32</v>
      </c>
      <c r="Z851">
        <v>0.13</v>
      </c>
      <c r="AA851">
        <v>0</v>
      </c>
      <c r="AB851">
        <v>0</v>
      </c>
      <c r="AC851">
        <v>0</v>
      </c>
      <c r="AD851">
        <v>0</v>
      </c>
      <c r="AE851">
        <v>0</v>
      </c>
      <c r="AF851">
        <v>0</v>
      </c>
      <c r="AG851" t="s">
        <v>6351</v>
      </c>
      <c r="AH851" s="21" t="str">
        <f t="shared" si="26"/>
        <v>YO98</v>
      </c>
      <c r="AI851" s="21">
        <v>107.92500000000001</v>
      </c>
      <c r="AJ851" s="21">
        <f t="shared" si="27"/>
        <v>99.334150326797385</v>
      </c>
      <c r="AK851" s="21" t="s">
        <v>2063</v>
      </c>
      <c r="AL851" t="s">
        <v>2613</v>
      </c>
      <c r="AM851" t="s">
        <v>53</v>
      </c>
      <c r="AN851" t="s">
        <v>2030</v>
      </c>
    </row>
    <row r="852" spans="1:40" ht="15" hidden="1" thickTop="1" x14ac:dyDescent="0.35">
      <c r="A852" t="s">
        <v>6239</v>
      </c>
      <c r="B852" t="s">
        <v>6353</v>
      </c>
      <c r="C852" t="s">
        <v>4943</v>
      </c>
      <c r="D852" t="s">
        <v>6354</v>
      </c>
      <c r="E852" t="s">
        <v>2562</v>
      </c>
      <c r="F852">
        <v>1</v>
      </c>
      <c r="G852" t="s">
        <v>2546</v>
      </c>
      <c r="H852" t="s">
        <v>2510</v>
      </c>
      <c r="I852" t="s">
        <v>2511</v>
      </c>
      <c r="J852" t="s">
        <v>2547</v>
      </c>
      <c r="K852" t="s">
        <v>2548</v>
      </c>
      <c r="L852" t="s">
        <v>2058</v>
      </c>
      <c r="M852" t="s">
        <v>2170</v>
      </c>
      <c r="N852">
        <v>1</v>
      </c>
      <c r="O852">
        <v>132</v>
      </c>
      <c r="P852">
        <v>0.86</v>
      </c>
      <c r="Q852">
        <v>15300</v>
      </c>
      <c r="R852">
        <v>0</v>
      </c>
      <c r="S852">
        <v>0</v>
      </c>
      <c r="T852">
        <v>0</v>
      </c>
      <c r="U852">
        <v>0</v>
      </c>
      <c r="V852">
        <v>0</v>
      </c>
      <c r="W852">
        <v>0</v>
      </c>
      <c r="X852">
        <v>1</v>
      </c>
      <c r="Y852">
        <v>132</v>
      </c>
      <c r="Z852">
        <v>0.86</v>
      </c>
      <c r="AA852">
        <v>0</v>
      </c>
      <c r="AB852">
        <v>0</v>
      </c>
      <c r="AC852">
        <v>0</v>
      </c>
      <c r="AD852">
        <v>0</v>
      </c>
      <c r="AE852">
        <v>0</v>
      </c>
      <c r="AF852">
        <v>0</v>
      </c>
      <c r="AG852" t="s">
        <v>6355</v>
      </c>
      <c r="AH852" s="21" t="str">
        <f t="shared" si="26"/>
        <v>YO27</v>
      </c>
      <c r="AI852" s="21">
        <v>67.5</v>
      </c>
      <c r="AJ852" s="21">
        <f t="shared" si="27"/>
        <v>99.137254901960787</v>
      </c>
      <c r="AK852" s="21" t="s">
        <v>2063</v>
      </c>
      <c r="AL852" t="s">
        <v>2551</v>
      </c>
      <c r="AM852" t="s">
        <v>53</v>
      </c>
      <c r="AN852" t="s">
        <v>2029</v>
      </c>
    </row>
    <row r="853" spans="1:40" ht="15" hidden="1" thickTop="1" x14ac:dyDescent="0.35">
      <c r="A853" t="s">
        <v>6243</v>
      </c>
      <c r="B853" t="s">
        <v>6357</v>
      </c>
      <c r="C853" t="s">
        <v>3622</v>
      </c>
      <c r="D853" t="s">
        <v>6358</v>
      </c>
      <c r="E853" t="s">
        <v>3624</v>
      </c>
      <c r="F853">
        <v>1</v>
      </c>
      <c r="G853" t="s">
        <v>2816</v>
      </c>
      <c r="H853" t="s">
        <v>2620</v>
      </c>
      <c r="I853" t="s">
        <v>2511</v>
      </c>
      <c r="J853" t="s">
        <v>2817</v>
      </c>
      <c r="K853" t="s">
        <v>2818</v>
      </c>
      <c r="L853" t="s">
        <v>2058</v>
      </c>
      <c r="M853" t="s">
        <v>2059</v>
      </c>
      <c r="N853">
        <v>1</v>
      </c>
      <c r="O853">
        <v>52</v>
      </c>
      <c r="P853">
        <v>0.21</v>
      </c>
      <c r="Q853">
        <v>24480</v>
      </c>
      <c r="R853">
        <v>1</v>
      </c>
      <c r="S853">
        <v>52</v>
      </c>
      <c r="T853">
        <v>0.21</v>
      </c>
      <c r="U853">
        <v>0</v>
      </c>
      <c r="V853">
        <v>0</v>
      </c>
      <c r="W853">
        <v>0</v>
      </c>
      <c r="X853">
        <v>0</v>
      </c>
      <c r="Y853">
        <v>0</v>
      </c>
      <c r="Z853">
        <v>0</v>
      </c>
      <c r="AA853">
        <v>0</v>
      </c>
      <c r="AB853">
        <v>0</v>
      </c>
      <c r="AC853">
        <v>0</v>
      </c>
      <c r="AD853">
        <v>0</v>
      </c>
      <c r="AE853">
        <v>0</v>
      </c>
      <c r="AF853">
        <v>0</v>
      </c>
      <c r="AG853" t="s">
        <v>6359</v>
      </c>
      <c r="AH853" s="21" t="str">
        <f t="shared" si="26"/>
        <v>YR21</v>
      </c>
      <c r="AI853" s="21">
        <v>107.92500000000001</v>
      </c>
      <c r="AJ853" s="21">
        <f t="shared" si="27"/>
        <v>99.787581699346404</v>
      </c>
      <c r="AK853" s="21" t="s">
        <v>2060</v>
      </c>
      <c r="AL853" t="s">
        <v>2820</v>
      </c>
      <c r="AM853" t="s">
        <v>53</v>
      </c>
      <c r="AN853" t="s">
        <v>2030</v>
      </c>
    </row>
    <row r="854" spans="1:40" ht="15" hidden="1" thickTop="1" x14ac:dyDescent="0.35">
      <c r="A854" t="s">
        <v>6247</v>
      </c>
      <c r="B854" t="s">
        <v>6361</v>
      </c>
      <c r="C854" t="s">
        <v>3248</v>
      </c>
      <c r="D854" t="s">
        <v>6362</v>
      </c>
      <c r="E854" t="s">
        <v>2938</v>
      </c>
      <c r="F854">
        <v>1</v>
      </c>
      <c r="G854" t="s">
        <v>2593</v>
      </c>
      <c r="H854" t="s">
        <v>2056</v>
      </c>
      <c r="I854" t="s">
        <v>2511</v>
      </c>
      <c r="J854" t="s">
        <v>3250</v>
      </c>
      <c r="K854" t="s">
        <v>65</v>
      </c>
      <c r="L854" t="s">
        <v>2058</v>
      </c>
      <c r="M854" t="s">
        <v>2982</v>
      </c>
      <c r="N854">
        <v>0</v>
      </c>
      <c r="O854">
        <v>0</v>
      </c>
      <c r="P854">
        <v>0</v>
      </c>
      <c r="Q854">
        <v>14280</v>
      </c>
      <c r="R854">
        <v>0</v>
      </c>
      <c r="S854">
        <v>0</v>
      </c>
      <c r="T854">
        <v>0</v>
      </c>
      <c r="U854">
        <v>0</v>
      </c>
      <c r="V854">
        <v>0</v>
      </c>
      <c r="W854">
        <v>0</v>
      </c>
      <c r="X854">
        <v>0</v>
      </c>
      <c r="Y854">
        <v>0</v>
      </c>
      <c r="Z854">
        <v>0</v>
      </c>
      <c r="AA854">
        <v>0</v>
      </c>
      <c r="AB854">
        <v>0</v>
      </c>
      <c r="AC854">
        <v>0</v>
      </c>
      <c r="AD854">
        <v>0</v>
      </c>
      <c r="AE854">
        <v>0</v>
      </c>
      <c r="AF854">
        <v>0</v>
      </c>
      <c r="AG854" t="s">
        <v>6363</v>
      </c>
      <c r="AH854" s="21" t="str">
        <f t="shared" si="26"/>
        <v>YK19</v>
      </c>
      <c r="AI854" s="21">
        <v>62.999999999999986</v>
      </c>
      <c r="AJ854" s="21">
        <f t="shared" si="27"/>
        <v>100</v>
      </c>
      <c r="AK854" s="21" t="s">
        <v>2060</v>
      </c>
      <c r="AL854" t="s">
        <v>2527</v>
      </c>
      <c r="AM854" t="s">
        <v>53</v>
      </c>
      <c r="AN854" t="s">
        <v>2029</v>
      </c>
    </row>
    <row r="855" spans="1:40" ht="15" hidden="1" thickTop="1" x14ac:dyDescent="0.35">
      <c r="A855" t="s">
        <v>6251</v>
      </c>
      <c r="B855" t="s">
        <v>6365</v>
      </c>
      <c r="C855" t="s">
        <v>3134</v>
      </c>
      <c r="D855" t="s">
        <v>6366</v>
      </c>
      <c r="E855" t="s">
        <v>2724</v>
      </c>
      <c r="F855">
        <v>1</v>
      </c>
      <c r="G855" t="s">
        <v>2682</v>
      </c>
      <c r="H855" t="s">
        <v>2620</v>
      </c>
      <c r="I855" t="s">
        <v>2511</v>
      </c>
      <c r="J855" t="s">
        <v>2725</v>
      </c>
      <c r="K855" t="s">
        <v>2684</v>
      </c>
      <c r="L855" t="s">
        <v>2058</v>
      </c>
      <c r="M855" t="s">
        <v>2059</v>
      </c>
      <c r="N855">
        <v>0</v>
      </c>
      <c r="O855">
        <v>0</v>
      </c>
      <c r="P855">
        <v>0</v>
      </c>
      <c r="Q855">
        <v>24480</v>
      </c>
      <c r="R855">
        <v>0</v>
      </c>
      <c r="S855">
        <v>0</v>
      </c>
      <c r="T855">
        <v>0</v>
      </c>
      <c r="U855">
        <v>0</v>
      </c>
      <c r="V855">
        <v>0</v>
      </c>
      <c r="W855">
        <v>0</v>
      </c>
      <c r="X855">
        <v>0</v>
      </c>
      <c r="Y855">
        <v>0</v>
      </c>
      <c r="Z855">
        <v>0</v>
      </c>
      <c r="AA855">
        <v>0</v>
      </c>
      <c r="AB855">
        <v>0</v>
      </c>
      <c r="AC855">
        <v>0</v>
      </c>
      <c r="AD855">
        <v>0</v>
      </c>
      <c r="AE855">
        <v>0</v>
      </c>
      <c r="AF855">
        <v>0</v>
      </c>
      <c r="AG855" t="s">
        <v>6367</v>
      </c>
      <c r="AH855" s="21" t="str">
        <f t="shared" si="26"/>
        <v>YK19</v>
      </c>
      <c r="AI855" s="21">
        <v>107.92500000000001</v>
      </c>
      <c r="AJ855" s="21">
        <f t="shared" si="27"/>
        <v>100</v>
      </c>
      <c r="AK855" s="21" t="s">
        <v>2060</v>
      </c>
      <c r="AL855" t="s">
        <v>2725</v>
      </c>
      <c r="AM855" t="s">
        <v>53</v>
      </c>
      <c r="AN855" t="s">
        <v>2031</v>
      </c>
    </row>
    <row r="856" spans="1:40" ht="15" hidden="1" thickTop="1" x14ac:dyDescent="0.35">
      <c r="A856" t="s">
        <v>6255</v>
      </c>
      <c r="B856" t="s">
        <v>6369</v>
      </c>
      <c r="C856" t="s">
        <v>6370</v>
      </c>
      <c r="D856" t="s">
        <v>6371</v>
      </c>
      <c r="E856" t="s">
        <v>2724</v>
      </c>
      <c r="F856">
        <v>1</v>
      </c>
      <c r="G856" t="s">
        <v>2682</v>
      </c>
      <c r="H856" t="s">
        <v>2620</v>
      </c>
      <c r="I856" t="s">
        <v>2511</v>
      </c>
      <c r="J856" t="s">
        <v>2725</v>
      </c>
      <c r="K856" t="s">
        <v>2684</v>
      </c>
      <c r="L856" t="s">
        <v>2058</v>
      </c>
      <c r="M856" t="s">
        <v>2170</v>
      </c>
      <c r="N856">
        <v>0</v>
      </c>
      <c r="O856">
        <v>0</v>
      </c>
      <c r="P856">
        <v>0</v>
      </c>
      <c r="Q856">
        <v>15300</v>
      </c>
      <c r="R856">
        <v>0</v>
      </c>
      <c r="S856">
        <v>0</v>
      </c>
      <c r="T856">
        <v>0</v>
      </c>
      <c r="U856">
        <v>0</v>
      </c>
      <c r="V856">
        <v>0</v>
      </c>
      <c r="W856">
        <v>0</v>
      </c>
      <c r="X856">
        <v>0</v>
      </c>
      <c r="Y856">
        <v>0</v>
      </c>
      <c r="Z856">
        <v>0</v>
      </c>
      <c r="AA856">
        <v>0</v>
      </c>
      <c r="AB856">
        <v>0</v>
      </c>
      <c r="AC856">
        <v>0</v>
      </c>
      <c r="AD856">
        <v>0</v>
      </c>
      <c r="AE856">
        <v>0</v>
      </c>
      <c r="AF856">
        <v>0</v>
      </c>
      <c r="AG856" t="s">
        <v>6372</v>
      </c>
      <c r="AH856" s="21" t="str">
        <f t="shared" si="26"/>
        <v>YO27</v>
      </c>
      <c r="AI856" s="21">
        <v>67.5</v>
      </c>
      <c r="AJ856" s="21">
        <f t="shared" si="27"/>
        <v>100</v>
      </c>
      <c r="AK856" s="21" t="s">
        <v>2060</v>
      </c>
      <c r="AL856" t="s">
        <v>2725</v>
      </c>
      <c r="AM856" t="s">
        <v>53</v>
      </c>
      <c r="AN856" t="s">
        <v>2029</v>
      </c>
    </row>
    <row r="857" spans="1:40" ht="15" hidden="1" thickTop="1" x14ac:dyDescent="0.35">
      <c r="A857" t="s">
        <v>6259</v>
      </c>
      <c r="B857" t="s">
        <v>6374</v>
      </c>
      <c r="C857" t="s">
        <v>3738</v>
      </c>
      <c r="D857" t="s">
        <v>6375</v>
      </c>
      <c r="E857" t="s">
        <v>2562</v>
      </c>
      <c r="F857">
        <v>1</v>
      </c>
      <c r="G857" t="s">
        <v>2546</v>
      </c>
      <c r="H857" t="s">
        <v>2510</v>
      </c>
      <c r="I857" t="s">
        <v>2511</v>
      </c>
      <c r="J857" t="s">
        <v>2547</v>
      </c>
      <c r="K857" t="s">
        <v>2548</v>
      </c>
      <c r="L857" t="s">
        <v>2058</v>
      </c>
      <c r="M857" t="s">
        <v>2059</v>
      </c>
      <c r="N857">
        <v>1</v>
      </c>
      <c r="O857">
        <v>29</v>
      </c>
      <c r="P857">
        <v>0.12</v>
      </c>
      <c r="Q857">
        <v>24480</v>
      </c>
      <c r="R857">
        <v>0</v>
      </c>
      <c r="S857">
        <v>0</v>
      </c>
      <c r="T857">
        <v>0</v>
      </c>
      <c r="U857">
        <v>0</v>
      </c>
      <c r="V857">
        <v>0</v>
      </c>
      <c r="W857">
        <v>0</v>
      </c>
      <c r="X857">
        <v>1</v>
      </c>
      <c r="Y857">
        <v>29</v>
      </c>
      <c r="Z857">
        <v>0.12</v>
      </c>
      <c r="AA857">
        <v>0</v>
      </c>
      <c r="AB857">
        <v>0</v>
      </c>
      <c r="AC857">
        <v>0</v>
      </c>
      <c r="AD857">
        <v>0</v>
      </c>
      <c r="AE857">
        <v>0</v>
      </c>
      <c r="AF857">
        <v>0</v>
      </c>
      <c r="AG857" t="s">
        <v>6376</v>
      </c>
      <c r="AH857" s="21" t="str">
        <f t="shared" si="26"/>
        <v>YR21</v>
      </c>
      <c r="AI857" s="21">
        <v>107.92500000000001</v>
      </c>
      <c r="AJ857" s="21">
        <f t="shared" si="27"/>
        <v>99.881535947712422</v>
      </c>
      <c r="AK857" s="21" t="s">
        <v>2060</v>
      </c>
      <c r="AL857" t="s">
        <v>2551</v>
      </c>
      <c r="AM857" t="s">
        <v>53</v>
      </c>
      <c r="AN857" t="s">
        <v>2029</v>
      </c>
    </row>
    <row r="858" spans="1:40" ht="15" hidden="1" thickTop="1" x14ac:dyDescent="0.35">
      <c r="A858" t="s">
        <v>6263</v>
      </c>
      <c r="B858" t="s">
        <v>6378</v>
      </c>
      <c r="C858" t="s">
        <v>3861</v>
      </c>
      <c r="D858" t="s">
        <v>6379</v>
      </c>
      <c r="E858" t="s">
        <v>3407</v>
      </c>
      <c r="F858">
        <v>2</v>
      </c>
      <c r="G858" t="s">
        <v>2509</v>
      </c>
      <c r="H858" t="s">
        <v>2510</v>
      </c>
      <c r="I858" t="s">
        <v>2511</v>
      </c>
      <c r="J858" t="s">
        <v>3408</v>
      </c>
      <c r="K858" t="s">
        <v>3109</v>
      </c>
      <c r="L858" t="s">
        <v>2058</v>
      </c>
      <c r="M858" t="s">
        <v>2059</v>
      </c>
      <c r="N858">
        <v>0</v>
      </c>
      <c r="O858">
        <v>0</v>
      </c>
      <c r="P858">
        <v>0</v>
      </c>
      <c r="Q858">
        <v>24480</v>
      </c>
      <c r="R858">
        <v>0</v>
      </c>
      <c r="S858">
        <v>0</v>
      </c>
      <c r="T858">
        <v>0</v>
      </c>
      <c r="U858">
        <v>0</v>
      </c>
      <c r="V858">
        <v>0</v>
      </c>
      <c r="W858">
        <v>0</v>
      </c>
      <c r="X858">
        <v>0</v>
      </c>
      <c r="Y858">
        <v>0</v>
      </c>
      <c r="Z858">
        <v>0</v>
      </c>
      <c r="AA858">
        <v>0</v>
      </c>
      <c r="AB858">
        <v>0</v>
      </c>
      <c r="AC858">
        <v>0</v>
      </c>
      <c r="AD858">
        <v>0</v>
      </c>
      <c r="AE858">
        <v>0</v>
      </c>
      <c r="AF858">
        <v>0</v>
      </c>
      <c r="AG858" t="s">
        <v>6380</v>
      </c>
      <c r="AH858" s="21" t="str">
        <f t="shared" si="26"/>
        <v>YR20</v>
      </c>
      <c r="AI858" s="21">
        <v>107.92500000000001</v>
      </c>
      <c r="AJ858" s="21">
        <f t="shared" si="27"/>
        <v>100</v>
      </c>
      <c r="AK858" s="21" t="s">
        <v>2060</v>
      </c>
      <c r="AL858" t="s">
        <v>2515</v>
      </c>
      <c r="AM858" t="s">
        <v>53</v>
      </c>
      <c r="AN858" t="s">
        <v>2030</v>
      </c>
    </row>
    <row r="859" spans="1:40" ht="15" hidden="1" thickTop="1" x14ac:dyDescent="0.35">
      <c r="A859" t="s">
        <v>2204</v>
      </c>
      <c r="B859" t="s">
        <v>6381</v>
      </c>
      <c r="C859" t="s">
        <v>3405</v>
      </c>
      <c r="D859" t="s">
        <v>6382</v>
      </c>
      <c r="E859" t="s">
        <v>3407</v>
      </c>
      <c r="F859">
        <v>1</v>
      </c>
      <c r="G859" t="s">
        <v>2509</v>
      </c>
      <c r="H859" t="s">
        <v>2510</v>
      </c>
      <c r="I859" t="s">
        <v>2511</v>
      </c>
      <c r="J859" t="s">
        <v>3408</v>
      </c>
      <c r="K859" t="s">
        <v>3109</v>
      </c>
      <c r="L859" t="s">
        <v>2058</v>
      </c>
      <c r="M859" t="s">
        <v>2059</v>
      </c>
      <c r="N859">
        <v>0</v>
      </c>
      <c r="O859">
        <v>0</v>
      </c>
      <c r="P859">
        <v>0</v>
      </c>
      <c r="Q859">
        <v>24480</v>
      </c>
      <c r="R859">
        <v>0</v>
      </c>
      <c r="S859">
        <v>0</v>
      </c>
      <c r="T859">
        <v>0</v>
      </c>
      <c r="U859">
        <v>0</v>
      </c>
      <c r="V859">
        <v>0</v>
      </c>
      <c r="W859">
        <v>0</v>
      </c>
      <c r="X859">
        <v>0</v>
      </c>
      <c r="Y859">
        <v>0</v>
      </c>
      <c r="Z859">
        <v>0</v>
      </c>
      <c r="AA859">
        <v>0</v>
      </c>
      <c r="AB859">
        <v>0</v>
      </c>
      <c r="AC859">
        <v>0</v>
      </c>
      <c r="AD859">
        <v>0</v>
      </c>
      <c r="AE859">
        <v>0</v>
      </c>
      <c r="AF859">
        <v>0</v>
      </c>
      <c r="AG859" t="s">
        <v>6383</v>
      </c>
      <c r="AH859" s="21" t="str">
        <f t="shared" si="26"/>
        <v>YO27</v>
      </c>
      <c r="AI859" s="21">
        <v>107.92500000000001</v>
      </c>
      <c r="AJ859" s="21">
        <f t="shared" si="27"/>
        <v>100</v>
      </c>
      <c r="AK859" s="21" t="s">
        <v>2060</v>
      </c>
      <c r="AL859" t="s">
        <v>3411</v>
      </c>
      <c r="AM859" t="s">
        <v>53</v>
      </c>
      <c r="AN859" t="s">
        <v>2031</v>
      </c>
    </row>
    <row r="860" spans="1:40" ht="15" hidden="1" thickTop="1" x14ac:dyDescent="0.35">
      <c r="A860" t="s">
        <v>6270</v>
      </c>
      <c r="B860" t="s">
        <v>6384</v>
      </c>
      <c r="C860" t="s">
        <v>5035</v>
      </c>
      <c r="D860" t="s">
        <v>6385</v>
      </c>
      <c r="E860" t="s">
        <v>3028</v>
      </c>
      <c r="F860">
        <v>2</v>
      </c>
      <c r="G860" t="s">
        <v>2633</v>
      </c>
      <c r="H860" t="s">
        <v>2510</v>
      </c>
      <c r="I860" t="s">
        <v>2511</v>
      </c>
      <c r="J860" t="s">
        <v>3006</v>
      </c>
      <c r="K860" t="s">
        <v>3007</v>
      </c>
      <c r="L860" t="s">
        <v>2058</v>
      </c>
      <c r="M860" t="s">
        <v>2059</v>
      </c>
      <c r="N860">
        <v>0</v>
      </c>
      <c r="O860">
        <v>0</v>
      </c>
      <c r="P860">
        <v>0</v>
      </c>
      <c r="Q860">
        <v>24480</v>
      </c>
      <c r="R860">
        <v>0</v>
      </c>
      <c r="S860">
        <v>0</v>
      </c>
      <c r="T860">
        <v>0</v>
      </c>
      <c r="U860">
        <v>0</v>
      </c>
      <c r="V860">
        <v>0</v>
      </c>
      <c r="W860">
        <v>0</v>
      </c>
      <c r="X860">
        <v>0</v>
      </c>
      <c r="Y860">
        <v>0</v>
      </c>
      <c r="Z860">
        <v>0</v>
      </c>
      <c r="AA860">
        <v>0</v>
      </c>
      <c r="AB860">
        <v>0</v>
      </c>
      <c r="AC860">
        <v>0</v>
      </c>
      <c r="AD860">
        <v>0</v>
      </c>
      <c r="AE860">
        <v>0</v>
      </c>
      <c r="AF860">
        <v>0</v>
      </c>
      <c r="AG860" t="s">
        <v>6386</v>
      </c>
      <c r="AH860" s="21" t="str">
        <f t="shared" si="26"/>
        <v>YR21</v>
      </c>
      <c r="AI860" s="21">
        <v>107.92500000000001</v>
      </c>
      <c r="AJ860" s="21">
        <f t="shared" si="27"/>
        <v>100</v>
      </c>
      <c r="AK860" s="21" t="s">
        <v>2060</v>
      </c>
      <c r="AL860" t="s">
        <v>2551</v>
      </c>
      <c r="AM860" t="s">
        <v>53</v>
      </c>
      <c r="AN860" t="s">
        <v>2029</v>
      </c>
    </row>
    <row r="861" spans="1:40" ht="15" hidden="1" thickTop="1" x14ac:dyDescent="0.35">
      <c r="A861" t="s">
        <v>6274</v>
      </c>
      <c r="B861" t="s">
        <v>6387</v>
      </c>
      <c r="C861" t="s">
        <v>5214</v>
      </c>
      <c r="D861" t="s">
        <v>6388</v>
      </c>
      <c r="E861" t="s">
        <v>2986</v>
      </c>
      <c r="F861">
        <v>1</v>
      </c>
      <c r="G861" t="s">
        <v>2509</v>
      </c>
      <c r="H861" t="s">
        <v>2510</v>
      </c>
      <c r="I861" t="s">
        <v>2511</v>
      </c>
      <c r="J861" t="s">
        <v>2987</v>
      </c>
      <c r="K861" t="s">
        <v>2513</v>
      </c>
      <c r="L861" t="s">
        <v>2058</v>
      </c>
      <c r="M861" t="s">
        <v>2059</v>
      </c>
      <c r="N861">
        <v>0</v>
      </c>
      <c r="O861">
        <v>0</v>
      </c>
      <c r="P861">
        <v>0</v>
      </c>
      <c r="Q861">
        <v>24480</v>
      </c>
      <c r="R861">
        <v>0</v>
      </c>
      <c r="S861">
        <v>0</v>
      </c>
      <c r="T861">
        <v>0</v>
      </c>
      <c r="U861">
        <v>0</v>
      </c>
      <c r="V861">
        <v>0</v>
      </c>
      <c r="W861">
        <v>0</v>
      </c>
      <c r="X861">
        <v>0</v>
      </c>
      <c r="Y861">
        <v>0</v>
      </c>
      <c r="Z861">
        <v>0</v>
      </c>
      <c r="AA861">
        <v>0</v>
      </c>
      <c r="AB861">
        <v>0</v>
      </c>
      <c r="AC861">
        <v>0</v>
      </c>
      <c r="AD861">
        <v>0</v>
      </c>
      <c r="AE861">
        <v>0</v>
      </c>
      <c r="AF861">
        <v>0</v>
      </c>
      <c r="AG861" t="s">
        <v>6389</v>
      </c>
      <c r="AH861" s="21" t="str">
        <f t="shared" si="26"/>
        <v>YR21</v>
      </c>
      <c r="AI861" s="21">
        <v>107.92500000000001</v>
      </c>
      <c r="AJ861" s="21">
        <f t="shared" si="27"/>
        <v>100</v>
      </c>
      <c r="AK861" s="21" t="s">
        <v>2060</v>
      </c>
      <c r="AL861" t="s">
        <v>2515</v>
      </c>
      <c r="AM861" t="s">
        <v>53</v>
      </c>
      <c r="AN861" t="s">
        <v>2029</v>
      </c>
    </row>
    <row r="862" spans="1:40" ht="15" hidden="1" thickTop="1" x14ac:dyDescent="0.35">
      <c r="A862" t="s">
        <v>6278</v>
      </c>
      <c r="B862" t="s">
        <v>6391</v>
      </c>
      <c r="C862" t="s">
        <v>4101</v>
      </c>
      <c r="D862" t="s">
        <v>6392</v>
      </c>
      <c r="E862" t="s">
        <v>3338</v>
      </c>
      <c r="F862">
        <v>1</v>
      </c>
      <c r="G862" t="s">
        <v>2609</v>
      </c>
      <c r="H862" t="s">
        <v>2577</v>
      </c>
      <c r="I862" t="s">
        <v>2511</v>
      </c>
      <c r="J862" t="s">
        <v>2675</v>
      </c>
      <c r="K862" t="s">
        <v>2611</v>
      </c>
      <c r="L862" t="s">
        <v>2058</v>
      </c>
      <c r="M862" t="s">
        <v>2693</v>
      </c>
      <c r="N862">
        <v>6</v>
      </c>
      <c r="O862">
        <v>495</v>
      </c>
      <c r="P862">
        <v>3.73</v>
      </c>
      <c r="Q862">
        <v>13260</v>
      </c>
      <c r="R862">
        <v>1</v>
      </c>
      <c r="S862">
        <v>16</v>
      </c>
      <c r="T862">
        <v>0.12</v>
      </c>
      <c r="U862">
        <v>0</v>
      </c>
      <c r="V862">
        <v>0</v>
      </c>
      <c r="W862">
        <v>0</v>
      </c>
      <c r="X862">
        <v>0</v>
      </c>
      <c r="Y862">
        <v>0</v>
      </c>
      <c r="Z862">
        <v>0</v>
      </c>
      <c r="AA862">
        <v>4</v>
      </c>
      <c r="AB862">
        <v>144</v>
      </c>
      <c r="AC862">
        <v>1.0900000000000001</v>
      </c>
      <c r="AD862">
        <v>1</v>
      </c>
      <c r="AE862">
        <v>335</v>
      </c>
      <c r="AF862">
        <v>2.5299999999999998</v>
      </c>
      <c r="AG862" t="s">
        <v>6393</v>
      </c>
      <c r="AH862" s="21" t="str">
        <f t="shared" si="26"/>
        <v>YO98</v>
      </c>
      <c r="AI862" s="21">
        <v>58.500000000000014</v>
      </c>
      <c r="AJ862" s="21">
        <f t="shared" si="27"/>
        <v>96.266968325791851</v>
      </c>
      <c r="AK862" s="21" t="s">
        <v>2063</v>
      </c>
      <c r="AL862" t="s">
        <v>2581</v>
      </c>
      <c r="AM862" t="s">
        <v>53</v>
      </c>
      <c r="AN862" t="s">
        <v>2030</v>
      </c>
    </row>
    <row r="863" spans="1:40" ht="15" hidden="1" thickTop="1" x14ac:dyDescent="0.35">
      <c r="A863" t="s">
        <v>6283</v>
      </c>
      <c r="B863" t="s">
        <v>6395</v>
      </c>
      <c r="C863" t="s">
        <v>3709</v>
      </c>
      <c r="D863" t="s">
        <v>6396</v>
      </c>
      <c r="E863" t="s">
        <v>3005</v>
      </c>
      <c r="F863">
        <v>1</v>
      </c>
      <c r="G863" t="s">
        <v>2546</v>
      </c>
      <c r="H863" t="s">
        <v>2510</v>
      </c>
      <c r="I863" t="s">
        <v>2511</v>
      </c>
      <c r="J863" t="s">
        <v>3711</v>
      </c>
      <c r="K863" t="s">
        <v>2548</v>
      </c>
      <c r="L863" t="s">
        <v>2058</v>
      </c>
      <c r="M863" t="s">
        <v>2059</v>
      </c>
      <c r="N863">
        <v>1</v>
      </c>
      <c r="O863">
        <v>21</v>
      </c>
      <c r="P863">
        <v>0.09</v>
      </c>
      <c r="Q863">
        <v>24480</v>
      </c>
      <c r="R863">
        <v>0</v>
      </c>
      <c r="S863">
        <v>0</v>
      </c>
      <c r="T863">
        <v>0</v>
      </c>
      <c r="U863">
        <v>0</v>
      </c>
      <c r="V863">
        <v>0</v>
      </c>
      <c r="W863">
        <v>0</v>
      </c>
      <c r="X863">
        <v>1</v>
      </c>
      <c r="Y863">
        <v>21</v>
      </c>
      <c r="Z863">
        <v>0.09</v>
      </c>
      <c r="AA863">
        <v>0</v>
      </c>
      <c r="AB863">
        <v>0</v>
      </c>
      <c r="AC863">
        <v>0</v>
      </c>
      <c r="AD863">
        <v>0</v>
      </c>
      <c r="AE863">
        <v>0</v>
      </c>
      <c r="AF863">
        <v>0</v>
      </c>
      <c r="AG863" t="s">
        <v>6397</v>
      </c>
      <c r="AH863" s="21" t="str">
        <f t="shared" si="26"/>
        <v>YR20</v>
      </c>
      <c r="AI863" s="21">
        <v>107.92500000000001</v>
      </c>
      <c r="AJ863" s="21">
        <f t="shared" si="27"/>
        <v>99.914215686274517</v>
      </c>
      <c r="AK863" s="21" t="s">
        <v>2060</v>
      </c>
      <c r="AL863" t="s">
        <v>2551</v>
      </c>
      <c r="AM863" t="s">
        <v>53</v>
      </c>
      <c r="AN863" t="s">
        <v>2031</v>
      </c>
    </row>
    <row r="864" spans="1:40" ht="15" hidden="1" thickTop="1" x14ac:dyDescent="0.35">
      <c r="A864" t="s">
        <v>6287</v>
      </c>
      <c r="B864" t="s">
        <v>6399</v>
      </c>
      <c r="C864" t="s">
        <v>3912</v>
      </c>
      <c r="D864" t="s">
        <v>6400</v>
      </c>
      <c r="E864" t="s">
        <v>2705</v>
      </c>
      <c r="F864">
        <v>1</v>
      </c>
      <c r="G864" t="s">
        <v>2593</v>
      </c>
      <c r="H864" t="s">
        <v>2056</v>
      </c>
      <c r="I864" t="s">
        <v>2511</v>
      </c>
      <c r="J864" t="s">
        <v>3364</v>
      </c>
      <c r="K864" t="s">
        <v>65</v>
      </c>
      <c r="L864" t="s">
        <v>2058</v>
      </c>
      <c r="M864" t="s">
        <v>2170</v>
      </c>
      <c r="N864">
        <v>0</v>
      </c>
      <c r="O864">
        <v>0</v>
      </c>
      <c r="P864">
        <v>0</v>
      </c>
      <c r="Q864">
        <v>15300</v>
      </c>
      <c r="R864">
        <v>0</v>
      </c>
      <c r="S864">
        <v>0</v>
      </c>
      <c r="T864">
        <v>0</v>
      </c>
      <c r="U864">
        <v>0</v>
      </c>
      <c r="V864">
        <v>0</v>
      </c>
      <c r="W864">
        <v>0</v>
      </c>
      <c r="X864">
        <v>0</v>
      </c>
      <c r="Y864">
        <v>0</v>
      </c>
      <c r="Z864">
        <v>0</v>
      </c>
      <c r="AA864">
        <v>0</v>
      </c>
      <c r="AB864">
        <v>0</v>
      </c>
      <c r="AC864">
        <v>0</v>
      </c>
      <c r="AD864">
        <v>0</v>
      </c>
      <c r="AE864">
        <v>0</v>
      </c>
      <c r="AF864">
        <v>0</v>
      </c>
      <c r="AG864" t="s">
        <v>6401</v>
      </c>
      <c r="AH864" s="21" t="str">
        <f t="shared" si="26"/>
        <v>YR21</v>
      </c>
      <c r="AI864" s="21">
        <v>67.5</v>
      </c>
      <c r="AJ864" s="21">
        <f t="shared" si="27"/>
        <v>100</v>
      </c>
      <c r="AK864" s="21" t="s">
        <v>2060</v>
      </c>
      <c r="AL864" t="s">
        <v>2527</v>
      </c>
      <c r="AM864" t="s">
        <v>53</v>
      </c>
      <c r="AN864" t="s">
        <v>2029</v>
      </c>
    </row>
    <row r="865" spans="1:40" ht="15" hidden="1" thickTop="1" x14ac:dyDescent="0.35">
      <c r="A865" t="s">
        <v>6292</v>
      </c>
      <c r="B865" t="s">
        <v>6403</v>
      </c>
      <c r="C865" t="s">
        <v>2679</v>
      </c>
      <c r="D865" t="s">
        <v>6404</v>
      </c>
      <c r="E865" t="s">
        <v>3353</v>
      </c>
      <c r="F865">
        <v>1</v>
      </c>
      <c r="G865" t="s">
        <v>2682</v>
      </c>
      <c r="H865" t="s">
        <v>2620</v>
      </c>
      <c r="I865" t="s">
        <v>2511</v>
      </c>
      <c r="J865" t="s">
        <v>2683</v>
      </c>
      <c r="K865" t="s">
        <v>2684</v>
      </c>
      <c r="L865" t="s">
        <v>2058</v>
      </c>
      <c r="M865" t="s">
        <v>2170</v>
      </c>
      <c r="N865">
        <v>2</v>
      </c>
      <c r="O865">
        <v>44</v>
      </c>
      <c r="P865">
        <v>0.28999999999999998</v>
      </c>
      <c r="Q865">
        <v>15300</v>
      </c>
      <c r="R865">
        <v>0</v>
      </c>
      <c r="S865">
        <v>0</v>
      </c>
      <c r="T865">
        <v>0</v>
      </c>
      <c r="U865">
        <v>0</v>
      </c>
      <c r="V865">
        <v>0</v>
      </c>
      <c r="W865">
        <v>0</v>
      </c>
      <c r="X865">
        <v>2</v>
      </c>
      <c r="Y865">
        <v>44</v>
      </c>
      <c r="Z865">
        <v>0.28999999999999998</v>
      </c>
      <c r="AA865">
        <v>0</v>
      </c>
      <c r="AB865">
        <v>0</v>
      </c>
      <c r="AC865">
        <v>0</v>
      </c>
      <c r="AD865">
        <v>0</v>
      </c>
      <c r="AE865">
        <v>0</v>
      </c>
      <c r="AF865">
        <v>0</v>
      </c>
      <c r="AG865" t="s">
        <v>6405</v>
      </c>
      <c r="AH865" s="21" t="str">
        <f t="shared" si="26"/>
        <v>YO27</v>
      </c>
      <c r="AI865" s="21">
        <v>67.5</v>
      </c>
      <c r="AJ865" s="21">
        <f t="shared" si="27"/>
        <v>99.712418300653596</v>
      </c>
      <c r="AK865" s="21" t="s">
        <v>2063</v>
      </c>
      <c r="AL865" t="s">
        <v>2686</v>
      </c>
      <c r="AM865" t="s">
        <v>53</v>
      </c>
      <c r="AN865" t="s">
        <v>2031</v>
      </c>
    </row>
    <row r="866" spans="1:40" ht="15" hidden="1" thickTop="1" x14ac:dyDescent="0.35">
      <c r="A866" t="s">
        <v>6296</v>
      </c>
      <c r="B866" t="s">
        <v>6407</v>
      </c>
      <c r="C866" t="s">
        <v>4634</v>
      </c>
      <c r="D866" t="s">
        <v>6408</v>
      </c>
      <c r="E866" t="s">
        <v>2646</v>
      </c>
      <c r="F866">
        <v>1</v>
      </c>
      <c r="G866" t="s">
        <v>2600</v>
      </c>
      <c r="H866" t="s">
        <v>2577</v>
      </c>
      <c r="I866" t="s">
        <v>2511</v>
      </c>
      <c r="J866" t="s">
        <v>2647</v>
      </c>
      <c r="K866" t="s">
        <v>2602</v>
      </c>
      <c r="L866" t="s">
        <v>2058</v>
      </c>
      <c r="M866" t="s">
        <v>2170</v>
      </c>
      <c r="N866">
        <v>1</v>
      </c>
      <c r="O866">
        <v>15</v>
      </c>
      <c r="P866">
        <v>0.1</v>
      </c>
      <c r="Q866">
        <v>15300</v>
      </c>
      <c r="R866">
        <v>0</v>
      </c>
      <c r="S866">
        <v>0</v>
      </c>
      <c r="T866">
        <v>0</v>
      </c>
      <c r="U866">
        <v>0</v>
      </c>
      <c r="V866">
        <v>0</v>
      </c>
      <c r="W866">
        <v>0</v>
      </c>
      <c r="X866">
        <v>1</v>
      </c>
      <c r="Y866">
        <v>15</v>
      </c>
      <c r="Z866">
        <v>0.1</v>
      </c>
      <c r="AA866">
        <v>0</v>
      </c>
      <c r="AB866">
        <v>0</v>
      </c>
      <c r="AC866">
        <v>0</v>
      </c>
      <c r="AD866">
        <v>0</v>
      </c>
      <c r="AE866">
        <v>0</v>
      </c>
      <c r="AF866">
        <v>0</v>
      </c>
      <c r="AG866" t="s">
        <v>6409</v>
      </c>
      <c r="AH866" s="21" t="str">
        <f t="shared" si="26"/>
        <v>YO98</v>
      </c>
      <c r="AI866" s="21">
        <v>67.5</v>
      </c>
      <c r="AJ866" s="21">
        <f t="shared" si="27"/>
        <v>99.901960784313729</v>
      </c>
      <c r="AK866" s="21" t="s">
        <v>2060</v>
      </c>
      <c r="AL866" t="s">
        <v>2551</v>
      </c>
      <c r="AM866" t="s">
        <v>53</v>
      </c>
      <c r="AN866" t="s">
        <v>2030</v>
      </c>
    </row>
    <row r="867" spans="1:40" ht="15" hidden="1" thickTop="1" x14ac:dyDescent="0.35">
      <c r="A867" t="s">
        <v>6300</v>
      </c>
      <c r="B867" t="s">
        <v>6411</v>
      </c>
      <c r="C867" t="s">
        <v>4699</v>
      </c>
      <c r="D867" t="s">
        <v>6412</v>
      </c>
      <c r="E867" t="s">
        <v>3193</v>
      </c>
      <c r="F867">
        <v>1</v>
      </c>
      <c r="G867" t="s">
        <v>2609</v>
      </c>
      <c r="H867" t="s">
        <v>2577</v>
      </c>
      <c r="I867" t="s">
        <v>2511</v>
      </c>
      <c r="J867" t="s">
        <v>2764</v>
      </c>
      <c r="K867" t="s">
        <v>2765</v>
      </c>
      <c r="L867" t="s">
        <v>2058</v>
      </c>
      <c r="M867" t="s">
        <v>2170</v>
      </c>
      <c r="N867">
        <v>1</v>
      </c>
      <c r="O867">
        <v>14</v>
      </c>
      <c r="P867">
        <v>0.09</v>
      </c>
      <c r="Q867">
        <v>15300</v>
      </c>
      <c r="R867">
        <v>0</v>
      </c>
      <c r="S867">
        <v>0</v>
      </c>
      <c r="T867">
        <v>0</v>
      </c>
      <c r="U867">
        <v>0</v>
      </c>
      <c r="V867">
        <v>0</v>
      </c>
      <c r="W867">
        <v>0</v>
      </c>
      <c r="X867">
        <v>1</v>
      </c>
      <c r="Y867">
        <v>14</v>
      </c>
      <c r="Z867">
        <v>0.09</v>
      </c>
      <c r="AA867">
        <v>0</v>
      </c>
      <c r="AB867">
        <v>0</v>
      </c>
      <c r="AC867">
        <v>0</v>
      </c>
      <c r="AD867">
        <v>0</v>
      </c>
      <c r="AE867">
        <v>0</v>
      </c>
      <c r="AF867">
        <v>0</v>
      </c>
      <c r="AG867" t="s">
        <v>6413</v>
      </c>
      <c r="AH867" s="21" t="str">
        <f t="shared" si="26"/>
        <v>YN23</v>
      </c>
      <c r="AI867" s="21">
        <v>67.5</v>
      </c>
      <c r="AJ867" s="21">
        <f t="shared" si="27"/>
        <v>99.908496732026137</v>
      </c>
      <c r="AK867" s="21" t="s">
        <v>2060</v>
      </c>
      <c r="AL867" t="s">
        <v>2613</v>
      </c>
      <c r="AM867" t="s">
        <v>53</v>
      </c>
      <c r="AN867" t="s">
        <v>2031</v>
      </c>
    </row>
    <row r="868" spans="1:40" ht="15" hidden="1" thickTop="1" x14ac:dyDescent="0.35">
      <c r="A868" t="s">
        <v>6304</v>
      </c>
      <c r="B868" t="s">
        <v>6415</v>
      </c>
      <c r="C868" t="s">
        <v>3544</v>
      </c>
      <c r="D868" t="s">
        <v>6416</v>
      </c>
      <c r="E868" t="s">
        <v>3407</v>
      </c>
      <c r="F868">
        <v>1</v>
      </c>
      <c r="G868" t="s">
        <v>2509</v>
      </c>
      <c r="H868" t="s">
        <v>2510</v>
      </c>
      <c r="I868" t="s">
        <v>2511</v>
      </c>
      <c r="J868" t="s">
        <v>3408</v>
      </c>
      <c r="K868" t="s">
        <v>3109</v>
      </c>
      <c r="L868" t="s">
        <v>2058</v>
      </c>
      <c r="M868" t="s">
        <v>2059</v>
      </c>
      <c r="N868">
        <v>0</v>
      </c>
      <c r="O868">
        <v>0</v>
      </c>
      <c r="P868">
        <v>0</v>
      </c>
      <c r="Q868">
        <v>24480</v>
      </c>
      <c r="R868">
        <v>0</v>
      </c>
      <c r="S868">
        <v>0</v>
      </c>
      <c r="T868">
        <v>0</v>
      </c>
      <c r="U868">
        <v>0</v>
      </c>
      <c r="V868">
        <v>0</v>
      </c>
      <c r="W868">
        <v>0</v>
      </c>
      <c r="X868">
        <v>0</v>
      </c>
      <c r="Y868">
        <v>0</v>
      </c>
      <c r="Z868">
        <v>0</v>
      </c>
      <c r="AA868">
        <v>0</v>
      </c>
      <c r="AB868">
        <v>0</v>
      </c>
      <c r="AC868">
        <v>0</v>
      </c>
      <c r="AD868">
        <v>0</v>
      </c>
      <c r="AE868">
        <v>0</v>
      </c>
      <c r="AF868">
        <v>0</v>
      </c>
      <c r="AG868" t="s">
        <v>6417</v>
      </c>
      <c r="AH868" s="21" t="str">
        <f t="shared" si="26"/>
        <v>YO27</v>
      </c>
      <c r="AI868" s="21">
        <v>107.92500000000001</v>
      </c>
      <c r="AJ868" s="21">
        <f t="shared" si="27"/>
        <v>100</v>
      </c>
      <c r="AK868" s="21" t="s">
        <v>2060</v>
      </c>
      <c r="AL868" t="s">
        <v>3411</v>
      </c>
      <c r="AM868" t="s">
        <v>53</v>
      </c>
      <c r="AN868" t="s">
        <v>2029</v>
      </c>
    </row>
    <row r="869" spans="1:40" ht="15" hidden="1" thickTop="1" x14ac:dyDescent="0.35">
      <c r="A869" t="s">
        <v>6308</v>
      </c>
      <c r="B869" t="s">
        <v>6419</v>
      </c>
      <c r="C869" t="s">
        <v>2791</v>
      </c>
      <c r="D869" t="s">
        <v>6420</v>
      </c>
      <c r="E869" t="s">
        <v>2793</v>
      </c>
      <c r="F869">
        <v>1</v>
      </c>
      <c r="G869" t="s">
        <v>2509</v>
      </c>
      <c r="H869" t="s">
        <v>2510</v>
      </c>
      <c r="I869" t="s">
        <v>2511</v>
      </c>
      <c r="J869" t="s">
        <v>2794</v>
      </c>
      <c r="K869" t="s">
        <v>2669</v>
      </c>
      <c r="L869" t="s">
        <v>2058</v>
      </c>
      <c r="M869" t="s">
        <v>2170</v>
      </c>
      <c r="N869">
        <v>0</v>
      </c>
      <c r="O869">
        <v>0</v>
      </c>
      <c r="P869">
        <v>0</v>
      </c>
      <c r="Q869">
        <v>15300</v>
      </c>
      <c r="R869">
        <v>0</v>
      </c>
      <c r="S869">
        <v>0</v>
      </c>
      <c r="T869">
        <v>0</v>
      </c>
      <c r="U869">
        <v>0</v>
      </c>
      <c r="V869">
        <v>0</v>
      </c>
      <c r="W869">
        <v>0</v>
      </c>
      <c r="X869">
        <v>0</v>
      </c>
      <c r="Y869">
        <v>0</v>
      </c>
      <c r="Z869">
        <v>0</v>
      </c>
      <c r="AA869">
        <v>0</v>
      </c>
      <c r="AB869">
        <v>0</v>
      </c>
      <c r="AC869">
        <v>0</v>
      </c>
      <c r="AD869">
        <v>0</v>
      </c>
      <c r="AE869">
        <v>0</v>
      </c>
      <c r="AF869">
        <v>0</v>
      </c>
      <c r="AG869" t="s">
        <v>6421</v>
      </c>
      <c r="AH869" s="21" t="str">
        <f t="shared" si="26"/>
        <v>YR20</v>
      </c>
      <c r="AI869" s="21">
        <v>67.5</v>
      </c>
      <c r="AJ869" s="21">
        <f t="shared" si="27"/>
        <v>100</v>
      </c>
      <c r="AK869" s="21" t="s">
        <v>2060</v>
      </c>
      <c r="AL869" t="s">
        <v>2515</v>
      </c>
      <c r="AM869" t="s">
        <v>53</v>
      </c>
      <c r="AN869" t="s">
        <v>2031</v>
      </c>
    </row>
    <row r="870" spans="1:40" ht="15" hidden="1" thickTop="1" x14ac:dyDescent="0.35">
      <c r="A870" t="s">
        <v>6312</v>
      </c>
      <c r="B870" t="s">
        <v>6423</v>
      </c>
      <c r="C870" t="s">
        <v>6424</v>
      </c>
      <c r="D870" t="s">
        <v>6425</v>
      </c>
      <c r="E870" t="s">
        <v>44</v>
      </c>
      <c r="F870">
        <v>1</v>
      </c>
      <c r="G870" t="s">
        <v>2055</v>
      </c>
      <c r="H870" t="s">
        <v>2056</v>
      </c>
      <c r="I870" t="s">
        <v>2511</v>
      </c>
      <c r="J870" t="s">
        <v>3609</v>
      </c>
      <c r="K870" t="s">
        <v>42</v>
      </c>
      <c r="L870" t="s">
        <v>2058</v>
      </c>
      <c r="M870" t="s">
        <v>2059</v>
      </c>
      <c r="N870">
        <v>0</v>
      </c>
      <c r="O870">
        <v>0</v>
      </c>
      <c r="P870">
        <v>0</v>
      </c>
      <c r="Q870">
        <v>24480</v>
      </c>
      <c r="R870">
        <v>0</v>
      </c>
      <c r="S870">
        <v>0</v>
      </c>
      <c r="T870">
        <v>0</v>
      </c>
      <c r="U870">
        <v>0</v>
      </c>
      <c r="V870">
        <v>0</v>
      </c>
      <c r="W870">
        <v>0</v>
      </c>
      <c r="X870">
        <v>0</v>
      </c>
      <c r="Y870">
        <v>0</v>
      </c>
      <c r="Z870">
        <v>0</v>
      </c>
      <c r="AA870">
        <v>0</v>
      </c>
      <c r="AB870">
        <v>0</v>
      </c>
      <c r="AC870">
        <v>0</v>
      </c>
      <c r="AD870">
        <v>0</v>
      </c>
      <c r="AE870">
        <v>0</v>
      </c>
      <c r="AF870">
        <v>0</v>
      </c>
      <c r="AG870" t="s">
        <v>6426</v>
      </c>
      <c r="AH870" s="21" t="str">
        <f t="shared" si="26"/>
        <v>YO27</v>
      </c>
      <c r="AI870" s="21">
        <v>107.92500000000001</v>
      </c>
      <c r="AJ870" s="21">
        <f t="shared" si="27"/>
        <v>100</v>
      </c>
      <c r="AK870" s="21" t="s">
        <v>2060</v>
      </c>
      <c r="AL870" t="s">
        <v>3610</v>
      </c>
      <c r="AM870" t="s">
        <v>53</v>
      </c>
      <c r="AN870" t="s">
        <v>2029</v>
      </c>
    </row>
    <row r="871" spans="1:40" ht="15" hidden="1" thickTop="1" x14ac:dyDescent="0.35">
      <c r="A871" t="s">
        <v>6316</v>
      </c>
      <c r="B871" t="s">
        <v>6428</v>
      </c>
      <c r="C871" t="s">
        <v>4092</v>
      </c>
      <c r="D871" t="s">
        <v>6429</v>
      </c>
      <c r="E871" t="s">
        <v>2608</v>
      </c>
      <c r="F871">
        <v>1</v>
      </c>
      <c r="G871" t="s">
        <v>2609</v>
      </c>
      <c r="H871" t="s">
        <v>2577</v>
      </c>
      <c r="I871" t="s">
        <v>2511</v>
      </c>
      <c r="J871" t="s">
        <v>2610</v>
      </c>
      <c r="K871" t="s">
        <v>2611</v>
      </c>
      <c r="L871" t="s">
        <v>2058</v>
      </c>
      <c r="M871" t="s">
        <v>2059</v>
      </c>
      <c r="N871">
        <v>0</v>
      </c>
      <c r="O871">
        <v>0</v>
      </c>
      <c r="P871">
        <v>0</v>
      </c>
      <c r="Q871">
        <v>24480</v>
      </c>
      <c r="R871">
        <v>0</v>
      </c>
      <c r="S871">
        <v>0</v>
      </c>
      <c r="T871">
        <v>0</v>
      </c>
      <c r="U871">
        <v>0</v>
      </c>
      <c r="V871">
        <v>0</v>
      </c>
      <c r="W871">
        <v>0</v>
      </c>
      <c r="X871">
        <v>0</v>
      </c>
      <c r="Y871">
        <v>0</v>
      </c>
      <c r="Z871">
        <v>0</v>
      </c>
      <c r="AA871">
        <v>0</v>
      </c>
      <c r="AB871">
        <v>0</v>
      </c>
      <c r="AC871">
        <v>0</v>
      </c>
      <c r="AD871">
        <v>0</v>
      </c>
      <c r="AE871">
        <v>0</v>
      </c>
      <c r="AF871">
        <v>0</v>
      </c>
      <c r="AG871" t="s">
        <v>6430</v>
      </c>
      <c r="AH871" s="21" t="str">
        <f t="shared" si="26"/>
        <v>YO27</v>
      </c>
      <c r="AI871" s="21">
        <v>107.92500000000001</v>
      </c>
      <c r="AJ871" s="21">
        <f t="shared" si="27"/>
        <v>100</v>
      </c>
      <c r="AK871" s="21" t="s">
        <v>2060</v>
      </c>
      <c r="AL871" t="s">
        <v>2613</v>
      </c>
      <c r="AM871" t="s">
        <v>53</v>
      </c>
      <c r="AN871" t="s">
        <v>2029</v>
      </c>
    </row>
    <row r="872" spans="1:40" ht="15" hidden="1" thickTop="1" x14ac:dyDescent="0.35">
      <c r="A872" t="s">
        <v>6320</v>
      </c>
      <c r="B872" t="s">
        <v>6432</v>
      </c>
      <c r="C872" t="s">
        <v>4092</v>
      </c>
      <c r="D872" t="s">
        <v>6433</v>
      </c>
      <c r="E872" t="s">
        <v>3430</v>
      </c>
      <c r="F872">
        <v>1</v>
      </c>
      <c r="G872" t="s">
        <v>2609</v>
      </c>
      <c r="H872" t="s">
        <v>2577</v>
      </c>
      <c r="I872" t="s">
        <v>2511</v>
      </c>
      <c r="J872" t="s">
        <v>2610</v>
      </c>
      <c r="K872" t="s">
        <v>2611</v>
      </c>
      <c r="L872" t="s">
        <v>2058</v>
      </c>
      <c r="M872" t="s">
        <v>2059</v>
      </c>
      <c r="N872">
        <v>1</v>
      </c>
      <c r="O872">
        <v>86</v>
      </c>
      <c r="P872">
        <v>0.35</v>
      </c>
      <c r="Q872">
        <v>24480</v>
      </c>
      <c r="R872">
        <v>0</v>
      </c>
      <c r="S872">
        <v>0</v>
      </c>
      <c r="T872">
        <v>0</v>
      </c>
      <c r="U872">
        <v>0</v>
      </c>
      <c r="V872">
        <v>0</v>
      </c>
      <c r="W872">
        <v>0</v>
      </c>
      <c r="X872">
        <v>0</v>
      </c>
      <c r="Y872">
        <v>0</v>
      </c>
      <c r="Z872">
        <v>0</v>
      </c>
      <c r="AA872">
        <v>1</v>
      </c>
      <c r="AB872">
        <v>86</v>
      </c>
      <c r="AC872">
        <v>0.35</v>
      </c>
      <c r="AD872">
        <v>0</v>
      </c>
      <c r="AE872">
        <v>0</v>
      </c>
      <c r="AF872">
        <v>0</v>
      </c>
      <c r="AG872" t="s">
        <v>6434</v>
      </c>
      <c r="AH872" s="21" t="str">
        <f t="shared" si="26"/>
        <v>YO27</v>
      </c>
      <c r="AI872" s="21">
        <v>107.92500000000001</v>
      </c>
      <c r="AJ872" s="21">
        <f t="shared" si="27"/>
        <v>99.648692810457518</v>
      </c>
      <c r="AK872" s="21" t="s">
        <v>2063</v>
      </c>
      <c r="AL872" t="s">
        <v>2613</v>
      </c>
      <c r="AM872" t="s">
        <v>53</v>
      </c>
      <c r="AN872" t="s">
        <v>2029</v>
      </c>
    </row>
    <row r="873" spans="1:40" ht="15" hidden="1" thickTop="1" x14ac:dyDescent="0.35">
      <c r="A873" t="s">
        <v>6324</v>
      </c>
      <c r="B873" t="s">
        <v>6436</v>
      </c>
      <c r="C873" t="s">
        <v>3351</v>
      </c>
      <c r="D873" t="s">
        <v>6437</v>
      </c>
      <c r="E873" t="s">
        <v>3353</v>
      </c>
      <c r="F873">
        <v>1</v>
      </c>
      <c r="G873" t="s">
        <v>2682</v>
      </c>
      <c r="H873" t="s">
        <v>2620</v>
      </c>
      <c r="I873" t="s">
        <v>2511</v>
      </c>
      <c r="J873" t="s">
        <v>2683</v>
      </c>
      <c r="K873" t="s">
        <v>2684</v>
      </c>
      <c r="L873" t="s">
        <v>2058</v>
      </c>
      <c r="M873" t="s">
        <v>2170</v>
      </c>
      <c r="N873">
        <v>1</v>
      </c>
      <c r="O873">
        <v>28</v>
      </c>
      <c r="P873">
        <v>0.18</v>
      </c>
      <c r="Q873">
        <v>15300</v>
      </c>
      <c r="R873">
        <v>0</v>
      </c>
      <c r="S873">
        <v>0</v>
      </c>
      <c r="T873">
        <v>0</v>
      </c>
      <c r="U873">
        <v>0</v>
      </c>
      <c r="V873">
        <v>0</v>
      </c>
      <c r="W873">
        <v>0</v>
      </c>
      <c r="X873">
        <v>1</v>
      </c>
      <c r="Y873">
        <v>28</v>
      </c>
      <c r="Z873">
        <v>0.18</v>
      </c>
      <c r="AA873">
        <v>0</v>
      </c>
      <c r="AB873">
        <v>0</v>
      </c>
      <c r="AC873">
        <v>0</v>
      </c>
      <c r="AD873">
        <v>0</v>
      </c>
      <c r="AE873">
        <v>0</v>
      </c>
      <c r="AF873">
        <v>0</v>
      </c>
      <c r="AG873" t="s">
        <v>6438</v>
      </c>
      <c r="AH873" s="21" t="str">
        <f t="shared" si="26"/>
        <v>YR21</v>
      </c>
      <c r="AI873" s="21">
        <v>67.5</v>
      </c>
      <c r="AJ873" s="21">
        <f t="shared" si="27"/>
        <v>99.816993464052288</v>
      </c>
      <c r="AK873" s="21" t="s">
        <v>2060</v>
      </c>
      <c r="AL873" t="s">
        <v>2686</v>
      </c>
      <c r="AM873" t="s">
        <v>53</v>
      </c>
      <c r="AN873" t="s">
        <v>2031</v>
      </c>
    </row>
    <row r="874" spans="1:40" ht="15" hidden="1" thickTop="1" x14ac:dyDescent="0.35">
      <c r="A874" t="s">
        <v>6328</v>
      </c>
      <c r="B874" t="s">
        <v>6440</v>
      </c>
      <c r="C874" t="s">
        <v>3396</v>
      </c>
      <c r="D874" t="s">
        <v>6441</v>
      </c>
      <c r="E874" t="s">
        <v>3028</v>
      </c>
      <c r="F874">
        <v>1</v>
      </c>
      <c r="G874" t="s">
        <v>2546</v>
      </c>
      <c r="H874" t="s">
        <v>2510</v>
      </c>
      <c r="I874" t="s">
        <v>2511</v>
      </c>
      <c r="J874" t="s">
        <v>3006</v>
      </c>
      <c r="K874" t="s">
        <v>3007</v>
      </c>
      <c r="L874" t="s">
        <v>2058</v>
      </c>
      <c r="M874" t="s">
        <v>2170</v>
      </c>
      <c r="N874">
        <v>0</v>
      </c>
      <c r="O874">
        <v>0</v>
      </c>
      <c r="P874">
        <v>0</v>
      </c>
      <c r="Q874">
        <v>15300</v>
      </c>
      <c r="R874">
        <v>0</v>
      </c>
      <c r="S874">
        <v>0</v>
      </c>
      <c r="T874">
        <v>0</v>
      </c>
      <c r="U874">
        <v>0</v>
      </c>
      <c r="V874">
        <v>0</v>
      </c>
      <c r="W874">
        <v>0</v>
      </c>
      <c r="X874">
        <v>0</v>
      </c>
      <c r="Y874">
        <v>0</v>
      </c>
      <c r="Z874">
        <v>0</v>
      </c>
      <c r="AA874">
        <v>0</v>
      </c>
      <c r="AB874">
        <v>0</v>
      </c>
      <c r="AC874">
        <v>0</v>
      </c>
      <c r="AD874">
        <v>0</v>
      </c>
      <c r="AE874">
        <v>0</v>
      </c>
      <c r="AF874">
        <v>0</v>
      </c>
      <c r="AG874" t="s">
        <v>6442</v>
      </c>
      <c r="AH874" s="21" t="str">
        <f t="shared" si="26"/>
        <v>YO98</v>
      </c>
      <c r="AI874" s="21">
        <v>67.5</v>
      </c>
      <c r="AJ874" s="21">
        <f t="shared" si="27"/>
        <v>100</v>
      </c>
      <c r="AK874" s="21" t="s">
        <v>2060</v>
      </c>
      <c r="AL874" t="s">
        <v>2551</v>
      </c>
      <c r="AM874" t="s">
        <v>53</v>
      </c>
      <c r="AN874" t="s">
        <v>2031</v>
      </c>
    </row>
    <row r="875" spans="1:40" ht="15" hidden="1" thickTop="1" x14ac:dyDescent="0.35">
      <c r="A875" t="s">
        <v>6332</v>
      </c>
      <c r="B875" t="s">
        <v>6444</v>
      </c>
      <c r="C875" t="s">
        <v>3758</v>
      </c>
      <c r="D875" t="s">
        <v>6445</v>
      </c>
      <c r="E875" t="s">
        <v>3353</v>
      </c>
      <c r="F875">
        <v>1</v>
      </c>
      <c r="G875" t="s">
        <v>2682</v>
      </c>
      <c r="H875" t="s">
        <v>2620</v>
      </c>
      <c r="I875" t="s">
        <v>2511</v>
      </c>
      <c r="J875" t="s">
        <v>2683</v>
      </c>
      <c r="K875" t="s">
        <v>2684</v>
      </c>
      <c r="L875" t="s">
        <v>2058</v>
      </c>
      <c r="M875" t="s">
        <v>2170</v>
      </c>
      <c r="N875">
        <v>0</v>
      </c>
      <c r="O875">
        <v>0</v>
      </c>
      <c r="P875">
        <v>0</v>
      </c>
      <c r="Q875">
        <v>15300</v>
      </c>
      <c r="R875">
        <v>0</v>
      </c>
      <c r="S875">
        <v>0</v>
      </c>
      <c r="T875">
        <v>0</v>
      </c>
      <c r="U875">
        <v>0</v>
      </c>
      <c r="V875">
        <v>0</v>
      </c>
      <c r="W875">
        <v>0</v>
      </c>
      <c r="X875">
        <v>0</v>
      </c>
      <c r="Y875">
        <v>0</v>
      </c>
      <c r="Z875">
        <v>0</v>
      </c>
      <c r="AA875">
        <v>0</v>
      </c>
      <c r="AB875">
        <v>0</v>
      </c>
      <c r="AC875">
        <v>0</v>
      </c>
      <c r="AD875">
        <v>0</v>
      </c>
      <c r="AE875">
        <v>0</v>
      </c>
      <c r="AF875">
        <v>0</v>
      </c>
      <c r="AG875" t="s">
        <v>6446</v>
      </c>
      <c r="AH875" s="21" t="str">
        <f t="shared" si="26"/>
        <v>YO27</v>
      </c>
      <c r="AI875" s="21">
        <v>67.5</v>
      </c>
      <c r="AJ875" s="21">
        <f t="shared" si="27"/>
        <v>100</v>
      </c>
      <c r="AK875" s="21" t="s">
        <v>2060</v>
      </c>
      <c r="AL875" t="s">
        <v>2686</v>
      </c>
      <c r="AM875" t="s">
        <v>53</v>
      </c>
      <c r="AN875" t="s">
        <v>2029</v>
      </c>
    </row>
    <row r="876" spans="1:40" ht="15" hidden="1" thickTop="1" x14ac:dyDescent="0.35">
      <c r="A876" t="s">
        <v>6336</v>
      </c>
      <c r="B876" t="s">
        <v>6448</v>
      </c>
      <c r="C876" t="s">
        <v>5720</v>
      </c>
      <c r="D876" t="s">
        <v>6449</v>
      </c>
      <c r="E876" t="s">
        <v>2667</v>
      </c>
      <c r="F876">
        <v>2</v>
      </c>
      <c r="G876" t="s">
        <v>2509</v>
      </c>
      <c r="H876" t="s">
        <v>2510</v>
      </c>
      <c r="I876" t="s">
        <v>2511</v>
      </c>
      <c r="J876" t="s">
        <v>3168</v>
      </c>
      <c r="K876" t="s">
        <v>2669</v>
      </c>
      <c r="L876" t="s">
        <v>2058</v>
      </c>
      <c r="M876" t="s">
        <v>2207</v>
      </c>
      <c r="N876">
        <v>0</v>
      </c>
      <c r="O876">
        <v>0</v>
      </c>
      <c r="P876">
        <v>0</v>
      </c>
      <c r="Q876">
        <v>13260</v>
      </c>
      <c r="R876">
        <v>0</v>
      </c>
      <c r="S876">
        <v>0</v>
      </c>
      <c r="T876">
        <v>0</v>
      </c>
      <c r="U876">
        <v>0</v>
      </c>
      <c r="V876">
        <v>0</v>
      </c>
      <c r="W876">
        <v>0</v>
      </c>
      <c r="X876">
        <v>0</v>
      </c>
      <c r="Y876">
        <v>0</v>
      </c>
      <c r="Z876">
        <v>0</v>
      </c>
      <c r="AA876">
        <v>0</v>
      </c>
      <c r="AB876">
        <v>0</v>
      </c>
      <c r="AC876">
        <v>0</v>
      </c>
      <c r="AD876">
        <v>0</v>
      </c>
      <c r="AE876">
        <v>0</v>
      </c>
      <c r="AF876">
        <v>0</v>
      </c>
      <c r="AG876" t="s">
        <v>6450</v>
      </c>
      <c r="AH876" s="21" t="str">
        <f t="shared" si="26"/>
        <v>YN23</v>
      </c>
      <c r="AI876" s="21">
        <v>58.5</v>
      </c>
      <c r="AJ876" s="21">
        <f t="shared" si="27"/>
        <v>100</v>
      </c>
      <c r="AK876" s="21" t="s">
        <v>2060</v>
      </c>
      <c r="AL876" t="s">
        <v>2515</v>
      </c>
      <c r="AM876" t="s">
        <v>53</v>
      </c>
      <c r="AN876" t="s">
        <v>2029</v>
      </c>
    </row>
    <row r="877" spans="1:40" ht="15" hidden="1" thickTop="1" x14ac:dyDescent="0.35">
      <c r="A877" t="s">
        <v>6340</v>
      </c>
      <c r="B877" t="s">
        <v>6452</v>
      </c>
      <c r="C877" t="s">
        <v>3697</v>
      </c>
      <c r="D877" t="s">
        <v>6453</v>
      </c>
      <c r="E877" t="s">
        <v>3115</v>
      </c>
      <c r="F877">
        <v>1</v>
      </c>
      <c r="G877" t="s">
        <v>2816</v>
      </c>
      <c r="H877" t="s">
        <v>2620</v>
      </c>
      <c r="I877" t="s">
        <v>2511</v>
      </c>
      <c r="J877" t="s">
        <v>3116</v>
      </c>
      <c r="K877" t="s">
        <v>2818</v>
      </c>
      <c r="L877" t="s">
        <v>2058</v>
      </c>
      <c r="M877" t="s">
        <v>2059</v>
      </c>
      <c r="N877">
        <v>0</v>
      </c>
      <c r="O877">
        <v>0</v>
      </c>
      <c r="P877">
        <v>0</v>
      </c>
      <c r="Q877">
        <v>24480</v>
      </c>
      <c r="R877">
        <v>0</v>
      </c>
      <c r="S877">
        <v>0</v>
      </c>
      <c r="T877">
        <v>0</v>
      </c>
      <c r="U877">
        <v>0</v>
      </c>
      <c r="V877">
        <v>0</v>
      </c>
      <c r="W877">
        <v>0</v>
      </c>
      <c r="X877">
        <v>0</v>
      </c>
      <c r="Y877">
        <v>0</v>
      </c>
      <c r="Z877">
        <v>0</v>
      </c>
      <c r="AA877">
        <v>0</v>
      </c>
      <c r="AB877">
        <v>0</v>
      </c>
      <c r="AC877">
        <v>0</v>
      </c>
      <c r="AD877">
        <v>0</v>
      </c>
      <c r="AE877">
        <v>0</v>
      </c>
      <c r="AF877">
        <v>0</v>
      </c>
      <c r="AG877" t="s">
        <v>6454</v>
      </c>
      <c r="AH877" s="21" t="str">
        <f t="shared" si="26"/>
        <v>YR20</v>
      </c>
      <c r="AI877" s="21">
        <v>107.92500000000001</v>
      </c>
      <c r="AJ877" s="21">
        <f t="shared" si="27"/>
        <v>100</v>
      </c>
      <c r="AK877" s="21" t="s">
        <v>2060</v>
      </c>
      <c r="AL877" t="s">
        <v>3118</v>
      </c>
      <c r="AM877" t="s">
        <v>53</v>
      </c>
      <c r="AN877" t="s">
        <v>2029</v>
      </c>
    </row>
    <row r="878" spans="1:40" ht="15" hidden="1" thickTop="1" x14ac:dyDescent="0.35">
      <c r="A878" t="s">
        <v>6344</v>
      </c>
      <c r="B878" t="s">
        <v>6456</v>
      </c>
      <c r="C878" t="s">
        <v>6457</v>
      </c>
      <c r="D878" t="s">
        <v>6458</v>
      </c>
      <c r="E878" t="s">
        <v>2705</v>
      </c>
      <c r="F878">
        <v>1</v>
      </c>
      <c r="G878" t="s">
        <v>2593</v>
      </c>
      <c r="H878" t="s">
        <v>2056</v>
      </c>
      <c r="I878" t="s">
        <v>2511</v>
      </c>
      <c r="J878" t="s">
        <v>2594</v>
      </c>
      <c r="K878" t="s">
        <v>65</v>
      </c>
      <c r="L878" t="s">
        <v>2058</v>
      </c>
      <c r="M878" t="s">
        <v>2982</v>
      </c>
      <c r="N878">
        <v>1</v>
      </c>
      <c r="O878">
        <v>25</v>
      </c>
      <c r="P878">
        <v>0.18</v>
      </c>
      <c r="Q878">
        <v>14280</v>
      </c>
      <c r="R878">
        <v>1</v>
      </c>
      <c r="S878">
        <v>25</v>
      </c>
      <c r="T878">
        <v>0.18</v>
      </c>
      <c r="U878">
        <v>0</v>
      </c>
      <c r="V878">
        <v>0</v>
      </c>
      <c r="W878">
        <v>0</v>
      </c>
      <c r="X878">
        <v>0</v>
      </c>
      <c r="Y878">
        <v>0</v>
      </c>
      <c r="Z878">
        <v>0</v>
      </c>
      <c r="AA878">
        <v>0</v>
      </c>
      <c r="AB878">
        <v>0</v>
      </c>
      <c r="AC878">
        <v>0</v>
      </c>
      <c r="AD878">
        <v>0</v>
      </c>
      <c r="AE878">
        <v>0</v>
      </c>
      <c r="AF878">
        <v>0</v>
      </c>
      <c r="AG878" t="s">
        <v>6459</v>
      </c>
      <c r="AH878" s="21" t="str">
        <f t="shared" si="26"/>
        <v>YR21</v>
      </c>
      <c r="AI878" s="21">
        <v>62.999999999999986</v>
      </c>
      <c r="AJ878" s="21">
        <f t="shared" si="27"/>
        <v>99.824929971988794</v>
      </c>
      <c r="AK878" s="21" t="s">
        <v>2060</v>
      </c>
      <c r="AL878" t="s">
        <v>2527</v>
      </c>
      <c r="AM878" t="s">
        <v>53</v>
      </c>
      <c r="AN878" t="s">
        <v>2029</v>
      </c>
    </row>
    <row r="879" spans="1:40" ht="15" hidden="1" thickTop="1" x14ac:dyDescent="0.35">
      <c r="A879" t="s">
        <v>6348</v>
      </c>
      <c r="B879" t="s">
        <v>6461</v>
      </c>
      <c r="C879" t="s">
        <v>2644</v>
      </c>
      <c r="D879" t="s">
        <v>6462</v>
      </c>
      <c r="E879" t="s">
        <v>2646</v>
      </c>
      <c r="F879">
        <v>1</v>
      </c>
      <c r="G879" t="s">
        <v>2600</v>
      </c>
      <c r="H879" t="s">
        <v>2577</v>
      </c>
      <c r="I879" t="s">
        <v>2511</v>
      </c>
      <c r="J879" t="s">
        <v>2647</v>
      </c>
      <c r="K879" t="s">
        <v>2602</v>
      </c>
      <c r="L879" t="s">
        <v>2058</v>
      </c>
      <c r="M879" t="s">
        <v>2059</v>
      </c>
      <c r="N879">
        <v>0</v>
      </c>
      <c r="O879">
        <v>0</v>
      </c>
      <c r="P879">
        <v>0</v>
      </c>
      <c r="Q879">
        <v>24480</v>
      </c>
      <c r="R879">
        <v>0</v>
      </c>
      <c r="S879">
        <v>0</v>
      </c>
      <c r="T879">
        <v>0</v>
      </c>
      <c r="U879">
        <v>0</v>
      </c>
      <c r="V879">
        <v>0</v>
      </c>
      <c r="W879">
        <v>0</v>
      </c>
      <c r="X879">
        <v>0</v>
      </c>
      <c r="Y879">
        <v>0</v>
      </c>
      <c r="Z879">
        <v>0</v>
      </c>
      <c r="AA879">
        <v>0</v>
      </c>
      <c r="AB879">
        <v>0</v>
      </c>
      <c r="AC879">
        <v>0</v>
      </c>
      <c r="AD879">
        <v>0</v>
      </c>
      <c r="AE879">
        <v>0</v>
      </c>
      <c r="AF879">
        <v>0</v>
      </c>
      <c r="AG879" t="s">
        <v>6463</v>
      </c>
      <c r="AH879" s="21" t="str">
        <f t="shared" si="26"/>
        <v>YR20</v>
      </c>
      <c r="AI879" s="21">
        <v>107.92500000000001</v>
      </c>
      <c r="AJ879" s="21">
        <f t="shared" si="27"/>
        <v>100</v>
      </c>
      <c r="AK879" s="21" t="s">
        <v>2060</v>
      </c>
      <c r="AL879" t="s">
        <v>2551</v>
      </c>
      <c r="AM879" t="s">
        <v>53</v>
      </c>
      <c r="AN879" t="s">
        <v>2029</v>
      </c>
    </row>
    <row r="880" spans="1:40" ht="15" hidden="1" thickTop="1" x14ac:dyDescent="0.35">
      <c r="A880" t="s">
        <v>6352</v>
      </c>
      <c r="B880" t="s">
        <v>6465</v>
      </c>
      <c r="C880" t="s">
        <v>4673</v>
      </c>
      <c r="D880" t="s">
        <v>6466</v>
      </c>
      <c r="E880" t="s">
        <v>3058</v>
      </c>
      <c r="F880">
        <v>1</v>
      </c>
      <c r="G880" t="s">
        <v>2546</v>
      </c>
      <c r="H880" t="s">
        <v>2510</v>
      </c>
      <c r="I880" t="s">
        <v>2511</v>
      </c>
      <c r="J880" t="s">
        <v>4675</v>
      </c>
      <c r="K880" t="s">
        <v>3007</v>
      </c>
      <c r="L880" t="s">
        <v>2058</v>
      </c>
      <c r="M880" t="s">
        <v>2170</v>
      </c>
      <c r="N880">
        <v>1</v>
      </c>
      <c r="O880">
        <v>29</v>
      </c>
      <c r="P880">
        <v>0.19</v>
      </c>
      <c r="Q880">
        <v>15300</v>
      </c>
      <c r="R880">
        <v>1</v>
      </c>
      <c r="S880">
        <v>29</v>
      </c>
      <c r="T880">
        <v>0.19</v>
      </c>
      <c r="U880">
        <v>0</v>
      </c>
      <c r="V880">
        <v>0</v>
      </c>
      <c r="W880">
        <v>0</v>
      </c>
      <c r="X880">
        <v>0</v>
      </c>
      <c r="Y880">
        <v>0</v>
      </c>
      <c r="Z880">
        <v>0</v>
      </c>
      <c r="AA880">
        <v>0</v>
      </c>
      <c r="AB880">
        <v>0</v>
      </c>
      <c r="AC880">
        <v>0</v>
      </c>
      <c r="AD880">
        <v>0</v>
      </c>
      <c r="AE880">
        <v>0</v>
      </c>
      <c r="AF880">
        <v>0</v>
      </c>
      <c r="AG880" t="s">
        <v>6467</v>
      </c>
      <c r="AH880" s="21" t="str">
        <f t="shared" si="26"/>
        <v>YO27</v>
      </c>
      <c r="AI880" s="21">
        <v>67.5</v>
      </c>
      <c r="AJ880" s="21">
        <f t="shared" si="27"/>
        <v>99.810457516339866</v>
      </c>
      <c r="AK880" s="21" t="s">
        <v>2060</v>
      </c>
      <c r="AL880" t="s">
        <v>2551</v>
      </c>
      <c r="AM880" t="s">
        <v>53</v>
      </c>
      <c r="AN880" t="s">
        <v>2031</v>
      </c>
    </row>
    <row r="881" spans="1:40" ht="15" hidden="1" thickTop="1" x14ac:dyDescent="0.35">
      <c r="A881" t="s">
        <v>6356</v>
      </c>
      <c r="B881" t="s">
        <v>6469</v>
      </c>
      <c r="C881" t="s">
        <v>92</v>
      </c>
      <c r="D881" t="s">
        <v>6470</v>
      </c>
      <c r="E881" t="s">
        <v>560</v>
      </c>
      <c r="F881">
        <v>1</v>
      </c>
      <c r="G881" t="s">
        <v>2055</v>
      </c>
      <c r="H881" t="s">
        <v>2056</v>
      </c>
      <c r="I881" t="s">
        <v>2511</v>
      </c>
      <c r="J881" t="s">
        <v>67</v>
      </c>
      <c r="K881" t="s">
        <v>68</v>
      </c>
      <c r="L881" t="s">
        <v>2058</v>
      </c>
      <c r="M881" t="s">
        <v>2170</v>
      </c>
      <c r="N881">
        <v>1</v>
      </c>
      <c r="O881">
        <v>12</v>
      </c>
      <c r="P881">
        <v>0.08</v>
      </c>
      <c r="Q881">
        <v>15300</v>
      </c>
      <c r="R881">
        <v>0</v>
      </c>
      <c r="S881">
        <v>0</v>
      </c>
      <c r="T881">
        <v>0</v>
      </c>
      <c r="U881">
        <v>0</v>
      </c>
      <c r="V881">
        <v>0</v>
      </c>
      <c r="W881">
        <v>0</v>
      </c>
      <c r="X881">
        <v>1</v>
      </c>
      <c r="Y881">
        <v>12</v>
      </c>
      <c r="Z881">
        <v>0.08</v>
      </c>
      <c r="AA881">
        <v>0</v>
      </c>
      <c r="AB881">
        <v>0</v>
      </c>
      <c r="AC881">
        <v>0</v>
      </c>
      <c r="AD881">
        <v>0</v>
      </c>
      <c r="AE881">
        <v>0</v>
      </c>
      <c r="AF881">
        <v>0</v>
      </c>
      <c r="AG881" t="s">
        <v>338</v>
      </c>
      <c r="AH881" s="21" t="str">
        <f t="shared" si="26"/>
        <v>YO27</v>
      </c>
      <c r="AI881" s="21">
        <v>67.5</v>
      </c>
      <c r="AJ881" s="21">
        <f t="shared" si="27"/>
        <v>99.921568627450981</v>
      </c>
      <c r="AK881" s="21" t="s">
        <v>2060</v>
      </c>
      <c r="AL881" t="s">
        <v>70</v>
      </c>
      <c r="AM881" t="s">
        <v>53</v>
      </c>
      <c r="AN881" t="s">
        <v>2031</v>
      </c>
    </row>
    <row r="882" spans="1:40" ht="15" hidden="1" thickTop="1" x14ac:dyDescent="0.35">
      <c r="A882" t="s">
        <v>6360</v>
      </c>
      <c r="B882" t="s">
        <v>6472</v>
      </c>
      <c r="C882" t="s">
        <v>2697</v>
      </c>
      <c r="D882" t="s">
        <v>6473</v>
      </c>
      <c r="E882" t="s">
        <v>2691</v>
      </c>
      <c r="F882">
        <v>1</v>
      </c>
      <c r="G882" t="s">
        <v>2576</v>
      </c>
      <c r="H882" t="s">
        <v>2577</v>
      </c>
      <c r="I882" t="s">
        <v>2511</v>
      </c>
      <c r="J882" t="s">
        <v>2699</v>
      </c>
      <c r="K882" t="s">
        <v>2579</v>
      </c>
      <c r="L882" t="s">
        <v>2058</v>
      </c>
      <c r="M882" t="s">
        <v>2059</v>
      </c>
      <c r="N882">
        <v>0</v>
      </c>
      <c r="O882">
        <v>0</v>
      </c>
      <c r="P882">
        <v>0</v>
      </c>
      <c r="Q882">
        <v>24480</v>
      </c>
      <c r="R882">
        <v>0</v>
      </c>
      <c r="S882">
        <v>0</v>
      </c>
      <c r="T882">
        <v>0</v>
      </c>
      <c r="U882">
        <v>0</v>
      </c>
      <c r="V882">
        <v>0</v>
      </c>
      <c r="W882">
        <v>0</v>
      </c>
      <c r="X882">
        <v>0</v>
      </c>
      <c r="Y882">
        <v>0</v>
      </c>
      <c r="Z882">
        <v>0</v>
      </c>
      <c r="AA882">
        <v>0</v>
      </c>
      <c r="AB882">
        <v>0</v>
      </c>
      <c r="AC882">
        <v>0</v>
      </c>
      <c r="AD882">
        <v>0</v>
      </c>
      <c r="AE882">
        <v>0</v>
      </c>
      <c r="AF882">
        <v>0</v>
      </c>
      <c r="AG882" t="s">
        <v>6474</v>
      </c>
      <c r="AH882" s="21" t="str">
        <f t="shared" si="26"/>
        <v>YO27</v>
      </c>
      <c r="AI882" s="21">
        <v>107.92500000000001</v>
      </c>
      <c r="AJ882" s="21">
        <f t="shared" si="27"/>
        <v>100</v>
      </c>
      <c r="AK882" s="21" t="s">
        <v>2060</v>
      </c>
      <c r="AL882" t="s">
        <v>2581</v>
      </c>
      <c r="AM882" t="s">
        <v>53</v>
      </c>
      <c r="AN882" t="s">
        <v>2029</v>
      </c>
    </row>
    <row r="883" spans="1:40" ht="15" hidden="1" thickTop="1" x14ac:dyDescent="0.35">
      <c r="A883" t="s">
        <v>6364</v>
      </c>
      <c r="B883" t="s">
        <v>6476</v>
      </c>
      <c r="C883" t="s">
        <v>6477</v>
      </c>
      <c r="D883" t="s">
        <v>6478</v>
      </c>
      <c r="E883" t="s">
        <v>3309</v>
      </c>
      <c r="F883">
        <v>1</v>
      </c>
      <c r="G883" t="s">
        <v>2509</v>
      </c>
      <c r="H883" t="s">
        <v>2510</v>
      </c>
      <c r="I883" t="s">
        <v>2511</v>
      </c>
      <c r="J883" t="s">
        <v>3522</v>
      </c>
      <c r="K883" t="s">
        <v>3109</v>
      </c>
      <c r="L883" t="s">
        <v>2058</v>
      </c>
      <c r="M883" t="s">
        <v>2059</v>
      </c>
      <c r="N883">
        <v>0</v>
      </c>
      <c r="O883">
        <v>0</v>
      </c>
      <c r="P883">
        <v>0</v>
      </c>
      <c r="Q883">
        <v>24480</v>
      </c>
      <c r="R883">
        <v>0</v>
      </c>
      <c r="S883">
        <v>0</v>
      </c>
      <c r="T883">
        <v>0</v>
      </c>
      <c r="U883">
        <v>0</v>
      </c>
      <c r="V883">
        <v>0</v>
      </c>
      <c r="W883">
        <v>0</v>
      </c>
      <c r="X883">
        <v>0</v>
      </c>
      <c r="Y883">
        <v>0</v>
      </c>
      <c r="Z883">
        <v>0</v>
      </c>
      <c r="AA883">
        <v>0</v>
      </c>
      <c r="AB883">
        <v>0</v>
      </c>
      <c r="AC883">
        <v>0</v>
      </c>
      <c r="AD883">
        <v>0</v>
      </c>
      <c r="AE883">
        <v>0</v>
      </c>
      <c r="AF883">
        <v>0</v>
      </c>
      <c r="AG883" t="s">
        <v>6479</v>
      </c>
      <c r="AH883" s="21" t="str">
        <f t="shared" si="26"/>
        <v>YH98</v>
      </c>
      <c r="AI883" s="21">
        <v>107.92500000000001</v>
      </c>
      <c r="AJ883" s="21">
        <f t="shared" si="27"/>
        <v>100</v>
      </c>
      <c r="AK883" s="21" t="s">
        <v>2060</v>
      </c>
      <c r="AL883" t="s">
        <v>2515</v>
      </c>
      <c r="AM883" t="s">
        <v>53</v>
      </c>
      <c r="AN883" t="s">
        <v>2029</v>
      </c>
    </row>
    <row r="884" spans="1:40" ht="15" hidden="1" thickTop="1" x14ac:dyDescent="0.35">
      <c r="A884" t="s">
        <v>6368</v>
      </c>
      <c r="B884" t="s">
        <v>6481</v>
      </c>
      <c r="C884" t="s">
        <v>4421</v>
      </c>
      <c r="D884" t="s">
        <v>6482</v>
      </c>
      <c r="E884" t="s">
        <v>2608</v>
      </c>
      <c r="F884">
        <v>1</v>
      </c>
      <c r="G884" t="s">
        <v>2633</v>
      </c>
      <c r="H884" t="s">
        <v>2577</v>
      </c>
      <c r="I884" t="s">
        <v>2511</v>
      </c>
      <c r="J884" t="s">
        <v>2610</v>
      </c>
      <c r="K884" t="s">
        <v>2611</v>
      </c>
      <c r="L884" t="s">
        <v>2058</v>
      </c>
      <c r="M884" t="s">
        <v>2059</v>
      </c>
      <c r="N884">
        <v>0</v>
      </c>
      <c r="O884">
        <v>0</v>
      </c>
      <c r="P884">
        <v>0</v>
      </c>
      <c r="Q884">
        <v>24480</v>
      </c>
      <c r="R884">
        <v>0</v>
      </c>
      <c r="S884">
        <v>0</v>
      </c>
      <c r="T884">
        <v>0</v>
      </c>
      <c r="U884">
        <v>0</v>
      </c>
      <c r="V884">
        <v>0</v>
      </c>
      <c r="W884">
        <v>0</v>
      </c>
      <c r="X884">
        <v>0</v>
      </c>
      <c r="Y884">
        <v>0</v>
      </c>
      <c r="Z884">
        <v>0</v>
      </c>
      <c r="AA884">
        <v>0</v>
      </c>
      <c r="AB884">
        <v>0</v>
      </c>
      <c r="AC884">
        <v>0</v>
      </c>
      <c r="AD884">
        <v>0</v>
      </c>
      <c r="AE884">
        <v>0</v>
      </c>
      <c r="AF884">
        <v>0</v>
      </c>
      <c r="AG884" t="s">
        <v>6483</v>
      </c>
      <c r="AH884" s="21" t="str">
        <f t="shared" si="26"/>
        <v>YO98</v>
      </c>
      <c r="AI884" s="21">
        <v>107.92500000000001</v>
      </c>
      <c r="AJ884" s="21">
        <f t="shared" si="27"/>
        <v>100</v>
      </c>
      <c r="AK884" s="21" t="s">
        <v>2060</v>
      </c>
      <c r="AL884" t="s">
        <v>2581</v>
      </c>
      <c r="AM884" t="s">
        <v>53</v>
      </c>
      <c r="AN884" t="s">
        <v>2031</v>
      </c>
    </row>
    <row r="885" spans="1:40" ht="15" hidden="1" thickTop="1" x14ac:dyDescent="0.35">
      <c r="A885" t="s">
        <v>6373</v>
      </c>
      <c r="B885" t="s">
        <v>6484</v>
      </c>
      <c r="C885" t="s">
        <v>5456</v>
      </c>
      <c r="D885" t="s">
        <v>6485</v>
      </c>
      <c r="E885" t="s">
        <v>64</v>
      </c>
      <c r="F885">
        <v>1</v>
      </c>
      <c r="G885" t="s">
        <v>2524</v>
      </c>
      <c r="H885" t="s">
        <v>2056</v>
      </c>
      <c r="I885" t="s">
        <v>2511</v>
      </c>
      <c r="J885" t="s">
        <v>5458</v>
      </c>
      <c r="K885" t="s">
        <v>62</v>
      </c>
      <c r="L885" t="s">
        <v>2058</v>
      </c>
      <c r="M885" t="s">
        <v>2170</v>
      </c>
      <c r="N885">
        <v>0</v>
      </c>
      <c r="O885">
        <v>0</v>
      </c>
      <c r="P885">
        <v>0</v>
      </c>
      <c r="Q885">
        <v>15300</v>
      </c>
      <c r="R885">
        <v>0</v>
      </c>
      <c r="S885">
        <v>0</v>
      </c>
      <c r="T885">
        <v>0</v>
      </c>
      <c r="U885">
        <v>0</v>
      </c>
      <c r="V885">
        <v>0</v>
      </c>
      <c r="W885">
        <v>0</v>
      </c>
      <c r="X885">
        <v>0</v>
      </c>
      <c r="Y885">
        <v>0</v>
      </c>
      <c r="Z885">
        <v>0</v>
      </c>
      <c r="AA885">
        <v>0</v>
      </c>
      <c r="AB885">
        <v>0</v>
      </c>
      <c r="AC885">
        <v>0</v>
      </c>
      <c r="AD885">
        <v>0</v>
      </c>
      <c r="AE885">
        <v>0</v>
      </c>
      <c r="AF885">
        <v>0</v>
      </c>
      <c r="AG885" t="s">
        <v>6486</v>
      </c>
      <c r="AH885" s="21" t="str">
        <f t="shared" si="26"/>
        <v>YR20</v>
      </c>
      <c r="AI885" s="21">
        <v>67.5</v>
      </c>
      <c r="AJ885" s="21">
        <f t="shared" si="27"/>
        <v>100</v>
      </c>
      <c r="AK885" s="21" t="s">
        <v>2060</v>
      </c>
      <c r="AL885" t="s">
        <v>2527</v>
      </c>
      <c r="AM885" t="s">
        <v>53</v>
      </c>
      <c r="AN885" t="s">
        <v>2029</v>
      </c>
    </row>
    <row r="886" spans="1:40" ht="15" hidden="1" thickTop="1" x14ac:dyDescent="0.35">
      <c r="A886" t="s">
        <v>6377</v>
      </c>
      <c r="B886" t="s">
        <v>6488</v>
      </c>
      <c r="C886" t="s">
        <v>3121</v>
      </c>
      <c r="D886" t="s">
        <v>6489</v>
      </c>
      <c r="E886" t="s">
        <v>4786</v>
      </c>
      <c r="F886">
        <v>1</v>
      </c>
      <c r="G886" t="s">
        <v>2509</v>
      </c>
      <c r="H886" t="s">
        <v>2510</v>
      </c>
      <c r="I886" t="s">
        <v>2511</v>
      </c>
      <c r="J886" t="s">
        <v>3123</v>
      </c>
      <c r="K886" t="s">
        <v>2513</v>
      </c>
      <c r="L886" t="s">
        <v>2058</v>
      </c>
      <c r="M886" t="s">
        <v>2059</v>
      </c>
      <c r="N886">
        <v>0</v>
      </c>
      <c r="O886">
        <v>0</v>
      </c>
      <c r="P886">
        <v>0</v>
      </c>
      <c r="Q886">
        <v>24480</v>
      </c>
      <c r="R886">
        <v>0</v>
      </c>
      <c r="S886">
        <v>0</v>
      </c>
      <c r="T886">
        <v>0</v>
      </c>
      <c r="U886">
        <v>0</v>
      </c>
      <c r="V886">
        <v>0</v>
      </c>
      <c r="W886">
        <v>0</v>
      </c>
      <c r="X886">
        <v>0</v>
      </c>
      <c r="Y886">
        <v>0</v>
      </c>
      <c r="Z886">
        <v>0</v>
      </c>
      <c r="AA886">
        <v>0</v>
      </c>
      <c r="AB886">
        <v>0</v>
      </c>
      <c r="AC886">
        <v>0</v>
      </c>
      <c r="AD886">
        <v>0</v>
      </c>
      <c r="AE886">
        <v>0</v>
      </c>
      <c r="AF886">
        <v>0</v>
      </c>
      <c r="AG886" t="s">
        <v>6490</v>
      </c>
      <c r="AH886" s="21" t="str">
        <f t="shared" si="26"/>
        <v>YR21</v>
      </c>
      <c r="AI886" s="21">
        <v>107.92500000000001</v>
      </c>
      <c r="AJ886" s="21">
        <f t="shared" si="27"/>
        <v>100</v>
      </c>
      <c r="AK886" s="21" t="s">
        <v>2060</v>
      </c>
      <c r="AL886" t="s">
        <v>2515</v>
      </c>
      <c r="AM886" t="s">
        <v>53</v>
      </c>
      <c r="AN886" t="s">
        <v>2029</v>
      </c>
    </row>
    <row r="887" spans="1:40" ht="15" hidden="1" thickTop="1" x14ac:dyDescent="0.35">
      <c r="A887" t="s">
        <v>2208</v>
      </c>
      <c r="B887" t="s">
        <v>6492</v>
      </c>
      <c r="C887" t="s">
        <v>5923</v>
      </c>
      <c r="D887" t="s">
        <v>6493</v>
      </c>
      <c r="E887" t="s">
        <v>3115</v>
      </c>
      <c r="F887">
        <v>1</v>
      </c>
      <c r="G887" t="s">
        <v>2816</v>
      </c>
      <c r="H887" t="s">
        <v>2620</v>
      </c>
      <c r="I887" t="s">
        <v>2511</v>
      </c>
      <c r="J887" t="s">
        <v>3116</v>
      </c>
      <c r="K887" t="s">
        <v>2818</v>
      </c>
      <c r="L887" t="s">
        <v>2058</v>
      </c>
      <c r="M887" t="s">
        <v>2982</v>
      </c>
      <c r="N887">
        <v>0</v>
      </c>
      <c r="O887">
        <v>0</v>
      </c>
      <c r="P887">
        <v>0</v>
      </c>
      <c r="Q887">
        <v>14280</v>
      </c>
      <c r="R887">
        <v>0</v>
      </c>
      <c r="S887">
        <v>0</v>
      </c>
      <c r="T887">
        <v>0</v>
      </c>
      <c r="U887">
        <v>0</v>
      </c>
      <c r="V887">
        <v>0</v>
      </c>
      <c r="W887">
        <v>0</v>
      </c>
      <c r="X887">
        <v>0</v>
      </c>
      <c r="Y887">
        <v>0</v>
      </c>
      <c r="Z887">
        <v>0</v>
      </c>
      <c r="AA887">
        <v>0</v>
      </c>
      <c r="AB887">
        <v>0</v>
      </c>
      <c r="AC887">
        <v>0</v>
      </c>
      <c r="AD887">
        <v>0</v>
      </c>
      <c r="AE887">
        <v>0</v>
      </c>
      <c r="AF887">
        <v>0</v>
      </c>
      <c r="AG887" t="s">
        <v>6494</v>
      </c>
      <c r="AH887" s="21" t="str">
        <f t="shared" si="26"/>
        <v>YR21</v>
      </c>
      <c r="AI887" s="21">
        <v>62.999999999999986</v>
      </c>
      <c r="AJ887" s="21">
        <f t="shared" si="27"/>
        <v>100</v>
      </c>
      <c r="AK887" s="21" t="s">
        <v>2060</v>
      </c>
      <c r="AL887" t="s">
        <v>3118</v>
      </c>
      <c r="AM887" t="s">
        <v>53</v>
      </c>
      <c r="AN887" t="s">
        <v>2029</v>
      </c>
    </row>
    <row r="888" spans="1:40" ht="15" hidden="1" thickTop="1" x14ac:dyDescent="0.35">
      <c r="A888" t="s">
        <v>2211</v>
      </c>
      <c r="B888" t="s">
        <v>6496</v>
      </c>
      <c r="C888" t="s">
        <v>3187</v>
      </c>
      <c r="D888" t="s">
        <v>6497</v>
      </c>
      <c r="E888" t="s">
        <v>64</v>
      </c>
      <c r="F888">
        <v>2</v>
      </c>
      <c r="G888" t="s">
        <v>2524</v>
      </c>
      <c r="H888" t="s">
        <v>2056</v>
      </c>
      <c r="I888" t="s">
        <v>2511</v>
      </c>
      <c r="J888" t="s">
        <v>3189</v>
      </c>
      <c r="K888" t="s">
        <v>62</v>
      </c>
      <c r="L888" t="s">
        <v>2058</v>
      </c>
      <c r="M888" t="s">
        <v>2170</v>
      </c>
      <c r="N888">
        <v>0</v>
      </c>
      <c r="O888">
        <v>0</v>
      </c>
      <c r="P888">
        <v>0</v>
      </c>
      <c r="Q888">
        <v>15300</v>
      </c>
      <c r="R888">
        <v>0</v>
      </c>
      <c r="S888">
        <v>0</v>
      </c>
      <c r="T888">
        <v>0</v>
      </c>
      <c r="U888">
        <v>0</v>
      </c>
      <c r="V888">
        <v>0</v>
      </c>
      <c r="W888">
        <v>0</v>
      </c>
      <c r="X888">
        <v>0</v>
      </c>
      <c r="Y888">
        <v>0</v>
      </c>
      <c r="Z888">
        <v>0</v>
      </c>
      <c r="AA888">
        <v>0</v>
      </c>
      <c r="AB888">
        <v>0</v>
      </c>
      <c r="AC888">
        <v>0</v>
      </c>
      <c r="AD888">
        <v>0</v>
      </c>
      <c r="AE888">
        <v>0</v>
      </c>
      <c r="AF888">
        <v>0</v>
      </c>
      <c r="AG888" t="s">
        <v>6498</v>
      </c>
      <c r="AH888" s="21" t="str">
        <f t="shared" si="26"/>
        <v>YR20</v>
      </c>
      <c r="AI888" s="21">
        <v>67.5</v>
      </c>
      <c r="AJ888" s="21">
        <f t="shared" si="27"/>
        <v>100</v>
      </c>
      <c r="AK888" s="21" t="s">
        <v>2060</v>
      </c>
      <c r="AL888" t="s">
        <v>2527</v>
      </c>
      <c r="AM888" t="s">
        <v>53</v>
      </c>
      <c r="AN888" t="s">
        <v>2029</v>
      </c>
    </row>
    <row r="889" spans="1:40" ht="15" hidden="1" thickTop="1" x14ac:dyDescent="0.35">
      <c r="A889" t="s">
        <v>2214</v>
      </c>
      <c r="B889" t="s">
        <v>6500</v>
      </c>
      <c r="C889" t="s">
        <v>3488</v>
      </c>
      <c r="D889" t="s">
        <v>6501</v>
      </c>
      <c r="E889" t="s">
        <v>2575</v>
      </c>
      <c r="F889">
        <v>1</v>
      </c>
      <c r="G889" t="s">
        <v>2576</v>
      </c>
      <c r="H889" t="s">
        <v>2577</v>
      </c>
      <c r="I889" t="s">
        <v>2511</v>
      </c>
      <c r="J889" t="s">
        <v>2741</v>
      </c>
      <c r="K889" t="s">
        <v>2742</v>
      </c>
      <c r="L889" t="s">
        <v>2058</v>
      </c>
      <c r="M889" t="s">
        <v>2059</v>
      </c>
      <c r="N889">
        <v>0</v>
      </c>
      <c r="O889">
        <v>0</v>
      </c>
      <c r="P889">
        <v>0</v>
      </c>
      <c r="Q889">
        <v>24480</v>
      </c>
      <c r="R889">
        <v>0</v>
      </c>
      <c r="S889">
        <v>0</v>
      </c>
      <c r="T889">
        <v>0</v>
      </c>
      <c r="U889">
        <v>0</v>
      </c>
      <c r="V889">
        <v>0</v>
      </c>
      <c r="W889">
        <v>0</v>
      </c>
      <c r="X889">
        <v>0</v>
      </c>
      <c r="Y889">
        <v>0</v>
      </c>
      <c r="Z889">
        <v>0</v>
      </c>
      <c r="AA889">
        <v>0</v>
      </c>
      <c r="AB889">
        <v>0</v>
      </c>
      <c r="AC889">
        <v>0</v>
      </c>
      <c r="AD889">
        <v>0</v>
      </c>
      <c r="AE889">
        <v>0</v>
      </c>
      <c r="AF889">
        <v>0</v>
      </c>
      <c r="AG889" t="s">
        <v>6502</v>
      </c>
      <c r="AH889" s="21" t="str">
        <f t="shared" si="26"/>
        <v>YO27</v>
      </c>
      <c r="AI889" s="21">
        <v>107.92500000000001</v>
      </c>
      <c r="AJ889" s="21">
        <f t="shared" si="27"/>
        <v>100</v>
      </c>
      <c r="AK889" s="21" t="s">
        <v>2060</v>
      </c>
      <c r="AL889" t="s">
        <v>2613</v>
      </c>
      <c r="AM889" t="s">
        <v>53</v>
      </c>
      <c r="AN889" t="s">
        <v>2031</v>
      </c>
    </row>
    <row r="890" spans="1:40" ht="15" hidden="1" thickTop="1" x14ac:dyDescent="0.35">
      <c r="A890" t="s">
        <v>6390</v>
      </c>
      <c r="B890" t="s">
        <v>6504</v>
      </c>
      <c r="C890" t="s">
        <v>100</v>
      </c>
      <c r="D890" t="s">
        <v>6505</v>
      </c>
      <c r="E890" t="s">
        <v>119</v>
      </c>
      <c r="F890">
        <v>1</v>
      </c>
      <c r="G890" t="s">
        <v>2055</v>
      </c>
      <c r="H890" t="s">
        <v>2056</v>
      </c>
      <c r="I890" t="s">
        <v>2511</v>
      </c>
      <c r="J890" t="s">
        <v>67</v>
      </c>
      <c r="K890" t="s">
        <v>68</v>
      </c>
      <c r="L890" t="s">
        <v>2058</v>
      </c>
      <c r="M890" t="s">
        <v>2170</v>
      </c>
      <c r="N890">
        <v>0</v>
      </c>
      <c r="O890">
        <v>0</v>
      </c>
      <c r="P890">
        <v>0</v>
      </c>
      <c r="Q890">
        <v>15300</v>
      </c>
      <c r="R890">
        <v>0</v>
      </c>
      <c r="S890">
        <v>0</v>
      </c>
      <c r="T890">
        <v>0</v>
      </c>
      <c r="U890">
        <v>0</v>
      </c>
      <c r="V890">
        <v>0</v>
      </c>
      <c r="W890">
        <v>0</v>
      </c>
      <c r="X890">
        <v>0</v>
      </c>
      <c r="Y890">
        <v>0</v>
      </c>
      <c r="Z890">
        <v>0</v>
      </c>
      <c r="AA890">
        <v>0</v>
      </c>
      <c r="AB890">
        <v>0</v>
      </c>
      <c r="AC890">
        <v>0</v>
      </c>
      <c r="AD890">
        <v>0</v>
      </c>
      <c r="AE890">
        <v>0</v>
      </c>
      <c r="AF890">
        <v>0</v>
      </c>
      <c r="AG890" t="s">
        <v>357</v>
      </c>
      <c r="AH890" s="21" t="str">
        <f t="shared" si="26"/>
        <v>YR20</v>
      </c>
      <c r="AI890" s="21">
        <v>67.5</v>
      </c>
      <c r="AJ890" s="21">
        <f t="shared" si="27"/>
        <v>100</v>
      </c>
      <c r="AK890" s="21" t="s">
        <v>2060</v>
      </c>
      <c r="AL890" t="s">
        <v>70</v>
      </c>
      <c r="AM890" t="s">
        <v>53</v>
      </c>
      <c r="AN890" t="s">
        <v>2031</v>
      </c>
    </row>
    <row r="891" spans="1:40" ht="15" hidden="1" thickTop="1" x14ac:dyDescent="0.35">
      <c r="A891" t="s">
        <v>6394</v>
      </c>
      <c r="B891" t="s">
        <v>6507</v>
      </c>
      <c r="C891" t="s">
        <v>6508</v>
      </c>
      <c r="D891" t="s">
        <v>6509</v>
      </c>
      <c r="E891" t="s">
        <v>2920</v>
      </c>
      <c r="F891">
        <v>2</v>
      </c>
      <c r="G891" t="s">
        <v>2682</v>
      </c>
      <c r="H891" t="s">
        <v>2620</v>
      </c>
      <c r="I891" t="s">
        <v>2511</v>
      </c>
      <c r="J891" t="s">
        <v>6510</v>
      </c>
      <c r="K891" t="s">
        <v>2684</v>
      </c>
      <c r="L891" t="s">
        <v>2058</v>
      </c>
      <c r="M891" t="s">
        <v>2059</v>
      </c>
      <c r="N891">
        <v>0</v>
      </c>
      <c r="O891">
        <v>0</v>
      </c>
      <c r="P891">
        <v>0</v>
      </c>
      <c r="Q891">
        <v>24480</v>
      </c>
      <c r="R891">
        <v>0</v>
      </c>
      <c r="S891">
        <v>0</v>
      </c>
      <c r="T891">
        <v>0</v>
      </c>
      <c r="U891">
        <v>0</v>
      </c>
      <c r="V891">
        <v>0</v>
      </c>
      <c r="W891">
        <v>0</v>
      </c>
      <c r="X891">
        <v>0</v>
      </c>
      <c r="Y891">
        <v>0</v>
      </c>
      <c r="Z891">
        <v>0</v>
      </c>
      <c r="AA891">
        <v>0</v>
      </c>
      <c r="AB891">
        <v>0</v>
      </c>
      <c r="AC891">
        <v>0</v>
      </c>
      <c r="AD891">
        <v>0</v>
      </c>
      <c r="AE891">
        <v>0</v>
      </c>
      <c r="AF891">
        <v>0</v>
      </c>
      <c r="AG891" t="s">
        <v>6511</v>
      </c>
      <c r="AH891" s="21" t="str">
        <f t="shared" si="26"/>
        <v>YR21</v>
      </c>
      <c r="AI891" s="21">
        <v>107.92500000000001</v>
      </c>
      <c r="AJ891" s="21">
        <f t="shared" si="27"/>
        <v>100</v>
      </c>
      <c r="AK891" s="21" t="s">
        <v>2060</v>
      </c>
      <c r="AL891" t="s">
        <v>2923</v>
      </c>
      <c r="AM891" t="s">
        <v>53</v>
      </c>
      <c r="AN891" t="s">
        <v>2029</v>
      </c>
    </row>
    <row r="892" spans="1:40" ht="15" hidden="1" thickTop="1" x14ac:dyDescent="0.35">
      <c r="A892" t="s">
        <v>6398</v>
      </c>
      <c r="B892" t="s">
        <v>6513</v>
      </c>
      <c r="C892" t="s">
        <v>5100</v>
      </c>
      <c r="D892" t="s">
        <v>6514</v>
      </c>
      <c r="E892" t="s">
        <v>558</v>
      </c>
      <c r="F892">
        <v>2</v>
      </c>
      <c r="G892" t="s">
        <v>2524</v>
      </c>
      <c r="H892" t="s">
        <v>2056</v>
      </c>
      <c r="I892" t="s">
        <v>2511</v>
      </c>
      <c r="J892" t="s">
        <v>2532</v>
      </c>
      <c r="K892" t="s">
        <v>62</v>
      </c>
      <c r="L892" t="s">
        <v>2058</v>
      </c>
      <c r="M892" t="s">
        <v>2059</v>
      </c>
      <c r="N892">
        <v>1</v>
      </c>
      <c r="O892">
        <v>40</v>
      </c>
      <c r="P892">
        <v>0.16</v>
      </c>
      <c r="Q892">
        <v>24480</v>
      </c>
      <c r="R892">
        <v>1</v>
      </c>
      <c r="S892">
        <v>40</v>
      </c>
      <c r="T892">
        <v>0.16</v>
      </c>
      <c r="U892">
        <v>0</v>
      </c>
      <c r="V892">
        <v>0</v>
      </c>
      <c r="W892">
        <v>0</v>
      </c>
      <c r="X892">
        <v>0</v>
      </c>
      <c r="Y892">
        <v>0</v>
      </c>
      <c r="Z892">
        <v>0</v>
      </c>
      <c r="AA892">
        <v>0</v>
      </c>
      <c r="AB892">
        <v>0</v>
      </c>
      <c r="AC892">
        <v>0</v>
      </c>
      <c r="AD892">
        <v>0</v>
      </c>
      <c r="AE892">
        <v>0</v>
      </c>
      <c r="AF892">
        <v>0</v>
      </c>
      <c r="AG892" t="s">
        <v>6515</v>
      </c>
      <c r="AH892" s="21" t="str">
        <f t="shared" si="26"/>
        <v>YR20</v>
      </c>
      <c r="AI892" s="21">
        <v>107.92500000000001</v>
      </c>
      <c r="AJ892" s="21">
        <f t="shared" si="27"/>
        <v>99.83660130718954</v>
      </c>
      <c r="AK892" s="21" t="s">
        <v>2060</v>
      </c>
      <c r="AL892" t="s">
        <v>2527</v>
      </c>
      <c r="AM892" t="s">
        <v>53</v>
      </c>
      <c r="AN892" t="s">
        <v>2031</v>
      </c>
    </row>
    <row r="893" spans="1:40" ht="15" hidden="1" thickTop="1" x14ac:dyDescent="0.35">
      <c r="A893" t="s">
        <v>6402</v>
      </c>
      <c r="B893" t="s">
        <v>6517</v>
      </c>
      <c r="C893" t="s">
        <v>2941</v>
      </c>
      <c r="D893" t="s">
        <v>6518</v>
      </c>
      <c r="E893" t="s">
        <v>2943</v>
      </c>
      <c r="F893">
        <v>1</v>
      </c>
      <c r="G893" t="s">
        <v>2682</v>
      </c>
      <c r="H893" t="s">
        <v>2620</v>
      </c>
      <c r="I893" t="s">
        <v>2511</v>
      </c>
      <c r="J893" t="s">
        <v>2921</v>
      </c>
      <c r="K893" t="s">
        <v>2684</v>
      </c>
      <c r="L893" t="s">
        <v>2058</v>
      </c>
      <c r="M893" t="s">
        <v>2163</v>
      </c>
      <c r="N893">
        <v>2</v>
      </c>
      <c r="O893">
        <v>89</v>
      </c>
      <c r="P893">
        <v>0.51</v>
      </c>
      <c r="Q893">
        <v>17340</v>
      </c>
      <c r="R893">
        <v>1</v>
      </c>
      <c r="S893">
        <v>48</v>
      </c>
      <c r="T893">
        <v>0.28000000000000003</v>
      </c>
      <c r="U893">
        <v>0</v>
      </c>
      <c r="V893">
        <v>0</v>
      </c>
      <c r="W893">
        <v>0</v>
      </c>
      <c r="X893">
        <v>1</v>
      </c>
      <c r="Y893">
        <v>41</v>
      </c>
      <c r="Z893">
        <v>0.24</v>
      </c>
      <c r="AA893">
        <v>0</v>
      </c>
      <c r="AB893">
        <v>0</v>
      </c>
      <c r="AC893">
        <v>0</v>
      </c>
      <c r="AD893">
        <v>0</v>
      </c>
      <c r="AE893">
        <v>0</v>
      </c>
      <c r="AF893">
        <v>0</v>
      </c>
      <c r="AG893" t="s">
        <v>6519</v>
      </c>
      <c r="AH893" s="21" t="str">
        <f t="shared" si="26"/>
        <v>YR20</v>
      </c>
      <c r="AI893" s="21">
        <v>76.500000000000014</v>
      </c>
      <c r="AJ893" s="21">
        <f t="shared" si="27"/>
        <v>99.486735870818919</v>
      </c>
      <c r="AK893" s="21" t="s">
        <v>2063</v>
      </c>
      <c r="AL893" t="s">
        <v>2923</v>
      </c>
      <c r="AM893" t="s">
        <v>53</v>
      </c>
      <c r="AN893" t="s">
        <v>2029</v>
      </c>
    </row>
    <row r="894" spans="1:40" ht="15" hidden="1" thickTop="1" x14ac:dyDescent="0.35">
      <c r="A894" t="s">
        <v>6406</v>
      </c>
      <c r="B894" t="s">
        <v>6521</v>
      </c>
      <c r="C894" t="s">
        <v>3758</v>
      </c>
      <c r="D894" t="s">
        <v>6522</v>
      </c>
      <c r="E894" t="s">
        <v>3353</v>
      </c>
      <c r="F894">
        <v>1</v>
      </c>
      <c r="G894" t="s">
        <v>2682</v>
      </c>
      <c r="H894" t="s">
        <v>2620</v>
      </c>
      <c r="I894" t="s">
        <v>2511</v>
      </c>
      <c r="J894" t="s">
        <v>2683</v>
      </c>
      <c r="K894" t="s">
        <v>2684</v>
      </c>
      <c r="L894" t="s">
        <v>2058</v>
      </c>
      <c r="M894" t="s">
        <v>2170</v>
      </c>
      <c r="N894">
        <v>0</v>
      </c>
      <c r="O894">
        <v>0</v>
      </c>
      <c r="P894">
        <v>0</v>
      </c>
      <c r="Q894">
        <v>15300</v>
      </c>
      <c r="R894">
        <v>0</v>
      </c>
      <c r="S894">
        <v>0</v>
      </c>
      <c r="T894">
        <v>0</v>
      </c>
      <c r="U894">
        <v>0</v>
      </c>
      <c r="V894">
        <v>0</v>
      </c>
      <c r="W894">
        <v>0</v>
      </c>
      <c r="X894">
        <v>0</v>
      </c>
      <c r="Y894">
        <v>0</v>
      </c>
      <c r="Z894">
        <v>0</v>
      </c>
      <c r="AA894">
        <v>0</v>
      </c>
      <c r="AB894">
        <v>0</v>
      </c>
      <c r="AC894">
        <v>0</v>
      </c>
      <c r="AD894">
        <v>0</v>
      </c>
      <c r="AE894">
        <v>0</v>
      </c>
      <c r="AF894">
        <v>0</v>
      </c>
      <c r="AG894" t="s">
        <v>6523</v>
      </c>
      <c r="AH894" s="21" t="str">
        <f t="shared" si="26"/>
        <v>YO27</v>
      </c>
      <c r="AI894" s="21">
        <v>67.5</v>
      </c>
      <c r="AJ894" s="21">
        <f t="shared" si="27"/>
        <v>100</v>
      </c>
      <c r="AK894" s="21" t="s">
        <v>2060</v>
      </c>
      <c r="AL894" t="s">
        <v>2686</v>
      </c>
      <c r="AM894" t="s">
        <v>53</v>
      </c>
      <c r="AN894" t="s">
        <v>2029</v>
      </c>
    </row>
    <row r="895" spans="1:40" ht="15" hidden="1" thickTop="1" x14ac:dyDescent="0.35">
      <c r="A895" t="s">
        <v>6410</v>
      </c>
      <c r="B895" t="s">
        <v>6525</v>
      </c>
      <c r="C895" t="s">
        <v>4266</v>
      </c>
      <c r="D895" t="s">
        <v>6526</v>
      </c>
      <c r="E895" t="s">
        <v>558</v>
      </c>
      <c r="F895">
        <v>1</v>
      </c>
      <c r="G895" t="s">
        <v>2524</v>
      </c>
      <c r="H895" t="s">
        <v>2056</v>
      </c>
      <c r="I895" t="s">
        <v>2511</v>
      </c>
      <c r="J895" t="s">
        <v>2539</v>
      </c>
      <c r="K895" t="s">
        <v>62</v>
      </c>
      <c r="L895" t="s">
        <v>2058</v>
      </c>
      <c r="M895" t="s">
        <v>2170</v>
      </c>
      <c r="N895">
        <v>0</v>
      </c>
      <c r="O895">
        <v>0</v>
      </c>
      <c r="P895">
        <v>0</v>
      </c>
      <c r="Q895">
        <v>15300</v>
      </c>
      <c r="R895">
        <v>0</v>
      </c>
      <c r="S895">
        <v>0</v>
      </c>
      <c r="T895">
        <v>0</v>
      </c>
      <c r="U895">
        <v>0</v>
      </c>
      <c r="V895">
        <v>0</v>
      </c>
      <c r="W895">
        <v>0</v>
      </c>
      <c r="X895">
        <v>0</v>
      </c>
      <c r="Y895">
        <v>0</v>
      </c>
      <c r="Z895">
        <v>0</v>
      </c>
      <c r="AA895">
        <v>0</v>
      </c>
      <c r="AB895">
        <v>0</v>
      </c>
      <c r="AC895">
        <v>0</v>
      </c>
      <c r="AD895">
        <v>0</v>
      </c>
      <c r="AE895">
        <v>0</v>
      </c>
      <c r="AF895">
        <v>0</v>
      </c>
      <c r="AG895" t="s">
        <v>6527</v>
      </c>
      <c r="AH895" s="21" t="str">
        <f t="shared" si="26"/>
        <v>YO27</v>
      </c>
      <c r="AI895" s="21">
        <v>67.5</v>
      </c>
      <c r="AJ895" s="21">
        <f t="shared" si="27"/>
        <v>100</v>
      </c>
      <c r="AK895" s="21" t="s">
        <v>2060</v>
      </c>
      <c r="AL895" t="s">
        <v>2527</v>
      </c>
      <c r="AM895" t="s">
        <v>53</v>
      </c>
      <c r="AN895" t="s">
        <v>2029</v>
      </c>
    </row>
    <row r="896" spans="1:40" ht="15" hidden="1" thickTop="1" x14ac:dyDescent="0.35">
      <c r="A896" t="s">
        <v>6414</v>
      </c>
      <c r="B896" t="s">
        <v>6529</v>
      </c>
      <c r="C896" t="s">
        <v>4784</v>
      </c>
      <c r="D896" t="s">
        <v>6530</v>
      </c>
      <c r="E896" t="s">
        <v>3407</v>
      </c>
      <c r="F896">
        <v>1</v>
      </c>
      <c r="G896" t="s">
        <v>2509</v>
      </c>
      <c r="H896" t="s">
        <v>2510</v>
      </c>
      <c r="I896" t="s">
        <v>2511</v>
      </c>
      <c r="J896" t="s">
        <v>4787</v>
      </c>
      <c r="K896" t="s">
        <v>3109</v>
      </c>
      <c r="L896" t="s">
        <v>2058</v>
      </c>
      <c r="M896" t="s">
        <v>2170</v>
      </c>
      <c r="N896">
        <v>0</v>
      </c>
      <c r="O896">
        <v>0</v>
      </c>
      <c r="P896">
        <v>0</v>
      </c>
      <c r="Q896">
        <v>15300</v>
      </c>
      <c r="R896">
        <v>0</v>
      </c>
      <c r="S896">
        <v>0</v>
      </c>
      <c r="T896">
        <v>0</v>
      </c>
      <c r="U896">
        <v>0</v>
      </c>
      <c r="V896">
        <v>0</v>
      </c>
      <c r="W896">
        <v>0</v>
      </c>
      <c r="X896">
        <v>0</v>
      </c>
      <c r="Y896">
        <v>0</v>
      </c>
      <c r="Z896">
        <v>0</v>
      </c>
      <c r="AA896">
        <v>0</v>
      </c>
      <c r="AB896">
        <v>0</v>
      </c>
      <c r="AC896">
        <v>0</v>
      </c>
      <c r="AD896">
        <v>0</v>
      </c>
      <c r="AE896">
        <v>0</v>
      </c>
      <c r="AF896">
        <v>0</v>
      </c>
      <c r="AG896" t="s">
        <v>6531</v>
      </c>
      <c r="AH896" s="21" t="str">
        <f t="shared" si="26"/>
        <v>YK19</v>
      </c>
      <c r="AI896" s="21">
        <v>67.5</v>
      </c>
      <c r="AJ896" s="21">
        <f t="shared" si="27"/>
        <v>100</v>
      </c>
      <c r="AK896" s="21" t="s">
        <v>2060</v>
      </c>
      <c r="AL896" t="s">
        <v>2515</v>
      </c>
      <c r="AM896" t="s">
        <v>53</v>
      </c>
      <c r="AN896" t="s">
        <v>2029</v>
      </c>
    </row>
    <row r="897" spans="1:40" ht="15" hidden="1" thickTop="1" x14ac:dyDescent="0.35">
      <c r="A897" t="s">
        <v>6418</v>
      </c>
      <c r="B897" t="s">
        <v>6533</v>
      </c>
      <c r="C897" t="s">
        <v>3260</v>
      </c>
      <c r="D897" t="s">
        <v>6534</v>
      </c>
      <c r="E897" t="s">
        <v>3005</v>
      </c>
      <c r="F897">
        <v>1</v>
      </c>
      <c r="G897" t="s">
        <v>2546</v>
      </c>
      <c r="H897" t="s">
        <v>2510</v>
      </c>
      <c r="I897" t="s">
        <v>2511</v>
      </c>
      <c r="J897" t="s">
        <v>3262</v>
      </c>
      <c r="K897" t="s">
        <v>2548</v>
      </c>
      <c r="L897" t="s">
        <v>2058</v>
      </c>
      <c r="M897" t="s">
        <v>2170</v>
      </c>
      <c r="N897">
        <v>2</v>
      </c>
      <c r="O897">
        <v>91</v>
      </c>
      <c r="P897">
        <v>0.59</v>
      </c>
      <c r="Q897">
        <v>15300</v>
      </c>
      <c r="R897">
        <v>2</v>
      </c>
      <c r="S897">
        <v>91</v>
      </c>
      <c r="T897">
        <v>0.59</v>
      </c>
      <c r="U897">
        <v>0</v>
      </c>
      <c r="V897">
        <v>0</v>
      </c>
      <c r="W897">
        <v>0</v>
      </c>
      <c r="X897">
        <v>0</v>
      </c>
      <c r="Y897">
        <v>0</v>
      </c>
      <c r="Z897">
        <v>0</v>
      </c>
      <c r="AA897">
        <v>0</v>
      </c>
      <c r="AB897">
        <v>0</v>
      </c>
      <c r="AC897">
        <v>0</v>
      </c>
      <c r="AD897">
        <v>0</v>
      </c>
      <c r="AE897">
        <v>0</v>
      </c>
      <c r="AF897">
        <v>0</v>
      </c>
      <c r="AG897" t="s">
        <v>6535</v>
      </c>
      <c r="AH897" s="21" t="str">
        <f t="shared" si="26"/>
        <v>YO27</v>
      </c>
      <c r="AI897" s="21">
        <v>67.5</v>
      </c>
      <c r="AJ897" s="21">
        <f t="shared" si="27"/>
        <v>99.40522875816994</v>
      </c>
      <c r="AK897" s="21" t="s">
        <v>2063</v>
      </c>
      <c r="AL897" t="s">
        <v>2551</v>
      </c>
      <c r="AM897" t="s">
        <v>53</v>
      </c>
      <c r="AN897" t="s">
        <v>2029</v>
      </c>
    </row>
    <row r="898" spans="1:40" ht="15" hidden="1" thickTop="1" x14ac:dyDescent="0.35">
      <c r="A898" t="s">
        <v>6422</v>
      </c>
      <c r="B898" t="s">
        <v>6537</v>
      </c>
      <c r="C898" t="s">
        <v>3639</v>
      </c>
      <c r="D898" t="s">
        <v>6538</v>
      </c>
      <c r="E898" t="s">
        <v>3309</v>
      </c>
      <c r="F898">
        <v>1</v>
      </c>
      <c r="G898" t="s">
        <v>2509</v>
      </c>
      <c r="H898" t="s">
        <v>2510</v>
      </c>
      <c r="I898" t="s">
        <v>2511</v>
      </c>
      <c r="J898" t="s">
        <v>3522</v>
      </c>
      <c r="K898" t="s">
        <v>3109</v>
      </c>
      <c r="L898" t="s">
        <v>2058</v>
      </c>
      <c r="M898" t="s">
        <v>2059</v>
      </c>
      <c r="N898">
        <v>1</v>
      </c>
      <c r="O898">
        <v>57</v>
      </c>
      <c r="P898">
        <v>0.23</v>
      </c>
      <c r="Q898">
        <v>24480</v>
      </c>
      <c r="R898">
        <v>1</v>
      </c>
      <c r="S898">
        <v>57</v>
      </c>
      <c r="T898">
        <v>0.23</v>
      </c>
      <c r="U898">
        <v>0</v>
      </c>
      <c r="V898">
        <v>0</v>
      </c>
      <c r="W898">
        <v>0</v>
      </c>
      <c r="X898">
        <v>0</v>
      </c>
      <c r="Y898">
        <v>0</v>
      </c>
      <c r="Z898">
        <v>0</v>
      </c>
      <c r="AA898">
        <v>0</v>
      </c>
      <c r="AB898">
        <v>0</v>
      </c>
      <c r="AC898">
        <v>0</v>
      </c>
      <c r="AD898">
        <v>0</v>
      </c>
      <c r="AE898">
        <v>0</v>
      </c>
      <c r="AF898">
        <v>0</v>
      </c>
      <c r="AG898" t="s">
        <v>6539</v>
      </c>
      <c r="AH898" s="21" t="str">
        <f t="shared" si="26"/>
        <v>YK19</v>
      </c>
      <c r="AI898" s="21">
        <v>107.92500000000001</v>
      </c>
      <c r="AJ898" s="21">
        <f t="shared" si="27"/>
        <v>99.767156862745097</v>
      </c>
      <c r="AK898" s="21" t="s">
        <v>2060</v>
      </c>
      <c r="AL898" t="s">
        <v>2515</v>
      </c>
      <c r="AM898" t="s">
        <v>53</v>
      </c>
      <c r="AN898" t="s">
        <v>2031</v>
      </c>
    </row>
    <row r="899" spans="1:40" ht="15" hidden="1" thickTop="1" x14ac:dyDescent="0.35">
      <c r="A899" t="s">
        <v>6427</v>
      </c>
      <c r="B899" t="s">
        <v>6541</v>
      </c>
      <c r="C899" t="s">
        <v>6542</v>
      </c>
      <c r="D899" t="s">
        <v>6543</v>
      </c>
      <c r="E899" t="s">
        <v>3539</v>
      </c>
      <c r="F899">
        <v>1</v>
      </c>
      <c r="G899" t="s">
        <v>2682</v>
      </c>
      <c r="H899" t="s">
        <v>2620</v>
      </c>
      <c r="I899" t="s">
        <v>2511</v>
      </c>
      <c r="J899" t="s">
        <v>3540</v>
      </c>
      <c r="K899" t="s">
        <v>2684</v>
      </c>
      <c r="L899" t="s">
        <v>2058</v>
      </c>
      <c r="M899" t="s">
        <v>2170</v>
      </c>
      <c r="N899">
        <v>0</v>
      </c>
      <c r="O899">
        <v>0</v>
      </c>
      <c r="P899">
        <v>0</v>
      </c>
      <c r="Q899">
        <v>15300</v>
      </c>
      <c r="R899">
        <v>0</v>
      </c>
      <c r="S899">
        <v>0</v>
      </c>
      <c r="T899">
        <v>0</v>
      </c>
      <c r="U899">
        <v>0</v>
      </c>
      <c r="V899">
        <v>0</v>
      </c>
      <c r="W899">
        <v>0</v>
      </c>
      <c r="X899">
        <v>0</v>
      </c>
      <c r="Y899">
        <v>0</v>
      </c>
      <c r="Z899">
        <v>0</v>
      </c>
      <c r="AA899">
        <v>0</v>
      </c>
      <c r="AB899">
        <v>0</v>
      </c>
      <c r="AC899">
        <v>0</v>
      </c>
      <c r="AD899">
        <v>0</v>
      </c>
      <c r="AE899">
        <v>0</v>
      </c>
      <c r="AF899">
        <v>0</v>
      </c>
      <c r="AG899" t="s">
        <v>6544</v>
      </c>
      <c r="AH899" s="21" t="str">
        <f t="shared" si="26"/>
        <v>YN23</v>
      </c>
      <c r="AI899" s="21">
        <v>67.5</v>
      </c>
      <c r="AJ899" s="21">
        <f t="shared" si="27"/>
        <v>100</v>
      </c>
      <c r="AK899" s="21" t="s">
        <v>2060</v>
      </c>
      <c r="AL899" t="s">
        <v>3540</v>
      </c>
      <c r="AM899" t="s">
        <v>53</v>
      </c>
      <c r="AN899" t="s">
        <v>2029</v>
      </c>
    </row>
    <row r="900" spans="1:40" ht="15" hidden="1" thickTop="1" x14ac:dyDescent="0.35">
      <c r="A900" t="s">
        <v>6431</v>
      </c>
      <c r="B900" t="s">
        <v>6546</v>
      </c>
      <c r="C900" t="s">
        <v>5720</v>
      </c>
      <c r="D900" t="s">
        <v>6547</v>
      </c>
      <c r="E900" t="s">
        <v>2667</v>
      </c>
      <c r="F900">
        <v>1</v>
      </c>
      <c r="G900" t="s">
        <v>2509</v>
      </c>
      <c r="H900" t="s">
        <v>2510</v>
      </c>
      <c r="I900" t="s">
        <v>2511</v>
      </c>
      <c r="J900" t="s">
        <v>3168</v>
      </c>
      <c r="K900" t="s">
        <v>2669</v>
      </c>
      <c r="L900" t="s">
        <v>2058</v>
      </c>
      <c r="M900" t="s">
        <v>2982</v>
      </c>
      <c r="N900">
        <v>0</v>
      </c>
      <c r="O900">
        <v>0</v>
      </c>
      <c r="P900">
        <v>0</v>
      </c>
      <c r="Q900">
        <v>14280</v>
      </c>
      <c r="R900">
        <v>0</v>
      </c>
      <c r="S900">
        <v>0</v>
      </c>
      <c r="T900">
        <v>0</v>
      </c>
      <c r="U900">
        <v>0</v>
      </c>
      <c r="V900">
        <v>0</v>
      </c>
      <c r="W900">
        <v>0</v>
      </c>
      <c r="X900">
        <v>0</v>
      </c>
      <c r="Y900">
        <v>0</v>
      </c>
      <c r="Z900">
        <v>0</v>
      </c>
      <c r="AA900">
        <v>0</v>
      </c>
      <c r="AB900">
        <v>0</v>
      </c>
      <c r="AC900">
        <v>0</v>
      </c>
      <c r="AD900">
        <v>0</v>
      </c>
      <c r="AE900">
        <v>0</v>
      </c>
      <c r="AF900">
        <v>0</v>
      </c>
      <c r="AG900" t="s">
        <v>6548</v>
      </c>
      <c r="AH900" s="21" t="str">
        <f t="shared" si="26"/>
        <v>YK19</v>
      </c>
      <c r="AI900" s="21">
        <v>62.999999999999986</v>
      </c>
      <c r="AJ900" s="21">
        <f t="shared" si="27"/>
        <v>100</v>
      </c>
      <c r="AK900" s="21" t="s">
        <v>2060</v>
      </c>
      <c r="AL900" t="s">
        <v>2515</v>
      </c>
      <c r="AM900" t="s">
        <v>53</v>
      </c>
      <c r="AN900" t="s">
        <v>2029</v>
      </c>
    </row>
    <row r="901" spans="1:40" ht="15" hidden="1" thickTop="1" x14ac:dyDescent="0.35">
      <c r="A901" t="s">
        <v>6435</v>
      </c>
      <c r="B901" t="s">
        <v>6550</v>
      </c>
      <c r="C901" t="s">
        <v>3738</v>
      </c>
      <c r="D901" t="s">
        <v>6551</v>
      </c>
      <c r="E901" t="s">
        <v>2562</v>
      </c>
      <c r="F901">
        <v>1</v>
      </c>
      <c r="G901" t="s">
        <v>2546</v>
      </c>
      <c r="H901" t="s">
        <v>2510</v>
      </c>
      <c r="I901" t="s">
        <v>2511</v>
      </c>
      <c r="J901" t="s">
        <v>2547</v>
      </c>
      <c r="K901" t="s">
        <v>2548</v>
      </c>
      <c r="L901" t="s">
        <v>2058</v>
      </c>
      <c r="M901" t="s">
        <v>2059</v>
      </c>
      <c r="N901">
        <v>0</v>
      </c>
      <c r="O901">
        <v>0</v>
      </c>
      <c r="P901">
        <v>0</v>
      </c>
      <c r="Q901">
        <v>24480</v>
      </c>
      <c r="R901">
        <v>0</v>
      </c>
      <c r="S901">
        <v>0</v>
      </c>
      <c r="T901">
        <v>0</v>
      </c>
      <c r="U901">
        <v>0</v>
      </c>
      <c r="V901">
        <v>0</v>
      </c>
      <c r="W901">
        <v>0</v>
      </c>
      <c r="X901">
        <v>0</v>
      </c>
      <c r="Y901">
        <v>0</v>
      </c>
      <c r="Z901">
        <v>0</v>
      </c>
      <c r="AA901">
        <v>0</v>
      </c>
      <c r="AB901">
        <v>0</v>
      </c>
      <c r="AC901">
        <v>0</v>
      </c>
      <c r="AD901">
        <v>0</v>
      </c>
      <c r="AE901">
        <v>0</v>
      </c>
      <c r="AF901">
        <v>0</v>
      </c>
      <c r="AG901" t="s">
        <v>6552</v>
      </c>
      <c r="AH901" s="21" t="str">
        <f t="shared" si="26"/>
        <v>YO27</v>
      </c>
      <c r="AI901" s="21">
        <v>107.92500000000001</v>
      </c>
      <c r="AJ901" s="21">
        <f t="shared" si="27"/>
        <v>100</v>
      </c>
      <c r="AK901" s="21" t="s">
        <v>2060</v>
      </c>
      <c r="AL901" t="s">
        <v>2551</v>
      </c>
      <c r="AM901" t="s">
        <v>53</v>
      </c>
      <c r="AN901" t="s">
        <v>2029</v>
      </c>
    </row>
    <row r="902" spans="1:40" ht="15" hidden="1" thickTop="1" x14ac:dyDescent="0.35">
      <c r="A902" t="s">
        <v>6439</v>
      </c>
      <c r="B902" t="s">
        <v>6554</v>
      </c>
      <c r="C902" t="s">
        <v>5742</v>
      </c>
      <c r="D902" t="s">
        <v>6555</v>
      </c>
      <c r="E902" t="s">
        <v>203</v>
      </c>
      <c r="F902">
        <v>1</v>
      </c>
      <c r="G902" t="s">
        <v>2055</v>
      </c>
      <c r="H902" t="s">
        <v>2056</v>
      </c>
      <c r="I902" t="s">
        <v>2511</v>
      </c>
      <c r="J902" t="s">
        <v>5744</v>
      </c>
      <c r="K902" t="s">
        <v>63</v>
      </c>
      <c r="L902" t="s">
        <v>2058</v>
      </c>
      <c r="M902" t="s">
        <v>2059</v>
      </c>
      <c r="N902">
        <v>0</v>
      </c>
      <c r="O902">
        <v>0</v>
      </c>
      <c r="P902">
        <v>0</v>
      </c>
      <c r="Q902">
        <v>24480</v>
      </c>
      <c r="R902">
        <v>0</v>
      </c>
      <c r="S902">
        <v>0</v>
      </c>
      <c r="T902">
        <v>0</v>
      </c>
      <c r="U902">
        <v>0</v>
      </c>
      <c r="V902">
        <v>0</v>
      </c>
      <c r="W902">
        <v>0</v>
      </c>
      <c r="X902">
        <v>0</v>
      </c>
      <c r="Y902">
        <v>0</v>
      </c>
      <c r="Z902">
        <v>0</v>
      </c>
      <c r="AA902">
        <v>0</v>
      </c>
      <c r="AB902">
        <v>0</v>
      </c>
      <c r="AC902">
        <v>0</v>
      </c>
      <c r="AD902">
        <v>0</v>
      </c>
      <c r="AE902">
        <v>0</v>
      </c>
      <c r="AF902">
        <v>0</v>
      </c>
      <c r="AG902" t="s">
        <v>6556</v>
      </c>
      <c r="AH902" s="21" t="str">
        <f t="shared" si="26"/>
        <v>YR20</v>
      </c>
      <c r="AI902" s="21">
        <v>107.92500000000001</v>
      </c>
      <c r="AJ902" s="21">
        <f t="shared" si="27"/>
        <v>100</v>
      </c>
      <c r="AK902" s="21" t="s">
        <v>2060</v>
      </c>
      <c r="AL902" t="s">
        <v>5097</v>
      </c>
      <c r="AM902" t="s">
        <v>53</v>
      </c>
      <c r="AN902" t="s">
        <v>2029</v>
      </c>
    </row>
    <row r="903" spans="1:40" ht="15" hidden="1" thickTop="1" x14ac:dyDescent="0.35">
      <c r="A903" t="s">
        <v>6443</v>
      </c>
      <c r="B903" t="s">
        <v>30416</v>
      </c>
      <c r="C903" t="s">
        <v>71</v>
      </c>
      <c r="D903" t="s">
        <v>30417</v>
      </c>
      <c r="E903" t="s">
        <v>72</v>
      </c>
      <c r="F903">
        <v>1</v>
      </c>
      <c r="G903" t="s">
        <v>2055</v>
      </c>
      <c r="H903" t="s">
        <v>2056</v>
      </c>
      <c r="I903" t="s">
        <v>2511</v>
      </c>
      <c r="J903" t="s">
        <v>73</v>
      </c>
      <c r="K903" t="s">
        <v>68</v>
      </c>
      <c r="L903" t="s">
        <v>2058</v>
      </c>
      <c r="M903" t="s">
        <v>2059</v>
      </c>
      <c r="N903">
        <v>0</v>
      </c>
      <c r="O903">
        <v>0</v>
      </c>
      <c r="P903">
        <v>0</v>
      </c>
      <c r="Q903">
        <v>14400</v>
      </c>
      <c r="R903">
        <v>0</v>
      </c>
      <c r="S903">
        <v>0</v>
      </c>
      <c r="T903">
        <v>0</v>
      </c>
      <c r="U903">
        <v>0</v>
      </c>
      <c r="V903">
        <v>0</v>
      </c>
      <c r="W903">
        <v>0</v>
      </c>
      <c r="X903">
        <v>0</v>
      </c>
      <c r="Y903">
        <v>0</v>
      </c>
      <c r="Z903">
        <v>0</v>
      </c>
      <c r="AA903">
        <v>0</v>
      </c>
      <c r="AB903">
        <v>0</v>
      </c>
      <c r="AC903">
        <v>0</v>
      </c>
      <c r="AD903">
        <v>0</v>
      </c>
      <c r="AE903">
        <v>0</v>
      </c>
      <c r="AF903">
        <v>0</v>
      </c>
      <c r="AG903" t="s">
        <v>295</v>
      </c>
      <c r="AH903" s="21" t="str">
        <f t="shared" ref="AH903:AH966" si="28">LEFT(AG903,4)</f>
        <v>YR21</v>
      </c>
      <c r="AI903" s="21">
        <v>107.92500000000001</v>
      </c>
      <c r="AJ903" s="21">
        <f t="shared" ref="AJ903:AJ966" si="29">100-(O903/Q903*100)</f>
        <v>100</v>
      </c>
      <c r="AK903" s="21" t="s">
        <v>2060</v>
      </c>
      <c r="AL903" t="s">
        <v>75</v>
      </c>
      <c r="AM903" t="s">
        <v>53</v>
      </c>
      <c r="AN903" t="s">
        <v>2034</v>
      </c>
    </row>
    <row r="904" spans="1:40" ht="15" hidden="1" thickTop="1" x14ac:dyDescent="0.35">
      <c r="A904" t="s">
        <v>6447</v>
      </c>
      <c r="B904" t="s">
        <v>6558</v>
      </c>
      <c r="C904" t="s">
        <v>3192</v>
      </c>
      <c r="D904" t="s">
        <v>6559</v>
      </c>
      <c r="E904" t="s">
        <v>2608</v>
      </c>
      <c r="F904">
        <v>1</v>
      </c>
      <c r="G904" t="s">
        <v>2609</v>
      </c>
      <c r="H904" t="s">
        <v>2577</v>
      </c>
      <c r="I904" t="s">
        <v>2511</v>
      </c>
      <c r="J904" t="s">
        <v>2764</v>
      </c>
      <c r="K904" t="s">
        <v>2765</v>
      </c>
      <c r="L904" t="s">
        <v>2058</v>
      </c>
      <c r="M904" t="s">
        <v>2170</v>
      </c>
      <c r="N904">
        <v>6</v>
      </c>
      <c r="O904">
        <v>211</v>
      </c>
      <c r="P904">
        <v>1.38</v>
      </c>
      <c r="Q904">
        <v>15300</v>
      </c>
      <c r="R904">
        <v>4</v>
      </c>
      <c r="S904">
        <v>131</v>
      </c>
      <c r="T904">
        <v>0.86</v>
      </c>
      <c r="U904">
        <v>0</v>
      </c>
      <c r="V904">
        <v>0</v>
      </c>
      <c r="W904">
        <v>0</v>
      </c>
      <c r="X904">
        <v>2</v>
      </c>
      <c r="Y904">
        <v>80</v>
      </c>
      <c r="Z904">
        <v>0.52</v>
      </c>
      <c r="AA904">
        <v>0</v>
      </c>
      <c r="AB904">
        <v>0</v>
      </c>
      <c r="AC904">
        <v>0</v>
      </c>
      <c r="AD904">
        <v>0</v>
      </c>
      <c r="AE904">
        <v>0</v>
      </c>
      <c r="AF904">
        <v>0</v>
      </c>
      <c r="AG904" t="s">
        <v>6560</v>
      </c>
      <c r="AH904" s="21" t="str">
        <f t="shared" si="28"/>
        <v>YO98</v>
      </c>
      <c r="AI904" s="21">
        <v>67.5</v>
      </c>
      <c r="AJ904" s="21">
        <f t="shared" si="29"/>
        <v>98.620915032679733</v>
      </c>
      <c r="AK904" s="21" t="s">
        <v>2063</v>
      </c>
      <c r="AL904" t="s">
        <v>2613</v>
      </c>
      <c r="AM904" t="s">
        <v>53</v>
      </c>
      <c r="AN904" t="s">
        <v>2029</v>
      </c>
    </row>
    <row r="905" spans="1:40" ht="15" hidden="1" thickTop="1" x14ac:dyDescent="0.35">
      <c r="A905" t="s">
        <v>6451</v>
      </c>
      <c r="B905" t="s">
        <v>6562</v>
      </c>
      <c r="C905" t="s">
        <v>3405</v>
      </c>
      <c r="D905" t="s">
        <v>6563</v>
      </c>
      <c r="E905" t="s">
        <v>4009</v>
      </c>
      <c r="F905">
        <v>2</v>
      </c>
      <c r="G905" t="s">
        <v>2509</v>
      </c>
      <c r="H905" t="s">
        <v>2510</v>
      </c>
      <c r="I905" t="s">
        <v>2511</v>
      </c>
      <c r="J905" t="s">
        <v>3408</v>
      </c>
      <c r="K905" t="s">
        <v>3109</v>
      </c>
      <c r="L905" t="s">
        <v>2058</v>
      </c>
      <c r="M905" t="s">
        <v>2163</v>
      </c>
      <c r="N905">
        <v>0</v>
      </c>
      <c r="O905">
        <v>0</v>
      </c>
      <c r="P905">
        <v>0</v>
      </c>
      <c r="Q905">
        <v>17340</v>
      </c>
      <c r="R905">
        <v>0</v>
      </c>
      <c r="S905">
        <v>0</v>
      </c>
      <c r="T905">
        <v>0</v>
      </c>
      <c r="U905">
        <v>0</v>
      </c>
      <c r="V905">
        <v>0</v>
      </c>
      <c r="W905">
        <v>0</v>
      </c>
      <c r="X905">
        <v>0</v>
      </c>
      <c r="Y905">
        <v>0</v>
      </c>
      <c r="Z905">
        <v>0</v>
      </c>
      <c r="AA905">
        <v>0</v>
      </c>
      <c r="AB905">
        <v>0</v>
      </c>
      <c r="AC905">
        <v>0</v>
      </c>
      <c r="AD905">
        <v>0</v>
      </c>
      <c r="AE905">
        <v>0</v>
      </c>
      <c r="AF905">
        <v>0</v>
      </c>
      <c r="AG905" t="s">
        <v>6564</v>
      </c>
      <c r="AH905" s="21" t="str">
        <f t="shared" si="28"/>
        <v>YO27</v>
      </c>
      <c r="AI905" s="21">
        <v>76.500000000000014</v>
      </c>
      <c r="AJ905" s="21">
        <f t="shared" si="29"/>
        <v>100</v>
      </c>
      <c r="AK905" s="21" t="s">
        <v>2060</v>
      </c>
      <c r="AL905" t="s">
        <v>3411</v>
      </c>
      <c r="AM905" t="s">
        <v>53</v>
      </c>
      <c r="AN905" t="s">
        <v>2029</v>
      </c>
    </row>
    <row r="906" spans="1:40" ht="15" hidden="1" thickTop="1" x14ac:dyDescent="0.35">
      <c r="A906" t="s">
        <v>6455</v>
      </c>
      <c r="B906" t="s">
        <v>6566</v>
      </c>
      <c r="C906" t="s">
        <v>2560</v>
      </c>
      <c r="D906" t="s">
        <v>6567</v>
      </c>
      <c r="E906" t="s">
        <v>2562</v>
      </c>
      <c r="F906">
        <v>1</v>
      </c>
      <c r="G906" t="s">
        <v>2546</v>
      </c>
      <c r="H906" t="s">
        <v>2510</v>
      </c>
      <c r="I906" t="s">
        <v>2511</v>
      </c>
      <c r="J906" t="s">
        <v>2547</v>
      </c>
      <c r="K906" t="s">
        <v>2548</v>
      </c>
      <c r="L906" t="s">
        <v>2058</v>
      </c>
      <c r="M906" t="s">
        <v>2059</v>
      </c>
      <c r="N906">
        <v>0</v>
      </c>
      <c r="O906">
        <v>0</v>
      </c>
      <c r="P906">
        <v>0</v>
      </c>
      <c r="Q906">
        <v>24480</v>
      </c>
      <c r="R906">
        <v>0</v>
      </c>
      <c r="S906">
        <v>0</v>
      </c>
      <c r="T906">
        <v>0</v>
      </c>
      <c r="U906">
        <v>0</v>
      </c>
      <c r="V906">
        <v>0</v>
      </c>
      <c r="W906">
        <v>0</v>
      </c>
      <c r="X906">
        <v>0</v>
      </c>
      <c r="Y906">
        <v>0</v>
      </c>
      <c r="Z906">
        <v>0</v>
      </c>
      <c r="AA906">
        <v>0</v>
      </c>
      <c r="AB906">
        <v>0</v>
      </c>
      <c r="AC906">
        <v>0</v>
      </c>
      <c r="AD906">
        <v>0</v>
      </c>
      <c r="AE906">
        <v>0</v>
      </c>
      <c r="AF906">
        <v>0</v>
      </c>
      <c r="AG906" t="s">
        <v>6568</v>
      </c>
      <c r="AH906" s="21" t="str">
        <f t="shared" si="28"/>
        <v>YR21</v>
      </c>
      <c r="AI906" s="21">
        <v>107.92500000000001</v>
      </c>
      <c r="AJ906" s="21">
        <f t="shared" si="29"/>
        <v>100</v>
      </c>
      <c r="AK906" s="21" t="s">
        <v>2060</v>
      </c>
      <c r="AL906" t="s">
        <v>2551</v>
      </c>
      <c r="AM906" t="s">
        <v>53</v>
      </c>
      <c r="AN906" t="s">
        <v>2029</v>
      </c>
    </row>
    <row r="907" spans="1:40" ht="15" hidden="1" thickTop="1" x14ac:dyDescent="0.35">
      <c r="A907" t="s">
        <v>6460</v>
      </c>
      <c r="B907" t="s">
        <v>6570</v>
      </c>
      <c r="C907" t="s">
        <v>3608</v>
      </c>
      <c r="D907" t="s">
        <v>6571</v>
      </c>
      <c r="E907" t="s">
        <v>44</v>
      </c>
      <c r="F907">
        <v>1</v>
      </c>
      <c r="G907" t="s">
        <v>2055</v>
      </c>
      <c r="H907" t="s">
        <v>2056</v>
      </c>
      <c r="I907" t="s">
        <v>2511</v>
      </c>
      <c r="J907" t="s">
        <v>3609</v>
      </c>
      <c r="K907" t="s">
        <v>42</v>
      </c>
      <c r="L907" t="s">
        <v>2058</v>
      </c>
      <c r="M907" t="s">
        <v>2059</v>
      </c>
      <c r="N907">
        <v>0</v>
      </c>
      <c r="O907">
        <v>0</v>
      </c>
      <c r="P907">
        <v>0</v>
      </c>
      <c r="Q907">
        <v>24480</v>
      </c>
      <c r="R907">
        <v>0</v>
      </c>
      <c r="S907">
        <v>0</v>
      </c>
      <c r="T907">
        <v>0</v>
      </c>
      <c r="U907">
        <v>0</v>
      </c>
      <c r="V907">
        <v>0</v>
      </c>
      <c r="W907">
        <v>0</v>
      </c>
      <c r="X907">
        <v>0</v>
      </c>
      <c r="Y907">
        <v>0</v>
      </c>
      <c r="Z907">
        <v>0</v>
      </c>
      <c r="AA907">
        <v>0</v>
      </c>
      <c r="AB907">
        <v>0</v>
      </c>
      <c r="AC907">
        <v>0</v>
      </c>
      <c r="AD907">
        <v>0</v>
      </c>
      <c r="AE907">
        <v>0</v>
      </c>
      <c r="AF907">
        <v>0</v>
      </c>
      <c r="AG907" t="s">
        <v>6572</v>
      </c>
      <c r="AH907" s="21" t="str">
        <f t="shared" si="28"/>
        <v>YR20</v>
      </c>
      <c r="AI907" s="21">
        <v>107.92500000000001</v>
      </c>
      <c r="AJ907" s="21">
        <f t="shared" si="29"/>
        <v>100</v>
      </c>
      <c r="AK907" s="21" t="s">
        <v>2060</v>
      </c>
      <c r="AL907" t="s">
        <v>3610</v>
      </c>
      <c r="AM907" t="s">
        <v>53</v>
      </c>
      <c r="AN907" t="s">
        <v>2029</v>
      </c>
    </row>
    <row r="908" spans="1:40" ht="15" hidden="1" thickTop="1" x14ac:dyDescent="0.35">
      <c r="A908" t="s">
        <v>6464</v>
      </c>
      <c r="B908" t="s">
        <v>30293</v>
      </c>
      <c r="C908" t="s">
        <v>6424</v>
      </c>
      <c r="D908" t="s">
        <v>30294</v>
      </c>
      <c r="E908" t="s">
        <v>44</v>
      </c>
      <c r="F908">
        <v>1</v>
      </c>
      <c r="G908" t="s">
        <v>2055</v>
      </c>
      <c r="H908" t="s">
        <v>2056</v>
      </c>
      <c r="I908" t="s">
        <v>2511</v>
      </c>
      <c r="J908" t="s">
        <v>3609</v>
      </c>
      <c r="K908" t="s">
        <v>42</v>
      </c>
      <c r="L908" t="s">
        <v>2058</v>
      </c>
      <c r="M908" t="s">
        <v>2059</v>
      </c>
      <c r="N908">
        <v>0</v>
      </c>
      <c r="O908">
        <v>0</v>
      </c>
      <c r="P908">
        <v>0</v>
      </c>
      <c r="Q908">
        <v>24480</v>
      </c>
      <c r="R908">
        <v>0</v>
      </c>
      <c r="S908">
        <v>0</v>
      </c>
      <c r="T908">
        <v>0</v>
      </c>
      <c r="U908">
        <v>0</v>
      </c>
      <c r="V908">
        <v>0</v>
      </c>
      <c r="W908">
        <v>0</v>
      </c>
      <c r="X908">
        <v>0</v>
      </c>
      <c r="Y908">
        <v>0</v>
      </c>
      <c r="Z908">
        <v>0</v>
      </c>
      <c r="AA908">
        <v>0</v>
      </c>
      <c r="AB908">
        <v>0</v>
      </c>
      <c r="AC908">
        <v>0</v>
      </c>
      <c r="AD908">
        <v>0</v>
      </c>
      <c r="AE908">
        <v>0</v>
      </c>
      <c r="AF908">
        <v>0</v>
      </c>
      <c r="AG908" t="s">
        <v>30295</v>
      </c>
      <c r="AH908" s="21" t="str">
        <f t="shared" si="28"/>
        <v>YR20</v>
      </c>
      <c r="AI908" s="21">
        <v>107.92500000000001</v>
      </c>
      <c r="AJ908" s="21">
        <f t="shared" si="29"/>
        <v>100</v>
      </c>
      <c r="AK908" s="21" t="s">
        <v>2060</v>
      </c>
      <c r="AL908" t="s">
        <v>3610</v>
      </c>
      <c r="AM908" t="s">
        <v>53</v>
      </c>
      <c r="AN908" t="s">
        <v>2034</v>
      </c>
    </row>
    <row r="909" spans="1:40" ht="15" hidden="1" thickTop="1" x14ac:dyDescent="0.35">
      <c r="A909" t="s">
        <v>6468</v>
      </c>
      <c r="B909" t="s">
        <v>30236</v>
      </c>
      <c r="C909" t="s">
        <v>3488</v>
      </c>
      <c r="D909" t="s">
        <v>30237</v>
      </c>
      <c r="E909" t="s">
        <v>2575</v>
      </c>
      <c r="F909">
        <v>1</v>
      </c>
      <c r="G909" t="s">
        <v>2576</v>
      </c>
      <c r="H909" t="s">
        <v>2577</v>
      </c>
      <c r="I909" t="s">
        <v>2511</v>
      </c>
      <c r="J909" t="s">
        <v>2741</v>
      </c>
      <c r="K909" t="s">
        <v>2742</v>
      </c>
      <c r="L909" t="s">
        <v>2058</v>
      </c>
      <c r="M909" t="s">
        <v>2059</v>
      </c>
      <c r="N909">
        <v>1</v>
      </c>
      <c r="O909">
        <v>78</v>
      </c>
      <c r="P909">
        <v>0.32</v>
      </c>
      <c r="Q909">
        <v>24480</v>
      </c>
      <c r="R909">
        <v>1</v>
      </c>
      <c r="S909">
        <v>78</v>
      </c>
      <c r="T909">
        <v>0.32</v>
      </c>
      <c r="U909">
        <v>0</v>
      </c>
      <c r="V909">
        <v>0</v>
      </c>
      <c r="W909">
        <v>0</v>
      </c>
      <c r="X909">
        <v>0</v>
      </c>
      <c r="Y909">
        <v>0</v>
      </c>
      <c r="Z909">
        <v>0</v>
      </c>
      <c r="AA909">
        <v>0</v>
      </c>
      <c r="AB909">
        <v>0</v>
      </c>
      <c r="AC909">
        <v>0</v>
      </c>
      <c r="AD909">
        <v>0</v>
      </c>
      <c r="AE909">
        <v>0</v>
      </c>
      <c r="AF909">
        <v>0</v>
      </c>
      <c r="AG909" t="s">
        <v>30238</v>
      </c>
      <c r="AH909" s="21" t="str">
        <f t="shared" si="28"/>
        <v>YR20</v>
      </c>
      <c r="AI909" s="21">
        <v>107.92500000000001</v>
      </c>
      <c r="AJ909" s="21">
        <f t="shared" si="29"/>
        <v>99.681372549019613</v>
      </c>
      <c r="AK909" s="21" t="s">
        <v>2063</v>
      </c>
      <c r="AL909" t="s">
        <v>2613</v>
      </c>
      <c r="AM909" t="s">
        <v>53</v>
      </c>
      <c r="AN909" t="s">
        <v>2034</v>
      </c>
    </row>
    <row r="910" spans="1:40" ht="15" hidden="1" thickTop="1" x14ac:dyDescent="0.35">
      <c r="A910" t="s">
        <v>6471</v>
      </c>
      <c r="B910" t="s">
        <v>30200</v>
      </c>
      <c r="C910" t="s">
        <v>3351</v>
      </c>
      <c r="D910" t="s">
        <v>30201</v>
      </c>
      <c r="E910" t="s">
        <v>2681</v>
      </c>
      <c r="F910">
        <v>1</v>
      </c>
      <c r="G910" t="s">
        <v>2682</v>
      </c>
      <c r="H910" t="s">
        <v>2620</v>
      </c>
      <c r="I910" t="s">
        <v>2511</v>
      </c>
      <c r="J910" t="s">
        <v>2683</v>
      </c>
      <c r="K910" t="s">
        <v>2684</v>
      </c>
      <c r="L910" t="s">
        <v>2058</v>
      </c>
      <c r="M910" t="s">
        <v>2170</v>
      </c>
      <c r="N910">
        <v>0</v>
      </c>
      <c r="O910">
        <v>0</v>
      </c>
      <c r="P910">
        <v>0</v>
      </c>
      <c r="Q910">
        <v>15300</v>
      </c>
      <c r="R910">
        <v>0</v>
      </c>
      <c r="S910">
        <v>0</v>
      </c>
      <c r="T910">
        <v>0</v>
      </c>
      <c r="U910">
        <v>0</v>
      </c>
      <c r="V910">
        <v>0</v>
      </c>
      <c r="W910">
        <v>0</v>
      </c>
      <c r="X910">
        <v>0</v>
      </c>
      <c r="Y910">
        <v>0</v>
      </c>
      <c r="Z910">
        <v>0</v>
      </c>
      <c r="AA910">
        <v>0</v>
      </c>
      <c r="AB910">
        <v>0</v>
      </c>
      <c r="AC910">
        <v>0</v>
      </c>
      <c r="AD910">
        <v>0</v>
      </c>
      <c r="AE910">
        <v>0</v>
      </c>
      <c r="AF910">
        <v>0</v>
      </c>
      <c r="AG910" t="s">
        <v>8774</v>
      </c>
      <c r="AH910" s="21" t="str">
        <f t="shared" si="28"/>
        <v>YO27</v>
      </c>
      <c r="AI910" s="21">
        <v>67.5</v>
      </c>
      <c r="AJ910" s="21">
        <f t="shared" si="29"/>
        <v>100</v>
      </c>
      <c r="AK910" s="21" t="s">
        <v>2060</v>
      </c>
      <c r="AL910" t="s">
        <v>2686</v>
      </c>
      <c r="AM910" t="s">
        <v>53</v>
      </c>
      <c r="AN910" t="s">
        <v>2034</v>
      </c>
    </row>
    <row r="911" spans="1:40" ht="15" hidden="1" thickTop="1" x14ac:dyDescent="0.35">
      <c r="A911" t="s">
        <v>6475</v>
      </c>
      <c r="B911" t="s">
        <v>30213</v>
      </c>
      <c r="C911" t="s">
        <v>3192</v>
      </c>
      <c r="D911" t="s">
        <v>30214</v>
      </c>
      <c r="E911" t="s">
        <v>2608</v>
      </c>
      <c r="F911">
        <v>1</v>
      </c>
      <c r="G911" t="s">
        <v>2609</v>
      </c>
      <c r="H911" t="s">
        <v>2577</v>
      </c>
      <c r="I911" t="s">
        <v>2511</v>
      </c>
      <c r="J911" t="s">
        <v>2764</v>
      </c>
      <c r="K911" t="s">
        <v>2765</v>
      </c>
      <c r="L911" t="s">
        <v>2058</v>
      </c>
      <c r="M911" t="s">
        <v>2170</v>
      </c>
      <c r="N911">
        <v>0</v>
      </c>
      <c r="O911">
        <v>0</v>
      </c>
      <c r="P911">
        <v>0</v>
      </c>
      <c r="Q911">
        <v>15300</v>
      </c>
      <c r="R911">
        <v>0</v>
      </c>
      <c r="S911">
        <v>0</v>
      </c>
      <c r="T911">
        <v>0</v>
      </c>
      <c r="U911">
        <v>0</v>
      </c>
      <c r="V911">
        <v>0</v>
      </c>
      <c r="W911">
        <v>0</v>
      </c>
      <c r="X911">
        <v>0</v>
      </c>
      <c r="Y911">
        <v>0</v>
      </c>
      <c r="Z911">
        <v>0</v>
      </c>
      <c r="AA911">
        <v>0</v>
      </c>
      <c r="AB911">
        <v>0</v>
      </c>
      <c r="AC911">
        <v>0</v>
      </c>
      <c r="AD911">
        <v>0</v>
      </c>
      <c r="AE911">
        <v>0</v>
      </c>
      <c r="AF911">
        <v>0</v>
      </c>
      <c r="AG911" t="s">
        <v>11589</v>
      </c>
      <c r="AH911" s="21" t="str">
        <f t="shared" si="28"/>
        <v>YO27</v>
      </c>
      <c r="AI911" s="21">
        <v>67.5</v>
      </c>
      <c r="AJ911" s="21">
        <f t="shared" si="29"/>
        <v>100</v>
      </c>
      <c r="AK911" s="21" t="s">
        <v>2060</v>
      </c>
      <c r="AL911" t="s">
        <v>2613</v>
      </c>
      <c r="AM911" t="s">
        <v>53</v>
      </c>
      <c r="AN911" t="s">
        <v>2034</v>
      </c>
    </row>
    <row r="912" spans="1:40" ht="15" hidden="1" thickTop="1" x14ac:dyDescent="0.35">
      <c r="A912" t="s">
        <v>6480</v>
      </c>
      <c r="B912" t="s">
        <v>30232</v>
      </c>
      <c r="C912" t="s">
        <v>3011</v>
      </c>
      <c r="D912" t="s">
        <v>30233</v>
      </c>
      <c r="E912" t="s">
        <v>2575</v>
      </c>
      <c r="F912">
        <v>1</v>
      </c>
      <c r="G912" t="s">
        <v>2576</v>
      </c>
      <c r="H912" t="s">
        <v>2577</v>
      </c>
      <c r="I912" t="s">
        <v>2511</v>
      </c>
      <c r="J912" t="s">
        <v>2741</v>
      </c>
      <c r="K912" t="s">
        <v>2742</v>
      </c>
      <c r="L912" t="s">
        <v>2058</v>
      </c>
      <c r="M912" t="s">
        <v>2170</v>
      </c>
      <c r="N912">
        <v>0</v>
      </c>
      <c r="O912">
        <v>0</v>
      </c>
      <c r="P912">
        <v>0</v>
      </c>
      <c r="Q912">
        <v>15300</v>
      </c>
      <c r="R912">
        <v>0</v>
      </c>
      <c r="S912">
        <v>0</v>
      </c>
      <c r="T912">
        <v>0</v>
      </c>
      <c r="U912">
        <v>0</v>
      </c>
      <c r="V912">
        <v>0</v>
      </c>
      <c r="W912">
        <v>0</v>
      </c>
      <c r="X912">
        <v>0</v>
      </c>
      <c r="Y912">
        <v>0</v>
      </c>
      <c r="Z912">
        <v>0</v>
      </c>
      <c r="AA912">
        <v>0</v>
      </c>
      <c r="AB912">
        <v>0</v>
      </c>
      <c r="AC912">
        <v>0</v>
      </c>
      <c r="AD912">
        <v>0</v>
      </c>
      <c r="AE912">
        <v>0</v>
      </c>
      <c r="AF912">
        <v>0</v>
      </c>
      <c r="AG912" t="s">
        <v>14160</v>
      </c>
      <c r="AH912" s="21" t="str">
        <f t="shared" si="28"/>
        <v>YO27</v>
      </c>
      <c r="AI912" s="21">
        <v>67.5</v>
      </c>
      <c r="AJ912" s="21">
        <f t="shared" si="29"/>
        <v>100</v>
      </c>
      <c r="AK912" s="21" t="s">
        <v>2060</v>
      </c>
      <c r="AL912" t="s">
        <v>2613</v>
      </c>
      <c r="AM912" t="s">
        <v>53</v>
      </c>
      <c r="AN912" t="s">
        <v>2034</v>
      </c>
    </row>
    <row r="913" spans="1:40" ht="15" hidden="1" thickTop="1" x14ac:dyDescent="0.35">
      <c r="A913" t="s">
        <v>2217</v>
      </c>
      <c r="B913" t="s">
        <v>30204</v>
      </c>
      <c r="C913" t="s">
        <v>9339</v>
      </c>
      <c r="D913" t="s">
        <v>25533</v>
      </c>
      <c r="E913" t="s">
        <v>2667</v>
      </c>
      <c r="F913">
        <v>1</v>
      </c>
      <c r="G913" t="s">
        <v>2509</v>
      </c>
      <c r="H913" t="s">
        <v>2510</v>
      </c>
      <c r="I913" t="s">
        <v>2511</v>
      </c>
      <c r="J913" t="s">
        <v>9341</v>
      </c>
      <c r="K913" t="s">
        <v>3109</v>
      </c>
      <c r="L913" t="s">
        <v>2058</v>
      </c>
      <c r="M913" t="s">
        <v>2059</v>
      </c>
      <c r="N913">
        <v>5</v>
      </c>
      <c r="O913">
        <v>109</v>
      </c>
      <c r="P913">
        <v>0.45</v>
      </c>
      <c r="Q913">
        <v>24480</v>
      </c>
      <c r="R913">
        <v>0</v>
      </c>
      <c r="S913">
        <v>0</v>
      </c>
      <c r="T913">
        <v>0</v>
      </c>
      <c r="U913">
        <v>0</v>
      </c>
      <c r="V913">
        <v>0</v>
      </c>
      <c r="W913">
        <v>0</v>
      </c>
      <c r="X913">
        <v>5</v>
      </c>
      <c r="Y913">
        <v>109</v>
      </c>
      <c r="Z913">
        <v>0.45</v>
      </c>
      <c r="AA913">
        <v>0</v>
      </c>
      <c r="AB913">
        <v>0</v>
      </c>
      <c r="AC913">
        <v>0</v>
      </c>
      <c r="AD913">
        <v>0</v>
      </c>
      <c r="AE913">
        <v>0</v>
      </c>
      <c r="AF913">
        <v>0</v>
      </c>
      <c r="AG913" t="s">
        <v>2988</v>
      </c>
      <c r="AH913" s="21" t="str">
        <f t="shared" si="28"/>
        <v>YR20</v>
      </c>
      <c r="AI913" s="21">
        <v>107.92500000000001</v>
      </c>
      <c r="AJ913" s="21">
        <f t="shared" si="29"/>
        <v>99.554738562091501</v>
      </c>
      <c r="AK913" s="21" t="s">
        <v>2063</v>
      </c>
      <c r="AL913" t="s">
        <v>2515</v>
      </c>
      <c r="AM913" t="s">
        <v>53</v>
      </c>
      <c r="AN913" t="s">
        <v>2034</v>
      </c>
    </row>
    <row r="914" spans="1:40" ht="15" hidden="1" thickTop="1" x14ac:dyDescent="0.35">
      <c r="A914" t="s">
        <v>6487</v>
      </c>
      <c r="B914" t="s">
        <v>30226</v>
      </c>
      <c r="C914" t="s">
        <v>5413</v>
      </c>
      <c r="D914" t="s">
        <v>30227</v>
      </c>
      <c r="E914" t="s">
        <v>44</v>
      </c>
      <c r="F914">
        <v>1</v>
      </c>
      <c r="G914" t="s">
        <v>2055</v>
      </c>
      <c r="H914" t="s">
        <v>2056</v>
      </c>
      <c r="I914" t="s">
        <v>2511</v>
      </c>
      <c r="J914" t="s">
        <v>3609</v>
      </c>
      <c r="K914" t="s">
        <v>42</v>
      </c>
      <c r="L914" t="s">
        <v>2058</v>
      </c>
      <c r="M914" t="s">
        <v>2170</v>
      </c>
      <c r="N914">
        <v>1</v>
      </c>
      <c r="O914">
        <v>35</v>
      </c>
      <c r="P914">
        <v>0.23</v>
      </c>
      <c r="Q914">
        <v>15300</v>
      </c>
      <c r="R914">
        <v>1</v>
      </c>
      <c r="S914">
        <v>35</v>
      </c>
      <c r="T914">
        <v>0.23</v>
      </c>
      <c r="U914">
        <v>0</v>
      </c>
      <c r="V914">
        <v>0</v>
      </c>
      <c r="W914">
        <v>0</v>
      </c>
      <c r="X914">
        <v>0</v>
      </c>
      <c r="Y914">
        <v>0</v>
      </c>
      <c r="Z914">
        <v>0</v>
      </c>
      <c r="AA914">
        <v>0</v>
      </c>
      <c r="AB914">
        <v>0</v>
      </c>
      <c r="AC914">
        <v>0</v>
      </c>
      <c r="AD914">
        <v>0</v>
      </c>
      <c r="AE914">
        <v>0</v>
      </c>
      <c r="AF914">
        <v>0</v>
      </c>
      <c r="AG914" t="s">
        <v>30228</v>
      </c>
      <c r="AH914" s="21" t="str">
        <f t="shared" si="28"/>
        <v>YR20</v>
      </c>
      <c r="AI914" s="21">
        <v>67.5</v>
      </c>
      <c r="AJ914" s="21">
        <f t="shared" si="29"/>
        <v>99.771241830065364</v>
      </c>
      <c r="AK914" s="21" t="s">
        <v>2060</v>
      </c>
      <c r="AL914" t="s">
        <v>3610</v>
      </c>
      <c r="AM914" t="s">
        <v>53</v>
      </c>
      <c r="AN914" t="s">
        <v>2034</v>
      </c>
    </row>
    <row r="915" spans="1:40" ht="15" hidden="1" thickTop="1" x14ac:dyDescent="0.35">
      <c r="A915" t="s">
        <v>6491</v>
      </c>
      <c r="B915" t="s">
        <v>30215</v>
      </c>
      <c r="C915" t="s">
        <v>3456</v>
      </c>
      <c r="D915" t="s">
        <v>30216</v>
      </c>
      <c r="E915" t="s">
        <v>2575</v>
      </c>
      <c r="F915">
        <v>1</v>
      </c>
      <c r="G915" t="s">
        <v>2609</v>
      </c>
      <c r="H915" t="s">
        <v>2577</v>
      </c>
      <c r="I915" t="s">
        <v>2511</v>
      </c>
      <c r="J915" t="s">
        <v>2675</v>
      </c>
      <c r="K915" t="s">
        <v>2611</v>
      </c>
      <c r="L915" t="s">
        <v>2058</v>
      </c>
      <c r="M915" t="s">
        <v>2059</v>
      </c>
      <c r="N915">
        <v>1</v>
      </c>
      <c r="O915">
        <v>12</v>
      </c>
      <c r="P915">
        <v>0.05</v>
      </c>
      <c r="Q915">
        <v>24480</v>
      </c>
      <c r="R915">
        <v>0</v>
      </c>
      <c r="S915">
        <v>0</v>
      </c>
      <c r="T915">
        <v>0</v>
      </c>
      <c r="U915">
        <v>0</v>
      </c>
      <c r="V915">
        <v>0</v>
      </c>
      <c r="W915">
        <v>0</v>
      </c>
      <c r="X915">
        <v>1</v>
      </c>
      <c r="Y915">
        <v>12</v>
      </c>
      <c r="Z915">
        <v>0.05</v>
      </c>
      <c r="AA915">
        <v>0</v>
      </c>
      <c r="AB915">
        <v>0</v>
      </c>
      <c r="AC915">
        <v>0</v>
      </c>
      <c r="AD915">
        <v>0</v>
      </c>
      <c r="AE915">
        <v>0</v>
      </c>
      <c r="AF915">
        <v>0</v>
      </c>
      <c r="AG915" t="s">
        <v>10785</v>
      </c>
      <c r="AH915" s="21" t="str">
        <f t="shared" si="28"/>
        <v>YO98</v>
      </c>
      <c r="AI915" s="21">
        <v>107.92500000000001</v>
      </c>
      <c r="AJ915" s="21">
        <f t="shared" si="29"/>
        <v>99.950980392156865</v>
      </c>
      <c r="AK915" s="21" t="s">
        <v>2060</v>
      </c>
      <c r="AL915" t="s">
        <v>2581</v>
      </c>
      <c r="AM915" t="s">
        <v>53</v>
      </c>
      <c r="AN915" t="s">
        <v>2034</v>
      </c>
    </row>
    <row r="916" spans="1:40" ht="15" hidden="1" thickTop="1" x14ac:dyDescent="0.35">
      <c r="A916" t="s">
        <v>6495</v>
      </c>
      <c r="B916" t="s">
        <v>30217</v>
      </c>
      <c r="C916" t="s">
        <v>2606</v>
      </c>
      <c r="D916" t="s">
        <v>30218</v>
      </c>
      <c r="E916" t="s">
        <v>2608</v>
      </c>
      <c r="F916">
        <v>1</v>
      </c>
      <c r="G916" t="s">
        <v>2609</v>
      </c>
      <c r="H916" t="s">
        <v>2577</v>
      </c>
      <c r="I916" t="s">
        <v>2511</v>
      </c>
      <c r="J916" t="s">
        <v>2610</v>
      </c>
      <c r="K916" t="s">
        <v>2611</v>
      </c>
      <c r="L916" t="s">
        <v>2058</v>
      </c>
      <c r="M916" t="s">
        <v>2170</v>
      </c>
      <c r="N916">
        <v>0</v>
      </c>
      <c r="O916">
        <v>0</v>
      </c>
      <c r="P916">
        <v>0</v>
      </c>
      <c r="Q916">
        <v>15300</v>
      </c>
      <c r="R916">
        <v>0</v>
      </c>
      <c r="S916">
        <v>0</v>
      </c>
      <c r="T916">
        <v>0</v>
      </c>
      <c r="U916">
        <v>0</v>
      </c>
      <c r="V916">
        <v>0</v>
      </c>
      <c r="W916">
        <v>0</v>
      </c>
      <c r="X916">
        <v>0</v>
      </c>
      <c r="Y916">
        <v>0</v>
      </c>
      <c r="Z916">
        <v>0</v>
      </c>
      <c r="AA916">
        <v>0</v>
      </c>
      <c r="AB916">
        <v>0</v>
      </c>
      <c r="AC916">
        <v>0</v>
      </c>
      <c r="AD916">
        <v>0</v>
      </c>
      <c r="AE916">
        <v>0</v>
      </c>
      <c r="AF916">
        <v>0</v>
      </c>
      <c r="AG916" t="s">
        <v>5335</v>
      </c>
      <c r="AH916" s="21" t="str">
        <f t="shared" si="28"/>
        <v>YH98</v>
      </c>
      <c r="AI916" s="21">
        <v>67.5</v>
      </c>
      <c r="AJ916" s="21">
        <f t="shared" si="29"/>
        <v>100</v>
      </c>
      <c r="AK916" s="21" t="s">
        <v>2060</v>
      </c>
      <c r="AL916" t="s">
        <v>2613</v>
      </c>
      <c r="AM916" t="s">
        <v>53</v>
      </c>
      <c r="AN916" t="s">
        <v>2034</v>
      </c>
    </row>
    <row r="917" spans="1:40" ht="15" hidden="1" thickTop="1" x14ac:dyDescent="0.35">
      <c r="A917" t="s">
        <v>6499</v>
      </c>
      <c r="B917" t="s">
        <v>30257</v>
      </c>
      <c r="C917" t="s">
        <v>2945</v>
      </c>
      <c r="D917" t="s">
        <v>30258</v>
      </c>
      <c r="E917" t="s">
        <v>2946</v>
      </c>
      <c r="F917">
        <v>1</v>
      </c>
      <c r="G917" t="s">
        <v>2816</v>
      </c>
      <c r="H917" t="s">
        <v>2620</v>
      </c>
      <c r="I917" t="s">
        <v>2511</v>
      </c>
      <c r="J917" t="s">
        <v>2947</v>
      </c>
      <c r="K917" t="s">
        <v>2818</v>
      </c>
      <c r="L917" t="s">
        <v>2058</v>
      </c>
      <c r="M917" t="s">
        <v>2059</v>
      </c>
      <c r="N917">
        <v>0</v>
      </c>
      <c r="O917">
        <v>0</v>
      </c>
      <c r="P917">
        <v>0</v>
      </c>
      <c r="Q917">
        <v>24480</v>
      </c>
      <c r="R917">
        <v>0</v>
      </c>
      <c r="S917">
        <v>0</v>
      </c>
      <c r="T917">
        <v>0</v>
      </c>
      <c r="U917">
        <v>0</v>
      </c>
      <c r="V917">
        <v>0</v>
      </c>
      <c r="W917">
        <v>0</v>
      </c>
      <c r="X917">
        <v>0</v>
      </c>
      <c r="Y917">
        <v>0</v>
      </c>
      <c r="Z917">
        <v>0</v>
      </c>
      <c r="AA917">
        <v>0</v>
      </c>
      <c r="AB917">
        <v>0</v>
      </c>
      <c r="AC917">
        <v>0</v>
      </c>
      <c r="AD917">
        <v>0</v>
      </c>
      <c r="AE917">
        <v>0</v>
      </c>
      <c r="AF917">
        <v>0</v>
      </c>
      <c r="AG917" t="s">
        <v>2948</v>
      </c>
      <c r="AH917" s="21" t="str">
        <f t="shared" si="28"/>
        <v>YR20</v>
      </c>
      <c r="AI917" s="21">
        <v>107.92500000000001</v>
      </c>
      <c r="AJ917" s="21">
        <f t="shared" si="29"/>
        <v>100</v>
      </c>
      <c r="AK917" s="21" t="s">
        <v>2060</v>
      </c>
      <c r="AL917" t="s">
        <v>2949</v>
      </c>
      <c r="AM917" t="s">
        <v>53</v>
      </c>
      <c r="AN917" t="s">
        <v>2034</v>
      </c>
    </row>
    <row r="918" spans="1:40" ht="15" hidden="1" thickTop="1" x14ac:dyDescent="0.35">
      <c r="A918" t="s">
        <v>6503</v>
      </c>
      <c r="B918" t="s">
        <v>30219</v>
      </c>
      <c r="C918" t="s">
        <v>3149</v>
      </c>
      <c r="D918" t="s">
        <v>30220</v>
      </c>
      <c r="E918" t="s">
        <v>2562</v>
      </c>
      <c r="F918">
        <v>1</v>
      </c>
      <c r="G918" t="s">
        <v>2546</v>
      </c>
      <c r="H918" t="s">
        <v>2510</v>
      </c>
      <c r="I918" t="s">
        <v>2511</v>
      </c>
      <c r="J918" t="s">
        <v>2547</v>
      </c>
      <c r="K918" t="s">
        <v>2548</v>
      </c>
      <c r="L918" t="s">
        <v>2058</v>
      </c>
      <c r="M918" t="s">
        <v>2059</v>
      </c>
      <c r="N918">
        <v>1</v>
      </c>
      <c r="O918">
        <v>81</v>
      </c>
      <c r="P918">
        <v>0.33</v>
      </c>
      <c r="Q918">
        <v>24480</v>
      </c>
      <c r="R918">
        <v>0</v>
      </c>
      <c r="S918">
        <v>0</v>
      </c>
      <c r="T918">
        <v>0</v>
      </c>
      <c r="U918">
        <v>0</v>
      </c>
      <c r="V918">
        <v>0</v>
      </c>
      <c r="W918">
        <v>0</v>
      </c>
      <c r="X918">
        <v>0</v>
      </c>
      <c r="Y918">
        <v>0</v>
      </c>
      <c r="Z918">
        <v>0</v>
      </c>
      <c r="AA918">
        <v>1</v>
      </c>
      <c r="AB918">
        <v>81</v>
      </c>
      <c r="AC918">
        <v>0.33</v>
      </c>
      <c r="AD918">
        <v>0</v>
      </c>
      <c r="AE918">
        <v>0</v>
      </c>
      <c r="AF918">
        <v>0</v>
      </c>
      <c r="AG918" t="s">
        <v>7671</v>
      </c>
      <c r="AH918" s="21" t="str">
        <f t="shared" si="28"/>
        <v>YO27</v>
      </c>
      <c r="AI918" s="21">
        <v>107.92500000000001</v>
      </c>
      <c r="AJ918" s="21">
        <f t="shared" si="29"/>
        <v>99.669117647058826</v>
      </c>
      <c r="AK918" s="21" t="s">
        <v>2063</v>
      </c>
      <c r="AL918" t="s">
        <v>2551</v>
      </c>
      <c r="AM918" t="s">
        <v>53</v>
      </c>
      <c r="AN918" t="s">
        <v>2034</v>
      </c>
    </row>
    <row r="919" spans="1:40" ht="15" hidden="1" thickTop="1" x14ac:dyDescent="0.35">
      <c r="A919" t="s">
        <v>6506</v>
      </c>
      <c r="B919" t="s">
        <v>30205</v>
      </c>
      <c r="C919" t="s">
        <v>2889</v>
      </c>
      <c r="D919" t="s">
        <v>30206</v>
      </c>
      <c r="E919" t="s">
        <v>2608</v>
      </c>
      <c r="F919">
        <v>1</v>
      </c>
      <c r="G919" t="s">
        <v>2609</v>
      </c>
      <c r="H919" t="s">
        <v>2577</v>
      </c>
      <c r="I919" t="s">
        <v>2511</v>
      </c>
      <c r="J919" t="s">
        <v>2764</v>
      </c>
      <c r="K919" t="s">
        <v>2765</v>
      </c>
      <c r="L919" t="s">
        <v>2058</v>
      </c>
      <c r="M919" t="s">
        <v>2059</v>
      </c>
      <c r="N919">
        <v>0</v>
      </c>
      <c r="O919">
        <v>0</v>
      </c>
      <c r="P919">
        <v>0</v>
      </c>
      <c r="Q919">
        <v>24480</v>
      </c>
      <c r="R919">
        <v>0</v>
      </c>
      <c r="S919">
        <v>0</v>
      </c>
      <c r="T919">
        <v>0</v>
      </c>
      <c r="U919">
        <v>0</v>
      </c>
      <c r="V919">
        <v>0</v>
      </c>
      <c r="W919">
        <v>0</v>
      </c>
      <c r="X919">
        <v>0</v>
      </c>
      <c r="Y919">
        <v>0</v>
      </c>
      <c r="Z919">
        <v>0</v>
      </c>
      <c r="AA919">
        <v>0</v>
      </c>
      <c r="AB919">
        <v>0</v>
      </c>
      <c r="AC919">
        <v>0</v>
      </c>
      <c r="AD919">
        <v>0</v>
      </c>
      <c r="AE919">
        <v>0</v>
      </c>
      <c r="AF919">
        <v>0</v>
      </c>
      <c r="AG919" t="s">
        <v>4696</v>
      </c>
      <c r="AH919" s="21" t="str">
        <f t="shared" si="28"/>
        <v>YO98</v>
      </c>
      <c r="AI919" s="21">
        <v>107.92500000000001</v>
      </c>
      <c r="AJ919" s="21">
        <f t="shared" si="29"/>
        <v>100</v>
      </c>
      <c r="AK919" s="21" t="s">
        <v>2060</v>
      </c>
      <c r="AL919" t="s">
        <v>2613</v>
      </c>
      <c r="AM919" t="s">
        <v>53</v>
      </c>
      <c r="AN919" t="s">
        <v>2034</v>
      </c>
    </row>
    <row r="920" spans="1:40" ht="15" hidden="1" thickTop="1" x14ac:dyDescent="0.35">
      <c r="A920" t="s">
        <v>6512</v>
      </c>
      <c r="B920" t="s">
        <v>30281</v>
      </c>
      <c r="C920" t="s">
        <v>3357</v>
      </c>
      <c r="D920" t="s">
        <v>30282</v>
      </c>
      <c r="E920" t="s">
        <v>2562</v>
      </c>
      <c r="F920">
        <v>1</v>
      </c>
      <c r="G920" t="s">
        <v>2546</v>
      </c>
      <c r="H920" t="s">
        <v>2510</v>
      </c>
      <c r="I920" t="s">
        <v>2511</v>
      </c>
      <c r="J920" t="s">
        <v>2547</v>
      </c>
      <c r="K920" t="s">
        <v>2548</v>
      </c>
      <c r="L920" t="s">
        <v>2058</v>
      </c>
      <c r="M920" t="s">
        <v>2170</v>
      </c>
      <c r="N920">
        <v>0</v>
      </c>
      <c r="O920">
        <v>0</v>
      </c>
      <c r="P920">
        <v>0</v>
      </c>
      <c r="Q920">
        <v>15300</v>
      </c>
      <c r="R920">
        <v>0</v>
      </c>
      <c r="S920">
        <v>0</v>
      </c>
      <c r="T920">
        <v>0</v>
      </c>
      <c r="U920">
        <v>0</v>
      </c>
      <c r="V920">
        <v>0</v>
      </c>
      <c r="W920">
        <v>0</v>
      </c>
      <c r="X920">
        <v>0</v>
      </c>
      <c r="Y920">
        <v>0</v>
      </c>
      <c r="Z920">
        <v>0</v>
      </c>
      <c r="AA920">
        <v>0</v>
      </c>
      <c r="AB920">
        <v>0</v>
      </c>
      <c r="AC920">
        <v>0</v>
      </c>
      <c r="AD920">
        <v>0</v>
      </c>
      <c r="AE920">
        <v>0</v>
      </c>
      <c r="AF920">
        <v>0</v>
      </c>
      <c r="AG920" t="s">
        <v>7866</v>
      </c>
      <c r="AH920" s="21" t="str">
        <f t="shared" si="28"/>
        <v>YO27</v>
      </c>
      <c r="AI920" s="21">
        <v>67.5</v>
      </c>
      <c r="AJ920" s="21">
        <f t="shared" si="29"/>
        <v>100</v>
      </c>
      <c r="AK920" s="21" t="s">
        <v>2060</v>
      </c>
      <c r="AL920" t="s">
        <v>2551</v>
      </c>
      <c r="AM920" t="s">
        <v>53</v>
      </c>
      <c r="AN920" t="s">
        <v>2034</v>
      </c>
    </row>
    <row r="921" spans="1:40" ht="15" hidden="1" thickTop="1" x14ac:dyDescent="0.35">
      <c r="A921" t="s">
        <v>6516</v>
      </c>
      <c r="B921" t="s">
        <v>30322</v>
      </c>
      <c r="C921" t="s">
        <v>4480</v>
      </c>
      <c r="D921" t="s">
        <v>30323</v>
      </c>
      <c r="E921" t="s">
        <v>2508</v>
      </c>
      <c r="F921">
        <v>2</v>
      </c>
      <c r="G921" t="s">
        <v>2509</v>
      </c>
      <c r="H921" t="s">
        <v>2510</v>
      </c>
      <c r="I921" t="s">
        <v>2511</v>
      </c>
      <c r="J921" t="s">
        <v>3773</v>
      </c>
      <c r="K921" t="s">
        <v>2513</v>
      </c>
      <c r="L921" t="s">
        <v>2058</v>
      </c>
      <c r="M921" t="s">
        <v>2059</v>
      </c>
      <c r="N921">
        <v>1</v>
      </c>
      <c r="O921">
        <v>41</v>
      </c>
      <c r="P921">
        <v>0.17</v>
      </c>
      <c r="Q921">
        <v>24480</v>
      </c>
      <c r="R921">
        <v>0</v>
      </c>
      <c r="S921">
        <v>0</v>
      </c>
      <c r="T921">
        <v>0</v>
      </c>
      <c r="U921">
        <v>0</v>
      </c>
      <c r="V921">
        <v>0</v>
      </c>
      <c r="W921">
        <v>0</v>
      </c>
      <c r="X921">
        <v>0</v>
      </c>
      <c r="Y921">
        <v>0</v>
      </c>
      <c r="Z921">
        <v>0</v>
      </c>
      <c r="AA921">
        <v>1</v>
      </c>
      <c r="AB921">
        <v>41</v>
      </c>
      <c r="AC921">
        <v>0.17</v>
      </c>
      <c r="AD921">
        <v>0</v>
      </c>
      <c r="AE921">
        <v>0</v>
      </c>
      <c r="AF921">
        <v>0</v>
      </c>
      <c r="AG921" t="s">
        <v>13099</v>
      </c>
      <c r="AH921" s="21" t="str">
        <f t="shared" si="28"/>
        <v>YK19</v>
      </c>
      <c r="AI921" s="21">
        <v>107.92500000000001</v>
      </c>
      <c r="AJ921" s="21">
        <f t="shared" si="29"/>
        <v>99.832516339869287</v>
      </c>
      <c r="AK921" s="21" t="s">
        <v>2060</v>
      </c>
      <c r="AL921" t="s">
        <v>2515</v>
      </c>
      <c r="AM921" t="s">
        <v>53</v>
      </c>
      <c r="AN921" t="s">
        <v>2034</v>
      </c>
    </row>
    <row r="922" spans="1:40" ht="15" hidden="1" thickTop="1" x14ac:dyDescent="0.35">
      <c r="A922" t="s">
        <v>6520</v>
      </c>
      <c r="B922" t="s">
        <v>30263</v>
      </c>
      <c r="C922" t="s">
        <v>8881</v>
      </c>
      <c r="D922" t="s">
        <v>30264</v>
      </c>
      <c r="E922" t="s">
        <v>2608</v>
      </c>
      <c r="F922">
        <v>1</v>
      </c>
      <c r="G922" t="s">
        <v>2576</v>
      </c>
      <c r="H922" t="s">
        <v>2577</v>
      </c>
      <c r="I922" t="s">
        <v>2511</v>
      </c>
      <c r="J922" t="s">
        <v>2692</v>
      </c>
      <c r="K922" t="s">
        <v>2635</v>
      </c>
      <c r="L922" t="s">
        <v>2058</v>
      </c>
      <c r="M922" t="s">
        <v>2059</v>
      </c>
      <c r="N922">
        <v>1</v>
      </c>
      <c r="O922">
        <v>65</v>
      </c>
      <c r="P922">
        <v>0.27</v>
      </c>
      <c r="Q922">
        <v>24480</v>
      </c>
      <c r="R922">
        <v>1</v>
      </c>
      <c r="S922">
        <v>65</v>
      </c>
      <c r="T922">
        <v>0.27</v>
      </c>
      <c r="U922">
        <v>0</v>
      </c>
      <c r="V922">
        <v>0</v>
      </c>
      <c r="W922">
        <v>0</v>
      </c>
      <c r="X922">
        <v>0</v>
      </c>
      <c r="Y922">
        <v>0</v>
      </c>
      <c r="Z922">
        <v>0</v>
      </c>
      <c r="AA922">
        <v>0</v>
      </c>
      <c r="AB922">
        <v>0</v>
      </c>
      <c r="AC922">
        <v>0</v>
      </c>
      <c r="AD922">
        <v>0</v>
      </c>
      <c r="AE922">
        <v>0</v>
      </c>
      <c r="AF922">
        <v>0</v>
      </c>
      <c r="AG922" t="s">
        <v>30265</v>
      </c>
      <c r="AH922" s="21" t="str">
        <f t="shared" si="28"/>
        <v>YR21</v>
      </c>
      <c r="AI922" s="21">
        <v>107.92500000000001</v>
      </c>
      <c r="AJ922" s="21">
        <f t="shared" si="29"/>
        <v>99.734477124183002</v>
      </c>
      <c r="AK922" s="21" t="s">
        <v>2063</v>
      </c>
      <c r="AL922" t="s">
        <v>2581</v>
      </c>
      <c r="AM922" t="s">
        <v>53</v>
      </c>
      <c r="AN922" t="s">
        <v>2034</v>
      </c>
    </row>
    <row r="923" spans="1:40" ht="15" hidden="1" thickTop="1" x14ac:dyDescent="0.35">
      <c r="A923" t="s">
        <v>6524</v>
      </c>
      <c r="B923" t="s">
        <v>30324</v>
      </c>
      <c r="C923" t="s">
        <v>2928</v>
      </c>
      <c r="D923" t="s">
        <v>27054</v>
      </c>
      <c r="E923" t="s">
        <v>2562</v>
      </c>
      <c r="F923">
        <v>1</v>
      </c>
      <c r="G923" t="s">
        <v>2546</v>
      </c>
      <c r="H923" t="s">
        <v>2510</v>
      </c>
      <c r="I923" t="s">
        <v>2511</v>
      </c>
      <c r="J923" t="s">
        <v>2547</v>
      </c>
      <c r="K923" t="s">
        <v>2548</v>
      </c>
      <c r="L923" t="s">
        <v>2058</v>
      </c>
      <c r="M923" t="s">
        <v>2059</v>
      </c>
      <c r="N923">
        <v>0</v>
      </c>
      <c r="O923">
        <v>0</v>
      </c>
      <c r="P923">
        <v>0</v>
      </c>
      <c r="Q923">
        <v>24480</v>
      </c>
      <c r="R923">
        <v>0</v>
      </c>
      <c r="S923">
        <v>0</v>
      </c>
      <c r="T923">
        <v>0</v>
      </c>
      <c r="U923">
        <v>0</v>
      </c>
      <c r="V923">
        <v>0</v>
      </c>
      <c r="W923">
        <v>0</v>
      </c>
      <c r="X923">
        <v>0</v>
      </c>
      <c r="Y923">
        <v>0</v>
      </c>
      <c r="Z923">
        <v>0</v>
      </c>
      <c r="AA923">
        <v>0</v>
      </c>
      <c r="AB923">
        <v>0</v>
      </c>
      <c r="AC923">
        <v>0</v>
      </c>
      <c r="AD923">
        <v>0</v>
      </c>
      <c r="AE923">
        <v>0</v>
      </c>
      <c r="AF923">
        <v>0</v>
      </c>
      <c r="AG923" t="s">
        <v>12330</v>
      </c>
      <c r="AH923" s="21" t="str">
        <f t="shared" si="28"/>
        <v>YO27</v>
      </c>
      <c r="AI923" s="21">
        <v>107.92500000000001</v>
      </c>
      <c r="AJ923" s="21">
        <f t="shared" si="29"/>
        <v>100</v>
      </c>
      <c r="AK923" s="21" t="s">
        <v>2060</v>
      </c>
      <c r="AL923" t="s">
        <v>2551</v>
      </c>
      <c r="AM923" t="s">
        <v>53</v>
      </c>
      <c r="AN923" t="s">
        <v>2034</v>
      </c>
    </row>
    <row r="924" spans="1:40" ht="15" hidden="1" thickTop="1" x14ac:dyDescent="0.35">
      <c r="A924" t="s">
        <v>6528</v>
      </c>
      <c r="B924" t="s">
        <v>30310</v>
      </c>
      <c r="C924" t="s">
        <v>5681</v>
      </c>
      <c r="D924" t="s">
        <v>30311</v>
      </c>
      <c r="E924" t="s">
        <v>2562</v>
      </c>
      <c r="F924">
        <v>1</v>
      </c>
      <c r="G924" t="s">
        <v>2546</v>
      </c>
      <c r="H924" t="s">
        <v>2510</v>
      </c>
      <c r="I924" t="s">
        <v>2511</v>
      </c>
      <c r="J924" t="s">
        <v>2547</v>
      </c>
      <c r="K924" t="s">
        <v>2548</v>
      </c>
      <c r="L924" t="s">
        <v>2058</v>
      </c>
      <c r="M924" t="s">
        <v>2170</v>
      </c>
      <c r="N924">
        <v>0</v>
      </c>
      <c r="O924">
        <v>0</v>
      </c>
      <c r="P924">
        <v>0</v>
      </c>
      <c r="Q924">
        <v>15300</v>
      </c>
      <c r="R924">
        <v>0</v>
      </c>
      <c r="S924">
        <v>0</v>
      </c>
      <c r="T924">
        <v>0</v>
      </c>
      <c r="U924">
        <v>0</v>
      </c>
      <c r="V924">
        <v>0</v>
      </c>
      <c r="W924">
        <v>0</v>
      </c>
      <c r="X924">
        <v>0</v>
      </c>
      <c r="Y924">
        <v>0</v>
      </c>
      <c r="Z924">
        <v>0</v>
      </c>
      <c r="AA924">
        <v>0</v>
      </c>
      <c r="AB924">
        <v>0</v>
      </c>
      <c r="AC924">
        <v>0</v>
      </c>
      <c r="AD924">
        <v>0</v>
      </c>
      <c r="AE924">
        <v>0</v>
      </c>
      <c r="AF924">
        <v>0</v>
      </c>
      <c r="AG924" t="s">
        <v>9959</v>
      </c>
      <c r="AH924" s="21" t="str">
        <f t="shared" si="28"/>
        <v>YR21</v>
      </c>
      <c r="AI924" s="21">
        <v>67.5</v>
      </c>
      <c r="AJ924" s="21">
        <f t="shared" si="29"/>
        <v>100</v>
      </c>
      <c r="AK924" s="21" t="s">
        <v>2060</v>
      </c>
      <c r="AL924" t="s">
        <v>2551</v>
      </c>
      <c r="AM924" t="s">
        <v>53</v>
      </c>
      <c r="AN924" t="s">
        <v>2034</v>
      </c>
    </row>
    <row r="925" spans="1:40" ht="15" hidden="1" thickTop="1" x14ac:dyDescent="0.35">
      <c r="A925" t="s">
        <v>6532</v>
      </c>
      <c r="B925" t="s">
        <v>30266</v>
      </c>
      <c r="C925" t="s">
        <v>5681</v>
      </c>
      <c r="D925" t="s">
        <v>30267</v>
      </c>
      <c r="E925" t="s">
        <v>4895</v>
      </c>
      <c r="F925">
        <v>1</v>
      </c>
      <c r="G925" t="s">
        <v>2546</v>
      </c>
      <c r="H925" t="s">
        <v>2510</v>
      </c>
      <c r="I925" t="s">
        <v>2511</v>
      </c>
      <c r="J925" t="s">
        <v>2547</v>
      </c>
      <c r="K925" t="s">
        <v>2548</v>
      </c>
      <c r="L925" t="s">
        <v>2058</v>
      </c>
      <c r="M925" t="s">
        <v>2170</v>
      </c>
      <c r="N925">
        <v>1</v>
      </c>
      <c r="O925">
        <v>43</v>
      </c>
      <c r="P925">
        <v>0.28000000000000003</v>
      </c>
      <c r="Q925">
        <v>15300</v>
      </c>
      <c r="R925">
        <v>0</v>
      </c>
      <c r="S925">
        <v>0</v>
      </c>
      <c r="T925">
        <v>0</v>
      </c>
      <c r="U925">
        <v>0</v>
      </c>
      <c r="V925">
        <v>0</v>
      </c>
      <c r="W925">
        <v>0</v>
      </c>
      <c r="X925">
        <v>1</v>
      </c>
      <c r="Y925">
        <v>43</v>
      </c>
      <c r="Z925">
        <v>0.28000000000000003</v>
      </c>
      <c r="AA925">
        <v>0</v>
      </c>
      <c r="AB925">
        <v>0</v>
      </c>
      <c r="AC925">
        <v>0</v>
      </c>
      <c r="AD925">
        <v>0</v>
      </c>
      <c r="AE925">
        <v>0</v>
      </c>
      <c r="AF925">
        <v>0</v>
      </c>
      <c r="AG925" t="s">
        <v>30268</v>
      </c>
      <c r="AH925" s="21" t="str">
        <f t="shared" si="28"/>
        <v>YR21</v>
      </c>
      <c r="AI925" s="21">
        <v>67.5</v>
      </c>
      <c r="AJ925" s="21">
        <f t="shared" si="29"/>
        <v>99.718954248366018</v>
      </c>
      <c r="AK925" s="21" t="s">
        <v>2063</v>
      </c>
      <c r="AL925" t="s">
        <v>2551</v>
      </c>
      <c r="AM925" t="s">
        <v>53</v>
      </c>
      <c r="AN925" t="s">
        <v>2034</v>
      </c>
    </row>
    <row r="926" spans="1:40" ht="15" hidden="1" thickTop="1" x14ac:dyDescent="0.35">
      <c r="A926" t="s">
        <v>6536</v>
      </c>
      <c r="B926" t="s">
        <v>30269</v>
      </c>
      <c r="C926" t="s">
        <v>5223</v>
      </c>
      <c r="D926" t="s">
        <v>30270</v>
      </c>
      <c r="E926" t="s">
        <v>2705</v>
      </c>
      <c r="F926">
        <v>1</v>
      </c>
      <c r="G926" t="s">
        <v>2593</v>
      </c>
      <c r="H926" t="s">
        <v>2056</v>
      </c>
      <c r="I926" t="s">
        <v>2511</v>
      </c>
      <c r="J926" t="s">
        <v>2594</v>
      </c>
      <c r="K926" t="s">
        <v>65</v>
      </c>
      <c r="L926" t="s">
        <v>2058</v>
      </c>
      <c r="M926" t="s">
        <v>2549</v>
      </c>
      <c r="N926">
        <v>0</v>
      </c>
      <c r="O926">
        <v>0</v>
      </c>
      <c r="P926">
        <v>0</v>
      </c>
      <c r="Q926">
        <v>14280</v>
      </c>
      <c r="R926">
        <v>0</v>
      </c>
      <c r="S926">
        <v>0</v>
      </c>
      <c r="T926">
        <v>0</v>
      </c>
      <c r="U926">
        <v>0</v>
      </c>
      <c r="V926">
        <v>0</v>
      </c>
      <c r="W926">
        <v>0</v>
      </c>
      <c r="X926">
        <v>0</v>
      </c>
      <c r="Y926">
        <v>0</v>
      </c>
      <c r="Z926">
        <v>0</v>
      </c>
      <c r="AA926">
        <v>0</v>
      </c>
      <c r="AB926">
        <v>0</v>
      </c>
      <c r="AC926">
        <v>0</v>
      </c>
      <c r="AD926">
        <v>0</v>
      </c>
      <c r="AE926">
        <v>0</v>
      </c>
      <c r="AF926">
        <v>0</v>
      </c>
      <c r="AG926" t="s">
        <v>7508</v>
      </c>
      <c r="AH926" s="21" t="str">
        <f t="shared" si="28"/>
        <v>YO27</v>
      </c>
      <c r="AI926" s="21">
        <v>62.999999999999986</v>
      </c>
      <c r="AJ926" s="21">
        <f t="shared" si="29"/>
        <v>100</v>
      </c>
      <c r="AK926" s="21" t="s">
        <v>2060</v>
      </c>
      <c r="AL926" t="s">
        <v>2527</v>
      </c>
      <c r="AM926" t="s">
        <v>53</v>
      </c>
      <c r="AN926" t="s">
        <v>2034</v>
      </c>
    </row>
    <row r="927" spans="1:40" ht="15" hidden="1" thickTop="1" x14ac:dyDescent="0.35">
      <c r="A927" t="s">
        <v>6540</v>
      </c>
      <c r="B927" t="s">
        <v>30370</v>
      </c>
      <c r="C927" t="s">
        <v>5055</v>
      </c>
      <c r="D927" t="s">
        <v>30371</v>
      </c>
      <c r="E927" t="s">
        <v>2825</v>
      </c>
      <c r="F927">
        <v>1</v>
      </c>
      <c r="G927" t="s">
        <v>2816</v>
      </c>
      <c r="H927" t="s">
        <v>2620</v>
      </c>
      <c r="I927" t="s">
        <v>2511</v>
      </c>
      <c r="J927" t="s">
        <v>2826</v>
      </c>
      <c r="K927" t="s">
        <v>2827</v>
      </c>
      <c r="L927" t="s">
        <v>2058</v>
      </c>
      <c r="M927" t="s">
        <v>2059</v>
      </c>
      <c r="N927">
        <v>0</v>
      </c>
      <c r="O927">
        <v>0</v>
      </c>
      <c r="P927">
        <v>0</v>
      </c>
      <c r="Q927">
        <v>24480</v>
      </c>
      <c r="R927">
        <v>0</v>
      </c>
      <c r="S927">
        <v>0</v>
      </c>
      <c r="T927">
        <v>0</v>
      </c>
      <c r="U927">
        <v>0</v>
      </c>
      <c r="V927">
        <v>0</v>
      </c>
      <c r="W927">
        <v>0</v>
      </c>
      <c r="X927">
        <v>0</v>
      </c>
      <c r="Y927">
        <v>0</v>
      </c>
      <c r="Z927">
        <v>0</v>
      </c>
      <c r="AA927">
        <v>0</v>
      </c>
      <c r="AB927">
        <v>0</v>
      </c>
      <c r="AC927">
        <v>0</v>
      </c>
      <c r="AD927">
        <v>0</v>
      </c>
      <c r="AE927">
        <v>0</v>
      </c>
      <c r="AF927">
        <v>0</v>
      </c>
      <c r="AG927" t="s">
        <v>3204</v>
      </c>
      <c r="AH927" s="21" t="str">
        <f t="shared" si="28"/>
        <v>YR21</v>
      </c>
      <c r="AI927" s="21">
        <v>107.92500000000001</v>
      </c>
      <c r="AJ927" s="21">
        <f t="shared" si="29"/>
        <v>100</v>
      </c>
      <c r="AK927" s="21" t="s">
        <v>2060</v>
      </c>
      <c r="AL927" t="s">
        <v>2829</v>
      </c>
      <c r="AM927" t="s">
        <v>53</v>
      </c>
      <c r="AN927" t="s">
        <v>2034</v>
      </c>
    </row>
    <row r="928" spans="1:40" ht="15" hidden="1" thickTop="1" x14ac:dyDescent="0.35">
      <c r="A928" t="s">
        <v>6545</v>
      </c>
      <c r="B928" t="s">
        <v>30296</v>
      </c>
      <c r="C928" t="s">
        <v>3786</v>
      </c>
      <c r="D928" t="s">
        <v>30297</v>
      </c>
      <c r="E928" t="s">
        <v>2793</v>
      </c>
      <c r="F928">
        <v>1</v>
      </c>
      <c r="G928" t="s">
        <v>2509</v>
      </c>
      <c r="H928" t="s">
        <v>2510</v>
      </c>
      <c r="I928" t="s">
        <v>2511</v>
      </c>
      <c r="J928" t="s">
        <v>2794</v>
      </c>
      <c r="K928" t="s">
        <v>2669</v>
      </c>
      <c r="L928" t="s">
        <v>2058</v>
      </c>
      <c r="M928" t="s">
        <v>2170</v>
      </c>
      <c r="N928">
        <v>0</v>
      </c>
      <c r="O928">
        <v>0</v>
      </c>
      <c r="P928">
        <v>0</v>
      </c>
      <c r="Q928">
        <v>15300</v>
      </c>
      <c r="R928">
        <v>0</v>
      </c>
      <c r="S928">
        <v>0</v>
      </c>
      <c r="T928">
        <v>0</v>
      </c>
      <c r="U928">
        <v>0</v>
      </c>
      <c r="V928">
        <v>0</v>
      </c>
      <c r="W928">
        <v>0</v>
      </c>
      <c r="X928">
        <v>0</v>
      </c>
      <c r="Y928">
        <v>0</v>
      </c>
      <c r="Z928">
        <v>0</v>
      </c>
      <c r="AA928">
        <v>0</v>
      </c>
      <c r="AB928">
        <v>0</v>
      </c>
      <c r="AC928">
        <v>0</v>
      </c>
      <c r="AD928">
        <v>0</v>
      </c>
      <c r="AE928">
        <v>0</v>
      </c>
      <c r="AF928">
        <v>0</v>
      </c>
      <c r="AG928" t="s">
        <v>30298</v>
      </c>
      <c r="AH928" s="21" t="str">
        <f t="shared" si="28"/>
        <v>YR21</v>
      </c>
      <c r="AI928" s="21">
        <v>67.5</v>
      </c>
      <c r="AJ928" s="21">
        <f t="shared" si="29"/>
        <v>100</v>
      </c>
      <c r="AK928" s="21" t="s">
        <v>2060</v>
      </c>
      <c r="AL928" t="s">
        <v>2515</v>
      </c>
      <c r="AM928" t="s">
        <v>53</v>
      </c>
      <c r="AN928" t="s">
        <v>2034</v>
      </c>
    </row>
    <row r="929" spans="1:40" ht="15" hidden="1" thickTop="1" x14ac:dyDescent="0.35">
      <c r="A929" t="s">
        <v>6549</v>
      </c>
      <c r="B929" t="s">
        <v>30441</v>
      </c>
      <c r="C929" t="s">
        <v>4088</v>
      </c>
      <c r="D929" t="s">
        <v>30442</v>
      </c>
      <c r="E929" t="s">
        <v>2608</v>
      </c>
      <c r="F929">
        <v>1</v>
      </c>
      <c r="G929" t="s">
        <v>2609</v>
      </c>
      <c r="H929" t="s">
        <v>2577</v>
      </c>
      <c r="I929" t="s">
        <v>2511</v>
      </c>
      <c r="J929" t="s">
        <v>2610</v>
      </c>
      <c r="K929" t="s">
        <v>2611</v>
      </c>
      <c r="L929" t="s">
        <v>2058</v>
      </c>
      <c r="M929" t="s">
        <v>2170</v>
      </c>
      <c r="N929">
        <v>0</v>
      </c>
      <c r="O929">
        <v>0</v>
      </c>
      <c r="P929">
        <v>0</v>
      </c>
      <c r="Q929">
        <v>6300</v>
      </c>
      <c r="R929">
        <v>0</v>
      </c>
      <c r="S929">
        <v>0</v>
      </c>
      <c r="T929">
        <v>0</v>
      </c>
      <c r="U929">
        <v>0</v>
      </c>
      <c r="V929">
        <v>0</v>
      </c>
      <c r="W929">
        <v>0</v>
      </c>
      <c r="X929">
        <v>0</v>
      </c>
      <c r="Y929">
        <v>0</v>
      </c>
      <c r="Z929">
        <v>0</v>
      </c>
      <c r="AA929">
        <v>0</v>
      </c>
      <c r="AB929">
        <v>0</v>
      </c>
      <c r="AC929">
        <v>0</v>
      </c>
      <c r="AD929">
        <v>0</v>
      </c>
      <c r="AE929">
        <v>0</v>
      </c>
      <c r="AF929">
        <v>0</v>
      </c>
      <c r="AG929" t="s">
        <v>10771</v>
      </c>
      <c r="AH929" s="21" t="str">
        <f t="shared" si="28"/>
        <v>YN23</v>
      </c>
      <c r="AI929" s="21">
        <v>67.5</v>
      </c>
      <c r="AJ929" s="21">
        <f t="shared" si="29"/>
        <v>100</v>
      </c>
      <c r="AK929" s="21" t="s">
        <v>2060</v>
      </c>
      <c r="AL929" t="s">
        <v>2613</v>
      </c>
      <c r="AM929" t="s">
        <v>53</v>
      </c>
      <c r="AN929" t="s">
        <v>2034</v>
      </c>
    </row>
    <row r="930" spans="1:40" ht="15" hidden="1" thickTop="1" x14ac:dyDescent="0.35">
      <c r="A930" t="s">
        <v>6553</v>
      </c>
      <c r="B930" t="s">
        <v>30325</v>
      </c>
      <c r="C930" t="s">
        <v>8041</v>
      </c>
      <c r="D930" t="s">
        <v>30326</v>
      </c>
      <c r="E930" t="s">
        <v>2575</v>
      </c>
      <c r="F930">
        <v>1</v>
      </c>
      <c r="G930" t="s">
        <v>2576</v>
      </c>
      <c r="H930" t="s">
        <v>2577</v>
      </c>
      <c r="I930" t="s">
        <v>2511</v>
      </c>
      <c r="J930" t="s">
        <v>2699</v>
      </c>
      <c r="K930" t="s">
        <v>2579</v>
      </c>
      <c r="L930" t="s">
        <v>2058</v>
      </c>
      <c r="M930" t="s">
        <v>2059</v>
      </c>
      <c r="N930">
        <v>0</v>
      </c>
      <c r="O930">
        <v>0</v>
      </c>
      <c r="P930">
        <v>0</v>
      </c>
      <c r="Q930">
        <v>24480</v>
      </c>
      <c r="R930">
        <v>0</v>
      </c>
      <c r="S930">
        <v>0</v>
      </c>
      <c r="T930">
        <v>0</v>
      </c>
      <c r="U930">
        <v>0</v>
      </c>
      <c r="V930">
        <v>0</v>
      </c>
      <c r="W930">
        <v>0</v>
      </c>
      <c r="X930">
        <v>0</v>
      </c>
      <c r="Y930">
        <v>0</v>
      </c>
      <c r="Z930">
        <v>0</v>
      </c>
      <c r="AA930">
        <v>0</v>
      </c>
      <c r="AB930">
        <v>0</v>
      </c>
      <c r="AC930">
        <v>0</v>
      </c>
      <c r="AD930">
        <v>0</v>
      </c>
      <c r="AE930">
        <v>0</v>
      </c>
      <c r="AF930">
        <v>0</v>
      </c>
      <c r="AG930" t="s">
        <v>30327</v>
      </c>
      <c r="AH930" s="21" t="str">
        <f t="shared" si="28"/>
        <v>YK19</v>
      </c>
      <c r="AI930" s="21">
        <v>107.92500000000001</v>
      </c>
      <c r="AJ930" s="21">
        <f t="shared" si="29"/>
        <v>100</v>
      </c>
      <c r="AK930" s="21" t="s">
        <v>2060</v>
      </c>
      <c r="AL930" t="s">
        <v>2581</v>
      </c>
      <c r="AM930" t="s">
        <v>53</v>
      </c>
      <c r="AN930" t="s">
        <v>2034</v>
      </c>
    </row>
    <row r="931" spans="1:40" ht="15" hidden="1" thickTop="1" x14ac:dyDescent="0.35">
      <c r="A931" t="s">
        <v>6557</v>
      </c>
      <c r="B931" t="s">
        <v>30328</v>
      </c>
      <c r="C931" t="s">
        <v>3149</v>
      </c>
      <c r="D931" t="s">
        <v>26764</v>
      </c>
      <c r="E931" t="s">
        <v>2562</v>
      </c>
      <c r="F931">
        <v>1</v>
      </c>
      <c r="G931" t="s">
        <v>2546</v>
      </c>
      <c r="H931" t="s">
        <v>2510</v>
      </c>
      <c r="I931" t="s">
        <v>2511</v>
      </c>
      <c r="J931" t="s">
        <v>2547</v>
      </c>
      <c r="K931" t="s">
        <v>2548</v>
      </c>
      <c r="L931" t="s">
        <v>2058</v>
      </c>
      <c r="M931" t="s">
        <v>2059</v>
      </c>
      <c r="N931">
        <v>1</v>
      </c>
      <c r="O931">
        <v>41</v>
      </c>
      <c r="P931">
        <v>0.17</v>
      </c>
      <c r="Q931">
        <v>24480</v>
      </c>
      <c r="R931">
        <v>0</v>
      </c>
      <c r="S931">
        <v>0</v>
      </c>
      <c r="T931">
        <v>0</v>
      </c>
      <c r="U931">
        <v>0</v>
      </c>
      <c r="V931">
        <v>0</v>
      </c>
      <c r="W931">
        <v>0</v>
      </c>
      <c r="X931">
        <v>1</v>
      </c>
      <c r="Y931">
        <v>41</v>
      </c>
      <c r="Z931">
        <v>0.17</v>
      </c>
      <c r="AA931">
        <v>0</v>
      </c>
      <c r="AB931">
        <v>0</v>
      </c>
      <c r="AC931">
        <v>0</v>
      </c>
      <c r="AD931">
        <v>0</v>
      </c>
      <c r="AE931">
        <v>0</v>
      </c>
      <c r="AF931">
        <v>0</v>
      </c>
      <c r="AG931" t="s">
        <v>3763</v>
      </c>
      <c r="AH931" s="21" t="str">
        <f t="shared" si="28"/>
        <v>YR20</v>
      </c>
      <c r="AI931" s="21">
        <v>107.92500000000001</v>
      </c>
      <c r="AJ931" s="21">
        <f t="shared" si="29"/>
        <v>99.832516339869287</v>
      </c>
      <c r="AK931" s="21" t="s">
        <v>2060</v>
      </c>
      <c r="AL931" t="s">
        <v>2551</v>
      </c>
      <c r="AM931" t="s">
        <v>53</v>
      </c>
      <c r="AN931" t="s">
        <v>2034</v>
      </c>
    </row>
    <row r="932" spans="1:40" ht="15" hidden="1" thickTop="1" x14ac:dyDescent="0.35">
      <c r="A932" t="s">
        <v>6561</v>
      </c>
      <c r="B932" t="s">
        <v>30329</v>
      </c>
      <c r="C932" t="s">
        <v>4938</v>
      </c>
      <c r="D932" t="s">
        <v>22537</v>
      </c>
      <c r="E932" t="s">
        <v>3572</v>
      </c>
      <c r="F932">
        <v>1</v>
      </c>
      <c r="G932" t="s">
        <v>2546</v>
      </c>
      <c r="H932" t="s">
        <v>2510</v>
      </c>
      <c r="I932" t="s">
        <v>2511</v>
      </c>
      <c r="J932" t="s">
        <v>4692</v>
      </c>
      <c r="K932" t="s">
        <v>3007</v>
      </c>
      <c r="L932" t="s">
        <v>2058</v>
      </c>
      <c r="M932" t="s">
        <v>2059</v>
      </c>
      <c r="N932">
        <v>0</v>
      </c>
      <c r="O932">
        <v>0</v>
      </c>
      <c r="P932">
        <v>0</v>
      </c>
      <c r="Q932">
        <v>24480</v>
      </c>
      <c r="R932">
        <v>0</v>
      </c>
      <c r="S932">
        <v>0</v>
      </c>
      <c r="T932">
        <v>0</v>
      </c>
      <c r="U932">
        <v>0</v>
      </c>
      <c r="V932">
        <v>0</v>
      </c>
      <c r="W932">
        <v>0</v>
      </c>
      <c r="X932">
        <v>0</v>
      </c>
      <c r="Y932">
        <v>0</v>
      </c>
      <c r="Z932">
        <v>0</v>
      </c>
      <c r="AA932">
        <v>0</v>
      </c>
      <c r="AB932">
        <v>0</v>
      </c>
      <c r="AC932">
        <v>0</v>
      </c>
      <c r="AD932">
        <v>0</v>
      </c>
      <c r="AE932">
        <v>0</v>
      </c>
      <c r="AF932">
        <v>0</v>
      </c>
      <c r="AG932" t="s">
        <v>4940</v>
      </c>
      <c r="AH932" s="21" t="str">
        <f t="shared" si="28"/>
        <v>YR20</v>
      </c>
      <c r="AI932" s="21">
        <v>107.92500000000001</v>
      </c>
      <c r="AJ932" s="21">
        <f t="shared" si="29"/>
        <v>100</v>
      </c>
      <c r="AK932" s="21" t="s">
        <v>2060</v>
      </c>
      <c r="AL932" t="s">
        <v>2551</v>
      </c>
      <c r="AM932" t="s">
        <v>53</v>
      </c>
      <c r="AN932" t="s">
        <v>2034</v>
      </c>
    </row>
    <row r="933" spans="1:40" ht="15" hidden="1" thickTop="1" x14ac:dyDescent="0.35">
      <c r="A933" t="s">
        <v>6565</v>
      </c>
      <c r="B933" t="s">
        <v>30330</v>
      </c>
      <c r="C933" t="s">
        <v>3861</v>
      </c>
      <c r="D933" t="s">
        <v>30331</v>
      </c>
      <c r="E933" t="s">
        <v>3407</v>
      </c>
      <c r="F933">
        <v>2</v>
      </c>
      <c r="G933" t="s">
        <v>2509</v>
      </c>
      <c r="H933" t="s">
        <v>2510</v>
      </c>
      <c r="I933" t="s">
        <v>2511</v>
      </c>
      <c r="J933" t="s">
        <v>3408</v>
      </c>
      <c r="K933" t="s">
        <v>3109</v>
      </c>
      <c r="L933" t="s">
        <v>2058</v>
      </c>
      <c r="M933" t="s">
        <v>2059</v>
      </c>
      <c r="N933">
        <v>1</v>
      </c>
      <c r="O933">
        <v>83</v>
      </c>
      <c r="P933">
        <v>0.34</v>
      </c>
      <c r="Q933">
        <v>24480</v>
      </c>
      <c r="R933">
        <v>0</v>
      </c>
      <c r="S933">
        <v>0</v>
      </c>
      <c r="T933">
        <v>0</v>
      </c>
      <c r="U933">
        <v>0</v>
      </c>
      <c r="V933">
        <v>0</v>
      </c>
      <c r="W933">
        <v>0</v>
      </c>
      <c r="X933">
        <v>0</v>
      </c>
      <c r="Y933">
        <v>0</v>
      </c>
      <c r="Z933">
        <v>0</v>
      </c>
      <c r="AA933">
        <v>1</v>
      </c>
      <c r="AB933">
        <v>83</v>
      </c>
      <c r="AC933">
        <v>0.34</v>
      </c>
      <c r="AD933">
        <v>0</v>
      </c>
      <c r="AE933">
        <v>0</v>
      </c>
      <c r="AF933">
        <v>0</v>
      </c>
      <c r="AG933" t="s">
        <v>3862</v>
      </c>
      <c r="AH933" s="21" t="str">
        <f t="shared" si="28"/>
        <v>YK19</v>
      </c>
      <c r="AI933" s="21">
        <v>107.92500000000001</v>
      </c>
      <c r="AJ933" s="21">
        <f t="shared" si="29"/>
        <v>99.660947712418306</v>
      </c>
      <c r="AK933" s="21" t="s">
        <v>2063</v>
      </c>
      <c r="AL933" t="s">
        <v>2515</v>
      </c>
      <c r="AM933" t="s">
        <v>53</v>
      </c>
      <c r="AN933" t="s">
        <v>2034</v>
      </c>
    </row>
    <row r="934" spans="1:40" ht="15" hidden="1" thickTop="1" x14ac:dyDescent="0.35">
      <c r="A934" t="s">
        <v>6569</v>
      </c>
      <c r="B934" t="s">
        <v>30372</v>
      </c>
      <c r="C934" t="s">
        <v>5681</v>
      </c>
      <c r="D934" t="s">
        <v>30373</v>
      </c>
      <c r="E934" t="s">
        <v>2562</v>
      </c>
      <c r="F934">
        <v>1</v>
      </c>
      <c r="G934" t="s">
        <v>2546</v>
      </c>
      <c r="H934" t="s">
        <v>2510</v>
      </c>
      <c r="I934" t="s">
        <v>2511</v>
      </c>
      <c r="J934" t="s">
        <v>2547</v>
      </c>
      <c r="K934" t="s">
        <v>2548</v>
      </c>
      <c r="L934" t="s">
        <v>2058</v>
      </c>
      <c r="M934" t="s">
        <v>2549</v>
      </c>
      <c r="N934">
        <v>0</v>
      </c>
      <c r="O934">
        <v>0</v>
      </c>
      <c r="P934">
        <v>0</v>
      </c>
      <c r="Q934">
        <v>14280</v>
      </c>
      <c r="R934">
        <v>0</v>
      </c>
      <c r="S934">
        <v>0</v>
      </c>
      <c r="T934">
        <v>0</v>
      </c>
      <c r="U934">
        <v>0</v>
      </c>
      <c r="V934">
        <v>0</v>
      </c>
      <c r="W934">
        <v>0</v>
      </c>
      <c r="X934">
        <v>0</v>
      </c>
      <c r="Y934">
        <v>0</v>
      </c>
      <c r="Z934">
        <v>0</v>
      </c>
      <c r="AA934">
        <v>0</v>
      </c>
      <c r="AB934">
        <v>0</v>
      </c>
      <c r="AC934">
        <v>0</v>
      </c>
      <c r="AD934">
        <v>0</v>
      </c>
      <c r="AE934">
        <v>0</v>
      </c>
      <c r="AF934">
        <v>0</v>
      </c>
      <c r="AG934" t="s">
        <v>5391</v>
      </c>
      <c r="AH934" s="21" t="str">
        <f t="shared" si="28"/>
        <v>YO27</v>
      </c>
      <c r="AI934" s="21">
        <v>62.999999999999986</v>
      </c>
      <c r="AJ934" s="21">
        <f t="shared" si="29"/>
        <v>100</v>
      </c>
      <c r="AK934" s="21" t="s">
        <v>2060</v>
      </c>
      <c r="AL934" t="s">
        <v>2551</v>
      </c>
      <c r="AM934" t="s">
        <v>53</v>
      </c>
      <c r="AN934" t="s">
        <v>2034</v>
      </c>
    </row>
    <row r="935" spans="1:40" ht="15" hidden="1" thickTop="1" x14ac:dyDescent="0.35">
      <c r="A935" t="s">
        <v>6573</v>
      </c>
      <c r="B935" t="s">
        <v>30312</v>
      </c>
      <c r="C935" t="s">
        <v>3011</v>
      </c>
      <c r="D935" t="s">
        <v>17667</v>
      </c>
      <c r="E935" t="s">
        <v>3013</v>
      </c>
      <c r="F935">
        <v>1</v>
      </c>
      <c r="G935" t="s">
        <v>2576</v>
      </c>
      <c r="H935" t="s">
        <v>2577</v>
      </c>
      <c r="I935" t="s">
        <v>2511</v>
      </c>
      <c r="J935" t="s">
        <v>2741</v>
      </c>
      <c r="K935" t="s">
        <v>2742</v>
      </c>
      <c r="L935" t="s">
        <v>2058</v>
      </c>
      <c r="M935" t="s">
        <v>2170</v>
      </c>
      <c r="N935">
        <v>0</v>
      </c>
      <c r="O935">
        <v>0</v>
      </c>
      <c r="P935">
        <v>0</v>
      </c>
      <c r="Q935">
        <v>15300</v>
      </c>
      <c r="R935">
        <v>0</v>
      </c>
      <c r="S935">
        <v>0</v>
      </c>
      <c r="T935">
        <v>0</v>
      </c>
      <c r="U935">
        <v>0</v>
      </c>
      <c r="V935">
        <v>0</v>
      </c>
      <c r="W935">
        <v>0</v>
      </c>
      <c r="X935">
        <v>0</v>
      </c>
      <c r="Y935">
        <v>0</v>
      </c>
      <c r="Z935">
        <v>0</v>
      </c>
      <c r="AA935">
        <v>0</v>
      </c>
      <c r="AB935">
        <v>0</v>
      </c>
      <c r="AC935">
        <v>0</v>
      </c>
      <c r="AD935">
        <v>0</v>
      </c>
      <c r="AE935">
        <v>0</v>
      </c>
      <c r="AF935">
        <v>0</v>
      </c>
      <c r="AG935" t="s">
        <v>30313</v>
      </c>
      <c r="AH935" s="21" t="str">
        <f t="shared" si="28"/>
        <v>YH98</v>
      </c>
      <c r="AI935" s="21">
        <v>67.5</v>
      </c>
      <c r="AJ935" s="21">
        <f t="shared" si="29"/>
        <v>100</v>
      </c>
      <c r="AK935" s="21" t="s">
        <v>2060</v>
      </c>
      <c r="AL935" t="s">
        <v>2551</v>
      </c>
      <c r="AM935" t="s">
        <v>53</v>
      </c>
      <c r="AN935" t="s">
        <v>2034</v>
      </c>
    </row>
    <row r="936" spans="1:40" ht="15" hidden="1" thickTop="1" x14ac:dyDescent="0.35">
      <c r="A936" t="s">
        <v>6577</v>
      </c>
      <c r="B936" t="s">
        <v>30314</v>
      </c>
      <c r="C936" t="s">
        <v>5707</v>
      </c>
      <c r="D936" t="s">
        <v>16715</v>
      </c>
      <c r="E936" t="s">
        <v>5749</v>
      </c>
      <c r="F936">
        <v>1</v>
      </c>
      <c r="G936" t="s">
        <v>2576</v>
      </c>
      <c r="H936" t="s">
        <v>2577</v>
      </c>
      <c r="I936" t="s">
        <v>2511</v>
      </c>
      <c r="J936" t="s">
        <v>2741</v>
      </c>
      <c r="K936" t="s">
        <v>2742</v>
      </c>
      <c r="L936" t="s">
        <v>2058</v>
      </c>
      <c r="M936" t="s">
        <v>2170</v>
      </c>
      <c r="N936">
        <v>1</v>
      </c>
      <c r="O936">
        <v>39</v>
      </c>
      <c r="P936">
        <v>0.25</v>
      </c>
      <c r="Q936">
        <v>15300</v>
      </c>
      <c r="R936">
        <v>1</v>
      </c>
      <c r="S936">
        <v>39</v>
      </c>
      <c r="T936">
        <v>0.25</v>
      </c>
      <c r="U936">
        <v>0</v>
      </c>
      <c r="V936">
        <v>0</v>
      </c>
      <c r="W936">
        <v>0</v>
      </c>
      <c r="X936">
        <v>0</v>
      </c>
      <c r="Y936">
        <v>0</v>
      </c>
      <c r="Z936">
        <v>0</v>
      </c>
      <c r="AA936">
        <v>0</v>
      </c>
      <c r="AB936">
        <v>0</v>
      </c>
      <c r="AC936">
        <v>0</v>
      </c>
      <c r="AD936">
        <v>0</v>
      </c>
      <c r="AE936">
        <v>0</v>
      </c>
      <c r="AF936">
        <v>0</v>
      </c>
      <c r="AG936" t="s">
        <v>30315</v>
      </c>
      <c r="AH936" s="21" t="str">
        <f t="shared" si="28"/>
        <v>YR21</v>
      </c>
      <c r="AI936" s="21">
        <v>67.5</v>
      </c>
      <c r="AJ936" s="21">
        <f t="shared" si="29"/>
        <v>99.745098039215691</v>
      </c>
      <c r="AK936" s="21" t="s">
        <v>2063</v>
      </c>
      <c r="AL936" t="s">
        <v>2613</v>
      </c>
      <c r="AM936" t="s">
        <v>53</v>
      </c>
      <c r="AN936" t="s">
        <v>2034</v>
      </c>
    </row>
    <row r="937" spans="1:40" ht="15" hidden="1" thickTop="1" x14ac:dyDescent="0.35">
      <c r="A937" t="s">
        <v>6581</v>
      </c>
      <c r="B937" t="s">
        <v>30332</v>
      </c>
      <c r="C937" t="s">
        <v>2791</v>
      </c>
      <c r="D937" t="s">
        <v>30333</v>
      </c>
      <c r="E937" t="s">
        <v>2667</v>
      </c>
      <c r="F937">
        <v>1</v>
      </c>
      <c r="G937" t="s">
        <v>2509</v>
      </c>
      <c r="H937" t="s">
        <v>2510</v>
      </c>
      <c r="I937" t="s">
        <v>2511</v>
      </c>
      <c r="J937" t="s">
        <v>2794</v>
      </c>
      <c r="K937" t="s">
        <v>2669</v>
      </c>
      <c r="L937" t="s">
        <v>2058</v>
      </c>
      <c r="M937" t="s">
        <v>2170</v>
      </c>
      <c r="N937">
        <v>0</v>
      </c>
      <c r="O937">
        <v>0</v>
      </c>
      <c r="P937">
        <v>0</v>
      </c>
      <c r="Q937">
        <v>15300</v>
      </c>
      <c r="R937">
        <v>0</v>
      </c>
      <c r="S937">
        <v>0</v>
      </c>
      <c r="T937">
        <v>0</v>
      </c>
      <c r="U937">
        <v>0</v>
      </c>
      <c r="V937">
        <v>0</v>
      </c>
      <c r="W937">
        <v>0</v>
      </c>
      <c r="X937">
        <v>0</v>
      </c>
      <c r="Y937">
        <v>0</v>
      </c>
      <c r="Z937">
        <v>0</v>
      </c>
      <c r="AA937">
        <v>0</v>
      </c>
      <c r="AB937">
        <v>0</v>
      </c>
      <c r="AC937">
        <v>0</v>
      </c>
      <c r="AD937">
        <v>0</v>
      </c>
      <c r="AE937">
        <v>0</v>
      </c>
      <c r="AF937">
        <v>0</v>
      </c>
      <c r="AG937" t="s">
        <v>11290</v>
      </c>
      <c r="AH937" s="21" t="str">
        <f t="shared" si="28"/>
        <v>YR21</v>
      </c>
      <c r="AI937" s="21">
        <v>67.5</v>
      </c>
      <c r="AJ937" s="21">
        <f t="shared" si="29"/>
        <v>100</v>
      </c>
      <c r="AK937" s="21" t="s">
        <v>2060</v>
      </c>
      <c r="AL937" t="s">
        <v>2515</v>
      </c>
      <c r="AM937" t="s">
        <v>53</v>
      </c>
      <c r="AN937" t="s">
        <v>2034</v>
      </c>
    </row>
    <row r="938" spans="1:40" ht="15" hidden="1" thickTop="1" x14ac:dyDescent="0.35">
      <c r="A938" t="s">
        <v>6585</v>
      </c>
      <c r="B938" t="s">
        <v>30334</v>
      </c>
      <c r="C938" t="s">
        <v>2651</v>
      </c>
      <c r="D938" t="s">
        <v>30335</v>
      </c>
      <c r="E938" t="s">
        <v>2653</v>
      </c>
      <c r="F938">
        <v>1</v>
      </c>
      <c r="G938" t="s">
        <v>2619</v>
      </c>
      <c r="H938" t="s">
        <v>2620</v>
      </c>
      <c r="I938" t="s">
        <v>2511</v>
      </c>
      <c r="J938" t="s">
        <v>2654</v>
      </c>
      <c r="K938" t="s">
        <v>2655</v>
      </c>
      <c r="L938" t="s">
        <v>2058</v>
      </c>
      <c r="M938" t="s">
        <v>2059</v>
      </c>
      <c r="N938">
        <v>0</v>
      </c>
      <c r="O938">
        <v>0</v>
      </c>
      <c r="P938">
        <v>0</v>
      </c>
      <c r="Q938">
        <v>24480</v>
      </c>
      <c r="R938">
        <v>0</v>
      </c>
      <c r="S938">
        <v>0</v>
      </c>
      <c r="T938">
        <v>0</v>
      </c>
      <c r="U938">
        <v>0</v>
      </c>
      <c r="V938">
        <v>0</v>
      </c>
      <c r="W938">
        <v>0</v>
      </c>
      <c r="X938">
        <v>0</v>
      </c>
      <c r="Y938">
        <v>0</v>
      </c>
      <c r="Z938">
        <v>0</v>
      </c>
      <c r="AA938">
        <v>0</v>
      </c>
      <c r="AB938">
        <v>0</v>
      </c>
      <c r="AC938">
        <v>0</v>
      </c>
      <c r="AD938">
        <v>0</v>
      </c>
      <c r="AE938">
        <v>0</v>
      </c>
      <c r="AF938">
        <v>0</v>
      </c>
      <c r="AG938" t="s">
        <v>6804</v>
      </c>
      <c r="AH938" s="21" t="str">
        <f t="shared" si="28"/>
        <v>YO27</v>
      </c>
      <c r="AI938" s="21">
        <v>107.92500000000001</v>
      </c>
      <c r="AJ938" s="21">
        <f t="shared" si="29"/>
        <v>100</v>
      </c>
      <c r="AK938" s="21" t="s">
        <v>2060</v>
      </c>
      <c r="AL938" t="s">
        <v>2657</v>
      </c>
      <c r="AM938" t="s">
        <v>53</v>
      </c>
      <c r="AN938" t="s">
        <v>2034</v>
      </c>
    </row>
    <row r="939" spans="1:40" ht="15" hidden="1" thickTop="1" x14ac:dyDescent="0.35">
      <c r="A939" t="s">
        <v>6589</v>
      </c>
      <c r="B939" t="s">
        <v>30336</v>
      </c>
      <c r="C939" t="s">
        <v>3484</v>
      </c>
      <c r="D939" t="s">
        <v>22757</v>
      </c>
      <c r="E939" t="s">
        <v>3013</v>
      </c>
      <c r="F939">
        <v>1</v>
      </c>
      <c r="G939" t="s">
        <v>2576</v>
      </c>
      <c r="H939" t="s">
        <v>2577</v>
      </c>
      <c r="I939" t="s">
        <v>2511</v>
      </c>
      <c r="J939" t="s">
        <v>2741</v>
      </c>
      <c r="K939" t="s">
        <v>2742</v>
      </c>
      <c r="L939" t="s">
        <v>2058</v>
      </c>
      <c r="M939" t="s">
        <v>2059</v>
      </c>
      <c r="N939">
        <v>1</v>
      </c>
      <c r="O939">
        <v>35</v>
      </c>
      <c r="P939">
        <v>0.14000000000000001</v>
      </c>
      <c r="Q939">
        <v>24480</v>
      </c>
      <c r="R939">
        <v>0</v>
      </c>
      <c r="S939">
        <v>0</v>
      </c>
      <c r="T939">
        <v>0</v>
      </c>
      <c r="U939">
        <v>0</v>
      </c>
      <c r="V939">
        <v>0</v>
      </c>
      <c r="W939">
        <v>0</v>
      </c>
      <c r="X939">
        <v>1</v>
      </c>
      <c r="Y939">
        <v>35</v>
      </c>
      <c r="Z939">
        <v>0.14000000000000001</v>
      </c>
      <c r="AA939">
        <v>0</v>
      </c>
      <c r="AB939">
        <v>0</v>
      </c>
      <c r="AC939">
        <v>0</v>
      </c>
      <c r="AD939">
        <v>0</v>
      </c>
      <c r="AE939">
        <v>0</v>
      </c>
      <c r="AF939">
        <v>0</v>
      </c>
      <c r="AG939" t="s">
        <v>6707</v>
      </c>
      <c r="AH939" s="21" t="str">
        <f t="shared" si="28"/>
        <v>YH98</v>
      </c>
      <c r="AI939" s="21">
        <v>107.92500000000001</v>
      </c>
      <c r="AJ939" s="21">
        <f t="shared" si="29"/>
        <v>99.857026143790847</v>
      </c>
      <c r="AK939" s="21" t="s">
        <v>2060</v>
      </c>
      <c r="AL939" t="s">
        <v>2551</v>
      </c>
      <c r="AM939" t="s">
        <v>53</v>
      </c>
      <c r="AN939" t="s">
        <v>2034</v>
      </c>
    </row>
    <row r="940" spans="1:40" ht="15" hidden="1" thickTop="1" x14ac:dyDescent="0.35">
      <c r="A940" t="s">
        <v>6593</v>
      </c>
      <c r="B940" t="s">
        <v>30374</v>
      </c>
      <c r="C940" t="s">
        <v>2875</v>
      </c>
      <c r="D940" t="s">
        <v>20114</v>
      </c>
      <c r="E940" t="s">
        <v>2575</v>
      </c>
      <c r="F940">
        <v>1</v>
      </c>
      <c r="G940" t="s">
        <v>2576</v>
      </c>
      <c r="H940" t="s">
        <v>2577</v>
      </c>
      <c r="I940" t="s">
        <v>2511</v>
      </c>
      <c r="J940" t="s">
        <v>2858</v>
      </c>
      <c r="K940" t="s">
        <v>2742</v>
      </c>
      <c r="L940" t="s">
        <v>2058</v>
      </c>
      <c r="M940" t="s">
        <v>2059</v>
      </c>
      <c r="N940">
        <v>0</v>
      </c>
      <c r="O940">
        <v>0</v>
      </c>
      <c r="P940">
        <v>0</v>
      </c>
      <c r="Q940">
        <v>23040</v>
      </c>
      <c r="R940">
        <v>0</v>
      </c>
      <c r="S940">
        <v>0</v>
      </c>
      <c r="T940">
        <v>0</v>
      </c>
      <c r="U940">
        <v>0</v>
      </c>
      <c r="V940">
        <v>0</v>
      </c>
      <c r="W940">
        <v>0</v>
      </c>
      <c r="X940">
        <v>0</v>
      </c>
      <c r="Y940">
        <v>0</v>
      </c>
      <c r="Z940">
        <v>0</v>
      </c>
      <c r="AA940">
        <v>0</v>
      </c>
      <c r="AB940">
        <v>0</v>
      </c>
      <c r="AC940">
        <v>0</v>
      </c>
      <c r="AD940">
        <v>0</v>
      </c>
      <c r="AE940">
        <v>0</v>
      </c>
      <c r="AF940">
        <v>0</v>
      </c>
      <c r="AG940" t="s">
        <v>7829</v>
      </c>
      <c r="AH940" s="21" t="str">
        <f t="shared" si="28"/>
        <v>YO27</v>
      </c>
      <c r="AI940" s="21">
        <v>107.92500000000001</v>
      </c>
      <c r="AJ940" s="21">
        <f t="shared" si="29"/>
        <v>100</v>
      </c>
      <c r="AK940" s="21" t="s">
        <v>2060</v>
      </c>
      <c r="AL940" t="s">
        <v>2551</v>
      </c>
      <c r="AM940" t="s">
        <v>53</v>
      </c>
      <c r="AN940" t="s">
        <v>2034</v>
      </c>
    </row>
    <row r="941" spans="1:40" ht="15" hidden="1" thickTop="1" x14ac:dyDescent="0.35">
      <c r="A941" t="s">
        <v>6599</v>
      </c>
      <c r="B941" t="s">
        <v>30337</v>
      </c>
      <c r="C941" t="s">
        <v>2885</v>
      </c>
      <c r="D941" t="s">
        <v>30338</v>
      </c>
      <c r="E941" t="s">
        <v>2575</v>
      </c>
      <c r="F941">
        <v>1</v>
      </c>
      <c r="G941" t="s">
        <v>2576</v>
      </c>
      <c r="H941" t="s">
        <v>2577</v>
      </c>
      <c r="I941" t="s">
        <v>2511</v>
      </c>
      <c r="J941" t="s">
        <v>2578</v>
      </c>
      <c r="K941" t="s">
        <v>2579</v>
      </c>
      <c r="L941" t="s">
        <v>2058</v>
      </c>
      <c r="M941" t="s">
        <v>2059</v>
      </c>
      <c r="N941">
        <v>1</v>
      </c>
      <c r="O941">
        <v>81</v>
      </c>
      <c r="P941">
        <v>0.33</v>
      </c>
      <c r="Q941">
        <v>24480</v>
      </c>
      <c r="R941">
        <v>1</v>
      </c>
      <c r="S941">
        <v>81</v>
      </c>
      <c r="T941">
        <v>0.33</v>
      </c>
      <c r="U941">
        <v>0</v>
      </c>
      <c r="V941">
        <v>0</v>
      </c>
      <c r="W941">
        <v>0</v>
      </c>
      <c r="X941">
        <v>0</v>
      </c>
      <c r="Y941">
        <v>0</v>
      </c>
      <c r="Z941">
        <v>0</v>
      </c>
      <c r="AA941">
        <v>0</v>
      </c>
      <c r="AB941">
        <v>0</v>
      </c>
      <c r="AC941">
        <v>0</v>
      </c>
      <c r="AD941">
        <v>0</v>
      </c>
      <c r="AE941">
        <v>0</v>
      </c>
      <c r="AF941">
        <v>0</v>
      </c>
      <c r="AG941" t="s">
        <v>14232</v>
      </c>
      <c r="AH941" s="21" t="str">
        <f t="shared" si="28"/>
        <v>YR21</v>
      </c>
      <c r="AI941" s="21">
        <v>107.92500000000001</v>
      </c>
      <c r="AJ941" s="21">
        <f t="shared" si="29"/>
        <v>99.669117647058826</v>
      </c>
      <c r="AK941" s="21" t="s">
        <v>2063</v>
      </c>
      <c r="AL941" t="s">
        <v>2581</v>
      </c>
      <c r="AM941" t="s">
        <v>53</v>
      </c>
      <c r="AN941" t="s">
        <v>2034</v>
      </c>
    </row>
    <row r="942" spans="1:40" ht="15" hidden="1" thickTop="1" x14ac:dyDescent="0.35">
      <c r="A942" t="s">
        <v>6603</v>
      </c>
      <c r="B942" t="s">
        <v>30418</v>
      </c>
      <c r="C942" t="s">
        <v>2554</v>
      </c>
      <c r="D942" t="s">
        <v>23660</v>
      </c>
      <c r="E942" t="s">
        <v>79</v>
      </c>
      <c r="F942">
        <v>1</v>
      </c>
      <c r="G942" t="s">
        <v>2524</v>
      </c>
      <c r="H942" t="s">
        <v>2056</v>
      </c>
      <c r="I942" t="s">
        <v>2511</v>
      </c>
      <c r="J942" t="s">
        <v>2532</v>
      </c>
      <c r="K942" t="s">
        <v>62</v>
      </c>
      <c r="L942" t="s">
        <v>2058</v>
      </c>
      <c r="M942" t="s">
        <v>2163</v>
      </c>
      <c r="N942">
        <v>1</v>
      </c>
      <c r="O942">
        <v>25</v>
      </c>
      <c r="P942">
        <v>0.25</v>
      </c>
      <c r="Q942">
        <v>10200</v>
      </c>
      <c r="R942">
        <v>0</v>
      </c>
      <c r="S942">
        <v>0</v>
      </c>
      <c r="T942">
        <v>0</v>
      </c>
      <c r="U942">
        <v>0</v>
      </c>
      <c r="V942">
        <v>0</v>
      </c>
      <c r="W942">
        <v>0</v>
      </c>
      <c r="X942">
        <v>0</v>
      </c>
      <c r="Y942">
        <v>0</v>
      </c>
      <c r="Z942">
        <v>0</v>
      </c>
      <c r="AA942">
        <v>1</v>
      </c>
      <c r="AB942">
        <v>25</v>
      </c>
      <c r="AC942">
        <v>0.25</v>
      </c>
      <c r="AD942">
        <v>0</v>
      </c>
      <c r="AE942">
        <v>0</v>
      </c>
      <c r="AF942">
        <v>0</v>
      </c>
      <c r="AG942" t="s">
        <v>7107</v>
      </c>
      <c r="AH942" s="21" t="str">
        <f t="shared" si="28"/>
        <v>YO27</v>
      </c>
      <c r="AI942" s="21">
        <v>76.500000000000014</v>
      </c>
      <c r="AJ942" s="21">
        <f t="shared" si="29"/>
        <v>99.754901960784309</v>
      </c>
      <c r="AK942" s="21" t="s">
        <v>2060</v>
      </c>
      <c r="AL942" t="s">
        <v>2527</v>
      </c>
      <c r="AM942" t="s">
        <v>53</v>
      </c>
      <c r="AN942" t="s">
        <v>2034</v>
      </c>
    </row>
    <row r="943" spans="1:40" ht="15" hidden="1" thickTop="1" x14ac:dyDescent="0.35">
      <c r="A943" t="s">
        <v>6607</v>
      </c>
      <c r="B943" t="s">
        <v>30339</v>
      </c>
      <c r="C943" t="s">
        <v>10037</v>
      </c>
      <c r="D943" t="s">
        <v>19737</v>
      </c>
      <c r="E943" t="s">
        <v>3013</v>
      </c>
      <c r="F943">
        <v>1</v>
      </c>
      <c r="G943" t="s">
        <v>2600</v>
      </c>
      <c r="H943" t="s">
        <v>2577</v>
      </c>
      <c r="I943" t="s">
        <v>2511</v>
      </c>
      <c r="J943" t="s">
        <v>3183</v>
      </c>
      <c r="K943" t="s">
        <v>2742</v>
      </c>
      <c r="L943" t="s">
        <v>2058</v>
      </c>
      <c r="M943" t="s">
        <v>2059</v>
      </c>
      <c r="N943">
        <v>2</v>
      </c>
      <c r="O943">
        <v>64</v>
      </c>
      <c r="P943">
        <v>0.26</v>
      </c>
      <c r="Q943">
        <v>24480</v>
      </c>
      <c r="R943">
        <v>1</v>
      </c>
      <c r="S943">
        <v>31</v>
      </c>
      <c r="T943">
        <v>0.13</v>
      </c>
      <c r="U943">
        <v>0</v>
      </c>
      <c r="V943">
        <v>0</v>
      </c>
      <c r="W943">
        <v>0</v>
      </c>
      <c r="X943">
        <v>1</v>
      </c>
      <c r="Y943">
        <v>33</v>
      </c>
      <c r="Z943">
        <v>0.13</v>
      </c>
      <c r="AA943">
        <v>0</v>
      </c>
      <c r="AB943">
        <v>0</v>
      </c>
      <c r="AC943">
        <v>0</v>
      </c>
      <c r="AD943">
        <v>0</v>
      </c>
      <c r="AE943">
        <v>0</v>
      </c>
      <c r="AF943">
        <v>0</v>
      </c>
      <c r="AG943" t="s">
        <v>4628</v>
      </c>
      <c r="AH943" s="21" t="str">
        <f t="shared" si="28"/>
        <v>YO27</v>
      </c>
      <c r="AI943" s="21">
        <v>107.92500000000001</v>
      </c>
      <c r="AJ943" s="21">
        <f t="shared" si="29"/>
        <v>99.738562091503269</v>
      </c>
      <c r="AK943" s="21" t="s">
        <v>2063</v>
      </c>
      <c r="AL943" t="s">
        <v>2551</v>
      </c>
      <c r="AM943" t="s">
        <v>53</v>
      </c>
      <c r="AN943" t="s">
        <v>2034</v>
      </c>
    </row>
    <row r="944" spans="1:40" ht="15" hidden="1" thickTop="1" x14ac:dyDescent="0.35">
      <c r="A944" t="s">
        <v>6611</v>
      </c>
      <c r="B944" t="s">
        <v>30384</v>
      </c>
      <c r="C944" t="s">
        <v>66</v>
      </c>
      <c r="D944" t="s">
        <v>30385</v>
      </c>
      <c r="E944" t="s">
        <v>560</v>
      </c>
      <c r="F944">
        <v>1</v>
      </c>
      <c r="G944" t="s">
        <v>2055</v>
      </c>
      <c r="H944" t="s">
        <v>2056</v>
      </c>
      <c r="I944" t="s">
        <v>2511</v>
      </c>
      <c r="J944" t="s">
        <v>67</v>
      </c>
      <c r="K944" t="s">
        <v>68</v>
      </c>
      <c r="L944" t="s">
        <v>2058</v>
      </c>
      <c r="M944" t="s">
        <v>2170</v>
      </c>
      <c r="N944">
        <v>0</v>
      </c>
      <c r="O944">
        <v>0</v>
      </c>
      <c r="P944">
        <v>0</v>
      </c>
      <c r="Q944">
        <v>13500</v>
      </c>
      <c r="R944">
        <v>0</v>
      </c>
      <c r="S944">
        <v>0</v>
      </c>
      <c r="T944">
        <v>0</v>
      </c>
      <c r="U944">
        <v>0</v>
      </c>
      <c r="V944">
        <v>0</v>
      </c>
      <c r="W944">
        <v>0</v>
      </c>
      <c r="X944">
        <v>0</v>
      </c>
      <c r="Y944">
        <v>0</v>
      </c>
      <c r="Z944">
        <v>0</v>
      </c>
      <c r="AA944">
        <v>0</v>
      </c>
      <c r="AB944">
        <v>0</v>
      </c>
      <c r="AC944">
        <v>0</v>
      </c>
      <c r="AD944">
        <v>0</v>
      </c>
      <c r="AE944">
        <v>0</v>
      </c>
      <c r="AF944">
        <v>0</v>
      </c>
      <c r="AG944" t="s">
        <v>172</v>
      </c>
      <c r="AH944" s="21" t="str">
        <f t="shared" si="28"/>
        <v>YR20</v>
      </c>
      <c r="AI944" s="21">
        <v>67.5</v>
      </c>
      <c r="AJ944" s="21">
        <f t="shared" si="29"/>
        <v>100</v>
      </c>
      <c r="AK944" s="21" t="s">
        <v>2060</v>
      </c>
      <c r="AL944" t="s">
        <v>70</v>
      </c>
      <c r="AM944" t="s">
        <v>53</v>
      </c>
      <c r="AN944" t="s">
        <v>2034</v>
      </c>
    </row>
    <row r="945" spans="1:40" ht="15" hidden="1" thickTop="1" x14ac:dyDescent="0.35">
      <c r="A945" t="s">
        <v>6612</v>
      </c>
      <c r="B945" t="s">
        <v>30443</v>
      </c>
      <c r="C945" t="s">
        <v>2932</v>
      </c>
      <c r="D945" t="s">
        <v>27226</v>
      </c>
      <c r="E945" t="s">
        <v>2562</v>
      </c>
      <c r="F945">
        <v>1</v>
      </c>
      <c r="G945" t="s">
        <v>2546</v>
      </c>
      <c r="H945" t="s">
        <v>2510</v>
      </c>
      <c r="I945" t="s">
        <v>2511</v>
      </c>
      <c r="J945" t="s">
        <v>2547</v>
      </c>
      <c r="K945" t="s">
        <v>2548</v>
      </c>
      <c r="L945" t="s">
        <v>2058</v>
      </c>
      <c r="M945" t="s">
        <v>2225</v>
      </c>
      <c r="N945">
        <v>0</v>
      </c>
      <c r="O945">
        <v>0</v>
      </c>
      <c r="P945">
        <v>0</v>
      </c>
      <c r="Q945">
        <v>6480</v>
      </c>
      <c r="R945">
        <v>0</v>
      </c>
      <c r="S945">
        <v>0</v>
      </c>
      <c r="T945">
        <v>0</v>
      </c>
      <c r="U945">
        <v>0</v>
      </c>
      <c r="V945">
        <v>0</v>
      </c>
      <c r="W945">
        <v>0</v>
      </c>
      <c r="X945">
        <v>0</v>
      </c>
      <c r="Y945">
        <v>0</v>
      </c>
      <c r="Z945">
        <v>0</v>
      </c>
      <c r="AA945">
        <v>0</v>
      </c>
      <c r="AB945">
        <v>0</v>
      </c>
      <c r="AC945">
        <v>0</v>
      </c>
      <c r="AD945">
        <v>0</v>
      </c>
      <c r="AE945">
        <v>0</v>
      </c>
      <c r="AF945">
        <v>0</v>
      </c>
      <c r="AG945" t="s">
        <v>2930</v>
      </c>
      <c r="AH945" s="21" t="str">
        <f t="shared" si="28"/>
        <v>YO27</v>
      </c>
      <c r="AI945" s="21">
        <v>54</v>
      </c>
      <c r="AJ945" s="21">
        <f t="shared" si="29"/>
        <v>100</v>
      </c>
      <c r="AK945" s="21" t="s">
        <v>2060</v>
      </c>
      <c r="AL945" t="s">
        <v>2551</v>
      </c>
      <c r="AM945" t="s">
        <v>53</v>
      </c>
      <c r="AN945" t="s">
        <v>2034</v>
      </c>
    </row>
    <row r="946" spans="1:40" ht="15" hidden="1" thickTop="1" x14ac:dyDescent="0.35">
      <c r="A946" t="s">
        <v>6616</v>
      </c>
      <c r="B946" t="s">
        <v>30419</v>
      </c>
      <c r="C946" t="s">
        <v>4257</v>
      </c>
      <c r="D946" t="s">
        <v>30420</v>
      </c>
      <c r="E946" t="s">
        <v>2938</v>
      </c>
      <c r="F946">
        <v>2</v>
      </c>
      <c r="G946" t="s">
        <v>2593</v>
      </c>
      <c r="H946" t="s">
        <v>2056</v>
      </c>
      <c r="I946" t="s">
        <v>2511</v>
      </c>
      <c r="J946" t="s">
        <v>3250</v>
      </c>
      <c r="K946" t="s">
        <v>65</v>
      </c>
      <c r="L946" t="s">
        <v>2058</v>
      </c>
      <c r="M946" t="s">
        <v>2170</v>
      </c>
      <c r="N946">
        <v>0</v>
      </c>
      <c r="O946">
        <v>0</v>
      </c>
      <c r="P946">
        <v>0</v>
      </c>
      <c r="Q946">
        <v>9900</v>
      </c>
      <c r="R946">
        <v>0</v>
      </c>
      <c r="S946">
        <v>0</v>
      </c>
      <c r="T946">
        <v>0</v>
      </c>
      <c r="U946">
        <v>0</v>
      </c>
      <c r="V946">
        <v>0</v>
      </c>
      <c r="W946">
        <v>0</v>
      </c>
      <c r="X946">
        <v>0</v>
      </c>
      <c r="Y946">
        <v>0</v>
      </c>
      <c r="Z946">
        <v>0</v>
      </c>
      <c r="AA946">
        <v>0</v>
      </c>
      <c r="AB946">
        <v>0</v>
      </c>
      <c r="AC946">
        <v>0</v>
      </c>
      <c r="AD946">
        <v>0</v>
      </c>
      <c r="AE946">
        <v>0</v>
      </c>
      <c r="AF946">
        <v>0</v>
      </c>
      <c r="AG946" t="s">
        <v>30421</v>
      </c>
      <c r="AH946" s="21" t="str">
        <f t="shared" si="28"/>
        <v>YN23</v>
      </c>
      <c r="AI946" s="21">
        <v>67.5</v>
      </c>
      <c r="AJ946" s="21">
        <f t="shared" si="29"/>
        <v>100</v>
      </c>
      <c r="AK946" s="21" t="s">
        <v>2060</v>
      </c>
      <c r="AL946" t="s">
        <v>2527</v>
      </c>
      <c r="AM946" t="s">
        <v>53</v>
      </c>
      <c r="AN946" t="s">
        <v>2034</v>
      </c>
    </row>
    <row r="947" spans="1:40" ht="15" hidden="1" thickTop="1" x14ac:dyDescent="0.35">
      <c r="A947" t="s">
        <v>6621</v>
      </c>
      <c r="B947" t="s">
        <v>30389</v>
      </c>
      <c r="C947" t="s">
        <v>5067</v>
      </c>
      <c r="D947" t="s">
        <v>30390</v>
      </c>
      <c r="E947" t="s">
        <v>2608</v>
      </c>
      <c r="F947">
        <v>1</v>
      </c>
      <c r="G947" t="s">
        <v>2609</v>
      </c>
      <c r="H947" t="s">
        <v>2577</v>
      </c>
      <c r="I947" t="s">
        <v>2511</v>
      </c>
      <c r="J947" t="s">
        <v>2610</v>
      </c>
      <c r="K947" t="s">
        <v>2611</v>
      </c>
      <c r="L947" t="s">
        <v>2058</v>
      </c>
      <c r="M947" t="s">
        <v>2170</v>
      </c>
      <c r="N947">
        <v>5</v>
      </c>
      <c r="O947">
        <v>152</v>
      </c>
      <c r="P947">
        <v>1.21</v>
      </c>
      <c r="Q947">
        <v>12600</v>
      </c>
      <c r="R947">
        <v>2</v>
      </c>
      <c r="S947">
        <v>85</v>
      </c>
      <c r="T947">
        <v>0.67</v>
      </c>
      <c r="U947">
        <v>0</v>
      </c>
      <c r="V947">
        <v>0</v>
      </c>
      <c r="W947">
        <v>0</v>
      </c>
      <c r="X947">
        <v>1</v>
      </c>
      <c r="Y947">
        <v>26</v>
      </c>
      <c r="Z947">
        <v>0.21</v>
      </c>
      <c r="AA947">
        <v>2</v>
      </c>
      <c r="AB947">
        <v>41</v>
      </c>
      <c r="AC947">
        <v>0.33</v>
      </c>
      <c r="AD947">
        <v>0</v>
      </c>
      <c r="AE947">
        <v>0</v>
      </c>
      <c r="AF947">
        <v>0</v>
      </c>
      <c r="AG947" t="s">
        <v>13204</v>
      </c>
      <c r="AH947" s="21" t="str">
        <f t="shared" si="28"/>
        <v>YK19</v>
      </c>
      <c r="AI947" s="21">
        <v>67.5</v>
      </c>
      <c r="AJ947" s="21">
        <f t="shared" si="29"/>
        <v>98.793650793650798</v>
      </c>
      <c r="AK947" s="21" t="s">
        <v>2063</v>
      </c>
      <c r="AL947" t="s">
        <v>2613</v>
      </c>
      <c r="AM947" t="s">
        <v>53</v>
      </c>
      <c r="AN947" t="s">
        <v>2034</v>
      </c>
    </row>
    <row r="948" spans="1:40" ht="15" hidden="1" thickTop="1" x14ac:dyDescent="0.35">
      <c r="A948" t="s">
        <v>6625</v>
      </c>
      <c r="B948" t="s">
        <v>30444</v>
      </c>
      <c r="C948" t="s">
        <v>15355</v>
      </c>
      <c r="D948" t="s">
        <v>30445</v>
      </c>
      <c r="E948" t="s">
        <v>2667</v>
      </c>
      <c r="F948">
        <v>1</v>
      </c>
      <c r="G948" t="s">
        <v>2509</v>
      </c>
      <c r="H948" t="s">
        <v>2510</v>
      </c>
      <c r="I948" t="s">
        <v>2511</v>
      </c>
      <c r="J948" t="s">
        <v>3162</v>
      </c>
      <c r="K948" t="s">
        <v>2669</v>
      </c>
      <c r="L948" t="s">
        <v>2058</v>
      </c>
      <c r="M948" t="s">
        <v>2059</v>
      </c>
      <c r="N948">
        <v>0</v>
      </c>
      <c r="O948">
        <v>0</v>
      </c>
      <c r="P948">
        <v>0</v>
      </c>
      <c r="Q948">
        <v>10080</v>
      </c>
      <c r="R948">
        <v>0</v>
      </c>
      <c r="S948">
        <v>0</v>
      </c>
      <c r="T948">
        <v>0</v>
      </c>
      <c r="U948">
        <v>0</v>
      </c>
      <c r="V948">
        <v>0</v>
      </c>
      <c r="W948">
        <v>0</v>
      </c>
      <c r="X948">
        <v>0</v>
      </c>
      <c r="Y948">
        <v>0</v>
      </c>
      <c r="Z948">
        <v>0</v>
      </c>
      <c r="AA948">
        <v>0</v>
      </c>
      <c r="AB948">
        <v>0</v>
      </c>
      <c r="AC948">
        <v>0</v>
      </c>
      <c r="AD948">
        <v>0</v>
      </c>
      <c r="AE948">
        <v>0</v>
      </c>
      <c r="AF948">
        <v>0</v>
      </c>
      <c r="AG948" t="s">
        <v>11976</v>
      </c>
      <c r="AH948" s="21" t="str">
        <f t="shared" si="28"/>
        <v>YR21</v>
      </c>
      <c r="AI948" s="21">
        <v>107.92500000000001</v>
      </c>
      <c r="AJ948" s="21">
        <f t="shared" si="29"/>
        <v>100</v>
      </c>
      <c r="AK948" s="21" t="s">
        <v>2060</v>
      </c>
      <c r="AL948" t="s">
        <v>2515</v>
      </c>
      <c r="AM948" t="s">
        <v>53</v>
      </c>
      <c r="AN948" t="s">
        <v>2034</v>
      </c>
    </row>
    <row r="949" spans="1:40" ht="15" hidden="1" thickTop="1" x14ac:dyDescent="0.35">
      <c r="A949" t="s">
        <v>6629</v>
      </c>
      <c r="B949" t="s">
        <v>30391</v>
      </c>
      <c r="C949" t="s">
        <v>3011</v>
      </c>
      <c r="D949" t="s">
        <v>28281</v>
      </c>
      <c r="E949" t="s">
        <v>2575</v>
      </c>
      <c r="F949">
        <v>1</v>
      </c>
      <c r="G949" t="s">
        <v>2576</v>
      </c>
      <c r="H949" t="s">
        <v>2577</v>
      </c>
      <c r="I949" t="s">
        <v>2511</v>
      </c>
      <c r="J949" t="s">
        <v>2741</v>
      </c>
      <c r="K949" t="s">
        <v>2742</v>
      </c>
      <c r="L949" t="s">
        <v>2058</v>
      </c>
      <c r="M949" t="s">
        <v>2170</v>
      </c>
      <c r="N949">
        <v>0</v>
      </c>
      <c r="O949">
        <v>0</v>
      </c>
      <c r="P949">
        <v>0</v>
      </c>
      <c r="Q949">
        <v>12600</v>
      </c>
      <c r="R949">
        <v>0</v>
      </c>
      <c r="S949">
        <v>0</v>
      </c>
      <c r="T949">
        <v>0</v>
      </c>
      <c r="U949">
        <v>0</v>
      </c>
      <c r="V949">
        <v>0</v>
      </c>
      <c r="W949">
        <v>0</v>
      </c>
      <c r="X949">
        <v>0</v>
      </c>
      <c r="Y949">
        <v>0</v>
      </c>
      <c r="Z949">
        <v>0</v>
      </c>
      <c r="AA949">
        <v>0</v>
      </c>
      <c r="AB949">
        <v>0</v>
      </c>
      <c r="AC949">
        <v>0</v>
      </c>
      <c r="AD949">
        <v>0</v>
      </c>
      <c r="AE949">
        <v>0</v>
      </c>
      <c r="AF949">
        <v>0</v>
      </c>
      <c r="AG949" t="s">
        <v>2736</v>
      </c>
      <c r="AH949" s="21" t="str">
        <f t="shared" si="28"/>
        <v>YO27</v>
      </c>
      <c r="AI949" s="21">
        <v>67.5</v>
      </c>
      <c r="AJ949" s="21">
        <f t="shared" si="29"/>
        <v>100</v>
      </c>
      <c r="AK949" s="21" t="s">
        <v>2060</v>
      </c>
      <c r="AL949" t="s">
        <v>2551</v>
      </c>
      <c r="AM949" t="s">
        <v>53</v>
      </c>
      <c r="AN949" t="s">
        <v>2034</v>
      </c>
    </row>
    <row r="950" spans="1:40" ht="15" hidden="1" thickTop="1" x14ac:dyDescent="0.35">
      <c r="A950" t="s">
        <v>6633</v>
      </c>
      <c r="B950" t="s">
        <v>30422</v>
      </c>
      <c r="C950" t="s">
        <v>3357</v>
      </c>
      <c r="D950" t="s">
        <v>27224</v>
      </c>
      <c r="E950" t="s">
        <v>2562</v>
      </c>
      <c r="F950">
        <v>1</v>
      </c>
      <c r="G950" t="s">
        <v>2546</v>
      </c>
      <c r="H950" t="s">
        <v>2510</v>
      </c>
      <c r="I950" t="s">
        <v>2511</v>
      </c>
      <c r="J950" t="s">
        <v>2547</v>
      </c>
      <c r="K950" t="s">
        <v>2548</v>
      </c>
      <c r="L950" t="s">
        <v>2058</v>
      </c>
      <c r="M950" t="s">
        <v>2225</v>
      </c>
      <c r="N950">
        <v>0</v>
      </c>
      <c r="O950">
        <v>0</v>
      </c>
      <c r="P950">
        <v>0</v>
      </c>
      <c r="Q950">
        <v>7920</v>
      </c>
      <c r="R950">
        <v>0</v>
      </c>
      <c r="S950">
        <v>0</v>
      </c>
      <c r="T950">
        <v>0</v>
      </c>
      <c r="U950">
        <v>0</v>
      </c>
      <c r="V950">
        <v>0</v>
      </c>
      <c r="W950">
        <v>0</v>
      </c>
      <c r="X950">
        <v>0</v>
      </c>
      <c r="Y950">
        <v>0</v>
      </c>
      <c r="Z950">
        <v>0</v>
      </c>
      <c r="AA950">
        <v>0</v>
      </c>
      <c r="AB950">
        <v>0</v>
      </c>
      <c r="AC950">
        <v>0</v>
      </c>
      <c r="AD950">
        <v>0</v>
      </c>
      <c r="AE950">
        <v>0</v>
      </c>
      <c r="AF950">
        <v>0</v>
      </c>
      <c r="AG950" t="s">
        <v>30423</v>
      </c>
      <c r="AH950" s="21" t="str">
        <f t="shared" si="28"/>
        <v>YO27</v>
      </c>
      <c r="AI950" s="21">
        <v>54</v>
      </c>
      <c r="AJ950" s="21">
        <f t="shared" si="29"/>
        <v>100</v>
      </c>
      <c r="AK950" s="21" t="s">
        <v>2060</v>
      </c>
      <c r="AL950" t="s">
        <v>2551</v>
      </c>
      <c r="AM950" t="s">
        <v>53</v>
      </c>
      <c r="AN950" t="s">
        <v>2034</v>
      </c>
    </row>
    <row r="951" spans="1:40" ht="15" hidden="1" thickTop="1" x14ac:dyDescent="0.35">
      <c r="A951" t="s">
        <v>6637</v>
      </c>
      <c r="B951" t="s">
        <v>30392</v>
      </c>
      <c r="C951" t="s">
        <v>3865</v>
      </c>
      <c r="D951" t="s">
        <v>30393</v>
      </c>
      <c r="E951" t="s">
        <v>2667</v>
      </c>
      <c r="F951">
        <v>1</v>
      </c>
      <c r="G951" t="s">
        <v>2509</v>
      </c>
      <c r="H951" t="s">
        <v>2510</v>
      </c>
      <c r="I951" t="s">
        <v>2511</v>
      </c>
      <c r="J951" t="s">
        <v>2668</v>
      </c>
      <c r="K951" t="s">
        <v>2669</v>
      </c>
      <c r="L951" t="s">
        <v>30320</v>
      </c>
      <c r="M951" t="s">
        <v>2059</v>
      </c>
      <c r="N951">
        <v>0</v>
      </c>
      <c r="O951">
        <v>0</v>
      </c>
      <c r="P951">
        <v>0</v>
      </c>
      <c r="Q951">
        <v>17280</v>
      </c>
      <c r="R951">
        <v>0</v>
      </c>
      <c r="S951">
        <v>0</v>
      </c>
      <c r="T951">
        <v>0</v>
      </c>
      <c r="U951">
        <v>0</v>
      </c>
      <c r="V951">
        <v>0</v>
      </c>
      <c r="W951">
        <v>0</v>
      </c>
      <c r="X951">
        <v>0</v>
      </c>
      <c r="Y951">
        <v>0</v>
      </c>
      <c r="Z951">
        <v>0</v>
      </c>
      <c r="AA951">
        <v>0</v>
      </c>
      <c r="AB951">
        <v>0</v>
      </c>
      <c r="AC951">
        <v>0</v>
      </c>
      <c r="AD951">
        <v>0</v>
      </c>
      <c r="AE951">
        <v>0</v>
      </c>
      <c r="AF951">
        <v>0</v>
      </c>
      <c r="AG951" t="s">
        <v>12024</v>
      </c>
      <c r="AH951" s="21" t="str">
        <f t="shared" si="28"/>
        <v>YR21</v>
      </c>
      <c r="AI951" s="21">
        <v>107.92500000000001</v>
      </c>
      <c r="AJ951" s="21">
        <f t="shared" si="29"/>
        <v>100</v>
      </c>
      <c r="AK951" s="21" t="s">
        <v>2060</v>
      </c>
      <c r="AL951" t="s">
        <v>2515</v>
      </c>
      <c r="AM951" t="s">
        <v>53</v>
      </c>
      <c r="AN951" t="s">
        <v>2034</v>
      </c>
    </row>
    <row r="952" spans="1:40" ht="15" hidden="1" thickTop="1" x14ac:dyDescent="0.35">
      <c r="A952" t="s">
        <v>6641</v>
      </c>
      <c r="B952" t="s">
        <v>30375</v>
      </c>
      <c r="C952" t="s">
        <v>2709</v>
      </c>
      <c r="D952" t="s">
        <v>28558</v>
      </c>
      <c r="E952" t="s">
        <v>2562</v>
      </c>
      <c r="F952">
        <v>1</v>
      </c>
      <c r="G952" t="s">
        <v>2546</v>
      </c>
      <c r="H952" t="s">
        <v>2510</v>
      </c>
      <c r="I952" t="s">
        <v>2511</v>
      </c>
      <c r="J952" t="s">
        <v>2547</v>
      </c>
      <c r="K952" t="s">
        <v>2548</v>
      </c>
      <c r="L952" t="s">
        <v>2058</v>
      </c>
      <c r="M952" t="s">
        <v>2059</v>
      </c>
      <c r="N952">
        <v>0</v>
      </c>
      <c r="O952">
        <v>0</v>
      </c>
      <c r="P952">
        <v>0</v>
      </c>
      <c r="Q952">
        <v>23040</v>
      </c>
      <c r="R952">
        <v>0</v>
      </c>
      <c r="S952">
        <v>0</v>
      </c>
      <c r="T952">
        <v>0</v>
      </c>
      <c r="U952">
        <v>0</v>
      </c>
      <c r="V952">
        <v>0</v>
      </c>
      <c r="W952">
        <v>0</v>
      </c>
      <c r="X952">
        <v>0</v>
      </c>
      <c r="Y952">
        <v>0</v>
      </c>
      <c r="Z952">
        <v>0</v>
      </c>
      <c r="AA952">
        <v>0</v>
      </c>
      <c r="AB952">
        <v>0</v>
      </c>
      <c r="AC952">
        <v>0</v>
      </c>
      <c r="AD952">
        <v>0</v>
      </c>
      <c r="AE952">
        <v>0</v>
      </c>
      <c r="AF952">
        <v>0</v>
      </c>
      <c r="AG952" t="s">
        <v>5271</v>
      </c>
      <c r="AH952" s="21" t="str">
        <f t="shared" si="28"/>
        <v>YN23</v>
      </c>
      <c r="AI952" s="21">
        <v>107.92500000000001</v>
      </c>
      <c r="AJ952" s="21">
        <f t="shared" si="29"/>
        <v>100</v>
      </c>
      <c r="AK952" s="21" t="s">
        <v>2060</v>
      </c>
      <c r="AL952" t="s">
        <v>2551</v>
      </c>
      <c r="AM952" t="s">
        <v>53</v>
      </c>
      <c r="AN952" t="s">
        <v>2034</v>
      </c>
    </row>
    <row r="953" spans="1:40" ht="15" hidden="1" thickTop="1" x14ac:dyDescent="0.35">
      <c r="A953" t="s">
        <v>6646</v>
      </c>
      <c r="B953" t="s">
        <v>30446</v>
      </c>
      <c r="C953" t="s">
        <v>5121</v>
      </c>
      <c r="D953" t="s">
        <v>30447</v>
      </c>
      <c r="E953" t="s">
        <v>5122</v>
      </c>
      <c r="F953">
        <v>1</v>
      </c>
      <c r="G953" t="s">
        <v>2619</v>
      </c>
      <c r="H953" t="s">
        <v>2620</v>
      </c>
      <c r="I953" t="s">
        <v>2511</v>
      </c>
      <c r="J953" t="s">
        <v>5123</v>
      </c>
      <c r="K953" t="s">
        <v>2622</v>
      </c>
      <c r="L953" t="s">
        <v>2058</v>
      </c>
      <c r="M953" t="s">
        <v>2059</v>
      </c>
      <c r="N953">
        <v>0</v>
      </c>
      <c r="O953">
        <v>0</v>
      </c>
      <c r="P953">
        <v>0</v>
      </c>
      <c r="Q953">
        <v>10080</v>
      </c>
      <c r="R953">
        <v>0</v>
      </c>
      <c r="S953">
        <v>0</v>
      </c>
      <c r="T953">
        <v>0</v>
      </c>
      <c r="U953">
        <v>0</v>
      </c>
      <c r="V953">
        <v>0</v>
      </c>
      <c r="W953">
        <v>0</v>
      </c>
      <c r="X953">
        <v>0</v>
      </c>
      <c r="Y953">
        <v>0</v>
      </c>
      <c r="Z953">
        <v>0</v>
      </c>
      <c r="AA953">
        <v>0</v>
      </c>
      <c r="AB953">
        <v>0</v>
      </c>
      <c r="AC953">
        <v>0</v>
      </c>
      <c r="AD953">
        <v>0</v>
      </c>
      <c r="AE953">
        <v>0</v>
      </c>
      <c r="AF953">
        <v>0</v>
      </c>
      <c r="AG953" t="s">
        <v>5124</v>
      </c>
      <c r="AH953" s="21" t="str">
        <f t="shared" si="28"/>
        <v>YO27</v>
      </c>
      <c r="AI953" s="21">
        <v>107.92500000000001</v>
      </c>
      <c r="AJ953" s="21">
        <f t="shared" si="29"/>
        <v>100</v>
      </c>
      <c r="AK953" s="21" t="s">
        <v>2060</v>
      </c>
      <c r="AL953" t="s">
        <v>5125</v>
      </c>
      <c r="AM953" t="s">
        <v>53</v>
      </c>
      <c r="AN953" t="s">
        <v>2034</v>
      </c>
    </row>
    <row r="954" spans="1:40" ht="15" hidden="1" thickTop="1" x14ac:dyDescent="0.35">
      <c r="A954" t="s">
        <v>6651</v>
      </c>
      <c r="B954" t="s">
        <v>31248</v>
      </c>
      <c r="C954" t="s">
        <v>3067</v>
      </c>
      <c r="D954" t="s">
        <v>31249</v>
      </c>
      <c r="E954" t="s">
        <v>2667</v>
      </c>
      <c r="F954">
        <v>1</v>
      </c>
      <c r="G954" t="s">
        <v>2509</v>
      </c>
      <c r="H954" t="s">
        <v>2510</v>
      </c>
      <c r="I954" t="s">
        <v>2511</v>
      </c>
      <c r="J954" t="s">
        <v>2794</v>
      </c>
      <c r="K954" t="s">
        <v>2669</v>
      </c>
      <c r="L954" t="s">
        <v>2058</v>
      </c>
      <c r="M954" t="s">
        <v>2170</v>
      </c>
      <c r="N954">
        <v>0</v>
      </c>
      <c r="O954">
        <v>0</v>
      </c>
      <c r="P954">
        <v>0</v>
      </c>
      <c r="Q954">
        <v>2700</v>
      </c>
      <c r="R954">
        <v>0</v>
      </c>
      <c r="S954">
        <v>0</v>
      </c>
      <c r="T954">
        <v>0</v>
      </c>
      <c r="U954">
        <v>0</v>
      </c>
      <c r="V954">
        <v>0</v>
      </c>
      <c r="W954">
        <v>0</v>
      </c>
      <c r="X954">
        <v>0</v>
      </c>
      <c r="Y954">
        <v>0</v>
      </c>
      <c r="Z954">
        <v>0</v>
      </c>
      <c r="AA954">
        <v>0</v>
      </c>
      <c r="AB954">
        <v>0</v>
      </c>
      <c r="AC954">
        <v>0</v>
      </c>
      <c r="AD954">
        <v>0</v>
      </c>
      <c r="AE954">
        <v>0</v>
      </c>
      <c r="AF954">
        <v>0</v>
      </c>
      <c r="AG954" t="s">
        <v>3045</v>
      </c>
      <c r="AH954" s="21" t="str">
        <f t="shared" si="28"/>
        <v>YO27</v>
      </c>
      <c r="AI954" s="21">
        <v>67.5</v>
      </c>
      <c r="AJ954" s="21">
        <f t="shared" si="29"/>
        <v>100</v>
      </c>
      <c r="AK954" s="21" t="s">
        <v>2060</v>
      </c>
      <c r="AL954" t="s">
        <v>2515</v>
      </c>
      <c r="AM954" t="s">
        <v>53</v>
      </c>
      <c r="AN954" t="s">
        <v>2034</v>
      </c>
    </row>
    <row r="955" spans="1:40" ht="15" hidden="1" thickTop="1" x14ac:dyDescent="0.35">
      <c r="A955" t="s">
        <v>6652</v>
      </c>
      <c r="B955" t="s">
        <v>30448</v>
      </c>
      <c r="C955" t="s">
        <v>2584</v>
      </c>
      <c r="D955" t="s">
        <v>30449</v>
      </c>
      <c r="E955" t="s">
        <v>146</v>
      </c>
      <c r="F955">
        <v>2</v>
      </c>
      <c r="G955" t="s">
        <v>2524</v>
      </c>
      <c r="H955" t="s">
        <v>2056</v>
      </c>
      <c r="I955" t="s">
        <v>2511</v>
      </c>
      <c r="J955" t="s">
        <v>2586</v>
      </c>
      <c r="K955" t="s">
        <v>62</v>
      </c>
      <c r="L955" t="s">
        <v>2058</v>
      </c>
      <c r="M955" t="s">
        <v>2059</v>
      </c>
      <c r="N955">
        <v>0</v>
      </c>
      <c r="O955">
        <v>0</v>
      </c>
      <c r="P955">
        <v>0</v>
      </c>
      <c r="Q955">
        <v>12960</v>
      </c>
      <c r="R955">
        <v>0</v>
      </c>
      <c r="S955">
        <v>0</v>
      </c>
      <c r="T955">
        <v>0</v>
      </c>
      <c r="U955">
        <v>0</v>
      </c>
      <c r="V955">
        <v>0</v>
      </c>
      <c r="W955">
        <v>0</v>
      </c>
      <c r="X955">
        <v>0</v>
      </c>
      <c r="Y955">
        <v>0</v>
      </c>
      <c r="Z955">
        <v>0</v>
      </c>
      <c r="AA955">
        <v>0</v>
      </c>
      <c r="AB955">
        <v>0</v>
      </c>
      <c r="AC955">
        <v>0</v>
      </c>
      <c r="AD955">
        <v>0</v>
      </c>
      <c r="AE955">
        <v>0</v>
      </c>
      <c r="AF955">
        <v>0</v>
      </c>
      <c r="AG955" t="s">
        <v>12367</v>
      </c>
      <c r="AH955" s="21" t="str">
        <f t="shared" si="28"/>
        <v>YR21</v>
      </c>
      <c r="AI955" s="21">
        <v>107.92500000000001</v>
      </c>
      <c r="AJ955" s="21">
        <f t="shared" si="29"/>
        <v>100</v>
      </c>
      <c r="AK955" s="21" t="s">
        <v>2060</v>
      </c>
      <c r="AL955" t="s">
        <v>2527</v>
      </c>
      <c r="AM955" t="s">
        <v>53</v>
      </c>
      <c r="AN955" t="s">
        <v>2034</v>
      </c>
    </row>
    <row r="956" spans="1:40" ht="15" hidden="1" thickTop="1" x14ac:dyDescent="0.35">
      <c r="A956" t="s">
        <v>6656</v>
      </c>
      <c r="B956" t="s">
        <v>30424</v>
      </c>
      <c r="C956" t="s">
        <v>30202</v>
      </c>
      <c r="D956" t="s">
        <v>30425</v>
      </c>
      <c r="E956" t="s">
        <v>2575</v>
      </c>
      <c r="F956">
        <v>1</v>
      </c>
      <c r="G956" t="s">
        <v>2576</v>
      </c>
      <c r="H956" t="s">
        <v>2577</v>
      </c>
      <c r="I956" t="s">
        <v>2511</v>
      </c>
      <c r="J956" t="s">
        <v>2578</v>
      </c>
      <c r="K956" t="s">
        <v>2579</v>
      </c>
      <c r="L956" t="s">
        <v>2058</v>
      </c>
      <c r="M956" t="s">
        <v>2059</v>
      </c>
      <c r="N956">
        <v>1</v>
      </c>
      <c r="O956">
        <v>19</v>
      </c>
      <c r="P956">
        <v>0.13</v>
      </c>
      <c r="Q956">
        <v>14400</v>
      </c>
      <c r="R956">
        <v>1</v>
      </c>
      <c r="S956">
        <v>19</v>
      </c>
      <c r="T956">
        <v>0.13</v>
      </c>
      <c r="U956">
        <v>0</v>
      </c>
      <c r="V956">
        <v>0</v>
      </c>
      <c r="W956">
        <v>0</v>
      </c>
      <c r="X956">
        <v>0</v>
      </c>
      <c r="Y956">
        <v>0</v>
      </c>
      <c r="Z956">
        <v>0</v>
      </c>
      <c r="AA956">
        <v>0</v>
      </c>
      <c r="AB956">
        <v>0</v>
      </c>
      <c r="AC956">
        <v>0</v>
      </c>
      <c r="AD956">
        <v>0</v>
      </c>
      <c r="AE956">
        <v>0</v>
      </c>
      <c r="AF956">
        <v>0</v>
      </c>
      <c r="AG956" t="s">
        <v>13844</v>
      </c>
      <c r="AH956" s="21" t="str">
        <f t="shared" si="28"/>
        <v>YO27</v>
      </c>
      <c r="AI956" s="21">
        <v>107.92500000000001</v>
      </c>
      <c r="AJ956" s="21">
        <f t="shared" si="29"/>
        <v>99.868055555555557</v>
      </c>
      <c r="AK956" s="21" t="s">
        <v>2060</v>
      </c>
      <c r="AL956" t="s">
        <v>2581</v>
      </c>
      <c r="AM956" t="s">
        <v>53</v>
      </c>
      <c r="AN956" t="s">
        <v>2034</v>
      </c>
    </row>
    <row r="957" spans="1:40" ht="15" hidden="1" thickTop="1" x14ac:dyDescent="0.35">
      <c r="A957" t="s">
        <v>6660</v>
      </c>
      <c r="B957" t="s">
        <v>30450</v>
      </c>
      <c r="C957" t="s">
        <v>3771</v>
      </c>
      <c r="D957" t="s">
        <v>17903</v>
      </c>
      <c r="E957" t="s">
        <v>2508</v>
      </c>
      <c r="F957">
        <v>2</v>
      </c>
      <c r="G957" t="s">
        <v>2509</v>
      </c>
      <c r="H957" t="s">
        <v>2510</v>
      </c>
      <c r="I957" t="s">
        <v>2511</v>
      </c>
      <c r="J957" t="s">
        <v>3773</v>
      </c>
      <c r="K957" t="s">
        <v>2513</v>
      </c>
      <c r="L957" t="s">
        <v>2058</v>
      </c>
      <c r="M957" t="s">
        <v>2059</v>
      </c>
      <c r="N957">
        <v>1</v>
      </c>
      <c r="O957">
        <v>22</v>
      </c>
      <c r="P957">
        <v>0.17</v>
      </c>
      <c r="Q957">
        <v>12960</v>
      </c>
      <c r="R957">
        <v>0</v>
      </c>
      <c r="S957">
        <v>0</v>
      </c>
      <c r="T957">
        <v>0</v>
      </c>
      <c r="U957">
        <v>0</v>
      </c>
      <c r="V957">
        <v>0</v>
      </c>
      <c r="W957">
        <v>0</v>
      </c>
      <c r="X957">
        <v>1</v>
      </c>
      <c r="Y957">
        <v>22</v>
      </c>
      <c r="Z957">
        <v>0.17</v>
      </c>
      <c r="AA957">
        <v>0</v>
      </c>
      <c r="AB957">
        <v>0</v>
      </c>
      <c r="AC957">
        <v>0</v>
      </c>
      <c r="AD957">
        <v>0</v>
      </c>
      <c r="AE957">
        <v>0</v>
      </c>
      <c r="AF957">
        <v>0</v>
      </c>
      <c r="AG957" t="s">
        <v>13235</v>
      </c>
      <c r="AH957" s="21" t="str">
        <f t="shared" si="28"/>
        <v>YK19</v>
      </c>
      <c r="AI957" s="21">
        <v>107.92500000000001</v>
      </c>
      <c r="AJ957" s="21">
        <f t="shared" si="29"/>
        <v>99.830246913580254</v>
      </c>
      <c r="AK957" s="21" t="s">
        <v>2060</v>
      </c>
      <c r="AL957" t="s">
        <v>2515</v>
      </c>
      <c r="AM957" t="s">
        <v>53</v>
      </c>
      <c r="AN957" t="s">
        <v>2034</v>
      </c>
    </row>
    <row r="958" spans="1:40" ht="15" hidden="1" thickTop="1" x14ac:dyDescent="0.35">
      <c r="A958" t="s">
        <v>6664</v>
      </c>
      <c r="B958" t="s">
        <v>30451</v>
      </c>
      <c r="C958" t="s">
        <v>3456</v>
      </c>
      <c r="D958" t="s">
        <v>30452</v>
      </c>
      <c r="E958" t="s">
        <v>2575</v>
      </c>
      <c r="F958">
        <v>1</v>
      </c>
      <c r="G958" t="s">
        <v>2609</v>
      </c>
      <c r="H958" t="s">
        <v>2577</v>
      </c>
      <c r="I958" t="s">
        <v>2511</v>
      </c>
      <c r="J958" t="s">
        <v>2675</v>
      </c>
      <c r="K958" t="s">
        <v>2611</v>
      </c>
      <c r="L958" t="s">
        <v>2058</v>
      </c>
      <c r="M958" t="s">
        <v>2170</v>
      </c>
      <c r="N958">
        <v>0</v>
      </c>
      <c r="O958">
        <v>0</v>
      </c>
      <c r="P958">
        <v>0</v>
      </c>
      <c r="Q958">
        <v>6300</v>
      </c>
      <c r="R958">
        <v>0</v>
      </c>
      <c r="S958">
        <v>0</v>
      </c>
      <c r="T958">
        <v>0</v>
      </c>
      <c r="U958">
        <v>0</v>
      </c>
      <c r="V958">
        <v>0</v>
      </c>
      <c r="W958">
        <v>0</v>
      </c>
      <c r="X958">
        <v>0</v>
      </c>
      <c r="Y958">
        <v>0</v>
      </c>
      <c r="Z958">
        <v>0</v>
      </c>
      <c r="AA958">
        <v>0</v>
      </c>
      <c r="AB958">
        <v>0</v>
      </c>
      <c r="AC958">
        <v>0</v>
      </c>
      <c r="AD958">
        <v>0</v>
      </c>
      <c r="AE958">
        <v>0</v>
      </c>
      <c r="AF958">
        <v>0</v>
      </c>
      <c r="AG958" t="s">
        <v>3194</v>
      </c>
      <c r="AH958" s="21" t="str">
        <f t="shared" si="28"/>
        <v>YO98</v>
      </c>
      <c r="AI958" s="21">
        <v>67.5</v>
      </c>
      <c r="AJ958" s="21">
        <f t="shared" si="29"/>
        <v>100</v>
      </c>
      <c r="AK958" s="21" t="s">
        <v>2060</v>
      </c>
      <c r="AL958" t="s">
        <v>2581</v>
      </c>
      <c r="AM958" t="s">
        <v>53</v>
      </c>
      <c r="AN958" t="s">
        <v>2034</v>
      </c>
    </row>
    <row r="959" spans="1:40" ht="15" hidden="1" thickTop="1" x14ac:dyDescent="0.35">
      <c r="A959" t="s">
        <v>6668</v>
      </c>
      <c r="B959" t="s">
        <v>30453</v>
      </c>
      <c r="C959" t="s">
        <v>3488</v>
      </c>
      <c r="D959" t="s">
        <v>30454</v>
      </c>
      <c r="E959" t="s">
        <v>2575</v>
      </c>
      <c r="F959">
        <v>1</v>
      </c>
      <c r="G959" t="s">
        <v>2576</v>
      </c>
      <c r="H959" t="s">
        <v>2577</v>
      </c>
      <c r="I959" t="s">
        <v>2511</v>
      </c>
      <c r="J959" t="s">
        <v>2741</v>
      </c>
      <c r="K959" t="s">
        <v>2742</v>
      </c>
      <c r="L959" t="s">
        <v>2058</v>
      </c>
      <c r="M959" t="s">
        <v>2059</v>
      </c>
      <c r="N959">
        <v>0</v>
      </c>
      <c r="O959">
        <v>0</v>
      </c>
      <c r="P959">
        <v>0</v>
      </c>
      <c r="Q959">
        <v>11520</v>
      </c>
      <c r="R959">
        <v>0</v>
      </c>
      <c r="S959">
        <v>0</v>
      </c>
      <c r="T959">
        <v>0</v>
      </c>
      <c r="U959">
        <v>0</v>
      </c>
      <c r="V959">
        <v>0</v>
      </c>
      <c r="W959">
        <v>0</v>
      </c>
      <c r="X959">
        <v>0</v>
      </c>
      <c r="Y959">
        <v>0</v>
      </c>
      <c r="Z959">
        <v>0</v>
      </c>
      <c r="AA959">
        <v>0</v>
      </c>
      <c r="AB959">
        <v>0</v>
      </c>
      <c r="AC959">
        <v>0</v>
      </c>
      <c r="AD959">
        <v>0</v>
      </c>
      <c r="AE959">
        <v>0</v>
      </c>
      <c r="AF959">
        <v>0</v>
      </c>
      <c r="AG959" t="s">
        <v>7317</v>
      </c>
      <c r="AH959" s="21" t="str">
        <f t="shared" si="28"/>
        <v>YO27</v>
      </c>
      <c r="AI959" s="21">
        <v>107.92500000000001</v>
      </c>
      <c r="AJ959" s="21">
        <f t="shared" si="29"/>
        <v>100</v>
      </c>
      <c r="AK959" s="21" t="s">
        <v>2060</v>
      </c>
      <c r="AL959" t="s">
        <v>2613</v>
      </c>
      <c r="AM959" t="s">
        <v>53</v>
      </c>
      <c r="AN959" t="s">
        <v>2034</v>
      </c>
    </row>
    <row r="960" spans="1:40" ht="15" hidden="1" thickTop="1" x14ac:dyDescent="0.35">
      <c r="A960" t="s">
        <v>6672</v>
      </c>
      <c r="B960" t="s">
        <v>30426</v>
      </c>
      <c r="C960" t="s">
        <v>4656</v>
      </c>
      <c r="D960" t="s">
        <v>30427</v>
      </c>
      <c r="E960" t="s">
        <v>2575</v>
      </c>
      <c r="F960">
        <v>1</v>
      </c>
      <c r="G960" t="s">
        <v>2576</v>
      </c>
      <c r="H960" t="s">
        <v>2577</v>
      </c>
      <c r="I960" t="s">
        <v>2511</v>
      </c>
      <c r="J960" t="s">
        <v>2858</v>
      </c>
      <c r="K960" t="s">
        <v>2742</v>
      </c>
      <c r="L960" t="s">
        <v>2058</v>
      </c>
      <c r="M960" t="s">
        <v>2693</v>
      </c>
      <c r="N960">
        <v>0</v>
      </c>
      <c r="O960">
        <v>0</v>
      </c>
      <c r="P960">
        <v>0</v>
      </c>
      <c r="Q960">
        <v>7800</v>
      </c>
      <c r="R960">
        <v>0</v>
      </c>
      <c r="S960">
        <v>0</v>
      </c>
      <c r="T960">
        <v>0</v>
      </c>
      <c r="U960">
        <v>0</v>
      </c>
      <c r="V960">
        <v>0</v>
      </c>
      <c r="W960">
        <v>0</v>
      </c>
      <c r="X960">
        <v>0</v>
      </c>
      <c r="Y960">
        <v>0</v>
      </c>
      <c r="Z960">
        <v>0</v>
      </c>
      <c r="AA960">
        <v>0</v>
      </c>
      <c r="AB960">
        <v>0</v>
      </c>
      <c r="AC960">
        <v>0</v>
      </c>
      <c r="AD960">
        <v>0</v>
      </c>
      <c r="AE960">
        <v>0</v>
      </c>
      <c r="AF960">
        <v>0</v>
      </c>
      <c r="AG960" t="s">
        <v>12319</v>
      </c>
      <c r="AH960" s="21" t="str">
        <f t="shared" si="28"/>
        <v>YO27</v>
      </c>
      <c r="AI960" s="21">
        <v>58.500000000000014</v>
      </c>
      <c r="AJ960" s="21">
        <f t="shared" si="29"/>
        <v>100</v>
      </c>
      <c r="AK960" s="21" t="s">
        <v>2060</v>
      </c>
      <c r="AL960" t="s">
        <v>2551</v>
      </c>
      <c r="AM960" t="s">
        <v>53</v>
      </c>
      <c r="AN960" t="s">
        <v>2034</v>
      </c>
    </row>
    <row r="961" spans="1:40" ht="15" hidden="1" thickTop="1" x14ac:dyDescent="0.35">
      <c r="A961" t="s">
        <v>6676</v>
      </c>
      <c r="B961" t="s">
        <v>31238</v>
      </c>
      <c r="C961" t="s">
        <v>4228</v>
      </c>
      <c r="D961" t="s">
        <v>21701</v>
      </c>
      <c r="E961" t="s">
        <v>3407</v>
      </c>
      <c r="F961">
        <v>1</v>
      </c>
      <c r="G961" t="s">
        <v>2509</v>
      </c>
      <c r="H961" t="s">
        <v>2510</v>
      </c>
      <c r="I961" t="s">
        <v>2511</v>
      </c>
      <c r="J961" t="s">
        <v>3408</v>
      </c>
      <c r="K961" t="s">
        <v>3109</v>
      </c>
      <c r="L961" t="s">
        <v>2058</v>
      </c>
      <c r="M961" t="s">
        <v>2059</v>
      </c>
      <c r="N961">
        <v>2</v>
      </c>
      <c r="O961">
        <v>69</v>
      </c>
      <c r="P961">
        <v>1.2</v>
      </c>
      <c r="Q961">
        <v>5760</v>
      </c>
      <c r="R961">
        <v>2</v>
      </c>
      <c r="S961">
        <v>69</v>
      </c>
      <c r="T961">
        <v>1.2</v>
      </c>
      <c r="U961">
        <v>0</v>
      </c>
      <c r="V961">
        <v>0</v>
      </c>
      <c r="W961">
        <v>0</v>
      </c>
      <c r="X961">
        <v>0</v>
      </c>
      <c r="Y961">
        <v>0</v>
      </c>
      <c r="Z961">
        <v>0</v>
      </c>
      <c r="AA961">
        <v>0</v>
      </c>
      <c r="AB961">
        <v>0</v>
      </c>
      <c r="AC961">
        <v>0</v>
      </c>
      <c r="AD961">
        <v>0</v>
      </c>
      <c r="AE961">
        <v>0</v>
      </c>
      <c r="AF961">
        <v>0</v>
      </c>
      <c r="AG961" t="s">
        <v>14039</v>
      </c>
      <c r="AH961" s="21" t="str">
        <f t="shared" si="28"/>
        <v>YO27</v>
      </c>
      <c r="AI961" s="21">
        <v>107.92500000000001</v>
      </c>
      <c r="AJ961" s="21">
        <f t="shared" si="29"/>
        <v>98.802083333333329</v>
      </c>
      <c r="AK961" s="21" t="s">
        <v>2063</v>
      </c>
      <c r="AL961" t="s">
        <v>3411</v>
      </c>
      <c r="AM961" t="s">
        <v>53</v>
      </c>
      <c r="AN961" t="s">
        <v>2034</v>
      </c>
    </row>
    <row r="962" spans="1:40" ht="15" hidden="1" thickTop="1" x14ac:dyDescent="0.35">
      <c r="A962" t="s">
        <v>6680</v>
      </c>
      <c r="B962" t="s">
        <v>30455</v>
      </c>
      <c r="C962" t="s">
        <v>2941</v>
      </c>
      <c r="D962" t="s">
        <v>30456</v>
      </c>
      <c r="E962" t="s">
        <v>2920</v>
      </c>
      <c r="F962">
        <v>1</v>
      </c>
      <c r="G962" t="s">
        <v>2682</v>
      </c>
      <c r="H962" t="s">
        <v>2620</v>
      </c>
      <c r="I962" t="s">
        <v>2511</v>
      </c>
      <c r="J962" t="s">
        <v>2921</v>
      </c>
      <c r="K962" t="s">
        <v>2684</v>
      </c>
      <c r="L962" t="s">
        <v>2058</v>
      </c>
      <c r="M962" t="s">
        <v>2170</v>
      </c>
      <c r="N962">
        <v>0</v>
      </c>
      <c r="O962">
        <v>0</v>
      </c>
      <c r="P962">
        <v>0</v>
      </c>
      <c r="Q962">
        <v>6300</v>
      </c>
      <c r="R962">
        <v>0</v>
      </c>
      <c r="S962">
        <v>0</v>
      </c>
      <c r="T962">
        <v>0</v>
      </c>
      <c r="U962">
        <v>0</v>
      </c>
      <c r="V962">
        <v>0</v>
      </c>
      <c r="W962">
        <v>0</v>
      </c>
      <c r="X962">
        <v>0</v>
      </c>
      <c r="Y962">
        <v>0</v>
      </c>
      <c r="Z962">
        <v>0</v>
      </c>
      <c r="AA962">
        <v>0</v>
      </c>
      <c r="AB962">
        <v>0</v>
      </c>
      <c r="AC962">
        <v>0</v>
      </c>
      <c r="AD962">
        <v>0</v>
      </c>
      <c r="AE962">
        <v>0</v>
      </c>
      <c r="AF962">
        <v>0</v>
      </c>
      <c r="AG962" t="s">
        <v>7916</v>
      </c>
      <c r="AH962" s="21" t="str">
        <f t="shared" si="28"/>
        <v>YN23</v>
      </c>
      <c r="AI962" s="21">
        <v>67.5</v>
      </c>
      <c r="AJ962" s="21">
        <f t="shared" si="29"/>
        <v>100</v>
      </c>
      <c r="AK962" s="21" t="s">
        <v>2060</v>
      </c>
      <c r="AL962" t="s">
        <v>2923</v>
      </c>
      <c r="AM962" t="s">
        <v>53</v>
      </c>
      <c r="AN962" t="s">
        <v>2034</v>
      </c>
    </row>
    <row r="963" spans="1:40" ht="15" hidden="1" thickTop="1" x14ac:dyDescent="0.35">
      <c r="A963" t="s">
        <v>6687</v>
      </c>
      <c r="B963" t="s">
        <v>31239</v>
      </c>
      <c r="C963" t="s">
        <v>3758</v>
      </c>
      <c r="D963" t="s">
        <v>31240</v>
      </c>
      <c r="E963" t="s">
        <v>3353</v>
      </c>
      <c r="F963">
        <v>1</v>
      </c>
      <c r="G963" t="s">
        <v>2682</v>
      </c>
      <c r="H963" t="s">
        <v>2620</v>
      </c>
      <c r="I963" t="s">
        <v>2511</v>
      </c>
      <c r="J963" t="s">
        <v>2683</v>
      </c>
      <c r="K963" t="s">
        <v>2684</v>
      </c>
      <c r="L963" t="s">
        <v>2058</v>
      </c>
      <c r="M963" t="s">
        <v>2059</v>
      </c>
      <c r="N963">
        <v>1</v>
      </c>
      <c r="O963">
        <v>26</v>
      </c>
      <c r="P963">
        <v>0.45</v>
      </c>
      <c r="Q963">
        <v>5760</v>
      </c>
      <c r="R963">
        <v>1</v>
      </c>
      <c r="S963">
        <v>26</v>
      </c>
      <c r="T963">
        <v>0.45</v>
      </c>
      <c r="U963">
        <v>0</v>
      </c>
      <c r="V963">
        <v>0</v>
      </c>
      <c r="W963">
        <v>0</v>
      </c>
      <c r="X963">
        <v>0</v>
      </c>
      <c r="Y963">
        <v>0</v>
      </c>
      <c r="Z963">
        <v>0</v>
      </c>
      <c r="AA963">
        <v>0</v>
      </c>
      <c r="AB963">
        <v>0</v>
      </c>
      <c r="AC963">
        <v>0</v>
      </c>
      <c r="AD963">
        <v>0</v>
      </c>
      <c r="AE963">
        <v>0</v>
      </c>
      <c r="AF963">
        <v>0</v>
      </c>
      <c r="AG963" t="s">
        <v>9440</v>
      </c>
      <c r="AH963" s="21" t="str">
        <f t="shared" si="28"/>
        <v>YO27</v>
      </c>
      <c r="AI963" s="21">
        <v>107.92500000000001</v>
      </c>
      <c r="AJ963" s="21">
        <f t="shared" si="29"/>
        <v>99.548611111111114</v>
      </c>
      <c r="AK963" s="21" t="s">
        <v>2063</v>
      </c>
      <c r="AL963" t="s">
        <v>2686</v>
      </c>
      <c r="AM963" t="s">
        <v>53</v>
      </c>
      <c r="AN963" t="s">
        <v>2034</v>
      </c>
    </row>
    <row r="964" spans="1:40" ht="15" hidden="1" thickTop="1" x14ac:dyDescent="0.35">
      <c r="A964" t="s">
        <v>6690</v>
      </c>
      <c r="B964" t="s">
        <v>6574</v>
      </c>
      <c r="C964" t="s">
        <v>5259</v>
      </c>
      <c r="D964" t="s">
        <v>6575</v>
      </c>
      <c r="E964" t="s">
        <v>2938</v>
      </c>
      <c r="F964">
        <v>1</v>
      </c>
      <c r="G964" t="s">
        <v>2593</v>
      </c>
      <c r="H964" t="s">
        <v>2056</v>
      </c>
      <c r="I964" t="s">
        <v>2511</v>
      </c>
      <c r="J964" t="s">
        <v>3250</v>
      </c>
      <c r="K964" t="s">
        <v>65</v>
      </c>
      <c r="L964" t="s">
        <v>2058</v>
      </c>
      <c r="M964" t="s">
        <v>2059</v>
      </c>
      <c r="N964">
        <v>0</v>
      </c>
      <c r="O964">
        <v>0</v>
      </c>
      <c r="P964">
        <v>0</v>
      </c>
      <c r="Q964">
        <v>24480</v>
      </c>
      <c r="R964">
        <v>0</v>
      </c>
      <c r="S964">
        <v>0</v>
      </c>
      <c r="T964">
        <v>0</v>
      </c>
      <c r="U964">
        <v>0</v>
      </c>
      <c r="V964">
        <v>0</v>
      </c>
      <c r="W964">
        <v>0</v>
      </c>
      <c r="X964">
        <v>0</v>
      </c>
      <c r="Y964">
        <v>0</v>
      </c>
      <c r="Z964">
        <v>0</v>
      </c>
      <c r="AA964">
        <v>0</v>
      </c>
      <c r="AB964">
        <v>0</v>
      </c>
      <c r="AC964">
        <v>0</v>
      </c>
      <c r="AD964">
        <v>0</v>
      </c>
      <c r="AE964">
        <v>0</v>
      </c>
      <c r="AF964">
        <v>0</v>
      </c>
      <c r="AG964" t="s">
        <v>6576</v>
      </c>
      <c r="AH964" s="21" t="str">
        <f t="shared" si="28"/>
        <v>YO27</v>
      </c>
      <c r="AI964" s="21">
        <v>107.92500000000001</v>
      </c>
      <c r="AJ964" s="21">
        <f t="shared" si="29"/>
        <v>100</v>
      </c>
      <c r="AK964" s="21" t="s">
        <v>2060</v>
      </c>
      <c r="AL964" t="s">
        <v>2527</v>
      </c>
      <c r="AM964" t="s">
        <v>53</v>
      </c>
      <c r="AN964" t="s">
        <v>2031</v>
      </c>
    </row>
    <row r="965" spans="1:40" ht="15" hidden="1" thickTop="1" x14ac:dyDescent="0.35">
      <c r="A965" t="s">
        <v>6693</v>
      </c>
      <c r="B965" t="s">
        <v>6578</v>
      </c>
      <c r="C965" t="s">
        <v>2849</v>
      </c>
      <c r="D965" t="s">
        <v>6579</v>
      </c>
      <c r="E965" t="s">
        <v>2705</v>
      </c>
      <c r="F965">
        <v>1</v>
      </c>
      <c r="G965" t="s">
        <v>2593</v>
      </c>
      <c r="H965" t="s">
        <v>2056</v>
      </c>
      <c r="I965" t="s">
        <v>2511</v>
      </c>
      <c r="J965" t="s">
        <v>2594</v>
      </c>
      <c r="K965" t="s">
        <v>65</v>
      </c>
      <c r="L965" t="s">
        <v>2058</v>
      </c>
      <c r="M965" t="s">
        <v>2170</v>
      </c>
      <c r="N965">
        <v>0</v>
      </c>
      <c r="O965">
        <v>0</v>
      </c>
      <c r="P965">
        <v>0</v>
      </c>
      <c r="Q965">
        <v>15300</v>
      </c>
      <c r="R965">
        <v>0</v>
      </c>
      <c r="S965">
        <v>0</v>
      </c>
      <c r="T965">
        <v>0</v>
      </c>
      <c r="U965">
        <v>0</v>
      </c>
      <c r="V965">
        <v>0</v>
      </c>
      <c r="W965">
        <v>0</v>
      </c>
      <c r="X965">
        <v>0</v>
      </c>
      <c r="Y965">
        <v>0</v>
      </c>
      <c r="Z965">
        <v>0</v>
      </c>
      <c r="AA965">
        <v>0</v>
      </c>
      <c r="AB965">
        <v>0</v>
      </c>
      <c r="AC965">
        <v>0</v>
      </c>
      <c r="AD965">
        <v>0</v>
      </c>
      <c r="AE965">
        <v>0</v>
      </c>
      <c r="AF965">
        <v>0</v>
      </c>
      <c r="AG965" t="s">
        <v>6580</v>
      </c>
      <c r="AH965" s="21" t="str">
        <f t="shared" si="28"/>
        <v>YO27</v>
      </c>
      <c r="AI965" s="21">
        <v>67.5</v>
      </c>
      <c r="AJ965" s="21">
        <f t="shared" si="29"/>
        <v>100</v>
      </c>
      <c r="AK965" s="21" t="s">
        <v>2060</v>
      </c>
      <c r="AL965" t="s">
        <v>2527</v>
      </c>
      <c r="AM965" t="s">
        <v>53</v>
      </c>
      <c r="AN965" t="s">
        <v>2029</v>
      </c>
    </row>
    <row r="966" spans="1:40" ht="15" hidden="1" thickTop="1" x14ac:dyDescent="0.35">
      <c r="A966" t="s">
        <v>6696</v>
      </c>
      <c r="B966" t="s">
        <v>6582</v>
      </c>
      <c r="C966" t="s">
        <v>4594</v>
      </c>
      <c r="D966" t="s">
        <v>6583</v>
      </c>
      <c r="E966" t="s">
        <v>2851</v>
      </c>
      <c r="F966">
        <v>1</v>
      </c>
      <c r="G966" t="s">
        <v>2593</v>
      </c>
      <c r="H966" t="s">
        <v>2056</v>
      </c>
      <c r="I966" t="s">
        <v>2511</v>
      </c>
      <c r="J966" t="s">
        <v>2594</v>
      </c>
      <c r="K966" t="s">
        <v>65</v>
      </c>
      <c r="L966" t="s">
        <v>2058</v>
      </c>
      <c r="M966" t="s">
        <v>2059</v>
      </c>
      <c r="N966">
        <v>0</v>
      </c>
      <c r="O966">
        <v>0</v>
      </c>
      <c r="P966">
        <v>0</v>
      </c>
      <c r="Q966">
        <v>24480</v>
      </c>
      <c r="R966">
        <v>0</v>
      </c>
      <c r="S966">
        <v>0</v>
      </c>
      <c r="T966">
        <v>0</v>
      </c>
      <c r="U966">
        <v>0</v>
      </c>
      <c r="V966">
        <v>0</v>
      </c>
      <c r="W966">
        <v>0</v>
      </c>
      <c r="X966">
        <v>0</v>
      </c>
      <c r="Y966">
        <v>0</v>
      </c>
      <c r="Z966">
        <v>0</v>
      </c>
      <c r="AA966">
        <v>0</v>
      </c>
      <c r="AB966">
        <v>0</v>
      </c>
      <c r="AC966">
        <v>0</v>
      </c>
      <c r="AD966">
        <v>0</v>
      </c>
      <c r="AE966">
        <v>0</v>
      </c>
      <c r="AF966">
        <v>0</v>
      </c>
      <c r="AG966" t="s">
        <v>6584</v>
      </c>
      <c r="AH966" s="21" t="str">
        <f t="shared" si="28"/>
        <v>YK19</v>
      </c>
      <c r="AI966" s="21">
        <v>107.92500000000001</v>
      </c>
      <c r="AJ966" s="21">
        <f t="shared" si="29"/>
        <v>100</v>
      </c>
      <c r="AK966" s="21" t="s">
        <v>2060</v>
      </c>
      <c r="AL966" t="s">
        <v>2527</v>
      </c>
      <c r="AM966" t="s">
        <v>53</v>
      </c>
      <c r="AN966" t="s">
        <v>2033</v>
      </c>
    </row>
    <row r="967" spans="1:40" ht="15" hidden="1" thickTop="1" x14ac:dyDescent="0.35">
      <c r="A967" t="s">
        <v>6699</v>
      </c>
      <c r="B967" t="s">
        <v>6586</v>
      </c>
      <c r="C967" t="s">
        <v>3766</v>
      </c>
      <c r="D967" t="s">
        <v>6587</v>
      </c>
      <c r="E967" t="s">
        <v>2938</v>
      </c>
      <c r="F967">
        <v>1</v>
      </c>
      <c r="G967" t="s">
        <v>2593</v>
      </c>
      <c r="H967" t="s">
        <v>2056</v>
      </c>
      <c r="I967" t="s">
        <v>2511</v>
      </c>
      <c r="J967" t="s">
        <v>3250</v>
      </c>
      <c r="K967" t="s">
        <v>65</v>
      </c>
      <c r="L967" t="s">
        <v>2058</v>
      </c>
      <c r="M967" t="s">
        <v>2170</v>
      </c>
      <c r="N967">
        <v>0</v>
      </c>
      <c r="O967">
        <v>0</v>
      </c>
      <c r="P967">
        <v>0</v>
      </c>
      <c r="Q967">
        <v>15300</v>
      </c>
      <c r="R967">
        <v>0</v>
      </c>
      <c r="S967">
        <v>0</v>
      </c>
      <c r="T967">
        <v>0</v>
      </c>
      <c r="U967">
        <v>0</v>
      </c>
      <c r="V967">
        <v>0</v>
      </c>
      <c r="W967">
        <v>0</v>
      </c>
      <c r="X967">
        <v>0</v>
      </c>
      <c r="Y967">
        <v>0</v>
      </c>
      <c r="Z967">
        <v>0</v>
      </c>
      <c r="AA967">
        <v>0</v>
      </c>
      <c r="AB967">
        <v>0</v>
      </c>
      <c r="AC967">
        <v>0</v>
      </c>
      <c r="AD967">
        <v>0</v>
      </c>
      <c r="AE967">
        <v>0</v>
      </c>
      <c r="AF967">
        <v>0</v>
      </c>
      <c r="AG967" t="s">
        <v>6588</v>
      </c>
      <c r="AH967" s="21" t="str">
        <f t="shared" ref="AH967:AH1030" si="30">LEFT(AG967,4)</f>
        <v>YK19</v>
      </c>
      <c r="AI967" s="21">
        <v>67.5</v>
      </c>
      <c r="AJ967" s="21">
        <f t="shared" ref="AJ967:AJ1030" si="31">100-(O967/Q967*100)</f>
        <v>100</v>
      </c>
      <c r="AK967" s="21" t="s">
        <v>2060</v>
      </c>
      <c r="AL967" t="s">
        <v>2527</v>
      </c>
      <c r="AM967" t="s">
        <v>53</v>
      </c>
      <c r="AN967" t="s">
        <v>2030</v>
      </c>
    </row>
    <row r="968" spans="1:40" ht="15" hidden="1" thickTop="1" x14ac:dyDescent="0.35">
      <c r="A968" t="s">
        <v>6702</v>
      </c>
      <c r="B968" t="s">
        <v>6590</v>
      </c>
      <c r="C968" t="s">
        <v>5223</v>
      </c>
      <c r="D968" t="s">
        <v>6591</v>
      </c>
      <c r="E968" t="s">
        <v>2705</v>
      </c>
      <c r="F968">
        <v>1</v>
      </c>
      <c r="G968" t="s">
        <v>2593</v>
      </c>
      <c r="H968" t="s">
        <v>2056</v>
      </c>
      <c r="I968" t="s">
        <v>2511</v>
      </c>
      <c r="J968" t="s">
        <v>2594</v>
      </c>
      <c r="K968" t="s">
        <v>65</v>
      </c>
      <c r="L968" t="s">
        <v>2058</v>
      </c>
      <c r="M968" t="s">
        <v>2059</v>
      </c>
      <c r="N968">
        <v>1</v>
      </c>
      <c r="O968">
        <v>24</v>
      </c>
      <c r="P968">
        <v>0.1</v>
      </c>
      <c r="Q968">
        <v>24480</v>
      </c>
      <c r="R968">
        <v>0</v>
      </c>
      <c r="S968">
        <v>0</v>
      </c>
      <c r="T968">
        <v>0</v>
      </c>
      <c r="U968">
        <v>0</v>
      </c>
      <c r="V968">
        <v>0</v>
      </c>
      <c r="W968">
        <v>0</v>
      </c>
      <c r="X968">
        <v>1</v>
      </c>
      <c r="Y968">
        <v>24</v>
      </c>
      <c r="Z968">
        <v>0.1</v>
      </c>
      <c r="AA968">
        <v>0</v>
      </c>
      <c r="AB968">
        <v>0</v>
      </c>
      <c r="AC968">
        <v>0</v>
      </c>
      <c r="AD968">
        <v>0</v>
      </c>
      <c r="AE968">
        <v>0</v>
      </c>
      <c r="AF968">
        <v>0</v>
      </c>
      <c r="AG968" t="s">
        <v>6592</v>
      </c>
      <c r="AH968" s="21" t="str">
        <f t="shared" si="30"/>
        <v>YO27</v>
      </c>
      <c r="AI968" s="21">
        <v>107.92500000000001</v>
      </c>
      <c r="AJ968" s="21">
        <f t="shared" si="31"/>
        <v>99.901960784313729</v>
      </c>
      <c r="AK968" s="21" t="s">
        <v>2060</v>
      </c>
      <c r="AL968" t="s">
        <v>2527</v>
      </c>
      <c r="AM968" t="s">
        <v>53</v>
      </c>
      <c r="AN968" t="s">
        <v>2031</v>
      </c>
    </row>
    <row r="969" spans="1:40" ht="15" hidden="1" thickTop="1" x14ac:dyDescent="0.35">
      <c r="A969" t="s">
        <v>6706</v>
      </c>
      <c r="B969" t="s">
        <v>6594</v>
      </c>
      <c r="C969" t="s">
        <v>6595</v>
      </c>
      <c r="D969" t="s">
        <v>6596</v>
      </c>
      <c r="E969" t="s">
        <v>559</v>
      </c>
      <c r="F969">
        <v>1</v>
      </c>
      <c r="G969" t="s">
        <v>2055</v>
      </c>
      <c r="H969" t="s">
        <v>2056</v>
      </c>
      <c r="I969" t="s">
        <v>2511</v>
      </c>
      <c r="J969" t="s">
        <v>6597</v>
      </c>
      <c r="K969" t="s">
        <v>63</v>
      </c>
      <c r="L969" t="s">
        <v>2058</v>
      </c>
      <c r="M969" t="s">
        <v>2059</v>
      </c>
      <c r="N969">
        <v>0</v>
      </c>
      <c r="O969">
        <v>0</v>
      </c>
      <c r="P969">
        <v>0</v>
      </c>
      <c r="Q969">
        <v>24480</v>
      </c>
      <c r="R969">
        <v>0</v>
      </c>
      <c r="S969">
        <v>0</v>
      </c>
      <c r="T969">
        <v>0</v>
      </c>
      <c r="U969">
        <v>0</v>
      </c>
      <c r="V969">
        <v>0</v>
      </c>
      <c r="W969">
        <v>0</v>
      </c>
      <c r="X969">
        <v>0</v>
      </c>
      <c r="Y969">
        <v>0</v>
      </c>
      <c r="Z969">
        <v>0</v>
      </c>
      <c r="AA969">
        <v>0</v>
      </c>
      <c r="AB969">
        <v>0</v>
      </c>
      <c r="AC969">
        <v>0</v>
      </c>
      <c r="AD969">
        <v>0</v>
      </c>
      <c r="AE969">
        <v>0</v>
      </c>
      <c r="AF969">
        <v>0</v>
      </c>
      <c r="AG969" t="s">
        <v>6598</v>
      </c>
      <c r="AH969" s="21" t="str">
        <f t="shared" si="30"/>
        <v>YN23</v>
      </c>
      <c r="AI969" s="21">
        <v>107.92500000000001</v>
      </c>
      <c r="AJ969" s="21">
        <f t="shared" si="31"/>
        <v>100</v>
      </c>
      <c r="AK969" s="21" t="s">
        <v>2060</v>
      </c>
      <c r="AL969" t="s">
        <v>2570</v>
      </c>
      <c r="AM969" t="s">
        <v>53</v>
      </c>
      <c r="AN969" t="s">
        <v>2029</v>
      </c>
    </row>
    <row r="970" spans="1:40" ht="15" hidden="1" thickTop="1" x14ac:dyDescent="0.35">
      <c r="A970" t="s">
        <v>6708</v>
      </c>
      <c r="B970" t="s">
        <v>6600</v>
      </c>
      <c r="C970" t="s">
        <v>3180</v>
      </c>
      <c r="D970" t="s">
        <v>6601</v>
      </c>
      <c r="E970" t="s">
        <v>3182</v>
      </c>
      <c r="F970">
        <v>1</v>
      </c>
      <c r="G970" t="s">
        <v>2600</v>
      </c>
      <c r="H970" t="s">
        <v>2577</v>
      </c>
      <c r="I970" t="s">
        <v>2511</v>
      </c>
      <c r="J970" t="s">
        <v>3183</v>
      </c>
      <c r="K970" t="s">
        <v>2742</v>
      </c>
      <c r="L970" t="s">
        <v>2058</v>
      </c>
      <c r="M970" t="s">
        <v>2059</v>
      </c>
      <c r="N970">
        <v>0</v>
      </c>
      <c r="O970">
        <v>0</v>
      </c>
      <c r="P970">
        <v>0</v>
      </c>
      <c r="Q970">
        <v>24480</v>
      </c>
      <c r="R970">
        <v>0</v>
      </c>
      <c r="S970">
        <v>0</v>
      </c>
      <c r="T970">
        <v>0</v>
      </c>
      <c r="U970">
        <v>0</v>
      </c>
      <c r="V970">
        <v>0</v>
      </c>
      <c r="W970">
        <v>0</v>
      </c>
      <c r="X970">
        <v>0</v>
      </c>
      <c r="Y970">
        <v>0</v>
      </c>
      <c r="Z970">
        <v>0</v>
      </c>
      <c r="AA970">
        <v>0</v>
      </c>
      <c r="AB970">
        <v>0</v>
      </c>
      <c r="AC970">
        <v>0</v>
      </c>
      <c r="AD970">
        <v>0</v>
      </c>
      <c r="AE970">
        <v>0</v>
      </c>
      <c r="AF970">
        <v>0</v>
      </c>
      <c r="AG970" t="s">
        <v>6602</v>
      </c>
      <c r="AH970" s="21" t="str">
        <f t="shared" si="30"/>
        <v>YO98</v>
      </c>
      <c r="AI970" s="21">
        <v>107.92500000000001</v>
      </c>
      <c r="AJ970" s="21">
        <f t="shared" si="31"/>
        <v>100</v>
      </c>
      <c r="AK970" s="21" t="s">
        <v>2060</v>
      </c>
      <c r="AL970" t="s">
        <v>2551</v>
      </c>
      <c r="AM970" t="s">
        <v>53</v>
      </c>
      <c r="AN970" t="s">
        <v>2031</v>
      </c>
    </row>
    <row r="971" spans="1:40" ht="15" hidden="1" thickTop="1" x14ac:dyDescent="0.35">
      <c r="A971" t="s">
        <v>6712</v>
      </c>
      <c r="B971" t="s">
        <v>6604</v>
      </c>
      <c r="C971" t="s">
        <v>4498</v>
      </c>
      <c r="D971" t="s">
        <v>6605</v>
      </c>
      <c r="E971" t="s">
        <v>2562</v>
      </c>
      <c r="F971">
        <v>1</v>
      </c>
      <c r="G971" t="s">
        <v>2546</v>
      </c>
      <c r="H971" t="s">
        <v>2510</v>
      </c>
      <c r="I971" t="s">
        <v>2511</v>
      </c>
      <c r="J971" t="s">
        <v>2547</v>
      </c>
      <c r="K971" t="s">
        <v>2548</v>
      </c>
      <c r="L971" t="s">
        <v>2058</v>
      </c>
      <c r="M971" t="s">
        <v>2207</v>
      </c>
      <c r="N971">
        <v>0</v>
      </c>
      <c r="O971">
        <v>0</v>
      </c>
      <c r="P971">
        <v>0</v>
      </c>
      <c r="Q971">
        <v>13260</v>
      </c>
      <c r="R971">
        <v>0</v>
      </c>
      <c r="S971">
        <v>0</v>
      </c>
      <c r="T971">
        <v>0</v>
      </c>
      <c r="U971">
        <v>0</v>
      </c>
      <c r="V971">
        <v>0</v>
      </c>
      <c r="W971">
        <v>0</v>
      </c>
      <c r="X971">
        <v>0</v>
      </c>
      <c r="Y971">
        <v>0</v>
      </c>
      <c r="Z971">
        <v>0</v>
      </c>
      <c r="AA971">
        <v>0</v>
      </c>
      <c r="AB971">
        <v>0</v>
      </c>
      <c r="AC971">
        <v>0</v>
      </c>
      <c r="AD971">
        <v>0</v>
      </c>
      <c r="AE971">
        <v>0</v>
      </c>
      <c r="AF971">
        <v>0</v>
      </c>
      <c r="AG971" t="s">
        <v>6606</v>
      </c>
      <c r="AH971" s="21" t="str">
        <f t="shared" si="30"/>
        <v>YO27</v>
      </c>
      <c r="AI971" s="21">
        <v>58.5</v>
      </c>
      <c r="AJ971" s="21">
        <f t="shared" si="31"/>
        <v>100</v>
      </c>
      <c r="AK971" s="21" t="s">
        <v>2060</v>
      </c>
      <c r="AL971" t="s">
        <v>2551</v>
      </c>
      <c r="AM971" t="s">
        <v>53</v>
      </c>
      <c r="AN971" t="s">
        <v>2029</v>
      </c>
    </row>
    <row r="972" spans="1:40" ht="15" hidden="1" thickTop="1" x14ac:dyDescent="0.35">
      <c r="A972" t="s">
        <v>6716</v>
      </c>
      <c r="B972" t="s">
        <v>6608</v>
      </c>
      <c r="C972" t="s">
        <v>3207</v>
      </c>
      <c r="D972" t="s">
        <v>6609</v>
      </c>
      <c r="E972" t="s">
        <v>2575</v>
      </c>
      <c r="F972">
        <v>1</v>
      </c>
      <c r="G972" t="s">
        <v>2576</v>
      </c>
      <c r="H972" t="s">
        <v>2577</v>
      </c>
      <c r="I972" t="s">
        <v>2511</v>
      </c>
      <c r="J972" t="s">
        <v>2692</v>
      </c>
      <c r="K972" t="s">
        <v>2635</v>
      </c>
      <c r="L972" t="s">
        <v>2058</v>
      </c>
      <c r="M972" t="s">
        <v>2982</v>
      </c>
      <c r="N972">
        <v>1</v>
      </c>
      <c r="O972">
        <v>16</v>
      </c>
      <c r="P972">
        <v>0.11</v>
      </c>
      <c r="Q972">
        <v>14280</v>
      </c>
      <c r="R972">
        <v>0</v>
      </c>
      <c r="S972">
        <v>0</v>
      </c>
      <c r="T972">
        <v>0</v>
      </c>
      <c r="U972">
        <v>0</v>
      </c>
      <c r="V972">
        <v>0</v>
      </c>
      <c r="W972">
        <v>0</v>
      </c>
      <c r="X972">
        <v>0</v>
      </c>
      <c r="Y972">
        <v>0</v>
      </c>
      <c r="Z972">
        <v>0</v>
      </c>
      <c r="AA972">
        <v>1</v>
      </c>
      <c r="AB972">
        <v>16</v>
      </c>
      <c r="AC972">
        <v>0.11</v>
      </c>
      <c r="AD972">
        <v>0</v>
      </c>
      <c r="AE972">
        <v>0</v>
      </c>
      <c r="AF972">
        <v>0</v>
      </c>
      <c r="AG972" t="s">
        <v>6610</v>
      </c>
      <c r="AH972" s="21" t="str">
        <f t="shared" si="30"/>
        <v>YO27</v>
      </c>
      <c r="AI972" s="21">
        <v>62.999999999999986</v>
      </c>
      <c r="AJ972" s="21">
        <f t="shared" si="31"/>
        <v>99.88795518207283</v>
      </c>
      <c r="AK972" s="21" t="s">
        <v>2060</v>
      </c>
      <c r="AL972" t="s">
        <v>2581</v>
      </c>
      <c r="AM972" t="s">
        <v>53</v>
      </c>
      <c r="AN972" t="s">
        <v>2029</v>
      </c>
    </row>
    <row r="973" spans="1:40" ht="15" hidden="1" thickTop="1" x14ac:dyDescent="0.35">
      <c r="A973" t="s">
        <v>6720</v>
      </c>
      <c r="B973" t="s">
        <v>6613</v>
      </c>
      <c r="C973" t="s">
        <v>3351</v>
      </c>
      <c r="D973" t="s">
        <v>6614</v>
      </c>
      <c r="E973" t="s">
        <v>3353</v>
      </c>
      <c r="F973">
        <v>1</v>
      </c>
      <c r="G973" t="s">
        <v>2682</v>
      </c>
      <c r="H973" t="s">
        <v>2620</v>
      </c>
      <c r="I973" t="s">
        <v>2511</v>
      </c>
      <c r="J973" t="s">
        <v>2683</v>
      </c>
      <c r="K973" t="s">
        <v>2684</v>
      </c>
      <c r="L973" t="s">
        <v>2058</v>
      </c>
      <c r="M973" t="s">
        <v>2059</v>
      </c>
      <c r="N973">
        <v>0</v>
      </c>
      <c r="O973">
        <v>0</v>
      </c>
      <c r="P973">
        <v>0</v>
      </c>
      <c r="Q973">
        <v>24480</v>
      </c>
      <c r="R973">
        <v>0</v>
      </c>
      <c r="S973">
        <v>0</v>
      </c>
      <c r="T973">
        <v>0</v>
      </c>
      <c r="U973">
        <v>0</v>
      </c>
      <c r="V973">
        <v>0</v>
      </c>
      <c r="W973">
        <v>0</v>
      </c>
      <c r="X973">
        <v>0</v>
      </c>
      <c r="Y973">
        <v>0</v>
      </c>
      <c r="Z973">
        <v>0</v>
      </c>
      <c r="AA973">
        <v>0</v>
      </c>
      <c r="AB973">
        <v>0</v>
      </c>
      <c r="AC973">
        <v>0</v>
      </c>
      <c r="AD973">
        <v>0</v>
      </c>
      <c r="AE973">
        <v>0</v>
      </c>
      <c r="AF973">
        <v>0</v>
      </c>
      <c r="AG973" t="s">
        <v>6615</v>
      </c>
      <c r="AH973" s="21" t="str">
        <f t="shared" si="30"/>
        <v>YR21</v>
      </c>
      <c r="AI973" s="21">
        <v>107.92500000000001</v>
      </c>
      <c r="AJ973" s="21">
        <f t="shared" si="31"/>
        <v>100</v>
      </c>
      <c r="AK973" s="21" t="s">
        <v>2060</v>
      </c>
      <c r="AL973" t="s">
        <v>2686</v>
      </c>
      <c r="AM973" t="s">
        <v>53</v>
      </c>
      <c r="AN973" t="s">
        <v>2029</v>
      </c>
    </row>
    <row r="974" spans="1:40" ht="15" hidden="1" thickTop="1" x14ac:dyDescent="0.35">
      <c r="A974" t="s">
        <v>2219</v>
      </c>
      <c r="B974" t="s">
        <v>6617</v>
      </c>
      <c r="C974" t="s">
        <v>6618</v>
      </c>
      <c r="D974" t="s">
        <v>6619</v>
      </c>
      <c r="E974" t="s">
        <v>2562</v>
      </c>
      <c r="F974">
        <v>1</v>
      </c>
      <c r="G974" t="s">
        <v>2546</v>
      </c>
      <c r="H974" t="s">
        <v>2510</v>
      </c>
      <c r="I974" t="s">
        <v>2511</v>
      </c>
      <c r="J974" t="s">
        <v>2547</v>
      </c>
      <c r="K974" t="s">
        <v>2548</v>
      </c>
      <c r="L974" t="s">
        <v>2058</v>
      </c>
      <c r="M974" t="s">
        <v>2059</v>
      </c>
      <c r="N974">
        <v>1</v>
      </c>
      <c r="O974">
        <v>81</v>
      </c>
      <c r="P974">
        <v>0.33</v>
      </c>
      <c r="Q974">
        <v>24480</v>
      </c>
      <c r="R974">
        <v>0</v>
      </c>
      <c r="S974">
        <v>0</v>
      </c>
      <c r="T974">
        <v>0</v>
      </c>
      <c r="U974">
        <v>0</v>
      </c>
      <c r="V974">
        <v>0</v>
      </c>
      <c r="W974">
        <v>0</v>
      </c>
      <c r="X974">
        <v>1</v>
      </c>
      <c r="Y974">
        <v>81</v>
      </c>
      <c r="Z974">
        <v>0.33</v>
      </c>
      <c r="AA974">
        <v>0</v>
      </c>
      <c r="AB974">
        <v>0</v>
      </c>
      <c r="AC974">
        <v>0</v>
      </c>
      <c r="AD974">
        <v>0</v>
      </c>
      <c r="AE974">
        <v>0</v>
      </c>
      <c r="AF974">
        <v>0</v>
      </c>
      <c r="AG974" t="s">
        <v>6620</v>
      </c>
      <c r="AH974" s="21" t="str">
        <f t="shared" si="30"/>
        <v>YO27</v>
      </c>
      <c r="AI974" s="21">
        <v>107.92500000000001</v>
      </c>
      <c r="AJ974" s="21">
        <f t="shared" si="31"/>
        <v>99.669117647058826</v>
      </c>
      <c r="AK974" s="21" t="s">
        <v>2063</v>
      </c>
      <c r="AL974" t="s">
        <v>2551</v>
      </c>
      <c r="AM974" t="s">
        <v>53</v>
      </c>
      <c r="AN974" t="s">
        <v>2031</v>
      </c>
    </row>
    <row r="975" spans="1:40" ht="15" hidden="1" thickTop="1" x14ac:dyDescent="0.35">
      <c r="A975" t="s">
        <v>6726</v>
      </c>
      <c r="B975" t="s">
        <v>6622</v>
      </c>
      <c r="C975" t="s">
        <v>6618</v>
      </c>
      <c r="D975" t="s">
        <v>6623</v>
      </c>
      <c r="E975" t="s">
        <v>2562</v>
      </c>
      <c r="F975">
        <v>1</v>
      </c>
      <c r="G975" t="s">
        <v>2546</v>
      </c>
      <c r="H975" t="s">
        <v>2510</v>
      </c>
      <c r="I975" t="s">
        <v>2511</v>
      </c>
      <c r="J975" t="s">
        <v>2547</v>
      </c>
      <c r="K975" t="s">
        <v>2548</v>
      </c>
      <c r="L975" t="s">
        <v>2058</v>
      </c>
      <c r="M975" t="s">
        <v>2059</v>
      </c>
      <c r="N975">
        <v>0</v>
      </c>
      <c r="O975">
        <v>0</v>
      </c>
      <c r="P975">
        <v>0</v>
      </c>
      <c r="Q975">
        <v>24480</v>
      </c>
      <c r="R975">
        <v>0</v>
      </c>
      <c r="S975">
        <v>0</v>
      </c>
      <c r="T975">
        <v>0</v>
      </c>
      <c r="U975">
        <v>0</v>
      </c>
      <c r="V975">
        <v>0</v>
      </c>
      <c r="W975">
        <v>0</v>
      </c>
      <c r="X975">
        <v>0</v>
      </c>
      <c r="Y975">
        <v>0</v>
      </c>
      <c r="Z975">
        <v>0</v>
      </c>
      <c r="AA975">
        <v>0</v>
      </c>
      <c r="AB975">
        <v>0</v>
      </c>
      <c r="AC975">
        <v>0</v>
      </c>
      <c r="AD975">
        <v>0</v>
      </c>
      <c r="AE975">
        <v>0</v>
      </c>
      <c r="AF975">
        <v>0</v>
      </c>
      <c r="AG975" t="s">
        <v>6624</v>
      </c>
      <c r="AH975" s="21" t="str">
        <f t="shared" si="30"/>
        <v>YR21</v>
      </c>
      <c r="AI975" s="21">
        <v>107.92500000000001</v>
      </c>
      <c r="AJ975" s="21">
        <f t="shared" si="31"/>
        <v>100</v>
      </c>
      <c r="AK975" s="21" t="s">
        <v>2060</v>
      </c>
      <c r="AL975" t="s">
        <v>2551</v>
      </c>
      <c r="AM975" t="s">
        <v>53</v>
      </c>
      <c r="AN975" t="s">
        <v>2029</v>
      </c>
    </row>
    <row r="976" spans="1:40" ht="15" hidden="1" thickTop="1" x14ac:dyDescent="0.35">
      <c r="A976" t="s">
        <v>6730</v>
      </c>
      <c r="B976" t="s">
        <v>6626</v>
      </c>
      <c r="C976" t="s">
        <v>4498</v>
      </c>
      <c r="D976" t="s">
        <v>6627</v>
      </c>
      <c r="E976" t="s">
        <v>2562</v>
      </c>
      <c r="F976">
        <v>1</v>
      </c>
      <c r="G976" t="s">
        <v>2546</v>
      </c>
      <c r="H976" t="s">
        <v>2510</v>
      </c>
      <c r="I976" t="s">
        <v>2511</v>
      </c>
      <c r="J976" t="s">
        <v>2547</v>
      </c>
      <c r="K976" t="s">
        <v>2548</v>
      </c>
      <c r="L976" t="s">
        <v>2058</v>
      </c>
      <c r="M976" t="s">
        <v>2225</v>
      </c>
      <c r="N976">
        <v>0</v>
      </c>
      <c r="O976">
        <v>0</v>
      </c>
      <c r="P976">
        <v>0</v>
      </c>
      <c r="Q976">
        <v>12240</v>
      </c>
      <c r="R976">
        <v>0</v>
      </c>
      <c r="S976">
        <v>0</v>
      </c>
      <c r="T976">
        <v>0</v>
      </c>
      <c r="U976">
        <v>0</v>
      </c>
      <c r="V976">
        <v>0</v>
      </c>
      <c r="W976">
        <v>0</v>
      </c>
      <c r="X976">
        <v>0</v>
      </c>
      <c r="Y976">
        <v>0</v>
      </c>
      <c r="Z976">
        <v>0</v>
      </c>
      <c r="AA976">
        <v>0</v>
      </c>
      <c r="AB976">
        <v>0</v>
      </c>
      <c r="AC976">
        <v>0</v>
      </c>
      <c r="AD976">
        <v>0</v>
      </c>
      <c r="AE976">
        <v>0</v>
      </c>
      <c r="AF976">
        <v>0</v>
      </c>
      <c r="AG976" t="s">
        <v>6628</v>
      </c>
      <c r="AH976" s="21" t="str">
        <f t="shared" si="30"/>
        <v>YO27</v>
      </c>
      <c r="AI976" s="21">
        <v>54</v>
      </c>
      <c r="AJ976" s="21">
        <f t="shared" si="31"/>
        <v>100</v>
      </c>
      <c r="AK976" s="21" t="s">
        <v>2060</v>
      </c>
      <c r="AL976" t="s">
        <v>2551</v>
      </c>
      <c r="AM976" t="s">
        <v>53</v>
      </c>
      <c r="AN976" t="s">
        <v>2031</v>
      </c>
    </row>
    <row r="977" spans="1:40" ht="15" hidden="1" thickTop="1" x14ac:dyDescent="0.35">
      <c r="A977" t="s">
        <v>6734</v>
      </c>
      <c r="B977" t="s">
        <v>6630</v>
      </c>
      <c r="C977" t="s">
        <v>3613</v>
      </c>
      <c r="D977" t="s">
        <v>6631</v>
      </c>
      <c r="E977" t="s">
        <v>43</v>
      </c>
      <c r="F977">
        <v>2</v>
      </c>
      <c r="G977" t="s">
        <v>2055</v>
      </c>
      <c r="H977" t="s">
        <v>2056</v>
      </c>
      <c r="I977" t="s">
        <v>2511</v>
      </c>
      <c r="J977" t="s">
        <v>2999</v>
      </c>
      <c r="K977" t="s">
        <v>42</v>
      </c>
      <c r="L977" t="s">
        <v>2058</v>
      </c>
      <c r="M977" t="s">
        <v>2533</v>
      </c>
      <c r="N977">
        <v>0</v>
      </c>
      <c r="O977">
        <v>0</v>
      </c>
      <c r="P977">
        <v>0</v>
      </c>
      <c r="Q977">
        <v>12240</v>
      </c>
      <c r="R977">
        <v>0</v>
      </c>
      <c r="S977">
        <v>0</v>
      </c>
      <c r="T977">
        <v>0</v>
      </c>
      <c r="U977">
        <v>0</v>
      </c>
      <c r="V977">
        <v>0</v>
      </c>
      <c r="W977">
        <v>0</v>
      </c>
      <c r="X977">
        <v>0</v>
      </c>
      <c r="Y977">
        <v>0</v>
      </c>
      <c r="Z977">
        <v>0</v>
      </c>
      <c r="AA977">
        <v>0</v>
      </c>
      <c r="AB977">
        <v>0</v>
      </c>
      <c r="AC977">
        <v>0</v>
      </c>
      <c r="AD977">
        <v>0</v>
      </c>
      <c r="AE977">
        <v>0</v>
      </c>
      <c r="AF977">
        <v>0</v>
      </c>
      <c r="AG977" t="s">
        <v>6632</v>
      </c>
      <c r="AH977" s="21" t="str">
        <f t="shared" si="30"/>
        <v>YO27</v>
      </c>
      <c r="AI977" s="21">
        <v>54</v>
      </c>
      <c r="AJ977" s="21">
        <f t="shared" si="31"/>
        <v>100</v>
      </c>
      <c r="AK977" s="21" t="s">
        <v>2060</v>
      </c>
      <c r="AL977" t="s">
        <v>2964</v>
      </c>
      <c r="AM977" t="s">
        <v>53</v>
      </c>
      <c r="AN977" t="s">
        <v>2031</v>
      </c>
    </row>
    <row r="978" spans="1:40" ht="15" hidden="1" thickTop="1" x14ac:dyDescent="0.35">
      <c r="A978" t="s">
        <v>6738</v>
      </c>
      <c r="B978" t="s">
        <v>6634</v>
      </c>
      <c r="C978" t="s">
        <v>3434</v>
      </c>
      <c r="D978" t="s">
        <v>6635</v>
      </c>
      <c r="E978" t="s">
        <v>2608</v>
      </c>
      <c r="F978">
        <v>1</v>
      </c>
      <c r="G978" t="s">
        <v>2609</v>
      </c>
      <c r="H978" t="s">
        <v>2577</v>
      </c>
      <c r="I978" t="s">
        <v>2511</v>
      </c>
      <c r="J978" t="s">
        <v>2764</v>
      </c>
      <c r="K978" t="s">
        <v>2765</v>
      </c>
      <c r="L978" t="s">
        <v>2058</v>
      </c>
      <c r="M978" t="s">
        <v>2059</v>
      </c>
      <c r="N978">
        <v>0</v>
      </c>
      <c r="O978">
        <v>0</v>
      </c>
      <c r="P978">
        <v>0</v>
      </c>
      <c r="Q978">
        <v>24480</v>
      </c>
      <c r="R978">
        <v>0</v>
      </c>
      <c r="S978">
        <v>0</v>
      </c>
      <c r="T978">
        <v>0</v>
      </c>
      <c r="U978">
        <v>0</v>
      </c>
      <c r="V978">
        <v>0</v>
      </c>
      <c r="W978">
        <v>0</v>
      </c>
      <c r="X978">
        <v>0</v>
      </c>
      <c r="Y978">
        <v>0</v>
      </c>
      <c r="Z978">
        <v>0</v>
      </c>
      <c r="AA978">
        <v>0</v>
      </c>
      <c r="AB978">
        <v>0</v>
      </c>
      <c r="AC978">
        <v>0</v>
      </c>
      <c r="AD978">
        <v>0</v>
      </c>
      <c r="AE978">
        <v>0</v>
      </c>
      <c r="AF978">
        <v>0</v>
      </c>
      <c r="AG978" t="s">
        <v>6636</v>
      </c>
      <c r="AH978" s="21" t="str">
        <f t="shared" si="30"/>
        <v>YH98</v>
      </c>
      <c r="AI978" s="21">
        <v>107.92500000000001</v>
      </c>
      <c r="AJ978" s="21">
        <f t="shared" si="31"/>
        <v>100</v>
      </c>
      <c r="AK978" s="21" t="s">
        <v>2060</v>
      </c>
      <c r="AL978" t="s">
        <v>2613</v>
      </c>
      <c r="AM978" t="s">
        <v>53</v>
      </c>
      <c r="AN978" t="s">
        <v>2031</v>
      </c>
    </row>
    <row r="979" spans="1:40" ht="15" hidden="1" thickTop="1" x14ac:dyDescent="0.35">
      <c r="A979" t="s">
        <v>6742</v>
      </c>
      <c r="B979" t="s">
        <v>6638</v>
      </c>
      <c r="C979" t="s">
        <v>3332</v>
      </c>
      <c r="D979" t="s">
        <v>6639</v>
      </c>
      <c r="E979" t="s">
        <v>2575</v>
      </c>
      <c r="F979">
        <v>1</v>
      </c>
      <c r="G979" t="s">
        <v>2600</v>
      </c>
      <c r="H979" t="s">
        <v>2577</v>
      </c>
      <c r="I979" t="s">
        <v>2511</v>
      </c>
      <c r="J979" t="s">
        <v>2699</v>
      </c>
      <c r="K979" t="s">
        <v>2579</v>
      </c>
      <c r="L979" t="s">
        <v>2058</v>
      </c>
      <c r="M979" t="s">
        <v>2059</v>
      </c>
      <c r="N979">
        <v>0</v>
      </c>
      <c r="O979">
        <v>0</v>
      </c>
      <c r="P979">
        <v>0</v>
      </c>
      <c r="Q979">
        <v>24480</v>
      </c>
      <c r="R979">
        <v>0</v>
      </c>
      <c r="S979">
        <v>0</v>
      </c>
      <c r="T979">
        <v>0</v>
      </c>
      <c r="U979">
        <v>0</v>
      </c>
      <c r="V979">
        <v>0</v>
      </c>
      <c r="W979">
        <v>0</v>
      </c>
      <c r="X979">
        <v>0</v>
      </c>
      <c r="Y979">
        <v>0</v>
      </c>
      <c r="Z979">
        <v>0</v>
      </c>
      <c r="AA979">
        <v>0</v>
      </c>
      <c r="AB979">
        <v>0</v>
      </c>
      <c r="AC979">
        <v>0</v>
      </c>
      <c r="AD979">
        <v>0</v>
      </c>
      <c r="AE979">
        <v>0</v>
      </c>
      <c r="AF979">
        <v>0</v>
      </c>
      <c r="AG979" t="s">
        <v>6640</v>
      </c>
      <c r="AH979" s="21" t="str">
        <f t="shared" si="30"/>
        <v>YO98</v>
      </c>
      <c r="AI979" s="21">
        <v>107.92500000000001</v>
      </c>
      <c r="AJ979" s="21">
        <f t="shared" si="31"/>
        <v>100</v>
      </c>
      <c r="AK979" s="21" t="s">
        <v>2060</v>
      </c>
      <c r="AL979" t="s">
        <v>2581</v>
      </c>
      <c r="AM979" t="s">
        <v>53</v>
      </c>
      <c r="AN979" t="s">
        <v>2031</v>
      </c>
    </row>
    <row r="980" spans="1:40" ht="15" hidden="1" thickTop="1" x14ac:dyDescent="0.35">
      <c r="A980" t="s">
        <v>6746</v>
      </c>
      <c r="B980" t="s">
        <v>6642</v>
      </c>
      <c r="C980" t="s">
        <v>6643</v>
      </c>
      <c r="D980" t="s">
        <v>6644</v>
      </c>
      <c r="E980" t="s">
        <v>2646</v>
      </c>
      <c r="F980">
        <v>1</v>
      </c>
      <c r="G980" t="s">
        <v>2600</v>
      </c>
      <c r="H980" t="s">
        <v>2510</v>
      </c>
      <c r="I980" t="s">
        <v>2511</v>
      </c>
      <c r="J980" t="s">
        <v>4004</v>
      </c>
      <c r="K980" t="s">
        <v>3007</v>
      </c>
      <c r="L980" t="s">
        <v>2058</v>
      </c>
      <c r="M980" t="s">
        <v>2059</v>
      </c>
      <c r="N980">
        <v>3</v>
      </c>
      <c r="O980">
        <v>40</v>
      </c>
      <c r="P980">
        <v>0.16</v>
      </c>
      <c r="Q980">
        <v>24480</v>
      </c>
      <c r="R980">
        <v>0</v>
      </c>
      <c r="S980">
        <v>0</v>
      </c>
      <c r="T980">
        <v>0</v>
      </c>
      <c r="U980">
        <v>0</v>
      </c>
      <c r="V980">
        <v>0</v>
      </c>
      <c r="W980">
        <v>0</v>
      </c>
      <c r="X980">
        <v>0</v>
      </c>
      <c r="Y980">
        <v>0</v>
      </c>
      <c r="Z980">
        <v>0</v>
      </c>
      <c r="AA980">
        <v>3</v>
      </c>
      <c r="AB980">
        <v>40</v>
      </c>
      <c r="AC980">
        <v>0.16</v>
      </c>
      <c r="AD980">
        <v>0</v>
      </c>
      <c r="AE980">
        <v>0</v>
      </c>
      <c r="AF980">
        <v>0</v>
      </c>
      <c r="AG980" t="s">
        <v>6645</v>
      </c>
      <c r="AH980" s="21" t="str">
        <f t="shared" si="30"/>
        <v>YO27</v>
      </c>
      <c r="AI980" s="21">
        <v>107.92500000000001</v>
      </c>
      <c r="AJ980" s="21">
        <f t="shared" si="31"/>
        <v>99.83660130718954</v>
      </c>
      <c r="AK980" s="21" t="s">
        <v>2060</v>
      </c>
      <c r="AL980" t="s">
        <v>2551</v>
      </c>
      <c r="AM980" t="s">
        <v>53</v>
      </c>
      <c r="AN980" t="s">
        <v>2031</v>
      </c>
    </row>
    <row r="981" spans="1:40" ht="15" hidden="1" thickTop="1" x14ac:dyDescent="0.35">
      <c r="A981" t="s">
        <v>6750</v>
      </c>
      <c r="B981" t="s">
        <v>6647</v>
      </c>
      <c r="C981" t="s">
        <v>3387</v>
      </c>
      <c r="D981" t="s">
        <v>6648</v>
      </c>
      <c r="E981" t="s">
        <v>88</v>
      </c>
      <c r="F981">
        <v>2</v>
      </c>
      <c r="G981" t="s">
        <v>2055</v>
      </c>
      <c r="H981" t="s">
        <v>2056</v>
      </c>
      <c r="I981" t="s">
        <v>2511</v>
      </c>
      <c r="J981" t="s">
        <v>3095</v>
      </c>
      <c r="K981" t="s">
        <v>63</v>
      </c>
      <c r="L981" t="s">
        <v>2058</v>
      </c>
      <c r="M981" t="s">
        <v>6649</v>
      </c>
      <c r="N981">
        <v>0</v>
      </c>
      <c r="O981">
        <v>0</v>
      </c>
      <c r="P981">
        <v>0</v>
      </c>
      <c r="Q981">
        <v>15300</v>
      </c>
      <c r="R981">
        <v>0</v>
      </c>
      <c r="S981">
        <v>0</v>
      </c>
      <c r="T981">
        <v>0</v>
      </c>
      <c r="U981">
        <v>0</v>
      </c>
      <c r="V981">
        <v>0</v>
      </c>
      <c r="W981">
        <v>0</v>
      </c>
      <c r="X981">
        <v>0</v>
      </c>
      <c r="Y981">
        <v>0</v>
      </c>
      <c r="Z981">
        <v>0</v>
      </c>
      <c r="AA981">
        <v>0</v>
      </c>
      <c r="AB981">
        <v>0</v>
      </c>
      <c r="AC981">
        <v>0</v>
      </c>
      <c r="AD981">
        <v>0</v>
      </c>
      <c r="AE981">
        <v>0</v>
      </c>
      <c r="AF981">
        <v>0</v>
      </c>
      <c r="AG981" t="s">
        <v>6650</v>
      </c>
      <c r="AH981" s="21" t="str">
        <f t="shared" si="30"/>
        <v>YR21</v>
      </c>
      <c r="AI981" s="21">
        <v>67.5</v>
      </c>
      <c r="AJ981" s="21">
        <f t="shared" si="31"/>
        <v>100</v>
      </c>
      <c r="AK981" s="21" t="s">
        <v>2060</v>
      </c>
      <c r="AL981" t="s">
        <v>3097</v>
      </c>
      <c r="AM981" t="s">
        <v>53</v>
      </c>
      <c r="AN981" t="s">
        <v>2029</v>
      </c>
    </row>
    <row r="982" spans="1:40" ht="15" hidden="1" thickTop="1" x14ac:dyDescent="0.35">
      <c r="A982" t="s">
        <v>6754</v>
      </c>
      <c r="B982" t="s">
        <v>6653</v>
      </c>
      <c r="C982" t="s">
        <v>5100</v>
      </c>
      <c r="D982" t="s">
        <v>6654</v>
      </c>
      <c r="E982" t="s">
        <v>558</v>
      </c>
      <c r="F982">
        <v>1</v>
      </c>
      <c r="G982" t="s">
        <v>2524</v>
      </c>
      <c r="H982" t="s">
        <v>2056</v>
      </c>
      <c r="I982" t="s">
        <v>2511</v>
      </c>
      <c r="J982" t="s">
        <v>2532</v>
      </c>
      <c r="K982" t="s">
        <v>62</v>
      </c>
      <c r="L982" t="s">
        <v>2058</v>
      </c>
      <c r="M982" t="s">
        <v>2170</v>
      </c>
      <c r="N982">
        <v>0</v>
      </c>
      <c r="O982">
        <v>0</v>
      </c>
      <c r="P982">
        <v>0</v>
      </c>
      <c r="Q982">
        <v>15300</v>
      </c>
      <c r="R982">
        <v>0</v>
      </c>
      <c r="S982">
        <v>0</v>
      </c>
      <c r="T982">
        <v>0</v>
      </c>
      <c r="U982">
        <v>0</v>
      </c>
      <c r="V982">
        <v>0</v>
      </c>
      <c r="W982">
        <v>0</v>
      </c>
      <c r="X982">
        <v>0</v>
      </c>
      <c r="Y982">
        <v>0</v>
      </c>
      <c r="Z982">
        <v>0</v>
      </c>
      <c r="AA982">
        <v>0</v>
      </c>
      <c r="AB982">
        <v>0</v>
      </c>
      <c r="AC982">
        <v>0</v>
      </c>
      <c r="AD982">
        <v>0</v>
      </c>
      <c r="AE982">
        <v>0</v>
      </c>
      <c r="AF982">
        <v>0</v>
      </c>
      <c r="AG982" t="s">
        <v>6655</v>
      </c>
      <c r="AH982" s="21" t="str">
        <f t="shared" si="30"/>
        <v>YR21</v>
      </c>
      <c r="AI982" s="21">
        <v>67.5</v>
      </c>
      <c r="AJ982" s="21">
        <f t="shared" si="31"/>
        <v>100</v>
      </c>
      <c r="AK982" s="21" t="s">
        <v>2060</v>
      </c>
      <c r="AL982" t="s">
        <v>2527</v>
      </c>
      <c r="AM982" t="s">
        <v>53</v>
      </c>
      <c r="AN982" t="s">
        <v>2031</v>
      </c>
    </row>
    <row r="983" spans="1:40" ht="15" hidden="1" thickTop="1" x14ac:dyDescent="0.35">
      <c r="A983" t="s">
        <v>6758</v>
      </c>
      <c r="B983" t="s">
        <v>6657</v>
      </c>
      <c r="C983" t="s">
        <v>2631</v>
      </c>
      <c r="D983" t="s">
        <v>6658</v>
      </c>
      <c r="E983" t="s">
        <v>2691</v>
      </c>
      <c r="F983">
        <v>1</v>
      </c>
      <c r="G983" t="s">
        <v>2633</v>
      </c>
      <c r="H983" t="s">
        <v>2577</v>
      </c>
      <c r="I983" t="s">
        <v>2511</v>
      </c>
      <c r="J983" t="s">
        <v>2634</v>
      </c>
      <c r="K983" t="s">
        <v>2635</v>
      </c>
      <c r="L983" t="s">
        <v>2058</v>
      </c>
      <c r="M983" t="s">
        <v>2059</v>
      </c>
      <c r="N983">
        <v>1</v>
      </c>
      <c r="O983">
        <v>33</v>
      </c>
      <c r="P983">
        <v>0.13</v>
      </c>
      <c r="Q983">
        <v>24480</v>
      </c>
      <c r="R983">
        <v>0</v>
      </c>
      <c r="S983">
        <v>0</v>
      </c>
      <c r="T983">
        <v>0</v>
      </c>
      <c r="U983">
        <v>0</v>
      </c>
      <c r="V983">
        <v>0</v>
      </c>
      <c r="W983">
        <v>0</v>
      </c>
      <c r="X983">
        <v>0</v>
      </c>
      <c r="Y983">
        <v>0</v>
      </c>
      <c r="Z983">
        <v>0</v>
      </c>
      <c r="AA983">
        <v>1</v>
      </c>
      <c r="AB983">
        <v>33</v>
      </c>
      <c r="AC983">
        <v>0.13</v>
      </c>
      <c r="AD983">
        <v>0</v>
      </c>
      <c r="AE983">
        <v>0</v>
      </c>
      <c r="AF983">
        <v>0</v>
      </c>
      <c r="AG983" t="s">
        <v>6659</v>
      </c>
      <c r="AH983" s="21" t="str">
        <f t="shared" si="30"/>
        <v>YO98</v>
      </c>
      <c r="AI983" s="21">
        <v>107.92500000000001</v>
      </c>
      <c r="AJ983" s="21">
        <f t="shared" si="31"/>
        <v>99.865196078431367</v>
      </c>
      <c r="AK983" s="21" t="s">
        <v>2060</v>
      </c>
      <c r="AL983" t="s">
        <v>2581</v>
      </c>
      <c r="AM983" t="s">
        <v>53</v>
      </c>
      <c r="AN983" t="s">
        <v>2031</v>
      </c>
    </row>
    <row r="984" spans="1:40" ht="15" hidden="1" thickTop="1" x14ac:dyDescent="0.35">
      <c r="A984" t="s">
        <v>6763</v>
      </c>
      <c r="B984" t="s">
        <v>6661</v>
      </c>
      <c r="C984" t="s">
        <v>2554</v>
      </c>
      <c r="D984" t="s">
        <v>6662</v>
      </c>
      <c r="E984" t="s">
        <v>558</v>
      </c>
      <c r="F984">
        <v>1</v>
      </c>
      <c r="G984" t="s">
        <v>2524</v>
      </c>
      <c r="H984" t="s">
        <v>2056</v>
      </c>
      <c r="I984" t="s">
        <v>2511</v>
      </c>
      <c r="J984" t="s">
        <v>2532</v>
      </c>
      <c r="K984" t="s">
        <v>62</v>
      </c>
      <c r="L984" t="s">
        <v>2058</v>
      </c>
      <c r="M984" t="s">
        <v>2549</v>
      </c>
      <c r="N984">
        <v>0</v>
      </c>
      <c r="O984">
        <v>0</v>
      </c>
      <c r="P984">
        <v>0</v>
      </c>
      <c r="Q984">
        <v>14280</v>
      </c>
      <c r="R984">
        <v>0</v>
      </c>
      <c r="S984">
        <v>0</v>
      </c>
      <c r="T984">
        <v>0</v>
      </c>
      <c r="U984">
        <v>0</v>
      </c>
      <c r="V984">
        <v>0</v>
      </c>
      <c r="W984">
        <v>0</v>
      </c>
      <c r="X984">
        <v>0</v>
      </c>
      <c r="Y984">
        <v>0</v>
      </c>
      <c r="Z984">
        <v>0</v>
      </c>
      <c r="AA984">
        <v>0</v>
      </c>
      <c r="AB984">
        <v>0</v>
      </c>
      <c r="AC984">
        <v>0</v>
      </c>
      <c r="AD984">
        <v>0</v>
      </c>
      <c r="AE984">
        <v>0</v>
      </c>
      <c r="AF984">
        <v>0</v>
      </c>
      <c r="AG984" t="s">
        <v>6663</v>
      </c>
      <c r="AH984" s="21" t="str">
        <f t="shared" si="30"/>
        <v>YR20</v>
      </c>
      <c r="AI984" s="21">
        <v>62.999999999999986</v>
      </c>
      <c r="AJ984" s="21">
        <f t="shared" si="31"/>
        <v>100</v>
      </c>
      <c r="AK984" s="21" t="s">
        <v>2060</v>
      </c>
      <c r="AL984" t="s">
        <v>2527</v>
      </c>
      <c r="AM984" t="s">
        <v>53</v>
      </c>
      <c r="AN984" t="s">
        <v>2031</v>
      </c>
    </row>
    <row r="985" spans="1:40" ht="15" hidden="1" thickTop="1" x14ac:dyDescent="0.35">
      <c r="A985" t="s">
        <v>6767</v>
      </c>
      <c r="B985" t="s">
        <v>6665</v>
      </c>
      <c r="C985" t="s">
        <v>4088</v>
      </c>
      <c r="D985" t="s">
        <v>6666</v>
      </c>
      <c r="E985" t="s">
        <v>2608</v>
      </c>
      <c r="F985">
        <v>1</v>
      </c>
      <c r="G985" t="s">
        <v>2609</v>
      </c>
      <c r="H985" t="s">
        <v>2577</v>
      </c>
      <c r="I985" t="s">
        <v>2511</v>
      </c>
      <c r="J985" t="s">
        <v>2610</v>
      </c>
      <c r="K985" t="s">
        <v>2611</v>
      </c>
      <c r="L985" t="s">
        <v>2058</v>
      </c>
      <c r="M985" t="s">
        <v>2170</v>
      </c>
      <c r="N985">
        <v>2</v>
      </c>
      <c r="O985">
        <v>71</v>
      </c>
      <c r="P985">
        <v>0.46</v>
      </c>
      <c r="Q985">
        <v>15300</v>
      </c>
      <c r="R985">
        <v>0</v>
      </c>
      <c r="S985">
        <v>0</v>
      </c>
      <c r="T985">
        <v>0</v>
      </c>
      <c r="U985">
        <v>0</v>
      </c>
      <c r="V985">
        <v>0</v>
      </c>
      <c r="W985">
        <v>0</v>
      </c>
      <c r="X985">
        <v>0</v>
      </c>
      <c r="Y985">
        <v>0</v>
      </c>
      <c r="Z985">
        <v>0</v>
      </c>
      <c r="AA985">
        <v>2</v>
      </c>
      <c r="AB985">
        <v>71</v>
      </c>
      <c r="AC985">
        <v>0.46</v>
      </c>
      <c r="AD985">
        <v>0</v>
      </c>
      <c r="AE985">
        <v>0</v>
      </c>
      <c r="AF985">
        <v>0</v>
      </c>
      <c r="AG985" t="s">
        <v>6667</v>
      </c>
      <c r="AH985" s="21" t="str">
        <f t="shared" si="30"/>
        <v>YH98</v>
      </c>
      <c r="AI985" s="21">
        <v>67.5</v>
      </c>
      <c r="AJ985" s="21">
        <f t="shared" si="31"/>
        <v>99.535947712418306</v>
      </c>
      <c r="AK985" s="21" t="s">
        <v>2063</v>
      </c>
      <c r="AL985" t="s">
        <v>2613</v>
      </c>
      <c r="AM985" t="s">
        <v>53</v>
      </c>
      <c r="AN985" t="s">
        <v>2030</v>
      </c>
    </row>
    <row r="986" spans="1:40" ht="15" hidden="1" thickTop="1" x14ac:dyDescent="0.35">
      <c r="A986" t="s">
        <v>6771</v>
      </c>
      <c r="B986" t="s">
        <v>6669</v>
      </c>
      <c r="C986" t="s">
        <v>3180</v>
      </c>
      <c r="D986" t="s">
        <v>6670</v>
      </c>
      <c r="E986" t="s">
        <v>3013</v>
      </c>
      <c r="F986">
        <v>1</v>
      </c>
      <c r="G986" t="s">
        <v>2600</v>
      </c>
      <c r="H986" t="s">
        <v>2577</v>
      </c>
      <c r="I986" t="s">
        <v>2511</v>
      </c>
      <c r="J986" t="s">
        <v>3183</v>
      </c>
      <c r="K986" t="s">
        <v>2742</v>
      </c>
      <c r="L986" t="s">
        <v>2058</v>
      </c>
      <c r="M986" t="s">
        <v>2059</v>
      </c>
      <c r="N986">
        <v>0</v>
      </c>
      <c r="O986">
        <v>0</v>
      </c>
      <c r="P986">
        <v>0</v>
      </c>
      <c r="Q986">
        <v>24480</v>
      </c>
      <c r="R986">
        <v>0</v>
      </c>
      <c r="S986">
        <v>0</v>
      </c>
      <c r="T986">
        <v>0</v>
      </c>
      <c r="U986">
        <v>0</v>
      </c>
      <c r="V986">
        <v>0</v>
      </c>
      <c r="W986">
        <v>0</v>
      </c>
      <c r="X986">
        <v>0</v>
      </c>
      <c r="Y986">
        <v>0</v>
      </c>
      <c r="Z986">
        <v>0</v>
      </c>
      <c r="AA986">
        <v>0</v>
      </c>
      <c r="AB986">
        <v>0</v>
      </c>
      <c r="AC986">
        <v>0</v>
      </c>
      <c r="AD986">
        <v>0</v>
      </c>
      <c r="AE986">
        <v>0</v>
      </c>
      <c r="AF986">
        <v>0</v>
      </c>
      <c r="AG986" t="s">
        <v>6671</v>
      </c>
      <c r="AH986" s="21" t="str">
        <f t="shared" si="30"/>
        <v>YO27</v>
      </c>
      <c r="AI986" s="21">
        <v>107.92500000000001</v>
      </c>
      <c r="AJ986" s="21">
        <f t="shared" si="31"/>
        <v>100</v>
      </c>
      <c r="AK986" s="21" t="s">
        <v>2060</v>
      </c>
      <c r="AL986" t="s">
        <v>2551</v>
      </c>
      <c r="AM986" t="s">
        <v>53</v>
      </c>
      <c r="AN986" t="s">
        <v>2029</v>
      </c>
    </row>
    <row r="987" spans="1:40" ht="15" hidden="1" thickTop="1" x14ac:dyDescent="0.35">
      <c r="A987" t="s">
        <v>6775</v>
      </c>
      <c r="B987" t="s">
        <v>6673</v>
      </c>
      <c r="C987" t="s">
        <v>3493</v>
      </c>
      <c r="D987" t="s">
        <v>6674</v>
      </c>
      <c r="E987" t="s">
        <v>2575</v>
      </c>
      <c r="F987">
        <v>1</v>
      </c>
      <c r="G987" t="s">
        <v>2576</v>
      </c>
      <c r="H987" t="s">
        <v>2577</v>
      </c>
      <c r="I987" t="s">
        <v>2511</v>
      </c>
      <c r="J987" t="s">
        <v>2578</v>
      </c>
      <c r="K987" t="s">
        <v>2579</v>
      </c>
      <c r="L987" t="s">
        <v>2058</v>
      </c>
      <c r="M987" t="s">
        <v>2310</v>
      </c>
      <c r="N987">
        <v>0</v>
      </c>
      <c r="O987">
        <v>0</v>
      </c>
      <c r="P987">
        <v>0</v>
      </c>
      <c r="Q987">
        <v>16320</v>
      </c>
      <c r="R987">
        <v>0</v>
      </c>
      <c r="S987">
        <v>0</v>
      </c>
      <c r="T987">
        <v>0</v>
      </c>
      <c r="U987">
        <v>0</v>
      </c>
      <c r="V987">
        <v>0</v>
      </c>
      <c r="W987">
        <v>0</v>
      </c>
      <c r="X987">
        <v>0</v>
      </c>
      <c r="Y987">
        <v>0</v>
      </c>
      <c r="Z987">
        <v>0</v>
      </c>
      <c r="AA987">
        <v>0</v>
      </c>
      <c r="AB987">
        <v>0</v>
      </c>
      <c r="AC987">
        <v>0</v>
      </c>
      <c r="AD987">
        <v>0</v>
      </c>
      <c r="AE987">
        <v>0</v>
      </c>
      <c r="AF987">
        <v>0</v>
      </c>
      <c r="AG987" t="s">
        <v>6675</v>
      </c>
      <c r="AH987" s="21" t="str">
        <f t="shared" si="30"/>
        <v>YR21</v>
      </c>
      <c r="AI987" s="21">
        <v>72</v>
      </c>
      <c r="AJ987" s="21">
        <f t="shared" si="31"/>
        <v>100</v>
      </c>
      <c r="AK987" s="21" t="s">
        <v>2060</v>
      </c>
      <c r="AL987" t="s">
        <v>2581</v>
      </c>
      <c r="AM987" t="s">
        <v>53</v>
      </c>
      <c r="AN987" t="s">
        <v>2030</v>
      </c>
    </row>
    <row r="988" spans="1:40" ht="15" hidden="1" thickTop="1" x14ac:dyDescent="0.35">
      <c r="A988" t="s">
        <v>6779</v>
      </c>
      <c r="B988" t="s">
        <v>6677</v>
      </c>
      <c r="C988" t="s">
        <v>3857</v>
      </c>
      <c r="D988" t="s">
        <v>6678</v>
      </c>
      <c r="E988" t="s">
        <v>79</v>
      </c>
      <c r="F988">
        <v>1</v>
      </c>
      <c r="G988" t="s">
        <v>2524</v>
      </c>
      <c r="H988" t="s">
        <v>2056</v>
      </c>
      <c r="I988" t="s">
        <v>2511</v>
      </c>
      <c r="J988" t="s">
        <v>2532</v>
      </c>
      <c r="K988" t="s">
        <v>62</v>
      </c>
      <c r="L988" t="s">
        <v>2058</v>
      </c>
      <c r="M988" t="s">
        <v>2163</v>
      </c>
      <c r="N988">
        <v>0</v>
      </c>
      <c r="O988">
        <v>0</v>
      </c>
      <c r="P988">
        <v>0</v>
      </c>
      <c r="Q988">
        <v>17340</v>
      </c>
      <c r="R988">
        <v>0</v>
      </c>
      <c r="S988">
        <v>0</v>
      </c>
      <c r="T988">
        <v>0</v>
      </c>
      <c r="U988">
        <v>0</v>
      </c>
      <c r="V988">
        <v>0</v>
      </c>
      <c r="W988">
        <v>0</v>
      </c>
      <c r="X988">
        <v>0</v>
      </c>
      <c r="Y988">
        <v>0</v>
      </c>
      <c r="Z988">
        <v>0</v>
      </c>
      <c r="AA988">
        <v>0</v>
      </c>
      <c r="AB988">
        <v>0</v>
      </c>
      <c r="AC988">
        <v>0</v>
      </c>
      <c r="AD988">
        <v>0</v>
      </c>
      <c r="AE988">
        <v>0</v>
      </c>
      <c r="AF988">
        <v>0</v>
      </c>
      <c r="AG988" t="s">
        <v>6679</v>
      </c>
      <c r="AH988" s="21" t="str">
        <f t="shared" si="30"/>
        <v>YO27</v>
      </c>
      <c r="AI988" s="21">
        <v>76.500000000000014</v>
      </c>
      <c r="AJ988" s="21">
        <f t="shared" si="31"/>
        <v>100</v>
      </c>
      <c r="AK988" s="21" t="s">
        <v>2060</v>
      </c>
      <c r="AL988" t="s">
        <v>2527</v>
      </c>
      <c r="AM988" t="s">
        <v>53</v>
      </c>
      <c r="AN988" t="s">
        <v>2029</v>
      </c>
    </row>
    <row r="989" spans="1:40" ht="15" hidden="1" thickTop="1" x14ac:dyDescent="0.35">
      <c r="A989" t="s">
        <v>6783</v>
      </c>
      <c r="B989" t="s">
        <v>6681</v>
      </c>
      <c r="C989" t="s">
        <v>6682</v>
      </c>
      <c r="D989" t="s">
        <v>6683</v>
      </c>
      <c r="E989" t="s">
        <v>6684</v>
      </c>
      <c r="F989">
        <v>4</v>
      </c>
      <c r="G989" t="s">
        <v>2682</v>
      </c>
      <c r="H989" t="s">
        <v>2620</v>
      </c>
      <c r="I989" t="s">
        <v>2511</v>
      </c>
      <c r="J989" t="s">
        <v>6685</v>
      </c>
      <c r="K989" t="s">
        <v>2684</v>
      </c>
      <c r="L989" t="s">
        <v>2058</v>
      </c>
      <c r="M989" t="s">
        <v>2059</v>
      </c>
      <c r="N989">
        <v>1</v>
      </c>
      <c r="O989">
        <v>40</v>
      </c>
      <c r="P989">
        <v>0.16</v>
      </c>
      <c r="Q989">
        <v>24480</v>
      </c>
      <c r="R989">
        <v>1</v>
      </c>
      <c r="S989">
        <v>40</v>
      </c>
      <c r="T989">
        <v>0.16</v>
      </c>
      <c r="U989">
        <v>0</v>
      </c>
      <c r="V989">
        <v>0</v>
      </c>
      <c r="W989">
        <v>0</v>
      </c>
      <c r="X989">
        <v>0</v>
      </c>
      <c r="Y989">
        <v>0</v>
      </c>
      <c r="Z989">
        <v>0</v>
      </c>
      <c r="AA989">
        <v>0</v>
      </c>
      <c r="AB989">
        <v>0</v>
      </c>
      <c r="AC989">
        <v>0</v>
      </c>
      <c r="AD989">
        <v>0</v>
      </c>
      <c r="AE989">
        <v>0</v>
      </c>
      <c r="AF989">
        <v>0</v>
      </c>
      <c r="AG989" t="s">
        <v>6686</v>
      </c>
      <c r="AH989" s="21" t="str">
        <f t="shared" si="30"/>
        <v>YN23</v>
      </c>
      <c r="AI989" s="21">
        <v>107.92500000000001</v>
      </c>
      <c r="AJ989" s="21">
        <f t="shared" si="31"/>
        <v>99.83660130718954</v>
      </c>
      <c r="AK989" s="21" t="s">
        <v>2060</v>
      </c>
      <c r="AL989" t="s">
        <v>2725</v>
      </c>
      <c r="AM989" t="s">
        <v>53</v>
      </c>
      <c r="AN989" t="s">
        <v>2031</v>
      </c>
    </row>
    <row r="990" spans="1:40" ht="15" hidden="1" thickTop="1" x14ac:dyDescent="0.35">
      <c r="A990" t="s">
        <v>6787</v>
      </c>
      <c r="B990" t="s">
        <v>6688</v>
      </c>
      <c r="C990" t="s">
        <v>78</v>
      </c>
      <c r="D990" t="s">
        <v>6689</v>
      </c>
      <c r="E990" t="s">
        <v>560</v>
      </c>
      <c r="F990">
        <v>1</v>
      </c>
      <c r="G990" t="s">
        <v>2055</v>
      </c>
      <c r="H990" t="s">
        <v>2056</v>
      </c>
      <c r="I990" t="s">
        <v>2511</v>
      </c>
      <c r="J990" t="s">
        <v>67</v>
      </c>
      <c r="K990" t="s">
        <v>68</v>
      </c>
      <c r="L990" t="s">
        <v>2058</v>
      </c>
      <c r="M990" t="s">
        <v>2059</v>
      </c>
      <c r="N990">
        <v>0</v>
      </c>
      <c r="O990">
        <v>0</v>
      </c>
      <c r="P990">
        <v>0</v>
      </c>
      <c r="Q990">
        <v>24480</v>
      </c>
      <c r="R990">
        <v>0</v>
      </c>
      <c r="S990">
        <v>0</v>
      </c>
      <c r="T990">
        <v>0</v>
      </c>
      <c r="U990">
        <v>0</v>
      </c>
      <c r="V990">
        <v>0</v>
      </c>
      <c r="W990">
        <v>0</v>
      </c>
      <c r="X990">
        <v>0</v>
      </c>
      <c r="Y990">
        <v>0</v>
      </c>
      <c r="Z990">
        <v>0</v>
      </c>
      <c r="AA990">
        <v>0</v>
      </c>
      <c r="AB990">
        <v>0</v>
      </c>
      <c r="AC990">
        <v>0</v>
      </c>
      <c r="AD990">
        <v>0</v>
      </c>
      <c r="AE990">
        <v>0</v>
      </c>
      <c r="AF990">
        <v>0</v>
      </c>
      <c r="AG990" t="s">
        <v>178</v>
      </c>
      <c r="AH990" s="21" t="str">
        <f t="shared" si="30"/>
        <v>YR20</v>
      </c>
      <c r="AI990" s="21">
        <v>107.92500000000001</v>
      </c>
      <c r="AJ990" s="21">
        <f t="shared" si="31"/>
        <v>100</v>
      </c>
      <c r="AK990" s="21" t="s">
        <v>2060</v>
      </c>
      <c r="AL990" t="s">
        <v>70</v>
      </c>
      <c r="AM990" t="s">
        <v>53</v>
      </c>
      <c r="AN990" t="s">
        <v>2032</v>
      </c>
    </row>
    <row r="991" spans="1:40" ht="15" hidden="1" thickTop="1" x14ac:dyDescent="0.35">
      <c r="A991" t="s">
        <v>6791</v>
      </c>
      <c r="B991" t="s">
        <v>6691</v>
      </c>
      <c r="C991" t="s">
        <v>92</v>
      </c>
      <c r="D991" t="s">
        <v>6692</v>
      </c>
      <c r="E991" t="s">
        <v>560</v>
      </c>
      <c r="F991">
        <v>1</v>
      </c>
      <c r="G991" t="s">
        <v>2055</v>
      </c>
      <c r="H991" t="s">
        <v>2056</v>
      </c>
      <c r="I991" t="s">
        <v>2511</v>
      </c>
      <c r="J991" t="s">
        <v>67</v>
      </c>
      <c r="K991" t="s">
        <v>68</v>
      </c>
      <c r="L991" t="s">
        <v>2058</v>
      </c>
      <c r="M991" t="s">
        <v>2059</v>
      </c>
      <c r="N991">
        <v>0</v>
      </c>
      <c r="O991">
        <v>0</v>
      </c>
      <c r="P991">
        <v>0</v>
      </c>
      <c r="Q991">
        <v>24480</v>
      </c>
      <c r="R991">
        <v>0</v>
      </c>
      <c r="S991">
        <v>0</v>
      </c>
      <c r="T991">
        <v>0</v>
      </c>
      <c r="U991">
        <v>0</v>
      </c>
      <c r="V991">
        <v>0</v>
      </c>
      <c r="W991">
        <v>0</v>
      </c>
      <c r="X991">
        <v>0</v>
      </c>
      <c r="Y991">
        <v>0</v>
      </c>
      <c r="Z991">
        <v>0</v>
      </c>
      <c r="AA991">
        <v>0</v>
      </c>
      <c r="AB991">
        <v>0</v>
      </c>
      <c r="AC991">
        <v>0</v>
      </c>
      <c r="AD991">
        <v>0</v>
      </c>
      <c r="AE991">
        <v>0</v>
      </c>
      <c r="AF991">
        <v>0</v>
      </c>
      <c r="AG991" t="s">
        <v>179</v>
      </c>
      <c r="AH991" s="21" t="str">
        <f t="shared" si="30"/>
        <v>YO27</v>
      </c>
      <c r="AI991" s="21">
        <v>107.92500000000001</v>
      </c>
      <c r="AJ991" s="21">
        <f t="shared" si="31"/>
        <v>100</v>
      </c>
      <c r="AK991" s="21" t="s">
        <v>2060</v>
      </c>
      <c r="AL991" t="s">
        <v>70</v>
      </c>
      <c r="AM991" t="s">
        <v>53</v>
      </c>
      <c r="AN991" t="s">
        <v>2029</v>
      </c>
    </row>
    <row r="992" spans="1:40" ht="15" hidden="1" thickTop="1" x14ac:dyDescent="0.35">
      <c r="A992" t="s">
        <v>6795</v>
      </c>
      <c r="B992" t="s">
        <v>6694</v>
      </c>
      <c r="C992" t="s">
        <v>117</v>
      </c>
      <c r="D992" t="s">
        <v>6695</v>
      </c>
      <c r="E992" t="s">
        <v>560</v>
      </c>
      <c r="F992">
        <v>1</v>
      </c>
      <c r="G992" t="s">
        <v>2055</v>
      </c>
      <c r="H992" t="s">
        <v>2056</v>
      </c>
      <c r="I992" t="s">
        <v>2511</v>
      </c>
      <c r="J992" t="s">
        <v>67</v>
      </c>
      <c r="K992" t="s">
        <v>68</v>
      </c>
      <c r="L992" t="s">
        <v>2058</v>
      </c>
      <c r="M992" t="s">
        <v>2059</v>
      </c>
      <c r="N992">
        <v>1</v>
      </c>
      <c r="O992">
        <v>55</v>
      </c>
      <c r="P992">
        <v>0.22</v>
      </c>
      <c r="Q992">
        <v>24480</v>
      </c>
      <c r="R992">
        <v>1</v>
      </c>
      <c r="S992">
        <v>55</v>
      </c>
      <c r="T992">
        <v>0.22</v>
      </c>
      <c r="U992">
        <v>0</v>
      </c>
      <c r="V992">
        <v>0</v>
      </c>
      <c r="W992">
        <v>0</v>
      </c>
      <c r="X992">
        <v>0</v>
      </c>
      <c r="Y992">
        <v>0</v>
      </c>
      <c r="Z992">
        <v>0</v>
      </c>
      <c r="AA992">
        <v>0</v>
      </c>
      <c r="AB992">
        <v>0</v>
      </c>
      <c r="AC992">
        <v>0</v>
      </c>
      <c r="AD992">
        <v>0</v>
      </c>
      <c r="AE992">
        <v>0</v>
      </c>
      <c r="AF992">
        <v>0</v>
      </c>
      <c r="AG992" t="s">
        <v>180</v>
      </c>
      <c r="AH992" s="21" t="str">
        <f t="shared" si="30"/>
        <v>YO27</v>
      </c>
      <c r="AI992" s="21">
        <v>107.92500000000001</v>
      </c>
      <c r="AJ992" s="21">
        <f t="shared" si="31"/>
        <v>99.775326797385617</v>
      </c>
      <c r="AK992" s="21" t="s">
        <v>2060</v>
      </c>
      <c r="AL992" t="s">
        <v>70</v>
      </c>
      <c r="AM992" t="s">
        <v>53</v>
      </c>
      <c r="AN992" t="s">
        <v>2031</v>
      </c>
    </row>
    <row r="993" spans="1:40" ht="15" hidden="1" thickTop="1" x14ac:dyDescent="0.35">
      <c r="A993" t="s">
        <v>6799</v>
      </c>
      <c r="B993" t="s">
        <v>6697</v>
      </c>
      <c r="C993" t="s">
        <v>66</v>
      </c>
      <c r="D993" t="s">
        <v>6698</v>
      </c>
      <c r="E993" t="s">
        <v>560</v>
      </c>
      <c r="F993">
        <v>1</v>
      </c>
      <c r="G993" t="s">
        <v>2055</v>
      </c>
      <c r="H993" t="s">
        <v>2056</v>
      </c>
      <c r="I993" t="s">
        <v>2511</v>
      </c>
      <c r="J993" t="s">
        <v>67</v>
      </c>
      <c r="K993" t="s">
        <v>68</v>
      </c>
      <c r="L993" t="s">
        <v>2058</v>
      </c>
      <c r="M993" t="s">
        <v>2059</v>
      </c>
      <c r="N993">
        <v>2</v>
      </c>
      <c r="O993">
        <v>170</v>
      </c>
      <c r="P993">
        <v>0.69</v>
      </c>
      <c r="Q993">
        <v>24480</v>
      </c>
      <c r="R993">
        <v>2</v>
      </c>
      <c r="S993">
        <v>170</v>
      </c>
      <c r="T993">
        <v>0.69</v>
      </c>
      <c r="U993">
        <v>0</v>
      </c>
      <c r="V993">
        <v>0</v>
      </c>
      <c r="W993">
        <v>0</v>
      </c>
      <c r="X993">
        <v>0</v>
      </c>
      <c r="Y993">
        <v>0</v>
      </c>
      <c r="Z993">
        <v>0</v>
      </c>
      <c r="AA993">
        <v>0</v>
      </c>
      <c r="AB993">
        <v>0</v>
      </c>
      <c r="AC993">
        <v>0</v>
      </c>
      <c r="AD993">
        <v>0</v>
      </c>
      <c r="AE993">
        <v>0</v>
      </c>
      <c r="AF993">
        <v>0</v>
      </c>
      <c r="AG993" t="s">
        <v>181</v>
      </c>
      <c r="AH993" s="21" t="str">
        <f t="shared" si="30"/>
        <v>YH98</v>
      </c>
      <c r="AI993" s="21">
        <v>107.92500000000001</v>
      </c>
      <c r="AJ993" s="21">
        <f t="shared" si="31"/>
        <v>99.305555555555557</v>
      </c>
      <c r="AK993" s="21" t="s">
        <v>2063</v>
      </c>
      <c r="AL993" t="s">
        <v>70</v>
      </c>
      <c r="AM993" t="s">
        <v>53</v>
      </c>
      <c r="AN993" t="s">
        <v>2029</v>
      </c>
    </row>
    <row r="994" spans="1:40" ht="15" hidden="1" thickTop="1" x14ac:dyDescent="0.35">
      <c r="A994" t="s">
        <v>6803</v>
      </c>
      <c r="B994" t="s">
        <v>6700</v>
      </c>
      <c r="C994" t="s">
        <v>30185</v>
      </c>
      <c r="D994" t="s">
        <v>6701</v>
      </c>
      <c r="E994" t="s">
        <v>560</v>
      </c>
      <c r="F994">
        <v>1</v>
      </c>
      <c r="G994" t="s">
        <v>2055</v>
      </c>
      <c r="H994" t="s">
        <v>2056</v>
      </c>
      <c r="I994" t="s">
        <v>2511</v>
      </c>
      <c r="J994" t="s">
        <v>67</v>
      </c>
      <c r="K994" t="s">
        <v>68</v>
      </c>
      <c r="L994" t="s">
        <v>2058</v>
      </c>
      <c r="M994" t="s">
        <v>2059</v>
      </c>
      <c r="N994">
        <v>2</v>
      </c>
      <c r="O994">
        <v>72</v>
      </c>
      <c r="P994">
        <v>0.28999999999999998</v>
      </c>
      <c r="Q994">
        <v>24480</v>
      </c>
      <c r="R994">
        <v>1</v>
      </c>
      <c r="S994">
        <v>50</v>
      </c>
      <c r="T994">
        <v>0.2</v>
      </c>
      <c r="U994">
        <v>0</v>
      </c>
      <c r="V994">
        <v>0</v>
      </c>
      <c r="W994">
        <v>0</v>
      </c>
      <c r="X994">
        <v>1</v>
      </c>
      <c r="Y994">
        <v>22</v>
      </c>
      <c r="Z994">
        <v>0.09</v>
      </c>
      <c r="AA994">
        <v>0</v>
      </c>
      <c r="AB994">
        <v>0</v>
      </c>
      <c r="AC994">
        <v>0</v>
      </c>
      <c r="AD994">
        <v>0</v>
      </c>
      <c r="AE994">
        <v>0</v>
      </c>
      <c r="AF994">
        <v>0</v>
      </c>
      <c r="AG994" t="s">
        <v>182</v>
      </c>
      <c r="AH994" s="21" t="str">
        <f t="shared" si="30"/>
        <v>YO27</v>
      </c>
      <c r="AI994" s="21">
        <v>107.92500000000001</v>
      </c>
      <c r="AJ994" s="21">
        <f t="shared" si="31"/>
        <v>99.705882352941174</v>
      </c>
      <c r="AK994" s="21" t="s">
        <v>2063</v>
      </c>
      <c r="AL994" t="s">
        <v>70</v>
      </c>
      <c r="AM994" t="s">
        <v>53</v>
      </c>
      <c r="AN994" t="s">
        <v>2031</v>
      </c>
    </row>
    <row r="995" spans="1:40" ht="15" hidden="1" thickTop="1" x14ac:dyDescent="0.35">
      <c r="A995" t="s">
        <v>6805</v>
      </c>
      <c r="B995" t="s">
        <v>6703</v>
      </c>
      <c r="C995" t="s">
        <v>5447</v>
      </c>
      <c r="D995" t="s">
        <v>6704</v>
      </c>
      <c r="E995" t="s">
        <v>2851</v>
      </c>
      <c r="F995">
        <v>1</v>
      </c>
      <c r="G995" t="s">
        <v>2593</v>
      </c>
      <c r="H995" t="s">
        <v>2056</v>
      </c>
      <c r="I995" t="s">
        <v>2511</v>
      </c>
      <c r="J995" t="s">
        <v>2594</v>
      </c>
      <c r="K995" t="s">
        <v>65</v>
      </c>
      <c r="L995" t="s">
        <v>2058</v>
      </c>
      <c r="M995" t="s">
        <v>2059</v>
      </c>
      <c r="N995">
        <v>2</v>
      </c>
      <c r="O995">
        <v>23</v>
      </c>
      <c r="P995">
        <v>0.09</v>
      </c>
      <c r="Q995">
        <v>24480</v>
      </c>
      <c r="R995">
        <v>0</v>
      </c>
      <c r="S995">
        <v>0</v>
      </c>
      <c r="T995">
        <v>0</v>
      </c>
      <c r="U995">
        <v>0</v>
      </c>
      <c r="V995">
        <v>0</v>
      </c>
      <c r="W995">
        <v>0</v>
      </c>
      <c r="X995">
        <v>2</v>
      </c>
      <c r="Y995">
        <v>23</v>
      </c>
      <c r="Z995">
        <v>0.09</v>
      </c>
      <c r="AA995">
        <v>0</v>
      </c>
      <c r="AB995">
        <v>0</v>
      </c>
      <c r="AC995">
        <v>0</v>
      </c>
      <c r="AD995">
        <v>0</v>
      </c>
      <c r="AE995">
        <v>0</v>
      </c>
      <c r="AF995">
        <v>0</v>
      </c>
      <c r="AG995" t="s">
        <v>6705</v>
      </c>
      <c r="AH995" s="21" t="str">
        <f t="shared" si="30"/>
        <v>YO27</v>
      </c>
      <c r="AI995" s="21">
        <v>107.92500000000001</v>
      </c>
      <c r="AJ995" s="21">
        <f t="shared" si="31"/>
        <v>99.906045751633982</v>
      </c>
      <c r="AK995" s="21" t="s">
        <v>2060</v>
      </c>
      <c r="AL995" t="s">
        <v>2527</v>
      </c>
      <c r="AM995" t="s">
        <v>53</v>
      </c>
      <c r="AN995" t="s">
        <v>2030</v>
      </c>
    </row>
    <row r="996" spans="1:40" ht="15" hidden="1" thickTop="1" x14ac:dyDescent="0.35">
      <c r="A996" t="s">
        <v>6809</v>
      </c>
      <c r="B996" t="s">
        <v>6709</v>
      </c>
      <c r="C996" t="s">
        <v>2849</v>
      </c>
      <c r="D996" t="s">
        <v>6710</v>
      </c>
      <c r="E996" t="s">
        <v>2938</v>
      </c>
      <c r="F996">
        <v>1</v>
      </c>
      <c r="G996" t="s">
        <v>2593</v>
      </c>
      <c r="H996" t="s">
        <v>2056</v>
      </c>
      <c r="I996" t="s">
        <v>2511</v>
      </c>
      <c r="J996" t="s">
        <v>2594</v>
      </c>
      <c r="K996" t="s">
        <v>65</v>
      </c>
      <c r="L996" t="s">
        <v>2058</v>
      </c>
      <c r="M996" t="s">
        <v>2170</v>
      </c>
      <c r="N996">
        <v>0</v>
      </c>
      <c r="O996">
        <v>0</v>
      </c>
      <c r="P996">
        <v>0</v>
      </c>
      <c r="Q996">
        <v>15300</v>
      </c>
      <c r="R996">
        <v>0</v>
      </c>
      <c r="S996">
        <v>0</v>
      </c>
      <c r="T996">
        <v>0</v>
      </c>
      <c r="U996">
        <v>0</v>
      </c>
      <c r="V996">
        <v>0</v>
      </c>
      <c r="W996">
        <v>0</v>
      </c>
      <c r="X996">
        <v>0</v>
      </c>
      <c r="Y996">
        <v>0</v>
      </c>
      <c r="Z996">
        <v>0</v>
      </c>
      <c r="AA996">
        <v>0</v>
      </c>
      <c r="AB996">
        <v>0</v>
      </c>
      <c r="AC996">
        <v>0</v>
      </c>
      <c r="AD996">
        <v>0</v>
      </c>
      <c r="AE996">
        <v>0</v>
      </c>
      <c r="AF996">
        <v>0</v>
      </c>
      <c r="AG996" t="s">
        <v>6711</v>
      </c>
      <c r="AH996" s="21" t="str">
        <f t="shared" si="30"/>
        <v>YO27</v>
      </c>
      <c r="AI996" s="21">
        <v>67.5</v>
      </c>
      <c r="AJ996" s="21">
        <f t="shared" si="31"/>
        <v>100</v>
      </c>
      <c r="AK996" s="21" t="s">
        <v>2060</v>
      </c>
      <c r="AL996" t="s">
        <v>2527</v>
      </c>
      <c r="AM996" t="s">
        <v>53</v>
      </c>
      <c r="AN996" t="s">
        <v>2030</v>
      </c>
    </row>
    <row r="997" spans="1:40" ht="15" hidden="1" thickTop="1" x14ac:dyDescent="0.35">
      <c r="A997" t="s">
        <v>6813</v>
      </c>
      <c r="B997" t="s">
        <v>6713</v>
      </c>
      <c r="C997" t="s">
        <v>2791</v>
      </c>
      <c r="D997" t="s">
        <v>6714</v>
      </c>
      <c r="E997" t="s">
        <v>2793</v>
      </c>
      <c r="F997">
        <v>1</v>
      </c>
      <c r="G997" t="s">
        <v>2509</v>
      </c>
      <c r="H997" t="s">
        <v>2510</v>
      </c>
      <c r="I997" t="s">
        <v>2511</v>
      </c>
      <c r="J997" t="s">
        <v>2794</v>
      </c>
      <c r="K997" t="s">
        <v>2669</v>
      </c>
      <c r="L997" t="s">
        <v>2058</v>
      </c>
      <c r="M997" t="s">
        <v>2982</v>
      </c>
      <c r="N997">
        <v>0</v>
      </c>
      <c r="O997">
        <v>0</v>
      </c>
      <c r="P997">
        <v>0</v>
      </c>
      <c r="Q997">
        <v>14280</v>
      </c>
      <c r="R997">
        <v>0</v>
      </c>
      <c r="S997">
        <v>0</v>
      </c>
      <c r="T997">
        <v>0</v>
      </c>
      <c r="U997">
        <v>0</v>
      </c>
      <c r="V997">
        <v>0</v>
      </c>
      <c r="W997">
        <v>0</v>
      </c>
      <c r="X997">
        <v>0</v>
      </c>
      <c r="Y997">
        <v>0</v>
      </c>
      <c r="Z997">
        <v>0</v>
      </c>
      <c r="AA997">
        <v>0</v>
      </c>
      <c r="AB997">
        <v>0</v>
      </c>
      <c r="AC997">
        <v>0</v>
      </c>
      <c r="AD997">
        <v>0</v>
      </c>
      <c r="AE997">
        <v>0</v>
      </c>
      <c r="AF997">
        <v>0</v>
      </c>
      <c r="AG997" t="s">
        <v>6715</v>
      </c>
      <c r="AH997" s="21" t="str">
        <f t="shared" si="30"/>
        <v>YR21</v>
      </c>
      <c r="AI997" s="21">
        <v>62.999999999999986</v>
      </c>
      <c r="AJ997" s="21">
        <f t="shared" si="31"/>
        <v>100</v>
      </c>
      <c r="AK997" s="21" t="s">
        <v>2060</v>
      </c>
      <c r="AL997" t="s">
        <v>2515</v>
      </c>
      <c r="AM997" t="s">
        <v>53</v>
      </c>
      <c r="AN997" t="s">
        <v>2029</v>
      </c>
    </row>
    <row r="998" spans="1:40" ht="15" hidden="1" thickTop="1" x14ac:dyDescent="0.35">
      <c r="A998" t="s">
        <v>6817</v>
      </c>
      <c r="B998" t="s">
        <v>6717</v>
      </c>
      <c r="C998" t="s">
        <v>3666</v>
      </c>
      <c r="D998" t="s">
        <v>6718</v>
      </c>
      <c r="E998" t="s">
        <v>3668</v>
      </c>
      <c r="F998">
        <v>1</v>
      </c>
      <c r="G998" t="s">
        <v>2816</v>
      </c>
      <c r="H998" t="s">
        <v>2620</v>
      </c>
      <c r="I998" t="s">
        <v>2511</v>
      </c>
      <c r="J998" t="s">
        <v>3116</v>
      </c>
      <c r="K998" t="s">
        <v>2818</v>
      </c>
      <c r="L998" t="s">
        <v>2058</v>
      </c>
      <c r="M998" t="s">
        <v>2059</v>
      </c>
      <c r="N998">
        <v>0</v>
      </c>
      <c r="O998">
        <v>0</v>
      </c>
      <c r="P998">
        <v>0</v>
      </c>
      <c r="Q998">
        <v>24480</v>
      </c>
      <c r="R998">
        <v>0</v>
      </c>
      <c r="S998">
        <v>0</v>
      </c>
      <c r="T998">
        <v>0</v>
      </c>
      <c r="U998">
        <v>0</v>
      </c>
      <c r="V998">
        <v>0</v>
      </c>
      <c r="W998">
        <v>0</v>
      </c>
      <c r="X998">
        <v>0</v>
      </c>
      <c r="Y998">
        <v>0</v>
      </c>
      <c r="Z998">
        <v>0</v>
      </c>
      <c r="AA998">
        <v>0</v>
      </c>
      <c r="AB998">
        <v>0</v>
      </c>
      <c r="AC998">
        <v>0</v>
      </c>
      <c r="AD998">
        <v>0</v>
      </c>
      <c r="AE998">
        <v>0</v>
      </c>
      <c r="AF998">
        <v>0</v>
      </c>
      <c r="AG998" t="s">
        <v>6719</v>
      </c>
      <c r="AH998" s="21" t="str">
        <f t="shared" si="30"/>
        <v>YR20</v>
      </c>
      <c r="AI998" s="21">
        <v>107.92500000000001</v>
      </c>
      <c r="AJ998" s="21">
        <f t="shared" si="31"/>
        <v>100</v>
      </c>
      <c r="AK998" s="21" t="s">
        <v>2060</v>
      </c>
      <c r="AL998" t="s">
        <v>3118</v>
      </c>
      <c r="AM998" t="s">
        <v>53</v>
      </c>
      <c r="AN998" t="s">
        <v>2029</v>
      </c>
    </row>
    <row r="999" spans="1:40" ht="15" hidden="1" thickTop="1" x14ac:dyDescent="0.35">
      <c r="A999" t="s">
        <v>6819</v>
      </c>
      <c r="B999" t="s">
        <v>6721</v>
      </c>
      <c r="C999" t="s">
        <v>111</v>
      </c>
      <c r="D999" t="s">
        <v>6722</v>
      </c>
      <c r="E999" t="s">
        <v>112</v>
      </c>
      <c r="F999">
        <v>1</v>
      </c>
      <c r="G999" t="s">
        <v>2055</v>
      </c>
      <c r="H999" t="s">
        <v>2056</v>
      </c>
      <c r="I999" t="s">
        <v>2511</v>
      </c>
      <c r="J999" t="s">
        <v>113</v>
      </c>
      <c r="K999" t="s">
        <v>68</v>
      </c>
      <c r="L999" t="s">
        <v>2058</v>
      </c>
      <c r="M999" t="s">
        <v>2059</v>
      </c>
      <c r="N999">
        <v>0</v>
      </c>
      <c r="O999">
        <v>0</v>
      </c>
      <c r="P999">
        <v>0</v>
      </c>
      <c r="Q999">
        <v>24480</v>
      </c>
      <c r="R999">
        <v>0</v>
      </c>
      <c r="S999">
        <v>0</v>
      </c>
      <c r="T999">
        <v>0</v>
      </c>
      <c r="U999">
        <v>0</v>
      </c>
      <c r="V999">
        <v>0</v>
      </c>
      <c r="W999">
        <v>0</v>
      </c>
      <c r="X999">
        <v>0</v>
      </c>
      <c r="Y999">
        <v>0</v>
      </c>
      <c r="Z999">
        <v>0</v>
      </c>
      <c r="AA999">
        <v>0</v>
      </c>
      <c r="AB999">
        <v>0</v>
      </c>
      <c r="AC999">
        <v>0</v>
      </c>
      <c r="AD999">
        <v>0</v>
      </c>
      <c r="AE999">
        <v>0</v>
      </c>
      <c r="AF999">
        <v>0</v>
      </c>
      <c r="AG999" t="s">
        <v>184</v>
      </c>
      <c r="AH999" s="21" t="str">
        <f t="shared" si="30"/>
        <v>YK19</v>
      </c>
      <c r="AI999" s="21">
        <v>107.92500000000001</v>
      </c>
      <c r="AJ999" s="21">
        <f t="shared" si="31"/>
        <v>100</v>
      </c>
      <c r="AK999" s="21" t="s">
        <v>2060</v>
      </c>
      <c r="AL999" t="s">
        <v>115</v>
      </c>
      <c r="AM999" t="s">
        <v>53</v>
      </c>
      <c r="AN999" t="s">
        <v>2029</v>
      </c>
    </row>
    <row r="1000" spans="1:40" ht="15" hidden="1" thickTop="1" x14ac:dyDescent="0.35">
      <c r="A1000" t="s">
        <v>6823</v>
      </c>
      <c r="B1000" t="s">
        <v>6723</v>
      </c>
      <c r="C1000" t="s">
        <v>2803</v>
      </c>
      <c r="D1000" t="s">
        <v>6724</v>
      </c>
      <c r="E1000" t="s">
        <v>5244</v>
      </c>
      <c r="F1000">
        <v>1</v>
      </c>
      <c r="G1000" t="s">
        <v>2600</v>
      </c>
      <c r="H1000" t="s">
        <v>2577</v>
      </c>
      <c r="I1000" t="s">
        <v>2511</v>
      </c>
      <c r="J1000" t="s">
        <v>2699</v>
      </c>
      <c r="K1000" t="s">
        <v>2579</v>
      </c>
      <c r="L1000" t="s">
        <v>2058</v>
      </c>
      <c r="M1000" t="s">
        <v>2059</v>
      </c>
      <c r="N1000">
        <v>0</v>
      </c>
      <c r="O1000">
        <v>0</v>
      </c>
      <c r="P1000">
        <v>0</v>
      </c>
      <c r="Q1000">
        <v>24480</v>
      </c>
      <c r="R1000">
        <v>0</v>
      </c>
      <c r="S1000">
        <v>0</v>
      </c>
      <c r="T1000">
        <v>0</v>
      </c>
      <c r="U1000">
        <v>0</v>
      </c>
      <c r="V1000">
        <v>0</v>
      </c>
      <c r="W1000">
        <v>0</v>
      </c>
      <c r="X1000">
        <v>0</v>
      </c>
      <c r="Y1000">
        <v>0</v>
      </c>
      <c r="Z1000">
        <v>0</v>
      </c>
      <c r="AA1000">
        <v>0</v>
      </c>
      <c r="AB1000">
        <v>0</v>
      </c>
      <c r="AC1000">
        <v>0</v>
      </c>
      <c r="AD1000">
        <v>0</v>
      </c>
      <c r="AE1000">
        <v>0</v>
      </c>
      <c r="AF1000">
        <v>0</v>
      </c>
      <c r="AG1000" t="s">
        <v>6725</v>
      </c>
      <c r="AH1000" s="21" t="str">
        <f t="shared" si="30"/>
        <v>YR21</v>
      </c>
      <c r="AI1000" s="21">
        <v>107.92500000000001</v>
      </c>
      <c r="AJ1000" s="21">
        <f t="shared" si="31"/>
        <v>100</v>
      </c>
      <c r="AK1000" s="21" t="s">
        <v>2060</v>
      </c>
      <c r="AL1000" t="s">
        <v>2581</v>
      </c>
      <c r="AM1000" t="s">
        <v>53</v>
      </c>
      <c r="AN1000" t="s">
        <v>2031</v>
      </c>
    </row>
    <row r="1001" spans="1:40" ht="15" hidden="1" thickTop="1" x14ac:dyDescent="0.35">
      <c r="A1001" t="s">
        <v>6827</v>
      </c>
      <c r="B1001" t="s">
        <v>6727</v>
      </c>
      <c r="C1001" t="s">
        <v>3414</v>
      </c>
      <c r="D1001" t="s">
        <v>6728</v>
      </c>
      <c r="E1001" t="s">
        <v>2825</v>
      </c>
      <c r="F1001">
        <v>1</v>
      </c>
      <c r="G1001" t="s">
        <v>2816</v>
      </c>
      <c r="H1001" t="s">
        <v>2620</v>
      </c>
      <c r="I1001" t="s">
        <v>2511</v>
      </c>
      <c r="J1001" t="s">
        <v>2826</v>
      </c>
      <c r="K1001" t="s">
        <v>2827</v>
      </c>
      <c r="L1001" t="s">
        <v>2058</v>
      </c>
      <c r="M1001" t="s">
        <v>2059</v>
      </c>
      <c r="N1001">
        <v>0</v>
      </c>
      <c r="O1001">
        <v>0</v>
      </c>
      <c r="P1001">
        <v>0</v>
      </c>
      <c r="Q1001">
        <v>24480</v>
      </c>
      <c r="R1001">
        <v>0</v>
      </c>
      <c r="S1001">
        <v>0</v>
      </c>
      <c r="T1001">
        <v>0</v>
      </c>
      <c r="U1001">
        <v>0</v>
      </c>
      <c r="V1001">
        <v>0</v>
      </c>
      <c r="W1001">
        <v>0</v>
      </c>
      <c r="X1001">
        <v>0</v>
      </c>
      <c r="Y1001">
        <v>0</v>
      </c>
      <c r="Z1001">
        <v>0</v>
      </c>
      <c r="AA1001">
        <v>0</v>
      </c>
      <c r="AB1001">
        <v>0</v>
      </c>
      <c r="AC1001">
        <v>0</v>
      </c>
      <c r="AD1001">
        <v>0</v>
      </c>
      <c r="AE1001">
        <v>0</v>
      </c>
      <c r="AF1001">
        <v>0</v>
      </c>
      <c r="AG1001" t="s">
        <v>6729</v>
      </c>
      <c r="AH1001" s="21" t="str">
        <f t="shared" si="30"/>
        <v>YR21</v>
      </c>
      <c r="AI1001" s="21">
        <v>107.92500000000001</v>
      </c>
      <c r="AJ1001" s="21">
        <f t="shared" si="31"/>
        <v>100</v>
      </c>
      <c r="AK1001" s="21" t="s">
        <v>2060</v>
      </c>
      <c r="AL1001" t="s">
        <v>2829</v>
      </c>
      <c r="AM1001" t="s">
        <v>53</v>
      </c>
      <c r="AN1001" t="s">
        <v>2031</v>
      </c>
    </row>
    <row r="1002" spans="1:40" ht="15" hidden="1" thickTop="1" x14ac:dyDescent="0.35">
      <c r="A1002" t="s">
        <v>6831</v>
      </c>
      <c r="B1002" t="s">
        <v>6731</v>
      </c>
      <c r="C1002" t="s">
        <v>3520</v>
      </c>
      <c r="D1002" t="s">
        <v>6732</v>
      </c>
      <c r="E1002" t="s">
        <v>3309</v>
      </c>
      <c r="F1002">
        <v>1</v>
      </c>
      <c r="G1002" t="s">
        <v>2509</v>
      </c>
      <c r="H1002" t="s">
        <v>2510</v>
      </c>
      <c r="I1002" t="s">
        <v>2511</v>
      </c>
      <c r="J1002" t="s">
        <v>3522</v>
      </c>
      <c r="K1002" t="s">
        <v>3109</v>
      </c>
      <c r="L1002" t="s">
        <v>2058</v>
      </c>
      <c r="M1002" t="s">
        <v>2059</v>
      </c>
      <c r="N1002">
        <v>0</v>
      </c>
      <c r="O1002">
        <v>0</v>
      </c>
      <c r="P1002">
        <v>0</v>
      </c>
      <c r="Q1002">
        <v>24480</v>
      </c>
      <c r="R1002">
        <v>0</v>
      </c>
      <c r="S1002">
        <v>0</v>
      </c>
      <c r="T1002">
        <v>0</v>
      </c>
      <c r="U1002">
        <v>0</v>
      </c>
      <c r="V1002">
        <v>0</v>
      </c>
      <c r="W1002">
        <v>0</v>
      </c>
      <c r="X1002">
        <v>0</v>
      </c>
      <c r="Y1002">
        <v>0</v>
      </c>
      <c r="Z1002">
        <v>0</v>
      </c>
      <c r="AA1002">
        <v>0</v>
      </c>
      <c r="AB1002">
        <v>0</v>
      </c>
      <c r="AC1002">
        <v>0</v>
      </c>
      <c r="AD1002">
        <v>0</v>
      </c>
      <c r="AE1002">
        <v>0</v>
      </c>
      <c r="AF1002">
        <v>0</v>
      </c>
      <c r="AG1002" t="s">
        <v>6733</v>
      </c>
      <c r="AH1002" s="21" t="str">
        <f t="shared" si="30"/>
        <v>YR21</v>
      </c>
      <c r="AI1002" s="21">
        <v>107.92500000000001</v>
      </c>
      <c r="AJ1002" s="21">
        <f t="shared" si="31"/>
        <v>100</v>
      </c>
      <c r="AK1002" s="21" t="s">
        <v>2060</v>
      </c>
      <c r="AL1002" t="s">
        <v>2515</v>
      </c>
      <c r="AM1002" t="s">
        <v>53</v>
      </c>
      <c r="AN1002" t="s">
        <v>2031</v>
      </c>
    </row>
    <row r="1003" spans="1:40" ht="15" hidden="1" thickTop="1" x14ac:dyDescent="0.35">
      <c r="A1003" t="s">
        <v>6835</v>
      </c>
      <c r="B1003" t="s">
        <v>6735</v>
      </c>
      <c r="C1003" t="s">
        <v>3405</v>
      </c>
      <c r="D1003" t="s">
        <v>6736</v>
      </c>
      <c r="E1003" t="s">
        <v>3407</v>
      </c>
      <c r="F1003">
        <v>1</v>
      </c>
      <c r="G1003" t="s">
        <v>2509</v>
      </c>
      <c r="H1003" t="s">
        <v>2510</v>
      </c>
      <c r="I1003" t="s">
        <v>2511</v>
      </c>
      <c r="J1003" t="s">
        <v>3408</v>
      </c>
      <c r="K1003" t="s">
        <v>3109</v>
      </c>
      <c r="L1003" t="s">
        <v>2058</v>
      </c>
      <c r="M1003" t="s">
        <v>2170</v>
      </c>
      <c r="N1003">
        <v>0</v>
      </c>
      <c r="O1003">
        <v>0</v>
      </c>
      <c r="P1003">
        <v>0</v>
      </c>
      <c r="Q1003">
        <v>15300</v>
      </c>
      <c r="R1003">
        <v>0</v>
      </c>
      <c r="S1003">
        <v>0</v>
      </c>
      <c r="T1003">
        <v>0</v>
      </c>
      <c r="U1003">
        <v>0</v>
      </c>
      <c r="V1003">
        <v>0</v>
      </c>
      <c r="W1003">
        <v>0</v>
      </c>
      <c r="X1003">
        <v>0</v>
      </c>
      <c r="Y1003">
        <v>0</v>
      </c>
      <c r="Z1003">
        <v>0</v>
      </c>
      <c r="AA1003">
        <v>0</v>
      </c>
      <c r="AB1003">
        <v>0</v>
      </c>
      <c r="AC1003">
        <v>0</v>
      </c>
      <c r="AD1003">
        <v>0</v>
      </c>
      <c r="AE1003">
        <v>0</v>
      </c>
      <c r="AF1003">
        <v>0</v>
      </c>
      <c r="AG1003" t="s">
        <v>6737</v>
      </c>
      <c r="AH1003" s="21" t="str">
        <f t="shared" si="30"/>
        <v>YR20</v>
      </c>
      <c r="AI1003" s="21">
        <v>67.5</v>
      </c>
      <c r="AJ1003" s="21">
        <f t="shared" si="31"/>
        <v>100</v>
      </c>
      <c r="AK1003" s="21" t="s">
        <v>2060</v>
      </c>
      <c r="AL1003" t="s">
        <v>3411</v>
      </c>
      <c r="AM1003" t="s">
        <v>53</v>
      </c>
      <c r="AN1003" t="s">
        <v>2029</v>
      </c>
    </row>
    <row r="1004" spans="1:40" ht="15" hidden="1" thickTop="1" x14ac:dyDescent="0.35">
      <c r="A1004" t="s">
        <v>6839</v>
      </c>
      <c r="B1004" t="s">
        <v>6739</v>
      </c>
      <c r="C1004" t="s">
        <v>3818</v>
      </c>
      <c r="D1004" t="s">
        <v>6740</v>
      </c>
      <c r="E1004" t="s">
        <v>3820</v>
      </c>
      <c r="F1004">
        <v>3</v>
      </c>
      <c r="G1004" t="s">
        <v>2816</v>
      </c>
      <c r="H1004" t="s">
        <v>2620</v>
      </c>
      <c r="I1004" t="s">
        <v>2511</v>
      </c>
      <c r="J1004" t="s">
        <v>3821</v>
      </c>
      <c r="K1004" t="s">
        <v>2818</v>
      </c>
      <c r="L1004" t="s">
        <v>2058</v>
      </c>
      <c r="M1004" t="s">
        <v>2059</v>
      </c>
      <c r="N1004">
        <v>0</v>
      </c>
      <c r="O1004">
        <v>0</v>
      </c>
      <c r="P1004">
        <v>0</v>
      </c>
      <c r="Q1004">
        <v>24480</v>
      </c>
      <c r="R1004">
        <v>0</v>
      </c>
      <c r="S1004">
        <v>0</v>
      </c>
      <c r="T1004">
        <v>0</v>
      </c>
      <c r="U1004">
        <v>0</v>
      </c>
      <c r="V1004">
        <v>0</v>
      </c>
      <c r="W1004">
        <v>0</v>
      </c>
      <c r="X1004">
        <v>0</v>
      </c>
      <c r="Y1004">
        <v>0</v>
      </c>
      <c r="Z1004">
        <v>0</v>
      </c>
      <c r="AA1004">
        <v>0</v>
      </c>
      <c r="AB1004">
        <v>0</v>
      </c>
      <c r="AC1004">
        <v>0</v>
      </c>
      <c r="AD1004">
        <v>0</v>
      </c>
      <c r="AE1004">
        <v>0</v>
      </c>
      <c r="AF1004">
        <v>0</v>
      </c>
      <c r="AG1004" t="s">
        <v>6741</v>
      </c>
      <c r="AH1004" s="21" t="str">
        <f t="shared" si="30"/>
        <v>YR20</v>
      </c>
      <c r="AI1004" s="21">
        <v>107.92500000000001</v>
      </c>
      <c r="AJ1004" s="21">
        <f t="shared" si="31"/>
        <v>100</v>
      </c>
      <c r="AK1004" s="21" t="s">
        <v>2060</v>
      </c>
      <c r="AL1004" t="s">
        <v>2820</v>
      </c>
      <c r="AM1004" t="s">
        <v>53</v>
      </c>
      <c r="AN1004" t="s">
        <v>2029</v>
      </c>
    </row>
    <row r="1005" spans="1:40" ht="15" hidden="1" thickTop="1" x14ac:dyDescent="0.35">
      <c r="A1005" t="s">
        <v>6843</v>
      </c>
      <c r="B1005" t="s">
        <v>6743</v>
      </c>
      <c r="C1005" t="s">
        <v>2543</v>
      </c>
      <c r="D1005" t="s">
        <v>6744</v>
      </c>
      <c r="E1005" t="s">
        <v>2562</v>
      </c>
      <c r="F1005">
        <v>1</v>
      </c>
      <c r="G1005" t="s">
        <v>2546</v>
      </c>
      <c r="H1005" t="s">
        <v>2510</v>
      </c>
      <c r="I1005" t="s">
        <v>2511</v>
      </c>
      <c r="J1005" t="s">
        <v>2547</v>
      </c>
      <c r="K1005" t="s">
        <v>2548</v>
      </c>
      <c r="L1005" t="s">
        <v>2058</v>
      </c>
      <c r="M1005" t="s">
        <v>2059</v>
      </c>
      <c r="N1005">
        <v>1</v>
      </c>
      <c r="O1005">
        <v>29</v>
      </c>
      <c r="P1005">
        <v>0.12</v>
      </c>
      <c r="Q1005">
        <v>24480</v>
      </c>
      <c r="R1005">
        <v>1</v>
      </c>
      <c r="S1005">
        <v>29</v>
      </c>
      <c r="T1005">
        <v>0.12</v>
      </c>
      <c r="U1005">
        <v>0</v>
      </c>
      <c r="V1005">
        <v>0</v>
      </c>
      <c r="W1005">
        <v>0</v>
      </c>
      <c r="X1005">
        <v>0</v>
      </c>
      <c r="Y1005">
        <v>0</v>
      </c>
      <c r="Z1005">
        <v>0</v>
      </c>
      <c r="AA1005">
        <v>0</v>
      </c>
      <c r="AB1005">
        <v>0</v>
      </c>
      <c r="AC1005">
        <v>0</v>
      </c>
      <c r="AD1005">
        <v>0</v>
      </c>
      <c r="AE1005">
        <v>0</v>
      </c>
      <c r="AF1005">
        <v>0</v>
      </c>
      <c r="AG1005" t="s">
        <v>6745</v>
      </c>
      <c r="AH1005" s="21" t="str">
        <f t="shared" si="30"/>
        <v>YO27</v>
      </c>
      <c r="AI1005" s="21">
        <v>107.92500000000001</v>
      </c>
      <c r="AJ1005" s="21">
        <f t="shared" si="31"/>
        <v>99.881535947712422</v>
      </c>
      <c r="AK1005" s="21" t="s">
        <v>2060</v>
      </c>
      <c r="AL1005" t="s">
        <v>2551</v>
      </c>
      <c r="AM1005" t="s">
        <v>53</v>
      </c>
      <c r="AN1005" t="s">
        <v>2031</v>
      </c>
    </row>
    <row r="1006" spans="1:40" ht="15" hidden="1" thickTop="1" x14ac:dyDescent="0.35">
      <c r="A1006" t="s">
        <v>6847</v>
      </c>
      <c r="B1006" t="s">
        <v>6747</v>
      </c>
      <c r="C1006" t="s">
        <v>2590</v>
      </c>
      <c r="D1006" t="s">
        <v>6748</v>
      </c>
      <c r="E1006" t="s">
        <v>30262</v>
      </c>
      <c r="F1006">
        <v>1</v>
      </c>
      <c r="G1006" t="s">
        <v>2593</v>
      </c>
      <c r="H1006" t="s">
        <v>2056</v>
      </c>
      <c r="I1006" t="s">
        <v>2511</v>
      </c>
      <c r="J1006" t="s">
        <v>2594</v>
      </c>
      <c r="K1006" t="s">
        <v>65</v>
      </c>
      <c r="L1006" t="s">
        <v>2058</v>
      </c>
      <c r="M1006" t="s">
        <v>2059</v>
      </c>
      <c r="N1006">
        <v>1</v>
      </c>
      <c r="O1006">
        <v>115</v>
      </c>
      <c r="P1006">
        <v>0.47</v>
      </c>
      <c r="Q1006">
        <v>24480</v>
      </c>
      <c r="R1006">
        <v>0</v>
      </c>
      <c r="S1006">
        <v>0</v>
      </c>
      <c r="T1006">
        <v>0</v>
      </c>
      <c r="U1006">
        <v>0</v>
      </c>
      <c r="V1006">
        <v>0</v>
      </c>
      <c r="W1006">
        <v>0</v>
      </c>
      <c r="X1006">
        <v>1</v>
      </c>
      <c r="Y1006">
        <v>115</v>
      </c>
      <c r="Z1006">
        <v>0.47</v>
      </c>
      <c r="AA1006">
        <v>0</v>
      </c>
      <c r="AB1006">
        <v>0</v>
      </c>
      <c r="AC1006">
        <v>0</v>
      </c>
      <c r="AD1006">
        <v>0</v>
      </c>
      <c r="AE1006">
        <v>0</v>
      </c>
      <c r="AF1006">
        <v>0</v>
      </c>
      <c r="AG1006" t="s">
        <v>6749</v>
      </c>
      <c r="AH1006" s="21" t="str">
        <f t="shared" si="30"/>
        <v>YO27</v>
      </c>
      <c r="AI1006" s="21">
        <v>107.92500000000001</v>
      </c>
      <c r="AJ1006" s="21">
        <f t="shared" si="31"/>
        <v>99.53022875816994</v>
      </c>
      <c r="AK1006" s="21" t="s">
        <v>2063</v>
      </c>
      <c r="AL1006" t="s">
        <v>2527</v>
      </c>
      <c r="AM1006" t="s">
        <v>53</v>
      </c>
      <c r="AN1006" t="s">
        <v>2031</v>
      </c>
    </row>
    <row r="1007" spans="1:40" ht="15" hidden="1" thickTop="1" x14ac:dyDescent="0.35">
      <c r="A1007" t="s">
        <v>6851</v>
      </c>
      <c r="B1007" t="s">
        <v>6751</v>
      </c>
      <c r="C1007" t="s">
        <v>2590</v>
      </c>
      <c r="D1007" t="s">
        <v>6752</v>
      </c>
      <c r="E1007" t="s">
        <v>30262</v>
      </c>
      <c r="F1007">
        <v>1</v>
      </c>
      <c r="G1007" t="s">
        <v>2593</v>
      </c>
      <c r="H1007" t="s">
        <v>2056</v>
      </c>
      <c r="I1007" t="s">
        <v>2511</v>
      </c>
      <c r="J1007" t="s">
        <v>2594</v>
      </c>
      <c r="K1007" t="s">
        <v>65</v>
      </c>
      <c r="L1007" t="s">
        <v>2058</v>
      </c>
      <c r="M1007" t="s">
        <v>2059</v>
      </c>
      <c r="N1007">
        <v>0</v>
      </c>
      <c r="O1007">
        <v>0</v>
      </c>
      <c r="P1007">
        <v>0</v>
      </c>
      <c r="Q1007">
        <v>24480</v>
      </c>
      <c r="R1007">
        <v>0</v>
      </c>
      <c r="S1007">
        <v>0</v>
      </c>
      <c r="T1007">
        <v>0</v>
      </c>
      <c r="U1007">
        <v>0</v>
      </c>
      <c r="V1007">
        <v>0</v>
      </c>
      <c r="W1007">
        <v>0</v>
      </c>
      <c r="X1007">
        <v>0</v>
      </c>
      <c r="Y1007">
        <v>0</v>
      </c>
      <c r="Z1007">
        <v>0</v>
      </c>
      <c r="AA1007">
        <v>0</v>
      </c>
      <c r="AB1007">
        <v>0</v>
      </c>
      <c r="AC1007">
        <v>0</v>
      </c>
      <c r="AD1007">
        <v>0</v>
      </c>
      <c r="AE1007">
        <v>0</v>
      </c>
      <c r="AF1007">
        <v>0</v>
      </c>
      <c r="AG1007" t="s">
        <v>6753</v>
      </c>
      <c r="AH1007" s="21" t="str">
        <f t="shared" si="30"/>
        <v>YO27</v>
      </c>
      <c r="AI1007" s="21">
        <v>107.92500000000001</v>
      </c>
      <c r="AJ1007" s="21">
        <f t="shared" si="31"/>
        <v>100</v>
      </c>
      <c r="AK1007" s="21" t="s">
        <v>2060</v>
      </c>
      <c r="AL1007" t="s">
        <v>2527</v>
      </c>
      <c r="AM1007" t="s">
        <v>53</v>
      </c>
      <c r="AN1007" t="s">
        <v>2030</v>
      </c>
    </row>
    <row r="1008" spans="1:40" ht="15" hidden="1" thickTop="1" x14ac:dyDescent="0.35">
      <c r="A1008" t="s">
        <v>6855</v>
      </c>
      <c r="B1008" t="s">
        <v>6755</v>
      </c>
      <c r="C1008" t="s">
        <v>3100</v>
      </c>
      <c r="D1008" t="s">
        <v>6756</v>
      </c>
      <c r="E1008" t="s">
        <v>2815</v>
      </c>
      <c r="F1008">
        <v>1</v>
      </c>
      <c r="G1008" t="s">
        <v>2816</v>
      </c>
      <c r="H1008" t="s">
        <v>2620</v>
      </c>
      <c r="I1008" t="s">
        <v>2511</v>
      </c>
      <c r="J1008" t="s">
        <v>2817</v>
      </c>
      <c r="K1008" t="s">
        <v>2818</v>
      </c>
      <c r="L1008" t="s">
        <v>2058</v>
      </c>
      <c r="M1008" t="s">
        <v>2059</v>
      </c>
      <c r="N1008">
        <v>0</v>
      </c>
      <c r="O1008">
        <v>0</v>
      </c>
      <c r="P1008">
        <v>0</v>
      </c>
      <c r="Q1008">
        <v>24480</v>
      </c>
      <c r="R1008">
        <v>0</v>
      </c>
      <c r="S1008">
        <v>0</v>
      </c>
      <c r="T1008">
        <v>0</v>
      </c>
      <c r="U1008">
        <v>0</v>
      </c>
      <c r="V1008">
        <v>0</v>
      </c>
      <c r="W1008">
        <v>0</v>
      </c>
      <c r="X1008">
        <v>0</v>
      </c>
      <c r="Y1008">
        <v>0</v>
      </c>
      <c r="Z1008">
        <v>0</v>
      </c>
      <c r="AA1008">
        <v>0</v>
      </c>
      <c r="AB1008">
        <v>0</v>
      </c>
      <c r="AC1008">
        <v>0</v>
      </c>
      <c r="AD1008">
        <v>0</v>
      </c>
      <c r="AE1008">
        <v>0</v>
      </c>
      <c r="AF1008">
        <v>0</v>
      </c>
      <c r="AG1008" t="s">
        <v>6757</v>
      </c>
      <c r="AH1008" s="21" t="str">
        <f t="shared" si="30"/>
        <v>YO27</v>
      </c>
      <c r="AI1008" s="21">
        <v>107.92500000000001</v>
      </c>
      <c r="AJ1008" s="21">
        <f t="shared" si="31"/>
        <v>100</v>
      </c>
      <c r="AK1008" s="21" t="s">
        <v>2060</v>
      </c>
      <c r="AL1008" t="s">
        <v>2820</v>
      </c>
      <c r="AM1008" t="s">
        <v>53</v>
      </c>
      <c r="AN1008" t="s">
        <v>2033</v>
      </c>
    </row>
    <row r="1009" spans="1:40" ht="15" hidden="1" thickTop="1" x14ac:dyDescent="0.35">
      <c r="A1009" t="s">
        <v>6859</v>
      </c>
      <c r="B1009" t="s">
        <v>6759</v>
      </c>
      <c r="C1009" t="s">
        <v>6760</v>
      </c>
      <c r="D1009" t="s">
        <v>6761</v>
      </c>
      <c r="E1009" t="s">
        <v>2618</v>
      </c>
      <c r="F1009">
        <v>1</v>
      </c>
      <c r="G1009" t="s">
        <v>2619</v>
      </c>
      <c r="H1009" t="s">
        <v>2620</v>
      </c>
      <c r="I1009" t="s">
        <v>2511</v>
      </c>
      <c r="J1009" t="s">
        <v>2621</v>
      </c>
      <c r="K1009" t="s">
        <v>2622</v>
      </c>
      <c r="L1009" t="s">
        <v>2058</v>
      </c>
      <c r="M1009" t="s">
        <v>2059</v>
      </c>
      <c r="N1009">
        <v>0</v>
      </c>
      <c r="O1009">
        <v>0</v>
      </c>
      <c r="P1009">
        <v>0</v>
      </c>
      <c r="Q1009">
        <v>24480</v>
      </c>
      <c r="R1009">
        <v>0</v>
      </c>
      <c r="S1009">
        <v>0</v>
      </c>
      <c r="T1009">
        <v>0</v>
      </c>
      <c r="U1009">
        <v>0</v>
      </c>
      <c r="V1009">
        <v>0</v>
      </c>
      <c r="W1009">
        <v>0</v>
      </c>
      <c r="X1009">
        <v>0</v>
      </c>
      <c r="Y1009">
        <v>0</v>
      </c>
      <c r="Z1009">
        <v>0</v>
      </c>
      <c r="AA1009">
        <v>0</v>
      </c>
      <c r="AB1009">
        <v>0</v>
      </c>
      <c r="AC1009">
        <v>0</v>
      </c>
      <c r="AD1009">
        <v>0</v>
      </c>
      <c r="AE1009">
        <v>0</v>
      </c>
      <c r="AF1009">
        <v>0</v>
      </c>
      <c r="AG1009" t="s">
        <v>6762</v>
      </c>
      <c r="AH1009" s="21" t="str">
        <f t="shared" si="30"/>
        <v>YO27</v>
      </c>
      <c r="AI1009" s="21">
        <v>107.92500000000001</v>
      </c>
      <c r="AJ1009" s="21">
        <f t="shared" si="31"/>
        <v>100</v>
      </c>
      <c r="AK1009" s="21" t="s">
        <v>2060</v>
      </c>
      <c r="AL1009" t="s">
        <v>2624</v>
      </c>
      <c r="AM1009" t="s">
        <v>53</v>
      </c>
      <c r="AN1009" t="s">
        <v>2029</v>
      </c>
    </row>
    <row r="1010" spans="1:40" ht="15" hidden="1" thickTop="1" x14ac:dyDescent="0.35">
      <c r="A1010" t="s">
        <v>6863</v>
      </c>
      <c r="B1010" t="s">
        <v>6764</v>
      </c>
      <c r="C1010" t="s">
        <v>2590</v>
      </c>
      <c r="D1010" t="s">
        <v>6765</v>
      </c>
      <c r="E1010" t="s">
        <v>2938</v>
      </c>
      <c r="F1010">
        <v>1</v>
      </c>
      <c r="G1010" t="s">
        <v>2593</v>
      </c>
      <c r="H1010" t="s">
        <v>2056</v>
      </c>
      <c r="I1010" t="s">
        <v>2511</v>
      </c>
      <c r="J1010" t="s">
        <v>2594</v>
      </c>
      <c r="K1010" t="s">
        <v>65</v>
      </c>
      <c r="L1010" t="s">
        <v>2058</v>
      </c>
      <c r="M1010" t="s">
        <v>2059</v>
      </c>
      <c r="N1010">
        <v>0</v>
      </c>
      <c r="O1010">
        <v>0</v>
      </c>
      <c r="P1010">
        <v>0</v>
      </c>
      <c r="Q1010">
        <v>24480</v>
      </c>
      <c r="R1010">
        <v>0</v>
      </c>
      <c r="S1010">
        <v>0</v>
      </c>
      <c r="T1010">
        <v>0</v>
      </c>
      <c r="U1010">
        <v>0</v>
      </c>
      <c r="V1010">
        <v>0</v>
      </c>
      <c r="W1010">
        <v>0</v>
      </c>
      <c r="X1010">
        <v>0</v>
      </c>
      <c r="Y1010">
        <v>0</v>
      </c>
      <c r="Z1010">
        <v>0</v>
      </c>
      <c r="AA1010">
        <v>0</v>
      </c>
      <c r="AB1010">
        <v>0</v>
      </c>
      <c r="AC1010">
        <v>0</v>
      </c>
      <c r="AD1010">
        <v>0</v>
      </c>
      <c r="AE1010">
        <v>0</v>
      </c>
      <c r="AF1010">
        <v>0</v>
      </c>
      <c r="AG1010" t="s">
        <v>6766</v>
      </c>
      <c r="AH1010" s="21" t="str">
        <f t="shared" si="30"/>
        <v>YO27</v>
      </c>
      <c r="AI1010" s="21">
        <v>107.92500000000001</v>
      </c>
      <c r="AJ1010" s="21">
        <f t="shared" si="31"/>
        <v>100</v>
      </c>
      <c r="AK1010" s="21" t="s">
        <v>2060</v>
      </c>
      <c r="AL1010" t="s">
        <v>2527</v>
      </c>
      <c r="AM1010" t="s">
        <v>53</v>
      </c>
      <c r="AN1010" t="s">
        <v>2029</v>
      </c>
    </row>
    <row r="1011" spans="1:40" ht="15" hidden="1" thickTop="1" x14ac:dyDescent="0.35">
      <c r="A1011" t="s">
        <v>6867</v>
      </c>
      <c r="B1011" t="s">
        <v>6768</v>
      </c>
      <c r="C1011" t="s">
        <v>5393</v>
      </c>
      <c r="D1011" t="s">
        <v>6769</v>
      </c>
      <c r="E1011" t="s">
        <v>4055</v>
      </c>
      <c r="F1011">
        <v>1</v>
      </c>
      <c r="G1011" t="s">
        <v>2509</v>
      </c>
      <c r="H1011" t="s">
        <v>2510</v>
      </c>
      <c r="I1011" t="s">
        <v>2511</v>
      </c>
      <c r="J1011" t="s">
        <v>2794</v>
      </c>
      <c r="K1011" t="s">
        <v>2669</v>
      </c>
      <c r="L1011" t="s">
        <v>30320</v>
      </c>
      <c r="M1011" t="s">
        <v>3409</v>
      </c>
      <c r="N1011">
        <v>0</v>
      </c>
      <c r="O1011">
        <v>0</v>
      </c>
      <c r="P1011">
        <v>0</v>
      </c>
      <c r="Q1011">
        <v>7800</v>
      </c>
      <c r="R1011">
        <v>0</v>
      </c>
      <c r="S1011">
        <v>0</v>
      </c>
      <c r="T1011">
        <v>0</v>
      </c>
      <c r="U1011">
        <v>0</v>
      </c>
      <c r="V1011">
        <v>0</v>
      </c>
      <c r="W1011">
        <v>0</v>
      </c>
      <c r="X1011">
        <v>0</v>
      </c>
      <c r="Y1011">
        <v>0</v>
      </c>
      <c r="Z1011">
        <v>0</v>
      </c>
      <c r="AA1011">
        <v>0</v>
      </c>
      <c r="AB1011">
        <v>0</v>
      </c>
      <c r="AC1011">
        <v>0</v>
      </c>
      <c r="AD1011">
        <v>0</v>
      </c>
      <c r="AE1011">
        <v>0</v>
      </c>
      <c r="AF1011">
        <v>0</v>
      </c>
      <c r="AG1011" t="s">
        <v>6770</v>
      </c>
      <c r="AH1011" s="21" t="str">
        <f t="shared" si="30"/>
        <v>YR21</v>
      </c>
      <c r="AI1011" s="21">
        <v>45</v>
      </c>
      <c r="AJ1011" s="21">
        <f t="shared" si="31"/>
        <v>100</v>
      </c>
      <c r="AK1011" s="21" t="s">
        <v>2060</v>
      </c>
      <c r="AL1011" t="s">
        <v>2515</v>
      </c>
      <c r="AM1011" t="s">
        <v>53</v>
      </c>
      <c r="AN1011" t="s">
        <v>2029</v>
      </c>
    </row>
    <row r="1012" spans="1:40" ht="15" hidden="1" thickTop="1" x14ac:dyDescent="0.35">
      <c r="A1012" t="s">
        <v>6871</v>
      </c>
      <c r="B1012" t="s">
        <v>6772</v>
      </c>
      <c r="C1012" t="s">
        <v>4282</v>
      </c>
      <c r="D1012" t="s">
        <v>6773</v>
      </c>
      <c r="E1012" t="s">
        <v>2691</v>
      </c>
      <c r="F1012">
        <v>1</v>
      </c>
      <c r="G1012" t="s">
        <v>2600</v>
      </c>
      <c r="H1012" t="s">
        <v>2577</v>
      </c>
      <c r="I1012" t="s">
        <v>2511</v>
      </c>
      <c r="J1012" t="s">
        <v>2699</v>
      </c>
      <c r="K1012" t="s">
        <v>2579</v>
      </c>
      <c r="L1012" t="s">
        <v>2058</v>
      </c>
      <c r="M1012" t="s">
        <v>2170</v>
      </c>
      <c r="N1012">
        <v>0</v>
      </c>
      <c r="O1012">
        <v>0</v>
      </c>
      <c r="P1012">
        <v>0</v>
      </c>
      <c r="Q1012">
        <v>15300</v>
      </c>
      <c r="R1012">
        <v>0</v>
      </c>
      <c r="S1012">
        <v>0</v>
      </c>
      <c r="T1012">
        <v>0</v>
      </c>
      <c r="U1012">
        <v>0</v>
      </c>
      <c r="V1012">
        <v>0</v>
      </c>
      <c r="W1012">
        <v>0</v>
      </c>
      <c r="X1012">
        <v>0</v>
      </c>
      <c r="Y1012">
        <v>0</v>
      </c>
      <c r="Z1012">
        <v>0</v>
      </c>
      <c r="AA1012">
        <v>0</v>
      </c>
      <c r="AB1012">
        <v>0</v>
      </c>
      <c r="AC1012">
        <v>0</v>
      </c>
      <c r="AD1012">
        <v>0</v>
      </c>
      <c r="AE1012">
        <v>0</v>
      </c>
      <c r="AF1012">
        <v>0</v>
      </c>
      <c r="AG1012" t="s">
        <v>6774</v>
      </c>
      <c r="AH1012" s="21" t="str">
        <f t="shared" si="30"/>
        <v>YR21</v>
      </c>
      <c r="AI1012" s="21">
        <v>67.5</v>
      </c>
      <c r="AJ1012" s="21">
        <f t="shared" si="31"/>
        <v>100</v>
      </c>
      <c r="AK1012" s="21" t="s">
        <v>2060</v>
      </c>
      <c r="AL1012" t="s">
        <v>2581</v>
      </c>
      <c r="AM1012" t="s">
        <v>53</v>
      </c>
      <c r="AN1012" t="s">
        <v>2029</v>
      </c>
    </row>
    <row r="1013" spans="1:40" ht="15" hidden="1" thickTop="1" x14ac:dyDescent="0.35">
      <c r="A1013" t="s">
        <v>6875</v>
      </c>
      <c r="B1013" t="s">
        <v>6776</v>
      </c>
      <c r="C1013" t="s">
        <v>2897</v>
      </c>
      <c r="D1013" t="s">
        <v>6777</v>
      </c>
      <c r="E1013" t="s">
        <v>2938</v>
      </c>
      <c r="F1013">
        <v>1</v>
      </c>
      <c r="G1013" t="s">
        <v>2593</v>
      </c>
      <c r="H1013" t="s">
        <v>2056</v>
      </c>
      <c r="I1013" t="s">
        <v>2511</v>
      </c>
      <c r="J1013" t="s">
        <v>2594</v>
      </c>
      <c r="K1013" t="s">
        <v>65</v>
      </c>
      <c r="L1013" t="s">
        <v>2058</v>
      </c>
      <c r="M1013" t="s">
        <v>2059</v>
      </c>
      <c r="N1013">
        <v>0</v>
      </c>
      <c r="O1013">
        <v>0</v>
      </c>
      <c r="P1013">
        <v>0</v>
      </c>
      <c r="Q1013">
        <v>24480</v>
      </c>
      <c r="R1013">
        <v>0</v>
      </c>
      <c r="S1013">
        <v>0</v>
      </c>
      <c r="T1013">
        <v>0</v>
      </c>
      <c r="U1013">
        <v>0</v>
      </c>
      <c r="V1013">
        <v>0</v>
      </c>
      <c r="W1013">
        <v>0</v>
      </c>
      <c r="X1013">
        <v>0</v>
      </c>
      <c r="Y1013">
        <v>0</v>
      </c>
      <c r="Z1013">
        <v>0</v>
      </c>
      <c r="AA1013">
        <v>0</v>
      </c>
      <c r="AB1013">
        <v>0</v>
      </c>
      <c r="AC1013">
        <v>0</v>
      </c>
      <c r="AD1013">
        <v>0</v>
      </c>
      <c r="AE1013">
        <v>0</v>
      </c>
      <c r="AF1013">
        <v>0</v>
      </c>
      <c r="AG1013" t="s">
        <v>6778</v>
      </c>
      <c r="AH1013" s="21" t="str">
        <f t="shared" si="30"/>
        <v>YO27</v>
      </c>
      <c r="AI1013" s="21">
        <v>107.92500000000001</v>
      </c>
      <c r="AJ1013" s="21">
        <f t="shared" si="31"/>
        <v>100</v>
      </c>
      <c r="AK1013" s="21" t="s">
        <v>2060</v>
      </c>
      <c r="AL1013" t="s">
        <v>2527</v>
      </c>
      <c r="AM1013" t="s">
        <v>53</v>
      </c>
      <c r="AN1013" t="s">
        <v>2030</v>
      </c>
    </row>
    <row r="1014" spans="1:40" ht="15" hidden="1" thickTop="1" x14ac:dyDescent="0.35">
      <c r="A1014" t="s">
        <v>6879</v>
      </c>
      <c r="B1014" t="s">
        <v>6780</v>
      </c>
      <c r="C1014" t="s">
        <v>3912</v>
      </c>
      <c r="D1014" t="s">
        <v>6781</v>
      </c>
      <c r="E1014" t="s">
        <v>2705</v>
      </c>
      <c r="F1014">
        <v>1</v>
      </c>
      <c r="G1014" t="s">
        <v>2593</v>
      </c>
      <c r="H1014" t="s">
        <v>2056</v>
      </c>
      <c r="I1014" t="s">
        <v>2511</v>
      </c>
      <c r="J1014" t="s">
        <v>3364</v>
      </c>
      <c r="K1014" t="s">
        <v>65</v>
      </c>
      <c r="L1014" t="s">
        <v>2058</v>
      </c>
      <c r="M1014" t="s">
        <v>2059</v>
      </c>
      <c r="N1014">
        <v>0</v>
      </c>
      <c r="O1014">
        <v>0</v>
      </c>
      <c r="P1014">
        <v>0</v>
      </c>
      <c r="Q1014">
        <v>24480</v>
      </c>
      <c r="R1014">
        <v>0</v>
      </c>
      <c r="S1014">
        <v>0</v>
      </c>
      <c r="T1014">
        <v>0</v>
      </c>
      <c r="U1014">
        <v>0</v>
      </c>
      <c r="V1014">
        <v>0</v>
      </c>
      <c r="W1014">
        <v>0</v>
      </c>
      <c r="X1014">
        <v>0</v>
      </c>
      <c r="Y1014">
        <v>0</v>
      </c>
      <c r="Z1014">
        <v>0</v>
      </c>
      <c r="AA1014">
        <v>0</v>
      </c>
      <c r="AB1014">
        <v>0</v>
      </c>
      <c r="AC1014">
        <v>0</v>
      </c>
      <c r="AD1014">
        <v>0</v>
      </c>
      <c r="AE1014">
        <v>0</v>
      </c>
      <c r="AF1014">
        <v>0</v>
      </c>
      <c r="AG1014" t="s">
        <v>6782</v>
      </c>
      <c r="AH1014" s="21" t="str">
        <f t="shared" si="30"/>
        <v>YO27</v>
      </c>
      <c r="AI1014" s="21">
        <v>107.92500000000001</v>
      </c>
      <c r="AJ1014" s="21">
        <f t="shared" si="31"/>
        <v>100</v>
      </c>
      <c r="AK1014" s="21" t="s">
        <v>2060</v>
      </c>
      <c r="AL1014" t="s">
        <v>2527</v>
      </c>
      <c r="AM1014" t="s">
        <v>53</v>
      </c>
      <c r="AN1014" t="s">
        <v>2029</v>
      </c>
    </row>
    <row r="1015" spans="1:40" ht="15" hidden="1" thickTop="1" x14ac:dyDescent="0.35">
      <c r="A1015" t="s">
        <v>6883</v>
      </c>
      <c r="B1015" t="s">
        <v>6784</v>
      </c>
      <c r="C1015" t="s">
        <v>3912</v>
      </c>
      <c r="D1015" t="s">
        <v>6785</v>
      </c>
      <c r="E1015" t="s">
        <v>2705</v>
      </c>
      <c r="F1015">
        <v>1</v>
      </c>
      <c r="G1015" t="s">
        <v>2593</v>
      </c>
      <c r="H1015" t="s">
        <v>2056</v>
      </c>
      <c r="I1015" t="s">
        <v>2511</v>
      </c>
      <c r="J1015" t="s">
        <v>3364</v>
      </c>
      <c r="K1015" t="s">
        <v>65</v>
      </c>
      <c r="L1015" t="s">
        <v>2058</v>
      </c>
      <c r="M1015" t="s">
        <v>2059</v>
      </c>
      <c r="N1015">
        <v>0</v>
      </c>
      <c r="O1015">
        <v>0</v>
      </c>
      <c r="P1015">
        <v>0</v>
      </c>
      <c r="Q1015">
        <v>24480</v>
      </c>
      <c r="R1015">
        <v>0</v>
      </c>
      <c r="S1015">
        <v>0</v>
      </c>
      <c r="T1015">
        <v>0</v>
      </c>
      <c r="U1015">
        <v>0</v>
      </c>
      <c r="V1015">
        <v>0</v>
      </c>
      <c r="W1015">
        <v>0</v>
      </c>
      <c r="X1015">
        <v>0</v>
      </c>
      <c r="Y1015">
        <v>0</v>
      </c>
      <c r="Z1015">
        <v>0</v>
      </c>
      <c r="AA1015">
        <v>0</v>
      </c>
      <c r="AB1015">
        <v>0</v>
      </c>
      <c r="AC1015">
        <v>0</v>
      </c>
      <c r="AD1015">
        <v>0</v>
      </c>
      <c r="AE1015">
        <v>0</v>
      </c>
      <c r="AF1015">
        <v>0</v>
      </c>
      <c r="AG1015" t="s">
        <v>6786</v>
      </c>
      <c r="AH1015" s="21" t="str">
        <f t="shared" si="30"/>
        <v>YO27</v>
      </c>
      <c r="AI1015" s="21">
        <v>107.92500000000001</v>
      </c>
      <c r="AJ1015" s="21">
        <f t="shared" si="31"/>
        <v>100</v>
      </c>
      <c r="AK1015" s="21" t="s">
        <v>2060</v>
      </c>
      <c r="AL1015" t="s">
        <v>2527</v>
      </c>
      <c r="AM1015" t="s">
        <v>53</v>
      </c>
      <c r="AN1015" t="s">
        <v>2029</v>
      </c>
    </row>
    <row r="1016" spans="1:40" ht="15" hidden="1" thickTop="1" x14ac:dyDescent="0.35">
      <c r="A1016" t="s">
        <v>6887</v>
      </c>
      <c r="B1016" t="s">
        <v>6788</v>
      </c>
      <c r="C1016" t="s">
        <v>2941</v>
      </c>
      <c r="D1016" t="s">
        <v>6789</v>
      </c>
      <c r="E1016" t="s">
        <v>2920</v>
      </c>
      <c r="F1016">
        <v>1</v>
      </c>
      <c r="G1016" t="s">
        <v>2682</v>
      </c>
      <c r="H1016" t="s">
        <v>2620</v>
      </c>
      <c r="I1016" t="s">
        <v>2511</v>
      </c>
      <c r="J1016" t="s">
        <v>2921</v>
      </c>
      <c r="K1016" t="s">
        <v>2684</v>
      </c>
      <c r="L1016" t="s">
        <v>2058</v>
      </c>
      <c r="M1016" t="s">
        <v>2059</v>
      </c>
      <c r="N1016">
        <v>1</v>
      </c>
      <c r="O1016">
        <v>26</v>
      </c>
      <c r="P1016">
        <v>0.11</v>
      </c>
      <c r="Q1016">
        <v>24480</v>
      </c>
      <c r="R1016">
        <v>0</v>
      </c>
      <c r="S1016">
        <v>0</v>
      </c>
      <c r="T1016">
        <v>0</v>
      </c>
      <c r="U1016">
        <v>0</v>
      </c>
      <c r="V1016">
        <v>0</v>
      </c>
      <c r="W1016">
        <v>0</v>
      </c>
      <c r="X1016">
        <v>1</v>
      </c>
      <c r="Y1016">
        <v>26</v>
      </c>
      <c r="Z1016">
        <v>0.11</v>
      </c>
      <c r="AA1016">
        <v>0</v>
      </c>
      <c r="AB1016">
        <v>0</v>
      </c>
      <c r="AC1016">
        <v>0</v>
      </c>
      <c r="AD1016">
        <v>0</v>
      </c>
      <c r="AE1016">
        <v>0</v>
      </c>
      <c r="AF1016">
        <v>0</v>
      </c>
      <c r="AG1016" t="s">
        <v>6790</v>
      </c>
      <c r="AH1016" s="21" t="str">
        <f t="shared" si="30"/>
        <v>YN23</v>
      </c>
      <c r="AI1016" s="21">
        <v>107.92500000000001</v>
      </c>
      <c r="AJ1016" s="21">
        <f t="shared" si="31"/>
        <v>99.893790849673209</v>
      </c>
      <c r="AK1016" s="21" t="s">
        <v>2060</v>
      </c>
      <c r="AL1016" t="s">
        <v>2923</v>
      </c>
      <c r="AM1016" t="s">
        <v>53</v>
      </c>
      <c r="AN1016" t="s">
        <v>2029</v>
      </c>
    </row>
    <row r="1017" spans="1:40" ht="15" hidden="1" thickTop="1" x14ac:dyDescent="0.35">
      <c r="A1017" t="s">
        <v>6891</v>
      </c>
      <c r="B1017" t="s">
        <v>6792</v>
      </c>
      <c r="C1017" t="s">
        <v>3351</v>
      </c>
      <c r="D1017" t="s">
        <v>6793</v>
      </c>
      <c r="E1017" t="s">
        <v>3353</v>
      </c>
      <c r="F1017">
        <v>1</v>
      </c>
      <c r="G1017" t="s">
        <v>2682</v>
      </c>
      <c r="H1017" t="s">
        <v>2620</v>
      </c>
      <c r="I1017" t="s">
        <v>2511</v>
      </c>
      <c r="J1017" t="s">
        <v>2683</v>
      </c>
      <c r="K1017" t="s">
        <v>2684</v>
      </c>
      <c r="L1017" t="s">
        <v>2058</v>
      </c>
      <c r="M1017" t="s">
        <v>2059</v>
      </c>
      <c r="N1017">
        <v>1</v>
      </c>
      <c r="O1017">
        <v>28</v>
      </c>
      <c r="P1017">
        <v>0.11</v>
      </c>
      <c r="Q1017">
        <v>24480</v>
      </c>
      <c r="R1017">
        <v>0</v>
      </c>
      <c r="S1017">
        <v>0</v>
      </c>
      <c r="T1017">
        <v>0</v>
      </c>
      <c r="U1017">
        <v>0</v>
      </c>
      <c r="V1017">
        <v>0</v>
      </c>
      <c r="W1017">
        <v>0</v>
      </c>
      <c r="X1017">
        <v>1</v>
      </c>
      <c r="Y1017">
        <v>28</v>
      </c>
      <c r="Z1017">
        <v>0.11</v>
      </c>
      <c r="AA1017">
        <v>0</v>
      </c>
      <c r="AB1017">
        <v>0</v>
      </c>
      <c r="AC1017">
        <v>0</v>
      </c>
      <c r="AD1017">
        <v>0</v>
      </c>
      <c r="AE1017">
        <v>0</v>
      </c>
      <c r="AF1017">
        <v>0</v>
      </c>
      <c r="AG1017" t="s">
        <v>6794</v>
      </c>
      <c r="AH1017" s="21" t="str">
        <f t="shared" si="30"/>
        <v>YR21</v>
      </c>
      <c r="AI1017" s="21">
        <v>107.92500000000001</v>
      </c>
      <c r="AJ1017" s="21">
        <f t="shared" si="31"/>
        <v>99.885620915032675</v>
      </c>
      <c r="AK1017" s="21" t="s">
        <v>2060</v>
      </c>
      <c r="AL1017" t="s">
        <v>2686</v>
      </c>
      <c r="AM1017" t="s">
        <v>53</v>
      </c>
      <c r="AN1017" t="s">
        <v>2031</v>
      </c>
    </row>
    <row r="1018" spans="1:40" ht="15" hidden="1" thickTop="1" x14ac:dyDescent="0.35">
      <c r="A1018" t="s">
        <v>6894</v>
      </c>
      <c r="B1018" t="s">
        <v>6796</v>
      </c>
      <c r="C1018" t="s">
        <v>5817</v>
      </c>
      <c r="D1018" t="s">
        <v>6797</v>
      </c>
      <c r="E1018" t="s">
        <v>2508</v>
      </c>
      <c r="F1018">
        <v>2</v>
      </c>
      <c r="G1018" t="s">
        <v>2509</v>
      </c>
      <c r="H1018" t="s">
        <v>2510</v>
      </c>
      <c r="I1018" t="s">
        <v>2511</v>
      </c>
      <c r="J1018" t="s">
        <v>2512</v>
      </c>
      <c r="K1018" t="s">
        <v>2513</v>
      </c>
      <c r="L1018" t="s">
        <v>2058</v>
      </c>
      <c r="M1018" t="s">
        <v>2059</v>
      </c>
      <c r="N1018">
        <v>0</v>
      </c>
      <c r="O1018">
        <v>0</v>
      </c>
      <c r="P1018">
        <v>0</v>
      </c>
      <c r="Q1018">
        <v>24480</v>
      </c>
      <c r="R1018">
        <v>0</v>
      </c>
      <c r="S1018">
        <v>0</v>
      </c>
      <c r="T1018">
        <v>0</v>
      </c>
      <c r="U1018">
        <v>0</v>
      </c>
      <c r="V1018">
        <v>0</v>
      </c>
      <c r="W1018">
        <v>0</v>
      </c>
      <c r="X1018">
        <v>0</v>
      </c>
      <c r="Y1018">
        <v>0</v>
      </c>
      <c r="Z1018">
        <v>0</v>
      </c>
      <c r="AA1018">
        <v>0</v>
      </c>
      <c r="AB1018">
        <v>0</v>
      </c>
      <c r="AC1018">
        <v>0</v>
      </c>
      <c r="AD1018">
        <v>0</v>
      </c>
      <c r="AE1018">
        <v>0</v>
      </c>
      <c r="AF1018">
        <v>0</v>
      </c>
      <c r="AG1018" t="s">
        <v>6798</v>
      </c>
      <c r="AH1018" s="21" t="str">
        <f t="shared" si="30"/>
        <v>YO27</v>
      </c>
      <c r="AI1018" s="21">
        <v>107.92500000000001</v>
      </c>
      <c r="AJ1018" s="21">
        <f t="shared" si="31"/>
        <v>100</v>
      </c>
      <c r="AK1018" s="21" t="s">
        <v>2060</v>
      </c>
      <c r="AL1018" t="s">
        <v>2515</v>
      </c>
      <c r="AM1018" t="s">
        <v>53</v>
      </c>
      <c r="AN1018" t="s">
        <v>2031</v>
      </c>
    </row>
    <row r="1019" spans="1:40" ht="15" hidden="1" thickTop="1" x14ac:dyDescent="0.35">
      <c r="A1019" t="s">
        <v>6898</v>
      </c>
      <c r="B1019" t="s">
        <v>6800</v>
      </c>
      <c r="C1019" t="s">
        <v>4546</v>
      </c>
      <c r="D1019" t="s">
        <v>6801</v>
      </c>
      <c r="E1019" t="s">
        <v>2608</v>
      </c>
      <c r="F1019">
        <v>1</v>
      </c>
      <c r="G1019" t="s">
        <v>2609</v>
      </c>
      <c r="H1019" t="s">
        <v>2577</v>
      </c>
      <c r="I1019" t="s">
        <v>2511</v>
      </c>
      <c r="J1019" t="s">
        <v>2764</v>
      </c>
      <c r="K1019" t="s">
        <v>2765</v>
      </c>
      <c r="L1019" t="s">
        <v>2058</v>
      </c>
      <c r="M1019" t="s">
        <v>2059</v>
      </c>
      <c r="N1019">
        <v>2</v>
      </c>
      <c r="O1019">
        <v>147</v>
      </c>
      <c r="P1019">
        <v>0.6</v>
      </c>
      <c r="Q1019">
        <v>24480</v>
      </c>
      <c r="R1019">
        <v>1</v>
      </c>
      <c r="S1019">
        <v>72</v>
      </c>
      <c r="T1019">
        <v>0.28999999999999998</v>
      </c>
      <c r="U1019">
        <v>0</v>
      </c>
      <c r="V1019">
        <v>0</v>
      </c>
      <c r="W1019">
        <v>0</v>
      </c>
      <c r="X1019">
        <v>1</v>
      </c>
      <c r="Y1019">
        <v>75</v>
      </c>
      <c r="Z1019">
        <v>0.31</v>
      </c>
      <c r="AA1019">
        <v>0</v>
      </c>
      <c r="AB1019">
        <v>0</v>
      </c>
      <c r="AC1019">
        <v>0</v>
      </c>
      <c r="AD1019">
        <v>0</v>
      </c>
      <c r="AE1019">
        <v>0</v>
      </c>
      <c r="AF1019">
        <v>0</v>
      </c>
      <c r="AG1019" t="s">
        <v>6802</v>
      </c>
      <c r="AH1019" s="21" t="str">
        <f t="shared" si="30"/>
        <v>YO27</v>
      </c>
      <c r="AI1019" s="21">
        <v>107.92500000000001</v>
      </c>
      <c r="AJ1019" s="21">
        <f t="shared" si="31"/>
        <v>99.399509803921575</v>
      </c>
      <c r="AK1019" s="21" t="s">
        <v>2063</v>
      </c>
      <c r="AL1019" t="s">
        <v>2613</v>
      </c>
      <c r="AM1019" t="s">
        <v>53</v>
      </c>
      <c r="AN1019" t="s">
        <v>2029</v>
      </c>
    </row>
    <row r="1020" spans="1:40" ht="15" hidden="1" thickTop="1" x14ac:dyDescent="0.35">
      <c r="A1020" t="s">
        <v>6902</v>
      </c>
      <c r="B1020" t="s">
        <v>6806</v>
      </c>
      <c r="C1020" t="s">
        <v>7186</v>
      </c>
      <c r="D1020" t="s">
        <v>6807</v>
      </c>
      <c r="E1020" t="s">
        <v>2575</v>
      </c>
      <c r="F1020">
        <v>1</v>
      </c>
      <c r="G1020" t="s">
        <v>2576</v>
      </c>
      <c r="H1020" t="s">
        <v>2577</v>
      </c>
      <c r="I1020" t="s">
        <v>2511</v>
      </c>
      <c r="J1020" t="s">
        <v>2578</v>
      </c>
      <c r="K1020" t="s">
        <v>2579</v>
      </c>
      <c r="L1020" t="s">
        <v>2058</v>
      </c>
      <c r="M1020" t="s">
        <v>2207</v>
      </c>
      <c r="N1020">
        <v>1</v>
      </c>
      <c r="O1020">
        <v>21</v>
      </c>
      <c r="P1020">
        <v>0.16</v>
      </c>
      <c r="Q1020">
        <v>13260</v>
      </c>
      <c r="R1020">
        <v>0</v>
      </c>
      <c r="S1020">
        <v>0</v>
      </c>
      <c r="T1020">
        <v>0</v>
      </c>
      <c r="U1020">
        <v>0</v>
      </c>
      <c r="V1020">
        <v>0</v>
      </c>
      <c r="W1020">
        <v>0</v>
      </c>
      <c r="X1020">
        <v>1</v>
      </c>
      <c r="Y1020">
        <v>21</v>
      </c>
      <c r="Z1020">
        <v>0.16</v>
      </c>
      <c r="AA1020">
        <v>0</v>
      </c>
      <c r="AB1020">
        <v>0</v>
      </c>
      <c r="AC1020">
        <v>0</v>
      </c>
      <c r="AD1020">
        <v>0</v>
      </c>
      <c r="AE1020">
        <v>0</v>
      </c>
      <c r="AF1020">
        <v>0</v>
      </c>
      <c r="AG1020" t="s">
        <v>6808</v>
      </c>
      <c r="AH1020" s="21" t="str">
        <f t="shared" si="30"/>
        <v>YR21</v>
      </c>
      <c r="AI1020" s="21">
        <v>58.5</v>
      </c>
      <c r="AJ1020" s="21">
        <f t="shared" si="31"/>
        <v>99.841628959276022</v>
      </c>
      <c r="AK1020" s="21" t="s">
        <v>2060</v>
      </c>
      <c r="AL1020" t="s">
        <v>2581</v>
      </c>
      <c r="AM1020" t="s">
        <v>53</v>
      </c>
      <c r="AN1020" t="s">
        <v>2029</v>
      </c>
    </row>
    <row r="1021" spans="1:40" ht="15" hidden="1" thickTop="1" x14ac:dyDescent="0.35">
      <c r="A1021" t="s">
        <v>6907</v>
      </c>
      <c r="B1021" t="s">
        <v>6810</v>
      </c>
      <c r="C1021" t="s">
        <v>3207</v>
      </c>
      <c r="D1021" t="s">
        <v>6811</v>
      </c>
      <c r="E1021" t="s">
        <v>2575</v>
      </c>
      <c r="F1021">
        <v>1</v>
      </c>
      <c r="G1021" t="s">
        <v>2576</v>
      </c>
      <c r="H1021" t="s">
        <v>2577</v>
      </c>
      <c r="I1021" t="s">
        <v>2511</v>
      </c>
      <c r="J1021" t="s">
        <v>2692</v>
      </c>
      <c r="K1021" t="s">
        <v>2635</v>
      </c>
      <c r="L1021" t="s">
        <v>30320</v>
      </c>
      <c r="M1021" t="s">
        <v>2170</v>
      </c>
      <c r="N1021">
        <v>0</v>
      </c>
      <c r="O1021">
        <v>0</v>
      </c>
      <c r="P1021">
        <v>0</v>
      </c>
      <c r="Q1021">
        <v>11700</v>
      </c>
      <c r="R1021">
        <v>0</v>
      </c>
      <c r="S1021">
        <v>0</v>
      </c>
      <c r="T1021">
        <v>0</v>
      </c>
      <c r="U1021">
        <v>0</v>
      </c>
      <c r="V1021">
        <v>0</v>
      </c>
      <c r="W1021">
        <v>0</v>
      </c>
      <c r="X1021">
        <v>0</v>
      </c>
      <c r="Y1021">
        <v>0</v>
      </c>
      <c r="Z1021">
        <v>0</v>
      </c>
      <c r="AA1021">
        <v>0</v>
      </c>
      <c r="AB1021">
        <v>0</v>
      </c>
      <c r="AC1021">
        <v>0</v>
      </c>
      <c r="AD1021">
        <v>0</v>
      </c>
      <c r="AE1021">
        <v>0</v>
      </c>
      <c r="AF1021">
        <v>0</v>
      </c>
      <c r="AG1021" t="s">
        <v>6812</v>
      </c>
      <c r="AH1021" s="21" t="str">
        <f t="shared" si="30"/>
        <v>YO27</v>
      </c>
      <c r="AI1021" s="21">
        <v>67.5</v>
      </c>
      <c r="AJ1021" s="21">
        <f t="shared" si="31"/>
        <v>100</v>
      </c>
      <c r="AK1021" s="21" t="s">
        <v>2060</v>
      </c>
      <c r="AL1021" t="s">
        <v>2581</v>
      </c>
      <c r="AM1021" t="s">
        <v>53</v>
      </c>
      <c r="AN1021" t="s">
        <v>2029</v>
      </c>
    </row>
    <row r="1022" spans="1:40" ht="15" hidden="1" thickTop="1" x14ac:dyDescent="0.35">
      <c r="A1022" t="s">
        <v>6909</v>
      </c>
      <c r="B1022" t="s">
        <v>6814</v>
      </c>
      <c r="C1022" t="s">
        <v>2791</v>
      </c>
      <c r="D1022" t="s">
        <v>6815</v>
      </c>
      <c r="E1022" t="s">
        <v>2793</v>
      </c>
      <c r="F1022">
        <v>1</v>
      </c>
      <c r="G1022" t="s">
        <v>2509</v>
      </c>
      <c r="H1022" t="s">
        <v>2510</v>
      </c>
      <c r="I1022" t="s">
        <v>2511</v>
      </c>
      <c r="J1022" t="s">
        <v>2794</v>
      </c>
      <c r="K1022" t="s">
        <v>2669</v>
      </c>
      <c r="L1022" t="s">
        <v>2058</v>
      </c>
      <c r="M1022" t="s">
        <v>2059</v>
      </c>
      <c r="N1022">
        <v>0</v>
      </c>
      <c r="O1022">
        <v>0</v>
      </c>
      <c r="P1022">
        <v>0</v>
      </c>
      <c r="Q1022">
        <v>24480</v>
      </c>
      <c r="R1022">
        <v>0</v>
      </c>
      <c r="S1022">
        <v>0</v>
      </c>
      <c r="T1022">
        <v>0</v>
      </c>
      <c r="U1022">
        <v>0</v>
      </c>
      <c r="V1022">
        <v>0</v>
      </c>
      <c r="W1022">
        <v>0</v>
      </c>
      <c r="X1022">
        <v>0</v>
      </c>
      <c r="Y1022">
        <v>0</v>
      </c>
      <c r="Z1022">
        <v>0</v>
      </c>
      <c r="AA1022">
        <v>0</v>
      </c>
      <c r="AB1022">
        <v>0</v>
      </c>
      <c r="AC1022">
        <v>0</v>
      </c>
      <c r="AD1022">
        <v>0</v>
      </c>
      <c r="AE1022">
        <v>0</v>
      </c>
      <c r="AF1022">
        <v>0</v>
      </c>
      <c r="AG1022" t="s">
        <v>6816</v>
      </c>
      <c r="AH1022" s="21" t="str">
        <f t="shared" si="30"/>
        <v>YR21</v>
      </c>
      <c r="AI1022" s="21">
        <v>107.92500000000001</v>
      </c>
      <c r="AJ1022" s="21">
        <f t="shared" si="31"/>
        <v>100</v>
      </c>
      <c r="AK1022" s="21" t="s">
        <v>2060</v>
      </c>
      <c r="AL1022" t="s">
        <v>2515</v>
      </c>
      <c r="AM1022" t="s">
        <v>53</v>
      </c>
      <c r="AN1022" t="s">
        <v>2029</v>
      </c>
    </row>
    <row r="1023" spans="1:40" ht="15" hidden="1" thickTop="1" x14ac:dyDescent="0.35">
      <c r="A1023" t="s">
        <v>6913</v>
      </c>
      <c r="B1023" t="s">
        <v>6820</v>
      </c>
      <c r="C1023" t="s">
        <v>2530</v>
      </c>
      <c r="D1023" t="s">
        <v>6821</v>
      </c>
      <c r="E1023" t="s">
        <v>558</v>
      </c>
      <c r="F1023">
        <v>1</v>
      </c>
      <c r="G1023" t="s">
        <v>2524</v>
      </c>
      <c r="H1023" t="s">
        <v>2056</v>
      </c>
      <c r="I1023" t="s">
        <v>2511</v>
      </c>
      <c r="J1023" t="s">
        <v>2532</v>
      </c>
      <c r="K1023" t="s">
        <v>62</v>
      </c>
      <c r="L1023" t="s">
        <v>2058</v>
      </c>
      <c r="M1023" t="s">
        <v>2170</v>
      </c>
      <c r="N1023">
        <v>0</v>
      </c>
      <c r="O1023">
        <v>0</v>
      </c>
      <c r="P1023">
        <v>0</v>
      </c>
      <c r="Q1023">
        <v>15300</v>
      </c>
      <c r="R1023">
        <v>0</v>
      </c>
      <c r="S1023">
        <v>0</v>
      </c>
      <c r="T1023">
        <v>0</v>
      </c>
      <c r="U1023">
        <v>0</v>
      </c>
      <c r="V1023">
        <v>0</v>
      </c>
      <c r="W1023">
        <v>0</v>
      </c>
      <c r="X1023">
        <v>0</v>
      </c>
      <c r="Y1023">
        <v>0</v>
      </c>
      <c r="Z1023">
        <v>0</v>
      </c>
      <c r="AA1023">
        <v>0</v>
      </c>
      <c r="AB1023">
        <v>0</v>
      </c>
      <c r="AC1023">
        <v>0</v>
      </c>
      <c r="AD1023">
        <v>0</v>
      </c>
      <c r="AE1023">
        <v>0</v>
      </c>
      <c r="AF1023">
        <v>0</v>
      </c>
      <c r="AG1023" t="s">
        <v>6822</v>
      </c>
      <c r="AH1023" s="21" t="str">
        <f t="shared" si="30"/>
        <v>YR21</v>
      </c>
      <c r="AI1023" s="21">
        <v>67.5</v>
      </c>
      <c r="AJ1023" s="21">
        <f t="shared" si="31"/>
        <v>100</v>
      </c>
      <c r="AK1023" s="21" t="s">
        <v>2060</v>
      </c>
      <c r="AL1023" t="s">
        <v>2527</v>
      </c>
      <c r="AM1023" t="s">
        <v>53</v>
      </c>
      <c r="AN1023" t="s">
        <v>2029</v>
      </c>
    </row>
    <row r="1024" spans="1:40" ht="15" hidden="1" thickTop="1" x14ac:dyDescent="0.35">
      <c r="A1024" t="s">
        <v>6917</v>
      </c>
      <c r="B1024" t="s">
        <v>6824</v>
      </c>
      <c r="C1024" t="s">
        <v>6280</v>
      </c>
      <c r="D1024" t="s">
        <v>6825</v>
      </c>
      <c r="E1024" t="s">
        <v>2691</v>
      </c>
      <c r="F1024">
        <v>1</v>
      </c>
      <c r="G1024" t="s">
        <v>2633</v>
      </c>
      <c r="H1024" t="s">
        <v>2577</v>
      </c>
      <c r="I1024" t="s">
        <v>2511</v>
      </c>
      <c r="J1024" t="s">
        <v>2692</v>
      </c>
      <c r="K1024" t="s">
        <v>2635</v>
      </c>
      <c r="L1024" t="s">
        <v>2058</v>
      </c>
      <c r="M1024" t="s">
        <v>2059</v>
      </c>
      <c r="N1024">
        <v>1</v>
      </c>
      <c r="O1024">
        <v>26</v>
      </c>
      <c r="P1024">
        <v>0.11</v>
      </c>
      <c r="Q1024">
        <v>24480</v>
      </c>
      <c r="R1024">
        <v>1</v>
      </c>
      <c r="S1024">
        <v>26</v>
      </c>
      <c r="T1024">
        <v>0.11</v>
      </c>
      <c r="U1024">
        <v>0</v>
      </c>
      <c r="V1024">
        <v>0</v>
      </c>
      <c r="W1024">
        <v>0</v>
      </c>
      <c r="X1024">
        <v>0</v>
      </c>
      <c r="Y1024">
        <v>0</v>
      </c>
      <c r="Z1024">
        <v>0</v>
      </c>
      <c r="AA1024">
        <v>0</v>
      </c>
      <c r="AB1024">
        <v>0</v>
      </c>
      <c r="AC1024">
        <v>0</v>
      </c>
      <c r="AD1024">
        <v>0</v>
      </c>
      <c r="AE1024">
        <v>0</v>
      </c>
      <c r="AF1024">
        <v>0</v>
      </c>
      <c r="AG1024" t="s">
        <v>6826</v>
      </c>
      <c r="AH1024" s="21" t="str">
        <f t="shared" si="30"/>
        <v>YN23</v>
      </c>
      <c r="AI1024" s="21">
        <v>107.92500000000001</v>
      </c>
      <c r="AJ1024" s="21">
        <f t="shared" si="31"/>
        <v>99.893790849673209</v>
      </c>
      <c r="AK1024" s="21" t="s">
        <v>2060</v>
      </c>
      <c r="AL1024" t="s">
        <v>2581</v>
      </c>
      <c r="AM1024" t="s">
        <v>53</v>
      </c>
      <c r="AN1024" t="s">
        <v>2031</v>
      </c>
    </row>
    <row r="1025" spans="1:40" ht="15" hidden="1" thickTop="1" x14ac:dyDescent="0.35">
      <c r="A1025" t="s">
        <v>6921</v>
      </c>
      <c r="B1025" t="s">
        <v>6828</v>
      </c>
      <c r="C1025" t="s">
        <v>2560</v>
      </c>
      <c r="D1025" t="s">
        <v>6829</v>
      </c>
      <c r="E1025" t="s">
        <v>2545</v>
      </c>
      <c r="F1025">
        <v>1</v>
      </c>
      <c r="G1025" t="s">
        <v>2546</v>
      </c>
      <c r="H1025" t="s">
        <v>2510</v>
      </c>
      <c r="I1025" t="s">
        <v>2511</v>
      </c>
      <c r="J1025" t="s">
        <v>2547</v>
      </c>
      <c r="K1025" t="s">
        <v>2548</v>
      </c>
      <c r="L1025" t="s">
        <v>2058</v>
      </c>
      <c r="M1025" t="s">
        <v>2059</v>
      </c>
      <c r="N1025">
        <v>0</v>
      </c>
      <c r="O1025">
        <v>0</v>
      </c>
      <c r="P1025">
        <v>0</v>
      </c>
      <c r="Q1025">
        <v>24480</v>
      </c>
      <c r="R1025">
        <v>0</v>
      </c>
      <c r="S1025">
        <v>0</v>
      </c>
      <c r="T1025">
        <v>0</v>
      </c>
      <c r="U1025">
        <v>0</v>
      </c>
      <c r="V1025">
        <v>0</v>
      </c>
      <c r="W1025">
        <v>0</v>
      </c>
      <c r="X1025">
        <v>0</v>
      </c>
      <c r="Y1025">
        <v>0</v>
      </c>
      <c r="Z1025">
        <v>0</v>
      </c>
      <c r="AA1025">
        <v>0</v>
      </c>
      <c r="AB1025">
        <v>0</v>
      </c>
      <c r="AC1025">
        <v>0</v>
      </c>
      <c r="AD1025">
        <v>0</v>
      </c>
      <c r="AE1025">
        <v>0</v>
      </c>
      <c r="AF1025">
        <v>0</v>
      </c>
      <c r="AG1025" t="s">
        <v>6830</v>
      </c>
      <c r="AH1025" s="21" t="str">
        <f t="shared" si="30"/>
        <v>YO27</v>
      </c>
      <c r="AI1025" s="21">
        <v>107.92500000000001</v>
      </c>
      <c r="AJ1025" s="21">
        <f t="shared" si="31"/>
        <v>100</v>
      </c>
      <c r="AK1025" s="21" t="s">
        <v>2060</v>
      </c>
      <c r="AL1025" t="s">
        <v>2551</v>
      </c>
      <c r="AM1025" t="s">
        <v>53</v>
      </c>
      <c r="AN1025" t="s">
        <v>2029</v>
      </c>
    </row>
    <row r="1026" spans="1:40" ht="15" hidden="1" thickTop="1" x14ac:dyDescent="0.35">
      <c r="A1026" t="s">
        <v>6925</v>
      </c>
      <c r="B1026" t="s">
        <v>6832</v>
      </c>
      <c r="C1026" t="s">
        <v>3357</v>
      </c>
      <c r="D1026" t="s">
        <v>6833</v>
      </c>
      <c r="E1026" t="s">
        <v>2562</v>
      </c>
      <c r="F1026">
        <v>1</v>
      </c>
      <c r="G1026" t="s">
        <v>2546</v>
      </c>
      <c r="H1026" t="s">
        <v>2510</v>
      </c>
      <c r="I1026" t="s">
        <v>2511</v>
      </c>
      <c r="J1026" t="s">
        <v>2547</v>
      </c>
      <c r="K1026" t="s">
        <v>2548</v>
      </c>
      <c r="L1026" t="s">
        <v>2058</v>
      </c>
      <c r="M1026" t="s">
        <v>2059</v>
      </c>
      <c r="N1026">
        <v>2</v>
      </c>
      <c r="O1026">
        <v>57</v>
      </c>
      <c r="P1026">
        <v>0.23</v>
      </c>
      <c r="Q1026">
        <v>24480</v>
      </c>
      <c r="R1026">
        <v>0</v>
      </c>
      <c r="S1026">
        <v>0</v>
      </c>
      <c r="T1026">
        <v>0</v>
      </c>
      <c r="U1026">
        <v>0</v>
      </c>
      <c r="V1026">
        <v>0</v>
      </c>
      <c r="W1026">
        <v>0</v>
      </c>
      <c r="X1026">
        <v>2</v>
      </c>
      <c r="Y1026">
        <v>57</v>
      </c>
      <c r="Z1026">
        <v>0.23</v>
      </c>
      <c r="AA1026">
        <v>0</v>
      </c>
      <c r="AB1026">
        <v>0</v>
      </c>
      <c r="AC1026">
        <v>0</v>
      </c>
      <c r="AD1026">
        <v>0</v>
      </c>
      <c r="AE1026">
        <v>0</v>
      </c>
      <c r="AF1026">
        <v>0</v>
      </c>
      <c r="AG1026" t="s">
        <v>6834</v>
      </c>
      <c r="AH1026" s="21" t="str">
        <f t="shared" si="30"/>
        <v>YR21</v>
      </c>
      <c r="AI1026" s="21">
        <v>107.92500000000001</v>
      </c>
      <c r="AJ1026" s="21">
        <f t="shared" si="31"/>
        <v>99.767156862745097</v>
      </c>
      <c r="AK1026" s="21" t="s">
        <v>2060</v>
      </c>
      <c r="AL1026" t="s">
        <v>2551</v>
      </c>
      <c r="AM1026" t="s">
        <v>53</v>
      </c>
      <c r="AN1026" t="s">
        <v>2030</v>
      </c>
    </row>
    <row r="1027" spans="1:40" ht="15" hidden="1" thickTop="1" x14ac:dyDescent="0.35">
      <c r="A1027" t="s">
        <v>6929</v>
      </c>
      <c r="B1027" t="s">
        <v>6836</v>
      </c>
      <c r="C1027" t="s">
        <v>3154</v>
      </c>
      <c r="D1027" t="s">
        <v>6837</v>
      </c>
      <c r="E1027" t="s">
        <v>3156</v>
      </c>
      <c r="F1027">
        <v>1</v>
      </c>
      <c r="G1027" t="s">
        <v>2546</v>
      </c>
      <c r="H1027" t="s">
        <v>2510</v>
      </c>
      <c r="I1027" t="s">
        <v>2511</v>
      </c>
      <c r="J1027" t="s">
        <v>2547</v>
      </c>
      <c r="K1027" t="s">
        <v>2548</v>
      </c>
      <c r="L1027" t="s">
        <v>2058</v>
      </c>
      <c r="M1027" t="s">
        <v>2982</v>
      </c>
      <c r="N1027">
        <v>1</v>
      </c>
      <c r="O1027">
        <v>20</v>
      </c>
      <c r="P1027">
        <v>0.14000000000000001</v>
      </c>
      <c r="Q1027">
        <v>14280</v>
      </c>
      <c r="R1027">
        <v>0</v>
      </c>
      <c r="S1027">
        <v>0</v>
      </c>
      <c r="T1027">
        <v>0</v>
      </c>
      <c r="U1027">
        <v>0</v>
      </c>
      <c r="V1027">
        <v>0</v>
      </c>
      <c r="W1027">
        <v>0</v>
      </c>
      <c r="X1027">
        <v>1</v>
      </c>
      <c r="Y1027">
        <v>20</v>
      </c>
      <c r="Z1027">
        <v>0.14000000000000001</v>
      </c>
      <c r="AA1027">
        <v>0</v>
      </c>
      <c r="AB1027">
        <v>0</v>
      </c>
      <c r="AC1027">
        <v>0</v>
      </c>
      <c r="AD1027">
        <v>0</v>
      </c>
      <c r="AE1027">
        <v>0</v>
      </c>
      <c r="AF1027">
        <v>0</v>
      </c>
      <c r="AG1027" t="s">
        <v>6838</v>
      </c>
      <c r="AH1027" s="21" t="str">
        <f t="shared" si="30"/>
        <v>YO27</v>
      </c>
      <c r="AI1027" s="21">
        <v>62.999999999999986</v>
      </c>
      <c r="AJ1027" s="21">
        <f t="shared" si="31"/>
        <v>99.85994397759103</v>
      </c>
      <c r="AK1027" s="21" t="s">
        <v>2060</v>
      </c>
      <c r="AL1027" t="s">
        <v>2551</v>
      </c>
      <c r="AM1027" t="s">
        <v>53</v>
      </c>
      <c r="AN1027" t="s">
        <v>2031</v>
      </c>
    </row>
    <row r="1028" spans="1:40" ht="15" hidden="1" thickTop="1" x14ac:dyDescent="0.35">
      <c r="A1028" t="s">
        <v>6933</v>
      </c>
      <c r="B1028" t="s">
        <v>6840</v>
      </c>
      <c r="C1028" t="s">
        <v>3357</v>
      </c>
      <c r="D1028" t="s">
        <v>6841</v>
      </c>
      <c r="E1028" t="s">
        <v>2562</v>
      </c>
      <c r="F1028">
        <v>1</v>
      </c>
      <c r="G1028" t="s">
        <v>2546</v>
      </c>
      <c r="H1028" t="s">
        <v>2510</v>
      </c>
      <c r="I1028" t="s">
        <v>2511</v>
      </c>
      <c r="J1028" t="s">
        <v>2547</v>
      </c>
      <c r="K1028" t="s">
        <v>2548</v>
      </c>
      <c r="L1028" t="s">
        <v>2058</v>
      </c>
      <c r="M1028" t="s">
        <v>2207</v>
      </c>
      <c r="N1028">
        <v>1</v>
      </c>
      <c r="O1028">
        <v>34</v>
      </c>
      <c r="P1028">
        <v>0.26</v>
      </c>
      <c r="Q1028">
        <v>13260</v>
      </c>
      <c r="R1028">
        <v>0</v>
      </c>
      <c r="S1028">
        <v>0</v>
      </c>
      <c r="T1028">
        <v>0</v>
      </c>
      <c r="U1028">
        <v>0</v>
      </c>
      <c r="V1028">
        <v>0</v>
      </c>
      <c r="W1028">
        <v>0</v>
      </c>
      <c r="X1028">
        <v>1</v>
      </c>
      <c r="Y1028">
        <v>34</v>
      </c>
      <c r="Z1028">
        <v>0.26</v>
      </c>
      <c r="AA1028">
        <v>0</v>
      </c>
      <c r="AB1028">
        <v>0</v>
      </c>
      <c r="AC1028">
        <v>0</v>
      </c>
      <c r="AD1028">
        <v>0</v>
      </c>
      <c r="AE1028">
        <v>0</v>
      </c>
      <c r="AF1028">
        <v>0</v>
      </c>
      <c r="AG1028" t="s">
        <v>6842</v>
      </c>
      <c r="AH1028" s="21" t="str">
        <f t="shared" si="30"/>
        <v>YR21</v>
      </c>
      <c r="AI1028" s="21">
        <v>58.5</v>
      </c>
      <c r="AJ1028" s="21">
        <f t="shared" si="31"/>
        <v>99.743589743589737</v>
      </c>
      <c r="AK1028" s="21" t="s">
        <v>2063</v>
      </c>
      <c r="AL1028" t="s">
        <v>2551</v>
      </c>
      <c r="AM1028" t="s">
        <v>53</v>
      </c>
      <c r="AN1028" t="s">
        <v>2031</v>
      </c>
    </row>
    <row r="1029" spans="1:40" ht="15" hidden="1" thickTop="1" x14ac:dyDescent="0.35">
      <c r="A1029" t="s">
        <v>6937</v>
      </c>
      <c r="B1029" t="s">
        <v>6844</v>
      </c>
      <c r="C1029" t="s">
        <v>3149</v>
      </c>
      <c r="D1029" t="s">
        <v>6845</v>
      </c>
      <c r="E1029" t="s">
        <v>2562</v>
      </c>
      <c r="F1029">
        <v>1</v>
      </c>
      <c r="G1029" t="s">
        <v>2546</v>
      </c>
      <c r="H1029" t="s">
        <v>2510</v>
      </c>
      <c r="I1029" t="s">
        <v>2511</v>
      </c>
      <c r="J1029" t="s">
        <v>2547</v>
      </c>
      <c r="K1029" t="s">
        <v>2548</v>
      </c>
      <c r="L1029" t="s">
        <v>2058</v>
      </c>
      <c r="M1029" t="s">
        <v>2059</v>
      </c>
      <c r="N1029">
        <v>1</v>
      </c>
      <c r="O1029">
        <v>64</v>
      </c>
      <c r="P1029">
        <v>0.26</v>
      </c>
      <c r="Q1029">
        <v>24480</v>
      </c>
      <c r="R1029">
        <v>0</v>
      </c>
      <c r="S1029">
        <v>0</v>
      </c>
      <c r="T1029">
        <v>0</v>
      </c>
      <c r="U1029">
        <v>0</v>
      </c>
      <c r="V1029">
        <v>0</v>
      </c>
      <c r="W1029">
        <v>0</v>
      </c>
      <c r="X1029">
        <v>1</v>
      </c>
      <c r="Y1029">
        <v>64</v>
      </c>
      <c r="Z1029">
        <v>0.26</v>
      </c>
      <c r="AA1029">
        <v>0</v>
      </c>
      <c r="AB1029">
        <v>0</v>
      </c>
      <c r="AC1029">
        <v>0</v>
      </c>
      <c r="AD1029">
        <v>0</v>
      </c>
      <c r="AE1029">
        <v>0</v>
      </c>
      <c r="AF1029">
        <v>0</v>
      </c>
      <c r="AG1029" t="s">
        <v>6846</v>
      </c>
      <c r="AH1029" s="21" t="str">
        <f t="shared" si="30"/>
        <v>YR21</v>
      </c>
      <c r="AI1029" s="21">
        <v>107.92500000000001</v>
      </c>
      <c r="AJ1029" s="21">
        <f t="shared" si="31"/>
        <v>99.738562091503269</v>
      </c>
      <c r="AK1029" s="21" t="s">
        <v>2063</v>
      </c>
      <c r="AL1029" t="s">
        <v>2551</v>
      </c>
      <c r="AM1029" t="s">
        <v>53</v>
      </c>
      <c r="AN1029" t="s">
        <v>2030</v>
      </c>
    </row>
    <row r="1030" spans="1:40" ht="15" hidden="1" thickTop="1" x14ac:dyDescent="0.35">
      <c r="A1030" t="s">
        <v>6941</v>
      </c>
      <c r="B1030" t="s">
        <v>6848</v>
      </c>
      <c r="C1030" t="s">
        <v>3149</v>
      </c>
      <c r="D1030" t="s">
        <v>6849</v>
      </c>
      <c r="E1030" t="s">
        <v>2562</v>
      </c>
      <c r="F1030">
        <v>1</v>
      </c>
      <c r="G1030" t="s">
        <v>2546</v>
      </c>
      <c r="H1030" t="s">
        <v>2510</v>
      </c>
      <c r="I1030" t="s">
        <v>2511</v>
      </c>
      <c r="J1030" t="s">
        <v>2547</v>
      </c>
      <c r="K1030" t="s">
        <v>2548</v>
      </c>
      <c r="L1030" t="s">
        <v>2058</v>
      </c>
      <c r="M1030" t="s">
        <v>2059</v>
      </c>
      <c r="N1030">
        <v>0</v>
      </c>
      <c r="O1030">
        <v>0</v>
      </c>
      <c r="P1030">
        <v>0</v>
      </c>
      <c r="Q1030">
        <v>24480</v>
      </c>
      <c r="R1030">
        <v>0</v>
      </c>
      <c r="S1030">
        <v>0</v>
      </c>
      <c r="T1030">
        <v>0</v>
      </c>
      <c r="U1030">
        <v>0</v>
      </c>
      <c r="V1030">
        <v>0</v>
      </c>
      <c r="W1030">
        <v>0</v>
      </c>
      <c r="X1030">
        <v>0</v>
      </c>
      <c r="Y1030">
        <v>0</v>
      </c>
      <c r="Z1030">
        <v>0</v>
      </c>
      <c r="AA1030">
        <v>0</v>
      </c>
      <c r="AB1030">
        <v>0</v>
      </c>
      <c r="AC1030">
        <v>0</v>
      </c>
      <c r="AD1030">
        <v>0</v>
      </c>
      <c r="AE1030">
        <v>0</v>
      </c>
      <c r="AF1030">
        <v>0</v>
      </c>
      <c r="AG1030" t="s">
        <v>6850</v>
      </c>
      <c r="AH1030" s="21" t="str">
        <f t="shared" si="30"/>
        <v>YH98</v>
      </c>
      <c r="AI1030" s="21">
        <v>107.92500000000001</v>
      </c>
      <c r="AJ1030" s="21">
        <f t="shared" si="31"/>
        <v>100</v>
      </c>
      <c r="AK1030" s="21" t="s">
        <v>2060</v>
      </c>
      <c r="AL1030" t="s">
        <v>2551</v>
      </c>
      <c r="AM1030" t="s">
        <v>53</v>
      </c>
      <c r="AN1030" t="s">
        <v>2031</v>
      </c>
    </row>
    <row r="1031" spans="1:40" ht="15" hidden="1" thickTop="1" x14ac:dyDescent="0.35">
      <c r="A1031" t="s">
        <v>6945</v>
      </c>
      <c r="B1031" t="s">
        <v>6852</v>
      </c>
      <c r="C1031" t="s">
        <v>2832</v>
      </c>
      <c r="D1031" t="s">
        <v>6853</v>
      </c>
      <c r="E1031" t="s">
        <v>2562</v>
      </c>
      <c r="F1031">
        <v>1</v>
      </c>
      <c r="G1031" t="s">
        <v>2546</v>
      </c>
      <c r="H1031" t="s">
        <v>2510</v>
      </c>
      <c r="I1031" t="s">
        <v>2511</v>
      </c>
      <c r="J1031" t="s">
        <v>2547</v>
      </c>
      <c r="K1031" t="s">
        <v>2548</v>
      </c>
      <c r="L1031" t="s">
        <v>2058</v>
      </c>
      <c r="M1031" t="s">
        <v>2059</v>
      </c>
      <c r="N1031">
        <v>0</v>
      </c>
      <c r="O1031">
        <v>0</v>
      </c>
      <c r="P1031">
        <v>0</v>
      </c>
      <c r="Q1031">
        <v>24480</v>
      </c>
      <c r="R1031">
        <v>0</v>
      </c>
      <c r="S1031">
        <v>0</v>
      </c>
      <c r="T1031">
        <v>0</v>
      </c>
      <c r="U1031">
        <v>0</v>
      </c>
      <c r="V1031">
        <v>0</v>
      </c>
      <c r="W1031">
        <v>0</v>
      </c>
      <c r="X1031">
        <v>0</v>
      </c>
      <c r="Y1031">
        <v>0</v>
      </c>
      <c r="Z1031">
        <v>0</v>
      </c>
      <c r="AA1031">
        <v>0</v>
      </c>
      <c r="AB1031">
        <v>0</v>
      </c>
      <c r="AC1031">
        <v>0</v>
      </c>
      <c r="AD1031">
        <v>0</v>
      </c>
      <c r="AE1031">
        <v>0</v>
      </c>
      <c r="AF1031">
        <v>0</v>
      </c>
      <c r="AG1031" t="s">
        <v>6854</v>
      </c>
      <c r="AH1031" s="21" t="str">
        <f t="shared" ref="AH1031:AH1094" si="32">LEFT(AG1031,4)</f>
        <v>YO27</v>
      </c>
      <c r="AI1031" s="21">
        <v>107.92500000000001</v>
      </c>
      <c r="AJ1031" s="21">
        <f t="shared" ref="AJ1031:AJ1094" si="33">100-(O1031/Q1031*100)</f>
        <v>100</v>
      </c>
      <c r="AK1031" s="21" t="s">
        <v>2060</v>
      </c>
      <c r="AL1031" t="s">
        <v>2551</v>
      </c>
      <c r="AM1031" t="s">
        <v>53</v>
      </c>
      <c r="AN1031" t="s">
        <v>2031</v>
      </c>
    </row>
    <row r="1032" spans="1:40" ht="15" hidden="1" thickTop="1" x14ac:dyDescent="0.35">
      <c r="A1032" t="s">
        <v>6949</v>
      </c>
      <c r="B1032" t="s">
        <v>6856</v>
      </c>
      <c r="C1032" t="s">
        <v>2530</v>
      </c>
      <c r="D1032" t="s">
        <v>6857</v>
      </c>
      <c r="E1032" t="s">
        <v>558</v>
      </c>
      <c r="F1032">
        <v>1</v>
      </c>
      <c r="G1032" t="s">
        <v>2524</v>
      </c>
      <c r="H1032" t="s">
        <v>2056</v>
      </c>
      <c r="I1032" t="s">
        <v>2511</v>
      </c>
      <c r="J1032" t="s">
        <v>2532</v>
      </c>
      <c r="K1032" t="s">
        <v>62</v>
      </c>
      <c r="L1032" t="s">
        <v>2058</v>
      </c>
      <c r="M1032" t="s">
        <v>2059</v>
      </c>
      <c r="N1032">
        <v>0</v>
      </c>
      <c r="O1032">
        <v>0</v>
      </c>
      <c r="P1032">
        <v>0</v>
      </c>
      <c r="Q1032">
        <v>24480</v>
      </c>
      <c r="R1032">
        <v>0</v>
      </c>
      <c r="S1032">
        <v>0</v>
      </c>
      <c r="T1032">
        <v>0</v>
      </c>
      <c r="U1032">
        <v>0</v>
      </c>
      <c r="V1032">
        <v>0</v>
      </c>
      <c r="W1032">
        <v>0</v>
      </c>
      <c r="X1032">
        <v>0</v>
      </c>
      <c r="Y1032">
        <v>0</v>
      </c>
      <c r="Z1032">
        <v>0</v>
      </c>
      <c r="AA1032">
        <v>0</v>
      </c>
      <c r="AB1032">
        <v>0</v>
      </c>
      <c r="AC1032">
        <v>0</v>
      </c>
      <c r="AD1032">
        <v>0</v>
      </c>
      <c r="AE1032">
        <v>0</v>
      </c>
      <c r="AF1032">
        <v>0</v>
      </c>
      <c r="AG1032" t="s">
        <v>6858</v>
      </c>
      <c r="AH1032" s="21" t="str">
        <f t="shared" si="32"/>
        <v>YR21</v>
      </c>
      <c r="AI1032" s="21">
        <v>107.92500000000001</v>
      </c>
      <c r="AJ1032" s="21">
        <f t="shared" si="33"/>
        <v>100</v>
      </c>
      <c r="AK1032" s="21" t="s">
        <v>2060</v>
      </c>
      <c r="AL1032" t="s">
        <v>2527</v>
      </c>
      <c r="AM1032" t="s">
        <v>53</v>
      </c>
      <c r="AN1032" t="s">
        <v>2029</v>
      </c>
    </row>
    <row r="1033" spans="1:40" ht="15" hidden="1" thickTop="1" x14ac:dyDescent="0.35">
      <c r="A1033" t="s">
        <v>6953</v>
      </c>
      <c r="B1033" t="s">
        <v>6860</v>
      </c>
      <c r="C1033" t="s">
        <v>3187</v>
      </c>
      <c r="D1033" t="s">
        <v>6861</v>
      </c>
      <c r="E1033" t="s">
        <v>64</v>
      </c>
      <c r="F1033">
        <v>2</v>
      </c>
      <c r="G1033" t="s">
        <v>2524</v>
      </c>
      <c r="H1033" t="s">
        <v>2056</v>
      </c>
      <c r="I1033" t="s">
        <v>2511</v>
      </c>
      <c r="J1033" t="s">
        <v>3189</v>
      </c>
      <c r="K1033" t="s">
        <v>62</v>
      </c>
      <c r="L1033" t="s">
        <v>2058</v>
      </c>
      <c r="M1033" t="s">
        <v>2059</v>
      </c>
      <c r="N1033">
        <v>1</v>
      </c>
      <c r="O1033">
        <v>19</v>
      </c>
      <c r="P1033">
        <v>0.08</v>
      </c>
      <c r="Q1033">
        <v>24480</v>
      </c>
      <c r="R1033">
        <v>1</v>
      </c>
      <c r="S1033">
        <v>19</v>
      </c>
      <c r="T1033">
        <v>0.08</v>
      </c>
      <c r="U1033">
        <v>0</v>
      </c>
      <c r="V1033">
        <v>0</v>
      </c>
      <c r="W1033">
        <v>0</v>
      </c>
      <c r="X1033">
        <v>0</v>
      </c>
      <c r="Y1033">
        <v>0</v>
      </c>
      <c r="Z1033">
        <v>0</v>
      </c>
      <c r="AA1033">
        <v>0</v>
      </c>
      <c r="AB1033">
        <v>0</v>
      </c>
      <c r="AC1033">
        <v>0</v>
      </c>
      <c r="AD1033">
        <v>0</v>
      </c>
      <c r="AE1033">
        <v>0</v>
      </c>
      <c r="AF1033">
        <v>0</v>
      </c>
      <c r="AG1033" t="s">
        <v>6862</v>
      </c>
      <c r="AH1033" s="21" t="str">
        <f t="shared" si="32"/>
        <v>YR21</v>
      </c>
      <c r="AI1033" s="21">
        <v>107.92500000000001</v>
      </c>
      <c r="AJ1033" s="21">
        <f t="shared" si="33"/>
        <v>99.922385620915037</v>
      </c>
      <c r="AK1033" s="21" t="s">
        <v>2060</v>
      </c>
      <c r="AL1033" t="s">
        <v>2527</v>
      </c>
      <c r="AM1033" t="s">
        <v>53</v>
      </c>
      <c r="AN1033" t="s">
        <v>2030</v>
      </c>
    </row>
    <row r="1034" spans="1:40" ht="15" hidden="1" thickTop="1" x14ac:dyDescent="0.35">
      <c r="A1034" t="s">
        <v>6957</v>
      </c>
      <c r="B1034" t="s">
        <v>6864</v>
      </c>
      <c r="C1034" t="s">
        <v>3912</v>
      </c>
      <c r="D1034" t="s">
        <v>6865</v>
      </c>
      <c r="E1034" t="s">
        <v>2705</v>
      </c>
      <c r="F1034">
        <v>1</v>
      </c>
      <c r="G1034" t="s">
        <v>2593</v>
      </c>
      <c r="H1034" t="s">
        <v>2056</v>
      </c>
      <c r="I1034" t="s">
        <v>2511</v>
      </c>
      <c r="J1034" t="s">
        <v>3364</v>
      </c>
      <c r="K1034" t="s">
        <v>65</v>
      </c>
      <c r="L1034" t="s">
        <v>2058</v>
      </c>
      <c r="M1034" t="s">
        <v>2059</v>
      </c>
      <c r="N1034">
        <v>0</v>
      </c>
      <c r="O1034">
        <v>0</v>
      </c>
      <c r="P1034">
        <v>0</v>
      </c>
      <c r="Q1034">
        <v>24480</v>
      </c>
      <c r="R1034">
        <v>0</v>
      </c>
      <c r="S1034">
        <v>0</v>
      </c>
      <c r="T1034">
        <v>0</v>
      </c>
      <c r="U1034">
        <v>0</v>
      </c>
      <c r="V1034">
        <v>0</v>
      </c>
      <c r="W1034">
        <v>0</v>
      </c>
      <c r="X1034">
        <v>0</v>
      </c>
      <c r="Y1034">
        <v>0</v>
      </c>
      <c r="Z1034">
        <v>0</v>
      </c>
      <c r="AA1034">
        <v>0</v>
      </c>
      <c r="AB1034">
        <v>0</v>
      </c>
      <c r="AC1034">
        <v>0</v>
      </c>
      <c r="AD1034">
        <v>0</v>
      </c>
      <c r="AE1034">
        <v>0</v>
      </c>
      <c r="AF1034">
        <v>0</v>
      </c>
      <c r="AG1034" t="s">
        <v>6866</v>
      </c>
      <c r="AH1034" s="21" t="str">
        <f t="shared" si="32"/>
        <v>YO27</v>
      </c>
      <c r="AI1034" s="21">
        <v>107.92500000000001</v>
      </c>
      <c r="AJ1034" s="21">
        <f t="shared" si="33"/>
        <v>100</v>
      </c>
      <c r="AK1034" s="21" t="s">
        <v>2060</v>
      </c>
      <c r="AL1034" t="s">
        <v>2527</v>
      </c>
      <c r="AM1034" t="s">
        <v>53</v>
      </c>
      <c r="AN1034" t="s">
        <v>2029</v>
      </c>
    </row>
    <row r="1035" spans="1:40" ht="15" hidden="1" thickTop="1" x14ac:dyDescent="0.35">
      <c r="A1035" t="s">
        <v>6961</v>
      </c>
      <c r="B1035" t="s">
        <v>6868</v>
      </c>
      <c r="C1035" t="s">
        <v>5067</v>
      </c>
      <c r="D1035" t="s">
        <v>6869</v>
      </c>
      <c r="E1035" t="s">
        <v>2608</v>
      </c>
      <c r="F1035">
        <v>1</v>
      </c>
      <c r="G1035" t="s">
        <v>2609</v>
      </c>
      <c r="H1035" t="s">
        <v>2577</v>
      </c>
      <c r="I1035" t="s">
        <v>2511</v>
      </c>
      <c r="J1035" t="s">
        <v>2610</v>
      </c>
      <c r="K1035" t="s">
        <v>2611</v>
      </c>
      <c r="L1035" t="s">
        <v>2058</v>
      </c>
      <c r="M1035" t="s">
        <v>2170</v>
      </c>
      <c r="N1035">
        <v>0</v>
      </c>
      <c r="O1035">
        <v>0</v>
      </c>
      <c r="P1035">
        <v>0</v>
      </c>
      <c r="Q1035">
        <v>15300</v>
      </c>
      <c r="R1035">
        <v>0</v>
      </c>
      <c r="S1035">
        <v>0</v>
      </c>
      <c r="T1035">
        <v>0</v>
      </c>
      <c r="U1035">
        <v>0</v>
      </c>
      <c r="V1035">
        <v>0</v>
      </c>
      <c r="W1035">
        <v>0</v>
      </c>
      <c r="X1035">
        <v>0</v>
      </c>
      <c r="Y1035">
        <v>0</v>
      </c>
      <c r="Z1035">
        <v>0</v>
      </c>
      <c r="AA1035">
        <v>0</v>
      </c>
      <c r="AB1035">
        <v>0</v>
      </c>
      <c r="AC1035">
        <v>0</v>
      </c>
      <c r="AD1035">
        <v>0</v>
      </c>
      <c r="AE1035">
        <v>0</v>
      </c>
      <c r="AF1035">
        <v>0</v>
      </c>
      <c r="AG1035" t="s">
        <v>6870</v>
      </c>
      <c r="AH1035" s="21" t="str">
        <f t="shared" si="32"/>
        <v>YR21</v>
      </c>
      <c r="AI1035" s="21">
        <v>67.5</v>
      </c>
      <c r="AJ1035" s="21">
        <f t="shared" si="33"/>
        <v>100</v>
      </c>
      <c r="AK1035" s="21" t="s">
        <v>2060</v>
      </c>
      <c r="AL1035" t="s">
        <v>2613</v>
      </c>
      <c r="AM1035" t="s">
        <v>53</v>
      </c>
      <c r="AN1035" t="s">
        <v>2029</v>
      </c>
    </row>
    <row r="1036" spans="1:40" ht="15" hidden="1" thickTop="1" x14ac:dyDescent="0.35">
      <c r="A1036" t="s">
        <v>6965</v>
      </c>
      <c r="B1036" t="s">
        <v>6872</v>
      </c>
      <c r="C1036" t="s">
        <v>3143</v>
      </c>
      <c r="D1036" t="s">
        <v>6873</v>
      </c>
      <c r="E1036" t="s">
        <v>559</v>
      </c>
      <c r="F1036">
        <v>1</v>
      </c>
      <c r="G1036" t="s">
        <v>2055</v>
      </c>
      <c r="H1036" t="s">
        <v>2056</v>
      </c>
      <c r="I1036" t="s">
        <v>2511</v>
      </c>
      <c r="J1036" t="s">
        <v>3145</v>
      </c>
      <c r="K1036" t="s">
        <v>63</v>
      </c>
      <c r="L1036" t="s">
        <v>2058</v>
      </c>
      <c r="M1036" t="s">
        <v>2059</v>
      </c>
      <c r="N1036">
        <v>0</v>
      </c>
      <c r="O1036">
        <v>0</v>
      </c>
      <c r="P1036">
        <v>0</v>
      </c>
      <c r="Q1036">
        <v>24480</v>
      </c>
      <c r="R1036">
        <v>0</v>
      </c>
      <c r="S1036">
        <v>0</v>
      </c>
      <c r="T1036">
        <v>0</v>
      </c>
      <c r="U1036">
        <v>0</v>
      </c>
      <c r="V1036">
        <v>0</v>
      </c>
      <c r="W1036">
        <v>0</v>
      </c>
      <c r="X1036">
        <v>0</v>
      </c>
      <c r="Y1036">
        <v>0</v>
      </c>
      <c r="Z1036">
        <v>0</v>
      </c>
      <c r="AA1036">
        <v>0</v>
      </c>
      <c r="AB1036">
        <v>0</v>
      </c>
      <c r="AC1036">
        <v>0</v>
      </c>
      <c r="AD1036">
        <v>0</v>
      </c>
      <c r="AE1036">
        <v>0</v>
      </c>
      <c r="AF1036">
        <v>0</v>
      </c>
      <c r="AG1036" t="s">
        <v>6874</v>
      </c>
      <c r="AH1036" s="21" t="str">
        <f t="shared" si="32"/>
        <v>YO27</v>
      </c>
      <c r="AI1036" s="21">
        <v>107.92500000000001</v>
      </c>
      <c r="AJ1036" s="21">
        <f t="shared" si="33"/>
        <v>100</v>
      </c>
      <c r="AK1036" s="21" t="s">
        <v>2060</v>
      </c>
      <c r="AL1036" t="s">
        <v>2570</v>
      </c>
      <c r="AM1036" t="s">
        <v>53</v>
      </c>
      <c r="AN1036" t="s">
        <v>2029</v>
      </c>
    </row>
    <row r="1037" spans="1:40" ht="15" hidden="1" thickTop="1" x14ac:dyDescent="0.35">
      <c r="A1037" t="s">
        <v>6970</v>
      </c>
      <c r="B1037" t="s">
        <v>6876</v>
      </c>
      <c r="C1037" t="s">
        <v>2554</v>
      </c>
      <c r="D1037" t="s">
        <v>6877</v>
      </c>
      <c r="E1037" t="s">
        <v>558</v>
      </c>
      <c r="F1037">
        <v>1</v>
      </c>
      <c r="G1037" t="s">
        <v>2524</v>
      </c>
      <c r="H1037" t="s">
        <v>2056</v>
      </c>
      <c r="I1037" t="s">
        <v>2511</v>
      </c>
      <c r="J1037" t="s">
        <v>2532</v>
      </c>
      <c r="K1037" t="s">
        <v>62</v>
      </c>
      <c r="L1037" t="s">
        <v>2058</v>
      </c>
      <c r="M1037" t="s">
        <v>2059</v>
      </c>
      <c r="N1037">
        <v>0</v>
      </c>
      <c r="O1037">
        <v>0</v>
      </c>
      <c r="P1037">
        <v>0</v>
      </c>
      <c r="Q1037">
        <v>24480</v>
      </c>
      <c r="R1037">
        <v>0</v>
      </c>
      <c r="S1037">
        <v>0</v>
      </c>
      <c r="T1037">
        <v>0</v>
      </c>
      <c r="U1037">
        <v>0</v>
      </c>
      <c r="V1037">
        <v>0</v>
      </c>
      <c r="W1037">
        <v>0</v>
      </c>
      <c r="X1037">
        <v>0</v>
      </c>
      <c r="Y1037">
        <v>0</v>
      </c>
      <c r="Z1037">
        <v>0</v>
      </c>
      <c r="AA1037">
        <v>0</v>
      </c>
      <c r="AB1037">
        <v>0</v>
      </c>
      <c r="AC1037">
        <v>0</v>
      </c>
      <c r="AD1037">
        <v>0</v>
      </c>
      <c r="AE1037">
        <v>0</v>
      </c>
      <c r="AF1037">
        <v>0</v>
      </c>
      <c r="AG1037" t="s">
        <v>6878</v>
      </c>
      <c r="AH1037" s="21" t="str">
        <f t="shared" si="32"/>
        <v>YR21</v>
      </c>
      <c r="AI1037" s="21">
        <v>107.92500000000001</v>
      </c>
      <c r="AJ1037" s="21">
        <f t="shared" si="33"/>
        <v>100</v>
      </c>
      <c r="AK1037" s="21" t="s">
        <v>2060</v>
      </c>
      <c r="AL1037" t="s">
        <v>2527</v>
      </c>
      <c r="AM1037" t="s">
        <v>53</v>
      </c>
      <c r="AN1037" t="s">
        <v>2029</v>
      </c>
    </row>
    <row r="1038" spans="1:40" ht="15" hidden="1" thickTop="1" x14ac:dyDescent="0.35">
      <c r="A1038" t="s">
        <v>6974</v>
      </c>
      <c r="B1038" t="s">
        <v>6880</v>
      </c>
      <c r="C1038" t="s">
        <v>3405</v>
      </c>
      <c r="D1038" t="s">
        <v>6881</v>
      </c>
      <c r="E1038" t="s">
        <v>3407</v>
      </c>
      <c r="F1038">
        <v>1</v>
      </c>
      <c r="G1038" t="s">
        <v>2509</v>
      </c>
      <c r="H1038" t="s">
        <v>2510</v>
      </c>
      <c r="I1038" t="s">
        <v>2511</v>
      </c>
      <c r="J1038" t="s">
        <v>3408</v>
      </c>
      <c r="K1038" t="s">
        <v>3109</v>
      </c>
      <c r="L1038" t="s">
        <v>2058</v>
      </c>
      <c r="M1038" t="s">
        <v>2059</v>
      </c>
      <c r="N1038">
        <v>0</v>
      </c>
      <c r="O1038">
        <v>0</v>
      </c>
      <c r="P1038">
        <v>0</v>
      </c>
      <c r="Q1038">
        <v>24480</v>
      </c>
      <c r="R1038">
        <v>0</v>
      </c>
      <c r="S1038">
        <v>0</v>
      </c>
      <c r="T1038">
        <v>0</v>
      </c>
      <c r="U1038">
        <v>0</v>
      </c>
      <c r="V1038">
        <v>0</v>
      </c>
      <c r="W1038">
        <v>0</v>
      </c>
      <c r="X1038">
        <v>0</v>
      </c>
      <c r="Y1038">
        <v>0</v>
      </c>
      <c r="Z1038">
        <v>0</v>
      </c>
      <c r="AA1038">
        <v>0</v>
      </c>
      <c r="AB1038">
        <v>0</v>
      </c>
      <c r="AC1038">
        <v>0</v>
      </c>
      <c r="AD1038">
        <v>0</v>
      </c>
      <c r="AE1038">
        <v>0</v>
      </c>
      <c r="AF1038">
        <v>0</v>
      </c>
      <c r="AG1038" t="s">
        <v>6882</v>
      </c>
      <c r="AH1038" s="21" t="str">
        <f t="shared" si="32"/>
        <v>YR21</v>
      </c>
      <c r="AI1038" s="21">
        <v>107.92500000000001</v>
      </c>
      <c r="AJ1038" s="21">
        <f t="shared" si="33"/>
        <v>100</v>
      </c>
      <c r="AK1038" s="21" t="s">
        <v>2060</v>
      </c>
      <c r="AL1038" t="s">
        <v>3411</v>
      </c>
      <c r="AM1038" t="s">
        <v>53</v>
      </c>
      <c r="AN1038" t="s">
        <v>2029</v>
      </c>
    </row>
    <row r="1039" spans="1:40" ht="15" hidden="1" thickTop="1" x14ac:dyDescent="0.35">
      <c r="A1039" t="s">
        <v>6978</v>
      </c>
      <c r="B1039" t="s">
        <v>6884</v>
      </c>
      <c r="C1039" t="s">
        <v>2639</v>
      </c>
      <c r="D1039" t="s">
        <v>6885</v>
      </c>
      <c r="E1039" t="s">
        <v>2508</v>
      </c>
      <c r="F1039">
        <v>1</v>
      </c>
      <c r="G1039" t="s">
        <v>2509</v>
      </c>
      <c r="H1039" t="s">
        <v>2510</v>
      </c>
      <c r="I1039" t="s">
        <v>2511</v>
      </c>
      <c r="J1039" t="s">
        <v>2512</v>
      </c>
      <c r="K1039" t="s">
        <v>2513</v>
      </c>
      <c r="L1039" t="s">
        <v>2058</v>
      </c>
      <c r="M1039" t="s">
        <v>2059</v>
      </c>
      <c r="N1039">
        <v>1</v>
      </c>
      <c r="O1039">
        <v>77</v>
      </c>
      <c r="P1039">
        <v>0.31</v>
      </c>
      <c r="Q1039">
        <v>24480</v>
      </c>
      <c r="R1039">
        <v>0</v>
      </c>
      <c r="S1039">
        <v>0</v>
      </c>
      <c r="T1039">
        <v>0</v>
      </c>
      <c r="U1039">
        <v>0</v>
      </c>
      <c r="V1039">
        <v>0</v>
      </c>
      <c r="W1039">
        <v>0</v>
      </c>
      <c r="X1039">
        <v>1</v>
      </c>
      <c r="Y1039">
        <v>77</v>
      </c>
      <c r="Z1039">
        <v>0.31</v>
      </c>
      <c r="AA1039">
        <v>0</v>
      </c>
      <c r="AB1039">
        <v>0</v>
      </c>
      <c r="AC1039">
        <v>0</v>
      </c>
      <c r="AD1039">
        <v>0</v>
      </c>
      <c r="AE1039">
        <v>0</v>
      </c>
      <c r="AF1039">
        <v>0</v>
      </c>
      <c r="AG1039" t="s">
        <v>6886</v>
      </c>
      <c r="AH1039" s="21" t="str">
        <f t="shared" si="32"/>
        <v>YR21</v>
      </c>
      <c r="AI1039" s="21">
        <v>107.92500000000001</v>
      </c>
      <c r="AJ1039" s="21">
        <f t="shared" si="33"/>
        <v>99.685457516339866</v>
      </c>
      <c r="AK1039" s="21" t="s">
        <v>2063</v>
      </c>
      <c r="AL1039" t="s">
        <v>2515</v>
      </c>
      <c r="AM1039" t="s">
        <v>53</v>
      </c>
      <c r="AN1039" t="s">
        <v>2031</v>
      </c>
    </row>
    <row r="1040" spans="1:40" ht="15" hidden="1" thickTop="1" x14ac:dyDescent="0.35">
      <c r="A1040" t="s">
        <v>6981</v>
      </c>
      <c r="B1040" t="s">
        <v>6888</v>
      </c>
      <c r="C1040" t="s">
        <v>2904</v>
      </c>
      <c r="D1040" t="s">
        <v>6889</v>
      </c>
      <c r="E1040" t="s">
        <v>2705</v>
      </c>
      <c r="F1040">
        <v>1</v>
      </c>
      <c r="G1040" t="s">
        <v>2593</v>
      </c>
      <c r="H1040" t="s">
        <v>2056</v>
      </c>
      <c r="I1040" t="s">
        <v>2511</v>
      </c>
      <c r="J1040" t="s">
        <v>2594</v>
      </c>
      <c r="K1040" t="s">
        <v>65</v>
      </c>
      <c r="L1040" t="s">
        <v>2058</v>
      </c>
      <c r="M1040" t="s">
        <v>2059</v>
      </c>
      <c r="N1040">
        <v>0</v>
      </c>
      <c r="O1040">
        <v>0</v>
      </c>
      <c r="P1040">
        <v>0</v>
      </c>
      <c r="Q1040">
        <v>24480</v>
      </c>
      <c r="R1040">
        <v>0</v>
      </c>
      <c r="S1040">
        <v>0</v>
      </c>
      <c r="T1040">
        <v>0</v>
      </c>
      <c r="U1040">
        <v>0</v>
      </c>
      <c r="V1040">
        <v>0</v>
      </c>
      <c r="W1040">
        <v>0</v>
      </c>
      <c r="X1040">
        <v>0</v>
      </c>
      <c r="Y1040">
        <v>0</v>
      </c>
      <c r="Z1040">
        <v>0</v>
      </c>
      <c r="AA1040">
        <v>0</v>
      </c>
      <c r="AB1040">
        <v>0</v>
      </c>
      <c r="AC1040">
        <v>0</v>
      </c>
      <c r="AD1040">
        <v>0</v>
      </c>
      <c r="AE1040">
        <v>0</v>
      </c>
      <c r="AF1040">
        <v>0</v>
      </c>
      <c r="AG1040" t="s">
        <v>6890</v>
      </c>
      <c r="AH1040" s="21" t="str">
        <f t="shared" si="32"/>
        <v>YO27</v>
      </c>
      <c r="AI1040" s="21">
        <v>107.92500000000001</v>
      </c>
      <c r="AJ1040" s="21">
        <f t="shared" si="33"/>
        <v>100</v>
      </c>
      <c r="AK1040" s="21" t="s">
        <v>2060</v>
      </c>
      <c r="AL1040" t="s">
        <v>2527</v>
      </c>
      <c r="AM1040" t="s">
        <v>53</v>
      </c>
      <c r="AN1040" t="s">
        <v>2031</v>
      </c>
    </row>
    <row r="1041" spans="1:40" ht="15" hidden="1" thickTop="1" x14ac:dyDescent="0.35">
      <c r="A1041" t="s">
        <v>6985</v>
      </c>
      <c r="B1041" t="s">
        <v>6892</v>
      </c>
      <c r="C1041" t="s">
        <v>117</v>
      </c>
      <c r="D1041" t="s">
        <v>6893</v>
      </c>
      <c r="E1041" t="s">
        <v>560</v>
      </c>
      <c r="F1041">
        <v>1</v>
      </c>
      <c r="G1041" t="s">
        <v>2055</v>
      </c>
      <c r="H1041" t="s">
        <v>2056</v>
      </c>
      <c r="I1041" t="s">
        <v>2511</v>
      </c>
      <c r="J1041" t="s">
        <v>67</v>
      </c>
      <c r="K1041" t="s">
        <v>68</v>
      </c>
      <c r="L1041" t="s">
        <v>2058</v>
      </c>
      <c r="M1041" t="s">
        <v>2059</v>
      </c>
      <c r="N1041">
        <v>0</v>
      </c>
      <c r="O1041">
        <v>0</v>
      </c>
      <c r="P1041">
        <v>0</v>
      </c>
      <c r="Q1041">
        <v>24480</v>
      </c>
      <c r="R1041">
        <v>0</v>
      </c>
      <c r="S1041">
        <v>0</v>
      </c>
      <c r="T1041">
        <v>0</v>
      </c>
      <c r="U1041">
        <v>0</v>
      </c>
      <c r="V1041">
        <v>0</v>
      </c>
      <c r="W1041">
        <v>0</v>
      </c>
      <c r="X1041">
        <v>0</v>
      </c>
      <c r="Y1041">
        <v>0</v>
      </c>
      <c r="Z1041">
        <v>0</v>
      </c>
      <c r="AA1041">
        <v>0</v>
      </c>
      <c r="AB1041">
        <v>0</v>
      </c>
      <c r="AC1041">
        <v>0</v>
      </c>
      <c r="AD1041">
        <v>0</v>
      </c>
      <c r="AE1041">
        <v>0</v>
      </c>
      <c r="AF1041">
        <v>0</v>
      </c>
      <c r="AG1041" t="s">
        <v>185</v>
      </c>
      <c r="AH1041" s="21" t="str">
        <f t="shared" si="32"/>
        <v>YR21</v>
      </c>
      <c r="AI1041" s="21">
        <v>107.92500000000001</v>
      </c>
      <c r="AJ1041" s="21">
        <f t="shared" si="33"/>
        <v>100</v>
      </c>
      <c r="AK1041" s="21" t="s">
        <v>2060</v>
      </c>
      <c r="AL1041" t="s">
        <v>70</v>
      </c>
      <c r="AM1041" t="s">
        <v>53</v>
      </c>
      <c r="AN1041" t="s">
        <v>2029</v>
      </c>
    </row>
    <row r="1042" spans="1:40" ht="15" hidden="1" thickTop="1" x14ac:dyDescent="0.35">
      <c r="A1042" t="s">
        <v>6989</v>
      </c>
      <c r="B1042" t="s">
        <v>6895</v>
      </c>
      <c r="C1042" t="s">
        <v>5223</v>
      </c>
      <c r="D1042" t="s">
        <v>6896</v>
      </c>
      <c r="E1042" t="s">
        <v>2705</v>
      </c>
      <c r="F1042">
        <v>1</v>
      </c>
      <c r="G1042" t="s">
        <v>2593</v>
      </c>
      <c r="H1042" t="s">
        <v>2056</v>
      </c>
      <c r="I1042" t="s">
        <v>2511</v>
      </c>
      <c r="J1042" t="s">
        <v>2594</v>
      </c>
      <c r="K1042" t="s">
        <v>65</v>
      </c>
      <c r="L1042" t="s">
        <v>2058</v>
      </c>
      <c r="M1042" t="s">
        <v>2310</v>
      </c>
      <c r="N1042">
        <v>0</v>
      </c>
      <c r="O1042">
        <v>0</v>
      </c>
      <c r="P1042">
        <v>0</v>
      </c>
      <c r="Q1042">
        <v>16320</v>
      </c>
      <c r="R1042">
        <v>0</v>
      </c>
      <c r="S1042">
        <v>0</v>
      </c>
      <c r="T1042">
        <v>0</v>
      </c>
      <c r="U1042">
        <v>0</v>
      </c>
      <c r="V1042">
        <v>0</v>
      </c>
      <c r="W1042">
        <v>0</v>
      </c>
      <c r="X1042">
        <v>0</v>
      </c>
      <c r="Y1042">
        <v>0</v>
      </c>
      <c r="Z1042">
        <v>0</v>
      </c>
      <c r="AA1042">
        <v>0</v>
      </c>
      <c r="AB1042">
        <v>0</v>
      </c>
      <c r="AC1042">
        <v>0</v>
      </c>
      <c r="AD1042">
        <v>0</v>
      </c>
      <c r="AE1042">
        <v>0</v>
      </c>
      <c r="AF1042">
        <v>0</v>
      </c>
      <c r="AG1042" t="s">
        <v>6897</v>
      </c>
      <c r="AH1042" s="21" t="str">
        <f t="shared" si="32"/>
        <v>YO27</v>
      </c>
      <c r="AI1042" s="21">
        <v>72</v>
      </c>
      <c r="AJ1042" s="21">
        <f t="shared" si="33"/>
        <v>100</v>
      </c>
      <c r="AK1042" s="21" t="s">
        <v>2060</v>
      </c>
      <c r="AL1042" t="s">
        <v>2527</v>
      </c>
      <c r="AM1042" t="s">
        <v>53</v>
      </c>
      <c r="AN1042" t="s">
        <v>2030</v>
      </c>
    </row>
    <row r="1043" spans="1:40" ht="15" hidden="1" thickTop="1" x14ac:dyDescent="0.35">
      <c r="A1043" t="s">
        <v>6993</v>
      </c>
      <c r="B1043" t="s">
        <v>6899</v>
      </c>
      <c r="C1043" t="s">
        <v>2631</v>
      </c>
      <c r="D1043" t="s">
        <v>6900</v>
      </c>
      <c r="E1043" t="s">
        <v>2575</v>
      </c>
      <c r="F1043">
        <v>1</v>
      </c>
      <c r="G1043" t="s">
        <v>2633</v>
      </c>
      <c r="H1043" t="s">
        <v>2577</v>
      </c>
      <c r="I1043" t="s">
        <v>2511</v>
      </c>
      <c r="J1043" t="s">
        <v>2634</v>
      </c>
      <c r="K1043" t="s">
        <v>2635</v>
      </c>
      <c r="L1043" t="s">
        <v>2058</v>
      </c>
      <c r="M1043" t="s">
        <v>2163</v>
      </c>
      <c r="N1043">
        <v>0</v>
      </c>
      <c r="O1043">
        <v>0</v>
      </c>
      <c r="P1043">
        <v>0</v>
      </c>
      <c r="Q1043">
        <v>17340</v>
      </c>
      <c r="R1043">
        <v>0</v>
      </c>
      <c r="S1043">
        <v>0</v>
      </c>
      <c r="T1043">
        <v>0</v>
      </c>
      <c r="U1043">
        <v>0</v>
      </c>
      <c r="V1043">
        <v>0</v>
      </c>
      <c r="W1043">
        <v>0</v>
      </c>
      <c r="X1043">
        <v>0</v>
      </c>
      <c r="Y1043">
        <v>0</v>
      </c>
      <c r="Z1043">
        <v>0</v>
      </c>
      <c r="AA1043">
        <v>0</v>
      </c>
      <c r="AB1043">
        <v>0</v>
      </c>
      <c r="AC1043">
        <v>0</v>
      </c>
      <c r="AD1043">
        <v>0</v>
      </c>
      <c r="AE1043">
        <v>0</v>
      </c>
      <c r="AF1043">
        <v>0</v>
      </c>
      <c r="AG1043" t="s">
        <v>6901</v>
      </c>
      <c r="AH1043" s="21" t="str">
        <f t="shared" si="32"/>
        <v>YO98</v>
      </c>
      <c r="AI1043" s="21">
        <v>76.500000000000014</v>
      </c>
      <c r="AJ1043" s="21">
        <f t="shared" si="33"/>
        <v>100</v>
      </c>
      <c r="AK1043" s="21" t="s">
        <v>2060</v>
      </c>
      <c r="AL1043" t="s">
        <v>2581</v>
      </c>
      <c r="AM1043" t="s">
        <v>53</v>
      </c>
      <c r="AN1043" t="s">
        <v>2031</v>
      </c>
    </row>
    <row r="1044" spans="1:40" ht="15" hidden="1" thickTop="1" x14ac:dyDescent="0.35">
      <c r="A1044" t="s">
        <v>6997</v>
      </c>
      <c r="B1044" t="s">
        <v>6903</v>
      </c>
      <c r="C1044" t="s">
        <v>6904</v>
      </c>
      <c r="D1044" t="s">
        <v>6905</v>
      </c>
      <c r="E1044" t="s">
        <v>2691</v>
      </c>
      <c r="F1044">
        <v>1</v>
      </c>
      <c r="G1044" t="s">
        <v>2633</v>
      </c>
      <c r="H1044" t="s">
        <v>2577</v>
      </c>
      <c r="I1044" t="s">
        <v>2511</v>
      </c>
      <c r="J1044" t="s">
        <v>2634</v>
      </c>
      <c r="K1044" t="s">
        <v>2635</v>
      </c>
      <c r="L1044" t="s">
        <v>2058</v>
      </c>
      <c r="M1044" t="s">
        <v>2059</v>
      </c>
      <c r="N1044">
        <v>1</v>
      </c>
      <c r="O1044">
        <v>1</v>
      </c>
      <c r="P1044">
        <v>0</v>
      </c>
      <c r="Q1044">
        <v>24480</v>
      </c>
      <c r="R1044">
        <v>0</v>
      </c>
      <c r="S1044">
        <v>0</v>
      </c>
      <c r="T1044">
        <v>0</v>
      </c>
      <c r="U1044">
        <v>0</v>
      </c>
      <c r="V1044">
        <v>0</v>
      </c>
      <c r="W1044">
        <v>0</v>
      </c>
      <c r="X1044">
        <v>0</v>
      </c>
      <c r="Y1044">
        <v>0</v>
      </c>
      <c r="Z1044">
        <v>0</v>
      </c>
      <c r="AA1044">
        <v>1</v>
      </c>
      <c r="AB1044">
        <v>1</v>
      </c>
      <c r="AC1044">
        <v>0</v>
      </c>
      <c r="AD1044">
        <v>0</v>
      </c>
      <c r="AE1044">
        <v>0</v>
      </c>
      <c r="AF1044">
        <v>0</v>
      </c>
      <c r="AG1044" t="s">
        <v>6906</v>
      </c>
      <c r="AH1044" s="21" t="str">
        <f t="shared" si="32"/>
        <v>YO98</v>
      </c>
      <c r="AI1044" s="21">
        <v>107.92500000000001</v>
      </c>
      <c r="AJ1044" s="21">
        <f t="shared" si="33"/>
        <v>99.995915032679733</v>
      </c>
      <c r="AK1044" s="21" t="s">
        <v>2060</v>
      </c>
      <c r="AL1044" t="s">
        <v>2581</v>
      </c>
      <c r="AM1044" t="s">
        <v>53</v>
      </c>
      <c r="AN1044" t="s">
        <v>2030</v>
      </c>
    </row>
    <row r="1045" spans="1:40" ht="15" hidden="1" thickTop="1" x14ac:dyDescent="0.35">
      <c r="A1045" t="s">
        <v>7001</v>
      </c>
      <c r="B1045" t="s">
        <v>6910</v>
      </c>
      <c r="C1045" t="s">
        <v>2791</v>
      </c>
      <c r="D1045" t="s">
        <v>6911</v>
      </c>
      <c r="E1045" t="s">
        <v>2793</v>
      </c>
      <c r="F1045">
        <v>1</v>
      </c>
      <c r="G1045" t="s">
        <v>2509</v>
      </c>
      <c r="H1045" t="s">
        <v>2510</v>
      </c>
      <c r="I1045" t="s">
        <v>2511</v>
      </c>
      <c r="J1045" t="s">
        <v>2794</v>
      </c>
      <c r="K1045" t="s">
        <v>2669</v>
      </c>
      <c r="L1045" t="s">
        <v>2058</v>
      </c>
      <c r="M1045" t="s">
        <v>2059</v>
      </c>
      <c r="N1045">
        <v>0</v>
      </c>
      <c r="O1045">
        <v>0</v>
      </c>
      <c r="P1045">
        <v>0</v>
      </c>
      <c r="Q1045">
        <v>24480</v>
      </c>
      <c r="R1045">
        <v>0</v>
      </c>
      <c r="S1045">
        <v>0</v>
      </c>
      <c r="T1045">
        <v>0</v>
      </c>
      <c r="U1045">
        <v>0</v>
      </c>
      <c r="V1045">
        <v>0</v>
      </c>
      <c r="W1045">
        <v>0</v>
      </c>
      <c r="X1045">
        <v>0</v>
      </c>
      <c r="Y1045">
        <v>0</v>
      </c>
      <c r="Z1045">
        <v>0</v>
      </c>
      <c r="AA1045">
        <v>0</v>
      </c>
      <c r="AB1045">
        <v>0</v>
      </c>
      <c r="AC1045">
        <v>0</v>
      </c>
      <c r="AD1045">
        <v>0</v>
      </c>
      <c r="AE1045">
        <v>0</v>
      </c>
      <c r="AF1045">
        <v>0</v>
      </c>
      <c r="AG1045" t="s">
        <v>6912</v>
      </c>
      <c r="AH1045" s="21" t="str">
        <f t="shared" si="32"/>
        <v>YR20</v>
      </c>
      <c r="AI1045" s="21">
        <v>107.92500000000001</v>
      </c>
      <c r="AJ1045" s="21">
        <f t="shared" si="33"/>
        <v>100</v>
      </c>
      <c r="AK1045" s="21" t="s">
        <v>2060</v>
      </c>
      <c r="AL1045" t="s">
        <v>2515</v>
      </c>
      <c r="AM1045" t="s">
        <v>53</v>
      </c>
      <c r="AN1045" t="s">
        <v>2030</v>
      </c>
    </row>
    <row r="1046" spans="1:40" ht="15" hidden="1" thickTop="1" x14ac:dyDescent="0.35">
      <c r="A1046" t="s">
        <v>7005</v>
      </c>
      <c r="B1046" t="s">
        <v>6914</v>
      </c>
      <c r="C1046" t="s">
        <v>4580</v>
      </c>
      <c r="D1046" t="s">
        <v>6915</v>
      </c>
      <c r="E1046" t="s">
        <v>3013</v>
      </c>
      <c r="F1046">
        <v>1</v>
      </c>
      <c r="G1046" t="s">
        <v>2600</v>
      </c>
      <c r="H1046" t="s">
        <v>2577</v>
      </c>
      <c r="I1046" t="s">
        <v>2511</v>
      </c>
      <c r="J1046" t="s">
        <v>3183</v>
      </c>
      <c r="K1046" t="s">
        <v>2742</v>
      </c>
      <c r="L1046" t="s">
        <v>2058</v>
      </c>
      <c r="M1046" t="s">
        <v>2059</v>
      </c>
      <c r="N1046">
        <v>1</v>
      </c>
      <c r="O1046">
        <v>38</v>
      </c>
      <c r="P1046">
        <v>0.16</v>
      </c>
      <c r="Q1046">
        <v>24480</v>
      </c>
      <c r="R1046">
        <v>0</v>
      </c>
      <c r="S1046">
        <v>0</v>
      </c>
      <c r="T1046">
        <v>0</v>
      </c>
      <c r="U1046">
        <v>0</v>
      </c>
      <c r="V1046">
        <v>0</v>
      </c>
      <c r="W1046">
        <v>0</v>
      </c>
      <c r="X1046">
        <v>0</v>
      </c>
      <c r="Y1046">
        <v>0</v>
      </c>
      <c r="Z1046">
        <v>0</v>
      </c>
      <c r="AA1046">
        <v>1</v>
      </c>
      <c r="AB1046">
        <v>38</v>
      </c>
      <c r="AC1046">
        <v>0.16</v>
      </c>
      <c r="AD1046">
        <v>0</v>
      </c>
      <c r="AE1046">
        <v>0</v>
      </c>
      <c r="AF1046">
        <v>0</v>
      </c>
      <c r="AG1046" t="s">
        <v>6916</v>
      </c>
      <c r="AH1046" s="21" t="str">
        <f t="shared" si="32"/>
        <v>YK19</v>
      </c>
      <c r="AI1046" s="21">
        <v>107.92500000000001</v>
      </c>
      <c r="AJ1046" s="21">
        <f t="shared" si="33"/>
        <v>99.84477124183006</v>
      </c>
      <c r="AK1046" s="21" t="s">
        <v>2060</v>
      </c>
      <c r="AL1046" t="s">
        <v>2551</v>
      </c>
      <c r="AM1046" t="s">
        <v>53</v>
      </c>
      <c r="AN1046" t="s">
        <v>2029</v>
      </c>
    </row>
    <row r="1047" spans="1:40" ht="15" hidden="1" thickTop="1" x14ac:dyDescent="0.35">
      <c r="A1047" t="s">
        <v>7009</v>
      </c>
      <c r="B1047" t="s">
        <v>6918</v>
      </c>
      <c r="C1047" t="s">
        <v>2762</v>
      </c>
      <c r="D1047" t="s">
        <v>6919</v>
      </c>
      <c r="E1047" t="s">
        <v>2608</v>
      </c>
      <c r="F1047">
        <v>1</v>
      </c>
      <c r="G1047" t="s">
        <v>2609</v>
      </c>
      <c r="H1047" t="s">
        <v>2577</v>
      </c>
      <c r="I1047" t="s">
        <v>2511</v>
      </c>
      <c r="J1047" t="s">
        <v>2764</v>
      </c>
      <c r="K1047" t="s">
        <v>2765</v>
      </c>
      <c r="L1047" t="s">
        <v>2058</v>
      </c>
      <c r="M1047" t="s">
        <v>2170</v>
      </c>
      <c r="N1047">
        <v>0</v>
      </c>
      <c r="O1047">
        <v>0</v>
      </c>
      <c r="P1047">
        <v>0</v>
      </c>
      <c r="Q1047">
        <v>15300</v>
      </c>
      <c r="R1047">
        <v>0</v>
      </c>
      <c r="S1047">
        <v>0</v>
      </c>
      <c r="T1047">
        <v>0</v>
      </c>
      <c r="U1047">
        <v>0</v>
      </c>
      <c r="V1047">
        <v>0</v>
      </c>
      <c r="W1047">
        <v>0</v>
      </c>
      <c r="X1047">
        <v>0</v>
      </c>
      <c r="Y1047">
        <v>0</v>
      </c>
      <c r="Z1047">
        <v>0</v>
      </c>
      <c r="AA1047">
        <v>0</v>
      </c>
      <c r="AB1047">
        <v>0</v>
      </c>
      <c r="AC1047">
        <v>0</v>
      </c>
      <c r="AD1047">
        <v>0</v>
      </c>
      <c r="AE1047">
        <v>0</v>
      </c>
      <c r="AF1047">
        <v>0</v>
      </c>
      <c r="AG1047" t="s">
        <v>6920</v>
      </c>
      <c r="AH1047" s="21" t="str">
        <f t="shared" si="32"/>
        <v>YO98</v>
      </c>
      <c r="AI1047" s="21">
        <v>67.5</v>
      </c>
      <c r="AJ1047" s="21">
        <f t="shared" si="33"/>
        <v>100</v>
      </c>
      <c r="AK1047" s="21" t="s">
        <v>2060</v>
      </c>
      <c r="AL1047" t="s">
        <v>2613</v>
      </c>
      <c r="AM1047" t="s">
        <v>53</v>
      </c>
      <c r="AN1047" t="s">
        <v>2031</v>
      </c>
    </row>
    <row r="1048" spans="1:40" ht="15" hidden="1" thickTop="1" x14ac:dyDescent="0.35">
      <c r="A1048" t="s">
        <v>7012</v>
      </c>
      <c r="B1048" t="s">
        <v>6922</v>
      </c>
      <c r="C1048" t="s">
        <v>3243</v>
      </c>
      <c r="D1048" t="s">
        <v>6923</v>
      </c>
      <c r="E1048" t="s">
        <v>3013</v>
      </c>
      <c r="F1048">
        <v>1</v>
      </c>
      <c r="G1048" t="s">
        <v>2576</v>
      </c>
      <c r="H1048" t="s">
        <v>2577</v>
      </c>
      <c r="I1048" t="s">
        <v>2511</v>
      </c>
      <c r="J1048" t="s">
        <v>2858</v>
      </c>
      <c r="K1048" t="s">
        <v>2742</v>
      </c>
      <c r="L1048" t="s">
        <v>2058</v>
      </c>
      <c r="M1048" t="s">
        <v>2059</v>
      </c>
      <c r="N1048">
        <v>1</v>
      </c>
      <c r="O1048">
        <v>42</v>
      </c>
      <c r="P1048">
        <v>0.17</v>
      </c>
      <c r="Q1048">
        <v>24480</v>
      </c>
      <c r="R1048">
        <v>1</v>
      </c>
      <c r="S1048">
        <v>42</v>
      </c>
      <c r="T1048">
        <v>0.17</v>
      </c>
      <c r="U1048">
        <v>0</v>
      </c>
      <c r="V1048">
        <v>0</v>
      </c>
      <c r="W1048">
        <v>0</v>
      </c>
      <c r="X1048">
        <v>0</v>
      </c>
      <c r="Y1048">
        <v>0</v>
      </c>
      <c r="Z1048">
        <v>0</v>
      </c>
      <c r="AA1048">
        <v>0</v>
      </c>
      <c r="AB1048">
        <v>0</v>
      </c>
      <c r="AC1048">
        <v>0</v>
      </c>
      <c r="AD1048">
        <v>0</v>
      </c>
      <c r="AE1048">
        <v>0</v>
      </c>
      <c r="AF1048">
        <v>0</v>
      </c>
      <c r="AG1048" t="s">
        <v>6924</v>
      </c>
      <c r="AH1048" s="21" t="str">
        <f t="shared" si="32"/>
        <v>YR21</v>
      </c>
      <c r="AI1048" s="21">
        <v>107.92500000000001</v>
      </c>
      <c r="AJ1048" s="21">
        <f t="shared" si="33"/>
        <v>99.828431372549019</v>
      </c>
      <c r="AK1048" s="21" t="s">
        <v>2060</v>
      </c>
      <c r="AL1048" t="s">
        <v>2551</v>
      </c>
      <c r="AM1048" t="s">
        <v>53</v>
      </c>
      <c r="AN1048" t="s">
        <v>2033</v>
      </c>
    </row>
    <row r="1049" spans="1:40" ht="15" hidden="1" thickTop="1" x14ac:dyDescent="0.35">
      <c r="A1049" t="s">
        <v>7015</v>
      </c>
      <c r="B1049" t="s">
        <v>6926</v>
      </c>
      <c r="C1049" t="s">
        <v>2885</v>
      </c>
      <c r="D1049" t="s">
        <v>6927</v>
      </c>
      <c r="E1049" t="s">
        <v>2575</v>
      </c>
      <c r="F1049">
        <v>1</v>
      </c>
      <c r="G1049" t="s">
        <v>2609</v>
      </c>
      <c r="H1049" t="s">
        <v>2577</v>
      </c>
      <c r="I1049" t="s">
        <v>2511</v>
      </c>
      <c r="J1049" t="s">
        <v>2578</v>
      </c>
      <c r="K1049" t="s">
        <v>2579</v>
      </c>
      <c r="L1049" t="s">
        <v>2058</v>
      </c>
      <c r="M1049" t="s">
        <v>2059</v>
      </c>
      <c r="N1049">
        <v>0</v>
      </c>
      <c r="O1049">
        <v>0</v>
      </c>
      <c r="P1049">
        <v>0</v>
      </c>
      <c r="Q1049">
        <v>24480</v>
      </c>
      <c r="R1049">
        <v>0</v>
      </c>
      <c r="S1049">
        <v>0</v>
      </c>
      <c r="T1049">
        <v>0</v>
      </c>
      <c r="U1049">
        <v>0</v>
      </c>
      <c r="V1049">
        <v>0</v>
      </c>
      <c r="W1049">
        <v>0</v>
      </c>
      <c r="X1049">
        <v>0</v>
      </c>
      <c r="Y1049">
        <v>0</v>
      </c>
      <c r="Z1049">
        <v>0</v>
      </c>
      <c r="AA1049">
        <v>0</v>
      </c>
      <c r="AB1049">
        <v>0</v>
      </c>
      <c r="AC1049">
        <v>0</v>
      </c>
      <c r="AD1049">
        <v>0</v>
      </c>
      <c r="AE1049">
        <v>0</v>
      </c>
      <c r="AF1049">
        <v>0</v>
      </c>
      <c r="AG1049" t="s">
        <v>6928</v>
      </c>
      <c r="AH1049" s="21" t="str">
        <f t="shared" si="32"/>
        <v>YO27</v>
      </c>
      <c r="AI1049" s="21">
        <v>107.92500000000001</v>
      </c>
      <c r="AJ1049" s="21">
        <f t="shared" si="33"/>
        <v>100</v>
      </c>
      <c r="AK1049" s="21" t="s">
        <v>2060</v>
      </c>
      <c r="AL1049" t="s">
        <v>2581</v>
      </c>
      <c r="AM1049" t="s">
        <v>53</v>
      </c>
      <c r="AN1049" t="s">
        <v>2031</v>
      </c>
    </row>
    <row r="1050" spans="1:40" ht="15" hidden="1" thickTop="1" x14ac:dyDescent="0.35">
      <c r="A1050" t="s">
        <v>7018</v>
      </c>
      <c r="B1050" t="s">
        <v>6930</v>
      </c>
      <c r="C1050" t="s">
        <v>3758</v>
      </c>
      <c r="D1050" t="s">
        <v>6931</v>
      </c>
      <c r="E1050" t="s">
        <v>3353</v>
      </c>
      <c r="F1050">
        <v>1</v>
      </c>
      <c r="G1050" t="s">
        <v>2682</v>
      </c>
      <c r="H1050" t="s">
        <v>2620</v>
      </c>
      <c r="I1050" t="s">
        <v>2511</v>
      </c>
      <c r="J1050" t="s">
        <v>2683</v>
      </c>
      <c r="K1050" t="s">
        <v>2684</v>
      </c>
      <c r="L1050" t="s">
        <v>2058</v>
      </c>
      <c r="M1050" t="s">
        <v>2207</v>
      </c>
      <c r="N1050">
        <v>0</v>
      </c>
      <c r="O1050">
        <v>0</v>
      </c>
      <c r="P1050">
        <v>0</v>
      </c>
      <c r="Q1050">
        <v>13260</v>
      </c>
      <c r="R1050">
        <v>0</v>
      </c>
      <c r="S1050">
        <v>0</v>
      </c>
      <c r="T1050">
        <v>0</v>
      </c>
      <c r="U1050">
        <v>0</v>
      </c>
      <c r="V1050">
        <v>0</v>
      </c>
      <c r="W1050">
        <v>0</v>
      </c>
      <c r="X1050">
        <v>0</v>
      </c>
      <c r="Y1050">
        <v>0</v>
      </c>
      <c r="Z1050">
        <v>0</v>
      </c>
      <c r="AA1050">
        <v>0</v>
      </c>
      <c r="AB1050">
        <v>0</v>
      </c>
      <c r="AC1050">
        <v>0</v>
      </c>
      <c r="AD1050">
        <v>0</v>
      </c>
      <c r="AE1050">
        <v>0</v>
      </c>
      <c r="AF1050">
        <v>0</v>
      </c>
      <c r="AG1050" t="s">
        <v>6932</v>
      </c>
      <c r="AH1050" s="21" t="str">
        <f t="shared" si="32"/>
        <v>YO27</v>
      </c>
      <c r="AI1050" s="21">
        <v>58.5</v>
      </c>
      <c r="AJ1050" s="21">
        <f t="shared" si="33"/>
        <v>100</v>
      </c>
      <c r="AK1050" s="21" t="s">
        <v>2060</v>
      </c>
      <c r="AL1050" t="s">
        <v>2686</v>
      </c>
      <c r="AM1050" t="s">
        <v>53</v>
      </c>
      <c r="AN1050" t="s">
        <v>2029</v>
      </c>
    </row>
    <row r="1051" spans="1:40" ht="15" hidden="1" thickTop="1" x14ac:dyDescent="0.35">
      <c r="A1051" t="s">
        <v>7022</v>
      </c>
      <c r="B1051" t="s">
        <v>6934</v>
      </c>
      <c r="C1051" t="s">
        <v>2870</v>
      </c>
      <c r="D1051" t="s">
        <v>6935</v>
      </c>
      <c r="E1051" t="s">
        <v>2691</v>
      </c>
      <c r="F1051">
        <v>1</v>
      </c>
      <c r="G1051" t="s">
        <v>2633</v>
      </c>
      <c r="H1051" t="s">
        <v>2577</v>
      </c>
      <c r="I1051" t="s">
        <v>2511</v>
      </c>
      <c r="J1051" t="s">
        <v>2692</v>
      </c>
      <c r="K1051" t="s">
        <v>2635</v>
      </c>
      <c r="L1051" t="s">
        <v>2058</v>
      </c>
      <c r="M1051" t="s">
        <v>2059</v>
      </c>
      <c r="N1051">
        <v>1</v>
      </c>
      <c r="O1051">
        <v>29</v>
      </c>
      <c r="P1051">
        <v>0.12</v>
      </c>
      <c r="Q1051">
        <v>24480</v>
      </c>
      <c r="R1051">
        <v>0</v>
      </c>
      <c r="S1051">
        <v>0</v>
      </c>
      <c r="T1051">
        <v>0</v>
      </c>
      <c r="U1051">
        <v>0</v>
      </c>
      <c r="V1051">
        <v>0</v>
      </c>
      <c r="W1051">
        <v>0</v>
      </c>
      <c r="X1051">
        <v>0</v>
      </c>
      <c r="Y1051">
        <v>0</v>
      </c>
      <c r="Z1051">
        <v>0</v>
      </c>
      <c r="AA1051">
        <v>1</v>
      </c>
      <c r="AB1051">
        <v>29</v>
      </c>
      <c r="AC1051">
        <v>0.12</v>
      </c>
      <c r="AD1051">
        <v>0</v>
      </c>
      <c r="AE1051">
        <v>0</v>
      </c>
      <c r="AF1051">
        <v>0</v>
      </c>
      <c r="AG1051" t="s">
        <v>6936</v>
      </c>
      <c r="AH1051" s="21" t="str">
        <f t="shared" si="32"/>
        <v>YO27</v>
      </c>
      <c r="AI1051" s="21">
        <v>107.92500000000001</v>
      </c>
      <c r="AJ1051" s="21">
        <f t="shared" si="33"/>
        <v>99.881535947712422</v>
      </c>
      <c r="AK1051" s="21" t="s">
        <v>2060</v>
      </c>
      <c r="AL1051" t="s">
        <v>2581</v>
      </c>
      <c r="AM1051" t="s">
        <v>53</v>
      </c>
      <c r="AN1051" t="s">
        <v>2031</v>
      </c>
    </row>
    <row r="1052" spans="1:40" ht="15" hidden="1" thickTop="1" x14ac:dyDescent="0.35">
      <c r="A1052" t="s">
        <v>7025</v>
      </c>
      <c r="B1052" t="s">
        <v>6938</v>
      </c>
      <c r="C1052" t="s">
        <v>5198</v>
      </c>
      <c r="D1052" t="s">
        <v>6939</v>
      </c>
      <c r="E1052" t="s">
        <v>2608</v>
      </c>
      <c r="F1052">
        <v>1</v>
      </c>
      <c r="G1052" t="s">
        <v>2609</v>
      </c>
      <c r="H1052" t="s">
        <v>2577</v>
      </c>
      <c r="I1052" t="s">
        <v>2511</v>
      </c>
      <c r="J1052" t="s">
        <v>2675</v>
      </c>
      <c r="K1052" t="s">
        <v>2611</v>
      </c>
      <c r="L1052" t="s">
        <v>2058</v>
      </c>
      <c r="M1052" t="s">
        <v>2207</v>
      </c>
      <c r="N1052">
        <v>0</v>
      </c>
      <c r="O1052">
        <v>0</v>
      </c>
      <c r="P1052">
        <v>0</v>
      </c>
      <c r="Q1052">
        <v>13260</v>
      </c>
      <c r="R1052">
        <v>0</v>
      </c>
      <c r="S1052">
        <v>0</v>
      </c>
      <c r="T1052">
        <v>0</v>
      </c>
      <c r="U1052">
        <v>0</v>
      </c>
      <c r="V1052">
        <v>0</v>
      </c>
      <c r="W1052">
        <v>0</v>
      </c>
      <c r="X1052">
        <v>0</v>
      </c>
      <c r="Y1052">
        <v>0</v>
      </c>
      <c r="Z1052">
        <v>0</v>
      </c>
      <c r="AA1052">
        <v>0</v>
      </c>
      <c r="AB1052">
        <v>0</v>
      </c>
      <c r="AC1052">
        <v>0</v>
      </c>
      <c r="AD1052">
        <v>0</v>
      </c>
      <c r="AE1052">
        <v>0</v>
      </c>
      <c r="AF1052">
        <v>0</v>
      </c>
      <c r="AG1052" t="s">
        <v>6940</v>
      </c>
      <c r="AH1052" s="21" t="str">
        <f t="shared" si="32"/>
        <v>YO27</v>
      </c>
      <c r="AI1052" s="21">
        <v>58.5</v>
      </c>
      <c r="AJ1052" s="21">
        <f t="shared" si="33"/>
        <v>100</v>
      </c>
      <c r="AK1052" s="21" t="s">
        <v>2060</v>
      </c>
      <c r="AL1052" t="s">
        <v>2581</v>
      </c>
      <c r="AM1052" t="s">
        <v>53</v>
      </c>
      <c r="AN1052" t="s">
        <v>2029</v>
      </c>
    </row>
    <row r="1053" spans="1:40" ht="15" hidden="1" thickTop="1" x14ac:dyDescent="0.35">
      <c r="A1053" t="s">
        <v>7026</v>
      </c>
      <c r="B1053" t="s">
        <v>6942</v>
      </c>
      <c r="C1053" t="s">
        <v>3332</v>
      </c>
      <c r="D1053" t="s">
        <v>6943</v>
      </c>
      <c r="E1053" t="s">
        <v>2575</v>
      </c>
      <c r="F1053">
        <v>1</v>
      </c>
      <c r="G1053" t="s">
        <v>2576</v>
      </c>
      <c r="H1053" t="s">
        <v>2577</v>
      </c>
      <c r="I1053" t="s">
        <v>2511</v>
      </c>
      <c r="J1053" t="s">
        <v>2699</v>
      </c>
      <c r="K1053" t="s">
        <v>2579</v>
      </c>
      <c r="L1053" t="s">
        <v>2058</v>
      </c>
      <c r="M1053" t="s">
        <v>2170</v>
      </c>
      <c r="N1053">
        <v>0</v>
      </c>
      <c r="O1053">
        <v>0</v>
      </c>
      <c r="P1053">
        <v>0</v>
      </c>
      <c r="Q1053">
        <v>15300</v>
      </c>
      <c r="R1053">
        <v>0</v>
      </c>
      <c r="S1053">
        <v>0</v>
      </c>
      <c r="T1053">
        <v>0</v>
      </c>
      <c r="U1053">
        <v>0</v>
      </c>
      <c r="V1053">
        <v>0</v>
      </c>
      <c r="W1053">
        <v>0</v>
      </c>
      <c r="X1053">
        <v>0</v>
      </c>
      <c r="Y1053">
        <v>0</v>
      </c>
      <c r="Z1053">
        <v>0</v>
      </c>
      <c r="AA1053">
        <v>0</v>
      </c>
      <c r="AB1053">
        <v>0</v>
      </c>
      <c r="AC1053">
        <v>0</v>
      </c>
      <c r="AD1053">
        <v>0</v>
      </c>
      <c r="AE1053">
        <v>0</v>
      </c>
      <c r="AF1053">
        <v>0</v>
      </c>
      <c r="AG1053" t="s">
        <v>6944</v>
      </c>
      <c r="AH1053" s="21" t="str">
        <f t="shared" si="32"/>
        <v>YO27</v>
      </c>
      <c r="AI1053" s="21">
        <v>67.5</v>
      </c>
      <c r="AJ1053" s="21">
        <f t="shared" si="33"/>
        <v>100</v>
      </c>
      <c r="AK1053" s="21" t="s">
        <v>2060</v>
      </c>
      <c r="AL1053" t="s">
        <v>2581</v>
      </c>
      <c r="AM1053" t="s">
        <v>53</v>
      </c>
      <c r="AN1053" t="s">
        <v>2029</v>
      </c>
    </row>
    <row r="1054" spans="1:40" ht="15" hidden="1" thickTop="1" x14ac:dyDescent="0.35">
      <c r="A1054" t="s">
        <v>7030</v>
      </c>
      <c r="B1054" t="s">
        <v>6946</v>
      </c>
      <c r="C1054" t="s">
        <v>5977</v>
      </c>
      <c r="D1054" t="s">
        <v>6947</v>
      </c>
      <c r="E1054" t="s">
        <v>2667</v>
      </c>
      <c r="F1054">
        <v>2</v>
      </c>
      <c r="G1054" t="s">
        <v>2509</v>
      </c>
      <c r="H1054" t="s">
        <v>2510</v>
      </c>
      <c r="I1054" t="s">
        <v>2511</v>
      </c>
      <c r="J1054" t="s">
        <v>2794</v>
      </c>
      <c r="K1054" t="s">
        <v>2669</v>
      </c>
      <c r="L1054" t="s">
        <v>2058</v>
      </c>
      <c r="M1054" t="s">
        <v>2059</v>
      </c>
      <c r="N1054">
        <v>1</v>
      </c>
      <c r="O1054">
        <v>44</v>
      </c>
      <c r="P1054">
        <v>0.18</v>
      </c>
      <c r="Q1054">
        <v>24480</v>
      </c>
      <c r="R1054">
        <v>0</v>
      </c>
      <c r="S1054">
        <v>0</v>
      </c>
      <c r="T1054">
        <v>0</v>
      </c>
      <c r="U1054">
        <v>0</v>
      </c>
      <c r="V1054">
        <v>0</v>
      </c>
      <c r="W1054">
        <v>0</v>
      </c>
      <c r="X1054">
        <v>1</v>
      </c>
      <c r="Y1054">
        <v>44</v>
      </c>
      <c r="Z1054">
        <v>0.18</v>
      </c>
      <c r="AA1054">
        <v>0</v>
      </c>
      <c r="AB1054">
        <v>0</v>
      </c>
      <c r="AC1054">
        <v>0</v>
      </c>
      <c r="AD1054">
        <v>0</v>
      </c>
      <c r="AE1054">
        <v>0</v>
      </c>
      <c r="AF1054">
        <v>0</v>
      </c>
      <c r="AG1054" t="s">
        <v>6948</v>
      </c>
      <c r="AH1054" s="21" t="str">
        <f t="shared" si="32"/>
        <v>YO27</v>
      </c>
      <c r="AI1054" s="21">
        <v>107.92500000000001</v>
      </c>
      <c r="AJ1054" s="21">
        <f t="shared" si="33"/>
        <v>99.820261437908499</v>
      </c>
      <c r="AK1054" s="21" t="s">
        <v>2060</v>
      </c>
      <c r="AL1054" t="s">
        <v>2515</v>
      </c>
      <c r="AM1054" t="s">
        <v>53</v>
      </c>
      <c r="AN1054" t="s">
        <v>2030</v>
      </c>
    </row>
    <row r="1055" spans="1:40" ht="15" hidden="1" thickTop="1" x14ac:dyDescent="0.35">
      <c r="A1055" t="s">
        <v>7034</v>
      </c>
      <c r="B1055" t="s">
        <v>6950</v>
      </c>
      <c r="C1055" t="s">
        <v>5447</v>
      </c>
      <c r="D1055" t="s">
        <v>6951</v>
      </c>
      <c r="E1055" t="s">
        <v>2851</v>
      </c>
      <c r="F1055">
        <v>1</v>
      </c>
      <c r="G1055" t="s">
        <v>2593</v>
      </c>
      <c r="H1055" t="s">
        <v>2056</v>
      </c>
      <c r="I1055" t="s">
        <v>2511</v>
      </c>
      <c r="J1055" t="s">
        <v>2594</v>
      </c>
      <c r="K1055" t="s">
        <v>65</v>
      </c>
      <c r="L1055" t="s">
        <v>2058</v>
      </c>
      <c r="M1055" t="s">
        <v>2170</v>
      </c>
      <c r="N1055">
        <v>1</v>
      </c>
      <c r="O1055">
        <v>12</v>
      </c>
      <c r="P1055">
        <v>0.08</v>
      </c>
      <c r="Q1055">
        <v>15300</v>
      </c>
      <c r="R1055">
        <v>1</v>
      </c>
      <c r="S1055">
        <v>12</v>
      </c>
      <c r="T1055">
        <v>0.08</v>
      </c>
      <c r="U1055">
        <v>0</v>
      </c>
      <c r="V1055">
        <v>0</v>
      </c>
      <c r="W1055">
        <v>0</v>
      </c>
      <c r="X1055">
        <v>0</v>
      </c>
      <c r="Y1055">
        <v>0</v>
      </c>
      <c r="Z1055">
        <v>0</v>
      </c>
      <c r="AA1055">
        <v>0</v>
      </c>
      <c r="AB1055">
        <v>0</v>
      </c>
      <c r="AC1055">
        <v>0</v>
      </c>
      <c r="AD1055">
        <v>0</v>
      </c>
      <c r="AE1055">
        <v>0</v>
      </c>
      <c r="AF1055">
        <v>0</v>
      </c>
      <c r="AG1055" t="s">
        <v>6952</v>
      </c>
      <c r="AH1055" s="21" t="str">
        <f t="shared" si="32"/>
        <v>YR20</v>
      </c>
      <c r="AI1055" s="21">
        <v>67.5</v>
      </c>
      <c r="AJ1055" s="21">
        <f t="shared" si="33"/>
        <v>99.921568627450981</v>
      </c>
      <c r="AK1055" s="21" t="s">
        <v>2060</v>
      </c>
      <c r="AL1055" t="s">
        <v>2527</v>
      </c>
      <c r="AM1055" t="s">
        <v>53</v>
      </c>
      <c r="AN1055" t="s">
        <v>2031</v>
      </c>
    </row>
    <row r="1056" spans="1:40" ht="15" hidden="1" thickTop="1" x14ac:dyDescent="0.35">
      <c r="A1056" t="s">
        <v>7038</v>
      </c>
      <c r="B1056" t="s">
        <v>6954</v>
      </c>
      <c r="C1056" t="s">
        <v>3248</v>
      </c>
      <c r="D1056" t="s">
        <v>6955</v>
      </c>
      <c r="E1056" t="s">
        <v>2938</v>
      </c>
      <c r="F1056">
        <v>1</v>
      </c>
      <c r="G1056" t="s">
        <v>2593</v>
      </c>
      <c r="H1056" t="s">
        <v>2056</v>
      </c>
      <c r="I1056" t="s">
        <v>2511</v>
      </c>
      <c r="J1056" t="s">
        <v>3250</v>
      </c>
      <c r="K1056" t="s">
        <v>65</v>
      </c>
      <c r="L1056" t="s">
        <v>2058</v>
      </c>
      <c r="M1056" t="s">
        <v>2059</v>
      </c>
      <c r="N1056">
        <v>1</v>
      </c>
      <c r="O1056">
        <v>38</v>
      </c>
      <c r="P1056">
        <v>0.16</v>
      </c>
      <c r="Q1056">
        <v>24480</v>
      </c>
      <c r="R1056">
        <v>0</v>
      </c>
      <c r="S1056">
        <v>0</v>
      </c>
      <c r="T1056">
        <v>0</v>
      </c>
      <c r="U1056">
        <v>0</v>
      </c>
      <c r="V1056">
        <v>0</v>
      </c>
      <c r="W1056">
        <v>0</v>
      </c>
      <c r="X1056">
        <v>0</v>
      </c>
      <c r="Y1056">
        <v>0</v>
      </c>
      <c r="Z1056">
        <v>0</v>
      </c>
      <c r="AA1056">
        <v>1</v>
      </c>
      <c r="AB1056">
        <v>38</v>
      </c>
      <c r="AC1056">
        <v>0.16</v>
      </c>
      <c r="AD1056">
        <v>0</v>
      </c>
      <c r="AE1056">
        <v>0</v>
      </c>
      <c r="AF1056">
        <v>0</v>
      </c>
      <c r="AG1056" t="s">
        <v>6956</v>
      </c>
      <c r="AH1056" s="21" t="str">
        <f t="shared" si="32"/>
        <v>YO27</v>
      </c>
      <c r="AI1056" s="21">
        <v>107.92500000000001</v>
      </c>
      <c r="AJ1056" s="21">
        <f t="shared" si="33"/>
        <v>99.84477124183006</v>
      </c>
      <c r="AK1056" s="21" t="s">
        <v>2060</v>
      </c>
      <c r="AL1056" t="s">
        <v>2527</v>
      </c>
      <c r="AM1056" t="s">
        <v>53</v>
      </c>
      <c r="AN1056" t="s">
        <v>2029</v>
      </c>
    </row>
    <row r="1057" spans="1:40" ht="15" hidden="1" thickTop="1" x14ac:dyDescent="0.35">
      <c r="A1057" t="s">
        <v>7042</v>
      </c>
      <c r="B1057" t="s">
        <v>6958</v>
      </c>
      <c r="C1057" t="s">
        <v>3912</v>
      </c>
      <c r="D1057" t="s">
        <v>6959</v>
      </c>
      <c r="E1057" t="s">
        <v>2705</v>
      </c>
      <c r="F1057">
        <v>1</v>
      </c>
      <c r="G1057" t="s">
        <v>2593</v>
      </c>
      <c r="H1057" t="s">
        <v>2056</v>
      </c>
      <c r="I1057" t="s">
        <v>2511</v>
      </c>
      <c r="J1057" t="s">
        <v>3364</v>
      </c>
      <c r="K1057" t="s">
        <v>65</v>
      </c>
      <c r="L1057" t="s">
        <v>2058</v>
      </c>
      <c r="M1057" t="s">
        <v>2059</v>
      </c>
      <c r="N1057">
        <v>1</v>
      </c>
      <c r="O1057">
        <v>41</v>
      </c>
      <c r="P1057">
        <v>0.17</v>
      </c>
      <c r="Q1057">
        <v>24480</v>
      </c>
      <c r="R1057">
        <v>0</v>
      </c>
      <c r="S1057">
        <v>0</v>
      </c>
      <c r="T1057">
        <v>0</v>
      </c>
      <c r="U1057">
        <v>0</v>
      </c>
      <c r="V1057">
        <v>0</v>
      </c>
      <c r="W1057">
        <v>0</v>
      </c>
      <c r="X1057">
        <v>1</v>
      </c>
      <c r="Y1057">
        <v>41</v>
      </c>
      <c r="Z1057">
        <v>0.17</v>
      </c>
      <c r="AA1057">
        <v>0</v>
      </c>
      <c r="AB1057">
        <v>0</v>
      </c>
      <c r="AC1057">
        <v>0</v>
      </c>
      <c r="AD1057">
        <v>0</v>
      </c>
      <c r="AE1057">
        <v>0</v>
      </c>
      <c r="AF1057">
        <v>0</v>
      </c>
      <c r="AG1057" t="s">
        <v>6960</v>
      </c>
      <c r="AH1057" s="21" t="str">
        <f t="shared" si="32"/>
        <v>YO27</v>
      </c>
      <c r="AI1057" s="21">
        <v>107.92500000000001</v>
      </c>
      <c r="AJ1057" s="21">
        <f t="shared" si="33"/>
        <v>99.832516339869287</v>
      </c>
      <c r="AK1057" s="21" t="s">
        <v>2060</v>
      </c>
      <c r="AL1057" t="s">
        <v>2527</v>
      </c>
      <c r="AM1057" t="s">
        <v>53</v>
      </c>
      <c r="AN1057" t="s">
        <v>2029</v>
      </c>
    </row>
    <row r="1058" spans="1:40" ht="15" hidden="1" thickTop="1" x14ac:dyDescent="0.35">
      <c r="A1058" t="s">
        <v>7043</v>
      </c>
      <c r="B1058" t="s">
        <v>6962</v>
      </c>
      <c r="C1058" t="s">
        <v>3912</v>
      </c>
      <c r="D1058" t="s">
        <v>6963</v>
      </c>
      <c r="E1058" t="s">
        <v>2705</v>
      </c>
      <c r="F1058">
        <v>1</v>
      </c>
      <c r="G1058" t="s">
        <v>2593</v>
      </c>
      <c r="H1058" t="s">
        <v>2056</v>
      </c>
      <c r="I1058" t="s">
        <v>2511</v>
      </c>
      <c r="J1058" t="s">
        <v>3364</v>
      </c>
      <c r="K1058" t="s">
        <v>65</v>
      </c>
      <c r="L1058" t="s">
        <v>2058</v>
      </c>
      <c r="M1058" t="s">
        <v>2059</v>
      </c>
      <c r="N1058">
        <v>2</v>
      </c>
      <c r="O1058">
        <v>131</v>
      </c>
      <c r="P1058">
        <v>0.54</v>
      </c>
      <c r="Q1058">
        <v>24480</v>
      </c>
      <c r="R1058">
        <v>0</v>
      </c>
      <c r="S1058">
        <v>0</v>
      </c>
      <c r="T1058">
        <v>0</v>
      </c>
      <c r="U1058">
        <v>0</v>
      </c>
      <c r="V1058">
        <v>0</v>
      </c>
      <c r="W1058">
        <v>0</v>
      </c>
      <c r="X1058">
        <v>0</v>
      </c>
      <c r="Y1058">
        <v>0</v>
      </c>
      <c r="Z1058">
        <v>0</v>
      </c>
      <c r="AA1058">
        <v>2</v>
      </c>
      <c r="AB1058">
        <v>131</v>
      </c>
      <c r="AC1058">
        <v>0.54</v>
      </c>
      <c r="AD1058">
        <v>0</v>
      </c>
      <c r="AE1058">
        <v>0</v>
      </c>
      <c r="AF1058">
        <v>0</v>
      </c>
      <c r="AG1058" t="s">
        <v>6964</v>
      </c>
      <c r="AH1058" s="21" t="str">
        <f t="shared" si="32"/>
        <v>YO27</v>
      </c>
      <c r="AI1058" s="21">
        <v>107.92500000000001</v>
      </c>
      <c r="AJ1058" s="21">
        <f t="shared" si="33"/>
        <v>99.46486928104575</v>
      </c>
      <c r="AK1058" s="21" t="s">
        <v>2063</v>
      </c>
      <c r="AL1058" t="s">
        <v>2527</v>
      </c>
      <c r="AM1058" t="s">
        <v>53</v>
      </c>
      <c r="AN1058" t="s">
        <v>2033</v>
      </c>
    </row>
    <row r="1059" spans="1:40" ht="15" hidden="1" thickTop="1" x14ac:dyDescent="0.35">
      <c r="A1059" t="s">
        <v>7046</v>
      </c>
      <c r="B1059" t="s">
        <v>6966</v>
      </c>
      <c r="C1059" t="s">
        <v>6967</v>
      </c>
      <c r="D1059" t="s">
        <v>6968</v>
      </c>
      <c r="E1059" t="s">
        <v>2646</v>
      </c>
      <c r="F1059">
        <v>1</v>
      </c>
      <c r="G1059" t="s">
        <v>2600</v>
      </c>
      <c r="H1059" t="s">
        <v>2577</v>
      </c>
      <c r="I1059" t="s">
        <v>2511</v>
      </c>
      <c r="J1059" t="s">
        <v>2647</v>
      </c>
      <c r="K1059" t="s">
        <v>2602</v>
      </c>
      <c r="L1059" t="s">
        <v>2058</v>
      </c>
      <c r="M1059" t="s">
        <v>2059</v>
      </c>
      <c r="N1059">
        <v>0</v>
      </c>
      <c r="O1059">
        <v>0</v>
      </c>
      <c r="P1059">
        <v>0</v>
      </c>
      <c r="Q1059">
        <v>24480</v>
      </c>
      <c r="R1059">
        <v>0</v>
      </c>
      <c r="S1059">
        <v>0</v>
      </c>
      <c r="T1059">
        <v>0</v>
      </c>
      <c r="U1059">
        <v>0</v>
      </c>
      <c r="V1059">
        <v>0</v>
      </c>
      <c r="W1059">
        <v>0</v>
      </c>
      <c r="X1059">
        <v>0</v>
      </c>
      <c r="Y1059">
        <v>0</v>
      </c>
      <c r="Z1059">
        <v>0</v>
      </c>
      <c r="AA1059">
        <v>0</v>
      </c>
      <c r="AB1059">
        <v>0</v>
      </c>
      <c r="AC1059">
        <v>0</v>
      </c>
      <c r="AD1059">
        <v>0</v>
      </c>
      <c r="AE1059">
        <v>0</v>
      </c>
      <c r="AF1059">
        <v>0</v>
      </c>
      <c r="AG1059" t="s">
        <v>6969</v>
      </c>
      <c r="AH1059" s="21" t="str">
        <f t="shared" si="32"/>
        <v>YO98</v>
      </c>
      <c r="AI1059" s="21">
        <v>107.92500000000001</v>
      </c>
      <c r="AJ1059" s="21">
        <f t="shared" si="33"/>
        <v>100</v>
      </c>
      <c r="AK1059" s="21" t="s">
        <v>2060</v>
      </c>
      <c r="AL1059" t="s">
        <v>2551</v>
      </c>
      <c r="AM1059" t="s">
        <v>53</v>
      </c>
      <c r="AN1059" t="s">
        <v>2030</v>
      </c>
    </row>
    <row r="1060" spans="1:40" ht="15" hidden="1" thickTop="1" x14ac:dyDescent="0.35">
      <c r="A1060" t="s">
        <v>7049</v>
      </c>
      <c r="B1060" t="s">
        <v>6971</v>
      </c>
      <c r="C1060" t="s">
        <v>4282</v>
      </c>
      <c r="D1060" t="s">
        <v>6972</v>
      </c>
      <c r="E1060" t="s">
        <v>2691</v>
      </c>
      <c r="F1060">
        <v>1</v>
      </c>
      <c r="G1060" t="s">
        <v>2600</v>
      </c>
      <c r="H1060" t="s">
        <v>2577</v>
      </c>
      <c r="I1060" t="s">
        <v>2511</v>
      </c>
      <c r="J1060" t="s">
        <v>2699</v>
      </c>
      <c r="K1060" t="s">
        <v>2579</v>
      </c>
      <c r="L1060" t="s">
        <v>2058</v>
      </c>
      <c r="M1060" t="s">
        <v>2170</v>
      </c>
      <c r="N1060">
        <v>1</v>
      </c>
      <c r="O1060">
        <v>91</v>
      </c>
      <c r="P1060">
        <v>0.59</v>
      </c>
      <c r="Q1060">
        <v>15300</v>
      </c>
      <c r="R1060">
        <v>0</v>
      </c>
      <c r="S1060">
        <v>0</v>
      </c>
      <c r="T1060">
        <v>0</v>
      </c>
      <c r="U1060">
        <v>0</v>
      </c>
      <c r="V1060">
        <v>0</v>
      </c>
      <c r="W1060">
        <v>0</v>
      </c>
      <c r="X1060">
        <v>1</v>
      </c>
      <c r="Y1060">
        <v>91</v>
      </c>
      <c r="Z1060">
        <v>0.59</v>
      </c>
      <c r="AA1060">
        <v>0</v>
      </c>
      <c r="AB1060">
        <v>0</v>
      </c>
      <c r="AC1060">
        <v>0</v>
      </c>
      <c r="AD1060">
        <v>0</v>
      </c>
      <c r="AE1060">
        <v>0</v>
      </c>
      <c r="AF1060">
        <v>0</v>
      </c>
      <c r="AG1060" t="s">
        <v>6973</v>
      </c>
      <c r="AH1060" s="21" t="str">
        <f t="shared" si="32"/>
        <v>YO98</v>
      </c>
      <c r="AI1060" s="21">
        <v>67.5</v>
      </c>
      <c r="AJ1060" s="21">
        <f t="shared" si="33"/>
        <v>99.40522875816994</v>
      </c>
      <c r="AK1060" s="21" t="s">
        <v>2063</v>
      </c>
      <c r="AL1060" t="s">
        <v>2581</v>
      </c>
      <c r="AM1060" t="s">
        <v>53</v>
      </c>
      <c r="AN1060" t="s">
        <v>2031</v>
      </c>
    </row>
    <row r="1061" spans="1:40" ht="15" hidden="1" thickTop="1" x14ac:dyDescent="0.35">
      <c r="A1061" t="s">
        <v>7053</v>
      </c>
      <c r="B1061" t="s">
        <v>6975</v>
      </c>
      <c r="C1061" t="s">
        <v>3180</v>
      </c>
      <c r="D1061" t="s">
        <v>6976</v>
      </c>
      <c r="E1061" t="s">
        <v>3182</v>
      </c>
      <c r="F1061">
        <v>1</v>
      </c>
      <c r="G1061" t="s">
        <v>2600</v>
      </c>
      <c r="H1061" t="s">
        <v>2577</v>
      </c>
      <c r="I1061" t="s">
        <v>2511</v>
      </c>
      <c r="J1061" t="s">
        <v>3183</v>
      </c>
      <c r="K1061" t="s">
        <v>2742</v>
      </c>
      <c r="L1061" t="s">
        <v>30320</v>
      </c>
      <c r="M1061" t="s">
        <v>30340</v>
      </c>
      <c r="N1061">
        <v>0</v>
      </c>
      <c r="O1061">
        <v>0</v>
      </c>
      <c r="P1061">
        <v>0</v>
      </c>
      <c r="Q1061">
        <v>6240</v>
      </c>
      <c r="R1061">
        <v>0</v>
      </c>
      <c r="S1061">
        <v>0</v>
      </c>
      <c r="T1061">
        <v>0</v>
      </c>
      <c r="U1061">
        <v>0</v>
      </c>
      <c r="V1061">
        <v>0</v>
      </c>
      <c r="W1061">
        <v>0</v>
      </c>
      <c r="X1061">
        <v>0</v>
      </c>
      <c r="Y1061">
        <v>0</v>
      </c>
      <c r="Z1061">
        <v>0</v>
      </c>
      <c r="AA1061">
        <v>0</v>
      </c>
      <c r="AB1061">
        <v>0</v>
      </c>
      <c r="AC1061">
        <v>0</v>
      </c>
      <c r="AD1061">
        <v>0</v>
      </c>
      <c r="AE1061">
        <v>0</v>
      </c>
      <c r="AF1061">
        <v>0</v>
      </c>
      <c r="AG1061" t="s">
        <v>6977</v>
      </c>
      <c r="AH1061" s="21" t="str">
        <f t="shared" si="32"/>
        <v>YH98</v>
      </c>
      <c r="AI1061" s="21">
        <v>36.000000000000007</v>
      </c>
      <c r="AJ1061" s="21">
        <f t="shared" si="33"/>
        <v>100</v>
      </c>
      <c r="AK1061" s="21" t="s">
        <v>2060</v>
      </c>
      <c r="AL1061" t="s">
        <v>2551</v>
      </c>
      <c r="AM1061" t="s">
        <v>53</v>
      </c>
      <c r="AN1061" t="s">
        <v>2029</v>
      </c>
    </row>
    <row r="1062" spans="1:40" ht="15" hidden="1" thickTop="1" x14ac:dyDescent="0.35">
      <c r="A1062" t="s">
        <v>7057</v>
      </c>
      <c r="B1062" t="s">
        <v>6979</v>
      </c>
      <c r="C1062" t="s">
        <v>2849</v>
      </c>
      <c r="D1062" t="s">
        <v>5901</v>
      </c>
      <c r="E1062" t="s">
        <v>2705</v>
      </c>
      <c r="F1062">
        <v>1</v>
      </c>
      <c r="G1062" t="s">
        <v>2593</v>
      </c>
      <c r="H1062" t="s">
        <v>2056</v>
      </c>
      <c r="I1062" t="s">
        <v>2511</v>
      </c>
      <c r="J1062" t="s">
        <v>2594</v>
      </c>
      <c r="K1062" t="s">
        <v>65</v>
      </c>
      <c r="L1062" t="s">
        <v>2058</v>
      </c>
      <c r="M1062" t="s">
        <v>2170</v>
      </c>
      <c r="N1062">
        <v>1</v>
      </c>
      <c r="O1062">
        <v>52</v>
      </c>
      <c r="P1062">
        <v>0.34</v>
      </c>
      <c r="Q1062">
        <v>15300</v>
      </c>
      <c r="R1062">
        <v>1</v>
      </c>
      <c r="S1062">
        <v>52</v>
      </c>
      <c r="T1062">
        <v>0.34</v>
      </c>
      <c r="U1062">
        <v>0</v>
      </c>
      <c r="V1062">
        <v>0</v>
      </c>
      <c r="W1062">
        <v>0</v>
      </c>
      <c r="X1062">
        <v>0</v>
      </c>
      <c r="Y1062">
        <v>0</v>
      </c>
      <c r="Z1062">
        <v>0</v>
      </c>
      <c r="AA1062">
        <v>0</v>
      </c>
      <c r="AB1062">
        <v>0</v>
      </c>
      <c r="AC1062">
        <v>0</v>
      </c>
      <c r="AD1062">
        <v>0</v>
      </c>
      <c r="AE1062">
        <v>0</v>
      </c>
      <c r="AF1062">
        <v>0</v>
      </c>
      <c r="AG1062" t="s">
        <v>6980</v>
      </c>
      <c r="AH1062" s="21" t="str">
        <f t="shared" si="32"/>
        <v>YO27</v>
      </c>
      <c r="AI1062" s="21">
        <v>67.5</v>
      </c>
      <c r="AJ1062" s="21">
        <f t="shared" si="33"/>
        <v>99.66013071895425</v>
      </c>
      <c r="AK1062" s="21" t="s">
        <v>2063</v>
      </c>
      <c r="AL1062" t="s">
        <v>2527</v>
      </c>
      <c r="AM1062" t="s">
        <v>53</v>
      </c>
      <c r="AN1062" t="s">
        <v>2031</v>
      </c>
    </row>
    <row r="1063" spans="1:40" ht="15" hidden="1" thickTop="1" x14ac:dyDescent="0.35">
      <c r="A1063" t="s">
        <v>7061</v>
      </c>
      <c r="B1063" t="s">
        <v>6982</v>
      </c>
      <c r="C1063" t="s">
        <v>5100</v>
      </c>
      <c r="D1063" t="s">
        <v>6983</v>
      </c>
      <c r="E1063" t="s">
        <v>558</v>
      </c>
      <c r="F1063">
        <v>2</v>
      </c>
      <c r="G1063" t="s">
        <v>2524</v>
      </c>
      <c r="H1063" t="s">
        <v>2056</v>
      </c>
      <c r="I1063" t="s">
        <v>2511</v>
      </c>
      <c r="J1063" t="s">
        <v>2532</v>
      </c>
      <c r="K1063" t="s">
        <v>62</v>
      </c>
      <c r="L1063" t="s">
        <v>2058</v>
      </c>
      <c r="M1063" t="s">
        <v>2059</v>
      </c>
      <c r="N1063">
        <v>1</v>
      </c>
      <c r="O1063">
        <v>14</v>
      </c>
      <c r="P1063">
        <v>0.06</v>
      </c>
      <c r="Q1063">
        <v>24480</v>
      </c>
      <c r="R1063">
        <v>1</v>
      </c>
      <c r="S1063">
        <v>14</v>
      </c>
      <c r="T1063">
        <v>0.06</v>
      </c>
      <c r="U1063">
        <v>0</v>
      </c>
      <c r="V1063">
        <v>0</v>
      </c>
      <c r="W1063">
        <v>0</v>
      </c>
      <c r="X1063">
        <v>0</v>
      </c>
      <c r="Y1063">
        <v>0</v>
      </c>
      <c r="Z1063">
        <v>0</v>
      </c>
      <c r="AA1063">
        <v>0</v>
      </c>
      <c r="AB1063">
        <v>0</v>
      </c>
      <c r="AC1063">
        <v>0</v>
      </c>
      <c r="AD1063">
        <v>0</v>
      </c>
      <c r="AE1063">
        <v>0</v>
      </c>
      <c r="AF1063">
        <v>0</v>
      </c>
      <c r="AG1063" t="s">
        <v>6984</v>
      </c>
      <c r="AH1063" s="21" t="str">
        <f t="shared" si="32"/>
        <v>YR20</v>
      </c>
      <c r="AI1063" s="21">
        <v>107.92500000000001</v>
      </c>
      <c r="AJ1063" s="21">
        <f t="shared" si="33"/>
        <v>99.942810457516345</v>
      </c>
      <c r="AK1063" s="21" t="s">
        <v>2060</v>
      </c>
      <c r="AL1063" t="s">
        <v>2527</v>
      </c>
      <c r="AM1063" t="s">
        <v>53</v>
      </c>
      <c r="AN1063" t="s">
        <v>2030</v>
      </c>
    </row>
    <row r="1064" spans="1:40" ht="15" hidden="1" thickTop="1" x14ac:dyDescent="0.35">
      <c r="A1064" t="s">
        <v>7065</v>
      </c>
      <c r="B1064" t="s">
        <v>6986</v>
      </c>
      <c r="C1064" t="s">
        <v>2756</v>
      </c>
      <c r="D1064" t="s">
        <v>6987</v>
      </c>
      <c r="E1064" t="s">
        <v>2618</v>
      </c>
      <c r="F1064">
        <v>1</v>
      </c>
      <c r="G1064" t="s">
        <v>2619</v>
      </c>
      <c r="H1064" t="s">
        <v>2620</v>
      </c>
      <c r="I1064" t="s">
        <v>2511</v>
      </c>
      <c r="J1064" t="s">
        <v>2621</v>
      </c>
      <c r="K1064" t="s">
        <v>2622</v>
      </c>
      <c r="L1064" t="s">
        <v>2058</v>
      </c>
      <c r="M1064" t="s">
        <v>2059</v>
      </c>
      <c r="N1064">
        <v>1</v>
      </c>
      <c r="O1064">
        <v>29</v>
      </c>
      <c r="P1064">
        <v>0.12</v>
      </c>
      <c r="Q1064">
        <v>24480</v>
      </c>
      <c r="R1064">
        <v>0</v>
      </c>
      <c r="S1064">
        <v>0</v>
      </c>
      <c r="T1064">
        <v>0</v>
      </c>
      <c r="U1064">
        <v>0</v>
      </c>
      <c r="V1064">
        <v>0</v>
      </c>
      <c r="W1064">
        <v>0</v>
      </c>
      <c r="X1064">
        <v>1</v>
      </c>
      <c r="Y1064">
        <v>29</v>
      </c>
      <c r="Z1064">
        <v>0.12</v>
      </c>
      <c r="AA1064">
        <v>0</v>
      </c>
      <c r="AB1064">
        <v>0</v>
      </c>
      <c r="AC1064">
        <v>0</v>
      </c>
      <c r="AD1064">
        <v>0</v>
      </c>
      <c r="AE1064">
        <v>0</v>
      </c>
      <c r="AF1064">
        <v>0</v>
      </c>
      <c r="AG1064" t="s">
        <v>6988</v>
      </c>
      <c r="AH1064" s="21" t="str">
        <f t="shared" si="32"/>
        <v>YR21</v>
      </c>
      <c r="AI1064" s="21">
        <v>107.92500000000001</v>
      </c>
      <c r="AJ1064" s="21">
        <f t="shared" si="33"/>
        <v>99.881535947712422</v>
      </c>
      <c r="AK1064" s="21" t="s">
        <v>2060</v>
      </c>
      <c r="AL1064" t="s">
        <v>2624</v>
      </c>
      <c r="AM1064" t="s">
        <v>53</v>
      </c>
      <c r="AN1064" t="s">
        <v>2031</v>
      </c>
    </row>
    <row r="1065" spans="1:40" ht="15" hidden="1" thickTop="1" x14ac:dyDescent="0.35">
      <c r="A1065" t="s">
        <v>2222</v>
      </c>
      <c r="B1065" t="s">
        <v>6990</v>
      </c>
      <c r="C1065" t="s">
        <v>3357</v>
      </c>
      <c r="D1065" t="s">
        <v>6991</v>
      </c>
      <c r="E1065" t="s">
        <v>2562</v>
      </c>
      <c r="F1065">
        <v>1</v>
      </c>
      <c r="G1065" t="s">
        <v>2546</v>
      </c>
      <c r="H1065" t="s">
        <v>2510</v>
      </c>
      <c r="I1065" t="s">
        <v>2511</v>
      </c>
      <c r="J1065" t="s">
        <v>2547</v>
      </c>
      <c r="K1065" t="s">
        <v>2548</v>
      </c>
      <c r="L1065" t="s">
        <v>2058</v>
      </c>
      <c r="M1065" t="s">
        <v>2059</v>
      </c>
      <c r="N1065">
        <v>0</v>
      </c>
      <c r="O1065">
        <v>0</v>
      </c>
      <c r="P1065">
        <v>0</v>
      </c>
      <c r="Q1065">
        <v>24480</v>
      </c>
      <c r="R1065">
        <v>0</v>
      </c>
      <c r="S1065">
        <v>0</v>
      </c>
      <c r="T1065">
        <v>0</v>
      </c>
      <c r="U1065">
        <v>0</v>
      </c>
      <c r="V1065">
        <v>0</v>
      </c>
      <c r="W1065">
        <v>0</v>
      </c>
      <c r="X1065">
        <v>0</v>
      </c>
      <c r="Y1065">
        <v>0</v>
      </c>
      <c r="Z1065">
        <v>0</v>
      </c>
      <c r="AA1065">
        <v>0</v>
      </c>
      <c r="AB1065">
        <v>0</v>
      </c>
      <c r="AC1065">
        <v>0</v>
      </c>
      <c r="AD1065">
        <v>0</v>
      </c>
      <c r="AE1065">
        <v>0</v>
      </c>
      <c r="AF1065">
        <v>0</v>
      </c>
      <c r="AG1065" t="s">
        <v>6992</v>
      </c>
      <c r="AH1065" s="21" t="str">
        <f t="shared" si="32"/>
        <v>YO27</v>
      </c>
      <c r="AI1065" s="21">
        <v>107.92500000000001</v>
      </c>
      <c r="AJ1065" s="21">
        <f t="shared" si="33"/>
        <v>100</v>
      </c>
      <c r="AK1065" s="21" t="s">
        <v>2060</v>
      </c>
      <c r="AL1065" t="s">
        <v>2551</v>
      </c>
      <c r="AM1065" t="s">
        <v>53</v>
      </c>
      <c r="AN1065" t="s">
        <v>2031</v>
      </c>
    </row>
    <row r="1066" spans="1:40" ht="15" hidden="1" thickTop="1" x14ac:dyDescent="0.35">
      <c r="A1066" t="s">
        <v>7072</v>
      </c>
      <c r="B1066" t="s">
        <v>6994</v>
      </c>
      <c r="C1066" t="s">
        <v>3444</v>
      </c>
      <c r="D1066" t="s">
        <v>6995</v>
      </c>
      <c r="E1066" t="s">
        <v>558</v>
      </c>
      <c r="F1066">
        <v>1</v>
      </c>
      <c r="G1066" t="s">
        <v>2524</v>
      </c>
      <c r="H1066" t="s">
        <v>2056</v>
      </c>
      <c r="I1066" t="s">
        <v>2511</v>
      </c>
      <c r="J1066" t="s">
        <v>2556</v>
      </c>
      <c r="K1066" t="s">
        <v>62</v>
      </c>
      <c r="L1066" t="s">
        <v>2058</v>
      </c>
      <c r="M1066" t="s">
        <v>2059</v>
      </c>
      <c r="N1066">
        <v>0</v>
      </c>
      <c r="O1066">
        <v>0</v>
      </c>
      <c r="P1066">
        <v>0</v>
      </c>
      <c r="Q1066">
        <v>24480</v>
      </c>
      <c r="R1066">
        <v>0</v>
      </c>
      <c r="S1066">
        <v>0</v>
      </c>
      <c r="T1066">
        <v>0</v>
      </c>
      <c r="U1066">
        <v>0</v>
      </c>
      <c r="V1066">
        <v>0</v>
      </c>
      <c r="W1066">
        <v>0</v>
      </c>
      <c r="X1066">
        <v>0</v>
      </c>
      <c r="Y1066">
        <v>0</v>
      </c>
      <c r="Z1066">
        <v>0</v>
      </c>
      <c r="AA1066">
        <v>0</v>
      </c>
      <c r="AB1066">
        <v>0</v>
      </c>
      <c r="AC1066">
        <v>0</v>
      </c>
      <c r="AD1066">
        <v>0</v>
      </c>
      <c r="AE1066">
        <v>0</v>
      </c>
      <c r="AF1066">
        <v>0</v>
      </c>
      <c r="AG1066" t="s">
        <v>6996</v>
      </c>
      <c r="AH1066" s="21" t="str">
        <f t="shared" si="32"/>
        <v>YR21</v>
      </c>
      <c r="AI1066" s="21">
        <v>107.92500000000001</v>
      </c>
      <c r="AJ1066" s="21">
        <f t="shared" si="33"/>
        <v>100</v>
      </c>
      <c r="AK1066" s="21" t="s">
        <v>2060</v>
      </c>
      <c r="AL1066" t="s">
        <v>2527</v>
      </c>
      <c r="AM1066" t="s">
        <v>53</v>
      </c>
      <c r="AN1066" t="s">
        <v>2030</v>
      </c>
    </row>
    <row r="1067" spans="1:40" ht="15" hidden="1" thickTop="1" x14ac:dyDescent="0.35">
      <c r="A1067" t="s">
        <v>7077</v>
      </c>
      <c r="B1067" t="s">
        <v>6998</v>
      </c>
      <c r="C1067" t="s">
        <v>4047</v>
      </c>
      <c r="D1067" t="s">
        <v>6999</v>
      </c>
      <c r="E1067" t="s">
        <v>64</v>
      </c>
      <c r="F1067">
        <v>1</v>
      </c>
      <c r="G1067" t="s">
        <v>2524</v>
      </c>
      <c r="H1067" t="s">
        <v>2056</v>
      </c>
      <c r="I1067" t="s">
        <v>2511</v>
      </c>
      <c r="J1067" t="s">
        <v>4049</v>
      </c>
      <c r="K1067" t="s">
        <v>62</v>
      </c>
      <c r="L1067" t="s">
        <v>2058</v>
      </c>
      <c r="M1067" t="s">
        <v>2170</v>
      </c>
      <c r="N1067">
        <v>1</v>
      </c>
      <c r="O1067">
        <v>29</v>
      </c>
      <c r="P1067">
        <v>0.19</v>
      </c>
      <c r="Q1067">
        <v>15300</v>
      </c>
      <c r="R1067">
        <v>0</v>
      </c>
      <c r="S1067">
        <v>0</v>
      </c>
      <c r="T1067">
        <v>0</v>
      </c>
      <c r="U1067">
        <v>0</v>
      </c>
      <c r="V1067">
        <v>0</v>
      </c>
      <c r="W1067">
        <v>0</v>
      </c>
      <c r="X1067">
        <v>1</v>
      </c>
      <c r="Y1067">
        <v>29</v>
      </c>
      <c r="Z1067">
        <v>0.19</v>
      </c>
      <c r="AA1067">
        <v>0</v>
      </c>
      <c r="AB1067">
        <v>0</v>
      </c>
      <c r="AC1067">
        <v>0</v>
      </c>
      <c r="AD1067">
        <v>0</v>
      </c>
      <c r="AE1067">
        <v>0</v>
      </c>
      <c r="AF1067">
        <v>0</v>
      </c>
      <c r="AG1067" t="s">
        <v>7000</v>
      </c>
      <c r="AH1067" s="21" t="str">
        <f t="shared" si="32"/>
        <v>YR20</v>
      </c>
      <c r="AI1067" s="21">
        <v>67.5</v>
      </c>
      <c r="AJ1067" s="21">
        <f t="shared" si="33"/>
        <v>99.810457516339866</v>
      </c>
      <c r="AK1067" s="21" t="s">
        <v>2060</v>
      </c>
      <c r="AL1067" t="s">
        <v>2527</v>
      </c>
      <c r="AM1067" t="s">
        <v>53</v>
      </c>
      <c r="AN1067" t="s">
        <v>2031</v>
      </c>
    </row>
    <row r="1068" spans="1:40" ht="15" hidden="1" thickTop="1" x14ac:dyDescent="0.35">
      <c r="A1068" t="s">
        <v>7080</v>
      </c>
      <c r="B1068" t="s">
        <v>7002</v>
      </c>
      <c r="C1068" t="s">
        <v>2734</v>
      </c>
      <c r="D1068" t="s">
        <v>7003</v>
      </c>
      <c r="E1068" t="s">
        <v>2575</v>
      </c>
      <c r="F1068">
        <v>1</v>
      </c>
      <c r="G1068" t="s">
        <v>2576</v>
      </c>
      <c r="H1068" t="s">
        <v>2577</v>
      </c>
      <c r="I1068" t="s">
        <v>2511</v>
      </c>
      <c r="J1068" t="s">
        <v>2699</v>
      </c>
      <c r="K1068" t="s">
        <v>2579</v>
      </c>
      <c r="L1068" t="s">
        <v>2058</v>
      </c>
      <c r="M1068" t="s">
        <v>2059</v>
      </c>
      <c r="N1068">
        <v>0</v>
      </c>
      <c r="O1068">
        <v>0</v>
      </c>
      <c r="P1068">
        <v>0</v>
      </c>
      <c r="Q1068">
        <v>24480</v>
      </c>
      <c r="R1068">
        <v>0</v>
      </c>
      <c r="S1068">
        <v>0</v>
      </c>
      <c r="T1068">
        <v>0</v>
      </c>
      <c r="U1068">
        <v>0</v>
      </c>
      <c r="V1068">
        <v>0</v>
      </c>
      <c r="W1068">
        <v>0</v>
      </c>
      <c r="X1068">
        <v>0</v>
      </c>
      <c r="Y1068">
        <v>0</v>
      </c>
      <c r="Z1068">
        <v>0</v>
      </c>
      <c r="AA1068">
        <v>0</v>
      </c>
      <c r="AB1068">
        <v>0</v>
      </c>
      <c r="AC1068">
        <v>0</v>
      </c>
      <c r="AD1068">
        <v>0</v>
      </c>
      <c r="AE1068">
        <v>0</v>
      </c>
      <c r="AF1068">
        <v>0</v>
      </c>
      <c r="AG1068" t="s">
        <v>7004</v>
      </c>
      <c r="AH1068" s="21" t="str">
        <f t="shared" si="32"/>
        <v>YO27</v>
      </c>
      <c r="AI1068" s="21">
        <v>107.92500000000001</v>
      </c>
      <c r="AJ1068" s="21">
        <f t="shared" si="33"/>
        <v>100</v>
      </c>
      <c r="AK1068" s="21" t="s">
        <v>2060</v>
      </c>
      <c r="AL1068" t="s">
        <v>2581</v>
      </c>
      <c r="AM1068" t="s">
        <v>53</v>
      </c>
      <c r="AN1068" t="s">
        <v>2029</v>
      </c>
    </row>
    <row r="1069" spans="1:40" ht="15" hidden="1" thickTop="1" x14ac:dyDescent="0.35">
      <c r="A1069" t="s">
        <v>2226</v>
      </c>
      <c r="B1069" t="s">
        <v>7006</v>
      </c>
      <c r="C1069" t="s">
        <v>2584</v>
      </c>
      <c r="D1069" t="s">
        <v>7007</v>
      </c>
      <c r="E1069" t="s">
        <v>64</v>
      </c>
      <c r="F1069">
        <v>1</v>
      </c>
      <c r="G1069" t="s">
        <v>2524</v>
      </c>
      <c r="H1069" t="s">
        <v>2056</v>
      </c>
      <c r="I1069" t="s">
        <v>2511</v>
      </c>
      <c r="J1069" t="s">
        <v>2586</v>
      </c>
      <c r="K1069" t="s">
        <v>62</v>
      </c>
      <c r="L1069" t="s">
        <v>2058</v>
      </c>
      <c r="M1069" t="s">
        <v>2059</v>
      </c>
      <c r="N1069">
        <v>0</v>
      </c>
      <c r="O1069">
        <v>0</v>
      </c>
      <c r="P1069">
        <v>0</v>
      </c>
      <c r="Q1069">
        <v>24480</v>
      </c>
      <c r="R1069">
        <v>0</v>
      </c>
      <c r="S1069">
        <v>0</v>
      </c>
      <c r="T1069">
        <v>0</v>
      </c>
      <c r="U1069">
        <v>0</v>
      </c>
      <c r="V1069">
        <v>0</v>
      </c>
      <c r="W1069">
        <v>0</v>
      </c>
      <c r="X1069">
        <v>0</v>
      </c>
      <c r="Y1069">
        <v>0</v>
      </c>
      <c r="Z1069">
        <v>0</v>
      </c>
      <c r="AA1069">
        <v>0</v>
      </c>
      <c r="AB1069">
        <v>0</v>
      </c>
      <c r="AC1069">
        <v>0</v>
      </c>
      <c r="AD1069">
        <v>0</v>
      </c>
      <c r="AE1069">
        <v>0</v>
      </c>
      <c r="AF1069">
        <v>0</v>
      </c>
      <c r="AG1069" t="s">
        <v>7008</v>
      </c>
      <c r="AH1069" s="21" t="str">
        <f t="shared" si="32"/>
        <v>YR20</v>
      </c>
      <c r="AI1069" s="21">
        <v>107.92500000000001</v>
      </c>
      <c r="AJ1069" s="21">
        <f t="shared" si="33"/>
        <v>100</v>
      </c>
      <c r="AK1069" s="21" t="s">
        <v>2060</v>
      </c>
      <c r="AL1069" t="s">
        <v>2527</v>
      </c>
      <c r="AM1069" t="s">
        <v>53</v>
      </c>
      <c r="AN1069" t="s">
        <v>2031</v>
      </c>
    </row>
    <row r="1070" spans="1:40" ht="15" hidden="1" thickTop="1" x14ac:dyDescent="0.35">
      <c r="A1070" t="s">
        <v>2229</v>
      </c>
      <c r="B1070" t="s">
        <v>7010</v>
      </c>
      <c r="C1070" t="s">
        <v>30185</v>
      </c>
      <c r="D1070" t="s">
        <v>7011</v>
      </c>
      <c r="E1070" t="s">
        <v>560</v>
      </c>
      <c r="F1070">
        <v>1</v>
      </c>
      <c r="G1070" t="s">
        <v>2055</v>
      </c>
      <c r="H1070" t="s">
        <v>2056</v>
      </c>
      <c r="I1070" t="s">
        <v>2511</v>
      </c>
      <c r="J1070" t="s">
        <v>67</v>
      </c>
      <c r="K1070" t="s">
        <v>68</v>
      </c>
      <c r="L1070" t="s">
        <v>2058</v>
      </c>
      <c r="M1070" t="s">
        <v>2059</v>
      </c>
      <c r="N1070">
        <v>0</v>
      </c>
      <c r="O1070">
        <v>0</v>
      </c>
      <c r="P1070">
        <v>0</v>
      </c>
      <c r="Q1070">
        <v>24480</v>
      </c>
      <c r="R1070">
        <v>0</v>
      </c>
      <c r="S1070">
        <v>0</v>
      </c>
      <c r="T1070">
        <v>0</v>
      </c>
      <c r="U1070">
        <v>0</v>
      </c>
      <c r="V1070">
        <v>0</v>
      </c>
      <c r="W1070">
        <v>0</v>
      </c>
      <c r="X1070">
        <v>0</v>
      </c>
      <c r="Y1070">
        <v>0</v>
      </c>
      <c r="Z1070">
        <v>0</v>
      </c>
      <c r="AA1070">
        <v>0</v>
      </c>
      <c r="AB1070">
        <v>0</v>
      </c>
      <c r="AC1070">
        <v>0</v>
      </c>
      <c r="AD1070">
        <v>0</v>
      </c>
      <c r="AE1070">
        <v>0</v>
      </c>
      <c r="AF1070">
        <v>0</v>
      </c>
      <c r="AG1070" t="s">
        <v>186</v>
      </c>
      <c r="AH1070" s="21" t="str">
        <f t="shared" si="32"/>
        <v>YR20</v>
      </c>
      <c r="AI1070" s="21">
        <v>107.92500000000001</v>
      </c>
      <c r="AJ1070" s="21">
        <f t="shared" si="33"/>
        <v>100</v>
      </c>
      <c r="AK1070" s="21" t="s">
        <v>2060</v>
      </c>
      <c r="AL1070" t="s">
        <v>70</v>
      </c>
      <c r="AM1070" t="s">
        <v>53</v>
      </c>
      <c r="AN1070" t="s">
        <v>2030</v>
      </c>
    </row>
    <row r="1071" spans="1:40" ht="15" hidden="1" thickTop="1" x14ac:dyDescent="0.35">
      <c r="A1071" t="s">
        <v>2231</v>
      </c>
      <c r="B1071" t="s">
        <v>7013</v>
      </c>
      <c r="C1071" t="s">
        <v>30185</v>
      </c>
      <c r="D1071" t="s">
        <v>7014</v>
      </c>
      <c r="E1071" t="s">
        <v>560</v>
      </c>
      <c r="F1071">
        <v>1</v>
      </c>
      <c r="G1071" t="s">
        <v>2055</v>
      </c>
      <c r="H1071" t="s">
        <v>2056</v>
      </c>
      <c r="I1071" t="s">
        <v>2511</v>
      </c>
      <c r="J1071" t="s">
        <v>67</v>
      </c>
      <c r="K1071" t="s">
        <v>68</v>
      </c>
      <c r="L1071" t="s">
        <v>2058</v>
      </c>
      <c r="M1071" t="s">
        <v>2059</v>
      </c>
      <c r="N1071">
        <v>0</v>
      </c>
      <c r="O1071">
        <v>0</v>
      </c>
      <c r="P1071">
        <v>0</v>
      </c>
      <c r="Q1071">
        <v>24480</v>
      </c>
      <c r="R1071">
        <v>0</v>
      </c>
      <c r="S1071">
        <v>0</v>
      </c>
      <c r="T1071">
        <v>0</v>
      </c>
      <c r="U1071">
        <v>0</v>
      </c>
      <c r="V1071">
        <v>0</v>
      </c>
      <c r="W1071">
        <v>0</v>
      </c>
      <c r="X1071">
        <v>0</v>
      </c>
      <c r="Y1071">
        <v>0</v>
      </c>
      <c r="Z1071">
        <v>0</v>
      </c>
      <c r="AA1071">
        <v>0</v>
      </c>
      <c r="AB1071">
        <v>0</v>
      </c>
      <c r="AC1071">
        <v>0</v>
      </c>
      <c r="AD1071">
        <v>0</v>
      </c>
      <c r="AE1071">
        <v>0</v>
      </c>
      <c r="AF1071">
        <v>0</v>
      </c>
      <c r="AG1071" t="s">
        <v>187</v>
      </c>
      <c r="AH1071" s="21" t="str">
        <f t="shared" si="32"/>
        <v>YR20</v>
      </c>
      <c r="AI1071" s="21">
        <v>107.92500000000001</v>
      </c>
      <c r="AJ1071" s="21">
        <f t="shared" si="33"/>
        <v>100</v>
      </c>
      <c r="AK1071" s="21" t="s">
        <v>2060</v>
      </c>
      <c r="AL1071" t="s">
        <v>70</v>
      </c>
      <c r="AM1071" t="s">
        <v>53</v>
      </c>
      <c r="AN1071" t="s">
        <v>2030</v>
      </c>
    </row>
    <row r="1072" spans="1:40" ht="15" hidden="1" thickTop="1" x14ac:dyDescent="0.35">
      <c r="A1072" t="s">
        <v>2234</v>
      </c>
      <c r="B1072" t="s">
        <v>7016</v>
      </c>
      <c r="C1072" t="s">
        <v>76</v>
      </c>
      <c r="D1072" t="s">
        <v>7017</v>
      </c>
      <c r="E1072" t="s">
        <v>560</v>
      </c>
      <c r="F1072">
        <v>1</v>
      </c>
      <c r="G1072" t="s">
        <v>2055</v>
      </c>
      <c r="H1072" t="s">
        <v>2056</v>
      </c>
      <c r="I1072" t="s">
        <v>2511</v>
      </c>
      <c r="J1072" t="s">
        <v>67</v>
      </c>
      <c r="K1072" t="s">
        <v>68</v>
      </c>
      <c r="L1072" t="s">
        <v>2058</v>
      </c>
      <c r="M1072" t="s">
        <v>2059</v>
      </c>
      <c r="N1072">
        <v>4</v>
      </c>
      <c r="O1072">
        <v>380</v>
      </c>
      <c r="P1072">
        <v>1.55</v>
      </c>
      <c r="Q1072">
        <v>24480</v>
      </c>
      <c r="R1072">
        <v>0</v>
      </c>
      <c r="S1072">
        <v>0</v>
      </c>
      <c r="T1072">
        <v>0</v>
      </c>
      <c r="U1072">
        <v>0</v>
      </c>
      <c r="V1072">
        <v>0</v>
      </c>
      <c r="W1072">
        <v>0</v>
      </c>
      <c r="X1072">
        <v>4</v>
      </c>
      <c r="Y1072">
        <v>380</v>
      </c>
      <c r="Z1072">
        <v>1.55</v>
      </c>
      <c r="AA1072">
        <v>0</v>
      </c>
      <c r="AB1072">
        <v>0</v>
      </c>
      <c r="AC1072">
        <v>0</v>
      </c>
      <c r="AD1072">
        <v>0</v>
      </c>
      <c r="AE1072">
        <v>0</v>
      </c>
      <c r="AF1072">
        <v>0</v>
      </c>
      <c r="AG1072" t="s">
        <v>188</v>
      </c>
      <c r="AH1072" s="21" t="str">
        <f t="shared" si="32"/>
        <v>YR20</v>
      </c>
      <c r="AI1072" s="21">
        <v>107.92500000000001</v>
      </c>
      <c r="AJ1072" s="21">
        <f t="shared" si="33"/>
        <v>98.447712418300654</v>
      </c>
      <c r="AK1072" s="21" t="s">
        <v>2063</v>
      </c>
      <c r="AL1072" t="s">
        <v>70</v>
      </c>
      <c r="AM1072" t="s">
        <v>53</v>
      </c>
      <c r="AN1072" t="s">
        <v>2032</v>
      </c>
    </row>
    <row r="1073" spans="1:40" ht="15" hidden="1" thickTop="1" x14ac:dyDescent="0.35">
      <c r="A1073" t="s">
        <v>2236</v>
      </c>
      <c r="B1073" t="s">
        <v>7019</v>
      </c>
      <c r="C1073" t="s">
        <v>3912</v>
      </c>
      <c r="D1073" t="s">
        <v>7020</v>
      </c>
      <c r="E1073" t="s">
        <v>2705</v>
      </c>
      <c r="F1073">
        <v>1</v>
      </c>
      <c r="G1073" t="s">
        <v>2593</v>
      </c>
      <c r="H1073" t="s">
        <v>2056</v>
      </c>
      <c r="I1073" t="s">
        <v>2511</v>
      </c>
      <c r="J1073" t="s">
        <v>3364</v>
      </c>
      <c r="K1073" t="s">
        <v>65</v>
      </c>
      <c r="L1073" t="s">
        <v>2058</v>
      </c>
      <c r="M1073" t="s">
        <v>2059</v>
      </c>
      <c r="N1073">
        <v>0</v>
      </c>
      <c r="O1073">
        <v>0</v>
      </c>
      <c r="P1073">
        <v>0</v>
      </c>
      <c r="Q1073">
        <v>24480</v>
      </c>
      <c r="R1073">
        <v>0</v>
      </c>
      <c r="S1073">
        <v>0</v>
      </c>
      <c r="T1073">
        <v>0</v>
      </c>
      <c r="U1073">
        <v>0</v>
      </c>
      <c r="V1073">
        <v>0</v>
      </c>
      <c r="W1073">
        <v>0</v>
      </c>
      <c r="X1073">
        <v>0</v>
      </c>
      <c r="Y1073">
        <v>0</v>
      </c>
      <c r="Z1073">
        <v>0</v>
      </c>
      <c r="AA1073">
        <v>0</v>
      </c>
      <c r="AB1073">
        <v>0</v>
      </c>
      <c r="AC1073">
        <v>0</v>
      </c>
      <c r="AD1073">
        <v>0</v>
      </c>
      <c r="AE1073">
        <v>0</v>
      </c>
      <c r="AF1073">
        <v>0</v>
      </c>
      <c r="AG1073" t="s">
        <v>7021</v>
      </c>
      <c r="AH1073" s="21" t="str">
        <f t="shared" si="32"/>
        <v>YO27</v>
      </c>
      <c r="AI1073" s="21">
        <v>107.92500000000001</v>
      </c>
      <c r="AJ1073" s="21">
        <f t="shared" si="33"/>
        <v>100</v>
      </c>
      <c r="AK1073" s="21" t="s">
        <v>2060</v>
      </c>
      <c r="AL1073" t="s">
        <v>2527</v>
      </c>
      <c r="AM1073" t="s">
        <v>53</v>
      </c>
      <c r="AN1073" t="s">
        <v>2029</v>
      </c>
    </row>
    <row r="1074" spans="1:40" ht="15" hidden="1" thickTop="1" x14ac:dyDescent="0.35">
      <c r="A1074" t="s">
        <v>2238</v>
      </c>
      <c r="B1074" t="s">
        <v>7023</v>
      </c>
      <c r="C1074" t="s">
        <v>76</v>
      </c>
      <c r="D1074" t="s">
        <v>7024</v>
      </c>
      <c r="E1074" t="s">
        <v>119</v>
      </c>
      <c r="F1074">
        <v>1</v>
      </c>
      <c r="G1074" t="s">
        <v>2055</v>
      </c>
      <c r="H1074" t="s">
        <v>2056</v>
      </c>
      <c r="I1074" t="s">
        <v>2511</v>
      </c>
      <c r="J1074" t="s">
        <v>67</v>
      </c>
      <c r="K1074" t="s">
        <v>68</v>
      </c>
      <c r="L1074" t="s">
        <v>2058</v>
      </c>
      <c r="M1074" t="s">
        <v>2059</v>
      </c>
      <c r="N1074">
        <v>1</v>
      </c>
      <c r="O1074">
        <v>42</v>
      </c>
      <c r="P1074">
        <v>0.17</v>
      </c>
      <c r="Q1074">
        <v>24480</v>
      </c>
      <c r="R1074">
        <v>0</v>
      </c>
      <c r="S1074">
        <v>0</v>
      </c>
      <c r="T1074">
        <v>0</v>
      </c>
      <c r="U1074">
        <v>0</v>
      </c>
      <c r="V1074">
        <v>0</v>
      </c>
      <c r="W1074">
        <v>0</v>
      </c>
      <c r="X1074">
        <v>1</v>
      </c>
      <c r="Y1074">
        <v>42</v>
      </c>
      <c r="Z1074">
        <v>0.17</v>
      </c>
      <c r="AA1074">
        <v>0</v>
      </c>
      <c r="AB1074">
        <v>0</v>
      </c>
      <c r="AC1074">
        <v>0</v>
      </c>
      <c r="AD1074">
        <v>0</v>
      </c>
      <c r="AE1074">
        <v>0</v>
      </c>
      <c r="AF1074">
        <v>0</v>
      </c>
      <c r="AG1074" t="s">
        <v>189</v>
      </c>
      <c r="AH1074" s="21" t="str">
        <f t="shared" si="32"/>
        <v>YR20</v>
      </c>
      <c r="AI1074" s="21">
        <v>107.92500000000001</v>
      </c>
      <c r="AJ1074" s="21">
        <f t="shared" si="33"/>
        <v>99.828431372549019</v>
      </c>
      <c r="AK1074" s="21" t="s">
        <v>2060</v>
      </c>
      <c r="AL1074" t="s">
        <v>70</v>
      </c>
      <c r="AM1074" t="s">
        <v>53</v>
      </c>
      <c r="AN1074" t="s">
        <v>2031</v>
      </c>
    </row>
    <row r="1075" spans="1:40" ht="15" hidden="1" thickTop="1" x14ac:dyDescent="0.35">
      <c r="A1075" t="s">
        <v>2241</v>
      </c>
      <c r="B1075" t="s">
        <v>7027</v>
      </c>
      <c r="C1075" t="s">
        <v>3405</v>
      </c>
      <c r="D1075" t="s">
        <v>7028</v>
      </c>
      <c r="E1075" t="s">
        <v>3407</v>
      </c>
      <c r="F1075">
        <v>1</v>
      </c>
      <c r="G1075" t="s">
        <v>2509</v>
      </c>
      <c r="H1075" t="s">
        <v>2510</v>
      </c>
      <c r="I1075" t="s">
        <v>2511</v>
      </c>
      <c r="J1075" t="s">
        <v>3408</v>
      </c>
      <c r="K1075" t="s">
        <v>3109</v>
      </c>
      <c r="L1075" t="s">
        <v>2058</v>
      </c>
      <c r="M1075" t="s">
        <v>2170</v>
      </c>
      <c r="N1075">
        <v>1</v>
      </c>
      <c r="O1075">
        <v>136</v>
      </c>
      <c r="P1075">
        <v>0.89</v>
      </c>
      <c r="Q1075">
        <v>15300</v>
      </c>
      <c r="R1075">
        <v>0</v>
      </c>
      <c r="S1075">
        <v>0</v>
      </c>
      <c r="T1075">
        <v>0</v>
      </c>
      <c r="U1075">
        <v>0</v>
      </c>
      <c r="V1075">
        <v>0</v>
      </c>
      <c r="W1075">
        <v>0</v>
      </c>
      <c r="X1075">
        <v>1</v>
      </c>
      <c r="Y1075">
        <v>136</v>
      </c>
      <c r="Z1075">
        <v>0.89</v>
      </c>
      <c r="AA1075">
        <v>0</v>
      </c>
      <c r="AB1075">
        <v>0</v>
      </c>
      <c r="AC1075">
        <v>0</v>
      </c>
      <c r="AD1075">
        <v>0</v>
      </c>
      <c r="AE1075">
        <v>0</v>
      </c>
      <c r="AF1075">
        <v>0</v>
      </c>
      <c r="AG1075" t="s">
        <v>7029</v>
      </c>
      <c r="AH1075" s="21" t="str">
        <f t="shared" si="32"/>
        <v>YR20</v>
      </c>
      <c r="AI1075" s="21">
        <v>67.5</v>
      </c>
      <c r="AJ1075" s="21">
        <f t="shared" si="33"/>
        <v>99.111111111111114</v>
      </c>
      <c r="AK1075" s="21" t="s">
        <v>2063</v>
      </c>
      <c r="AL1075" t="s">
        <v>3411</v>
      </c>
      <c r="AM1075" t="s">
        <v>53</v>
      </c>
      <c r="AN1075" t="s">
        <v>2029</v>
      </c>
    </row>
    <row r="1076" spans="1:40" ht="15" hidden="1" thickTop="1" x14ac:dyDescent="0.35">
      <c r="A1076" t="s">
        <v>7105</v>
      </c>
      <c r="B1076" t="s">
        <v>7031</v>
      </c>
      <c r="C1076" t="s">
        <v>2897</v>
      </c>
      <c r="D1076" t="s">
        <v>7032</v>
      </c>
      <c r="E1076" t="s">
        <v>2705</v>
      </c>
      <c r="F1076">
        <v>1</v>
      </c>
      <c r="G1076" t="s">
        <v>2593</v>
      </c>
      <c r="H1076" t="s">
        <v>2056</v>
      </c>
      <c r="I1076" t="s">
        <v>2511</v>
      </c>
      <c r="J1076" t="s">
        <v>2594</v>
      </c>
      <c r="K1076" t="s">
        <v>65</v>
      </c>
      <c r="L1076" t="s">
        <v>2058</v>
      </c>
      <c r="M1076" t="s">
        <v>2059</v>
      </c>
      <c r="N1076">
        <v>0</v>
      </c>
      <c r="O1076">
        <v>0</v>
      </c>
      <c r="P1076">
        <v>0</v>
      </c>
      <c r="Q1076">
        <v>24480</v>
      </c>
      <c r="R1076">
        <v>0</v>
      </c>
      <c r="S1076">
        <v>0</v>
      </c>
      <c r="T1076">
        <v>0</v>
      </c>
      <c r="U1076">
        <v>0</v>
      </c>
      <c r="V1076">
        <v>0</v>
      </c>
      <c r="W1076">
        <v>0</v>
      </c>
      <c r="X1076">
        <v>0</v>
      </c>
      <c r="Y1076">
        <v>0</v>
      </c>
      <c r="Z1076">
        <v>0</v>
      </c>
      <c r="AA1076">
        <v>0</v>
      </c>
      <c r="AB1076">
        <v>0</v>
      </c>
      <c r="AC1076">
        <v>0</v>
      </c>
      <c r="AD1076">
        <v>0</v>
      </c>
      <c r="AE1076">
        <v>0</v>
      </c>
      <c r="AF1076">
        <v>0</v>
      </c>
      <c r="AG1076" t="s">
        <v>7033</v>
      </c>
      <c r="AH1076" s="21" t="str">
        <f t="shared" si="32"/>
        <v>YO27</v>
      </c>
      <c r="AI1076" s="21">
        <v>107.92500000000001</v>
      </c>
      <c r="AJ1076" s="21">
        <f t="shared" si="33"/>
        <v>100</v>
      </c>
      <c r="AK1076" s="21" t="s">
        <v>2060</v>
      </c>
      <c r="AL1076" t="s">
        <v>2527</v>
      </c>
      <c r="AM1076" t="s">
        <v>53</v>
      </c>
      <c r="AN1076" t="s">
        <v>2029</v>
      </c>
    </row>
    <row r="1077" spans="1:40" ht="15" hidden="1" thickTop="1" x14ac:dyDescent="0.35">
      <c r="A1077" t="s">
        <v>7108</v>
      </c>
      <c r="B1077" t="s">
        <v>7035</v>
      </c>
      <c r="C1077" t="s">
        <v>3056</v>
      </c>
      <c r="D1077" t="s">
        <v>7036</v>
      </c>
      <c r="E1077" t="s">
        <v>3058</v>
      </c>
      <c r="F1077">
        <v>1</v>
      </c>
      <c r="G1077" t="s">
        <v>2546</v>
      </c>
      <c r="H1077" t="s">
        <v>2510</v>
      </c>
      <c r="I1077" t="s">
        <v>2511</v>
      </c>
      <c r="J1077" t="s">
        <v>3059</v>
      </c>
      <c r="K1077" t="s">
        <v>3007</v>
      </c>
      <c r="L1077" t="s">
        <v>2058</v>
      </c>
      <c r="M1077" t="s">
        <v>2059</v>
      </c>
      <c r="N1077">
        <v>0</v>
      </c>
      <c r="O1077">
        <v>0</v>
      </c>
      <c r="P1077">
        <v>0</v>
      </c>
      <c r="Q1077">
        <v>24480</v>
      </c>
      <c r="R1077">
        <v>0</v>
      </c>
      <c r="S1077">
        <v>0</v>
      </c>
      <c r="T1077">
        <v>0</v>
      </c>
      <c r="U1077">
        <v>0</v>
      </c>
      <c r="V1077">
        <v>0</v>
      </c>
      <c r="W1077">
        <v>0</v>
      </c>
      <c r="X1077">
        <v>0</v>
      </c>
      <c r="Y1077">
        <v>0</v>
      </c>
      <c r="Z1077">
        <v>0</v>
      </c>
      <c r="AA1077">
        <v>0</v>
      </c>
      <c r="AB1077">
        <v>0</v>
      </c>
      <c r="AC1077">
        <v>0</v>
      </c>
      <c r="AD1077">
        <v>0</v>
      </c>
      <c r="AE1077">
        <v>0</v>
      </c>
      <c r="AF1077">
        <v>0</v>
      </c>
      <c r="AG1077" t="s">
        <v>7037</v>
      </c>
      <c r="AH1077" s="21" t="str">
        <f t="shared" si="32"/>
        <v>YR21</v>
      </c>
      <c r="AI1077" s="21">
        <v>107.92500000000001</v>
      </c>
      <c r="AJ1077" s="21">
        <f t="shared" si="33"/>
        <v>100</v>
      </c>
      <c r="AK1077" s="21" t="s">
        <v>2060</v>
      </c>
      <c r="AL1077" t="s">
        <v>2551</v>
      </c>
      <c r="AM1077" t="s">
        <v>53</v>
      </c>
      <c r="AN1077" t="s">
        <v>2030</v>
      </c>
    </row>
    <row r="1078" spans="1:40" ht="15" hidden="1" thickTop="1" x14ac:dyDescent="0.35">
      <c r="A1078" t="s">
        <v>7112</v>
      </c>
      <c r="B1078" t="s">
        <v>7039</v>
      </c>
      <c r="C1078" t="s">
        <v>3056</v>
      </c>
      <c r="D1078" t="s">
        <v>7040</v>
      </c>
      <c r="E1078" t="s">
        <v>3058</v>
      </c>
      <c r="F1078">
        <v>1</v>
      </c>
      <c r="G1078" t="s">
        <v>2546</v>
      </c>
      <c r="H1078" t="s">
        <v>2510</v>
      </c>
      <c r="I1078" t="s">
        <v>2511</v>
      </c>
      <c r="J1078" t="s">
        <v>3059</v>
      </c>
      <c r="K1078" t="s">
        <v>3007</v>
      </c>
      <c r="L1078" t="s">
        <v>2058</v>
      </c>
      <c r="M1078" t="s">
        <v>2059</v>
      </c>
      <c r="N1078">
        <v>6</v>
      </c>
      <c r="O1078">
        <v>261</v>
      </c>
      <c r="P1078">
        <v>1.07</v>
      </c>
      <c r="Q1078">
        <v>24480</v>
      </c>
      <c r="R1078">
        <v>0</v>
      </c>
      <c r="S1078">
        <v>0</v>
      </c>
      <c r="T1078">
        <v>0</v>
      </c>
      <c r="U1078">
        <v>0</v>
      </c>
      <c r="V1078">
        <v>0</v>
      </c>
      <c r="W1078">
        <v>0</v>
      </c>
      <c r="X1078">
        <v>1</v>
      </c>
      <c r="Y1078">
        <v>72</v>
      </c>
      <c r="Z1078">
        <v>0.28999999999999998</v>
      </c>
      <c r="AA1078">
        <v>5</v>
      </c>
      <c r="AB1078">
        <v>189</v>
      </c>
      <c r="AC1078">
        <v>0.77</v>
      </c>
      <c r="AD1078">
        <v>0</v>
      </c>
      <c r="AE1078">
        <v>0</v>
      </c>
      <c r="AF1078">
        <v>0</v>
      </c>
      <c r="AG1078" t="s">
        <v>7041</v>
      </c>
      <c r="AH1078" s="21" t="str">
        <f t="shared" si="32"/>
        <v>YR21</v>
      </c>
      <c r="AI1078" s="21">
        <v>107.92500000000001</v>
      </c>
      <c r="AJ1078" s="21">
        <f t="shared" si="33"/>
        <v>98.933823529411768</v>
      </c>
      <c r="AK1078" s="21" t="s">
        <v>2063</v>
      </c>
      <c r="AL1078" t="s">
        <v>2551</v>
      </c>
      <c r="AM1078" t="s">
        <v>53</v>
      </c>
      <c r="AN1078" t="s">
        <v>2031</v>
      </c>
    </row>
    <row r="1079" spans="1:40" ht="15" hidden="1" thickTop="1" x14ac:dyDescent="0.35">
      <c r="A1079" t="s">
        <v>7116</v>
      </c>
      <c r="B1079" t="s">
        <v>7044</v>
      </c>
      <c r="C1079" t="s">
        <v>78</v>
      </c>
      <c r="D1079" t="s">
        <v>7045</v>
      </c>
      <c r="E1079" t="s">
        <v>560</v>
      </c>
      <c r="F1079">
        <v>1</v>
      </c>
      <c r="G1079" t="s">
        <v>2055</v>
      </c>
      <c r="H1079" t="s">
        <v>2056</v>
      </c>
      <c r="I1079" t="s">
        <v>2511</v>
      </c>
      <c r="J1079" t="s">
        <v>67</v>
      </c>
      <c r="K1079" t="s">
        <v>68</v>
      </c>
      <c r="L1079" t="s">
        <v>2058</v>
      </c>
      <c r="M1079" t="s">
        <v>2059</v>
      </c>
      <c r="N1079">
        <v>3</v>
      </c>
      <c r="O1079">
        <v>138</v>
      </c>
      <c r="P1079">
        <v>0.56000000000000005</v>
      </c>
      <c r="Q1079">
        <v>24480</v>
      </c>
      <c r="R1079">
        <v>2</v>
      </c>
      <c r="S1079">
        <v>107</v>
      </c>
      <c r="T1079">
        <v>0.44</v>
      </c>
      <c r="U1079">
        <v>0</v>
      </c>
      <c r="V1079">
        <v>0</v>
      </c>
      <c r="W1079">
        <v>0</v>
      </c>
      <c r="X1079">
        <v>1</v>
      </c>
      <c r="Y1079">
        <v>31</v>
      </c>
      <c r="Z1079">
        <v>0.13</v>
      </c>
      <c r="AA1079">
        <v>0</v>
      </c>
      <c r="AB1079">
        <v>0</v>
      </c>
      <c r="AC1079">
        <v>0</v>
      </c>
      <c r="AD1079">
        <v>0</v>
      </c>
      <c r="AE1079">
        <v>0</v>
      </c>
      <c r="AF1079">
        <v>0</v>
      </c>
      <c r="AG1079" t="s">
        <v>190</v>
      </c>
      <c r="AH1079" s="21" t="str">
        <f t="shared" si="32"/>
        <v>YR20</v>
      </c>
      <c r="AI1079" s="21">
        <v>107.92500000000001</v>
      </c>
      <c r="AJ1079" s="21">
        <f t="shared" si="33"/>
        <v>99.436274509803923</v>
      </c>
      <c r="AK1079" s="21" t="s">
        <v>2063</v>
      </c>
      <c r="AL1079" t="s">
        <v>70</v>
      </c>
      <c r="AM1079" t="s">
        <v>53</v>
      </c>
      <c r="AN1079" t="s">
        <v>2030</v>
      </c>
    </row>
    <row r="1080" spans="1:40" ht="15" hidden="1" thickTop="1" x14ac:dyDescent="0.35">
      <c r="A1080" t="s">
        <v>7120</v>
      </c>
      <c r="B1080" t="s">
        <v>7047</v>
      </c>
      <c r="C1080" t="s">
        <v>76</v>
      </c>
      <c r="D1080" t="s">
        <v>7048</v>
      </c>
      <c r="E1080" t="s">
        <v>560</v>
      </c>
      <c r="F1080">
        <v>1</v>
      </c>
      <c r="G1080" t="s">
        <v>2055</v>
      </c>
      <c r="H1080" t="s">
        <v>2056</v>
      </c>
      <c r="I1080" t="s">
        <v>2511</v>
      </c>
      <c r="J1080" t="s">
        <v>67</v>
      </c>
      <c r="K1080" t="s">
        <v>68</v>
      </c>
      <c r="L1080" t="s">
        <v>2058</v>
      </c>
      <c r="M1080" t="s">
        <v>2059</v>
      </c>
      <c r="N1080">
        <v>3</v>
      </c>
      <c r="O1080">
        <v>83</v>
      </c>
      <c r="P1080">
        <v>0.34</v>
      </c>
      <c r="Q1080">
        <v>24480</v>
      </c>
      <c r="R1080">
        <v>3</v>
      </c>
      <c r="S1080">
        <v>83</v>
      </c>
      <c r="T1080">
        <v>0.34</v>
      </c>
      <c r="U1080">
        <v>0</v>
      </c>
      <c r="V1080">
        <v>0</v>
      </c>
      <c r="W1080">
        <v>0</v>
      </c>
      <c r="X1080">
        <v>0</v>
      </c>
      <c r="Y1080">
        <v>0</v>
      </c>
      <c r="Z1080">
        <v>0</v>
      </c>
      <c r="AA1080">
        <v>0</v>
      </c>
      <c r="AB1080">
        <v>0</v>
      </c>
      <c r="AC1080">
        <v>0</v>
      </c>
      <c r="AD1080">
        <v>0</v>
      </c>
      <c r="AE1080">
        <v>0</v>
      </c>
      <c r="AF1080">
        <v>0</v>
      </c>
      <c r="AG1080" t="s">
        <v>191</v>
      </c>
      <c r="AH1080" s="21" t="str">
        <f t="shared" si="32"/>
        <v>YR20</v>
      </c>
      <c r="AI1080" s="21">
        <v>107.92500000000001</v>
      </c>
      <c r="AJ1080" s="21">
        <f t="shared" si="33"/>
        <v>99.660947712418306</v>
      </c>
      <c r="AK1080" s="21" t="s">
        <v>2063</v>
      </c>
      <c r="AL1080" t="s">
        <v>70</v>
      </c>
      <c r="AM1080" t="s">
        <v>53</v>
      </c>
      <c r="AN1080" t="s">
        <v>2030</v>
      </c>
    </row>
    <row r="1081" spans="1:40" ht="15" hidden="1" thickTop="1" x14ac:dyDescent="0.35">
      <c r="A1081" t="s">
        <v>7124</v>
      </c>
      <c r="B1081" t="s">
        <v>7050</v>
      </c>
      <c r="C1081" t="s">
        <v>2697</v>
      </c>
      <c r="D1081" t="s">
        <v>7051</v>
      </c>
      <c r="E1081" t="s">
        <v>2575</v>
      </c>
      <c r="F1081">
        <v>1</v>
      </c>
      <c r="G1081" t="s">
        <v>2576</v>
      </c>
      <c r="H1081" t="s">
        <v>2577</v>
      </c>
      <c r="I1081" t="s">
        <v>2511</v>
      </c>
      <c r="J1081" t="s">
        <v>2699</v>
      </c>
      <c r="K1081" t="s">
        <v>2579</v>
      </c>
      <c r="L1081" t="s">
        <v>2058</v>
      </c>
      <c r="M1081" t="s">
        <v>2163</v>
      </c>
      <c r="N1081">
        <v>0</v>
      </c>
      <c r="O1081">
        <v>0</v>
      </c>
      <c r="P1081">
        <v>0</v>
      </c>
      <c r="Q1081">
        <v>17340</v>
      </c>
      <c r="R1081">
        <v>0</v>
      </c>
      <c r="S1081">
        <v>0</v>
      </c>
      <c r="T1081">
        <v>0</v>
      </c>
      <c r="U1081">
        <v>0</v>
      </c>
      <c r="V1081">
        <v>0</v>
      </c>
      <c r="W1081">
        <v>0</v>
      </c>
      <c r="X1081">
        <v>0</v>
      </c>
      <c r="Y1081">
        <v>0</v>
      </c>
      <c r="Z1081">
        <v>0</v>
      </c>
      <c r="AA1081">
        <v>0</v>
      </c>
      <c r="AB1081">
        <v>0</v>
      </c>
      <c r="AC1081">
        <v>0</v>
      </c>
      <c r="AD1081">
        <v>0</v>
      </c>
      <c r="AE1081">
        <v>0</v>
      </c>
      <c r="AF1081">
        <v>0</v>
      </c>
      <c r="AG1081" t="s">
        <v>7052</v>
      </c>
      <c r="AH1081" s="21" t="str">
        <f t="shared" si="32"/>
        <v>YR21</v>
      </c>
      <c r="AI1081" s="21">
        <v>76.500000000000014</v>
      </c>
      <c r="AJ1081" s="21">
        <f t="shared" si="33"/>
        <v>100</v>
      </c>
      <c r="AK1081" s="21" t="s">
        <v>2060</v>
      </c>
      <c r="AL1081" t="s">
        <v>2581</v>
      </c>
      <c r="AM1081" t="s">
        <v>53</v>
      </c>
      <c r="AN1081" t="s">
        <v>2031</v>
      </c>
    </row>
    <row r="1082" spans="1:40" ht="15" hidden="1" thickTop="1" x14ac:dyDescent="0.35">
      <c r="A1082" t="s">
        <v>7128</v>
      </c>
      <c r="B1082" t="s">
        <v>7054</v>
      </c>
      <c r="C1082" t="s">
        <v>4585</v>
      </c>
      <c r="D1082" t="s">
        <v>7055</v>
      </c>
      <c r="E1082" t="s">
        <v>3407</v>
      </c>
      <c r="F1082">
        <v>1</v>
      </c>
      <c r="G1082" t="s">
        <v>2509</v>
      </c>
      <c r="H1082" t="s">
        <v>2510</v>
      </c>
      <c r="I1082" t="s">
        <v>2511</v>
      </c>
      <c r="J1082" t="s">
        <v>3408</v>
      </c>
      <c r="K1082" t="s">
        <v>3109</v>
      </c>
      <c r="L1082" t="s">
        <v>2058</v>
      </c>
      <c r="M1082" t="s">
        <v>2059</v>
      </c>
      <c r="N1082">
        <v>0</v>
      </c>
      <c r="O1082">
        <v>0</v>
      </c>
      <c r="P1082">
        <v>0</v>
      </c>
      <c r="Q1082">
        <v>24480</v>
      </c>
      <c r="R1082">
        <v>0</v>
      </c>
      <c r="S1082">
        <v>0</v>
      </c>
      <c r="T1082">
        <v>0</v>
      </c>
      <c r="U1082">
        <v>0</v>
      </c>
      <c r="V1082">
        <v>0</v>
      </c>
      <c r="W1082">
        <v>0</v>
      </c>
      <c r="X1082">
        <v>0</v>
      </c>
      <c r="Y1082">
        <v>0</v>
      </c>
      <c r="Z1082">
        <v>0</v>
      </c>
      <c r="AA1082">
        <v>0</v>
      </c>
      <c r="AB1082">
        <v>0</v>
      </c>
      <c r="AC1082">
        <v>0</v>
      </c>
      <c r="AD1082">
        <v>0</v>
      </c>
      <c r="AE1082">
        <v>0</v>
      </c>
      <c r="AF1082">
        <v>0</v>
      </c>
      <c r="AG1082" t="s">
        <v>7056</v>
      </c>
      <c r="AH1082" s="21" t="str">
        <f t="shared" si="32"/>
        <v>YK19</v>
      </c>
      <c r="AI1082" s="21">
        <v>107.92500000000001</v>
      </c>
      <c r="AJ1082" s="21">
        <f t="shared" si="33"/>
        <v>100</v>
      </c>
      <c r="AK1082" s="21" t="s">
        <v>2060</v>
      </c>
      <c r="AL1082" t="s">
        <v>3411</v>
      </c>
      <c r="AM1082" t="s">
        <v>53</v>
      </c>
      <c r="AN1082" t="s">
        <v>2032</v>
      </c>
    </row>
    <row r="1083" spans="1:40" ht="15" hidden="1" thickTop="1" x14ac:dyDescent="0.35">
      <c r="A1083" t="s">
        <v>7132</v>
      </c>
      <c r="B1083" t="s">
        <v>7058</v>
      </c>
      <c r="C1083" t="s">
        <v>4594</v>
      </c>
      <c r="D1083" t="s">
        <v>7059</v>
      </c>
      <c r="E1083" t="s">
        <v>2851</v>
      </c>
      <c r="F1083">
        <v>1</v>
      </c>
      <c r="G1083" t="s">
        <v>2593</v>
      </c>
      <c r="H1083" t="s">
        <v>2056</v>
      </c>
      <c r="I1083" t="s">
        <v>2511</v>
      </c>
      <c r="J1083" t="s">
        <v>2594</v>
      </c>
      <c r="K1083" t="s">
        <v>65</v>
      </c>
      <c r="L1083" t="s">
        <v>2058</v>
      </c>
      <c r="M1083" t="s">
        <v>2059</v>
      </c>
      <c r="N1083">
        <v>0</v>
      </c>
      <c r="O1083">
        <v>0</v>
      </c>
      <c r="P1083">
        <v>0</v>
      </c>
      <c r="Q1083">
        <v>24480</v>
      </c>
      <c r="R1083">
        <v>0</v>
      </c>
      <c r="S1083">
        <v>0</v>
      </c>
      <c r="T1083">
        <v>0</v>
      </c>
      <c r="U1083">
        <v>0</v>
      </c>
      <c r="V1083">
        <v>0</v>
      </c>
      <c r="W1083">
        <v>0</v>
      </c>
      <c r="X1083">
        <v>0</v>
      </c>
      <c r="Y1083">
        <v>0</v>
      </c>
      <c r="Z1083">
        <v>0</v>
      </c>
      <c r="AA1083">
        <v>0</v>
      </c>
      <c r="AB1083">
        <v>0</v>
      </c>
      <c r="AC1083">
        <v>0</v>
      </c>
      <c r="AD1083">
        <v>0</v>
      </c>
      <c r="AE1083">
        <v>0</v>
      </c>
      <c r="AF1083">
        <v>0</v>
      </c>
      <c r="AG1083" t="s">
        <v>7060</v>
      </c>
      <c r="AH1083" s="21" t="str">
        <f t="shared" si="32"/>
        <v>YO27</v>
      </c>
      <c r="AI1083" s="21">
        <v>107.92500000000001</v>
      </c>
      <c r="AJ1083" s="21">
        <f t="shared" si="33"/>
        <v>100</v>
      </c>
      <c r="AK1083" s="21" t="s">
        <v>2060</v>
      </c>
      <c r="AL1083" t="s">
        <v>2527</v>
      </c>
      <c r="AM1083" t="s">
        <v>53</v>
      </c>
      <c r="AN1083" t="s">
        <v>2031</v>
      </c>
    </row>
    <row r="1084" spans="1:40" ht="15" hidden="1" thickTop="1" x14ac:dyDescent="0.35">
      <c r="A1084" t="s">
        <v>7136</v>
      </c>
      <c r="B1084" t="s">
        <v>7062</v>
      </c>
      <c r="C1084" t="s">
        <v>2849</v>
      </c>
      <c r="D1084" t="s">
        <v>7063</v>
      </c>
      <c r="E1084" t="s">
        <v>2705</v>
      </c>
      <c r="F1084">
        <v>1</v>
      </c>
      <c r="G1084" t="s">
        <v>2593</v>
      </c>
      <c r="H1084" t="s">
        <v>2056</v>
      </c>
      <c r="I1084" t="s">
        <v>2511</v>
      </c>
      <c r="J1084" t="s">
        <v>2594</v>
      </c>
      <c r="K1084" t="s">
        <v>65</v>
      </c>
      <c r="L1084" t="s">
        <v>2058</v>
      </c>
      <c r="M1084" t="s">
        <v>2059</v>
      </c>
      <c r="N1084">
        <v>0</v>
      </c>
      <c r="O1084">
        <v>0</v>
      </c>
      <c r="P1084">
        <v>0</v>
      </c>
      <c r="Q1084">
        <v>24480</v>
      </c>
      <c r="R1084">
        <v>0</v>
      </c>
      <c r="S1084">
        <v>0</v>
      </c>
      <c r="T1084">
        <v>0</v>
      </c>
      <c r="U1084">
        <v>0</v>
      </c>
      <c r="V1084">
        <v>0</v>
      </c>
      <c r="W1084">
        <v>0</v>
      </c>
      <c r="X1084">
        <v>0</v>
      </c>
      <c r="Y1084">
        <v>0</v>
      </c>
      <c r="Z1084">
        <v>0</v>
      </c>
      <c r="AA1084">
        <v>0</v>
      </c>
      <c r="AB1084">
        <v>0</v>
      </c>
      <c r="AC1084">
        <v>0</v>
      </c>
      <c r="AD1084">
        <v>0</v>
      </c>
      <c r="AE1084">
        <v>0</v>
      </c>
      <c r="AF1084">
        <v>0</v>
      </c>
      <c r="AG1084" t="s">
        <v>7064</v>
      </c>
      <c r="AH1084" s="21" t="str">
        <f t="shared" si="32"/>
        <v>YK19</v>
      </c>
      <c r="AI1084" s="21">
        <v>107.92500000000001</v>
      </c>
      <c r="AJ1084" s="21">
        <f t="shared" si="33"/>
        <v>100</v>
      </c>
      <c r="AK1084" s="21" t="s">
        <v>2060</v>
      </c>
      <c r="AL1084" t="s">
        <v>2527</v>
      </c>
      <c r="AM1084" t="s">
        <v>53</v>
      </c>
      <c r="AN1084" t="s">
        <v>2032</v>
      </c>
    </row>
    <row r="1085" spans="1:40" ht="15" hidden="1" thickTop="1" x14ac:dyDescent="0.35">
      <c r="A1085" t="s">
        <v>7140</v>
      </c>
      <c r="B1085" t="s">
        <v>7066</v>
      </c>
      <c r="C1085" t="s">
        <v>4053</v>
      </c>
      <c r="D1085" t="s">
        <v>7067</v>
      </c>
      <c r="E1085" t="s">
        <v>2667</v>
      </c>
      <c r="F1085">
        <v>1</v>
      </c>
      <c r="G1085" t="s">
        <v>2509</v>
      </c>
      <c r="H1085" t="s">
        <v>2510</v>
      </c>
      <c r="I1085" t="s">
        <v>2511</v>
      </c>
      <c r="J1085" t="s">
        <v>2794</v>
      </c>
      <c r="K1085" t="s">
        <v>2669</v>
      </c>
      <c r="L1085" t="s">
        <v>2058</v>
      </c>
      <c r="M1085" t="s">
        <v>2170</v>
      </c>
      <c r="N1085">
        <v>0</v>
      </c>
      <c r="O1085">
        <v>0</v>
      </c>
      <c r="P1085">
        <v>0</v>
      </c>
      <c r="Q1085">
        <v>15300</v>
      </c>
      <c r="R1085">
        <v>0</v>
      </c>
      <c r="S1085">
        <v>0</v>
      </c>
      <c r="T1085">
        <v>0</v>
      </c>
      <c r="U1085">
        <v>0</v>
      </c>
      <c r="V1085">
        <v>0</v>
      </c>
      <c r="W1085">
        <v>0</v>
      </c>
      <c r="X1085">
        <v>0</v>
      </c>
      <c r="Y1085">
        <v>0</v>
      </c>
      <c r="Z1085">
        <v>0</v>
      </c>
      <c r="AA1085">
        <v>0</v>
      </c>
      <c r="AB1085">
        <v>0</v>
      </c>
      <c r="AC1085">
        <v>0</v>
      </c>
      <c r="AD1085">
        <v>0</v>
      </c>
      <c r="AE1085">
        <v>0</v>
      </c>
      <c r="AF1085">
        <v>0</v>
      </c>
      <c r="AG1085" t="s">
        <v>7068</v>
      </c>
      <c r="AH1085" s="21" t="str">
        <f t="shared" si="32"/>
        <v>YH98</v>
      </c>
      <c r="AI1085" s="21">
        <v>67.5</v>
      </c>
      <c r="AJ1085" s="21">
        <f t="shared" si="33"/>
        <v>100</v>
      </c>
      <c r="AK1085" s="21" t="s">
        <v>2060</v>
      </c>
      <c r="AL1085" t="s">
        <v>2515</v>
      </c>
      <c r="AM1085" t="s">
        <v>53</v>
      </c>
      <c r="AN1085" t="s">
        <v>2030</v>
      </c>
    </row>
    <row r="1086" spans="1:40" ht="15" hidden="1" thickTop="1" x14ac:dyDescent="0.35">
      <c r="A1086" t="s">
        <v>7144</v>
      </c>
      <c r="B1086" t="s">
        <v>7069</v>
      </c>
      <c r="C1086" t="s">
        <v>2936</v>
      </c>
      <c r="D1086" t="s">
        <v>7070</v>
      </c>
      <c r="E1086" t="s">
        <v>2705</v>
      </c>
      <c r="F1086">
        <v>1</v>
      </c>
      <c r="G1086" t="s">
        <v>2593</v>
      </c>
      <c r="H1086" t="s">
        <v>2056</v>
      </c>
      <c r="I1086" t="s">
        <v>2511</v>
      </c>
      <c r="J1086" t="s">
        <v>2594</v>
      </c>
      <c r="K1086" t="s">
        <v>65</v>
      </c>
      <c r="L1086" t="s">
        <v>2058</v>
      </c>
      <c r="M1086" t="s">
        <v>2059</v>
      </c>
      <c r="N1086">
        <v>1</v>
      </c>
      <c r="O1086">
        <v>30</v>
      </c>
      <c r="P1086">
        <v>0.12</v>
      </c>
      <c r="Q1086">
        <v>24480</v>
      </c>
      <c r="R1086">
        <v>0</v>
      </c>
      <c r="S1086">
        <v>0</v>
      </c>
      <c r="T1086">
        <v>0</v>
      </c>
      <c r="U1086">
        <v>0</v>
      </c>
      <c r="V1086">
        <v>0</v>
      </c>
      <c r="W1086">
        <v>0</v>
      </c>
      <c r="X1086">
        <v>1</v>
      </c>
      <c r="Y1086">
        <v>30</v>
      </c>
      <c r="Z1086">
        <v>0.12</v>
      </c>
      <c r="AA1086">
        <v>0</v>
      </c>
      <c r="AB1086">
        <v>0</v>
      </c>
      <c r="AC1086">
        <v>0</v>
      </c>
      <c r="AD1086">
        <v>0</v>
      </c>
      <c r="AE1086">
        <v>0</v>
      </c>
      <c r="AF1086">
        <v>0</v>
      </c>
      <c r="AG1086" t="s">
        <v>7071</v>
      </c>
      <c r="AH1086" s="21" t="str">
        <f t="shared" si="32"/>
        <v>YK19</v>
      </c>
      <c r="AI1086" s="21">
        <v>107.92500000000001</v>
      </c>
      <c r="AJ1086" s="21">
        <f t="shared" si="33"/>
        <v>99.877450980392155</v>
      </c>
      <c r="AK1086" s="21" t="s">
        <v>2060</v>
      </c>
      <c r="AL1086" t="s">
        <v>2527</v>
      </c>
      <c r="AM1086" t="s">
        <v>53</v>
      </c>
      <c r="AN1086" t="s">
        <v>2030</v>
      </c>
    </row>
    <row r="1087" spans="1:40" ht="15" hidden="1" thickTop="1" x14ac:dyDescent="0.35">
      <c r="A1087" t="s">
        <v>7148</v>
      </c>
      <c r="B1087" t="s">
        <v>7073</v>
      </c>
      <c r="C1087" t="s">
        <v>2936</v>
      </c>
      <c r="D1087" t="s">
        <v>7074</v>
      </c>
      <c r="E1087" t="s">
        <v>7075</v>
      </c>
      <c r="F1087">
        <v>1</v>
      </c>
      <c r="G1087" t="s">
        <v>2593</v>
      </c>
      <c r="H1087" t="s">
        <v>2056</v>
      </c>
      <c r="I1087" t="s">
        <v>2511</v>
      </c>
      <c r="J1087" t="s">
        <v>2594</v>
      </c>
      <c r="K1087" t="s">
        <v>65</v>
      </c>
      <c r="L1087" t="s">
        <v>2058</v>
      </c>
      <c r="M1087" t="s">
        <v>2310</v>
      </c>
      <c r="N1087">
        <v>0</v>
      </c>
      <c r="O1087">
        <v>0</v>
      </c>
      <c r="P1087">
        <v>0</v>
      </c>
      <c r="Q1087">
        <v>16320</v>
      </c>
      <c r="R1087">
        <v>0</v>
      </c>
      <c r="S1087">
        <v>0</v>
      </c>
      <c r="T1087">
        <v>0</v>
      </c>
      <c r="U1087">
        <v>0</v>
      </c>
      <c r="V1087">
        <v>0</v>
      </c>
      <c r="W1087">
        <v>0</v>
      </c>
      <c r="X1087">
        <v>0</v>
      </c>
      <c r="Y1087">
        <v>0</v>
      </c>
      <c r="Z1087">
        <v>0</v>
      </c>
      <c r="AA1087">
        <v>0</v>
      </c>
      <c r="AB1087">
        <v>0</v>
      </c>
      <c r="AC1087">
        <v>0</v>
      </c>
      <c r="AD1087">
        <v>0</v>
      </c>
      <c r="AE1087">
        <v>0</v>
      </c>
      <c r="AF1087">
        <v>0</v>
      </c>
      <c r="AG1087" t="s">
        <v>7076</v>
      </c>
      <c r="AH1087" s="21" t="str">
        <f t="shared" si="32"/>
        <v>YK19</v>
      </c>
      <c r="AI1087" s="21">
        <v>72</v>
      </c>
      <c r="AJ1087" s="21">
        <f t="shared" si="33"/>
        <v>100</v>
      </c>
      <c r="AK1087" s="21" t="s">
        <v>2060</v>
      </c>
      <c r="AL1087" t="s">
        <v>2527</v>
      </c>
      <c r="AM1087" t="s">
        <v>53</v>
      </c>
      <c r="AN1087" t="s">
        <v>2032</v>
      </c>
    </row>
    <row r="1088" spans="1:40" ht="15" hidden="1" thickTop="1" x14ac:dyDescent="0.35">
      <c r="A1088" t="s">
        <v>7152</v>
      </c>
      <c r="B1088" t="s">
        <v>7078</v>
      </c>
      <c r="C1088" t="s">
        <v>78</v>
      </c>
      <c r="D1088" t="s">
        <v>7079</v>
      </c>
      <c r="E1088" t="s">
        <v>560</v>
      </c>
      <c r="F1088">
        <v>1</v>
      </c>
      <c r="G1088" t="s">
        <v>2055</v>
      </c>
      <c r="H1088" t="s">
        <v>2056</v>
      </c>
      <c r="I1088" t="s">
        <v>2511</v>
      </c>
      <c r="J1088" t="s">
        <v>67</v>
      </c>
      <c r="K1088" t="s">
        <v>68</v>
      </c>
      <c r="L1088" t="s">
        <v>2058</v>
      </c>
      <c r="M1088" t="s">
        <v>2059</v>
      </c>
      <c r="N1088">
        <v>1</v>
      </c>
      <c r="O1088">
        <v>29</v>
      </c>
      <c r="P1088">
        <v>0.12</v>
      </c>
      <c r="Q1088">
        <v>24480</v>
      </c>
      <c r="R1088">
        <v>0</v>
      </c>
      <c r="S1088">
        <v>0</v>
      </c>
      <c r="T1088">
        <v>0</v>
      </c>
      <c r="U1088">
        <v>0</v>
      </c>
      <c r="V1088">
        <v>0</v>
      </c>
      <c r="W1088">
        <v>0</v>
      </c>
      <c r="X1088">
        <v>1</v>
      </c>
      <c r="Y1088">
        <v>29</v>
      </c>
      <c r="Z1088">
        <v>0.12</v>
      </c>
      <c r="AA1088">
        <v>0</v>
      </c>
      <c r="AB1088">
        <v>0</v>
      </c>
      <c r="AC1088">
        <v>0</v>
      </c>
      <c r="AD1088">
        <v>0</v>
      </c>
      <c r="AE1088">
        <v>0</v>
      </c>
      <c r="AF1088">
        <v>0</v>
      </c>
      <c r="AG1088" t="s">
        <v>192</v>
      </c>
      <c r="AH1088" s="21" t="str">
        <f t="shared" si="32"/>
        <v>YR20</v>
      </c>
      <c r="AI1088" s="21">
        <v>107.92500000000001</v>
      </c>
      <c r="AJ1088" s="21">
        <f t="shared" si="33"/>
        <v>99.881535947712422</v>
      </c>
      <c r="AK1088" s="21" t="s">
        <v>2060</v>
      </c>
      <c r="AL1088" t="s">
        <v>70</v>
      </c>
      <c r="AM1088" t="s">
        <v>53</v>
      </c>
      <c r="AN1088" t="s">
        <v>2031</v>
      </c>
    </row>
    <row r="1089" spans="1:40" ht="15" hidden="1" thickTop="1" x14ac:dyDescent="0.35">
      <c r="A1089" t="s">
        <v>7156</v>
      </c>
      <c r="B1089" t="s">
        <v>7081</v>
      </c>
      <c r="C1089" t="s">
        <v>3570</v>
      </c>
      <c r="D1089" t="s">
        <v>7082</v>
      </c>
      <c r="E1089" t="s">
        <v>3572</v>
      </c>
      <c r="F1089">
        <v>1</v>
      </c>
      <c r="G1089" t="s">
        <v>2546</v>
      </c>
      <c r="H1089" t="s">
        <v>2510</v>
      </c>
      <c r="I1089" t="s">
        <v>2511</v>
      </c>
      <c r="J1089" t="s">
        <v>3573</v>
      </c>
      <c r="K1089" t="s">
        <v>3007</v>
      </c>
      <c r="L1089" t="s">
        <v>2058</v>
      </c>
      <c r="M1089" t="s">
        <v>2170</v>
      </c>
      <c r="N1089">
        <v>0</v>
      </c>
      <c r="O1089">
        <v>0</v>
      </c>
      <c r="P1089">
        <v>0</v>
      </c>
      <c r="Q1089">
        <v>15300</v>
      </c>
      <c r="R1089">
        <v>0</v>
      </c>
      <c r="S1089">
        <v>0</v>
      </c>
      <c r="T1089">
        <v>0</v>
      </c>
      <c r="U1089">
        <v>0</v>
      </c>
      <c r="V1089">
        <v>0</v>
      </c>
      <c r="W1089">
        <v>0</v>
      </c>
      <c r="X1089">
        <v>0</v>
      </c>
      <c r="Y1089">
        <v>0</v>
      </c>
      <c r="Z1089">
        <v>0</v>
      </c>
      <c r="AA1089">
        <v>0</v>
      </c>
      <c r="AB1089">
        <v>0</v>
      </c>
      <c r="AC1089">
        <v>0</v>
      </c>
      <c r="AD1089">
        <v>0</v>
      </c>
      <c r="AE1089">
        <v>0</v>
      </c>
      <c r="AF1089">
        <v>0</v>
      </c>
      <c r="AG1089" t="s">
        <v>7083</v>
      </c>
      <c r="AH1089" s="21" t="str">
        <f t="shared" si="32"/>
        <v>YO27</v>
      </c>
      <c r="AI1089" s="21">
        <v>67.5</v>
      </c>
      <c r="AJ1089" s="21">
        <f t="shared" si="33"/>
        <v>100</v>
      </c>
      <c r="AK1089" s="21" t="s">
        <v>2060</v>
      </c>
      <c r="AL1089" t="s">
        <v>2551</v>
      </c>
      <c r="AM1089" t="s">
        <v>53</v>
      </c>
      <c r="AN1089" t="s">
        <v>2031</v>
      </c>
    </row>
    <row r="1090" spans="1:40" ht="15" hidden="1" thickTop="1" x14ac:dyDescent="0.35">
      <c r="A1090" t="s">
        <v>7159</v>
      </c>
      <c r="B1090" t="s">
        <v>7084</v>
      </c>
      <c r="C1090" t="s">
        <v>7085</v>
      </c>
      <c r="D1090" t="s">
        <v>7086</v>
      </c>
      <c r="E1090" t="s">
        <v>2691</v>
      </c>
      <c r="F1090">
        <v>1</v>
      </c>
      <c r="G1090" t="s">
        <v>2600</v>
      </c>
      <c r="H1090" t="s">
        <v>2577</v>
      </c>
      <c r="I1090" t="s">
        <v>2511</v>
      </c>
      <c r="J1090" t="s">
        <v>2699</v>
      </c>
      <c r="K1090" t="s">
        <v>2579</v>
      </c>
      <c r="L1090" t="s">
        <v>2058</v>
      </c>
      <c r="M1090" t="s">
        <v>2170</v>
      </c>
      <c r="N1090">
        <v>2</v>
      </c>
      <c r="O1090">
        <v>119</v>
      </c>
      <c r="P1090">
        <v>0.78</v>
      </c>
      <c r="Q1090">
        <v>15300</v>
      </c>
      <c r="R1090">
        <v>2</v>
      </c>
      <c r="S1090">
        <v>119</v>
      </c>
      <c r="T1090">
        <v>0.78</v>
      </c>
      <c r="U1090">
        <v>0</v>
      </c>
      <c r="V1090">
        <v>0</v>
      </c>
      <c r="W1090">
        <v>0</v>
      </c>
      <c r="X1090">
        <v>0</v>
      </c>
      <c r="Y1090">
        <v>0</v>
      </c>
      <c r="Z1090">
        <v>0</v>
      </c>
      <c r="AA1090">
        <v>0</v>
      </c>
      <c r="AB1090">
        <v>0</v>
      </c>
      <c r="AC1090">
        <v>0</v>
      </c>
      <c r="AD1090">
        <v>0</v>
      </c>
      <c r="AE1090">
        <v>0</v>
      </c>
      <c r="AF1090">
        <v>0</v>
      </c>
      <c r="AG1090" t="s">
        <v>7087</v>
      </c>
      <c r="AH1090" s="21" t="str">
        <f t="shared" si="32"/>
        <v>YO98</v>
      </c>
      <c r="AI1090" s="21">
        <v>67.5</v>
      </c>
      <c r="AJ1090" s="21">
        <f t="shared" si="33"/>
        <v>99.222222222222229</v>
      </c>
      <c r="AK1090" s="21" t="s">
        <v>2063</v>
      </c>
      <c r="AL1090" t="s">
        <v>2581</v>
      </c>
      <c r="AM1090" t="s">
        <v>53</v>
      </c>
      <c r="AN1090" t="s">
        <v>2031</v>
      </c>
    </row>
    <row r="1091" spans="1:40" ht="15" hidden="1" thickTop="1" x14ac:dyDescent="0.35">
      <c r="A1091" t="s">
        <v>7163</v>
      </c>
      <c r="B1091" t="s">
        <v>7088</v>
      </c>
      <c r="C1091" t="s">
        <v>5491</v>
      </c>
      <c r="D1091" t="s">
        <v>7089</v>
      </c>
      <c r="E1091" t="s">
        <v>2646</v>
      </c>
      <c r="F1091">
        <v>1</v>
      </c>
      <c r="G1091" t="s">
        <v>2600</v>
      </c>
      <c r="H1091" t="s">
        <v>2577</v>
      </c>
      <c r="I1091" t="s">
        <v>2511</v>
      </c>
      <c r="J1091" t="s">
        <v>2699</v>
      </c>
      <c r="K1091" t="s">
        <v>2579</v>
      </c>
      <c r="L1091" t="s">
        <v>2058</v>
      </c>
      <c r="M1091" t="s">
        <v>2059</v>
      </c>
      <c r="N1091">
        <v>0</v>
      </c>
      <c r="O1091">
        <v>0</v>
      </c>
      <c r="P1091">
        <v>0</v>
      </c>
      <c r="Q1091">
        <v>24480</v>
      </c>
      <c r="R1091">
        <v>0</v>
      </c>
      <c r="S1091">
        <v>0</v>
      </c>
      <c r="T1091">
        <v>0</v>
      </c>
      <c r="U1091">
        <v>0</v>
      </c>
      <c r="V1091">
        <v>0</v>
      </c>
      <c r="W1091">
        <v>0</v>
      </c>
      <c r="X1091">
        <v>0</v>
      </c>
      <c r="Y1091">
        <v>0</v>
      </c>
      <c r="Z1091">
        <v>0</v>
      </c>
      <c r="AA1091">
        <v>0</v>
      </c>
      <c r="AB1091">
        <v>0</v>
      </c>
      <c r="AC1091">
        <v>0</v>
      </c>
      <c r="AD1091">
        <v>0</v>
      </c>
      <c r="AE1091">
        <v>0</v>
      </c>
      <c r="AF1091">
        <v>0</v>
      </c>
      <c r="AG1091" t="s">
        <v>7090</v>
      </c>
      <c r="AH1091" s="21" t="str">
        <f t="shared" si="32"/>
        <v>YR21</v>
      </c>
      <c r="AI1091" s="21">
        <v>107.92500000000001</v>
      </c>
      <c r="AJ1091" s="21">
        <f t="shared" si="33"/>
        <v>100</v>
      </c>
      <c r="AK1091" s="21" t="s">
        <v>2060</v>
      </c>
      <c r="AL1091" t="s">
        <v>2581</v>
      </c>
      <c r="AM1091" t="s">
        <v>53</v>
      </c>
      <c r="AN1091" t="s">
        <v>2030</v>
      </c>
    </row>
    <row r="1092" spans="1:40" ht="15" hidden="1" thickTop="1" x14ac:dyDescent="0.35">
      <c r="A1092" t="s">
        <v>7167</v>
      </c>
      <c r="B1092" t="s">
        <v>7091</v>
      </c>
      <c r="C1092" t="s">
        <v>2746</v>
      </c>
      <c r="D1092" t="s">
        <v>7092</v>
      </c>
      <c r="E1092" t="s">
        <v>2575</v>
      </c>
      <c r="F1092">
        <v>1</v>
      </c>
      <c r="G1092" t="s">
        <v>2609</v>
      </c>
      <c r="H1092" t="s">
        <v>2577</v>
      </c>
      <c r="I1092" t="s">
        <v>2511</v>
      </c>
      <c r="J1092" t="s">
        <v>2675</v>
      </c>
      <c r="K1092" t="s">
        <v>2611</v>
      </c>
      <c r="L1092" t="s">
        <v>2058</v>
      </c>
      <c r="M1092" t="s">
        <v>2170</v>
      </c>
      <c r="N1092">
        <v>0</v>
      </c>
      <c r="O1092">
        <v>0</v>
      </c>
      <c r="P1092">
        <v>0</v>
      </c>
      <c r="Q1092">
        <v>15300</v>
      </c>
      <c r="R1092">
        <v>0</v>
      </c>
      <c r="S1092">
        <v>0</v>
      </c>
      <c r="T1092">
        <v>0</v>
      </c>
      <c r="U1092">
        <v>0</v>
      </c>
      <c r="V1092">
        <v>0</v>
      </c>
      <c r="W1092">
        <v>0</v>
      </c>
      <c r="X1092">
        <v>0</v>
      </c>
      <c r="Y1092">
        <v>0</v>
      </c>
      <c r="Z1092">
        <v>0</v>
      </c>
      <c r="AA1092">
        <v>0</v>
      </c>
      <c r="AB1092">
        <v>0</v>
      </c>
      <c r="AC1092">
        <v>0</v>
      </c>
      <c r="AD1092">
        <v>0</v>
      </c>
      <c r="AE1092">
        <v>0</v>
      </c>
      <c r="AF1092">
        <v>0</v>
      </c>
      <c r="AG1092" t="s">
        <v>7093</v>
      </c>
      <c r="AH1092" s="21" t="str">
        <f t="shared" si="32"/>
        <v>YO98</v>
      </c>
      <c r="AI1092" s="21">
        <v>67.5</v>
      </c>
      <c r="AJ1092" s="21">
        <f t="shared" si="33"/>
        <v>100</v>
      </c>
      <c r="AK1092" s="21" t="s">
        <v>2060</v>
      </c>
      <c r="AL1092" t="s">
        <v>2581</v>
      </c>
      <c r="AM1092" t="s">
        <v>53</v>
      </c>
      <c r="AN1092" t="s">
        <v>2031</v>
      </c>
    </row>
    <row r="1093" spans="1:40" ht="15" hidden="1" thickTop="1" x14ac:dyDescent="0.35">
      <c r="A1093" t="s">
        <v>7171</v>
      </c>
      <c r="B1093" t="s">
        <v>7094</v>
      </c>
      <c r="C1093" t="s">
        <v>3891</v>
      </c>
      <c r="D1093" t="s">
        <v>7095</v>
      </c>
      <c r="E1093" t="s">
        <v>561</v>
      </c>
      <c r="F1093">
        <v>1</v>
      </c>
      <c r="G1093" t="s">
        <v>2524</v>
      </c>
      <c r="H1093" t="s">
        <v>2056</v>
      </c>
      <c r="I1093" t="s">
        <v>2511</v>
      </c>
      <c r="J1093" t="s">
        <v>3893</v>
      </c>
      <c r="K1093" t="s">
        <v>62</v>
      </c>
      <c r="L1093" t="s">
        <v>2058</v>
      </c>
      <c r="M1093" t="s">
        <v>2059</v>
      </c>
      <c r="N1093">
        <v>4</v>
      </c>
      <c r="O1093">
        <v>121</v>
      </c>
      <c r="P1093">
        <v>0.49</v>
      </c>
      <c r="Q1093">
        <v>24480</v>
      </c>
      <c r="R1093">
        <v>3</v>
      </c>
      <c r="S1093">
        <v>76</v>
      </c>
      <c r="T1093">
        <v>0.31</v>
      </c>
      <c r="U1093">
        <v>0</v>
      </c>
      <c r="V1093">
        <v>0</v>
      </c>
      <c r="W1093">
        <v>0</v>
      </c>
      <c r="X1093">
        <v>1</v>
      </c>
      <c r="Y1093">
        <v>45</v>
      </c>
      <c r="Z1093">
        <v>0.18</v>
      </c>
      <c r="AA1093">
        <v>0</v>
      </c>
      <c r="AB1093">
        <v>0</v>
      </c>
      <c r="AC1093">
        <v>0</v>
      </c>
      <c r="AD1093">
        <v>0</v>
      </c>
      <c r="AE1093">
        <v>0</v>
      </c>
      <c r="AF1093">
        <v>0</v>
      </c>
      <c r="AG1093" t="s">
        <v>7096</v>
      </c>
      <c r="AH1093" s="21" t="str">
        <f t="shared" si="32"/>
        <v>YR21</v>
      </c>
      <c r="AI1093" s="21">
        <v>107.92500000000001</v>
      </c>
      <c r="AJ1093" s="21">
        <f t="shared" si="33"/>
        <v>99.505718954248366</v>
      </c>
      <c r="AK1093" s="21" t="s">
        <v>2063</v>
      </c>
      <c r="AL1093" t="s">
        <v>2527</v>
      </c>
      <c r="AM1093" t="s">
        <v>53</v>
      </c>
      <c r="AN1093" t="s">
        <v>2030</v>
      </c>
    </row>
    <row r="1094" spans="1:40" ht="15" hidden="1" thickTop="1" x14ac:dyDescent="0.35">
      <c r="A1094" t="s">
        <v>7175</v>
      </c>
      <c r="B1094" t="s">
        <v>7097</v>
      </c>
      <c r="C1094" t="s">
        <v>3891</v>
      </c>
      <c r="D1094" t="s">
        <v>7095</v>
      </c>
      <c r="E1094" t="s">
        <v>561</v>
      </c>
      <c r="F1094">
        <v>1</v>
      </c>
      <c r="G1094" t="s">
        <v>2524</v>
      </c>
      <c r="H1094" t="s">
        <v>2056</v>
      </c>
      <c r="I1094" t="s">
        <v>2511</v>
      </c>
      <c r="J1094" t="s">
        <v>3893</v>
      </c>
      <c r="K1094" t="s">
        <v>62</v>
      </c>
      <c r="L1094" t="s">
        <v>2058</v>
      </c>
      <c r="M1094" t="s">
        <v>2059</v>
      </c>
      <c r="N1094">
        <v>1</v>
      </c>
      <c r="O1094">
        <v>45</v>
      </c>
      <c r="P1094">
        <v>0.18</v>
      </c>
      <c r="Q1094">
        <v>24480</v>
      </c>
      <c r="R1094">
        <v>1</v>
      </c>
      <c r="S1094">
        <v>45</v>
      </c>
      <c r="T1094">
        <v>0.18</v>
      </c>
      <c r="U1094">
        <v>0</v>
      </c>
      <c r="V1094">
        <v>0</v>
      </c>
      <c r="W1094">
        <v>0</v>
      </c>
      <c r="X1094">
        <v>0</v>
      </c>
      <c r="Y1094">
        <v>0</v>
      </c>
      <c r="Z1094">
        <v>0</v>
      </c>
      <c r="AA1094">
        <v>0</v>
      </c>
      <c r="AB1094">
        <v>0</v>
      </c>
      <c r="AC1094">
        <v>0</v>
      </c>
      <c r="AD1094">
        <v>0</v>
      </c>
      <c r="AE1094">
        <v>0</v>
      </c>
      <c r="AF1094">
        <v>0</v>
      </c>
      <c r="AG1094" t="s">
        <v>7098</v>
      </c>
      <c r="AH1094" s="21" t="str">
        <f t="shared" si="32"/>
        <v>YR21</v>
      </c>
      <c r="AI1094" s="21">
        <v>107.92500000000001</v>
      </c>
      <c r="AJ1094" s="21">
        <f t="shared" si="33"/>
        <v>99.816176470588232</v>
      </c>
      <c r="AK1094" s="21" t="s">
        <v>2060</v>
      </c>
      <c r="AL1094" t="s">
        <v>2527</v>
      </c>
      <c r="AM1094" t="s">
        <v>53</v>
      </c>
      <c r="AN1094" t="s">
        <v>2030</v>
      </c>
    </row>
    <row r="1095" spans="1:40" ht="15" hidden="1" thickTop="1" x14ac:dyDescent="0.35">
      <c r="A1095" t="s">
        <v>7179</v>
      </c>
      <c r="B1095" t="s">
        <v>7099</v>
      </c>
      <c r="C1095" t="s">
        <v>5681</v>
      </c>
      <c r="D1095" t="s">
        <v>7100</v>
      </c>
      <c r="E1095" t="s">
        <v>2545</v>
      </c>
      <c r="F1095">
        <v>1</v>
      </c>
      <c r="G1095" t="s">
        <v>2546</v>
      </c>
      <c r="H1095" t="s">
        <v>2510</v>
      </c>
      <c r="I1095" t="s">
        <v>2511</v>
      </c>
      <c r="J1095" t="s">
        <v>2547</v>
      </c>
      <c r="K1095" t="s">
        <v>2548</v>
      </c>
      <c r="L1095" t="s">
        <v>2058</v>
      </c>
      <c r="M1095" t="s">
        <v>2059</v>
      </c>
      <c r="N1095">
        <v>0</v>
      </c>
      <c r="O1095">
        <v>0</v>
      </c>
      <c r="P1095">
        <v>0</v>
      </c>
      <c r="Q1095">
        <v>24480</v>
      </c>
      <c r="R1095">
        <v>0</v>
      </c>
      <c r="S1095">
        <v>0</v>
      </c>
      <c r="T1095">
        <v>0</v>
      </c>
      <c r="U1095">
        <v>0</v>
      </c>
      <c r="V1095">
        <v>0</v>
      </c>
      <c r="W1095">
        <v>0</v>
      </c>
      <c r="X1095">
        <v>0</v>
      </c>
      <c r="Y1095">
        <v>0</v>
      </c>
      <c r="Z1095">
        <v>0</v>
      </c>
      <c r="AA1095">
        <v>0</v>
      </c>
      <c r="AB1095">
        <v>0</v>
      </c>
      <c r="AC1095">
        <v>0</v>
      </c>
      <c r="AD1095">
        <v>0</v>
      </c>
      <c r="AE1095">
        <v>0</v>
      </c>
      <c r="AF1095">
        <v>0</v>
      </c>
      <c r="AG1095" t="s">
        <v>7101</v>
      </c>
      <c r="AH1095" s="21" t="str">
        <f t="shared" ref="AH1095:AH1158" si="34">LEFT(AG1095,4)</f>
        <v>YH98</v>
      </c>
      <c r="AI1095" s="21">
        <v>107.92500000000001</v>
      </c>
      <c r="AJ1095" s="21">
        <f t="shared" ref="AJ1095:AJ1158" si="35">100-(O1095/Q1095*100)</f>
        <v>100</v>
      </c>
      <c r="AK1095" s="21" t="s">
        <v>2060</v>
      </c>
      <c r="AL1095" t="s">
        <v>2551</v>
      </c>
      <c r="AM1095" t="s">
        <v>53</v>
      </c>
      <c r="AN1095" t="s">
        <v>2029</v>
      </c>
    </row>
    <row r="1096" spans="1:40" ht="15" hidden="1" thickTop="1" x14ac:dyDescent="0.35">
      <c r="A1096" t="s">
        <v>7182</v>
      </c>
      <c r="B1096" t="s">
        <v>7102</v>
      </c>
      <c r="C1096" t="s">
        <v>3709</v>
      </c>
      <c r="D1096" t="s">
        <v>7103</v>
      </c>
      <c r="E1096" t="s">
        <v>3005</v>
      </c>
      <c r="F1096">
        <v>1</v>
      </c>
      <c r="G1096" t="s">
        <v>2546</v>
      </c>
      <c r="H1096" t="s">
        <v>2510</v>
      </c>
      <c r="I1096" t="s">
        <v>2511</v>
      </c>
      <c r="J1096" t="s">
        <v>3711</v>
      </c>
      <c r="K1096" t="s">
        <v>2548</v>
      </c>
      <c r="L1096" t="s">
        <v>2058</v>
      </c>
      <c r="M1096" t="s">
        <v>2059</v>
      </c>
      <c r="N1096">
        <v>0</v>
      </c>
      <c r="O1096">
        <v>0</v>
      </c>
      <c r="P1096">
        <v>0</v>
      </c>
      <c r="Q1096">
        <v>24480</v>
      </c>
      <c r="R1096">
        <v>0</v>
      </c>
      <c r="S1096">
        <v>0</v>
      </c>
      <c r="T1096">
        <v>0</v>
      </c>
      <c r="U1096">
        <v>0</v>
      </c>
      <c r="V1096">
        <v>0</v>
      </c>
      <c r="W1096">
        <v>0</v>
      </c>
      <c r="X1096">
        <v>0</v>
      </c>
      <c r="Y1096">
        <v>0</v>
      </c>
      <c r="Z1096">
        <v>0</v>
      </c>
      <c r="AA1096">
        <v>0</v>
      </c>
      <c r="AB1096">
        <v>0</v>
      </c>
      <c r="AC1096">
        <v>0</v>
      </c>
      <c r="AD1096">
        <v>0</v>
      </c>
      <c r="AE1096">
        <v>0</v>
      </c>
      <c r="AF1096">
        <v>0</v>
      </c>
      <c r="AG1096" t="s">
        <v>7104</v>
      </c>
      <c r="AH1096" s="21" t="str">
        <f t="shared" si="34"/>
        <v>YR21</v>
      </c>
      <c r="AI1096" s="21">
        <v>107.92500000000001</v>
      </c>
      <c r="AJ1096" s="21">
        <f t="shared" si="35"/>
        <v>100</v>
      </c>
      <c r="AK1096" s="21" t="s">
        <v>2060</v>
      </c>
      <c r="AL1096" t="s">
        <v>2551</v>
      </c>
      <c r="AM1096" t="s">
        <v>53</v>
      </c>
      <c r="AN1096" t="s">
        <v>2030</v>
      </c>
    </row>
    <row r="1097" spans="1:40" ht="15" hidden="1" thickTop="1" x14ac:dyDescent="0.35">
      <c r="A1097" t="s">
        <v>7184</v>
      </c>
      <c r="B1097" t="s">
        <v>7109</v>
      </c>
      <c r="C1097" t="s">
        <v>5561</v>
      </c>
      <c r="D1097" t="s">
        <v>7110</v>
      </c>
      <c r="E1097" t="s">
        <v>2575</v>
      </c>
      <c r="F1097">
        <v>1</v>
      </c>
      <c r="G1097" t="s">
        <v>2576</v>
      </c>
      <c r="H1097" t="s">
        <v>2577</v>
      </c>
      <c r="I1097" t="s">
        <v>2511</v>
      </c>
      <c r="J1097" t="s">
        <v>2578</v>
      </c>
      <c r="K1097" t="s">
        <v>2579</v>
      </c>
      <c r="L1097" t="s">
        <v>2058</v>
      </c>
      <c r="M1097" t="s">
        <v>2059</v>
      </c>
      <c r="N1097">
        <v>0</v>
      </c>
      <c r="O1097">
        <v>0</v>
      </c>
      <c r="P1097">
        <v>0</v>
      </c>
      <c r="Q1097">
        <v>24480</v>
      </c>
      <c r="R1097">
        <v>0</v>
      </c>
      <c r="S1097">
        <v>0</v>
      </c>
      <c r="T1097">
        <v>0</v>
      </c>
      <c r="U1097">
        <v>0</v>
      </c>
      <c r="V1097">
        <v>0</v>
      </c>
      <c r="W1097">
        <v>0</v>
      </c>
      <c r="X1097">
        <v>0</v>
      </c>
      <c r="Y1097">
        <v>0</v>
      </c>
      <c r="Z1097">
        <v>0</v>
      </c>
      <c r="AA1097">
        <v>0</v>
      </c>
      <c r="AB1097">
        <v>0</v>
      </c>
      <c r="AC1097">
        <v>0</v>
      </c>
      <c r="AD1097">
        <v>0</v>
      </c>
      <c r="AE1097">
        <v>0</v>
      </c>
      <c r="AF1097">
        <v>0</v>
      </c>
      <c r="AG1097" t="s">
        <v>7111</v>
      </c>
      <c r="AH1097" s="21" t="str">
        <f t="shared" si="34"/>
        <v>YR21</v>
      </c>
      <c r="AI1097" s="21">
        <v>107.92500000000001</v>
      </c>
      <c r="AJ1097" s="21">
        <f t="shared" si="35"/>
        <v>100</v>
      </c>
      <c r="AK1097" s="21" t="s">
        <v>2060</v>
      </c>
      <c r="AL1097" t="s">
        <v>2581</v>
      </c>
      <c r="AM1097" t="s">
        <v>53</v>
      </c>
      <c r="AN1097" t="s">
        <v>2031</v>
      </c>
    </row>
    <row r="1098" spans="1:40" ht="15" hidden="1" thickTop="1" x14ac:dyDescent="0.35">
      <c r="A1098" t="s">
        <v>7189</v>
      </c>
      <c r="B1098" t="s">
        <v>7113</v>
      </c>
      <c r="C1098" t="s">
        <v>2870</v>
      </c>
      <c r="D1098" t="s">
        <v>7114</v>
      </c>
      <c r="E1098" t="s">
        <v>2691</v>
      </c>
      <c r="F1098">
        <v>1</v>
      </c>
      <c r="G1098" t="s">
        <v>2633</v>
      </c>
      <c r="H1098" t="s">
        <v>2577</v>
      </c>
      <c r="I1098" t="s">
        <v>2511</v>
      </c>
      <c r="J1098" t="s">
        <v>2692</v>
      </c>
      <c r="K1098" t="s">
        <v>2635</v>
      </c>
      <c r="L1098" t="s">
        <v>2058</v>
      </c>
      <c r="M1098" t="s">
        <v>2059</v>
      </c>
      <c r="N1098">
        <v>1</v>
      </c>
      <c r="O1098">
        <v>31</v>
      </c>
      <c r="P1098">
        <v>0.13</v>
      </c>
      <c r="Q1098">
        <v>24480</v>
      </c>
      <c r="R1098">
        <v>1</v>
      </c>
      <c r="S1098">
        <v>31</v>
      </c>
      <c r="T1098">
        <v>0.13</v>
      </c>
      <c r="U1098">
        <v>0</v>
      </c>
      <c r="V1098">
        <v>0</v>
      </c>
      <c r="W1098">
        <v>0</v>
      </c>
      <c r="X1098">
        <v>0</v>
      </c>
      <c r="Y1098">
        <v>0</v>
      </c>
      <c r="Z1098">
        <v>0</v>
      </c>
      <c r="AA1098">
        <v>0</v>
      </c>
      <c r="AB1098">
        <v>0</v>
      </c>
      <c r="AC1098">
        <v>0</v>
      </c>
      <c r="AD1098">
        <v>0</v>
      </c>
      <c r="AE1098">
        <v>0</v>
      </c>
      <c r="AF1098">
        <v>0</v>
      </c>
      <c r="AG1098" t="s">
        <v>7115</v>
      </c>
      <c r="AH1098" s="21" t="str">
        <f t="shared" si="34"/>
        <v>YO98</v>
      </c>
      <c r="AI1098" s="21">
        <v>107.92500000000001</v>
      </c>
      <c r="AJ1098" s="21">
        <f t="shared" si="35"/>
        <v>99.873366013071902</v>
      </c>
      <c r="AK1098" s="21" t="s">
        <v>2060</v>
      </c>
      <c r="AL1098" t="s">
        <v>2581</v>
      </c>
      <c r="AM1098" t="s">
        <v>53</v>
      </c>
      <c r="AN1098" t="s">
        <v>2031</v>
      </c>
    </row>
    <row r="1099" spans="1:40" ht="15" hidden="1" thickTop="1" x14ac:dyDescent="0.35">
      <c r="A1099" t="s">
        <v>7192</v>
      </c>
      <c r="B1099" t="s">
        <v>7117</v>
      </c>
      <c r="C1099" t="s">
        <v>6904</v>
      </c>
      <c r="D1099" t="s">
        <v>7118</v>
      </c>
      <c r="E1099" t="s">
        <v>2691</v>
      </c>
      <c r="F1099">
        <v>1</v>
      </c>
      <c r="G1099" t="s">
        <v>2633</v>
      </c>
      <c r="H1099" t="s">
        <v>2577</v>
      </c>
      <c r="I1099" t="s">
        <v>2511</v>
      </c>
      <c r="J1099" t="s">
        <v>2634</v>
      </c>
      <c r="K1099" t="s">
        <v>2635</v>
      </c>
      <c r="L1099" t="s">
        <v>30320</v>
      </c>
      <c r="M1099" t="s">
        <v>2170</v>
      </c>
      <c r="N1099">
        <v>0</v>
      </c>
      <c r="O1099">
        <v>0</v>
      </c>
      <c r="P1099">
        <v>0</v>
      </c>
      <c r="Q1099">
        <v>11700</v>
      </c>
      <c r="R1099">
        <v>0</v>
      </c>
      <c r="S1099">
        <v>0</v>
      </c>
      <c r="T1099">
        <v>0</v>
      </c>
      <c r="U1099">
        <v>0</v>
      </c>
      <c r="V1099">
        <v>0</v>
      </c>
      <c r="W1099">
        <v>0</v>
      </c>
      <c r="X1099">
        <v>0</v>
      </c>
      <c r="Y1099">
        <v>0</v>
      </c>
      <c r="Z1099">
        <v>0</v>
      </c>
      <c r="AA1099">
        <v>0</v>
      </c>
      <c r="AB1099">
        <v>0</v>
      </c>
      <c r="AC1099">
        <v>0</v>
      </c>
      <c r="AD1099">
        <v>0</v>
      </c>
      <c r="AE1099">
        <v>0</v>
      </c>
      <c r="AF1099">
        <v>0</v>
      </c>
      <c r="AG1099" t="s">
        <v>7119</v>
      </c>
      <c r="AH1099" s="21" t="str">
        <f t="shared" si="34"/>
        <v>YO98</v>
      </c>
      <c r="AI1099" s="21">
        <v>67.5</v>
      </c>
      <c r="AJ1099" s="21">
        <f t="shared" si="35"/>
        <v>100</v>
      </c>
      <c r="AK1099" s="21" t="s">
        <v>2060</v>
      </c>
      <c r="AL1099" t="s">
        <v>2581</v>
      </c>
      <c r="AM1099" t="s">
        <v>53</v>
      </c>
      <c r="AN1099" t="s">
        <v>2029</v>
      </c>
    </row>
    <row r="1100" spans="1:40" ht="15" hidden="1" thickTop="1" x14ac:dyDescent="0.35">
      <c r="A1100" t="s">
        <v>7195</v>
      </c>
      <c r="B1100" t="s">
        <v>7121</v>
      </c>
      <c r="C1100" t="s">
        <v>2803</v>
      </c>
      <c r="D1100" t="s">
        <v>7122</v>
      </c>
      <c r="E1100" t="s">
        <v>2691</v>
      </c>
      <c r="F1100">
        <v>1</v>
      </c>
      <c r="G1100" t="s">
        <v>2600</v>
      </c>
      <c r="H1100" t="s">
        <v>2577</v>
      </c>
      <c r="I1100" t="s">
        <v>2511</v>
      </c>
      <c r="J1100" t="s">
        <v>2699</v>
      </c>
      <c r="K1100" t="s">
        <v>2579</v>
      </c>
      <c r="L1100" t="s">
        <v>2058</v>
      </c>
      <c r="M1100" t="s">
        <v>2059</v>
      </c>
      <c r="N1100">
        <v>0</v>
      </c>
      <c r="O1100">
        <v>0</v>
      </c>
      <c r="P1100">
        <v>0</v>
      </c>
      <c r="Q1100">
        <v>24480</v>
      </c>
      <c r="R1100">
        <v>0</v>
      </c>
      <c r="S1100">
        <v>0</v>
      </c>
      <c r="T1100">
        <v>0</v>
      </c>
      <c r="U1100">
        <v>0</v>
      </c>
      <c r="V1100">
        <v>0</v>
      </c>
      <c r="W1100">
        <v>0</v>
      </c>
      <c r="X1100">
        <v>0</v>
      </c>
      <c r="Y1100">
        <v>0</v>
      </c>
      <c r="Z1100">
        <v>0</v>
      </c>
      <c r="AA1100">
        <v>0</v>
      </c>
      <c r="AB1100">
        <v>0</v>
      </c>
      <c r="AC1100">
        <v>0</v>
      </c>
      <c r="AD1100">
        <v>0</v>
      </c>
      <c r="AE1100">
        <v>0</v>
      </c>
      <c r="AF1100">
        <v>0</v>
      </c>
      <c r="AG1100" t="s">
        <v>7123</v>
      </c>
      <c r="AH1100" s="21" t="str">
        <f t="shared" si="34"/>
        <v>YO27</v>
      </c>
      <c r="AI1100" s="21">
        <v>107.92500000000001</v>
      </c>
      <c r="AJ1100" s="21">
        <f t="shared" si="35"/>
        <v>100</v>
      </c>
      <c r="AK1100" s="21" t="s">
        <v>2060</v>
      </c>
      <c r="AL1100" t="s">
        <v>2581</v>
      </c>
      <c r="AM1100" t="s">
        <v>53</v>
      </c>
      <c r="AN1100" t="s">
        <v>2029</v>
      </c>
    </row>
    <row r="1101" spans="1:40" ht="15" hidden="1" thickTop="1" x14ac:dyDescent="0.35">
      <c r="A1101" t="s">
        <v>7199</v>
      </c>
      <c r="B1101" t="s">
        <v>7125</v>
      </c>
      <c r="C1101" t="s">
        <v>5242</v>
      </c>
      <c r="D1101" t="s">
        <v>7126</v>
      </c>
      <c r="E1101" t="s">
        <v>2691</v>
      </c>
      <c r="F1101">
        <v>1</v>
      </c>
      <c r="G1101" t="s">
        <v>2600</v>
      </c>
      <c r="H1101" t="s">
        <v>2577</v>
      </c>
      <c r="I1101" t="s">
        <v>2511</v>
      </c>
      <c r="J1101" t="s">
        <v>2699</v>
      </c>
      <c r="K1101" t="s">
        <v>2579</v>
      </c>
      <c r="L1101" t="s">
        <v>2058</v>
      </c>
      <c r="M1101" t="s">
        <v>2059</v>
      </c>
      <c r="N1101">
        <v>1</v>
      </c>
      <c r="O1101">
        <v>24</v>
      </c>
      <c r="P1101">
        <v>0.1</v>
      </c>
      <c r="Q1101">
        <v>24480</v>
      </c>
      <c r="R1101">
        <v>0</v>
      </c>
      <c r="S1101">
        <v>0</v>
      </c>
      <c r="T1101">
        <v>0</v>
      </c>
      <c r="U1101">
        <v>0</v>
      </c>
      <c r="V1101">
        <v>0</v>
      </c>
      <c r="W1101">
        <v>0</v>
      </c>
      <c r="X1101">
        <v>0</v>
      </c>
      <c r="Y1101">
        <v>0</v>
      </c>
      <c r="Z1101">
        <v>0</v>
      </c>
      <c r="AA1101">
        <v>1</v>
      </c>
      <c r="AB1101">
        <v>24</v>
      </c>
      <c r="AC1101">
        <v>0.1</v>
      </c>
      <c r="AD1101">
        <v>0</v>
      </c>
      <c r="AE1101">
        <v>0</v>
      </c>
      <c r="AF1101">
        <v>0</v>
      </c>
      <c r="AG1101" t="s">
        <v>7127</v>
      </c>
      <c r="AH1101" s="21" t="str">
        <f t="shared" si="34"/>
        <v>YK19</v>
      </c>
      <c r="AI1101" s="21">
        <v>107.92500000000001</v>
      </c>
      <c r="AJ1101" s="21">
        <f t="shared" si="35"/>
        <v>99.901960784313729</v>
      </c>
      <c r="AK1101" s="21" t="s">
        <v>2060</v>
      </c>
      <c r="AL1101" t="s">
        <v>2581</v>
      </c>
      <c r="AM1101" t="s">
        <v>53</v>
      </c>
      <c r="AN1101" t="s">
        <v>2029</v>
      </c>
    </row>
    <row r="1102" spans="1:40" ht="15" hidden="1" thickTop="1" x14ac:dyDescent="0.35">
      <c r="A1102" t="s">
        <v>7204</v>
      </c>
      <c r="B1102" t="s">
        <v>7129</v>
      </c>
      <c r="C1102" t="s">
        <v>5242</v>
      </c>
      <c r="D1102" t="s">
        <v>7130</v>
      </c>
      <c r="E1102" t="s">
        <v>2691</v>
      </c>
      <c r="F1102">
        <v>1</v>
      </c>
      <c r="G1102" t="s">
        <v>2600</v>
      </c>
      <c r="H1102" t="s">
        <v>2577</v>
      </c>
      <c r="I1102" t="s">
        <v>2511</v>
      </c>
      <c r="J1102" t="s">
        <v>2699</v>
      </c>
      <c r="K1102" t="s">
        <v>2579</v>
      </c>
      <c r="L1102" t="s">
        <v>2058</v>
      </c>
      <c r="M1102" t="s">
        <v>2170</v>
      </c>
      <c r="N1102">
        <v>0</v>
      </c>
      <c r="O1102">
        <v>0</v>
      </c>
      <c r="P1102">
        <v>0</v>
      </c>
      <c r="Q1102">
        <v>15300</v>
      </c>
      <c r="R1102">
        <v>0</v>
      </c>
      <c r="S1102">
        <v>0</v>
      </c>
      <c r="T1102">
        <v>0</v>
      </c>
      <c r="U1102">
        <v>0</v>
      </c>
      <c r="V1102">
        <v>0</v>
      </c>
      <c r="W1102">
        <v>0</v>
      </c>
      <c r="X1102">
        <v>0</v>
      </c>
      <c r="Y1102">
        <v>0</v>
      </c>
      <c r="Z1102">
        <v>0</v>
      </c>
      <c r="AA1102">
        <v>0</v>
      </c>
      <c r="AB1102">
        <v>0</v>
      </c>
      <c r="AC1102">
        <v>0</v>
      </c>
      <c r="AD1102">
        <v>0</v>
      </c>
      <c r="AE1102">
        <v>0</v>
      </c>
      <c r="AF1102">
        <v>0</v>
      </c>
      <c r="AG1102" t="s">
        <v>7131</v>
      </c>
      <c r="AH1102" s="21" t="str">
        <f t="shared" si="34"/>
        <v>YH98</v>
      </c>
      <c r="AI1102" s="21">
        <v>67.5</v>
      </c>
      <c r="AJ1102" s="21">
        <f t="shared" si="35"/>
        <v>100</v>
      </c>
      <c r="AK1102" s="21" t="s">
        <v>2060</v>
      </c>
      <c r="AL1102" t="s">
        <v>2581</v>
      </c>
      <c r="AM1102" t="s">
        <v>53</v>
      </c>
      <c r="AN1102" t="s">
        <v>2029</v>
      </c>
    </row>
    <row r="1103" spans="1:40" ht="15" hidden="1" thickTop="1" x14ac:dyDescent="0.35">
      <c r="A1103" t="s">
        <v>7208</v>
      </c>
      <c r="B1103" t="s">
        <v>7133</v>
      </c>
      <c r="C1103" t="s">
        <v>2918</v>
      </c>
      <c r="D1103" t="s">
        <v>7134</v>
      </c>
      <c r="E1103" t="s">
        <v>2920</v>
      </c>
      <c r="F1103">
        <v>1</v>
      </c>
      <c r="G1103" t="s">
        <v>2682</v>
      </c>
      <c r="H1103" t="s">
        <v>2620</v>
      </c>
      <c r="I1103" t="s">
        <v>2511</v>
      </c>
      <c r="J1103" t="s">
        <v>2921</v>
      </c>
      <c r="K1103" t="s">
        <v>2684</v>
      </c>
      <c r="L1103" t="s">
        <v>30321</v>
      </c>
      <c r="M1103" t="s">
        <v>5106</v>
      </c>
      <c r="N1103">
        <v>0</v>
      </c>
      <c r="O1103">
        <v>0</v>
      </c>
      <c r="P1103">
        <v>0</v>
      </c>
      <c r="Q1103">
        <v>8100</v>
      </c>
      <c r="R1103">
        <v>0</v>
      </c>
      <c r="S1103">
        <v>0</v>
      </c>
      <c r="T1103">
        <v>0</v>
      </c>
      <c r="U1103">
        <v>0</v>
      </c>
      <c r="V1103">
        <v>0</v>
      </c>
      <c r="W1103">
        <v>0</v>
      </c>
      <c r="X1103">
        <v>0</v>
      </c>
      <c r="Y1103">
        <v>0</v>
      </c>
      <c r="Z1103">
        <v>0</v>
      </c>
      <c r="AA1103">
        <v>0</v>
      </c>
      <c r="AB1103">
        <v>0</v>
      </c>
      <c r="AC1103">
        <v>0</v>
      </c>
      <c r="AD1103">
        <v>0</v>
      </c>
      <c r="AE1103">
        <v>0</v>
      </c>
      <c r="AF1103">
        <v>0</v>
      </c>
      <c r="AG1103" t="s">
        <v>7135</v>
      </c>
      <c r="AH1103" s="21" t="str">
        <f t="shared" si="34"/>
        <v>YO27</v>
      </c>
      <c r="AI1103" s="21">
        <v>40.500000000000007</v>
      </c>
      <c r="AJ1103" s="21">
        <f t="shared" si="35"/>
        <v>100</v>
      </c>
      <c r="AK1103" s="21" t="s">
        <v>2060</v>
      </c>
      <c r="AL1103" t="s">
        <v>2923</v>
      </c>
      <c r="AM1103" t="s">
        <v>53</v>
      </c>
      <c r="AN1103" t="s">
        <v>2029</v>
      </c>
    </row>
    <row r="1104" spans="1:40" ht="15" hidden="1" thickTop="1" x14ac:dyDescent="0.35">
      <c r="A1104" t="s">
        <v>7212</v>
      </c>
      <c r="B1104" t="s">
        <v>7137</v>
      </c>
      <c r="C1104" t="s">
        <v>2966</v>
      </c>
      <c r="D1104" t="s">
        <v>7138</v>
      </c>
      <c r="E1104" t="s">
        <v>2705</v>
      </c>
      <c r="F1104">
        <v>1</v>
      </c>
      <c r="G1104" t="s">
        <v>2593</v>
      </c>
      <c r="H1104" t="s">
        <v>2056</v>
      </c>
      <c r="I1104" t="s">
        <v>2511</v>
      </c>
      <c r="J1104" t="s">
        <v>2594</v>
      </c>
      <c r="K1104" t="s">
        <v>65</v>
      </c>
      <c r="L1104" t="s">
        <v>2058</v>
      </c>
      <c r="M1104" t="s">
        <v>2059</v>
      </c>
      <c r="N1104">
        <v>1</v>
      </c>
      <c r="O1104">
        <v>63</v>
      </c>
      <c r="P1104">
        <v>0.26</v>
      </c>
      <c r="Q1104">
        <v>24480</v>
      </c>
      <c r="R1104">
        <v>0</v>
      </c>
      <c r="S1104">
        <v>0</v>
      </c>
      <c r="T1104">
        <v>0</v>
      </c>
      <c r="U1104">
        <v>0</v>
      </c>
      <c r="V1104">
        <v>0</v>
      </c>
      <c r="W1104">
        <v>0</v>
      </c>
      <c r="X1104">
        <v>1</v>
      </c>
      <c r="Y1104">
        <v>63</v>
      </c>
      <c r="Z1104">
        <v>0.26</v>
      </c>
      <c r="AA1104">
        <v>0</v>
      </c>
      <c r="AB1104">
        <v>0</v>
      </c>
      <c r="AC1104">
        <v>0</v>
      </c>
      <c r="AD1104">
        <v>0</v>
      </c>
      <c r="AE1104">
        <v>0</v>
      </c>
      <c r="AF1104">
        <v>0</v>
      </c>
      <c r="AG1104" t="s">
        <v>7139</v>
      </c>
      <c r="AH1104" s="21" t="str">
        <f t="shared" si="34"/>
        <v>YR21</v>
      </c>
      <c r="AI1104" s="21">
        <v>107.92500000000001</v>
      </c>
      <c r="AJ1104" s="21">
        <f t="shared" si="35"/>
        <v>99.742647058823536</v>
      </c>
      <c r="AK1104" s="21" t="s">
        <v>2063</v>
      </c>
      <c r="AL1104" t="s">
        <v>2527</v>
      </c>
      <c r="AM1104" t="s">
        <v>53</v>
      </c>
      <c r="AN1104" t="s">
        <v>2032</v>
      </c>
    </row>
    <row r="1105" spans="1:40" ht="15" hidden="1" thickTop="1" x14ac:dyDescent="0.35">
      <c r="A1105" t="s">
        <v>7215</v>
      </c>
      <c r="B1105" t="s">
        <v>7141</v>
      </c>
      <c r="C1105" t="s">
        <v>4212</v>
      </c>
      <c r="D1105" t="s">
        <v>7142</v>
      </c>
      <c r="E1105" t="s">
        <v>2691</v>
      </c>
      <c r="F1105">
        <v>1</v>
      </c>
      <c r="G1105" t="s">
        <v>2600</v>
      </c>
      <c r="H1105" t="s">
        <v>2577</v>
      </c>
      <c r="I1105" t="s">
        <v>2511</v>
      </c>
      <c r="J1105" t="s">
        <v>2634</v>
      </c>
      <c r="K1105" t="s">
        <v>2635</v>
      </c>
      <c r="L1105" t="s">
        <v>2058</v>
      </c>
      <c r="M1105" t="s">
        <v>2059</v>
      </c>
      <c r="N1105">
        <v>1</v>
      </c>
      <c r="O1105">
        <v>44</v>
      </c>
      <c r="P1105">
        <v>0.18</v>
      </c>
      <c r="Q1105">
        <v>24480</v>
      </c>
      <c r="R1105">
        <v>1</v>
      </c>
      <c r="S1105">
        <v>44</v>
      </c>
      <c r="T1105">
        <v>0.18</v>
      </c>
      <c r="U1105">
        <v>0</v>
      </c>
      <c r="V1105">
        <v>0</v>
      </c>
      <c r="W1105">
        <v>0</v>
      </c>
      <c r="X1105">
        <v>0</v>
      </c>
      <c r="Y1105">
        <v>0</v>
      </c>
      <c r="Z1105">
        <v>0</v>
      </c>
      <c r="AA1105">
        <v>0</v>
      </c>
      <c r="AB1105">
        <v>0</v>
      </c>
      <c r="AC1105">
        <v>0</v>
      </c>
      <c r="AD1105">
        <v>0</v>
      </c>
      <c r="AE1105">
        <v>0</v>
      </c>
      <c r="AF1105">
        <v>0</v>
      </c>
      <c r="AG1105" t="s">
        <v>7143</v>
      </c>
      <c r="AH1105" s="21" t="str">
        <f t="shared" si="34"/>
        <v>YO27</v>
      </c>
      <c r="AI1105" s="21">
        <v>107.92500000000001</v>
      </c>
      <c r="AJ1105" s="21">
        <f t="shared" si="35"/>
        <v>99.820261437908499</v>
      </c>
      <c r="AK1105" s="21" t="s">
        <v>2060</v>
      </c>
      <c r="AL1105" t="s">
        <v>2581</v>
      </c>
      <c r="AM1105" t="s">
        <v>53</v>
      </c>
      <c r="AN1105" t="s">
        <v>2030</v>
      </c>
    </row>
    <row r="1106" spans="1:40" ht="15" hidden="1" thickTop="1" x14ac:dyDescent="0.35">
      <c r="A1106" t="s">
        <v>7218</v>
      </c>
      <c r="B1106" t="s">
        <v>7145</v>
      </c>
      <c r="C1106" t="s">
        <v>5121</v>
      </c>
      <c r="D1106" t="s">
        <v>7146</v>
      </c>
      <c r="E1106" t="s">
        <v>5122</v>
      </c>
      <c r="F1106">
        <v>1</v>
      </c>
      <c r="G1106" t="s">
        <v>2619</v>
      </c>
      <c r="H1106" t="s">
        <v>2620</v>
      </c>
      <c r="I1106" t="s">
        <v>2511</v>
      </c>
      <c r="J1106" t="s">
        <v>5123</v>
      </c>
      <c r="K1106" t="s">
        <v>2622</v>
      </c>
      <c r="L1106" t="s">
        <v>2058</v>
      </c>
      <c r="M1106" t="s">
        <v>2059</v>
      </c>
      <c r="N1106">
        <v>12</v>
      </c>
      <c r="O1106">
        <v>5171</v>
      </c>
      <c r="P1106">
        <v>21.12</v>
      </c>
      <c r="Q1106">
        <v>24480</v>
      </c>
      <c r="R1106">
        <v>3</v>
      </c>
      <c r="S1106">
        <v>346</v>
      </c>
      <c r="T1106">
        <v>1.41</v>
      </c>
      <c r="U1106">
        <v>0</v>
      </c>
      <c r="V1106">
        <v>0</v>
      </c>
      <c r="W1106">
        <v>0</v>
      </c>
      <c r="X1106">
        <v>7</v>
      </c>
      <c r="Y1106">
        <v>348</v>
      </c>
      <c r="Z1106">
        <v>1.42</v>
      </c>
      <c r="AA1106">
        <v>0</v>
      </c>
      <c r="AB1106">
        <v>0</v>
      </c>
      <c r="AC1106">
        <v>0</v>
      </c>
      <c r="AD1106">
        <v>2</v>
      </c>
      <c r="AE1106">
        <v>4477</v>
      </c>
      <c r="AF1106">
        <v>18.29</v>
      </c>
      <c r="AG1106" t="s">
        <v>7147</v>
      </c>
      <c r="AH1106" s="21" t="str">
        <f t="shared" si="34"/>
        <v>YR21</v>
      </c>
      <c r="AI1106" s="21">
        <v>107.92500000000001</v>
      </c>
      <c r="AJ1106" s="21">
        <f t="shared" si="35"/>
        <v>78.876633986928113</v>
      </c>
      <c r="AK1106" s="21" t="s">
        <v>2063</v>
      </c>
      <c r="AL1106" t="s">
        <v>5125</v>
      </c>
      <c r="AM1106" t="s">
        <v>53</v>
      </c>
      <c r="AN1106" t="s">
        <v>2031</v>
      </c>
    </row>
    <row r="1107" spans="1:40" ht="15" hidden="1" thickTop="1" x14ac:dyDescent="0.35">
      <c r="A1107" t="s">
        <v>7222</v>
      </c>
      <c r="B1107" t="s">
        <v>7149</v>
      </c>
      <c r="C1107" t="s">
        <v>4943</v>
      </c>
      <c r="D1107" t="s">
        <v>7150</v>
      </c>
      <c r="E1107" t="s">
        <v>2562</v>
      </c>
      <c r="F1107">
        <v>1</v>
      </c>
      <c r="G1107" t="s">
        <v>2546</v>
      </c>
      <c r="H1107" t="s">
        <v>2510</v>
      </c>
      <c r="I1107" t="s">
        <v>2511</v>
      </c>
      <c r="J1107" t="s">
        <v>2547</v>
      </c>
      <c r="K1107" t="s">
        <v>2548</v>
      </c>
      <c r="L1107" t="s">
        <v>2058</v>
      </c>
      <c r="M1107" t="s">
        <v>2059</v>
      </c>
      <c r="N1107">
        <v>0</v>
      </c>
      <c r="O1107">
        <v>0</v>
      </c>
      <c r="P1107">
        <v>0</v>
      </c>
      <c r="Q1107">
        <v>24480</v>
      </c>
      <c r="R1107">
        <v>0</v>
      </c>
      <c r="S1107">
        <v>0</v>
      </c>
      <c r="T1107">
        <v>0</v>
      </c>
      <c r="U1107">
        <v>0</v>
      </c>
      <c r="V1107">
        <v>0</v>
      </c>
      <c r="W1107">
        <v>0</v>
      </c>
      <c r="X1107">
        <v>0</v>
      </c>
      <c r="Y1107">
        <v>0</v>
      </c>
      <c r="Z1107">
        <v>0</v>
      </c>
      <c r="AA1107">
        <v>0</v>
      </c>
      <c r="AB1107">
        <v>0</v>
      </c>
      <c r="AC1107">
        <v>0</v>
      </c>
      <c r="AD1107">
        <v>0</v>
      </c>
      <c r="AE1107">
        <v>0</v>
      </c>
      <c r="AF1107">
        <v>0</v>
      </c>
      <c r="AG1107" t="s">
        <v>7151</v>
      </c>
      <c r="AH1107" s="21" t="str">
        <f t="shared" si="34"/>
        <v>YH98</v>
      </c>
      <c r="AI1107" s="21">
        <v>107.92500000000001</v>
      </c>
      <c r="AJ1107" s="21">
        <f t="shared" si="35"/>
        <v>100</v>
      </c>
      <c r="AK1107" s="21" t="s">
        <v>2060</v>
      </c>
      <c r="AL1107" t="s">
        <v>2551</v>
      </c>
      <c r="AM1107" t="s">
        <v>53</v>
      </c>
      <c r="AN1107" t="s">
        <v>2032</v>
      </c>
    </row>
    <row r="1108" spans="1:40" ht="15" hidden="1" thickTop="1" x14ac:dyDescent="0.35">
      <c r="A1108" t="s">
        <v>7226</v>
      </c>
      <c r="B1108" t="s">
        <v>7153</v>
      </c>
      <c r="C1108" t="s">
        <v>3730</v>
      </c>
      <c r="D1108" t="s">
        <v>7154</v>
      </c>
      <c r="E1108" t="s">
        <v>3013</v>
      </c>
      <c r="F1108">
        <v>1</v>
      </c>
      <c r="G1108" t="s">
        <v>2600</v>
      </c>
      <c r="H1108" t="s">
        <v>2577</v>
      </c>
      <c r="I1108" t="s">
        <v>2511</v>
      </c>
      <c r="J1108" t="s">
        <v>3183</v>
      </c>
      <c r="K1108" t="s">
        <v>2742</v>
      </c>
      <c r="L1108" t="s">
        <v>2058</v>
      </c>
      <c r="M1108" t="s">
        <v>2059</v>
      </c>
      <c r="N1108">
        <v>1</v>
      </c>
      <c r="O1108">
        <v>29</v>
      </c>
      <c r="P1108">
        <v>0.12</v>
      </c>
      <c r="Q1108">
        <v>24480</v>
      </c>
      <c r="R1108">
        <v>0</v>
      </c>
      <c r="S1108">
        <v>0</v>
      </c>
      <c r="T1108">
        <v>0</v>
      </c>
      <c r="U1108">
        <v>0</v>
      </c>
      <c r="V1108">
        <v>0</v>
      </c>
      <c r="W1108">
        <v>0</v>
      </c>
      <c r="X1108">
        <v>1</v>
      </c>
      <c r="Y1108">
        <v>29</v>
      </c>
      <c r="Z1108">
        <v>0.12</v>
      </c>
      <c r="AA1108">
        <v>0</v>
      </c>
      <c r="AB1108">
        <v>0</v>
      </c>
      <c r="AC1108">
        <v>0</v>
      </c>
      <c r="AD1108">
        <v>0</v>
      </c>
      <c r="AE1108">
        <v>0</v>
      </c>
      <c r="AF1108">
        <v>0</v>
      </c>
      <c r="AG1108" t="s">
        <v>7155</v>
      </c>
      <c r="AH1108" s="21" t="str">
        <f t="shared" si="34"/>
        <v>YO27</v>
      </c>
      <c r="AI1108" s="21">
        <v>107.92500000000001</v>
      </c>
      <c r="AJ1108" s="21">
        <f t="shared" si="35"/>
        <v>99.881535947712422</v>
      </c>
      <c r="AK1108" s="21" t="s">
        <v>2060</v>
      </c>
      <c r="AL1108" t="s">
        <v>2551</v>
      </c>
      <c r="AM1108" t="s">
        <v>53</v>
      </c>
      <c r="AN1108" t="s">
        <v>2032</v>
      </c>
    </row>
    <row r="1109" spans="1:40" ht="15" hidden="1" thickTop="1" x14ac:dyDescent="0.35">
      <c r="A1109" t="s">
        <v>7230</v>
      </c>
      <c r="B1109" t="s">
        <v>7157</v>
      </c>
      <c r="C1109" t="s">
        <v>76</v>
      </c>
      <c r="D1109" t="s">
        <v>7158</v>
      </c>
      <c r="E1109" t="s">
        <v>560</v>
      </c>
      <c r="F1109">
        <v>2</v>
      </c>
      <c r="G1109" t="s">
        <v>2055</v>
      </c>
      <c r="H1109" t="s">
        <v>2056</v>
      </c>
      <c r="I1109" t="s">
        <v>2511</v>
      </c>
      <c r="J1109" t="s">
        <v>67</v>
      </c>
      <c r="K1109" t="s">
        <v>68</v>
      </c>
      <c r="L1109" t="s">
        <v>2058</v>
      </c>
      <c r="M1109" t="s">
        <v>2059</v>
      </c>
      <c r="N1109">
        <v>0</v>
      </c>
      <c r="O1109">
        <v>0</v>
      </c>
      <c r="P1109">
        <v>0</v>
      </c>
      <c r="Q1109">
        <v>24480</v>
      </c>
      <c r="R1109">
        <v>0</v>
      </c>
      <c r="S1109">
        <v>0</v>
      </c>
      <c r="T1109">
        <v>0</v>
      </c>
      <c r="U1109">
        <v>0</v>
      </c>
      <c r="V1109">
        <v>0</v>
      </c>
      <c r="W1109">
        <v>0</v>
      </c>
      <c r="X1109">
        <v>0</v>
      </c>
      <c r="Y1109">
        <v>0</v>
      </c>
      <c r="Z1109">
        <v>0</v>
      </c>
      <c r="AA1109">
        <v>0</v>
      </c>
      <c r="AB1109">
        <v>0</v>
      </c>
      <c r="AC1109">
        <v>0</v>
      </c>
      <c r="AD1109">
        <v>0</v>
      </c>
      <c r="AE1109">
        <v>0</v>
      </c>
      <c r="AF1109">
        <v>0</v>
      </c>
      <c r="AG1109" t="s">
        <v>193</v>
      </c>
      <c r="AH1109" s="21" t="str">
        <f t="shared" si="34"/>
        <v>YO27</v>
      </c>
      <c r="AI1109" s="21">
        <v>107.92500000000001</v>
      </c>
      <c r="AJ1109" s="21">
        <f t="shared" si="35"/>
        <v>100</v>
      </c>
      <c r="AK1109" s="21" t="s">
        <v>2060</v>
      </c>
      <c r="AL1109" t="s">
        <v>70</v>
      </c>
      <c r="AM1109" t="s">
        <v>53</v>
      </c>
      <c r="AN1109" t="s">
        <v>2031</v>
      </c>
    </row>
    <row r="1110" spans="1:40" ht="15" hidden="1" thickTop="1" x14ac:dyDescent="0.35">
      <c r="A1110" t="s">
        <v>7234</v>
      </c>
      <c r="B1110" t="s">
        <v>7160</v>
      </c>
      <c r="C1110" t="s">
        <v>3498</v>
      </c>
      <c r="D1110" t="s">
        <v>7161</v>
      </c>
      <c r="E1110" t="s">
        <v>2646</v>
      </c>
      <c r="F1110">
        <v>1</v>
      </c>
      <c r="G1110" t="s">
        <v>2600</v>
      </c>
      <c r="H1110" t="s">
        <v>2577</v>
      </c>
      <c r="I1110" t="s">
        <v>2511</v>
      </c>
      <c r="J1110" t="s">
        <v>2647</v>
      </c>
      <c r="K1110" t="s">
        <v>2602</v>
      </c>
      <c r="L1110" t="s">
        <v>2058</v>
      </c>
      <c r="M1110" t="s">
        <v>2059</v>
      </c>
      <c r="N1110">
        <v>0</v>
      </c>
      <c r="O1110">
        <v>0</v>
      </c>
      <c r="P1110">
        <v>0</v>
      </c>
      <c r="Q1110">
        <v>24480</v>
      </c>
      <c r="R1110">
        <v>0</v>
      </c>
      <c r="S1110">
        <v>0</v>
      </c>
      <c r="T1110">
        <v>0</v>
      </c>
      <c r="U1110">
        <v>0</v>
      </c>
      <c r="V1110">
        <v>0</v>
      </c>
      <c r="W1110">
        <v>0</v>
      </c>
      <c r="X1110">
        <v>0</v>
      </c>
      <c r="Y1110">
        <v>0</v>
      </c>
      <c r="Z1110">
        <v>0</v>
      </c>
      <c r="AA1110">
        <v>0</v>
      </c>
      <c r="AB1110">
        <v>0</v>
      </c>
      <c r="AC1110">
        <v>0</v>
      </c>
      <c r="AD1110">
        <v>0</v>
      </c>
      <c r="AE1110">
        <v>0</v>
      </c>
      <c r="AF1110">
        <v>0</v>
      </c>
      <c r="AG1110" t="s">
        <v>7162</v>
      </c>
      <c r="AH1110" s="21" t="str">
        <f t="shared" si="34"/>
        <v>YO98</v>
      </c>
      <c r="AI1110" s="21">
        <v>107.92500000000001</v>
      </c>
      <c r="AJ1110" s="21">
        <f t="shared" si="35"/>
        <v>100</v>
      </c>
      <c r="AK1110" s="21" t="s">
        <v>2060</v>
      </c>
      <c r="AL1110" t="s">
        <v>2551</v>
      </c>
      <c r="AM1110" t="s">
        <v>53</v>
      </c>
      <c r="AN1110" t="s">
        <v>2030</v>
      </c>
    </row>
    <row r="1111" spans="1:40" ht="15" hidden="1" thickTop="1" x14ac:dyDescent="0.35">
      <c r="A1111" t="s">
        <v>7239</v>
      </c>
      <c r="B1111" t="s">
        <v>7164</v>
      </c>
      <c r="C1111" t="s">
        <v>2689</v>
      </c>
      <c r="D1111" t="s">
        <v>7165</v>
      </c>
      <c r="E1111" t="s">
        <v>3462</v>
      </c>
      <c r="F1111">
        <v>1</v>
      </c>
      <c r="G1111" t="s">
        <v>2633</v>
      </c>
      <c r="H1111" t="s">
        <v>2577</v>
      </c>
      <c r="I1111" t="s">
        <v>2511</v>
      </c>
      <c r="J1111" t="s">
        <v>2692</v>
      </c>
      <c r="K1111" t="s">
        <v>2635</v>
      </c>
      <c r="L1111" t="s">
        <v>2058</v>
      </c>
      <c r="M1111" t="s">
        <v>2059</v>
      </c>
      <c r="N1111">
        <v>0</v>
      </c>
      <c r="O1111">
        <v>0</v>
      </c>
      <c r="P1111">
        <v>0</v>
      </c>
      <c r="Q1111">
        <v>24480</v>
      </c>
      <c r="R1111">
        <v>0</v>
      </c>
      <c r="S1111">
        <v>0</v>
      </c>
      <c r="T1111">
        <v>0</v>
      </c>
      <c r="U1111">
        <v>0</v>
      </c>
      <c r="V1111">
        <v>0</v>
      </c>
      <c r="W1111">
        <v>0</v>
      </c>
      <c r="X1111">
        <v>0</v>
      </c>
      <c r="Y1111">
        <v>0</v>
      </c>
      <c r="Z1111">
        <v>0</v>
      </c>
      <c r="AA1111">
        <v>0</v>
      </c>
      <c r="AB1111">
        <v>0</v>
      </c>
      <c r="AC1111">
        <v>0</v>
      </c>
      <c r="AD1111">
        <v>0</v>
      </c>
      <c r="AE1111">
        <v>0</v>
      </c>
      <c r="AF1111">
        <v>0</v>
      </c>
      <c r="AG1111" t="s">
        <v>7166</v>
      </c>
      <c r="AH1111" s="21" t="str">
        <f t="shared" si="34"/>
        <v>YO27</v>
      </c>
      <c r="AI1111" s="21">
        <v>107.92500000000001</v>
      </c>
      <c r="AJ1111" s="21">
        <f t="shared" si="35"/>
        <v>100</v>
      </c>
      <c r="AK1111" s="21" t="s">
        <v>2060</v>
      </c>
      <c r="AL1111" t="s">
        <v>2581</v>
      </c>
      <c r="AM1111" t="s">
        <v>53</v>
      </c>
      <c r="AN1111" t="s">
        <v>2029</v>
      </c>
    </row>
    <row r="1112" spans="1:40" ht="15" hidden="1" thickTop="1" x14ac:dyDescent="0.35">
      <c r="A1112" t="s">
        <v>7243</v>
      </c>
      <c r="B1112" t="s">
        <v>7168</v>
      </c>
      <c r="C1112" t="s">
        <v>2660</v>
      </c>
      <c r="D1112" t="s">
        <v>7169</v>
      </c>
      <c r="E1112" t="s">
        <v>61</v>
      </c>
      <c r="F1112">
        <v>1</v>
      </c>
      <c r="G1112" t="s">
        <v>2524</v>
      </c>
      <c r="H1112" t="s">
        <v>2056</v>
      </c>
      <c r="I1112" t="s">
        <v>2511</v>
      </c>
      <c r="J1112" t="s">
        <v>2525</v>
      </c>
      <c r="K1112" t="s">
        <v>62</v>
      </c>
      <c r="L1112" t="s">
        <v>2058</v>
      </c>
      <c r="M1112" t="s">
        <v>2059</v>
      </c>
      <c r="N1112">
        <v>0</v>
      </c>
      <c r="O1112">
        <v>0</v>
      </c>
      <c r="P1112">
        <v>0</v>
      </c>
      <c r="Q1112">
        <v>24480</v>
      </c>
      <c r="R1112">
        <v>0</v>
      </c>
      <c r="S1112">
        <v>0</v>
      </c>
      <c r="T1112">
        <v>0</v>
      </c>
      <c r="U1112">
        <v>0</v>
      </c>
      <c r="V1112">
        <v>0</v>
      </c>
      <c r="W1112">
        <v>0</v>
      </c>
      <c r="X1112">
        <v>0</v>
      </c>
      <c r="Y1112">
        <v>0</v>
      </c>
      <c r="Z1112">
        <v>0</v>
      </c>
      <c r="AA1112">
        <v>0</v>
      </c>
      <c r="AB1112">
        <v>0</v>
      </c>
      <c r="AC1112">
        <v>0</v>
      </c>
      <c r="AD1112">
        <v>0</v>
      </c>
      <c r="AE1112">
        <v>0</v>
      </c>
      <c r="AF1112">
        <v>0</v>
      </c>
      <c r="AG1112" t="s">
        <v>7170</v>
      </c>
      <c r="AH1112" s="21" t="str">
        <f t="shared" si="34"/>
        <v>YO27</v>
      </c>
      <c r="AI1112" s="21">
        <v>107.92500000000001</v>
      </c>
      <c r="AJ1112" s="21">
        <f t="shared" si="35"/>
        <v>100</v>
      </c>
      <c r="AK1112" s="21" t="s">
        <v>2060</v>
      </c>
      <c r="AL1112" t="s">
        <v>2527</v>
      </c>
      <c r="AM1112" t="s">
        <v>53</v>
      </c>
      <c r="AN1112" t="s">
        <v>2031</v>
      </c>
    </row>
    <row r="1113" spans="1:40" ht="15" hidden="1" thickTop="1" x14ac:dyDescent="0.35">
      <c r="A1113" t="s">
        <v>7247</v>
      </c>
      <c r="B1113" t="s">
        <v>7172</v>
      </c>
      <c r="C1113" t="s">
        <v>4092</v>
      </c>
      <c r="D1113" t="s">
        <v>7173</v>
      </c>
      <c r="E1113" t="s">
        <v>2608</v>
      </c>
      <c r="F1113">
        <v>1</v>
      </c>
      <c r="G1113" t="s">
        <v>2609</v>
      </c>
      <c r="H1113" t="s">
        <v>2577</v>
      </c>
      <c r="I1113" t="s">
        <v>2511</v>
      </c>
      <c r="J1113" t="s">
        <v>2610</v>
      </c>
      <c r="K1113" t="s">
        <v>2611</v>
      </c>
      <c r="L1113" t="s">
        <v>2058</v>
      </c>
      <c r="M1113" t="s">
        <v>2059</v>
      </c>
      <c r="N1113">
        <v>2</v>
      </c>
      <c r="O1113">
        <v>112</v>
      </c>
      <c r="P1113">
        <v>0.46</v>
      </c>
      <c r="Q1113">
        <v>24480</v>
      </c>
      <c r="R1113">
        <v>0</v>
      </c>
      <c r="S1113">
        <v>0</v>
      </c>
      <c r="T1113">
        <v>0</v>
      </c>
      <c r="U1113">
        <v>0</v>
      </c>
      <c r="V1113">
        <v>0</v>
      </c>
      <c r="W1113">
        <v>0</v>
      </c>
      <c r="X1113">
        <v>2</v>
      </c>
      <c r="Y1113">
        <v>112</v>
      </c>
      <c r="Z1113">
        <v>0.46</v>
      </c>
      <c r="AA1113">
        <v>0</v>
      </c>
      <c r="AB1113">
        <v>0</v>
      </c>
      <c r="AC1113">
        <v>0</v>
      </c>
      <c r="AD1113">
        <v>0</v>
      </c>
      <c r="AE1113">
        <v>0</v>
      </c>
      <c r="AF1113">
        <v>0</v>
      </c>
      <c r="AG1113" t="s">
        <v>7174</v>
      </c>
      <c r="AH1113" s="21" t="str">
        <f t="shared" si="34"/>
        <v>YO27</v>
      </c>
      <c r="AI1113" s="21">
        <v>107.92500000000001</v>
      </c>
      <c r="AJ1113" s="21">
        <f t="shared" si="35"/>
        <v>99.542483660130713</v>
      </c>
      <c r="AK1113" s="21" t="s">
        <v>2063</v>
      </c>
      <c r="AL1113" t="s">
        <v>2613</v>
      </c>
      <c r="AM1113" t="s">
        <v>53</v>
      </c>
      <c r="AN1113" t="s">
        <v>2031</v>
      </c>
    </row>
    <row r="1114" spans="1:40" ht="15" hidden="1" thickTop="1" x14ac:dyDescent="0.35">
      <c r="A1114" t="s">
        <v>7251</v>
      </c>
      <c r="B1114" t="s">
        <v>7176</v>
      </c>
      <c r="C1114" t="s">
        <v>2560</v>
      </c>
      <c r="D1114" t="s">
        <v>7177</v>
      </c>
      <c r="E1114" t="s">
        <v>2545</v>
      </c>
      <c r="F1114">
        <v>1</v>
      </c>
      <c r="G1114" t="s">
        <v>2546</v>
      </c>
      <c r="H1114" t="s">
        <v>2510</v>
      </c>
      <c r="I1114" t="s">
        <v>2511</v>
      </c>
      <c r="J1114" t="s">
        <v>2547</v>
      </c>
      <c r="K1114" t="s">
        <v>2548</v>
      </c>
      <c r="L1114" t="s">
        <v>2058</v>
      </c>
      <c r="M1114" t="s">
        <v>2225</v>
      </c>
      <c r="N1114">
        <v>0</v>
      </c>
      <c r="O1114">
        <v>0</v>
      </c>
      <c r="P1114">
        <v>0</v>
      </c>
      <c r="Q1114">
        <v>12240</v>
      </c>
      <c r="R1114">
        <v>0</v>
      </c>
      <c r="S1114">
        <v>0</v>
      </c>
      <c r="T1114">
        <v>0</v>
      </c>
      <c r="U1114">
        <v>0</v>
      </c>
      <c r="V1114">
        <v>0</v>
      </c>
      <c r="W1114">
        <v>0</v>
      </c>
      <c r="X1114">
        <v>0</v>
      </c>
      <c r="Y1114">
        <v>0</v>
      </c>
      <c r="Z1114">
        <v>0</v>
      </c>
      <c r="AA1114">
        <v>0</v>
      </c>
      <c r="AB1114">
        <v>0</v>
      </c>
      <c r="AC1114">
        <v>0</v>
      </c>
      <c r="AD1114">
        <v>0</v>
      </c>
      <c r="AE1114">
        <v>0</v>
      </c>
      <c r="AF1114">
        <v>0</v>
      </c>
      <c r="AG1114" t="s">
        <v>7178</v>
      </c>
      <c r="AH1114" s="21" t="str">
        <f t="shared" si="34"/>
        <v>YR21</v>
      </c>
      <c r="AI1114" s="21">
        <v>54</v>
      </c>
      <c r="AJ1114" s="21">
        <f t="shared" si="35"/>
        <v>100</v>
      </c>
      <c r="AK1114" s="21" t="s">
        <v>2060</v>
      </c>
      <c r="AL1114" t="s">
        <v>2551</v>
      </c>
      <c r="AM1114" t="s">
        <v>53</v>
      </c>
      <c r="AN1114" t="s">
        <v>2029</v>
      </c>
    </row>
    <row r="1115" spans="1:40" ht="15" hidden="1" thickTop="1" x14ac:dyDescent="0.35">
      <c r="A1115" t="s">
        <v>7256</v>
      </c>
      <c r="B1115" t="s">
        <v>6871</v>
      </c>
      <c r="C1115" t="s">
        <v>5491</v>
      </c>
      <c r="D1115" t="s">
        <v>7180</v>
      </c>
      <c r="E1115" t="s">
        <v>2646</v>
      </c>
      <c r="F1115">
        <v>1</v>
      </c>
      <c r="G1115" t="s">
        <v>2600</v>
      </c>
      <c r="H1115" t="s">
        <v>2577</v>
      </c>
      <c r="I1115" t="s">
        <v>2511</v>
      </c>
      <c r="J1115" t="s">
        <v>2699</v>
      </c>
      <c r="K1115" t="s">
        <v>2579</v>
      </c>
      <c r="L1115" t="s">
        <v>2058</v>
      </c>
      <c r="M1115" t="s">
        <v>2358</v>
      </c>
      <c r="N1115">
        <v>0</v>
      </c>
      <c r="O1115">
        <v>0</v>
      </c>
      <c r="P1115">
        <v>0</v>
      </c>
      <c r="Q1115">
        <v>13260</v>
      </c>
      <c r="R1115">
        <v>0</v>
      </c>
      <c r="S1115">
        <v>0</v>
      </c>
      <c r="T1115">
        <v>0</v>
      </c>
      <c r="U1115">
        <v>0</v>
      </c>
      <c r="V1115">
        <v>0</v>
      </c>
      <c r="W1115">
        <v>0</v>
      </c>
      <c r="X1115">
        <v>0</v>
      </c>
      <c r="Y1115">
        <v>0</v>
      </c>
      <c r="Z1115">
        <v>0</v>
      </c>
      <c r="AA1115">
        <v>0</v>
      </c>
      <c r="AB1115">
        <v>0</v>
      </c>
      <c r="AC1115">
        <v>0</v>
      </c>
      <c r="AD1115">
        <v>0</v>
      </c>
      <c r="AE1115">
        <v>0</v>
      </c>
      <c r="AF1115">
        <v>0</v>
      </c>
      <c r="AG1115" t="s">
        <v>7181</v>
      </c>
      <c r="AH1115" s="21" t="str">
        <f t="shared" si="34"/>
        <v>YO98</v>
      </c>
      <c r="AI1115" s="21">
        <v>58.500000000000014</v>
      </c>
      <c r="AJ1115" s="21">
        <f t="shared" si="35"/>
        <v>100</v>
      </c>
      <c r="AK1115" s="21" t="s">
        <v>2060</v>
      </c>
      <c r="AL1115" t="s">
        <v>2581</v>
      </c>
      <c r="AM1115" t="s">
        <v>53</v>
      </c>
      <c r="AN1115" t="s">
        <v>2029</v>
      </c>
    </row>
    <row r="1116" spans="1:40" ht="15" hidden="1" thickTop="1" x14ac:dyDescent="0.35">
      <c r="A1116" t="s">
        <v>7260</v>
      </c>
      <c r="B1116" t="s">
        <v>6913</v>
      </c>
      <c r="C1116" t="s">
        <v>117</v>
      </c>
      <c r="D1116" t="s">
        <v>7183</v>
      </c>
      <c r="E1116" t="s">
        <v>560</v>
      </c>
      <c r="F1116">
        <v>1</v>
      </c>
      <c r="G1116" t="s">
        <v>2055</v>
      </c>
      <c r="H1116" t="s">
        <v>2056</v>
      </c>
      <c r="I1116" t="s">
        <v>2511</v>
      </c>
      <c r="J1116" t="s">
        <v>67</v>
      </c>
      <c r="K1116" t="s">
        <v>68</v>
      </c>
      <c r="L1116" t="s">
        <v>2058</v>
      </c>
      <c r="M1116" t="s">
        <v>2059</v>
      </c>
      <c r="N1116">
        <v>1</v>
      </c>
      <c r="O1116">
        <v>139</v>
      </c>
      <c r="P1116">
        <v>0.56999999999999995</v>
      </c>
      <c r="Q1116">
        <v>24480</v>
      </c>
      <c r="R1116">
        <v>0</v>
      </c>
      <c r="S1116">
        <v>0</v>
      </c>
      <c r="T1116">
        <v>0</v>
      </c>
      <c r="U1116">
        <v>0</v>
      </c>
      <c r="V1116">
        <v>0</v>
      </c>
      <c r="W1116">
        <v>0</v>
      </c>
      <c r="X1116">
        <v>1</v>
      </c>
      <c r="Y1116">
        <v>139</v>
      </c>
      <c r="Z1116">
        <v>0.56999999999999995</v>
      </c>
      <c r="AA1116">
        <v>0</v>
      </c>
      <c r="AB1116">
        <v>0</v>
      </c>
      <c r="AC1116">
        <v>0</v>
      </c>
      <c r="AD1116">
        <v>0</v>
      </c>
      <c r="AE1116">
        <v>0</v>
      </c>
      <c r="AF1116">
        <v>0</v>
      </c>
      <c r="AG1116" t="s">
        <v>194</v>
      </c>
      <c r="AH1116" s="21" t="str">
        <f t="shared" si="34"/>
        <v>YR20</v>
      </c>
      <c r="AI1116" s="21">
        <v>107.92500000000001</v>
      </c>
      <c r="AJ1116" s="21">
        <f t="shared" si="35"/>
        <v>99.432189542483655</v>
      </c>
      <c r="AK1116" s="21" t="s">
        <v>2063</v>
      </c>
      <c r="AL1116" t="s">
        <v>70</v>
      </c>
      <c r="AM1116" t="s">
        <v>53</v>
      </c>
      <c r="AN1116" t="s">
        <v>2031</v>
      </c>
    </row>
    <row r="1117" spans="1:40" ht="15" hidden="1" thickTop="1" x14ac:dyDescent="0.35">
      <c r="A1117" t="s">
        <v>7264</v>
      </c>
      <c r="B1117" t="s">
        <v>7185</v>
      </c>
      <c r="C1117" t="s">
        <v>30202</v>
      </c>
      <c r="D1117" t="s">
        <v>7187</v>
      </c>
      <c r="E1117" t="s">
        <v>2575</v>
      </c>
      <c r="F1117">
        <v>1</v>
      </c>
      <c r="G1117" t="s">
        <v>2576</v>
      </c>
      <c r="H1117" t="s">
        <v>2577</v>
      </c>
      <c r="I1117" t="s">
        <v>2511</v>
      </c>
      <c r="J1117" t="s">
        <v>2578</v>
      </c>
      <c r="K1117" t="s">
        <v>2579</v>
      </c>
      <c r="L1117" t="s">
        <v>2058</v>
      </c>
      <c r="M1117" t="s">
        <v>2059</v>
      </c>
      <c r="N1117">
        <v>0</v>
      </c>
      <c r="O1117">
        <v>0</v>
      </c>
      <c r="P1117">
        <v>0</v>
      </c>
      <c r="Q1117">
        <v>24480</v>
      </c>
      <c r="R1117">
        <v>0</v>
      </c>
      <c r="S1117">
        <v>0</v>
      </c>
      <c r="T1117">
        <v>0</v>
      </c>
      <c r="U1117">
        <v>0</v>
      </c>
      <c r="V1117">
        <v>0</v>
      </c>
      <c r="W1117">
        <v>0</v>
      </c>
      <c r="X1117">
        <v>0</v>
      </c>
      <c r="Y1117">
        <v>0</v>
      </c>
      <c r="Z1117">
        <v>0</v>
      </c>
      <c r="AA1117">
        <v>0</v>
      </c>
      <c r="AB1117">
        <v>0</v>
      </c>
      <c r="AC1117">
        <v>0</v>
      </c>
      <c r="AD1117">
        <v>0</v>
      </c>
      <c r="AE1117">
        <v>0</v>
      </c>
      <c r="AF1117">
        <v>0</v>
      </c>
      <c r="AG1117" t="s">
        <v>7188</v>
      </c>
      <c r="AH1117" s="21" t="str">
        <f t="shared" si="34"/>
        <v>YR21</v>
      </c>
      <c r="AI1117" s="21">
        <v>107.92500000000001</v>
      </c>
      <c r="AJ1117" s="21">
        <f t="shared" si="35"/>
        <v>100</v>
      </c>
      <c r="AK1117" s="21" t="s">
        <v>2060</v>
      </c>
      <c r="AL1117" t="s">
        <v>2581</v>
      </c>
      <c r="AM1117" t="s">
        <v>53</v>
      </c>
      <c r="AN1117" t="s">
        <v>2031</v>
      </c>
    </row>
    <row r="1118" spans="1:40" ht="15" hidden="1" thickTop="1" x14ac:dyDescent="0.35">
      <c r="A1118" t="s">
        <v>7268</v>
      </c>
      <c r="B1118" t="s">
        <v>6989</v>
      </c>
      <c r="C1118" t="s">
        <v>5194</v>
      </c>
      <c r="D1118" t="s">
        <v>7190</v>
      </c>
      <c r="E1118" t="s">
        <v>4811</v>
      </c>
      <c r="F1118">
        <v>1</v>
      </c>
      <c r="G1118" t="s">
        <v>2600</v>
      </c>
      <c r="H1118" t="s">
        <v>2577</v>
      </c>
      <c r="I1118" t="s">
        <v>2511</v>
      </c>
      <c r="J1118" t="s">
        <v>2699</v>
      </c>
      <c r="K1118" t="s">
        <v>2579</v>
      </c>
      <c r="L1118" t="s">
        <v>2058</v>
      </c>
      <c r="M1118" t="s">
        <v>2059</v>
      </c>
      <c r="N1118">
        <v>0</v>
      </c>
      <c r="O1118">
        <v>0</v>
      </c>
      <c r="P1118">
        <v>0</v>
      </c>
      <c r="Q1118">
        <v>24480</v>
      </c>
      <c r="R1118">
        <v>0</v>
      </c>
      <c r="S1118">
        <v>0</v>
      </c>
      <c r="T1118">
        <v>0</v>
      </c>
      <c r="U1118">
        <v>0</v>
      </c>
      <c r="V1118">
        <v>0</v>
      </c>
      <c r="W1118">
        <v>0</v>
      </c>
      <c r="X1118">
        <v>0</v>
      </c>
      <c r="Y1118">
        <v>0</v>
      </c>
      <c r="Z1118">
        <v>0</v>
      </c>
      <c r="AA1118">
        <v>0</v>
      </c>
      <c r="AB1118">
        <v>0</v>
      </c>
      <c r="AC1118">
        <v>0</v>
      </c>
      <c r="AD1118">
        <v>0</v>
      </c>
      <c r="AE1118">
        <v>0</v>
      </c>
      <c r="AF1118">
        <v>0</v>
      </c>
      <c r="AG1118" t="s">
        <v>7191</v>
      </c>
      <c r="AH1118" s="21" t="str">
        <f t="shared" si="34"/>
        <v>YO98</v>
      </c>
      <c r="AI1118" s="21">
        <v>107.92500000000001</v>
      </c>
      <c r="AJ1118" s="21">
        <f t="shared" si="35"/>
        <v>100</v>
      </c>
      <c r="AK1118" s="21" t="s">
        <v>2060</v>
      </c>
      <c r="AL1118" t="s">
        <v>2581</v>
      </c>
      <c r="AM1118" t="s">
        <v>53</v>
      </c>
      <c r="AN1118" t="s">
        <v>2031</v>
      </c>
    </row>
    <row r="1119" spans="1:40" ht="15" hidden="1" thickTop="1" x14ac:dyDescent="0.35">
      <c r="A1119" t="s">
        <v>7272</v>
      </c>
      <c r="B1119" t="s">
        <v>7077</v>
      </c>
      <c r="C1119" t="s">
        <v>4266</v>
      </c>
      <c r="D1119" t="s">
        <v>7193</v>
      </c>
      <c r="E1119" t="s">
        <v>558</v>
      </c>
      <c r="F1119">
        <v>2</v>
      </c>
      <c r="G1119" t="s">
        <v>2524</v>
      </c>
      <c r="H1119" t="s">
        <v>2056</v>
      </c>
      <c r="I1119" t="s">
        <v>2511</v>
      </c>
      <c r="J1119" t="s">
        <v>2539</v>
      </c>
      <c r="K1119" t="s">
        <v>62</v>
      </c>
      <c r="L1119" t="s">
        <v>2058</v>
      </c>
      <c r="M1119" t="s">
        <v>2059</v>
      </c>
      <c r="N1119">
        <v>1</v>
      </c>
      <c r="O1119">
        <v>45</v>
      </c>
      <c r="P1119">
        <v>0.18</v>
      </c>
      <c r="Q1119">
        <v>24480</v>
      </c>
      <c r="R1119">
        <v>0</v>
      </c>
      <c r="S1119">
        <v>0</v>
      </c>
      <c r="T1119">
        <v>0</v>
      </c>
      <c r="U1119">
        <v>0</v>
      </c>
      <c r="V1119">
        <v>0</v>
      </c>
      <c r="W1119">
        <v>0</v>
      </c>
      <c r="X1119">
        <v>1</v>
      </c>
      <c r="Y1119">
        <v>45</v>
      </c>
      <c r="Z1119">
        <v>0.18</v>
      </c>
      <c r="AA1119">
        <v>0</v>
      </c>
      <c r="AB1119">
        <v>0</v>
      </c>
      <c r="AC1119">
        <v>0</v>
      </c>
      <c r="AD1119">
        <v>0</v>
      </c>
      <c r="AE1119">
        <v>0</v>
      </c>
      <c r="AF1119">
        <v>0</v>
      </c>
      <c r="AG1119" t="s">
        <v>7194</v>
      </c>
      <c r="AH1119" s="21" t="str">
        <f t="shared" si="34"/>
        <v>YO27</v>
      </c>
      <c r="AI1119" s="21">
        <v>107.92500000000001</v>
      </c>
      <c r="AJ1119" s="21">
        <f t="shared" si="35"/>
        <v>99.816176470588232</v>
      </c>
      <c r="AK1119" s="21" t="s">
        <v>2060</v>
      </c>
      <c r="AL1119" t="s">
        <v>2527</v>
      </c>
      <c r="AM1119" t="s">
        <v>53</v>
      </c>
      <c r="AN1119" t="s">
        <v>2030</v>
      </c>
    </row>
    <row r="1120" spans="1:40" ht="15" hidden="1" thickTop="1" x14ac:dyDescent="0.35">
      <c r="A1120" t="s">
        <v>7276</v>
      </c>
      <c r="B1120" t="s">
        <v>7196</v>
      </c>
      <c r="C1120" t="s">
        <v>2885</v>
      </c>
      <c r="D1120" t="s">
        <v>7197</v>
      </c>
      <c r="E1120" t="s">
        <v>2608</v>
      </c>
      <c r="F1120">
        <v>1</v>
      </c>
      <c r="G1120" t="s">
        <v>2576</v>
      </c>
      <c r="H1120" t="s">
        <v>2577</v>
      </c>
      <c r="I1120" t="s">
        <v>2511</v>
      </c>
      <c r="J1120" t="s">
        <v>2578</v>
      </c>
      <c r="K1120" t="s">
        <v>2579</v>
      </c>
      <c r="L1120" t="s">
        <v>2058</v>
      </c>
      <c r="M1120" t="s">
        <v>2059</v>
      </c>
      <c r="N1120">
        <v>1</v>
      </c>
      <c r="O1120">
        <v>14</v>
      </c>
      <c r="P1120">
        <v>0.06</v>
      </c>
      <c r="Q1120">
        <v>24480</v>
      </c>
      <c r="R1120">
        <v>0</v>
      </c>
      <c r="S1120">
        <v>0</v>
      </c>
      <c r="T1120">
        <v>0</v>
      </c>
      <c r="U1120">
        <v>0</v>
      </c>
      <c r="V1120">
        <v>0</v>
      </c>
      <c r="W1120">
        <v>0</v>
      </c>
      <c r="X1120">
        <v>0</v>
      </c>
      <c r="Y1120">
        <v>0</v>
      </c>
      <c r="Z1120">
        <v>0</v>
      </c>
      <c r="AA1120">
        <v>1</v>
      </c>
      <c r="AB1120">
        <v>14</v>
      </c>
      <c r="AC1120">
        <v>0.06</v>
      </c>
      <c r="AD1120">
        <v>0</v>
      </c>
      <c r="AE1120">
        <v>0</v>
      </c>
      <c r="AF1120">
        <v>0</v>
      </c>
      <c r="AG1120" t="s">
        <v>7198</v>
      </c>
      <c r="AH1120" s="21" t="str">
        <f t="shared" si="34"/>
        <v>YO98</v>
      </c>
      <c r="AI1120" s="21">
        <v>107.92500000000001</v>
      </c>
      <c r="AJ1120" s="21">
        <f t="shared" si="35"/>
        <v>99.942810457516345</v>
      </c>
      <c r="AK1120" s="21" t="s">
        <v>2060</v>
      </c>
      <c r="AL1120" t="s">
        <v>2581</v>
      </c>
      <c r="AM1120" t="s">
        <v>53</v>
      </c>
      <c r="AN1120" t="s">
        <v>2032</v>
      </c>
    </row>
    <row r="1121" spans="1:40" ht="15" hidden="1" thickTop="1" x14ac:dyDescent="0.35">
      <c r="A1121" t="s">
        <v>7280</v>
      </c>
      <c r="B1121" t="s">
        <v>7200</v>
      </c>
      <c r="C1121" t="s">
        <v>30202</v>
      </c>
      <c r="D1121" t="s">
        <v>7201</v>
      </c>
      <c r="E1121" t="s">
        <v>2575</v>
      </c>
      <c r="F1121">
        <v>1</v>
      </c>
      <c r="G1121" t="s">
        <v>2576</v>
      </c>
      <c r="H1121" t="s">
        <v>2577</v>
      </c>
      <c r="I1121" t="s">
        <v>2511</v>
      </c>
      <c r="J1121" t="s">
        <v>2578</v>
      </c>
      <c r="K1121" t="s">
        <v>2579</v>
      </c>
      <c r="L1121" t="s">
        <v>2058</v>
      </c>
      <c r="M1121" t="s">
        <v>7202</v>
      </c>
      <c r="N1121">
        <v>0</v>
      </c>
      <c r="O1121">
        <v>0</v>
      </c>
      <c r="P1121">
        <v>0</v>
      </c>
      <c r="Q1121">
        <v>17340</v>
      </c>
      <c r="R1121">
        <v>0</v>
      </c>
      <c r="S1121">
        <v>0</v>
      </c>
      <c r="T1121">
        <v>0</v>
      </c>
      <c r="U1121">
        <v>0</v>
      </c>
      <c r="V1121">
        <v>0</v>
      </c>
      <c r="W1121">
        <v>0</v>
      </c>
      <c r="X1121">
        <v>0</v>
      </c>
      <c r="Y1121">
        <v>0</v>
      </c>
      <c r="Z1121">
        <v>0</v>
      </c>
      <c r="AA1121">
        <v>0</v>
      </c>
      <c r="AB1121">
        <v>0</v>
      </c>
      <c r="AC1121">
        <v>0</v>
      </c>
      <c r="AD1121">
        <v>0</v>
      </c>
      <c r="AE1121">
        <v>0</v>
      </c>
      <c r="AF1121">
        <v>0</v>
      </c>
      <c r="AG1121" t="s">
        <v>7203</v>
      </c>
      <c r="AH1121" s="21" t="str">
        <f t="shared" si="34"/>
        <v>YO27</v>
      </c>
      <c r="AI1121" s="21">
        <v>76.5</v>
      </c>
      <c r="AJ1121" s="21">
        <f t="shared" si="35"/>
        <v>100</v>
      </c>
      <c r="AK1121" s="21" t="s">
        <v>2060</v>
      </c>
      <c r="AL1121" t="s">
        <v>2581</v>
      </c>
      <c r="AM1121" t="s">
        <v>53</v>
      </c>
      <c r="AN1121" t="s">
        <v>2031</v>
      </c>
    </row>
    <row r="1122" spans="1:40" ht="15" hidden="1" thickTop="1" x14ac:dyDescent="0.35">
      <c r="A1122" t="s">
        <v>7284</v>
      </c>
      <c r="B1122" t="s">
        <v>7205</v>
      </c>
      <c r="C1122" t="s">
        <v>5561</v>
      </c>
      <c r="D1122" t="s">
        <v>7206</v>
      </c>
      <c r="E1122" t="s">
        <v>2575</v>
      </c>
      <c r="F1122">
        <v>1</v>
      </c>
      <c r="G1122" t="s">
        <v>2576</v>
      </c>
      <c r="H1122" t="s">
        <v>2577</v>
      </c>
      <c r="I1122" t="s">
        <v>2511</v>
      </c>
      <c r="J1122" t="s">
        <v>2578</v>
      </c>
      <c r="K1122" t="s">
        <v>2579</v>
      </c>
      <c r="L1122" t="s">
        <v>2058</v>
      </c>
      <c r="M1122" t="s">
        <v>2170</v>
      </c>
      <c r="N1122">
        <v>0</v>
      </c>
      <c r="O1122">
        <v>0</v>
      </c>
      <c r="P1122">
        <v>0</v>
      </c>
      <c r="Q1122">
        <v>15300</v>
      </c>
      <c r="R1122">
        <v>0</v>
      </c>
      <c r="S1122">
        <v>0</v>
      </c>
      <c r="T1122">
        <v>0</v>
      </c>
      <c r="U1122">
        <v>0</v>
      </c>
      <c r="V1122">
        <v>0</v>
      </c>
      <c r="W1122">
        <v>0</v>
      </c>
      <c r="X1122">
        <v>0</v>
      </c>
      <c r="Y1122">
        <v>0</v>
      </c>
      <c r="Z1122">
        <v>0</v>
      </c>
      <c r="AA1122">
        <v>0</v>
      </c>
      <c r="AB1122">
        <v>0</v>
      </c>
      <c r="AC1122">
        <v>0</v>
      </c>
      <c r="AD1122">
        <v>0</v>
      </c>
      <c r="AE1122">
        <v>0</v>
      </c>
      <c r="AF1122">
        <v>0</v>
      </c>
      <c r="AG1122" t="s">
        <v>7207</v>
      </c>
      <c r="AH1122" s="21" t="str">
        <f t="shared" si="34"/>
        <v>YO98</v>
      </c>
      <c r="AI1122" s="21">
        <v>67.5</v>
      </c>
      <c r="AJ1122" s="21">
        <f t="shared" si="35"/>
        <v>100</v>
      </c>
      <c r="AK1122" s="21" t="s">
        <v>2060</v>
      </c>
      <c r="AL1122" t="s">
        <v>2581</v>
      </c>
      <c r="AM1122" t="s">
        <v>53</v>
      </c>
      <c r="AN1122" t="s">
        <v>2031</v>
      </c>
    </row>
    <row r="1123" spans="1:40" ht="15" hidden="1" thickTop="1" x14ac:dyDescent="0.35">
      <c r="A1123" t="s">
        <v>7288</v>
      </c>
      <c r="B1123" t="s">
        <v>7209</v>
      </c>
      <c r="C1123" t="s">
        <v>3021</v>
      </c>
      <c r="D1123" t="s">
        <v>7210</v>
      </c>
      <c r="E1123" t="s">
        <v>2857</v>
      </c>
      <c r="F1123">
        <v>1</v>
      </c>
      <c r="G1123" t="s">
        <v>2576</v>
      </c>
      <c r="H1123" t="s">
        <v>2577</v>
      </c>
      <c r="I1123" t="s">
        <v>2511</v>
      </c>
      <c r="J1123" t="s">
        <v>2858</v>
      </c>
      <c r="K1123" t="s">
        <v>2742</v>
      </c>
      <c r="L1123" t="s">
        <v>2058</v>
      </c>
      <c r="M1123" t="s">
        <v>2170</v>
      </c>
      <c r="N1123">
        <v>4</v>
      </c>
      <c r="O1123">
        <v>45</v>
      </c>
      <c r="P1123">
        <v>0.28999999999999998</v>
      </c>
      <c r="Q1123">
        <v>15300</v>
      </c>
      <c r="R1123">
        <v>1</v>
      </c>
      <c r="S1123">
        <v>41</v>
      </c>
      <c r="T1123">
        <v>0.27</v>
      </c>
      <c r="U1123">
        <v>0</v>
      </c>
      <c r="V1123">
        <v>0</v>
      </c>
      <c r="W1123">
        <v>0</v>
      </c>
      <c r="X1123">
        <v>0</v>
      </c>
      <c r="Y1123">
        <v>0</v>
      </c>
      <c r="Z1123">
        <v>0</v>
      </c>
      <c r="AA1123">
        <v>3</v>
      </c>
      <c r="AB1123">
        <v>4</v>
      </c>
      <c r="AC1123">
        <v>0.03</v>
      </c>
      <c r="AD1123">
        <v>0</v>
      </c>
      <c r="AE1123">
        <v>0</v>
      </c>
      <c r="AF1123">
        <v>0</v>
      </c>
      <c r="AG1123" t="s">
        <v>7211</v>
      </c>
      <c r="AH1123" s="21" t="str">
        <f t="shared" si="34"/>
        <v>YO27</v>
      </c>
      <c r="AI1123" s="21">
        <v>67.5</v>
      </c>
      <c r="AJ1123" s="21">
        <f t="shared" si="35"/>
        <v>99.705882352941174</v>
      </c>
      <c r="AK1123" s="21" t="s">
        <v>2063</v>
      </c>
      <c r="AL1123" t="s">
        <v>2581</v>
      </c>
      <c r="AM1123" t="s">
        <v>53</v>
      </c>
      <c r="AN1123" t="s">
        <v>2030</v>
      </c>
    </row>
    <row r="1124" spans="1:40" ht="15" hidden="1" thickTop="1" x14ac:dyDescent="0.35">
      <c r="A1124" t="s">
        <v>7292</v>
      </c>
      <c r="B1124" t="s">
        <v>7167</v>
      </c>
      <c r="C1124" t="s">
        <v>4374</v>
      </c>
      <c r="D1124" t="s">
        <v>7213</v>
      </c>
      <c r="E1124" t="s">
        <v>2646</v>
      </c>
      <c r="F1124">
        <v>1</v>
      </c>
      <c r="G1124" t="s">
        <v>2600</v>
      </c>
      <c r="H1124" t="s">
        <v>2577</v>
      </c>
      <c r="I1124" t="s">
        <v>2511</v>
      </c>
      <c r="J1124" t="s">
        <v>2601</v>
      </c>
      <c r="K1124" t="s">
        <v>2602</v>
      </c>
      <c r="L1124" t="s">
        <v>2058</v>
      </c>
      <c r="M1124" t="s">
        <v>2310</v>
      </c>
      <c r="N1124">
        <v>0</v>
      </c>
      <c r="O1124">
        <v>0</v>
      </c>
      <c r="P1124">
        <v>0</v>
      </c>
      <c r="Q1124">
        <v>16320</v>
      </c>
      <c r="R1124">
        <v>0</v>
      </c>
      <c r="S1124">
        <v>0</v>
      </c>
      <c r="T1124">
        <v>0</v>
      </c>
      <c r="U1124">
        <v>0</v>
      </c>
      <c r="V1124">
        <v>0</v>
      </c>
      <c r="W1124">
        <v>0</v>
      </c>
      <c r="X1124">
        <v>0</v>
      </c>
      <c r="Y1124">
        <v>0</v>
      </c>
      <c r="Z1124">
        <v>0</v>
      </c>
      <c r="AA1124">
        <v>0</v>
      </c>
      <c r="AB1124">
        <v>0</v>
      </c>
      <c r="AC1124">
        <v>0</v>
      </c>
      <c r="AD1124">
        <v>0</v>
      </c>
      <c r="AE1124">
        <v>0</v>
      </c>
      <c r="AF1124">
        <v>0</v>
      </c>
      <c r="AG1124" t="s">
        <v>7214</v>
      </c>
      <c r="AH1124" s="21" t="str">
        <f t="shared" si="34"/>
        <v>YR21</v>
      </c>
      <c r="AI1124" s="21">
        <v>72</v>
      </c>
      <c r="AJ1124" s="21">
        <f t="shared" si="35"/>
        <v>100</v>
      </c>
      <c r="AK1124" s="21" t="s">
        <v>2060</v>
      </c>
      <c r="AL1124" t="s">
        <v>2551</v>
      </c>
      <c r="AM1124" t="s">
        <v>53</v>
      </c>
      <c r="AN1124" t="s">
        <v>2029</v>
      </c>
    </row>
    <row r="1125" spans="1:40" ht="15" hidden="1" thickTop="1" x14ac:dyDescent="0.35">
      <c r="A1125" t="s">
        <v>7296</v>
      </c>
      <c r="B1125" t="s">
        <v>7184</v>
      </c>
      <c r="C1125" t="s">
        <v>5223</v>
      </c>
      <c r="D1125" t="s">
        <v>7216</v>
      </c>
      <c r="E1125" t="s">
        <v>2705</v>
      </c>
      <c r="F1125">
        <v>1</v>
      </c>
      <c r="G1125" t="s">
        <v>2593</v>
      </c>
      <c r="H1125" t="s">
        <v>2056</v>
      </c>
      <c r="I1125" t="s">
        <v>2511</v>
      </c>
      <c r="J1125" t="s">
        <v>2594</v>
      </c>
      <c r="K1125" t="s">
        <v>65</v>
      </c>
      <c r="L1125" t="s">
        <v>2058</v>
      </c>
      <c r="M1125" t="s">
        <v>2310</v>
      </c>
      <c r="N1125">
        <v>0</v>
      </c>
      <c r="O1125">
        <v>0</v>
      </c>
      <c r="P1125">
        <v>0</v>
      </c>
      <c r="Q1125">
        <v>16320</v>
      </c>
      <c r="R1125">
        <v>0</v>
      </c>
      <c r="S1125">
        <v>0</v>
      </c>
      <c r="T1125">
        <v>0</v>
      </c>
      <c r="U1125">
        <v>0</v>
      </c>
      <c r="V1125">
        <v>0</v>
      </c>
      <c r="W1125">
        <v>0</v>
      </c>
      <c r="X1125">
        <v>0</v>
      </c>
      <c r="Y1125">
        <v>0</v>
      </c>
      <c r="Z1125">
        <v>0</v>
      </c>
      <c r="AA1125">
        <v>0</v>
      </c>
      <c r="AB1125">
        <v>0</v>
      </c>
      <c r="AC1125">
        <v>0</v>
      </c>
      <c r="AD1125">
        <v>0</v>
      </c>
      <c r="AE1125">
        <v>0</v>
      </c>
      <c r="AF1125">
        <v>0</v>
      </c>
      <c r="AG1125" t="s">
        <v>7217</v>
      </c>
      <c r="AH1125" s="21" t="str">
        <f t="shared" si="34"/>
        <v>YK19</v>
      </c>
      <c r="AI1125" s="21">
        <v>72</v>
      </c>
      <c r="AJ1125" s="21">
        <f t="shared" si="35"/>
        <v>100</v>
      </c>
      <c r="AK1125" s="21" t="s">
        <v>2060</v>
      </c>
      <c r="AL1125" t="s">
        <v>2527</v>
      </c>
      <c r="AM1125" t="s">
        <v>53</v>
      </c>
      <c r="AN1125" t="s">
        <v>2031</v>
      </c>
    </row>
    <row r="1126" spans="1:40" ht="15" hidden="1" thickTop="1" x14ac:dyDescent="0.35">
      <c r="A1126" t="s">
        <v>7300</v>
      </c>
      <c r="B1126" t="s">
        <v>7219</v>
      </c>
      <c r="C1126" t="s">
        <v>6280</v>
      </c>
      <c r="D1126" t="s">
        <v>7220</v>
      </c>
      <c r="E1126" t="s">
        <v>2691</v>
      </c>
      <c r="F1126">
        <v>1</v>
      </c>
      <c r="G1126" t="s">
        <v>2633</v>
      </c>
      <c r="H1126" t="s">
        <v>2577</v>
      </c>
      <c r="I1126" t="s">
        <v>2511</v>
      </c>
      <c r="J1126" t="s">
        <v>2692</v>
      </c>
      <c r="K1126" t="s">
        <v>2635</v>
      </c>
      <c r="L1126" t="s">
        <v>2058</v>
      </c>
      <c r="M1126" t="s">
        <v>2059</v>
      </c>
      <c r="N1126">
        <v>1</v>
      </c>
      <c r="O1126">
        <v>54</v>
      </c>
      <c r="P1126">
        <v>0.22</v>
      </c>
      <c r="Q1126">
        <v>24480</v>
      </c>
      <c r="R1126">
        <v>1</v>
      </c>
      <c r="S1126">
        <v>54</v>
      </c>
      <c r="T1126">
        <v>0.22</v>
      </c>
      <c r="U1126">
        <v>0</v>
      </c>
      <c r="V1126">
        <v>0</v>
      </c>
      <c r="W1126">
        <v>0</v>
      </c>
      <c r="X1126">
        <v>0</v>
      </c>
      <c r="Y1126">
        <v>0</v>
      </c>
      <c r="Z1126">
        <v>0</v>
      </c>
      <c r="AA1126">
        <v>0</v>
      </c>
      <c r="AB1126">
        <v>0</v>
      </c>
      <c r="AC1126">
        <v>0</v>
      </c>
      <c r="AD1126">
        <v>0</v>
      </c>
      <c r="AE1126">
        <v>0</v>
      </c>
      <c r="AF1126">
        <v>0</v>
      </c>
      <c r="AG1126" t="s">
        <v>7221</v>
      </c>
      <c r="AH1126" s="21" t="str">
        <f t="shared" si="34"/>
        <v>YO27</v>
      </c>
      <c r="AI1126" s="21">
        <v>107.92500000000001</v>
      </c>
      <c r="AJ1126" s="21">
        <f t="shared" si="35"/>
        <v>99.779411764705884</v>
      </c>
      <c r="AK1126" s="21" t="s">
        <v>2060</v>
      </c>
      <c r="AL1126" t="s">
        <v>2581</v>
      </c>
      <c r="AM1126" t="s">
        <v>53</v>
      </c>
      <c r="AN1126" t="s">
        <v>2029</v>
      </c>
    </row>
    <row r="1127" spans="1:40" ht="15" hidden="1" thickTop="1" x14ac:dyDescent="0.35">
      <c r="A1127" t="s">
        <v>7304</v>
      </c>
      <c r="B1127" t="s">
        <v>7223</v>
      </c>
      <c r="C1127" t="s">
        <v>3166</v>
      </c>
      <c r="D1127" t="s">
        <v>7224</v>
      </c>
      <c r="E1127" t="s">
        <v>2667</v>
      </c>
      <c r="F1127">
        <v>2</v>
      </c>
      <c r="G1127" t="s">
        <v>2509</v>
      </c>
      <c r="H1127" t="s">
        <v>2510</v>
      </c>
      <c r="I1127" t="s">
        <v>2511</v>
      </c>
      <c r="J1127" t="s">
        <v>3168</v>
      </c>
      <c r="K1127" t="s">
        <v>2669</v>
      </c>
      <c r="L1127" t="s">
        <v>2058</v>
      </c>
      <c r="M1127" t="s">
        <v>2170</v>
      </c>
      <c r="N1127">
        <v>1</v>
      </c>
      <c r="O1127">
        <v>33</v>
      </c>
      <c r="P1127">
        <v>0.22</v>
      </c>
      <c r="Q1127">
        <v>15300</v>
      </c>
      <c r="R1127">
        <v>1</v>
      </c>
      <c r="S1127">
        <v>33</v>
      </c>
      <c r="T1127">
        <v>0.22</v>
      </c>
      <c r="U1127">
        <v>0</v>
      </c>
      <c r="V1127">
        <v>0</v>
      </c>
      <c r="W1127">
        <v>0</v>
      </c>
      <c r="X1127">
        <v>0</v>
      </c>
      <c r="Y1127">
        <v>0</v>
      </c>
      <c r="Z1127">
        <v>0</v>
      </c>
      <c r="AA1127">
        <v>0</v>
      </c>
      <c r="AB1127">
        <v>0</v>
      </c>
      <c r="AC1127">
        <v>0</v>
      </c>
      <c r="AD1127">
        <v>0</v>
      </c>
      <c r="AE1127">
        <v>0</v>
      </c>
      <c r="AF1127">
        <v>0</v>
      </c>
      <c r="AG1127" t="s">
        <v>7225</v>
      </c>
      <c r="AH1127" s="21" t="str">
        <f t="shared" si="34"/>
        <v>YH98</v>
      </c>
      <c r="AI1127" s="21">
        <v>67.5</v>
      </c>
      <c r="AJ1127" s="21">
        <f t="shared" si="35"/>
        <v>99.784313725490193</v>
      </c>
      <c r="AK1127" s="21" t="s">
        <v>2060</v>
      </c>
      <c r="AL1127" t="s">
        <v>2515</v>
      </c>
      <c r="AM1127" t="s">
        <v>53</v>
      </c>
      <c r="AN1127" t="s">
        <v>2031</v>
      </c>
    </row>
    <row r="1128" spans="1:40" ht="15" hidden="1" thickTop="1" x14ac:dyDescent="0.35">
      <c r="A1128" t="s">
        <v>7308</v>
      </c>
      <c r="B1128" t="s">
        <v>7227</v>
      </c>
      <c r="C1128" t="s">
        <v>2889</v>
      </c>
      <c r="D1128" t="s">
        <v>7228</v>
      </c>
      <c r="E1128" t="s">
        <v>3193</v>
      </c>
      <c r="F1128">
        <v>1</v>
      </c>
      <c r="G1128" t="s">
        <v>2609</v>
      </c>
      <c r="H1128" t="s">
        <v>2577</v>
      </c>
      <c r="I1128" t="s">
        <v>2511</v>
      </c>
      <c r="J1128" t="s">
        <v>2764</v>
      </c>
      <c r="K1128" t="s">
        <v>2765</v>
      </c>
      <c r="L1128" t="s">
        <v>2058</v>
      </c>
      <c r="M1128" t="s">
        <v>2170</v>
      </c>
      <c r="N1128">
        <v>0</v>
      </c>
      <c r="O1128">
        <v>0</v>
      </c>
      <c r="P1128">
        <v>0</v>
      </c>
      <c r="Q1128">
        <v>15300</v>
      </c>
      <c r="R1128">
        <v>0</v>
      </c>
      <c r="S1128">
        <v>0</v>
      </c>
      <c r="T1128">
        <v>0</v>
      </c>
      <c r="U1128">
        <v>0</v>
      </c>
      <c r="V1128">
        <v>0</v>
      </c>
      <c r="W1128">
        <v>0</v>
      </c>
      <c r="X1128">
        <v>0</v>
      </c>
      <c r="Y1128">
        <v>0</v>
      </c>
      <c r="Z1128">
        <v>0</v>
      </c>
      <c r="AA1128">
        <v>0</v>
      </c>
      <c r="AB1128">
        <v>0</v>
      </c>
      <c r="AC1128">
        <v>0</v>
      </c>
      <c r="AD1128">
        <v>0</v>
      </c>
      <c r="AE1128">
        <v>0</v>
      </c>
      <c r="AF1128">
        <v>0</v>
      </c>
      <c r="AG1128" t="s">
        <v>7229</v>
      </c>
      <c r="AH1128" s="21" t="str">
        <f t="shared" si="34"/>
        <v>YR21</v>
      </c>
      <c r="AI1128" s="21">
        <v>67.5</v>
      </c>
      <c r="AJ1128" s="21">
        <f t="shared" si="35"/>
        <v>100</v>
      </c>
      <c r="AK1128" s="21" t="s">
        <v>2060</v>
      </c>
      <c r="AL1128" t="s">
        <v>2613</v>
      </c>
      <c r="AM1128" t="s">
        <v>53</v>
      </c>
      <c r="AN1128" t="s">
        <v>2029</v>
      </c>
    </row>
    <row r="1129" spans="1:40" ht="15" hidden="1" thickTop="1" x14ac:dyDescent="0.35">
      <c r="A1129" t="s">
        <v>7312</v>
      </c>
      <c r="B1129" t="s">
        <v>7231</v>
      </c>
      <c r="C1129" t="s">
        <v>2560</v>
      </c>
      <c r="D1129" t="s">
        <v>7232</v>
      </c>
      <c r="E1129" t="s">
        <v>2562</v>
      </c>
      <c r="F1129">
        <v>1</v>
      </c>
      <c r="G1129" t="s">
        <v>2546</v>
      </c>
      <c r="H1129" t="s">
        <v>2510</v>
      </c>
      <c r="I1129" t="s">
        <v>2511</v>
      </c>
      <c r="J1129" t="s">
        <v>2547</v>
      </c>
      <c r="K1129" t="s">
        <v>2548</v>
      </c>
      <c r="L1129" t="s">
        <v>2058</v>
      </c>
      <c r="M1129" t="s">
        <v>2059</v>
      </c>
      <c r="N1129">
        <v>1</v>
      </c>
      <c r="O1129">
        <v>51</v>
      </c>
      <c r="P1129">
        <v>0.21</v>
      </c>
      <c r="Q1129">
        <v>24480</v>
      </c>
      <c r="R1129">
        <v>1</v>
      </c>
      <c r="S1129">
        <v>51</v>
      </c>
      <c r="T1129">
        <v>0.21</v>
      </c>
      <c r="U1129">
        <v>0</v>
      </c>
      <c r="V1129">
        <v>0</v>
      </c>
      <c r="W1129">
        <v>0</v>
      </c>
      <c r="X1129">
        <v>0</v>
      </c>
      <c r="Y1129">
        <v>0</v>
      </c>
      <c r="Z1129">
        <v>0</v>
      </c>
      <c r="AA1129">
        <v>0</v>
      </c>
      <c r="AB1129">
        <v>0</v>
      </c>
      <c r="AC1129">
        <v>0</v>
      </c>
      <c r="AD1129">
        <v>0</v>
      </c>
      <c r="AE1129">
        <v>0</v>
      </c>
      <c r="AF1129">
        <v>0</v>
      </c>
      <c r="AG1129" t="s">
        <v>7233</v>
      </c>
      <c r="AH1129" s="21" t="str">
        <f t="shared" si="34"/>
        <v>YO27</v>
      </c>
      <c r="AI1129" s="21">
        <v>107.92500000000001</v>
      </c>
      <c r="AJ1129" s="21">
        <f t="shared" si="35"/>
        <v>99.791666666666671</v>
      </c>
      <c r="AK1129" s="21" t="s">
        <v>2060</v>
      </c>
      <c r="AL1129" t="s">
        <v>2551</v>
      </c>
      <c r="AM1129" t="s">
        <v>53</v>
      </c>
      <c r="AN1129" t="s">
        <v>2029</v>
      </c>
    </row>
    <row r="1130" spans="1:40" ht="15" hidden="1" thickTop="1" x14ac:dyDescent="0.35">
      <c r="A1130" t="s">
        <v>7316</v>
      </c>
      <c r="B1130" t="s">
        <v>7235</v>
      </c>
      <c r="C1130" t="s">
        <v>7236</v>
      </c>
      <c r="D1130" t="s">
        <v>7237</v>
      </c>
      <c r="E1130" t="s">
        <v>2986</v>
      </c>
      <c r="F1130">
        <v>2</v>
      </c>
      <c r="G1130" t="s">
        <v>2509</v>
      </c>
      <c r="H1130" t="s">
        <v>2510</v>
      </c>
      <c r="I1130" t="s">
        <v>2511</v>
      </c>
      <c r="J1130" t="s">
        <v>3256</v>
      </c>
      <c r="K1130" t="s">
        <v>2513</v>
      </c>
      <c r="L1130" t="s">
        <v>2058</v>
      </c>
      <c r="M1130" t="s">
        <v>2059</v>
      </c>
      <c r="N1130">
        <v>0</v>
      </c>
      <c r="O1130">
        <v>0</v>
      </c>
      <c r="P1130">
        <v>0</v>
      </c>
      <c r="Q1130">
        <v>24480</v>
      </c>
      <c r="R1130">
        <v>0</v>
      </c>
      <c r="S1130">
        <v>0</v>
      </c>
      <c r="T1130">
        <v>0</v>
      </c>
      <c r="U1130">
        <v>0</v>
      </c>
      <c r="V1130">
        <v>0</v>
      </c>
      <c r="W1130">
        <v>0</v>
      </c>
      <c r="X1130">
        <v>0</v>
      </c>
      <c r="Y1130">
        <v>0</v>
      </c>
      <c r="Z1130">
        <v>0</v>
      </c>
      <c r="AA1130">
        <v>0</v>
      </c>
      <c r="AB1130">
        <v>0</v>
      </c>
      <c r="AC1130">
        <v>0</v>
      </c>
      <c r="AD1130">
        <v>0</v>
      </c>
      <c r="AE1130">
        <v>0</v>
      </c>
      <c r="AF1130">
        <v>0</v>
      </c>
      <c r="AG1130" t="s">
        <v>7238</v>
      </c>
      <c r="AH1130" s="21" t="str">
        <f t="shared" si="34"/>
        <v>YK19</v>
      </c>
      <c r="AI1130" s="21">
        <v>107.92500000000001</v>
      </c>
      <c r="AJ1130" s="21">
        <f t="shared" si="35"/>
        <v>100</v>
      </c>
      <c r="AK1130" s="21" t="s">
        <v>2060</v>
      </c>
      <c r="AL1130" t="s">
        <v>2515</v>
      </c>
      <c r="AM1130" t="s">
        <v>53</v>
      </c>
      <c r="AN1130" t="s">
        <v>2031</v>
      </c>
    </row>
    <row r="1131" spans="1:40" ht="15" hidden="1" thickTop="1" x14ac:dyDescent="0.35">
      <c r="A1131" t="s">
        <v>7231</v>
      </c>
      <c r="B1131" t="s">
        <v>7240</v>
      </c>
      <c r="C1131" t="s">
        <v>3766</v>
      </c>
      <c r="D1131" t="s">
        <v>7241</v>
      </c>
      <c r="E1131" t="s">
        <v>2938</v>
      </c>
      <c r="F1131">
        <v>1</v>
      </c>
      <c r="G1131" t="s">
        <v>2593</v>
      </c>
      <c r="H1131" t="s">
        <v>2056</v>
      </c>
      <c r="I1131" t="s">
        <v>2511</v>
      </c>
      <c r="J1131" t="s">
        <v>3250</v>
      </c>
      <c r="K1131" t="s">
        <v>65</v>
      </c>
      <c r="L1131" t="s">
        <v>2058</v>
      </c>
      <c r="M1131" t="s">
        <v>2170</v>
      </c>
      <c r="N1131">
        <v>0</v>
      </c>
      <c r="O1131">
        <v>0</v>
      </c>
      <c r="P1131">
        <v>0</v>
      </c>
      <c r="Q1131">
        <v>15300</v>
      </c>
      <c r="R1131">
        <v>0</v>
      </c>
      <c r="S1131">
        <v>0</v>
      </c>
      <c r="T1131">
        <v>0</v>
      </c>
      <c r="U1131">
        <v>0</v>
      </c>
      <c r="V1131">
        <v>0</v>
      </c>
      <c r="W1131">
        <v>0</v>
      </c>
      <c r="X1131">
        <v>0</v>
      </c>
      <c r="Y1131">
        <v>0</v>
      </c>
      <c r="Z1131">
        <v>0</v>
      </c>
      <c r="AA1131">
        <v>0</v>
      </c>
      <c r="AB1131">
        <v>0</v>
      </c>
      <c r="AC1131">
        <v>0</v>
      </c>
      <c r="AD1131">
        <v>0</v>
      </c>
      <c r="AE1131">
        <v>0</v>
      </c>
      <c r="AF1131">
        <v>0</v>
      </c>
      <c r="AG1131" t="s">
        <v>7242</v>
      </c>
      <c r="AH1131" s="21" t="str">
        <f t="shared" si="34"/>
        <v>YK19</v>
      </c>
      <c r="AI1131" s="21">
        <v>67.5</v>
      </c>
      <c r="AJ1131" s="21">
        <f t="shared" si="35"/>
        <v>100</v>
      </c>
      <c r="AK1131" s="21" t="s">
        <v>2060</v>
      </c>
      <c r="AL1131" t="s">
        <v>2527</v>
      </c>
      <c r="AM1131" t="s">
        <v>53</v>
      </c>
      <c r="AN1131" t="s">
        <v>2032</v>
      </c>
    </row>
    <row r="1132" spans="1:40" ht="15" hidden="1" thickTop="1" x14ac:dyDescent="0.35">
      <c r="A1132" t="s">
        <v>7321</v>
      </c>
      <c r="B1132" t="s">
        <v>7244</v>
      </c>
      <c r="C1132" t="s">
        <v>3857</v>
      </c>
      <c r="D1132" t="s">
        <v>7245</v>
      </c>
      <c r="E1132" t="s">
        <v>79</v>
      </c>
      <c r="F1132">
        <v>1</v>
      </c>
      <c r="G1132" t="s">
        <v>2524</v>
      </c>
      <c r="H1132" t="s">
        <v>2056</v>
      </c>
      <c r="I1132" t="s">
        <v>2511</v>
      </c>
      <c r="J1132" t="s">
        <v>2532</v>
      </c>
      <c r="K1132" t="s">
        <v>62</v>
      </c>
      <c r="L1132" t="s">
        <v>2058</v>
      </c>
      <c r="M1132" t="s">
        <v>2059</v>
      </c>
      <c r="N1132">
        <v>0</v>
      </c>
      <c r="O1132">
        <v>0</v>
      </c>
      <c r="P1132">
        <v>0</v>
      </c>
      <c r="Q1132">
        <v>24480</v>
      </c>
      <c r="R1132">
        <v>0</v>
      </c>
      <c r="S1132">
        <v>0</v>
      </c>
      <c r="T1132">
        <v>0</v>
      </c>
      <c r="U1132">
        <v>0</v>
      </c>
      <c r="V1132">
        <v>0</v>
      </c>
      <c r="W1132">
        <v>0</v>
      </c>
      <c r="X1132">
        <v>0</v>
      </c>
      <c r="Y1132">
        <v>0</v>
      </c>
      <c r="Z1132">
        <v>0</v>
      </c>
      <c r="AA1132">
        <v>0</v>
      </c>
      <c r="AB1132">
        <v>0</v>
      </c>
      <c r="AC1132">
        <v>0</v>
      </c>
      <c r="AD1132">
        <v>0</v>
      </c>
      <c r="AE1132">
        <v>0</v>
      </c>
      <c r="AF1132">
        <v>0</v>
      </c>
      <c r="AG1132" t="s">
        <v>7246</v>
      </c>
      <c r="AH1132" s="21" t="str">
        <f t="shared" si="34"/>
        <v>YR20</v>
      </c>
      <c r="AI1132" s="21">
        <v>107.92500000000001</v>
      </c>
      <c r="AJ1132" s="21">
        <f t="shared" si="35"/>
        <v>100</v>
      </c>
      <c r="AK1132" s="21" t="s">
        <v>2060</v>
      </c>
      <c r="AL1132" t="s">
        <v>2527</v>
      </c>
      <c r="AM1132" t="s">
        <v>53</v>
      </c>
      <c r="AN1132" t="s">
        <v>2029</v>
      </c>
    </row>
    <row r="1133" spans="1:40" ht="15" hidden="1" thickTop="1" x14ac:dyDescent="0.35">
      <c r="A1133" t="s">
        <v>7325</v>
      </c>
      <c r="B1133" t="s">
        <v>7248</v>
      </c>
      <c r="C1133" t="s">
        <v>3207</v>
      </c>
      <c r="D1133" t="s">
        <v>7249</v>
      </c>
      <c r="E1133" t="s">
        <v>2575</v>
      </c>
      <c r="F1133">
        <v>1</v>
      </c>
      <c r="G1133" t="s">
        <v>2576</v>
      </c>
      <c r="H1133" t="s">
        <v>2577</v>
      </c>
      <c r="I1133" t="s">
        <v>2511</v>
      </c>
      <c r="J1133" t="s">
        <v>2692</v>
      </c>
      <c r="K1133" t="s">
        <v>2635</v>
      </c>
      <c r="L1133" t="s">
        <v>2058</v>
      </c>
      <c r="M1133" t="s">
        <v>2982</v>
      </c>
      <c r="N1133">
        <v>0</v>
      </c>
      <c r="O1133">
        <v>0</v>
      </c>
      <c r="P1133">
        <v>0</v>
      </c>
      <c r="Q1133">
        <v>14280</v>
      </c>
      <c r="R1133">
        <v>0</v>
      </c>
      <c r="S1133">
        <v>0</v>
      </c>
      <c r="T1133">
        <v>0</v>
      </c>
      <c r="U1133">
        <v>0</v>
      </c>
      <c r="V1133">
        <v>0</v>
      </c>
      <c r="W1133">
        <v>0</v>
      </c>
      <c r="X1133">
        <v>0</v>
      </c>
      <c r="Y1133">
        <v>0</v>
      </c>
      <c r="Z1133">
        <v>0</v>
      </c>
      <c r="AA1133">
        <v>0</v>
      </c>
      <c r="AB1133">
        <v>0</v>
      </c>
      <c r="AC1133">
        <v>0</v>
      </c>
      <c r="AD1133">
        <v>0</v>
      </c>
      <c r="AE1133">
        <v>0</v>
      </c>
      <c r="AF1133">
        <v>0</v>
      </c>
      <c r="AG1133" t="s">
        <v>7250</v>
      </c>
      <c r="AH1133" s="21" t="str">
        <f t="shared" si="34"/>
        <v>YO27</v>
      </c>
      <c r="AI1133" s="21">
        <v>62.999999999999986</v>
      </c>
      <c r="AJ1133" s="21">
        <f t="shared" si="35"/>
        <v>100</v>
      </c>
      <c r="AK1133" s="21" t="s">
        <v>2060</v>
      </c>
      <c r="AL1133" t="s">
        <v>2581</v>
      </c>
      <c r="AM1133" t="s">
        <v>53</v>
      </c>
      <c r="AN1133" t="s">
        <v>2032</v>
      </c>
    </row>
    <row r="1134" spans="1:40" ht="15" hidden="1" thickTop="1" x14ac:dyDescent="0.35">
      <c r="A1134" t="s">
        <v>7327</v>
      </c>
      <c r="B1134" t="s">
        <v>7252</v>
      </c>
      <c r="C1134" t="s">
        <v>7253</v>
      </c>
      <c r="D1134" t="s">
        <v>7254</v>
      </c>
      <c r="E1134" t="s">
        <v>5244</v>
      </c>
      <c r="F1134">
        <v>1</v>
      </c>
      <c r="G1134" t="s">
        <v>2600</v>
      </c>
      <c r="H1134" t="s">
        <v>2577</v>
      </c>
      <c r="I1134" t="s">
        <v>2511</v>
      </c>
      <c r="J1134" t="s">
        <v>2699</v>
      </c>
      <c r="K1134" t="s">
        <v>2579</v>
      </c>
      <c r="L1134" t="s">
        <v>2058</v>
      </c>
      <c r="M1134" t="s">
        <v>2059</v>
      </c>
      <c r="N1134">
        <v>0</v>
      </c>
      <c r="O1134">
        <v>0</v>
      </c>
      <c r="P1134">
        <v>0</v>
      </c>
      <c r="Q1134">
        <v>24480</v>
      </c>
      <c r="R1134">
        <v>0</v>
      </c>
      <c r="S1134">
        <v>0</v>
      </c>
      <c r="T1134">
        <v>0</v>
      </c>
      <c r="U1134">
        <v>0</v>
      </c>
      <c r="V1134">
        <v>0</v>
      </c>
      <c r="W1134">
        <v>0</v>
      </c>
      <c r="X1134">
        <v>0</v>
      </c>
      <c r="Y1134">
        <v>0</v>
      </c>
      <c r="Z1134">
        <v>0</v>
      </c>
      <c r="AA1134">
        <v>0</v>
      </c>
      <c r="AB1134">
        <v>0</v>
      </c>
      <c r="AC1134">
        <v>0</v>
      </c>
      <c r="AD1134">
        <v>0</v>
      </c>
      <c r="AE1134">
        <v>0</v>
      </c>
      <c r="AF1134">
        <v>0</v>
      </c>
      <c r="AG1134" t="s">
        <v>7255</v>
      </c>
      <c r="AH1134" s="21" t="str">
        <f t="shared" si="34"/>
        <v>YO98</v>
      </c>
      <c r="AI1134" s="21">
        <v>107.92500000000001</v>
      </c>
      <c r="AJ1134" s="21">
        <f t="shared" si="35"/>
        <v>100</v>
      </c>
      <c r="AK1134" s="21" t="s">
        <v>2060</v>
      </c>
      <c r="AL1134" t="s">
        <v>2581</v>
      </c>
      <c r="AM1134" t="s">
        <v>53</v>
      </c>
      <c r="AN1134" t="s">
        <v>2033</v>
      </c>
    </row>
    <row r="1135" spans="1:40" ht="15" hidden="1" thickTop="1" x14ac:dyDescent="0.35">
      <c r="A1135" t="s">
        <v>7331</v>
      </c>
      <c r="B1135" t="s">
        <v>7257</v>
      </c>
      <c r="C1135" t="s">
        <v>4567</v>
      </c>
      <c r="D1135" t="s">
        <v>7258</v>
      </c>
      <c r="E1135" t="s">
        <v>2691</v>
      </c>
      <c r="F1135">
        <v>1</v>
      </c>
      <c r="G1135" t="s">
        <v>2600</v>
      </c>
      <c r="H1135" t="s">
        <v>2577</v>
      </c>
      <c r="I1135" t="s">
        <v>2511</v>
      </c>
      <c r="J1135" t="s">
        <v>2692</v>
      </c>
      <c r="K1135" t="s">
        <v>2635</v>
      </c>
      <c r="L1135" t="s">
        <v>2058</v>
      </c>
      <c r="M1135" t="s">
        <v>2059</v>
      </c>
      <c r="N1135">
        <v>0</v>
      </c>
      <c r="O1135">
        <v>0</v>
      </c>
      <c r="P1135">
        <v>0</v>
      </c>
      <c r="Q1135">
        <v>24480</v>
      </c>
      <c r="R1135">
        <v>0</v>
      </c>
      <c r="S1135">
        <v>0</v>
      </c>
      <c r="T1135">
        <v>0</v>
      </c>
      <c r="U1135">
        <v>0</v>
      </c>
      <c r="V1135">
        <v>0</v>
      </c>
      <c r="W1135">
        <v>0</v>
      </c>
      <c r="X1135">
        <v>0</v>
      </c>
      <c r="Y1135">
        <v>0</v>
      </c>
      <c r="Z1135">
        <v>0</v>
      </c>
      <c r="AA1135">
        <v>0</v>
      </c>
      <c r="AB1135">
        <v>0</v>
      </c>
      <c r="AC1135">
        <v>0</v>
      </c>
      <c r="AD1135">
        <v>0</v>
      </c>
      <c r="AE1135">
        <v>0</v>
      </c>
      <c r="AF1135">
        <v>0</v>
      </c>
      <c r="AG1135" t="s">
        <v>7259</v>
      </c>
      <c r="AH1135" s="21" t="str">
        <f t="shared" si="34"/>
        <v>YO27</v>
      </c>
      <c r="AI1135" s="21">
        <v>107.92500000000001</v>
      </c>
      <c r="AJ1135" s="21">
        <f t="shared" si="35"/>
        <v>100</v>
      </c>
      <c r="AK1135" s="21" t="s">
        <v>2060</v>
      </c>
      <c r="AL1135" t="s">
        <v>2581</v>
      </c>
      <c r="AM1135" t="s">
        <v>53</v>
      </c>
      <c r="AN1135" t="s">
        <v>2031</v>
      </c>
    </row>
    <row r="1136" spans="1:40" ht="15" hidden="1" thickTop="1" x14ac:dyDescent="0.35">
      <c r="A1136" t="s">
        <v>7335</v>
      </c>
      <c r="B1136" t="s">
        <v>7261</v>
      </c>
      <c r="C1136" t="s">
        <v>2530</v>
      </c>
      <c r="D1136" t="s">
        <v>7262</v>
      </c>
      <c r="E1136" t="s">
        <v>558</v>
      </c>
      <c r="F1136">
        <v>1</v>
      </c>
      <c r="G1136" t="s">
        <v>2524</v>
      </c>
      <c r="H1136" t="s">
        <v>2056</v>
      </c>
      <c r="I1136" t="s">
        <v>2511</v>
      </c>
      <c r="J1136" t="s">
        <v>2532</v>
      </c>
      <c r="K1136" t="s">
        <v>62</v>
      </c>
      <c r="L1136" t="s">
        <v>2058</v>
      </c>
      <c r="M1136" t="s">
        <v>2059</v>
      </c>
      <c r="N1136">
        <v>3</v>
      </c>
      <c r="O1136">
        <v>154</v>
      </c>
      <c r="P1136">
        <v>0.63</v>
      </c>
      <c r="Q1136">
        <v>24480</v>
      </c>
      <c r="R1136">
        <v>3</v>
      </c>
      <c r="S1136">
        <v>154</v>
      </c>
      <c r="T1136">
        <v>0.63</v>
      </c>
      <c r="U1136">
        <v>0</v>
      </c>
      <c r="V1136">
        <v>0</v>
      </c>
      <c r="W1136">
        <v>0</v>
      </c>
      <c r="X1136">
        <v>0</v>
      </c>
      <c r="Y1136">
        <v>0</v>
      </c>
      <c r="Z1136">
        <v>0</v>
      </c>
      <c r="AA1136">
        <v>0</v>
      </c>
      <c r="AB1136">
        <v>0</v>
      </c>
      <c r="AC1136">
        <v>0</v>
      </c>
      <c r="AD1136">
        <v>0</v>
      </c>
      <c r="AE1136">
        <v>0</v>
      </c>
      <c r="AF1136">
        <v>0</v>
      </c>
      <c r="AG1136" t="s">
        <v>7263</v>
      </c>
      <c r="AH1136" s="21" t="str">
        <f t="shared" si="34"/>
        <v>YR21</v>
      </c>
      <c r="AI1136" s="21">
        <v>107.92500000000001</v>
      </c>
      <c r="AJ1136" s="21">
        <f t="shared" si="35"/>
        <v>99.370915032679733</v>
      </c>
      <c r="AK1136" s="21" t="s">
        <v>2063</v>
      </c>
      <c r="AL1136" t="s">
        <v>2527</v>
      </c>
      <c r="AM1136" t="s">
        <v>53</v>
      </c>
      <c r="AN1136" t="s">
        <v>2031</v>
      </c>
    </row>
    <row r="1137" spans="1:40" ht="15" hidden="1" thickTop="1" x14ac:dyDescent="0.35">
      <c r="A1137" t="s">
        <v>7339</v>
      </c>
      <c r="B1137" t="s">
        <v>7265</v>
      </c>
      <c r="C1137" t="s">
        <v>2616</v>
      </c>
      <c r="D1137" t="s">
        <v>7266</v>
      </c>
      <c r="E1137" t="s">
        <v>2618</v>
      </c>
      <c r="F1137">
        <v>1</v>
      </c>
      <c r="G1137" t="s">
        <v>2619</v>
      </c>
      <c r="H1137" t="s">
        <v>2620</v>
      </c>
      <c r="I1137" t="s">
        <v>2511</v>
      </c>
      <c r="J1137" t="s">
        <v>2621</v>
      </c>
      <c r="K1137" t="s">
        <v>2622</v>
      </c>
      <c r="L1137" t="s">
        <v>2058</v>
      </c>
      <c r="M1137" t="s">
        <v>2059</v>
      </c>
      <c r="N1137">
        <v>0</v>
      </c>
      <c r="O1137">
        <v>0</v>
      </c>
      <c r="P1137">
        <v>0</v>
      </c>
      <c r="Q1137">
        <v>24480</v>
      </c>
      <c r="R1137">
        <v>0</v>
      </c>
      <c r="S1137">
        <v>0</v>
      </c>
      <c r="T1137">
        <v>0</v>
      </c>
      <c r="U1137">
        <v>0</v>
      </c>
      <c r="V1137">
        <v>0</v>
      </c>
      <c r="W1137">
        <v>0</v>
      </c>
      <c r="X1137">
        <v>0</v>
      </c>
      <c r="Y1137">
        <v>0</v>
      </c>
      <c r="Z1137">
        <v>0</v>
      </c>
      <c r="AA1137">
        <v>0</v>
      </c>
      <c r="AB1137">
        <v>0</v>
      </c>
      <c r="AC1137">
        <v>0</v>
      </c>
      <c r="AD1137">
        <v>0</v>
      </c>
      <c r="AE1137">
        <v>0</v>
      </c>
      <c r="AF1137">
        <v>0</v>
      </c>
      <c r="AG1137" t="s">
        <v>7267</v>
      </c>
      <c r="AH1137" s="21" t="str">
        <f t="shared" si="34"/>
        <v>YK19</v>
      </c>
      <c r="AI1137" s="21">
        <v>107.92500000000001</v>
      </c>
      <c r="AJ1137" s="21">
        <f t="shared" si="35"/>
        <v>100</v>
      </c>
      <c r="AK1137" s="21" t="s">
        <v>2060</v>
      </c>
      <c r="AL1137" t="s">
        <v>2624</v>
      </c>
      <c r="AM1137" t="s">
        <v>53</v>
      </c>
      <c r="AN1137" t="s">
        <v>2031</v>
      </c>
    </row>
    <row r="1138" spans="1:40" ht="15" hidden="1" thickTop="1" x14ac:dyDescent="0.35">
      <c r="A1138" t="s">
        <v>7343</v>
      </c>
      <c r="B1138" t="s">
        <v>7269</v>
      </c>
      <c r="C1138" t="s">
        <v>2709</v>
      </c>
      <c r="D1138" t="s">
        <v>7270</v>
      </c>
      <c r="E1138" t="s">
        <v>2562</v>
      </c>
      <c r="F1138">
        <v>1</v>
      </c>
      <c r="G1138" t="s">
        <v>2546</v>
      </c>
      <c r="H1138" t="s">
        <v>2510</v>
      </c>
      <c r="I1138" t="s">
        <v>2511</v>
      </c>
      <c r="J1138" t="s">
        <v>2547</v>
      </c>
      <c r="K1138" t="s">
        <v>2548</v>
      </c>
      <c r="L1138" t="s">
        <v>2058</v>
      </c>
      <c r="M1138" t="s">
        <v>2059</v>
      </c>
      <c r="N1138">
        <v>9</v>
      </c>
      <c r="O1138">
        <v>255</v>
      </c>
      <c r="P1138">
        <v>1.04</v>
      </c>
      <c r="Q1138">
        <v>24480</v>
      </c>
      <c r="R1138">
        <v>1</v>
      </c>
      <c r="S1138">
        <v>42</v>
      </c>
      <c r="T1138">
        <v>0.17</v>
      </c>
      <c r="U1138">
        <v>0</v>
      </c>
      <c r="V1138">
        <v>0</v>
      </c>
      <c r="W1138">
        <v>0</v>
      </c>
      <c r="X1138">
        <v>8</v>
      </c>
      <c r="Y1138">
        <v>213</v>
      </c>
      <c r="Z1138">
        <v>0.87</v>
      </c>
      <c r="AA1138">
        <v>0</v>
      </c>
      <c r="AB1138">
        <v>0</v>
      </c>
      <c r="AC1138">
        <v>0</v>
      </c>
      <c r="AD1138">
        <v>0</v>
      </c>
      <c r="AE1138">
        <v>0</v>
      </c>
      <c r="AF1138">
        <v>0</v>
      </c>
      <c r="AG1138" t="s">
        <v>7271</v>
      </c>
      <c r="AH1138" s="21" t="str">
        <f t="shared" si="34"/>
        <v>YH98</v>
      </c>
      <c r="AI1138" s="21">
        <v>107.92500000000001</v>
      </c>
      <c r="AJ1138" s="21">
        <f t="shared" si="35"/>
        <v>98.958333333333329</v>
      </c>
      <c r="AK1138" s="21" t="s">
        <v>2063</v>
      </c>
      <c r="AL1138" t="s">
        <v>2551</v>
      </c>
      <c r="AM1138" t="s">
        <v>53</v>
      </c>
      <c r="AN1138" t="s">
        <v>2031</v>
      </c>
    </row>
    <row r="1139" spans="1:40" ht="15" hidden="1" thickTop="1" x14ac:dyDescent="0.35">
      <c r="A1139" t="s">
        <v>7347</v>
      </c>
      <c r="B1139" t="s">
        <v>7273</v>
      </c>
      <c r="C1139" t="s">
        <v>3357</v>
      </c>
      <c r="D1139" t="s">
        <v>7274</v>
      </c>
      <c r="E1139" t="s">
        <v>2562</v>
      </c>
      <c r="F1139">
        <v>1</v>
      </c>
      <c r="G1139" t="s">
        <v>2546</v>
      </c>
      <c r="H1139" t="s">
        <v>2510</v>
      </c>
      <c r="I1139" t="s">
        <v>2511</v>
      </c>
      <c r="J1139" t="s">
        <v>2547</v>
      </c>
      <c r="K1139" t="s">
        <v>2548</v>
      </c>
      <c r="L1139" t="s">
        <v>2058</v>
      </c>
      <c r="M1139" t="s">
        <v>2170</v>
      </c>
      <c r="N1139">
        <v>0</v>
      </c>
      <c r="O1139">
        <v>0</v>
      </c>
      <c r="P1139">
        <v>0</v>
      </c>
      <c r="Q1139">
        <v>15300</v>
      </c>
      <c r="R1139">
        <v>0</v>
      </c>
      <c r="S1139">
        <v>0</v>
      </c>
      <c r="T1139">
        <v>0</v>
      </c>
      <c r="U1139">
        <v>0</v>
      </c>
      <c r="V1139">
        <v>0</v>
      </c>
      <c r="W1139">
        <v>0</v>
      </c>
      <c r="X1139">
        <v>0</v>
      </c>
      <c r="Y1139">
        <v>0</v>
      </c>
      <c r="Z1139">
        <v>0</v>
      </c>
      <c r="AA1139">
        <v>0</v>
      </c>
      <c r="AB1139">
        <v>0</v>
      </c>
      <c r="AC1139">
        <v>0</v>
      </c>
      <c r="AD1139">
        <v>0</v>
      </c>
      <c r="AE1139">
        <v>0</v>
      </c>
      <c r="AF1139">
        <v>0</v>
      </c>
      <c r="AG1139" t="s">
        <v>7275</v>
      </c>
      <c r="AH1139" s="21" t="str">
        <f t="shared" si="34"/>
        <v>YH98</v>
      </c>
      <c r="AI1139" s="21">
        <v>67.5</v>
      </c>
      <c r="AJ1139" s="21">
        <f t="shared" si="35"/>
        <v>100</v>
      </c>
      <c r="AK1139" s="21" t="s">
        <v>2060</v>
      </c>
      <c r="AL1139" t="s">
        <v>2551</v>
      </c>
      <c r="AM1139" t="s">
        <v>53</v>
      </c>
      <c r="AN1139" t="s">
        <v>2030</v>
      </c>
    </row>
    <row r="1140" spans="1:40" ht="15" hidden="1" thickTop="1" x14ac:dyDescent="0.35">
      <c r="A1140" t="s">
        <v>7351</v>
      </c>
      <c r="B1140" t="s">
        <v>7277</v>
      </c>
      <c r="C1140" t="s">
        <v>2543</v>
      </c>
      <c r="D1140" t="s">
        <v>7278</v>
      </c>
      <c r="E1140" t="s">
        <v>2562</v>
      </c>
      <c r="F1140">
        <v>1</v>
      </c>
      <c r="G1140" t="s">
        <v>2546</v>
      </c>
      <c r="H1140" t="s">
        <v>2510</v>
      </c>
      <c r="I1140" t="s">
        <v>2511</v>
      </c>
      <c r="J1140" t="s">
        <v>2547</v>
      </c>
      <c r="K1140" t="s">
        <v>2548</v>
      </c>
      <c r="L1140" t="s">
        <v>2058</v>
      </c>
      <c r="M1140" t="s">
        <v>2059</v>
      </c>
      <c r="N1140">
        <v>0</v>
      </c>
      <c r="O1140">
        <v>0</v>
      </c>
      <c r="P1140">
        <v>0</v>
      </c>
      <c r="Q1140">
        <v>24480</v>
      </c>
      <c r="R1140">
        <v>0</v>
      </c>
      <c r="S1140">
        <v>0</v>
      </c>
      <c r="T1140">
        <v>0</v>
      </c>
      <c r="U1140">
        <v>0</v>
      </c>
      <c r="V1140">
        <v>0</v>
      </c>
      <c r="W1140">
        <v>0</v>
      </c>
      <c r="X1140">
        <v>0</v>
      </c>
      <c r="Y1140">
        <v>0</v>
      </c>
      <c r="Z1140">
        <v>0</v>
      </c>
      <c r="AA1140">
        <v>0</v>
      </c>
      <c r="AB1140">
        <v>0</v>
      </c>
      <c r="AC1140">
        <v>0</v>
      </c>
      <c r="AD1140">
        <v>0</v>
      </c>
      <c r="AE1140">
        <v>0</v>
      </c>
      <c r="AF1140">
        <v>0</v>
      </c>
      <c r="AG1140" t="s">
        <v>7279</v>
      </c>
      <c r="AH1140" s="21" t="str">
        <f t="shared" si="34"/>
        <v>YH98</v>
      </c>
      <c r="AI1140" s="21">
        <v>107.92500000000001</v>
      </c>
      <c r="AJ1140" s="21">
        <f t="shared" si="35"/>
        <v>100</v>
      </c>
      <c r="AK1140" s="21" t="s">
        <v>2060</v>
      </c>
      <c r="AL1140" t="s">
        <v>2551</v>
      </c>
      <c r="AM1140" t="s">
        <v>53</v>
      </c>
      <c r="AN1140" t="s">
        <v>2030</v>
      </c>
    </row>
    <row r="1141" spans="1:40" ht="15" hidden="1" thickTop="1" x14ac:dyDescent="0.35">
      <c r="A1141" t="s">
        <v>7352</v>
      </c>
      <c r="B1141" t="s">
        <v>7281</v>
      </c>
      <c r="C1141" t="s">
        <v>2932</v>
      </c>
      <c r="D1141" t="s">
        <v>7282</v>
      </c>
      <c r="E1141" t="s">
        <v>2562</v>
      </c>
      <c r="F1141">
        <v>1</v>
      </c>
      <c r="G1141" t="s">
        <v>2546</v>
      </c>
      <c r="H1141" t="s">
        <v>2510</v>
      </c>
      <c r="I1141" t="s">
        <v>2511</v>
      </c>
      <c r="J1141" t="s">
        <v>2547</v>
      </c>
      <c r="K1141" t="s">
        <v>2548</v>
      </c>
      <c r="L1141" t="s">
        <v>2058</v>
      </c>
      <c r="M1141" t="s">
        <v>2059</v>
      </c>
      <c r="N1141">
        <v>0</v>
      </c>
      <c r="O1141">
        <v>0</v>
      </c>
      <c r="P1141">
        <v>0</v>
      </c>
      <c r="Q1141">
        <v>24480</v>
      </c>
      <c r="R1141">
        <v>0</v>
      </c>
      <c r="S1141">
        <v>0</v>
      </c>
      <c r="T1141">
        <v>0</v>
      </c>
      <c r="U1141">
        <v>0</v>
      </c>
      <c r="V1141">
        <v>0</v>
      </c>
      <c r="W1141">
        <v>0</v>
      </c>
      <c r="X1141">
        <v>0</v>
      </c>
      <c r="Y1141">
        <v>0</v>
      </c>
      <c r="Z1141">
        <v>0</v>
      </c>
      <c r="AA1141">
        <v>0</v>
      </c>
      <c r="AB1141">
        <v>0</v>
      </c>
      <c r="AC1141">
        <v>0</v>
      </c>
      <c r="AD1141">
        <v>0</v>
      </c>
      <c r="AE1141">
        <v>0</v>
      </c>
      <c r="AF1141">
        <v>0</v>
      </c>
      <c r="AG1141" t="s">
        <v>7283</v>
      </c>
      <c r="AH1141" s="21" t="str">
        <f t="shared" si="34"/>
        <v>YH98</v>
      </c>
      <c r="AI1141" s="21">
        <v>107.92500000000001</v>
      </c>
      <c r="AJ1141" s="21">
        <f t="shared" si="35"/>
        <v>100</v>
      </c>
      <c r="AK1141" s="21" t="s">
        <v>2060</v>
      </c>
      <c r="AL1141" t="s">
        <v>2551</v>
      </c>
      <c r="AM1141" t="s">
        <v>53</v>
      </c>
      <c r="AN1141" t="s">
        <v>2032</v>
      </c>
    </row>
    <row r="1142" spans="1:40" ht="15" hidden="1" thickTop="1" x14ac:dyDescent="0.35">
      <c r="A1142" t="s">
        <v>7356</v>
      </c>
      <c r="B1142" t="s">
        <v>7285</v>
      </c>
      <c r="C1142" t="s">
        <v>4498</v>
      </c>
      <c r="D1142" t="s">
        <v>7286</v>
      </c>
      <c r="E1142" t="s">
        <v>2562</v>
      </c>
      <c r="F1142">
        <v>1</v>
      </c>
      <c r="G1142" t="s">
        <v>2546</v>
      </c>
      <c r="H1142" t="s">
        <v>2510</v>
      </c>
      <c r="I1142" t="s">
        <v>2511</v>
      </c>
      <c r="J1142" t="s">
        <v>2547</v>
      </c>
      <c r="K1142" t="s">
        <v>2548</v>
      </c>
      <c r="L1142" t="s">
        <v>2058</v>
      </c>
      <c r="M1142" t="s">
        <v>2170</v>
      </c>
      <c r="N1142">
        <v>0</v>
      </c>
      <c r="O1142">
        <v>0</v>
      </c>
      <c r="P1142">
        <v>0</v>
      </c>
      <c r="Q1142">
        <v>15300</v>
      </c>
      <c r="R1142">
        <v>0</v>
      </c>
      <c r="S1142">
        <v>0</v>
      </c>
      <c r="T1142">
        <v>0</v>
      </c>
      <c r="U1142">
        <v>0</v>
      </c>
      <c r="V1142">
        <v>0</v>
      </c>
      <c r="W1142">
        <v>0</v>
      </c>
      <c r="X1142">
        <v>0</v>
      </c>
      <c r="Y1142">
        <v>0</v>
      </c>
      <c r="Z1142">
        <v>0</v>
      </c>
      <c r="AA1142">
        <v>0</v>
      </c>
      <c r="AB1142">
        <v>0</v>
      </c>
      <c r="AC1142">
        <v>0</v>
      </c>
      <c r="AD1142">
        <v>0</v>
      </c>
      <c r="AE1142">
        <v>0</v>
      </c>
      <c r="AF1142">
        <v>0</v>
      </c>
      <c r="AG1142" t="s">
        <v>7287</v>
      </c>
      <c r="AH1142" s="21" t="str">
        <f t="shared" si="34"/>
        <v>YH98</v>
      </c>
      <c r="AI1142" s="21">
        <v>67.5</v>
      </c>
      <c r="AJ1142" s="21">
        <f t="shared" si="35"/>
        <v>100</v>
      </c>
      <c r="AK1142" s="21" t="s">
        <v>2060</v>
      </c>
      <c r="AL1142" t="s">
        <v>2551</v>
      </c>
      <c r="AM1142" t="s">
        <v>53</v>
      </c>
      <c r="AN1142" t="s">
        <v>2031</v>
      </c>
    </row>
    <row r="1143" spans="1:40" ht="15" hidden="1" thickTop="1" x14ac:dyDescent="0.35">
      <c r="A1143" t="s">
        <v>7360</v>
      </c>
      <c r="B1143" t="s">
        <v>7289</v>
      </c>
      <c r="C1143" t="s">
        <v>2560</v>
      </c>
      <c r="D1143" t="s">
        <v>7290</v>
      </c>
      <c r="E1143" t="s">
        <v>2562</v>
      </c>
      <c r="F1143">
        <v>1</v>
      </c>
      <c r="G1143" t="s">
        <v>2546</v>
      </c>
      <c r="H1143" t="s">
        <v>2510</v>
      </c>
      <c r="I1143" t="s">
        <v>2511</v>
      </c>
      <c r="J1143" t="s">
        <v>2547</v>
      </c>
      <c r="K1143" t="s">
        <v>2548</v>
      </c>
      <c r="L1143" t="s">
        <v>2058</v>
      </c>
      <c r="M1143" t="s">
        <v>2170</v>
      </c>
      <c r="N1143">
        <v>1</v>
      </c>
      <c r="O1143">
        <v>40</v>
      </c>
      <c r="P1143">
        <v>0.26</v>
      </c>
      <c r="Q1143">
        <v>15300</v>
      </c>
      <c r="R1143">
        <v>0</v>
      </c>
      <c r="S1143">
        <v>0</v>
      </c>
      <c r="T1143">
        <v>0</v>
      </c>
      <c r="U1143">
        <v>0</v>
      </c>
      <c r="V1143">
        <v>0</v>
      </c>
      <c r="W1143">
        <v>0</v>
      </c>
      <c r="X1143">
        <v>1</v>
      </c>
      <c r="Y1143">
        <v>40</v>
      </c>
      <c r="Z1143">
        <v>0.26</v>
      </c>
      <c r="AA1143">
        <v>0</v>
      </c>
      <c r="AB1143">
        <v>0</v>
      </c>
      <c r="AC1143">
        <v>0</v>
      </c>
      <c r="AD1143">
        <v>0</v>
      </c>
      <c r="AE1143">
        <v>0</v>
      </c>
      <c r="AF1143">
        <v>0</v>
      </c>
      <c r="AG1143" t="s">
        <v>7291</v>
      </c>
      <c r="AH1143" s="21" t="str">
        <f t="shared" si="34"/>
        <v>YH98</v>
      </c>
      <c r="AI1143" s="21">
        <v>67.5</v>
      </c>
      <c r="AJ1143" s="21">
        <f t="shared" si="35"/>
        <v>99.738562091503269</v>
      </c>
      <c r="AK1143" s="21" t="s">
        <v>2063</v>
      </c>
      <c r="AL1143" t="s">
        <v>2551</v>
      </c>
      <c r="AM1143" t="s">
        <v>53</v>
      </c>
      <c r="AN1143" t="s">
        <v>2031</v>
      </c>
    </row>
    <row r="1144" spans="1:40" ht="15" hidden="1" thickTop="1" x14ac:dyDescent="0.35">
      <c r="A1144" t="s">
        <v>7364</v>
      </c>
      <c r="B1144" t="s">
        <v>7293</v>
      </c>
      <c r="C1144" t="s">
        <v>4195</v>
      </c>
      <c r="D1144" t="s">
        <v>7294</v>
      </c>
      <c r="E1144" t="s">
        <v>2575</v>
      </c>
      <c r="F1144">
        <v>1</v>
      </c>
      <c r="G1144" t="s">
        <v>2600</v>
      </c>
      <c r="H1144" t="s">
        <v>2577</v>
      </c>
      <c r="I1144" t="s">
        <v>2511</v>
      </c>
      <c r="J1144" t="s">
        <v>2858</v>
      </c>
      <c r="K1144" t="s">
        <v>2742</v>
      </c>
      <c r="L1144" t="s">
        <v>2058</v>
      </c>
      <c r="M1144" t="s">
        <v>2059</v>
      </c>
      <c r="N1144">
        <v>1</v>
      </c>
      <c r="O1144">
        <v>11</v>
      </c>
      <c r="P1144">
        <v>0.04</v>
      </c>
      <c r="Q1144">
        <v>24480</v>
      </c>
      <c r="R1144">
        <v>0</v>
      </c>
      <c r="S1144">
        <v>0</v>
      </c>
      <c r="T1144">
        <v>0</v>
      </c>
      <c r="U1144">
        <v>0</v>
      </c>
      <c r="V1144">
        <v>0</v>
      </c>
      <c r="W1144">
        <v>0</v>
      </c>
      <c r="X1144">
        <v>0</v>
      </c>
      <c r="Y1144">
        <v>0</v>
      </c>
      <c r="Z1144">
        <v>0</v>
      </c>
      <c r="AA1144">
        <v>1</v>
      </c>
      <c r="AB1144">
        <v>11</v>
      </c>
      <c r="AC1144">
        <v>0.04</v>
      </c>
      <c r="AD1144">
        <v>0</v>
      </c>
      <c r="AE1144">
        <v>0</v>
      </c>
      <c r="AF1144">
        <v>0</v>
      </c>
      <c r="AG1144" t="s">
        <v>7295</v>
      </c>
      <c r="AH1144" s="21" t="str">
        <f t="shared" si="34"/>
        <v>YH98</v>
      </c>
      <c r="AI1144" s="21">
        <v>107.92500000000001</v>
      </c>
      <c r="AJ1144" s="21">
        <f t="shared" si="35"/>
        <v>99.955065359477118</v>
      </c>
      <c r="AK1144" s="21" t="s">
        <v>2060</v>
      </c>
      <c r="AL1144" t="s">
        <v>2581</v>
      </c>
      <c r="AM1144" t="s">
        <v>53</v>
      </c>
      <c r="AN1144" t="s">
        <v>2030</v>
      </c>
    </row>
    <row r="1145" spans="1:40" ht="15" hidden="1" thickTop="1" x14ac:dyDescent="0.35">
      <c r="A1145" t="s">
        <v>7368</v>
      </c>
      <c r="B1145" t="s">
        <v>7297</v>
      </c>
      <c r="C1145" t="s">
        <v>2803</v>
      </c>
      <c r="D1145" t="s">
        <v>7298</v>
      </c>
      <c r="E1145" t="s">
        <v>5244</v>
      </c>
      <c r="F1145">
        <v>1</v>
      </c>
      <c r="G1145" t="s">
        <v>2600</v>
      </c>
      <c r="H1145" t="s">
        <v>2577</v>
      </c>
      <c r="I1145" t="s">
        <v>2511</v>
      </c>
      <c r="J1145" t="s">
        <v>2699</v>
      </c>
      <c r="K1145" t="s">
        <v>2579</v>
      </c>
      <c r="L1145" t="s">
        <v>2058</v>
      </c>
      <c r="M1145" t="s">
        <v>2982</v>
      </c>
      <c r="N1145">
        <v>0</v>
      </c>
      <c r="O1145">
        <v>0</v>
      </c>
      <c r="P1145">
        <v>0</v>
      </c>
      <c r="Q1145">
        <v>14280</v>
      </c>
      <c r="R1145">
        <v>0</v>
      </c>
      <c r="S1145">
        <v>0</v>
      </c>
      <c r="T1145">
        <v>0</v>
      </c>
      <c r="U1145">
        <v>0</v>
      </c>
      <c r="V1145">
        <v>0</v>
      </c>
      <c r="W1145">
        <v>0</v>
      </c>
      <c r="X1145">
        <v>0</v>
      </c>
      <c r="Y1145">
        <v>0</v>
      </c>
      <c r="Z1145">
        <v>0</v>
      </c>
      <c r="AA1145">
        <v>0</v>
      </c>
      <c r="AB1145">
        <v>0</v>
      </c>
      <c r="AC1145">
        <v>0</v>
      </c>
      <c r="AD1145">
        <v>0</v>
      </c>
      <c r="AE1145">
        <v>0</v>
      </c>
      <c r="AF1145">
        <v>0</v>
      </c>
      <c r="AG1145" t="s">
        <v>7299</v>
      </c>
      <c r="AH1145" s="21" t="str">
        <f t="shared" si="34"/>
        <v>YO27</v>
      </c>
      <c r="AI1145" s="21">
        <v>62.999999999999986</v>
      </c>
      <c r="AJ1145" s="21">
        <f t="shared" si="35"/>
        <v>100</v>
      </c>
      <c r="AK1145" s="21" t="s">
        <v>2060</v>
      </c>
      <c r="AL1145" t="s">
        <v>2581</v>
      </c>
      <c r="AM1145" t="s">
        <v>53</v>
      </c>
      <c r="AN1145" t="s">
        <v>2030</v>
      </c>
    </row>
    <row r="1146" spans="1:40" ht="15" hidden="1" thickTop="1" x14ac:dyDescent="0.35">
      <c r="A1146" t="s">
        <v>7372</v>
      </c>
      <c r="B1146" t="s">
        <v>7301</v>
      </c>
      <c r="C1146" t="s">
        <v>5372</v>
      </c>
      <c r="D1146" t="s">
        <v>7302</v>
      </c>
      <c r="E1146" t="s">
        <v>2825</v>
      </c>
      <c r="F1146">
        <v>1</v>
      </c>
      <c r="G1146" t="s">
        <v>2816</v>
      </c>
      <c r="H1146" t="s">
        <v>2620</v>
      </c>
      <c r="I1146" t="s">
        <v>2511</v>
      </c>
      <c r="J1146" t="s">
        <v>2826</v>
      </c>
      <c r="K1146" t="s">
        <v>2827</v>
      </c>
      <c r="L1146" t="s">
        <v>2058</v>
      </c>
      <c r="M1146" t="s">
        <v>2059</v>
      </c>
      <c r="N1146">
        <v>3</v>
      </c>
      <c r="O1146">
        <v>215</v>
      </c>
      <c r="P1146">
        <v>0.88</v>
      </c>
      <c r="Q1146">
        <v>24480</v>
      </c>
      <c r="R1146">
        <v>1</v>
      </c>
      <c r="S1146">
        <v>19</v>
      </c>
      <c r="T1146">
        <v>0.08</v>
      </c>
      <c r="U1146">
        <v>0</v>
      </c>
      <c r="V1146">
        <v>0</v>
      </c>
      <c r="W1146">
        <v>0</v>
      </c>
      <c r="X1146">
        <v>2</v>
      </c>
      <c r="Y1146">
        <v>196</v>
      </c>
      <c r="Z1146">
        <v>0.8</v>
      </c>
      <c r="AA1146">
        <v>0</v>
      </c>
      <c r="AB1146">
        <v>0</v>
      </c>
      <c r="AC1146">
        <v>0</v>
      </c>
      <c r="AD1146">
        <v>0</v>
      </c>
      <c r="AE1146">
        <v>0</v>
      </c>
      <c r="AF1146">
        <v>0</v>
      </c>
      <c r="AG1146" t="s">
        <v>7303</v>
      </c>
      <c r="AH1146" s="21" t="str">
        <f t="shared" si="34"/>
        <v>YR21</v>
      </c>
      <c r="AI1146" s="21">
        <v>107.92500000000001</v>
      </c>
      <c r="AJ1146" s="21">
        <f t="shared" si="35"/>
        <v>99.121732026143789</v>
      </c>
      <c r="AK1146" s="21" t="s">
        <v>2063</v>
      </c>
      <c r="AL1146" t="s">
        <v>2829</v>
      </c>
      <c r="AM1146" t="s">
        <v>53</v>
      </c>
      <c r="AN1146" t="s">
        <v>2032</v>
      </c>
    </row>
    <row r="1147" spans="1:40" ht="15" hidden="1" thickTop="1" x14ac:dyDescent="0.35">
      <c r="A1147" t="s">
        <v>7376</v>
      </c>
      <c r="B1147" t="s">
        <v>7305</v>
      </c>
      <c r="C1147" t="s">
        <v>5552</v>
      </c>
      <c r="D1147" t="s">
        <v>7306</v>
      </c>
      <c r="E1147" t="s">
        <v>46</v>
      </c>
      <c r="F1147">
        <v>1</v>
      </c>
      <c r="G1147" t="s">
        <v>2055</v>
      </c>
      <c r="H1147" t="s">
        <v>2056</v>
      </c>
      <c r="I1147" t="s">
        <v>2511</v>
      </c>
      <c r="J1147" t="s">
        <v>4752</v>
      </c>
      <c r="K1147" t="s">
        <v>42</v>
      </c>
      <c r="L1147" t="s">
        <v>2058</v>
      </c>
      <c r="M1147" t="s">
        <v>2059</v>
      </c>
      <c r="N1147">
        <v>0</v>
      </c>
      <c r="O1147">
        <v>0</v>
      </c>
      <c r="P1147">
        <v>0</v>
      </c>
      <c r="Q1147">
        <v>24480</v>
      </c>
      <c r="R1147">
        <v>0</v>
      </c>
      <c r="S1147">
        <v>0</v>
      </c>
      <c r="T1147">
        <v>0</v>
      </c>
      <c r="U1147">
        <v>0</v>
      </c>
      <c r="V1147">
        <v>0</v>
      </c>
      <c r="W1147">
        <v>0</v>
      </c>
      <c r="X1147">
        <v>0</v>
      </c>
      <c r="Y1147">
        <v>0</v>
      </c>
      <c r="Z1147">
        <v>0</v>
      </c>
      <c r="AA1147">
        <v>0</v>
      </c>
      <c r="AB1147">
        <v>0</v>
      </c>
      <c r="AC1147">
        <v>0</v>
      </c>
      <c r="AD1147">
        <v>0</v>
      </c>
      <c r="AE1147">
        <v>0</v>
      </c>
      <c r="AF1147">
        <v>0</v>
      </c>
      <c r="AG1147" t="s">
        <v>7307</v>
      </c>
      <c r="AH1147" s="21" t="str">
        <f t="shared" si="34"/>
        <v>YR21</v>
      </c>
      <c r="AI1147" s="21">
        <v>107.92500000000001</v>
      </c>
      <c r="AJ1147" s="21">
        <f t="shared" si="35"/>
        <v>100</v>
      </c>
      <c r="AK1147" s="21" t="s">
        <v>2060</v>
      </c>
      <c r="AL1147" t="s">
        <v>2841</v>
      </c>
      <c r="AM1147" t="s">
        <v>53</v>
      </c>
      <c r="AN1147" t="s">
        <v>2029</v>
      </c>
    </row>
    <row r="1148" spans="1:40" ht="15" hidden="1" thickTop="1" x14ac:dyDescent="0.35">
      <c r="A1148" t="s">
        <v>7380</v>
      </c>
      <c r="B1148" t="s">
        <v>7309</v>
      </c>
      <c r="C1148" t="s">
        <v>3498</v>
      </c>
      <c r="D1148" t="s">
        <v>7310</v>
      </c>
      <c r="E1148" t="s">
        <v>2646</v>
      </c>
      <c r="F1148">
        <v>1</v>
      </c>
      <c r="G1148" t="s">
        <v>2600</v>
      </c>
      <c r="H1148" t="s">
        <v>2577</v>
      </c>
      <c r="I1148" t="s">
        <v>2511</v>
      </c>
      <c r="J1148" t="s">
        <v>2647</v>
      </c>
      <c r="K1148" t="s">
        <v>2602</v>
      </c>
      <c r="L1148" t="s">
        <v>30320</v>
      </c>
      <c r="M1148" t="s">
        <v>3409</v>
      </c>
      <c r="N1148">
        <v>0</v>
      </c>
      <c r="O1148">
        <v>0</v>
      </c>
      <c r="P1148">
        <v>0</v>
      </c>
      <c r="Q1148">
        <v>7800</v>
      </c>
      <c r="R1148">
        <v>0</v>
      </c>
      <c r="S1148">
        <v>0</v>
      </c>
      <c r="T1148">
        <v>0</v>
      </c>
      <c r="U1148">
        <v>0</v>
      </c>
      <c r="V1148">
        <v>0</v>
      </c>
      <c r="W1148">
        <v>0</v>
      </c>
      <c r="X1148">
        <v>0</v>
      </c>
      <c r="Y1148">
        <v>0</v>
      </c>
      <c r="Z1148">
        <v>0</v>
      </c>
      <c r="AA1148">
        <v>0</v>
      </c>
      <c r="AB1148">
        <v>0</v>
      </c>
      <c r="AC1148">
        <v>0</v>
      </c>
      <c r="AD1148">
        <v>0</v>
      </c>
      <c r="AE1148">
        <v>0</v>
      </c>
      <c r="AF1148">
        <v>0</v>
      </c>
      <c r="AG1148" t="s">
        <v>7311</v>
      </c>
      <c r="AH1148" s="21" t="str">
        <f t="shared" si="34"/>
        <v>YO27</v>
      </c>
      <c r="AI1148" s="21">
        <v>45</v>
      </c>
      <c r="AJ1148" s="21">
        <f t="shared" si="35"/>
        <v>100</v>
      </c>
      <c r="AK1148" s="21" t="s">
        <v>2060</v>
      </c>
      <c r="AL1148" t="s">
        <v>2551</v>
      </c>
      <c r="AM1148" t="s">
        <v>53</v>
      </c>
      <c r="AN1148" t="s">
        <v>2029</v>
      </c>
    </row>
    <row r="1149" spans="1:40" ht="15" hidden="1" thickTop="1" x14ac:dyDescent="0.35">
      <c r="A1149" t="s">
        <v>7244</v>
      </c>
      <c r="B1149" t="s">
        <v>7313</v>
      </c>
      <c r="C1149" t="s">
        <v>4673</v>
      </c>
      <c r="D1149" t="s">
        <v>7314</v>
      </c>
      <c r="E1149" t="s">
        <v>3058</v>
      </c>
      <c r="F1149">
        <v>1</v>
      </c>
      <c r="G1149" t="s">
        <v>2546</v>
      </c>
      <c r="H1149" t="s">
        <v>2510</v>
      </c>
      <c r="I1149" t="s">
        <v>2511</v>
      </c>
      <c r="J1149" t="s">
        <v>4675</v>
      </c>
      <c r="K1149" t="s">
        <v>3007</v>
      </c>
      <c r="L1149" t="s">
        <v>2058</v>
      </c>
      <c r="M1149" t="s">
        <v>2170</v>
      </c>
      <c r="N1149">
        <v>0</v>
      </c>
      <c r="O1149">
        <v>0</v>
      </c>
      <c r="P1149">
        <v>0</v>
      </c>
      <c r="Q1149">
        <v>15300</v>
      </c>
      <c r="R1149">
        <v>0</v>
      </c>
      <c r="S1149">
        <v>0</v>
      </c>
      <c r="T1149">
        <v>0</v>
      </c>
      <c r="U1149">
        <v>0</v>
      </c>
      <c r="V1149">
        <v>0</v>
      </c>
      <c r="W1149">
        <v>0</v>
      </c>
      <c r="X1149">
        <v>0</v>
      </c>
      <c r="Y1149">
        <v>0</v>
      </c>
      <c r="Z1149">
        <v>0</v>
      </c>
      <c r="AA1149">
        <v>0</v>
      </c>
      <c r="AB1149">
        <v>0</v>
      </c>
      <c r="AC1149">
        <v>0</v>
      </c>
      <c r="AD1149">
        <v>0</v>
      </c>
      <c r="AE1149">
        <v>0</v>
      </c>
      <c r="AF1149">
        <v>0</v>
      </c>
      <c r="AG1149" t="s">
        <v>7315</v>
      </c>
      <c r="AH1149" s="21" t="str">
        <f t="shared" si="34"/>
        <v>YH98</v>
      </c>
      <c r="AI1149" s="21">
        <v>67.5</v>
      </c>
      <c r="AJ1149" s="21">
        <f t="shared" si="35"/>
        <v>100</v>
      </c>
      <c r="AK1149" s="21" t="s">
        <v>2060</v>
      </c>
      <c r="AL1149" t="s">
        <v>2551</v>
      </c>
      <c r="AM1149" t="s">
        <v>53</v>
      </c>
      <c r="AN1149" t="s">
        <v>2031</v>
      </c>
    </row>
    <row r="1150" spans="1:40" ht="15" hidden="1" thickTop="1" x14ac:dyDescent="0.35">
      <c r="A1150" t="s">
        <v>7387</v>
      </c>
      <c r="B1150" t="s">
        <v>7318</v>
      </c>
      <c r="C1150" t="s">
        <v>2893</v>
      </c>
      <c r="D1150" t="s">
        <v>7319</v>
      </c>
      <c r="E1150" t="s">
        <v>2608</v>
      </c>
      <c r="F1150">
        <v>1</v>
      </c>
      <c r="G1150" t="s">
        <v>2609</v>
      </c>
      <c r="H1150" t="s">
        <v>2577</v>
      </c>
      <c r="I1150" t="s">
        <v>2511</v>
      </c>
      <c r="J1150" t="s">
        <v>2764</v>
      </c>
      <c r="K1150" t="s">
        <v>2765</v>
      </c>
      <c r="L1150" t="s">
        <v>2058</v>
      </c>
      <c r="M1150" t="s">
        <v>2170</v>
      </c>
      <c r="N1150">
        <v>0</v>
      </c>
      <c r="O1150">
        <v>0</v>
      </c>
      <c r="P1150">
        <v>0</v>
      </c>
      <c r="Q1150">
        <v>15300</v>
      </c>
      <c r="R1150">
        <v>0</v>
      </c>
      <c r="S1150">
        <v>0</v>
      </c>
      <c r="T1150">
        <v>0</v>
      </c>
      <c r="U1150">
        <v>0</v>
      </c>
      <c r="V1150">
        <v>0</v>
      </c>
      <c r="W1150">
        <v>0</v>
      </c>
      <c r="X1150">
        <v>0</v>
      </c>
      <c r="Y1150">
        <v>0</v>
      </c>
      <c r="Z1150">
        <v>0</v>
      </c>
      <c r="AA1150">
        <v>0</v>
      </c>
      <c r="AB1150">
        <v>0</v>
      </c>
      <c r="AC1150">
        <v>0</v>
      </c>
      <c r="AD1150">
        <v>0</v>
      </c>
      <c r="AE1150">
        <v>0</v>
      </c>
      <c r="AF1150">
        <v>0</v>
      </c>
      <c r="AG1150" t="s">
        <v>7320</v>
      </c>
      <c r="AH1150" s="21" t="str">
        <f t="shared" si="34"/>
        <v>YR21</v>
      </c>
      <c r="AI1150" s="21">
        <v>67.5</v>
      </c>
      <c r="AJ1150" s="21">
        <f t="shared" si="35"/>
        <v>100</v>
      </c>
      <c r="AK1150" s="21" t="s">
        <v>2060</v>
      </c>
      <c r="AL1150" t="s">
        <v>2613</v>
      </c>
      <c r="AM1150" t="s">
        <v>53</v>
      </c>
      <c r="AN1150" t="s">
        <v>2029</v>
      </c>
    </row>
    <row r="1151" spans="1:40" ht="15" hidden="1" thickTop="1" x14ac:dyDescent="0.35">
      <c r="A1151" t="s">
        <v>7391</v>
      </c>
      <c r="B1151" t="s">
        <v>7322</v>
      </c>
      <c r="C1151" t="s">
        <v>3072</v>
      </c>
      <c r="D1151" t="s">
        <v>7323</v>
      </c>
      <c r="E1151" t="s">
        <v>2825</v>
      </c>
      <c r="F1151">
        <v>1</v>
      </c>
      <c r="G1151" t="s">
        <v>2816</v>
      </c>
      <c r="H1151" t="s">
        <v>2620</v>
      </c>
      <c r="I1151" t="s">
        <v>2511</v>
      </c>
      <c r="J1151" t="s">
        <v>2826</v>
      </c>
      <c r="K1151" t="s">
        <v>2827</v>
      </c>
      <c r="L1151" t="s">
        <v>2058</v>
      </c>
      <c r="M1151" t="s">
        <v>2170</v>
      </c>
      <c r="N1151">
        <v>0</v>
      </c>
      <c r="O1151">
        <v>0</v>
      </c>
      <c r="P1151">
        <v>0</v>
      </c>
      <c r="Q1151">
        <v>15300</v>
      </c>
      <c r="R1151">
        <v>0</v>
      </c>
      <c r="S1151">
        <v>0</v>
      </c>
      <c r="T1151">
        <v>0</v>
      </c>
      <c r="U1151">
        <v>0</v>
      </c>
      <c r="V1151">
        <v>0</v>
      </c>
      <c r="W1151">
        <v>0</v>
      </c>
      <c r="X1151">
        <v>0</v>
      </c>
      <c r="Y1151">
        <v>0</v>
      </c>
      <c r="Z1151">
        <v>0</v>
      </c>
      <c r="AA1151">
        <v>0</v>
      </c>
      <c r="AB1151">
        <v>0</v>
      </c>
      <c r="AC1151">
        <v>0</v>
      </c>
      <c r="AD1151">
        <v>0</v>
      </c>
      <c r="AE1151">
        <v>0</v>
      </c>
      <c r="AF1151">
        <v>0</v>
      </c>
      <c r="AG1151" t="s">
        <v>7324</v>
      </c>
      <c r="AH1151" s="21" t="str">
        <f t="shared" si="34"/>
        <v>YH98</v>
      </c>
      <c r="AI1151" s="21">
        <v>67.5</v>
      </c>
      <c r="AJ1151" s="21">
        <f t="shared" si="35"/>
        <v>100</v>
      </c>
      <c r="AK1151" s="21" t="s">
        <v>2060</v>
      </c>
      <c r="AL1151" t="s">
        <v>2829</v>
      </c>
      <c r="AM1151" t="s">
        <v>53</v>
      </c>
      <c r="AN1151" t="s">
        <v>2029</v>
      </c>
    </row>
    <row r="1152" spans="1:40" ht="15" hidden="1" thickTop="1" x14ac:dyDescent="0.35">
      <c r="A1152" t="s">
        <v>7395</v>
      </c>
      <c r="B1152" t="s">
        <v>7328</v>
      </c>
      <c r="C1152" t="s">
        <v>4266</v>
      </c>
      <c r="D1152" t="s">
        <v>7329</v>
      </c>
      <c r="E1152" t="s">
        <v>558</v>
      </c>
      <c r="F1152">
        <v>1</v>
      </c>
      <c r="G1152" t="s">
        <v>2524</v>
      </c>
      <c r="H1152" t="s">
        <v>2056</v>
      </c>
      <c r="I1152" t="s">
        <v>2511</v>
      </c>
      <c r="J1152" t="s">
        <v>2539</v>
      </c>
      <c r="K1152" t="s">
        <v>62</v>
      </c>
      <c r="L1152" t="s">
        <v>2058</v>
      </c>
      <c r="M1152" t="s">
        <v>2059</v>
      </c>
      <c r="N1152">
        <v>0</v>
      </c>
      <c r="O1152">
        <v>0</v>
      </c>
      <c r="P1152">
        <v>0</v>
      </c>
      <c r="Q1152">
        <v>24480</v>
      </c>
      <c r="R1152">
        <v>0</v>
      </c>
      <c r="S1152">
        <v>0</v>
      </c>
      <c r="T1152">
        <v>0</v>
      </c>
      <c r="U1152">
        <v>0</v>
      </c>
      <c r="V1152">
        <v>0</v>
      </c>
      <c r="W1152">
        <v>0</v>
      </c>
      <c r="X1152">
        <v>0</v>
      </c>
      <c r="Y1152">
        <v>0</v>
      </c>
      <c r="Z1152">
        <v>0</v>
      </c>
      <c r="AA1152">
        <v>0</v>
      </c>
      <c r="AB1152">
        <v>0</v>
      </c>
      <c r="AC1152">
        <v>0</v>
      </c>
      <c r="AD1152">
        <v>0</v>
      </c>
      <c r="AE1152">
        <v>0</v>
      </c>
      <c r="AF1152">
        <v>0</v>
      </c>
      <c r="AG1152" t="s">
        <v>7330</v>
      </c>
      <c r="AH1152" s="21" t="str">
        <f t="shared" si="34"/>
        <v>YO27</v>
      </c>
      <c r="AI1152" s="21">
        <v>107.92500000000001</v>
      </c>
      <c r="AJ1152" s="21">
        <f t="shared" si="35"/>
        <v>100</v>
      </c>
      <c r="AK1152" s="21" t="s">
        <v>2060</v>
      </c>
      <c r="AL1152" t="s">
        <v>2527</v>
      </c>
      <c r="AM1152" t="s">
        <v>53</v>
      </c>
      <c r="AN1152" t="s">
        <v>2030</v>
      </c>
    </row>
    <row r="1153" spans="1:40" ht="15" hidden="1" thickTop="1" x14ac:dyDescent="0.35">
      <c r="A1153" t="s">
        <v>7399</v>
      </c>
      <c r="B1153" t="s">
        <v>7332</v>
      </c>
      <c r="C1153" t="s">
        <v>5584</v>
      </c>
      <c r="D1153" t="s">
        <v>7333</v>
      </c>
      <c r="E1153" t="s">
        <v>4848</v>
      </c>
      <c r="F1153">
        <v>2</v>
      </c>
      <c r="G1153" t="s">
        <v>2546</v>
      </c>
      <c r="H1153" t="s">
        <v>2510</v>
      </c>
      <c r="I1153" t="s">
        <v>2511</v>
      </c>
      <c r="J1153" t="s">
        <v>3006</v>
      </c>
      <c r="K1153" t="s">
        <v>3007</v>
      </c>
      <c r="L1153" t="s">
        <v>2058</v>
      </c>
      <c r="M1153" t="s">
        <v>2059</v>
      </c>
      <c r="N1153">
        <v>2</v>
      </c>
      <c r="O1153">
        <v>141</v>
      </c>
      <c r="P1153">
        <v>0.57999999999999996</v>
      </c>
      <c r="Q1153">
        <v>24480</v>
      </c>
      <c r="R1153">
        <v>0</v>
      </c>
      <c r="S1153">
        <v>0</v>
      </c>
      <c r="T1153">
        <v>0</v>
      </c>
      <c r="U1153">
        <v>0</v>
      </c>
      <c r="V1153">
        <v>0</v>
      </c>
      <c r="W1153">
        <v>0</v>
      </c>
      <c r="X1153">
        <v>2</v>
      </c>
      <c r="Y1153">
        <v>141</v>
      </c>
      <c r="Z1153">
        <v>0.57999999999999996</v>
      </c>
      <c r="AA1153">
        <v>0</v>
      </c>
      <c r="AB1153">
        <v>0</v>
      </c>
      <c r="AC1153">
        <v>0</v>
      </c>
      <c r="AD1153">
        <v>0</v>
      </c>
      <c r="AE1153">
        <v>0</v>
      </c>
      <c r="AF1153">
        <v>0</v>
      </c>
      <c r="AG1153" t="s">
        <v>7334</v>
      </c>
      <c r="AH1153" s="21" t="str">
        <f t="shared" si="34"/>
        <v>YH98</v>
      </c>
      <c r="AI1153" s="21">
        <v>107.92500000000001</v>
      </c>
      <c r="AJ1153" s="21">
        <f t="shared" si="35"/>
        <v>99.424019607843135</v>
      </c>
      <c r="AK1153" s="21" t="s">
        <v>2063</v>
      </c>
      <c r="AL1153" t="s">
        <v>2551</v>
      </c>
      <c r="AM1153" t="s">
        <v>53</v>
      </c>
      <c r="AN1153" t="s">
        <v>2031</v>
      </c>
    </row>
    <row r="1154" spans="1:40" ht="15" hidden="1" thickTop="1" x14ac:dyDescent="0.35">
      <c r="A1154" t="s">
        <v>7403</v>
      </c>
      <c r="B1154" t="s">
        <v>7336</v>
      </c>
      <c r="C1154" t="s">
        <v>3510</v>
      </c>
      <c r="D1154" t="s">
        <v>7337</v>
      </c>
      <c r="E1154" t="s">
        <v>4848</v>
      </c>
      <c r="F1154">
        <v>1</v>
      </c>
      <c r="G1154" t="s">
        <v>2546</v>
      </c>
      <c r="H1154" t="s">
        <v>2510</v>
      </c>
      <c r="I1154" t="s">
        <v>2511</v>
      </c>
      <c r="J1154" t="s">
        <v>3006</v>
      </c>
      <c r="K1154" t="s">
        <v>3007</v>
      </c>
      <c r="L1154" t="s">
        <v>2058</v>
      </c>
      <c r="M1154" t="s">
        <v>2059</v>
      </c>
      <c r="N1154">
        <v>5</v>
      </c>
      <c r="O1154">
        <v>282</v>
      </c>
      <c r="P1154">
        <v>1.1499999999999999</v>
      </c>
      <c r="Q1154">
        <v>24480</v>
      </c>
      <c r="R1154">
        <v>2</v>
      </c>
      <c r="S1154">
        <v>100</v>
      </c>
      <c r="T1154">
        <v>0.41</v>
      </c>
      <c r="U1154">
        <v>0</v>
      </c>
      <c r="V1154">
        <v>0</v>
      </c>
      <c r="W1154">
        <v>0</v>
      </c>
      <c r="X1154">
        <v>3</v>
      </c>
      <c r="Y1154">
        <v>182</v>
      </c>
      <c r="Z1154">
        <v>0.74</v>
      </c>
      <c r="AA1154">
        <v>0</v>
      </c>
      <c r="AB1154">
        <v>0</v>
      </c>
      <c r="AC1154">
        <v>0</v>
      </c>
      <c r="AD1154">
        <v>0</v>
      </c>
      <c r="AE1154">
        <v>0</v>
      </c>
      <c r="AF1154">
        <v>0</v>
      </c>
      <c r="AG1154" t="s">
        <v>7338</v>
      </c>
      <c r="AH1154" s="21" t="str">
        <f t="shared" si="34"/>
        <v>YH98</v>
      </c>
      <c r="AI1154" s="21">
        <v>107.92500000000001</v>
      </c>
      <c r="AJ1154" s="21">
        <f t="shared" si="35"/>
        <v>98.848039215686271</v>
      </c>
      <c r="AK1154" s="21" t="s">
        <v>2063</v>
      </c>
      <c r="AL1154" t="s">
        <v>2551</v>
      </c>
      <c r="AM1154" t="s">
        <v>53</v>
      </c>
      <c r="AN1154" t="s">
        <v>2032</v>
      </c>
    </row>
    <row r="1155" spans="1:40" ht="15" hidden="1" thickTop="1" x14ac:dyDescent="0.35">
      <c r="A1155" t="s">
        <v>7248</v>
      </c>
      <c r="B1155" t="s">
        <v>7340</v>
      </c>
      <c r="C1155" t="s">
        <v>3510</v>
      </c>
      <c r="D1155" t="s">
        <v>7341</v>
      </c>
      <c r="E1155" t="s">
        <v>4848</v>
      </c>
      <c r="F1155">
        <v>1</v>
      </c>
      <c r="G1155" t="s">
        <v>2546</v>
      </c>
      <c r="H1155" t="s">
        <v>2510</v>
      </c>
      <c r="I1155" t="s">
        <v>2511</v>
      </c>
      <c r="J1155" t="s">
        <v>3006</v>
      </c>
      <c r="K1155" t="s">
        <v>3007</v>
      </c>
      <c r="L1155" t="s">
        <v>2058</v>
      </c>
      <c r="M1155" t="s">
        <v>2170</v>
      </c>
      <c r="N1155">
        <v>0</v>
      </c>
      <c r="O1155">
        <v>0</v>
      </c>
      <c r="P1155">
        <v>0</v>
      </c>
      <c r="Q1155">
        <v>15300</v>
      </c>
      <c r="R1155">
        <v>0</v>
      </c>
      <c r="S1155">
        <v>0</v>
      </c>
      <c r="T1155">
        <v>0</v>
      </c>
      <c r="U1155">
        <v>0</v>
      </c>
      <c r="V1155">
        <v>0</v>
      </c>
      <c r="W1155">
        <v>0</v>
      </c>
      <c r="X1155">
        <v>0</v>
      </c>
      <c r="Y1155">
        <v>0</v>
      </c>
      <c r="Z1155">
        <v>0</v>
      </c>
      <c r="AA1155">
        <v>0</v>
      </c>
      <c r="AB1155">
        <v>0</v>
      </c>
      <c r="AC1155">
        <v>0</v>
      </c>
      <c r="AD1155">
        <v>0</v>
      </c>
      <c r="AE1155">
        <v>0</v>
      </c>
      <c r="AF1155">
        <v>0</v>
      </c>
      <c r="AG1155" t="s">
        <v>7342</v>
      </c>
      <c r="AH1155" s="21" t="str">
        <f t="shared" si="34"/>
        <v>YH98</v>
      </c>
      <c r="AI1155" s="21">
        <v>67.5</v>
      </c>
      <c r="AJ1155" s="21">
        <f t="shared" si="35"/>
        <v>100</v>
      </c>
      <c r="AK1155" s="21" t="s">
        <v>2060</v>
      </c>
      <c r="AL1155" t="s">
        <v>2551</v>
      </c>
      <c r="AM1155" t="s">
        <v>53</v>
      </c>
      <c r="AN1155" t="s">
        <v>2030</v>
      </c>
    </row>
    <row r="1156" spans="1:40" ht="15" hidden="1" thickTop="1" x14ac:dyDescent="0.35">
      <c r="A1156" t="s">
        <v>7410</v>
      </c>
      <c r="B1156" t="s">
        <v>7344</v>
      </c>
      <c r="C1156" t="s">
        <v>3419</v>
      </c>
      <c r="D1156" t="s">
        <v>7345</v>
      </c>
      <c r="E1156" t="s">
        <v>4895</v>
      </c>
      <c r="F1156">
        <v>1</v>
      </c>
      <c r="G1156" t="s">
        <v>2546</v>
      </c>
      <c r="H1156" t="s">
        <v>2510</v>
      </c>
      <c r="I1156" t="s">
        <v>2511</v>
      </c>
      <c r="J1156" t="s">
        <v>2547</v>
      </c>
      <c r="K1156" t="s">
        <v>2548</v>
      </c>
      <c r="L1156" t="s">
        <v>2058</v>
      </c>
      <c r="M1156" t="s">
        <v>2059</v>
      </c>
      <c r="N1156">
        <v>3</v>
      </c>
      <c r="O1156">
        <v>106</v>
      </c>
      <c r="P1156">
        <v>0.43</v>
      </c>
      <c r="Q1156">
        <v>24480</v>
      </c>
      <c r="R1156">
        <v>3</v>
      </c>
      <c r="S1156">
        <v>106</v>
      </c>
      <c r="T1156">
        <v>0.43</v>
      </c>
      <c r="U1156">
        <v>0</v>
      </c>
      <c r="V1156">
        <v>0</v>
      </c>
      <c r="W1156">
        <v>0</v>
      </c>
      <c r="X1156">
        <v>0</v>
      </c>
      <c r="Y1156">
        <v>0</v>
      </c>
      <c r="Z1156">
        <v>0</v>
      </c>
      <c r="AA1156">
        <v>0</v>
      </c>
      <c r="AB1156">
        <v>0</v>
      </c>
      <c r="AC1156">
        <v>0</v>
      </c>
      <c r="AD1156">
        <v>0</v>
      </c>
      <c r="AE1156">
        <v>0</v>
      </c>
      <c r="AF1156">
        <v>0</v>
      </c>
      <c r="AG1156" t="s">
        <v>7346</v>
      </c>
      <c r="AH1156" s="21" t="str">
        <f t="shared" si="34"/>
        <v>YH98</v>
      </c>
      <c r="AI1156" s="21">
        <v>107.92500000000001</v>
      </c>
      <c r="AJ1156" s="21">
        <f t="shared" si="35"/>
        <v>99.566993464052288</v>
      </c>
      <c r="AK1156" s="21" t="s">
        <v>2063</v>
      </c>
      <c r="AL1156" t="s">
        <v>2551</v>
      </c>
      <c r="AM1156" t="s">
        <v>53</v>
      </c>
      <c r="AN1156" t="s">
        <v>2032</v>
      </c>
    </row>
    <row r="1157" spans="1:40" ht="15" hidden="1" thickTop="1" x14ac:dyDescent="0.35">
      <c r="A1157" t="s">
        <v>7414</v>
      </c>
      <c r="B1157" t="s">
        <v>7348</v>
      </c>
      <c r="C1157" t="s">
        <v>3332</v>
      </c>
      <c r="D1157" t="s">
        <v>7349</v>
      </c>
      <c r="E1157" t="s">
        <v>2575</v>
      </c>
      <c r="F1157">
        <v>1</v>
      </c>
      <c r="G1157" t="s">
        <v>2600</v>
      </c>
      <c r="H1157" t="s">
        <v>2577</v>
      </c>
      <c r="I1157" t="s">
        <v>2511</v>
      </c>
      <c r="J1157" t="s">
        <v>2699</v>
      </c>
      <c r="K1157" t="s">
        <v>2579</v>
      </c>
      <c r="L1157" t="s">
        <v>2058</v>
      </c>
      <c r="M1157" t="s">
        <v>2059</v>
      </c>
      <c r="N1157">
        <v>0</v>
      </c>
      <c r="O1157">
        <v>0</v>
      </c>
      <c r="P1157">
        <v>0</v>
      </c>
      <c r="Q1157">
        <v>24480</v>
      </c>
      <c r="R1157">
        <v>0</v>
      </c>
      <c r="S1157">
        <v>0</v>
      </c>
      <c r="T1157">
        <v>0</v>
      </c>
      <c r="U1157">
        <v>0</v>
      </c>
      <c r="V1157">
        <v>0</v>
      </c>
      <c r="W1157">
        <v>0</v>
      </c>
      <c r="X1157">
        <v>0</v>
      </c>
      <c r="Y1157">
        <v>0</v>
      </c>
      <c r="Z1157">
        <v>0</v>
      </c>
      <c r="AA1157">
        <v>0</v>
      </c>
      <c r="AB1157">
        <v>0</v>
      </c>
      <c r="AC1157">
        <v>0</v>
      </c>
      <c r="AD1157">
        <v>0</v>
      </c>
      <c r="AE1157">
        <v>0</v>
      </c>
      <c r="AF1157">
        <v>0</v>
      </c>
      <c r="AG1157" t="s">
        <v>7350</v>
      </c>
      <c r="AH1157" s="21" t="str">
        <f t="shared" si="34"/>
        <v>YR21</v>
      </c>
      <c r="AI1157" s="21">
        <v>107.92500000000001</v>
      </c>
      <c r="AJ1157" s="21">
        <f t="shared" si="35"/>
        <v>100</v>
      </c>
      <c r="AK1157" s="21" t="s">
        <v>2060</v>
      </c>
      <c r="AL1157" t="s">
        <v>2581</v>
      </c>
      <c r="AM1157" t="s">
        <v>53</v>
      </c>
      <c r="AN1157" t="s">
        <v>2029</v>
      </c>
    </row>
    <row r="1158" spans="1:40" ht="15" hidden="1" thickTop="1" x14ac:dyDescent="0.35">
      <c r="A1158" t="s">
        <v>7419</v>
      </c>
      <c r="B1158" t="s">
        <v>7353</v>
      </c>
      <c r="C1158" t="s">
        <v>2966</v>
      </c>
      <c r="D1158" t="s">
        <v>7354</v>
      </c>
      <c r="E1158" t="s">
        <v>2705</v>
      </c>
      <c r="F1158">
        <v>1</v>
      </c>
      <c r="G1158" t="s">
        <v>2593</v>
      </c>
      <c r="H1158" t="s">
        <v>2056</v>
      </c>
      <c r="I1158" t="s">
        <v>2511</v>
      </c>
      <c r="J1158" t="s">
        <v>2594</v>
      </c>
      <c r="K1158" t="s">
        <v>65</v>
      </c>
      <c r="L1158" t="s">
        <v>2058</v>
      </c>
      <c r="M1158" t="s">
        <v>2059</v>
      </c>
      <c r="N1158">
        <v>0</v>
      </c>
      <c r="O1158">
        <v>0</v>
      </c>
      <c r="P1158">
        <v>0</v>
      </c>
      <c r="Q1158">
        <v>24480</v>
      </c>
      <c r="R1158">
        <v>0</v>
      </c>
      <c r="S1158">
        <v>0</v>
      </c>
      <c r="T1158">
        <v>0</v>
      </c>
      <c r="U1158">
        <v>0</v>
      </c>
      <c r="V1158">
        <v>0</v>
      </c>
      <c r="W1158">
        <v>0</v>
      </c>
      <c r="X1158">
        <v>0</v>
      </c>
      <c r="Y1158">
        <v>0</v>
      </c>
      <c r="Z1158">
        <v>0</v>
      </c>
      <c r="AA1158">
        <v>0</v>
      </c>
      <c r="AB1158">
        <v>0</v>
      </c>
      <c r="AC1158">
        <v>0</v>
      </c>
      <c r="AD1158">
        <v>0</v>
      </c>
      <c r="AE1158">
        <v>0</v>
      </c>
      <c r="AF1158">
        <v>0</v>
      </c>
      <c r="AG1158" t="s">
        <v>7355</v>
      </c>
      <c r="AH1158" s="21" t="str">
        <f t="shared" si="34"/>
        <v>YR21</v>
      </c>
      <c r="AI1158" s="21">
        <v>107.92500000000001</v>
      </c>
      <c r="AJ1158" s="21">
        <f t="shared" si="35"/>
        <v>100</v>
      </c>
      <c r="AK1158" s="21" t="s">
        <v>2060</v>
      </c>
      <c r="AL1158" t="s">
        <v>2527</v>
      </c>
      <c r="AM1158" t="s">
        <v>53</v>
      </c>
      <c r="AN1158" t="s">
        <v>2029</v>
      </c>
    </row>
    <row r="1159" spans="1:40" ht="15" hidden="1" thickTop="1" x14ac:dyDescent="0.35">
      <c r="A1159" t="s">
        <v>7423</v>
      </c>
      <c r="B1159" t="s">
        <v>7357</v>
      </c>
      <c r="C1159" t="s">
        <v>5923</v>
      </c>
      <c r="D1159" t="s">
        <v>7358</v>
      </c>
      <c r="E1159" t="s">
        <v>3668</v>
      </c>
      <c r="F1159">
        <v>1</v>
      </c>
      <c r="G1159" t="s">
        <v>2816</v>
      </c>
      <c r="H1159" t="s">
        <v>2620</v>
      </c>
      <c r="I1159" t="s">
        <v>2511</v>
      </c>
      <c r="J1159" t="s">
        <v>3116</v>
      </c>
      <c r="K1159" t="s">
        <v>2818</v>
      </c>
      <c r="L1159" t="s">
        <v>2058</v>
      </c>
      <c r="M1159" t="s">
        <v>2059</v>
      </c>
      <c r="N1159">
        <v>4</v>
      </c>
      <c r="O1159">
        <v>176</v>
      </c>
      <c r="P1159">
        <v>0.72</v>
      </c>
      <c r="Q1159">
        <v>24480</v>
      </c>
      <c r="R1159">
        <v>0</v>
      </c>
      <c r="S1159">
        <v>0</v>
      </c>
      <c r="T1159">
        <v>0</v>
      </c>
      <c r="U1159">
        <v>0</v>
      </c>
      <c r="V1159">
        <v>0</v>
      </c>
      <c r="W1159">
        <v>0</v>
      </c>
      <c r="X1159">
        <v>4</v>
      </c>
      <c r="Y1159">
        <v>176</v>
      </c>
      <c r="Z1159">
        <v>0.72</v>
      </c>
      <c r="AA1159">
        <v>0</v>
      </c>
      <c r="AB1159">
        <v>0</v>
      </c>
      <c r="AC1159">
        <v>0</v>
      </c>
      <c r="AD1159">
        <v>0</v>
      </c>
      <c r="AE1159">
        <v>0</v>
      </c>
      <c r="AF1159">
        <v>0</v>
      </c>
      <c r="AG1159" t="s">
        <v>7359</v>
      </c>
      <c r="AH1159" s="21" t="str">
        <f t="shared" ref="AH1159:AH1222" si="36">LEFT(AG1159,4)</f>
        <v>YH98</v>
      </c>
      <c r="AI1159" s="21">
        <v>107.92500000000001</v>
      </c>
      <c r="AJ1159" s="21">
        <f t="shared" ref="AJ1159:AJ1222" si="37">100-(O1159/Q1159*100)</f>
        <v>99.281045751633982</v>
      </c>
      <c r="AK1159" s="21" t="s">
        <v>2063</v>
      </c>
      <c r="AL1159" t="s">
        <v>3118</v>
      </c>
      <c r="AM1159" t="s">
        <v>53</v>
      </c>
      <c r="AN1159" t="s">
        <v>2031</v>
      </c>
    </row>
    <row r="1160" spans="1:40" ht="15" hidden="1" thickTop="1" x14ac:dyDescent="0.35">
      <c r="A1160" t="s">
        <v>7427</v>
      </c>
      <c r="B1160" t="s">
        <v>7361</v>
      </c>
      <c r="C1160" t="s">
        <v>2537</v>
      </c>
      <c r="D1160" t="s">
        <v>7362</v>
      </c>
      <c r="E1160" t="s">
        <v>558</v>
      </c>
      <c r="F1160">
        <v>1</v>
      </c>
      <c r="G1160" t="s">
        <v>2524</v>
      </c>
      <c r="H1160" t="s">
        <v>2056</v>
      </c>
      <c r="I1160" t="s">
        <v>2511</v>
      </c>
      <c r="J1160" t="s">
        <v>2539</v>
      </c>
      <c r="K1160" t="s">
        <v>62</v>
      </c>
      <c r="L1160" t="s">
        <v>2058</v>
      </c>
      <c r="M1160" t="s">
        <v>2170</v>
      </c>
      <c r="N1160">
        <v>1</v>
      </c>
      <c r="O1160">
        <v>20</v>
      </c>
      <c r="P1160">
        <v>0.13</v>
      </c>
      <c r="Q1160">
        <v>15300</v>
      </c>
      <c r="R1160">
        <v>0</v>
      </c>
      <c r="S1160">
        <v>0</v>
      </c>
      <c r="T1160">
        <v>0</v>
      </c>
      <c r="U1160">
        <v>0</v>
      </c>
      <c r="V1160">
        <v>0</v>
      </c>
      <c r="W1160">
        <v>0</v>
      </c>
      <c r="X1160">
        <v>1</v>
      </c>
      <c r="Y1160">
        <v>20</v>
      </c>
      <c r="Z1160">
        <v>0.13</v>
      </c>
      <c r="AA1160">
        <v>0</v>
      </c>
      <c r="AB1160">
        <v>0</v>
      </c>
      <c r="AC1160">
        <v>0</v>
      </c>
      <c r="AD1160">
        <v>0</v>
      </c>
      <c r="AE1160">
        <v>0</v>
      </c>
      <c r="AF1160">
        <v>0</v>
      </c>
      <c r="AG1160" t="s">
        <v>7363</v>
      </c>
      <c r="AH1160" s="21" t="str">
        <f t="shared" si="36"/>
        <v>YH98</v>
      </c>
      <c r="AI1160" s="21">
        <v>67.5</v>
      </c>
      <c r="AJ1160" s="21">
        <f t="shared" si="37"/>
        <v>99.869281045751634</v>
      </c>
      <c r="AK1160" s="21" t="s">
        <v>2060</v>
      </c>
      <c r="AL1160" t="s">
        <v>2527</v>
      </c>
      <c r="AM1160" t="s">
        <v>53</v>
      </c>
      <c r="AN1160" t="s">
        <v>2031</v>
      </c>
    </row>
    <row r="1161" spans="1:40" ht="15" hidden="1" thickTop="1" x14ac:dyDescent="0.35">
      <c r="A1161" t="s">
        <v>7431</v>
      </c>
      <c r="B1161" t="s">
        <v>7365</v>
      </c>
      <c r="C1161" t="s">
        <v>4185</v>
      </c>
      <c r="D1161" t="s">
        <v>7366</v>
      </c>
      <c r="E1161" t="s">
        <v>2608</v>
      </c>
      <c r="F1161">
        <v>1</v>
      </c>
      <c r="G1161" t="s">
        <v>2609</v>
      </c>
      <c r="H1161" t="s">
        <v>2577</v>
      </c>
      <c r="I1161" t="s">
        <v>2511</v>
      </c>
      <c r="J1161" t="s">
        <v>2781</v>
      </c>
      <c r="K1161" t="s">
        <v>2765</v>
      </c>
      <c r="L1161" t="s">
        <v>2058</v>
      </c>
      <c r="M1161" t="s">
        <v>2059</v>
      </c>
      <c r="N1161">
        <v>0</v>
      </c>
      <c r="O1161">
        <v>0</v>
      </c>
      <c r="P1161">
        <v>0</v>
      </c>
      <c r="Q1161">
        <v>24480</v>
      </c>
      <c r="R1161">
        <v>0</v>
      </c>
      <c r="S1161">
        <v>0</v>
      </c>
      <c r="T1161">
        <v>0</v>
      </c>
      <c r="U1161">
        <v>0</v>
      </c>
      <c r="V1161">
        <v>0</v>
      </c>
      <c r="W1161">
        <v>0</v>
      </c>
      <c r="X1161">
        <v>0</v>
      </c>
      <c r="Y1161">
        <v>0</v>
      </c>
      <c r="Z1161">
        <v>0</v>
      </c>
      <c r="AA1161">
        <v>0</v>
      </c>
      <c r="AB1161">
        <v>0</v>
      </c>
      <c r="AC1161">
        <v>0</v>
      </c>
      <c r="AD1161">
        <v>0</v>
      </c>
      <c r="AE1161">
        <v>0</v>
      </c>
      <c r="AF1161">
        <v>0</v>
      </c>
      <c r="AG1161" t="s">
        <v>7367</v>
      </c>
      <c r="AH1161" s="21" t="str">
        <f t="shared" si="36"/>
        <v>YO27</v>
      </c>
      <c r="AI1161" s="21">
        <v>107.92500000000001</v>
      </c>
      <c r="AJ1161" s="21">
        <f t="shared" si="37"/>
        <v>100</v>
      </c>
      <c r="AK1161" s="21" t="s">
        <v>2060</v>
      </c>
      <c r="AL1161" t="s">
        <v>2613</v>
      </c>
      <c r="AM1161" t="s">
        <v>53</v>
      </c>
      <c r="AN1161" t="s">
        <v>2029</v>
      </c>
    </row>
    <row r="1162" spans="1:40" ht="15" hidden="1" thickTop="1" x14ac:dyDescent="0.35">
      <c r="A1162" t="s">
        <v>7261</v>
      </c>
      <c r="B1162" t="s">
        <v>7369</v>
      </c>
      <c r="C1162" t="s">
        <v>5491</v>
      </c>
      <c r="D1162" t="s">
        <v>7370</v>
      </c>
      <c r="E1162" t="s">
        <v>2691</v>
      </c>
      <c r="F1162">
        <v>1</v>
      </c>
      <c r="G1162" t="s">
        <v>2600</v>
      </c>
      <c r="H1162" t="s">
        <v>2577</v>
      </c>
      <c r="I1162" t="s">
        <v>2511</v>
      </c>
      <c r="J1162" t="s">
        <v>2699</v>
      </c>
      <c r="K1162" t="s">
        <v>2579</v>
      </c>
      <c r="L1162" t="s">
        <v>2058</v>
      </c>
      <c r="M1162" t="s">
        <v>2170</v>
      </c>
      <c r="N1162">
        <v>2</v>
      </c>
      <c r="O1162">
        <v>55</v>
      </c>
      <c r="P1162">
        <v>0.36</v>
      </c>
      <c r="Q1162">
        <v>15300</v>
      </c>
      <c r="R1162">
        <v>0</v>
      </c>
      <c r="S1162">
        <v>0</v>
      </c>
      <c r="T1162">
        <v>0</v>
      </c>
      <c r="U1162">
        <v>0</v>
      </c>
      <c r="V1162">
        <v>0</v>
      </c>
      <c r="W1162">
        <v>0</v>
      </c>
      <c r="X1162">
        <v>2</v>
      </c>
      <c r="Y1162">
        <v>55</v>
      </c>
      <c r="Z1162">
        <v>0.36</v>
      </c>
      <c r="AA1162">
        <v>0</v>
      </c>
      <c r="AB1162">
        <v>0</v>
      </c>
      <c r="AC1162">
        <v>0</v>
      </c>
      <c r="AD1162">
        <v>0</v>
      </c>
      <c r="AE1162">
        <v>0</v>
      </c>
      <c r="AF1162">
        <v>0</v>
      </c>
      <c r="AG1162" t="s">
        <v>7371</v>
      </c>
      <c r="AH1162" s="21" t="str">
        <f t="shared" si="36"/>
        <v>YO98</v>
      </c>
      <c r="AI1162" s="21">
        <v>67.5</v>
      </c>
      <c r="AJ1162" s="21">
        <f t="shared" si="37"/>
        <v>99.640522875816998</v>
      </c>
      <c r="AK1162" s="21" t="s">
        <v>2063</v>
      </c>
      <c r="AL1162" t="s">
        <v>2581</v>
      </c>
      <c r="AM1162" t="s">
        <v>53</v>
      </c>
      <c r="AN1162" t="s">
        <v>2031</v>
      </c>
    </row>
    <row r="1163" spans="1:40" ht="15" hidden="1" thickTop="1" x14ac:dyDescent="0.35">
      <c r="A1163" t="s">
        <v>7438</v>
      </c>
      <c r="B1163" t="s">
        <v>7373</v>
      </c>
      <c r="C1163" t="s">
        <v>5242</v>
      </c>
      <c r="D1163" t="s">
        <v>7374</v>
      </c>
      <c r="E1163" t="s">
        <v>5244</v>
      </c>
      <c r="F1163">
        <v>1</v>
      </c>
      <c r="G1163" t="s">
        <v>2600</v>
      </c>
      <c r="H1163" t="s">
        <v>2577</v>
      </c>
      <c r="I1163" t="s">
        <v>2511</v>
      </c>
      <c r="J1163" t="s">
        <v>2699</v>
      </c>
      <c r="K1163" t="s">
        <v>2579</v>
      </c>
      <c r="L1163" t="s">
        <v>2058</v>
      </c>
      <c r="M1163" t="s">
        <v>2170</v>
      </c>
      <c r="N1163">
        <v>0</v>
      </c>
      <c r="O1163">
        <v>0</v>
      </c>
      <c r="P1163">
        <v>0</v>
      </c>
      <c r="Q1163">
        <v>15300</v>
      </c>
      <c r="R1163">
        <v>0</v>
      </c>
      <c r="S1163">
        <v>0</v>
      </c>
      <c r="T1163">
        <v>0</v>
      </c>
      <c r="U1163">
        <v>0</v>
      </c>
      <c r="V1163">
        <v>0</v>
      </c>
      <c r="W1163">
        <v>0</v>
      </c>
      <c r="X1163">
        <v>0</v>
      </c>
      <c r="Y1163">
        <v>0</v>
      </c>
      <c r="Z1163">
        <v>0</v>
      </c>
      <c r="AA1163">
        <v>0</v>
      </c>
      <c r="AB1163">
        <v>0</v>
      </c>
      <c r="AC1163">
        <v>0</v>
      </c>
      <c r="AD1163">
        <v>0</v>
      </c>
      <c r="AE1163">
        <v>0</v>
      </c>
      <c r="AF1163">
        <v>0</v>
      </c>
      <c r="AG1163" t="s">
        <v>7375</v>
      </c>
      <c r="AH1163" s="21" t="str">
        <f t="shared" si="36"/>
        <v>YO98</v>
      </c>
      <c r="AI1163" s="21">
        <v>67.5</v>
      </c>
      <c r="AJ1163" s="21">
        <f t="shared" si="37"/>
        <v>100</v>
      </c>
      <c r="AK1163" s="21" t="s">
        <v>2060</v>
      </c>
      <c r="AL1163" t="s">
        <v>2581</v>
      </c>
      <c r="AM1163" t="s">
        <v>53</v>
      </c>
      <c r="AN1163" t="s">
        <v>2030</v>
      </c>
    </row>
    <row r="1164" spans="1:40" ht="15" hidden="1" thickTop="1" x14ac:dyDescent="0.35">
      <c r="A1164" t="s">
        <v>7442</v>
      </c>
      <c r="B1164" t="s">
        <v>7377</v>
      </c>
      <c r="C1164" t="s">
        <v>2639</v>
      </c>
      <c r="D1164" t="s">
        <v>7378</v>
      </c>
      <c r="E1164" t="s">
        <v>2508</v>
      </c>
      <c r="F1164">
        <v>1</v>
      </c>
      <c r="G1164" t="s">
        <v>2509</v>
      </c>
      <c r="H1164" t="s">
        <v>2510</v>
      </c>
      <c r="I1164" t="s">
        <v>2511</v>
      </c>
      <c r="J1164" t="s">
        <v>2512</v>
      </c>
      <c r="K1164" t="s">
        <v>2513</v>
      </c>
      <c r="L1164" t="s">
        <v>2058</v>
      </c>
      <c r="M1164" t="s">
        <v>2059</v>
      </c>
      <c r="N1164">
        <v>2</v>
      </c>
      <c r="O1164">
        <v>83</v>
      </c>
      <c r="P1164">
        <v>0.34</v>
      </c>
      <c r="Q1164">
        <v>24480</v>
      </c>
      <c r="R1164">
        <v>1</v>
      </c>
      <c r="S1164">
        <v>53</v>
      </c>
      <c r="T1164">
        <v>0.22</v>
      </c>
      <c r="U1164">
        <v>0</v>
      </c>
      <c r="V1164">
        <v>0</v>
      </c>
      <c r="W1164">
        <v>0</v>
      </c>
      <c r="X1164">
        <v>1</v>
      </c>
      <c r="Y1164">
        <v>30</v>
      </c>
      <c r="Z1164">
        <v>0.12</v>
      </c>
      <c r="AA1164">
        <v>0</v>
      </c>
      <c r="AB1164">
        <v>0</v>
      </c>
      <c r="AC1164">
        <v>0</v>
      </c>
      <c r="AD1164">
        <v>0</v>
      </c>
      <c r="AE1164">
        <v>0</v>
      </c>
      <c r="AF1164">
        <v>0</v>
      </c>
      <c r="AG1164" t="s">
        <v>7379</v>
      </c>
      <c r="AH1164" s="21" t="str">
        <f t="shared" si="36"/>
        <v>YH98</v>
      </c>
      <c r="AI1164" s="21">
        <v>107.92500000000001</v>
      </c>
      <c r="AJ1164" s="21">
        <f t="shared" si="37"/>
        <v>99.660947712418306</v>
      </c>
      <c r="AK1164" s="21" t="s">
        <v>2063</v>
      </c>
      <c r="AL1164" t="s">
        <v>2515</v>
      </c>
      <c r="AM1164" t="s">
        <v>53</v>
      </c>
      <c r="AN1164" t="s">
        <v>2030</v>
      </c>
    </row>
    <row r="1165" spans="1:40" ht="15" hidden="1" thickTop="1" x14ac:dyDescent="0.35">
      <c r="A1165" t="s">
        <v>7446</v>
      </c>
      <c r="B1165" t="s">
        <v>7381</v>
      </c>
      <c r="C1165" t="s">
        <v>3093</v>
      </c>
      <c r="D1165" t="s">
        <v>7382</v>
      </c>
      <c r="E1165" t="s">
        <v>88</v>
      </c>
      <c r="F1165">
        <v>1</v>
      </c>
      <c r="G1165" t="s">
        <v>2055</v>
      </c>
      <c r="H1165" t="s">
        <v>2056</v>
      </c>
      <c r="I1165" t="s">
        <v>2511</v>
      </c>
      <c r="J1165" t="s">
        <v>3095</v>
      </c>
      <c r="K1165" t="s">
        <v>63</v>
      </c>
      <c r="L1165" t="s">
        <v>2058</v>
      </c>
      <c r="M1165" t="s">
        <v>2059</v>
      </c>
      <c r="N1165">
        <v>0</v>
      </c>
      <c r="O1165">
        <v>0</v>
      </c>
      <c r="P1165">
        <v>0</v>
      </c>
      <c r="Q1165">
        <v>24480</v>
      </c>
      <c r="R1165">
        <v>0</v>
      </c>
      <c r="S1165">
        <v>0</v>
      </c>
      <c r="T1165">
        <v>0</v>
      </c>
      <c r="U1165">
        <v>0</v>
      </c>
      <c r="V1165">
        <v>0</v>
      </c>
      <c r="W1165">
        <v>0</v>
      </c>
      <c r="X1165">
        <v>0</v>
      </c>
      <c r="Y1165">
        <v>0</v>
      </c>
      <c r="Z1165">
        <v>0</v>
      </c>
      <c r="AA1165">
        <v>0</v>
      </c>
      <c r="AB1165">
        <v>0</v>
      </c>
      <c r="AC1165">
        <v>0</v>
      </c>
      <c r="AD1165">
        <v>0</v>
      </c>
      <c r="AE1165">
        <v>0</v>
      </c>
      <c r="AF1165">
        <v>0</v>
      </c>
      <c r="AG1165" t="s">
        <v>7383</v>
      </c>
      <c r="AH1165" s="21" t="str">
        <f t="shared" si="36"/>
        <v>YN23</v>
      </c>
      <c r="AI1165" s="21">
        <v>107.92500000000001</v>
      </c>
      <c r="AJ1165" s="21">
        <f t="shared" si="37"/>
        <v>100</v>
      </c>
      <c r="AK1165" s="21" t="s">
        <v>2060</v>
      </c>
      <c r="AL1165" t="s">
        <v>3097</v>
      </c>
      <c r="AM1165" t="s">
        <v>53</v>
      </c>
      <c r="AN1165" t="s">
        <v>2031</v>
      </c>
    </row>
    <row r="1166" spans="1:40" ht="15" hidden="1" thickTop="1" x14ac:dyDescent="0.35">
      <c r="A1166" t="s">
        <v>7450</v>
      </c>
      <c r="B1166" t="s">
        <v>7384</v>
      </c>
      <c r="C1166" t="s">
        <v>3021</v>
      </c>
      <c r="D1166" t="s">
        <v>7385</v>
      </c>
      <c r="E1166" t="s">
        <v>2857</v>
      </c>
      <c r="F1166">
        <v>1</v>
      </c>
      <c r="G1166" t="s">
        <v>2576</v>
      </c>
      <c r="H1166" t="s">
        <v>2577</v>
      </c>
      <c r="I1166" t="s">
        <v>2511</v>
      </c>
      <c r="J1166" t="s">
        <v>2858</v>
      </c>
      <c r="K1166" t="s">
        <v>2742</v>
      </c>
      <c r="L1166" t="s">
        <v>2058</v>
      </c>
      <c r="M1166" t="s">
        <v>2358</v>
      </c>
      <c r="N1166">
        <v>0</v>
      </c>
      <c r="O1166">
        <v>0</v>
      </c>
      <c r="P1166">
        <v>0</v>
      </c>
      <c r="Q1166">
        <v>13260</v>
      </c>
      <c r="R1166">
        <v>0</v>
      </c>
      <c r="S1166">
        <v>0</v>
      </c>
      <c r="T1166">
        <v>0</v>
      </c>
      <c r="U1166">
        <v>0</v>
      </c>
      <c r="V1166">
        <v>0</v>
      </c>
      <c r="W1166">
        <v>0</v>
      </c>
      <c r="X1166">
        <v>0</v>
      </c>
      <c r="Y1166">
        <v>0</v>
      </c>
      <c r="Z1166">
        <v>0</v>
      </c>
      <c r="AA1166">
        <v>0</v>
      </c>
      <c r="AB1166">
        <v>0</v>
      </c>
      <c r="AC1166">
        <v>0</v>
      </c>
      <c r="AD1166">
        <v>0</v>
      </c>
      <c r="AE1166">
        <v>0</v>
      </c>
      <c r="AF1166">
        <v>0</v>
      </c>
      <c r="AG1166" t="s">
        <v>7386</v>
      </c>
      <c r="AH1166" s="21" t="str">
        <f t="shared" si="36"/>
        <v>YO27</v>
      </c>
      <c r="AI1166" s="21">
        <v>58.500000000000014</v>
      </c>
      <c r="AJ1166" s="21">
        <f t="shared" si="37"/>
        <v>100</v>
      </c>
      <c r="AK1166" s="21" t="s">
        <v>2060</v>
      </c>
      <c r="AL1166" t="s">
        <v>2581</v>
      </c>
      <c r="AM1166" t="s">
        <v>53</v>
      </c>
      <c r="AN1166" t="s">
        <v>2030</v>
      </c>
    </row>
    <row r="1167" spans="1:40" ht="15" hidden="1" thickTop="1" x14ac:dyDescent="0.35">
      <c r="A1167" t="s">
        <v>7454</v>
      </c>
      <c r="B1167" t="s">
        <v>7388</v>
      </c>
      <c r="C1167" t="s">
        <v>3372</v>
      </c>
      <c r="D1167" t="s">
        <v>7389</v>
      </c>
      <c r="E1167" t="s">
        <v>2825</v>
      </c>
      <c r="F1167">
        <v>1</v>
      </c>
      <c r="G1167" t="s">
        <v>2816</v>
      </c>
      <c r="H1167" t="s">
        <v>2620</v>
      </c>
      <c r="I1167" t="s">
        <v>2511</v>
      </c>
      <c r="J1167" t="s">
        <v>2826</v>
      </c>
      <c r="K1167" t="s">
        <v>2827</v>
      </c>
      <c r="L1167" t="s">
        <v>2058</v>
      </c>
      <c r="M1167" t="s">
        <v>2059</v>
      </c>
      <c r="N1167">
        <v>0</v>
      </c>
      <c r="O1167">
        <v>0</v>
      </c>
      <c r="P1167">
        <v>0</v>
      </c>
      <c r="Q1167">
        <v>24480</v>
      </c>
      <c r="R1167">
        <v>0</v>
      </c>
      <c r="S1167">
        <v>0</v>
      </c>
      <c r="T1167">
        <v>0</v>
      </c>
      <c r="U1167">
        <v>0</v>
      </c>
      <c r="V1167">
        <v>0</v>
      </c>
      <c r="W1167">
        <v>0</v>
      </c>
      <c r="X1167">
        <v>0</v>
      </c>
      <c r="Y1167">
        <v>0</v>
      </c>
      <c r="Z1167">
        <v>0</v>
      </c>
      <c r="AA1167">
        <v>0</v>
      </c>
      <c r="AB1167">
        <v>0</v>
      </c>
      <c r="AC1167">
        <v>0</v>
      </c>
      <c r="AD1167">
        <v>0</v>
      </c>
      <c r="AE1167">
        <v>0</v>
      </c>
      <c r="AF1167">
        <v>0</v>
      </c>
      <c r="AG1167" t="s">
        <v>7390</v>
      </c>
      <c r="AH1167" s="21" t="str">
        <f t="shared" si="36"/>
        <v>YO27</v>
      </c>
      <c r="AI1167" s="21">
        <v>107.92500000000001</v>
      </c>
      <c r="AJ1167" s="21">
        <f t="shared" si="37"/>
        <v>100</v>
      </c>
      <c r="AK1167" s="21" t="s">
        <v>2060</v>
      </c>
      <c r="AL1167" t="s">
        <v>2829</v>
      </c>
      <c r="AM1167" t="s">
        <v>53</v>
      </c>
      <c r="AN1167" t="s">
        <v>2029</v>
      </c>
    </row>
    <row r="1168" spans="1:40" ht="15" hidden="1" thickTop="1" x14ac:dyDescent="0.35">
      <c r="A1168" t="s">
        <v>7457</v>
      </c>
      <c r="B1168" t="s">
        <v>7392</v>
      </c>
      <c r="C1168" t="s">
        <v>6021</v>
      </c>
      <c r="D1168" t="s">
        <v>7393</v>
      </c>
      <c r="E1168" t="s">
        <v>116</v>
      </c>
      <c r="F1168">
        <v>1</v>
      </c>
      <c r="G1168" t="s">
        <v>2055</v>
      </c>
      <c r="H1168" t="s">
        <v>2056</v>
      </c>
      <c r="I1168" t="s">
        <v>2511</v>
      </c>
      <c r="J1168" t="s">
        <v>3693</v>
      </c>
      <c r="K1168" t="s">
        <v>63</v>
      </c>
      <c r="L1168" t="s">
        <v>2058</v>
      </c>
      <c r="M1168" t="s">
        <v>2059</v>
      </c>
      <c r="N1168">
        <v>0</v>
      </c>
      <c r="O1168">
        <v>0</v>
      </c>
      <c r="P1168">
        <v>0</v>
      </c>
      <c r="Q1168">
        <v>24480</v>
      </c>
      <c r="R1168">
        <v>0</v>
      </c>
      <c r="S1168">
        <v>0</v>
      </c>
      <c r="T1168">
        <v>0</v>
      </c>
      <c r="U1168">
        <v>0</v>
      </c>
      <c r="V1168">
        <v>0</v>
      </c>
      <c r="W1168">
        <v>0</v>
      </c>
      <c r="X1168">
        <v>0</v>
      </c>
      <c r="Y1168">
        <v>0</v>
      </c>
      <c r="Z1168">
        <v>0</v>
      </c>
      <c r="AA1168">
        <v>0</v>
      </c>
      <c r="AB1168">
        <v>0</v>
      </c>
      <c r="AC1168">
        <v>0</v>
      </c>
      <c r="AD1168">
        <v>0</v>
      </c>
      <c r="AE1168">
        <v>0</v>
      </c>
      <c r="AF1168">
        <v>0</v>
      </c>
      <c r="AG1168" t="s">
        <v>7394</v>
      </c>
      <c r="AH1168" s="21" t="str">
        <f t="shared" si="36"/>
        <v>YO27</v>
      </c>
      <c r="AI1168" s="21">
        <v>107.92500000000001</v>
      </c>
      <c r="AJ1168" s="21">
        <f t="shared" si="37"/>
        <v>100</v>
      </c>
      <c r="AK1168" s="21" t="s">
        <v>2060</v>
      </c>
      <c r="AL1168" t="s">
        <v>2271</v>
      </c>
      <c r="AM1168" t="s">
        <v>53</v>
      </c>
      <c r="AN1168" t="s">
        <v>2031</v>
      </c>
    </row>
    <row r="1169" spans="1:40" ht="15" hidden="1" thickTop="1" x14ac:dyDescent="0.35">
      <c r="A1169" t="s">
        <v>7461</v>
      </c>
      <c r="B1169" t="s">
        <v>7396</v>
      </c>
      <c r="C1169" t="s">
        <v>4690</v>
      </c>
      <c r="D1169" t="s">
        <v>7397</v>
      </c>
      <c r="E1169" t="s">
        <v>3572</v>
      </c>
      <c r="F1169">
        <v>2</v>
      </c>
      <c r="G1169" t="s">
        <v>2546</v>
      </c>
      <c r="H1169" t="s">
        <v>2510</v>
      </c>
      <c r="I1169" t="s">
        <v>2511</v>
      </c>
      <c r="J1169" t="s">
        <v>4692</v>
      </c>
      <c r="K1169" t="s">
        <v>3007</v>
      </c>
      <c r="L1169" t="s">
        <v>2058</v>
      </c>
      <c r="M1169" t="s">
        <v>2059</v>
      </c>
      <c r="N1169">
        <v>0</v>
      </c>
      <c r="O1169">
        <v>0</v>
      </c>
      <c r="P1169">
        <v>0</v>
      </c>
      <c r="Q1169">
        <v>24480</v>
      </c>
      <c r="R1169">
        <v>0</v>
      </c>
      <c r="S1169">
        <v>0</v>
      </c>
      <c r="T1169">
        <v>0</v>
      </c>
      <c r="U1169">
        <v>0</v>
      </c>
      <c r="V1169">
        <v>0</v>
      </c>
      <c r="W1169">
        <v>0</v>
      </c>
      <c r="X1169">
        <v>0</v>
      </c>
      <c r="Y1169">
        <v>0</v>
      </c>
      <c r="Z1169">
        <v>0</v>
      </c>
      <c r="AA1169">
        <v>0</v>
      </c>
      <c r="AB1169">
        <v>0</v>
      </c>
      <c r="AC1169">
        <v>0</v>
      </c>
      <c r="AD1169">
        <v>0</v>
      </c>
      <c r="AE1169">
        <v>0</v>
      </c>
      <c r="AF1169">
        <v>0</v>
      </c>
      <c r="AG1169" t="s">
        <v>7398</v>
      </c>
      <c r="AH1169" s="21" t="str">
        <f t="shared" si="36"/>
        <v>YH98</v>
      </c>
      <c r="AI1169" s="21">
        <v>107.92500000000001</v>
      </c>
      <c r="AJ1169" s="21">
        <f t="shared" si="37"/>
        <v>100</v>
      </c>
      <c r="AK1169" s="21" t="s">
        <v>2060</v>
      </c>
      <c r="AL1169" t="s">
        <v>2551</v>
      </c>
      <c r="AM1169" t="s">
        <v>53</v>
      </c>
      <c r="AN1169" t="s">
        <v>2031</v>
      </c>
    </row>
    <row r="1170" spans="1:40" ht="15" hidden="1" thickTop="1" x14ac:dyDescent="0.35">
      <c r="A1170" t="s">
        <v>7465</v>
      </c>
      <c r="B1170" t="s">
        <v>7400</v>
      </c>
      <c r="C1170" t="s">
        <v>4690</v>
      </c>
      <c r="D1170" t="s">
        <v>7401</v>
      </c>
      <c r="E1170" t="s">
        <v>3572</v>
      </c>
      <c r="F1170">
        <v>1</v>
      </c>
      <c r="G1170" t="s">
        <v>2546</v>
      </c>
      <c r="H1170" t="s">
        <v>2510</v>
      </c>
      <c r="I1170" t="s">
        <v>2511</v>
      </c>
      <c r="J1170" t="s">
        <v>4692</v>
      </c>
      <c r="K1170" t="s">
        <v>3007</v>
      </c>
      <c r="L1170" t="s">
        <v>2058</v>
      </c>
      <c r="M1170" t="s">
        <v>2059</v>
      </c>
      <c r="N1170">
        <v>1</v>
      </c>
      <c r="O1170">
        <v>32</v>
      </c>
      <c r="P1170">
        <v>0.13</v>
      </c>
      <c r="Q1170">
        <v>24480</v>
      </c>
      <c r="R1170">
        <v>0</v>
      </c>
      <c r="S1170">
        <v>0</v>
      </c>
      <c r="T1170">
        <v>0</v>
      </c>
      <c r="U1170">
        <v>0</v>
      </c>
      <c r="V1170">
        <v>0</v>
      </c>
      <c r="W1170">
        <v>0</v>
      </c>
      <c r="X1170">
        <v>1</v>
      </c>
      <c r="Y1170">
        <v>32</v>
      </c>
      <c r="Z1170">
        <v>0.13</v>
      </c>
      <c r="AA1170">
        <v>0</v>
      </c>
      <c r="AB1170">
        <v>0</v>
      </c>
      <c r="AC1170">
        <v>0</v>
      </c>
      <c r="AD1170">
        <v>0</v>
      </c>
      <c r="AE1170">
        <v>0</v>
      </c>
      <c r="AF1170">
        <v>0</v>
      </c>
      <c r="AG1170" t="s">
        <v>7402</v>
      </c>
      <c r="AH1170" s="21" t="str">
        <f t="shared" si="36"/>
        <v>YH98</v>
      </c>
      <c r="AI1170" s="21">
        <v>107.92500000000001</v>
      </c>
      <c r="AJ1170" s="21">
        <f t="shared" si="37"/>
        <v>99.869281045751634</v>
      </c>
      <c r="AK1170" s="21" t="s">
        <v>2060</v>
      </c>
      <c r="AL1170" t="s">
        <v>2551</v>
      </c>
      <c r="AM1170" t="s">
        <v>53</v>
      </c>
      <c r="AN1170" t="s">
        <v>2032</v>
      </c>
    </row>
    <row r="1171" spans="1:40" ht="15" hidden="1" thickTop="1" x14ac:dyDescent="0.35">
      <c r="A1171" t="s">
        <v>7469</v>
      </c>
      <c r="B1171" t="s">
        <v>7404</v>
      </c>
      <c r="C1171" t="s">
        <v>3479</v>
      </c>
      <c r="D1171" t="s">
        <v>7405</v>
      </c>
      <c r="E1171" t="s">
        <v>2575</v>
      </c>
      <c r="F1171">
        <v>1</v>
      </c>
      <c r="G1171" t="s">
        <v>2609</v>
      </c>
      <c r="H1171" t="s">
        <v>2577</v>
      </c>
      <c r="I1171" t="s">
        <v>2511</v>
      </c>
      <c r="J1171" t="s">
        <v>2610</v>
      </c>
      <c r="K1171" t="s">
        <v>2611</v>
      </c>
      <c r="L1171" t="s">
        <v>2058</v>
      </c>
      <c r="M1171" t="s">
        <v>2059</v>
      </c>
      <c r="N1171">
        <v>0</v>
      </c>
      <c r="O1171">
        <v>0</v>
      </c>
      <c r="P1171">
        <v>0</v>
      </c>
      <c r="Q1171">
        <v>24480</v>
      </c>
      <c r="R1171">
        <v>0</v>
      </c>
      <c r="S1171">
        <v>0</v>
      </c>
      <c r="T1171">
        <v>0</v>
      </c>
      <c r="U1171">
        <v>0</v>
      </c>
      <c r="V1171">
        <v>0</v>
      </c>
      <c r="W1171">
        <v>0</v>
      </c>
      <c r="X1171">
        <v>0</v>
      </c>
      <c r="Y1171">
        <v>0</v>
      </c>
      <c r="Z1171">
        <v>0</v>
      </c>
      <c r="AA1171">
        <v>0</v>
      </c>
      <c r="AB1171">
        <v>0</v>
      </c>
      <c r="AC1171">
        <v>0</v>
      </c>
      <c r="AD1171">
        <v>0</v>
      </c>
      <c r="AE1171">
        <v>0</v>
      </c>
      <c r="AF1171">
        <v>0</v>
      </c>
      <c r="AG1171" t="s">
        <v>7406</v>
      </c>
      <c r="AH1171" s="21" t="str">
        <f t="shared" si="36"/>
        <v>YO98</v>
      </c>
      <c r="AI1171" s="21">
        <v>107.92500000000001</v>
      </c>
      <c r="AJ1171" s="21">
        <f t="shared" si="37"/>
        <v>100</v>
      </c>
      <c r="AK1171" s="21" t="s">
        <v>2060</v>
      </c>
      <c r="AL1171" t="s">
        <v>2581</v>
      </c>
      <c r="AM1171" t="s">
        <v>53</v>
      </c>
      <c r="AN1171" t="s">
        <v>2030</v>
      </c>
    </row>
    <row r="1172" spans="1:40" ht="15" hidden="1" thickTop="1" x14ac:dyDescent="0.35">
      <c r="A1172" t="s">
        <v>7473</v>
      </c>
      <c r="B1172" t="s">
        <v>7407</v>
      </c>
      <c r="C1172" t="s">
        <v>7085</v>
      </c>
      <c r="D1172" t="s">
        <v>7408</v>
      </c>
      <c r="E1172" t="s">
        <v>2691</v>
      </c>
      <c r="F1172">
        <v>1</v>
      </c>
      <c r="G1172" t="s">
        <v>2600</v>
      </c>
      <c r="H1172" t="s">
        <v>2577</v>
      </c>
      <c r="I1172" t="s">
        <v>2511</v>
      </c>
      <c r="J1172" t="s">
        <v>2699</v>
      </c>
      <c r="K1172" t="s">
        <v>2579</v>
      </c>
      <c r="L1172" t="s">
        <v>2058</v>
      </c>
      <c r="M1172" t="s">
        <v>2170</v>
      </c>
      <c r="N1172">
        <v>0</v>
      </c>
      <c r="O1172">
        <v>0</v>
      </c>
      <c r="P1172">
        <v>0</v>
      </c>
      <c r="Q1172">
        <v>15300</v>
      </c>
      <c r="R1172">
        <v>0</v>
      </c>
      <c r="S1172">
        <v>0</v>
      </c>
      <c r="T1172">
        <v>0</v>
      </c>
      <c r="U1172">
        <v>0</v>
      </c>
      <c r="V1172">
        <v>0</v>
      </c>
      <c r="W1172">
        <v>0</v>
      </c>
      <c r="X1172">
        <v>0</v>
      </c>
      <c r="Y1172">
        <v>0</v>
      </c>
      <c r="Z1172">
        <v>0</v>
      </c>
      <c r="AA1172">
        <v>0</v>
      </c>
      <c r="AB1172">
        <v>0</v>
      </c>
      <c r="AC1172">
        <v>0</v>
      </c>
      <c r="AD1172">
        <v>0</v>
      </c>
      <c r="AE1172">
        <v>0</v>
      </c>
      <c r="AF1172">
        <v>0</v>
      </c>
      <c r="AG1172" t="s">
        <v>7409</v>
      </c>
      <c r="AH1172" s="21" t="str">
        <f t="shared" si="36"/>
        <v>YO98</v>
      </c>
      <c r="AI1172" s="21">
        <v>67.5</v>
      </c>
      <c r="AJ1172" s="21">
        <f t="shared" si="37"/>
        <v>100</v>
      </c>
      <c r="AK1172" s="21" t="s">
        <v>2060</v>
      </c>
      <c r="AL1172" t="s">
        <v>2581</v>
      </c>
      <c r="AM1172" t="s">
        <v>53</v>
      </c>
      <c r="AN1172" t="s">
        <v>2031</v>
      </c>
    </row>
    <row r="1173" spans="1:40" ht="15" hidden="1" thickTop="1" x14ac:dyDescent="0.35">
      <c r="A1173" t="s">
        <v>7477</v>
      </c>
      <c r="B1173" t="s">
        <v>7411</v>
      </c>
      <c r="C1173" t="s">
        <v>2554</v>
      </c>
      <c r="D1173" t="s">
        <v>7412</v>
      </c>
      <c r="E1173" t="s">
        <v>558</v>
      </c>
      <c r="F1173">
        <v>1</v>
      </c>
      <c r="G1173" t="s">
        <v>2524</v>
      </c>
      <c r="H1173" t="s">
        <v>2056</v>
      </c>
      <c r="I1173" t="s">
        <v>2511</v>
      </c>
      <c r="J1173" t="s">
        <v>2532</v>
      </c>
      <c r="K1173" t="s">
        <v>62</v>
      </c>
      <c r="L1173" t="s">
        <v>2058</v>
      </c>
      <c r="M1173" t="s">
        <v>2059</v>
      </c>
      <c r="N1173">
        <v>0</v>
      </c>
      <c r="O1173">
        <v>0</v>
      </c>
      <c r="P1173">
        <v>0</v>
      </c>
      <c r="Q1173">
        <v>24480</v>
      </c>
      <c r="R1173">
        <v>0</v>
      </c>
      <c r="S1173">
        <v>0</v>
      </c>
      <c r="T1173">
        <v>0</v>
      </c>
      <c r="U1173">
        <v>0</v>
      </c>
      <c r="V1173">
        <v>0</v>
      </c>
      <c r="W1173">
        <v>0</v>
      </c>
      <c r="X1173">
        <v>0</v>
      </c>
      <c r="Y1173">
        <v>0</v>
      </c>
      <c r="Z1173">
        <v>0</v>
      </c>
      <c r="AA1173">
        <v>0</v>
      </c>
      <c r="AB1173">
        <v>0</v>
      </c>
      <c r="AC1173">
        <v>0</v>
      </c>
      <c r="AD1173">
        <v>0</v>
      </c>
      <c r="AE1173">
        <v>0</v>
      </c>
      <c r="AF1173">
        <v>0</v>
      </c>
      <c r="AG1173" t="s">
        <v>7413</v>
      </c>
      <c r="AH1173" s="21" t="str">
        <f t="shared" si="36"/>
        <v>YH98</v>
      </c>
      <c r="AI1173" s="21">
        <v>107.92500000000001</v>
      </c>
      <c r="AJ1173" s="21">
        <f t="shared" si="37"/>
        <v>100</v>
      </c>
      <c r="AK1173" s="21" t="s">
        <v>2060</v>
      </c>
      <c r="AL1173" t="s">
        <v>2527</v>
      </c>
      <c r="AM1173" t="s">
        <v>53</v>
      </c>
      <c r="AN1173" t="s">
        <v>2029</v>
      </c>
    </row>
    <row r="1174" spans="1:40" ht="15" hidden="1" thickTop="1" x14ac:dyDescent="0.35">
      <c r="A1174" t="s">
        <v>7481</v>
      </c>
      <c r="B1174" t="s">
        <v>7415</v>
      </c>
      <c r="C1174" t="s">
        <v>7416</v>
      </c>
      <c r="D1174" t="s">
        <v>7417</v>
      </c>
      <c r="E1174" t="s">
        <v>2667</v>
      </c>
      <c r="F1174">
        <v>1</v>
      </c>
      <c r="G1174" t="s">
        <v>2509</v>
      </c>
      <c r="H1174" t="s">
        <v>2510</v>
      </c>
      <c r="I1174" t="s">
        <v>2511</v>
      </c>
      <c r="J1174" t="s">
        <v>2794</v>
      </c>
      <c r="K1174" t="s">
        <v>2669</v>
      </c>
      <c r="L1174" t="s">
        <v>2058</v>
      </c>
      <c r="M1174" t="s">
        <v>2059</v>
      </c>
      <c r="N1174">
        <v>1</v>
      </c>
      <c r="O1174">
        <v>14</v>
      </c>
      <c r="P1174">
        <v>0.06</v>
      </c>
      <c r="Q1174">
        <v>24480</v>
      </c>
      <c r="R1174">
        <v>0</v>
      </c>
      <c r="S1174">
        <v>0</v>
      </c>
      <c r="T1174">
        <v>0</v>
      </c>
      <c r="U1174">
        <v>0</v>
      </c>
      <c r="V1174">
        <v>0</v>
      </c>
      <c r="W1174">
        <v>0</v>
      </c>
      <c r="X1174">
        <v>1</v>
      </c>
      <c r="Y1174">
        <v>14</v>
      </c>
      <c r="Z1174">
        <v>0.06</v>
      </c>
      <c r="AA1174">
        <v>0</v>
      </c>
      <c r="AB1174">
        <v>0</v>
      </c>
      <c r="AC1174">
        <v>0</v>
      </c>
      <c r="AD1174">
        <v>0</v>
      </c>
      <c r="AE1174">
        <v>0</v>
      </c>
      <c r="AF1174">
        <v>0</v>
      </c>
      <c r="AG1174" t="s">
        <v>7418</v>
      </c>
      <c r="AH1174" s="21" t="str">
        <f t="shared" si="36"/>
        <v>YH98</v>
      </c>
      <c r="AI1174" s="21">
        <v>107.92500000000001</v>
      </c>
      <c r="AJ1174" s="21">
        <f t="shared" si="37"/>
        <v>99.942810457516345</v>
      </c>
      <c r="AK1174" s="21" t="s">
        <v>2060</v>
      </c>
      <c r="AL1174" t="s">
        <v>2515</v>
      </c>
      <c r="AM1174" t="s">
        <v>53</v>
      </c>
      <c r="AN1174" t="s">
        <v>2030</v>
      </c>
    </row>
    <row r="1175" spans="1:40" ht="15" hidden="1" thickTop="1" x14ac:dyDescent="0.35">
      <c r="A1175" t="s">
        <v>7484</v>
      </c>
      <c r="B1175" t="s">
        <v>7420</v>
      </c>
      <c r="C1175" t="s">
        <v>3357</v>
      </c>
      <c r="D1175" t="s">
        <v>7421</v>
      </c>
      <c r="E1175" t="s">
        <v>2562</v>
      </c>
      <c r="F1175">
        <v>1</v>
      </c>
      <c r="G1175" t="s">
        <v>2546</v>
      </c>
      <c r="H1175" t="s">
        <v>2510</v>
      </c>
      <c r="I1175" t="s">
        <v>2511</v>
      </c>
      <c r="J1175" t="s">
        <v>2547</v>
      </c>
      <c r="K1175" t="s">
        <v>2548</v>
      </c>
      <c r="L1175" t="s">
        <v>2058</v>
      </c>
      <c r="M1175" t="s">
        <v>2170</v>
      </c>
      <c r="N1175">
        <v>1</v>
      </c>
      <c r="O1175">
        <v>24</v>
      </c>
      <c r="P1175">
        <v>0.16</v>
      </c>
      <c r="Q1175">
        <v>15300</v>
      </c>
      <c r="R1175">
        <v>1</v>
      </c>
      <c r="S1175">
        <v>24</v>
      </c>
      <c r="T1175">
        <v>0.16</v>
      </c>
      <c r="U1175">
        <v>0</v>
      </c>
      <c r="V1175">
        <v>0</v>
      </c>
      <c r="W1175">
        <v>0</v>
      </c>
      <c r="X1175">
        <v>0</v>
      </c>
      <c r="Y1175">
        <v>0</v>
      </c>
      <c r="Z1175">
        <v>0</v>
      </c>
      <c r="AA1175">
        <v>0</v>
      </c>
      <c r="AB1175">
        <v>0</v>
      </c>
      <c r="AC1175">
        <v>0</v>
      </c>
      <c r="AD1175">
        <v>0</v>
      </c>
      <c r="AE1175">
        <v>0</v>
      </c>
      <c r="AF1175">
        <v>0</v>
      </c>
      <c r="AG1175" t="s">
        <v>7422</v>
      </c>
      <c r="AH1175" s="21" t="str">
        <f t="shared" si="36"/>
        <v>YH98</v>
      </c>
      <c r="AI1175" s="21">
        <v>67.5</v>
      </c>
      <c r="AJ1175" s="21">
        <f t="shared" si="37"/>
        <v>99.843137254901961</v>
      </c>
      <c r="AK1175" s="21" t="s">
        <v>2060</v>
      </c>
      <c r="AL1175" t="s">
        <v>2551</v>
      </c>
      <c r="AM1175" t="s">
        <v>53</v>
      </c>
      <c r="AN1175" t="s">
        <v>2031</v>
      </c>
    </row>
    <row r="1176" spans="1:40" ht="15" hidden="1" thickTop="1" x14ac:dyDescent="0.35">
      <c r="A1176" t="s">
        <v>7487</v>
      </c>
      <c r="B1176" t="s">
        <v>7424</v>
      </c>
      <c r="C1176" t="s">
        <v>3154</v>
      </c>
      <c r="D1176" t="s">
        <v>7425</v>
      </c>
      <c r="E1176" t="s">
        <v>2562</v>
      </c>
      <c r="F1176">
        <v>1</v>
      </c>
      <c r="G1176" t="s">
        <v>2546</v>
      </c>
      <c r="H1176" t="s">
        <v>2510</v>
      </c>
      <c r="I1176" t="s">
        <v>2511</v>
      </c>
      <c r="J1176" t="s">
        <v>2547</v>
      </c>
      <c r="K1176" t="s">
        <v>2548</v>
      </c>
      <c r="L1176" t="s">
        <v>2058</v>
      </c>
      <c r="M1176" t="s">
        <v>2059</v>
      </c>
      <c r="N1176">
        <v>0</v>
      </c>
      <c r="O1176">
        <v>0</v>
      </c>
      <c r="P1176">
        <v>0</v>
      </c>
      <c r="Q1176">
        <v>24480</v>
      </c>
      <c r="R1176">
        <v>0</v>
      </c>
      <c r="S1176">
        <v>0</v>
      </c>
      <c r="T1176">
        <v>0</v>
      </c>
      <c r="U1176">
        <v>0</v>
      </c>
      <c r="V1176">
        <v>0</v>
      </c>
      <c r="W1176">
        <v>0</v>
      </c>
      <c r="X1176">
        <v>0</v>
      </c>
      <c r="Y1176">
        <v>0</v>
      </c>
      <c r="Z1176">
        <v>0</v>
      </c>
      <c r="AA1176">
        <v>0</v>
      </c>
      <c r="AB1176">
        <v>0</v>
      </c>
      <c r="AC1176">
        <v>0</v>
      </c>
      <c r="AD1176">
        <v>0</v>
      </c>
      <c r="AE1176">
        <v>0</v>
      </c>
      <c r="AF1176">
        <v>0</v>
      </c>
      <c r="AG1176" t="s">
        <v>7426</v>
      </c>
      <c r="AH1176" s="21" t="str">
        <f t="shared" si="36"/>
        <v>YH98</v>
      </c>
      <c r="AI1176" s="21">
        <v>107.92500000000001</v>
      </c>
      <c r="AJ1176" s="21">
        <f t="shared" si="37"/>
        <v>100</v>
      </c>
      <c r="AK1176" s="21" t="s">
        <v>2060</v>
      </c>
      <c r="AL1176" t="s">
        <v>2551</v>
      </c>
      <c r="AM1176" t="s">
        <v>53</v>
      </c>
      <c r="AN1176" t="s">
        <v>2031</v>
      </c>
    </row>
    <row r="1177" spans="1:40" ht="15" hidden="1" thickTop="1" x14ac:dyDescent="0.35">
      <c r="A1177" t="s">
        <v>7490</v>
      </c>
      <c r="B1177" t="s">
        <v>7428</v>
      </c>
      <c r="C1177" t="s">
        <v>3419</v>
      </c>
      <c r="D1177" t="s">
        <v>7429</v>
      </c>
      <c r="E1177" t="s">
        <v>4895</v>
      </c>
      <c r="F1177">
        <v>1</v>
      </c>
      <c r="G1177" t="s">
        <v>2546</v>
      </c>
      <c r="H1177" t="s">
        <v>2510</v>
      </c>
      <c r="I1177" t="s">
        <v>2511</v>
      </c>
      <c r="J1177" t="s">
        <v>2547</v>
      </c>
      <c r="K1177" t="s">
        <v>2548</v>
      </c>
      <c r="L1177" t="s">
        <v>2058</v>
      </c>
      <c r="M1177" t="s">
        <v>2059</v>
      </c>
      <c r="N1177">
        <v>1</v>
      </c>
      <c r="O1177">
        <v>41</v>
      </c>
      <c r="P1177">
        <v>0.17</v>
      </c>
      <c r="Q1177">
        <v>24480</v>
      </c>
      <c r="R1177">
        <v>0</v>
      </c>
      <c r="S1177">
        <v>0</v>
      </c>
      <c r="T1177">
        <v>0</v>
      </c>
      <c r="U1177">
        <v>0</v>
      </c>
      <c r="V1177">
        <v>0</v>
      </c>
      <c r="W1177">
        <v>0</v>
      </c>
      <c r="X1177">
        <v>1</v>
      </c>
      <c r="Y1177">
        <v>41</v>
      </c>
      <c r="Z1177">
        <v>0.17</v>
      </c>
      <c r="AA1177">
        <v>0</v>
      </c>
      <c r="AB1177">
        <v>0</v>
      </c>
      <c r="AC1177">
        <v>0</v>
      </c>
      <c r="AD1177">
        <v>0</v>
      </c>
      <c r="AE1177">
        <v>0</v>
      </c>
      <c r="AF1177">
        <v>0</v>
      </c>
      <c r="AG1177" t="s">
        <v>7430</v>
      </c>
      <c r="AH1177" s="21" t="str">
        <f t="shared" si="36"/>
        <v>YH98</v>
      </c>
      <c r="AI1177" s="21">
        <v>107.92500000000001</v>
      </c>
      <c r="AJ1177" s="21">
        <f t="shared" si="37"/>
        <v>99.832516339869287</v>
      </c>
      <c r="AK1177" s="21" t="s">
        <v>2060</v>
      </c>
      <c r="AL1177" t="s">
        <v>2551</v>
      </c>
      <c r="AM1177" t="s">
        <v>53</v>
      </c>
      <c r="AN1177" t="s">
        <v>2031</v>
      </c>
    </row>
    <row r="1178" spans="1:40" ht="15" hidden="1" thickTop="1" x14ac:dyDescent="0.35">
      <c r="A1178" t="s">
        <v>2243</v>
      </c>
      <c r="B1178" t="s">
        <v>7432</v>
      </c>
      <c r="C1178" t="s">
        <v>3738</v>
      </c>
      <c r="D1178" t="s">
        <v>7433</v>
      </c>
      <c r="E1178" t="s">
        <v>2562</v>
      </c>
      <c r="F1178">
        <v>1</v>
      </c>
      <c r="G1178" t="s">
        <v>2546</v>
      </c>
      <c r="H1178" t="s">
        <v>2510</v>
      </c>
      <c r="I1178" t="s">
        <v>2511</v>
      </c>
      <c r="J1178" t="s">
        <v>2547</v>
      </c>
      <c r="K1178" t="s">
        <v>2548</v>
      </c>
      <c r="L1178" t="s">
        <v>2058</v>
      </c>
      <c r="M1178" t="s">
        <v>2059</v>
      </c>
      <c r="N1178">
        <v>0</v>
      </c>
      <c r="O1178">
        <v>0</v>
      </c>
      <c r="P1178">
        <v>0</v>
      </c>
      <c r="Q1178">
        <v>24480</v>
      </c>
      <c r="R1178">
        <v>0</v>
      </c>
      <c r="S1178">
        <v>0</v>
      </c>
      <c r="T1178">
        <v>0</v>
      </c>
      <c r="U1178">
        <v>0</v>
      </c>
      <c r="V1178">
        <v>0</v>
      </c>
      <c r="W1178">
        <v>0</v>
      </c>
      <c r="X1178">
        <v>0</v>
      </c>
      <c r="Y1178">
        <v>0</v>
      </c>
      <c r="Z1178">
        <v>0</v>
      </c>
      <c r="AA1178">
        <v>0</v>
      </c>
      <c r="AB1178">
        <v>0</v>
      </c>
      <c r="AC1178">
        <v>0</v>
      </c>
      <c r="AD1178">
        <v>0</v>
      </c>
      <c r="AE1178">
        <v>0</v>
      </c>
      <c r="AF1178">
        <v>0</v>
      </c>
      <c r="AG1178" t="s">
        <v>7434</v>
      </c>
      <c r="AH1178" s="21" t="str">
        <f t="shared" si="36"/>
        <v>YH98</v>
      </c>
      <c r="AI1178" s="21">
        <v>107.92500000000001</v>
      </c>
      <c r="AJ1178" s="21">
        <f t="shared" si="37"/>
        <v>100</v>
      </c>
      <c r="AK1178" s="21" t="s">
        <v>2060</v>
      </c>
      <c r="AL1178" t="s">
        <v>2551</v>
      </c>
      <c r="AM1178" t="s">
        <v>53</v>
      </c>
      <c r="AN1178" t="s">
        <v>2030</v>
      </c>
    </row>
    <row r="1179" spans="1:40" ht="15" hidden="1" thickTop="1" x14ac:dyDescent="0.35">
      <c r="A1179" t="s">
        <v>2246</v>
      </c>
      <c r="B1179" t="s">
        <v>7435</v>
      </c>
      <c r="C1179" t="s">
        <v>3419</v>
      </c>
      <c r="D1179" t="s">
        <v>7436</v>
      </c>
      <c r="E1179" t="s">
        <v>4895</v>
      </c>
      <c r="F1179">
        <v>1</v>
      </c>
      <c r="G1179" t="s">
        <v>2546</v>
      </c>
      <c r="H1179" t="s">
        <v>2510</v>
      </c>
      <c r="I1179" t="s">
        <v>2511</v>
      </c>
      <c r="J1179" t="s">
        <v>2547</v>
      </c>
      <c r="K1179" t="s">
        <v>2548</v>
      </c>
      <c r="L1179" t="s">
        <v>2058</v>
      </c>
      <c r="M1179" t="s">
        <v>2059</v>
      </c>
      <c r="N1179">
        <v>0</v>
      </c>
      <c r="O1179">
        <v>0</v>
      </c>
      <c r="P1179">
        <v>0</v>
      </c>
      <c r="Q1179">
        <v>24480</v>
      </c>
      <c r="R1179">
        <v>0</v>
      </c>
      <c r="S1179">
        <v>0</v>
      </c>
      <c r="T1179">
        <v>0</v>
      </c>
      <c r="U1179">
        <v>0</v>
      </c>
      <c r="V1179">
        <v>0</v>
      </c>
      <c r="W1179">
        <v>0</v>
      </c>
      <c r="X1179">
        <v>0</v>
      </c>
      <c r="Y1179">
        <v>0</v>
      </c>
      <c r="Z1179">
        <v>0</v>
      </c>
      <c r="AA1179">
        <v>0</v>
      </c>
      <c r="AB1179">
        <v>0</v>
      </c>
      <c r="AC1179">
        <v>0</v>
      </c>
      <c r="AD1179">
        <v>0</v>
      </c>
      <c r="AE1179">
        <v>0</v>
      </c>
      <c r="AF1179">
        <v>0</v>
      </c>
      <c r="AG1179" t="s">
        <v>7437</v>
      </c>
      <c r="AH1179" s="21" t="str">
        <f t="shared" si="36"/>
        <v>YH98</v>
      </c>
      <c r="AI1179" s="21">
        <v>107.92500000000001</v>
      </c>
      <c r="AJ1179" s="21">
        <f t="shared" si="37"/>
        <v>100</v>
      </c>
      <c r="AK1179" s="21" t="s">
        <v>2060</v>
      </c>
      <c r="AL1179" t="s">
        <v>2551</v>
      </c>
      <c r="AM1179" t="s">
        <v>53</v>
      </c>
      <c r="AN1179" t="s">
        <v>2031</v>
      </c>
    </row>
    <row r="1180" spans="1:40" ht="15" hidden="1" thickTop="1" x14ac:dyDescent="0.35">
      <c r="A1180" t="s">
        <v>2248</v>
      </c>
      <c r="B1180" t="s">
        <v>7439</v>
      </c>
      <c r="C1180" t="s">
        <v>2928</v>
      </c>
      <c r="D1180" t="s">
        <v>7440</v>
      </c>
      <c r="E1180" t="s">
        <v>4895</v>
      </c>
      <c r="F1180">
        <v>1</v>
      </c>
      <c r="G1180" t="s">
        <v>2546</v>
      </c>
      <c r="H1180" t="s">
        <v>2510</v>
      </c>
      <c r="I1180" t="s">
        <v>2511</v>
      </c>
      <c r="J1180" t="s">
        <v>2547</v>
      </c>
      <c r="K1180" t="s">
        <v>2548</v>
      </c>
      <c r="L1180" t="s">
        <v>2058</v>
      </c>
      <c r="M1180" t="s">
        <v>2059</v>
      </c>
      <c r="N1180">
        <v>0</v>
      </c>
      <c r="O1180">
        <v>0</v>
      </c>
      <c r="P1180">
        <v>0</v>
      </c>
      <c r="Q1180">
        <v>24480</v>
      </c>
      <c r="R1180">
        <v>0</v>
      </c>
      <c r="S1180">
        <v>0</v>
      </c>
      <c r="T1180">
        <v>0</v>
      </c>
      <c r="U1180">
        <v>0</v>
      </c>
      <c r="V1180">
        <v>0</v>
      </c>
      <c r="W1180">
        <v>0</v>
      </c>
      <c r="X1180">
        <v>0</v>
      </c>
      <c r="Y1180">
        <v>0</v>
      </c>
      <c r="Z1180">
        <v>0</v>
      </c>
      <c r="AA1180">
        <v>0</v>
      </c>
      <c r="AB1180">
        <v>0</v>
      </c>
      <c r="AC1180">
        <v>0</v>
      </c>
      <c r="AD1180">
        <v>0</v>
      </c>
      <c r="AE1180">
        <v>0</v>
      </c>
      <c r="AF1180">
        <v>0</v>
      </c>
      <c r="AG1180" t="s">
        <v>7441</v>
      </c>
      <c r="AH1180" s="21" t="str">
        <f t="shared" si="36"/>
        <v>YH98</v>
      </c>
      <c r="AI1180" s="21">
        <v>107.92500000000001</v>
      </c>
      <c r="AJ1180" s="21">
        <f t="shared" si="37"/>
        <v>100</v>
      </c>
      <c r="AK1180" s="21" t="s">
        <v>2060</v>
      </c>
      <c r="AL1180" t="s">
        <v>2551</v>
      </c>
      <c r="AM1180" t="s">
        <v>53</v>
      </c>
      <c r="AN1180" t="s">
        <v>2030</v>
      </c>
    </row>
    <row r="1181" spans="1:40" ht="15" hidden="1" thickTop="1" x14ac:dyDescent="0.35">
      <c r="A1181" t="s">
        <v>7502</v>
      </c>
      <c r="B1181" t="s">
        <v>7443</v>
      </c>
      <c r="C1181" t="s">
        <v>4088</v>
      </c>
      <c r="D1181" t="s">
        <v>7444</v>
      </c>
      <c r="E1181" t="s">
        <v>2608</v>
      </c>
      <c r="F1181">
        <v>1</v>
      </c>
      <c r="G1181" t="s">
        <v>2609</v>
      </c>
      <c r="H1181" t="s">
        <v>2577</v>
      </c>
      <c r="I1181" t="s">
        <v>2511</v>
      </c>
      <c r="J1181" t="s">
        <v>2610</v>
      </c>
      <c r="K1181" t="s">
        <v>2611</v>
      </c>
      <c r="L1181" t="s">
        <v>30321</v>
      </c>
      <c r="M1181" t="s">
        <v>2310</v>
      </c>
      <c r="N1181">
        <v>1</v>
      </c>
      <c r="O1181">
        <v>66</v>
      </c>
      <c r="P1181">
        <v>0.46</v>
      </c>
      <c r="Q1181">
        <v>14400</v>
      </c>
      <c r="R1181">
        <v>0</v>
      </c>
      <c r="S1181">
        <v>0</v>
      </c>
      <c r="T1181">
        <v>0</v>
      </c>
      <c r="U1181">
        <v>0</v>
      </c>
      <c r="V1181">
        <v>0</v>
      </c>
      <c r="W1181">
        <v>0</v>
      </c>
      <c r="X1181">
        <v>1</v>
      </c>
      <c r="Y1181">
        <v>66</v>
      </c>
      <c r="Z1181">
        <v>0.46</v>
      </c>
      <c r="AA1181">
        <v>0</v>
      </c>
      <c r="AB1181">
        <v>0</v>
      </c>
      <c r="AC1181">
        <v>0</v>
      </c>
      <c r="AD1181">
        <v>0</v>
      </c>
      <c r="AE1181">
        <v>0</v>
      </c>
      <c r="AF1181">
        <v>0</v>
      </c>
      <c r="AG1181" t="s">
        <v>7445</v>
      </c>
      <c r="AH1181" s="21" t="str">
        <f t="shared" si="36"/>
        <v>YH98</v>
      </c>
      <c r="AI1181" s="21">
        <v>72</v>
      </c>
      <c r="AJ1181" s="21">
        <f t="shared" si="37"/>
        <v>99.541666666666671</v>
      </c>
      <c r="AK1181" s="21" t="s">
        <v>2063</v>
      </c>
      <c r="AL1181" t="s">
        <v>2613</v>
      </c>
      <c r="AM1181" t="s">
        <v>53</v>
      </c>
      <c r="AN1181" t="s">
        <v>2030</v>
      </c>
    </row>
    <row r="1182" spans="1:40" ht="15" hidden="1" thickTop="1" x14ac:dyDescent="0.35">
      <c r="A1182" t="s">
        <v>7506</v>
      </c>
      <c r="B1182" t="s">
        <v>7447</v>
      </c>
      <c r="C1182" t="s">
        <v>2849</v>
      </c>
      <c r="D1182" t="s">
        <v>7448</v>
      </c>
      <c r="E1182" t="s">
        <v>2705</v>
      </c>
      <c r="F1182">
        <v>1</v>
      </c>
      <c r="G1182" t="s">
        <v>2593</v>
      </c>
      <c r="H1182" t="s">
        <v>2056</v>
      </c>
      <c r="I1182" t="s">
        <v>2511</v>
      </c>
      <c r="J1182" t="s">
        <v>2594</v>
      </c>
      <c r="K1182" t="s">
        <v>65</v>
      </c>
      <c r="L1182" t="s">
        <v>2058</v>
      </c>
      <c r="M1182" t="s">
        <v>2059</v>
      </c>
      <c r="N1182">
        <v>2</v>
      </c>
      <c r="O1182">
        <v>97</v>
      </c>
      <c r="P1182">
        <v>0.4</v>
      </c>
      <c r="Q1182">
        <v>24480</v>
      </c>
      <c r="R1182">
        <v>1</v>
      </c>
      <c r="S1182">
        <v>36</v>
      </c>
      <c r="T1182">
        <v>0.15</v>
      </c>
      <c r="U1182">
        <v>0</v>
      </c>
      <c r="V1182">
        <v>0</v>
      </c>
      <c r="W1182">
        <v>0</v>
      </c>
      <c r="X1182">
        <v>1</v>
      </c>
      <c r="Y1182">
        <v>61</v>
      </c>
      <c r="Z1182">
        <v>0.25</v>
      </c>
      <c r="AA1182">
        <v>0</v>
      </c>
      <c r="AB1182">
        <v>0</v>
      </c>
      <c r="AC1182">
        <v>0</v>
      </c>
      <c r="AD1182">
        <v>0</v>
      </c>
      <c r="AE1182">
        <v>0</v>
      </c>
      <c r="AF1182">
        <v>0</v>
      </c>
      <c r="AG1182" t="s">
        <v>7449</v>
      </c>
      <c r="AH1182" s="21" t="str">
        <f t="shared" si="36"/>
        <v>YR20</v>
      </c>
      <c r="AI1182" s="21">
        <v>107.92500000000001</v>
      </c>
      <c r="AJ1182" s="21">
        <f t="shared" si="37"/>
        <v>99.603758169934636</v>
      </c>
      <c r="AK1182" s="21" t="s">
        <v>2063</v>
      </c>
      <c r="AL1182" t="s">
        <v>2527</v>
      </c>
      <c r="AM1182" t="s">
        <v>53</v>
      </c>
      <c r="AN1182" t="s">
        <v>2030</v>
      </c>
    </row>
    <row r="1183" spans="1:40" ht="15" hidden="1" thickTop="1" x14ac:dyDescent="0.35">
      <c r="A1183" t="s">
        <v>7509</v>
      </c>
      <c r="B1183" t="s">
        <v>7451</v>
      </c>
      <c r="C1183" t="s">
        <v>5198</v>
      </c>
      <c r="D1183" t="s">
        <v>7452</v>
      </c>
      <c r="E1183" t="s">
        <v>2608</v>
      </c>
      <c r="F1183">
        <v>1</v>
      </c>
      <c r="G1183" t="s">
        <v>2609</v>
      </c>
      <c r="H1183" t="s">
        <v>2577</v>
      </c>
      <c r="I1183" t="s">
        <v>2511</v>
      </c>
      <c r="J1183" t="s">
        <v>2675</v>
      </c>
      <c r="K1183" t="s">
        <v>2611</v>
      </c>
      <c r="L1183" t="s">
        <v>2058</v>
      </c>
      <c r="M1183" t="s">
        <v>2207</v>
      </c>
      <c r="N1183">
        <v>0</v>
      </c>
      <c r="O1183">
        <v>0</v>
      </c>
      <c r="P1183">
        <v>0</v>
      </c>
      <c r="Q1183">
        <v>13260</v>
      </c>
      <c r="R1183">
        <v>0</v>
      </c>
      <c r="S1183">
        <v>0</v>
      </c>
      <c r="T1183">
        <v>0</v>
      </c>
      <c r="U1183">
        <v>0</v>
      </c>
      <c r="V1183">
        <v>0</v>
      </c>
      <c r="W1183">
        <v>0</v>
      </c>
      <c r="X1183">
        <v>0</v>
      </c>
      <c r="Y1183">
        <v>0</v>
      </c>
      <c r="Z1183">
        <v>0</v>
      </c>
      <c r="AA1183">
        <v>0</v>
      </c>
      <c r="AB1183">
        <v>0</v>
      </c>
      <c r="AC1183">
        <v>0</v>
      </c>
      <c r="AD1183">
        <v>0</v>
      </c>
      <c r="AE1183">
        <v>0</v>
      </c>
      <c r="AF1183">
        <v>0</v>
      </c>
      <c r="AG1183" t="s">
        <v>7453</v>
      </c>
      <c r="AH1183" s="21" t="str">
        <f t="shared" si="36"/>
        <v>YH98</v>
      </c>
      <c r="AI1183" s="21">
        <v>58.5</v>
      </c>
      <c r="AJ1183" s="21">
        <f t="shared" si="37"/>
        <v>100</v>
      </c>
      <c r="AK1183" s="21" t="s">
        <v>2060</v>
      </c>
      <c r="AL1183" t="s">
        <v>2581</v>
      </c>
      <c r="AM1183" t="s">
        <v>53</v>
      </c>
      <c r="AN1183" t="s">
        <v>2029</v>
      </c>
    </row>
    <row r="1184" spans="1:40" ht="15" hidden="1" thickTop="1" x14ac:dyDescent="0.35">
      <c r="A1184" t="s">
        <v>7512</v>
      </c>
      <c r="B1184" t="s">
        <v>7455</v>
      </c>
      <c r="C1184" t="s">
        <v>92</v>
      </c>
      <c r="D1184" t="s">
        <v>7456</v>
      </c>
      <c r="E1184" t="s">
        <v>119</v>
      </c>
      <c r="F1184">
        <v>1</v>
      </c>
      <c r="G1184" t="s">
        <v>2055</v>
      </c>
      <c r="H1184" t="s">
        <v>2056</v>
      </c>
      <c r="I1184" t="s">
        <v>2511</v>
      </c>
      <c r="J1184" t="s">
        <v>67</v>
      </c>
      <c r="K1184" t="s">
        <v>68</v>
      </c>
      <c r="L1184" t="s">
        <v>2058</v>
      </c>
      <c r="M1184" t="s">
        <v>2059</v>
      </c>
      <c r="N1184">
        <v>1</v>
      </c>
      <c r="O1184">
        <v>18</v>
      </c>
      <c r="P1184">
        <v>7.0000000000000007E-2</v>
      </c>
      <c r="Q1184">
        <v>24480</v>
      </c>
      <c r="R1184">
        <v>1</v>
      </c>
      <c r="S1184">
        <v>18</v>
      </c>
      <c r="T1184">
        <v>7.0000000000000007E-2</v>
      </c>
      <c r="U1184">
        <v>0</v>
      </c>
      <c r="V1184">
        <v>0</v>
      </c>
      <c r="W1184">
        <v>0</v>
      </c>
      <c r="X1184">
        <v>0</v>
      </c>
      <c r="Y1184">
        <v>0</v>
      </c>
      <c r="Z1184">
        <v>0</v>
      </c>
      <c r="AA1184">
        <v>0</v>
      </c>
      <c r="AB1184">
        <v>0</v>
      </c>
      <c r="AC1184">
        <v>0</v>
      </c>
      <c r="AD1184">
        <v>0</v>
      </c>
      <c r="AE1184">
        <v>0</v>
      </c>
      <c r="AF1184">
        <v>0</v>
      </c>
      <c r="AG1184" t="s">
        <v>196</v>
      </c>
      <c r="AH1184" s="21" t="str">
        <f t="shared" si="36"/>
        <v>YR20</v>
      </c>
      <c r="AI1184" s="21">
        <v>107.92500000000001</v>
      </c>
      <c r="AJ1184" s="21">
        <f t="shared" si="37"/>
        <v>99.92647058823529</v>
      </c>
      <c r="AK1184" s="21" t="s">
        <v>2060</v>
      </c>
      <c r="AL1184" t="s">
        <v>70</v>
      </c>
      <c r="AM1184" t="s">
        <v>53</v>
      </c>
      <c r="AN1184" t="s">
        <v>2031</v>
      </c>
    </row>
    <row r="1185" spans="1:40" ht="15" hidden="1" thickTop="1" x14ac:dyDescent="0.35">
      <c r="A1185" t="s">
        <v>7515</v>
      </c>
      <c r="B1185" t="s">
        <v>7458</v>
      </c>
      <c r="C1185" t="s">
        <v>4567</v>
      </c>
      <c r="D1185" t="s">
        <v>7459</v>
      </c>
      <c r="E1185" t="s">
        <v>2691</v>
      </c>
      <c r="F1185">
        <v>1</v>
      </c>
      <c r="G1185" t="s">
        <v>2600</v>
      </c>
      <c r="H1185" t="s">
        <v>2577</v>
      </c>
      <c r="I1185" t="s">
        <v>2511</v>
      </c>
      <c r="J1185" t="s">
        <v>2692</v>
      </c>
      <c r="K1185" t="s">
        <v>2635</v>
      </c>
      <c r="L1185" t="s">
        <v>2058</v>
      </c>
      <c r="M1185" t="s">
        <v>2059</v>
      </c>
      <c r="N1185">
        <v>0</v>
      </c>
      <c r="O1185">
        <v>0</v>
      </c>
      <c r="P1185">
        <v>0</v>
      </c>
      <c r="Q1185">
        <v>24480</v>
      </c>
      <c r="R1185">
        <v>0</v>
      </c>
      <c r="S1185">
        <v>0</v>
      </c>
      <c r="T1185">
        <v>0</v>
      </c>
      <c r="U1185">
        <v>0</v>
      </c>
      <c r="V1185">
        <v>0</v>
      </c>
      <c r="W1185">
        <v>0</v>
      </c>
      <c r="X1185">
        <v>0</v>
      </c>
      <c r="Y1185">
        <v>0</v>
      </c>
      <c r="Z1185">
        <v>0</v>
      </c>
      <c r="AA1185">
        <v>0</v>
      </c>
      <c r="AB1185">
        <v>0</v>
      </c>
      <c r="AC1185">
        <v>0</v>
      </c>
      <c r="AD1185">
        <v>0</v>
      </c>
      <c r="AE1185">
        <v>0</v>
      </c>
      <c r="AF1185">
        <v>0</v>
      </c>
      <c r="AG1185" t="s">
        <v>7460</v>
      </c>
      <c r="AH1185" s="21" t="str">
        <f t="shared" si="36"/>
        <v>YH98</v>
      </c>
      <c r="AI1185" s="21">
        <v>107.92500000000001</v>
      </c>
      <c r="AJ1185" s="21">
        <f t="shared" si="37"/>
        <v>100</v>
      </c>
      <c r="AK1185" s="21" t="s">
        <v>2060</v>
      </c>
      <c r="AL1185" t="s">
        <v>2581</v>
      </c>
      <c r="AM1185" t="s">
        <v>53</v>
      </c>
      <c r="AN1185" t="s">
        <v>2029</v>
      </c>
    </row>
    <row r="1186" spans="1:40" ht="15" hidden="1" thickTop="1" x14ac:dyDescent="0.35">
      <c r="A1186" t="s">
        <v>7519</v>
      </c>
      <c r="B1186" t="s">
        <v>7462</v>
      </c>
      <c r="C1186" t="s">
        <v>4498</v>
      </c>
      <c r="D1186" t="s">
        <v>7463</v>
      </c>
      <c r="E1186" t="s">
        <v>3156</v>
      </c>
      <c r="F1186">
        <v>1</v>
      </c>
      <c r="G1186" t="s">
        <v>2546</v>
      </c>
      <c r="H1186" t="s">
        <v>2510</v>
      </c>
      <c r="I1186" t="s">
        <v>2511</v>
      </c>
      <c r="J1186" t="s">
        <v>2547</v>
      </c>
      <c r="K1186" t="s">
        <v>2548</v>
      </c>
      <c r="L1186" t="s">
        <v>2058</v>
      </c>
      <c r="M1186" t="s">
        <v>2170</v>
      </c>
      <c r="N1186">
        <v>0</v>
      </c>
      <c r="O1186">
        <v>0</v>
      </c>
      <c r="P1186">
        <v>0</v>
      </c>
      <c r="Q1186">
        <v>15300</v>
      </c>
      <c r="R1186">
        <v>0</v>
      </c>
      <c r="S1186">
        <v>0</v>
      </c>
      <c r="T1186">
        <v>0</v>
      </c>
      <c r="U1186">
        <v>0</v>
      </c>
      <c r="V1186">
        <v>0</v>
      </c>
      <c r="W1186">
        <v>0</v>
      </c>
      <c r="X1186">
        <v>0</v>
      </c>
      <c r="Y1186">
        <v>0</v>
      </c>
      <c r="Z1186">
        <v>0</v>
      </c>
      <c r="AA1186">
        <v>0</v>
      </c>
      <c r="AB1186">
        <v>0</v>
      </c>
      <c r="AC1186">
        <v>0</v>
      </c>
      <c r="AD1186">
        <v>0</v>
      </c>
      <c r="AE1186">
        <v>0</v>
      </c>
      <c r="AF1186">
        <v>0</v>
      </c>
      <c r="AG1186" t="s">
        <v>7464</v>
      </c>
      <c r="AH1186" s="21" t="str">
        <f t="shared" si="36"/>
        <v>YH98</v>
      </c>
      <c r="AI1186" s="21">
        <v>67.5</v>
      </c>
      <c r="AJ1186" s="21">
        <f t="shared" si="37"/>
        <v>100</v>
      </c>
      <c r="AK1186" s="21" t="s">
        <v>2060</v>
      </c>
      <c r="AL1186" t="s">
        <v>2551</v>
      </c>
      <c r="AM1186" t="s">
        <v>53</v>
      </c>
      <c r="AN1186" t="s">
        <v>2029</v>
      </c>
    </row>
    <row r="1187" spans="1:40" ht="15" hidden="1" thickTop="1" x14ac:dyDescent="0.35">
      <c r="A1187" t="s">
        <v>7523</v>
      </c>
      <c r="B1187" t="s">
        <v>7466</v>
      </c>
      <c r="C1187" t="s">
        <v>2709</v>
      </c>
      <c r="D1187" t="s">
        <v>7467</v>
      </c>
      <c r="E1187" t="s">
        <v>2562</v>
      </c>
      <c r="F1187">
        <v>1</v>
      </c>
      <c r="G1187" t="s">
        <v>2546</v>
      </c>
      <c r="H1187" t="s">
        <v>2510</v>
      </c>
      <c r="I1187" t="s">
        <v>2511</v>
      </c>
      <c r="J1187" t="s">
        <v>2547</v>
      </c>
      <c r="K1187" t="s">
        <v>2548</v>
      </c>
      <c r="L1187" t="s">
        <v>2058</v>
      </c>
      <c r="M1187" t="s">
        <v>2059</v>
      </c>
      <c r="N1187">
        <v>5</v>
      </c>
      <c r="O1187">
        <v>173</v>
      </c>
      <c r="P1187">
        <v>0.71</v>
      </c>
      <c r="Q1187">
        <v>24480</v>
      </c>
      <c r="R1187">
        <v>0</v>
      </c>
      <c r="S1187">
        <v>0</v>
      </c>
      <c r="T1187">
        <v>0</v>
      </c>
      <c r="U1187">
        <v>0</v>
      </c>
      <c r="V1187">
        <v>0</v>
      </c>
      <c r="W1187">
        <v>0</v>
      </c>
      <c r="X1187">
        <v>0</v>
      </c>
      <c r="Y1187">
        <v>0</v>
      </c>
      <c r="Z1187">
        <v>0</v>
      </c>
      <c r="AA1187">
        <v>5</v>
      </c>
      <c r="AB1187">
        <v>173</v>
      </c>
      <c r="AC1187">
        <v>0.71</v>
      </c>
      <c r="AD1187">
        <v>0</v>
      </c>
      <c r="AE1187">
        <v>0</v>
      </c>
      <c r="AF1187">
        <v>0</v>
      </c>
      <c r="AG1187" t="s">
        <v>7468</v>
      </c>
      <c r="AH1187" s="21" t="str">
        <f t="shared" si="36"/>
        <v>YH98</v>
      </c>
      <c r="AI1187" s="21">
        <v>107.92500000000001</v>
      </c>
      <c r="AJ1187" s="21">
        <f t="shared" si="37"/>
        <v>99.29330065359477</v>
      </c>
      <c r="AK1187" s="21" t="s">
        <v>2063</v>
      </c>
      <c r="AL1187" t="s">
        <v>2551</v>
      </c>
      <c r="AM1187" t="s">
        <v>53</v>
      </c>
      <c r="AN1187" t="s">
        <v>2030</v>
      </c>
    </row>
    <row r="1188" spans="1:40" ht="15" hidden="1" thickTop="1" x14ac:dyDescent="0.35">
      <c r="A1188" t="s">
        <v>7527</v>
      </c>
      <c r="B1188" t="s">
        <v>7470</v>
      </c>
      <c r="C1188" t="s">
        <v>4507</v>
      </c>
      <c r="D1188" t="s">
        <v>7471</v>
      </c>
      <c r="E1188" t="s">
        <v>2575</v>
      </c>
      <c r="F1188">
        <v>1</v>
      </c>
      <c r="G1188" t="s">
        <v>2609</v>
      </c>
      <c r="H1188" t="s">
        <v>2577</v>
      </c>
      <c r="I1188" t="s">
        <v>2511</v>
      </c>
      <c r="J1188" t="s">
        <v>2675</v>
      </c>
      <c r="K1188" t="s">
        <v>2611</v>
      </c>
      <c r="L1188" t="s">
        <v>30320</v>
      </c>
      <c r="M1188" t="s">
        <v>2170</v>
      </c>
      <c r="N1188">
        <v>0</v>
      </c>
      <c r="O1188">
        <v>0</v>
      </c>
      <c r="P1188">
        <v>0</v>
      </c>
      <c r="Q1188">
        <v>11700</v>
      </c>
      <c r="R1188">
        <v>0</v>
      </c>
      <c r="S1188">
        <v>0</v>
      </c>
      <c r="T1188">
        <v>0</v>
      </c>
      <c r="U1188">
        <v>0</v>
      </c>
      <c r="V1188">
        <v>0</v>
      </c>
      <c r="W1188">
        <v>0</v>
      </c>
      <c r="X1188">
        <v>0</v>
      </c>
      <c r="Y1188">
        <v>0</v>
      </c>
      <c r="Z1188">
        <v>0</v>
      </c>
      <c r="AA1188">
        <v>0</v>
      </c>
      <c r="AB1188">
        <v>0</v>
      </c>
      <c r="AC1188">
        <v>0</v>
      </c>
      <c r="AD1188">
        <v>0</v>
      </c>
      <c r="AE1188">
        <v>0</v>
      </c>
      <c r="AF1188">
        <v>0</v>
      </c>
      <c r="AG1188" t="s">
        <v>7472</v>
      </c>
      <c r="AH1188" s="21" t="str">
        <f t="shared" si="36"/>
        <v>YN23</v>
      </c>
      <c r="AI1188" s="21">
        <v>67.5</v>
      </c>
      <c r="AJ1188" s="21">
        <f t="shared" si="37"/>
        <v>100</v>
      </c>
      <c r="AK1188" s="21" t="s">
        <v>2060</v>
      </c>
      <c r="AL1188" t="s">
        <v>2581</v>
      </c>
      <c r="AM1188" t="s">
        <v>53</v>
      </c>
      <c r="AN1188" t="s">
        <v>2029</v>
      </c>
    </row>
    <row r="1189" spans="1:40" ht="15" hidden="1" thickTop="1" x14ac:dyDescent="0.35">
      <c r="A1189" t="s">
        <v>7531</v>
      </c>
      <c r="B1189" t="s">
        <v>7474</v>
      </c>
      <c r="C1189" t="s">
        <v>2709</v>
      </c>
      <c r="D1189" t="s">
        <v>7475</v>
      </c>
      <c r="E1189" t="s">
        <v>2545</v>
      </c>
      <c r="F1189">
        <v>1</v>
      </c>
      <c r="G1189" t="s">
        <v>2546</v>
      </c>
      <c r="H1189" t="s">
        <v>2510</v>
      </c>
      <c r="I1189" t="s">
        <v>2511</v>
      </c>
      <c r="J1189" t="s">
        <v>2547</v>
      </c>
      <c r="K1189" t="s">
        <v>2548</v>
      </c>
      <c r="L1189" t="s">
        <v>2058</v>
      </c>
      <c r="M1189" t="s">
        <v>2059</v>
      </c>
      <c r="N1189">
        <v>0</v>
      </c>
      <c r="O1189">
        <v>0</v>
      </c>
      <c r="P1189">
        <v>0</v>
      </c>
      <c r="Q1189">
        <v>24480</v>
      </c>
      <c r="R1189">
        <v>0</v>
      </c>
      <c r="S1189">
        <v>0</v>
      </c>
      <c r="T1189">
        <v>0</v>
      </c>
      <c r="U1189">
        <v>0</v>
      </c>
      <c r="V1189">
        <v>0</v>
      </c>
      <c r="W1189">
        <v>0</v>
      </c>
      <c r="X1189">
        <v>0</v>
      </c>
      <c r="Y1189">
        <v>0</v>
      </c>
      <c r="Z1189">
        <v>0</v>
      </c>
      <c r="AA1189">
        <v>0</v>
      </c>
      <c r="AB1189">
        <v>0</v>
      </c>
      <c r="AC1189">
        <v>0</v>
      </c>
      <c r="AD1189">
        <v>0</v>
      </c>
      <c r="AE1189">
        <v>0</v>
      </c>
      <c r="AF1189">
        <v>0</v>
      </c>
      <c r="AG1189" t="s">
        <v>7476</v>
      </c>
      <c r="AH1189" s="21" t="str">
        <f t="shared" si="36"/>
        <v>YH98</v>
      </c>
      <c r="AI1189" s="21">
        <v>107.92500000000001</v>
      </c>
      <c r="AJ1189" s="21">
        <f t="shared" si="37"/>
        <v>100</v>
      </c>
      <c r="AK1189" s="21" t="s">
        <v>2060</v>
      </c>
      <c r="AL1189" t="s">
        <v>2551</v>
      </c>
      <c r="AM1189" t="s">
        <v>53</v>
      </c>
      <c r="AN1189" t="s">
        <v>2031</v>
      </c>
    </row>
    <row r="1190" spans="1:40" ht="15" hidden="1" thickTop="1" x14ac:dyDescent="0.35">
      <c r="A1190" t="s">
        <v>7536</v>
      </c>
      <c r="B1190" t="s">
        <v>7478</v>
      </c>
      <c r="C1190" t="s">
        <v>2918</v>
      </c>
      <c r="D1190" t="s">
        <v>7479</v>
      </c>
      <c r="E1190" t="s">
        <v>2920</v>
      </c>
      <c r="F1190">
        <v>4</v>
      </c>
      <c r="G1190" t="s">
        <v>2682</v>
      </c>
      <c r="H1190" t="s">
        <v>2620</v>
      </c>
      <c r="I1190" t="s">
        <v>2511</v>
      </c>
      <c r="J1190" t="s">
        <v>2921</v>
      </c>
      <c r="K1190" t="s">
        <v>2684</v>
      </c>
      <c r="L1190" t="s">
        <v>2058</v>
      </c>
      <c r="M1190" t="s">
        <v>2059</v>
      </c>
      <c r="N1190">
        <v>0</v>
      </c>
      <c r="O1190">
        <v>0</v>
      </c>
      <c r="P1190">
        <v>0</v>
      </c>
      <c r="Q1190">
        <v>24480</v>
      </c>
      <c r="R1190">
        <v>0</v>
      </c>
      <c r="S1190">
        <v>0</v>
      </c>
      <c r="T1190">
        <v>0</v>
      </c>
      <c r="U1190">
        <v>0</v>
      </c>
      <c r="V1190">
        <v>0</v>
      </c>
      <c r="W1190">
        <v>0</v>
      </c>
      <c r="X1190">
        <v>0</v>
      </c>
      <c r="Y1190">
        <v>0</v>
      </c>
      <c r="Z1190">
        <v>0</v>
      </c>
      <c r="AA1190">
        <v>0</v>
      </c>
      <c r="AB1190">
        <v>0</v>
      </c>
      <c r="AC1190">
        <v>0</v>
      </c>
      <c r="AD1190">
        <v>0</v>
      </c>
      <c r="AE1190">
        <v>0</v>
      </c>
      <c r="AF1190">
        <v>0</v>
      </c>
      <c r="AG1190" t="s">
        <v>7480</v>
      </c>
      <c r="AH1190" s="21" t="str">
        <f t="shared" si="36"/>
        <v>YH98</v>
      </c>
      <c r="AI1190" s="21">
        <v>107.92500000000001</v>
      </c>
      <c r="AJ1190" s="21">
        <f t="shared" si="37"/>
        <v>100</v>
      </c>
      <c r="AK1190" s="21" t="s">
        <v>2060</v>
      </c>
      <c r="AL1190" t="s">
        <v>2923</v>
      </c>
      <c r="AM1190" t="s">
        <v>53</v>
      </c>
      <c r="AN1190" t="s">
        <v>2031</v>
      </c>
    </row>
    <row r="1191" spans="1:40" ht="15" hidden="1" thickTop="1" x14ac:dyDescent="0.35">
      <c r="A1191" t="s">
        <v>7540</v>
      </c>
      <c r="B1191" t="s">
        <v>7482</v>
      </c>
      <c r="C1191" t="s">
        <v>117</v>
      </c>
      <c r="D1191" t="s">
        <v>7483</v>
      </c>
      <c r="E1191" t="s">
        <v>560</v>
      </c>
      <c r="F1191">
        <v>1</v>
      </c>
      <c r="G1191" t="s">
        <v>2055</v>
      </c>
      <c r="H1191" t="s">
        <v>2056</v>
      </c>
      <c r="I1191" t="s">
        <v>2511</v>
      </c>
      <c r="J1191" t="s">
        <v>67</v>
      </c>
      <c r="K1191" t="s">
        <v>68</v>
      </c>
      <c r="L1191" t="s">
        <v>2058</v>
      </c>
      <c r="M1191" t="s">
        <v>2059</v>
      </c>
      <c r="N1191">
        <v>0</v>
      </c>
      <c r="O1191">
        <v>0</v>
      </c>
      <c r="P1191">
        <v>0</v>
      </c>
      <c r="Q1191">
        <v>24480</v>
      </c>
      <c r="R1191">
        <v>0</v>
      </c>
      <c r="S1191">
        <v>0</v>
      </c>
      <c r="T1191">
        <v>0</v>
      </c>
      <c r="U1191">
        <v>0</v>
      </c>
      <c r="V1191">
        <v>0</v>
      </c>
      <c r="W1191">
        <v>0</v>
      </c>
      <c r="X1191">
        <v>0</v>
      </c>
      <c r="Y1191">
        <v>0</v>
      </c>
      <c r="Z1191">
        <v>0</v>
      </c>
      <c r="AA1191">
        <v>0</v>
      </c>
      <c r="AB1191">
        <v>0</v>
      </c>
      <c r="AC1191">
        <v>0</v>
      </c>
      <c r="AD1191">
        <v>0</v>
      </c>
      <c r="AE1191">
        <v>0</v>
      </c>
      <c r="AF1191">
        <v>0</v>
      </c>
      <c r="AG1191" t="s">
        <v>197</v>
      </c>
      <c r="AH1191" s="21" t="str">
        <f t="shared" si="36"/>
        <v>YH98</v>
      </c>
      <c r="AI1191" s="21">
        <v>107.92500000000001</v>
      </c>
      <c r="AJ1191" s="21">
        <f t="shared" si="37"/>
        <v>100</v>
      </c>
      <c r="AK1191" s="21" t="s">
        <v>2060</v>
      </c>
      <c r="AL1191" t="s">
        <v>70</v>
      </c>
      <c r="AM1191" t="s">
        <v>53</v>
      </c>
      <c r="AN1191" t="s">
        <v>2031</v>
      </c>
    </row>
    <row r="1192" spans="1:40" ht="15" hidden="1" thickTop="1" x14ac:dyDescent="0.35">
      <c r="A1192" t="s">
        <v>7544</v>
      </c>
      <c r="B1192" t="s">
        <v>7485</v>
      </c>
      <c r="C1192" t="s">
        <v>66</v>
      </c>
      <c r="D1192" t="s">
        <v>7486</v>
      </c>
      <c r="E1192" t="s">
        <v>560</v>
      </c>
      <c r="F1192">
        <v>1</v>
      </c>
      <c r="G1192" t="s">
        <v>2055</v>
      </c>
      <c r="H1192" t="s">
        <v>2056</v>
      </c>
      <c r="I1192" t="s">
        <v>2511</v>
      </c>
      <c r="J1192" t="s">
        <v>67</v>
      </c>
      <c r="K1192" t="s">
        <v>68</v>
      </c>
      <c r="L1192" t="s">
        <v>2058</v>
      </c>
      <c r="M1192" t="s">
        <v>2059</v>
      </c>
      <c r="N1192">
        <v>2</v>
      </c>
      <c r="O1192">
        <v>142</v>
      </c>
      <c r="P1192">
        <v>0.57999999999999996</v>
      </c>
      <c r="Q1192">
        <v>24480</v>
      </c>
      <c r="R1192">
        <v>0</v>
      </c>
      <c r="S1192">
        <v>0</v>
      </c>
      <c r="T1192">
        <v>0</v>
      </c>
      <c r="U1192">
        <v>0</v>
      </c>
      <c r="V1192">
        <v>0</v>
      </c>
      <c r="W1192">
        <v>0</v>
      </c>
      <c r="X1192">
        <v>2</v>
      </c>
      <c r="Y1192">
        <v>142</v>
      </c>
      <c r="Z1192">
        <v>0.57999999999999996</v>
      </c>
      <c r="AA1192">
        <v>0</v>
      </c>
      <c r="AB1192">
        <v>0</v>
      </c>
      <c r="AC1192">
        <v>0</v>
      </c>
      <c r="AD1192">
        <v>0</v>
      </c>
      <c r="AE1192">
        <v>0</v>
      </c>
      <c r="AF1192">
        <v>0</v>
      </c>
      <c r="AG1192" t="s">
        <v>198</v>
      </c>
      <c r="AH1192" s="21" t="str">
        <f t="shared" si="36"/>
        <v>YH98</v>
      </c>
      <c r="AI1192" s="21">
        <v>107.92500000000001</v>
      </c>
      <c r="AJ1192" s="21">
        <f t="shared" si="37"/>
        <v>99.419934640522882</v>
      </c>
      <c r="AK1192" s="21" t="s">
        <v>2063</v>
      </c>
      <c r="AL1192" t="s">
        <v>70</v>
      </c>
      <c r="AM1192" t="s">
        <v>53</v>
      </c>
      <c r="AN1192" t="s">
        <v>2030</v>
      </c>
    </row>
    <row r="1193" spans="1:40" ht="15" hidden="1" thickTop="1" x14ac:dyDescent="0.35">
      <c r="A1193" t="s">
        <v>7548</v>
      </c>
      <c r="B1193" t="s">
        <v>7488</v>
      </c>
      <c r="C1193" t="s">
        <v>102</v>
      </c>
      <c r="D1193" t="s">
        <v>7489</v>
      </c>
      <c r="E1193" t="s">
        <v>560</v>
      </c>
      <c r="F1193">
        <v>1</v>
      </c>
      <c r="G1193" t="s">
        <v>2055</v>
      </c>
      <c r="H1193" t="s">
        <v>2056</v>
      </c>
      <c r="I1193" t="s">
        <v>2511</v>
      </c>
      <c r="J1193" t="s">
        <v>67</v>
      </c>
      <c r="K1193" t="s">
        <v>68</v>
      </c>
      <c r="L1193" t="s">
        <v>2058</v>
      </c>
      <c r="M1193" t="s">
        <v>2059</v>
      </c>
      <c r="N1193">
        <v>0</v>
      </c>
      <c r="O1193">
        <v>0</v>
      </c>
      <c r="P1193">
        <v>0</v>
      </c>
      <c r="Q1193">
        <v>24480</v>
      </c>
      <c r="R1193">
        <v>0</v>
      </c>
      <c r="S1193">
        <v>0</v>
      </c>
      <c r="T1193">
        <v>0</v>
      </c>
      <c r="U1193">
        <v>0</v>
      </c>
      <c r="V1193">
        <v>0</v>
      </c>
      <c r="W1193">
        <v>0</v>
      </c>
      <c r="X1193">
        <v>0</v>
      </c>
      <c r="Y1193">
        <v>0</v>
      </c>
      <c r="Z1193">
        <v>0</v>
      </c>
      <c r="AA1193">
        <v>0</v>
      </c>
      <c r="AB1193">
        <v>0</v>
      </c>
      <c r="AC1193">
        <v>0</v>
      </c>
      <c r="AD1193">
        <v>0</v>
      </c>
      <c r="AE1193">
        <v>0</v>
      </c>
      <c r="AF1193">
        <v>0</v>
      </c>
      <c r="AG1193" t="s">
        <v>199</v>
      </c>
      <c r="AH1193" s="21" t="str">
        <f t="shared" si="36"/>
        <v>YH98</v>
      </c>
      <c r="AI1193" s="21">
        <v>107.92500000000001</v>
      </c>
      <c r="AJ1193" s="21">
        <f t="shared" si="37"/>
        <v>100</v>
      </c>
      <c r="AK1193" s="21" t="s">
        <v>2060</v>
      </c>
      <c r="AL1193" t="s">
        <v>70</v>
      </c>
      <c r="AM1193" t="s">
        <v>53</v>
      </c>
      <c r="AN1193" t="s">
        <v>2029</v>
      </c>
    </row>
    <row r="1194" spans="1:40" ht="15" hidden="1" thickTop="1" x14ac:dyDescent="0.35">
      <c r="A1194" t="s">
        <v>7552</v>
      </c>
      <c r="B1194" t="s">
        <v>7491</v>
      </c>
      <c r="C1194" t="s">
        <v>3113</v>
      </c>
      <c r="D1194" t="s">
        <v>7492</v>
      </c>
      <c r="E1194" t="s">
        <v>3668</v>
      </c>
      <c r="F1194">
        <v>1</v>
      </c>
      <c r="G1194" t="s">
        <v>2816</v>
      </c>
      <c r="H1194" t="s">
        <v>2620</v>
      </c>
      <c r="I1194" t="s">
        <v>2511</v>
      </c>
      <c r="J1194" t="s">
        <v>3116</v>
      </c>
      <c r="K1194" t="s">
        <v>2818</v>
      </c>
      <c r="L1194" t="s">
        <v>2058</v>
      </c>
      <c r="M1194" t="s">
        <v>2170</v>
      </c>
      <c r="N1194">
        <v>0</v>
      </c>
      <c r="O1194">
        <v>0</v>
      </c>
      <c r="P1194">
        <v>0</v>
      </c>
      <c r="Q1194">
        <v>15300</v>
      </c>
      <c r="R1194">
        <v>0</v>
      </c>
      <c r="S1194">
        <v>0</v>
      </c>
      <c r="T1194">
        <v>0</v>
      </c>
      <c r="U1194">
        <v>0</v>
      </c>
      <c r="V1194">
        <v>0</v>
      </c>
      <c r="W1194">
        <v>0</v>
      </c>
      <c r="X1194">
        <v>0</v>
      </c>
      <c r="Y1194">
        <v>0</v>
      </c>
      <c r="Z1194">
        <v>0</v>
      </c>
      <c r="AA1194">
        <v>0</v>
      </c>
      <c r="AB1194">
        <v>0</v>
      </c>
      <c r="AC1194">
        <v>0</v>
      </c>
      <c r="AD1194">
        <v>0</v>
      </c>
      <c r="AE1194">
        <v>0</v>
      </c>
      <c r="AF1194">
        <v>0</v>
      </c>
      <c r="AG1194" t="s">
        <v>7493</v>
      </c>
      <c r="AH1194" s="21" t="str">
        <f t="shared" si="36"/>
        <v>YH98</v>
      </c>
      <c r="AI1194" s="21">
        <v>67.5</v>
      </c>
      <c r="AJ1194" s="21">
        <f t="shared" si="37"/>
        <v>100</v>
      </c>
      <c r="AK1194" s="21" t="s">
        <v>2060</v>
      </c>
      <c r="AL1194" t="s">
        <v>3118</v>
      </c>
      <c r="AM1194" t="s">
        <v>53</v>
      </c>
      <c r="AN1194" t="s">
        <v>2029</v>
      </c>
    </row>
    <row r="1195" spans="1:40" ht="15" hidden="1" thickTop="1" x14ac:dyDescent="0.35">
      <c r="A1195" t="s">
        <v>7556</v>
      </c>
      <c r="B1195" t="s">
        <v>7494</v>
      </c>
      <c r="C1195" t="s">
        <v>3697</v>
      </c>
      <c r="D1195" t="s">
        <v>7495</v>
      </c>
      <c r="E1195" t="s">
        <v>3668</v>
      </c>
      <c r="F1195">
        <v>1</v>
      </c>
      <c r="G1195" t="s">
        <v>2816</v>
      </c>
      <c r="H1195" t="s">
        <v>2620</v>
      </c>
      <c r="I1195" t="s">
        <v>2511</v>
      </c>
      <c r="J1195" t="s">
        <v>3116</v>
      </c>
      <c r="K1195" t="s">
        <v>2818</v>
      </c>
      <c r="L1195" t="s">
        <v>2058</v>
      </c>
      <c r="M1195" t="s">
        <v>2059</v>
      </c>
      <c r="N1195">
        <v>0</v>
      </c>
      <c r="O1195">
        <v>0</v>
      </c>
      <c r="P1195">
        <v>0</v>
      </c>
      <c r="Q1195">
        <v>24480</v>
      </c>
      <c r="R1195">
        <v>0</v>
      </c>
      <c r="S1195">
        <v>0</v>
      </c>
      <c r="T1195">
        <v>0</v>
      </c>
      <c r="U1195">
        <v>0</v>
      </c>
      <c r="V1195">
        <v>0</v>
      </c>
      <c r="W1195">
        <v>0</v>
      </c>
      <c r="X1195">
        <v>0</v>
      </c>
      <c r="Y1195">
        <v>0</v>
      </c>
      <c r="Z1195">
        <v>0</v>
      </c>
      <c r="AA1195">
        <v>0</v>
      </c>
      <c r="AB1195">
        <v>0</v>
      </c>
      <c r="AC1195">
        <v>0</v>
      </c>
      <c r="AD1195">
        <v>0</v>
      </c>
      <c r="AE1195">
        <v>0</v>
      </c>
      <c r="AF1195">
        <v>0</v>
      </c>
      <c r="AG1195" t="s">
        <v>7496</v>
      </c>
      <c r="AH1195" s="21" t="str">
        <f t="shared" si="36"/>
        <v>YH98</v>
      </c>
      <c r="AI1195" s="21">
        <v>107.92500000000001</v>
      </c>
      <c r="AJ1195" s="21">
        <f t="shared" si="37"/>
        <v>100</v>
      </c>
      <c r="AK1195" s="21" t="s">
        <v>2060</v>
      </c>
      <c r="AL1195" t="s">
        <v>3118</v>
      </c>
      <c r="AM1195" t="s">
        <v>53</v>
      </c>
      <c r="AN1195" t="s">
        <v>2029</v>
      </c>
    </row>
    <row r="1196" spans="1:40" ht="15" hidden="1" thickTop="1" x14ac:dyDescent="0.35">
      <c r="A1196" t="s">
        <v>7560</v>
      </c>
      <c r="B1196" t="s">
        <v>7497</v>
      </c>
      <c r="C1196" t="s">
        <v>3758</v>
      </c>
      <c r="D1196" t="s">
        <v>7498</v>
      </c>
      <c r="E1196" t="s">
        <v>2681</v>
      </c>
      <c r="F1196">
        <v>4</v>
      </c>
      <c r="G1196" t="s">
        <v>2682</v>
      </c>
      <c r="H1196" t="s">
        <v>2620</v>
      </c>
      <c r="I1196" t="s">
        <v>2511</v>
      </c>
      <c r="J1196" t="s">
        <v>2683</v>
      </c>
      <c r="K1196" t="s">
        <v>2684</v>
      </c>
      <c r="L1196" t="s">
        <v>2058</v>
      </c>
      <c r="M1196" t="s">
        <v>2059</v>
      </c>
      <c r="N1196">
        <v>0</v>
      </c>
      <c r="O1196">
        <v>0</v>
      </c>
      <c r="P1196">
        <v>0</v>
      </c>
      <c r="Q1196">
        <v>24480</v>
      </c>
      <c r="R1196">
        <v>0</v>
      </c>
      <c r="S1196">
        <v>0</v>
      </c>
      <c r="T1196">
        <v>0</v>
      </c>
      <c r="U1196">
        <v>0</v>
      </c>
      <c r="V1196">
        <v>0</v>
      </c>
      <c r="W1196">
        <v>0</v>
      </c>
      <c r="X1196">
        <v>0</v>
      </c>
      <c r="Y1196">
        <v>0</v>
      </c>
      <c r="Z1196">
        <v>0</v>
      </c>
      <c r="AA1196">
        <v>0</v>
      </c>
      <c r="AB1196">
        <v>0</v>
      </c>
      <c r="AC1196">
        <v>0</v>
      </c>
      <c r="AD1196">
        <v>0</v>
      </c>
      <c r="AE1196">
        <v>0</v>
      </c>
      <c r="AF1196">
        <v>0</v>
      </c>
      <c r="AG1196" t="s">
        <v>7499</v>
      </c>
      <c r="AH1196" s="21" t="str">
        <f t="shared" si="36"/>
        <v>YR21</v>
      </c>
      <c r="AI1196" s="21">
        <v>107.92500000000001</v>
      </c>
      <c r="AJ1196" s="21">
        <f t="shared" si="37"/>
        <v>100</v>
      </c>
      <c r="AK1196" s="21" t="s">
        <v>2060</v>
      </c>
      <c r="AL1196" t="s">
        <v>2686</v>
      </c>
      <c r="AM1196" t="s">
        <v>53</v>
      </c>
      <c r="AN1196" t="s">
        <v>2030</v>
      </c>
    </row>
    <row r="1197" spans="1:40" ht="15" hidden="1" thickTop="1" x14ac:dyDescent="0.35">
      <c r="A1197" t="s">
        <v>7564</v>
      </c>
      <c r="B1197" t="s">
        <v>7500</v>
      </c>
      <c r="C1197" t="s">
        <v>92</v>
      </c>
      <c r="D1197" t="s">
        <v>7501</v>
      </c>
      <c r="E1197" t="s">
        <v>560</v>
      </c>
      <c r="F1197">
        <v>1</v>
      </c>
      <c r="G1197" t="s">
        <v>2055</v>
      </c>
      <c r="H1197" t="s">
        <v>2056</v>
      </c>
      <c r="I1197" t="s">
        <v>2511</v>
      </c>
      <c r="J1197" t="s">
        <v>67</v>
      </c>
      <c r="K1197" t="s">
        <v>68</v>
      </c>
      <c r="L1197" t="s">
        <v>2058</v>
      </c>
      <c r="M1197" t="s">
        <v>2059</v>
      </c>
      <c r="N1197">
        <v>0</v>
      </c>
      <c r="O1197">
        <v>0</v>
      </c>
      <c r="P1197">
        <v>0</v>
      </c>
      <c r="Q1197">
        <v>24480</v>
      </c>
      <c r="R1197">
        <v>0</v>
      </c>
      <c r="S1197">
        <v>0</v>
      </c>
      <c r="T1197">
        <v>0</v>
      </c>
      <c r="U1197">
        <v>0</v>
      </c>
      <c r="V1197">
        <v>0</v>
      </c>
      <c r="W1197">
        <v>0</v>
      </c>
      <c r="X1197">
        <v>0</v>
      </c>
      <c r="Y1197">
        <v>0</v>
      </c>
      <c r="Z1197">
        <v>0</v>
      </c>
      <c r="AA1197">
        <v>0</v>
      </c>
      <c r="AB1197">
        <v>0</v>
      </c>
      <c r="AC1197">
        <v>0</v>
      </c>
      <c r="AD1197">
        <v>0</v>
      </c>
      <c r="AE1197">
        <v>0</v>
      </c>
      <c r="AF1197">
        <v>0</v>
      </c>
      <c r="AG1197" t="s">
        <v>200</v>
      </c>
      <c r="AH1197" s="21" t="str">
        <f t="shared" si="36"/>
        <v>YO27</v>
      </c>
      <c r="AI1197" s="21">
        <v>107.92500000000001</v>
      </c>
      <c r="AJ1197" s="21">
        <f t="shared" si="37"/>
        <v>100</v>
      </c>
      <c r="AK1197" s="21" t="s">
        <v>2060</v>
      </c>
      <c r="AL1197" t="s">
        <v>70</v>
      </c>
      <c r="AM1197" t="s">
        <v>53</v>
      </c>
      <c r="AN1197" t="s">
        <v>2030</v>
      </c>
    </row>
    <row r="1198" spans="1:40" ht="15" hidden="1" thickTop="1" x14ac:dyDescent="0.35">
      <c r="A1198" t="s">
        <v>7568</v>
      </c>
      <c r="B1198" t="s">
        <v>7503</v>
      </c>
      <c r="C1198" t="s">
        <v>4997</v>
      </c>
      <c r="D1198" t="s">
        <v>7504</v>
      </c>
      <c r="E1198" t="s">
        <v>2608</v>
      </c>
      <c r="F1198">
        <v>1</v>
      </c>
      <c r="G1198" t="s">
        <v>2576</v>
      </c>
      <c r="H1198" t="s">
        <v>2577</v>
      </c>
      <c r="I1198" t="s">
        <v>2511</v>
      </c>
      <c r="J1198" t="s">
        <v>2692</v>
      </c>
      <c r="K1198" t="s">
        <v>2635</v>
      </c>
      <c r="L1198" t="s">
        <v>2058</v>
      </c>
      <c r="M1198" t="s">
        <v>2170</v>
      </c>
      <c r="N1198">
        <v>0</v>
      </c>
      <c r="O1198">
        <v>0</v>
      </c>
      <c r="P1198">
        <v>0</v>
      </c>
      <c r="Q1198">
        <v>15300</v>
      </c>
      <c r="R1198">
        <v>0</v>
      </c>
      <c r="S1198">
        <v>0</v>
      </c>
      <c r="T1198">
        <v>0</v>
      </c>
      <c r="U1198">
        <v>0</v>
      </c>
      <c r="V1198">
        <v>0</v>
      </c>
      <c r="W1198">
        <v>0</v>
      </c>
      <c r="X1198">
        <v>0</v>
      </c>
      <c r="Y1198">
        <v>0</v>
      </c>
      <c r="Z1198">
        <v>0</v>
      </c>
      <c r="AA1198">
        <v>0</v>
      </c>
      <c r="AB1198">
        <v>0</v>
      </c>
      <c r="AC1198">
        <v>0</v>
      </c>
      <c r="AD1198">
        <v>0</v>
      </c>
      <c r="AE1198">
        <v>0</v>
      </c>
      <c r="AF1198">
        <v>0</v>
      </c>
      <c r="AG1198" t="s">
        <v>7505</v>
      </c>
      <c r="AH1198" s="21" t="str">
        <f t="shared" si="36"/>
        <v>YO27</v>
      </c>
      <c r="AI1198" s="21">
        <v>67.5</v>
      </c>
      <c r="AJ1198" s="21">
        <f t="shared" si="37"/>
        <v>100</v>
      </c>
      <c r="AK1198" s="21" t="s">
        <v>2060</v>
      </c>
      <c r="AL1198" t="s">
        <v>2581</v>
      </c>
      <c r="AM1198" t="s">
        <v>53</v>
      </c>
      <c r="AN1198" t="s">
        <v>2029</v>
      </c>
    </row>
    <row r="1199" spans="1:40" ht="15" hidden="1" thickTop="1" x14ac:dyDescent="0.35">
      <c r="A1199" t="s">
        <v>7572</v>
      </c>
      <c r="B1199" t="s">
        <v>7510</v>
      </c>
      <c r="C1199" t="s">
        <v>76</v>
      </c>
      <c r="D1199" t="s">
        <v>7511</v>
      </c>
      <c r="E1199" t="s">
        <v>119</v>
      </c>
      <c r="F1199">
        <v>1</v>
      </c>
      <c r="G1199" t="s">
        <v>2055</v>
      </c>
      <c r="H1199" t="s">
        <v>2056</v>
      </c>
      <c r="I1199" t="s">
        <v>2511</v>
      </c>
      <c r="J1199" t="s">
        <v>67</v>
      </c>
      <c r="K1199" t="s">
        <v>68</v>
      </c>
      <c r="L1199" t="s">
        <v>2058</v>
      </c>
      <c r="M1199" t="s">
        <v>2059</v>
      </c>
      <c r="N1199">
        <v>1</v>
      </c>
      <c r="O1199">
        <v>47</v>
      </c>
      <c r="P1199">
        <v>0.19</v>
      </c>
      <c r="Q1199">
        <v>24480</v>
      </c>
      <c r="R1199">
        <v>0</v>
      </c>
      <c r="S1199">
        <v>0</v>
      </c>
      <c r="T1199">
        <v>0</v>
      </c>
      <c r="U1199">
        <v>0</v>
      </c>
      <c r="V1199">
        <v>0</v>
      </c>
      <c r="W1199">
        <v>0</v>
      </c>
      <c r="X1199">
        <v>1</v>
      </c>
      <c r="Y1199">
        <v>47</v>
      </c>
      <c r="Z1199">
        <v>0.19</v>
      </c>
      <c r="AA1199">
        <v>0</v>
      </c>
      <c r="AB1199">
        <v>0</v>
      </c>
      <c r="AC1199">
        <v>0</v>
      </c>
      <c r="AD1199">
        <v>0</v>
      </c>
      <c r="AE1199">
        <v>0</v>
      </c>
      <c r="AF1199">
        <v>0</v>
      </c>
      <c r="AG1199" t="s">
        <v>201</v>
      </c>
      <c r="AH1199" s="21" t="str">
        <f t="shared" si="36"/>
        <v>YH98</v>
      </c>
      <c r="AI1199" s="21">
        <v>107.92500000000001</v>
      </c>
      <c r="AJ1199" s="21">
        <f t="shared" si="37"/>
        <v>99.808006535947712</v>
      </c>
      <c r="AK1199" s="21" t="s">
        <v>2060</v>
      </c>
      <c r="AL1199" t="s">
        <v>70</v>
      </c>
      <c r="AM1199" t="s">
        <v>53</v>
      </c>
      <c r="AN1199" t="s">
        <v>2031</v>
      </c>
    </row>
    <row r="1200" spans="1:40" ht="15" hidden="1" thickTop="1" x14ac:dyDescent="0.35">
      <c r="A1200" t="s">
        <v>7576</v>
      </c>
      <c r="B1200" t="s">
        <v>7513</v>
      </c>
      <c r="C1200" t="s">
        <v>30185</v>
      </c>
      <c r="D1200" t="s">
        <v>7514</v>
      </c>
      <c r="E1200" t="s">
        <v>560</v>
      </c>
      <c r="F1200">
        <v>1</v>
      </c>
      <c r="G1200" t="s">
        <v>2055</v>
      </c>
      <c r="H1200" t="s">
        <v>2056</v>
      </c>
      <c r="I1200" t="s">
        <v>2511</v>
      </c>
      <c r="J1200" t="s">
        <v>67</v>
      </c>
      <c r="K1200" t="s">
        <v>68</v>
      </c>
      <c r="L1200" t="s">
        <v>2058</v>
      </c>
      <c r="M1200" t="s">
        <v>2059</v>
      </c>
      <c r="N1200">
        <v>1</v>
      </c>
      <c r="O1200">
        <v>99</v>
      </c>
      <c r="P1200">
        <v>0.4</v>
      </c>
      <c r="Q1200">
        <v>24480</v>
      </c>
      <c r="R1200">
        <v>1</v>
      </c>
      <c r="S1200">
        <v>99</v>
      </c>
      <c r="T1200">
        <v>0.4</v>
      </c>
      <c r="U1200">
        <v>0</v>
      </c>
      <c r="V1200">
        <v>0</v>
      </c>
      <c r="W1200">
        <v>0</v>
      </c>
      <c r="X1200">
        <v>0</v>
      </c>
      <c r="Y1200">
        <v>0</v>
      </c>
      <c r="Z1200">
        <v>0</v>
      </c>
      <c r="AA1200">
        <v>0</v>
      </c>
      <c r="AB1200">
        <v>0</v>
      </c>
      <c r="AC1200">
        <v>0</v>
      </c>
      <c r="AD1200">
        <v>0</v>
      </c>
      <c r="AE1200">
        <v>0</v>
      </c>
      <c r="AF1200">
        <v>0</v>
      </c>
      <c r="AG1200" t="s">
        <v>202</v>
      </c>
      <c r="AH1200" s="21" t="str">
        <f t="shared" si="36"/>
        <v>YO27</v>
      </c>
      <c r="AI1200" s="21">
        <v>107.92500000000001</v>
      </c>
      <c r="AJ1200" s="21">
        <f t="shared" si="37"/>
        <v>99.595588235294116</v>
      </c>
      <c r="AK1200" s="21" t="s">
        <v>2063</v>
      </c>
      <c r="AL1200" t="s">
        <v>70</v>
      </c>
      <c r="AM1200" t="s">
        <v>53</v>
      </c>
      <c r="AN1200" t="s">
        <v>2030</v>
      </c>
    </row>
    <row r="1201" spans="1:40" ht="15" hidden="1" thickTop="1" x14ac:dyDescent="0.35">
      <c r="A1201" t="s">
        <v>7580</v>
      </c>
      <c r="B1201" t="s">
        <v>7516</v>
      </c>
      <c r="C1201" t="s">
        <v>4101</v>
      </c>
      <c r="D1201" t="s">
        <v>7517</v>
      </c>
      <c r="E1201" t="s">
        <v>2608</v>
      </c>
      <c r="F1201">
        <v>1</v>
      </c>
      <c r="G1201" t="s">
        <v>2609</v>
      </c>
      <c r="H1201" t="s">
        <v>2577</v>
      </c>
      <c r="I1201" t="s">
        <v>2511</v>
      </c>
      <c r="J1201" t="s">
        <v>2675</v>
      </c>
      <c r="K1201" t="s">
        <v>2611</v>
      </c>
      <c r="L1201" t="s">
        <v>2058</v>
      </c>
      <c r="M1201" t="s">
        <v>2170</v>
      </c>
      <c r="N1201">
        <v>1</v>
      </c>
      <c r="O1201">
        <v>36</v>
      </c>
      <c r="P1201">
        <v>0.24</v>
      </c>
      <c r="Q1201">
        <v>15300</v>
      </c>
      <c r="R1201">
        <v>0</v>
      </c>
      <c r="S1201">
        <v>0</v>
      </c>
      <c r="T1201">
        <v>0</v>
      </c>
      <c r="U1201">
        <v>0</v>
      </c>
      <c r="V1201">
        <v>0</v>
      </c>
      <c r="W1201">
        <v>0</v>
      </c>
      <c r="X1201">
        <v>0</v>
      </c>
      <c r="Y1201">
        <v>0</v>
      </c>
      <c r="Z1201">
        <v>0</v>
      </c>
      <c r="AA1201">
        <v>1</v>
      </c>
      <c r="AB1201">
        <v>36</v>
      </c>
      <c r="AC1201">
        <v>0.24</v>
      </c>
      <c r="AD1201">
        <v>0</v>
      </c>
      <c r="AE1201">
        <v>0</v>
      </c>
      <c r="AF1201">
        <v>0</v>
      </c>
      <c r="AG1201" t="s">
        <v>7518</v>
      </c>
      <c r="AH1201" s="21" t="str">
        <f t="shared" si="36"/>
        <v>YO98</v>
      </c>
      <c r="AI1201" s="21">
        <v>67.5</v>
      </c>
      <c r="AJ1201" s="21">
        <f t="shared" si="37"/>
        <v>99.764705882352942</v>
      </c>
      <c r="AK1201" s="21" t="s">
        <v>2060</v>
      </c>
      <c r="AL1201" t="s">
        <v>2581</v>
      </c>
      <c r="AM1201" t="s">
        <v>53</v>
      </c>
      <c r="AN1201" t="s">
        <v>2031</v>
      </c>
    </row>
    <row r="1202" spans="1:40" ht="15" hidden="1" thickTop="1" x14ac:dyDescent="0.35">
      <c r="A1202" t="s">
        <v>7584</v>
      </c>
      <c r="B1202" t="s">
        <v>7520</v>
      </c>
      <c r="C1202" t="s">
        <v>3484</v>
      </c>
      <c r="D1202" t="s">
        <v>7521</v>
      </c>
      <c r="E1202" t="s">
        <v>3013</v>
      </c>
      <c r="F1202">
        <v>1</v>
      </c>
      <c r="G1202" t="s">
        <v>2600</v>
      </c>
      <c r="H1202" t="s">
        <v>2577</v>
      </c>
      <c r="I1202" t="s">
        <v>2511</v>
      </c>
      <c r="J1202" t="s">
        <v>2741</v>
      </c>
      <c r="K1202" t="s">
        <v>2742</v>
      </c>
      <c r="L1202" t="s">
        <v>2058</v>
      </c>
      <c r="M1202" t="s">
        <v>2059</v>
      </c>
      <c r="N1202">
        <v>0</v>
      </c>
      <c r="O1202">
        <v>0</v>
      </c>
      <c r="P1202">
        <v>0</v>
      </c>
      <c r="Q1202">
        <v>24480</v>
      </c>
      <c r="R1202">
        <v>0</v>
      </c>
      <c r="S1202">
        <v>0</v>
      </c>
      <c r="T1202">
        <v>0</v>
      </c>
      <c r="U1202">
        <v>0</v>
      </c>
      <c r="V1202">
        <v>0</v>
      </c>
      <c r="W1202">
        <v>0</v>
      </c>
      <c r="X1202">
        <v>0</v>
      </c>
      <c r="Y1202">
        <v>0</v>
      </c>
      <c r="Z1202">
        <v>0</v>
      </c>
      <c r="AA1202">
        <v>0</v>
      </c>
      <c r="AB1202">
        <v>0</v>
      </c>
      <c r="AC1202">
        <v>0</v>
      </c>
      <c r="AD1202">
        <v>0</v>
      </c>
      <c r="AE1202">
        <v>0</v>
      </c>
      <c r="AF1202">
        <v>0</v>
      </c>
      <c r="AG1202" t="s">
        <v>7522</v>
      </c>
      <c r="AH1202" s="21" t="str">
        <f t="shared" si="36"/>
        <v>YH98</v>
      </c>
      <c r="AI1202" s="21">
        <v>107.92500000000001</v>
      </c>
      <c r="AJ1202" s="21">
        <f t="shared" si="37"/>
        <v>100</v>
      </c>
      <c r="AK1202" s="21" t="s">
        <v>2060</v>
      </c>
      <c r="AL1202" t="s">
        <v>2551</v>
      </c>
      <c r="AM1202" t="s">
        <v>53</v>
      </c>
      <c r="AN1202" t="s">
        <v>2029</v>
      </c>
    </row>
    <row r="1203" spans="1:40" ht="15" hidden="1" thickTop="1" x14ac:dyDescent="0.35">
      <c r="A1203" t="s">
        <v>7309</v>
      </c>
      <c r="B1203" t="s">
        <v>7524</v>
      </c>
      <c r="C1203" t="s">
        <v>2970</v>
      </c>
      <c r="D1203" t="s">
        <v>7525</v>
      </c>
      <c r="E1203" t="s">
        <v>2608</v>
      </c>
      <c r="F1203">
        <v>1</v>
      </c>
      <c r="G1203" t="s">
        <v>2633</v>
      </c>
      <c r="H1203" t="s">
        <v>2577</v>
      </c>
      <c r="I1203" t="s">
        <v>2511</v>
      </c>
      <c r="J1203" t="s">
        <v>2610</v>
      </c>
      <c r="K1203" t="s">
        <v>2611</v>
      </c>
      <c r="L1203" t="s">
        <v>2058</v>
      </c>
      <c r="M1203" t="s">
        <v>2059</v>
      </c>
      <c r="N1203">
        <v>3</v>
      </c>
      <c r="O1203">
        <v>136</v>
      </c>
      <c r="P1203">
        <v>0.56000000000000005</v>
      </c>
      <c r="Q1203">
        <v>24480</v>
      </c>
      <c r="R1203">
        <v>2</v>
      </c>
      <c r="S1203">
        <v>102</v>
      </c>
      <c r="T1203">
        <v>0.42</v>
      </c>
      <c r="U1203">
        <v>0</v>
      </c>
      <c r="V1203">
        <v>0</v>
      </c>
      <c r="W1203">
        <v>0</v>
      </c>
      <c r="X1203">
        <v>1</v>
      </c>
      <c r="Y1203">
        <v>34</v>
      </c>
      <c r="Z1203">
        <v>0.14000000000000001</v>
      </c>
      <c r="AA1203">
        <v>0</v>
      </c>
      <c r="AB1203">
        <v>0</v>
      </c>
      <c r="AC1203">
        <v>0</v>
      </c>
      <c r="AD1203">
        <v>0</v>
      </c>
      <c r="AE1203">
        <v>0</v>
      </c>
      <c r="AF1203">
        <v>0</v>
      </c>
      <c r="AG1203" t="s">
        <v>7526</v>
      </c>
      <c r="AH1203" s="21" t="str">
        <f t="shared" si="36"/>
        <v>YO27</v>
      </c>
      <c r="AI1203" s="21">
        <v>107.92500000000001</v>
      </c>
      <c r="AJ1203" s="21">
        <f t="shared" si="37"/>
        <v>99.444444444444443</v>
      </c>
      <c r="AK1203" s="21" t="s">
        <v>2063</v>
      </c>
      <c r="AL1203" t="s">
        <v>2581</v>
      </c>
      <c r="AM1203" t="s">
        <v>53</v>
      </c>
      <c r="AN1203" t="s">
        <v>2029</v>
      </c>
    </row>
    <row r="1204" spans="1:40" ht="15" hidden="1" thickTop="1" x14ac:dyDescent="0.35">
      <c r="A1204" t="s">
        <v>7591</v>
      </c>
      <c r="B1204" t="s">
        <v>7528</v>
      </c>
      <c r="C1204" t="s">
        <v>2560</v>
      </c>
      <c r="D1204" t="s">
        <v>7529</v>
      </c>
      <c r="E1204" t="s">
        <v>2562</v>
      </c>
      <c r="F1204">
        <v>1</v>
      </c>
      <c r="G1204" t="s">
        <v>2546</v>
      </c>
      <c r="H1204" t="s">
        <v>2510</v>
      </c>
      <c r="I1204" t="s">
        <v>2511</v>
      </c>
      <c r="J1204" t="s">
        <v>2547</v>
      </c>
      <c r="K1204" t="s">
        <v>2548</v>
      </c>
      <c r="L1204" t="s">
        <v>2058</v>
      </c>
      <c r="M1204" t="s">
        <v>2726</v>
      </c>
      <c r="N1204">
        <v>0</v>
      </c>
      <c r="O1204">
        <v>0</v>
      </c>
      <c r="P1204">
        <v>0</v>
      </c>
      <c r="Q1204">
        <v>17340</v>
      </c>
      <c r="R1204">
        <v>0</v>
      </c>
      <c r="S1204">
        <v>0</v>
      </c>
      <c r="T1204">
        <v>0</v>
      </c>
      <c r="U1204">
        <v>0</v>
      </c>
      <c r="V1204">
        <v>0</v>
      </c>
      <c r="W1204">
        <v>0</v>
      </c>
      <c r="X1204">
        <v>0</v>
      </c>
      <c r="Y1204">
        <v>0</v>
      </c>
      <c r="Z1204">
        <v>0</v>
      </c>
      <c r="AA1204">
        <v>0</v>
      </c>
      <c r="AB1204">
        <v>0</v>
      </c>
      <c r="AC1204">
        <v>0</v>
      </c>
      <c r="AD1204">
        <v>0</v>
      </c>
      <c r="AE1204">
        <v>0</v>
      </c>
      <c r="AF1204">
        <v>0</v>
      </c>
      <c r="AG1204" t="s">
        <v>7530</v>
      </c>
      <c r="AH1204" s="21" t="str">
        <f t="shared" si="36"/>
        <v>YH98</v>
      </c>
      <c r="AI1204" s="21">
        <v>76.424999999999997</v>
      </c>
      <c r="AJ1204" s="21">
        <f t="shared" si="37"/>
        <v>100</v>
      </c>
      <c r="AK1204" s="21" t="s">
        <v>2060</v>
      </c>
      <c r="AL1204" t="s">
        <v>2551</v>
      </c>
      <c r="AM1204" t="s">
        <v>53</v>
      </c>
      <c r="AN1204" t="s">
        <v>2029</v>
      </c>
    </row>
    <row r="1205" spans="1:40" ht="15" hidden="1" thickTop="1" x14ac:dyDescent="0.35">
      <c r="A1205" t="s">
        <v>7596</v>
      </c>
      <c r="B1205" t="s">
        <v>7532</v>
      </c>
      <c r="C1205" t="s">
        <v>7533</v>
      </c>
      <c r="D1205" t="s">
        <v>7534</v>
      </c>
      <c r="E1205" t="s">
        <v>3013</v>
      </c>
      <c r="F1205">
        <v>1</v>
      </c>
      <c r="G1205" t="s">
        <v>2600</v>
      </c>
      <c r="H1205" t="s">
        <v>2577</v>
      </c>
      <c r="I1205" t="s">
        <v>2511</v>
      </c>
      <c r="J1205" t="s">
        <v>3183</v>
      </c>
      <c r="K1205" t="s">
        <v>2742</v>
      </c>
      <c r="L1205" t="s">
        <v>2058</v>
      </c>
      <c r="M1205" t="s">
        <v>2059</v>
      </c>
      <c r="N1205">
        <v>1</v>
      </c>
      <c r="O1205">
        <v>33</v>
      </c>
      <c r="P1205">
        <v>0.13</v>
      </c>
      <c r="Q1205">
        <v>24480</v>
      </c>
      <c r="R1205">
        <v>1</v>
      </c>
      <c r="S1205">
        <v>33</v>
      </c>
      <c r="T1205">
        <v>0.13</v>
      </c>
      <c r="U1205">
        <v>0</v>
      </c>
      <c r="V1205">
        <v>0</v>
      </c>
      <c r="W1205">
        <v>0</v>
      </c>
      <c r="X1205">
        <v>0</v>
      </c>
      <c r="Y1205">
        <v>0</v>
      </c>
      <c r="Z1205">
        <v>0</v>
      </c>
      <c r="AA1205">
        <v>0</v>
      </c>
      <c r="AB1205">
        <v>0</v>
      </c>
      <c r="AC1205">
        <v>0</v>
      </c>
      <c r="AD1205">
        <v>0</v>
      </c>
      <c r="AE1205">
        <v>0</v>
      </c>
      <c r="AF1205">
        <v>0</v>
      </c>
      <c r="AG1205" t="s">
        <v>7535</v>
      </c>
      <c r="AH1205" s="21" t="str">
        <f t="shared" si="36"/>
        <v>YO98</v>
      </c>
      <c r="AI1205" s="21">
        <v>107.92500000000001</v>
      </c>
      <c r="AJ1205" s="21">
        <f t="shared" si="37"/>
        <v>99.865196078431367</v>
      </c>
      <c r="AK1205" s="21" t="s">
        <v>2060</v>
      </c>
      <c r="AL1205" t="s">
        <v>2551</v>
      </c>
      <c r="AM1205" t="s">
        <v>53</v>
      </c>
      <c r="AN1205" t="s">
        <v>2030</v>
      </c>
    </row>
    <row r="1206" spans="1:40" ht="15" hidden="1" thickTop="1" x14ac:dyDescent="0.35">
      <c r="A1206" t="s">
        <v>7600</v>
      </c>
      <c r="B1206" t="s">
        <v>7537</v>
      </c>
      <c r="C1206" t="s">
        <v>3845</v>
      </c>
      <c r="D1206" t="s">
        <v>7538</v>
      </c>
      <c r="E1206" t="s">
        <v>2946</v>
      </c>
      <c r="F1206">
        <v>2</v>
      </c>
      <c r="G1206" t="s">
        <v>2816</v>
      </c>
      <c r="H1206" t="s">
        <v>2620</v>
      </c>
      <c r="I1206" t="s">
        <v>2511</v>
      </c>
      <c r="J1206" t="s">
        <v>3383</v>
      </c>
      <c r="K1206" t="s">
        <v>2818</v>
      </c>
      <c r="L1206" t="s">
        <v>2058</v>
      </c>
      <c r="M1206" t="s">
        <v>2059</v>
      </c>
      <c r="N1206">
        <v>0</v>
      </c>
      <c r="O1206">
        <v>0</v>
      </c>
      <c r="P1206">
        <v>0</v>
      </c>
      <c r="Q1206">
        <v>24480</v>
      </c>
      <c r="R1206">
        <v>0</v>
      </c>
      <c r="S1206">
        <v>0</v>
      </c>
      <c r="T1206">
        <v>0</v>
      </c>
      <c r="U1206">
        <v>0</v>
      </c>
      <c r="V1206">
        <v>0</v>
      </c>
      <c r="W1206">
        <v>0</v>
      </c>
      <c r="X1206">
        <v>0</v>
      </c>
      <c r="Y1206">
        <v>0</v>
      </c>
      <c r="Z1206">
        <v>0</v>
      </c>
      <c r="AA1206">
        <v>0</v>
      </c>
      <c r="AB1206">
        <v>0</v>
      </c>
      <c r="AC1206">
        <v>0</v>
      </c>
      <c r="AD1206">
        <v>0</v>
      </c>
      <c r="AE1206">
        <v>0</v>
      </c>
      <c r="AF1206">
        <v>0</v>
      </c>
      <c r="AG1206" t="s">
        <v>7539</v>
      </c>
      <c r="AH1206" s="21" t="str">
        <f t="shared" si="36"/>
        <v>YH98</v>
      </c>
      <c r="AI1206" s="21">
        <v>107.92500000000001</v>
      </c>
      <c r="AJ1206" s="21">
        <f t="shared" si="37"/>
        <v>100</v>
      </c>
      <c r="AK1206" s="21" t="s">
        <v>2060</v>
      </c>
      <c r="AL1206" t="s">
        <v>2949</v>
      </c>
      <c r="AM1206" t="s">
        <v>53</v>
      </c>
      <c r="AN1206" t="s">
        <v>2029</v>
      </c>
    </row>
    <row r="1207" spans="1:40" ht="15" hidden="1" thickTop="1" x14ac:dyDescent="0.35">
      <c r="A1207" t="s">
        <v>7604</v>
      </c>
      <c r="B1207" t="s">
        <v>7541</v>
      </c>
      <c r="C1207" t="s">
        <v>4221</v>
      </c>
      <c r="D1207" t="s">
        <v>7542</v>
      </c>
      <c r="E1207" t="s">
        <v>4223</v>
      </c>
      <c r="F1207">
        <v>2</v>
      </c>
      <c r="G1207" t="s">
        <v>2682</v>
      </c>
      <c r="H1207" t="s">
        <v>2620</v>
      </c>
      <c r="I1207" t="s">
        <v>2511</v>
      </c>
      <c r="J1207" t="s">
        <v>4224</v>
      </c>
      <c r="K1207" t="s">
        <v>2684</v>
      </c>
      <c r="L1207" t="s">
        <v>2058</v>
      </c>
      <c r="M1207" t="s">
        <v>2059</v>
      </c>
      <c r="N1207">
        <v>0</v>
      </c>
      <c r="O1207">
        <v>0</v>
      </c>
      <c r="P1207">
        <v>0</v>
      </c>
      <c r="Q1207">
        <v>24480</v>
      </c>
      <c r="R1207">
        <v>0</v>
      </c>
      <c r="S1207">
        <v>0</v>
      </c>
      <c r="T1207">
        <v>0</v>
      </c>
      <c r="U1207">
        <v>0</v>
      </c>
      <c r="V1207">
        <v>0</v>
      </c>
      <c r="W1207">
        <v>0</v>
      </c>
      <c r="X1207">
        <v>0</v>
      </c>
      <c r="Y1207">
        <v>0</v>
      </c>
      <c r="Z1207">
        <v>0</v>
      </c>
      <c r="AA1207">
        <v>0</v>
      </c>
      <c r="AB1207">
        <v>0</v>
      </c>
      <c r="AC1207">
        <v>0</v>
      </c>
      <c r="AD1207">
        <v>0</v>
      </c>
      <c r="AE1207">
        <v>0</v>
      </c>
      <c r="AF1207">
        <v>0</v>
      </c>
      <c r="AG1207" t="s">
        <v>7543</v>
      </c>
      <c r="AH1207" s="21" t="str">
        <f t="shared" si="36"/>
        <v>YO27</v>
      </c>
      <c r="AI1207" s="21">
        <v>107.92500000000001</v>
      </c>
      <c r="AJ1207" s="21">
        <f t="shared" si="37"/>
        <v>100</v>
      </c>
      <c r="AK1207" s="21" t="s">
        <v>2060</v>
      </c>
      <c r="AL1207" t="s">
        <v>3177</v>
      </c>
      <c r="AM1207" t="s">
        <v>53</v>
      </c>
      <c r="AN1207" t="s">
        <v>2031</v>
      </c>
    </row>
    <row r="1208" spans="1:40" ht="15" hidden="1" thickTop="1" x14ac:dyDescent="0.35">
      <c r="A1208" t="s">
        <v>7608</v>
      </c>
      <c r="B1208" t="s">
        <v>7545</v>
      </c>
      <c r="C1208" t="s">
        <v>3498</v>
      </c>
      <c r="D1208" t="s">
        <v>7546</v>
      </c>
      <c r="E1208" t="s">
        <v>2646</v>
      </c>
      <c r="F1208">
        <v>1</v>
      </c>
      <c r="G1208" t="s">
        <v>2576</v>
      </c>
      <c r="H1208" t="s">
        <v>2577</v>
      </c>
      <c r="I1208" t="s">
        <v>2511</v>
      </c>
      <c r="J1208" t="s">
        <v>2647</v>
      </c>
      <c r="K1208" t="s">
        <v>2602</v>
      </c>
      <c r="L1208" t="s">
        <v>2058</v>
      </c>
      <c r="M1208" t="s">
        <v>2059</v>
      </c>
      <c r="N1208">
        <v>0</v>
      </c>
      <c r="O1208">
        <v>0</v>
      </c>
      <c r="P1208">
        <v>0</v>
      </c>
      <c r="Q1208">
        <v>24480</v>
      </c>
      <c r="R1208">
        <v>0</v>
      </c>
      <c r="S1208">
        <v>0</v>
      </c>
      <c r="T1208">
        <v>0</v>
      </c>
      <c r="U1208">
        <v>0</v>
      </c>
      <c r="V1208">
        <v>0</v>
      </c>
      <c r="W1208">
        <v>0</v>
      </c>
      <c r="X1208">
        <v>0</v>
      </c>
      <c r="Y1208">
        <v>0</v>
      </c>
      <c r="Z1208">
        <v>0</v>
      </c>
      <c r="AA1208">
        <v>0</v>
      </c>
      <c r="AB1208">
        <v>0</v>
      </c>
      <c r="AC1208">
        <v>0</v>
      </c>
      <c r="AD1208">
        <v>0</v>
      </c>
      <c r="AE1208">
        <v>0</v>
      </c>
      <c r="AF1208">
        <v>0</v>
      </c>
      <c r="AG1208" t="s">
        <v>7547</v>
      </c>
      <c r="AH1208" s="21" t="str">
        <f t="shared" si="36"/>
        <v>YO27</v>
      </c>
      <c r="AI1208" s="21">
        <v>107.92500000000001</v>
      </c>
      <c r="AJ1208" s="21">
        <f t="shared" si="37"/>
        <v>100</v>
      </c>
      <c r="AK1208" s="21" t="s">
        <v>2060</v>
      </c>
      <c r="AL1208" t="s">
        <v>2551</v>
      </c>
      <c r="AM1208" t="s">
        <v>53</v>
      </c>
      <c r="AN1208" t="s">
        <v>2031</v>
      </c>
    </row>
    <row r="1209" spans="1:40" ht="15" hidden="1" thickTop="1" x14ac:dyDescent="0.35">
      <c r="A1209" t="s">
        <v>7612</v>
      </c>
      <c r="B1209" t="s">
        <v>7549</v>
      </c>
      <c r="C1209" t="s">
        <v>5742</v>
      </c>
      <c r="D1209" t="s">
        <v>7550</v>
      </c>
      <c r="E1209" t="s">
        <v>203</v>
      </c>
      <c r="F1209">
        <v>1</v>
      </c>
      <c r="G1209" t="s">
        <v>2055</v>
      </c>
      <c r="H1209" t="s">
        <v>2056</v>
      </c>
      <c r="I1209" t="s">
        <v>2511</v>
      </c>
      <c r="J1209" t="s">
        <v>5744</v>
      </c>
      <c r="K1209" t="s">
        <v>63</v>
      </c>
      <c r="L1209" t="s">
        <v>2058</v>
      </c>
      <c r="M1209" t="s">
        <v>2059</v>
      </c>
      <c r="N1209">
        <v>0</v>
      </c>
      <c r="O1209">
        <v>0</v>
      </c>
      <c r="P1209">
        <v>0</v>
      </c>
      <c r="Q1209">
        <v>24480</v>
      </c>
      <c r="R1209">
        <v>0</v>
      </c>
      <c r="S1209">
        <v>0</v>
      </c>
      <c r="T1209">
        <v>0</v>
      </c>
      <c r="U1209">
        <v>0</v>
      </c>
      <c r="V1209">
        <v>0</v>
      </c>
      <c r="W1209">
        <v>0</v>
      </c>
      <c r="X1209">
        <v>0</v>
      </c>
      <c r="Y1209">
        <v>0</v>
      </c>
      <c r="Z1209">
        <v>0</v>
      </c>
      <c r="AA1209">
        <v>0</v>
      </c>
      <c r="AB1209">
        <v>0</v>
      </c>
      <c r="AC1209">
        <v>0</v>
      </c>
      <c r="AD1209">
        <v>0</v>
      </c>
      <c r="AE1209">
        <v>0</v>
      </c>
      <c r="AF1209">
        <v>0</v>
      </c>
      <c r="AG1209" t="s">
        <v>7551</v>
      </c>
      <c r="AH1209" s="21" t="str">
        <f t="shared" si="36"/>
        <v>YN23</v>
      </c>
      <c r="AI1209" s="21">
        <v>107.92500000000001</v>
      </c>
      <c r="AJ1209" s="21">
        <f t="shared" si="37"/>
        <v>100</v>
      </c>
      <c r="AK1209" s="21" t="s">
        <v>2060</v>
      </c>
      <c r="AL1209" t="s">
        <v>5097</v>
      </c>
      <c r="AM1209" t="s">
        <v>53</v>
      </c>
      <c r="AN1209" t="s">
        <v>2029</v>
      </c>
    </row>
    <row r="1210" spans="1:40" ht="15" hidden="1" thickTop="1" x14ac:dyDescent="0.35">
      <c r="A1210" t="s">
        <v>7616</v>
      </c>
      <c r="B1210" t="s">
        <v>7553</v>
      </c>
      <c r="C1210" t="s">
        <v>2639</v>
      </c>
      <c r="D1210" t="s">
        <v>7554</v>
      </c>
      <c r="E1210" t="s">
        <v>2508</v>
      </c>
      <c r="F1210">
        <v>2</v>
      </c>
      <c r="G1210" t="s">
        <v>2509</v>
      </c>
      <c r="H1210" t="s">
        <v>2510</v>
      </c>
      <c r="I1210" t="s">
        <v>2511</v>
      </c>
      <c r="J1210" t="s">
        <v>2512</v>
      </c>
      <c r="K1210" t="s">
        <v>2513</v>
      </c>
      <c r="L1210" t="s">
        <v>2058</v>
      </c>
      <c r="M1210" t="s">
        <v>2170</v>
      </c>
      <c r="N1210">
        <v>1</v>
      </c>
      <c r="O1210">
        <v>19</v>
      </c>
      <c r="P1210">
        <v>0.12</v>
      </c>
      <c r="Q1210">
        <v>15300</v>
      </c>
      <c r="R1210">
        <v>1</v>
      </c>
      <c r="S1210">
        <v>19</v>
      </c>
      <c r="T1210">
        <v>0.12</v>
      </c>
      <c r="U1210">
        <v>0</v>
      </c>
      <c r="V1210">
        <v>0</v>
      </c>
      <c r="W1210">
        <v>0</v>
      </c>
      <c r="X1210">
        <v>0</v>
      </c>
      <c r="Y1210">
        <v>0</v>
      </c>
      <c r="Z1210">
        <v>0</v>
      </c>
      <c r="AA1210">
        <v>0</v>
      </c>
      <c r="AB1210">
        <v>0</v>
      </c>
      <c r="AC1210">
        <v>0</v>
      </c>
      <c r="AD1210">
        <v>0</v>
      </c>
      <c r="AE1210">
        <v>0</v>
      </c>
      <c r="AF1210">
        <v>0</v>
      </c>
      <c r="AG1210" t="s">
        <v>7555</v>
      </c>
      <c r="AH1210" s="21" t="str">
        <f t="shared" si="36"/>
        <v>YK19</v>
      </c>
      <c r="AI1210" s="21">
        <v>67.5</v>
      </c>
      <c r="AJ1210" s="21">
        <f t="shared" si="37"/>
        <v>99.875816993464056</v>
      </c>
      <c r="AK1210" s="21" t="s">
        <v>2060</v>
      </c>
      <c r="AL1210" t="s">
        <v>2515</v>
      </c>
      <c r="AM1210" t="s">
        <v>53</v>
      </c>
      <c r="AN1210" t="s">
        <v>2031</v>
      </c>
    </row>
    <row r="1211" spans="1:40" ht="15" hidden="1" thickTop="1" x14ac:dyDescent="0.35">
      <c r="A1211" t="s">
        <v>7619</v>
      </c>
      <c r="B1211" t="s">
        <v>7557</v>
      </c>
      <c r="C1211" t="s">
        <v>2560</v>
      </c>
      <c r="D1211" t="s">
        <v>7558</v>
      </c>
      <c r="E1211" t="s">
        <v>2562</v>
      </c>
      <c r="F1211">
        <v>1</v>
      </c>
      <c r="G1211" t="s">
        <v>2546</v>
      </c>
      <c r="H1211" t="s">
        <v>2510</v>
      </c>
      <c r="I1211" t="s">
        <v>2511</v>
      </c>
      <c r="J1211" t="s">
        <v>2547</v>
      </c>
      <c r="K1211" t="s">
        <v>2548</v>
      </c>
      <c r="L1211" t="s">
        <v>2058</v>
      </c>
      <c r="M1211" t="s">
        <v>2170</v>
      </c>
      <c r="N1211">
        <v>0</v>
      </c>
      <c r="O1211">
        <v>0</v>
      </c>
      <c r="P1211">
        <v>0</v>
      </c>
      <c r="Q1211">
        <v>15300</v>
      </c>
      <c r="R1211">
        <v>0</v>
      </c>
      <c r="S1211">
        <v>0</v>
      </c>
      <c r="T1211">
        <v>0</v>
      </c>
      <c r="U1211">
        <v>0</v>
      </c>
      <c r="V1211">
        <v>0</v>
      </c>
      <c r="W1211">
        <v>0</v>
      </c>
      <c r="X1211">
        <v>0</v>
      </c>
      <c r="Y1211">
        <v>0</v>
      </c>
      <c r="Z1211">
        <v>0</v>
      </c>
      <c r="AA1211">
        <v>0</v>
      </c>
      <c r="AB1211">
        <v>0</v>
      </c>
      <c r="AC1211">
        <v>0</v>
      </c>
      <c r="AD1211">
        <v>0</v>
      </c>
      <c r="AE1211">
        <v>0</v>
      </c>
      <c r="AF1211">
        <v>0</v>
      </c>
      <c r="AG1211" t="s">
        <v>7559</v>
      </c>
      <c r="AH1211" s="21" t="str">
        <f t="shared" si="36"/>
        <v>YH98</v>
      </c>
      <c r="AI1211" s="21">
        <v>67.5</v>
      </c>
      <c r="AJ1211" s="21">
        <f t="shared" si="37"/>
        <v>100</v>
      </c>
      <c r="AK1211" s="21" t="s">
        <v>2060</v>
      </c>
      <c r="AL1211" t="s">
        <v>2551</v>
      </c>
      <c r="AM1211" t="s">
        <v>53</v>
      </c>
      <c r="AN1211" t="s">
        <v>2029</v>
      </c>
    </row>
    <row r="1212" spans="1:40" ht="15" hidden="1" thickTop="1" x14ac:dyDescent="0.35">
      <c r="A1212" t="s">
        <v>7623</v>
      </c>
      <c r="B1212" t="s">
        <v>7561</v>
      </c>
      <c r="C1212" t="s">
        <v>4282</v>
      </c>
      <c r="D1212" t="s">
        <v>7562</v>
      </c>
      <c r="E1212" t="s">
        <v>2691</v>
      </c>
      <c r="F1212">
        <v>1</v>
      </c>
      <c r="G1212" t="s">
        <v>2600</v>
      </c>
      <c r="H1212" t="s">
        <v>2577</v>
      </c>
      <c r="I1212" t="s">
        <v>2511</v>
      </c>
      <c r="J1212" t="s">
        <v>2699</v>
      </c>
      <c r="K1212" t="s">
        <v>2579</v>
      </c>
      <c r="L1212" t="s">
        <v>2058</v>
      </c>
      <c r="M1212" t="s">
        <v>2170</v>
      </c>
      <c r="N1212">
        <v>0</v>
      </c>
      <c r="O1212">
        <v>0</v>
      </c>
      <c r="P1212">
        <v>0</v>
      </c>
      <c r="Q1212">
        <v>15300</v>
      </c>
      <c r="R1212">
        <v>0</v>
      </c>
      <c r="S1212">
        <v>0</v>
      </c>
      <c r="T1212">
        <v>0</v>
      </c>
      <c r="U1212">
        <v>0</v>
      </c>
      <c r="V1212">
        <v>0</v>
      </c>
      <c r="W1212">
        <v>0</v>
      </c>
      <c r="X1212">
        <v>0</v>
      </c>
      <c r="Y1212">
        <v>0</v>
      </c>
      <c r="Z1212">
        <v>0</v>
      </c>
      <c r="AA1212">
        <v>0</v>
      </c>
      <c r="AB1212">
        <v>0</v>
      </c>
      <c r="AC1212">
        <v>0</v>
      </c>
      <c r="AD1212">
        <v>0</v>
      </c>
      <c r="AE1212">
        <v>0</v>
      </c>
      <c r="AF1212">
        <v>0</v>
      </c>
      <c r="AG1212" t="s">
        <v>7563</v>
      </c>
      <c r="AH1212" s="21" t="str">
        <f t="shared" si="36"/>
        <v>YH98</v>
      </c>
      <c r="AI1212" s="21">
        <v>67.5</v>
      </c>
      <c r="AJ1212" s="21">
        <f t="shared" si="37"/>
        <v>100</v>
      </c>
      <c r="AK1212" s="21" t="s">
        <v>2060</v>
      </c>
      <c r="AL1212" t="s">
        <v>2581</v>
      </c>
      <c r="AM1212" t="s">
        <v>53</v>
      </c>
      <c r="AN1212" t="s">
        <v>2031</v>
      </c>
    </row>
    <row r="1213" spans="1:40" ht="15" hidden="1" thickTop="1" x14ac:dyDescent="0.35">
      <c r="A1213" t="s">
        <v>7627</v>
      </c>
      <c r="B1213" t="s">
        <v>7565</v>
      </c>
      <c r="C1213" t="s">
        <v>3686</v>
      </c>
      <c r="D1213" t="s">
        <v>7566</v>
      </c>
      <c r="E1213" t="s">
        <v>559</v>
      </c>
      <c r="F1213">
        <v>1</v>
      </c>
      <c r="G1213" t="s">
        <v>2055</v>
      </c>
      <c r="H1213" t="s">
        <v>2056</v>
      </c>
      <c r="I1213" t="s">
        <v>2511</v>
      </c>
      <c r="J1213" t="s">
        <v>2568</v>
      </c>
      <c r="K1213" t="s">
        <v>63</v>
      </c>
      <c r="L1213" t="s">
        <v>2058</v>
      </c>
      <c r="M1213" t="s">
        <v>2170</v>
      </c>
      <c r="N1213">
        <v>0</v>
      </c>
      <c r="O1213">
        <v>0</v>
      </c>
      <c r="P1213">
        <v>0</v>
      </c>
      <c r="Q1213">
        <v>15300</v>
      </c>
      <c r="R1213">
        <v>0</v>
      </c>
      <c r="S1213">
        <v>0</v>
      </c>
      <c r="T1213">
        <v>0</v>
      </c>
      <c r="U1213">
        <v>0</v>
      </c>
      <c r="V1213">
        <v>0</v>
      </c>
      <c r="W1213">
        <v>0</v>
      </c>
      <c r="X1213">
        <v>0</v>
      </c>
      <c r="Y1213">
        <v>0</v>
      </c>
      <c r="Z1213">
        <v>0</v>
      </c>
      <c r="AA1213">
        <v>0</v>
      </c>
      <c r="AB1213">
        <v>0</v>
      </c>
      <c r="AC1213">
        <v>0</v>
      </c>
      <c r="AD1213">
        <v>0</v>
      </c>
      <c r="AE1213">
        <v>0</v>
      </c>
      <c r="AF1213">
        <v>0</v>
      </c>
      <c r="AG1213" t="s">
        <v>7567</v>
      </c>
      <c r="AH1213" s="21" t="str">
        <f t="shared" si="36"/>
        <v>YN23</v>
      </c>
      <c r="AI1213" s="21">
        <v>67.5</v>
      </c>
      <c r="AJ1213" s="21">
        <f t="shared" si="37"/>
        <v>100</v>
      </c>
      <c r="AK1213" s="21" t="s">
        <v>2060</v>
      </c>
      <c r="AL1213" t="s">
        <v>2570</v>
      </c>
      <c r="AM1213" t="s">
        <v>53</v>
      </c>
      <c r="AN1213" t="s">
        <v>2029</v>
      </c>
    </row>
    <row r="1214" spans="1:40" ht="15" hidden="1" thickTop="1" x14ac:dyDescent="0.35">
      <c r="A1214" t="s">
        <v>7630</v>
      </c>
      <c r="B1214" t="s">
        <v>7569</v>
      </c>
      <c r="C1214" t="s">
        <v>5561</v>
      </c>
      <c r="D1214" t="s">
        <v>7570</v>
      </c>
      <c r="E1214" t="s">
        <v>2575</v>
      </c>
      <c r="F1214">
        <v>1</v>
      </c>
      <c r="G1214" t="s">
        <v>2576</v>
      </c>
      <c r="H1214" t="s">
        <v>2577</v>
      </c>
      <c r="I1214" t="s">
        <v>2511</v>
      </c>
      <c r="J1214" t="s">
        <v>2578</v>
      </c>
      <c r="K1214" t="s">
        <v>2579</v>
      </c>
      <c r="L1214" t="s">
        <v>2058</v>
      </c>
      <c r="M1214" t="s">
        <v>2170</v>
      </c>
      <c r="N1214">
        <v>1</v>
      </c>
      <c r="O1214">
        <v>21</v>
      </c>
      <c r="P1214">
        <v>0.14000000000000001</v>
      </c>
      <c r="Q1214">
        <v>15300</v>
      </c>
      <c r="R1214">
        <v>0</v>
      </c>
      <c r="S1214">
        <v>0</v>
      </c>
      <c r="T1214">
        <v>0</v>
      </c>
      <c r="U1214">
        <v>0</v>
      </c>
      <c r="V1214">
        <v>0</v>
      </c>
      <c r="W1214">
        <v>0</v>
      </c>
      <c r="X1214">
        <v>1</v>
      </c>
      <c r="Y1214">
        <v>21</v>
      </c>
      <c r="Z1214">
        <v>0.14000000000000001</v>
      </c>
      <c r="AA1214">
        <v>0</v>
      </c>
      <c r="AB1214">
        <v>0</v>
      </c>
      <c r="AC1214">
        <v>0</v>
      </c>
      <c r="AD1214">
        <v>0</v>
      </c>
      <c r="AE1214">
        <v>0</v>
      </c>
      <c r="AF1214">
        <v>0</v>
      </c>
      <c r="AG1214" t="s">
        <v>7571</v>
      </c>
      <c r="AH1214" s="21" t="str">
        <f t="shared" si="36"/>
        <v>YO27</v>
      </c>
      <c r="AI1214" s="21">
        <v>67.5</v>
      </c>
      <c r="AJ1214" s="21">
        <f t="shared" si="37"/>
        <v>99.862745098039213</v>
      </c>
      <c r="AK1214" s="21" t="s">
        <v>2060</v>
      </c>
      <c r="AL1214" t="s">
        <v>2581</v>
      </c>
      <c r="AM1214" t="s">
        <v>53</v>
      </c>
      <c r="AN1214" t="s">
        <v>2031</v>
      </c>
    </row>
    <row r="1215" spans="1:40" ht="15" hidden="1" thickTop="1" x14ac:dyDescent="0.35">
      <c r="A1215" t="s">
        <v>7633</v>
      </c>
      <c r="B1215" t="s">
        <v>7573</v>
      </c>
      <c r="C1215" t="s">
        <v>30202</v>
      </c>
      <c r="D1215" t="s">
        <v>7574</v>
      </c>
      <c r="E1215" t="s">
        <v>2575</v>
      </c>
      <c r="F1215">
        <v>1</v>
      </c>
      <c r="G1215" t="s">
        <v>2576</v>
      </c>
      <c r="H1215" t="s">
        <v>2577</v>
      </c>
      <c r="I1215" t="s">
        <v>2511</v>
      </c>
      <c r="J1215" t="s">
        <v>2578</v>
      </c>
      <c r="K1215" t="s">
        <v>2579</v>
      </c>
      <c r="L1215" t="s">
        <v>2058</v>
      </c>
      <c r="M1215" t="s">
        <v>2170</v>
      </c>
      <c r="N1215">
        <v>0</v>
      </c>
      <c r="O1215">
        <v>0</v>
      </c>
      <c r="P1215">
        <v>0</v>
      </c>
      <c r="Q1215">
        <v>15300</v>
      </c>
      <c r="R1215">
        <v>0</v>
      </c>
      <c r="S1215">
        <v>0</v>
      </c>
      <c r="T1215">
        <v>0</v>
      </c>
      <c r="U1215">
        <v>0</v>
      </c>
      <c r="V1215">
        <v>0</v>
      </c>
      <c r="W1215">
        <v>0</v>
      </c>
      <c r="X1215">
        <v>0</v>
      </c>
      <c r="Y1215">
        <v>0</v>
      </c>
      <c r="Z1215">
        <v>0</v>
      </c>
      <c r="AA1215">
        <v>0</v>
      </c>
      <c r="AB1215">
        <v>0</v>
      </c>
      <c r="AC1215">
        <v>0</v>
      </c>
      <c r="AD1215">
        <v>0</v>
      </c>
      <c r="AE1215">
        <v>0</v>
      </c>
      <c r="AF1215">
        <v>0</v>
      </c>
      <c r="AG1215" t="s">
        <v>7575</v>
      </c>
      <c r="AH1215" s="21" t="str">
        <f t="shared" si="36"/>
        <v>YO98</v>
      </c>
      <c r="AI1215" s="21">
        <v>67.5</v>
      </c>
      <c r="AJ1215" s="21">
        <f t="shared" si="37"/>
        <v>100</v>
      </c>
      <c r="AK1215" s="21" t="s">
        <v>2060</v>
      </c>
      <c r="AL1215" t="s">
        <v>2581</v>
      </c>
      <c r="AM1215" t="s">
        <v>53</v>
      </c>
      <c r="AN1215" t="s">
        <v>2031</v>
      </c>
    </row>
    <row r="1216" spans="1:40" ht="15" hidden="1" thickTop="1" x14ac:dyDescent="0.35">
      <c r="A1216" t="s">
        <v>7636</v>
      </c>
      <c r="B1216" t="s">
        <v>7577</v>
      </c>
      <c r="C1216" t="s">
        <v>5194</v>
      </c>
      <c r="D1216" t="s">
        <v>7578</v>
      </c>
      <c r="E1216" t="s">
        <v>5244</v>
      </c>
      <c r="F1216">
        <v>1</v>
      </c>
      <c r="G1216" t="s">
        <v>2600</v>
      </c>
      <c r="H1216" t="s">
        <v>2577</v>
      </c>
      <c r="I1216" t="s">
        <v>2511</v>
      </c>
      <c r="J1216" t="s">
        <v>2699</v>
      </c>
      <c r="K1216" t="s">
        <v>2579</v>
      </c>
      <c r="L1216" t="s">
        <v>2058</v>
      </c>
      <c r="M1216" t="s">
        <v>2170</v>
      </c>
      <c r="N1216">
        <v>0</v>
      </c>
      <c r="O1216">
        <v>0</v>
      </c>
      <c r="P1216">
        <v>0</v>
      </c>
      <c r="Q1216">
        <v>15300</v>
      </c>
      <c r="R1216">
        <v>0</v>
      </c>
      <c r="S1216">
        <v>0</v>
      </c>
      <c r="T1216">
        <v>0</v>
      </c>
      <c r="U1216">
        <v>0</v>
      </c>
      <c r="V1216">
        <v>0</v>
      </c>
      <c r="W1216">
        <v>0</v>
      </c>
      <c r="X1216">
        <v>0</v>
      </c>
      <c r="Y1216">
        <v>0</v>
      </c>
      <c r="Z1216">
        <v>0</v>
      </c>
      <c r="AA1216">
        <v>0</v>
      </c>
      <c r="AB1216">
        <v>0</v>
      </c>
      <c r="AC1216">
        <v>0</v>
      </c>
      <c r="AD1216">
        <v>0</v>
      </c>
      <c r="AE1216">
        <v>0</v>
      </c>
      <c r="AF1216">
        <v>0</v>
      </c>
      <c r="AG1216" t="s">
        <v>7579</v>
      </c>
      <c r="AH1216" s="21" t="str">
        <f t="shared" si="36"/>
        <v>YH98</v>
      </c>
      <c r="AI1216" s="21">
        <v>67.5</v>
      </c>
      <c r="AJ1216" s="21">
        <f t="shared" si="37"/>
        <v>100</v>
      </c>
      <c r="AK1216" s="21" t="s">
        <v>2060</v>
      </c>
      <c r="AL1216" t="s">
        <v>2581</v>
      </c>
      <c r="AM1216" t="s">
        <v>53</v>
      </c>
      <c r="AN1216" t="s">
        <v>2031</v>
      </c>
    </row>
    <row r="1217" spans="1:40" ht="15" hidden="1" thickTop="1" x14ac:dyDescent="0.35">
      <c r="A1217" t="s">
        <v>7640</v>
      </c>
      <c r="B1217" t="s">
        <v>7581</v>
      </c>
      <c r="C1217" t="s">
        <v>4546</v>
      </c>
      <c r="D1217" t="s">
        <v>7582</v>
      </c>
      <c r="E1217" t="s">
        <v>2608</v>
      </c>
      <c r="F1217">
        <v>1</v>
      </c>
      <c r="G1217" t="s">
        <v>2609</v>
      </c>
      <c r="H1217" t="s">
        <v>2577</v>
      </c>
      <c r="I1217" t="s">
        <v>2511</v>
      </c>
      <c r="J1217" t="s">
        <v>2764</v>
      </c>
      <c r="K1217" t="s">
        <v>2765</v>
      </c>
      <c r="L1217" t="s">
        <v>2058</v>
      </c>
      <c r="M1217" t="s">
        <v>2059</v>
      </c>
      <c r="N1217">
        <v>2</v>
      </c>
      <c r="O1217">
        <v>110</v>
      </c>
      <c r="P1217">
        <v>0.45</v>
      </c>
      <c r="Q1217">
        <v>24480</v>
      </c>
      <c r="R1217">
        <v>0</v>
      </c>
      <c r="S1217">
        <v>0</v>
      </c>
      <c r="T1217">
        <v>0</v>
      </c>
      <c r="U1217">
        <v>0</v>
      </c>
      <c r="V1217">
        <v>0</v>
      </c>
      <c r="W1217">
        <v>0</v>
      </c>
      <c r="X1217">
        <v>2</v>
      </c>
      <c r="Y1217">
        <v>110</v>
      </c>
      <c r="Z1217">
        <v>0.45</v>
      </c>
      <c r="AA1217">
        <v>0</v>
      </c>
      <c r="AB1217">
        <v>0</v>
      </c>
      <c r="AC1217">
        <v>0</v>
      </c>
      <c r="AD1217">
        <v>0</v>
      </c>
      <c r="AE1217">
        <v>0</v>
      </c>
      <c r="AF1217">
        <v>0</v>
      </c>
      <c r="AG1217" t="s">
        <v>7583</v>
      </c>
      <c r="AH1217" s="21" t="str">
        <f t="shared" si="36"/>
        <v>YO98</v>
      </c>
      <c r="AI1217" s="21">
        <v>107.92500000000001</v>
      </c>
      <c r="AJ1217" s="21">
        <f t="shared" si="37"/>
        <v>99.550653594771248</v>
      </c>
      <c r="AK1217" s="21" t="s">
        <v>2063</v>
      </c>
      <c r="AL1217" t="s">
        <v>2613</v>
      </c>
      <c r="AM1217" t="s">
        <v>53</v>
      </c>
      <c r="AN1217" t="s">
        <v>2032</v>
      </c>
    </row>
    <row r="1218" spans="1:40" ht="15" hidden="1" thickTop="1" x14ac:dyDescent="0.35">
      <c r="A1218" t="s">
        <v>7644</v>
      </c>
      <c r="B1218" t="s">
        <v>7585</v>
      </c>
      <c r="C1218" t="s">
        <v>2832</v>
      </c>
      <c r="D1218" t="s">
        <v>7586</v>
      </c>
      <c r="E1218" t="s">
        <v>2562</v>
      </c>
      <c r="F1218">
        <v>1</v>
      </c>
      <c r="G1218" t="s">
        <v>2546</v>
      </c>
      <c r="H1218" t="s">
        <v>2510</v>
      </c>
      <c r="I1218" t="s">
        <v>2511</v>
      </c>
      <c r="J1218" t="s">
        <v>2547</v>
      </c>
      <c r="K1218" t="s">
        <v>2548</v>
      </c>
      <c r="L1218" t="s">
        <v>2058</v>
      </c>
      <c r="M1218" t="s">
        <v>2059</v>
      </c>
      <c r="N1218">
        <v>0</v>
      </c>
      <c r="O1218">
        <v>0</v>
      </c>
      <c r="P1218">
        <v>0</v>
      </c>
      <c r="Q1218">
        <v>24480</v>
      </c>
      <c r="R1218">
        <v>0</v>
      </c>
      <c r="S1218">
        <v>0</v>
      </c>
      <c r="T1218">
        <v>0</v>
      </c>
      <c r="U1218">
        <v>0</v>
      </c>
      <c r="V1218">
        <v>0</v>
      </c>
      <c r="W1218">
        <v>0</v>
      </c>
      <c r="X1218">
        <v>0</v>
      </c>
      <c r="Y1218">
        <v>0</v>
      </c>
      <c r="Z1218">
        <v>0</v>
      </c>
      <c r="AA1218">
        <v>0</v>
      </c>
      <c r="AB1218">
        <v>0</v>
      </c>
      <c r="AC1218">
        <v>0</v>
      </c>
      <c r="AD1218">
        <v>0</v>
      </c>
      <c r="AE1218">
        <v>0</v>
      </c>
      <c r="AF1218">
        <v>0</v>
      </c>
      <c r="AG1218" t="s">
        <v>7587</v>
      </c>
      <c r="AH1218" s="21" t="str">
        <f t="shared" si="36"/>
        <v>YH98</v>
      </c>
      <c r="AI1218" s="21">
        <v>107.92500000000001</v>
      </c>
      <c r="AJ1218" s="21">
        <f t="shared" si="37"/>
        <v>100</v>
      </c>
      <c r="AK1218" s="21" t="s">
        <v>2060</v>
      </c>
      <c r="AL1218" t="s">
        <v>2551</v>
      </c>
      <c r="AM1218" t="s">
        <v>53</v>
      </c>
      <c r="AN1218" t="s">
        <v>2031</v>
      </c>
    </row>
    <row r="1219" spans="1:40" ht="15" hidden="1" thickTop="1" x14ac:dyDescent="0.35">
      <c r="A1219" t="s">
        <v>7648</v>
      </c>
      <c r="B1219" t="s">
        <v>7588</v>
      </c>
      <c r="C1219" t="s">
        <v>6818</v>
      </c>
      <c r="D1219" t="s">
        <v>7589</v>
      </c>
      <c r="E1219" t="s">
        <v>2575</v>
      </c>
      <c r="F1219">
        <v>1</v>
      </c>
      <c r="G1219" t="s">
        <v>2576</v>
      </c>
      <c r="H1219" t="s">
        <v>2577</v>
      </c>
      <c r="I1219" t="s">
        <v>2511</v>
      </c>
      <c r="J1219" t="s">
        <v>2578</v>
      </c>
      <c r="K1219" t="s">
        <v>2579</v>
      </c>
      <c r="L1219" t="s">
        <v>2058</v>
      </c>
      <c r="M1219" t="s">
        <v>2059</v>
      </c>
      <c r="N1219">
        <v>0</v>
      </c>
      <c r="O1219">
        <v>0</v>
      </c>
      <c r="P1219">
        <v>0</v>
      </c>
      <c r="Q1219">
        <v>24480</v>
      </c>
      <c r="R1219">
        <v>0</v>
      </c>
      <c r="S1219">
        <v>0</v>
      </c>
      <c r="T1219">
        <v>0</v>
      </c>
      <c r="U1219">
        <v>0</v>
      </c>
      <c r="V1219">
        <v>0</v>
      </c>
      <c r="W1219">
        <v>0</v>
      </c>
      <c r="X1219">
        <v>0</v>
      </c>
      <c r="Y1219">
        <v>0</v>
      </c>
      <c r="Z1219">
        <v>0</v>
      </c>
      <c r="AA1219">
        <v>0</v>
      </c>
      <c r="AB1219">
        <v>0</v>
      </c>
      <c r="AC1219">
        <v>0</v>
      </c>
      <c r="AD1219">
        <v>0</v>
      </c>
      <c r="AE1219">
        <v>0</v>
      </c>
      <c r="AF1219">
        <v>0</v>
      </c>
      <c r="AG1219" t="s">
        <v>7590</v>
      </c>
      <c r="AH1219" s="21" t="str">
        <f t="shared" si="36"/>
        <v>YO98</v>
      </c>
      <c r="AI1219" s="21">
        <v>107.92500000000001</v>
      </c>
      <c r="AJ1219" s="21">
        <f t="shared" si="37"/>
        <v>100</v>
      </c>
      <c r="AK1219" s="21" t="s">
        <v>2060</v>
      </c>
      <c r="AL1219" t="s">
        <v>2581</v>
      </c>
      <c r="AM1219" t="s">
        <v>53</v>
      </c>
      <c r="AN1219" t="s">
        <v>2029</v>
      </c>
    </row>
    <row r="1220" spans="1:40" ht="15" hidden="1" thickTop="1" x14ac:dyDescent="0.35">
      <c r="A1220" t="s">
        <v>7652</v>
      </c>
      <c r="B1220" t="s">
        <v>7592</v>
      </c>
      <c r="C1220" t="s">
        <v>7593</v>
      </c>
      <c r="D1220" t="s">
        <v>7594</v>
      </c>
      <c r="E1220" t="s">
        <v>559</v>
      </c>
      <c r="F1220">
        <v>2</v>
      </c>
      <c r="G1220" t="s">
        <v>2055</v>
      </c>
      <c r="H1220" t="s">
        <v>2056</v>
      </c>
      <c r="I1220" t="s">
        <v>2511</v>
      </c>
      <c r="J1220" t="s">
        <v>2568</v>
      </c>
      <c r="K1220" t="s">
        <v>63</v>
      </c>
      <c r="L1220" t="s">
        <v>2058</v>
      </c>
      <c r="M1220" t="s">
        <v>5106</v>
      </c>
      <c r="N1220">
        <v>0</v>
      </c>
      <c r="O1220">
        <v>0</v>
      </c>
      <c r="P1220">
        <v>0</v>
      </c>
      <c r="Q1220">
        <v>9180</v>
      </c>
      <c r="R1220">
        <v>0</v>
      </c>
      <c r="S1220">
        <v>0</v>
      </c>
      <c r="T1220">
        <v>0</v>
      </c>
      <c r="U1220">
        <v>0</v>
      </c>
      <c r="V1220">
        <v>0</v>
      </c>
      <c r="W1220">
        <v>0</v>
      </c>
      <c r="X1220">
        <v>0</v>
      </c>
      <c r="Y1220">
        <v>0</v>
      </c>
      <c r="Z1220">
        <v>0</v>
      </c>
      <c r="AA1220">
        <v>0</v>
      </c>
      <c r="AB1220">
        <v>0</v>
      </c>
      <c r="AC1220">
        <v>0</v>
      </c>
      <c r="AD1220">
        <v>0</v>
      </c>
      <c r="AE1220">
        <v>0</v>
      </c>
      <c r="AF1220">
        <v>0</v>
      </c>
      <c r="AG1220" t="s">
        <v>7595</v>
      </c>
      <c r="AH1220" s="21" t="str">
        <f t="shared" si="36"/>
        <v>YO27</v>
      </c>
      <c r="AI1220" s="21">
        <v>40.500000000000007</v>
      </c>
      <c r="AJ1220" s="21">
        <f t="shared" si="37"/>
        <v>100</v>
      </c>
      <c r="AK1220" s="21" t="s">
        <v>2060</v>
      </c>
      <c r="AL1220" t="s">
        <v>2570</v>
      </c>
      <c r="AM1220" t="s">
        <v>53</v>
      </c>
      <c r="AN1220" t="s">
        <v>2029</v>
      </c>
    </row>
    <row r="1221" spans="1:40" ht="15" hidden="1" thickTop="1" x14ac:dyDescent="0.35">
      <c r="A1221" t="s">
        <v>7656</v>
      </c>
      <c r="B1221" t="s">
        <v>7597</v>
      </c>
      <c r="C1221" t="s">
        <v>2985</v>
      </c>
      <c r="D1221" t="s">
        <v>7598</v>
      </c>
      <c r="E1221" t="s">
        <v>2986</v>
      </c>
      <c r="F1221">
        <v>1</v>
      </c>
      <c r="G1221" t="s">
        <v>2509</v>
      </c>
      <c r="H1221" t="s">
        <v>2510</v>
      </c>
      <c r="I1221" t="s">
        <v>2511</v>
      </c>
      <c r="J1221" t="s">
        <v>2987</v>
      </c>
      <c r="K1221" t="s">
        <v>2513</v>
      </c>
      <c r="L1221" t="s">
        <v>2058</v>
      </c>
      <c r="M1221" t="s">
        <v>2059</v>
      </c>
      <c r="N1221">
        <v>3</v>
      </c>
      <c r="O1221">
        <v>190</v>
      </c>
      <c r="P1221">
        <v>0.78</v>
      </c>
      <c r="Q1221">
        <v>24480</v>
      </c>
      <c r="R1221">
        <v>2</v>
      </c>
      <c r="S1221">
        <v>174</v>
      </c>
      <c r="T1221">
        <v>0.71</v>
      </c>
      <c r="U1221">
        <v>0</v>
      </c>
      <c r="V1221">
        <v>0</v>
      </c>
      <c r="W1221">
        <v>0</v>
      </c>
      <c r="X1221">
        <v>1</v>
      </c>
      <c r="Y1221">
        <v>16</v>
      </c>
      <c r="Z1221">
        <v>7.0000000000000007E-2</v>
      </c>
      <c r="AA1221">
        <v>0</v>
      </c>
      <c r="AB1221">
        <v>0</v>
      </c>
      <c r="AC1221">
        <v>0</v>
      </c>
      <c r="AD1221">
        <v>0</v>
      </c>
      <c r="AE1221">
        <v>0</v>
      </c>
      <c r="AF1221">
        <v>0</v>
      </c>
      <c r="AG1221" t="s">
        <v>7599</v>
      </c>
      <c r="AH1221" s="21" t="str">
        <f t="shared" si="36"/>
        <v>YO27</v>
      </c>
      <c r="AI1221" s="21">
        <v>107.92500000000001</v>
      </c>
      <c r="AJ1221" s="21">
        <f t="shared" si="37"/>
        <v>99.223856209150327</v>
      </c>
      <c r="AK1221" s="21" t="s">
        <v>2063</v>
      </c>
      <c r="AL1221" t="s">
        <v>2515</v>
      </c>
      <c r="AM1221" t="s">
        <v>53</v>
      </c>
      <c r="AN1221" t="s">
        <v>2031</v>
      </c>
    </row>
    <row r="1222" spans="1:40" ht="15" hidden="1" thickTop="1" x14ac:dyDescent="0.35">
      <c r="A1222" t="s">
        <v>7660</v>
      </c>
      <c r="B1222" t="s">
        <v>7601</v>
      </c>
      <c r="C1222" t="s">
        <v>2573</v>
      </c>
      <c r="D1222" t="s">
        <v>7602</v>
      </c>
      <c r="E1222" t="s">
        <v>2575</v>
      </c>
      <c r="F1222">
        <v>1</v>
      </c>
      <c r="G1222" t="s">
        <v>2576</v>
      </c>
      <c r="H1222" t="s">
        <v>2577</v>
      </c>
      <c r="I1222" t="s">
        <v>2511</v>
      </c>
      <c r="J1222" t="s">
        <v>2578</v>
      </c>
      <c r="K1222" t="s">
        <v>2579</v>
      </c>
      <c r="L1222" t="s">
        <v>2058</v>
      </c>
      <c r="M1222" t="s">
        <v>2059</v>
      </c>
      <c r="N1222">
        <v>1</v>
      </c>
      <c r="O1222">
        <v>33</v>
      </c>
      <c r="P1222">
        <v>0.13</v>
      </c>
      <c r="Q1222">
        <v>24480</v>
      </c>
      <c r="R1222">
        <v>0</v>
      </c>
      <c r="S1222">
        <v>0</v>
      </c>
      <c r="T1222">
        <v>0</v>
      </c>
      <c r="U1222">
        <v>0</v>
      </c>
      <c r="V1222">
        <v>0</v>
      </c>
      <c r="W1222">
        <v>0</v>
      </c>
      <c r="X1222">
        <v>0</v>
      </c>
      <c r="Y1222">
        <v>0</v>
      </c>
      <c r="Z1222">
        <v>0</v>
      </c>
      <c r="AA1222">
        <v>1</v>
      </c>
      <c r="AB1222">
        <v>33</v>
      </c>
      <c r="AC1222">
        <v>0.13</v>
      </c>
      <c r="AD1222">
        <v>0</v>
      </c>
      <c r="AE1222">
        <v>0</v>
      </c>
      <c r="AF1222">
        <v>0</v>
      </c>
      <c r="AG1222" t="s">
        <v>7603</v>
      </c>
      <c r="AH1222" s="21" t="str">
        <f t="shared" si="36"/>
        <v>YO27</v>
      </c>
      <c r="AI1222" s="21">
        <v>107.92500000000001</v>
      </c>
      <c r="AJ1222" s="21">
        <f t="shared" si="37"/>
        <v>99.865196078431367</v>
      </c>
      <c r="AK1222" s="21" t="s">
        <v>2060</v>
      </c>
      <c r="AL1222" t="s">
        <v>2581</v>
      </c>
      <c r="AM1222" t="s">
        <v>53</v>
      </c>
      <c r="AN1222" t="s">
        <v>2031</v>
      </c>
    </row>
    <row r="1223" spans="1:40" ht="15" hidden="1" thickTop="1" x14ac:dyDescent="0.35">
      <c r="A1223" t="s">
        <v>7664</v>
      </c>
      <c r="B1223" t="s">
        <v>7605</v>
      </c>
      <c r="C1223" t="s">
        <v>5396</v>
      </c>
      <c r="D1223" t="s">
        <v>7606</v>
      </c>
      <c r="E1223" t="s">
        <v>64</v>
      </c>
      <c r="F1223">
        <v>2</v>
      </c>
      <c r="G1223" t="s">
        <v>2524</v>
      </c>
      <c r="H1223" t="s">
        <v>2056</v>
      </c>
      <c r="I1223" t="s">
        <v>2511</v>
      </c>
      <c r="J1223" t="s">
        <v>3189</v>
      </c>
      <c r="K1223" t="s">
        <v>62</v>
      </c>
      <c r="L1223" t="s">
        <v>2058</v>
      </c>
      <c r="M1223" t="s">
        <v>2059</v>
      </c>
      <c r="N1223">
        <v>0</v>
      </c>
      <c r="O1223">
        <v>0</v>
      </c>
      <c r="P1223">
        <v>0</v>
      </c>
      <c r="Q1223">
        <v>24480</v>
      </c>
      <c r="R1223">
        <v>0</v>
      </c>
      <c r="S1223">
        <v>0</v>
      </c>
      <c r="T1223">
        <v>0</v>
      </c>
      <c r="U1223">
        <v>0</v>
      </c>
      <c r="V1223">
        <v>0</v>
      </c>
      <c r="W1223">
        <v>0</v>
      </c>
      <c r="X1223">
        <v>0</v>
      </c>
      <c r="Y1223">
        <v>0</v>
      </c>
      <c r="Z1223">
        <v>0</v>
      </c>
      <c r="AA1223">
        <v>0</v>
      </c>
      <c r="AB1223">
        <v>0</v>
      </c>
      <c r="AC1223">
        <v>0</v>
      </c>
      <c r="AD1223">
        <v>0</v>
      </c>
      <c r="AE1223">
        <v>0</v>
      </c>
      <c r="AF1223">
        <v>0</v>
      </c>
      <c r="AG1223" t="s">
        <v>7607</v>
      </c>
      <c r="AH1223" s="21" t="str">
        <f t="shared" ref="AH1223:AH1286" si="38">LEFT(AG1223,4)</f>
        <v>YO27</v>
      </c>
      <c r="AI1223" s="21">
        <v>107.92500000000001</v>
      </c>
      <c r="AJ1223" s="21">
        <f t="shared" ref="AJ1223:AJ1286" si="39">100-(O1223/Q1223*100)</f>
        <v>100</v>
      </c>
      <c r="AK1223" s="21" t="s">
        <v>2060</v>
      </c>
      <c r="AL1223" t="s">
        <v>2527</v>
      </c>
      <c r="AM1223" t="s">
        <v>53</v>
      </c>
      <c r="AN1223" t="s">
        <v>2030</v>
      </c>
    </row>
    <row r="1224" spans="1:40" ht="15" hidden="1" thickTop="1" x14ac:dyDescent="0.35">
      <c r="A1224" t="s">
        <v>7668</v>
      </c>
      <c r="B1224" t="s">
        <v>7609</v>
      </c>
      <c r="C1224" t="s">
        <v>3594</v>
      </c>
      <c r="D1224" t="s">
        <v>7610</v>
      </c>
      <c r="E1224" t="s">
        <v>2608</v>
      </c>
      <c r="F1224">
        <v>1</v>
      </c>
      <c r="G1224" t="s">
        <v>2609</v>
      </c>
      <c r="H1224" t="s">
        <v>2577</v>
      </c>
      <c r="I1224" t="s">
        <v>2511</v>
      </c>
      <c r="J1224" t="s">
        <v>2610</v>
      </c>
      <c r="K1224" t="s">
        <v>2611</v>
      </c>
      <c r="L1224" t="s">
        <v>2058</v>
      </c>
      <c r="M1224" t="s">
        <v>2170</v>
      </c>
      <c r="N1224">
        <v>3</v>
      </c>
      <c r="O1224">
        <v>112</v>
      </c>
      <c r="P1224">
        <v>0.73</v>
      </c>
      <c r="Q1224">
        <v>15300</v>
      </c>
      <c r="R1224">
        <v>0</v>
      </c>
      <c r="S1224">
        <v>0</v>
      </c>
      <c r="T1224">
        <v>0</v>
      </c>
      <c r="U1224">
        <v>0</v>
      </c>
      <c r="V1224">
        <v>0</v>
      </c>
      <c r="W1224">
        <v>0</v>
      </c>
      <c r="X1224">
        <v>3</v>
      </c>
      <c r="Y1224">
        <v>112</v>
      </c>
      <c r="Z1224">
        <v>0.73</v>
      </c>
      <c r="AA1224">
        <v>0</v>
      </c>
      <c r="AB1224">
        <v>0</v>
      </c>
      <c r="AC1224">
        <v>0</v>
      </c>
      <c r="AD1224">
        <v>0</v>
      </c>
      <c r="AE1224">
        <v>0</v>
      </c>
      <c r="AF1224">
        <v>0</v>
      </c>
      <c r="AG1224" t="s">
        <v>7611</v>
      </c>
      <c r="AH1224" s="21" t="str">
        <f t="shared" si="38"/>
        <v>YO98</v>
      </c>
      <c r="AI1224" s="21">
        <v>67.5</v>
      </c>
      <c r="AJ1224" s="21">
        <f t="shared" si="39"/>
        <v>99.267973856209153</v>
      </c>
      <c r="AK1224" s="21" t="s">
        <v>2063</v>
      </c>
      <c r="AL1224" t="s">
        <v>2613</v>
      </c>
      <c r="AM1224" t="s">
        <v>53</v>
      </c>
      <c r="AN1224" t="s">
        <v>2030</v>
      </c>
    </row>
    <row r="1225" spans="1:40" ht="15" hidden="1" thickTop="1" x14ac:dyDescent="0.35">
      <c r="A1225" t="s">
        <v>7669</v>
      </c>
      <c r="B1225" t="s">
        <v>7613</v>
      </c>
      <c r="C1225" t="s">
        <v>5372</v>
      </c>
      <c r="D1225" t="s">
        <v>7614</v>
      </c>
      <c r="E1225" t="s">
        <v>2825</v>
      </c>
      <c r="F1225">
        <v>1</v>
      </c>
      <c r="G1225" t="s">
        <v>2816</v>
      </c>
      <c r="H1225" t="s">
        <v>2620</v>
      </c>
      <c r="I1225" t="s">
        <v>2511</v>
      </c>
      <c r="J1225" t="s">
        <v>2826</v>
      </c>
      <c r="K1225" t="s">
        <v>2827</v>
      </c>
      <c r="L1225" t="s">
        <v>2058</v>
      </c>
      <c r="M1225" t="s">
        <v>2059</v>
      </c>
      <c r="N1225">
        <v>0</v>
      </c>
      <c r="O1225">
        <v>0</v>
      </c>
      <c r="P1225">
        <v>0</v>
      </c>
      <c r="Q1225">
        <v>24480</v>
      </c>
      <c r="R1225">
        <v>0</v>
      </c>
      <c r="S1225">
        <v>0</v>
      </c>
      <c r="T1225">
        <v>0</v>
      </c>
      <c r="U1225">
        <v>0</v>
      </c>
      <c r="V1225">
        <v>0</v>
      </c>
      <c r="W1225">
        <v>0</v>
      </c>
      <c r="X1225">
        <v>0</v>
      </c>
      <c r="Y1225">
        <v>0</v>
      </c>
      <c r="Z1225">
        <v>0</v>
      </c>
      <c r="AA1225">
        <v>0</v>
      </c>
      <c r="AB1225">
        <v>0</v>
      </c>
      <c r="AC1225">
        <v>0</v>
      </c>
      <c r="AD1225">
        <v>0</v>
      </c>
      <c r="AE1225">
        <v>0</v>
      </c>
      <c r="AF1225">
        <v>0</v>
      </c>
      <c r="AG1225" t="s">
        <v>7615</v>
      </c>
      <c r="AH1225" s="21" t="str">
        <f t="shared" si="38"/>
        <v>YR21</v>
      </c>
      <c r="AI1225" s="21">
        <v>107.92500000000001</v>
      </c>
      <c r="AJ1225" s="21">
        <f t="shared" si="39"/>
        <v>100</v>
      </c>
      <c r="AK1225" s="21" t="s">
        <v>2060</v>
      </c>
      <c r="AL1225" t="s">
        <v>2829</v>
      </c>
      <c r="AM1225" t="s">
        <v>53</v>
      </c>
      <c r="AN1225" t="s">
        <v>2029</v>
      </c>
    </row>
    <row r="1226" spans="1:40" ht="15" hidden="1" thickTop="1" x14ac:dyDescent="0.35">
      <c r="A1226" t="s">
        <v>7670</v>
      </c>
      <c r="B1226" t="s">
        <v>7617</v>
      </c>
      <c r="C1226" t="s">
        <v>5372</v>
      </c>
      <c r="D1226" t="s">
        <v>6106</v>
      </c>
      <c r="E1226" t="s">
        <v>2825</v>
      </c>
      <c r="F1226">
        <v>1</v>
      </c>
      <c r="G1226" t="s">
        <v>2816</v>
      </c>
      <c r="H1226" t="s">
        <v>2620</v>
      </c>
      <c r="I1226" t="s">
        <v>2511</v>
      </c>
      <c r="J1226" t="s">
        <v>2826</v>
      </c>
      <c r="K1226" t="s">
        <v>2827</v>
      </c>
      <c r="L1226" t="s">
        <v>2058</v>
      </c>
      <c r="M1226" t="s">
        <v>2059</v>
      </c>
      <c r="N1226">
        <v>1</v>
      </c>
      <c r="O1226">
        <v>24</v>
      </c>
      <c r="P1226">
        <v>0.1</v>
      </c>
      <c r="Q1226">
        <v>24480</v>
      </c>
      <c r="R1226">
        <v>1</v>
      </c>
      <c r="S1226">
        <v>24</v>
      </c>
      <c r="T1226">
        <v>0.1</v>
      </c>
      <c r="U1226">
        <v>0</v>
      </c>
      <c r="V1226">
        <v>0</v>
      </c>
      <c r="W1226">
        <v>0</v>
      </c>
      <c r="X1226">
        <v>0</v>
      </c>
      <c r="Y1226">
        <v>0</v>
      </c>
      <c r="Z1226">
        <v>0</v>
      </c>
      <c r="AA1226">
        <v>0</v>
      </c>
      <c r="AB1226">
        <v>0</v>
      </c>
      <c r="AC1226">
        <v>0</v>
      </c>
      <c r="AD1226">
        <v>0</v>
      </c>
      <c r="AE1226">
        <v>0</v>
      </c>
      <c r="AF1226">
        <v>0</v>
      </c>
      <c r="AG1226" t="s">
        <v>7618</v>
      </c>
      <c r="AH1226" s="21" t="str">
        <f t="shared" si="38"/>
        <v>YR21</v>
      </c>
      <c r="AI1226" s="21">
        <v>107.92500000000001</v>
      </c>
      <c r="AJ1226" s="21">
        <f t="shared" si="39"/>
        <v>99.901960784313729</v>
      </c>
      <c r="AK1226" s="21" t="s">
        <v>2060</v>
      </c>
      <c r="AL1226" t="s">
        <v>2829</v>
      </c>
      <c r="AM1226" t="s">
        <v>53</v>
      </c>
      <c r="AN1226" t="s">
        <v>2032</v>
      </c>
    </row>
    <row r="1227" spans="1:40" ht="15" hidden="1" thickTop="1" x14ac:dyDescent="0.35">
      <c r="A1227" t="s">
        <v>7672</v>
      </c>
      <c r="B1227" t="s">
        <v>7620</v>
      </c>
      <c r="C1227" t="s">
        <v>2573</v>
      </c>
      <c r="D1227" t="s">
        <v>7621</v>
      </c>
      <c r="E1227" t="s">
        <v>2857</v>
      </c>
      <c r="F1227">
        <v>1</v>
      </c>
      <c r="G1227" t="s">
        <v>2576</v>
      </c>
      <c r="H1227" t="s">
        <v>2577</v>
      </c>
      <c r="I1227" t="s">
        <v>2511</v>
      </c>
      <c r="J1227" t="s">
        <v>2578</v>
      </c>
      <c r="K1227" t="s">
        <v>2579</v>
      </c>
      <c r="L1227" t="s">
        <v>2058</v>
      </c>
      <c r="M1227" t="s">
        <v>2059</v>
      </c>
      <c r="N1227">
        <v>2</v>
      </c>
      <c r="O1227">
        <v>82</v>
      </c>
      <c r="P1227">
        <v>0.33</v>
      </c>
      <c r="Q1227">
        <v>24480</v>
      </c>
      <c r="R1227">
        <v>0</v>
      </c>
      <c r="S1227">
        <v>0</v>
      </c>
      <c r="T1227">
        <v>0</v>
      </c>
      <c r="U1227">
        <v>0</v>
      </c>
      <c r="V1227">
        <v>0</v>
      </c>
      <c r="W1227">
        <v>0</v>
      </c>
      <c r="X1227">
        <v>0</v>
      </c>
      <c r="Y1227">
        <v>0</v>
      </c>
      <c r="Z1227">
        <v>0</v>
      </c>
      <c r="AA1227">
        <v>2</v>
      </c>
      <c r="AB1227">
        <v>82</v>
      </c>
      <c r="AC1227">
        <v>0.33</v>
      </c>
      <c r="AD1227">
        <v>0</v>
      </c>
      <c r="AE1227">
        <v>0</v>
      </c>
      <c r="AF1227">
        <v>0</v>
      </c>
      <c r="AG1227" t="s">
        <v>7622</v>
      </c>
      <c r="AH1227" s="21" t="str">
        <f t="shared" si="38"/>
        <v>YH98</v>
      </c>
      <c r="AI1227" s="21">
        <v>107.92500000000001</v>
      </c>
      <c r="AJ1227" s="21">
        <f t="shared" si="39"/>
        <v>99.665032679738559</v>
      </c>
      <c r="AK1227" s="21" t="s">
        <v>2063</v>
      </c>
      <c r="AL1227" t="s">
        <v>2581</v>
      </c>
      <c r="AM1227" t="s">
        <v>53</v>
      </c>
      <c r="AN1227" t="s">
        <v>2031</v>
      </c>
    </row>
    <row r="1228" spans="1:40" ht="15" hidden="1" thickTop="1" x14ac:dyDescent="0.35">
      <c r="A1228" t="s">
        <v>7326</v>
      </c>
      <c r="B1228" t="s">
        <v>7624</v>
      </c>
      <c r="C1228" t="s">
        <v>2823</v>
      </c>
      <c r="D1228" t="s">
        <v>7625</v>
      </c>
      <c r="E1228" t="s">
        <v>2825</v>
      </c>
      <c r="F1228">
        <v>1</v>
      </c>
      <c r="G1228" t="s">
        <v>2816</v>
      </c>
      <c r="H1228" t="s">
        <v>2620</v>
      </c>
      <c r="I1228" t="s">
        <v>2511</v>
      </c>
      <c r="J1228" t="s">
        <v>2826</v>
      </c>
      <c r="K1228" t="s">
        <v>2827</v>
      </c>
      <c r="L1228" t="s">
        <v>2058</v>
      </c>
      <c r="M1228" t="s">
        <v>2170</v>
      </c>
      <c r="N1228">
        <v>0</v>
      </c>
      <c r="O1228">
        <v>0</v>
      </c>
      <c r="P1228">
        <v>0</v>
      </c>
      <c r="Q1228">
        <v>15300</v>
      </c>
      <c r="R1228">
        <v>0</v>
      </c>
      <c r="S1228">
        <v>0</v>
      </c>
      <c r="T1228">
        <v>0</v>
      </c>
      <c r="U1228">
        <v>0</v>
      </c>
      <c r="V1228">
        <v>0</v>
      </c>
      <c r="W1228">
        <v>0</v>
      </c>
      <c r="X1228">
        <v>0</v>
      </c>
      <c r="Y1228">
        <v>0</v>
      </c>
      <c r="Z1228">
        <v>0</v>
      </c>
      <c r="AA1228">
        <v>0</v>
      </c>
      <c r="AB1228">
        <v>0</v>
      </c>
      <c r="AC1228">
        <v>0</v>
      </c>
      <c r="AD1228">
        <v>0</v>
      </c>
      <c r="AE1228">
        <v>0</v>
      </c>
      <c r="AF1228">
        <v>0</v>
      </c>
      <c r="AG1228" t="s">
        <v>7626</v>
      </c>
      <c r="AH1228" s="21" t="str">
        <f t="shared" si="38"/>
        <v>YR20</v>
      </c>
      <c r="AI1228" s="21">
        <v>67.5</v>
      </c>
      <c r="AJ1228" s="21">
        <f t="shared" si="39"/>
        <v>100</v>
      </c>
      <c r="AK1228" s="21" t="s">
        <v>2060</v>
      </c>
      <c r="AL1228" t="s">
        <v>2829</v>
      </c>
      <c r="AM1228" t="s">
        <v>53</v>
      </c>
      <c r="AN1228" t="s">
        <v>2029</v>
      </c>
    </row>
    <row r="1229" spans="1:40" ht="15" hidden="1" thickTop="1" x14ac:dyDescent="0.35">
      <c r="A1229" t="s">
        <v>7679</v>
      </c>
      <c r="B1229" t="s">
        <v>7628</v>
      </c>
      <c r="C1229" t="s">
        <v>76</v>
      </c>
      <c r="D1229" t="s">
        <v>7629</v>
      </c>
      <c r="E1229" t="s">
        <v>560</v>
      </c>
      <c r="F1229">
        <v>2</v>
      </c>
      <c r="G1229" t="s">
        <v>2055</v>
      </c>
      <c r="H1229" t="s">
        <v>2056</v>
      </c>
      <c r="I1229" t="s">
        <v>2511</v>
      </c>
      <c r="J1229" t="s">
        <v>67</v>
      </c>
      <c r="K1229" t="s">
        <v>68</v>
      </c>
      <c r="L1229" t="s">
        <v>2058</v>
      </c>
      <c r="M1229" t="s">
        <v>2170</v>
      </c>
      <c r="N1229">
        <v>6</v>
      </c>
      <c r="O1229">
        <v>264</v>
      </c>
      <c r="P1229">
        <v>1.73</v>
      </c>
      <c r="Q1229">
        <v>15300</v>
      </c>
      <c r="R1229">
        <v>0</v>
      </c>
      <c r="S1229">
        <v>0</v>
      </c>
      <c r="T1229">
        <v>0</v>
      </c>
      <c r="U1229">
        <v>0</v>
      </c>
      <c r="V1229">
        <v>0</v>
      </c>
      <c r="W1229">
        <v>0</v>
      </c>
      <c r="X1229">
        <v>6</v>
      </c>
      <c r="Y1229">
        <v>264</v>
      </c>
      <c r="Z1229">
        <v>1.73</v>
      </c>
      <c r="AA1229">
        <v>0</v>
      </c>
      <c r="AB1229">
        <v>0</v>
      </c>
      <c r="AC1229">
        <v>0</v>
      </c>
      <c r="AD1229">
        <v>0</v>
      </c>
      <c r="AE1229">
        <v>0</v>
      </c>
      <c r="AF1229">
        <v>0</v>
      </c>
      <c r="AG1229" t="s">
        <v>204</v>
      </c>
      <c r="AH1229" s="21" t="str">
        <f t="shared" si="38"/>
        <v>YO27</v>
      </c>
      <c r="AI1229" s="21">
        <v>67.5</v>
      </c>
      <c r="AJ1229" s="21">
        <f t="shared" si="39"/>
        <v>98.274509803921575</v>
      </c>
      <c r="AK1229" s="21" t="s">
        <v>2063</v>
      </c>
      <c r="AL1229" t="s">
        <v>70</v>
      </c>
      <c r="AM1229" t="s">
        <v>53</v>
      </c>
      <c r="AN1229" t="s">
        <v>2030</v>
      </c>
    </row>
    <row r="1230" spans="1:40" ht="15" hidden="1" thickTop="1" x14ac:dyDescent="0.35">
      <c r="A1230" t="s">
        <v>7683</v>
      </c>
      <c r="B1230" t="s">
        <v>7631</v>
      </c>
      <c r="C1230" t="s">
        <v>117</v>
      </c>
      <c r="D1230" t="s">
        <v>7632</v>
      </c>
      <c r="E1230" t="s">
        <v>560</v>
      </c>
      <c r="F1230">
        <v>1</v>
      </c>
      <c r="G1230" t="s">
        <v>2055</v>
      </c>
      <c r="H1230" t="s">
        <v>2056</v>
      </c>
      <c r="I1230" t="s">
        <v>2511</v>
      </c>
      <c r="J1230" t="s">
        <v>67</v>
      </c>
      <c r="K1230" t="s">
        <v>68</v>
      </c>
      <c r="L1230" t="s">
        <v>2058</v>
      </c>
      <c r="M1230" t="s">
        <v>2059</v>
      </c>
      <c r="N1230">
        <v>4</v>
      </c>
      <c r="O1230">
        <v>92</v>
      </c>
      <c r="P1230">
        <v>0.38</v>
      </c>
      <c r="Q1230">
        <v>24480</v>
      </c>
      <c r="R1230">
        <v>2</v>
      </c>
      <c r="S1230">
        <v>68</v>
      </c>
      <c r="T1230">
        <v>0.28000000000000003</v>
      </c>
      <c r="U1230">
        <v>0</v>
      </c>
      <c r="V1230">
        <v>0</v>
      </c>
      <c r="W1230">
        <v>0</v>
      </c>
      <c r="X1230">
        <v>2</v>
      </c>
      <c r="Y1230">
        <v>24</v>
      </c>
      <c r="Z1230">
        <v>0.1</v>
      </c>
      <c r="AA1230">
        <v>0</v>
      </c>
      <c r="AB1230">
        <v>0</v>
      </c>
      <c r="AC1230">
        <v>0</v>
      </c>
      <c r="AD1230">
        <v>0</v>
      </c>
      <c r="AE1230">
        <v>0</v>
      </c>
      <c r="AF1230">
        <v>0</v>
      </c>
      <c r="AG1230" t="s">
        <v>205</v>
      </c>
      <c r="AH1230" s="21" t="str">
        <f t="shared" si="38"/>
        <v>YO27</v>
      </c>
      <c r="AI1230" s="21">
        <v>107.92500000000001</v>
      </c>
      <c r="AJ1230" s="21">
        <f t="shared" si="39"/>
        <v>99.624183006535944</v>
      </c>
      <c r="AK1230" s="21" t="s">
        <v>2063</v>
      </c>
      <c r="AL1230" t="s">
        <v>70</v>
      </c>
      <c r="AM1230" t="s">
        <v>53</v>
      </c>
      <c r="AN1230" t="s">
        <v>2029</v>
      </c>
    </row>
    <row r="1231" spans="1:40" ht="15" hidden="1" thickTop="1" x14ac:dyDescent="0.35">
      <c r="A1231" t="s">
        <v>7687</v>
      </c>
      <c r="B1231" t="s">
        <v>7634</v>
      </c>
      <c r="C1231" t="s">
        <v>111</v>
      </c>
      <c r="D1231" t="s">
        <v>7635</v>
      </c>
      <c r="E1231" t="s">
        <v>112</v>
      </c>
      <c r="F1231">
        <v>1</v>
      </c>
      <c r="G1231" t="s">
        <v>2055</v>
      </c>
      <c r="H1231" t="s">
        <v>2056</v>
      </c>
      <c r="I1231" t="s">
        <v>2511</v>
      </c>
      <c r="J1231" t="s">
        <v>113</v>
      </c>
      <c r="K1231" t="s">
        <v>68</v>
      </c>
      <c r="L1231" t="s">
        <v>2058</v>
      </c>
      <c r="M1231" t="s">
        <v>2059</v>
      </c>
      <c r="N1231">
        <v>1</v>
      </c>
      <c r="O1231">
        <v>18</v>
      </c>
      <c r="P1231">
        <v>7.0000000000000007E-2</v>
      </c>
      <c r="Q1231">
        <v>24480</v>
      </c>
      <c r="R1231">
        <v>0</v>
      </c>
      <c r="S1231">
        <v>0</v>
      </c>
      <c r="T1231">
        <v>0</v>
      </c>
      <c r="U1231">
        <v>0</v>
      </c>
      <c r="V1231">
        <v>0</v>
      </c>
      <c r="W1231">
        <v>0</v>
      </c>
      <c r="X1231">
        <v>0</v>
      </c>
      <c r="Y1231">
        <v>0</v>
      </c>
      <c r="Z1231">
        <v>0</v>
      </c>
      <c r="AA1231">
        <v>1</v>
      </c>
      <c r="AB1231">
        <v>18</v>
      </c>
      <c r="AC1231">
        <v>7.0000000000000007E-2</v>
      </c>
      <c r="AD1231">
        <v>0</v>
      </c>
      <c r="AE1231">
        <v>0</v>
      </c>
      <c r="AF1231">
        <v>0</v>
      </c>
      <c r="AG1231" t="s">
        <v>206</v>
      </c>
      <c r="AH1231" s="21" t="str">
        <f t="shared" si="38"/>
        <v>YK19</v>
      </c>
      <c r="AI1231" s="21">
        <v>107.92500000000001</v>
      </c>
      <c r="AJ1231" s="21">
        <f t="shared" si="39"/>
        <v>99.92647058823529</v>
      </c>
      <c r="AK1231" s="21" t="s">
        <v>2060</v>
      </c>
      <c r="AL1231" t="s">
        <v>115</v>
      </c>
      <c r="AM1231" t="s">
        <v>53</v>
      </c>
      <c r="AN1231" t="s">
        <v>2029</v>
      </c>
    </row>
    <row r="1232" spans="1:40" ht="15" hidden="1" thickTop="1" x14ac:dyDescent="0.35">
      <c r="A1232" t="s">
        <v>7691</v>
      </c>
      <c r="B1232" t="s">
        <v>7637</v>
      </c>
      <c r="C1232" t="s">
        <v>4546</v>
      </c>
      <c r="D1232" t="s">
        <v>7638</v>
      </c>
      <c r="E1232" t="s">
        <v>2608</v>
      </c>
      <c r="F1232">
        <v>1</v>
      </c>
      <c r="G1232" t="s">
        <v>2609</v>
      </c>
      <c r="H1232" t="s">
        <v>2577</v>
      </c>
      <c r="I1232" t="s">
        <v>2511</v>
      </c>
      <c r="J1232" t="s">
        <v>2764</v>
      </c>
      <c r="K1232" t="s">
        <v>2765</v>
      </c>
      <c r="L1232" t="s">
        <v>2058</v>
      </c>
      <c r="M1232" t="s">
        <v>2059</v>
      </c>
      <c r="N1232">
        <v>0</v>
      </c>
      <c r="O1232">
        <v>0</v>
      </c>
      <c r="P1232">
        <v>0</v>
      </c>
      <c r="Q1232">
        <v>24480</v>
      </c>
      <c r="R1232">
        <v>0</v>
      </c>
      <c r="S1232">
        <v>0</v>
      </c>
      <c r="T1232">
        <v>0</v>
      </c>
      <c r="U1232">
        <v>0</v>
      </c>
      <c r="V1232">
        <v>0</v>
      </c>
      <c r="W1232">
        <v>0</v>
      </c>
      <c r="X1232">
        <v>0</v>
      </c>
      <c r="Y1232">
        <v>0</v>
      </c>
      <c r="Z1232">
        <v>0</v>
      </c>
      <c r="AA1232">
        <v>0</v>
      </c>
      <c r="AB1232">
        <v>0</v>
      </c>
      <c r="AC1232">
        <v>0</v>
      </c>
      <c r="AD1232">
        <v>0</v>
      </c>
      <c r="AE1232">
        <v>0</v>
      </c>
      <c r="AF1232">
        <v>0</v>
      </c>
      <c r="AG1232" t="s">
        <v>7639</v>
      </c>
      <c r="AH1232" s="21" t="str">
        <f t="shared" si="38"/>
        <v>YH98</v>
      </c>
      <c r="AI1232" s="21">
        <v>107.92500000000001</v>
      </c>
      <c r="AJ1232" s="21">
        <f t="shared" si="39"/>
        <v>100</v>
      </c>
      <c r="AK1232" s="21" t="s">
        <v>2060</v>
      </c>
      <c r="AL1232" t="s">
        <v>2613</v>
      </c>
      <c r="AM1232" t="s">
        <v>53</v>
      </c>
      <c r="AN1232" t="s">
        <v>2031</v>
      </c>
    </row>
    <row r="1233" spans="1:40" ht="15" hidden="1" thickTop="1" x14ac:dyDescent="0.35">
      <c r="A1233" t="s">
        <v>7328</v>
      </c>
      <c r="B1233" t="s">
        <v>7641</v>
      </c>
      <c r="C1233" t="s">
        <v>7085</v>
      </c>
      <c r="D1233" t="s">
        <v>7642</v>
      </c>
      <c r="E1233" t="s">
        <v>2691</v>
      </c>
      <c r="F1233">
        <v>1</v>
      </c>
      <c r="G1233" t="s">
        <v>2600</v>
      </c>
      <c r="H1233" t="s">
        <v>2577</v>
      </c>
      <c r="I1233" t="s">
        <v>2511</v>
      </c>
      <c r="J1233" t="s">
        <v>2699</v>
      </c>
      <c r="K1233" t="s">
        <v>2579</v>
      </c>
      <c r="L1233" t="s">
        <v>2058</v>
      </c>
      <c r="M1233" t="s">
        <v>2059</v>
      </c>
      <c r="N1233">
        <v>1</v>
      </c>
      <c r="O1233">
        <v>28</v>
      </c>
      <c r="P1233">
        <v>0.11</v>
      </c>
      <c r="Q1233">
        <v>24480</v>
      </c>
      <c r="R1233">
        <v>0</v>
      </c>
      <c r="S1233">
        <v>0</v>
      </c>
      <c r="T1233">
        <v>0</v>
      </c>
      <c r="U1233">
        <v>0</v>
      </c>
      <c r="V1233">
        <v>0</v>
      </c>
      <c r="W1233">
        <v>0</v>
      </c>
      <c r="X1233">
        <v>0</v>
      </c>
      <c r="Y1233">
        <v>0</v>
      </c>
      <c r="Z1233">
        <v>0</v>
      </c>
      <c r="AA1233">
        <v>1</v>
      </c>
      <c r="AB1233">
        <v>28</v>
      </c>
      <c r="AC1233">
        <v>0.11</v>
      </c>
      <c r="AD1233">
        <v>0</v>
      </c>
      <c r="AE1233">
        <v>0</v>
      </c>
      <c r="AF1233">
        <v>0</v>
      </c>
      <c r="AG1233" t="s">
        <v>7643</v>
      </c>
      <c r="AH1233" s="21" t="str">
        <f t="shared" si="38"/>
        <v>YO98</v>
      </c>
      <c r="AI1233" s="21">
        <v>107.92500000000001</v>
      </c>
      <c r="AJ1233" s="21">
        <f t="shared" si="39"/>
        <v>99.885620915032675</v>
      </c>
      <c r="AK1233" s="21" t="s">
        <v>2060</v>
      </c>
      <c r="AL1233" t="s">
        <v>2581</v>
      </c>
      <c r="AM1233" t="s">
        <v>53</v>
      </c>
      <c r="AN1233" t="s">
        <v>2032</v>
      </c>
    </row>
    <row r="1234" spans="1:40" ht="15" hidden="1" thickTop="1" x14ac:dyDescent="0.35">
      <c r="A1234" t="s">
        <v>7698</v>
      </c>
      <c r="B1234" t="s">
        <v>7645</v>
      </c>
      <c r="C1234" t="s">
        <v>2893</v>
      </c>
      <c r="D1234" t="s">
        <v>7646</v>
      </c>
      <c r="E1234" t="s">
        <v>2608</v>
      </c>
      <c r="F1234">
        <v>1</v>
      </c>
      <c r="G1234" t="s">
        <v>2576</v>
      </c>
      <c r="H1234" t="s">
        <v>2577</v>
      </c>
      <c r="I1234" t="s">
        <v>2511</v>
      </c>
      <c r="J1234" t="s">
        <v>2764</v>
      </c>
      <c r="K1234" t="s">
        <v>2765</v>
      </c>
      <c r="L1234" t="s">
        <v>2058</v>
      </c>
      <c r="M1234" t="s">
        <v>2170</v>
      </c>
      <c r="N1234">
        <v>2</v>
      </c>
      <c r="O1234">
        <v>58</v>
      </c>
      <c r="P1234">
        <v>0.38</v>
      </c>
      <c r="Q1234">
        <v>15300</v>
      </c>
      <c r="R1234">
        <v>0</v>
      </c>
      <c r="S1234">
        <v>0</v>
      </c>
      <c r="T1234">
        <v>0</v>
      </c>
      <c r="U1234">
        <v>0</v>
      </c>
      <c r="V1234">
        <v>0</v>
      </c>
      <c r="W1234">
        <v>0</v>
      </c>
      <c r="X1234">
        <v>2</v>
      </c>
      <c r="Y1234">
        <v>58</v>
      </c>
      <c r="Z1234">
        <v>0.38</v>
      </c>
      <c r="AA1234">
        <v>0</v>
      </c>
      <c r="AB1234">
        <v>0</v>
      </c>
      <c r="AC1234">
        <v>0</v>
      </c>
      <c r="AD1234">
        <v>0</v>
      </c>
      <c r="AE1234">
        <v>0</v>
      </c>
      <c r="AF1234">
        <v>0</v>
      </c>
      <c r="AG1234" t="s">
        <v>7647</v>
      </c>
      <c r="AH1234" s="21" t="str">
        <f t="shared" si="38"/>
        <v>YO98</v>
      </c>
      <c r="AI1234" s="21">
        <v>67.5</v>
      </c>
      <c r="AJ1234" s="21">
        <f t="shared" si="39"/>
        <v>99.620915032679733</v>
      </c>
      <c r="AK1234" s="21" t="s">
        <v>2063</v>
      </c>
      <c r="AL1234" t="s">
        <v>2613</v>
      </c>
      <c r="AM1234" t="s">
        <v>53</v>
      </c>
      <c r="AN1234" t="s">
        <v>2030</v>
      </c>
    </row>
    <row r="1235" spans="1:40" ht="15" hidden="1" thickTop="1" x14ac:dyDescent="0.35">
      <c r="A1235" t="s">
        <v>7702</v>
      </c>
      <c r="B1235" t="s">
        <v>7649</v>
      </c>
      <c r="C1235" t="s">
        <v>2703</v>
      </c>
      <c r="D1235" t="s">
        <v>7650</v>
      </c>
      <c r="E1235" t="s">
        <v>2705</v>
      </c>
      <c r="F1235">
        <v>1</v>
      </c>
      <c r="G1235" t="s">
        <v>2593</v>
      </c>
      <c r="H1235" t="s">
        <v>2056</v>
      </c>
      <c r="I1235" t="s">
        <v>2511</v>
      </c>
      <c r="J1235" t="s">
        <v>2594</v>
      </c>
      <c r="K1235" t="s">
        <v>65</v>
      </c>
      <c r="L1235" t="s">
        <v>2058</v>
      </c>
      <c r="M1235" t="s">
        <v>2059</v>
      </c>
      <c r="N1235">
        <v>0</v>
      </c>
      <c r="O1235">
        <v>0</v>
      </c>
      <c r="P1235">
        <v>0</v>
      </c>
      <c r="Q1235">
        <v>24480</v>
      </c>
      <c r="R1235">
        <v>0</v>
      </c>
      <c r="S1235">
        <v>0</v>
      </c>
      <c r="T1235">
        <v>0</v>
      </c>
      <c r="U1235">
        <v>0</v>
      </c>
      <c r="V1235">
        <v>0</v>
      </c>
      <c r="W1235">
        <v>0</v>
      </c>
      <c r="X1235">
        <v>0</v>
      </c>
      <c r="Y1235">
        <v>0</v>
      </c>
      <c r="Z1235">
        <v>0</v>
      </c>
      <c r="AA1235">
        <v>0</v>
      </c>
      <c r="AB1235">
        <v>0</v>
      </c>
      <c r="AC1235">
        <v>0</v>
      </c>
      <c r="AD1235">
        <v>0</v>
      </c>
      <c r="AE1235">
        <v>0</v>
      </c>
      <c r="AF1235">
        <v>0</v>
      </c>
      <c r="AG1235" t="s">
        <v>7651</v>
      </c>
      <c r="AH1235" s="21" t="str">
        <f t="shared" si="38"/>
        <v>YO27</v>
      </c>
      <c r="AI1235" s="21">
        <v>107.92500000000001</v>
      </c>
      <c r="AJ1235" s="21">
        <f t="shared" si="39"/>
        <v>100</v>
      </c>
      <c r="AK1235" s="21" t="s">
        <v>2060</v>
      </c>
      <c r="AL1235" t="s">
        <v>2527</v>
      </c>
      <c r="AM1235" t="s">
        <v>53</v>
      </c>
      <c r="AN1235" t="s">
        <v>2029</v>
      </c>
    </row>
    <row r="1236" spans="1:40" ht="15" hidden="1" thickTop="1" x14ac:dyDescent="0.35">
      <c r="A1236" t="s">
        <v>7706</v>
      </c>
      <c r="B1236" t="s">
        <v>7653</v>
      </c>
      <c r="C1236" t="s">
        <v>2573</v>
      </c>
      <c r="D1236" t="s">
        <v>7654</v>
      </c>
      <c r="E1236" t="s">
        <v>2575</v>
      </c>
      <c r="F1236">
        <v>1</v>
      </c>
      <c r="G1236" t="s">
        <v>2576</v>
      </c>
      <c r="H1236" t="s">
        <v>2577</v>
      </c>
      <c r="I1236" t="s">
        <v>2511</v>
      </c>
      <c r="J1236" t="s">
        <v>2578</v>
      </c>
      <c r="K1236" t="s">
        <v>2579</v>
      </c>
      <c r="L1236" t="s">
        <v>2058</v>
      </c>
      <c r="M1236" t="s">
        <v>2059</v>
      </c>
      <c r="N1236">
        <v>0</v>
      </c>
      <c r="O1236">
        <v>0</v>
      </c>
      <c r="P1236">
        <v>0</v>
      </c>
      <c r="Q1236">
        <v>24480</v>
      </c>
      <c r="R1236">
        <v>0</v>
      </c>
      <c r="S1236">
        <v>0</v>
      </c>
      <c r="T1236">
        <v>0</v>
      </c>
      <c r="U1236">
        <v>0</v>
      </c>
      <c r="V1236">
        <v>0</v>
      </c>
      <c r="W1236">
        <v>0</v>
      </c>
      <c r="X1236">
        <v>0</v>
      </c>
      <c r="Y1236">
        <v>0</v>
      </c>
      <c r="Z1236">
        <v>0</v>
      </c>
      <c r="AA1236">
        <v>0</v>
      </c>
      <c r="AB1236">
        <v>0</v>
      </c>
      <c r="AC1236">
        <v>0</v>
      </c>
      <c r="AD1236">
        <v>0</v>
      </c>
      <c r="AE1236">
        <v>0</v>
      </c>
      <c r="AF1236">
        <v>0</v>
      </c>
      <c r="AG1236" t="s">
        <v>7655</v>
      </c>
      <c r="AH1236" s="21" t="str">
        <f t="shared" si="38"/>
        <v>YO27</v>
      </c>
      <c r="AI1236" s="21">
        <v>107.92500000000001</v>
      </c>
      <c r="AJ1236" s="21">
        <f t="shared" si="39"/>
        <v>100</v>
      </c>
      <c r="AK1236" s="21" t="s">
        <v>2060</v>
      </c>
      <c r="AL1236" t="s">
        <v>2581</v>
      </c>
      <c r="AM1236" t="s">
        <v>53</v>
      </c>
      <c r="AN1236" t="s">
        <v>2031</v>
      </c>
    </row>
    <row r="1237" spans="1:40" ht="15" hidden="1" thickTop="1" x14ac:dyDescent="0.35">
      <c r="A1237" t="s">
        <v>7710</v>
      </c>
      <c r="B1237" t="s">
        <v>7657</v>
      </c>
      <c r="C1237" t="s">
        <v>4118</v>
      </c>
      <c r="D1237" t="s">
        <v>7658</v>
      </c>
      <c r="E1237" t="s">
        <v>2646</v>
      </c>
      <c r="F1237">
        <v>1</v>
      </c>
      <c r="G1237" t="s">
        <v>2600</v>
      </c>
      <c r="H1237" t="s">
        <v>2577</v>
      </c>
      <c r="I1237" t="s">
        <v>2511</v>
      </c>
      <c r="J1237" t="s">
        <v>2647</v>
      </c>
      <c r="K1237" t="s">
        <v>2602</v>
      </c>
      <c r="L1237" t="s">
        <v>2058</v>
      </c>
      <c r="M1237" t="s">
        <v>2059</v>
      </c>
      <c r="N1237">
        <v>0</v>
      </c>
      <c r="O1237">
        <v>0</v>
      </c>
      <c r="P1237">
        <v>0</v>
      </c>
      <c r="Q1237">
        <v>24480</v>
      </c>
      <c r="R1237">
        <v>0</v>
      </c>
      <c r="S1237">
        <v>0</v>
      </c>
      <c r="T1237">
        <v>0</v>
      </c>
      <c r="U1237">
        <v>0</v>
      </c>
      <c r="V1237">
        <v>0</v>
      </c>
      <c r="W1237">
        <v>0</v>
      </c>
      <c r="X1237">
        <v>0</v>
      </c>
      <c r="Y1237">
        <v>0</v>
      </c>
      <c r="Z1237">
        <v>0</v>
      </c>
      <c r="AA1237">
        <v>0</v>
      </c>
      <c r="AB1237">
        <v>0</v>
      </c>
      <c r="AC1237">
        <v>0</v>
      </c>
      <c r="AD1237">
        <v>0</v>
      </c>
      <c r="AE1237">
        <v>0</v>
      </c>
      <c r="AF1237">
        <v>0</v>
      </c>
      <c r="AG1237" t="s">
        <v>7659</v>
      </c>
      <c r="AH1237" s="21" t="str">
        <f t="shared" si="38"/>
        <v>YR21</v>
      </c>
      <c r="AI1237" s="21">
        <v>107.92500000000001</v>
      </c>
      <c r="AJ1237" s="21">
        <f t="shared" si="39"/>
        <v>100</v>
      </c>
      <c r="AK1237" s="21" t="s">
        <v>2060</v>
      </c>
      <c r="AL1237" t="s">
        <v>2551</v>
      </c>
      <c r="AM1237" t="s">
        <v>53</v>
      </c>
      <c r="AN1237" t="s">
        <v>2031</v>
      </c>
    </row>
    <row r="1238" spans="1:40" ht="15" hidden="1" thickTop="1" x14ac:dyDescent="0.35">
      <c r="A1238" t="s">
        <v>7714</v>
      </c>
      <c r="B1238" t="s">
        <v>7661</v>
      </c>
      <c r="C1238" t="s">
        <v>2966</v>
      </c>
      <c r="D1238" t="s">
        <v>7662</v>
      </c>
      <c r="E1238" t="s">
        <v>2705</v>
      </c>
      <c r="F1238">
        <v>1</v>
      </c>
      <c r="G1238" t="s">
        <v>2593</v>
      </c>
      <c r="H1238" t="s">
        <v>2056</v>
      </c>
      <c r="I1238" t="s">
        <v>2511</v>
      </c>
      <c r="J1238" t="s">
        <v>2594</v>
      </c>
      <c r="K1238" t="s">
        <v>65</v>
      </c>
      <c r="L1238" t="s">
        <v>2058</v>
      </c>
      <c r="M1238" t="s">
        <v>2059</v>
      </c>
      <c r="N1238">
        <v>0</v>
      </c>
      <c r="O1238">
        <v>0</v>
      </c>
      <c r="P1238">
        <v>0</v>
      </c>
      <c r="Q1238">
        <v>24480</v>
      </c>
      <c r="R1238">
        <v>0</v>
      </c>
      <c r="S1238">
        <v>0</v>
      </c>
      <c r="T1238">
        <v>0</v>
      </c>
      <c r="U1238">
        <v>0</v>
      </c>
      <c r="V1238">
        <v>0</v>
      </c>
      <c r="W1238">
        <v>0</v>
      </c>
      <c r="X1238">
        <v>0</v>
      </c>
      <c r="Y1238">
        <v>0</v>
      </c>
      <c r="Z1238">
        <v>0</v>
      </c>
      <c r="AA1238">
        <v>0</v>
      </c>
      <c r="AB1238">
        <v>0</v>
      </c>
      <c r="AC1238">
        <v>0</v>
      </c>
      <c r="AD1238">
        <v>0</v>
      </c>
      <c r="AE1238">
        <v>0</v>
      </c>
      <c r="AF1238">
        <v>0</v>
      </c>
      <c r="AG1238" t="s">
        <v>7663</v>
      </c>
      <c r="AH1238" s="21" t="str">
        <f t="shared" si="38"/>
        <v>YO27</v>
      </c>
      <c r="AI1238" s="21">
        <v>107.92500000000001</v>
      </c>
      <c r="AJ1238" s="21">
        <f t="shared" si="39"/>
        <v>100</v>
      </c>
      <c r="AK1238" s="21" t="s">
        <v>2060</v>
      </c>
      <c r="AL1238" t="s">
        <v>2527</v>
      </c>
      <c r="AM1238" t="s">
        <v>53</v>
      </c>
      <c r="AN1238" t="s">
        <v>2029</v>
      </c>
    </row>
    <row r="1239" spans="1:40" ht="15" hidden="1" thickTop="1" x14ac:dyDescent="0.35">
      <c r="A1239" t="s">
        <v>7717</v>
      </c>
      <c r="B1239" t="s">
        <v>7665</v>
      </c>
      <c r="C1239" t="s">
        <v>2673</v>
      </c>
      <c r="D1239" t="s">
        <v>7666</v>
      </c>
      <c r="E1239" t="s">
        <v>2608</v>
      </c>
      <c r="F1239">
        <v>1</v>
      </c>
      <c r="G1239" t="s">
        <v>2609</v>
      </c>
      <c r="H1239" t="s">
        <v>2577</v>
      </c>
      <c r="I1239" t="s">
        <v>2511</v>
      </c>
      <c r="J1239" t="s">
        <v>2675</v>
      </c>
      <c r="K1239" t="s">
        <v>2611</v>
      </c>
      <c r="L1239" t="s">
        <v>2058</v>
      </c>
      <c r="M1239" t="s">
        <v>2059</v>
      </c>
      <c r="N1239">
        <v>0</v>
      </c>
      <c r="O1239">
        <v>0</v>
      </c>
      <c r="P1239">
        <v>0</v>
      </c>
      <c r="Q1239">
        <v>24480</v>
      </c>
      <c r="R1239">
        <v>0</v>
      </c>
      <c r="S1239">
        <v>0</v>
      </c>
      <c r="T1239">
        <v>0</v>
      </c>
      <c r="U1239">
        <v>0</v>
      </c>
      <c r="V1239">
        <v>0</v>
      </c>
      <c r="W1239">
        <v>0</v>
      </c>
      <c r="X1239">
        <v>0</v>
      </c>
      <c r="Y1239">
        <v>0</v>
      </c>
      <c r="Z1239">
        <v>0</v>
      </c>
      <c r="AA1239">
        <v>0</v>
      </c>
      <c r="AB1239">
        <v>0</v>
      </c>
      <c r="AC1239">
        <v>0</v>
      </c>
      <c r="AD1239">
        <v>0</v>
      </c>
      <c r="AE1239">
        <v>0</v>
      </c>
      <c r="AF1239">
        <v>0</v>
      </c>
      <c r="AG1239" t="s">
        <v>7667</v>
      </c>
      <c r="AH1239" s="21" t="str">
        <f t="shared" si="38"/>
        <v>YO27</v>
      </c>
      <c r="AI1239" s="21">
        <v>107.92500000000001</v>
      </c>
      <c r="AJ1239" s="21">
        <f t="shared" si="39"/>
        <v>100</v>
      </c>
      <c r="AK1239" s="21" t="s">
        <v>2060</v>
      </c>
      <c r="AL1239" t="s">
        <v>2581</v>
      </c>
      <c r="AM1239" t="s">
        <v>53</v>
      </c>
      <c r="AN1239" t="s">
        <v>2031</v>
      </c>
    </row>
    <row r="1240" spans="1:40" ht="15" hidden="1" thickTop="1" x14ac:dyDescent="0.35">
      <c r="A1240" t="s">
        <v>7721</v>
      </c>
      <c r="B1240" t="s">
        <v>7673</v>
      </c>
      <c r="C1240" t="s">
        <v>4943</v>
      </c>
      <c r="D1240" t="s">
        <v>7674</v>
      </c>
      <c r="E1240" t="s">
        <v>3156</v>
      </c>
      <c r="F1240">
        <v>1</v>
      </c>
      <c r="G1240" t="s">
        <v>2546</v>
      </c>
      <c r="H1240" t="s">
        <v>2510</v>
      </c>
      <c r="I1240" t="s">
        <v>2511</v>
      </c>
      <c r="J1240" t="s">
        <v>2547</v>
      </c>
      <c r="K1240" t="s">
        <v>2548</v>
      </c>
      <c r="L1240" t="s">
        <v>30320</v>
      </c>
      <c r="M1240" t="s">
        <v>2170</v>
      </c>
      <c r="N1240">
        <v>0</v>
      </c>
      <c r="O1240">
        <v>0</v>
      </c>
      <c r="P1240">
        <v>0</v>
      </c>
      <c r="Q1240">
        <v>11700</v>
      </c>
      <c r="R1240">
        <v>0</v>
      </c>
      <c r="S1240">
        <v>0</v>
      </c>
      <c r="T1240">
        <v>0</v>
      </c>
      <c r="U1240">
        <v>0</v>
      </c>
      <c r="V1240">
        <v>0</v>
      </c>
      <c r="W1240">
        <v>0</v>
      </c>
      <c r="X1240">
        <v>0</v>
      </c>
      <c r="Y1240">
        <v>0</v>
      </c>
      <c r="Z1240">
        <v>0</v>
      </c>
      <c r="AA1240">
        <v>0</v>
      </c>
      <c r="AB1240">
        <v>0</v>
      </c>
      <c r="AC1240">
        <v>0</v>
      </c>
      <c r="AD1240">
        <v>0</v>
      </c>
      <c r="AE1240">
        <v>0</v>
      </c>
      <c r="AF1240">
        <v>0</v>
      </c>
      <c r="AG1240" t="s">
        <v>7675</v>
      </c>
      <c r="AH1240" s="21" t="str">
        <f t="shared" si="38"/>
        <v>YO27</v>
      </c>
      <c r="AI1240" s="21">
        <v>67.5</v>
      </c>
      <c r="AJ1240" s="21">
        <f t="shared" si="39"/>
        <v>100</v>
      </c>
      <c r="AK1240" s="21" t="s">
        <v>2060</v>
      </c>
      <c r="AL1240" t="s">
        <v>2551</v>
      </c>
      <c r="AM1240" t="s">
        <v>53</v>
      </c>
      <c r="AN1240" t="s">
        <v>2034</v>
      </c>
    </row>
    <row r="1241" spans="1:40" ht="15" hidden="1" thickTop="1" x14ac:dyDescent="0.35">
      <c r="A1241" t="s">
        <v>7725</v>
      </c>
      <c r="B1241" t="s">
        <v>7676</v>
      </c>
      <c r="C1241" t="s">
        <v>2791</v>
      </c>
      <c r="D1241" t="s">
        <v>7677</v>
      </c>
      <c r="E1241" t="s">
        <v>2793</v>
      </c>
      <c r="F1241">
        <v>1</v>
      </c>
      <c r="G1241" t="s">
        <v>2509</v>
      </c>
      <c r="H1241" t="s">
        <v>2510</v>
      </c>
      <c r="I1241" t="s">
        <v>2511</v>
      </c>
      <c r="J1241" t="s">
        <v>2794</v>
      </c>
      <c r="K1241" t="s">
        <v>2669</v>
      </c>
      <c r="L1241" t="s">
        <v>2058</v>
      </c>
      <c r="M1241" t="s">
        <v>2059</v>
      </c>
      <c r="N1241">
        <v>0</v>
      </c>
      <c r="O1241">
        <v>0</v>
      </c>
      <c r="P1241">
        <v>0</v>
      </c>
      <c r="Q1241">
        <v>24480</v>
      </c>
      <c r="R1241">
        <v>0</v>
      </c>
      <c r="S1241">
        <v>0</v>
      </c>
      <c r="T1241">
        <v>0</v>
      </c>
      <c r="U1241">
        <v>0</v>
      </c>
      <c r="V1241">
        <v>0</v>
      </c>
      <c r="W1241">
        <v>0</v>
      </c>
      <c r="X1241">
        <v>0</v>
      </c>
      <c r="Y1241">
        <v>0</v>
      </c>
      <c r="Z1241">
        <v>0</v>
      </c>
      <c r="AA1241">
        <v>0</v>
      </c>
      <c r="AB1241">
        <v>0</v>
      </c>
      <c r="AC1241">
        <v>0</v>
      </c>
      <c r="AD1241">
        <v>0</v>
      </c>
      <c r="AE1241">
        <v>0</v>
      </c>
      <c r="AF1241">
        <v>0</v>
      </c>
      <c r="AG1241" t="s">
        <v>7678</v>
      </c>
      <c r="AH1241" s="21" t="str">
        <f t="shared" si="38"/>
        <v>YR21</v>
      </c>
      <c r="AI1241" s="21">
        <v>107.92500000000001</v>
      </c>
      <c r="AJ1241" s="21">
        <f t="shared" si="39"/>
        <v>100</v>
      </c>
      <c r="AK1241" s="21" t="s">
        <v>2060</v>
      </c>
      <c r="AL1241" t="s">
        <v>2515</v>
      </c>
      <c r="AM1241" t="s">
        <v>53</v>
      </c>
      <c r="AN1241" t="s">
        <v>2029</v>
      </c>
    </row>
    <row r="1242" spans="1:40" ht="15" hidden="1" thickTop="1" x14ac:dyDescent="0.35">
      <c r="A1242" t="s">
        <v>7731</v>
      </c>
      <c r="B1242" t="s">
        <v>7680</v>
      </c>
      <c r="C1242" t="s">
        <v>2573</v>
      </c>
      <c r="D1242" t="s">
        <v>7681</v>
      </c>
      <c r="E1242" t="s">
        <v>2857</v>
      </c>
      <c r="F1242">
        <v>1</v>
      </c>
      <c r="G1242" t="s">
        <v>2576</v>
      </c>
      <c r="H1242" t="s">
        <v>2577</v>
      </c>
      <c r="I1242" t="s">
        <v>2511</v>
      </c>
      <c r="J1242" t="s">
        <v>2578</v>
      </c>
      <c r="K1242" t="s">
        <v>2579</v>
      </c>
      <c r="L1242" t="s">
        <v>2058</v>
      </c>
      <c r="M1242" t="s">
        <v>2059</v>
      </c>
      <c r="N1242">
        <v>1</v>
      </c>
      <c r="O1242">
        <v>31</v>
      </c>
      <c r="P1242">
        <v>0.13</v>
      </c>
      <c r="Q1242">
        <v>24480</v>
      </c>
      <c r="R1242">
        <v>0</v>
      </c>
      <c r="S1242">
        <v>0</v>
      </c>
      <c r="T1242">
        <v>0</v>
      </c>
      <c r="U1242">
        <v>0</v>
      </c>
      <c r="V1242">
        <v>0</v>
      </c>
      <c r="W1242">
        <v>0</v>
      </c>
      <c r="X1242">
        <v>0</v>
      </c>
      <c r="Y1242">
        <v>0</v>
      </c>
      <c r="Z1242">
        <v>0</v>
      </c>
      <c r="AA1242">
        <v>1</v>
      </c>
      <c r="AB1242">
        <v>31</v>
      </c>
      <c r="AC1242">
        <v>0.13</v>
      </c>
      <c r="AD1242">
        <v>0</v>
      </c>
      <c r="AE1242">
        <v>0</v>
      </c>
      <c r="AF1242">
        <v>0</v>
      </c>
      <c r="AG1242" t="s">
        <v>7682</v>
      </c>
      <c r="AH1242" s="21" t="str">
        <f t="shared" si="38"/>
        <v>YO98</v>
      </c>
      <c r="AI1242" s="21">
        <v>107.92500000000001</v>
      </c>
      <c r="AJ1242" s="21">
        <f t="shared" si="39"/>
        <v>99.873366013071902</v>
      </c>
      <c r="AK1242" s="21" t="s">
        <v>2060</v>
      </c>
      <c r="AL1242" t="s">
        <v>2581</v>
      </c>
      <c r="AM1242" t="s">
        <v>53</v>
      </c>
      <c r="AN1242" t="s">
        <v>2030</v>
      </c>
    </row>
    <row r="1243" spans="1:40" ht="15" hidden="1" thickTop="1" x14ac:dyDescent="0.35">
      <c r="A1243" t="s">
        <v>7735</v>
      </c>
      <c r="B1243" t="s">
        <v>7684</v>
      </c>
      <c r="C1243" t="s">
        <v>2936</v>
      </c>
      <c r="D1243" t="s">
        <v>7685</v>
      </c>
      <c r="E1243" t="s">
        <v>7075</v>
      </c>
      <c r="F1243">
        <v>1</v>
      </c>
      <c r="G1243" t="s">
        <v>2593</v>
      </c>
      <c r="H1243" t="s">
        <v>2056</v>
      </c>
      <c r="I1243" t="s">
        <v>2511</v>
      </c>
      <c r="J1243" t="s">
        <v>2594</v>
      </c>
      <c r="K1243" t="s">
        <v>65</v>
      </c>
      <c r="L1243" t="s">
        <v>2058</v>
      </c>
      <c r="M1243" t="s">
        <v>2170</v>
      </c>
      <c r="N1243">
        <v>0</v>
      </c>
      <c r="O1243">
        <v>0</v>
      </c>
      <c r="P1243">
        <v>0</v>
      </c>
      <c r="Q1243">
        <v>15300</v>
      </c>
      <c r="R1243">
        <v>0</v>
      </c>
      <c r="S1243">
        <v>0</v>
      </c>
      <c r="T1243">
        <v>0</v>
      </c>
      <c r="U1243">
        <v>0</v>
      </c>
      <c r="V1243">
        <v>0</v>
      </c>
      <c r="W1243">
        <v>0</v>
      </c>
      <c r="X1243">
        <v>0</v>
      </c>
      <c r="Y1243">
        <v>0</v>
      </c>
      <c r="Z1243">
        <v>0</v>
      </c>
      <c r="AA1243">
        <v>0</v>
      </c>
      <c r="AB1243">
        <v>0</v>
      </c>
      <c r="AC1243">
        <v>0</v>
      </c>
      <c r="AD1243">
        <v>0</v>
      </c>
      <c r="AE1243">
        <v>0</v>
      </c>
      <c r="AF1243">
        <v>0</v>
      </c>
      <c r="AG1243" t="s">
        <v>7686</v>
      </c>
      <c r="AH1243" s="21" t="str">
        <f t="shared" si="38"/>
        <v>YO27</v>
      </c>
      <c r="AI1243" s="21">
        <v>67.5</v>
      </c>
      <c r="AJ1243" s="21">
        <f t="shared" si="39"/>
        <v>100</v>
      </c>
      <c r="AK1243" s="21" t="s">
        <v>2060</v>
      </c>
      <c r="AL1243" t="s">
        <v>2527</v>
      </c>
      <c r="AM1243" t="s">
        <v>53</v>
      </c>
      <c r="AN1243" t="s">
        <v>2031</v>
      </c>
    </row>
    <row r="1244" spans="1:40" ht="15" hidden="1" thickTop="1" x14ac:dyDescent="0.35">
      <c r="A1244" t="s">
        <v>7739</v>
      </c>
      <c r="B1244" t="s">
        <v>7688</v>
      </c>
      <c r="C1244" t="s">
        <v>3725</v>
      </c>
      <c r="D1244" t="s">
        <v>7689</v>
      </c>
      <c r="E1244" t="s">
        <v>2691</v>
      </c>
      <c r="F1244">
        <v>1</v>
      </c>
      <c r="G1244" t="s">
        <v>2600</v>
      </c>
      <c r="H1244" t="s">
        <v>2577</v>
      </c>
      <c r="I1244" t="s">
        <v>2511</v>
      </c>
      <c r="J1244" t="s">
        <v>2634</v>
      </c>
      <c r="K1244" t="s">
        <v>2635</v>
      </c>
      <c r="L1244" t="s">
        <v>2058</v>
      </c>
      <c r="M1244" t="s">
        <v>2059</v>
      </c>
      <c r="N1244">
        <v>0</v>
      </c>
      <c r="O1244">
        <v>0</v>
      </c>
      <c r="P1244">
        <v>0</v>
      </c>
      <c r="Q1244">
        <v>24480</v>
      </c>
      <c r="R1244">
        <v>0</v>
      </c>
      <c r="S1244">
        <v>0</v>
      </c>
      <c r="T1244">
        <v>0</v>
      </c>
      <c r="U1244">
        <v>0</v>
      </c>
      <c r="V1244">
        <v>0</v>
      </c>
      <c r="W1244">
        <v>0</v>
      </c>
      <c r="X1244">
        <v>0</v>
      </c>
      <c r="Y1244">
        <v>0</v>
      </c>
      <c r="Z1244">
        <v>0</v>
      </c>
      <c r="AA1244">
        <v>0</v>
      </c>
      <c r="AB1244">
        <v>0</v>
      </c>
      <c r="AC1244">
        <v>0</v>
      </c>
      <c r="AD1244">
        <v>0</v>
      </c>
      <c r="AE1244">
        <v>0</v>
      </c>
      <c r="AF1244">
        <v>0</v>
      </c>
      <c r="AG1244" t="s">
        <v>7690</v>
      </c>
      <c r="AH1244" s="21" t="str">
        <f t="shared" si="38"/>
        <v>YO98</v>
      </c>
      <c r="AI1244" s="21">
        <v>107.92500000000001</v>
      </c>
      <c r="AJ1244" s="21">
        <f t="shared" si="39"/>
        <v>100</v>
      </c>
      <c r="AK1244" s="21" t="s">
        <v>2060</v>
      </c>
      <c r="AL1244" t="s">
        <v>2581</v>
      </c>
      <c r="AM1244" t="s">
        <v>53</v>
      </c>
      <c r="AN1244" t="s">
        <v>2030</v>
      </c>
    </row>
    <row r="1245" spans="1:40" ht="15" hidden="1" thickTop="1" x14ac:dyDescent="0.35">
      <c r="A1245" t="s">
        <v>7743</v>
      </c>
      <c r="B1245" t="s">
        <v>7692</v>
      </c>
      <c r="C1245" t="s">
        <v>2803</v>
      </c>
      <c r="D1245" t="s">
        <v>7693</v>
      </c>
      <c r="E1245" t="s">
        <v>5244</v>
      </c>
      <c r="F1245">
        <v>1</v>
      </c>
      <c r="G1245" t="s">
        <v>2600</v>
      </c>
      <c r="H1245" t="s">
        <v>2577</v>
      </c>
      <c r="I1245" t="s">
        <v>2511</v>
      </c>
      <c r="J1245" t="s">
        <v>2699</v>
      </c>
      <c r="K1245" t="s">
        <v>2579</v>
      </c>
      <c r="L1245" t="s">
        <v>2058</v>
      </c>
      <c r="M1245" t="s">
        <v>2170</v>
      </c>
      <c r="N1245">
        <v>1</v>
      </c>
      <c r="O1245">
        <v>77</v>
      </c>
      <c r="P1245">
        <v>0.5</v>
      </c>
      <c r="Q1245">
        <v>15300</v>
      </c>
      <c r="R1245">
        <v>0</v>
      </c>
      <c r="S1245">
        <v>0</v>
      </c>
      <c r="T1245">
        <v>0</v>
      </c>
      <c r="U1245">
        <v>0</v>
      </c>
      <c r="V1245">
        <v>0</v>
      </c>
      <c r="W1245">
        <v>0</v>
      </c>
      <c r="X1245">
        <v>1</v>
      </c>
      <c r="Y1245">
        <v>77</v>
      </c>
      <c r="Z1245">
        <v>0.5</v>
      </c>
      <c r="AA1245">
        <v>0</v>
      </c>
      <c r="AB1245">
        <v>0</v>
      </c>
      <c r="AC1245">
        <v>0</v>
      </c>
      <c r="AD1245">
        <v>0</v>
      </c>
      <c r="AE1245">
        <v>0</v>
      </c>
      <c r="AF1245">
        <v>0</v>
      </c>
      <c r="AG1245" t="s">
        <v>7694</v>
      </c>
      <c r="AH1245" s="21" t="str">
        <f t="shared" si="38"/>
        <v>YO98</v>
      </c>
      <c r="AI1245" s="21">
        <v>67.5</v>
      </c>
      <c r="AJ1245" s="21">
        <f t="shared" si="39"/>
        <v>99.496732026143789</v>
      </c>
      <c r="AK1245" s="21" t="s">
        <v>2063</v>
      </c>
      <c r="AL1245" t="s">
        <v>2581</v>
      </c>
      <c r="AM1245" t="s">
        <v>53</v>
      </c>
      <c r="AN1245" t="s">
        <v>2031</v>
      </c>
    </row>
    <row r="1246" spans="1:40" ht="15" hidden="1" thickTop="1" x14ac:dyDescent="0.35">
      <c r="A1246" t="s">
        <v>7747</v>
      </c>
      <c r="B1246" t="s">
        <v>7695</v>
      </c>
      <c r="C1246" t="s">
        <v>3672</v>
      </c>
      <c r="D1246" t="s">
        <v>7696</v>
      </c>
      <c r="E1246" t="s">
        <v>2825</v>
      </c>
      <c r="F1246">
        <v>3</v>
      </c>
      <c r="G1246" t="s">
        <v>2816</v>
      </c>
      <c r="H1246" t="s">
        <v>2620</v>
      </c>
      <c r="I1246" t="s">
        <v>2511</v>
      </c>
      <c r="J1246" t="s">
        <v>3674</v>
      </c>
      <c r="K1246" t="s">
        <v>2827</v>
      </c>
      <c r="L1246" t="s">
        <v>2058</v>
      </c>
      <c r="M1246" t="s">
        <v>2982</v>
      </c>
      <c r="N1246">
        <v>0</v>
      </c>
      <c r="O1246">
        <v>0</v>
      </c>
      <c r="P1246">
        <v>0</v>
      </c>
      <c r="Q1246">
        <v>14280</v>
      </c>
      <c r="R1246">
        <v>0</v>
      </c>
      <c r="S1246">
        <v>0</v>
      </c>
      <c r="T1246">
        <v>0</v>
      </c>
      <c r="U1246">
        <v>0</v>
      </c>
      <c r="V1246">
        <v>0</v>
      </c>
      <c r="W1246">
        <v>0</v>
      </c>
      <c r="X1246">
        <v>0</v>
      </c>
      <c r="Y1246">
        <v>0</v>
      </c>
      <c r="Z1246">
        <v>0</v>
      </c>
      <c r="AA1246">
        <v>0</v>
      </c>
      <c r="AB1246">
        <v>0</v>
      </c>
      <c r="AC1246">
        <v>0</v>
      </c>
      <c r="AD1246">
        <v>0</v>
      </c>
      <c r="AE1246">
        <v>0</v>
      </c>
      <c r="AF1246">
        <v>0</v>
      </c>
      <c r="AG1246" t="s">
        <v>7697</v>
      </c>
      <c r="AH1246" s="21" t="str">
        <f t="shared" si="38"/>
        <v>YR20</v>
      </c>
      <c r="AI1246" s="21">
        <v>62.999999999999986</v>
      </c>
      <c r="AJ1246" s="21">
        <f t="shared" si="39"/>
        <v>100</v>
      </c>
      <c r="AK1246" s="21" t="s">
        <v>2060</v>
      </c>
      <c r="AL1246" t="s">
        <v>2829</v>
      </c>
      <c r="AM1246" t="s">
        <v>53</v>
      </c>
      <c r="AN1246" t="s">
        <v>2031</v>
      </c>
    </row>
    <row r="1247" spans="1:40" ht="15" hidden="1" thickTop="1" x14ac:dyDescent="0.35">
      <c r="A1247" t="s">
        <v>7751</v>
      </c>
      <c r="B1247" t="s">
        <v>7699</v>
      </c>
      <c r="C1247" t="s">
        <v>3725</v>
      </c>
      <c r="D1247" t="s">
        <v>7700</v>
      </c>
      <c r="E1247" t="s">
        <v>2691</v>
      </c>
      <c r="F1247">
        <v>1</v>
      </c>
      <c r="G1247" t="s">
        <v>2600</v>
      </c>
      <c r="H1247" t="s">
        <v>2577</v>
      </c>
      <c r="I1247" t="s">
        <v>2511</v>
      </c>
      <c r="J1247" t="s">
        <v>2634</v>
      </c>
      <c r="K1247" t="s">
        <v>2635</v>
      </c>
      <c r="L1247" t="s">
        <v>30320</v>
      </c>
      <c r="M1247" t="s">
        <v>2170</v>
      </c>
      <c r="N1247">
        <v>1</v>
      </c>
      <c r="O1247">
        <v>87</v>
      </c>
      <c r="P1247">
        <v>0.74</v>
      </c>
      <c r="Q1247">
        <v>11700</v>
      </c>
      <c r="R1247">
        <v>1</v>
      </c>
      <c r="S1247">
        <v>87</v>
      </c>
      <c r="T1247">
        <v>0.74</v>
      </c>
      <c r="U1247">
        <v>0</v>
      </c>
      <c r="V1247">
        <v>0</v>
      </c>
      <c r="W1247">
        <v>0</v>
      </c>
      <c r="X1247">
        <v>0</v>
      </c>
      <c r="Y1247">
        <v>0</v>
      </c>
      <c r="Z1247">
        <v>0</v>
      </c>
      <c r="AA1247">
        <v>0</v>
      </c>
      <c r="AB1247">
        <v>0</v>
      </c>
      <c r="AC1247">
        <v>0</v>
      </c>
      <c r="AD1247">
        <v>0</v>
      </c>
      <c r="AE1247">
        <v>0</v>
      </c>
      <c r="AF1247">
        <v>0</v>
      </c>
      <c r="AG1247" t="s">
        <v>7701</v>
      </c>
      <c r="AH1247" s="21" t="str">
        <f t="shared" si="38"/>
        <v>YO27</v>
      </c>
      <c r="AI1247" s="21">
        <v>67.5</v>
      </c>
      <c r="AJ1247" s="21">
        <f t="shared" si="39"/>
        <v>99.256410256410263</v>
      </c>
      <c r="AK1247" s="21" t="s">
        <v>2063</v>
      </c>
      <c r="AL1247" t="s">
        <v>2581</v>
      </c>
      <c r="AM1247" t="s">
        <v>53</v>
      </c>
      <c r="AN1247" t="s">
        <v>2029</v>
      </c>
    </row>
    <row r="1248" spans="1:40" ht="15" hidden="1" thickTop="1" x14ac:dyDescent="0.35">
      <c r="A1248" t="s">
        <v>7755</v>
      </c>
      <c r="B1248" t="s">
        <v>7703</v>
      </c>
      <c r="C1248" t="s">
        <v>2573</v>
      </c>
      <c r="D1248" t="s">
        <v>7704</v>
      </c>
      <c r="E1248" t="s">
        <v>2575</v>
      </c>
      <c r="F1248">
        <v>1</v>
      </c>
      <c r="G1248" t="s">
        <v>2576</v>
      </c>
      <c r="H1248" t="s">
        <v>2577</v>
      </c>
      <c r="I1248" t="s">
        <v>2511</v>
      </c>
      <c r="J1248" t="s">
        <v>2578</v>
      </c>
      <c r="K1248" t="s">
        <v>2579</v>
      </c>
      <c r="L1248" t="s">
        <v>2058</v>
      </c>
      <c r="M1248" t="s">
        <v>2059</v>
      </c>
      <c r="N1248">
        <v>0</v>
      </c>
      <c r="O1248">
        <v>0</v>
      </c>
      <c r="P1248">
        <v>0</v>
      </c>
      <c r="Q1248">
        <v>24480</v>
      </c>
      <c r="R1248">
        <v>0</v>
      </c>
      <c r="S1248">
        <v>0</v>
      </c>
      <c r="T1248">
        <v>0</v>
      </c>
      <c r="U1248">
        <v>0</v>
      </c>
      <c r="V1248">
        <v>0</v>
      </c>
      <c r="W1248">
        <v>0</v>
      </c>
      <c r="X1248">
        <v>0</v>
      </c>
      <c r="Y1248">
        <v>0</v>
      </c>
      <c r="Z1248">
        <v>0</v>
      </c>
      <c r="AA1248">
        <v>0</v>
      </c>
      <c r="AB1248">
        <v>0</v>
      </c>
      <c r="AC1248">
        <v>0</v>
      </c>
      <c r="AD1248">
        <v>0</v>
      </c>
      <c r="AE1248">
        <v>0</v>
      </c>
      <c r="AF1248">
        <v>0</v>
      </c>
      <c r="AG1248" t="s">
        <v>7705</v>
      </c>
      <c r="AH1248" s="21" t="str">
        <f t="shared" si="38"/>
        <v>YO27</v>
      </c>
      <c r="AI1248" s="21">
        <v>107.92500000000001</v>
      </c>
      <c r="AJ1248" s="21">
        <f t="shared" si="39"/>
        <v>100</v>
      </c>
      <c r="AK1248" s="21" t="s">
        <v>2060</v>
      </c>
      <c r="AL1248" t="s">
        <v>2581</v>
      </c>
      <c r="AM1248" t="s">
        <v>53</v>
      </c>
      <c r="AN1248" t="s">
        <v>2029</v>
      </c>
    </row>
    <row r="1249" spans="1:40" ht="15" hidden="1" thickTop="1" x14ac:dyDescent="0.35">
      <c r="A1249" t="s">
        <v>7759</v>
      </c>
      <c r="B1249" t="s">
        <v>7707</v>
      </c>
      <c r="C1249" t="s">
        <v>5945</v>
      </c>
      <c r="D1249" t="s">
        <v>7708</v>
      </c>
      <c r="E1249" t="s">
        <v>2575</v>
      </c>
      <c r="F1249">
        <v>1</v>
      </c>
      <c r="G1249" t="s">
        <v>2576</v>
      </c>
      <c r="H1249" t="s">
        <v>2577</v>
      </c>
      <c r="I1249" t="s">
        <v>2511</v>
      </c>
      <c r="J1249" t="s">
        <v>2741</v>
      </c>
      <c r="K1249" t="s">
        <v>2742</v>
      </c>
      <c r="L1249" t="s">
        <v>2058</v>
      </c>
      <c r="M1249" t="s">
        <v>2059</v>
      </c>
      <c r="N1249">
        <v>0</v>
      </c>
      <c r="O1249">
        <v>0</v>
      </c>
      <c r="P1249">
        <v>0</v>
      </c>
      <c r="Q1249">
        <v>24480</v>
      </c>
      <c r="R1249">
        <v>0</v>
      </c>
      <c r="S1249">
        <v>0</v>
      </c>
      <c r="T1249">
        <v>0</v>
      </c>
      <c r="U1249">
        <v>0</v>
      </c>
      <c r="V1249">
        <v>0</v>
      </c>
      <c r="W1249">
        <v>0</v>
      </c>
      <c r="X1249">
        <v>0</v>
      </c>
      <c r="Y1249">
        <v>0</v>
      </c>
      <c r="Z1249">
        <v>0</v>
      </c>
      <c r="AA1249">
        <v>0</v>
      </c>
      <c r="AB1249">
        <v>0</v>
      </c>
      <c r="AC1249">
        <v>0</v>
      </c>
      <c r="AD1249">
        <v>0</v>
      </c>
      <c r="AE1249">
        <v>0</v>
      </c>
      <c r="AF1249">
        <v>0</v>
      </c>
      <c r="AG1249" t="s">
        <v>7709</v>
      </c>
      <c r="AH1249" s="21" t="str">
        <f t="shared" si="38"/>
        <v>YO27</v>
      </c>
      <c r="AI1249" s="21">
        <v>107.92500000000001</v>
      </c>
      <c r="AJ1249" s="21">
        <f t="shared" si="39"/>
        <v>100</v>
      </c>
      <c r="AK1249" s="21" t="s">
        <v>2060</v>
      </c>
      <c r="AL1249" t="s">
        <v>2613</v>
      </c>
      <c r="AM1249" t="s">
        <v>53</v>
      </c>
      <c r="AN1249" t="s">
        <v>2031</v>
      </c>
    </row>
    <row r="1250" spans="1:40" ht="15" hidden="1" thickTop="1" x14ac:dyDescent="0.35">
      <c r="A1250" t="s">
        <v>7763</v>
      </c>
      <c r="B1250" t="s">
        <v>7711</v>
      </c>
      <c r="C1250" t="s">
        <v>2697</v>
      </c>
      <c r="D1250" t="s">
        <v>7712</v>
      </c>
      <c r="E1250" t="s">
        <v>2575</v>
      </c>
      <c r="F1250">
        <v>1</v>
      </c>
      <c r="G1250" t="s">
        <v>2576</v>
      </c>
      <c r="H1250" t="s">
        <v>2577</v>
      </c>
      <c r="I1250" t="s">
        <v>2511</v>
      </c>
      <c r="J1250" t="s">
        <v>2699</v>
      </c>
      <c r="K1250" t="s">
        <v>2579</v>
      </c>
      <c r="L1250" t="s">
        <v>30320</v>
      </c>
      <c r="M1250" t="s">
        <v>2170</v>
      </c>
      <c r="N1250">
        <v>0</v>
      </c>
      <c r="O1250">
        <v>0</v>
      </c>
      <c r="P1250">
        <v>0</v>
      </c>
      <c r="Q1250">
        <v>11700</v>
      </c>
      <c r="R1250">
        <v>0</v>
      </c>
      <c r="S1250">
        <v>0</v>
      </c>
      <c r="T1250">
        <v>0</v>
      </c>
      <c r="U1250">
        <v>0</v>
      </c>
      <c r="V1250">
        <v>0</v>
      </c>
      <c r="W1250">
        <v>0</v>
      </c>
      <c r="X1250">
        <v>0</v>
      </c>
      <c r="Y1250">
        <v>0</v>
      </c>
      <c r="Z1250">
        <v>0</v>
      </c>
      <c r="AA1250">
        <v>0</v>
      </c>
      <c r="AB1250">
        <v>0</v>
      </c>
      <c r="AC1250">
        <v>0</v>
      </c>
      <c r="AD1250">
        <v>0</v>
      </c>
      <c r="AE1250">
        <v>0</v>
      </c>
      <c r="AF1250">
        <v>0</v>
      </c>
      <c r="AG1250" t="s">
        <v>7713</v>
      </c>
      <c r="AH1250" s="21" t="str">
        <f t="shared" si="38"/>
        <v>YO27</v>
      </c>
      <c r="AI1250" s="21">
        <v>67.5</v>
      </c>
      <c r="AJ1250" s="21">
        <f t="shared" si="39"/>
        <v>100</v>
      </c>
      <c r="AK1250" s="21" t="s">
        <v>2060</v>
      </c>
      <c r="AL1250" t="s">
        <v>2581</v>
      </c>
      <c r="AM1250" t="s">
        <v>53</v>
      </c>
      <c r="AN1250" t="s">
        <v>2029</v>
      </c>
    </row>
    <row r="1251" spans="1:40" ht="15" hidden="1" thickTop="1" x14ac:dyDescent="0.35">
      <c r="A1251" t="s">
        <v>7767</v>
      </c>
      <c r="B1251" t="s">
        <v>7715</v>
      </c>
      <c r="C1251" t="s">
        <v>102</v>
      </c>
      <c r="D1251" t="s">
        <v>7716</v>
      </c>
      <c r="E1251" t="s">
        <v>560</v>
      </c>
      <c r="F1251">
        <v>1</v>
      </c>
      <c r="G1251" t="s">
        <v>2055</v>
      </c>
      <c r="H1251" t="s">
        <v>2056</v>
      </c>
      <c r="I1251" t="s">
        <v>2511</v>
      </c>
      <c r="J1251" t="s">
        <v>67</v>
      </c>
      <c r="K1251" t="s">
        <v>68</v>
      </c>
      <c r="L1251" t="s">
        <v>2058</v>
      </c>
      <c r="M1251" t="s">
        <v>2059</v>
      </c>
      <c r="N1251">
        <v>0</v>
      </c>
      <c r="O1251">
        <v>0</v>
      </c>
      <c r="P1251">
        <v>0</v>
      </c>
      <c r="Q1251">
        <v>24480</v>
      </c>
      <c r="R1251">
        <v>0</v>
      </c>
      <c r="S1251">
        <v>0</v>
      </c>
      <c r="T1251">
        <v>0</v>
      </c>
      <c r="U1251">
        <v>0</v>
      </c>
      <c r="V1251">
        <v>0</v>
      </c>
      <c r="W1251">
        <v>0</v>
      </c>
      <c r="X1251">
        <v>0</v>
      </c>
      <c r="Y1251">
        <v>0</v>
      </c>
      <c r="Z1251">
        <v>0</v>
      </c>
      <c r="AA1251">
        <v>0</v>
      </c>
      <c r="AB1251">
        <v>0</v>
      </c>
      <c r="AC1251">
        <v>0</v>
      </c>
      <c r="AD1251">
        <v>0</v>
      </c>
      <c r="AE1251">
        <v>0</v>
      </c>
      <c r="AF1251">
        <v>0</v>
      </c>
      <c r="AG1251" t="s">
        <v>207</v>
      </c>
      <c r="AH1251" s="21" t="str">
        <f t="shared" si="38"/>
        <v>YO27</v>
      </c>
      <c r="AI1251" s="21">
        <v>107.92500000000001</v>
      </c>
      <c r="AJ1251" s="21">
        <f t="shared" si="39"/>
        <v>100</v>
      </c>
      <c r="AK1251" s="21" t="s">
        <v>2060</v>
      </c>
      <c r="AL1251" t="s">
        <v>70</v>
      </c>
      <c r="AM1251" t="s">
        <v>53</v>
      </c>
      <c r="AN1251" t="s">
        <v>2031</v>
      </c>
    </row>
    <row r="1252" spans="1:40" ht="15" hidden="1" thickTop="1" x14ac:dyDescent="0.35">
      <c r="A1252" t="s">
        <v>7770</v>
      </c>
      <c r="B1252" t="s">
        <v>7718</v>
      </c>
      <c r="C1252" t="s">
        <v>4266</v>
      </c>
      <c r="D1252" t="s">
        <v>7719</v>
      </c>
      <c r="E1252" t="s">
        <v>558</v>
      </c>
      <c r="F1252">
        <v>1</v>
      </c>
      <c r="G1252" t="s">
        <v>2524</v>
      </c>
      <c r="H1252" t="s">
        <v>2056</v>
      </c>
      <c r="I1252" t="s">
        <v>2511</v>
      </c>
      <c r="J1252" t="s">
        <v>2539</v>
      </c>
      <c r="K1252" t="s">
        <v>62</v>
      </c>
      <c r="L1252" t="s">
        <v>2058</v>
      </c>
      <c r="M1252" t="s">
        <v>2059</v>
      </c>
      <c r="N1252">
        <v>0</v>
      </c>
      <c r="O1252">
        <v>0</v>
      </c>
      <c r="P1252">
        <v>0</v>
      </c>
      <c r="Q1252">
        <v>24480</v>
      </c>
      <c r="R1252">
        <v>0</v>
      </c>
      <c r="S1252">
        <v>0</v>
      </c>
      <c r="T1252">
        <v>0</v>
      </c>
      <c r="U1252">
        <v>0</v>
      </c>
      <c r="V1252">
        <v>0</v>
      </c>
      <c r="W1252">
        <v>0</v>
      </c>
      <c r="X1252">
        <v>0</v>
      </c>
      <c r="Y1252">
        <v>0</v>
      </c>
      <c r="Z1252">
        <v>0</v>
      </c>
      <c r="AA1252">
        <v>0</v>
      </c>
      <c r="AB1252">
        <v>0</v>
      </c>
      <c r="AC1252">
        <v>0</v>
      </c>
      <c r="AD1252">
        <v>0</v>
      </c>
      <c r="AE1252">
        <v>0</v>
      </c>
      <c r="AF1252">
        <v>0</v>
      </c>
      <c r="AG1252" t="s">
        <v>7720</v>
      </c>
      <c r="AH1252" s="21" t="str">
        <f t="shared" si="38"/>
        <v>YH98</v>
      </c>
      <c r="AI1252" s="21">
        <v>107.92500000000001</v>
      </c>
      <c r="AJ1252" s="21">
        <f t="shared" si="39"/>
        <v>100</v>
      </c>
      <c r="AK1252" s="21" t="s">
        <v>2060</v>
      </c>
      <c r="AL1252" t="s">
        <v>2527</v>
      </c>
      <c r="AM1252" t="s">
        <v>53</v>
      </c>
      <c r="AN1252" t="s">
        <v>2030</v>
      </c>
    </row>
    <row r="1253" spans="1:40" ht="15" hidden="1" thickTop="1" x14ac:dyDescent="0.35">
      <c r="A1253" t="s">
        <v>7774</v>
      </c>
      <c r="B1253" t="s">
        <v>7722</v>
      </c>
      <c r="C1253" t="s">
        <v>3781</v>
      </c>
      <c r="D1253" t="s">
        <v>7723</v>
      </c>
      <c r="E1253" t="s">
        <v>2691</v>
      </c>
      <c r="F1253">
        <v>1</v>
      </c>
      <c r="G1253" t="s">
        <v>2609</v>
      </c>
      <c r="H1253" t="s">
        <v>2577</v>
      </c>
      <c r="I1253" t="s">
        <v>2511</v>
      </c>
      <c r="J1253" t="s">
        <v>2692</v>
      </c>
      <c r="K1253" t="s">
        <v>2635</v>
      </c>
      <c r="L1253" t="s">
        <v>2058</v>
      </c>
      <c r="M1253" t="s">
        <v>2059</v>
      </c>
      <c r="N1253">
        <v>3</v>
      </c>
      <c r="O1253">
        <v>65</v>
      </c>
      <c r="P1253">
        <v>0.27</v>
      </c>
      <c r="Q1253">
        <v>24480</v>
      </c>
      <c r="R1253">
        <v>1</v>
      </c>
      <c r="S1253">
        <v>38</v>
      </c>
      <c r="T1253">
        <v>0.16</v>
      </c>
      <c r="U1253">
        <v>0</v>
      </c>
      <c r="V1253">
        <v>0</v>
      </c>
      <c r="W1253">
        <v>0</v>
      </c>
      <c r="X1253">
        <v>0</v>
      </c>
      <c r="Y1253">
        <v>0</v>
      </c>
      <c r="Z1253">
        <v>0</v>
      </c>
      <c r="AA1253">
        <v>2</v>
      </c>
      <c r="AB1253">
        <v>27</v>
      </c>
      <c r="AC1253">
        <v>0.11</v>
      </c>
      <c r="AD1253">
        <v>0</v>
      </c>
      <c r="AE1253">
        <v>0</v>
      </c>
      <c r="AF1253">
        <v>0</v>
      </c>
      <c r="AG1253" t="s">
        <v>7724</v>
      </c>
      <c r="AH1253" s="21" t="str">
        <f t="shared" si="38"/>
        <v>YO98</v>
      </c>
      <c r="AI1253" s="21">
        <v>107.92500000000001</v>
      </c>
      <c r="AJ1253" s="21">
        <f t="shared" si="39"/>
        <v>99.734477124183002</v>
      </c>
      <c r="AK1253" s="21" t="s">
        <v>2063</v>
      </c>
      <c r="AL1253" t="s">
        <v>2581</v>
      </c>
      <c r="AM1253" t="s">
        <v>53</v>
      </c>
      <c r="AN1253" t="s">
        <v>2030</v>
      </c>
    </row>
    <row r="1254" spans="1:40" ht="15" hidden="1" thickTop="1" x14ac:dyDescent="0.35">
      <c r="A1254" t="s">
        <v>7778</v>
      </c>
      <c r="B1254" t="s">
        <v>7726</v>
      </c>
      <c r="C1254" t="s">
        <v>7727</v>
      </c>
      <c r="D1254" t="s">
        <v>7728</v>
      </c>
      <c r="E1254" t="s">
        <v>2825</v>
      </c>
      <c r="F1254">
        <v>1</v>
      </c>
      <c r="G1254" t="s">
        <v>2816</v>
      </c>
      <c r="H1254" t="s">
        <v>2620</v>
      </c>
      <c r="I1254" t="s">
        <v>2511</v>
      </c>
      <c r="J1254" t="s">
        <v>7729</v>
      </c>
      <c r="K1254" t="s">
        <v>2827</v>
      </c>
      <c r="L1254" t="s">
        <v>2058</v>
      </c>
      <c r="M1254" t="s">
        <v>2982</v>
      </c>
      <c r="N1254">
        <v>1</v>
      </c>
      <c r="O1254">
        <v>72</v>
      </c>
      <c r="P1254">
        <v>0.5</v>
      </c>
      <c r="Q1254">
        <v>14280</v>
      </c>
      <c r="R1254">
        <v>1</v>
      </c>
      <c r="S1254">
        <v>72</v>
      </c>
      <c r="T1254">
        <v>0.5</v>
      </c>
      <c r="U1254">
        <v>0</v>
      </c>
      <c r="V1254">
        <v>0</v>
      </c>
      <c r="W1254">
        <v>0</v>
      </c>
      <c r="X1254">
        <v>0</v>
      </c>
      <c r="Y1254">
        <v>0</v>
      </c>
      <c r="Z1254">
        <v>0</v>
      </c>
      <c r="AA1254">
        <v>0</v>
      </c>
      <c r="AB1254">
        <v>0</v>
      </c>
      <c r="AC1254">
        <v>0</v>
      </c>
      <c r="AD1254">
        <v>0</v>
      </c>
      <c r="AE1254">
        <v>0</v>
      </c>
      <c r="AF1254">
        <v>0</v>
      </c>
      <c r="AG1254" t="s">
        <v>7730</v>
      </c>
      <c r="AH1254" s="21" t="str">
        <f t="shared" si="38"/>
        <v>YR20</v>
      </c>
      <c r="AI1254" s="21">
        <v>62.999999999999986</v>
      </c>
      <c r="AJ1254" s="21">
        <f t="shared" si="39"/>
        <v>99.495798319327733</v>
      </c>
      <c r="AK1254" s="21" t="s">
        <v>2063</v>
      </c>
      <c r="AL1254" t="s">
        <v>2829</v>
      </c>
      <c r="AM1254" t="s">
        <v>53</v>
      </c>
      <c r="AN1254" t="s">
        <v>2031</v>
      </c>
    </row>
    <row r="1255" spans="1:40" ht="15" hidden="1" thickTop="1" x14ac:dyDescent="0.35">
      <c r="A1255" t="s">
        <v>7782</v>
      </c>
      <c r="B1255" t="s">
        <v>7732</v>
      </c>
      <c r="C1255" t="s">
        <v>3639</v>
      </c>
      <c r="D1255" t="s">
        <v>7733</v>
      </c>
      <c r="E1255" t="s">
        <v>3309</v>
      </c>
      <c r="F1255">
        <v>1</v>
      </c>
      <c r="G1255" t="s">
        <v>2509</v>
      </c>
      <c r="H1255" t="s">
        <v>2510</v>
      </c>
      <c r="I1255" t="s">
        <v>2511</v>
      </c>
      <c r="J1255" t="s">
        <v>3522</v>
      </c>
      <c r="K1255" t="s">
        <v>3109</v>
      </c>
      <c r="L1255" t="s">
        <v>2058</v>
      </c>
      <c r="M1255" t="s">
        <v>2059</v>
      </c>
      <c r="N1255">
        <v>0</v>
      </c>
      <c r="O1255">
        <v>0</v>
      </c>
      <c r="P1255">
        <v>0</v>
      </c>
      <c r="Q1255">
        <v>24480</v>
      </c>
      <c r="R1255">
        <v>0</v>
      </c>
      <c r="S1255">
        <v>0</v>
      </c>
      <c r="T1255">
        <v>0</v>
      </c>
      <c r="U1255">
        <v>0</v>
      </c>
      <c r="V1255">
        <v>0</v>
      </c>
      <c r="W1255">
        <v>0</v>
      </c>
      <c r="X1255">
        <v>0</v>
      </c>
      <c r="Y1255">
        <v>0</v>
      </c>
      <c r="Z1255">
        <v>0</v>
      </c>
      <c r="AA1255">
        <v>0</v>
      </c>
      <c r="AB1255">
        <v>0</v>
      </c>
      <c r="AC1255">
        <v>0</v>
      </c>
      <c r="AD1255">
        <v>0</v>
      </c>
      <c r="AE1255">
        <v>0</v>
      </c>
      <c r="AF1255">
        <v>0</v>
      </c>
      <c r="AG1255" t="s">
        <v>7734</v>
      </c>
      <c r="AH1255" s="21" t="str">
        <f t="shared" si="38"/>
        <v>YR21</v>
      </c>
      <c r="AI1255" s="21">
        <v>107.92500000000001</v>
      </c>
      <c r="AJ1255" s="21">
        <f t="shared" si="39"/>
        <v>100</v>
      </c>
      <c r="AK1255" s="21" t="s">
        <v>2060</v>
      </c>
      <c r="AL1255" t="s">
        <v>2515</v>
      </c>
      <c r="AM1255" t="s">
        <v>53</v>
      </c>
      <c r="AN1255" t="s">
        <v>2029</v>
      </c>
    </row>
    <row r="1256" spans="1:40" ht="15" hidden="1" thickTop="1" x14ac:dyDescent="0.35">
      <c r="A1256" t="s">
        <v>7353</v>
      </c>
      <c r="B1256" t="s">
        <v>7736</v>
      </c>
      <c r="C1256" t="s">
        <v>3281</v>
      </c>
      <c r="D1256" t="s">
        <v>7737</v>
      </c>
      <c r="E1256" t="s">
        <v>2938</v>
      </c>
      <c r="F1256">
        <v>1</v>
      </c>
      <c r="G1256" t="s">
        <v>2593</v>
      </c>
      <c r="H1256" t="s">
        <v>2056</v>
      </c>
      <c r="I1256" t="s">
        <v>2511</v>
      </c>
      <c r="J1256" t="s">
        <v>3268</v>
      </c>
      <c r="K1256" t="s">
        <v>62</v>
      </c>
      <c r="L1256" t="s">
        <v>2058</v>
      </c>
      <c r="M1256" t="s">
        <v>2059</v>
      </c>
      <c r="N1256">
        <v>0</v>
      </c>
      <c r="O1256">
        <v>0</v>
      </c>
      <c r="P1256">
        <v>0</v>
      </c>
      <c r="Q1256">
        <v>24480</v>
      </c>
      <c r="R1256">
        <v>0</v>
      </c>
      <c r="S1256">
        <v>0</v>
      </c>
      <c r="T1256">
        <v>0</v>
      </c>
      <c r="U1256">
        <v>0</v>
      </c>
      <c r="V1256">
        <v>0</v>
      </c>
      <c r="W1256">
        <v>0</v>
      </c>
      <c r="X1256">
        <v>0</v>
      </c>
      <c r="Y1256">
        <v>0</v>
      </c>
      <c r="Z1256">
        <v>0</v>
      </c>
      <c r="AA1256">
        <v>0</v>
      </c>
      <c r="AB1256">
        <v>0</v>
      </c>
      <c r="AC1256">
        <v>0</v>
      </c>
      <c r="AD1256">
        <v>0</v>
      </c>
      <c r="AE1256">
        <v>0</v>
      </c>
      <c r="AF1256">
        <v>0</v>
      </c>
      <c r="AG1256" t="s">
        <v>7738</v>
      </c>
      <c r="AH1256" s="21" t="str">
        <f t="shared" si="38"/>
        <v>YO27</v>
      </c>
      <c r="AI1256" s="21">
        <v>107.92500000000001</v>
      </c>
      <c r="AJ1256" s="21">
        <f t="shared" si="39"/>
        <v>100</v>
      </c>
      <c r="AK1256" s="21" t="s">
        <v>2060</v>
      </c>
      <c r="AL1256" t="s">
        <v>2527</v>
      </c>
      <c r="AM1256" t="s">
        <v>53</v>
      </c>
      <c r="AN1256" t="s">
        <v>2031</v>
      </c>
    </row>
    <row r="1257" spans="1:40" ht="15" hidden="1" thickTop="1" x14ac:dyDescent="0.35">
      <c r="A1257" t="s">
        <v>7788</v>
      </c>
      <c r="B1257" t="s">
        <v>7740</v>
      </c>
      <c r="C1257" t="s">
        <v>2631</v>
      </c>
      <c r="D1257" t="s">
        <v>7741</v>
      </c>
      <c r="E1257" t="s">
        <v>2575</v>
      </c>
      <c r="F1257">
        <v>1</v>
      </c>
      <c r="G1257" t="s">
        <v>2633</v>
      </c>
      <c r="H1257" t="s">
        <v>2577</v>
      </c>
      <c r="I1257" t="s">
        <v>2511</v>
      </c>
      <c r="J1257" t="s">
        <v>2634</v>
      </c>
      <c r="K1257" t="s">
        <v>2635</v>
      </c>
      <c r="L1257" t="s">
        <v>2058</v>
      </c>
      <c r="M1257" t="s">
        <v>2170</v>
      </c>
      <c r="N1257">
        <v>0</v>
      </c>
      <c r="O1257">
        <v>0</v>
      </c>
      <c r="P1257">
        <v>0</v>
      </c>
      <c r="Q1257">
        <v>15300</v>
      </c>
      <c r="R1257">
        <v>0</v>
      </c>
      <c r="S1257">
        <v>0</v>
      </c>
      <c r="T1257">
        <v>0</v>
      </c>
      <c r="U1257">
        <v>0</v>
      </c>
      <c r="V1257">
        <v>0</v>
      </c>
      <c r="W1257">
        <v>0</v>
      </c>
      <c r="X1257">
        <v>0</v>
      </c>
      <c r="Y1257">
        <v>0</v>
      </c>
      <c r="Z1257">
        <v>0</v>
      </c>
      <c r="AA1257">
        <v>0</v>
      </c>
      <c r="AB1257">
        <v>0</v>
      </c>
      <c r="AC1257">
        <v>0</v>
      </c>
      <c r="AD1257">
        <v>0</v>
      </c>
      <c r="AE1257">
        <v>0</v>
      </c>
      <c r="AF1257">
        <v>0</v>
      </c>
      <c r="AG1257" t="s">
        <v>7742</v>
      </c>
      <c r="AH1257" s="21" t="str">
        <f t="shared" si="38"/>
        <v>YO27</v>
      </c>
      <c r="AI1257" s="21">
        <v>67.5</v>
      </c>
      <c r="AJ1257" s="21">
        <f t="shared" si="39"/>
        <v>100</v>
      </c>
      <c r="AK1257" s="21" t="s">
        <v>2060</v>
      </c>
      <c r="AL1257" t="s">
        <v>2581</v>
      </c>
      <c r="AM1257" t="s">
        <v>53</v>
      </c>
      <c r="AN1257" t="s">
        <v>2029</v>
      </c>
    </row>
    <row r="1258" spans="1:40" ht="15" hidden="1" thickTop="1" x14ac:dyDescent="0.35">
      <c r="A1258" t="s">
        <v>7792</v>
      </c>
      <c r="B1258" t="s">
        <v>7744</v>
      </c>
      <c r="C1258" t="s">
        <v>4088</v>
      </c>
      <c r="D1258" t="s">
        <v>7745</v>
      </c>
      <c r="E1258" t="s">
        <v>2608</v>
      </c>
      <c r="F1258">
        <v>1</v>
      </c>
      <c r="G1258" t="s">
        <v>2609</v>
      </c>
      <c r="H1258" t="s">
        <v>2577</v>
      </c>
      <c r="I1258" t="s">
        <v>2511</v>
      </c>
      <c r="J1258" t="s">
        <v>2610</v>
      </c>
      <c r="K1258" t="s">
        <v>2611</v>
      </c>
      <c r="L1258" t="s">
        <v>2058</v>
      </c>
      <c r="M1258" t="s">
        <v>2170</v>
      </c>
      <c r="N1258">
        <v>0</v>
      </c>
      <c r="O1258">
        <v>0</v>
      </c>
      <c r="P1258">
        <v>0</v>
      </c>
      <c r="Q1258">
        <v>15300</v>
      </c>
      <c r="R1258">
        <v>0</v>
      </c>
      <c r="S1258">
        <v>0</v>
      </c>
      <c r="T1258">
        <v>0</v>
      </c>
      <c r="U1258">
        <v>0</v>
      </c>
      <c r="V1258">
        <v>0</v>
      </c>
      <c r="W1258">
        <v>0</v>
      </c>
      <c r="X1258">
        <v>0</v>
      </c>
      <c r="Y1258">
        <v>0</v>
      </c>
      <c r="Z1258">
        <v>0</v>
      </c>
      <c r="AA1258">
        <v>0</v>
      </c>
      <c r="AB1258">
        <v>0</v>
      </c>
      <c r="AC1258">
        <v>0</v>
      </c>
      <c r="AD1258">
        <v>0</v>
      </c>
      <c r="AE1258">
        <v>0</v>
      </c>
      <c r="AF1258">
        <v>0</v>
      </c>
      <c r="AG1258" t="s">
        <v>7746</v>
      </c>
      <c r="AH1258" s="21" t="str">
        <f t="shared" si="38"/>
        <v>YK19</v>
      </c>
      <c r="AI1258" s="21">
        <v>67.5</v>
      </c>
      <c r="AJ1258" s="21">
        <f t="shared" si="39"/>
        <v>100</v>
      </c>
      <c r="AK1258" s="21" t="s">
        <v>2060</v>
      </c>
      <c r="AL1258" t="s">
        <v>2613</v>
      </c>
      <c r="AM1258" t="s">
        <v>53</v>
      </c>
      <c r="AN1258" t="s">
        <v>2029</v>
      </c>
    </row>
    <row r="1259" spans="1:40" ht="15" hidden="1" thickTop="1" x14ac:dyDescent="0.35">
      <c r="A1259" t="s">
        <v>7796</v>
      </c>
      <c r="B1259" t="s">
        <v>7748</v>
      </c>
      <c r="C1259" t="s">
        <v>3405</v>
      </c>
      <c r="D1259" t="s">
        <v>7749</v>
      </c>
      <c r="E1259" t="s">
        <v>3407</v>
      </c>
      <c r="F1259">
        <v>1</v>
      </c>
      <c r="G1259" t="s">
        <v>2509</v>
      </c>
      <c r="H1259" t="s">
        <v>2510</v>
      </c>
      <c r="I1259" t="s">
        <v>2511</v>
      </c>
      <c r="J1259" t="s">
        <v>3408</v>
      </c>
      <c r="K1259" t="s">
        <v>3109</v>
      </c>
      <c r="L1259" t="s">
        <v>2058</v>
      </c>
      <c r="M1259" t="s">
        <v>2059</v>
      </c>
      <c r="N1259">
        <v>1</v>
      </c>
      <c r="O1259">
        <v>46</v>
      </c>
      <c r="P1259">
        <v>0.19</v>
      </c>
      <c r="Q1259">
        <v>24480</v>
      </c>
      <c r="R1259">
        <v>0</v>
      </c>
      <c r="S1259">
        <v>0</v>
      </c>
      <c r="T1259">
        <v>0</v>
      </c>
      <c r="U1259">
        <v>0</v>
      </c>
      <c r="V1259">
        <v>0</v>
      </c>
      <c r="W1259">
        <v>0</v>
      </c>
      <c r="X1259">
        <v>1</v>
      </c>
      <c r="Y1259">
        <v>46</v>
      </c>
      <c r="Z1259">
        <v>0.19</v>
      </c>
      <c r="AA1259">
        <v>0</v>
      </c>
      <c r="AB1259">
        <v>0</v>
      </c>
      <c r="AC1259">
        <v>0</v>
      </c>
      <c r="AD1259">
        <v>0</v>
      </c>
      <c r="AE1259">
        <v>0</v>
      </c>
      <c r="AF1259">
        <v>0</v>
      </c>
      <c r="AG1259" t="s">
        <v>7750</v>
      </c>
      <c r="AH1259" s="21" t="str">
        <f t="shared" si="38"/>
        <v>YR20</v>
      </c>
      <c r="AI1259" s="21">
        <v>107.92500000000001</v>
      </c>
      <c r="AJ1259" s="21">
        <f t="shared" si="39"/>
        <v>99.812091503267979</v>
      </c>
      <c r="AK1259" s="21" t="s">
        <v>2060</v>
      </c>
      <c r="AL1259" t="s">
        <v>3411</v>
      </c>
      <c r="AM1259" t="s">
        <v>53</v>
      </c>
      <c r="AN1259" t="s">
        <v>2031</v>
      </c>
    </row>
    <row r="1260" spans="1:40" ht="15" hidden="1" thickTop="1" x14ac:dyDescent="0.35">
      <c r="A1260" t="s">
        <v>7800</v>
      </c>
      <c r="B1260" t="s">
        <v>7752</v>
      </c>
      <c r="C1260" t="s">
        <v>6904</v>
      </c>
      <c r="D1260" t="s">
        <v>7753</v>
      </c>
      <c r="E1260" t="s">
        <v>2691</v>
      </c>
      <c r="F1260">
        <v>1</v>
      </c>
      <c r="G1260" t="s">
        <v>2633</v>
      </c>
      <c r="H1260" t="s">
        <v>2577</v>
      </c>
      <c r="I1260" t="s">
        <v>2511</v>
      </c>
      <c r="J1260" t="s">
        <v>2634</v>
      </c>
      <c r="K1260" t="s">
        <v>2635</v>
      </c>
      <c r="L1260" t="s">
        <v>2058</v>
      </c>
      <c r="M1260" t="s">
        <v>2170</v>
      </c>
      <c r="N1260">
        <v>1</v>
      </c>
      <c r="O1260">
        <v>15</v>
      </c>
      <c r="P1260">
        <v>0.1</v>
      </c>
      <c r="Q1260">
        <v>15300</v>
      </c>
      <c r="R1260">
        <v>0</v>
      </c>
      <c r="S1260">
        <v>0</v>
      </c>
      <c r="T1260">
        <v>0</v>
      </c>
      <c r="U1260">
        <v>0</v>
      </c>
      <c r="V1260">
        <v>0</v>
      </c>
      <c r="W1260">
        <v>0</v>
      </c>
      <c r="X1260">
        <v>0</v>
      </c>
      <c r="Y1260">
        <v>0</v>
      </c>
      <c r="Z1260">
        <v>0</v>
      </c>
      <c r="AA1260">
        <v>1</v>
      </c>
      <c r="AB1260">
        <v>15</v>
      </c>
      <c r="AC1260">
        <v>0.1</v>
      </c>
      <c r="AD1260">
        <v>0</v>
      </c>
      <c r="AE1260">
        <v>0</v>
      </c>
      <c r="AF1260">
        <v>0</v>
      </c>
      <c r="AG1260" t="s">
        <v>7754</v>
      </c>
      <c r="AH1260" s="21" t="str">
        <f t="shared" si="38"/>
        <v>YO27</v>
      </c>
      <c r="AI1260" s="21">
        <v>67.5</v>
      </c>
      <c r="AJ1260" s="21">
        <f t="shared" si="39"/>
        <v>99.901960784313729</v>
      </c>
      <c r="AK1260" s="21" t="s">
        <v>2060</v>
      </c>
      <c r="AL1260" t="s">
        <v>2581</v>
      </c>
      <c r="AM1260" t="s">
        <v>53</v>
      </c>
      <c r="AN1260" t="s">
        <v>2030</v>
      </c>
    </row>
    <row r="1261" spans="1:40" ht="15" hidden="1" thickTop="1" x14ac:dyDescent="0.35">
      <c r="A1261" t="s">
        <v>7804</v>
      </c>
      <c r="B1261" t="s">
        <v>7756</v>
      </c>
      <c r="C1261" t="s">
        <v>3405</v>
      </c>
      <c r="D1261" t="s">
        <v>7757</v>
      </c>
      <c r="E1261" t="s">
        <v>3407</v>
      </c>
      <c r="F1261">
        <v>1</v>
      </c>
      <c r="G1261" t="s">
        <v>2509</v>
      </c>
      <c r="H1261" t="s">
        <v>2510</v>
      </c>
      <c r="I1261" t="s">
        <v>2511</v>
      </c>
      <c r="J1261" t="s">
        <v>3408</v>
      </c>
      <c r="K1261" t="s">
        <v>3109</v>
      </c>
      <c r="L1261" t="s">
        <v>2058</v>
      </c>
      <c r="M1261" t="s">
        <v>2059</v>
      </c>
      <c r="N1261">
        <v>0</v>
      </c>
      <c r="O1261">
        <v>0</v>
      </c>
      <c r="P1261">
        <v>0</v>
      </c>
      <c r="Q1261">
        <v>24480</v>
      </c>
      <c r="R1261">
        <v>0</v>
      </c>
      <c r="S1261">
        <v>0</v>
      </c>
      <c r="T1261">
        <v>0</v>
      </c>
      <c r="U1261">
        <v>0</v>
      </c>
      <c r="V1261">
        <v>0</v>
      </c>
      <c r="W1261">
        <v>0</v>
      </c>
      <c r="X1261">
        <v>0</v>
      </c>
      <c r="Y1261">
        <v>0</v>
      </c>
      <c r="Z1261">
        <v>0</v>
      </c>
      <c r="AA1261">
        <v>0</v>
      </c>
      <c r="AB1261">
        <v>0</v>
      </c>
      <c r="AC1261">
        <v>0</v>
      </c>
      <c r="AD1261">
        <v>0</v>
      </c>
      <c r="AE1261">
        <v>0</v>
      </c>
      <c r="AF1261">
        <v>0</v>
      </c>
      <c r="AG1261" t="s">
        <v>7758</v>
      </c>
      <c r="AH1261" s="21" t="str">
        <f t="shared" si="38"/>
        <v>YR20</v>
      </c>
      <c r="AI1261" s="21">
        <v>107.92500000000001</v>
      </c>
      <c r="AJ1261" s="21">
        <f t="shared" si="39"/>
        <v>100</v>
      </c>
      <c r="AK1261" s="21" t="s">
        <v>2060</v>
      </c>
      <c r="AL1261" t="s">
        <v>3411</v>
      </c>
      <c r="AM1261" t="s">
        <v>53</v>
      </c>
      <c r="AN1261" t="s">
        <v>2029</v>
      </c>
    </row>
    <row r="1262" spans="1:40" ht="15" hidden="1" thickTop="1" x14ac:dyDescent="0.35">
      <c r="A1262" t="s">
        <v>7808</v>
      </c>
      <c r="B1262" t="s">
        <v>7760</v>
      </c>
      <c r="C1262" t="s">
        <v>3465</v>
      </c>
      <c r="D1262" t="s">
        <v>7761</v>
      </c>
      <c r="E1262" t="s">
        <v>3462</v>
      </c>
      <c r="F1262">
        <v>1</v>
      </c>
      <c r="G1262" t="s">
        <v>2600</v>
      </c>
      <c r="H1262" t="s">
        <v>2577</v>
      </c>
      <c r="I1262" t="s">
        <v>2511</v>
      </c>
      <c r="J1262" t="s">
        <v>2692</v>
      </c>
      <c r="K1262" t="s">
        <v>2635</v>
      </c>
      <c r="L1262" t="s">
        <v>2058</v>
      </c>
      <c r="M1262" t="s">
        <v>2059</v>
      </c>
      <c r="N1262">
        <v>0</v>
      </c>
      <c r="O1262">
        <v>0</v>
      </c>
      <c r="P1262">
        <v>0</v>
      </c>
      <c r="Q1262">
        <v>24480</v>
      </c>
      <c r="R1262">
        <v>0</v>
      </c>
      <c r="S1262">
        <v>0</v>
      </c>
      <c r="T1262">
        <v>0</v>
      </c>
      <c r="U1262">
        <v>0</v>
      </c>
      <c r="V1262">
        <v>0</v>
      </c>
      <c r="W1262">
        <v>0</v>
      </c>
      <c r="X1262">
        <v>0</v>
      </c>
      <c r="Y1262">
        <v>0</v>
      </c>
      <c r="Z1262">
        <v>0</v>
      </c>
      <c r="AA1262">
        <v>0</v>
      </c>
      <c r="AB1262">
        <v>0</v>
      </c>
      <c r="AC1262">
        <v>0</v>
      </c>
      <c r="AD1262">
        <v>0</v>
      </c>
      <c r="AE1262">
        <v>0</v>
      </c>
      <c r="AF1262">
        <v>0</v>
      </c>
      <c r="AG1262" t="s">
        <v>7762</v>
      </c>
      <c r="AH1262" s="21" t="str">
        <f t="shared" si="38"/>
        <v>YO98</v>
      </c>
      <c r="AI1262" s="21">
        <v>107.92500000000001</v>
      </c>
      <c r="AJ1262" s="21">
        <f t="shared" si="39"/>
        <v>100</v>
      </c>
      <c r="AK1262" s="21" t="s">
        <v>2060</v>
      </c>
      <c r="AL1262" t="s">
        <v>2581</v>
      </c>
      <c r="AM1262" t="s">
        <v>53</v>
      </c>
      <c r="AN1262" t="s">
        <v>2031</v>
      </c>
    </row>
    <row r="1263" spans="1:40" ht="15" hidden="1" thickTop="1" x14ac:dyDescent="0.35">
      <c r="A1263" t="s">
        <v>7812</v>
      </c>
      <c r="B1263" t="s">
        <v>7764</v>
      </c>
      <c r="C1263" t="s">
        <v>5198</v>
      </c>
      <c r="D1263" t="s">
        <v>7765</v>
      </c>
      <c r="E1263" t="s">
        <v>2608</v>
      </c>
      <c r="F1263">
        <v>1</v>
      </c>
      <c r="G1263" t="s">
        <v>2633</v>
      </c>
      <c r="H1263" t="s">
        <v>2577</v>
      </c>
      <c r="I1263" t="s">
        <v>2511</v>
      </c>
      <c r="J1263" t="s">
        <v>2675</v>
      </c>
      <c r="K1263" t="s">
        <v>2611</v>
      </c>
      <c r="L1263" t="s">
        <v>2058</v>
      </c>
      <c r="M1263" t="s">
        <v>2170</v>
      </c>
      <c r="N1263">
        <v>0</v>
      </c>
      <c r="O1263">
        <v>0</v>
      </c>
      <c r="P1263">
        <v>0</v>
      </c>
      <c r="Q1263">
        <v>15300</v>
      </c>
      <c r="R1263">
        <v>0</v>
      </c>
      <c r="S1263">
        <v>0</v>
      </c>
      <c r="T1263">
        <v>0</v>
      </c>
      <c r="U1263">
        <v>0</v>
      </c>
      <c r="V1263">
        <v>0</v>
      </c>
      <c r="W1263">
        <v>0</v>
      </c>
      <c r="X1263">
        <v>0</v>
      </c>
      <c r="Y1263">
        <v>0</v>
      </c>
      <c r="Z1263">
        <v>0</v>
      </c>
      <c r="AA1263">
        <v>0</v>
      </c>
      <c r="AB1263">
        <v>0</v>
      </c>
      <c r="AC1263">
        <v>0</v>
      </c>
      <c r="AD1263">
        <v>0</v>
      </c>
      <c r="AE1263">
        <v>0</v>
      </c>
      <c r="AF1263">
        <v>0</v>
      </c>
      <c r="AG1263" t="s">
        <v>7766</v>
      </c>
      <c r="AH1263" s="21" t="str">
        <f t="shared" si="38"/>
        <v>YO98</v>
      </c>
      <c r="AI1263" s="21">
        <v>67.5</v>
      </c>
      <c r="AJ1263" s="21">
        <f t="shared" si="39"/>
        <v>100</v>
      </c>
      <c r="AK1263" s="21" t="s">
        <v>2060</v>
      </c>
      <c r="AL1263" t="s">
        <v>2581</v>
      </c>
      <c r="AM1263" t="s">
        <v>53</v>
      </c>
      <c r="AN1263" t="s">
        <v>2031</v>
      </c>
    </row>
    <row r="1264" spans="1:40" ht="15" hidden="1" thickTop="1" x14ac:dyDescent="0.35">
      <c r="A1264" t="s">
        <v>7816</v>
      </c>
      <c r="B1264" t="s">
        <v>7768</v>
      </c>
      <c r="C1264" t="s">
        <v>92</v>
      </c>
      <c r="D1264" t="s">
        <v>7769</v>
      </c>
      <c r="E1264" t="s">
        <v>119</v>
      </c>
      <c r="F1264">
        <v>1</v>
      </c>
      <c r="G1264" t="s">
        <v>2055</v>
      </c>
      <c r="H1264" t="s">
        <v>2056</v>
      </c>
      <c r="I1264" t="s">
        <v>2511</v>
      </c>
      <c r="J1264" t="s">
        <v>67</v>
      </c>
      <c r="K1264" t="s">
        <v>68</v>
      </c>
      <c r="L1264" t="s">
        <v>2058</v>
      </c>
      <c r="M1264" t="s">
        <v>2059</v>
      </c>
      <c r="N1264">
        <v>1</v>
      </c>
      <c r="O1264">
        <v>108</v>
      </c>
      <c r="P1264">
        <v>0.44</v>
      </c>
      <c r="Q1264">
        <v>24480</v>
      </c>
      <c r="R1264">
        <v>1</v>
      </c>
      <c r="S1264">
        <v>108</v>
      </c>
      <c r="T1264">
        <v>0.44</v>
      </c>
      <c r="U1264">
        <v>0</v>
      </c>
      <c r="V1264">
        <v>0</v>
      </c>
      <c r="W1264">
        <v>0</v>
      </c>
      <c r="X1264">
        <v>0</v>
      </c>
      <c r="Y1264">
        <v>0</v>
      </c>
      <c r="Z1264">
        <v>0</v>
      </c>
      <c r="AA1264">
        <v>0</v>
      </c>
      <c r="AB1264">
        <v>0</v>
      </c>
      <c r="AC1264">
        <v>0</v>
      </c>
      <c r="AD1264">
        <v>0</v>
      </c>
      <c r="AE1264">
        <v>0</v>
      </c>
      <c r="AF1264">
        <v>0</v>
      </c>
      <c r="AG1264" t="s">
        <v>208</v>
      </c>
      <c r="AH1264" s="21" t="str">
        <f t="shared" si="38"/>
        <v>YR20</v>
      </c>
      <c r="AI1264" s="21">
        <v>107.92500000000001</v>
      </c>
      <c r="AJ1264" s="21">
        <f t="shared" si="39"/>
        <v>99.558823529411768</v>
      </c>
      <c r="AK1264" s="21" t="s">
        <v>2063</v>
      </c>
      <c r="AL1264" t="s">
        <v>70</v>
      </c>
      <c r="AM1264" t="s">
        <v>53</v>
      </c>
      <c r="AN1264" t="s">
        <v>2032</v>
      </c>
    </row>
    <row r="1265" spans="1:40" ht="15" hidden="1" thickTop="1" x14ac:dyDescent="0.35">
      <c r="A1265" t="s">
        <v>7820</v>
      </c>
      <c r="B1265" t="s">
        <v>7771</v>
      </c>
      <c r="C1265" t="s">
        <v>4938</v>
      </c>
      <c r="D1265" t="s">
        <v>7772</v>
      </c>
      <c r="E1265" t="s">
        <v>3572</v>
      </c>
      <c r="F1265">
        <v>1</v>
      </c>
      <c r="G1265" t="s">
        <v>2546</v>
      </c>
      <c r="H1265" t="s">
        <v>2510</v>
      </c>
      <c r="I1265" t="s">
        <v>2511</v>
      </c>
      <c r="J1265" t="s">
        <v>4692</v>
      </c>
      <c r="K1265" t="s">
        <v>3007</v>
      </c>
      <c r="L1265" t="s">
        <v>2058</v>
      </c>
      <c r="M1265" t="s">
        <v>2059</v>
      </c>
      <c r="N1265">
        <v>1</v>
      </c>
      <c r="O1265">
        <v>27</v>
      </c>
      <c r="P1265">
        <v>0.11</v>
      </c>
      <c r="Q1265">
        <v>24480</v>
      </c>
      <c r="R1265">
        <v>0</v>
      </c>
      <c r="S1265">
        <v>0</v>
      </c>
      <c r="T1265">
        <v>0</v>
      </c>
      <c r="U1265">
        <v>0</v>
      </c>
      <c r="V1265">
        <v>0</v>
      </c>
      <c r="W1265">
        <v>0</v>
      </c>
      <c r="X1265">
        <v>1</v>
      </c>
      <c r="Y1265">
        <v>27</v>
      </c>
      <c r="Z1265">
        <v>0.11</v>
      </c>
      <c r="AA1265">
        <v>0</v>
      </c>
      <c r="AB1265">
        <v>0</v>
      </c>
      <c r="AC1265">
        <v>0</v>
      </c>
      <c r="AD1265">
        <v>0</v>
      </c>
      <c r="AE1265">
        <v>0</v>
      </c>
      <c r="AF1265">
        <v>0</v>
      </c>
      <c r="AG1265" t="s">
        <v>7773</v>
      </c>
      <c r="AH1265" s="21" t="str">
        <f t="shared" si="38"/>
        <v>YH98</v>
      </c>
      <c r="AI1265" s="21">
        <v>107.92500000000001</v>
      </c>
      <c r="AJ1265" s="21">
        <f t="shared" si="39"/>
        <v>99.889705882352942</v>
      </c>
      <c r="AK1265" s="21" t="s">
        <v>2060</v>
      </c>
      <c r="AL1265" t="s">
        <v>2551</v>
      </c>
      <c r="AM1265" t="s">
        <v>53</v>
      </c>
      <c r="AN1265" t="s">
        <v>2030</v>
      </c>
    </row>
    <row r="1266" spans="1:40" ht="15" hidden="1" thickTop="1" x14ac:dyDescent="0.35">
      <c r="A1266" t="s">
        <v>7823</v>
      </c>
      <c r="B1266" t="s">
        <v>7775</v>
      </c>
      <c r="C1266" t="s">
        <v>3281</v>
      </c>
      <c r="D1266" t="s">
        <v>7776</v>
      </c>
      <c r="E1266" t="s">
        <v>2938</v>
      </c>
      <c r="F1266">
        <v>1</v>
      </c>
      <c r="G1266" t="s">
        <v>2593</v>
      </c>
      <c r="H1266" t="s">
        <v>2056</v>
      </c>
      <c r="I1266" t="s">
        <v>2511</v>
      </c>
      <c r="J1266" t="s">
        <v>3268</v>
      </c>
      <c r="K1266" t="s">
        <v>62</v>
      </c>
      <c r="L1266" t="s">
        <v>2058</v>
      </c>
      <c r="M1266" t="s">
        <v>2059</v>
      </c>
      <c r="N1266">
        <v>1</v>
      </c>
      <c r="O1266">
        <v>37</v>
      </c>
      <c r="P1266">
        <v>0.15</v>
      </c>
      <c r="Q1266">
        <v>24480</v>
      </c>
      <c r="R1266">
        <v>1</v>
      </c>
      <c r="S1266">
        <v>37</v>
      </c>
      <c r="T1266">
        <v>0.15</v>
      </c>
      <c r="U1266">
        <v>0</v>
      </c>
      <c r="V1266">
        <v>0</v>
      </c>
      <c r="W1266">
        <v>0</v>
      </c>
      <c r="X1266">
        <v>0</v>
      </c>
      <c r="Y1266">
        <v>0</v>
      </c>
      <c r="Z1266">
        <v>0</v>
      </c>
      <c r="AA1266">
        <v>0</v>
      </c>
      <c r="AB1266">
        <v>0</v>
      </c>
      <c r="AC1266">
        <v>0</v>
      </c>
      <c r="AD1266">
        <v>0</v>
      </c>
      <c r="AE1266">
        <v>0</v>
      </c>
      <c r="AF1266">
        <v>0</v>
      </c>
      <c r="AG1266" t="s">
        <v>7777</v>
      </c>
      <c r="AH1266" s="21" t="str">
        <f t="shared" si="38"/>
        <v>YO27</v>
      </c>
      <c r="AI1266" s="21">
        <v>107.92500000000001</v>
      </c>
      <c r="AJ1266" s="21">
        <f t="shared" si="39"/>
        <v>99.848856209150327</v>
      </c>
      <c r="AK1266" s="21" t="s">
        <v>2060</v>
      </c>
      <c r="AL1266" t="s">
        <v>2527</v>
      </c>
      <c r="AM1266" t="s">
        <v>53</v>
      </c>
      <c r="AN1266" t="s">
        <v>2032</v>
      </c>
    </row>
    <row r="1267" spans="1:40" ht="15" hidden="1" thickTop="1" x14ac:dyDescent="0.35">
      <c r="A1267" t="s">
        <v>7827</v>
      </c>
      <c r="B1267" t="s">
        <v>7779</v>
      </c>
      <c r="C1267" t="s">
        <v>2970</v>
      </c>
      <c r="D1267" t="s">
        <v>7780</v>
      </c>
      <c r="E1267" t="s">
        <v>2575</v>
      </c>
      <c r="F1267">
        <v>1</v>
      </c>
      <c r="G1267" t="s">
        <v>2633</v>
      </c>
      <c r="H1267" t="s">
        <v>2577</v>
      </c>
      <c r="I1267" t="s">
        <v>2511</v>
      </c>
      <c r="J1267" t="s">
        <v>2610</v>
      </c>
      <c r="K1267" t="s">
        <v>2611</v>
      </c>
      <c r="L1267" t="s">
        <v>2058</v>
      </c>
      <c r="M1267" t="s">
        <v>2059</v>
      </c>
      <c r="N1267">
        <v>0</v>
      </c>
      <c r="O1267">
        <v>0</v>
      </c>
      <c r="P1267">
        <v>0</v>
      </c>
      <c r="Q1267">
        <v>24480</v>
      </c>
      <c r="R1267">
        <v>0</v>
      </c>
      <c r="S1267">
        <v>0</v>
      </c>
      <c r="T1267">
        <v>0</v>
      </c>
      <c r="U1267">
        <v>0</v>
      </c>
      <c r="V1267">
        <v>0</v>
      </c>
      <c r="W1267">
        <v>0</v>
      </c>
      <c r="X1267">
        <v>0</v>
      </c>
      <c r="Y1267">
        <v>0</v>
      </c>
      <c r="Z1267">
        <v>0</v>
      </c>
      <c r="AA1267">
        <v>0</v>
      </c>
      <c r="AB1267">
        <v>0</v>
      </c>
      <c r="AC1267">
        <v>0</v>
      </c>
      <c r="AD1267">
        <v>0</v>
      </c>
      <c r="AE1267">
        <v>0</v>
      </c>
      <c r="AF1267">
        <v>0</v>
      </c>
      <c r="AG1267" t="s">
        <v>7781</v>
      </c>
      <c r="AH1267" s="21" t="str">
        <f t="shared" si="38"/>
        <v>YH98</v>
      </c>
      <c r="AI1267" s="21">
        <v>107.92500000000001</v>
      </c>
      <c r="AJ1267" s="21">
        <f t="shared" si="39"/>
        <v>100</v>
      </c>
      <c r="AK1267" s="21" t="s">
        <v>2060</v>
      </c>
      <c r="AL1267" t="s">
        <v>2581</v>
      </c>
      <c r="AM1267" t="s">
        <v>53</v>
      </c>
      <c r="AN1267" t="s">
        <v>2029</v>
      </c>
    </row>
    <row r="1268" spans="1:40" ht="15" hidden="1" thickTop="1" x14ac:dyDescent="0.35">
      <c r="A1268" t="s">
        <v>7830</v>
      </c>
      <c r="B1268" t="s">
        <v>7783</v>
      </c>
      <c r="C1268" t="s">
        <v>3912</v>
      </c>
      <c r="D1268" t="s">
        <v>7784</v>
      </c>
      <c r="E1268" t="s">
        <v>2705</v>
      </c>
      <c r="F1268">
        <v>2</v>
      </c>
      <c r="G1268" t="s">
        <v>2593</v>
      </c>
      <c r="H1268" t="s">
        <v>2056</v>
      </c>
      <c r="I1268" t="s">
        <v>2511</v>
      </c>
      <c r="J1268" t="s">
        <v>3364</v>
      </c>
      <c r="K1268" t="s">
        <v>65</v>
      </c>
      <c r="L1268" t="s">
        <v>2058</v>
      </c>
      <c r="M1268" t="s">
        <v>2059</v>
      </c>
      <c r="N1268">
        <v>2</v>
      </c>
      <c r="O1268">
        <v>35</v>
      </c>
      <c r="P1268">
        <v>0.14000000000000001</v>
      </c>
      <c r="Q1268">
        <v>24480</v>
      </c>
      <c r="R1268">
        <v>0</v>
      </c>
      <c r="S1268">
        <v>0</v>
      </c>
      <c r="T1268">
        <v>0</v>
      </c>
      <c r="U1268">
        <v>0</v>
      </c>
      <c r="V1268">
        <v>0</v>
      </c>
      <c r="W1268">
        <v>0</v>
      </c>
      <c r="X1268">
        <v>0</v>
      </c>
      <c r="Y1268">
        <v>0</v>
      </c>
      <c r="Z1268">
        <v>0</v>
      </c>
      <c r="AA1268">
        <v>2</v>
      </c>
      <c r="AB1268">
        <v>35</v>
      </c>
      <c r="AC1268">
        <v>0.14000000000000001</v>
      </c>
      <c r="AD1268">
        <v>0</v>
      </c>
      <c r="AE1268">
        <v>0</v>
      </c>
      <c r="AF1268">
        <v>0</v>
      </c>
      <c r="AG1268" t="s">
        <v>7785</v>
      </c>
      <c r="AH1268" s="21" t="str">
        <f t="shared" si="38"/>
        <v>YO27</v>
      </c>
      <c r="AI1268" s="21">
        <v>107.92500000000001</v>
      </c>
      <c r="AJ1268" s="21">
        <f t="shared" si="39"/>
        <v>99.857026143790847</v>
      </c>
      <c r="AK1268" s="21" t="s">
        <v>2060</v>
      </c>
      <c r="AL1268" t="s">
        <v>2527</v>
      </c>
      <c r="AM1268" t="s">
        <v>53</v>
      </c>
      <c r="AN1268" t="s">
        <v>2030</v>
      </c>
    </row>
    <row r="1269" spans="1:40" ht="15" hidden="1" thickTop="1" x14ac:dyDescent="0.35">
      <c r="A1269" t="s">
        <v>7834</v>
      </c>
      <c r="B1269" t="s">
        <v>7786</v>
      </c>
      <c r="C1269" t="s">
        <v>76</v>
      </c>
      <c r="D1269" t="s">
        <v>7787</v>
      </c>
      <c r="E1269" t="s">
        <v>560</v>
      </c>
      <c r="F1269">
        <v>2</v>
      </c>
      <c r="G1269" t="s">
        <v>2055</v>
      </c>
      <c r="H1269" t="s">
        <v>2056</v>
      </c>
      <c r="I1269" t="s">
        <v>2511</v>
      </c>
      <c r="J1269" t="s">
        <v>67</v>
      </c>
      <c r="K1269" t="s">
        <v>68</v>
      </c>
      <c r="L1269" t="s">
        <v>2058</v>
      </c>
      <c r="M1269" t="s">
        <v>2059</v>
      </c>
      <c r="N1269">
        <v>1</v>
      </c>
      <c r="O1269">
        <v>84</v>
      </c>
      <c r="P1269">
        <v>0.34</v>
      </c>
      <c r="Q1269">
        <v>24480</v>
      </c>
      <c r="R1269">
        <v>1</v>
      </c>
      <c r="S1269">
        <v>84</v>
      </c>
      <c r="T1269">
        <v>0.34</v>
      </c>
      <c r="U1269">
        <v>0</v>
      </c>
      <c r="V1269">
        <v>0</v>
      </c>
      <c r="W1269">
        <v>0</v>
      </c>
      <c r="X1269">
        <v>0</v>
      </c>
      <c r="Y1269">
        <v>0</v>
      </c>
      <c r="Z1269">
        <v>0</v>
      </c>
      <c r="AA1269">
        <v>0</v>
      </c>
      <c r="AB1269">
        <v>0</v>
      </c>
      <c r="AC1269">
        <v>0</v>
      </c>
      <c r="AD1269">
        <v>0</v>
      </c>
      <c r="AE1269">
        <v>0</v>
      </c>
      <c r="AF1269">
        <v>0</v>
      </c>
      <c r="AG1269" t="s">
        <v>209</v>
      </c>
      <c r="AH1269" s="21" t="str">
        <f t="shared" si="38"/>
        <v>YN23</v>
      </c>
      <c r="AI1269" s="21">
        <v>107.92500000000001</v>
      </c>
      <c r="AJ1269" s="21">
        <f t="shared" si="39"/>
        <v>99.656862745098039</v>
      </c>
      <c r="AK1269" s="21" t="s">
        <v>2063</v>
      </c>
      <c r="AL1269" t="s">
        <v>70</v>
      </c>
      <c r="AM1269" t="s">
        <v>53</v>
      </c>
      <c r="AN1269" t="s">
        <v>2031</v>
      </c>
    </row>
    <row r="1270" spans="1:40" ht="15" hidden="1" thickTop="1" x14ac:dyDescent="0.35">
      <c r="A1270" t="s">
        <v>7837</v>
      </c>
      <c r="B1270" t="s">
        <v>7789</v>
      </c>
      <c r="C1270" t="s">
        <v>2751</v>
      </c>
      <c r="D1270" t="s">
        <v>7790</v>
      </c>
      <c r="E1270" t="s">
        <v>2646</v>
      </c>
      <c r="F1270">
        <v>1</v>
      </c>
      <c r="G1270" t="s">
        <v>2600</v>
      </c>
      <c r="H1270" t="s">
        <v>2577</v>
      </c>
      <c r="I1270" t="s">
        <v>2511</v>
      </c>
      <c r="J1270" t="s">
        <v>2647</v>
      </c>
      <c r="K1270" t="s">
        <v>2602</v>
      </c>
      <c r="L1270" t="s">
        <v>2058</v>
      </c>
      <c r="M1270" t="s">
        <v>2059</v>
      </c>
      <c r="N1270">
        <v>0</v>
      </c>
      <c r="O1270">
        <v>0</v>
      </c>
      <c r="P1270">
        <v>0</v>
      </c>
      <c r="Q1270">
        <v>24480</v>
      </c>
      <c r="R1270">
        <v>0</v>
      </c>
      <c r="S1270">
        <v>0</v>
      </c>
      <c r="T1270">
        <v>0</v>
      </c>
      <c r="U1270">
        <v>0</v>
      </c>
      <c r="V1270">
        <v>0</v>
      </c>
      <c r="W1270">
        <v>0</v>
      </c>
      <c r="X1270">
        <v>0</v>
      </c>
      <c r="Y1270">
        <v>0</v>
      </c>
      <c r="Z1270">
        <v>0</v>
      </c>
      <c r="AA1270">
        <v>0</v>
      </c>
      <c r="AB1270">
        <v>0</v>
      </c>
      <c r="AC1270">
        <v>0</v>
      </c>
      <c r="AD1270">
        <v>0</v>
      </c>
      <c r="AE1270">
        <v>0</v>
      </c>
      <c r="AF1270">
        <v>0</v>
      </c>
      <c r="AG1270" t="s">
        <v>7791</v>
      </c>
      <c r="AH1270" s="21" t="str">
        <f t="shared" si="38"/>
        <v>YO98</v>
      </c>
      <c r="AI1270" s="21">
        <v>107.92500000000001</v>
      </c>
      <c r="AJ1270" s="21">
        <f t="shared" si="39"/>
        <v>100</v>
      </c>
      <c r="AK1270" s="21" t="s">
        <v>2060</v>
      </c>
      <c r="AL1270" t="s">
        <v>2551</v>
      </c>
      <c r="AM1270" t="s">
        <v>53</v>
      </c>
      <c r="AN1270" t="s">
        <v>2030</v>
      </c>
    </row>
    <row r="1271" spans="1:40" ht="15" hidden="1" thickTop="1" x14ac:dyDescent="0.35">
      <c r="A1271" t="s">
        <v>7841</v>
      </c>
      <c r="B1271" t="s">
        <v>7793</v>
      </c>
      <c r="C1271" t="s">
        <v>3766</v>
      </c>
      <c r="D1271" t="s">
        <v>7794</v>
      </c>
      <c r="E1271" t="s">
        <v>2938</v>
      </c>
      <c r="F1271">
        <v>1</v>
      </c>
      <c r="G1271" t="s">
        <v>2593</v>
      </c>
      <c r="H1271" t="s">
        <v>2056</v>
      </c>
      <c r="I1271" t="s">
        <v>2511</v>
      </c>
      <c r="J1271" t="s">
        <v>3250</v>
      </c>
      <c r="K1271" t="s">
        <v>65</v>
      </c>
      <c r="L1271" t="s">
        <v>2058</v>
      </c>
      <c r="M1271" t="s">
        <v>2170</v>
      </c>
      <c r="N1271">
        <v>0</v>
      </c>
      <c r="O1271">
        <v>0</v>
      </c>
      <c r="P1271">
        <v>0</v>
      </c>
      <c r="Q1271">
        <v>15300</v>
      </c>
      <c r="R1271">
        <v>0</v>
      </c>
      <c r="S1271">
        <v>0</v>
      </c>
      <c r="T1271">
        <v>0</v>
      </c>
      <c r="U1271">
        <v>0</v>
      </c>
      <c r="V1271">
        <v>0</v>
      </c>
      <c r="W1271">
        <v>0</v>
      </c>
      <c r="X1271">
        <v>0</v>
      </c>
      <c r="Y1271">
        <v>0</v>
      </c>
      <c r="Z1271">
        <v>0</v>
      </c>
      <c r="AA1271">
        <v>0</v>
      </c>
      <c r="AB1271">
        <v>0</v>
      </c>
      <c r="AC1271">
        <v>0</v>
      </c>
      <c r="AD1271">
        <v>0</v>
      </c>
      <c r="AE1271">
        <v>0</v>
      </c>
      <c r="AF1271">
        <v>0</v>
      </c>
      <c r="AG1271" t="s">
        <v>7795</v>
      </c>
      <c r="AH1271" s="21" t="str">
        <f t="shared" si="38"/>
        <v>YO27</v>
      </c>
      <c r="AI1271" s="21">
        <v>67.5</v>
      </c>
      <c r="AJ1271" s="21">
        <f t="shared" si="39"/>
        <v>100</v>
      </c>
      <c r="AK1271" s="21" t="s">
        <v>2060</v>
      </c>
      <c r="AL1271" t="s">
        <v>2527</v>
      </c>
      <c r="AM1271" t="s">
        <v>53</v>
      </c>
      <c r="AN1271" t="s">
        <v>2031</v>
      </c>
    </row>
    <row r="1272" spans="1:40" ht="15" hidden="1" thickTop="1" x14ac:dyDescent="0.35">
      <c r="A1272" t="s">
        <v>7844</v>
      </c>
      <c r="B1272" t="s">
        <v>7797</v>
      </c>
      <c r="C1272" t="s">
        <v>2543</v>
      </c>
      <c r="D1272" t="s">
        <v>7798</v>
      </c>
      <c r="E1272" t="s">
        <v>2545</v>
      </c>
      <c r="F1272">
        <v>1</v>
      </c>
      <c r="G1272" t="s">
        <v>2546</v>
      </c>
      <c r="H1272" t="s">
        <v>2510</v>
      </c>
      <c r="I1272" t="s">
        <v>2511</v>
      </c>
      <c r="J1272" t="s">
        <v>2547</v>
      </c>
      <c r="K1272" t="s">
        <v>2548</v>
      </c>
      <c r="L1272" t="s">
        <v>2058</v>
      </c>
      <c r="M1272" t="s">
        <v>2059</v>
      </c>
      <c r="N1272">
        <v>0</v>
      </c>
      <c r="O1272">
        <v>0</v>
      </c>
      <c r="P1272">
        <v>0</v>
      </c>
      <c r="Q1272">
        <v>24480</v>
      </c>
      <c r="R1272">
        <v>0</v>
      </c>
      <c r="S1272">
        <v>0</v>
      </c>
      <c r="T1272">
        <v>0</v>
      </c>
      <c r="U1272">
        <v>0</v>
      </c>
      <c r="V1272">
        <v>0</v>
      </c>
      <c r="W1272">
        <v>0</v>
      </c>
      <c r="X1272">
        <v>0</v>
      </c>
      <c r="Y1272">
        <v>0</v>
      </c>
      <c r="Z1272">
        <v>0</v>
      </c>
      <c r="AA1272">
        <v>0</v>
      </c>
      <c r="AB1272">
        <v>0</v>
      </c>
      <c r="AC1272">
        <v>0</v>
      </c>
      <c r="AD1272">
        <v>0</v>
      </c>
      <c r="AE1272">
        <v>0</v>
      </c>
      <c r="AF1272">
        <v>0</v>
      </c>
      <c r="AG1272" t="s">
        <v>7799</v>
      </c>
      <c r="AH1272" s="21" t="str">
        <f t="shared" si="38"/>
        <v>YK19</v>
      </c>
      <c r="AI1272" s="21">
        <v>107.92500000000001</v>
      </c>
      <c r="AJ1272" s="21">
        <f t="shared" si="39"/>
        <v>100</v>
      </c>
      <c r="AK1272" s="21" t="s">
        <v>2060</v>
      </c>
      <c r="AL1272" t="s">
        <v>2551</v>
      </c>
      <c r="AM1272" t="s">
        <v>53</v>
      </c>
      <c r="AN1272" t="s">
        <v>2030</v>
      </c>
    </row>
    <row r="1273" spans="1:40" ht="15" hidden="1" thickTop="1" x14ac:dyDescent="0.35">
      <c r="A1273" t="s">
        <v>7849</v>
      </c>
      <c r="B1273" t="s">
        <v>7801</v>
      </c>
      <c r="C1273" t="s">
        <v>3666</v>
      </c>
      <c r="D1273" t="s">
        <v>7802</v>
      </c>
      <c r="E1273" t="s">
        <v>3668</v>
      </c>
      <c r="F1273">
        <v>3</v>
      </c>
      <c r="G1273" t="s">
        <v>2816</v>
      </c>
      <c r="H1273" t="s">
        <v>2620</v>
      </c>
      <c r="I1273" t="s">
        <v>2511</v>
      </c>
      <c r="J1273" t="s">
        <v>3116</v>
      </c>
      <c r="K1273" t="s">
        <v>2818</v>
      </c>
      <c r="L1273" t="s">
        <v>2058</v>
      </c>
      <c r="M1273" t="s">
        <v>2059</v>
      </c>
      <c r="N1273">
        <v>0</v>
      </c>
      <c r="O1273">
        <v>0</v>
      </c>
      <c r="P1273">
        <v>0</v>
      </c>
      <c r="Q1273">
        <v>24480</v>
      </c>
      <c r="R1273">
        <v>0</v>
      </c>
      <c r="S1273">
        <v>0</v>
      </c>
      <c r="T1273">
        <v>0</v>
      </c>
      <c r="U1273">
        <v>0</v>
      </c>
      <c r="V1273">
        <v>0</v>
      </c>
      <c r="W1273">
        <v>0</v>
      </c>
      <c r="X1273">
        <v>0</v>
      </c>
      <c r="Y1273">
        <v>0</v>
      </c>
      <c r="Z1273">
        <v>0</v>
      </c>
      <c r="AA1273">
        <v>0</v>
      </c>
      <c r="AB1273">
        <v>0</v>
      </c>
      <c r="AC1273">
        <v>0</v>
      </c>
      <c r="AD1273">
        <v>0</v>
      </c>
      <c r="AE1273">
        <v>0</v>
      </c>
      <c r="AF1273">
        <v>0</v>
      </c>
      <c r="AG1273" t="s">
        <v>7803</v>
      </c>
      <c r="AH1273" s="21" t="str">
        <f t="shared" si="38"/>
        <v>YR21</v>
      </c>
      <c r="AI1273" s="21">
        <v>107.92500000000001</v>
      </c>
      <c r="AJ1273" s="21">
        <f t="shared" si="39"/>
        <v>100</v>
      </c>
      <c r="AK1273" s="21" t="s">
        <v>2060</v>
      </c>
      <c r="AL1273" t="s">
        <v>3118</v>
      </c>
      <c r="AM1273" t="s">
        <v>53</v>
      </c>
      <c r="AN1273" t="s">
        <v>2029</v>
      </c>
    </row>
    <row r="1274" spans="1:40" ht="15" hidden="1" thickTop="1" x14ac:dyDescent="0.35">
      <c r="A1274" t="s">
        <v>7853</v>
      </c>
      <c r="B1274" t="s">
        <v>7805</v>
      </c>
      <c r="C1274" t="s">
        <v>3465</v>
      </c>
      <c r="D1274" t="s">
        <v>7806</v>
      </c>
      <c r="E1274" t="s">
        <v>2691</v>
      </c>
      <c r="F1274">
        <v>1</v>
      </c>
      <c r="G1274" t="s">
        <v>2600</v>
      </c>
      <c r="H1274" t="s">
        <v>2577</v>
      </c>
      <c r="I1274" t="s">
        <v>2511</v>
      </c>
      <c r="J1274" t="s">
        <v>2692</v>
      </c>
      <c r="K1274" t="s">
        <v>2635</v>
      </c>
      <c r="L1274" t="s">
        <v>2058</v>
      </c>
      <c r="M1274" t="s">
        <v>2207</v>
      </c>
      <c r="N1274">
        <v>1</v>
      </c>
      <c r="O1274">
        <v>28</v>
      </c>
      <c r="P1274">
        <v>0.21</v>
      </c>
      <c r="Q1274">
        <v>13260</v>
      </c>
      <c r="R1274">
        <v>1</v>
      </c>
      <c r="S1274">
        <v>28</v>
      </c>
      <c r="T1274">
        <v>0.21</v>
      </c>
      <c r="U1274">
        <v>0</v>
      </c>
      <c r="V1274">
        <v>0</v>
      </c>
      <c r="W1274">
        <v>0</v>
      </c>
      <c r="X1274">
        <v>0</v>
      </c>
      <c r="Y1274">
        <v>0</v>
      </c>
      <c r="Z1274">
        <v>0</v>
      </c>
      <c r="AA1274">
        <v>0</v>
      </c>
      <c r="AB1274">
        <v>0</v>
      </c>
      <c r="AC1274">
        <v>0</v>
      </c>
      <c r="AD1274">
        <v>0</v>
      </c>
      <c r="AE1274">
        <v>0</v>
      </c>
      <c r="AF1274">
        <v>0</v>
      </c>
      <c r="AG1274" t="s">
        <v>7807</v>
      </c>
      <c r="AH1274" s="21" t="str">
        <f t="shared" si="38"/>
        <v>YR21</v>
      </c>
      <c r="AI1274" s="21">
        <v>58.5</v>
      </c>
      <c r="AJ1274" s="21">
        <f t="shared" si="39"/>
        <v>99.788838612368025</v>
      </c>
      <c r="AK1274" s="21" t="s">
        <v>2060</v>
      </c>
      <c r="AL1274" t="s">
        <v>2581</v>
      </c>
      <c r="AM1274" t="s">
        <v>53</v>
      </c>
      <c r="AN1274" t="s">
        <v>2029</v>
      </c>
    </row>
    <row r="1275" spans="1:40" ht="15" hidden="1" thickTop="1" x14ac:dyDescent="0.35">
      <c r="A1275" t="s">
        <v>7857</v>
      </c>
      <c r="B1275" t="s">
        <v>7809</v>
      </c>
      <c r="C1275" t="s">
        <v>5707</v>
      </c>
      <c r="D1275" t="s">
        <v>7810</v>
      </c>
      <c r="E1275" t="s">
        <v>2608</v>
      </c>
      <c r="F1275">
        <v>1</v>
      </c>
      <c r="G1275" t="s">
        <v>2576</v>
      </c>
      <c r="H1275" t="s">
        <v>2577</v>
      </c>
      <c r="I1275" t="s">
        <v>2511</v>
      </c>
      <c r="J1275" t="s">
        <v>2741</v>
      </c>
      <c r="K1275" t="s">
        <v>2742</v>
      </c>
      <c r="L1275" t="s">
        <v>2058</v>
      </c>
      <c r="M1275" t="s">
        <v>2170</v>
      </c>
      <c r="N1275">
        <v>0</v>
      </c>
      <c r="O1275">
        <v>0</v>
      </c>
      <c r="P1275">
        <v>0</v>
      </c>
      <c r="Q1275">
        <v>15300</v>
      </c>
      <c r="R1275">
        <v>0</v>
      </c>
      <c r="S1275">
        <v>0</v>
      </c>
      <c r="T1275">
        <v>0</v>
      </c>
      <c r="U1275">
        <v>0</v>
      </c>
      <c r="V1275">
        <v>0</v>
      </c>
      <c r="W1275">
        <v>0</v>
      </c>
      <c r="X1275">
        <v>0</v>
      </c>
      <c r="Y1275">
        <v>0</v>
      </c>
      <c r="Z1275">
        <v>0</v>
      </c>
      <c r="AA1275">
        <v>0</v>
      </c>
      <c r="AB1275">
        <v>0</v>
      </c>
      <c r="AC1275">
        <v>0</v>
      </c>
      <c r="AD1275">
        <v>0</v>
      </c>
      <c r="AE1275">
        <v>0</v>
      </c>
      <c r="AF1275">
        <v>0</v>
      </c>
      <c r="AG1275" t="s">
        <v>7811</v>
      </c>
      <c r="AH1275" s="21" t="str">
        <f t="shared" si="38"/>
        <v>YO27</v>
      </c>
      <c r="AI1275" s="21">
        <v>67.5</v>
      </c>
      <c r="AJ1275" s="21">
        <f t="shared" si="39"/>
        <v>100</v>
      </c>
      <c r="AK1275" s="21" t="s">
        <v>2060</v>
      </c>
      <c r="AL1275" t="s">
        <v>2613</v>
      </c>
      <c r="AM1275" t="s">
        <v>53</v>
      </c>
      <c r="AN1275" t="s">
        <v>2030</v>
      </c>
    </row>
    <row r="1276" spans="1:40" ht="15" hidden="1" thickTop="1" x14ac:dyDescent="0.35">
      <c r="A1276" t="s">
        <v>7861</v>
      </c>
      <c r="B1276" t="s">
        <v>7813</v>
      </c>
      <c r="C1276" t="s">
        <v>5194</v>
      </c>
      <c r="D1276" t="s">
        <v>7814</v>
      </c>
      <c r="E1276" t="s">
        <v>2575</v>
      </c>
      <c r="F1276">
        <v>1</v>
      </c>
      <c r="G1276" t="s">
        <v>2576</v>
      </c>
      <c r="H1276" t="s">
        <v>2577</v>
      </c>
      <c r="I1276" t="s">
        <v>2511</v>
      </c>
      <c r="J1276" t="s">
        <v>2699</v>
      </c>
      <c r="K1276" t="s">
        <v>2579</v>
      </c>
      <c r="L1276" t="s">
        <v>30320</v>
      </c>
      <c r="M1276" t="s">
        <v>2170</v>
      </c>
      <c r="N1276">
        <v>0</v>
      </c>
      <c r="O1276">
        <v>0</v>
      </c>
      <c r="P1276">
        <v>0</v>
      </c>
      <c r="Q1276">
        <v>11700</v>
      </c>
      <c r="R1276">
        <v>0</v>
      </c>
      <c r="S1276">
        <v>0</v>
      </c>
      <c r="T1276">
        <v>0</v>
      </c>
      <c r="U1276">
        <v>0</v>
      </c>
      <c r="V1276">
        <v>0</v>
      </c>
      <c r="W1276">
        <v>0</v>
      </c>
      <c r="X1276">
        <v>0</v>
      </c>
      <c r="Y1276">
        <v>0</v>
      </c>
      <c r="Z1276">
        <v>0</v>
      </c>
      <c r="AA1276">
        <v>0</v>
      </c>
      <c r="AB1276">
        <v>0</v>
      </c>
      <c r="AC1276">
        <v>0</v>
      </c>
      <c r="AD1276">
        <v>0</v>
      </c>
      <c r="AE1276">
        <v>0</v>
      </c>
      <c r="AF1276">
        <v>0</v>
      </c>
      <c r="AG1276" t="s">
        <v>7815</v>
      </c>
      <c r="AH1276" s="21" t="str">
        <f t="shared" si="38"/>
        <v>YH98</v>
      </c>
      <c r="AI1276" s="21">
        <v>67.5</v>
      </c>
      <c r="AJ1276" s="21">
        <f t="shared" si="39"/>
        <v>100</v>
      </c>
      <c r="AK1276" s="21" t="s">
        <v>2060</v>
      </c>
      <c r="AL1276" t="s">
        <v>2581</v>
      </c>
      <c r="AM1276" t="s">
        <v>53</v>
      </c>
      <c r="AN1276" t="s">
        <v>2029</v>
      </c>
    </row>
    <row r="1277" spans="1:40" ht="15" hidden="1" thickTop="1" x14ac:dyDescent="0.35">
      <c r="A1277" t="s">
        <v>7865</v>
      </c>
      <c r="B1277" t="s">
        <v>7817</v>
      </c>
      <c r="C1277" t="s">
        <v>30202</v>
      </c>
      <c r="D1277" t="s">
        <v>7818</v>
      </c>
      <c r="E1277" t="s">
        <v>2575</v>
      </c>
      <c r="F1277">
        <v>1</v>
      </c>
      <c r="G1277" t="s">
        <v>2576</v>
      </c>
      <c r="H1277" t="s">
        <v>2577</v>
      </c>
      <c r="I1277" t="s">
        <v>2511</v>
      </c>
      <c r="J1277" t="s">
        <v>2578</v>
      </c>
      <c r="K1277" t="s">
        <v>2579</v>
      </c>
      <c r="L1277" t="s">
        <v>2058</v>
      </c>
      <c r="M1277" t="s">
        <v>2059</v>
      </c>
      <c r="N1277">
        <v>1</v>
      </c>
      <c r="O1277">
        <v>8</v>
      </c>
      <c r="P1277">
        <v>0.03</v>
      </c>
      <c r="Q1277">
        <v>24480</v>
      </c>
      <c r="R1277">
        <v>1</v>
      </c>
      <c r="S1277">
        <v>8</v>
      </c>
      <c r="T1277">
        <v>0.03</v>
      </c>
      <c r="U1277">
        <v>0</v>
      </c>
      <c r="V1277">
        <v>0</v>
      </c>
      <c r="W1277">
        <v>0</v>
      </c>
      <c r="X1277">
        <v>0</v>
      </c>
      <c r="Y1277">
        <v>0</v>
      </c>
      <c r="Z1277">
        <v>0</v>
      </c>
      <c r="AA1277">
        <v>0</v>
      </c>
      <c r="AB1277">
        <v>0</v>
      </c>
      <c r="AC1277">
        <v>0</v>
      </c>
      <c r="AD1277">
        <v>0</v>
      </c>
      <c r="AE1277">
        <v>0</v>
      </c>
      <c r="AF1277">
        <v>0</v>
      </c>
      <c r="AG1277" t="s">
        <v>7819</v>
      </c>
      <c r="AH1277" s="21" t="str">
        <f t="shared" si="38"/>
        <v>YO98</v>
      </c>
      <c r="AI1277" s="21">
        <v>107.92500000000001</v>
      </c>
      <c r="AJ1277" s="21">
        <f t="shared" si="39"/>
        <v>99.967320261437905</v>
      </c>
      <c r="AK1277" s="21" t="s">
        <v>2060</v>
      </c>
      <c r="AL1277" t="s">
        <v>2581</v>
      </c>
      <c r="AM1277" t="s">
        <v>53</v>
      </c>
      <c r="AN1277" t="s">
        <v>2031</v>
      </c>
    </row>
    <row r="1278" spans="1:40" ht="15" hidden="1" thickTop="1" x14ac:dyDescent="0.35">
      <c r="A1278" t="s">
        <v>7867</v>
      </c>
      <c r="B1278" t="s">
        <v>210</v>
      </c>
      <c r="C1278" t="s">
        <v>2703</v>
      </c>
      <c r="D1278" t="s">
        <v>7821</v>
      </c>
      <c r="E1278" t="s">
        <v>2705</v>
      </c>
      <c r="F1278">
        <v>1</v>
      </c>
      <c r="G1278" t="s">
        <v>2593</v>
      </c>
      <c r="H1278" t="s">
        <v>2056</v>
      </c>
      <c r="I1278" t="s">
        <v>2511</v>
      </c>
      <c r="J1278" t="s">
        <v>2594</v>
      </c>
      <c r="K1278" t="s">
        <v>65</v>
      </c>
      <c r="L1278" t="s">
        <v>2058</v>
      </c>
      <c r="M1278" t="s">
        <v>2059</v>
      </c>
      <c r="N1278">
        <v>0</v>
      </c>
      <c r="O1278">
        <v>0</v>
      </c>
      <c r="P1278">
        <v>0</v>
      </c>
      <c r="Q1278">
        <v>24480</v>
      </c>
      <c r="R1278">
        <v>0</v>
      </c>
      <c r="S1278">
        <v>0</v>
      </c>
      <c r="T1278">
        <v>0</v>
      </c>
      <c r="U1278">
        <v>0</v>
      </c>
      <c r="V1278">
        <v>0</v>
      </c>
      <c r="W1278">
        <v>0</v>
      </c>
      <c r="X1278">
        <v>0</v>
      </c>
      <c r="Y1278">
        <v>0</v>
      </c>
      <c r="Z1278">
        <v>0</v>
      </c>
      <c r="AA1278">
        <v>0</v>
      </c>
      <c r="AB1278">
        <v>0</v>
      </c>
      <c r="AC1278">
        <v>0</v>
      </c>
      <c r="AD1278">
        <v>0</v>
      </c>
      <c r="AE1278">
        <v>0</v>
      </c>
      <c r="AF1278">
        <v>0</v>
      </c>
      <c r="AG1278" t="s">
        <v>7822</v>
      </c>
      <c r="AH1278" s="21" t="str">
        <f t="shared" si="38"/>
        <v>YK19</v>
      </c>
      <c r="AI1278" s="21">
        <v>107.92500000000001</v>
      </c>
      <c r="AJ1278" s="21">
        <f t="shared" si="39"/>
        <v>100</v>
      </c>
      <c r="AK1278" s="21" t="s">
        <v>2060</v>
      </c>
      <c r="AL1278" t="s">
        <v>2527</v>
      </c>
      <c r="AM1278" t="s">
        <v>53</v>
      </c>
      <c r="AN1278" t="s">
        <v>2029</v>
      </c>
    </row>
    <row r="1279" spans="1:40" ht="15" hidden="1" thickTop="1" x14ac:dyDescent="0.35">
      <c r="A1279" t="s">
        <v>7365</v>
      </c>
      <c r="B1279" t="s">
        <v>7824</v>
      </c>
      <c r="C1279" t="s">
        <v>3372</v>
      </c>
      <c r="D1279" t="s">
        <v>7825</v>
      </c>
      <c r="E1279" t="s">
        <v>2825</v>
      </c>
      <c r="F1279">
        <v>1</v>
      </c>
      <c r="G1279" t="s">
        <v>2816</v>
      </c>
      <c r="H1279" t="s">
        <v>2620</v>
      </c>
      <c r="I1279" t="s">
        <v>2511</v>
      </c>
      <c r="J1279" t="s">
        <v>2826</v>
      </c>
      <c r="K1279" t="s">
        <v>2827</v>
      </c>
      <c r="L1279" t="s">
        <v>2058</v>
      </c>
      <c r="M1279" t="s">
        <v>2170</v>
      </c>
      <c r="N1279">
        <v>0</v>
      </c>
      <c r="O1279">
        <v>0</v>
      </c>
      <c r="P1279">
        <v>0</v>
      </c>
      <c r="Q1279">
        <v>15300</v>
      </c>
      <c r="R1279">
        <v>0</v>
      </c>
      <c r="S1279">
        <v>0</v>
      </c>
      <c r="T1279">
        <v>0</v>
      </c>
      <c r="U1279">
        <v>0</v>
      </c>
      <c r="V1279">
        <v>0</v>
      </c>
      <c r="W1279">
        <v>0</v>
      </c>
      <c r="X1279">
        <v>0</v>
      </c>
      <c r="Y1279">
        <v>0</v>
      </c>
      <c r="Z1279">
        <v>0</v>
      </c>
      <c r="AA1279">
        <v>0</v>
      </c>
      <c r="AB1279">
        <v>0</v>
      </c>
      <c r="AC1279">
        <v>0</v>
      </c>
      <c r="AD1279">
        <v>0</v>
      </c>
      <c r="AE1279">
        <v>0</v>
      </c>
      <c r="AF1279">
        <v>0</v>
      </c>
      <c r="AG1279" t="s">
        <v>7826</v>
      </c>
      <c r="AH1279" s="21" t="str">
        <f t="shared" si="38"/>
        <v>YR20</v>
      </c>
      <c r="AI1279" s="21">
        <v>67.5</v>
      </c>
      <c r="AJ1279" s="21">
        <f t="shared" si="39"/>
        <v>100</v>
      </c>
      <c r="AK1279" s="21" t="s">
        <v>2060</v>
      </c>
      <c r="AL1279" t="s">
        <v>2829</v>
      </c>
      <c r="AM1279" t="s">
        <v>53</v>
      </c>
      <c r="AN1279" t="s">
        <v>2029</v>
      </c>
    </row>
    <row r="1280" spans="1:40" ht="15" hidden="1" thickTop="1" x14ac:dyDescent="0.35">
      <c r="A1280" t="s">
        <v>7874</v>
      </c>
      <c r="B1280" t="s">
        <v>7831</v>
      </c>
      <c r="C1280" t="s">
        <v>3954</v>
      </c>
      <c r="D1280" t="s">
        <v>7832</v>
      </c>
      <c r="E1280" t="s">
        <v>561</v>
      </c>
      <c r="F1280">
        <v>1</v>
      </c>
      <c r="G1280" t="s">
        <v>2524</v>
      </c>
      <c r="H1280" t="s">
        <v>2056</v>
      </c>
      <c r="I1280" t="s">
        <v>2511</v>
      </c>
      <c r="J1280" t="s">
        <v>3956</v>
      </c>
      <c r="K1280" t="s">
        <v>62</v>
      </c>
      <c r="L1280" t="s">
        <v>2058</v>
      </c>
      <c r="M1280" t="s">
        <v>2059</v>
      </c>
      <c r="N1280">
        <v>2</v>
      </c>
      <c r="O1280">
        <v>57</v>
      </c>
      <c r="P1280">
        <v>0.23</v>
      </c>
      <c r="Q1280">
        <v>24480</v>
      </c>
      <c r="R1280">
        <v>0</v>
      </c>
      <c r="S1280">
        <v>0</v>
      </c>
      <c r="T1280">
        <v>0</v>
      </c>
      <c r="U1280">
        <v>0</v>
      </c>
      <c r="V1280">
        <v>0</v>
      </c>
      <c r="W1280">
        <v>0</v>
      </c>
      <c r="X1280">
        <v>2</v>
      </c>
      <c r="Y1280">
        <v>57</v>
      </c>
      <c r="Z1280">
        <v>0.23</v>
      </c>
      <c r="AA1280">
        <v>0</v>
      </c>
      <c r="AB1280">
        <v>0</v>
      </c>
      <c r="AC1280">
        <v>0</v>
      </c>
      <c r="AD1280">
        <v>0</v>
      </c>
      <c r="AE1280">
        <v>0</v>
      </c>
      <c r="AF1280">
        <v>0</v>
      </c>
      <c r="AG1280" t="s">
        <v>7833</v>
      </c>
      <c r="AH1280" s="21" t="str">
        <f t="shared" si="38"/>
        <v>YO27</v>
      </c>
      <c r="AI1280" s="21">
        <v>107.92500000000001</v>
      </c>
      <c r="AJ1280" s="21">
        <f t="shared" si="39"/>
        <v>99.767156862745097</v>
      </c>
      <c r="AK1280" s="21" t="s">
        <v>2060</v>
      </c>
      <c r="AL1280" t="s">
        <v>2527</v>
      </c>
      <c r="AM1280" t="s">
        <v>53</v>
      </c>
      <c r="AN1280" t="s">
        <v>2032</v>
      </c>
    </row>
    <row r="1281" spans="1:40" ht="15" hidden="1" thickTop="1" x14ac:dyDescent="0.35">
      <c r="A1281" t="s">
        <v>7878</v>
      </c>
      <c r="B1281" t="s">
        <v>7835</v>
      </c>
      <c r="C1281" t="s">
        <v>30185</v>
      </c>
      <c r="D1281" t="s">
        <v>7836</v>
      </c>
      <c r="E1281" t="s">
        <v>560</v>
      </c>
      <c r="F1281">
        <v>1</v>
      </c>
      <c r="G1281" t="s">
        <v>2055</v>
      </c>
      <c r="H1281" t="s">
        <v>2056</v>
      </c>
      <c r="I1281" t="s">
        <v>2511</v>
      </c>
      <c r="J1281" t="s">
        <v>67</v>
      </c>
      <c r="K1281" t="s">
        <v>68</v>
      </c>
      <c r="L1281" t="s">
        <v>2058</v>
      </c>
      <c r="M1281" t="s">
        <v>2059</v>
      </c>
      <c r="N1281">
        <v>0</v>
      </c>
      <c r="O1281">
        <v>0</v>
      </c>
      <c r="P1281">
        <v>0</v>
      </c>
      <c r="Q1281">
        <v>24480</v>
      </c>
      <c r="R1281">
        <v>0</v>
      </c>
      <c r="S1281">
        <v>0</v>
      </c>
      <c r="T1281">
        <v>0</v>
      </c>
      <c r="U1281">
        <v>0</v>
      </c>
      <c r="V1281">
        <v>0</v>
      </c>
      <c r="W1281">
        <v>0</v>
      </c>
      <c r="X1281">
        <v>0</v>
      </c>
      <c r="Y1281">
        <v>0</v>
      </c>
      <c r="Z1281">
        <v>0</v>
      </c>
      <c r="AA1281">
        <v>0</v>
      </c>
      <c r="AB1281">
        <v>0</v>
      </c>
      <c r="AC1281">
        <v>0</v>
      </c>
      <c r="AD1281">
        <v>0</v>
      </c>
      <c r="AE1281">
        <v>0</v>
      </c>
      <c r="AF1281">
        <v>0</v>
      </c>
      <c r="AG1281" t="s">
        <v>211</v>
      </c>
      <c r="AH1281" s="21" t="str">
        <f t="shared" si="38"/>
        <v>YR20</v>
      </c>
      <c r="AI1281" s="21">
        <v>107.92500000000001</v>
      </c>
      <c r="AJ1281" s="21">
        <f t="shared" si="39"/>
        <v>100</v>
      </c>
      <c r="AK1281" s="21" t="s">
        <v>2060</v>
      </c>
      <c r="AL1281" t="s">
        <v>70</v>
      </c>
      <c r="AM1281" t="s">
        <v>53</v>
      </c>
      <c r="AN1281" t="s">
        <v>2031</v>
      </c>
    </row>
    <row r="1282" spans="1:40" ht="15" hidden="1" thickTop="1" x14ac:dyDescent="0.35">
      <c r="A1282" t="s">
        <v>7882</v>
      </c>
      <c r="B1282" t="s">
        <v>7838</v>
      </c>
      <c r="C1282" t="s">
        <v>3781</v>
      </c>
      <c r="D1282" t="s">
        <v>7839</v>
      </c>
      <c r="E1282" t="s">
        <v>2691</v>
      </c>
      <c r="F1282">
        <v>1</v>
      </c>
      <c r="G1282" t="s">
        <v>2576</v>
      </c>
      <c r="H1282" t="s">
        <v>2577</v>
      </c>
      <c r="I1282" t="s">
        <v>2511</v>
      </c>
      <c r="J1282" t="s">
        <v>2692</v>
      </c>
      <c r="K1282" t="s">
        <v>2635</v>
      </c>
      <c r="L1282" t="s">
        <v>2058</v>
      </c>
      <c r="M1282" t="s">
        <v>2170</v>
      </c>
      <c r="N1282">
        <v>0</v>
      </c>
      <c r="O1282">
        <v>0</v>
      </c>
      <c r="P1282">
        <v>0</v>
      </c>
      <c r="Q1282">
        <v>15300</v>
      </c>
      <c r="R1282">
        <v>0</v>
      </c>
      <c r="S1282">
        <v>0</v>
      </c>
      <c r="T1282">
        <v>0</v>
      </c>
      <c r="U1282">
        <v>0</v>
      </c>
      <c r="V1282">
        <v>0</v>
      </c>
      <c r="W1282">
        <v>0</v>
      </c>
      <c r="X1282">
        <v>0</v>
      </c>
      <c r="Y1282">
        <v>0</v>
      </c>
      <c r="Z1282">
        <v>0</v>
      </c>
      <c r="AA1282">
        <v>0</v>
      </c>
      <c r="AB1282">
        <v>0</v>
      </c>
      <c r="AC1282">
        <v>0</v>
      </c>
      <c r="AD1282">
        <v>0</v>
      </c>
      <c r="AE1282">
        <v>0</v>
      </c>
      <c r="AF1282">
        <v>0</v>
      </c>
      <c r="AG1282" t="s">
        <v>7840</v>
      </c>
      <c r="AH1282" s="21" t="str">
        <f t="shared" si="38"/>
        <v>YH98</v>
      </c>
      <c r="AI1282" s="21">
        <v>67.5</v>
      </c>
      <c r="AJ1282" s="21">
        <f t="shared" si="39"/>
        <v>100</v>
      </c>
      <c r="AK1282" s="21" t="s">
        <v>2060</v>
      </c>
      <c r="AL1282" t="s">
        <v>2581</v>
      </c>
      <c r="AM1282" t="s">
        <v>53</v>
      </c>
      <c r="AN1282" t="s">
        <v>2029</v>
      </c>
    </row>
    <row r="1283" spans="1:40" ht="15" hidden="1" thickTop="1" x14ac:dyDescent="0.35">
      <c r="A1283" t="s">
        <v>7886</v>
      </c>
      <c r="B1283" t="s">
        <v>7842</v>
      </c>
      <c r="C1283" t="s">
        <v>30185</v>
      </c>
      <c r="D1283" t="s">
        <v>7843</v>
      </c>
      <c r="E1283" t="s">
        <v>560</v>
      </c>
      <c r="F1283">
        <v>1</v>
      </c>
      <c r="G1283" t="s">
        <v>2055</v>
      </c>
      <c r="H1283" t="s">
        <v>2056</v>
      </c>
      <c r="I1283" t="s">
        <v>2511</v>
      </c>
      <c r="J1283" t="s">
        <v>67</v>
      </c>
      <c r="K1283" t="s">
        <v>68</v>
      </c>
      <c r="L1283" t="s">
        <v>2058</v>
      </c>
      <c r="M1283" t="s">
        <v>2059</v>
      </c>
      <c r="N1283">
        <v>0</v>
      </c>
      <c r="O1283">
        <v>0</v>
      </c>
      <c r="P1283">
        <v>0</v>
      </c>
      <c r="Q1283">
        <v>24480</v>
      </c>
      <c r="R1283">
        <v>0</v>
      </c>
      <c r="S1283">
        <v>0</v>
      </c>
      <c r="T1283">
        <v>0</v>
      </c>
      <c r="U1283">
        <v>0</v>
      </c>
      <c r="V1283">
        <v>0</v>
      </c>
      <c r="W1283">
        <v>0</v>
      </c>
      <c r="X1283">
        <v>0</v>
      </c>
      <c r="Y1283">
        <v>0</v>
      </c>
      <c r="Z1283">
        <v>0</v>
      </c>
      <c r="AA1283">
        <v>0</v>
      </c>
      <c r="AB1283">
        <v>0</v>
      </c>
      <c r="AC1283">
        <v>0</v>
      </c>
      <c r="AD1283">
        <v>0</v>
      </c>
      <c r="AE1283">
        <v>0</v>
      </c>
      <c r="AF1283">
        <v>0</v>
      </c>
      <c r="AG1283" t="s">
        <v>212</v>
      </c>
      <c r="AH1283" s="21" t="str">
        <f t="shared" si="38"/>
        <v>YO27</v>
      </c>
      <c r="AI1283" s="21">
        <v>107.92500000000001</v>
      </c>
      <c r="AJ1283" s="21">
        <f t="shared" si="39"/>
        <v>100</v>
      </c>
      <c r="AK1283" s="21" t="s">
        <v>2060</v>
      </c>
      <c r="AL1283" t="s">
        <v>70</v>
      </c>
      <c r="AM1283" t="s">
        <v>53</v>
      </c>
      <c r="AN1283" t="s">
        <v>2031</v>
      </c>
    </row>
    <row r="1284" spans="1:40" ht="15" hidden="1" thickTop="1" x14ac:dyDescent="0.35">
      <c r="A1284" t="s">
        <v>7891</v>
      </c>
      <c r="B1284" t="s">
        <v>7845</v>
      </c>
      <c r="C1284" t="s">
        <v>2543</v>
      </c>
      <c r="D1284" t="s">
        <v>7846</v>
      </c>
      <c r="E1284" t="s">
        <v>2545</v>
      </c>
      <c r="F1284">
        <v>1</v>
      </c>
      <c r="G1284" t="s">
        <v>2546</v>
      </c>
      <c r="H1284" t="s">
        <v>2510</v>
      </c>
      <c r="I1284" t="s">
        <v>2511</v>
      </c>
      <c r="J1284" t="s">
        <v>2547</v>
      </c>
      <c r="K1284" t="s">
        <v>2548</v>
      </c>
      <c r="L1284" t="s">
        <v>2058</v>
      </c>
      <c r="M1284" t="s">
        <v>7847</v>
      </c>
      <c r="N1284">
        <v>1</v>
      </c>
      <c r="O1284">
        <v>114</v>
      </c>
      <c r="P1284">
        <v>0.72</v>
      </c>
      <c r="Q1284">
        <v>15810</v>
      </c>
      <c r="R1284">
        <v>0</v>
      </c>
      <c r="S1284">
        <v>0</v>
      </c>
      <c r="T1284">
        <v>0</v>
      </c>
      <c r="U1284">
        <v>0</v>
      </c>
      <c r="V1284">
        <v>0</v>
      </c>
      <c r="W1284">
        <v>0</v>
      </c>
      <c r="X1284">
        <v>0</v>
      </c>
      <c r="Y1284">
        <v>0</v>
      </c>
      <c r="Z1284">
        <v>0</v>
      </c>
      <c r="AA1284">
        <v>1</v>
      </c>
      <c r="AB1284">
        <v>114</v>
      </c>
      <c r="AC1284">
        <v>0.72</v>
      </c>
      <c r="AD1284">
        <v>0</v>
      </c>
      <c r="AE1284">
        <v>0</v>
      </c>
      <c r="AF1284">
        <v>0</v>
      </c>
      <c r="AG1284" t="s">
        <v>7848</v>
      </c>
      <c r="AH1284" s="21" t="str">
        <f t="shared" si="38"/>
        <v>YO27</v>
      </c>
      <c r="AI1284" s="21">
        <v>69.749999999999986</v>
      </c>
      <c r="AJ1284" s="21">
        <f t="shared" si="39"/>
        <v>99.278937381404177</v>
      </c>
      <c r="AK1284" s="21" t="s">
        <v>2063</v>
      </c>
      <c r="AL1284" t="s">
        <v>2551</v>
      </c>
      <c r="AM1284" t="s">
        <v>53</v>
      </c>
      <c r="AN1284" t="s">
        <v>2030</v>
      </c>
    </row>
    <row r="1285" spans="1:40" ht="15" hidden="1" thickTop="1" x14ac:dyDescent="0.35">
      <c r="A1285" t="s">
        <v>7895</v>
      </c>
      <c r="B1285" t="s">
        <v>7850</v>
      </c>
      <c r="C1285" t="s">
        <v>5206</v>
      </c>
      <c r="D1285" t="s">
        <v>7851</v>
      </c>
      <c r="E1285" t="s">
        <v>2780</v>
      </c>
      <c r="F1285">
        <v>1</v>
      </c>
      <c r="G1285" t="s">
        <v>2609</v>
      </c>
      <c r="H1285" t="s">
        <v>2577</v>
      </c>
      <c r="I1285" t="s">
        <v>2511</v>
      </c>
      <c r="J1285" t="s">
        <v>2781</v>
      </c>
      <c r="K1285" t="s">
        <v>2765</v>
      </c>
      <c r="L1285" t="s">
        <v>2058</v>
      </c>
      <c r="M1285" t="s">
        <v>3044</v>
      </c>
      <c r="N1285">
        <v>0</v>
      </c>
      <c r="O1285">
        <v>0</v>
      </c>
      <c r="P1285">
        <v>0</v>
      </c>
      <c r="Q1285">
        <v>12240</v>
      </c>
      <c r="R1285">
        <v>0</v>
      </c>
      <c r="S1285">
        <v>0</v>
      </c>
      <c r="T1285">
        <v>0</v>
      </c>
      <c r="U1285">
        <v>0</v>
      </c>
      <c r="V1285">
        <v>0</v>
      </c>
      <c r="W1285">
        <v>0</v>
      </c>
      <c r="X1285">
        <v>0</v>
      </c>
      <c r="Y1285">
        <v>0</v>
      </c>
      <c r="Z1285">
        <v>0</v>
      </c>
      <c r="AA1285">
        <v>0</v>
      </c>
      <c r="AB1285">
        <v>0</v>
      </c>
      <c r="AC1285">
        <v>0</v>
      </c>
      <c r="AD1285">
        <v>0</v>
      </c>
      <c r="AE1285">
        <v>0</v>
      </c>
      <c r="AF1285">
        <v>0</v>
      </c>
      <c r="AG1285" t="s">
        <v>7852</v>
      </c>
      <c r="AH1285" s="21" t="str">
        <f t="shared" si="38"/>
        <v>YR20</v>
      </c>
      <c r="AI1285" s="21">
        <v>53.999999999999993</v>
      </c>
      <c r="AJ1285" s="21">
        <f t="shared" si="39"/>
        <v>100</v>
      </c>
      <c r="AK1285" s="21" t="s">
        <v>2060</v>
      </c>
      <c r="AL1285" t="s">
        <v>2613</v>
      </c>
      <c r="AM1285" t="s">
        <v>53</v>
      </c>
      <c r="AN1285" t="s">
        <v>2029</v>
      </c>
    </row>
    <row r="1286" spans="1:40" ht="15" hidden="1" thickTop="1" x14ac:dyDescent="0.35">
      <c r="A1286" t="s">
        <v>7899</v>
      </c>
      <c r="B1286" t="s">
        <v>7854</v>
      </c>
      <c r="C1286" t="s">
        <v>3479</v>
      </c>
      <c r="D1286" t="s">
        <v>7855</v>
      </c>
      <c r="E1286" t="s">
        <v>3440</v>
      </c>
      <c r="F1286">
        <v>1</v>
      </c>
      <c r="G1286" t="s">
        <v>2609</v>
      </c>
      <c r="H1286" t="s">
        <v>2577</v>
      </c>
      <c r="I1286" t="s">
        <v>2511</v>
      </c>
      <c r="J1286" t="s">
        <v>2610</v>
      </c>
      <c r="K1286" t="s">
        <v>2611</v>
      </c>
      <c r="L1286" t="s">
        <v>30320</v>
      </c>
      <c r="M1286" t="s">
        <v>2533</v>
      </c>
      <c r="N1286">
        <v>0</v>
      </c>
      <c r="O1286">
        <v>0</v>
      </c>
      <c r="P1286">
        <v>0</v>
      </c>
      <c r="Q1286">
        <v>9360</v>
      </c>
      <c r="R1286">
        <v>0</v>
      </c>
      <c r="S1286">
        <v>0</v>
      </c>
      <c r="T1286">
        <v>0</v>
      </c>
      <c r="U1286">
        <v>0</v>
      </c>
      <c r="V1286">
        <v>0</v>
      </c>
      <c r="W1286">
        <v>0</v>
      </c>
      <c r="X1286">
        <v>0</v>
      </c>
      <c r="Y1286">
        <v>0</v>
      </c>
      <c r="Z1286">
        <v>0</v>
      </c>
      <c r="AA1286">
        <v>0</v>
      </c>
      <c r="AB1286">
        <v>0</v>
      </c>
      <c r="AC1286">
        <v>0</v>
      </c>
      <c r="AD1286">
        <v>0</v>
      </c>
      <c r="AE1286">
        <v>0</v>
      </c>
      <c r="AF1286">
        <v>0</v>
      </c>
      <c r="AG1286" t="s">
        <v>7856</v>
      </c>
      <c r="AH1286" s="21" t="str">
        <f t="shared" si="38"/>
        <v>YO27</v>
      </c>
      <c r="AI1286" s="21">
        <v>54</v>
      </c>
      <c r="AJ1286" s="21">
        <f t="shared" si="39"/>
        <v>100</v>
      </c>
      <c r="AK1286" s="21" t="s">
        <v>2060</v>
      </c>
      <c r="AL1286" t="s">
        <v>2581</v>
      </c>
      <c r="AM1286" t="s">
        <v>53</v>
      </c>
      <c r="AN1286" t="s">
        <v>2029</v>
      </c>
    </row>
    <row r="1287" spans="1:40" ht="15" hidden="1" thickTop="1" x14ac:dyDescent="0.35">
      <c r="A1287" t="s">
        <v>7903</v>
      </c>
      <c r="B1287" t="s">
        <v>7858</v>
      </c>
      <c r="C1287" t="s">
        <v>3912</v>
      </c>
      <c r="D1287" t="s">
        <v>7859</v>
      </c>
      <c r="E1287" t="s">
        <v>2705</v>
      </c>
      <c r="F1287">
        <v>1</v>
      </c>
      <c r="G1287" t="s">
        <v>2593</v>
      </c>
      <c r="H1287" t="s">
        <v>2056</v>
      </c>
      <c r="I1287" t="s">
        <v>2511</v>
      </c>
      <c r="J1287" t="s">
        <v>3364</v>
      </c>
      <c r="K1287" t="s">
        <v>65</v>
      </c>
      <c r="L1287" t="s">
        <v>2058</v>
      </c>
      <c r="M1287" t="s">
        <v>2059</v>
      </c>
      <c r="N1287">
        <v>1</v>
      </c>
      <c r="O1287">
        <v>118</v>
      </c>
      <c r="P1287">
        <v>0.48</v>
      </c>
      <c r="Q1287">
        <v>24480</v>
      </c>
      <c r="R1287">
        <v>1</v>
      </c>
      <c r="S1287">
        <v>118</v>
      </c>
      <c r="T1287">
        <v>0.48</v>
      </c>
      <c r="U1287">
        <v>0</v>
      </c>
      <c r="V1287">
        <v>0</v>
      </c>
      <c r="W1287">
        <v>0</v>
      </c>
      <c r="X1287">
        <v>0</v>
      </c>
      <c r="Y1287">
        <v>0</v>
      </c>
      <c r="Z1287">
        <v>0</v>
      </c>
      <c r="AA1287">
        <v>0</v>
      </c>
      <c r="AB1287">
        <v>0</v>
      </c>
      <c r="AC1287">
        <v>0</v>
      </c>
      <c r="AD1287">
        <v>0</v>
      </c>
      <c r="AE1287">
        <v>0</v>
      </c>
      <c r="AF1287">
        <v>0</v>
      </c>
      <c r="AG1287" t="s">
        <v>7860</v>
      </c>
      <c r="AH1287" s="21" t="str">
        <f t="shared" ref="AH1287:AH1350" si="40">LEFT(AG1287,4)</f>
        <v>YO27</v>
      </c>
      <c r="AI1287" s="21">
        <v>107.92500000000001</v>
      </c>
      <c r="AJ1287" s="21">
        <f t="shared" ref="AJ1287:AJ1350" si="41">100-(O1287/Q1287*100)</f>
        <v>99.517973856209153</v>
      </c>
      <c r="AK1287" s="21" t="s">
        <v>2063</v>
      </c>
      <c r="AL1287" t="s">
        <v>2527</v>
      </c>
      <c r="AM1287" t="s">
        <v>53</v>
      </c>
      <c r="AN1287" t="s">
        <v>2030</v>
      </c>
    </row>
    <row r="1288" spans="1:40" ht="15" hidden="1" thickTop="1" x14ac:dyDescent="0.35">
      <c r="A1288" t="s">
        <v>7907</v>
      </c>
      <c r="B1288" t="s">
        <v>7862</v>
      </c>
      <c r="C1288" t="s">
        <v>2590</v>
      </c>
      <c r="D1288" t="s">
        <v>7863</v>
      </c>
      <c r="E1288" t="s">
        <v>30262</v>
      </c>
      <c r="F1288">
        <v>1</v>
      </c>
      <c r="G1288" t="s">
        <v>2593</v>
      </c>
      <c r="H1288" t="s">
        <v>2056</v>
      </c>
      <c r="I1288" t="s">
        <v>2511</v>
      </c>
      <c r="J1288" t="s">
        <v>2594</v>
      </c>
      <c r="K1288" t="s">
        <v>65</v>
      </c>
      <c r="L1288" t="s">
        <v>2058</v>
      </c>
      <c r="M1288" t="s">
        <v>2059</v>
      </c>
      <c r="N1288">
        <v>0</v>
      </c>
      <c r="O1288">
        <v>0</v>
      </c>
      <c r="P1288">
        <v>0</v>
      </c>
      <c r="Q1288">
        <v>24480</v>
      </c>
      <c r="R1288">
        <v>0</v>
      </c>
      <c r="S1288">
        <v>0</v>
      </c>
      <c r="T1288">
        <v>0</v>
      </c>
      <c r="U1288">
        <v>0</v>
      </c>
      <c r="V1288">
        <v>0</v>
      </c>
      <c r="W1288">
        <v>0</v>
      </c>
      <c r="X1288">
        <v>0</v>
      </c>
      <c r="Y1288">
        <v>0</v>
      </c>
      <c r="Z1288">
        <v>0</v>
      </c>
      <c r="AA1288">
        <v>0</v>
      </c>
      <c r="AB1288">
        <v>0</v>
      </c>
      <c r="AC1288">
        <v>0</v>
      </c>
      <c r="AD1288">
        <v>0</v>
      </c>
      <c r="AE1288">
        <v>0</v>
      </c>
      <c r="AF1288">
        <v>0</v>
      </c>
      <c r="AG1288" t="s">
        <v>7864</v>
      </c>
      <c r="AH1288" s="21" t="str">
        <f t="shared" si="40"/>
        <v>YH98</v>
      </c>
      <c r="AI1288" s="21">
        <v>107.92500000000001</v>
      </c>
      <c r="AJ1288" s="21">
        <f t="shared" si="41"/>
        <v>100</v>
      </c>
      <c r="AK1288" s="21" t="s">
        <v>2060</v>
      </c>
      <c r="AL1288" t="s">
        <v>2527</v>
      </c>
      <c r="AM1288" t="s">
        <v>53</v>
      </c>
      <c r="AN1288" t="s">
        <v>2032</v>
      </c>
    </row>
    <row r="1289" spans="1:40" ht="15" hidden="1" thickTop="1" x14ac:dyDescent="0.35">
      <c r="A1289" t="s">
        <v>7911</v>
      </c>
      <c r="B1289" t="s">
        <v>7868</v>
      </c>
      <c r="C1289" t="s">
        <v>6101</v>
      </c>
      <c r="D1289" t="s">
        <v>7869</v>
      </c>
      <c r="E1289" t="s">
        <v>2575</v>
      </c>
      <c r="F1289">
        <v>1</v>
      </c>
      <c r="G1289" t="s">
        <v>2576</v>
      </c>
      <c r="H1289" t="s">
        <v>2577</v>
      </c>
      <c r="I1289" t="s">
        <v>2511</v>
      </c>
      <c r="J1289" t="s">
        <v>2578</v>
      </c>
      <c r="K1289" t="s">
        <v>2579</v>
      </c>
      <c r="L1289" t="s">
        <v>2058</v>
      </c>
      <c r="M1289" t="s">
        <v>2059</v>
      </c>
      <c r="N1289">
        <v>1</v>
      </c>
      <c r="O1289">
        <v>20</v>
      </c>
      <c r="P1289">
        <v>0.08</v>
      </c>
      <c r="Q1289">
        <v>24480</v>
      </c>
      <c r="R1289">
        <v>1</v>
      </c>
      <c r="S1289">
        <v>20</v>
      </c>
      <c r="T1289">
        <v>0.08</v>
      </c>
      <c r="U1289">
        <v>0</v>
      </c>
      <c r="V1289">
        <v>0</v>
      </c>
      <c r="W1289">
        <v>0</v>
      </c>
      <c r="X1289">
        <v>0</v>
      </c>
      <c r="Y1289">
        <v>0</v>
      </c>
      <c r="Z1289">
        <v>0</v>
      </c>
      <c r="AA1289">
        <v>0</v>
      </c>
      <c r="AB1289">
        <v>0</v>
      </c>
      <c r="AC1289">
        <v>0</v>
      </c>
      <c r="AD1289">
        <v>0</v>
      </c>
      <c r="AE1289">
        <v>0</v>
      </c>
      <c r="AF1289">
        <v>0</v>
      </c>
      <c r="AG1289" t="s">
        <v>7870</v>
      </c>
      <c r="AH1289" s="21" t="str">
        <f t="shared" si="40"/>
        <v>YH98</v>
      </c>
      <c r="AI1289" s="21">
        <v>107.92500000000001</v>
      </c>
      <c r="AJ1289" s="21">
        <f t="shared" si="41"/>
        <v>99.91830065359477</v>
      </c>
      <c r="AK1289" s="21" t="s">
        <v>2060</v>
      </c>
      <c r="AL1289" t="s">
        <v>2581</v>
      </c>
      <c r="AM1289" t="s">
        <v>53</v>
      </c>
      <c r="AN1289" t="s">
        <v>2031</v>
      </c>
    </row>
    <row r="1290" spans="1:40" ht="15" hidden="1" thickTop="1" x14ac:dyDescent="0.35">
      <c r="A1290" t="s">
        <v>7915</v>
      </c>
      <c r="B1290" t="s">
        <v>7871</v>
      </c>
      <c r="C1290" t="s">
        <v>4212</v>
      </c>
      <c r="D1290" t="s">
        <v>7872</v>
      </c>
      <c r="E1290" t="s">
        <v>2691</v>
      </c>
      <c r="F1290">
        <v>1</v>
      </c>
      <c r="G1290" t="s">
        <v>2600</v>
      </c>
      <c r="H1290" t="s">
        <v>2577</v>
      </c>
      <c r="I1290" t="s">
        <v>2511</v>
      </c>
      <c r="J1290" t="s">
        <v>2634</v>
      </c>
      <c r="K1290" t="s">
        <v>2635</v>
      </c>
      <c r="L1290" t="s">
        <v>2058</v>
      </c>
      <c r="M1290" t="s">
        <v>2059</v>
      </c>
      <c r="N1290">
        <v>0</v>
      </c>
      <c r="O1290">
        <v>0</v>
      </c>
      <c r="P1290">
        <v>0</v>
      </c>
      <c r="Q1290">
        <v>24480</v>
      </c>
      <c r="R1290">
        <v>0</v>
      </c>
      <c r="S1290">
        <v>0</v>
      </c>
      <c r="T1290">
        <v>0</v>
      </c>
      <c r="U1290">
        <v>0</v>
      </c>
      <c r="V1290">
        <v>0</v>
      </c>
      <c r="W1290">
        <v>0</v>
      </c>
      <c r="X1290">
        <v>0</v>
      </c>
      <c r="Y1290">
        <v>0</v>
      </c>
      <c r="Z1290">
        <v>0</v>
      </c>
      <c r="AA1290">
        <v>0</v>
      </c>
      <c r="AB1290">
        <v>0</v>
      </c>
      <c r="AC1290">
        <v>0</v>
      </c>
      <c r="AD1290">
        <v>0</v>
      </c>
      <c r="AE1290">
        <v>0</v>
      </c>
      <c r="AF1290">
        <v>0</v>
      </c>
      <c r="AG1290" t="s">
        <v>7873</v>
      </c>
      <c r="AH1290" s="21" t="str">
        <f t="shared" si="40"/>
        <v>YR21</v>
      </c>
      <c r="AI1290" s="21">
        <v>107.92500000000001</v>
      </c>
      <c r="AJ1290" s="21">
        <f t="shared" si="41"/>
        <v>100</v>
      </c>
      <c r="AK1290" s="21" t="s">
        <v>2060</v>
      </c>
      <c r="AL1290" t="s">
        <v>2581</v>
      </c>
      <c r="AM1290" t="s">
        <v>53</v>
      </c>
      <c r="AN1290" t="s">
        <v>2029</v>
      </c>
    </row>
    <row r="1291" spans="1:40" ht="15" hidden="1" thickTop="1" x14ac:dyDescent="0.35">
      <c r="A1291" t="s">
        <v>7917</v>
      </c>
      <c r="B1291" t="s">
        <v>7875</v>
      </c>
      <c r="C1291" t="s">
        <v>6643</v>
      </c>
      <c r="D1291" t="s">
        <v>7876</v>
      </c>
      <c r="E1291" t="s">
        <v>4003</v>
      </c>
      <c r="F1291">
        <v>1</v>
      </c>
      <c r="G1291" t="s">
        <v>2600</v>
      </c>
      <c r="H1291" t="s">
        <v>2510</v>
      </c>
      <c r="I1291" t="s">
        <v>2511</v>
      </c>
      <c r="J1291" t="s">
        <v>4004</v>
      </c>
      <c r="K1291" t="s">
        <v>3007</v>
      </c>
      <c r="L1291" t="s">
        <v>2058</v>
      </c>
      <c r="M1291" t="s">
        <v>2059</v>
      </c>
      <c r="N1291">
        <v>1</v>
      </c>
      <c r="O1291">
        <v>66</v>
      </c>
      <c r="P1291">
        <v>0.27</v>
      </c>
      <c r="Q1291">
        <v>24480</v>
      </c>
      <c r="R1291">
        <v>0</v>
      </c>
      <c r="S1291">
        <v>0</v>
      </c>
      <c r="T1291">
        <v>0</v>
      </c>
      <c r="U1291">
        <v>0</v>
      </c>
      <c r="V1291">
        <v>0</v>
      </c>
      <c r="W1291">
        <v>0</v>
      </c>
      <c r="X1291">
        <v>0</v>
      </c>
      <c r="Y1291">
        <v>0</v>
      </c>
      <c r="Z1291">
        <v>0</v>
      </c>
      <c r="AA1291">
        <v>1</v>
      </c>
      <c r="AB1291">
        <v>66</v>
      </c>
      <c r="AC1291">
        <v>0.27</v>
      </c>
      <c r="AD1291">
        <v>0</v>
      </c>
      <c r="AE1291">
        <v>0</v>
      </c>
      <c r="AF1291">
        <v>0</v>
      </c>
      <c r="AG1291" t="s">
        <v>7877</v>
      </c>
      <c r="AH1291" s="21" t="str">
        <f t="shared" si="40"/>
        <v>YO27</v>
      </c>
      <c r="AI1291" s="21">
        <v>107.92500000000001</v>
      </c>
      <c r="AJ1291" s="21">
        <f t="shared" si="41"/>
        <v>99.730392156862749</v>
      </c>
      <c r="AK1291" s="21" t="s">
        <v>2063</v>
      </c>
      <c r="AL1291" t="s">
        <v>2551</v>
      </c>
      <c r="AM1291" t="s">
        <v>53</v>
      </c>
      <c r="AN1291" t="s">
        <v>2031</v>
      </c>
    </row>
    <row r="1292" spans="1:40" ht="15" hidden="1" thickTop="1" x14ac:dyDescent="0.35">
      <c r="A1292" t="s">
        <v>7921</v>
      </c>
      <c r="B1292" t="s">
        <v>7879</v>
      </c>
      <c r="C1292" t="s">
        <v>3332</v>
      </c>
      <c r="D1292" t="s">
        <v>7880</v>
      </c>
      <c r="E1292" t="s">
        <v>2575</v>
      </c>
      <c r="F1292">
        <v>1</v>
      </c>
      <c r="G1292" t="s">
        <v>2576</v>
      </c>
      <c r="H1292" t="s">
        <v>2577</v>
      </c>
      <c r="I1292" t="s">
        <v>2511</v>
      </c>
      <c r="J1292" t="s">
        <v>2699</v>
      </c>
      <c r="K1292" t="s">
        <v>2579</v>
      </c>
      <c r="L1292" t="s">
        <v>2058</v>
      </c>
      <c r="M1292" t="s">
        <v>2059</v>
      </c>
      <c r="N1292">
        <v>0</v>
      </c>
      <c r="O1292">
        <v>0</v>
      </c>
      <c r="P1292">
        <v>0</v>
      </c>
      <c r="Q1292">
        <v>24480</v>
      </c>
      <c r="R1292">
        <v>0</v>
      </c>
      <c r="S1292">
        <v>0</v>
      </c>
      <c r="T1292">
        <v>0</v>
      </c>
      <c r="U1292">
        <v>0</v>
      </c>
      <c r="V1292">
        <v>0</v>
      </c>
      <c r="W1292">
        <v>0</v>
      </c>
      <c r="X1292">
        <v>0</v>
      </c>
      <c r="Y1292">
        <v>0</v>
      </c>
      <c r="Z1292">
        <v>0</v>
      </c>
      <c r="AA1292">
        <v>0</v>
      </c>
      <c r="AB1292">
        <v>0</v>
      </c>
      <c r="AC1292">
        <v>0</v>
      </c>
      <c r="AD1292">
        <v>0</v>
      </c>
      <c r="AE1292">
        <v>0</v>
      </c>
      <c r="AF1292">
        <v>0</v>
      </c>
      <c r="AG1292" t="s">
        <v>7881</v>
      </c>
      <c r="AH1292" s="21" t="str">
        <f t="shared" si="40"/>
        <v>YO27</v>
      </c>
      <c r="AI1292" s="21">
        <v>107.92500000000001</v>
      </c>
      <c r="AJ1292" s="21">
        <f t="shared" si="41"/>
        <v>100</v>
      </c>
      <c r="AK1292" s="21" t="s">
        <v>2060</v>
      </c>
      <c r="AL1292" t="s">
        <v>2581</v>
      </c>
      <c r="AM1292" t="s">
        <v>53</v>
      </c>
      <c r="AN1292" t="s">
        <v>2029</v>
      </c>
    </row>
    <row r="1293" spans="1:40" ht="15" hidden="1" thickTop="1" x14ac:dyDescent="0.35">
      <c r="A1293" t="s">
        <v>7384</v>
      </c>
      <c r="B1293" t="s">
        <v>7883</v>
      </c>
      <c r="C1293" t="s">
        <v>4001</v>
      </c>
      <c r="D1293" t="s">
        <v>7884</v>
      </c>
      <c r="E1293" t="s">
        <v>4003</v>
      </c>
      <c r="F1293">
        <v>1</v>
      </c>
      <c r="G1293" t="s">
        <v>2600</v>
      </c>
      <c r="H1293" t="s">
        <v>2510</v>
      </c>
      <c r="I1293" t="s">
        <v>2511</v>
      </c>
      <c r="J1293" t="s">
        <v>4004</v>
      </c>
      <c r="K1293" t="s">
        <v>3007</v>
      </c>
      <c r="L1293" t="s">
        <v>2058</v>
      </c>
      <c r="M1293" t="s">
        <v>2059</v>
      </c>
      <c r="N1293">
        <v>0</v>
      </c>
      <c r="O1293">
        <v>0</v>
      </c>
      <c r="P1293">
        <v>0</v>
      </c>
      <c r="Q1293">
        <v>24480</v>
      </c>
      <c r="R1293">
        <v>0</v>
      </c>
      <c r="S1293">
        <v>0</v>
      </c>
      <c r="T1293">
        <v>0</v>
      </c>
      <c r="U1293">
        <v>0</v>
      </c>
      <c r="V1293">
        <v>0</v>
      </c>
      <c r="W1293">
        <v>0</v>
      </c>
      <c r="X1293">
        <v>0</v>
      </c>
      <c r="Y1293">
        <v>0</v>
      </c>
      <c r="Z1293">
        <v>0</v>
      </c>
      <c r="AA1293">
        <v>0</v>
      </c>
      <c r="AB1293">
        <v>0</v>
      </c>
      <c r="AC1293">
        <v>0</v>
      </c>
      <c r="AD1293">
        <v>0</v>
      </c>
      <c r="AE1293">
        <v>0</v>
      </c>
      <c r="AF1293">
        <v>0</v>
      </c>
      <c r="AG1293" t="s">
        <v>7885</v>
      </c>
      <c r="AH1293" s="21" t="str">
        <f t="shared" si="40"/>
        <v>YR21</v>
      </c>
      <c r="AI1293" s="21">
        <v>107.92500000000001</v>
      </c>
      <c r="AJ1293" s="21">
        <f t="shared" si="41"/>
        <v>100</v>
      </c>
      <c r="AK1293" s="21" t="s">
        <v>2060</v>
      </c>
      <c r="AL1293" t="s">
        <v>2551</v>
      </c>
      <c r="AM1293" t="s">
        <v>53</v>
      </c>
      <c r="AN1293" t="s">
        <v>2031</v>
      </c>
    </row>
    <row r="1294" spans="1:40" ht="15" hidden="1" thickTop="1" x14ac:dyDescent="0.35">
      <c r="A1294" t="s">
        <v>7928</v>
      </c>
      <c r="B1294" t="s">
        <v>7887</v>
      </c>
      <c r="C1294" t="s">
        <v>7888</v>
      </c>
      <c r="D1294" t="s">
        <v>7889</v>
      </c>
      <c r="E1294" t="s">
        <v>2667</v>
      </c>
      <c r="F1294">
        <v>1</v>
      </c>
      <c r="G1294" t="s">
        <v>2509</v>
      </c>
      <c r="H1294" t="s">
        <v>2510</v>
      </c>
      <c r="I1294" t="s">
        <v>2511</v>
      </c>
      <c r="J1294" t="s">
        <v>2794</v>
      </c>
      <c r="K1294" t="s">
        <v>2669</v>
      </c>
      <c r="L1294" t="s">
        <v>2058</v>
      </c>
      <c r="M1294" t="s">
        <v>2059</v>
      </c>
      <c r="N1294">
        <v>1</v>
      </c>
      <c r="O1294">
        <v>19</v>
      </c>
      <c r="P1294">
        <v>0.08</v>
      </c>
      <c r="Q1294">
        <v>24480</v>
      </c>
      <c r="R1294">
        <v>0</v>
      </c>
      <c r="S1294">
        <v>0</v>
      </c>
      <c r="T1294">
        <v>0</v>
      </c>
      <c r="U1294">
        <v>0</v>
      </c>
      <c r="V1294">
        <v>0</v>
      </c>
      <c r="W1294">
        <v>0</v>
      </c>
      <c r="X1294">
        <v>1</v>
      </c>
      <c r="Y1294">
        <v>19</v>
      </c>
      <c r="Z1294">
        <v>0.08</v>
      </c>
      <c r="AA1294">
        <v>0</v>
      </c>
      <c r="AB1294">
        <v>0</v>
      </c>
      <c r="AC1294">
        <v>0</v>
      </c>
      <c r="AD1294">
        <v>0</v>
      </c>
      <c r="AE1294">
        <v>0</v>
      </c>
      <c r="AF1294">
        <v>0</v>
      </c>
      <c r="AG1294" t="s">
        <v>7890</v>
      </c>
      <c r="AH1294" s="21" t="str">
        <f t="shared" si="40"/>
        <v>YR20</v>
      </c>
      <c r="AI1294" s="21">
        <v>107.92500000000001</v>
      </c>
      <c r="AJ1294" s="21">
        <f t="shared" si="41"/>
        <v>99.922385620915037</v>
      </c>
      <c r="AK1294" s="21" t="s">
        <v>2060</v>
      </c>
      <c r="AL1294" t="s">
        <v>2515</v>
      </c>
      <c r="AM1294" t="s">
        <v>53</v>
      </c>
      <c r="AN1294" t="s">
        <v>2029</v>
      </c>
    </row>
    <row r="1295" spans="1:40" ht="15" hidden="1" thickTop="1" x14ac:dyDescent="0.35">
      <c r="A1295" t="s">
        <v>7388</v>
      </c>
      <c r="B1295" t="s">
        <v>7892</v>
      </c>
      <c r="C1295" t="s">
        <v>4221</v>
      </c>
      <c r="D1295" t="s">
        <v>7893</v>
      </c>
      <c r="E1295" t="s">
        <v>4223</v>
      </c>
      <c r="F1295">
        <v>1</v>
      </c>
      <c r="G1295" t="s">
        <v>2682</v>
      </c>
      <c r="H1295" t="s">
        <v>2620</v>
      </c>
      <c r="I1295" t="s">
        <v>2511</v>
      </c>
      <c r="J1295" t="s">
        <v>4224</v>
      </c>
      <c r="K1295" t="s">
        <v>2684</v>
      </c>
      <c r="L1295" t="s">
        <v>2058</v>
      </c>
      <c r="M1295" t="s">
        <v>2059</v>
      </c>
      <c r="N1295">
        <v>0</v>
      </c>
      <c r="O1295">
        <v>0</v>
      </c>
      <c r="P1295">
        <v>0</v>
      </c>
      <c r="Q1295">
        <v>24480</v>
      </c>
      <c r="R1295">
        <v>0</v>
      </c>
      <c r="S1295">
        <v>0</v>
      </c>
      <c r="T1295">
        <v>0</v>
      </c>
      <c r="U1295">
        <v>0</v>
      </c>
      <c r="V1295">
        <v>0</v>
      </c>
      <c r="W1295">
        <v>0</v>
      </c>
      <c r="X1295">
        <v>0</v>
      </c>
      <c r="Y1295">
        <v>0</v>
      </c>
      <c r="Z1295">
        <v>0</v>
      </c>
      <c r="AA1295">
        <v>0</v>
      </c>
      <c r="AB1295">
        <v>0</v>
      </c>
      <c r="AC1295">
        <v>0</v>
      </c>
      <c r="AD1295">
        <v>0</v>
      </c>
      <c r="AE1295">
        <v>0</v>
      </c>
      <c r="AF1295">
        <v>0</v>
      </c>
      <c r="AG1295" t="s">
        <v>7894</v>
      </c>
      <c r="AH1295" s="21" t="str">
        <f t="shared" si="40"/>
        <v>YN23</v>
      </c>
      <c r="AI1295" s="21">
        <v>107.92500000000001</v>
      </c>
      <c r="AJ1295" s="21">
        <f t="shared" si="41"/>
        <v>100</v>
      </c>
      <c r="AK1295" s="21" t="s">
        <v>2060</v>
      </c>
      <c r="AL1295" t="s">
        <v>3177</v>
      </c>
      <c r="AM1295" t="s">
        <v>53</v>
      </c>
      <c r="AN1295" t="s">
        <v>2031</v>
      </c>
    </row>
    <row r="1296" spans="1:40" ht="15" hidden="1" thickTop="1" x14ac:dyDescent="0.35">
      <c r="A1296" t="s">
        <v>7936</v>
      </c>
      <c r="B1296" t="s">
        <v>7896</v>
      </c>
      <c r="C1296" t="s">
        <v>4221</v>
      </c>
      <c r="D1296" t="s">
        <v>7897</v>
      </c>
      <c r="E1296" t="s">
        <v>4223</v>
      </c>
      <c r="F1296">
        <v>1</v>
      </c>
      <c r="G1296" t="s">
        <v>2682</v>
      </c>
      <c r="H1296" t="s">
        <v>2620</v>
      </c>
      <c r="I1296" t="s">
        <v>2511</v>
      </c>
      <c r="J1296" t="s">
        <v>4224</v>
      </c>
      <c r="K1296" t="s">
        <v>2684</v>
      </c>
      <c r="L1296" t="s">
        <v>2058</v>
      </c>
      <c r="M1296" t="s">
        <v>2059</v>
      </c>
      <c r="N1296">
        <v>1</v>
      </c>
      <c r="O1296">
        <v>24</v>
      </c>
      <c r="P1296">
        <v>0.1</v>
      </c>
      <c r="Q1296">
        <v>24480</v>
      </c>
      <c r="R1296">
        <v>1</v>
      </c>
      <c r="S1296">
        <v>24</v>
      </c>
      <c r="T1296">
        <v>0.1</v>
      </c>
      <c r="U1296">
        <v>0</v>
      </c>
      <c r="V1296">
        <v>0</v>
      </c>
      <c r="W1296">
        <v>0</v>
      </c>
      <c r="X1296">
        <v>0</v>
      </c>
      <c r="Y1296">
        <v>0</v>
      </c>
      <c r="Z1296">
        <v>0</v>
      </c>
      <c r="AA1296">
        <v>0</v>
      </c>
      <c r="AB1296">
        <v>0</v>
      </c>
      <c r="AC1296">
        <v>0</v>
      </c>
      <c r="AD1296">
        <v>0</v>
      </c>
      <c r="AE1296">
        <v>0</v>
      </c>
      <c r="AF1296">
        <v>0</v>
      </c>
      <c r="AG1296" t="s">
        <v>7898</v>
      </c>
      <c r="AH1296" s="21" t="str">
        <f t="shared" si="40"/>
        <v>YN23</v>
      </c>
      <c r="AI1296" s="21">
        <v>107.92500000000001</v>
      </c>
      <c r="AJ1296" s="21">
        <f t="shared" si="41"/>
        <v>99.901960784313729</v>
      </c>
      <c r="AK1296" s="21" t="s">
        <v>2060</v>
      </c>
      <c r="AL1296" t="s">
        <v>3177</v>
      </c>
      <c r="AM1296" t="s">
        <v>53</v>
      </c>
      <c r="AN1296" t="s">
        <v>2030</v>
      </c>
    </row>
    <row r="1297" spans="1:40" ht="15" hidden="1" thickTop="1" x14ac:dyDescent="0.35">
      <c r="A1297" t="s">
        <v>7939</v>
      </c>
      <c r="B1297" t="s">
        <v>7900</v>
      </c>
      <c r="C1297" t="s">
        <v>3479</v>
      </c>
      <c r="D1297" t="s">
        <v>7901</v>
      </c>
      <c r="E1297" t="s">
        <v>3440</v>
      </c>
      <c r="F1297">
        <v>1</v>
      </c>
      <c r="G1297" t="s">
        <v>2609</v>
      </c>
      <c r="H1297" t="s">
        <v>2577</v>
      </c>
      <c r="I1297" t="s">
        <v>2511</v>
      </c>
      <c r="J1297" t="s">
        <v>2610</v>
      </c>
      <c r="K1297" t="s">
        <v>2611</v>
      </c>
      <c r="L1297" t="s">
        <v>2058</v>
      </c>
      <c r="M1297" t="s">
        <v>2225</v>
      </c>
      <c r="N1297">
        <v>0</v>
      </c>
      <c r="O1297">
        <v>0</v>
      </c>
      <c r="P1297">
        <v>0</v>
      </c>
      <c r="Q1297">
        <v>12240</v>
      </c>
      <c r="R1297">
        <v>0</v>
      </c>
      <c r="S1297">
        <v>0</v>
      </c>
      <c r="T1297">
        <v>0</v>
      </c>
      <c r="U1297">
        <v>0</v>
      </c>
      <c r="V1297">
        <v>0</v>
      </c>
      <c r="W1297">
        <v>0</v>
      </c>
      <c r="X1297">
        <v>0</v>
      </c>
      <c r="Y1297">
        <v>0</v>
      </c>
      <c r="Z1297">
        <v>0</v>
      </c>
      <c r="AA1297">
        <v>0</v>
      </c>
      <c r="AB1297">
        <v>0</v>
      </c>
      <c r="AC1297">
        <v>0</v>
      </c>
      <c r="AD1297">
        <v>0</v>
      </c>
      <c r="AE1297">
        <v>0</v>
      </c>
      <c r="AF1297">
        <v>0</v>
      </c>
      <c r="AG1297" t="s">
        <v>7902</v>
      </c>
      <c r="AH1297" s="21" t="str">
        <f t="shared" si="40"/>
        <v>YO27</v>
      </c>
      <c r="AI1297" s="21">
        <v>54</v>
      </c>
      <c r="AJ1297" s="21">
        <f t="shared" si="41"/>
        <v>100</v>
      </c>
      <c r="AK1297" s="21" t="s">
        <v>2060</v>
      </c>
      <c r="AL1297" t="s">
        <v>2581</v>
      </c>
      <c r="AM1297" t="s">
        <v>53</v>
      </c>
      <c r="AN1297" t="s">
        <v>2029</v>
      </c>
    </row>
    <row r="1298" spans="1:40" ht="15" hidden="1" thickTop="1" x14ac:dyDescent="0.35">
      <c r="A1298" t="s">
        <v>7943</v>
      </c>
      <c r="B1298" t="s">
        <v>7904</v>
      </c>
      <c r="C1298" t="s">
        <v>2897</v>
      </c>
      <c r="D1298" t="s">
        <v>7905</v>
      </c>
      <c r="E1298" t="s">
        <v>2938</v>
      </c>
      <c r="F1298">
        <v>1</v>
      </c>
      <c r="G1298" t="s">
        <v>2593</v>
      </c>
      <c r="H1298" t="s">
        <v>2056</v>
      </c>
      <c r="I1298" t="s">
        <v>2511</v>
      </c>
      <c r="J1298" t="s">
        <v>2594</v>
      </c>
      <c r="K1298" t="s">
        <v>65</v>
      </c>
      <c r="L1298" t="s">
        <v>2058</v>
      </c>
      <c r="M1298" t="s">
        <v>2059</v>
      </c>
      <c r="N1298">
        <v>0</v>
      </c>
      <c r="O1298">
        <v>0</v>
      </c>
      <c r="P1298">
        <v>0</v>
      </c>
      <c r="Q1298">
        <v>24480</v>
      </c>
      <c r="R1298">
        <v>0</v>
      </c>
      <c r="S1298">
        <v>0</v>
      </c>
      <c r="T1298">
        <v>0</v>
      </c>
      <c r="U1298">
        <v>0</v>
      </c>
      <c r="V1298">
        <v>0</v>
      </c>
      <c r="W1298">
        <v>0</v>
      </c>
      <c r="X1298">
        <v>0</v>
      </c>
      <c r="Y1298">
        <v>0</v>
      </c>
      <c r="Z1298">
        <v>0</v>
      </c>
      <c r="AA1298">
        <v>0</v>
      </c>
      <c r="AB1298">
        <v>0</v>
      </c>
      <c r="AC1298">
        <v>0</v>
      </c>
      <c r="AD1298">
        <v>0</v>
      </c>
      <c r="AE1298">
        <v>0</v>
      </c>
      <c r="AF1298">
        <v>0</v>
      </c>
      <c r="AG1298" t="s">
        <v>7906</v>
      </c>
      <c r="AH1298" s="21" t="str">
        <f t="shared" si="40"/>
        <v>YO27</v>
      </c>
      <c r="AI1298" s="21">
        <v>107.92500000000001</v>
      </c>
      <c r="AJ1298" s="21">
        <f t="shared" si="41"/>
        <v>100</v>
      </c>
      <c r="AK1298" s="21" t="s">
        <v>2060</v>
      </c>
      <c r="AL1298" t="s">
        <v>2527</v>
      </c>
      <c r="AM1298" t="s">
        <v>53</v>
      </c>
      <c r="AN1298" t="s">
        <v>2029</v>
      </c>
    </row>
    <row r="1299" spans="1:40" ht="15" hidden="1" thickTop="1" x14ac:dyDescent="0.35">
      <c r="A1299" t="s">
        <v>7947</v>
      </c>
      <c r="B1299" t="s">
        <v>7908</v>
      </c>
      <c r="C1299" t="s">
        <v>4567</v>
      </c>
      <c r="D1299" t="s">
        <v>7909</v>
      </c>
      <c r="E1299" t="s">
        <v>2691</v>
      </c>
      <c r="F1299">
        <v>1</v>
      </c>
      <c r="G1299" t="s">
        <v>2600</v>
      </c>
      <c r="H1299" t="s">
        <v>2577</v>
      </c>
      <c r="I1299" t="s">
        <v>2511</v>
      </c>
      <c r="J1299" t="s">
        <v>2692</v>
      </c>
      <c r="K1299" t="s">
        <v>2635</v>
      </c>
      <c r="L1299" t="s">
        <v>2058</v>
      </c>
      <c r="M1299" t="s">
        <v>2170</v>
      </c>
      <c r="N1299">
        <v>0</v>
      </c>
      <c r="O1299">
        <v>0</v>
      </c>
      <c r="P1299">
        <v>0</v>
      </c>
      <c r="Q1299">
        <v>15300</v>
      </c>
      <c r="R1299">
        <v>0</v>
      </c>
      <c r="S1299">
        <v>0</v>
      </c>
      <c r="T1299">
        <v>0</v>
      </c>
      <c r="U1299">
        <v>0</v>
      </c>
      <c r="V1299">
        <v>0</v>
      </c>
      <c r="W1299">
        <v>0</v>
      </c>
      <c r="X1299">
        <v>0</v>
      </c>
      <c r="Y1299">
        <v>0</v>
      </c>
      <c r="Z1299">
        <v>0</v>
      </c>
      <c r="AA1299">
        <v>0</v>
      </c>
      <c r="AB1299">
        <v>0</v>
      </c>
      <c r="AC1299">
        <v>0</v>
      </c>
      <c r="AD1299">
        <v>0</v>
      </c>
      <c r="AE1299">
        <v>0</v>
      </c>
      <c r="AF1299">
        <v>0</v>
      </c>
      <c r="AG1299" t="s">
        <v>7910</v>
      </c>
      <c r="AH1299" s="21" t="str">
        <f t="shared" si="40"/>
        <v>YO27</v>
      </c>
      <c r="AI1299" s="21">
        <v>67.5</v>
      </c>
      <c r="AJ1299" s="21">
        <f t="shared" si="41"/>
        <v>100</v>
      </c>
      <c r="AK1299" s="21" t="s">
        <v>2060</v>
      </c>
      <c r="AL1299" t="s">
        <v>2581</v>
      </c>
      <c r="AM1299" t="s">
        <v>53</v>
      </c>
      <c r="AN1299" t="s">
        <v>2031</v>
      </c>
    </row>
    <row r="1300" spans="1:40" ht="15" hidden="1" thickTop="1" x14ac:dyDescent="0.35">
      <c r="A1300" t="s">
        <v>7953</v>
      </c>
      <c r="B1300" t="s">
        <v>7912</v>
      </c>
      <c r="C1300" t="s">
        <v>2941</v>
      </c>
      <c r="D1300" t="s">
        <v>7913</v>
      </c>
      <c r="E1300" t="s">
        <v>2920</v>
      </c>
      <c r="F1300">
        <v>1</v>
      </c>
      <c r="G1300" t="s">
        <v>2682</v>
      </c>
      <c r="H1300" t="s">
        <v>2620</v>
      </c>
      <c r="I1300" t="s">
        <v>2511</v>
      </c>
      <c r="J1300" t="s">
        <v>2921</v>
      </c>
      <c r="K1300" t="s">
        <v>2684</v>
      </c>
      <c r="L1300" t="s">
        <v>2058</v>
      </c>
      <c r="M1300" t="s">
        <v>2059</v>
      </c>
      <c r="N1300">
        <v>0</v>
      </c>
      <c r="O1300">
        <v>0</v>
      </c>
      <c r="P1300">
        <v>0</v>
      </c>
      <c r="Q1300">
        <v>24480</v>
      </c>
      <c r="R1300">
        <v>0</v>
      </c>
      <c r="S1300">
        <v>0</v>
      </c>
      <c r="T1300">
        <v>0</v>
      </c>
      <c r="U1300">
        <v>0</v>
      </c>
      <c r="V1300">
        <v>0</v>
      </c>
      <c r="W1300">
        <v>0</v>
      </c>
      <c r="X1300">
        <v>0</v>
      </c>
      <c r="Y1300">
        <v>0</v>
      </c>
      <c r="Z1300">
        <v>0</v>
      </c>
      <c r="AA1300">
        <v>0</v>
      </c>
      <c r="AB1300">
        <v>0</v>
      </c>
      <c r="AC1300">
        <v>0</v>
      </c>
      <c r="AD1300">
        <v>0</v>
      </c>
      <c r="AE1300">
        <v>0</v>
      </c>
      <c r="AF1300">
        <v>0</v>
      </c>
      <c r="AG1300" t="s">
        <v>7914</v>
      </c>
      <c r="AH1300" s="21" t="str">
        <f t="shared" si="40"/>
        <v>YN23</v>
      </c>
      <c r="AI1300" s="21">
        <v>107.92500000000001</v>
      </c>
      <c r="AJ1300" s="21">
        <f t="shared" si="41"/>
        <v>100</v>
      </c>
      <c r="AK1300" s="21" t="s">
        <v>2060</v>
      </c>
      <c r="AL1300" t="s">
        <v>2923</v>
      </c>
      <c r="AM1300" t="s">
        <v>53</v>
      </c>
      <c r="AN1300" t="s">
        <v>2030</v>
      </c>
    </row>
    <row r="1301" spans="1:40" ht="15" hidden="1" thickTop="1" x14ac:dyDescent="0.35">
      <c r="A1301" t="s">
        <v>7957</v>
      </c>
      <c r="B1301" t="s">
        <v>7918</v>
      </c>
      <c r="C1301" t="s">
        <v>3396</v>
      </c>
      <c r="D1301" t="s">
        <v>7919</v>
      </c>
      <c r="E1301" t="s">
        <v>3028</v>
      </c>
      <c r="F1301">
        <v>1</v>
      </c>
      <c r="G1301" t="s">
        <v>2546</v>
      </c>
      <c r="H1301" t="s">
        <v>2510</v>
      </c>
      <c r="I1301" t="s">
        <v>2511</v>
      </c>
      <c r="J1301" t="s">
        <v>3006</v>
      </c>
      <c r="K1301" t="s">
        <v>3007</v>
      </c>
      <c r="L1301" t="s">
        <v>2058</v>
      </c>
      <c r="M1301" t="s">
        <v>2059</v>
      </c>
      <c r="N1301">
        <v>0</v>
      </c>
      <c r="O1301">
        <v>0</v>
      </c>
      <c r="P1301">
        <v>0</v>
      </c>
      <c r="Q1301">
        <v>24480</v>
      </c>
      <c r="R1301">
        <v>0</v>
      </c>
      <c r="S1301">
        <v>0</v>
      </c>
      <c r="T1301">
        <v>0</v>
      </c>
      <c r="U1301">
        <v>0</v>
      </c>
      <c r="V1301">
        <v>0</v>
      </c>
      <c r="W1301">
        <v>0</v>
      </c>
      <c r="X1301">
        <v>0</v>
      </c>
      <c r="Y1301">
        <v>0</v>
      </c>
      <c r="Z1301">
        <v>0</v>
      </c>
      <c r="AA1301">
        <v>0</v>
      </c>
      <c r="AB1301">
        <v>0</v>
      </c>
      <c r="AC1301">
        <v>0</v>
      </c>
      <c r="AD1301">
        <v>0</v>
      </c>
      <c r="AE1301">
        <v>0</v>
      </c>
      <c r="AF1301">
        <v>0</v>
      </c>
      <c r="AG1301" t="s">
        <v>7920</v>
      </c>
      <c r="AH1301" s="21" t="str">
        <f t="shared" si="40"/>
        <v>YO27</v>
      </c>
      <c r="AI1301" s="21">
        <v>107.92500000000001</v>
      </c>
      <c r="AJ1301" s="21">
        <f t="shared" si="41"/>
        <v>100</v>
      </c>
      <c r="AK1301" s="21" t="s">
        <v>2060</v>
      </c>
      <c r="AL1301" t="s">
        <v>2551</v>
      </c>
      <c r="AM1301" t="s">
        <v>53</v>
      </c>
      <c r="AN1301" t="s">
        <v>2030</v>
      </c>
    </row>
    <row r="1302" spans="1:40" ht="15" hidden="1" thickTop="1" x14ac:dyDescent="0.35">
      <c r="A1302" t="s">
        <v>7961</v>
      </c>
      <c r="B1302" t="s">
        <v>7922</v>
      </c>
      <c r="C1302" t="s">
        <v>3342</v>
      </c>
      <c r="D1302" t="s">
        <v>7923</v>
      </c>
      <c r="E1302" t="s">
        <v>3013</v>
      </c>
      <c r="F1302">
        <v>1</v>
      </c>
      <c r="G1302" t="s">
        <v>2600</v>
      </c>
      <c r="H1302" t="s">
        <v>2577</v>
      </c>
      <c r="I1302" t="s">
        <v>2511</v>
      </c>
      <c r="J1302" t="s">
        <v>3183</v>
      </c>
      <c r="K1302" t="s">
        <v>2742</v>
      </c>
      <c r="L1302" t="s">
        <v>2058</v>
      </c>
      <c r="M1302" t="s">
        <v>2170</v>
      </c>
      <c r="N1302">
        <v>0</v>
      </c>
      <c r="O1302">
        <v>0</v>
      </c>
      <c r="P1302">
        <v>0</v>
      </c>
      <c r="Q1302">
        <v>15300</v>
      </c>
      <c r="R1302">
        <v>0</v>
      </c>
      <c r="S1302">
        <v>0</v>
      </c>
      <c r="T1302">
        <v>0</v>
      </c>
      <c r="U1302">
        <v>0</v>
      </c>
      <c r="V1302">
        <v>0</v>
      </c>
      <c r="W1302">
        <v>0</v>
      </c>
      <c r="X1302">
        <v>0</v>
      </c>
      <c r="Y1302">
        <v>0</v>
      </c>
      <c r="Z1302">
        <v>0</v>
      </c>
      <c r="AA1302">
        <v>0</v>
      </c>
      <c r="AB1302">
        <v>0</v>
      </c>
      <c r="AC1302">
        <v>0</v>
      </c>
      <c r="AD1302">
        <v>0</v>
      </c>
      <c r="AE1302">
        <v>0</v>
      </c>
      <c r="AF1302">
        <v>0</v>
      </c>
      <c r="AG1302" t="s">
        <v>7924</v>
      </c>
      <c r="AH1302" s="21" t="str">
        <f t="shared" si="40"/>
        <v>YO27</v>
      </c>
      <c r="AI1302" s="21">
        <v>67.5</v>
      </c>
      <c r="AJ1302" s="21">
        <f t="shared" si="41"/>
        <v>100</v>
      </c>
      <c r="AK1302" s="21" t="s">
        <v>2060</v>
      </c>
      <c r="AL1302" t="s">
        <v>2551</v>
      </c>
      <c r="AM1302" t="s">
        <v>53</v>
      </c>
      <c r="AN1302" t="s">
        <v>2029</v>
      </c>
    </row>
    <row r="1303" spans="1:40" ht="15" hidden="1" thickTop="1" x14ac:dyDescent="0.35">
      <c r="A1303" t="s">
        <v>7965</v>
      </c>
      <c r="B1303" t="s">
        <v>7925</v>
      </c>
      <c r="C1303" t="s">
        <v>3396</v>
      </c>
      <c r="D1303" t="s">
        <v>7926</v>
      </c>
      <c r="E1303" t="s">
        <v>3028</v>
      </c>
      <c r="F1303">
        <v>2</v>
      </c>
      <c r="G1303" t="s">
        <v>2546</v>
      </c>
      <c r="H1303" t="s">
        <v>2510</v>
      </c>
      <c r="I1303" t="s">
        <v>2511</v>
      </c>
      <c r="J1303" t="s">
        <v>3006</v>
      </c>
      <c r="K1303" t="s">
        <v>3007</v>
      </c>
      <c r="L1303" t="s">
        <v>2058</v>
      </c>
      <c r="M1303" t="s">
        <v>2059</v>
      </c>
      <c r="N1303">
        <v>0</v>
      </c>
      <c r="O1303">
        <v>0</v>
      </c>
      <c r="P1303">
        <v>0</v>
      </c>
      <c r="Q1303">
        <v>24480</v>
      </c>
      <c r="R1303">
        <v>0</v>
      </c>
      <c r="S1303">
        <v>0</v>
      </c>
      <c r="T1303">
        <v>0</v>
      </c>
      <c r="U1303">
        <v>0</v>
      </c>
      <c r="V1303">
        <v>0</v>
      </c>
      <c r="W1303">
        <v>0</v>
      </c>
      <c r="X1303">
        <v>0</v>
      </c>
      <c r="Y1303">
        <v>0</v>
      </c>
      <c r="Z1303">
        <v>0</v>
      </c>
      <c r="AA1303">
        <v>0</v>
      </c>
      <c r="AB1303">
        <v>0</v>
      </c>
      <c r="AC1303">
        <v>0</v>
      </c>
      <c r="AD1303">
        <v>0</v>
      </c>
      <c r="AE1303">
        <v>0</v>
      </c>
      <c r="AF1303">
        <v>0</v>
      </c>
      <c r="AG1303" t="s">
        <v>7927</v>
      </c>
      <c r="AH1303" s="21" t="str">
        <f t="shared" si="40"/>
        <v>YO27</v>
      </c>
      <c r="AI1303" s="21">
        <v>107.92500000000001</v>
      </c>
      <c r="AJ1303" s="21">
        <f t="shared" si="41"/>
        <v>100</v>
      </c>
      <c r="AK1303" s="21" t="s">
        <v>2060</v>
      </c>
      <c r="AL1303" t="s">
        <v>2551</v>
      </c>
      <c r="AM1303" t="s">
        <v>53</v>
      </c>
      <c r="AN1303" t="s">
        <v>2030</v>
      </c>
    </row>
    <row r="1304" spans="1:40" ht="15" hidden="1" thickTop="1" x14ac:dyDescent="0.35">
      <c r="A1304" t="s">
        <v>7969</v>
      </c>
      <c r="B1304" t="s">
        <v>7929</v>
      </c>
      <c r="C1304" t="s">
        <v>5035</v>
      </c>
      <c r="D1304" t="s">
        <v>7930</v>
      </c>
      <c r="E1304" t="s">
        <v>3028</v>
      </c>
      <c r="F1304">
        <v>2</v>
      </c>
      <c r="G1304" t="s">
        <v>2546</v>
      </c>
      <c r="H1304" t="s">
        <v>2510</v>
      </c>
      <c r="I1304" t="s">
        <v>2511</v>
      </c>
      <c r="J1304" t="s">
        <v>3006</v>
      </c>
      <c r="K1304" t="s">
        <v>3007</v>
      </c>
      <c r="L1304" t="s">
        <v>2058</v>
      </c>
      <c r="M1304" t="s">
        <v>2059</v>
      </c>
      <c r="N1304">
        <v>1</v>
      </c>
      <c r="O1304">
        <v>201</v>
      </c>
      <c r="P1304">
        <v>0.82</v>
      </c>
      <c r="Q1304">
        <v>24480</v>
      </c>
      <c r="R1304">
        <v>0</v>
      </c>
      <c r="S1304">
        <v>0</v>
      </c>
      <c r="T1304">
        <v>0</v>
      </c>
      <c r="U1304">
        <v>0</v>
      </c>
      <c r="V1304">
        <v>0</v>
      </c>
      <c r="W1304">
        <v>0</v>
      </c>
      <c r="X1304">
        <v>1</v>
      </c>
      <c r="Y1304">
        <v>201</v>
      </c>
      <c r="Z1304">
        <v>0.82</v>
      </c>
      <c r="AA1304">
        <v>0</v>
      </c>
      <c r="AB1304">
        <v>0</v>
      </c>
      <c r="AC1304">
        <v>0</v>
      </c>
      <c r="AD1304">
        <v>0</v>
      </c>
      <c r="AE1304">
        <v>0</v>
      </c>
      <c r="AF1304">
        <v>0</v>
      </c>
      <c r="AG1304" t="s">
        <v>7931</v>
      </c>
      <c r="AH1304" s="21" t="str">
        <f t="shared" si="40"/>
        <v>YO27</v>
      </c>
      <c r="AI1304" s="21">
        <v>107.92500000000001</v>
      </c>
      <c r="AJ1304" s="21">
        <f t="shared" si="41"/>
        <v>99.178921568627445</v>
      </c>
      <c r="AK1304" s="21" t="s">
        <v>2063</v>
      </c>
      <c r="AL1304" t="s">
        <v>2551</v>
      </c>
      <c r="AM1304" t="s">
        <v>53</v>
      </c>
      <c r="AN1304" t="s">
        <v>2031</v>
      </c>
    </row>
    <row r="1305" spans="1:40" ht="15" hidden="1" thickTop="1" x14ac:dyDescent="0.35">
      <c r="A1305" t="s">
        <v>7973</v>
      </c>
      <c r="B1305" t="s">
        <v>7932</v>
      </c>
      <c r="C1305" t="s">
        <v>7933</v>
      </c>
      <c r="D1305" t="s">
        <v>7934</v>
      </c>
      <c r="E1305" t="s">
        <v>2646</v>
      </c>
      <c r="F1305">
        <v>1</v>
      </c>
      <c r="G1305" t="s">
        <v>2600</v>
      </c>
      <c r="H1305" t="s">
        <v>2577</v>
      </c>
      <c r="I1305" t="s">
        <v>2511</v>
      </c>
      <c r="J1305" t="s">
        <v>2601</v>
      </c>
      <c r="K1305" t="s">
        <v>2602</v>
      </c>
      <c r="L1305" t="s">
        <v>2058</v>
      </c>
      <c r="M1305" t="s">
        <v>2163</v>
      </c>
      <c r="N1305">
        <v>0</v>
      </c>
      <c r="O1305">
        <v>0</v>
      </c>
      <c r="P1305">
        <v>0</v>
      </c>
      <c r="Q1305">
        <v>17340</v>
      </c>
      <c r="R1305">
        <v>0</v>
      </c>
      <c r="S1305">
        <v>0</v>
      </c>
      <c r="T1305">
        <v>0</v>
      </c>
      <c r="U1305">
        <v>0</v>
      </c>
      <c r="V1305">
        <v>0</v>
      </c>
      <c r="W1305">
        <v>0</v>
      </c>
      <c r="X1305">
        <v>0</v>
      </c>
      <c r="Y1305">
        <v>0</v>
      </c>
      <c r="Z1305">
        <v>0</v>
      </c>
      <c r="AA1305">
        <v>0</v>
      </c>
      <c r="AB1305">
        <v>0</v>
      </c>
      <c r="AC1305">
        <v>0</v>
      </c>
      <c r="AD1305">
        <v>0</v>
      </c>
      <c r="AE1305">
        <v>0</v>
      </c>
      <c r="AF1305">
        <v>0</v>
      </c>
      <c r="AG1305" t="s">
        <v>7935</v>
      </c>
      <c r="AH1305" s="21" t="str">
        <f t="shared" si="40"/>
        <v>YO27</v>
      </c>
      <c r="AI1305" s="21">
        <v>76.500000000000014</v>
      </c>
      <c r="AJ1305" s="21">
        <f t="shared" si="41"/>
        <v>100</v>
      </c>
      <c r="AK1305" s="21" t="s">
        <v>2060</v>
      </c>
      <c r="AL1305" t="s">
        <v>2551</v>
      </c>
      <c r="AM1305" t="s">
        <v>53</v>
      </c>
      <c r="AN1305" t="s">
        <v>2030</v>
      </c>
    </row>
    <row r="1306" spans="1:40" ht="15" hidden="1" thickTop="1" x14ac:dyDescent="0.35">
      <c r="A1306" t="s">
        <v>7977</v>
      </c>
      <c r="B1306" t="s">
        <v>7937</v>
      </c>
      <c r="C1306" t="s">
        <v>7933</v>
      </c>
      <c r="D1306" t="s">
        <v>7934</v>
      </c>
      <c r="E1306" t="s">
        <v>2646</v>
      </c>
      <c r="F1306">
        <v>1</v>
      </c>
      <c r="G1306" t="s">
        <v>2600</v>
      </c>
      <c r="H1306" t="s">
        <v>2577</v>
      </c>
      <c r="I1306" t="s">
        <v>2511</v>
      </c>
      <c r="J1306" t="s">
        <v>2601</v>
      </c>
      <c r="K1306" t="s">
        <v>2602</v>
      </c>
      <c r="L1306" t="s">
        <v>2058</v>
      </c>
      <c r="M1306" t="s">
        <v>2163</v>
      </c>
      <c r="N1306">
        <v>0</v>
      </c>
      <c r="O1306">
        <v>0</v>
      </c>
      <c r="P1306">
        <v>0</v>
      </c>
      <c r="Q1306">
        <v>17340</v>
      </c>
      <c r="R1306">
        <v>0</v>
      </c>
      <c r="S1306">
        <v>0</v>
      </c>
      <c r="T1306">
        <v>0</v>
      </c>
      <c r="U1306">
        <v>0</v>
      </c>
      <c r="V1306">
        <v>0</v>
      </c>
      <c r="W1306">
        <v>0</v>
      </c>
      <c r="X1306">
        <v>0</v>
      </c>
      <c r="Y1306">
        <v>0</v>
      </c>
      <c r="Z1306">
        <v>0</v>
      </c>
      <c r="AA1306">
        <v>0</v>
      </c>
      <c r="AB1306">
        <v>0</v>
      </c>
      <c r="AC1306">
        <v>0</v>
      </c>
      <c r="AD1306">
        <v>0</v>
      </c>
      <c r="AE1306">
        <v>0</v>
      </c>
      <c r="AF1306">
        <v>0</v>
      </c>
      <c r="AG1306" t="s">
        <v>7938</v>
      </c>
      <c r="AH1306" s="21" t="str">
        <f t="shared" si="40"/>
        <v>YO27</v>
      </c>
      <c r="AI1306" s="21">
        <v>76.500000000000014</v>
      </c>
      <c r="AJ1306" s="21">
        <f t="shared" si="41"/>
        <v>100</v>
      </c>
      <c r="AK1306" s="21" t="s">
        <v>2060</v>
      </c>
      <c r="AL1306" t="s">
        <v>2551</v>
      </c>
      <c r="AM1306" t="s">
        <v>53</v>
      </c>
      <c r="AN1306" t="s">
        <v>2031</v>
      </c>
    </row>
    <row r="1307" spans="1:40" ht="15" hidden="1" thickTop="1" x14ac:dyDescent="0.35">
      <c r="A1307" t="s">
        <v>7980</v>
      </c>
      <c r="B1307" t="s">
        <v>7940</v>
      </c>
      <c r="C1307" t="s">
        <v>3342</v>
      </c>
      <c r="D1307" t="s">
        <v>7941</v>
      </c>
      <c r="E1307" t="s">
        <v>3013</v>
      </c>
      <c r="F1307">
        <v>1</v>
      </c>
      <c r="G1307" t="s">
        <v>2600</v>
      </c>
      <c r="H1307" t="s">
        <v>2577</v>
      </c>
      <c r="I1307" t="s">
        <v>2511</v>
      </c>
      <c r="J1307" t="s">
        <v>3183</v>
      </c>
      <c r="K1307" t="s">
        <v>2742</v>
      </c>
      <c r="L1307" t="s">
        <v>2058</v>
      </c>
      <c r="M1307" t="s">
        <v>2170</v>
      </c>
      <c r="N1307">
        <v>0</v>
      </c>
      <c r="O1307">
        <v>0</v>
      </c>
      <c r="P1307">
        <v>0</v>
      </c>
      <c r="Q1307">
        <v>15300</v>
      </c>
      <c r="R1307">
        <v>0</v>
      </c>
      <c r="S1307">
        <v>0</v>
      </c>
      <c r="T1307">
        <v>0</v>
      </c>
      <c r="U1307">
        <v>0</v>
      </c>
      <c r="V1307">
        <v>0</v>
      </c>
      <c r="W1307">
        <v>0</v>
      </c>
      <c r="X1307">
        <v>0</v>
      </c>
      <c r="Y1307">
        <v>0</v>
      </c>
      <c r="Z1307">
        <v>0</v>
      </c>
      <c r="AA1307">
        <v>0</v>
      </c>
      <c r="AB1307">
        <v>0</v>
      </c>
      <c r="AC1307">
        <v>0</v>
      </c>
      <c r="AD1307">
        <v>0</v>
      </c>
      <c r="AE1307">
        <v>0</v>
      </c>
      <c r="AF1307">
        <v>0</v>
      </c>
      <c r="AG1307" t="s">
        <v>7942</v>
      </c>
      <c r="AH1307" s="21" t="str">
        <f t="shared" si="40"/>
        <v>YO27</v>
      </c>
      <c r="AI1307" s="21">
        <v>67.5</v>
      </c>
      <c r="AJ1307" s="21">
        <f t="shared" si="41"/>
        <v>100</v>
      </c>
      <c r="AK1307" s="21" t="s">
        <v>2060</v>
      </c>
      <c r="AL1307" t="s">
        <v>2551</v>
      </c>
      <c r="AM1307" t="s">
        <v>53</v>
      </c>
      <c r="AN1307" t="s">
        <v>2031</v>
      </c>
    </row>
    <row r="1308" spans="1:40" ht="15" hidden="1" thickTop="1" x14ac:dyDescent="0.35">
      <c r="A1308" t="s">
        <v>7983</v>
      </c>
      <c r="B1308" t="s">
        <v>7944</v>
      </c>
      <c r="C1308" t="s">
        <v>2803</v>
      </c>
      <c r="D1308" t="s">
        <v>7945</v>
      </c>
      <c r="E1308" t="s">
        <v>3942</v>
      </c>
      <c r="F1308">
        <v>1</v>
      </c>
      <c r="G1308" t="s">
        <v>2600</v>
      </c>
      <c r="H1308" t="s">
        <v>2577</v>
      </c>
      <c r="I1308" t="s">
        <v>2511</v>
      </c>
      <c r="J1308" t="s">
        <v>2699</v>
      </c>
      <c r="K1308" t="s">
        <v>2579</v>
      </c>
      <c r="L1308" t="s">
        <v>2058</v>
      </c>
      <c r="M1308" t="s">
        <v>2059</v>
      </c>
      <c r="N1308">
        <v>3</v>
      </c>
      <c r="O1308">
        <v>103</v>
      </c>
      <c r="P1308">
        <v>0.42</v>
      </c>
      <c r="Q1308">
        <v>24480</v>
      </c>
      <c r="R1308">
        <v>1</v>
      </c>
      <c r="S1308">
        <v>19</v>
      </c>
      <c r="T1308">
        <v>0.08</v>
      </c>
      <c r="U1308">
        <v>0</v>
      </c>
      <c r="V1308">
        <v>0</v>
      </c>
      <c r="W1308">
        <v>0</v>
      </c>
      <c r="X1308">
        <v>1</v>
      </c>
      <c r="Y1308">
        <v>52</v>
      </c>
      <c r="Z1308">
        <v>0.21</v>
      </c>
      <c r="AA1308">
        <v>1</v>
      </c>
      <c r="AB1308">
        <v>32</v>
      </c>
      <c r="AC1308">
        <v>0.13</v>
      </c>
      <c r="AD1308">
        <v>0</v>
      </c>
      <c r="AE1308">
        <v>0</v>
      </c>
      <c r="AF1308">
        <v>0</v>
      </c>
      <c r="AG1308" t="s">
        <v>7946</v>
      </c>
      <c r="AH1308" s="21" t="str">
        <f t="shared" si="40"/>
        <v>YO27</v>
      </c>
      <c r="AI1308" s="21">
        <v>107.92500000000001</v>
      </c>
      <c r="AJ1308" s="21">
        <f t="shared" si="41"/>
        <v>99.579248366013076</v>
      </c>
      <c r="AK1308" s="21" t="s">
        <v>2063</v>
      </c>
      <c r="AL1308" t="s">
        <v>2581</v>
      </c>
      <c r="AM1308" t="s">
        <v>53</v>
      </c>
      <c r="AN1308" t="s">
        <v>2030</v>
      </c>
    </row>
    <row r="1309" spans="1:40" ht="15" hidden="1" thickTop="1" x14ac:dyDescent="0.35">
      <c r="A1309" t="s">
        <v>7987</v>
      </c>
      <c r="B1309" t="s">
        <v>7948</v>
      </c>
      <c r="C1309" t="s">
        <v>7949</v>
      </c>
      <c r="D1309" t="s">
        <v>7950</v>
      </c>
      <c r="E1309" t="s">
        <v>2705</v>
      </c>
      <c r="F1309">
        <v>2</v>
      </c>
      <c r="G1309" t="s">
        <v>2593</v>
      </c>
      <c r="H1309" t="s">
        <v>2056</v>
      </c>
      <c r="I1309" t="s">
        <v>2511</v>
      </c>
      <c r="J1309" t="s">
        <v>7951</v>
      </c>
      <c r="K1309" t="s">
        <v>65</v>
      </c>
      <c r="L1309" t="s">
        <v>2058</v>
      </c>
      <c r="M1309" t="s">
        <v>2059</v>
      </c>
      <c r="N1309">
        <v>1</v>
      </c>
      <c r="O1309">
        <v>39</v>
      </c>
      <c r="P1309">
        <v>0.16</v>
      </c>
      <c r="Q1309">
        <v>24480</v>
      </c>
      <c r="R1309">
        <v>0</v>
      </c>
      <c r="S1309">
        <v>0</v>
      </c>
      <c r="T1309">
        <v>0</v>
      </c>
      <c r="U1309">
        <v>0</v>
      </c>
      <c r="V1309">
        <v>0</v>
      </c>
      <c r="W1309">
        <v>0</v>
      </c>
      <c r="X1309">
        <v>1</v>
      </c>
      <c r="Y1309">
        <v>39</v>
      </c>
      <c r="Z1309">
        <v>0.16</v>
      </c>
      <c r="AA1309">
        <v>0</v>
      </c>
      <c r="AB1309">
        <v>0</v>
      </c>
      <c r="AC1309">
        <v>0</v>
      </c>
      <c r="AD1309">
        <v>0</v>
      </c>
      <c r="AE1309">
        <v>0</v>
      </c>
      <c r="AF1309">
        <v>0</v>
      </c>
      <c r="AG1309" t="s">
        <v>7952</v>
      </c>
      <c r="AH1309" s="21" t="str">
        <f t="shared" si="40"/>
        <v>YO27</v>
      </c>
      <c r="AI1309" s="21">
        <v>107.92500000000001</v>
      </c>
      <c r="AJ1309" s="21">
        <f t="shared" si="41"/>
        <v>99.840686274509807</v>
      </c>
      <c r="AK1309" s="21" t="s">
        <v>2060</v>
      </c>
      <c r="AL1309" t="s">
        <v>2527</v>
      </c>
      <c r="AM1309" t="s">
        <v>53</v>
      </c>
      <c r="AN1309" t="s">
        <v>2031</v>
      </c>
    </row>
    <row r="1310" spans="1:40" ht="15" hidden="1" thickTop="1" x14ac:dyDescent="0.35">
      <c r="A1310" t="s">
        <v>7991</v>
      </c>
      <c r="B1310" t="s">
        <v>7954</v>
      </c>
      <c r="C1310" t="s">
        <v>2590</v>
      </c>
      <c r="D1310" t="s">
        <v>7955</v>
      </c>
      <c r="E1310" t="s">
        <v>30262</v>
      </c>
      <c r="F1310">
        <v>1</v>
      </c>
      <c r="G1310" t="s">
        <v>2593</v>
      </c>
      <c r="H1310" t="s">
        <v>2056</v>
      </c>
      <c r="I1310" t="s">
        <v>2511</v>
      </c>
      <c r="J1310" t="s">
        <v>2594</v>
      </c>
      <c r="K1310" t="s">
        <v>65</v>
      </c>
      <c r="L1310" t="s">
        <v>2058</v>
      </c>
      <c r="M1310" t="s">
        <v>2310</v>
      </c>
      <c r="N1310">
        <v>0</v>
      </c>
      <c r="O1310">
        <v>0</v>
      </c>
      <c r="P1310">
        <v>0</v>
      </c>
      <c r="Q1310">
        <v>16320</v>
      </c>
      <c r="R1310">
        <v>0</v>
      </c>
      <c r="S1310">
        <v>0</v>
      </c>
      <c r="T1310">
        <v>0</v>
      </c>
      <c r="U1310">
        <v>0</v>
      </c>
      <c r="V1310">
        <v>0</v>
      </c>
      <c r="W1310">
        <v>0</v>
      </c>
      <c r="X1310">
        <v>0</v>
      </c>
      <c r="Y1310">
        <v>0</v>
      </c>
      <c r="Z1310">
        <v>0</v>
      </c>
      <c r="AA1310">
        <v>0</v>
      </c>
      <c r="AB1310">
        <v>0</v>
      </c>
      <c r="AC1310">
        <v>0</v>
      </c>
      <c r="AD1310">
        <v>0</v>
      </c>
      <c r="AE1310">
        <v>0</v>
      </c>
      <c r="AF1310">
        <v>0</v>
      </c>
      <c r="AG1310" t="s">
        <v>7956</v>
      </c>
      <c r="AH1310" s="21" t="str">
        <f t="shared" si="40"/>
        <v>YO27</v>
      </c>
      <c r="AI1310" s="21">
        <v>72</v>
      </c>
      <c r="AJ1310" s="21">
        <f t="shared" si="41"/>
        <v>100</v>
      </c>
      <c r="AK1310" s="21" t="s">
        <v>2060</v>
      </c>
      <c r="AL1310" t="s">
        <v>2527</v>
      </c>
      <c r="AM1310" t="s">
        <v>53</v>
      </c>
      <c r="AN1310" t="s">
        <v>2032</v>
      </c>
    </row>
    <row r="1311" spans="1:40" ht="15" hidden="1" thickTop="1" x14ac:dyDescent="0.35">
      <c r="A1311" t="s">
        <v>7995</v>
      </c>
      <c r="B1311" t="s">
        <v>7958</v>
      </c>
      <c r="C1311" t="s">
        <v>4997</v>
      </c>
      <c r="D1311" t="s">
        <v>7959</v>
      </c>
      <c r="E1311" t="s">
        <v>2575</v>
      </c>
      <c r="F1311">
        <v>1</v>
      </c>
      <c r="G1311" t="s">
        <v>2609</v>
      </c>
      <c r="H1311" t="s">
        <v>2577</v>
      </c>
      <c r="I1311" t="s">
        <v>2511</v>
      </c>
      <c r="J1311" t="s">
        <v>2692</v>
      </c>
      <c r="K1311" t="s">
        <v>2635</v>
      </c>
      <c r="L1311" t="s">
        <v>2058</v>
      </c>
      <c r="M1311" t="s">
        <v>2059</v>
      </c>
      <c r="N1311">
        <v>0</v>
      </c>
      <c r="O1311">
        <v>0</v>
      </c>
      <c r="P1311">
        <v>0</v>
      </c>
      <c r="Q1311">
        <v>24480</v>
      </c>
      <c r="R1311">
        <v>0</v>
      </c>
      <c r="S1311">
        <v>0</v>
      </c>
      <c r="T1311">
        <v>0</v>
      </c>
      <c r="U1311">
        <v>0</v>
      </c>
      <c r="V1311">
        <v>0</v>
      </c>
      <c r="W1311">
        <v>0</v>
      </c>
      <c r="X1311">
        <v>0</v>
      </c>
      <c r="Y1311">
        <v>0</v>
      </c>
      <c r="Z1311">
        <v>0</v>
      </c>
      <c r="AA1311">
        <v>0</v>
      </c>
      <c r="AB1311">
        <v>0</v>
      </c>
      <c r="AC1311">
        <v>0</v>
      </c>
      <c r="AD1311">
        <v>0</v>
      </c>
      <c r="AE1311">
        <v>0</v>
      </c>
      <c r="AF1311">
        <v>0</v>
      </c>
      <c r="AG1311" t="s">
        <v>7960</v>
      </c>
      <c r="AH1311" s="21" t="str">
        <f t="shared" si="40"/>
        <v>YO27</v>
      </c>
      <c r="AI1311" s="21">
        <v>107.92500000000001</v>
      </c>
      <c r="AJ1311" s="21">
        <f t="shared" si="41"/>
        <v>100</v>
      </c>
      <c r="AK1311" s="21" t="s">
        <v>2060</v>
      </c>
      <c r="AL1311" t="s">
        <v>2581</v>
      </c>
      <c r="AM1311" t="s">
        <v>53</v>
      </c>
      <c r="AN1311" t="s">
        <v>2029</v>
      </c>
    </row>
    <row r="1312" spans="1:40" ht="15" hidden="1" thickTop="1" x14ac:dyDescent="0.35">
      <c r="A1312" t="s">
        <v>7999</v>
      </c>
      <c r="B1312" t="s">
        <v>7962</v>
      </c>
      <c r="C1312" t="s">
        <v>4067</v>
      </c>
      <c r="D1312" t="s">
        <v>7963</v>
      </c>
      <c r="E1312" t="s">
        <v>2575</v>
      </c>
      <c r="F1312">
        <v>1</v>
      </c>
      <c r="G1312" t="s">
        <v>2600</v>
      </c>
      <c r="H1312" t="s">
        <v>2577</v>
      </c>
      <c r="I1312" t="s">
        <v>2511</v>
      </c>
      <c r="J1312" t="s">
        <v>2699</v>
      </c>
      <c r="K1312" t="s">
        <v>2579</v>
      </c>
      <c r="L1312" t="s">
        <v>2058</v>
      </c>
      <c r="M1312" t="s">
        <v>2059</v>
      </c>
      <c r="N1312">
        <v>1</v>
      </c>
      <c r="O1312">
        <v>26</v>
      </c>
      <c r="P1312">
        <v>0.11</v>
      </c>
      <c r="Q1312">
        <v>24480</v>
      </c>
      <c r="R1312">
        <v>0</v>
      </c>
      <c r="S1312">
        <v>0</v>
      </c>
      <c r="T1312">
        <v>0</v>
      </c>
      <c r="U1312">
        <v>0</v>
      </c>
      <c r="V1312">
        <v>0</v>
      </c>
      <c r="W1312">
        <v>0</v>
      </c>
      <c r="X1312">
        <v>1</v>
      </c>
      <c r="Y1312">
        <v>26</v>
      </c>
      <c r="Z1312">
        <v>0.11</v>
      </c>
      <c r="AA1312">
        <v>0</v>
      </c>
      <c r="AB1312">
        <v>0</v>
      </c>
      <c r="AC1312">
        <v>0</v>
      </c>
      <c r="AD1312">
        <v>0</v>
      </c>
      <c r="AE1312">
        <v>0</v>
      </c>
      <c r="AF1312">
        <v>0</v>
      </c>
      <c r="AG1312" t="s">
        <v>7964</v>
      </c>
      <c r="AH1312" s="21" t="str">
        <f t="shared" si="40"/>
        <v>YO27</v>
      </c>
      <c r="AI1312" s="21">
        <v>107.92500000000001</v>
      </c>
      <c r="AJ1312" s="21">
        <f t="shared" si="41"/>
        <v>99.893790849673209</v>
      </c>
      <c r="AK1312" s="21" t="s">
        <v>2060</v>
      </c>
      <c r="AL1312" t="s">
        <v>2581</v>
      </c>
      <c r="AM1312" t="s">
        <v>53</v>
      </c>
      <c r="AN1312" t="s">
        <v>2032</v>
      </c>
    </row>
    <row r="1313" spans="1:40" ht="15" hidden="1" thickTop="1" x14ac:dyDescent="0.35">
      <c r="A1313" t="s">
        <v>8003</v>
      </c>
      <c r="B1313" t="s">
        <v>7966</v>
      </c>
      <c r="C1313" t="s">
        <v>3786</v>
      </c>
      <c r="D1313" t="s">
        <v>7967</v>
      </c>
      <c r="E1313" t="s">
        <v>2667</v>
      </c>
      <c r="F1313">
        <v>1</v>
      </c>
      <c r="G1313" t="s">
        <v>2509</v>
      </c>
      <c r="H1313" t="s">
        <v>2510</v>
      </c>
      <c r="I1313" t="s">
        <v>2511</v>
      </c>
      <c r="J1313" t="s">
        <v>2794</v>
      </c>
      <c r="K1313" t="s">
        <v>2669</v>
      </c>
      <c r="L1313" t="s">
        <v>2058</v>
      </c>
      <c r="M1313" t="s">
        <v>2059</v>
      </c>
      <c r="N1313">
        <v>0</v>
      </c>
      <c r="O1313">
        <v>0</v>
      </c>
      <c r="P1313">
        <v>0</v>
      </c>
      <c r="Q1313">
        <v>24480</v>
      </c>
      <c r="R1313">
        <v>0</v>
      </c>
      <c r="S1313">
        <v>0</v>
      </c>
      <c r="T1313">
        <v>0</v>
      </c>
      <c r="U1313">
        <v>0</v>
      </c>
      <c r="V1313">
        <v>0</v>
      </c>
      <c r="W1313">
        <v>0</v>
      </c>
      <c r="X1313">
        <v>0</v>
      </c>
      <c r="Y1313">
        <v>0</v>
      </c>
      <c r="Z1313">
        <v>0</v>
      </c>
      <c r="AA1313">
        <v>0</v>
      </c>
      <c r="AB1313">
        <v>0</v>
      </c>
      <c r="AC1313">
        <v>0</v>
      </c>
      <c r="AD1313">
        <v>0</v>
      </c>
      <c r="AE1313">
        <v>0</v>
      </c>
      <c r="AF1313">
        <v>0</v>
      </c>
      <c r="AG1313" t="s">
        <v>7968</v>
      </c>
      <c r="AH1313" s="21" t="str">
        <f t="shared" si="40"/>
        <v>YO27</v>
      </c>
      <c r="AI1313" s="21">
        <v>107.92500000000001</v>
      </c>
      <c r="AJ1313" s="21">
        <f t="shared" si="41"/>
        <v>100</v>
      </c>
      <c r="AK1313" s="21" t="s">
        <v>2060</v>
      </c>
      <c r="AL1313" t="s">
        <v>2515</v>
      </c>
      <c r="AM1313" t="s">
        <v>53</v>
      </c>
      <c r="AN1313" t="s">
        <v>2031</v>
      </c>
    </row>
    <row r="1314" spans="1:40" ht="15" hidden="1" thickTop="1" x14ac:dyDescent="0.35">
      <c r="A1314" t="s">
        <v>8007</v>
      </c>
      <c r="B1314" t="s">
        <v>7970</v>
      </c>
      <c r="C1314" t="s">
        <v>6280</v>
      </c>
      <c r="D1314" t="s">
        <v>7971</v>
      </c>
      <c r="E1314" t="s">
        <v>2691</v>
      </c>
      <c r="F1314">
        <v>1</v>
      </c>
      <c r="G1314" t="s">
        <v>2633</v>
      </c>
      <c r="H1314" t="s">
        <v>2577</v>
      </c>
      <c r="I1314" t="s">
        <v>2511</v>
      </c>
      <c r="J1314" t="s">
        <v>2692</v>
      </c>
      <c r="K1314" t="s">
        <v>2635</v>
      </c>
      <c r="L1314" t="s">
        <v>2058</v>
      </c>
      <c r="M1314" t="s">
        <v>2059</v>
      </c>
      <c r="N1314">
        <v>1</v>
      </c>
      <c r="O1314">
        <v>14</v>
      </c>
      <c r="P1314">
        <v>0.06</v>
      </c>
      <c r="Q1314">
        <v>24480</v>
      </c>
      <c r="R1314">
        <v>0</v>
      </c>
      <c r="S1314">
        <v>0</v>
      </c>
      <c r="T1314">
        <v>0</v>
      </c>
      <c r="U1314">
        <v>0</v>
      </c>
      <c r="V1314">
        <v>0</v>
      </c>
      <c r="W1314">
        <v>0</v>
      </c>
      <c r="X1314">
        <v>0</v>
      </c>
      <c r="Y1314">
        <v>0</v>
      </c>
      <c r="Z1314">
        <v>0</v>
      </c>
      <c r="AA1314">
        <v>1</v>
      </c>
      <c r="AB1314">
        <v>14</v>
      </c>
      <c r="AC1314">
        <v>0.06</v>
      </c>
      <c r="AD1314">
        <v>0</v>
      </c>
      <c r="AE1314">
        <v>0</v>
      </c>
      <c r="AF1314">
        <v>0</v>
      </c>
      <c r="AG1314" t="s">
        <v>7972</v>
      </c>
      <c r="AH1314" s="21" t="str">
        <f t="shared" si="40"/>
        <v>YR20</v>
      </c>
      <c r="AI1314" s="21">
        <v>107.92500000000001</v>
      </c>
      <c r="AJ1314" s="21">
        <f t="shared" si="41"/>
        <v>99.942810457516345</v>
      </c>
      <c r="AK1314" s="21" t="s">
        <v>2060</v>
      </c>
      <c r="AL1314" t="s">
        <v>2581</v>
      </c>
      <c r="AM1314" t="s">
        <v>53</v>
      </c>
      <c r="AN1314" t="s">
        <v>2031</v>
      </c>
    </row>
    <row r="1315" spans="1:40" ht="15" hidden="1" thickTop="1" x14ac:dyDescent="0.35">
      <c r="A1315" t="s">
        <v>8011</v>
      </c>
      <c r="B1315" t="s">
        <v>7974</v>
      </c>
      <c r="C1315" t="s">
        <v>5917</v>
      </c>
      <c r="D1315" t="s">
        <v>7975</v>
      </c>
      <c r="E1315" t="s">
        <v>3115</v>
      </c>
      <c r="F1315">
        <v>1</v>
      </c>
      <c r="G1315" t="s">
        <v>2816</v>
      </c>
      <c r="H1315" t="s">
        <v>2620</v>
      </c>
      <c r="I1315" t="s">
        <v>2511</v>
      </c>
      <c r="J1315" t="s">
        <v>5919</v>
      </c>
      <c r="K1315" t="s">
        <v>2818</v>
      </c>
      <c r="L1315" t="s">
        <v>2058</v>
      </c>
      <c r="M1315" t="s">
        <v>2059</v>
      </c>
      <c r="N1315">
        <v>3</v>
      </c>
      <c r="O1315">
        <v>75</v>
      </c>
      <c r="P1315">
        <v>0.31</v>
      </c>
      <c r="Q1315">
        <v>24480</v>
      </c>
      <c r="R1315">
        <v>0</v>
      </c>
      <c r="S1315">
        <v>0</v>
      </c>
      <c r="T1315">
        <v>0</v>
      </c>
      <c r="U1315">
        <v>0</v>
      </c>
      <c r="V1315">
        <v>0</v>
      </c>
      <c r="W1315">
        <v>0</v>
      </c>
      <c r="X1315">
        <v>3</v>
      </c>
      <c r="Y1315">
        <v>75</v>
      </c>
      <c r="Z1315">
        <v>0.31</v>
      </c>
      <c r="AA1315">
        <v>0</v>
      </c>
      <c r="AB1315">
        <v>0</v>
      </c>
      <c r="AC1315">
        <v>0</v>
      </c>
      <c r="AD1315">
        <v>0</v>
      </c>
      <c r="AE1315">
        <v>0</v>
      </c>
      <c r="AF1315">
        <v>0</v>
      </c>
      <c r="AG1315" t="s">
        <v>7976</v>
      </c>
      <c r="AH1315" s="21" t="str">
        <f t="shared" si="40"/>
        <v>YH98</v>
      </c>
      <c r="AI1315" s="21">
        <v>107.92500000000001</v>
      </c>
      <c r="AJ1315" s="21">
        <f t="shared" si="41"/>
        <v>99.693627450980387</v>
      </c>
      <c r="AK1315" s="21" t="s">
        <v>2063</v>
      </c>
      <c r="AL1315" t="s">
        <v>3118</v>
      </c>
      <c r="AM1315" t="s">
        <v>53</v>
      </c>
      <c r="AN1315" t="s">
        <v>2031</v>
      </c>
    </row>
    <row r="1316" spans="1:40" ht="15" hidden="1" thickTop="1" x14ac:dyDescent="0.35">
      <c r="A1316" t="s">
        <v>8015</v>
      </c>
      <c r="B1316" t="s">
        <v>7978</v>
      </c>
      <c r="C1316" t="s">
        <v>76</v>
      </c>
      <c r="D1316" t="s">
        <v>7979</v>
      </c>
      <c r="E1316" t="s">
        <v>560</v>
      </c>
      <c r="F1316">
        <v>1</v>
      </c>
      <c r="G1316" t="s">
        <v>2055</v>
      </c>
      <c r="H1316" t="s">
        <v>2056</v>
      </c>
      <c r="I1316" t="s">
        <v>2511</v>
      </c>
      <c r="J1316" t="s">
        <v>67</v>
      </c>
      <c r="K1316" t="s">
        <v>68</v>
      </c>
      <c r="L1316" t="s">
        <v>2058</v>
      </c>
      <c r="M1316" t="s">
        <v>2059</v>
      </c>
      <c r="N1316">
        <v>0</v>
      </c>
      <c r="O1316">
        <v>0</v>
      </c>
      <c r="P1316">
        <v>0</v>
      </c>
      <c r="Q1316">
        <v>24480</v>
      </c>
      <c r="R1316">
        <v>0</v>
      </c>
      <c r="S1316">
        <v>0</v>
      </c>
      <c r="T1316">
        <v>0</v>
      </c>
      <c r="U1316">
        <v>0</v>
      </c>
      <c r="V1316">
        <v>0</v>
      </c>
      <c r="W1316">
        <v>0</v>
      </c>
      <c r="X1316">
        <v>0</v>
      </c>
      <c r="Y1316">
        <v>0</v>
      </c>
      <c r="Z1316">
        <v>0</v>
      </c>
      <c r="AA1316">
        <v>0</v>
      </c>
      <c r="AB1316">
        <v>0</v>
      </c>
      <c r="AC1316">
        <v>0</v>
      </c>
      <c r="AD1316">
        <v>0</v>
      </c>
      <c r="AE1316">
        <v>0</v>
      </c>
      <c r="AF1316">
        <v>0</v>
      </c>
      <c r="AG1316" t="s">
        <v>213</v>
      </c>
      <c r="AH1316" s="21" t="str">
        <f t="shared" si="40"/>
        <v>YO27</v>
      </c>
      <c r="AI1316" s="21">
        <v>107.92500000000001</v>
      </c>
      <c r="AJ1316" s="21">
        <f t="shared" si="41"/>
        <v>100</v>
      </c>
      <c r="AK1316" s="21" t="s">
        <v>2060</v>
      </c>
      <c r="AL1316" t="s">
        <v>70</v>
      </c>
      <c r="AM1316" t="s">
        <v>53</v>
      </c>
      <c r="AN1316" t="s">
        <v>2030</v>
      </c>
    </row>
    <row r="1317" spans="1:40" ht="15" hidden="1" thickTop="1" x14ac:dyDescent="0.35">
      <c r="A1317" t="s">
        <v>8019</v>
      </c>
      <c r="B1317" t="s">
        <v>7981</v>
      </c>
      <c r="C1317" t="s">
        <v>117</v>
      </c>
      <c r="D1317" t="s">
        <v>7982</v>
      </c>
      <c r="E1317" t="s">
        <v>560</v>
      </c>
      <c r="F1317">
        <v>1</v>
      </c>
      <c r="G1317" t="s">
        <v>2055</v>
      </c>
      <c r="H1317" t="s">
        <v>2056</v>
      </c>
      <c r="I1317" t="s">
        <v>2511</v>
      </c>
      <c r="J1317" t="s">
        <v>67</v>
      </c>
      <c r="K1317" t="s">
        <v>68</v>
      </c>
      <c r="L1317" t="s">
        <v>2058</v>
      </c>
      <c r="M1317" t="s">
        <v>2059</v>
      </c>
      <c r="N1317">
        <v>0</v>
      </c>
      <c r="O1317">
        <v>7</v>
      </c>
      <c r="P1317">
        <v>0.03</v>
      </c>
      <c r="Q1317">
        <v>24480</v>
      </c>
      <c r="R1317">
        <v>0</v>
      </c>
      <c r="S1317">
        <v>0</v>
      </c>
      <c r="T1317">
        <v>0</v>
      </c>
      <c r="U1317">
        <v>0</v>
      </c>
      <c r="V1317">
        <v>0</v>
      </c>
      <c r="W1317">
        <v>0</v>
      </c>
      <c r="X1317">
        <v>0</v>
      </c>
      <c r="Y1317">
        <v>7</v>
      </c>
      <c r="Z1317">
        <v>0.03</v>
      </c>
      <c r="AA1317">
        <v>0</v>
      </c>
      <c r="AB1317">
        <v>0</v>
      </c>
      <c r="AC1317">
        <v>0</v>
      </c>
      <c r="AD1317">
        <v>0</v>
      </c>
      <c r="AE1317">
        <v>0</v>
      </c>
      <c r="AF1317">
        <v>0</v>
      </c>
      <c r="AG1317" t="s">
        <v>214</v>
      </c>
      <c r="AH1317" s="21" t="str">
        <f t="shared" si="40"/>
        <v>YO27</v>
      </c>
      <c r="AI1317" s="21">
        <v>107.92500000000001</v>
      </c>
      <c r="AJ1317" s="21">
        <f t="shared" si="41"/>
        <v>99.971405228758172</v>
      </c>
      <c r="AK1317" s="21" t="s">
        <v>2060</v>
      </c>
      <c r="AL1317" t="s">
        <v>70</v>
      </c>
      <c r="AM1317" t="s">
        <v>53</v>
      </c>
      <c r="AN1317" t="s">
        <v>2029</v>
      </c>
    </row>
    <row r="1318" spans="1:40" ht="15" hidden="1" thickTop="1" x14ac:dyDescent="0.35">
      <c r="A1318" t="s">
        <v>8023</v>
      </c>
      <c r="B1318" t="s">
        <v>7984</v>
      </c>
      <c r="C1318" t="s">
        <v>4791</v>
      </c>
      <c r="D1318" t="s">
        <v>7985</v>
      </c>
      <c r="E1318" t="s">
        <v>3309</v>
      </c>
      <c r="F1318">
        <v>2</v>
      </c>
      <c r="G1318" t="s">
        <v>2509</v>
      </c>
      <c r="H1318" t="s">
        <v>2510</v>
      </c>
      <c r="I1318" t="s">
        <v>2511</v>
      </c>
      <c r="J1318" t="s">
        <v>3522</v>
      </c>
      <c r="K1318" t="s">
        <v>3109</v>
      </c>
      <c r="L1318" t="s">
        <v>2058</v>
      </c>
      <c r="M1318" t="s">
        <v>2059</v>
      </c>
      <c r="N1318">
        <v>1</v>
      </c>
      <c r="O1318">
        <v>176</v>
      </c>
      <c r="P1318">
        <v>0.72</v>
      </c>
      <c r="Q1318">
        <v>24480</v>
      </c>
      <c r="R1318">
        <v>0</v>
      </c>
      <c r="S1318">
        <v>0</v>
      </c>
      <c r="T1318">
        <v>0</v>
      </c>
      <c r="U1318">
        <v>0</v>
      </c>
      <c r="V1318">
        <v>0</v>
      </c>
      <c r="W1318">
        <v>0</v>
      </c>
      <c r="X1318">
        <v>1</v>
      </c>
      <c r="Y1318">
        <v>176</v>
      </c>
      <c r="Z1318">
        <v>0.72</v>
      </c>
      <c r="AA1318">
        <v>0</v>
      </c>
      <c r="AB1318">
        <v>0</v>
      </c>
      <c r="AC1318">
        <v>0</v>
      </c>
      <c r="AD1318">
        <v>0</v>
      </c>
      <c r="AE1318">
        <v>0</v>
      </c>
      <c r="AF1318">
        <v>0</v>
      </c>
      <c r="AG1318" t="s">
        <v>7986</v>
      </c>
      <c r="AH1318" s="21" t="str">
        <f t="shared" si="40"/>
        <v>YK19</v>
      </c>
      <c r="AI1318" s="21">
        <v>107.92500000000001</v>
      </c>
      <c r="AJ1318" s="21">
        <f t="shared" si="41"/>
        <v>99.281045751633982</v>
      </c>
      <c r="AK1318" s="21" t="s">
        <v>2063</v>
      </c>
      <c r="AL1318" t="s">
        <v>2515</v>
      </c>
      <c r="AM1318" t="s">
        <v>53</v>
      </c>
      <c r="AN1318" t="s">
        <v>2031</v>
      </c>
    </row>
    <row r="1319" spans="1:40" ht="15" hidden="1" thickTop="1" x14ac:dyDescent="0.35">
      <c r="A1319" t="s">
        <v>8027</v>
      </c>
      <c r="B1319" t="s">
        <v>7988</v>
      </c>
      <c r="C1319" t="s">
        <v>3105</v>
      </c>
      <c r="D1319" t="s">
        <v>7989</v>
      </c>
      <c r="E1319" t="s">
        <v>3107</v>
      </c>
      <c r="F1319">
        <v>1</v>
      </c>
      <c r="G1319" t="s">
        <v>2509</v>
      </c>
      <c r="H1319" t="s">
        <v>2510</v>
      </c>
      <c r="I1319" t="s">
        <v>2511</v>
      </c>
      <c r="J1319" t="s">
        <v>3108</v>
      </c>
      <c r="K1319" t="s">
        <v>3109</v>
      </c>
      <c r="L1319" t="s">
        <v>2058</v>
      </c>
      <c r="M1319" t="s">
        <v>2059</v>
      </c>
      <c r="N1319">
        <v>0</v>
      </c>
      <c r="O1319">
        <v>0</v>
      </c>
      <c r="P1319">
        <v>0</v>
      </c>
      <c r="Q1319">
        <v>24480</v>
      </c>
      <c r="R1319">
        <v>0</v>
      </c>
      <c r="S1319">
        <v>0</v>
      </c>
      <c r="T1319">
        <v>0</v>
      </c>
      <c r="U1319">
        <v>0</v>
      </c>
      <c r="V1319">
        <v>0</v>
      </c>
      <c r="W1319">
        <v>0</v>
      </c>
      <c r="X1319">
        <v>0</v>
      </c>
      <c r="Y1319">
        <v>0</v>
      </c>
      <c r="Z1319">
        <v>0</v>
      </c>
      <c r="AA1319">
        <v>0</v>
      </c>
      <c r="AB1319">
        <v>0</v>
      </c>
      <c r="AC1319">
        <v>0</v>
      </c>
      <c r="AD1319">
        <v>0</v>
      </c>
      <c r="AE1319">
        <v>0</v>
      </c>
      <c r="AF1319">
        <v>0</v>
      </c>
      <c r="AG1319" t="s">
        <v>7990</v>
      </c>
      <c r="AH1319" s="21" t="str">
        <f t="shared" si="40"/>
        <v>YO27</v>
      </c>
      <c r="AI1319" s="21">
        <v>107.92500000000001</v>
      </c>
      <c r="AJ1319" s="21">
        <f t="shared" si="41"/>
        <v>100</v>
      </c>
      <c r="AK1319" s="21" t="s">
        <v>2060</v>
      </c>
      <c r="AL1319" t="s">
        <v>2515</v>
      </c>
      <c r="AM1319" t="s">
        <v>53</v>
      </c>
      <c r="AN1319" t="s">
        <v>2030</v>
      </c>
    </row>
    <row r="1320" spans="1:40" ht="15" hidden="1" thickTop="1" x14ac:dyDescent="0.35">
      <c r="A1320" t="s">
        <v>8031</v>
      </c>
      <c r="B1320" t="s">
        <v>7992</v>
      </c>
      <c r="C1320" t="s">
        <v>5552</v>
      </c>
      <c r="D1320" t="s">
        <v>7993</v>
      </c>
      <c r="E1320" t="s">
        <v>46</v>
      </c>
      <c r="F1320">
        <v>1</v>
      </c>
      <c r="G1320" t="s">
        <v>2055</v>
      </c>
      <c r="H1320" t="s">
        <v>2056</v>
      </c>
      <c r="I1320" t="s">
        <v>2511</v>
      </c>
      <c r="J1320" t="s">
        <v>4752</v>
      </c>
      <c r="K1320" t="s">
        <v>42</v>
      </c>
      <c r="L1320" t="s">
        <v>2058</v>
      </c>
      <c r="M1320" t="s">
        <v>2059</v>
      </c>
      <c r="N1320">
        <v>3</v>
      </c>
      <c r="O1320">
        <v>505</v>
      </c>
      <c r="P1320">
        <v>2.06</v>
      </c>
      <c r="Q1320">
        <v>24480</v>
      </c>
      <c r="R1320">
        <v>1</v>
      </c>
      <c r="S1320">
        <v>209</v>
      </c>
      <c r="T1320">
        <v>0.85</v>
      </c>
      <c r="U1320">
        <v>0</v>
      </c>
      <c r="V1320">
        <v>0</v>
      </c>
      <c r="W1320">
        <v>0</v>
      </c>
      <c r="X1320">
        <v>2</v>
      </c>
      <c r="Y1320">
        <v>296</v>
      </c>
      <c r="Z1320">
        <v>1.21</v>
      </c>
      <c r="AA1320">
        <v>0</v>
      </c>
      <c r="AB1320">
        <v>0</v>
      </c>
      <c r="AC1320">
        <v>0</v>
      </c>
      <c r="AD1320">
        <v>0</v>
      </c>
      <c r="AE1320">
        <v>0</v>
      </c>
      <c r="AF1320">
        <v>0</v>
      </c>
      <c r="AG1320" t="s">
        <v>7994</v>
      </c>
      <c r="AH1320" s="21" t="str">
        <f t="shared" si="40"/>
        <v>YR20</v>
      </c>
      <c r="AI1320" s="21">
        <v>107.92500000000001</v>
      </c>
      <c r="AJ1320" s="21">
        <f t="shared" si="41"/>
        <v>97.937091503267979</v>
      </c>
      <c r="AK1320" s="21" t="s">
        <v>2063</v>
      </c>
      <c r="AL1320" t="s">
        <v>2841</v>
      </c>
      <c r="AM1320" t="s">
        <v>53</v>
      </c>
      <c r="AN1320" t="s">
        <v>2029</v>
      </c>
    </row>
    <row r="1321" spans="1:40" ht="15" hidden="1" thickTop="1" x14ac:dyDescent="0.35">
      <c r="A1321" t="s">
        <v>8035</v>
      </c>
      <c r="B1321" t="s">
        <v>7996</v>
      </c>
      <c r="C1321" t="s">
        <v>5491</v>
      </c>
      <c r="D1321" t="s">
        <v>7997</v>
      </c>
      <c r="E1321" t="s">
        <v>5244</v>
      </c>
      <c r="F1321">
        <v>1</v>
      </c>
      <c r="G1321" t="s">
        <v>2600</v>
      </c>
      <c r="H1321" t="s">
        <v>2577</v>
      </c>
      <c r="I1321" t="s">
        <v>2511</v>
      </c>
      <c r="J1321" t="s">
        <v>2699</v>
      </c>
      <c r="K1321" t="s">
        <v>2579</v>
      </c>
      <c r="L1321" t="s">
        <v>2058</v>
      </c>
      <c r="M1321" t="s">
        <v>2059</v>
      </c>
      <c r="N1321">
        <v>0</v>
      </c>
      <c r="O1321">
        <v>0</v>
      </c>
      <c r="P1321">
        <v>0</v>
      </c>
      <c r="Q1321">
        <v>24480</v>
      </c>
      <c r="R1321">
        <v>0</v>
      </c>
      <c r="S1321">
        <v>0</v>
      </c>
      <c r="T1321">
        <v>0</v>
      </c>
      <c r="U1321">
        <v>0</v>
      </c>
      <c r="V1321">
        <v>0</v>
      </c>
      <c r="W1321">
        <v>0</v>
      </c>
      <c r="X1321">
        <v>0</v>
      </c>
      <c r="Y1321">
        <v>0</v>
      </c>
      <c r="Z1321">
        <v>0</v>
      </c>
      <c r="AA1321">
        <v>0</v>
      </c>
      <c r="AB1321">
        <v>0</v>
      </c>
      <c r="AC1321">
        <v>0</v>
      </c>
      <c r="AD1321">
        <v>0</v>
      </c>
      <c r="AE1321">
        <v>0</v>
      </c>
      <c r="AF1321">
        <v>0</v>
      </c>
      <c r="AG1321" t="s">
        <v>7998</v>
      </c>
      <c r="AH1321" s="21" t="str">
        <f t="shared" si="40"/>
        <v>YO27</v>
      </c>
      <c r="AI1321" s="21">
        <v>107.92500000000001</v>
      </c>
      <c r="AJ1321" s="21">
        <f t="shared" si="41"/>
        <v>100</v>
      </c>
      <c r="AK1321" s="21" t="s">
        <v>2060</v>
      </c>
      <c r="AL1321" t="s">
        <v>2581</v>
      </c>
      <c r="AM1321" t="s">
        <v>53</v>
      </c>
      <c r="AN1321" t="s">
        <v>2030</v>
      </c>
    </row>
    <row r="1322" spans="1:40" ht="15" hidden="1" thickTop="1" x14ac:dyDescent="0.35">
      <c r="A1322" t="s">
        <v>8039</v>
      </c>
      <c r="B1322" t="s">
        <v>8000</v>
      </c>
      <c r="C1322" t="s">
        <v>2773</v>
      </c>
      <c r="D1322" t="s">
        <v>8001</v>
      </c>
      <c r="E1322" t="s">
        <v>2608</v>
      </c>
      <c r="F1322">
        <v>1</v>
      </c>
      <c r="G1322" t="s">
        <v>2576</v>
      </c>
      <c r="H1322" t="s">
        <v>2577</v>
      </c>
      <c r="I1322" t="s">
        <v>2511</v>
      </c>
      <c r="J1322" t="s">
        <v>2741</v>
      </c>
      <c r="K1322" t="s">
        <v>2742</v>
      </c>
      <c r="L1322" t="s">
        <v>2058</v>
      </c>
      <c r="M1322" t="s">
        <v>2059</v>
      </c>
      <c r="N1322">
        <v>0</v>
      </c>
      <c r="O1322">
        <v>0</v>
      </c>
      <c r="P1322">
        <v>0</v>
      </c>
      <c r="Q1322">
        <v>24480</v>
      </c>
      <c r="R1322">
        <v>0</v>
      </c>
      <c r="S1322">
        <v>0</v>
      </c>
      <c r="T1322">
        <v>0</v>
      </c>
      <c r="U1322">
        <v>0</v>
      </c>
      <c r="V1322">
        <v>0</v>
      </c>
      <c r="W1322">
        <v>0</v>
      </c>
      <c r="X1322">
        <v>0</v>
      </c>
      <c r="Y1322">
        <v>0</v>
      </c>
      <c r="Z1322">
        <v>0</v>
      </c>
      <c r="AA1322">
        <v>0</v>
      </c>
      <c r="AB1322">
        <v>0</v>
      </c>
      <c r="AC1322">
        <v>0</v>
      </c>
      <c r="AD1322">
        <v>0</v>
      </c>
      <c r="AE1322">
        <v>0</v>
      </c>
      <c r="AF1322">
        <v>0</v>
      </c>
      <c r="AG1322" t="s">
        <v>8002</v>
      </c>
      <c r="AH1322" s="21" t="str">
        <f t="shared" si="40"/>
        <v>YO27</v>
      </c>
      <c r="AI1322" s="21">
        <v>107.92500000000001</v>
      </c>
      <c r="AJ1322" s="21">
        <f t="shared" si="41"/>
        <v>100</v>
      </c>
      <c r="AK1322" s="21" t="s">
        <v>2060</v>
      </c>
      <c r="AL1322" t="s">
        <v>2613</v>
      </c>
      <c r="AM1322" t="s">
        <v>53</v>
      </c>
      <c r="AN1322" t="s">
        <v>2029</v>
      </c>
    </row>
    <row r="1323" spans="1:40" ht="15" hidden="1" thickTop="1" x14ac:dyDescent="0.35">
      <c r="A1323" t="s">
        <v>8044</v>
      </c>
      <c r="B1323" t="s">
        <v>8004</v>
      </c>
      <c r="C1323" t="s">
        <v>3725</v>
      </c>
      <c r="D1323" t="s">
        <v>8005</v>
      </c>
      <c r="E1323" t="s">
        <v>2691</v>
      </c>
      <c r="F1323">
        <v>1</v>
      </c>
      <c r="G1323" t="s">
        <v>2600</v>
      </c>
      <c r="H1323" t="s">
        <v>2577</v>
      </c>
      <c r="I1323" t="s">
        <v>2511</v>
      </c>
      <c r="J1323" t="s">
        <v>2634</v>
      </c>
      <c r="K1323" t="s">
        <v>2635</v>
      </c>
      <c r="L1323" t="s">
        <v>2058</v>
      </c>
      <c r="M1323" t="s">
        <v>5133</v>
      </c>
      <c r="N1323">
        <v>0</v>
      </c>
      <c r="O1323">
        <v>0</v>
      </c>
      <c r="P1323">
        <v>0</v>
      </c>
      <c r="Q1323">
        <v>11220</v>
      </c>
      <c r="R1323">
        <v>0</v>
      </c>
      <c r="S1323">
        <v>0</v>
      </c>
      <c r="T1323">
        <v>0</v>
      </c>
      <c r="U1323">
        <v>0</v>
      </c>
      <c r="V1323">
        <v>0</v>
      </c>
      <c r="W1323">
        <v>0</v>
      </c>
      <c r="X1323">
        <v>0</v>
      </c>
      <c r="Y1323">
        <v>0</v>
      </c>
      <c r="Z1323">
        <v>0</v>
      </c>
      <c r="AA1323">
        <v>0</v>
      </c>
      <c r="AB1323">
        <v>0</v>
      </c>
      <c r="AC1323">
        <v>0</v>
      </c>
      <c r="AD1323">
        <v>0</v>
      </c>
      <c r="AE1323">
        <v>0</v>
      </c>
      <c r="AF1323">
        <v>0</v>
      </c>
      <c r="AG1323" t="s">
        <v>8006</v>
      </c>
      <c r="AH1323" s="21" t="str">
        <f t="shared" si="40"/>
        <v>YO27</v>
      </c>
      <c r="AI1323" s="21">
        <v>49.500000000000007</v>
      </c>
      <c r="AJ1323" s="21">
        <f t="shared" si="41"/>
        <v>100</v>
      </c>
      <c r="AK1323" s="21" t="s">
        <v>2060</v>
      </c>
      <c r="AL1323" t="s">
        <v>2581</v>
      </c>
      <c r="AM1323" t="s">
        <v>53</v>
      </c>
      <c r="AN1323" t="s">
        <v>2029</v>
      </c>
    </row>
    <row r="1324" spans="1:40" ht="15" hidden="1" thickTop="1" x14ac:dyDescent="0.35">
      <c r="A1324" t="s">
        <v>8048</v>
      </c>
      <c r="B1324" t="s">
        <v>8008</v>
      </c>
      <c r="C1324" t="s">
        <v>3639</v>
      </c>
      <c r="D1324" t="s">
        <v>8009</v>
      </c>
      <c r="E1324" t="s">
        <v>3309</v>
      </c>
      <c r="F1324">
        <v>1</v>
      </c>
      <c r="G1324" t="s">
        <v>2509</v>
      </c>
      <c r="H1324" t="s">
        <v>2510</v>
      </c>
      <c r="I1324" t="s">
        <v>2511</v>
      </c>
      <c r="J1324" t="s">
        <v>3522</v>
      </c>
      <c r="K1324" t="s">
        <v>3109</v>
      </c>
      <c r="L1324" t="s">
        <v>2058</v>
      </c>
      <c r="M1324" t="s">
        <v>2059</v>
      </c>
      <c r="N1324">
        <v>1</v>
      </c>
      <c r="O1324">
        <v>75</v>
      </c>
      <c r="P1324">
        <v>0.31</v>
      </c>
      <c r="Q1324">
        <v>24480</v>
      </c>
      <c r="R1324">
        <v>0</v>
      </c>
      <c r="S1324">
        <v>0</v>
      </c>
      <c r="T1324">
        <v>0</v>
      </c>
      <c r="U1324">
        <v>0</v>
      </c>
      <c r="V1324">
        <v>0</v>
      </c>
      <c r="W1324">
        <v>0</v>
      </c>
      <c r="X1324">
        <v>1</v>
      </c>
      <c r="Y1324">
        <v>75</v>
      </c>
      <c r="Z1324">
        <v>0.31</v>
      </c>
      <c r="AA1324">
        <v>0</v>
      </c>
      <c r="AB1324">
        <v>0</v>
      </c>
      <c r="AC1324">
        <v>0</v>
      </c>
      <c r="AD1324">
        <v>0</v>
      </c>
      <c r="AE1324">
        <v>0</v>
      </c>
      <c r="AF1324">
        <v>0</v>
      </c>
      <c r="AG1324" t="s">
        <v>8010</v>
      </c>
      <c r="AH1324" s="21" t="str">
        <f t="shared" si="40"/>
        <v>YK19</v>
      </c>
      <c r="AI1324" s="21">
        <v>107.92500000000001</v>
      </c>
      <c r="AJ1324" s="21">
        <f t="shared" si="41"/>
        <v>99.693627450980387</v>
      </c>
      <c r="AK1324" s="21" t="s">
        <v>2063</v>
      </c>
      <c r="AL1324" t="s">
        <v>2515</v>
      </c>
      <c r="AM1324" t="s">
        <v>53</v>
      </c>
      <c r="AN1324" t="s">
        <v>2030</v>
      </c>
    </row>
    <row r="1325" spans="1:40" ht="15" hidden="1" thickTop="1" x14ac:dyDescent="0.35">
      <c r="A1325" t="s">
        <v>8052</v>
      </c>
      <c r="B1325" t="s">
        <v>8012</v>
      </c>
      <c r="C1325" t="s">
        <v>6595</v>
      </c>
      <c r="D1325" t="s">
        <v>8013</v>
      </c>
      <c r="E1325" t="s">
        <v>559</v>
      </c>
      <c r="F1325">
        <v>1</v>
      </c>
      <c r="G1325" t="s">
        <v>2055</v>
      </c>
      <c r="H1325" t="s">
        <v>2056</v>
      </c>
      <c r="I1325" t="s">
        <v>2511</v>
      </c>
      <c r="J1325" t="s">
        <v>6597</v>
      </c>
      <c r="K1325" t="s">
        <v>63</v>
      </c>
      <c r="L1325" t="s">
        <v>2058</v>
      </c>
      <c r="M1325" t="s">
        <v>2170</v>
      </c>
      <c r="N1325">
        <v>0</v>
      </c>
      <c r="O1325">
        <v>0</v>
      </c>
      <c r="P1325">
        <v>0</v>
      </c>
      <c r="Q1325">
        <v>15300</v>
      </c>
      <c r="R1325">
        <v>0</v>
      </c>
      <c r="S1325">
        <v>0</v>
      </c>
      <c r="T1325">
        <v>0</v>
      </c>
      <c r="U1325">
        <v>0</v>
      </c>
      <c r="V1325">
        <v>0</v>
      </c>
      <c r="W1325">
        <v>0</v>
      </c>
      <c r="X1325">
        <v>0</v>
      </c>
      <c r="Y1325">
        <v>0</v>
      </c>
      <c r="Z1325">
        <v>0</v>
      </c>
      <c r="AA1325">
        <v>0</v>
      </c>
      <c r="AB1325">
        <v>0</v>
      </c>
      <c r="AC1325">
        <v>0</v>
      </c>
      <c r="AD1325">
        <v>0</v>
      </c>
      <c r="AE1325">
        <v>0</v>
      </c>
      <c r="AF1325">
        <v>0</v>
      </c>
      <c r="AG1325" t="s">
        <v>8014</v>
      </c>
      <c r="AH1325" s="21" t="str">
        <f t="shared" si="40"/>
        <v>YO27</v>
      </c>
      <c r="AI1325" s="21">
        <v>67.5</v>
      </c>
      <c r="AJ1325" s="21">
        <f t="shared" si="41"/>
        <v>100</v>
      </c>
      <c r="AK1325" s="21" t="s">
        <v>2060</v>
      </c>
      <c r="AL1325" t="s">
        <v>2570</v>
      </c>
      <c r="AM1325" t="s">
        <v>53</v>
      </c>
      <c r="AN1325" t="s">
        <v>2029</v>
      </c>
    </row>
    <row r="1326" spans="1:40" ht="15" hidden="1" thickTop="1" x14ac:dyDescent="0.35">
      <c r="A1326" t="s">
        <v>8056</v>
      </c>
      <c r="B1326" t="s">
        <v>8016</v>
      </c>
      <c r="C1326" t="s">
        <v>5681</v>
      </c>
      <c r="D1326" t="s">
        <v>8017</v>
      </c>
      <c r="E1326" t="s">
        <v>2545</v>
      </c>
      <c r="F1326">
        <v>1</v>
      </c>
      <c r="G1326" t="s">
        <v>2546</v>
      </c>
      <c r="H1326" t="s">
        <v>2510</v>
      </c>
      <c r="I1326" t="s">
        <v>2511</v>
      </c>
      <c r="J1326" t="s">
        <v>2547</v>
      </c>
      <c r="K1326" t="s">
        <v>2548</v>
      </c>
      <c r="L1326" t="s">
        <v>2058</v>
      </c>
      <c r="M1326" t="s">
        <v>2059</v>
      </c>
      <c r="N1326">
        <v>0</v>
      </c>
      <c r="O1326">
        <v>0</v>
      </c>
      <c r="P1326">
        <v>0</v>
      </c>
      <c r="Q1326">
        <v>24480</v>
      </c>
      <c r="R1326">
        <v>0</v>
      </c>
      <c r="S1326">
        <v>0</v>
      </c>
      <c r="T1326">
        <v>0</v>
      </c>
      <c r="U1326">
        <v>0</v>
      </c>
      <c r="V1326">
        <v>0</v>
      </c>
      <c r="W1326">
        <v>0</v>
      </c>
      <c r="X1326">
        <v>0</v>
      </c>
      <c r="Y1326">
        <v>0</v>
      </c>
      <c r="Z1326">
        <v>0</v>
      </c>
      <c r="AA1326">
        <v>0</v>
      </c>
      <c r="AB1326">
        <v>0</v>
      </c>
      <c r="AC1326">
        <v>0</v>
      </c>
      <c r="AD1326">
        <v>0</v>
      </c>
      <c r="AE1326">
        <v>0</v>
      </c>
      <c r="AF1326">
        <v>0</v>
      </c>
      <c r="AG1326" t="s">
        <v>8018</v>
      </c>
      <c r="AH1326" s="21" t="str">
        <f t="shared" si="40"/>
        <v>YO27</v>
      </c>
      <c r="AI1326" s="21">
        <v>107.92500000000001</v>
      </c>
      <c r="AJ1326" s="21">
        <f t="shared" si="41"/>
        <v>100</v>
      </c>
      <c r="AK1326" s="21" t="s">
        <v>2060</v>
      </c>
      <c r="AL1326" t="s">
        <v>2551</v>
      </c>
      <c r="AM1326" t="s">
        <v>53</v>
      </c>
      <c r="AN1326" t="s">
        <v>2029</v>
      </c>
    </row>
    <row r="1327" spans="1:40" ht="15" hidden="1" thickTop="1" x14ac:dyDescent="0.35">
      <c r="A1327" t="s">
        <v>8061</v>
      </c>
      <c r="B1327" t="s">
        <v>8020</v>
      </c>
      <c r="C1327" t="s">
        <v>6370</v>
      </c>
      <c r="D1327" t="s">
        <v>8021</v>
      </c>
      <c r="E1327" t="s">
        <v>2724</v>
      </c>
      <c r="F1327">
        <v>1</v>
      </c>
      <c r="G1327" t="s">
        <v>2682</v>
      </c>
      <c r="H1327" t="s">
        <v>2620</v>
      </c>
      <c r="I1327" t="s">
        <v>2511</v>
      </c>
      <c r="J1327" t="s">
        <v>2725</v>
      </c>
      <c r="K1327" t="s">
        <v>2684</v>
      </c>
      <c r="L1327" t="s">
        <v>2058</v>
      </c>
      <c r="M1327" t="s">
        <v>2059</v>
      </c>
      <c r="N1327">
        <v>1</v>
      </c>
      <c r="O1327">
        <v>23</v>
      </c>
      <c r="P1327">
        <v>0.09</v>
      </c>
      <c r="Q1327">
        <v>24480</v>
      </c>
      <c r="R1327">
        <v>0</v>
      </c>
      <c r="S1327">
        <v>0</v>
      </c>
      <c r="T1327">
        <v>0</v>
      </c>
      <c r="U1327">
        <v>0</v>
      </c>
      <c r="V1327">
        <v>0</v>
      </c>
      <c r="W1327">
        <v>0</v>
      </c>
      <c r="X1327">
        <v>1</v>
      </c>
      <c r="Y1327">
        <v>23</v>
      </c>
      <c r="Z1327">
        <v>0.09</v>
      </c>
      <c r="AA1327">
        <v>0</v>
      </c>
      <c r="AB1327">
        <v>0</v>
      </c>
      <c r="AC1327">
        <v>0</v>
      </c>
      <c r="AD1327">
        <v>0</v>
      </c>
      <c r="AE1327">
        <v>0</v>
      </c>
      <c r="AF1327">
        <v>0</v>
      </c>
      <c r="AG1327" t="s">
        <v>8022</v>
      </c>
      <c r="AH1327" s="21" t="str">
        <f t="shared" si="40"/>
        <v>YN23</v>
      </c>
      <c r="AI1327" s="21">
        <v>107.92500000000001</v>
      </c>
      <c r="AJ1327" s="21">
        <f t="shared" si="41"/>
        <v>99.906045751633982</v>
      </c>
      <c r="AK1327" s="21" t="s">
        <v>2060</v>
      </c>
      <c r="AL1327" t="s">
        <v>2725</v>
      </c>
      <c r="AM1327" t="s">
        <v>53</v>
      </c>
      <c r="AN1327" t="s">
        <v>2031</v>
      </c>
    </row>
    <row r="1328" spans="1:40" ht="15" hidden="1" thickTop="1" x14ac:dyDescent="0.35">
      <c r="A1328" t="s">
        <v>8065</v>
      </c>
      <c r="B1328" t="s">
        <v>8024</v>
      </c>
      <c r="C1328" t="s">
        <v>3212</v>
      </c>
      <c r="D1328" t="s">
        <v>8025</v>
      </c>
      <c r="E1328" t="s">
        <v>43</v>
      </c>
      <c r="F1328">
        <v>1</v>
      </c>
      <c r="G1328" t="s">
        <v>2055</v>
      </c>
      <c r="H1328" t="s">
        <v>2056</v>
      </c>
      <c r="I1328" t="s">
        <v>2511</v>
      </c>
      <c r="J1328" t="s">
        <v>2999</v>
      </c>
      <c r="K1328" t="s">
        <v>42</v>
      </c>
      <c r="L1328" t="s">
        <v>2058</v>
      </c>
      <c r="M1328" t="s">
        <v>2059</v>
      </c>
      <c r="N1328">
        <v>0</v>
      </c>
      <c r="O1328">
        <v>0</v>
      </c>
      <c r="P1328">
        <v>0</v>
      </c>
      <c r="Q1328">
        <v>24480</v>
      </c>
      <c r="R1328">
        <v>0</v>
      </c>
      <c r="S1328">
        <v>0</v>
      </c>
      <c r="T1328">
        <v>0</v>
      </c>
      <c r="U1328">
        <v>0</v>
      </c>
      <c r="V1328">
        <v>0</v>
      </c>
      <c r="W1328">
        <v>0</v>
      </c>
      <c r="X1328">
        <v>0</v>
      </c>
      <c r="Y1328">
        <v>0</v>
      </c>
      <c r="Z1328">
        <v>0</v>
      </c>
      <c r="AA1328">
        <v>0</v>
      </c>
      <c r="AB1328">
        <v>0</v>
      </c>
      <c r="AC1328">
        <v>0</v>
      </c>
      <c r="AD1328">
        <v>0</v>
      </c>
      <c r="AE1328">
        <v>0</v>
      </c>
      <c r="AF1328">
        <v>0</v>
      </c>
      <c r="AG1328" t="s">
        <v>8026</v>
      </c>
      <c r="AH1328" s="21" t="str">
        <f t="shared" si="40"/>
        <v>YN23</v>
      </c>
      <c r="AI1328" s="21">
        <v>107.92500000000001</v>
      </c>
      <c r="AJ1328" s="21">
        <f t="shared" si="41"/>
        <v>100</v>
      </c>
      <c r="AK1328" s="21" t="s">
        <v>2060</v>
      </c>
      <c r="AL1328" t="s">
        <v>2964</v>
      </c>
      <c r="AM1328" t="s">
        <v>53</v>
      </c>
      <c r="AN1328" t="s">
        <v>2034</v>
      </c>
    </row>
    <row r="1329" spans="1:40" ht="15" hidden="1" thickTop="1" x14ac:dyDescent="0.35">
      <c r="A1329" t="s">
        <v>8069</v>
      </c>
      <c r="B1329" t="s">
        <v>8028</v>
      </c>
      <c r="C1329" t="s">
        <v>3613</v>
      </c>
      <c r="D1329" t="s">
        <v>8029</v>
      </c>
      <c r="E1329" t="s">
        <v>43</v>
      </c>
      <c r="F1329">
        <v>1</v>
      </c>
      <c r="G1329" t="s">
        <v>2055</v>
      </c>
      <c r="H1329" t="s">
        <v>2056</v>
      </c>
      <c r="I1329" t="s">
        <v>2511</v>
      </c>
      <c r="J1329" t="s">
        <v>2999</v>
      </c>
      <c r="K1329" t="s">
        <v>42</v>
      </c>
      <c r="L1329" t="s">
        <v>2058</v>
      </c>
      <c r="M1329" t="s">
        <v>2059</v>
      </c>
      <c r="N1329">
        <v>1</v>
      </c>
      <c r="O1329">
        <v>180</v>
      </c>
      <c r="P1329">
        <v>0.74</v>
      </c>
      <c r="Q1329">
        <v>24480</v>
      </c>
      <c r="R1329">
        <v>1</v>
      </c>
      <c r="S1329">
        <v>180</v>
      </c>
      <c r="T1329">
        <v>0.74</v>
      </c>
      <c r="U1329">
        <v>0</v>
      </c>
      <c r="V1329">
        <v>0</v>
      </c>
      <c r="W1329">
        <v>0</v>
      </c>
      <c r="X1329">
        <v>0</v>
      </c>
      <c r="Y1329">
        <v>0</v>
      </c>
      <c r="Z1329">
        <v>0</v>
      </c>
      <c r="AA1329">
        <v>0</v>
      </c>
      <c r="AB1329">
        <v>0</v>
      </c>
      <c r="AC1329">
        <v>0</v>
      </c>
      <c r="AD1329">
        <v>0</v>
      </c>
      <c r="AE1329">
        <v>0</v>
      </c>
      <c r="AF1329">
        <v>0</v>
      </c>
      <c r="AG1329" t="s">
        <v>8030</v>
      </c>
      <c r="AH1329" s="21" t="str">
        <f t="shared" si="40"/>
        <v>YO27</v>
      </c>
      <c r="AI1329" s="21">
        <v>107.92500000000001</v>
      </c>
      <c r="AJ1329" s="21">
        <f t="shared" si="41"/>
        <v>99.264705882352942</v>
      </c>
      <c r="AK1329" s="21" t="s">
        <v>2063</v>
      </c>
      <c r="AL1329" t="s">
        <v>2964</v>
      </c>
      <c r="AM1329" t="s">
        <v>53</v>
      </c>
      <c r="AN1329" t="s">
        <v>2030</v>
      </c>
    </row>
    <row r="1330" spans="1:40" ht="15" hidden="1" thickTop="1" x14ac:dyDescent="0.35">
      <c r="A1330" t="s">
        <v>8072</v>
      </c>
      <c r="B1330" t="s">
        <v>8032</v>
      </c>
      <c r="C1330" t="s">
        <v>4092</v>
      </c>
      <c r="D1330" t="s">
        <v>8033</v>
      </c>
      <c r="E1330" t="s">
        <v>2608</v>
      </c>
      <c r="F1330">
        <v>1</v>
      </c>
      <c r="G1330" t="s">
        <v>2609</v>
      </c>
      <c r="H1330" t="s">
        <v>2577</v>
      </c>
      <c r="I1330" t="s">
        <v>2511</v>
      </c>
      <c r="J1330" t="s">
        <v>2610</v>
      </c>
      <c r="K1330" t="s">
        <v>2611</v>
      </c>
      <c r="L1330" t="s">
        <v>2058</v>
      </c>
      <c r="M1330" t="s">
        <v>2059</v>
      </c>
      <c r="N1330">
        <v>1</v>
      </c>
      <c r="O1330">
        <v>38</v>
      </c>
      <c r="P1330">
        <v>0.16</v>
      </c>
      <c r="Q1330">
        <v>24480</v>
      </c>
      <c r="R1330">
        <v>0</v>
      </c>
      <c r="S1330">
        <v>0</v>
      </c>
      <c r="T1330">
        <v>0</v>
      </c>
      <c r="U1330">
        <v>0</v>
      </c>
      <c r="V1330">
        <v>0</v>
      </c>
      <c r="W1330">
        <v>0</v>
      </c>
      <c r="X1330">
        <v>1</v>
      </c>
      <c r="Y1330">
        <v>38</v>
      </c>
      <c r="Z1330">
        <v>0.16</v>
      </c>
      <c r="AA1330">
        <v>0</v>
      </c>
      <c r="AB1330">
        <v>0</v>
      </c>
      <c r="AC1330">
        <v>0</v>
      </c>
      <c r="AD1330">
        <v>0</v>
      </c>
      <c r="AE1330">
        <v>0</v>
      </c>
      <c r="AF1330">
        <v>0</v>
      </c>
      <c r="AG1330" t="s">
        <v>8034</v>
      </c>
      <c r="AH1330" s="21" t="str">
        <f t="shared" si="40"/>
        <v>YO27</v>
      </c>
      <c r="AI1330" s="21">
        <v>107.92500000000001</v>
      </c>
      <c r="AJ1330" s="21">
        <f t="shared" si="41"/>
        <v>99.84477124183006</v>
      </c>
      <c r="AK1330" s="21" t="s">
        <v>2060</v>
      </c>
      <c r="AL1330" t="s">
        <v>2613</v>
      </c>
      <c r="AM1330" t="s">
        <v>53</v>
      </c>
      <c r="AN1330" t="s">
        <v>2031</v>
      </c>
    </row>
    <row r="1331" spans="1:40" ht="15" hidden="1" thickTop="1" x14ac:dyDescent="0.35">
      <c r="A1331" t="s">
        <v>8076</v>
      </c>
      <c r="B1331" t="s">
        <v>8036</v>
      </c>
      <c r="C1331" t="s">
        <v>6618</v>
      </c>
      <c r="D1331" t="s">
        <v>8037</v>
      </c>
      <c r="E1331" t="s">
        <v>2562</v>
      </c>
      <c r="F1331">
        <v>1</v>
      </c>
      <c r="G1331" t="s">
        <v>2546</v>
      </c>
      <c r="H1331" t="s">
        <v>2510</v>
      </c>
      <c r="I1331" t="s">
        <v>2511</v>
      </c>
      <c r="J1331" t="s">
        <v>2547</v>
      </c>
      <c r="K1331" t="s">
        <v>2548</v>
      </c>
      <c r="L1331" t="s">
        <v>2058</v>
      </c>
      <c r="M1331" t="s">
        <v>2059</v>
      </c>
      <c r="N1331">
        <v>4</v>
      </c>
      <c r="O1331">
        <v>142</v>
      </c>
      <c r="P1331">
        <v>0.57999999999999996</v>
      </c>
      <c r="Q1331">
        <v>24480</v>
      </c>
      <c r="R1331">
        <v>1</v>
      </c>
      <c r="S1331">
        <v>73</v>
      </c>
      <c r="T1331">
        <v>0.3</v>
      </c>
      <c r="U1331">
        <v>0</v>
      </c>
      <c r="V1331">
        <v>0</v>
      </c>
      <c r="W1331">
        <v>0</v>
      </c>
      <c r="X1331">
        <v>3</v>
      </c>
      <c r="Y1331">
        <v>69</v>
      </c>
      <c r="Z1331">
        <v>0.28000000000000003</v>
      </c>
      <c r="AA1331">
        <v>0</v>
      </c>
      <c r="AB1331">
        <v>0</v>
      </c>
      <c r="AC1331">
        <v>0</v>
      </c>
      <c r="AD1331">
        <v>0</v>
      </c>
      <c r="AE1331">
        <v>0</v>
      </c>
      <c r="AF1331">
        <v>0</v>
      </c>
      <c r="AG1331" t="s">
        <v>8038</v>
      </c>
      <c r="AH1331" s="21" t="str">
        <f t="shared" si="40"/>
        <v>YH98</v>
      </c>
      <c r="AI1331" s="21">
        <v>107.92500000000001</v>
      </c>
      <c r="AJ1331" s="21">
        <f t="shared" si="41"/>
        <v>99.419934640522882</v>
      </c>
      <c r="AK1331" s="21" t="s">
        <v>2063</v>
      </c>
      <c r="AL1331" t="s">
        <v>2551</v>
      </c>
      <c r="AM1331" t="s">
        <v>53</v>
      </c>
      <c r="AN1331" t="s">
        <v>2031</v>
      </c>
    </row>
    <row r="1332" spans="1:40" ht="15" hidden="1" thickTop="1" x14ac:dyDescent="0.35">
      <c r="A1332" t="s">
        <v>8080</v>
      </c>
      <c r="B1332" t="s">
        <v>8040</v>
      </c>
      <c r="C1332" t="s">
        <v>8041</v>
      </c>
      <c r="D1332" t="s">
        <v>8042</v>
      </c>
      <c r="E1332" t="s">
        <v>2575</v>
      </c>
      <c r="F1332">
        <v>1</v>
      </c>
      <c r="G1332" t="s">
        <v>2600</v>
      </c>
      <c r="H1332" t="s">
        <v>2577</v>
      </c>
      <c r="I1332" t="s">
        <v>2511</v>
      </c>
      <c r="J1332" t="s">
        <v>2699</v>
      </c>
      <c r="K1332" t="s">
        <v>2579</v>
      </c>
      <c r="L1332" t="s">
        <v>2058</v>
      </c>
      <c r="M1332" t="s">
        <v>2059</v>
      </c>
      <c r="N1332">
        <v>0</v>
      </c>
      <c r="O1332">
        <v>0</v>
      </c>
      <c r="P1332">
        <v>0</v>
      </c>
      <c r="Q1332">
        <v>24480</v>
      </c>
      <c r="R1332">
        <v>0</v>
      </c>
      <c r="S1332">
        <v>0</v>
      </c>
      <c r="T1332">
        <v>0</v>
      </c>
      <c r="U1332">
        <v>0</v>
      </c>
      <c r="V1332">
        <v>0</v>
      </c>
      <c r="W1332">
        <v>0</v>
      </c>
      <c r="X1332">
        <v>0</v>
      </c>
      <c r="Y1332">
        <v>0</v>
      </c>
      <c r="Z1332">
        <v>0</v>
      </c>
      <c r="AA1332">
        <v>0</v>
      </c>
      <c r="AB1332">
        <v>0</v>
      </c>
      <c r="AC1332">
        <v>0</v>
      </c>
      <c r="AD1332">
        <v>0</v>
      </c>
      <c r="AE1332">
        <v>0</v>
      </c>
      <c r="AF1332">
        <v>0</v>
      </c>
      <c r="AG1332" t="s">
        <v>8043</v>
      </c>
      <c r="AH1332" s="21" t="str">
        <f t="shared" si="40"/>
        <v>YO27</v>
      </c>
      <c r="AI1332" s="21">
        <v>107.92500000000001</v>
      </c>
      <c r="AJ1332" s="21">
        <f t="shared" si="41"/>
        <v>100</v>
      </c>
      <c r="AK1332" s="21" t="s">
        <v>2060</v>
      </c>
      <c r="AL1332" t="s">
        <v>2581</v>
      </c>
      <c r="AM1332" t="s">
        <v>53</v>
      </c>
      <c r="AN1332" t="s">
        <v>2031</v>
      </c>
    </row>
    <row r="1333" spans="1:40" ht="15" hidden="1" thickTop="1" x14ac:dyDescent="0.35">
      <c r="A1333" t="s">
        <v>8084</v>
      </c>
      <c r="B1333" t="s">
        <v>8045</v>
      </c>
      <c r="C1333" t="s">
        <v>7085</v>
      </c>
      <c r="D1333" t="s">
        <v>8046</v>
      </c>
      <c r="E1333" t="s">
        <v>2691</v>
      </c>
      <c r="F1333">
        <v>1</v>
      </c>
      <c r="G1333" t="s">
        <v>2600</v>
      </c>
      <c r="H1333" t="s">
        <v>2577</v>
      </c>
      <c r="I1333" t="s">
        <v>2511</v>
      </c>
      <c r="J1333" t="s">
        <v>2699</v>
      </c>
      <c r="K1333" t="s">
        <v>2579</v>
      </c>
      <c r="L1333" t="s">
        <v>2058</v>
      </c>
      <c r="M1333" t="s">
        <v>2059</v>
      </c>
      <c r="N1333">
        <v>0</v>
      </c>
      <c r="O1333">
        <v>0</v>
      </c>
      <c r="P1333">
        <v>0</v>
      </c>
      <c r="Q1333">
        <v>24480</v>
      </c>
      <c r="R1333">
        <v>0</v>
      </c>
      <c r="S1333">
        <v>0</v>
      </c>
      <c r="T1333">
        <v>0</v>
      </c>
      <c r="U1333">
        <v>0</v>
      </c>
      <c r="V1333">
        <v>0</v>
      </c>
      <c r="W1333">
        <v>0</v>
      </c>
      <c r="X1333">
        <v>0</v>
      </c>
      <c r="Y1333">
        <v>0</v>
      </c>
      <c r="Z1333">
        <v>0</v>
      </c>
      <c r="AA1333">
        <v>0</v>
      </c>
      <c r="AB1333">
        <v>0</v>
      </c>
      <c r="AC1333">
        <v>0</v>
      </c>
      <c r="AD1333">
        <v>0</v>
      </c>
      <c r="AE1333">
        <v>0</v>
      </c>
      <c r="AF1333">
        <v>0</v>
      </c>
      <c r="AG1333" t="s">
        <v>8047</v>
      </c>
      <c r="AH1333" s="21" t="str">
        <f t="shared" si="40"/>
        <v>YO27</v>
      </c>
      <c r="AI1333" s="21">
        <v>107.92500000000001</v>
      </c>
      <c r="AJ1333" s="21">
        <f t="shared" si="41"/>
        <v>100</v>
      </c>
      <c r="AK1333" s="21" t="s">
        <v>2060</v>
      </c>
      <c r="AL1333" t="s">
        <v>2581</v>
      </c>
      <c r="AM1333" t="s">
        <v>53</v>
      </c>
      <c r="AN1333" t="s">
        <v>2031</v>
      </c>
    </row>
    <row r="1334" spans="1:40" ht="15" hidden="1" thickTop="1" x14ac:dyDescent="0.35">
      <c r="A1334" t="s">
        <v>8088</v>
      </c>
      <c r="B1334" t="s">
        <v>8049</v>
      </c>
      <c r="C1334" t="s">
        <v>5093</v>
      </c>
      <c r="D1334" t="s">
        <v>8050</v>
      </c>
      <c r="E1334" t="s">
        <v>132</v>
      </c>
      <c r="F1334">
        <v>1</v>
      </c>
      <c r="G1334" t="s">
        <v>2055</v>
      </c>
      <c r="H1334" t="s">
        <v>2056</v>
      </c>
      <c r="I1334" t="s">
        <v>2511</v>
      </c>
      <c r="J1334" t="s">
        <v>5095</v>
      </c>
      <c r="K1334" t="s">
        <v>63</v>
      </c>
      <c r="L1334" t="s">
        <v>2058</v>
      </c>
      <c r="M1334" t="s">
        <v>2059</v>
      </c>
      <c r="N1334">
        <v>0</v>
      </c>
      <c r="O1334">
        <v>0</v>
      </c>
      <c r="P1334">
        <v>0</v>
      </c>
      <c r="Q1334">
        <v>24480</v>
      </c>
      <c r="R1334">
        <v>0</v>
      </c>
      <c r="S1334">
        <v>0</v>
      </c>
      <c r="T1334">
        <v>0</v>
      </c>
      <c r="U1334">
        <v>0</v>
      </c>
      <c r="V1334">
        <v>0</v>
      </c>
      <c r="W1334">
        <v>0</v>
      </c>
      <c r="X1334">
        <v>0</v>
      </c>
      <c r="Y1334">
        <v>0</v>
      </c>
      <c r="Z1334">
        <v>0</v>
      </c>
      <c r="AA1334">
        <v>0</v>
      </c>
      <c r="AB1334">
        <v>0</v>
      </c>
      <c r="AC1334">
        <v>0</v>
      </c>
      <c r="AD1334">
        <v>0</v>
      </c>
      <c r="AE1334">
        <v>0</v>
      </c>
      <c r="AF1334">
        <v>0</v>
      </c>
      <c r="AG1334" t="s">
        <v>8051</v>
      </c>
      <c r="AH1334" s="21" t="str">
        <f t="shared" si="40"/>
        <v>YO27</v>
      </c>
      <c r="AI1334" s="21">
        <v>107.92500000000001</v>
      </c>
      <c r="AJ1334" s="21">
        <f t="shared" si="41"/>
        <v>100</v>
      </c>
      <c r="AK1334" s="21" t="s">
        <v>2060</v>
      </c>
      <c r="AL1334" t="s">
        <v>5097</v>
      </c>
      <c r="AM1334" t="s">
        <v>53</v>
      </c>
      <c r="AN1334" t="s">
        <v>2029</v>
      </c>
    </row>
    <row r="1335" spans="1:40" ht="15" hidden="1" thickTop="1" x14ac:dyDescent="0.35">
      <c r="A1335" t="s">
        <v>8092</v>
      </c>
      <c r="B1335" t="s">
        <v>8053</v>
      </c>
      <c r="C1335" t="s">
        <v>6101</v>
      </c>
      <c r="D1335" t="s">
        <v>8054</v>
      </c>
      <c r="E1335" t="s">
        <v>2575</v>
      </c>
      <c r="F1335">
        <v>1</v>
      </c>
      <c r="G1335" t="s">
        <v>2576</v>
      </c>
      <c r="H1335" t="s">
        <v>2577</v>
      </c>
      <c r="I1335" t="s">
        <v>2511</v>
      </c>
      <c r="J1335" t="s">
        <v>2578</v>
      </c>
      <c r="K1335" t="s">
        <v>2579</v>
      </c>
      <c r="L1335" t="s">
        <v>2058</v>
      </c>
      <c r="M1335" t="s">
        <v>2059</v>
      </c>
      <c r="N1335">
        <v>1</v>
      </c>
      <c r="O1335">
        <v>26</v>
      </c>
      <c r="P1335">
        <v>0.11</v>
      </c>
      <c r="Q1335">
        <v>24480</v>
      </c>
      <c r="R1335">
        <v>0</v>
      </c>
      <c r="S1335">
        <v>0</v>
      </c>
      <c r="T1335">
        <v>0</v>
      </c>
      <c r="U1335">
        <v>0</v>
      </c>
      <c r="V1335">
        <v>0</v>
      </c>
      <c r="W1335">
        <v>0</v>
      </c>
      <c r="X1335">
        <v>1</v>
      </c>
      <c r="Y1335">
        <v>26</v>
      </c>
      <c r="Z1335">
        <v>0.11</v>
      </c>
      <c r="AA1335">
        <v>0</v>
      </c>
      <c r="AB1335">
        <v>0</v>
      </c>
      <c r="AC1335">
        <v>0</v>
      </c>
      <c r="AD1335">
        <v>0</v>
      </c>
      <c r="AE1335">
        <v>0</v>
      </c>
      <c r="AF1335">
        <v>0</v>
      </c>
      <c r="AG1335" t="s">
        <v>8055</v>
      </c>
      <c r="AH1335" s="21" t="str">
        <f t="shared" si="40"/>
        <v>YO27</v>
      </c>
      <c r="AI1335" s="21">
        <v>107.92500000000001</v>
      </c>
      <c r="AJ1335" s="21">
        <f t="shared" si="41"/>
        <v>99.893790849673209</v>
      </c>
      <c r="AK1335" s="21" t="s">
        <v>2060</v>
      </c>
      <c r="AL1335" t="s">
        <v>2581</v>
      </c>
      <c r="AM1335" t="s">
        <v>53</v>
      </c>
      <c r="AN1335" t="s">
        <v>2029</v>
      </c>
    </row>
    <row r="1336" spans="1:40" ht="15" hidden="1" thickTop="1" x14ac:dyDescent="0.35">
      <c r="A1336" t="s">
        <v>8096</v>
      </c>
      <c r="B1336" t="s">
        <v>8057</v>
      </c>
      <c r="C1336" t="s">
        <v>3613</v>
      </c>
      <c r="D1336" t="s">
        <v>8058</v>
      </c>
      <c r="E1336" t="s">
        <v>43</v>
      </c>
      <c r="F1336">
        <v>2</v>
      </c>
      <c r="G1336" t="s">
        <v>2055</v>
      </c>
      <c r="H1336" t="s">
        <v>2056</v>
      </c>
      <c r="I1336" t="s">
        <v>2511</v>
      </c>
      <c r="J1336" t="s">
        <v>2999</v>
      </c>
      <c r="K1336" t="s">
        <v>42</v>
      </c>
      <c r="L1336" t="s">
        <v>30321</v>
      </c>
      <c r="M1336" t="s">
        <v>8059</v>
      </c>
      <c r="N1336">
        <v>1</v>
      </c>
      <c r="O1336">
        <v>115</v>
      </c>
      <c r="P1336">
        <v>1.1599999999999999</v>
      </c>
      <c r="Q1336">
        <v>9900</v>
      </c>
      <c r="R1336">
        <v>1</v>
      </c>
      <c r="S1336">
        <v>115</v>
      </c>
      <c r="T1336">
        <v>1.1599999999999999</v>
      </c>
      <c r="U1336">
        <v>0</v>
      </c>
      <c r="V1336">
        <v>0</v>
      </c>
      <c r="W1336">
        <v>0</v>
      </c>
      <c r="X1336">
        <v>0</v>
      </c>
      <c r="Y1336">
        <v>0</v>
      </c>
      <c r="Z1336">
        <v>0</v>
      </c>
      <c r="AA1336">
        <v>0</v>
      </c>
      <c r="AB1336">
        <v>0</v>
      </c>
      <c r="AC1336">
        <v>0</v>
      </c>
      <c r="AD1336">
        <v>0</v>
      </c>
      <c r="AE1336">
        <v>0</v>
      </c>
      <c r="AF1336">
        <v>0</v>
      </c>
      <c r="AG1336" t="s">
        <v>8060</v>
      </c>
      <c r="AH1336" s="21" t="str">
        <f t="shared" si="40"/>
        <v>YN23</v>
      </c>
      <c r="AI1336" s="21">
        <v>49.500000000000007</v>
      </c>
      <c r="AJ1336" s="21">
        <f t="shared" si="41"/>
        <v>98.838383838383834</v>
      </c>
      <c r="AK1336" s="21" t="s">
        <v>2063</v>
      </c>
      <c r="AL1336" t="s">
        <v>2964</v>
      </c>
      <c r="AM1336" t="s">
        <v>53</v>
      </c>
      <c r="AN1336" t="s">
        <v>2031</v>
      </c>
    </row>
    <row r="1337" spans="1:40" ht="15" hidden="1" thickTop="1" x14ac:dyDescent="0.35">
      <c r="A1337" t="s">
        <v>8100</v>
      </c>
      <c r="B1337" t="s">
        <v>8062</v>
      </c>
      <c r="C1337" t="s">
        <v>3594</v>
      </c>
      <c r="D1337" t="s">
        <v>8063</v>
      </c>
      <c r="E1337" t="s">
        <v>2608</v>
      </c>
      <c r="F1337">
        <v>1</v>
      </c>
      <c r="G1337" t="s">
        <v>2609</v>
      </c>
      <c r="H1337" t="s">
        <v>2577</v>
      </c>
      <c r="I1337" t="s">
        <v>2511</v>
      </c>
      <c r="J1337" t="s">
        <v>2610</v>
      </c>
      <c r="K1337" t="s">
        <v>2611</v>
      </c>
      <c r="L1337" t="s">
        <v>2058</v>
      </c>
      <c r="M1337" t="s">
        <v>2207</v>
      </c>
      <c r="N1337">
        <v>0</v>
      </c>
      <c r="O1337">
        <v>0</v>
      </c>
      <c r="P1337">
        <v>0</v>
      </c>
      <c r="Q1337">
        <v>13260</v>
      </c>
      <c r="R1337">
        <v>0</v>
      </c>
      <c r="S1337">
        <v>0</v>
      </c>
      <c r="T1337">
        <v>0</v>
      </c>
      <c r="U1337">
        <v>0</v>
      </c>
      <c r="V1337">
        <v>0</v>
      </c>
      <c r="W1337">
        <v>0</v>
      </c>
      <c r="X1337">
        <v>0</v>
      </c>
      <c r="Y1337">
        <v>0</v>
      </c>
      <c r="Z1337">
        <v>0</v>
      </c>
      <c r="AA1337">
        <v>0</v>
      </c>
      <c r="AB1337">
        <v>0</v>
      </c>
      <c r="AC1337">
        <v>0</v>
      </c>
      <c r="AD1337">
        <v>0</v>
      </c>
      <c r="AE1337">
        <v>0</v>
      </c>
      <c r="AF1337">
        <v>0</v>
      </c>
      <c r="AG1337" t="s">
        <v>8064</v>
      </c>
      <c r="AH1337" s="21" t="str">
        <f t="shared" si="40"/>
        <v>YO27</v>
      </c>
      <c r="AI1337" s="21">
        <v>58.5</v>
      </c>
      <c r="AJ1337" s="21">
        <f t="shared" si="41"/>
        <v>100</v>
      </c>
      <c r="AK1337" s="21" t="s">
        <v>2060</v>
      </c>
      <c r="AL1337" t="s">
        <v>2581</v>
      </c>
      <c r="AM1337" t="s">
        <v>53</v>
      </c>
      <c r="AN1337" t="s">
        <v>2029</v>
      </c>
    </row>
    <row r="1338" spans="1:40" ht="15" hidden="1" thickTop="1" x14ac:dyDescent="0.35">
      <c r="A1338" t="s">
        <v>8104</v>
      </c>
      <c r="B1338" t="s">
        <v>8066</v>
      </c>
      <c r="C1338" t="s">
        <v>3865</v>
      </c>
      <c r="D1338" t="s">
        <v>8067</v>
      </c>
      <c r="E1338" t="s">
        <v>2667</v>
      </c>
      <c r="F1338">
        <v>1</v>
      </c>
      <c r="G1338" t="s">
        <v>2509</v>
      </c>
      <c r="H1338" t="s">
        <v>2510</v>
      </c>
      <c r="I1338" t="s">
        <v>2511</v>
      </c>
      <c r="J1338" t="s">
        <v>2668</v>
      </c>
      <c r="K1338" t="s">
        <v>2669</v>
      </c>
      <c r="L1338" t="s">
        <v>2058</v>
      </c>
      <c r="M1338" t="s">
        <v>2170</v>
      </c>
      <c r="N1338">
        <v>0</v>
      </c>
      <c r="O1338">
        <v>0</v>
      </c>
      <c r="P1338">
        <v>0</v>
      </c>
      <c r="Q1338">
        <v>15300</v>
      </c>
      <c r="R1338">
        <v>0</v>
      </c>
      <c r="S1338">
        <v>0</v>
      </c>
      <c r="T1338">
        <v>0</v>
      </c>
      <c r="U1338">
        <v>0</v>
      </c>
      <c r="V1338">
        <v>0</v>
      </c>
      <c r="W1338">
        <v>0</v>
      </c>
      <c r="X1338">
        <v>0</v>
      </c>
      <c r="Y1338">
        <v>0</v>
      </c>
      <c r="Z1338">
        <v>0</v>
      </c>
      <c r="AA1338">
        <v>0</v>
      </c>
      <c r="AB1338">
        <v>0</v>
      </c>
      <c r="AC1338">
        <v>0</v>
      </c>
      <c r="AD1338">
        <v>0</v>
      </c>
      <c r="AE1338">
        <v>0</v>
      </c>
      <c r="AF1338">
        <v>0</v>
      </c>
      <c r="AG1338" t="s">
        <v>8068</v>
      </c>
      <c r="AH1338" s="21" t="str">
        <f t="shared" si="40"/>
        <v>YK19</v>
      </c>
      <c r="AI1338" s="21">
        <v>67.5</v>
      </c>
      <c r="AJ1338" s="21">
        <f t="shared" si="41"/>
        <v>100</v>
      </c>
      <c r="AK1338" s="21" t="s">
        <v>2060</v>
      </c>
      <c r="AL1338" t="s">
        <v>2515</v>
      </c>
      <c r="AM1338" t="s">
        <v>53</v>
      </c>
      <c r="AN1338" t="s">
        <v>2031</v>
      </c>
    </row>
    <row r="1339" spans="1:40" ht="15" hidden="1" thickTop="1" x14ac:dyDescent="0.35">
      <c r="A1339" t="s">
        <v>8108</v>
      </c>
      <c r="B1339" t="s">
        <v>8070</v>
      </c>
      <c r="C1339" t="s">
        <v>128</v>
      </c>
      <c r="D1339" t="s">
        <v>8071</v>
      </c>
      <c r="E1339" t="s">
        <v>112</v>
      </c>
      <c r="F1339">
        <v>1</v>
      </c>
      <c r="G1339" t="s">
        <v>2055</v>
      </c>
      <c r="H1339" t="s">
        <v>2056</v>
      </c>
      <c r="I1339" t="s">
        <v>2511</v>
      </c>
      <c r="J1339" t="s">
        <v>113</v>
      </c>
      <c r="K1339" t="s">
        <v>68</v>
      </c>
      <c r="L1339" t="s">
        <v>2058</v>
      </c>
      <c r="M1339" t="s">
        <v>2059</v>
      </c>
      <c r="N1339">
        <v>3</v>
      </c>
      <c r="O1339">
        <v>124</v>
      </c>
      <c r="P1339">
        <v>0.51</v>
      </c>
      <c r="Q1339">
        <v>24480</v>
      </c>
      <c r="R1339">
        <v>2</v>
      </c>
      <c r="S1339">
        <v>82</v>
      </c>
      <c r="T1339">
        <v>0.33</v>
      </c>
      <c r="U1339">
        <v>0</v>
      </c>
      <c r="V1339">
        <v>0</v>
      </c>
      <c r="W1339">
        <v>0</v>
      </c>
      <c r="X1339">
        <v>1</v>
      </c>
      <c r="Y1339">
        <v>42</v>
      </c>
      <c r="Z1339">
        <v>0.17</v>
      </c>
      <c r="AA1339">
        <v>0</v>
      </c>
      <c r="AB1339">
        <v>0</v>
      </c>
      <c r="AC1339">
        <v>0</v>
      </c>
      <c r="AD1339">
        <v>0</v>
      </c>
      <c r="AE1339">
        <v>0</v>
      </c>
      <c r="AF1339">
        <v>0</v>
      </c>
      <c r="AG1339" t="s">
        <v>215</v>
      </c>
      <c r="AH1339" s="21" t="str">
        <f t="shared" si="40"/>
        <v>YN23</v>
      </c>
      <c r="AI1339" s="21">
        <v>107.92500000000001</v>
      </c>
      <c r="AJ1339" s="21">
        <f t="shared" si="41"/>
        <v>99.493464052287578</v>
      </c>
      <c r="AK1339" s="21" t="s">
        <v>2063</v>
      </c>
      <c r="AL1339" t="s">
        <v>115</v>
      </c>
      <c r="AM1339" t="s">
        <v>53</v>
      </c>
      <c r="AN1339" t="s">
        <v>2031</v>
      </c>
    </row>
    <row r="1340" spans="1:40" ht="15" hidden="1" thickTop="1" x14ac:dyDescent="0.35">
      <c r="A1340" t="s">
        <v>8112</v>
      </c>
      <c r="B1340" t="s">
        <v>8073</v>
      </c>
      <c r="C1340" t="s">
        <v>2936</v>
      </c>
      <c r="D1340" t="s">
        <v>8074</v>
      </c>
      <c r="E1340" t="s">
        <v>2592</v>
      </c>
      <c r="F1340">
        <v>1</v>
      </c>
      <c r="G1340" t="s">
        <v>2593</v>
      </c>
      <c r="H1340" t="s">
        <v>2056</v>
      </c>
      <c r="I1340" t="s">
        <v>2511</v>
      </c>
      <c r="J1340" t="s">
        <v>2594</v>
      </c>
      <c r="K1340" t="s">
        <v>65</v>
      </c>
      <c r="L1340" t="s">
        <v>2058</v>
      </c>
      <c r="M1340" t="s">
        <v>2059</v>
      </c>
      <c r="N1340">
        <v>1</v>
      </c>
      <c r="O1340">
        <v>143</v>
      </c>
      <c r="P1340">
        <v>0.57999999999999996</v>
      </c>
      <c r="Q1340">
        <v>24480</v>
      </c>
      <c r="R1340">
        <v>0</v>
      </c>
      <c r="S1340">
        <v>0</v>
      </c>
      <c r="T1340">
        <v>0</v>
      </c>
      <c r="U1340">
        <v>0</v>
      </c>
      <c r="V1340">
        <v>0</v>
      </c>
      <c r="W1340">
        <v>0</v>
      </c>
      <c r="X1340">
        <v>1</v>
      </c>
      <c r="Y1340">
        <v>143</v>
      </c>
      <c r="Z1340">
        <v>0.57999999999999996</v>
      </c>
      <c r="AA1340">
        <v>0</v>
      </c>
      <c r="AB1340">
        <v>0</v>
      </c>
      <c r="AC1340">
        <v>0</v>
      </c>
      <c r="AD1340">
        <v>0</v>
      </c>
      <c r="AE1340">
        <v>0</v>
      </c>
      <c r="AF1340">
        <v>0</v>
      </c>
      <c r="AG1340" t="s">
        <v>8075</v>
      </c>
      <c r="AH1340" s="21" t="str">
        <f t="shared" si="40"/>
        <v>YO27</v>
      </c>
      <c r="AI1340" s="21">
        <v>107.92500000000001</v>
      </c>
      <c r="AJ1340" s="21">
        <f t="shared" si="41"/>
        <v>99.415849673202615</v>
      </c>
      <c r="AK1340" s="21" t="s">
        <v>2063</v>
      </c>
      <c r="AL1340" t="s">
        <v>2527</v>
      </c>
      <c r="AM1340" t="s">
        <v>53</v>
      </c>
      <c r="AN1340" t="s">
        <v>2030</v>
      </c>
    </row>
    <row r="1341" spans="1:40" ht="15" hidden="1" thickTop="1" x14ac:dyDescent="0.35">
      <c r="A1341" t="s">
        <v>8116</v>
      </c>
      <c r="B1341" t="s">
        <v>8077</v>
      </c>
      <c r="C1341" t="s">
        <v>4101</v>
      </c>
      <c r="D1341" t="s">
        <v>8078</v>
      </c>
      <c r="E1341" t="s">
        <v>3338</v>
      </c>
      <c r="F1341">
        <v>1</v>
      </c>
      <c r="G1341" t="s">
        <v>2609</v>
      </c>
      <c r="H1341" t="s">
        <v>2577</v>
      </c>
      <c r="I1341" t="s">
        <v>2511</v>
      </c>
      <c r="J1341" t="s">
        <v>2675</v>
      </c>
      <c r="K1341" t="s">
        <v>2611</v>
      </c>
      <c r="L1341" t="s">
        <v>30320</v>
      </c>
      <c r="M1341" t="s">
        <v>2170</v>
      </c>
      <c r="N1341">
        <v>0</v>
      </c>
      <c r="O1341">
        <v>0</v>
      </c>
      <c r="P1341">
        <v>0</v>
      </c>
      <c r="Q1341">
        <v>11700</v>
      </c>
      <c r="R1341">
        <v>0</v>
      </c>
      <c r="S1341">
        <v>0</v>
      </c>
      <c r="T1341">
        <v>0</v>
      </c>
      <c r="U1341">
        <v>0</v>
      </c>
      <c r="V1341">
        <v>0</v>
      </c>
      <c r="W1341">
        <v>0</v>
      </c>
      <c r="X1341">
        <v>0</v>
      </c>
      <c r="Y1341">
        <v>0</v>
      </c>
      <c r="Z1341">
        <v>0</v>
      </c>
      <c r="AA1341">
        <v>0</v>
      </c>
      <c r="AB1341">
        <v>0</v>
      </c>
      <c r="AC1341">
        <v>0</v>
      </c>
      <c r="AD1341">
        <v>0</v>
      </c>
      <c r="AE1341">
        <v>0</v>
      </c>
      <c r="AF1341">
        <v>0</v>
      </c>
      <c r="AG1341" t="s">
        <v>8079</v>
      </c>
      <c r="AH1341" s="21" t="str">
        <f t="shared" si="40"/>
        <v>YR20</v>
      </c>
      <c r="AI1341" s="21">
        <v>67.5</v>
      </c>
      <c r="AJ1341" s="21">
        <f t="shared" si="41"/>
        <v>100</v>
      </c>
      <c r="AK1341" s="21" t="s">
        <v>2060</v>
      </c>
      <c r="AL1341" t="s">
        <v>2581</v>
      </c>
      <c r="AM1341" t="s">
        <v>53</v>
      </c>
      <c r="AN1341" t="s">
        <v>2029</v>
      </c>
    </row>
    <row r="1342" spans="1:40" ht="15" hidden="1" thickTop="1" x14ac:dyDescent="0.35">
      <c r="A1342" t="s">
        <v>8120</v>
      </c>
      <c r="B1342" t="s">
        <v>8081</v>
      </c>
      <c r="C1342" t="s">
        <v>2844</v>
      </c>
      <c r="D1342" t="s">
        <v>8082</v>
      </c>
      <c r="E1342" t="s">
        <v>2825</v>
      </c>
      <c r="F1342">
        <v>2</v>
      </c>
      <c r="G1342" t="s">
        <v>2816</v>
      </c>
      <c r="H1342" t="s">
        <v>2620</v>
      </c>
      <c r="I1342" t="s">
        <v>2511</v>
      </c>
      <c r="J1342" t="s">
        <v>2826</v>
      </c>
      <c r="K1342" t="s">
        <v>2827</v>
      </c>
      <c r="L1342" t="s">
        <v>2058</v>
      </c>
      <c r="M1342" t="s">
        <v>2059</v>
      </c>
      <c r="N1342">
        <v>1</v>
      </c>
      <c r="O1342">
        <v>63</v>
      </c>
      <c r="P1342">
        <v>0.26</v>
      </c>
      <c r="Q1342">
        <v>24480</v>
      </c>
      <c r="R1342">
        <v>0</v>
      </c>
      <c r="S1342">
        <v>0</v>
      </c>
      <c r="T1342">
        <v>0</v>
      </c>
      <c r="U1342">
        <v>0</v>
      </c>
      <c r="V1342">
        <v>0</v>
      </c>
      <c r="W1342">
        <v>0</v>
      </c>
      <c r="X1342">
        <v>1</v>
      </c>
      <c r="Y1342">
        <v>63</v>
      </c>
      <c r="Z1342">
        <v>0.26</v>
      </c>
      <c r="AA1342">
        <v>0</v>
      </c>
      <c r="AB1342">
        <v>0</v>
      </c>
      <c r="AC1342">
        <v>0</v>
      </c>
      <c r="AD1342">
        <v>0</v>
      </c>
      <c r="AE1342">
        <v>0</v>
      </c>
      <c r="AF1342">
        <v>0</v>
      </c>
      <c r="AG1342" t="s">
        <v>8083</v>
      </c>
      <c r="AH1342" s="21" t="str">
        <f t="shared" si="40"/>
        <v>YO27</v>
      </c>
      <c r="AI1342" s="21">
        <v>107.92500000000001</v>
      </c>
      <c r="AJ1342" s="21">
        <f t="shared" si="41"/>
        <v>99.742647058823536</v>
      </c>
      <c r="AK1342" s="21" t="s">
        <v>2063</v>
      </c>
      <c r="AL1342" t="s">
        <v>2829</v>
      </c>
      <c r="AM1342" t="s">
        <v>53</v>
      </c>
      <c r="AN1342" t="s">
        <v>2031</v>
      </c>
    </row>
    <row r="1343" spans="1:40" ht="15" hidden="1" thickTop="1" x14ac:dyDescent="0.35">
      <c r="A1343" t="s">
        <v>8124</v>
      </c>
      <c r="B1343" t="s">
        <v>8085</v>
      </c>
      <c r="C1343" t="s">
        <v>2844</v>
      </c>
      <c r="D1343" t="s">
        <v>8086</v>
      </c>
      <c r="E1343" t="s">
        <v>2825</v>
      </c>
      <c r="F1343">
        <v>2</v>
      </c>
      <c r="G1343" t="s">
        <v>2816</v>
      </c>
      <c r="H1343" t="s">
        <v>2620</v>
      </c>
      <c r="I1343" t="s">
        <v>2511</v>
      </c>
      <c r="J1343" t="s">
        <v>2826</v>
      </c>
      <c r="K1343" t="s">
        <v>2827</v>
      </c>
      <c r="L1343" t="s">
        <v>2058</v>
      </c>
      <c r="M1343" t="s">
        <v>2059</v>
      </c>
      <c r="N1343">
        <v>1</v>
      </c>
      <c r="O1343">
        <v>58</v>
      </c>
      <c r="P1343">
        <v>0.24</v>
      </c>
      <c r="Q1343">
        <v>24480</v>
      </c>
      <c r="R1343">
        <v>0</v>
      </c>
      <c r="S1343">
        <v>0</v>
      </c>
      <c r="T1343">
        <v>0</v>
      </c>
      <c r="U1343">
        <v>0</v>
      </c>
      <c r="V1343">
        <v>0</v>
      </c>
      <c r="W1343">
        <v>0</v>
      </c>
      <c r="X1343">
        <v>0</v>
      </c>
      <c r="Y1343">
        <v>0</v>
      </c>
      <c r="Z1343">
        <v>0</v>
      </c>
      <c r="AA1343">
        <v>1</v>
      </c>
      <c r="AB1343">
        <v>58</v>
      </c>
      <c r="AC1343">
        <v>0.24</v>
      </c>
      <c r="AD1343">
        <v>0</v>
      </c>
      <c r="AE1343">
        <v>0</v>
      </c>
      <c r="AF1343">
        <v>0</v>
      </c>
      <c r="AG1343" t="s">
        <v>8087</v>
      </c>
      <c r="AH1343" s="21" t="str">
        <f t="shared" si="40"/>
        <v>YO27</v>
      </c>
      <c r="AI1343" s="21">
        <v>107.92500000000001</v>
      </c>
      <c r="AJ1343" s="21">
        <f t="shared" si="41"/>
        <v>99.763071895424844</v>
      </c>
      <c r="AK1343" s="21" t="s">
        <v>2060</v>
      </c>
      <c r="AL1343" t="s">
        <v>2829</v>
      </c>
      <c r="AM1343" t="s">
        <v>53</v>
      </c>
      <c r="AN1343" t="s">
        <v>2031</v>
      </c>
    </row>
    <row r="1344" spans="1:40" ht="15" hidden="1" thickTop="1" x14ac:dyDescent="0.35">
      <c r="A1344" t="s">
        <v>8128</v>
      </c>
      <c r="B1344" t="s">
        <v>8089</v>
      </c>
      <c r="C1344" t="s">
        <v>4257</v>
      </c>
      <c r="D1344" t="s">
        <v>8090</v>
      </c>
      <c r="E1344" t="s">
        <v>2938</v>
      </c>
      <c r="F1344">
        <v>1</v>
      </c>
      <c r="G1344" t="s">
        <v>2593</v>
      </c>
      <c r="H1344" t="s">
        <v>2056</v>
      </c>
      <c r="I1344" t="s">
        <v>2511</v>
      </c>
      <c r="J1344" t="s">
        <v>3250</v>
      </c>
      <c r="K1344" t="s">
        <v>65</v>
      </c>
      <c r="L1344" t="s">
        <v>2058</v>
      </c>
      <c r="M1344" t="s">
        <v>2163</v>
      </c>
      <c r="N1344">
        <v>4</v>
      </c>
      <c r="O1344">
        <v>177</v>
      </c>
      <c r="P1344">
        <v>1.02</v>
      </c>
      <c r="Q1344">
        <v>17340</v>
      </c>
      <c r="R1344">
        <v>1</v>
      </c>
      <c r="S1344">
        <v>44</v>
      </c>
      <c r="T1344">
        <v>0.25</v>
      </c>
      <c r="U1344">
        <v>0</v>
      </c>
      <c r="V1344">
        <v>0</v>
      </c>
      <c r="W1344">
        <v>0</v>
      </c>
      <c r="X1344">
        <v>3</v>
      </c>
      <c r="Y1344">
        <v>133</v>
      </c>
      <c r="Z1344">
        <v>0.77</v>
      </c>
      <c r="AA1344">
        <v>0</v>
      </c>
      <c r="AB1344">
        <v>0</v>
      </c>
      <c r="AC1344">
        <v>0</v>
      </c>
      <c r="AD1344">
        <v>0</v>
      </c>
      <c r="AE1344">
        <v>0</v>
      </c>
      <c r="AF1344">
        <v>0</v>
      </c>
      <c r="AG1344" t="s">
        <v>8091</v>
      </c>
      <c r="AH1344" s="21" t="str">
        <f t="shared" si="40"/>
        <v>YO27</v>
      </c>
      <c r="AI1344" s="21">
        <v>76.500000000000014</v>
      </c>
      <c r="AJ1344" s="21">
        <f t="shared" si="41"/>
        <v>98.979238754325266</v>
      </c>
      <c r="AK1344" s="21" t="s">
        <v>2063</v>
      </c>
      <c r="AL1344" t="s">
        <v>2527</v>
      </c>
      <c r="AM1344" t="s">
        <v>53</v>
      </c>
      <c r="AN1344" t="s">
        <v>2032</v>
      </c>
    </row>
    <row r="1345" spans="1:40" ht="15" hidden="1" thickTop="1" x14ac:dyDescent="0.35">
      <c r="A1345" t="s">
        <v>8132</v>
      </c>
      <c r="B1345" t="s">
        <v>8093</v>
      </c>
      <c r="C1345" t="s">
        <v>3248</v>
      </c>
      <c r="D1345" t="s">
        <v>8094</v>
      </c>
      <c r="E1345" t="s">
        <v>2938</v>
      </c>
      <c r="F1345">
        <v>1</v>
      </c>
      <c r="G1345" t="s">
        <v>2593</v>
      </c>
      <c r="H1345" t="s">
        <v>2056</v>
      </c>
      <c r="I1345" t="s">
        <v>2511</v>
      </c>
      <c r="J1345" t="s">
        <v>3250</v>
      </c>
      <c r="K1345" t="s">
        <v>65</v>
      </c>
      <c r="L1345" t="s">
        <v>2058</v>
      </c>
      <c r="M1345" t="s">
        <v>2170</v>
      </c>
      <c r="N1345">
        <v>1</v>
      </c>
      <c r="O1345">
        <v>19</v>
      </c>
      <c r="P1345">
        <v>0.12</v>
      </c>
      <c r="Q1345">
        <v>15300</v>
      </c>
      <c r="R1345">
        <v>1</v>
      </c>
      <c r="S1345">
        <v>19</v>
      </c>
      <c r="T1345">
        <v>0.12</v>
      </c>
      <c r="U1345">
        <v>0</v>
      </c>
      <c r="V1345">
        <v>0</v>
      </c>
      <c r="W1345">
        <v>0</v>
      </c>
      <c r="X1345">
        <v>0</v>
      </c>
      <c r="Y1345">
        <v>0</v>
      </c>
      <c r="Z1345">
        <v>0</v>
      </c>
      <c r="AA1345">
        <v>0</v>
      </c>
      <c r="AB1345">
        <v>0</v>
      </c>
      <c r="AC1345">
        <v>0</v>
      </c>
      <c r="AD1345">
        <v>0</v>
      </c>
      <c r="AE1345">
        <v>0</v>
      </c>
      <c r="AF1345">
        <v>0</v>
      </c>
      <c r="AG1345" t="s">
        <v>8095</v>
      </c>
      <c r="AH1345" s="21" t="str">
        <f t="shared" si="40"/>
        <v>YO27</v>
      </c>
      <c r="AI1345" s="21">
        <v>67.5</v>
      </c>
      <c r="AJ1345" s="21">
        <f t="shared" si="41"/>
        <v>99.875816993464056</v>
      </c>
      <c r="AK1345" s="21" t="s">
        <v>2060</v>
      </c>
      <c r="AL1345" t="s">
        <v>2527</v>
      </c>
      <c r="AM1345" t="s">
        <v>53</v>
      </c>
      <c r="AN1345" t="s">
        <v>2032</v>
      </c>
    </row>
    <row r="1346" spans="1:40" ht="15" hidden="1" thickTop="1" x14ac:dyDescent="0.35">
      <c r="A1346" t="s">
        <v>2250</v>
      </c>
      <c r="B1346" t="s">
        <v>8097</v>
      </c>
      <c r="C1346" t="s">
        <v>4594</v>
      </c>
      <c r="D1346" t="s">
        <v>8098</v>
      </c>
      <c r="E1346" t="s">
        <v>2851</v>
      </c>
      <c r="F1346">
        <v>1</v>
      </c>
      <c r="G1346" t="s">
        <v>2593</v>
      </c>
      <c r="H1346" t="s">
        <v>2056</v>
      </c>
      <c r="I1346" t="s">
        <v>2511</v>
      </c>
      <c r="J1346" t="s">
        <v>2594</v>
      </c>
      <c r="K1346" t="s">
        <v>65</v>
      </c>
      <c r="L1346" t="s">
        <v>2058</v>
      </c>
      <c r="M1346" t="s">
        <v>2170</v>
      </c>
      <c r="N1346">
        <v>0</v>
      </c>
      <c r="O1346">
        <v>0</v>
      </c>
      <c r="P1346">
        <v>0</v>
      </c>
      <c r="Q1346">
        <v>15300</v>
      </c>
      <c r="R1346">
        <v>0</v>
      </c>
      <c r="S1346">
        <v>0</v>
      </c>
      <c r="T1346">
        <v>0</v>
      </c>
      <c r="U1346">
        <v>0</v>
      </c>
      <c r="V1346">
        <v>0</v>
      </c>
      <c r="W1346">
        <v>0</v>
      </c>
      <c r="X1346">
        <v>0</v>
      </c>
      <c r="Y1346">
        <v>0</v>
      </c>
      <c r="Z1346">
        <v>0</v>
      </c>
      <c r="AA1346">
        <v>0</v>
      </c>
      <c r="AB1346">
        <v>0</v>
      </c>
      <c r="AC1346">
        <v>0</v>
      </c>
      <c r="AD1346">
        <v>0</v>
      </c>
      <c r="AE1346">
        <v>0</v>
      </c>
      <c r="AF1346">
        <v>0</v>
      </c>
      <c r="AG1346" t="s">
        <v>8099</v>
      </c>
      <c r="AH1346" s="21" t="str">
        <f t="shared" si="40"/>
        <v>YO27</v>
      </c>
      <c r="AI1346" s="21">
        <v>67.5</v>
      </c>
      <c r="AJ1346" s="21">
        <f t="shared" si="41"/>
        <v>100</v>
      </c>
      <c r="AK1346" s="21" t="s">
        <v>2060</v>
      </c>
      <c r="AL1346" t="s">
        <v>2527</v>
      </c>
      <c r="AM1346" t="s">
        <v>53</v>
      </c>
      <c r="AN1346" t="s">
        <v>2031</v>
      </c>
    </row>
    <row r="1347" spans="1:40" ht="15" hidden="1" thickTop="1" x14ac:dyDescent="0.35">
      <c r="A1347" t="s">
        <v>2252</v>
      </c>
      <c r="B1347" t="s">
        <v>8101</v>
      </c>
      <c r="C1347" t="s">
        <v>7533</v>
      </c>
      <c r="D1347" t="s">
        <v>8102</v>
      </c>
      <c r="E1347" t="s">
        <v>3013</v>
      </c>
      <c r="F1347">
        <v>1</v>
      </c>
      <c r="G1347" t="s">
        <v>2600</v>
      </c>
      <c r="H1347" t="s">
        <v>2577</v>
      </c>
      <c r="I1347" t="s">
        <v>2511</v>
      </c>
      <c r="J1347" t="s">
        <v>3183</v>
      </c>
      <c r="K1347" t="s">
        <v>2742</v>
      </c>
      <c r="L1347" t="s">
        <v>2058</v>
      </c>
      <c r="M1347" t="s">
        <v>2059</v>
      </c>
      <c r="N1347">
        <v>0</v>
      </c>
      <c r="O1347">
        <v>0</v>
      </c>
      <c r="P1347">
        <v>0</v>
      </c>
      <c r="Q1347">
        <v>24480</v>
      </c>
      <c r="R1347">
        <v>0</v>
      </c>
      <c r="S1347">
        <v>0</v>
      </c>
      <c r="T1347">
        <v>0</v>
      </c>
      <c r="U1347">
        <v>0</v>
      </c>
      <c r="V1347">
        <v>0</v>
      </c>
      <c r="W1347">
        <v>0</v>
      </c>
      <c r="X1347">
        <v>0</v>
      </c>
      <c r="Y1347">
        <v>0</v>
      </c>
      <c r="Z1347">
        <v>0</v>
      </c>
      <c r="AA1347">
        <v>0</v>
      </c>
      <c r="AB1347">
        <v>0</v>
      </c>
      <c r="AC1347">
        <v>0</v>
      </c>
      <c r="AD1347">
        <v>0</v>
      </c>
      <c r="AE1347">
        <v>0</v>
      </c>
      <c r="AF1347">
        <v>0</v>
      </c>
      <c r="AG1347" t="s">
        <v>8103</v>
      </c>
      <c r="AH1347" s="21" t="str">
        <f t="shared" si="40"/>
        <v>YO27</v>
      </c>
      <c r="AI1347" s="21">
        <v>107.92500000000001</v>
      </c>
      <c r="AJ1347" s="21">
        <f t="shared" si="41"/>
        <v>100</v>
      </c>
      <c r="AK1347" s="21" t="s">
        <v>2060</v>
      </c>
      <c r="AL1347" t="s">
        <v>2551</v>
      </c>
      <c r="AM1347" t="s">
        <v>53</v>
      </c>
      <c r="AN1347" t="s">
        <v>2030</v>
      </c>
    </row>
    <row r="1348" spans="1:40" ht="15" hidden="1" thickTop="1" x14ac:dyDescent="0.35">
      <c r="A1348" t="s">
        <v>8142</v>
      </c>
      <c r="B1348" t="s">
        <v>8105</v>
      </c>
      <c r="C1348" t="s">
        <v>7253</v>
      </c>
      <c r="D1348" t="s">
        <v>8106</v>
      </c>
      <c r="E1348" t="s">
        <v>2575</v>
      </c>
      <c r="F1348">
        <v>1</v>
      </c>
      <c r="G1348" t="s">
        <v>2600</v>
      </c>
      <c r="H1348" t="s">
        <v>2577</v>
      </c>
      <c r="I1348" t="s">
        <v>2511</v>
      </c>
      <c r="J1348" t="s">
        <v>2699</v>
      </c>
      <c r="K1348" t="s">
        <v>2579</v>
      </c>
      <c r="L1348" t="s">
        <v>2058</v>
      </c>
      <c r="M1348" t="s">
        <v>2170</v>
      </c>
      <c r="N1348">
        <v>0</v>
      </c>
      <c r="O1348">
        <v>0</v>
      </c>
      <c r="P1348">
        <v>0</v>
      </c>
      <c r="Q1348">
        <v>15300</v>
      </c>
      <c r="R1348">
        <v>0</v>
      </c>
      <c r="S1348">
        <v>0</v>
      </c>
      <c r="T1348">
        <v>0</v>
      </c>
      <c r="U1348">
        <v>0</v>
      </c>
      <c r="V1348">
        <v>0</v>
      </c>
      <c r="W1348">
        <v>0</v>
      </c>
      <c r="X1348">
        <v>0</v>
      </c>
      <c r="Y1348">
        <v>0</v>
      </c>
      <c r="Z1348">
        <v>0</v>
      </c>
      <c r="AA1348">
        <v>0</v>
      </c>
      <c r="AB1348">
        <v>0</v>
      </c>
      <c r="AC1348">
        <v>0</v>
      </c>
      <c r="AD1348">
        <v>0</v>
      </c>
      <c r="AE1348">
        <v>0</v>
      </c>
      <c r="AF1348">
        <v>0</v>
      </c>
      <c r="AG1348" t="s">
        <v>8107</v>
      </c>
      <c r="AH1348" s="21" t="str">
        <f t="shared" si="40"/>
        <v>YO27</v>
      </c>
      <c r="AI1348" s="21">
        <v>67.5</v>
      </c>
      <c r="AJ1348" s="21">
        <f t="shared" si="41"/>
        <v>100</v>
      </c>
      <c r="AK1348" s="21" t="s">
        <v>2060</v>
      </c>
      <c r="AL1348" t="s">
        <v>2581</v>
      </c>
      <c r="AM1348" t="s">
        <v>53</v>
      </c>
      <c r="AN1348" t="s">
        <v>2031</v>
      </c>
    </row>
    <row r="1349" spans="1:40" ht="15" hidden="1" thickTop="1" x14ac:dyDescent="0.35">
      <c r="A1349" t="s">
        <v>8146</v>
      </c>
      <c r="B1349" t="s">
        <v>8109</v>
      </c>
      <c r="C1349" t="s">
        <v>2941</v>
      </c>
      <c r="D1349" t="s">
        <v>8110</v>
      </c>
      <c r="E1349" t="s">
        <v>2920</v>
      </c>
      <c r="F1349">
        <v>1</v>
      </c>
      <c r="G1349" t="s">
        <v>2682</v>
      </c>
      <c r="H1349" t="s">
        <v>2620</v>
      </c>
      <c r="I1349" t="s">
        <v>2511</v>
      </c>
      <c r="J1349" t="s">
        <v>2921</v>
      </c>
      <c r="K1349" t="s">
        <v>2684</v>
      </c>
      <c r="L1349" t="s">
        <v>2058</v>
      </c>
      <c r="M1349" t="s">
        <v>2059</v>
      </c>
      <c r="N1349">
        <v>0</v>
      </c>
      <c r="O1349">
        <v>0</v>
      </c>
      <c r="P1349">
        <v>0</v>
      </c>
      <c r="Q1349">
        <v>24480</v>
      </c>
      <c r="R1349">
        <v>0</v>
      </c>
      <c r="S1349">
        <v>0</v>
      </c>
      <c r="T1349">
        <v>0</v>
      </c>
      <c r="U1349">
        <v>0</v>
      </c>
      <c r="V1349">
        <v>0</v>
      </c>
      <c r="W1349">
        <v>0</v>
      </c>
      <c r="X1349">
        <v>0</v>
      </c>
      <c r="Y1349">
        <v>0</v>
      </c>
      <c r="Z1349">
        <v>0</v>
      </c>
      <c r="AA1349">
        <v>0</v>
      </c>
      <c r="AB1349">
        <v>0</v>
      </c>
      <c r="AC1349">
        <v>0</v>
      </c>
      <c r="AD1349">
        <v>0</v>
      </c>
      <c r="AE1349">
        <v>0</v>
      </c>
      <c r="AF1349">
        <v>0</v>
      </c>
      <c r="AG1349" t="s">
        <v>8111</v>
      </c>
      <c r="AH1349" s="21" t="str">
        <f t="shared" si="40"/>
        <v>YR21</v>
      </c>
      <c r="AI1349" s="21">
        <v>107.92500000000001</v>
      </c>
      <c r="AJ1349" s="21">
        <f t="shared" si="41"/>
        <v>100</v>
      </c>
      <c r="AK1349" s="21" t="s">
        <v>2060</v>
      </c>
      <c r="AL1349" t="s">
        <v>2923</v>
      </c>
      <c r="AM1349" t="s">
        <v>53</v>
      </c>
      <c r="AN1349" t="s">
        <v>2029</v>
      </c>
    </row>
    <row r="1350" spans="1:40" ht="15" hidden="1" thickTop="1" x14ac:dyDescent="0.35">
      <c r="A1350" t="s">
        <v>8150</v>
      </c>
      <c r="B1350" t="s">
        <v>8113</v>
      </c>
      <c r="C1350" t="s">
        <v>6967</v>
      </c>
      <c r="D1350" t="s">
        <v>8114</v>
      </c>
      <c r="E1350" t="s">
        <v>2646</v>
      </c>
      <c r="F1350">
        <v>1</v>
      </c>
      <c r="G1350" t="s">
        <v>2600</v>
      </c>
      <c r="H1350" t="s">
        <v>2577</v>
      </c>
      <c r="I1350" t="s">
        <v>2511</v>
      </c>
      <c r="J1350" t="s">
        <v>2647</v>
      </c>
      <c r="K1350" t="s">
        <v>2602</v>
      </c>
      <c r="L1350" t="s">
        <v>2058</v>
      </c>
      <c r="M1350" t="s">
        <v>2059</v>
      </c>
      <c r="N1350">
        <v>0</v>
      </c>
      <c r="O1350">
        <v>0</v>
      </c>
      <c r="P1350">
        <v>0</v>
      </c>
      <c r="Q1350">
        <v>24480</v>
      </c>
      <c r="R1350">
        <v>0</v>
      </c>
      <c r="S1350">
        <v>0</v>
      </c>
      <c r="T1350">
        <v>0</v>
      </c>
      <c r="U1350">
        <v>0</v>
      </c>
      <c r="V1350">
        <v>0</v>
      </c>
      <c r="W1350">
        <v>0</v>
      </c>
      <c r="X1350">
        <v>0</v>
      </c>
      <c r="Y1350">
        <v>0</v>
      </c>
      <c r="Z1350">
        <v>0</v>
      </c>
      <c r="AA1350">
        <v>0</v>
      </c>
      <c r="AB1350">
        <v>0</v>
      </c>
      <c r="AC1350">
        <v>0</v>
      </c>
      <c r="AD1350">
        <v>0</v>
      </c>
      <c r="AE1350">
        <v>0</v>
      </c>
      <c r="AF1350">
        <v>0</v>
      </c>
      <c r="AG1350" t="s">
        <v>8115</v>
      </c>
      <c r="AH1350" s="21" t="str">
        <f t="shared" si="40"/>
        <v>YR20</v>
      </c>
      <c r="AI1350" s="21">
        <v>107.92500000000001</v>
      </c>
      <c r="AJ1350" s="21">
        <f t="shared" si="41"/>
        <v>100</v>
      </c>
      <c r="AK1350" s="21" t="s">
        <v>2060</v>
      </c>
      <c r="AL1350" t="s">
        <v>2551</v>
      </c>
      <c r="AM1350" t="s">
        <v>53</v>
      </c>
      <c r="AN1350" t="s">
        <v>2029</v>
      </c>
    </row>
    <row r="1351" spans="1:40" ht="15" hidden="1" thickTop="1" x14ac:dyDescent="0.35">
      <c r="A1351" t="s">
        <v>8154</v>
      </c>
      <c r="B1351" t="s">
        <v>8117</v>
      </c>
      <c r="C1351" t="s">
        <v>4585</v>
      </c>
      <c r="D1351" t="s">
        <v>8118</v>
      </c>
      <c r="E1351" t="s">
        <v>3407</v>
      </c>
      <c r="F1351">
        <v>1</v>
      </c>
      <c r="G1351" t="s">
        <v>2509</v>
      </c>
      <c r="H1351" t="s">
        <v>2510</v>
      </c>
      <c r="I1351" t="s">
        <v>2511</v>
      </c>
      <c r="J1351" t="s">
        <v>3408</v>
      </c>
      <c r="K1351" t="s">
        <v>3109</v>
      </c>
      <c r="L1351" t="s">
        <v>2058</v>
      </c>
      <c r="M1351" t="s">
        <v>2059</v>
      </c>
      <c r="N1351">
        <v>0</v>
      </c>
      <c r="O1351">
        <v>0</v>
      </c>
      <c r="P1351">
        <v>0</v>
      </c>
      <c r="Q1351">
        <v>24480</v>
      </c>
      <c r="R1351">
        <v>0</v>
      </c>
      <c r="S1351">
        <v>0</v>
      </c>
      <c r="T1351">
        <v>0</v>
      </c>
      <c r="U1351">
        <v>0</v>
      </c>
      <c r="V1351">
        <v>0</v>
      </c>
      <c r="W1351">
        <v>0</v>
      </c>
      <c r="X1351">
        <v>0</v>
      </c>
      <c r="Y1351">
        <v>0</v>
      </c>
      <c r="Z1351">
        <v>0</v>
      </c>
      <c r="AA1351">
        <v>0</v>
      </c>
      <c r="AB1351">
        <v>0</v>
      </c>
      <c r="AC1351">
        <v>0</v>
      </c>
      <c r="AD1351">
        <v>0</v>
      </c>
      <c r="AE1351">
        <v>0</v>
      </c>
      <c r="AF1351">
        <v>0</v>
      </c>
      <c r="AG1351" t="s">
        <v>8119</v>
      </c>
      <c r="AH1351" s="21" t="str">
        <f t="shared" ref="AH1351:AH1414" si="42">LEFT(AG1351,4)</f>
        <v>YK19</v>
      </c>
      <c r="AI1351" s="21">
        <v>107.92500000000001</v>
      </c>
      <c r="AJ1351" s="21">
        <f t="shared" ref="AJ1351:AJ1414" si="43">100-(O1351/Q1351*100)</f>
        <v>100</v>
      </c>
      <c r="AK1351" s="21" t="s">
        <v>2060</v>
      </c>
      <c r="AL1351" t="s">
        <v>3411</v>
      </c>
      <c r="AM1351" t="s">
        <v>53</v>
      </c>
      <c r="AN1351" t="s">
        <v>2031</v>
      </c>
    </row>
    <row r="1352" spans="1:40" ht="15" hidden="1" thickTop="1" x14ac:dyDescent="0.35">
      <c r="A1352" t="s">
        <v>8158</v>
      </c>
      <c r="B1352" t="s">
        <v>8121</v>
      </c>
      <c r="C1352" t="s">
        <v>5105</v>
      </c>
      <c r="D1352" t="s">
        <v>8122</v>
      </c>
      <c r="E1352" t="s">
        <v>3462</v>
      </c>
      <c r="F1352">
        <v>1</v>
      </c>
      <c r="G1352" t="s">
        <v>2600</v>
      </c>
      <c r="H1352" t="s">
        <v>2577</v>
      </c>
      <c r="I1352" t="s">
        <v>2511</v>
      </c>
      <c r="J1352" t="s">
        <v>2634</v>
      </c>
      <c r="K1352" t="s">
        <v>2635</v>
      </c>
      <c r="L1352" t="s">
        <v>2058</v>
      </c>
      <c r="M1352" t="s">
        <v>2059</v>
      </c>
      <c r="N1352">
        <v>1</v>
      </c>
      <c r="O1352">
        <v>39</v>
      </c>
      <c r="P1352">
        <v>0.16</v>
      </c>
      <c r="Q1352">
        <v>24480</v>
      </c>
      <c r="R1352">
        <v>1</v>
      </c>
      <c r="S1352">
        <v>39</v>
      </c>
      <c r="T1352">
        <v>0.16</v>
      </c>
      <c r="U1352">
        <v>0</v>
      </c>
      <c r="V1352">
        <v>0</v>
      </c>
      <c r="W1352">
        <v>0</v>
      </c>
      <c r="X1352">
        <v>0</v>
      </c>
      <c r="Y1352">
        <v>0</v>
      </c>
      <c r="Z1352">
        <v>0</v>
      </c>
      <c r="AA1352">
        <v>0</v>
      </c>
      <c r="AB1352">
        <v>0</v>
      </c>
      <c r="AC1352">
        <v>0</v>
      </c>
      <c r="AD1352">
        <v>0</v>
      </c>
      <c r="AE1352">
        <v>0</v>
      </c>
      <c r="AF1352">
        <v>0</v>
      </c>
      <c r="AG1352" t="s">
        <v>8123</v>
      </c>
      <c r="AH1352" s="21" t="str">
        <f t="shared" si="42"/>
        <v>YO27</v>
      </c>
      <c r="AI1352" s="21">
        <v>107.92500000000001</v>
      </c>
      <c r="AJ1352" s="21">
        <f t="shared" si="43"/>
        <v>99.840686274509807</v>
      </c>
      <c r="AK1352" s="21" t="s">
        <v>2060</v>
      </c>
      <c r="AL1352" t="s">
        <v>2581</v>
      </c>
      <c r="AM1352" t="s">
        <v>53</v>
      </c>
      <c r="AN1352" t="s">
        <v>2029</v>
      </c>
    </row>
    <row r="1353" spans="1:40" ht="15" hidden="1" thickTop="1" x14ac:dyDescent="0.35">
      <c r="A1353" t="s">
        <v>8162</v>
      </c>
      <c r="B1353" t="s">
        <v>8125</v>
      </c>
      <c r="C1353" t="s">
        <v>2746</v>
      </c>
      <c r="D1353" t="s">
        <v>8126</v>
      </c>
      <c r="E1353" t="s">
        <v>3193</v>
      </c>
      <c r="F1353">
        <v>1</v>
      </c>
      <c r="G1353" t="s">
        <v>2609</v>
      </c>
      <c r="H1353" t="s">
        <v>2577</v>
      </c>
      <c r="I1353" t="s">
        <v>2511</v>
      </c>
      <c r="J1353" t="s">
        <v>2675</v>
      </c>
      <c r="K1353" t="s">
        <v>2611</v>
      </c>
      <c r="L1353" t="s">
        <v>2058</v>
      </c>
      <c r="M1353" t="s">
        <v>2059</v>
      </c>
      <c r="N1353">
        <v>0</v>
      </c>
      <c r="O1353">
        <v>0</v>
      </c>
      <c r="P1353">
        <v>0</v>
      </c>
      <c r="Q1353">
        <v>24480</v>
      </c>
      <c r="R1353">
        <v>0</v>
      </c>
      <c r="S1353">
        <v>0</v>
      </c>
      <c r="T1353">
        <v>0</v>
      </c>
      <c r="U1353">
        <v>0</v>
      </c>
      <c r="V1353">
        <v>0</v>
      </c>
      <c r="W1353">
        <v>0</v>
      </c>
      <c r="X1353">
        <v>0</v>
      </c>
      <c r="Y1353">
        <v>0</v>
      </c>
      <c r="Z1353">
        <v>0</v>
      </c>
      <c r="AA1353">
        <v>0</v>
      </c>
      <c r="AB1353">
        <v>0</v>
      </c>
      <c r="AC1353">
        <v>0</v>
      </c>
      <c r="AD1353">
        <v>0</v>
      </c>
      <c r="AE1353">
        <v>0</v>
      </c>
      <c r="AF1353">
        <v>0</v>
      </c>
      <c r="AG1353" t="s">
        <v>8127</v>
      </c>
      <c r="AH1353" s="21" t="str">
        <f t="shared" si="42"/>
        <v>YO27</v>
      </c>
      <c r="AI1353" s="21">
        <v>107.92500000000001</v>
      </c>
      <c r="AJ1353" s="21">
        <f t="shared" si="43"/>
        <v>100</v>
      </c>
      <c r="AK1353" s="21" t="s">
        <v>2060</v>
      </c>
      <c r="AL1353" t="s">
        <v>2613</v>
      </c>
      <c r="AM1353" t="s">
        <v>53</v>
      </c>
      <c r="AN1353" t="s">
        <v>2031</v>
      </c>
    </row>
    <row r="1354" spans="1:40" ht="15" hidden="1" thickTop="1" x14ac:dyDescent="0.35">
      <c r="A1354" t="s">
        <v>8166</v>
      </c>
      <c r="B1354" t="s">
        <v>8129</v>
      </c>
      <c r="C1354" t="s">
        <v>2606</v>
      </c>
      <c r="D1354" t="s">
        <v>8130</v>
      </c>
      <c r="E1354" t="s">
        <v>3193</v>
      </c>
      <c r="F1354">
        <v>1</v>
      </c>
      <c r="G1354" t="s">
        <v>2609</v>
      </c>
      <c r="H1354" t="s">
        <v>2577</v>
      </c>
      <c r="I1354" t="s">
        <v>2511</v>
      </c>
      <c r="J1354" t="s">
        <v>2610</v>
      </c>
      <c r="K1354" t="s">
        <v>2611</v>
      </c>
      <c r="L1354" t="s">
        <v>2058</v>
      </c>
      <c r="M1354" t="s">
        <v>2059</v>
      </c>
      <c r="N1354">
        <v>0</v>
      </c>
      <c r="O1354">
        <v>0</v>
      </c>
      <c r="P1354">
        <v>0</v>
      </c>
      <c r="Q1354">
        <v>24480</v>
      </c>
      <c r="R1354">
        <v>0</v>
      </c>
      <c r="S1354">
        <v>0</v>
      </c>
      <c r="T1354">
        <v>0</v>
      </c>
      <c r="U1354">
        <v>0</v>
      </c>
      <c r="V1354">
        <v>0</v>
      </c>
      <c r="W1354">
        <v>0</v>
      </c>
      <c r="X1354">
        <v>0</v>
      </c>
      <c r="Y1354">
        <v>0</v>
      </c>
      <c r="Z1354">
        <v>0</v>
      </c>
      <c r="AA1354">
        <v>0</v>
      </c>
      <c r="AB1354">
        <v>0</v>
      </c>
      <c r="AC1354">
        <v>0</v>
      </c>
      <c r="AD1354">
        <v>0</v>
      </c>
      <c r="AE1354">
        <v>0</v>
      </c>
      <c r="AF1354">
        <v>0</v>
      </c>
      <c r="AG1354" t="s">
        <v>8131</v>
      </c>
      <c r="AH1354" s="21" t="str">
        <f t="shared" si="42"/>
        <v>YK19</v>
      </c>
      <c r="AI1354" s="21">
        <v>107.92500000000001</v>
      </c>
      <c r="AJ1354" s="21">
        <f t="shared" si="43"/>
        <v>100</v>
      </c>
      <c r="AK1354" s="21" t="s">
        <v>2060</v>
      </c>
      <c r="AL1354" t="s">
        <v>2613</v>
      </c>
      <c r="AM1354" t="s">
        <v>53</v>
      </c>
      <c r="AN1354" t="s">
        <v>2029</v>
      </c>
    </row>
    <row r="1355" spans="1:40" ht="15" hidden="1" thickTop="1" x14ac:dyDescent="0.35">
      <c r="A1355" t="s">
        <v>8170</v>
      </c>
      <c r="B1355" t="s">
        <v>8133</v>
      </c>
      <c r="C1355" t="s">
        <v>4228</v>
      </c>
      <c r="D1355" t="s">
        <v>8134</v>
      </c>
      <c r="E1355" t="s">
        <v>3407</v>
      </c>
      <c r="F1355">
        <v>1</v>
      </c>
      <c r="G1355" t="s">
        <v>2509</v>
      </c>
      <c r="H1355" t="s">
        <v>2510</v>
      </c>
      <c r="I1355" t="s">
        <v>2511</v>
      </c>
      <c r="J1355" t="s">
        <v>3408</v>
      </c>
      <c r="K1355" t="s">
        <v>3109</v>
      </c>
      <c r="L1355" t="s">
        <v>2058</v>
      </c>
      <c r="M1355" t="s">
        <v>2059</v>
      </c>
      <c r="N1355">
        <v>1</v>
      </c>
      <c r="O1355">
        <v>43</v>
      </c>
      <c r="P1355">
        <v>0.18</v>
      </c>
      <c r="Q1355">
        <v>24480</v>
      </c>
      <c r="R1355">
        <v>1</v>
      </c>
      <c r="S1355">
        <v>43</v>
      </c>
      <c r="T1355">
        <v>0.18</v>
      </c>
      <c r="U1355">
        <v>0</v>
      </c>
      <c r="V1355">
        <v>0</v>
      </c>
      <c r="W1355">
        <v>0</v>
      </c>
      <c r="X1355">
        <v>0</v>
      </c>
      <c r="Y1355">
        <v>0</v>
      </c>
      <c r="Z1355">
        <v>0</v>
      </c>
      <c r="AA1355">
        <v>0</v>
      </c>
      <c r="AB1355">
        <v>0</v>
      </c>
      <c r="AC1355">
        <v>0</v>
      </c>
      <c r="AD1355">
        <v>0</v>
      </c>
      <c r="AE1355">
        <v>0</v>
      </c>
      <c r="AF1355">
        <v>0</v>
      </c>
      <c r="AG1355" t="s">
        <v>8135</v>
      </c>
      <c r="AH1355" s="21" t="str">
        <f t="shared" si="42"/>
        <v>YH98</v>
      </c>
      <c r="AI1355" s="21">
        <v>107.92500000000001</v>
      </c>
      <c r="AJ1355" s="21">
        <f t="shared" si="43"/>
        <v>99.824346405228752</v>
      </c>
      <c r="AK1355" s="21" t="s">
        <v>2060</v>
      </c>
      <c r="AL1355" t="s">
        <v>3411</v>
      </c>
      <c r="AM1355" t="s">
        <v>53</v>
      </c>
      <c r="AN1355" t="s">
        <v>2030</v>
      </c>
    </row>
    <row r="1356" spans="1:40" ht="15" hidden="1" thickTop="1" x14ac:dyDescent="0.35">
      <c r="A1356" t="s">
        <v>8174</v>
      </c>
      <c r="B1356" t="s">
        <v>8136</v>
      </c>
      <c r="C1356" t="s">
        <v>4228</v>
      </c>
      <c r="D1356" t="s">
        <v>8137</v>
      </c>
      <c r="E1356" t="s">
        <v>3407</v>
      </c>
      <c r="F1356">
        <v>1</v>
      </c>
      <c r="G1356" t="s">
        <v>2509</v>
      </c>
      <c r="H1356" t="s">
        <v>2510</v>
      </c>
      <c r="I1356" t="s">
        <v>2511</v>
      </c>
      <c r="J1356" t="s">
        <v>3408</v>
      </c>
      <c r="K1356" t="s">
        <v>3109</v>
      </c>
      <c r="L1356" t="s">
        <v>2058</v>
      </c>
      <c r="M1356" t="s">
        <v>2059</v>
      </c>
      <c r="N1356">
        <v>0</v>
      </c>
      <c r="O1356">
        <v>0</v>
      </c>
      <c r="P1356">
        <v>0</v>
      </c>
      <c r="Q1356">
        <v>24480</v>
      </c>
      <c r="R1356">
        <v>0</v>
      </c>
      <c r="S1356">
        <v>0</v>
      </c>
      <c r="T1356">
        <v>0</v>
      </c>
      <c r="U1356">
        <v>0</v>
      </c>
      <c r="V1356">
        <v>0</v>
      </c>
      <c r="W1356">
        <v>0</v>
      </c>
      <c r="X1356">
        <v>0</v>
      </c>
      <c r="Y1356">
        <v>0</v>
      </c>
      <c r="Z1356">
        <v>0</v>
      </c>
      <c r="AA1356">
        <v>0</v>
      </c>
      <c r="AB1356">
        <v>0</v>
      </c>
      <c r="AC1356">
        <v>0</v>
      </c>
      <c r="AD1356">
        <v>0</v>
      </c>
      <c r="AE1356">
        <v>0</v>
      </c>
      <c r="AF1356">
        <v>0</v>
      </c>
      <c r="AG1356" t="s">
        <v>8138</v>
      </c>
      <c r="AH1356" s="21" t="str">
        <f t="shared" si="42"/>
        <v>YO27</v>
      </c>
      <c r="AI1356" s="21">
        <v>107.92500000000001</v>
      </c>
      <c r="AJ1356" s="21">
        <f t="shared" si="43"/>
        <v>100</v>
      </c>
      <c r="AK1356" s="21" t="s">
        <v>2060</v>
      </c>
      <c r="AL1356" t="s">
        <v>3411</v>
      </c>
      <c r="AM1356" t="s">
        <v>53</v>
      </c>
      <c r="AN1356" t="s">
        <v>2031</v>
      </c>
    </row>
    <row r="1357" spans="1:40" ht="15" hidden="1" thickTop="1" x14ac:dyDescent="0.35">
      <c r="A1357" t="s">
        <v>7451</v>
      </c>
      <c r="B1357" t="s">
        <v>8139</v>
      </c>
      <c r="C1357" t="s">
        <v>3405</v>
      </c>
      <c r="D1357" t="s">
        <v>8140</v>
      </c>
      <c r="E1357" t="s">
        <v>3407</v>
      </c>
      <c r="F1357">
        <v>1</v>
      </c>
      <c r="G1357" t="s">
        <v>2509</v>
      </c>
      <c r="H1357" t="s">
        <v>2510</v>
      </c>
      <c r="I1357" t="s">
        <v>2511</v>
      </c>
      <c r="J1357" t="s">
        <v>3408</v>
      </c>
      <c r="K1357" t="s">
        <v>3109</v>
      </c>
      <c r="L1357" t="s">
        <v>2058</v>
      </c>
      <c r="M1357" t="s">
        <v>2059</v>
      </c>
      <c r="N1357">
        <v>0</v>
      </c>
      <c r="O1357">
        <v>0</v>
      </c>
      <c r="P1357">
        <v>0</v>
      </c>
      <c r="Q1357">
        <v>24480</v>
      </c>
      <c r="R1357">
        <v>0</v>
      </c>
      <c r="S1357">
        <v>0</v>
      </c>
      <c r="T1357">
        <v>0</v>
      </c>
      <c r="U1357">
        <v>0</v>
      </c>
      <c r="V1357">
        <v>0</v>
      </c>
      <c r="W1357">
        <v>0</v>
      </c>
      <c r="X1357">
        <v>0</v>
      </c>
      <c r="Y1357">
        <v>0</v>
      </c>
      <c r="Z1357">
        <v>0</v>
      </c>
      <c r="AA1357">
        <v>0</v>
      </c>
      <c r="AB1357">
        <v>0</v>
      </c>
      <c r="AC1357">
        <v>0</v>
      </c>
      <c r="AD1357">
        <v>0</v>
      </c>
      <c r="AE1357">
        <v>0</v>
      </c>
      <c r="AF1357">
        <v>0</v>
      </c>
      <c r="AG1357" t="s">
        <v>8141</v>
      </c>
      <c r="AH1357" s="21" t="str">
        <f t="shared" si="42"/>
        <v>YK19</v>
      </c>
      <c r="AI1357" s="21">
        <v>107.92500000000001</v>
      </c>
      <c r="AJ1357" s="21">
        <f t="shared" si="43"/>
        <v>100</v>
      </c>
      <c r="AK1357" s="21" t="s">
        <v>2060</v>
      </c>
      <c r="AL1357" t="s">
        <v>3411</v>
      </c>
      <c r="AM1357" t="s">
        <v>53</v>
      </c>
      <c r="AN1357" t="s">
        <v>2031</v>
      </c>
    </row>
    <row r="1358" spans="1:40" ht="15" hidden="1" thickTop="1" x14ac:dyDescent="0.35">
      <c r="A1358" t="s">
        <v>2254</v>
      </c>
      <c r="B1358" t="s">
        <v>8143</v>
      </c>
      <c r="C1358" t="s">
        <v>4585</v>
      </c>
      <c r="D1358" t="s">
        <v>8144</v>
      </c>
      <c r="E1358" t="s">
        <v>3407</v>
      </c>
      <c r="F1358">
        <v>1</v>
      </c>
      <c r="G1358" t="s">
        <v>2509</v>
      </c>
      <c r="H1358" t="s">
        <v>2510</v>
      </c>
      <c r="I1358" t="s">
        <v>2511</v>
      </c>
      <c r="J1358" t="s">
        <v>3408</v>
      </c>
      <c r="K1358" t="s">
        <v>3109</v>
      </c>
      <c r="L1358" t="s">
        <v>2058</v>
      </c>
      <c r="M1358" t="s">
        <v>2059</v>
      </c>
      <c r="N1358">
        <v>2</v>
      </c>
      <c r="O1358">
        <v>107</v>
      </c>
      <c r="P1358">
        <v>0.44</v>
      </c>
      <c r="Q1358">
        <v>24480</v>
      </c>
      <c r="R1358">
        <v>0</v>
      </c>
      <c r="S1358">
        <v>0</v>
      </c>
      <c r="T1358">
        <v>0</v>
      </c>
      <c r="U1358">
        <v>0</v>
      </c>
      <c r="V1358">
        <v>0</v>
      </c>
      <c r="W1358">
        <v>0</v>
      </c>
      <c r="X1358">
        <v>0</v>
      </c>
      <c r="Y1358">
        <v>0</v>
      </c>
      <c r="Z1358">
        <v>0</v>
      </c>
      <c r="AA1358">
        <v>2</v>
      </c>
      <c r="AB1358">
        <v>107</v>
      </c>
      <c r="AC1358">
        <v>0.44</v>
      </c>
      <c r="AD1358">
        <v>0</v>
      </c>
      <c r="AE1358">
        <v>0</v>
      </c>
      <c r="AF1358">
        <v>0</v>
      </c>
      <c r="AG1358" t="s">
        <v>8145</v>
      </c>
      <c r="AH1358" s="21" t="str">
        <f t="shared" si="42"/>
        <v>YK19</v>
      </c>
      <c r="AI1358" s="21">
        <v>107.92500000000001</v>
      </c>
      <c r="AJ1358" s="21">
        <f t="shared" si="43"/>
        <v>99.562908496732021</v>
      </c>
      <c r="AK1358" s="21" t="s">
        <v>2063</v>
      </c>
      <c r="AL1358" t="s">
        <v>3411</v>
      </c>
      <c r="AM1358" t="s">
        <v>53</v>
      </c>
      <c r="AN1358" t="s">
        <v>2030</v>
      </c>
    </row>
    <row r="1359" spans="1:40" ht="15" hidden="1" thickTop="1" x14ac:dyDescent="0.35">
      <c r="A1359" t="s">
        <v>8184</v>
      </c>
      <c r="B1359" t="s">
        <v>8147</v>
      </c>
      <c r="C1359" t="s">
        <v>3405</v>
      </c>
      <c r="D1359" t="s">
        <v>8148</v>
      </c>
      <c r="E1359" t="s">
        <v>3407</v>
      </c>
      <c r="F1359">
        <v>1</v>
      </c>
      <c r="G1359" t="s">
        <v>2509</v>
      </c>
      <c r="H1359" t="s">
        <v>2510</v>
      </c>
      <c r="I1359" t="s">
        <v>2511</v>
      </c>
      <c r="J1359" t="s">
        <v>3408</v>
      </c>
      <c r="K1359" t="s">
        <v>3109</v>
      </c>
      <c r="L1359" t="s">
        <v>2058</v>
      </c>
      <c r="M1359" t="s">
        <v>2059</v>
      </c>
      <c r="N1359">
        <v>0</v>
      </c>
      <c r="O1359">
        <v>0</v>
      </c>
      <c r="P1359">
        <v>0</v>
      </c>
      <c r="Q1359">
        <v>24480</v>
      </c>
      <c r="R1359">
        <v>0</v>
      </c>
      <c r="S1359">
        <v>0</v>
      </c>
      <c r="T1359">
        <v>0</v>
      </c>
      <c r="U1359">
        <v>0</v>
      </c>
      <c r="V1359">
        <v>0</v>
      </c>
      <c r="W1359">
        <v>0</v>
      </c>
      <c r="X1359">
        <v>0</v>
      </c>
      <c r="Y1359">
        <v>0</v>
      </c>
      <c r="Z1359">
        <v>0</v>
      </c>
      <c r="AA1359">
        <v>0</v>
      </c>
      <c r="AB1359">
        <v>0</v>
      </c>
      <c r="AC1359">
        <v>0</v>
      </c>
      <c r="AD1359">
        <v>0</v>
      </c>
      <c r="AE1359">
        <v>0</v>
      </c>
      <c r="AF1359">
        <v>0</v>
      </c>
      <c r="AG1359" t="s">
        <v>8149</v>
      </c>
      <c r="AH1359" s="21" t="str">
        <f t="shared" si="42"/>
        <v>YK19</v>
      </c>
      <c r="AI1359" s="21">
        <v>107.92500000000001</v>
      </c>
      <c r="AJ1359" s="21">
        <f t="shared" si="43"/>
        <v>100</v>
      </c>
      <c r="AK1359" s="21" t="s">
        <v>2060</v>
      </c>
      <c r="AL1359" t="s">
        <v>3411</v>
      </c>
      <c r="AM1359" t="s">
        <v>53</v>
      </c>
      <c r="AN1359" t="s">
        <v>2031</v>
      </c>
    </row>
    <row r="1360" spans="1:40" ht="15" hidden="1" thickTop="1" x14ac:dyDescent="0.35">
      <c r="A1360" t="s">
        <v>8188</v>
      </c>
      <c r="B1360" t="s">
        <v>8151</v>
      </c>
      <c r="C1360" t="s">
        <v>4228</v>
      </c>
      <c r="D1360" t="s">
        <v>8152</v>
      </c>
      <c r="E1360" t="s">
        <v>3407</v>
      </c>
      <c r="F1360">
        <v>1</v>
      </c>
      <c r="G1360" t="s">
        <v>2509</v>
      </c>
      <c r="H1360" t="s">
        <v>2510</v>
      </c>
      <c r="I1360" t="s">
        <v>2511</v>
      </c>
      <c r="J1360" t="s">
        <v>3408</v>
      </c>
      <c r="K1360" t="s">
        <v>3109</v>
      </c>
      <c r="L1360" t="s">
        <v>2058</v>
      </c>
      <c r="M1360" t="s">
        <v>2059</v>
      </c>
      <c r="N1360">
        <v>1</v>
      </c>
      <c r="O1360">
        <v>116</v>
      </c>
      <c r="P1360">
        <v>0.47</v>
      </c>
      <c r="Q1360">
        <v>24480</v>
      </c>
      <c r="R1360">
        <v>1</v>
      </c>
      <c r="S1360">
        <v>116</v>
      </c>
      <c r="T1360">
        <v>0.47</v>
      </c>
      <c r="U1360">
        <v>0</v>
      </c>
      <c r="V1360">
        <v>0</v>
      </c>
      <c r="W1360">
        <v>0</v>
      </c>
      <c r="X1360">
        <v>0</v>
      </c>
      <c r="Y1360">
        <v>0</v>
      </c>
      <c r="Z1360">
        <v>0</v>
      </c>
      <c r="AA1360">
        <v>0</v>
      </c>
      <c r="AB1360">
        <v>0</v>
      </c>
      <c r="AC1360">
        <v>0</v>
      </c>
      <c r="AD1360">
        <v>0</v>
      </c>
      <c r="AE1360">
        <v>0</v>
      </c>
      <c r="AF1360">
        <v>0</v>
      </c>
      <c r="AG1360" t="s">
        <v>8153</v>
      </c>
      <c r="AH1360" s="21" t="str">
        <f t="shared" si="42"/>
        <v>YK19</v>
      </c>
      <c r="AI1360" s="21">
        <v>107.92500000000001</v>
      </c>
      <c r="AJ1360" s="21">
        <f t="shared" si="43"/>
        <v>99.526143790849673</v>
      </c>
      <c r="AK1360" s="21" t="s">
        <v>2063</v>
      </c>
      <c r="AL1360" t="s">
        <v>3411</v>
      </c>
      <c r="AM1360" t="s">
        <v>53</v>
      </c>
      <c r="AN1360" t="s">
        <v>2030</v>
      </c>
    </row>
    <row r="1361" spans="1:40" ht="15" hidden="1" thickTop="1" x14ac:dyDescent="0.35">
      <c r="A1361" t="s">
        <v>8192</v>
      </c>
      <c r="B1361" t="s">
        <v>8155</v>
      </c>
      <c r="C1361" t="s">
        <v>3608</v>
      </c>
      <c r="D1361" t="s">
        <v>8156</v>
      </c>
      <c r="E1361" t="s">
        <v>44</v>
      </c>
      <c r="F1361">
        <v>1</v>
      </c>
      <c r="G1361" t="s">
        <v>2055</v>
      </c>
      <c r="H1361" t="s">
        <v>2056</v>
      </c>
      <c r="I1361" t="s">
        <v>2511</v>
      </c>
      <c r="J1361" t="s">
        <v>3609</v>
      </c>
      <c r="K1361" t="s">
        <v>42</v>
      </c>
      <c r="L1361" t="s">
        <v>2058</v>
      </c>
      <c r="M1361" t="s">
        <v>2059</v>
      </c>
      <c r="N1361">
        <v>0</v>
      </c>
      <c r="O1361">
        <v>0</v>
      </c>
      <c r="P1361">
        <v>0</v>
      </c>
      <c r="Q1361">
        <v>24480</v>
      </c>
      <c r="R1361">
        <v>0</v>
      </c>
      <c r="S1361">
        <v>0</v>
      </c>
      <c r="T1361">
        <v>0</v>
      </c>
      <c r="U1361">
        <v>0</v>
      </c>
      <c r="V1361">
        <v>0</v>
      </c>
      <c r="W1361">
        <v>0</v>
      </c>
      <c r="X1361">
        <v>0</v>
      </c>
      <c r="Y1361">
        <v>0</v>
      </c>
      <c r="Z1361">
        <v>0</v>
      </c>
      <c r="AA1361">
        <v>0</v>
      </c>
      <c r="AB1361">
        <v>0</v>
      </c>
      <c r="AC1361">
        <v>0</v>
      </c>
      <c r="AD1361">
        <v>0</v>
      </c>
      <c r="AE1361">
        <v>0</v>
      </c>
      <c r="AF1361">
        <v>0</v>
      </c>
      <c r="AG1361" t="s">
        <v>8157</v>
      </c>
      <c r="AH1361" s="21" t="str">
        <f t="shared" si="42"/>
        <v>YR20</v>
      </c>
      <c r="AI1361" s="21">
        <v>107.92500000000001</v>
      </c>
      <c r="AJ1361" s="21">
        <f t="shared" si="43"/>
        <v>100</v>
      </c>
      <c r="AK1361" s="21" t="s">
        <v>2060</v>
      </c>
      <c r="AL1361" t="s">
        <v>3610</v>
      </c>
      <c r="AM1361" t="s">
        <v>53</v>
      </c>
      <c r="AN1361" t="s">
        <v>2031</v>
      </c>
    </row>
    <row r="1362" spans="1:40" ht="15" hidden="1" thickTop="1" x14ac:dyDescent="0.35">
      <c r="A1362" t="s">
        <v>8196</v>
      </c>
      <c r="B1362" t="s">
        <v>8159</v>
      </c>
      <c r="C1362" t="s">
        <v>2530</v>
      </c>
      <c r="D1362" t="s">
        <v>8160</v>
      </c>
      <c r="E1362" t="s">
        <v>558</v>
      </c>
      <c r="F1362">
        <v>1</v>
      </c>
      <c r="G1362" t="s">
        <v>2524</v>
      </c>
      <c r="H1362" t="s">
        <v>2056</v>
      </c>
      <c r="I1362" t="s">
        <v>2511</v>
      </c>
      <c r="J1362" t="s">
        <v>2532</v>
      </c>
      <c r="K1362" t="s">
        <v>62</v>
      </c>
      <c r="L1362" t="s">
        <v>2058</v>
      </c>
      <c r="M1362" t="s">
        <v>2059</v>
      </c>
      <c r="N1362">
        <v>1</v>
      </c>
      <c r="O1362">
        <v>61</v>
      </c>
      <c r="P1362">
        <v>0.25</v>
      </c>
      <c r="Q1362">
        <v>24480</v>
      </c>
      <c r="R1362">
        <v>1</v>
      </c>
      <c r="S1362">
        <v>61</v>
      </c>
      <c r="T1362">
        <v>0.25</v>
      </c>
      <c r="U1362">
        <v>0</v>
      </c>
      <c r="V1362">
        <v>0</v>
      </c>
      <c r="W1362">
        <v>0</v>
      </c>
      <c r="X1362">
        <v>0</v>
      </c>
      <c r="Y1362">
        <v>0</v>
      </c>
      <c r="Z1362">
        <v>0</v>
      </c>
      <c r="AA1362">
        <v>0</v>
      </c>
      <c r="AB1362">
        <v>0</v>
      </c>
      <c r="AC1362">
        <v>0</v>
      </c>
      <c r="AD1362">
        <v>0</v>
      </c>
      <c r="AE1362">
        <v>0</v>
      </c>
      <c r="AF1362">
        <v>0</v>
      </c>
      <c r="AG1362" t="s">
        <v>8161</v>
      </c>
      <c r="AH1362" s="21" t="str">
        <f t="shared" si="42"/>
        <v>YR21</v>
      </c>
      <c r="AI1362" s="21">
        <v>107.92500000000001</v>
      </c>
      <c r="AJ1362" s="21">
        <f t="shared" si="43"/>
        <v>99.750816993464056</v>
      </c>
      <c r="AK1362" s="21" t="s">
        <v>2060</v>
      </c>
      <c r="AL1362" t="s">
        <v>2527</v>
      </c>
      <c r="AM1362" t="s">
        <v>53</v>
      </c>
      <c r="AN1362" t="s">
        <v>2029</v>
      </c>
    </row>
    <row r="1363" spans="1:40" ht="15" hidden="1" thickTop="1" x14ac:dyDescent="0.35">
      <c r="A1363" t="s">
        <v>8200</v>
      </c>
      <c r="B1363" t="s">
        <v>8163</v>
      </c>
      <c r="C1363" t="s">
        <v>3865</v>
      </c>
      <c r="D1363" t="s">
        <v>8164</v>
      </c>
      <c r="E1363" t="s">
        <v>2667</v>
      </c>
      <c r="F1363">
        <v>1</v>
      </c>
      <c r="G1363" t="s">
        <v>2509</v>
      </c>
      <c r="H1363" t="s">
        <v>2510</v>
      </c>
      <c r="I1363" t="s">
        <v>2511</v>
      </c>
      <c r="J1363" t="s">
        <v>2668</v>
      </c>
      <c r="K1363" t="s">
        <v>2669</v>
      </c>
      <c r="L1363" t="s">
        <v>2058</v>
      </c>
      <c r="M1363" t="s">
        <v>2059</v>
      </c>
      <c r="N1363">
        <v>1</v>
      </c>
      <c r="O1363">
        <v>40</v>
      </c>
      <c r="P1363">
        <v>0.16</v>
      </c>
      <c r="Q1363">
        <v>24480</v>
      </c>
      <c r="R1363">
        <v>0</v>
      </c>
      <c r="S1363">
        <v>0</v>
      </c>
      <c r="T1363">
        <v>0</v>
      </c>
      <c r="U1363">
        <v>0</v>
      </c>
      <c r="V1363">
        <v>0</v>
      </c>
      <c r="W1363">
        <v>0</v>
      </c>
      <c r="X1363">
        <v>1</v>
      </c>
      <c r="Y1363">
        <v>40</v>
      </c>
      <c r="Z1363">
        <v>0.16</v>
      </c>
      <c r="AA1363">
        <v>0</v>
      </c>
      <c r="AB1363">
        <v>0</v>
      </c>
      <c r="AC1363">
        <v>0</v>
      </c>
      <c r="AD1363">
        <v>0</v>
      </c>
      <c r="AE1363">
        <v>0</v>
      </c>
      <c r="AF1363">
        <v>0</v>
      </c>
      <c r="AG1363" t="s">
        <v>8165</v>
      </c>
      <c r="AH1363" s="21" t="str">
        <f t="shared" si="42"/>
        <v>YK19</v>
      </c>
      <c r="AI1363" s="21">
        <v>107.92500000000001</v>
      </c>
      <c r="AJ1363" s="21">
        <f t="shared" si="43"/>
        <v>99.83660130718954</v>
      </c>
      <c r="AK1363" s="21" t="s">
        <v>2060</v>
      </c>
      <c r="AL1363" t="s">
        <v>2515</v>
      </c>
      <c r="AM1363" t="s">
        <v>53</v>
      </c>
      <c r="AN1363" t="s">
        <v>2032</v>
      </c>
    </row>
    <row r="1364" spans="1:40" ht="15" hidden="1" thickTop="1" x14ac:dyDescent="0.35">
      <c r="A1364" t="s">
        <v>8203</v>
      </c>
      <c r="B1364" t="s">
        <v>8167</v>
      </c>
      <c r="C1364" t="s">
        <v>2960</v>
      </c>
      <c r="D1364" t="s">
        <v>8168</v>
      </c>
      <c r="E1364" t="s">
        <v>43</v>
      </c>
      <c r="F1364">
        <v>1</v>
      </c>
      <c r="G1364" t="s">
        <v>2055</v>
      </c>
      <c r="H1364" t="s">
        <v>2056</v>
      </c>
      <c r="I1364" t="s">
        <v>2511</v>
      </c>
      <c r="J1364" t="s">
        <v>2962</v>
      </c>
      <c r="K1364" t="s">
        <v>42</v>
      </c>
      <c r="L1364" t="s">
        <v>2058</v>
      </c>
      <c r="M1364" t="s">
        <v>2059</v>
      </c>
      <c r="N1364">
        <v>1</v>
      </c>
      <c r="O1364">
        <v>98</v>
      </c>
      <c r="P1364">
        <v>0.4</v>
      </c>
      <c r="Q1364">
        <v>24480</v>
      </c>
      <c r="R1364">
        <v>1</v>
      </c>
      <c r="S1364">
        <v>98</v>
      </c>
      <c r="T1364">
        <v>0.4</v>
      </c>
      <c r="U1364">
        <v>0</v>
      </c>
      <c r="V1364">
        <v>0</v>
      </c>
      <c r="W1364">
        <v>0</v>
      </c>
      <c r="X1364">
        <v>0</v>
      </c>
      <c r="Y1364">
        <v>0</v>
      </c>
      <c r="Z1364">
        <v>0</v>
      </c>
      <c r="AA1364">
        <v>0</v>
      </c>
      <c r="AB1364">
        <v>0</v>
      </c>
      <c r="AC1364">
        <v>0</v>
      </c>
      <c r="AD1364">
        <v>0</v>
      </c>
      <c r="AE1364">
        <v>0</v>
      </c>
      <c r="AF1364">
        <v>0</v>
      </c>
      <c r="AG1364" t="s">
        <v>8169</v>
      </c>
      <c r="AH1364" s="21" t="str">
        <f t="shared" si="42"/>
        <v>YN23</v>
      </c>
      <c r="AI1364" s="21">
        <v>107.92500000000001</v>
      </c>
      <c r="AJ1364" s="21">
        <f t="shared" si="43"/>
        <v>99.599673202614383</v>
      </c>
      <c r="AK1364" s="21" t="s">
        <v>2063</v>
      </c>
      <c r="AL1364" t="s">
        <v>2964</v>
      </c>
      <c r="AM1364" t="s">
        <v>53</v>
      </c>
      <c r="AN1364" t="s">
        <v>2030</v>
      </c>
    </row>
    <row r="1365" spans="1:40" ht="15" hidden="1" thickTop="1" x14ac:dyDescent="0.35">
      <c r="A1365" t="s">
        <v>8207</v>
      </c>
      <c r="B1365" t="s">
        <v>8171</v>
      </c>
      <c r="C1365" t="s">
        <v>2679</v>
      </c>
      <c r="D1365" t="s">
        <v>8172</v>
      </c>
      <c r="E1365" t="s">
        <v>3353</v>
      </c>
      <c r="F1365">
        <v>1</v>
      </c>
      <c r="G1365" t="s">
        <v>2682</v>
      </c>
      <c r="H1365" t="s">
        <v>2620</v>
      </c>
      <c r="I1365" t="s">
        <v>2511</v>
      </c>
      <c r="J1365" t="s">
        <v>2683</v>
      </c>
      <c r="K1365" t="s">
        <v>2684</v>
      </c>
      <c r="L1365" t="s">
        <v>2058</v>
      </c>
      <c r="M1365" t="s">
        <v>2170</v>
      </c>
      <c r="N1365">
        <v>0</v>
      </c>
      <c r="O1365">
        <v>0</v>
      </c>
      <c r="P1365">
        <v>0</v>
      </c>
      <c r="Q1365">
        <v>15300</v>
      </c>
      <c r="R1365">
        <v>0</v>
      </c>
      <c r="S1365">
        <v>0</v>
      </c>
      <c r="T1365">
        <v>0</v>
      </c>
      <c r="U1365">
        <v>0</v>
      </c>
      <c r="V1365">
        <v>0</v>
      </c>
      <c r="W1365">
        <v>0</v>
      </c>
      <c r="X1365">
        <v>0</v>
      </c>
      <c r="Y1365">
        <v>0</v>
      </c>
      <c r="Z1365">
        <v>0</v>
      </c>
      <c r="AA1365">
        <v>0</v>
      </c>
      <c r="AB1365">
        <v>0</v>
      </c>
      <c r="AC1365">
        <v>0</v>
      </c>
      <c r="AD1365">
        <v>0</v>
      </c>
      <c r="AE1365">
        <v>0</v>
      </c>
      <c r="AF1365">
        <v>0</v>
      </c>
      <c r="AG1365" t="s">
        <v>8173</v>
      </c>
      <c r="AH1365" s="21" t="str">
        <f t="shared" si="42"/>
        <v>YO27</v>
      </c>
      <c r="AI1365" s="21">
        <v>67.5</v>
      </c>
      <c r="AJ1365" s="21">
        <f t="shared" si="43"/>
        <v>100</v>
      </c>
      <c r="AK1365" s="21" t="s">
        <v>2060</v>
      </c>
      <c r="AL1365" t="s">
        <v>2686</v>
      </c>
      <c r="AM1365" t="s">
        <v>53</v>
      </c>
      <c r="AN1365" t="s">
        <v>2029</v>
      </c>
    </row>
    <row r="1366" spans="1:40" ht="15" hidden="1" thickTop="1" x14ac:dyDescent="0.35">
      <c r="A1366" t="s">
        <v>8211</v>
      </c>
      <c r="B1366" t="s">
        <v>8175</v>
      </c>
      <c r="C1366" t="s">
        <v>7416</v>
      </c>
      <c r="D1366" t="s">
        <v>8176</v>
      </c>
      <c r="E1366" t="s">
        <v>3407</v>
      </c>
      <c r="F1366">
        <v>2</v>
      </c>
      <c r="G1366" t="s">
        <v>2509</v>
      </c>
      <c r="H1366" t="s">
        <v>2510</v>
      </c>
      <c r="I1366" t="s">
        <v>2511</v>
      </c>
      <c r="J1366" t="s">
        <v>2794</v>
      </c>
      <c r="K1366" t="s">
        <v>2669</v>
      </c>
      <c r="L1366" t="s">
        <v>2058</v>
      </c>
      <c r="M1366" t="s">
        <v>2059</v>
      </c>
      <c r="N1366">
        <v>0</v>
      </c>
      <c r="O1366">
        <v>0</v>
      </c>
      <c r="P1366">
        <v>0</v>
      </c>
      <c r="Q1366">
        <v>24480</v>
      </c>
      <c r="R1366">
        <v>0</v>
      </c>
      <c r="S1366">
        <v>0</v>
      </c>
      <c r="T1366">
        <v>0</v>
      </c>
      <c r="U1366">
        <v>0</v>
      </c>
      <c r="V1366">
        <v>0</v>
      </c>
      <c r="W1366">
        <v>0</v>
      </c>
      <c r="X1366">
        <v>0</v>
      </c>
      <c r="Y1366">
        <v>0</v>
      </c>
      <c r="Z1366">
        <v>0</v>
      </c>
      <c r="AA1366">
        <v>0</v>
      </c>
      <c r="AB1366">
        <v>0</v>
      </c>
      <c r="AC1366">
        <v>0</v>
      </c>
      <c r="AD1366">
        <v>0</v>
      </c>
      <c r="AE1366">
        <v>0</v>
      </c>
      <c r="AF1366">
        <v>0</v>
      </c>
      <c r="AG1366" t="s">
        <v>8177</v>
      </c>
      <c r="AH1366" s="21" t="str">
        <f t="shared" si="42"/>
        <v>YK19</v>
      </c>
      <c r="AI1366" s="21">
        <v>107.92500000000001</v>
      </c>
      <c r="AJ1366" s="21">
        <f t="shared" si="43"/>
        <v>100</v>
      </c>
      <c r="AK1366" s="21" t="s">
        <v>2060</v>
      </c>
      <c r="AL1366" t="s">
        <v>2515</v>
      </c>
      <c r="AM1366" t="s">
        <v>53</v>
      </c>
      <c r="AN1366" t="s">
        <v>2031</v>
      </c>
    </row>
    <row r="1367" spans="1:40" ht="15" hidden="1" thickTop="1" x14ac:dyDescent="0.35">
      <c r="A1367" t="s">
        <v>8215</v>
      </c>
      <c r="B1367" t="s">
        <v>8178</v>
      </c>
      <c r="C1367" t="s">
        <v>3691</v>
      </c>
      <c r="D1367" t="s">
        <v>8179</v>
      </c>
      <c r="E1367" t="s">
        <v>116</v>
      </c>
      <c r="F1367">
        <v>1</v>
      </c>
      <c r="G1367" t="s">
        <v>2055</v>
      </c>
      <c r="H1367" t="s">
        <v>2056</v>
      </c>
      <c r="I1367" t="s">
        <v>2511</v>
      </c>
      <c r="J1367" t="s">
        <v>3693</v>
      </c>
      <c r="K1367" t="s">
        <v>63</v>
      </c>
      <c r="L1367" t="s">
        <v>2058</v>
      </c>
      <c r="M1367" t="s">
        <v>2431</v>
      </c>
      <c r="N1367">
        <v>0</v>
      </c>
      <c r="O1367">
        <v>0</v>
      </c>
      <c r="P1367">
        <v>0</v>
      </c>
      <c r="Q1367">
        <v>15300</v>
      </c>
      <c r="R1367">
        <v>0</v>
      </c>
      <c r="S1367">
        <v>0</v>
      </c>
      <c r="T1367">
        <v>0</v>
      </c>
      <c r="U1367">
        <v>0</v>
      </c>
      <c r="V1367">
        <v>0</v>
      </c>
      <c r="W1367">
        <v>0</v>
      </c>
      <c r="X1367">
        <v>0</v>
      </c>
      <c r="Y1367">
        <v>0</v>
      </c>
      <c r="Z1367">
        <v>0</v>
      </c>
      <c r="AA1367">
        <v>0</v>
      </c>
      <c r="AB1367">
        <v>0</v>
      </c>
      <c r="AC1367">
        <v>0</v>
      </c>
      <c r="AD1367">
        <v>0</v>
      </c>
      <c r="AE1367">
        <v>0</v>
      </c>
      <c r="AF1367">
        <v>0</v>
      </c>
      <c r="AG1367" t="s">
        <v>8180</v>
      </c>
      <c r="AH1367" s="21" t="str">
        <f t="shared" si="42"/>
        <v>YO27</v>
      </c>
      <c r="AI1367" s="21">
        <v>67.5</v>
      </c>
      <c r="AJ1367" s="21">
        <f t="shared" si="43"/>
        <v>100</v>
      </c>
      <c r="AK1367" s="21" t="s">
        <v>2060</v>
      </c>
      <c r="AL1367" t="s">
        <v>2271</v>
      </c>
      <c r="AM1367" t="s">
        <v>53</v>
      </c>
      <c r="AN1367" t="s">
        <v>2031</v>
      </c>
    </row>
    <row r="1368" spans="1:40" ht="15" hidden="1" thickTop="1" x14ac:dyDescent="0.35">
      <c r="A1368" t="s">
        <v>8220</v>
      </c>
      <c r="B1368" t="s">
        <v>8181</v>
      </c>
      <c r="C1368" t="s">
        <v>2997</v>
      </c>
      <c r="D1368" t="s">
        <v>8182</v>
      </c>
      <c r="E1368" t="s">
        <v>43</v>
      </c>
      <c r="F1368">
        <v>1</v>
      </c>
      <c r="G1368" t="s">
        <v>2055</v>
      </c>
      <c r="H1368" t="s">
        <v>2056</v>
      </c>
      <c r="I1368" t="s">
        <v>2511</v>
      </c>
      <c r="J1368" t="s">
        <v>2999</v>
      </c>
      <c r="K1368" t="s">
        <v>42</v>
      </c>
      <c r="L1368" t="s">
        <v>2058</v>
      </c>
      <c r="M1368" t="s">
        <v>2059</v>
      </c>
      <c r="N1368">
        <v>1</v>
      </c>
      <c r="O1368">
        <v>41</v>
      </c>
      <c r="P1368">
        <v>0.17</v>
      </c>
      <c r="Q1368">
        <v>24480</v>
      </c>
      <c r="R1368">
        <v>1</v>
      </c>
      <c r="S1368">
        <v>41</v>
      </c>
      <c r="T1368">
        <v>0.17</v>
      </c>
      <c r="U1368">
        <v>0</v>
      </c>
      <c r="V1368">
        <v>0</v>
      </c>
      <c r="W1368">
        <v>0</v>
      </c>
      <c r="X1368">
        <v>0</v>
      </c>
      <c r="Y1368">
        <v>0</v>
      </c>
      <c r="Z1368">
        <v>0</v>
      </c>
      <c r="AA1368">
        <v>0</v>
      </c>
      <c r="AB1368">
        <v>0</v>
      </c>
      <c r="AC1368">
        <v>0</v>
      </c>
      <c r="AD1368">
        <v>0</v>
      </c>
      <c r="AE1368">
        <v>0</v>
      </c>
      <c r="AF1368">
        <v>0</v>
      </c>
      <c r="AG1368" t="s">
        <v>8183</v>
      </c>
      <c r="AH1368" s="21" t="str">
        <f t="shared" si="42"/>
        <v>YO27</v>
      </c>
      <c r="AI1368" s="21">
        <v>107.92500000000001</v>
      </c>
      <c r="AJ1368" s="21">
        <f t="shared" si="43"/>
        <v>99.832516339869287</v>
      </c>
      <c r="AK1368" s="21" t="s">
        <v>2060</v>
      </c>
      <c r="AL1368" t="s">
        <v>2964</v>
      </c>
      <c r="AM1368" t="s">
        <v>53</v>
      </c>
      <c r="AN1368" t="s">
        <v>2031</v>
      </c>
    </row>
    <row r="1369" spans="1:40" ht="15" hidden="1" thickTop="1" x14ac:dyDescent="0.35">
      <c r="A1369" t="s">
        <v>8224</v>
      </c>
      <c r="B1369" t="s">
        <v>8185</v>
      </c>
      <c r="C1369" t="s">
        <v>2985</v>
      </c>
      <c r="D1369" t="s">
        <v>8186</v>
      </c>
      <c r="E1369" t="s">
        <v>2986</v>
      </c>
      <c r="F1369">
        <v>2</v>
      </c>
      <c r="G1369" t="s">
        <v>2509</v>
      </c>
      <c r="H1369" t="s">
        <v>2510</v>
      </c>
      <c r="I1369" t="s">
        <v>2511</v>
      </c>
      <c r="J1369" t="s">
        <v>2987</v>
      </c>
      <c r="K1369" t="s">
        <v>2513</v>
      </c>
      <c r="L1369" t="s">
        <v>2058</v>
      </c>
      <c r="M1369" t="s">
        <v>2059</v>
      </c>
      <c r="N1369">
        <v>0</v>
      </c>
      <c r="O1369">
        <v>0</v>
      </c>
      <c r="P1369">
        <v>0</v>
      </c>
      <c r="Q1369">
        <v>24480</v>
      </c>
      <c r="R1369">
        <v>0</v>
      </c>
      <c r="S1369">
        <v>0</v>
      </c>
      <c r="T1369">
        <v>0</v>
      </c>
      <c r="U1369">
        <v>0</v>
      </c>
      <c r="V1369">
        <v>0</v>
      </c>
      <c r="W1369">
        <v>0</v>
      </c>
      <c r="X1369">
        <v>0</v>
      </c>
      <c r="Y1369">
        <v>0</v>
      </c>
      <c r="Z1369">
        <v>0</v>
      </c>
      <c r="AA1369">
        <v>0</v>
      </c>
      <c r="AB1369">
        <v>0</v>
      </c>
      <c r="AC1369">
        <v>0</v>
      </c>
      <c r="AD1369">
        <v>0</v>
      </c>
      <c r="AE1369">
        <v>0</v>
      </c>
      <c r="AF1369">
        <v>0</v>
      </c>
      <c r="AG1369" t="s">
        <v>8187</v>
      </c>
      <c r="AH1369" s="21" t="str">
        <f t="shared" si="42"/>
        <v>YK19</v>
      </c>
      <c r="AI1369" s="21">
        <v>107.92500000000001</v>
      </c>
      <c r="AJ1369" s="21">
        <f t="shared" si="43"/>
        <v>100</v>
      </c>
      <c r="AK1369" s="21" t="s">
        <v>2060</v>
      </c>
      <c r="AL1369" t="s">
        <v>2515</v>
      </c>
      <c r="AM1369" t="s">
        <v>53</v>
      </c>
      <c r="AN1369" t="s">
        <v>2031</v>
      </c>
    </row>
    <row r="1370" spans="1:40" ht="15" hidden="1" thickTop="1" x14ac:dyDescent="0.35">
      <c r="A1370" t="s">
        <v>8228</v>
      </c>
      <c r="B1370" t="s">
        <v>8189</v>
      </c>
      <c r="C1370" t="s">
        <v>2985</v>
      </c>
      <c r="D1370" t="s">
        <v>8190</v>
      </c>
      <c r="E1370" t="s">
        <v>2986</v>
      </c>
      <c r="F1370">
        <v>2</v>
      </c>
      <c r="G1370" t="s">
        <v>2509</v>
      </c>
      <c r="H1370" t="s">
        <v>2510</v>
      </c>
      <c r="I1370" t="s">
        <v>2511</v>
      </c>
      <c r="J1370" t="s">
        <v>2987</v>
      </c>
      <c r="K1370" t="s">
        <v>2513</v>
      </c>
      <c r="L1370" t="s">
        <v>2058</v>
      </c>
      <c r="M1370" t="s">
        <v>2059</v>
      </c>
      <c r="N1370">
        <v>1</v>
      </c>
      <c r="O1370">
        <v>104</v>
      </c>
      <c r="P1370">
        <v>0.42</v>
      </c>
      <c r="Q1370">
        <v>24480</v>
      </c>
      <c r="R1370">
        <v>1</v>
      </c>
      <c r="S1370">
        <v>104</v>
      </c>
      <c r="T1370">
        <v>0.42</v>
      </c>
      <c r="U1370">
        <v>0</v>
      </c>
      <c r="V1370">
        <v>0</v>
      </c>
      <c r="W1370">
        <v>0</v>
      </c>
      <c r="X1370">
        <v>0</v>
      </c>
      <c r="Y1370">
        <v>0</v>
      </c>
      <c r="Z1370">
        <v>0</v>
      </c>
      <c r="AA1370">
        <v>0</v>
      </c>
      <c r="AB1370">
        <v>0</v>
      </c>
      <c r="AC1370">
        <v>0</v>
      </c>
      <c r="AD1370">
        <v>0</v>
      </c>
      <c r="AE1370">
        <v>0</v>
      </c>
      <c r="AF1370">
        <v>0</v>
      </c>
      <c r="AG1370" t="s">
        <v>8191</v>
      </c>
      <c r="AH1370" s="21" t="str">
        <f t="shared" si="42"/>
        <v>YK19</v>
      </c>
      <c r="AI1370" s="21">
        <v>107.92500000000001</v>
      </c>
      <c r="AJ1370" s="21">
        <f t="shared" si="43"/>
        <v>99.575163398692808</v>
      </c>
      <c r="AK1370" s="21" t="s">
        <v>2063</v>
      </c>
      <c r="AL1370" t="s">
        <v>2515</v>
      </c>
      <c r="AM1370" t="s">
        <v>53</v>
      </c>
      <c r="AN1370" t="s">
        <v>2031</v>
      </c>
    </row>
    <row r="1371" spans="1:40" ht="15" hidden="1" thickTop="1" x14ac:dyDescent="0.35">
      <c r="A1371" t="s">
        <v>8232</v>
      </c>
      <c r="B1371" t="s">
        <v>8193</v>
      </c>
      <c r="C1371" t="s">
        <v>3342</v>
      </c>
      <c r="D1371" t="s">
        <v>8194</v>
      </c>
      <c r="E1371" t="s">
        <v>3013</v>
      </c>
      <c r="F1371">
        <v>1</v>
      </c>
      <c r="G1371" t="s">
        <v>2600</v>
      </c>
      <c r="H1371" t="s">
        <v>2577</v>
      </c>
      <c r="I1371" t="s">
        <v>2511</v>
      </c>
      <c r="J1371" t="s">
        <v>3183</v>
      </c>
      <c r="K1371" t="s">
        <v>2742</v>
      </c>
      <c r="L1371" t="s">
        <v>2058</v>
      </c>
      <c r="M1371" t="s">
        <v>2170</v>
      </c>
      <c r="N1371">
        <v>0</v>
      </c>
      <c r="O1371">
        <v>0</v>
      </c>
      <c r="P1371">
        <v>0</v>
      </c>
      <c r="Q1371">
        <v>15300</v>
      </c>
      <c r="R1371">
        <v>0</v>
      </c>
      <c r="S1371">
        <v>0</v>
      </c>
      <c r="T1371">
        <v>0</v>
      </c>
      <c r="U1371">
        <v>0</v>
      </c>
      <c r="V1371">
        <v>0</v>
      </c>
      <c r="W1371">
        <v>0</v>
      </c>
      <c r="X1371">
        <v>0</v>
      </c>
      <c r="Y1371">
        <v>0</v>
      </c>
      <c r="Z1371">
        <v>0</v>
      </c>
      <c r="AA1371">
        <v>0</v>
      </c>
      <c r="AB1371">
        <v>0</v>
      </c>
      <c r="AC1371">
        <v>0</v>
      </c>
      <c r="AD1371">
        <v>0</v>
      </c>
      <c r="AE1371">
        <v>0</v>
      </c>
      <c r="AF1371">
        <v>0</v>
      </c>
      <c r="AG1371" t="s">
        <v>8195</v>
      </c>
      <c r="AH1371" s="21" t="str">
        <f t="shared" si="42"/>
        <v>YO27</v>
      </c>
      <c r="AI1371" s="21">
        <v>67.5</v>
      </c>
      <c r="AJ1371" s="21">
        <f t="shared" si="43"/>
        <v>100</v>
      </c>
      <c r="AK1371" s="21" t="s">
        <v>2060</v>
      </c>
      <c r="AL1371" t="s">
        <v>2551</v>
      </c>
      <c r="AM1371" t="s">
        <v>53</v>
      </c>
      <c r="AN1371" t="s">
        <v>2029</v>
      </c>
    </row>
    <row r="1372" spans="1:40" ht="15" hidden="1" thickTop="1" x14ac:dyDescent="0.35">
      <c r="A1372" t="s">
        <v>8235</v>
      </c>
      <c r="B1372" t="s">
        <v>8197</v>
      </c>
      <c r="C1372" t="s">
        <v>4185</v>
      </c>
      <c r="D1372" t="s">
        <v>8198</v>
      </c>
      <c r="E1372" t="s">
        <v>2608</v>
      </c>
      <c r="F1372">
        <v>1</v>
      </c>
      <c r="G1372" t="s">
        <v>2609</v>
      </c>
      <c r="H1372" t="s">
        <v>2577</v>
      </c>
      <c r="I1372" t="s">
        <v>2511</v>
      </c>
      <c r="J1372" t="s">
        <v>2781</v>
      </c>
      <c r="K1372" t="s">
        <v>2765</v>
      </c>
      <c r="L1372" t="s">
        <v>2058</v>
      </c>
      <c r="M1372" t="s">
        <v>2170</v>
      </c>
      <c r="N1372">
        <v>3</v>
      </c>
      <c r="O1372">
        <v>101</v>
      </c>
      <c r="P1372">
        <v>0.66</v>
      </c>
      <c r="Q1372">
        <v>15300</v>
      </c>
      <c r="R1372">
        <v>2</v>
      </c>
      <c r="S1372">
        <v>68</v>
      </c>
      <c r="T1372">
        <v>0.44</v>
      </c>
      <c r="U1372">
        <v>0</v>
      </c>
      <c r="V1372">
        <v>0</v>
      </c>
      <c r="W1372">
        <v>0</v>
      </c>
      <c r="X1372">
        <v>1</v>
      </c>
      <c r="Y1372">
        <v>33</v>
      </c>
      <c r="Z1372">
        <v>0.22</v>
      </c>
      <c r="AA1372">
        <v>0</v>
      </c>
      <c r="AB1372">
        <v>0</v>
      </c>
      <c r="AC1372">
        <v>0</v>
      </c>
      <c r="AD1372">
        <v>0</v>
      </c>
      <c r="AE1372">
        <v>0</v>
      </c>
      <c r="AF1372">
        <v>0</v>
      </c>
      <c r="AG1372" t="s">
        <v>8199</v>
      </c>
      <c r="AH1372" s="21" t="str">
        <f t="shared" si="42"/>
        <v>YH98</v>
      </c>
      <c r="AI1372" s="21">
        <v>67.5</v>
      </c>
      <c r="AJ1372" s="21">
        <f t="shared" si="43"/>
        <v>99.33986928104575</v>
      </c>
      <c r="AK1372" s="21" t="s">
        <v>2063</v>
      </c>
      <c r="AL1372" t="s">
        <v>2613</v>
      </c>
      <c r="AM1372" t="s">
        <v>53</v>
      </c>
      <c r="AN1372" t="s">
        <v>2032</v>
      </c>
    </row>
    <row r="1373" spans="1:40" ht="15" hidden="1" thickTop="1" x14ac:dyDescent="0.35">
      <c r="A1373" t="s">
        <v>8239</v>
      </c>
      <c r="B1373" t="s">
        <v>8201</v>
      </c>
      <c r="C1373" t="s">
        <v>567</v>
      </c>
      <c r="D1373" t="s">
        <v>8202</v>
      </c>
      <c r="E1373" t="s">
        <v>560</v>
      </c>
      <c r="F1373">
        <v>2</v>
      </c>
      <c r="G1373" t="s">
        <v>2055</v>
      </c>
      <c r="H1373" t="s">
        <v>2056</v>
      </c>
      <c r="I1373" t="s">
        <v>2511</v>
      </c>
      <c r="J1373" t="s">
        <v>428</v>
      </c>
      <c r="K1373" t="s">
        <v>68</v>
      </c>
      <c r="L1373" t="s">
        <v>2058</v>
      </c>
      <c r="M1373" t="s">
        <v>2059</v>
      </c>
      <c r="N1373">
        <v>1</v>
      </c>
      <c r="O1373">
        <v>85</v>
      </c>
      <c r="P1373">
        <v>0.35</v>
      </c>
      <c r="Q1373">
        <v>24480</v>
      </c>
      <c r="R1373">
        <v>0</v>
      </c>
      <c r="S1373">
        <v>0</v>
      </c>
      <c r="T1373">
        <v>0</v>
      </c>
      <c r="U1373">
        <v>0</v>
      </c>
      <c r="V1373">
        <v>0</v>
      </c>
      <c r="W1373">
        <v>0</v>
      </c>
      <c r="X1373">
        <v>1</v>
      </c>
      <c r="Y1373">
        <v>85</v>
      </c>
      <c r="Z1373">
        <v>0.35</v>
      </c>
      <c r="AA1373">
        <v>0</v>
      </c>
      <c r="AB1373">
        <v>0</v>
      </c>
      <c r="AC1373">
        <v>0</v>
      </c>
      <c r="AD1373">
        <v>0</v>
      </c>
      <c r="AE1373">
        <v>0</v>
      </c>
      <c r="AF1373">
        <v>0</v>
      </c>
      <c r="AG1373" t="s">
        <v>216</v>
      </c>
      <c r="AH1373" s="21" t="str">
        <f t="shared" si="42"/>
        <v>YN23</v>
      </c>
      <c r="AI1373" s="21">
        <v>107.92500000000001</v>
      </c>
      <c r="AJ1373" s="21">
        <f t="shared" si="43"/>
        <v>99.652777777777771</v>
      </c>
      <c r="AK1373" s="21" t="s">
        <v>2063</v>
      </c>
      <c r="AL1373" t="s">
        <v>70</v>
      </c>
      <c r="AM1373" t="s">
        <v>53</v>
      </c>
      <c r="AN1373" t="s">
        <v>2029</v>
      </c>
    </row>
    <row r="1374" spans="1:40" ht="15" hidden="1" thickTop="1" x14ac:dyDescent="0.35">
      <c r="A1374" t="s">
        <v>8242</v>
      </c>
      <c r="B1374" t="s">
        <v>8204</v>
      </c>
      <c r="C1374" t="s">
        <v>5447</v>
      </c>
      <c r="D1374" t="s">
        <v>8205</v>
      </c>
      <c r="E1374" t="s">
        <v>2851</v>
      </c>
      <c r="F1374">
        <v>1</v>
      </c>
      <c r="G1374" t="s">
        <v>2593</v>
      </c>
      <c r="H1374" t="s">
        <v>2056</v>
      </c>
      <c r="I1374" t="s">
        <v>2511</v>
      </c>
      <c r="J1374" t="s">
        <v>2594</v>
      </c>
      <c r="K1374" t="s">
        <v>65</v>
      </c>
      <c r="L1374" t="s">
        <v>2058</v>
      </c>
      <c r="M1374" t="s">
        <v>2059</v>
      </c>
      <c r="N1374">
        <v>0</v>
      </c>
      <c r="O1374">
        <v>0</v>
      </c>
      <c r="P1374">
        <v>0</v>
      </c>
      <c r="Q1374">
        <v>24480</v>
      </c>
      <c r="R1374">
        <v>0</v>
      </c>
      <c r="S1374">
        <v>0</v>
      </c>
      <c r="T1374">
        <v>0</v>
      </c>
      <c r="U1374">
        <v>0</v>
      </c>
      <c r="V1374">
        <v>0</v>
      </c>
      <c r="W1374">
        <v>0</v>
      </c>
      <c r="X1374">
        <v>0</v>
      </c>
      <c r="Y1374">
        <v>0</v>
      </c>
      <c r="Z1374">
        <v>0</v>
      </c>
      <c r="AA1374">
        <v>0</v>
      </c>
      <c r="AB1374">
        <v>0</v>
      </c>
      <c r="AC1374">
        <v>0</v>
      </c>
      <c r="AD1374">
        <v>0</v>
      </c>
      <c r="AE1374">
        <v>0</v>
      </c>
      <c r="AF1374">
        <v>0</v>
      </c>
      <c r="AG1374" t="s">
        <v>8206</v>
      </c>
      <c r="AH1374" s="21" t="str">
        <f t="shared" si="42"/>
        <v>YO27</v>
      </c>
      <c r="AI1374" s="21">
        <v>107.92500000000001</v>
      </c>
      <c r="AJ1374" s="21">
        <f t="shared" si="43"/>
        <v>100</v>
      </c>
      <c r="AK1374" s="21" t="s">
        <v>2060</v>
      </c>
      <c r="AL1374" t="s">
        <v>2527</v>
      </c>
      <c r="AM1374" t="s">
        <v>53</v>
      </c>
      <c r="AN1374" t="s">
        <v>2031</v>
      </c>
    </row>
    <row r="1375" spans="1:40" ht="15" hidden="1" thickTop="1" x14ac:dyDescent="0.35">
      <c r="A1375" t="s">
        <v>7458</v>
      </c>
      <c r="B1375" t="s">
        <v>8208</v>
      </c>
      <c r="C1375" t="s">
        <v>2673</v>
      </c>
      <c r="D1375" t="s">
        <v>8209</v>
      </c>
      <c r="E1375" t="s">
        <v>2608</v>
      </c>
      <c r="F1375">
        <v>1</v>
      </c>
      <c r="G1375" t="s">
        <v>2609</v>
      </c>
      <c r="H1375" t="s">
        <v>2577</v>
      </c>
      <c r="I1375" t="s">
        <v>2511</v>
      </c>
      <c r="J1375" t="s">
        <v>2675</v>
      </c>
      <c r="K1375" t="s">
        <v>2611</v>
      </c>
      <c r="L1375" t="s">
        <v>2058</v>
      </c>
      <c r="M1375" t="s">
        <v>2059</v>
      </c>
      <c r="N1375">
        <v>1</v>
      </c>
      <c r="O1375">
        <v>30</v>
      </c>
      <c r="P1375">
        <v>0.12</v>
      </c>
      <c r="Q1375">
        <v>24480</v>
      </c>
      <c r="R1375">
        <v>0</v>
      </c>
      <c r="S1375">
        <v>0</v>
      </c>
      <c r="T1375">
        <v>0</v>
      </c>
      <c r="U1375">
        <v>0</v>
      </c>
      <c r="V1375">
        <v>0</v>
      </c>
      <c r="W1375">
        <v>0</v>
      </c>
      <c r="X1375">
        <v>0</v>
      </c>
      <c r="Y1375">
        <v>0</v>
      </c>
      <c r="Z1375">
        <v>0</v>
      </c>
      <c r="AA1375">
        <v>1</v>
      </c>
      <c r="AB1375">
        <v>30</v>
      </c>
      <c r="AC1375">
        <v>0.12</v>
      </c>
      <c r="AD1375">
        <v>0</v>
      </c>
      <c r="AE1375">
        <v>0</v>
      </c>
      <c r="AF1375">
        <v>0</v>
      </c>
      <c r="AG1375" t="s">
        <v>8210</v>
      </c>
      <c r="AH1375" s="21" t="str">
        <f t="shared" si="42"/>
        <v>YO27</v>
      </c>
      <c r="AI1375" s="21">
        <v>107.92500000000001</v>
      </c>
      <c r="AJ1375" s="21">
        <f t="shared" si="43"/>
        <v>99.877450980392155</v>
      </c>
      <c r="AK1375" s="21" t="s">
        <v>2060</v>
      </c>
      <c r="AL1375" t="s">
        <v>2581</v>
      </c>
      <c r="AM1375" t="s">
        <v>53</v>
      </c>
      <c r="AN1375" t="s">
        <v>2031</v>
      </c>
    </row>
    <row r="1376" spans="1:40" ht="15" hidden="1" thickTop="1" x14ac:dyDescent="0.35">
      <c r="A1376" t="s">
        <v>8250</v>
      </c>
      <c r="B1376" t="s">
        <v>8212</v>
      </c>
      <c r="C1376" t="s">
        <v>6045</v>
      </c>
      <c r="D1376" t="s">
        <v>8213</v>
      </c>
      <c r="E1376" t="s">
        <v>4786</v>
      </c>
      <c r="F1376">
        <v>2</v>
      </c>
      <c r="G1376" t="s">
        <v>2509</v>
      </c>
      <c r="H1376" t="s">
        <v>2510</v>
      </c>
      <c r="I1376" t="s">
        <v>2511</v>
      </c>
      <c r="J1376" t="s">
        <v>2987</v>
      </c>
      <c r="K1376" t="s">
        <v>2513</v>
      </c>
      <c r="L1376" t="s">
        <v>2058</v>
      </c>
      <c r="M1376" t="s">
        <v>2310</v>
      </c>
      <c r="N1376">
        <v>0</v>
      </c>
      <c r="O1376">
        <v>0</v>
      </c>
      <c r="P1376">
        <v>0</v>
      </c>
      <c r="Q1376">
        <v>16320</v>
      </c>
      <c r="R1376">
        <v>0</v>
      </c>
      <c r="S1376">
        <v>0</v>
      </c>
      <c r="T1376">
        <v>0</v>
      </c>
      <c r="U1376">
        <v>0</v>
      </c>
      <c r="V1376">
        <v>0</v>
      </c>
      <c r="W1376">
        <v>0</v>
      </c>
      <c r="X1376">
        <v>0</v>
      </c>
      <c r="Y1376">
        <v>0</v>
      </c>
      <c r="Z1376">
        <v>0</v>
      </c>
      <c r="AA1376">
        <v>0</v>
      </c>
      <c r="AB1376">
        <v>0</v>
      </c>
      <c r="AC1376">
        <v>0</v>
      </c>
      <c r="AD1376">
        <v>0</v>
      </c>
      <c r="AE1376">
        <v>0</v>
      </c>
      <c r="AF1376">
        <v>0</v>
      </c>
      <c r="AG1376" t="s">
        <v>8214</v>
      </c>
      <c r="AH1376" s="21" t="str">
        <f t="shared" si="42"/>
        <v>YK19</v>
      </c>
      <c r="AI1376" s="21">
        <v>72</v>
      </c>
      <c r="AJ1376" s="21">
        <f t="shared" si="43"/>
        <v>100</v>
      </c>
      <c r="AK1376" s="21" t="s">
        <v>2060</v>
      </c>
      <c r="AL1376" t="s">
        <v>2515</v>
      </c>
      <c r="AM1376" t="s">
        <v>53</v>
      </c>
      <c r="AN1376" t="s">
        <v>2031</v>
      </c>
    </row>
    <row r="1377" spans="1:40" ht="15" hidden="1" thickTop="1" x14ac:dyDescent="0.35">
      <c r="A1377" t="s">
        <v>8254</v>
      </c>
      <c r="B1377" t="s">
        <v>8216</v>
      </c>
      <c r="C1377" t="s">
        <v>8217</v>
      </c>
      <c r="D1377" t="s">
        <v>8218</v>
      </c>
      <c r="E1377" t="s">
        <v>2646</v>
      </c>
      <c r="F1377">
        <v>1</v>
      </c>
      <c r="G1377" t="s">
        <v>2600</v>
      </c>
      <c r="H1377" t="s">
        <v>2577</v>
      </c>
      <c r="I1377" t="s">
        <v>2511</v>
      </c>
      <c r="J1377" t="s">
        <v>2647</v>
      </c>
      <c r="K1377" t="s">
        <v>2602</v>
      </c>
      <c r="L1377" t="s">
        <v>2058</v>
      </c>
      <c r="M1377" t="s">
        <v>2059</v>
      </c>
      <c r="N1377">
        <v>1</v>
      </c>
      <c r="O1377">
        <v>24</v>
      </c>
      <c r="P1377">
        <v>0.1</v>
      </c>
      <c r="Q1377">
        <v>24480</v>
      </c>
      <c r="R1377">
        <v>0</v>
      </c>
      <c r="S1377">
        <v>0</v>
      </c>
      <c r="T1377">
        <v>0</v>
      </c>
      <c r="U1377">
        <v>0</v>
      </c>
      <c r="V1377">
        <v>0</v>
      </c>
      <c r="W1377">
        <v>0</v>
      </c>
      <c r="X1377">
        <v>0</v>
      </c>
      <c r="Y1377">
        <v>0</v>
      </c>
      <c r="Z1377">
        <v>0</v>
      </c>
      <c r="AA1377">
        <v>1</v>
      </c>
      <c r="AB1377">
        <v>24</v>
      </c>
      <c r="AC1377">
        <v>0.1</v>
      </c>
      <c r="AD1377">
        <v>0</v>
      </c>
      <c r="AE1377">
        <v>0</v>
      </c>
      <c r="AF1377">
        <v>0</v>
      </c>
      <c r="AG1377" t="s">
        <v>8219</v>
      </c>
      <c r="AH1377" s="21" t="str">
        <f t="shared" si="42"/>
        <v>YO27</v>
      </c>
      <c r="AI1377" s="21">
        <v>107.92500000000001</v>
      </c>
      <c r="AJ1377" s="21">
        <f t="shared" si="43"/>
        <v>99.901960784313729</v>
      </c>
      <c r="AK1377" s="21" t="s">
        <v>2060</v>
      </c>
      <c r="AL1377" t="s">
        <v>2551</v>
      </c>
      <c r="AM1377" t="s">
        <v>53</v>
      </c>
      <c r="AN1377" t="s">
        <v>2029</v>
      </c>
    </row>
    <row r="1378" spans="1:40" ht="15" hidden="1" thickTop="1" x14ac:dyDescent="0.35">
      <c r="A1378" t="s">
        <v>8258</v>
      </c>
      <c r="B1378" t="s">
        <v>8221</v>
      </c>
      <c r="C1378" t="s">
        <v>3405</v>
      </c>
      <c r="D1378" t="s">
        <v>8222</v>
      </c>
      <c r="E1378" t="s">
        <v>3407</v>
      </c>
      <c r="F1378">
        <v>1</v>
      </c>
      <c r="G1378" t="s">
        <v>2509</v>
      </c>
      <c r="H1378" t="s">
        <v>2510</v>
      </c>
      <c r="I1378" t="s">
        <v>2511</v>
      </c>
      <c r="J1378" t="s">
        <v>3408</v>
      </c>
      <c r="K1378" t="s">
        <v>3109</v>
      </c>
      <c r="L1378" t="s">
        <v>2058</v>
      </c>
      <c r="M1378" t="s">
        <v>2059</v>
      </c>
      <c r="N1378">
        <v>0</v>
      </c>
      <c r="O1378">
        <v>0</v>
      </c>
      <c r="P1378">
        <v>0</v>
      </c>
      <c r="Q1378">
        <v>24480</v>
      </c>
      <c r="R1378">
        <v>0</v>
      </c>
      <c r="S1378">
        <v>0</v>
      </c>
      <c r="T1378">
        <v>0</v>
      </c>
      <c r="U1378">
        <v>0</v>
      </c>
      <c r="V1378">
        <v>0</v>
      </c>
      <c r="W1378">
        <v>0</v>
      </c>
      <c r="X1378">
        <v>0</v>
      </c>
      <c r="Y1378">
        <v>0</v>
      </c>
      <c r="Z1378">
        <v>0</v>
      </c>
      <c r="AA1378">
        <v>0</v>
      </c>
      <c r="AB1378">
        <v>0</v>
      </c>
      <c r="AC1378">
        <v>0</v>
      </c>
      <c r="AD1378">
        <v>0</v>
      </c>
      <c r="AE1378">
        <v>0</v>
      </c>
      <c r="AF1378">
        <v>0</v>
      </c>
      <c r="AG1378" t="s">
        <v>8223</v>
      </c>
      <c r="AH1378" s="21" t="str">
        <f t="shared" si="42"/>
        <v>YK19</v>
      </c>
      <c r="AI1378" s="21">
        <v>107.92500000000001</v>
      </c>
      <c r="AJ1378" s="21">
        <f t="shared" si="43"/>
        <v>100</v>
      </c>
      <c r="AK1378" s="21" t="s">
        <v>2060</v>
      </c>
      <c r="AL1378" t="s">
        <v>3411</v>
      </c>
      <c r="AM1378" t="s">
        <v>53</v>
      </c>
      <c r="AN1378" t="s">
        <v>2031</v>
      </c>
    </row>
    <row r="1379" spans="1:40" ht="15" hidden="1" thickTop="1" x14ac:dyDescent="0.35">
      <c r="A1379" t="s">
        <v>8262</v>
      </c>
      <c r="B1379" t="s">
        <v>8225</v>
      </c>
      <c r="C1379" t="s">
        <v>5681</v>
      </c>
      <c r="D1379" t="s">
        <v>8226</v>
      </c>
      <c r="E1379" t="s">
        <v>2562</v>
      </c>
      <c r="F1379">
        <v>1</v>
      </c>
      <c r="G1379" t="s">
        <v>2546</v>
      </c>
      <c r="H1379" t="s">
        <v>2510</v>
      </c>
      <c r="I1379" t="s">
        <v>2511</v>
      </c>
      <c r="J1379" t="s">
        <v>2547</v>
      </c>
      <c r="K1379" t="s">
        <v>2548</v>
      </c>
      <c r="L1379" t="s">
        <v>2058</v>
      </c>
      <c r="M1379" t="s">
        <v>2059</v>
      </c>
      <c r="N1379">
        <v>0</v>
      </c>
      <c r="O1379">
        <v>0</v>
      </c>
      <c r="P1379">
        <v>0</v>
      </c>
      <c r="Q1379">
        <v>24480</v>
      </c>
      <c r="R1379">
        <v>0</v>
      </c>
      <c r="S1379">
        <v>0</v>
      </c>
      <c r="T1379">
        <v>0</v>
      </c>
      <c r="U1379">
        <v>0</v>
      </c>
      <c r="V1379">
        <v>0</v>
      </c>
      <c r="W1379">
        <v>0</v>
      </c>
      <c r="X1379">
        <v>0</v>
      </c>
      <c r="Y1379">
        <v>0</v>
      </c>
      <c r="Z1379">
        <v>0</v>
      </c>
      <c r="AA1379">
        <v>0</v>
      </c>
      <c r="AB1379">
        <v>0</v>
      </c>
      <c r="AC1379">
        <v>0</v>
      </c>
      <c r="AD1379">
        <v>0</v>
      </c>
      <c r="AE1379">
        <v>0</v>
      </c>
      <c r="AF1379">
        <v>0</v>
      </c>
      <c r="AG1379" t="s">
        <v>8227</v>
      </c>
      <c r="AH1379" s="21" t="str">
        <f t="shared" si="42"/>
        <v>YO27</v>
      </c>
      <c r="AI1379" s="21">
        <v>107.92500000000001</v>
      </c>
      <c r="AJ1379" s="21">
        <f t="shared" si="43"/>
        <v>100</v>
      </c>
      <c r="AK1379" s="21" t="s">
        <v>2060</v>
      </c>
      <c r="AL1379" t="s">
        <v>2551</v>
      </c>
      <c r="AM1379" t="s">
        <v>53</v>
      </c>
      <c r="AN1379" t="s">
        <v>2031</v>
      </c>
    </row>
    <row r="1380" spans="1:40" ht="15" hidden="1" thickTop="1" x14ac:dyDescent="0.35">
      <c r="A1380" t="s">
        <v>8266</v>
      </c>
      <c r="B1380" t="s">
        <v>8229</v>
      </c>
      <c r="C1380" t="s">
        <v>5491</v>
      </c>
      <c r="D1380" t="s">
        <v>8230</v>
      </c>
      <c r="E1380" t="s">
        <v>2646</v>
      </c>
      <c r="F1380">
        <v>1</v>
      </c>
      <c r="G1380" t="s">
        <v>2600</v>
      </c>
      <c r="H1380" t="s">
        <v>2577</v>
      </c>
      <c r="I1380" t="s">
        <v>2511</v>
      </c>
      <c r="J1380" t="s">
        <v>2699</v>
      </c>
      <c r="K1380" t="s">
        <v>2579</v>
      </c>
      <c r="L1380" t="s">
        <v>2058</v>
      </c>
      <c r="M1380" t="s">
        <v>2982</v>
      </c>
      <c r="N1380">
        <v>0</v>
      </c>
      <c r="O1380">
        <v>0</v>
      </c>
      <c r="P1380">
        <v>0</v>
      </c>
      <c r="Q1380">
        <v>14280</v>
      </c>
      <c r="R1380">
        <v>0</v>
      </c>
      <c r="S1380">
        <v>0</v>
      </c>
      <c r="T1380">
        <v>0</v>
      </c>
      <c r="U1380">
        <v>0</v>
      </c>
      <c r="V1380">
        <v>0</v>
      </c>
      <c r="W1380">
        <v>0</v>
      </c>
      <c r="X1380">
        <v>0</v>
      </c>
      <c r="Y1380">
        <v>0</v>
      </c>
      <c r="Z1380">
        <v>0</v>
      </c>
      <c r="AA1380">
        <v>0</v>
      </c>
      <c r="AB1380">
        <v>0</v>
      </c>
      <c r="AC1380">
        <v>0</v>
      </c>
      <c r="AD1380">
        <v>0</v>
      </c>
      <c r="AE1380">
        <v>0</v>
      </c>
      <c r="AF1380">
        <v>0</v>
      </c>
      <c r="AG1380" t="s">
        <v>8231</v>
      </c>
      <c r="AH1380" s="21" t="str">
        <f t="shared" si="42"/>
        <v>YO27</v>
      </c>
      <c r="AI1380" s="21">
        <v>62.999999999999986</v>
      </c>
      <c r="AJ1380" s="21">
        <f t="shared" si="43"/>
        <v>100</v>
      </c>
      <c r="AK1380" s="21" t="s">
        <v>2060</v>
      </c>
      <c r="AL1380" t="s">
        <v>2581</v>
      </c>
      <c r="AM1380" t="s">
        <v>53</v>
      </c>
      <c r="AN1380" t="s">
        <v>2029</v>
      </c>
    </row>
    <row r="1381" spans="1:40" ht="15" hidden="1" thickTop="1" x14ac:dyDescent="0.35">
      <c r="A1381" t="s">
        <v>8270</v>
      </c>
      <c r="B1381" t="s">
        <v>8233</v>
      </c>
      <c r="C1381" t="s">
        <v>117</v>
      </c>
      <c r="D1381" t="s">
        <v>8234</v>
      </c>
      <c r="E1381" t="s">
        <v>560</v>
      </c>
      <c r="F1381">
        <v>1</v>
      </c>
      <c r="G1381" t="s">
        <v>2055</v>
      </c>
      <c r="H1381" t="s">
        <v>2056</v>
      </c>
      <c r="I1381" t="s">
        <v>2511</v>
      </c>
      <c r="J1381" t="s">
        <v>67</v>
      </c>
      <c r="K1381" t="s">
        <v>68</v>
      </c>
      <c r="L1381" t="s">
        <v>2058</v>
      </c>
      <c r="M1381" t="s">
        <v>2059</v>
      </c>
      <c r="N1381">
        <v>0</v>
      </c>
      <c r="O1381">
        <v>0</v>
      </c>
      <c r="P1381">
        <v>0</v>
      </c>
      <c r="Q1381">
        <v>24480</v>
      </c>
      <c r="R1381">
        <v>0</v>
      </c>
      <c r="S1381">
        <v>0</v>
      </c>
      <c r="T1381">
        <v>0</v>
      </c>
      <c r="U1381">
        <v>0</v>
      </c>
      <c r="V1381">
        <v>0</v>
      </c>
      <c r="W1381">
        <v>0</v>
      </c>
      <c r="X1381">
        <v>0</v>
      </c>
      <c r="Y1381">
        <v>0</v>
      </c>
      <c r="Z1381">
        <v>0</v>
      </c>
      <c r="AA1381">
        <v>0</v>
      </c>
      <c r="AB1381">
        <v>0</v>
      </c>
      <c r="AC1381">
        <v>0</v>
      </c>
      <c r="AD1381">
        <v>0</v>
      </c>
      <c r="AE1381">
        <v>0</v>
      </c>
      <c r="AF1381">
        <v>0</v>
      </c>
      <c r="AG1381" t="s">
        <v>217</v>
      </c>
      <c r="AH1381" s="21" t="str">
        <f t="shared" si="42"/>
        <v>YR20</v>
      </c>
      <c r="AI1381" s="21">
        <v>107.92500000000001</v>
      </c>
      <c r="AJ1381" s="21">
        <f t="shared" si="43"/>
        <v>100</v>
      </c>
      <c r="AK1381" s="21" t="s">
        <v>2060</v>
      </c>
      <c r="AL1381" t="s">
        <v>70</v>
      </c>
      <c r="AM1381" t="s">
        <v>53</v>
      </c>
      <c r="AN1381" t="s">
        <v>2033</v>
      </c>
    </row>
    <row r="1382" spans="1:40" ht="15" hidden="1" thickTop="1" x14ac:dyDescent="0.35">
      <c r="A1382" t="s">
        <v>8274</v>
      </c>
      <c r="B1382" t="s">
        <v>8236</v>
      </c>
      <c r="C1382" t="s">
        <v>2978</v>
      </c>
      <c r="D1382" t="s">
        <v>8237</v>
      </c>
      <c r="E1382" t="s">
        <v>2980</v>
      </c>
      <c r="F1382">
        <v>1</v>
      </c>
      <c r="G1382" t="s">
        <v>2619</v>
      </c>
      <c r="H1382" t="s">
        <v>2620</v>
      </c>
      <c r="I1382" t="s">
        <v>2511</v>
      </c>
      <c r="J1382" t="s">
        <v>2981</v>
      </c>
      <c r="K1382" t="s">
        <v>2655</v>
      </c>
      <c r="L1382" t="s">
        <v>2058</v>
      </c>
      <c r="M1382" t="s">
        <v>2059</v>
      </c>
      <c r="N1382">
        <v>0</v>
      </c>
      <c r="O1382">
        <v>0</v>
      </c>
      <c r="P1382">
        <v>0</v>
      </c>
      <c r="Q1382">
        <v>24480</v>
      </c>
      <c r="R1382">
        <v>0</v>
      </c>
      <c r="S1382">
        <v>0</v>
      </c>
      <c r="T1382">
        <v>0</v>
      </c>
      <c r="U1382">
        <v>0</v>
      </c>
      <c r="V1382">
        <v>0</v>
      </c>
      <c r="W1382">
        <v>0</v>
      </c>
      <c r="X1382">
        <v>0</v>
      </c>
      <c r="Y1382">
        <v>0</v>
      </c>
      <c r="Z1382">
        <v>0</v>
      </c>
      <c r="AA1382">
        <v>0</v>
      </c>
      <c r="AB1382">
        <v>0</v>
      </c>
      <c r="AC1382">
        <v>0</v>
      </c>
      <c r="AD1382">
        <v>0</v>
      </c>
      <c r="AE1382">
        <v>0</v>
      </c>
      <c r="AF1382">
        <v>0</v>
      </c>
      <c r="AG1382" t="s">
        <v>8238</v>
      </c>
      <c r="AH1382" s="21" t="str">
        <f t="shared" si="42"/>
        <v>YR21</v>
      </c>
      <c r="AI1382" s="21">
        <v>107.92500000000001</v>
      </c>
      <c r="AJ1382" s="21">
        <f t="shared" si="43"/>
        <v>100</v>
      </c>
      <c r="AK1382" s="21" t="s">
        <v>2060</v>
      </c>
      <c r="AL1382" t="s">
        <v>2984</v>
      </c>
      <c r="AM1382" t="s">
        <v>53</v>
      </c>
      <c r="AN1382" t="s">
        <v>2031</v>
      </c>
    </row>
    <row r="1383" spans="1:40" ht="15" hidden="1" thickTop="1" x14ac:dyDescent="0.35">
      <c r="A1383" t="s">
        <v>8277</v>
      </c>
      <c r="B1383" t="s">
        <v>8240</v>
      </c>
      <c r="C1383" t="s">
        <v>76</v>
      </c>
      <c r="D1383" t="s">
        <v>8241</v>
      </c>
      <c r="E1383" t="s">
        <v>119</v>
      </c>
      <c r="F1383">
        <v>1</v>
      </c>
      <c r="G1383" t="s">
        <v>2055</v>
      </c>
      <c r="H1383" t="s">
        <v>2056</v>
      </c>
      <c r="I1383" t="s">
        <v>2511</v>
      </c>
      <c r="J1383" t="s">
        <v>67</v>
      </c>
      <c r="K1383" t="s">
        <v>68</v>
      </c>
      <c r="L1383" t="s">
        <v>2058</v>
      </c>
      <c r="M1383" t="s">
        <v>2059</v>
      </c>
      <c r="N1383">
        <v>0</v>
      </c>
      <c r="O1383">
        <v>0</v>
      </c>
      <c r="P1383">
        <v>0</v>
      </c>
      <c r="Q1383">
        <v>24480</v>
      </c>
      <c r="R1383">
        <v>0</v>
      </c>
      <c r="S1383">
        <v>0</v>
      </c>
      <c r="T1383">
        <v>0</v>
      </c>
      <c r="U1383">
        <v>0</v>
      </c>
      <c r="V1383">
        <v>0</v>
      </c>
      <c r="W1383">
        <v>0</v>
      </c>
      <c r="X1383">
        <v>0</v>
      </c>
      <c r="Y1383">
        <v>0</v>
      </c>
      <c r="Z1383">
        <v>0</v>
      </c>
      <c r="AA1383">
        <v>0</v>
      </c>
      <c r="AB1383">
        <v>0</v>
      </c>
      <c r="AC1383">
        <v>0</v>
      </c>
      <c r="AD1383">
        <v>0</v>
      </c>
      <c r="AE1383">
        <v>0</v>
      </c>
      <c r="AF1383">
        <v>0</v>
      </c>
      <c r="AG1383" t="s">
        <v>218</v>
      </c>
      <c r="AH1383" s="21" t="str">
        <f t="shared" si="42"/>
        <v>YR20</v>
      </c>
      <c r="AI1383" s="21">
        <v>107.92500000000001</v>
      </c>
      <c r="AJ1383" s="21">
        <f t="shared" si="43"/>
        <v>100</v>
      </c>
      <c r="AK1383" s="21" t="s">
        <v>2060</v>
      </c>
      <c r="AL1383" t="s">
        <v>70</v>
      </c>
      <c r="AM1383" t="s">
        <v>53</v>
      </c>
      <c r="AN1383" t="s">
        <v>2033</v>
      </c>
    </row>
    <row r="1384" spans="1:40" ht="15" hidden="1" thickTop="1" x14ac:dyDescent="0.35">
      <c r="A1384" t="s">
        <v>8281</v>
      </c>
      <c r="B1384" t="s">
        <v>8243</v>
      </c>
      <c r="C1384" t="s">
        <v>8244</v>
      </c>
      <c r="D1384" t="s">
        <v>8245</v>
      </c>
      <c r="E1384" t="s">
        <v>2575</v>
      </c>
      <c r="F1384">
        <v>1</v>
      </c>
      <c r="G1384" t="s">
        <v>2576</v>
      </c>
      <c r="H1384" t="s">
        <v>2577</v>
      </c>
      <c r="I1384" t="s">
        <v>2511</v>
      </c>
      <c r="J1384" t="s">
        <v>2858</v>
      </c>
      <c r="K1384" t="s">
        <v>2742</v>
      </c>
      <c r="L1384" t="s">
        <v>2058</v>
      </c>
      <c r="M1384" t="s">
        <v>2170</v>
      </c>
      <c r="N1384">
        <v>2</v>
      </c>
      <c r="O1384">
        <v>40</v>
      </c>
      <c r="P1384">
        <v>0.26</v>
      </c>
      <c r="Q1384">
        <v>15300</v>
      </c>
      <c r="R1384">
        <v>0</v>
      </c>
      <c r="S1384">
        <v>0</v>
      </c>
      <c r="T1384">
        <v>0</v>
      </c>
      <c r="U1384">
        <v>0</v>
      </c>
      <c r="V1384">
        <v>0</v>
      </c>
      <c r="W1384">
        <v>0</v>
      </c>
      <c r="X1384">
        <v>2</v>
      </c>
      <c r="Y1384">
        <v>40</v>
      </c>
      <c r="Z1384">
        <v>0.26</v>
      </c>
      <c r="AA1384">
        <v>0</v>
      </c>
      <c r="AB1384">
        <v>0</v>
      </c>
      <c r="AC1384">
        <v>0</v>
      </c>
      <c r="AD1384">
        <v>0</v>
      </c>
      <c r="AE1384">
        <v>0</v>
      </c>
      <c r="AF1384">
        <v>0</v>
      </c>
      <c r="AG1384" t="s">
        <v>8246</v>
      </c>
      <c r="AH1384" s="21" t="str">
        <f t="shared" si="42"/>
        <v>YN23</v>
      </c>
      <c r="AI1384" s="21">
        <v>67.5</v>
      </c>
      <c r="AJ1384" s="21">
        <f t="shared" si="43"/>
        <v>99.738562091503269</v>
      </c>
      <c r="AK1384" s="21" t="s">
        <v>2063</v>
      </c>
      <c r="AL1384" t="s">
        <v>2551</v>
      </c>
      <c r="AM1384" t="s">
        <v>53</v>
      </c>
      <c r="AN1384" t="s">
        <v>2032</v>
      </c>
    </row>
    <row r="1385" spans="1:40" ht="15" hidden="1" thickTop="1" x14ac:dyDescent="0.35">
      <c r="A1385" t="s">
        <v>8285</v>
      </c>
      <c r="B1385" t="s">
        <v>8247</v>
      </c>
      <c r="C1385" t="s">
        <v>6280</v>
      </c>
      <c r="D1385" t="s">
        <v>8248</v>
      </c>
      <c r="E1385" t="s">
        <v>2691</v>
      </c>
      <c r="F1385">
        <v>1</v>
      </c>
      <c r="G1385" t="s">
        <v>2633</v>
      </c>
      <c r="H1385" t="s">
        <v>2577</v>
      </c>
      <c r="I1385" t="s">
        <v>2511</v>
      </c>
      <c r="J1385" t="s">
        <v>2692</v>
      </c>
      <c r="K1385" t="s">
        <v>2635</v>
      </c>
      <c r="L1385" t="s">
        <v>2058</v>
      </c>
      <c r="M1385" t="s">
        <v>2059</v>
      </c>
      <c r="N1385">
        <v>0</v>
      </c>
      <c r="O1385">
        <v>0</v>
      </c>
      <c r="P1385">
        <v>0</v>
      </c>
      <c r="Q1385">
        <v>24480</v>
      </c>
      <c r="R1385">
        <v>0</v>
      </c>
      <c r="S1385">
        <v>0</v>
      </c>
      <c r="T1385">
        <v>0</v>
      </c>
      <c r="U1385">
        <v>0</v>
      </c>
      <c r="V1385">
        <v>0</v>
      </c>
      <c r="W1385">
        <v>0</v>
      </c>
      <c r="X1385">
        <v>0</v>
      </c>
      <c r="Y1385">
        <v>0</v>
      </c>
      <c r="Z1385">
        <v>0</v>
      </c>
      <c r="AA1385">
        <v>0</v>
      </c>
      <c r="AB1385">
        <v>0</v>
      </c>
      <c r="AC1385">
        <v>0</v>
      </c>
      <c r="AD1385">
        <v>0</v>
      </c>
      <c r="AE1385">
        <v>0</v>
      </c>
      <c r="AF1385">
        <v>0</v>
      </c>
      <c r="AG1385" t="s">
        <v>8249</v>
      </c>
      <c r="AH1385" s="21" t="str">
        <f t="shared" si="42"/>
        <v>YO27</v>
      </c>
      <c r="AI1385" s="21">
        <v>107.92500000000001</v>
      </c>
      <c r="AJ1385" s="21">
        <f t="shared" si="43"/>
        <v>100</v>
      </c>
      <c r="AK1385" s="21" t="s">
        <v>2060</v>
      </c>
      <c r="AL1385" t="s">
        <v>2581</v>
      </c>
      <c r="AM1385" t="s">
        <v>53</v>
      </c>
      <c r="AN1385" t="s">
        <v>2029</v>
      </c>
    </row>
    <row r="1386" spans="1:40" ht="15" hidden="1" thickTop="1" x14ac:dyDescent="0.35">
      <c r="A1386" t="s">
        <v>8288</v>
      </c>
      <c r="B1386" t="s">
        <v>8251</v>
      </c>
      <c r="C1386" t="s">
        <v>6818</v>
      </c>
      <c r="D1386" t="s">
        <v>8252</v>
      </c>
      <c r="E1386" t="s">
        <v>2575</v>
      </c>
      <c r="F1386">
        <v>1</v>
      </c>
      <c r="G1386" t="s">
        <v>2576</v>
      </c>
      <c r="H1386" t="s">
        <v>2577</v>
      </c>
      <c r="I1386" t="s">
        <v>2511</v>
      </c>
      <c r="J1386" t="s">
        <v>2578</v>
      </c>
      <c r="K1386" t="s">
        <v>2579</v>
      </c>
      <c r="L1386" t="s">
        <v>2058</v>
      </c>
      <c r="M1386" t="s">
        <v>2059</v>
      </c>
      <c r="N1386">
        <v>5</v>
      </c>
      <c r="O1386">
        <v>151</v>
      </c>
      <c r="P1386">
        <v>0.62</v>
      </c>
      <c r="Q1386">
        <v>24480</v>
      </c>
      <c r="R1386">
        <v>2</v>
      </c>
      <c r="S1386">
        <v>51</v>
      </c>
      <c r="T1386">
        <v>0.21</v>
      </c>
      <c r="U1386">
        <v>0</v>
      </c>
      <c r="V1386">
        <v>0</v>
      </c>
      <c r="W1386">
        <v>0</v>
      </c>
      <c r="X1386">
        <v>3</v>
      </c>
      <c r="Y1386">
        <v>100</v>
      </c>
      <c r="Z1386">
        <v>0.41</v>
      </c>
      <c r="AA1386">
        <v>0</v>
      </c>
      <c r="AB1386">
        <v>0</v>
      </c>
      <c r="AC1386">
        <v>0</v>
      </c>
      <c r="AD1386">
        <v>0</v>
      </c>
      <c r="AE1386">
        <v>0</v>
      </c>
      <c r="AF1386">
        <v>0</v>
      </c>
      <c r="AG1386" t="s">
        <v>8253</v>
      </c>
      <c r="AH1386" s="21" t="str">
        <f t="shared" si="42"/>
        <v>YR21</v>
      </c>
      <c r="AI1386" s="21">
        <v>107.92500000000001</v>
      </c>
      <c r="AJ1386" s="21">
        <f t="shared" si="43"/>
        <v>99.38316993464052</v>
      </c>
      <c r="AK1386" s="21" t="s">
        <v>2063</v>
      </c>
      <c r="AL1386" t="s">
        <v>2581</v>
      </c>
      <c r="AM1386" t="s">
        <v>53</v>
      </c>
      <c r="AN1386" t="s">
        <v>2029</v>
      </c>
    </row>
    <row r="1387" spans="1:40" ht="15" hidden="1" thickTop="1" x14ac:dyDescent="0.35">
      <c r="A1387" t="s">
        <v>7470</v>
      </c>
      <c r="B1387" t="s">
        <v>8255</v>
      </c>
      <c r="C1387" t="s">
        <v>2798</v>
      </c>
      <c r="D1387" t="s">
        <v>8256</v>
      </c>
      <c r="E1387" t="s">
        <v>2608</v>
      </c>
      <c r="F1387">
        <v>1</v>
      </c>
      <c r="G1387" t="s">
        <v>2609</v>
      </c>
      <c r="H1387" t="s">
        <v>2577</v>
      </c>
      <c r="I1387" t="s">
        <v>2511</v>
      </c>
      <c r="J1387" t="s">
        <v>2610</v>
      </c>
      <c r="K1387" t="s">
        <v>2611</v>
      </c>
      <c r="L1387" t="s">
        <v>2058</v>
      </c>
      <c r="M1387" t="s">
        <v>2170</v>
      </c>
      <c r="N1387">
        <v>1</v>
      </c>
      <c r="O1387">
        <v>61</v>
      </c>
      <c r="P1387">
        <v>0.4</v>
      </c>
      <c r="Q1387">
        <v>15300</v>
      </c>
      <c r="R1387">
        <v>0</v>
      </c>
      <c r="S1387">
        <v>0</v>
      </c>
      <c r="T1387">
        <v>0</v>
      </c>
      <c r="U1387">
        <v>0</v>
      </c>
      <c r="V1387">
        <v>0</v>
      </c>
      <c r="W1387">
        <v>0</v>
      </c>
      <c r="X1387">
        <v>1</v>
      </c>
      <c r="Y1387">
        <v>61</v>
      </c>
      <c r="Z1387">
        <v>0.4</v>
      </c>
      <c r="AA1387">
        <v>0</v>
      </c>
      <c r="AB1387">
        <v>0</v>
      </c>
      <c r="AC1387">
        <v>0</v>
      </c>
      <c r="AD1387">
        <v>0</v>
      </c>
      <c r="AE1387">
        <v>0</v>
      </c>
      <c r="AF1387">
        <v>0</v>
      </c>
      <c r="AG1387" t="s">
        <v>8257</v>
      </c>
      <c r="AH1387" s="21" t="str">
        <f t="shared" si="42"/>
        <v>YO27</v>
      </c>
      <c r="AI1387" s="21">
        <v>67.5</v>
      </c>
      <c r="AJ1387" s="21">
        <f t="shared" si="43"/>
        <v>99.601307189542482</v>
      </c>
      <c r="AK1387" s="21" t="s">
        <v>2063</v>
      </c>
      <c r="AL1387" t="s">
        <v>2613</v>
      </c>
      <c r="AM1387" t="s">
        <v>53</v>
      </c>
      <c r="AN1387" t="s">
        <v>2033</v>
      </c>
    </row>
    <row r="1388" spans="1:40" ht="15" hidden="1" thickTop="1" x14ac:dyDescent="0.35">
      <c r="A1388" t="s">
        <v>8295</v>
      </c>
      <c r="B1388" t="s">
        <v>8259</v>
      </c>
      <c r="C1388" t="s">
        <v>5067</v>
      </c>
      <c r="D1388" t="s">
        <v>8260</v>
      </c>
      <c r="E1388" t="s">
        <v>2608</v>
      </c>
      <c r="F1388">
        <v>1</v>
      </c>
      <c r="G1388" t="s">
        <v>2609</v>
      </c>
      <c r="H1388" t="s">
        <v>2577</v>
      </c>
      <c r="I1388" t="s">
        <v>2511</v>
      </c>
      <c r="J1388" t="s">
        <v>2610</v>
      </c>
      <c r="K1388" t="s">
        <v>2611</v>
      </c>
      <c r="L1388" t="s">
        <v>2058</v>
      </c>
      <c r="M1388" t="s">
        <v>2170</v>
      </c>
      <c r="N1388">
        <v>2</v>
      </c>
      <c r="O1388">
        <v>107</v>
      </c>
      <c r="P1388">
        <v>0.7</v>
      </c>
      <c r="Q1388">
        <v>15300</v>
      </c>
      <c r="R1388">
        <v>2</v>
      </c>
      <c r="S1388">
        <v>107</v>
      </c>
      <c r="T1388">
        <v>0.7</v>
      </c>
      <c r="U1388">
        <v>0</v>
      </c>
      <c r="V1388">
        <v>0</v>
      </c>
      <c r="W1388">
        <v>0</v>
      </c>
      <c r="X1388">
        <v>0</v>
      </c>
      <c r="Y1388">
        <v>0</v>
      </c>
      <c r="Z1388">
        <v>0</v>
      </c>
      <c r="AA1388">
        <v>0</v>
      </c>
      <c r="AB1388">
        <v>0</v>
      </c>
      <c r="AC1388">
        <v>0</v>
      </c>
      <c r="AD1388">
        <v>0</v>
      </c>
      <c r="AE1388">
        <v>0</v>
      </c>
      <c r="AF1388">
        <v>0</v>
      </c>
      <c r="AG1388" t="s">
        <v>8261</v>
      </c>
      <c r="AH1388" s="21" t="str">
        <f t="shared" si="42"/>
        <v>YO27</v>
      </c>
      <c r="AI1388" s="21">
        <v>67.5</v>
      </c>
      <c r="AJ1388" s="21">
        <f t="shared" si="43"/>
        <v>99.300653594771248</v>
      </c>
      <c r="AK1388" s="21" t="s">
        <v>2063</v>
      </c>
      <c r="AL1388" t="s">
        <v>2613</v>
      </c>
      <c r="AM1388" t="s">
        <v>53</v>
      </c>
      <c r="AN1388" t="s">
        <v>2032</v>
      </c>
    </row>
    <row r="1389" spans="1:40" ht="15" hidden="1" thickTop="1" x14ac:dyDescent="0.35">
      <c r="A1389" t="s">
        <v>8299</v>
      </c>
      <c r="B1389" t="s">
        <v>8263</v>
      </c>
      <c r="C1389" t="s">
        <v>4822</v>
      </c>
      <c r="D1389" t="s">
        <v>8264</v>
      </c>
      <c r="E1389" t="s">
        <v>3572</v>
      </c>
      <c r="F1389">
        <v>1</v>
      </c>
      <c r="G1389" t="s">
        <v>2546</v>
      </c>
      <c r="H1389" t="s">
        <v>2510</v>
      </c>
      <c r="I1389" t="s">
        <v>2511</v>
      </c>
      <c r="J1389" t="s">
        <v>3573</v>
      </c>
      <c r="K1389" t="s">
        <v>3007</v>
      </c>
      <c r="L1389" t="s">
        <v>2058</v>
      </c>
      <c r="M1389" t="s">
        <v>2059</v>
      </c>
      <c r="N1389">
        <v>0</v>
      </c>
      <c r="O1389">
        <v>0</v>
      </c>
      <c r="P1389">
        <v>0</v>
      </c>
      <c r="Q1389">
        <v>24480</v>
      </c>
      <c r="R1389">
        <v>0</v>
      </c>
      <c r="S1389">
        <v>0</v>
      </c>
      <c r="T1389">
        <v>0</v>
      </c>
      <c r="U1389">
        <v>0</v>
      </c>
      <c r="V1389">
        <v>0</v>
      </c>
      <c r="W1389">
        <v>0</v>
      </c>
      <c r="X1389">
        <v>0</v>
      </c>
      <c r="Y1389">
        <v>0</v>
      </c>
      <c r="Z1389">
        <v>0</v>
      </c>
      <c r="AA1389">
        <v>0</v>
      </c>
      <c r="AB1389">
        <v>0</v>
      </c>
      <c r="AC1389">
        <v>0</v>
      </c>
      <c r="AD1389">
        <v>0</v>
      </c>
      <c r="AE1389">
        <v>0</v>
      </c>
      <c r="AF1389">
        <v>0</v>
      </c>
      <c r="AG1389" t="s">
        <v>8265</v>
      </c>
      <c r="AH1389" s="21" t="str">
        <f t="shared" si="42"/>
        <v>YR21</v>
      </c>
      <c r="AI1389" s="21">
        <v>107.92500000000001</v>
      </c>
      <c r="AJ1389" s="21">
        <f t="shared" si="43"/>
        <v>100</v>
      </c>
      <c r="AK1389" s="21" t="s">
        <v>2060</v>
      </c>
      <c r="AL1389" t="s">
        <v>2551</v>
      </c>
      <c r="AM1389" t="s">
        <v>53</v>
      </c>
      <c r="AN1389" t="s">
        <v>2030</v>
      </c>
    </row>
    <row r="1390" spans="1:40" ht="15" hidden="1" thickTop="1" x14ac:dyDescent="0.35">
      <c r="A1390" t="s">
        <v>8304</v>
      </c>
      <c r="B1390" t="s">
        <v>8267</v>
      </c>
      <c r="C1390" t="s">
        <v>2773</v>
      </c>
      <c r="D1390" t="s">
        <v>8268</v>
      </c>
      <c r="E1390" t="s">
        <v>2608</v>
      </c>
      <c r="F1390">
        <v>1</v>
      </c>
      <c r="G1390" t="s">
        <v>2576</v>
      </c>
      <c r="H1390" t="s">
        <v>2577</v>
      </c>
      <c r="I1390" t="s">
        <v>2511</v>
      </c>
      <c r="J1390" t="s">
        <v>2741</v>
      </c>
      <c r="K1390" t="s">
        <v>2742</v>
      </c>
      <c r="L1390" t="s">
        <v>2058</v>
      </c>
      <c r="M1390" t="s">
        <v>2059</v>
      </c>
      <c r="N1390">
        <v>1</v>
      </c>
      <c r="O1390">
        <v>16</v>
      </c>
      <c r="P1390">
        <v>7.0000000000000007E-2</v>
      </c>
      <c r="Q1390">
        <v>24480</v>
      </c>
      <c r="R1390">
        <v>1</v>
      </c>
      <c r="S1390">
        <v>16</v>
      </c>
      <c r="T1390">
        <v>7.0000000000000007E-2</v>
      </c>
      <c r="U1390">
        <v>0</v>
      </c>
      <c r="V1390">
        <v>0</v>
      </c>
      <c r="W1390">
        <v>0</v>
      </c>
      <c r="X1390">
        <v>0</v>
      </c>
      <c r="Y1390">
        <v>0</v>
      </c>
      <c r="Z1390">
        <v>0</v>
      </c>
      <c r="AA1390">
        <v>0</v>
      </c>
      <c r="AB1390">
        <v>0</v>
      </c>
      <c r="AC1390">
        <v>0</v>
      </c>
      <c r="AD1390">
        <v>0</v>
      </c>
      <c r="AE1390">
        <v>0</v>
      </c>
      <c r="AF1390">
        <v>0</v>
      </c>
      <c r="AG1390" t="s">
        <v>8269</v>
      </c>
      <c r="AH1390" s="21" t="str">
        <f t="shared" si="42"/>
        <v>YO27</v>
      </c>
      <c r="AI1390" s="21">
        <v>107.92500000000001</v>
      </c>
      <c r="AJ1390" s="21">
        <f t="shared" si="43"/>
        <v>99.93464052287581</v>
      </c>
      <c r="AK1390" s="21" t="s">
        <v>2060</v>
      </c>
      <c r="AL1390" t="s">
        <v>2613</v>
      </c>
      <c r="AM1390" t="s">
        <v>53</v>
      </c>
      <c r="AN1390" t="s">
        <v>2031</v>
      </c>
    </row>
    <row r="1391" spans="1:40" ht="15" hidden="1" thickTop="1" x14ac:dyDescent="0.35">
      <c r="A1391" t="s">
        <v>8308</v>
      </c>
      <c r="B1391" t="s">
        <v>8271</v>
      </c>
      <c r="C1391" t="s">
        <v>3484</v>
      </c>
      <c r="D1391" t="s">
        <v>8272</v>
      </c>
      <c r="E1391" t="s">
        <v>3013</v>
      </c>
      <c r="F1391">
        <v>1</v>
      </c>
      <c r="G1391" t="s">
        <v>2576</v>
      </c>
      <c r="H1391" t="s">
        <v>2577</v>
      </c>
      <c r="I1391" t="s">
        <v>2511</v>
      </c>
      <c r="J1391" t="s">
        <v>2741</v>
      </c>
      <c r="K1391" t="s">
        <v>2742</v>
      </c>
      <c r="L1391" t="s">
        <v>2058</v>
      </c>
      <c r="M1391" t="s">
        <v>2170</v>
      </c>
      <c r="N1391">
        <v>0</v>
      </c>
      <c r="O1391">
        <v>0</v>
      </c>
      <c r="P1391">
        <v>0</v>
      </c>
      <c r="Q1391">
        <v>15300</v>
      </c>
      <c r="R1391">
        <v>0</v>
      </c>
      <c r="S1391">
        <v>0</v>
      </c>
      <c r="T1391">
        <v>0</v>
      </c>
      <c r="U1391">
        <v>0</v>
      </c>
      <c r="V1391">
        <v>0</v>
      </c>
      <c r="W1391">
        <v>0</v>
      </c>
      <c r="X1391">
        <v>0</v>
      </c>
      <c r="Y1391">
        <v>0</v>
      </c>
      <c r="Z1391">
        <v>0</v>
      </c>
      <c r="AA1391">
        <v>0</v>
      </c>
      <c r="AB1391">
        <v>0</v>
      </c>
      <c r="AC1391">
        <v>0</v>
      </c>
      <c r="AD1391">
        <v>0</v>
      </c>
      <c r="AE1391">
        <v>0</v>
      </c>
      <c r="AF1391">
        <v>0</v>
      </c>
      <c r="AG1391" t="s">
        <v>8273</v>
      </c>
      <c r="AH1391" s="21" t="str">
        <f t="shared" si="42"/>
        <v>YO27</v>
      </c>
      <c r="AI1391" s="21">
        <v>67.5</v>
      </c>
      <c r="AJ1391" s="21">
        <f t="shared" si="43"/>
        <v>100</v>
      </c>
      <c r="AK1391" s="21" t="s">
        <v>2060</v>
      </c>
      <c r="AL1391" t="s">
        <v>2551</v>
      </c>
      <c r="AM1391" t="s">
        <v>53</v>
      </c>
      <c r="AN1391" t="s">
        <v>2029</v>
      </c>
    </row>
    <row r="1392" spans="1:40" ht="15" hidden="1" thickTop="1" x14ac:dyDescent="0.35">
      <c r="A1392" t="s">
        <v>8312</v>
      </c>
      <c r="B1392" t="s">
        <v>8275</v>
      </c>
      <c r="C1392" t="s">
        <v>71</v>
      </c>
      <c r="D1392" t="s">
        <v>8276</v>
      </c>
      <c r="E1392" t="s">
        <v>72</v>
      </c>
      <c r="F1392">
        <v>1</v>
      </c>
      <c r="G1392" t="s">
        <v>2055</v>
      </c>
      <c r="H1392" t="s">
        <v>2056</v>
      </c>
      <c r="I1392" t="s">
        <v>2511</v>
      </c>
      <c r="J1392" t="s">
        <v>73</v>
      </c>
      <c r="K1392" t="s">
        <v>68</v>
      </c>
      <c r="L1392" t="s">
        <v>2058</v>
      </c>
      <c r="M1392" t="s">
        <v>2059</v>
      </c>
      <c r="N1392">
        <v>0</v>
      </c>
      <c r="O1392">
        <v>0</v>
      </c>
      <c r="P1392">
        <v>0</v>
      </c>
      <c r="Q1392">
        <v>24480</v>
      </c>
      <c r="R1392">
        <v>0</v>
      </c>
      <c r="S1392">
        <v>0</v>
      </c>
      <c r="T1392">
        <v>0</v>
      </c>
      <c r="U1392">
        <v>0</v>
      </c>
      <c r="V1392">
        <v>0</v>
      </c>
      <c r="W1392">
        <v>0</v>
      </c>
      <c r="X1392">
        <v>0</v>
      </c>
      <c r="Y1392">
        <v>0</v>
      </c>
      <c r="Z1392">
        <v>0</v>
      </c>
      <c r="AA1392">
        <v>0</v>
      </c>
      <c r="AB1392">
        <v>0</v>
      </c>
      <c r="AC1392">
        <v>0</v>
      </c>
      <c r="AD1392">
        <v>0</v>
      </c>
      <c r="AE1392">
        <v>0</v>
      </c>
      <c r="AF1392">
        <v>0</v>
      </c>
      <c r="AG1392" t="s">
        <v>219</v>
      </c>
      <c r="AH1392" s="21" t="str">
        <f t="shared" si="42"/>
        <v>YN23</v>
      </c>
      <c r="AI1392" s="21">
        <v>107.92500000000001</v>
      </c>
      <c r="AJ1392" s="21">
        <f t="shared" si="43"/>
        <v>100</v>
      </c>
      <c r="AK1392" s="21" t="s">
        <v>2060</v>
      </c>
      <c r="AL1392" t="s">
        <v>75</v>
      </c>
      <c r="AM1392" t="s">
        <v>53</v>
      </c>
      <c r="AN1392" t="s">
        <v>2030</v>
      </c>
    </row>
    <row r="1393" spans="1:40" ht="15" hidden="1" thickTop="1" x14ac:dyDescent="0.35">
      <c r="A1393" t="s">
        <v>2256</v>
      </c>
      <c r="B1393" t="s">
        <v>8278</v>
      </c>
      <c r="C1393" t="s">
        <v>3332</v>
      </c>
      <c r="D1393" t="s">
        <v>8279</v>
      </c>
      <c r="E1393" t="s">
        <v>2575</v>
      </c>
      <c r="F1393">
        <v>1</v>
      </c>
      <c r="G1393" t="s">
        <v>2600</v>
      </c>
      <c r="H1393" t="s">
        <v>2577</v>
      </c>
      <c r="I1393" t="s">
        <v>2511</v>
      </c>
      <c r="J1393" t="s">
        <v>2699</v>
      </c>
      <c r="K1393" t="s">
        <v>2579</v>
      </c>
      <c r="L1393" t="s">
        <v>2058</v>
      </c>
      <c r="M1393" t="s">
        <v>2059</v>
      </c>
      <c r="N1393">
        <v>0</v>
      </c>
      <c r="O1393">
        <v>0</v>
      </c>
      <c r="P1393">
        <v>0</v>
      </c>
      <c r="Q1393">
        <v>24480</v>
      </c>
      <c r="R1393">
        <v>0</v>
      </c>
      <c r="S1393">
        <v>0</v>
      </c>
      <c r="T1393">
        <v>0</v>
      </c>
      <c r="U1393">
        <v>0</v>
      </c>
      <c r="V1393">
        <v>0</v>
      </c>
      <c r="W1393">
        <v>0</v>
      </c>
      <c r="X1393">
        <v>0</v>
      </c>
      <c r="Y1393">
        <v>0</v>
      </c>
      <c r="Z1393">
        <v>0</v>
      </c>
      <c r="AA1393">
        <v>0</v>
      </c>
      <c r="AB1393">
        <v>0</v>
      </c>
      <c r="AC1393">
        <v>0</v>
      </c>
      <c r="AD1393">
        <v>0</v>
      </c>
      <c r="AE1393">
        <v>0</v>
      </c>
      <c r="AF1393">
        <v>0</v>
      </c>
      <c r="AG1393" t="s">
        <v>8280</v>
      </c>
      <c r="AH1393" s="21" t="str">
        <f t="shared" si="42"/>
        <v>YO27</v>
      </c>
      <c r="AI1393" s="21">
        <v>107.92500000000001</v>
      </c>
      <c r="AJ1393" s="21">
        <f t="shared" si="43"/>
        <v>100</v>
      </c>
      <c r="AK1393" s="21" t="s">
        <v>2060</v>
      </c>
      <c r="AL1393" t="s">
        <v>2581</v>
      </c>
      <c r="AM1393" t="s">
        <v>53</v>
      </c>
      <c r="AN1393" t="s">
        <v>2031</v>
      </c>
    </row>
    <row r="1394" spans="1:40" ht="15" hidden="1" thickTop="1" x14ac:dyDescent="0.35">
      <c r="A1394" t="s">
        <v>8319</v>
      </c>
      <c r="B1394" t="s">
        <v>8282</v>
      </c>
      <c r="C1394" t="s">
        <v>7416</v>
      </c>
      <c r="D1394" t="s">
        <v>8283</v>
      </c>
      <c r="E1394" t="s">
        <v>3407</v>
      </c>
      <c r="F1394">
        <v>2</v>
      </c>
      <c r="G1394" t="s">
        <v>2509</v>
      </c>
      <c r="H1394" t="s">
        <v>2510</v>
      </c>
      <c r="I1394" t="s">
        <v>2511</v>
      </c>
      <c r="J1394" t="s">
        <v>2794</v>
      </c>
      <c r="K1394" t="s">
        <v>2669</v>
      </c>
      <c r="L1394" t="s">
        <v>2058</v>
      </c>
      <c r="M1394" t="s">
        <v>2059</v>
      </c>
      <c r="N1394">
        <v>1</v>
      </c>
      <c r="O1394">
        <v>30</v>
      </c>
      <c r="P1394">
        <v>0.12</v>
      </c>
      <c r="Q1394">
        <v>24480</v>
      </c>
      <c r="R1394">
        <v>0</v>
      </c>
      <c r="S1394">
        <v>0</v>
      </c>
      <c r="T1394">
        <v>0</v>
      </c>
      <c r="U1394">
        <v>0</v>
      </c>
      <c r="V1394">
        <v>0</v>
      </c>
      <c r="W1394">
        <v>0</v>
      </c>
      <c r="X1394">
        <v>1</v>
      </c>
      <c r="Y1394">
        <v>30</v>
      </c>
      <c r="Z1394">
        <v>0.12</v>
      </c>
      <c r="AA1394">
        <v>0</v>
      </c>
      <c r="AB1394">
        <v>0</v>
      </c>
      <c r="AC1394">
        <v>0</v>
      </c>
      <c r="AD1394">
        <v>0</v>
      </c>
      <c r="AE1394">
        <v>0</v>
      </c>
      <c r="AF1394">
        <v>0</v>
      </c>
      <c r="AG1394" t="s">
        <v>8284</v>
      </c>
      <c r="AH1394" s="21" t="str">
        <f t="shared" si="42"/>
        <v>YK19</v>
      </c>
      <c r="AI1394" s="21">
        <v>107.92500000000001</v>
      </c>
      <c r="AJ1394" s="21">
        <f t="shared" si="43"/>
        <v>99.877450980392155</v>
      </c>
      <c r="AK1394" s="21" t="s">
        <v>2060</v>
      </c>
      <c r="AL1394" t="s">
        <v>2515</v>
      </c>
      <c r="AM1394" t="s">
        <v>53</v>
      </c>
      <c r="AN1394" t="s">
        <v>2031</v>
      </c>
    </row>
    <row r="1395" spans="1:40" ht="15" hidden="1" thickTop="1" x14ac:dyDescent="0.35">
      <c r="A1395" t="s">
        <v>8323</v>
      </c>
      <c r="B1395" t="s">
        <v>8286</v>
      </c>
      <c r="C1395" t="s">
        <v>92</v>
      </c>
      <c r="D1395" t="s">
        <v>8287</v>
      </c>
      <c r="E1395" t="s">
        <v>119</v>
      </c>
      <c r="F1395">
        <v>1</v>
      </c>
      <c r="G1395" t="s">
        <v>2055</v>
      </c>
      <c r="H1395" t="s">
        <v>2056</v>
      </c>
      <c r="I1395" t="s">
        <v>2511</v>
      </c>
      <c r="J1395" t="s">
        <v>67</v>
      </c>
      <c r="K1395" t="s">
        <v>68</v>
      </c>
      <c r="L1395" t="s">
        <v>2058</v>
      </c>
      <c r="M1395" t="s">
        <v>2059</v>
      </c>
      <c r="N1395">
        <v>1</v>
      </c>
      <c r="O1395">
        <v>28</v>
      </c>
      <c r="P1395">
        <v>0.11</v>
      </c>
      <c r="Q1395">
        <v>24480</v>
      </c>
      <c r="R1395">
        <v>0</v>
      </c>
      <c r="S1395">
        <v>0</v>
      </c>
      <c r="T1395">
        <v>0</v>
      </c>
      <c r="U1395">
        <v>0</v>
      </c>
      <c r="V1395">
        <v>0</v>
      </c>
      <c r="W1395">
        <v>0</v>
      </c>
      <c r="X1395">
        <v>0</v>
      </c>
      <c r="Y1395">
        <v>0</v>
      </c>
      <c r="Z1395">
        <v>0</v>
      </c>
      <c r="AA1395">
        <v>1</v>
      </c>
      <c r="AB1395">
        <v>28</v>
      </c>
      <c r="AC1395">
        <v>0.11</v>
      </c>
      <c r="AD1395">
        <v>0</v>
      </c>
      <c r="AE1395">
        <v>0</v>
      </c>
      <c r="AF1395">
        <v>0</v>
      </c>
      <c r="AG1395" t="s">
        <v>220</v>
      </c>
      <c r="AH1395" s="21" t="str">
        <f t="shared" si="42"/>
        <v>YO27</v>
      </c>
      <c r="AI1395" s="21">
        <v>107.92500000000001</v>
      </c>
      <c r="AJ1395" s="21">
        <f t="shared" si="43"/>
        <v>99.885620915032675</v>
      </c>
      <c r="AK1395" s="21" t="s">
        <v>2060</v>
      </c>
      <c r="AL1395" t="s">
        <v>70</v>
      </c>
      <c r="AM1395" t="s">
        <v>53</v>
      </c>
      <c r="AN1395" t="s">
        <v>2031</v>
      </c>
    </row>
    <row r="1396" spans="1:40" ht="15" hidden="1" thickTop="1" x14ac:dyDescent="0.35">
      <c r="A1396" t="s">
        <v>8327</v>
      </c>
      <c r="B1396" t="s">
        <v>8289</v>
      </c>
      <c r="C1396" t="s">
        <v>7416</v>
      </c>
      <c r="D1396" t="s">
        <v>8290</v>
      </c>
      <c r="E1396" t="s">
        <v>3407</v>
      </c>
      <c r="F1396">
        <v>2</v>
      </c>
      <c r="G1396" t="s">
        <v>2509</v>
      </c>
      <c r="H1396" t="s">
        <v>2510</v>
      </c>
      <c r="I1396" t="s">
        <v>2511</v>
      </c>
      <c r="J1396" t="s">
        <v>2794</v>
      </c>
      <c r="K1396" t="s">
        <v>2669</v>
      </c>
      <c r="L1396" t="s">
        <v>2058</v>
      </c>
      <c r="M1396" t="s">
        <v>2059</v>
      </c>
      <c r="N1396">
        <v>0</v>
      </c>
      <c r="O1396">
        <v>0</v>
      </c>
      <c r="P1396">
        <v>0</v>
      </c>
      <c r="Q1396">
        <v>24480</v>
      </c>
      <c r="R1396">
        <v>0</v>
      </c>
      <c r="S1396">
        <v>0</v>
      </c>
      <c r="T1396">
        <v>0</v>
      </c>
      <c r="U1396">
        <v>0</v>
      </c>
      <c r="V1396">
        <v>0</v>
      </c>
      <c r="W1396">
        <v>0</v>
      </c>
      <c r="X1396">
        <v>0</v>
      </c>
      <c r="Y1396">
        <v>0</v>
      </c>
      <c r="Z1396">
        <v>0</v>
      </c>
      <c r="AA1396">
        <v>0</v>
      </c>
      <c r="AB1396">
        <v>0</v>
      </c>
      <c r="AC1396">
        <v>0</v>
      </c>
      <c r="AD1396">
        <v>0</v>
      </c>
      <c r="AE1396">
        <v>0</v>
      </c>
      <c r="AF1396">
        <v>0</v>
      </c>
      <c r="AG1396" t="s">
        <v>8291</v>
      </c>
      <c r="AH1396" s="21" t="str">
        <f t="shared" si="42"/>
        <v>YK19</v>
      </c>
      <c r="AI1396" s="21">
        <v>107.92500000000001</v>
      </c>
      <c r="AJ1396" s="21">
        <f t="shared" si="43"/>
        <v>100</v>
      </c>
      <c r="AK1396" s="21" t="s">
        <v>2060</v>
      </c>
      <c r="AL1396" t="s">
        <v>2515</v>
      </c>
      <c r="AM1396" t="s">
        <v>53</v>
      </c>
      <c r="AN1396" t="s">
        <v>2031</v>
      </c>
    </row>
    <row r="1397" spans="1:40" ht="15" hidden="1" thickTop="1" x14ac:dyDescent="0.35">
      <c r="A1397" t="s">
        <v>8332</v>
      </c>
      <c r="B1397" t="s">
        <v>8292</v>
      </c>
      <c r="C1397" t="s">
        <v>3428</v>
      </c>
      <c r="D1397" t="s">
        <v>8293</v>
      </c>
      <c r="E1397" t="s">
        <v>3430</v>
      </c>
      <c r="F1397">
        <v>1</v>
      </c>
      <c r="G1397" t="s">
        <v>2609</v>
      </c>
      <c r="H1397" t="s">
        <v>2577</v>
      </c>
      <c r="I1397" t="s">
        <v>2511</v>
      </c>
      <c r="J1397" t="s">
        <v>2610</v>
      </c>
      <c r="K1397" t="s">
        <v>2611</v>
      </c>
      <c r="L1397" t="s">
        <v>2058</v>
      </c>
      <c r="M1397" t="s">
        <v>2170</v>
      </c>
      <c r="N1397">
        <v>0</v>
      </c>
      <c r="O1397">
        <v>0</v>
      </c>
      <c r="P1397">
        <v>0</v>
      </c>
      <c r="Q1397">
        <v>15300</v>
      </c>
      <c r="R1397">
        <v>0</v>
      </c>
      <c r="S1397">
        <v>0</v>
      </c>
      <c r="T1397">
        <v>0</v>
      </c>
      <c r="U1397">
        <v>0</v>
      </c>
      <c r="V1397">
        <v>0</v>
      </c>
      <c r="W1397">
        <v>0</v>
      </c>
      <c r="X1397">
        <v>0</v>
      </c>
      <c r="Y1397">
        <v>0</v>
      </c>
      <c r="Z1397">
        <v>0</v>
      </c>
      <c r="AA1397">
        <v>0</v>
      </c>
      <c r="AB1397">
        <v>0</v>
      </c>
      <c r="AC1397">
        <v>0</v>
      </c>
      <c r="AD1397">
        <v>0</v>
      </c>
      <c r="AE1397">
        <v>0</v>
      </c>
      <c r="AF1397">
        <v>0</v>
      </c>
      <c r="AG1397" t="s">
        <v>8294</v>
      </c>
      <c r="AH1397" s="21" t="str">
        <f t="shared" si="42"/>
        <v>YO98</v>
      </c>
      <c r="AI1397" s="21">
        <v>67.5</v>
      </c>
      <c r="AJ1397" s="21">
        <f t="shared" si="43"/>
        <v>100</v>
      </c>
      <c r="AK1397" s="21" t="s">
        <v>2060</v>
      </c>
      <c r="AL1397" t="s">
        <v>2613</v>
      </c>
      <c r="AM1397" t="s">
        <v>53</v>
      </c>
      <c r="AN1397" t="s">
        <v>2033</v>
      </c>
    </row>
    <row r="1398" spans="1:40" ht="15" hidden="1" thickTop="1" x14ac:dyDescent="0.35">
      <c r="A1398" t="s">
        <v>8336</v>
      </c>
      <c r="B1398" t="s">
        <v>8296</v>
      </c>
      <c r="C1398" t="s">
        <v>3154</v>
      </c>
      <c r="D1398" t="s">
        <v>8297</v>
      </c>
      <c r="E1398" t="s">
        <v>2562</v>
      </c>
      <c r="F1398">
        <v>1</v>
      </c>
      <c r="G1398" t="s">
        <v>2546</v>
      </c>
      <c r="H1398" t="s">
        <v>2510</v>
      </c>
      <c r="I1398" t="s">
        <v>2511</v>
      </c>
      <c r="J1398" t="s">
        <v>2547</v>
      </c>
      <c r="K1398" t="s">
        <v>2548</v>
      </c>
      <c r="L1398" t="s">
        <v>30320</v>
      </c>
      <c r="M1398" t="s">
        <v>5106</v>
      </c>
      <c r="N1398">
        <v>0</v>
      </c>
      <c r="O1398">
        <v>0</v>
      </c>
      <c r="P1398">
        <v>0</v>
      </c>
      <c r="Q1398">
        <v>7020</v>
      </c>
      <c r="R1398">
        <v>0</v>
      </c>
      <c r="S1398">
        <v>0</v>
      </c>
      <c r="T1398">
        <v>0</v>
      </c>
      <c r="U1398">
        <v>0</v>
      </c>
      <c r="V1398">
        <v>0</v>
      </c>
      <c r="W1398">
        <v>0</v>
      </c>
      <c r="X1398">
        <v>0</v>
      </c>
      <c r="Y1398">
        <v>0</v>
      </c>
      <c r="Z1398">
        <v>0</v>
      </c>
      <c r="AA1398">
        <v>0</v>
      </c>
      <c r="AB1398">
        <v>0</v>
      </c>
      <c r="AC1398">
        <v>0</v>
      </c>
      <c r="AD1398">
        <v>0</v>
      </c>
      <c r="AE1398">
        <v>0</v>
      </c>
      <c r="AF1398">
        <v>0</v>
      </c>
      <c r="AG1398" t="s">
        <v>8298</v>
      </c>
      <c r="AH1398" s="21" t="str">
        <f t="shared" si="42"/>
        <v>YO27</v>
      </c>
      <c r="AI1398" s="21">
        <v>40.500000000000007</v>
      </c>
      <c r="AJ1398" s="21">
        <f t="shared" si="43"/>
        <v>100</v>
      </c>
      <c r="AK1398" s="21" t="s">
        <v>2060</v>
      </c>
      <c r="AL1398" t="s">
        <v>2551</v>
      </c>
      <c r="AM1398" t="s">
        <v>53</v>
      </c>
      <c r="AN1398" t="s">
        <v>2029</v>
      </c>
    </row>
    <row r="1399" spans="1:40" ht="15" hidden="1" thickTop="1" x14ac:dyDescent="0.35">
      <c r="A1399" t="s">
        <v>8340</v>
      </c>
      <c r="B1399" t="s">
        <v>8300</v>
      </c>
      <c r="C1399" t="s">
        <v>8301</v>
      </c>
      <c r="D1399" t="s">
        <v>8302</v>
      </c>
      <c r="E1399" t="s">
        <v>2986</v>
      </c>
      <c r="F1399">
        <v>2</v>
      </c>
      <c r="G1399" t="s">
        <v>2509</v>
      </c>
      <c r="H1399" t="s">
        <v>2510</v>
      </c>
      <c r="I1399" t="s">
        <v>2511</v>
      </c>
      <c r="J1399" t="s">
        <v>3123</v>
      </c>
      <c r="K1399" t="s">
        <v>2513</v>
      </c>
      <c r="L1399" t="s">
        <v>2058</v>
      </c>
      <c r="M1399" t="s">
        <v>2059</v>
      </c>
      <c r="N1399">
        <v>1</v>
      </c>
      <c r="O1399">
        <v>77</v>
      </c>
      <c r="P1399">
        <v>0.31</v>
      </c>
      <c r="Q1399">
        <v>24480</v>
      </c>
      <c r="R1399">
        <v>0</v>
      </c>
      <c r="S1399">
        <v>0</v>
      </c>
      <c r="T1399">
        <v>0</v>
      </c>
      <c r="U1399">
        <v>0</v>
      </c>
      <c r="V1399">
        <v>0</v>
      </c>
      <c r="W1399">
        <v>0</v>
      </c>
      <c r="X1399">
        <v>1</v>
      </c>
      <c r="Y1399">
        <v>77</v>
      </c>
      <c r="Z1399">
        <v>0.31</v>
      </c>
      <c r="AA1399">
        <v>0</v>
      </c>
      <c r="AB1399">
        <v>0</v>
      </c>
      <c r="AC1399">
        <v>0</v>
      </c>
      <c r="AD1399">
        <v>0</v>
      </c>
      <c r="AE1399">
        <v>0</v>
      </c>
      <c r="AF1399">
        <v>0</v>
      </c>
      <c r="AG1399" t="s">
        <v>8303</v>
      </c>
      <c r="AH1399" s="21" t="str">
        <f t="shared" si="42"/>
        <v>YK19</v>
      </c>
      <c r="AI1399" s="21">
        <v>107.92500000000001</v>
      </c>
      <c r="AJ1399" s="21">
        <f t="shared" si="43"/>
        <v>99.685457516339866</v>
      </c>
      <c r="AK1399" s="21" t="s">
        <v>2063</v>
      </c>
      <c r="AL1399" t="s">
        <v>2515</v>
      </c>
      <c r="AM1399" t="s">
        <v>53</v>
      </c>
      <c r="AN1399" t="s">
        <v>2031</v>
      </c>
    </row>
    <row r="1400" spans="1:40" ht="15" hidden="1" thickTop="1" x14ac:dyDescent="0.35">
      <c r="A1400" t="s">
        <v>8343</v>
      </c>
      <c r="B1400" t="s">
        <v>8305</v>
      </c>
      <c r="C1400" t="s">
        <v>3405</v>
      </c>
      <c r="D1400" t="s">
        <v>8306</v>
      </c>
      <c r="E1400" t="s">
        <v>4009</v>
      </c>
      <c r="F1400">
        <v>2</v>
      </c>
      <c r="G1400" t="s">
        <v>2509</v>
      </c>
      <c r="H1400" t="s">
        <v>2510</v>
      </c>
      <c r="I1400" t="s">
        <v>2511</v>
      </c>
      <c r="J1400" t="s">
        <v>3408</v>
      </c>
      <c r="K1400" t="s">
        <v>3109</v>
      </c>
      <c r="L1400" t="s">
        <v>2058</v>
      </c>
      <c r="M1400" t="s">
        <v>2059</v>
      </c>
      <c r="N1400">
        <v>0</v>
      </c>
      <c r="O1400">
        <v>0</v>
      </c>
      <c r="P1400">
        <v>0</v>
      </c>
      <c r="Q1400">
        <v>24480</v>
      </c>
      <c r="R1400">
        <v>0</v>
      </c>
      <c r="S1400">
        <v>0</v>
      </c>
      <c r="T1400">
        <v>0</v>
      </c>
      <c r="U1400">
        <v>0</v>
      </c>
      <c r="V1400">
        <v>0</v>
      </c>
      <c r="W1400">
        <v>0</v>
      </c>
      <c r="X1400">
        <v>0</v>
      </c>
      <c r="Y1400">
        <v>0</v>
      </c>
      <c r="Z1400">
        <v>0</v>
      </c>
      <c r="AA1400">
        <v>0</v>
      </c>
      <c r="AB1400">
        <v>0</v>
      </c>
      <c r="AC1400">
        <v>0</v>
      </c>
      <c r="AD1400">
        <v>0</v>
      </c>
      <c r="AE1400">
        <v>0</v>
      </c>
      <c r="AF1400">
        <v>0</v>
      </c>
      <c r="AG1400" t="s">
        <v>8307</v>
      </c>
      <c r="AH1400" s="21" t="str">
        <f t="shared" si="42"/>
        <v>YK19</v>
      </c>
      <c r="AI1400" s="21">
        <v>107.92500000000001</v>
      </c>
      <c r="AJ1400" s="21">
        <f t="shared" si="43"/>
        <v>100</v>
      </c>
      <c r="AK1400" s="21" t="s">
        <v>2060</v>
      </c>
      <c r="AL1400" t="s">
        <v>3411</v>
      </c>
      <c r="AM1400" t="s">
        <v>53</v>
      </c>
      <c r="AN1400" t="s">
        <v>2031</v>
      </c>
    </row>
    <row r="1401" spans="1:40" ht="15" hidden="1" thickTop="1" x14ac:dyDescent="0.35">
      <c r="A1401" t="s">
        <v>8346</v>
      </c>
      <c r="B1401" t="s">
        <v>8309</v>
      </c>
      <c r="C1401" t="s">
        <v>4673</v>
      </c>
      <c r="D1401" t="s">
        <v>8310</v>
      </c>
      <c r="E1401" t="s">
        <v>3058</v>
      </c>
      <c r="F1401">
        <v>1</v>
      </c>
      <c r="G1401" t="s">
        <v>2546</v>
      </c>
      <c r="H1401" t="s">
        <v>2510</v>
      </c>
      <c r="I1401" t="s">
        <v>2511</v>
      </c>
      <c r="J1401" t="s">
        <v>4675</v>
      </c>
      <c r="K1401" t="s">
        <v>3007</v>
      </c>
      <c r="L1401" t="s">
        <v>2058</v>
      </c>
      <c r="M1401" t="s">
        <v>2059</v>
      </c>
      <c r="N1401">
        <v>1</v>
      </c>
      <c r="O1401">
        <v>12</v>
      </c>
      <c r="P1401">
        <v>0.05</v>
      </c>
      <c r="Q1401">
        <v>24480</v>
      </c>
      <c r="R1401">
        <v>0</v>
      </c>
      <c r="S1401">
        <v>0</v>
      </c>
      <c r="T1401">
        <v>0</v>
      </c>
      <c r="U1401">
        <v>0</v>
      </c>
      <c r="V1401">
        <v>0</v>
      </c>
      <c r="W1401">
        <v>0</v>
      </c>
      <c r="X1401">
        <v>1</v>
      </c>
      <c r="Y1401">
        <v>12</v>
      </c>
      <c r="Z1401">
        <v>0.05</v>
      </c>
      <c r="AA1401">
        <v>0</v>
      </c>
      <c r="AB1401">
        <v>0</v>
      </c>
      <c r="AC1401">
        <v>0</v>
      </c>
      <c r="AD1401">
        <v>0</v>
      </c>
      <c r="AE1401">
        <v>0</v>
      </c>
      <c r="AF1401">
        <v>0</v>
      </c>
      <c r="AG1401" t="s">
        <v>8311</v>
      </c>
      <c r="AH1401" s="21" t="str">
        <f t="shared" si="42"/>
        <v>YO27</v>
      </c>
      <c r="AI1401" s="21">
        <v>107.92500000000001</v>
      </c>
      <c r="AJ1401" s="21">
        <f t="shared" si="43"/>
        <v>99.950980392156865</v>
      </c>
      <c r="AK1401" s="21" t="s">
        <v>2060</v>
      </c>
      <c r="AL1401" t="s">
        <v>2551</v>
      </c>
      <c r="AM1401" t="s">
        <v>53</v>
      </c>
      <c r="AN1401" t="s">
        <v>2029</v>
      </c>
    </row>
    <row r="1402" spans="1:40" ht="15" hidden="1" thickTop="1" x14ac:dyDescent="0.35">
      <c r="A1402" t="s">
        <v>8349</v>
      </c>
      <c r="B1402" t="s">
        <v>8313</v>
      </c>
      <c r="C1402" t="s">
        <v>4656</v>
      </c>
      <c r="D1402" t="s">
        <v>8314</v>
      </c>
      <c r="E1402" t="s">
        <v>2575</v>
      </c>
      <c r="F1402">
        <v>1</v>
      </c>
      <c r="G1402" t="s">
        <v>2576</v>
      </c>
      <c r="H1402" t="s">
        <v>2577</v>
      </c>
      <c r="I1402" t="s">
        <v>2511</v>
      </c>
      <c r="J1402" t="s">
        <v>2858</v>
      </c>
      <c r="K1402" t="s">
        <v>2742</v>
      </c>
      <c r="L1402" t="s">
        <v>2058</v>
      </c>
      <c r="M1402" t="s">
        <v>2059</v>
      </c>
      <c r="N1402">
        <v>0</v>
      </c>
      <c r="O1402">
        <v>0</v>
      </c>
      <c r="P1402">
        <v>0</v>
      </c>
      <c r="Q1402">
        <v>24480</v>
      </c>
      <c r="R1402">
        <v>0</v>
      </c>
      <c r="S1402">
        <v>0</v>
      </c>
      <c r="T1402">
        <v>0</v>
      </c>
      <c r="U1402">
        <v>0</v>
      </c>
      <c r="V1402">
        <v>0</v>
      </c>
      <c r="W1402">
        <v>0</v>
      </c>
      <c r="X1402">
        <v>0</v>
      </c>
      <c r="Y1402">
        <v>0</v>
      </c>
      <c r="Z1402">
        <v>0</v>
      </c>
      <c r="AA1402">
        <v>0</v>
      </c>
      <c r="AB1402">
        <v>0</v>
      </c>
      <c r="AC1402">
        <v>0</v>
      </c>
      <c r="AD1402">
        <v>0</v>
      </c>
      <c r="AE1402">
        <v>0</v>
      </c>
      <c r="AF1402">
        <v>0</v>
      </c>
      <c r="AG1402" t="s">
        <v>8315</v>
      </c>
      <c r="AH1402" s="21" t="str">
        <f t="shared" si="42"/>
        <v>YR21</v>
      </c>
      <c r="AI1402" s="21">
        <v>107.92500000000001</v>
      </c>
      <c r="AJ1402" s="21">
        <f t="shared" si="43"/>
        <v>100</v>
      </c>
      <c r="AK1402" s="21" t="s">
        <v>2060</v>
      </c>
      <c r="AL1402" t="s">
        <v>2551</v>
      </c>
      <c r="AM1402" t="s">
        <v>53</v>
      </c>
      <c r="AN1402" t="s">
        <v>2029</v>
      </c>
    </row>
    <row r="1403" spans="1:40" ht="15" hidden="1" thickTop="1" x14ac:dyDescent="0.35">
      <c r="A1403" t="s">
        <v>8352</v>
      </c>
      <c r="B1403" t="s">
        <v>8316</v>
      </c>
      <c r="C1403" t="s">
        <v>6682</v>
      </c>
      <c r="D1403" t="s">
        <v>8317</v>
      </c>
      <c r="E1403" t="s">
        <v>6684</v>
      </c>
      <c r="F1403">
        <v>4</v>
      </c>
      <c r="G1403" t="s">
        <v>2682</v>
      </c>
      <c r="H1403" t="s">
        <v>2620</v>
      </c>
      <c r="I1403" t="s">
        <v>2511</v>
      </c>
      <c r="J1403" t="s">
        <v>6685</v>
      </c>
      <c r="K1403" t="s">
        <v>2684</v>
      </c>
      <c r="L1403" t="s">
        <v>2058</v>
      </c>
      <c r="M1403" t="s">
        <v>2059</v>
      </c>
      <c r="N1403">
        <v>2</v>
      </c>
      <c r="O1403">
        <v>1447</v>
      </c>
      <c r="P1403">
        <v>5.91</v>
      </c>
      <c r="Q1403">
        <v>24480</v>
      </c>
      <c r="R1403">
        <v>0</v>
      </c>
      <c r="S1403">
        <v>0</v>
      </c>
      <c r="T1403">
        <v>0</v>
      </c>
      <c r="U1403">
        <v>0</v>
      </c>
      <c r="V1403">
        <v>0</v>
      </c>
      <c r="W1403">
        <v>0</v>
      </c>
      <c r="X1403">
        <v>1</v>
      </c>
      <c r="Y1403">
        <v>16</v>
      </c>
      <c r="Z1403">
        <v>7.0000000000000007E-2</v>
      </c>
      <c r="AA1403">
        <v>0</v>
      </c>
      <c r="AB1403">
        <v>0</v>
      </c>
      <c r="AC1403">
        <v>0</v>
      </c>
      <c r="AD1403">
        <v>1</v>
      </c>
      <c r="AE1403">
        <v>1431</v>
      </c>
      <c r="AF1403">
        <v>5.85</v>
      </c>
      <c r="AG1403" t="s">
        <v>8318</v>
      </c>
      <c r="AH1403" s="21" t="str">
        <f t="shared" si="42"/>
        <v>YR21</v>
      </c>
      <c r="AI1403" s="21">
        <v>107.92500000000001</v>
      </c>
      <c r="AJ1403" s="21">
        <f t="shared" si="43"/>
        <v>94.089052287581694</v>
      </c>
      <c r="AK1403" s="21" t="s">
        <v>2063</v>
      </c>
      <c r="AL1403" t="s">
        <v>2725</v>
      </c>
      <c r="AM1403" t="s">
        <v>53</v>
      </c>
      <c r="AN1403" t="s">
        <v>2029</v>
      </c>
    </row>
    <row r="1404" spans="1:40" ht="15" hidden="1" thickTop="1" x14ac:dyDescent="0.35">
      <c r="A1404" t="s">
        <v>8356</v>
      </c>
      <c r="B1404" t="s">
        <v>8320</v>
      </c>
      <c r="C1404" t="s">
        <v>7593</v>
      </c>
      <c r="D1404" t="s">
        <v>8321</v>
      </c>
      <c r="E1404" t="s">
        <v>559</v>
      </c>
      <c r="F1404">
        <v>1</v>
      </c>
      <c r="G1404" t="s">
        <v>2055</v>
      </c>
      <c r="H1404" t="s">
        <v>2056</v>
      </c>
      <c r="I1404" t="s">
        <v>2511</v>
      </c>
      <c r="J1404" t="s">
        <v>2568</v>
      </c>
      <c r="K1404" t="s">
        <v>63</v>
      </c>
      <c r="L1404" t="s">
        <v>2058</v>
      </c>
      <c r="M1404" t="s">
        <v>2059</v>
      </c>
      <c r="N1404">
        <v>0</v>
      </c>
      <c r="O1404">
        <v>0</v>
      </c>
      <c r="P1404">
        <v>0</v>
      </c>
      <c r="Q1404">
        <v>24480</v>
      </c>
      <c r="R1404">
        <v>0</v>
      </c>
      <c r="S1404">
        <v>0</v>
      </c>
      <c r="T1404">
        <v>0</v>
      </c>
      <c r="U1404">
        <v>0</v>
      </c>
      <c r="V1404">
        <v>0</v>
      </c>
      <c r="W1404">
        <v>0</v>
      </c>
      <c r="X1404">
        <v>0</v>
      </c>
      <c r="Y1404">
        <v>0</v>
      </c>
      <c r="Z1404">
        <v>0</v>
      </c>
      <c r="AA1404">
        <v>0</v>
      </c>
      <c r="AB1404">
        <v>0</v>
      </c>
      <c r="AC1404">
        <v>0</v>
      </c>
      <c r="AD1404">
        <v>0</v>
      </c>
      <c r="AE1404">
        <v>0</v>
      </c>
      <c r="AF1404">
        <v>0</v>
      </c>
      <c r="AG1404" t="s">
        <v>8322</v>
      </c>
      <c r="AH1404" s="21" t="str">
        <f t="shared" si="42"/>
        <v>YO27</v>
      </c>
      <c r="AI1404" s="21">
        <v>107.92500000000001</v>
      </c>
      <c r="AJ1404" s="21">
        <f t="shared" si="43"/>
        <v>100</v>
      </c>
      <c r="AK1404" s="21" t="s">
        <v>2060</v>
      </c>
      <c r="AL1404" t="s">
        <v>2570</v>
      </c>
      <c r="AM1404" t="s">
        <v>53</v>
      </c>
      <c r="AN1404" t="s">
        <v>2029</v>
      </c>
    </row>
    <row r="1405" spans="1:40" ht="15" hidden="1" thickTop="1" x14ac:dyDescent="0.35">
      <c r="A1405" t="s">
        <v>8361</v>
      </c>
      <c r="B1405" t="s">
        <v>8324</v>
      </c>
      <c r="C1405" t="s">
        <v>5681</v>
      </c>
      <c r="D1405" t="s">
        <v>8325</v>
      </c>
      <c r="E1405" t="s">
        <v>2545</v>
      </c>
      <c r="F1405">
        <v>1</v>
      </c>
      <c r="G1405" t="s">
        <v>2546</v>
      </c>
      <c r="H1405" t="s">
        <v>2510</v>
      </c>
      <c r="I1405" t="s">
        <v>2511</v>
      </c>
      <c r="J1405" t="s">
        <v>2547</v>
      </c>
      <c r="K1405" t="s">
        <v>2548</v>
      </c>
      <c r="L1405" t="s">
        <v>2058</v>
      </c>
      <c r="M1405" t="s">
        <v>2059</v>
      </c>
      <c r="N1405">
        <v>0</v>
      </c>
      <c r="O1405">
        <v>0</v>
      </c>
      <c r="P1405">
        <v>0</v>
      </c>
      <c r="Q1405">
        <v>24480</v>
      </c>
      <c r="R1405">
        <v>0</v>
      </c>
      <c r="S1405">
        <v>0</v>
      </c>
      <c r="T1405">
        <v>0</v>
      </c>
      <c r="U1405">
        <v>0</v>
      </c>
      <c r="V1405">
        <v>0</v>
      </c>
      <c r="W1405">
        <v>0</v>
      </c>
      <c r="X1405">
        <v>0</v>
      </c>
      <c r="Y1405">
        <v>0</v>
      </c>
      <c r="Z1405">
        <v>0</v>
      </c>
      <c r="AA1405">
        <v>0</v>
      </c>
      <c r="AB1405">
        <v>0</v>
      </c>
      <c r="AC1405">
        <v>0</v>
      </c>
      <c r="AD1405">
        <v>0</v>
      </c>
      <c r="AE1405">
        <v>0</v>
      </c>
      <c r="AF1405">
        <v>0</v>
      </c>
      <c r="AG1405" t="s">
        <v>8326</v>
      </c>
      <c r="AH1405" s="21" t="str">
        <f t="shared" si="42"/>
        <v>YH98</v>
      </c>
      <c r="AI1405" s="21">
        <v>107.92500000000001</v>
      </c>
      <c r="AJ1405" s="21">
        <f t="shared" si="43"/>
        <v>100</v>
      </c>
      <c r="AK1405" s="21" t="s">
        <v>2060</v>
      </c>
      <c r="AL1405" t="s">
        <v>2551</v>
      </c>
      <c r="AM1405" t="s">
        <v>53</v>
      </c>
      <c r="AN1405" t="s">
        <v>2032</v>
      </c>
    </row>
    <row r="1406" spans="1:40" ht="15" hidden="1" thickTop="1" x14ac:dyDescent="0.35">
      <c r="A1406" t="s">
        <v>8365</v>
      </c>
      <c r="B1406" t="s">
        <v>8328</v>
      </c>
      <c r="C1406" t="s">
        <v>8329</v>
      </c>
      <c r="D1406" t="s">
        <v>8330</v>
      </c>
      <c r="E1406" t="s">
        <v>3013</v>
      </c>
      <c r="F1406">
        <v>1</v>
      </c>
      <c r="G1406" t="s">
        <v>2600</v>
      </c>
      <c r="H1406" t="s">
        <v>2577</v>
      </c>
      <c r="I1406" t="s">
        <v>2511</v>
      </c>
      <c r="J1406" t="s">
        <v>3183</v>
      </c>
      <c r="K1406" t="s">
        <v>2742</v>
      </c>
      <c r="L1406" t="s">
        <v>2058</v>
      </c>
      <c r="M1406" t="s">
        <v>2170</v>
      </c>
      <c r="N1406">
        <v>1</v>
      </c>
      <c r="O1406">
        <v>17</v>
      </c>
      <c r="P1406">
        <v>0.11</v>
      </c>
      <c r="Q1406">
        <v>15300</v>
      </c>
      <c r="R1406">
        <v>0</v>
      </c>
      <c r="S1406">
        <v>0</v>
      </c>
      <c r="T1406">
        <v>0</v>
      </c>
      <c r="U1406">
        <v>0</v>
      </c>
      <c r="V1406">
        <v>0</v>
      </c>
      <c r="W1406">
        <v>0</v>
      </c>
      <c r="X1406">
        <v>1</v>
      </c>
      <c r="Y1406">
        <v>17</v>
      </c>
      <c r="Z1406">
        <v>0.11</v>
      </c>
      <c r="AA1406">
        <v>0</v>
      </c>
      <c r="AB1406">
        <v>0</v>
      </c>
      <c r="AC1406">
        <v>0</v>
      </c>
      <c r="AD1406">
        <v>0</v>
      </c>
      <c r="AE1406">
        <v>0</v>
      </c>
      <c r="AF1406">
        <v>0</v>
      </c>
      <c r="AG1406" t="s">
        <v>8331</v>
      </c>
      <c r="AH1406" s="21" t="str">
        <f t="shared" si="42"/>
        <v>YR21</v>
      </c>
      <c r="AI1406" s="21">
        <v>67.5</v>
      </c>
      <c r="AJ1406" s="21">
        <f t="shared" si="43"/>
        <v>99.888888888888886</v>
      </c>
      <c r="AK1406" s="21" t="s">
        <v>2060</v>
      </c>
      <c r="AL1406" t="s">
        <v>2551</v>
      </c>
      <c r="AM1406" t="s">
        <v>53</v>
      </c>
      <c r="AN1406" t="s">
        <v>2030</v>
      </c>
    </row>
    <row r="1407" spans="1:40" ht="15" hidden="1" thickTop="1" x14ac:dyDescent="0.35">
      <c r="A1407" t="s">
        <v>8369</v>
      </c>
      <c r="B1407" t="s">
        <v>8333</v>
      </c>
      <c r="C1407" t="s">
        <v>4101</v>
      </c>
      <c r="D1407" t="s">
        <v>8334</v>
      </c>
      <c r="E1407" t="s">
        <v>3338</v>
      </c>
      <c r="F1407">
        <v>1</v>
      </c>
      <c r="G1407" t="s">
        <v>2609</v>
      </c>
      <c r="H1407" t="s">
        <v>2577</v>
      </c>
      <c r="I1407" t="s">
        <v>2511</v>
      </c>
      <c r="J1407" t="s">
        <v>2675</v>
      </c>
      <c r="K1407" t="s">
        <v>2611</v>
      </c>
      <c r="L1407" t="s">
        <v>30320</v>
      </c>
      <c r="M1407" t="s">
        <v>5106</v>
      </c>
      <c r="N1407">
        <v>0</v>
      </c>
      <c r="O1407">
        <v>0</v>
      </c>
      <c r="P1407">
        <v>0</v>
      </c>
      <c r="Q1407">
        <v>7020</v>
      </c>
      <c r="R1407">
        <v>0</v>
      </c>
      <c r="S1407">
        <v>0</v>
      </c>
      <c r="T1407">
        <v>0</v>
      </c>
      <c r="U1407">
        <v>0</v>
      </c>
      <c r="V1407">
        <v>0</v>
      </c>
      <c r="W1407">
        <v>0</v>
      </c>
      <c r="X1407">
        <v>0</v>
      </c>
      <c r="Y1407">
        <v>0</v>
      </c>
      <c r="Z1407">
        <v>0</v>
      </c>
      <c r="AA1407">
        <v>0</v>
      </c>
      <c r="AB1407">
        <v>0</v>
      </c>
      <c r="AC1407">
        <v>0</v>
      </c>
      <c r="AD1407">
        <v>0</v>
      </c>
      <c r="AE1407">
        <v>0</v>
      </c>
      <c r="AF1407">
        <v>0</v>
      </c>
      <c r="AG1407" t="s">
        <v>8335</v>
      </c>
      <c r="AH1407" s="21" t="str">
        <f t="shared" si="42"/>
        <v>YN23</v>
      </c>
      <c r="AI1407" s="21">
        <v>40.500000000000007</v>
      </c>
      <c r="AJ1407" s="21">
        <f t="shared" si="43"/>
        <v>100</v>
      </c>
      <c r="AK1407" s="21" t="s">
        <v>2060</v>
      </c>
      <c r="AL1407" t="s">
        <v>2581</v>
      </c>
      <c r="AM1407" t="s">
        <v>53</v>
      </c>
      <c r="AN1407" t="s">
        <v>2029</v>
      </c>
    </row>
    <row r="1408" spans="1:40" ht="15" hidden="1" thickTop="1" x14ac:dyDescent="0.35">
      <c r="A1408" t="s">
        <v>8373</v>
      </c>
      <c r="B1408" t="s">
        <v>8337</v>
      </c>
      <c r="C1408" t="s">
        <v>5194</v>
      </c>
      <c r="D1408" t="s">
        <v>8338</v>
      </c>
      <c r="E1408" t="s">
        <v>4811</v>
      </c>
      <c r="F1408">
        <v>1</v>
      </c>
      <c r="G1408" t="s">
        <v>2600</v>
      </c>
      <c r="H1408" t="s">
        <v>2577</v>
      </c>
      <c r="I1408" t="s">
        <v>2511</v>
      </c>
      <c r="J1408" t="s">
        <v>2699</v>
      </c>
      <c r="K1408" t="s">
        <v>2579</v>
      </c>
      <c r="L1408" t="s">
        <v>2058</v>
      </c>
      <c r="M1408" t="s">
        <v>2059</v>
      </c>
      <c r="N1408">
        <v>2</v>
      </c>
      <c r="O1408">
        <v>67</v>
      </c>
      <c r="P1408">
        <v>0.27</v>
      </c>
      <c r="Q1408">
        <v>24480</v>
      </c>
      <c r="R1408">
        <v>0</v>
      </c>
      <c r="S1408">
        <v>0</v>
      </c>
      <c r="T1408">
        <v>0</v>
      </c>
      <c r="U1408">
        <v>0</v>
      </c>
      <c r="V1408">
        <v>0</v>
      </c>
      <c r="W1408">
        <v>0</v>
      </c>
      <c r="X1408">
        <v>1</v>
      </c>
      <c r="Y1408">
        <v>24</v>
      </c>
      <c r="Z1408">
        <v>0.1</v>
      </c>
      <c r="AA1408">
        <v>1</v>
      </c>
      <c r="AB1408">
        <v>43</v>
      </c>
      <c r="AC1408">
        <v>0.18</v>
      </c>
      <c r="AD1408">
        <v>0</v>
      </c>
      <c r="AE1408">
        <v>0</v>
      </c>
      <c r="AF1408">
        <v>0</v>
      </c>
      <c r="AG1408" t="s">
        <v>8339</v>
      </c>
      <c r="AH1408" s="21" t="str">
        <f t="shared" si="42"/>
        <v>YO27</v>
      </c>
      <c r="AI1408" s="21">
        <v>107.92500000000001</v>
      </c>
      <c r="AJ1408" s="21">
        <f t="shared" si="43"/>
        <v>99.726307189542482</v>
      </c>
      <c r="AK1408" s="21" t="s">
        <v>2063</v>
      </c>
      <c r="AL1408" t="s">
        <v>2581</v>
      </c>
      <c r="AM1408" t="s">
        <v>53</v>
      </c>
      <c r="AN1408" t="s">
        <v>2031</v>
      </c>
    </row>
    <row r="1409" spans="1:40" ht="15" hidden="1" thickTop="1" x14ac:dyDescent="0.35">
      <c r="A1409" t="s">
        <v>8377</v>
      </c>
      <c r="B1409" t="s">
        <v>2320</v>
      </c>
      <c r="C1409" t="s">
        <v>5194</v>
      </c>
      <c r="D1409" t="s">
        <v>8341</v>
      </c>
      <c r="E1409" t="s">
        <v>4811</v>
      </c>
      <c r="F1409">
        <v>1</v>
      </c>
      <c r="G1409" t="s">
        <v>2600</v>
      </c>
      <c r="H1409" t="s">
        <v>2577</v>
      </c>
      <c r="I1409" t="s">
        <v>2511</v>
      </c>
      <c r="J1409" t="s">
        <v>2699</v>
      </c>
      <c r="K1409" t="s">
        <v>2579</v>
      </c>
      <c r="L1409" t="s">
        <v>2058</v>
      </c>
      <c r="M1409" t="s">
        <v>2059</v>
      </c>
      <c r="N1409">
        <v>0</v>
      </c>
      <c r="O1409">
        <v>0</v>
      </c>
      <c r="P1409">
        <v>0</v>
      </c>
      <c r="Q1409">
        <v>24480</v>
      </c>
      <c r="R1409">
        <v>0</v>
      </c>
      <c r="S1409">
        <v>0</v>
      </c>
      <c r="T1409">
        <v>0</v>
      </c>
      <c r="U1409">
        <v>0</v>
      </c>
      <c r="V1409">
        <v>0</v>
      </c>
      <c r="W1409">
        <v>0</v>
      </c>
      <c r="X1409">
        <v>0</v>
      </c>
      <c r="Y1409">
        <v>0</v>
      </c>
      <c r="Z1409">
        <v>0</v>
      </c>
      <c r="AA1409">
        <v>0</v>
      </c>
      <c r="AB1409">
        <v>0</v>
      </c>
      <c r="AC1409">
        <v>0</v>
      </c>
      <c r="AD1409">
        <v>0</v>
      </c>
      <c r="AE1409">
        <v>0</v>
      </c>
      <c r="AF1409">
        <v>0</v>
      </c>
      <c r="AG1409" t="s">
        <v>8342</v>
      </c>
      <c r="AH1409" s="21" t="str">
        <f t="shared" si="42"/>
        <v>YO27</v>
      </c>
      <c r="AI1409" s="21">
        <v>107.92500000000001</v>
      </c>
      <c r="AJ1409" s="21">
        <f t="shared" si="43"/>
        <v>100</v>
      </c>
      <c r="AK1409" s="21" t="s">
        <v>2060</v>
      </c>
      <c r="AL1409" t="s">
        <v>2581</v>
      </c>
      <c r="AM1409" t="s">
        <v>53</v>
      </c>
      <c r="AN1409" t="s">
        <v>2031</v>
      </c>
    </row>
    <row r="1410" spans="1:40" ht="15" hidden="1" thickTop="1" x14ac:dyDescent="0.35">
      <c r="A1410" t="s">
        <v>8381</v>
      </c>
      <c r="B1410" t="s">
        <v>8344</v>
      </c>
      <c r="C1410" t="s">
        <v>102</v>
      </c>
      <c r="D1410" t="s">
        <v>8345</v>
      </c>
      <c r="E1410" t="s">
        <v>560</v>
      </c>
      <c r="F1410">
        <v>1</v>
      </c>
      <c r="G1410" t="s">
        <v>2055</v>
      </c>
      <c r="H1410" t="s">
        <v>2056</v>
      </c>
      <c r="I1410" t="s">
        <v>2511</v>
      </c>
      <c r="J1410" t="s">
        <v>67</v>
      </c>
      <c r="K1410" t="s">
        <v>68</v>
      </c>
      <c r="L1410" t="s">
        <v>2058</v>
      </c>
      <c r="M1410" t="s">
        <v>2059</v>
      </c>
      <c r="N1410">
        <v>0</v>
      </c>
      <c r="O1410">
        <v>0</v>
      </c>
      <c r="P1410">
        <v>0</v>
      </c>
      <c r="Q1410">
        <v>24480</v>
      </c>
      <c r="R1410">
        <v>0</v>
      </c>
      <c r="S1410">
        <v>0</v>
      </c>
      <c r="T1410">
        <v>0</v>
      </c>
      <c r="U1410">
        <v>0</v>
      </c>
      <c r="V1410">
        <v>0</v>
      </c>
      <c r="W1410">
        <v>0</v>
      </c>
      <c r="X1410">
        <v>0</v>
      </c>
      <c r="Y1410">
        <v>0</v>
      </c>
      <c r="Z1410">
        <v>0</v>
      </c>
      <c r="AA1410">
        <v>0</v>
      </c>
      <c r="AB1410">
        <v>0</v>
      </c>
      <c r="AC1410">
        <v>0</v>
      </c>
      <c r="AD1410">
        <v>0</v>
      </c>
      <c r="AE1410">
        <v>0</v>
      </c>
      <c r="AF1410">
        <v>0</v>
      </c>
      <c r="AG1410" t="s">
        <v>222</v>
      </c>
      <c r="AH1410" s="21" t="str">
        <f t="shared" si="42"/>
        <v>YO27</v>
      </c>
      <c r="AI1410" s="21">
        <v>107.92500000000001</v>
      </c>
      <c r="AJ1410" s="21">
        <f t="shared" si="43"/>
        <v>100</v>
      </c>
      <c r="AK1410" s="21" t="s">
        <v>2060</v>
      </c>
      <c r="AL1410" t="s">
        <v>70</v>
      </c>
      <c r="AM1410" t="s">
        <v>53</v>
      </c>
      <c r="AN1410" t="s">
        <v>2032</v>
      </c>
    </row>
    <row r="1411" spans="1:40" ht="15" hidden="1" thickTop="1" x14ac:dyDescent="0.35">
      <c r="A1411" t="s">
        <v>2259</v>
      </c>
      <c r="B1411" t="s">
        <v>8347</v>
      </c>
      <c r="C1411" t="s">
        <v>102</v>
      </c>
      <c r="D1411" t="s">
        <v>8348</v>
      </c>
      <c r="E1411" t="s">
        <v>560</v>
      </c>
      <c r="F1411">
        <v>1</v>
      </c>
      <c r="G1411" t="s">
        <v>2055</v>
      </c>
      <c r="H1411" t="s">
        <v>2056</v>
      </c>
      <c r="I1411" t="s">
        <v>2511</v>
      </c>
      <c r="J1411" t="s">
        <v>67</v>
      </c>
      <c r="K1411" t="s">
        <v>68</v>
      </c>
      <c r="L1411" t="s">
        <v>2058</v>
      </c>
      <c r="M1411" t="s">
        <v>2059</v>
      </c>
      <c r="N1411">
        <v>0</v>
      </c>
      <c r="O1411">
        <v>0</v>
      </c>
      <c r="P1411">
        <v>0</v>
      </c>
      <c r="Q1411">
        <v>24480</v>
      </c>
      <c r="R1411">
        <v>0</v>
      </c>
      <c r="S1411">
        <v>0</v>
      </c>
      <c r="T1411">
        <v>0</v>
      </c>
      <c r="U1411">
        <v>0</v>
      </c>
      <c r="V1411">
        <v>0</v>
      </c>
      <c r="W1411">
        <v>0</v>
      </c>
      <c r="X1411">
        <v>0</v>
      </c>
      <c r="Y1411">
        <v>0</v>
      </c>
      <c r="Z1411">
        <v>0</v>
      </c>
      <c r="AA1411">
        <v>0</v>
      </c>
      <c r="AB1411">
        <v>0</v>
      </c>
      <c r="AC1411">
        <v>0</v>
      </c>
      <c r="AD1411">
        <v>0</v>
      </c>
      <c r="AE1411">
        <v>0</v>
      </c>
      <c r="AF1411">
        <v>0</v>
      </c>
      <c r="AG1411" t="s">
        <v>223</v>
      </c>
      <c r="AH1411" s="21" t="str">
        <f t="shared" si="42"/>
        <v>YO27</v>
      </c>
      <c r="AI1411" s="21">
        <v>107.92500000000001</v>
      </c>
      <c r="AJ1411" s="21">
        <f t="shared" si="43"/>
        <v>100</v>
      </c>
      <c r="AK1411" s="21" t="s">
        <v>2060</v>
      </c>
      <c r="AL1411" t="s">
        <v>70</v>
      </c>
      <c r="AM1411" t="s">
        <v>53</v>
      </c>
      <c r="AN1411" t="s">
        <v>2030</v>
      </c>
    </row>
    <row r="1412" spans="1:40" ht="15" hidden="1" thickTop="1" x14ac:dyDescent="0.35">
      <c r="A1412" t="s">
        <v>2262</v>
      </c>
      <c r="B1412" t="s">
        <v>8350</v>
      </c>
      <c r="C1412" t="s">
        <v>117</v>
      </c>
      <c r="D1412" t="s">
        <v>8351</v>
      </c>
      <c r="E1412" t="s">
        <v>560</v>
      </c>
      <c r="F1412">
        <v>1</v>
      </c>
      <c r="G1412" t="s">
        <v>2055</v>
      </c>
      <c r="H1412" t="s">
        <v>2056</v>
      </c>
      <c r="I1412" t="s">
        <v>2511</v>
      </c>
      <c r="J1412" t="s">
        <v>67</v>
      </c>
      <c r="K1412" t="s">
        <v>68</v>
      </c>
      <c r="L1412" t="s">
        <v>2058</v>
      </c>
      <c r="M1412" t="s">
        <v>2059</v>
      </c>
      <c r="N1412">
        <v>0</v>
      </c>
      <c r="O1412">
        <v>0</v>
      </c>
      <c r="P1412">
        <v>0</v>
      </c>
      <c r="Q1412">
        <v>24480</v>
      </c>
      <c r="R1412">
        <v>0</v>
      </c>
      <c r="S1412">
        <v>0</v>
      </c>
      <c r="T1412">
        <v>0</v>
      </c>
      <c r="U1412">
        <v>0</v>
      </c>
      <c r="V1412">
        <v>0</v>
      </c>
      <c r="W1412">
        <v>0</v>
      </c>
      <c r="X1412">
        <v>0</v>
      </c>
      <c r="Y1412">
        <v>0</v>
      </c>
      <c r="Z1412">
        <v>0</v>
      </c>
      <c r="AA1412">
        <v>0</v>
      </c>
      <c r="AB1412">
        <v>0</v>
      </c>
      <c r="AC1412">
        <v>0</v>
      </c>
      <c r="AD1412">
        <v>0</v>
      </c>
      <c r="AE1412">
        <v>0</v>
      </c>
      <c r="AF1412">
        <v>0</v>
      </c>
      <c r="AG1412" t="s">
        <v>224</v>
      </c>
      <c r="AH1412" s="21" t="str">
        <f t="shared" si="42"/>
        <v>YO27</v>
      </c>
      <c r="AI1412" s="21">
        <v>107.92500000000001</v>
      </c>
      <c r="AJ1412" s="21">
        <f t="shared" si="43"/>
        <v>100</v>
      </c>
      <c r="AK1412" s="21" t="s">
        <v>2060</v>
      </c>
      <c r="AL1412" t="s">
        <v>70</v>
      </c>
      <c r="AM1412" t="s">
        <v>53</v>
      </c>
      <c r="AN1412" t="s">
        <v>2029</v>
      </c>
    </row>
    <row r="1413" spans="1:40" ht="15" hidden="1" thickTop="1" x14ac:dyDescent="0.35">
      <c r="A1413" t="s">
        <v>2264</v>
      </c>
      <c r="B1413" t="s">
        <v>8353</v>
      </c>
      <c r="C1413" t="s">
        <v>3032</v>
      </c>
      <c r="D1413" t="s">
        <v>8354</v>
      </c>
      <c r="E1413" t="s">
        <v>2705</v>
      </c>
      <c r="F1413">
        <v>1</v>
      </c>
      <c r="G1413" t="s">
        <v>2593</v>
      </c>
      <c r="H1413" t="s">
        <v>2056</v>
      </c>
      <c r="I1413" t="s">
        <v>2511</v>
      </c>
      <c r="J1413" t="s">
        <v>3034</v>
      </c>
      <c r="K1413" t="s">
        <v>65</v>
      </c>
      <c r="L1413" t="s">
        <v>2058</v>
      </c>
      <c r="M1413" t="s">
        <v>2059</v>
      </c>
      <c r="N1413">
        <v>0</v>
      </c>
      <c r="O1413">
        <v>0</v>
      </c>
      <c r="P1413">
        <v>0</v>
      </c>
      <c r="Q1413">
        <v>24480</v>
      </c>
      <c r="R1413">
        <v>0</v>
      </c>
      <c r="S1413">
        <v>0</v>
      </c>
      <c r="T1413">
        <v>0</v>
      </c>
      <c r="U1413">
        <v>0</v>
      </c>
      <c r="V1413">
        <v>0</v>
      </c>
      <c r="W1413">
        <v>0</v>
      </c>
      <c r="X1413">
        <v>0</v>
      </c>
      <c r="Y1413">
        <v>0</v>
      </c>
      <c r="Z1413">
        <v>0</v>
      </c>
      <c r="AA1413">
        <v>0</v>
      </c>
      <c r="AB1413">
        <v>0</v>
      </c>
      <c r="AC1413">
        <v>0</v>
      </c>
      <c r="AD1413">
        <v>0</v>
      </c>
      <c r="AE1413">
        <v>0</v>
      </c>
      <c r="AF1413">
        <v>0</v>
      </c>
      <c r="AG1413" t="s">
        <v>8355</v>
      </c>
      <c r="AH1413" s="21" t="str">
        <f t="shared" si="42"/>
        <v>YO27</v>
      </c>
      <c r="AI1413" s="21">
        <v>107.92500000000001</v>
      </c>
      <c r="AJ1413" s="21">
        <f t="shared" si="43"/>
        <v>100</v>
      </c>
      <c r="AK1413" s="21" t="s">
        <v>2060</v>
      </c>
      <c r="AL1413" t="s">
        <v>2527</v>
      </c>
      <c r="AM1413" t="s">
        <v>53</v>
      </c>
      <c r="AN1413" t="s">
        <v>2031</v>
      </c>
    </row>
    <row r="1414" spans="1:40" ht="15" hidden="1" thickTop="1" x14ac:dyDescent="0.35">
      <c r="A1414" t="s">
        <v>2267</v>
      </c>
      <c r="B1414" t="s">
        <v>8357</v>
      </c>
      <c r="C1414" t="s">
        <v>4997</v>
      </c>
      <c r="D1414" t="s">
        <v>8358</v>
      </c>
      <c r="E1414" t="s">
        <v>2608</v>
      </c>
      <c r="F1414">
        <v>1</v>
      </c>
      <c r="G1414" t="s">
        <v>2576</v>
      </c>
      <c r="H1414" t="s">
        <v>2577</v>
      </c>
      <c r="I1414" t="s">
        <v>2511</v>
      </c>
      <c r="J1414" t="s">
        <v>2692</v>
      </c>
      <c r="K1414" t="s">
        <v>2635</v>
      </c>
      <c r="L1414" t="s">
        <v>30320</v>
      </c>
      <c r="M1414" t="s">
        <v>8359</v>
      </c>
      <c r="N1414">
        <v>0</v>
      </c>
      <c r="O1414">
        <v>0</v>
      </c>
      <c r="P1414">
        <v>0</v>
      </c>
      <c r="Q1414">
        <v>5460</v>
      </c>
      <c r="R1414">
        <v>0</v>
      </c>
      <c r="S1414">
        <v>0</v>
      </c>
      <c r="T1414">
        <v>0</v>
      </c>
      <c r="U1414">
        <v>0</v>
      </c>
      <c r="V1414">
        <v>0</v>
      </c>
      <c r="W1414">
        <v>0</v>
      </c>
      <c r="X1414">
        <v>0</v>
      </c>
      <c r="Y1414">
        <v>0</v>
      </c>
      <c r="Z1414">
        <v>0</v>
      </c>
      <c r="AA1414">
        <v>0</v>
      </c>
      <c r="AB1414">
        <v>0</v>
      </c>
      <c r="AC1414">
        <v>0</v>
      </c>
      <c r="AD1414">
        <v>0</v>
      </c>
      <c r="AE1414">
        <v>0</v>
      </c>
      <c r="AF1414">
        <v>0</v>
      </c>
      <c r="AG1414" t="s">
        <v>8360</v>
      </c>
      <c r="AH1414" s="21" t="str">
        <f t="shared" si="42"/>
        <v>YO27</v>
      </c>
      <c r="AI1414" s="21">
        <v>31.5</v>
      </c>
      <c r="AJ1414" s="21">
        <f t="shared" si="43"/>
        <v>100</v>
      </c>
      <c r="AK1414" s="21" t="s">
        <v>2060</v>
      </c>
      <c r="AL1414" t="s">
        <v>2581</v>
      </c>
      <c r="AM1414" t="s">
        <v>53</v>
      </c>
      <c r="AN1414" t="s">
        <v>2029</v>
      </c>
    </row>
    <row r="1415" spans="1:40" ht="15" hidden="1" thickTop="1" x14ac:dyDescent="0.35">
      <c r="A1415" t="s">
        <v>2269</v>
      </c>
      <c r="B1415" t="s">
        <v>8362</v>
      </c>
      <c r="C1415" t="s">
        <v>3042</v>
      </c>
      <c r="D1415" t="s">
        <v>8363</v>
      </c>
      <c r="E1415" t="s">
        <v>2667</v>
      </c>
      <c r="F1415">
        <v>1</v>
      </c>
      <c r="G1415" t="s">
        <v>2509</v>
      </c>
      <c r="H1415" t="s">
        <v>2510</v>
      </c>
      <c r="I1415" t="s">
        <v>2511</v>
      </c>
      <c r="J1415" t="s">
        <v>2794</v>
      </c>
      <c r="K1415" t="s">
        <v>2669</v>
      </c>
      <c r="L1415" t="s">
        <v>2058</v>
      </c>
      <c r="M1415" t="s">
        <v>2059</v>
      </c>
      <c r="N1415">
        <v>1</v>
      </c>
      <c r="O1415">
        <v>19</v>
      </c>
      <c r="P1415">
        <v>0.08</v>
      </c>
      <c r="Q1415">
        <v>24480</v>
      </c>
      <c r="R1415">
        <v>0</v>
      </c>
      <c r="S1415">
        <v>0</v>
      </c>
      <c r="T1415">
        <v>0</v>
      </c>
      <c r="U1415">
        <v>0</v>
      </c>
      <c r="V1415">
        <v>0</v>
      </c>
      <c r="W1415">
        <v>0</v>
      </c>
      <c r="X1415">
        <v>1</v>
      </c>
      <c r="Y1415">
        <v>19</v>
      </c>
      <c r="Z1415">
        <v>0.08</v>
      </c>
      <c r="AA1415">
        <v>0</v>
      </c>
      <c r="AB1415">
        <v>0</v>
      </c>
      <c r="AC1415">
        <v>0</v>
      </c>
      <c r="AD1415">
        <v>0</v>
      </c>
      <c r="AE1415">
        <v>0</v>
      </c>
      <c r="AF1415">
        <v>0</v>
      </c>
      <c r="AG1415" t="s">
        <v>8364</v>
      </c>
      <c r="AH1415" s="21" t="str">
        <f t="shared" ref="AH1415:AH1478" si="44">LEFT(AG1415,4)</f>
        <v>YR20</v>
      </c>
      <c r="AI1415" s="21">
        <v>107.92500000000001</v>
      </c>
      <c r="AJ1415" s="21">
        <f t="shared" ref="AJ1415:AJ1478" si="45">100-(O1415/Q1415*100)</f>
        <v>99.922385620915037</v>
      </c>
      <c r="AK1415" s="21" t="s">
        <v>2060</v>
      </c>
      <c r="AL1415" t="s">
        <v>2515</v>
      </c>
      <c r="AM1415" t="s">
        <v>53</v>
      </c>
      <c r="AN1415" t="s">
        <v>2029</v>
      </c>
    </row>
    <row r="1416" spans="1:40" ht="15" hidden="1" thickTop="1" x14ac:dyDescent="0.35">
      <c r="A1416" t="s">
        <v>2272</v>
      </c>
      <c r="B1416" t="s">
        <v>8366</v>
      </c>
      <c r="C1416" t="s">
        <v>3042</v>
      </c>
      <c r="D1416" t="s">
        <v>8367</v>
      </c>
      <c r="E1416" t="s">
        <v>2667</v>
      </c>
      <c r="F1416">
        <v>1</v>
      </c>
      <c r="G1416" t="s">
        <v>2509</v>
      </c>
      <c r="H1416" t="s">
        <v>2510</v>
      </c>
      <c r="I1416" t="s">
        <v>2511</v>
      </c>
      <c r="J1416" t="s">
        <v>2794</v>
      </c>
      <c r="K1416" t="s">
        <v>2669</v>
      </c>
      <c r="L1416" t="s">
        <v>2058</v>
      </c>
      <c r="M1416" t="s">
        <v>2059</v>
      </c>
      <c r="N1416">
        <v>0</v>
      </c>
      <c r="O1416">
        <v>0</v>
      </c>
      <c r="P1416">
        <v>0</v>
      </c>
      <c r="Q1416">
        <v>24480</v>
      </c>
      <c r="R1416">
        <v>0</v>
      </c>
      <c r="S1416">
        <v>0</v>
      </c>
      <c r="T1416">
        <v>0</v>
      </c>
      <c r="U1416">
        <v>0</v>
      </c>
      <c r="V1416">
        <v>0</v>
      </c>
      <c r="W1416">
        <v>0</v>
      </c>
      <c r="X1416">
        <v>0</v>
      </c>
      <c r="Y1416">
        <v>0</v>
      </c>
      <c r="Z1416">
        <v>0</v>
      </c>
      <c r="AA1416">
        <v>0</v>
      </c>
      <c r="AB1416">
        <v>0</v>
      </c>
      <c r="AC1416">
        <v>0</v>
      </c>
      <c r="AD1416">
        <v>0</v>
      </c>
      <c r="AE1416">
        <v>0</v>
      </c>
      <c r="AF1416">
        <v>0</v>
      </c>
      <c r="AG1416" t="s">
        <v>8368</v>
      </c>
      <c r="AH1416" s="21" t="str">
        <f t="shared" si="44"/>
        <v>YR20</v>
      </c>
      <c r="AI1416" s="21">
        <v>107.92500000000001</v>
      </c>
      <c r="AJ1416" s="21">
        <f t="shared" si="45"/>
        <v>100</v>
      </c>
      <c r="AK1416" s="21" t="s">
        <v>2060</v>
      </c>
      <c r="AL1416" t="s">
        <v>2515</v>
      </c>
      <c r="AM1416" t="s">
        <v>53</v>
      </c>
      <c r="AN1416" t="s">
        <v>2029</v>
      </c>
    </row>
    <row r="1417" spans="1:40" ht="15" hidden="1" thickTop="1" x14ac:dyDescent="0.35">
      <c r="A1417" t="s">
        <v>2274</v>
      </c>
      <c r="B1417" t="s">
        <v>8370</v>
      </c>
      <c r="C1417" t="s">
        <v>4421</v>
      </c>
      <c r="D1417" t="s">
        <v>8371</v>
      </c>
      <c r="E1417" t="s">
        <v>2575</v>
      </c>
      <c r="F1417">
        <v>1</v>
      </c>
      <c r="G1417" t="s">
        <v>2609</v>
      </c>
      <c r="H1417" t="s">
        <v>2577</v>
      </c>
      <c r="I1417" t="s">
        <v>2511</v>
      </c>
      <c r="J1417" t="s">
        <v>2610</v>
      </c>
      <c r="K1417" t="s">
        <v>2611</v>
      </c>
      <c r="L1417" t="s">
        <v>2058</v>
      </c>
      <c r="M1417" t="s">
        <v>2170</v>
      </c>
      <c r="N1417">
        <v>0</v>
      </c>
      <c r="O1417">
        <v>0</v>
      </c>
      <c r="P1417">
        <v>0</v>
      </c>
      <c r="Q1417">
        <v>15300</v>
      </c>
      <c r="R1417">
        <v>0</v>
      </c>
      <c r="S1417">
        <v>0</v>
      </c>
      <c r="T1417">
        <v>0</v>
      </c>
      <c r="U1417">
        <v>0</v>
      </c>
      <c r="V1417">
        <v>0</v>
      </c>
      <c r="W1417">
        <v>0</v>
      </c>
      <c r="X1417">
        <v>0</v>
      </c>
      <c r="Y1417">
        <v>0</v>
      </c>
      <c r="Z1417">
        <v>0</v>
      </c>
      <c r="AA1417">
        <v>0</v>
      </c>
      <c r="AB1417">
        <v>0</v>
      </c>
      <c r="AC1417">
        <v>0</v>
      </c>
      <c r="AD1417">
        <v>0</v>
      </c>
      <c r="AE1417">
        <v>0</v>
      </c>
      <c r="AF1417">
        <v>0</v>
      </c>
      <c r="AG1417" t="s">
        <v>8372</v>
      </c>
      <c r="AH1417" s="21" t="str">
        <f t="shared" si="44"/>
        <v>YH98</v>
      </c>
      <c r="AI1417" s="21">
        <v>67.5</v>
      </c>
      <c r="AJ1417" s="21">
        <f t="shared" si="45"/>
        <v>100</v>
      </c>
      <c r="AK1417" s="21" t="s">
        <v>2060</v>
      </c>
      <c r="AL1417" t="s">
        <v>2581</v>
      </c>
      <c r="AM1417" t="s">
        <v>53</v>
      </c>
      <c r="AN1417" t="s">
        <v>2029</v>
      </c>
    </row>
    <row r="1418" spans="1:40" ht="15" hidden="1" thickTop="1" x14ac:dyDescent="0.35">
      <c r="A1418" t="s">
        <v>2276</v>
      </c>
      <c r="B1418" t="s">
        <v>8374</v>
      </c>
      <c r="C1418" t="s">
        <v>3891</v>
      </c>
      <c r="D1418" t="s">
        <v>8375</v>
      </c>
      <c r="E1418" t="s">
        <v>126</v>
      </c>
      <c r="F1418">
        <v>1</v>
      </c>
      <c r="G1418" t="s">
        <v>2524</v>
      </c>
      <c r="H1418" t="s">
        <v>2056</v>
      </c>
      <c r="I1418" t="s">
        <v>2511</v>
      </c>
      <c r="J1418" t="s">
        <v>3893</v>
      </c>
      <c r="K1418" t="s">
        <v>62</v>
      </c>
      <c r="L1418" t="s">
        <v>2058</v>
      </c>
      <c r="M1418" t="s">
        <v>2059</v>
      </c>
      <c r="N1418">
        <v>0</v>
      </c>
      <c r="O1418">
        <v>0</v>
      </c>
      <c r="P1418">
        <v>0</v>
      </c>
      <c r="Q1418">
        <v>24480</v>
      </c>
      <c r="R1418">
        <v>0</v>
      </c>
      <c r="S1418">
        <v>0</v>
      </c>
      <c r="T1418">
        <v>0</v>
      </c>
      <c r="U1418">
        <v>0</v>
      </c>
      <c r="V1418">
        <v>0</v>
      </c>
      <c r="W1418">
        <v>0</v>
      </c>
      <c r="X1418">
        <v>0</v>
      </c>
      <c r="Y1418">
        <v>0</v>
      </c>
      <c r="Z1418">
        <v>0</v>
      </c>
      <c r="AA1418">
        <v>0</v>
      </c>
      <c r="AB1418">
        <v>0</v>
      </c>
      <c r="AC1418">
        <v>0</v>
      </c>
      <c r="AD1418">
        <v>0</v>
      </c>
      <c r="AE1418">
        <v>0</v>
      </c>
      <c r="AF1418">
        <v>0</v>
      </c>
      <c r="AG1418" t="s">
        <v>8376</v>
      </c>
      <c r="AH1418" s="21" t="str">
        <f t="shared" si="44"/>
        <v>YR21</v>
      </c>
      <c r="AI1418" s="21">
        <v>107.92500000000001</v>
      </c>
      <c r="AJ1418" s="21">
        <f t="shared" si="45"/>
        <v>100</v>
      </c>
      <c r="AK1418" s="21" t="s">
        <v>2060</v>
      </c>
      <c r="AL1418" t="s">
        <v>2527</v>
      </c>
      <c r="AM1418" t="s">
        <v>53</v>
      </c>
      <c r="AN1418" t="s">
        <v>2029</v>
      </c>
    </row>
    <row r="1419" spans="1:40" ht="15" hidden="1" thickTop="1" x14ac:dyDescent="0.35">
      <c r="A1419" t="s">
        <v>2278</v>
      </c>
      <c r="B1419" t="s">
        <v>8378</v>
      </c>
      <c r="C1419" t="s">
        <v>5055</v>
      </c>
      <c r="D1419" t="s">
        <v>8379</v>
      </c>
      <c r="E1419" t="s">
        <v>2825</v>
      </c>
      <c r="F1419">
        <v>1</v>
      </c>
      <c r="G1419" t="s">
        <v>2816</v>
      </c>
      <c r="H1419" t="s">
        <v>2620</v>
      </c>
      <c r="I1419" t="s">
        <v>2511</v>
      </c>
      <c r="J1419" t="s">
        <v>2826</v>
      </c>
      <c r="K1419" t="s">
        <v>2827</v>
      </c>
      <c r="L1419" t="s">
        <v>2058</v>
      </c>
      <c r="M1419" t="s">
        <v>2207</v>
      </c>
      <c r="N1419">
        <v>0</v>
      </c>
      <c r="O1419">
        <v>0</v>
      </c>
      <c r="P1419">
        <v>0</v>
      </c>
      <c r="Q1419">
        <v>13260</v>
      </c>
      <c r="R1419">
        <v>0</v>
      </c>
      <c r="S1419">
        <v>0</v>
      </c>
      <c r="T1419">
        <v>0</v>
      </c>
      <c r="U1419">
        <v>0</v>
      </c>
      <c r="V1419">
        <v>0</v>
      </c>
      <c r="W1419">
        <v>0</v>
      </c>
      <c r="X1419">
        <v>0</v>
      </c>
      <c r="Y1419">
        <v>0</v>
      </c>
      <c r="Z1419">
        <v>0</v>
      </c>
      <c r="AA1419">
        <v>0</v>
      </c>
      <c r="AB1419">
        <v>0</v>
      </c>
      <c r="AC1419">
        <v>0</v>
      </c>
      <c r="AD1419">
        <v>0</v>
      </c>
      <c r="AE1419">
        <v>0</v>
      </c>
      <c r="AF1419">
        <v>0</v>
      </c>
      <c r="AG1419" t="s">
        <v>8380</v>
      </c>
      <c r="AH1419" s="21" t="str">
        <f t="shared" si="44"/>
        <v>YO27</v>
      </c>
      <c r="AI1419" s="21">
        <v>58.5</v>
      </c>
      <c r="AJ1419" s="21">
        <f t="shared" si="45"/>
        <v>100</v>
      </c>
      <c r="AK1419" s="21" t="s">
        <v>2060</v>
      </c>
      <c r="AL1419" t="s">
        <v>2829</v>
      </c>
      <c r="AM1419" t="s">
        <v>53</v>
      </c>
      <c r="AN1419" t="s">
        <v>2029</v>
      </c>
    </row>
    <row r="1420" spans="1:40" ht="15" hidden="1" thickTop="1" x14ac:dyDescent="0.35">
      <c r="A1420" t="s">
        <v>2281</v>
      </c>
      <c r="B1420" t="s">
        <v>8382</v>
      </c>
      <c r="C1420" t="s">
        <v>2660</v>
      </c>
      <c r="D1420" t="s">
        <v>8383</v>
      </c>
      <c r="E1420" t="s">
        <v>61</v>
      </c>
      <c r="F1420">
        <v>1</v>
      </c>
      <c r="G1420" t="s">
        <v>2524</v>
      </c>
      <c r="H1420" t="s">
        <v>2056</v>
      </c>
      <c r="I1420" t="s">
        <v>2511</v>
      </c>
      <c r="J1420" t="s">
        <v>2525</v>
      </c>
      <c r="K1420" t="s">
        <v>62</v>
      </c>
      <c r="L1420" t="s">
        <v>2058</v>
      </c>
      <c r="M1420" t="s">
        <v>2059</v>
      </c>
      <c r="N1420">
        <v>0</v>
      </c>
      <c r="O1420">
        <v>0</v>
      </c>
      <c r="P1420">
        <v>0</v>
      </c>
      <c r="Q1420">
        <v>24480</v>
      </c>
      <c r="R1420">
        <v>0</v>
      </c>
      <c r="S1420">
        <v>0</v>
      </c>
      <c r="T1420">
        <v>0</v>
      </c>
      <c r="U1420">
        <v>0</v>
      </c>
      <c r="V1420">
        <v>0</v>
      </c>
      <c r="W1420">
        <v>0</v>
      </c>
      <c r="X1420">
        <v>0</v>
      </c>
      <c r="Y1420">
        <v>0</v>
      </c>
      <c r="Z1420">
        <v>0</v>
      </c>
      <c r="AA1420">
        <v>0</v>
      </c>
      <c r="AB1420">
        <v>0</v>
      </c>
      <c r="AC1420">
        <v>0</v>
      </c>
      <c r="AD1420">
        <v>0</v>
      </c>
      <c r="AE1420">
        <v>0</v>
      </c>
      <c r="AF1420">
        <v>0</v>
      </c>
      <c r="AG1420" t="s">
        <v>8384</v>
      </c>
      <c r="AH1420" s="21" t="str">
        <f t="shared" si="44"/>
        <v>YO27</v>
      </c>
      <c r="AI1420" s="21">
        <v>107.92500000000001</v>
      </c>
      <c r="AJ1420" s="21">
        <f t="shared" si="45"/>
        <v>100</v>
      </c>
      <c r="AK1420" s="21" t="s">
        <v>2060</v>
      </c>
      <c r="AL1420" t="s">
        <v>2527</v>
      </c>
      <c r="AM1420" t="s">
        <v>53</v>
      </c>
      <c r="AN1420" t="s">
        <v>2029</v>
      </c>
    </row>
    <row r="1421" spans="1:40" ht="15" hidden="1" thickTop="1" x14ac:dyDescent="0.35">
      <c r="A1421" t="s">
        <v>2283</v>
      </c>
      <c r="B1421" t="s">
        <v>8385</v>
      </c>
      <c r="C1421" t="s">
        <v>2798</v>
      </c>
      <c r="D1421" t="s">
        <v>8386</v>
      </c>
      <c r="E1421" t="s">
        <v>2608</v>
      </c>
      <c r="F1421">
        <v>1</v>
      </c>
      <c r="G1421" t="s">
        <v>2609</v>
      </c>
      <c r="H1421" t="s">
        <v>2577</v>
      </c>
      <c r="I1421" t="s">
        <v>2511</v>
      </c>
      <c r="J1421" t="s">
        <v>2610</v>
      </c>
      <c r="K1421" t="s">
        <v>2611</v>
      </c>
      <c r="L1421" t="s">
        <v>2058</v>
      </c>
      <c r="M1421" t="s">
        <v>2982</v>
      </c>
      <c r="N1421">
        <v>0</v>
      </c>
      <c r="O1421">
        <v>0</v>
      </c>
      <c r="P1421">
        <v>0</v>
      </c>
      <c r="Q1421">
        <v>14280</v>
      </c>
      <c r="R1421">
        <v>0</v>
      </c>
      <c r="S1421">
        <v>0</v>
      </c>
      <c r="T1421">
        <v>0</v>
      </c>
      <c r="U1421">
        <v>0</v>
      </c>
      <c r="V1421">
        <v>0</v>
      </c>
      <c r="W1421">
        <v>0</v>
      </c>
      <c r="X1421">
        <v>0</v>
      </c>
      <c r="Y1421">
        <v>0</v>
      </c>
      <c r="Z1421">
        <v>0</v>
      </c>
      <c r="AA1421">
        <v>0</v>
      </c>
      <c r="AB1421">
        <v>0</v>
      </c>
      <c r="AC1421">
        <v>0</v>
      </c>
      <c r="AD1421">
        <v>0</v>
      </c>
      <c r="AE1421">
        <v>0</v>
      </c>
      <c r="AF1421">
        <v>0</v>
      </c>
      <c r="AG1421" t="s">
        <v>8387</v>
      </c>
      <c r="AH1421" s="21" t="str">
        <f t="shared" si="44"/>
        <v>YO27</v>
      </c>
      <c r="AI1421" s="21">
        <v>62.999999999999986</v>
      </c>
      <c r="AJ1421" s="21">
        <f t="shared" si="45"/>
        <v>100</v>
      </c>
      <c r="AK1421" s="21" t="s">
        <v>2060</v>
      </c>
      <c r="AL1421" t="s">
        <v>2613</v>
      </c>
      <c r="AM1421" t="s">
        <v>53</v>
      </c>
      <c r="AN1421" t="s">
        <v>2029</v>
      </c>
    </row>
    <row r="1422" spans="1:40" ht="15" hidden="1" thickTop="1" x14ac:dyDescent="0.35">
      <c r="A1422" t="s">
        <v>8418</v>
      </c>
      <c r="B1422" t="s">
        <v>8388</v>
      </c>
      <c r="C1422" t="s">
        <v>3577</v>
      </c>
      <c r="D1422" t="s">
        <v>8389</v>
      </c>
      <c r="E1422" t="s">
        <v>2653</v>
      </c>
      <c r="F1422">
        <v>1</v>
      </c>
      <c r="G1422" t="s">
        <v>2619</v>
      </c>
      <c r="H1422" t="s">
        <v>2620</v>
      </c>
      <c r="I1422" t="s">
        <v>2511</v>
      </c>
      <c r="J1422" t="s">
        <v>2654</v>
      </c>
      <c r="K1422" t="s">
        <v>2655</v>
      </c>
      <c r="L1422" t="s">
        <v>2058</v>
      </c>
      <c r="M1422" t="s">
        <v>2059</v>
      </c>
      <c r="N1422">
        <v>1</v>
      </c>
      <c r="O1422">
        <v>68</v>
      </c>
      <c r="P1422">
        <v>0.28000000000000003</v>
      </c>
      <c r="Q1422">
        <v>24480</v>
      </c>
      <c r="R1422">
        <v>0</v>
      </c>
      <c r="S1422">
        <v>0</v>
      </c>
      <c r="T1422">
        <v>0</v>
      </c>
      <c r="U1422">
        <v>0</v>
      </c>
      <c r="V1422">
        <v>0</v>
      </c>
      <c r="W1422">
        <v>0</v>
      </c>
      <c r="X1422">
        <v>1</v>
      </c>
      <c r="Y1422">
        <v>68</v>
      </c>
      <c r="Z1422">
        <v>0.28000000000000003</v>
      </c>
      <c r="AA1422">
        <v>0</v>
      </c>
      <c r="AB1422">
        <v>0</v>
      </c>
      <c r="AC1422">
        <v>0</v>
      </c>
      <c r="AD1422">
        <v>0</v>
      </c>
      <c r="AE1422">
        <v>0</v>
      </c>
      <c r="AF1422">
        <v>0</v>
      </c>
      <c r="AG1422" t="s">
        <v>8390</v>
      </c>
      <c r="AH1422" s="21" t="str">
        <f t="shared" si="44"/>
        <v>YO27</v>
      </c>
      <c r="AI1422" s="21">
        <v>107.92500000000001</v>
      </c>
      <c r="AJ1422" s="21">
        <f t="shared" si="45"/>
        <v>99.722222222222229</v>
      </c>
      <c r="AK1422" s="21" t="s">
        <v>2063</v>
      </c>
      <c r="AL1422" t="s">
        <v>2657</v>
      </c>
      <c r="AM1422" t="s">
        <v>53</v>
      </c>
      <c r="AN1422" t="s">
        <v>2031</v>
      </c>
    </row>
    <row r="1423" spans="1:40" ht="15" hidden="1" thickTop="1" x14ac:dyDescent="0.35">
      <c r="A1423" t="s">
        <v>8422</v>
      </c>
      <c r="B1423" t="s">
        <v>8391</v>
      </c>
      <c r="C1423" t="s">
        <v>3405</v>
      </c>
      <c r="D1423" t="s">
        <v>8392</v>
      </c>
      <c r="E1423" t="s">
        <v>3407</v>
      </c>
      <c r="F1423">
        <v>1</v>
      </c>
      <c r="G1423" t="s">
        <v>2509</v>
      </c>
      <c r="H1423" t="s">
        <v>2510</v>
      </c>
      <c r="I1423" t="s">
        <v>2511</v>
      </c>
      <c r="J1423" t="s">
        <v>3408</v>
      </c>
      <c r="K1423" t="s">
        <v>3109</v>
      </c>
      <c r="L1423" t="s">
        <v>2058</v>
      </c>
      <c r="M1423" t="s">
        <v>2059</v>
      </c>
      <c r="N1423">
        <v>0</v>
      </c>
      <c r="O1423">
        <v>0</v>
      </c>
      <c r="P1423">
        <v>0</v>
      </c>
      <c r="Q1423">
        <v>24480</v>
      </c>
      <c r="R1423">
        <v>0</v>
      </c>
      <c r="S1423">
        <v>0</v>
      </c>
      <c r="T1423">
        <v>0</v>
      </c>
      <c r="U1423">
        <v>0</v>
      </c>
      <c r="V1423">
        <v>0</v>
      </c>
      <c r="W1423">
        <v>0</v>
      </c>
      <c r="X1423">
        <v>0</v>
      </c>
      <c r="Y1423">
        <v>0</v>
      </c>
      <c r="Z1423">
        <v>0</v>
      </c>
      <c r="AA1423">
        <v>0</v>
      </c>
      <c r="AB1423">
        <v>0</v>
      </c>
      <c r="AC1423">
        <v>0</v>
      </c>
      <c r="AD1423">
        <v>0</v>
      </c>
      <c r="AE1423">
        <v>0</v>
      </c>
      <c r="AF1423">
        <v>0</v>
      </c>
      <c r="AG1423" t="s">
        <v>8393</v>
      </c>
      <c r="AH1423" s="21" t="str">
        <f t="shared" si="44"/>
        <v>YR21</v>
      </c>
      <c r="AI1423" s="21">
        <v>107.92500000000001</v>
      </c>
      <c r="AJ1423" s="21">
        <f t="shared" si="45"/>
        <v>100</v>
      </c>
      <c r="AK1423" s="21" t="s">
        <v>2060</v>
      </c>
      <c r="AL1423" t="s">
        <v>3411</v>
      </c>
      <c r="AM1423" t="s">
        <v>53</v>
      </c>
      <c r="AN1423" t="s">
        <v>2031</v>
      </c>
    </row>
    <row r="1424" spans="1:40" ht="15" hidden="1" thickTop="1" x14ac:dyDescent="0.35">
      <c r="A1424" t="s">
        <v>8426</v>
      </c>
      <c r="B1424" t="s">
        <v>8394</v>
      </c>
      <c r="C1424" t="s">
        <v>2918</v>
      </c>
      <c r="D1424" t="s">
        <v>8395</v>
      </c>
      <c r="E1424" t="s">
        <v>2920</v>
      </c>
      <c r="F1424">
        <v>1</v>
      </c>
      <c r="G1424" t="s">
        <v>2682</v>
      </c>
      <c r="H1424" t="s">
        <v>2620</v>
      </c>
      <c r="I1424" t="s">
        <v>2511</v>
      </c>
      <c r="J1424" t="s">
        <v>2921</v>
      </c>
      <c r="K1424" t="s">
        <v>2684</v>
      </c>
      <c r="L1424" t="s">
        <v>2058</v>
      </c>
      <c r="M1424" t="s">
        <v>2170</v>
      </c>
      <c r="N1424">
        <v>0</v>
      </c>
      <c r="O1424">
        <v>0</v>
      </c>
      <c r="P1424">
        <v>0</v>
      </c>
      <c r="Q1424">
        <v>15300</v>
      </c>
      <c r="R1424">
        <v>0</v>
      </c>
      <c r="S1424">
        <v>0</v>
      </c>
      <c r="T1424">
        <v>0</v>
      </c>
      <c r="U1424">
        <v>0</v>
      </c>
      <c r="V1424">
        <v>0</v>
      </c>
      <c r="W1424">
        <v>0</v>
      </c>
      <c r="X1424">
        <v>0</v>
      </c>
      <c r="Y1424">
        <v>0</v>
      </c>
      <c r="Z1424">
        <v>0</v>
      </c>
      <c r="AA1424">
        <v>0</v>
      </c>
      <c r="AB1424">
        <v>0</v>
      </c>
      <c r="AC1424">
        <v>0</v>
      </c>
      <c r="AD1424">
        <v>0</v>
      </c>
      <c r="AE1424">
        <v>0</v>
      </c>
      <c r="AF1424">
        <v>0</v>
      </c>
      <c r="AG1424" t="s">
        <v>8396</v>
      </c>
      <c r="AH1424" s="21" t="str">
        <f t="shared" si="44"/>
        <v>YN23</v>
      </c>
      <c r="AI1424" s="21">
        <v>67.5</v>
      </c>
      <c r="AJ1424" s="21">
        <f t="shared" si="45"/>
        <v>100</v>
      </c>
      <c r="AK1424" s="21" t="s">
        <v>2060</v>
      </c>
      <c r="AL1424" t="s">
        <v>2923</v>
      </c>
      <c r="AM1424" t="s">
        <v>53</v>
      </c>
      <c r="AN1424" t="s">
        <v>2030</v>
      </c>
    </row>
    <row r="1425" spans="1:40" ht="15" hidden="1" thickTop="1" x14ac:dyDescent="0.35">
      <c r="A1425" t="s">
        <v>8430</v>
      </c>
      <c r="B1425" t="s">
        <v>8397</v>
      </c>
      <c r="C1425" t="s">
        <v>2560</v>
      </c>
      <c r="D1425" t="s">
        <v>8398</v>
      </c>
      <c r="E1425" t="s">
        <v>2545</v>
      </c>
      <c r="F1425">
        <v>1</v>
      </c>
      <c r="G1425" t="s">
        <v>2546</v>
      </c>
      <c r="H1425" t="s">
        <v>2510</v>
      </c>
      <c r="I1425" t="s">
        <v>2511</v>
      </c>
      <c r="J1425" t="s">
        <v>2547</v>
      </c>
      <c r="K1425" t="s">
        <v>2548</v>
      </c>
      <c r="L1425" t="s">
        <v>30320</v>
      </c>
      <c r="M1425" t="s">
        <v>5106</v>
      </c>
      <c r="N1425">
        <v>0</v>
      </c>
      <c r="O1425">
        <v>0</v>
      </c>
      <c r="P1425">
        <v>0</v>
      </c>
      <c r="Q1425">
        <v>7020</v>
      </c>
      <c r="R1425">
        <v>0</v>
      </c>
      <c r="S1425">
        <v>0</v>
      </c>
      <c r="T1425">
        <v>0</v>
      </c>
      <c r="U1425">
        <v>0</v>
      </c>
      <c r="V1425">
        <v>0</v>
      </c>
      <c r="W1425">
        <v>0</v>
      </c>
      <c r="X1425">
        <v>0</v>
      </c>
      <c r="Y1425">
        <v>0</v>
      </c>
      <c r="Z1425">
        <v>0</v>
      </c>
      <c r="AA1425">
        <v>0</v>
      </c>
      <c r="AB1425">
        <v>0</v>
      </c>
      <c r="AC1425">
        <v>0</v>
      </c>
      <c r="AD1425">
        <v>0</v>
      </c>
      <c r="AE1425">
        <v>0</v>
      </c>
      <c r="AF1425">
        <v>0</v>
      </c>
      <c r="AG1425" t="s">
        <v>8399</v>
      </c>
      <c r="AH1425" s="21" t="str">
        <f t="shared" si="44"/>
        <v>YO27</v>
      </c>
      <c r="AI1425" s="21">
        <v>40.500000000000007</v>
      </c>
      <c r="AJ1425" s="21">
        <f t="shared" si="45"/>
        <v>100</v>
      </c>
      <c r="AK1425" s="21" t="s">
        <v>2060</v>
      </c>
      <c r="AL1425" t="s">
        <v>2551</v>
      </c>
      <c r="AM1425" t="s">
        <v>53</v>
      </c>
      <c r="AN1425" t="s">
        <v>2029</v>
      </c>
    </row>
    <row r="1426" spans="1:40" ht="15" hidden="1" thickTop="1" x14ac:dyDescent="0.35">
      <c r="A1426" t="s">
        <v>8434</v>
      </c>
      <c r="B1426" t="s">
        <v>8400</v>
      </c>
      <c r="C1426" t="s">
        <v>2673</v>
      </c>
      <c r="D1426" t="s">
        <v>8401</v>
      </c>
      <c r="E1426" t="s">
        <v>2608</v>
      </c>
      <c r="F1426">
        <v>1</v>
      </c>
      <c r="G1426" t="s">
        <v>2609</v>
      </c>
      <c r="H1426" t="s">
        <v>2577</v>
      </c>
      <c r="I1426" t="s">
        <v>2511</v>
      </c>
      <c r="J1426" t="s">
        <v>2675</v>
      </c>
      <c r="K1426" t="s">
        <v>2611</v>
      </c>
      <c r="L1426" t="s">
        <v>2058</v>
      </c>
      <c r="M1426" t="s">
        <v>2059</v>
      </c>
      <c r="N1426">
        <v>0</v>
      </c>
      <c r="O1426">
        <v>0</v>
      </c>
      <c r="P1426">
        <v>0</v>
      </c>
      <c r="Q1426">
        <v>24480</v>
      </c>
      <c r="R1426">
        <v>0</v>
      </c>
      <c r="S1426">
        <v>0</v>
      </c>
      <c r="T1426">
        <v>0</v>
      </c>
      <c r="U1426">
        <v>0</v>
      </c>
      <c r="V1426">
        <v>0</v>
      </c>
      <c r="W1426">
        <v>0</v>
      </c>
      <c r="X1426">
        <v>0</v>
      </c>
      <c r="Y1426">
        <v>0</v>
      </c>
      <c r="Z1426">
        <v>0</v>
      </c>
      <c r="AA1426">
        <v>0</v>
      </c>
      <c r="AB1426">
        <v>0</v>
      </c>
      <c r="AC1426">
        <v>0</v>
      </c>
      <c r="AD1426">
        <v>0</v>
      </c>
      <c r="AE1426">
        <v>0</v>
      </c>
      <c r="AF1426">
        <v>0</v>
      </c>
      <c r="AG1426" t="s">
        <v>8402</v>
      </c>
      <c r="AH1426" s="21" t="str">
        <f t="shared" si="44"/>
        <v>YH98</v>
      </c>
      <c r="AI1426" s="21">
        <v>107.92500000000001</v>
      </c>
      <c r="AJ1426" s="21">
        <f t="shared" si="45"/>
        <v>100</v>
      </c>
      <c r="AK1426" s="21" t="s">
        <v>2060</v>
      </c>
      <c r="AL1426" t="s">
        <v>2581</v>
      </c>
      <c r="AM1426" t="s">
        <v>53</v>
      </c>
      <c r="AN1426" t="s">
        <v>2031</v>
      </c>
    </row>
    <row r="1427" spans="1:40" ht="15" hidden="1" thickTop="1" x14ac:dyDescent="0.35">
      <c r="A1427" t="s">
        <v>8438</v>
      </c>
      <c r="B1427" t="s">
        <v>8403</v>
      </c>
      <c r="C1427" t="s">
        <v>2746</v>
      </c>
      <c r="D1427" t="s">
        <v>8404</v>
      </c>
      <c r="E1427" t="s">
        <v>2608</v>
      </c>
      <c r="F1427">
        <v>1</v>
      </c>
      <c r="G1427" t="s">
        <v>2609</v>
      </c>
      <c r="H1427" t="s">
        <v>2577</v>
      </c>
      <c r="I1427" t="s">
        <v>2511</v>
      </c>
      <c r="J1427" t="s">
        <v>2675</v>
      </c>
      <c r="K1427" t="s">
        <v>2611</v>
      </c>
      <c r="L1427" t="s">
        <v>2058</v>
      </c>
      <c r="M1427" t="s">
        <v>2059</v>
      </c>
      <c r="N1427">
        <v>0</v>
      </c>
      <c r="O1427">
        <v>0</v>
      </c>
      <c r="P1427">
        <v>0</v>
      </c>
      <c r="Q1427">
        <v>24480</v>
      </c>
      <c r="R1427">
        <v>0</v>
      </c>
      <c r="S1427">
        <v>0</v>
      </c>
      <c r="T1427">
        <v>0</v>
      </c>
      <c r="U1427">
        <v>0</v>
      </c>
      <c r="V1427">
        <v>0</v>
      </c>
      <c r="W1427">
        <v>0</v>
      </c>
      <c r="X1427">
        <v>0</v>
      </c>
      <c r="Y1427">
        <v>0</v>
      </c>
      <c r="Z1427">
        <v>0</v>
      </c>
      <c r="AA1427">
        <v>0</v>
      </c>
      <c r="AB1427">
        <v>0</v>
      </c>
      <c r="AC1427">
        <v>0</v>
      </c>
      <c r="AD1427">
        <v>0</v>
      </c>
      <c r="AE1427">
        <v>0</v>
      </c>
      <c r="AF1427">
        <v>0</v>
      </c>
      <c r="AG1427" t="s">
        <v>8405</v>
      </c>
      <c r="AH1427" s="21" t="str">
        <f t="shared" si="44"/>
        <v>YO27</v>
      </c>
      <c r="AI1427" s="21">
        <v>107.92500000000001</v>
      </c>
      <c r="AJ1427" s="21">
        <f t="shared" si="45"/>
        <v>100</v>
      </c>
      <c r="AK1427" s="21" t="s">
        <v>2060</v>
      </c>
      <c r="AL1427" t="s">
        <v>2581</v>
      </c>
      <c r="AM1427" t="s">
        <v>53</v>
      </c>
      <c r="AN1427" t="s">
        <v>2030</v>
      </c>
    </row>
    <row r="1428" spans="1:40" ht="15" hidden="1" thickTop="1" x14ac:dyDescent="0.35">
      <c r="A1428" t="s">
        <v>2285</v>
      </c>
      <c r="B1428" t="s">
        <v>8406</v>
      </c>
      <c r="C1428" t="s">
        <v>128</v>
      </c>
      <c r="D1428" t="s">
        <v>8407</v>
      </c>
      <c r="E1428" t="s">
        <v>112</v>
      </c>
      <c r="F1428">
        <v>1</v>
      </c>
      <c r="G1428" t="s">
        <v>2055</v>
      </c>
      <c r="H1428" t="s">
        <v>2056</v>
      </c>
      <c r="I1428" t="s">
        <v>2511</v>
      </c>
      <c r="J1428" t="s">
        <v>113</v>
      </c>
      <c r="K1428" t="s">
        <v>68</v>
      </c>
      <c r="L1428" t="s">
        <v>2058</v>
      </c>
      <c r="M1428" t="s">
        <v>8408</v>
      </c>
      <c r="N1428">
        <v>0</v>
      </c>
      <c r="O1428">
        <v>0</v>
      </c>
      <c r="P1428">
        <v>0</v>
      </c>
      <c r="Q1428">
        <v>19380</v>
      </c>
      <c r="R1428">
        <v>0</v>
      </c>
      <c r="S1428">
        <v>0</v>
      </c>
      <c r="T1428">
        <v>0</v>
      </c>
      <c r="U1428">
        <v>0</v>
      </c>
      <c r="V1428">
        <v>0</v>
      </c>
      <c r="W1428">
        <v>0</v>
      </c>
      <c r="X1428">
        <v>0</v>
      </c>
      <c r="Y1428">
        <v>0</v>
      </c>
      <c r="Z1428">
        <v>0</v>
      </c>
      <c r="AA1428">
        <v>0</v>
      </c>
      <c r="AB1428">
        <v>0</v>
      </c>
      <c r="AC1428">
        <v>0</v>
      </c>
      <c r="AD1428">
        <v>0</v>
      </c>
      <c r="AE1428">
        <v>0</v>
      </c>
      <c r="AF1428">
        <v>0</v>
      </c>
      <c r="AG1428" t="s">
        <v>225</v>
      </c>
      <c r="AH1428" s="21" t="str">
        <f t="shared" si="44"/>
        <v>YO27</v>
      </c>
      <c r="AI1428" s="21">
        <v>85.5</v>
      </c>
      <c r="AJ1428" s="21">
        <f t="shared" si="45"/>
        <v>100</v>
      </c>
      <c r="AK1428" s="21" t="s">
        <v>2060</v>
      </c>
      <c r="AL1428" t="s">
        <v>115</v>
      </c>
      <c r="AM1428" t="s">
        <v>53</v>
      </c>
      <c r="AN1428" t="s">
        <v>2029</v>
      </c>
    </row>
    <row r="1429" spans="1:40" ht="15" hidden="1" thickTop="1" x14ac:dyDescent="0.35">
      <c r="A1429" t="s">
        <v>8444</v>
      </c>
      <c r="B1429" t="s">
        <v>8409</v>
      </c>
      <c r="C1429" t="s">
        <v>2849</v>
      </c>
      <c r="D1429" t="s">
        <v>8410</v>
      </c>
      <c r="E1429" t="s">
        <v>2938</v>
      </c>
      <c r="F1429">
        <v>1</v>
      </c>
      <c r="G1429" t="s">
        <v>2593</v>
      </c>
      <c r="H1429" t="s">
        <v>2056</v>
      </c>
      <c r="I1429" t="s">
        <v>2511</v>
      </c>
      <c r="J1429" t="s">
        <v>2594</v>
      </c>
      <c r="K1429" t="s">
        <v>65</v>
      </c>
      <c r="L1429" t="s">
        <v>2058</v>
      </c>
      <c r="M1429" t="s">
        <v>2059</v>
      </c>
      <c r="N1429">
        <v>0</v>
      </c>
      <c r="O1429">
        <v>0</v>
      </c>
      <c r="P1429">
        <v>0</v>
      </c>
      <c r="Q1429">
        <v>24480</v>
      </c>
      <c r="R1429">
        <v>0</v>
      </c>
      <c r="S1429">
        <v>0</v>
      </c>
      <c r="T1429">
        <v>0</v>
      </c>
      <c r="U1429">
        <v>0</v>
      </c>
      <c r="V1429">
        <v>0</v>
      </c>
      <c r="W1429">
        <v>0</v>
      </c>
      <c r="X1429">
        <v>0</v>
      </c>
      <c r="Y1429">
        <v>0</v>
      </c>
      <c r="Z1429">
        <v>0</v>
      </c>
      <c r="AA1429">
        <v>0</v>
      </c>
      <c r="AB1429">
        <v>0</v>
      </c>
      <c r="AC1429">
        <v>0</v>
      </c>
      <c r="AD1429">
        <v>0</v>
      </c>
      <c r="AE1429">
        <v>0</v>
      </c>
      <c r="AF1429">
        <v>0</v>
      </c>
      <c r="AG1429" t="s">
        <v>8411</v>
      </c>
      <c r="AH1429" s="21" t="str">
        <f t="shared" si="44"/>
        <v>YO27</v>
      </c>
      <c r="AI1429" s="21">
        <v>107.92500000000001</v>
      </c>
      <c r="AJ1429" s="21">
        <f t="shared" si="45"/>
        <v>100</v>
      </c>
      <c r="AK1429" s="21" t="s">
        <v>2060</v>
      </c>
      <c r="AL1429" t="s">
        <v>2527</v>
      </c>
      <c r="AM1429" t="s">
        <v>53</v>
      </c>
      <c r="AN1429" t="s">
        <v>2029</v>
      </c>
    </row>
    <row r="1430" spans="1:40" ht="15" hidden="1" thickTop="1" x14ac:dyDescent="0.35">
      <c r="A1430" t="s">
        <v>8448</v>
      </c>
      <c r="B1430" t="s">
        <v>8412</v>
      </c>
      <c r="C1430" t="s">
        <v>2870</v>
      </c>
      <c r="D1430" t="s">
        <v>8413</v>
      </c>
      <c r="E1430" t="s">
        <v>2691</v>
      </c>
      <c r="F1430">
        <v>1</v>
      </c>
      <c r="G1430" t="s">
        <v>2633</v>
      </c>
      <c r="H1430" t="s">
        <v>2577</v>
      </c>
      <c r="I1430" t="s">
        <v>2511</v>
      </c>
      <c r="J1430" t="s">
        <v>2692</v>
      </c>
      <c r="K1430" t="s">
        <v>2635</v>
      </c>
      <c r="L1430" t="s">
        <v>2058</v>
      </c>
      <c r="M1430" t="s">
        <v>2170</v>
      </c>
      <c r="N1430">
        <v>1</v>
      </c>
      <c r="O1430">
        <v>89</v>
      </c>
      <c r="P1430">
        <v>0.57999999999999996</v>
      </c>
      <c r="Q1430">
        <v>15300</v>
      </c>
      <c r="R1430">
        <v>0</v>
      </c>
      <c r="S1430">
        <v>0</v>
      </c>
      <c r="T1430">
        <v>0</v>
      </c>
      <c r="U1430">
        <v>0</v>
      </c>
      <c r="V1430">
        <v>0</v>
      </c>
      <c r="W1430">
        <v>0</v>
      </c>
      <c r="X1430">
        <v>1</v>
      </c>
      <c r="Y1430">
        <v>89</v>
      </c>
      <c r="Z1430">
        <v>0.57999999999999996</v>
      </c>
      <c r="AA1430">
        <v>0</v>
      </c>
      <c r="AB1430">
        <v>0</v>
      </c>
      <c r="AC1430">
        <v>0</v>
      </c>
      <c r="AD1430">
        <v>0</v>
      </c>
      <c r="AE1430">
        <v>0</v>
      </c>
      <c r="AF1430">
        <v>0</v>
      </c>
      <c r="AG1430" t="s">
        <v>8414</v>
      </c>
      <c r="AH1430" s="21" t="str">
        <f t="shared" si="44"/>
        <v>YH98</v>
      </c>
      <c r="AI1430" s="21">
        <v>67.5</v>
      </c>
      <c r="AJ1430" s="21">
        <f t="shared" si="45"/>
        <v>99.41830065359477</v>
      </c>
      <c r="AK1430" s="21" t="s">
        <v>2063</v>
      </c>
      <c r="AL1430" t="s">
        <v>2581</v>
      </c>
      <c r="AM1430" t="s">
        <v>53</v>
      </c>
      <c r="AN1430" t="s">
        <v>2031</v>
      </c>
    </row>
    <row r="1431" spans="1:40" ht="15" hidden="1" thickTop="1" x14ac:dyDescent="0.35">
      <c r="A1431" t="s">
        <v>8452</v>
      </c>
      <c r="B1431" t="s">
        <v>8415</v>
      </c>
      <c r="C1431" t="s">
        <v>2918</v>
      </c>
      <c r="D1431" t="s">
        <v>8416</v>
      </c>
      <c r="E1431" t="s">
        <v>2920</v>
      </c>
      <c r="F1431">
        <v>1</v>
      </c>
      <c r="G1431" t="s">
        <v>2682</v>
      </c>
      <c r="H1431" t="s">
        <v>2620</v>
      </c>
      <c r="I1431" t="s">
        <v>2511</v>
      </c>
      <c r="J1431" t="s">
        <v>2921</v>
      </c>
      <c r="K1431" t="s">
        <v>2684</v>
      </c>
      <c r="L1431" t="s">
        <v>2058</v>
      </c>
      <c r="M1431" t="s">
        <v>2059</v>
      </c>
      <c r="N1431">
        <v>0</v>
      </c>
      <c r="O1431">
        <v>0</v>
      </c>
      <c r="P1431">
        <v>0</v>
      </c>
      <c r="Q1431">
        <v>24480</v>
      </c>
      <c r="R1431">
        <v>0</v>
      </c>
      <c r="S1431">
        <v>0</v>
      </c>
      <c r="T1431">
        <v>0</v>
      </c>
      <c r="U1431">
        <v>0</v>
      </c>
      <c r="V1431">
        <v>0</v>
      </c>
      <c r="W1431">
        <v>0</v>
      </c>
      <c r="X1431">
        <v>0</v>
      </c>
      <c r="Y1431">
        <v>0</v>
      </c>
      <c r="Z1431">
        <v>0</v>
      </c>
      <c r="AA1431">
        <v>0</v>
      </c>
      <c r="AB1431">
        <v>0</v>
      </c>
      <c r="AC1431">
        <v>0</v>
      </c>
      <c r="AD1431">
        <v>0</v>
      </c>
      <c r="AE1431">
        <v>0</v>
      </c>
      <c r="AF1431">
        <v>0</v>
      </c>
      <c r="AG1431" t="s">
        <v>8417</v>
      </c>
      <c r="AH1431" s="21" t="str">
        <f t="shared" si="44"/>
        <v>YN23</v>
      </c>
      <c r="AI1431" s="21">
        <v>107.92500000000001</v>
      </c>
      <c r="AJ1431" s="21">
        <f t="shared" si="45"/>
        <v>100</v>
      </c>
      <c r="AK1431" s="21" t="s">
        <v>2060</v>
      </c>
      <c r="AL1431" t="s">
        <v>2923</v>
      </c>
      <c r="AM1431" t="s">
        <v>53</v>
      </c>
      <c r="AN1431" t="s">
        <v>2031</v>
      </c>
    </row>
    <row r="1432" spans="1:40" ht="15" hidden="1" thickTop="1" x14ac:dyDescent="0.35">
      <c r="A1432" t="s">
        <v>8456</v>
      </c>
      <c r="B1432" t="s">
        <v>8419</v>
      </c>
      <c r="C1432" t="s">
        <v>7416</v>
      </c>
      <c r="D1432" t="s">
        <v>8420</v>
      </c>
      <c r="E1432" t="s">
        <v>3407</v>
      </c>
      <c r="F1432">
        <v>2</v>
      </c>
      <c r="G1432" t="s">
        <v>2509</v>
      </c>
      <c r="H1432" t="s">
        <v>2510</v>
      </c>
      <c r="I1432" t="s">
        <v>2511</v>
      </c>
      <c r="J1432" t="s">
        <v>2794</v>
      </c>
      <c r="K1432" t="s">
        <v>2669</v>
      </c>
      <c r="L1432" t="s">
        <v>2058</v>
      </c>
      <c r="M1432" t="s">
        <v>2059</v>
      </c>
      <c r="N1432">
        <v>0</v>
      </c>
      <c r="O1432">
        <v>0</v>
      </c>
      <c r="P1432">
        <v>0</v>
      </c>
      <c r="Q1432">
        <v>24480</v>
      </c>
      <c r="R1432">
        <v>0</v>
      </c>
      <c r="S1432">
        <v>0</v>
      </c>
      <c r="T1432">
        <v>0</v>
      </c>
      <c r="U1432">
        <v>0</v>
      </c>
      <c r="V1432">
        <v>0</v>
      </c>
      <c r="W1432">
        <v>0</v>
      </c>
      <c r="X1432">
        <v>0</v>
      </c>
      <c r="Y1432">
        <v>0</v>
      </c>
      <c r="Z1432">
        <v>0</v>
      </c>
      <c r="AA1432">
        <v>0</v>
      </c>
      <c r="AB1432">
        <v>0</v>
      </c>
      <c r="AC1432">
        <v>0</v>
      </c>
      <c r="AD1432">
        <v>0</v>
      </c>
      <c r="AE1432">
        <v>0</v>
      </c>
      <c r="AF1432">
        <v>0</v>
      </c>
      <c r="AG1432" t="s">
        <v>8421</v>
      </c>
      <c r="AH1432" s="21" t="str">
        <f t="shared" si="44"/>
        <v>YK19</v>
      </c>
      <c r="AI1432" s="21">
        <v>107.92500000000001</v>
      </c>
      <c r="AJ1432" s="21">
        <f t="shared" si="45"/>
        <v>100</v>
      </c>
      <c r="AK1432" s="21" t="s">
        <v>2060</v>
      </c>
      <c r="AL1432" t="s">
        <v>2515</v>
      </c>
      <c r="AM1432" t="s">
        <v>53</v>
      </c>
      <c r="AN1432" t="s">
        <v>2029</v>
      </c>
    </row>
    <row r="1433" spans="1:40" ht="15" hidden="1" thickTop="1" x14ac:dyDescent="0.35">
      <c r="A1433" t="s">
        <v>8460</v>
      </c>
      <c r="B1433" t="s">
        <v>8423</v>
      </c>
      <c r="C1433" t="s">
        <v>3465</v>
      </c>
      <c r="D1433" t="s">
        <v>8424</v>
      </c>
      <c r="E1433" t="s">
        <v>2691</v>
      </c>
      <c r="F1433">
        <v>1</v>
      </c>
      <c r="G1433" t="s">
        <v>2600</v>
      </c>
      <c r="H1433" t="s">
        <v>2577</v>
      </c>
      <c r="I1433" t="s">
        <v>2511</v>
      </c>
      <c r="J1433" t="s">
        <v>2692</v>
      </c>
      <c r="K1433" t="s">
        <v>2635</v>
      </c>
      <c r="L1433" t="s">
        <v>2058</v>
      </c>
      <c r="M1433" t="s">
        <v>2059</v>
      </c>
      <c r="N1433">
        <v>0</v>
      </c>
      <c r="O1433">
        <v>0</v>
      </c>
      <c r="P1433">
        <v>0</v>
      </c>
      <c r="Q1433">
        <v>24480</v>
      </c>
      <c r="R1433">
        <v>0</v>
      </c>
      <c r="S1433">
        <v>0</v>
      </c>
      <c r="T1433">
        <v>0</v>
      </c>
      <c r="U1433">
        <v>0</v>
      </c>
      <c r="V1433">
        <v>0</v>
      </c>
      <c r="W1433">
        <v>0</v>
      </c>
      <c r="X1433">
        <v>0</v>
      </c>
      <c r="Y1433">
        <v>0</v>
      </c>
      <c r="Z1433">
        <v>0</v>
      </c>
      <c r="AA1433">
        <v>0</v>
      </c>
      <c r="AB1433">
        <v>0</v>
      </c>
      <c r="AC1433">
        <v>0</v>
      </c>
      <c r="AD1433">
        <v>0</v>
      </c>
      <c r="AE1433">
        <v>0</v>
      </c>
      <c r="AF1433">
        <v>0</v>
      </c>
      <c r="AG1433" t="s">
        <v>8425</v>
      </c>
      <c r="AH1433" s="21" t="str">
        <f t="shared" si="44"/>
        <v>YO98</v>
      </c>
      <c r="AI1433" s="21">
        <v>107.92500000000001</v>
      </c>
      <c r="AJ1433" s="21">
        <f t="shared" si="45"/>
        <v>100</v>
      </c>
      <c r="AK1433" s="21" t="s">
        <v>2060</v>
      </c>
      <c r="AL1433" t="s">
        <v>2581</v>
      </c>
      <c r="AM1433" t="s">
        <v>53</v>
      </c>
      <c r="AN1433" t="s">
        <v>2030</v>
      </c>
    </row>
    <row r="1434" spans="1:40" ht="15" hidden="1" thickTop="1" x14ac:dyDescent="0.35">
      <c r="A1434" t="s">
        <v>8464</v>
      </c>
      <c r="B1434" t="s">
        <v>8427</v>
      </c>
      <c r="C1434" t="s">
        <v>2639</v>
      </c>
      <c r="D1434" t="s">
        <v>8428</v>
      </c>
      <c r="E1434" t="s">
        <v>2508</v>
      </c>
      <c r="F1434">
        <v>2</v>
      </c>
      <c r="G1434" t="s">
        <v>2509</v>
      </c>
      <c r="H1434" t="s">
        <v>2510</v>
      </c>
      <c r="I1434" t="s">
        <v>2511</v>
      </c>
      <c r="J1434" t="s">
        <v>2512</v>
      </c>
      <c r="K1434" t="s">
        <v>2513</v>
      </c>
      <c r="L1434" t="s">
        <v>2058</v>
      </c>
      <c r="M1434" t="s">
        <v>2059</v>
      </c>
      <c r="N1434">
        <v>0</v>
      </c>
      <c r="O1434">
        <v>0</v>
      </c>
      <c r="P1434">
        <v>0</v>
      </c>
      <c r="Q1434">
        <v>24480</v>
      </c>
      <c r="R1434">
        <v>0</v>
      </c>
      <c r="S1434">
        <v>0</v>
      </c>
      <c r="T1434">
        <v>0</v>
      </c>
      <c r="U1434">
        <v>0</v>
      </c>
      <c r="V1434">
        <v>0</v>
      </c>
      <c r="W1434">
        <v>0</v>
      </c>
      <c r="X1434">
        <v>0</v>
      </c>
      <c r="Y1434">
        <v>0</v>
      </c>
      <c r="Z1434">
        <v>0</v>
      </c>
      <c r="AA1434">
        <v>0</v>
      </c>
      <c r="AB1434">
        <v>0</v>
      </c>
      <c r="AC1434">
        <v>0</v>
      </c>
      <c r="AD1434">
        <v>0</v>
      </c>
      <c r="AE1434">
        <v>0</v>
      </c>
      <c r="AF1434">
        <v>0</v>
      </c>
      <c r="AG1434" t="s">
        <v>8429</v>
      </c>
      <c r="AH1434" s="21" t="str">
        <f t="shared" si="44"/>
        <v>YK19</v>
      </c>
      <c r="AI1434" s="21">
        <v>107.92500000000001</v>
      </c>
      <c r="AJ1434" s="21">
        <f t="shared" si="45"/>
        <v>100</v>
      </c>
      <c r="AK1434" s="21" t="s">
        <v>2060</v>
      </c>
      <c r="AL1434" t="s">
        <v>2515</v>
      </c>
      <c r="AM1434" t="s">
        <v>53</v>
      </c>
      <c r="AN1434" t="s">
        <v>2030</v>
      </c>
    </row>
    <row r="1435" spans="1:40" ht="15" hidden="1" thickTop="1" x14ac:dyDescent="0.35">
      <c r="A1435" t="s">
        <v>2288</v>
      </c>
      <c r="B1435" t="s">
        <v>8431</v>
      </c>
      <c r="C1435" t="s">
        <v>3405</v>
      </c>
      <c r="D1435" t="s">
        <v>8432</v>
      </c>
      <c r="E1435" t="s">
        <v>3407</v>
      </c>
      <c r="F1435">
        <v>1</v>
      </c>
      <c r="G1435" t="s">
        <v>2509</v>
      </c>
      <c r="H1435" t="s">
        <v>2510</v>
      </c>
      <c r="I1435" t="s">
        <v>2511</v>
      </c>
      <c r="J1435" t="s">
        <v>3408</v>
      </c>
      <c r="K1435" t="s">
        <v>3109</v>
      </c>
      <c r="L1435" t="s">
        <v>2058</v>
      </c>
      <c r="M1435" t="s">
        <v>2170</v>
      </c>
      <c r="N1435">
        <v>1</v>
      </c>
      <c r="O1435">
        <v>30</v>
      </c>
      <c r="P1435">
        <v>0.2</v>
      </c>
      <c r="Q1435">
        <v>15300</v>
      </c>
      <c r="R1435">
        <v>1</v>
      </c>
      <c r="S1435">
        <v>30</v>
      </c>
      <c r="T1435">
        <v>0.2</v>
      </c>
      <c r="U1435">
        <v>0</v>
      </c>
      <c r="V1435">
        <v>0</v>
      </c>
      <c r="W1435">
        <v>0</v>
      </c>
      <c r="X1435">
        <v>0</v>
      </c>
      <c r="Y1435">
        <v>0</v>
      </c>
      <c r="Z1435">
        <v>0</v>
      </c>
      <c r="AA1435">
        <v>0</v>
      </c>
      <c r="AB1435">
        <v>0</v>
      </c>
      <c r="AC1435">
        <v>0</v>
      </c>
      <c r="AD1435">
        <v>0</v>
      </c>
      <c r="AE1435">
        <v>0</v>
      </c>
      <c r="AF1435">
        <v>0</v>
      </c>
      <c r="AG1435" t="s">
        <v>8433</v>
      </c>
      <c r="AH1435" s="21" t="str">
        <f t="shared" si="44"/>
        <v>YK19</v>
      </c>
      <c r="AI1435" s="21">
        <v>67.5</v>
      </c>
      <c r="AJ1435" s="21">
        <f t="shared" si="45"/>
        <v>99.803921568627445</v>
      </c>
      <c r="AK1435" s="21" t="s">
        <v>2060</v>
      </c>
      <c r="AL1435" t="s">
        <v>3411</v>
      </c>
      <c r="AM1435" t="s">
        <v>53</v>
      </c>
      <c r="AN1435" t="s">
        <v>2031</v>
      </c>
    </row>
    <row r="1436" spans="1:40" ht="15" hidden="1" thickTop="1" x14ac:dyDescent="0.35">
      <c r="A1436" t="s">
        <v>2291</v>
      </c>
      <c r="B1436" t="s">
        <v>8435</v>
      </c>
      <c r="C1436" t="s">
        <v>2844</v>
      </c>
      <c r="D1436" t="s">
        <v>8436</v>
      </c>
      <c r="E1436" t="s">
        <v>2825</v>
      </c>
      <c r="F1436">
        <v>2</v>
      </c>
      <c r="G1436" t="s">
        <v>2816</v>
      </c>
      <c r="H1436" t="s">
        <v>2620</v>
      </c>
      <c r="I1436" t="s">
        <v>2511</v>
      </c>
      <c r="J1436" t="s">
        <v>2826</v>
      </c>
      <c r="K1436" t="s">
        <v>2827</v>
      </c>
      <c r="L1436" t="s">
        <v>2058</v>
      </c>
      <c r="M1436" t="s">
        <v>2059</v>
      </c>
      <c r="N1436">
        <v>0</v>
      </c>
      <c r="O1436">
        <v>0</v>
      </c>
      <c r="P1436">
        <v>0</v>
      </c>
      <c r="Q1436">
        <v>24480</v>
      </c>
      <c r="R1436">
        <v>0</v>
      </c>
      <c r="S1436">
        <v>0</v>
      </c>
      <c r="T1436">
        <v>0</v>
      </c>
      <c r="U1436">
        <v>0</v>
      </c>
      <c r="V1436">
        <v>0</v>
      </c>
      <c r="W1436">
        <v>0</v>
      </c>
      <c r="X1436">
        <v>0</v>
      </c>
      <c r="Y1436">
        <v>0</v>
      </c>
      <c r="Z1436">
        <v>0</v>
      </c>
      <c r="AA1436">
        <v>0</v>
      </c>
      <c r="AB1436">
        <v>0</v>
      </c>
      <c r="AC1436">
        <v>0</v>
      </c>
      <c r="AD1436">
        <v>0</v>
      </c>
      <c r="AE1436">
        <v>0</v>
      </c>
      <c r="AF1436">
        <v>0</v>
      </c>
      <c r="AG1436" t="s">
        <v>8437</v>
      </c>
      <c r="AH1436" s="21" t="str">
        <f t="shared" si="44"/>
        <v>YO27</v>
      </c>
      <c r="AI1436" s="21">
        <v>107.92500000000001</v>
      </c>
      <c r="AJ1436" s="21">
        <f t="shared" si="45"/>
        <v>100</v>
      </c>
      <c r="AK1436" s="21" t="s">
        <v>2060</v>
      </c>
      <c r="AL1436" t="s">
        <v>2829</v>
      </c>
      <c r="AM1436" t="s">
        <v>53</v>
      </c>
      <c r="AN1436" t="s">
        <v>2031</v>
      </c>
    </row>
    <row r="1437" spans="1:40" ht="15" hidden="1" thickTop="1" x14ac:dyDescent="0.35">
      <c r="A1437" t="s">
        <v>2294</v>
      </c>
      <c r="B1437" t="s">
        <v>8439</v>
      </c>
      <c r="C1437" t="s">
        <v>66</v>
      </c>
      <c r="D1437" t="s">
        <v>8440</v>
      </c>
      <c r="E1437" t="s">
        <v>560</v>
      </c>
      <c r="F1437">
        <v>1</v>
      </c>
      <c r="G1437" t="s">
        <v>2055</v>
      </c>
      <c r="H1437" t="s">
        <v>2056</v>
      </c>
      <c r="I1437" t="s">
        <v>2511</v>
      </c>
      <c r="J1437" t="s">
        <v>67</v>
      </c>
      <c r="K1437" t="s">
        <v>68</v>
      </c>
      <c r="L1437" t="s">
        <v>2058</v>
      </c>
      <c r="M1437" t="s">
        <v>2059</v>
      </c>
      <c r="N1437">
        <v>0</v>
      </c>
      <c r="O1437">
        <v>0</v>
      </c>
      <c r="P1437">
        <v>0</v>
      </c>
      <c r="Q1437">
        <v>24480</v>
      </c>
      <c r="R1437">
        <v>0</v>
      </c>
      <c r="S1437">
        <v>0</v>
      </c>
      <c r="T1437">
        <v>0</v>
      </c>
      <c r="U1437">
        <v>0</v>
      </c>
      <c r="V1437">
        <v>0</v>
      </c>
      <c r="W1437">
        <v>0</v>
      </c>
      <c r="X1437">
        <v>0</v>
      </c>
      <c r="Y1437">
        <v>0</v>
      </c>
      <c r="Z1437">
        <v>0</v>
      </c>
      <c r="AA1437">
        <v>0</v>
      </c>
      <c r="AB1437">
        <v>0</v>
      </c>
      <c r="AC1437">
        <v>0</v>
      </c>
      <c r="AD1437">
        <v>0</v>
      </c>
      <c r="AE1437">
        <v>0</v>
      </c>
      <c r="AF1437">
        <v>0</v>
      </c>
      <c r="AG1437" t="s">
        <v>226</v>
      </c>
      <c r="AH1437" s="21" t="str">
        <f t="shared" si="44"/>
        <v>YO27</v>
      </c>
      <c r="AI1437" s="21">
        <v>107.92500000000001</v>
      </c>
      <c r="AJ1437" s="21">
        <f t="shared" si="45"/>
        <v>100</v>
      </c>
      <c r="AK1437" s="21" t="s">
        <v>2060</v>
      </c>
      <c r="AL1437" t="s">
        <v>70</v>
      </c>
      <c r="AM1437" t="s">
        <v>53</v>
      </c>
      <c r="AN1437" t="s">
        <v>2030</v>
      </c>
    </row>
    <row r="1438" spans="1:40" ht="15" hidden="1" thickTop="1" x14ac:dyDescent="0.35">
      <c r="A1438" t="s">
        <v>8479</v>
      </c>
      <c r="B1438" t="s">
        <v>8441</v>
      </c>
      <c r="C1438" t="s">
        <v>2530</v>
      </c>
      <c r="D1438" t="s">
        <v>8442</v>
      </c>
      <c r="E1438" t="s">
        <v>558</v>
      </c>
      <c r="F1438">
        <v>1</v>
      </c>
      <c r="G1438" t="s">
        <v>2524</v>
      </c>
      <c r="H1438" t="s">
        <v>2056</v>
      </c>
      <c r="I1438" t="s">
        <v>2511</v>
      </c>
      <c r="J1438" t="s">
        <v>2532</v>
      </c>
      <c r="K1438" t="s">
        <v>62</v>
      </c>
      <c r="L1438" t="s">
        <v>2058</v>
      </c>
      <c r="M1438" t="s">
        <v>2059</v>
      </c>
      <c r="N1438">
        <v>0</v>
      </c>
      <c r="O1438">
        <v>0</v>
      </c>
      <c r="P1438">
        <v>0</v>
      </c>
      <c r="Q1438">
        <v>24480</v>
      </c>
      <c r="R1438">
        <v>0</v>
      </c>
      <c r="S1438">
        <v>0</v>
      </c>
      <c r="T1438">
        <v>0</v>
      </c>
      <c r="U1438">
        <v>0</v>
      </c>
      <c r="V1438">
        <v>0</v>
      </c>
      <c r="W1438">
        <v>0</v>
      </c>
      <c r="X1438">
        <v>0</v>
      </c>
      <c r="Y1438">
        <v>0</v>
      </c>
      <c r="Z1438">
        <v>0</v>
      </c>
      <c r="AA1438">
        <v>0</v>
      </c>
      <c r="AB1438">
        <v>0</v>
      </c>
      <c r="AC1438">
        <v>0</v>
      </c>
      <c r="AD1438">
        <v>0</v>
      </c>
      <c r="AE1438">
        <v>0</v>
      </c>
      <c r="AF1438">
        <v>0</v>
      </c>
      <c r="AG1438" t="s">
        <v>8443</v>
      </c>
      <c r="AH1438" s="21" t="str">
        <f t="shared" si="44"/>
        <v>YO27</v>
      </c>
      <c r="AI1438" s="21">
        <v>107.92500000000001</v>
      </c>
      <c r="AJ1438" s="21">
        <f t="shared" si="45"/>
        <v>100</v>
      </c>
      <c r="AK1438" s="21" t="s">
        <v>2060</v>
      </c>
      <c r="AL1438" t="s">
        <v>2527</v>
      </c>
      <c r="AM1438" t="s">
        <v>53</v>
      </c>
      <c r="AN1438" t="s">
        <v>2029</v>
      </c>
    </row>
    <row r="1439" spans="1:40" ht="15" hidden="1" thickTop="1" x14ac:dyDescent="0.35">
      <c r="A1439" t="s">
        <v>7503</v>
      </c>
      <c r="B1439" t="s">
        <v>8445</v>
      </c>
      <c r="C1439" t="s">
        <v>3697</v>
      </c>
      <c r="D1439" t="s">
        <v>8446</v>
      </c>
      <c r="E1439" t="s">
        <v>3668</v>
      </c>
      <c r="F1439">
        <v>1</v>
      </c>
      <c r="G1439" t="s">
        <v>2816</v>
      </c>
      <c r="H1439" t="s">
        <v>2620</v>
      </c>
      <c r="I1439" t="s">
        <v>2511</v>
      </c>
      <c r="J1439" t="s">
        <v>3116</v>
      </c>
      <c r="K1439" t="s">
        <v>2818</v>
      </c>
      <c r="L1439" t="s">
        <v>2058</v>
      </c>
      <c r="M1439" t="s">
        <v>2059</v>
      </c>
      <c r="N1439">
        <v>0</v>
      </c>
      <c r="O1439">
        <v>0</v>
      </c>
      <c r="P1439">
        <v>0</v>
      </c>
      <c r="Q1439">
        <v>24480</v>
      </c>
      <c r="R1439">
        <v>0</v>
      </c>
      <c r="S1439">
        <v>0</v>
      </c>
      <c r="T1439">
        <v>0</v>
      </c>
      <c r="U1439">
        <v>0</v>
      </c>
      <c r="V1439">
        <v>0</v>
      </c>
      <c r="W1439">
        <v>0</v>
      </c>
      <c r="X1439">
        <v>0</v>
      </c>
      <c r="Y1439">
        <v>0</v>
      </c>
      <c r="Z1439">
        <v>0</v>
      </c>
      <c r="AA1439">
        <v>0</v>
      </c>
      <c r="AB1439">
        <v>0</v>
      </c>
      <c r="AC1439">
        <v>0</v>
      </c>
      <c r="AD1439">
        <v>0</v>
      </c>
      <c r="AE1439">
        <v>0</v>
      </c>
      <c r="AF1439">
        <v>0</v>
      </c>
      <c r="AG1439" t="s">
        <v>8447</v>
      </c>
      <c r="AH1439" s="21" t="str">
        <f t="shared" si="44"/>
        <v>YR20</v>
      </c>
      <c r="AI1439" s="21">
        <v>107.92500000000001</v>
      </c>
      <c r="AJ1439" s="21">
        <f t="shared" si="45"/>
        <v>100</v>
      </c>
      <c r="AK1439" s="21" t="s">
        <v>2060</v>
      </c>
      <c r="AL1439" t="s">
        <v>3118</v>
      </c>
      <c r="AM1439" t="s">
        <v>53</v>
      </c>
      <c r="AN1439" t="s">
        <v>2029</v>
      </c>
    </row>
    <row r="1440" spans="1:40" ht="15" hidden="1" thickTop="1" x14ac:dyDescent="0.35">
      <c r="A1440" t="s">
        <v>8486</v>
      </c>
      <c r="B1440" t="s">
        <v>8449</v>
      </c>
      <c r="C1440" t="s">
        <v>6618</v>
      </c>
      <c r="D1440" t="s">
        <v>8450</v>
      </c>
      <c r="E1440" t="s">
        <v>2545</v>
      </c>
      <c r="F1440">
        <v>1</v>
      </c>
      <c r="G1440" t="s">
        <v>2546</v>
      </c>
      <c r="H1440" t="s">
        <v>2510</v>
      </c>
      <c r="I1440" t="s">
        <v>2511</v>
      </c>
      <c r="J1440" t="s">
        <v>2547</v>
      </c>
      <c r="K1440" t="s">
        <v>2548</v>
      </c>
      <c r="L1440" t="s">
        <v>2058</v>
      </c>
      <c r="M1440" t="s">
        <v>2059</v>
      </c>
      <c r="N1440">
        <v>0</v>
      </c>
      <c r="O1440">
        <v>0</v>
      </c>
      <c r="P1440">
        <v>0</v>
      </c>
      <c r="Q1440">
        <v>24480</v>
      </c>
      <c r="R1440">
        <v>0</v>
      </c>
      <c r="S1440">
        <v>0</v>
      </c>
      <c r="T1440">
        <v>0</v>
      </c>
      <c r="U1440">
        <v>0</v>
      </c>
      <c r="V1440">
        <v>0</v>
      </c>
      <c r="W1440">
        <v>0</v>
      </c>
      <c r="X1440">
        <v>0</v>
      </c>
      <c r="Y1440">
        <v>0</v>
      </c>
      <c r="Z1440">
        <v>0</v>
      </c>
      <c r="AA1440">
        <v>0</v>
      </c>
      <c r="AB1440">
        <v>0</v>
      </c>
      <c r="AC1440">
        <v>0</v>
      </c>
      <c r="AD1440">
        <v>0</v>
      </c>
      <c r="AE1440">
        <v>0</v>
      </c>
      <c r="AF1440">
        <v>0</v>
      </c>
      <c r="AG1440" t="s">
        <v>8451</v>
      </c>
      <c r="AH1440" s="21" t="str">
        <f t="shared" si="44"/>
        <v>YO27</v>
      </c>
      <c r="AI1440" s="21">
        <v>107.92500000000001</v>
      </c>
      <c r="AJ1440" s="21">
        <f t="shared" si="45"/>
        <v>100</v>
      </c>
      <c r="AK1440" s="21" t="s">
        <v>2060</v>
      </c>
      <c r="AL1440" t="s">
        <v>2551</v>
      </c>
      <c r="AM1440" t="s">
        <v>53</v>
      </c>
      <c r="AN1440" t="s">
        <v>2029</v>
      </c>
    </row>
    <row r="1441" spans="1:40" ht="15" hidden="1" thickTop="1" x14ac:dyDescent="0.35">
      <c r="A1441" t="s">
        <v>7507</v>
      </c>
      <c r="B1441" t="s">
        <v>8453</v>
      </c>
      <c r="C1441" t="s">
        <v>3738</v>
      </c>
      <c r="D1441" t="s">
        <v>8454</v>
      </c>
      <c r="E1441" t="s">
        <v>2562</v>
      </c>
      <c r="F1441">
        <v>1</v>
      </c>
      <c r="G1441" t="s">
        <v>2546</v>
      </c>
      <c r="H1441" t="s">
        <v>2510</v>
      </c>
      <c r="I1441" t="s">
        <v>2511</v>
      </c>
      <c r="J1441" t="s">
        <v>2547</v>
      </c>
      <c r="K1441" t="s">
        <v>2548</v>
      </c>
      <c r="L1441" t="s">
        <v>2058</v>
      </c>
      <c r="M1441" t="s">
        <v>2170</v>
      </c>
      <c r="N1441">
        <v>1</v>
      </c>
      <c r="O1441">
        <v>27</v>
      </c>
      <c r="P1441">
        <v>0.18</v>
      </c>
      <c r="Q1441">
        <v>15300</v>
      </c>
      <c r="R1441">
        <v>1</v>
      </c>
      <c r="S1441">
        <v>27</v>
      </c>
      <c r="T1441">
        <v>0.18</v>
      </c>
      <c r="U1441">
        <v>0</v>
      </c>
      <c r="V1441">
        <v>0</v>
      </c>
      <c r="W1441">
        <v>0</v>
      </c>
      <c r="X1441">
        <v>0</v>
      </c>
      <c r="Y1441">
        <v>0</v>
      </c>
      <c r="Z1441">
        <v>0</v>
      </c>
      <c r="AA1441">
        <v>0</v>
      </c>
      <c r="AB1441">
        <v>0</v>
      </c>
      <c r="AC1441">
        <v>0</v>
      </c>
      <c r="AD1441">
        <v>0</v>
      </c>
      <c r="AE1441">
        <v>0</v>
      </c>
      <c r="AF1441">
        <v>0</v>
      </c>
      <c r="AG1441" t="s">
        <v>8455</v>
      </c>
      <c r="AH1441" s="21" t="str">
        <f t="shared" si="44"/>
        <v>YO27</v>
      </c>
      <c r="AI1441" s="21">
        <v>67.5</v>
      </c>
      <c r="AJ1441" s="21">
        <f t="shared" si="45"/>
        <v>99.82352941176471</v>
      </c>
      <c r="AK1441" s="21" t="s">
        <v>2060</v>
      </c>
      <c r="AL1441" t="s">
        <v>2551</v>
      </c>
      <c r="AM1441" t="s">
        <v>53</v>
      </c>
      <c r="AN1441" t="s">
        <v>2030</v>
      </c>
    </row>
    <row r="1442" spans="1:40" ht="15" hidden="1" thickTop="1" x14ac:dyDescent="0.35">
      <c r="A1442" t="s">
        <v>8493</v>
      </c>
      <c r="B1442" t="s">
        <v>8457</v>
      </c>
      <c r="C1442" t="s">
        <v>2904</v>
      </c>
      <c r="D1442" t="s">
        <v>8458</v>
      </c>
      <c r="E1442" t="s">
        <v>2705</v>
      </c>
      <c r="F1442">
        <v>1</v>
      </c>
      <c r="G1442" t="s">
        <v>2593</v>
      </c>
      <c r="H1442" t="s">
        <v>2056</v>
      </c>
      <c r="I1442" t="s">
        <v>2511</v>
      </c>
      <c r="J1442" t="s">
        <v>2594</v>
      </c>
      <c r="K1442" t="s">
        <v>65</v>
      </c>
      <c r="L1442" t="s">
        <v>2058</v>
      </c>
      <c r="M1442" t="s">
        <v>2059</v>
      </c>
      <c r="N1442">
        <v>1</v>
      </c>
      <c r="O1442">
        <v>54</v>
      </c>
      <c r="P1442">
        <v>0.22</v>
      </c>
      <c r="Q1442">
        <v>24480</v>
      </c>
      <c r="R1442">
        <v>0</v>
      </c>
      <c r="S1442">
        <v>0</v>
      </c>
      <c r="T1442">
        <v>0</v>
      </c>
      <c r="U1442">
        <v>0</v>
      </c>
      <c r="V1442">
        <v>0</v>
      </c>
      <c r="W1442">
        <v>0</v>
      </c>
      <c r="X1442">
        <v>1</v>
      </c>
      <c r="Y1442">
        <v>54</v>
      </c>
      <c r="Z1442">
        <v>0.22</v>
      </c>
      <c r="AA1442">
        <v>0</v>
      </c>
      <c r="AB1442">
        <v>0</v>
      </c>
      <c r="AC1442">
        <v>0</v>
      </c>
      <c r="AD1442">
        <v>0</v>
      </c>
      <c r="AE1442">
        <v>0</v>
      </c>
      <c r="AF1442">
        <v>0</v>
      </c>
      <c r="AG1442" t="s">
        <v>8459</v>
      </c>
      <c r="AH1442" s="21" t="str">
        <f t="shared" si="44"/>
        <v>YO27</v>
      </c>
      <c r="AI1442" s="21">
        <v>107.92500000000001</v>
      </c>
      <c r="AJ1442" s="21">
        <f t="shared" si="45"/>
        <v>99.779411764705884</v>
      </c>
      <c r="AK1442" s="21" t="s">
        <v>2060</v>
      </c>
      <c r="AL1442" t="s">
        <v>2527</v>
      </c>
      <c r="AM1442" t="s">
        <v>53</v>
      </c>
      <c r="AN1442" t="s">
        <v>2031</v>
      </c>
    </row>
    <row r="1443" spans="1:40" ht="15" hidden="1" thickTop="1" x14ac:dyDescent="0.35">
      <c r="A1443" t="s">
        <v>8497</v>
      </c>
      <c r="B1443" t="s">
        <v>8461</v>
      </c>
      <c r="C1443" t="s">
        <v>4047</v>
      </c>
      <c r="D1443" t="s">
        <v>8462</v>
      </c>
      <c r="E1443" t="s">
        <v>64</v>
      </c>
      <c r="F1443">
        <v>1</v>
      </c>
      <c r="G1443" t="s">
        <v>2524</v>
      </c>
      <c r="H1443" t="s">
        <v>2056</v>
      </c>
      <c r="I1443" t="s">
        <v>2511</v>
      </c>
      <c r="J1443" t="s">
        <v>4049</v>
      </c>
      <c r="K1443" t="s">
        <v>62</v>
      </c>
      <c r="L1443" t="s">
        <v>2058</v>
      </c>
      <c r="M1443" t="s">
        <v>2170</v>
      </c>
      <c r="N1443">
        <v>0</v>
      </c>
      <c r="O1443">
        <v>0</v>
      </c>
      <c r="P1443">
        <v>0</v>
      </c>
      <c r="Q1443">
        <v>15300</v>
      </c>
      <c r="R1443">
        <v>0</v>
      </c>
      <c r="S1443">
        <v>0</v>
      </c>
      <c r="T1443">
        <v>0</v>
      </c>
      <c r="U1443">
        <v>0</v>
      </c>
      <c r="V1443">
        <v>0</v>
      </c>
      <c r="W1443">
        <v>0</v>
      </c>
      <c r="X1443">
        <v>0</v>
      </c>
      <c r="Y1443">
        <v>0</v>
      </c>
      <c r="Z1443">
        <v>0</v>
      </c>
      <c r="AA1443">
        <v>0</v>
      </c>
      <c r="AB1443">
        <v>0</v>
      </c>
      <c r="AC1443">
        <v>0</v>
      </c>
      <c r="AD1443">
        <v>0</v>
      </c>
      <c r="AE1443">
        <v>0</v>
      </c>
      <c r="AF1443">
        <v>0</v>
      </c>
      <c r="AG1443" t="s">
        <v>8463</v>
      </c>
      <c r="AH1443" s="21" t="str">
        <f t="shared" si="44"/>
        <v>YO27</v>
      </c>
      <c r="AI1443" s="21">
        <v>67.5</v>
      </c>
      <c r="AJ1443" s="21">
        <f t="shared" si="45"/>
        <v>100</v>
      </c>
      <c r="AK1443" s="21" t="s">
        <v>2060</v>
      </c>
      <c r="AL1443" t="s">
        <v>2527</v>
      </c>
      <c r="AM1443" t="s">
        <v>53</v>
      </c>
      <c r="AN1443" t="s">
        <v>2029</v>
      </c>
    </row>
    <row r="1444" spans="1:40" ht="15" hidden="1" thickTop="1" x14ac:dyDescent="0.35">
      <c r="A1444" t="s">
        <v>8501</v>
      </c>
      <c r="B1444" t="s">
        <v>8465</v>
      </c>
      <c r="C1444" t="s">
        <v>8466</v>
      </c>
      <c r="D1444" t="s">
        <v>8467</v>
      </c>
      <c r="E1444" t="s">
        <v>2946</v>
      </c>
      <c r="F1444">
        <v>1</v>
      </c>
      <c r="G1444" t="s">
        <v>2816</v>
      </c>
      <c r="H1444" t="s">
        <v>2620</v>
      </c>
      <c r="I1444" t="s">
        <v>2511</v>
      </c>
      <c r="J1444" t="s">
        <v>8468</v>
      </c>
      <c r="K1444" t="s">
        <v>2818</v>
      </c>
      <c r="L1444" t="s">
        <v>2058</v>
      </c>
      <c r="M1444" t="s">
        <v>2059</v>
      </c>
      <c r="N1444">
        <v>0</v>
      </c>
      <c r="O1444">
        <v>0</v>
      </c>
      <c r="P1444">
        <v>0</v>
      </c>
      <c r="Q1444">
        <v>24480</v>
      </c>
      <c r="R1444">
        <v>0</v>
      </c>
      <c r="S1444">
        <v>0</v>
      </c>
      <c r="T1444">
        <v>0</v>
      </c>
      <c r="U1444">
        <v>0</v>
      </c>
      <c r="V1444">
        <v>0</v>
      </c>
      <c r="W1444">
        <v>0</v>
      </c>
      <c r="X1444">
        <v>0</v>
      </c>
      <c r="Y1444">
        <v>0</v>
      </c>
      <c r="Z1444">
        <v>0</v>
      </c>
      <c r="AA1444">
        <v>0</v>
      </c>
      <c r="AB1444">
        <v>0</v>
      </c>
      <c r="AC1444">
        <v>0</v>
      </c>
      <c r="AD1444">
        <v>0</v>
      </c>
      <c r="AE1444">
        <v>0</v>
      </c>
      <c r="AF1444">
        <v>0</v>
      </c>
      <c r="AG1444" t="s">
        <v>8469</v>
      </c>
      <c r="AH1444" s="21" t="str">
        <f t="shared" si="44"/>
        <v>YR20</v>
      </c>
      <c r="AI1444" s="21">
        <v>107.92500000000001</v>
      </c>
      <c r="AJ1444" s="21">
        <f t="shared" si="45"/>
        <v>100</v>
      </c>
      <c r="AK1444" s="21" t="s">
        <v>2060</v>
      </c>
      <c r="AL1444" t="s">
        <v>2949</v>
      </c>
      <c r="AM1444" t="s">
        <v>53</v>
      </c>
      <c r="AN1444" t="s">
        <v>2029</v>
      </c>
    </row>
    <row r="1445" spans="1:40" ht="15" hidden="1" thickTop="1" x14ac:dyDescent="0.35">
      <c r="A1445" t="s">
        <v>8505</v>
      </c>
      <c r="B1445" t="s">
        <v>8470</v>
      </c>
      <c r="C1445" t="s">
        <v>2697</v>
      </c>
      <c r="D1445" t="s">
        <v>8471</v>
      </c>
      <c r="E1445" t="s">
        <v>2608</v>
      </c>
      <c r="F1445">
        <v>1</v>
      </c>
      <c r="G1445" t="s">
        <v>2576</v>
      </c>
      <c r="H1445" t="s">
        <v>2577</v>
      </c>
      <c r="I1445" t="s">
        <v>2511</v>
      </c>
      <c r="J1445" t="s">
        <v>2699</v>
      </c>
      <c r="K1445" t="s">
        <v>2579</v>
      </c>
      <c r="L1445" t="s">
        <v>2058</v>
      </c>
      <c r="M1445" t="s">
        <v>2059</v>
      </c>
      <c r="N1445">
        <v>0</v>
      </c>
      <c r="O1445">
        <v>0</v>
      </c>
      <c r="P1445">
        <v>0</v>
      </c>
      <c r="Q1445">
        <v>24480</v>
      </c>
      <c r="R1445">
        <v>0</v>
      </c>
      <c r="S1445">
        <v>0</v>
      </c>
      <c r="T1445">
        <v>0</v>
      </c>
      <c r="U1445">
        <v>0</v>
      </c>
      <c r="V1445">
        <v>0</v>
      </c>
      <c r="W1445">
        <v>0</v>
      </c>
      <c r="X1445">
        <v>0</v>
      </c>
      <c r="Y1445">
        <v>0</v>
      </c>
      <c r="Z1445">
        <v>0</v>
      </c>
      <c r="AA1445">
        <v>0</v>
      </c>
      <c r="AB1445">
        <v>0</v>
      </c>
      <c r="AC1445">
        <v>0</v>
      </c>
      <c r="AD1445">
        <v>0</v>
      </c>
      <c r="AE1445">
        <v>0</v>
      </c>
      <c r="AF1445">
        <v>0</v>
      </c>
      <c r="AG1445" t="s">
        <v>8472</v>
      </c>
      <c r="AH1445" s="21" t="str">
        <f t="shared" si="44"/>
        <v>YO27</v>
      </c>
      <c r="AI1445" s="21">
        <v>107.92500000000001</v>
      </c>
      <c r="AJ1445" s="21">
        <f t="shared" si="45"/>
        <v>100</v>
      </c>
      <c r="AK1445" s="21" t="s">
        <v>2060</v>
      </c>
      <c r="AL1445" t="s">
        <v>2581</v>
      </c>
      <c r="AM1445" t="s">
        <v>53</v>
      </c>
      <c r="AN1445" t="s">
        <v>2029</v>
      </c>
    </row>
    <row r="1446" spans="1:40" ht="15" hidden="1" thickTop="1" x14ac:dyDescent="0.35">
      <c r="A1446" t="s">
        <v>8509</v>
      </c>
      <c r="B1446" t="s">
        <v>8473</v>
      </c>
      <c r="C1446" t="s">
        <v>6618</v>
      </c>
      <c r="D1446" t="s">
        <v>8474</v>
      </c>
      <c r="E1446" t="s">
        <v>2545</v>
      </c>
      <c r="F1446">
        <v>1</v>
      </c>
      <c r="G1446" t="s">
        <v>2546</v>
      </c>
      <c r="H1446" t="s">
        <v>2510</v>
      </c>
      <c r="I1446" t="s">
        <v>2511</v>
      </c>
      <c r="J1446" t="s">
        <v>2547</v>
      </c>
      <c r="K1446" t="s">
        <v>2548</v>
      </c>
      <c r="L1446" t="s">
        <v>2058</v>
      </c>
      <c r="M1446" t="s">
        <v>2059</v>
      </c>
      <c r="N1446">
        <v>0</v>
      </c>
      <c r="O1446">
        <v>0</v>
      </c>
      <c r="P1446">
        <v>0</v>
      </c>
      <c r="Q1446">
        <v>24480</v>
      </c>
      <c r="R1446">
        <v>0</v>
      </c>
      <c r="S1446">
        <v>0</v>
      </c>
      <c r="T1446">
        <v>0</v>
      </c>
      <c r="U1446">
        <v>0</v>
      </c>
      <c r="V1446">
        <v>0</v>
      </c>
      <c r="W1446">
        <v>0</v>
      </c>
      <c r="X1446">
        <v>0</v>
      </c>
      <c r="Y1446">
        <v>0</v>
      </c>
      <c r="Z1446">
        <v>0</v>
      </c>
      <c r="AA1446">
        <v>0</v>
      </c>
      <c r="AB1446">
        <v>0</v>
      </c>
      <c r="AC1446">
        <v>0</v>
      </c>
      <c r="AD1446">
        <v>0</v>
      </c>
      <c r="AE1446">
        <v>0</v>
      </c>
      <c r="AF1446">
        <v>0</v>
      </c>
      <c r="AG1446" t="s">
        <v>8475</v>
      </c>
      <c r="AH1446" s="21" t="str">
        <f t="shared" si="44"/>
        <v>YO27</v>
      </c>
      <c r="AI1446" s="21">
        <v>107.92500000000001</v>
      </c>
      <c r="AJ1446" s="21">
        <f t="shared" si="45"/>
        <v>100</v>
      </c>
      <c r="AK1446" s="21" t="s">
        <v>2060</v>
      </c>
      <c r="AL1446" t="s">
        <v>2551</v>
      </c>
      <c r="AM1446" t="s">
        <v>53</v>
      </c>
      <c r="AN1446" t="s">
        <v>2031</v>
      </c>
    </row>
    <row r="1447" spans="1:40" ht="15" hidden="1" thickTop="1" x14ac:dyDescent="0.35">
      <c r="A1447" t="s">
        <v>8513</v>
      </c>
      <c r="B1447" t="s">
        <v>8476</v>
      </c>
      <c r="C1447" t="s">
        <v>4168</v>
      </c>
      <c r="D1447" t="s">
        <v>8477</v>
      </c>
      <c r="E1447" t="s">
        <v>2608</v>
      </c>
      <c r="F1447">
        <v>1</v>
      </c>
      <c r="G1447" t="s">
        <v>2609</v>
      </c>
      <c r="H1447" t="s">
        <v>2577</v>
      </c>
      <c r="I1447" t="s">
        <v>2511</v>
      </c>
      <c r="J1447" t="s">
        <v>2741</v>
      </c>
      <c r="K1447" t="s">
        <v>2742</v>
      </c>
      <c r="L1447" t="s">
        <v>2058</v>
      </c>
      <c r="M1447" t="s">
        <v>2170</v>
      </c>
      <c r="N1447">
        <v>0</v>
      </c>
      <c r="O1447">
        <v>0</v>
      </c>
      <c r="P1447">
        <v>0</v>
      </c>
      <c r="Q1447">
        <v>15300</v>
      </c>
      <c r="R1447">
        <v>0</v>
      </c>
      <c r="S1447">
        <v>0</v>
      </c>
      <c r="T1447">
        <v>0</v>
      </c>
      <c r="U1447">
        <v>0</v>
      </c>
      <c r="V1447">
        <v>0</v>
      </c>
      <c r="W1447">
        <v>0</v>
      </c>
      <c r="X1447">
        <v>0</v>
      </c>
      <c r="Y1447">
        <v>0</v>
      </c>
      <c r="Z1447">
        <v>0</v>
      </c>
      <c r="AA1447">
        <v>0</v>
      </c>
      <c r="AB1447">
        <v>0</v>
      </c>
      <c r="AC1447">
        <v>0</v>
      </c>
      <c r="AD1447">
        <v>0</v>
      </c>
      <c r="AE1447">
        <v>0</v>
      </c>
      <c r="AF1447">
        <v>0</v>
      </c>
      <c r="AG1447" t="s">
        <v>8478</v>
      </c>
      <c r="AH1447" s="21" t="str">
        <f t="shared" si="44"/>
        <v>YO27</v>
      </c>
      <c r="AI1447" s="21">
        <v>67.5</v>
      </c>
      <c r="AJ1447" s="21">
        <f t="shared" si="45"/>
        <v>100</v>
      </c>
      <c r="AK1447" s="21" t="s">
        <v>2060</v>
      </c>
      <c r="AL1447" t="s">
        <v>2613</v>
      </c>
      <c r="AM1447" t="s">
        <v>53</v>
      </c>
      <c r="AN1447" t="s">
        <v>2030</v>
      </c>
    </row>
    <row r="1448" spans="1:40" ht="15" hidden="1" thickTop="1" x14ac:dyDescent="0.35">
      <c r="A1448" t="s">
        <v>8517</v>
      </c>
      <c r="B1448" t="s">
        <v>8480</v>
      </c>
      <c r="C1448" t="s">
        <v>7533</v>
      </c>
      <c r="D1448" t="s">
        <v>8481</v>
      </c>
      <c r="E1448" t="s">
        <v>3013</v>
      </c>
      <c r="F1448">
        <v>1</v>
      </c>
      <c r="G1448" t="s">
        <v>2600</v>
      </c>
      <c r="H1448" t="s">
        <v>2577</v>
      </c>
      <c r="I1448" t="s">
        <v>2511</v>
      </c>
      <c r="J1448" t="s">
        <v>3183</v>
      </c>
      <c r="K1448" t="s">
        <v>2742</v>
      </c>
      <c r="L1448" t="s">
        <v>2058</v>
      </c>
      <c r="M1448" t="s">
        <v>2059</v>
      </c>
      <c r="N1448">
        <v>0</v>
      </c>
      <c r="O1448">
        <v>0</v>
      </c>
      <c r="P1448">
        <v>0</v>
      </c>
      <c r="Q1448">
        <v>24480</v>
      </c>
      <c r="R1448">
        <v>0</v>
      </c>
      <c r="S1448">
        <v>0</v>
      </c>
      <c r="T1448">
        <v>0</v>
      </c>
      <c r="U1448">
        <v>0</v>
      </c>
      <c r="V1448">
        <v>0</v>
      </c>
      <c r="W1448">
        <v>0</v>
      </c>
      <c r="X1448">
        <v>0</v>
      </c>
      <c r="Y1448">
        <v>0</v>
      </c>
      <c r="Z1448">
        <v>0</v>
      </c>
      <c r="AA1448">
        <v>0</v>
      </c>
      <c r="AB1448">
        <v>0</v>
      </c>
      <c r="AC1448">
        <v>0</v>
      </c>
      <c r="AD1448">
        <v>0</v>
      </c>
      <c r="AE1448">
        <v>0</v>
      </c>
      <c r="AF1448">
        <v>0</v>
      </c>
      <c r="AG1448" t="s">
        <v>8482</v>
      </c>
      <c r="AH1448" s="21" t="str">
        <f t="shared" si="44"/>
        <v>YO27</v>
      </c>
      <c r="AI1448" s="21">
        <v>107.92500000000001</v>
      </c>
      <c r="AJ1448" s="21">
        <f t="shared" si="45"/>
        <v>100</v>
      </c>
      <c r="AK1448" s="21" t="s">
        <v>2060</v>
      </c>
      <c r="AL1448" t="s">
        <v>2551</v>
      </c>
      <c r="AM1448" t="s">
        <v>53</v>
      </c>
      <c r="AN1448" t="s">
        <v>2029</v>
      </c>
    </row>
    <row r="1449" spans="1:40" ht="15" hidden="1" thickTop="1" x14ac:dyDescent="0.35">
      <c r="A1449" t="s">
        <v>8521</v>
      </c>
      <c r="B1449" t="s">
        <v>8483</v>
      </c>
      <c r="C1449" t="s">
        <v>3891</v>
      </c>
      <c r="D1449" t="s">
        <v>8484</v>
      </c>
      <c r="E1449" t="s">
        <v>561</v>
      </c>
      <c r="F1449">
        <v>1</v>
      </c>
      <c r="G1449" t="s">
        <v>2524</v>
      </c>
      <c r="H1449" t="s">
        <v>2056</v>
      </c>
      <c r="I1449" t="s">
        <v>2511</v>
      </c>
      <c r="J1449" t="s">
        <v>3893</v>
      </c>
      <c r="K1449" t="s">
        <v>62</v>
      </c>
      <c r="L1449" t="s">
        <v>2058</v>
      </c>
      <c r="M1449" t="s">
        <v>2059</v>
      </c>
      <c r="N1449">
        <v>0</v>
      </c>
      <c r="O1449">
        <v>0</v>
      </c>
      <c r="P1449">
        <v>0</v>
      </c>
      <c r="Q1449">
        <v>24480</v>
      </c>
      <c r="R1449">
        <v>0</v>
      </c>
      <c r="S1449">
        <v>0</v>
      </c>
      <c r="T1449">
        <v>0</v>
      </c>
      <c r="U1449">
        <v>0</v>
      </c>
      <c r="V1449">
        <v>0</v>
      </c>
      <c r="W1449">
        <v>0</v>
      </c>
      <c r="X1449">
        <v>0</v>
      </c>
      <c r="Y1449">
        <v>0</v>
      </c>
      <c r="Z1449">
        <v>0</v>
      </c>
      <c r="AA1449">
        <v>0</v>
      </c>
      <c r="AB1449">
        <v>0</v>
      </c>
      <c r="AC1449">
        <v>0</v>
      </c>
      <c r="AD1449">
        <v>0</v>
      </c>
      <c r="AE1449">
        <v>0</v>
      </c>
      <c r="AF1449">
        <v>0</v>
      </c>
      <c r="AG1449" t="s">
        <v>8485</v>
      </c>
      <c r="AH1449" s="21" t="str">
        <f t="shared" si="44"/>
        <v>YO27</v>
      </c>
      <c r="AI1449" s="21">
        <v>107.92500000000001</v>
      </c>
      <c r="AJ1449" s="21">
        <f t="shared" si="45"/>
        <v>100</v>
      </c>
      <c r="AK1449" s="21" t="s">
        <v>2060</v>
      </c>
      <c r="AL1449" t="s">
        <v>2527</v>
      </c>
      <c r="AM1449" t="s">
        <v>53</v>
      </c>
      <c r="AN1449" t="s">
        <v>2029</v>
      </c>
    </row>
    <row r="1450" spans="1:40" ht="15" hidden="1" thickTop="1" x14ac:dyDescent="0.35">
      <c r="A1450" t="s">
        <v>8525</v>
      </c>
      <c r="B1450" t="s">
        <v>8487</v>
      </c>
      <c r="C1450" t="s">
        <v>2941</v>
      </c>
      <c r="D1450" t="s">
        <v>8488</v>
      </c>
      <c r="E1450" t="s">
        <v>2920</v>
      </c>
      <c r="F1450">
        <v>1</v>
      </c>
      <c r="G1450" t="s">
        <v>2682</v>
      </c>
      <c r="H1450" t="s">
        <v>2620</v>
      </c>
      <c r="I1450" t="s">
        <v>2511</v>
      </c>
      <c r="J1450" t="s">
        <v>2921</v>
      </c>
      <c r="K1450" t="s">
        <v>2684</v>
      </c>
      <c r="L1450" t="s">
        <v>2058</v>
      </c>
      <c r="M1450" t="s">
        <v>2170</v>
      </c>
      <c r="N1450">
        <v>0</v>
      </c>
      <c r="O1450">
        <v>0</v>
      </c>
      <c r="P1450">
        <v>0</v>
      </c>
      <c r="Q1450">
        <v>15300</v>
      </c>
      <c r="R1450">
        <v>0</v>
      </c>
      <c r="S1450">
        <v>0</v>
      </c>
      <c r="T1450">
        <v>0</v>
      </c>
      <c r="U1450">
        <v>0</v>
      </c>
      <c r="V1450">
        <v>0</v>
      </c>
      <c r="W1450">
        <v>0</v>
      </c>
      <c r="X1450">
        <v>0</v>
      </c>
      <c r="Y1450">
        <v>0</v>
      </c>
      <c r="Z1450">
        <v>0</v>
      </c>
      <c r="AA1450">
        <v>0</v>
      </c>
      <c r="AB1450">
        <v>0</v>
      </c>
      <c r="AC1450">
        <v>0</v>
      </c>
      <c r="AD1450">
        <v>0</v>
      </c>
      <c r="AE1450">
        <v>0</v>
      </c>
      <c r="AF1450">
        <v>0</v>
      </c>
      <c r="AG1450" t="s">
        <v>8489</v>
      </c>
      <c r="AH1450" s="21" t="str">
        <f t="shared" si="44"/>
        <v>YN23</v>
      </c>
      <c r="AI1450" s="21">
        <v>67.5</v>
      </c>
      <c r="AJ1450" s="21">
        <f t="shared" si="45"/>
        <v>100</v>
      </c>
      <c r="AK1450" s="21" t="s">
        <v>2060</v>
      </c>
      <c r="AL1450" t="s">
        <v>2923</v>
      </c>
      <c r="AM1450" t="s">
        <v>53</v>
      </c>
      <c r="AN1450" t="s">
        <v>2031</v>
      </c>
    </row>
    <row r="1451" spans="1:40" ht="15" hidden="1" thickTop="1" x14ac:dyDescent="0.35">
      <c r="A1451" t="s">
        <v>8529</v>
      </c>
      <c r="B1451" t="s">
        <v>8490</v>
      </c>
      <c r="C1451" t="s">
        <v>3351</v>
      </c>
      <c r="D1451" t="s">
        <v>8491</v>
      </c>
      <c r="E1451" t="s">
        <v>3353</v>
      </c>
      <c r="F1451">
        <v>3</v>
      </c>
      <c r="G1451" t="s">
        <v>2682</v>
      </c>
      <c r="H1451" t="s">
        <v>2620</v>
      </c>
      <c r="I1451" t="s">
        <v>2511</v>
      </c>
      <c r="J1451" t="s">
        <v>2683</v>
      </c>
      <c r="K1451" t="s">
        <v>2684</v>
      </c>
      <c r="L1451" t="s">
        <v>2058</v>
      </c>
      <c r="M1451" t="s">
        <v>2059</v>
      </c>
      <c r="N1451">
        <v>1</v>
      </c>
      <c r="O1451">
        <v>93</v>
      </c>
      <c r="P1451">
        <v>0.38</v>
      </c>
      <c r="Q1451">
        <v>24480</v>
      </c>
      <c r="R1451">
        <v>0</v>
      </c>
      <c r="S1451">
        <v>0</v>
      </c>
      <c r="T1451">
        <v>0</v>
      </c>
      <c r="U1451">
        <v>0</v>
      </c>
      <c r="V1451">
        <v>0</v>
      </c>
      <c r="W1451">
        <v>0</v>
      </c>
      <c r="X1451">
        <v>0</v>
      </c>
      <c r="Y1451">
        <v>0</v>
      </c>
      <c r="Z1451">
        <v>0</v>
      </c>
      <c r="AA1451">
        <v>1</v>
      </c>
      <c r="AB1451">
        <v>93</v>
      </c>
      <c r="AC1451">
        <v>0.38</v>
      </c>
      <c r="AD1451">
        <v>0</v>
      </c>
      <c r="AE1451">
        <v>0</v>
      </c>
      <c r="AF1451">
        <v>0</v>
      </c>
      <c r="AG1451" t="s">
        <v>8492</v>
      </c>
      <c r="AH1451" s="21" t="str">
        <f t="shared" si="44"/>
        <v>YN23</v>
      </c>
      <c r="AI1451" s="21">
        <v>107.92500000000001</v>
      </c>
      <c r="AJ1451" s="21">
        <f t="shared" si="45"/>
        <v>99.620098039215691</v>
      </c>
      <c r="AK1451" s="21" t="s">
        <v>2063</v>
      </c>
      <c r="AL1451" t="s">
        <v>2686</v>
      </c>
      <c r="AM1451" t="s">
        <v>53</v>
      </c>
      <c r="AN1451" t="s">
        <v>2031</v>
      </c>
    </row>
    <row r="1452" spans="1:40" ht="15" hidden="1" thickTop="1" x14ac:dyDescent="0.35">
      <c r="A1452" t="s">
        <v>8533</v>
      </c>
      <c r="B1452" t="s">
        <v>8494</v>
      </c>
      <c r="C1452" t="s">
        <v>2689</v>
      </c>
      <c r="D1452" t="s">
        <v>8495</v>
      </c>
      <c r="E1452" t="s">
        <v>2608</v>
      </c>
      <c r="F1452">
        <v>1</v>
      </c>
      <c r="G1452" t="s">
        <v>2633</v>
      </c>
      <c r="H1452" t="s">
        <v>2577</v>
      </c>
      <c r="I1452" t="s">
        <v>2511</v>
      </c>
      <c r="J1452" t="s">
        <v>2692</v>
      </c>
      <c r="K1452" t="s">
        <v>2635</v>
      </c>
      <c r="L1452" t="s">
        <v>30320</v>
      </c>
      <c r="M1452" t="s">
        <v>2170</v>
      </c>
      <c r="N1452">
        <v>1</v>
      </c>
      <c r="O1452">
        <v>56</v>
      </c>
      <c r="P1452">
        <v>0.48</v>
      </c>
      <c r="Q1452">
        <v>11700</v>
      </c>
      <c r="R1452">
        <v>0</v>
      </c>
      <c r="S1452">
        <v>0</v>
      </c>
      <c r="T1452">
        <v>0</v>
      </c>
      <c r="U1452">
        <v>0</v>
      </c>
      <c r="V1452">
        <v>0</v>
      </c>
      <c r="W1452">
        <v>0</v>
      </c>
      <c r="X1452">
        <v>1</v>
      </c>
      <c r="Y1452">
        <v>56</v>
      </c>
      <c r="Z1452">
        <v>0.48</v>
      </c>
      <c r="AA1452">
        <v>0</v>
      </c>
      <c r="AB1452">
        <v>0</v>
      </c>
      <c r="AC1452">
        <v>0</v>
      </c>
      <c r="AD1452">
        <v>0</v>
      </c>
      <c r="AE1452">
        <v>0</v>
      </c>
      <c r="AF1452">
        <v>0</v>
      </c>
      <c r="AG1452" t="s">
        <v>8496</v>
      </c>
      <c r="AH1452" s="21" t="str">
        <f t="shared" si="44"/>
        <v>YO27</v>
      </c>
      <c r="AI1452" s="21">
        <v>67.5</v>
      </c>
      <c r="AJ1452" s="21">
        <f t="shared" si="45"/>
        <v>99.521367521367523</v>
      </c>
      <c r="AK1452" s="21" t="s">
        <v>2063</v>
      </c>
      <c r="AL1452" t="s">
        <v>2581</v>
      </c>
      <c r="AM1452" t="s">
        <v>53</v>
      </c>
      <c r="AN1452" t="s">
        <v>2029</v>
      </c>
    </row>
    <row r="1453" spans="1:40" ht="15" hidden="1" thickTop="1" x14ac:dyDescent="0.35">
      <c r="A1453" t="s">
        <v>8537</v>
      </c>
      <c r="B1453" t="s">
        <v>8498</v>
      </c>
      <c r="C1453" t="s">
        <v>2722</v>
      </c>
      <c r="D1453" t="s">
        <v>8499</v>
      </c>
      <c r="E1453" t="s">
        <v>2724</v>
      </c>
      <c r="F1453">
        <v>1</v>
      </c>
      <c r="G1453" t="s">
        <v>2682</v>
      </c>
      <c r="H1453" t="s">
        <v>2620</v>
      </c>
      <c r="I1453" t="s">
        <v>2511</v>
      </c>
      <c r="J1453" t="s">
        <v>2725</v>
      </c>
      <c r="K1453" t="s">
        <v>2684</v>
      </c>
      <c r="L1453" t="s">
        <v>2058</v>
      </c>
      <c r="M1453" t="s">
        <v>2170</v>
      </c>
      <c r="N1453">
        <v>0</v>
      </c>
      <c r="O1453">
        <v>0</v>
      </c>
      <c r="P1453">
        <v>0</v>
      </c>
      <c r="Q1453">
        <v>15300</v>
      </c>
      <c r="R1453">
        <v>0</v>
      </c>
      <c r="S1453">
        <v>0</v>
      </c>
      <c r="T1453">
        <v>0</v>
      </c>
      <c r="U1453">
        <v>0</v>
      </c>
      <c r="V1453">
        <v>0</v>
      </c>
      <c r="W1453">
        <v>0</v>
      </c>
      <c r="X1453">
        <v>0</v>
      </c>
      <c r="Y1453">
        <v>0</v>
      </c>
      <c r="Z1453">
        <v>0</v>
      </c>
      <c r="AA1453">
        <v>0</v>
      </c>
      <c r="AB1453">
        <v>0</v>
      </c>
      <c r="AC1453">
        <v>0</v>
      </c>
      <c r="AD1453">
        <v>0</v>
      </c>
      <c r="AE1453">
        <v>0</v>
      </c>
      <c r="AF1453">
        <v>0</v>
      </c>
      <c r="AG1453" t="s">
        <v>8500</v>
      </c>
      <c r="AH1453" s="21" t="str">
        <f t="shared" si="44"/>
        <v>YK19</v>
      </c>
      <c r="AI1453" s="21">
        <v>67.5</v>
      </c>
      <c r="AJ1453" s="21">
        <f t="shared" si="45"/>
        <v>100</v>
      </c>
      <c r="AK1453" s="21" t="s">
        <v>2060</v>
      </c>
      <c r="AL1453" t="s">
        <v>2725</v>
      </c>
      <c r="AM1453" t="s">
        <v>53</v>
      </c>
      <c r="AN1453" t="s">
        <v>2031</v>
      </c>
    </row>
    <row r="1454" spans="1:40" ht="15" hidden="1" thickTop="1" x14ac:dyDescent="0.35">
      <c r="A1454" t="s">
        <v>8540</v>
      </c>
      <c r="B1454" t="s">
        <v>8502</v>
      </c>
      <c r="C1454" t="s">
        <v>2679</v>
      </c>
      <c r="D1454" t="s">
        <v>8503</v>
      </c>
      <c r="E1454" t="s">
        <v>3353</v>
      </c>
      <c r="F1454">
        <v>1</v>
      </c>
      <c r="G1454" t="s">
        <v>2682</v>
      </c>
      <c r="H1454" t="s">
        <v>2620</v>
      </c>
      <c r="I1454" t="s">
        <v>2511</v>
      </c>
      <c r="J1454" t="s">
        <v>2683</v>
      </c>
      <c r="K1454" t="s">
        <v>2684</v>
      </c>
      <c r="L1454" t="s">
        <v>2058</v>
      </c>
      <c r="M1454" t="s">
        <v>2059</v>
      </c>
      <c r="N1454">
        <v>1</v>
      </c>
      <c r="O1454">
        <v>23</v>
      </c>
      <c r="P1454">
        <v>0.09</v>
      </c>
      <c r="Q1454">
        <v>24480</v>
      </c>
      <c r="R1454">
        <v>0</v>
      </c>
      <c r="S1454">
        <v>0</v>
      </c>
      <c r="T1454">
        <v>0</v>
      </c>
      <c r="U1454">
        <v>0</v>
      </c>
      <c r="V1454">
        <v>0</v>
      </c>
      <c r="W1454">
        <v>0</v>
      </c>
      <c r="X1454">
        <v>0</v>
      </c>
      <c r="Y1454">
        <v>0</v>
      </c>
      <c r="Z1454">
        <v>0</v>
      </c>
      <c r="AA1454">
        <v>1</v>
      </c>
      <c r="AB1454">
        <v>23</v>
      </c>
      <c r="AC1454">
        <v>0.09</v>
      </c>
      <c r="AD1454">
        <v>0</v>
      </c>
      <c r="AE1454">
        <v>0</v>
      </c>
      <c r="AF1454">
        <v>0</v>
      </c>
      <c r="AG1454" t="s">
        <v>8504</v>
      </c>
      <c r="AH1454" s="21" t="str">
        <f t="shared" si="44"/>
        <v>YO27</v>
      </c>
      <c r="AI1454" s="21">
        <v>107.92500000000001</v>
      </c>
      <c r="AJ1454" s="21">
        <f t="shared" si="45"/>
        <v>99.906045751633982</v>
      </c>
      <c r="AK1454" s="21" t="s">
        <v>2060</v>
      </c>
      <c r="AL1454" t="s">
        <v>2686</v>
      </c>
      <c r="AM1454" t="s">
        <v>53</v>
      </c>
      <c r="AN1454" t="s">
        <v>2032</v>
      </c>
    </row>
    <row r="1455" spans="1:40" ht="15" hidden="1" thickTop="1" x14ac:dyDescent="0.35">
      <c r="A1455" t="s">
        <v>8544</v>
      </c>
      <c r="B1455" t="s">
        <v>8506</v>
      </c>
      <c r="C1455" t="s">
        <v>4673</v>
      </c>
      <c r="D1455" t="s">
        <v>8507</v>
      </c>
      <c r="E1455" t="s">
        <v>3058</v>
      </c>
      <c r="F1455">
        <v>1</v>
      </c>
      <c r="G1455" t="s">
        <v>2546</v>
      </c>
      <c r="H1455" t="s">
        <v>2510</v>
      </c>
      <c r="I1455" t="s">
        <v>2511</v>
      </c>
      <c r="J1455" t="s">
        <v>4675</v>
      </c>
      <c r="K1455" t="s">
        <v>3007</v>
      </c>
      <c r="L1455" t="s">
        <v>2058</v>
      </c>
      <c r="M1455" t="s">
        <v>2059</v>
      </c>
      <c r="N1455">
        <v>2</v>
      </c>
      <c r="O1455">
        <v>57</v>
      </c>
      <c r="P1455">
        <v>0.23</v>
      </c>
      <c r="Q1455">
        <v>24480</v>
      </c>
      <c r="R1455">
        <v>0</v>
      </c>
      <c r="S1455">
        <v>0</v>
      </c>
      <c r="T1455">
        <v>0</v>
      </c>
      <c r="U1455">
        <v>0</v>
      </c>
      <c r="V1455">
        <v>0</v>
      </c>
      <c r="W1455">
        <v>0</v>
      </c>
      <c r="X1455">
        <v>1</v>
      </c>
      <c r="Y1455">
        <v>12</v>
      </c>
      <c r="Z1455">
        <v>0.05</v>
      </c>
      <c r="AA1455">
        <v>1</v>
      </c>
      <c r="AB1455">
        <v>45</v>
      </c>
      <c r="AC1455">
        <v>0.18</v>
      </c>
      <c r="AD1455">
        <v>0</v>
      </c>
      <c r="AE1455">
        <v>0</v>
      </c>
      <c r="AF1455">
        <v>0</v>
      </c>
      <c r="AG1455" t="s">
        <v>8508</v>
      </c>
      <c r="AH1455" s="21" t="str">
        <f t="shared" si="44"/>
        <v>YR21</v>
      </c>
      <c r="AI1455" s="21">
        <v>107.92500000000001</v>
      </c>
      <c r="AJ1455" s="21">
        <f t="shared" si="45"/>
        <v>99.767156862745097</v>
      </c>
      <c r="AK1455" s="21" t="s">
        <v>2060</v>
      </c>
      <c r="AL1455" t="s">
        <v>2551</v>
      </c>
      <c r="AM1455" t="s">
        <v>53</v>
      </c>
      <c r="AN1455" t="s">
        <v>2030</v>
      </c>
    </row>
    <row r="1456" spans="1:40" ht="15" hidden="1" thickTop="1" x14ac:dyDescent="0.35">
      <c r="A1456" t="s">
        <v>8548</v>
      </c>
      <c r="B1456" t="s">
        <v>8510</v>
      </c>
      <c r="C1456" t="s">
        <v>2679</v>
      </c>
      <c r="D1456" t="s">
        <v>8511</v>
      </c>
      <c r="E1456" t="s">
        <v>3353</v>
      </c>
      <c r="F1456">
        <v>1</v>
      </c>
      <c r="G1456" t="s">
        <v>2682</v>
      </c>
      <c r="H1456" t="s">
        <v>2620</v>
      </c>
      <c r="I1456" t="s">
        <v>2511</v>
      </c>
      <c r="J1456" t="s">
        <v>2683</v>
      </c>
      <c r="K1456" t="s">
        <v>2684</v>
      </c>
      <c r="L1456" t="s">
        <v>2058</v>
      </c>
      <c r="M1456" t="s">
        <v>2059</v>
      </c>
      <c r="N1456">
        <v>0</v>
      </c>
      <c r="O1456">
        <v>0</v>
      </c>
      <c r="P1456">
        <v>0</v>
      </c>
      <c r="Q1456">
        <v>24480</v>
      </c>
      <c r="R1456">
        <v>0</v>
      </c>
      <c r="S1456">
        <v>0</v>
      </c>
      <c r="T1456">
        <v>0</v>
      </c>
      <c r="U1456">
        <v>0</v>
      </c>
      <c r="V1456">
        <v>0</v>
      </c>
      <c r="W1456">
        <v>0</v>
      </c>
      <c r="X1456">
        <v>0</v>
      </c>
      <c r="Y1456">
        <v>0</v>
      </c>
      <c r="Z1456">
        <v>0</v>
      </c>
      <c r="AA1456">
        <v>0</v>
      </c>
      <c r="AB1456">
        <v>0</v>
      </c>
      <c r="AC1456">
        <v>0</v>
      </c>
      <c r="AD1456">
        <v>0</v>
      </c>
      <c r="AE1456">
        <v>0</v>
      </c>
      <c r="AF1456">
        <v>0</v>
      </c>
      <c r="AG1456" t="s">
        <v>8512</v>
      </c>
      <c r="AH1456" s="21" t="str">
        <f t="shared" si="44"/>
        <v>YO27</v>
      </c>
      <c r="AI1456" s="21">
        <v>107.92500000000001</v>
      </c>
      <c r="AJ1456" s="21">
        <f t="shared" si="45"/>
        <v>100</v>
      </c>
      <c r="AK1456" s="21" t="s">
        <v>2060</v>
      </c>
      <c r="AL1456" t="s">
        <v>2686</v>
      </c>
      <c r="AM1456" t="s">
        <v>53</v>
      </c>
      <c r="AN1456" t="s">
        <v>2029</v>
      </c>
    </row>
    <row r="1457" spans="1:40" ht="15" hidden="1" thickTop="1" x14ac:dyDescent="0.35">
      <c r="A1457" t="s">
        <v>8552</v>
      </c>
      <c r="B1457" t="s">
        <v>8514</v>
      </c>
      <c r="C1457" t="s">
        <v>2679</v>
      </c>
      <c r="D1457" t="s">
        <v>8515</v>
      </c>
      <c r="E1457" t="s">
        <v>2681</v>
      </c>
      <c r="F1457">
        <v>1</v>
      </c>
      <c r="G1457" t="s">
        <v>2682</v>
      </c>
      <c r="H1457" t="s">
        <v>2620</v>
      </c>
      <c r="I1457" t="s">
        <v>2511</v>
      </c>
      <c r="J1457" t="s">
        <v>2683</v>
      </c>
      <c r="K1457" t="s">
        <v>2684</v>
      </c>
      <c r="L1457" t="s">
        <v>2058</v>
      </c>
      <c r="M1457" t="s">
        <v>2059</v>
      </c>
      <c r="N1457">
        <v>1</v>
      </c>
      <c r="O1457">
        <v>30</v>
      </c>
      <c r="P1457">
        <v>0.12</v>
      </c>
      <c r="Q1457">
        <v>24480</v>
      </c>
      <c r="R1457">
        <v>1</v>
      </c>
      <c r="S1457">
        <v>30</v>
      </c>
      <c r="T1457">
        <v>0.12</v>
      </c>
      <c r="U1457">
        <v>0</v>
      </c>
      <c r="V1457">
        <v>0</v>
      </c>
      <c r="W1457">
        <v>0</v>
      </c>
      <c r="X1457">
        <v>0</v>
      </c>
      <c r="Y1457">
        <v>0</v>
      </c>
      <c r="Z1457">
        <v>0</v>
      </c>
      <c r="AA1457">
        <v>0</v>
      </c>
      <c r="AB1457">
        <v>0</v>
      </c>
      <c r="AC1457">
        <v>0</v>
      </c>
      <c r="AD1457">
        <v>0</v>
      </c>
      <c r="AE1457">
        <v>0</v>
      </c>
      <c r="AF1457">
        <v>0</v>
      </c>
      <c r="AG1457" t="s">
        <v>8516</v>
      </c>
      <c r="AH1457" s="21" t="str">
        <f t="shared" si="44"/>
        <v>YO27</v>
      </c>
      <c r="AI1457" s="21">
        <v>107.92500000000001</v>
      </c>
      <c r="AJ1457" s="21">
        <f t="shared" si="45"/>
        <v>99.877450980392155</v>
      </c>
      <c r="AK1457" s="21" t="s">
        <v>2060</v>
      </c>
      <c r="AL1457" t="s">
        <v>2686</v>
      </c>
      <c r="AM1457" t="s">
        <v>53</v>
      </c>
      <c r="AN1457" t="s">
        <v>2029</v>
      </c>
    </row>
    <row r="1458" spans="1:40" ht="15" hidden="1" thickTop="1" x14ac:dyDescent="0.35">
      <c r="A1458" t="s">
        <v>8556</v>
      </c>
      <c r="B1458" t="s">
        <v>8518</v>
      </c>
      <c r="C1458" t="s">
        <v>2543</v>
      </c>
      <c r="D1458" t="s">
        <v>8519</v>
      </c>
      <c r="E1458" t="s">
        <v>2545</v>
      </c>
      <c r="F1458">
        <v>1</v>
      </c>
      <c r="G1458" t="s">
        <v>2546</v>
      </c>
      <c r="H1458" t="s">
        <v>2510</v>
      </c>
      <c r="I1458" t="s">
        <v>2511</v>
      </c>
      <c r="J1458" t="s">
        <v>2547</v>
      </c>
      <c r="K1458" t="s">
        <v>2548</v>
      </c>
      <c r="L1458" t="s">
        <v>2058</v>
      </c>
      <c r="M1458" t="s">
        <v>2549</v>
      </c>
      <c r="N1458">
        <v>1</v>
      </c>
      <c r="O1458">
        <v>25</v>
      </c>
      <c r="P1458">
        <v>0.18</v>
      </c>
      <c r="Q1458">
        <v>14280</v>
      </c>
      <c r="R1458">
        <v>0</v>
      </c>
      <c r="S1458">
        <v>0</v>
      </c>
      <c r="T1458">
        <v>0</v>
      </c>
      <c r="U1458">
        <v>0</v>
      </c>
      <c r="V1458">
        <v>0</v>
      </c>
      <c r="W1458">
        <v>0</v>
      </c>
      <c r="X1458">
        <v>1</v>
      </c>
      <c r="Y1458">
        <v>25</v>
      </c>
      <c r="Z1458">
        <v>0.18</v>
      </c>
      <c r="AA1458">
        <v>0</v>
      </c>
      <c r="AB1458">
        <v>0</v>
      </c>
      <c r="AC1458">
        <v>0</v>
      </c>
      <c r="AD1458">
        <v>0</v>
      </c>
      <c r="AE1458">
        <v>0</v>
      </c>
      <c r="AF1458">
        <v>0</v>
      </c>
      <c r="AG1458" t="s">
        <v>8520</v>
      </c>
      <c r="AH1458" s="21" t="str">
        <f t="shared" si="44"/>
        <v>YO27</v>
      </c>
      <c r="AI1458" s="21">
        <v>62.999999999999986</v>
      </c>
      <c r="AJ1458" s="21">
        <f t="shared" si="45"/>
        <v>99.824929971988794</v>
      </c>
      <c r="AK1458" s="21" t="s">
        <v>2060</v>
      </c>
      <c r="AL1458" t="s">
        <v>2551</v>
      </c>
      <c r="AM1458" t="s">
        <v>53</v>
      </c>
      <c r="AN1458" t="s">
        <v>2031</v>
      </c>
    </row>
    <row r="1459" spans="1:40" ht="15" hidden="1" thickTop="1" x14ac:dyDescent="0.35">
      <c r="A1459" t="s">
        <v>8560</v>
      </c>
      <c r="B1459" t="s">
        <v>8522</v>
      </c>
      <c r="C1459" t="s">
        <v>4791</v>
      </c>
      <c r="D1459" t="s">
        <v>8523</v>
      </c>
      <c r="E1459" t="s">
        <v>3309</v>
      </c>
      <c r="F1459">
        <v>2</v>
      </c>
      <c r="G1459" t="s">
        <v>2509</v>
      </c>
      <c r="H1459" t="s">
        <v>2510</v>
      </c>
      <c r="I1459" t="s">
        <v>2511</v>
      </c>
      <c r="J1459" t="s">
        <v>3522</v>
      </c>
      <c r="K1459" t="s">
        <v>3109</v>
      </c>
      <c r="L1459" t="s">
        <v>2058</v>
      </c>
      <c r="M1459" t="s">
        <v>2059</v>
      </c>
      <c r="N1459">
        <v>0</v>
      </c>
      <c r="O1459">
        <v>0</v>
      </c>
      <c r="P1459">
        <v>0</v>
      </c>
      <c r="Q1459">
        <v>24480</v>
      </c>
      <c r="R1459">
        <v>0</v>
      </c>
      <c r="S1459">
        <v>0</v>
      </c>
      <c r="T1459">
        <v>0</v>
      </c>
      <c r="U1459">
        <v>0</v>
      </c>
      <c r="V1459">
        <v>0</v>
      </c>
      <c r="W1459">
        <v>0</v>
      </c>
      <c r="X1459">
        <v>0</v>
      </c>
      <c r="Y1459">
        <v>0</v>
      </c>
      <c r="Z1459">
        <v>0</v>
      </c>
      <c r="AA1459">
        <v>0</v>
      </c>
      <c r="AB1459">
        <v>0</v>
      </c>
      <c r="AC1459">
        <v>0</v>
      </c>
      <c r="AD1459">
        <v>0</v>
      </c>
      <c r="AE1459">
        <v>0</v>
      </c>
      <c r="AF1459">
        <v>0</v>
      </c>
      <c r="AG1459" t="s">
        <v>8524</v>
      </c>
      <c r="AH1459" s="21" t="str">
        <f t="shared" si="44"/>
        <v>YO27</v>
      </c>
      <c r="AI1459" s="21">
        <v>107.92500000000001</v>
      </c>
      <c r="AJ1459" s="21">
        <f t="shared" si="45"/>
        <v>100</v>
      </c>
      <c r="AK1459" s="21" t="s">
        <v>2060</v>
      </c>
      <c r="AL1459" t="s">
        <v>2515</v>
      </c>
      <c r="AM1459" t="s">
        <v>53</v>
      </c>
      <c r="AN1459" t="s">
        <v>2031</v>
      </c>
    </row>
    <row r="1460" spans="1:40" ht="15" hidden="1" thickTop="1" x14ac:dyDescent="0.35">
      <c r="A1460" t="s">
        <v>8564</v>
      </c>
      <c r="B1460" t="s">
        <v>8526</v>
      </c>
      <c r="C1460" t="s">
        <v>6477</v>
      </c>
      <c r="D1460" t="s">
        <v>8527</v>
      </c>
      <c r="E1460" t="s">
        <v>3309</v>
      </c>
      <c r="F1460">
        <v>1</v>
      </c>
      <c r="G1460" t="s">
        <v>2509</v>
      </c>
      <c r="H1460" t="s">
        <v>2510</v>
      </c>
      <c r="I1460" t="s">
        <v>2511</v>
      </c>
      <c r="J1460" t="s">
        <v>3522</v>
      </c>
      <c r="K1460" t="s">
        <v>3109</v>
      </c>
      <c r="L1460" t="s">
        <v>2058</v>
      </c>
      <c r="M1460" t="s">
        <v>2170</v>
      </c>
      <c r="N1460">
        <v>0</v>
      </c>
      <c r="O1460">
        <v>0</v>
      </c>
      <c r="P1460">
        <v>0</v>
      </c>
      <c r="Q1460">
        <v>15300</v>
      </c>
      <c r="R1460">
        <v>0</v>
      </c>
      <c r="S1460">
        <v>0</v>
      </c>
      <c r="T1460">
        <v>0</v>
      </c>
      <c r="U1460">
        <v>0</v>
      </c>
      <c r="V1460">
        <v>0</v>
      </c>
      <c r="W1460">
        <v>0</v>
      </c>
      <c r="X1460">
        <v>0</v>
      </c>
      <c r="Y1460">
        <v>0</v>
      </c>
      <c r="Z1460">
        <v>0</v>
      </c>
      <c r="AA1460">
        <v>0</v>
      </c>
      <c r="AB1460">
        <v>0</v>
      </c>
      <c r="AC1460">
        <v>0</v>
      </c>
      <c r="AD1460">
        <v>0</v>
      </c>
      <c r="AE1460">
        <v>0</v>
      </c>
      <c r="AF1460">
        <v>0</v>
      </c>
      <c r="AG1460" t="s">
        <v>8528</v>
      </c>
      <c r="AH1460" s="21" t="str">
        <f t="shared" si="44"/>
        <v>YO27</v>
      </c>
      <c r="AI1460" s="21">
        <v>67.5</v>
      </c>
      <c r="AJ1460" s="21">
        <f t="shared" si="45"/>
        <v>100</v>
      </c>
      <c r="AK1460" s="21" t="s">
        <v>2060</v>
      </c>
      <c r="AL1460" t="s">
        <v>2515</v>
      </c>
      <c r="AM1460" t="s">
        <v>53</v>
      </c>
      <c r="AN1460" t="s">
        <v>2031</v>
      </c>
    </row>
    <row r="1461" spans="1:40" ht="15" hidden="1" thickTop="1" x14ac:dyDescent="0.35">
      <c r="A1461" t="s">
        <v>8568</v>
      </c>
      <c r="B1461" t="s">
        <v>8530</v>
      </c>
      <c r="C1461" t="s">
        <v>3544</v>
      </c>
      <c r="D1461" t="s">
        <v>8531</v>
      </c>
      <c r="E1461" t="s">
        <v>3407</v>
      </c>
      <c r="F1461">
        <v>1</v>
      </c>
      <c r="G1461" t="s">
        <v>2509</v>
      </c>
      <c r="H1461" t="s">
        <v>2510</v>
      </c>
      <c r="I1461" t="s">
        <v>2511</v>
      </c>
      <c r="J1461" t="s">
        <v>3408</v>
      </c>
      <c r="K1461" t="s">
        <v>3109</v>
      </c>
      <c r="L1461" t="s">
        <v>2058</v>
      </c>
      <c r="M1461" t="s">
        <v>2170</v>
      </c>
      <c r="N1461">
        <v>0</v>
      </c>
      <c r="O1461">
        <v>0</v>
      </c>
      <c r="P1461">
        <v>0</v>
      </c>
      <c r="Q1461">
        <v>15300</v>
      </c>
      <c r="R1461">
        <v>0</v>
      </c>
      <c r="S1461">
        <v>0</v>
      </c>
      <c r="T1461">
        <v>0</v>
      </c>
      <c r="U1461">
        <v>0</v>
      </c>
      <c r="V1461">
        <v>0</v>
      </c>
      <c r="W1461">
        <v>0</v>
      </c>
      <c r="X1461">
        <v>0</v>
      </c>
      <c r="Y1461">
        <v>0</v>
      </c>
      <c r="Z1461">
        <v>0</v>
      </c>
      <c r="AA1461">
        <v>0</v>
      </c>
      <c r="AB1461">
        <v>0</v>
      </c>
      <c r="AC1461">
        <v>0</v>
      </c>
      <c r="AD1461">
        <v>0</v>
      </c>
      <c r="AE1461">
        <v>0</v>
      </c>
      <c r="AF1461">
        <v>0</v>
      </c>
      <c r="AG1461" t="s">
        <v>8532</v>
      </c>
      <c r="AH1461" s="21" t="str">
        <f t="shared" si="44"/>
        <v>YO27</v>
      </c>
      <c r="AI1461" s="21">
        <v>67.5</v>
      </c>
      <c r="AJ1461" s="21">
        <f t="shared" si="45"/>
        <v>100</v>
      </c>
      <c r="AK1461" s="21" t="s">
        <v>2060</v>
      </c>
      <c r="AL1461" t="s">
        <v>3411</v>
      </c>
      <c r="AM1461" t="s">
        <v>53</v>
      </c>
      <c r="AN1461" t="s">
        <v>2031</v>
      </c>
    </row>
    <row r="1462" spans="1:40" ht="15" hidden="1" thickTop="1" x14ac:dyDescent="0.35">
      <c r="A1462" t="s">
        <v>8572</v>
      </c>
      <c r="B1462" t="s">
        <v>8534</v>
      </c>
      <c r="C1462" t="s">
        <v>2679</v>
      </c>
      <c r="D1462" t="s">
        <v>8535</v>
      </c>
      <c r="E1462" t="s">
        <v>3353</v>
      </c>
      <c r="F1462">
        <v>1</v>
      </c>
      <c r="G1462" t="s">
        <v>2682</v>
      </c>
      <c r="H1462" t="s">
        <v>2620</v>
      </c>
      <c r="I1462" t="s">
        <v>2511</v>
      </c>
      <c r="J1462" t="s">
        <v>2683</v>
      </c>
      <c r="K1462" t="s">
        <v>2684</v>
      </c>
      <c r="L1462" t="s">
        <v>2058</v>
      </c>
      <c r="M1462" t="s">
        <v>2170</v>
      </c>
      <c r="N1462">
        <v>0</v>
      </c>
      <c r="O1462">
        <v>0</v>
      </c>
      <c r="P1462">
        <v>0</v>
      </c>
      <c r="Q1462">
        <v>15300</v>
      </c>
      <c r="R1462">
        <v>0</v>
      </c>
      <c r="S1462">
        <v>0</v>
      </c>
      <c r="T1462">
        <v>0</v>
      </c>
      <c r="U1462">
        <v>0</v>
      </c>
      <c r="V1462">
        <v>0</v>
      </c>
      <c r="W1462">
        <v>0</v>
      </c>
      <c r="X1462">
        <v>0</v>
      </c>
      <c r="Y1462">
        <v>0</v>
      </c>
      <c r="Z1462">
        <v>0</v>
      </c>
      <c r="AA1462">
        <v>0</v>
      </c>
      <c r="AB1462">
        <v>0</v>
      </c>
      <c r="AC1462">
        <v>0</v>
      </c>
      <c r="AD1462">
        <v>0</v>
      </c>
      <c r="AE1462">
        <v>0</v>
      </c>
      <c r="AF1462">
        <v>0</v>
      </c>
      <c r="AG1462" t="s">
        <v>8536</v>
      </c>
      <c r="AH1462" s="21" t="str">
        <f t="shared" si="44"/>
        <v>YO27</v>
      </c>
      <c r="AI1462" s="21">
        <v>67.5</v>
      </c>
      <c r="AJ1462" s="21">
        <f t="shared" si="45"/>
        <v>100</v>
      </c>
      <c r="AK1462" s="21" t="s">
        <v>2060</v>
      </c>
      <c r="AL1462" t="s">
        <v>2686</v>
      </c>
      <c r="AM1462" t="s">
        <v>53</v>
      </c>
      <c r="AN1462" t="s">
        <v>2030</v>
      </c>
    </row>
    <row r="1463" spans="1:40" ht="15" hidden="1" thickTop="1" x14ac:dyDescent="0.35">
      <c r="A1463" t="s">
        <v>8576</v>
      </c>
      <c r="B1463" t="s">
        <v>8538</v>
      </c>
      <c r="C1463" t="s">
        <v>66</v>
      </c>
      <c r="D1463" t="s">
        <v>8539</v>
      </c>
      <c r="E1463" t="s">
        <v>560</v>
      </c>
      <c r="F1463">
        <v>1</v>
      </c>
      <c r="G1463" t="s">
        <v>2055</v>
      </c>
      <c r="H1463" t="s">
        <v>2056</v>
      </c>
      <c r="I1463" t="s">
        <v>2511</v>
      </c>
      <c r="J1463" t="s">
        <v>67</v>
      </c>
      <c r="K1463" t="s">
        <v>68</v>
      </c>
      <c r="L1463" t="s">
        <v>2058</v>
      </c>
      <c r="M1463" t="s">
        <v>2170</v>
      </c>
      <c r="N1463">
        <v>1</v>
      </c>
      <c r="O1463">
        <v>79</v>
      </c>
      <c r="P1463">
        <v>0.52</v>
      </c>
      <c r="Q1463">
        <v>15300</v>
      </c>
      <c r="R1463">
        <v>0</v>
      </c>
      <c r="S1463">
        <v>0</v>
      </c>
      <c r="T1463">
        <v>0</v>
      </c>
      <c r="U1463">
        <v>0</v>
      </c>
      <c r="V1463">
        <v>0</v>
      </c>
      <c r="W1463">
        <v>0</v>
      </c>
      <c r="X1463">
        <v>1</v>
      </c>
      <c r="Y1463">
        <v>79</v>
      </c>
      <c r="Z1463">
        <v>0.52</v>
      </c>
      <c r="AA1463">
        <v>0</v>
      </c>
      <c r="AB1463">
        <v>0</v>
      </c>
      <c r="AC1463">
        <v>0</v>
      </c>
      <c r="AD1463">
        <v>0</v>
      </c>
      <c r="AE1463">
        <v>0</v>
      </c>
      <c r="AF1463">
        <v>0</v>
      </c>
      <c r="AG1463" t="s">
        <v>227</v>
      </c>
      <c r="AH1463" s="21" t="str">
        <f t="shared" si="44"/>
        <v>YO27</v>
      </c>
      <c r="AI1463" s="21">
        <v>67.5</v>
      </c>
      <c r="AJ1463" s="21">
        <f t="shared" si="45"/>
        <v>99.48366013071896</v>
      </c>
      <c r="AK1463" s="21" t="s">
        <v>2063</v>
      </c>
      <c r="AL1463" t="s">
        <v>70</v>
      </c>
      <c r="AM1463" t="s">
        <v>53</v>
      </c>
      <c r="AN1463" t="s">
        <v>2029</v>
      </c>
    </row>
    <row r="1464" spans="1:40" ht="15" hidden="1" thickTop="1" x14ac:dyDescent="0.35">
      <c r="A1464" t="s">
        <v>8580</v>
      </c>
      <c r="B1464" t="s">
        <v>8541</v>
      </c>
      <c r="C1464" t="s">
        <v>4791</v>
      </c>
      <c r="D1464" t="s">
        <v>8542</v>
      </c>
      <c r="E1464" t="s">
        <v>3309</v>
      </c>
      <c r="F1464">
        <v>2</v>
      </c>
      <c r="G1464" t="s">
        <v>2509</v>
      </c>
      <c r="H1464" t="s">
        <v>2510</v>
      </c>
      <c r="I1464" t="s">
        <v>2511</v>
      </c>
      <c r="J1464" t="s">
        <v>3522</v>
      </c>
      <c r="K1464" t="s">
        <v>3109</v>
      </c>
      <c r="L1464" t="s">
        <v>2058</v>
      </c>
      <c r="M1464" t="s">
        <v>2170</v>
      </c>
      <c r="N1464">
        <v>0</v>
      </c>
      <c r="O1464">
        <v>0</v>
      </c>
      <c r="P1464">
        <v>0</v>
      </c>
      <c r="Q1464">
        <v>15300</v>
      </c>
      <c r="R1464">
        <v>0</v>
      </c>
      <c r="S1464">
        <v>0</v>
      </c>
      <c r="T1464">
        <v>0</v>
      </c>
      <c r="U1464">
        <v>0</v>
      </c>
      <c r="V1464">
        <v>0</v>
      </c>
      <c r="W1464">
        <v>0</v>
      </c>
      <c r="X1464">
        <v>0</v>
      </c>
      <c r="Y1464">
        <v>0</v>
      </c>
      <c r="Z1464">
        <v>0</v>
      </c>
      <c r="AA1464">
        <v>0</v>
      </c>
      <c r="AB1464">
        <v>0</v>
      </c>
      <c r="AC1464">
        <v>0</v>
      </c>
      <c r="AD1464">
        <v>0</v>
      </c>
      <c r="AE1464">
        <v>0</v>
      </c>
      <c r="AF1464">
        <v>0</v>
      </c>
      <c r="AG1464" t="s">
        <v>8543</v>
      </c>
      <c r="AH1464" s="21" t="str">
        <f t="shared" si="44"/>
        <v>YO27</v>
      </c>
      <c r="AI1464" s="21">
        <v>67.5</v>
      </c>
      <c r="AJ1464" s="21">
        <f t="shared" si="45"/>
        <v>100</v>
      </c>
      <c r="AK1464" s="21" t="s">
        <v>2060</v>
      </c>
      <c r="AL1464" t="s">
        <v>2515</v>
      </c>
      <c r="AM1464" t="s">
        <v>53</v>
      </c>
      <c r="AN1464" t="s">
        <v>2031</v>
      </c>
    </row>
    <row r="1465" spans="1:40" ht="15" hidden="1" thickTop="1" x14ac:dyDescent="0.35">
      <c r="A1465" t="s">
        <v>8584</v>
      </c>
      <c r="B1465" t="s">
        <v>8545</v>
      </c>
      <c r="C1465" t="s">
        <v>4796</v>
      </c>
      <c r="D1465" t="s">
        <v>8546</v>
      </c>
      <c r="E1465" t="s">
        <v>3107</v>
      </c>
      <c r="F1465">
        <v>1</v>
      </c>
      <c r="G1465" t="s">
        <v>2509</v>
      </c>
      <c r="H1465" t="s">
        <v>2510</v>
      </c>
      <c r="I1465" t="s">
        <v>2511</v>
      </c>
      <c r="J1465" t="s">
        <v>3108</v>
      </c>
      <c r="K1465" t="s">
        <v>3109</v>
      </c>
      <c r="L1465" t="s">
        <v>2058</v>
      </c>
      <c r="M1465" t="s">
        <v>2059</v>
      </c>
      <c r="N1465">
        <v>0</v>
      </c>
      <c r="O1465">
        <v>0</v>
      </c>
      <c r="P1465">
        <v>0</v>
      </c>
      <c r="Q1465">
        <v>24480</v>
      </c>
      <c r="R1465">
        <v>0</v>
      </c>
      <c r="S1465">
        <v>0</v>
      </c>
      <c r="T1465">
        <v>0</v>
      </c>
      <c r="U1465">
        <v>0</v>
      </c>
      <c r="V1465">
        <v>0</v>
      </c>
      <c r="W1465">
        <v>0</v>
      </c>
      <c r="X1465">
        <v>0</v>
      </c>
      <c r="Y1465">
        <v>0</v>
      </c>
      <c r="Z1465">
        <v>0</v>
      </c>
      <c r="AA1465">
        <v>0</v>
      </c>
      <c r="AB1465">
        <v>0</v>
      </c>
      <c r="AC1465">
        <v>0</v>
      </c>
      <c r="AD1465">
        <v>0</v>
      </c>
      <c r="AE1465">
        <v>0</v>
      </c>
      <c r="AF1465">
        <v>0</v>
      </c>
      <c r="AG1465" t="s">
        <v>8547</v>
      </c>
      <c r="AH1465" s="21" t="str">
        <f t="shared" si="44"/>
        <v>YO27</v>
      </c>
      <c r="AI1465" s="21">
        <v>107.92500000000001</v>
      </c>
      <c r="AJ1465" s="21">
        <f t="shared" si="45"/>
        <v>100</v>
      </c>
      <c r="AK1465" s="21" t="s">
        <v>2060</v>
      </c>
      <c r="AL1465" t="s">
        <v>2515</v>
      </c>
      <c r="AM1465" t="s">
        <v>53</v>
      </c>
      <c r="AN1465" t="s">
        <v>2032</v>
      </c>
    </row>
    <row r="1466" spans="1:40" ht="15" hidden="1" thickTop="1" x14ac:dyDescent="0.35">
      <c r="A1466" t="s">
        <v>8588</v>
      </c>
      <c r="B1466" t="s">
        <v>8549</v>
      </c>
      <c r="C1466" t="s">
        <v>4791</v>
      </c>
      <c r="D1466" t="s">
        <v>8550</v>
      </c>
      <c r="E1466" t="s">
        <v>3309</v>
      </c>
      <c r="F1466">
        <v>1</v>
      </c>
      <c r="G1466" t="s">
        <v>2509</v>
      </c>
      <c r="H1466" t="s">
        <v>2510</v>
      </c>
      <c r="I1466" t="s">
        <v>2511</v>
      </c>
      <c r="J1466" t="s">
        <v>3522</v>
      </c>
      <c r="K1466" t="s">
        <v>3109</v>
      </c>
      <c r="L1466" t="s">
        <v>2058</v>
      </c>
      <c r="M1466" t="s">
        <v>2170</v>
      </c>
      <c r="N1466">
        <v>0</v>
      </c>
      <c r="O1466">
        <v>0</v>
      </c>
      <c r="P1466">
        <v>0</v>
      </c>
      <c r="Q1466">
        <v>15300</v>
      </c>
      <c r="R1466">
        <v>0</v>
      </c>
      <c r="S1466">
        <v>0</v>
      </c>
      <c r="T1466">
        <v>0</v>
      </c>
      <c r="U1466">
        <v>0</v>
      </c>
      <c r="V1466">
        <v>0</v>
      </c>
      <c r="W1466">
        <v>0</v>
      </c>
      <c r="X1466">
        <v>0</v>
      </c>
      <c r="Y1466">
        <v>0</v>
      </c>
      <c r="Z1466">
        <v>0</v>
      </c>
      <c r="AA1466">
        <v>0</v>
      </c>
      <c r="AB1466">
        <v>0</v>
      </c>
      <c r="AC1466">
        <v>0</v>
      </c>
      <c r="AD1466">
        <v>0</v>
      </c>
      <c r="AE1466">
        <v>0</v>
      </c>
      <c r="AF1466">
        <v>0</v>
      </c>
      <c r="AG1466" t="s">
        <v>8551</v>
      </c>
      <c r="AH1466" s="21" t="str">
        <f t="shared" si="44"/>
        <v>YO27</v>
      </c>
      <c r="AI1466" s="21">
        <v>67.5</v>
      </c>
      <c r="AJ1466" s="21">
        <f t="shared" si="45"/>
        <v>100</v>
      </c>
      <c r="AK1466" s="21" t="s">
        <v>2060</v>
      </c>
      <c r="AL1466" t="s">
        <v>2515</v>
      </c>
      <c r="AM1466" t="s">
        <v>53</v>
      </c>
      <c r="AN1466" t="s">
        <v>2031</v>
      </c>
    </row>
    <row r="1467" spans="1:40" ht="15" hidden="1" thickTop="1" x14ac:dyDescent="0.35">
      <c r="A1467" t="s">
        <v>8592</v>
      </c>
      <c r="B1467" t="s">
        <v>8553</v>
      </c>
      <c r="C1467" t="s">
        <v>3105</v>
      </c>
      <c r="D1467" t="s">
        <v>8554</v>
      </c>
      <c r="E1467" t="s">
        <v>3107</v>
      </c>
      <c r="F1467">
        <v>1</v>
      </c>
      <c r="G1467" t="s">
        <v>2509</v>
      </c>
      <c r="H1467" t="s">
        <v>2510</v>
      </c>
      <c r="I1467" t="s">
        <v>2511</v>
      </c>
      <c r="J1467" t="s">
        <v>3108</v>
      </c>
      <c r="K1467" t="s">
        <v>3109</v>
      </c>
      <c r="L1467" t="s">
        <v>2058</v>
      </c>
      <c r="M1467" t="s">
        <v>2059</v>
      </c>
      <c r="N1467">
        <v>1</v>
      </c>
      <c r="O1467">
        <v>78</v>
      </c>
      <c r="P1467">
        <v>0.32</v>
      </c>
      <c r="Q1467">
        <v>24480</v>
      </c>
      <c r="R1467">
        <v>0</v>
      </c>
      <c r="S1467">
        <v>0</v>
      </c>
      <c r="T1467">
        <v>0</v>
      </c>
      <c r="U1467">
        <v>0</v>
      </c>
      <c r="V1467">
        <v>0</v>
      </c>
      <c r="W1467">
        <v>0</v>
      </c>
      <c r="X1467">
        <v>1</v>
      </c>
      <c r="Y1467">
        <v>78</v>
      </c>
      <c r="Z1467">
        <v>0.32</v>
      </c>
      <c r="AA1467">
        <v>0</v>
      </c>
      <c r="AB1467">
        <v>0</v>
      </c>
      <c r="AC1467">
        <v>0</v>
      </c>
      <c r="AD1467">
        <v>0</v>
      </c>
      <c r="AE1467">
        <v>0</v>
      </c>
      <c r="AF1467">
        <v>0</v>
      </c>
      <c r="AG1467" t="s">
        <v>8555</v>
      </c>
      <c r="AH1467" s="21" t="str">
        <f t="shared" si="44"/>
        <v>YO27</v>
      </c>
      <c r="AI1467" s="21">
        <v>107.92500000000001</v>
      </c>
      <c r="AJ1467" s="21">
        <f t="shared" si="45"/>
        <v>99.681372549019613</v>
      </c>
      <c r="AK1467" s="21" t="s">
        <v>2063</v>
      </c>
      <c r="AL1467" t="s">
        <v>2515</v>
      </c>
      <c r="AM1467" t="s">
        <v>53</v>
      </c>
      <c r="AN1467" t="s">
        <v>2031</v>
      </c>
    </row>
    <row r="1468" spans="1:40" ht="15" hidden="1" thickTop="1" x14ac:dyDescent="0.35">
      <c r="A1468" t="s">
        <v>8596</v>
      </c>
      <c r="B1468" t="s">
        <v>8557</v>
      </c>
      <c r="C1468" t="s">
        <v>6477</v>
      </c>
      <c r="D1468" t="s">
        <v>8558</v>
      </c>
      <c r="E1468" t="s">
        <v>3107</v>
      </c>
      <c r="F1468">
        <v>1</v>
      </c>
      <c r="G1468" t="s">
        <v>2509</v>
      </c>
      <c r="H1468" t="s">
        <v>2510</v>
      </c>
      <c r="I1468" t="s">
        <v>2511</v>
      </c>
      <c r="J1468" t="s">
        <v>3522</v>
      </c>
      <c r="K1468" t="s">
        <v>3109</v>
      </c>
      <c r="L1468" t="s">
        <v>2058</v>
      </c>
      <c r="M1468" t="s">
        <v>2170</v>
      </c>
      <c r="N1468">
        <v>1</v>
      </c>
      <c r="O1468">
        <v>93</v>
      </c>
      <c r="P1468">
        <v>0.61</v>
      </c>
      <c r="Q1468">
        <v>15300</v>
      </c>
      <c r="R1468">
        <v>0</v>
      </c>
      <c r="S1468">
        <v>0</v>
      </c>
      <c r="T1468">
        <v>0</v>
      </c>
      <c r="U1468">
        <v>0</v>
      </c>
      <c r="V1468">
        <v>0</v>
      </c>
      <c r="W1468">
        <v>0</v>
      </c>
      <c r="X1468">
        <v>1</v>
      </c>
      <c r="Y1468">
        <v>93</v>
      </c>
      <c r="Z1468">
        <v>0.61</v>
      </c>
      <c r="AA1468">
        <v>0</v>
      </c>
      <c r="AB1468">
        <v>0</v>
      </c>
      <c r="AC1468">
        <v>0</v>
      </c>
      <c r="AD1468">
        <v>0</v>
      </c>
      <c r="AE1468">
        <v>0</v>
      </c>
      <c r="AF1468">
        <v>0</v>
      </c>
      <c r="AG1468" t="s">
        <v>8559</v>
      </c>
      <c r="AH1468" s="21" t="str">
        <f t="shared" si="44"/>
        <v>YO27</v>
      </c>
      <c r="AI1468" s="21">
        <v>67.5</v>
      </c>
      <c r="AJ1468" s="21">
        <f t="shared" si="45"/>
        <v>99.392156862745097</v>
      </c>
      <c r="AK1468" s="21" t="s">
        <v>2063</v>
      </c>
      <c r="AL1468" t="s">
        <v>2515</v>
      </c>
      <c r="AM1468" t="s">
        <v>53</v>
      </c>
      <c r="AN1468" t="s">
        <v>2031</v>
      </c>
    </row>
    <row r="1469" spans="1:40" ht="15" hidden="1" thickTop="1" x14ac:dyDescent="0.35">
      <c r="A1469" t="s">
        <v>8600</v>
      </c>
      <c r="B1469" t="s">
        <v>8561</v>
      </c>
      <c r="C1469" t="s">
        <v>6643</v>
      </c>
      <c r="D1469" t="s">
        <v>8562</v>
      </c>
      <c r="E1469" t="s">
        <v>2646</v>
      </c>
      <c r="F1469">
        <v>1</v>
      </c>
      <c r="G1469" t="s">
        <v>2600</v>
      </c>
      <c r="H1469" t="s">
        <v>2510</v>
      </c>
      <c r="I1469" t="s">
        <v>2511</v>
      </c>
      <c r="J1469" t="s">
        <v>4004</v>
      </c>
      <c r="K1469" t="s">
        <v>3007</v>
      </c>
      <c r="L1469" t="s">
        <v>2058</v>
      </c>
      <c r="M1469" t="s">
        <v>2310</v>
      </c>
      <c r="N1469">
        <v>1</v>
      </c>
      <c r="O1469">
        <v>12</v>
      </c>
      <c r="P1469">
        <v>7.0000000000000007E-2</v>
      </c>
      <c r="Q1469">
        <v>16320</v>
      </c>
      <c r="R1469">
        <v>0</v>
      </c>
      <c r="S1469">
        <v>0</v>
      </c>
      <c r="T1469">
        <v>0</v>
      </c>
      <c r="U1469">
        <v>0</v>
      </c>
      <c r="V1469">
        <v>0</v>
      </c>
      <c r="W1469">
        <v>0</v>
      </c>
      <c r="X1469">
        <v>1</v>
      </c>
      <c r="Y1469">
        <v>12</v>
      </c>
      <c r="Z1469">
        <v>7.0000000000000007E-2</v>
      </c>
      <c r="AA1469">
        <v>0</v>
      </c>
      <c r="AB1469">
        <v>0</v>
      </c>
      <c r="AC1469">
        <v>0</v>
      </c>
      <c r="AD1469">
        <v>0</v>
      </c>
      <c r="AE1469">
        <v>0</v>
      </c>
      <c r="AF1469">
        <v>0</v>
      </c>
      <c r="AG1469" t="s">
        <v>8563</v>
      </c>
      <c r="AH1469" s="21" t="str">
        <f t="shared" si="44"/>
        <v>YO98</v>
      </c>
      <c r="AI1469" s="21">
        <v>72</v>
      </c>
      <c r="AJ1469" s="21">
        <f t="shared" si="45"/>
        <v>99.92647058823529</v>
      </c>
      <c r="AK1469" s="21" t="s">
        <v>2060</v>
      </c>
      <c r="AL1469" t="s">
        <v>2551</v>
      </c>
      <c r="AM1469" t="s">
        <v>53</v>
      </c>
      <c r="AN1469" t="s">
        <v>2030</v>
      </c>
    </row>
    <row r="1470" spans="1:40" ht="15" hidden="1" thickTop="1" x14ac:dyDescent="0.35">
      <c r="A1470" t="s">
        <v>8604</v>
      </c>
      <c r="B1470" t="s">
        <v>8565</v>
      </c>
      <c r="C1470" t="s">
        <v>4168</v>
      </c>
      <c r="D1470" t="s">
        <v>8566</v>
      </c>
      <c r="E1470" t="s">
        <v>2608</v>
      </c>
      <c r="F1470">
        <v>1</v>
      </c>
      <c r="G1470" t="s">
        <v>2609</v>
      </c>
      <c r="H1470" t="s">
        <v>2577</v>
      </c>
      <c r="I1470" t="s">
        <v>2511</v>
      </c>
      <c r="J1470" t="s">
        <v>2741</v>
      </c>
      <c r="K1470" t="s">
        <v>2742</v>
      </c>
      <c r="L1470" t="s">
        <v>2058</v>
      </c>
      <c r="M1470" t="s">
        <v>2059</v>
      </c>
      <c r="N1470">
        <v>0</v>
      </c>
      <c r="O1470">
        <v>0</v>
      </c>
      <c r="P1470">
        <v>0</v>
      </c>
      <c r="Q1470">
        <v>24480</v>
      </c>
      <c r="R1470">
        <v>0</v>
      </c>
      <c r="S1470">
        <v>0</v>
      </c>
      <c r="T1470">
        <v>0</v>
      </c>
      <c r="U1470">
        <v>0</v>
      </c>
      <c r="V1470">
        <v>0</v>
      </c>
      <c r="W1470">
        <v>0</v>
      </c>
      <c r="X1470">
        <v>0</v>
      </c>
      <c r="Y1470">
        <v>0</v>
      </c>
      <c r="Z1470">
        <v>0</v>
      </c>
      <c r="AA1470">
        <v>0</v>
      </c>
      <c r="AB1470">
        <v>0</v>
      </c>
      <c r="AC1470">
        <v>0</v>
      </c>
      <c r="AD1470">
        <v>0</v>
      </c>
      <c r="AE1470">
        <v>0</v>
      </c>
      <c r="AF1470">
        <v>0</v>
      </c>
      <c r="AG1470" t="s">
        <v>8567</v>
      </c>
      <c r="AH1470" s="21" t="str">
        <f t="shared" si="44"/>
        <v>YO98</v>
      </c>
      <c r="AI1470" s="21">
        <v>107.92500000000001</v>
      </c>
      <c r="AJ1470" s="21">
        <f t="shared" si="45"/>
        <v>100</v>
      </c>
      <c r="AK1470" s="21" t="s">
        <v>2060</v>
      </c>
      <c r="AL1470" t="s">
        <v>2613</v>
      </c>
      <c r="AM1470" t="s">
        <v>53</v>
      </c>
      <c r="AN1470" t="s">
        <v>2030</v>
      </c>
    </row>
    <row r="1471" spans="1:40" ht="15" hidden="1" thickTop="1" x14ac:dyDescent="0.35">
      <c r="A1471" t="s">
        <v>8608</v>
      </c>
      <c r="B1471" t="s">
        <v>8569</v>
      </c>
      <c r="C1471" t="s">
        <v>4118</v>
      </c>
      <c r="D1471" t="s">
        <v>8570</v>
      </c>
      <c r="E1471" t="s">
        <v>2646</v>
      </c>
      <c r="F1471">
        <v>1</v>
      </c>
      <c r="G1471" t="s">
        <v>2600</v>
      </c>
      <c r="H1471" t="s">
        <v>2577</v>
      </c>
      <c r="I1471" t="s">
        <v>2511</v>
      </c>
      <c r="J1471" t="s">
        <v>2647</v>
      </c>
      <c r="K1471" t="s">
        <v>2602</v>
      </c>
      <c r="L1471" t="s">
        <v>2058</v>
      </c>
      <c r="M1471" t="s">
        <v>2059</v>
      </c>
      <c r="N1471">
        <v>1</v>
      </c>
      <c r="O1471">
        <v>33</v>
      </c>
      <c r="P1471">
        <v>0.13</v>
      </c>
      <c r="Q1471">
        <v>24480</v>
      </c>
      <c r="R1471">
        <v>0</v>
      </c>
      <c r="S1471">
        <v>0</v>
      </c>
      <c r="T1471">
        <v>0</v>
      </c>
      <c r="U1471">
        <v>0</v>
      </c>
      <c r="V1471">
        <v>0</v>
      </c>
      <c r="W1471">
        <v>0</v>
      </c>
      <c r="X1471">
        <v>1</v>
      </c>
      <c r="Y1471">
        <v>33</v>
      </c>
      <c r="Z1471">
        <v>0.13</v>
      </c>
      <c r="AA1471">
        <v>0</v>
      </c>
      <c r="AB1471">
        <v>0</v>
      </c>
      <c r="AC1471">
        <v>0</v>
      </c>
      <c r="AD1471">
        <v>0</v>
      </c>
      <c r="AE1471">
        <v>0</v>
      </c>
      <c r="AF1471">
        <v>0</v>
      </c>
      <c r="AG1471" t="s">
        <v>8571</v>
      </c>
      <c r="AH1471" s="21" t="str">
        <f t="shared" si="44"/>
        <v>YK19</v>
      </c>
      <c r="AI1471" s="21">
        <v>107.92500000000001</v>
      </c>
      <c r="AJ1471" s="21">
        <f t="shared" si="45"/>
        <v>99.865196078431367</v>
      </c>
      <c r="AK1471" s="21" t="s">
        <v>2060</v>
      </c>
      <c r="AL1471" t="s">
        <v>2551</v>
      </c>
      <c r="AM1471" t="s">
        <v>53</v>
      </c>
      <c r="AN1471" t="s">
        <v>2030</v>
      </c>
    </row>
    <row r="1472" spans="1:40" ht="15" hidden="1" thickTop="1" x14ac:dyDescent="0.35">
      <c r="A1472" t="s">
        <v>8612</v>
      </c>
      <c r="B1472" t="s">
        <v>8573</v>
      </c>
      <c r="C1472" t="s">
        <v>4228</v>
      </c>
      <c r="D1472" t="s">
        <v>8574</v>
      </c>
      <c r="E1472" t="s">
        <v>3407</v>
      </c>
      <c r="F1472">
        <v>1</v>
      </c>
      <c r="G1472" t="s">
        <v>2509</v>
      </c>
      <c r="H1472" t="s">
        <v>2510</v>
      </c>
      <c r="I1472" t="s">
        <v>2511</v>
      </c>
      <c r="J1472" t="s">
        <v>3408</v>
      </c>
      <c r="K1472" t="s">
        <v>3109</v>
      </c>
      <c r="L1472" t="s">
        <v>2058</v>
      </c>
      <c r="M1472" t="s">
        <v>2170</v>
      </c>
      <c r="N1472">
        <v>0</v>
      </c>
      <c r="O1472">
        <v>0</v>
      </c>
      <c r="P1472">
        <v>0</v>
      </c>
      <c r="Q1472">
        <v>15300</v>
      </c>
      <c r="R1472">
        <v>0</v>
      </c>
      <c r="S1472">
        <v>0</v>
      </c>
      <c r="T1472">
        <v>0</v>
      </c>
      <c r="U1472">
        <v>0</v>
      </c>
      <c r="V1472">
        <v>0</v>
      </c>
      <c r="W1472">
        <v>0</v>
      </c>
      <c r="X1472">
        <v>0</v>
      </c>
      <c r="Y1472">
        <v>0</v>
      </c>
      <c r="Z1472">
        <v>0</v>
      </c>
      <c r="AA1472">
        <v>0</v>
      </c>
      <c r="AB1472">
        <v>0</v>
      </c>
      <c r="AC1472">
        <v>0</v>
      </c>
      <c r="AD1472">
        <v>0</v>
      </c>
      <c r="AE1472">
        <v>0</v>
      </c>
      <c r="AF1472">
        <v>0</v>
      </c>
      <c r="AG1472" t="s">
        <v>8575</v>
      </c>
      <c r="AH1472" s="21" t="str">
        <f t="shared" si="44"/>
        <v>YO27</v>
      </c>
      <c r="AI1472" s="21">
        <v>67.5</v>
      </c>
      <c r="AJ1472" s="21">
        <f t="shared" si="45"/>
        <v>100</v>
      </c>
      <c r="AK1472" s="21" t="s">
        <v>2060</v>
      </c>
      <c r="AL1472" t="s">
        <v>3411</v>
      </c>
      <c r="AM1472" t="s">
        <v>53</v>
      </c>
      <c r="AN1472" t="s">
        <v>2031</v>
      </c>
    </row>
    <row r="1473" spans="1:40" ht="15" hidden="1" thickTop="1" x14ac:dyDescent="0.35">
      <c r="A1473" t="s">
        <v>8616</v>
      </c>
      <c r="B1473" t="s">
        <v>8577</v>
      </c>
      <c r="C1473" t="s">
        <v>3972</v>
      </c>
      <c r="D1473" t="s">
        <v>8578</v>
      </c>
      <c r="E1473" t="s">
        <v>2681</v>
      </c>
      <c r="F1473">
        <v>1</v>
      </c>
      <c r="G1473" t="s">
        <v>2682</v>
      </c>
      <c r="H1473" t="s">
        <v>2620</v>
      </c>
      <c r="I1473" t="s">
        <v>2511</v>
      </c>
      <c r="J1473" t="s">
        <v>2683</v>
      </c>
      <c r="K1473" t="s">
        <v>2684</v>
      </c>
      <c r="L1473" t="s">
        <v>2058</v>
      </c>
      <c r="M1473" t="s">
        <v>2059</v>
      </c>
      <c r="N1473">
        <v>1</v>
      </c>
      <c r="O1473">
        <v>25</v>
      </c>
      <c r="P1473">
        <v>0.1</v>
      </c>
      <c r="Q1473">
        <v>24480</v>
      </c>
      <c r="R1473">
        <v>0</v>
      </c>
      <c r="S1473">
        <v>0</v>
      </c>
      <c r="T1473">
        <v>0</v>
      </c>
      <c r="U1473">
        <v>0</v>
      </c>
      <c r="V1473">
        <v>0</v>
      </c>
      <c r="W1473">
        <v>0</v>
      </c>
      <c r="X1473">
        <v>1</v>
      </c>
      <c r="Y1473">
        <v>25</v>
      </c>
      <c r="Z1473">
        <v>0.1</v>
      </c>
      <c r="AA1473">
        <v>0</v>
      </c>
      <c r="AB1473">
        <v>0</v>
      </c>
      <c r="AC1473">
        <v>0</v>
      </c>
      <c r="AD1473">
        <v>0</v>
      </c>
      <c r="AE1473">
        <v>0</v>
      </c>
      <c r="AF1473">
        <v>0</v>
      </c>
      <c r="AG1473" t="s">
        <v>8579</v>
      </c>
      <c r="AH1473" s="21" t="str">
        <f t="shared" si="44"/>
        <v>YO27</v>
      </c>
      <c r="AI1473" s="21">
        <v>107.92500000000001</v>
      </c>
      <c r="AJ1473" s="21">
        <f t="shared" si="45"/>
        <v>99.897875816993462</v>
      </c>
      <c r="AK1473" s="21" t="s">
        <v>2060</v>
      </c>
      <c r="AL1473" t="s">
        <v>2686</v>
      </c>
      <c r="AM1473" t="s">
        <v>53</v>
      </c>
      <c r="AN1473" t="s">
        <v>2032</v>
      </c>
    </row>
    <row r="1474" spans="1:40" ht="15" hidden="1" thickTop="1" x14ac:dyDescent="0.35">
      <c r="A1474" t="s">
        <v>8620</v>
      </c>
      <c r="B1474" t="s">
        <v>8581</v>
      </c>
      <c r="C1474" t="s">
        <v>3405</v>
      </c>
      <c r="D1474" t="s">
        <v>8582</v>
      </c>
      <c r="E1474" t="s">
        <v>3407</v>
      </c>
      <c r="F1474">
        <v>1</v>
      </c>
      <c r="G1474" t="s">
        <v>2509</v>
      </c>
      <c r="H1474" t="s">
        <v>2510</v>
      </c>
      <c r="I1474" t="s">
        <v>2511</v>
      </c>
      <c r="J1474" t="s">
        <v>3408</v>
      </c>
      <c r="K1474" t="s">
        <v>3109</v>
      </c>
      <c r="L1474" t="s">
        <v>2058</v>
      </c>
      <c r="M1474" t="s">
        <v>2059</v>
      </c>
      <c r="N1474">
        <v>0</v>
      </c>
      <c r="O1474">
        <v>0</v>
      </c>
      <c r="P1474">
        <v>0</v>
      </c>
      <c r="Q1474">
        <v>24480</v>
      </c>
      <c r="R1474">
        <v>0</v>
      </c>
      <c r="S1474">
        <v>0</v>
      </c>
      <c r="T1474">
        <v>0</v>
      </c>
      <c r="U1474">
        <v>0</v>
      </c>
      <c r="V1474">
        <v>0</v>
      </c>
      <c r="W1474">
        <v>0</v>
      </c>
      <c r="X1474">
        <v>0</v>
      </c>
      <c r="Y1474">
        <v>0</v>
      </c>
      <c r="Z1474">
        <v>0</v>
      </c>
      <c r="AA1474">
        <v>0</v>
      </c>
      <c r="AB1474">
        <v>0</v>
      </c>
      <c r="AC1474">
        <v>0</v>
      </c>
      <c r="AD1474">
        <v>0</v>
      </c>
      <c r="AE1474">
        <v>0</v>
      </c>
      <c r="AF1474">
        <v>0</v>
      </c>
      <c r="AG1474" t="s">
        <v>8583</v>
      </c>
      <c r="AH1474" s="21" t="str">
        <f t="shared" si="44"/>
        <v>YO27</v>
      </c>
      <c r="AI1474" s="21">
        <v>107.92500000000001</v>
      </c>
      <c r="AJ1474" s="21">
        <f t="shared" si="45"/>
        <v>100</v>
      </c>
      <c r="AK1474" s="21" t="s">
        <v>2060</v>
      </c>
      <c r="AL1474" t="s">
        <v>3411</v>
      </c>
      <c r="AM1474" t="s">
        <v>53</v>
      </c>
      <c r="AN1474" t="s">
        <v>2031</v>
      </c>
    </row>
    <row r="1475" spans="1:40" ht="15" hidden="1" thickTop="1" x14ac:dyDescent="0.35">
      <c r="A1475" t="s">
        <v>8625</v>
      </c>
      <c r="B1475" t="s">
        <v>8585</v>
      </c>
      <c r="C1475" t="s">
        <v>2639</v>
      </c>
      <c r="D1475" t="s">
        <v>8586</v>
      </c>
      <c r="E1475" t="s">
        <v>2508</v>
      </c>
      <c r="F1475">
        <v>1</v>
      </c>
      <c r="G1475" t="s">
        <v>2509</v>
      </c>
      <c r="H1475" t="s">
        <v>2510</v>
      </c>
      <c r="I1475" t="s">
        <v>2511</v>
      </c>
      <c r="J1475" t="s">
        <v>2512</v>
      </c>
      <c r="K1475" t="s">
        <v>2513</v>
      </c>
      <c r="L1475" t="s">
        <v>2058</v>
      </c>
      <c r="M1475" t="s">
        <v>2059</v>
      </c>
      <c r="N1475">
        <v>0</v>
      </c>
      <c r="O1475">
        <v>0</v>
      </c>
      <c r="P1475">
        <v>0</v>
      </c>
      <c r="Q1475">
        <v>24480</v>
      </c>
      <c r="R1475">
        <v>0</v>
      </c>
      <c r="S1475">
        <v>0</v>
      </c>
      <c r="T1475">
        <v>0</v>
      </c>
      <c r="U1475">
        <v>0</v>
      </c>
      <c r="V1475">
        <v>0</v>
      </c>
      <c r="W1475">
        <v>0</v>
      </c>
      <c r="X1475">
        <v>0</v>
      </c>
      <c r="Y1475">
        <v>0</v>
      </c>
      <c r="Z1475">
        <v>0</v>
      </c>
      <c r="AA1475">
        <v>0</v>
      </c>
      <c r="AB1475">
        <v>0</v>
      </c>
      <c r="AC1475">
        <v>0</v>
      </c>
      <c r="AD1475">
        <v>0</v>
      </c>
      <c r="AE1475">
        <v>0</v>
      </c>
      <c r="AF1475">
        <v>0</v>
      </c>
      <c r="AG1475" t="s">
        <v>8587</v>
      </c>
      <c r="AH1475" s="21" t="str">
        <f t="shared" si="44"/>
        <v>YO27</v>
      </c>
      <c r="AI1475" s="21">
        <v>107.92500000000001</v>
      </c>
      <c r="AJ1475" s="21">
        <f t="shared" si="45"/>
        <v>100</v>
      </c>
      <c r="AK1475" s="21" t="s">
        <v>2060</v>
      </c>
      <c r="AL1475" t="s">
        <v>2515</v>
      </c>
      <c r="AM1475" t="s">
        <v>53</v>
      </c>
      <c r="AN1475" t="s">
        <v>2032</v>
      </c>
    </row>
    <row r="1476" spans="1:40" ht="15" hidden="1" thickTop="1" x14ac:dyDescent="0.35">
      <c r="A1476" t="s">
        <v>8629</v>
      </c>
      <c r="B1476" t="s">
        <v>8589</v>
      </c>
      <c r="C1476" t="s">
        <v>5654</v>
      </c>
      <c r="D1476" t="s">
        <v>8590</v>
      </c>
      <c r="E1476" t="s">
        <v>3704</v>
      </c>
      <c r="F1476">
        <v>1</v>
      </c>
      <c r="G1476" t="s">
        <v>2619</v>
      </c>
      <c r="H1476" t="s">
        <v>2620</v>
      </c>
      <c r="I1476" t="s">
        <v>2511</v>
      </c>
      <c r="J1476" t="s">
        <v>3705</v>
      </c>
      <c r="K1476" t="s">
        <v>2655</v>
      </c>
      <c r="L1476" t="s">
        <v>2058</v>
      </c>
      <c r="M1476" t="s">
        <v>2059</v>
      </c>
      <c r="N1476">
        <v>0</v>
      </c>
      <c r="O1476">
        <v>0</v>
      </c>
      <c r="P1476">
        <v>0</v>
      </c>
      <c r="Q1476">
        <v>24480</v>
      </c>
      <c r="R1476">
        <v>0</v>
      </c>
      <c r="S1476">
        <v>0</v>
      </c>
      <c r="T1476">
        <v>0</v>
      </c>
      <c r="U1476">
        <v>0</v>
      </c>
      <c r="V1476">
        <v>0</v>
      </c>
      <c r="W1476">
        <v>0</v>
      </c>
      <c r="X1476">
        <v>0</v>
      </c>
      <c r="Y1476">
        <v>0</v>
      </c>
      <c r="Z1476">
        <v>0</v>
      </c>
      <c r="AA1476">
        <v>0</v>
      </c>
      <c r="AB1476">
        <v>0</v>
      </c>
      <c r="AC1476">
        <v>0</v>
      </c>
      <c r="AD1476">
        <v>0</v>
      </c>
      <c r="AE1476">
        <v>0</v>
      </c>
      <c r="AF1476">
        <v>0</v>
      </c>
      <c r="AG1476" t="s">
        <v>8591</v>
      </c>
      <c r="AH1476" s="21" t="str">
        <f t="shared" si="44"/>
        <v>YO27</v>
      </c>
      <c r="AI1476" s="21">
        <v>107.92500000000001</v>
      </c>
      <c r="AJ1476" s="21">
        <f t="shared" si="45"/>
        <v>100</v>
      </c>
      <c r="AK1476" s="21" t="s">
        <v>2060</v>
      </c>
      <c r="AL1476" t="s">
        <v>2984</v>
      </c>
      <c r="AM1476" t="s">
        <v>53</v>
      </c>
      <c r="AN1476" t="s">
        <v>2029</v>
      </c>
    </row>
    <row r="1477" spans="1:40" ht="15" hidden="1" thickTop="1" x14ac:dyDescent="0.35">
      <c r="A1477" t="s">
        <v>8633</v>
      </c>
      <c r="B1477" t="s">
        <v>8593</v>
      </c>
      <c r="C1477" t="s">
        <v>3113</v>
      </c>
      <c r="D1477" t="s">
        <v>8594</v>
      </c>
      <c r="E1477" t="s">
        <v>3115</v>
      </c>
      <c r="F1477">
        <v>2</v>
      </c>
      <c r="G1477" t="s">
        <v>2816</v>
      </c>
      <c r="H1477" t="s">
        <v>2620</v>
      </c>
      <c r="I1477" t="s">
        <v>2511</v>
      </c>
      <c r="J1477" t="s">
        <v>3116</v>
      </c>
      <c r="K1477" t="s">
        <v>2818</v>
      </c>
      <c r="L1477" t="s">
        <v>2058</v>
      </c>
      <c r="M1477" t="s">
        <v>2059</v>
      </c>
      <c r="N1477">
        <v>0</v>
      </c>
      <c r="O1477">
        <v>0</v>
      </c>
      <c r="P1477">
        <v>0</v>
      </c>
      <c r="Q1477">
        <v>24480</v>
      </c>
      <c r="R1477">
        <v>0</v>
      </c>
      <c r="S1477">
        <v>0</v>
      </c>
      <c r="T1477">
        <v>0</v>
      </c>
      <c r="U1477">
        <v>0</v>
      </c>
      <c r="V1477">
        <v>0</v>
      </c>
      <c r="W1477">
        <v>0</v>
      </c>
      <c r="X1477">
        <v>0</v>
      </c>
      <c r="Y1477">
        <v>0</v>
      </c>
      <c r="Z1477">
        <v>0</v>
      </c>
      <c r="AA1477">
        <v>0</v>
      </c>
      <c r="AB1477">
        <v>0</v>
      </c>
      <c r="AC1477">
        <v>0</v>
      </c>
      <c r="AD1477">
        <v>0</v>
      </c>
      <c r="AE1477">
        <v>0</v>
      </c>
      <c r="AF1477">
        <v>0</v>
      </c>
      <c r="AG1477" t="s">
        <v>8595</v>
      </c>
      <c r="AH1477" s="21" t="str">
        <f t="shared" si="44"/>
        <v>YO27</v>
      </c>
      <c r="AI1477" s="21">
        <v>107.92500000000001</v>
      </c>
      <c r="AJ1477" s="21">
        <f t="shared" si="45"/>
        <v>100</v>
      </c>
      <c r="AK1477" s="21" t="s">
        <v>2060</v>
      </c>
      <c r="AL1477" t="s">
        <v>3118</v>
      </c>
      <c r="AM1477" t="s">
        <v>53</v>
      </c>
      <c r="AN1477" t="s">
        <v>2031</v>
      </c>
    </row>
    <row r="1478" spans="1:40" ht="15" hidden="1" thickTop="1" x14ac:dyDescent="0.35">
      <c r="A1478" t="s">
        <v>8637</v>
      </c>
      <c r="B1478" t="s">
        <v>8597</v>
      </c>
      <c r="C1478" t="s">
        <v>3113</v>
      </c>
      <c r="D1478" t="s">
        <v>8598</v>
      </c>
      <c r="E1478" t="s">
        <v>3115</v>
      </c>
      <c r="F1478">
        <v>1</v>
      </c>
      <c r="G1478" t="s">
        <v>2816</v>
      </c>
      <c r="H1478" t="s">
        <v>2620</v>
      </c>
      <c r="I1478" t="s">
        <v>2511</v>
      </c>
      <c r="J1478" t="s">
        <v>3116</v>
      </c>
      <c r="K1478" t="s">
        <v>2818</v>
      </c>
      <c r="L1478" t="s">
        <v>2058</v>
      </c>
      <c r="M1478" t="s">
        <v>2059</v>
      </c>
      <c r="N1478">
        <v>0</v>
      </c>
      <c r="O1478">
        <v>0</v>
      </c>
      <c r="P1478">
        <v>0</v>
      </c>
      <c r="Q1478">
        <v>24480</v>
      </c>
      <c r="R1478">
        <v>0</v>
      </c>
      <c r="S1478">
        <v>0</v>
      </c>
      <c r="T1478">
        <v>0</v>
      </c>
      <c r="U1478">
        <v>0</v>
      </c>
      <c r="V1478">
        <v>0</v>
      </c>
      <c r="W1478">
        <v>0</v>
      </c>
      <c r="X1478">
        <v>0</v>
      </c>
      <c r="Y1478">
        <v>0</v>
      </c>
      <c r="Z1478">
        <v>0</v>
      </c>
      <c r="AA1478">
        <v>0</v>
      </c>
      <c r="AB1478">
        <v>0</v>
      </c>
      <c r="AC1478">
        <v>0</v>
      </c>
      <c r="AD1478">
        <v>0</v>
      </c>
      <c r="AE1478">
        <v>0</v>
      </c>
      <c r="AF1478">
        <v>0</v>
      </c>
      <c r="AG1478" t="s">
        <v>8599</v>
      </c>
      <c r="AH1478" s="21" t="str">
        <f t="shared" si="44"/>
        <v>YO27</v>
      </c>
      <c r="AI1478" s="21">
        <v>107.92500000000001</v>
      </c>
      <c r="AJ1478" s="21">
        <f t="shared" si="45"/>
        <v>100</v>
      </c>
      <c r="AK1478" s="21" t="s">
        <v>2060</v>
      </c>
      <c r="AL1478" t="s">
        <v>3118</v>
      </c>
      <c r="AM1478" t="s">
        <v>53</v>
      </c>
      <c r="AN1478" t="s">
        <v>2030</v>
      </c>
    </row>
    <row r="1479" spans="1:40" ht="15" hidden="1" thickTop="1" x14ac:dyDescent="0.35">
      <c r="A1479" t="s">
        <v>8640</v>
      </c>
      <c r="B1479" t="s">
        <v>8601</v>
      </c>
      <c r="C1479" t="s">
        <v>3697</v>
      </c>
      <c r="D1479" t="s">
        <v>8602</v>
      </c>
      <c r="E1479" t="s">
        <v>3115</v>
      </c>
      <c r="F1479">
        <v>1</v>
      </c>
      <c r="G1479" t="s">
        <v>2816</v>
      </c>
      <c r="H1479" t="s">
        <v>2620</v>
      </c>
      <c r="I1479" t="s">
        <v>2511</v>
      </c>
      <c r="J1479" t="s">
        <v>3116</v>
      </c>
      <c r="K1479" t="s">
        <v>2818</v>
      </c>
      <c r="L1479" t="s">
        <v>2058</v>
      </c>
      <c r="M1479" t="s">
        <v>2170</v>
      </c>
      <c r="N1479">
        <v>1</v>
      </c>
      <c r="O1479">
        <v>23</v>
      </c>
      <c r="P1479">
        <v>0.15</v>
      </c>
      <c r="Q1479">
        <v>15300</v>
      </c>
      <c r="R1479">
        <v>0</v>
      </c>
      <c r="S1479">
        <v>0</v>
      </c>
      <c r="T1479">
        <v>0</v>
      </c>
      <c r="U1479">
        <v>0</v>
      </c>
      <c r="V1479">
        <v>0</v>
      </c>
      <c r="W1479">
        <v>0</v>
      </c>
      <c r="X1479">
        <v>1</v>
      </c>
      <c r="Y1479">
        <v>23</v>
      </c>
      <c r="Z1479">
        <v>0.15</v>
      </c>
      <c r="AA1479">
        <v>0</v>
      </c>
      <c r="AB1479">
        <v>0</v>
      </c>
      <c r="AC1479">
        <v>0</v>
      </c>
      <c r="AD1479">
        <v>0</v>
      </c>
      <c r="AE1479">
        <v>0</v>
      </c>
      <c r="AF1479">
        <v>0</v>
      </c>
      <c r="AG1479" t="s">
        <v>8603</v>
      </c>
      <c r="AH1479" s="21" t="str">
        <f t="shared" ref="AH1479:AH1542" si="46">LEFT(AG1479,4)</f>
        <v>YO27</v>
      </c>
      <c r="AI1479" s="21">
        <v>67.5</v>
      </c>
      <c r="AJ1479" s="21">
        <f t="shared" ref="AJ1479:AJ1542" si="47">100-(O1479/Q1479*100)</f>
        <v>99.849673202614383</v>
      </c>
      <c r="AK1479" s="21" t="s">
        <v>2060</v>
      </c>
      <c r="AL1479" t="s">
        <v>3118</v>
      </c>
      <c r="AM1479" t="s">
        <v>53</v>
      </c>
      <c r="AN1479" t="s">
        <v>2031</v>
      </c>
    </row>
    <row r="1480" spans="1:40" ht="15" hidden="1" thickTop="1" x14ac:dyDescent="0.35">
      <c r="A1480" t="s">
        <v>8643</v>
      </c>
      <c r="B1480" t="s">
        <v>8605</v>
      </c>
      <c r="C1480" t="s">
        <v>3056</v>
      </c>
      <c r="D1480" t="s">
        <v>8606</v>
      </c>
      <c r="E1480" t="s">
        <v>3058</v>
      </c>
      <c r="F1480">
        <v>1</v>
      </c>
      <c r="G1480" t="s">
        <v>2546</v>
      </c>
      <c r="H1480" t="s">
        <v>2510</v>
      </c>
      <c r="I1480" t="s">
        <v>2511</v>
      </c>
      <c r="J1480" t="s">
        <v>3059</v>
      </c>
      <c r="K1480" t="s">
        <v>3007</v>
      </c>
      <c r="L1480" t="s">
        <v>2058</v>
      </c>
      <c r="M1480" t="s">
        <v>2207</v>
      </c>
      <c r="N1480">
        <v>0</v>
      </c>
      <c r="O1480">
        <v>0</v>
      </c>
      <c r="P1480">
        <v>0</v>
      </c>
      <c r="Q1480">
        <v>13260</v>
      </c>
      <c r="R1480">
        <v>0</v>
      </c>
      <c r="S1480">
        <v>0</v>
      </c>
      <c r="T1480">
        <v>0</v>
      </c>
      <c r="U1480">
        <v>0</v>
      </c>
      <c r="V1480">
        <v>0</v>
      </c>
      <c r="W1480">
        <v>0</v>
      </c>
      <c r="X1480">
        <v>0</v>
      </c>
      <c r="Y1480">
        <v>0</v>
      </c>
      <c r="Z1480">
        <v>0</v>
      </c>
      <c r="AA1480">
        <v>0</v>
      </c>
      <c r="AB1480">
        <v>0</v>
      </c>
      <c r="AC1480">
        <v>0</v>
      </c>
      <c r="AD1480">
        <v>0</v>
      </c>
      <c r="AE1480">
        <v>0</v>
      </c>
      <c r="AF1480">
        <v>0</v>
      </c>
      <c r="AG1480" t="s">
        <v>8607</v>
      </c>
      <c r="AH1480" s="21" t="str">
        <f t="shared" si="46"/>
        <v>YO27</v>
      </c>
      <c r="AI1480" s="21">
        <v>58.5</v>
      </c>
      <c r="AJ1480" s="21">
        <f t="shared" si="47"/>
        <v>100</v>
      </c>
      <c r="AK1480" s="21" t="s">
        <v>2060</v>
      </c>
      <c r="AL1480" t="s">
        <v>2551</v>
      </c>
      <c r="AM1480" t="s">
        <v>53</v>
      </c>
      <c r="AN1480" t="s">
        <v>2029</v>
      </c>
    </row>
    <row r="1481" spans="1:40" ht="15" hidden="1" thickTop="1" x14ac:dyDescent="0.35">
      <c r="A1481" t="s">
        <v>8647</v>
      </c>
      <c r="B1481" t="s">
        <v>8609</v>
      </c>
      <c r="C1481" t="s">
        <v>3456</v>
      </c>
      <c r="D1481" t="s">
        <v>8610</v>
      </c>
      <c r="E1481" t="s">
        <v>2575</v>
      </c>
      <c r="F1481">
        <v>1</v>
      </c>
      <c r="G1481" t="s">
        <v>2609</v>
      </c>
      <c r="H1481" t="s">
        <v>2577</v>
      </c>
      <c r="I1481" t="s">
        <v>2511</v>
      </c>
      <c r="J1481" t="s">
        <v>2675</v>
      </c>
      <c r="K1481" t="s">
        <v>2611</v>
      </c>
      <c r="L1481" t="s">
        <v>2058</v>
      </c>
      <c r="M1481" t="s">
        <v>2059</v>
      </c>
      <c r="N1481">
        <v>0</v>
      </c>
      <c r="O1481">
        <v>0</v>
      </c>
      <c r="P1481">
        <v>0</v>
      </c>
      <c r="Q1481">
        <v>24480</v>
      </c>
      <c r="R1481">
        <v>0</v>
      </c>
      <c r="S1481">
        <v>0</v>
      </c>
      <c r="T1481">
        <v>0</v>
      </c>
      <c r="U1481">
        <v>0</v>
      </c>
      <c r="V1481">
        <v>0</v>
      </c>
      <c r="W1481">
        <v>0</v>
      </c>
      <c r="X1481">
        <v>0</v>
      </c>
      <c r="Y1481">
        <v>0</v>
      </c>
      <c r="Z1481">
        <v>0</v>
      </c>
      <c r="AA1481">
        <v>0</v>
      </c>
      <c r="AB1481">
        <v>0</v>
      </c>
      <c r="AC1481">
        <v>0</v>
      </c>
      <c r="AD1481">
        <v>0</v>
      </c>
      <c r="AE1481">
        <v>0</v>
      </c>
      <c r="AF1481">
        <v>0</v>
      </c>
      <c r="AG1481" t="s">
        <v>8611</v>
      </c>
      <c r="AH1481" s="21" t="str">
        <f t="shared" si="46"/>
        <v>YO98</v>
      </c>
      <c r="AI1481" s="21">
        <v>107.92500000000001</v>
      </c>
      <c r="AJ1481" s="21">
        <f t="shared" si="47"/>
        <v>100</v>
      </c>
      <c r="AK1481" s="21" t="s">
        <v>2060</v>
      </c>
      <c r="AL1481" t="s">
        <v>2581</v>
      </c>
      <c r="AM1481" t="s">
        <v>53</v>
      </c>
      <c r="AN1481" t="s">
        <v>2030</v>
      </c>
    </row>
    <row r="1482" spans="1:40" ht="15" hidden="1" thickTop="1" x14ac:dyDescent="0.35">
      <c r="A1482" t="s">
        <v>8652</v>
      </c>
      <c r="B1482" t="s">
        <v>8613</v>
      </c>
      <c r="C1482" t="s">
        <v>3498</v>
      </c>
      <c r="D1482" t="s">
        <v>8614</v>
      </c>
      <c r="E1482" t="s">
        <v>2646</v>
      </c>
      <c r="F1482">
        <v>1</v>
      </c>
      <c r="G1482" t="s">
        <v>2600</v>
      </c>
      <c r="H1482" t="s">
        <v>2577</v>
      </c>
      <c r="I1482" t="s">
        <v>2511</v>
      </c>
      <c r="J1482" t="s">
        <v>2647</v>
      </c>
      <c r="K1482" t="s">
        <v>2602</v>
      </c>
      <c r="L1482" t="s">
        <v>30320</v>
      </c>
      <c r="M1482" t="s">
        <v>3409</v>
      </c>
      <c r="N1482">
        <v>0</v>
      </c>
      <c r="O1482">
        <v>0</v>
      </c>
      <c r="P1482">
        <v>0</v>
      </c>
      <c r="Q1482">
        <v>7800</v>
      </c>
      <c r="R1482">
        <v>0</v>
      </c>
      <c r="S1482">
        <v>0</v>
      </c>
      <c r="T1482">
        <v>0</v>
      </c>
      <c r="U1482">
        <v>0</v>
      </c>
      <c r="V1482">
        <v>0</v>
      </c>
      <c r="W1482">
        <v>0</v>
      </c>
      <c r="X1482">
        <v>0</v>
      </c>
      <c r="Y1482">
        <v>0</v>
      </c>
      <c r="Z1482">
        <v>0</v>
      </c>
      <c r="AA1482">
        <v>0</v>
      </c>
      <c r="AB1482">
        <v>0</v>
      </c>
      <c r="AC1482">
        <v>0</v>
      </c>
      <c r="AD1482">
        <v>0</v>
      </c>
      <c r="AE1482">
        <v>0</v>
      </c>
      <c r="AF1482">
        <v>0</v>
      </c>
      <c r="AG1482" t="s">
        <v>8615</v>
      </c>
      <c r="AH1482" s="21" t="str">
        <f t="shared" si="46"/>
        <v>YO27</v>
      </c>
      <c r="AI1482" s="21">
        <v>45</v>
      </c>
      <c r="AJ1482" s="21">
        <f t="shared" si="47"/>
        <v>100</v>
      </c>
      <c r="AK1482" s="21" t="s">
        <v>2060</v>
      </c>
      <c r="AL1482" t="s">
        <v>2551</v>
      </c>
      <c r="AM1482" t="s">
        <v>53</v>
      </c>
      <c r="AN1482" t="s">
        <v>2034</v>
      </c>
    </row>
    <row r="1483" spans="1:40" ht="15" hidden="1" thickTop="1" x14ac:dyDescent="0.35">
      <c r="A1483" t="s">
        <v>8656</v>
      </c>
      <c r="B1483" t="s">
        <v>8617</v>
      </c>
      <c r="C1483" t="s">
        <v>4416</v>
      </c>
      <c r="D1483" t="s">
        <v>8618</v>
      </c>
      <c r="E1483" t="s">
        <v>2608</v>
      </c>
      <c r="F1483">
        <v>1</v>
      </c>
      <c r="G1483" t="s">
        <v>2609</v>
      </c>
      <c r="H1483" t="s">
        <v>2577</v>
      </c>
      <c r="I1483" t="s">
        <v>2511</v>
      </c>
      <c r="J1483" t="s">
        <v>2764</v>
      </c>
      <c r="K1483" t="s">
        <v>2765</v>
      </c>
      <c r="L1483" t="s">
        <v>2058</v>
      </c>
      <c r="M1483" t="s">
        <v>2170</v>
      </c>
      <c r="N1483">
        <v>0</v>
      </c>
      <c r="O1483">
        <v>0</v>
      </c>
      <c r="P1483">
        <v>0</v>
      </c>
      <c r="Q1483">
        <v>15300</v>
      </c>
      <c r="R1483">
        <v>0</v>
      </c>
      <c r="S1483">
        <v>0</v>
      </c>
      <c r="T1483">
        <v>0</v>
      </c>
      <c r="U1483">
        <v>0</v>
      </c>
      <c r="V1483">
        <v>0</v>
      </c>
      <c r="W1483">
        <v>0</v>
      </c>
      <c r="X1483">
        <v>0</v>
      </c>
      <c r="Y1483">
        <v>0</v>
      </c>
      <c r="Z1483">
        <v>0</v>
      </c>
      <c r="AA1483">
        <v>0</v>
      </c>
      <c r="AB1483">
        <v>0</v>
      </c>
      <c r="AC1483">
        <v>0</v>
      </c>
      <c r="AD1483">
        <v>0</v>
      </c>
      <c r="AE1483">
        <v>0</v>
      </c>
      <c r="AF1483">
        <v>0</v>
      </c>
      <c r="AG1483" t="s">
        <v>8619</v>
      </c>
      <c r="AH1483" s="21" t="str">
        <f t="shared" si="46"/>
        <v>YR21</v>
      </c>
      <c r="AI1483" s="21">
        <v>67.5</v>
      </c>
      <c r="AJ1483" s="21">
        <f t="shared" si="47"/>
        <v>100</v>
      </c>
      <c r="AK1483" s="21" t="s">
        <v>2060</v>
      </c>
      <c r="AL1483" t="s">
        <v>2613</v>
      </c>
      <c r="AM1483" t="s">
        <v>53</v>
      </c>
      <c r="AN1483" t="s">
        <v>2029</v>
      </c>
    </row>
    <row r="1484" spans="1:40" ht="15" hidden="1" thickTop="1" x14ac:dyDescent="0.35">
      <c r="A1484" t="s">
        <v>8660</v>
      </c>
      <c r="B1484" t="s">
        <v>8621</v>
      </c>
      <c r="C1484" t="s">
        <v>8622</v>
      </c>
      <c r="D1484" t="s">
        <v>8623</v>
      </c>
      <c r="E1484" t="s">
        <v>4003</v>
      </c>
      <c r="F1484">
        <v>1</v>
      </c>
      <c r="G1484" t="s">
        <v>2600</v>
      </c>
      <c r="H1484" t="s">
        <v>2510</v>
      </c>
      <c r="I1484" t="s">
        <v>2511</v>
      </c>
      <c r="J1484" t="s">
        <v>4004</v>
      </c>
      <c r="K1484" t="s">
        <v>3007</v>
      </c>
      <c r="L1484" t="s">
        <v>2058</v>
      </c>
      <c r="M1484" t="s">
        <v>2059</v>
      </c>
      <c r="N1484">
        <v>1</v>
      </c>
      <c r="O1484">
        <v>34</v>
      </c>
      <c r="P1484">
        <v>0.14000000000000001</v>
      </c>
      <c r="Q1484">
        <v>24480</v>
      </c>
      <c r="R1484">
        <v>1</v>
      </c>
      <c r="S1484">
        <v>34</v>
      </c>
      <c r="T1484">
        <v>0.14000000000000001</v>
      </c>
      <c r="U1484">
        <v>0</v>
      </c>
      <c r="V1484">
        <v>0</v>
      </c>
      <c r="W1484">
        <v>0</v>
      </c>
      <c r="X1484">
        <v>0</v>
      </c>
      <c r="Y1484">
        <v>0</v>
      </c>
      <c r="Z1484">
        <v>0</v>
      </c>
      <c r="AA1484">
        <v>0</v>
      </c>
      <c r="AB1484">
        <v>0</v>
      </c>
      <c r="AC1484">
        <v>0</v>
      </c>
      <c r="AD1484">
        <v>0</v>
      </c>
      <c r="AE1484">
        <v>0</v>
      </c>
      <c r="AF1484">
        <v>0</v>
      </c>
      <c r="AG1484" t="s">
        <v>8624</v>
      </c>
      <c r="AH1484" s="21" t="str">
        <f t="shared" si="46"/>
        <v>YO98</v>
      </c>
      <c r="AI1484" s="21">
        <v>107.92500000000001</v>
      </c>
      <c r="AJ1484" s="21">
        <f t="shared" si="47"/>
        <v>99.861111111111114</v>
      </c>
      <c r="AK1484" s="21" t="s">
        <v>2060</v>
      </c>
      <c r="AL1484" t="s">
        <v>2551</v>
      </c>
      <c r="AM1484" t="s">
        <v>53</v>
      </c>
      <c r="AN1484" t="s">
        <v>2030</v>
      </c>
    </row>
    <row r="1485" spans="1:40" ht="15" hidden="1" thickTop="1" x14ac:dyDescent="0.35">
      <c r="A1485" t="s">
        <v>8664</v>
      </c>
      <c r="B1485" t="s">
        <v>8626</v>
      </c>
      <c r="C1485" t="s">
        <v>2889</v>
      </c>
      <c r="D1485" t="s">
        <v>8627</v>
      </c>
      <c r="E1485" t="s">
        <v>3193</v>
      </c>
      <c r="F1485">
        <v>1</v>
      </c>
      <c r="G1485" t="s">
        <v>2609</v>
      </c>
      <c r="H1485" t="s">
        <v>2577</v>
      </c>
      <c r="I1485" t="s">
        <v>2511</v>
      </c>
      <c r="J1485" t="s">
        <v>2764</v>
      </c>
      <c r="K1485" t="s">
        <v>2765</v>
      </c>
      <c r="L1485" t="s">
        <v>2058</v>
      </c>
      <c r="M1485" t="s">
        <v>2170</v>
      </c>
      <c r="N1485">
        <v>5</v>
      </c>
      <c r="O1485">
        <v>85</v>
      </c>
      <c r="P1485">
        <v>0.56000000000000005</v>
      </c>
      <c r="Q1485">
        <v>15300</v>
      </c>
      <c r="R1485">
        <v>0</v>
      </c>
      <c r="S1485">
        <v>0</v>
      </c>
      <c r="T1485">
        <v>0</v>
      </c>
      <c r="U1485">
        <v>0</v>
      </c>
      <c r="V1485">
        <v>0</v>
      </c>
      <c r="W1485">
        <v>0</v>
      </c>
      <c r="X1485">
        <v>0</v>
      </c>
      <c r="Y1485">
        <v>0</v>
      </c>
      <c r="Z1485">
        <v>0</v>
      </c>
      <c r="AA1485">
        <v>5</v>
      </c>
      <c r="AB1485">
        <v>85</v>
      </c>
      <c r="AC1485">
        <v>0.56000000000000005</v>
      </c>
      <c r="AD1485">
        <v>0</v>
      </c>
      <c r="AE1485">
        <v>0</v>
      </c>
      <c r="AF1485">
        <v>0</v>
      </c>
      <c r="AG1485" t="s">
        <v>8628</v>
      </c>
      <c r="AH1485" s="21" t="str">
        <f t="shared" si="46"/>
        <v>YK19</v>
      </c>
      <c r="AI1485" s="21">
        <v>67.5</v>
      </c>
      <c r="AJ1485" s="21">
        <f t="shared" si="47"/>
        <v>99.444444444444443</v>
      </c>
      <c r="AK1485" s="21" t="s">
        <v>2063</v>
      </c>
      <c r="AL1485" t="s">
        <v>2613</v>
      </c>
      <c r="AM1485" t="s">
        <v>53</v>
      </c>
      <c r="AN1485" t="s">
        <v>2031</v>
      </c>
    </row>
    <row r="1486" spans="1:40" ht="15" hidden="1" thickTop="1" x14ac:dyDescent="0.35">
      <c r="A1486" t="s">
        <v>8668</v>
      </c>
      <c r="B1486" t="s">
        <v>8630</v>
      </c>
      <c r="C1486" t="s">
        <v>7085</v>
      </c>
      <c r="D1486" t="s">
        <v>8631</v>
      </c>
      <c r="E1486" t="s">
        <v>2691</v>
      </c>
      <c r="F1486">
        <v>1</v>
      </c>
      <c r="G1486" t="s">
        <v>2600</v>
      </c>
      <c r="H1486" t="s">
        <v>2577</v>
      </c>
      <c r="I1486" t="s">
        <v>2511</v>
      </c>
      <c r="J1486" t="s">
        <v>2699</v>
      </c>
      <c r="K1486" t="s">
        <v>2579</v>
      </c>
      <c r="L1486" t="s">
        <v>2058</v>
      </c>
      <c r="M1486" t="s">
        <v>2059</v>
      </c>
      <c r="N1486">
        <v>0</v>
      </c>
      <c r="O1486">
        <v>0</v>
      </c>
      <c r="P1486">
        <v>0</v>
      </c>
      <c r="Q1486">
        <v>24480</v>
      </c>
      <c r="R1486">
        <v>0</v>
      </c>
      <c r="S1486">
        <v>0</v>
      </c>
      <c r="T1486">
        <v>0</v>
      </c>
      <c r="U1486">
        <v>0</v>
      </c>
      <c r="V1486">
        <v>0</v>
      </c>
      <c r="W1486">
        <v>0</v>
      </c>
      <c r="X1486">
        <v>0</v>
      </c>
      <c r="Y1486">
        <v>0</v>
      </c>
      <c r="Z1486">
        <v>0</v>
      </c>
      <c r="AA1486">
        <v>0</v>
      </c>
      <c r="AB1486">
        <v>0</v>
      </c>
      <c r="AC1486">
        <v>0</v>
      </c>
      <c r="AD1486">
        <v>0</v>
      </c>
      <c r="AE1486">
        <v>0</v>
      </c>
      <c r="AF1486">
        <v>0</v>
      </c>
      <c r="AG1486" t="s">
        <v>8632</v>
      </c>
      <c r="AH1486" s="21" t="str">
        <f t="shared" si="46"/>
        <v>YO98</v>
      </c>
      <c r="AI1486" s="21">
        <v>107.92500000000001</v>
      </c>
      <c r="AJ1486" s="21">
        <f t="shared" si="47"/>
        <v>100</v>
      </c>
      <c r="AK1486" s="21" t="s">
        <v>2060</v>
      </c>
      <c r="AL1486" t="s">
        <v>2581</v>
      </c>
      <c r="AM1486" t="s">
        <v>53</v>
      </c>
      <c r="AN1486" t="s">
        <v>2030</v>
      </c>
    </row>
    <row r="1487" spans="1:40" ht="15" hidden="1" thickTop="1" x14ac:dyDescent="0.35">
      <c r="A1487" t="s">
        <v>8672</v>
      </c>
      <c r="B1487" t="s">
        <v>8634</v>
      </c>
      <c r="C1487" t="s">
        <v>2870</v>
      </c>
      <c r="D1487" t="s">
        <v>8635</v>
      </c>
      <c r="E1487" t="s">
        <v>2608</v>
      </c>
      <c r="F1487">
        <v>1</v>
      </c>
      <c r="G1487" t="s">
        <v>2633</v>
      </c>
      <c r="H1487" t="s">
        <v>2577</v>
      </c>
      <c r="I1487" t="s">
        <v>2511</v>
      </c>
      <c r="J1487" t="s">
        <v>2692</v>
      </c>
      <c r="K1487" t="s">
        <v>2635</v>
      </c>
      <c r="L1487" t="s">
        <v>2058</v>
      </c>
      <c r="M1487" t="s">
        <v>2170</v>
      </c>
      <c r="N1487">
        <v>2</v>
      </c>
      <c r="O1487">
        <v>26</v>
      </c>
      <c r="P1487">
        <v>0.17</v>
      </c>
      <c r="Q1487">
        <v>15300</v>
      </c>
      <c r="R1487">
        <v>0</v>
      </c>
      <c r="S1487">
        <v>0</v>
      </c>
      <c r="T1487">
        <v>0</v>
      </c>
      <c r="U1487">
        <v>0</v>
      </c>
      <c r="V1487">
        <v>0</v>
      </c>
      <c r="W1487">
        <v>0</v>
      </c>
      <c r="X1487">
        <v>1</v>
      </c>
      <c r="Y1487">
        <v>25</v>
      </c>
      <c r="Z1487">
        <v>0.16</v>
      </c>
      <c r="AA1487">
        <v>1</v>
      </c>
      <c r="AB1487">
        <v>1</v>
      </c>
      <c r="AC1487">
        <v>0.01</v>
      </c>
      <c r="AD1487">
        <v>0</v>
      </c>
      <c r="AE1487">
        <v>0</v>
      </c>
      <c r="AF1487">
        <v>0</v>
      </c>
      <c r="AG1487" t="s">
        <v>8636</v>
      </c>
      <c r="AH1487" s="21" t="str">
        <f t="shared" si="46"/>
        <v>YO98</v>
      </c>
      <c r="AI1487" s="21">
        <v>67.5</v>
      </c>
      <c r="AJ1487" s="21">
        <f t="shared" si="47"/>
        <v>99.830065359477118</v>
      </c>
      <c r="AK1487" s="21" t="s">
        <v>2060</v>
      </c>
      <c r="AL1487" t="s">
        <v>2581</v>
      </c>
      <c r="AM1487" t="s">
        <v>53</v>
      </c>
      <c r="AN1487" t="s">
        <v>2030</v>
      </c>
    </row>
    <row r="1488" spans="1:40" ht="15" hidden="1" thickTop="1" x14ac:dyDescent="0.35">
      <c r="A1488" t="s">
        <v>8676</v>
      </c>
      <c r="B1488" t="s">
        <v>8638</v>
      </c>
      <c r="C1488" t="s">
        <v>100</v>
      </c>
      <c r="D1488" t="s">
        <v>8639</v>
      </c>
      <c r="E1488" t="s">
        <v>560</v>
      </c>
      <c r="F1488">
        <v>1</v>
      </c>
      <c r="G1488" t="s">
        <v>2055</v>
      </c>
      <c r="H1488" t="s">
        <v>2056</v>
      </c>
      <c r="I1488" t="s">
        <v>2511</v>
      </c>
      <c r="J1488" t="s">
        <v>67</v>
      </c>
      <c r="K1488" t="s">
        <v>68</v>
      </c>
      <c r="L1488" t="s">
        <v>2058</v>
      </c>
      <c r="M1488" t="s">
        <v>2059</v>
      </c>
      <c r="N1488">
        <v>1</v>
      </c>
      <c r="O1488">
        <v>45</v>
      </c>
      <c r="P1488">
        <v>0.18</v>
      </c>
      <c r="Q1488">
        <v>24480</v>
      </c>
      <c r="R1488">
        <v>0</v>
      </c>
      <c r="S1488">
        <v>0</v>
      </c>
      <c r="T1488">
        <v>0</v>
      </c>
      <c r="U1488">
        <v>0</v>
      </c>
      <c r="V1488">
        <v>0</v>
      </c>
      <c r="W1488">
        <v>0</v>
      </c>
      <c r="X1488">
        <v>1</v>
      </c>
      <c r="Y1488">
        <v>45</v>
      </c>
      <c r="Z1488">
        <v>0.18</v>
      </c>
      <c r="AA1488">
        <v>0</v>
      </c>
      <c r="AB1488">
        <v>0</v>
      </c>
      <c r="AC1488">
        <v>0</v>
      </c>
      <c r="AD1488">
        <v>0</v>
      </c>
      <c r="AE1488">
        <v>0</v>
      </c>
      <c r="AF1488">
        <v>0</v>
      </c>
      <c r="AG1488" t="s">
        <v>228</v>
      </c>
      <c r="AH1488" s="21" t="str">
        <f t="shared" si="46"/>
        <v>YO27</v>
      </c>
      <c r="AI1488" s="21">
        <v>107.92500000000001</v>
      </c>
      <c r="AJ1488" s="21">
        <f t="shared" si="47"/>
        <v>99.816176470588232</v>
      </c>
      <c r="AK1488" s="21" t="s">
        <v>2060</v>
      </c>
      <c r="AL1488" t="s">
        <v>70</v>
      </c>
      <c r="AM1488" t="s">
        <v>53</v>
      </c>
      <c r="AN1488" t="s">
        <v>2033</v>
      </c>
    </row>
    <row r="1489" spans="1:40" ht="15" hidden="1" thickTop="1" x14ac:dyDescent="0.35">
      <c r="A1489" t="s">
        <v>8680</v>
      </c>
      <c r="B1489" t="s">
        <v>8641</v>
      </c>
      <c r="C1489" t="s">
        <v>78</v>
      </c>
      <c r="D1489" t="s">
        <v>8642</v>
      </c>
      <c r="E1489" t="s">
        <v>560</v>
      </c>
      <c r="F1489">
        <v>1</v>
      </c>
      <c r="G1489" t="s">
        <v>2055</v>
      </c>
      <c r="H1489" t="s">
        <v>2056</v>
      </c>
      <c r="I1489" t="s">
        <v>2511</v>
      </c>
      <c r="J1489" t="s">
        <v>67</v>
      </c>
      <c r="K1489" t="s">
        <v>68</v>
      </c>
      <c r="L1489" t="s">
        <v>2058</v>
      </c>
      <c r="M1489" t="s">
        <v>2059</v>
      </c>
      <c r="N1489">
        <v>2</v>
      </c>
      <c r="O1489">
        <v>86</v>
      </c>
      <c r="P1489">
        <v>0.35</v>
      </c>
      <c r="Q1489">
        <v>24480</v>
      </c>
      <c r="R1489">
        <v>2</v>
      </c>
      <c r="S1489">
        <v>86</v>
      </c>
      <c r="T1489">
        <v>0.35</v>
      </c>
      <c r="U1489">
        <v>0</v>
      </c>
      <c r="V1489">
        <v>0</v>
      </c>
      <c r="W1489">
        <v>0</v>
      </c>
      <c r="X1489">
        <v>0</v>
      </c>
      <c r="Y1489">
        <v>0</v>
      </c>
      <c r="Z1489">
        <v>0</v>
      </c>
      <c r="AA1489">
        <v>0</v>
      </c>
      <c r="AB1489">
        <v>0</v>
      </c>
      <c r="AC1489">
        <v>0</v>
      </c>
      <c r="AD1489">
        <v>0</v>
      </c>
      <c r="AE1489">
        <v>0</v>
      </c>
      <c r="AF1489">
        <v>0</v>
      </c>
      <c r="AG1489" t="s">
        <v>229</v>
      </c>
      <c r="AH1489" s="21" t="str">
        <f t="shared" si="46"/>
        <v>YO27</v>
      </c>
      <c r="AI1489" s="21">
        <v>107.92500000000001</v>
      </c>
      <c r="AJ1489" s="21">
        <f t="shared" si="47"/>
        <v>99.648692810457518</v>
      </c>
      <c r="AK1489" s="21" t="s">
        <v>2063</v>
      </c>
      <c r="AL1489" t="s">
        <v>70</v>
      </c>
      <c r="AM1489" t="s">
        <v>53</v>
      </c>
      <c r="AN1489" t="s">
        <v>2033</v>
      </c>
    </row>
    <row r="1490" spans="1:40" ht="15" hidden="1" thickTop="1" x14ac:dyDescent="0.35">
      <c r="A1490" t="s">
        <v>8684</v>
      </c>
      <c r="B1490" t="s">
        <v>8644</v>
      </c>
      <c r="C1490" t="s">
        <v>3357</v>
      </c>
      <c r="D1490" t="s">
        <v>8645</v>
      </c>
      <c r="E1490" t="s">
        <v>2562</v>
      </c>
      <c r="F1490">
        <v>1</v>
      </c>
      <c r="G1490" t="s">
        <v>2546</v>
      </c>
      <c r="H1490" t="s">
        <v>2510</v>
      </c>
      <c r="I1490" t="s">
        <v>2511</v>
      </c>
      <c r="J1490" t="s">
        <v>2547</v>
      </c>
      <c r="K1490" t="s">
        <v>2548</v>
      </c>
      <c r="L1490" t="s">
        <v>2058</v>
      </c>
      <c r="M1490" t="s">
        <v>2207</v>
      </c>
      <c r="N1490">
        <v>1</v>
      </c>
      <c r="O1490">
        <v>28</v>
      </c>
      <c r="P1490">
        <v>0.21</v>
      </c>
      <c r="Q1490">
        <v>13260</v>
      </c>
      <c r="R1490">
        <v>0</v>
      </c>
      <c r="S1490">
        <v>0</v>
      </c>
      <c r="T1490">
        <v>0</v>
      </c>
      <c r="U1490">
        <v>0</v>
      </c>
      <c r="V1490">
        <v>0</v>
      </c>
      <c r="W1490">
        <v>0</v>
      </c>
      <c r="X1490">
        <v>1</v>
      </c>
      <c r="Y1490">
        <v>28</v>
      </c>
      <c r="Z1490">
        <v>0.21</v>
      </c>
      <c r="AA1490">
        <v>0</v>
      </c>
      <c r="AB1490">
        <v>0</v>
      </c>
      <c r="AC1490">
        <v>0</v>
      </c>
      <c r="AD1490">
        <v>0</v>
      </c>
      <c r="AE1490">
        <v>0</v>
      </c>
      <c r="AF1490">
        <v>0</v>
      </c>
      <c r="AG1490" t="s">
        <v>8646</v>
      </c>
      <c r="AH1490" s="21" t="str">
        <f t="shared" si="46"/>
        <v>YO27</v>
      </c>
      <c r="AI1490" s="21">
        <v>58.5</v>
      </c>
      <c r="AJ1490" s="21">
        <f t="shared" si="47"/>
        <v>99.788838612368025</v>
      </c>
      <c r="AK1490" s="21" t="s">
        <v>2060</v>
      </c>
      <c r="AL1490" t="s">
        <v>2551</v>
      </c>
      <c r="AM1490" t="s">
        <v>53</v>
      </c>
      <c r="AN1490" t="s">
        <v>2030</v>
      </c>
    </row>
    <row r="1491" spans="1:40" ht="15" hidden="1" thickTop="1" x14ac:dyDescent="0.35">
      <c r="A1491" t="s">
        <v>8688</v>
      </c>
      <c r="B1491" t="s">
        <v>8648</v>
      </c>
      <c r="C1491" t="s">
        <v>8649</v>
      </c>
      <c r="D1491" t="s">
        <v>8650</v>
      </c>
      <c r="E1491" t="s">
        <v>126</v>
      </c>
      <c r="F1491">
        <v>2</v>
      </c>
      <c r="G1491" t="s">
        <v>2524</v>
      </c>
      <c r="H1491" t="s">
        <v>2056</v>
      </c>
      <c r="I1491" t="s">
        <v>2511</v>
      </c>
      <c r="J1491" t="s">
        <v>3956</v>
      </c>
      <c r="K1491" t="s">
        <v>62</v>
      </c>
      <c r="L1491" t="s">
        <v>2058</v>
      </c>
      <c r="M1491" t="s">
        <v>2059</v>
      </c>
      <c r="N1491">
        <v>2</v>
      </c>
      <c r="O1491">
        <v>60</v>
      </c>
      <c r="P1491">
        <v>0.25</v>
      </c>
      <c r="Q1491">
        <v>24480</v>
      </c>
      <c r="R1491">
        <v>0</v>
      </c>
      <c r="S1491">
        <v>0</v>
      </c>
      <c r="T1491">
        <v>0</v>
      </c>
      <c r="U1491">
        <v>0</v>
      </c>
      <c r="V1491">
        <v>0</v>
      </c>
      <c r="W1491">
        <v>0</v>
      </c>
      <c r="X1491">
        <v>2</v>
      </c>
      <c r="Y1491">
        <v>60</v>
      </c>
      <c r="Z1491">
        <v>0.25</v>
      </c>
      <c r="AA1491">
        <v>0</v>
      </c>
      <c r="AB1491">
        <v>0</v>
      </c>
      <c r="AC1491">
        <v>0</v>
      </c>
      <c r="AD1491">
        <v>0</v>
      </c>
      <c r="AE1491">
        <v>0</v>
      </c>
      <c r="AF1491">
        <v>0</v>
      </c>
      <c r="AG1491" t="s">
        <v>8651</v>
      </c>
      <c r="AH1491" s="21" t="str">
        <f t="shared" si="46"/>
        <v>YO27</v>
      </c>
      <c r="AI1491" s="21">
        <v>107.92500000000001</v>
      </c>
      <c r="AJ1491" s="21">
        <f t="shared" si="47"/>
        <v>99.754901960784309</v>
      </c>
      <c r="AK1491" s="21" t="s">
        <v>2060</v>
      </c>
      <c r="AL1491" t="s">
        <v>2527</v>
      </c>
      <c r="AM1491" t="s">
        <v>53</v>
      </c>
      <c r="AN1491" t="s">
        <v>2030</v>
      </c>
    </row>
    <row r="1492" spans="1:40" ht="15" hidden="1" thickTop="1" x14ac:dyDescent="0.35">
      <c r="A1492" t="s">
        <v>8692</v>
      </c>
      <c r="B1492" t="s">
        <v>8653</v>
      </c>
      <c r="C1492" t="s">
        <v>8649</v>
      </c>
      <c r="D1492" t="s">
        <v>8654</v>
      </c>
      <c r="E1492" t="s">
        <v>126</v>
      </c>
      <c r="F1492">
        <v>2</v>
      </c>
      <c r="G1492" t="s">
        <v>2524</v>
      </c>
      <c r="H1492" t="s">
        <v>2056</v>
      </c>
      <c r="I1492" t="s">
        <v>2511</v>
      </c>
      <c r="J1492" t="s">
        <v>3956</v>
      </c>
      <c r="K1492" t="s">
        <v>62</v>
      </c>
      <c r="L1492" t="s">
        <v>2058</v>
      </c>
      <c r="M1492" t="s">
        <v>2310</v>
      </c>
      <c r="N1492">
        <v>1</v>
      </c>
      <c r="O1492">
        <v>59</v>
      </c>
      <c r="P1492">
        <v>0.36</v>
      </c>
      <c r="Q1492">
        <v>16320</v>
      </c>
      <c r="R1492">
        <v>0</v>
      </c>
      <c r="S1492">
        <v>0</v>
      </c>
      <c r="T1492">
        <v>0</v>
      </c>
      <c r="U1492">
        <v>0</v>
      </c>
      <c r="V1492">
        <v>0</v>
      </c>
      <c r="W1492">
        <v>0</v>
      </c>
      <c r="X1492">
        <v>1</v>
      </c>
      <c r="Y1492">
        <v>59</v>
      </c>
      <c r="Z1492">
        <v>0.36</v>
      </c>
      <c r="AA1492">
        <v>0</v>
      </c>
      <c r="AB1492">
        <v>0</v>
      </c>
      <c r="AC1492">
        <v>0</v>
      </c>
      <c r="AD1492">
        <v>0</v>
      </c>
      <c r="AE1492">
        <v>0</v>
      </c>
      <c r="AF1492">
        <v>0</v>
      </c>
      <c r="AG1492" t="s">
        <v>8655</v>
      </c>
      <c r="AH1492" s="21" t="str">
        <f t="shared" si="46"/>
        <v>YO27</v>
      </c>
      <c r="AI1492" s="21">
        <v>72</v>
      </c>
      <c r="AJ1492" s="21">
        <f t="shared" si="47"/>
        <v>99.638480392156865</v>
      </c>
      <c r="AK1492" s="21" t="s">
        <v>2063</v>
      </c>
      <c r="AL1492" t="s">
        <v>2527</v>
      </c>
      <c r="AM1492" t="s">
        <v>53</v>
      </c>
      <c r="AN1492" t="s">
        <v>2031</v>
      </c>
    </row>
    <row r="1493" spans="1:40" ht="15" hidden="1" thickTop="1" x14ac:dyDescent="0.35">
      <c r="A1493" t="s">
        <v>8696</v>
      </c>
      <c r="B1493" t="s">
        <v>8657</v>
      </c>
      <c r="C1493" t="s">
        <v>8649</v>
      </c>
      <c r="D1493" t="s">
        <v>8658</v>
      </c>
      <c r="E1493" t="s">
        <v>126</v>
      </c>
      <c r="F1493">
        <v>2</v>
      </c>
      <c r="G1493" t="s">
        <v>2524</v>
      </c>
      <c r="H1493" t="s">
        <v>2056</v>
      </c>
      <c r="I1493" t="s">
        <v>2511</v>
      </c>
      <c r="J1493" t="s">
        <v>3956</v>
      </c>
      <c r="K1493" t="s">
        <v>62</v>
      </c>
      <c r="L1493" t="s">
        <v>2058</v>
      </c>
      <c r="M1493" t="s">
        <v>2059</v>
      </c>
      <c r="N1493">
        <v>0</v>
      </c>
      <c r="O1493">
        <v>0</v>
      </c>
      <c r="P1493">
        <v>0</v>
      </c>
      <c r="Q1493">
        <v>24480</v>
      </c>
      <c r="R1493">
        <v>0</v>
      </c>
      <c r="S1493">
        <v>0</v>
      </c>
      <c r="T1493">
        <v>0</v>
      </c>
      <c r="U1493">
        <v>0</v>
      </c>
      <c r="V1493">
        <v>0</v>
      </c>
      <c r="W1493">
        <v>0</v>
      </c>
      <c r="X1493">
        <v>0</v>
      </c>
      <c r="Y1493">
        <v>0</v>
      </c>
      <c r="Z1493">
        <v>0</v>
      </c>
      <c r="AA1493">
        <v>0</v>
      </c>
      <c r="AB1493">
        <v>0</v>
      </c>
      <c r="AC1493">
        <v>0</v>
      </c>
      <c r="AD1493">
        <v>0</v>
      </c>
      <c r="AE1493">
        <v>0</v>
      </c>
      <c r="AF1493">
        <v>0</v>
      </c>
      <c r="AG1493" t="s">
        <v>8659</v>
      </c>
      <c r="AH1493" s="21" t="str">
        <f t="shared" si="46"/>
        <v>YO27</v>
      </c>
      <c r="AI1493" s="21">
        <v>107.92500000000001</v>
      </c>
      <c r="AJ1493" s="21">
        <f t="shared" si="47"/>
        <v>100</v>
      </c>
      <c r="AK1493" s="21" t="s">
        <v>2060</v>
      </c>
      <c r="AL1493" t="s">
        <v>2527</v>
      </c>
      <c r="AM1493" t="s">
        <v>53</v>
      </c>
      <c r="AN1493" t="s">
        <v>2031</v>
      </c>
    </row>
    <row r="1494" spans="1:40" ht="15" hidden="1" thickTop="1" x14ac:dyDescent="0.35">
      <c r="A1494" t="s">
        <v>8700</v>
      </c>
      <c r="B1494" t="s">
        <v>8661</v>
      </c>
      <c r="C1494" t="s">
        <v>2709</v>
      </c>
      <c r="D1494" t="s">
        <v>8662</v>
      </c>
      <c r="E1494" t="s">
        <v>2545</v>
      </c>
      <c r="F1494">
        <v>1</v>
      </c>
      <c r="G1494" t="s">
        <v>2546</v>
      </c>
      <c r="H1494" t="s">
        <v>2510</v>
      </c>
      <c r="I1494" t="s">
        <v>2511</v>
      </c>
      <c r="J1494" t="s">
        <v>2547</v>
      </c>
      <c r="K1494" t="s">
        <v>2548</v>
      </c>
      <c r="L1494" t="s">
        <v>2058</v>
      </c>
      <c r="M1494" t="s">
        <v>2982</v>
      </c>
      <c r="N1494">
        <v>0</v>
      </c>
      <c r="O1494">
        <v>0</v>
      </c>
      <c r="P1494">
        <v>0</v>
      </c>
      <c r="Q1494">
        <v>14280</v>
      </c>
      <c r="R1494">
        <v>0</v>
      </c>
      <c r="S1494">
        <v>0</v>
      </c>
      <c r="T1494">
        <v>0</v>
      </c>
      <c r="U1494">
        <v>0</v>
      </c>
      <c r="V1494">
        <v>0</v>
      </c>
      <c r="W1494">
        <v>0</v>
      </c>
      <c r="X1494">
        <v>0</v>
      </c>
      <c r="Y1494">
        <v>0</v>
      </c>
      <c r="Z1494">
        <v>0</v>
      </c>
      <c r="AA1494">
        <v>0</v>
      </c>
      <c r="AB1494">
        <v>0</v>
      </c>
      <c r="AC1494">
        <v>0</v>
      </c>
      <c r="AD1494">
        <v>0</v>
      </c>
      <c r="AE1494">
        <v>0</v>
      </c>
      <c r="AF1494">
        <v>0</v>
      </c>
      <c r="AG1494" t="s">
        <v>8663</v>
      </c>
      <c r="AH1494" s="21" t="str">
        <f t="shared" si="46"/>
        <v>YO27</v>
      </c>
      <c r="AI1494" s="21">
        <v>62.999999999999986</v>
      </c>
      <c r="AJ1494" s="21">
        <f t="shared" si="47"/>
        <v>100</v>
      </c>
      <c r="AK1494" s="21" t="s">
        <v>2060</v>
      </c>
      <c r="AL1494" t="s">
        <v>2551</v>
      </c>
      <c r="AM1494" t="s">
        <v>53</v>
      </c>
      <c r="AN1494" t="s">
        <v>2031</v>
      </c>
    </row>
    <row r="1495" spans="1:40" ht="15" hidden="1" thickTop="1" x14ac:dyDescent="0.35">
      <c r="A1495" t="s">
        <v>8704</v>
      </c>
      <c r="B1495" t="s">
        <v>8665</v>
      </c>
      <c r="C1495" t="s">
        <v>3758</v>
      </c>
      <c r="D1495" t="s">
        <v>8666</v>
      </c>
      <c r="E1495" t="s">
        <v>3353</v>
      </c>
      <c r="F1495">
        <v>1</v>
      </c>
      <c r="G1495" t="s">
        <v>2682</v>
      </c>
      <c r="H1495" t="s">
        <v>2620</v>
      </c>
      <c r="I1495" t="s">
        <v>2511</v>
      </c>
      <c r="J1495" t="s">
        <v>2683</v>
      </c>
      <c r="K1495" t="s">
        <v>2684</v>
      </c>
      <c r="L1495" t="s">
        <v>2058</v>
      </c>
      <c r="M1495" t="s">
        <v>2170</v>
      </c>
      <c r="N1495">
        <v>1</v>
      </c>
      <c r="O1495">
        <v>18</v>
      </c>
      <c r="P1495">
        <v>0.12</v>
      </c>
      <c r="Q1495">
        <v>15300</v>
      </c>
      <c r="R1495">
        <v>0</v>
      </c>
      <c r="S1495">
        <v>0</v>
      </c>
      <c r="T1495">
        <v>0</v>
      </c>
      <c r="U1495">
        <v>0</v>
      </c>
      <c r="V1495">
        <v>0</v>
      </c>
      <c r="W1495">
        <v>0</v>
      </c>
      <c r="X1495">
        <v>1</v>
      </c>
      <c r="Y1495">
        <v>18</v>
      </c>
      <c r="Z1495">
        <v>0.12</v>
      </c>
      <c r="AA1495">
        <v>0</v>
      </c>
      <c r="AB1495">
        <v>0</v>
      </c>
      <c r="AC1495">
        <v>0</v>
      </c>
      <c r="AD1495">
        <v>0</v>
      </c>
      <c r="AE1495">
        <v>0</v>
      </c>
      <c r="AF1495">
        <v>0</v>
      </c>
      <c r="AG1495" t="s">
        <v>8667</v>
      </c>
      <c r="AH1495" s="21" t="str">
        <f t="shared" si="46"/>
        <v>YO27</v>
      </c>
      <c r="AI1495" s="21">
        <v>67.5</v>
      </c>
      <c r="AJ1495" s="21">
        <f t="shared" si="47"/>
        <v>99.882352941176464</v>
      </c>
      <c r="AK1495" s="21" t="s">
        <v>2060</v>
      </c>
      <c r="AL1495" t="s">
        <v>2686</v>
      </c>
      <c r="AM1495" t="s">
        <v>53</v>
      </c>
      <c r="AN1495" t="s">
        <v>2031</v>
      </c>
    </row>
    <row r="1496" spans="1:40" ht="15" hidden="1" thickTop="1" x14ac:dyDescent="0.35">
      <c r="A1496" t="s">
        <v>8708</v>
      </c>
      <c r="B1496" t="s">
        <v>8669</v>
      </c>
      <c r="C1496" t="s">
        <v>6618</v>
      </c>
      <c r="D1496" t="s">
        <v>8670</v>
      </c>
      <c r="E1496" t="s">
        <v>2545</v>
      </c>
      <c r="F1496">
        <v>1</v>
      </c>
      <c r="G1496" t="s">
        <v>2546</v>
      </c>
      <c r="H1496" t="s">
        <v>2510</v>
      </c>
      <c r="I1496" t="s">
        <v>2511</v>
      </c>
      <c r="J1496" t="s">
        <v>2547</v>
      </c>
      <c r="K1496" t="s">
        <v>2548</v>
      </c>
      <c r="L1496" t="s">
        <v>2058</v>
      </c>
      <c r="M1496" t="s">
        <v>2358</v>
      </c>
      <c r="N1496">
        <v>0</v>
      </c>
      <c r="O1496">
        <v>0</v>
      </c>
      <c r="P1496">
        <v>0</v>
      </c>
      <c r="Q1496">
        <v>13260</v>
      </c>
      <c r="R1496">
        <v>0</v>
      </c>
      <c r="S1496">
        <v>0</v>
      </c>
      <c r="T1496">
        <v>0</v>
      </c>
      <c r="U1496">
        <v>0</v>
      </c>
      <c r="V1496">
        <v>0</v>
      </c>
      <c r="W1496">
        <v>0</v>
      </c>
      <c r="X1496">
        <v>0</v>
      </c>
      <c r="Y1496">
        <v>0</v>
      </c>
      <c r="Z1496">
        <v>0</v>
      </c>
      <c r="AA1496">
        <v>0</v>
      </c>
      <c r="AB1496">
        <v>0</v>
      </c>
      <c r="AC1496">
        <v>0</v>
      </c>
      <c r="AD1496">
        <v>0</v>
      </c>
      <c r="AE1496">
        <v>0</v>
      </c>
      <c r="AF1496">
        <v>0</v>
      </c>
      <c r="AG1496" t="s">
        <v>8671</v>
      </c>
      <c r="AH1496" s="21" t="str">
        <f t="shared" si="46"/>
        <v>YO27</v>
      </c>
      <c r="AI1496" s="21">
        <v>58.500000000000014</v>
      </c>
      <c r="AJ1496" s="21">
        <f t="shared" si="47"/>
        <v>100</v>
      </c>
      <c r="AK1496" s="21" t="s">
        <v>2060</v>
      </c>
      <c r="AL1496" t="s">
        <v>2551</v>
      </c>
      <c r="AM1496" t="s">
        <v>53</v>
      </c>
      <c r="AN1496" t="s">
        <v>2029</v>
      </c>
    </row>
    <row r="1497" spans="1:40" ht="15" hidden="1" thickTop="1" x14ac:dyDescent="0.35">
      <c r="A1497" t="s">
        <v>8712</v>
      </c>
      <c r="B1497" t="s">
        <v>8673</v>
      </c>
      <c r="C1497" t="s">
        <v>2897</v>
      </c>
      <c r="D1497" t="s">
        <v>8674</v>
      </c>
      <c r="E1497" t="s">
        <v>2938</v>
      </c>
      <c r="F1497">
        <v>1</v>
      </c>
      <c r="G1497" t="s">
        <v>2593</v>
      </c>
      <c r="H1497" t="s">
        <v>2056</v>
      </c>
      <c r="I1497" t="s">
        <v>2511</v>
      </c>
      <c r="J1497" t="s">
        <v>2594</v>
      </c>
      <c r="K1497" t="s">
        <v>65</v>
      </c>
      <c r="L1497" t="s">
        <v>2058</v>
      </c>
      <c r="M1497" t="s">
        <v>2170</v>
      </c>
      <c r="N1497">
        <v>1</v>
      </c>
      <c r="O1497">
        <v>92</v>
      </c>
      <c r="P1497">
        <v>0.6</v>
      </c>
      <c r="Q1497">
        <v>15300</v>
      </c>
      <c r="R1497">
        <v>0</v>
      </c>
      <c r="S1497">
        <v>0</v>
      </c>
      <c r="T1497">
        <v>0</v>
      </c>
      <c r="U1497">
        <v>0</v>
      </c>
      <c r="V1497">
        <v>0</v>
      </c>
      <c r="W1497">
        <v>0</v>
      </c>
      <c r="X1497">
        <v>1</v>
      </c>
      <c r="Y1497">
        <v>92</v>
      </c>
      <c r="Z1497">
        <v>0.6</v>
      </c>
      <c r="AA1497">
        <v>0</v>
      </c>
      <c r="AB1497">
        <v>0</v>
      </c>
      <c r="AC1497">
        <v>0</v>
      </c>
      <c r="AD1497">
        <v>0</v>
      </c>
      <c r="AE1497">
        <v>0</v>
      </c>
      <c r="AF1497">
        <v>0</v>
      </c>
      <c r="AG1497" t="s">
        <v>8675</v>
      </c>
      <c r="AH1497" s="21" t="str">
        <f t="shared" si="46"/>
        <v>YO27</v>
      </c>
      <c r="AI1497" s="21">
        <v>67.5</v>
      </c>
      <c r="AJ1497" s="21">
        <f t="shared" si="47"/>
        <v>99.398692810457518</v>
      </c>
      <c r="AK1497" s="21" t="s">
        <v>2063</v>
      </c>
      <c r="AL1497" t="s">
        <v>2527</v>
      </c>
      <c r="AM1497" t="s">
        <v>53</v>
      </c>
      <c r="AN1497" t="s">
        <v>2029</v>
      </c>
    </row>
    <row r="1498" spans="1:40" ht="15" hidden="1" thickTop="1" x14ac:dyDescent="0.35">
      <c r="A1498" t="s">
        <v>8716</v>
      </c>
      <c r="B1498" t="s">
        <v>8677</v>
      </c>
      <c r="C1498" t="s">
        <v>3738</v>
      </c>
      <c r="D1498" t="s">
        <v>8678</v>
      </c>
      <c r="E1498" t="s">
        <v>2562</v>
      </c>
      <c r="F1498">
        <v>1</v>
      </c>
      <c r="G1498" t="s">
        <v>2546</v>
      </c>
      <c r="H1498" t="s">
        <v>2510</v>
      </c>
      <c r="I1498" t="s">
        <v>2511</v>
      </c>
      <c r="J1498" t="s">
        <v>2547</v>
      </c>
      <c r="K1498" t="s">
        <v>2548</v>
      </c>
      <c r="L1498" t="s">
        <v>2058</v>
      </c>
      <c r="M1498" t="s">
        <v>2170</v>
      </c>
      <c r="N1498">
        <v>0</v>
      </c>
      <c r="O1498">
        <v>0</v>
      </c>
      <c r="P1498">
        <v>0</v>
      </c>
      <c r="Q1498">
        <v>15300</v>
      </c>
      <c r="R1498">
        <v>0</v>
      </c>
      <c r="S1498">
        <v>0</v>
      </c>
      <c r="T1498">
        <v>0</v>
      </c>
      <c r="U1498">
        <v>0</v>
      </c>
      <c r="V1498">
        <v>0</v>
      </c>
      <c r="W1498">
        <v>0</v>
      </c>
      <c r="X1498">
        <v>0</v>
      </c>
      <c r="Y1498">
        <v>0</v>
      </c>
      <c r="Z1498">
        <v>0</v>
      </c>
      <c r="AA1498">
        <v>0</v>
      </c>
      <c r="AB1498">
        <v>0</v>
      </c>
      <c r="AC1498">
        <v>0</v>
      </c>
      <c r="AD1498">
        <v>0</v>
      </c>
      <c r="AE1498">
        <v>0</v>
      </c>
      <c r="AF1498">
        <v>0</v>
      </c>
      <c r="AG1498" t="s">
        <v>8679</v>
      </c>
      <c r="AH1498" s="21" t="str">
        <f t="shared" si="46"/>
        <v>YO27</v>
      </c>
      <c r="AI1498" s="21">
        <v>67.5</v>
      </c>
      <c r="AJ1498" s="21">
        <f t="shared" si="47"/>
        <v>100</v>
      </c>
      <c r="AK1498" s="21" t="s">
        <v>2060</v>
      </c>
      <c r="AL1498" t="s">
        <v>2551</v>
      </c>
      <c r="AM1498" t="s">
        <v>53</v>
      </c>
      <c r="AN1498" t="s">
        <v>2033</v>
      </c>
    </row>
    <row r="1499" spans="1:40" ht="15" hidden="1" thickTop="1" x14ac:dyDescent="0.35">
      <c r="A1499" t="s">
        <v>8720</v>
      </c>
      <c r="B1499" t="s">
        <v>8681</v>
      </c>
      <c r="C1499" t="s">
        <v>2709</v>
      </c>
      <c r="D1499" t="s">
        <v>8682</v>
      </c>
      <c r="E1499" t="s">
        <v>2545</v>
      </c>
      <c r="F1499">
        <v>1</v>
      </c>
      <c r="G1499" t="s">
        <v>2546</v>
      </c>
      <c r="H1499" t="s">
        <v>2510</v>
      </c>
      <c r="I1499" t="s">
        <v>2511</v>
      </c>
      <c r="J1499" t="s">
        <v>2547</v>
      </c>
      <c r="K1499" t="s">
        <v>2548</v>
      </c>
      <c r="L1499" t="s">
        <v>2058</v>
      </c>
      <c r="M1499" t="s">
        <v>2170</v>
      </c>
      <c r="N1499">
        <v>0</v>
      </c>
      <c r="O1499">
        <v>0</v>
      </c>
      <c r="P1499">
        <v>0</v>
      </c>
      <c r="Q1499">
        <v>15300</v>
      </c>
      <c r="R1499">
        <v>0</v>
      </c>
      <c r="S1499">
        <v>0</v>
      </c>
      <c r="T1499">
        <v>0</v>
      </c>
      <c r="U1499">
        <v>0</v>
      </c>
      <c r="V1499">
        <v>0</v>
      </c>
      <c r="W1499">
        <v>0</v>
      </c>
      <c r="X1499">
        <v>0</v>
      </c>
      <c r="Y1499">
        <v>0</v>
      </c>
      <c r="Z1499">
        <v>0</v>
      </c>
      <c r="AA1499">
        <v>0</v>
      </c>
      <c r="AB1499">
        <v>0</v>
      </c>
      <c r="AC1499">
        <v>0</v>
      </c>
      <c r="AD1499">
        <v>0</v>
      </c>
      <c r="AE1499">
        <v>0</v>
      </c>
      <c r="AF1499">
        <v>0</v>
      </c>
      <c r="AG1499" t="s">
        <v>8683</v>
      </c>
      <c r="AH1499" s="21" t="str">
        <f t="shared" si="46"/>
        <v>YO27</v>
      </c>
      <c r="AI1499" s="21">
        <v>67.5</v>
      </c>
      <c r="AJ1499" s="21">
        <f t="shared" si="47"/>
        <v>100</v>
      </c>
      <c r="AK1499" s="21" t="s">
        <v>2060</v>
      </c>
      <c r="AL1499" t="s">
        <v>2551</v>
      </c>
      <c r="AM1499" t="s">
        <v>53</v>
      </c>
      <c r="AN1499" t="s">
        <v>2031</v>
      </c>
    </row>
    <row r="1500" spans="1:40" ht="15" hidden="1" thickTop="1" x14ac:dyDescent="0.35">
      <c r="A1500" t="s">
        <v>8724</v>
      </c>
      <c r="B1500" t="s">
        <v>8685</v>
      </c>
      <c r="C1500" t="s">
        <v>4805</v>
      </c>
      <c r="D1500" t="s">
        <v>8686</v>
      </c>
      <c r="E1500" t="s">
        <v>2575</v>
      </c>
      <c r="F1500">
        <v>1</v>
      </c>
      <c r="G1500" t="s">
        <v>2576</v>
      </c>
      <c r="H1500" t="s">
        <v>2577</v>
      </c>
      <c r="I1500" t="s">
        <v>2511</v>
      </c>
      <c r="J1500" t="s">
        <v>2578</v>
      </c>
      <c r="K1500" t="s">
        <v>2579</v>
      </c>
      <c r="L1500" t="s">
        <v>2058</v>
      </c>
      <c r="M1500" t="s">
        <v>2059</v>
      </c>
      <c r="N1500">
        <v>0</v>
      </c>
      <c r="O1500">
        <v>0</v>
      </c>
      <c r="P1500">
        <v>0</v>
      </c>
      <c r="Q1500">
        <v>24480</v>
      </c>
      <c r="R1500">
        <v>0</v>
      </c>
      <c r="S1500">
        <v>0</v>
      </c>
      <c r="T1500">
        <v>0</v>
      </c>
      <c r="U1500">
        <v>0</v>
      </c>
      <c r="V1500">
        <v>0</v>
      </c>
      <c r="W1500">
        <v>0</v>
      </c>
      <c r="X1500">
        <v>0</v>
      </c>
      <c r="Y1500">
        <v>0</v>
      </c>
      <c r="Z1500">
        <v>0</v>
      </c>
      <c r="AA1500">
        <v>0</v>
      </c>
      <c r="AB1500">
        <v>0</v>
      </c>
      <c r="AC1500">
        <v>0</v>
      </c>
      <c r="AD1500">
        <v>0</v>
      </c>
      <c r="AE1500">
        <v>0</v>
      </c>
      <c r="AF1500">
        <v>0</v>
      </c>
      <c r="AG1500" t="s">
        <v>8687</v>
      </c>
      <c r="AH1500" s="21" t="str">
        <f t="shared" si="46"/>
        <v>YO27</v>
      </c>
      <c r="AI1500" s="21">
        <v>107.92500000000001</v>
      </c>
      <c r="AJ1500" s="21">
        <f t="shared" si="47"/>
        <v>100</v>
      </c>
      <c r="AK1500" s="21" t="s">
        <v>2060</v>
      </c>
      <c r="AL1500" t="s">
        <v>2581</v>
      </c>
      <c r="AM1500" t="s">
        <v>53</v>
      </c>
      <c r="AN1500" t="s">
        <v>2031</v>
      </c>
    </row>
    <row r="1501" spans="1:40" ht="15" hidden="1" thickTop="1" x14ac:dyDescent="0.35">
      <c r="A1501" t="s">
        <v>8728</v>
      </c>
      <c r="B1501" t="s">
        <v>8689</v>
      </c>
      <c r="C1501" t="s">
        <v>5242</v>
      </c>
      <c r="D1501" t="s">
        <v>8690</v>
      </c>
      <c r="E1501" t="s">
        <v>3942</v>
      </c>
      <c r="F1501">
        <v>1</v>
      </c>
      <c r="G1501" t="s">
        <v>2600</v>
      </c>
      <c r="H1501" t="s">
        <v>2577</v>
      </c>
      <c r="I1501" t="s">
        <v>2511</v>
      </c>
      <c r="J1501" t="s">
        <v>2699</v>
      </c>
      <c r="K1501" t="s">
        <v>2579</v>
      </c>
      <c r="L1501" t="s">
        <v>2058</v>
      </c>
      <c r="M1501" t="s">
        <v>2170</v>
      </c>
      <c r="N1501">
        <v>0</v>
      </c>
      <c r="O1501">
        <v>0</v>
      </c>
      <c r="P1501">
        <v>0</v>
      </c>
      <c r="Q1501">
        <v>15300</v>
      </c>
      <c r="R1501">
        <v>0</v>
      </c>
      <c r="S1501">
        <v>0</v>
      </c>
      <c r="T1501">
        <v>0</v>
      </c>
      <c r="U1501">
        <v>0</v>
      </c>
      <c r="V1501">
        <v>0</v>
      </c>
      <c r="W1501">
        <v>0</v>
      </c>
      <c r="X1501">
        <v>0</v>
      </c>
      <c r="Y1501">
        <v>0</v>
      </c>
      <c r="Z1501">
        <v>0</v>
      </c>
      <c r="AA1501">
        <v>0</v>
      </c>
      <c r="AB1501">
        <v>0</v>
      </c>
      <c r="AC1501">
        <v>0</v>
      </c>
      <c r="AD1501">
        <v>0</v>
      </c>
      <c r="AE1501">
        <v>0</v>
      </c>
      <c r="AF1501">
        <v>0</v>
      </c>
      <c r="AG1501" t="s">
        <v>8691</v>
      </c>
      <c r="AH1501" s="21" t="str">
        <f t="shared" si="46"/>
        <v>YO27</v>
      </c>
      <c r="AI1501" s="21">
        <v>67.5</v>
      </c>
      <c r="AJ1501" s="21">
        <f t="shared" si="47"/>
        <v>100</v>
      </c>
      <c r="AK1501" s="21" t="s">
        <v>2060</v>
      </c>
      <c r="AL1501" t="s">
        <v>2581</v>
      </c>
      <c r="AM1501" t="s">
        <v>53</v>
      </c>
      <c r="AN1501" t="s">
        <v>2030</v>
      </c>
    </row>
    <row r="1502" spans="1:40" ht="15" hidden="1" thickTop="1" x14ac:dyDescent="0.35">
      <c r="A1502" t="s">
        <v>8732</v>
      </c>
      <c r="B1502" t="s">
        <v>8693</v>
      </c>
      <c r="C1502" t="s">
        <v>3857</v>
      </c>
      <c r="D1502" t="s">
        <v>8694</v>
      </c>
      <c r="E1502" t="s">
        <v>558</v>
      </c>
      <c r="F1502">
        <v>1</v>
      </c>
      <c r="G1502" t="s">
        <v>2524</v>
      </c>
      <c r="H1502" t="s">
        <v>2056</v>
      </c>
      <c r="I1502" t="s">
        <v>2511</v>
      </c>
      <c r="J1502" t="s">
        <v>2532</v>
      </c>
      <c r="K1502" t="s">
        <v>62</v>
      </c>
      <c r="L1502" t="s">
        <v>2058</v>
      </c>
      <c r="M1502" t="s">
        <v>2059</v>
      </c>
      <c r="N1502">
        <v>3</v>
      </c>
      <c r="O1502">
        <v>121</v>
      </c>
      <c r="P1502">
        <v>0.49</v>
      </c>
      <c r="Q1502">
        <v>24480</v>
      </c>
      <c r="R1502">
        <v>2</v>
      </c>
      <c r="S1502">
        <v>93</v>
      </c>
      <c r="T1502">
        <v>0.38</v>
      </c>
      <c r="U1502">
        <v>0</v>
      </c>
      <c r="V1502">
        <v>0</v>
      </c>
      <c r="W1502">
        <v>0</v>
      </c>
      <c r="X1502">
        <v>1</v>
      </c>
      <c r="Y1502">
        <v>28</v>
      </c>
      <c r="Z1502">
        <v>0.11</v>
      </c>
      <c r="AA1502">
        <v>0</v>
      </c>
      <c r="AB1502">
        <v>0</v>
      </c>
      <c r="AC1502">
        <v>0</v>
      </c>
      <c r="AD1502">
        <v>0</v>
      </c>
      <c r="AE1502">
        <v>0</v>
      </c>
      <c r="AF1502">
        <v>0</v>
      </c>
      <c r="AG1502" t="s">
        <v>8695</v>
      </c>
      <c r="AH1502" s="21" t="str">
        <f t="shared" si="46"/>
        <v>YR21</v>
      </c>
      <c r="AI1502" s="21">
        <v>107.92500000000001</v>
      </c>
      <c r="AJ1502" s="21">
        <f t="shared" si="47"/>
        <v>99.505718954248366</v>
      </c>
      <c r="AK1502" s="21" t="s">
        <v>2063</v>
      </c>
      <c r="AL1502" t="s">
        <v>2527</v>
      </c>
      <c r="AM1502" t="s">
        <v>53</v>
      </c>
      <c r="AN1502" t="s">
        <v>2032</v>
      </c>
    </row>
    <row r="1503" spans="1:40" ht="15" hidden="1" thickTop="1" x14ac:dyDescent="0.35">
      <c r="A1503" t="s">
        <v>8736</v>
      </c>
      <c r="B1503" t="s">
        <v>8697</v>
      </c>
      <c r="C1503" t="s">
        <v>2756</v>
      </c>
      <c r="D1503" t="s">
        <v>8698</v>
      </c>
      <c r="E1503" t="s">
        <v>2618</v>
      </c>
      <c r="F1503">
        <v>1</v>
      </c>
      <c r="G1503" t="s">
        <v>2619</v>
      </c>
      <c r="H1503" t="s">
        <v>2620</v>
      </c>
      <c r="I1503" t="s">
        <v>2511</v>
      </c>
      <c r="J1503" t="s">
        <v>2621</v>
      </c>
      <c r="K1503" t="s">
        <v>2622</v>
      </c>
      <c r="L1503" t="s">
        <v>2058</v>
      </c>
      <c r="M1503" t="s">
        <v>2059</v>
      </c>
      <c r="N1503">
        <v>0</v>
      </c>
      <c r="O1503">
        <v>0</v>
      </c>
      <c r="P1503">
        <v>0</v>
      </c>
      <c r="Q1503">
        <v>24480</v>
      </c>
      <c r="R1503">
        <v>0</v>
      </c>
      <c r="S1503">
        <v>0</v>
      </c>
      <c r="T1503">
        <v>0</v>
      </c>
      <c r="U1503">
        <v>0</v>
      </c>
      <c r="V1503">
        <v>0</v>
      </c>
      <c r="W1503">
        <v>0</v>
      </c>
      <c r="X1503">
        <v>0</v>
      </c>
      <c r="Y1503">
        <v>0</v>
      </c>
      <c r="Z1503">
        <v>0</v>
      </c>
      <c r="AA1503">
        <v>0</v>
      </c>
      <c r="AB1503">
        <v>0</v>
      </c>
      <c r="AC1503">
        <v>0</v>
      </c>
      <c r="AD1503">
        <v>0</v>
      </c>
      <c r="AE1503">
        <v>0</v>
      </c>
      <c r="AF1503">
        <v>0</v>
      </c>
      <c r="AG1503" t="s">
        <v>8699</v>
      </c>
      <c r="AH1503" s="21" t="str">
        <f t="shared" si="46"/>
        <v>YO27</v>
      </c>
      <c r="AI1503" s="21">
        <v>107.92500000000001</v>
      </c>
      <c r="AJ1503" s="21">
        <f t="shared" si="47"/>
        <v>100</v>
      </c>
      <c r="AK1503" s="21" t="s">
        <v>2060</v>
      </c>
      <c r="AL1503" t="s">
        <v>2624</v>
      </c>
      <c r="AM1503" t="s">
        <v>53</v>
      </c>
      <c r="AN1503" t="s">
        <v>2031</v>
      </c>
    </row>
    <row r="1504" spans="1:40" ht="15" hidden="1" thickTop="1" x14ac:dyDescent="0.35">
      <c r="A1504" t="s">
        <v>8740</v>
      </c>
      <c r="B1504" t="s">
        <v>8701</v>
      </c>
      <c r="C1504" t="s">
        <v>3954</v>
      </c>
      <c r="D1504" t="s">
        <v>8702</v>
      </c>
      <c r="E1504" t="s">
        <v>126</v>
      </c>
      <c r="F1504">
        <v>1</v>
      </c>
      <c r="G1504" t="s">
        <v>2524</v>
      </c>
      <c r="H1504" t="s">
        <v>2056</v>
      </c>
      <c r="I1504" t="s">
        <v>2511</v>
      </c>
      <c r="J1504" t="s">
        <v>3956</v>
      </c>
      <c r="K1504" t="s">
        <v>62</v>
      </c>
      <c r="L1504" t="s">
        <v>2058</v>
      </c>
      <c r="M1504" t="s">
        <v>2059</v>
      </c>
      <c r="N1504">
        <v>1</v>
      </c>
      <c r="O1504">
        <v>22</v>
      </c>
      <c r="P1504">
        <v>0.09</v>
      </c>
      <c r="Q1504">
        <v>24480</v>
      </c>
      <c r="R1504">
        <v>0</v>
      </c>
      <c r="S1504">
        <v>0</v>
      </c>
      <c r="T1504">
        <v>0</v>
      </c>
      <c r="U1504">
        <v>0</v>
      </c>
      <c r="V1504">
        <v>0</v>
      </c>
      <c r="W1504">
        <v>0</v>
      </c>
      <c r="X1504">
        <v>1</v>
      </c>
      <c r="Y1504">
        <v>22</v>
      </c>
      <c r="Z1504">
        <v>0.09</v>
      </c>
      <c r="AA1504">
        <v>0</v>
      </c>
      <c r="AB1504">
        <v>0</v>
      </c>
      <c r="AC1504">
        <v>0</v>
      </c>
      <c r="AD1504">
        <v>0</v>
      </c>
      <c r="AE1504">
        <v>0</v>
      </c>
      <c r="AF1504">
        <v>0</v>
      </c>
      <c r="AG1504" t="s">
        <v>8703</v>
      </c>
      <c r="AH1504" s="21" t="str">
        <f t="shared" si="46"/>
        <v>YO27</v>
      </c>
      <c r="AI1504" s="21">
        <v>107.92500000000001</v>
      </c>
      <c r="AJ1504" s="21">
        <f t="shared" si="47"/>
        <v>99.91013071895425</v>
      </c>
      <c r="AK1504" s="21" t="s">
        <v>2060</v>
      </c>
      <c r="AL1504" t="s">
        <v>2527</v>
      </c>
      <c r="AM1504" t="s">
        <v>53</v>
      </c>
      <c r="AN1504" t="s">
        <v>2032</v>
      </c>
    </row>
    <row r="1505" spans="1:40" ht="15" hidden="1" thickTop="1" x14ac:dyDescent="0.35">
      <c r="A1505" t="s">
        <v>8744</v>
      </c>
      <c r="B1505" t="s">
        <v>8705</v>
      </c>
      <c r="C1505" t="s">
        <v>3021</v>
      </c>
      <c r="D1505" t="s">
        <v>8706</v>
      </c>
      <c r="E1505" t="s">
        <v>2857</v>
      </c>
      <c r="F1505">
        <v>1</v>
      </c>
      <c r="G1505" t="s">
        <v>2576</v>
      </c>
      <c r="H1505" t="s">
        <v>2577</v>
      </c>
      <c r="I1505" t="s">
        <v>2511</v>
      </c>
      <c r="J1505" t="s">
        <v>2858</v>
      </c>
      <c r="K1505" t="s">
        <v>2742</v>
      </c>
      <c r="L1505" t="s">
        <v>2058</v>
      </c>
      <c r="M1505" t="s">
        <v>2982</v>
      </c>
      <c r="N1505">
        <v>0</v>
      </c>
      <c r="O1505">
        <v>0</v>
      </c>
      <c r="P1505">
        <v>0</v>
      </c>
      <c r="Q1505">
        <v>14280</v>
      </c>
      <c r="R1505">
        <v>0</v>
      </c>
      <c r="S1505">
        <v>0</v>
      </c>
      <c r="T1505">
        <v>0</v>
      </c>
      <c r="U1505">
        <v>0</v>
      </c>
      <c r="V1505">
        <v>0</v>
      </c>
      <c r="W1505">
        <v>0</v>
      </c>
      <c r="X1505">
        <v>0</v>
      </c>
      <c r="Y1505">
        <v>0</v>
      </c>
      <c r="Z1505">
        <v>0</v>
      </c>
      <c r="AA1505">
        <v>0</v>
      </c>
      <c r="AB1505">
        <v>0</v>
      </c>
      <c r="AC1505">
        <v>0</v>
      </c>
      <c r="AD1505">
        <v>0</v>
      </c>
      <c r="AE1505">
        <v>0</v>
      </c>
      <c r="AF1505">
        <v>0</v>
      </c>
      <c r="AG1505" t="s">
        <v>8707</v>
      </c>
      <c r="AH1505" s="21" t="str">
        <f t="shared" si="46"/>
        <v>YO27</v>
      </c>
      <c r="AI1505" s="21">
        <v>62.999999999999986</v>
      </c>
      <c r="AJ1505" s="21">
        <f t="shared" si="47"/>
        <v>100</v>
      </c>
      <c r="AK1505" s="21" t="s">
        <v>2060</v>
      </c>
      <c r="AL1505" t="s">
        <v>2581</v>
      </c>
      <c r="AM1505" t="s">
        <v>53</v>
      </c>
      <c r="AN1505" t="s">
        <v>2031</v>
      </c>
    </row>
    <row r="1506" spans="1:40" ht="15" hidden="1" thickTop="1" x14ac:dyDescent="0.35">
      <c r="A1506" t="s">
        <v>8748</v>
      </c>
      <c r="B1506" t="s">
        <v>8709</v>
      </c>
      <c r="C1506" t="s">
        <v>5491</v>
      </c>
      <c r="D1506" t="s">
        <v>8710</v>
      </c>
      <c r="E1506" t="s">
        <v>2646</v>
      </c>
      <c r="F1506">
        <v>1</v>
      </c>
      <c r="G1506" t="s">
        <v>2600</v>
      </c>
      <c r="H1506" t="s">
        <v>2577</v>
      </c>
      <c r="I1506" t="s">
        <v>2511</v>
      </c>
      <c r="J1506" t="s">
        <v>2699</v>
      </c>
      <c r="K1506" t="s">
        <v>2579</v>
      </c>
      <c r="L1506" t="s">
        <v>2058</v>
      </c>
      <c r="M1506" t="s">
        <v>2059</v>
      </c>
      <c r="N1506">
        <v>0</v>
      </c>
      <c r="O1506">
        <v>0</v>
      </c>
      <c r="P1506">
        <v>0</v>
      </c>
      <c r="Q1506">
        <v>24480</v>
      </c>
      <c r="R1506">
        <v>0</v>
      </c>
      <c r="S1506">
        <v>0</v>
      </c>
      <c r="T1506">
        <v>0</v>
      </c>
      <c r="U1506">
        <v>0</v>
      </c>
      <c r="V1506">
        <v>0</v>
      </c>
      <c r="W1506">
        <v>0</v>
      </c>
      <c r="X1506">
        <v>0</v>
      </c>
      <c r="Y1506">
        <v>0</v>
      </c>
      <c r="Z1506">
        <v>0</v>
      </c>
      <c r="AA1506">
        <v>0</v>
      </c>
      <c r="AB1506">
        <v>0</v>
      </c>
      <c r="AC1506">
        <v>0</v>
      </c>
      <c r="AD1506">
        <v>0</v>
      </c>
      <c r="AE1506">
        <v>0</v>
      </c>
      <c r="AF1506">
        <v>0</v>
      </c>
      <c r="AG1506" t="s">
        <v>8711</v>
      </c>
      <c r="AH1506" s="21" t="str">
        <f t="shared" si="46"/>
        <v>YO98</v>
      </c>
      <c r="AI1506" s="21">
        <v>107.92500000000001</v>
      </c>
      <c r="AJ1506" s="21">
        <f t="shared" si="47"/>
        <v>100</v>
      </c>
      <c r="AK1506" s="21" t="s">
        <v>2060</v>
      </c>
      <c r="AL1506" t="s">
        <v>2581</v>
      </c>
      <c r="AM1506" t="s">
        <v>53</v>
      </c>
      <c r="AN1506" t="s">
        <v>2032</v>
      </c>
    </row>
    <row r="1507" spans="1:40" ht="15" hidden="1" thickTop="1" x14ac:dyDescent="0.35">
      <c r="A1507" t="s">
        <v>8752</v>
      </c>
      <c r="B1507" t="s">
        <v>8713</v>
      </c>
      <c r="C1507" t="s">
        <v>8649</v>
      </c>
      <c r="D1507" t="s">
        <v>8714</v>
      </c>
      <c r="E1507" t="s">
        <v>126</v>
      </c>
      <c r="F1507">
        <v>1</v>
      </c>
      <c r="G1507" t="s">
        <v>2633</v>
      </c>
      <c r="H1507" t="s">
        <v>2056</v>
      </c>
      <c r="I1507" t="s">
        <v>2511</v>
      </c>
      <c r="J1507" t="s">
        <v>3956</v>
      </c>
      <c r="K1507" t="s">
        <v>62</v>
      </c>
      <c r="L1507" t="s">
        <v>2058</v>
      </c>
      <c r="M1507" t="s">
        <v>2059</v>
      </c>
      <c r="N1507">
        <v>0</v>
      </c>
      <c r="O1507">
        <v>0</v>
      </c>
      <c r="P1507">
        <v>0</v>
      </c>
      <c r="Q1507">
        <v>24480</v>
      </c>
      <c r="R1507">
        <v>0</v>
      </c>
      <c r="S1507">
        <v>0</v>
      </c>
      <c r="T1507">
        <v>0</v>
      </c>
      <c r="U1507">
        <v>0</v>
      </c>
      <c r="V1507">
        <v>0</v>
      </c>
      <c r="W1507">
        <v>0</v>
      </c>
      <c r="X1507">
        <v>0</v>
      </c>
      <c r="Y1507">
        <v>0</v>
      </c>
      <c r="Z1507">
        <v>0</v>
      </c>
      <c r="AA1507">
        <v>0</v>
      </c>
      <c r="AB1507">
        <v>0</v>
      </c>
      <c r="AC1507">
        <v>0</v>
      </c>
      <c r="AD1507">
        <v>0</v>
      </c>
      <c r="AE1507">
        <v>0</v>
      </c>
      <c r="AF1507">
        <v>0</v>
      </c>
      <c r="AG1507" t="s">
        <v>8715</v>
      </c>
      <c r="AH1507" s="21" t="str">
        <f t="shared" si="46"/>
        <v>YO27</v>
      </c>
      <c r="AI1507" s="21">
        <v>107.92500000000001</v>
      </c>
      <c r="AJ1507" s="21">
        <f t="shared" si="47"/>
        <v>100</v>
      </c>
      <c r="AK1507" s="21" t="s">
        <v>2060</v>
      </c>
      <c r="AL1507" t="s">
        <v>2527</v>
      </c>
      <c r="AM1507" t="s">
        <v>53</v>
      </c>
      <c r="AN1507" t="s">
        <v>2029</v>
      </c>
    </row>
    <row r="1508" spans="1:40" ht="15" hidden="1" thickTop="1" x14ac:dyDescent="0.35">
      <c r="A1508" t="s">
        <v>8756</v>
      </c>
      <c r="B1508" t="s">
        <v>8717</v>
      </c>
      <c r="C1508" t="s">
        <v>4173</v>
      </c>
      <c r="D1508" t="s">
        <v>8718</v>
      </c>
      <c r="E1508" t="s">
        <v>2691</v>
      </c>
      <c r="F1508">
        <v>1</v>
      </c>
      <c r="G1508" t="s">
        <v>2600</v>
      </c>
      <c r="H1508" t="s">
        <v>2577</v>
      </c>
      <c r="I1508" t="s">
        <v>2511</v>
      </c>
      <c r="J1508" t="s">
        <v>2634</v>
      </c>
      <c r="K1508" t="s">
        <v>2635</v>
      </c>
      <c r="L1508" t="s">
        <v>2058</v>
      </c>
      <c r="M1508" t="s">
        <v>2170</v>
      </c>
      <c r="N1508">
        <v>2</v>
      </c>
      <c r="O1508">
        <v>63</v>
      </c>
      <c r="P1508">
        <v>0.41</v>
      </c>
      <c r="Q1508">
        <v>15300</v>
      </c>
      <c r="R1508">
        <v>2</v>
      </c>
      <c r="S1508">
        <v>63</v>
      </c>
      <c r="T1508">
        <v>0.41</v>
      </c>
      <c r="U1508">
        <v>0</v>
      </c>
      <c r="V1508">
        <v>0</v>
      </c>
      <c r="W1508">
        <v>0</v>
      </c>
      <c r="X1508">
        <v>0</v>
      </c>
      <c r="Y1508">
        <v>0</v>
      </c>
      <c r="Z1508">
        <v>0</v>
      </c>
      <c r="AA1508">
        <v>0</v>
      </c>
      <c r="AB1508">
        <v>0</v>
      </c>
      <c r="AC1508">
        <v>0</v>
      </c>
      <c r="AD1508">
        <v>0</v>
      </c>
      <c r="AE1508">
        <v>0</v>
      </c>
      <c r="AF1508">
        <v>0</v>
      </c>
      <c r="AG1508" t="s">
        <v>8719</v>
      </c>
      <c r="AH1508" s="21" t="str">
        <f t="shared" si="46"/>
        <v>YO98</v>
      </c>
      <c r="AI1508" s="21">
        <v>67.5</v>
      </c>
      <c r="AJ1508" s="21">
        <f t="shared" si="47"/>
        <v>99.588235294117652</v>
      </c>
      <c r="AK1508" s="21" t="s">
        <v>2063</v>
      </c>
      <c r="AL1508" t="s">
        <v>2581</v>
      </c>
      <c r="AM1508" t="s">
        <v>53</v>
      </c>
      <c r="AN1508" t="s">
        <v>2032</v>
      </c>
    </row>
    <row r="1509" spans="1:40" ht="15" hidden="1" thickTop="1" x14ac:dyDescent="0.35">
      <c r="A1509" t="s">
        <v>8760</v>
      </c>
      <c r="B1509" t="s">
        <v>8721</v>
      </c>
      <c r="C1509" t="s">
        <v>3725</v>
      </c>
      <c r="D1509" t="s">
        <v>8722</v>
      </c>
      <c r="E1509" t="s">
        <v>2691</v>
      </c>
      <c r="F1509">
        <v>1</v>
      </c>
      <c r="G1509" t="s">
        <v>2600</v>
      </c>
      <c r="H1509" t="s">
        <v>2577</v>
      </c>
      <c r="I1509" t="s">
        <v>2511</v>
      </c>
      <c r="J1509" t="s">
        <v>2634</v>
      </c>
      <c r="K1509" t="s">
        <v>2635</v>
      </c>
      <c r="L1509" t="s">
        <v>2058</v>
      </c>
      <c r="M1509" t="s">
        <v>2170</v>
      </c>
      <c r="N1509">
        <v>4</v>
      </c>
      <c r="O1509">
        <v>112</v>
      </c>
      <c r="P1509">
        <v>0.73</v>
      </c>
      <c r="Q1509">
        <v>15300</v>
      </c>
      <c r="R1509">
        <v>1</v>
      </c>
      <c r="S1509">
        <v>18</v>
      </c>
      <c r="T1509">
        <v>0.12</v>
      </c>
      <c r="U1509">
        <v>0</v>
      </c>
      <c r="V1509">
        <v>0</v>
      </c>
      <c r="W1509">
        <v>0</v>
      </c>
      <c r="X1509">
        <v>3</v>
      </c>
      <c r="Y1509">
        <v>94</v>
      </c>
      <c r="Z1509">
        <v>0.61</v>
      </c>
      <c r="AA1509">
        <v>0</v>
      </c>
      <c r="AB1509">
        <v>0</v>
      </c>
      <c r="AC1509">
        <v>0</v>
      </c>
      <c r="AD1509">
        <v>0</v>
      </c>
      <c r="AE1509">
        <v>0</v>
      </c>
      <c r="AF1509">
        <v>0</v>
      </c>
      <c r="AG1509" t="s">
        <v>8723</v>
      </c>
      <c r="AH1509" s="21" t="str">
        <f t="shared" si="46"/>
        <v>YO98</v>
      </c>
      <c r="AI1509" s="21">
        <v>67.5</v>
      </c>
      <c r="AJ1509" s="21">
        <f t="shared" si="47"/>
        <v>99.267973856209153</v>
      </c>
      <c r="AK1509" s="21" t="s">
        <v>2063</v>
      </c>
      <c r="AL1509" t="s">
        <v>2581</v>
      </c>
      <c r="AM1509" t="s">
        <v>53</v>
      </c>
      <c r="AN1509" t="s">
        <v>2030</v>
      </c>
    </row>
    <row r="1510" spans="1:40" ht="15" hidden="1" thickTop="1" x14ac:dyDescent="0.35">
      <c r="A1510" t="s">
        <v>8764</v>
      </c>
      <c r="B1510" t="s">
        <v>8725</v>
      </c>
      <c r="C1510" t="s">
        <v>4067</v>
      </c>
      <c r="D1510" t="s">
        <v>8726</v>
      </c>
      <c r="E1510" t="s">
        <v>2575</v>
      </c>
      <c r="F1510">
        <v>1</v>
      </c>
      <c r="G1510" t="s">
        <v>2600</v>
      </c>
      <c r="H1510" t="s">
        <v>2577</v>
      </c>
      <c r="I1510" t="s">
        <v>2511</v>
      </c>
      <c r="J1510" t="s">
        <v>2699</v>
      </c>
      <c r="K1510" t="s">
        <v>2579</v>
      </c>
      <c r="L1510" t="s">
        <v>2058</v>
      </c>
      <c r="M1510" t="s">
        <v>2310</v>
      </c>
      <c r="N1510">
        <v>3</v>
      </c>
      <c r="O1510">
        <v>22</v>
      </c>
      <c r="P1510">
        <v>0.13</v>
      </c>
      <c r="Q1510">
        <v>16320</v>
      </c>
      <c r="R1510">
        <v>0</v>
      </c>
      <c r="S1510">
        <v>0</v>
      </c>
      <c r="T1510">
        <v>0</v>
      </c>
      <c r="U1510">
        <v>0</v>
      </c>
      <c r="V1510">
        <v>0</v>
      </c>
      <c r="W1510">
        <v>0</v>
      </c>
      <c r="X1510">
        <v>1</v>
      </c>
      <c r="Y1510">
        <v>20</v>
      </c>
      <c r="Z1510">
        <v>0.12</v>
      </c>
      <c r="AA1510">
        <v>2</v>
      </c>
      <c r="AB1510">
        <v>2</v>
      </c>
      <c r="AC1510">
        <v>0.01</v>
      </c>
      <c r="AD1510">
        <v>0</v>
      </c>
      <c r="AE1510">
        <v>0</v>
      </c>
      <c r="AF1510">
        <v>0</v>
      </c>
      <c r="AG1510" t="s">
        <v>8727</v>
      </c>
      <c r="AH1510" s="21" t="str">
        <f t="shared" si="46"/>
        <v>YR21</v>
      </c>
      <c r="AI1510" s="21">
        <v>72</v>
      </c>
      <c r="AJ1510" s="21">
        <f t="shared" si="47"/>
        <v>99.865196078431367</v>
      </c>
      <c r="AK1510" s="21" t="s">
        <v>2060</v>
      </c>
      <c r="AL1510" t="s">
        <v>2581</v>
      </c>
      <c r="AM1510" t="s">
        <v>53</v>
      </c>
      <c r="AN1510" t="s">
        <v>2032</v>
      </c>
    </row>
    <row r="1511" spans="1:40" ht="15" hidden="1" thickTop="1" x14ac:dyDescent="0.35">
      <c r="A1511" t="s">
        <v>8768</v>
      </c>
      <c r="B1511" t="s">
        <v>8729</v>
      </c>
      <c r="C1511" t="s">
        <v>6280</v>
      </c>
      <c r="D1511" t="s">
        <v>8730</v>
      </c>
      <c r="E1511" t="s">
        <v>2691</v>
      </c>
      <c r="F1511">
        <v>1</v>
      </c>
      <c r="G1511" t="s">
        <v>2633</v>
      </c>
      <c r="H1511" t="s">
        <v>2577</v>
      </c>
      <c r="I1511" t="s">
        <v>2511</v>
      </c>
      <c r="J1511" t="s">
        <v>2692</v>
      </c>
      <c r="K1511" t="s">
        <v>2635</v>
      </c>
      <c r="L1511" t="s">
        <v>2058</v>
      </c>
      <c r="M1511" t="s">
        <v>2059</v>
      </c>
      <c r="N1511">
        <v>0</v>
      </c>
      <c r="O1511">
        <v>0</v>
      </c>
      <c r="P1511">
        <v>0</v>
      </c>
      <c r="Q1511">
        <v>24480</v>
      </c>
      <c r="R1511">
        <v>0</v>
      </c>
      <c r="S1511">
        <v>0</v>
      </c>
      <c r="T1511">
        <v>0</v>
      </c>
      <c r="U1511">
        <v>0</v>
      </c>
      <c r="V1511">
        <v>0</v>
      </c>
      <c r="W1511">
        <v>0</v>
      </c>
      <c r="X1511">
        <v>0</v>
      </c>
      <c r="Y1511">
        <v>0</v>
      </c>
      <c r="Z1511">
        <v>0</v>
      </c>
      <c r="AA1511">
        <v>0</v>
      </c>
      <c r="AB1511">
        <v>0</v>
      </c>
      <c r="AC1511">
        <v>0</v>
      </c>
      <c r="AD1511">
        <v>0</v>
      </c>
      <c r="AE1511">
        <v>0</v>
      </c>
      <c r="AF1511">
        <v>0</v>
      </c>
      <c r="AG1511" t="s">
        <v>8731</v>
      </c>
      <c r="AH1511" s="21" t="str">
        <f t="shared" si="46"/>
        <v>YN23</v>
      </c>
      <c r="AI1511" s="21">
        <v>107.92500000000001</v>
      </c>
      <c r="AJ1511" s="21">
        <f t="shared" si="47"/>
        <v>100</v>
      </c>
      <c r="AK1511" s="21" t="s">
        <v>2060</v>
      </c>
      <c r="AL1511" t="s">
        <v>2581</v>
      </c>
      <c r="AM1511" t="s">
        <v>53</v>
      </c>
      <c r="AN1511" t="s">
        <v>2031</v>
      </c>
    </row>
    <row r="1512" spans="1:40" ht="15" hidden="1" thickTop="1" x14ac:dyDescent="0.35">
      <c r="A1512" t="s">
        <v>8772</v>
      </c>
      <c r="B1512" t="s">
        <v>8733</v>
      </c>
      <c r="C1512" t="s">
        <v>2997</v>
      </c>
      <c r="D1512" t="s">
        <v>8734</v>
      </c>
      <c r="E1512" t="s">
        <v>43</v>
      </c>
      <c r="F1512">
        <v>2</v>
      </c>
      <c r="G1512" t="s">
        <v>2055</v>
      </c>
      <c r="H1512" t="s">
        <v>2056</v>
      </c>
      <c r="I1512" t="s">
        <v>2511</v>
      </c>
      <c r="J1512" t="s">
        <v>2999</v>
      </c>
      <c r="K1512" t="s">
        <v>42</v>
      </c>
      <c r="L1512" t="s">
        <v>2058</v>
      </c>
      <c r="M1512" t="s">
        <v>2059</v>
      </c>
      <c r="N1512">
        <v>1</v>
      </c>
      <c r="O1512">
        <v>67</v>
      </c>
      <c r="P1512">
        <v>0.27</v>
      </c>
      <c r="Q1512">
        <v>24480</v>
      </c>
      <c r="R1512">
        <v>1</v>
      </c>
      <c r="S1512">
        <v>67</v>
      </c>
      <c r="T1512">
        <v>0.27</v>
      </c>
      <c r="U1512">
        <v>0</v>
      </c>
      <c r="V1512">
        <v>0</v>
      </c>
      <c r="W1512">
        <v>0</v>
      </c>
      <c r="X1512">
        <v>0</v>
      </c>
      <c r="Y1512">
        <v>0</v>
      </c>
      <c r="Z1512">
        <v>0</v>
      </c>
      <c r="AA1512">
        <v>0</v>
      </c>
      <c r="AB1512">
        <v>0</v>
      </c>
      <c r="AC1512">
        <v>0</v>
      </c>
      <c r="AD1512">
        <v>0</v>
      </c>
      <c r="AE1512">
        <v>0</v>
      </c>
      <c r="AF1512">
        <v>0</v>
      </c>
      <c r="AG1512" t="s">
        <v>8735</v>
      </c>
      <c r="AH1512" s="21" t="str">
        <f t="shared" si="46"/>
        <v>YO27</v>
      </c>
      <c r="AI1512" s="21">
        <v>107.92500000000001</v>
      </c>
      <c r="AJ1512" s="21">
        <f t="shared" si="47"/>
        <v>99.726307189542482</v>
      </c>
      <c r="AK1512" s="21" t="s">
        <v>2063</v>
      </c>
      <c r="AL1512" t="s">
        <v>2964</v>
      </c>
      <c r="AM1512" t="s">
        <v>53</v>
      </c>
      <c r="AN1512" t="s">
        <v>2029</v>
      </c>
    </row>
    <row r="1513" spans="1:40" ht="15" hidden="1" thickTop="1" x14ac:dyDescent="0.35">
      <c r="A1513" t="s">
        <v>8773</v>
      </c>
      <c r="B1513" t="s">
        <v>8737</v>
      </c>
      <c r="C1513" t="s">
        <v>3613</v>
      </c>
      <c r="D1513" t="s">
        <v>8738</v>
      </c>
      <c r="E1513" t="s">
        <v>5691</v>
      </c>
      <c r="F1513">
        <v>1</v>
      </c>
      <c r="G1513" t="s">
        <v>2055</v>
      </c>
      <c r="H1513" t="s">
        <v>2056</v>
      </c>
      <c r="I1513" t="s">
        <v>2511</v>
      </c>
      <c r="J1513" t="s">
        <v>2999</v>
      </c>
      <c r="K1513" t="s">
        <v>42</v>
      </c>
      <c r="L1513" t="s">
        <v>2058</v>
      </c>
      <c r="M1513" t="s">
        <v>2059</v>
      </c>
      <c r="N1513">
        <v>1</v>
      </c>
      <c r="O1513">
        <v>129</v>
      </c>
      <c r="P1513">
        <v>0.53</v>
      </c>
      <c r="Q1513">
        <v>24480</v>
      </c>
      <c r="R1513">
        <v>0</v>
      </c>
      <c r="S1513">
        <v>0</v>
      </c>
      <c r="T1513">
        <v>0</v>
      </c>
      <c r="U1513">
        <v>0</v>
      </c>
      <c r="V1513">
        <v>0</v>
      </c>
      <c r="W1513">
        <v>0</v>
      </c>
      <c r="X1513">
        <v>1</v>
      </c>
      <c r="Y1513">
        <v>129</v>
      </c>
      <c r="Z1513">
        <v>0.53</v>
      </c>
      <c r="AA1513">
        <v>0</v>
      </c>
      <c r="AB1513">
        <v>0</v>
      </c>
      <c r="AC1513">
        <v>0</v>
      </c>
      <c r="AD1513">
        <v>0</v>
      </c>
      <c r="AE1513">
        <v>0</v>
      </c>
      <c r="AF1513">
        <v>0</v>
      </c>
      <c r="AG1513" t="s">
        <v>8739</v>
      </c>
      <c r="AH1513" s="21" t="str">
        <f t="shared" si="46"/>
        <v>YN23</v>
      </c>
      <c r="AI1513" s="21">
        <v>107.92500000000001</v>
      </c>
      <c r="AJ1513" s="21">
        <f t="shared" si="47"/>
        <v>99.473039215686271</v>
      </c>
      <c r="AK1513" s="21" t="s">
        <v>2063</v>
      </c>
      <c r="AL1513" t="s">
        <v>2964</v>
      </c>
      <c r="AM1513" t="s">
        <v>53</v>
      </c>
      <c r="AN1513" t="s">
        <v>2031</v>
      </c>
    </row>
    <row r="1514" spans="1:40" ht="15" hidden="1" thickTop="1" x14ac:dyDescent="0.35">
      <c r="A1514" t="s">
        <v>8775</v>
      </c>
      <c r="B1514" t="s">
        <v>8741</v>
      </c>
      <c r="C1514" t="s">
        <v>8649</v>
      </c>
      <c r="D1514" t="s">
        <v>8742</v>
      </c>
      <c r="E1514" t="s">
        <v>126</v>
      </c>
      <c r="F1514">
        <v>2</v>
      </c>
      <c r="G1514" t="s">
        <v>2524</v>
      </c>
      <c r="H1514" t="s">
        <v>2056</v>
      </c>
      <c r="I1514" t="s">
        <v>2511</v>
      </c>
      <c r="J1514" t="s">
        <v>3956</v>
      </c>
      <c r="K1514" t="s">
        <v>62</v>
      </c>
      <c r="L1514" t="s">
        <v>2058</v>
      </c>
      <c r="M1514" t="s">
        <v>2059</v>
      </c>
      <c r="N1514">
        <v>1</v>
      </c>
      <c r="O1514">
        <v>64</v>
      </c>
      <c r="P1514">
        <v>0.26</v>
      </c>
      <c r="Q1514">
        <v>24480</v>
      </c>
      <c r="R1514">
        <v>1</v>
      </c>
      <c r="S1514">
        <v>64</v>
      </c>
      <c r="T1514">
        <v>0.26</v>
      </c>
      <c r="U1514">
        <v>0</v>
      </c>
      <c r="V1514">
        <v>0</v>
      </c>
      <c r="W1514">
        <v>0</v>
      </c>
      <c r="X1514">
        <v>0</v>
      </c>
      <c r="Y1514">
        <v>0</v>
      </c>
      <c r="Z1514">
        <v>0</v>
      </c>
      <c r="AA1514">
        <v>0</v>
      </c>
      <c r="AB1514">
        <v>0</v>
      </c>
      <c r="AC1514">
        <v>0</v>
      </c>
      <c r="AD1514">
        <v>0</v>
      </c>
      <c r="AE1514">
        <v>0</v>
      </c>
      <c r="AF1514">
        <v>0</v>
      </c>
      <c r="AG1514" t="s">
        <v>8743</v>
      </c>
      <c r="AH1514" s="21" t="str">
        <f t="shared" si="46"/>
        <v>YO27</v>
      </c>
      <c r="AI1514" s="21">
        <v>107.92500000000001</v>
      </c>
      <c r="AJ1514" s="21">
        <f t="shared" si="47"/>
        <v>99.738562091503269</v>
      </c>
      <c r="AK1514" s="21" t="s">
        <v>2063</v>
      </c>
      <c r="AL1514" t="s">
        <v>2527</v>
      </c>
      <c r="AM1514" t="s">
        <v>53</v>
      </c>
      <c r="AN1514" t="s">
        <v>2030</v>
      </c>
    </row>
    <row r="1515" spans="1:40" ht="15" hidden="1" thickTop="1" x14ac:dyDescent="0.35">
      <c r="A1515" t="s">
        <v>8779</v>
      </c>
      <c r="B1515" t="s">
        <v>8745</v>
      </c>
      <c r="C1515" t="s">
        <v>8649</v>
      </c>
      <c r="D1515" t="s">
        <v>8746</v>
      </c>
      <c r="E1515" t="s">
        <v>126</v>
      </c>
      <c r="F1515">
        <v>2</v>
      </c>
      <c r="G1515" t="s">
        <v>2524</v>
      </c>
      <c r="H1515" t="s">
        <v>2056</v>
      </c>
      <c r="I1515" t="s">
        <v>2511</v>
      </c>
      <c r="J1515" t="s">
        <v>3956</v>
      </c>
      <c r="K1515" t="s">
        <v>62</v>
      </c>
      <c r="L1515" t="s">
        <v>2058</v>
      </c>
      <c r="M1515" t="s">
        <v>2059</v>
      </c>
      <c r="N1515">
        <v>1</v>
      </c>
      <c r="O1515">
        <v>48</v>
      </c>
      <c r="P1515">
        <v>0.2</v>
      </c>
      <c r="Q1515">
        <v>24480</v>
      </c>
      <c r="R1515">
        <v>0</v>
      </c>
      <c r="S1515">
        <v>0</v>
      </c>
      <c r="T1515">
        <v>0</v>
      </c>
      <c r="U1515">
        <v>0</v>
      </c>
      <c r="V1515">
        <v>0</v>
      </c>
      <c r="W1515">
        <v>0</v>
      </c>
      <c r="X1515">
        <v>1</v>
      </c>
      <c r="Y1515">
        <v>48</v>
      </c>
      <c r="Z1515">
        <v>0.2</v>
      </c>
      <c r="AA1515">
        <v>0</v>
      </c>
      <c r="AB1515">
        <v>0</v>
      </c>
      <c r="AC1515">
        <v>0</v>
      </c>
      <c r="AD1515">
        <v>0</v>
      </c>
      <c r="AE1515">
        <v>0</v>
      </c>
      <c r="AF1515">
        <v>0</v>
      </c>
      <c r="AG1515" t="s">
        <v>8747</v>
      </c>
      <c r="AH1515" s="21" t="str">
        <f t="shared" si="46"/>
        <v>YO27</v>
      </c>
      <c r="AI1515" s="21">
        <v>107.92500000000001</v>
      </c>
      <c r="AJ1515" s="21">
        <f t="shared" si="47"/>
        <v>99.803921568627445</v>
      </c>
      <c r="AK1515" s="21" t="s">
        <v>2060</v>
      </c>
      <c r="AL1515" t="s">
        <v>2527</v>
      </c>
      <c r="AM1515" t="s">
        <v>53</v>
      </c>
      <c r="AN1515" t="s">
        <v>2030</v>
      </c>
    </row>
    <row r="1516" spans="1:40" ht="15" hidden="1" thickTop="1" x14ac:dyDescent="0.35">
      <c r="A1516" t="s">
        <v>8783</v>
      </c>
      <c r="B1516" t="s">
        <v>8749</v>
      </c>
      <c r="C1516" t="s">
        <v>3207</v>
      </c>
      <c r="D1516" t="s">
        <v>8750</v>
      </c>
      <c r="E1516" t="s">
        <v>2575</v>
      </c>
      <c r="F1516">
        <v>1</v>
      </c>
      <c r="G1516" t="s">
        <v>2576</v>
      </c>
      <c r="H1516" t="s">
        <v>2577</v>
      </c>
      <c r="I1516" t="s">
        <v>2511</v>
      </c>
      <c r="J1516" t="s">
        <v>2692</v>
      </c>
      <c r="K1516" t="s">
        <v>2635</v>
      </c>
      <c r="L1516" t="s">
        <v>30320</v>
      </c>
      <c r="M1516" t="s">
        <v>2310</v>
      </c>
      <c r="N1516">
        <v>2</v>
      </c>
      <c r="O1516">
        <v>55</v>
      </c>
      <c r="P1516">
        <v>0.44</v>
      </c>
      <c r="Q1516">
        <v>12480</v>
      </c>
      <c r="R1516">
        <v>2</v>
      </c>
      <c r="S1516">
        <v>55</v>
      </c>
      <c r="T1516">
        <v>0.44</v>
      </c>
      <c r="U1516">
        <v>0</v>
      </c>
      <c r="V1516">
        <v>0</v>
      </c>
      <c r="W1516">
        <v>0</v>
      </c>
      <c r="X1516">
        <v>0</v>
      </c>
      <c r="Y1516">
        <v>0</v>
      </c>
      <c r="Z1516">
        <v>0</v>
      </c>
      <c r="AA1516">
        <v>0</v>
      </c>
      <c r="AB1516">
        <v>0</v>
      </c>
      <c r="AC1516">
        <v>0</v>
      </c>
      <c r="AD1516">
        <v>0</v>
      </c>
      <c r="AE1516">
        <v>0</v>
      </c>
      <c r="AF1516">
        <v>0</v>
      </c>
      <c r="AG1516" t="s">
        <v>8751</v>
      </c>
      <c r="AH1516" s="21" t="str">
        <f t="shared" si="46"/>
        <v>YO27</v>
      </c>
      <c r="AI1516" s="21">
        <v>72</v>
      </c>
      <c r="AJ1516" s="21">
        <f t="shared" si="47"/>
        <v>99.559294871794876</v>
      </c>
      <c r="AK1516" s="21" t="s">
        <v>2063</v>
      </c>
      <c r="AL1516" t="s">
        <v>2581</v>
      </c>
      <c r="AM1516" t="s">
        <v>53</v>
      </c>
      <c r="AN1516" t="s">
        <v>2029</v>
      </c>
    </row>
    <row r="1517" spans="1:40" ht="15" hidden="1" thickTop="1" x14ac:dyDescent="0.35">
      <c r="A1517" t="s">
        <v>8787</v>
      </c>
      <c r="B1517" t="s">
        <v>8753</v>
      </c>
      <c r="C1517" t="s">
        <v>5100</v>
      </c>
      <c r="D1517" t="s">
        <v>8754</v>
      </c>
      <c r="E1517" t="s">
        <v>558</v>
      </c>
      <c r="F1517">
        <v>2</v>
      </c>
      <c r="G1517" t="s">
        <v>2524</v>
      </c>
      <c r="H1517" t="s">
        <v>2056</v>
      </c>
      <c r="I1517" t="s">
        <v>2511</v>
      </c>
      <c r="J1517" t="s">
        <v>2532</v>
      </c>
      <c r="K1517" t="s">
        <v>62</v>
      </c>
      <c r="L1517" t="s">
        <v>2058</v>
      </c>
      <c r="M1517" t="s">
        <v>2059</v>
      </c>
      <c r="N1517">
        <v>0</v>
      </c>
      <c r="O1517">
        <v>0</v>
      </c>
      <c r="P1517">
        <v>0</v>
      </c>
      <c r="Q1517">
        <v>24480</v>
      </c>
      <c r="R1517">
        <v>0</v>
      </c>
      <c r="S1517">
        <v>0</v>
      </c>
      <c r="T1517">
        <v>0</v>
      </c>
      <c r="U1517">
        <v>0</v>
      </c>
      <c r="V1517">
        <v>0</v>
      </c>
      <c r="W1517">
        <v>0</v>
      </c>
      <c r="X1517">
        <v>0</v>
      </c>
      <c r="Y1517">
        <v>0</v>
      </c>
      <c r="Z1517">
        <v>0</v>
      </c>
      <c r="AA1517">
        <v>0</v>
      </c>
      <c r="AB1517">
        <v>0</v>
      </c>
      <c r="AC1517">
        <v>0</v>
      </c>
      <c r="AD1517">
        <v>0</v>
      </c>
      <c r="AE1517">
        <v>0</v>
      </c>
      <c r="AF1517">
        <v>0</v>
      </c>
      <c r="AG1517" t="s">
        <v>8755</v>
      </c>
      <c r="AH1517" s="21" t="str">
        <f t="shared" si="46"/>
        <v>YO27</v>
      </c>
      <c r="AI1517" s="21">
        <v>107.92500000000001</v>
      </c>
      <c r="AJ1517" s="21">
        <f t="shared" si="47"/>
        <v>100</v>
      </c>
      <c r="AK1517" s="21" t="s">
        <v>2060</v>
      </c>
      <c r="AL1517" t="s">
        <v>2527</v>
      </c>
      <c r="AM1517" t="s">
        <v>53</v>
      </c>
      <c r="AN1517" t="s">
        <v>2033</v>
      </c>
    </row>
    <row r="1518" spans="1:40" ht="15" hidden="1" thickTop="1" x14ac:dyDescent="0.35">
      <c r="A1518" t="s">
        <v>8790</v>
      </c>
      <c r="B1518" t="s">
        <v>8757</v>
      </c>
      <c r="C1518" t="s">
        <v>2530</v>
      </c>
      <c r="D1518" t="s">
        <v>8758</v>
      </c>
      <c r="E1518" t="s">
        <v>558</v>
      </c>
      <c r="F1518">
        <v>2</v>
      </c>
      <c r="G1518" t="s">
        <v>2524</v>
      </c>
      <c r="H1518" t="s">
        <v>2056</v>
      </c>
      <c r="I1518" t="s">
        <v>2511</v>
      </c>
      <c r="J1518" t="s">
        <v>2532</v>
      </c>
      <c r="K1518" t="s">
        <v>62</v>
      </c>
      <c r="L1518" t="s">
        <v>2058</v>
      </c>
      <c r="M1518" t="s">
        <v>2170</v>
      </c>
      <c r="N1518">
        <v>0</v>
      </c>
      <c r="O1518">
        <v>0</v>
      </c>
      <c r="P1518">
        <v>0</v>
      </c>
      <c r="Q1518">
        <v>15300</v>
      </c>
      <c r="R1518">
        <v>0</v>
      </c>
      <c r="S1518">
        <v>0</v>
      </c>
      <c r="T1518">
        <v>0</v>
      </c>
      <c r="U1518">
        <v>0</v>
      </c>
      <c r="V1518">
        <v>0</v>
      </c>
      <c r="W1518">
        <v>0</v>
      </c>
      <c r="X1518">
        <v>0</v>
      </c>
      <c r="Y1518">
        <v>0</v>
      </c>
      <c r="Z1518">
        <v>0</v>
      </c>
      <c r="AA1518">
        <v>0</v>
      </c>
      <c r="AB1518">
        <v>0</v>
      </c>
      <c r="AC1518">
        <v>0</v>
      </c>
      <c r="AD1518">
        <v>0</v>
      </c>
      <c r="AE1518">
        <v>0</v>
      </c>
      <c r="AF1518">
        <v>0</v>
      </c>
      <c r="AG1518" t="s">
        <v>8759</v>
      </c>
      <c r="AH1518" s="21" t="str">
        <f t="shared" si="46"/>
        <v>YO27</v>
      </c>
      <c r="AI1518" s="21">
        <v>67.5</v>
      </c>
      <c r="AJ1518" s="21">
        <f t="shared" si="47"/>
        <v>100</v>
      </c>
      <c r="AK1518" s="21" t="s">
        <v>2060</v>
      </c>
      <c r="AL1518" t="s">
        <v>2527</v>
      </c>
      <c r="AM1518" t="s">
        <v>53</v>
      </c>
      <c r="AN1518" t="s">
        <v>2030</v>
      </c>
    </row>
    <row r="1519" spans="1:40" ht="15" hidden="1" thickTop="1" x14ac:dyDescent="0.35">
      <c r="A1519" t="s">
        <v>7541</v>
      </c>
      <c r="B1519" t="s">
        <v>8761</v>
      </c>
      <c r="C1519" t="s">
        <v>3949</v>
      </c>
      <c r="D1519" t="s">
        <v>8762</v>
      </c>
      <c r="E1519" t="s">
        <v>4786</v>
      </c>
      <c r="F1519">
        <v>2</v>
      </c>
      <c r="G1519" t="s">
        <v>2509</v>
      </c>
      <c r="H1519" t="s">
        <v>2510</v>
      </c>
      <c r="I1519" t="s">
        <v>2511</v>
      </c>
      <c r="J1519" t="s">
        <v>2987</v>
      </c>
      <c r="K1519" t="s">
        <v>2513</v>
      </c>
      <c r="L1519" t="s">
        <v>2058</v>
      </c>
      <c r="M1519" t="s">
        <v>2059</v>
      </c>
      <c r="N1519">
        <v>1</v>
      </c>
      <c r="O1519">
        <v>35</v>
      </c>
      <c r="P1519">
        <v>0.14000000000000001</v>
      </c>
      <c r="Q1519">
        <v>24480</v>
      </c>
      <c r="R1519">
        <v>0</v>
      </c>
      <c r="S1519">
        <v>0</v>
      </c>
      <c r="T1519">
        <v>0</v>
      </c>
      <c r="U1519">
        <v>0</v>
      </c>
      <c r="V1519">
        <v>0</v>
      </c>
      <c r="W1519">
        <v>0</v>
      </c>
      <c r="X1519">
        <v>1</v>
      </c>
      <c r="Y1519">
        <v>35</v>
      </c>
      <c r="Z1519">
        <v>0.14000000000000001</v>
      </c>
      <c r="AA1519">
        <v>0</v>
      </c>
      <c r="AB1519">
        <v>0</v>
      </c>
      <c r="AC1519">
        <v>0</v>
      </c>
      <c r="AD1519">
        <v>0</v>
      </c>
      <c r="AE1519">
        <v>0</v>
      </c>
      <c r="AF1519">
        <v>0</v>
      </c>
      <c r="AG1519" t="s">
        <v>8763</v>
      </c>
      <c r="AH1519" s="21" t="str">
        <f t="shared" si="46"/>
        <v>YO27</v>
      </c>
      <c r="AI1519" s="21">
        <v>107.92500000000001</v>
      </c>
      <c r="AJ1519" s="21">
        <f t="shared" si="47"/>
        <v>99.857026143790847</v>
      </c>
      <c r="AK1519" s="21" t="s">
        <v>2060</v>
      </c>
      <c r="AL1519" t="s">
        <v>2515</v>
      </c>
      <c r="AM1519" t="s">
        <v>53</v>
      </c>
      <c r="AN1519" t="s">
        <v>2029</v>
      </c>
    </row>
    <row r="1520" spans="1:40" ht="15" hidden="1" thickTop="1" x14ac:dyDescent="0.35">
      <c r="A1520" t="s">
        <v>8797</v>
      </c>
      <c r="B1520" t="s">
        <v>8765</v>
      </c>
      <c r="C1520" t="s">
        <v>4533</v>
      </c>
      <c r="D1520" t="s">
        <v>8766</v>
      </c>
      <c r="E1520" t="s">
        <v>2653</v>
      </c>
      <c r="F1520">
        <v>1</v>
      </c>
      <c r="G1520" t="s">
        <v>2619</v>
      </c>
      <c r="H1520" t="s">
        <v>2620</v>
      </c>
      <c r="I1520" t="s">
        <v>2511</v>
      </c>
      <c r="J1520" t="s">
        <v>2654</v>
      </c>
      <c r="K1520" t="s">
        <v>2655</v>
      </c>
      <c r="L1520" t="s">
        <v>2058</v>
      </c>
      <c r="M1520" t="s">
        <v>2170</v>
      </c>
      <c r="N1520">
        <v>0</v>
      </c>
      <c r="O1520">
        <v>0</v>
      </c>
      <c r="P1520">
        <v>0</v>
      </c>
      <c r="Q1520">
        <v>15300</v>
      </c>
      <c r="R1520">
        <v>0</v>
      </c>
      <c r="S1520">
        <v>0</v>
      </c>
      <c r="T1520">
        <v>0</v>
      </c>
      <c r="U1520">
        <v>0</v>
      </c>
      <c r="V1520">
        <v>0</v>
      </c>
      <c r="W1520">
        <v>0</v>
      </c>
      <c r="X1520">
        <v>0</v>
      </c>
      <c r="Y1520">
        <v>0</v>
      </c>
      <c r="Z1520">
        <v>0</v>
      </c>
      <c r="AA1520">
        <v>0</v>
      </c>
      <c r="AB1520">
        <v>0</v>
      </c>
      <c r="AC1520">
        <v>0</v>
      </c>
      <c r="AD1520">
        <v>0</v>
      </c>
      <c r="AE1520">
        <v>0</v>
      </c>
      <c r="AF1520">
        <v>0</v>
      </c>
      <c r="AG1520" t="s">
        <v>8767</v>
      </c>
      <c r="AH1520" s="21" t="str">
        <f t="shared" si="46"/>
        <v>YO27</v>
      </c>
      <c r="AI1520" s="21">
        <v>67.5</v>
      </c>
      <c r="AJ1520" s="21">
        <f t="shared" si="47"/>
        <v>100</v>
      </c>
      <c r="AK1520" s="21" t="s">
        <v>2060</v>
      </c>
      <c r="AL1520" t="s">
        <v>2657</v>
      </c>
      <c r="AM1520" t="s">
        <v>53</v>
      </c>
      <c r="AN1520" t="s">
        <v>2031</v>
      </c>
    </row>
    <row r="1521" spans="1:40" ht="15" hidden="1" thickTop="1" x14ac:dyDescent="0.35">
      <c r="A1521" t="s">
        <v>7545</v>
      </c>
      <c r="B1521" t="s">
        <v>8769</v>
      </c>
      <c r="C1521" t="s">
        <v>7236</v>
      </c>
      <c r="D1521" t="s">
        <v>8770</v>
      </c>
      <c r="E1521" t="s">
        <v>2986</v>
      </c>
      <c r="F1521">
        <v>1</v>
      </c>
      <c r="G1521" t="s">
        <v>2509</v>
      </c>
      <c r="H1521" t="s">
        <v>2510</v>
      </c>
      <c r="I1521" t="s">
        <v>2511</v>
      </c>
      <c r="J1521" t="s">
        <v>3256</v>
      </c>
      <c r="K1521" t="s">
        <v>2513</v>
      </c>
      <c r="L1521" t="s">
        <v>2058</v>
      </c>
      <c r="M1521" t="s">
        <v>2170</v>
      </c>
      <c r="N1521">
        <v>0</v>
      </c>
      <c r="O1521">
        <v>0</v>
      </c>
      <c r="P1521">
        <v>0</v>
      </c>
      <c r="Q1521">
        <v>15300</v>
      </c>
      <c r="R1521">
        <v>0</v>
      </c>
      <c r="S1521">
        <v>0</v>
      </c>
      <c r="T1521">
        <v>0</v>
      </c>
      <c r="U1521">
        <v>0</v>
      </c>
      <c r="V1521">
        <v>0</v>
      </c>
      <c r="W1521">
        <v>0</v>
      </c>
      <c r="X1521">
        <v>0</v>
      </c>
      <c r="Y1521">
        <v>0</v>
      </c>
      <c r="Z1521">
        <v>0</v>
      </c>
      <c r="AA1521">
        <v>0</v>
      </c>
      <c r="AB1521">
        <v>0</v>
      </c>
      <c r="AC1521">
        <v>0</v>
      </c>
      <c r="AD1521">
        <v>0</v>
      </c>
      <c r="AE1521">
        <v>0</v>
      </c>
      <c r="AF1521">
        <v>0</v>
      </c>
      <c r="AG1521" t="s">
        <v>8771</v>
      </c>
      <c r="AH1521" s="21" t="str">
        <f t="shared" si="46"/>
        <v>YO27</v>
      </c>
      <c r="AI1521" s="21">
        <v>67.5</v>
      </c>
      <c r="AJ1521" s="21">
        <f t="shared" si="47"/>
        <v>100</v>
      </c>
      <c r="AK1521" s="21" t="s">
        <v>2060</v>
      </c>
      <c r="AL1521" t="s">
        <v>2515</v>
      </c>
      <c r="AM1521" t="s">
        <v>53</v>
      </c>
      <c r="AN1521" t="s">
        <v>2031</v>
      </c>
    </row>
    <row r="1522" spans="1:40" ht="15" hidden="1" thickTop="1" x14ac:dyDescent="0.35">
      <c r="A1522" t="s">
        <v>8804</v>
      </c>
      <c r="B1522" t="s">
        <v>8776</v>
      </c>
      <c r="C1522" t="s">
        <v>3357</v>
      </c>
      <c r="D1522" t="s">
        <v>8777</v>
      </c>
      <c r="E1522" t="s">
        <v>2562</v>
      </c>
      <c r="F1522">
        <v>1</v>
      </c>
      <c r="G1522" t="s">
        <v>2546</v>
      </c>
      <c r="H1522" t="s">
        <v>2510</v>
      </c>
      <c r="I1522" t="s">
        <v>2511</v>
      </c>
      <c r="J1522" t="s">
        <v>2547</v>
      </c>
      <c r="K1522" t="s">
        <v>2548</v>
      </c>
      <c r="L1522" t="s">
        <v>2058</v>
      </c>
      <c r="M1522" t="s">
        <v>2170</v>
      </c>
      <c r="N1522">
        <v>1</v>
      </c>
      <c r="O1522">
        <v>80</v>
      </c>
      <c r="P1522">
        <v>0.52</v>
      </c>
      <c r="Q1522">
        <v>15300</v>
      </c>
      <c r="R1522">
        <v>0</v>
      </c>
      <c r="S1522">
        <v>0</v>
      </c>
      <c r="T1522">
        <v>0</v>
      </c>
      <c r="U1522">
        <v>0</v>
      </c>
      <c r="V1522">
        <v>0</v>
      </c>
      <c r="W1522">
        <v>0</v>
      </c>
      <c r="X1522">
        <v>1</v>
      </c>
      <c r="Y1522">
        <v>80</v>
      </c>
      <c r="Z1522">
        <v>0.52</v>
      </c>
      <c r="AA1522">
        <v>0</v>
      </c>
      <c r="AB1522">
        <v>0</v>
      </c>
      <c r="AC1522">
        <v>0</v>
      </c>
      <c r="AD1522">
        <v>0</v>
      </c>
      <c r="AE1522">
        <v>0</v>
      </c>
      <c r="AF1522">
        <v>0</v>
      </c>
      <c r="AG1522" t="s">
        <v>8778</v>
      </c>
      <c r="AH1522" s="21" t="str">
        <f t="shared" si="46"/>
        <v>YO27</v>
      </c>
      <c r="AI1522" s="21">
        <v>67.5</v>
      </c>
      <c r="AJ1522" s="21">
        <f t="shared" si="47"/>
        <v>99.477124183006538</v>
      </c>
      <c r="AK1522" s="21" t="s">
        <v>2063</v>
      </c>
      <c r="AL1522" t="s">
        <v>2551</v>
      </c>
      <c r="AM1522" t="s">
        <v>53</v>
      </c>
      <c r="AN1522" t="s">
        <v>2030</v>
      </c>
    </row>
    <row r="1523" spans="1:40" ht="15" hidden="1" thickTop="1" x14ac:dyDescent="0.35">
      <c r="A1523" t="s">
        <v>8808</v>
      </c>
      <c r="B1523" t="s">
        <v>8780</v>
      </c>
      <c r="C1523" t="s">
        <v>3357</v>
      </c>
      <c r="D1523" t="s">
        <v>8781</v>
      </c>
      <c r="E1523" t="s">
        <v>2562</v>
      </c>
      <c r="F1523">
        <v>1</v>
      </c>
      <c r="G1523" t="s">
        <v>2546</v>
      </c>
      <c r="H1523" t="s">
        <v>2510</v>
      </c>
      <c r="I1523" t="s">
        <v>2511</v>
      </c>
      <c r="J1523" t="s">
        <v>2547</v>
      </c>
      <c r="K1523" t="s">
        <v>2548</v>
      </c>
      <c r="L1523" t="s">
        <v>2058</v>
      </c>
      <c r="M1523" t="s">
        <v>2170</v>
      </c>
      <c r="N1523">
        <v>1</v>
      </c>
      <c r="O1523">
        <v>115</v>
      </c>
      <c r="P1523">
        <v>0.75</v>
      </c>
      <c r="Q1523">
        <v>15300</v>
      </c>
      <c r="R1523">
        <v>0</v>
      </c>
      <c r="S1523">
        <v>0</v>
      </c>
      <c r="T1523">
        <v>0</v>
      </c>
      <c r="U1523">
        <v>0</v>
      </c>
      <c r="V1523">
        <v>0</v>
      </c>
      <c r="W1523">
        <v>0</v>
      </c>
      <c r="X1523">
        <v>1</v>
      </c>
      <c r="Y1523">
        <v>115</v>
      </c>
      <c r="Z1523">
        <v>0.75</v>
      </c>
      <c r="AA1523">
        <v>0</v>
      </c>
      <c r="AB1523">
        <v>0</v>
      </c>
      <c r="AC1523">
        <v>0</v>
      </c>
      <c r="AD1523">
        <v>0</v>
      </c>
      <c r="AE1523">
        <v>0</v>
      </c>
      <c r="AF1523">
        <v>0</v>
      </c>
      <c r="AG1523" t="s">
        <v>8782</v>
      </c>
      <c r="AH1523" s="21" t="str">
        <f t="shared" si="46"/>
        <v>YO27</v>
      </c>
      <c r="AI1523" s="21">
        <v>67.5</v>
      </c>
      <c r="AJ1523" s="21">
        <f t="shared" si="47"/>
        <v>99.248366013071902</v>
      </c>
      <c r="AK1523" s="21" t="s">
        <v>2063</v>
      </c>
      <c r="AL1523" t="s">
        <v>2551</v>
      </c>
      <c r="AM1523" t="s">
        <v>53</v>
      </c>
      <c r="AN1523" t="s">
        <v>2033</v>
      </c>
    </row>
    <row r="1524" spans="1:40" ht="15" hidden="1" thickTop="1" x14ac:dyDescent="0.35">
      <c r="A1524" t="s">
        <v>8812</v>
      </c>
      <c r="B1524" t="s">
        <v>8784</v>
      </c>
      <c r="C1524" t="s">
        <v>3419</v>
      </c>
      <c r="D1524" t="s">
        <v>8785</v>
      </c>
      <c r="E1524" t="s">
        <v>4895</v>
      </c>
      <c r="F1524">
        <v>1</v>
      </c>
      <c r="G1524" t="s">
        <v>2546</v>
      </c>
      <c r="H1524" t="s">
        <v>2510</v>
      </c>
      <c r="I1524" t="s">
        <v>2511</v>
      </c>
      <c r="J1524" t="s">
        <v>2547</v>
      </c>
      <c r="K1524" t="s">
        <v>2548</v>
      </c>
      <c r="L1524" t="s">
        <v>2058</v>
      </c>
      <c r="M1524" t="s">
        <v>2059</v>
      </c>
      <c r="N1524">
        <v>1</v>
      </c>
      <c r="O1524">
        <v>41</v>
      </c>
      <c r="P1524">
        <v>0.17</v>
      </c>
      <c r="Q1524">
        <v>24480</v>
      </c>
      <c r="R1524">
        <v>0</v>
      </c>
      <c r="S1524">
        <v>0</v>
      </c>
      <c r="T1524">
        <v>0</v>
      </c>
      <c r="U1524">
        <v>0</v>
      </c>
      <c r="V1524">
        <v>0</v>
      </c>
      <c r="W1524">
        <v>0</v>
      </c>
      <c r="X1524">
        <v>1</v>
      </c>
      <c r="Y1524">
        <v>41</v>
      </c>
      <c r="Z1524">
        <v>0.17</v>
      </c>
      <c r="AA1524">
        <v>0</v>
      </c>
      <c r="AB1524">
        <v>0</v>
      </c>
      <c r="AC1524">
        <v>0</v>
      </c>
      <c r="AD1524">
        <v>0</v>
      </c>
      <c r="AE1524">
        <v>0</v>
      </c>
      <c r="AF1524">
        <v>0</v>
      </c>
      <c r="AG1524" t="s">
        <v>8786</v>
      </c>
      <c r="AH1524" s="21" t="str">
        <f t="shared" si="46"/>
        <v>YO27</v>
      </c>
      <c r="AI1524" s="21">
        <v>107.92500000000001</v>
      </c>
      <c r="AJ1524" s="21">
        <f t="shared" si="47"/>
        <v>99.832516339869287</v>
      </c>
      <c r="AK1524" s="21" t="s">
        <v>2060</v>
      </c>
      <c r="AL1524" t="s">
        <v>2551</v>
      </c>
      <c r="AM1524" t="s">
        <v>53</v>
      </c>
      <c r="AN1524" t="s">
        <v>2031</v>
      </c>
    </row>
    <row r="1525" spans="1:40" ht="15" hidden="1" thickTop="1" x14ac:dyDescent="0.35">
      <c r="A1525" t="s">
        <v>8816</v>
      </c>
      <c r="B1525" t="s">
        <v>8788</v>
      </c>
      <c r="C1525" t="s">
        <v>30185</v>
      </c>
      <c r="D1525" t="s">
        <v>8789</v>
      </c>
      <c r="E1525" t="s">
        <v>560</v>
      </c>
      <c r="F1525">
        <v>1</v>
      </c>
      <c r="G1525" t="s">
        <v>2055</v>
      </c>
      <c r="H1525" t="s">
        <v>2056</v>
      </c>
      <c r="I1525" t="s">
        <v>2511</v>
      </c>
      <c r="J1525" t="s">
        <v>67</v>
      </c>
      <c r="K1525" t="s">
        <v>68</v>
      </c>
      <c r="L1525" t="s">
        <v>2058</v>
      </c>
      <c r="M1525" t="s">
        <v>2059</v>
      </c>
      <c r="N1525">
        <v>1</v>
      </c>
      <c r="O1525">
        <v>87</v>
      </c>
      <c r="P1525">
        <v>0.36</v>
      </c>
      <c r="Q1525">
        <v>24480</v>
      </c>
      <c r="R1525">
        <v>0</v>
      </c>
      <c r="S1525">
        <v>0</v>
      </c>
      <c r="T1525">
        <v>0</v>
      </c>
      <c r="U1525">
        <v>0</v>
      </c>
      <c r="V1525">
        <v>0</v>
      </c>
      <c r="W1525">
        <v>0</v>
      </c>
      <c r="X1525">
        <v>1</v>
      </c>
      <c r="Y1525">
        <v>87</v>
      </c>
      <c r="Z1525">
        <v>0.36</v>
      </c>
      <c r="AA1525">
        <v>0</v>
      </c>
      <c r="AB1525">
        <v>0</v>
      </c>
      <c r="AC1525">
        <v>0</v>
      </c>
      <c r="AD1525">
        <v>0</v>
      </c>
      <c r="AE1525">
        <v>0</v>
      </c>
      <c r="AF1525">
        <v>0</v>
      </c>
      <c r="AG1525" t="s">
        <v>230</v>
      </c>
      <c r="AH1525" s="21" t="str">
        <f t="shared" si="46"/>
        <v>YO27</v>
      </c>
      <c r="AI1525" s="21">
        <v>107.92500000000001</v>
      </c>
      <c r="AJ1525" s="21">
        <f t="shared" si="47"/>
        <v>99.644607843137251</v>
      </c>
      <c r="AK1525" s="21" t="s">
        <v>2063</v>
      </c>
      <c r="AL1525" t="s">
        <v>70</v>
      </c>
      <c r="AM1525" t="s">
        <v>53</v>
      </c>
      <c r="AN1525" t="s">
        <v>2033</v>
      </c>
    </row>
    <row r="1526" spans="1:40" ht="15" hidden="1" thickTop="1" x14ac:dyDescent="0.35">
      <c r="A1526" t="s">
        <v>8820</v>
      </c>
      <c r="B1526" t="s">
        <v>8791</v>
      </c>
      <c r="C1526" t="s">
        <v>2918</v>
      </c>
      <c r="D1526" t="s">
        <v>8792</v>
      </c>
      <c r="E1526" t="s">
        <v>2920</v>
      </c>
      <c r="F1526">
        <v>1</v>
      </c>
      <c r="G1526" t="s">
        <v>2682</v>
      </c>
      <c r="H1526" t="s">
        <v>2620</v>
      </c>
      <c r="I1526" t="s">
        <v>2511</v>
      </c>
      <c r="J1526" t="s">
        <v>2921</v>
      </c>
      <c r="K1526" t="s">
        <v>2684</v>
      </c>
      <c r="L1526" t="s">
        <v>2058</v>
      </c>
      <c r="M1526" t="s">
        <v>2059</v>
      </c>
      <c r="N1526">
        <v>0</v>
      </c>
      <c r="O1526">
        <v>0</v>
      </c>
      <c r="P1526">
        <v>0</v>
      </c>
      <c r="Q1526">
        <v>24480</v>
      </c>
      <c r="R1526">
        <v>0</v>
      </c>
      <c r="S1526">
        <v>0</v>
      </c>
      <c r="T1526">
        <v>0</v>
      </c>
      <c r="U1526">
        <v>0</v>
      </c>
      <c r="V1526">
        <v>0</v>
      </c>
      <c r="W1526">
        <v>0</v>
      </c>
      <c r="X1526">
        <v>0</v>
      </c>
      <c r="Y1526">
        <v>0</v>
      </c>
      <c r="Z1526">
        <v>0</v>
      </c>
      <c r="AA1526">
        <v>0</v>
      </c>
      <c r="AB1526">
        <v>0</v>
      </c>
      <c r="AC1526">
        <v>0</v>
      </c>
      <c r="AD1526">
        <v>0</v>
      </c>
      <c r="AE1526">
        <v>0</v>
      </c>
      <c r="AF1526">
        <v>0</v>
      </c>
      <c r="AG1526" t="s">
        <v>8793</v>
      </c>
      <c r="AH1526" s="21" t="str">
        <f t="shared" si="46"/>
        <v>YO27</v>
      </c>
      <c r="AI1526" s="21">
        <v>107.92500000000001</v>
      </c>
      <c r="AJ1526" s="21">
        <f t="shared" si="47"/>
        <v>100</v>
      </c>
      <c r="AK1526" s="21" t="s">
        <v>2060</v>
      </c>
      <c r="AL1526" t="s">
        <v>2923</v>
      </c>
      <c r="AM1526" t="s">
        <v>53</v>
      </c>
      <c r="AN1526" t="s">
        <v>2031</v>
      </c>
    </row>
    <row r="1527" spans="1:40" ht="15" hidden="1" thickTop="1" x14ac:dyDescent="0.35">
      <c r="A1527" t="s">
        <v>8824</v>
      </c>
      <c r="B1527" t="s">
        <v>8794</v>
      </c>
      <c r="C1527" t="s">
        <v>4822</v>
      </c>
      <c r="D1527" t="s">
        <v>8795</v>
      </c>
      <c r="E1527" t="s">
        <v>3572</v>
      </c>
      <c r="F1527">
        <v>1</v>
      </c>
      <c r="G1527" t="s">
        <v>2546</v>
      </c>
      <c r="H1527" t="s">
        <v>2510</v>
      </c>
      <c r="I1527" t="s">
        <v>2511</v>
      </c>
      <c r="J1527" t="s">
        <v>3573</v>
      </c>
      <c r="K1527" t="s">
        <v>3007</v>
      </c>
      <c r="L1527" t="s">
        <v>2058</v>
      </c>
      <c r="M1527" t="s">
        <v>2059</v>
      </c>
      <c r="N1527">
        <v>4</v>
      </c>
      <c r="O1527">
        <v>6</v>
      </c>
      <c r="P1527">
        <v>0.02</v>
      </c>
      <c r="Q1527">
        <v>24480</v>
      </c>
      <c r="R1527">
        <v>0</v>
      </c>
      <c r="S1527">
        <v>0</v>
      </c>
      <c r="T1527">
        <v>0</v>
      </c>
      <c r="U1527">
        <v>0</v>
      </c>
      <c r="V1527">
        <v>0</v>
      </c>
      <c r="W1527">
        <v>0</v>
      </c>
      <c r="X1527">
        <v>0</v>
      </c>
      <c r="Y1527">
        <v>0</v>
      </c>
      <c r="Z1527">
        <v>0</v>
      </c>
      <c r="AA1527">
        <v>4</v>
      </c>
      <c r="AB1527">
        <v>6</v>
      </c>
      <c r="AC1527">
        <v>0.02</v>
      </c>
      <c r="AD1527">
        <v>0</v>
      </c>
      <c r="AE1527">
        <v>0</v>
      </c>
      <c r="AF1527">
        <v>0</v>
      </c>
      <c r="AG1527" t="s">
        <v>8796</v>
      </c>
      <c r="AH1527" s="21" t="str">
        <f t="shared" si="46"/>
        <v>YO27</v>
      </c>
      <c r="AI1527" s="21">
        <v>107.92500000000001</v>
      </c>
      <c r="AJ1527" s="21">
        <f t="shared" si="47"/>
        <v>99.975490196078425</v>
      </c>
      <c r="AK1527" s="21" t="s">
        <v>2060</v>
      </c>
      <c r="AL1527" t="s">
        <v>2551</v>
      </c>
      <c r="AM1527" t="s">
        <v>53</v>
      </c>
      <c r="AN1527" t="s">
        <v>2032</v>
      </c>
    </row>
    <row r="1528" spans="1:40" ht="15" hidden="1" thickTop="1" x14ac:dyDescent="0.35">
      <c r="A1528" t="s">
        <v>8828</v>
      </c>
      <c r="B1528" t="s">
        <v>8798</v>
      </c>
      <c r="C1528" t="s">
        <v>2932</v>
      </c>
      <c r="D1528" t="s">
        <v>8799</v>
      </c>
      <c r="E1528" t="s">
        <v>2562</v>
      </c>
      <c r="F1528">
        <v>1</v>
      </c>
      <c r="G1528" t="s">
        <v>2546</v>
      </c>
      <c r="H1528" t="s">
        <v>2510</v>
      </c>
      <c r="I1528" t="s">
        <v>2511</v>
      </c>
      <c r="J1528" t="s">
        <v>2547</v>
      </c>
      <c r="K1528" t="s">
        <v>2548</v>
      </c>
      <c r="L1528" t="s">
        <v>2058</v>
      </c>
      <c r="M1528" t="s">
        <v>2170</v>
      </c>
      <c r="N1528">
        <v>1</v>
      </c>
      <c r="O1528">
        <v>25</v>
      </c>
      <c r="P1528">
        <v>0.16</v>
      </c>
      <c r="Q1528">
        <v>15300</v>
      </c>
      <c r="R1528">
        <v>0</v>
      </c>
      <c r="S1528">
        <v>0</v>
      </c>
      <c r="T1528">
        <v>0</v>
      </c>
      <c r="U1528">
        <v>0</v>
      </c>
      <c r="V1528">
        <v>0</v>
      </c>
      <c r="W1528">
        <v>0</v>
      </c>
      <c r="X1528">
        <v>0</v>
      </c>
      <c r="Y1528">
        <v>0</v>
      </c>
      <c r="Z1528">
        <v>0</v>
      </c>
      <c r="AA1528">
        <v>1</v>
      </c>
      <c r="AB1528">
        <v>25</v>
      </c>
      <c r="AC1528">
        <v>0.16</v>
      </c>
      <c r="AD1528">
        <v>0</v>
      </c>
      <c r="AE1528">
        <v>0</v>
      </c>
      <c r="AF1528">
        <v>0</v>
      </c>
      <c r="AG1528" t="s">
        <v>8800</v>
      </c>
      <c r="AH1528" s="21" t="str">
        <f t="shared" si="46"/>
        <v>YO27</v>
      </c>
      <c r="AI1528" s="21">
        <v>67.5</v>
      </c>
      <c r="AJ1528" s="21">
        <f t="shared" si="47"/>
        <v>99.83660130718954</v>
      </c>
      <c r="AK1528" s="21" t="s">
        <v>2060</v>
      </c>
      <c r="AL1528" t="s">
        <v>2551</v>
      </c>
      <c r="AM1528" t="s">
        <v>53</v>
      </c>
      <c r="AN1528" t="s">
        <v>2030</v>
      </c>
    </row>
    <row r="1529" spans="1:40" ht="15" hidden="1" thickTop="1" x14ac:dyDescent="0.35">
      <c r="A1529" t="s">
        <v>8832</v>
      </c>
      <c r="B1529" t="s">
        <v>8801</v>
      </c>
      <c r="C1529" t="s">
        <v>4480</v>
      </c>
      <c r="D1529" t="s">
        <v>8802</v>
      </c>
      <c r="E1529" t="s">
        <v>2508</v>
      </c>
      <c r="F1529">
        <v>1</v>
      </c>
      <c r="G1529" t="s">
        <v>2509</v>
      </c>
      <c r="H1529" t="s">
        <v>2510</v>
      </c>
      <c r="I1529" t="s">
        <v>2511</v>
      </c>
      <c r="J1529" t="s">
        <v>3773</v>
      </c>
      <c r="K1529" t="s">
        <v>2513</v>
      </c>
      <c r="L1529" t="s">
        <v>2058</v>
      </c>
      <c r="M1529" t="s">
        <v>2059</v>
      </c>
      <c r="N1529">
        <v>2</v>
      </c>
      <c r="O1529">
        <v>79</v>
      </c>
      <c r="P1529">
        <v>0.32</v>
      </c>
      <c r="Q1529">
        <v>24480</v>
      </c>
      <c r="R1529">
        <v>1</v>
      </c>
      <c r="S1529">
        <v>49</v>
      </c>
      <c r="T1529">
        <v>0.2</v>
      </c>
      <c r="U1529">
        <v>0</v>
      </c>
      <c r="V1529">
        <v>0</v>
      </c>
      <c r="W1529">
        <v>0</v>
      </c>
      <c r="X1529">
        <v>1</v>
      </c>
      <c r="Y1529">
        <v>30</v>
      </c>
      <c r="Z1529">
        <v>0.12</v>
      </c>
      <c r="AA1529">
        <v>0</v>
      </c>
      <c r="AB1529">
        <v>0</v>
      </c>
      <c r="AC1529">
        <v>0</v>
      </c>
      <c r="AD1529">
        <v>0</v>
      </c>
      <c r="AE1529">
        <v>0</v>
      </c>
      <c r="AF1529">
        <v>0</v>
      </c>
      <c r="AG1529" t="s">
        <v>8803</v>
      </c>
      <c r="AH1529" s="21" t="str">
        <f t="shared" si="46"/>
        <v>YR21</v>
      </c>
      <c r="AI1529" s="21">
        <v>107.92500000000001</v>
      </c>
      <c r="AJ1529" s="21">
        <f t="shared" si="47"/>
        <v>99.677287581699346</v>
      </c>
      <c r="AK1529" s="21" t="s">
        <v>2063</v>
      </c>
      <c r="AL1529" t="s">
        <v>2515</v>
      </c>
      <c r="AM1529" t="s">
        <v>53</v>
      </c>
      <c r="AN1529" t="s">
        <v>2031</v>
      </c>
    </row>
    <row r="1530" spans="1:40" ht="15" hidden="1" thickTop="1" x14ac:dyDescent="0.35">
      <c r="A1530" t="s">
        <v>8836</v>
      </c>
      <c r="B1530" t="s">
        <v>8805</v>
      </c>
      <c r="C1530" t="s">
        <v>3936</v>
      </c>
      <c r="D1530" t="s">
        <v>8806</v>
      </c>
      <c r="E1530" t="s">
        <v>2691</v>
      </c>
      <c r="F1530">
        <v>1</v>
      </c>
      <c r="G1530" t="s">
        <v>2600</v>
      </c>
      <c r="H1530" t="s">
        <v>2577</v>
      </c>
      <c r="I1530" t="s">
        <v>2511</v>
      </c>
      <c r="J1530" t="s">
        <v>2699</v>
      </c>
      <c r="K1530" t="s">
        <v>2579</v>
      </c>
      <c r="L1530" t="s">
        <v>2058</v>
      </c>
      <c r="M1530" t="s">
        <v>2059</v>
      </c>
      <c r="N1530">
        <v>0</v>
      </c>
      <c r="O1530">
        <v>0</v>
      </c>
      <c r="P1530">
        <v>0</v>
      </c>
      <c r="Q1530">
        <v>24480</v>
      </c>
      <c r="R1530">
        <v>0</v>
      </c>
      <c r="S1530">
        <v>0</v>
      </c>
      <c r="T1530">
        <v>0</v>
      </c>
      <c r="U1530">
        <v>0</v>
      </c>
      <c r="V1530">
        <v>0</v>
      </c>
      <c r="W1530">
        <v>0</v>
      </c>
      <c r="X1530">
        <v>0</v>
      </c>
      <c r="Y1530">
        <v>0</v>
      </c>
      <c r="Z1530">
        <v>0</v>
      </c>
      <c r="AA1530">
        <v>0</v>
      </c>
      <c r="AB1530">
        <v>0</v>
      </c>
      <c r="AC1530">
        <v>0</v>
      </c>
      <c r="AD1530">
        <v>0</v>
      </c>
      <c r="AE1530">
        <v>0</v>
      </c>
      <c r="AF1530">
        <v>0</v>
      </c>
      <c r="AG1530" t="s">
        <v>8807</v>
      </c>
      <c r="AH1530" s="21" t="str">
        <f t="shared" si="46"/>
        <v>YO98</v>
      </c>
      <c r="AI1530" s="21">
        <v>107.92500000000001</v>
      </c>
      <c r="AJ1530" s="21">
        <f t="shared" si="47"/>
        <v>100</v>
      </c>
      <c r="AK1530" s="21" t="s">
        <v>2060</v>
      </c>
      <c r="AL1530" t="s">
        <v>2581</v>
      </c>
      <c r="AM1530" t="s">
        <v>53</v>
      </c>
      <c r="AN1530" t="s">
        <v>2032</v>
      </c>
    </row>
    <row r="1531" spans="1:40" ht="15" hidden="1" thickTop="1" x14ac:dyDescent="0.35">
      <c r="A1531" t="s">
        <v>8840</v>
      </c>
      <c r="B1531" t="s">
        <v>8809</v>
      </c>
      <c r="C1531" t="s">
        <v>3021</v>
      </c>
      <c r="D1531" t="s">
        <v>8810</v>
      </c>
      <c r="E1531" t="s">
        <v>2857</v>
      </c>
      <c r="F1531">
        <v>1</v>
      </c>
      <c r="G1531" t="s">
        <v>2576</v>
      </c>
      <c r="H1531" t="s">
        <v>2577</v>
      </c>
      <c r="I1531" t="s">
        <v>2511</v>
      </c>
      <c r="J1531" t="s">
        <v>2858</v>
      </c>
      <c r="K1531" t="s">
        <v>2742</v>
      </c>
      <c r="L1531" t="s">
        <v>2058</v>
      </c>
      <c r="M1531" t="s">
        <v>2170</v>
      </c>
      <c r="N1531">
        <v>2</v>
      </c>
      <c r="O1531">
        <v>137</v>
      </c>
      <c r="P1531">
        <v>0.9</v>
      </c>
      <c r="Q1531">
        <v>15300</v>
      </c>
      <c r="R1531">
        <v>0</v>
      </c>
      <c r="S1531">
        <v>0</v>
      </c>
      <c r="T1531">
        <v>0</v>
      </c>
      <c r="U1531">
        <v>0</v>
      </c>
      <c r="V1531">
        <v>0</v>
      </c>
      <c r="W1531">
        <v>0</v>
      </c>
      <c r="X1531">
        <v>2</v>
      </c>
      <c r="Y1531">
        <v>137</v>
      </c>
      <c r="Z1531">
        <v>0.9</v>
      </c>
      <c r="AA1531">
        <v>0</v>
      </c>
      <c r="AB1531">
        <v>0</v>
      </c>
      <c r="AC1531">
        <v>0</v>
      </c>
      <c r="AD1531">
        <v>0</v>
      </c>
      <c r="AE1531">
        <v>0</v>
      </c>
      <c r="AF1531">
        <v>0</v>
      </c>
      <c r="AG1531" t="s">
        <v>8811</v>
      </c>
      <c r="AH1531" s="21" t="str">
        <f t="shared" si="46"/>
        <v>YO27</v>
      </c>
      <c r="AI1531" s="21">
        <v>67.5</v>
      </c>
      <c r="AJ1531" s="21">
        <f t="shared" si="47"/>
        <v>99.104575163398692</v>
      </c>
      <c r="AK1531" s="21" t="s">
        <v>2063</v>
      </c>
      <c r="AL1531" t="s">
        <v>2581</v>
      </c>
      <c r="AM1531" t="s">
        <v>53</v>
      </c>
      <c r="AN1531" t="s">
        <v>2029</v>
      </c>
    </row>
    <row r="1532" spans="1:40" ht="15" hidden="1" thickTop="1" x14ac:dyDescent="0.35">
      <c r="A1532" t="s">
        <v>8844</v>
      </c>
      <c r="B1532" t="s">
        <v>8813</v>
      </c>
      <c r="C1532" t="s">
        <v>3493</v>
      </c>
      <c r="D1532" t="s">
        <v>8814</v>
      </c>
      <c r="E1532" t="s">
        <v>2575</v>
      </c>
      <c r="F1532">
        <v>1</v>
      </c>
      <c r="G1532" t="s">
        <v>2576</v>
      </c>
      <c r="H1532" t="s">
        <v>2577</v>
      </c>
      <c r="I1532" t="s">
        <v>2511</v>
      </c>
      <c r="J1532" t="s">
        <v>2578</v>
      </c>
      <c r="K1532" t="s">
        <v>2579</v>
      </c>
      <c r="L1532" t="s">
        <v>2058</v>
      </c>
      <c r="M1532" t="s">
        <v>2170</v>
      </c>
      <c r="N1532">
        <v>0</v>
      </c>
      <c r="O1532">
        <v>0</v>
      </c>
      <c r="P1532">
        <v>0</v>
      </c>
      <c r="Q1532">
        <v>15300</v>
      </c>
      <c r="R1532">
        <v>0</v>
      </c>
      <c r="S1532">
        <v>0</v>
      </c>
      <c r="T1532">
        <v>0</v>
      </c>
      <c r="U1532">
        <v>0</v>
      </c>
      <c r="V1532">
        <v>0</v>
      </c>
      <c r="W1532">
        <v>0</v>
      </c>
      <c r="X1532">
        <v>0</v>
      </c>
      <c r="Y1532">
        <v>0</v>
      </c>
      <c r="Z1532">
        <v>0</v>
      </c>
      <c r="AA1532">
        <v>0</v>
      </c>
      <c r="AB1532">
        <v>0</v>
      </c>
      <c r="AC1532">
        <v>0</v>
      </c>
      <c r="AD1532">
        <v>0</v>
      </c>
      <c r="AE1532">
        <v>0</v>
      </c>
      <c r="AF1532">
        <v>0</v>
      </c>
      <c r="AG1532" t="s">
        <v>8815</v>
      </c>
      <c r="AH1532" s="21" t="str">
        <f t="shared" si="46"/>
        <v>YO27</v>
      </c>
      <c r="AI1532" s="21">
        <v>67.5</v>
      </c>
      <c r="AJ1532" s="21">
        <f t="shared" si="47"/>
        <v>100</v>
      </c>
      <c r="AK1532" s="21" t="s">
        <v>2060</v>
      </c>
      <c r="AL1532" t="s">
        <v>2581</v>
      </c>
      <c r="AM1532" t="s">
        <v>53</v>
      </c>
      <c r="AN1532" t="s">
        <v>2031</v>
      </c>
    </row>
    <row r="1533" spans="1:40" ht="15" hidden="1" thickTop="1" x14ac:dyDescent="0.35">
      <c r="A1533" t="s">
        <v>8848</v>
      </c>
      <c r="B1533" t="s">
        <v>8817</v>
      </c>
      <c r="C1533" t="s">
        <v>2885</v>
      </c>
      <c r="D1533" t="s">
        <v>8818</v>
      </c>
      <c r="E1533" t="s">
        <v>2608</v>
      </c>
      <c r="F1533">
        <v>1</v>
      </c>
      <c r="G1533" t="s">
        <v>2576</v>
      </c>
      <c r="H1533" t="s">
        <v>2577</v>
      </c>
      <c r="I1533" t="s">
        <v>2511</v>
      </c>
      <c r="J1533" t="s">
        <v>2578</v>
      </c>
      <c r="K1533" t="s">
        <v>2579</v>
      </c>
      <c r="L1533" t="s">
        <v>2058</v>
      </c>
      <c r="M1533" t="s">
        <v>2059</v>
      </c>
      <c r="N1533">
        <v>0</v>
      </c>
      <c r="O1533">
        <v>0</v>
      </c>
      <c r="P1533">
        <v>0</v>
      </c>
      <c r="Q1533">
        <v>24480</v>
      </c>
      <c r="R1533">
        <v>0</v>
      </c>
      <c r="S1533">
        <v>0</v>
      </c>
      <c r="T1533">
        <v>0</v>
      </c>
      <c r="U1533">
        <v>0</v>
      </c>
      <c r="V1533">
        <v>0</v>
      </c>
      <c r="W1533">
        <v>0</v>
      </c>
      <c r="X1533">
        <v>0</v>
      </c>
      <c r="Y1533">
        <v>0</v>
      </c>
      <c r="Z1533">
        <v>0</v>
      </c>
      <c r="AA1533">
        <v>0</v>
      </c>
      <c r="AB1533">
        <v>0</v>
      </c>
      <c r="AC1533">
        <v>0</v>
      </c>
      <c r="AD1533">
        <v>0</v>
      </c>
      <c r="AE1533">
        <v>0</v>
      </c>
      <c r="AF1533">
        <v>0</v>
      </c>
      <c r="AG1533" t="s">
        <v>8819</v>
      </c>
      <c r="AH1533" s="21" t="str">
        <f t="shared" si="46"/>
        <v>YO27</v>
      </c>
      <c r="AI1533" s="21">
        <v>107.92500000000001</v>
      </c>
      <c r="AJ1533" s="21">
        <f t="shared" si="47"/>
        <v>100</v>
      </c>
      <c r="AK1533" s="21" t="s">
        <v>2060</v>
      </c>
      <c r="AL1533" t="s">
        <v>2581</v>
      </c>
      <c r="AM1533" t="s">
        <v>53</v>
      </c>
      <c r="AN1533" t="s">
        <v>2031</v>
      </c>
    </row>
    <row r="1534" spans="1:40" ht="15" hidden="1" thickTop="1" x14ac:dyDescent="0.35">
      <c r="A1534" t="s">
        <v>8852</v>
      </c>
      <c r="B1534" t="s">
        <v>8821</v>
      </c>
      <c r="C1534" t="s">
        <v>4101</v>
      </c>
      <c r="D1534" t="s">
        <v>8822</v>
      </c>
      <c r="E1534" t="s">
        <v>3338</v>
      </c>
      <c r="F1534">
        <v>1</v>
      </c>
      <c r="G1534" t="s">
        <v>2609</v>
      </c>
      <c r="H1534" t="s">
        <v>2577</v>
      </c>
      <c r="I1534" t="s">
        <v>2511</v>
      </c>
      <c r="J1534" t="s">
        <v>2675</v>
      </c>
      <c r="K1534" t="s">
        <v>2611</v>
      </c>
      <c r="L1534" t="s">
        <v>2058</v>
      </c>
      <c r="M1534" t="s">
        <v>2059</v>
      </c>
      <c r="N1534">
        <v>0</v>
      </c>
      <c r="O1534">
        <v>0</v>
      </c>
      <c r="P1534">
        <v>0</v>
      </c>
      <c r="Q1534">
        <v>24480</v>
      </c>
      <c r="R1534">
        <v>0</v>
      </c>
      <c r="S1534">
        <v>0</v>
      </c>
      <c r="T1534">
        <v>0</v>
      </c>
      <c r="U1534">
        <v>0</v>
      </c>
      <c r="V1534">
        <v>0</v>
      </c>
      <c r="W1534">
        <v>0</v>
      </c>
      <c r="X1534">
        <v>0</v>
      </c>
      <c r="Y1534">
        <v>0</v>
      </c>
      <c r="Z1534">
        <v>0</v>
      </c>
      <c r="AA1534">
        <v>0</v>
      </c>
      <c r="AB1534">
        <v>0</v>
      </c>
      <c r="AC1534">
        <v>0</v>
      </c>
      <c r="AD1534">
        <v>0</v>
      </c>
      <c r="AE1534">
        <v>0</v>
      </c>
      <c r="AF1534">
        <v>0</v>
      </c>
      <c r="AG1534" t="s">
        <v>8823</v>
      </c>
      <c r="AH1534" s="21" t="str">
        <f t="shared" si="46"/>
        <v>YO98</v>
      </c>
      <c r="AI1534" s="21">
        <v>107.92500000000001</v>
      </c>
      <c r="AJ1534" s="21">
        <f t="shared" si="47"/>
        <v>100</v>
      </c>
      <c r="AK1534" s="21" t="s">
        <v>2060</v>
      </c>
      <c r="AL1534" t="s">
        <v>2581</v>
      </c>
      <c r="AM1534" t="s">
        <v>53</v>
      </c>
      <c r="AN1534" t="s">
        <v>2029</v>
      </c>
    </row>
    <row r="1535" spans="1:40" ht="15" hidden="1" thickTop="1" x14ac:dyDescent="0.35">
      <c r="A1535" t="s">
        <v>8855</v>
      </c>
      <c r="B1535" t="s">
        <v>8825</v>
      </c>
      <c r="C1535" t="s">
        <v>2673</v>
      </c>
      <c r="D1535" t="s">
        <v>8826</v>
      </c>
      <c r="E1535" t="s">
        <v>3338</v>
      </c>
      <c r="F1535">
        <v>1</v>
      </c>
      <c r="G1535" t="s">
        <v>2609</v>
      </c>
      <c r="H1535" t="s">
        <v>2577</v>
      </c>
      <c r="I1535" t="s">
        <v>2511</v>
      </c>
      <c r="J1535" t="s">
        <v>2675</v>
      </c>
      <c r="K1535" t="s">
        <v>2611</v>
      </c>
      <c r="L1535" t="s">
        <v>2058</v>
      </c>
      <c r="M1535" t="s">
        <v>2059</v>
      </c>
      <c r="N1535">
        <v>0</v>
      </c>
      <c r="O1535">
        <v>0</v>
      </c>
      <c r="P1535">
        <v>0</v>
      </c>
      <c r="Q1535">
        <v>24480</v>
      </c>
      <c r="R1535">
        <v>0</v>
      </c>
      <c r="S1535">
        <v>0</v>
      </c>
      <c r="T1535">
        <v>0</v>
      </c>
      <c r="U1535">
        <v>0</v>
      </c>
      <c r="V1535">
        <v>0</v>
      </c>
      <c r="W1535">
        <v>0</v>
      </c>
      <c r="X1535">
        <v>0</v>
      </c>
      <c r="Y1535">
        <v>0</v>
      </c>
      <c r="Z1535">
        <v>0</v>
      </c>
      <c r="AA1535">
        <v>0</v>
      </c>
      <c r="AB1535">
        <v>0</v>
      </c>
      <c r="AC1535">
        <v>0</v>
      </c>
      <c r="AD1535">
        <v>0</v>
      </c>
      <c r="AE1535">
        <v>0</v>
      </c>
      <c r="AF1535">
        <v>0</v>
      </c>
      <c r="AG1535" t="s">
        <v>8827</v>
      </c>
      <c r="AH1535" s="21" t="str">
        <f t="shared" si="46"/>
        <v>YO98</v>
      </c>
      <c r="AI1535" s="21">
        <v>107.92500000000001</v>
      </c>
      <c r="AJ1535" s="21">
        <f t="shared" si="47"/>
        <v>100</v>
      </c>
      <c r="AK1535" s="21" t="s">
        <v>2060</v>
      </c>
      <c r="AL1535" t="s">
        <v>2581</v>
      </c>
      <c r="AM1535" t="s">
        <v>53</v>
      </c>
      <c r="AN1535" t="s">
        <v>2030</v>
      </c>
    </row>
    <row r="1536" spans="1:40" ht="15" hidden="1" thickTop="1" x14ac:dyDescent="0.35">
      <c r="A1536" t="s">
        <v>8859</v>
      </c>
      <c r="B1536" t="s">
        <v>8829</v>
      </c>
      <c r="C1536" t="s">
        <v>3725</v>
      </c>
      <c r="D1536" t="s">
        <v>8830</v>
      </c>
      <c r="E1536" t="s">
        <v>2691</v>
      </c>
      <c r="F1536">
        <v>1</v>
      </c>
      <c r="G1536" t="s">
        <v>2600</v>
      </c>
      <c r="H1536" t="s">
        <v>2577</v>
      </c>
      <c r="I1536" t="s">
        <v>2511</v>
      </c>
      <c r="J1536" t="s">
        <v>2634</v>
      </c>
      <c r="K1536" t="s">
        <v>2635</v>
      </c>
      <c r="L1536" t="s">
        <v>2058</v>
      </c>
      <c r="M1536" t="s">
        <v>2170</v>
      </c>
      <c r="N1536">
        <v>0</v>
      </c>
      <c r="O1536">
        <v>0</v>
      </c>
      <c r="P1536">
        <v>0</v>
      </c>
      <c r="Q1536">
        <v>15300</v>
      </c>
      <c r="R1536">
        <v>0</v>
      </c>
      <c r="S1536">
        <v>0</v>
      </c>
      <c r="T1536">
        <v>0</v>
      </c>
      <c r="U1536">
        <v>0</v>
      </c>
      <c r="V1536">
        <v>0</v>
      </c>
      <c r="W1536">
        <v>0</v>
      </c>
      <c r="X1536">
        <v>0</v>
      </c>
      <c r="Y1536">
        <v>0</v>
      </c>
      <c r="Z1536">
        <v>0</v>
      </c>
      <c r="AA1536">
        <v>0</v>
      </c>
      <c r="AB1536">
        <v>0</v>
      </c>
      <c r="AC1536">
        <v>0</v>
      </c>
      <c r="AD1536">
        <v>0</v>
      </c>
      <c r="AE1536">
        <v>0</v>
      </c>
      <c r="AF1536">
        <v>0</v>
      </c>
      <c r="AG1536" t="s">
        <v>8831</v>
      </c>
      <c r="AH1536" s="21" t="str">
        <f t="shared" si="46"/>
        <v>YO98</v>
      </c>
      <c r="AI1536" s="21">
        <v>67.5</v>
      </c>
      <c r="AJ1536" s="21">
        <f t="shared" si="47"/>
        <v>100</v>
      </c>
      <c r="AK1536" s="21" t="s">
        <v>2060</v>
      </c>
      <c r="AL1536" t="s">
        <v>2581</v>
      </c>
      <c r="AM1536" t="s">
        <v>53</v>
      </c>
      <c r="AN1536" t="s">
        <v>2031</v>
      </c>
    </row>
    <row r="1537" spans="1:40" ht="15" hidden="1" thickTop="1" x14ac:dyDescent="0.35">
      <c r="A1537" t="s">
        <v>8863</v>
      </c>
      <c r="B1537" t="s">
        <v>8833</v>
      </c>
      <c r="C1537" t="s">
        <v>3479</v>
      </c>
      <c r="D1537" t="s">
        <v>8834</v>
      </c>
      <c r="E1537" t="s">
        <v>2575</v>
      </c>
      <c r="F1537">
        <v>1</v>
      </c>
      <c r="G1537" t="s">
        <v>2609</v>
      </c>
      <c r="H1537" t="s">
        <v>2577</v>
      </c>
      <c r="I1537" t="s">
        <v>2511</v>
      </c>
      <c r="J1537" t="s">
        <v>2610</v>
      </c>
      <c r="K1537" t="s">
        <v>2611</v>
      </c>
      <c r="L1537" t="s">
        <v>2058</v>
      </c>
      <c r="M1537" t="s">
        <v>2059</v>
      </c>
      <c r="N1537">
        <v>0</v>
      </c>
      <c r="O1537">
        <v>0</v>
      </c>
      <c r="P1537">
        <v>0</v>
      </c>
      <c r="Q1537">
        <v>24480</v>
      </c>
      <c r="R1537">
        <v>0</v>
      </c>
      <c r="S1537">
        <v>0</v>
      </c>
      <c r="T1537">
        <v>0</v>
      </c>
      <c r="U1537">
        <v>0</v>
      </c>
      <c r="V1537">
        <v>0</v>
      </c>
      <c r="W1537">
        <v>0</v>
      </c>
      <c r="X1537">
        <v>0</v>
      </c>
      <c r="Y1537">
        <v>0</v>
      </c>
      <c r="Z1537">
        <v>0</v>
      </c>
      <c r="AA1537">
        <v>0</v>
      </c>
      <c r="AB1537">
        <v>0</v>
      </c>
      <c r="AC1537">
        <v>0</v>
      </c>
      <c r="AD1537">
        <v>0</v>
      </c>
      <c r="AE1537">
        <v>0</v>
      </c>
      <c r="AF1537">
        <v>0</v>
      </c>
      <c r="AG1537" t="s">
        <v>8835</v>
      </c>
      <c r="AH1537" s="21" t="str">
        <f t="shared" si="46"/>
        <v>YO98</v>
      </c>
      <c r="AI1537" s="21">
        <v>107.92500000000001</v>
      </c>
      <c r="AJ1537" s="21">
        <f t="shared" si="47"/>
        <v>100</v>
      </c>
      <c r="AK1537" s="21" t="s">
        <v>2060</v>
      </c>
      <c r="AL1537" t="s">
        <v>2581</v>
      </c>
      <c r="AM1537" t="s">
        <v>53</v>
      </c>
      <c r="AN1537" t="s">
        <v>2029</v>
      </c>
    </row>
    <row r="1538" spans="1:40" ht="15" hidden="1" thickTop="1" x14ac:dyDescent="0.35">
      <c r="A1538" t="s">
        <v>8867</v>
      </c>
      <c r="B1538" t="s">
        <v>8837</v>
      </c>
      <c r="C1538" t="s">
        <v>3479</v>
      </c>
      <c r="D1538" t="s">
        <v>8838</v>
      </c>
      <c r="E1538" t="s">
        <v>3440</v>
      </c>
      <c r="F1538">
        <v>1</v>
      </c>
      <c r="G1538" t="s">
        <v>2609</v>
      </c>
      <c r="H1538" t="s">
        <v>2577</v>
      </c>
      <c r="I1538" t="s">
        <v>2511</v>
      </c>
      <c r="J1538" t="s">
        <v>2610</v>
      </c>
      <c r="K1538" t="s">
        <v>2611</v>
      </c>
      <c r="L1538" t="s">
        <v>2058</v>
      </c>
      <c r="M1538" t="s">
        <v>2170</v>
      </c>
      <c r="N1538">
        <v>0</v>
      </c>
      <c r="O1538">
        <v>0</v>
      </c>
      <c r="P1538">
        <v>0</v>
      </c>
      <c r="Q1538">
        <v>15300</v>
      </c>
      <c r="R1538">
        <v>0</v>
      </c>
      <c r="S1538">
        <v>0</v>
      </c>
      <c r="T1538">
        <v>0</v>
      </c>
      <c r="U1538">
        <v>0</v>
      </c>
      <c r="V1538">
        <v>0</v>
      </c>
      <c r="W1538">
        <v>0</v>
      </c>
      <c r="X1538">
        <v>0</v>
      </c>
      <c r="Y1538">
        <v>0</v>
      </c>
      <c r="Z1538">
        <v>0</v>
      </c>
      <c r="AA1538">
        <v>0</v>
      </c>
      <c r="AB1538">
        <v>0</v>
      </c>
      <c r="AC1538">
        <v>0</v>
      </c>
      <c r="AD1538">
        <v>0</v>
      </c>
      <c r="AE1538">
        <v>0</v>
      </c>
      <c r="AF1538">
        <v>0</v>
      </c>
      <c r="AG1538" t="s">
        <v>8839</v>
      </c>
      <c r="AH1538" s="21" t="str">
        <f t="shared" si="46"/>
        <v>YO98</v>
      </c>
      <c r="AI1538" s="21">
        <v>67.5</v>
      </c>
      <c r="AJ1538" s="21">
        <f t="shared" si="47"/>
        <v>100</v>
      </c>
      <c r="AK1538" s="21" t="s">
        <v>2060</v>
      </c>
      <c r="AL1538" t="s">
        <v>2581</v>
      </c>
      <c r="AM1538" t="s">
        <v>53</v>
      </c>
      <c r="AN1538" t="s">
        <v>2032</v>
      </c>
    </row>
    <row r="1539" spans="1:40" ht="15" hidden="1" thickTop="1" x14ac:dyDescent="0.35">
      <c r="A1539" t="s">
        <v>8871</v>
      </c>
      <c r="B1539" t="s">
        <v>8841</v>
      </c>
      <c r="C1539" t="s">
        <v>7416</v>
      </c>
      <c r="D1539" t="s">
        <v>8842</v>
      </c>
      <c r="E1539" t="s">
        <v>2667</v>
      </c>
      <c r="F1539">
        <v>2</v>
      </c>
      <c r="G1539" t="s">
        <v>2509</v>
      </c>
      <c r="H1539" t="s">
        <v>2510</v>
      </c>
      <c r="I1539" t="s">
        <v>2511</v>
      </c>
      <c r="J1539" t="s">
        <v>2794</v>
      </c>
      <c r="K1539" t="s">
        <v>2669</v>
      </c>
      <c r="L1539" t="s">
        <v>2058</v>
      </c>
      <c r="M1539" t="s">
        <v>2059</v>
      </c>
      <c r="N1539">
        <v>0</v>
      </c>
      <c r="O1539">
        <v>0</v>
      </c>
      <c r="P1539">
        <v>0</v>
      </c>
      <c r="Q1539">
        <v>24480</v>
      </c>
      <c r="R1539">
        <v>0</v>
      </c>
      <c r="S1539">
        <v>0</v>
      </c>
      <c r="T1539">
        <v>0</v>
      </c>
      <c r="U1539">
        <v>0</v>
      </c>
      <c r="V1539">
        <v>0</v>
      </c>
      <c r="W1539">
        <v>0</v>
      </c>
      <c r="X1539">
        <v>0</v>
      </c>
      <c r="Y1539">
        <v>0</v>
      </c>
      <c r="Z1539">
        <v>0</v>
      </c>
      <c r="AA1539">
        <v>0</v>
      </c>
      <c r="AB1539">
        <v>0</v>
      </c>
      <c r="AC1539">
        <v>0</v>
      </c>
      <c r="AD1539">
        <v>0</v>
      </c>
      <c r="AE1539">
        <v>0</v>
      </c>
      <c r="AF1539">
        <v>0</v>
      </c>
      <c r="AG1539" t="s">
        <v>8843</v>
      </c>
      <c r="AH1539" s="21" t="str">
        <f t="shared" si="46"/>
        <v>YR21</v>
      </c>
      <c r="AI1539" s="21">
        <v>107.92500000000001</v>
      </c>
      <c r="AJ1539" s="21">
        <f t="shared" si="47"/>
        <v>100</v>
      </c>
      <c r="AK1539" s="21" t="s">
        <v>2060</v>
      </c>
      <c r="AL1539" t="s">
        <v>2515</v>
      </c>
      <c r="AM1539" t="s">
        <v>53</v>
      </c>
      <c r="AN1539" t="s">
        <v>2032</v>
      </c>
    </row>
    <row r="1540" spans="1:40" ht="15" hidden="1" thickTop="1" x14ac:dyDescent="0.35">
      <c r="A1540" t="s">
        <v>8875</v>
      </c>
      <c r="B1540" t="s">
        <v>8845</v>
      </c>
      <c r="C1540" t="s">
        <v>5194</v>
      </c>
      <c r="D1540" t="s">
        <v>8846</v>
      </c>
      <c r="E1540" t="s">
        <v>4811</v>
      </c>
      <c r="F1540">
        <v>1</v>
      </c>
      <c r="G1540" t="s">
        <v>2600</v>
      </c>
      <c r="H1540" t="s">
        <v>2577</v>
      </c>
      <c r="I1540" t="s">
        <v>2511</v>
      </c>
      <c r="J1540" t="s">
        <v>2699</v>
      </c>
      <c r="K1540" t="s">
        <v>2579</v>
      </c>
      <c r="L1540" t="s">
        <v>2058</v>
      </c>
      <c r="M1540" t="s">
        <v>2059</v>
      </c>
      <c r="N1540">
        <v>0</v>
      </c>
      <c r="O1540">
        <v>0</v>
      </c>
      <c r="P1540">
        <v>0</v>
      </c>
      <c r="Q1540">
        <v>24480</v>
      </c>
      <c r="R1540">
        <v>0</v>
      </c>
      <c r="S1540">
        <v>0</v>
      </c>
      <c r="T1540">
        <v>0</v>
      </c>
      <c r="U1540">
        <v>0</v>
      </c>
      <c r="V1540">
        <v>0</v>
      </c>
      <c r="W1540">
        <v>0</v>
      </c>
      <c r="X1540">
        <v>0</v>
      </c>
      <c r="Y1540">
        <v>0</v>
      </c>
      <c r="Z1540">
        <v>0</v>
      </c>
      <c r="AA1540">
        <v>0</v>
      </c>
      <c r="AB1540">
        <v>0</v>
      </c>
      <c r="AC1540">
        <v>0</v>
      </c>
      <c r="AD1540">
        <v>0</v>
      </c>
      <c r="AE1540">
        <v>0</v>
      </c>
      <c r="AF1540">
        <v>0</v>
      </c>
      <c r="AG1540" t="s">
        <v>8847</v>
      </c>
      <c r="AH1540" s="21" t="str">
        <f t="shared" si="46"/>
        <v>YO98</v>
      </c>
      <c r="AI1540" s="21">
        <v>107.92500000000001</v>
      </c>
      <c r="AJ1540" s="21">
        <f t="shared" si="47"/>
        <v>100</v>
      </c>
      <c r="AK1540" s="21" t="s">
        <v>2060</v>
      </c>
      <c r="AL1540" t="s">
        <v>2581</v>
      </c>
      <c r="AM1540" t="s">
        <v>53</v>
      </c>
      <c r="AN1540" t="s">
        <v>2031</v>
      </c>
    </row>
    <row r="1541" spans="1:40" ht="15" hidden="1" thickTop="1" x14ac:dyDescent="0.35">
      <c r="A1541" t="s">
        <v>8879</v>
      </c>
      <c r="B1541" t="s">
        <v>8849</v>
      </c>
      <c r="C1541" t="s">
        <v>2885</v>
      </c>
      <c r="D1541" t="s">
        <v>8850</v>
      </c>
      <c r="E1541" t="s">
        <v>2608</v>
      </c>
      <c r="F1541">
        <v>1</v>
      </c>
      <c r="G1541" t="s">
        <v>2576</v>
      </c>
      <c r="H1541" t="s">
        <v>2577</v>
      </c>
      <c r="I1541" t="s">
        <v>2511</v>
      </c>
      <c r="J1541" t="s">
        <v>2578</v>
      </c>
      <c r="K1541" t="s">
        <v>2579</v>
      </c>
      <c r="L1541" t="s">
        <v>2058</v>
      </c>
      <c r="M1541" t="s">
        <v>2059</v>
      </c>
      <c r="N1541">
        <v>0</v>
      </c>
      <c r="O1541">
        <v>0</v>
      </c>
      <c r="P1541">
        <v>0</v>
      </c>
      <c r="Q1541">
        <v>24480</v>
      </c>
      <c r="R1541">
        <v>0</v>
      </c>
      <c r="S1541">
        <v>0</v>
      </c>
      <c r="T1541">
        <v>0</v>
      </c>
      <c r="U1541">
        <v>0</v>
      </c>
      <c r="V1541">
        <v>0</v>
      </c>
      <c r="W1541">
        <v>0</v>
      </c>
      <c r="X1541">
        <v>0</v>
      </c>
      <c r="Y1541">
        <v>0</v>
      </c>
      <c r="Z1541">
        <v>0</v>
      </c>
      <c r="AA1541">
        <v>0</v>
      </c>
      <c r="AB1541">
        <v>0</v>
      </c>
      <c r="AC1541">
        <v>0</v>
      </c>
      <c r="AD1541">
        <v>0</v>
      </c>
      <c r="AE1541">
        <v>0</v>
      </c>
      <c r="AF1541">
        <v>0</v>
      </c>
      <c r="AG1541" t="s">
        <v>8851</v>
      </c>
      <c r="AH1541" s="21" t="str">
        <f t="shared" si="46"/>
        <v>YO27</v>
      </c>
      <c r="AI1541" s="21">
        <v>107.92500000000001</v>
      </c>
      <c r="AJ1541" s="21">
        <f t="shared" si="47"/>
        <v>100</v>
      </c>
      <c r="AK1541" s="21" t="s">
        <v>2060</v>
      </c>
      <c r="AL1541" t="s">
        <v>2581</v>
      </c>
      <c r="AM1541" t="s">
        <v>53</v>
      </c>
      <c r="AN1541" t="s">
        <v>2031</v>
      </c>
    </row>
    <row r="1542" spans="1:40" ht="15" hidden="1" thickTop="1" x14ac:dyDescent="0.35">
      <c r="A1542" t="s">
        <v>8884</v>
      </c>
      <c r="B1542" t="s">
        <v>8853</v>
      </c>
      <c r="C1542" t="s">
        <v>30185</v>
      </c>
      <c r="D1542" t="s">
        <v>8854</v>
      </c>
      <c r="E1542" t="s">
        <v>560</v>
      </c>
      <c r="F1542">
        <v>1</v>
      </c>
      <c r="G1542" t="s">
        <v>2055</v>
      </c>
      <c r="H1542" t="s">
        <v>2056</v>
      </c>
      <c r="I1542" t="s">
        <v>2511</v>
      </c>
      <c r="J1542" t="s">
        <v>67</v>
      </c>
      <c r="K1542" t="s">
        <v>68</v>
      </c>
      <c r="L1542" t="s">
        <v>2058</v>
      </c>
      <c r="M1542" t="s">
        <v>2059</v>
      </c>
      <c r="N1542">
        <v>0</v>
      </c>
      <c r="O1542">
        <v>0</v>
      </c>
      <c r="P1542">
        <v>0</v>
      </c>
      <c r="Q1542">
        <v>24480</v>
      </c>
      <c r="R1542">
        <v>0</v>
      </c>
      <c r="S1542">
        <v>0</v>
      </c>
      <c r="T1542">
        <v>0</v>
      </c>
      <c r="U1542">
        <v>0</v>
      </c>
      <c r="V1542">
        <v>0</v>
      </c>
      <c r="W1542">
        <v>0</v>
      </c>
      <c r="X1542">
        <v>0</v>
      </c>
      <c r="Y1542">
        <v>0</v>
      </c>
      <c r="Z1542">
        <v>0</v>
      </c>
      <c r="AA1542">
        <v>0</v>
      </c>
      <c r="AB1542">
        <v>0</v>
      </c>
      <c r="AC1542">
        <v>0</v>
      </c>
      <c r="AD1542">
        <v>0</v>
      </c>
      <c r="AE1542">
        <v>0</v>
      </c>
      <c r="AF1542">
        <v>0</v>
      </c>
      <c r="AG1542" t="s">
        <v>231</v>
      </c>
      <c r="AH1542" s="21" t="str">
        <f t="shared" si="46"/>
        <v>YO27</v>
      </c>
      <c r="AI1542" s="21">
        <v>107.92500000000001</v>
      </c>
      <c r="AJ1542" s="21">
        <f t="shared" si="47"/>
        <v>100</v>
      </c>
      <c r="AK1542" s="21" t="s">
        <v>2060</v>
      </c>
      <c r="AL1542" t="s">
        <v>70</v>
      </c>
      <c r="AM1542" t="s">
        <v>53</v>
      </c>
      <c r="AN1542" t="s">
        <v>2029</v>
      </c>
    </row>
    <row r="1543" spans="1:40" ht="15" hidden="1" thickTop="1" x14ac:dyDescent="0.35">
      <c r="A1543" t="s">
        <v>8888</v>
      </c>
      <c r="B1543" t="s">
        <v>8856</v>
      </c>
      <c r="C1543" t="s">
        <v>3056</v>
      </c>
      <c r="D1543" t="s">
        <v>8857</v>
      </c>
      <c r="E1543" t="s">
        <v>3058</v>
      </c>
      <c r="F1543">
        <v>1</v>
      </c>
      <c r="G1543" t="s">
        <v>2546</v>
      </c>
      <c r="H1543" t="s">
        <v>2510</v>
      </c>
      <c r="I1543" t="s">
        <v>2511</v>
      </c>
      <c r="J1543" t="s">
        <v>3059</v>
      </c>
      <c r="K1543" t="s">
        <v>3007</v>
      </c>
      <c r="L1543" t="s">
        <v>2058</v>
      </c>
      <c r="M1543" t="s">
        <v>2059</v>
      </c>
      <c r="N1543">
        <v>2</v>
      </c>
      <c r="O1543">
        <v>15</v>
      </c>
      <c r="P1543">
        <v>0.06</v>
      </c>
      <c r="Q1543">
        <v>24480</v>
      </c>
      <c r="R1543">
        <v>2</v>
      </c>
      <c r="S1543">
        <v>15</v>
      </c>
      <c r="T1543">
        <v>0.06</v>
      </c>
      <c r="U1543">
        <v>0</v>
      </c>
      <c r="V1543">
        <v>0</v>
      </c>
      <c r="W1543">
        <v>0</v>
      </c>
      <c r="X1543">
        <v>0</v>
      </c>
      <c r="Y1543">
        <v>0</v>
      </c>
      <c r="Z1543">
        <v>0</v>
      </c>
      <c r="AA1543">
        <v>0</v>
      </c>
      <c r="AB1543">
        <v>0</v>
      </c>
      <c r="AC1543">
        <v>0</v>
      </c>
      <c r="AD1543">
        <v>0</v>
      </c>
      <c r="AE1543">
        <v>0</v>
      </c>
      <c r="AF1543">
        <v>0</v>
      </c>
      <c r="AG1543" t="s">
        <v>8858</v>
      </c>
      <c r="AH1543" s="21" t="str">
        <f t="shared" ref="AH1543:AH1606" si="48">LEFT(AG1543,4)</f>
        <v>YO27</v>
      </c>
      <c r="AI1543" s="21">
        <v>107.92500000000001</v>
      </c>
      <c r="AJ1543" s="21">
        <f t="shared" ref="AJ1543:AJ1606" si="49">100-(O1543/Q1543*100)</f>
        <v>99.938725490196077</v>
      </c>
      <c r="AK1543" s="21" t="s">
        <v>2060</v>
      </c>
      <c r="AL1543" t="s">
        <v>2551</v>
      </c>
      <c r="AM1543" t="s">
        <v>53</v>
      </c>
      <c r="AN1543" t="s">
        <v>2031</v>
      </c>
    </row>
    <row r="1544" spans="1:40" ht="15" hidden="1" thickTop="1" x14ac:dyDescent="0.35">
      <c r="A1544" t="s">
        <v>8892</v>
      </c>
      <c r="B1544" t="s">
        <v>8860</v>
      </c>
      <c r="C1544" t="s">
        <v>2832</v>
      </c>
      <c r="D1544" t="s">
        <v>8861</v>
      </c>
      <c r="E1544" t="s">
        <v>2562</v>
      </c>
      <c r="F1544">
        <v>1</v>
      </c>
      <c r="G1544" t="s">
        <v>2546</v>
      </c>
      <c r="H1544" t="s">
        <v>2510</v>
      </c>
      <c r="I1544" t="s">
        <v>2511</v>
      </c>
      <c r="J1544" t="s">
        <v>2547</v>
      </c>
      <c r="K1544" t="s">
        <v>2548</v>
      </c>
      <c r="L1544" t="s">
        <v>2058</v>
      </c>
      <c r="M1544" t="s">
        <v>2170</v>
      </c>
      <c r="N1544">
        <v>1</v>
      </c>
      <c r="O1544">
        <v>38</v>
      </c>
      <c r="P1544">
        <v>0.25</v>
      </c>
      <c r="Q1544">
        <v>15300</v>
      </c>
      <c r="R1544">
        <v>1</v>
      </c>
      <c r="S1544">
        <v>38</v>
      </c>
      <c r="T1544">
        <v>0.25</v>
      </c>
      <c r="U1544">
        <v>0</v>
      </c>
      <c r="V1544">
        <v>0</v>
      </c>
      <c r="W1544">
        <v>0</v>
      </c>
      <c r="X1544">
        <v>0</v>
      </c>
      <c r="Y1544">
        <v>0</v>
      </c>
      <c r="Z1544">
        <v>0</v>
      </c>
      <c r="AA1544">
        <v>0</v>
      </c>
      <c r="AB1544">
        <v>0</v>
      </c>
      <c r="AC1544">
        <v>0</v>
      </c>
      <c r="AD1544">
        <v>0</v>
      </c>
      <c r="AE1544">
        <v>0</v>
      </c>
      <c r="AF1544">
        <v>0</v>
      </c>
      <c r="AG1544" t="s">
        <v>8862</v>
      </c>
      <c r="AH1544" s="21" t="str">
        <f t="shared" si="48"/>
        <v>YO27</v>
      </c>
      <c r="AI1544" s="21">
        <v>67.5</v>
      </c>
      <c r="AJ1544" s="21">
        <f t="shared" si="49"/>
        <v>99.751633986928098</v>
      </c>
      <c r="AK1544" s="21" t="s">
        <v>2060</v>
      </c>
      <c r="AL1544" t="s">
        <v>2551</v>
      </c>
      <c r="AM1544" t="s">
        <v>53</v>
      </c>
      <c r="AN1544" t="s">
        <v>2031</v>
      </c>
    </row>
    <row r="1545" spans="1:40" ht="15" hidden="1" thickTop="1" x14ac:dyDescent="0.35">
      <c r="A1545" t="s">
        <v>8896</v>
      </c>
      <c r="B1545" t="s">
        <v>8864</v>
      </c>
      <c r="C1545" t="s">
        <v>4053</v>
      </c>
      <c r="D1545" t="s">
        <v>8865</v>
      </c>
      <c r="E1545" t="s">
        <v>2667</v>
      </c>
      <c r="F1545">
        <v>1</v>
      </c>
      <c r="G1545" t="s">
        <v>2509</v>
      </c>
      <c r="H1545" t="s">
        <v>2510</v>
      </c>
      <c r="I1545" t="s">
        <v>2511</v>
      </c>
      <c r="J1545" t="s">
        <v>2794</v>
      </c>
      <c r="K1545" t="s">
        <v>2669</v>
      </c>
      <c r="L1545" t="s">
        <v>2058</v>
      </c>
      <c r="M1545" t="s">
        <v>2170</v>
      </c>
      <c r="N1545">
        <v>0</v>
      </c>
      <c r="O1545">
        <v>0</v>
      </c>
      <c r="P1545">
        <v>0</v>
      </c>
      <c r="Q1545">
        <v>15300</v>
      </c>
      <c r="R1545">
        <v>0</v>
      </c>
      <c r="S1545">
        <v>0</v>
      </c>
      <c r="T1545">
        <v>0</v>
      </c>
      <c r="U1545">
        <v>0</v>
      </c>
      <c r="V1545">
        <v>0</v>
      </c>
      <c r="W1545">
        <v>0</v>
      </c>
      <c r="X1545">
        <v>0</v>
      </c>
      <c r="Y1545">
        <v>0</v>
      </c>
      <c r="Z1545">
        <v>0</v>
      </c>
      <c r="AA1545">
        <v>0</v>
      </c>
      <c r="AB1545">
        <v>0</v>
      </c>
      <c r="AC1545">
        <v>0</v>
      </c>
      <c r="AD1545">
        <v>0</v>
      </c>
      <c r="AE1545">
        <v>0</v>
      </c>
      <c r="AF1545">
        <v>0</v>
      </c>
      <c r="AG1545" t="s">
        <v>8866</v>
      </c>
      <c r="AH1545" s="21" t="str">
        <f t="shared" si="48"/>
        <v>YO27</v>
      </c>
      <c r="AI1545" s="21">
        <v>67.5</v>
      </c>
      <c r="AJ1545" s="21">
        <f t="shared" si="49"/>
        <v>100</v>
      </c>
      <c r="AK1545" s="21" t="s">
        <v>2060</v>
      </c>
      <c r="AL1545" t="s">
        <v>2515</v>
      </c>
      <c r="AM1545" t="s">
        <v>53</v>
      </c>
      <c r="AN1545" t="s">
        <v>2029</v>
      </c>
    </row>
    <row r="1546" spans="1:40" ht="15" hidden="1" thickTop="1" x14ac:dyDescent="0.35">
      <c r="A1546" t="s">
        <v>8900</v>
      </c>
      <c r="B1546" t="s">
        <v>8868</v>
      </c>
      <c r="C1546" t="s">
        <v>3936</v>
      </c>
      <c r="D1546" t="s">
        <v>8869</v>
      </c>
      <c r="E1546" t="s">
        <v>2691</v>
      </c>
      <c r="F1546">
        <v>1</v>
      </c>
      <c r="G1546" t="s">
        <v>2600</v>
      </c>
      <c r="H1546" t="s">
        <v>2577</v>
      </c>
      <c r="I1546" t="s">
        <v>2511</v>
      </c>
      <c r="J1546" t="s">
        <v>2699</v>
      </c>
      <c r="K1546" t="s">
        <v>2579</v>
      </c>
      <c r="L1546" t="s">
        <v>2058</v>
      </c>
      <c r="M1546" t="s">
        <v>2170</v>
      </c>
      <c r="N1546">
        <v>1</v>
      </c>
      <c r="O1546">
        <v>27</v>
      </c>
      <c r="P1546">
        <v>0.18</v>
      </c>
      <c r="Q1546">
        <v>15300</v>
      </c>
      <c r="R1546">
        <v>0</v>
      </c>
      <c r="S1546">
        <v>0</v>
      </c>
      <c r="T1546">
        <v>0</v>
      </c>
      <c r="U1546">
        <v>0</v>
      </c>
      <c r="V1546">
        <v>0</v>
      </c>
      <c r="W1546">
        <v>0</v>
      </c>
      <c r="X1546">
        <v>1</v>
      </c>
      <c r="Y1546">
        <v>27</v>
      </c>
      <c r="Z1546">
        <v>0.18</v>
      </c>
      <c r="AA1546">
        <v>0</v>
      </c>
      <c r="AB1546">
        <v>0</v>
      </c>
      <c r="AC1546">
        <v>0</v>
      </c>
      <c r="AD1546">
        <v>0</v>
      </c>
      <c r="AE1546">
        <v>0</v>
      </c>
      <c r="AF1546">
        <v>0</v>
      </c>
      <c r="AG1546" t="s">
        <v>8870</v>
      </c>
      <c r="AH1546" s="21" t="str">
        <f t="shared" si="48"/>
        <v>YO27</v>
      </c>
      <c r="AI1546" s="21">
        <v>67.5</v>
      </c>
      <c r="AJ1546" s="21">
        <f t="shared" si="49"/>
        <v>99.82352941176471</v>
      </c>
      <c r="AK1546" s="21" t="s">
        <v>2060</v>
      </c>
      <c r="AL1546" t="s">
        <v>2581</v>
      </c>
      <c r="AM1546" t="s">
        <v>53</v>
      </c>
      <c r="AN1546" t="s">
        <v>2030</v>
      </c>
    </row>
    <row r="1547" spans="1:40" ht="15" hidden="1" thickTop="1" x14ac:dyDescent="0.35">
      <c r="A1547" t="s">
        <v>8904</v>
      </c>
      <c r="B1547" t="s">
        <v>8872</v>
      </c>
      <c r="C1547" t="s">
        <v>4997</v>
      </c>
      <c r="D1547" t="s">
        <v>8873</v>
      </c>
      <c r="E1547" t="s">
        <v>2691</v>
      </c>
      <c r="F1547">
        <v>1</v>
      </c>
      <c r="G1547" t="s">
        <v>2576</v>
      </c>
      <c r="H1547" t="s">
        <v>2577</v>
      </c>
      <c r="I1547" t="s">
        <v>2511</v>
      </c>
      <c r="J1547" t="s">
        <v>2692</v>
      </c>
      <c r="K1547" t="s">
        <v>2635</v>
      </c>
      <c r="L1547" t="s">
        <v>30320</v>
      </c>
      <c r="M1547" t="s">
        <v>5656</v>
      </c>
      <c r="N1547">
        <v>0</v>
      </c>
      <c r="O1547">
        <v>0</v>
      </c>
      <c r="P1547">
        <v>0</v>
      </c>
      <c r="Q1547">
        <v>5460</v>
      </c>
      <c r="R1547">
        <v>0</v>
      </c>
      <c r="S1547">
        <v>0</v>
      </c>
      <c r="T1547">
        <v>0</v>
      </c>
      <c r="U1547">
        <v>0</v>
      </c>
      <c r="V1547">
        <v>0</v>
      </c>
      <c r="W1547">
        <v>0</v>
      </c>
      <c r="X1547">
        <v>0</v>
      </c>
      <c r="Y1547">
        <v>0</v>
      </c>
      <c r="Z1547">
        <v>0</v>
      </c>
      <c r="AA1547">
        <v>0</v>
      </c>
      <c r="AB1547">
        <v>0</v>
      </c>
      <c r="AC1547">
        <v>0</v>
      </c>
      <c r="AD1547">
        <v>0</v>
      </c>
      <c r="AE1547">
        <v>0</v>
      </c>
      <c r="AF1547">
        <v>0</v>
      </c>
      <c r="AG1547" t="s">
        <v>8874</v>
      </c>
      <c r="AH1547" s="21" t="str">
        <f t="shared" si="48"/>
        <v>YO27</v>
      </c>
      <c r="AI1547" s="21">
        <v>31.5</v>
      </c>
      <c r="AJ1547" s="21">
        <f t="shared" si="49"/>
        <v>100</v>
      </c>
      <c r="AK1547" s="21" t="s">
        <v>2060</v>
      </c>
      <c r="AL1547" t="s">
        <v>2581</v>
      </c>
      <c r="AM1547" t="s">
        <v>53</v>
      </c>
      <c r="AN1547" t="s">
        <v>2029</v>
      </c>
    </row>
    <row r="1548" spans="1:40" ht="15" hidden="1" thickTop="1" x14ac:dyDescent="0.35">
      <c r="A1548" t="s">
        <v>8908</v>
      </c>
      <c r="B1548" t="s">
        <v>8876</v>
      </c>
      <c r="C1548" t="s">
        <v>6818</v>
      </c>
      <c r="D1548" t="s">
        <v>8877</v>
      </c>
      <c r="E1548" t="s">
        <v>2575</v>
      </c>
      <c r="F1548">
        <v>1</v>
      </c>
      <c r="G1548" t="s">
        <v>2576</v>
      </c>
      <c r="H1548" t="s">
        <v>2577</v>
      </c>
      <c r="I1548" t="s">
        <v>2511</v>
      </c>
      <c r="J1548" t="s">
        <v>2578</v>
      </c>
      <c r="K1548" t="s">
        <v>2579</v>
      </c>
      <c r="L1548" t="s">
        <v>2058</v>
      </c>
      <c r="M1548" t="s">
        <v>2170</v>
      </c>
      <c r="N1548">
        <v>0</v>
      </c>
      <c r="O1548">
        <v>0</v>
      </c>
      <c r="P1548">
        <v>0</v>
      </c>
      <c r="Q1548">
        <v>15300</v>
      </c>
      <c r="R1548">
        <v>0</v>
      </c>
      <c r="S1548">
        <v>0</v>
      </c>
      <c r="T1548">
        <v>0</v>
      </c>
      <c r="U1548">
        <v>0</v>
      </c>
      <c r="V1548">
        <v>0</v>
      </c>
      <c r="W1548">
        <v>0</v>
      </c>
      <c r="X1548">
        <v>0</v>
      </c>
      <c r="Y1548">
        <v>0</v>
      </c>
      <c r="Z1548">
        <v>0</v>
      </c>
      <c r="AA1548">
        <v>0</v>
      </c>
      <c r="AB1548">
        <v>0</v>
      </c>
      <c r="AC1548">
        <v>0</v>
      </c>
      <c r="AD1548">
        <v>0</v>
      </c>
      <c r="AE1548">
        <v>0</v>
      </c>
      <c r="AF1548">
        <v>0</v>
      </c>
      <c r="AG1548" t="s">
        <v>8878</v>
      </c>
      <c r="AH1548" s="21" t="str">
        <f t="shared" si="48"/>
        <v>YO27</v>
      </c>
      <c r="AI1548" s="21">
        <v>67.5</v>
      </c>
      <c r="AJ1548" s="21">
        <f t="shared" si="49"/>
        <v>100</v>
      </c>
      <c r="AK1548" s="21" t="s">
        <v>2060</v>
      </c>
      <c r="AL1548" t="s">
        <v>2581</v>
      </c>
      <c r="AM1548" t="s">
        <v>53</v>
      </c>
      <c r="AN1548" t="s">
        <v>2029</v>
      </c>
    </row>
    <row r="1549" spans="1:40" ht="15" hidden="1" thickTop="1" x14ac:dyDescent="0.35">
      <c r="A1549" t="s">
        <v>8912</v>
      </c>
      <c r="B1549" t="s">
        <v>8880</v>
      </c>
      <c r="C1549" t="s">
        <v>8881</v>
      </c>
      <c r="D1549" t="s">
        <v>8882</v>
      </c>
      <c r="E1549" t="s">
        <v>2575</v>
      </c>
      <c r="F1549">
        <v>1</v>
      </c>
      <c r="G1549" t="s">
        <v>2576</v>
      </c>
      <c r="H1549" t="s">
        <v>2577</v>
      </c>
      <c r="I1549" t="s">
        <v>2511</v>
      </c>
      <c r="J1549" t="s">
        <v>2692</v>
      </c>
      <c r="K1549" t="s">
        <v>2635</v>
      </c>
      <c r="L1549" t="s">
        <v>2058</v>
      </c>
      <c r="M1549" t="s">
        <v>2059</v>
      </c>
      <c r="N1549">
        <v>0</v>
      </c>
      <c r="O1549">
        <v>0</v>
      </c>
      <c r="P1549">
        <v>0</v>
      </c>
      <c r="Q1549">
        <v>24480</v>
      </c>
      <c r="R1549">
        <v>0</v>
      </c>
      <c r="S1549">
        <v>0</v>
      </c>
      <c r="T1549">
        <v>0</v>
      </c>
      <c r="U1549">
        <v>0</v>
      </c>
      <c r="V1549">
        <v>0</v>
      </c>
      <c r="W1549">
        <v>0</v>
      </c>
      <c r="X1549">
        <v>0</v>
      </c>
      <c r="Y1549">
        <v>0</v>
      </c>
      <c r="Z1549">
        <v>0</v>
      </c>
      <c r="AA1549">
        <v>0</v>
      </c>
      <c r="AB1549">
        <v>0</v>
      </c>
      <c r="AC1549">
        <v>0</v>
      </c>
      <c r="AD1549">
        <v>0</v>
      </c>
      <c r="AE1549">
        <v>0</v>
      </c>
      <c r="AF1549">
        <v>0</v>
      </c>
      <c r="AG1549" t="s">
        <v>8883</v>
      </c>
      <c r="AH1549" s="21" t="str">
        <f t="shared" si="48"/>
        <v>YO27</v>
      </c>
      <c r="AI1549" s="21">
        <v>107.92500000000001</v>
      </c>
      <c r="AJ1549" s="21">
        <f t="shared" si="49"/>
        <v>100</v>
      </c>
      <c r="AK1549" s="21" t="s">
        <v>2060</v>
      </c>
      <c r="AL1549" t="s">
        <v>2581</v>
      </c>
      <c r="AM1549" t="s">
        <v>53</v>
      </c>
      <c r="AN1549" t="s">
        <v>2029</v>
      </c>
    </row>
    <row r="1550" spans="1:40" ht="15" hidden="1" thickTop="1" x14ac:dyDescent="0.35">
      <c r="A1550" t="s">
        <v>8916</v>
      </c>
      <c r="B1550" t="s">
        <v>8885</v>
      </c>
      <c r="C1550" t="s">
        <v>2734</v>
      </c>
      <c r="D1550" t="s">
        <v>8886</v>
      </c>
      <c r="E1550" t="s">
        <v>2608</v>
      </c>
      <c r="F1550">
        <v>1</v>
      </c>
      <c r="G1550" t="s">
        <v>2576</v>
      </c>
      <c r="H1550" t="s">
        <v>2577</v>
      </c>
      <c r="I1550" t="s">
        <v>2511</v>
      </c>
      <c r="J1550" t="s">
        <v>2699</v>
      </c>
      <c r="K1550" t="s">
        <v>2579</v>
      </c>
      <c r="L1550" t="s">
        <v>2058</v>
      </c>
      <c r="M1550" t="s">
        <v>2059</v>
      </c>
      <c r="N1550">
        <v>0</v>
      </c>
      <c r="O1550">
        <v>0</v>
      </c>
      <c r="P1550">
        <v>0</v>
      </c>
      <c r="Q1550">
        <v>24480</v>
      </c>
      <c r="R1550">
        <v>0</v>
      </c>
      <c r="S1550">
        <v>0</v>
      </c>
      <c r="T1550">
        <v>0</v>
      </c>
      <c r="U1550">
        <v>0</v>
      </c>
      <c r="V1550">
        <v>0</v>
      </c>
      <c r="W1550">
        <v>0</v>
      </c>
      <c r="X1550">
        <v>0</v>
      </c>
      <c r="Y1550">
        <v>0</v>
      </c>
      <c r="Z1550">
        <v>0</v>
      </c>
      <c r="AA1550">
        <v>0</v>
      </c>
      <c r="AB1550">
        <v>0</v>
      </c>
      <c r="AC1550">
        <v>0</v>
      </c>
      <c r="AD1550">
        <v>0</v>
      </c>
      <c r="AE1550">
        <v>0</v>
      </c>
      <c r="AF1550">
        <v>0</v>
      </c>
      <c r="AG1550" t="s">
        <v>8887</v>
      </c>
      <c r="AH1550" s="21" t="str">
        <f t="shared" si="48"/>
        <v>YK19</v>
      </c>
      <c r="AI1550" s="21">
        <v>107.92500000000001</v>
      </c>
      <c r="AJ1550" s="21">
        <f t="shared" si="49"/>
        <v>100</v>
      </c>
      <c r="AK1550" s="21" t="s">
        <v>2060</v>
      </c>
      <c r="AL1550" t="s">
        <v>2581</v>
      </c>
      <c r="AM1550" t="s">
        <v>53</v>
      </c>
      <c r="AN1550" t="s">
        <v>2029</v>
      </c>
    </row>
    <row r="1551" spans="1:40" ht="15" hidden="1" thickTop="1" x14ac:dyDescent="0.35">
      <c r="A1551" t="s">
        <v>8920</v>
      </c>
      <c r="B1551" t="s">
        <v>8889</v>
      </c>
      <c r="C1551" t="s">
        <v>4421</v>
      </c>
      <c r="D1551" t="s">
        <v>8890</v>
      </c>
      <c r="E1551" t="s">
        <v>3440</v>
      </c>
      <c r="F1551">
        <v>1</v>
      </c>
      <c r="G1551" t="s">
        <v>2609</v>
      </c>
      <c r="H1551" t="s">
        <v>2577</v>
      </c>
      <c r="I1551" t="s">
        <v>2511</v>
      </c>
      <c r="J1551" t="s">
        <v>2610</v>
      </c>
      <c r="K1551" t="s">
        <v>2611</v>
      </c>
      <c r="L1551" t="s">
        <v>2058</v>
      </c>
      <c r="M1551" t="s">
        <v>2170</v>
      </c>
      <c r="N1551">
        <v>0</v>
      </c>
      <c r="O1551">
        <v>0</v>
      </c>
      <c r="P1551">
        <v>0</v>
      </c>
      <c r="Q1551">
        <v>15300</v>
      </c>
      <c r="R1551">
        <v>0</v>
      </c>
      <c r="S1551">
        <v>0</v>
      </c>
      <c r="T1551">
        <v>0</v>
      </c>
      <c r="U1551">
        <v>0</v>
      </c>
      <c r="V1551">
        <v>0</v>
      </c>
      <c r="W1551">
        <v>0</v>
      </c>
      <c r="X1551">
        <v>0</v>
      </c>
      <c r="Y1551">
        <v>0</v>
      </c>
      <c r="Z1551">
        <v>0</v>
      </c>
      <c r="AA1551">
        <v>0</v>
      </c>
      <c r="AB1551">
        <v>0</v>
      </c>
      <c r="AC1551">
        <v>0</v>
      </c>
      <c r="AD1551">
        <v>0</v>
      </c>
      <c r="AE1551">
        <v>0</v>
      </c>
      <c r="AF1551">
        <v>0</v>
      </c>
      <c r="AG1551" t="s">
        <v>8891</v>
      </c>
      <c r="AH1551" s="21" t="str">
        <f t="shared" si="48"/>
        <v>YN23</v>
      </c>
      <c r="AI1551" s="21">
        <v>67.5</v>
      </c>
      <c r="AJ1551" s="21">
        <f t="shared" si="49"/>
        <v>100</v>
      </c>
      <c r="AK1551" s="21" t="s">
        <v>2060</v>
      </c>
      <c r="AL1551" t="s">
        <v>2581</v>
      </c>
      <c r="AM1551" t="s">
        <v>53</v>
      </c>
      <c r="AN1551" t="s">
        <v>2032</v>
      </c>
    </row>
    <row r="1552" spans="1:40" ht="15" hidden="1" thickTop="1" x14ac:dyDescent="0.35">
      <c r="A1552" t="s">
        <v>8924</v>
      </c>
      <c r="B1552" t="s">
        <v>8893</v>
      </c>
      <c r="C1552" t="s">
        <v>2751</v>
      </c>
      <c r="D1552" t="s">
        <v>8894</v>
      </c>
      <c r="E1552" t="s">
        <v>2646</v>
      </c>
      <c r="F1552">
        <v>1</v>
      </c>
      <c r="G1552" t="s">
        <v>2600</v>
      </c>
      <c r="H1552" t="s">
        <v>2577</v>
      </c>
      <c r="I1552" t="s">
        <v>2511</v>
      </c>
      <c r="J1552" t="s">
        <v>2647</v>
      </c>
      <c r="K1552" t="s">
        <v>2602</v>
      </c>
      <c r="L1552" t="s">
        <v>2058</v>
      </c>
      <c r="M1552" t="s">
        <v>2163</v>
      </c>
      <c r="N1552">
        <v>0</v>
      </c>
      <c r="O1552">
        <v>0</v>
      </c>
      <c r="P1552">
        <v>0</v>
      </c>
      <c r="Q1552">
        <v>17340</v>
      </c>
      <c r="R1552">
        <v>0</v>
      </c>
      <c r="S1552">
        <v>0</v>
      </c>
      <c r="T1552">
        <v>0</v>
      </c>
      <c r="U1552">
        <v>0</v>
      </c>
      <c r="V1552">
        <v>0</v>
      </c>
      <c r="W1552">
        <v>0</v>
      </c>
      <c r="X1552">
        <v>0</v>
      </c>
      <c r="Y1552">
        <v>0</v>
      </c>
      <c r="Z1552">
        <v>0</v>
      </c>
      <c r="AA1552">
        <v>0</v>
      </c>
      <c r="AB1552">
        <v>0</v>
      </c>
      <c r="AC1552">
        <v>0</v>
      </c>
      <c r="AD1552">
        <v>0</v>
      </c>
      <c r="AE1552">
        <v>0</v>
      </c>
      <c r="AF1552">
        <v>0</v>
      </c>
      <c r="AG1552" t="s">
        <v>8895</v>
      </c>
      <c r="AH1552" s="21" t="str">
        <f t="shared" si="48"/>
        <v>YH98</v>
      </c>
      <c r="AI1552" s="21">
        <v>76.500000000000014</v>
      </c>
      <c r="AJ1552" s="21">
        <f t="shared" si="49"/>
        <v>100</v>
      </c>
      <c r="AK1552" s="21" t="s">
        <v>2060</v>
      </c>
      <c r="AL1552" t="s">
        <v>2551</v>
      </c>
      <c r="AM1552" t="s">
        <v>53</v>
      </c>
      <c r="AN1552" t="s">
        <v>2030</v>
      </c>
    </row>
    <row r="1553" spans="1:40" ht="15" hidden="1" thickTop="1" x14ac:dyDescent="0.35">
      <c r="A1553" t="s">
        <v>8928</v>
      </c>
      <c r="B1553" t="s">
        <v>8897</v>
      </c>
      <c r="C1553" t="s">
        <v>2734</v>
      </c>
      <c r="D1553" t="s">
        <v>8898</v>
      </c>
      <c r="E1553" t="s">
        <v>2608</v>
      </c>
      <c r="F1553">
        <v>1</v>
      </c>
      <c r="G1553" t="s">
        <v>2576</v>
      </c>
      <c r="H1553" t="s">
        <v>2577</v>
      </c>
      <c r="I1553" t="s">
        <v>2511</v>
      </c>
      <c r="J1553" t="s">
        <v>2699</v>
      </c>
      <c r="K1553" t="s">
        <v>2579</v>
      </c>
      <c r="L1553" t="s">
        <v>2058</v>
      </c>
      <c r="M1553" t="s">
        <v>2059</v>
      </c>
      <c r="N1553">
        <v>0</v>
      </c>
      <c r="O1553">
        <v>0</v>
      </c>
      <c r="P1553">
        <v>0</v>
      </c>
      <c r="Q1553">
        <v>24480</v>
      </c>
      <c r="R1553">
        <v>0</v>
      </c>
      <c r="S1553">
        <v>0</v>
      </c>
      <c r="T1553">
        <v>0</v>
      </c>
      <c r="U1553">
        <v>0</v>
      </c>
      <c r="V1553">
        <v>0</v>
      </c>
      <c r="W1553">
        <v>0</v>
      </c>
      <c r="X1553">
        <v>0</v>
      </c>
      <c r="Y1553">
        <v>0</v>
      </c>
      <c r="Z1553">
        <v>0</v>
      </c>
      <c r="AA1553">
        <v>0</v>
      </c>
      <c r="AB1553">
        <v>0</v>
      </c>
      <c r="AC1553">
        <v>0</v>
      </c>
      <c r="AD1553">
        <v>0</v>
      </c>
      <c r="AE1553">
        <v>0</v>
      </c>
      <c r="AF1553">
        <v>0</v>
      </c>
      <c r="AG1553" t="s">
        <v>8899</v>
      </c>
      <c r="AH1553" s="21" t="str">
        <f t="shared" si="48"/>
        <v>YR21</v>
      </c>
      <c r="AI1553" s="21">
        <v>107.92500000000001</v>
      </c>
      <c r="AJ1553" s="21">
        <f t="shared" si="49"/>
        <v>100</v>
      </c>
      <c r="AK1553" s="21" t="s">
        <v>2060</v>
      </c>
      <c r="AL1553" t="s">
        <v>2581</v>
      </c>
      <c r="AM1553" t="s">
        <v>53</v>
      </c>
      <c r="AN1553" t="s">
        <v>2030</v>
      </c>
    </row>
    <row r="1554" spans="1:40" ht="15" hidden="1" thickTop="1" x14ac:dyDescent="0.35">
      <c r="A1554" t="s">
        <v>8932</v>
      </c>
      <c r="B1554" t="s">
        <v>8901</v>
      </c>
      <c r="C1554" t="s">
        <v>5817</v>
      </c>
      <c r="D1554" t="s">
        <v>8902</v>
      </c>
      <c r="E1554" t="s">
        <v>2508</v>
      </c>
      <c r="F1554">
        <v>2</v>
      </c>
      <c r="G1554" t="s">
        <v>2509</v>
      </c>
      <c r="H1554" t="s">
        <v>2510</v>
      </c>
      <c r="I1554" t="s">
        <v>2511</v>
      </c>
      <c r="J1554" t="s">
        <v>2512</v>
      </c>
      <c r="K1554" t="s">
        <v>2513</v>
      </c>
      <c r="L1554" t="s">
        <v>2058</v>
      </c>
      <c r="M1554" t="s">
        <v>2059</v>
      </c>
      <c r="N1554">
        <v>0</v>
      </c>
      <c r="O1554">
        <v>0</v>
      </c>
      <c r="P1554">
        <v>0</v>
      </c>
      <c r="Q1554">
        <v>24480</v>
      </c>
      <c r="R1554">
        <v>0</v>
      </c>
      <c r="S1554">
        <v>0</v>
      </c>
      <c r="T1554">
        <v>0</v>
      </c>
      <c r="U1554">
        <v>0</v>
      </c>
      <c r="V1554">
        <v>0</v>
      </c>
      <c r="W1554">
        <v>0</v>
      </c>
      <c r="X1554">
        <v>0</v>
      </c>
      <c r="Y1554">
        <v>0</v>
      </c>
      <c r="Z1554">
        <v>0</v>
      </c>
      <c r="AA1554">
        <v>0</v>
      </c>
      <c r="AB1554">
        <v>0</v>
      </c>
      <c r="AC1554">
        <v>0</v>
      </c>
      <c r="AD1554">
        <v>0</v>
      </c>
      <c r="AE1554">
        <v>0</v>
      </c>
      <c r="AF1554">
        <v>0</v>
      </c>
      <c r="AG1554" t="s">
        <v>8903</v>
      </c>
      <c r="AH1554" s="21" t="str">
        <f t="shared" si="48"/>
        <v>YO27</v>
      </c>
      <c r="AI1554" s="21">
        <v>107.92500000000001</v>
      </c>
      <c r="AJ1554" s="21">
        <f t="shared" si="49"/>
        <v>100</v>
      </c>
      <c r="AK1554" s="21" t="s">
        <v>2060</v>
      </c>
      <c r="AL1554" t="s">
        <v>2515</v>
      </c>
      <c r="AM1554" t="s">
        <v>53</v>
      </c>
      <c r="AN1554" t="s">
        <v>2030</v>
      </c>
    </row>
    <row r="1555" spans="1:40" ht="15" hidden="1" thickTop="1" x14ac:dyDescent="0.35">
      <c r="A1555" t="s">
        <v>8936</v>
      </c>
      <c r="B1555" t="s">
        <v>8905</v>
      </c>
      <c r="C1555" t="s">
        <v>4507</v>
      </c>
      <c r="D1555" t="s">
        <v>8906</v>
      </c>
      <c r="E1555" t="s">
        <v>3440</v>
      </c>
      <c r="F1555">
        <v>1</v>
      </c>
      <c r="G1555" t="s">
        <v>2609</v>
      </c>
      <c r="H1555" t="s">
        <v>2577</v>
      </c>
      <c r="I1555" t="s">
        <v>2511</v>
      </c>
      <c r="J1555" t="s">
        <v>2675</v>
      </c>
      <c r="K1555" t="s">
        <v>2611</v>
      </c>
      <c r="L1555" t="s">
        <v>2058</v>
      </c>
      <c r="M1555" t="s">
        <v>2170</v>
      </c>
      <c r="N1555">
        <v>0</v>
      </c>
      <c r="O1555">
        <v>0</v>
      </c>
      <c r="P1555">
        <v>0</v>
      </c>
      <c r="Q1555">
        <v>15300</v>
      </c>
      <c r="R1555">
        <v>0</v>
      </c>
      <c r="S1555">
        <v>0</v>
      </c>
      <c r="T1555">
        <v>0</v>
      </c>
      <c r="U1555">
        <v>0</v>
      </c>
      <c r="V1555">
        <v>0</v>
      </c>
      <c r="W1555">
        <v>0</v>
      </c>
      <c r="X1555">
        <v>0</v>
      </c>
      <c r="Y1555">
        <v>0</v>
      </c>
      <c r="Z1555">
        <v>0</v>
      </c>
      <c r="AA1555">
        <v>0</v>
      </c>
      <c r="AB1555">
        <v>0</v>
      </c>
      <c r="AC1555">
        <v>0</v>
      </c>
      <c r="AD1555">
        <v>0</v>
      </c>
      <c r="AE1555">
        <v>0</v>
      </c>
      <c r="AF1555">
        <v>0</v>
      </c>
      <c r="AG1555" t="s">
        <v>8907</v>
      </c>
      <c r="AH1555" s="21" t="str">
        <f t="shared" si="48"/>
        <v>YO98</v>
      </c>
      <c r="AI1555" s="21">
        <v>67.5</v>
      </c>
      <c r="AJ1555" s="21">
        <f t="shared" si="49"/>
        <v>100</v>
      </c>
      <c r="AK1555" s="21" t="s">
        <v>2060</v>
      </c>
      <c r="AL1555" t="s">
        <v>2581</v>
      </c>
      <c r="AM1555" t="s">
        <v>53</v>
      </c>
      <c r="AN1555" t="s">
        <v>2032</v>
      </c>
    </row>
    <row r="1556" spans="1:40" ht="15" hidden="1" thickTop="1" x14ac:dyDescent="0.35">
      <c r="A1556" t="s">
        <v>8940</v>
      </c>
      <c r="B1556" t="s">
        <v>8909</v>
      </c>
      <c r="C1556" t="s">
        <v>5035</v>
      </c>
      <c r="D1556" t="s">
        <v>8910</v>
      </c>
      <c r="E1556" t="s">
        <v>3028</v>
      </c>
      <c r="F1556">
        <v>2</v>
      </c>
      <c r="G1556" t="s">
        <v>2546</v>
      </c>
      <c r="H1556" t="s">
        <v>2510</v>
      </c>
      <c r="I1556" t="s">
        <v>2511</v>
      </c>
      <c r="J1556" t="s">
        <v>3006</v>
      </c>
      <c r="K1556" t="s">
        <v>3007</v>
      </c>
      <c r="L1556" t="s">
        <v>2058</v>
      </c>
      <c r="M1556" t="s">
        <v>2059</v>
      </c>
      <c r="N1556">
        <v>0</v>
      </c>
      <c r="O1556">
        <v>0</v>
      </c>
      <c r="P1556">
        <v>0</v>
      </c>
      <c r="Q1556">
        <v>24480</v>
      </c>
      <c r="R1556">
        <v>0</v>
      </c>
      <c r="S1556">
        <v>0</v>
      </c>
      <c r="T1556">
        <v>0</v>
      </c>
      <c r="U1556">
        <v>0</v>
      </c>
      <c r="V1556">
        <v>0</v>
      </c>
      <c r="W1556">
        <v>0</v>
      </c>
      <c r="X1556">
        <v>0</v>
      </c>
      <c r="Y1556">
        <v>0</v>
      </c>
      <c r="Z1556">
        <v>0</v>
      </c>
      <c r="AA1556">
        <v>0</v>
      </c>
      <c r="AB1556">
        <v>0</v>
      </c>
      <c r="AC1556">
        <v>0</v>
      </c>
      <c r="AD1556">
        <v>0</v>
      </c>
      <c r="AE1556">
        <v>0</v>
      </c>
      <c r="AF1556">
        <v>0</v>
      </c>
      <c r="AG1556" t="s">
        <v>8911</v>
      </c>
      <c r="AH1556" s="21" t="str">
        <f t="shared" si="48"/>
        <v>YO27</v>
      </c>
      <c r="AI1556" s="21">
        <v>107.92500000000001</v>
      </c>
      <c r="AJ1556" s="21">
        <f t="shared" si="49"/>
        <v>100</v>
      </c>
      <c r="AK1556" s="21" t="s">
        <v>2060</v>
      </c>
      <c r="AL1556" t="s">
        <v>2551</v>
      </c>
      <c r="AM1556" t="s">
        <v>53</v>
      </c>
      <c r="AN1556" t="s">
        <v>2031</v>
      </c>
    </row>
    <row r="1557" spans="1:40" ht="15" hidden="1" thickTop="1" x14ac:dyDescent="0.35">
      <c r="A1557" t="s">
        <v>8944</v>
      </c>
      <c r="B1557" t="s">
        <v>8913</v>
      </c>
      <c r="C1557" t="s">
        <v>4257</v>
      </c>
      <c r="D1557" t="s">
        <v>8914</v>
      </c>
      <c r="E1557" t="s">
        <v>2938</v>
      </c>
      <c r="F1557">
        <v>1</v>
      </c>
      <c r="G1557" t="s">
        <v>2593</v>
      </c>
      <c r="H1557" t="s">
        <v>2056</v>
      </c>
      <c r="I1557" t="s">
        <v>2511</v>
      </c>
      <c r="J1557" t="s">
        <v>3250</v>
      </c>
      <c r="K1557" t="s">
        <v>65</v>
      </c>
      <c r="L1557" t="s">
        <v>2058</v>
      </c>
      <c r="M1557" t="s">
        <v>2488</v>
      </c>
      <c r="N1557">
        <v>2</v>
      </c>
      <c r="O1557">
        <v>43</v>
      </c>
      <c r="P1557">
        <v>0.26</v>
      </c>
      <c r="Q1557">
        <v>16320</v>
      </c>
      <c r="R1557">
        <v>0</v>
      </c>
      <c r="S1557">
        <v>0</v>
      </c>
      <c r="T1557">
        <v>0</v>
      </c>
      <c r="U1557">
        <v>0</v>
      </c>
      <c r="V1557">
        <v>0</v>
      </c>
      <c r="W1557">
        <v>0</v>
      </c>
      <c r="X1557">
        <v>2</v>
      </c>
      <c r="Y1557">
        <v>43</v>
      </c>
      <c r="Z1557">
        <v>0.26</v>
      </c>
      <c r="AA1557">
        <v>0</v>
      </c>
      <c r="AB1557">
        <v>0</v>
      </c>
      <c r="AC1557">
        <v>0</v>
      </c>
      <c r="AD1557">
        <v>0</v>
      </c>
      <c r="AE1557">
        <v>0</v>
      </c>
      <c r="AF1557">
        <v>0</v>
      </c>
      <c r="AG1557" t="s">
        <v>8915</v>
      </c>
      <c r="AH1557" s="21" t="str">
        <f t="shared" si="48"/>
        <v>YO27</v>
      </c>
      <c r="AI1557" s="21">
        <v>72.000000000000014</v>
      </c>
      <c r="AJ1557" s="21">
        <f t="shared" si="49"/>
        <v>99.736519607843135</v>
      </c>
      <c r="AK1557" s="21" t="s">
        <v>2063</v>
      </c>
      <c r="AL1557" t="s">
        <v>2527</v>
      </c>
      <c r="AM1557" t="s">
        <v>53</v>
      </c>
      <c r="AN1557" t="s">
        <v>2030</v>
      </c>
    </row>
    <row r="1558" spans="1:40" ht="15" hidden="1" thickTop="1" x14ac:dyDescent="0.35">
      <c r="A1558" t="s">
        <v>8948</v>
      </c>
      <c r="B1558" t="s">
        <v>8917</v>
      </c>
      <c r="C1558" t="s">
        <v>5447</v>
      </c>
      <c r="D1558" t="s">
        <v>8918</v>
      </c>
      <c r="E1558" t="s">
        <v>2705</v>
      </c>
      <c r="F1558">
        <v>1</v>
      </c>
      <c r="G1558" t="s">
        <v>2593</v>
      </c>
      <c r="H1558" t="s">
        <v>2056</v>
      </c>
      <c r="I1558" t="s">
        <v>2511</v>
      </c>
      <c r="J1558" t="s">
        <v>2594</v>
      </c>
      <c r="K1558" t="s">
        <v>65</v>
      </c>
      <c r="L1558" t="s">
        <v>2058</v>
      </c>
      <c r="M1558" t="s">
        <v>2059</v>
      </c>
      <c r="N1558">
        <v>0</v>
      </c>
      <c r="O1558">
        <v>0</v>
      </c>
      <c r="P1558">
        <v>0</v>
      </c>
      <c r="Q1558">
        <v>24480</v>
      </c>
      <c r="R1558">
        <v>0</v>
      </c>
      <c r="S1558">
        <v>0</v>
      </c>
      <c r="T1558">
        <v>0</v>
      </c>
      <c r="U1558">
        <v>0</v>
      </c>
      <c r="V1558">
        <v>0</v>
      </c>
      <c r="W1558">
        <v>0</v>
      </c>
      <c r="X1558">
        <v>0</v>
      </c>
      <c r="Y1558">
        <v>0</v>
      </c>
      <c r="Z1558">
        <v>0</v>
      </c>
      <c r="AA1558">
        <v>0</v>
      </c>
      <c r="AB1558">
        <v>0</v>
      </c>
      <c r="AC1558">
        <v>0</v>
      </c>
      <c r="AD1558">
        <v>0</v>
      </c>
      <c r="AE1558">
        <v>0</v>
      </c>
      <c r="AF1558">
        <v>0</v>
      </c>
      <c r="AG1558" t="s">
        <v>8919</v>
      </c>
      <c r="AH1558" s="21" t="str">
        <f t="shared" si="48"/>
        <v>YO27</v>
      </c>
      <c r="AI1558" s="21">
        <v>107.92500000000001</v>
      </c>
      <c r="AJ1558" s="21">
        <f t="shared" si="49"/>
        <v>100</v>
      </c>
      <c r="AK1558" s="21" t="s">
        <v>2060</v>
      </c>
      <c r="AL1558" t="s">
        <v>2527</v>
      </c>
      <c r="AM1558" t="s">
        <v>53</v>
      </c>
      <c r="AN1558" t="s">
        <v>2031</v>
      </c>
    </row>
    <row r="1559" spans="1:40" ht="15" hidden="1" thickTop="1" x14ac:dyDescent="0.35">
      <c r="A1559" t="s">
        <v>8952</v>
      </c>
      <c r="B1559" t="s">
        <v>8921</v>
      </c>
      <c r="C1559" t="s">
        <v>4257</v>
      </c>
      <c r="D1559" t="s">
        <v>8922</v>
      </c>
      <c r="E1559" t="s">
        <v>2938</v>
      </c>
      <c r="F1559">
        <v>1</v>
      </c>
      <c r="G1559" t="s">
        <v>2593</v>
      </c>
      <c r="H1559" t="s">
        <v>2056</v>
      </c>
      <c r="I1559" t="s">
        <v>2511</v>
      </c>
      <c r="J1559" t="s">
        <v>3250</v>
      </c>
      <c r="K1559" t="s">
        <v>65</v>
      </c>
      <c r="L1559" t="s">
        <v>2058</v>
      </c>
      <c r="M1559" t="s">
        <v>2059</v>
      </c>
      <c r="N1559">
        <v>2</v>
      </c>
      <c r="O1559">
        <v>57</v>
      </c>
      <c r="P1559">
        <v>0.23</v>
      </c>
      <c r="Q1559">
        <v>24480</v>
      </c>
      <c r="R1559">
        <v>1</v>
      </c>
      <c r="S1559">
        <v>49</v>
      </c>
      <c r="T1559">
        <v>0.2</v>
      </c>
      <c r="U1559">
        <v>0</v>
      </c>
      <c r="V1559">
        <v>0</v>
      </c>
      <c r="W1559">
        <v>0</v>
      </c>
      <c r="X1559">
        <v>1</v>
      </c>
      <c r="Y1559">
        <v>8</v>
      </c>
      <c r="Z1559">
        <v>0.03</v>
      </c>
      <c r="AA1559">
        <v>0</v>
      </c>
      <c r="AB1559">
        <v>0</v>
      </c>
      <c r="AC1559">
        <v>0</v>
      </c>
      <c r="AD1559">
        <v>0</v>
      </c>
      <c r="AE1559">
        <v>0</v>
      </c>
      <c r="AF1559">
        <v>0</v>
      </c>
      <c r="AG1559" t="s">
        <v>8923</v>
      </c>
      <c r="AH1559" s="21" t="str">
        <f t="shared" si="48"/>
        <v>YO27</v>
      </c>
      <c r="AI1559" s="21">
        <v>107.92500000000001</v>
      </c>
      <c r="AJ1559" s="21">
        <f t="shared" si="49"/>
        <v>99.767156862745097</v>
      </c>
      <c r="AK1559" s="21" t="s">
        <v>2060</v>
      </c>
      <c r="AL1559" t="s">
        <v>2527</v>
      </c>
      <c r="AM1559" t="s">
        <v>53</v>
      </c>
      <c r="AN1559" t="s">
        <v>2032</v>
      </c>
    </row>
    <row r="1560" spans="1:40" ht="15" hidden="1" thickTop="1" x14ac:dyDescent="0.35">
      <c r="A1560" t="s">
        <v>8956</v>
      </c>
      <c r="B1560" t="s">
        <v>8925</v>
      </c>
      <c r="C1560" t="s">
        <v>4822</v>
      </c>
      <c r="D1560" t="s">
        <v>8926</v>
      </c>
      <c r="E1560" t="s">
        <v>3572</v>
      </c>
      <c r="F1560">
        <v>2</v>
      </c>
      <c r="G1560" t="s">
        <v>2546</v>
      </c>
      <c r="H1560" t="s">
        <v>2510</v>
      </c>
      <c r="I1560" t="s">
        <v>2511</v>
      </c>
      <c r="J1560" t="s">
        <v>3573</v>
      </c>
      <c r="K1560" t="s">
        <v>3007</v>
      </c>
      <c r="L1560" t="s">
        <v>2058</v>
      </c>
      <c r="M1560" t="s">
        <v>2059</v>
      </c>
      <c r="N1560">
        <v>0</v>
      </c>
      <c r="O1560">
        <v>0</v>
      </c>
      <c r="P1560">
        <v>0</v>
      </c>
      <c r="Q1560">
        <v>24480</v>
      </c>
      <c r="R1560">
        <v>0</v>
      </c>
      <c r="S1560">
        <v>0</v>
      </c>
      <c r="T1560">
        <v>0</v>
      </c>
      <c r="U1560">
        <v>0</v>
      </c>
      <c r="V1560">
        <v>0</v>
      </c>
      <c r="W1560">
        <v>0</v>
      </c>
      <c r="X1560">
        <v>0</v>
      </c>
      <c r="Y1560">
        <v>0</v>
      </c>
      <c r="Z1560">
        <v>0</v>
      </c>
      <c r="AA1560">
        <v>0</v>
      </c>
      <c r="AB1560">
        <v>0</v>
      </c>
      <c r="AC1560">
        <v>0</v>
      </c>
      <c r="AD1560">
        <v>0</v>
      </c>
      <c r="AE1560">
        <v>0</v>
      </c>
      <c r="AF1560">
        <v>0</v>
      </c>
      <c r="AG1560" t="s">
        <v>8927</v>
      </c>
      <c r="AH1560" s="21" t="str">
        <f t="shared" si="48"/>
        <v>YO27</v>
      </c>
      <c r="AI1560" s="21">
        <v>107.92500000000001</v>
      </c>
      <c r="AJ1560" s="21">
        <f t="shared" si="49"/>
        <v>100</v>
      </c>
      <c r="AK1560" s="21" t="s">
        <v>2060</v>
      </c>
      <c r="AL1560" t="s">
        <v>2551</v>
      </c>
      <c r="AM1560" t="s">
        <v>53</v>
      </c>
      <c r="AN1560" t="s">
        <v>2032</v>
      </c>
    </row>
    <row r="1561" spans="1:40" ht="15" hidden="1" thickTop="1" x14ac:dyDescent="0.35">
      <c r="A1561" t="s">
        <v>8960</v>
      </c>
      <c r="B1561" t="s">
        <v>8929</v>
      </c>
      <c r="C1561" t="s">
        <v>4943</v>
      </c>
      <c r="D1561" t="s">
        <v>8930</v>
      </c>
      <c r="E1561" t="s">
        <v>2562</v>
      </c>
      <c r="F1561">
        <v>1</v>
      </c>
      <c r="G1561" t="s">
        <v>2546</v>
      </c>
      <c r="H1561" t="s">
        <v>2510</v>
      </c>
      <c r="I1561" t="s">
        <v>2511</v>
      </c>
      <c r="J1561" t="s">
        <v>2547</v>
      </c>
      <c r="K1561" t="s">
        <v>2548</v>
      </c>
      <c r="L1561" t="s">
        <v>2058</v>
      </c>
      <c r="M1561" t="s">
        <v>2170</v>
      </c>
      <c r="N1561">
        <v>5</v>
      </c>
      <c r="O1561">
        <v>137</v>
      </c>
      <c r="P1561">
        <v>0.9</v>
      </c>
      <c r="Q1561">
        <v>15300</v>
      </c>
      <c r="R1561">
        <v>2</v>
      </c>
      <c r="S1561">
        <v>90</v>
      </c>
      <c r="T1561">
        <v>0.59</v>
      </c>
      <c r="U1561">
        <v>0</v>
      </c>
      <c r="V1561">
        <v>0</v>
      </c>
      <c r="W1561">
        <v>0</v>
      </c>
      <c r="X1561">
        <v>3</v>
      </c>
      <c r="Y1561">
        <v>47</v>
      </c>
      <c r="Z1561">
        <v>0.31</v>
      </c>
      <c r="AA1561">
        <v>0</v>
      </c>
      <c r="AB1561">
        <v>0</v>
      </c>
      <c r="AC1561">
        <v>0</v>
      </c>
      <c r="AD1561">
        <v>0</v>
      </c>
      <c r="AE1561">
        <v>0</v>
      </c>
      <c r="AF1561">
        <v>0</v>
      </c>
      <c r="AG1561" t="s">
        <v>8931</v>
      </c>
      <c r="AH1561" s="21" t="str">
        <f t="shared" si="48"/>
        <v>YO27</v>
      </c>
      <c r="AI1561" s="21">
        <v>67.5</v>
      </c>
      <c r="AJ1561" s="21">
        <f t="shared" si="49"/>
        <v>99.104575163398692</v>
      </c>
      <c r="AK1561" s="21" t="s">
        <v>2063</v>
      </c>
      <c r="AL1561" t="s">
        <v>2551</v>
      </c>
      <c r="AM1561" t="s">
        <v>53</v>
      </c>
      <c r="AN1561" t="s">
        <v>2033</v>
      </c>
    </row>
    <row r="1562" spans="1:40" ht="15" hidden="1" thickTop="1" x14ac:dyDescent="0.35">
      <c r="A1562" t="s">
        <v>8964</v>
      </c>
      <c r="B1562" t="s">
        <v>8933</v>
      </c>
      <c r="C1562" t="s">
        <v>4257</v>
      </c>
      <c r="D1562" t="s">
        <v>8934</v>
      </c>
      <c r="E1562" t="s">
        <v>2938</v>
      </c>
      <c r="F1562">
        <v>1</v>
      </c>
      <c r="G1562" t="s">
        <v>2593</v>
      </c>
      <c r="H1562" t="s">
        <v>2056</v>
      </c>
      <c r="I1562" t="s">
        <v>2511</v>
      </c>
      <c r="J1562" t="s">
        <v>3250</v>
      </c>
      <c r="K1562" t="s">
        <v>65</v>
      </c>
      <c r="L1562" t="s">
        <v>2058</v>
      </c>
      <c r="M1562" t="s">
        <v>2170</v>
      </c>
      <c r="N1562">
        <v>0</v>
      </c>
      <c r="O1562">
        <v>0</v>
      </c>
      <c r="P1562">
        <v>0</v>
      </c>
      <c r="Q1562">
        <v>15300</v>
      </c>
      <c r="R1562">
        <v>0</v>
      </c>
      <c r="S1562">
        <v>0</v>
      </c>
      <c r="T1562">
        <v>0</v>
      </c>
      <c r="U1562">
        <v>0</v>
      </c>
      <c r="V1562">
        <v>0</v>
      </c>
      <c r="W1562">
        <v>0</v>
      </c>
      <c r="X1562">
        <v>0</v>
      </c>
      <c r="Y1562">
        <v>0</v>
      </c>
      <c r="Z1562">
        <v>0</v>
      </c>
      <c r="AA1562">
        <v>0</v>
      </c>
      <c r="AB1562">
        <v>0</v>
      </c>
      <c r="AC1562">
        <v>0</v>
      </c>
      <c r="AD1562">
        <v>0</v>
      </c>
      <c r="AE1562">
        <v>0</v>
      </c>
      <c r="AF1562">
        <v>0</v>
      </c>
      <c r="AG1562" t="s">
        <v>8935</v>
      </c>
      <c r="AH1562" s="21" t="str">
        <f t="shared" si="48"/>
        <v>YO27</v>
      </c>
      <c r="AI1562" s="21">
        <v>67.5</v>
      </c>
      <c r="AJ1562" s="21">
        <f t="shared" si="49"/>
        <v>100</v>
      </c>
      <c r="AK1562" s="21" t="s">
        <v>2060</v>
      </c>
      <c r="AL1562" t="s">
        <v>2527</v>
      </c>
      <c r="AM1562" t="s">
        <v>53</v>
      </c>
      <c r="AN1562" t="s">
        <v>2031</v>
      </c>
    </row>
    <row r="1563" spans="1:40" ht="15" hidden="1" thickTop="1" x14ac:dyDescent="0.35">
      <c r="A1563" t="s">
        <v>8968</v>
      </c>
      <c r="B1563" t="s">
        <v>8937</v>
      </c>
      <c r="C1563" t="s">
        <v>5720</v>
      </c>
      <c r="D1563" t="s">
        <v>8938</v>
      </c>
      <c r="E1563" t="s">
        <v>2667</v>
      </c>
      <c r="F1563">
        <v>1</v>
      </c>
      <c r="G1563" t="s">
        <v>2509</v>
      </c>
      <c r="H1563" t="s">
        <v>2510</v>
      </c>
      <c r="I1563" t="s">
        <v>2511</v>
      </c>
      <c r="J1563" t="s">
        <v>3168</v>
      </c>
      <c r="K1563" t="s">
        <v>2669</v>
      </c>
      <c r="L1563" t="s">
        <v>2058</v>
      </c>
      <c r="M1563" t="s">
        <v>2059</v>
      </c>
      <c r="N1563">
        <v>1</v>
      </c>
      <c r="O1563">
        <v>42</v>
      </c>
      <c r="P1563">
        <v>0.17</v>
      </c>
      <c r="Q1563">
        <v>24480</v>
      </c>
      <c r="R1563">
        <v>0</v>
      </c>
      <c r="S1563">
        <v>0</v>
      </c>
      <c r="T1563">
        <v>0</v>
      </c>
      <c r="U1563">
        <v>0</v>
      </c>
      <c r="V1563">
        <v>0</v>
      </c>
      <c r="W1563">
        <v>0</v>
      </c>
      <c r="X1563">
        <v>1</v>
      </c>
      <c r="Y1563">
        <v>42</v>
      </c>
      <c r="Z1563">
        <v>0.17</v>
      </c>
      <c r="AA1563">
        <v>0</v>
      </c>
      <c r="AB1563">
        <v>0</v>
      </c>
      <c r="AC1563">
        <v>0</v>
      </c>
      <c r="AD1563">
        <v>0</v>
      </c>
      <c r="AE1563">
        <v>0</v>
      </c>
      <c r="AF1563">
        <v>0</v>
      </c>
      <c r="AG1563" t="s">
        <v>8939</v>
      </c>
      <c r="AH1563" s="21" t="str">
        <f t="shared" si="48"/>
        <v>YK19</v>
      </c>
      <c r="AI1563" s="21">
        <v>107.92500000000001</v>
      </c>
      <c r="AJ1563" s="21">
        <f t="shared" si="49"/>
        <v>99.828431372549019</v>
      </c>
      <c r="AK1563" s="21" t="s">
        <v>2060</v>
      </c>
      <c r="AL1563" t="s">
        <v>2515</v>
      </c>
      <c r="AM1563" t="s">
        <v>53</v>
      </c>
      <c r="AN1563" t="s">
        <v>2030</v>
      </c>
    </row>
    <row r="1564" spans="1:40" ht="15" hidden="1" thickTop="1" x14ac:dyDescent="0.35">
      <c r="A1564" t="s">
        <v>8972</v>
      </c>
      <c r="B1564" t="s">
        <v>8941</v>
      </c>
      <c r="C1564" t="s">
        <v>2918</v>
      </c>
      <c r="D1564" t="s">
        <v>8942</v>
      </c>
      <c r="E1564" t="s">
        <v>2943</v>
      </c>
      <c r="F1564">
        <v>1</v>
      </c>
      <c r="G1564" t="s">
        <v>2682</v>
      </c>
      <c r="H1564" t="s">
        <v>2620</v>
      </c>
      <c r="I1564" t="s">
        <v>2511</v>
      </c>
      <c r="J1564" t="s">
        <v>2921</v>
      </c>
      <c r="K1564" t="s">
        <v>2684</v>
      </c>
      <c r="L1564" t="s">
        <v>2058</v>
      </c>
      <c r="M1564" t="s">
        <v>2059</v>
      </c>
      <c r="N1564">
        <v>2</v>
      </c>
      <c r="O1564">
        <v>76</v>
      </c>
      <c r="P1564">
        <v>0.31</v>
      </c>
      <c r="Q1564">
        <v>24480</v>
      </c>
      <c r="R1564">
        <v>0</v>
      </c>
      <c r="S1564">
        <v>0</v>
      </c>
      <c r="T1564">
        <v>0</v>
      </c>
      <c r="U1564">
        <v>0</v>
      </c>
      <c r="V1564">
        <v>0</v>
      </c>
      <c r="W1564">
        <v>0</v>
      </c>
      <c r="X1564">
        <v>2</v>
      </c>
      <c r="Y1564">
        <v>76</v>
      </c>
      <c r="Z1564">
        <v>0.31</v>
      </c>
      <c r="AA1564">
        <v>0</v>
      </c>
      <c r="AB1564">
        <v>0</v>
      </c>
      <c r="AC1564">
        <v>0</v>
      </c>
      <c r="AD1564">
        <v>0</v>
      </c>
      <c r="AE1564">
        <v>0</v>
      </c>
      <c r="AF1564">
        <v>0</v>
      </c>
      <c r="AG1564" t="s">
        <v>8943</v>
      </c>
      <c r="AH1564" s="21" t="str">
        <f t="shared" si="48"/>
        <v>YO27</v>
      </c>
      <c r="AI1564" s="21">
        <v>107.92500000000001</v>
      </c>
      <c r="AJ1564" s="21">
        <f t="shared" si="49"/>
        <v>99.689542483660134</v>
      </c>
      <c r="AK1564" s="21" t="s">
        <v>2063</v>
      </c>
      <c r="AL1564" t="s">
        <v>2923</v>
      </c>
      <c r="AM1564" t="s">
        <v>53</v>
      </c>
      <c r="AN1564" t="s">
        <v>2031</v>
      </c>
    </row>
    <row r="1565" spans="1:40" ht="15" hidden="1" thickTop="1" x14ac:dyDescent="0.35">
      <c r="A1565" t="s">
        <v>8976</v>
      </c>
      <c r="B1565" t="s">
        <v>8945</v>
      </c>
      <c r="C1565" t="s">
        <v>3221</v>
      </c>
      <c r="D1565" t="s">
        <v>8946</v>
      </c>
      <c r="E1565" t="s">
        <v>2920</v>
      </c>
      <c r="F1565">
        <v>1</v>
      </c>
      <c r="G1565" t="s">
        <v>2682</v>
      </c>
      <c r="H1565" t="s">
        <v>2620</v>
      </c>
      <c r="I1565" t="s">
        <v>2511</v>
      </c>
      <c r="J1565" t="s">
        <v>3223</v>
      </c>
      <c r="K1565" t="s">
        <v>2684</v>
      </c>
      <c r="L1565" t="s">
        <v>2058</v>
      </c>
      <c r="M1565" t="s">
        <v>2170</v>
      </c>
      <c r="N1565">
        <v>0</v>
      </c>
      <c r="O1565">
        <v>0</v>
      </c>
      <c r="P1565">
        <v>0</v>
      </c>
      <c r="Q1565">
        <v>15300</v>
      </c>
      <c r="R1565">
        <v>0</v>
      </c>
      <c r="S1565">
        <v>0</v>
      </c>
      <c r="T1565">
        <v>0</v>
      </c>
      <c r="U1565">
        <v>0</v>
      </c>
      <c r="V1565">
        <v>0</v>
      </c>
      <c r="W1565">
        <v>0</v>
      </c>
      <c r="X1565">
        <v>0</v>
      </c>
      <c r="Y1565">
        <v>0</v>
      </c>
      <c r="Z1565">
        <v>0</v>
      </c>
      <c r="AA1565">
        <v>0</v>
      </c>
      <c r="AB1565">
        <v>0</v>
      </c>
      <c r="AC1565">
        <v>0</v>
      </c>
      <c r="AD1565">
        <v>0</v>
      </c>
      <c r="AE1565">
        <v>0</v>
      </c>
      <c r="AF1565">
        <v>0</v>
      </c>
      <c r="AG1565" t="s">
        <v>8947</v>
      </c>
      <c r="AH1565" s="21" t="str">
        <f t="shared" si="48"/>
        <v>YO27</v>
      </c>
      <c r="AI1565" s="21">
        <v>67.5</v>
      </c>
      <c r="AJ1565" s="21">
        <f t="shared" si="49"/>
        <v>100</v>
      </c>
      <c r="AK1565" s="21" t="s">
        <v>2060</v>
      </c>
      <c r="AL1565" t="s">
        <v>2923</v>
      </c>
      <c r="AM1565" t="s">
        <v>53</v>
      </c>
      <c r="AN1565" t="s">
        <v>2031</v>
      </c>
    </row>
    <row r="1566" spans="1:40" ht="15" hidden="1" thickTop="1" x14ac:dyDescent="0.35">
      <c r="A1566" t="s">
        <v>8980</v>
      </c>
      <c r="B1566" t="s">
        <v>8949</v>
      </c>
      <c r="C1566" t="s">
        <v>3766</v>
      </c>
      <c r="D1566" t="s">
        <v>8950</v>
      </c>
      <c r="E1566" t="s">
        <v>2938</v>
      </c>
      <c r="F1566">
        <v>1</v>
      </c>
      <c r="G1566" t="s">
        <v>2593</v>
      </c>
      <c r="H1566" t="s">
        <v>2056</v>
      </c>
      <c r="I1566" t="s">
        <v>2511</v>
      </c>
      <c r="J1566" t="s">
        <v>3250</v>
      </c>
      <c r="K1566" t="s">
        <v>65</v>
      </c>
      <c r="L1566" t="s">
        <v>2058</v>
      </c>
      <c r="M1566" t="s">
        <v>2170</v>
      </c>
      <c r="N1566">
        <v>0</v>
      </c>
      <c r="O1566">
        <v>0</v>
      </c>
      <c r="P1566">
        <v>0</v>
      </c>
      <c r="Q1566">
        <v>15300</v>
      </c>
      <c r="R1566">
        <v>0</v>
      </c>
      <c r="S1566">
        <v>0</v>
      </c>
      <c r="T1566">
        <v>0</v>
      </c>
      <c r="U1566">
        <v>0</v>
      </c>
      <c r="V1566">
        <v>0</v>
      </c>
      <c r="W1566">
        <v>0</v>
      </c>
      <c r="X1566">
        <v>0</v>
      </c>
      <c r="Y1566">
        <v>0</v>
      </c>
      <c r="Z1566">
        <v>0</v>
      </c>
      <c r="AA1566">
        <v>0</v>
      </c>
      <c r="AB1566">
        <v>0</v>
      </c>
      <c r="AC1566">
        <v>0</v>
      </c>
      <c r="AD1566">
        <v>0</v>
      </c>
      <c r="AE1566">
        <v>0</v>
      </c>
      <c r="AF1566">
        <v>0</v>
      </c>
      <c r="AG1566" t="s">
        <v>8951</v>
      </c>
      <c r="AH1566" s="21" t="str">
        <f t="shared" si="48"/>
        <v>YO27</v>
      </c>
      <c r="AI1566" s="21">
        <v>67.5</v>
      </c>
      <c r="AJ1566" s="21">
        <f t="shared" si="49"/>
        <v>100</v>
      </c>
      <c r="AK1566" s="21" t="s">
        <v>2060</v>
      </c>
      <c r="AL1566" t="s">
        <v>2527</v>
      </c>
      <c r="AM1566" t="s">
        <v>53</v>
      </c>
      <c r="AN1566" t="s">
        <v>2031</v>
      </c>
    </row>
    <row r="1567" spans="1:40" ht="15" hidden="1" thickTop="1" x14ac:dyDescent="0.35">
      <c r="A1567" t="s">
        <v>8984</v>
      </c>
      <c r="B1567" t="s">
        <v>8953</v>
      </c>
      <c r="C1567" t="s">
        <v>3766</v>
      </c>
      <c r="D1567" t="s">
        <v>8954</v>
      </c>
      <c r="E1567" t="s">
        <v>2938</v>
      </c>
      <c r="F1567">
        <v>1</v>
      </c>
      <c r="G1567" t="s">
        <v>2593</v>
      </c>
      <c r="H1567" t="s">
        <v>2056</v>
      </c>
      <c r="I1567" t="s">
        <v>2511</v>
      </c>
      <c r="J1567" t="s">
        <v>3250</v>
      </c>
      <c r="K1567" t="s">
        <v>65</v>
      </c>
      <c r="L1567" t="s">
        <v>2058</v>
      </c>
      <c r="M1567" t="s">
        <v>2170</v>
      </c>
      <c r="N1567">
        <v>3</v>
      </c>
      <c r="O1567">
        <v>118</v>
      </c>
      <c r="P1567">
        <v>0.77</v>
      </c>
      <c r="Q1567">
        <v>15300</v>
      </c>
      <c r="R1567">
        <v>1</v>
      </c>
      <c r="S1567">
        <v>32</v>
      </c>
      <c r="T1567">
        <v>0.21</v>
      </c>
      <c r="U1567">
        <v>0</v>
      </c>
      <c r="V1567">
        <v>0</v>
      </c>
      <c r="W1567">
        <v>0</v>
      </c>
      <c r="X1567">
        <v>2</v>
      </c>
      <c r="Y1567">
        <v>86</v>
      </c>
      <c r="Z1567">
        <v>0.56000000000000005</v>
      </c>
      <c r="AA1567">
        <v>0</v>
      </c>
      <c r="AB1567">
        <v>0</v>
      </c>
      <c r="AC1567">
        <v>0</v>
      </c>
      <c r="AD1567">
        <v>0</v>
      </c>
      <c r="AE1567">
        <v>0</v>
      </c>
      <c r="AF1567">
        <v>0</v>
      </c>
      <c r="AG1567" t="s">
        <v>8955</v>
      </c>
      <c r="AH1567" s="21" t="str">
        <f t="shared" si="48"/>
        <v>YO27</v>
      </c>
      <c r="AI1567" s="21">
        <v>67.5</v>
      </c>
      <c r="AJ1567" s="21">
        <f t="shared" si="49"/>
        <v>99.228758169934636</v>
      </c>
      <c r="AK1567" s="21" t="s">
        <v>2063</v>
      </c>
      <c r="AL1567" t="s">
        <v>2527</v>
      </c>
      <c r="AM1567" t="s">
        <v>53</v>
      </c>
      <c r="AN1567" t="s">
        <v>2032</v>
      </c>
    </row>
    <row r="1568" spans="1:40" ht="15" hidden="1" thickTop="1" x14ac:dyDescent="0.35">
      <c r="A1568" t="s">
        <v>8988</v>
      </c>
      <c r="B1568" t="s">
        <v>8957</v>
      </c>
      <c r="C1568" t="s">
        <v>3766</v>
      </c>
      <c r="D1568" t="s">
        <v>8958</v>
      </c>
      <c r="E1568" t="s">
        <v>2938</v>
      </c>
      <c r="F1568">
        <v>1</v>
      </c>
      <c r="G1568" t="s">
        <v>2593</v>
      </c>
      <c r="H1568" t="s">
        <v>2056</v>
      </c>
      <c r="I1568" t="s">
        <v>2511</v>
      </c>
      <c r="J1568" t="s">
        <v>3250</v>
      </c>
      <c r="K1568" t="s">
        <v>65</v>
      </c>
      <c r="L1568" t="s">
        <v>2058</v>
      </c>
      <c r="M1568" t="s">
        <v>2059</v>
      </c>
      <c r="N1568">
        <v>4</v>
      </c>
      <c r="O1568">
        <v>206</v>
      </c>
      <c r="P1568">
        <v>0.84</v>
      </c>
      <c r="Q1568">
        <v>24480</v>
      </c>
      <c r="R1568">
        <v>1</v>
      </c>
      <c r="S1568">
        <v>44</v>
      </c>
      <c r="T1568">
        <v>0.18</v>
      </c>
      <c r="U1568">
        <v>0</v>
      </c>
      <c r="V1568">
        <v>0</v>
      </c>
      <c r="W1568">
        <v>0</v>
      </c>
      <c r="X1568">
        <v>2</v>
      </c>
      <c r="Y1568">
        <v>88</v>
      </c>
      <c r="Z1568">
        <v>0.36</v>
      </c>
      <c r="AA1568">
        <v>1</v>
      </c>
      <c r="AB1568">
        <v>74</v>
      </c>
      <c r="AC1568">
        <v>0.3</v>
      </c>
      <c r="AD1568">
        <v>0</v>
      </c>
      <c r="AE1568">
        <v>0</v>
      </c>
      <c r="AF1568">
        <v>0</v>
      </c>
      <c r="AG1568" t="s">
        <v>8959</v>
      </c>
      <c r="AH1568" s="21" t="str">
        <f t="shared" si="48"/>
        <v>YO27</v>
      </c>
      <c r="AI1568" s="21">
        <v>107.92500000000001</v>
      </c>
      <c r="AJ1568" s="21">
        <f t="shared" si="49"/>
        <v>99.158496732026137</v>
      </c>
      <c r="AK1568" s="21" t="s">
        <v>2063</v>
      </c>
      <c r="AL1568" t="s">
        <v>2527</v>
      </c>
      <c r="AM1568" t="s">
        <v>53</v>
      </c>
      <c r="AN1568" t="s">
        <v>2032</v>
      </c>
    </row>
    <row r="1569" spans="1:40" ht="15" hidden="1" thickTop="1" x14ac:dyDescent="0.35">
      <c r="A1569" t="s">
        <v>8992</v>
      </c>
      <c r="B1569" t="s">
        <v>8961</v>
      </c>
      <c r="C1569" t="s">
        <v>3248</v>
      </c>
      <c r="D1569" t="s">
        <v>8962</v>
      </c>
      <c r="E1569" t="s">
        <v>2938</v>
      </c>
      <c r="F1569">
        <v>1</v>
      </c>
      <c r="G1569" t="s">
        <v>2593</v>
      </c>
      <c r="H1569" t="s">
        <v>2056</v>
      </c>
      <c r="I1569" t="s">
        <v>2511</v>
      </c>
      <c r="J1569" t="s">
        <v>3250</v>
      </c>
      <c r="K1569" t="s">
        <v>65</v>
      </c>
      <c r="L1569" t="s">
        <v>2058</v>
      </c>
      <c r="M1569" t="s">
        <v>2059</v>
      </c>
      <c r="N1569">
        <v>0</v>
      </c>
      <c r="O1569">
        <v>0</v>
      </c>
      <c r="P1569">
        <v>0</v>
      </c>
      <c r="Q1569">
        <v>24480</v>
      </c>
      <c r="R1569">
        <v>0</v>
      </c>
      <c r="S1569">
        <v>0</v>
      </c>
      <c r="T1569">
        <v>0</v>
      </c>
      <c r="U1569">
        <v>0</v>
      </c>
      <c r="V1569">
        <v>0</v>
      </c>
      <c r="W1569">
        <v>0</v>
      </c>
      <c r="X1569">
        <v>0</v>
      </c>
      <c r="Y1569">
        <v>0</v>
      </c>
      <c r="Z1569">
        <v>0</v>
      </c>
      <c r="AA1569">
        <v>0</v>
      </c>
      <c r="AB1569">
        <v>0</v>
      </c>
      <c r="AC1569">
        <v>0</v>
      </c>
      <c r="AD1569">
        <v>0</v>
      </c>
      <c r="AE1569">
        <v>0</v>
      </c>
      <c r="AF1569">
        <v>0</v>
      </c>
      <c r="AG1569" t="s">
        <v>8963</v>
      </c>
      <c r="AH1569" s="21" t="str">
        <f t="shared" si="48"/>
        <v>YO27</v>
      </c>
      <c r="AI1569" s="21">
        <v>107.92500000000001</v>
      </c>
      <c r="AJ1569" s="21">
        <f t="shared" si="49"/>
        <v>100</v>
      </c>
      <c r="AK1569" s="21" t="s">
        <v>2060</v>
      </c>
      <c r="AL1569" t="s">
        <v>2527</v>
      </c>
      <c r="AM1569" t="s">
        <v>53</v>
      </c>
      <c r="AN1569" t="s">
        <v>2031</v>
      </c>
    </row>
    <row r="1570" spans="1:40" ht="15" hidden="1" thickTop="1" x14ac:dyDescent="0.35">
      <c r="A1570" t="s">
        <v>8996</v>
      </c>
      <c r="B1570" t="s">
        <v>8965</v>
      </c>
      <c r="C1570" t="s">
        <v>2849</v>
      </c>
      <c r="D1570" t="s">
        <v>8966</v>
      </c>
      <c r="E1570" t="s">
        <v>2705</v>
      </c>
      <c r="F1570">
        <v>1</v>
      </c>
      <c r="G1570" t="s">
        <v>2593</v>
      </c>
      <c r="H1570" t="s">
        <v>2056</v>
      </c>
      <c r="I1570" t="s">
        <v>2511</v>
      </c>
      <c r="J1570" t="s">
        <v>2594</v>
      </c>
      <c r="K1570" t="s">
        <v>65</v>
      </c>
      <c r="L1570" t="s">
        <v>2058</v>
      </c>
      <c r="M1570" t="s">
        <v>2059</v>
      </c>
      <c r="N1570">
        <v>0</v>
      </c>
      <c r="O1570">
        <v>0</v>
      </c>
      <c r="P1570">
        <v>0</v>
      </c>
      <c r="Q1570">
        <v>24480</v>
      </c>
      <c r="R1570">
        <v>0</v>
      </c>
      <c r="S1570">
        <v>0</v>
      </c>
      <c r="T1570">
        <v>0</v>
      </c>
      <c r="U1570">
        <v>0</v>
      </c>
      <c r="V1570">
        <v>0</v>
      </c>
      <c r="W1570">
        <v>0</v>
      </c>
      <c r="X1570">
        <v>0</v>
      </c>
      <c r="Y1570">
        <v>0</v>
      </c>
      <c r="Z1570">
        <v>0</v>
      </c>
      <c r="AA1570">
        <v>0</v>
      </c>
      <c r="AB1570">
        <v>0</v>
      </c>
      <c r="AC1570">
        <v>0</v>
      </c>
      <c r="AD1570">
        <v>0</v>
      </c>
      <c r="AE1570">
        <v>0</v>
      </c>
      <c r="AF1570">
        <v>0</v>
      </c>
      <c r="AG1570" t="s">
        <v>8967</v>
      </c>
      <c r="AH1570" s="21" t="str">
        <f t="shared" si="48"/>
        <v>YO27</v>
      </c>
      <c r="AI1570" s="21">
        <v>107.92500000000001</v>
      </c>
      <c r="AJ1570" s="21">
        <f t="shared" si="49"/>
        <v>100</v>
      </c>
      <c r="AK1570" s="21" t="s">
        <v>2060</v>
      </c>
      <c r="AL1570" t="s">
        <v>2527</v>
      </c>
      <c r="AM1570" t="s">
        <v>53</v>
      </c>
      <c r="AN1570" t="s">
        <v>2029</v>
      </c>
    </row>
    <row r="1571" spans="1:40" ht="15" hidden="1" thickTop="1" x14ac:dyDescent="0.35">
      <c r="A1571" t="s">
        <v>9000</v>
      </c>
      <c r="B1571" t="s">
        <v>8969</v>
      </c>
      <c r="C1571" t="s">
        <v>2734</v>
      </c>
      <c r="D1571" t="s">
        <v>8970</v>
      </c>
      <c r="E1571" t="s">
        <v>2691</v>
      </c>
      <c r="F1571">
        <v>1</v>
      </c>
      <c r="G1571" t="s">
        <v>2576</v>
      </c>
      <c r="H1571" t="s">
        <v>2577</v>
      </c>
      <c r="I1571" t="s">
        <v>2511</v>
      </c>
      <c r="J1571" t="s">
        <v>2699</v>
      </c>
      <c r="K1571" t="s">
        <v>2579</v>
      </c>
      <c r="L1571" t="s">
        <v>2058</v>
      </c>
      <c r="M1571" t="s">
        <v>2059</v>
      </c>
      <c r="N1571">
        <v>0</v>
      </c>
      <c r="O1571">
        <v>0</v>
      </c>
      <c r="P1571">
        <v>0</v>
      </c>
      <c r="Q1571">
        <v>24480</v>
      </c>
      <c r="R1571">
        <v>0</v>
      </c>
      <c r="S1571">
        <v>0</v>
      </c>
      <c r="T1571">
        <v>0</v>
      </c>
      <c r="U1571">
        <v>0</v>
      </c>
      <c r="V1571">
        <v>0</v>
      </c>
      <c r="W1571">
        <v>0</v>
      </c>
      <c r="X1571">
        <v>0</v>
      </c>
      <c r="Y1571">
        <v>0</v>
      </c>
      <c r="Z1571">
        <v>0</v>
      </c>
      <c r="AA1571">
        <v>0</v>
      </c>
      <c r="AB1571">
        <v>0</v>
      </c>
      <c r="AC1571">
        <v>0</v>
      </c>
      <c r="AD1571">
        <v>0</v>
      </c>
      <c r="AE1571">
        <v>0</v>
      </c>
      <c r="AF1571">
        <v>0</v>
      </c>
      <c r="AG1571" t="s">
        <v>8971</v>
      </c>
      <c r="AH1571" s="21" t="str">
        <f t="shared" si="48"/>
        <v>YO27</v>
      </c>
      <c r="AI1571" s="21">
        <v>107.92500000000001</v>
      </c>
      <c r="AJ1571" s="21">
        <f t="shared" si="49"/>
        <v>100</v>
      </c>
      <c r="AK1571" s="21" t="s">
        <v>2060</v>
      </c>
      <c r="AL1571" t="s">
        <v>2581</v>
      </c>
      <c r="AM1571" t="s">
        <v>53</v>
      </c>
      <c r="AN1571" t="s">
        <v>2029</v>
      </c>
    </row>
    <row r="1572" spans="1:40" ht="15" hidden="1" thickTop="1" x14ac:dyDescent="0.35">
      <c r="A1572" t="s">
        <v>9004</v>
      </c>
      <c r="B1572" t="s">
        <v>8973</v>
      </c>
      <c r="C1572" t="s">
        <v>3266</v>
      </c>
      <c r="D1572" t="s">
        <v>8974</v>
      </c>
      <c r="E1572" t="s">
        <v>2938</v>
      </c>
      <c r="F1572">
        <v>1</v>
      </c>
      <c r="G1572" t="s">
        <v>2593</v>
      </c>
      <c r="H1572" t="s">
        <v>2056</v>
      </c>
      <c r="I1572" t="s">
        <v>2511</v>
      </c>
      <c r="J1572" t="s">
        <v>3268</v>
      </c>
      <c r="K1572" t="s">
        <v>62</v>
      </c>
      <c r="L1572" t="s">
        <v>2058</v>
      </c>
      <c r="M1572" t="s">
        <v>2170</v>
      </c>
      <c r="N1572">
        <v>1</v>
      </c>
      <c r="O1572">
        <v>12</v>
      </c>
      <c r="P1572">
        <v>0.08</v>
      </c>
      <c r="Q1572">
        <v>15300</v>
      </c>
      <c r="R1572">
        <v>1</v>
      </c>
      <c r="S1572">
        <v>12</v>
      </c>
      <c r="T1572">
        <v>0.08</v>
      </c>
      <c r="U1572">
        <v>0</v>
      </c>
      <c r="V1572">
        <v>0</v>
      </c>
      <c r="W1572">
        <v>0</v>
      </c>
      <c r="X1572">
        <v>0</v>
      </c>
      <c r="Y1572">
        <v>0</v>
      </c>
      <c r="Z1572">
        <v>0</v>
      </c>
      <c r="AA1572">
        <v>0</v>
      </c>
      <c r="AB1572">
        <v>0</v>
      </c>
      <c r="AC1572">
        <v>0</v>
      </c>
      <c r="AD1572">
        <v>0</v>
      </c>
      <c r="AE1572">
        <v>0</v>
      </c>
      <c r="AF1572">
        <v>0</v>
      </c>
      <c r="AG1572" t="s">
        <v>8975</v>
      </c>
      <c r="AH1572" s="21" t="str">
        <f t="shared" si="48"/>
        <v>YO27</v>
      </c>
      <c r="AI1572" s="21">
        <v>67.5</v>
      </c>
      <c r="AJ1572" s="21">
        <f t="shared" si="49"/>
        <v>99.921568627450981</v>
      </c>
      <c r="AK1572" s="21" t="s">
        <v>2060</v>
      </c>
      <c r="AL1572" t="s">
        <v>2527</v>
      </c>
      <c r="AM1572" t="s">
        <v>53</v>
      </c>
      <c r="AN1572" t="s">
        <v>2031</v>
      </c>
    </row>
    <row r="1573" spans="1:40" ht="15" hidden="1" thickTop="1" x14ac:dyDescent="0.35">
      <c r="A1573" t="s">
        <v>9008</v>
      </c>
      <c r="B1573" t="s">
        <v>8977</v>
      </c>
      <c r="C1573" t="s">
        <v>2936</v>
      </c>
      <c r="D1573" t="s">
        <v>8978</v>
      </c>
      <c r="E1573" t="s">
        <v>2592</v>
      </c>
      <c r="F1573">
        <v>1</v>
      </c>
      <c r="G1573" t="s">
        <v>2593</v>
      </c>
      <c r="H1573" t="s">
        <v>2056</v>
      </c>
      <c r="I1573" t="s">
        <v>2511</v>
      </c>
      <c r="J1573" t="s">
        <v>2594</v>
      </c>
      <c r="K1573" t="s">
        <v>65</v>
      </c>
      <c r="L1573" t="s">
        <v>2058</v>
      </c>
      <c r="M1573" t="s">
        <v>2310</v>
      </c>
      <c r="N1573">
        <v>0</v>
      </c>
      <c r="O1573">
        <v>0</v>
      </c>
      <c r="P1573">
        <v>0</v>
      </c>
      <c r="Q1573">
        <v>16320</v>
      </c>
      <c r="R1573">
        <v>0</v>
      </c>
      <c r="S1573">
        <v>0</v>
      </c>
      <c r="T1573">
        <v>0</v>
      </c>
      <c r="U1573">
        <v>0</v>
      </c>
      <c r="V1573">
        <v>0</v>
      </c>
      <c r="W1573">
        <v>0</v>
      </c>
      <c r="X1573">
        <v>0</v>
      </c>
      <c r="Y1573">
        <v>0</v>
      </c>
      <c r="Z1573">
        <v>0</v>
      </c>
      <c r="AA1573">
        <v>0</v>
      </c>
      <c r="AB1573">
        <v>0</v>
      </c>
      <c r="AC1573">
        <v>0</v>
      </c>
      <c r="AD1573">
        <v>0</v>
      </c>
      <c r="AE1573">
        <v>0</v>
      </c>
      <c r="AF1573">
        <v>0</v>
      </c>
      <c r="AG1573" t="s">
        <v>8979</v>
      </c>
      <c r="AH1573" s="21" t="str">
        <f t="shared" si="48"/>
        <v>YO27</v>
      </c>
      <c r="AI1573" s="21">
        <v>72</v>
      </c>
      <c r="AJ1573" s="21">
        <f t="shared" si="49"/>
        <v>100</v>
      </c>
      <c r="AK1573" s="21" t="s">
        <v>2060</v>
      </c>
      <c r="AL1573" t="s">
        <v>2527</v>
      </c>
      <c r="AM1573" t="s">
        <v>53</v>
      </c>
      <c r="AN1573" t="s">
        <v>2029</v>
      </c>
    </row>
    <row r="1574" spans="1:40" ht="15" hidden="1" thickTop="1" x14ac:dyDescent="0.35">
      <c r="A1574" t="s">
        <v>9012</v>
      </c>
      <c r="B1574" t="s">
        <v>8981</v>
      </c>
      <c r="C1574" t="s">
        <v>2849</v>
      </c>
      <c r="D1574" t="s">
        <v>8982</v>
      </c>
      <c r="E1574" t="s">
        <v>2938</v>
      </c>
      <c r="F1574">
        <v>1</v>
      </c>
      <c r="G1574" t="s">
        <v>2593</v>
      </c>
      <c r="H1574" t="s">
        <v>2056</v>
      </c>
      <c r="I1574" t="s">
        <v>2511</v>
      </c>
      <c r="J1574" t="s">
        <v>2594</v>
      </c>
      <c r="K1574" t="s">
        <v>65</v>
      </c>
      <c r="L1574" t="s">
        <v>2058</v>
      </c>
      <c r="M1574" t="s">
        <v>2059</v>
      </c>
      <c r="N1574">
        <v>1</v>
      </c>
      <c r="O1574">
        <v>20</v>
      </c>
      <c r="P1574">
        <v>0.08</v>
      </c>
      <c r="Q1574">
        <v>24480</v>
      </c>
      <c r="R1574">
        <v>0</v>
      </c>
      <c r="S1574">
        <v>0</v>
      </c>
      <c r="T1574">
        <v>0</v>
      </c>
      <c r="U1574">
        <v>0</v>
      </c>
      <c r="V1574">
        <v>0</v>
      </c>
      <c r="W1574">
        <v>0</v>
      </c>
      <c r="X1574">
        <v>0</v>
      </c>
      <c r="Y1574">
        <v>0</v>
      </c>
      <c r="Z1574">
        <v>0</v>
      </c>
      <c r="AA1574">
        <v>1</v>
      </c>
      <c r="AB1574">
        <v>20</v>
      </c>
      <c r="AC1574">
        <v>0.08</v>
      </c>
      <c r="AD1574">
        <v>0</v>
      </c>
      <c r="AE1574">
        <v>0</v>
      </c>
      <c r="AF1574">
        <v>0</v>
      </c>
      <c r="AG1574" t="s">
        <v>8983</v>
      </c>
      <c r="AH1574" s="21" t="str">
        <f t="shared" si="48"/>
        <v>YO27</v>
      </c>
      <c r="AI1574" s="21">
        <v>107.92500000000001</v>
      </c>
      <c r="AJ1574" s="21">
        <f t="shared" si="49"/>
        <v>99.91830065359477</v>
      </c>
      <c r="AK1574" s="21" t="s">
        <v>2060</v>
      </c>
      <c r="AL1574" t="s">
        <v>2527</v>
      </c>
      <c r="AM1574" t="s">
        <v>53</v>
      </c>
      <c r="AN1574" t="s">
        <v>2030</v>
      </c>
    </row>
    <row r="1575" spans="1:40" ht="15" hidden="1" thickTop="1" x14ac:dyDescent="0.35">
      <c r="A1575" t="s">
        <v>9016</v>
      </c>
      <c r="B1575" t="s">
        <v>8985</v>
      </c>
      <c r="C1575" t="s">
        <v>2849</v>
      </c>
      <c r="D1575" t="s">
        <v>8986</v>
      </c>
      <c r="E1575" t="s">
        <v>2938</v>
      </c>
      <c r="F1575">
        <v>1</v>
      </c>
      <c r="G1575" t="s">
        <v>2593</v>
      </c>
      <c r="H1575" t="s">
        <v>2056</v>
      </c>
      <c r="I1575" t="s">
        <v>2511</v>
      </c>
      <c r="J1575" t="s">
        <v>2594</v>
      </c>
      <c r="K1575" t="s">
        <v>65</v>
      </c>
      <c r="L1575" t="s">
        <v>2058</v>
      </c>
      <c r="M1575" t="s">
        <v>2059</v>
      </c>
      <c r="N1575">
        <v>0</v>
      </c>
      <c r="O1575">
        <v>0</v>
      </c>
      <c r="P1575">
        <v>0</v>
      </c>
      <c r="Q1575">
        <v>24480</v>
      </c>
      <c r="R1575">
        <v>0</v>
      </c>
      <c r="S1575">
        <v>0</v>
      </c>
      <c r="T1575">
        <v>0</v>
      </c>
      <c r="U1575">
        <v>0</v>
      </c>
      <c r="V1575">
        <v>0</v>
      </c>
      <c r="W1575">
        <v>0</v>
      </c>
      <c r="X1575">
        <v>0</v>
      </c>
      <c r="Y1575">
        <v>0</v>
      </c>
      <c r="Z1575">
        <v>0</v>
      </c>
      <c r="AA1575">
        <v>0</v>
      </c>
      <c r="AB1575">
        <v>0</v>
      </c>
      <c r="AC1575">
        <v>0</v>
      </c>
      <c r="AD1575">
        <v>0</v>
      </c>
      <c r="AE1575">
        <v>0</v>
      </c>
      <c r="AF1575">
        <v>0</v>
      </c>
      <c r="AG1575" t="s">
        <v>8987</v>
      </c>
      <c r="AH1575" s="21" t="str">
        <f t="shared" si="48"/>
        <v>YO27</v>
      </c>
      <c r="AI1575" s="21">
        <v>107.92500000000001</v>
      </c>
      <c r="AJ1575" s="21">
        <f t="shared" si="49"/>
        <v>100</v>
      </c>
      <c r="AK1575" s="21" t="s">
        <v>2060</v>
      </c>
      <c r="AL1575" t="s">
        <v>2527</v>
      </c>
      <c r="AM1575" t="s">
        <v>53</v>
      </c>
      <c r="AN1575" t="s">
        <v>2031</v>
      </c>
    </row>
    <row r="1576" spans="1:40" ht="15" hidden="1" thickTop="1" x14ac:dyDescent="0.35">
      <c r="A1576" t="s">
        <v>9020</v>
      </c>
      <c r="B1576" t="s">
        <v>8989</v>
      </c>
      <c r="C1576" t="s">
        <v>5259</v>
      </c>
      <c r="D1576" t="s">
        <v>8990</v>
      </c>
      <c r="E1576" t="s">
        <v>2851</v>
      </c>
      <c r="F1576">
        <v>1</v>
      </c>
      <c r="G1576" t="s">
        <v>2593</v>
      </c>
      <c r="H1576" t="s">
        <v>2056</v>
      </c>
      <c r="I1576" t="s">
        <v>2511</v>
      </c>
      <c r="J1576" t="s">
        <v>3250</v>
      </c>
      <c r="K1576" t="s">
        <v>65</v>
      </c>
      <c r="L1576" t="s">
        <v>2058</v>
      </c>
      <c r="M1576" t="s">
        <v>2059</v>
      </c>
      <c r="N1576">
        <v>0</v>
      </c>
      <c r="O1576">
        <v>0</v>
      </c>
      <c r="P1576">
        <v>0</v>
      </c>
      <c r="Q1576">
        <v>24480</v>
      </c>
      <c r="R1576">
        <v>0</v>
      </c>
      <c r="S1576">
        <v>0</v>
      </c>
      <c r="T1576">
        <v>0</v>
      </c>
      <c r="U1576">
        <v>0</v>
      </c>
      <c r="V1576">
        <v>0</v>
      </c>
      <c r="W1576">
        <v>0</v>
      </c>
      <c r="X1576">
        <v>0</v>
      </c>
      <c r="Y1576">
        <v>0</v>
      </c>
      <c r="Z1576">
        <v>0</v>
      </c>
      <c r="AA1576">
        <v>0</v>
      </c>
      <c r="AB1576">
        <v>0</v>
      </c>
      <c r="AC1576">
        <v>0</v>
      </c>
      <c r="AD1576">
        <v>0</v>
      </c>
      <c r="AE1576">
        <v>0</v>
      </c>
      <c r="AF1576">
        <v>0</v>
      </c>
      <c r="AG1576" t="s">
        <v>8991</v>
      </c>
      <c r="AH1576" s="21" t="str">
        <f t="shared" si="48"/>
        <v>YO27</v>
      </c>
      <c r="AI1576" s="21">
        <v>107.92500000000001</v>
      </c>
      <c r="AJ1576" s="21">
        <f t="shared" si="49"/>
        <v>100</v>
      </c>
      <c r="AK1576" s="21" t="s">
        <v>2060</v>
      </c>
      <c r="AL1576" t="s">
        <v>2527</v>
      </c>
      <c r="AM1576" t="s">
        <v>53</v>
      </c>
      <c r="AN1576" t="s">
        <v>2029</v>
      </c>
    </row>
    <row r="1577" spans="1:40" ht="15" hidden="1" thickTop="1" x14ac:dyDescent="0.35">
      <c r="A1577" t="s">
        <v>9024</v>
      </c>
      <c r="B1577" t="s">
        <v>8993</v>
      </c>
      <c r="C1577" t="s">
        <v>5259</v>
      </c>
      <c r="D1577" t="s">
        <v>8994</v>
      </c>
      <c r="E1577" t="s">
        <v>2851</v>
      </c>
      <c r="F1577">
        <v>1</v>
      </c>
      <c r="G1577" t="s">
        <v>2593</v>
      </c>
      <c r="H1577" t="s">
        <v>2056</v>
      </c>
      <c r="I1577" t="s">
        <v>2511</v>
      </c>
      <c r="J1577" t="s">
        <v>3250</v>
      </c>
      <c r="K1577" t="s">
        <v>65</v>
      </c>
      <c r="L1577" t="s">
        <v>2058</v>
      </c>
      <c r="M1577" t="s">
        <v>2059</v>
      </c>
      <c r="N1577">
        <v>2</v>
      </c>
      <c r="O1577">
        <v>98</v>
      </c>
      <c r="P1577">
        <v>0.4</v>
      </c>
      <c r="Q1577">
        <v>24480</v>
      </c>
      <c r="R1577">
        <v>2</v>
      </c>
      <c r="S1577">
        <v>98</v>
      </c>
      <c r="T1577">
        <v>0.4</v>
      </c>
      <c r="U1577">
        <v>0</v>
      </c>
      <c r="V1577">
        <v>0</v>
      </c>
      <c r="W1577">
        <v>0</v>
      </c>
      <c r="X1577">
        <v>0</v>
      </c>
      <c r="Y1577">
        <v>0</v>
      </c>
      <c r="Z1577">
        <v>0</v>
      </c>
      <c r="AA1577">
        <v>0</v>
      </c>
      <c r="AB1577">
        <v>0</v>
      </c>
      <c r="AC1577">
        <v>0</v>
      </c>
      <c r="AD1577">
        <v>0</v>
      </c>
      <c r="AE1577">
        <v>0</v>
      </c>
      <c r="AF1577">
        <v>0</v>
      </c>
      <c r="AG1577" t="s">
        <v>8995</v>
      </c>
      <c r="AH1577" s="21" t="str">
        <f t="shared" si="48"/>
        <v>YO27</v>
      </c>
      <c r="AI1577" s="21">
        <v>107.92500000000001</v>
      </c>
      <c r="AJ1577" s="21">
        <f t="shared" si="49"/>
        <v>99.599673202614383</v>
      </c>
      <c r="AK1577" s="21" t="s">
        <v>2063</v>
      </c>
      <c r="AL1577" t="s">
        <v>2527</v>
      </c>
      <c r="AM1577" t="s">
        <v>53</v>
      </c>
      <c r="AN1577" t="s">
        <v>2029</v>
      </c>
    </row>
    <row r="1578" spans="1:40" ht="15" hidden="1" thickTop="1" x14ac:dyDescent="0.35">
      <c r="A1578" t="s">
        <v>9028</v>
      </c>
      <c r="B1578" t="s">
        <v>8997</v>
      </c>
      <c r="C1578" t="s">
        <v>3786</v>
      </c>
      <c r="D1578" t="s">
        <v>8998</v>
      </c>
      <c r="E1578" t="s">
        <v>4055</v>
      </c>
      <c r="F1578">
        <v>1</v>
      </c>
      <c r="G1578" t="s">
        <v>2509</v>
      </c>
      <c r="H1578" t="s">
        <v>2510</v>
      </c>
      <c r="I1578" t="s">
        <v>2511</v>
      </c>
      <c r="J1578" t="s">
        <v>2794</v>
      </c>
      <c r="K1578" t="s">
        <v>2669</v>
      </c>
      <c r="L1578" t="s">
        <v>2058</v>
      </c>
      <c r="M1578" t="s">
        <v>2059</v>
      </c>
      <c r="N1578">
        <v>0</v>
      </c>
      <c r="O1578">
        <v>0</v>
      </c>
      <c r="P1578">
        <v>0</v>
      </c>
      <c r="Q1578">
        <v>24480</v>
      </c>
      <c r="R1578">
        <v>0</v>
      </c>
      <c r="S1578">
        <v>0</v>
      </c>
      <c r="T1578">
        <v>0</v>
      </c>
      <c r="U1578">
        <v>0</v>
      </c>
      <c r="V1578">
        <v>0</v>
      </c>
      <c r="W1578">
        <v>0</v>
      </c>
      <c r="X1578">
        <v>0</v>
      </c>
      <c r="Y1578">
        <v>0</v>
      </c>
      <c r="Z1578">
        <v>0</v>
      </c>
      <c r="AA1578">
        <v>0</v>
      </c>
      <c r="AB1578">
        <v>0</v>
      </c>
      <c r="AC1578">
        <v>0</v>
      </c>
      <c r="AD1578">
        <v>0</v>
      </c>
      <c r="AE1578">
        <v>0</v>
      </c>
      <c r="AF1578">
        <v>0</v>
      </c>
      <c r="AG1578" t="s">
        <v>8999</v>
      </c>
      <c r="AH1578" s="21" t="str">
        <f t="shared" si="48"/>
        <v>YR21</v>
      </c>
      <c r="AI1578" s="21">
        <v>107.92500000000001</v>
      </c>
      <c r="AJ1578" s="21">
        <f t="shared" si="49"/>
        <v>100</v>
      </c>
      <c r="AK1578" s="21" t="s">
        <v>2060</v>
      </c>
      <c r="AL1578" t="s">
        <v>2515</v>
      </c>
      <c r="AM1578" t="s">
        <v>53</v>
      </c>
      <c r="AN1578" t="s">
        <v>2030</v>
      </c>
    </row>
    <row r="1579" spans="1:40" ht="15" hidden="1" thickTop="1" x14ac:dyDescent="0.35">
      <c r="A1579" t="s">
        <v>9032</v>
      </c>
      <c r="B1579" t="s">
        <v>9001</v>
      </c>
      <c r="C1579" t="s">
        <v>3786</v>
      </c>
      <c r="D1579" t="s">
        <v>9002</v>
      </c>
      <c r="E1579" t="s">
        <v>2793</v>
      </c>
      <c r="F1579">
        <v>1</v>
      </c>
      <c r="G1579" t="s">
        <v>2509</v>
      </c>
      <c r="H1579" t="s">
        <v>2510</v>
      </c>
      <c r="I1579" t="s">
        <v>2511</v>
      </c>
      <c r="J1579" t="s">
        <v>2794</v>
      </c>
      <c r="K1579" t="s">
        <v>2669</v>
      </c>
      <c r="L1579" t="s">
        <v>2058</v>
      </c>
      <c r="M1579" t="s">
        <v>2059</v>
      </c>
      <c r="N1579">
        <v>1</v>
      </c>
      <c r="O1579">
        <v>47</v>
      </c>
      <c r="P1579">
        <v>0.19</v>
      </c>
      <c r="Q1579">
        <v>24480</v>
      </c>
      <c r="R1579">
        <v>0</v>
      </c>
      <c r="S1579">
        <v>0</v>
      </c>
      <c r="T1579">
        <v>0</v>
      </c>
      <c r="U1579">
        <v>0</v>
      </c>
      <c r="V1579">
        <v>0</v>
      </c>
      <c r="W1579">
        <v>0</v>
      </c>
      <c r="X1579">
        <v>1</v>
      </c>
      <c r="Y1579">
        <v>47</v>
      </c>
      <c r="Z1579">
        <v>0.19</v>
      </c>
      <c r="AA1579">
        <v>0</v>
      </c>
      <c r="AB1579">
        <v>0</v>
      </c>
      <c r="AC1579">
        <v>0</v>
      </c>
      <c r="AD1579">
        <v>0</v>
      </c>
      <c r="AE1579">
        <v>0</v>
      </c>
      <c r="AF1579">
        <v>0</v>
      </c>
      <c r="AG1579" t="s">
        <v>9003</v>
      </c>
      <c r="AH1579" s="21" t="str">
        <f t="shared" si="48"/>
        <v>YR20</v>
      </c>
      <c r="AI1579" s="21">
        <v>107.92500000000001</v>
      </c>
      <c r="AJ1579" s="21">
        <f t="shared" si="49"/>
        <v>99.808006535947712</v>
      </c>
      <c r="AK1579" s="21" t="s">
        <v>2060</v>
      </c>
      <c r="AL1579" t="s">
        <v>2515</v>
      </c>
      <c r="AM1579" t="s">
        <v>53</v>
      </c>
      <c r="AN1579" t="s">
        <v>2031</v>
      </c>
    </row>
    <row r="1580" spans="1:40" ht="15" hidden="1" thickTop="1" x14ac:dyDescent="0.35">
      <c r="A1580" t="s">
        <v>9036</v>
      </c>
      <c r="B1580" t="s">
        <v>9005</v>
      </c>
      <c r="C1580" t="s">
        <v>2849</v>
      </c>
      <c r="D1580" t="s">
        <v>9006</v>
      </c>
      <c r="E1580" t="s">
        <v>2705</v>
      </c>
      <c r="F1580">
        <v>1</v>
      </c>
      <c r="G1580" t="s">
        <v>2593</v>
      </c>
      <c r="H1580" t="s">
        <v>2056</v>
      </c>
      <c r="I1580" t="s">
        <v>2511</v>
      </c>
      <c r="J1580" t="s">
        <v>2594</v>
      </c>
      <c r="K1580" t="s">
        <v>65</v>
      </c>
      <c r="L1580" t="s">
        <v>2058</v>
      </c>
      <c r="M1580" t="s">
        <v>2163</v>
      </c>
      <c r="N1580">
        <v>1</v>
      </c>
      <c r="O1580">
        <v>30</v>
      </c>
      <c r="P1580">
        <v>0.17</v>
      </c>
      <c r="Q1580">
        <v>17340</v>
      </c>
      <c r="R1580">
        <v>0</v>
      </c>
      <c r="S1580">
        <v>0</v>
      </c>
      <c r="T1580">
        <v>0</v>
      </c>
      <c r="U1580">
        <v>0</v>
      </c>
      <c r="V1580">
        <v>0</v>
      </c>
      <c r="W1580">
        <v>0</v>
      </c>
      <c r="X1580">
        <v>1</v>
      </c>
      <c r="Y1580">
        <v>30</v>
      </c>
      <c r="Z1580">
        <v>0.17</v>
      </c>
      <c r="AA1580">
        <v>0</v>
      </c>
      <c r="AB1580">
        <v>0</v>
      </c>
      <c r="AC1580">
        <v>0</v>
      </c>
      <c r="AD1580">
        <v>0</v>
      </c>
      <c r="AE1580">
        <v>0</v>
      </c>
      <c r="AF1580">
        <v>0</v>
      </c>
      <c r="AG1580" t="s">
        <v>9007</v>
      </c>
      <c r="AH1580" s="21" t="str">
        <f t="shared" si="48"/>
        <v>YO27</v>
      </c>
      <c r="AI1580" s="21">
        <v>76.500000000000014</v>
      </c>
      <c r="AJ1580" s="21">
        <f t="shared" si="49"/>
        <v>99.826989619377159</v>
      </c>
      <c r="AK1580" s="21" t="s">
        <v>2060</v>
      </c>
      <c r="AL1580" t="s">
        <v>2527</v>
      </c>
      <c r="AM1580" t="s">
        <v>53</v>
      </c>
      <c r="AN1580" t="s">
        <v>2031</v>
      </c>
    </row>
    <row r="1581" spans="1:40" ht="15" hidden="1" thickTop="1" x14ac:dyDescent="0.35">
      <c r="A1581" t="s">
        <v>9040</v>
      </c>
      <c r="B1581" t="s">
        <v>9009</v>
      </c>
      <c r="C1581" t="s">
        <v>5259</v>
      </c>
      <c r="D1581" t="s">
        <v>9010</v>
      </c>
      <c r="E1581" t="s">
        <v>2938</v>
      </c>
      <c r="F1581">
        <v>1</v>
      </c>
      <c r="G1581" t="s">
        <v>2593</v>
      </c>
      <c r="H1581" t="s">
        <v>2056</v>
      </c>
      <c r="I1581" t="s">
        <v>2511</v>
      </c>
      <c r="J1581" t="s">
        <v>3250</v>
      </c>
      <c r="K1581" t="s">
        <v>65</v>
      </c>
      <c r="L1581" t="s">
        <v>2058</v>
      </c>
      <c r="M1581" t="s">
        <v>2170</v>
      </c>
      <c r="N1581">
        <v>1</v>
      </c>
      <c r="O1581">
        <v>17</v>
      </c>
      <c r="P1581">
        <v>0.11</v>
      </c>
      <c r="Q1581">
        <v>15300</v>
      </c>
      <c r="R1581">
        <v>1</v>
      </c>
      <c r="S1581">
        <v>17</v>
      </c>
      <c r="T1581">
        <v>0.11</v>
      </c>
      <c r="U1581">
        <v>0</v>
      </c>
      <c r="V1581">
        <v>0</v>
      </c>
      <c r="W1581">
        <v>0</v>
      </c>
      <c r="X1581">
        <v>0</v>
      </c>
      <c r="Y1581">
        <v>0</v>
      </c>
      <c r="Z1581">
        <v>0</v>
      </c>
      <c r="AA1581">
        <v>0</v>
      </c>
      <c r="AB1581">
        <v>0</v>
      </c>
      <c r="AC1581">
        <v>0</v>
      </c>
      <c r="AD1581">
        <v>0</v>
      </c>
      <c r="AE1581">
        <v>0</v>
      </c>
      <c r="AF1581">
        <v>0</v>
      </c>
      <c r="AG1581" t="s">
        <v>9011</v>
      </c>
      <c r="AH1581" s="21" t="str">
        <f t="shared" si="48"/>
        <v>YK19</v>
      </c>
      <c r="AI1581" s="21">
        <v>67.5</v>
      </c>
      <c r="AJ1581" s="21">
        <f t="shared" si="49"/>
        <v>99.888888888888886</v>
      </c>
      <c r="AK1581" s="21" t="s">
        <v>2060</v>
      </c>
      <c r="AL1581" t="s">
        <v>2527</v>
      </c>
      <c r="AM1581" t="s">
        <v>53</v>
      </c>
      <c r="AN1581" t="s">
        <v>2029</v>
      </c>
    </row>
    <row r="1582" spans="1:40" ht="15" hidden="1" thickTop="1" x14ac:dyDescent="0.35">
      <c r="A1582" t="s">
        <v>9044</v>
      </c>
      <c r="B1582" t="s">
        <v>9013</v>
      </c>
      <c r="C1582" t="s">
        <v>3510</v>
      </c>
      <c r="D1582" t="s">
        <v>9014</v>
      </c>
      <c r="E1582" t="s">
        <v>3028</v>
      </c>
      <c r="F1582">
        <v>1</v>
      </c>
      <c r="G1582" t="s">
        <v>2546</v>
      </c>
      <c r="H1582" t="s">
        <v>2510</v>
      </c>
      <c r="I1582" t="s">
        <v>2511</v>
      </c>
      <c r="J1582" t="s">
        <v>3006</v>
      </c>
      <c r="K1582" t="s">
        <v>3007</v>
      </c>
      <c r="L1582" t="s">
        <v>2058</v>
      </c>
      <c r="M1582" t="s">
        <v>2059</v>
      </c>
      <c r="N1582">
        <v>1</v>
      </c>
      <c r="O1582">
        <v>81</v>
      </c>
      <c r="P1582">
        <v>0.33</v>
      </c>
      <c r="Q1582">
        <v>24480</v>
      </c>
      <c r="R1582">
        <v>1</v>
      </c>
      <c r="S1582">
        <v>81</v>
      </c>
      <c r="T1582">
        <v>0.33</v>
      </c>
      <c r="U1582">
        <v>0</v>
      </c>
      <c r="V1582">
        <v>0</v>
      </c>
      <c r="W1582">
        <v>0</v>
      </c>
      <c r="X1582">
        <v>0</v>
      </c>
      <c r="Y1582">
        <v>0</v>
      </c>
      <c r="Z1582">
        <v>0</v>
      </c>
      <c r="AA1582">
        <v>0</v>
      </c>
      <c r="AB1582">
        <v>0</v>
      </c>
      <c r="AC1582">
        <v>0</v>
      </c>
      <c r="AD1582">
        <v>0</v>
      </c>
      <c r="AE1582">
        <v>0</v>
      </c>
      <c r="AF1582">
        <v>0</v>
      </c>
      <c r="AG1582" t="s">
        <v>9015</v>
      </c>
      <c r="AH1582" s="21" t="str">
        <f t="shared" si="48"/>
        <v>YO27</v>
      </c>
      <c r="AI1582" s="21">
        <v>107.92500000000001</v>
      </c>
      <c r="AJ1582" s="21">
        <f t="shared" si="49"/>
        <v>99.669117647058826</v>
      </c>
      <c r="AK1582" s="21" t="s">
        <v>2063</v>
      </c>
      <c r="AL1582" t="s">
        <v>2551</v>
      </c>
      <c r="AM1582" t="s">
        <v>53</v>
      </c>
      <c r="AN1582" t="s">
        <v>2030</v>
      </c>
    </row>
    <row r="1583" spans="1:40" ht="15" hidden="1" thickTop="1" x14ac:dyDescent="0.35">
      <c r="A1583" t="s">
        <v>9048</v>
      </c>
      <c r="B1583" t="s">
        <v>9017</v>
      </c>
      <c r="C1583" t="s">
        <v>3396</v>
      </c>
      <c r="D1583" t="s">
        <v>9018</v>
      </c>
      <c r="E1583" t="s">
        <v>3028</v>
      </c>
      <c r="F1583">
        <v>1</v>
      </c>
      <c r="G1583" t="s">
        <v>2546</v>
      </c>
      <c r="H1583" t="s">
        <v>2510</v>
      </c>
      <c r="I1583" t="s">
        <v>2511</v>
      </c>
      <c r="J1583" t="s">
        <v>3006</v>
      </c>
      <c r="K1583" t="s">
        <v>3007</v>
      </c>
      <c r="L1583" t="s">
        <v>2058</v>
      </c>
      <c r="M1583" t="s">
        <v>2059</v>
      </c>
      <c r="N1583">
        <v>0</v>
      </c>
      <c r="O1583">
        <v>0</v>
      </c>
      <c r="P1583">
        <v>0</v>
      </c>
      <c r="Q1583">
        <v>24480</v>
      </c>
      <c r="R1583">
        <v>0</v>
      </c>
      <c r="S1583">
        <v>0</v>
      </c>
      <c r="T1583">
        <v>0</v>
      </c>
      <c r="U1583">
        <v>0</v>
      </c>
      <c r="V1583">
        <v>0</v>
      </c>
      <c r="W1583">
        <v>0</v>
      </c>
      <c r="X1583">
        <v>0</v>
      </c>
      <c r="Y1583">
        <v>0</v>
      </c>
      <c r="Z1583">
        <v>0</v>
      </c>
      <c r="AA1583">
        <v>0</v>
      </c>
      <c r="AB1583">
        <v>0</v>
      </c>
      <c r="AC1583">
        <v>0</v>
      </c>
      <c r="AD1583">
        <v>0</v>
      </c>
      <c r="AE1583">
        <v>0</v>
      </c>
      <c r="AF1583">
        <v>0</v>
      </c>
      <c r="AG1583" t="s">
        <v>9019</v>
      </c>
      <c r="AH1583" s="21" t="str">
        <f t="shared" si="48"/>
        <v>YO27</v>
      </c>
      <c r="AI1583" s="21">
        <v>107.92500000000001</v>
      </c>
      <c r="AJ1583" s="21">
        <f t="shared" si="49"/>
        <v>100</v>
      </c>
      <c r="AK1583" s="21" t="s">
        <v>2060</v>
      </c>
      <c r="AL1583" t="s">
        <v>2551</v>
      </c>
      <c r="AM1583" t="s">
        <v>53</v>
      </c>
      <c r="AN1583" t="s">
        <v>2031</v>
      </c>
    </row>
    <row r="1584" spans="1:40" ht="15" hidden="1" thickTop="1" x14ac:dyDescent="0.35">
      <c r="A1584" t="s">
        <v>9052</v>
      </c>
      <c r="B1584" t="s">
        <v>9021</v>
      </c>
      <c r="C1584" t="s">
        <v>3026</v>
      </c>
      <c r="D1584" t="s">
        <v>9022</v>
      </c>
      <c r="E1584" t="s">
        <v>3028</v>
      </c>
      <c r="F1584">
        <v>1</v>
      </c>
      <c r="G1584" t="s">
        <v>2546</v>
      </c>
      <c r="H1584" t="s">
        <v>2510</v>
      </c>
      <c r="I1584" t="s">
        <v>2511</v>
      </c>
      <c r="J1584" t="s">
        <v>3006</v>
      </c>
      <c r="K1584" t="s">
        <v>3007</v>
      </c>
      <c r="L1584" t="s">
        <v>2058</v>
      </c>
      <c r="M1584" t="s">
        <v>2059</v>
      </c>
      <c r="N1584">
        <v>1</v>
      </c>
      <c r="O1584">
        <v>114</v>
      </c>
      <c r="P1584">
        <v>0.47</v>
      </c>
      <c r="Q1584">
        <v>24480</v>
      </c>
      <c r="R1584">
        <v>1</v>
      </c>
      <c r="S1584">
        <v>114</v>
      </c>
      <c r="T1584">
        <v>0.47</v>
      </c>
      <c r="U1584">
        <v>0</v>
      </c>
      <c r="V1584">
        <v>0</v>
      </c>
      <c r="W1584">
        <v>0</v>
      </c>
      <c r="X1584">
        <v>0</v>
      </c>
      <c r="Y1584">
        <v>0</v>
      </c>
      <c r="Z1584">
        <v>0</v>
      </c>
      <c r="AA1584">
        <v>0</v>
      </c>
      <c r="AB1584">
        <v>0</v>
      </c>
      <c r="AC1584">
        <v>0</v>
      </c>
      <c r="AD1584">
        <v>0</v>
      </c>
      <c r="AE1584">
        <v>0</v>
      </c>
      <c r="AF1584">
        <v>0</v>
      </c>
      <c r="AG1584" t="s">
        <v>9023</v>
      </c>
      <c r="AH1584" s="21" t="str">
        <f t="shared" si="48"/>
        <v>YO27</v>
      </c>
      <c r="AI1584" s="21">
        <v>107.92500000000001</v>
      </c>
      <c r="AJ1584" s="21">
        <f t="shared" si="49"/>
        <v>99.534313725490193</v>
      </c>
      <c r="AK1584" s="21" t="s">
        <v>2063</v>
      </c>
      <c r="AL1584" t="s">
        <v>2551</v>
      </c>
      <c r="AM1584" t="s">
        <v>53</v>
      </c>
      <c r="AN1584" t="s">
        <v>2031</v>
      </c>
    </row>
    <row r="1585" spans="1:40" ht="15" hidden="1" thickTop="1" x14ac:dyDescent="0.35">
      <c r="A1585" t="s">
        <v>9056</v>
      </c>
      <c r="B1585" t="s">
        <v>9025</v>
      </c>
      <c r="C1585" t="s">
        <v>2543</v>
      </c>
      <c r="D1585" t="s">
        <v>9026</v>
      </c>
      <c r="E1585" t="s">
        <v>2545</v>
      </c>
      <c r="F1585">
        <v>1</v>
      </c>
      <c r="G1585" t="s">
        <v>2546</v>
      </c>
      <c r="H1585" t="s">
        <v>2510</v>
      </c>
      <c r="I1585" t="s">
        <v>2511</v>
      </c>
      <c r="J1585" t="s">
        <v>2547</v>
      </c>
      <c r="K1585" t="s">
        <v>2548</v>
      </c>
      <c r="L1585" t="s">
        <v>2058</v>
      </c>
      <c r="M1585" t="s">
        <v>2170</v>
      </c>
      <c r="N1585">
        <v>0</v>
      </c>
      <c r="O1585">
        <v>0</v>
      </c>
      <c r="P1585">
        <v>0</v>
      </c>
      <c r="Q1585">
        <v>15300</v>
      </c>
      <c r="R1585">
        <v>0</v>
      </c>
      <c r="S1585">
        <v>0</v>
      </c>
      <c r="T1585">
        <v>0</v>
      </c>
      <c r="U1585">
        <v>0</v>
      </c>
      <c r="V1585">
        <v>0</v>
      </c>
      <c r="W1585">
        <v>0</v>
      </c>
      <c r="X1585">
        <v>0</v>
      </c>
      <c r="Y1585">
        <v>0</v>
      </c>
      <c r="Z1585">
        <v>0</v>
      </c>
      <c r="AA1585">
        <v>0</v>
      </c>
      <c r="AB1585">
        <v>0</v>
      </c>
      <c r="AC1585">
        <v>0</v>
      </c>
      <c r="AD1585">
        <v>0</v>
      </c>
      <c r="AE1585">
        <v>0</v>
      </c>
      <c r="AF1585">
        <v>0</v>
      </c>
      <c r="AG1585" t="s">
        <v>9027</v>
      </c>
      <c r="AH1585" s="21" t="str">
        <f t="shared" si="48"/>
        <v>YO27</v>
      </c>
      <c r="AI1585" s="21">
        <v>67.5</v>
      </c>
      <c r="AJ1585" s="21">
        <f t="shared" si="49"/>
        <v>100</v>
      </c>
      <c r="AK1585" s="21" t="s">
        <v>2060</v>
      </c>
      <c r="AL1585" t="s">
        <v>2551</v>
      </c>
      <c r="AM1585" t="s">
        <v>53</v>
      </c>
      <c r="AN1585" t="s">
        <v>2030</v>
      </c>
    </row>
    <row r="1586" spans="1:40" ht="15" hidden="1" thickTop="1" x14ac:dyDescent="0.35">
      <c r="A1586" t="s">
        <v>9060</v>
      </c>
      <c r="B1586" t="s">
        <v>9029</v>
      </c>
      <c r="C1586" t="s">
        <v>4673</v>
      </c>
      <c r="D1586" t="s">
        <v>9030</v>
      </c>
      <c r="E1586" t="s">
        <v>3058</v>
      </c>
      <c r="F1586">
        <v>1</v>
      </c>
      <c r="G1586" t="s">
        <v>2546</v>
      </c>
      <c r="H1586" t="s">
        <v>2510</v>
      </c>
      <c r="I1586" t="s">
        <v>2511</v>
      </c>
      <c r="J1586" t="s">
        <v>4675</v>
      </c>
      <c r="K1586" t="s">
        <v>3007</v>
      </c>
      <c r="L1586" t="s">
        <v>2058</v>
      </c>
      <c r="M1586" t="s">
        <v>2170</v>
      </c>
      <c r="N1586">
        <v>1</v>
      </c>
      <c r="O1586">
        <v>31</v>
      </c>
      <c r="P1586">
        <v>0.2</v>
      </c>
      <c r="Q1586">
        <v>15300</v>
      </c>
      <c r="R1586">
        <v>1</v>
      </c>
      <c r="S1586">
        <v>31</v>
      </c>
      <c r="T1586">
        <v>0.2</v>
      </c>
      <c r="U1586">
        <v>0</v>
      </c>
      <c r="V1586">
        <v>0</v>
      </c>
      <c r="W1586">
        <v>0</v>
      </c>
      <c r="X1586">
        <v>0</v>
      </c>
      <c r="Y1586">
        <v>0</v>
      </c>
      <c r="Z1586">
        <v>0</v>
      </c>
      <c r="AA1586">
        <v>0</v>
      </c>
      <c r="AB1586">
        <v>0</v>
      </c>
      <c r="AC1586">
        <v>0</v>
      </c>
      <c r="AD1586">
        <v>0</v>
      </c>
      <c r="AE1586">
        <v>0</v>
      </c>
      <c r="AF1586">
        <v>0</v>
      </c>
      <c r="AG1586" t="s">
        <v>9031</v>
      </c>
      <c r="AH1586" s="21" t="str">
        <f t="shared" si="48"/>
        <v>YO27</v>
      </c>
      <c r="AI1586" s="21">
        <v>67.5</v>
      </c>
      <c r="AJ1586" s="21">
        <f t="shared" si="49"/>
        <v>99.797385620915037</v>
      </c>
      <c r="AK1586" s="21" t="s">
        <v>2060</v>
      </c>
      <c r="AL1586" t="s">
        <v>2551</v>
      </c>
      <c r="AM1586" t="s">
        <v>53</v>
      </c>
      <c r="AN1586" t="s">
        <v>2031</v>
      </c>
    </row>
    <row r="1587" spans="1:40" ht="15" hidden="1" thickTop="1" x14ac:dyDescent="0.35">
      <c r="A1587" t="s">
        <v>9064</v>
      </c>
      <c r="B1587" t="s">
        <v>9033</v>
      </c>
      <c r="C1587" t="s">
        <v>4594</v>
      </c>
      <c r="D1587" t="s">
        <v>9034</v>
      </c>
      <c r="E1587" t="s">
        <v>2938</v>
      </c>
      <c r="F1587">
        <v>1</v>
      </c>
      <c r="G1587" t="s">
        <v>2593</v>
      </c>
      <c r="H1587" t="s">
        <v>2056</v>
      </c>
      <c r="I1587" t="s">
        <v>2511</v>
      </c>
      <c r="J1587" t="s">
        <v>2594</v>
      </c>
      <c r="K1587" t="s">
        <v>65</v>
      </c>
      <c r="L1587" t="s">
        <v>2058</v>
      </c>
      <c r="M1587" t="s">
        <v>2170</v>
      </c>
      <c r="N1587">
        <v>0</v>
      </c>
      <c r="O1587">
        <v>0</v>
      </c>
      <c r="P1587">
        <v>0</v>
      </c>
      <c r="Q1587">
        <v>15300</v>
      </c>
      <c r="R1587">
        <v>0</v>
      </c>
      <c r="S1587">
        <v>0</v>
      </c>
      <c r="T1587">
        <v>0</v>
      </c>
      <c r="U1587">
        <v>0</v>
      </c>
      <c r="V1587">
        <v>0</v>
      </c>
      <c r="W1587">
        <v>0</v>
      </c>
      <c r="X1587">
        <v>0</v>
      </c>
      <c r="Y1587">
        <v>0</v>
      </c>
      <c r="Z1587">
        <v>0</v>
      </c>
      <c r="AA1587">
        <v>0</v>
      </c>
      <c r="AB1587">
        <v>0</v>
      </c>
      <c r="AC1587">
        <v>0</v>
      </c>
      <c r="AD1587">
        <v>0</v>
      </c>
      <c r="AE1587">
        <v>0</v>
      </c>
      <c r="AF1587">
        <v>0</v>
      </c>
      <c r="AG1587" t="s">
        <v>9035</v>
      </c>
      <c r="AH1587" s="21" t="str">
        <f t="shared" si="48"/>
        <v>YK19</v>
      </c>
      <c r="AI1587" s="21">
        <v>67.5</v>
      </c>
      <c r="AJ1587" s="21">
        <f t="shared" si="49"/>
        <v>100</v>
      </c>
      <c r="AK1587" s="21" t="s">
        <v>2060</v>
      </c>
      <c r="AL1587" t="s">
        <v>2527</v>
      </c>
      <c r="AM1587" t="s">
        <v>53</v>
      </c>
      <c r="AN1587" t="s">
        <v>2032</v>
      </c>
    </row>
    <row r="1588" spans="1:40" ht="15" hidden="1" thickTop="1" x14ac:dyDescent="0.35">
      <c r="A1588" t="s">
        <v>9068</v>
      </c>
      <c r="B1588" t="s">
        <v>9037</v>
      </c>
      <c r="C1588" t="s">
        <v>3749</v>
      </c>
      <c r="D1588" t="s">
        <v>9038</v>
      </c>
      <c r="E1588" t="s">
        <v>3589</v>
      </c>
      <c r="F1588">
        <v>1</v>
      </c>
      <c r="G1588" t="s">
        <v>2619</v>
      </c>
      <c r="H1588" t="s">
        <v>2620</v>
      </c>
      <c r="I1588" t="s">
        <v>2511</v>
      </c>
      <c r="J1588" t="s">
        <v>3590</v>
      </c>
      <c r="K1588" t="s">
        <v>2622</v>
      </c>
      <c r="L1588" t="s">
        <v>2058</v>
      </c>
      <c r="M1588" t="s">
        <v>2170</v>
      </c>
      <c r="N1588">
        <v>0</v>
      </c>
      <c r="O1588">
        <v>0</v>
      </c>
      <c r="P1588">
        <v>0</v>
      </c>
      <c r="Q1588">
        <v>15300</v>
      </c>
      <c r="R1588">
        <v>0</v>
      </c>
      <c r="S1588">
        <v>0</v>
      </c>
      <c r="T1588">
        <v>0</v>
      </c>
      <c r="U1588">
        <v>0</v>
      </c>
      <c r="V1588">
        <v>0</v>
      </c>
      <c r="W1588">
        <v>0</v>
      </c>
      <c r="X1588">
        <v>0</v>
      </c>
      <c r="Y1588">
        <v>0</v>
      </c>
      <c r="Z1588">
        <v>0</v>
      </c>
      <c r="AA1588">
        <v>0</v>
      </c>
      <c r="AB1588">
        <v>0</v>
      </c>
      <c r="AC1588">
        <v>0</v>
      </c>
      <c r="AD1588">
        <v>0</v>
      </c>
      <c r="AE1588">
        <v>0</v>
      </c>
      <c r="AF1588">
        <v>0</v>
      </c>
      <c r="AG1588" t="s">
        <v>9039</v>
      </c>
      <c r="AH1588" s="21" t="str">
        <f t="shared" si="48"/>
        <v>YO27</v>
      </c>
      <c r="AI1588" s="21">
        <v>67.5</v>
      </c>
      <c r="AJ1588" s="21">
        <f t="shared" si="49"/>
        <v>100</v>
      </c>
      <c r="AK1588" s="21" t="s">
        <v>2060</v>
      </c>
      <c r="AL1588" t="s">
        <v>2624</v>
      </c>
      <c r="AM1588" t="s">
        <v>53</v>
      </c>
      <c r="AN1588" t="s">
        <v>2031</v>
      </c>
    </row>
    <row r="1589" spans="1:40" ht="15" hidden="1" thickTop="1" x14ac:dyDescent="0.35">
      <c r="A1589" t="s">
        <v>9072</v>
      </c>
      <c r="B1589" t="s">
        <v>9041</v>
      </c>
      <c r="C1589" t="s">
        <v>3444</v>
      </c>
      <c r="D1589" t="s">
        <v>9042</v>
      </c>
      <c r="E1589" t="s">
        <v>558</v>
      </c>
      <c r="F1589">
        <v>2</v>
      </c>
      <c r="G1589" t="s">
        <v>2524</v>
      </c>
      <c r="H1589" t="s">
        <v>2056</v>
      </c>
      <c r="I1589" t="s">
        <v>2511</v>
      </c>
      <c r="J1589" t="s">
        <v>2556</v>
      </c>
      <c r="K1589" t="s">
        <v>62</v>
      </c>
      <c r="L1589" t="s">
        <v>2058</v>
      </c>
      <c r="M1589" t="s">
        <v>2059</v>
      </c>
      <c r="N1589">
        <v>0</v>
      </c>
      <c r="O1589">
        <v>0</v>
      </c>
      <c r="P1589">
        <v>0</v>
      </c>
      <c r="Q1589">
        <v>24480</v>
      </c>
      <c r="R1589">
        <v>0</v>
      </c>
      <c r="S1589">
        <v>0</v>
      </c>
      <c r="T1589">
        <v>0</v>
      </c>
      <c r="U1589">
        <v>0</v>
      </c>
      <c r="V1589">
        <v>0</v>
      </c>
      <c r="W1589">
        <v>0</v>
      </c>
      <c r="X1589">
        <v>0</v>
      </c>
      <c r="Y1589">
        <v>0</v>
      </c>
      <c r="Z1589">
        <v>0</v>
      </c>
      <c r="AA1589">
        <v>0</v>
      </c>
      <c r="AB1589">
        <v>0</v>
      </c>
      <c r="AC1589">
        <v>0</v>
      </c>
      <c r="AD1589">
        <v>0</v>
      </c>
      <c r="AE1589">
        <v>0</v>
      </c>
      <c r="AF1589">
        <v>0</v>
      </c>
      <c r="AG1589" t="s">
        <v>9043</v>
      </c>
      <c r="AH1589" s="21" t="str">
        <f t="shared" si="48"/>
        <v>YO27</v>
      </c>
      <c r="AI1589" s="21">
        <v>107.92500000000001</v>
      </c>
      <c r="AJ1589" s="21">
        <f t="shared" si="49"/>
        <v>100</v>
      </c>
      <c r="AK1589" s="21" t="s">
        <v>2060</v>
      </c>
      <c r="AL1589" t="s">
        <v>2527</v>
      </c>
      <c r="AM1589" t="s">
        <v>53</v>
      </c>
      <c r="AN1589" t="s">
        <v>2030</v>
      </c>
    </row>
    <row r="1590" spans="1:40" ht="15" hidden="1" thickTop="1" x14ac:dyDescent="0.35">
      <c r="A1590" t="s">
        <v>9076</v>
      </c>
      <c r="B1590" t="s">
        <v>9045</v>
      </c>
      <c r="C1590" t="s">
        <v>4168</v>
      </c>
      <c r="D1590" t="s">
        <v>9046</v>
      </c>
      <c r="E1590" t="s">
        <v>2608</v>
      </c>
      <c r="F1590">
        <v>1</v>
      </c>
      <c r="G1590" t="s">
        <v>2609</v>
      </c>
      <c r="H1590" t="s">
        <v>2577</v>
      </c>
      <c r="I1590" t="s">
        <v>2511</v>
      </c>
      <c r="J1590" t="s">
        <v>2741</v>
      </c>
      <c r="K1590" t="s">
        <v>2742</v>
      </c>
      <c r="L1590" t="s">
        <v>2058</v>
      </c>
      <c r="M1590" t="s">
        <v>2170</v>
      </c>
      <c r="N1590">
        <v>0</v>
      </c>
      <c r="O1590">
        <v>0</v>
      </c>
      <c r="P1590">
        <v>0</v>
      </c>
      <c r="Q1590">
        <v>15300</v>
      </c>
      <c r="R1590">
        <v>0</v>
      </c>
      <c r="S1590">
        <v>0</v>
      </c>
      <c r="T1590">
        <v>0</v>
      </c>
      <c r="U1590">
        <v>0</v>
      </c>
      <c r="V1590">
        <v>0</v>
      </c>
      <c r="W1590">
        <v>0</v>
      </c>
      <c r="X1590">
        <v>0</v>
      </c>
      <c r="Y1590">
        <v>0</v>
      </c>
      <c r="Z1590">
        <v>0</v>
      </c>
      <c r="AA1590">
        <v>0</v>
      </c>
      <c r="AB1590">
        <v>0</v>
      </c>
      <c r="AC1590">
        <v>0</v>
      </c>
      <c r="AD1590">
        <v>0</v>
      </c>
      <c r="AE1590">
        <v>0</v>
      </c>
      <c r="AF1590">
        <v>0</v>
      </c>
      <c r="AG1590" t="s">
        <v>9047</v>
      </c>
      <c r="AH1590" s="21" t="str">
        <f t="shared" si="48"/>
        <v>YO98</v>
      </c>
      <c r="AI1590" s="21">
        <v>67.5</v>
      </c>
      <c r="AJ1590" s="21">
        <f t="shared" si="49"/>
        <v>100</v>
      </c>
      <c r="AK1590" s="21" t="s">
        <v>2060</v>
      </c>
      <c r="AL1590" t="s">
        <v>2613</v>
      </c>
      <c r="AM1590" t="s">
        <v>53</v>
      </c>
      <c r="AN1590" t="s">
        <v>2031</v>
      </c>
    </row>
    <row r="1591" spans="1:40" ht="15" hidden="1" thickTop="1" x14ac:dyDescent="0.35">
      <c r="A1591" t="s">
        <v>9081</v>
      </c>
      <c r="B1591" t="s">
        <v>9049</v>
      </c>
      <c r="C1591" t="s">
        <v>4634</v>
      </c>
      <c r="D1591" t="s">
        <v>9050</v>
      </c>
      <c r="E1591" t="s">
        <v>2646</v>
      </c>
      <c r="F1591">
        <v>1</v>
      </c>
      <c r="G1591" t="s">
        <v>2600</v>
      </c>
      <c r="H1591" t="s">
        <v>2577</v>
      </c>
      <c r="I1591" t="s">
        <v>2511</v>
      </c>
      <c r="J1591" t="s">
        <v>2647</v>
      </c>
      <c r="K1591" t="s">
        <v>2602</v>
      </c>
      <c r="L1591" t="s">
        <v>2058</v>
      </c>
      <c r="M1591" t="s">
        <v>2310</v>
      </c>
      <c r="N1591">
        <v>4</v>
      </c>
      <c r="O1591">
        <v>136</v>
      </c>
      <c r="P1591">
        <v>0.83</v>
      </c>
      <c r="Q1591">
        <v>16320</v>
      </c>
      <c r="R1591">
        <v>0</v>
      </c>
      <c r="S1591">
        <v>0</v>
      </c>
      <c r="T1591">
        <v>0</v>
      </c>
      <c r="U1591">
        <v>0</v>
      </c>
      <c r="V1591">
        <v>0</v>
      </c>
      <c r="W1591">
        <v>0</v>
      </c>
      <c r="X1591">
        <v>0</v>
      </c>
      <c r="Y1591">
        <v>0</v>
      </c>
      <c r="Z1591">
        <v>0</v>
      </c>
      <c r="AA1591">
        <v>4</v>
      </c>
      <c r="AB1591">
        <v>136</v>
      </c>
      <c r="AC1591">
        <v>0.83</v>
      </c>
      <c r="AD1591">
        <v>0</v>
      </c>
      <c r="AE1591">
        <v>0</v>
      </c>
      <c r="AF1591">
        <v>0</v>
      </c>
      <c r="AG1591" t="s">
        <v>9051</v>
      </c>
      <c r="AH1591" s="21" t="str">
        <f t="shared" si="48"/>
        <v>YO27</v>
      </c>
      <c r="AI1591" s="21">
        <v>72</v>
      </c>
      <c r="AJ1591" s="21">
        <f t="shared" si="49"/>
        <v>99.166666666666671</v>
      </c>
      <c r="AK1591" s="21" t="s">
        <v>2063</v>
      </c>
      <c r="AL1591" t="s">
        <v>2551</v>
      </c>
      <c r="AM1591" t="s">
        <v>53</v>
      </c>
      <c r="AN1591" t="s">
        <v>2033</v>
      </c>
    </row>
    <row r="1592" spans="1:40" ht="15" hidden="1" thickTop="1" x14ac:dyDescent="0.35">
      <c r="A1592" t="s">
        <v>9085</v>
      </c>
      <c r="B1592" t="s">
        <v>9053</v>
      </c>
      <c r="C1592" t="s">
        <v>2631</v>
      </c>
      <c r="D1592" t="s">
        <v>9054</v>
      </c>
      <c r="E1592" t="s">
        <v>2575</v>
      </c>
      <c r="F1592">
        <v>1</v>
      </c>
      <c r="G1592" t="s">
        <v>2633</v>
      </c>
      <c r="H1592" t="s">
        <v>2577</v>
      </c>
      <c r="I1592" t="s">
        <v>2511</v>
      </c>
      <c r="J1592" t="s">
        <v>2634</v>
      </c>
      <c r="K1592" t="s">
        <v>2635</v>
      </c>
      <c r="L1592" t="s">
        <v>2058</v>
      </c>
      <c r="M1592" t="s">
        <v>2059</v>
      </c>
      <c r="N1592">
        <v>0</v>
      </c>
      <c r="O1592">
        <v>0</v>
      </c>
      <c r="P1592">
        <v>0</v>
      </c>
      <c r="Q1592">
        <v>24480</v>
      </c>
      <c r="R1592">
        <v>0</v>
      </c>
      <c r="S1592">
        <v>0</v>
      </c>
      <c r="T1592">
        <v>0</v>
      </c>
      <c r="U1592">
        <v>0</v>
      </c>
      <c r="V1592">
        <v>0</v>
      </c>
      <c r="W1592">
        <v>0</v>
      </c>
      <c r="X1592">
        <v>0</v>
      </c>
      <c r="Y1592">
        <v>0</v>
      </c>
      <c r="Z1592">
        <v>0</v>
      </c>
      <c r="AA1592">
        <v>0</v>
      </c>
      <c r="AB1592">
        <v>0</v>
      </c>
      <c r="AC1592">
        <v>0</v>
      </c>
      <c r="AD1592">
        <v>0</v>
      </c>
      <c r="AE1592">
        <v>0</v>
      </c>
      <c r="AF1592">
        <v>0</v>
      </c>
      <c r="AG1592" t="s">
        <v>9055</v>
      </c>
      <c r="AH1592" s="21" t="str">
        <f t="shared" si="48"/>
        <v>YR20</v>
      </c>
      <c r="AI1592" s="21">
        <v>107.92500000000001</v>
      </c>
      <c r="AJ1592" s="21">
        <f t="shared" si="49"/>
        <v>100</v>
      </c>
      <c r="AK1592" s="21" t="s">
        <v>2060</v>
      </c>
      <c r="AL1592" t="s">
        <v>2581</v>
      </c>
      <c r="AM1592" t="s">
        <v>53</v>
      </c>
      <c r="AN1592" t="s">
        <v>2031</v>
      </c>
    </row>
    <row r="1593" spans="1:40" ht="15" hidden="1" thickTop="1" x14ac:dyDescent="0.35">
      <c r="A1593" t="s">
        <v>9089</v>
      </c>
      <c r="B1593" t="s">
        <v>9057</v>
      </c>
      <c r="C1593" t="s">
        <v>4767</v>
      </c>
      <c r="D1593" t="s">
        <v>9058</v>
      </c>
      <c r="E1593" t="s">
        <v>2646</v>
      </c>
      <c r="F1593">
        <v>1</v>
      </c>
      <c r="G1593" t="s">
        <v>2600</v>
      </c>
      <c r="H1593" t="s">
        <v>2577</v>
      </c>
      <c r="I1593" t="s">
        <v>2511</v>
      </c>
      <c r="J1593" t="s">
        <v>2601</v>
      </c>
      <c r="K1593" t="s">
        <v>2602</v>
      </c>
      <c r="L1593" t="s">
        <v>2058</v>
      </c>
      <c r="M1593" t="s">
        <v>2225</v>
      </c>
      <c r="N1593">
        <v>1</v>
      </c>
      <c r="O1593">
        <v>22</v>
      </c>
      <c r="P1593">
        <v>0.18</v>
      </c>
      <c r="Q1593">
        <v>12240</v>
      </c>
      <c r="R1593">
        <v>1</v>
      </c>
      <c r="S1593">
        <v>22</v>
      </c>
      <c r="T1593">
        <v>0.18</v>
      </c>
      <c r="U1593">
        <v>0</v>
      </c>
      <c r="V1593">
        <v>0</v>
      </c>
      <c r="W1593">
        <v>0</v>
      </c>
      <c r="X1593">
        <v>0</v>
      </c>
      <c r="Y1593">
        <v>0</v>
      </c>
      <c r="Z1593">
        <v>0</v>
      </c>
      <c r="AA1593">
        <v>0</v>
      </c>
      <c r="AB1593">
        <v>0</v>
      </c>
      <c r="AC1593">
        <v>0</v>
      </c>
      <c r="AD1593">
        <v>0</v>
      </c>
      <c r="AE1593">
        <v>0</v>
      </c>
      <c r="AF1593">
        <v>0</v>
      </c>
      <c r="AG1593" t="s">
        <v>9059</v>
      </c>
      <c r="AH1593" s="21" t="str">
        <f t="shared" si="48"/>
        <v>YO98</v>
      </c>
      <c r="AI1593" s="21">
        <v>54</v>
      </c>
      <c r="AJ1593" s="21">
        <f t="shared" si="49"/>
        <v>99.820261437908499</v>
      </c>
      <c r="AK1593" s="21" t="s">
        <v>2060</v>
      </c>
      <c r="AL1593" t="s">
        <v>2551</v>
      </c>
      <c r="AM1593" t="s">
        <v>53</v>
      </c>
      <c r="AN1593" t="s">
        <v>2029</v>
      </c>
    </row>
    <row r="1594" spans="1:40" ht="15" hidden="1" thickTop="1" x14ac:dyDescent="0.35">
      <c r="A1594" t="s">
        <v>9093</v>
      </c>
      <c r="B1594" t="s">
        <v>9061</v>
      </c>
      <c r="C1594" t="s">
        <v>5223</v>
      </c>
      <c r="D1594" t="s">
        <v>9062</v>
      </c>
      <c r="E1594" t="s">
        <v>2705</v>
      </c>
      <c r="F1594">
        <v>1</v>
      </c>
      <c r="G1594" t="s">
        <v>2593</v>
      </c>
      <c r="H1594" t="s">
        <v>2056</v>
      </c>
      <c r="I1594" t="s">
        <v>2511</v>
      </c>
      <c r="J1594" t="s">
        <v>2594</v>
      </c>
      <c r="K1594" t="s">
        <v>65</v>
      </c>
      <c r="L1594" t="s">
        <v>2058</v>
      </c>
      <c r="M1594" t="s">
        <v>2059</v>
      </c>
      <c r="N1594">
        <v>1</v>
      </c>
      <c r="O1594">
        <v>30</v>
      </c>
      <c r="P1594">
        <v>0.12</v>
      </c>
      <c r="Q1594">
        <v>24480</v>
      </c>
      <c r="R1594">
        <v>1</v>
      </c>
      <c r="S1594">
        <v>30</v>
      </c>
      <c r="T1594">
        <v>0.12</v>
      </c>
      <c r="U1594">
        <v>0</v>
      </c>
      <c r="V1594">
        <v>0</v>
      </c>
      <c r="W1594">
        <v>0</v>
      </c>
      <c r="X1594">
        <v>0</v>
      </c>
      <c r="Y1594">
        <v>0</v>
      </c>
      <c r="Z1594">
        <v>0</v>
      </c>
      <c r="AA1594">
        <v>0</v>
      </c>
      <c r="AB1594">
        <v>0</v>
      </c>
      <c r="AC1594">
        <v>0</v>
      </c>
      <c r="AD1594">
        <v>0</v>
      </c>
      <c r="AE1594">
        <v>0</v>
      </c>
      <c r="AF1594">
        <v>0</v>
      </c>
      <c r="AG1594" t="s">
        <v>9063</v>
      </c>
      <c r="AH1594" s="21" t="str">
        <f t="shared" si="48"/>
        <v>YO27</v>
      </c>
      <c r="AI1594" s="21">
        <v>107.92500000000001</v>
      </c>
      <c r="AJ1594" s="21">
        <f t="shared" si="49"/>
        <v>99.877450980392155</v>
      </c>
      <c r="AK1594" s="21" t="s">
        <v>2060</v>
      </c>
      <c r="AL1594" t="s">
        <v>2527</v>
      </c>
      <c r="AM1594" t="s">
        <v>53</v>
      </c>
      <c r="AN1594" t="s">
        <v>2031</v>
      </c>
    </row>
    <row r="1595" spans="1:40" ht="15" hidden="1" thickTop="1" x14ac:dyDescent="0.35">
      <c r="A1595" t="s">
        <v>9097</v>
      </c>
      <c r="B1595" t="s">
        <v>9065</v>
      </c>
      <c r="C1595" t="s">
        <v>3180</v>
      </c>
      <c r="D1595" t="s">
        <v>9066</v>
      </c>
      <c r="E1595" t="s">
        <v>3182</v>
      </c>
      <c r="F1595">
        <v>1</v>
      </c>
      <c r="G1595" t="s">
        <v>2600</v>
      </c>
      <c r="H1595" t="s">
        <v>2577</v>
      </c>
      <c r="I1595" t="s">
        <v>2511</v>
      </c>
      <c r="J1595" t="s">
        <v>3183</v>
      </c>
      <c r="K1595" t="s">
        <v>2742</v>
      </c>
      <c r="L1595" t="s">
        <v>2058</v>
      </c>
      <c r="M1595" t="s">
        <v>2059</v>
      </c>
      <c r="N1595">
        <v>4</v>
      </c>
      <c r="O1595">
        <v>119</v>
      </c>
      <c r="P1595">
        <v>0.49</v>
      </c>
      <c r="Q1595">
        <v>24480</v>
      </c>
      <c r="R1595">
        <v>1</v>
      </c>
      <c r="S1595">
        <v>48</v>
      </c>
      <c r="T1595">
        <v>0.2</v>
      </c>
      <c r="U1595">
        <v>0</v>
      </c>
      <c r="V1595">
        <v>0</v>
      </c>
      <c r="W1595">
        <v>0</v>
      </c>
      <c r="X1595">
        <v>0</v>
      </c>
      <c r="Y1595">
        <v>0</v>
      </c>
      <c r="Z1595">
        <v>0</v>
      </c>
      <c r="AA1595">
        <v>3</v>
      </c>
      <c r="AB1595">
        <v>71</v>
      </c>
      <c r="AC1595">
        <v>0.28999999999999998</v>
      </c>
      <c r="AD1595">
        <v>0</v>
      </c>
      <c r="AE1595">
        <v>0</v>
      </c>
      <c r="AF1595">
        <v>0</v>
      </c>
      <c r="AG1595" t="s">
        <v>9067</v>
      </c>
      <c r="AH1595" s="21" t="str">
        <f t="shared" si="48"/>
        <v>YO98</v>
      </c>
      <c r="AI1595" s="21">
        <v>107.92500000000001</v>
      </c>
      <c r="AJ1595" s="21">
        <f t="shared" si="49"/>
        <v>99.513888888888886</v>
      </c>
      <c r="AK1595" s="21" t="s">
        <v>2063</v>
      </c>
      <c r="AL1595" t="s">
        <v>2551</v>
      </c>
      <c r="AM1595" t="s">
        <v>53</v>
      </c>
      <c r="AN1595" t="s">
        <v>2033</v>
      </c>
    </row>
    <row r="1596" spans="1:40" ht="15" hidden="1" thickTop="1" x14ac:dyDescent="0.35">
      <c r="A1596" t="s">
        <v>9101</v>
      </c>
      <c r="B1596" t="s">
        <v>9069</v>
      </c>
      <c r="C1596" t="s">
        <v>4805</v>
      </c>
      <c r="D1596" t="s">
        <v>9070</v>
      </c>
      <c r="E1596" t="s">
        <v>2857</v>
      </c>
      <c r="F1596">
        <v>1</v>
      </c>
      <c r="G1596" t="s">
        <v>2576</v>
      </c>
      <c r="H1596" t="s">
        <v>2577</v>
      </c>
      <c r="I1596" t="s">
        <v>2511</v>
      </c>
      <c r="J1596" t="s">
        <v>2578</v>
      </c>
      <c r="K1596" t="s">
        <v>2579</v>
      </c>
      <c r="L1596" t="s">
        <v>2058</v>
      </c>
      <c r="M1596" t="s">
        <v>2059</v>
      </c>
      <c r="N1596">
        <v>1</v>
      </c>
      <c r="O1596">
        <v>27</v>
      </c>
      <c r="P1596">
        <v>0.11</v>
      </c>
      <c r="Q1596">
        <v>24480</v>
      </c>
      <c r="R1596">
        <v>1</v>
      </c>
      <c r="S1596">
        <v>27</v>
      </c>
      <c r="T1596">
        <v>0.11</v>
      </c>
      <c r="U1596">
        <v>0</v>
      </c>
      <c r="V1596">
        <v>0</v>
      </c>
      <c r="W1596">
        <v>0</v>
      </c>
      <c r="X1596">
        <v>0</v>
      </c>
      <c r="Y1596">
        <v>0</v>
      </c>
      <c r="Z1596">
        <v>0</v>
      </c>
      <c r="AA1596">
        <v>0</v>
      </c>
      <c r="AB1596">
        <v>0</v>
      </c>
      <c r="AC1596">
        <v>0</v>
      </c>
      <c r="AD1596">
        <v>0</v>
      </c>
      <c r="AE1596">
        <v>0</v>
      </c>
      <c r="AF1596">
        <v>0</v>
      </c>
      <c r="AG1596" t="s">
        <v>9071</v>
      </c>
      <c r="AH1596" s="21" t="str">
        <f t="shared" si="48"/>
        <v>YO98</v>
      </c>
      <c r="AI1596" s="21">
        <v>107.92500000000001</v>
      </c>
      <c r="AJ1596" s="21">
        <f t="shared" si="49"/>
        <v>99.889705882352942</v>
      </c>
      <c r="AK1596" s="21" t="s">
        <v>2060</v>
      </c>
      <c r="AL1596" t="s">
        <v>2581</v>
      </c>
      <c r="AM1596" t="s">
        <v>53</v>
      </c>
      <c r="AN1596" t="s">
        <v>2030</v>
      </c>
    </row>
    <row r="1597" spans="1:40" ht="15" hidden="1" thickTop="1" x14ac:dyDescent="0.35">
      <c r="A1597" t="s">
        <v>9104</v>
      </c>
      <c r="B1597" t="s">
        <v>9073</v>
      </c>
      <c r="C1597" t="s">
        <v>2631</v>
      </c>
      <c r="D1597" t="s">
        <v>9074</v>
      </c>
      <c r="E1597" t="s">
        <v>2691</v>
      </c>
      <c r="F1597">
        <v>1</v>
      </c>
      <c r="G1597" t="s">
        <v>2633</v>
      </c>
      <c r="H1597" t="s">
        <v>2577</v>
      </c>
      <c r="I1597" t="s">
        <v>2511</v>
      </c>
      <c r="J1597" t="s">
        <v>2634</v>
      </c>
      <c r="K1597" t="s">
        <v>2635</v>
      </c>
      <c r="L1597" t="s">
        <v>2058</v>
      </c>
      <c r="M1597" t="s">
        <v>2170</v>
      </c>
      <c r="N1597">
        <v>0</v>
      </c>
      <c r="O1597">
        <v>0</v>
      </c>
      <c r="P1597">
        <v>0</v>
      </c>
      <c r="Q1597">
        <v>15300</v>
      </c>
      <c r="R1597">
        <v>0</v>
      </c>
      <c r="S1597">
        <v>0</v>
      </c>
      <c r="T1597">
        <v>0</v>
      </c>
      <c r="U1597">
        <v>0</v>
      </c>
      <c r="V1597">
        <v>0</v>
      </c>
      <c r="W1597">
        <v>0</v>
      </c>
      <c r="X1597">
        <v>0</v>
      </c>
      <c r="Y1597">
        <v>0</v>
      </c>
      <c r="Z1597">
        <v>0</v>
      </c>
      <c r="AA1597">
        <v>0</v>
      </c>
      <c r="AB1597">
        <v>0</v>
      </c>
      <c r="AC1597">
        <v>0</v>
      </c>
      <c r="AD1597">
        <v>0</v>
      </c>
      <c r="AE1597">
        <v>0</v>
      </c>
      <c r="AF1597">
        <v>0</v>
      </c>
      <c r="AG1597" t="s">
        <v>9075</v>
      </c>
      <c r="AH1597" s="21" t="str">
        <f t="shared" si="48"/>
        <v>YO98</v>
      </c>
      <c r="AI1597" s="21">
        <v>67.5</v>
      </c>
      <c r="AJ1597" s="21">
        <f t="shared" si="49"/>
        <v>100</v>
      </c>
      <c r="AK1597" s="21" t="s">
        <v>2060</v>
      </c>
      <c r="AL1597" t="s">
        <v>2581</v>
      </c>
      <c r="AM1597" t="s">
        <v>53</v>
      </c>
      <c r="AN1597" t="s">
        <v>2031</v>
      </c>
    </row>
    <row r="1598" spans="1:40" ht="15" hidden="1" thickTop="1" x14ac:dyDescent="0.35">
      <c r="A1598" t="s">
        <v>9107</v>
      </c>
      <c r="B1598" t="s">
        <v>9077</v>
      </c>
      <c r="C1598" t="s">
        <v>9078</v>
      </c>
      <c r="D1598" t="s">
        <v>9079</v>
      </c>
      <c r="E1598" t="s">
        <v>2691</v>
      </c>
      <c r="F1598">
        <v>1</v>
      </c>
      <c r="G1598" t="s">
        <v>2633</v>
      </c>
      <c r="H1598" t="s">
        <v>2577</v>
      </c>
      <c r="I1598" t="s">
        <v>2511</v>
      </c>
      <c r="J1598" t="s">
        <v>2692</v>
      </c>
      <c r="K1598" t="s">
        <v>2635</v>
      </c>
      <c r="L1598" t="s">
        <v>2058</v>
      </c>
      <c r="M1598" t="s">
        <v>2059</v>
      </c>
      <c r="N1598">
        <v>0</v>
      </c>
      <c r="O1598">
        <v>0</v>
      </c>
      <c r="P1598">
        <v>0</v>
      </c>
      <c r="Q1598">
        <v>24480</v>
      </c>
      <c r="R1598">
        <v>0</v>
      </c>
      <c r="S1598">
        <v>0</v>
      </c>
      <c r="T1598">
        <v>0</v>
      </c>
      <c r="U1598">
        <v>0</v>
      </c>
      <c r="V1598">
        <v>0</v>
      </c>
      <c r="W1598">
        <v>0</v>
      </c>
      <c r="X1598">
        <v>0</v>
      </c>
      <c r="Y1598">
        <v>0</v>
      </c>
      <c r="Z1598">
        <v>0</v>
      </c>
      <c r="AA1598">
        <v>0</v>
      </c>
      <c r="AB1598">
        <v>0</v>
      </c>
      <c r="AC1598">
        <v>0</v>
      </c>
      <c r="AD1598">
        <v>0</v>
      </c>
      <c r="AE1598">
        <v>0</v>
      </c>
      <c r="AF1598">
        <v>0</v>
      </c>
      <c r="AG1598" t="s">
        <v>9080</v>
      </c>
      <c r="AH1598" s="21" t="str">
        <f t="shared" si="48"/>
        <v>YO27</v>
      </c>
      <c r="AI1598" s="21">
        <v>107.92500000000001</v>
      </c>
      <c r="AJ1598" s="21">
        <f t="shared" si="49"/>
        <v>100</v>
      </c>
      <c r="AK1598" s="21" t="s">
        <v>2060</v>
      </c>
      <c r="AL1598" t="s">
        <v>2581</v>
      </c>
      <c r="AM1598" t="s">
        <v>53</v>
      </c>
      <c r="AN1598" t="s">
        <v>2029</v>
      </c>
    </row>
    <row r="1599" spans="1:40" ht="15" hidden="1" thickTop="1" x14ac:dyDescent="0.35">
      <c r="A1599" t="s">
        <v>9110</v>
      </c>
      <c r="B1599" t="s">
        <v>9082</v>
      </c>
      <c r="C1599" t="s">
        <v>9078</v>
      </c>
      <c r="D1599" t="s">
        <v>9083</v>
      </c>
      <c r="E1599" t="s">
        <v>2691</v>
      </c>
      <c r="F1599">
        <v>1</v>
      </c>
      <c r="G1599" t="s">
        <v>2633</v>
      </c>
      <c r="H1599" t="s">
        <v>2577</v>
      </c>
      <c r="I1599" t="s">
        <v>2511</v>
      </c>
      <c r="J1599" t="s">
        <v>2692</v>
      </c>
      <c r="K1599" t="s">
        <v>2635</v>
      </c>
      <c r="L1599" t="s">
        <v>2058</v>
      </c>
      <c r="M1599" t="s">
        <v>2059</v>
      </c>
      <c r="N1599">
        <v>0</v>
      </c>
      <c r="O1599">
        <v>0</v>
      </c>
      <c r="P1599">
        <v>0</v>
      </c>
      <c r="Q1599">
        <v>24480</v>
      </c>
      <c r="R1599">
        <v>0</v>
      </c>
      <c r="S1599">
        <v>0</v>
      </c>
      <c r="T1599">
        <v>0</v>
      </c>
      <c r="U1599">
        <v>0</v>
      </c>
      <c r="V1599">
        <v>0</v>
      </c>
      <c r="W1599">
        <v>0</v>
      </c>
      <c r="X1599">
        <v>0</v>
      </c>
      <c r="Y1599">
        <v>0</v>
      </c>
      <c r="Z1599">
        <v>0</v>
      </c>
      <c r="AA1599">
        <v>0</v>
      </c>
      <c r="AB1599">
        <v>0</v>
      </c>
      <c r="AC1599">
        <v>0</v>
      </c>
      <c r="AD1599">
        <v>0</v>
      </c>
      <c r="AE1599">
        <v>0</v>
      </c>
      <c r="AF1599">
        <v>0</v>
      </c>
      <c r="AG1599" t="s">
        <v>9084</v>
      </c>
      <c r="AH1599" s="21" t="str">
        <f t="shared" si="48"/>
        <v>YO27</v>
      </c>
      <c r="AI1599" s="21">
        <v>107.92500000000001</v>
      </c>
      <c r="AJ1599" s="21">
        <f t="shared" si="49"/>
        <v>100</v>
      </c>
      <c r="AK1599" s="21" t="s">
        <v>2060</v>
      </c>
      <c r="AL1599" t="s">
        <v>2581</v>
      </c>
      <c r="AM1599" t="s">
        <v>53</v>
      </c>
      <c r="AN1599" t="s">
        <v>2031</v>
      </c>
    </row>
    <row r="1600" spans="1:40" ht="15" hidden="1" thickTop="1" x14ac:dyDescent="0.35">
      <c r="A1600" t="s">
        <v>9113</v>
      </c>
      <c r="B1600" t="s">
        <v>9086</v>
      </c>
      <c r="C1600" t="s">
        <v>5105</v>
      </c>
      <c r="D1600" t="s">
        <v>9087</v>
      </c>
      <c r="E1600" t="s">
        <v>2691</v>
      </c>
      <c r="F1600">
        <v>1</v>
      </c>
      <c r="G1600" t="s">
        <v>2600</v>
      </c>
      <c r="H1600" t="s">
        <v>2577</v>
      </c>
      <c r="I1600" t="s">
        <v>2511</v>
      </c>
      <c r="J1600" t="s">
        <v>2634</v>
      </c>
      <c r="K1600" t="s">
        <v>2635</v>
      </c>
      <c r="L1600" t="s">
        <v>2058</v>
      </c>
      <c r="M1600" t="s">
        <v>2170</v>
      </c>
      <c r="N1600">
        <v>0</v>
      </c>
      <c r="O1600">
        <v>0</v>
      </c>
      <c r="P1600">
        <v>0</v>
      </c>
      <c r="Q1600">
        <v>15300</v>
      </c>
      <c r="R1600">
        <v>0</v>
      </c>
      <c r="S1600">
        <v>0</v>
      </c>
      <c r="T1600">
        <v>0</v>
      </c>
      <c r="U1600">
        <v>0</v>
      </c>
      <c r="V1600">
        <v>0</v>
      </c>
      <c r="W1600">
        <v>0</v>
      </c>
      <c r="X1600">
        <v>0</v>
      </c>
      <c r="Y1600">
        <v>0</v>
      </c>
      <c r="Z1600">
        <v>0</v>
      </c>
      <c r="AA1600">
        <v>0</v>
      </c>
      <c r="AB1600">
        <v>0</v>
      </c>
      <c r="AC1600">
        <v>0</v>
      </c>
      <c r="AD1600">
        <v>0</v>
      </c>
      <c r="AE1600">
        <v>0</v>
      </c>
      <c r="AF1600">
        <v>0</v>
      </c>
      <c r="AG1600" t="s">
        <v>9088</v>
      </c>
      <c r="AH1600" s="21" t="str">
        <f t="shared" si="48"/>
        <v>YO98</v>
      </c>
      <c r="AI1600" s="21">
        <v>67.5</v>
      </c>
      <c r="AJ1600" s="21">
        <f t="shared" si="49"/>
        <v>100</v>
      </c>
      <c r="AK1600" s="21" t="s">
        <v>2060</v>
      </c>
      <c r="AL1600" t="s">
        <v>2581</v>
      </c>
      <c r="AM1600" t="s">
        <v>53</v>
      </c>
      <c r="AN1600" t="s">
        <v>2031</v>
      </c>
    </row>
    <row r="1601" spans="1:40" ht="15" hidden="1" thickTop="1" x14ac:dyDescent="0.35">
      <c r="A1601" t="s">
        <v>9116</v>
      </c>
      <c r="B1601" t="s">
        <v>9090</v>
      </c>
      <c r="C1601" t="s">
        <v>4708</v>
      </c>
      <c r="D1601" t="s">
        <v>9091</v>
      </c>
      <c r="E1601" t="s">
        <v>2608</v>
      </c>
      <c r="F1601">
        <v>1</v>
      </c>
      <c r="G1601" t="s">
        <v>2633</v>
      </c>
      <c r="H1601" t="s">
        <v>2577</v>
      </c>
      <c r="I1601" t="s">
        <v>2511</v>
      </c>
      <c r="J1601" t="s">
        <v>2675</v>
      </c>
      <c r="K1601" t="s">
        <v>2611</v>
      </c>
      <c r="L1601" t="s">
        <v>2058</v>
      </c>
      <c r="M1601" t="s">
        <v>2059</v>
      </c>
      <c r="N1601">
        <v>0</v>
      </c>
      <c r="O1601">
        <v>0</v>
      </c>
      <c r="P1601">
        <v>0</v>
      </c>
      <c r="Q1601">
        <v>24480</v>
      </c>
      <c r="R1601">
        <v>0</v>
      </c>
      <c r="S1601">
        <v>0</v>
      </c>
      <c r="T1601">
        <v>0</v>
      </c>
      <c r="U1601">
        <v>0</v>
      </c>
      <c r="V1601">
        <v>0</v>
      </c>
      <c r="W1601">
        <v>0</v>
      </c>
      <c r="X1601">
        <v>0</v>
      </c>
      <c r="Y1601">
        <v>0</v>
      </c>
      <c r="Z1601">
        <v>0</v>
      </c>
      <c r="AA1601">
        <v>0</v>
      </c>
      <c r="AB1601">
        <v>0</v>
      </c>
      <c r="AC1601">
        <v>0</v>
      </c>
      <c r="AD1601">
        <v>0</v>
      </c>
      <c r="AE1601">
        <v>0</v>
      </c>
      <c r="AF1601">
        <v>0</v>
      </c>
      <c r="AG1601" t="s">
        <v>9092</v>
      </c>
      <c r="AH1601" s="21" t="str">
        <f t="shared" si="48"/>
        <v>YO98</v>
      </c>
      <c r="AI1601" s="21">
        <v>107.92500000000001</v>
      </c>
      <c r="AJ1601" s="21">
        <f t="shared" si="49"/>
        <v>100</v>
      </c>
      <c r="AK1601" s="21" t="s">
        <v>2060</v>
      </c>
      <c r="AL1601" t="s">
        <v>2581</v>
      </c>
      <c r="AM1601" t="s">
        <v>53</v>
      </c>
      <c r="AN1601" t="s">
        <v>2031</v>
      </c>
    </row>
    <row r="1602" spans="1:40" ht="15" hidden="1" thickTop="1" x14ac:dyDescent="0.35">
      <c r="A1602" t="s">
        <v>9120</v>
      </c>
      <c r="B1602" t="s">
        <v>9094</v>
      </c>
      <c r="C1602" t="s">
        <v>2880</v>
      </c>
      <c r="D1602" t="s">
        <v>9095</v>
      </c>
      <c r="E1602" t="s">
        <v>3440</v>
      </c>
      <c r="F1602">
        <v>1</v>
      </c>
      <c r="G1602" t="s">
        <v>2609</v>
      </c>
      <c r="H1602" t="s">
        <v>2577</v>
      </c>
      <c r="I1602" t="s">
        <v>2511</v>
      </c>
      <c r="J1602" t="s">
        <v>2675</v>
      </c>
      <c r="K1602" t="s">
        <v>2611</v>
      </c>
      <c r="L1602" t="s">
        <v>2058</v>
      </c>
      <c r="M1602" t="s">
        <v>2059</v>
      </c>
      <c r="N1602">
        <v>0</v>
      </c>
      <c r="O1602">
        <v>0</v>
      </c>
      <c r="P1602">
        <v>0</v>
      </c>
      <c r="Q1602">
        <v>24480</v>
      </c>
      <c r="R1602">
        <v>0</v>
      </c>
      <c r="S1602">
        <v>0</v>
      </c>
      <c r="T1602">
        <v>0</v>
      </c>
      <c r="U1602">
        <v>0</v>
      </c>
      <c r="V1602">
        <v>0</v>
      </c>
      <c r="W1602">
        <v>0</v>
      </c>
      <c r="X1602">
        <v>0</v>
      </c>
      <c r="Y1602">
        <v>0</v>
      </c>
      <c r="Z1602">
        <v>0</v>
      </c>
      <c r="AA1602">
        <v>0</v>
      </c>
      <c r="AB1602">
        <v>0</v>
      </c>
      <c r="AC1602">
        <v>0</v>
      </c>
      <c r="AD1602">
        <v>0</v>
      </c>
      <c r="AE1602">
        <v>0</v>
      </c>
      <c r="AF1602">
        <v>0</v>
      </c>
      <c r="AG1602" t="s">
        <v>9096</v>
      </c>
      <c r="AH1602" s="21" t="str">
        <f t="shared" si="48"/>
        <v>YO98</v>
      </c>
      <c r="AI1602" s="21">
        <v>107.92500000000001</v>
      </c>
      <c r="AJ1602" s="21">
        <f t="shared" si="49"/>
        <v>100</v>
      </c>
      <c r="AK1602" s="21" t="s">
        <v>2060</v>
      </c>
      <c r="AL1602" t="s">
        <v>2581</v>
      </c>
      <c r="AM1602" t="s">
        <v>53</v>
      </c>
      <c r="AN1602" t="s">
        <v>2030</v>
      </c>
    </row>
    <row r="1603" spans="1:40" ht="15" hidden="1" thickTop="1" x14ac:dyDescent="0.35">
      <c r="A1603" t="s">
        <v>9124</v>
      </c>
      <c r="B1603" t="s">
        <v>9098</v>
      </c>
      <c r="C1603" t="s">
        <v>6280</v>
      </c>
      <c r="D1603" t="s">
        <v>9099</v>
      </c>
      <c r="E1603" t="s">
        <v>2691</v>
      </c>
      <c r="F1603">
        <v>1</v>
      </c>
      <c r="G1603" t="s">
        <v>2633</v>
      </c>
      <c r="H1603" t="s">
        <v>2577</v>
      </c>
      <c r="I1603" t="s">
        <v>2511</v>
      </c>
      <c r="J1603" t="s">
        <v>2692</v>
      </c>
      <c r="K1603" t="s">
        <v>2635</v>
      </c>
      <c r="L1603" t="s">
        <v>2058</v>
      </c>
      <c r="M1603" t="s">
        <v>2059</v>
      </c>
      <c r="N1603">
        <v>1</v>
      </c>
      <c r="O1603">
        <v>15</v>
      </c>
      <c r="P1603">
        <v>0.06</v>
      </c>
      <c r="Q1603">
        <v>24480</v>
      </c>
      <c r="R1603">
        <v>0</v>
      </c>
      <c r="S1603">
        <v>0</v>
      </c>
      <c r="T1603">
        <v>0</v>
      </c>
      <c r="U1603">
        <v>0</v>
      </c>
      <c r="V1603">
        <v>0</v>
      </c>
      <c r="W1603">
        <v>0</v>
      </c>
      <c r="X1603">
        <v>1</v>
      </c>
      <c r="Y1603">
        <v>15</v>
      </c>
      <c r="Z1603">
        <v>0.06</v>
      </c>
      <c r="AA1603">
        <v>0</v>
      </c>
      <c r="AB1603">
        <v>0</v>
      </c>
      <c r="AC1603">
        <v>0</v>
      </c>
      <c r="AD1603">
        <v>0</v>
      </c>
      <c r="AE1603">
        <v>0</v>
      </c>
      <c r="AF1603">
        <v>0</v>
      </c>
      <c r="AG1603" t="s">
        <v>9100</v>
      </c>
      <c r="AH1603" s="21" t="str">
        <f t="shared" si="48"/>
        <v>YH98</v>
      </c>
      <c r="AI1603" s="21">
        <v>107.92500000000001</v>
      </c>
      <c r="AJ1603" s="21">
        <f t="shared" si="49"/>
        <v>99.938725490196077</v>
      </c>
      <c r="AK1603" s="21" t="s">
        <v>2060</v>
      </c>
      <c r="AL1603" t="s">
        <v>2581</v>
      </c>
      <c r="AM1603" t="s">
        <v>53</v>
      </c>
      <c r="AN1603" t="s">
        <v>2029</v>
      </c>
    </row>
    <row r="1604" spans="1:40" ht="15" hidden="1" thickTop="1" x14ac:dyDescent="0.35">
      <c r="A1604" t="s">
        <v>9128</v>
      </c>
      <c r="B1604" t="s">
        <v>9102</v>
      </c>
      <c r="C1604" t="s">
        <v>102</v>
      </c>
      <c r="D1604" t="s">
        <v>9103</v>
      </c>
      <c r="E1604" t="s">
        <v>560</v>
      </c>
      <c r="F1604">
        <v>1</v>
      </c>
      <c r="G1604" t="s">
        <v>2055</v>
      </c>
      <c r="H1604" t="s">
        <v>2056</v>
      </c>
      <c r="I1604" t="s">
        <v>2511</v>
      </c>
      <c r="J1604" t="s">
        <v>67</v>
      </c>
      <c r="K1604" t="s">
        <v>68</v>
      </c>
      <c r="L1604" t="s">
        <v>2058</v>
      </c>
      <c r="M1604" t="s">
        <v>2059</v>
      </c>
      <c r="N1604">
        <v>2</v>
      </c>
      <c r="O1604">
        <v>30</v>
      </c>
      <c r="P1604">
        <v>0.12</v>
      </c>
      <c r="Q1604">
        <v>24480</v>
      </c>
      <c r="R1604">
        <v>2</v>
      </c>
      <c r="S1604">
        <v>30</v>
      </c>
      <c r="T1604">
        <v>0.12</v>
      </c>
      <c r="U1604">
        <v>0</v>
      </c>
      <c r="V1604">
        <v>0</v>
      </c>
      <c r="W1604">
        <v>0</v>
      </c>
      <c r="X1604">
        <v>0</v>
      </c>
      <c r="Y1604">
        <v>0</v>
      </c>
      <c r="Z1604">
        <v>0</v>
      </c>
      <c r="AA1604">
        <v>0</v>
      </c>
      <c r="AB1604">
        <v>0</v>
      </c>
      <c r="AC1604">
        <v>0</v>
      </c>
      <c r="AD1604">
        <v>0</v>
      </c>
      <c r="AE1604">
        <v>0</v>
      </c>
      <c r="AF1604">
        <v>0</v>
      </c>
      <c r="AG1604" t="s">
        <v>232</v>
      </c>
      <c r="AH1604" s="21" t="str">
        <f t="shared" si="48"/>
        <v>YO27</v>
      </c>
      <c r="AI1604" s="21">
        <v>107.92500000000001</v>
      </c>
      <c r="AJ1604" s="21">
        <f t="shared" si="49"/>
        <v>99.877450980392155</v>
      </c>
      <c r="AK1604" s="21" t="s">
        <v>2060</v>
      </c>
      <c r="AL1604" t="s">
        <v>70</v>
      </c>
      <c r="AM1604" t="s">
        <v>53</v>
      </c>
      <c r="AN1604" t="s">
        <v>2032</v>
      </c>
    </row>
    <row r="1605" spans="1:40" ht="15" hidden="1" thickTop="1" x14ac:dyDescent="0.35">
      <c r="A1605" t="s">
        <v>9132</v>
      </c>
      <c r="B1605" t="s">
        <v>9105</v>
      </c>
      <c r="C1605" t="s">
        <v>92</v>
      </c>
      <c r="D1605" t="s">
        <v>9106</v>
      </c>
      <c r="E1605" t="s">
        <v>560</v>
      </c>
      <c r="F1605">
        <v>1</v>
      </c>
      <c r="G1605" t="s">
        <v>2055</v>
      </c>
      <c r="H1605" t="s">
        <v>2056</v>
      </c>
      <c r="I1605" t="s">
        <v>2511</v>
      </c>
      <c r="J1605" t="s">
        <v>67</v>
      </c>
      <c r="K1605" t="s">
        <v>68</v>
      </c>
      <c r="L1605" t="s">
        <v>2058</v>
      </c>
      <c r="M1605" t="s">
        <v>2059</v>
      </c>
      <c r="N1605">
        <v>0</v>
      </c>
      <c r="O1605">
        <v>0</v>
      </c>
      <c r="P1605">
        <v>0</v>
      </c>
      <c r="Q1605">
        <v>24480</v>
      </c>
      <c r="R1605">
        <v>0</v>
      </c>
      <c r="S1605">
        <v>0</v>
      </c>
      <c r="T1605">
        <v>0</v>
      </c>
      <c r="U1605">
        <v>0</v>
      </c>
      <c r="V1605">
        <v>0</v>
      </c>
      <c r="W1605">
        <v>0</v>
      </c>
      <c r="X1605">
        <v>0</v>
      </c>
      <c r="Y1605">
        <v>0</v>
      </c>
      <c r="Z1605">
        <v>0</v>
      </c>
      <c r="AA1605">
        <v>0</v>
      </c>
      <c r="AB1605">
        <v>0</v>
      </c>
      <c r="AC1605">
        <v>0</v>
      </c>
      <c r="AD1605">
        <v>0</v>
      </c>
      <c r="AE1605">
        <v>0</v>
      </c>
      <c r="AF1605">
        <v>0</v>
      </c>
      <c r="AG1605" t="s">
        <v>233</v>
      </c>
      <c r="AH1605" s="21" t="str">
        <f t="shared" si="48"/>
        <v>YO27</v>
      </c>
      <c r="AI1605" s="21">
        <v>107.92500000000001</v>
      </c>
      <c r="AJ1605" s="21">
        <f t="shared" si="49"/>
        <v>100</v>
      </c>
      <c r="AK1605" s="21" t="s">
        <v>2060</v>
      </c>
      <c r="AL1605" t="s">
        <v>70</v>
      </c>
      <c r="AM1605" t="s">
        <v>53</v>
      </c>
      <c r="AN1605" t="s">
        <v>2031</v>
      </c>
    </row>
    <row r="1606" spans="1:40" ht="15" hidden="1" thickTop="1" x14ac:dyDescent="0.35">
      <c r="A1606" t="s">
        <v>9136</v>
      </c>
      <c r="B1606" t="s">
        <v>9108</v>
      </c>
      <c r="C1606" t="s">
        <v>76</v>
      </c>
      <c r="D1606" t="s">
        <v>9109</v>
      </c>
      <c r="E1606" t="s">
        <v>119</v>
      </c>
      <c r="F1606">
        <v>1</v>
      </c>
      <c r="G1606" t="s">
        <v>2055</v>
      </c>
      <c r="H1606" t="s">
        <v>2056</v>
      </c>
      <c r="I1606" t="s">
        <v>2511</v>
      </c>
      <c r="J1606" t="s">
        <v>67</v>
      </c>
      <c r="K1606" t="s">
        <v>68</v>
      </c>
      <c r="L1606" t="s">
        <v>2058</v>
      </c>
      <c r="M1606" t="s">
        <v>2059</v>
      </c>
      <c r="N1606">
        <v>0</v>
      </c>
      <c r="O1606">
        <v>0</v>
      </c>
      <c r="P1606">
        <v>0</v>
      </c>
      <c r="Q1606">
        <v>24480</v>
      </c>
      <c r="R1606">
        <v>0</v>
      </c>
      <c r="S1606">
        <v>0</v>
      </c>
      <c r="T1606">
        <v>0</v>
      </c>
      <c r="U1606">
        <v>0</v>
      </c>
      <c r="V1606">
        <v>0</v>
      </c>
      <c r="W1606">
        <v>0</v>
      </c>
      <c r="X1606">
        <v>0</v>
      </c>
      <c r="Y1606">
        <v>0</v>
      </c>
      <c r="Z1606">
        <v>0</v>
      </c>
      <c r="AA1606">
        <v>0</v>
      </c>
      <c r="AB1606">
        <v>0</v>
      </c>
      <c r="AC1606">
        <v>0</v>
      </c>
      <c r="AD1606">
        <v>0</v>
      </c>
      <c r="AE1606">
        <v>0</v>
      </c>
      <c r="AF1606">
        <v>0</v>
      </c>
      <c r="AG1606" t="s">
        <v>234</v>
      </c>
      <c r="AH1606" s="21" t="str">
        <f t="shared" si="48"/>
        <v>YO27</v>
      </c>
      <c r="AI1606" s="21">
        <v>107.92500000000001</v>
      </c>
      <c r="AJ1606" s="21">
        <f t="shared" si="49"/>
        <v>100</v>
      </c>
      <c r="AK1606" s="21" t="s">
        <v>2060</v>
      </c>
      <c r="AL1606" t="s">
        <v>70</v>
      </c>
      <c r="AM1606" t="s">
        <v>53</v>
      </c>
      <c r="AN1606" t="s">
        <v>2031</v>
      </c>
    </row>
    <row r="1607" spans="1:40" ht="15" hidden="1" thickTop="1" x14ac:dyDescent="0.35">
      <c r="A1607" t="s">
        <v>9141</v>
      </c>
      <c r="B1607" t="s">
        <v>9111</v>
      </c>
      <c r="C1607" t="s">
        <v>30185</v>
      </c>
      <c r="D1607" t="s">
        <v>9112</v>
      </c>
      <c r="E1607" t="s">
        <v>560</v>
      </c>
      <c r="F1607">
        <v>1</v>
      </c>
      <c r="G1607" t="s">
        <v>2055</v>
      </c>
      <c r="H1607" t="s">
        <v>2056</v>
      </c>
      <c r="I1607" t="s">
        <v>2511</v>
      </c>
      <c r="J1607" t="s">
        <v>67</v>
      </c>
      <c r="K1607" t="s">
        <v>68</v>
      </c>
      <c r="L1607" t="s">
        <v>2058</v>
      </c>
      <c r="M1607" t="s">
        <v>2059</v>
      </c>
      <c r="N1607">
        <v>0</v>
      </c>
      <c r="O1607">
        <v>0</v>
      </c>
      <c r="P1607">
        <v>0</v>
      </c>
      <c r="Q1607">
        <v>24480</v>
      </c>
      <c r="R1607">
        <v>0</v>
      </c>
      <c r="S1607">
        <v>0</v>
      </c>
      <c r="T1607">
        <v>0</v>
      </c>
      <c r="U1607">
        <v>0</v>
      </c>
      <c r="V1607">
        <v>0</v>
      </c>
      <c r="W1607">
        <v>0</v>
      </c>
      <c r="X1607">
        <v>0</v>
      </c>
      <c r="Y1607">
        <v>0</v>
      </c>
      <c r="Z1607">
        <v>0</v>
      </c>
      <c r="AA1607">
        <v>0</v>
      </c>
      <c r="AB1607">
        <v>0</v>
      </c>
      <c r="AC1607">
        <v>0</v>
      </c>
      <c r="AD1607">
        <v>0</v>
      </c>
      <c r="AE1607">
        <v>0</v>
      </c>
      <c r="AF1607">
        <v>0</v>
      </c>
      <c r="AG1607" t="s">
        <v>235</v>
      </c>
      <c r="AH1607" s="21" t="str">
        <f t="shared" ref="AH1607:AH1670" si="50">LEFT(AG1607,4)</f>
        <v>YO27</v>
      </c>
      <c r="AI1607" s="21">
        <v>107.92500000000001</v>
      </c>
      <c r="AJ1607" s="21">
        <f t="shared" ref="AJ1607:AJ1670" si="51">100-(O1607/Q1607*100)</f>
        <v>100</v>
      </c>
      <c r="AK1607" s="21" t="s">
        <v>2060</v>
      </c>
      <c r="AL1607" t="s">
        <v>70</v>
      </c>
      <c r="AM1607" t="s">
        <v>53</v>
      </c>
      <c r="AN1607" t="s">
        <v>2030</v>
      </c>
    </row>
    <row r="1608" spans="1:40" ht="15" hidden="1" thickTop="1" x14ac:dyDescent="0.35">
      <c r="A1608" t="s">
        <v>7605</v>
      </c>
      <c r="B1608" t="s">
        <v>9114</v>
      </c>
      <c r="C1608" t="s">
        <v>30185</v>
      </c>
      <c r="D1608" t="s">
        <v>9115</v>
      </c>
      <c r="E1608" t="s">
        <v>560</v>
      </c>
      <c r="F1608">
        <v>1</v>
      </c>
      <c r="G1608" t="s">
        <v>2055</v>
      </c>
      <c r="H1608" t="s">
        <v>2056</v>
      </c>
      <c r="I1608" t="s">
        <v>2511</v>
      </c>
      <c r="J1608" t="s">
        <v>67</v>
      </c>
      <c r="K1608" t="s">
        <v>68</v>
      </c>
      <c r="L1608" t="s">
        <v>2058</v>
      </c>
      <c r="M1608" t="s">
        <v>2059</v>
      </c>
      <c r="N1608">
        <v>1</v>
      </c>
      <c r="O1608">
        <v>115</v>
      </c>
      <c r="P1608">
        <v>0.47</v>
      </c>
      <c r="Q1608">
        <v>24480</v>
      </c>
      <c r="R1608">
        <v>1</v>
      </c>
      <c r="S1608">
        <v>115</v>
      </c>
      <c r="T1608">
        <v>0.47</v>
      </c>
      <c r="U1608">
        <v>0</v>
      </c>
      <c r="V1608">
        <v>0</v>
      </c>
      <c r="W1608">
        <v>0</v>
      </c>
      <c r="X1608">
        <v>0</v>
      </c>
      <c r="Y1608">
        <v>0</v>
      </c>
      <c r="Z1608">
        <v>0</v>
      </c>
      <c r="AA1608">
        <v>0</v>
      </c>
      <c r="AB1608">
        <v>0</v>
      </c>
      <c r="AC1608">
        <v>0</v>
      </c>
      <c r="AD1608">
        <v>0</v>
      </c>
      <c r="AE1608">
        <v>0</v>
      </c>
      <c r="AF1608">
        <v>0</v>
      </c>
      <c r="AG1608" t="s">
        <v>236</v>
      </c>
      <c r="AH1608" s="21" t="str">
        <f t="shared" si="50"/>
        <v>YR20</v>
      </c>
      <c r="AI1608" s="21">
        <v>107.92500000000001</v>
      </c>
      <c r="AJ1608" s="21">
        <f t="shared" si="51"/>
        <v>99.53022875816994</v>
      </c>
      <c r="AK1608" s="21" t="s">
        <v>2063</v>
      </c>
      <c r="AL1608" t="s">
        <v>70</v>
      </c>
      <c r="AM1608" t="s">
        <v>53</v>
      </c>
      <c r="AN1608" t="s">
        <v>2032</v>
      </c>
    </row>
    <row r="1609" spans="1:40" ht="15" hidden="1" thickTop="1" x14ac:dyDescent="0.35">
      <c r="A1609" t="s">
        <v>9149</v>
      </c>
      <c r="B1609" t="s">
        <v>9117</v>
      </c>
      <c r="C1609" t="s">
        <v>2904</v>
      </c>
      <c r="D1609" t="s">
        <v>9118</v>
      </c>
      <c r="E1609" t="s">
        <v>2705</v>
      </c>
      <c r="F1609">
        <v>1</v>
      </c>
      <c r="G1609" t="s">
        <v>2593</v>
      </c>
      <c r="H1609" t="s">
        <v>2056</v>
      </c>
      <c r="I1609" t="s">
        <v>2511</v>
      </c>
      <c r="J1609" t="s">
        <v>2594</v>
      </c>
      <c r="K1609" t="s">
        <v>65</v>
      </c>
      <c r="L1609" t="s">
        <v>2058</v>
      </c>
      <c r="M1609" t="s">
        <v>2059</v>
      </c>
      <c r="N1609">
        <v>0</v>
      </c>
      <c r="O1609">
        <v>0</v>
      </c>
      <c r="P1609">
        <v>0</v>
      </c>
      <c r="Q1609">
        <v>24480</v>
      </c>
      <c r="R1609">
        <v>0</v>
      </c>
      <c r="S1609">
        <v>0</v>
      </c>
      <c r="T1609">
        <v>0</v>
      </c>
      <c r="U1609">
        <v>0</v>
      </c>
      <c r="V1609">
        <v>0</v>
      </c>
      <c r="W1609">
        <v>0</v>
      </c>
      <c r="X1609">
        <v>0</v>
      </c>
      <c r="Y1609">
        <v>0</v>
      </c>
      <c r="Z1609">
        <v>0</v>
      </c>
      <c r="AA1609">
        <v>0</v>
      </c>
      <c r="AB1609">
        <v>0</v>
      </c>
      <c r="AC1609">
        <v>0</v>
      </c>
      <c r="AD1609">
        <v>0</v>
      </c>
      <c r="AE1609">
        <v>0</v>
      </c>
      <c r="AF1609">
        <v>0</v>
      </c>
      <c r="AG1609" t="s">
        <v>9119</v>
      </c>
      <c r="AH1609" s="21" t="str">
        <f t="shared" si="50"/>
        <v>YO27</v>
      </c>
      <c r="AI1609" s="21">
        <v>107.92500000000001</v>
      </c>
      <c r="AJ1609" s="21">
        <f t="shared" si="51"/>
        <v>100</v>
      </c>
      <c r="AK1609" s="21" t="s">
        <v>2060</v>
      </c>
      <c r="AL1609" t="s">
        <v>2527</v>
      </c>
      <c r="AM1609" t="s">
        <v>53</v>
      </c>
      <c r="AN1609" t="s">
        <v>2031</v>
      </c>
    </row>
    <row r="1610" spans="1:40" ht="15" hidden="1" thickTop="1" x14ac:dyDescent="0.35">
      <c r="A1610" t="s">
        <v>9153</v>
      </c>
      <c r="B1610" t="s">
        <v>9121</v>
      </c>
      <c r="C1610" t="s">
        <v>2936</v>
      </c>
      <c r="D1610" t="s">
        <v>9122</v>
      </c>
      <c r="E1610" t="s">
        <v>7075</v>
      </c>
      <c r="F1610">
        <v>1</v>
      </c>
      <c r="G1610" t="s">
        <v>2593</v>
      </c>
      <c r="H1610" t="s">
        <v>2056</v>
      </c>
      <c r="I1610" t="s">
        <v>2511</v>
      </c>
      <c r="J1610" t="s">
        <v>2594</v>
      </c>
      <c r="K1610" t="s">
        <v>65</v>
      </c>
      <c r="L1610" t="s">
        <v>2058</v>
      </c>
      <c r="M1610" t="s">
        <v>2059</v>
      </c>
      <c r="N1610">
        <v>0</v>
      </c>
      <c r="O1610">
        <v>0</v>
      </c>
      <c r="P1610">
        <v>0</v>
      </c>
      <c r="Q1610">
        <v>24480</v>
      </c>
      <c r="R1610">
        <v>0</v>
      </c>
      <c r="S1610">
        <v>0</v>
      </c>
      <c r="T1610">
        <v>0</v>
      </c>
      <c r="U1610">
        <v>0</v>
      </c>
      <c r="V1610">
        <v>0</v>
      </c>
      <c r="W1610">
        <v>0</v>
      </c>
      <c r="X1610">
        <v>0</v>
      </c>
      <c r="Y1610">
        <v>0</v>
      </c>
      <c r="Z1610">
        <v>0</v>
      </c>
      <c r="AA1610">
        <v>0</v>
      </c>
      <c r="AB1610">
        <v>0</v>
      </c>
      <c r="AC1610">
        <v>0</v>
      </c>
      <c r="AD1610">
        <v>0</v>
      </c>
      <c r="AE1610">
        <v>0</v>
      </c>
      <c r="AF1610">
        <v>0</v>
      </c>
      <c r="AG1610" t="s">
        <v>9123</v>
      </c>
      <c r="AH1610" s="21" t="str">
        <f t="shared" si="50"/>
        <v>YO27</v>
      </c>
      <c r="AI1610" s="21">
        <v>107.92500000000001</v>
      </c>
      <c r="AJ1610" s="21">
        <f t="shared" si="51"/>
        <v>100</v>
      </c>
      <c r="AK1610" s="21" t="s">
        <v>2060</v>
      </c>
      <c r="AL1610" t="s">
        <v>2527</v>
      </c>
      <c r="AM1610" t="s">
        <v>53</v>
      </c>
      <c r="AN1610" t="s">
        <v>2032</v>
      </c>
    </row>
    <row r="1611" spans="1:40" ht="15" hidden="1" thickTop="1" x14ac:dyDescent="0.35">
      <c r="A1611" t="s">
        <v>9157</v>
      </c>
      <c r="B1611" t="s">
        <v>9125</v>
      </c>
      <c r="C1611" t="s">
        <v>2590</v>
      </c>
      <c r="D1611" t="s">
        <v>9126</v>
      </c>
      <c r="E1611" t="s">
        <v>30262</v>
      </c>
      <c r="F1611">
        <v>2</v>
      </c>
      <c r="G1611" t="s">
        <v>2593</v>
      </c>
      <c r="H1611" t="s">
        <v>2056</v>
      </c>
      <c r="I1611" t="s">
        <v>2511</v>
      </c>
      <c r="J1611" t="s">
        <v>2594</v>
      </c>
      <c r="K1611" t="s">
        <v>65</v>
      </c>
      <c r="L1611" t="s">
        <v>2058</v>
      </c>
      <c r="M1611" t="s">
        <v>2310</v>
      </c>
      <c r="N1611">
        <v>1</v>
      </c>
      <c r="O1611">
        <v>48</v>
      </c>
      <c r="P1611">
        <v>0.28999999999999998</v>
      </c>
      <c r="Q1611">
        <v>16320</v>
      </c>
      <c r="R1611">
        <v>0</v>
      </c>
      <c r="S1611">
        <v>0</v>
      </c>
      <c r="T1611">
        <v>0</v>
      </c>
      <c r="U1611">
        <v>0</v>
      </c>
      <c r="V1611">
        <v>0</v>
      </c>
      <c r="W1611">
        <v>0</v>
      </c>
      <c r="X1611">
        <v>1</v>
      </c>
      <c r="Y1611">
        <v>48</v>
      </c>
      <c r="Z1611">
        <v>0.28999999999999998</v>
      </c>
      <c r="AA1611">
        <v>0</v>
      </c>
      <c r="AB1611">
        <v>0</v>
      </c>
      <c r="AC1611">
        <v>0</v>
      </c>
      <c r="AD1611">
        <v>0</v>
      </c>
      <c r="AE1611">
        <v>0</v>
      </c>
      <c r="AF1611">
        <v>0</v>
      </c>
      <c r="AG1611" t="s">
        <v>9127</v>
      </c>
      <c r="AH1611" s="21" t="str">
        <f t="shared" si="50"/>
        <v>YO27</v>
      </c>
      <c r="AI1611" s="21">
        <v>72</v>
      </c>
      <c r="AJ1611" s="21">
        <f t="shared" si="51"/>
        <v>99.705882352941174</v>
      </c>
      <c r="AK1611" s="21" t="s">
        <v>2063</v>
      </c>
      <c r="AL1611" t="s">
        <v>2527</v>
      </c>
      <c r="AM1611" t="s">
        <v>53</v>
      </c>
      <c r="AN1611" t="s">
        <v>2032</v>
      </c>
    </row>
    <row r="1612" spans="1:40" ht="15" hidden="1" thickTop="1" x14ac:dyDescent="0.35">
      <c r="A1612" t="s">
        <v>9161</v>
      </c>
      <c r="B1612" t="s">
        <v>9129</v>
      </c>
      <c r="C1612" t="s">
        <v>3912</v>
      </c>
      <c r="D1612" t="s">
        <v>9130</v>
      </c>
      <c r="E1612" t="s">
        <v>2705</v>
      </c>
      <c r="F1612">
        <v>2</v>
      </c>
      <c r="G1612" t="s">
        <v>2593</v>
      </c>
      <c r="H1612" t="s">
        <v>2056</v>
      </c>
      <c r="I1612" t="s">
        <v>2511</v>
      </c>
      <c r="J1612" t="s">
        <v>3364</v>
      </c>
      <c r="K1612" t="s">
        <v>65</v>
      </c>
      <c r="L1612" t="s">
        <v>2058</v>
      </c>
      <c r="M1612" t="s">
        <v>2170</v>
      </c>
      <c r="N1612">
        <v>2</v>
      </c>
      <c r="O1612">
        <v>88</v>
      </c>
      <c r="P1612">
        <v>0.57999999999999996</v>
      </c>
      <c r="Q1612">
        <v>15300</v>
      </c>
      <c r="R1612">
        <v>2</v>
      </c>
      <c r="S1612">
        <v>88</v>
      </c>
      <c r="T1612">
        <v>0.57999999999999996</v>
      </c>
      <c r="U1612">
        <v>0</v>
      </c>
      <c r="V1612">
        <v>0</v>
      </c>
      <c r="W1612">
        <v>0</v>
      </c>
      <c r="X1612">
        <v>0</v>
      </c>
      <c r="Y1612">
        <v>0</v>
      </c>
      <c r="Z1612">
        <v>0</v>
      </c>
      <c r="AA1612">
        <v>0</v>
      </c>
      <c r="AB1612">
        <v>0</v>
      </c>
      <c r="AC1612">
        <v>0</v>
      </c>
      <c r="AD1612">
        <v>0</v>
      </c>
      <c r="AE1612">
        <v>0</v>
      </c>
      <c r="AF1612">
        <v>0</v>
      </c>
      <c r="AG1612" t="s">
        <v>9131</v>
      </c>
      <c r="AH1612" s="21" t="str">
        <f t="shared" si="50"/>
        <v>YO27</v>
      </c>
      <c r="AI1612" s="21">
        <v>67.5</v>
      </c>
      <c r="AJ1612" s="21">
        <f t="shared" si="51"/>
        <v>99.424836601307192</v>
      </c>
      <c r="AK1612" s="21" t="s">
        <v>2063</v>
      </c>
      <c r="AL1612" t="s">
        <v>2527</v>
      </c>
      <c r="AM1612" t="s">
        <v>53</v>
      </c>
      <c r="AN1612" t="s">
        <v>2030</v>
      </c>
    </row>
    <row r="1613" spans="1:40" ht="15" hidden="1" thickTop="1" x14ac:dyDescent="0.35">
      <c r="A1613" t="s">
        <v>9165</v>
      </c>
      <c r="B1613" t="s">
        <v>9133</v>
      </c>
      <c r="C1613" t="s">
        <v>3639</v>
      </c>
      <c r="D1613" t="s">
        <v>9134</v>
      </c>
      <c r="E1613" t="s">
        <v>3309</v>
      </c>
      <c r="F1613">
        <v>1</v>
      </c>
      <c r="G1613" t="s">
        <v>2509</v>
      </c>
      <c r="H1613" t="s">
        <v>2510</v>
      </c>
      <c r="I1613" t="s">
        <v>2511</v>
      </c>
      <c r="J1613" t="s">
        <v>3522</v>
      </c>
      <c r="K1613" t="s">
        <v>3109</v>
      </c>
      <c r="L1613" t="s">
        <v>2058</v>
      </c>
      <c r="M1613" t="s">
        <v>2059</v>
      </c>
      <c r="N1613">
        <v>1</v>
      </c>
      <c r="O1613">
        <v>44</v>
      </c>
      <c r="P1613">
        <v>0.18</v>
      </c>
      <c r="Q1613">
        <v>24480</v>
      </c>
      <c r="R1613">
        <v>0</v>
      </c>
      <c r="S1613">
        <v>0</v>
      </c>
      <c r="T1613">
        <v>0</v>
      </c>
      <c r="U1613">
        <v>0</v>
      </c>
      <c r="V1613">
        <v>0</v>
      </c>
      <c r="W1613">
        <v>0</v>
      </c>
      <c r="X1613">
        <v>1</v>
      </c>
      <c r="Y1613">
        <v>44</v>
      </c>
      <c r="Z1613">
        <v>0.18</v>
      </c>
      <c r="AA1613">
        <v>0</v>
      </c>
      <c r="AB1613">
        <v>0</v>
      </c>
      <c r="AC1613">
        <v>0</v>
      </c>
      <c r="AD1613">
        <v>0</v>
      </c>
      <c r="AE1613">
        <v>0</v>
      </c>
      <c r="AF1613">
        <v>0</v>
      </c>
      <c r="AG1613" t="s">
        <v>9135</v>
      </c>
      <c r="AH1613" s="21" t="str">
        <f t="shared" si="50"/>
        <v>YO27</v>
      </c>
      <c r="AI1613" s="21">
        <v>107.92500000000001</v>
      </c>
      <c r="AJ1613" s="21">
        <f t="shared" si="51"/>
        <v>99.820261437908499</v>
      </c>
      <c r="AK1613" s="21" t="s">
        <v>2060</v>
      </c>
      <c r="AL1613" t="s">
        <v>2515</v>
      </c>
      <c r="AM1613" t="s">
        <v>53</v>
      </c>
      <c r="AN1613" t="s">
        <v>2030</v>
      </c>
    </row>
    <row r="1614" spans="1:40" ht="15" hidden="1" thickTop="1" x14ac:dyDescent="0.35">
      <c r="A1614" t="s">
        <v>9169</v>
      </c>
      <c r="B1614" t="s">
        <v>9137</v>
      </c>
      <c r="C1614" t="s">
        <v>6760</v>
      </c>
      <c r="D1614" t="s">
        <v>9138</v>
      </c>
      <c r="E1614" t="s">
        <v>2758</v>
      </c>
      <c r="F1614">
        <v>1</v>
      </c>
      <c r="G1614" t="s">
        <v>2619</v>
      </c>
      <c r="H1614" t="s">
        <v>2620</v>
      </c>
      <c r="I1614" t="s">
        <v>2511</v>
      </c>
      <c r="J1614" t="s">
        <v>2621</v>
      </c>
      <c r="K1614" t="s">
        <v>2622</v>
      </c>
      <c r="L1614" t="s">
        <v>30320</v>
      </c>
      <c r="M1614" t="s">
        <v>9139</v>
      </c>
      <c r="N1614">
        <v>0</v>
      </c>
      <c r="O1614">
        <v>0</v>
      </c>
      <c r="P1614">
        <v>0</v>
      </c>
      <c r="Q1614">
        <v>10920</v>
      </c>
      <c r="R1614">
        <v>0</v>
      </c>
      <c r="S1614">
        <v>0</v>
      </c>
      <c r="T1614">
        <v>0</v>
      </c>
      <c r="U1614">
        <v>0</v>
      </c>
      <c r="V1614">
        <v>0</v>
      </c>
      <c r="W1614">
        <v>0</v>
      </c>
      <c r="X1614">
        <v>0</v>
      </c>
      <c r="Y1614">
        <v>0</v>
      </c>
      <c r="Z1614">
        <v>0</v>
      </c>
      <c r="AA1614">
        <v>0</v>
      </c>
      <c r="AB1614">
        <v>0</v>
      </c>
      <c r="AC1614">
        <v>0</v>
      </c>
      <c r="AD1614">
        <v>0</v>
      </c>
      <c r="AE1614">
        <v>0</v>
      </c>
      <c r="AF1614">
        <v>0</v>
      </c>
      <c r="AG1614" t="s">
        <v>9140</v>
      </c>
      <c r="AH1614" s="21" t="str">
        <f t="shared" si="50"/>
        <v>YO27</v>
      </c>
      <c r="AI1614" s="21">
        <v>62.999999999999986</v>
      </c>
      <c r="AJ1614" s="21">
        <f t="shared" si="51"/>
        <v>100</v>
      </c>
      <c r="AK1614" s="21" t="s">
        <v>2060</v>
      </c>
      <c r="AL1614" t="s">
        <v>2624</v>
      </c>
      <c r="AM1614" t="s">
        <v>53</v>
      </c>
      <c r="AN1614" t="s">
        <v>2029</v>
      </c>
    </row>
    <row r="1615" spans="1:40" ht="15" hidden="1" thickTop="1" x14ac:dyDescent="0.35">
      <c r="A1615" t="s">
        <v>9173</v>
      </c>
      <c r="B1615" t="s">
        <v>9142</v>
      </c>
      <c r="C1615" t="s">
        <v>9143</v>
      </c>
      <c r="D1615" t="s">
        <v>9144</v>
      </c>
      <c r="E1615" t="s">
        <v>116</v>
      </c>
      <c r="F1615">
        <v>1</v>
      </c>
      <c r="G1615" t="s">
        <v>2055</v>
      </c>
      <c r="H1615" t="s">
        <v>2056</v>
      </c>
      <c r="I1615" t="s">
        <v>2511</v>
      </c>
      <c r="J1615" t="s">
        <v>3693</v>
      </c>
      <c r="K1615" t="s">
        <v>63</v>
      </c>
      <c r="L1615" t="s">
        <v>2058</v>
      </c>
      <c r="M1615" t="s">
        <v>2059</v>
      </c>
      <c r="N1615">
        <v>0</v>
      </c>
      <c r="O1615">
        <v>0</v>
      </c>
      <c r="P1615">
        <v>0</v>
      </c>
      <c r="Q1615">
        <v>24480</v>
      </c>
      <c r="R1615">
        <v>0</v>
      </c>
      <c r="S1615">
        <v>0</v>
      </c>
      <c r="T1615">
        <v>0</v>
      </c>
      <c r="U1615">
        <v>0</v>
      </c>
      <c r="V1615">
        <v>0</v>
      </c>
      <c r="W1615">
        <v>0</v>
      </c>
      <c r="X1615">
        <v>0</v>
      </c>
      <c r="Y1615">
        <v>0</v>
      </c>
      <c r="Z1615">
        <v>0</v>
      </c>
      <c r="AA1615">
        <v>0</v>
      </c>
      <c r="AB1615">
        <v>0</v>
      </c>
      <c r="AC1615">
        <v>0</v>
      </c>
      <c r="AD1615">
        <v>0</v>
      </c>
      <c r="AE1615">
        <v>0</v>
      </c>
      <c r="AF1615">
        <v>0</v>
      </c>
      <c r="AG1615" t="s">
        <v>9145</v>
      </c>
      <c r="AH1615" s="21" t="str">
        <f t="shared" si="50"/>
        <v>YR21</v>
      </c>
      <c r="AI1615" s="21">
        <v>107.92500000000001</v>
      </c>
      <c r="AJ1615" s="21">
        <f t="shared" si="51"/>
        <v>100</v>
      </c>
      <c r="AK1615" s="21" t="s">
        <v>2060</v>
      </c>
      <c r="AL1615" t="s">
        <v>2271</v>
      </c>
      <c r="AM1615" t="s">
        <v>53</v>
      </c>
      <c r="AN1615" t="s">
        <v>2030</v>
      </c>
    </row>
    <row r="1616" spans="1:40" ht="15" hidden="1" thickTop="1" x14ac:dyDescent="0.35">
      <c r="A1616" t="s">
        <v>9177</v>
      </c>
      <c r="B1616" t="s">
        <v>9146</v>
      </c>
      <c r="C1616" t="s">
        <v>2823</v>
      </c>
      <c r="D1616" t="s">
        <v>9147</v>
      </c>
      <c r="E1616" t="s">
        <v>2825</v>
      </c>
      <c r="F1616">
        <v>1</v>
      </c>
      <c r="G1616" t="s">
        <v>2816</v>
      </c>
      <c r="H1616" t="s">
        <v>2620</v>
      </c>
      <c r="I1616" t="s">
        <v>2511</v>
      </c>
      <c r="J1616" t="s">
        <v>2826</v>
      </c>
      <c r="K1616" t="s">
        <v>2827</v>
      </c>
      <c r="L1616" t="s">
        <v>2058</v>
      </c>
      <c r="M1616" t="s">
        <v>2170</v>
      </c>
      <c r="N1616">
        <v>0</v>
      </c>
      <c r="O1616">
        <v>0</v>
      </c>
      <c r="P1616">
        <v>0</v>
      </c>
      <c r="Q1616">
        <v>15300</v>
      </c>
      <c r="R1616">
        <v>0</v>
      </c>
      <c r="S1616">
        <v>0</v>
      </c>
      <c r="T1616">
        <v>0</v>
      </c>
      <c r="U1616">
        <v>0</v>
      </c>
      <c r="V1616">
        <v>0</v>
      </c>
      <c r="W1616">
        <v>0</v>
      </c>
      <c r="X1616">
        <v>0</v>
      </c>
      <c r="Y1616">
        <v>0</v>
      </c>
      <c r="Z1616">
        <v>0</v>
      </c>
      <c r="AA1616">
        <v>0</v>
      </c>
      <c r="AB1616">
        <v>0</v>
      </c>
      <c r="AC1616">
        <v>0</v>
      </c>
      <c r="AD1616">
        <v>0</v>
      </c>
      <c r="AE1616">
        <v>0</v>
      </c>
      <c r="AF1616">
        <v>0</v>
      </c>
      <c r="AG1616" t="s">
        <v>9148</v>
      </c>
      <c r="AH1616" s="21" t="str">
        <f t="shared" si="50"/>
        <v>YO27</v>
      </c>
      <c r="AI1616" s="21">
        <v>67.5</v>
      </c>
      <c r="AJ1616" s="21">
        <f t="shared" si="51"/>
        <v>100</v>
      </c>
      <c r="AK1616" s="21" t="s">
        <v>2060</v>
      </c>
      <c r="AL1616" t="s">
        <v>2829</v>
      </c>
      <c r="AM1616" t="s">
        <v>53</v>
      </c>
      <c r="AN1616" t="s">
        <v>2031</v>
      </c>
    </row>
    <row r="1617" spans="1:40" ht="15" hidden="1" thickTop="1" x14ac:dyDescent="0.35">
      <c r="A1617" t="s">
        <v>9181</v>
      </c>
      <c r="B1617" t="s">
        <v>9150</v>
      </c>
      <c r="C1617" t="s">
        <v>3809</v>
      </c>
      <c r="D1617" t="s">
        <v>9151</v>
      </c>
      <c r="E1617" t="s">
        <v>2825</v>
      </c>
      <c r="F1617">
        <v>1</v>
      </c>
      <c r="G1617" t="s">
        <v>2816</v>
      </c>
      <c r="H1617" t="s">
        <v>2620</v>
      </c>
      <c r="I1617" t="s">
        <v>2511</v>
      </c>
      <c r="J1617" t="s">
        <v>2826</v>
      </c>
      <c r="K1617" t="s">
        <v>2827</v>
      </c>
      <c r="L1617" t="s">
        <v>2058</v>
      </c>
      <c r="M1617" t="s">
        <v>2059</v>
      </c>
      <c r="N1617">
        <v>0</v>
      </c>
      <c r="O1617">
        <v>0</v>
      </c>
      <c r="P1617">
        <v>0</v>
      </c>
      <c r="Q1617">
        <v>24480</v>
      </c>
      <c r="R1617">
        <v>0</v>
      </c>
      <c r="S1617">
        <v>0</v>
      </c>
      <c r="T1617">
        <v>0</v>
      </c>
      <c r="U1617">
        <v>0</v>
      </c>
      <c r="V1617">
        <v>0</v>
      </c>
      <c r="W1617">
        <v>0</v>
      </c>
      <c r="X1617">
        <v>0</v>
      </c>
      <c r="Y1617">
        <v>0</v>
      </c>
      <c r="Z1617">
        <v>0</v>
      </c>
      <c r="AA1617">
        <v>0</v>
      </c>
      <c r="AB1617">
        <v>0</v>
      </c>
      <c r="AC1617">
        <v>0</v>
      </c>
      <c r="AD1617">
        <v>0</v>
      </c>
      <c r="AE1617">
        <v>0</v>
      </c>
      <c r="AF1617">
        <v>0</v>
      </c>
      <c r="AG1617" t="s">
        <v>9152</v>
      </c>
      <c r="AH1617" s="21" t="str">
        <f t="shared" si="50"/>
        <v>YO27</v>
      </c>
      <c r="AI1617" s="21">
        <v>107.92500000000001</v>
      </c>
      <c r="AJ1617" s="21">
        <f t="shared" si="51"/>
        <v>100</v>
      </c>
      <c r="AK1617" s="21" t="s">
        <v>2060</v>
      </c>
      <c r="AL1617" t="s">
        <v>2829</v>
      </c>
      <c r="AM1617" t="s">
        <v>53</v>
      </c>
      <c r="AN1617" t="s">
        <v>2030</v>
      </c>
    </row>
    <row r="1618" spans="1:40" ht="15" hidden="1" thickTop="1" x14ac:dyDescent="0.35">
      <c r="A1618" t="s">
        <v>9185</v>
      </c>
      <c r="B1618" t="s">
        <v>9154</v>
      </c>
      <c r="C1618" t="s">
        <v>2823</v>
      </c>
      <c r="D1618" t="s">
        <v>9155</v>
      </c>
      <c r="E1618" t="s">
        <v>2825</v>
      </c>
      <c r="F1618">
        <v>1</v>
      </c>
      <c r="G1618" t="s">
        <v>2816</v>
      </c>
      <c r="H1618" t="s">
        <v>2620</v>
      </c>
      <c r="I1618" t="s">
        <v>2511</v>
      </c>
      <c r="J1618" t="s">
        <v>2826</v>
      </c>
      <c r="K1618" t="s">
        <v>2827</v>
      </c>
      <c r="L1618" t="s">
        <v>2058</v>
      </c>
      <c r="M1618" t="s">
        <v>2059</v>
      </c>
      <c r="N1618">
        <v>0</v>
      </c>
      <c r="O1618">
        <v>0</v>
      </c>
      <c r="P1618">
        <v>0</v>
      </c>
      <c r="Q1618">
        <v>24480</v>
      </c>
      <c r="R1618">
        <v>0</v>
      </c>
      <c r="S1618">
        <v>0</v>
      </c>
      <c r="T1618">
        <v>0</v>
      </c>
      <c r="U1618">
        <v>0</v>
      </c>
      <c r="V1618">
        <v>0</v>
      </c>
      <c r="W1618">
        <v>0</v>
      </c>
      <c r="X1618">
        <v>0</v>
      </c>
      <c r="Y1618">
        <v>0</v>
      </c>
      <c r="Z1618">
        <v>0</v>
      </c>
      <c r="AA1618">
        <v>0</v>
      </c>
      <c r="AB1618">
        <v>0</v>
      </c>
      <c r="AC1618">
        <v>0</v>
      </c>
      <c r="AD1618">
        <v>0</v>
      </c>
      <c r="AE1618">
        <v>0</v>
      </c>
      <c r="AF1618">
        <v>0</v>
      </c>
      <c r="AG1618" t="s">
        <v>9156</v>
      </c>
      <c r="AH1618" s="21" t="str">
        <f t="shared" si="50"/>
        <v>YO27</v>
      </c>
      <c r="AI1618" s="21">
        <v>107.92500000000001</v>
      </c>
      <c r="AJ1618" s="21">
        <f t="shared" si="51"/>
        <v>100</v>
      </c>
      <c r="AK1618" s="21" t="s">
        <v>2060</v>
      </c>
      <c r="AL1618" t="s">
        <v>2829</v>
      </c>
      <c r="AM1618" t="s">
        <v>53</v>
      </c>
      <c r="AN1618" t="s">
        <v>2031</v>
      </c>
    </row>
    <row r="1619" spans="1:40" ht="15" hidden="1" thickTop="1" x14ac:dyDescent="0.35">
      <c r="A1619" t="s">
        <v>9189</v>
      </c>
      <c r="B1619" t="s">
        <v>9158</v>
      </c>
      <c r="C1619" t="s">
        <v>2844</v>
      </c>
      <c r="D1619" t="s">
        <v>9159</v>
      </c>
      <c r="E1619" t="s">
        <v>2825</v>
      </c>
      <c r="F1619">
        <v>2</v>
      </c>
      <c r="G1619" t="s">
        <v>2816</v>
      </c>
      <c r="H1619" t="s">
        <v>2620</v>
      </c>
      <c r="I1619" t="s">
        <v>2511</v>
      </c>
      <c r="J1619" t="s">
        <v>2826</v>
      </c>
      <c r="K1619" t="s">
        <v>2827</v>
      </c>
      <c r="L1619" t="s">
        <v>2058</v>
      </c>
      <c r="M1619" t="s">
        <v>2059</v>
      </c>
      <c r="N1619">
        <v>3</v>
      </c>
      <c r="O1619">
        <v>101</v>
      </c>
      <c r="P1619">
        <v>0.41</v>
      </c>
      <c r="Q1619">
        <v>24480</v>
      </c>
      <c r="R1619">
        <v>0</v>
      </c>
      <c r="S1619">
        <v>0</v>
      </c>
      <c r="T1619">
        <v>0</v>
      </c>
      <c r="U1619">
        <v>0</v>
      </c>
      <c r="V1619">
        <v>0</v>
      </c>
      <c r="W1619">
        <v>0</v>
      </c>
      <c r="X1619">
        <v>3</v>
      </c>
      <c r="Y1619">
        <v>101</v>
      </c>
      <c r="Z1619">
        <v>0.41</v>
      </c>
      <c r="AA1619">
        <v>0</v>
      </c>
      <c r="AB1619">
        <v>0</v>
      </c>
      <c r="AC1619">
        <v>0</v>
      </c>
      <c r="AD1619">
        <v>0</v>
      </c>
      <c r="AE1619">
        <v>0</v>
      </c>
      <c r="AF1619">
        <v>0</v>
      </c>
      <c r="AG1619" t="s">
        <v>9160</v>
      </c>
      <c r="AH1619" s="21" t="str">
        <f t="shared" si="50"/>
        <v>YO27</v>
      </c>
      <c r="AI1619" s="21">
        <v>107.92500000000001</v>
      </c>
      <c r="AJ1619" s="21">
        <f t="shared" si="51"/>
        <v>99.587418300653596</v>
      </c>
      <c r="AK1619" s="21" t="s">
        <v>2063</v>
      </c>
      <c r="AL1619" t="s">
        <v>2829</v>
      </c>
      <c r="AM1619" t="s">
        <v>53</v>
      </c>
      <c r="AN1619" t="s">
        <v>2031</v>
      </c>
    </row>
    <row r="1620" spans="1:40" ht="15" hidden="1" thickTop="1" x14ac:dyDescent="0.35">
      <c r="A1620" t="s">
        <v>9191</v>
      </c>
      <c r="B1620" t="s">
        <v>9162</v>
      </c>
      <c r="C1620" t="s">
        <v>2844</v>
      </c>
      <c r="D1620" t="s">
        <v>9163</v>
      </c>
      <c r="E1620" t="s">
        <v>2825</v>
      </c>
      <c r="F1620">
        <v>1</v>
      </c>
      <c r="G1620" t="s">
        <v>2816</v>
      </c>
      <c r="H1620" t="s">
        <v>2620</v>
      </c>
      <c r="I1620" t="s">
        <v>2511</v>
      </c>
      <c r="J1620" t="s">
        <v>2826</v>
      </c>
      <c r="K1620" t="s">
        <v>2827</v>
      </c>
      <c r="L1620" t="s">
        <v>2058</v>
      </c>
      <c r="M1620" t="s">
        <v>2170</v>
      </c>
      <c r="N1620">
        <v>0</v>
      </c>
      <c r="O1620">
        <v>0</v>
      </c>
      <c r="P1620">
        <v>0</v>
      </c>
      <c r="Q1620">
        <v>15300</v>
      </c>
      <c r="R1620">
        <v>0</v>
      </c>
      <c r="S1620">
        <v>0</v>
      </c>
      <c r="T1620">
        <v>0</v>
      </c>
      <c r="U1620">
        <v>0</v>
      </c>
      <c r="V1620">
        <v>0</v>
      </c>
      <c r="W1620">
        <v>0</v>
      </c>
      <c r="X1620">
        <v>0</v>
      </c>
      <c r="Y1620">
        <v>0</v>
      </c>
      <c r="Z1620">
        <v>0</v>
      </c>
      <c r="AA1620">
        <v>0</v>
      </c>
      <c r="AB1620">
        <v>0</v>
      </c>
      <c r="AC1620">
        <v>0</v>
      </c>
      <c r="AD1620">
        <v>0</v>
      </c>
      <c r="AE1620">
        <v>0</v>
      </c>
      <c r="AF1620">
        <v>0</v>
      </c>
      <c r="AG1620" t="s">
        <v>9164</v>
      </c>
      <c r="AH1620" s="21" t="str">
        <f t="shared" si="50"/>
        <v>YO27</v>
      </c>
      <c r="AI1620" s="21">
        <v>67.5</v>
      </c>
      <c r="AJ1620" s="21">
        <f t="shared" si="51"/>
        <v>100</v>
      </c>
      <c r="AK1620" s="21" t="s">
        <v>2060</v>
      </c>
      <c r="AL1620" t="s">
        <v>2829</v>
      </c>
      <c r="AM1620" t="s">
        <v>53</v>
      </c>
      <c r="AN1620" t="s">
        <v>2031</v>
      </c>
    </row>
    <row r="1621" spans="1:40" ht="15" hidden="1" thickTop="1" x14ac:dyDescent="0.35">
      <c r="A1621" t="s">
        <v>9195</v>
      </c>
      <c r="B1621" t="s">
        <v>9166</v>
      </c>
      <c r="C1621" t="s">
        <v>3809</v>
      </c>
      <c r="D1621" t="s">
        <v>9167</v>
      </c>
      <c r="E1621" t="s">
        <v>2825</v>
      </c>
      <c r="F1621">
        <v>1</v>
      </c>
      <c r="G1621" t="s">
        <v>2816</v>
      </c>
      <c r="H1621" t="s">
        <v>2620</v>
      </c>
      <c r="I1621" t="s">
        <v>2511</v>
      </c>
      <c r="J1621" t="s">
        <v>2826</v>
      </c>
      <c r="K1621" t="s">
        <v>2827</v>
      </c>
      <c r="L1621" t="s">
        <v>2058</v>
      </c>
      <c r="M1621" t="s">
        <v>2170</v>
      </c>
      <c r="N1621">
        <v>0</v>
      </c>
      <c r="O1621">
        <v>0</v>
      </c>
      <c r="P1621">
        <v>0</v>
      </c>
      <c r="Q1621">
        <v>15300</v>
      </c>
      <c r="R1621">
        <v>0</v>
      </c>
      <c r="S1621">
        <v>0</v>
      </c>
      <c r="T1621">
        <v>0</v>
      </c>
      <c r="U1621">
        <v>0</v>
      </c>
      <c r="V1621">
        <v>0</v>
      </c>
      <c r="W1621">
        <v>0</v>
      </c>
      <c r="X1621">
        <v>0</v>
      </c>
      <c r="Y1621">
        <v>0</v>
      </c>
      <c r="Z1621">
        <v>0</v>
      </c>
      <c r="AA1621">
        <v>0</v>
      </c>
      <c r="AB1621">
        <v>0</v>
      </c>
      <c r="AC1621">
        <v>0</v>
      </c>
      <c r="AD1621">
        <v>0</v>
      </c>
      <c r="AE1621">
        <v>0</v>
      </c>
      <c r="AF1621">
        <v>0</v>
      </c>
      <c r="AG1621" t="s">
        <v>9168</v>
      </c>
      <c r="AH1621" s="21" t="str">
        <f t="shared" si="50"/>
        <v>YO27</v>
      </c>
      <c r="AI1621" s="21">
        <v>67.5</v>
      </c>
      <c r="AJ1621" s="21">
        <f t="shared" si="51"/>
        <v>100</v>
      </c>
      <c r="AK1621" s="21" t="s">
        <v>2060</v>
      </c>
      <c r="AL1621" t="s">
        <v>2829</v>
      </c>
      <c r="AM1621" t="s">
        <v>53</v>
      </c>
      <c r="AN1621" t="s">
        <v>2031</v>
      </c>
    </row>
    <row r="1622" spans="1:40" ht="15" hidden="1" thickTop="1" x14ac:dyDescent="0.35">
      <c r="A1622" t="s">
        <v>9199</v>
      </c>
      <c r="B1622" t="s">
        <v>9170</v>
      </c>
      <c r="C1622" t="s">
        <v>3809</v>
      </c>
      <c r="D1622" t="s">
        <v>9171</v>
      </c>
      <c r="E1622" t="s">
        <v>2825</v>
      </c>
      <c r="F1622">
        <v>1</v>
      </c>
      <c r="G1622" t="s">
        <v>2816</v>
      </c>
      <c r="H1622" t="s">
        <v>2620</v>
      </c>
      <c r="I1622" t="s">
        <v>2511</v>
      </c>
      <c r="J1622" t="s">
        <v>2826</v>
      </c>
      <c r="K1622" t="s">
        <v>2827</v>
      </c>
      <c r="L1622" t="s">
        <v>2058</v>
      </c>
      <c r="M1622" t="s">
        <v>2170</v>
      </c>
      <c r="N1622">
        <v>1</v>
      </c>
      <c r="O1622">
        <v>31</v>
      </c>
      <c r="P1622">
        <v>0.2</v>
      </c>
      <c r="Q1622">
        <v>15300</v>
      </c>
      <c r="R1622">
        <v>1</v>
      </c>
      <c r="S1622">
        <v>31</v>
      </c>
      <c r="T1622">
        <v>0.2</v>
      </c>
      <c r="U1622">
        <v>0</v>
      </c>
      <c r="V1622">
        <v>0</v>
      </c>
      <c r="W1622">
        <v>0</v>
      </c>
      <c r="X1622">
        <v>0</v>
      </c>
      <c r="Y1622">
        <v>0</v>
      </c>
      <c r="Z1622">
        <v>0</v>
      </c>
      <c r="AA1622">
        <v>0</v>
      </c>
      <c r="AB1622">
        <v>0</v>
      </c>
      <c r="AC1622">
        <v>0</v>
      </c>
      <c r="AD1622">
        <v>0</v>
      </c>
      <c r="AE1622">
        <v>0</v>
      </c>
      <c r="AF1622">
        <v>0</v>
      </c>
      <c r="AG1622" t="s">
        <v>9172</v>
      </c>
      <c r="AH1622" s="21" t="str">
        <f t="shared" si="50"/>
        <v>YN23</v>
      </c>
      <c r="AI1622" s="21">
        <v>67.5</v>
      </c>
      <c r="AJ1622" s="21">
        <f t="shared" si="51"/>
        <v>99.797385620915037</v>
      </c>
      <c r="AK1622" s="21" t="s">
        <v>2060</v>
      </c>
      <c r="AL1622" t="s">
        <v>2829</v>
      </c>
      <c r="AM1622" t="s">
        <v>53</v>
      </c>
      <c r="AN1622" t="s">
        <v>2030</v>
      </c>
    </row>
    <row r="1623" spans="1:40" ht="15" hidden="1" thickTop="1" x14ac:dyDescent="0.35">
      <c r="A1623" t="s">
        <v>9204</v>
      </c>
      <c r="B1623" t="s">
        <v>9174</v>
      </c>
      <c r="C1623" t="s">
        <v>5396</v>
      </c>
      <c r="D1623" t="s">
        <v>9175</v>
      </c>
      <c r="E1623" t="s">
        <v>64</v>
      </c>
      <c r="F1623">
        <v>1</v>
      </c>
      <c r="G1623" t="s">
        <v>2524</v>
      </c>
      <c r="H1623" t="s">
        <v>2056</v>
      </c>
      <c r="I1623" t="s">
        <v>2511</v>
      </c>
      <c r="J1623" t="s">
        <v>3189</v>
      </c>
      <c r="K1623" t="s">
        <v>62</v>
      </c>
      <c r="L1623" t="s">
        <v>2058</v>
      </c>
      <c r="M1623" t="s">
        <v>2059</v>
      </c>
      <c r="N1623">
        <v>1</v>
      </c>
      <c r="O1623">
        <v>77</v>
      </c>
      <c r="P1623">
        <v>0.31</v>
      </c>
      <c r="Q1623">
        <v>24480</v>
      </c>
      <c r="R1623">
        <v>1</v>
      </c>
      <c r="S1623">
        <v>77</v>
      </c>
      <c r="T1623">
        <v>0.31</v>
      </c>
      <c r="U1623">
        <v>0</v>
      </c>
      <c r="V1623">
        <v>0</v>
      </c>
      <c r="W1623">
        <v>0</v>
      </c>
      <c r="X1623">
        <v>0</v>
      </c>
      <c r="Y1623">
        <v>0</v>
      </c>
      <c r="Z1623">
        <v>0</v>
      </c>
      <c r="AA1623">
        <v>0</v>
      </c>
      <c r="AB1623">
        <v>0</v>
      </c>
      <c r="AC1623">
        <v>0</v>
      </c>
      <c r="AD1623">
        <v>0</v>
      </c>
      <c r="AE1623">
        <v>0</v>
      </c>
      <c r="AF1623">
        <v>0</v>
      </c>
      <c r="AG1623" t="s">
        <v>9176</v>
      </c>
      <c r="AH1623" s="21" t="str">
        <f t="shared" si="50"/>
        <v>YO27</v>
      </c>
      <c r="AI1623" s="21">
        <v>107.92500000000001</v>
      </c>
      <c r="AJ1623" s="21">
        <f t="shared" si="51"/>
        <v>99.685457516339866</v>
      </c>
      <c r="AK1623" s="21" t="s">
        <v>2063</v>
      </c>
      <c r="AL1623" t="s">
        <v>2527</v>
      </c>
      <c r="AM1623" t="s">
        <v>53</v>
      </c>
      <c r="AN1623" t="s">
        <v>2030</v>
      </c>
    </row>
    <row r="1624" spans="1:40" ht="15" hidden="1" thickTop="1" x14ac:dyDescent="0.35">
      <c r="A1624" t="s">
        <v>9208</v>
      </c>
      <c r="B1624" t="s">
        <v>9178</v>
      </c>
      <c r="C1624" t="s">
        <v>3100</v>
      </c>
      <c r="D1624" t="s">
        <v>9179</v>
      </c>
      <c r="E1624" t="s">
        <v>3624</v>
      </c>
      <c r="F1624">
        <v>1</v>
      </c>
      <c r="G1624" t="s">
        <v>2816</v>
      </c>
      <c r="H1624" t="s">
        <v>2620</v>
      </c>
      <c r="I1624" t="s">
        <v>2511</v>
      </c>
      <c r="J1624" t="s">
        <v>2817</v>
      </c>
      <c r="K1624" t="s">
        <v>2818</v>
      </c>
      <c r="L1624" t="s">
        <v>2058</v>
      </c>
      <c r="M1624" t="s">
        <v>2059</v>
      </c>
      <c r="N1624">
        <v>0</v>
      </c>
      <c r="O1624">
        <v>0</v>
      </c>
      <c r="P1624">
        <v>0</v>
      </c>
      <c r="Q1624">
        <v>24480</v>
      </c>
      <c r="R1624">
        <v>0</v>
      </c>
      <c r="S1624">
        <v>0</v>
      </c>
      <c r="T1624">
        <v>0</v>
      </c>
      <c r="U1624">
        <v>0</v>
      </c>
      <c r="V1624">
        <v>0</v>
      </c>
      <c r="W1624">
        <v>0</v>
      </c>
      <c r="X1624">
        <v>0</v>
      </c>
      <c r="Y1624">
        <v>0</v>
      </c>
      <c r="Z1624">
        <v>0</v>
      </c>
      <c r="AA1624">
        <v>0</v>
      </c>
      <c r="AB1624">
        <v>0</v>
      </c>
      <c r="AC1624">
        <v>0</v>
      </c>
      <c r="AD1624">
        <v>0</v>
      </c>
      <c r="AE1624">
        <v>0</v>
      </c>
      <c r="AF1624">
        <v>0</v>
      </c>
      <c r="AG1624" t="s">
        <v>9180</v>
      </c>
      <c r="AH1624" s="21" t="str">
        <f t="shared" si="50"/>
        <v>YO27</v>
      </c>
      <c r="AI1624" s="21">
        <v>107.92500000000001</v>
      </c>
      <c r="AJ1624" s="21">
        <f t="shared" si="51"/>
        <v>100</v>
      </c>
      <c r="AK1624" s="21" t="s">
        <v>2060</v>
      </c>
      <c r="AL1624" t="s">
        <v>2820</v>
      </c>
      <c r="AM1624" t="s">
        <v>53</v>
      </c>
      <c r="AN1624" t="s">
        <v>2029</v>
      </c>
    </row>
    <row r="1625" spans="1:40" ht="15" hidden="1" thickTop="1" x14ac:dyDescent="0.35">
      <c r="A1625" t="s">
        <v>9212</v>
      </c>
      <c r="B1625" t="s">
        <v>9182</v>
      </c>
      <c r="C1625" t="s">
        <v>4690</v>
      </c>
      <c r="D1625" t="s">
        <v>9183</v>
      </c>
      <c r="E1625" t="s">
        <v>3572</v>
      </c>
      <c r="F1625">
        <v>2</v>
      </c>
      <c r="G1625" t="s">
        <v>2546</v>
      </c>
      <c r="H1625" t="s">
        <v>2510</v>
      </c>
      <c r="I1625" t="s">
        <v>2511</v>
      </c>
      <c r="J1625" t="s">
        <v>4692</v>
      </c>
      <c r="K1625" t="s">
        <v>3007</v>
      </c>
      <c r="L1625" t="s">
        <v>2058</v>
      </c>
      <c r="M1625" t="s">
        <v>2170</v>
      </c>
      <c r="N1625">
        <v>1</v>
      </c>
      <c r="O1625">
        <v>11</v>
      </c>
      <c r="P1625">
        <v>7.0000000000000007E-2</v>
      </c>
      <c r="Q1625">
        <v>15300</v>
      </c>
      <c r="R1625">
        <v>0</v>
      </c>
      <c r="S1625">
        <v>0</v>
      </c>
      <c r="T1625">
        <v>0</v>
      </c>
      <c r="U1625">
        <v>0</v>
      </c>
      <c r="V1625">
        <v>0</v>
      </c>
      <c r="W1625">
        <v>0</v>
      </c>
      <c r="X1625">
        <v>1</v>
      </c>
      <c r="Y1625">
        <v>11</v>
      </c>
      <c r="Z1625">
        <v>7.0000000000000007E-2</v>
      </c>
      <c r="AA1625">
        <v>0</v>
      </c>
      <c r="AB1625">
        <v>0</v>
      </c>
      <c r="AC1625">
        <v>0</v>
      </c>
      <c r="AD1625">
        <v>0</v>
      </c>
      <c r="AE1625">
        <v>0</v>
      </c>
      <c r="AF1625">
        <v>0</v>
      </c>
      <c r="AG1625" t="s">
        <v>9184</v>
      </c>
      <c r="AH1625" s="21" t="str">
        <f t="shared" si="50"/>
        <v>YO27</v>
      </c>
      <c r="AI1625" s="21">
        <v>67.5</v>
      </c>
      <c r="AJ1625" s="21">
        <f t="shared" si="51"/>
        <v>99.928104575163403</v>
      </c>
      <c r="AK1625" s="21" t="s">
        <v>2060</v>
      </c>
      <c r="AL1625" t="s">
        <v>2551</v>
      </c>
      <c r="AM1625" t="s">
        <v>53</v>
      </c>
      <c r="AN1625" t="s">
        <v>2031</v>
      </c>
    </row>
    <row r="1626" spans="1:40" ht="15" hidden="1" thickTop="1" x14ac:dyDescent="0.35">
      <c r="A1626" t="s">
        <v>9216</v>
      </c>
      <c r="B1626" t="s">
        <v>9186</v>
      </c>
      <c r="C1626" t="s">
        <v>8622</v>
      </c>
      <c r="D1626" t="s">
        <v>9187</v>
      </c>
      <c r="E1626" t="s">
        <v>3058</v>
      </c>
      <c r="F1626">
        <v>1</v>
      </c>
      <c r="G1626" t="s">
        <v>2600</v>
      </c>
      <c r="H1626" t="s">
        <v>2510</v>
      </c>
      <c r="I1626" t="s">
        <v>2511</v>
      </c>
      <c r="J1626" t="s">
        <v>4004</v>
      </c>
      <c r="K1626" t="s">
        <v>3007</v>
      </c>
      <c r="L1626" t="s">
        <v>2058</v>
      </c>
      <c r="M1626" t="s">
        <v>2170</v>
      </c>
      <c r="N1626">
        <v>0</v>
      </c>
      <c r="O1626">
        <v>0</v>
      </c>
      <c r="P1626">
        <v>0</v>
      </c>
      <c r="Q1626">
        <v>15300</v>
      </c>
      <c r="R1626">
        <v>0</v>
      </c>
      <c r="S1626">
        <v>0</v>
      </c>
      <c r="T1626">
        <v>0</v>
      </c>
      <c r="U1626">
        <v>0</v>
      </c>
      <c r="V1626">
        <v>0</v>
      </c>
      <c r="W1626">
        <v>0</v>
      </c>
      <c r="X1626">
        <v>0</v>
      </c>
      <c r="Y1626">
        <v>0</v>
      </c>
      <c r="Z1626">
        <v>0</v>
      </c>
      <c r="AA1626">
        <v>0</v>
      </c>
      <c r="AB1626">
        <v>0</v>
      </c>
      <c r="AC1626">
        <v>0</v>
      </c>
      <c r="AD1626">
        <v>0</v>
      </c>
      <c r="AE1626">
        <v>0</v>
      </c>
      <c r="AF1626">
        <v>0</v>
      </c>
      <c r="AG1626" t="s">
        <v>9188</v>
      </c>
      <c r="AH1626" s="21" t="str">
        <f t="shared" si="50"/>
        <v>YO98</v>
      </c>
      <c r="AI1626" s="21">
        <v>67.5</v>
      </c>
      <c r="AJ1626" s="21">
        <f t="shared" si="51"/>
        <v>100</v>
      </c>
      <c r="AK1626" s="21" t="s">
        <v>2060</v>
      </c>
      <c r="AL1626" t="s">
        <v>2551</v>
      </c>
      <c r="AM1626" t="s">
        <v>53</v>
      </c>
      <c r="AN1626" t="s">
        <v>2031</v>
      </c>
    </row>
    <row r="1627" spans="1:40" ht="15" hidden="1" thickTop="1" x14ac:dyDescent="0.35">
      <c r="A1627" t="s">
        <v>9220</v>
      </c>
      <c r="B1627" t="s">
        <v>9192</v>
      </c>
      <c r="C1627" t="s">
        <v>3021</v>
      </c>
      <c r="D1627" t="s">
        <v>9193</v>
      </c>
      <c r="E1627" t="s">
        <v>2857</v>
      </c>
      <c r="F1627">
        <v>1</v>
      </c>
      <c r="G1627" t="s">
        <v>2576</v>
      </c>
      <c r="H1627" t="s">
        <v>2577</v>
      </c>
      <c r="I1627" t="s">
        <v>2511</v>
      </c>
      <c r="J1627" t="s">
        <v>2858</v>
      </c>
      <c r="K1627" t="s">
        <v>2742</v>
      </c>
      <c r="L1627" t="s">
        <v>2058</v>
      </c>
      <c r="M1627" t="s">
        <v>2170</v>
      </c>
      <c r="N1627">
        <v>1</v>
      </c>
      <c r="O1627">
        <v>44</v>
      </c>
      <c r="P1627">
        <v>0.28999999999999998</v>
      </c>
      <c r="Q1627">
        <v>15300</v>
      </c>
      <c r="R1627">
        <v>1</v>
      </c>
      <c r="S1627">
        <v>44</v>
      </c>
      <c r="T1627">
        <v>0.28999999999999998</v>
      </c>
      <c r="U1627">
        <v>0</v>
      </c>
      <c r="V1627">
        <v>0</v>
      </c>
      <c r="W1627">
        <v>0</v>
      </c>
      <c r="X1627">
        <v>0</v>
      </c>
      <c r="Y1627">
        <v>0</v>
      </c>
      <c r="Z1627">
        <v>0</v>
      </c>
      <c r="AA1627">
        <v>0</v>
      </c>
      <c r="AB1627">
        <v>0</v>
      </c>
      <c r="AC1627">
        <v>0</v>
      </c>
      <c r="AD1627">
        <v>0</v>
      </c>
      <c r="AE1627">
        <v>0</v>
      </c>
      <c r="AF1627">
        <v>0</v>
      </c>
      <c r="AG1627" t="s">
        <v>9194</v>
      </c>
      <c r="AH1627" s="21" t="str">
        <f t="shared" si="50"/>
        <v>YO98</v>
      </c>
      <c r="AI1627" s="21">
        <v>67.5</v>
      </c>
      <c r="AJ1627" s="21">
        <f t="shared" si="51"/>
        <v>99.712418300653596</v>
      </c>
      <c r="AK1627" s="21" t="s">
        <v>2063</v>
      </c>
      <c r="AL1627" t="s">
        <v>2581</v>
      </c>
      <c r="AM1627" t="s">
        <v>53</v>
      </c>
      <c r="AN1627" t="s">
        <v>2031</v>
      </c>
    </row>
    <row r="1628" spans="1:40" ht="15" hidden="1" thickTop="1" x14ac:dyDescent="0.35">
      <c r="A1628" t="s">
        <v>9225</v>
      </c>
      <c r="B1628" t="s">
        <v>9196</v>
      </c>
      <c r="C1628" t="s">
        <v>2751</v>
      </c>
      <c r="D1628" t="s">
        <v>9197</v>
      </c>
      <c r="E1628" t="s">
        <v>2646</v>
      </c>
      <c r="F1628">
        <v>1</v>
      </c>
      <c r="G1628" t="s">
        <v>2600</v>
      </c>
      <c r="H1628" t="s">
        <v>2577</v>
      </c>
      <c r="I1628" t="s">
        <v>2511</v>
      </c>
      <c r="J1628" t="s">
        <v>2647</v>
      </c>
      <c r="K1628" t="s">
        <v>2602</v>
      </c>
      <c r="L1628" t="s">
        <v>2058</v>
      </c>
      <c r="M1628" t="s">
        <v>2163</v>
      </c>
      <c r="N1628">
        <v>1</v>
      </c>
      <c r="O1628">
        <v>15</v>
      </c>
      <c r="P1628">
        <v>0.09</v>
      </c>
      <c r="Q1628">
        <v>17340</v>
      </c>
      <c r="R1628">
        <v>0</v>
      </c>
      <c r="S1628">
        <v>0</v>
      </c>
      <c r="T1628">
        <v>0</v>
      </c>
      <c r="U1628">
        <v>0</v>
      </c>
      <c r="V1628">
        <v>0</v>
      </c>
      <c r="W1628">
        <v>0</v>
      </c>
      <c r="X1628">
        <v>1</v>
      </c>
      <c r="Y1628">
        <v>15</v>
      </c>
      <c r="Z1628">
        <v>0.09</v>
      </c>
      <c r="AA1628">
        <v>0</v>
      </c>
      <c r="AB1628">
        <v>0</v>
      </c>
      <c r="AC1628">
        <v>0</v>
      </c>
      <c r="AD1628">
        <v>0</v>
      </c>
      <c r="AE1628">
        <v>0</v>
      </c>
      <c r="AF1628">
        <v>0</v>
      </c>
      <c r="AG1628" t="s">
        <v>9198</v>
      </c>
      <c r="AH1628" s="21" t="str">
        <f t="shared" si="50"/>
        <v>YK19</v>
      </c>
      <c r="AI1628" s="21">
        <v>76.500000000000014</v>
      </c>
      <c r="AJ1628" s="21">
        <f t="shared" si="51"/>
        <v>99.913494809688586</v>
      </c>
      <c r="AK1628" s="21" t="s">
        <v>2060</v>
      </c>
      <c r="AL1628" t="s">
        <v>2551</v>
      </c>
      <c r="AM1628" t="s">
        <v>53</v>
      </c>
      <c r="AN1628" t="s">
        <v>2030</v>
      </c>
    </row>
    <row r="1629" spans="1:40" ht="15" hidden="1" thickTop="1" x14ac:dyDescent="0.35">
      <c r="A1629" t="s">
        <v>9229</v>
      </c>
      <c r="B1629" t="s">
        <v>9200</v>
      </c>
      <c r="C1629" t="s">
        <v>9201</v>
      </c>
      <c r="D1629" t="s">
        <v>9202</v>
      </c>
      <c r="E1629" t="s">
        <v>149</v>
      </c>
      <c r="F1629">
        <v>1</v>
      </c>
      <c r="G1629" t="s">
        <v>2055</v>
      </c>
      <c r="H1629" t="s">
        <v>2056</v>
      </c>
      <c r="I1629" t="s">
        <v>2511</v>
      </c>
      <c r="J1629" t="s">
        <v>4445</v>
      </c>
      <c r="K1629" t="s">
        <v>63</v>
      </c>
      <c r="L1629" t="s">
        <v>2058</v>
      </c>
      <c r="M1629" t="s">
        <v>2059</v>
      </c>
      <c r="N1629">
        <v>0</v>
      </c>
      <c r="O1629">
        <v>0</v>
      </c>
      <c r="P1629">
        <v>0</v>
      </c>
      <c r="Q1629">
        <v>24480</v>
      </c>
      <c r="R1629">
        <v>0</v>
      </c>
      <c r="S1629">
        <v>0</v>
      </c>
      <c r="T1629">
        <v>0</v>
      </c>
      <c r="U1629">
        <v>0</v>
      </c>
      <c r="V1629">
        <v>0</v>
      </c>
      <c r="W1629">
        <v>0</v>
      </c>
      <c r="X1629">
        <v>0</v>
      </c>
      <c r="Y1629">
        <v>0</v>
      </c>
      <c r="Z1629">
        <v>0</v>
      </c>
      <c r="AA1629">
        <v>0</v>
      </c>
      <c r="AB1629">
        <v>0</v>
      </c>
      <c r="AC1629">
        <v>0</v>
      </c>
      <c r="AD1629">
        <v>0</v>
      </c>
      <c r="AE1629">
        <v>0</v>
      </c>
      <c r="AF1629">
        <v>0</v>
      </c>
      <c r="AG1629" t="s">
        <v>9203</v>
      </c>
      <c r="AH1629" s="21" t="str">
        <f t="shared" si="50"/>
        <v>YO27</v>
      </c>
      <c r="AI1629" s="21">
        <v>107.92500000000001</v>
      </c>
      <c r="AJ1629" s="21">
        <f t="shared" si="51"/>
        <v>100</v>
      </c>
      <c r="AK1629" s="21" t="s">
        <v>2060</v>
      </c>
      <c r="AL1629" t="s">
        <v>2570</v>
      </c>
      <c r="AM1629" t="s">
        <v>53</v>
      </c>
      <c r="AN1629" t="s">
        <v>2029</v>
      </c>
    </row>
    <row r="1630" spans="1:40" ht="15" hidden="1" thickTop="1" x14ac:dyDescent="0.35">
      <c r="A1630" t="s">
        <v>9233</v>
      </c>
      <c r="B1630" t="s">
        <v>9205</v>
      </c>
      <c r="C1630" t="s">
        <v>2932</v>
      </c>
      <c r="D1630" t="s">
        <v>9206</v>
      </c>
      <c r="E1630" t="s">
        <v>2562</v>
      </c>
      <c r="F1630">
        <v>1</v>
      </c>
      <c r="G1630" t="s">
        <v>2546</v>
      </c>
      <c r="H1630" t="s">
        <v>2510</v>
      </c>
      <c r="I1630" t="s">
        <v>2511</v>
      </c>
      <c r="J1630" t="s">
        <v>2547</v>
      </c>
      <c r="K1630" t="s">
        <v>2548</v>
      </c>
      <c r="L1630" t="s">
        <v>2058</v>
      </c>
      <c r="M1630" t="s">
        <v>2170</v>
      </c>
      <c r="N1630">
        <v>0</v>
      </c>
      <c r="O1630">
        <v>0</v>
      </c>
      <c r="P1630">
        <v>0</v>
      </c>
      <c r="Q1630">
        <v>15300</v>
      </c>
      <c r="R1630">
        <v>0</v>
      </c>
      <c r="S1630">
        <v>0</v>
      </c>
      <c r="T1630">
        <v>0</v>
      </c>
      <c r="U1630">
        <v>0</v>
      </c>
      <c r="V1630">
        <v>0</v>
      </c>
      <c r="W1630">
        <v>0</v>
      </c>
      <c r="X1630">
        <v>0</v>
      </c>
      <c r="Y1630">
        <v>0</v>
      </c>
      <c r="Z1630">
        <v>0</v>
      </c>
      <c r="AA1630">
        <v>0</v>
      </c>
      <c r="AB1630">
        <v>0</v>
      </c>
      <c r="AC1630">
        <v>0</v>
      </c>
      <c r="AD1630">
        <v>0</v>
      </c>
      <c r="AE1630">
        <v>0</v>
      </c>
      <c r="AF1630">
        <v>0</v>
      </c>
      <c r="AG1630" t="s">
        <v>9207</v>
      </c>
      <c r="AH1630" s="21" t="str">
        <f t="shared" si="50"/>
        <v>YO27</v>
      </c>
      <c r="AI1630" s="21">
        <v>67.5</v>
      </c>
      <c r="AJ1630" s="21">
        <f t="shared" si="51"/>
        <v>100</v>
      </c>
      <c r="AK1630" s="21" t="s">
        <v>2060</v>
      </c>
      <c r="AL1630" t="s">
        <v>2551</v>
      </c>
      <c r="AM1630" t="s">
        <v>53</v>
      </c>
      <c r="AN1630" t="s">
        <v>2031</v>
      </c>
    </row>
    <row r="1631" spans="1:40" ht="15" hidden="1" thickTop="1" x14ac:dyDescent="0.35">
      <c r="A1631" t="s">
        <v>9237</v>
      </c>
      <c r="B1631" t="s">
        <v>9209</v>
      </c>
      <c r="C1631" t="s">
        <v>2616</v>
      </c>
      <c r="D1631" t="s">
        <v>9210</v>
      </c>
      <c r="E1631" t="s">
        <v>2758</v>
      </c>
      <c r="F1631">
        <v>1</v>
      </c>
      <c r="G1631" t="s">
        <v>2619</v>
      </c>
      <c r="H1631" t="s">
        <v>2620</v>
      </c>
      <c r="I1631" t="s">
        <v>2511</v>
      </c>
      <c r="J1631" t="s">
        <v>2621</v>
      </c>
      <c r="K1631" t="s">
        <v>2622</v>
      </c>
      <c r="L1631" t="s">
        <v>2058</v>
      </c>
      <c r="M1631" t="s">
        <v>2059</v>
      </c>
      <c r="N1631">
        <v>0</v>
      </c>
      <c r="O1631">
        <v>0</v>
      </c>
      <c r="P1631">
        <v>0</v>
      </c>
      <c r="Q1631">
        <v>24480</v>
      </c>
      <c r="R1631">
        <v>0</v>
      </c>
      <c r="S1631">
        <v>0</v>
      </c>
      <c r="T1631">
        <v>0</v>
      </c>
      <c r="U1631">
        <v>0</v>
      </c>
      <c r="V1631">
        <v>0</v>
      </c>
      <c r="W1631">
        <v>0</v>
      </c>
      <c r="X1631">
        <v>0</v>
      </c>
      <c r="Y1631">
        <v>0</v>
      </c>
      <c r="Z1631">
        <v>0</v>
      </c>
      <c r="AA1631">
        <v>0</v>
      </c>
      <c r="AB1631">
        <v>0</v>
      </c>
      <c r="AC1631">
        <v>0</v>
      </c>
      <c r="AD1631">
        <v>0</v>
      </c>
      <c r="AE1631">
        <v>0</v>
      </c>
      <c r="AF1631">
        <v>0</v>
      </c>
      <c r="AG1631" t="s">
        <v>9211</v>
      </c>
      <c r="AH1631" s="21" t="str">
        <f t="shared" si="50"/>
        <v>YO27</v>
      </c>
      <c r="AI1631" s="21">
        <v>107.92500000000001</v>
      </c>
      <c r="AJ1631" s="21">
        <f t="shared" si="51"/>
        <v>100</v>
      </c>
      <c r="AK1631" s="21" t="s">
        <v>2060</v>
      </c>
      <c r="AL1631" t="s">
        <v>2624</v>
      </c>
      <c r="AM1631" t="s">
        <v>53</v>
      </c>
      <c r="AN1631" t="s">
        <v>2031</v>
      </c>
    </row>
    <row r="1632" spans="1:40" ht="15" hidden="1" thickTop="1" x14ac:dyDescent="0.35">
      <c r="A1632" t="s">
        <v>9241</v>
      </c>
      <c r="B1632" t="s">
        <v>9213</v>
      </c>
      <c r="C1632" t="s">
        <v>4221</v>
      </c>
      <c r="D1632" t="s">
        <v>9214</v>
      </c>
      <c r="E1632" t="s">
        <v>4223</v>
      </c>
      <c r="F1632">
        <v>2</v>
      </c>
      <c r="G1632" t="s">
        <v>2682</v>
      </c>
      <c r="H1632" t="s">
        <v>2620</v>
      </c>
      <c r="I1632" t="s">
        <v>2511</v>
      </c>
      <c r="J1632" t="s">
        <v>4224</v>
      </c>
      <c r="K1632" t="s">
        <v>2684</v>
      </c>
      <c r="L1632" t="s">
        <v>2058</v>
      </c>
      <c r="M1632" t="s">
        <v>2059</v>
      </c>
      <c r="N1632">
        <v>0</v>
      </c>
      <c r="O1632">
        <v>0</v>
      </c>
      <c r="P1632">
        <v>0</v>
      </c>
      <c r="Q1632">
        <v>24480</v>
      </c>
      <c r="R1632">
        <v>0</v>
      </c>
      <c r="S1632">
        <v>0</v>
      </c>
      <c r="T1632">
        <v>0</v>
      </c>
      <c r="U1632">
        <v>0</v>
      </c>
      <c r="V1632">
        <v>0</v>
      </c>
      <c r="W1632">
        <v>0</v>
      </c>
      <c r="X1632">
        <v>0</v>
      </c>
      <c r="Y1632">
        <v>0</v>
      </c>
      <c r="Z1632">
        <v>0</v>
      </c>
      <c r="AA1632">
        <v>0</v>
      </c>
      <c r="AB1632">
        <v>0</v>
      </c>
      <c r="AC1632">
        <v>0</v>
      </c>
      <c r="AD1632">
        <v>0</v>
      </c>
      <c r="AE1632">
        <v>0</v>
      </c>
      <c r="AF1632">
        <v>0</v>
      </c>
      <c r="AG1632" t="s">
        <v>9215</v>
      </c>
      <c r="AH1632" s="21" t="str">
        <f t="shared" si="50"/>
        <v>YR21</v>
      </c>
      <c r="AI1632" s="21">
        <v>107.92500000000001</v>
      </c>
      <c r="AJ1632" s="21">
        <f t="shared" si="51"/>
        <v>100</v>
      </c>
      <c r="AK1632" s="21" t="s">
        <v>2060</v>
      </c>
      <c r="AL1632" t="s">
        <v>3177</v>
      </c>
      <c r="AM1632" t="s">
        <v>53</v>
      </c>
      <c r="AN1632" t="s">
        <v>2030</v>
      </c>
    </row>
    <row r="1633" spans="1:40" ht="15" hidden="1" thickTop="1" x14ac:dyDescent="0.35">
      <c r="A1633" t="s">
        <v>9245</v>
      </c>
      <c r="B1633" t="s">
        <v>9217</v>
      </c>
      <c r="C1633" t="s">
        <v>2951</v>
      </c>
      <c r="D1633" t="s">
        <v>9218</v>
      </c>
      <c r="E1633" t="s">
        <v>558</v>
      </c>
      <c r="F1633">
        <v>2</v>
      </c>
      <c r="G1633" t="s">
        <v>2524</v>
      </c>
      <c r="H1633" t="s">
        <v>2056</v>
      </c>
      <c r="I1633" t="s">
        <v>2511</v>
      </c>
      <c r="J1633" t="s">
        <v>2532</v>
      </c>
      <c r="K1633" t="s">
        <v>62</v>
      </c>
      <c r="L1633" t="s">
        <v>2058</v>
      </c>
      <c r="M1633" t="s">
        <v>2059</v>
      </c>
      <c r="N1633">
        <v>3</v>
      </c>
      <c r="O1633">
        <v>119</v>
      </c>
      <c r="P1633">
        <v>0.49</v>
      </c>
      <c r="Q1633">
        <v>24480</v>
      </c>
      <c r="R1633">
        <v>2</v>
      </c>
      <c r="S1633">
        <v>79</v>
      </c>
      <c r="T1633">
        <v>0.32</v>
      </c>
      <c r="U1633">
        <v>0</v>
      </c>
      <c r="V1633">
        <v>0</v>
      </c>
      <c r="W1633">
        <v>0</v>
      </c>
      <c r="X1633">
        <v>0</v>
      </c>
      <c r="Y1633">
        <v>0</v>
      </c>
      <c r="Z1633">
        <v>0</v>
      </c>
      <c r="AA1633">
        <v>1</v>
      </c>
      <c r="AB1633">
        <v>40</v>
      </c>
      <c r="AC1633">
        <v>0.16</v>
      </c>
      <c r="AD1633">
        <v>0</v>
      </c>
      <c r="AE1633">
        <v>0</v>
      </c>
      <c r="AF1633">
        <v>0</v>
      </c>
      <c r="AG1633" t="s">
        <v>9219</v>
      </c>
      <c r="AH1633" s="21" t="str">
        <f t="shared" si="50"/>
        <v>YO27</v>
      </c>
      <c r="AI1633" s="21">
        <v>107.92500000000001</v>
      </c>
      <c r="AJ1633" s="21">
        <f t="shared" si="51"/>
        <v>99.513888888888886</v>
      </c>
      <c r="AK1633" s="21" t="s">
        <v>2063</v>
      </c>
      <c r="AL1633" t="s">
        <v>2527</v>
      </c>
      <c r="AM1633" t="s">
        <v>53</v>
      </c>
      <c r="AN1633" t="s">
        <v>2030</v>
      </c>
    </row>
    <row r="1634" spans="1:40" ht="15" hidden="1" thickTop="1" x14ac:dyDescent="0.35">
      <c r="A1634" t="s">
        <v>7613</v>
      </c>
      <c r="B1634" t="s">
        <v>9221</v>
      </c>
      <c r="C1634" t="s">
        <v>5456</v>
      </c>
      <c r="D1634" t="s">
        <v>9222</v>
      </c>
      <c r="E1634" t="s">
        <v>64</v>
      </c>
      <c r="F1634">
        <v>1</v>
      </c>
      <c r="G1634" t="s">
        <v>2524</v>
      </c>
      <c r="H1634" t="s">
        <v>2056</v>
      </c>
      <c r="I1634" t="s">
        <v>2511</v>
      </c>
      <c r="J1634" t="s">
        <v>5458</v>
      </c>
      <c r="K1634" t="s">
        <v>62</v>
      </c>
      <c r="L1634" t="s">
        <v>30320</v>
      </c>
      <c r="M1634" t="s">
        <v>9223</v>
      </c>
      <c r="N1634">
        <v>1</v>
      </c>
      <c r="O1634">
        <v>28</v>
      </c>
      <c r="P1634">
        <v>0.4</v>
      </c>
      <c r="Q1634">
        <v>7020</v>
      </c>
      <c r="R1634">
        <v>0</v>
      </c>
      <c r="S1634">
        <v>0</v>
      </c>
      <c r="T1634">
        <v>0</v>
      </c>
      <c r="U1634">
        <v>0</v>
      </c>
      <c r="V1634">
        <v>0</v>
      </c>
      <c r="W1634">
        <v>0</v>
      </c>
      <c r="X1634">
        <v>1</v>
      </c>
      <c r="Y1634">
        <v>28</v>
      </c>
      <c r="Z1634">
        <v>0.4</v>
      </c>
      <c r="AA1634">
        <v>0</v>
      </c>
      <c r="AB1634">
        <v>0</v>
      </c>
      <c r="AC1634">
        <v>0</v>
      </c>
      <c r="AD1634">
        <v>0</v>
      </c>
      <c r="AE1634">
        <v>0</v>
      </c>
      <c r="AF1634">
        <v>0</v>
      </c>
      <c r="AG1634" t="s">
        <v>9224</v>
      </c>
      <c r="AH1634" s="21" t="str">
        <f t="shared" si="50"/>
        <v>YO27</v>
      </c>
      <c r="AI1634" s="21">
        <v>40.5</v>
      </c>
      <c r="AJ1634" s="21">
        <f t="shared" si="51"/>
        <v>99.601139601139607</v>
      </c>
      <c r="AK1634" s="21" t="s">
        <v>2063</v>
      </c>
      <c r="AL1634" t="s">
        <v>2527</v>
      </c>
      <c r="AM1634" t="s">
        <v>53</v>
      </c>
      <c r="AN1634" t="s">
        <v>2031</v>
      </c>
    </row>
    <row r="1635" spans="1:40" ht="15" hidden="1" thickTop="1" x14ac:dyDescent="0.35">
      <c r="A1635" t="s">
        <v>7617</v>
      </c>
      <c r="B1635" t="s">
        <v>9226</v>
      </c>
      <c r="C1635" t="s">
        <v>2970</v>
      </c>
      <c r="D1635" t="s">
        <v>9227</v>
      </c>
      <c r="E1635" t="s">
        <v>2575</v>
      </c>
      <c r="F1635">
        <v>1</v>
      </c>
      <c r="G1635" t="s">
        <v>2633</v>
      </c>
      <c r="H1635" t="s">
        <v>2577</v>
      </c>
      <c r="I1635" t="s">
        <v>2511</v>
      </c>
      <c r="J1635" t="s">
        <v>2610</v>
      </c>
      <c r="K1635" t="s">
        <v>2611</v>
      </c>
      <c r="L1635" t="s">
        <v>2058</v>
      </c>
      <c r="M1635" t="s">
        <v>2170</v>
      </c>
      <c r="N1635">
        <v>0</v>
      </c>
      <c r="O1635">
        <v>0</v>
      </c>
      <c r="P1635">
        <v>0</v>
      </c>
      <c r="Q1635">
        <v>15300</v>
      </c>
      <c r="R1635">
        <v>0</v>
      </c>
      <c r="S1635">
        <v>0</v>
      </c>
      <c r="T1635">
        <v>0</v>
      </c>
      <c r="U1635">
        <v>0</v>
      </c>
      <c r="V1635">
        <v>0</v>
      </c>
      <c r="W1635">
        <v>0</v>
      </c>
      <c r="X1635">
        <v>0</v>
      </c>
      <c r="Y1635">
        <v>0</v>
      </c>
      <c r="Z1635">
        <v>0</v>
      </c>
      <c r="AA1635">
        <v>0</v>
      </c>
      <c r="AB1635">
        <v>0</v>
      </c>
      <c r="AC1635">
        <v>0</v>
      </c>
      <c r="AD1635">
        <v>0</v>
      </c>
      <c r="AE1635">
        <v>0</v>
      </c>
      <c r="AF1635">
        <v>0</v>
      </c>
      <c r="AG1635" t="s">
        <v>9228</v>
      </c>
      <c r="AH1635" s="21" t="str">
        <f t="shared" si="50"/>
        <v>YO98</v>
      </c>
      <c r="AI1635" s="21">
        <v>67.5</v>
      </c>
      <c r="AJ1635" s="21">
        <f t="shared" si="51"/>
        <v>100</v>
      </c>
      <c r="AK1635" s="21" t="s">
        <v>2060</v>
      </c>
      <c r="AL1635" t="s">
        <v>2581</v>
      </c>
      <c r="AM1635" t="s">
        <v>53</v>
      </c>
      <c r="AN1635" t="s">
        <v>2029</v>
      </c>
    </row>
    <row r="1636" spans="1:40" ht="15" hidden="1" thickTop="1" x14ac:dyDescent="0.35">
      <c r="A1636" t="s">
        <v>9255</v>
      </c>
      <c r="B1636" t="s">
        <v>9230</v>
      </c>
      <c r="C1636" t="s">
        <v>3021</v>
      </c>
      <c r="D1636" t="s">
        <v>9231</v>
      </c>
      <c r="E1636" t="s">
        <v>2857</v>
      </c>
      <c r="F1636">
        <v>1</v>
      </c>
      <c r="G1636" t="s">
        <v>2576</v>
      </c>
      <c r="H1636" t="s">
        <v>2577</v>
      </c>
      <c r="I1636" t="s">
        <v>2511</v>
      </c>
      <c r="J1636" t="s">
        <v>2858</v>
      </c>
      <c r="K1636" t="s">
        <v>2742</v>
      </c>
      <c r="L1636" t="s">
        <v>2058</v>
      </c>
      <c r="M1636" t="s">
        <v>2170</v>
      </c>
      <c r="N1636">
        <v>0</v>
      </c>
      <c r="O1636">
        <v>0</v>
      </c>
      <c r="P1636">
        <v>0</v>
      </c>
      <c r="Q1636">
        <v>15300</v>
      </c>
      <c r="R1636">
        <v>0</v>
      </c>
      <c r="S1636">
        <v>0</v>
      </c>
      <c r="T1636">
        <v>0</v>
      </c>
      <c r="U1636">
        <v>0</v>
      </c>
      <c r="V1636">
        <v>0</v>
      </c>
      <c r="W1636">
        <v>0</v>
      </c>
      <c r="X1636">
        <v>0</v>
      </c>
      <c r="Y1636">
        <v>0</v>
      </c>
      <c r="Z1636">
        <v>0</v>
      </c>
      <c r="AA1636">
        <v>0</v>
      </c>
      <c r="AB1636">
        <v>0</v>
      </c>
      <c r="AC1636">
        <v>0</v>
      </c>
      <c r="AD1636">
        <v>0</v>
      </c>
      <c r="AE1636">
        <v>0</v>
      </c>
      <c r="AF1636">
        <v>0</v>
      </c>
      <c r="AG1636" t="s">
        <v>9232</v>
      </c>
      <c r="AH1636" s="21" t="str">
        <f t="shared" si="50"/>
        <v>YO98</v>
      </c>
      <c r="AI1636" s="21">
        <v>67.5</v>
      </c>
      <c r="AJ1636" s="21">
        <f t="shared" si="51"/>
        <v>100</v>
      </c>
      <c r="AK1636" s="21" t="s">
        <v>2060</v>
      </c>
      <c r="AL1636" t="s">
        <v>2581</v>
      </c>
      <c r="AM1636" t="s">
        <v>53</v>
      </c>
      <c r="AN1636" t="s">
        <v>2030</v>
      </c>
    </row>
    <row r="1637" spans="1:40" ht="15" hidden="1" thickTop="1" x14ac:dyDescent="0.35">
      <c r="A1637" t="s">
        <v>9259</v>
      </c>
      <c r="B1637" t="s">
        <v>9234</v>
      </c>
      <c r="C1637" t="s">
        <v>3479</v>
      </c>
      <c r="D1637" t="s">
        <v>9235</v>
      </c>
      <c r="E1637" t="s">
        <v>2575</v>
      </c>
      <c r="F1637">
        <v>1</v>
      </c>
      <c r="G1637" t="s">
        <v>2609</v>
      </c>
      <c r="H1637" t="s">
        <v>2577</v>
      </c>
      <c r="I1637" t="s">
        <v>2511</v>
      </c>
      <c r="J1637" t="s">
        <v>2610</v>
      </c>
      <c r="K1637" t="s">
        <v>2611</v>
      </c>
      <c r="L1637" t="s">
        <v>2058</v>
      </c>
      <c r="M1637" t="s">
        <v>2059</v>
      </c>
      <c r="N1637">
        <v>0</v>
      </c>
      <c r="O1637">
        <v>0</v>
      </c>
      <c r="P1637">
        <v>0</v>
      </c>
      <c r="Q1637">
        <v>24480</v>
      </c>
      <c r="R1637">
        <v>0</v>
      </c>
      <c r="S1637">
        <v>0</v>
      </c>
      <c r="T1637">
        <v>0</v>
      </c>
      <c r="U1637">
        <v>0</v>
      </c>
      <c r="V1637">
        <v>0</v>
      </c>
      <c r="W1637">
        <v>0</v>
      </c>
      <c r="X1637">
        <v>0</v>
      </c>
      <c r="Y1637">
        <v>0</v>
      </c>
      <c r="Z1637">
        <v>0</v>
      </c>
      <c r="AA1637">
        <v>0</v>
      </c>
      <c r="AB1637">
        <v>0</v>
      </c>
      <c r="AC1637">
        <v>0</v>
      </c>
      <c r="AD1637">
        <v>0</v>
      </c>
      <c r="AE1637">
        <v>0</v>
      </c>
      <c r="AF1637">
        <v>0</v>
      </c>
      <c r="AG1637" t="s">
        <v>9236</v>
      </c>
      <c r="AH1637" s="21" t="str">
        <f t="shared" si="50"/>
        <v>YO98</v>
      </c>
      <c r="AI1637" s="21">
        <v>107.92500000000001</v>
      </c>
      <c r="AJ1637" s="21">
        <f t="shared" si="51"/>
        <v>100</v>
      </c>
      <c r="AK1637" s="21" t="s">
        <v>2060</v>
      </c>
      <c r="AL1637" t="s">
        <v>2581</v>
      </c>
      <c r="AM1637" t="s">
        <v>53</v>
      </c>
      <c r="AN1637" t="s">
        <v>2031</v>
      </c>
    </row>
    <row r="1638" spans="1:40" ht="15" hidden="1" thickTop="1" x14ac:dyDescent="0.35">
      <c r="A1638" t="s">
        <v>9263</v>
      </c>
      <c r="B1638" t="s">
        <v>9238</v>
      </c>
      <c r="C1638" t="s">
        <v>3479</v>
      </c>
      <c r="D1638" t="s">
        <v>9239</v>
      </c>
      <c r="E1638" t="s">
        <v>3440</v>
      </c>
      <c r="F1638">
        <v>1</v>
      </c>
      <c r="G1638" t="s">
        <v>2609</v>
      </c>
      <c r="H1638" t="s">
        <v>2577</v>
      </c>
      <c r="I1638" t="s">
        <v>2511</v>
      </c>
      <c r="J1638" t="s">
        <v>2610</v>
      </c>
      <c r="K1638" t="s">
        <v>2611</v>
      </c>
      <c r="L1638" t="s">
        <v>2058</v>
      </c>
      <c r="M1638" t="s">
        <v>2170</v>
      </c>
      <c r="N1638">
        <v>2</v>
      </c>
      <c r="O1638">
        <v>86</v>
      </c>
      <c r="P1638">
        <v>0.56000000000000005</v>
      </c>
      <c r="Q1638">
        <v>15300</v>
      </c>
      <c r="R1638">
        <v>0</v>
      </c>
      <c r="S1638">
        <v>0</v>
      </c>
      <c r="T1638">
        <v>0</v>
      </c>
      <c r="U1638">
        <v>0</v>
      </c>
      <c r="V1638">
        <v>0</v>
      </c>
      <c r="W1638">
        <v>0</v>
      </c>
      <c r="X1638">
        <v>2</v>
      </c>
      <c r="Y1638">
        <v>86</v>
      </c>
      <c r="Z1638">
        <v>0.56000000000000005</v>
      </c>
      <c r="AA1638">
        <v>0</v>
      </c>
      <c r="AB1638">
        <v>0</v>
      </c>
      <c r="AC1638">
        <v>0</v>
      </c>
      <c r="AD1638">
        <v>0</v>
      </c>
      <c r="AE1638">
        <v>0</v>
      </c>
      <c r="AF1638">
        <v>0</v>
      </c>
      <c r="AG1638" t="s">
        <v>9240</v>
      </c>
      <c r="AH1638" s="21" t="str">
        <f t="shared" si="50"/>
        <v>YO98</v>
      </c>
      <c r="AI1638" s="21">
        <v>67.5</v>
      </c>
      <c r="AJ1638" s="21">
        <f t="shared" si="51"/>
        <v>99.437908496732021</v>
      </c>
      <c r="AK1638" s="21" t="s">
        <v>2063</v>
      </c>
      <c r="AL1638" t="s">
        <v>2581</v>
      </c>
      <c r="AM1638" t="s">
        <v>53</v>
      </c>
      <c r="AN1638" t="s">
        <v>2030</v>
      </c>
    </row>
    <row r="1639" spans="1:40" ht="15" hidden="1" thickTop="1" x14ac:dyDescent="0.35">
      <c r="A1639" t="s">
        <v>9266</v>
      </c>
      <c r="B1639" t="s">
        <v>9242</v>
      </c>
      <c r="C1639" t="s">
        <v>2746</v>
      </c>
      <c r="D1639" t="s">
        <v>9243</v>
      </c>
      <c r="E1639" t="s">
        <v>2608</v>
      </c>
      <c r="F1639">
        <v>1</v>
      </c>
      <c r="G1639" t="s">
        <v>2609</v>
      </c>
      <c r="H1639" t="s">
        <v>2577</v>
      </c>
      <c r="I1639" t="s">
        <v>2511</v>
      </c>
      <c r="J1639" t="s">
        <v>2675</v>
      </c>
      <c r="K1639" t="s">
        <v>2611</v>
      </c>
      <c r="L1639" t="s">
        <v>2058</v>
      </c>
      <c r="M1639" t="s">
        <v>2059</v>
      </c>
      <c r="N1639">
        <v>1</v>
      </c>
      <c r="O1639">
        <v>31</v>
      </c>
      <c r="P1639">
        <v>0.13</v>
      </c>
      <c r="Q1639">
        <v>24480</v>
      </c>
      <c r="R1639">
        <v>0</v>
      </c>
      <c r="S1639">
        <v>0</v>
      </c>
      <c r="T1639">
        <v>0</v>
      </c>
      <c r="U1639">
        <v>0</v>
      </c>
      <c r="V1639">
        <v>0</v>
      </c>
      <c r="W1639">
        <v>0</v>
      </c>
      <c r="X1639">
        <v>0</v>
      </c>
      <c r="Y1639">
        <v>0</v>
      </c>
      <c r="Z1639">
        <v>0</v>
      </c>
      <c r="AA1639">
        <v>1</v>
      </c>
      <c r="AB1639">
        <v>31</v>
      </c>
      <c r="AC1639">
        <v>0.13</v>
      </c>
      <c r="AD1639">
        <v>0</v>
      </c>
      <c r="AE1639">
        <v>0</v>
      </c>
      <c r="AF1639">
        <v>0</v>
      </c>
      <c r="AG1639" t="s">
        <v>9244</v>
      </c>
      <c r="AH1639" s="21" t="str">
        <f t="shared" si="50"/>
        <v>YO98</v>
      </c>
      <c r="AI1639" s="21">
        <v>107.92500000000001</v>
      </c>
      <c r="AJ1639" s="21">
        <f t="shared" si="51"/>
        <v>99.873366013071902</v>
      </c>
      <c r="AK1639" s="21" t="s">
        <v>2060</v>
      </c>
      <c r="AL1639" t="s">
        <v>2581</v>
      </c>
      <c r="AM1639" t="s">
        <v>53</v>
      </c>
      <c r="AN1639" t="s">
        <v>2033</v>
      </c>
    </row>
    <row r="1640" spans="1:40" ht="15" hidden="1" thickTop="1" x14ac:dyDescent="0.35">
      <c r="A1640" t="s">
        <v>9270</v>
      </c>
      <c r="B1640" t="s">
        <v>9246</v>
      </c>
      <c r="C1640" t="s">
        <v>4072</v>
      </c>
      <c r="D1640" t="s">
        <v>9247</v>
      </c>
      <c r="E1640" t="s">
        <v>2608</v>
      </c>
      <c r="F1640">
        <v>1</v>
      </c>
      <c r="G1640" t="s">
        <v>2609</v>
      </c>
      <c r="H1640" t="s">
        <v>2577</v>
      </c>
      <c r="I1640" t="s">
        <v>2511</v>
      </c>
      <c r="J1640" t="s">
        <v>2610</v>
      </c>
      <c r="K1640" t="s">
        <v>2611</v>
      </c>
      <c r="L1640" t="s">
        <v>2058</v>
      </c>
      <c r="M1640" t="s">
        <v>2059</v>
      </c>
      <c r="N1640">
        <v>2</v>
      </c>
      <c r="O1640">
        <v>34</v>
      </c>
      <c r="P1640">
        <v>0.14000000000000001</v>
      </c>
      <c r="Q1640">
        <v>24480</v>
      </c>
      <c r="R1640">
        <v>0</v>
      </c>
      <c r="S1640">
        <v>0</v>
      </c>
      <c r="T1640">
        <v>0</v>
      </c>
      <c r="U1640">
        <v>0</v>
      </c>
      <c r="V1640">
        <v>0</v>
      </c>
      <c r="W1640">
        <v>0</v>
      </c>
      <c r="X1640">
        <v>1</v>
      </c>
      <c r="Y1640">
        <v>33</v>
      </c>
      <c r="Z1640">
        <v>0.13</v>
      </c>
      <c r="AA1640">
        <v>1</v>
      </c>
      <c r="AB1640">
        <v>1</v>
      </c>
      <c r="AC1640">
        <v>0</v>
      </c>
      <c r="AD1640">
        <v>0</v>
      </c>
      <c r="AE1640">
        <v>0</v>
      </c>
      <c r="AF1640">
        <v>0</v>
      </c>
      <c r="AG1640" t="s">
        <v>9248</v>
      </c>
      <c r="AH1640" s="21" t="str">
        <f t="shared" si="50"/>
        <v>YO98</v>
      </c>
      <c r="AI1640" s="21">
        <v>107.92500000000001</v>
      </c>
      <c r="AJ1640" s="21">
        <f t="shared" si="51"/>
        <v>99.861111111111114</v>
      </c>
      <c r="AK1640" s="21" t="s">
        <v>2060</v>
      </c>
      <c r="AL1640" t="s">
        <v>2613</v>
      </c>
      <c r="AM1640" t="s">
        <v>53</v>
      </c>
      <c r="AN1640" t="s">
        <v>2032</v>
      </c>
    </row>
    <row r="1641" spans="1:40" ht="15" hidden="1" thickTop="1" x14ac:dyDescent="0.35">
      <c r="A1641" t="s">
        <v>9274</v>
      </c>
      <c r="B1641" t="s">
        <v>9249</v>
      </c>
      <c r="C1641" t="s">
        <v>4805</v>
      </c>
      <c r="D1641" t="s">
        <v>9250</v>
      </c>
      <c r="E1641" t="s">
        <v>2575</v>
      </c>
      <c r="F1641">
        <v>1</v>
      </c>
      <c r="G1641" t="s">
        <v>2576</v>
      </c>
      <c r="H1641" t="s">
        <v>2577</v>
      </c>
      <c r="I1641" t="s">
        <v>2511</v>
      </c>
      <c r="J1641" t="s">
        <v>2578</v>
      </c>
      <c r="K1641" t="s">
        <v>2579</v>
      </c>
      <c r="L1641" t="s">
        <v>2058</v>
      </c>
      <c r="M1641" t="s">
        <v>2170</v>
      </c>
      <c r="N1641">
        <v>0</v>
      </c>
      <c r="O1641">
        <v>0</v>
      </c>
      <c r="P1641">
        <v>0</v>
      </c>
      <c r="Q1641">
        <v>15300</v>
      </c>
      <c r="R1641">
        <v>0</v>
      </c>
      <c r="S1641">
        <v>0</v>
      </c>
      <c r="T1641">
        <v>0</v>
      </c>
      <c r="U1641">
        <v>0</v>
      </c>
      <c r="V1641">
        <v>0</v>
      </c>
      <c r="W1641">
        <v>0</v>
      </c>
      <c r="X1641">
        <v>0</v>
      </c>
      <c r="Y1641">
        <v>0</v>
      </c>
      <c r="Z1641">
        <v>0</v>
      </c>
      <c r="AA1641">
        <v>0</v>
      </c>
      <c r="AB1641">
        <v>0</v>
      </c>
      <c r="AC1641">
        <v>0</v>
      </c>
      <c r="AD1641">
        <v>0</v>
      </c>
      <c r="AE1641">
        <v>0</v>
      </c>
      <c r="AF1641">
        <v>0</v>
      </c>
      <c r="AG1641" t="s">
        <v>9251</v>
      </c>
      <c r="AH1641" s="21" t="str">
        <f t="shared" si="50"/>
        <v>YO27</v>
      </c>
      <c r="AI1641" s="21">
        <v>67.5</v>
      </c>
      <c r="AJ1641" s="21">
        <f t="shared" si="51"/>
        <v>100</v>
      </c>
      <c r="AK1641" s="21" t="s">
        <v>2060</v>
      </c>
      <c r="AL1641" t="s">
        <v>2581</v>
      </c>
      <c r="AM1641" t="s">
        <v>53</v>
      </c>
      <c r="AN1641" t="s">
        <v>2031</v>
      </c>
    </row>
    <row r="1642" spans="1:40" ht="15" hidden="1" thickTop="1" x14ac:dyDescent="0.35">
      <c r="A1642" t="s">
        <v>9278</v>
      </c>
      <c r="B1642" t="s">
        <v>9252</v>
      </c>
      <c r="C1642" t="s">
        <v>2554</v>
      </c>
      <c r="D1642" t="s">
        <v>9253</v>
      </c>
      <c r="E1642" t="s">
        <v>79</v>
      </c>
      <c r="F1642">
        <v>1</v>
      </c>
      <c r="G1642" t="s">
        <v>2524</v>
      </c>
      <c r="H1642" t="s">
        <v>2056</v>
      </c>
      <c r="I1642" t="s">
        <v>2511</v>
      </c>
      <c r="J1642" t="s">
        <v>2532</v>
      </c>
      <c r="K1642" t="s">
        <v>62</v>
      </c>
      <c r="L1642" t="s">
        <v>2058</v>
      </c>
      <c r="M1642" t="s">
        <v>2163</v>
      </c>
      <c r="N1642">
        <v>0</v>
      </c>
      <c r="O1642">
        <v>0</v>
      </c>
      <c r="P1642">
        <v>0</v>
      </c>
      <c r="Q1642">
        <v>17340</v>
      </c>
      <c r="R1642">
        <v>0</v>
      </c>
      <c r="S1642">
        <v>0</v>
      </c>
      <c r="T1642">
        <v>0</v>
      </c>
      <c r="U1642">
        <v>0</v>
      </c>
      <c r="V1642">
        <v>0</v>
      </c>
      <c r="W1642">
        <v>0</v>
      </c>
      <c r="X1642">
        <v>0</v>
      </c>
      <c r="Y1642">
        <v>0</v>
      </c>
      <c r="Z1642">
        <v>0</v>
      </c>
      <c r="AA1642">
        <v>0</v>
      </c>
      <c r="AB1642">
        <v>0</v>
      </c>
      <c r="AC1642">
        <v>0</v>
      </c>
      <c r="AD1642">
        <v>0</v>
      </c>
      <c r="AE1642">
        <v>0</v>
      </c>
      <c r="AF1642">
        <v>0</v>
      </c>
      <c r="AG1642" t="s">
        <v>9254</v>
      </c>
      <c r="AH1642" s="21" t="str">
        <f t="shared" si="50"/>
        <v>YO27</v>
      </c>
      <c r="AI1642" s="21">
        <v>76.500000000000014</v>
      </c>
      <c r="AJ1642" s="21">
        <f t="shared" si="51"/>
        <v>100</v>
      </c>
      <c r="AK1642" s="21" t="s">
        <v>2060</v>
      </c>
      <c r="AL1642" t="s">
        <v>2527</v>
      </c>
      <c r="AM1642" t="s">
        <v>53</v>
      </c>
      <c r="AN1642" t="s">
        <v>2031</v>
      </c>
    </row>
    <row r="1643" spans="1:40" ht="15" hidden="1" thickTop="1" x14ac:dyDescent="0.35">
      <c r="A1643" t="s">
        <v>9282</v>
      </c>
      <c r="B1643" t="s">
        <v>9256</v>
      </c>
      <c r="C1643" t="s">
        <v>5584</v>
      </c>
      <c r="D1643" t="s">
        <v>9257</v>
      </c>
      <c r="E1643" t="s">
        <v>4848</v>
      </c>
      <c r="F1643">
        <v>2</v>
      </c>
      <c r="G1643" t="s">
        <v>2546</v>
      </c>
      <c r="H1643" t="s">
        <v>2510</v>
      </c>
      <c r="I1643" t="s">
        <v>2511</v>
      </c>
      <c r="J1643" t="s">
        <v>3006</v>
      </c>
      <c r="K1643" t="s">
        <v>3007</v>
      </c>
      <c r="L1643" t="s">
        <v>2058</v>
      </c>
      <c r="M1643" t="s">
        <v>2059</v>
      </c>
      <c r="N1643">
        <v>0</v>
      </c>
      <c r="O1643">
        <v>0</v>
      </c>
      <c r="P1643">
        <v>0</v>
      </c>
      <c r="Q1643">
        <v>24480</v>
      </c>
      <c r="R1643">
        <v>0</v>
      </c>
      <c r="S1643">
        <v>0</v>
      </c>
      <c r="T1643">
        <v>0</v>
      </c>
      <c r="U1643">
        <v>0</v>
      </c>
      <c r="V1643">
        <v>0</v>
      </c>
      <c r="W1643">
        <v>0</v>
      </c>
      <c r="X1643">
        <v>0</v>
      </c>
      <c r="Y1643">
        <v>0</v>
      </c>
      <c r="Z1643">
        <v>0</v>
      </c>
      <c r="AA1643">
        <v>0</v>
      </c>
      <c r="AB1643">
        <v>0</v>
      </c>
      <c r="AC1643">
        <v>0</v>
      </c>
      <c r="AD1643">
        <v>0</v>
      </c>
      <c r="AE1643">
        <v>0</v>
      </c>
      <c r="AF1643">
        <v>0</v>
      </c>
      <c r="AG1643" t="s">
        <v>9258</v>
      </c>
      <c r="AH1643" s="21" t="str">
        <f t="shared" si="50"/>
        <v>YO27</v>
      </c>
      <c r="AI1643" s="21">
        <v>107.92500000000001</v>
      </c>
      <c r="AJ1643" s="21">
        <f t="shared" si="51"/>
        <v>100</v>
      </c>
      <c r="AK1643" s="21" t="s">
        <v>2060</v>
      </c>
      <c r="AL1643" t="s">
        <v>2551</v>
      </c>
      <c r="AM1643" t="s">
        <v>53</v>
      </c>
      <c r="AN1643" t="s">
        <v>2029</v>
      </c>
    </row>
    <row r="1644" spans="1:40" ht="15" hidden="1" thickTop="1" x14ac:dyDescent="0.35">
      <c r="A1644" t="s">
        <v>9286</v>
      </c>
      <c r="B1644" t="s">
        <v>9260</v>
      </c>
      <c r="C1644" t="s">
        <v>3766</v>
      </c>
      <c r="D1644" t="s">
        <v>9261</v>
      </c>
      <c r="E1644" t="s">
        <v>2938</v>
      </c>
      <c r="F1644">
        <v>1</v>
      </c>
      <c r="G1644" t="s">
        <v>2593</v>
      </c>
      <c r="H1644" t="s">
        <v>2056</v>
      </c>
      <c r="I1644" t="s">
        <v>2511</v>
      </c>
      <c r="J1644" t="s">
        <v>3250</v>
      </c>
      <c r="K1644" t="s">
        <v>65</v>
      </c>
      <c r="L1644" t="s">
        <v>2058</v>
      </c>
      <c r="M1644" t="s">
        <v>2059</v>
      </c>
      <c r="N1644">
        <v>0</v>
      </c>
      <c r="O1644">
        <v>0</v>
      </c>
      <c r="P1644">
        <v>0</v>
      </c>
      <c r="Q1644">
        <v>24480</v>
      </c>
      <c r="R1644">
        <v>0</v>
      </c>
      <c r="S1644">
        <v>0</v>
      </c>
      <c r="T1644">
        <v>0</v>
      </c>
      <c r="U1644">
        <v>0</v>
      </c>
      <c r="V1644">
        <v>0</v>
      </c>
      <c r="W1644">
        <v>0</v>
      </c>
      <c r="X1644">
        <v>0</v>
      </c>
      <c r="Y1644">
        <v>0</v>
      </c>
      <c r="Z1644">
        <v>0</v>
      </c>
      <c r="AA1644">
        <v>0</v>
      </c>
      <c r="AB1644">
        <v>0</v>
      </c>
      <c r="AC1644">
        <v>0</v>
      </c>
      <c r="AD1644">
        <v>0</v>
      </c>
      <c r="AE1644">
        <v>0</v>
      </c>
      <c r="AF1644">
        <v>0</v>
      </c>
      <c r="AG1644" t="s">
        <v>9262</v>
      </c>
      <c r="AH1644" s="21" t="str">
        <f t="shared" si="50"/>
        <v>YO27</v>
      </c>
      <c r="AI1644" s="21">
        <v>107.92500000000001</v>
      </c>
      <c r="AJ1644" s="21">
        <f t="shared" si="51"/>
        <v>100</v>
      </c>
      <c r="AK1644" s="21" t="s">
        <v>2060</v>
      </c>
      <c r="AL1644" t="s">
        <v>2527</v>
      </c>
      <c r="AM1644" t="s">
        <v>53</v>
      </c>
      <c r="AN1644" t="s">
        <v>2030</v>
      </c>
    </row>
    <row r="1645" spans="1:40" ht="15" hidden="1" thickTop="1" x14ac:dyDescent="0.35">
      <c r="A1645" t="s">
        <v>9290</v>
      </c>
      <c r="B1645" t="s">
        <v>9264</v>
      </c>
      <c r="C1645" t="s">
        <v>822</v>
      </c>
      <c r="D1645" t="s">
        <v>9265</v>
      </c>
      <c r="E1645" t="s">
        <v>72</v>
      </c>
      <c r="F1645">
        <v>1</v>
      </c>
      <c r="G1645" t="s">
        <v>2055</v>
      </c>
      <c r="H1645" t="s">
        <v>2056</v>
      </c>
      <c r="I1645" t="s">
        <v>2511</v>
      </c>
      <c r="J1645" t="s">
        <v>425</v>
      </c>
      <c r="K1645" t="s">
        <v>68</v>
      </c>
      <c r="L1645" t="s">
        <v>2058</v>
      </c>
      <c r="M1645" t="s">
        <v>2170</v>
      </c>
      <c r="N1645">
        <v>0</v>
      </c>
      <c r="O1645">
        <v>0</v>
      </c>
      <c r="P1645">
        <v>0</v>
      </c>
      <c r="Q1645">
        <v>15300</v>
      </c>
      <c r="R1645">
        <v>0</v>
      </c>
      <c r="S1645">
        <v>0</v>
      </c>
      <c r="T1645">
        <v>0</v>
      </c>
      <c r="U1645">
        <v>0</v>
      </c>
      <c r="V1645">
        <v>0</v>
      </c>
      <c r="W1645">
        <v>0</v>
      </c>
      <c r="X1645">
        <v>0</v>
      </c>
      <c r="Y1645">
        <v>0</v>
      </c>
      <c r="Z1645">
        <v>0</v>
      </c>
      <c r="AA1645">
        <v>0</v>
      </c>
      <c r="AB1645">
        <v>0</v>
      </c>
      <c r="AC1645">
        <v>0</v>
      </c>
      <c r="AD1645">
        <v>0</v>
      </c>
      <c r="AE1645">
        <v>0</v>
      </c>
      <c r="AF1645">
        <v>0</v>
      </c>
      <c r="AG1645" t="s">
        <v>238</v>
      </c>
      <c r="AH1645" s="21" t="str">
        <f t="shared" si="50"/>
        <v>YR20</v>
      </c>
      <c r="AI1645" s="21">
        <v>67.5</v>
      </c>
      <c r="AJ1645" s="21">
        <f t="shared" si="51"/>
        <v>100</v>
      </c>
      <c r="AK1645" s="21" t="s">
        <v>2060</v>
      </c>
      <c r="AL1645" t="s">
        <v>75</v>
      </c>
      <c r="AM1645" t="s">
        <v>53</v>
      </c>
      <c r="AN1645" t="s">
        <v>2029</v>
      </c>
    </row>
    <row r="1646" spans="1:40" ht="15" hidden="1" thickTop="1" x14ac:dyDescent="0.35">
      <c r="A1646" t="s">
        <v>9294</v>
      </c>
      <c r="B1646" t="s">
        <v>9267</v>
      </c>
      <c r="C1646" t="s">
        <v>9078</v>
      </c>
      <c r="D1646" t="s">
        <v>9268</v>
      </c>
      <c r="E1646" t="s">
        <v>2691</v>
      </c>
      <c r="F1646">
        <v>1</v>
      </c>
      <c r="G1646" t="s">
        <v>2633</v>
      </c>
      <c r="H1646" t="s">
        <v>2577</v>
      </c>
      <c r="I1646" t="s">
        <v>2511</v>
      </c>
      <c r="J1646" t="s">
        <v>2692</v>
      </c>
      <c r="K1646" t="s">
        <v>2635</v>
      </c>
      <c r="L1646" t="s">
        <v>2058</v>
      </c>
      <c r="M1646" t="s">
        <v>2310</v>
      </c>
      <c r="N1646">
        <v>0</v>
      </c>
      <c r="O1646">
        <v>0</v>
      </c>
      <c r="P1646">
        <v>0</v>
      </c>
      <c r="Q1646">
        <v>16320</v>
      </c>
      <c r="R1646">
        <v>0</v>
      </c>
      <c r="S1646">
        <v>0</v>
      </c>
      <c r="T1646">
        <v>0</v>
      </c>
      <c r="U1646">
        <v>0</v>
      </c>
      <c r="V1646">
        <v>0</v>
      </c>
      <c r="W1646">
        <v>0</v>
      </c>
      <c r="X1646">
        <v>0</v>
      </c>
      <c r="Y1646">
        <v>0</v>
      </c>
      <c r="Z1646">
        <v>0</v>
      </c>
      <c r="AA1646">
        <v>0</v>
      </c>
      <c r="AB1646">
        <v>0</v>
      </c>
      <c r="AC1646">
        <v>0</v>
      </c>
      <c r="AD1646">
        <v>0</v>
      </c>
      <c r="AE1646">
        <v>0</v>
      </c>
      <c r="AF1646">
        <v>0</v>
      </c>
      <c r="AG1646" t="s">
        <v>9269</v>
      </c>
      <c r="AH1646" s="21" t="str">
        <f t="shared" si="50"/>
        <v>YO98</v>
      </c>
      <c r="AI1646" s="21">
        <v>72</v>
      </c>
      <c r="AJ1646" s="21">
        <f t="shared" si="51"/>
        <v>100</v>
      </c>
      <c r="AK1646" s="21" t="s">
        <v>2060</v>
      </c>
      <c r="AL1646" t="s">
        <v>2581</v>
      </c>
      <c r="AM1646" t="s">
        <v>53</v>
      </c>
      <c r="AN1646" t="s">
        <v>2031</v>
      </c>
    </row>
    <row r="1647" spans="1:40" ht="15" hidden="1" thickTop="1" x14ac:dyDescent="0.35">
      <c r="A1647" t="s">
        <v>9298</v>
      </c>
      <c r="B1647" t="s">
        <v>9271</v>
      </c>
      <c r="C1647" t="s">
        <v>6904</v>
      </c>
      <c r="D1647" t="s">
        <v>9272</v>
      </c>
      <c r="E1647" t="s">
        <v>2691</v>
      </c>
      <c r="F1647">
        <v>1</v>
      </c>
      <c r="G1647" t="s">
        <v>2633</v>
      </c>
      <c r="H1647" t="s">
        <v>2577</v>
      </c>
      <c r="I1647" t="s">
        <v>2511</v>
      </c>
      <c r="J1647" t="s">
        <v>2634</v>
      </c>
      <c r="K1647" t="s">
        <v>2635</v>
      </c>
      <c r="L1647" t="s">
        <v>2058</v>
      </c>
      <c r="M1647" t="s">
        <v>2059</v>
      </c>
      <c r="N1647">
        <v>3</v>
      </c>
      <c r="O1647">
        <v>64</v>
      </c>
      <c r="P1647">
        <v>0.26</v>
      </c>
      <c r="Q1647">
        <v>24480</v>
      </c>
      <c r="R1647">
        <v>1</v>
      </c>
      <c r="S1647">
        <v>23</v>
      </c>
      <c r="T1647">
        <v>0.09</v>
      </c>
      <c r="U1647">
        <v>0</v>
      </c>
      <c r="V1647">
        <v>0</v>
      </c>
      <c r="W1647">
        <v>0</v>
      </c>
      <c r="X1647">
        <v>2</v>
      </c>
      <c r="Y1647">
        <v>41</v>
      </c>
      <c r="Z1647">
        <v>0.17</v>
      </c>
      <c r="AA1647">
        <v>0</v>
      </c>
      <c r="AB1647">
        <v>0</v>
      </c>
      <c r="AC1647">
        <v>0</v>
      </c>
      <c r="AD1647">
        <v>0</v>
      </c>
      <c r="AE1647">
        <v>0</v>
      </c>
      <c r="AF1647">
        <v>0</v>
      </c>
      <c r="AG1647" t="s">
        <v>9273</v>
      </c>
      <c r="AH1647" s="21" t="str">
        <f t="shared" si="50"/>
        <v>YO98</v>
      </c>
      <c r="AI1647" s="21">
        <v>107.92500000000001</v>
      </c>
      <c r="AJ1647" s="21">
        <f t="shared" si="51"/>
        <v>99.738562091503269</v>
      </c>
      <c r="AK1647" s="21" t="s">
        <v>2063</v>
      </c>
      <c r="AL1647" t="s">
        <v>2581</v>
      </c>
      <c r="AM1647" t="s">
        <v>53</v>
      </c>
      <c r="AN1647" t="s">
        <v>2032</v>
      </c>
    </row>
    <row r="1648" spans="1:40" ht="15" hidden="1" thickTop="1" x14ac:dyDescent="0.35">
      <c r="A1648" t="s">
        <v>7624</v>
      </c>
      <c r="B1648" t="s">
        <v>9275</v>
      </c>
      <c r="C1648" t="s">
        <v>3479</v>
      </c>
      <c r="D1648" t="s">
        <v>9276</v>
      </c>
      <c r="E1648" t="s">
        <v>2608</v>
      </c>
      <c r="F1648">
        <v>1</v>
      </c>
      <c r="G1648" t="s">
        <v>2609</v>
      </c>
      <c r="H1648" t="s">
        <v>2577</v>
      </c>
      <c r="I1648" t="s">
        <v>2511</v>
      </c>
      <c r="J1648" t="s">
        <v>2610</v>
      </c>
      <c r="K1648" t="s">
        <v>2611</v>
      </c>
      <c r="L1648" t="s">
        <v>2058</v>
      </c>
      <c r="M1648" t="s">
        <v>2170</v>
      </c>
      <c r="N1648">
        <v>3</v>
      </c>
      <c r="O1648">
        <v>147</v>
      </c>
      <c r="P1648">
        <v>0.96</v>
      </c>
      <c r="Q1648">
        <v>15300</v>
      </c>
      <c r="R1648">
        <v>1</v>
      </c>
      <c r="S1648">
        <v>78</v>
      </c>
      <c r="T1648">
        <v>0.51</v>
      </c>
      <c r="U1648">
        <v>0</v>
      </c>
      <c r="V1648">
        <v>0</v>
      </c>
      <c r="W1648">
        <v>0</v>
      </c>
      <c r="X1648">
        <v>2</v>
      </c>
      <c r="Y1648">
        <v>69</v>
      </c>
      <c r="Z1648">
        <v>0.45</v>
      </c>
      <c r="AA1648">
        <v>0</v>
      </c>
      <c r="AB1648">
        <v>0</v>
      </c>
      <c r="AC1648">
        <v>0</v>
      </c>
      <c r="AD1648">
        <v>0</v>
      </c>
      <c r="AE1648">
        <v>0</v>
      </c>
      <c r="AF1648">
        <v>0</v>
      </c>
      <c r="AG1648" t="s">
        <v>9277</v>
      </c>
      <c r="AH1648" s="21" t="str">
        <f t="shared" si="50"/>
        <v>YO98</v>
      </c>
      <c r="AI1648" s="21">
        <v>67.5</v>
      </c>
      <c r="AJ1648" s="21">
        <f t="shared" si="51"/>
        <v>99.039215686274517</v>
      </c>
      <c r="AK1648" s="21" t="s">
        <v>2063</v>
      </c>
      <c r="AL1648" t="s">
        <v>2613</v>
      </c>
      <c r="AM1648" t="s">
        <v>53</v>
      </c>
      <c r="AN1648" t="s">
        <v>2031</v>
      </c>
    </row>
    <row r="1649" spans="1:40" ht="15" hidden="1" thickTop="1" x14ac:dyDescent="0.35">
      <c r="A1649" t="s">
        <v>9305</v>
      </c>
      <c r="B1649" t="s">
        <v>9279</v>
      </c>
      <c r="C1649" t="s">
        <v>3351</v>
      </c>
      <c r="D1649" t="s">
        <v>9280</v>
      </c>
      <c r="E1649" t="s">
        <v>3353</v>
      </c>
      <c r="F1649">
        <v>1</v>
      </c>
      <c r="G1649" t="s">
        <v>2682</v>
      </c>
      <c r="H1649" t="s">
        <v>2620</v>
      </c>
      <c r="I1649" t="s">
        <v>2511</v>
      </c>
      <c r="J1649" t="s">
        <v>2683</v>
      </c>
      <c r="K1649" t="s">
        <v>2684</v>
      </c>
      <c r="L1649" t="s">
        <v>2058</v>
      </c>
      <c r="M1649" t="s">
        <v>2059</v>
      </c>
      <c r="N1649">
        <v>0</v>
      </c>
      <c r="O1649">
        <v>0</v>
      </c>
      <c r="P1649">
        <v>0</v>
      </c>
      <c r="Q1649">
        <v>24480</v>
      </c>
      <c r="R1649">
        <v>0</v>
      </c>
      <c r="S1649">
        <v>0</v>
      </c>
      <c r="T1649">
        <v>0</v>
      </c>
      <c r="U1649">
        <v>0</v>
      </c>
      <c r="V1649">
        <v>0</v>
      </c>
      <c r="W1649">
        <v>0</v>
      </c>
      <c r="X1649">
        <v>0</v>
      </c>
      <c r="Y1649">
        <v>0</v>
      </c>
      <c r="Z1649">
        <v>0</v>
      </c>
      <c r="AA1649">
        <v>0</v>
      </c>
      <c r="AB1649">
        <v>0</v>
      </c>
      <c r="AC1649">
        <v>0</v>
      </c>
      <c r="AD1649">
        <v>0</v>
      </c>
      <c r="AE1649">
        <v>0</v>
      </c>
      <c r="AF1649">
        <v>0</v>
      </c>
      <c r="AG1649" t="s">
        <v>9281</v>
      </c>
      <c r="AH1649" s="21" t="str">
        <f t="shared" si="50"/>
        <v>YR21</v>
      </c>
      <c r="AI1649" s="21">
        <v>107.92500000000001</v>
      </c>
      <c r="AJ1649" s="21">
        <f t="shared" si="51"/>
        <v>100</v>
      </c>
      <c r="AK1649" s="21" t="s">
        <v>2060</v>
      </c>
      <c r="AL1649" t="s">
        <v>2686</v>
      </c>
      <c r="AM1649" t="s">
        <v>53</v>
      </c>
      <c r="AN1649" t="s">
        <v>2029</v>
      </c>
    </row>
    <row r="1650" spans="1:40" ht="15" hidden="1" thickTop="1" x14ac:dyDescent="0.35">
      <c r="A1650" t="s">
        <v>9309</v>
      </c>
      <c r="B1650" t="s">
        <v>9283</v>
      </c>
      <c r="C1650" t="s">
        <v>5198</v>
      </c>
      <c r="D1650" t="s">
        <v>9284</v>
      </c>
      <c r="E1650" t="s">
        <v>2608</v>
      </c>
      <c r="F1650">
        <v>1</v>
      </c>
      <c r="G1650" t="s">
        <v>2609</v>
      </c>
      <c r="H1650" t="s">
        <v>2577</v>
      </c>
      <c r="I1650" t="s">
        <v>2511</v>
      </c>
      <c r="J1650" t="s">
        <v>2675</v>
      </c>
      <c r="K1650" t="s">
        <v>2611</v>
      </c>
      <c r="L1650" t="s">
        <v>2058</v>
      </c>
      <c r="M1650" t="s">
        <v>2310</v>
      </c>
      <c r="N1650">
        <v>0</v>
      </c>
      <c r="O1650">
        <v>0</v>
      </c>
      <c r="P1650">
        <v>0</v>
      </c>
      <c r="Q1650">
        <v>16320</v>
      </c>
      <c r="R1650">
        <v>0</v>
      </c>
      <c r="S1650">
        <v>0</v>
      </c>
      <c r="T1650">
        <v>0</v>
      </c>
      <c r="U1650">
        <v>0</v>
      </c>
      <c r="V1650">
        <v>0</v>
      </c>
      <c r="W1650">
        <v>0</v>
      </c>
      <c r="X1650">
        <v>0</v>
      </c>
      <c r="Y1650">
        <v>0</v>
      </c>
      <c r="Z1650">
        <v>0</v>
      </c>
      <c r="AA1650">
        <v>0</v>
      </c>
      <c r="AB1650">
        <v>0</v>
      </c>
      <c r="AC1650">
        <v>0</v>
      </c>
      <c r="AD1650">
        <v>0</v>
      </c>
      <c r="AE1650">
        <v>0</v>
      </c>
      <c r="AF1650">
        <v>0</v>
      </c>
      <c r="AG1650" t="s">
        <v>9285</v>
      </c>
      <c r="AH1650" s="21" t="str">
        <f t="shared" si="50"/>
        <v>YO98</v>
      </c>
      <c r="AI1650" s="21">
        <v>72</v>
      </c>
      <c r="AJ1650" s="21">
        <f t="shared" si="51"/>
        <v>100</v>
      </c>
      <c r="AK1650" s="21" t="s">
        <v>2060</v>
      </c>
      <c r="AL1650" t="s">
        <v>2581</v>
      </c>
      <c r="AM1650" t="s">
        <v>53</v>
      </c>
      <c r="AN1650" t="s">
        <v>2029</v>
      </c>
    </row>
    <row r="1651" spans="1:40" ht="15" hidden="1" thickTop="1" x14ac:dyDescent="0.35">
      <c r="A1651" t="s">
        <v>9313</v>
      </c>
      <c r="B1651" t="s">
        <v>9287</v>
      </c>
      <c r="C1651" t="s">
        <v>4699</v>
      </c>
      <c r="D1651" t="s">
        <v>9288</v>
      </c>
      <c r="E1651" t="s">
        <v>3193</v>
      </c>
      <c r="F1651">
        <v>1</v>
      </c>
      <c r="G1651" t="s">
        <v>2609</v>
      </c>
      <c r="H1651" t="s">
        <v>2577</v>
      </c>
      <c r="I1651" t="s">
        <v>2511</v>
      </c>
      <c r="J1651" t="s">
        <v>2764</v>
      </c>
      <c r="K1651" t="s">
        <v>2765</v>
      </c>
      <c r="L1651" t="s">
        <v>2058</v>
      </c>
      <c r="M1651" t="s">
        <v>2059</v>
      </c>
      <c r="N1651">
        <v>2</v>
      </c>
      <c r="O1651">
        <v>96</v>
      </c>
      <c r="P1651">
        <v>0.39</v>
      </c>
      <c r="Q1651">
        <v>24480</v>
      </c>
      <c r="R1651">
        <v>0</v>
      </c>
      <c r="S1651">
        <v>0</v>
      </c>
      <c r="T1651">
        <v>0</v>
      </c>
      <c r="U1651">
        <v>0</v>
      </c>
      <c r="V1651">
        <v>0</v>
      </c>
      <c r="W1651">
        <v>0</v>
      </c>
      <c r="X1651">
        <v>2</v>
      </c>
      <c r="Y1651">
        <v>96</v>
      </c>
      <c r="Z1651">
        <v>0.39</v>
      </c>
      <c r="AA1651">
        <v>0</v>
      </c>
      <c r="AB1651">
        <v>0</v>
      </c>
      <c r="AC1651">
        <v>0</v>
      </c>
      <c r="AD1651">
        <v>0</v>
      </c>
      <c r="AE1651">
        <v>0</v>
      </c>
      <c r="AF1651">
        <v>0</v>
      </c>
      <c r="AG1651" t="s">
        <v>9289</v>
      </c>
      <c r="AH1651" s="21" t="str">
        <f t="shared" si="50"/>
        <v>YO98</v>
      </c>
      <c r="AI1651" s="21">
        <v>107.92500000000001</v>
      </c>
      <c r="AJ1651" s="21">
        <f t="shared" si="51"/>
        <v>99.607843137254903</v>
      </c>
      <c r="AK1651" s="21" t="s">
        <v>2063</v>
      </c>
      <c r="AL1651" t="s">
        <v>2613</v>
      </c>
      <c r="AM1651" t="s">
        <v>53</v>
      </c>
      <c r="AN1651" t="s">
        <v>2030</v>
      </c>
    </row>
    <row r="1652" spans="1:40" ht="15" hidden="1" thickTop="1" x14ac:dyDescent="0.35">
      <c r="A1652" t="s">
        <v>9317</v>
      </c>
      <c r="B1652" t="s">
        <v>9291</v>
      </c>
      <c r="C1652" t="s">
        <v>3203</v>
      </c>
      <c r="D1652" t="s">
        <v>9292</v>
      </c>
      <c r="E1652" t="s">
        <v>2825</v>
      </c>
      <c r="F1652">
        <v>1</v>
      </c>
      <c r="G1652" t="s">
        <v>2816</v>
      </c>
      <c r="H1652" t="s">
        <v>2620</v>
      </c>
      <c r="I1652" t="s">
        <v>2511</v>
      </c>
      <c r="J1652" t="s">
        <v>2826</v>
      </c>
      <c r="K1652" t="s">
        <v>2827</v>
      </c>
      <c r="L1652" t="s">
        <v>2058</v>
      </c>
      <c r="M1652" t="s">
        <v>2059</v>
      </c>
      <c r="N1652">
        <v>0</v>
      </c>
      <c r="O1652">
        <v>0</v>
      </c>
      <c r="P1652">
        <v>0</v>
      </c>
      <c r="Q1652">
        <v>24480</v>
      </c>
      <c r="R1652">
        <v>0</v>
      </c>
      <c r="S1652">
        <v>0</v>
      </c>
      <c r="T1652">
        <v>0</v>
      </c>
      <c r="U1652">
        <v>0</v>
      </c>
      <c r="V1652">
        <v>0</v>
      </c>
      <c r="W1652">
        <v>0</v>
      </c>
      <c r="X1652">
        <v>0</v>
      </c>
      <c r="Y1652">
        <v>0</v>
      </c>
      <c r="Z1652">
        <v>0</v>
      </c>
      <c r="AA1652">
        <v>0</v>
      </c>
      <c r="AB1652">
        <v>0</v>
      </c>
      <c r="AC1652">
        <v>0</v>
      </c>
      <c r="AD1652">
        <v>0</v>
      </c>
      <c r="AE1652">
        <v>0</v>
      </c>
      <c r="AF1652">
        <v>0</v>
      </c>
      <c r="AG1652" t="s">
        <v>9293</v>
      </c>
      <c r="AH1652" s="21" t="str">
        <f t="shared" si="50"/>
        <v>YO27</v>
      </c>
      <c r="AI1652" s="21">
        <v>107.92500000000001</v>
      </c>
      <c r="AJ1652" s="21">
        <f t="shared" si="51"/>
        <v>100</v>
      </c>
      <c r="AK1652" s="21" t="s">
        <v>2060</v>
      </c>
      <c r="AL1652" t="s">
        <v>2829</v>
      </c>
      <c r="AM1652" t="s">
        <v>53</v>
      </c>
      <c r="AN1652" t="s">
        <v>2030</v>
      </c>
    </row>
    <row r="1653" spans="1:40" ht="15" hidden="1" thickTop="1" x14ac:dyDescent="0.35">
      <c r="A1653" t="s">
        <v>9321</v>
      </c>
      <c r="B1653" t="s">
        <v>9295</v>
      </c>
      <c r="C1653" t="s">
        <v>5055</v>
      </c>
      <c r="D1653" t="s">
        <v>9296</v>
      </c>
      <c r="E1653" t="s">
        <v>2825</v>
      </c>
      <c r="F1653">
        <v>1</v>
      </c>
      <c r="G1653" t="s">
        <v>2816</v>
      </c>
      <c r="H1653" t="s">
        <v>2620</v>
      </c>
      <c r="I1653" t="s">
        <v>2511</v>
      </c>
      <c r="J1653" t="s">
        <v>2826</v>
      </c>
      <c r="K1653" t="s">
        <v>2827</v>
      </c>
      <c r="L1653" t="s">
        <v>2058</v>
      </c>
      <c r="M1653" t="s">
        <v>2170</v>
      </c>
      <c r="N1653">
        <v>0</v>
      </c>
      <c r="O1653">
        <v>0</v>
      </c>
      <c r="P1653">
        <v>0</v>
      </c>
      <c r="Q1653">
        <v>15300</v>
      </c>
      <c r="R1653">
        <v>0</v>
      </c>
      <c r="S1653">
        <v>0</v>
      </c>
      <c r="T1653">
        <v>0</v>
      </c>
      <c r="U1653">
        <v>0</v>
      </c>
      <c r="V1653">
        <v>0</v>
      </c>
      <c r="W1653">
        <v>0</v>
      </c>
      <c r="X1653">
        <v>0</v>
      </c>
      <c r="Y1653">
        <v>0</v>
      </c>
      <c r="Z1653">
        <v>0</v>
      </c>
      <c r="AA1653">
        <v>0</v>
      </c>
      <c r="AB1653">
        <v>0</v>
      </c>
      <c r="AC1653">
        <v>0</v>
      </c>
      <c r="AD1653">
        <v>0</v>
      </c>
      <c r="AE1653">
        <v>0</v>
      </c>
      <c r="AF1653">
        <v>0</v>
      </c>
      <c r="AG1653" t="s">
        <v>9297</v>
      </c>
      <c r="AH1653" s="21" t="str">
        <f t="shared" si="50"/>
        <v>YO27</v>
      </c>
      <c r="AI1653" s="21">
        <v>67.5</v>
      </c>
      <c r="AJ1653" s="21">
        <f t="shared" si="51"/>
        <v>100</v>
      </c>
      <c r="AK1653" s="21" t="s">
        <v>2060</v>
      </c>
      <c r="AL1653" t="s">
        <v>2829</v>
      </c>
      <c r="AM1653" t="s">
        <v>53</v>
      </c>
      <c r="AN1653" t="s">
        <v>2029</v>
      </c>
    </row>
    <row r="1654" spans="1:40" ht="15" hidden="1" thickTop="1" x14ac:dyDescent="0.35">
      <c r="A1654" t="s">
        <v>9325</v>
      </c>
      <c r="B1654" t="s">
        <v>9299</v>
      </c>
      <c r="C1654" t="s">
        <v>3143</v>
      </c>
      <c r="D1654" t="s">
        <v>9300</v>
      </c>
      <c r="E1654" t="s">
        <v>559</v>
      </c>
      <c r="F1654">
        <v>1</v>
      </c>
      <c r="G1654" t="s">
        <v>2055</v>
      </c>
      <c r="H1654" t="s">
        <v>2056</v>
      </c>
      <c r="I1654" t="s">
        <v>2511</v>
      </c>
      <c r="J1654" t="s">
        <v>3145</v>
      </c>
      <c r="K1654" t="s">
        <v>63</v>
      </c>
      <c r="L1654" t="s">
        <v>2058</v>
      </c>
      <c r="M1654" t="s">
        <v>2059</v>
      </c>
      <c r="N1654">
        <v>0</v>
      </c>
      <c r="O1654">
        <v>96</v>
      </c>
      <c r="P1654">
        <v>0.39</v>
      </c>
      <c r="Q1654">
        <v>24480</v>
      </c>
      <c r="R1654">
        <v>0</v>
      </c>
      <c r="S1654">
        <v>0</v>
      </c>
      <c r="T1654">
        <v>0</v>
      </c>
      <c r="U1654">
        <v>0</v>
      </c>
      <c r="V1654">
        <v>0</v>
      </c>
      <c r="W1654">
        <v>0</v>
      </c>
      <c r="X1654">
        <v>0</v>
      </c>
      <c r="Y1654">
        <v>96</v>
      </c>
      <c r="Z1654">
        <v>0.39</v>
      </c>
      <c r="AA1654">
        <v>0</v>
      </c>
      <c r="AB1654">
        <v>0</v>
      </c>
      <c r="AC1654">
        <v>0</v>
      </c>
      <c r="AD1654">
        <v>0</v>
      </c>
      <c r="AE1654">
        <v>0</v>
      </c>
      <c r="AF1654">
        <v>0</v>
      </c>
      <c r="AG1654" t="s">
        <v>9301</v>
      </c>
      <c r="AH1654" s="21" t="str">
        <f t="shared" si="50"/>
        <v>YO27</v>
      </c>
      <c r="AI1654" s="21">
        <v>107.92500000000001</v>
      </c>
      <c r="AJ1654" s="21">
        <f t="shared" si="51"/>
        <v>99.607843137254903</v>
      </c>
      <c r="AK1654" s="21" t="s">
        <v>2063</v>
      </c>
      <c r="AL1654" t="s">
        <v>2570</v>
      </c>
      <c r="AM1654" t="s">
        <v>53</v>
      </c>
      <c r="AN1654" t="s">
        <v>2031</v>
      </c>
    </row>
    <row r="1655" spans="1:40" ht="15" hidden="1" thickTop="1" x14ac:dyDescent="0.35">
      <c r="A1655" t="s">
        <v>9329</v>
      </c>
      <c r="B1655" t="s">
        <v>9302</v>
      </c>
      <c r="C1655" t="s">
        <v>3570</v>
      </c>
      <c r="D1655" t="s">
        <v>9303</v>
      </c>
      <c r="E1655" t="s">
        <v>3572</v>
      </c>
      <c r="F1655">
        <v>1</v>
      </c>
      <c r="G1655" t="s">
        <v>2546</v>
      </c>
      <c r="H1655" t="s">
        <v>2510</v>
      </c>
      <c r="I1655" t="s">
        <v>2511</v>
      </c>
      <c r="J1655" t="s">
        <v>3573</v>
      </c>
      <c r="K1655" t="s">
        <v>3007</v>
      </c>
      <c r="L1655" t="s">
        <v>2058</v>
      </c>
      <c r="M1655" t="s">
        <v>2059</v>
      </c>
      <c r="N1655">
        <v>0</v>
      </c>
      <c r="O1655">
        <v>0</v>
      </c>
      <c r="P1655">
        <v>0</v>
      </c>
      <c r="Q1655">
        <v>24480</v>
      </c>
      <c r="R1655">
        <v>0</v>
      </c>
      <c r="S1655">
        <v>0</v>
      </c>
      <c r="T1655">
        <v>0</v>
      </c>
      <c r="U1655">
        <v>0</v>
      </c>
      <c r="V1655">
        <v>0</v>
      </c>
      <c r="W1655">
        <v>0</v>
      </c>
      <c r="X1655">
        <v>0</v>
      </c>
      <c r="Y1655">
        <v>0</v>
      </c>
      <c r="Z1655">
        <v>0</v>
      </c>
      <c r="AA1655">
        <v>0</v>
      </c>
      <c r="AB1655">
        <v>0</v>
      </c>
      <c r="AC1655">
        <v>0</v>
      </c>
      <c r="AD1655">
        <v>0</v>
      </c>
      <c r="AE1655">
        <v>0</v>
      </c>
      <c r="AF1655">
        <v>0</v>
      </c>
      <c r="AG1655" t="s">
        <v>9304</v>
      </c>
      <c r="AH1655" s="21" t="str">
        <f t="shared" si="50"/>
        <v>YO27</v>
      </c>
      <c r="AI1655" s="21">
        <v>107.92500000000001</v>
      </c>
      <c r="AJ1655" s="21">
        <f t="shared" si="51"/>
        <v>100</v>
      </c>
      <c r="AK1655" s="21" t="s">
        <v>2060</v>
      </c>
      <c r="AL1655" t="s">
        <v>2551</v>
      </c>
      <c r="AM1655" t="s">
        <v>53</v>
      </c>
      <c r="AN1655" t="s">
        <v>2029</v>
      </c>
    </row>
    <row r="1656" spans="1:40" ht="15" hidden="1" thickTop="1" x14ac:dyDescent="0.35">
      <c r="A1656" t="s">
        <v>9333</v>
      </c>
      <c r="B1656" t="s">
        <v>9306</v>
      </c>
      <c r="C1656" t="s">
        <v>2849</v>
      </c>
      <c r="D1656" t="s">
        <v>9307</v>
      </c>
      <c r="E1656" t="s">
        <v>2705</v>
      </c>
      <c r="F1656">
        <v>1</v>
      </c>
      <c r="G1656" t="s">
        <v>2593</v>
      </c>
      <c r="H1656" t="s">
        <v>2056</v>
      </c>
      <c r="I1656" t="s">
        <v>2511</v>
      </c>
      <c r="J1656" t="s">
        <v>2594</v>
      </c>
      <c r="K1656" t="s">
        <v>65</v>
      </c>
      <c r="L1656" t="s">
        <v>2058</v>
      </c>
      <c r="M1656" t="s">
        <v>2059</v>
      </c>
      <c r="N1656">
        <v>0</v>
      </c>
      <c r="O1656">
        <v>0</v>
      </c>
      <c r="P1656">
        <v>0</v>
      </c>
      <c r="Q1656">
        <v>24480</v>
      </c>
      <c r="R1656">
        <v>0</v>
      </c>
      <c r="S1656">
        <v>0</v>
      </c>
      <c r="T1656">
        <v>0</v>
      </c>
      <c r="U1656">
        <v>0</v>
      </c>
      <c r="V1656">
        <v>0</v>
      </c>
      <c r="W1656">
        <v>0</v>
      </c>
      <c r="X1656">
        <v>0</v>
      </c>
      <c r="Y1656">
        <v>0</v>
      </c>
      <c r="Z1656">
        <v>0</v>
      </c>
      <c r="AA1656">
        <v>0</v>
      </c>
      <c r="AB1656">
        <v>0</v>
      </c>
      <c r="AC1656">
        <v>0</v>
      </c>
      <c r="AD1656">
        <v>0</v>
      </c>
      <c r="AE1656">
        <v>0</v>
      </c>
      <c r="AF1656">
        <v>0</v>
      </c>
      <c r="AG1656" t="s">
        <v>9308</v>
      </c>
      <c r="AH1656" s="21" t="str">
        <f t="shared" si="50"/>
        <v>YO27</v>
      </c>
      <c r="AI1656" s="21">
        <v>107.92500000000001</v>
      </c>
      <c r="AJ1656" s="21">
        <f t="shared" si="51"/>
        <v>100</v>
      </c>
      <c r="AK1656" s="21" t="s">
        <v>2060</v>
      </c>
      <c r="AL1656" t="s">
        <v>2527</v>
      </c>
      <c r="AM1656" t="s">
        <v>53</v>
      </c>
      <c r="AN1656" t="s">
        <v>2030</v>
      </c>
    </row>
    <row r="1657" spans="1:40" ht="15" hidden="1" thickTop="1" x14ac:dyDescent="0.35">
      <c r="A1657" t="s">
        <v>9337</v>
      </c>
      <c r="B1657" t="s">
        <v>9310</v>
      </c>
      <c r="C1657" t="s">
        <v>5372</v>
      </c>
      <c r="D1657" t="s">
        <v>9311</v>
      </c>
      <c r="E1657" t="s">
        <v>2825</v>
      </c>
      <c r="F1657">
        <v>1</v>
      </c>
      <c r="G1657" t="s">
        <v>2816</v>
      </c>
      <c r="H1657" t="s">
        <v>2620</v>
      </c>
      <c r="I1657" t="s">
        <v>2511</v>
      </c>
      <c r="J1657" t="s">
        <v>2826</v>
      </c>
      <c r="K1657" t="s">
        <v>2827</v>
      </c>
      <c r="L1657" t="s">
        <v>2058</v>
      </c>
      <c r="M1657" t="s">
        <v>2059</v>
      </c>
      <c r="N1657">
        <v>1</v>
      </c>
      <c r="O1657">
        <v>68</v>
      </c>
      <c r="P1657">
        <v>0.28000000000000003</v>
      </c>
      <c r="Q1657">
        <v>24480</v>
      </c>
      <c r="R1657">
        <v>0</v>
      </c>
      <c r="S1657">
        <v>0</v>
      </c>
      <c r="T1657">
        <v>0</v>
      </c>
      <c r="U1657">
        <v>0</v>
      </c>
      <c r="V1657">
        <v>0</v>
      </c>
      <c r="W1657">
        <v>0</v>
      </c>
      <c r="X1657">
        <v>1</v>
      </c>
      <c r="Y1657">
        <v>68</v>
      </c>
      <c r="Z1657">
        <v>0.28000000000000003</v>
      </c>
      <c r="AA1657">
        <v>0</v>
      </c>
      <c r="AB1657">
        <v>0</v>
      </c>
      <c r="AC1657">
        <v>0</v>
      </c>
      <c r="AD1657">
        <v>0</v>
      </c>
      <c r="AE1657">
        <v>0</v>
      </c>
      <c r="AF1657">
        <v>0</v>
      </c>
      <c r="AG1657" t="s">
        <v>9312</v>
      </c>
      <c r="AH1657" s="21" t="str">
        <f t="shared" si="50"/>
        <v>YO27</v>
      </c>
      <c r="AI1657" s="21">
        <v>107.92500000000001</v>
      </c>
      <c r="AJ1657" s="21">
        <f t="shared" si="51"/>
        <v>99.722222222222229</v>
      </c>
      <c r="AK1657" s="21" t="s">
        <v>2063</v>
      </c>
      <c r="AL1657" t="s">
        <v>2829</v>
      </c>
      <c r="AM1657" t="s">
        <v>53</v>
      </c>
      <c r="AN1657" t="s">
        <v>2029</v>
      </c>
    </row>
    <row r="1658" spans="1:40" ht="15" hidden="1" thickTop="1" x14ac:dyDescent="0.35">
      <c r="A1658" t="s">
        <v>9343</v>
      </c>
      <c r="B1658" t="s">
        <v>9314</v>
      </c>
      <c r="C1658" t="s">
        <v>6760</v>
      </c>
      <c r="D1658" t="s">
        <v>9315</v>
      </c>
      <c r="E1658" t="s">
        <v>2618</v>
      </c>
      <c r="F1658">
        <v>1</v>
      </c>
      <c r="G1658" t="s">
        <v>2619</v>
      </c>
      <c r="H1658" t="s">
        <v>2620</v>
      </c>
      <c r="I1658" t="s">
        <v>2511</v>
      </c>
      <c r="J1658" t="s">
        <v>2621</v>
      </c>
      <c r="K1658" t="s">
        <v>2622</v>
      </c>
      <c r="L1658" t="s">
        <v>2058</v>
      </c>
      <c r="M1658" t="s">
        <v>2059</v>
      </c>
      <c r="N1658">
        <v>0</v>
      </c>
      <c r="O1658">
        <v>0</v>
      </c>
      <c r="P1658">
        <v>0</v>
      </c>
      <c r="Q1658">
        <v>24480</v>
      </c>
      <c r="R1658">
        <v>0</v>
      </c>
      <c r="S1658">
        <v>0</v>
      </c>
      <c r="T1658">
        <v>0</v>
      </c>
      <c r="U1658">
        <v>0</v>
      </c>
      <c r="V1658">
        <v>0</v>
      </c>
      <c r="W1658">
        <v>0</v>
      </c>
      <c r="X1658">
        <v>0</v>
      </c>
      <c r="Y1658">
        <v>0</v>
      </c>
      <c r="Z1658">
        <v>0</v>
      </c>
      <c r="AA1658">
        <v>0</v>
      </c>
      <c r="AB1658">
        <v>0</v>
      </c>
      <c r="AC1658">
        <v>0</v>
      </c>
      <c r="AD1658">
        <v>0</v>
      </c>
      <c r="AE1658">
        <v>0</v>
      </c>
      <c r="AF1658">
        <v>0</v>
      </c>
      <c r="AG1658" t="s">
        <v>9316</v>
      </c>
      <c r="AH1658" s="21" t="str">
        <f t="shared" si="50"/>
        <v>YO27</v>
      </c>
      <c r="AI1658" s="21">
        <v>107.92500000000001</v>
      </c>
      <c r="AJ1658" s="21">
        <f t="shared" si="51"/>
        <v>100</v>
      </c>
      <c r="AK1658" s="21" t="s">
        <v>2060</v>
      </c>
      <c r="AL1658" t="s">
        <v>2624</v>
      </c>
      <c r="AM1658" t="s">
        <v>53</v>
      </c>
      <c r="AN1658" t="s">
        <v>2031</v>
      </c>
    </row>
    <row r="1659" spans="1:40" ht="15" hidden="1" thickTop="1" x14ac:dyDescent="0.35">
      <c r="A1659" t="s">
        <v>9347</v>
      </c>
      <c r="B1659" t="s">
        <v>9318</v>
      </c>
      <c r="C1659" t="s">
        <v>3520</v>
      </c>
      <c r="D1659" t="s">
        <v>9319</v>
      </c>
      <c r="E1659" t="s">
        <v>3309</v>
      </c>
      <c r="F1659">
        <v>1</v>
      </c>
      <c r="G1659" t="s">
        <v>2509</v>
      </c>
      <c r="H1659" t="s">
        <v>2510</v>
      </c>
      <c r="I1659" t="s">
        <v>2511</v>
      </c>
      <c r="J1659" t="s">
        <v>3522</v>
      </c>
      <c r="K1659" t="s">
        <v>3109</v>
      </c>
      <c r="L1659" t="s">
        <v>2058</v>
      </c>
      <c r="M1659" t="s">
        <v>2059</v>
      </c>
      <c r="N1659">
        <v>0</v>
      </c>
      <c r="O1659">
        <v>0</v>
      </c>
      <c r="P1659">
        <v>0</v>
      </c>
      <c r="Q1659">
        <v>24480</v>
      </c>
      <c r="R1659">
        <v>0</v>
      </c>
      <c r="S1659">
        <v>0</v>
      </c>
      <c r="T1659">
        <v>0</v>
      </c>
      <c r="U1659">
        <v>0</v>
      </c>
      <c r="V1659">
        <v>0</v>
      </c>
      <c r="W1659">
        <v>0</v>
      </c>
      <c r="X1659">
        <v>0</v>
      </c>
      <c r="Y1659">
        <v>0</v>
      </c>
      <c r="Z1659">
        <v>0</v>
      </c>
      <c r="AA1659">
        <v>0</v>
      </c>
      <c r="AB1659">
        <v>0</v>
      </c>
      <c r="AC1659">
        <v>0</v>
      </c>
      <c r="AD1659">
        <v>0</v>
      </c>
      <c r="AE1659">
        <v>0</v>
      </c>
      <c r="AF1659">
        <v>0</v>
      </c>
      <c r="AG1659" t="s">
        <v>9320</v>
      </c>
      <c r="AH1659" s="21" t="str">
        <f t="shared" si="50"/>
        <v>YO27</v>
      </c>
      <c r="AI1659" s="21">
        <v>107.92500000000001</v>
      </c>
      <c r="AJ1659" s="21">
        <f t="shared" si="51"/>
        <v>100</v>
      </c>
      <c r="AK1659" s="21" t="s">
        <v>2060</v>
      </c>
      <c r="AL1659" t="s">
        <v>2515</v>
      </c>
      <c r="AM1659" t="s">
        <v>53</v>
      </c>
      <c r="AN1659" t="s">
        <v>2030</v>
      </c>
    </row>
    <row r="1660" spans="1:40" ht="15" hidden="1" thickTop="1" x14ac:dyDescent="0.35">
      <c r="A1660" t="s">
        <v>9351</v>
      </c>
      <c r="B1660" t="s">
        <v>9322</v>
      </c>
      <c r="C1660" t="s">
        <v>4266</v>
      </c>
      <c r="D1660" t="s">
        <v>9323</v>
      </c>
      <c r="E1660" t="s">
        <v>558</v>
      </c>
      <c r="F1660">
        <v>1</v>
      </c>
      <c r="G1660" t="s">
        <v>2524</v>
      </c>
      <c r="H1660" t="s">
        <v>2056</v>
      </c>
      <c r="I1660" t="s">
        <v>2511</v>
      </c>
      <c r="J1660" t="s">
        <v>2539</v>
      </c>
      <c r="K1660" t="s">
        <v>62</v>
      </c>
      <c r="L1660" t="s">
        <v>2058</v>
      </c>
      <c r="M1660" t="s">
        <v>2170</v>
      </c>
      <c r="N1660">
        <v>1</v>
      </c>
      <c r="O1660">
        <v>62</v>
      </c>
      <c r="P1660">
        <v>0.41</v>
      </c>
      <c r="Q1660">
        <v>15300</v>
      </c>
      <c r="R1660">
        <v>0</v>
      </c>
      <c r="S1660">
        <v>0</v>
      </c>
      <c r="T1660">
        <v>0</v>
      </c>
      <c r="U1660">
        <v>0</v>
      </c>
      <c r="V1660">
        <v>0</v>
      </c>
      <c r="W1660">
        <v>0</v>
      </c>
      <c r="X1660">
        <v>1</v>
      </c>
      <c r="Y1660">
        <v>62</v>
      </c>
      <c r="Z1660">
        <v>0.41</v>
      </c>
      <c r="AA1660">
        <v>0</v>
      </c>
      <c r="AB1660">
        <v>0</v>
      </c>
      <c r="AC1660">
        <v>0</v>
      </c>
      <c r="AD1660">
        <v>0</v>
      </c>
      <c r="AE1660">
        <v>0</v>
      </c>
      <c r="AF1660">
        <v>0</v>
      </c>
      <c r="AG1660" t="s">
        <v>9324</v>
      </c>
      <c r="AH1660" s="21" t="str">
        <f t="shared" si="50"/>
        <v>YO27</v>
      </c>
      <c r="AI1660" s="21">
        <v>67.5</v>
      </c>
      <c r="AJ1660" s="21">
        <f t="shared" si="51"/>
        <v>99.59477124183006</v>
      </c>
      <c r="AK1660" s="21" t="s">
        <v>2063</v>
      </c>
      <c r="AL1660" t="s">
        <v>2527</v>
      </c>
      <c r="AM1660" t="s">
        <v>53</v>
      </c>
      <c r="AN1660" t="s">
        <v>2031</v>
      </c>
    </row>
    <row r="1661" spans="1:40" ht="15" hidden="1" thickTop="1" x14ac:dyDescent="0.35">
      <c r="A1661" t="s">
        <v>9355</v>
      </c>
      <c r="B1661" t="s">
        <v>9326</v>
      </c>
      <c r="C1661" t="s">
        <v>6618</v>
      </c>
      <c r="D1661" t="s">
        <v>9327</v>
      </c>
      <c r="E1661" t="s">
        <v>2562</v>
      </c>
      <c r="F1661">
        <v>1</v>
      </c>
      <c r="G1661" t="s">
        <v>2546</v>
      </c>
      <c r="H1661" t="s">
        <v>2510</v>
      </c>
      <c r="I1661" t="s">
        <v>2511</v>
      </c>
      <c r="J1661" t="s">
        <v>2547</v>
      </c>
      <c r="K1661" t="s">
        <v>2548</v>
      </c>
      <c r="L1661" t="s">
        <v>2058</v>
      </c>
      <c r="M1661" t="s">
        <v>2059</v>
      </c>
      <c r="N1661">
        <v>0</v>
      </c>
      <c r="O1661">
        <v>0</v>
      </c>
      <c r="P1661">
        <v>0</v>
      </c>
      <c r="Q1661">
        <v>24480</v>
      </c>
      <c r="R1661">
        <v>0</v>
      </c>
      <c r="S1661">
        <v>0</v>
      </c>
      <c r="T1661">
        <v>0</v>
      </c>
      <c r="U1661">
        <v>0</v>
      </c>
      <c r="V1661">
        <v>0</v>
      </c>
      <c r="W1661">
        <v>0</v>
      </c>
      <c r="X1661">
        <v>0</v>
      </c>
      <c r="Y1661">
        <v>0</v>
      </c>
      <c r="Z1661">
        <v>0</v>
      </c>
      <c r="AA1661">
        <v>0</v>
      </c>
      <c r="AB1661">
        <v>0</v>
      </c>
      <c r="AC1661">
        <v>0</v>
      </c>
      <c r="AD1661">
        <v>0</v>
      </c>
      <c r="AE1661">
        <v>0</v>
      </c>
      <c r="AF1661">
        <v>0</v>
      </c>
      <c r="AG1661" t="s">
        <v>9328</v>
      </c>
      <c r="AH1661" s="21" t="str">
        <f t="shared" si="50"/>
        <v>YO27</v>
      </c>
      <c r="AI1661" s="21">
        <v>107.92500000000001</v>
      </c>
      <c r="AJ1661" s="21">
        <f t="shared" si="51"/>
        <v>100</v>
      </c>
      <c r="AK1661" s="21" t="s">
        <v>2060</v>
      </c>
      <c r="AL1661" t="s">
        <v>2551</v>
      </c>
      <c r="AM1661" t="s">
        <v>53</v>
      </c>
      <c r="AN1661" t="s">
        <v>2031</v>
      </c>
    </row>
    <row r="1662" spans="1:40" ht="15" hidden="1" thickTop="1" x14ac:dyDescent="0.35">
      <c r="A1662" t="s">
        <v>9359</v>
      </c>
      <c r="B1662" t="s">
        <v>9330</v>
      </c>
      <c r="C1662" t="s">
        <v>3154</v>
      </c>
      <c r="D1662" t="s">
        <v>9331</v>
      </c>
      <c r="E1662" t="s">
        <v>3156</v>
      </c>
      <c r="F1662">
        <v>2</v>
      </c>
      <c r="G1662" t="s">
        <v>2546</v>
      </c>
      <c r="H1662" t="s">
        <v>2510</v>
      </c>
      <c r="I1662" t="s">
        <v>2511</v>
      </c>
      <c r="J1662" t="s">
        <v>2547</v>
      </c>
      <c r="K1662" t="s">
        <v>2548</v>
      </c>
      <c r="L1662" t="s">
        <v>2058</v>
      </c>
      <c r="M1662" t="s">
        <v>2170</v>
      </c>
      <c r="N1662">
        <v>0</v>
      </c>
      <c r="O1662">
        <v>0</v>
      </c>
      <c r="P1662">
        <v>0</v>
      </c>
      <c r="Q1662">
        <v>15300</v>
      </c>
      <c r="R1662">
        <v>0</v>
      </c>
      <c r="S1662">
        <v>0</v>
      </c>
      <c r="T1662">
        <v>0</v>
      </c>
      <c r="U1662">
        <v>0</v>
      </c>
      <c r="V1662">
        <v>0</v>
      </c>
      <c r="W1662">
        <v>0</v>
      </c>
      <c r="X1662">
        <v>0</v>
      </c>
      <c r="Y1662">
        <v>0</v>
      </c>
      <c r="Z1662">
        <v>0</v>
      </c>
      <c r="AA1662">
        <v>0</v>
      </c>
      <c r="AB1662">
        <v>0</v>
      </c>
      <c r="AC1662">
        <v>0</v>
      </c>
      <c r="AD1662">
        <v>0</v>
      </c>
      <c r="AE1662">
        <v>0</v>
      </c>
      <c r="AF1662">
        <v>0</v>
      </c>
      <c r="AG1662" t="s">
        <v>9332</v>
      </c>
      <c r="AH1662" s="21" t="str">
        <f t="shared" si="50"/>
        <v>YO27</v>
      </c>
      <c r="AI1662" s="21">
        <v>67.5</v>
      </c>
      <c r="AJ1662" s="21">
        <f t="shared" si="51"/>
        <v>100</v>
      </c>
      <c r="AK1662" s="21" t="s">
        <v>2060</v>
      </c>
      <c r="AL1662" t="s">
        <v>2551</v>
      </c>
      <c r="AM1662" t="s">
        <v>53</v>
      </c>
      <c r="AN1662" t="s">
        <v>2031</v>
      </c>
    </row>
    <row r="1663" spans="1:40" ht="15" hidden="1" thickTop="1" x14ac:dyDescent="0.35">
      <c r="A1663" t="s">
        <v>9363</v>
      </c>
      <c r="B1663" t="s">
        <v>9334</v>
      </c>
      <c r="C1663" t="s">
        <v>4320</v>
      </c>
      <c r="D1663" t="s">
        <v>9335</v>
      </c>
      <c r="E1663" t="s">
        <v>2938</v>
      </c>
      <c r="F1663">
        <v>2</v>
      </c>
      <c r="G1663" t="s">
        <v>2593</v>
      </c>
      <c r="H1663" t="s">
        <v>2056</v>
      </c>
      <c r="I1663" t="s">
        <v>2511</v>
      </c>
      <c r="J1663" t="s">
        <v>4322</v>
      </c>
      <c r="K1663" t="s">
        <v>65</v>
      </c>
      <c r="L1663" t="s">
        <v>2058</v>
      </c>
      <c r="M1663" t="s">
        <v>2170</v>
      </c>
      <c r="N1663">
        <v>0</v>
      </c>
      <c r="O1663">
        <v>0</v>
      </c>
      <c r="P1663">
        <v>0</v>
      </c>
      <c r="Q1663">
        <v>15300</v>
      </c>
      <c r="R1663">
        <v>0</v>
      </c>
      <c r="S1663">
        <v>0</v>
      </c>
      <c r="T1663">
        <v>0</v>
      </c>
      <c r="U1663">
        <v>0</v>
      </c>
      <c r="V1663">
        <v>0</v>
      </c>
      <c r="W1663">
        <v>0</v>
      </c>
      <c r="X1663">
        <v>0</v>
      </c>
      <c r="Y1663">
        <v>0</v>
      </c>
      <c r="Z1663">
        <v>0</v>
      </c>
      <c r="AA1663">
        <v>0</v>
      </c>
      <c r="AB1663">
        <v>0</v>
      </c>
      <c r="AC1663">
        <v>0</v>
      </c>
      <c r="AD1663">
        <v>0</v>
      </c>
      <c r="AE1663">
        <v>0</v>
      </c>
      <c r="AF1663">
        <v>0</v>
      </c>
      <c r="AG1663" t="s">
        <v>9336</v>
      </c>
      <c r="AH1663" s="21" t="str">
        <f t="shared" si="50"/>
        <v>YO27</v>
      </c>
      <c r="AI1663" s="21">
        <v>67.5</v>
      </c>
      <c r="AJ1663" s="21">
        <f t="shared" si="51"/>
        <v>100</v>
      </c>
      <c r="AK1663" s="21" t="s">
        <v>2060</v>
      </c>
      <c r="AL1663" t="s">
        <v>2527</v>
      </c>
      <c r="AM1663" t="s">
        <v>53</v>
      </c>
      <c r="AN1663" t="s">
        <v>2031</v>
      </c>
    </row>
    <row r="1664" spans="1:40" ht="15" hidden="1" thickTop="1" x14ac:dyDescent="0.35">
      <c r="A1664" t="s">
        <v>9367</v>
      </c>
      <c r="B1664" t="s">
        <v>9338</v>
      </c>
      <c r="C1664" t="s">
        <v>9339</v>
      </c>
      <c r="D1664" t="s">
        <v>9340</v>
      </c>
      <c r="E1664" t="s">
        <v>2667</v>
      </c>
      <c r="F1664">
        <v>1</v>
      </c>
      <c r="G1664" t="s">
        <v>2509</v>
      </c>
      <c r="H1664" t="s">
        <v>2510</v>
      </c>
      <c r="I1664" t="s">
        <v>2511</v>
      </c>
      <c r="J1664" t="s">
        <v>9341</v>
      </c>
      <c r="K1664" t="s">
        <v>3109</v>
      </c>
      <c r="L1664" t="s">
        <v>30320</v>
      </c>
      <c r="M1664" t="s">
        <v>2170</v>
      </c>
      <c r="N1664">
        <v>0</v>
      </c>
      <c r="O1664">
        <v>0</v>
      </c>
      <c r="P1664">
        <v>0</v>
      </c>
      <c r="Q1664">
        <v>11700</v>
      </c>
      <c r="R1664">
        <v>0</v>
      </c>
      <c r="S1664">
        <v>0</v>
      </c>
      <c r="T1664">
        <v>0</v>
      </c>
      <c r="U1664">
        <v>0</v>
      </c>
      <c r="V1664">
        <v>0</v>
      </c>
      <c r="W1664">
        <v>0</v>
      </c>
      <c r="X1664">
        <v>0</v>
      </c>
      <c r="Y1664">
        <v>0</v>
      </c>
      <c r="Z1664">
        <v>0</v>
      </c>
      <c r="AA1664">
        <v>0</v>
      </c>
      <c r="AB1664">
        <v>0</v>
      </c>
      <c r="AC1664">
        <v>0</v>
      </c>
      <c r="AD1664">
        <v>0</v>
      </c>
      <c r="AE1664">
        <v>0</v>
      </c>
      <c r="AF1664">
        <v>0</v>
      </c>
      <c r="AG1664" t="s">
        <v>9342</v>
      </c>
      <c r="AH1664" s="21" t="str">
        <f t="shared" si="50"/>
        <v>YO27</v>
      </c>
      <c r="AI1664" s="21">
        <v>67.5</v>
      </c>
      <c r="AJ1664" s="21">
        <f t="shared" si="51"/>
        <v>100</v>
      </c>
      <c r="AK1664" s="21" t="s">
        <v>2060</v>
      </c>
      <c r="AL1664" t="s">
        <v>2515</v>
      </c>
      <c r="AM1664" t="s">
        <v>53</v>
      </c>
      <c r="AN1664" t="s">
        <v>2029</v>
      </c>
    </row>
    <row r="1665" spans="1:40" ht="15" hidden="1" thickTop="1" x14ac:dyDescent="0.35">
      <c r="A1665" t="s">
        <v>9371</v>
      </c>
      <c r="B1665" t="s">
        <v>9344</v>
      </c>
      <c r="C1665" t="s">
        <v>3154</v>
      </c>
      <c r="D1665" t="s">
        <v>9345</v>
      </c>
      <c r="E1665" t="s">
        <v>2545</v>
      </c>
      <c r="F1665">
        <v>1</v>
      </c>
      <c r="G1665" t="s">
        <v>2546</v>
      </c>
      <c r="H1665" t="s">
        <v>2510</v>
      </c>
      <c r="I1665" t="s">
        <v>2511</v>
      </c>
      <c r="J1665" t="s">
        <v>2547</v>
      </c>
      <c r="K1665" t="s">
        <v>2548</v>
      </c>
      <c r="L1665" t="s">
        <v>2058</v>
      </c>
      <c r="M1665" t="s">
        <v>2059</v>
      </c>
      <c r="N1665">
        <v>0</v>
      </c>
      <c r="O1665">
        <v>0</v>
      </c>
      <c r="P1665">
        <v>0</v>
      </c>
      <c r="Q1665">
        <v>24480</v>
      </c>
      <c r="R1665">
        <v>0</v>
      </c>
      <c r="S1665">
        <v>0</v>
      </c>
      <c r="T1665">
        <v>0</v>
      </c>
      <c r="U1665">
        <v>0</v>
      </c>
      <c r="V1665">
        <v>0</v>
      </c>
      <c r="W1665">
        <v>0</v>
      </c>
      <c r="X1665">
        <v>0</v>
      </c>
      <c r="Y1665">
        <v>0</v>
      </c>
      <c r="Z1665">
        <v>0</v>
      </c>
      <c r="AA1665">
        <v>0</v>
      </c>
      <c r="AB1665">
        <v>0</v>
      </c>
      <c r="AC1665">
        <v>0</v>
      </c>
      <c r="AD1665">
        <v>0</v>
      </c>
      <c r="AE1665">
        <v>0</v>
      </c>
      <c r="AF1665">
        <v>0</v>
      </c>
      <c r="AG1665" t="s">
        <v>9346</v>
      </c>
      <c r="AH1665" s="21" t="str">
        <f t="shared" si="50"/>
        <v>YO27</v>
      </c>
      <c r="AI1665" s="21">
        <v>107.92500000000001</v>
      </c>
      <c r="AJ1665" s="21">
        <f t="shared" si="51"/>
        <v>100</v>
      </c>
      <c r="AK1665" s="21" t="s">
        <v>2060</v>
      </c>
      <c r="AL1665" t="s">
        <v>2551</v>
      </c>
      <c r="AM1665" t="s">
        <v>53</v>
      </c>
      <c r="AN1665" t="s">
        <v>2031</v>
      </c>
    </row>
    <row r="1666" spans="1:40" ht="15" hidden="1" thickTop="1" x14ac:dyDescent="0.35">
      <c r="A1666" t="s">
        <v>9375</v>
      </c>
      <c r="B1666" t="s">
        <v>9348</v>
      </c>
      <c r="C1666" t="s">
        <v>5259</v>
      </c>
      <c r="D1666" t="s">
        <v>9349</v>
      </c>
      <c r="E1666" t="s">
        <v>2851</v>
      </c>
      <c r="F1666">
        <v>1</v>
      </c>
      <c r="G1666" t="s">
        <v>2593</v>
      </c>
      <c r="H1666" t="s">
        <v>2056</v>
      </c>
      <c r="I1666" t="s">
        <v>2511</v>
      </c>
      <c r="J1666" t="s">
        <v>3250</v>
      </c>
      <c r="K1666" t="s">
        <v>65</v>
      </c>
      <c r="L1666" t="s">
        <v>2058</v>
      </c>
      <c r="M1666" t="s">
        <v>2059</v>
      </c>
      <c r="N1666">
        <v>0</v>
      </c>
      <c r="O1666">
        <v>0</v>
      </c>
      <c r="P1666">
        <v>0</v>
      </c>
      <c r="Q1666">
        <v>24480</v>
      </c>
      <c r="R1666">
        <v>0</v>
      </c>
      <c r="S1666">
        <v>0</v>
      </c>
      <c r="T1666">
        <v>0</v>
      </c>
      <c r="U1666">
        <v>0</v>
      </c>
      <c r="V1666">
        <v>0</v>
      </c>
      <c r="W1666">
        <v>0</v>
      </c>
      <c r="X1666">
        <v>0</v>
      </c>
      <c r="Y1666">
        <v>0</v>
      </c>
      <c r="Z1666">
        <v>0</v>
      </c>
      <c r="AA1666">
        <v>0</v>
      </c>
      <c r="AB1666">
        <v>0</v>
      </c>
      <c r="AC1666">
        <v>0</v>
      </c>
      <c r="AD1666">
        <v>0</v>
      </c>
      <c r="AE1666">
        <v>0</v>
      </c>
      <c r="AF1666">
        <v>0</v>
      </c>
      <c r="AG1666" t="s">
        <v>9350</v>
      </c>
      <c r="AH1666" s="21" t="str">
        <f t="shared" si="50"/>
        <v>YO27</v>
      </c>
      <c r="AI1666" s="21">
        <v>107.92500000000001</v>
      </c>
      <c r="AJ1666" s="21">
        <f t="shared" si="51"/>
        <v>100</v>
      </c>
      <c r="AK1666" s="21" t="s">
        <v>2060</v>
      </c>
      <c r="AL1666" t="s">
        <v>2527</v>
      </c>
      <c r="AM1666" t="s">
        <v>53</v>
      </c>
      <c r="AN1666" t="s">
        <v>2030</v>
      </c>
    </row>
    <row r="1667" spans="1:40" ht="15" hidden="1" thickTop="1" x14ac:dyDescent="0.35">
      <c r="A1667" t="s">
        <v>9379</v>
      </c>
      <c r="B1667" t="s">
        <v>9352</v>
      </c>
      <c r="C1667" t="s">
        <v>3248</v>
      </c>
      <c r="D1667" t="s">
        <v>9353</v>
      </c>
      <c r="E1667" t="s">
        <v>2938</v>
      </c>
      <c r="F1667">
        <v>1</v>
      </c>
      <c r="G1667" t="s">
        <v>2593</v>
      </c>
      <c r="H1667" t="s">
        <v>2056</v>
      </c>
      <c r="I1667" t="s">
        <v>2511</v>
      </c>
      <c r="J1667" t="s">
        <v>3250</v>
      </c>
      <c r="K1667" t="s">
        <v>65</v>
      </c>
      <c r="L1667" t="s">
        <v>2058</v>
      </c>
      <c r="M1667" t="s">
        <v>2170</v>
      </c>
      <c r="N1667">
        <v>0</v>
      </c>
      <c r="O1667">
        <v>0</v>
      </c>
      <c r="P1667">
        <v>0</v>
      </c>
      <c r="Q1667">
        <v>15300</v>
      </c>
      <c r="R1667">
        <v>0</v>
      </c>
      <c r="S1667">
        <v>0</v>
      </c>
      <c r="T1667">
        <v>0</v>
      </c>
      <c r="U1667">
        <v>0</v>
      </c>
      <c r="V1667">
        <v>0</v>
      </c>
      <c r="W1667">
        <v>0</v>
      </c>
      <c r="X1667">
        <v>0</v>
      </c>
      <c r="Y1667">
        <v>0</v>
      </c>
      <c r="Z1667">
        <v>0</v>
      </c>
      <c r="AA1667">
        <v>0</v>
      </c>
      <c r="AB1667">
        <v>0</v>
      </c>
      <c r="AC1667">
        <v>0</v>
      </c>
      <c r="AD1667">
        <v>0</v>
      </c>
      <c r="AE1667">
        <v>0</v>
      </c>
      <c r="AF1667">
        <v>0</v>
      </c>
      <c r="AG1667" t="s">
        <v>9354</v>
      </c>
      <c r="AH1667" s="21" t="str">
        <f t="shared" si="50"/>
        <v>YO27</v>
      </c>
      <c r="AI1667" s="21">
        <v>67.5</v>
      </c>
      <c r="AJ1667" s="21">
        <f t="shared" si="51"/>
        <v>100</v>
      </c>
      <c r="AK1667" s="21" t="s">
        <v>2060</v>
      </c>
      <c r="AL1667" t="s">
        <v>2527</v>
      </c>
      <c r="AM1667" t="s">
        <v>53</v>
      </c>
      <c r="AN1667" t="s">
        <v>2032</v>
      </c>
    </row>
    <row r="1668" spans="1:40" ht="15" hidden="1" thickTop="1" x14ac:dyDescent="0.35">
      <c r="A1668" t="s">
        <v>9383</v>
      </c>
      <c r="B1668" t="s">
        <v>9356</v>
      </c>
      <c r="C1668" t="s">
        <v>4257</v>
      </c>
      <c r="D1668" t="s">
        <v>9357</v>
      </c>
      <c r="E1668" t="s">
        <v>2938</v>
      </c>
      <c r="F1668">
        <v>1</v>
      </c>
      <c r="G1668" t="s">
        <v>2593</v>
      </c>
      <c r="H1668" t="s">
        <v>2056</v>
      </c>
      <c r="I1668" t="s">
        <v>2511</v>
      </c>
      <c r="J1668" t="s">
        <v>3250</v>
      </c>
      <c r="K1668" t="s">
        <v>65</v>
      </c>
      <c r="L1668" t="s">
        <v>2058</v>
      </c>
      <c r="M1668" t="s">
        <v>2488</v>
      </c>
      <c r="N1668">
        <v>1</v>
      </c>
      <c r="O1668">
        <v>5</v>
      </c>
      <c r="P1668">
        <v>0.03</v>
      </c>
      <c r="Q1668">
        <v>16320</v>
      </c>
      <c r="R1668">
        <v>0</v>
      </c>
      <c r="S1668">
        <v>0</v>
      </c>
      <c r="T1668">
        <v>0</v>
      </c>
      <c r="U1668">
        <v>0</v>
      </c>
      <c r="V1668">
        <v>0</v>
      </c>
      <c r="W1668">
        <v>0</v>
      </c>
      <c r="X1668">
        <v>0</v>
      </c>
      <c r="Y1668">
        <v>0</v>
      </c>
      <c r="Z1668">
        <v>0</v>
      </c>
      <c r="AA1668">
        <v>1</v>
      </c>
      <c r="AB1668">
        <v>5</v>
      </c>
      <c r="AC1668">
        <v>0.03</v>
      </c>
      <c r="AD1668">
        <v>0</v>
      </c>
      <c r="AE1668">
        <v>0</v>
      </c>
      <c r="AF1668">
        <v>0</v>
      </c>
      <c r="AG1668" t="s">
        <v>9358</v>
      </c>
      <c r="AH1668" s="21" t="str">
        <f t="shared" si="50"/>
        <v>YO27</v>
      </c>
      <c r="AI1668" s="21">
        <v>72.000000000000014</v>
      </c>
      <c r="AJ1668" s="21">
        <f t="shared" si="51"/>
        <v>99.969362745098039</v>
      </c>
      <c r="AK1668" s="21" t="s">
        <v>2060</v>
      </c>
      <c r="AL1668" t="s">
        <v>2527</v>
      </c>
      <c r="AM1668" t="s">
        <v>53</v>
      </c>
      <c r="AN1668" t="s">
        <v>2030</v>
      </c>
    </row>
    <row r="1669" spans="1:40" ht="15" hidden="1" thickTop="1" x14ac:dyDescent="0.35">
      <c r="A1669" t="s">
        <v>9387</v>
      </c>
      <c r="B1669" t="s">
        <v>9360</v>
      </c>
      <c r="C1669" t="s">
        <v>5259</v>
      </c>
      <c r="D1669" t="s">
        <v>9361</v>
      </c>
      <c r="E1669" t="s">
        <v>2938</v>
      </c>
      <c r="F1669">
        <v>1</v>
      </c>
      <c r="G1669" t="s">
        <v>2593</v>
      </c>
      <c r="H1669" t="s">
        <v>2056</v>
      </c>
      <c r="I1669" t="s">
        <v>2511</v>
      </c>
      <c r="J1669" t="s">
        <v>3250</v>
      </c>
      <c r="K1669" t="s">
        <v>65</v>
      </c>
      <c r="L1669" t="s">
        <v>2058</v>
      </c>
      <c r="M1669" t="s">
        <v>2170</v>
      </c>
      <c r="N1669">
        <v>1</v>
      </c>
      <c r="O1669">
        <v>18</v>
      </c>
      <c r="P1669">
        <v>0.12</v>
      </c>
      <c r="Q1669">
        <v>15300</v>
      </c>
      <c r="R1669">
        <v>0</v>
      </c>
      <c r="S1669">
        <v>0</v>
      </c>
      <c r="T1669">
        <v>0</v>
      </c>
      <c r="U1669">
        <v>0</v>
      </c>
      <c r="V1669">
        <v>0</v>
      </c>
      <c r="W1669">
        <v>0</v>
      </c>
      <c r="X1669">
        <v>1</v>
      </c>
      <c r="Y1669">
        <v>18</v>
      </c>
      <c r="Z1669">
        <v>0.12</v>
      </c>
      <c r="AA1669">
        <v>0</v>
      </c>
      <c r="AB1669">
        <v>0</v>
      </c>
      <c r="AC1669">
        <v>0</v>
      </c>
      <c r="AD1669">
        <v>0</v>
      </c>
      <c r="AE1669">
        <v>0</v>
      </c>
      <c r="AF1669">
        <v>0</v>
      </c>
      <c r="AG1669" t="s">
        <v>9362</v>
      </c>
      <c r="AH1669" s="21" t="str">
        <f t="shared" si="50"/>
        <v>YO27</v>
      </c>
      <c r="AI1669" s="21">
        <v>67.5</v>
      </c>
      <c r="AJ1669" s="21">
        <f t="shared" si="51"/>
        <v>99.882352941176464</v>
      </c>
      <c r="AK1669" s="21" t="s">
        <v>2060</v>
      </c>
      <c r="AL1669" t="s">
        <v>2527</v>
      </c>
      <c r="AM1669" t="s">
        <v>53</v>
      </c>
      <c r="AN1669" t="s">
        <v>2031</v>
      </c>
    </row>
    <row r="1670" spans="1:40" ht="15" hidden="1" thickTop="1" x14ac:dyDescent="0.35">
      <c r="A1670" t="s">
        <v>9391</v>
      </c>
      <c r="B1670" t="s">
        <v>9364</v>
      </c>
      <c r="C1670" t="s">
        <v>5259</v>
      </c>
      <c r="D1670" t="s">
        <v>9365</v>
      </c>
      <c r="E1670" t="s">
        <v>2938</v>
      </c>
      <c r="F1670">
        <v>1</v>
      </c>
      <c r="G1670" t="s">
        <v>2593</v>
      </c>
      <c r="H1670" t="s">
        <v>2056</v>
      </c>
      <c r="I1670" t="s">
        <v>2511</v>
      </c>
      <c r="J1670" t="s">
        <v>3250</v>
      </c>
      <c r="K1670" t="s">
        <v>65</v>
      </c>
      <c r="L1670" t="s">
        <v>2058</v>
      </c>
      <c r="M1670" t="s">
        <v>2059</v>
      </c>
      <c r="N1670">
        <v>1</v>
      </c>
      <c r="O1670">
        <v>84</v>
      </c>
      <c r="P1670">
        <v>0.34</v>
      </c>
      <c r="Q1670">
        <v>24480</v>
      </c>
      <c r="R1670">
        <v>1</v>
      </c>
      <c r="S1670">
        <v>84</v>
      </c>
      <c r="T1670">
        <v>0.34</v>
      </c>
      <c r="U1670">
        <v>0</v>
      </c>
      <c r="V1670">
        <v>0</v>
      </c>
      <c r="W1670">
        <v>0</v>
      </c>
      <c r="X1670">
        <v>0</v>
      </c>
      <c r="Y1670">
        <v>0</v>
      </c>
      <c r="Z1670">
        <v>0</v>
      </c>
      <c r="AA1670">
        <v>0</v>
      </c>
      <c r="AB1670">
        <v>0</v>
      </c>
      <c r="AC1670">
        <v>0</v>
      </c>
      <c r="AD1670">
        <v>0</v>
      </c>
      <c r="AE1670">
        <v>0</v>
      </c>
      <c r="AF1670">
        <v>0</v>
      </c>
      <c r="AG1670" t="s">
        <v>9366</v>
      </c>
      <c r="AH1670" s="21" t="str">
        <f t="shared" si="50"/>
        <v>YO27</v>
      </c>
      <c r="AI1670" s="21">
        <v>107.92500000000001</v>
      </c>
      <c r="AJ1670" s="21">
        <f t="shared" si="51"/>
        <v>99.656862745098039</v>
      </c>
      <c r="AK1670" s="21" t="s">
        <v>2063</v>
      </c>
      <c r="AL1670" t="s">
        <v>2527</v>
      </c>
      <c r="AM1670" t="s">
        <v>53</v>
      </c>
      <c r="AN1670" t="s">
        <v>2033</v>
      </c>
    </row>
    <row r="1671" spans="1:40" ht="15" hidden="1" thickTop="1" x14ac:dyDescent="0.35">
      <c r="A1671" t="s">
        <v>9395</v>
      </c>
      <c r="B1671" t="s">
        <v>9368</v>
      </c>
      <c r="C1671" t="s">
        <v>4690</v>
      </c>
      <c r="D1671" t="s">
        <v>9369</v>
      </c>
      <c r="E1671" t="s">
        <v>3572</v>
      </c>
      <c r="F1671">
        <v>3</v>
      </c>
      <c r="G1671" t="s">
        <v>2546</v>
      </c>
      <c r="H1671" t="s">
        <v>2510</v>
      </c>
      <c r="I1671" t="s">
        <v>2511</v>
      </c>
      <c r="J1671" t="s">
        <v>4692</v>
      </c>
      <c r="K1671" t="s">
        <v>3007</v>
      </c>
      <c r="L1671" t="s">
        <v>2058</v>
      </c>
      <c r="M1671" t="s">
        <v>2170</v>
      </c>
      <c r="N1671">
        <v>1</v>
      </c>
      <c r="O1671">
        <v>37</v>
      </c>
      <c r="P1671">
        <v>0.24</v>
      </c>
      <c r="Q1671">
        <v>15300</v>
      </c>
      <c r="R1671">
        <v>0</v>
      </c>
      <c r="S1671">
        <v>0</v>
      </c>
      <c r="T1671">
        <v>0</v>
      </c>
      <c r="U1671">
        <v>0</v>
      </c>
      <c r="V1671">
        <v>0</v>
      </c>
      <c r="W1671">
        <v>0</v>
      </c>
      <c r="X1671">
        <v>1</v>
      </c>
      <c r="Y1671">
        <v>37</v>
      </c>
      <c r="Z1671">
        <v>0.24</v>
      </c>
      <c r="AA1671">
        <v>0</v>
      </c>
      <c r="AB1671">
        <v>0</v>
      </c>
      <c r="AC1671">
        <v>0</v>
      </c>
      <c r="AD1671">
        <v>0</v>
      </c>
      <c r="AE1671">
        <v>0</v>
      </c>
      <c r="AF1671">
        <v>0</v>
      </c>
      <c r="AG1671" t="s">
        <v>9370</v>
      </c>
      <c r="AH1671" s="21" t="str">
        <f t="shared" ref="AH1671:AH1734" si="52">LEFT(AG1671,4)</f>
        <v>YO27</v>
      </c>
      <c r="AI1671" s="21">
        <v>67.5</v>
      </c>
      <c r="AJ1671" s="21">
        <f t="shared" ref="AJ1671:AJ1734" si="53">100-(O1671/Q1671*100)</f>
        <v>99.75816993464052</v>
      </c>
      <c r="AK1671" s="21" t="s">
        <v>2060</v>
      </c>
      <c r="AL1671" t="s">
        <v>2551</v>
      </c>
      <c r="AM1671" t="s">
        <v>53</v>
      </c>
      <c r="AN1671" t="s">
        <v>2031</v>
      </c>
    </row>
    <row r="1672" spans="1:40" ht="15" hidden="1" thickTop="1" x14ac:dyDescent="0.35">
      <c r="A1672" t="s">
        <v>9399</v>
      </c>
      <c r="B1672" t="s">
        <v>9372</v>
      </c>
      <c r="C1672" t="s">
        <v>4690</v>
      </c>
      <c r="D1672" t="s">
        <v>9373</v>
      </c>
      <c r="E1672" t="s">
        <v>3572</v>
      </c>
      <c r="F1672">
        <v>2</v>
      </c>
      <c r="G1672" t="s">
        <v>2546</v>
      </c>
      <c r="H1672" t="s">
        <v>2510</v>
      </c>
      <c r="I1672" t="s">
        <v>2511</v>
      </c>
      <c r="J1672" t="s">
        <v>4692</v>
      </c>
      <c r="K1672" t="s">
        <v>3007</v>
      </c>
      <c r="L1672" t="s">
        <v>2058</v>
      </c>
      <c r="M1672" t="s">
        <v>2170</v>
      </c>
      <c r="N1672">
        <v>1</v>
      </c>
      <c r="O1672">
        <v>8</v>
      </c>
      <c r="P1672">
        <v>0.05</v>
      </c>
      <c r="Q1672">
        <v>15300</v>
      </c>
      <c r="R1672">
        <v>0</v>
      </c>
      <c r="S1672">
        <v>0</v>
      </c>
      <c r="T1672">
        <v>0</v>
      </c>
      <c r="U1672">
        <v>0</v>
      </c>
      <c r="V1672">
        <v>0</v>
      </c>
      <c r="W1672">
        <v>0</v>
      </c>
      <c r="X1672">
        <v>1</v>
      </c>
      <c r="Y1672">
        <v>8</v>
      </c>
      <c r="Z1672">
        <v>0.05</v>
      </c>
      <c r="AA1672">
        <v>0</v>
      </c>
      <c r="AB1672">
        <v>0</v>
      </c>
      <c r="AC1672">
        <v>0</v>
      </c>
      <c r="AD1672">
        <v>0</v>
      </c>
      <c r="AE1672">
        <v>0</v>
      </c>
      <c r="AF1672">
        <v>0</v>
      </c>
      <c r="AG1672" t="s">
        <v>9374</v>
      </c>
      <c r="AH1672" s="21" t="str">
        <f t="shared" si="52"/>
        <v>YO27</v>
      </c>
      <c r="AI1672" s="21">
        <v>67.5</v>
      </c>
      <c r="AJ1672" s="21">
        <f t="shared" si="53"/>
        <v>99.947712418300654</v>
      </c>
      <c r="AK1672" s="21" t="s">
        <v>2060</v>
      </c>
      <c r="AL1672" t="s">
        <v>2551</v>
      </c>
      <c r="AM1672" t="s">
        <v>53</v>
      </c>
      <c r="AN1672" t="s">
        <v>2031</v>
      </c>
    </row>
    <row r="1673" spans="1:40" ht="15" hidden="1" thickTop="1" x14ac:dyDescent="0.35">
      <c r="A1673" t="s">
        <v>9403</v>
      </c>
      <c r="B1673" t="s">
        <v>9376</v>
      </c>
      <c r="C1673" t="s">
        <v>4938</v>
      </c>
      <c r="D1673" t="s">
        <v>9377</v>
      </c>
      <c r="E1673" t="s">
        <v>3572</v>
      </c>
      <c r="F1673">
        <v>1</v>
      </c>
      <c r="G1673" t="s">
        <v>2546</v>
      </c>
      <c r="H1673" t="s">
        <v>2510</v>
      </c>
      <c r="I1673" t="s">
        <v>2511</v>
      </c>
      <c r="J1673" t="s">
        <v>4692</v>
      </c>
      <c r="K1673" t="s">
        <v>3007</v>
      </c>
      <c r="L1673" t="s">
        <v>2058</v>
      </c>
      <c r="M1673" t="s">
        <v>2170</v>
      </c>
      <c r="N1673">
        <v>0</v>
      </c>
      <c r="O1673">
        <v>0</v>
      </c>
      <c r="P1673">
        <v>0</v>
      </c>
      <c r="Q1673">
        <v>15300</v>
      </c>
      <c r="R1673">
        <v>0</v>
      </c>
      <c r="S1673">
        <v>0</v>
      </c>
      <c r="T1673">
        <v>0</v>
      </c>
      <c r="U1673">
        <v>0</v>
      </c>
      <c r="V1673">
        <v>0</v>
      </c>
      <c r="W1673">
        <v>0</v>
      </c>
      <c r="X1673">
        <v>0</v>
      </c>
      <c r="Y1673">
        <v>0</v>
      </c>
      <c r="Z1673">
        <v>0</v>
      </c>
      <c r="AA1673">
        <v>0</v>
      </c>
      <c r="AB1673">
        <v>0</v>
      </c>
      <c r="AC1673">
        <v>0</v>
      </c>
      <c r="AD1673">
        <v>0</v>
      </c>
      <c r="AE1673">
        <v>0</v>
      </c>
      <c r="AF1673">
        <v>0</v>
      </c>
      <c r="AG1673" t="s">
        <v>9378</v>
      </c>
      <c r="AH1673" s="21" t="str">
        <f t="shared" si="52"/>
        <v>YO27</v>
      </c>
      <c r="AI1673" s="21">
        <v>67.5</v>
      </c>
      <c r="AJ1673" s="21">
        <f t="shared" si="53"/>
        <v>100</v>
      </c>
      <c r="AK1673" s="21" t="s">
        <v>2060</v>
      </c>
      <c r="AL1673" t="s">
        <v>2551</v>
      </c>
      <c r="AM1673" t="s">
        <v>53</v>
      </c>
      <c r="AN1673" t="s">
        <v>2029</v>
      </c>
    </row>
    <row r="1674" spans="1:40" ht="15" hidden="1" thickTop="1" x14ac:dyDescent="0.35">
      <c r="A1674" t="s">
        <v>9407</v>
      </c>
      <c r="B1674" t="s">
        <v>9380</v>
      </c>
      <c r="C1674" t="s">
        <v>3357</v>
      </c>
      <c r="D1674" t="s">
        <v>9381</v>
      </c>
      <c r="E1674" t="s">
        <v>2562</v>
      </c>
      <c r="F1674">
        <v>1</v>
      </c>
      <c r="G1674" t="s">
        <v>2546</v>
      </c>
      <c r="H1674" t="s">
        <v>2510</v>
      </c>
      <c r="I1674" t="s">
        <v>2511</v>
      </c>
      <c r="J1674" t="s">
        <v>2547</v>
      </c>
      <c r="K1674" t="s">
        <v>2548</v>
      </c>
      <c r="L1674" t="s">
        <v>2058</v>
      </c>
      <c r="M1674" t="s">
        <v>2059</v>
      </c>
      <c r="N1674">
        <v>2</v>
      </c>
      <c r="O1674">
        <v>80</v>
      </c>
      <c r="P1674">
        <v>0.33</v>
      </c>
      <c r="Q1674">
        <v>24480</v>
      </c>
      <c r="R1674">
        <v>1</v>
      </c>
      <c r="S1674">
        <v>35</v>
      </c>
      <c r="T1674">
        <v>0.14000000000000001</v>
      </c>
      <c r="U1674">
        <v>0</v>
      </c>
      <c r="V1674">
        <v>0</v>
      </c>
      <c r="W1674">
        <v>0</v>
      </c>
      <c r="X1674">
        <v>0</v>
      </c>
      <c r="Y1674">
        <v>0</v>
      </c>
      <c r="Z1674">
        <v>0</v>
      </c>
      <c r="AA1674">
        <v>1</v>
      </c>
      <c r="AB1674">
        <v>45</v>
      </c>
      <c r="AC1674">
        <v>0.18</v>
      </c>
      <c r="AD1674">
        <v>0</v>
      </c>
      <c r="AE1674">
        <v>0</v>
      </c>
      <c r="AF1674">
        <v>0</v>
      </c>
      <c r="AG1674" t="s">
        <v>9382</v>
      </c>
      <c r="AH1674" s="21" t="str">
        <f t="shared" si="52"/>
        <v>YO27</v>
      </c>
      <c r="AI1674" s="21">
        <v>107.92500000000001</v>
      </c>
      <c r="AJ1674" s="21">
        <f t="shared" si="53"/>
        <v>99.673202614379079</v>
      </c>
      <c r="AK1674" s="21" t="s">
        <v>2063</v>
      </c>
      <c r="AL1674" t="s">
        <v>2551</v>
      </c>
      <c r="AM1674" t="s">
        <v>53</v>
      </c>
      <c r="AN1674" t="s">
        <v>2033</v>
      </c>
    </row>
    <row r="1675" spans="1:40" ht="15" hidden="1" thickTop="1" x14ac:dyDescent="0.35">
      <c r="A1675" t="s">
        <v>9410</v>
      </c>
      <c r="B1675" t="s">
        <v>9384</v>
      </c>
      <c r="C1675" t="s">
        <v>2970</v>
      </c>
      <c r="D1675" t="s">
        <v>9385</v>
      </c>
      <c r="E1675" t="s">
        <v>2575</v>
      </c>
      <c r="F1675">
        <v>1</v>
      </c>
      <c r="G1675" t="s">
        <v>2633</v>
      </c>
      <c r="H1675" t="s">
        <v>2577</v>
      </c>
      <c r="I1675" t="s">
        <v>2511</v>
      </c>
      <c r="J1675" t="s">
        <v>2610</v>
      </c>
      <c r="K1675" t="s">
        <v>2611</v>
      </c>
      <c r="L1675" t="s">
        <v>2058</v>
      </c>
      <c r="M1675" t="s">
        <v>2059</v>
      </c>
      <c r="N1675">
        <v>2</v>
      </c>
      <c r="O1675">
        <v>74</v>
      </c>
      <c r="P1675">
        <v>0.3</v>
      </c>
      <c r="Q1675">
        <v>24480</v>
      </c>
      <c r="R1675">
        <v>1</v>
      </c>
      <c r="S1675">
        <v>29</v>
      </c>
      <c r="T1675">
        <v>0.12</v>
      </c>
      <c r="U1675">
        <v>0</v>
      </c>
      <c r="V1675">
        <v>0</v>
      </c>
      <c r="W1675">
        <v>0</v>
      </c>
      <c r="X1675">
        <v>1</v>
      </c>
      <c r="Y1675">
        <v>45</v>
      </c>
      <c r="Z1675">
        <v>0.18</v>
      </c>
      <c r="AA1675">
        <v>0</v>
      </c>
      <c r="AB1675">
        <v>0</v>
      </c>
      <c r="AC1675">
        <v>0</v>
      </c>
      <c r="AD1675">
        <v>0</v>
      </c>
      <c r="AE1675">
        <v>0</v>
      </c>
      <c r="AF1675">
        <v>0</v>
      </c>
      <c r="AG1675" t="s">
        <v>9386</v>
      </c>
      <c r="AH1675" s="21" t="str">
        <f t="shared" si="52"/>
        <v>YH98</v>
      </c>
      <c r="AI1675" s="21">
        <v>107.92500000000001</v>
      </c>
      <c r="AJ1675" s="21">
        <f t="shared" si="53"/>
        <v>99.697712418300654</v>
      </c>
      <c r="AK1675" s="21" t="s">
        <v>2063</v>
      </c>
      <c r="AL1675" t="s">
        <v>2581</v>
      </c>
      <c r="AM1675" t="s">
        <v>53</v>
      </c>
      <c r="AN1675" t="s">
        <v>2029</v>
      </c>
    </row>
    <row r="1676" spans="1:40" ht="15" hidden="1" thickTop="1" x14ac:dyDescent="0.35">
      <c r="A1676" t="s">
        <v>9414</v>
      </c>
      <c r="B1676" t="s">
        <v>9388</v>
      </c>
      <c r="C1676" t="s">
        <v>4756</v>
      </c>
      <c r="D1676" t="s">
        <v>9389</v>
      </c>
      <c r="E1676" t="s">
        <v>3353</v>
      </c>
      <c r="F1676">
        <v>1</v>
      </c>
      <c r="G1676" t="s">
        <v>2682</v>
      </c>
      <c r="H1676" t="s">
        <v>2620</v>
      </c>
      <c r="I1676" t="s">
        <v>2511</v>
      </c>
      <c r="J1676" t="s">
        <v>2683</v>
      </c>
      <c r="K1676" t="s">
        <v>2684</v>
      </c>
      <c r="L1676" t="s">
        <v>30320</v>
      </c>
      <c r="M1676" t="s">
        <v>5106</v>
      </c>
      <c r="N1676">
        <v>1</v>
      </c>
      <c r="O1676">
        <v>34</v>
      </c>
      <c r="P1676">
        <v>0.48</v>
      </c>
      <c r="Q1676">
        <v>7020</v>
      </c>
      <c r="R1676">
        <v>0</v>
      </c>
      <c r="S1676">
        <v>0</v>
      </c>
      <c r="T1676">
        <v>0</v>
      </c>
      <c r="U1676">
        <v>0</v>
      </c>
      <c r="V1676">
        <v>0</v>
      </c>
      <c r="W1676">
        <v>0</v>
      </c>
      <c r="X1676">
        <v>1</v>
      </c>
      <c r="Y1676">
        <v>34</v>
      </c>
      <c r="Z1676">
        <v>0.48</v>
      </c>
      <c r="AA1676">
        <v>0</v>
      </c>
      <c r="AB1676">
        <v>0</v>
      </c>
      <c r="AC1676">
        <v>0</v>
      </c>
      <c r="AD1676">
        <v>0</v>
      </c>
      <c r="AE1676">
        <v>0</v>
      </c>
      <c r="AF1676">
        <v>0</v>
      </c>
      <c r="AG1676" t="s">
        <v>9390</v>
      </c>
      <c r="AH1676" s="21" t="str">
        <f t="shared" si="52"/>
        <v>YO27</v>
      </c>
      <c r="AI1676" s="21">
        <v>40.500000000000007</v>
      </c>
      <c r="AJ1676" s="21">
        <f t="shared" si="53"/>
        <v>99.515669515669515</v>
      </c>
      <c r="AK1676" s="21" t="s">
        <v>2063</v>
      </c>
      <c r="AL1676" t="s">
        <v>2686</v>
      </c>
      <c r="AM1676" t="s">
        <v>53</v>
      </c>
      <c r="AN1676" t="s">
        <v>2029</v>
      </c>
    </row>
    <row r="1677" spans="1:40" ht="15" hidden="1" thickTop="1" x14ac:dyDescent="0.35">
      <c r="A1677" t="s">
        <v>9418</v>
      </c>
      <c r="B1677" t="s">
        <v>9392</v>
      </c>
      <c r="C1677" t="s">
        <v>3414</v>
      </c>
      <c r="D1677" t="s">
        <v>9393</v>
      </c>
      <c r="E1677" t="s">
        <v>2825</v>
      </c>
      <c r="F1677">
        <v>1</v>
      </c>
      <c r="G1677" t="s">
        <v>2816</v>
      </c>
      <c r="H1677" t="s">
        <v>2620</v>
      </c>
      <c r="I1677" t="s">
        <v>2511</v>
      </c>
      <c r="J1677" t="s">
        <v>2826</v>
      </c>
      <c r="K1677" t="s">
        <v>2827</v>
      </c>
      <c r="L1677" t="s">
        <v>30321</v>
      </c>
      <c r="M1677" t="s">
        <v>2711</v>
      </c>
      <c r="N1677">
        <v>0</v>
      </c>
      <c r="O1677">
        <v>0</v>
      </c>
      <c r="P1677">
        <v>0</v>
      </c>
      <c r="Q1677">
        <v>9900</v>
      </c>
      <c r="R1677">
        <v>0</v>
      </c>
      <c r="S1677">
        <v>0</v>
      </c>
      <c r="T1677">
        <v>0</v>
      </c>
      <c r="U1677">
        <v>0</v>
      </c>
      <c r="V1677">
        <v>0</v>
      </c>
      <c r="W1677">
        <v>0</v>
      </c>
      <c r="X1677">
        <v>0</v>
      </c>
      <c r="Y1677">
        <v>0</v>
      </c>
      <c r="Z1677">
        <v>0</v>
      </c>
      <c r="AA1677">
        <v>0</v>
      </c>
      <c r="AB1677">
        <v>0</v>
      </c>
      <c r="AC1677">
        <v>0</v>
      </c>
      <c r="AD1677">
        <v>0</v>
      </c>
      <c r="AE1677">
        <v>0</v>
      </c>
      <c r="AF1677">
        <v>0</v>
      </c>
      <c r="AG1677" t="s">
        <v>9394</v>
      </c>
      <c r="AH1677" s="21" t="str">
        <f t="shared" si="52"/>
        <v>YO27</v>
      </c>
      <c r="AI1677" s="21">
        <v>49.500000000000007</v>
      </c>
      <c r="AJ1677" s="21">
        <f t="shared" si="53"/>
        <v>100</v>
      </c>
      <c r="AK1677" s="21" t="s">
        <v>2060</v>
      </c>
      <c r="AL1677" t="s">
        <v>2829</v>
      </c>
      <c r="AM1677" t="s">
        <v>53</v>
      </c>
      <c r="AN1677" t="s">
        <v>2029</v>
      </c>
    </row>
    <row r="1678" spans="1:40" ht="15" hidden="1" thickTop="1" x14ac:dyDescent="0.35">
      <c r="A1678" t="s">
        <v>9422</v>
      </c>
      <c r="B1678" t="s">
        <v>9396</v>
      </c>
      <c r="C1678" t="s">
        <v>3738</v>
      </c>
      <c r="D1678" t="s">
        <v>9397</v>
      </c>
      <c r="E1678" t="s">
        <v>2562</v>
      </c>
      <c r="F1678">
        <v>1</v>
      </c>
      <c r="G1678" t="s">
        <v>2546</v>
      </c>
      <c r="H1678" t="s">
        <v>2510</v>
      </c>
      <c r="I1678" t="s">
        <v>2511</v>
      </c>
      <c r="J1678" t="s">
        <v>2547</v>
      </c>
      <c r="K1678" t="s">
        <v>2548</v>
      </c>
      <c r="L1678" t="s">
        <v>2058</v>
      </c>
      <c r="M1678" t="s">
        <v>2170</v>
      </c>
      <c r="N1678">
        <v>0</v>
      </c>
      <c r="O1678">
        <v>0</v>
      </c>
      <c r="P1678">
        <v>0</v>
      </c>
      <c r="Q1678">
        <v>15300</v>
      </c>
      <c r="R1678">
        <v>0</v>
      </c>
      <c r="S1678">
        <v>0</v>
      </c>
      <c r="T1678">
        <v>0</v>
      </c>
      <c r="U1678">
        <v>0</v>
      </c>
      <c r="V1678">
        <v>0</v>
      </c>
      <c r="W1678">
        <v>0</v>
      </c>
      <c r="X1678">
        <v>0</v>
      </c>
      <c r="Y1678">
        <v>0</v>
      </c>
      <c r="Z1678">
        <v>0</v>
      </c>
      <c r="AA1678">
        <v>0</v>
      </c>
      <c r="AB1678">
        <v>0</v>
      </c>
      <c r="AC1678">
        <v>0</v>
      </c>
      <c r="AD1678">
        <v>0</v>
      </c>
      <c r="AE1678">
        <v>0</v>
      </c>
      <c r="AF1678">
        <v>0</v>
      </c>
      <c r="AG1678" t="s">
        <v>9398</v>
      </c>
      <c r="AH1678" s="21" t="str">
        <f t="shared" si="52"/>
        <v>YO27</v>
      </c>
      <c r="AI1678" s="21">
        <v>67.5</v>
      </c>
      <c r="AJ1678" s="21">
        <f t="shared" si="53"/>
        <v>100</v>
      </c>
      <c r="AK1678" s="21" t="s">
        <v>2060</v>
      </c>
      <c r="AL1678" t="s">
        <v>2551</v>
      </c>
      <c r="AM1678" t="s">
        <v>53</v>
      </c>
      <c r="AN1678" t="s">
        <v>2031</v>
      </c>
    </row>
    <row r="1679" spans="1:40" ht="15" hidden="1" thickTop="1" x14ac:dyDescent="0.35">
      <c r="A1679" t="s">
        <v>9427</v>
      </c>
      <c r="B1679" t="s">
        <v>9400</v>
      </c>
      <c r="C1679" t="s">
        <v>6618</v>
      </c>
      <c r="D1679" t="s">
        <v>9401</v>
      </c>
      <c r="E1679" t="s">
        <v>2545</v>
      </c>
      <c r="F1679">
        <v>2</v>
      </c>
      <c r="G1679" t="s">
        <v>2546</v>
      </c>
      <c r="H1679" t="s">
        <v>2510</v>
      </c>
      <c r="I1679" t="s">
        <v>2511</v>
      </c>
      <c r="J1679" t="s">
        <v>2547</v>
      </c>
      <c r="K1679" t="s">
        <v>2548</v>
      </c>
      <c r="L1679" t="s">
        <v>2058</v>
      </c>
      <c r="M1679" t="s">
        <v>2549</v>
      </c>
      <c r="N1679">
        <v>0</v>
      </c>
      <c r="O1679">
        <v>0</v>
      </c>
      <c r="P1679">
        <v>0</v>
      </c>
      <c r="Q1679">
        <v>14280</v>
      </c>
      <c r="R1679">
        <v>0</v>
      </c>
      <c r="S1679">
        <v>0</v>
      </c>
      <c r="T1679">
        <v>0</v>
      </c>
      <c r="U1679">
        <v>0</v>
      </c>
      <c r="V1679">
        <v>0</v>
      </c>
      <c r="W1679">
        <v>0</v>
      </c>
      <c r="X1679">
        <v>0</v>
      </c>
      <c r="Y1679">
        <v>0</v>
      </c>
      <c r="Z1679">
        <v>0</v>
      </c>
      <c r="AA1679">
        <v>0</v>
      </c>
      <c r="AB1679">
        <v>0</v>
      </c>
      <c r="AC1679">
        <v>0</v>
      </c>
      <c r="AD1679">
        <v>0</v>
      </c>
      <c r="AE1679">
        <v>0</v>
      </c>
      <c r="AF1679">
        <v>0</v>
      </c>
      <c r="AG1679" t="s">
        <v>9402</v>
      </c>
      <c r="AH1679" s="21" t="str">
        <f t="shared" si="52"/>
        <v>YO27</v>
      </c>
      <c r="AI1679" s="21">
        <v>62.999999999999986</v>
      </c>
      <c r="AJ1679" s="21">
        <f t="shared" si="53"/>
        <v>100</v>
      </c>
      <c r="AK1679" s="21" t="s">
        <v>2060</v>
      </c>
      <c r="AL1679" t="s">
        <v>2551</v>
      </c>
      <c r="AM1679" t="s">
        <v>53</v>
      </c>
      <c r="AN1679" t="s">
        <v>2031</v>
      </c>
    </row>
    <row r="1680" spans="1:40" ht="15" hidden="1" thickTop="1" x14ac:dyDescent="0.35">
      <c r="A1680" t="s">
        <v>9431</v>
      </c>
      <c r="B1680" t="s">
        <v>9404</v>
      </c>
      <c r="C1680" t="s">
        <v>3067</v>
      </c>
      <c r="D1680" t="s">
        <v>9405</v>
      </c>
      <c r="E1680" t="s">
        <v>2667</v>
      </c>
      <c r="F1680">
        <v>1</v>
      </c>
      <c r="G1680" t="s">
        <v>2509</v>
      </c>
      <c r="H1680" t="s">
        <v>2510</v>
      </c>
      <c r="I1680" t="s">
        <v>2511</v>
      </c>
      <c r="J1680" t="s">
        <v>2794</v>
      </c>
      <c r="K1680" t="s">
        <v>2669</v>
      </c>
      <c r="L1680" t="s">
        <v>2058</v>
      </c>
      <c r="M1680" t="s">
        <v>2059</v>
      </c>
      <c r="N1680">
        <v>0</v>
      </c>
      <c r="O1680">
        <v>0</v>
      </c>
      <c r="P1680">
        <v>0</v>
      </c>
      <c r="Q1680">
        <v>24480</v>
      </c>
      <c r="R1680">
        <v>0</v>
      </c>
      <c r="S1680">
        <v>0</v>
      </c>
      <c r="T1680">
        <v>0</v>
      </c>
      <c r="U1680">
        <v>0</v>
      </c>
      <c r="V1680">
        <v>0</v>
      </c>
      <c r="W1680">
        <v>0</v>
      </c>
      <c r="X1680">
        <v>0</v>
      </c>
      <c r="Y1680">
        <v>0</v>
      </c>
      <c r="Z1680">
        <v>0</v>
      </c>
      <c r="AA1680">
        <v>0</v>
      </c>
      <c r="AB1680">
        <v>0</v>
      </c>
      <c r="AC1680">
        <v>0</v>
      </c>
      <c r="AD1680">
        <v>0</v>
      </c>
      <c r="AE1680">
        <v>0</v>
      </c>
      <c r="AF1680">
        <v>0</v>
      </c>
      <c r="AG1680" t="s">
        <v>9406</v>
      </c>
      <c r="AH1680" s="21" t="str">
        <f t="shared" si="52"/>
        <v>YO27</v>
      </c>
      <c r="AI1680" s="21">
        <v>107.92500000000001</v>
      </c>
      <c r="AJ1680" s="21">
        <f t="shared" si="53"/>
        <v>100</v>
      </c>
      <c r="AK1680" s="21" t="s">
        <v>2060</v>
      </c>
      <c r="AL1680" t="s">
        <v>2515</v>
      </c>
      <c r="AM1680" t="s">
        <v>53</v>
      </c>
      <c r="AN1680" t="s">
        <v>2030</v>
      </c>
    </row>
    <row r="1681" spans="1:40" ht="15" hidden="1" thickTop="1" x14ac:dyDescent="0.35">
      <c r="A1681" t="s">
        <v>9435</v>
      </c>
      <c r="B1681" t="s">
        <v>9408</v>
      </c>
      <c r="C1681" t="s">
        <v>100</v>
      </c>
      <c r="D1681" t="s">
        <v>9409</v>
      </c>
      <c r="E1681" t="s">
        <v>119</v>
      </c>
      <c r="F1681">
        <v>1</v>
      </c>
      <c r="G1681" t="s">
        <v>2055</v>
      </c>
      <c r="H1681" t="s">
        <v>2056</v>
      </c>
      <c r="I1681" t="s">
        <v>2511</v>
      </c>
      <c r="J1681" t="s">
        <v>67</v>
      </c>
      <c r="K1681" t="s">
        <v>68</v>
      </c>
      <c r="L1681" t="s">
        <v>30320</v>
      </c>
      <c r="M1681" t="s">
        <v>5106</v>
      </c>
      <c r="N1681">
        <v>0</v>
      </c>
      <c r="O1681">
        <v>0</v>
      </c>
      <c r="P1681">
        <v>0</v>
      </c>
      <c r="Q1681">
        <v>7020</v>
      </c>
      <c r="R1681">
        <v>0</v>
      </c>
      <c r="S1681">
        <v>0</v>
      </c>
      <c r="T1681">
        <v>0</v>
      </c>
      <c r="U1681">
        <v>0</v>
      </c>
      <c r="V1681">
        <v>0</v>
      </c>
      <c r="W1681">
        <v>0</v>
      </c>
      <c r="X1681">
        <v>0</v>
      </c>
      <c r="Y1681">
        <v>0</v>
      </c>
      <c r="Z1681">
        <v>0</v>
      </c>
      <c r="AA1681">
        <v>0</v>
      </c>
      <c r="AB1681">
        <v>0</v>
      </c>
      <c r="AC1681">
        <v>0</v>
      </c>
      <c r="AD1681">
        <v>0</v>
      </c>
      <c r="AE1681">
        <v>0</v>
      </c>
      <c r="AF1681">
        <v>0</v>
      </c>
      <c r="AG1681" t="s">
        <v>239</v>
      </c>
      <c r="AH1681" s="21" t="str">
        <f t="shared" si="52"/>
        <v>YH98</v>
      </c>
      <c r="AI1681" s="21">
        <v>40.500000000000007</v>
      </c>
      <c r="AJ1681" s="21">
        <f t="shared" si="53"/>
        <v>100</v>
      </c>
      <c r="AK1681" s="21" t="s">
        <v>2060</v>
      </c>
      <c r="AL1681" t="s">
        <v>70</v>
      </c>
      <c r="AM1681" t="s">
        <v>53</v>
      </c>
      <c r="AN1681" t="s">
        <v>2029</v>
      </c>
    </row>
    <row r="1682" spans="1:40" ht="15" hidden="1" thickTop="1" x14ac:dyDescent="0.35">
      <c r="A1682" t="s">
        <v>9439</v>
      </c>
      <c r="B1682" t="s">
        <v>9411</v>
      </c>
      <c r="C1682" t="s">
        <v>4498</v>
      </c>
      <c r="D1682" t="s">
        <v>9412</v>
      </c>
      <c r="E1682" t="s">
        <v>2562</v>
      </c>
      <c r="F1682">
        <v>1</v>
      </c>
      <c r="G1682" t="s">
        <v>2546</v>
      </c>
      <c r="H1682" t="s">
        <v>2510</v>
      </c>
      <c r="I1682" t="s">
        <v>2511</v>
      </c>
      <c r="J1682" t="s">
        <v>2547</v>
      </c>
      <c r="K1682" t="s">
        <v>2548</v>
      </c>
      <c r="L1682" t="s">
        <v>2058</v>
      </c>
      <c r="M1682" t="s">
        <v>2059</v>
      </c>
      <c r="N1682">
        <v>1</v>
      </c>
      <c r="O1682">
        <v>30</v>
      </c>
      <c r="P1682">
        <v>0.12</v>
      </c>
      <c r="Q1682">
        <v>24480</v>
      </c>
      <c r="R1682">
        <v>0</v>
      </c>
      <c r="S1682">
        <v>0</v>
      </c>
      <c r="T1682">
        <v>0</v>
      </c>
      <c r="U1682">
        <v>0</v>
      </c>
      <c r="V1682">
        <v>0</v>
      </c>
      <c r="W1682">
        <v>0</v>
      </c>
      <c r="X1682">
        <v>1</v>
      </c>
      <c r="Y1682">
        <v>30</v>
      </c>
      <c r="Z1682">
        <v>0.12</v>
      </c>
      <c r="AA1682">
        <v>0</v>
      </c>
      <c r="AB1682">
        <v>0</v>
      </c>
      <c r="AC1682">
        <v>0</v>
      </c>
      <c r="AD1682">
        <v>0</v>
      </c>
      <c r="AE1682">
        <v>0</v>
      </c>
      <c r="AF1682">
        <v>0</v>
      </c>
      <c r="AG1682" t="s">
        <v>9413</v>
      </c>
      <c r="AH1682" s="21" t="str">
        <f t="shared" si="52"/>
        <v>YO27</v>
      </c>
      <c r="AI1682" s="21">
        <v>107.92500000000001</v>
      </c>
      <c r="AJ1682" s="21">
        <f t="shared" si="53"/>
        <v>99.877450980392155</v>
      </c>
      <c r="AK1682" s="21" t="s">
        <v>2060</v>
      </c>
      <c r="AL1682" t="s">
        <v>2551</v>
      </c>
      <c r="AM1682" t="s">
        <v>53</v>
      </c>
      <c r="AN1682" t="s">
        <v>2031</v>
      </c>
    </row>
    <row r="1683" spans="1:40" ht="15" hidden="1" thickTop="1" x14ac:dyDescent="0.35">
      <c r="A1683" t="s">
        <v>9441</v>
      </c>
      <c r="B1683" t="s">
        <v>9415</v>
      </c>
      <c r="C1683" t="s">
        <v>4943</v>
      </c>
      <c r="D1683" t="s">
        <v>9416</v>
      </c>
      <c r="E1683" t="s">
        <v>3156</v>
      </c>
      <c r="F1683">
        <v>1</v>
      </c>
      <c r="G1683" t="s">
        <v>2546</v>
      </c>
      <c r="H1683" t="s">
        <v>2510</v>
      </c>
      <c r="I1683" t="s">
        <v>2511</v>
      </c>
      <c r="J1683" t="s">
        <v>2547</v>
      </c>
      <c r="K1683" t="s">
        <v>2548</v>
      </c>
      <c r="L1683" t="s">
        <v>2058</v>
      </c>
      <c r="M1683" t="s">
        <v>2059</v>
      </c>
      <c r="N1683">
        <v>1</v>
      </c>
      <c r="O1683">
        <v>22</v>
      </c>
      <c r="P1683">
        <v>0.09</v>
      </c>
      <c r="Q1683">
        <v>24480</v>
      </c>
      <c r="R1683">
        <v>1</v>
      </c>
      <c r="S1683">
        <v>22</v>
      </c>
      <c r="T1683">
        <v>0.09</v>
      </c>
      <c r="U1683">
        <v>0</v>
      </c>
      <c r="V1683">
        <v>0</v>
      </c>
      <c r="W1683">
        <v>0</v>
      </c>
      <c r="X1683">
        <v>0</v>
      </c>
      <c r="Y1683">
        <v>0</v>
      </c>
      <c r="Z1683">
        <v>0</v>
      </c>
      <c r="AA1683">
        <v>0</v>
      </c>
      <c r="AB1683">
        <v>0</v>
      </c>
      <c r="AC1683">
        <v>0</v>
      </c>
      <c r="AD1683">
        <v>0</v>
      </c>
      <c r="AE1683">
        <v>0</v>
      </c>
      <c r="AF1683">
        <v>0</v>
      </c>
      <c r="AG1683" t="s">
        <v>9417</v>
      </c>
      <c r="AH1683" s="21" t="str">
        <f t="shared" si="52"/>
        <v>YO27</v>
      </c>
      <c r="AI1683" s="21">
        <v>107.92500000000001</v>
      </c>
      <c r="AJ1683" s="21">
        <f t="shared" si="53"/>
        <v>99.91013071895425</v>
      </c>
      <c r="AK1683" s="21" t="s">
        <v>2060</v>
      </c>
      <c r="AL1683" t="s">
        <v>2551</v>
      </c>
      <c r="AM1683" t="s">
        <v>53</v>
      </c>
      <c r="AN1683" t="s">
        <v>2030</v>
      </c>
    </row>
    <row r="1684" spans="1:40" ht="15" hidden="1" thickTop="1" x14ac:dyDescent="0.35">
      <c r="A1684" t="s">
        <v>9444</v>
      </c>
      <c r="B1684" t="s">
        <v>9419</v>
      </c>
      <c r="C1684" t="s">
        <v>3026</v>
      </c>
      <c r="D1684" t="s">
        <v>9420</v>
      </c>
      <c r="E1684" t="s">
        <v>3028</v>
      </c>
      <c r="F1684">
        <v>1</v>
      </c>
      <c r="G1684" t="s">
        <v>2546</v>
      </c>
      <c r="H1684" t="s">
        <v>2510</v>
      </c>
      <c r="I1684" t="s">
        <v>2511</v>
      </c>
      <c r="J1684" t="s">
        <v>3006</v>
      </c>
      <c r="K1684" t="s">
        <v>3007</v>
      </c>
      <c r="L1684" t="s">
        <v>2058</v>
      </c>
      <c r="M1684" t="s">
        <v>2059</v>
      </c>
      <c r="N1684">
        <v>0</v>
      </c>
      <c r="O1684">
        <v>0</v>
      </c>
      <c r="P1684">
        <v>0</v>
      </c>
      <c r="Q1684">
        <v>24480</v>
      </c>
      <c r="R1684">
        <v>0</v>
      </c>
      <c r="S1684">
        <v>0</v>
      </c>
      <c r="T1684">
        <v>0</v>
      </c>
      <c r="U1684">
        <v>0</v>
      </c>
      <c r="V1684">
        <v>0</v>
      </c>
      <c r="W1684">
        <v>0</v>
      </c>
      <c r="X1684">
        <v>0</v>
      </c>
      <c r="Y1684">
        <v>0</v>
      </c>
      <c r="Z1684">
        <v>0</v>
      </c>
      <c r="AA1684">
        <v>0</v>
      </c>
      <c r="AB1684">
        <v>0</v>
      </c>
      <c r="AC1684">
        <v>0</v>
      </c>
      <c r="AD1684">
        <v>0</v>
      </c>
      <c r="AE1684">
        <v>0</v>
      </c>
      <c r="AF1684">
        <v>0</v>
      </c>
      <c r="AG1684" t="s">
        <v>9421</v>
      </c>
      <c r="AH1684" s="21" t="str">
        <f t="shared" si="52"/>
        <v>YO27</v>
      </c>
      <c r="AI1684" s="21">
        <v>107.92500000000001</v>
      </c>
      <c r="AJ1684" s="21">
        <f t="shared" si="53"/>
        <v>100</v>
      </c>
      <c r="AK1684" s="21" t="s">
        <v>2060</v>
      </c>
      <c r="AL1684" t="s">
        <v>2551</v>
      </c>
      <c r="AM1684" t="s">
        <v>53</v>
      </c>
      <c r="AN1684" t="s">
        <v>2032</v>
      </c>
    </row>
    <row r="1685" spans="1:40" ht="15" hidden="1" thickTop="1" x14ac:dyDescent="0.35">
      <c r="A1685" t="s">
        <v>9448</v>
      </c>
      <c r="B1685" t="s">
        <v>9423</v>
      </c>
      <c r="C1685" t="s">
        <v>9424</v>
      </c>
      <c r="D1685" t="s">
        <v>9425</v>
      </c>
      <c r="E1685" t="s">
        <v>3589</v>
      </c>
      <c r="F1685">
        <v>1</v>
      </c>
      <c r="G1685" t="s">
        <v>2619</v>
      </c>
      <c r="H1685" t="s">
        <v>2620</v>
      </c>
      <c r="I1685" t="s">
        <v>2511</v>
      </c>
      <c r="J1685" t="s">
        <v>3590</v>
      </c>
      <c r="K1685" t="s">
        <v>2622</v>
      </c>
      <c r="L1685" t="s">
        <v>2058</v>
      </c>
      <c r="M1685" t="s">
        <v>2163</v>
      </c>
      <c r="N1685">
        <v>0</v>
      </c>
      <c r="O1685">
        <v>0</v>
      </c>
      <c r="P1685">
        <v>0</v>
      </c>
      <c r="Q1685">
        <v>17340</v>
      </c>
      <c r="R1685">
        <v>0</v>
      </c>
      <c r="S1685">
        <v>0</v>
      </c>
      <c r="T1685">
        <v>0</v>
      </c>
      <c r="U1685">
        <v>0</v>
      </c>
      <c r="V1685">
        <v>0</v>
      </c>
      <c r="W1685">
        <v>0</v>
      </c>
      <c r="X1685">
        <v>0</v>
      </c>
      <c r="Y1685">
        <v>0</v>
      </c>
      <c r="Z1685">
        <v>0</v>
      </c>
      <c r="AA1685">
        <v>0</v>
      </c>
      <c r="AB1685">
        <v>0</v>
      </c>
      <c r="AC1685">
        <v>0</v>
      </c>
      <c r="AD1685">
        <v>0</v>
      </c>
      <c r="AE1685">
        <v>0</v>
      </c>
      <c r="AF1685">
        <v>0</v>
      </c>
      <c r="AG1685" t="s">
        <v>9426</v>
      </c>
      <c r="AH1685" s="21" t="str">
        <f t="shared" si="52"/>
        <v>YO27</v>
      </c>
      <c r="AI1685" s="21">
        <v>76.500000000000014</v>
      </c>
      <c r="AJ1685" s="21">
        <f t="shared" si="53"/>
        <v>100</v>
      </c>
      <c r="AK1685" s="21" t="s">
        <v>2060</v>
      </c>
      <c r="AL1685" t="s">
        <v>2624</v>
      </c>
      <c r="AM1685" t="s">
        <v>53</v>
      </c>
      <c r="AN1685" t="s">
        <v>2030</v>
      </c>
    </row>
    <row r="1686" spans="1:40" ht="15" hidden="1" thickTop="1" x14ac:dyDescent="0.35">
      <c r="A1686" t="s">
        <v>9452</v>
      </c>
      <c r="B1686" t="s">
        <v>9428</v>
      </c>
      <c r="C1686" t="s">
        <v>2709</v>
      </c>
      <c r="D1686" t="s">
        <v>9429</v>
      </c>
      <c r="E1686" t="s">
        <v>2562</v>
      </c>
      <c r="F1686">
        <v>1</v>
      </c>
      <c r="G1686" t="s">
        <v>2546</v>
      </c>
      <c r="H1686" t="s">
        <v>2510</v>
      </c>
      <c r="I1686" t="s">
        <v>2511</v>
      </c>
      <c r="J1686" t="s">
        <v>2547</v>
      </c>
      <c r="K1686" t="s">
        <v>2548</v>
      </c>
      <c r="L1686" t="s">
        <v>2058</v>
      </c>
      <c r="M1686" t="s">
        <v>2059</v>
      </c>
      <c r="N1686">
        <v>1</v>
      </c>
      <c r="O1686">
        <v>17</v>
      </c>
      <c r="P1686">
        <v>7.0000000000000007E-2</v>
      </c>
      <c r="Q1686">
        <v>24480</v>
      </c>
      <c r="R1686">
        <v>1</v>
      </c>
      <c r="S1686">
        <v>17</v>
      </c>
      <c r="T1686">
        <v>7.0000000000000007E-2</v>
      </c>
      <c r="U1686">
        <v>0</v>
      </c>
      <c r="V1686">
        <v>0</v>
      </c>
      <c r="W1686">
        <v>0</v>
      </c>
      <c r="X1686">
        <v>0</v>
      </c>
      <c r="Y1686">
        <v>0</v>
      </c>
      <c r="Z1686">
        <v>0</v>
      </c>
      <c r="AA1686">
        <v>0</v>
      </c>
      <c r="AB1686">
        <v>0</v>
      </c>
      <c r="AC1686">
        <v>0</v>
      </c>
      <c r="AD1686">
        <v>0</v>
      </c>
      <c r="AE1686">
        <v>0</v>
      </c>
      <c r="AF1686">
        <v>0</v>
      </c>
      <c r="AG1686" t="s">
        <v>9430</v>
      </c>
      <c r="AH1686" s="21" t="str">
        <f t="shared" si="52"/>
        <v>YO27</v>
      </c>
      <c r="AI1686" s="21">
        <v>107.92500000000001</v>
      </c>
      <c r="AJ1686" s="21">
        <f t="shared" si="53"/>
        <v>99.930555555555557</v>
      </c>
      <c r="AK1686" s="21" t="s">
        <v>2060</v>
      </c>
      <c r="AL1686" t="s">
        <v>2551</v>
      </c>
      <c r="AM1686" t="s">
        <v>53</v>
      </c>
      <c r="AN1686" t="s">
        <v>2029</v>
      </c>
    </row>
    <row r="1687" spans="1:40" ht="15" hidden="1" thickTop="1" x14ac:dyDescent="0.35">
      <c r="A1687" t="s">
        <v>9456</v>
      </c>
      <c r="B1687" t="s">
        <v>9432</v>
      </c>
      <c r="C1687" t="s">
        <v>2616</v>
      </c>
      <c r="D1687" t="s">
        <v>9433</v>
      </c>
      <c r="E1687" t="s">
        <v>2758</v>
      </c>
      <c r="F1687">
        <v>1</v>
      </c>
      <c r="G1687" t="s">
        <v>2619</v>
      </c>
      <c r="H1687" t="s">
        <v>2620</v>
      </c>
      <c r="I1687" t="s">
        <v>2511</v>
      </c>
      <c r="J1687" t="s">
        <v>2621</v>
      </c>
      <c r="K1687" t="s">
        <v>2622</v>
      </c>
      <c r="L1687" t="s">
        <v>2058</v>
      </c>
      <c r="M1687" t="s">
        <v>2170</v>
      </c>
      <c r="N1687">
        <v>0</v>
      </c>
      <c r="O1687">
        <v>0</v>
      </c>
      <c r="P1687">
        <v>0</v>
      </c>
      <c r="Q1687">
        <v>15300</v>
      </c>
      <c r="R1687">
        <v>0</v>
      </c>
      <c r="S1687">
        <v>0</v>
      </c>
      <c r="T1687">
        <v>0</v>
      </c>
      <c r="U1687">
        <v>0</v>
      </c>
      <c r="V1687">
        <v>0</v>
      </c>
      <c r="W1687">
        <v>0</v>
      </c>
      <c r="X1687">
        <v>0</v>
      </c>
      <c r="Y1687">
        <v>0</v>
      </c>
      <c r="Z1687">
        <v>0</v>
      </c>
      <c r="AA1687">
        <v>0</v>
      </c>
      <c r="AB1687">
        <v>0</v>
      </c>
      <c r="AC1687">
        <v>0</v>
      </c>
      <c r="AD1687">
        <v>0</v>
      </c>
      <c r="AE1687">
        <v>0</v>
      </c>
      <c r="AF1687">
        <v>0</v>
      </c>
      <c r="AG1687" t="s">
        <v>9434</v>
      </c>
      <c r="AH1687" s="21" t="str">
        <f t="shared" si="52"/>
        <v>YO27</v>
      </c>
      <c r="AI1687" s="21">
        <v>67.5</v>
      </c>
      <c r="AJ1687" s="21">
        <f t="shared" si="53"/>
        <v>100</v>
      </c>
      <c r="AK1687" s="21" t="s">
        <v>2060</v>
      </c>
      <c r="AL1687" t="s">
        <v>2624</v>
      </c>
      <c r="AM1687" t="s">
        <v>53</v>
      </c>
      <c r="AN1687" t="s">
        <v>2031</v>
      </c>
    </row>
    <row r="1688" spans="1:40" ht="15" hidden="1" thickTop="1" x14ac:dyDescent="0.35">
      <c r="A1688" t="s">
        <v>9460</v>
      </c>
      <c r="B1688" t="s">
        <v>9436</v>
      </c>
      <c r="C1688" t="s">
        <v>3419</v>
      </c>
      <c r="D1688" t="s">
        <v>9437</v>
      </c>
      <c r="E1688" t="s">
        <v>4895</v>
      </c>
      <c r="F1688">
        <v>1</v>
      </c>
      <c r="G1688" t="s">
        <v>2546</v>
      </c>
      <c r="H1688" t="s">
        <v>2510</v>
      </c>
      <c r="I1688" t="s">
        <v>2511</v>
      </c>
      <c r="J1688" t="s">
        <v>2547</v>
      </c>
      <c r="K1688" t="s">
        <v>2548</v>
      </c>
      <c r="L1688" t="s">
        <v>2058</v>
      </c>
      <c r="M1688" t="s">
        <v>2170</v>
      </c>
      <c r="N1688">
        <v>0</v>
      </c>
      <c r="O1688">
        <v>0</v>
      </c>
      <c r="P1688">
        <v>0</v>
      </c>
      <c r="Q1688">
        <v>15300</v>
      </c>
      <c r="R1688">
        <v>0</v>
      </c>
      <c r="S1688">
        <v>0</v>
      </c>
      <c r="T1688">
        <v>0</v>
      </c>
      <c r="U1688">
        <v>0</v>
      </c>
      <c r="V1688">
        <v>0</v>
      </c>
      <c r="W1688">
        <v>0</v>
      </c>
      <c r="X1688">
        <v>0</v>
      </c>
      <c r="Y1688">
        <v>0</v>
      </c>
      <c r="Z1688">
        <v>0</v>
      </c>
      <c r="AA1688">
        <v>0</v>
      </c>
      <c r="AB1688">
        <v>0</v>
      </c>
      <c r="AC1688">
        <v>0</v>
      </c>
      <c r="AD1688">
        <v>0</v>
      </c>
      <c r="AE1688">
        <v>0</v>
      </c>
      <c r="AF1688">
        <v>0</v>
      </c>
      <c r="AG1688" t="s">
        <v>9438</v>
      </c>
      <c r="AH1688" s="21" t="str">
        <f t="shared" si="52"/>
        <v>YO27</v>
      </c>
      <c r="AI1688" s="21">
        <v>67.5</v>
      </c>
      <c r="AJ1688" s="21">
        <f t="shared" si="53"/>
        <v>100</v>
      </c>
      <c r="AK1688" s="21" t="s">
        <v>2060</v>
      </c>
      <c r="AL1688" t="s">
        <v>2551</v>
      </c>
      <c r="AM1688" t="s">
        <v>53</v>
      </c>
      <c r="AN1688" t="s">
        <v>2031</v>
      </c>
    </row>
    <row r="1689" spans="1:40" ht="15" hidden="1" thickTop="1" x14ac:dyDescent="0.35">
      <c r="A1689" t="s">
        <v>9463</v>
      </c>
      <c r="B1689" t="s">
        <v>9442</v>
      </c>
      <c r="C1689" t="s">
        <v>4221</v>
      </c>
      <c r="D1689" t="s">
        <v>4222</v>
      </c>
      <c r="E1689" t="s">
        <v>4223</v>
      </c>
      <c r="F1689">
        <v>1</v>
      </c>
      <c r="G1689" t="s">
        <v>2682</v>
      </c>
      <c r="H1689" t="s">
        <v>2620</v>
      </c>
      <c r="I1689" t="s">
        <v>2511</v>
      </c>
      <c r="J1689" t="s">
        <v>4224</v>
      </c>
      <c r="K1689" t="s">
        <v>2684</v>
      </c>
      <c r="L1689" t="s">
        <v>2058</v>
      </c>
      <c r="M1689" t="s">
        <v>2059</v>
      </c>
      <c r="N1689">
        <v>1</v>
      </c>
      <c r="O1689">
        <v>2697</v>
      </c>
      <c r="P1689">
        <v>11.02</v>
      </c>
      <c r="Q1689">
        <v>24480</v>
      </c>
      <c r="R1689">
        <v>0</v>
      </c>
      <c r="S1689">
        <v>0</v>
      </c>
      <c r="T1689">
        <v>0</v>
      </c>
      <c r="U1689">
        <v>0</v>
      </c>
      <c r="V1689">
        <v>0</v>
      </c>
      <c r="W1689">
        <v>0</v>
      </c>
      <c r="X1689">
        <v>0</v>
      </c>
      <c r="Y1689">
        <v>0</v>
      </c>
      <c r="Z1689">
        <v>0</v>
      </c>
      <c r="AA1689">
        <v>0</v>
      </c>
      <c r="AB1689">
        <v>0</v>
      </c>
      <c r="AC1689">
        <v>0</v>
      </c>
      <c r="AD1689">
        <v>1</v>
      </c>
      <c r="AE1689">
        <v>2697</v>
      </c>
      <c r="AF1689">
        <v>11.02</v>
      </c>
      <c r="AG1689" t="s">
        <v>9443</v>
      </c>
      <c r="AH1689" s="21" t="str">
        <f t="shared" si="52"/>
        <v>YO27</v>
      </c>
      <c r="AI1689" s="21">
        <v>107.92500000000001</v>
      </c>
      <c r="AJ1689" s="21">
        <f t="shared" si="53"/>
        <v>88.982843137254903</v>
      </c>
      <c r="AK1689" s="21" t="s">
        <v>2063</v>
      </c>
      <c r="AL1689" t="s">
        <v>3177</v>
      </c>
      <c r="AM1689" t="s">
        <v>53</v>
      </c>
      <c r="AN1689" t="s">
        <v>2030</v>
      </c>
    </row>
    <row r="1690" spans="1:40" ht="15" hidden="1" thickTop="1" x14ac:dyDescent="0.35">
      <c r="A1690" t="s">
        <v>9466</v>
      </c>
      <c r="B1690" t="s">
        <v>9445</v>
      </c>
      <c r="C1690" t="s">
        <v>2966</v>
      </c>
      <c r="D1690" t="s">
        <v>9446</v>
      </c>
      <c r="E1690" t="s">
        <v>2705</v>
      </c>
      <c r="F1690">
        <v>1</v>
      </c>
      <c r="G1690" t="s">
        <v>2593</v>
      </c>
      <c r="H1690" t="s">
        <v>2056</v>
      </c>
      <c r="I1690" t="s">
        <v>2511</v>
      </c>
      <c r="J1690" t="s">
        <v>2594</v>
      </c>
      <c r="K1690" t="s">
        <v>65</v>
      </c>
      <c r="L1690" t="s">
        <v>2058</v>
      </c>
      <c r="M1690" t="s">
        <v>2170</v>
      </c>
      <c r="N1690">
        <v>0</v>
      </c>
      <c r="O1690">
        <v>0</v>
      </c>
      <c r="P1690">
        <v>0</v>
      </c>
      <c r="Q1690">
        <v>15300</v>
      </c>
      <c r="R1690">
        <v>0</v>
      </c>
      <c r="S1690">
        <v>0</v>
      </c>
      <c r="T1690">
        <v>0</v>
      </c>
      <c r="U1690">
        <v>0</v>
      </c>
      <c r="V1690">
        <v>0</v>
      </c>
      <c r="W1690">
        <v>0</v>
      </c>
      <c r="X1690">
        <v>0</v>
      </c>
      <c r="Y1690">
        <v>0</v>
      </c>
      <c r="Z1690">
        <v>0</v>
      </c>
      <c r="AA1690">
        <v>0</v>
      </c>
      <c r="AB1690">
        <v>0</v>
      </c>
      <c r="AC1690">
        <v>0</v>
      </c>
      <c r="AD1690">
        <v>0</v>
      </c>
      <c r="AE1690">
        <v>0</v>
      </c>
      <c r="AF1690">
        <v>0</v>
      </c>
      <c r="AG1690" t="s">
        <v>9447</v>
      </c>
      <c r="AH1690" s="21" t="str">
        <f t="shared" si="52"/>
        <v>YO27</v>
      </c>
      <c r="AI1690" s="21">
        <v>67.5</v>
      </c>
      <c r="AJ1690" s="21">
        <f t="shared" si="53"/>
        <v>100</v>
      </c>
      <c r="AK1690" s="21" t="s">
        <v>2060</v>
      </c>
      <c r="AL1690" t="s">
        <v>2527</v>
      </c>
      <c r="AM1690" t="s">
        <v>53</v>
      </c>
      <c r="AN1690" t="s">
        <v>2029</v>
      </c>
    </row>
    <row r="1691" spans="1:40" ht="15" hidden="1" thickTop="1" x14ac:dyDescent="0.35">
      <c r="A1691" t="s">
        <v>9469</v>
      </c>
      <c r="B1691" t="s">
        <v>9449</v>
      </c>
      <c r="C1691" t="s">
        <v>2730</v>
      </c>
      <c r="D1691" t="s">
        <v>9450</v>
      </c>
      <c r="E1691" t="s">
        <v>2575</v>
      </c>
      <c r="F1691">
        <v>1</v>
      </c>
      <c r="G1691" t="s">
        <v>2600</v>
      </c>
      <c r="H1691" t="s">
        <v>2577</v>
      </c>
      <c r="I1691" t="s">
        <v>2511</v>
      </c>
      <c r="J1691" t="s">
        <v>2699</v>
      </c>
      <c r="K1691" t="s">
        <v>2579</v>
      </c>
      <c r="L1691" t="s">
        <v>2058</v>
      </c>
      <c r="M1691" t="s">
        <v>2059</v>
      </c>
      <c r="N1691">
        <v>1</v>
      </c>
      <c r="O1691">
        <v>22</v>
      </c>
      <c r="P1691">
        <v>0.09</v>
      </c>
      <c r="Q1691">
        <v>24480</v>
      </c>
      <c r="R1691">
        <v>1</v>
      </c>
      <c r="S1691">
        <v>22</v>
      </c>
      <c r="T1691">
        <v>0.09</v>
      </c>
      <c r="U1691">
        <v>0</v>
      </c>
      <c r="V1691">
        <v>0</v>
      </c>
      <c r="W1691">
        <v>0</v>
      </c>
      <c r="X1691">
        <v>0</v>
      </c>
      <c r="Y1691">
        <v>0</v>
      </c>
      <c r="Z1691">
        <v>0</v>
      </c>
      <c r="AA1691">
        <v>0</v>
      </c>
      <c r="AB1691">
        <v>0</v>
      </c>
      <c r="AC1691">
        <v>0</v>
      </c>
      <c r="AD1691">
        <v>0</v>
      </c>
      <c r="AE1691">
        <v>0</v>
      </c>
      <c r="AF1691">
        <v>0</v>
      </c>
      <c r="AG1691" t="s">
        <v>9451</v>
      </c>
      <c r="AH1691" s="21" t="str">
        <f t="shared" si="52"/>
        <v>YR21</v>
      </c>
      <c r="AI1691" s="21">
        <v>107.92500000000001</v>
      </c>
      <c r="AJ1691" s="21">
        <f t="shared" si="53"/>
        <v>99.91013071895425</v>
      </c>
      <c r="AK1691" s="21" t="s">
        <v>2060</v>
      </c>
      <c r="AL1691" t="s">
        <v>2551</v>
      </c>
      <c r="AM1691" t="s">
        <v>53</v>
      </c>
      <c r="AN1691" t="s">
        <v>2029</v>
      </c>
    </row>
    <row r="1692" spans="1:40" ht="15" hidden="1" thickTop="1" x14ac:dyDescent="0.35">
      <c r="A1692" t="s">
        <v>9472</v>
      </c>
      <c r="B1692" t="s">
        <v>9453</v>
      </c>
      <c r="C1692" t="s">
        <v>5707</v>
      </c>
      <c r="D1692" t="s">
        <v>9454</v>
      </c>
      <c r="E1692" t="s">
        <v>2857</v>
      </c>
      <c r="F1692">
        <v>1</v>
      </c>
      <c r="G1692" t="s">
        <v>2609</v>
      </c>
      <c r="H1692" t="s">
        <v>2577</v>
      </c>
      <c r="I1692" t="s">
        <v>2511</v>
      </c>
      <c r="J1692" t="s">
        <v>2741</v>
      </c>
      <c r="K1692" t="s">
        <v>2742</v>
      </c>
      <c r="L1692" t="s">
        <v>2058</v>
      </c>
      <c r="M1692" t="s">
        <v>2225</v>
      </c>
      <c r="N1692">
        <v>0</v>
      </c>
      <c r="O1692">
        <v>0</v>
      </c>
      <c r="P1692">
        <v>0</v>
      </c>
      <c r="Q1692">
        <v>12240</v>
      </c>
      <c r="R1692">
        <v>0</v>
      </c>
      <c r="S1692">
        <v>0</v>
      </c>
      <c r="T1692">
        <v>0</v>
      </c>
      <c r="U1692">
        <v>0</v>
      </c>
      <c r="V1692">
        <v>0</v>
      </c>
      <c r="W1692">
        <v>0</v>
      </c>
      <c r="X1692">
        <v>0</v>
      </c>
      <c r="Y1692">
        <v>0</v>
      </c>
      <c r="Z1692">
        <v>0</v>
      </c>
      <c r="AA1692">
        <v>0</v>
      </c>
      <c r="AB1692">
        <v>0</v>
      </c>
      <c r="AC1692">
        <v>0</v>
      </c>
      <c r="AD1692">
        <v>0</v>
      </c>
      <c r="AE1692">
        <v>0</v>
      </c>
      <c r="AF1692">
        <v>0</v>
      </c>
      <c r="AG1692" t="s">
        <v>9455</v>
      </c>
      <c r="AH1692" s="21" t="str">
        <f t="shared" si="52"/>
        <v>YH98</v>
      </c>
      <c r="AI1692" s="21">
        <v>54</v>
      </c>
      <c r="AJ1692" s="21">
        <f t="shared" si="53"/>
        <v>100</v>
      </c>
      <c r="AK1692" s="21" t="s">
        <v>2060</v>
      </c>
      <c r="AL1692" t="s">
        <v>2613</v>
      </c>
      <c r="AM1692" t="s">
        <v>53</v>
      </c>
      <c r="AN1692" t="s">
        <v>2031</v>
      </c>
    </row>
    <row r="1693" spans="1:40" ht="15" hidden="1" thickTop="1" x14ac:dyDescent="0.35">
      <c r="A1693" t="s">
        <v>9475</v>
      </c>
      <c r="B1693" t="s">
        <v>9457</v>
      </c>
      <c r="C1693" t="s">
        <v>2651</v>
      </c>
      <c r="D1693" t="s">
        <v>9458</v>
      </c>
      <c r="E1693" t="s">
        <v>2653</v>
      </c>
      <c r="F1693">
        <v>1</v>
      </c>
      <c r="G1693" t="s">
        <v>2619</v>
      </c>
      <c r="H1693" t="s">
        <v>2620</v>
      </c>
      <c r="I1693" t="s">
        <v>2511</v>
      </c>
      <c r="J1693" t="s">
        <v>2654</v>
      </c>
      <c r="K1693" t="s">
        <v>2655</v>
      </c>
      <c r="L1693" t="s">
        <v>2058</v>
      </c>
      <c r="M1693" t="s">
        <v>2059</v>
      </c>
      <c r="N1693">
        <v>1</v>
      </c>
      <c r="O1693">
        <v>29</v>
      </c>
      <c r="P1693">
        <v>0.12</v>
      </c>
      <c r="Q1693">
        <v>24480</v>
      </c>
      <c r="R1693">
        <v>0</v>
      </c>
      <c r="S1693">
        <v>0</v>
      </c>
      <c r="T1693">
        <v>0</v>
      </c>
      <c r="U1693">
        <v>0</v>
      </c>
      <c r="V1693">
        <v>0</v>
      </c>
      <c r="W1693">
        <v>0</v>
      </c>
      <c r="X1693">
        <v>0</v>
      </c>
      <c r="Y1693">
        <v>0</v>
      </c>
      <c r="Z1693">
        <v>0</v>
      </c>
      <c r="AA1693">
        <v>1</v>
      </c>
      <c r="AB1693">
        <v>29</v>
      </c>
      <c r="AC1693">
        <v>0.12</v>
      </c>
      <c r="AD1693">
        <v>0</v>
      </c>
      <c r="AE1693">
        <v>0</v>
      </c>
      <c r="AF1693">
        <v>0</v>
      </c>
      <c r="AG1693" t="s">
        <v>9459</v>
      </c>
      <c r="AH1693" s="21" t="str">
        <f t="shared" si="52"/>
        <v>YO27</v>
      </c>
      <c r="AI1693" s="21">
        <v>107.92500000000001</v>
      </c>
      <c r="AJ1693" s="21">
        <f t="shared" si="53"/>
        <v>99.881535947712422</v>
      </c>
      <c r="AK1693" s="21" t="s">
        <v>2060</v>
      </c>
      <c r="AL1693" t="s">
        <v>2657</v>
      </c>
      <c r="AM1693" t="s">
        <v>53</v>
      </c>
      <c r="AN1693" t="s">
        <v>2031</v>
      </c>
    </row>
    <row r="1694" spans="1:40" ht="15" hidden="1" thickTop="1" x14ac:dyDescent="0.35">
      <c r="A1694" t="s">
        <v>7661</v>
      </c>
      <c r="B1694" t="s">
        <v>9461</v>
      </c>
      <c r="C1694" t="s">
        <v>78</v>
      </c>
      <c r="D1694" t="s">
        <v>9462</v>
      </c>
      <c r="E1694" t="s">
        <v>560</v>
      </c>
      <c r="F1694">
        <v>1</v>
      </c>
      <c r="G1694" t="s">
        <v>2055</v>
      </c>
      <c r="H1694" t="s">
        <v>2056</v>
      </c>
      <c r="I1694" t="s">
        <v>2511</v>
      </c>
      <c r="J1694" t="s">
        <v>67</v>
      </c>
      <c r="K1694" t="s">
        <v>68</v>
      </c>
      <c r="L1694" t="s">
        <v>2058</v>
      </c>
      <c r="M1694" t="s">
        <v>2488</v>
      </c>
      <c r="N1694">
        <v>0</v>
      </c>
      <c r="O1694">
        <v>0</v>
      </c>
      <c r="P1694">
        <v>0</v>
      </c>
      <c r="Q1694">
        <v>16320</v>
      </c>
      <c r="R1694">
        <v>0</v>
      </c>
      <c r="S1694">
        <v>0</v>
      </c>
      <c r="T1694">
        <v>0</v>
      </c>
      <c r="U1694">
        <v>0</v>
      </c>
      <c r="V1694">
        <v>0</v>
      </c>
      <c r="W1694">
        <v>0</v>
      </c>
      <c r="X1694">
        <v>0</v>
      </c>
      <c r="Y1694">
        <v>0</v>
      </c>
      <c r="Z1694">
        <v>0</v>
      </c>
      <c r="AA1694">
        <v>0</v>
      </c>
      <c r="AB1694">
        <v>0</v>
      </c>
      <c r="AC1694">
        <v>0</v>
      </c>
      <c r="AD1694">
        <v>0</v>
      </c>
      <c r="AE1694">
        <v>0</v>
      </c>
      <c r="AF1694">
        <v>0</v>
      </c>
      <c r="AG1694" t="s">
        <v>240</v>
      </c>
      <c r="AH1694" s="21" t="str">
        <f t="shared" si="52"/>
        <v>YO27</v>
      </c>
      <c r="AI1694" s="21">
        <v>72.000000000000014</v>
      </c>
      <c r="AJ1694" s="21">
        <f t="shared" si="53"/>
        <v>100</v>
      </c>
      <c r="AK1694" s="21" t="s">
        <v>2060</v>
      </c>
      <c r="AL1694" t="s">
        <v>70</v>
      </c>
      <c r="AM1694" t="s">
        <v>53</v>
      </c>
      <c r="AN1694" t="s">
        <v>2031</v>
      </c>
    </row>
    <row r="1695" spans="1:40" ht="15" hidden="1" thickTop="1" x14ac:dyDescent="0.35">
      <c r="A1695" t="s">
        <v>9481</v>
      </c>
      <c r="B1695" t="s">
        <v>9464</v>
      </c>
      <c r="C1695" t="s">
        <v>66</v>
      </c>
      <c r="D1695" t="s">
        <v>9465</v>
      </c>
      <c r="E1695" t="s">
        <v>560</v>
      </c>
      <c r="F1695">
        <v>1</v>
      </c>
      <c r="G1695" t="s">
        <v>2055</v>
      </c>
      <c r="H1695" t="s">
        <v>2056</v>
      </c>
      <c r="I1695" t="s">
        <v>2511</v>
      </c>
      <c r="J1695" t="s">
        <v>67</v>
      </c>
      <c r="K1695" t="s">
        <v>68</v>
      </c>
      <c r="L1695" t="s">
        <v>2058</v>
      </c>
      <c r="M1695" t="s">
        <v>2170</v>
      </c>
      <c r="N1695">
        <v>0</v>
      </c>
      <c r="O1695">
        <v>0</v>
      </c>
      <c r="P1695">
        <v>0</v>
      </c>
      <c r="Q1695">
        <v>15300</v>
      </c>
      <c r="R1695">
        <v>0</v>
      </c>
      <c r="S1695">
        <v>0</v>
      </c>
      <c r="T1695">
        <v>0</v>
      </c>
      <c r="U1695">
        <v>0</v>
      </c>
      <c r="V1695">
        <v>0</v>
      </c>
      <c r="W1695">
        <v>0</v>
      </c>
      <c r="X1695">
        <v>0</v>
      </c>
      <c r="Y1695">
        <v>0</v>
      </c>
      <c r="Z1695">
        <v>0</v>
      </c>
      <c r="AA1695">
        <v>0</v>
      </c>
      <c r="AB1695">
        <v>0</v>
      </c>
      <c r="AC1695">
        <v>0</v>
      </c>
      <c r="AD1695">
        <v>0</v>
      </c>
      <c r="AE1695">
        <v>0</v>
      </c>
      <c r="AF1695">
        <v>0</v>
      </c>
      <c r="AG1695" t="s">
        <v>241</v>
      </c>
      <c r="AH1695" s="21" t="str">
        <f t="shared" si="52"/>
        <v>YO27</v>
      </c>
      <c r="AI1695" s="21">
        <v>67.5</v>
      </c>
      <c r="AJ1695" s="21">
        <f t="shared" si="53"/>
        <v>100</v>
      </c>
      <c r="AK1695" s="21" t="s">
        <v>2060</v>
      </c>
      <c r="AL1695" t="s">
        <v>70</v>
      </c>
      <c r="AM1695" t="s">
        <v>53</v>
      </c>
      <c r="AN1695" t="s">
        <v>2030</v>
      </c>
    </row>
    <row r="1696" spans="1:40" ht="15" hidden="1" thickTop="1" x14ac:dyDescent="0.35">
      <c r="A1696" t="s">
        <v>9485</v>
      </c>
      <c r="B1696" t="s">
        <v>9467</v>
      </c>
      <c r="C1696" t="s">
        <v>100</v>
      </c>
      <c r="D1696" t="s">
        <v>9468</v>
      </c>
      <c r="E1696" t="s">
        <v>560</v>
      </c>
      <c r="F1696">
        <v>1</v>
      </c>
      <c r="G1696" t="s">
        <v>2055</v>
      </c>
      <c r="H1696" t="s">
        <v>2056</v>
      </c>
      <c r="I1696" t="s">
        <v>2511</v>
      </c>
      <c r="J1696" t="s">
        <v>67</v>
      </c>
      <c r="K1696" t="s">
        <v>68</v>
      </c>
      <c r="L1696" t="s">
        <v>2058</v>
      </c>
      <c r="M1696" t="s">
        <v>2059</v>
      </c>
      <c r="N1696">
        <v>0</v>
      </c>
      <c r="O1696">
        <v>0</v>
      </c>
      <c r="P1696">
        <v>0</v>
      </c>
      <c r="Q1696">
        <v>24480</v>
      </c>
      <c r="R1696">
        <v>0</v>
      </c>
      <c r="S1696">
        <v>0</v>
      </c>
      <c r="T1696">
        <v>0</v>
      </c>
      <c r="U1696">
        <v>0</v>
      </c>
      <c r="V1696">
        <v>0</v>
      </c>
      <c r="W1696">
        <v>0</v>
      </c>
      <c r="X1696">
        <v>0</v>
      </c>
      <c r="Y1696">
        <v>0</v>
      </c>
      <c r="Z1696">
        <v>0</v>
      </c>
      <c r="AA1696">
        <v>0</v>
      </c>
      <c r="AB1696">
        <v>0</v>
      </c>
      <c r="AC1696">
        <v>0</v>
      </c>
      <c r="AD1696">
        <v>0</v>
      </c>
      <c r="AE1696">
        <v>0</v>
      </c>
      <c r="AF1696">
        <v>0</v>
      </c>
      <c r="AG1696" t="s">
        <v>242</v>
      </c>
      <c r="AH1696" s="21" t="str">
        <f t="shared" si="52"/>
        <v>YO27</v>
      </c>
      <c r="AI1696" s="21">
        <v>107.92500000000001</v>
      </c>
      <c r="AJ1696" s="21">
        <f t="shared" si="53"/>
        <v>100</v>
      </c>
      <c r="AK1696" s="21" t="s">
        <v>2060</v>
      </c>
      <c r="AL1696" t="s">
        <v>70</v>
      </c>
      <c r="AM1696" t="s">
        <v>53</v>
      </c>
      <c r="AN1696" t="s">
        <v>2032</v>
      </c>
    </row>
    <row r="1697" spans="1:40" ht="15" hidden="1" thickTop="1" x14ac:dyDescent="0.35">
      <c r="A1697" t="s">
        <v>9489</v>
      </c>
      <c r="B1697" t="s">
        <v>9470</v>
      </c>
      <c r="C1697" t="s">
        <v>100</v>
      </c>
      <c r="D1697" t="s">
        <v>9471</v>
      </c>
      <c r="E1697" t="s">
        <v>560</v>
      </c>
      <c r="F1697">
        <v>1</v>
      </c>
      <c r="G1697" t="s">
        <v>2055</v>
      </c>
      <c r="H1697" t="s">
        <v>2056</v>
      </c>
      <c r="I1697" t="s">
        <v>2511</v>
      </c>
      <c r="J1697" t="s">
        <v>67</v>
      </c>
      <c r="K1697" t="s">
        <v>68</v>
      </c>
      <c r="L1697" t="s">
        <v>2058</v>
      </c>
      <c r="M1697" t="s">
        <v>2059</v>
      </c>
      <c r="N1697">
        <v>13</v>
      </c>
      <c r="O1697">
        <v>522</v>
      </c>
      <c r="P1697">
        <v>2.13</v>
      </c>
      <c r="Q1697">
        <v>24480</v>
      </c>
      <c r="R1697">
        <v>2</v>
      </c>
      <c r="S1697">
        <v>88</v>
      </c>
      <c r="T1697">
        <v>0.36</v>
      </c>
      <c r="U1697">
        <v>0</v>
      </c>
      <c r="V1697">
        <v>0</v>
      </c>
      <c r="W1697">
        <v>0</v>
      </c>
      <c r="X1697">
        <v>11</v>
      </c>
      <c r="Y1697">
        <v>434</v>
      </c>
      <c r="Z1697">
        <v>1.77</v>
      </c>
      <c r="AA1697">
        <v>0</v>
      </c>
      <c r="AB1697">
        <v>0</v>
      </c>
      <c r="AC1697">
        <v>0</v>
      </c>
      <c r="AD1697">
        <v>0</v>
      </c>
      <c r="AE1697">
        <v>0</v>
      </c>
      <c r="AF1697">
        <v>0</v>
      </c>
      <c r="AG1697" t="s">
        <v>243</v>
      </c>
      <c r="AH1697" s="21" t="str">
        <f t="shared" si="52"/>
        <v>YO27</v>
      </c>
      <c r="AI1697" s="21">
        <v>107.92500000000001</v>
      </c>
      <c r="AJ1697" s="21">
        <f t="shared" si="53"/>
        <v>97.867647058823536</v>
      </c>
      <c r="AK1697" s="21" t="s">
        <v>2063</v>
      </c>
      <c r="AL1697" t="s">
        <v>70</v>
      </c>
      <c r="AM1697" t="s">
        <v>53</v>
      </c>
      <c r="AN1697" t="s">
        <v>2032</v>
      </c>
    </row>
    <row r="1698" spans="1:40" ht="15" hidden="1" thickTop="1" x14ac:dyDescent="0.35">
      <c r="A1698" t="s">
        <v>9493</v>
      </c>
      <c r="B1698" t="s">
        <v>9473</v>
      </c>
      <c r="C1698" t="s">
        <v>76</v>
      </c>
      <c r="D1698" t="s">
        <v>9474</v>
      </c>
      <c r="E1698" t="s">
        <v>560</v>
      </c>
      <c r="F1698">
        <v>2</v>
      </c>
      <c r="G1698" t="s">
        <v>2055</v>
      </c>
      <c r="H1698" t="s">
        <v>2056</v>
      </c>
      <c r="I1698" t="s">
        <v>2511</v>
      </c>
      <c r="J1698" t="s">
        <v>67</v>
      </c>
      <c r="K1698" t="s">
        <v>68</v>
      </c>
      <c r="L1698" t="s">
        <v>2058</v>
      </c>
      <c r="M1698" t="s">
        <v>2170</v>
      </c>
      <c r="N1698">
        <v>0</v>
      </c>
      <c r="O1698">
        <v>0</v>
      </c>
      <c r="P1698">
        <v>0</v>
      </c>
      <c r="Q1698">
        <v>15300</v>
      </c>
      <c r="R1698">
        <v>0</v>
      </c>
      <c r="S1698">
        <v>0</v>
      </c>
      <c r="T1698">
        <v>0</v>
      </c>
      <c r="U1698">
        <v>0</v>
      </c>
      <c r="V1698">
        <v>0</v>
      </c>
      <c r="W1698">
        <v>0</v>
      </c>
      <c r="X1698">
        <v>0</v>
      </c>
      <c r="Y1698">
        <v>0</v>
      </c>
      <c r="Z1698">
        <v>0</v>
      </c>
      <c r="AA1698">
        <v>0</v>
      </c>
      <c r="AB1698">
        <v>0</v>
      </c>
      <c r="AC1698">
        <v>0</v>
      </c>
      <c r="AD1698">
        <v>0</v>
      </c>
      <c r="AE1698">
        <v>0</v>
      </c>
      <c r="AF1698">
        <v>0</v>
      </c>
      <c r="AG1698" t="s">
        <v>244</v>
      </c>
      <c r="AH1698" s="21" t="str">
        <f t="shared" si="52"/>
        <v>YO27</v>
      </c>
      <c r="AI1698" s="21">
        <v>67.5</v>
      </c>
      <c r="AJ1698" s="21">
        <f t="shared" si="53"/>
        <v>100</v>
      </c>
      <c r="AK1698" s="21" t="s">
        <v>2060</v>
      </c>
      <c r="AL1698" t="s">
        <v>70</v>
      </c>
      <c r="AM1698" t="s">
        <v>53</v>
      </c>
      <c r="AN1698" t="s">
        <v>2031</v>
      </c>
    </row>
    <row r="1699" spans="1:40" ht="15" hidden="1" thickTop="1" x14ac:dyDescent="0.35">
      <c r="A1699" t="s">
        <v>9497</v>
      </c>
      <c r="B1699" t="s">
        <v>9476</v>
      </c>
      <c r="C1699" t="s">
        <v>78</v>
      </c>
      <c r="D1699" t="s">
        <v>9477</v>
      </c>
      <c r="E1699" t="s">
        <v>560</v>
      </c>
      <c r="F1699">
        <v>1</v>
      </c>
      <c r="G1699" t="s">
        <v>2055</v>
      </c>
      <c r="H1699" t="s">
        <v>2056</v>
      </c>
      <c r="I1699" t="s">
        <v>2511</v>
      </c>
      <c r="J1699" t="s">
        <v>67</v>
      </c>
      <c r="K1699" t="s">
        <v>68</v>
      </c>
      <c r="L1699" t="s">
        <v>2058</v>
      </c>
      <c r="M1699" t="s">
        <v>2488</v>
      </c>
      <c r="N1699">
        <v>0</v>
      </c>
      <c r="O1699">
        <v>0</v>
      </c>
      <c r="P1699">
        <v>0</v>
      </c>
      <c r="Q1699">
        <v>16320</v>
      </c>
      <c r="R1699">
        <v>0</v>
      </c>
      <c r="S1699">
        <v>0</v>
      </c>
      <c r="T1699">
        <v>0</v>
      </c>
      <c r="U1699">
        <v>0</v>
      </c>
      <c r="V1699">
        <v>0</v>
      </c>
      <c r="W1699">
        <v>0</v>
      </c>
      <c r="X1699">
        <v>0</v>
      </c>
      <c r="Y1699">
        <v>0</v>
      </c>
      <c r="Z1699">
        <v>0</v>
      </c>
      <c r="AA1699">
        <v>0</v>
      </c>
      <c r="AB1699">
        <v>0</v>
      </c>
      <c r="AC1699">
        <v>0</v>
      </c>
      <c r="AD1699">
        <v>0</v>
      </c>
      <c r="AE1699">
        <v>0</v>
      </c>
      <c r="AF1699">
        <v>0</v>
      </c>
      <c r="AG1699" t="s">
        <v>245</v>
      </c>
      <c r="AH1699" s="21" t="str">
        <f t="shared" si="52"/>
        <v>YO27</v>
      </c>
      <c r="AI1699" s="21">
        <v>72.000000000000014</v>
      </c>
      <c r="AJ1699" s="21">
        <f t="shared" si="53"/>
        <v>100</v>
      </c>
      <c r="AK1699" s="21" t="s">
        <v>2060</v>
      </c>
      <c r="AL1699" t="s">
        <v>70</v>
      </c>
      <c r="AM1699" t="s">
        <v>53</v>
      </c>
      <c r="AN1699" t="s">
        <v>2032</v>
      </c>
    </row>
    <row r="1700" spans="1:40" ht="15" hidden="1" thickTop="1" x14ac:dyDescent="0.35">
      <c r="A1700" t="s">
        <v>9501</v>
      </c>
      <c r="B1700" t="s">
        <v>9478</v>
      </c>
      <c r="C1700" t="s">
        <v>3419</v>
      </c>
      <c r="D1700" t="s">
        <v>9479</v>
      </c>
      <c r="E1700" t="s">
        <v>4895</v>
      </c>
      <c r="F1700">
        <v>1</v>
      </c>
      <c r="G1700" t="s">
        <v>2546</v>
      </c>
      <c r="H1700" t="s">
        <v>2510</v>
      </c>
      <c r="I1700" t="s">
        <v>2511</v>
      </c>
      <c r="J1700" t="s">
        <v>2547</v>
      </c>
      <c r="K1700" t="s">
        <v>2548</v>
      </c>
      <c r="L1700" t="s">
        <v>2058</v>
      </c>
      <c r="M1700" t="s">
        <v>2170</v>
      </c>
      <c r="N1700">
        <v>0</v>
      </c>
      <c r="O1700">
        <v>0</v>
      </c>
      <c r="P1700">
        <v>0</v>
      </c>
      <c r="Q1700">
        <v>15300</v>
      </c>
      <c r="R1700">
        <v>0</v>
      </c>
      <c r="S1700">
        <v>0</v>
      </c>
      <c r="T1700">
        <v>0</v>
      </c>
      <c r="U1700">
        <v>0</v>
      </c>
      <c r="V1700">
        <v>0</v>
      </c>
      <c r="W1700">
        <v>0</v>
      </c>
      <c r="X1700">
        <v>0</v>
      </c>
      <c r="Y1700">
        <v>0</v>
      </c>
      <c r="Z1700">
        <v>0</v>
      </c>
      <c r="AA1700">
        <v>0</v>
      </c>
      <c r="AB1700">
        <v>0</v>
      </c>
      <c r="AC1700">
        <v>0</v>
      </c>
      <c r="AD1700">
        <v>0</v>
      </c>
      <c r="AE1700">
        <v>0</v>
      </c>
      <c r="AF1700">
        <v>0</v>
      </c>
      <c r="AG1700" t="s">
        <v>9480</v>
      </c>
      <c r="AH1700" s="21" t="str">
        <f t="shared" si="52"/>
        <v>YO27</v>
      </c>
      <c r="AI1700" s="21">
        <v>67.5</v>
      </c>
      <c r="AJ1700" s="21">
        <f t="shared" si="53"/>
        <v>100</v>
      </c>
      <c r="AK1700" s="21" t="s">
        <v>2060</v>
      </c>
      <c r="AL1700" t="s">
        <v>2551</v>
      </c>
      <c r="AM1700" t="s">
        <v>53</v>
      </c>
      <c r="AN1700" t="s">
        <v>2029</v>
      </c>
    </row>
    <row r="1701" spans="1:40" ht="15" hidden="1" thickTop="1" x14ac:dyDescent="0.35">
      <c r="A1701" t="s">
        <v>9505</v>
      </c>
      <c r="B1701" t="s">
        <v>9482</v>
      </c>
      <c r="C1701" t="s">
        <v>3738</v>
      </c>
      <c r="D1701" t="s">
        <v>9483</v>
      </c>
      <c r="E1701" t="s">
        <v>2562</v>
      </c>
      <c r="F1701">
        <v>1</v>
      </c>
      <c r="G1701" t="s">
        <v>2546</v>
      </c>
      <c r="H1701" t="s">
        <v>2510</v>
      </c>
      <c r="I1701" t="s">
        <v>2511</v>
      </c>
      <c r="J1701" t="s">
        <v>2547</v>
      </c>
      <c r="K1701" t="s">
        <v>2548</v>
      </c>
      <c r="L1701" t="s">
        <v>2058</v>
      </c>
      <c r="M1701" t="s">
        <v>2059</v>
      </c>
      <c r="N1701">
        <v>1</v>
      </c>
      <c r="O1701">
        <v>65</v>
      </c>
      <c r="P1701">
        <v>0.27</v>
      </c>
      <c r="Q1701">
        <v>24480</v>
      </c>
      <c r="R1701">
        <v>0</v>
      </c>
      <c r="S1701">
        <v>0</v>
      </c>
      <c r="T1701">
        <v>0</v>
      </c>
      <c r="U1701">
        <v>0</v>
      </c>
      <c r="V1701">
        <v>0</v>
      </c>
      <c r="W1701">
        <v>0</v>
      </c>
      <c r="X1701">
        <v>1</v>
      </c>
      <c r="Y1701">
        <v>65</v>
      </c>
      <c r="Z1701">
        <v>0.27</v>
      </c>
      <c r="AA1701">
        <v>0</v>
      </c>
      <c r="AB1701">
        <v>0</v>
      </c>
      <c r="AC1701">
        <v>0</v>
      </c>
      <c r="AD1701">
        <v>0</v>
      </c>
      <c r="AE1701">
        <v>0</v>
      </c>
      <c r="AF1701">
        <v>0</v>
      </c>
      <c r="AG1701" t="s">
        <v>9484</v>
      </c>
      <c r="AH1701" s="21" t="str">
        <f t="shared" si="52"/>
        <v>YO27</v>
      </c>
      <c r="AI1701" s="21">
        <v>107.92500000000001</v>
      </c>
      <c r="AJ1701" s="21">
        <f t="shared" si="53"/>
        <v>99.734477124183002</v>
      </c>
      <c r="AK1701" s="21" t="s">
        <v>2063</v>
      </c>
      <c r="AL1701" t="s">
        <v>2551</v>
      </c>
      <c r="AM1701" t="s">
        <v>53</v>
      </c>
      <c r="AN1701" t="s">
        <v>2030</v>
      </c>
    </row>
    <row r="1702" spans="1:40" ht="15" hidden="1" thickTop="1" x14ac:dyDescent="0.35">
      <c r="A1702" t="s">
        <v>9509</v>
      </c>
      <c r="B1702" t="s">
        <v>9486</v>
      </c>
      <c r="C1702" t="s">
        <v>2832</v>
      </c>
      <c r="D1702" t="s">
        <v>9487</v>
      </c>
      <c r="E1702" t="s">
        <v>2562</v>
      </c>
      <c r="F1702">
        <v>1</v>
      </c>
      <c r="G1702" t="s">
        <v>2546</v>
      </c>
      <c r="H1702" t="s">
        <v>2510</v>
      </c>
      <c r="I1702" t="s">
        <v>2511</v>
      </c>
      <c r="J1702" t="s">
        <v>2547</v>
      </c>
      <c r="K1702" t="s">
        <v>2548</v>
      </c>
      <c r="L1702" t="s">
        <v>2058</v>
      </c>
      <c r="M1702" t="s">
        <v>2059</v>
      </c>
      <c r="N1702">
        <v>2</v>
      </c>
      <c r="O1702">
        <v>40</v>
      </c>
      <c r="P1702">
        <v>0.16</v>
      </c>
      <c r="Q1702">
        <v>24480</v>
      </c>
      <c r="R1702">
        <v>0</v>
      </c>
      <c r="S1702">
        <v>0</v>
      </c>
      <c r="T1702">
        <v>0</v>
      </c>
      <c r="U1702">
        <v>0</v>
      </c>
      <c r="V1702">
        <v>0</v>
      </c>
      <c r="W1702">
        <v>0</v>
      </c>
      <c r="X1702">
        <v>0</v>
      </c>
      <c r="Y1702">
        <v>0</v>
      </c>
      <c r="Z1702">
        <v>0</v>
      </c>
      <c r="AA1702">
        <v>2</v>
      </c>
      <c r="AB1702">
        <v>40</v>
      </c>
      <c r="AC1702">
        <v>0.16</v>
      </c>
      <c r="AD1702">
        <v>0</v>
      </c>
      <c r="AE1702">
        <v>0</v>
      </c>
      <c r="AF1702">
        <v>0</v>
      </c>
      <c r="AG1702" t="s">
        <v>9488</v>
      </c>
      <c r="AH1702" s="21" t="str">
        <f t="shared" si="52"/>
        <v>YO27</v>
      </c>
      <c r="AI1702" s="21">
        <v>107.92500000000001</v>
      </c>
      <c r="AJ1702" s="21">
        <f t="shared" si="53"/>
        <v>99.83660130718954</v>
      </c>
      <c r="AK1702" s="21" t="s">
        <v>2060</v>
      </c>
      <c r="AL1702" t="s">
        <v>2551</v>
      </c>
      <c r="AM1702" t="s">
        <v>53</v>
      </c>
      <c r="AN1702" t="s">
        <v>2031</v>
      </c>
    </row>
    <row r="1703" spans="1:40" ht="15" hidden="1" thickTop="1" x14ac:dyDescent="0.35">
      <c r="A1703" t="s">
        <v>9513</v>
      </c>
      <c r="B1703" t="s">
        <v>9490</v>
      </c>
      <c r="C1703" t="s">
        <v>3738</v>
      </c>
      <c r="D1703" t="s">
        <v>9491</v>
      </c>
      <c r="E1703" t="s">
        <v>2562</v>
      </c>
      <c r="F1703">
        <v>1</v>
      </c>
      <c r="G1703" t="s">
        <v>2546</v>
      </c>
      <c r="H1703" t="s">
        <v>2510</v>
      </c>
      <c r="I1703" t="s">
        <v>2511</v>
      </c>
      <c r="J1703" t="s">
        <v>2547</v>
      </c>
      <c r="K1703" t="s">
        <v>2548</v>
      </c>
      <c r="L1703" t="s">
        <v>2058</v>
      </c>
      <c r="M1703" t="s">
        <v>2059</v>
      </c>
      <c r="N1703">
        <v>0</v>
      </c>
      <c r="O1703">
        <v>0</v>
      </c>
      <c r="P1703">
        <v>0</v>
      </c>
      <c r="Q1703">
        <v>24480</v>
      </c>
      <c r="R1703">
        <v>0</v>
      </c>
      <c r="S1703">
        <v>0</v>
      </c>
      <c r="T1703">
        <v>0</v>
      </c>
      <c r="U1703">
        <v>0</v>
      </c>
      <c r="V1703">
        <v>0</v>
      </c>
      <c r="W1703">
        <v>0</v>
      </c>
      <c r="X1703">
        <v>0</v>
      </c>
      <c r="Y1703">
        <v>0</v>
      </c>
      <c r="Z1703">
        <v>0</v>
      </c>
      <c r="AA1703">
        <v>0</v>
      </c>
      <c r="AB1703">
        <v>0</v>
      </c>
      <c r="AC1703">
        <v>0</v>
      </c>
      <c r="AD1703">
        <v>0</v>
      </c>
      <c r="AE1703">
        <v>0</v>
      </c>
      <c r="AF1703">
        <v>0</v>
      </c>
      <c r="AG1703" t="s">
        <v>9492</v>
      </c>
      <c r="AH1703" s="21" t="str">
        <f t="shared" si="52"/>
        <v>YO27</v>
      </c>
      <c r="AI1703" s="21">
        <v>107.92500000000001</v>
      </c>
      <c r="AJ1703" s="21">
        <f t="shared" si="53"/>
        <v>100</v>
      </c>
      <c r="AK1703" s="21" t="s">
        <v>2060</v>
      </c>
      <c r="AL1703" t="s">
        <v>2551</v>
      </c>
      <c r="AM1703" t="s">
        <v>53</v>
      </c>
      <c r="AN1703" t="s">
        <v>2031</v>
      </c>
    </row>
    <row r="1704" spans="1:40" ht="15" hidden="1" thickTop="1" x14ac:dyDescent="0.35">
      <c r="A1704" t="s">
        <v>7676</v>
      </c>
      <c r="B1704" t="s">
        <v>9494</v>
      </c>
      <c r="C1704" t="s">
        <v>3666</v>
      </c>
      <c r="D1704" t="s">
        <v>9495</v>
      </c>
      <c r="E1704" t="s">
        <v>3668</v>
      </c>
      <c r="F1704">
        <v>3</v>
      </c>
      <c r="G1704" t="s">
        <v>2816</v>
      </c>
      <c r="H1704" t="s">
        <v>2620</v>
      </c>
      <c r="I1704" t="s">
        <v>2511</v>
      </c>
      <c r="J1704" t="s">
        <v>3116</v>
      </c>
      <c r="K1704" t="s">
        <v>2818</v>
      </c>
      <c r="L1704" t="s">
        <v>30320</v>
      </c>
      <c r="M1704" t="s">
        <v>2170</v>
      </c>
      <c r="N1704">
        <v>0</v>
      </c>
      <c r="O1704">
        <v>0</v>
      </c>
      <c r="P1704">
        <v>0</v>
      </c>
      <c r="Q1704">
        <v>11700</v>
      </c>
      <c r="R1704">
        <v>0</v>
      </c>
      <c r="S1704">
        <v>0</v>
      </c>
      <c r="T1704">
        <v>0</v>
      </c>
      <c r="U1704">
        <v>0</v>
      </c>
      <c r="V1704">
        <v>0</v>
      </c>
      <c r="W1704">
        <v>0</v>
      </c>
      <c r="X1704">
        <v>0</v>
      </c>
      <c r="Y1704">
        <v>0</v>
      </c>
      <c r="Z1704">
        <v>0</v>
      </c>
      <c r="AA1704">
        <v>0</v>
      </c>
      <c r="AB1704">
        <v>0</v>
      </c>
      <c r="AC1704">
        <v>0</v>
      </c>
      <c r="AD1704">
        <v>0</v>
      </c>
      <c r="AE1704">
        <v>0</v>
      </c>
      <c r="AF1704">
        <v>0</v>
      </c>
      <c r="AG1704" t="s">
        <v>9496</v>
      </c>
      <c r="AH1704" s="21" t="str">
        <f t="shared" si="52"/>
        <v>YO27</v>
      </c>
      <c r="AI1704" s="21">
        <v>67.5</v>
      </c>
      <c r="AJ1704" s="21">
        <f t="shared" si="53"/>
        <v>100</v>
      </c>
      <c r="AK1704" s="21" t="s">
        <v>2060</v>
      </c>
      <c r="AL1704" t="s">
        <v>3118</v>
      </c>
      <c r="AM1704" t="s">
        <v>53</v>
      </c>
      <c r="AN1704" t="s">
        <v>2029</v>
      </c>
    </row>
    <row r="1705" spans="1:40" ht="15" hidden="1" thickTop="1" x14ac:dyDescent="0.35">
      <c r="A1705" t="s">
        <v>9520</v>
      </c>
      <c r="B1705" t="s">
        <v>9498</v>
      </c>
      <c r="C1705" t="s">
        <v>2584</v>
      </c>
      <c r="D1705" t="s">
        <v>9499</v>
      </c>
      <c r="E1705" t="s">
        <v>64</v>
      </c>
      <c r="F1705">
        <v>2</v>
      </c>
      <c r="G1705" t="s">
        <v>2524</v>
      </c>
      <c r="H1705" t="s">
        <v>2056</v>
      </c>
      <c r="I1705" t="s">
        <v>2511</v>
      </c>
      <c r="J1705" t="s">
        <v>2586</v>
      </c>
      <c r="K1705" t="s">
        <v>62</v>
      </c>
      <c r="L1705" t="s">
        <v>2058</v>
      </c>
      <c r="M1705" t="s">
        <v>2059</v>
      </c>
      <c r="N1705">
        <v>0</v>
      </c>
      <c r="O1705">
        <v>0</v>
      </c>
      <c r="P1705">
        <v>0</v>
      </c>
      <c r="Q1705">
        <v>24480</v>
      </c>
      <c r="R1705">
        <v>0</v>
      </c>
      <c r="S1705">
        <v>0</v>
      </c>
      <c r="T1705">
        <v>0</v>
      </c>
      <c r="U1705">
        <v>0</v>
      </c>
      <c r="V1705">
        <v>0</v>
      </c>
      <c r="W1705">
        <v>0</v>
      </c>
      <c r="X1705">
        <v>0</v>
      </c>
      <c r="Y1705">
        <v>0</v>
      </c>
      <c r="Z1705">
        <v>0</v>
      </c>
      <c r="AA1705">
        <v>0</v>
      </c>
      <c r="AB1705">
        <v>0</v>
      </c>
      <c r="AC1705">
        <v>0</v>
      </c>
      <c r="AD1705">
        <v>0</v>
      </c>
      <c r="AE1705">
        <v>0</v>
      </c>
      <c r="AF1705">
        <v>0</v>
      </c>
      <c r="AG1705" t="s">
        <v>9500</v>
      </c>
      <c r="AH1705" s="21" t="str">
        <f t="shared" si="52"/>
        <v>YO27</v>
      </c>
      <c r="AI1705" s="21">
        <v>107.92500000000001</v>
      </c>
      <c r="AJ1705" s="21">
        <f t="shared" si="53"/>
        <v>100</v>
      </c>
      <c r="AK1705" s="21" t="s">
        <v>2060</v>
      </c>
      <c r="AL1705" t="s">
        <v>2527</v>
      </c>
      <c r="AM1705" t="s">
        <v>53</v>
      </c>
      <c r="AN1705" t="s">
        <v>2031</v>
      </c>
    </row>
    <row r="1706" spans="1:40" ht="15" hidden="1" thickTop="1" x14ac:dyDescent="0.35">
      <c r="A1706" t="s">
        <v>9524</v>
      </c>
      <c r="B1706" t="s">
        <v>9502</v>
      </c>
      <c r="C1706" t="s">
        <v>2803</v>
      </c>
      <c r="D1706" t="s">
        <v>9503</v>
      </c>
      <c r="E1706" t="s">
        <v>5244</v>
      </c>
      <c r="F1706">
        <v>1</v>
      </c>
      <c r="G1706" t="s">
        <v>2600</v>
      </c>
      <c r="H1706" t="s">
        <v>2577</v>
      </c>
      <c r="I1706" t="s">
        <v>2511</v>
      </c>
      <c r="J1706" t="s">
        <v>2699</v>
      </c>
      <c r="K1706" t="s">
        <v>2579</v>
      </c>
      <c r="L1706" t="s">
        <v>2058</v>
      </c>
      <c r="M1706" t="s">
        <v>2170</v>
      </c>
      <c r="N1706">
        <v>0</v>
      </c>
      <c r="O1706">
        <v>0</v>
      </c>
      <c r="P1706">
        <v>0</v>
      </c>
      <c r="Q1706">
        <v>15300</v>
      </c>
      <c r="R1706">
        <v>0</v>
      </c>
      <c r="S1706">
        <v>0</v>
      </c>
      <c r="T1706">
        <v>0</v>
      </c>
      <c r="U1706">
        <v>0</v>
      </c>
      <c r="V1706">
        <v>0</v>
      </c>
      <c r="W1706">
        <v>0</v>
      </c>
      <c r="X1706">
        <v>0</v>
      </c>
      <c r="Y1706">
        <v>0</v>
      </c>
      <c r="Z1706">
        <v>0</v>
      </c>
      <c r="AA1706">
        <v>0</v>
      </c>
      <c r="AB1706">
        <v>0</v>
      </c>
      <c r="AC1706">
        <v>0</v>
      </c>
      <c r="AD1706">
        <v>0</v>
      </c>
      <c r="AE1706">
        <v>0</v>
      </c>
      <c r="AF1706">
        <v>0</v>
      </c>
      <c r="AG1706" t="s">
        <v>9504</v>
      </c>
      <c r="AH1706" s="21" t="str">
        <f t="shared" si="52"/>
        <v>YO27</v>
      </c>
      <c r="AI1706" s="21">
        <v>67.5</v>
      </c>
      <c r="AJ1706" s="21">
        <f t="shared" si="53"/>
        <v>100</v>
      </c>
      <c r="AK1706" s="21" t="s">
        <v>2060</v>
      </c>
      <c r="AL1706" t="s">
        <v>2581</v>
      </c>
      <c r="AM1706" t="s">
        <v>53</v>
      </c>
      <c r="AN1706" t="s">
        <v>2029</v>
      </c>
    </row>
    <row r="1707" spans="1:40" ht="15" hidden="1" thickTop="1" x14ac:dyDescent="0.35">
      <c r="A1707" t="s">
        <v>9528</v>
      </c>
      <c r="B1707" t="s">
        <v>9506</v>
      </c>
      <c r="C1707" t="s">
        <v>2904</v>
      </c>
      <c r="D1707" t="s">
        <v>9507</v>
      </c>
      <c r="E1707" t="s">
        <v>2705</v>
      </c>
      <c r="F1707">
        <v>1</v>
      </c>
      <c r="G1707" t="s">
        <v>2593</v>
      </c>
      <c r="H1707" t="s">
        <v>2056</v>
      </c>
      <c r="I1707" t="s">
        <v>2511</v>
      </c>
      <c r="J1707" t="s">
        <v>2594</v>
      </c>
      <c r="K1707" t="s">
        <v>65</v>
      </c>
      <c r="L1707" t="s">
        <v>2058</v>
      </c>
      <c r="M1707" t="s">
        <v>2059</v>
      </c>
      <c r="N1707">
        <v>0</v>
      </c>
      <c r="O1707">
        <v>0</v>
      </c>
      <c r="P1707">
        <v>0</v>
      </c>
      <c r="Q1707">
        <v>24480</v>
      </c>
      <c r="R1707">
        <v>0</v>
      </c>
      <c r="S1707">
        <v>0</v>
      </c>
      <c r="T1707">
        <v>0</v>
      </c>
      <c r="U1707">
        <v>0</v>
      </c>
      <c r="V1707">
        <v>0</v>
      </c>
      <c r="W1707">
        <v>0</v>
      </c>
      <c r="X1707">
        <v>0</v>
      </c>
      <c r="Y1707">
        <v>0</v>
      </c>
      <c r="Z1707">
        <v>0</v>
      </c>
      <c r="AA1707">
        <v>0</v>
      </c>
      <c r="AB1707">
        <v>0</v>
      </c>
      <c r="AC1707">
        <v>0</v>
      </c>
      <c r="AD1707">
        <v>0</v>
      </c>
      <c r="AE1707">
        <v>0</v>
      </c>
      <c r="AF1707">
        <v>0</v>
      </c>
      <c r="AG1707" t="s">
        <v>9508</v>
      </c>
      <c r="AH1707" s="21" t="str">
        <f t="shared" si="52"/>
        <v>YO27</v>
      </c>
      <c r="AI1707" s="21">
        <v>107.92500000000001</v>
      </c>
      <c r="AJ1707" s="21">
        <f t="shared" si="53"/>
        <v>100</v>
      </c>
      <c r="AK1707" s="21" t="s">
        <v>2060</v>
      </c>
      <c r="AL1707" t="s">
        <v>2527</v>
      </c>
      <c r="AM1707" t="s">
        <v>53</v>
      </c>
      <c r="AN1707" t="s">
        <v>2031</v>
      </c>
    </row>
    <row r="1708" spans="1:40" ht="15" hidden="1" thickTop="1" x14ac:dyDescent="0.35">
      <c r="A1708" t="s">
        <v>9532</v>
      </c>
      <c r="B1708" t="s">
        <v>9510</v>
      </c>
      <c r="C1708" t="s">
        <v>5561</v>
      </c>
      <c r="D1708" t="s">
        <v>9511</v>
      </c>
      <c r="E1708" t="s">
        <v>2575</v>
      </c>
      <c r="F1708">
        <v>1</v>
      </c>
      <c r="G1708" t="s">
        <v>2576</v>
      </c>
      <c r="H1708" t="s">
        <v>2577</v>
      </c>
      <c r="I1708" t="s">
        <v>2511</v>
      </c>
      <c r="J1708" t="s">
        <v>2578</v>
      </c>
      <c r="K1708" t="s">
        <v>2579</v>
      </c>
      <c r="L1708" t="s">
        <v>2058</v>
      </c>
      <c r="M1708" t="s">
        <v>2059</v>
      </c>
      <c r="N1708">
        <v>1</v>
      </c>
      <c r="O1708">
        <v>17</v>
      </c>
      <c r="P1708">
        <v>7.0000000000000007E-2</v>
      </c>
      <c r="Q1708">
        <v>24480</v>
      </c>
      <c r="R1708">
        <v>1</v>
      </c>
      <c r="S1708">
        <v>17</v>
      </c>
      <c r="T1708">
        <v>7.0000000000000007E-2</v>
      </c>
      <c r="U1708">
        <v>0</v>
      </c>
      <c r="V1708">
        <v>0</v>
      </c>
      <c r="W1708">
        <v>0</v>
      </c>
      <c r="X1708">
        <v>0</v>
      </c>
      <c r="Y1708">
        <v>0</v>
      </c>
      <c r="Z1708">
        <v>0</v>
      </c>
      <c r="AA1708">
        <v>0</v>
      </c>
      <c r="AB1708">
        <v>0</v>
      </c>
      <c r="AC1708">
        <v>0</v>
      </c>
      <c r="AD1708">
        <v>0</v>
      </c>
      <c r="AE1708">
        <v>0</v>
      </c>
      <c r="AF1708">
        <v>0</v>
      </c>
      <c r="AG1708" t="s">
        <v>9512</v>
      </c>
      <c r="AH1708" s="21" t="str">
        <f t="shared" si="52"/>
        <v>YO27</v>
      </c>
      <c r="AI1708" s="21">
        <v>107.92500000000001</v>
      </c>
      <c r="AJ1708" s="21">
        <f t="shared" si="53"/>
        <v>99.930555555555557</v>
      </c>
      <c r="AK1708" s="21" t="s">
        <v>2060</v>
      </c>
      <c r="AL1708" t="s">
        <v>2581</v>
      </c>
      <c r="AM1708" t="s">
        <v>53</v>
      </c>
      <c r="AN1708" t="s">
        <v>2029</v>
      </c>
    </row>
    <row r="1709" spans="1:40" ht="15" hidden="1" thickTop="1" x14ac:dyDescent="0.35">
      <c r="A1709" t="s">
        <v>9536</v>
      </c>
      <c r="B1709" t="s">
        <v>9514</v>
      </c>
      <c r="C1709" t="s">
        <v>4385</v>
      </c>
      <c r="D1709" t="s">
        <v>9515</v>
      </c>
      <c r="E1709" t="s">
        <v>2575</v>
      </c>
      <c r="F1709">
        <v>1</v>
      </c>
      <c r="G1709" t="s">
        <v>2576</v>
      </c>
      <c r="H1709" t="s">
        <v>2577</v>
      </c>
      <c r="I1709" t="s">
        <v>2511</v>
      </c>
      <c r="J1709" t="s">
        <v>2858</v>
      </c>
      <c r="K1709" t="s">
        <v>2742</v>
      </c>
      <c r="L1709" t="s">
        <v>2058</v>
      </c>
      <c r="M1709" t="s">
        <v>2310</v>
      </c>
      <c r="N1709">
        <v>2</v>
      </c>
      <c r="O1709">
        <v>56</v>
      </c>
      <c r="P1709">
        <v>0.34</v>
      </c>
      <c r="Q1709">
        <v>16320</v>
      </c>
      <c r="R1709">
        <v>0</v>
      </c>
      <c r="S1709">
        <v>0</v>
      </c>
      <c r="T1709">
        <v>0</v>
      </c>
      <c r="U1709">
        <v>0</v>
      </c>
      <c r="V1709">
        <v>0</v>
      </c>
      <c r="W1709">
        <v>0</v>
      </c>
      <c r="X1709">
        <v>2</v>
      </c>
      <c r="Y1709">
        <v>56</v>
      </c>
      <c r="Z1709">
        <v>0.34</v>
      </c>
      <c r="AA1709">
        <v>0</v>
      </c>
      <c r="AB1709">
        <v>0</v>
      </c>
      <c r="AC1709">
        <v>0</v>
      </c>
      <c r="AD1709">
        <v>0</v>
      </c>
      <c r="AE1709">
        <v>0</v>
      </c>
      <c r="AF1709">
        <v>0</v>
      </c>
      <c r="AG1709" t="s">
        <v>9516</v>
      </c>
      <c r="AH1709" s="21" t="str">
        <f t="shared" si="52"/>
        <v>YO27</v>
      </c>
      <c r="AI1709" s="21">
        <v>72</v>
      </c>
      <c r="AJ1709" s="21">
        <f t="shared" si="53"/>
        <v>99.656862745098039</v>
      </c>
      <c r="AK1709" s="21" t="s">
        <v>2063</v>
      </c>
      <c r="AL1709" t="s">
        <v>2551</v>
      </c>
      <c r="AM1709" t="s">
        <v>53</v>
      </c>
      <c r="AN1709" t="s">
        <v>2029</v>
      </c>
    </row>
    <row r="1710" spans="1:40" ht="15" hidden="1" thickTop="1" x14ac:dyDescent="0.35">
      <c r="A1710" t="s">
        <v>9540</v>
      </c>
      <c r="B1710" t="s">
        <v>9517</v>
      </c>
      <c r="C1710" t="s">
        <v>4673</v>
      </c>
      <c r="D1710" t="s">
        <v>9518</v>
      </c>
      <c r="E1710" t="s">
        <v>3058</v>
      </c>
      <c r="F1710">
        <v>1</v>
      </c>
      <c r="G1710" t="s">
        <v>2546</v>
      </c>
      <c r="H1710" t="s">
        <v>2510</v>
      </c>
      <c r="I1710" t="s">
        <v>2511</v>
      </c>
      <c r="J1710" t="s">
        <v>4675</v>
      </c>
      <c r="K1710" t="s">
        <v>3007</v>
      </c>
      <c r="L1710" t="s">
        <v>2058</v>
      </c>
      <c r="M1710" t="s">
        <v>2170</v>
      </c>
      <c r="N1710">
        <v>2</v>
      </c>
      <c r="O1710">
        <v>38</v>
      </c>
      <c r="P1710">
        <v>0.25</v>
      </c>
      <c r="Q1710">
        <v>15300</v>
      </c>
      <c r="R1710">
        <v>1</v>
      </c>
      <c r="S1710">
        <v>22</v>
      </c>
      <c r="T1710">
        <v>0.14000000000000001</v>
      </c>
      <c r="U1710">
        <v>0</v>
      </c>
      <c r="V1710">
        <v>0</v>
      </c>
      <c r="W1710">
        <v>0</v>
      </c>
      <c r="X1710">
        <v>1</v>
      </c>
      <c r="Y1710">
        <v>16</v>
      </c>
      <c r="Z1710">
        <v>0.1</v>
      </c>
      <c r="AA1710">
        <v>0</v>
      </c>
      <c r="AB1710">
        <v>0</v>
      </c>
      <c r="AC1710">
        <v>0</v>
      </c>
      <c r="AD1710">
        <v>0</v>
      </c>
      <c r="AE1710">
        <v>0</v>
      </c>
      <c r="AF1710">
        <v>0</v>
      </c>
      <c r="AG1710" t="s">
        <v>9519</v>
      </c>
      <c r="AH1710" s="21" t="str">
        <f t="shared" si="52"/>
        <v>YO27</v>
      </c>
      <c r="AI1710" s="21">
        <v>67.5</v>
      </c>
      <c r="AJ1710" s="21">
        <f t="shared" si="53"/>
        <v>99.751633986928098</v>
      </c>
      <c r="AK1710" s="21" t="s">
        <v>2060</v>
      </c>
      <c r="AL1710" t="s">
        <v>2551</v>
      </c>
      <c r="AM1710" t="s">
        <v>53</v>
      </c>
      <c r="AN1710" t="s">
        <v>2031</v>
      </c>
    </row>
    <row r="1711" spans="1:40" ht="15" hidden="1" thickTop="1" x14ac:dyDescent="0.35">
      <c r="A1711" t="s">
        <v>9544</v>
      </c>
      <c r="B1711" t="s">
        <v>9521</v>
      </c>
      <c r="C1711" t="s">
        <v>4498</v>
      </c>
      <c r="D1711" t="s">
        <v>9522</v>
      </c>
      <c r="E1711" t="s">
        <v>3156</v>
      </c>
      <c r="F1711">
        <v>1</v>
      </c>
      <c r="G1711" t="s">
        <v>2546</v>
      </c>
      <c r="H1711" t="s">
        <v>2510</v>
      </c>
      <c r="I1711" t="s">
        <v>2511</v>
      </c>
      <c r="J1711" t="s">
        <v>2547</v>
      </c>
      <c r="K1711" t="s">
        <v>2548</v>
      </c>
      <c r="L1711" t="s">
        <v>2058</v>
      </c>
      <c r="M1711" t="s">
        <v>2170</v>
      </c>
      <c r="N1711">
        <v>1</v>
      </c>
      <c r="O1711">
        <v>33</v>
      </c>
      <c r="P1711">
        <v>0.22</v>
      </c>
      <c r="Q1711">
        <v>15300</v>
      </c>
      <c r="R1711">
        <v>1</v>
      </c>
      <c r="S1711">
        <v>33</v>
      </c>
      <c r="T1711">
        <v>0.22</v>
      </c>
      <c r="U1711">
        <v>0</v>
      </c>
      <c r="V1711">
        <v>0</v>
      </c>
      <c r="W1711">
        <v>0</v>
      </c>
      <c r="X1711">
        <v>0</v>
      </c>
      <c r="Y1711">
        <v>0</v>
      </c>
      <c r="Z1711">
        <v>0</v>
      </c>
      <c r="AA1711">
        <v>0</v>
      </c>
      <c r="AB1711">
        <v>0</v>
      </c>
      <c r="AC1711">
        <v>0</v>
      </c>
      <c r="AD1711">
        <v>0</v>
      </c>
      <c r="AE1711">
        <v>0</v>
      </c>
      <c r="AF1711">
        <v>0</v>
      </c>
      <c r="AG1711" t="s">
        <v>9523</v>
      </c>
      <c r="AH1711" s="21" t="str">
        <f t="shared" si="52"/>
        <v>YO27</v>
      </c>
      <c r="AI1711" s="21">
        <v>67.5</v>
      </c>
      <c r="AJ1711" s="21">
        <f t="shared" si="53"/>
        <v>99.784313725490193</v>
      </c>
      <c r="AK1711" s="21" t="s">
        <v>2060</v>
      </c>
      <c r="AL1711" t="s">
        <v>2551</v>
      </c>
      <c r="AM1711" t="s">
        <v>53</v>
      </c>
      <c r="AN1711" t="s">
        <v>2029</v>
      </c>
    </row>
    <row r="1712" spans="1:40" ht="15" hidden="1" thickTop="1" x14ac:dyDescent="0.35">
      <c r="A1712" t="s">
        <v>9548</v>
      </c>
      <c r="B1712" t="s">
        <v>9525</v>
      </c>
      <c r="C1712" t="s">
        <v>3570</v>
      </c>
      <c r="D1712" t="s">
        <v>9526</v>
      </c>
      <c r="E1712" t="s">
        <v>3572</v>
      </c>
      <c r="F1712">
        <v>1</v>
      </c>
      <c r="G1712" t="s">
        <v>2546</v>
      </c>
      <c r="H1712" t="s">
        <v>2510</v>
      </c>
      <c r="I1712" t="s">
        <v>2511</v>
      </c>
      <c r="J1712" t="s">
        <v>3573</v>
      </c>
      <c r="K1712" t="s">
        <v>3007</v>
      </c>
      <c r="L1712" t="s">
        <v>2058</v>
      </c>
      <c r="M1712" t="s">
        <v>2059</v>
      </c>
      <c r="N1712">
        <v>1</v>
      </c>
      <c r="O1712">
        <v>187</v>
      </c>
      <c r="P1712">
        <v>0.76</v>
      </c>
      <c r="Q1712">
        <v>24480</v>
      </c>
      <c r="R1712">
        <v>0</v>
      </c>
      <c r="S1712">
        <v>0</v>
      </c>
      <c r="T1712">
        <v>0</v>
      </c>
      <c r="U1712">
        <v>0</v>
      </c>
      <c r="V1712">
        <v>0</v>
      </c>
      <c r="W1712">
        <v>0</v>
      </c>
      <c r="X1712">
        <v>0</v>
      </c>
      <c r="Y1712">
        <v>0</v>
      </c>
      <c r="Z1712">
        <v>0</v>
      </c>
      <c r="AA1712">
        <v>1</v>
      </c>
      <c r="AB1712">
        <v>187</v>
      </c>
      <c r="AC1712">
        <v>0.76</v>
      </c>
      <c r="AD1712">
        <v>0</v>
      </c>
      <c r="AE1712">
        <v>0</v>
      </c>
      <c r="AF1712">
        <v>0</v>
      </c>
      <c r="AG1712" t="s">
        <v>9527</v>
      </c>
      <c r="AH1712" s="21" t="str">
        <f t="shared" si="52"/>
        <v>YO27</v>
      </c>
      <c r="AI1712" s="21">
        <v>107.92500000000001</v>
      </c>
      <c r="AJ1712" s="21">
        <f t="shared" si="53"/>
        <v>99.236111111111114</v>
      </c>
      <c r="AK1712" s="21" t="s">
        <v>2063</v>
      </c>
      <c r="AL1712" t="s">
        <v>2551</v>
      </c>
      <c r="AM1712" t="s">
        <v>53</v>
      </c>
      <c r="AN1712" t="s">
        <v>2031</v>
      </c>
    </row>
    <row r="1713" spans="1:40" ht="15" hidden="1" thickTop="1" x14ac:dyDescent="0.35">
      <c r="A1713" t="s">
        <v>9552</v>
      </c>
      <c r="B1713" t="s">
        <v>9529</v>
      </c>
      <c r="C1713" t="s">
        <v>4822</v>
      </c>
      <c r="D1713" t="s">
        <v>9530</v>
      </c>
      <c r="E1713" t="s">
        <v>3572</v>
      </c>
      <c r="F1713">
        <v>1</v>
      </c>
      <c r="G1713" t="s">
        <v>2546</v>
      </c>
      <c r="H1713" t="s">
        <v>2510</v>
      </c>
      <c r="I1713" t="s">
        <v>2511</v>
      </c>
      <c r="J1713" t="s">
        <v>3573</v>
      </c>
      <c r="K1713" t="s">
        <v>3007</v>
      </c>
      <c r="L1713" t="s">
        <v>2058</v>
      </c>
      <c r="M1713" t="s">
        <v>2059</v>
      </c>
      <c r="N1713">
        <v>1</v>
      </c>
      <c r="O1713">
        <v>33</v>
      </c>
      <c r="P1713">
        <v>0.13</v>
      </c>
      <c r="Q1713">
        <v>24480</v>
      </c>
      <c r="R1713">
        <v>0</v>
      </c>
      <c r="S1713">
        <v>0</v>
      </c>
      <c r="T1713">
        <v>0</v>
      </c>
      <c r="U1713">
        <v>0</v>
      </c>
      <c r="V1713">
        <v>0</v>
      </c>
      <c r="W1713">
        <v>0</v>
      </c>
      <c r="X1713">
        <v>1</v>
      </c>
      <c r="Y1713">
        <v>33</v>
      </c>
      <c r="Z1713">
        <v>0.13</v>
      </c>
      <c r="AA1713">
        <v>0</v>
      </c>
      <c r="AB1713">
        <v>0</v>
      </c>
      <c r="AC1713">
        <v>0</v>
      </c>
      <c r="AD1713">
        <v>0</v>
      </c>
      <c r="AE1713">
        <v>0</v>
      </c>
      <c r="AF1713">
        <v>0</v>
      </c>
      <c r="AG1713" t="s">
        <v>9531</v>
      </c>
      <c r="AH1713" s="21" t="str">
        <f t="shared" si="52"/>
        <v>YO27</v>
      </c>
      <c r="AI1713" s="21">
        <v>107.92500000000001</v>
      </c>
      <c r="AJ1713" s="21">
        <f t="shared" si="53"/>
        <v>99.865196078431367</v>
      </c>
      <c r="AK1713" s="21" t="s">
        <v>2060</v>
      </c>
      <c r="AL1713" t="s">
        <v>2551</v>
      </c>
      <c r="AM1713" t="s">
        <v>53</v>
      </c>
      <c r="AN1713" t="s">
        <v>2032</v>
      </c>
    </row>
    <row r="1714" spans="1:40" ht="15" hidden="1" thickTop="1" x14ac:dyDescent="0.35">
      <c r="A1714" t="s">
        <v>9556</v>
      </c>
      <c r="B1714" t="s">
        <v>9533</v>
      </c>
      <c r="C1714" t="s">
        <v>3570</v>
      </c>
      <c r="D1714" t="s">
        <v>9534</v>
      </c>
      <c r="E1714" t="s">
        <v>3572</v>
      </c>
      <c r="F1714">
        <v>1</v>
      </c>
      <c r="G1714" t="s">
        <v>2546</v>
      </c>
      <c r="H1714" t="s">
        <v>2510</v>
      </c>
      <c r="I1714" t="s">
        <v>2511</v>
      </c>
      <c r="J1714" t="s">
        <v>3573</v>
      </c>
      <c r="K1714" t="s">
        <v>3007</v>
      </c>
      <c r="L1714" t="s">
        <v>2058</v>
      </c>
      <c r="M1714" t="s">
        <v>2059</v>
      </c>
      <c r="N1714">
        <v>0</v>
      </c>
      <c r="O1714">
        <v>0</v>
      </c>
      <c r="P1714">
        <v>0</v>
      </c>
      <c r="Q1714">
        <v>24480</v>
      </c>
      <c r="R1714">
        <v>0</v>
      </c>
      <c r="S1714">
        <v>0</v>
      </c>
      <c r="T1714">
        <v>0</v>
      </c>
      <c r="U1714">
        <v>0</v>
      </c>
      <c r="V1714">
        <v>0</v>
      </c>
      <c r="W1714">
        <v>0</v>
      </c>
      <c r="X1714">
        <v>0</v>
      </c>
      <c r="Y1714">
        <v>0</v>
      </c>
      <c r="Z1714">
        <v>0</v>
      </c>
      <c r="AA1714">
        <v>0</v>
      </c>
      <c r="AB1714">
        <v>0</v>
      </c>
      <c r="AC1714">
        <v>0</v>
      </c>
      <c r="AD1714">
        <v>0</v>
      </c>
      <c r="AE1714">
        <v>0</v>
      </c>
      <c r="AF1714">
        <v>0</v>
      </c>
      <c r="AG1714" t="s">
        <v>9535</v>
      </c>
      <c r="AH1714" s="21" t="str">
        <f t="shared" si="52"/>
        <v>YO27</v>
      </c>
      <c r="AI1714" s="21">
        <v>107.92500000000001</v>
      </c>
      <c r="AJ1714" s="21">
        <f t="shared" si="53"/>
        <v>100</v>
      </c>
      <c r="AK1714" s="21" t="s">
        <v>2060</v>
      </c>
      <c r="AL1714" t="s">
        <v>2551</v>
      </c>
      <c r="AM1714" t="s">
        <v>53</v>
      </c>
      <c r="AN1714" t="s">
        <v>2030</v>
      </c>
    </row>
    <row r="1715" spans="1:40" ht="15" hidden="1" thickTop="1" x14ac:dyDescent="0.35">
      <c r="A1715" t="s">
        <v>9560</v>
      </c>
      <c r="B1715" t="s">
        <v>9537</v>
      </c>
      <c r="C1715" t="s">
        <v>2951</v>
      </c>
      <c r="D1715" t="s">
        <v>9538</v>
      </c>
      <c r="E1715" t="s">
        <v>558</v>
      </c>
      <c r="F1715">
        <v>1</v>
      </c>
      <c r="G1715" t="s">
        <v>2524</v>
      </c>
      <c r="H1715" t="s">
        <v>2056</v>
      </c>
      <c r="I1715" t="s">
        <v>2511</v>
      </c>
      <c r="J1715" t="s">
        <v>2532</v>
      </c>
      <c r="K1715" t="s">
        <v>62</v>
      </c>
      <c r="L1715" t="s">
        <v>2058</v>
      </c>
      <c r="M1715" t="s">
        <v>2059</v>
      </c>
      <c r="N1715">
        <v>0</v>
      </c>
      <c r="O1715">
        <v>0</v>
      </c>
      <c r="P1715">
        <v>0</v>
      </c>
      <c r="Q1715">
        <v>24480</v>
      </c>
      <c r="R1715">
        <v>0</v>
      </c>
      <c r="S1715">
        <v>0</v>
      </c>
      <c r="T1715">
        <v>0</v>
      </c>
      <c r="U1715">
        <v>0</v>
      </c>
      <c r="V1715">
        <v>0</v>
      </c>
      <c r="W1715">
        <v>0</v>
      </c>
      <c r="X1715">
        <v>0</v>
      </c>
      <c r="Y1715">
        <v>0</v>
      </c>
      <c r="Z1715">
        <v>0</v>
      </c>
      <c r="AA1715">
        <v>0</v>
      </c>
      <c r="AB1715">
        <v>0</v>
      </c>
      <c r="AC1715">
        <v>0</v>
      </c>
      <c r="AD1715">
        <v>0</v>
      </c>
      <c r="AE1715">
        <v>0</v>
      </c>
      <c r="AF1715">
        <v>0</v>
      </c>
      <c r="AG1715" t="s">
        <v>9539</v>
      </c>
      <c r="AH1715" s="21" t="str">
        <f t="shared" si="52"/>
        <v>YO27</v>
      </c>
      <c r="AI1715" s="21">
        <v>107.92500000000001</v>
      </c>
      <c r="AJ1715" s="21">
        <f t="shared" si="53"/>
        <v>100</v>
      </c>
      <c r="AK1715" s="21" t="s">
        <v>2060</v>
      </c>
      <c r="AL1715" t="s">
        <v>2527</v>
      </c>
      <c r="AM1715" t="s">
        <v>53</v>
      </c>
      <c r="AN1715" t="s">
        <v>2031</v>
      </c>
    </row>
    <row r="1716" spans="1:40" ht="15" hidden="1" thickTop="1" x14ac:dyDescent="0.35">
      <c r="A1716" t="s">
        <v>9564</v>
      </c>
      <c r="B1716" t="s">
        <v>9541</v>
      </c>
      <c r="C1716" t="s">
        <v>5681</v>
      </c>
      <c r="D1716" t="s">
        <v>9542</v>
      </c>
      <c r="E1716" t="s">
        <v>2545</v>
      </c>
      <c r="F1716">
        <v>1</v>
      </c>
      <c r="G1716" t="s">
        <v>2546</v>
      </c>
      <c r="H1716" t="s">
        <v>2510</v>
      </c>
      <c r="I1716" t="s">
        <v>2511</v>
      </c>
      <c r="J1716" t="s">
        <v>2547</v>
      </c>
      <c r="K1716" t="s">
        <v>2548</v>
      </c>
      <c r="L1716" t="s">
        <v>2058</v>
      </c>
      <c r="M1716" t="s">
        <v>2059</v>
      </c>
      <c r="N1716">
        <v>0</v>
      </c>
      <c r="O1716">
        <v>0</v>
      </c>
      <c r="P1716">
        <v>0</v>
      </c>
      <c r="Q1716">
        <v>24480</v>
      </c>
      <c r="R1716">
        <v>0</v>
      </c>
      <c r="S1716">
        <v>0</v>
      </c>
      <c r="T1716">
        <v>0</v>
      </c>
      <c r="U1716">
        <v>0</v>
      </c>
      <c r="V1716">
        <v>0</v>
      </c>
      <c r="W1716">
        <v>0</v>
      </c>
      <c r="X1716">
        <v>0</v>
      </c>
      <c r="Y1716">
        <v>0</v>
      </c>
      <c r="Z1716">
        <v>0</v>
      </c>
      <c r="AA1716">
        <v>0</v>
      </c>
      <c r="AB1716">
        <v>0</v>
      </c>
      <c r="AC1716">
        <v>0</v>
      </c>
      <c r="AD1716">
        <v>0</v>
      </c>
      <c r="AE1716">
        <v>0</v>
      </c>
      <c r="AF1716">
        <v>0</v>
      </c>
      <c r="AG1716" t="s">
        <v>9543</v>
      </c>
      <c r="AH1716" s="21" t="str">
        <f t="shared" si="52"/>
        <v>YO27</v>
      </c>
      <c r="AI1716" s="21">
        <v>107.92500000000001</v>
      </c>
      <c r="AJ1716" s="21">
        <f t="shared" si="53"/>
        <v>100</v>
      </c>
      <c r="AK1716" s="21" t="s">
        <v>2060</v>
      </c>
      <c r="AL1716" t="s">
        <v>2551</v>
      </c>
      <c r="AM1716" t="s">
        <v>53</v>
      </c>
      <c r="AN1716" t="s">
        <v>2031</v>
      </c>
    </row>
    <row r="1717" spans="1:40" ht="15" hidden="1" thickTop="1" x14ac:dyDescent="0.35">
      <c r="A1717" t="s">
        <v>9568</v>
      </c>
      <c r="B1717" t="s">
        <v>9545</v>
      </c>
      <c r="C1717" t="s">
        <v>7085</v>
      </c>
      <c r="D1717" t="s">
        <v>9546</v>
      </c>
      <c r="E1717" t="s">
        <v>2691</v>
      </c>
      <c r="F1717">
        <v>1</v>
      </c>
      <c r="G1717" t="s">
        <v>2600</v>
      </c>
      <c r="H1717" t="s">
        <v>2577</v>
      </c>
      <c r="I1717" t="s">
        <v>2511</v>
      </c>
      <c r="J1717" t="s">
        <v>2699</v>
      </c>
      <c r="K1717" t="s">
        <v>2579</v>
      </c>
      <c r="L1717" t="s">
        <v>2058</v>
      </c>
      <c r="M1717" t="s">
        <v>2170</v>
      </c>
      <c r="N1717">
        <v>1</v>
      </c>
      <c r="O1717">
        <v>19</v>
      </c>
      <c r="P1717">
        <v>0.12</v>
      </c>
      <c r="Q1717">
        <v>15300</v>
      </c>
      <c r="R1717">
        <v>1</v>
      </c>
      <c r="S1717">
        <v>19</v>
      </c>
      <c r="T1717">
        <v>0.12</v>
      </c>
      <c r="U1717">
        <v>0</v>
      </c>
      <c r="V1717">
        <v>0</v>
      </c>
      <c r="W1717">
        <v>0</v>
      </c>
      <c r="X1717">
        <v>0</v>
      </c>
      <c r="Y1717">
        <v>0</v>
      </c>
      <c r="Z1717">
        <v>0</v>
      </c>
      <c r="AA1717">
        <v>0</v>
      </c>
      <c r="AB1717">
        <v>0</v>
      </c>
      <c r="AC1717">
        <v>0</v>
      </c>
      <c r="AD1717">
        <v>0</v>
      </c>
      <c r="AE1717">
        <v>0</v>
      </c>
      <c r="AF1717">
        <v>0</v>
      </c>
      <c r="AG1717" t="s">
        <v>9547</v>
      </c>
      <c r="AH1717" s="21" t="str">
        <f t="shared" si="52"/>
        <v>YO98</v>
      </c>
      <c r="AI1717" s="21">
        <v>67.5</v>
      </c>
      <c r="AJ1717" s="21">
        <f t="shared" si="53"/>
        <v>99.875816993464056</v>
      </c>
      <c r="AK1717" s="21" t="s">
        <v>2060</v>
      </c>
      <c r="AL1717" t="s">
        <v>2581</v>
      </c>
      <c r="AM1717" t="s">
        <v>53</v>
      </c>
      <c r="AN1717" t="s">
        <v>2031</v>
      </c>
    </row>
    <row r="1718" spans="1:40" ht="15" hidden="1" thickTop="1" x14ac:dyDescent="0.35">
      <c r="A1718" t="s">
        <v>9572</v>
      </c>
      <c r="B1718" t="s">
        <v>9549</v>
      </c>
      <c r="C1718" t="s">
        <v>5105</v>
      </c>
      <c r="D1718" t="s">
        <v>9550</v>
      </c>
      <c r="E1718" t="s">
        <v>2691</v>
      </c>
      <c r="F1718">
        <v>1</v>
      </c>
      <c r="G1718" t="s">
        <v>2600</v>
      </c>
      <c r="H1718" t="s">
        <v>2577</v>
      </c>
      <c r="I1718" t="s">
        <v>2511</v>
      </c>
      <c r="J1718" t="s">
        <v>2634</v>
      </c>
      <c r="K1718" t="s">
        <v>2635</v>
      </c>
      <c r="L1718" t="s">
        <v>2058</v>
      </c>
      <c r="M1718" t="s">
        <v>2170</v>
      </c>
      <c r="N1718">
        <v>0</v>
      </c>
      <c r="O1718">
        <v>0</v>
      </c>
      <c r="P1718">
        <v>0</v>
      </c>
      <c r="Q1718">
        <v>15300</v>
      </c>
      <c r="R1718">
        <v>0</v>
      </c>
      <c r="S1718">
        <v>0</v>
      </c>
      <c r="T1718">
        <v>0</v>
      </c>
      <c r="U1718">
        <v>0</v>
      </c>
      <c r="V1718">
        <v>0</v>
      </c>
      <c r="W1718">
        <v>0</v>
      </c>
      <c r="X1718">
        <v>0</v>
      </c>
      <c r="Y1718">
        <v>0</v>
      </c>
      <c r="Z1718">
        <v>0</v>
      </c>
      <c r="AA1718">
        <v>0</v>
      </c>
      <c r="AB1718">
        <v>0</v>
      </c>
      <c r="AC1718">
        <v>0</v>
      </c>
      <c r="AD1718">
        <v>0</v>
      </c>
      <c r="AE1718">
        <v>0</v>
      </c>
      <c r="AF1718">
        <v>0</v>
      </c>
      <c r="AG1718" t="s">
        <v>9551</v>
      </c>
      <c r="AH1718" s="21" t="str">
        <f t="shared" si="52"/>
        <v>YO98</v>
      </c>
      <c r="AI1718" s="21">
        <v>67.5</v>
      </c>
      <c r="AJ1718" s="21">
        <f t="shared" si="53"/>
        <v>100</v>
      </c>
      <c r="AK1718" s="21" t="s">
        <v>2060</v>
      </c>
      <c r="AL1718" t="s">
        <v>2581</v>
      </c>
      <c r="AM1718" t="s">
        <v>53</v>
      </c>
      <c r="AN1718" t="s">
        <v>2034</v>
      </c>
    </row>
    <row r="1719" spans="1:40" ht="15" hidden="1" thickTop="1" x14ac:dyDescent="0.35">
      <c r="A1719" t="s">
        <v>9576</v>
      </c>
      <c r="B1719" t="s">
        <v>9553</v>
      </c>
      <c r="C1719" t="s">
        <v>2897</v>
      </c>
      <c r="D1719" t="s">
        <v>9554</v>
      </c>
      <c r="E1719" t="s">
        <v>2705</v>
      </c>
      <c r="F1719">
        <v>1</v>
      </c>
      <c r="G1719" t="s">
        <v>2593</v>
      </c>
      <c r="H1719" t="s">
        <v>2056</v>
      </c>
      <c r="I1719" t="s">
        <v>2511</v>
      </c>
      <c r="J1719" t="s">
        <v>2594</v>
      </c>
      <c r="K1719" t="s">
        <v>65</v>
      </c>
      <c r="L1719" t="s">
        <v>2058</v>
      </c>
      <c r="M1719" t="s">
        <v>2170</v>
      </c>
      <c r="N1719">
        <v>1</v>
      </c>
      <c r="O1719">
        <v>20</v>
      </c>
      <c r="P1719">
        <v>0.13</v>
      </c>
      <c r="Q1719">
        <v>15300</v>
      </c>
      <c r="R1719">
        <v>0</v>
      </c>
      <c r="S1719">
        <v>0</v>
      </c>
      <c r="T1719">
        <v>0</v>
      </c>
      <c r="U1719">
        <v>0</v>
      </c>
      <c r="V1719">
        <v>0</v>
      </c>
      <c r="W1719">
        <v>0</v>
      </c>
      <c r="X1719">
        <v>0</v>
      </c>
      <c r="Y1719">
        <v>0</v>
      </c>
      <c r="Z1719">
        <v>0</v>
      </c>
      <c r="AA1719">
        <v>1</v>
      </c>
      <c r="AB1719">
        <v>20</v>
      </c>
      <c r="AC1719">
        <v>0.13</v>
      </c>
      <c r="AD1719">
        <v>0</v>
      </c>
      <c r="AE1719">
        <v>0</v>
      </c>
      <c r="AF1719">
        <v>0</v>
      </c>
      <c r="AG1719" t="s">
        <v>9555</v>
      </c>
      <c r="AH1719" s="21" t="str">
        <f t="shared" si="52"/>
        <v>YO27</v>
      </c>
      <c r="AI1719" s="21">
        <v>67.5</v>
      </c>
      <c r="AJ1719" s="21">
        <f t="shared" si="53"/>
        <v>99.869281045751634</v>
      </c>
      <c r="AK1719" s="21" t="s">
        <v>2060</v>
      </c>
      <c r="AL1719" t="s">
        <v>2527</v>
      </c>
      <c r="AM1719" t="s">
        <v>53</v>
      </c>
      <c r="AN1719" t="s">
        <v>2032</v>
      </c>
    </row>
    <row r="1720" spans="1:40" ht="15" hidden="1" thickTop="1" x14ac:dyDescent="0.35">
      <c r="A1720" t="s">
        <v>9579</v>
      </c>
      <c r="B1720" t="s">
        <v>9557</v>
      </c>
      <c r="C1720" t="s">
        <v>2936</v>
      </c>
      <c r="D1720" t="s">
        <v>9558</v>
      </c>
      <c r="E1720" t="s">
        <v>7075</v>
      </c>
      <c r="F1720">
        <v>1</v>
      </c>
      <c r="G1720" t="s">
        <v>2593</v>
      </c>
      <c r="H1720" t="s">
        <v>2056</v>
      </c>
      <c r="I1720" t="s">
        <v>2511</v>
      </c>
      <c r="J1720" t="s">
        <v>2594</v>
      </c>
      <c r="K1720" t="s">
        <v>65</v>
      </c>
      <c r="L1720" t="s">
        <v>2058</v>
      </c>
      <c r="M1720" t="s">
        <v>2310</v>
      </c>
      <c r="N1720">
        <v>0</v>
      </c>
      <c r="O1720">
        <v>0</v>
      </c>
      <c r="P1720">
        <v>0</v>
      </c>
      <c r="Q1720">
        <v>16320</v>
      </c>
      <c r="R1720">
        <v>0</v>
      </c>
      <c r="S1720">
        <v>0</v>
      </c>
      <c r="T1720">
        <v>0</v>
      </c>
      <c r="U1720">
        <v>0</v>
      </c>
      <c r="V1720">
        <v>0</v>
      </c>
      <c r="W1720">
        <v>0</v>
      </c>
      <c r="X1720">
        <v>0</v>
      </c>
      <c r="Y1720">
        <v>0</v>
      </c>
      <c r="Z1720">
        <v>0</v>
      </c>
      <c r="AA1720">
        <v>0</v>
      </c>
      <c r="AB1720">
        <v>0</v>
      </c>
      <c r="AC1720">
        <v>0</v>
      </c>
      <c r="AD1720">
        <v>0</v>
      </c>
      <c r="AE1720">
        <v>0</v>
      </c>
      <c r="AF1720">
        <v>0</v>
      </c>
      <c r="AG1720" t="s">
        <v>9559</v>
      </c>
      <c r="AH1720" s="21" t="str">
        <f t="shared" si="52"/>
        <v>YO27</v>
      </c>
      <c r="AI1720" s="21">
        <v>72</v>
      </c>
      <c r="AJ1720" s="21">
        <f t="shared" si="53"/>
        <v>100</v>
      </c>
      <c r="AK1720" s="21" t="s">
        <v>2060</v>
      </c>
      <c r="AL1720" t="s">
        <v>2527</v>
      </c>
      <c r="AM1720" t="s">
        <v>53</v>
      </c>
      <c r="AN1720" t="s">
        <v>2031</v>
      </c>
    </row>
    <row r="1721" spans="1:40" ht="15" hidden="1" thickTop="1" x14ac:dyDescent="0.35">
      <c r="A1721" t="s">
        <v>9582</v>
      </c>
      <c r="B1721" t="s">
        <v>9561</v>
      </c>
      <c r="C1721" t="s">
        <v>2855</v>
      </c>
      <c r="D1721" t="s">
        <v>9562</v>
      </c>
      <c r="E1721" t="s">
        <v>2575</v>
      </c>
      <c r="F1721">
        <v>1</v>
      </c>
      <c r="G1721" t="s">
        <v>2576</v>
      </c>
      <c r="H1721" t="s">
        <v>2577</v>
      </c>
      <c r="I1721" t="s">
        <v>2511</v>
      </c>
      <c r="J1721" t="s">
        <v>2858</v>
      </c>
      <c r="K1721" t="s">
        <v>2742</v>
      </c>
      <c r="L1721" t="s">
        <v>2058</v>
      </c>
      <c r="M1721" t="s">
        <v>2059</v>
      </c>
      <c r="N1721">
        <v>0</v>
      </c>
      <c r="O1721">
        <v>0</v>
      </c>
      <c r="P1721">
        <v>0</v>
      </c>
      <c r="Q1721">
        <v>24480</v>
      </c>
      <c r="R1721">
        <v>0</v>
      </c>
      <c r="S1721">
        <v>0</v>
      </c>
      <c r="T1721">
        <v>0</v>
      </c>
      <c r="U1721">
        <v>0</v>
      </c>
      <c r="V1721">
        <v>0</v>
      </c>
      <c r="W1721">
        <v>0</v>
      </c>
      <c r="X1721">
        <v>0</v>
      </c>
      <c r="Y1721">
        <v>0</v>
      </c>
      <c r="Z1721">
        <v>0</v>
      </c>
      <c r="AA1721">
        <v>0</v>
      </c>
      <c r="AB1721">
        <v>0</v>
      </c>
      <c r="AC1721">
        <v>0</v>
      </c>
      <c r="AD1721">
        <v>0</v>
      </c>
      <c r="AE1721">
        <v>0</v>
      </c>
      <c r="AF1721">
        <v>0</v>
      </c>
      <c r="AG1721" t="s">
        <v>9563</v>
      </c>
      <c r="AH1721" s="21" t="str">
        <f t="shared" si="52"/>
        <v>YO98</v>
      </c>
      <c r="AI1721" s="21">
        <v>107.92500000000001</v>
      </c>
      <c r="AJ1721" s="21">
        <f t="shared" si="53"/>
        <v>100</v>
      </c>
      <c r="AK1721" s="21" t="s">
        <v>2060</v>
      </c>
      <c r="AL1721" t="s">
        <v>2581</v>
      </c>
      <c r="AM1721" t="s">
        <v>53</v>
      </c>
      <c r="AN1721" t="s">
        <v>2031</v>
      </c>
    </row>
    <row r="1722" spans="1:40" ht="15" hidden="1" thickTop="1" x14ac:dyDescent="0.35">
      <c r="A1722" t="s">
        <v>9585</v>
      </c>
      <c r="B1722" t="s">
        <v>9565</v>
      </c>
      <c r="C1722" t="s">
        <v>4072</v>
      </c>
      <c r="D1722" t="s">
        <v>9566</v>
      </c>
      <c r="E1722" t="s">
        <v>2608</v>
      </c>
      <c r="F1722">
        <v>1</v>
      </c>
      <c r="G1722" t="s">
        <v>2609</v>
      </c>
      <c r="H1722" t="s">
        <v>2577</v>
      </c>
      <c r="I1722" t="s">
        <v>2511</v>
      </c>
      <c r="J1722" t="s">
        <v>2610</v>
      </c>
      <c r="K1722" t="s">
        <v>2611</v>
      </c>
      <c r="L1722" t="s">
        <v>2058</v>
      </c>
      <c r="M1722" t="s">
        <v>2059</v>
      </c>
      <c r="N1722">
        <v>1</v>
      </c>
      <c r="O1722">
        <v>56</v>
      </c>
      <c r="P1722">
        <v>0.23</v>
      </c>
      <c r="Q1722">
        <v>24480</v>
      </c>
      <c r="R1722">
        <v>1</v>
      </c>
      <c r="S1722">
        <v>56</v>
      </c>
      <c r="T1722">
        <v>0.23</v>
      </c>
      <c r="U1722">
        <v>0</v>
      </c>
      <c r="V1722">
        <v>0</v>
      </c>
      <c r="W1722">
        <v>0</v>
      </c>
      <c r="X1722">
        <v>0</v>
      </c>
      <c r="Y1722">
        <v>0</v>
      </c>
      <c r="Z1722">
        <v>0</v>
      </c>
      <c r="AA1722">
        <v>0</v>
      </c>
      <c r="AB1722">
        <v>0</v>
      </c>
      <c r="AC1722">
        <v>0</v>
      </c>
      <c r="AD1722">
        <v>0</v>
      </c>
      <c r="AE1722">
        <v>0</v>
      </c>
      <c r="AF1722">
        <v>0</v>
      </c>
      <c r="AG1722" t="s">
        <v>9567</v>
      </c>
      <c r="AH1722" s="21" t="str">
        <f t="shared" si="52"/>
        <v>YO98</v>
      </c>
      <c r="AI1722" s="21">
        <v>107.92500000000001</v>
      </c>
      <c r="AJ1722" s="21">
        <f t="shared" si="53"/>
        <v>99.771241830065364</v>
      </c>
      <c r="AK1722" s="21" t="s">
        <v>2060</v>
      </c>
      <c r="AL1722" t="s">
        <v>2613</v>
      </c>
      <c r="AM1722" t="s">
        <v>53</v>
      </c>
      <c r="AN1722" t="s">
        <v>2031</v>
      </c>
    </row>
    <row r="1723" spans="1:40" ht="15" hidden="1" thickTop="1" x14ac:dyDescent="0.35">
      <c r="A1723" t="s">
        <v>9589</v>
      </c>
      <c r="B1723" t="s">
        <v>9569</v>
      </c>
      <c r="C1723" t="s">
        <v>2762</v>
      </c>
      <c r="D1723" t="s">
        <v>9570</v>
      </c>
      <c r="E1723" t="s">
        <v>2608</v>
      </c>
      <c r="F1723">
        <v>1</v>
      </c>
      <c r="G1723" t="s">
        <v>2609</v>
      </c>
      <c r="H1723" t="s">
        <v>2577</v>
      </c>
      <c r="I1723" t="s">
        <v>2511</v>
      </c>
      <c r="J1723" t="s">
        <v>2764</v>
      </c>
      <c r="K1723" t="s">
        <v>2765</v>
      </c>
      <c r="L1723" t="s">
        <v>2058</v>
      </c>
      <c r="M1723" t="s">
        <v>2059</v>
      </c>
      <c r="N1723">
        <v>0</v>
      </c>
      <c r="O1723">
        <v>0</v>
      </c>
      <c r="P1723">
        <v>0</v>
      </c>
      <c r="Q1723">
        <v>24480</v>
      </c>
      <c r="R1723">
        <v>0</v>
      </c>
      <c r="S1723">
        <v>0</v>
      </c>
      <c r="T1723">
        <v>0</v>
      </c>
      <c r="U1723">
        <v>0</v>
      </c>
      <c r="V1723">
        <v>0</v>
      </c>
      <c r="W1723">
        <v>0</v>
      </c>
      <c r="X1723">
        <v>0</v>
      </c>
      <c r="Y1723">
        <v>0</v>
      </c>
      <c r="Z1723">
        <v>0</v>
      </c>
      <c r="AA1723">
        <v>0</v>
      </c>
      <c r="AB1723">
        <v>0</v>
      </c>
      <c r="AC1723">
        <v>0</v>
      </c>
      <c r="AD1723">
        <v>0</v>
      </c>
      <c r="AE1723">
        <v>0</v>
      </c>
      <c r="AF1723">
        <v>0</v>
      </c>
      <c r="AG1723" t="s">
        <v>9571</v>
      </c>
      <c r="AH1723" s="21" t="str">
        <f t="shared" si="52"/>
        <v>YO98</v>
      </c>
      <c r="AI1723" s="21">
        <v>107.92500000000001</v>
      </c>
      <c r="AJ1723" s="21">
        <f t="shared" si="53"/>
        <v>100</v>
      </c>
      <c r="AK1723" s="21" t="s">
        <v>2060</v>
      </c>
      <c r="AL1723" t="s">
        <v>2613</v>
      </c>
      <c r="AM1723" t="s">
        <v>53</v>
      </c>
      <c r="AN1723" t="s">
        <v>2031</v>
      </c>
    </row>
    <row r="1724" spans="1:40" ht="15" hidden="1" thickTop="1" x14ac:dyDescent="0.35">
      <c r="A1724" t="s">
        <v>9593</v>
      </c>
      <c r="B1724" t="s">
        <v>9573</v>
      </c>
      <c r="C1724" t="s">
        <v>5242</v>
      </c>
      <c r="D1724" t="s">
        <v>9574</v>
      </c>
      <c r="E1724" t="s">
        <v>2691</v>
      </c>
      <c r="F1724">
        <v>1</v>
      </c>
      <c r="G1724" t="s">
        <v>2600</v>
      </c>
      <c r="H1724" t="s">
        <v>2577</v>
      </c>
      <c r="I1724" t="s">
        <v>2511</v>
      </c>
      <c r="J1724" t="s">
        <v>2699</v>
      </c>
      <c r="K1724" t="s">
        <v>2579</v>
      </c>
      <c r="L1724" t="s">
        <v>2058</v>
      </c>
      <c r="M1724" t="s">
        <v>2170</v>
      </c>
      <c r="N1724">
        <v>0</v>
      </c>
      <c r="O1724">
        <v>0</v>
      </c>
      <c r="P1724">
        <v>0</v>
      </c>
      <c r="Q1724">
        <v>15300</v>
      </c>
      <c r="R1724">
        <v>0</v>
      </c>
      <c r="S1724">
        <v>0</v>
      </c>
      <c r="T1724">
        <v>0</v>
      </c>
      <c r="U1724">
        <v>0</v>
      </c>
      <c r="V1724">
        <v>0</v>
      </c>
      <c r="W1724">
        <v>0</v>
      </c>
      <c r="X1724">
        <v>0</v>
      </c>
      <c r="Y1724">
        <v>0</v>
      </c>
      <c r="Z1724">
        <v>0</v>
      </c>
      <c r="AA1724">
        <v>0</v>
      </c>
      <c r="AB1724">
        <v>0</v>
      </c>
      <c r="AC1724">
        <v>0</v>
      </c>
      <c r="AD1724">
        <v>0</v>
      </c>
      <c r="AE1724">
        <v>0</v>
      </c>
      <c r="AF1724">
        <v>0</v>
      </c>
      <c r="AG1724" t="s">
        <v>9575</v>
      </c>
      <c r="AH1724" s="21" t="str">
        <f t="shared" si="52"/>
        <v>YO27</v>
      </c>
      <c r="AI1724" s="21">
        <v>67.5</v>
      </c>
      <c r="AJ1724" s="21">
        <f t="shared" si="53"/>
        <v>100</v>
      </c>
      <c r="AK1724" s="21" t="s">
        <v>2060</v>
      </c>
      <c r="AL1724" t="s">
        <v>2581</v>
      </c>
      <c r="AM1724" t="s">
        <v>53</v>
      </c>
      <c r="AN1724" t="s">
        <v>2031</v>
      </c>
    </row>
    <row r="1725" spans="1:40" ht="15" hidden="1" thickTop="1" x14ac:dyDescent="0.35">
      <c r="A1725" t="s">
        <v>9598</v>
      </c>
      <c r="B1725" t="s">
        <v>9577</v>
      </c>
      <c r="C1725" t="s">
        <v>30185</v>
      </c>
      <c r="D1725" t="s">
        <v>9578</v>
      </c>
      <c r="E1725" t="s">
        <v>560</v>
      </c>
      <c r="F1725">
        <v>1</v>
      </c>
      <c r="G1725" t="s">
        <v>2055</v>
      </c>
      <c r="H1725" t="s">
        <v>2056</v>
      </c>
      <c r="I1725" t="s">
        <v>2511</v>
      </c>
      <c r="J1725" t="s">
        <v>67</v>
      </c>
      <c r="K1725" t="s">
        <v>68</v>
      </c>
      <c r="L1725" t="s">
        <v>2058</v>
      </c>
      <c r="M1725" t="s">
        <v>2059</v>
      </c>
      <c r="N1725">
        <v>0</v>
      </c>
      <c r="O1725">
        <v>0</v>
      </c>
      <c r="P1725">
        <v>0</v>
      </c>
      <c r="Q1725">
        <v>24480</v>
      </c>
      <c r="R1725">
        <v>0</v>
      </c>
      <c r="S1725">
        <v>0</v>
      </c>
      <c r="T1725">
        <v>0</v>
      </c>
      <c r="U1725">
        <v>0</v>
      </c>
      <c r="V1725">
        <v>0</v>
      </c>
      <c r="W1725">
        <v>0</v>
      </c>
      <c r="X1725">
        <v>0</v>
      </c>
      <c r="Y1725">
        <v>0</v>
      </c>
      <c r="Z1725">
        <v>0</v>
      </c>
      <c r="AA1725">
        <v>0</v>
      </c>
      <c r="AB1725">
        <v>0</v>
      </c>
      <c r="AC1725">
        <v>0</v>
      </c>
      <c r="AD1725">
        <v>0</v>
      </c>
      <c r="AE1725">
        <v>0</v>
      </c>
      <c r="AF1725">
        <v>0</v>
      </c>
      <c r="AG1725" t="s">
        <v>246</v>
      </c>
      <c r="AH1725" s="21" t="str">
        <f t="shared" si="52"/>
        <v>YO27</v>
      </c>
      <c r="AI1725" s="21">
        <v>107.92500000000001</v>
      </c>
      <c r="AJ1725" s="21">
        <f t="shared" si="53"/>
        <v>100</v>
      </c>
      <c r="AK1725" s="21" t="s">
        <v>2060</v>
      </c>
      <c r="AL1725" t="s">
        <v>70</v>
      </c>
      <c r="AM1725" t="s">
        <v>53</v>
      </c>
      <c r="AN1725" t="s">
        <v>2031</v>
      </c>
    </row>
    <row r="1726" spans="1:40" ht="15" hidden="1" thickTop="1" x14ac:dyDescent="0.35">
      <c r="A1726" t="s">
        <v>9602</v>
      </c>
      <c r="B1726" t="s">
        <v>9580</v>
      </c>
      <c r="C1726" t="s">
        <v>66</v>
      </c>
      <c r="D1726" t="s">
        <v>9581</v>
      </c>
      <c r="E1726" t="s">
        <v>560</v>
      </c>
      <c r="F1726">
        <v>1</v>
      </c>
      <c r="G1726" t="s">
        <v>2055</v>
      </c>
      <c r="H1726" t="s">
        <v>2056</v>
      </c>
      <c r="I1726" t="s">
        <v>2511</v>
      </c>
      <c r="J1726" t="s">
        <v>67</v>
      </c>
      <c r="K1726" t="s">
        <v>68</v>
      </c>
      <c r="L1726" t="s">
        <v>2058</v>
      </c>
      <c r="M1726" t="s">
        <v>2059</v>
      </c>
      <c r="N1726">
        <v>0</v>
      </c>
      <c r="O1726">
        <v>0</v>
      </c>
      <c r="P1726">
        <v>0</v>
      </c>
      <c r="Q1726">
        <v>24480</v>
      </c>
      <c r="R1726">
        <v>0</v>
      </c>
      <c r="S1726">
        <v>0</v>
      </c>
      <c r="T1726">
        <v>0</v>
      </c>
      <c r="U1726">
        <v>0</v>
      </c>
      <c r="V1726">
        <v>0</v>
      </c>
      <c r="W1726">
        <v>0</v>
      </c>
      <c r="X1726">
        <v>0</v>
      </c>
      <c r="Y1726">
        <v>0</v>
      </c>
      <c r="Z1726">
        <v>0</v>
      </c>
      <c r="AA1726">
        <v>0</v>
      </c>
      <c r="AB1726">
        <v>0</v>
      </c>
      <c r="AC1726">
        <v>0</v>
      </c>
      <c r="AD1726">
        <v>0</v>
      </c>
      <c r="AE1726">
        <v>0</v>
      </c>
      <c r="AF1726">
        <v>0</v>
      </c>
      <c r="AG1726" t="s">
        <v>247</v>
      </c>
      <c r="AH1726" s="21" t="str">
        <f t="shared" si="52"/>
        <v>YO27</v>
      </c>
      <c r="AI1726" s="21">
        <v>107.92500000000001</v>
      </c>
      <c r="AJ1726" s="21">
        <f t="shared" si="53"/>
        <v>100</v>
      </c>
      <c r="AK1726" s="21" t="s">
        <v>2060</v>
      </c>
      <c r="AL1726" t="s">
        <v>70</v>
      </c>
      <c r="AM1726" t="s">
        <v>53</v>
      </c>
      <c r="AN1726" t="s">
        <v>2029</v>
      </c>
    </row>
    <row r="1727" spans="1:40" ht="15" hidden="1" thickTop="1" x14ac:dyDescent="0.35">
      <c r="A1727" t="s">
        <v>9606</v>
      </c>
      <c r="B1727" t="s">
        <v>9583</v>
      </c>
      <c r="C1727" t="s">
        <v>92</v>
      </c>
      <c r="D1727" t="s">
        <v>9584</v>
      </c>
      <c r="E1727" t="s">
        <v>119</v>
      </c>
      <c r="F1727">
        <v>1</v>
      </c>
      <c r="G1727" t="s">
        <v>2055</v>
      </c>
      <c r="H1727" t="s">
        <v>2056</v>
      </c>
      <c r="I1727" t="s">
        <v>2511</v>
      </c>
      <c r="J1727" t="s">
        <v>67</v>
      </c>
      <c r="K1727" t="s">
        <v>68</v>
      </c>
      <c r="L1727" t="s">
        <v>2058</v>
      </c>
      <c r="M1727" t="s">
        <v>2059</v>
      </c>
      <c r="N1727">
        <v>0</v>
      </c>
      <c r="O1727">
        <v>0</v>
      </c>
      <c r="P1727">
        <v>0</v>
      </c>
      <c r="Q1727">
        <v>24480</v>
      </c>
      <c r="R1727">
        <v>0</v>
      </c>
      <c r="S1727">
        <v>0</v>
      </c>
      <c r="T1727">
        <v>0</v>
      </c>
      <c r="U1727">
        <v>0</v>
      </c>
      <c r="V1727">
        <v>0</v>
      </c>
      <c r="W1727">
        <v>0</v>
      </c>
      <c r="X1727">
        <v>0</v>
      </c>
      <c r="Y1727">
        <v>0</v>
      </c>
      <c r="Z1727">
        <v>0</v>
      </c>
      <c r="AA1727">
        <v>0</v>
      </c>
      <c r="AB1727">
        <v>0</v>
      </c>
      <c r="AC1727">
        <v>0</v>
      </c>
      <c r="AD1727">
        <v>0</v>
      </c>
      <c r="AE1727">
        <v>0</v>
      </c>
      <c r="AF1727">
        <v>0</v>
      </c>
      <c r="AG1727" t="s">
        <v>248</v>
      </c>
      <c r="AH1727" s="21" t="str">
        <f t="shared" si="52"/>
        <v>YO27</v>
      </c>
      <c r="AI1727" s="21">
        <v>107.92500000000001</v>
      </c>
      <c r="AJ1727" s="21">
        <f t="shared" si="53"/>
        <v>100</v>
      </c>
      <c r="AK1727" s="21" t="s">
        <v>2060</v>
      </c>
      <c r="AL1727" t="s">
        <v>70</v>
      </c>
      <c r="AM1727" t="s">
        <v>53</v>
      </c>
      <c r="AN1727" t="s">
        <v>2031</v>
      </c>
    </row>
    <row r="1728" spans="1:40" ht="15" hidden="1" thickTop="1" x14ac:dyDescent="0.35">
      <c r="A1728" t="s">
        <v>9610</v>
      </c>
      <c r="B1728" t="s">
        <v>9586</v>
      </c>
      <c r="C1728" t="s">
        <v>3594</v>
      </c>
      <c r="D1728" t="s">
        <v>9587</v>
      </c>
      <c r="E1728" t="s">
        <v>2575</v>
      </c>
      <c r="F1728">
        <v>1</v>
      </c>
      <c r="G1728" t="s">
        <v>2609</v>
      </c>
      <c r="H1728" t="s">
        <v>2577</v>
      </c>
      <c r="I1728" t="s">
        <v>2511</v>
      </c>
      <c r="J1728" t="s">
        <v>2610</v>
      </c>
      <c r="K1728" t="s">
        <v>2611</v>
      </c>
      <c r="L1728" t="s">
        <v>2058</v>
      </c>
      <c r="M1728" t="s">
        <v>2170</v>
      </c>
      <c r="N1728">
        <v>2</v>
      </c>
      <c r="O1728">
        <v>30</v>
      </c>
      <c r="P1728">
        <v>0.2</v>
      </c>
      <c r="Q1728">
        <v>15300</v>
      </c>
      <c r="R1728">
        <v>1</v>
      </c>
      <c r="S1728">
        <v>23</v>
      </c>
      <c r="T1728">
        <v>0.15</v>
      </c>
      <c r="U1728">
        <v>0</v>
      </c>
      <c r="V1728">
        <v>0</v>
      </c>
      <c r="W1728">
        <v>0</v>
      </c>
      <c r="X1728">
        <v>0</v>
      </c>
      <c r="Y1728">
        <v>0</v>
      </c>
      <c r="Z1728">
        <v>0</v>
      </c>
      <c r="AA1728">
        <v>1</v>
      </c>
      <c r="AB1728">
        <v>7</v>
      </c>
      <c r="AC1728">
        <v>0.05</v>
      </c>
      <c r="AD1728">
        <v>0</v>
      </c>
      <c r="AE1728">
        <v>0</v>
      </c>
      <c r="AF1728">
        <v>0</v>
      </c>
      <c r="AG1728" t="s">
        <v>9588</v>
      </c>
      <c r="AH1728" s="21" t="str">
        <f t="shared" si="52"/>
        <v>YO98</v>
      </c>
      <c r="AI1728" s="21">
        <v>67.5</v>
      </c>
      <c r="AJ1728" s="21">
        <f t="shared" si="53"/>
        <v>99.803921568627445</v>
      </c>
      <c r="AK1728" s="21" t="s">
        <v>2060</v>
      </c>
      <c r="AL1728" t="s">
        <v>2581</v>
      </c>
      <c r="AM1728" t="s">
        <v>53</v>
      </c>
      <c r="AN1728" t="s">
        <v>2029</v>
      </c>
    </row>
    <row r="1729" spans="1:40" ht="15" hidden="1" thickTop="1" x14ac:dyDescent="0.35">
      <c r="A1729" t="s">
        <v>9614</v>
      </c>
      <c r="B1729" t="s">
        <v>9590</v>
      </c>
      <c r="C1729" t="s">
        <v>4143</v>
      </c>
      <c r="D1729" t="s">
        <v>9591</v>
      </c>
      <c r="E1729" t="s">
        <v>3013</v>
      </c>
      <c r="F1729">
        <v>1</v>
      </c>
      <c r="G1729" t="s">
        <v>2600</v>
      </c>
      <c r="H1729" t="s">
        <v>2577</v>
      </c>
      <c r="I1729" t="s">
        <v>2511</v>
      </c>
      <c r="J1729" t="s">
        <v>3183</v>
      </c>
      <c r="K1729" t="s">
        <v>2742</v>
      </c>
      <c r="L1729" t="s">
        <v>2058</v>
      </c>
      <c r="M1729" t="s">
        <v>2170</v>
      </c>
      <c r="N1729">
        <v>0</v>
      </c>
      <c r="O1729">
        <v>0</v>
      </c>
      <c r="P1729">
        <v>0</v>
      </c>
      <c r="Q1729">
        <v>15300</v>
      </c>
      <c r="R1729">
        <v>0</v>
      </c>
      <c r="S1729">
        <v>0</v>
      </c>
      <c r="T1729">
        <v>0</v>
      </c>
      <c r="U1729">
        <v>0</v>
      </c>
      <c r="V1729">
        <v>0</v>
      </c>
      <c r="W1729">
        <v>0</v>
      </c>
      <c r="X1729">
        <v>0</v>
      </c>
      <c r="Y1729">
        <v>0</v>
      </c>
      <c r="Z1729">
        <v>0</v>
      </c>
      <c r="AA1729">
        <v>0</v>
      </c>
      <c r="AB1729">
        <v>0</v>
      </c>
      <c r="AC1729">
        <v>0</v>
      </c>
      <c r="AD1729">
        <v>0</v>
      </c>
      <c r="AE1729">
        <v>0</v>
      </c>
      <c r="AF1729">
        <v>0</v>
      </c>
      <c r="AG1729" t="s">
        <v>9592</v>
      </c>
      <c r="AH1729" s="21" t="str">
        <f t="shared" si="52"/>
        <v>YO98</v>
      </c>
      <c r="AI1729" s="21">
        <v>67.5</v>
      </c>
      <c r="AJ1729" s="21">
        <f t="shared" si="53"/>
        <v>100</v>
      </c>
      <c r="AK1729" s="21" t="s">
        <v>2060</v>
      </c>
      <c r="AL1729" t="s">
        <v>2551</v>
      </c>
      <c r="AM1729" t="s">
        <v>53</v>
      </c>
      <c r="AN1729" t="s">
        <v>2030</v>
      </c>
    </row>
    <row r="1730" spans="1:40" ht="15" hidden="1" thickTop="1" x14ac:dyDescent="0.35">
      <c r="A1730" t="s">
        <v>9618</v>
      </c>
      <c r="B1730" t="s">
        <v>9594</v>
      </c>
      <c r="C1730" t="s">
        <v>9595</v>
      </c>
      <c r="D1730" t="s">
        <v>9596</v>
      </c>
      <c r="E1730" t="s">
        <v>2667</v>
      </c>
      <c r="F1730">
        <v>2</v>
      </c>
      <c r="G1730" t="s">
        <v>2509</v>
      </c>
      <c r="H1730" t="s">
        <v>2510</v>
      </c>
      <c r="I1730" t="s">
        <v>2511</v>
      </c>
      <c r="J1730" t="s">
        <v>3168</v>
      </c>
      <c r="K1730" t="s">
        <v>2669</v>
      </c>
      <c r="L1730" t="s">
        <v>2058</v>
      </c>
      <c r="M1730" t="s">
        <v>2982</v>
      </c>
      <c r="N1730">
        <v>3</v>
      </c>
      <c r="O1730">
        <v>106</v>
      </c>
      <c r="P1730">
        <v>0.74</v>
      </c>
      <c r="Q1730">
        <v>14280</v>
      </c>
      <c r="R1730">
        <v>2</v>
      </c>
      <c r="S1730">
        <v>89</v>
      </c>
      <c r="T1730">
        <v>0.62</v>
      </c>
      <c r="U1730">
        <v>0</v>
      </c>
      <c r="V1730">
        <v>0</v>
      </c>
      <c r="W1730">
        <v>0</v>
      </c>
      <c r="X1730">
        <v>1</v>
      </c>
      <c r="Y1730">
        <v>17</v>
      </c>
      <c r="Z1730">
        <v>0.12</v>
      </c>
      <c r="AA1730">
        <v>0</v>
      </c>
      <c r="AB1730">
        <v>0</v>
      </c>
      <c r="AC1730">
        <v>0</v>
      </c>
      <c r="AD1730">
        <v>0</v>
      </c>
      <c r="AE1730">
        <v>0</v>
      </c>
      <c r="AF1730">
        <v>0</v>
      </c>
      <c r="AG1730" t="s">
        <v>9597</v>
      </c>
      <c r="AH1730" s="21" t="str">
        <f t="shared" si="52"/>
        <v>YO27</v>
      </c>
      <c r="AI1730" s="21">
        <v>62.999999999999986</v>
      </c>
      <c r="AJ1730" s="21">
        <f t="shared" si="53"/>
        <v>99.257703081232492</v>
      </c>
      <c r="AK1730" s="21" t="s">
        <v>2063</v>
      </c>
      <c r="AL1730" t="s">
        <v>2515</v>
      </c>
      <c r="AM1730" t="s">
        <v>53</v>
      </c>
      <c r="AN1730" t="s">
        <v>2030</v>
      </c>
    </row>
    <row r="1731" spans="1:40" ht="15" hidden="1" thickTop="1" x14ac:dyDescent="0.35">
      <c r="A1731" t="s">
        <v>9622</v>
      </c>
      <c r="B1731" t="s">
        <v>9599</v>
      </c>
      <c r="C1731" t="s">
        <v>4320</v>
      </c>
      <c r="D1731" t="s">
        <v>9600</v>
      </c>
      <c r="E1731" t="s">
        <v>2938</v>
      </c>
      <c r="F1731">
        <v>2</v>
      </c>
      <c r="G1731" t="s">
        <v>2593</v>
      </c>
      <c r="H1731" t="s">
        <v>2056</v>
      </c>
      <c r="I1731" t="s">
        <v>2511</v>
      </c>
      <c r="J1731" t="s">
        <v>4322</v>
      </c>
      <c r="K1731" t="s">
        <v>65</v>
      </c>
      <c r="L1731" t="s">
        <v>2058</v>
      </c>
      <c r="M1731" t="s">
        <v>2059</v>
      </c>
      <c r="N1731">
        <v>1</v>
      </c>
      <c r="O1731">
        <v>43</v>
      </c>
      <c r="P1731">
        <v>0.18</v>
      </c>
      <c r="Q1731">
        <v>24480</v>
      </c>
      <c r="R1731">
        <v>0</v>
      </c>
      <c r="S1731">
        <v>0</v>
      </c>
      <c r="T1731">
        <v>0</v>
      </c>
      <c r="U1731">
        <v>0</v>
      </c>
      <c r="V1731">
        <v>0</v>
      </c>
      <c r="W1731">
        <v>0</v>
      </c>
      <c r="X1731">
        <v>0</v>
      </c>
      <c r="Y1731">
        <v>0</v>
      </c>
      <c r="Z1731">
        <v>0</v>
      </c>
      <c r="AA1731">
        <v>1</v>
      </c>
      <c r="AB1731">
        <v>43</v>
      </c>
      <c r="AC1731">
        <v>0.18</v>
      </c>
      <c r="AD1731">
        <v>0</v>
      </c>
      <c r="AE1731">
        <v>0</v>
      </c>
      <c r="AF1731">
        <v>0</v>
      </c>
      <c r="AG1731" t="s">
        <v>9601</v>
      </c>
      <c r="AH1731" s="21" t="str">
        <f t="shared" si="52"/>
        <v>YO27</v>
      </c>
      <c r="AI1731" s="21">
        <v>107.92500000000001</v>
      </c>
      <c r="AJ1731" s="21">
        <f t="shared" si="53"/>
        <v>99.824346405228752</v>
      </c>
      <c r="AK1731" s="21" t="s">
        <v>2060</v>
      </c>
      <c r="AL1731" t="s">
        <v>2527</v>
      </c>
      <c r="AM1731" t="s">
        <v>53</v>
      </c>
      <c r="AN1731" t="s">
        <v>2030</v>
      </c>
    </row>
    <row r="1732" spans="1:40" ht="15" hidden="1" thickTop="1" x14ac:dyDescent="0.35">
      <c r="A1732" t="s">
        <v>9626</v>
      </c>
      <c r="B1732" t="s">
        <v>9603</v>
      </c>
      <c r="C1732" t="s">
        <v>5242</v>
      </c>
      <c r="D1732" t="s">
        <v>9604</v>
      </c>
      <c r="E1732" t="s">
        <v>2691</v>
      </c>
      <c r="F1732">
        <v>1</v>
      </c>
      <c r="G1732" t="s">
        <v>2600</v>
      </c>
      <c r="H1732" t="s">
        <v>2577</v>
      </c>
      <c r="I1732" t="s">
        <v>2511</v>
      </c>
      <c r="J1732" t="s">
        <v>2699</v>
      </c>
      <c r="K1732" t="s">
        <v>2579</v>
      </c>
      <c r="L1732" t="s">
        <v>2058</v>
      </c>
      <c r="M1732" t="s">
        <v>2059</v>
      </c>
      <c r="N1732">
        <v>0</v>
      </c>
      <c r="O1732">
        <v>0</v>
      </c>
      <c r="P1732">
        <v>0</v>
      </c>
      <c r="Q1732">
        <v>24480</v>
      </c>
      <c r="R1732">
        <v>0</v>
      </c>
      <c r="S1732">
        <v>0</v>
      </c>
      <c r="T1732">
        <v>0</v>
      </c>
      <c r="U1732">
        <v>0</v>
      </c>
      <c r="V1732">
        <v>0</v>
      </c>
      <c r="W1732">
        <v>0</v>
      </c>
      <c r="X1732">
        <v>0</v>
      </c>
      <c r="Y1732">
        <v>0</v>
      </c>
      <c r="Z1732">
        <v>0</v>
      </c>
      <c r="AA1732">
        <v>0</v>
      </c>
      <c r="AB1732">
        <v>0</v>
      </c>
      <c r="AC1732">
        <v>0</v>
      </c>
      <c r="AD1732">
        <v>0</v>
      </c>
      <c r="AE1732">
        <v>0</v>
      </c>
      <c r="AF1732">
        <v>0</v>
      </c>
      <c r="AG1732" t="s">
        <v>9605</v>
      </c>
      <c r="AH1732" s="21" t="str">
        <f t="shared" si="52"/>
        <v>YR21</v>
      </c>
      <c r="AI1732" s="21">
        <v>107.92500000000001</v>
      </c>
      <c r="AJ1732" s="21">
        <f t="shared" si="53"/>
        <v>100</v>
      </c>
      <c r="AK1732" s="21" t="s">
        <v>2060</v>
      </c>
      <c r="AL1732" t="s">
        <v>2581</v>
      </c>
      <c r="AM1732" t="s">
        <v>53</v>
      </c>
      <c r="AN1732" t="s">
        <v>2029</v>
      </c>
    </row>
    <row r="1733" spans="1:40" ht="15" hidden="1" thickTop="1" x14ac:dyDescent="0.35">
      <c r="A1733" t="s">
        <v>9633</v>
      </c>
      <c r="B1733" t="s">
        <v>9607</v>
      </c>
      <c r="C1733" t="s">
        <v>4822</v>
      </c>
      <c r="D1733" t="s">
        <v>9608</v>
      </c>
      <c r="E1733" t="s">
        <v>3572</v>
      </c>
      <c r="F1733">
        <v>1</v>
      </c>
      <c r="G1733" t="s">
        <v>2546</v>
      </c>
      <c r="H1733" t="s">
        <v>2510</v>
      </c>
      <c r="I1733" t="s">
        <v>2511</v>
      </c>
      <c r="J1733" t="s">
        <v>3573</v>
      </c>
      <c r="K1733" t="s">
        <v>3007</v>
      </c>
      <c r="L1733" t="s">
        <v>2058</v>
      </c>
      <c r="M1733" t="s">
        <v>2170</v>
      </c>
      <c r="N1733">
        <v>1</v>
      </c>
      <c r="O1733">
        <v>20</v>
      </c>
      <c r="P1733">
        <v>0.13</v>
      </c>
      <c r="Q1733">
        <v>15300</v>
      </c>
      <c r="R1733">
        <v>1</v>
      </c>
      <c r="S1733">
        <v>20</v>
      </c>
      <c r="T1733">
        <v>0.13</v>
      </c>
      <c r="U1733">
        <v>0</v>
      </c>
      <c r="V1733">
        <v>0</v>
      </c>
      <c r="W1733">
        <v>0</v>
      </c>
      <c r="X1733">
        <v>0</v>
      </c>
      <c r="Y1733">
        <v>0</v>
      </c>
      <c r="Z1733">
        <v>0</v>
      </c>
      <c r="AA1733">
        <v>0</v>
      </c>
      <c r="AB1733">
        <v>0</v>
      </c>
      <c r="AC1733">
        <v>0</v>
      </c>
      <c r="AD1733">
        <v>0</v>
      </c>
      <c r="AE1733">
        <v>0</v>
      </c>
      <c r="AF1733">
        <v>0</v>
      </c>
      <c r="AG1733" t="s">
        <v>9609</v>
      </c>
      <c r="AH1733" s="21" t="str">
        <f t="shared" si="52"/>
        <v>YO27</v>
      </c>
      <c r="AI1733" s="21">
        <v>67.5</v>
      </c>
      <c r="AJ1733" s="21">
        <f t="shared" si="53"/>
        <v>99.869281045751634</v>
      </c>
      <c r="AK1733" s="21" t="s">
        <v>2060</v>
      </c>
      <c r="AL1733" t="s">
        <v>2551</v>
      </c>
      <c r="AM1733" t="s">
        <v>53</v>
      </c>
      <c r="AN1733" t="s">
        <v>2030</v>
      </c>
    </row>
    <row r="1734" spans="1:40" ht="15" hidden="1" thickTop="1" x14ac:dyDescent="0.35">
      <c r="A1734" t="s">
        <v>9637</v>
      </c>
      <c r="B1734" t="s">
        <v>9611</v>
      </c>
      <c r="C1734" t="s">
        <v>3510</v>
      </c>
      <c r="D1734" t="s">
        <v>9612</v>
      </c>
      <c r="E1734" t="s">
        <v>3028</v>
      </c>
      <c r="F1734">
        <v>1</v>
      </c>
      <c r="G1734" t="s">
        <v>2546</v>
      </c>
      <c r="H1734" t="s">
        <v>2510</v>
      </c>
      <c r="I1734" t="s">
        <v>2511</v>
      </c>
      <c r="J1734" t="s">
        <v>3006</v>
      </c>
      <c r="K1734" t="s">
        <v>3007</v>
      </c>
      <c r="L1734" t="s">
        <v>2058</v>
      </c>
      <c r="M1734" t="s">
        <v>2059</v>
      </c>
      <c r="N1734">
        <v>2</v>
      </c>
      <c r="O1734">
        <v>156</v>
      </c>
      <c r="P1734">
        <v>0.64</v>
      </c>
      <c r="Q1734">
        <v>24480</v>
      </c>
      <c r="R1734">
        <v>2</v>
      </c>
      <c r="S1734">
        <v>156</v>
      </c>
      <c r="T1734">
        <v>0.64</v>
      </c>
      <c r="U1734">
        <v>0</v>
      </c>
      <c r="V1734">
        <v>0</v>
      </c>
      <c r="W1734">
        <v>0</v>
      </c>
      <c r="X1734">
        <v>0</v>
      </c>
      <c r="Y1734">
        <v>0</v>
      </c>
      <c r="Z1734">
        <v>0</v>
      </c>
      <c r="AA1734">
        <v>0</v>
      </c>
      <c r="AB1734">
        <v>0</v>
      </c>
      <c r="AC1734">
        <v>0</v>
      </c>
      <c r="AD1734">
        <v>0</v>
      </c>
      <c r="AE1734">
        <v>0</v>
      </c>
      <c r="AF1734">
        <v>0</v>
      </c>
      <c r="AG1734" t="s">
        <v>9613</v>
      </c>
      <c r="AH1734" s="21" t="str">
        <f t="shared" si="52"/>
        <v>YO27</v>
      </c>
      <c r="AI1734" s="21">
        <v>107.92500000000001</v>
      </c>
      <c r="AJ1734" s="21">
        <f t="shared" si="53"/>
        <v>99.362745098039213</v>
      </c>
      <c r="AK1734" s="21" t="s">
        <v>2063</v>
      </c>
      <c r="AL1734" t="s">
        <v>2551</v>
      </c>
      <c r="AM1734" t="s">
        <v>53</v>
      </c>
      <c r="AN1734" t="s">
        <v>2031</v>
      </c>
    </row>
    <row r="1735" spans="1:40" ht="15" hidden="1" thickTop="1" x14ac:dyDescent="0.35">
      <c r="A1735" t="s">
        <v>9641</v>
      </c>
      <c r="B1735" t="s">
        <v>9615</v>
      </c>
      <c r="C1735" t="s">
        <v>4498</v>
      </c>
      <c r="D1735" t="s">
        <v>9616</v>
      </c>
      <c r="E1735" t="s">
        <v>2562</v>
      </c>
      <c r="F1735">
        <v>1</v>
      </c>
      <c r="G1735" t="s">
        <v>2546</v>
      </c>
      <c r="H1735" t="s">
        <v>2510</v>
      </c>
      <c r="I1735" t="s">
        <v>2511</v>
      </c>
      <c r="J1735" t="s">
        <v>2547</v>
      </c>
      <c r="K1735" t="s">
        <v>2548</v>
      </c>
      <c r="L1735" t="s">
        <v>2058</v>
      </c>
      <c r="M1735" t="s">
        <v>2170</v>
      </c>
      <c r="N1735">
        <v>1</v>
      </c>
      <c r="O1735">
        <v>82</v>
      </c>
      <c r="P1735">
        <v>0.54</v>
      </c>
      <c r="Q1735">
        <v>15300</v>
      </c>
      <c r="R1735">
        <v>0</v>
      </c>
      <c r="S1735">
        <v>0</v>
      </c>
      <c r="T1735">
        <v>0</v>
      </c>
      <c r="U1735">
        <v>0</v>
      </c>
      <c r="V1735">
        <v>0</v>
      </c>
      <c r="W1735">
        <v>0</v>
      </c>
      <c r="X1735">
        <v>1</v>
      </c>
      <c r="Y1735">
        <v>82</v>
      </c>
      <c r="Z1735">
        <v>0.54</v>
      </c>
      <c r="AA1735">
        <v>0</v>
      </c>
      <c r="AB1735">
        <v>0</v>
      </c>
      <c r="AC1735">
        <v>0</v>
      </c>
      <c r="AD1735">
        <v>0</v>
      </c>
      <c r="AE1735">
        <v>0</v>
      </c>
      <c r="AF1735">
        <v>0</v>
      </c>
      <c r="AG1735" t="s">
        <v>9617</v>
      </c>
      <c r="AH1735" s="21" t="str">
        <f t="shared" ref="AH1735:AH1798" si="54">LEFT(AG1735,4)</f>
        <v>YO27</v>
      </c>
      <c r="AI1735" s="21">
        <v>67.5</v>
      </c>
      <c r="AJ1735" s="21">
        <f t="shared" ref="AJ1735:AJ1798" si="55">100-(O1735/Q1735*100)</f>
        <v>99.464052287581694</v>
      </c>
      <c r="AK1735" s="21" t="s">
        <v>2063</v>
      </c>
      <c r="AL1735" t="s">
        <v>2551</v>
      </c>
      <c r="AM1735" t="s">
        <v>53</v>
      </c>
      <c r="AN1735" t="s">
        <v>2031</v>
      </c>
    </row>
    <row r="1736" spans="1:40" ht="15" hidden="1" thickTop="1" x14ac:dyDescent="0.35">
      <c r="A1736" t="s">
        <v>9644</v>
      </c>
      <c r="B1736" t="s">
        <v>9619</v>
      </c>
      <c r="C1736" t="s">
        <v>6618</v>
      </c>
      <c r="D1736" t="s">
        <v>9620</v>
      </c>
      <c r="E1736" t="s">
        <v>2545</v>
      </c>
      <c r="F1736">
        <v>1</v>
      </c>
      <c r="G1736" t="s">
        <v>2546</v>
      </c>
      <c r="H1736" t="s">
        <v>2510</v>
      </c>
      <c r="I1736" t="s">
        <v>2511</v>
      </c>
      <c r="J1736" t="s">
        <v>2547</v>
      </c>
      <c r="K1736" t="s">
        <v>2548</v>
      </c>
      <c r="L1736" t="s">
        <v>2058</v>
      </c>
      <c r="M1736" t="s">
        <v>2059</v>
      </c>
      <c r="N1736">
        <v>0</v>
      </c>
      <c r="O1736">
        <v>0</v>
      </c>
      <c r="P1736">
        <v>0</v>
      </c>
      <c r="Q1736">
        <v>24480</v>
      </c>
      <c r="R1736">
        <v>0</v>
      </c>
      <c r="S1736">
        <v>0</v>
      </c>
      <c r="T1736">
        <v>0</v>
      </c>
      <c r="U1736">
        <v>0</v>
      </c>
      <c r="V1736">
        <v>0</v>
      </c>
      <c r="W1736">
        <v>0</v>
      </c>
      <c r="X1736">
        <v>0</v>
      </c>
      <c r="Y1736">
        <v>0</v>
      </c>
      <c r="Z1736">
        <v>0</v>
      </c>
      <c r="AA1736">
        <v>0</v>
      </c>
      <c r="AB1736">
        <v>0</v>
      </c>
      <c r="AC1736">
        <v>0</v>
      </c>
      <c r="AD1736">
        <v>0</v>
      </c>
      <c r="AE1736">
        <v>0</v>
      </c>
      <c r="AF1736">
        <v>0</v>
      </c>
      <c r="AG1736" t="s">
        <v>9621</v>
      </c>
      <c r="AH1736" s="21" t="str">
        <f t="shared" si="54"/>
        <v>YO27</v>
      </c>
      <c r="AI1736" s="21">
        <v>107.92500000000001</v>
      </c>
      <c r="AJ1736" s="21">
        <f t="shared" si="55"/>
        <v>100</v>
      </c>
      <c r="AK1736" s="21" t="s">
        <v>2060</v>
      </c>
      <c r="AL1736" t="s">
        <v>2551</v>
      </c>
      <c r="AM1736" t="s">
        <v>53</v>
      </c>
      <c r="AN1736" t="s">
        <v>2030</v>
      </c>
    </row>
    <row r="1737" spans="1:40" ht="15" hidden="1" thickTop="1" x14ac:dyDescent="0.35">
      <c r="A1737" t="s">
        <v>7699</v>
      </c>
      <c r="B1737" t="s">
        <v>9623</v>
      </c>
      <c r="C1737" t="s">
        <v>4673</v>
      </c>
      <c r="D1737" t="s">
        <v>9624</v>
      </c>
      <c r="E1737" t="s">
        <v>3058</v>
      </c>
      <c r="F1737">
        <v>1</v>
      </c>
      <c r="G1737" t="s">
        <v>2546</v>
      </c>
      <c r="H1737" t="s">
        <v>2510</v>
      </c>
      <c r="I1737" t="s">
        <v>2511</v>
      </c>
      <c r="J1737" t="s">
        <v>4675</v>
      </c>
      <c r="K1737" t="s">
        <v>3007</v>
      </c>
      <c r="L1737" t="s">
        <v>2058</v>
      </c>
      <c r="M1737" t="s">
        <v>2059</v>
      </c>
      <c r="N1737">
        <v>0</v>
      </c>
      <c r="O1737">
        <v>0</v>
      </c>
      <c r="P1737">
        <v>0</v>
      </c>
      <c r="Q1737">
        <v>24480</v>
      </c>
      <c r="R1737">
        <v>0</v>
      </c>
      <c r="S1737">
        <v>0</v>
      </c>
      <c r="T1737">
        <v>0</v>
      </c>
      <c r="U1737">
        <v>0</v>
      </c>
      <c r="V1737">
        <v>0</v>
      </c>
      <c r="W1737">
        <v>0</v>
      </c>
      <c r="X1737">
        <v>0</v>
      </c>
      <c r="Y1737">
        <v>0</v>
      </c>
      <c r="Z1737">
        <v>0</v>
      </c>
      <c r="AA1737">
        <v>0</v>
      </c>
      <c r="AB1737">
        <v>0</v>
      </c>
      <c r="AC1737">
        <v>0</v>
      </c>
      <c r="AD1737">
        <v>0</v>
      </c>
      <c r="AE1737">
        <v>0</v>
      </c>
      <c r="AF1737">
        <v>0</v>
      </c>
      <c r="AG1737" t="s">
        <v>9625</v>
      </c>
      <c r="AH1737" s="21" t="str">
        <f t="shared" si="54"/>
        <v>YO27</v>
      </c>
      <c r="AI1737" s="21">
        <v>107.92500000000001</v>
      </c>
      <c r="AJ1737" s="21">
        <f t="shared" si="55"/>
        <v>100</v>
      </c>
      <c r="AK1737" s="21" t="s">
        <v>2060</v>
      </c>
      <c r="AL1737" t="s">
        <v>2551</v>
      </c>
      <c r="AM1737" t="s">
        <v>53</v>
      </c>
      <c r="AN1737" t="s">
        <v>2031</v>
      </c>
    </row>
    <row r="1738" spans="1:40" ht="15" hidden="1" thickTop="1" x14ac:dyDescent="0.35">
      <c r="A1738" t="s">
        <v>9651</v>
      </c>
      <c r="B1738" t="s">
        <v>9627</v>
      </c>
      <c r="C1738" t="s">
        <v>9628</v>
      </c>
      <c r="D1738" t="s">
        <v>9629</v>
      </c>
      <c r="E1738" t="s">
        <v>9630</v>
      </c>
      <c r="F1738">
        <v>1</v>
      </c>
      <c r="G1738" t="s">
        <v>2619</v>
      </c>
      <c r="H1738" t="s">
        <v>2620</v>
      </c>
      <c r="I1738" t="s">
        <v>2511</v>
      </c>
      <c r="J1738" t="s">
        <v>9631</v>
      </c>
      <c r="K1738" t="s">
        <v>2622</v>
      </c>
      <c r="L1738" t="s">
        <v>2058</v>
      </c>
      <c r="M1738" t="s">
        <v>2059</v>
      </c>
      <c r="N1738">
        <v>0</v>
      </c>
      <c r="O1738">
        <v>0</v>
      </c>
      <c r="P1738">
        <v>0</v>
      </c>
      <c r="Q1738">
        <v>24480</v>
      </c>
      <c r="R1738">
        <v>0</v>
      </c>
      <c r="S1738">
        <v>0</v>
      </c>
      <c r="T1738">
        <v>0</v>
      </c>
      <c r="U1738">
        <v>0</v>
      </c>
      <c r="V1738">
        <v>0</v>
      </c>
      <c r="W1738">
        <v>0</v>
      </c>
      <c r="X1738">
        <v>0</v>
      </c>
      <c r="Y1738">
        <v>0</v>
      </c>
      <c r="Z1738">
        <v>0</v>
      </c>
      <c r="AA1738">
        <v>0</v>
      </c>
      <c r="AB1738">
        <v>0</v>
      </c>
      <c r="AC1738">
        <v>0</v>
      </c>
      <c r="AD1738">
        <v>0</v>
      </c>
      <c r="AE1738">
        <v>0</v>
      </c>
      <c r="AF1738">
        <v>0</v>
      </c>
      <c r="AG1738" t="s">
        <v>9632</v>
      </c>
      <c r="AH1738" s="21" t="str">
        <f t="shared" si="54"/>
        <v>YO27</v>
      </c>
      <c r="AI1738" s="21">
        <v>107.92500000000001</v>
      </c>
      <c r="AJ1738" s="21">
        <f t="shared" si="55"/>
        <v>100</v>
      </c>
      <c r="AK1738" s="21" t="s">
        <v>2060</v>
      </c>
      <c r="AL1738" t="s">
        <v>2624</v>
      </c>
      <c r="AM1738" t="s">
        <v>53</v>
      </c>
      <c r="AN1738" t="s">
        <v>2031</v>
      </c>
    </row>
    <row r="1739" spans="1:40" ht="15" hidden="1" thickTop="1" x14ac:dyDescent="0.35">
      <c r="A1739" t="s">
        <v>9655</v>
      </c>
      <c r="B1739" t="s">
        <v>9634</v>
      </c>
      <c r="C1739" t="s">
        <v>4822</v>
      </c>
      <c r="D1739" t="s">
        <v>9635</v>
      </c>
      <c r="E1739" t="s">
        <v>3572</v>
      </c>
      <c r="F1739">
        <v>1</v>
      </c>
      <c r="G1739" t="s">
        <v>2546</v>
      </c>
      <c r="H1739" t="s">
        <v>2510</v>
      </c>
      <c r="I1739" t="s">
        <v>2511</v>
      </c>
      <c r="J1739" t="s">
        <v>3573</v>
      </c>
      <c r="K1739" t="s">
        <v>3007</v>
      </c>
      <c r="L1739" t="s">
        <v>2058</v>
      </c>
      <c r="M1739" t="s">
        <v>2059</v>
      </c>
      <c r="N1739">
        <v>1</v>
      </c>
      <c r="O1739">
        <v>26</v>
      </c>
      <c r="P1739">
        <v>0.11</v>
      </c>
      <c r="Q1739">
        <v>24480</v>
      </c>
      <c r="R1739">
        <v>0</v>
      </c>
      <c r="S1739">
        <v>0</v>
      </c>
      <c r="T1739">
        <v>0</v>
      </c>
      <c r="U1739">
        <v>0</v>
      </c>
      <c r="V1739">
        <v>0</v>
      </c>
      <c r="W1739">
        <v>0</v>
      </c>
      <c r="X1739">
        <v>1</v>
      </c>
      <c r="Y1739">
        <v>26</v>
      </c>
      <c r="Z1739">
        <v>0.11</v>
      </c>
      <c r="AA1739">
        <v>0</v>
      </c>
      <c r="AB1739">
        <v>0</v>
      </c>
      <c r="AC1739">
        <v>0</v>
      </c>
      <c r="AD1739">
        <v>0</v>
      </c>
      <c r="AE1739">
        <v>0</v>
      </c>
      <c r="AF1739">
        <v>0</v>
      </c>
      <c r="AG1739" t="s">
        <v>9636</v>
      </c>
      <c r="AH1739" s="21" t="str">
        <f t="shared" si="54"/>
        <v>YO27</v>
      </c>
      <c r="AI1739" s="21">
        <v>107.92500000000001</v>
      </c>
      <c r="AJ1739" s="21">
        <f t="shared" si="55"/>
        <v>99.893790849673209</v>
      </c>
      <c r="AK1739" s="21" t="s">
        <v>2060</v>
      </c>
      <c r="AL1739" t="s">
        <v>2551</v>
      </c>
      <c r="AM1739" t="s">
        <v>53</v>
      </c>
      <c r="AN1739" t="s">
        <v>2032</v>
      </c>
    </row>
    <row r="1740" spans="1:40" ht="15" hidden="1" thickTop="1" x14ac:dyDescent="0.35">
      <c r="A1740" t="s">
        <v>9658</v>
      </c>
      <c r="B1740" t="s">
        <v>9638</v>
      </c>
      <c r="C1740" t="s">
        <v>2928</v>
      </c>
      <c r="D1740" t="s">
        <v>9639</v>
      </c>
      <c r="E1740" t="s">
        <v>2562</v>
      </c>
      <c r="F1740">
        <v>1</v>
      </c>
      <c r="G1740" t="s">
        <v>2546</v>
      </c>
      <c r="H1740" t="s">
        <v>2510</v>
      </c>
      <c r="I1740" t="s">
        <v>2511</v>
      </c>
      <c r="J1740" t="s">
        <v>2547</v>
      </c>
      <c r="K1740" t="s">
        <v>2548</v>
      </c>
      <c r="L1740" t="s">
        <v>2058</v>
      </c>
      <c r="M1740" t="s">
        <v>2170</v>
      </c>
      <c r="N1740">
        <v>2</v>
      </c>
      <c r="O1740">
        <v>85</v>
      </c>
      <c r="P1740">
        <v>0.56000000000000005</v>
      </c>
      <c r="Q1740">
        <v>15300</v>
      </c>
      <c r="R1740">
        <v>2</v>
      </c>
      <c r="S1740">
        <v>85</v>
      </c>
      <c r="T1740">
        <v>0.56000000000000005</v>
      </c>
      <c r="U1740">
        <v>0</v>
      </c>
      <c r="V1740">
        <v>0</v>
      </c>
      <c r="W1740">
        <v>0</v>
      </c>
      <c r="X1740">
        <v>0</v>
      </c>
      <c r="Y1740">
        <v>0</v>
      </c>
      <c r="Z1740">
        <v>0</v>
      </c>
      <c r="AA1740">
        <v>0</v>
      </c>
      <c r="AB1740">
        <v>0</v>
      </c>
      <c r="AC1740">
        <v>0</v>
      </c>
      <c r="AD1740">
        <v>0</v>
      </c>
      <c r="AE1740">
        <v>0</v>
      </c>
      <c r="AF1740">
        <v>0</v>
      </c>
      <c r="AG1740" t="s">
        <v>9640</v>
      </c>
      <c r="AH1740" s="21" t="str">
        <f t="shared" si="54"/>
        <v>YO27</v>
      </c>
      <c r="AI1740" s="21">
        <v>67.5</v>
      </c>
      <c r="AJ1740" s="21">
        <f t="shared" si="55"/>
        <v>99.444444444444443</v>
      </c>
      <c r="AK1740" s="21" t="s">
        <v>2063</v>
      </c>
      <c r="AL1740" t="s">
        <v>2551</v>
      </c>
      <c r="AM1740" t="s">
        <v>53</v>
      </c>
      <c r="AN1740" t="s">
        <v>2029</v>
      </c>
    </row>
    <row r="1741" spans="1:40" ht="15" hidden="1" thickTop="1" x14ac:dyDescent="0.35">
      <c r="A1741" t="s">
        <v>9662</v>
      </c>
      <c r="B1741" t="s">
        <v>9642</v>
      </c>
      <c r="C1741" t="s">
        <v>100</v>
      </c>
      <c r="D1741" t="s">
        <v>9643</v>
      </c>
      <c r="E1741" t="s">
        <v>560</v>
      </c>
      <c r="F1741">
        <v>1</v>
      </c>
      <c r="G1741" t="s">
        <v>2055</v>
      </c>
      <c r="H1741" t="s">
        <v>2056</v>
      </c>
      <c r="I1741" t="s">
        <v>2511</v>
      </c>
      <c r="J1741" t="s">
        <v>67</v>
      </c>
      <c r="K1741" t="s">
        <v>68</v>
      </c>
      <c r="L1741" t="s">
        <v>2058</v>
      </c>
      <c r="M1741" t="s">
        <v>2310</v>
      </c>
      <c r="N1741">
        <v>0</v>
      </c>
      <c r="O1741">
        <v>0</v>
      </c>
      <c r="P1741">
        <v>0</v>
      </c>
      <c r="Q1741">
        <v>16320</v>
      </c>
      <c r="R1741">
        <v>0</v>
      </c>
      <c r="S1741">
        <v>0</v>
      </c>
      <c r="T1741">
        <v>0</v>
      </c>
      <c r="U1741">
        <v>0</v>
      </c>
      <c r="V1741">
        <v>0</v>
      </c>
      <c r="W1741">
        <v>0</v>
      </c>
      <c r="X1741">
        <v>0</v>
      </c>
      <c r="Y1741">
        <v>0</v>
      </c>
      <c r="Z1741">
        <v>0</v>
      </c>
      <c r="AA1741">
        <v>0</v>
      </c>
      <c r="AB1741">
        <v>0</v>
      </c>
      <c r="AC1741">
        <v>0</v>
      </c>
      <c r="AD1741">
        <v>0</v>
      </c>
      <c r="AE1741">
        <v>0</v>
      </c>
      <c r="AF1741">
        <v>0</v>
      </c>
      <c r="AG1741" t="s">
        <v>249</v>
      </c>
      <c r="AH1741" s="21" t="str">
        <f t="shared" si="54"/>
        <v>YO27</v>
      </c>
      <c r="AI1741" s="21">
        <v>72</v>
      </c>
      <c r="AJ1741" s="21">
        <f t="shared" si="55"/>
        <v>100</v>
      </c>
      <c r="AK1741" s="21" t="s">
        <v>2060</v>
      </c>
      <c r="AL1741" t="s">
        <v>70</v>
      </c>
      <c r="AM1741" t="s">
        <v>53</v>
      </c>
      <c r="AN1741" t="s">
        <v>2031</v>
      </c>
    </row>
    <row r="1742" spans="1:40" ht="15" hidden="1" thickTop="1" x14ac:dyDescent="0.35">
      <c r="A1742" t="s">
        <v>9666</v>
      </c>
      <c r="B1742" t="s">
        <v>9645</v>
      </c>
      <c r="C1742" t="s">
        <v>8466</v>
      </c>
      <c r="D1742" t="s">
        <v>9646</v>
      </c>
      <c r="E1742" t="s">
        <v>2946</v>
      </c>
      <c r="F1742">
        <v>1</v>
      </c>
      <c r="G1742" t="s">
        <v>2816</v>
      </c>
      <c r="H1742" t="s">
        <v>2620</v>
      </c>
      <c r="I1742" t="s">
        <v>2511</v>
      </c>
      <c r="J1742" t="s">
        <v>8468</v>
      </c>
      <c r="K1742" t="s">
        <v>2818</v>
      </c>
      <c r="L1742" t="s">
        <v>2058</v>
      </c>
      <c r="M1742" t="s">
        <v>2059</v>
      </c>
      <c r="N1742">
        <v>0</v>
      </c>
      <c r="O1742">
        <v>0</v>
      </c>
      <c r="P1742">
        <v>0</v>
      </c>
      <c r="Q1742">
        <v>24480</v>
      </c>
      <c r="R1742">
        <v>0</v>
      </c>
      <c r="S1742">
        <v>0</v>
      </c>
      <c r="T1742">
        <v>0</v>
      </c>
      <c r="U1742">
        <v>0</v>
      </c>
      <c r="V1742">
        <v>0</v>
      </c>
      <c r="W1742">
        <v>0</v>
      </c>
      <c r="X1742">
        <v>0</v>
      </c>
      <c r="Y1742">
        <v>0</v>
      </c>
      <c r="Z1742">
        <v>0</v>
      </c>
      <c r="AA1742">
        <v>0</v>
      </c>
      <c r="AB1742">
        <v>0</v>
      </c>
      <c r="AC1742">
        <v>0</v>
      </c>
      <c r="AD1742">
        <v>0</v>
      </c>
      <c r="AE1742">
        <v>0</v>
      </c>
      <c r="AF1742">
        <v>0</v>
      </c>
      <c r="AG1742" t="s">
        <v>9647</v>
      </c>
      <c r="AH1742" s="21" t="str">
        <f t="shared" si="54"/>
        <v>YR20</v>
      </c>
      <c r="AI1742" s="21">
        <v>107.92500000000001</v>
      </c>
      <c r="AJ1742" s="21">
        <f t="shared" si="55"/>
        <v>100</v>
      </c>
      <c r="AK1742" s="21" t="s">
        <v>2060</v>
      </c>
      <c r="AL1742" t="s">
        <v>2949</v>
      </c>
      <c r="AM1742" t="s">
        <v>53</v>
      </c>
      <c r="AN1742" t="s">
        <v>2031</v>
      </c>
    </row>
    <row r="1743" spans="1:40" ht="15" hidden="1" thickTop="1" x14ac:dyDescent="0.35">
      <c r="A1743" t="s">
        <v>9670</v>
      </c>
      <c r="B1743" t="s">
        <v>9648</v>
      </c>
      <c r="C1743" t="s">
        <v>4416</v>
      </c>
      <c r="D1743" t="s">
        <v>9649</v>
      </c>
      <c r="E1743" t="s">
        <v>2608</v>
      </c>
      <c r="F1743">
        <v>1</v>
      </c>
      <c r="G1743" t="s">
        <v>2609</v>
      </c>
      <c r="H1743" t="s">
        <v>2577</v>
      </c>
      <c r="I1743" t="s">
        <v>2511</v>
      </c>
      <c r="J1743" t="s">
        <v>2764</v>
      </c>
      <c r="K1743" t="s">
        <v>2765</v>
      </c>
      <c r="L1743" t="s">
        <v>2058</v>
      </c>
      <c r="M1743" t="s">
        <v>2170</v>
      </c>
      <c r="N1743">
        <v>1</v>
      </c>
      <c r="O1743">
        <v>78</v>
      </c>
      <c r="P1743">
        <v>0.51</v>
      </c>
      <c r="Q1743">
        <v>15300</v>
      </c>
      <c r="R1743">
        <v>0</v>
      </c>
      <c r="S1743">
        <v>0</v>
      </c>
      <c r="T1743">
        <v>0</v>
      </c>
      <c r="U1743">
        <v>0</v>
      </c>
      <c r="V1743">
        <v>0</v>
      </c>
      <c r="W1743">
        <v>0</v>
      </c>
      <c r="X1743">
        <v>1</v>
      </c>
      <c r="Y1743">
        <v>78</v>
      </c>
      <c r="Z1743">
        <v>0.51</v>
      </c>
      <c r="AA1743">
        <v>0</v>
      </c>
      <c r="AB1743">
        <v>0</v>
      </c>
      <c r="AC1743">
        <v>0</v>
      </c>
      <c r="AD1743">
        <v>0</v>
      </c>
      <c r="AE1743">
        <v>0</v>
      </c>
      <c r="AF1743">
        <v>0</v>
      </c>
      <c r="AG1743" t="s">
        <v>9650</v>
      </c>
      <c r="AH1743" s="21" t="str">
        <f t="shared" si="54"/>
        <v>YO98</v>
      </c>
      <c r="AI1743" s="21">
        <v>67.5</v>
      </c>
      <c r="AJ1743" s="21">
        <f t="shared" si="55"/>
        <v>99.490196078431367</v>
      </c>
      <c r="AK1743" s="21" t="s">
        <v>2063</v>
      </c>
      <c r="AL1743" t="s">
        <v>2613</v>
      </c>
      <c r="AM1743" t="s">
        <v>53</v>
      </c>
      <c r="AN1743" t="s">
        <v>2030</v>
      </c>
    </row>
    <row r="1744" spans="1:40" ht="15" hidden="1" thickTop="1" x14ac:dyDescent="0.35">
      <c r="A1744" t="s">
        <v>9674</v>
      </c>
      <c r="B1744" t="s">
        <v>9652</v>
      </c>
      <c r="C1744" t="s">
        <v>5198</v>
      </c>
      <c r="D1744" t="s">
        <v>9653</v>
      </c>
      <c r="E1744" t="s">
        <v>2608</v>
      </c>
      <c r="F1744">
        <v>1</v>
      </c>
      <c r="G1744" t="s">
        <v>2609</v>
      </c>
      <c r="H1744" t="s">
        <v>2577</v>
      </c>
      <c r="I1744" t="s">
        <v>2511</v>
      </c>
      <c r="J1744" t="s">
        <v>2675</v>
      </c>
      <c r="K1744" t="s">
        <v>2611</v>
      </c>
      <c r="L1744" t="s">
        <v>2058</v>
      </c>
      <c r="M1744" t="s">
        <v>2059</v>
      </c>
      <c r="N1744">
        <v>0</v>
      </c>
      <c r="O1744">
        <v>0</v>
      </c>
      <c r="P1744">
        <v>0</v>
      </c>
      <c r="Q1744">
        <v>24480</v>
      </c>
      <c r="R1744">
        <v>0</v>
      </c>
      <c r="S1744">
        <v>0</v>
      </c>
      <c r="T1744">
        <v>0</v>
      </c>
      <c r="U1744">
        <v>0</v>
      </c>
      <c r="V1744">
        <v>0</v>
      </c>
      <c r="W1744">
        <v>0</v>
      </c>
      <c r="X1744">
        <v>0</v>
      </c>
      <c r="Y1744">
        <v>0</v>
      </c>
      <c r="Z1744">
        <v>0</v>
      </c>
      <c r="AA1744">
        <v>0</v>
      </c>
      <c r="AB1744">
        <v>0</v>
      </c>
      <c r="AC1744">
        <v>0</v>
      </c>
      <c r="AD1744">
        <v>0</v>
      </c>
      <c r="AE1744">
        <v>0</v>
      </c>
      <c r="AF1744">
        <v>0</v>
      </c>
      <c r="AG1744" t="s">
        <v>9654</v>
      </c>
      <c r="AH1744" s="21" t="str">
        <f t="shared" si="54"/>
        <v>YO98</v>
      </c>
      <c r="AI1744" s="21">
        <v>107.92500000000001</v>
      </c>
      <c r="AJ1744" s="21">
        <f t="shared" si="55"/>
        <v>100</v>
      </c>
      <c r="AK1744" s="21" t="s">
        <v>2060</v>
      </c>
      <c r="AL1744" t="s">
        <v>2581</v>
      </c>
      <c r="AM1744" t="s">
        <v>53</v>
      </c>
      <c r="AN1744" t="s">
        <v>2031</v>
      </c>
    </row>
    <row r="1745" spans="1:40" ht="15" hidden="1" thickTop="1" x14ac:dyDescent="0.35">
      <c r="A1745" t="s">
        <v>9678</v>
      </c>
      <c r="B1745" t="s">
        <v>2416</v>
      </c>
      <c r="C1745" t="s">
        <v>2560</v>
      </c>
      <c r="D1745" t="s">
        <v>9656</v>
      </c>
      <c r="E1745" t="s">
        <v>2562</v>
      </c>
      <c r="F1745">
        <v>1</v>
      </c>
      <c r="G1745" t="s">
        <v>2546</v>
      </c>
      <c r="H1745" t="s">
        <v>2510</v>
      </c>
      <c r="I1745" t="s">
        <v>2511</v>
      </c>
      <c r="J1745" t="s">
        <v>2547</v>
      </c>
      <c r="K1745" t="s">
        <v>2548</v>
      </c>
      <c r="L1745" t="s">
        <v>2058</v>
      </c>
      <c r="M1745" t="s">
        <v>2059</v>
      </c>
      <c r="N1745">
        <v>1</v>
      </c>
      <c r="O1745">
        <v>55</v>
      </c>
      <c r="P1745">
        <v>0.22</v>
      </c>
      <c r="Q1745">
        <v>24480</v>
      </c>
      <c r="R1745">
        <v>1</v>
      </c>
      <c r="S1745">
        <v>55</v>
      </c>
      <c r="T1745">
        <v>0.22</v>
      </c>
      <c r="U1745">
        <v>0</v>
      </c>
      <c r="V1745">
        <v>0</v>
      </c>
      <c r="W1745">
        <v>0</v>
      </c>
      <c r="X1745">
        <v>0</v>
      </c>
      <c r="Y1745">
        <v>0</v>
      </c>
      <c r="Z1745">
        <v>0</v>
      </c>
      <c r="AA1745">
        <v>0</v>
      </c>
      <c r="AB1745">
        <v>0</v>
      </c>
      <c r="AC1745">
        <v>0</v>
      </c>
      <c r="AD1745">
        <v>0</v>
      </c>
      <c r="AE1745">
        <v>0</v>
      </c>
      <c r="AF1745">
        <v>0</v>
      </c>
      <c r="AG1745" t="s">
        <v>9657</v>
      </c>
      <c r="AH1745" s="21" t="str">
        <f t="shared" si="54"/>
        <v>YO27</v>
      </c>
      <c r="AI1745" s="21">
        <v>107.92500000000001</v>
      </c>
      <c r="AJ1745" s="21">
        <f t="shared" si="55"/>
        <v>99.775326797385617</v>
      </c>
      <c r="AK1745" s="21" t="s">
        <v>2060</v>
      </c>
      <c r="AL1745" t="s">
        <v>2551</v>
      </c>
      <c r="AM1745" t="s">
        <v>53</v>
      </c>
      <c r="AN1745" t="s">
        <v>2031</v>
      </c>
    </row>
    <row r="1746" spans="1:40" ht="15" hidden="1" thickTop="1" x14ac:dyDescent="0.35">
      <c r="A1746" t="s">
        <v>9681</v>
      </c>
      <c r="B1746" t="s">
        <v>9659</v>
      </c>
      <c r="C1746" t="s">
        <v>4507</v>
      </c>
      <c r="D1746" t="s">
        <v>9660</v>
      </c>
      <c r="E1746" t="s">
        <v>3440</v>
      </c>
      <c r="F1746">
        <v>1</v>
      </c>
      <c r="G1746" t="s">
        <v>2609</v>
      </c>
      <c r="H1746" t="s">
        <v>2577</v>
      </c>
      <c r="I1746" t="s">
        <v>2511</v>
      </c>
      <c r="J1746" t="s">
        <v>2675</v>
      </c>
      <c r="K1746" t="s">
        <v>2611</v>
      </c>
      <c r="L1746" t="s">
        <v>2058</v>
      </c>
      <c r="M1746" t="s">
        <v>2170</v>
      </c>
      <c r="N1746">
        <v>0</v>
      </c>
      <c r="O1746">
        <v>0</v>
      </c>
      <c r="P1746">
        <v>0</v>
      </c>
      <c r="Q1746">
        <v>15300</v>
      </c>
      <c r="R1746">
        <v>0</v>
      </c>
      <c r="S1746">
        <v>0</v>
      </c>
      <c r="T1746">
        <v>0</v>
      </c>
      <c r="U1746">
        <v>0</v>
      </c>
      <c r="V1746">
        <v>0</v>
      </c>
      <c r="W1746">
        <v>0</v>
      </c>
      <c r="X1746">
        <v>0</v>
      </c>
      <c r="Y1746">
        <v>0</v>
      </c>
      <c r="Z1746">
        <v>0</v>
      </c>
      <c r="AA1746">
        <v>0</v>
      </c>
      <c r="AB1746">
        <v>0</v>
      </c>
      <c r="AC1746">
        <v>0</v>
      </c>
      <c r="AD1746">
        <v>0</v>
      </c>
      <c r="AE1746">
        <v>0</v>
      </c>
      <c r="AF1746">
        <v>0</v>
      </c>
      <c r="AG1746" t="s">
        <v>9661</v>
      </c>
      <c r="AH1746" s="21" t="str">
        <f t="shared" si="54"/>
        <v>YO98</v>
      </c>
      <c r="AI1746" s="21">
        <v>67.5</v>
      </c>
      <c r="AJ1746" s="21">
        <f t="shared" si="55"/>
        <v>100</v>
      </c>
      <c r="AK1746" s="21" t="s">
        <v>2060</v>
      </c>
      <c r="AL1746" t="s">
        <v>2581</v>
      </c>
      <c r="AM1746" t="s">
        <v>53</v>
      </c>
      <c r="AN1746" t="s">
        <v>2031</v>
      </c>
    </row>
    <row r="1747" spans="1:40" ht="15" hidden="1" thickTop="1" x14ac:dyDescent="0.35">
      <c r="A1747" t="s">
        <v>9685</v>
      </c>
      <c r="B1747" t="s">
        <v>9663</v>
      </c>
      <c r="C1747" t="s">
        <v>2673</v>
      </c>
      <c r="D1747" t="s">
        <v>9664</v>
      </c>
      <c r="E1747" t="s">
        <v>2608</v>
      </c>
      <c r="F1747">
        <v>1</v>
      </c>
      <c r="G1747" t="s">
        <v>2609</v>
      </c>
      <c r="H1747" t="s">
        <v>2577</v>
      </c>
      <c r="I1747" t="s">
        <v>2511</v>
      </c>
      <c r="J1747" t="s">
        <v>2675</v>
      </c>
      <c r="K1747" t="s">
        <v>2611</v>
      </c>
      <c r="L1747" t="s">
        <v>2058</v>
      </c>
      <c r="M1747" t="s">
        <v>2170</v>
      </c>
      <c r="N1747">
        <v>0</v>
      </c>
      <c r="O1747">
        <v>0</v>
      </c>
      <c r="P1747">
        <v>0</v>
      </c>
      <c r="Q1747">
        <v>15300</v>
      </c>
      <c r="R1747">
        <v>0</v>
      </c>
      <c r="S1747">
        <v>0</v>
      </c>
      <c r="T1747">
        <v>0</v>
      </c>
      <c r="U1747">
        <v>0</v>
      </c>
      <c r="V1747">
        <v>0</v>
      </c>
      <c r="W1747">
        <v>0</v>
      </c>
      <c r="X1747">
        <v>0</v>
      </c>
      <c r="Y1747">
        <v>0</v>
      </c>
      <c r="Z1747">
        <v>0</v>
      </c>
      <c r="AA1747">
        <v>0</v>
      </c>
      <c r="AB1747">
        <v>0</v>
      </c>
      <c r="AC1747">
        <v>0</v>
      </c>
      <c r="AD1747">
        <v>0</v>
      </c>
      <c r="AE1747">
        <v>0</v>
      </c>
      <c r="AF1747">
        <v>0</v>
      </c>
      <c r="AG1747" t="s">
        <v>9665</v>
      </c>
      <c r="AH1747" s="21" t="str">
        <f t="shared" si="54"/>
        <v>YO98</v>
      </c>
      <c r="AI1747" s="21">
        <v>67.5</v>
      </c>
      <c r="AJ1747" s="21">
        <f t="shared" si="55"/>
        <v>100</v>
      </c>
      <c r="AK1747" s="21" t="s">
        <v>2060</v>
      </c>
      <c r="AL1747" t="s">
        <v>2581</v>
      </c>
      <c r="AM1747" t="s">
        <v>53</v>
      </c>
      <c r="AN1747" t="s">
        <v>2030</v>
      </c>
    </row>
    <row r="1748" spans="1:40" ht="15" hidden="1" thickTop="1" x14ac:dyDescent="0.35">
      <c r="A1748" t="s">
        <v>9689</v>
      </c>
      <c r="B1748" t="s">
        <v>9667</v>
      </c>
      <c r="C1748" t="s">
        <v>2880</v>
      </c>
      <c r="D1748" t="s">
        <v>9668</v>
      </c>
      <c r="E1748" t="s">
        <v>3440</v>
      </c>
      <c r="F1748">
        <v>1</v>
      </c>
      <c r="G1748" t="s">
        <v>2609</v>
      </c>
      <c r="H1748" t="s">
        <v>2577</v>
      </c>
      <c r="I1748" t="s">
        <v>2511</v>
      </c>
      <c r="J1748" t="s">
        <v>2675</v>
      </c>
      <c r="K1748" t="s">
        <v>2611</v>
      </c>
      <c r="L1748" t="s">
        <v>2058</v>
      </c>
      <c r="M1748" t="s">
        <v>2059</v>
      </c>
      <c r="N1748">
        <v>0</v>
      </c>
      <c r="O1748">
        <v>0</v>
      </c>
      <c r="P1748">
        <v>0</v>
      </c>
      <c r="Q1748">
        <v>24480</v>
      </c>
      <c r="R1748">
        <v>0</v>
      </c>
      <c r="S1748">
        <v>0</v>
      </c>
      <c r="T1748">
        <v>0</v>
      </c>
      <c r="U1748">
        <v>0</v>
      </c>
      <c r="V1748">
        <v>0</v>
      </c>
      <c r="W1748">
        <v>0</v>
      </c>
      <c r="X1748">
        <v>0</v>
      </c>
      <c r="Y1748">
        <v>0</v>
      </c>
      <c r="Z1748">
        <v>0</v>
      </c>
      <c r="AA1748">
        <v>0</v>
      </c>
      <c r="AB1748">
        <v>0</v>
      </c>
      <c r="AC1748">
        <v>0</v>
      </c>
      <c r="AD1748">
        <v>0</v>
      </c>
      <c r="AE1748">
        <v>0</v>
      </c>
      <c r="AF1748">
        <v>0</v>
      </c>
      <c r="AG1748" t="s">
        <v>9669</v>
      </c>
      <c r="AH1748" s="21" t="str">
        <f t="shared" si="54"/>
        <v>YO98</v>
      </c>
      <c r="AI1748" s="21">
        <v>107.92500000000001</v>
      </c>
      <c r="AJ1748" s="21">
        <f t="shared" si="55"/>
        <v>100</v>
      </c>
      <c r="AK1748" s="21" t="s">
        <v>2060</v>
      </c>
      <c r="AL1748" t="s">
        <v>2581</v>
      </c>
      <c r="AM1748" t="s">
        <v>53</v>
      </c>
      <c r="AN1748" t="s">
        <v>2031</v>
      </c>
    </row>
    <row r="1749" spans="1:40" ht="15" hidden="1" thickTop="1" x14ac:dyDescent="0.35">
      <c r="A1749" t="s">
        <v>9693</v>
      </c>
      <c r="B1749" t="s">
        <v>9671</v>
      </c>
      <c r="C1749" t="s">
        <v>2606</v>
      </c>
      <c r="D1749" t="s">
        <v>9672</v>
      </c>
      <c r="E1749" t="s">
        <v>2608</v>
      </c>
      <c r="F1749">
        <v>1</v>
      </c>
      <c r="G1749" t="s">
        <v>2609</v>
      </c>
      <c r="H1749" t="s">
        <v>2577</v>
      </c>
      <c r="I1749" t="s">
        <v>2511</v>
      </c>
      <c r="J1749" t="s">
        <v>2610</v>
      </c>
      <c r="K1749" t="s">
        <v>2611</v>
      </c>
      <c r="L1749" t="s">
        <v>2058</v>
      </c>
      <c r="M1749" t="s">
        <v>2170</v>
      </c>
      <c r="N1749">
        <v>0</v>
      </c>
      <c r="O1749">
        <v>0</v>
      </c>
      <c r="P1749">
        <v>0</v>
      </c>
      <c r="Q1749">
        <v>15300</v>
      </c>
      <c r="R1749">
        <v>0</v>
      </c>
      <c r="S1749">
        <v>0</v>
      </c>
      <c r="T1749">
        <v>0</v>
      </c>
      <c r="U1749">
        <v>0</v>
      </c>
      <c r="V1749">
        <v>0</v>
      </c>
      <c r="W1749">
        <v>0</v>
      </c>
      <c r="X1749">
        <v>0</v>
      </c>
      <c r="Y1749">
        <v>0</v>
      </c>
      <c r="Z1749">
        <v>0</v>
      </c>
      <c r="AA1749">
        <v>0</v>
      </c>
      <c r="AB1749">
        <v>0</v>
      </c>
      <c r="AC1749">
        <v>0</v>
      </c>
      <c r="AD1749">
        <v>0</v>
      </c>
      <c r="AE1749">
        <v>0</v>
      </c>
      <c r="AF1749">
        <v>0</v>
      </c>
      <c r="AG1749" t="s">
        <v>9673</v>
      </c>
      <c r="AH1749" s="21" t="str">
        <f t="shared" si="54"/>
        <v>YO98</v>
      </c>
      <c r="AI1749" s="21">
        <v>67.5</v>
      </c>
      <c r="AJ1749" s="21">
        <f t="shared" si="55"/>
        <v>100</v>
      </c>
      <c r="AK1749" s="21" t="s">
        <v>2060</v>
      </c>
      <c r="AL1749" t="s">
        <v>2613</v>
      </c>
      <c r="AM1749" t="s">
        <v>53</v>
      </c>
      <c r="AN1749" t="s">
        <v>2030</v>
      </c>
    </row>
    <row r="1750" spans="1:40" ht="15" hidden="1" thickTop="1" x14ac:dyDescent="0.35">
      <c r="A1750" t="s">
        <v>9697</v>
      </c>
      <c r="B1750" t="s">
        <v>9675</v>
      </c>
      <c r="C1750" t="s">
        <v>2606</v>
      </c>
      <c r="D1750" t="s">
        <v>9676</v>
      </c>
      <c r="E1750" t="s">
        <v>2608</v>
      </c>
      <c r="F1750">
        <v>1</v>
      </c>
      <c r="G1750" t="s">
        <v>2609</v>
      </c>
      <c r="H1750" t="s">
        <v>2577</v>
      </c>
      <c r="I1750" t="s">
        <v>2511</v>
      </c>
      <c r="J1750" t="s">
        <v>2610</v>
      </c>
      <c r="K1750" t="s">
        <v>2611</v>
      </c>
      <c r="L1750" t="s">
        <v>2058</v>
      </c>
      <c r="M1750" t="s">
        <v>2170</v>
      </c>
      <c r="N1750">
        <v>0</v>
      </c>
      <c r="O1750">
        <v>0</v>
      </c>
      <c r="P1750">
        <v>0</v>
      </c>
      <c r="Q1750">
        <v>15300</v>
      </c>
      <c r="R1750">
        <v>0</v>
      </c>
      <c r="S1750">
        <v>0</v>
      </c>
      <c r="T1750">
        <v>0</v>
      </c>
      <c r="U1750">
        <v>0</v>
      </c>
      <c r="V1750">
        <v>0</v>
      </c>
      <c r="W1750">
        <v>0</v>
      </c>
      <c r="X1750">
        <v>0</v>
      </c>
      <c r="Y1750">
        <v>0</v>
      </c>
      <c r="Z1750">
        <v>0</v>
      </c>
      <c r="AA1750">
        <v>0</v>
      </c>
      <c r="AB1750">
        <v>0</v>
      </c>
      <c r="AC1750">
        <v>0</v>
      </c>
      <c r="AD1750">
        <v>0</v>
      </c>
      <c r="AE1750">
        <v>0</v>
      </c>
      <c r="AF1750">
        <v>0</v>
      </c>
      <c r="AG1750" t="s">
        <v>9677</v>
      </c>
      <c r="AH1750" s="21" t="str">
        <f t="shared" si="54"/>
        <v>YO98</v>
      </c>
      <c r="AI1750" s="21">
        <v>67.5</v>
      </c>
      <c r="AJ1750" s="21">
        <f t="shared" si="55"/>
        <v>100</v>
      </c>
      <c r="AK1750" s="21" t="s">
        <v>2060</v>
      </c>
      <c r="AL1750" t="s">
        <v>2613</v>
      </c>
      <c r="AM1750" t="s">
        <v>53</v>
      </c>
      <c r="AN1750" t="s">
        <v>2030</v>
      </c>
    </row>
    <row r="1751" spans="1:40" ht="15" hidden="1" thickTop="1" x14ac:dyDescent="0.35">
      <c r="A1751" t="s">
        <v>9701</v>
      </c>
      <c r="B1751" t="s">
        <v>9679</v>
      </c>
      <c r="C1751" t="s">
        <v>78</v>
      </c>
      <c r="D1751" t="s">
        <v>9680</v>
      </c>
      <c r="E1751" t="s">
        <v>560</v>
      </c>
      <c r="F1751">
        <v>1</v>
      </c>
      <c r="G1751" t="s">
        <v>2055</v>
      </c>
      <c r="H1751" t="s">
        <v>2056</v>
      </c>
      <c r="I1751" t="s">
        <v>2511</v>
      </c>
      <c r="J1751" t="s">
        <v>67</v>
      </c>
      <c r="K1751" t="s">
        <v>68</v>
      </c>
      <c r="L1751" t="s">
        <v>2058</v>
      </c>
      <c r="M1751" t="s">
        <v>2059</v>
      </c>
      <c r="N1751">
        <v>0</v>
      </c>
      <c r="O1751">
        <v>0</v>
      </c>
      <c r="P1751">
        <v>0</v>
      </c>
      <c r="Q1751">
        <v>24480</v>
      </c>
      <c r="R1751">
        <v>0</v>
      </c>
      <c r="S1751">
        <v>0</v>
      </c>
      <c r="T1751">
        <v>0</v>
      </c>
      <c r="U1751">
        <v>0</v>
      </c>
      <c r="V1751">
        <v>0</v>
      </c>
      <c r="W1751">
        <v>0</v>
      </c>
      <c r="X1751">
        <v>0</v>
      </c>
      <c r="Y1751">
        <v>0</v>
      </c>
      <c r="Z1751">
        <v>0</v>
      </c>
      <c r="AA1751">
        <v>0</v>
      </c>
      <c r="AB1751">
        <v>0</v>
      </c>
      <c r="AC1751">
        <v>0</v>
      </c>
      <c r="AD1751">
        <v>0</v>
      </c>
      <c r="AE1751">
        <v>0</v>
      </c>
      <c r="AF1751">
        <v>0</v>
      </c>
      <c r="AG1751" t="s">
        <v>250</v>
      </c>
      <c r="AH1751" s="21" t="str">
        <f t="shared" si="54"/>
        <v>YO27</v>
      </c>
      <c r="AI1751" s="21">
        <v>107.92500000000001</v>
      </c>
      <c r="AJ1751" s="21">
        <f t="shared" si="55"/>
        <v>100</v>
      </c>
      <c r="AK1751" s="21" t="s">
        <v>2060</v>
      </c>
      <c r="AL1751" t="s">
        <v>70</v>
      </c>
      <c r="AM1751" t="s">
        <v>53</v>
      </c>
      <c r="AN1751" t="s">
        <v>2030</v>
      </c>
    </row>
    <row r="1752" spans="1:40" ht="15" hidden="1" thickTop="1" x14ac:dyDescent="0.35">
      <c r="A1752" t="s">
        <v>9705</v>
      </c>
      <c r="B1752" t="s">
        <v>9682</v>
      </c>
      <c r="C1752" t="s">
        <v>4943</v>
      </c>
      <c r="D1752" t="s">
        <v>9683</v>
      </c>
      <c r="E1752" t="s">
        <v>3156</v>
      </c>
      <c r="F1752">
        <v>1</v>
      </c>
      <c r="G1752" t="s">
        <v>2546</v>
      </c>
      <c r="H1752" t="s">
        <v>2510</v>
      </c>
      <c r="I1752" t="s">
        <v>2511</v>
      </c>
      <c r="J1752" t="s">
        <v>2547</v>
      </c>
      <c r="K1752" t="s">
        <v>2548</v>
      </c>
      <c r="L1752" t="s">
        <v>2058</v>
      </c>
      <c r="M1752" t="s">
        <v>2059</v>
      </c>
      <c r="N1752">
        <v>0</v>
      </c>
      <c r="O1752">
        <v>0</v>
      </c>
      <c r="P1752">
        <v>0</v>
      </c>
      <c r="Q1752">
        <v>24480</v>
      </c>
      <c r="R1752">
        <v>0</v>
      </c>
      <c r="S1752">
        <v>0</v>
      </c>
      <c r="T1752">
        <v>0</v>
      </c>
      <c r="U1752">
        <v>0</v>
      </c>
      <c r="V1752">
        <v>0</v>
      </c>
      <c r="W1752">
        <v>0</v>
      </c>
      <c r="X1752">
        <v>0</v>
      </c>
      <c r="Y1752">
        <v>0</v>
      </c>
      <c r="Z1752">
        <v>0</v>
      </c>
      <c r="AA1752">
        <v>0</v>
      </c>
      <c r="AB1752">
        <v>0</v>
      </c>
      <c r="AC1752">
        <v>0</v>
      </c>
      <c r="AD1752">
        <v>0</v>
      </c>
      <c r="AE1752">
        <v>0</v>
      </c>
      <c r="AF1752">
        <v>0</v>
      </c>
      <c r="AG1752" t="s">
        <v>9684</v>
      </c>
      <c r="AH1752" s="21" t="str">
        <f t="shared" si="54"/>
        <v>YO27</v>
      </c>
      <c r="AI1752" s="21">
        <v>107.92500000000001</v>
      </c>
      <c r="AJ1752" s="21">
        <f t="shared" si="55"/>
        <v>100</v>
      </c>
      <c r="AK1752" s="21" t="s">
        <v>2060</v>
      </c>
      <c r="AL1752" t="s">
        <v>2551</v>
      </c>
      <c r="AM1752" t="s">
        <v>53</v>
      </c>
      <c r="AN1752" t="s">
        <v>2030</v>
      </c>
    </row>
    <row r="1753" spans="1:40" ht="15" hidden="1" thickTop="1" x14ac:dyDescent="0.35">
      <c r="A1753" t="s">
        <v>9709</v>
      </c>
      <c r="B1753" t="s">
        <v>9686</v>
      </c>
      <c r="C1753" t="s">
        <v>2709</v>
      </c>
      <c r="D1753" t="s">
        <v>9687</v>
      </c>
      <c r="E1753" t="s">
        <v>2545</v>
      </c>
      <c r="F1753">
        <v>1</v>
      </c>
      <c r="G1753" t="s">
        <v>2546</v>
      </c>
      <c r="H1753" t="s">
        <v>2510</v>
      </c>
      <c r="I1753" t="s">
        <v>2511</v>
      </c>
      <c r="J1753" t="s">
        <v>2547</v>
      </c>
      <c r="K1753" t="s">
        <v>2548</v>
      </c>
      <c r="L1753" t="s">
        <v>2058</v>
      </c>
      <c r="M1753" t="s">
        <v>2170</v>
      </c>
      <c r="N1753">
        <v>0</v>
      </c>
      <c r="O1753">
        <v>0</v>
      </c>
      <c r="P1753">
        <v>0</v>
      </c>
      <c r="Q1753">
        <v>15300</v>
      </c>
      <c r="R1753">
        <v>0</v>
      </c>
      <c r="S1753">
        <v>0</v>
      </c>
      <c r="T1753">
        <v>0</v>
      </c>
      <c r="U1753">
        <v>0</v>
      </c>
      <c r="V1753">
        <v>0</v>
      </c>
      <c r="W1753">
        <v>0</v>
      </c>
      <c r="X1753">
        <v>0</v>
      </c>
      <c r="Y1753">
        <v>0</v>
      </c>
      <c r="Z1753">
        <v>0</v>
      </c>
      <c r="AA1753">
        <v>0</v>
      </c>
      <c r="AB1753">
        <v>0</v>
      </c>
      <c r="AC1753">
        <v>0</v>
      </c>
      <c r="AD1753">
        <v>0</v>
      </c>
      <c r="AE1753">
        <v>0</v>
      </c>
      <c r="AF1753">
        <v>0</v>
      </c>
      <c r="AG1753" t="s">
        <v>9688</v>
      </c>
      <c r="AH1753" s="21" t="str">
        <f t="shared" si="54"/>
        <v>YO27</v>
      </c>
      <c r="AI1753" s="21">
        <v>67.5</v>
      </c>
      <c r="AJ1753" s="21">
        <f t="shared" si="55"/>
        <v>100</v>
      </c>
      <c r="AK1753" s="21" t="s">
        <v>2060</v>
      </c>
      <c r="AL1753" t="s">
        <v>2551</v>
      </c>
      <c r="AM1753" t="s">
        <v>53</v>
      </c>
      <c r="AN1753" t="s">
        <v>2031</v>
      </c>
    </row>
    <row r="1754" spans="1:40" ht="15" hidden="1" thickTop="1" x14ac:dyDescent="0.35">
      <c r="A1754" t="s">
        <v>9713</v>
      </c>
      <c r="B1754" t="s">
        <v>9690</v>
      </c>
      <c r="C1754" t="s">
        <v>2709</v>
      </c>
      <c r="D1754" t="s">
        <v>9691</v>
      </c>
      <c r="E1754" t="s">
        <v>2545</v>
      </c>
      <c r="F1754">
        <v>1</v>
      </c>
      <c r="G1754" t="s">
        <v>2546</v>
      </c>
      <c r="H1754" t="s">
        <v>2510</v>
      </c>
      <c r="I1754" t="s">
        <v>2511</v>
      </c>
      <c r="J1754" t="s">
        <v>2547</v>
      </c>
      <c r="K1754" t="s">
        <v>2548</v>
      </c>
      <c r="L1754" t="s">
        <v>2058</v>
      </c>
      <c r="M1754" t="s">
        <v>2170</v>
      </c>
      <c r="N1754">
        <v>0</v>
      </c>
      <c r="O1754">
        <v>0</v>
      </c>
      <c r="P1754">
        <v>0</v>
      </c>
      <c r="Q1754">
        <v>15300</v>
      </c>
      <c r="R1754">
        <v>0</v>
      </c>
      <c r="S1754">
        <v>0</v>
      </c>
      <c r="T1754">
        <v>0</v>
      </c>
      <c r="U1754">
        <v>0</v>
      </c>
      <c r="V1754">
        <v>0</v>
      </c>
      <c r="W1754">
        <v>0</v>
      </c>
      <c r="X1754">
        <v>0</v>
      </c>
      <c r="Y1754">
        <v>0</v>
      </c>
      <c r="Z1754">
        <v>0</v>
      </c>
      <c r="AA1754">
        <v>0</v>
      </c>
      <c r="AB1754">
        <v>0</v>
      </c>
      <c r="AC1754">
        <v>0</v>
      </c>
      <c r="AD1754">
        <v>0</v>
      </c>
      <c r="AE1754">
        <v>0</v>
      </c>
      <c r="AF1754">
        <v>0</v>
      </c>
      <c r="AG1754" t="s">
        <v>9692</v>
      </c>
      <c r="AH1754" s="21" t="str">
        <f t="shared" si="54"/>
        <v>YO27</v>
      </c>
      <c r="AI1754" s="21">
        <v>67.5</v>
      </c>
      <c r="AJ1754" s="21">
        <f t="shared" si="55"/>
        <v>100</v>
      </c>
      <c r="AK1754" s="21" t="s">
        <v>2060</v>
      </c>
      <c r="AL1754" t="s">
        <v>2551</v>
      </c>
      <c r="AM1754" t="s">
        <v>53</v>
      </c>
      <c r="AN1754" t="s">
        <v>2031</v>
      </c>
    </row>
    <row r="1755" spans="1:40" ht="15" hidden="1" thickTop="1" x14ac:dyDescent="0.35">
      <c r="A1755" t="s">
        <v>9717</v>
      </c>
      <c r="B1755" t="s">
        <v>9694</v>
      </c>
      <c r="C1755" t="s">
        <v>3510</v>
      </c>
      <c r="D1755" t="s">
        <v>9695</v>
      </c>
      <c r="E1755" t="s">
        <v>3028</v>
      </c>
      <c r="F1755">
        <v>1</v>
      </c>
      <c r="G1755" t="s">
        <v>2546</v>
      </c>
      <c r="H1755" t="s">
        <v>2510</v>
      </c>
      <c r="I1755" t="s">
        <v>2511</v>
      </c>
      <c r="J1755" t="s">
        <v>3006</v>
      </c>
      <c r="K1755" t="s">
        <v>3007</v>
      </c>
      <c r="L1755" t="s">
        <v>2058</v>
      </c>
      <c r="M1755" t="s">
        <v>2059</v>
      </c>
      <c r="N1755">
        <v>1</v>
      </c>
      <c r="O1755">
        <v>189</v>
      </c>
      <c r="P1755">
        <v>0.77</v>
      </c>
      <c r="Q1755">
        <v>24480</v>
      </c>
      <c r="R1755">
        <v>0</v>
      </c>
      <c r="S1755">
        <v>0</v>
      </c>
      <c r="T1755">
        <v>0</v>
      </c>
      <c r="U1755">
        <v>0</v>
      </c>
      <c r="V1755">
        <v>0</v>
      </c>
      <c r="W1755">
        <v>0</v>
      </c>
      <c r="X1755">
        <v>0</v>
      </c>
      <c r="Y1755">
        <v>0</v>
      </c>
      <c r="Z1755">
        <v>0</v>
      </c>
      <c r="AA1755">
        <v>1</v>
      </c>
      <c r="AB1755">
        <v>189</v>
      </c>
      <c r="AC1755">
        <v>0.77</v>
      </c>
      <c r="AD1755">
        <v>0</v>
      </c>
      <c r="AE1755">
        <v>0</v>
      </c>
      <c r="AF1755">
        <v>0</v>
      </c>
      <c r="AG1755" t="s">
        <v>9696</v>
      </c>
      <c r="AH1755" s="21" t="str">
        <f t="shared" si="54"/>
        <v>YO27</v>
      </c>
      <c r="AI1755" s="21">
        <v>107.92500000000001</v>
      </c>
      <c r="AJ1755" s="21">
        <f t="shared" si="55"/>
        <v>99.227941176470594</v>
      </c>
      <c r="AK1755" s="21" t="s">
        <v>2063</v>
      </c>
      <c r="AL1755" t="s">
        <v>2551</v>
      </c>
      <c r="AM1755" t="s">
        <v>53</v>
      </c>
      <c r="AN1755" t="s">
        <v>2031</v>
      </c>
    </row>
    <row r="1756" spans="1:40" ht="15" hidden="1" thickTop="1" x14ac:dyDescent="0.35">
      <c r="A1756" t="s">
        <v>9721</v>
      </c>
      <c r="B1756" t="s">
        <v>9698</v>
      </c>
      <c r="C1756" t="s">
        <v>4498</v>
      </c>
      <c r="D1756" t="s">
        <v>9699</v>
      </c>
      <c r="E1756" t="s">
        <v>3156</v>
      </c>
      <c r="F1756">
        <v>1</v>
      </c>
      <c r="G1756" t="s">
        <v>2546</v>
      </c>
      <c r="H1756" t="s">
        <v>2510</v>
      </c>
      <c r="I1756" t="s">
        <v>2511</v>
      </c>
      <c r="J1756" t="s">
        <v>2547</v>
      </c>
      <c r="K1756" t="s">
        <v>2548</v>
      </c>
      <c r="L1756" t="s">
        <v>2058</v>
      </c>
      <c r="M1756" t="s">
        <v>2170</v>
      </c>
      <c r="N1756">
        <v>0</v>
      </c>
      <c r="O1756">
        <v>0</v>
      </c>
      <c r="P1756">
        <v>0</v>
      </c>
      <c r="Q1756">
        <v>15300</v>
      </c>
      <c r="R1756">
        <v>0</v>
      </c>
      <c r="S1756">
        <v>0</v>
      </c>
      <c r="T1756">
        <v>0</v>
      </c>
      <c r="U1756">
        <v>0</v>
      </c>
      <c r="V1756">
        <v>0</v>
      </c>
      <c r="W1756">
        <v>0</v>
      </c>
      <c r="X1756">
        <v>0</v>
      </c>
      <c r="Y1756">
        <v>0</v>
      </c>
      <c r="Z1756">
        <v>0</v>
      </c>
      <c r="AA1756">
        <v>0</v>
      </c>
      <c r="AB1756">
        <v>0</v>
      </c>
      <c r="AC1756">
        <v>0</v>
      </c>
      <c r="AD1756">
        <v>0</v>
      </c>
      <c r="AE1756">
        <v>0</v>
      </c>
      <c r="AF1756">
        <v>0</v>
      </c>
      <c r="AG1756" t="s">
        <v>9700</v>
      </c>
      <c r="AH1756" s="21" t="str">
        <f t="shared" si="54"/>
        <v>YO27</v>
      </c>
      <c r="AI1756" s="21">
        <v>67.5</v>
      </c>
      <c r="AJ1756" s="21">
        <f t="shared" si="55"/>
        <v>100</v>
      </c>
      <c r="AK1756" s="21" t="s">
        <v>2060</v>
      </c>
      <c r="AL1756" t="s">
        <v>2551</v>
      </c>
      <c r="AM1756" t="s">
        <v>53</v>
      </c>
      <c r="AN1756" t="s">
        <v>2031</v>
      </c>
    </row>
    <row r="1757" spans="1:40" ht="15" hidden="1" thickTop="1" x14ac:dyDescent="0.35">
      <c r="A1757" t="s">
        <v>9725</v>
      </c>
      <c r="B1757" t="s">
        <v>9702</v>
      </c>
      <c r="C1757" t="s">
        <v>4282</v>
      </c>
      <c r="D1757" t="s">
        <v>9703</v>
      </c>
      <c r="E1757" t="s">
        <v>2646</v>
      </c>
      <c r="F1757">
        <v>1</v>
      </c>
      <c r="G1757" t="s">
        <v>2600</v>
      </c>
      <c r="H1757" t="s">
        <v>2577</v>
      </c>
      <c r="I1757" t="s">
        <v>2511</v>
      </c>
      <c r="J1757" t="s">
        <v>2699</v>
      </c>
      <c r="K1757" t="s">
        <v>2579</v>
      </c>
      <c r="L1757" t="s">
        <v>2058</v>
      </c>
      <c r="M1757" t="s">
        <v>2310</v>
      </c>
      <c r="N1757">
        <v>0</v>
      </c>
      <c r="O1757">
        <v>0</v>
      </c>
      <c r="P1757">
        <v>0</v>
      </c>
      <c r="Q1757">
        <v>16320</v>
      </c>
      <c r="R1757">
        <v>0</v>
      </c>
      <c r="S1757">
        <v>0</v>
      </c>
      <c r="T1757">
        <v>0</v>
      </c>
      <c r="U1757">
        <v>0</v>
      </c>
      <c r="V1757">
        <v>0</v>
      </c>
      <c r="W1757">
        <v>0</v>
      </c>
      <c r="X1757">
        <v>0</v>
      </c>
      <c r="Y1757">
        <v>0</v>
      </c>
      <c r="Z1757">
        <v>0</v>
      </c>
      <c r="AA1757">
        <v>0</v>
      </c>
      <c r="AB1757">
        <v>0</v>
      </c>
      <c r="AC1757">
        <v>0</v>
      </c>
      <c r="AD1757">
        <v>0</v>
      </c>
      <c r="AE1757">
        <v>0</v>
      </c>
      <c r="AF1757">
        <v>0</v>
      </c>
      <c r="AG1757" t="s">
        <v>9704</v>
      </c>
      <c r="AH1757" s="21" t="str">
        <f t="shared" si="54"/>
        <v>YK19</v>
      </c>
      <c r="AI1757" s="21">
        <v>72</v>
      </c>
      <c r="AJ1757" s="21">
        <f t="shared" si="55"/>
        <v>100</v>
      </c>
      <c r="AK1757" s="21" t="s">
        <v>2060</v>
      </c>
      <c r="AL1757" t="s">
        <v>2581</v>
      </c>
      <c r="AM1757" t="s">
        <v>53</v>
      </c>
      <c r="AN1757" t="s">
        <v>2031</v>
      </c>
    </row>
    <row r="1758" spans="1:40" ht="15" hidden="1" thickTop="1" x14ac:dyDescent="0.35">
      <c r="A1758" t="s">
        <v>9729</v>
      </c>
      <c r="B1758" t="s">
        <v>9706</v>
      </c>
      <c r="C1758" t="s">
        <v>5742</v>
      </c>
      <c r="D1758" t="s">
        <v>9707</v>
      </c>
      <c r="E1758" t="s">
        <v>203</v>
      </c>
      <c r="F1758">
        <v>1</v>
      </c>
      <c r="G1758" t="s">
        <v>2055</v>
      </c>
      <c r="H1758" t="s">
        <v>2056</v>
      </c>
      <c r="I1758" t="s">
        <v>2511</v>
      </c>
      <c r="J1758" t="s">
        <v>5744</v>
      </c>
      <c r="K1758" t="s">
        <v>63</v>
      </c>
      <c r="L1758" t="s">
        <v>2058</v>
      </c>
      <c r="M1758" t="s">
        <v>2170</v>
      </c>
      <c r="N1758">
        <v>0</v>
      </c>
      <c r="O1758">
        <v>0</v>
      </c>
      <c r="P1758">
        <v>0</v>
      </c>
      <c r="Q1758">
        <v>15300</v>
      </c>
      <c r="R1758">
        <v>0</v>
      </c>
      <c r="S1758">
        <v>0</v>
      </c>
      <c r="T1758">
        <v>0</v>
      </c>
      <c r="U1758">
        <v>0</v>
      </c>
      <c r="V1758">
        <v>0</v>
      </c>
      <c r="W1758">
        <v>0</v>
      </c>
      <c r="X1758">
        <v>0</v>
      </c>
      <c r="Y1758">
        <v>0</v>
      </c>
      <c r="Z1758">
        <v>0</v>
      </c>
      <c r="AA1758">
        <v>0</v>
      </c>
      <c r="AB1758">
        <v>0</v>
      </c>
      <c r="AC1758">
        <v>0</v>
      </c>
      <c r="AD1758">
        <v>0</v>
      </c>
      <c r="AE1758">
        <v>0</v>
      </c>
      <c r="AF1758">
        <v>0</v>
      </c>
      <c r="AG1758" t="s">
        <v>9708</v>
      </c>
      <c r="AH1758" s="21" t="str">
        <f t="shared" si="54"/>
        <v>YR20</v>
      </c>
      <c r="AI1758" s="21">
        <v>67.5</v>
      </c>
      <c r="AJ1758" s="21">
        <f t="shared" si="55"/>
        <v>100</v>
      </c>
      <c r="AK1758" s="21" t="s">
        <v>2060</v>
      </c>
      <c r="AL1758" t="s">
        <v>5097</v>
      </c>
      <c r="AM1758" t="s">
        <v>53</v>
      </c>
      <c r="AN1758" t="s">
        <v>2031</v>
      </c>
    </row>
    <row r="1759" spans="1:40" ht="15" hidden="1" thickTop="1" x14ac:dyDescent="0.35">
      <c r="A1759" t="s">
        <v>9733</v>
      </c>
      <c r="B1759" t="s">
        <v>9710</v>
      </c>
      <c r="C1759" t="s">
        <v>8041</v>
      </c>
      <c r="D1759" t="s">
        <v>9711</v>
      </c>
      <c r="E1759" t="s">
        <v>2575</v>
      </c>
      <c r="F1759">
        <v>1</v>
      </c>
      <c r="G1759" t="s">
        <v>2600</v>
      </c>
      <c r="H1759" t="s">
        <v>2577</v>
      </c>
      <c r="I1759" t="s">
        <v>2511</v>
      </c>
      <c r="J1759" t="s">
        <v>2699</v>
      </c>
      <c r="K1759" t="s">
        <v>2579</v>
      </c>
      <c r="L1759" t="s">
        <v>2058</v>
      </c>
      <c r="M1759" t="s">
        <v>2170</v>
      </c>
      <c r="N1759">
        <v>1</v>
      </c>
      <c r="O1759">
        <v>17</v>
      </c>
      <c r="P1759">
        <v>0.11</v>
      </c>
      <c r="Q1759">
        <v>15300</v>
      </c>
      <c r="R1759">
        <v>0</v>
      </c>
      <c r="S1759">
        <v>0</v>
      </c>
      <c r="T1759">
        <v>0</v>
      </c>
      <c r="U1759">
        <v>0</v>
      </c>
      <c r="V1759">
        <v>0</v>
      </c>
      <c r="W1759">
        <v>0</v>
      </c>
      <c r="X1759">
        <v>0</v>
      </c>
      <c r="Y1759">
        <v>0</v>
      </c>
      <c r="Z1759">
        <v>0</v>
      </c>
      <c r="AA1759">
        <v>1</v>
      </c>
      <c r="AB1759">
        <v>17</v>
      </c>
      <c r="AC1759">
        <v>0.11</v>
      </c>
      <c r="AD1759">
        <v>0</v>
      </c>
      <c r="AE1759">
        <v>0</v>
      </c>
      <c r="AF1759">
        <v>0</v>
      </c>
      <c r="AG1759" t="s">
        <v>9712</v>
      </c>
      <c r="AH1759" s="21" t="str">
        <f t="shared" si="54"/>
        <v>YO98</v>
      </c>
      <c r="AI1759" s="21">
        <v>67.5</v>
      </c>
      <c r="AJ1759" s="21">
        <f t="shared" si="55"/>
        <v>99.888888888888886</v>
      </c>
      <c r="AK1759" s="21" t="s">
        <v>2060</v>
      </c>
      <c r="AL1759" t="s">
        <v>2581</v>
      </c>
      <c r="AM1759" t="s">
        <v>53</v>
      </c>
      <c r="AN1759" t="s">
        <v>2031</v>
      </c>
    </row>
    <row r="1760" spans="1:40" ht="15" hidden="1" thickTop="1" x14ac:dyDescent="0.35">
      <c r="A1760" t="s">
        <v>9737</v>
      </c>
      <c r="B1760" t="s">
        <v>9714</v>
      </c>
      <c r="C1760" t="s">
        <v>5668</v>
      </c>
      <c r="D1760" t="s">
        <v>9715</v>
      </c>
      <c r="E1760" t="s">
        <v>3013</v>
      </c>
      <c r="F1760">
        <v>1</v>
      </c>
      <c r="G1760" t="s">
        <v>2600</v>
      </c>
      <c r="H1760" t="s">
        <v>2577</v>
      </c>
      <c r="I1760" t="s">
        <v>2511</v>
      </c>
      <c r="J1760" t="s">
        <v>3183</v>
      </c>
      <c r="K1760" t="s">
        <v>2742</v>
      </c>
      <c r="L1760" t="s">
        <v>2058</v>
      </c>
      <c r="M1760" t="s">
        <v>2059</v>
      </c>
      <c r="N1760">
        <v>0</v>
      </c>
      <c r="O1760">
        <v>0</v>
      </c>
      <c r="P1760">
        <v>0</v>
      </c>
      <c r="Q1760">
        <v>24480</v>
      </c>
      <c r="R1760">
        <v>0</v>
      </c>
      <c r="S1760">
        <v>0</v>
      </c>
      <c r="T1760">
        <v>0</v>
      </c>
      <c r="U1760">
        <v>0</v>
      </c>
      <c r="V1760">
        <v>0</v>
      </c>
      <c r="W1760">
        <v>0</v>
      </c>
      <c r="X1760">
        <v>0</v>
      </c>
      <c r="Y1760">
        <v>0</v>
      </c>
      <c r="Z1760">
        <v>0</v>
      </c>
      <c r="AA1760">
        <v>0</v>
      </c>
      <c r="AB1760">
        <v>0</v>
      </c>
      <c r="AC1760">
        <v>0</v>
      </c>
      <c r="AD1760">
        <v>0</v>
      </c>
      <c r="AE1760">
        <v>0</v>
      </c>
      <c r="AF1760">
        <v>0</v>
      </c>
      <c r="AG1760" t="s">
        <v>9716</v>
      </c>
      <c r="AH1760" s="21" t="str">
        <f t="shared" si="54"/>
        <v>YO98</v>
      </c>
      <c r="AI1760" s="21">
        <v>107.92500000000001</v>
      </c>
      <c r="AJ1760" s="21">
        <f t="shared" si="55"/>
        <v>100</v>
      </c>
      <c r="AK1760" s="21" t="s">
        <v>2060</v>
      </c>
      <c r="AL1760" t="s">
        <v>2551</v>
      </c>
      <c r="AM1760" t="s">
        <v>53</v>
      </c>
      <c r="AN1760" t="s">
        <v>2032</v>
      </c>
    </row>
    <row r="1761" spans="1:40" ht="15" hidden="1" thickTop="1" x14ac:dyDescent="0.35">
      <c r="A1761" t="s">
        <v>9741</v>
      </c>
      <c r="B1761" t="s">
        <v>9718</v>
      </c>
      <c r="C1761" t="s">
        <v>3493</v>
      </c>
      <c r="D1761" t="s">
        <v>9719</v>
      </c>
      <c r="E1761" t="s">
        <v>2575</v>
      </c>
      <c r="F1761">
        <v>1</v>
      </c>
      <c r="G1761" t="s">
        <v>2576</v>
      </c>
      <c r="H1761" t="s">
        <v>2577</v>
      </c>
      <c r="I1761" t="s">
        <v>2511</v>
      </c>
      <c r="J1761" t="s">
        <v>2578</v>
      </c>
      <c r="K1761" t="s">
        <v>2579</v>
      </c>
      <c r="L1761" t="s">
        <v>2058</v>
      </c>
      <c r="M1761" t="s">
        <v>2059</v>
      </c>
      <c r="N1761">
        <v>0</v>
      </c>
      <c r="O1761">
        <v>0</v>
      </c>
      <c r="P1761">
        <v>0</v>
      </c>
      <c r="Q1761">
        <v>24480</v>
      </c>
      <c r="R1761">
        <v>0</v>
      </c>
      <c r="S1761">
        <v>0</v>
      </c>
      <c r="T1761">
        <v>0</v>
      </c>
      <c r="U1761">
        <v>0</v>
      </c>
      <c r="V1761">
        <v>0</v>
      </c>
      <c r="W1761">
        <v>0</v>
      </c>
      <c r="X1761">
        <v>0</v>
      </c>
      <c r="Y1761">
        <v>0</v>
      </c>
      <c r="Z1761">
        <v>0</v>
      </c>
      <c r="AA1761">
        <v>0</v>
      </c>
      <c r="AB1761">
        <v>0</v>
      </c>
      <c r="AC1761">
        <v>0</v>
      </c>
      <c r="AD1761">
        <v>0</v>
      </c>
      <c r="AE1761">
        <v>0</v>
      </c>
      <c r="AF1761">
        <v>0</v>
      </c>
      <c r="AG1761" t="s">
        <v>9720</v>
      </c>
      <c r="AH1761" s="21" t="str">
        <f t="shared" si="54"/>
        <v>YO27</v>
      </c>
      <c r="AI1761" s="21">
        <v>107.92500000000001</v>
      </c>
      <c r="AJ1761" s="21">
        <f t="shared" si="55"/>
        <v>100</v>
      </c>
      <c r="AK1761" s="21" t="s">
        <v>2060</v>
      </c>
      <c r="AL1761" t="s">
        <v>2581</v>
      </c>
      <c r="AM1761" t="s">
        <v>53</v>
      </c>
      <c r="AN1761" t="s">
        <v>2031</v>
      </c>
    </row>
    <row r="1762" spans="1:40" ht="15" hidden="1" thickTop="1" x14ac:dyDescent="0.35">
      <c r="A1762" t="s">
        <v>7711</v>
      </c>
      <c r="B1762" t="s">
        <v>9722</v>
      </c>
      <c r="C1762" t="s">
        <v>4001</v>
      </c>
      <c r="D1762" t="s">
        <v>9723</v>
      </c>
      <c r="E1762" t="s">
        <v>4003</v>
      </c>
      <c r="F1762">
        <v>1</v>
      </c>
      <c r="G1762" t="s">
        <v>2600</v>
      </c>
      <c r="H1762" t="s">
        <v>2510</v>
      </c>
      <c r="I1762" t="s">
        <v>2511</v>
      </c>
      <c r="J1762" t="s">
        <v>4004</v>
      </c>
      <c r="K1762" t="s">
        <v>3007</v>
      </c>
      <c r="L1762" t="s">
        <v>30320</v>
      </c>
      <c r="M1762" t="s">
        <v>2059</v>
      </c>
      <c r="N1762">
        <v>0</v>
      </c>
      <c r="O1762">
        <v>0</v>
      </c>
      <c r="P1762">
        <v>0</v>
      </c>
      <c r="Q1762">
        <v>18720</v>
      </c>
      <c r="R1762">
        <v>0</v>
      </c>
      <c r="S1762">
        <v>0</v>
      </c>
      <c r="T1762">
        <v>0</v>
      </c>
      <c r="U1762">
        <v>0</v>
      </c>
      <c r="V1762">
        <v>0</v>
      </c>
      <c r="W1762">
        <v>0</v>
      </c>
      <c r="X1762">
        <v>0</v>
      </c>
      <c r="Y1762">
        <v>0</v>
      </c>
      <c r="Z1762">
        <v>0</v>
      </c>
      <c r="AA1762">
        <v>0</v>
      </c>
      <c r="AB1762">
        <v>0</v>
      </c>
      <c r="AC1762">
        <v>0</v>
      </c>
      <c r="AD1762">
        <v>0</v>
      </c>
      <c r="AE1762">
        <v>0</v>
      </c>
      <c r="AF1762">
        <v>0</v>
      </c>
      <c r="AG1762" t="s">
        <v>9724</v>
      </c>
      <c r="AH1762" s="21" t="str">
        <f t="shared" si="54"/>
        <v>YR21</v>
      </c>
      <c r="AI1762" s="21">
        <v>107.92500000000001</v>
      </c>
      <c r="AJ1762" s="21">
        <f t="shared" si="55"/>
        <v>100</v>
      </c>
      <c r="AK1762" s="21" t="s">
        <v>2060</v>
      </c>
      <c r="AL1762" t="s">
        <v>2551</v>
      </c>
      <c r="AM1762" t="s">
        <v>53</v>
      </c>
      <c r="AN1762" t="s">
        <v>2029</v>
      </c>
    </row>
    <row r="1763" spans="1:40" ht="15" hidden="1" thickTop="1" x14ac:dyDescent="0.35">
      <c r="A1763" t="s">
        <v>9748</v>
      </c>
      <c r="B1763" t="s">
        <v>9726</v>
      </c>
      <c r="C1763" t="s">
        <v>4421</v>
      </c>
      <c r="D1763" t="s">
        <v>9727</v>
      </c>
      <c r="E1763" t="s">
        <v>2608</v>
      </c>
      <c r="F1763">
        <v>1</v>
      </c>
      <c r="G1763" t="s">
        <v>2609</v>
      </c>
      <c r="H1763" t="s">
        <v>2577</v>
      </c>
      <c r="I1763" t="s">
        <v>2511</v>
      </c>
      <c r="J1763" t="s">
        <v>2610</v>
      </c>
      <c r="K1763" t="s">
        <v>2611</v>
      </c>
      <c r="L1763" t="s">
        <v>2058</v>
      </c>
      <c r="M1763" t="s">
        <v>2170</v>
      </c>
      <c r="N1763">
        <v>0</v>
      </c>
      <c r="O1763">
        <v>0</v>
      </c>
      <c r="P1763">
        <v>0</v>
      </c>
      <c r="Q1763">
        <v>15300</v>
      </c>
      <c r="R1763">
        <v>0</v>
      </c>
      <c r="S1763">
        <v>0</v>
      </c>
      <c r="T1763">
        <v>0</v>
      </c>
      <c r="U1763">
        <v>0</v>
      </c>
      <c r="V1763">
        <v>0</v>
      </c>
      <c r="W1763">
        <v>0</v>
      </c>
      <c r="X1763">
        <v>0</v>
      </c>
      <c r="Y1763">
        <v>0</v>
      </c>
      <c r="Z1763">
        <v>0</v>
      </c>
      <c r="AA1763">
        <v>0</v>
      </c>
      <c r="AB1763">
        <v>0</v>
      </c>
      <c r="AC1763">
        <v>0</v>
      </c>
      <c r="AD1763">
        <v>0</v>
      </c>
      <c r="AE1763">
        <v>0</v>
      </c>
      <c r="AF1763">
        <v>0</v>
      </c>
      <c r="AG1763" t="s">
        <v>9728</v>
      </c>
      <c r="AH1763" s="21" t="str">
        <f t="shared" si="54"/>
        <v>YO98</v>
      </c>
      <c r="AI1763" s="21">
        <v>67.5</v>
      </c>
      <c r="AJ1763" s="21">
        <f t="shared" si="55"/>
        <v>100</v>
      </c>
      <c r="AK1763" s="21" t="s">
        <v>2060</v>
      </c>
      <c r="AL1763" t="s">
        <v>2581</v>
      </c>
      <c r="AM1763" t="s">
        <v>53</v>
      </c>
      <c r="AN1763" t="s">
        <v>2030</v>
      </c>
    </row>
    <row r="1764" spans="1:40" ht="15" hidden="1" thickTop="1" x14ac:dyDescent="0.35">
      <c r="A1764" t="s">
        <v>9752</v>
      </c>
      <c r="B1764" t="s">
        <v>9730</v>
      </c>
      <c r="C1764" t="s">
        <v>2798</v>
      </c>
      <c r="D1764" t="s">
        <v>9731</v>
      </c>
      <c r="E1764" t="s">
        <v>2608</v>
      </c>
      <c r="F1764">
        <v>1</v>
      </c>
      <c r="G1764" t="s">
        <v>2609</v>
      </c>
      <c r="H1764" t="s">
        <v>2577</v>
      </c>
      <c r="I1764" t="s">
        <v>2511</v>
      </c>
      <c r="J1764" t="s">
        <v>2610</v>
      </c>
      <c r="K1764" t="s">
        <v>2611</v>
      </c>
      <c r="L1764" t="s">
        <v>2058</v>
      </c>
      <c r="M1764" t="s">
        <v>2059</v>
      </c>
      <c r="N1764">
        <v>0</v>
      </c>
      <c r="O1764">
        <v>0</v>
      </c>
      <c r="P1764">
        <v>0</v>
      </c>
      <c r="Q1764">
        <v>24480</v>
      </c>
      <c r="R1764">
        <v>0</v>
      </c>
      <c r="S1764">
        <v>0</v>
      </c>
      <c r="T1764">
        <v>0</v>
      </c>
      <c r="U1764">
        <v>0</v>
      </c>
      <c r="V1764">
        <v>0</v>
      </c>
      <c r="W1764">
        <v>0</v>
      </c>
      <c r="X1764">
        <v>0</v>
      </c>
      <c r="Y1764">
        <v>0</v>
      </c>
      <c r="Z1764">
        <v>0</v>
      </c>
      <c r="AA1764">
        <v>0</v>
      </c>
      <c r="AB1764">
        <v>0</v>
      </c>
      <c r="AC1764">
        <v>0</v>
      </c>
      <c r="AD1764">
        <v>0</v>
      </c>
      <c r="AE1764">
        <v>0</v>
      </c>
      <c r="AF1764">
        <v>0</v>
      </c>
      <c r="AG1764" t="s">
        <v>9732</v>
      </c>
      <c r="AH1764" s="21" t="str">
        <f t="shared" si="54"/>
        <v>YO98</v>
      </c>
      <c r="AI1764" s="21">
        <v>107.92500000000001</v>
      </c>
      <c r="AJ1764" s="21">
        <f t="shared" si="55"/>
        <v>100</v>
      </c>
      <c r="AK1764" s="21" t="s">
        <v>2060</v>
      </c>
      <c r="AL1764" t="s">
        <v>2613</v>
      </c>
      <c r="AM1764" t="s">
        <v>53</v>
      </c>
      <c r="AN1764" t="s">
        <v>2031</v>
      </c>
    </row>
    <row r="1765" spans="1:40" ht="15" hidden="1" thickTop="1" x14ac:dyDescent="0.35">
      <c r="A1765" t="s">
        <v>9756</v>
      </c>
      <c r="B1765" t="s">
        <v>9734</v>
      </c>
      <c r="C1765" t="s">
        <v>5668</v>
      </c>
      <c r="D1765" t="s">
        <v>9735</v>
      </c>
      <c r="E1765" t="s">
        <v>3013</v>
      </c>
      <c r="F1765">
        <v>1</v>
      </c>
      <c r="G1765" t="s">
        <v>2600</v>
      </c>
      <c r="H1765" t="s">
        <v>2577</v>
      </c>
      <c r="I1765" t="s">
        <v>2511</v>
      </c>
      <c r="J1765" t="s">
        <v>3183</v>
      </c>
      <c r="K1765" t="s">
        <v>2742</v>
      </c>
      <c r="L1765" t="s">
        <v>2058</v>
      </c>
      <c r="M1765" t="s">
        <v>2059</v>
      </c>
      <c r="N1765">
        <v>0</v>
      </c>
      <c r="O1765">
        <v>0</v>
      </c>
      <c r="P1765">
        <v>0</v>
      </c>
      <c r="Q1765">
        <v>24480</v>
      </c>
      <c r="R1765">
        <v>0</v>
      </c>
      <c r="S1765">
        <v>0</v>
      </c>
      <c r="T1765">
        <v>0</v>
      </c>
      <c r="U1765">
        <v>0</v>
      </c>
      <c r="V1765">
        <v>0</v>
      </c>
      <c r="W1765">
        <v>0</v>
      </c>
      <c r="X1765">
        <v>0</v>
      </c>
      <c r="Y1765">
        <v>0</v>
      </c>
      <c r="Z1765">
        <v>0</v>
      </c>
      <c r="AA1765">
        <v>0</v>
      </c>
      <c r="AB1765">
        <v>0</v>
      </c>
      <c r="AC1765">
        <v>0</v>
      </c>
      <c r="AD1765">
        <v>0</v>
      </c>
      <c r="AE1765">
        <v>0</v>
      </c>
      <c r="AF1765">
        <v>0</v>
      </c>
      <c r="AG1765" t="s">
        <v>9736</v>
      </c>
      <c r="AH1765" s="21" t="str">
        <f t="shared" si="54"/>
        <v>YO98</v>
      </c>
      <c r="AI1765" s="21">
        <v>107.92500000000001</v>
      </c>
      <c r="AJ1765" s="21">
        <f t="shared" si="55"/>
        <v>100</v>
      </c>
      <c r="AK1765" s="21" t="s">
        <v>2060</v>
      </c>
      <c r="AL1765" t="s">
        <v>2551</v>
      </c>
      <c r="AM1765" t="s">
        <v>53</v>
      </c>
      <c r="AN1765" t="s">
        <v>2031</v>
      </c>
    </row>
    <row r="1766" spans="1:40" ht="15" hidden="1" thickTop="1" x14ac:dyDescent="0.35">
      <c r="A1766" t="s">
        <v>9759</v>
      </c>
      <c r="B1766" t="s">
        <v>9738</v>
      </c>
      <c r="C1766" t="s">
        <v>2679</v>
      </c>
      <c r="D1766" t="s">
        <v>9739</v>
      </c>
      <c r="E1766" t="s">
        <v>3353</v>
      </c>
      <c r="F1766">
        <v>1</v>
      </c>
      <c r="G1766" t="s">
        <v>2682</v>
      </c>
      <c r="H1766" t="s">
        <v>2620</v>
      </c>
      <c r="I1766" t="s">
        <v>2511</v>
      </c>
      <c r="J1766" t="s">
        <v>2683</v>
      </c>
      <c r="K1766" t="s">
        <v>2684</v>
      </c>
      <c r="L1766" t="s">
        <v>2058</v>
      </c>
      <c r="M1766" t="s">
        <v>2059</v>
      </c>
      <c r="N1766">
        <v>1</v>
      </c>
      <c r="O1766">
        <v>14</v>
      </c>
      <c r="P1766">
        <v>0.06</v>
      </c>
      <c r="Q1766">
        <v>24480</v>
      </c>
      <c r="R1766">
        <v>1</v>
      </c>
      <c r="S1766">
        <v>14</v>
      </c>
      <c r="T1766">
        <v>0.06</v>
      </c>
      <c r="U1766">
        <v>0</v>
      </c>
      <c r="V1766">
        <v>0</v>
      </c>
      <c r="W1766">
        <v>0</v>
      </c>
      <c r="X1766">
        <v>0</v>
      </c>
      <c r="Y1766">
        <v>0</v>
      </c>
      <c r="Z1766">
        <v>0</v>
      </c>
      <c r="AA1766">
        <v>0</v>
      </c>
      <c r="AB1766">
        <v>0</v>
      </c>
      <c r="AC1766">
        <v>0</v>
      </c>
      <c r="AD1766">
        <v>0</v>
      </c>
      <c r="AE1766">
        <v>0</v>
      </c>
      <c r="AF1766">
        <v>0</v>
      </c>
      <c r="AG1766" t="s">
        <v>9740</v>
      </c>
      <c r="AH1766" s="21" t="str">
        <f t="shared" si="54"/>
        <v>YO27</v>
      </c>
      <c r="AI1766" s="21">
        <v>107.92500000000001</v>
      </c>
      <c r="AJ1766" s="21">
        <f t="shared" si="55"/>
        <v>99.942810457516345</v>
      </c>
      <c r="AK1766" s="21" t="s">
        <v>2060</v>
      </c>
      <c r="AL1766" t="s">
        <v>2686</v>
      </c>
      <c r="AM1766" t="s">
        <v>53</v>
      </c>
      <c r="AN1766" t="s">
        <v>2029</v>
      </c>
    </row>
    <row r="1767" spans="1:40" ht="15" hidden="1" thickTop="1" x14ac:dyDescent="0.35">
      <c r="A1767" t="s">
        <v>9763</v>
      </c>
      <c r="B1767" t="s">
        <v>9742</v>
      </c>
      <c r="C1767" t="s">
        <v>6904</v>
      </c>
      <c r="D1767" t="s">
        <v>9743</v>
      </c>
      <c r="E1767" t="s">
        <v>2691</v>
      </c>
      <c r="F1767">
        <v>1</v>
      </c>
      <c r="G1767" t="s">
        <v>2633</v>
      </c>
      <c r="H1767" t="s">
        <v>2577</v>
      </c>
      <c r="I1767" t="s">
        <v>2511</v>
      </c>
      <c r="J1767" t="s">
        <v>2634</v>
      </c>
      <c r="K1767" t="s">
        <v>2635</v>
      </c>
      <c r="L1767" t="s">
        <v>2058</v>
      </c>
      <c r="M1767" t="s">
        <v>2059</v>
      </c>
      <c r="N1767">
        <v>0</v>
      </c>
      <c r="O1767">
        <v>0</v>
      </c>
      <c r="P1767">
        <v>0</v>
      </c>
      <c r="Q1767">
        <v>24480</v>
      </c>
      <c r="R1767">
        <v>0</v>
      </c>
      <c r="S1767">
        <v>0</v>
      </c>
      <c r="T1767">
        <v>0</v>
      </c>
      <c r="U1767">
        <v>0</v>
      </c>
      <c r="V1767">
        <v>0</v>
      </c>
      <c r="W1767">
        <v>0</v>
      </c>
      <c r="X1767">
        <v>0</v>
      </c>
      <c r="Y1767">
        <v>0</v>
      </c>
      <c r="Z1767">
        <v>0</v>
      </c>
      <c r="AA1767">
        <v>0</v>
      </c>
      <c r="AB1767">
        <v>0</v>
      </c>
      <c r="AC1767">
        <v>0</v>
      </c>
      <c r="AD1767">
        <v>0</v>
      </c>
      <c r="AE1767">
        <v>0</v>
      </c>
      <c r="AF1767">
        <v>0</v>
      </c>
      <c r="AG1767" t="s">
        <v>9744</v>
      </c>
      <c r="AH1767" s="21" t="str">
        <f t="shared" si="54"/>
        <v>YO98</v>
      </c>
      <c r="AI1767" s="21">
        <v>107.92500000000001</v>
      </c>
      <c r="AJ1767" s="21">
        <f t="shared" si="55"/>
        <v>100</v>
      </c>
      <c r="AK1767" s="21" t="s">
        <v>2060</v>
      </c>
      <c r="AL1767" t="s">
        <v>2581</v>
      </c>
      <c r="AM1767" t="s">
        <v>53</v>
      </c>
      <c r="AN1767" t="s">
        <v>2030</v>
      </c>
    </row>
    <row r="1768" spans="1:40" ht="15" hidden="1" thickTop="1" x14ac:dyDescent="0.35">
      <c r="A1768" t="s">
        <v>9766</v>
      </c>
      <c r="B1768" t="s">
        <v>9745</v>
      </c>
      <c r="C1768" t="s">
        <v>3493</v>
      </c>
      <c r="D1768" t="s">
        <v>9746</v>
      </c>
      <c r="E1768" t="s">
        <v>2575</v>
      </c>
      <c r="F1768">
        <v>1</v>
      </c>
      <c r="G1768" t="s">
        <v>2576</v>
      </c>
      <c r="H1768" t="s">
        <v>2577</v>
      </c>
      <c r="I1768" t="s">
        <v>2511</v>
      </c>
      <c r="J1768" t="s">
        <v>2578</v>
      </c>
      <c r="K1768" t="s">
        <v>2579</v>
      </c>
      <c r="L1768" t="s">
        <v>2058</v>
      </c>
      <c r="M1768" t="s">
        <v>2059</v>
      </c>
      <c r="N1768">
        <v>1</v>
      </c>
      <c r="O1768">
        <v>20</v>
      </c>
      <c r="P1768">
        <v>0.08</v>
      </c>
      <c r="Q1768">
        <v>24480</v>
      </c>
      <c r="R1768">
        <v>1</v>
      </c>
      <c r="S1768">
        <v>20</v>
      </c>
      <c r="T1768">
        <v>0.08</v>
      </c>
      <c r="U1768">
        <v>0</v>
      </c>
      <c r="V1768">
        <v>0</v>
      </c>
      <c r="W1768">
        <v>0</v>
      </c>
      <c r="X1768">
        <v>0</v>
      </c>
      <c r="Y1768">
        <v>0</v>
      </c>
      <c r="Z1768">
        <v>0</v>
      </c>
      <c r="AA1768">
        <v>0</v>
      </c>
      <c r="AB1768">
        <v>0</v>
      </c>
      <c r="AC1768">
        <v>0</v>
      </c>
      <c r="AD1768">
        <v>0</v>
      </c>
      <c r="AE1768">
        <v>0</v>
      </c>
      <c r="AF1768">
        <v>0</v>
      </c>
      <c r="AG1768" t="s">
        <v>9747</v>
      </c>
      <c r="AH1768" s="21" t="str">
        <f t="shared" si="54"/>
        <v>YO27</v>
      </c>
      <c r="AI1768" s="21">
        <v>107.92500000000001</v>
      </c>
      <c r="AJ1768" s="21">
        <f t="shared" si="55"/>
        <v>99.91830065359477</v>
      </c>
      <c r="AK1768" s="21" t="s">
        <v>2060</v>
      </c>
      <c r="AL1768" t="s">
        <v>2581</v>
      </c>
      <c r="AM1768" t="s">
        <v>53</v>
      </c>
      <c r="AN1768" t="s">
        <v>2031</v>
      </c>
    </row>
    <row r="1769" spans="1:40" ht="15" hidden="1" thickTop="1" x14ac:dyDescent="0.35">
      <c r="A1769" t="s">
        <v>9769</v>
      </c>
      <c r="B1769" t="s">
        <v>9749</v>
      </c>
      <c r="C1769" t="s">
        <v>5928</v>
      </c>
      <c r="D1769" t="s">
        <v>9750</v>
      </c>
      <c r="E1769" t="s">
        <v>2646</v>
      </c>
      <c r="F1769">
        <v>1</v>
      </c>
      <c r="G1769" t="s">
        <v>2600</v>
      </c>
      <c r="H1769" t="s">
        <v>2577</v>
      </c>
      <c r="I1769" t="s">
        <v>2511</v>
      </c>
      <c r="J1769" t="s">
        <v>2647</v>
      </c>
      <c r="K1769" t="s">
        <v>2602</v>
      </c>
      <c r="L1769" t="s">
        <v>2058</v>
      </c>
      <c r="M1769" t="s">
        <v>2310</v>
      </c>
      <c r="N1769">
        <v>3</v>
      </c>
      <c r="O1769">
        <v>72</v>
      </c>
      <c r="P1769">
        <v>0.44</v>
      </c>
      <c r="Q1769">
        <v>16320</v>
      </c>
      <c r="R1769">
        <v>2</v>
      </c>
      <c r="S1769">
        <v>55</v>
      </c>
      <c r="T1769">
        <v>0.34</v>
      </c>
      <c r="U1769">
        <v>0</v>
      </c>
      <c r="V1769">
        <v>0</v>
      </c>
      <c r="W1769">
        <v>0</v>
      </c>
      <c r="X1769">
        <v>1</v>
      </c>
      <c r="Y1769">
        <v>17</v>
      </c>
      <c r="Z1769">
        <v>0.1</v>
      </c>
      <c r="AA1769">
        <v>0</v>
      </c>
      <c r="AB1769">
        <v>0</v>
      </c>
      <c r="AC1769">
        <v>0</v>
      </c>
      <c r="AD1769">
        <v>0</v>
      </c>
      <c r="AE1769">
        <v>0</v>
      </c>
      <c r="AF1769">
        <v>0</v>
      </c>
      <c r="AG1769" t="s">
        <v>9751</v>
      </c>
      <c r="AH1769" s="21" t="str">
        <f t="shared" si="54"/>
        <v>YR21</v>
      </c>
      <c r="AI1769" s="21">
        <v>72</v>
      </c>
      <c r="AJ1769" s="21">
        <f t="shared" si="55"/>
        <v>99.558823529411768</v>
      </c>
      <c r="AK1769" s="21" t="s">
        <v>2063</v>
      </c>
      <c r="AL1769" t="s">
        <v>2551</v>
      </c>
      <c r="AM1769" t="s">
        <v>53</v>
      </c>
      <c r="AN1769" t="s">
        <v>2031</v>
      </c>
    </row>
    <row r="1770" spans="1:40" ht="15" hidden="1" thickTop="1" x14ac:dyDescent="0.35">
      <c r="A1770" t="s">
        <v>9772</v>
      </c>
      <c r="B1770" t="s">
        <v>9753</v>
      </c>
      <c r="C1770" t="s">
        <v>3203</v>
      </c>
      <c r="D1770" t="s">
        <v>9754</v>
      </c>
      <c r="E1770" t="s">
        <v>2825</v>
      </c>
      <c r="F1770">
        <v>1</v>
      </c>
      <c r="G1770" t="s">
        <v>2816</v>
      </c>
      <c r="H1770" t="s">
        <v>2620</v>
      </c>
      <c r="I1770" t="s">
        <v>2511</v>
      </c>
      <c r="J1770" t="s">
        <v>2826</v>
      </c>
      <c r="K1770" t="s">
        <v>2827</v>
      </c>
      <c r="L1770" t="s">
        <v>2058</v>
      </c>
      <c r="M1770" t="s">
        <v>2170</v>
      </c>
      <c r="N1770">
        <v>0</v>
      </c>
      <c r="O1770">
        <v>0</v>
      </c>
      <c r="P1770">
        <v>0</v>
      </c>
      <c r="Q1770">
        <v>15300</v>
      </c>
      <c r="R1770">
        <v>0</v>
      </c>
      <c r="S1770">
        <v>0</v>
      </c>
      <c r="T1770">
        <v>0</v>
      </c>
      <c r="U1770">
        <v>0</v>
      </c>
      <c r="V1770">
        <v>0</v>
      </c>
      <c r="W1770">
        <v>0</v>
      </c>
      <c r="X1770">
        <v>0</v>
      </c>
      <c r="Y1770">
        <v>0</v>
      </c>
      <c r="Z1770">
        <v>0</v>
      </c>
      <c r="AA1770">
        <v>0</v>
      </c>
      <c r="AB1770">
        <v>0</v>
      </c>
      <c r="AC1770">
        <v>0</v>
      </c>
      <c r="AD1770">
        <v>0</v>
      </c>
      <c r="AE1770">
        <v>0</v>
      </c>
      <c r="AF1770">
        <v>0</v>
      </c>
      <c r="AG1770" t="s">
        <v>9755</v>
      </c>
      <c r="AH1770" s="21" t="str">
        <f t="shared" si="54"/>
        <v>YO27</v>
      </c>
      <c r="AI1770" s="21">
        <v>67.5</v>
      </c>
      <c r="AJ1770" s="21">
        <f t="shared" si="55"/>
        <v>100</v>
      </c>
      <c r="AK1770" s="21" t="s">
        <v>2060</v>
      </c>
      <c r="AL1770" t="s">
        <v>2829</v>
      </c>
      <c r="AM1770" t="s">
        <v>53</v>
      </c>
      <c r="AN1770" t="s">
        <v>2030</v>
      </c>
    </row>
    <row r="1771" spans="1:40" ht="15" hidden="1" thickTop="1" x14ac:dyDescent="0.35">
      <c r="A1771" t="s">
        <v>9776</v>
      </c>
      <c r="B1771" t="s">
        <v>2477</v>
      </c>
      <c r="C1771" t="s">
        <v>3786</v>
      </c>
      <c r="D1771" t="s">
        <v>9757</v>
      </c>
      <c r="E1771" t="s">
        <v>2793</v>
      </c>
      <c r="F1771">
        <v>1</v>
      </c>
      <c r="G1771" t="s">
        <v>2509</v>
      </c>
      <c r="H1771" t="s">
        <v>2510</v>
      </c>
      <c r="I1771" t="s">
        <v>2511</v>
      </c>
      <c r="J1771" t="s">
        <v>2794</v>
      </c>
      <c r="K1771" t="s">
        <v>2669</v>
      </c>
      <c r="L1771" t="s">
        <v>2058</v>
      </c>
      <c r="M1771" t="s">
        <v>2059</v>
      </c>
      <c r="N1771">
        <v>0</v>
      </c>
      <c r="O1771">
        <v>0</v>
      </c>
      <c r="P1771">
        <v>0</v>
      </c>
      <c r="Q1771">
        <v>24480</v>
      </c>
      <c r="R1771">
        <v>0</v>
      </c>
      <c r="S1771">
        <v>0</v>
      </c>
      <c r="T1771">
        <v>0</v>
      </c>
      <c r="U1771">
        <v>0</v>
      </c>
      <c r="V1771">
        <v>0</v>
      </c>
      <c r="W1771">
        <v>0</v>
      </c>
      <c r="X1771">
        <v>0</v>
      </c>
      <c r="Y1771">
        <v>0</v>
      </c>
      <c r="Z1771">
        <v>0</v>
      </c>
      <c r="AA1771">
        <v>0</v>
      </c>
      <c r="AB1771">
        <v>0</v>
      </c>
      <c r="AC1771">
        <v>0</v>
      </c>
      <c r="AD1771">
        <v>0</v>
      </c>
      <c r="AE1771">
        <v>0</v>
      </c>
      <c r="AF1771">
        <v>0</v>
      </c>
      <c r="AG1771" t="s">
        <v>9758</v>
      </c>
      <c r="AH1771" s="21" t="str">
        <f t="shared" si="54"/>
        <v>YR20</v>
      </c>
      <c r="AI1771" s="21">
        <v>107.92500000000001</v>
      </c>
      <c r="AJ1771" s="21">
        <f t="shared" si="55"/>
        <v>100</v>
      </c>
      <c r="AK1771" s="21" t="s">
        <v>2060</v>
      </c>
      <c r="AL1771" t="s">
        <v>2515</v>
      </c>
      <c r="AM1771" t="s">
        <v>53</v>
      </c>
      <c r="AN1771" t="s">
        <v>2030</v>
      </c>
    </row>
    <row r="1772" spans="1:40" ht="15" hidden="1" thickTop="1" x14ac:dyDescent="0.35">
      <c r="A1772" t="s">
        <v>9780</v>
      </c>
      <c r="B1772" t="s">
        <v>9760</v>
      </c>
      <c r="C1772" t="s">
        <v>3260</v>
      </c>
      <c r="D1772" t="s">
        <v>9761</v>
      </c>
      <c r="E1772" t="s">
        <v>3005</v>
      </c>
      <c r="F1772">
        <v>1</v>
      </c>
      <c r="G1772" t="s">
        <v>2546</v>
      </c>
      <c r="H1772" t="s">
        <v>2510</v>
      </c>
      <c r="I1772" t="s">
        <v>2511</v>
      </c>
      <c r="J1772" t="s">
        <v>3262</v>
      </c>
      <c r="K1772" t="s">
        <v>2548</v>
      </c>
      <c r="L1772" t="s">
        <v>2058</v>
      </c>
      <c r="M1772" t="s">
        <v>2170</v>
      </c>
      <c r="N1772">
        <v>0</v>
      </c>
      <c r="O1772">
        <v>0</v>
      </c>
      <c r="P1772">
        <v>0</v>
      </c>
      <c r="Q1772">
        <v>15300</v>
      </c>
      <c r="R1772">
        <v>0</v>
      </c>
      <c r="S1772">
        <v>0</v>
      </c>
      <c r="T1772">
        <v>0</v>
      </c>
      <c r="U1772">
        <v>0</v>
      </c>
      <c r="V1772">
        <v>0</v>
      </c>
      <c r="W1772">
        <v>0</v>
      </c>
      <c r="X1772">
        <v>0</v>
      </c>
      <c r="Y1772">
        <v>0</v>
      </c>
      <c r="Z1772">
        <v>0</v>
      </c>
      <c r="AA1772">
        <v>0</v>
      </c>
      <c r="AB1772">
        <v>0</v>
      </c>
      <c r="AC1772">
        <v>0</v>
      </c>
      <c r="AD1772">
        <v>0</v>
      </c>
      <c r="AE1772">
        <v>0</v>
      </c>
      <c r="AF1772">
        <v>0</v>
      </c>
      <c r="AG1772" t="s">
        <v>9762</v>
      </c>
      <c r="AH1772" s="21" t="str">
        <f t="shared" si="54"/>
        <v>YO27</v>
      </c>
      <c r="AI1772" s="21">
        <v>67.5</v>
      </c>
      <c r="AJ1772" s="21">
        <f t="shared" si="55"/>
        <v>100</v>
      </c>
      <c r="AK1772" s="21" t="s">
        <v>2060</v>
      </c>
      <c r="AL1772" t="s">
        <v>2551</v>
      </c>
      <c r="AM1772" t="s">
        <v>53</v>
      </c>
      <c r="AN1772" t="s">
        <v>2030</v>
      </c>
    </row>
    <row r="1773" spans="1:40" ht="15" hidden="1" thickTop="1" x14ac:dyDescent="0.35">
      <c r="A1773" t="s">
        <v>9784</v>
      </c>
      <c r="B1773" t="s">
        <v>9764</v>
      </c>
      <c r="C1773" t="s">
        <v>102</v>
      </c>
      <c r="D1773" t="s">
        <v>9765</v>
      </c>
      <c r="E1773" t="s">
        <v>560</v>
      </c>
      <c r="F1773">
        <v>1</v>
      </c>
      <c r="G1773" t="s">
        <v>2055</v>
      </c>
      <c r="H1773" t="s">
        <v>2056</v>
      </c>
      <c r="I1773" t="s">
        <v>2511</v>
      </c>
      <c r="J1773" t="s">
        <v>67</v>
      </c>
      <c r="K1773" t="s">
        <v>68</v>
      </c>
      <c r="L1773" t="s">
        <v>2058</v>
      </c>
      <c r="M1773" t="s">
        <v>2059</v>
      </c>
      <c r="N1773">
        <v>0</v>
      </c>
      <c r="O1773">
        <v>0</v>
      </c>
      <c r="P1773">
        <v>0</v>
      </c>
      <c r="Q1773">
        <v>24480</v>
      </c>
      <c r="R1773">
        <v>0</v>
      </c>
      <c r="S1773">
        <v>0</v>
      </c>
      <c r="T1773">
        <v>0</v>
      </c>
      <c r="U1773">
        <v>0</v>
      </c>
      <c r="V1773">
        <v>0</v>
      </c>
      <c r="W1773">
        <v>0</v>
      </c>
      <c r="X1773">
        <v>0</v>
      </c>
      <c r="Y1773">
        <v>0</v>
      </c>
      <c r="Z1773">
        <v>0</v>
      </c>
      <c r="AA1773">
        <v>0</v>
      </c>
      <c r="AB1773">
        <v>0</v>
      </c>
      <c r="AC1773">
        <v>0</v>
      </c>
      <c r="AD1773">
        <v>0</v>
      </c>
      <c r="AE1773">
        <v>0</v>
      </c>
      <c r="AF1773">
        <v>0</v>
      </c>
      <c r="AG1773" t="s">
        <v>251</v>
      </c>
      <c r="AH1773" s="21" t="str">
        <f t="shared" si="54"/>
        <v>YO27</v>
      </c>
      <c r="AI1773" s="21">
        <v>107.92500000000001</v>
      </c>
      <c r="AJ1773" s="21">
        <f t="shared" si="55"/>
        <v>100</v>
      </c>
      <c r="AK1773" s="21" t="s">
        <v>2060</v>
      </c>
      <c r="AL1773" t="s">
        <v>70</v>
      </c>
      <c r="AM1773" t="s">
        <v>53</v>
      </c>
      <c r="AN1773" t="s">
        <v>2033</v>
      </c>
    </row>
    <row r="1774" spans="1:40" ht="15" hidden="1" thickTop="1" x14ac:dyDescent="0.35">
      <c r="A1774" t="s">
        <v>9788</v>
      </c>
      <c r="B1774" t="s">
        <v>9767</v>
      </c>
      <c r="C1774" t="s">
        <v>102</v>
      </c>
      <c r="D1774" t="s">
        <v>9768</v>
      </c>
      <c r="E1774" t="s">
        <v>560</v>
      </c>
      <c r="F1774">
        <v>1</v>
      </c>
      <c r="G1774" t="s">
        <v>2055</v>
      </c>
      <c r="H1774" t="s">
        <v>2056</v>
      </c>
      <c r="I1774" t="s">
        <v>2511</v>
      </c>
      <c r="J1774" t="s">
        <v>67</v>
      </c>
      <c r="K1774" t="s">
        <v>68</v>
      </c>
      <c r="L1774" t="s">
        <v>2058</v>
      </c>
      <c r="M1774" t="s">
        <v>2059</v>
      </c>
      <c r="N1774">
        <v>1</v>
      </c>
      <c r="O1774">
        <v>15</v>
      </c>
      <c r="P1774">
        <v>0.06</v>
      </c>
      <c r="Q1774">
        <v>24480</v>
      </c>
      <c r="R1774">
        <v>0</v>
      </c>
      <c r="S1774">
        <v>0</v>
      </c>
      <c r="T1774">
        <v>0</v>
      </c>
      <c r="U1774">
        <v>0</v>
      </c>
      <c r="V1774">
        <v>0</v>
      </c>
      <c r="W1774">
        <v>0</v>
      </c>
      <c r="X1774">
        <v>1</v>
      </c>
      <c r="Y1774">
        <v>15</v>
      </c>
      <c r="Z1774">
        <v>0.06</v>
      </c>
      <c r="AA1774">
        <v>0</v>
      </c>
      <c r="AB1774">
        <v>0</v>
      </c>
      <c r="AC1774">
        <v>0</v>
      </c>
      <c r="AD1774">
        <v>0</v>
      </c>
      <c r="AE1774">
        <v>0</v>
      </c>
      <c r="AF1774">
        <v>0</v>
      </c>
      <c r="AG1774" t="s">
        <v>252</v>
      </c>
      <c r="AH1774" s="21" t="str">
        <f t="shared" si="54"/>
        <v>YO27</v>
      </c>
      <c r="AI1774" s="21">
        <v>107.92500000000001</v>
      </c>
      <c r="AJ1774" s="21">
        <f t="shared" si="55"/>
        <v>99.938725490196077</v>
      </c>
      <c r="AK1774" s="21" t="s">
        <v>2060</v>
      </c>
      <c r="AL1774" t="s">
        <v>70</v>
      </c>
      <c r="AM1774" t="s">
        <v>53</v>
      </c>
      <c r="AN1774" t="s">
        <v>2032</v>
      </c>
    </row>
    <row r="1775" spans="1:40" ht="15" hidden="1" thickTop="1" x14ac:dyDescent="0.35">
      <c r="A1775" t="s">
        <v>9791</v>
      </c>
      <c r="B1775" t="s">
        <v>9770</v>
      </c>
      <c r="C1775" t="s">
        <v>102</v>
      </c>
      <c r="D1775" t="s">
        <v>9771</v>
      </c>
      <c r="E1775" t="s">
        <v>560</v>
      </c>
      <c r="F1775">
        <v>1</v>
      </c>
      <c r="G1775" t="s">
        <v>2055</v>
      </c>
      <c r="H1775" t="s">
        <v>2056</v>
      </c>
      <c r="I1775" t="s">
        <v>2511</v>
      </c>
      <c r="J1775" t="s">
        <v>67</v>
      </c>
      <c r="K1775" t="s">
        <v>68</v>
      </c>
      <c r="L1775" t="s">
        <v>2058</v>
      </c>
      <c r="M1775" t="s">
        <v>2059</v>
      </c>
      <c r="N1775">
        <v>2</v>
      </c>
      <c r="O1775">
        <v>256</v>
      </c>
      <c r="P1775">
        <v>1.05</v>
      </c>
      <c r="Q1775">
        <v>24480</v>
      </c>
      <c r="R1775">
        <v>0</v>
      </c>
      <c r="S1775">
        <v>0</v>
      </c>
      <c r="T1775">
        <v>0</v>
      </c>
      <c r="U1775">
        <v>0</v>
      </c>
      <c r="V1775">
        <v>0</v>
      </c>
      <c r="W1775">
        <v>0</v>
      </c>
      <c r="X1775">
        <v>2</v>
      </c>
      <c r="Y1775">
        <v>256</v>
      </c>
      <c r="Z1775">
        <v>1.05</v>
      </c>
      <c r="AA1775">
        <v>0</v>
      </c>
      <c r="AB1775">
        <v>0</v>
      </c>
      <c r="AC1775">
        <v>0</v>
      </c>
      <c r="AD1775">
        <v>0</v>
      </c>
      <c r="AE1775">
        <v>0</v>
      </c>
      <c r="AF1775">
        <v>0</v>
      </c>
      <c r="AG1775" t="s">
        <v>253</v>
      </c>
      <c r="AH1775" s="21" t="str">
        <f t="shared" si="54"/>
        <v>YO27</v>
      </c>
      <c r="AI1775" s="21">
        <v>107.92500000000001</v>
      </c>
      <c r="AJ1775" s="21">
        <f t="shared" si="55"/>
        <v>98.954248366013076</v>
      </c>
      <c r="AK1775" s="21" t="s">
        <v>2063</v>
      </c>
      <c r="AL1775" t="s">
        <v>70</v>
      </c>
      <c r="AM1775" t="s">
        <v>53</v>
      </c>
      <c r="AN1775" t="s">
        <v>2033</v>
      </c>
    </row>
    <row r="1776" spans="1:40" ht="15" hidden="1" thickTop="1" x14ac:dyDescent="0.35">
      <c r="A1776" t="s">
        <v>9795</v>
      </c>
      <c r="B1776" t="s">
        <v>9773</v>
      </c>
      <c r="C1776" t="s">
        <v>5084</v>
      </c>
      <c r="D1776" t="s">
        <v>9774</v>
      </c>
      <c r="E1776" t="s">
        <v>3005</v>
      </c>
      <c r="F1776">
        <v>1</v>
      </c>
      <c r="G1776" t="s">
        <v>2546</v>
      </c>
      <c r="H1776" t="s">
        <v>2510</v>
      </c>
      <c r="I1776" t="s">
        <v>2511</v>
      </c>
      <c r="J1776" t="s">
        <v>3711</v>
      </c>
      <c r="K1776" t="s">
        <v>2548</v>
      </c>
      <c r="L1776" t="s">
        <v>2058</v>
      </c>
      <c r="M1776" t="s">
        <v>2059</v>
      </c>
      <c r="N1776">
        <v>1</v>
      </c>
      <c r="O1776">
        <v>32</v>
      </c>
      <c r="P1776">
        <v>0.13</v>
      </c>
      <c r="Q1776">
        <v>24480</v>
      </c>
      <c r="R1776">
        <v>1</v>
      </c>
      <c r="S1776">
        <v>32</v>
      </c>
      <c r="T1776">
        <v>0.13</v>
      </c>
      <c r="U1776">
        <v>0</v>
      </c>
      <c r="V1776">
        <v>0</v>
      </c>
      <c r="W1776">
        <v>0</v>
      </c>
      <c r="X1776">
        <v>0</v>
      </c>
      <c r="Y1776">
        <v>0</v>
      </c>
      <c r="Z1776">
        <v>0</v>
      </c>
      <c r="AA1776">
        <v>0</v>
      </c>
      <c r="AB1776">
        <v>0</v>
      </c>
      <c r="AC1776">
        <v>0</v>
      </c>
      <c r="AD1776">
        <v>0</v>
      </c>
      <c r="AE1776">
        <v>0</v>
      </c>
      <c r="AF1776">
        <v>0</v>
      </c>
      <c r="AG1776" t="s">
        <v>9775</v>
      </c>
      <c r="AH1776" s="21" t="str">
        <f t="shared" si="54"/>
        <v>YO27</v>
      </c>
      <c r="AI1776" s="21">
        <v>107.92500000000001</v>
      </c>
      <c r="AJ1776" s="21">
        <f t="shared" si="55"/>
        <v>99.869281045751634</v>
      </c>
      <c r="AK1776" s="21" t="s">
        <v>2060</v>
      </c>
      <c r="AL1776" t="s">
        <v>2551</v>
      </c>
      <c r="AM1776" t="s">
        <v>53</v>
      </c>
      <c r="AN1776" t="s">
        <v>2032</v>
      </c>
    </row>
    <row r="1777" spans="1:40" ht="15" hidden="1" thickTop="1" x14ac:dyDescent="0.35">
      <c r="A1777" t="s">
        <v>9799</v>
      </c>
      <c r="B1777" t="s">
        <v>9777</v>
      </c>
      <c r="C1777" t="s">
        <v>3192</v>
      </c>
      <c r="D1777" t="s">
        <v>9778</v>
      </c>
      <c r="E1777" t="s">
        <v>2608</v>
      </c>
      <c r="F1777">
        <v>1</v>
      </c>
      <c r="G1777" t="s">
        <v>2609</v>
      </c>
      <c r="H1777" t="s">
        <v>2577</v>
      </c>
      <c r="I1777" t="s">
        <v>2511</v>
      </c>
      <c r="J1777" t="s">
        <v>2764</v>
      </c>
      <c r="K1777" t="s">
        <v>2765</v>
      </c>
      <c r="L1777" t="s">
        <v>2058</v>
      </c>
      <c r="M1777" t="s">
        <v>2170</v>
      </c>
      <c r="N1777">
        <v>1</v>
      </c>
      <c r="O1777">
        <v>60</v>
      </c>
      <c r="P1777">
        <v>0.39</v>
      </c>
      <c r="Q1777">
        <v>15300</v>
      </c>
      <c r="R1777">
        <v>0</v>
      </c>
      <c r="S1777">
        <v>0</v>
      </c>
      <c r="T1777">
        <v>0</v>
      </c>
      <c r="U1777">
        <v>0</v>
      </c>
      <c r="V1777">
        <v>0</v>
      </c>
      <c r="W1777">
        <v>0</v>
      </c>
      <c r="X1777">
        <v>1</v>
      </c>
      <c r="Y1777">
        <v>60</v>
      </c>
      <c r="Z1777">
        <v>0.39</v>
      </c>
      <c r="AA1777">
        <v>0</v>
      </c>
      <c r="AB1777">
        <v>0</v>
      </c>
      <c r="AC1777">
        <v>0</v>
      </c>
      <c r="AD1777">
        <v>0</v>
      </c>
      <c r="AE1777">
        <v>0</v>
      </c>
      <c r="AF1777">
        <v>0</v>
      </c>
      <c r="AG1777" t="s">
        <v>9779</v>
      </c>
      <c r="AH1777" s="21" t="str">
        <f t="shared" si="54"/>
        <v>YO98</v>
      </c>
      <c r="AI1777" s="21">
        <v>67.5</v>
      </c>
      <c r="AJ1777" s="21">
        <f t="shared" si="55"/>
        <v>99.607843137254903</v>
      </c>
      <c r="AK1777" s="21" t="s">
        <v>2063</v>
      </c>
      <c r="AL1777" t="s">
        <v>2613</v>
      </c>
      <c r="AM1777" t="s">
        <v>53</v>
      </c>
      <c r="AN1777" t="s">
        <v>2030</v>
      </c>
    </row>
    <row r="1778" spans="1:40" ht="15" hidden="1" thickTop="1" x14ac:dyDescent="0.35">
      <c r="A1778" t="s">
        <v>9803</v>
      </c>
      <c r="B1778" t="s">
        <v>9781</v>
      </c>
      <c r="C1778" t="s">
        <v>4190</v>
      </c>
      <c r="D1778" t="s">
        <v>9782</v>
      </c>
      <c r="E1778" t="s">
        <v>2575</v>
      </c>
      <c r="F1778">
        <v>1</v>
      </c>
      <c r="G1778" t="s">
        <v>2600</v>
      </c>
      <c r="H1778" t="s">
        <v>2577</v>
      </c>
      <c r="I1778" t="s">
        <v>2511</v>
      </c>
      <c r="J1778" t="s">
        <v>2692</v>
      </c>
      <c r="K1778" t="s">
        <v>2635</v>
      </c>
      <c r="L1778" t="s">
        <v>2058</v>
      </c>
      <c r="M1778" t="s">
        <v>2170</v>
      </c>
      <c r="N1778">
        <v>0</v>
      </c>
      <c r="O1778">
        <v>0</v>
      </c>
      <c r="P1778">
        <v>0</v>
      </c>
      <c r="Q1778">
        <v>15300</v>
      </c>
      <c r="R1778">
        <v>0</v>
      </c>
      <c r="S1778">
        <v>0</v>
      </c>
      <c r="T1778">
        <v>0</v>
      </c>
      <c r="U1778">
        <v>0</v>
      </c>
      <c r="V1778">
        <v>0</v>
      </c>
      <c r="W1778">
        <v>0</v>
      </c>
      <c r="X1778">
        <v>0</v>
      </c>
      <c r="Y1778">
        <v>0</v>
      </c>
      <c r="Z1778">
        <v>0</v>
      </c>
      <c r="AA1778">
        <v>0</v>
      </c>
      <c r="AB1778">
        <v>0</v>
      </c>
      <c r="AC1778">
        <v>0</v>
      </c>
      <c r="AD1778">
        <v>0</v>
      </c>
      <c r="AE1778">
        <v>0</v>
      </c>
      <c r="AF1778">
        <v>0</v>
      </c>
      <c r="AG1778" t="s">
        <v>9783</v>
      </c>
      <c r="AH1778" s="21" t="str">
        <f t="shared" si="54"/>
        <v>YO98</v>
      </c>
      <c r="AI1778" s="21">
        <v>67.5</v>
      </c>
      <c r="AJ1778" s="21">
        <f t="shared" si="55"/>
        <v>100</v>
      </c>
      <c r="AK1778" s="21" t="s">
        <v>2060</v>
      </c>
      <c r="AL1778" t="s">
        <v>2581</v>
      </c>
      <c r="AM1778" t="s">
        <v>53</v>
      </c>
      <c r="AN1778" t="s">
        <v>2031</v>
      </c>
    </row>
    <row r="1779" spans="1:40" ht="15" hidden="1" thickTop="1" x14ac:dyDescent="0.35">
      <c r="A1779" t="s">
        <v>9807</v>
      </c>
      <c r="B1779" t="s">
        <v>9785</v>
      </c>
      <c r="C1779" t="s">
        <v>4507</v>
      </c>
      <c r="D1779" t="s">
        <v>9786</v>
      </c>
      <c r="E1779" t="s">
        <v>3440</v>
      </c>
      <c r="F1779">
        <v>1</v>
      </c>
      <c r="G1779" t="s">
        <v>2609</v>
      </c>
      <c r="H1779" t="s">
        <v>2577</v>
      </c>
      <c r="I1779" t="s">
        <v>2511</v>
      </c>
      <c r="J1779" t="s">
        <v>2675</v>
      </c>
      <c r="K1779" t="s">
        <v>2611</v>
      </c>
      <c r="L1779" t="s">
        <v>2058</v>
      </c>
      <c r="M1779" t="s">
        <v>2170</v>
      </c>
      <c r="N1779">
        <v>1</v>
      </c>
      <c r="O1779">
        <v>34</v>
      </c>
      <c r="P1779">
        <v>0.22</v>
      </c>
      <c r="Q1779">
        <v>15300</v>
      </c>
      <c r="R1779">
        <v>0</v>
      </c>
      <c r="S1779">
        <v>0</v>
      </c>
      <c r="T1779">
        <v>0</v>
      </c>
      <c r="U1779">
        <v>0</v>
      </c>
      <c r="V1779">
        <v>0</v>
      </c>
      <c r="W1779">
        <v>0</v>
      </c>
      <c r="X1779">
        <v>0</v>
      </c>
      <c r="Y1779">
        <v>0</v>
      </c>
      <c r="Z1779">
        <v>0</v>
      </c>
      <c r="AA1779">
        <v>1</v>
      </c>
      <c r="AB1779">
        <v>34</v>
      </c>
      <c r="AC1779">
        <v>0.22</v>
      </c>
      <c r="AD1779">
        <v>0</v>
      </c>
      <c r="AE1779">
        <v>0</v>
      </c>
      <c r="AF1779">
        <v>0</v>
      </c>
      <c r="AG1779" t="s">
        <v>9787</v>
      </c>
      <c r="AH1779" s="21" t="str">
        <f t="shared" si="54"/>
        <v>YO98</v>
      </c>
      <c r="AI1779" s="21">
        <v>67.5</v>
      </c>
      <c r="AJ1779" s="21">
        <f t="shared" si="55"/>
        <v>99.777777777777771</v>
      </c>
      <c r="AK1779" s="21" t="s">
        <v>2060</v>
      </c>
      <c r="AL1779" t="s">
        <v>2581</v>
      </c>
      <c r="AM1779" t="s">
        <v>53</v>
      </c>
      <c r="AN1779" t="s">
        <v>2029</v>
      </c>
    </row>
    <row r="1780" spans="1:40" ht="15" hidden="1" thickTop="1" x14ac:dyDescent="0.35">
      <c r="A1780" t="s">
        <v>9811</v>
      </c>
      <c r="B1780" t="s">
        <v>9789</v>
      </c>
      <c r="C1780" t="s">
        <v>2985</v>
      </c>
      <c r="D1780" t="s">
        <v>4785</v>
      </c>
      <c r="E1780" t="s">
        <v>2986</v>
      </c>
      <c r="F1780">
        <v>1</v>
      </c>
      <c r="G1780" t="s">
        <v>2509</v>
      </c>
      <c r="H1780" t="s">
        <v>2510</v>
      </c>
      <c r="I1780" t="s">
        <v>2511</v>
      </c>
      <c r="J1780" t="s">
        <v>2987</v>
      </c>
      <c r="K1780" t="s">
        <v>2513</v>
      </c>
      <c r="L1780" t="s">
        <v>2058</v>
      </c>
      <c r="M1780" t="s">
        <v>2059</v>
      </c>
      <c r="N1780">
        <v>0</v>
      </c>
      <c r="O1780">
        <v>0</v>
      </c>
      <c r="P1780">
        <v>0</v>
      </c>
      <c r="Q1780">
        <v>24480</v>
      </c>
      <c r="R1780">
        <v>0</v>
      </c>
      <c r="S1780">
        <v>0</v>
      </c>
      <c r="T1780">
        <v>0</v>
      </c>
      <c r="U1780">
        <v>0</v>
      </c>
      <c r="V1780">
        <v>0</v>
      </c>
      <c r="W1780">
        <v>0</v>
      </c>
      <c r="X1780">
        <v>0</v>
      </c>
      <c r="Y1780">
        <v>0</v>
      </c>
      <c r="Z1780">
        <v>0</v>
      </c>
      <c r="AA1780">
        <v>0</v>
      </c>
      <c r="AB1780">
        <v>0</v>
      </c>
      <c r="AC1780">
        <v>0</v>
      </c>
      <c r="AD1780">
        <v>0</v>
      </c>
      <c r="AE1780">
        <v>0</v>
      </c>
      <c r="AF1780">
        <v>0</v>
      </c>
      <c r="AG1780" t="s">
        <v>9790</v>
      </c>
      <c r="AH1780" s="21" t="str">
        <f t="shared" si="54"/>
        <v>YR21</v>
      </c>
      <c r="AI1780" s="21">
        <v>107.92500000000001</v>
      </c>
      <c r="AJ1780" s="21">
        <f t="shared" si="55"/>
        <v>100</v>
      </c>
      <c r="AK1780" s="21" t="s">
        <v>2060</v>
      </c>
      <c r="AL1780" t="s">
        <v>2515</v>
      </c>
      <c r="AM1780" t="s">
        <v>53</v>
      </c>
      <c r="AN1780" t="s">
        <v>2029</v>
      </c>
    </row>
    <row r="1781" spans="1:40" ht="15" hidden="1" thickTop="1" x14ac:dyDescent="0.35">
      <c r="A1781" t="s">
        <v>9815</v>
      </c>
      <c r="B1781" t="s">
        <v>9792</v>
      </c>
      <c r="C1781" t="s">
        <v>3465</v>
      </c>
      <c r="D1781" t="s">
        <v>9793</v>
      </c>
      <c r="E1781" t="s">
        <v>3462</v>
      </c>
      <c r="F1781">
        <v>1</v>
      </c>
      <c r="G1781" t="s">
        <v>2600</v>
      </c>
      <c r="H1781" t="s">
        <v>2577</v>
      </c>
      <c r="I1781" t="s">
        <v>2511</v>
      </c>
      <c r="J1781" t="s">
        <v>2692</v>
      </c>
      <c r="K1781" t="s">
        <v>2635</v>
      </c>
      <c r="L1781" t="s">
        <v>2058</v>
      </c>
      <c r="M1781" t="s">
        <v>2170</v>
      </c>
      <c r="N1781">
        <v>0</v>
      </c>
      <c r="O1781">
        <v>0</v>
      </c>
      <c r="P1781">
        <v>0</v>
      </c>
      <c r="Q1781">
        <v>15300</v>
      </c>
      <c r="R1781">
        <v>0</v>
      </c>
      <c r="S1781">
        <v>0</v>
      </c>
      <c r="T1781">
        <v>0</v>
      </c>
      <c r="U1781">
        <v>0</v>
      </c>
      <c r="V1781">
        <v>0</v>
      </c>
      <c r="W1781">
        <v>0</v>
      </c>
      <c r="X1781">
        <v>0</v>
      </c>
      <c r="Y1781">
        <v>0</v>
      </c>
      <c r="Z1781">
        <v>0</v>
      </c>
      <c r="AA1781">
        <v>0</v>
      </c>
      <c r="AB1781">
        <v>0</v>
      </c>
      <c r="AC1781">
        <v>0</v>
      </c>
      <c r="AD1781">
        <v>0</v>
      </c>
      <c r="AE1781">
        <v>0</v>
      </c>
      <c r="AF1781">
        <v>0</v>
      </c>
      <c r="AG1781" t="s">
        <v>9794</v>
      </c>
      <c r="AH1781" s="21" t="str">
        <f t="shared" si="54"/>
        <v>YO98</v>
      </c>
      <c r="AI1781" s="21">
        <v>67.5</v>
      </c>
      <c r="AJ1781" s="21">
        <f t="shared" si="55"/>
        <v>100</v>
      </c>
      <c r="AK1781" s="21" t="s">
        <v>2060</v>
      </c>
      <c r="AL1781" t="s">
        <v>2581</v>
      </c>
      <c r="AM1781" t="s">
        <v>53</v>
      </c>
      <c r="AN1781" t="s">
        <v>2031</v>
      </c>
    </row>
    <row r="1782" spans="1:40" ht="15" hidden="1" thickTop="1" x14ac:dyDescent="0.35">
      <c r="A1782" t="s">
        <v>9819</v>
      </c>
      <c r="B1782" t="s">
        <v>9796</v>
      </c>
      <c r="C1782" t="s">
        <v>5067</v>
      </c>
      <c r="D1782" t="s">
        <v>9797</v>
      </c>
      <c r="E1782" t="s">
        <v>2608</v>
      </c>
      <c r="F1782">
        <v>1</v>
      </c>
      <c r="G1782" t="s">
        <v>2609</v>
      </c>
      <c r="H1782" t="s">
        <v>2577</v>
      </c>
      <c r="I1782" t="s">
        <v>2511</v>
      </c>
      <c r="J1782" t="s">
        <v>2610</v>
      </c>
      <c r="K1782" t="s">
        <v>2611</v>
      </c>
      <c r="L1782" t="s">
        <v>2058</v>
      </c>
      <c r="M1782" t="s">
        <v>2207</v>
      </c>
      <c r="N1782">
        <v>0</v>
      </c>
      <c r="O1782">
        <v>0</v>
      </c>
      <c r="P1782">
        <v>0</v>
      </c>
      <c r="Q1782">
        <v>13260</v>
      </c>
      <c r="R1782">
        <v>0</v>
      </c>
      <c r="S1782">
        <v>0</v>
      </c>
      <c r="T1782">
        <v>0</v>
      </c>
      <c r="U1782">
        <v>0</v>
      </c>
      <c r="V1782">
        <v>0</v>
      </c>
      <c r="W1782">
        <v>0</v>
      </c>
      <c r="X1782">
        <v>0</v>
      </c>
      <c r="Y1782">
        <v>0</v>
      </c>
      <c r="Z1782">
        <v>0</v>
      </c>
      <c r="AA1782">
        <v>0</v>
      </c>
      <c r="AB1782">
        <v>0</v>
      </c>
      <c r="AC1782">
        <v>0</v>
      </c>
      <c r="AD1782">
        <v>0</v>
      </c>
      <c r="AE1782">
        <v>0</v>
      </c>
      <c r="AF1782">
        <v>0</v>
      </c>
      <c r="AG1782" t="s">
        <v>9798</v>
      </c>
      <c r="AH1782" s="21" t="str">
        <f t="shared" si="54"/>
        <v>YO98</v>
      </c>
      <c r="AI1782" s="21">
        <v>58.5</v>
      </c>
      <c r="AJ1782" s="21">
        <f t="shared" si="55"/>
        <v>100</v>
      </c>
      <c r="AK1782" s="21" t="s">
        <v>2060</v>
      </c>
      <c r="AL1782" t="s">
        <v>2613</v>
      </c>
      <c r="AM1782" t="s">
        <v>53</v>
      </c>
      <c r="AN1782" t="s">
        <v>2030</v>
      </c>
    </row>
    <row r="1783" spans="1:40" ht="15" hidden="1" thickTop="1" x14ac:dyDescent="0.35">
      <c r="A1783" t="s">
        <v>9823</v>
      </c>
      <c r="B1783" t="s">
        <v>9800</v>
      </c>
      <c r="C1783" t="s">
        <v>5923</v>
      </c>
      <c r="D1783" t="s">
        <v>9801</v>
      </c>
      <c r="E1783" t="s">
        <v>3668</v>
      </c>
      <c r="F1783">
        <v>1</v>
      </c>
      <c r="G1783" t="s">
        <v>2816</v>
      </c>
      <c r="H1783" t="s">
        <v>2620</v>
      </c>
      <c r="I1783" t="s">
        <v>2511</v>
      </c>
      <c r="J1783" t="s">
        <v>3116</v>
      </c>
      <c r="K1783" t="s">
        <v>2818</v>
      </c>
      <c r="L1783" t="s">
        <v>2058</v>
      </c>
      <c r="M1783" t="s">
        <v>2059</v>
      </c>
      <c r="N1783">
        <v>0</v>
      </c>
      <c r="O1783">
        <v>0</v>
      </c>
      <c r="P1783">
        <v>0</v>
      </c>
      <c r="Q1783">
        <v>24480</v>
      </c>
      <c r="R1783">
        <v>0</v>
      </c>
      <c r="S1783">
        <v>0</v>
      </c>
      <c r="T1783">
        <v>0</v>
      </c>
      <c r="U1783">
        <v>0</v>
      </c>
      <c r="V1783">
        <v>0</v>
      </c>
      <c r="W1783">
        <v>0</v>
      </c>
      <c r="X1783">
        <v>0</v>
      </c>
      <c r="Y1783">
        <v>0</v>
      </c>
      <c r="Z1783">
        <v>0</v>
      </c>
      <c r="AA1783">
        <v>0</v>
      </c>
      <c r="AB1783">
        <v>0</v>
      </c>
      <c r="AC1783">
        <v>0</v>
      </c>
      <c r="AD1783">
        <v>0</v>
      </c>
      <c r="AE1783">
        <v>0</v>
      </c>
      <c r="AF1783">
        <v>0</v>
      </c>
      <c r="AG1783" t="s">
        <v>9802</v>
      </c>
      <c r="AH1783" s="21" t="str">
        <f t="shared" si="54"/>
        <v>YR20</v>
      </c>
      <c r="AI1783" s="21">
        <v>107.92500000000001</v>
      </c>
      <c r="AJ1783" s="21">
        <f t="shared" si="55"/>
        <v>100</v>
      </c>
      <c r="AK1783" s="21" t="s">
        <v>2060</v>
      </c>
      <c r="AL1783" t="s">
        <v>3118</v>
      </c>
      <c r="AM1783" t="s">
        <v>53</v>
      </c>
      <c r="AN1783" t="s">
        <v>2029</v>
      </c>
    </row>
    <row r="1784" spans="1:40" ht="15" hidden="1" thickTop="1" x14ac:dyDescent="0.35">
      <c r="A1784" t="s">
        <v>9827</v>
      </c>
      <c r="B1784" t="s">
        <v>9804</v>
      </c>
      <c r="C1784" t="s">
        <v>4067</v>
      </c>
      <c r="D1784" t="s">
        <v>9805</v>
      </c>
      <c r="E1784" t="s">
        <v>2575</v>
      </c>
      <c r="F1784">
        <v>1</v>
      </c>
      <c r="G1784" t="s">
        <v>2600</v>
      </c>
      <c r="H1784" t="s">
        <v>2577</v>
      </c>
      <c r="I1784" t="s">
        <v>2511</v>
      </c>
      <c r="J1784" t="s">
        <v>2699</v>
      </c>
      <c r="K1784" t="s">
        <v>2579</v>
      </c>
      <c r="L1784" t="s">
        <v>2058</v>
      </c>
      <c r="M1784" t="s">
        <v>2163</v>
      </c>
      <c r="N1784">
        <v>1</v>
      </c>
      <c r="O1784">
        <v>49</v>
      </c>
      <c r="P1784">
        <v>0.28000000000000003</v>
      </c>
      <c r="Q1784">
        <v>17340</v>
      </c>
      <c r="R1784">
        <v>1</v>
      </c>
      <c r="S1784">
        <v>49</v>
      </c>
      <c r="T1784">
        <v>0.28000000000000003</v>
      </c>
      <c r="U1784">
        <v>0</v>
      </c>
      <c r="V1784">
        <v>0</v>
      </c>
      <c r="W1784">
        <v>0</v>
      </c>
      <c r="X1784">
        <v>0</v>
      </c>
      <c r="Y1784">
        <v>0</v>
      </c>
      <c r="Z1784">
        <v>0</v>
      </c>
      <c r="AA1784">
        <v>0</v>
      </c>
      <c r="AB1784">
        <v>0</v>
      </c>
      <c r="AC1784">
        <v>0</v>
      </c>
      <c r="AD1784">
        <v>0</v>
      </c>
      <c r="AE1784">
        <v>0</v>
      </c>
      <c r="AF1784">
        <v>0</v>
      </c>
      <c r="AG1784" t="s">
        <v>9806</v>
      </c>
      <c r="AH1784" s="21" t="str">
        <f t="shared" si="54"/>
        <v>YO98</v>
      </c>
      <c r="AI1784" s="21">
        <v>76.500000000000014</v>
      </c>
      <c r="AJ1784" s="21">
        <f t="shared" si="55"/>
        <v>99.717416378316031</v>
      </c>
      <c r="AK1784" s="21" t="s">
        <v>2063</v>
      </c>
      <c r="AL1784" t="s">
        <v>2581</v>
      </c>
      <c r="AM1784" t="s">
        <v>53</v>
      </c>
      <c r="AN1784" t="s">
        <v>2031</v>
      </c>
    </row>
    <row r="1785" spans="1:40" ht="15" hidden="1" thickTop="1" x14ac:dyDescent="0.35">
      <c r="A1785" t="s">
        <v>9831</v>
      </c>
      <c r="B1785" t="s">
        <v>9808</v>
      </c>
      <c r="C1785" t="s">
        <v>5928</v>
      </c>
      <c r="D1785" t="s">
        <v>9809</v>
      </c>
      <c r="E1785" t="s">
        <v>2646</v>
      </c>
      <c r="F1785">
        <v>1</v>
      </c>
      <c r="G1785" t="s">
        <v>2600</v>
      </c>
      <c r="H1785" t="s">
        <v>2577</v>
      </c>
      <c r="I1785" t="s">
        <v>2511</v>
      </c>
      <c r="J1785" t="s">
        <v>2647</v>
      </c>
      <c r="K1785" t="s">
        <v>2602</v>
      </c>
      <c r="L1785" t="s">
        <v>2058</v>
      </c>
      <c r="M1785" t="s">
        <v>2059</v>
      </c>
      <c r="N1785">
        <v>0</v>
      </c>
      <c r="O1785">
        <v>0</v>
      </c>
      <c r="P1785">
        <v>0</v>
      </c>
      <c r="Q1785">
        <v>24480</v>
      </c>
      <c r="R1785">
        <v>0</v>
      </c>
      <c r="S1785">
        <v>0</v>
      </c>
      <c r="T1785">
        <v>0</v>
      </c>
      <c r="U1785">
        <v>0</v>
      </c>
      <c r="V1785">
        <v>0</v>
      </c>
      <c r="W1785">
        <v>0</v>
      </c>
      <c r="X1785">
        <v>0</v>
      </c>
      <c r="Y1785">
        <v>0</v>
      </c>
      <c r="Z1785">
        <v>0</v>
      </c>
      <c r="AA1785">
        <v>0</v>
      </c>
      <c r="AB1785">
        <v>0</v>
      </c>
      <c r="AC1785">
        <v>0</v>
      </c>
      <c r="AD1785">
        <v>0</v>
      </c>
      <c r="AE1785">
        <v>0</v>
      </c>
      <c r="AF1785">
        <v>0</v>
      </c>
      <c r="AG1785" t="s">
        <v>9810</v>
      </c>
      <c r="AH1785" s="21" t="str">
        <f t="shared" si="54"/>
        <v>YR21</v>
      </c>
      <c r="AI1785" s="21">
        <v>107.92500000000001</v>
      </c>
      <c r="AJ1785" s="21">
        <f t="shared" si="55"/>
        <v>100</v>
      </c>
      <c r="AK1785" s="21" t="s">
        <v>2060</v>
      </c>
      <c r="AL1785" t="s">
        <v>2551</v>
      </c>
      <c r="AM1785" t="s">
        <v>53</v>
      </c>
      <c r="AN1785" t="s">
        <v>2029</v>
      </c>
    </row>
    <row r="1786" spans="1:40" ht="15" hidden="1" thickTop="1" x14ac:dyDescent="0.35">
      <c r="A1786" t="s">
        <v>9834</v>
      </c>
      <c r="B1786" t="s">
        <v>9812</v>
      </c>
      <c r="C1786" t="s">
        <v>3912</v>
      </c>
      <c r="D1786" t="s">
        <v>9813</v>
      </c>
      <c r="E1786" t="s">
        <v>2705</v>
      </c>
      <c r="F1786">
        <v>1</v>
      </c>
      <c r="G1786" t="s">
        <v>2593</v>
      </c>
      <c r="H1786" t="s">
        <v>2056</v>
      </c>
      <c r="I1786" t="s">
        <v>2511</v>
      </c>
      <c r="J1786" t="s">
        <v>3364</v>
      </c>
      <c r="K1786" t="s">
        <v>65</v>
      </c>
      <c r="L1786" t="s">
        <v>2058</v>
      </c>
      <c r="M1786" t="s">
        <v>2170</v>
      </c>
      <c r="N1786">
        <v>0</v>
      </c>
      <c r="O1786">
        <v>0</v>
      </c>
      <c r="P1786">
        <v>0</v>
      </c>
      <c r="Q1786">
        <v>15300</v>
      </c>
      <c r="R1786">
        <v>0</v>
      </c>
      <c r="S1786">
        <v>0</v>
      </c>
      <c r="T1786">
        <v>0</v>
      </c>
      <c r="U1786">
        <v>0</v>
      </c>
      <c r="V1786">
        <v>0</v>
      </c>
      <c r="W1786">
        <v>0</v>
      </c>
      <c r="X1786">
        <v>0</v>
      </c>
      <c r="Y1786">
        <v>0</v>
      </c>
      <c r="Z1786">
        <v>0</v>
      </c>
      <c r="AA1786">
        <v>0</v>
      </c>
      <c r="AB1786">
        <v>0</v>
      </c>
      <c r="AC1786">
        <v>0</v>
      </c>
      <c r="AD1786">
        <v>0</v>
      </c>
      <c r="AE1786">
        <v>0</v>
      </c>
      <c r="AF1786">
        <v>0</v>
      </c>
      <c r="AG1786" t="s">
        <v>9814</v>
      </c>
      <c r="AH1786" s="21" t="str">
        <f t="shared" si="54"/>
        <v>YO27</v>
      </c>
      <c r="AI1786" s="21">
        <v>67.5</v>
      </c>
      <c r="AJ1786" s="21">
        <f t="shared" si="55"/>
        <v>100</v>
      </c>
      <c r="AK1786" s="21" t="s">
        <v>2060</v>
      </c>
      <c r="AL1786" t="s">
        <v>2527</v>
      </c>
      <c r="AM1786" t="s">
        <v>53</v>
      </c>
      <c r="AN1786" t="s">
        <v>2030</v>
      </c>
    </row>
    <row r="1787" spans="1:40" ht="15" hidden="1" thickTop="1" x14ac:dyDescent="0.35">
      <c r="A1787" t="s">
        <v>9838</v>
      </c>
      <c r="B1787" t="s">
        <v>9816</v>
      </c>
      <c r="C1787" t="s">
        <v>4498</v>
      </c>
      <c r="D1787" t="s">
        <v>9817</v>
      </c>
      <c r="E1787" t="s">
        <v>3156</v>
      </c>
      <c r="F1787">
        <v>1</v>
      </c>
      <c r="G1787" t="s">
        <v>2546</v>
      </c>
      <c r="H1787" t="s">
        <v>2510</v>
      </c>
      <c r="I1787" t="s">
        <v>2511</v>
      </c>
      <c r="J1787" t="s">
        <v>2547</v>
      </c>
      <c r="K1787" t="s">
        <v>2548</v>
      </c>
      <c r="L1787" t="s">
        <v>2058</v>
      </c>
      <c r="M1787" t="s">
        <v>2059</v>
      </c>
      <c r="N1787">
        <v>1</v>
      </c>
      <c r="O1787">
        <v>41</v>
      </c>
      <c r="P1787">
        <v>0.17</v>
      </c>
      <c r="Q1787">
        <v>24480</v>
      </c>
      <c r="R1787">
        <v>0</v>
      </c>
      <c r="S1787">
        <v>0</v>
      </c>
      <c r="T1787">
        <v>0</v>
      </c>
      <c r="U1787">
        <v>0</v>
      </c>
      <c r="V1787">
        <v>0</v>
      </c>
      <c r="W1787">
        <v>0</v>
      </c>
      <c r="X1787">
        <v>1</v>
      </c>
      <c r="Y1787">
        <v>41</v>
      </c>
      <c r="Z1787">
        <v>0.17</v>
      </c>
      <c r="AA1787">
        <v>0</v>
      </c>
      <c r="AB1787">
        <v>0</v>
      </c>
      <c r="AC1787">
        <v>0</v>
      </c>
      <c r="AD1787">
        <v>0</v>
      </c>
      <c r="AE1787">
        <v>0</v>
      </c>
      <c r="AF1787">
        <v>0</v>
      </c>
      <c r="AG1787" t="s">
        <v>9818</v>
      </c>
      <c r="AH1787" s="21" t="str">
        <f t="shared" si="54"/>
        <v>YO27</v>
      </c>
      <c r="AI1787" s="21">
        <v>107.92500000000001</v>
      </c>
      <c r="AJ1787" s="21">
        <f t="shared" si="55"/>
        <v>99.832516339869287</v>
      </c>
      <c r="AK1787" s="21" t="s">
        <v>2060</v>
      </c>
      <c r="AL1787" t="s">
        <v>2551</v>
      </c>
      <c r="AM1787" t="s">
        <v>53</v>
      </c>
      <c r="AN1787" t="s">
        <v>2030</v>
      </c>
    </row>
    <row r="1788" spans="1:40" ht="15" hidden="1" thickTop="1" x14ac:dyDescent="0.35">
      <c r="A1788" t="s">
        <v>9842</v>
      </c>
      <c r="B1788" t="s">
        <v>9820</v>
      </c>
      <c r="C1788" t="s">
        <v>3972</v>
      </c>
      <c r="D1788" t="s">
        <v>9821</v>
      </c>
      <c r="E1788" t="s">
        <v>3353</v>
      </c>
      <c r="F1788">
        <v>1</v>
      </c>
      <c r="G1788" t="s">
        <v>2682</v>
      </c>
      <c r="H1788" t="s">
        <v>2620</v>
      </c>
      <c r="I1788" t="s">
        <v>2511</v>
      </c>
      <c r="J1788" t="s">
        <v>2683</v>
      </c>
      <c r="K1788" t="s">
        <v>2684</v>
      </c>
      <c r="L1788" t="s">
        <v>2058</v>
      </c>
      <c r="M1788" t="s">
        <v>2059</v>
      </c>
      <c r="N1788">
        <v>4</v>
      </c>
      <c r="O1788">
        <v>134</v>
      </c>
      <c r="P1788">
        <v>0.55000000000000004</v>
      </c>
      <c r="Q1788">
        <v>24480</v>
      </c>
      <c r="R1788">
        <v>3</v>
      </c>
      <c r="S1788">
        <v>83</v>
      </c>
      <c r="T1788">
        <v>0.34</v>
      </c>
      <c r="U1788">
        <v>0</v>
      </c>
      <c r="V1788">
        <v>0</v>
      </c>
      <c r="W1788">
        <v>0</v>
      </c>
      <c r="X1788">
        <v>1</v>
      </c>
      <c r="Y1788">
        <v>51</v>
      </c>
      <c r="Z1788">
        <v>0.21</v>
      </c>
      <c r="AA1788">
        <v>0</v>
      </c>
      <c r="AB1788">
        <v>0</v>
      </c>
      <c r="AC1788">
        <v>0</v>
      </c>
      <c r="AD1788">
        <v>0</v>
      </c>
      <c r="AE1788">
        <v>0</v>
      </c>
      <c r="AF1788">
        <v>0</v>
      </c>
      <c r="AG1788" t="s">
        <v>9822</v>
      </c>
      <c r="AH1788" s="21" t="str">
        <f t="shared" si="54"/>
        <v>YN23</v>
      </c>
      <c r="AI1788" s="21">
        <v>107.92500000000001</v>
      </c>
      <c r="AJ1788" s="21">
        <f t="shared" si="55"/>
        <v>99.452614379084963</v>
      </c>
      <c r="AK1788" s="21" t="s">
        <v>2063</v>
      </c>
      <c r="AL1788" t="s">
        <v>2686</v>
      </c>
      <c r="AM1788" t="s">
        <v>53</v>
      </c>
      <c r="AN1788" t="s">
        <v>2029</v>
      </c>
    </row>
    <row r="1789" spans="1:40" ht="15" hidden="1" thickTop="1" x14ac:dyDescent="0.35">
      <c r="A1789" t="s">
        <v>9846</v>
      </c>
      <c r="B1789" t="s">
        <v>9824</v>
      </c>
      <c r="C1789" t="s">
        <v>5055</v>
      </c>
      <c r="D1789" t="s">
        <v>9825</v>
      </c>
      <c r="E1789" t="s">
        <v>2825</v>
      </c>
      <c r="F1789">
        <v>1</v>
      </c>
      <c r="G1789" t="s">
        <v>2816</v>
      </c>
      <c r="H1789" t="s">
        <v>2620</v>
      </c>
      <c r="I1789" t="s">
        <v>2511</v>
      </c>
      <c r="J1789" t="s">
        <v>2826</v>
      </c>
      <c r="K1789" t="s">
        <v>2827</v>
      </c>
      <c r="L1789" t="s">
        <v>2058</v>
      </c>
      <c r="M1789" t="s">
        <v>2170</v>
      </c>
      <c r="N1789">
        <v>1</v>
      </c>
      <c r="O1789">
        <v>35</v>
      </c>
      <c r="P1789">
        <v>0.23</v>
      </c>
      <c r="Q1789">
        <v>15300</v>
      </c>
      <c r="R1789">
        <v>0</v>
      </c>
      <c r="S1789">
        <v>0</v>
      </c>
      <c r="T1789">
        <v>0</v>
      </c>
      <c r="U1789">
        <v>0</v>
      </c>
      <c r="V1789">
        <v>0</v>
      </c>
      <c r="W1789">
        <v>0</v>
      </c>
      <c r="X1789">
        <v>1</v>
      </c>
      <c r="Y1789">
        <v>35</v>
      </c>
      <c r="Z1789">
        <v>0.23</v>
      </c>
      <c r="AA1789">
        <v>0</v>
      </c>
      <c r="AB1789">
        <v>0</v>
      </c>
      <c r="AC1789">
        <v>0</v>
      </c>
      <c r="AD1789">
        <v>0</v>
      </c>
      <c r="AE1789">
        <v>0</v>
      </c>
      <c r="AF1789">
        <v>0</v>
      </c>
      <c r="AG1789" t="s">
        <v>9826</v>
      </c>
      <c r="AH1789" s="21" t="str">
        <f t="shared" si="54"/>
        <v>YO27</v>
      </c>
      <c r="AI1789" s="21">
        <v>67.5</v>
      </c>
      <c r="AJ1789" s="21">
        <f t="shared" si="55"/>
        <v>99.771241830065364</v>
      </c>
      <c r="AK1789" s="21" t="s">
        <v>2060</v>
      </c>
      <c r="AL1789" t="s">
        <v>2829</v>
      </c>
      <c r="AM1789" t="s">
        <v>53</v>
      </c>
      <c r="AN1789" t="s">
        <v>2030</v>
      </c>
    </row>
    <row r="1790" spans="1:40" ht="15" hidden="1" thickTop="1" x14ac:dyDescent="0.35">
      <c r="A1790" t="s">
        <v>9850</v>
      </c>
      <c r="B1790" t="s">
        <v>9828</v>
      </c>
      <c r="C1790" t="s">
        <v>3577</v>
      </c>
      <c r="D1790" t="s">
        <v>9829</v>
      </c>
      <c r="E1790" t="s">
        <v>2653</v>
      </c>
      <c r="F1790">
        <v>1</v>
      </c>
      <c r="G1790" t="s">
        <v>2619</v>
      </c>
      <c r="H1790" t="s">
        <v>2620</v>
      </c>
      <c r="I1790" t="s">
        <v>2511</v>
      </c>
      <c r="J1790" t="s">
        <v>2654</v>
      </c>
      <c r="K1790" t="s">
        <v>2655</v>
      </c>
      <c r="L1790" t="s">
        <v>2058</v>
      </c>
      <c r="M1790" t="s">
        <v>2059</v>
      </c>
      <c r="N1790">
        <v>0</v>
      </c>
      <c r="O1790">
        <v>0</v>
      </c>
      <c r="P1790">
        <v>0</v>
      </c>
      <c r="Q1790">
        <v>24480</v>
      </c>
      <c r="R1790">
        <v>0</v>
      </c>
      <c r="S1790">
        <v>0</v>
      </c>
      <c r="T1790">
        <v>0</v>
      </c>
      <c r="U1790">
        <v>0</v>
      </c>
      <c r="V1790">
        <v>0</v>
      </c>
      <c r="W1790">
        <v>0</v>
      </c>
      <c r="X1790">
        <v>0</v>
      </c>
      <c r="Y1790">
        <v>0</v>
      </c>
      <c r="Z1790">
        <v>0</v>
      </c>
      <c r="AA1790">
        <v>0</v>
      </c>
      <c r="AB1790">
        <v>0</v>
      </c>
      <c r="AC1790">
        <v>0</v>
      </c>
      <c r="AD1790">
        <v>0</v>
      </c>
      <c r="AE1790">
        <v>0</v>
      </c>
      <c r="AF1790">
        <v>0</v>
      </c>
      <c r="AG1790" t="s">
        <v>9830</v>
      </c>
      <c r="AH1790" s="21" t="str">
        <f t="shared" si="54"/>
        <v>YO27</v>
      </c>
      <c r="AI1790" s="21">
        <v>107.92500000000001</v>
      </c>
      <c r="AJ1790" s="21">
        <f t="shared" si="55"/>
        <v>100</v>
      </c>
      <c r="AK1790" s="21" t="s">
        <v>2060</v>
      </c>
      <c r="AL1790" t="s">
        <v>2657</v>
      </c>
      <c r="AM1790" t="s">
        <v>53</v>
      </c>
      <c r="AN1790" t="s">
        <v>2031</v>
      </c>
    </row>
    <row r="1791" spans="1:40" ht="15" hidden="1" thickTop="1" x14ac:dyDescent="0.35">
      <c r="A1791" t="s">
        <v>9854</v>
      </c>
      <c r="B1791" t="s">
        <v>9832</v>
      </c>
      <c r="C1791" t="s">
        <v>92</v>
      </c>
      <c r="D1791" t="s">
        <v>9833</v>
      </c>
      <c r="E1791" t="s">
        <v>119</v>
      </c>
      <c r="F1791">
        <v>1</v>
      </c>
      <c r="G1791" t="s">
        <v>2055</v>
      </c>
      <c r="H1791" t="s">
        <v>2056</v>
      </c>
      <c r="I1791" t="s">
        <v>2511</v>
      </c>
      <c r="J1791" t="s">
        <v>67</v>
      </c>
      <c r="K1791" t="s">
        <v>68</v>
      </c>
      <c r="L1791" t="s">
        <v>2058</v>
      </c>
      <c r="M1791" t="s">
        <v>2059</v>
      </c>
      <c r="N1791">
        <v>0</v>
      </c>
      <c r="O1791">
        <v>0</v>
      </c>
      <c r="P1791">
        <v>0</v>
      </c>
      <c r="Q1791">
        <v>24480</v>
      </c>
      <c r="R1791">
        <v>0</v>
      </c>
      <c r="S1791">
        <v>0</v>
      </c>
      <c r="T1791">
        <v>0</v>
      </c>
      <c r="U1791">
        <v>0</v>
      </c>
      <c r="V1791">
        <v>0</v>
      </c>
      <c r="W1791">
        <v>0</v>
      </c>
      <c r="X1791">
        <v>0</v>
      </c>
      <c r="Y1791">
        <v>0</v>
      </c>
      <c r="Z1791">
        <v>0</v>
      </c>
      <c r="AA1791">
        <v>0</v>
      </c>
      <c r="AB1791">
        <v>0</v>
      </c>
      <c r="AC1791">
        <v>0</v>
      </c>
      <c r="AD1791">
        <v>0</v>
      </c>
      <c r="AE1791">
        <v>0</v>
      </c>
      <c r="AF1791">
        <v>0</v>
      </c>
      <c r="AG1791" t="s">
        <v>254</v>
      </c>
      <c r="AH1791" s="21" t="str">
        <f t="shared" si="54"/>
        <v>YO27</v>
      </c>
      <c r="AI1791" s="21">
        <v>107.92500000000001</v>
      </c>
      <c r="AJ1791" s="21">
        <f t="shared" si="55"/>
        <v>100</v>
      </c>
      <c r="AK1791" s="21" t="s">
        <v>2060</v>
      </c>
      <c r="AL1791" t="s">
        <v>70</v>
      </c>
      <c r="AM1791" t="s">
        <v>53</v>
      </c>
      <c r="AN1791" t="s">
        <v>2031</v>
      </c>
    </row>
    <row r="1792" spans="1:40" ht="15" hidden="1" thickTop="1" x14ac:dyDescent="0.35">
      <c r="A1792" t="s">
        <v>9858</v>
      </c>
      <c r="B1792" t="s">
        <v>9835</v>
      </c>
      <c r="C1792" t="s">
        <v>3056</v>
      </c>
      <c r="D1792" t="s">
        <v>9836</v>
      </c>
      <c r="E1792" t="s">
        <v>3058</v>
      </c>
      <c r="F1792">
        <v>1</v>
      </c>
      <c r="G1792" t="s">
        <v>2546</v>
      </c>
      <c r="H1792" t="s">
        <v>2510</v>
      </c>
      <c r="I1792" t="s">
        <v>2511</v>
      </c>
      <c r="J1792" t="s">
        <v>3059</v>
      </c>
      <c r="K1792" t="s">
        <v>3007</v>
      </c>
      <c r="L1792" t="s">
        <v>2058</v>
      </c>
      <c r="M1792" t="s">
        <v>2170</v>
      </c>
      <c r="N1792">
        <v>1</v>
      </c>
      <c r="O1792">
        <v>24</v>
      </c>
      <c r="P1792">
        <v>0.16</v>
      </c>
      <c r="Q1792">
        <v>15300</v>
      </c>
      <c r="R1792">
        <v>0</v>
      </c>
      <c r="S1792">
        <v>0</v>
      </c>
      <c r="T1792">
        <v>0</v>
      </c>
      <c r="U1792">
        <v>0</v>
      </c>
      <c r="V1792">
        <v>0</v>
      </c>
      <c r="W1792">
        <v>0</v>
      </c>
      <c r="X1792">
        <v>1</v>
      </c>
      <c r="Y1792">
        <v>24</v>
      </c>
      <c r="Z1792">
        <v>0.16</v>
      </c>
      <c r="AA1792">
        <v>0</v>
      </c>
      <c r="AB1792">
        <v>0</v>
      </c>
      <c r="AC1792">
        <v>0</v>
      </c>
      <c r="AD1792">
        <v>0</v>
      </c>
      <c r="AE1792">
        <v>0</v>
      </c>
      <c r="AF1792">
        <v>0</v>
      </c>
      <c r="AG1792" t="s">
        <v>9837</v>
      </c>
      <c r="AH1792" s="21" t="str">
        <f t="shared" si="54"/>
        <v>YO27</v>
      </c>
      <c r="AI1792" s="21">
        <v>67.5</v>
      </c>
      <c r="AJ1792" s="21">
        <f t="shared" si="55"/>
        <v>99.843137254901961</v>
      </c>
      <c r="AK1792" s="21" t="s">
        <v>2060</v>
      </c>
      <c r="AL1792" t="s">
        <v>2551</v>
      </c>
      <c r="AM1792" t="s">
        <v>53</v>
      </c>
      <c r="AN1792" t="s">
        <v>2030</v>
      </c>
    </row>
    <row r="1793" spans="1:40" ht="15" hidden="1" thickTop="1" x14ac:dyDescent="0.35">
      <c r="A1793" t="s">
        <v>9862</v>
      </c>
      <c r="B1793" t="s">
        <v>9839</v>
      </c>
      <c r="C1793" t="s">
        <v>4437</v>
      </c>
      <c r="D1793" t="s">
        <v>9840</v>
      </c>
      <c r="E1793" t="s">
        <v>3058</v>
      </c>
      <c r="F1793">
        <v>1</v>
      </c>
      <c r="G1793" t="s">
        <v>2546</v>
      </c>
      <c r="H1793" t="s">
        <v>2510</v>
      </c>
      <c r="I1793" t="s">
        <v>2511</v>
      </c>
      <c r="J1793" t="s">
        <v>4439</v>
      </c>
      <c r="K1793" t="s">
        <v>3007</v>
      </c>
      <c r="L1793" t="s">
        <v>2058</v>
      </c>
      <c r="M1793" t="s">
        <v>2059</v>
      </c>
      <c r="N1793">
        <v>1</v>
      </c>
      <c r="O1793">
        <v>15</v>
      </c>
      <c r="P1793">
        <v>0.06</v>
      </c>
      <c r="Q1793">
        <v>24480</v>
      </c>
      <c r="R1793">
        <v>1</v>
      </c>
      <c r="S1793">
        <v>15</v>
      </c>
      <c r="T1793">
        <v>0.06</v>
      </c>
      <c r="U1793">
        <v>0</v>
      </c>
      <c r="V1793">
        <v>0</v>
      </c>
      <c r="W1793">
        <v>0</v>
      </c>
      <c r="X1793">
        <v>0</v>
      </c>
      <c r="Y1793">
        <v>0</v>
      </c>
      <c r="Z1793">
        <v>0</v>
      </c>
      <c r="AA1793">
        <v>0</v>
      </c>
      <c r="AB1793">
        <v>0</v>
      </c>
      <c r="AC1793">
        <v>0</v>
      </c>
      <c r="AD1793">
        <v>0</v>
      </c>
      <c r="AE1793">
        <v>0</v>
      </c>
      <c r="AF1793">
        <v>0</v>
      </c>
      <c r="AG1793" t="s">
        <v>9841</v>
      </c>
      <c r="AH1793" s="21" t="str">
        <f t="shared" si="54"/>
        <v>YR21</v>
      </c>
      <c r="AI1793" s="21">
        <v>107.92500000000001</v>
      </c>
      <c r="AJ1793" s="21">
        <f t="shared" si="55"/>
        <v>99.938725490196077</v>
      </c>
      <c r="AK1793" s="21" t="s">
        <v>2060</v>
      </c>
      <c r="AL1793" t="s">
        <v>2551</v>
      </c>
      <c r="AM1793" t="s">
        <v>53</v>
      </c>
      <c r="AN1793" t="s">
        <v>2031</v>
      </c>
    </row>
    <row r="1794" spans="1:40" ht="15" hidden="1" thickTop="1" x14ac:dyDescent="0.35">
      <c r="A1794" t="s">
        <v>9866</v>
      </c>
      <c r="B1794" t="s">
        <v>9843</v>
      </c>
      <c r="C1794" t="s">
        <v>2932</v>
      </c>
      <c r="D1794" t="s">
        <v>9844</v>
      </c>
      <c r="E1794" t="s">
        <v>2562</v>
      </c>
      <c r="F1794">
        <v>2</v>
      </c>
      <c r="G1794" t="s">
        <v>2546</v>
      </c>
      <c r="H1794" t="s">
        <v>2510</v>
      </c>
      <c r="I1794" t="s">
        <v>2511</v>
      </c>
      <c r="J1794" t="s">
        <v>2547</v>
      </c>
      <c r="K1794" t="s">
        <v>2548</v>
      </c>
      <c r="L1794" t="s">
        <v>2058</v>
      </c>
      <c r="M1794" t="s">
        <v>2059</v>
      </c>
      <c r="N1794">
        <v>0</v>
      </c>
      <c r="O1794">
        <v>0</v>
      </c>
      <c r="P1794">
        <v>0</v>
      </c>
      <c r="Q1794">
        <v>24480</v>
      </c>
      <c r="R1794">
        <v>0</v>
      </c>
      <c r="S1794">
        <v>0</v>
      </c>
      <c r="T1794">
        <v>0</v>
      </c>
      <c r="U1794">
        <v>0</v>
      </c>
      <c r="V1794">
        <v>0</v>
      </c>
      <c r="W1794">
        <v>0</v>
      </c>
      <c r="X1794">
        <v>0</v>
      </c>
      <c r="Y1794">
        <v>0</v>
      </c>
      <c r="Z1794">
        <v>0</v>
      </c>
      <c r="AA1794">
        <v>0</v>
      </c>
      <c r="AB1794">
        <v>0</v>
      </c>
      <c r="AC1794">
        <v>0</v>
      </c>
      <c r="AD1794">
        <v>0</v>
      </c>
      <c r="AE1794">
        <v>0</v>
      </c>
      <c r="AF1794">
        <v>0</v>
      </c>
      <c r="AG1794" t="s">
        <v>9845</v>
      </c>
      <c r="AH1794" s="21" t="str">
        <f t="shared" si="54"/>
        <v>YO27</v>
      </c>
      <c r="AI1794" s="21">
        <v>107.92500000000001</v>
      </c>
      <c r="AJ1794" s="21">
        <f t="shared" si="55"/>
        <v>100</v>
      </c>
      <c r="AK1794" s="21" t="s">
        <v>2060</v>
      </c>
      <c r="AL1794" t="s">
        <v>2551</v>
      </c>
      <c r="AM1794" t="s">
        <v>53</v>
      </c>
      <c r="AN1794" t="s">
        <v>2032</v>
      </c>
    </row>
    <row r="1795" spans="1:40" ht="15" hidden="1" thickTop="1" x14ac:dyDescent="0.35">
      <c r="A1795" t="s">
        <v>9870</v>
      </c>
      <c r="B1795" t="s">
        <v>9847</v>
      </c>
      <c r="C1795" t="s">
        <v>2997</v>
      </c>
      <c r="D1795" t="s">
        <v>9848</v>
      </c>
      <c r="E1795" t="s">
        <v>43</v>
      </c>
      <c r="F1795">
        <v>2</v>
      </c>
      <c r="G1795" t="s">
        <v>2055</v>
      </c>
      <c r="H1795" t="s">
        <v>2056</v>
      </c>
      <c r="I1795" t="s">
        <v>2511</v>
      </c>
      <c r="J1795" t="s">
        <v>2999</v>
      </c>
      <c r="K1795" t="s">
        <v>42</v>
      </c>
      <c r="L1795" t="s">
        <v>2058</v>
      </c>
      <c r="M1795" t="s">
        <v>2059</v>
      </c>
      <c r="N1795">
        <v>1</v>
      </c>
      <c r="O1795">
        <v>49</v>
      </c>
      <c r="P1795">
        <v>0.2</v>
      </c>
      <c r="Q1795">
        <v>24480</v>
      </c>
      <c r="R1795">
        <v>1</v>
      </c>
      <c r="S1795">
        <v>49</v>
      </c>
      <c r="T1795">
        <v>0.2</v>
      </c>
      <c r="U1795">
        <v>0</v>
      </c>
      <c r="V1795">
        <v>0</v>
      </c>
      <c r="W1795">
        <v>0</v>
      </c>
      <c r="X1795">
        <v>0</v>
      </c>
      <c r="Y1795">
        <v>0</v>
      </c>
      <c r="Z1795">
        <v>0</v>
      </c>
      <c r="AA1795">
        <v>0</v>
      </c>
      <c r="AB1795">
        <v>0</v>
      </c>
      <c r="AC1795">
        <v>0</v>
      </c>
      <c r="AD1795">
        <v>0</v>
      </c>
      <c r="AE1795">
        <v>0</v>
      </c>
      <c r="AF1795">
        <v>0</v>
      </c>
      <c r="AG1795" t="s">
        <v>9849</v>
      </c>
      <c r="AH1795" s="21" t="str">
        <f t="shared" si="54"/>
        <v>YO27</v>
      </c>
      <c r="AI1795" s="21">
        <v>107.92500000000001</v>
      </c>
      <c r="AJ1795" s="21">
        <f t="shared" si="55"/>
        <v>99.799836601307192</v>
      </c>
      <c r="AK1795" s="21" t="s">
        <v>2060</v>
      </c>
      <c r="AL1795" t="s">
        <v>2964</v>
      </c>
      <c r="AM1795" t="s">
        <v>53</v>
      </c>
      <c r="AN1795" t="s">
        <v>2029</v>
      </c>
    </row>
    <row r="1796" spans="1:40" ht="15" hidden="1" thickTop="1" x14ac:dyDescent="0.35">
      <c r="A1796" t="s">
        <v>9874</v>
      </c>
      <c r="B1796" t="s">
        <v>9851</v>
      </c>
      <c r="C1796" t="s">
        <v>5084</v>
      </c>
      <c r="D1796" t="s">
        <v>9852</v>
      </c>
      <c r="E1796" t="s">
        <v>3005</v>
      </c>
      <c r="F1796">
        <v>1</v>
      </c>
      <c r="G1796" t="s">
        <v>2546</v>
      </c>
      <c r="H1796" t="s">
        <v>2510</v>
      </c>
      <c r="I1796" t="s">
        <v>2511</v>
      </c>
      <c r="J1796" t="s">
        <v>3711</v>
      </c>
      <c r="K1796" t="s">
        <v>2548</v>
      </c>
      <c r="L1796" t="s">
        <v>30320</v>
      </c>
      <c r="M1796" t="s">
        <v>2170</v>
      </c>
      <c r="N1796">
        <v>0</v>
      </c>
      <c r="O1796">
        <v>0</v>
      </c>
      <c r="P1796">
        <v>0</v>
      </c>
      <c r="Q1796">
        <v>11700</v>
      </c>
      <c r="R1796">
        <v>0</v>
      </c>
      <c r="S1796">
        <v>0</v>
      </c>
      <c r="T1796">
        <v>0</v>
      </c>
      <c r="U1796">
        <v>0</v>
      </c>
      <c r="V1796">
        <v>0</v>
      </c>
      <c r="W1796">
        <v>0</v>
      </c>
      <c r="X1796">
        <v>0</v>
      </c>
      <c r="Y1796">
        <v>0</v>
      </c>
      <c r="Z1796">
        <v>0</v>
      </c>
      <c r="AA1796">
        <v>0</v>
      </c>
      <c r="AB1796">
        <v>0</v>
      </c>
      <c r="AC1796">
        <v>0</v>
      </c>
      <c r="AD1796">
        <v>0</v>
      </c>
      <c r="AE1796">
        <v>0</v>
      </c>
      <c r="AF1796">
        <v>0</v>
      </c>
      <c r="AG1796" t="s">
        <v>9853</v>
      </c>
      <c r="AH1796" s="21" t="str">
        <f t="shared" si="54"/>
        <v>YO27</v>
      </c>
      <c r="AI1796" s="21">
        <v>67.5</v>
      </c>
      <c r="AJ1796" s="21">
        <f t="shared" si="55"/>
        <v>100</v>
      </c>
      <c r="AK1796" s="21" t="s">
        <v>2060</v>
      </c>
      <c r="AL1796" t="s">
        <v>2551</v>
      </c>
      <c r="AM1796" t="s">
        <v>53</v>
      </c>
      <c r="AN1796" t="s">
        <v>2030</v>
      </c>
    </row>
    <row r="1797" spans="1:40" ht="15" hidden="1" thickTop="1" x14ac:dyDescent="0.35">
      <c r="A1797" t="s">
        <v>9878</v>
      </c>
      <c r="B1797" t="s">
        <v>9855</v>
      </c>
      <c r="C1797" t="s">
        <v>2560</v>
      </c>
      <c r="D1797" t="s">
        <v>9856</v>
      </c>
      <c r="E1797" t="s">
        <v>2562</v>
      </c>
      <c r="F1797">
        <v>1</v>
      </c>
      <c r="G1797" t="s">
        <v>2546</v>
      </c>
      <c r="H1797" t="s">
        <v>2510</v>
      </c>
      <c r="I1797" t="s">
        <v>2511</v>
      </c>
      <c r="J1797" t="s">
        <v>2547</v>
      </c>
      <c r="K1797" t="s">
        <v>2548</v>
      </c>
      <c r="L1797" t="s">
        <v>2058</v>
      </c>
      <c r="M1797" t="s">
        <v>2170</v>
      </c>
      <c r="N1797">
        <v>0</v>
      </c>
      <c r="O1797">
        <v>0</v>
      </c>
      <c r="P1797">
        <v>0</v>
      </c>
      <c r="Q1797">
        <v>15300</v>
      </c>
      <c r="R1797">
        <v>0</v>
      </c>
      <c r="S1797">
        <v>0</v>
      </c>
      <c r="T1797">
        <v>0</v>
      </c>
      <c r="U1797">
        <v>0</v>
      </c>
      <c r="V1797">
        <v>0</v>
      </c>
      <c r="W1797">
        <v>0</v>
      </c>
      <c r="X1797">
        <v>0</v>
      </c>
      <c r="Y1797">
        <v>0</v>
      </c>
      <c r="Z1797">
        <v>0</v>
      </c>
      <c r="AA1797">
        <v>0</v>
      </c>
      <c r="AB1797">
        <v>0</v>
      </c>
      <c r="AC1797">
        <v>0</v>
      </c>
      <c r="AD1797">
        <v>0</v>
      </c>
      <c r="AE1797">
        <v>0</v>
      </c>
      <c r="AF1797">
        <v>0</v>
      </c>
      <c r="AG1797" t="s">
        <v>9857</v>
      </c>
      <c r="AH1797" s="21" t="str">
        <f t="shared" si="54"/>
        <v>YR21</v>
      </c>
      <c r="AI1797" s="21">
        <v>67.5</v>
      </c>
      <c r="AJ1797" s="21">
        <f t="shared" si="55"/>
        <v>100</v>
      </c>
      <c r="AK1797" s="21" t="s">
        <v>2060</v>
      </c>
      <c r="AL1797" t="s">
        <v>2551</v>
      </c>
      <c r="AM1797" t="s">
        <v>53</v>
      </c>
      <c r="AN1797" t="s">
        <v>2029</v>
      </c>
    </row>
    <row r="1798" spans="1:40" ht="15" hidden="1" thickTop="1" x14ac:dyDescent="0.35">
      <c r="A1798" t="s">
        <v>9881</v>
      </c>
      <c r="B1798" t="s">
        <v>9859</v>
      </c>
      <c r="C1798" t="s">
        <v>3154</v>
      </c>
      <c r="D1798" t="s">
        <v>9860</v>
      </c>
      <c r="E1798" t="s">
        <v>2562</v>
      </c>
      <c r="F1798">
        <v>1</v>
      </c>
      <c r="G1798" t="s">
        <v>2546</v>
      </c>
      <c r="H1798" t="s">
        <v>2510</v>
      </c>
      <c r="I1798" t="s">
        <v>2511</v>
      </c>
      <c r="J1798" t="s">
        <v>2547</v>
      </c>
      <c r="K1798" t="s">
        <v>2548</v>
      </c>
      <c r="L1798" t="s">
        <v>2058</v>
      </c>
      <c r="M1798" t="s">
        <v>2170</v>
      </c>
      <c r="N1798">
        <v>0</v>
      </c>
      <c r="O1798">
        <v>0</v>
      </c>
      <c r="P1798">
        <v>0</v>
      </c>
      <c r="Q1798">
        <v>15300</v>
      </c>
      <c r="R1798">
        <v>0</v>
      </c>
      <c r="S1798">
        <v>0</v>
      </c>
      <c r="T1798">
        <v>0</v>
      </c>
      <c r="U1798">
        <v>0</v>
      </c>
      <c r="V1798">
        <v>0</v>
      </c>
      <c r="W1798">
        <v>0</v>
      </c>
      <c r="X1798">
        <v>0</v>
      </c>
      <c r="Y1798">
        <v>0</v>
      </c>
      <c r="Z1798">
        <v>0</v>
      </c>
      <c r="AA1798">
        <v>0</v>
      </c>
      <c r="AB1798">
        <v>0</v>
      </c>
      <c r="AC1798">
        <v>0</v>
      </c>
      <c r="AD1798">
        <v>0</v>
      </c>
      <c r="AE1798">
        <v>0</v>
      </c>
      <c r="AF1798">
        <v>0</v>
      </c>
      <c r="AG1798" t="s">
        <v>9861</v>
      </c>
      <c r="AH1798" s="21" t="str">
        <f t="shared" si="54"/>
        <v>YR21</v>
      </c>
      <c r="AI1798" s="21">
        <v>67.5</v>
      </c>
      <c r="AJ1798" s="21">
        <f t="shared" si="55"/>
        <v>100</v>
      </c>
      <c r="AK1798" s="21" t="s">
        <v>2060</v>
      </c>
      <c r="AL1798" t="s">
        <v>2551</v>
      </c>
      <c r="AM1798" t="s">
        <v>53</v>
      </c>
      <c r="AN1798" t="s">
        <v>2031</v>
      </c>
    </row>
    <row r="1799" spans="1:40" ht="15" hidden="1" thickTop="1" x14ac:dyDescent="0.35">
      <c r="A1799" t="s">
        <v>9885</v>
      </c>
      <c r="B1799" t="s">
        <v>9863</v>
      </c>
      <c r="C1799" t="s">
        <v>30202</v>
      </c>
      <c r="D1799" t="s">
        <v>9864</v>
      </c>
      <c r="E1799" t="s">
        <v>2575</v>
      </c>
      <c r="F1799">
        <v>1</v>
      </c>
      <c r="G1799" t="s">
        <v>2576</v>
      </c>
      <c r="H1799" t="s">
        <v>2577</v>
      </c>
      <c r="I1799" t="s">
        <v>2511</v>
      </c>
      <c r="J1799" t="s">
        <v>2578</v>
      </c>
      <c r="K1799" t="s">
        <v>2579</v>
      </c>
      <c r="L1799" t="s">
        <v>2058</v>
      </c>
      <c r="M1799" t="s">
        <v>2059</v>
      </c>
      <c r="N1799">
        <v>0</v>
      </c>
      <c r="O1799">
        <v>0</v>
      </c>
      <c r="P1799">
        <v>0</v>
      </c>
      <c r="Q1799">
        <v>24480</v>
      </c>
      <c r="R1799">
        <v>0</v>
      </c>
      <c r="S1799">
        <v>0</v>
      </c>
      <c r="T1799">
        <v>0</v>
      </c>
      <c r="U1799">
        <v>0</v>
      </c>
      <c r="V1799">
        <v>0</v>
      </c>
      <c r="W1799">
        <v>0</v>
      </c>
      <c r="X1799">
        <v>0</v>
      </c>
      <c r="Y1799">
        <v>0</v>
      </c>
      <c r="Z1799">
        <v>0</v>
      </c>
      <c r="AA1799">
        <v>0</v>
      </c>
      <c r="AB1799">
        <v>0</v>
      </c>
      <c r="AC1799">
        <v>0</v>
      </c>
      <c r="AD1799">
        <v>0</v>
      </c>
      <c r="AE1799">
        <v>0</v>
      </c>
      <c r="AF1799">
        <v>0</v>
      </c>
      <c r="AG1799" t="s">
        <v>9865</v>
      </c>
      <c r="AH1799" s="21" t="str">
        <f t="shared" ref="AH1799:AH1862" si="56">LEFT(AG1799,4)</f>
        <v>YO27</v>
      </c>
      <c r="AI1799" s="21">
        <v>107.92500000000001</v>
      </c>
      <c r="AJ1799" s="21">
        <f t="shared" ref="AJ1799:AJ1862" si="57">100-(O1799/Q1799*100)</f>
        <v>100</v>
      </c>
      <c r="AK1799" s="21" t="s">
        <v>2060</v>
      </c>
      <c r="AL1799" t="s">
        <v>2581</v>
      </c>
      <c r="AM1799" t="s">
        <v>53</v>
      </c>
      <c r="AN1799" t="s">
        <v>2031</v>
      </c>
    </row>
    <row r="1800" spans="1:40" ht="15" hidden="1" thickTop="1" x14ac:dyDescent="0.35">
      <c r="A1800" t="s">
        <v>9889</v>
      </c>
      <c r="B1800" t="s">
        <v>9867</v>
      </c>
      <c r="C1800" t="s">
        <v>3387</v>
      </c>
      <c r="D1800" t="s">
        <v>9868</v>
      </c>
      <c r="E1800" t="s">
        <v>88</v>
      </c>
      <c r="F1800">
        <v>1</v>
      </c>
      <c r="G1800" t="s">
        <v>2055</v>
      </c>
      <c r="H1800" t="s">
        <v>2056</v>
      </c>
      <c r="I1800" t="s">
        <v>2511</v>
      </c>
      <c r="J1800" t="s">
        <v>3095</v>
      </c>
      <c r="K1800" t="s">
        <v>63</v>
      </c>
      <c r="L1800" t="s">
        <v>2058</v>
      </c>
      <c r="M1800" t="s">
        <v>2059</v>
      </c>
      <c r="N1800">
        <v>0</v>
      </c>
      <c r="O1800">
        <v>0</v>
      </c>
      <c r="P1800">
        <v>0</v>
      </c>
      <c r="Q1800">
        <v>24480</v>
      </c>
      <c r="R1800">
        <v>0</v>
      </c>
      <c r="S1800">
        <v>0</v>
      </c>
      <c r="T1800">
        <v>0</v>
      </c>
      <c r="U1800">
        <v>0</v>
      </c>
      <c r="V1800">
        <v>0</v>
      </c>
      <c r="W1800">
        <v>0</v>
      </c>
      <c r="X1800">
        <v>0</v>
      </c>
      <c r="Y1800">
        <v>0</v>
      </c>
      <c r="Z1800">
        <v>0</v>
      </c>
      <c r="AA1800">
        <v>0</v>
      </c>
      <c r="AB1800">
        <v>0</v>
      </c>
      <c r="AC1800">
        <v>0</v>
      </c>
      <c r="AD1800">
        <v>0</v>
      </c>
      <c r="AE1800">
        <v>0</v>
      </c>
      <c r="AF1800">
        <v>0</v>
      </c>
      <c r="AG1800" t="s">
        <v>9869</v>
      </c>
      <c r="AH1800" s="21" t="str">
        <f t="shared" si="56"/>
        <v>YN23</v>
      </c>
      <c r="AI1800" s="21">
        <v>107.92500000000001</v>
      </c>
      <c r="AJ1800" s="21">
        <f t="shared" si="57"/>
        <v>100</v>
      </c>
      <c r="AK1800" s="21" t="s">
        <v>2060</v>
      </c>
      <c r="AL1800" t="s">
        <v>3097</v>
      </c>
      <c r="AM1800" t="s">
        <v>53</v>
      </c>
      <c r="AN1800" t="s">
        <v>2029</v>
      </c>
    </row>
    <row r="1801" spans="1:40" ht="15" hidden="1" thickTop="1" x14ac:dyDescent="0.35">
      <c r="A1801" t="s">
        <v>9893</v>
      </c>
      <c r="B1801" t="s">
        <v>9871</v>
      </c>
      <c r="C1801" t="s">
        <v>3154</v>
      </c>
      <c r="D1801" t="s">
        <v>9872</v>
      </c>
      <c r="E1801" t="s">
        <v>3156</v>
      </c>
      <c r="F1801">
        <v>1</v>
      </c>
      <c r="G1801" t="s">
        <v>2546</v>
      </c>
      <c r="H1801" t="s">
        <v>2510</v>
      </c>
      <c r="I1801" t="s">
        <v>2511</v>
      </c>
      <c r="J1801" t="s">
        <v>2547</v>
      </c>
      <c r="K1801" t="s">
        <v>2548</v>
      </c>
      <c r="L1801" t="s">
        <v>2058</v>
      </c>
      <c r="M1801" t="s">
        <v>2170</v>
      </c>
      <c r="N1801">
        <v>0</v>
      </c>
      <c r="O1801">
        <v>0</v>
      </c>
      <c r="P1801">
        <v>0</v>
      </c>
      <c r="Q1801">
        <v>15300</v>
      </c>
      <c r="R1801">
        <v>0</v>
      </c>
      <c r="S1801">
        <v>0</v>
      </c>
      <c r="T1801">
        <v>0</v>
      </c>
      <c r="U1801">
        <v>0</v>
      </c>
      <c r="V1801">
        <v>0</v>
      </c>
      <c r="W1801">
        <v>0</v>
      </c>
      <c r="X1801">
        <v>0</v>
      </c>
      <c r="Y1801">
        <v>0</v>
      </c>
      <c r="Z1801">
        <v>0</v>
      </c>
      <c r="AA1801">
        <v>0</v>
      </c>
      <c r="AB1801">
        <v>0</v>
      </c>
      <c r="AC1801">
        <v>0</v>
      </c>
      <c r="AD1801">
        <v>0</v>
      </c>
      <c r="AE1801">
        <v>0</v>
      </c>
      <c r="AF1801">
        <v>0</v>
      </c>
      <c r="AG1801" t="s">
        <v>9873</v>
      </c>
      <c r="AH1801" s="21" t="str">
        <f t="shared" si="56"/>
        <v>YR21</v>
      </c>
      <c r="AI1801" s="21">
        <v>67.5</v>
      </c>
      <c r="AJ1801" s="21">
        <f t="shared" si="57"/>
        <v>100</v>
      </c>
      <c r="AK1801" s="21" t="s">
        <v>2060</v>
      </c>
      <c r="AL1801" t="s">
        <v>2551</v>
      </c>
      <c r="AM1801" t="s">
        <v>53</v>
      </c>
      <c r="AN1801" t="s">
        <v>2029</v>
      </c>
    </row>
    <row r="1802" spans="1:40" ht="15" hidden="1" thickTop="1" x14ac:dyDescent="0.35">
      <c r="A1802" t="s">
        <v>9897</v>
      </c>
      <c r="B1802" t="s">
        <v>9875</v>
      </c>
      <c r="C1802" t="s">
        <v>2997</v>
      </c>
      <c r="D1802" t="s">
        <v>9876</v>
      </c>
      <c r="E1802" t="s">
        <v>43</v>
      </c>
      <c r="F1802">
        <v>1</v>
      </c>
      <c r="G1802" t="s">
        <v>2055</v>
      </c>
      <c r="H1802" t="s">
        <v>2056</v>
      </c>
      <c r="I1802" t="s">
        <v>2511</v>
      </c>
      <c r="J1802" t="s">
        <v>2999</v>
      </c>
      <c r="K1802" t="s">
        <v>42</v>
      </c>
      <c r="L1802" t="s">
        <v>2058</v>
      </c>
      <c r="M1802" t="s">
        <v>2982</v>
      </c>
      <c r="N1802">
        <v>0</v>
      </c>
      <c r="O1802">
        <v>0</v>
      </c>
      <c r="P1802">
        <v>0</v>
      </c>
      <c r="Q1802">
        <v>14280</v>
      </c>
      <c r="R1802">
        <v>0</v>
      </c>
      <c r="S1802">
        <v>0</v>
      </c>
      <c r="T1802">
        <v>0</v>
      </c>
      <c r="U1802">
        <v>0</v>
      </c>
      <c r="V1802">
        <v>0</v>
      </c>
      <c r="W1802">
        <v>0</v>
      </c>
      <c r="X1802">
        <v>0</v>
      </c>
      <c r="Y1802">
        <v>0</v>
      </c>
      <c r="Z1802">
        <v>0</v>
      </c>
      <c r="AA1802">
        <v>0</v>
      </c>
      <c r="AB1802">
        <v>0</v>
      </c>
      <c r="AC1802">
        <v>0</v>
      </c>
      <c r="AD1802">
        <v>0</v>
      </c>
      <c r="AE1802">
        <v>0</v>
      </c>
      <c r="AF1802">
        <v>0</v>
      </c>
      <c r="AG1802" t="s">
        <v>9877</v>
      </c>
      <c r="AH1802" s="21" t="str">
        <f t="shared" si="56"/>
        <v>YO27</v>
      </c>
      <c r="AI1802" s="21">
        <v>62.999999999999986</v>
      </c>
      <c r="AJ1802" s="21">
        <f t="shared" si="57"/>
        <v>100</v>
      </c>
      <c r="AK1802" s="21" t="s">
        <v>2060</v>
      </c>
      <c r="AL1802" t="s">
        <v>2964</v>
      </c>
      <c r="AM1802" t="s">
        <v>53</v>
      </c>
      <c r="AN1802" t="s">
        <v>2031</v>
      </c>
    </row>
    <row r="1803" spans="1:40" ht="15" hidden="1" thickTop="1" x14ac:dyDescent="0.35">
      <c r="A1803" t="s">
        <v>9901</v>
      </c>
      <c r="B1803" t="s">
        <v>9879</v>
      </c>
      <c r="C1803" t="s">
        <v>81</v>
      </c>
      <c r="D1803" t="s">
        <v>9880</v>
      </c>
      <c r="E1803" t="s">
        <v>560</v>
      </c>
      <c r="F1803">
        <v>1</v>
      </c>
      <c r="G1803" t="s">
        <v>2055</v>
      </c>
      <c r="H1803" t="s">
        <v>2056</v>
      </c>
      <c r="I1803" t="s">
        <v>2511</v>
      </c>
      <c r="J1803" t="s">
        <v>82</v>
      </c>
      <c r="K1803" t="s">
        <v>68</v>
      </c>
      <c r="L1803" t="s">
        <v>2058</v>
      </c>
      <c r="M1803" t="s">
        <v>2059</v>
      </c>
      <c r="N1803">
        <v>1</v>
      </c>
      <c r="O1803">
        <v>42</v>
      </c>
      <c r="P1803">
        <v>0.17</v>
      </c>
      <c r="Q1803">
        <v>24480</v>
      </c>
      <c r="R1803">
        <v>0</v>
      </c>
      <c r="S1803">
        <v>0</v>
      </c>
      <c r="T1803">
        <v>0</v>
      </c>
      <c r="U1803">
        <v>0</v>
      </c>
      <c r="V1803">
        <v>0</v>
      </c>
      <c r="W1803">
        <v>0</v>
      </c>
      <c r="X1803">
        <v>0</v>
      </c>
      <c r="Y1803">
        <v>0</v>
      </c>
      <c r="Z1803">
        <v>0</v>
      </c>
      <c r="AA1803">
        <v>1</v>
      </c>
      <c r="AB1803">
        <v>42</v>
      </c>
      <c r="AC1803">
        <v>0.17</v>
      </c>
      <c r="AD1803">
        <v>0</v>
      </c>
      <c r="AE1803">
        <v>0</v>
      </c>
      <c r="AF1803">
        <v>0</v>
      </c>
      <c r="AG1803" t="s">
        <v>255</v>
      </c>
      <c r="AH1803" s="21" t="str">
        <f t="shared" si="56"/>
        <v>YN23</v>
      </c>
      <c r="AI1803" s="21">
        <v>107.92500000000001</v>
      </c>
      <c r="AJ1803" s="21">
        <f t="shared" si="57"/>
        <v>99.828431372549019</v>
      </c>
      <c r="AK1803" s="21" t="s">
        <v>2060</v>
      </c>
      <c r="AL1803" t="s">
        <v>70</v>
      </c>
      <c r="AM1803" t="s">
        <v>53</v>
      </c>
      <c r="AN1803" t="s">
        <v>2031</v>
      </c>
    </row>
    <row r="1804" spans="1:40" ht="15" hidden="1" thickTop="1" x14ac:dyDescent="0.35">
      <c r="A1804" t="s">
        <v>9905</v>
      </c>
      <c r="B1804" t="s">
        <v>9882</v>
      </c>
      <c r="C1804" t="s">
        <v>3666</v>
      </c>
      <c r="D1804" t="s">
        <v>9883</v>
      </c>
      <c r="E1804" t="s">
        <v>3668</v>
      </c>
      <c r="F1804">
        <v>1</v>
      </c>
      <c r="G1804" t="s">
        <v>2816</v>
      </c>
      <c r="H1804" t="s">
        <v>2620</v>
      </c>
      <c r="I1804" t="s">
        <v>2511</v>
      </c>
      <c r="J1804" t="s">
        <v>3116</v>
      </c>
      <c r="K1804" t="s">
        <v>2818</v>
      </c>
      <c r="L1804" t="s">
        <v>2058</v>
      </c>
      <c r="M1804" t="s">
        <v>2059</v>
      </c>
      <c r="N1804">
        <v>0</v>
      </c>
      <c r="O1804">
        <v>0</v>
      </c>
      <c r="P1804">
        <v>0</v>
      </c>
      <c r="Q1804">
        <v>24480</v>
      </c>
      <c r="R1804">
        <v>0</v>
      </c>
      <c r="S1804">
        <v>0</v>
      </c>
      <c r="T1804">
        <v>0</v>
      </c>
      <c r="U1804">
        <v>0</v>
      </c>
      <c r="V1804">
        <v>0</v>
      </c>
      <c r="W1804">
        <v>0</v>
      </c>
      <c r="X1804">
        <v>0</v>
      </c>
      <c r="Y1804">
        <v>0</v>
      </c>
      <c r="Z1804">
        <v>0</v>
      </c>
      <c r="AA1804">
        <v>0</v>
      </c>
      <c r="AB1804">
        <v>0</v>
      </c>
      <c r="AC1804">
        <v>0</v>
      </c>
      <c r="AD1804">
        <v>0</v>
      </c>
      <c r="AE1804">
        <v>0</v>
      </c>
      <c r="AF1804">
        <v>0</v>
      </c>
      <c r="AG1804" t="s">
        <v>9884</v>
      </c>
      <c r="AH1804" s="21" t="str">
        <f t="shared" si="56"/>
        <v>YO27</v>
      </c>
      <c r="AI1804" s="21">
        <v>107.92500000000001</v>
      </c>
      <c r="AJ1804" s="21">
        <f t="shared" si="57"/>
        <v>100</v>
      </c>
      <c r="AK1804" s="21" t="s">
        <v>2060</v>
      </c>
      <c r="AL1804" t="s">
        <v>3118</v>
      </c>
      <c r="AM1804" t="s">
        <v>53</v>
      </c>
      <c r="AN1804" t="s">
        <v>2031</v>
      </c>
    </row>
    <row r="1805" spans="1:40" ht="15" hidden="1" thickTop="1" x14ac:dyDescent="0.35">
      <c r="A1805" t="s">
        <v>9908</v>
      </c>
      <c r="B1805" t="s">
        <v>9886</v>
      </c>
      <c r="C1805" t="s">
        <v>3587</v>
      </c>
      <c r="D1805" t="s">
        <v>9887</v>
      </c>
      <c r="E1805" t="s">
        <v>3589</v>
      </c>
      <c r="F1805">
        <v>1</v>
      </c>
      <c r="G1805" t="s">
        <v>2619</v>
      </c>
      <c r="H1805" t="s">
        <v>2620</v>
      </c>
      <c r="I1805" t="s">
        <v>2511</v>
      </c>
      <c r="J1805" t="s">
        <v>3590</v>
      </c>
      <c r="K1805" t="s">
        <v>2622</v>
      </c>
      <c r="L1805" t="s">
        <v>2058</v>
      </c>
      <c r="M1805" t="s">
        <v>2170</v>
      </c>
      <c r="N1805">
        <v>0</v>
      </c>
      <c r="O1805">
        <v>0</v>
      </c>
      <c r="P1805">
        <v>0</v>
      </c>
      <c r="Q1805">
        <v>15300</v>
      </c>
      <c r="R1805">
        <v>0</v>
      </c>
      <c r="S1805">
        <v>0</v>
      </c>
      <c r="T1805">
        <v>0</v>
      </c>
      <c r="U1805">
        <v>0</v>
      </c>
      <c r="V1805">
        <v>0</v>
      </c>
      <c r="W1805">
        <v>0</v>
      </c>
      <c r="X1805">
        <v>0</v>
      </c>
      <c r="Y1805">
        <v>0</v>
      </c>
      <c r="Z1805">
        <v>0</v>
      </c>
      <c r="AA1805">
        <v>0</v>
      </c>
      <c r="AB1805">
        <v>0</v>
      </c>
      <c r="AC1805">
        <v>0</v>
      </c>
      <c r="AD1805">
        <v>0</v>
      </c>
      <c r="AE1805">
        <v>0</v>
      </c>
      <c r="AF1805">
        <v>0</v>
      </c>
      <c r="AG1805" t="s">
        <v>9888</v>
      </c>
      <c r="AH1805" s="21" t="str">
        <f t="shared" si="56"/>
        <v>YR21</v>
      </c>
      <c r="AI1805" s="21">
        <v>67.5</v>
      </c>
      <c r="AJ1805" s="21">
        <f t="shared" si="57"/>
        <v>100</v>
      </c>
      <c r="AK1805" s="21" t="s">
        <v>2060</v>
      </c>
      <c r="AL1805" t="s">
        <v>2624</v>
      </c>
      <c r="AM1805" t="s">
        <v>53</v>
      </c>
      <c r="AN1805" t="s">
        <v>2031</v>
      </c>
    </row>
    <row r="1806" spans="1:40" ht="15" hidden="1" thickTop="1" x14ac:dyDescent="0.35">
      <c r="A1806" t="s">
        <v>9912</v>
      </c>
      <c r="B1806" t="s">
        <v>9890</v>
      </c>
      <c r="C1806" t="s">
        <v>3912</v>
      </c>
      <c r="D1806" t="s">
        <v>9891</v>
      </c>
      <c r="E1806" t="s">
        <v>2705</v>
      </c>
      <c r="F1806">
        <v>1</v>
      </c>
      <c r="G1806" t="s">
        <v>2593</v>
      </c>
      <c r="H1806" t="s">
        <v>2056</v>
      </c>
      <c r="I1806" t="s">
        <v>2511</v>
      </c>
      <c r="J1806" t="s">
        <v>3364</v>
      </c>
      <c r="K1806" t="s">
        <v>65</v>
      </c>
      <c r="L1806" t="s">
        <v>2058</v>
      </c>
      <c r="M1806" t="s">
        <v>2170</v>
      </c>
      <c r="N1806">
        <v>0</v>
      </c>
      <c r="O1806">
        <v>0</v>
      </c>
      <c r="P1806">
        <v>0</v>
      </c>
      <c r="Q1806">
        <v>15300</v>
      </c>
      <c r="R1806">
        <v>0</v>
      </c>
      <c r="S1806">
        <v>0</v>
      </c>
      <c r="T1806">
        <v>0</v>
      </c>
      <c r="U1806">
        <v>0</v>
      </c>
      <c r="V1806">
        <v>0</v>
      </c>
      <c r="W1806">
        <v>0</v>
      </c>
      <c r="X1806">
        <v>0</v>
      </c>
      <c r="Y1806">
        <v>0</v>
      </c>
      <c r="Z1806">
        <v>0</v>
      </c>
      <c r="AA1806">
        <v>0</v>
      </c>
      <c r="AB1806">
        <v>0</v>
      </c>
      <c r="AC1806">
        <v>0</v>
      </c>
      <c r="AD1806">
        <v>0</v>
      </c>
      <c r="AE1806">
        <v>0</v>
      </c>
      <c r="AF1806">
        <v>0</v>
      </c>
      <c r="AG1806" t="s">
        <v>9892</v>
      </c>
      <c r="AH1806" s="21" t="str">
        <f t="shared" si="56"/>
        <v>YO27</v>
      </c>
      <c r="AI1806" s="21">
        <v>67.5</v>
      </c>
      <c r="AJ1806" s="21">
        <f t="shared" si="57"/>
        <v>100</v>
      </c>
      <c r="AK1806" s="21" t="s">
        <v>2060</v>
      </c>
      <c r="AL1806" t="s">
        <v>2527</v>
      </c>
      <c r="AM1806" t="s">
        <v>53</v>
      </c>
      <c r="AN1806" t="s">
        <v>2031</v>
      </c>
    </row>
    <row r="1807" spans="1:40" ht="15" hidden="1" thickTop="1" x14ac:dyDescent="0.35">
      <c r="A1807" t="s">
        <v>9916</v>
      </c>
      <c r="B1807" t="s">
        <v>9894</v>
      </c>
      <c r="C1807" t="s">
        <v>5259</v>
      </c>
      <c r="D1807" t="s">
        <v>9895</v>
      </c>
      <c r="E1807" t="s">
        <v>2938</v>
      </c>
      <c r="F1807">
        <v>1</v>
      </c>
      <c r="G1807" t="s">
        <v>2593</v>
      </c>
      <c r="H1807" t="s">
        <v>2056</v>
      </c>
      <c r="I1807" t="s">
        <v>2511</v>
      </c>
      <c r="J1807" t="s">
        <v>3250</v>
      </c>
      <c r="K1807" t="s">
        <v>65</v>
      </c>
      <c r="L1807" t="s">
        <v>2058</v>
      </c>
      <c r="M1807" t="s">
        <v>2170</v>
      </c>
      <c r="N1807">
        <v>0</v>
      </c>
      <c r="O1807">
        <v>0</v>
      </c>
      <c r="P1807">
        <v>0</v>
      </c>
      <c r="Q1807">
        <v>15300</v>
      </c>
      <c r="R1807">
        <v>0</v>
      </c>
      <c r="S1807">
        <v>0</v>
      </c>
      <c r="T1807">
        <v>0</v>
      </c>
      <c r="U1807">
        <v>0</v>
      </c>
      <c r="V1807">
        <v>0</v>
      </c>
      <c r="W1807">
        <v>0</v>
      </c>
      <c r="X1807">
        <v>0</v>
      </c>
      <c r="Y1807">
        <v>0</v>
      </c>
      <c r="Z1807">
        <v>0</v>
      </c>
      <c r="AA1807">
        <v>0</v>
      </c>
      <c r="AB1807">
        <v>0</v>
      </c>
      <c r="AC1807">
        <v>0</v>
      </c>
      <c r="AD1807">
        <v>0</v>
      </c>
      <c r="AE1807">
        <v>0</v>
      </c>
      <c r="AF1807">
        <v>0</v>
      </c>
      <c r="AG1807" t="s">
        <v>9896</v>
      </c>
      <c r="AH1807" s="21" t="str">
        <f t="shared" si="56"/>
        <v>YO27</v>
      </c>
      <c r="AI1807" s="21">
        <v>67.5</v>
      </c>
      <c r="AJ1807" s="21">
        <f t="shared" si="57"/>
        <v>100</v>
      </c>
      <c r="AK1807" s="21" t="s">
        <v>2060</v>
      </c>
      <c r="AL1807" t="s">
        <v>2527</v>
      </c>
      <c r="AM1807" t="s">
        <v>53</v>
      </c>
      <c r="AN1807" t="s">
        <v>2032</v>
      </c>
    </row>
    <row r="1808" spans="1:40" ht="15" hidden="1" thickTop="1" x14ac:dyDescent="0.35">
      <c r="A1808" t="s">
        <v>9920</v>
      </c>
      <c r="B1808" t="s">
        <v>9898</v>
      </c>
      <c r="C1808" t="s">
        <v>4266</v>
      </c>
      <c r="D1808" t="s">
        <v>9899</v>
      </c>
      <c r="E1808" t="s">
        <v>558</v>
      </c>
      <c r="F1808">
        <v>1</v>
      </c>
      <c r="G1808" t="s">
        <v>2524</v>
      </c>
      <c r="H1808" t="s">
        <v>2056</v>
      </c>
      <c r="I1808" t="s">
        <v>2511</v>
      </c>
      <c r="J1808" t="s">
        <v>2539</v>
      </c>
      <c r="K1808" t="s">
        <v>62</v>
      </c>
      <c r="L1808" t="s">
        <v>2058</v>
      </c>
      <c r="M1808" t="s">
        <v>2059</v>
      </c>
      <c r="N1808">
        <v>1</v>
      </c>
      <c r="O1808">
        <v>28</v>
      </c>
      <c r="P1808">
        <v>0.11</v>
      </c>
      <c r="Q1808">
        <v>24480</v>
      </c>
      <c r="R1808">
        <v>1</v>
      </c>
      <c r="S1808">
        <v>28</v>
      </c>
      <c r="T1808">
        <v>0.11</v>
      </c>
      <c r="U1808">
        <v>0</v>
      </c>
      <c r="V1808">
        <v>0</v>
      </c>
      <c r="W1808">
        <v>0</v>
      </c>
      <c r="X1808">
        <v>0</v>
      </c>
      <c r="Y1808">
        <v>0</v>
      </c>
      <c r="Z1808">
        <v>0</v>
      </c>
      <c r="AA1808">
        <v>0</v>
      </c>
      <c r="AB1808">
        <v>0</v>
      </c>
      <c r="AC1808">
        <v>0</v>
      </c>
      <c r="AD1808">
        <v>0</v>
      </c>
      <c r="AE1808">
        <v>0</v>
      </c>
      <c r="AF1808">
        <v>0</v>
      </c>
      <c r="AG1808" t="s">
        <v>9900</v>
      </c>
      <c r="AH1808" s="21" t="str">
        <f t="shared" si="56"/>
        <v>YO27</v>
      </c>
      <c r="AI1808" s="21">
        <v>107.92500000000001</v>
      </c>
      <c r="AJ1808" s="21">
        <f t="shared" si="57"/>
        <v>99.885620915032675</v>
      </c>
      <c r="AK1808" s="21" t="s">
        <v>2060</v>
      </c>
      <c r="AL1808" t="s">
        <v>2527</v>
      </c>
      <c r="AM1808" t="s">
        <v>53</v>
      </c>
      <c r="AN1808" t="s">
        <v>2030</v>
      </c>
    </row>
    <row r="1809" spans="1:40" ht="15" hidden="1" thickTop="1" x14ac:dyDescent="0.35">
      <c r="A1809" t="s">
        <v>9924</v>
      </c>
      <c r="B1809" t="s">
        <v>9902</v>
      </c>
      <c r="C1809" t="s">
        <v>3419</v>
      </c>
      <c r="D1809" t="s">
        <v>9903</v>
      </c>
      <c r="E1809" t="s">
        <v>4895</v>
      </c>
      <c r="F1809">
        <v>1</v>
      </c>
      <c r="G1809" t="s">
        <v>2546</v>
      </c>
      <c r="H1809" t="s">
        <v>2510</v>
      </c>
      <c r="I1809" t="s">
        <v>2511</v>
      </c>
      <c r="J1809" t="s">
        <v>2547</v>
      </c>
      <c r="K1809" t="s">
        <v>2548</v>
      </c>
      <c r="L1809" t="s">
        <v>2058</v>
      </c>
      <c r="M1809" t="s">
        <v>2170</v>
      </c>
      <c r="N1809">
        <v>1</v>
      </c>
      <c r="O1809">
        <v>46</v>
      </c>
      <c r="P1809">
        <v>0.3</v>
      </c>
      <c r="Q1809">
        <v>15300</v>
      </c>
      <c r="R1809">
        <v>1</v>
      </c>
      <c r="S1809">
        <v>46</v>
      </c>
      <c r="T1809">
        <v>0.3</v>
      </c>
      <c r="U1809">
        <v>0</v>
      </c>
      <c r="V1809">
        <v>0</v>
      </c>
      <c r="W1809">
        <v>0</v>
      </c>
      <c r="X1809">
        <v>0</v>
      </c>
      <c r="Y1809">
        <v>0</v>
      </c>
      <c r="Z1809">
        <v>0</v>
      </c>
      <c r="AA1809">
        <v>0</v>
      </c>
      <c r="AB1809">
        <v>0</v>
      </c>
      <c r="AC1809">
        <v>0</v>
      </c>
      <c r="AD1809">
        <v>0</v>
      </c>
      <c r="AE1809">
        <v>0</v>
      </c>
      <c r="AF1809">
        <v>0</v>
      </c>
      <c r="AG1809" t="s">
        <v>9904</v>
      </c>
      <c r="AH1809" s="21" t="str">
        <f t="shared" si="56"/>
        <v>YO27</v>
      </c>
      <c r="AI1809" s="21">
        <v>67.5</v>
      </c>
      <c r="AJ1809" s="21">
        <f t="shared" si="57"/>
        <v>99.699346405228752</v>
      </c>
      <c r="AK1809" s="21" t="s">
        <v>2063</v>
      </c>
      <c r="AL1809" t="s">
        <v>2551</v>
      </c>
      <c r="AM1809" t="s">
        <v>53</v>
      </c>
      <c r="AN1809" t="s">
        <v>2032</v>
      </c>
    </row>
    <row r="1810" spans="1:40" ht="15" hidden="1" thickTop="1" x14ac:dyDescent="0.35">
      <c r="A1810" t="s">
        <v>2296</v>
      </c>
      <c r="B1810" t="s">
        <v>9906</v>
      </c>
      <c r="C1810" t="s">
        <v>92</v>
      </c>
      <c r="D1810" t="s">
        <v>9907</v>
      </c>
      <c r="E1810" t="s">
        <v>119</v>
      </c>
      <c r="F1810">
        <v>1</v>
      </c>
      <c r="G1810" t="s">
        <v>2055</v>
      </c>
      <c r="H1810" t="s">
        <v>2056</v>
      </c>
      <c r="I1810" t="s">
        <v>2511</v>
      </c>
      <c r="J1810" t="s">
        <v>67</v>
      </c>
      <c r="K1810" t="s">
        <v>68</v>
      </c>
      <c r="L1810" t="s">
        <v>2058</v>
      </c>
      <c r="M1810" t="s">
        <v>2059</v>
      </c>
      <c r="N1810">
        <v>3</v>
      </c>
      <c r="O1810">
        <v>83</v>
      </c>
      <c r="P1810">
        <v>0.34</v>
      </c>
      <c r="Q1810">
        <v>24480</v>
      </c>
      <c r="R1810">
        <v>1</v>
      </c>
      <c r="S1810">
        <v>31</v>
      </c>
      <c r="T1810">
        <v>0.13</v>
      </c>
      <c r="U1810">
        <v>0</v>
      </c>
      <c r="V1810">
        <v>0</v>
      </c>
      <c r="W1810">
        <v>0</v>
      </c>
      <c r="X1810">
        <v>1</v>
      </c>
      <c r="Y1810">
        <v>18</v>
      </c>
      <c r="Z1810">
        <v>7.0000000000000007E-2</v>
      </c>
      <c r="AA1810">
        <v>1</v>
      </c>
      <c r="AB1810">
        <v>34</v>
      </c>
      <c r="AC1810">
        <v>0.14000000000000001</v>
      </c>
      <c r="AD1810">
        <v>0</v>
      </c>
      <c r="AE1810">
        <v>0</v>
      </c>
      <c r="AF1810">
        <v>0</v>
      </c>
      <c r="AG1810" t="s">
        <v>256</v>
      </c>
      <c r="AH1810" s="21" t="str">
        <f t="shared" si="56"/>
        <v>YO27</v>
      </c>
      <c r="AI1810" s="21">
        <v>107.92500000000001</v>
      </c>
      <c r="AJ1810" s="21">
        <f t="shared" si="57"/>
        <v>99.660947712418306</v>
      </c>
      <c r="AK1810" s="21" t="s">
        <v>2063</v>
      </c>
      <c r="AL1810" t="s">
        <v>70</v>
      </c>
      <c r="AM1810" t="s">
        <v>53</v>
      </c>
      <c r="AN1810" t="s">
        <v>2032</v>
      </c>
    </row>
    <row r="1811" spans="1:40" ht="15" hidden="1" thickTop="1" x14ac:dyDescent="0.35">
      <c r="A1811" t="s">
        <v>2299</v>
      </c>
      <c r="B1811" t="s">
        <v>9909</v>
      </c>
      <c r="C1811" t="s">
        <v>5396</v>
      </c>
      <c r="D1811" t="s">
        <v>9910</v>
      </c>
      <c r="E1811" t="s">
        <v>146</v>
      </c>
      <c r="F1811">
        <v>1</v>
      </c>
      <c r="G1811" t="s">
        <v>2524</v>
      </c>
      <c r="H1811" t="s">
        <v>2056</v>
      </c>
      <c r="I1811" t="s">
        <v>2511</v>
      </c>
      <c r="J1811" t="s">
        <v>3189</v>
      </c>
      <c r="K1811" t="s">
        <v>62</v>
      </c>
      <c r="L1811" t="s">
        <v>2058</v>
      </c>
      <c r="M1811" t="s">
        <v>2059</v>
      </c>
      <c r="N1811">
        <v>0</v>
      </c>
      <c r="O1811">
        <v>0</v>
      </c>
      <c r="P1811">
        <v>0</v>
      </c>
      <c r="Q1811">
        <v>24480</v>
      </c>
      <c r="R1811">
        <v>0</v>
      </c>
      <c r="S1811">
        <v>0</v>
      </c>
      <c r="T1811">
        <v>0</v>
      </c>
      <c r="U1811">
        <v>0</v>
      </c>
      <c r="V1811">
        <v>0</v>
      </c>
      <c r="W1811">
        <v>0</v>
      </c>
      <c r="X1811">
        <v>0</v>
      </c>
      <c r="Y1811">
        <v>0</v>
      </c>
      <c r="Z1811">
        <v>0</v>
      </c>
      <c r="AA1811">
        <v>0</v>
      </c>
      <c r="AB1811">
        <v>0</v>
      </c>
      <c r="AC1811">
        <v>0</v>
      </c>
      <c r="AD1811">
        <v>0</v>
      </c>
      <c r="AE1811">
        <v>0</v>
      </c>
      <c r="AF1811">
        <v>0</v>
      </c>
      <c r="AG1811" t="s">
        <v>9911</v>
      </c>
      <c r="AH1811" s="21" t="str">
        <f t="shared" si="56"/>
        <v>YR20</v>
      </c>
      <c r="AI1811" s="21">
        <v>107.92500000000001</v>
      </c>
      <c r="AJ1811" s="21">
        <f t="shared" si="57"/>
        <v>100</v>
      </c>
      <c r="AK1811" s="21" t="s">
        <v>2060</v>
      </c>
      <c r="AL1811" t="s">
        <v>2527</v>
      </c>
      <c r="AM1811" t="s">
        <v>53</v>
      </c>
      <c r="AN1811" t="s">
        <v>2029</v>
      </c>
    </row>
    <row r="1812" spans="1:40" ht="15" hidden="1" thickTop="1" x14ac:dyDescent="0.35">
      <c r="A1812" t="s">
        <v>9934</v>
      </c>
      <c r="B1812" t="s">
        <v>9913</v>
      </c>
      <c r="C1812" t="s">
        <v>6542</v>
      </c>
      <c r="D1812" t="s">
        <v>9914</v>
      </c>
      <c r="E1812" t="s">
        <v>3539</v>
      </c>
      <c r="F1812">
        <v>1</v>
      </c>
      <c r="G1812" t="s">
        <v>2682</v>
      </c>
      <c r="H1812" t="s">
        <v>2620</v>
      </c>
      <c r="I1812" t="s">
        <v>2511</v>
      </c>
      <c r="J1812" t="s">
        <v>3540</v>
      </c>
      <c r="K1812" t="s">
        <v>2684</v>
      </c>
      <c r="L1812" t="s">
        <v>2058</v>
      </c>
      <c r="M1812" t="s">
        <v>2059</v>
      </c>
      <c r="N1812">
        <v>0</v>
      </c>
      <c r="O1812">
        <v>0</v>
      </c>
      <c r="P1812">
        <v>0</v>
      </c>
      <c r="Q1812">
        <v>24480</v>
      </c>
      <c r="R1812">
        <v>0</v>
      </c>
      <c r="S1812">
        <v>0</v>
      </c>
      <c r="T1812">
        <v>0</v>
      </c>
      <c r="U1812">
        <v>0</v>
      </c>
      <c r="V1812">
        <v>0</v>
      </c>
      <c r="W1812">
        <v>0</v>
      </c>
      <c r="X1812">
        <v>0</v>
      </c>
      <c r="Y1812">
        <v>0</v>
      </c>
      <c r="Z1812">
        <v>0</v>
      </c>
      <c r="AA1812">
        <v>0</v>
      </c>
      <c r="AB1812">
        <v>0</v>
      </c>
      <c r="AC1812">
        <v>0</v>
      </c>
      <c r="AD1812">
        <v>0</v>
      </c>
      <c r="AE1812">
        <v>0</v>
      </c>
      <c r="AF1812">
        <v>0</v>
      </c>
      <c r="AG1812" t="s">
        <v>9915</v>
      </c>
      <c r="AH1812" s="21" t="str">
        <f t="shared" si="56"/>
        <v>YO27</v>
      </c>
      <c r="AI1812" s="21">
        <v>107.92500000000001</v>
      </c>
      <c r="AJ1812" s="21">
        <f t="shared" si="57"/>
        <v>100</v>
      </c>
      <c r="AK1812" s="21" t="s">
        <v>2060</v>
      </c>
      <c r="AL1812" t="s">
        <v>3540</v>
      </c>
      <c r="AM1812" t="s">
        <v>53</v>
      </c>
      <c r="AN1812" t="s">
        <v>2031</v>
      </c>
    </row>
    <row r="1813" spans="1:40" ht="15" hidden="1" thickTop="1" x14ac:dyDescent="0.35">
      <c r="A1813" t="s">
        <v>9941</v>
      </c>
      <c r="B1813" t="s">
        <v>9917</v>
      </c>
      <c r="C1813" t="s">
        <v>3758</v>
      </c>
      <c r="D1813" t="s">
        <v>9918</v>
      </c>
      <c r="E1813" t="s">
        <v>2681</v>
      </c>
      <c r="F1813">
        <v>1</v>
      </c>
      <c r="G1813" t="s">
        <v>2682</v>
      </c>
      <c r="H1813" t="s">
        <v>2620</v>
      </c>
      <c r="I1813" t="s">
        <v>2511</v>
      </c>
      <c r="J1813" t="s">
        <v>2683</v>
      </c>
      <c r="K1813" t="s">
        <v>2684</v>
      </c>
      <c r="L1813" t="s">
        <v>2058</v>
      </c>
      <c r="M1813" t="s">
        <v>2059</v>
      </c>
      <c r="N1813">
        <v>1</v>
      </c>
      <c r="O1813">
        <v>1</v>
      </c>
      <c r="P1813">
        <v>0</v>
      </c>
      <c r="Q1813">
        <v>24480</v>
      </c>
      <c r="R1813">
        <v>0</v>
      </c>
      <c r="S1813">
        <v>0</v>
      </c>
      <c r="T1813">
        <v>0</v>
      </c>
      <c r="U1813">
        <v>0</v>
      </c>
      <c r="V1813">
        <v>0</v>
      </c>
      <c r="W1813">
        <v>0</v>
      </c>
      <c r="X1813">
        <v>0</v>
      </c>
      <c r="Y1813">
        <v>0</v>
      </c>
      <c r="Z1813">
        <v>0</v>
      </c>
      <c r="AA1813">
        <v>1</v>
      </c>
      <c r="AB1813">
        <v>1</v>
      </c>
      <c r="AC1813">
        <v>0</v>
      </c>
      <c r="AD1813">
        <v>0</v>
      </c>
      <c r="AE1813">
        <v>0</v>
      </c>
      <c r="AF1813">
        <v>0</v>
      </c>
      <c r="AG1813" t="s">
        <v>9919</v>
      </c>
      <c r="AH1813" s="21" t="str">
        <f t="shared" si="56"/>
        <v>YO27</v>
      </c>
      <c r="AI1813" s="21">
        <v>107.92500000000001</v>
      </c>
      <c r="AJ1813" s="21">
        <f t="shared" si="57"/>
        <v>99.995915032679733</v>
      </c>
      <c r="AK1813" s="21" t="s">
        <v>2060</v>
      </c>
      <c r="AL1813" t="s">
        <v>2686</v>
      </c>
      <c r="AM1813" t="s">
        <v>53</v>
      </c>
      <c r="AN1813" t="s">
        <v>2031</v>
      </c>
    </row>
    <row r="1814" spans="1:40" ht="15" hidden="1" thickTop="1" x14ac:dyDescent="0.35">
      <c r="A1814" t="s">
        <v>9945</v>
      </c>
      <c r="B1814" t="s">
        <v>9921</v>
      </c>
      <c r="C1814" t="s">
        <v>3686</v>
      </c>
      <c r="D1814" t="s">
        <v>9922</v>
      </c>
      <c r="E1814" t="s">
        <v>559</v>
      </c>
      <c r="F1814">
        <v>1</v>
      </c>
      <c r="G1814" t="s">
        <v>2055</v>
      </c>
      <c r="H1814" t="s">
        <v>2056</v>
      </c>
      <c r="I1814" t="s">
        <v>2511</v>
      </c>
      <c r="J1814" t="s">
        <v>2568</v>
      </c>
      <c r="K1814" t="s">
        <v>63</v>
      </c>
      <c r="L1814" t="s">
        <v>2058</v>
      </c>
      <c r="M1814" t="s">
        <v>2059</v>
      </c>
      <c r="N1814">
        <v>0</v>
      </c>
      <c r="O1814">
        <v>0</v>
      </c>
      <c r="P1814">
        <v>0</v>
      </c>
      <c r="Q1814">
        <v>24480</v>
      </c>
      <c r="R1814">
        <v>0</v>
      </c>
      <c r="S1814">
        <v>0</v>
      </c>
      <c r="T1814">
        <v>0</v>
      </c>
      <c r="U1814">
        <v>0</v>
      </c>
      <c r="V1814">
        <v>0</v>
      </c>
      <c r="W1814">
        <v>0</v>
      </c>
      <c r="X1814">
        <v>0</v>
      </c>
      <c r="Y1814">
        <v>0</v>
      </c>
      <c r="Z1814">
        <v>0</v>
      </c>
      <c r="AA1814">
        <v>0</v>
      </c>
      <c r="AB1814">
        <v>0</v>
      </c>
      <c r="AC1814">
        <v>0</v>
      </c>
      <c r="AD1814">
        <v>0</v>
      </c>
      <c r="AE1814">
        <v>0</v>
      </c>
      <c r="AF1814">
        <v>0</v>
      </c>
      <c r="AG1814" t="s">
        <v>9923</v>
      </c>
      <c r="AH1814" s="21" t="str">
        <f t="shared" si="56"/>
        <v>YO27</v>
      </c>
      <c r="AI1814" s="21">
        <v>107.92500000000001</v>
      </c>
      <c r="AJ1814" s="21">
        <f t="shared" si="57"/>
        <v>100</v>
      </c>
      <c r="AK1814" s="21" t="s">
        <v>2060</v>
      </c>
      <c r="AL1814" t="s">
        <v>2570</v>
      </c>
      <c r="AM1814" t="s">
        <v>53</v>
      </c>
      <c r="AN1814" t="s">
        <v>2031</v>
      </c>
    </row>
    <row r="1815" spans="1:40" ht="15" hidden="1" thickTop="1" x14ac:dyDescent="0.35">
      <c r="A1815" t="s">
        <v>9948</v>
      </c>
      <c r="B1815" t="s">
        <v>9925</v>
      </c>
      <c r="C1815" t="s">
        <v>3912</v>
      </c>
      <c r="D1815" t="s">
        <v>9926</v>
      </c>
      <c r="E1815" t="s">
        <v>2705</v>
      </c>
      <c r="F1815">
        <v>1</v>
      </c>
      <c r="G1815" t="s">
        <v>2593</v>
      </c>
      <c r="H1815" t="s">
        <v>2056</v>
      </c>
      <c r="I1815" t="s">
        <v>2511</v>
      </c>
      <c r="J1815" t="s">
        <v>3364</v>
      </c>
      <c r="K1815" t="s">
        <v>65</v>
      </c>
      <c r="L1815" t="s">
        <v>2058</v>
      </c>
      <c r="M1815" t="s">
        <v>2170</v>
      </c>
      <c r="N1815">
        <v>1</v>
      </c>
      <c r="O1815">
        <v>89</v>
      </c>
      <c r="P1815">
        <v>0.57999999999999996</v>
      </c>
      <c r="Q1815">
        <v>15300</v>
      </c>
      <c r="R1815">
        <v>0</v>
      </c>
      <c r="S1815">
        <v>0</v>
      </c>
      <c r="T1815">
        <v>0</v>
      </c>
      <c r="U1815">
        <v>0</v>
      </c>
      <c r="V1815">
        <v>0</v>
      </c>
      <c r="W1815">
        <v>0</v>
      </c>
      <c r="X1815">
        <v>1</v>
      </c>
      <c r="Y1815">
        <v>89</v>
      </c>
      <c r="Z1815">
        <v>0.57999999999999996</v>
      </c>
      <c r="AA1815">
        <v>0</v>
      </c>
      <c r="AB1815">
        <v>0</v>
      </c>
      <c r="AC1815">
        <v>0</v>
      </c>
      <c r="AD1815">
        <v>0</v>
      </c>
      <c r="AE1815">
        <v>0</v>
      </c>
      <c r="AF1815">
        <v>0</v>
      </c>
      <c r="AG1815" t="s">
        <v>9927</v>
      </c>
      <c r="AH1815" s="21" t="str">
        <f t="shared" si="56"/>
        <v>YO27</v>
      </c>
      <c r="AI1815" s="21">
        <v>67.5</v>
      </c>
      <c r="AJ1815" s="21">
        <f t="shared" si="57"/>
        <v>99.41830065359477</v>
      </c>
      <c r="AK1815" s="21" t="s">
        <v>2063</v>
      </c>
      <c r="AL1815" t="s">
        <v>2527</v>
      </c>
      <c r="AM1815" t="s">
        <v>53</v>
      </c>
      <c r="AN1815" t="s">
        <v>2030</v>
      </c>
    </row>
    <row r="1816" spans="1:40" ht="15" hidden="1" thickTop="1" x14ac:dyDescent="0.35">
      <c r="A1816" t="s">
        <v>9951</v>
      </c>
      <c r="B1816" t="s">
        <v>9928</v>
      </c>
      <c r="C1816" t="s">
        <v>9424</v>
      </c>
      <c r="D1816" t="s">
        <v>9929</v>
      </c>
      <c r="E1816" t="s">
        <v>3589</v>
      </c>
      <c r="F1816">
        <v>1</v>
      </c>
      <c r="G1816" t="s">
        <v>2619</v>
      </c>
      <c r="H1816" t="s">
        <v>2620</v>
      </c>
      <c r="I1816" t="s">
        <v>2511</v>
      </c>
      <c r="J1816" t="s">
        <v>3590</v>
      </c>
      <c r="K1816" t="s">
        <v>2622</v>
      </c>
      <c r="L1816" t="s">
        <v>2058</v>
      </c>
      <c r="M1816" t="s">
        <v>2170</v>
      </c>
      <c r="N1816">
        <v>1</v>
      </c>
      <c r="O1816">
        <v>64</v>
      </c>
      <c r="P1816">
        <v>0.42</v>
      </c>
      <c r="Q1816">
        <v>15300</v>
      </c>
      <c r="R1816">
        <v>1</v>
      </c>
      <c r="S1816">
        <v>64</v>
      </c>
      <c r="T1816">
        <v>0.42</v>
      </c>
      <c r="U1816">
        <v>0</v>
      </c>
      <c r="V1816">
        <v>0</v>
      </c>
      <c r="W1816">
        <v>0</v>
      </c>
      <c r="X1816">
        <v>0</v>
      </c>
      <c r="Y1816">
        <v>0</v>
      </c>
      <c r="Z1816">
        <v>0</v>
      </c>
      <c r="AA1816">
        <v>0</v>
      </c>
      <c r="AB1816">
        <v>0</v>
      </c>
      <c r="AC1816">
        <v>0</v>
      </c>
      <c r="AD1816">
        <v>0</v>
      </c>
      <c r="AE1816">
        <v>0</v>
      </c>
      <c r="AF1816">
        <v>0</v>
      </c>
      <c r="AG1816" t="s">
        <v>9930</v>
      </c>
      <c r="AH1816" s="21" t="str">
        <f t="shared" si="56"/>
        <v>YO27</v>
      </c>
      <c r="AI1816" s="21">
        <v>67.5</v>
      </c>
      <c r="AJ1816" s="21">
        <f t="shared" si="57"/>
        <v>99.58169934640523</v>
      </c>
      <c r="AK1816" s="21" t="s">
        <v>2063</v>
      </c>
      <c r="AL1816" t="s">
        <v>2624</v>
      </c>
      <c r="AM1816" t="s">
        <v>53</v>
      </c>
      <c r="AN1816" t="s">
        <v>2031</v>
      </c>
    </row>
    <row r="1817" spans="1:40" ht="15" hidden="1" thickTop="1" x14ac:dyDescent="0.35">
      <c r="A1817" t="s">
        <v>9954</v>
      </c>
      <c r="B1817" t="s">
        <v>9931</v>
      </c>
      <c r="C1817" t="s">
        <v>6760</v>
      </c>
      <c r="D1817" t="s">
        <v>9932</v>
      </c>
      <c r="E1817" t="s">
        <v>2758</v>
      </c>
      <c r="F1817">
        <v>1</v>
      </c>
      <c r="G1817" t="s">
        <v>2619</v>
      </c>
      <c r="H1817" t="s">
        <v>2620</v>
      </c>
      <c r="I1817" t="s">
        <v>2511</v>
      </c>
      <c r="J1817" t="s">
        <v>2621</v>
      </c>
      <c r="K1817" t="s">
        <v>2622</v>
      </c>
      <c r="L1817" t="s">
        <v>2058</v>
      </c>
      <c r="M1817" t="s">
        <v>2170</v>
      </c>
      <c r="N1817">
        <v>3</v>
      </c>
      <c r="O1817">
        <v>99</v>
      </c>
      <c r="P1817">
        <v>0.65</v>
      </c>
      <c r="Q1817">
        <v>15300</v>
      </c>
      <c r="R1817">
        <v>0</v>
      </c>
      <c r="S1817">
        <v>0</v>
      </c>
      <c r="T1817">
        <v>0</v>
      </c>
      <c r="U1817">
        <v>0</v>
      </c>
      <c r="V1817">
        <v>0</v>
      </c>
      <c r="W1817">
        <v>0</v>
      </c>
      <c r="X1817">
        <v>0</v>
      </c>
      <c r="Y1817">
        <v>0</v>
      </c>
      <c r="Z1817">
        <v>0</v>
      </c>
      <c r="AA1817">
        <v>3</v>
      </c>
      <c r="AB1817">
        <v>99</v>
      </c>
      <c r="AC1817">
        <v>0.65</v>
      </c>
      <c r="AD1817">
        <v>0</v>
      </c>
      <c r="AE1817">
        <v>0</v>
      </c>
      <c r="AF1817">
        <v>0</v>
      </c>
      <c r="AG1817" t="s">
        <v>9933</v>
      </c>
      <c r="AH1817" s="21" t="str">
        <f t="shared" si="56"/>
        <v>YO27</v>
      </c>
      <c r="AI1817" s="21">
        <v>67.5</v>
      </c>
      <c r="AJ1817" s="21">
        <f t="shared" si="57"/>
        <v>99.352941176470594</v>
      </c>
      <c r="AK1817" s="21" t="s">
        <v>2063</v>
      </c>
      <c r="AL1817" t="s">
        <v>2624</v>
      </c>
      <c r="AM1817" t="s">
        <v>53</v>
      </c>
      <c r="AN1817" t="s">
        <v>2029</v>
      </c>
    </row>
    <row r="1818" spans="1:40" ht="15" hidden="1" thickTop="1" x14ac:dyDescent="0.35">
      <c r="A1818" t="s">
        <v>9958</v>
      </c>
      <c r="B1818" t="s">
        <v>9935</v>
      </c>
      <c r="C1818" t="s">
        <v>9936</v>
      </c>
      <c r="D1818" t="s">
        <v>9937</v>
      </c>
      <c r="E1818" t="s">
        <v>9938</v>
      </c>
      <c r="F1818">
        <v>2</v>
      </c>
      <c r="G1818" t="s">
        <v>2816</v>
      </c>
      <c r="H1818" t="s">
        <v>2620</v>
      </c>
      <c r="I1818" t="s">
        <v>2511</v>
      </c>
      <c r="J1818" t="s">
        <v>9939</v>
      </c>
      <c r="K1818" t="s">
        <v>3991</v>
      </c>
      <c r="L1818" t="s">
        <v>2058</v>
      </c>
      <c r="M1818" t="s">
        <v>2059</v>
      </c>
      <c r="N1818">
        <v>0</v>
      </c>
      <c r="O1818">
        <v>0</v>
      </c>
      <c r="P1818">
        <v>0</v>
      </c>
      <c r="Q1818">
        <v>24480</v>
      </c>
      <c r="R1818">
        <v>0</v>
      </c>
      <c r="S1818">
        <v>0</v>
      </c>
      <c r="T1818">
        <v>0</v>
      </c>
      <c r="U1818">
        <v>0</v>
      </c>
      <c r="V1818">
        <v>0</v>
      </c>
      <c r="W1818">
        <v>0</v>
      </c>
      <c r="X1818">
        <v>0</v>
      </c>
      <c r="Y1818">
        <v>0</v>
      </c>
      <c r="Z1818">
        <v>0</v>
      </c>
      <c r="AA1818">
        <v>0</v>
      </c>
      <c r="AB1818">
        <v>0</v>
      </c>
      <c r="AC1818">
        <v>0</v>
      </c>
      <c r="AD1818">
        <v>0</v>
      </c>
      <c r="AE1818">
        <v>0</v>
      </c>
      <c r="AF1818">
        <v>0</v>
      </c>
      <c r="AG1818" t="s">
        <v>9940</v>
      </c>
      <c r="AH1818" s="21" t="str">
        <f t="shared" si="56"/>
        <v>YO27</v>
      </c>
      <c r="AI1818" s="21">
        <v>107.92500000000001</v>
      </c>
      <c r="AJ1818" s="21">
        <f t="shared" si="57"/>
        <v>100</v>
      </c>
      <c r="AK1818" s="21" t="s">
        <v>2060</v>
      </c>
      <c r="AL1818" t="s">
        <v>3993</v>
      </c>
      <c r="AM1818" t="s">
        <v>53</v>
      </c>
      <c r="AN1818" t="s">
        <v>2029</v>
      </c>
    </row>
    <row r="1819" spans="1:40" ht="15" hidden="1" thickTop="1" x14ac:dyDescent="0.35">
      <c r="A1819" t="s">
        <v>9960</v>
      </c>
      <c r="B1819" t="s">
        <v>9942</v>
      </c>
      <c r="C1819" t="s">
        <v>2530</v>
      </c>
      <c r="D1819" t="s">
        <v>9943</v>
      </c>
      <c r="E1819" t="s">
        <v>558</v>
      </c>
      <c r="F1819">
        <v>1</v>
      </c>
      <c r="G1819" t="s">
        <v>2524</v>
      </c>
      <c r="H1819" t="s">
        <v>2056</v>
      </c>
      <c r="I1819" t="s">
        <v>2511</v>
      </c>
      <c r="J1819" t="s">
        <v>2532</v>
      </c>
      <c r="K1819" t="s">
        <v>62</v>
      </c>
      <c r="L1819" t="s">
        <v>2058</v>
      </c>
      <c r="M1819" t="s">
        <v>2170</v>
      </c>
      <c r="N1819">
        <v>0</v>
      </c>
      <c r="O1819">
        <v>0</v>
      </c>
      <c r="P1819">
        <v>0</v>
      </c>
      <c r="Q1819">
        <v>15300</v>
      </c>
      <c r="R1819">
        <v>0</v>
      </c>
      <c r="S1819">
        <v>0</v>
      </c>
      <c r="T1819">
        <v>0</v>
      </c>
      <c r="U1819">
        <v>0</v>
      </c>
      <c r="V1819">
        <v>0</v>
      </c>
      <c r="W1819">
        <v>0</v>
      </c>
      <c r="X1819">
        <v>0</v>
      </c>
      <c r="Y1819">
        <v>0</v>
      </c>
      <c r="Z1819">
        <v>0</v>
      </c>
      <c r="AA1819">
        <v>0</v>
      </c>
      <c r="AB1819">
        <v>0</v>
      </c>
      <c r="AC1819">
        <v>0</v>
      </c>
      <c r="AD1819">
        <v>0</v>
      </c>
      <c r="AE1819">
        <v>0</v>
      </c>
      <c r="AF1819">
        <v>0</v>
      </c>
      <c r="AG1819" t="s">
        <v>9944</v>
      </c>
      <c r="AH1819" s="21" t="str">
        <f t="shared" si="56"/>
        <v>YR21</v>
      </c>
      <c r="AI1819" s="21">
        <v>67.5</v>
      </c>
      <c r="AJ1819" s="21">
        <f t="shared" si="57"/>
        <v>100</v>
      </c>
      <c r="AK1819" s="21" t="s">
        <v>2060</v>
      </c>
      <c r="AL1819" t="s">
        <v>2527</v>
      </c>
      <c r="AM1819" t="s">
        <v>53</v>
      </c>
      <c r="AN1819" t="s">
        <v>2031</v>
      </c>
    </row>
    <row r="1820" spans="1:40" ht="15" hidden="1" thickTop="1" x14ac:dyDescent="0.35">
      <c r="A1820" t="s">
        <v>9963</v>
      </c>
      <c r="B1820" t="s">
        <v>9946</v>
      </c>
      <c r="C1820" t="s">
        <v>66</v>
      </c>
      <c r="D1820" t="s">
        <v>9947</v>
      </c>
      <c r="E1820" t="s">
        <v>560</v>
      </c>
      <c r="F1820">
        <v>1</v>
      </c>
      <c r="G1820" t="s">
        <v>2055</v>
      </c>
      <c r="H1820" t="s">
        <v>2056</v>
      </c>
      <c r="I1820" t="s">
        <v>2511</v>
      </c>
      <c r="J1820" t="s">
        <v>67</v>
      </c>
      <c r="K1820" t="s">
        <v>68</v>
      </c>
      <c r="L1820" t="s">
        <v>2058</v>
      </c>
      <c r="M1820" t="s">
        <v>2059</v>
      </c>
      <c r="N1820">
        <v>0</v>
      </c>
      <c r="O1820">
        <v>0</v>
      </c>
      <c r="P1820">
        <v>0</v>
      </c>
      <c r="Q1820">
        <v>24480</v>
      </c>
      <c r="R1820">
        <v>0</v>
      </c>
      <c r="S1820">
        <v>0</v>
      </c>
      <c r="T1820">
        <v>0</v>
      </c>
      <c r="U1820">
        <v>0</v>
      </c>
      <c r="V1820">
        <v>0</v>
      </c>
      <c r="W1820">
        <v>0</v>
      </c>
      <c r="X1820">
        <v>0</v>
      </c>
      <c r="Y1820">
        <v>0</v>
      </c>
      <c r="Z1820">
        <v>0</v>
      </c>
      <c r="AA1820">
        <v>0</v>
      </c>
      <c r="AB1820">
        <v>0</v>
      </c>
      <c r="AC1820">
        <v>0</v>
      </c>
      <c r="AD1820">
        <v>0</v>
      </c>
      <c r="AE1820">
        <v>0</v>
      </c>
      <c r="AF1820">
        <v>0</v>
      </c>
      <c r="AG1820" t="s">
        <v>257</v>
      </c>
      <c r="AH1820" s="21" t="str">
        <f t="shared" si="56"/>
        <v>YO27</v>
      </c>
      <c r="AI1820" s="21">
        <v>107.92500000000001</v>
      </c>
      <c r="AJ1820" s="21">
        <f t="shared" si="57"/>
        <v>100</v>
      </c>
      <c r="AK1820" s="21" t="s">
        <v>2060</v>
      </c>
      <c r="AL1820" t="s">
        <v>70</v>
      </c>
      <c r="AM1820" t="s">
        <v>53</v>
      </c>
      <c r="AN1820" t="s">
        <v>2029</v>
      </c>
    </row>
    <row r="1821" spans="1:40" ht="15" hidden="1" thickTop="1" x14ac:dyDescent="0.35">
      <c r="A1821" t="s">
        <v>9967</v>
      </c>
      <c r="B1821" t="s">
        <v>9949</v>
      </c>
      <c r="C1821" t="s">
        <v>117</v>
      </c>
      <c r="D1821" t="s">
        <v>9950</v>
      </c>
      <c r="E1821" t="s">
        <v>560</v>
      </c>
      <c r="F1821">
        <v>1</v>
      </c>
      <c r="G1821" t="s">
        <v>2055</v>
      </c>
      <c r="H1821" t="s">
        <v>2056</v>
      </c>
      <c r="I1821" t="s">
        <v>2511</v>
      </c>
      <c r="J1821" t="s">
        <v>67</v>
      </c>
      <c r="K1821" t="s">
        <v>68</v>
      </c>
      <c r="L1821" t="s">
        <v>2058</v>
      </c>
      <c r="M1821" t="s">
        <v>2059</v>
      </c>
      <c r="N1821">
        <v>0</v>
      </c>
      <c r="O1821">
        <v>0</v>
      </c>
      <c r="P1821">
        <v>0</v>
      </c>
      <c r="Q1821">
        <v>24480</v>
      </c>
      <c r="R1821">
        <v>0</v>
      </c>
      <c r="S1821">
        <v>0</v>
      </c>
      <c r="T1821">
        <v>0</v>
      </c>
      <c r="U1821">
        <v>0</v>
      </c>
      <c r="V1821">
        <v>0</v>
      </c>
      <c r="W1821">
        <v>0</v>
      </c>
      <c r="X1821">
        <v>0</v>
      </c>
      <c r="Y1821">
        <v>0</v>
      </c>
      <c r="Z1821">
        <v>0</v>
      </c>
      <c r="AA1821">
        <v>0</v>
      </c>
      <c r="AB1821">
        <v>0</v>
      </c>
      <c r="AC1821">
        <v>0</v>
      </c>
      <c r="AD1821">
        <v>0</v>
      </c>
      <c r="AE1821">
        <v>0</v>
      </c>
      <c r="AF1821">
        <v>0</v>
      </c>
      <c r="AG1821" t="s">
        <v>258</v>
      </c>
      <c r="AH1821" s="21" t="str">
        <f t="shared" si="56"/>
        <v>YO27</v>
      </c>
      <c r="AI1821" s="21">
        <v>107.92500000000001</v>
      </c>
      <c r="AJ1821" s="21">
        <f t="shared" si="57"/>
        <v>100</v>
      </c>
      <c r="AK1821" s="21" t="s">
        <v>2060</v>
      </c>
      <c r="AL1821" t="s">
        <v>70</v>
      </c>
      <c r="AM1821" t="s">
        <v>53</v>
      </c>
      <c r="AN1821" t="s">
        <v>2031</v>
      </c>
    </row>
    <row r="1822" spans="1:40" ht="15" hidden="1" thickTop="1" x14ac:dyDescent="0.35">
      <c r="A1822" t="s">
        <v>9971</v>
      </c>
      <c r="B1822" t="s">
        <v>9952</v>
      </c>
      <c r="C1822" t="s">
        <v>66</v>
      </c>
      <c r="D1822" t="s">
        <v>9953</v>
      </c>
      <c r="E1822" t="s">
        <v>560</v>
      </c>
      <c r="F1822">
        <v>1</v>
      </c>
      <c r="G1822" t="s">
        <v>2055</v>
      </c>
      <c r="H1822" t="s">
        <v>2056</v>
      </c>
      <c r="I1822" t="s">
        <v>2511</v>
      </c>
      <c r="J1822" t="s">
        <v>67</v>
      </c>
      <c r="K1822" t="s">
        <v>68</v>
      </c>
      <c r="L1822" t="s">
        <v>2058</v>
      </c>
      <c r="M1822" t="s">
        <v>2059</v>
      </c>
      <c r="N1822">
        <v>0</v>
      </c>
      <c r="O1822">
        <v>0</v>
      </c>
      <c r="P1822">
        <v>0</v>
      </c>
      <c r="Q1822">
        <v>24480</v>
      </c>
      <c r="R1822">
        <v>0</v>
      </c>
      <c r="S1822">
        <v>0</v>
      </c>
      <c r="T1822">
        <v>0</v>
      </c>
      <c r="U1822">
        <v>0</v>
      </c>
      <c r="V1822">
        <v>0</v>
      </c>
      <c r="W1822">
        <v>0</v>
      </c>
      <c r="X1822">
        <v>0</v>
      </c>
      <c r="Y1822">
        <v>0</v>
      </c>
      <c r="Z1822">
        <v>0</v>
      </c>
      <c r="AA1822">
        <v>0</v>
      </c>
      <c r="AB1822">
        <v>0</v>
      </c>
      <c r="AC1822">
        <v>0</v>
      </c>
      <c r="AD1822">
        <v>0</v>
      </c>
      <c r="AE1822">
        <v>0</v>
      </c>
      <c r="AF1822">
        <v>0</v>
      </c>
      <c r="AG1822" t="s">
        <v>259</v>
      </c>
      <c r="AH1822" s="21" t="str">
        <f t="shared" si="56"/>
        <v>YR21</v>
      </c>
      <c r="AI1822" s="21">
        <v>107.92500000000001</v>
      </c>
      <c r="AJ1822" s="21">
        <f t="shared" si="57"/>
        <v>100</v>
      </c>
      <c r="AK1822" s="21" t="s">
        <v>2060</v>
      </c>
      <c r="AL1822" t="s">
        <v>70</v>
      </c>
      <c r="AM1822" t="s">
        <v>53</v>
      </c>
      <c r="AN1822" t="s">
        <v>2029</v>
      </c>
    </row>
    <row r="1823" spans="1:40" ht="15" hidden="1" thickTop="1" x14ac:dyDescent="0.35">
      <c r="A1823" t="s">
        <v>9975</v>
      </c>
      <c r="B1823" t="s">
        <v>9955</v>
      </c>
      <c r="C1823" t="s">
        <v>5365</v>
      </c>
      <c r="D1823" t="s">
        <v>9956</v>
      </c>
      <c r="E1823" t="s">
        <v>3704</v>
      </c>
      <c r="F1823">
        <v>1</v>
      </c>
      <c r="G1823" t="s">
        <v>2619</v>
      </c>
      <c r="H1823" t="s">
        <v>2620</v>
      </c>
      <c r="I1823" t="s">
        <v>2511</v>
      </c>
      <c r="J1823" t="s">
        <v>3705</v>
      </c>
      <c r="K1823" t="s">
        <v>2655</v>
      </c>
      <c r="L1823" t="s">
        <v>2058</v>
      </c>
      <c r="M1823" t="s">
        <v>2059</v>
      </c>
      <c r="N1823">
        <v>0</v>
      </c>
      <c r="O1823">
        <v>0</v>
      </c>
      <c r="P1823">
        <v>0</v>
      </c>
      <c r="Q1823">
        <v>24480</v>
      </c>
      <c r="R1823">
        <v>0</v>
      </c>
      <c r="S1823">
        <v>0</v>
      </c>
      <c r="T1823">
        <v>0</v>
      </c>
      <c r="U1823">
        <v>0</v>
      </c>
      <c r="V1823">
        <v>0</v>
      </c>
      <c r="W1823">
        <v>0</v>
      </c>
      <c r="X1823">
        <v>0</v>
      </c>
      <c r="Y1823">
        <v>0</v>
      </c>
      <c r="Z1823">
        <v>0</v>
      </c>
      <c r="AA1823">
        <v>0</v>
      </c>
      <c r="AB1823">
        <v>0</v>
      </c>
      <c r="AC1823">
        <v>0</v>
      </c>
      <c r="AD1823">
        <v>0</v>
      </c>
      <c r="AE1823">
        <v>0</v>
      </c>
      <c r="AF1823">
        <v>0</v>
      </c>
      <c r="AG1823" t="s">
        <v>9957</v>
      </c>
      <c r="AH1823" s="21" t="str">
        <f t="shared" si="56"/>
        <v>YO27</v>
      </c>
      <c r="AI1823" s="21">
        <v>107.92500000000001</v>
      </c>
      <c r="AJ1823" s="21">
        <f t="shared" si="57"/>
        <v>100</v>
      </c>
      <c r="AK1823" s="21" t="s">
        <v>2060</v>
      </c>
      <c r="AL1823" t="s">
        <v>2984</v>
      </c>
      <c r="AM1823" t="s">
        <v>53</v>
      </c>
      <c r="AN1823" t="s">
        <v>2031</v>
      </c>
    </row>
    <row r="1824" spans="1:40" ht="15" hidden="1" thickTop="1" x14ac:dyDescent="0.35">
      <c r="A1824" t="s">
        <v>9979</v>
      </c>
      <c r="B1824" t="s">
        <v>9961</v>
      </c>
      <c r="C1824" t="s">
        <v>30185</v>
      </c>
      <c r="D1824" t="s">
        <v>9962</v>
      </c>
      <c r="E1824" t="s">
        <v>560</v>
      </c>
      <c r="F1824">
        <v>1</v>
      </c>
      <c r="G1824" t="s">
        <v>2055</v>
      </c>
      <c r="H1824" t="s">
        <v>2056</v>
      </c>
      <c r="I1824" t="s">
        <v>2511</v>
      </c>
      <c r="J1824" t="s">
        <v>67</v>
      </c>
      <c r="K1824" t="s">
        <v>68</v>
      </c>
      <c r="L1824" t="s">
        <v>2058</v>
      </c>
      <c r="M1824" t="s">
        <v>2059</v>
      </c>
      <c r="N1824">
        <v>3</v>
      </c>
      <c r="O1824">
        <v>96</v>
      </c>
      <c r="P1824">
        <v>0.39</v>
      </c>
      <c r="Q1824">
        <v>24480</v>
      </c>
      <c r="R1824">
        <v>1</v>
      </c>
      <c r="S1824">
        <v>14</v>
      </c>
      <c r="T1824">
        <v>0.06</v>
      </c>
      <c r="U1824">
        <v>0</v>
      </c>
      <c r="V1824">
        <v>0</v>
      </c>
      <c r="W1824">
        <v>0</v>
      </c>
      <c r="X1824">
        <v>2</v>
      </c>
      <c r="Y1824">
        <v>82</v>
      </c>
      <c r="Z1824">
        <v>0.33</v>
      </c>
      <c r="AA1824">
        <v>0</v>
      </c>
      <c r="AB1824">
        <v>0</v>
      </c>
      <c r="AC1824">
        <v>0</v>
      </c>
      <c r="AD1824">
        <v>0</v>
      </c>
      <c r="AE1824">
        <v>0</v>
      </c>
      <c r="AF1824">
        <v>0</v>
      </c>
      <c r="AG1824" t="s">
        <v>260</v>
      </c>
      <c r="AH1824" s="21" t="str">
        <f t="shared" si="56"/>
        <v>YO27</v>
      </c>
      <c r="AI1824" s="21">
        <v>107.92500000000001</v>
      </c>
      <c r="AJ1824" s="21">
        <f t="shared" si="57"/>
        <v>99.607843137254903</v>
      </c>
      <c r="AK1824" s="21" t="s">
        <v>2063</v>
      </c>
      <c r="AL1824" t="s">
        <v>70</v>
      </c>
      <c r="AM1824" t="s">
        <v>53</v>
      </c>
      <c r="AN1824" t="s">
        <v>2033</v>
      </c>
    </row>
    <row r="1825" spans="1:40" ht="15" hidden="1" thickTop="1" x14ac:dyDescent="0.35">
      <c r="A1825" t="s">
        <v>9983</v>
      </c>
      <c r="B1825" t="s">
        <v>9964</v>
      </c>
      <c r="C1825" t="s">
        <v>2590</v>
      </c>
      <c r="D1825" t="s">
        <v>9965</v>
      </c>
      <c r="E1825" t="s">
        <v>30262</v>
      </c>
      <c r="F1825">
        <v>1</v>
      </c>
      <c r="G1825" t="s">
        <v>2593</v>
      </c>
      <c r="H1825" t="s">
        <v>2056</v>
      </c>
      <c r="I1825" t="s">
        <v>2511</v>
      </c>
      <c r="J1825" t="s">
        <v>2594</v>
      </c>
      <c r="K1825" t="s">
        <v>65</v>
      </c>
      <c r="L1825" t="s">
        <v>2058</v>
      </c>
      <c r="M1825" t="s">
        <v>2310</v>
      </c>
      <c r="N1825">
        <v>2</v>
      </c>
      <c r="O1825">
        <v>159</v>
      </c>
      <c r="P1825">
        <v>0.97</v>
      </c>
      <c r="Q1825">
        <v>16320</v>
      </c>
      <c r="R1825">
        <v>2</v>
      </c>
      <c r="S1825">
        <v>159</v>
      </c>
      <c r="T1825">
        <v>0.97</v>
      </c>
      <c r="U1825">
        <v>0</v>
      </c>
      <c r="V1825">
        <v>0</v>
      </c>
      <c r="W1825">
        <v>0</v>
      </c>
      <c r="X1825">
        <v>0</v>
      </c>
      <c r="Y1825">
        <v>0</v>
      </c>
      <c r="Z1825">
        <v>0</v>
      </c>
      <c r="AA1825">
        <v>0</v>
      </c>
      <c r="AB1825">
        <v>0</v>
      </c>
      <c r="AC1825">
        <v>0</v>
      </c>
      <c r="AD1825">
        <v>0</v>
      </c>
      <c r="AE1825">
        <v>0</v>
      </c>
      <c r="AF1825">
        <v>0</v>
      </c>
      <c r="AG1825" t="s">
        <v>9966</v>
      </c>
      <c r="AH1825" s="21" t="str">
        <f t="shared" si="56"/>
        <v>YO27</v>
      </c>
      <c r="AI1825" s="21">
        <v>72</v>
      </c>
      <c r="AJ1825" s="21">
        <f t="shared" si="57"/>
        <v>99.025735294117652</v>
      </c>
      <c r="AK1825" s="21" t="s">
        <v>2063</v>
      </c>
      <c r="AL1825" t="s">
        <v>2527</v>
      </c>
      <c r="AM1825" t="s">
        <v>53</v>
      </c>
      <c r="AN1825" t="s">
        <v>2030</v>
      </c>
    </row>
    <row r="1826" spans="1:40" ht="15" hidden="1" thickTop="1" x14ac:dyDescent="0.35">
      <c r="A1826" t="s">
        <v>9986</v>
      </c>
      <c r="B1826" t="s">
        <v>9968</v>
      </c>
      <c r="C1826" t="s">
        <v>2722</v>
      </c>
      <c r="D1826" t="s">
        <v>9969</v>
      </c>
      <c r="E1826" t="s">
        <v>2724</v>
      </c>
      <c r="F1826">
        <v>1</v>
      </c>
      <c r="G1826" t="s">
        <v>2682</v>
      </c>
      <c r="H1826" t="s">
        <v>2620</v>
      </c>
      <c r="I1826" t="s">
        <v>2511</v>
      </c>
      <c r="J1826" t="s">
        <v>2725</v>
      </c>
      <c r="K1826" t="s">
        <v>2684</v>
      </c>
      <c r="L1826" t="s">
        <v>2058</v>
      </c>
      <c r="M1826" t="s">
        <v>2170</v>
      </c>
      <c r="N1826">
        <v>2</v>
      </c>
      <c r="O1826">
        <v>60</v>
      </c>
      <c r="P1826">
        <v>0.39</v>
      </c>
      <c r="Q1826">
        <v>15300</v>
      </c>
      <c r="R1826">
        <v>0</v>
      </c>
      <c r="S1826">
        <v>0</v>
      </c>
      <c r="T1826">
        <v>0</v>
      </c>
      <c r="U1826">
        <v>0</v>
      </c>
      <c r="V1826">
        <v>0</v>
      </c>
      <c r="W1826">
        <v>0</v>
      </c>
      <c r="X1826">
        <v>0</v>
      </c>
      <c r="Y1826">
        <v>0</v>
      </c>
      <c r="Z1826">
        <v>0</v>
      </c>
      <c r="AA1826">
        <v>2</v>
      </c>
      <c r="AB1826">
        <v>60</v>
      </c>
      <c r="AC1826">
        <v>0.39</v>
      </c>
      <c r="AD1826">
        <v>0</v>
      </c>
      <c r="AE1826">
        <v>0</v>
      </c>
      <c r="AF1826">
        <v>0</v>
      </c>
      <c r="AG1826" t="s">
        <v>9970</v>
      </c>
      <c r="AH1826" s="21" t="str">
        <f t="shared" si="56"/>
        <v>YO27</v>
      </c>
      <c r="AI1826" s="21">
        <v>67.5</v>
      </c>
      <c r="AJ1826" s="21">
        <f t="shared" si="57"/>
        <v>99.607843137254903</v>
      </c>
      <c r="AK1826" s="21" t="s">
        <v>2063</v>
      </c>
      <c r="AL1826" t="s">
        <v>2725</v>
      </c>
      <c r="AM1826" t="s">
        <v>53</v>
      </c>
      <c r="AN1826" t="s">
        <v>2029</v>
      </c>
    </row>
    <row r="1827" spans="1:40" ht="15" hidden="1" thickTop="1" x14ac:dyDescent="0.35">
      <c r="A1827" t="s">
        <v>9989</v>
      </c>
      <c r="B1827" t="s">
        <v>9972</v>
      </c>
      <c r="C1827" t="s">
        <v>5259</v>
      </c>
      <c r="D1827" t="s">
        <v>9973</v>
      </c>
      <c r="E1827" t="s">
        <v>2938</v>
      </c>
      <c r="F1827">
        <v>1</v>
      </c>
      <c r="G1827" t="s">
        <v>2593</v>
      </c>
      <c r="H1827" t="s">
        <v>2056</v>
      </c>
      <c r="I1827" t="s">
        <v>2511</v>
      </c>
      <c r="J1827" t="s">
        <v>3250</v>
      </c>
      <c r="K1827" t="s">
        <v>65</v>
      </c>
      <c r="L1827" t="s">
        <v>2058</v>
      </c>
      <c r="M1827" t="s">
        <v>2170</v>
      </c>
      <c r="N1827">
        <v>1</v>
      </c>
      <c r="O1827">
        <v>22</v>
      </c>
      <c r="P1827">
        <v>0.14000000000000001</v>
      </c>
      <c r="Q1827">
        <v>15300</v>
      </c>
      <c r="R1827">
        <v>0</v>
      </c>
      <c r="S1827">
        <v>0</v>
      </c>
      <c r="T1827">
        <v>0</v>
      </c>
      <c r="U1827">
        <v>0</v>
      </c>
      <c r="V1827">
        <v>0</v>
      </c>
      <c r="W1827">
        <v>0</v>
      </c>
      <c r="X1827">
        <v>1</v>
      </c>
      <c r="Y1827">
        <v>22</v>
      </c>
      <c r="Z1827">
        <v>0.14000000000000001</v>
      </c>
      <c r="AA1827">
        <v>0</v>
      </c>
      <c r="AB1827">
        <v>0</v>
      </c>
      <c r="AC1827">
        <v>0</v>
      </c>
      <c r="AD1827">
        <v>0</v>
      </c>
      <c r="AE1827">
        <v>0</v>
      </c>
      <c r="AF1827">
        <v>0</v>
      </c>
      <c r="AG1827" t="s">
        <v>9974</v>
      </c>
      <c r="AH1827" s="21" t="str">
        <f t="shared" si="56"/>
        <v>YO27</v>
      </c>
      <c r="AI1827" s="21">
        <v>67.5</v>
      </c>
      <c r="AJ1827" s="21">
        <f t="shared" si="57"/>
        <v>99.856209150326791</v>
      </c>
      <c r="AK1827" s="21" t="s">
        <v>2060</v>
      </c>
      <c r="AL1827" t="s">
        <v>2527</v>
      </c>
      <c r="AM1827" t="s">
        <v>53</v>
      </c>
      <c r="AN1827" t="s">
        <v>2030</v>
      </c>
    </row>
    <row r="1828" spans="1:40" ht="15" hidden="1" thickTop="1" x14ac:dyDescent="0.35">
      <c r="A1828" t="s">
        <v>9993</v>
      </c>
      <c r="B1828" t="s">
        <v>9976</v>
      </c>
      <c r="C1828" t="s">
        <v>2941</v>
      </c>
      <c r="D1828" t="s">
        <v>9977</v>
      </c>
      <c r="E1828" t="s">
        <v>2920</v>
      </c>
      <c r="F1828">
        <v>4</v>
      </c>
      <c r="G1828" t="s">
        <v>2682</v>
      </c>
      <c r="H1828" t="s">
        <v>2620</v>
      </c>
      <c r="I1828" t="s">
        <v>2511</v>
      </c>
      <c r="J1828" t="s">
        <v>2921</v>
      </c>
      <c r="K1828" t="s">
        <v>2684</v>
      </c>
      <c r="L1828" t="s">
        <v>2058</v>
      </c>
      <c r="M1828" t="s">
        <v>2059</v>
      </c>
      <c r="N1828">
        <v>0</v>
      </c>
      <c r="O1828">
        <v>0</v>
      </c>
      <c r="P1828">
        <v>0</v>
      </c>
      <c r="Q1828">
        <v>24480</v>
      </c>
      <c r="R1828">
        <v>0</v>
      </c>
      <c r="S1828">
        <v>0</v>
      </c>
      <c r="T1828">
        <v>0</v>
      </c>
      <c r="U1828">
        <v>0</v>
      </c>
      <c r="V1828">
        <v>0</v>
      </c>
      <c r="W1828">
        <v>0</v>
      </c>
      <c r="X1828">
        <v>0</v>
      </c>
      <c r="Y1828">
        <v>0</v>
      </c>
      <c r="Z1828">
        <v>0</v>
      </c>
      <c r="AA1828">
        <v>0</v>
      </c>
      <c r="AB1828">
        <v>0</v>
      </c>
      <c r="AC1828">
        <v>0</v>
      </c>
      <c r="AD1828">
        <v>0</v>
      </c>
      <c r="AE1828">
        <v>0</v>
      </c>
      <c r="AF1828">
        <v>0</v>
      </c>
      <c r="AG1828" t="s">
        <v>9978</v>
      </c>
      <c r="AH1828" s="21" t="str">
        <f t="shared" si="56"/>
        <v>YR21</v>
      </c>
      <c r="AI1828" s="21">
        <v>107.92500000000001</v>
      </c>
      <c r="AJ1828" s="21">
        <f t="shared" si="57"/>
        <v>100</v>
      </c>
      <c r="AK1828" s="21" t="s">
        <v>2060</v>
      </c>
      <c r="AL1828" t="s">
        <v>2923</v>
      </c>
      <c r="AM1828" t="s">
        <v>53</v>
      </c>
      <c r="AN1828" t="s">
        <v>2029</v>
      </c>
    </row>
    <row r="1829" spans="1:40" ht="15" hidden="1" thickTop="1" x14ac:dyDescent="0.35">
      <c r="A1829" t="s">
        <v>9997</v>
      </c>
      <c r="B1829" t="s">
        <v>9980</v>
      </c>
      <c r="C1829" t="s">
        <v>7416</v>
      </c>
      <c r="D1829" t="s">
        <v>9981</v>
      </c>
      <c r="E1829" t="s">
        <v>2667</v>
      </c>
      <c r="F1829">
        <v>2</v>
      </c>
      <c r="G1829" t="s">
        <v>2509</v>
      </c>
      <c r="H1829" t="s">
        <v>2510</v>
      </c>
      <c r="I1829" t="s">
        <v>2511</v>
      </c>
      <c r="J1829" t="s">
        <v>2794</v>
      </c>
      <c r="K1829" t="s">
        <v>2669</v>
      </c>
      <c r="L1829" t="s">
        <v>2058</v>
      </c>
      <c r="M1829" t="s">
        <v>2059</v>
      </c>
      <c r="N1829">
        <v>0</v>
      </c>
      <c r="O1829">
        <v>0</v>
      </c>
      <c r="P1829">
        <v>0</v>
      </c>
      <c r="Q1829">
        <v>24480</v>
      </c>
      <c r="R1829">
        <v>0</v>
      </c>
      <c r="S1829">
        <v>0</v>
      </c>
      <c r="T1829">
        <v>0</v>
      </c>
      <c r="U1829">
        <v>0</v>
      </c>
      <c r="V1829">
        <v>0</v>
      </c>
      <c r="W1829">
        <v>0</v>
      </c>
      <c r="X1829">
        <v>0</v>
      </c>
      <c r="Y1829">
        <v>0</v>
      </c>
      <c r="Z1829">
        <v>0</v>
      </c>
      <c r="AA1829">
        <v>0</v>
      </c>
      <c r="AB1829">
        <v>0</v>
      </c>
      <c r="AC1829">
        <v>0</v>
      </c>
      <c r="AD1829">
        <v>0</v>
      </c>
      <c r="AE1829">
        <v>0</v>
      </c>
      <c r="AF1829">
        <v>0</v>
      </c>
      <c r="AG1829" t="s">
        <v>9982</v>
      </c>
      <c r="AH1829" s="21" t="str">
        <f t="shared" si="56"/>
        <v>YO27</v>
      </c>
      <c r="AI1829" s="21">
        <v>107.92500000000001</v>
      </c>
      <c r="AJ1829" s="21">
        <f t="shared" si="57"/>
        <v>100</v>
      </c>
      <c r="AK1829" s="21" t="s">
        <v>2060</v>
      </c>
      <c r="AL1829" t="s">
        <v>2515</v>
      </c>
      <c r="AM1829" t="s">
        <v>53</v>
      </c>
      <c r="AN1829" t="s">
        <v>2029</v>
      </c>
    </row>
    <row r="1830" spans="1:40" ht="15" hidden="1" thickTop="1" x14ac:dyDescent="0.35">
      <c r="A1830" t="s">
        <v>10001</v>
      </c>
      <c r="B1830" t="s">
        <v>9984</v>
      </c>
      <c r="C1830" t="s">
        <v>102</v>
      </c>
      <c r="D1830" t="s">
        <v>9985</v>
      </c>
      <c r="E1830" t="s">
        <v>560</v>
      </c>
      <c r="F1830">
        <v>1</v>
      </c>
      <c r="G1830" t="s">
        <v>2055</v>
      </c>
      <c r="H1830" t="s">
        <v>2056</v>
      </c>
      <c r="I1830" t="s">
        <v>2511</v>
      </c>
      <c r="J1830" t="s">
        <v>67</v>
      </c>
      <c r="K1830" t="s">
        <v>68</v>
      </c>
      <c r="L1830" t="s">
        <v>2058</v>
      </c>
      <c r="M1830" t="s">
        <v>2059</v>
      </c>
      <c r="N1830">
        <v>3</v>
      </c>
      <c r="O1830">
        <v>236</v>
      </c>
      <c r="P1830">
        <v>0.96</v>
      </c>
      <c r="Q1830">
        <v>24480</v>
      </c>
      <c r="R1830">
        <v>3</v>
      </c>
      <c r="S1830">
        <v>236</v>
      </c>
      <c r="T1830">
        <v>0.96</v>
      </c>
      <c r="U1830">
        <v>0</v>
      </c>
      <c r="V1830">
        <v>0</v>
      </c>
      <c r="W1830">
        <v>0</v>
      </c>
      <c r="X1830">
        <v>0</v>
      </c>
      <c r="Y1830">
        <v>0</v>
      </c>
      <c r="Z1830">
        <v>0</v>
      </c>
      <c r="AA1830">
        <v>0</v>
      </c>
      <c r="AB1830">
        <v>0</v>
      </c>
      <c r="AC1830">
        <v>0</v>
      </c>
      <c r="AD1830">
        <v>0</v>
      </c>
      <c r="AE1830">
        <v>0</v>
      </c>
      <c r="AF1830">
        <v>0</v>
      </c>
      <c r="AG1830" t="s">
        <v>261</v>
      </c>
      <c r="AH1830" s="21" t="str">
        <f t="shared" si="56"/>
        <v>YR20</v>
      </c>
      <c r="AI1830" s="21">
        <v>107.92500000000001</v>
      </c>
      <c r="AJ1830" s="21">
        <f t="shared" si="57"/>
        <v>99.035947712418306</v>
      </c>
      <c r="AK1830" s="21" t="s">
        <v>2063</v>
      </c>
      <c r="AL1830" t="s">
        <v>70</v>
      </c>
      <c r="AM1830" t="s">
        <v>53</v>
      </c>
      <c r="AN1830" t="s">
        <v>2032</v>
      </c>
    </row>
    <row r="1831" spans="1:40" ht="15" hidden="1" thickTop="1" x14ac:dyDescent="0.35">
      <c r="A1831" t="s">
        <v>10005</v>
      </c>
      <c r="B1831" t="s">
        <v>9987</v>
      </c>
      <c r="C1831" t="s">
        <v>111</v>
      </c>
      <c r="D1831" t="s">
        <v>9988</v>
      </c>
      <c r="E1831" t="s">
        <v>112</v>
      </c>
      <c r="F1831">
        <v>1</v>
      </c>
      <c r="G1831" t="s">
        <v>2055</v>
      </c>
      <c r="H1831" t="s">
        <v>2056</v>
      </c>
      <c r="I1831" t="s">
        <v>2511</v>
      </c>
      <c r="J1831" t="s">
        <v>113</v>
      </c>
      <c r="K1831" t="s">
        <v>68</v>
      </c>
      <c r="L1831" t="s">
        <v>2058</v>
      </c>
      <c r="M1831" t="s">
        <v>2059</v>
      </c>
      <c r="N1831">
        <v>0</v>
      </c>
      <c r="O1831">
        <v>0</v>
      </c>
      <c r="P1831">
        <v>0</v>
      </c>
      <c r="Q1831">
        <v>24480</v>
      </c>
      <c r="R1831">
        <v>0</v>
      </c>
      <c r="S1831">
        <v>0</v>
      </c>
      <c r="T1831">
        <v>0</v>
      </c>
      <c r="U1831">
        <v>0</v>
      </c>
      <c r="V1831">
        <v>0</v>
      </c>
      <c r="W1831">
        <v>0</v>
      </c>
      <c r="X1831">
        <v>0</v>
      </c>
      <c r="Y1831">
        <v>0</v>
      </c>
      <c r="Z1831">
        <v>0</v>
      </c>
      <c r="AA1831">
        <v>0</v>
      </c>
      <c r="AB1831">
        <v>0</v>
      </c>
      <c r="AC1831">
        <v>0</v>
      </c>
      <c r="AD1831">
        <v>0</v>
      </c>
      <c r="AE1831">
        <v>0</v>
      </c>
      <c r="AF1831">
        <v>0</v>
      </c>
      <c r="AG1831" t="s">
        <v>262</v>
      </c>
      <c r="AH1831" s="21" t="str">
        <f t="shared" si="56"/>
        <v>YR20</v>
      </c>
      <c r="AI1831" s="21">
        <v>107.92500000000001</v>
      </c>
      <c r="AJ1831" s="21">
        <f t="shared" si="57"/>
        <v>100</v>
      </c>
      <c r="AK1831" s="21" t="s">
        <v>2060</v>
      </c>
      <c r="AL1831" t="s">
        <v>115</v>
      </c>
      <c r="AM1831" t="s">
        <v>53</v>
      </c>
      <c r="AN1831" t="s">
        <v>2029</v>
      </c>
    </row>
    <row r="1832" spans="1:40" ht="15" hidden="1" thickTop="1" x14ac:dyDescent="0.35">
      <c r="A1832" t="s">
        <v>10009</v>
      </c>
      <c r="B1832" t="s">
        <v>9990</v>
      </c>
      <c r="C1832" t="s">
        <v>4001</v>
      </c>
      <c r="D1832" t="s">
        <v>9991</v>
      </c>
      <c r="E1832" t="s">
        <v>4003</v>
      </c>
      <c r="F1832">
        <v>1</v>
      </c>
      <c r="G1832" t="s">
        <v>2600</v>
      </c>
      <c r="H1832" t="s">
        <v>2510</v>
      </c>
      <c r="I1832" t="s">
        <v>2511</v>
      </c>
      <c r="J1832" t="s">
        <v>4004</v>
      </c>
      <c r="K1832" t="s">
        <v>3007</v>
      </c>
      <c r="L1832" t="s">
        <v>30320</v>
      </c>
      <c r="M1832" t="s">
        <v>2059</v>
      </c>
      <c r="N1832">
        <v>0</v>
      </c>
      <c r="O1832">
        <v>0</v>
      </c>
      <c r="P1832">
        <v>0</v>
      </c>
      <c r="Q1832">
        <v>18720</v>
      </c>
      <c r="R1832">
        <v>0</v>
      </c>
      <c r="S1832">
        <v>0</v>
      </c>
      <c r="T1832">
        <v>0</v>
      </c>
      <c r="U1832">
        <v>0</v>
      </c>
      <c r="V1832">
        <v>0</v>
      </c>
      <c r="W1832">
        <v>0</v>
      </c>
      <c r="X1832">
        <v>0</v>
      </c>
      <c r="Y1832">
        <v>0</v>
      </c>
      <c r="Z1832">
        <v>0</v>
      </c>
      <c r="AA1832">
        <v>0</v>
      </c>
      <c r="AB1832">
        <v>0</v>
      </c>
      <c r="AC1832">
        <v>0</v>
      </c>
      <c r="AD1832">
        <v>0</v>
      </c>
      <c r="AE1832">
        <v>0</v>
      </c>
      <c r="AF1832">
        <v>0</v>
      </c>
      <c r="AG1832" t="s">
        <v>9992</v>
      </c>
      <c r="AH1832" s="21" t="str">
        <f t="shared" si="56"/>
        <v>YR21</v>
      </c>
      <c r="AI1832" s="21">
        <v>107.92500000000001</v>
      </c>
      <c r="AJ1832" s="21">
        <f t="shared" si="57"/>
        <v>100</v>
      </c>
      <c r="AK1832" s="21" t="s">
        <v>2060</v>
      </c>
      <c r="AL1832" t="s">
        <v>2551</v>
      </c>
      <c r="AM1832" t="s">
        <v>53</v>
      </c>
      <c r="AN1832" t="s">
        <v>2029</v>
      </c>
    </row>
    <row r="1833" spans="1:40" ht="15" hidden="1" thickTop="1" x14ac:dyDescent="0.35">
      <c r="A1833" t="s">
        <v>10013</v>
      </c>
      <c r="B1833" t="s">
        <v>9994</v>
      </c>
      <c r="C1833" t="s">
        <v>7186</v>
      </c>
      <c r="D1833" t="s">
        <v>9995</v>
      </c>
      <c r="E1833" t="s">
        <v>2575</v>
      </c>
      <c r="F1833">
        <v>1</v>
      </c>
      <c r="G1833" t="s">
        <v>2576</v>
      </c>
      <c r="H1833" t="s">
        <v>2577</v>
      </c>
      <c r="I1833" t="s">
        <v>2511</v>
      </c>
      <c r="J1833" t="s">
        <v>2578</v>
      </c>
      <c r="K1833" t="s">
        <v>2579</v>
      </c>
      <c r="L1833" t="s">
        <v>2058</v>
      </c>
      <c r="M1833" t="s">
        <v>2059</v>
      </c>
      <c r="N1833">
        <v>0</v>
      </c>
      <c r="O1833">
        <v>0</v>
      </c>
      <c r="P1833">
        <v>0</v>
      </c>
      <c r="Q1833">
        <v>24480</v>
      </c>
      <c r="R1833">
        <v>0</v>
      </c>
      <c r="S1833">
        <v>0</v>
      </c>
      <c r="T1833">
        <v>0</v>
      </c>
      <c r="U1833">
        <v>0</v>
      </c>
      <c r="V1833">
        <v>0</v>
      </c>
      <c r="W1833">
        <v>0</v>
      </c>
      <c r="X1833">
        <v>0</v>
      </c>
      <c r="Y1833">
        <v>0</v>
      </c>
      <c r="Z1833">
        <v>0</v>
      </c>
      <c r="AA1833">
        <v>0</v>
      </c>
      <c r="AB1833">
        <v>0</v>
      </c>
      <c r="AC1833">
        <v>0</v>
      </c>
      <c r="AD1833">
        <v>0</v>
      </c>
      <c r="AE1833">
        <v>0</v>
      </c>
      <c r="AF1833">
        <v>0</v>
      </c>
      <c r="AG1833" t="s">
        <v>9996</v>
      </c>
      <c r="AH1833" s="21" t="str">
        <f t="shared" si="56"/>
        <v>YO98</v>
      </c>
      <c r="AI1833" s="21">
        <v>107.92500000000001</v>
      </c>
      <c r="AJ1833" s="21">
        <f t="shared" si="57"/>
        <v>100</v>
      </c>
      <c r="AK1833" s="21" t="s">
        <v>2060</v>
      </c>
      <c r="AL1833" t="s">
        <v>2581</v>
      </c>
      <c r="AM1833" t="s">
        <v>53</v>
      </c>
      <c r="AN1833" t="s">
        <v>2030</v>
      </c>
    </row>
    <row r="1834" spans="1:40" ht="15" hidden="1" thickTop="1" x14ac:dyDescent="0.35">
      <c r="A1834" t="s">
        <v>10017</v>
      </c>
      <c r="B1834" t="s">
        <v>9998</v>
      </c>
      <c r="C1834" t="s">
        <v>2997</v>
      </c>
      <c r="D1834" t="s">
        <v>9999</v>
      </c>
      <c r="E1834" t="s">
        <v>43</v>
      </c>
      <c r="F1834">
        <v>1</v>
      </c>
      <c r="G1834" t="s">
        <v>2055</v>
      </c>
      <c r="H1834" t="s">
        <v>2056</v>
      </c>
      <c r="I1834" t="s">
        <v>2511</v>
      </c>
      <c r="J1834" t="s">
        <v>2999</v>
      </c>
      <c r="K1834" t="s">
        <v>42</v>
      </c>
      <c r="L1834" t="s">
        <v>30320</v>
      </c>
      <c r="M1834" t="s">
        <v>9223</v>
      </c>
      <c r="N1834">
        <v>0</v>
      </c>
      <c r="O1834">
        <v>0</v>
      </c>
      <c r="P1834">
        <v>0</v>
      </c>
      <c r="Q1834">
        <v>7020</v>
      </c>
      <c r="R1834">
        <v>0</v>
      </c>
      <c r="S1834">
        <v>0</v>
      </c>
      <c r="T1834">
        <v>0</v>
      </c>
      <c r="U1834">
        <v>0</v>
      </c>
      <c r="V1834">
        <v>0</v>
      </c>
      <c r="W1834">
        <v>0</v>
      </c>
      <c r="X1834">
        <v>0</v>
      </c>
      <c r="Y1834">
        <v>0</v>
      </c>
      <c r="Z1834">
        <v>0</v>
      </c>
      <c r="AA1834">
        <v>0</v>
      </c>
      <c r="AB1834">
        <v>0</v>
      </c>
      <c r="AC1834">
        <v>0</v>
      </c>
      <c r="AD1834">
        <v>0</v>
      </c>
      <c r="AE1834">
        <v>0</v>
      </c>
      <c r="AF1834">
        <v>0</v>
      </c>
      <c r="AG1834" t="s">
        <v>10000</v>
      </c>
      <c r="AH1834" s="21" t="str">
        <f t="shared" si="56"/>
        <v>YR21</v>
      </c>
      <c r="AI1834" s="21">
        <v>40.5</v>
      </c>
      <c r="AJ1834" s="21">
        <f t="shared" si="57"/>
        <v>100</v>
      </c>
      <c r="AK1834" s="21" t="s">
        <v>2060</v>
      </c>
      <c r="AL1834" t="s">
        <v>2964</v>
      </c>
      <c r="AM1834" t="s">
        <v>53</v>
      </c>
      <c r="AN1834" t="s">
        <v>2029</v>
      </c>
    </row>
    <row r="1835" spans="1:40" ht="15" hidden="1" thickTop="1" x14ac:dyDescent="0.35">
      <c r="A1835" t="s">
        <v>10021</v>
      </c>
      <c r="B1835" t="s">
        <v>10002</v>
      </c>
      <c r="C1835" t="s">
        <v>2997</v>
      </c>
      <c r="D1835" t="s">
        <v>10003</v>
      </c>
      <c r="E1835" t="s">
        <v>43</v>
      </c>
      <c r="F1835">
        <v>2</v>
      </c>
      <c r="G1835" t="s">
        <v>2055</v>
      </c>
      <c r="H1835" t="s">
        <v>2056</v>
      </c>
      <c r="I1835" t="s">
        <v>2511</v>
      </c>
      <c r="J1835" t="s">
        <v>2999</v>
      </c>
      <c r="K1835" t="s">
        <v>42</v>
      </c>
      <c r="L1835" t="s">
        <v>2058</v>
      </c>
      <c r="M1835" t="s">
        <v>2059</v>
      </c>
      <c r="N1835">
        <v>2</v>
      </c>
      <c r="O1835">
        <v>114</v>
      </c>
      <c r="P1835">
        <v>0.47</v>
      </c>
      <c r="Q1835">
        <v>24480</v>
      </c>
      <c r="R1835">
        <v>2</v>
      </c>
      <c r="S1835">
        <v>114</v>
      </c>
      <c r="T1835">
        <v>0.47</v>
      </c>
      <c r="U1835">
        <v>0</v>
      </c>
      <c r="V1835">
        <v>0</v>
      </c>
      <c r="W1835">
        <v>0</v>
      </c>
      <c r="X1835">
        <v>0</v>
      </c>
      <c r="Y1835">
        <v>0</v>
      </c>
      <c r="Z1835">
        <v>0</v>
      </c>
      <c r="AA1835">
        <v>0</v>
      </c>
      <c r="AB1835">
        <v>0</v>
      </c>
      <c r="AC1835">
        <v>0</v>
      </c>
      <c r="AD1835">
        <v>0</v>
      </c>
      <c r="AE1835">
        <v>0</v>
      </c>
      <c r="AF1835">
        <v>0</v>
      </c>
      <c r="AG1835" t="s">
        <v>10004</v>
      </c>
      <c r="AH1835" s="21" t="str">
        <f t="shared" si="56"/>
        <v>YR21</v>
      </c>
      <c r="AI1835" s="21">
        <v>107.92500000000001</v>
      </c>
      <c r="AJ1835" s="21">
        <f t="shared" si="57"/>
        <v>99.534313725490193</v>
      </c>
      <c r="AK1835" s="21" t="s">
        <v>2063</v>
      </c>
      <c r="AL1835" t="s">
        <v>2964</v>
      </c>
      <c r="AM1835" t="s">
        <v>53</v>
      </c>
      <c r="AN1835" t="s">
        <v>2031</v>
      </c>
    </row>
    <row r="1836" spans="1:40" ht="15" hidden="1" thickTop="1" x14ac:dyDescent="0.35">
      <c r="A1836" t="s">
        <v>10024</v>
      </c>
      <c r="B1836" t="s">
        <v>10006</v>
      </c>
      <c r="C1836" t="s">
        <v>4507</v>
      </c>
      <c r="D1836" t="s">
        <v>10007</v>
      </c>
      <c r="E1836" t="s">
        <v>3338</v>
      </c>
      <c r="F1836">
        <v>1</v>
      </c>
      <c r="G1836" t="s">
        <v>2609</v>
      </c>
      <c r="H1836" t="s">
        <v>2577</v>
      </c>
      <c r="I1836" t="s">
        <v>2511</v>
      </c>
      <c r="J1836" t="s">
        <v>2675</v>
      </c>
      <c r="K1836" t="s">
        <v>2611</v>
      </c>
      <c r="L1836" t="s">
        <v>2058</v>
      </c>
      <c r="M1836" t="s">
        <v>2059</v>
      </c>
      <c r="N1836">
        <v>0</v>
      </c>
      <c r="O1836">
        <v>0</v>
      </c>
      <c r="P1836">
        <v>0</v>
      </c>
      <c r="Q1836">
        <v>24480</v>
      </c>
      <c r="R1836">
        <v>0</v>
      </c>
      <c r="S1836">
        <v>0</v>
      </c>
      <c r="T1836">
        <v>0</v>
      </c>
      <c r="U1836">
        <v>0</v>
      </c>
      <c r="V1836">
        <v>0</v>
      </c>
      <c r="W1836">
        <v>0</v>
      </c>
      <c r="X1836">
        <v>0</v>
      </c>
      <c r="Y1836">
        <v>0</v>
      </c>
      <c r="Z1836">
        <v>0</v>
      </c>
      <c r="AA1836">
        <v>0</v>
      </c>
      <c r="AB1836">
        <v>0</v>
      </c>
      <c r="AC1836">
        <v>0</v>
      </c>
      <c r="AD1836">
        <v>0</v>
      </c>
      <c r="AE1836">
        <v>0</v>
      </c>
      <c r="AF1836">
        <v>0</v>
      </c>
      <c r="AG1836" t="s">
        <v>10008</v>
      </c>
      <c r="AH1836" s="21" t="str">
        <f t="shared" si="56"/>
        <v>YO98</v>
      </c>
      <c r="AI1836" s="21">
        <v>107.92500000000001</v>
      </c>
      <c r="AJ1836" s="21">
        <f t="shared" si="57"/>
        <v>100</v>
      </c>
      <c r="AK1836" s="21" t="s">
        <v>2060</v>
      </c>
      <c r="AL1836" t="s">
        <v>2581</v>
      </c>
      <c r="AM1836" t="s">
        <v>53</v>
      </c>
      <c r="AN1836" t="s">
        <v>2030</v>
      </c>
    </row>
    <row r="1837" spans="1:40" ht="15" hidden="1" thickTop="1" x14ac:dyDescent="0.35">
      <c r="A1837" t="s">
        <v>10027</v>
      </c>
      <c r="B1837" t="s">
        <v>10010</v>
      </c>
      <c r="C1837" t="s">
        <v>4118</v>
      </c>
      <c r="D1837" t="s">
        <v>10011</v>
      </c>
      <c r="E1837" t="s">
        <v>2646</v>
      </c>
      <c r="F1837">
        <v>1</v>
      </c>
      <c r="G1837" t="s">
        <v>2600</v>
      </c>
      <c r="H1837" t="s">
        <v>2577</v>
      </c>
      <c r="I1837" t="s">
        <v>2511</v>
      </c>
      <c r="J1837" t="s">
        <v>2647</v>
      </c>
      <c r="K1837" t="s">
        <v>2602</v>
      </c>
      <c r="L1837" t="s">
        <v>2058</v>
      </c>
      <c r="M1837" t="s">
        <v>2310</v>
      </c>
      <c r="N1837">
        <v>0</v>
      </c>
      <c r="O1837">
        <v>0</v>
      </c>
      <c r="P1837">
        <v>0</v>
      </c>
      <c r="Q1837">
        <v>16320</v>
      </c>
      <c r="R1837">
        <v>0</v>
      </c>
      <c r="S1837">
        <v>0</v>
      </c>
      <c r="T1837">
        <v>0</v>
      </c>
      <c r="U1837">
        <v>0</v>
      </c>
      <c r="V1837">
        <v>0</v>
      </c>
      <c r="W1837">
        <v>0</v>
      </c>
      <c r="X1837">
        <v>0</v>
      </c>
      <c r="Y1837">
        <v>0</v>
      </c>
      <c r="Z1837">
        <v>0</v>
      </c>
      <c r="AA1837">
        <v>0</v>
      </c>
      <c r="AB1837">
        <v>0</v>
      </c>
      <c r="AC1837">
        <v>0</v>
      </c>
      <c r="AD1837">
        <v>0</v>
      </c>
      <c r="AE1837">
        <v>0</v>
      </c>
      <c r="AF1837">
        <v>0</v>
      </c>
      <c r="AG1837" t="s">
        <v>10012</v>
      </c>
      <c r="AH1837" s="21" t="str">
        <f t="shared" si="56"/>
        <v>YO27</v>
      </c>
      <c r="AI1837" s="21">
        <v>72</v>
      </c>
      <c r="AJ1837" s="21">
        <f t="shared" si="57"/>
        <v>100</v>
      </c>
      <c r="AK1837" s="21" t="s">
        <v>2060</v>
      </c>
      <c r="AL1837" t="s">
        <v>2551</v>
      </c>
      <c r="AM1837" t="s">
        <v>53</v>
      </c>
      <c r="AN1837" t="s">
        <v>2029</v>
      </c>
    </row>
    <row r="1838" spans="1:40" ht="15" hidden="1" thickTop="1" x14ac:dyDescent="0.35">
      <c r="A1838" t="s">
        <v>10031</v>
      </c>
      <c r="B1838" t="s">
        <v>10014</v>
      </c>
      <c r="C1838" t="s">
        <v>2880</v>
      </c>
      <c r="D1838" t="s">
        <v>10015</v>
      </c>
      <c r="E1838" t="s">
        <v>2575</v>
      </c>
      <c r="F1838">
        <v>1</v>
      </c>
      <c r="G1838" t="s">
        <v>2609</v>
      </c>
      <c r="H1838" t="s">
        <v>2577</v>
      </c>
      <c r="I1838" t="s">
        <v>2511</v>
      </c>
      <c r="J1838" t="s">
        <v>2675</v>
      </c>
      <c r="K1838" t="s">
        <v>2611</v>
      </c>
      <c r="L1838" t="s">
        <v>2058</v>
      </c>
      <c r="M1838" t="s">
        <v>2982</v>
      </c>
      <c r="N1838">
        <v>0</v>
      </c>
      <c r="O1838">
        <v>0</v>
      </c>
      <c r="P1838">
        <v>0</v>
      </c>
      <c r="Q1838">
        <v>14280</v>
      </c>
      <c r="R1838">
        <v>0</v>
      </c>
      <c r="S1838">
        <v>0</v>
      </c>
      <c r="T1838">
        <v>0</v>
      </c>
      <c r="U1838">
        <v>0</v>
      </c>
      <c r="V1838">
        <v>0</v>
      </c>
      <c r="W1838">
        <v>0</v>
      </c>
      <c r="X1838">
        <v>0</v>
      </c>
      <c r="Y1838">
        <v>0</v>
      </c>
      <c r="Z1838">
        <v>0</v>
      </c>
      <c r="AA1838">
        <v>0</v>
      </c>
      <c r="AB1838">
        <v>0</v>
      </c>
      <c r="AC1838">
        <v>0</v>
      </c>
      <c r="AD1838">
        <v>0</v>
      </c>
      <c r="AE1838">
        <v>0</v>
      </c>
      <c r="AF1838">
        <v>0</v>
      </c>
      <c r="AG1838" t="s">
        <v>10016</v>
      </c>
      <c r="AH1838" s="21" t="str">
        <f t="shared" si="56"/>
        <v>YK19</v>
      </c>
      <c r="AI1838" s="21">
        <v>62.999999999999986</v>
      </c>
      <c r="AJ1838" s="21">
        <f t="shared" si="57"/>
        <v>100</v>
      </c>
      <c r="AK1838" s="21" t="s">
        <v>2060</v>
      </c>
      <c r="AL1838" t="s">
        <v>2581</v>
      </c>
      <c r="AM1838" t="s">
        <v>53</v>
      </c>
      <c r="AN1838" t="s">
        <v>2029</v>
      </c>
    </row>
    <row r="1839" spans="1:40" ht="15" hidden="1" thickTop="1" x14ac:dyDescent="0.35">
      <c r="A1839" t="s">
        <v>10035</v>
      </c>
      <c r="B1839" t="s">
        <v>10018</v>
      </c>
      <c r="C1839" t="s">
        <v>3954</v>
      </c>
      <c r="D1839" t="s">
        <v>10019</v>
      </c>
      <c r="E1839" t="s">
        <v>561</v>
      </c>
      <c r="F1839">
        <v>1</v>
      </c>
      <c r="G1839" t="s">
        <v>2524</v>
      </c>
      <c r="H1839" t="s">
        <v>2056</v>
      </c>
      <c r="I1839" t="s">
        <v>2511</v>
      </c>
      <c r="J1839" t="s">
        <v>3956</v>
      </c>
      <c r="K1839" t="s">
        <v>62</v>
      </c>
      <c r="L1839" t="s">
        <v>2058</v>
      </c>
      <c r="M1839" t="s">
        <v>2059</v>
      </c>
      <c r="N1839">
        <v>0</v>
      </c>
      <c r="O1839">
        <v>0</v>
      </c>
      <c r="P1839">
        <v>0</v>
      </c>
      <c r="Q1839">
        <v>24480</v>
      </c>
      <c r="R1839">
        <v>0</v>
      </c>
      <c r="S1839">
        <v>0</v>
      </c>
      <c r="T1839">
        <v>0</v>
      </c>
      <c r="U1839">
        <v>0</v>
      </c>
      <c r="V1839">
        <v>0</v>
      </c>
      <c r="W1839">
        <v>0</v>
      </c>
      <c r="X1839">
        <v>0</v>
      </c>
      <c r="Y1839">
        <v>0</v>
      </c>
      <c r="Z1839">
        <v>0</v>
      </c>
      <c r="AA1839">
        <v>0</v>
      </c>
      <c r="AB1839">
        <v>0</v>
      </c>
      <c r="AC1839">
        <v>0</v>
      </c>
      <c r="AD1839">
        <v>0</v>
      </c>
      <c r="AE1839">
        <v>0</v>
      </c>
      <c r="AF1839">
        <v>0</v>
      </c>
      <c r="AG1839" t="s">
        <v>10020</v>
      </c>
      <c r="AH1839" s="21" t="str">
        <f t="shared" si="56"/>
        <v>YR20</v>
      </c>
      <c r="AI1839" s="21">
        <v>107.92500000000001</v>
      </c>
      <c r="AJ1839" s="21">
        <f t="shared" si="57"/>
        <v>100</v>
      </c>
      <c r="AK1839" s="21" t="s">
        <v>2060</v>
      </c>
      <c r="AL1839" t="s">
        <v>2527</v>
      </c>
      <c r="AM1839" t="s">
        <v>53</v>
      </c>
      <c r="AN1839" t="s">
        <v>2031</v>
      </c>
    </row>
    <row r="1840" spans="1:40" ht="15" hidden="1" thickTop="1" x14ac:dyDescent="0.35">
      <c r="A1840" t="s">
        <v>10040</v>
      </c>
      <c r="B1840" t="s">
        <v>10022</v>
      </c>
      <c r="C1840" t="s">
        <v>102</v>
      </c>
      <c r="D1840" t="s">
        <v>10023</v>
      </c>
      <c r="E1840" t="s">
        <v>560</v>
      </c>
      <c r="F1840">
        <v>1</v>
      </c>
      <c r="G1840" t="s">
        <v>2055</v>
      </c>
      <c r="H1840" t="s">
        <v>2056</v>
      </c>
      <c r="I1840" t="s">
        <v>2511</v>
      </c>
      <c r="J1840" t="s">
        <v>67</v>
      </c>
      <c r="K1840" t="s">
        <v>68</v>
      </c>
      <c r="L1840" t="s">
        <v>2058</v>
      </c>
      <c r="M1840" t="s">
        <v>2059</v>
      </c>
      <c r="N1840">
        <v>1</v>
      </c>
      <c r="O1840">
        <v>12</v>
      </c>
      <c r="P1840">
        <v>0.05</v>
      </c>
      <c r="Q1840">
        <v>24480</v>
      </c>
      <c r="R1840">
        <v>1</v>
      </c>
      <c r="S1840">
        <v>12</v>
      </c>
      <c r="T1840">
        <v>0.05</v>
      </c>
      <c r="U1840">
        <v>0</v>
      </c>
      <c r="V1840">
        <v>0</v>
      </c>
      <c r="W1840">
        <v>0</v>
      </c>
      <c r="X1840">
        <v>0</v>
      </c>
      <c r="Y1840">
        <v>0</v>
      </c>
      <c r="Z1840">
        <v>0</v>
      </c>
      <c r="AA1840">
        <v>0</v>
      </c>
      <c r="AB1840">
        <v>0</v>
      </c>
      <c r="AC1840">
        <v>0</v>
      </c>
      <c r="AD1840">
        <v>0</v>
      </c>
      <c r="AE1840">
        <v>0</v>
      </c>
      <c r="AF1840">
        <v>0</v>
      </c>
      <c r="AG1840" t="s">
        <v>263</v>
      </c>
      <c r="AH1840" s="21" t="str">
        <f t="shared" si="56"/>
        <v>YR20</v>
      </c>
      <c r="AI1840" s="21">
        <v>107.92500000000001</v>
      </c>
      <c r="AJ1840" s="21">
        <f t="shared" si="57"/>
        <v>99.950980392156865</v>
      </c>
      <c r="AK1840" s="21" t="s">
        <v>2060</v>
      </c>
      <c r="AL1840" t="s">
        <v>70</v>
      </c>
      <c r="AM1840" t="s">
        <v>53</v>
      </c>
      <c r="AN1840" t="s">
        <v>2031</v>
      </c>
    </row>
    <row r="1841" spans="1:40" ht="15" hidden="1" thickTop="1" x14ac:dyDescent="0.35">
      <c r="A1841" t="s">
        <v>10044</v>
      </c>
      <c r="B1841" t="s">
        <v>10025</v>
      </c>
      <c r="C1841" t="s">
        <v>567</v>
      </c>
      <c r="D1841" t="s">
        <v>10026</v>
      </c>
      <c r="E1841" t="s">
        <v>560</v>
      </c>
      <c r="F1841">
        <v>2</v>
      </c>
      <c r="G1841" t="s">
        <v>2055</v>
      </c>
      <c r="H1841" t="s">
        <v>2056</v>
      </c>
      <c r="I1841" t="s">
        <v>2511</v>
      </c>
      <c r="J1841" t="s">
        <v>428</v>
      </c>
      <c r="K1841" t="s">
        <v>68</v>
      </c>
      <c r="L1841" t="s">
        <v>2058</v>
      </c>
      <c r="M1841" t="s">
        <v>2059</v>
      </c>
      <c r="N1841">
        <v>0</v>
      </c>
      <c r="O1841">
        <v>0</v>
      </c>
      <c r="P1841">
        <v>0</v>
      </c>
      <c r="Q1841">
        <v>24480</v>
      </c>
      <c r="R1841">
        <v>0</v>
      </c>
      <c r="S1841">
        <v>0</v>
      </c>
      <c r="T1841">
        <v>0</v>
      </c>
      <c r="U1841">
        <v>0</v>
      </c>
      <c r="V1841">
        <v>0</v>
      </c>
      <c r="W1841">
        <v>0</v>
      </c>
      <c r="X1841">
        <v>0</v>
      </c>
      <c r="Y1841">
        <v>0</v>
      </c>
      <c r="Z1841">
        <v>0</v>
      </c>
      <c r="AA1841">
        <v>0</v>
      </c>
      <c r="AB1841">
        <v>0</v>
      </c>
      <c r="AC1841">
        <v>0</v>
      </c>
      <c r="AD1841">
        <v>0</v>
      </c>
      <c r="AE1841">
        <v>0</v>
      </c>
      <c r="AF1841">
        <v>0</v>
      </c>
      <c r="AG1841" t="s">
        <v>264</v>
      </c>
      <c r="AH1841" s="21" t="str">
        <f t="shared" si="56"/>
        <v>YR21</v>
      </c>
      <c r="AI1841" s="21">
        <v>107.92500000000001</v>
      </c>
      <c r="AJ1841" s="21">
        <f t="shared" si="57"/>
        <v>100</v>
      </c>
      <c r="AK1841" s="21" t="s">
        <v>2060</v>
      </c>
      <c r="AL1841" t="s">
        <v>70</v>
      </c>
      <c r="AM1841" t="s">
        <v>53</v>
      </c>
      <c r="AN1841" t="s">
        <v>2031</v>
      </c>
    </row>
    <row r="1842" spans="1:40" ht="15" hidden="1" thickTop="1" x14ac:dyDescent="0.35">
      <c r="A1842" t="s">
        <v>10048</v>
      </c>
      <c r="B1842" t="s">
        <v>10028</v>
      </c>
      <c r="C1842" t="s">
        <v>5396</v>
      </c>
      <c r="D1842" t="s">
        <v>10029</v>
      </c>
      <c r="E1842" t="s">
        <v>64</v>
      </c>
      <c r="F1842">
        <v>2</v>
      </c>
      <c r="G1842" t="s">
        <v>2524</v>
      </c>
      <c r="H1842" t="s">
        <v>2056</v>
      </c>
      <c r="I1842" t="s">
        <v>2511</v>
      </c>
      <c r="J1842" t="s">
        <v>3189</v>
      </c>
      <c r="K1842" t="s">
        <v>62</v>
      </c>
      <c r="L1842" t="s">
        <v>2058</v>
      </c>
      <c r="M1842" t="s">
        <v>2059</v>
      </c>
      <c r="N1842">
        <v>0</v>
      </c>
      <c r="O1842">
        <v>0</v>
      </c>
      <c r="P1842">
        <v>0</v>
      </c>
      <c r="Q1842">
        <v>24480</v>
      </c>
      <c r="R1842">
        <v>0</v>
      </c>
      <c r="S1842">
        <v>0</v>
      </c>
      <c r="T1842">
        <v>0</v>
      </c>
      <c r="U1842">
        <v>0</v>
      </c>
      <c r="V1842">
        <v>0</v>
      </c>
      <c r="W1842">
        <v>0</v>
      </c>
      <c r="X1842">
        <v>0</v>
      </c>
      <c r="Y1842">
        <v>0</v>
      </c>
      <c r="Z1842">
        <v>0</v>
      </c>
      <c r="AA1842">
        <v>0</v>
      </c>
      <c r="AB1842">
        <v>0</v>
      </c>
      <c r="AC1842">
        <v>0</v>
      </c>
      <c r="AD1842">
        <v>0</v>
      </c>
      <c r="AE1842">
        <v>0</v>
      </c>
      <c r="AF1842">
        <v>0</v>
      </c>
      <c r="AG1842" t="s">
        <v>10030</v>
      </c>
      <c r="AH1842" s="21" t="str">
        <f t="shared" si="56"/>
        <v>YR21</v>
      </c>
      <c r="AI1842" s="21">
        <v>107.92500000000001</v>
      </c>
      <c r="AJ1842" s="21">
        <f t="shared" si="57"/>
        <v>100</v>
      </c>
      <c r="AK1842" s="21" t="s">
        <v>2060</v>
      </c>
      <c r="AL1842" t="s">
        <v>2527</v>
      </c>
      <c r="AM1842" t="s">
        <v>53</v>
      </c>
      <c r="AN1842" t="s">
        <v>2030</v>
      </c>
    </row>
    <row r="1843" spans="1:40" ht="15" hidden="1" thickTop="1" x14ac:dyDescent="0.35">
      <c r="A1843" t="s">
        <v>10052</v>
      </c>
      <c r="B1843" t="s">
        <v>10032</v>
      </c>
      <c r="C1843" t="s">
        <v>5742</v>
      </c>
      <c r="D1843" t="s">
        <v>10033</v>
      </c>
      <c r="E1843" t="s">
        <v>203</v>
      </c>
      <c r="F1843">
        <v>1</v>
      </c>
      <c r="G1843" t="s">
        <v>2055</v>
      </c>
      <c r="H1843" t="s">
        <v>2056</v>
      </c>
      <c r="I1843" t="s">
        <v>2511</v>
      </c>
      <c r="J1843" t="s">
        <v>5744</v>
      </c>
      <c r="K1843" t="s">
        <v>63</v>
      </c>
      <c r="L1843" t="s">
        <v>2058</v>
      </c>
      <c r="M1843" t="s">
        <v>2059</v>
      </c>
      <c r="N1843">
        <v>0</v>
      </c>
      <c r="O1843">
        <v>0</v>
      </c>
      <c r="P1843">
        <v>0</v>
      </c>
      <c r="Q1843">
        <v>24480</v>
      </c>
      <c r="R1843">
        <v>0</v>
      </c>
      <c r="S1843">
        <v>0</v>
      </c>
      <c r="T1843">
        <v>0</v>
      </c>
      <c r="U1843">
        <v>0</v>
      </c>
      <c r="V1843">
        <v>0</v>
      </c>
      <c r="W1843">
        <v>0</v>
      </c>
      <c r="X1843">
        <v>0</v>
      </c>
      <c r="Y1843">
        <v>0</v>
      </c>
      <c r="Z1843">
        <v>0</v>
      </c>
      <c r="AA1843">
        <v>0</v>
      </c>
      <c r="AB1843">
        <v>0</v>
      </c>
      <c r="AC1843">
        <v>0</v>
      </c>
      <c r="AD1843">
        <v>0</v>
      </c>
      <c r="AE1843">
        <v>0</v>
      </c>
      <c r="AF1843">
        <v>0</v>
      </c>
      <c r="AG1843" t="s">
        <v>10034</v>
      </c>
      <c r="AH1843" s="21" t="str">
        <f t="shared" si="56"/>
        <v>YR20</v>
      </c>
      <c r="AI1843" s="21">
        <v>107.92500000000001</v>
      </c>
      <c r="AJ1843" s="21">
        <f t="shared" si="57"/>
        <v>100</v>
      </c>
      <c r="AK1843" s="21" t="s">
        <v>2060</v>
      </c>
      <c r="AL1843" t="s">
        <v>5097</v>
      </c>
      <c r="AM1843" t="s">
        <v>53</v>
      </c>
      <c r="AN1843" t="s">
        <v>2031</v>
      </c>
    </row>
    <row r="1844" spans="1:40" ht="15" hidden="1" thickTop="1" x14ac:dyDescent="0.35">
      <c r="A1844" t="s">
        <v>10054</v>
      </c>
      <c r="B1844" t="s">
        <v>10036</v>
      </c>
      <c r="C1844" t="s">
        <v>10037</v>
      </c>
      <c r="D1844" t="s">
        <v>10038</v>
      </c>
      <c r="E1844" t="s">
        <v>3013</v>
      </c>
      <c r="F1844">
        <v>1</v>
      </c>
      <c r="G1844" t="s">
        <v>2600</v>
      </c>
      <c r="H1844" t="s">
        <v>2577</v>
      </c>
      <c r="I1844" t="s">
        <v>2511</v>
      </c>
      <c r="J1844" t="s">
        <v>3183</v>
      </c>
      <c r="K1844" t="s">
        <v>2742</v>
      </c>
      <c r="L1844" t="s">
        <v>2058</v>
      </c>
      <c r="M1844" t="s">
        <v>2059</v>
      </c>
      <c r="N1844">
        <v>0</v>
      </c>
      <c r="O1844">
        <v>0</v>
      </c>
      <c r="P1844">
        <v>0</v>
      </c>
      <c r="Q1844">
        <v>24480</v>
      </c>
      <c r="R1844">
        <v>0</v>
      </c>
      <c r="S1844">
        <v>0</v>
      </c>
      <c r="T1844">
        <v>0</v>
      </c>
      <c r="U1844">
        <v>0</v>
      </c>
      <c r="V1844">
        <v>0</v>
      </c>
      <c r="W1844">
        <v>0</v>
      </c>
      <c r="X1844">
        <v>0</v>
      </c>
      <c r="Y1844">
        <v>0</v>
      </c>
      <c r="Z1844">
        <v>0</v>
      </c>
      <c r="AA1844">
        <v>0</v>
      </c>
      <c r="AB1844">
        <v>0</v>
      </c>
      <c r="AC1844">
        <v>0</v>
      </c>
      <c r="AD1844">
        <v>0</v>
      </c>
      <c r="AE1844">
        <v>0</v>
      </c>
      <c r="AF1844">
        <v>0</v>
      </c>
      <c r="AG1844" t="s">
        <v>10039</v>
      </c>
      <c r="AH1844" s="21" t="str">
        <f t="shared" si="56"/>
        <v>YO98</v>
      </c>
      <c r="AI1844" s="21">
        <v>107.92500000000001</v>
      </c>
      <c r="AJ1844" s="21">
        <f t="shared" si="57"/>
        <v>100</v>
      </c>
      <c r="AK1844" s="21" t="s">
        <v>2060</v>
      </c>
      <c r="AL1844" t="s">
        <v>2551</v>
      </c>
      <c r="AM1844" t="s">
        <v>53</v>
      </c>
      <c r="AN1844" t="s">
        <v>2032</v>
      </c>
    </row>
    <row r="1845" spans="1:40" ht="15" hidden="1" thickTop="1" x14ac:dyDescent="0.35">
      <c r="A1845" t="s">
        <v>10058</v>
      </c>
      <c r="B1845" t="s">
        <v>10041</v>
      </c>
      <c r="C1845" t="s">
        <v>3434</v>
      </c>
      <c r="D1845" t="s">
        <v>10042</v>
      </c>
      <c r="E1845" t="s">
        <v>2608</v>
      </c>
      <c r="F1845">
        <v>1</v>
      </c>
      <c r="G1845" t="s">
        <v>2609</v>
      </c>
      <c r="H1845" t="s">
        <v>2577</v>
      </c>
      <c r="I1845" t="s">
        <v>2511</v>
      </c>
      <c r="J1845" t="s">
        <v>2764</v>
      </c>
      <c r="K1845" t="s">
        <v>2765</v>
      </c>
      <c r="L1845" t="s">
        <v>2058</v>
      </c>
      <c r="M1845" t="s">
        <v>2170</v>
      </c>
      <c r="N1845">
        <v>1</v>
      </c>
      <c r="O1845">
        <v>46</v>
      </c>
      <c r="P1845">
        <v>0.3</v>
      </c>
      <c r="Q1845">
        <v>15300</v>
      </c>
      <c r="R1845">
        <v>1</v>
      </c>
      <c r="S1845">
        <v>46</v>
      </c>
      <c r="T1845">
        <v>0.3</v>
      </c>
      <c r="U1845">
        <v>0</v>
      </c>
      <c r="V1845">
        <v>0</v>
      </c>
      <c r="W1845">
        <v>0</v>
      </c>
      <c r="X1845">
        <v>0</v>
      </c>
      <c r="Y1845">
        <v>0</v>
      </c>
      <c r="Z1845">
        <v>0</v>
      </c>
      <c r="AA1845">
        <v>0</v>
      </c>
      <c r="AB1845">
        <v>0</v>
      </c>
      <c r="AC1845">
        <v>0</v>
      </c>
      <c r="AD1845">
        <v>0</v>
      </c>
      <c r="AE1845">
        <v>0</v>
      </c>
      <c r="AF1845">
        <v>0</v>
      </c>
      <c r="AG1845" t="s">
        <v>10043</v>
      </c>
      <c r="AH1845" s="21" t="str">
        <f t="shared" si="56"/>
        <v>YH98</v>
      </c>
      <c r="AI1845" s="21">
        <v>67.5</v>
      </c>
      <c r="AJ1845" s="21">
        <f t="shared" si="57"/>
        <v>99.699346405228752</v>
      </c>
      <c r="AK1845" s="21" t="s">
        <v>2063</v>
      </c>
      <c r="AL1845" t="s">
        <v>2613</v>
      </c>
      <c r="AM1845" t="s">
        <v>53</v>
      </c>
      <c r="AN1845" t="s">
        <v>2029</v>
      </c>
    </row>
    <row r="1846" spans="1:40" ht="15" hidden="1" thickTop="1" x14ac:dyDescent="0.35">
      <c r="A1846" t="s">
        <v>10062</v>
      </c>
      <c r="B1846" t="s">
        <v>10045</v>
      </c>
      <c r="C1846" t="s">
        <v>2918</v>
      </c>
      <c r="D1846" t="s">
        <v>10046</v>
      </c>
      <c r="E1846" t="s">
        <v>2920</v>
      </c>
      <c r="F1846">
        <v>1</v>
      </c>
      <c r="G1846" t="s">
        <v>2682</v>
      </c>
      <c r="H1846" t="s">
        <v>2620</v>
      </c>
      <c r="I1846" t="s">
        <v>2511</v>
      </c>
      <c r="J1846" t="s">
        <v>2921</v>
      </c>
      <c r="K1846" t="s">
        <v>2684</v>
      </c>
      <c r="L1846" t="s">
        <v>2058</v>
      </c>
      <c r="M1846" t="s">
        <v>2170</v>
      </c>
      <c r="N1846">
        <v>0</v>
      </c>
      <c r="O1846">
        <v>0</v>
      </c>
      <c r="P1846">
        <v>0</v>
      </c>
      <c r="Q1846">
        <v>15300</v>
      </c>
      <c r="R1846">
        <v>0</v>
      </c>
      <c r="S1846">
        <v>0</v>
      </c>
      <c r="T1846">
        <v>0</v>
      </c>
      <c r="U1846">
        <v>0</v>
      </c>
      <c r="V1846">
        <v>0</v>
      </c>
      <c r="W1846">
        <v>0</v>
      </c>
      <c r="X1846">
        <v>0</v>
      </c>
      <c r="Y1846">
        <v>0</v>
      </c>
      <c r="Z1846">
        <v>0</v>
      </c>
      <c r="AA1846">
        <v>0</v>
      </c>
      <c r="AB1846">
        <v>0</v>
      </c>
      <c r="AC1846">
        <v>0</v>
      </c>
      <c r="AD1846">
        <v>0</v>
      </c>
      <c r="AE1846">
        <v>0</v>
      </c>
      <c r="AF1846">
        <v>0</v>
      </c>
      <c r="AG1846" t="s">
        <v>10047</v>
      </c>
      <c r="AH1846" s="21" t="str">
        <f t="shared" si="56"/>
        <v>YO27</v>
      </c>
      <c r="AI1846" s="21">
        <v>67.5</v>
      </c>
      <c r="AJ1846" s="21">
        <f t="shared" si="57"/>
        <v>100</v>
      </c>
      <c r="AK1846" s="21" t="s">
        <v>2060</v>
      </c>
      <c r="AL1846" t="s">
        <v>2923</v>
      </c>
      <c r="AM1846" t="s">
        <v>53</v>
      </c>
      <c r="AN1846" t="s">
        <v>2030</v>
      </c>
    </row>
    <row r="1847" spans="1:40" ht="15" hidden="1" thickTop="1" x14ac:dyDescent="0.35">
      <c r="A1847" t="s">
        <v>10066</v>
      </c>
      <c r="B1847" t="s">
        <v>10049</v>
      </c>
      <c r="C1847" t="s">
        <v>5977</v>
      </c>
      <c r="D1847" t="s">
        <v>10050</v>
      </c>
      <c r="E1847" t="s">
        <v>4055</v>
      </c>
      <c r="F1847">
        <v>1</v>
      </c>
      <c r="G1847" t="s">
        <v>2509</v>
      </c>
      <c r="H1847" t="s">
        <v>2510</v>
      </c>
      <c r="I1847" t="s">
        <v>2511</v>
      </c>
      <c r="J1847" t="s">
        <v>2794</v>
      </c>
      <c r="K1847" t="s">
        <v>2669</v>
      </c>
      <c r="L1847" t="s">
        <v>2058</v>
      </c>
      <c r="M1847" t="s">
        <v>2059</v>
      </c>
      <c r="N1847">
        <v>0</v>
      </c>
      <c r="O1847">
        <v>0</v>
      </c>
      <c r="P1847">
        <v>0</v>
      </c>
      <c r="Q1847">
        <v>24480</v>
      </c>
      <c r="R1847">
        <v>0</v>
      </c>
      <c r="S1847">
        <v>0</v>
      </c>
      <c r="T1847">
        <v>0</v>
      </c>
      <c r="U1847">
        <v>0</v>
      </c>
      <c r="V1847">
        <v>0</v>
      </c>
      <c r="W1847">
        <v>0</v>
      </c>
      <c r="X1847">
        <v>0</v>
      </c>
      <c r="Y1847">
        <v>0</v>
      </c>
      <c r="Z1847">
        <v>0</v>
      </c>
      <c r="AA1847">
        <v>0</v>
      </c>
      <c r="AB1847">
        <v>0</v>
      </c>
      <c r="AC1847">
        <v>0</v>
      </c>
      <c r="AD1847">
        <v>0</v>
      </c>
      <c r="AE1847">
        <v>0</v>
      </c>
      <c r="AF1847">
        <v>0</v>
      </c>
      <c r="AG1847" t="s">
        <v>10051</v>
      </c>
      <c r="AH1847" s="21" t="str">
        <f t="shared" si="56"/>
        <v>YR21</v>
      </c>
      <c r="AI1847" s="21">
        <v>107.92500000000001</v>
      </c>
      <c r="AJ1847" s="21">
        <f t="shared" si="57"/>
        <v>100</v>
      </c>
      <c r="AK1847" s="21" t="s">
        <v>2060</v>
      </c>
      <c r="AL1847" t="s">
        <v>2515</v>
      </c>
      <c r="AM1847" t="s">
        <v>53</v>
      </c>
      <c r="AN1847" t="s">
        <v>2032</v>
      </c>
    </row>
    <row r="1848" spans="1:40" ht="15" hidden="1" thickTop="1" x14ac:dyDescent="0.35">
      <c r="A1848" t="s">
        <v>10070</v>
      </c>
      <c r="B1848" t="s">
        <v>10055</v>
      </c>
      <c r="C1848" t="s">
        <v>3639</v>
      </c>
      <c r="D1848" t="s">
        <v>10056</v>
      </c>
      <c r="E1848" t="s">
        <v>3309</v>
      </c>
      <c r="F1848">
        <v>1</v>
      </c>
      <c r="G1848" t="s">
        <v>2509</v>
      </c>
      <c r="H1848" t="s">
        <v>2510</v>
      </c>
      <c r="I1848" t="s">
        <v>2511</v>
      </c>
      <c r="J1848" t="s">
        <v>3522</v>
      </c>
      <c r="K1848" t="s">
        <v>3109</v>
      </c>
      <c r="L1848" t="s">
        <v>2058</v>
      </c>
      <c r="M1848" t="s">
        <v>2059</v>
      </c>
      <c r="N1848">
        <v>0</v>
      </c>
      <c r="O1848">
        <v>0</v>
      </c>
      <c r="P1848">
        <v>0</v>
      </c>
      <c r="Q1848">
        <v>24480</v>
      </c>
      <c r="R1848">
        <v>0</v>
      </c>
      <c r="S1848">
        <v>0</v>
      </c>
      <c r="T1848">
        <v>0</v>
      </c>
      <c r="U1848">
        <v>0</v>
      </c>
      <c r="V1848">
        <v>0</v>
      </c>
      <c r="W1848">
        <v>0</v>
      </c>
      <c r="X1848">
        <v>0</v>
      </c>
      <c r="Y1848">
        <v>0</v>
      </c>
      <c r="Z1848">
        <v>0</v>
      </c>
      <c r="AA1848">
        <v>0</v>
      </c>
      <c r="AB1848">
        <v>0</v>
      </c>
      <c r="AC1848">
        <v>0</v>
      </c>
      <c r="AD1848">
        <v>0</v>
      </c>
      <c r="AE1848">
        <v>0</v>
      </c>
      <c r="AF1848">
        <v>0</v>
      </c>
      <c r="AG1848" t="s">
        <v>10057</v>
      </c>
      <c r="AH1848" s="21" t="str">
        <f t="shared" si="56"/>
        <v>YO27</v>
      </c>
      <c r="AI1848" s="21">
        <v>107.92500000000001</v>
      </c>
      <c r="AJ1848" s="21">
        <f t="shared" si="57"/>
        <v>100</v>
      </c>
      <c r="AK1848" s="21" t="s">
        <v>2060</v>
      </c>
      <c r="AL1848" t="s">
        <v>2515</v>
      </c>
      <c r="AM1848" t="s">
        <v>53</v>
      </c>
      <c r="AN1848" t="s">
        <v>2031</v>
      </c>
    </row>
    <row r="1849" spans="1:40" ht="15" hidden="1" thickTop="1" x14ac:dyDescent="0.35">
      <c r="A1849" t="s">
        <v>10074</v>
      </c>
      <c r="B1849" t="s">
        <v>10059</v>
      </c>
      <c r="C1849" t="s">
        <v>2897</v>
      </c>
      <c r="D1849" t="s">
        <v>10060</v>
      </c>
      <c r="E1849" t="s">
        <v>2705</v>
      </c>
      <c r="F1849">
        <v>1</v>
      </c>
      <c r="G1849" t="s">
        <v>2593</v>
      </c>
      <c r="H1849" t="s">
        <v>2056</v>
      </c>
      <c r="I1849" t="s">
        <v>2511</v>
      </c>
      <c r="J1849" t="s">
        <v>2594</v>
      </c>
      <c r="K1849" t="s">
        <v>65</v>
      </c>
      <c r="L1849" t="s">
        <v>2058</v>
      </c>
      <c r="M1849" t="s">
        <v>2059</v>
      </c>
      <c r="N1849">
        <v>1</v>
      </c>
      <c r="O1849">
        <v>19</v>
      </c>
      <c r="P1849">
        <v>0.08</v>
      </c>
      <c r="Q1849">
        <v>24480</v>
      </c>
      <c r="R1849">
        <v>1</v>
      </c>
      <c r="S1849">
        <v>19</v>
      </c>
      <c r="T1849">
        <v>0.08</v>
      </c>
      <c r="U1849">
        <v>0</v>
      </c>
      <c r="V1849">
        <v>0</v>
      </c>
      <c r="W1849">
        <v>0</v>
      </c>
      <c r="X1849">
        <v>0</v>
      </c>
      <c r="Y1849">
        <v>0</v>
      </c>
      <c r="Z1849">
        <v>0</v>
      </c>
      <c r="AA1849">
        <v>0</v>
      </c>
      <c r="AB1849">
        <v>0</v>
      </c>
      <c r="AC1849">
        <v>0</v>
      </c>
      <c r="AD1849">
        <v>0</v>
      </c>
      <c r="AE1849">
        <v>0</v>
      </c>
      <c r="AF1849">
        <v>0</v>
      </c>
      <c r="AG1849" t="s">
        <v>10061</v>
      </c>
      <c r="AH1849" s="21" t="str">
        <f t="shared" si="56"/>
        <v>YR20</v>
      </c>
      <c r="AI1849" s="21">
        <v>107.92500000000001</v>
      </c>
      <c r="AJ1849" s="21">
        <f t="shared" si="57"/>
        <v>99.922385620915037</v>
      </c>
      <c r="AK1849" s="21" t="s">
        <v>2060</v>
      </c>
      <c r="AL1849" t="s">
        <v>2527</v>
      </c>
      <c r="AM1849" t="s">
        <v>53</v>
      </c>
      <c r="AN1849" t="s">
        <v>2031</v>
      </c>
    </row>
    <row r="1850" spans="1:40" ht="15" hidden="1" thickTop="1" x14ac:dyDescent="0.35">
      <c r="A1850" t="s">
        <v>10078</v>
      </c>
      <c r="B1850" t="s">
        <v>10063</v>
      </c>
      <c r="C1850" t="s">
        <v>3766</v>
      </c>
      <c r="D1850" t="s">
        <v>10064</v>
      </c>
      <c r="E1850" t="s">
        <v>2938</v>
      </c>
      <c r="F1850">
        <v>1</v>
      </c>
      <c r="G1850" t="s">
        <v>2593</v>
      </c>
      <c r="H1850" t="s">
        <v>2056</v>
      </c>
      <c r="I1850" t="s">
        <v>2511</v>
      </c>
      <c r="J1850" t="s">
        <v>3250</v>
      </c>
      <c r="K1850" t="s">
        <v>65</v>
      </c>
      <c r="L1850" t="s">
        <v>2058</v>
      </c>
      <c r="M1850" t="s">
        <v>2170</v>
      </c>
      <c r="N1850">
        <v>1</v>
      </c>
      <c r="O1850">
        <v>28</v>
      </c>
      <c r="P1850">
        <v>0.18</v>
      </c>
      <c r="Q1850">
        <v>15300</v>
      </c>
      <c r="R1850">
        <v>1</v>
      </c>
      <c r="S1850">
        <v>28</v>
      </c>
      <c r="T1850">
        <v>0.18</v>
      </c>
      <c r="U1850">
        <v>0</v>
      </c>
      <c r="V1850">
        <v>0</v>
      </c>
      <c r="W1850">
        <v>0</v>
      </c>
      <c r="X1850">
        <v>0</v>
      </c>
      <c r="Y1850">
        <v>0</v>
      </c>
      <c r="Z1850">
        <v>0</v>
      </c>
      <c r="AA1850">
        <v>0</v>
      </c>
      <c r="AB1850">
        <v>0</v>
      </c>
      <c r="AC1850">
        <v>0</v>
      </c>
      <c r="AD1850">
        <v>0</v>
      </c>
      <c r="AE1850">
        <v>0</v>
      </c>
      <c r="AF1850">
        <v>0</v>
      </c>
      <c r="AG1850" t="s">
        <v>10065</v>
      </c>
      <c r="AH1850" s="21" t="str">
        <f t="shared" si="56"/>
        <v>YK19</v>
      </c>
      <c r="AI1850" s="21">
        <v>67.5</v>
      </c>
      <c r="AJ1850" s="21">
        <f t="shared" si="57"/>
        <v>99.816993464052288</v>
      </c>
      <c r="AK1850" s="21" t="s">
        <v>2060</v>
      </c>
      <c r="AL1850" t="s">
        <v>2527</v>
      </c>
      <c r="AM1850" t="s">
        <v>53</v>
      </c>
      <c r="AN1850" t="s">
        <v>2032</v>
      </c>
    </row>
    <row r="1851" spans="1:40" ht="15" hidden="1" thickTop="1" x14ac:dyDescent="0.35">
      <c r="A1851" t="s">
        <v>10082</v>
      </c>
      <c r="B1851" t="s">
        <v>10067</v>
      </c>
      <c r="C1851" t="s">
        <v>2849</v>
      </c>
      <c r="D1851" t="s">
        <v>10068</v>
      </c>
      <c r="E1851" t="s">
        <v>2938</v>
      </c>
      <c r="F1851">
        <v>1</v>
      </c>
      <c r="G1851" t="s">
        <v>2593</v>
      </c>
      <c r="H1851" t="s">
        <v>2056</v>
      </c>
      <c r="I1851" t="s">
        <v>2511</v>
      </c>
      <c r="J1851" t="s">
        <v>2594</v>
      </c>
      <c r="K1851" t="s">
        <v>65</v>
      </c>
      <c r="L1851" t="s">
        <v>2058</v>
      </c>
      <c r="M1851" t="s">
        <v>2170</v>
      </c>
      <c r="N1851">
        <v>0</v>
      </c>
      <c r="O1851">
        <v>0</v>
      </c>
      <c r="P1851">
        <v>0</v>
      </c>
      <c r="Q1851">
        <v>15300</v>
      </c>
      <c r="R1851">
        <v>0</v>
      </c>
      <c r="S1851">
        <v>0</v>
      </c>
      <c r="T1851">
        <v>0</v>
      </c>
      <c r="U1851">
        <v>0</v>
      </c>
      <c r="V1851">
        <v>0</v>
      </c>
      <c r="W1851">
        <v>0</v>
      </c>
      <c r="X1851">
        <v>0</v>
      </c>
      <c r="Y1851">
        <v>0</v>
      </c>
      <c r="Z1851">
        <v>0</v>
      </c>
      <c r="AA1851">
        <v>0</v>
      </c>
      <c r="AB1851">
        <v>0</v>
      </c>
      <c r="AC1851">
        <v>0</v>
      </c>
      <c r="AD1851">
        <v>0</v>
      </c>
      <c r="AE1851">
        <v>0</v>
      </c>
      <c r="AF1851">
        <v>0</v>
      </c>
      <c r="AG1851" t="s">
        <v>10069</v>
      </c>
      <c r="AH1851" s="21" t="str">
        <f t="shared" si="56"/>
        <v>YK19</v>
      </c>
      <c r="AI1851" s="21">
        <v>67.5</v>
      </c>
      <c r="AJ1851" s="21">
        <f t="shared" si="57"/>
        <v>100</v>
      </c>
      <c r="AK1851" s="21" t="s">
        <v>2060</v>
      </c>
      <c r="AL1851" t="s">
        <v>2527</v>
      </c>
      <c r="AM1851" t="s">
        <v>53</v>
      </c>
      <c r="AN1851" t="s">
        <v>2032</v>
      </c>
    </row>
    <row r="1852" spans="1:40" ht="15" hidden="1" thickTop="1" x14ac:dyDescent="0.35">
      <c r="A1852" t="s">
        <v>10086</v>
      </c>
      <c r="B1852" t="s">
        <v>10071</v>
      </c>
      <c r="C1852" t="s">
        <v>2966</v>
      </c>
      <c r="D1852" t="s">
        <v>10072</v>
      </c>
      <c r="E1852" t="s">
        <v>2705</v>
      </c>
      <c r="F1852">
        <v>1</v>
      </c>
      <c r="G1852" t="s">
        <v>2593</v>
      </c>
      <c r="H1852" t="s">
        <v>2056</v>
      </c>
      <c r="I1852" t="s">
        <v>2511</v>
      </c>
      <c r="J1852" t="s">
        <v>2594</v>
      </c>
      <c r="K1852" t="s">
        <v>65</v>
      </c>
      <c r="L1852" t="s">
        <v>2058</v>
      </c>
      <c r="M1852" t="s">
        <v>2059</v>
      </c>
      <c r="N1852">
        <v>0</v>
      </c>
      <c r="O1852">
        <v>0</v>
      </c>
      <c r="P1852">
        <v>0</v>
      </c>
      <c r="Q1852">
        <v>24480</v>
      </c>
      <c r="R1852">
        <v>0</v>
      </c>
      <c r="S1852">
        <v>0</v>
      </c>
      <c r="T1852">
        <v>0</v>
      </c>
      <c r="U1852">
        <v>0</v>
      </c>
      <c r="V1852">
        <v>0</v>
      </c>
      <c r="W1852">
        <v>0</v>
      </c>
      <c r="X1852">
        <v>0</v>
      </c>
      <c r="Y1852">
        <v>0</v>
      </c>
      <c r="Z1852">
        <v>0</v>
      </c>
      <c r="AA1852">
        <v>0</v>
      </c>
      <c r="AB1852">
        <v>0</v>
      </c>
      <c r="AC1852">
        <v>0</v>
      </c>
      <c r="AD1852">
        <v>0</v>
      </c>
      <c r="AE1852">
        <v>0</v>
      </c>
      <c r="AF1852">
        <v>0</v>
      </c>
      <c r="AG1852" t="s">
        <v>10073</v>
      </c>
      <c r="AH1852" s="21" t="str">
        <f t="shared" si="56"/>
        <v>YO27</v>
      </c>
      <c r="AI1852" s="21">
        <v>107.92500000000001</v>
      </c>
      <c r="AJ1852" s="21">
        <f t="shared" si="57"/>
        <v>100</v>
      </c>
      <c r="AK1852" s="21" t="s">
        <v>2060</v>
      </c>
      <c r="AL1852" t="s">
        <v>2527</v>
      </c>
      <c r="AM1852" t="s">
        <v>53</v>
      </c>
      <c r="AN1852" t="s">
        <v>2033</v>
      </c>
    </row>
    <row r="1853" spans="1:40" ht="15" hidden="1" thickTop="1" x14ac:dyDescent="0.35">
      <c r="A1853" t="s">
        <v>10089</v>
      </c>
      <c r="B1853" t="s">
        <v>10075</v>
      </c>
      <c r="C1853" t="s">
        <v>2897</v>
      </c>
      <c r="D1853" t="s">
        <v>10076</v>
      </c>
      <c r="E1853" t="s">
        <v>2938</v>
      </c>
      <c r="F1853">
        <v>1</v>
      </c>
      <c r="G1853" t="s">
        <v>2593</v>
      </c>
      <c r="H1853" t="s">
        <v>2056</v>
      </c>
      <c r="I1853" t="s">
        <v>2511</v>
      </c>
      <c r="J1853" t="s">
        <v>2594</v>
      </c>
      <c r="K1853" t="s">
        <v>65</v>
      </c>
      <c r="L1853" t="s">
        <v>2058</v>
      </c>
      <c r="M1853" t="s">
        <v>2170</v>
      </c>
      <c r="N1853">
        <v>0</v>
      </c>
      <c r="O1853">
        <v>0</v>
      </c>
      <c r="P1853">
        <v>0</v>
      </c>
      <c r="Q1853">
        <v>15300</v>
      </c>
      <c r="R1853">
        <v>0</v>
      </c>
      <c r="S1853">
        <v>0</v>
      </c>
      <c r="T1853">
        <v>0</v>
      </c>
      <c r="U1853">
        <v>0</v>
      </c>
      <c r="V1853">
        <v>0</v>
      </c>
      <c r="W1853">
        <v>0</v>
      </c>
      <c r="X1853">
        <v>0</v>
      </c>
      <c r="Y1853">
        <v>0</v>
      </c>
      <c r="Z1853">
        <v>0</v>
      </c>
      <c r="AA1853">
        <v>0</v>
      </c>
      <c r="AB1853">
        <v>0</v>
      </c>
      <c r="AC1853">
        <v>0</v>
      </c>
      <c r="AD1853">
        <v>0</v>
      </c>
      <c r="AE1853">
        <v>0</v>
      </c>
      <c r="AF1853">
        <v>0</v>
      </c>
      <c r="AG1853" t="s">
        <v>10077</v>
      </c>
      <c r="AH1853" s="21" t="str">
        <f t="shared" si="56"/>
        <v>YO27</v>
      </c>
      <c r="AI1853" s="21">
        <v>67.5</v>
      </c>
      <c r="AJ1853" s="21">
        <f t="shared" si="57"/>
        <v>100</v>
      </c>
      <c r="AK1853" s="21" t="s">
        <v>2060</v>
      </c>
      <c r="AL1853" t="s">
        <v>2527</v>
      </c>
      <c r="AM1853" t="s">
        <v>53</v>
      </c>
      <c r="AN1853" t="s">
        <v>2030</v>
      </c>
    </row>
    <row r="1854" spans="1:40" ht="15" hidden="1" thickTop="1" x14ac:dyDescent="0.35">
      <c r="A1854" t="s">
        <v>10093</v>
      </c>
      <c r="B1854" t="s">
        <v>10079</v>
      </c>
      <c r="C1854" t="s">
        <v>2665</v>
      </c>
      <c r="D1854" t="s">
        <v>10080</v>
      </c>
      <c r="E1854" t="s">
        <v>2667</v>
      </c>
      <c r="F1854">
        <v>1</v>
      </c>
      <c r="G1854" t="s">
        <v>2509</v>
      </c>
      <c r="H1854" t="s">
        <v>2510</v>
      </c>
      <c r="I1854" t="s">
        <v>2511</v>
      </c>
      <c r="J1854" t="s">
        <v>2668</v>
      </c>
      <c r="K1854" t="s">
        <v>2669</v>
      </c>
      <c r="L1854" t="s">
        <v>2058</v>
      </c>
      <c r="M1854" t="s">
        <v>2170</v>
      </c>
      <c r="N1854">
        <v>1</v>
      </c>
      <c r="O1854">
        <v>22</v>
      </c>
      <c r="P1854">
        <v>0.14000000000000001</v>
      </c>
      <c r="Q1854">
        <v>15300</v>
      </c>
      <c r="R1854">
        <v>0</v>
      </c>
      <c r="S1854">
        <v>0</v>
      </c>
      <c r="T1854">
        <v>0</v>
      </c>
      <c r="U1854">
        <v>0</v>
      </c>
      <c r="V1854">
        <v>0</v>
      </c>
      <c r="W1854">
        <v>0</v>
      </c>
      <c r="X1854">
        <v>1</v>
      </c>
      <c r="Y1854">
        <v>22</v>
      </c>
      <c r="Z1854">
        <v>0.14000000000000001</v>
      </c>
      <c r="AA1854">
        <v>0</v>
      </c>
      <c r="AB1854">
        <v>0</v>
      </c>
      <c r="AC1854">
        <v>0</v>
      </c>
      <c r="AD1854">
        <v>0</v>
      </c>
      <c r="AE1854">
        <v>0</v>
      </c>
      <c r="AF1854">
        <v>0</v>
      </c>
      <c r="AG1854" t="s">
        <v>10081</v>
      </c>
      <c r="AH1854" s="21" t="str">
        <f t="shared" si="56"/>
        <v>YK19</v>
      </c>
      <c r="AI1854" s="21">
        <v>67.5</v>
      </c>
      <c r="AJ1854" s="21">
        <f t="shared" si="57"/>
        <v>99.856209150326791</v>
      </c>
      <c r="AK1854" s="21" t="s">
        <v>2060</v>
      </c>
      <c r="AL1854" t="s">
        <v>2515</v>
      </c>
      <c r="AM1854" t="s">
        <v>53</v>
      </c>
      <c r="AN1854" t="s">
        <v>2031</v>
      </c>
    </row>
    <row r="1855" spans="1:40" ht="15" hidden="1" thickTop="1" x14ac:dyDescent="0.35">
      <c r="A1855" t="s">
        <v>10097</v>
      </c>
      <c r="B1855" t="s">
        <v>10083</v>
      </c>
      <c r="C1855" t="s">
        <v>2703</v>
      </c>
      <c r="D1855" t="s">
        <v>10084</v>
      </c>
      <c r="E1855" t="s">
        <v>2705</v>
      </c>
      <c r="F1855">
        <v>1</v>
      </c>
      <c r="G1855" t="s">
        <v>2593</v>
      </c>
      <c r="H1855" t="s">
        <v>2056</v>
      </c>
      <c r="I1855" t="s">
        <v>2511</v>
      </c>
      <c r="J1855" t="s">
        <v>2594</v>
      </c>
      <c r="K1855" t="s">
        <v>65</v>
      </c>
      <c r="L1855" t="s">
        <v>2058</v>
      </c>
      <c r="M1855" t="s">
        <v>2059</v>
      </c>
      <c r="N1855">
        <v>0</v>
      </c>
      <c r="O1855">
        <v>0</v>
      </c>
      <c r="P1855">
        <v>0</v>
      </c>
      <c r="Q1855">
        <v>24480</v>
      </c>
      <c r="R1855">
        <v>0</v>
      </c>
      <c r="S1855">
        <v>0</v>
      </c>
      <c r="T1855">
        <v>0</v>
      </c>
      <c r="U1855">
        <v>0</v>
      </c>
      <c r="V1855">
        <v>0</v>
      </c>
      <c r="W1855">
        <v>0</v>
      </c>
      <c r="X1855">
        <v>0</v>
      </c>
      <c r="Y1855">
        <v>0</v>
      </c>
      <c r="Z1855">
        <v>0</v>
      </c>
      <c r="AA1855">
        <v>0</v>
      </c>
      <c r="AB1855">
        <v>0</v>
      </c>
      <c r="AC1855">
        <v>0</v>
      </c>
      <c r="AD1855">
        <v>0</v>
      </c>
      <c r="AE1855">
        <v>0</v>
      </c>
      <c r="AF1855">
        <v>0</v>
      </c>
      <c r="AG1855" t="s">
        <v>10085</v>
      </c>
      <c r="AH1855" s="21" t="str">
        <f t="shared" si="56"/>
        <v>YO27</v>
      </c>
      <c r="AI1855" s="21">
        <v>107.92500000000001</v>
      </c>
      <c r="AJ1855" s="21">
        <f t="shared" si="57"/>
        <v>100</v>
      </c>
      <c r="AK1855" s="21" t="s">
        <v>2060</v>
      </c>
      <c r="AL1855" t="s">
        <v>2527</v>
      </c>
      <c r="AM1855" t="s">
        <v>53</v>
      </c>
      <c r="AN1855" t="s">
        <v>2029</v>
      </c>
    </row>
    <row r="1856" spans="1:40" ht="15" hidden="1" thickTop="1" x14ac:dyDescent="0.35">
      <c r="A1856" t="s">
        <v>7768</v>
      </c>
      <c r="B1856" t="s">
        <v>10087</v>
      </c>
      <c r="C1856" t="s">
        <v>66</v>
      </c>
      <c r="D1856" t="s">
        <v>10088</v>
      </c>
      <c r="E1856" t="s">
        <v>119</v>
      </c>
      <c r="F1856">
        <v>1</v>
      </c>
      <c r="G1856" t="s">
        <v>2055</v>
      </c>
      <c r="H1856" t="s">
        <v>2056</v>
      </c>
      <c r="I1856" t="s">
        <v>2511</v>
      </c>
      <c r="J1856" t="s">
        <v>67</v>
      </c>
      <c r="K1856" t="s">
        <v>68</v>
      </c>
      <c r="L1856" t="s">
        <v>2058</v>
      </c>
      <c r="M1856" t="s">
        <v>2163</v>
      </c>
      <c r="N1856">
        <v>1</v>
      </c>
      <c r="O1856">
        <v>11</v>
      </c>
      <c r="P1856">
        <v>0.06</v>
      </c>
      <c r="Q1856">
        <v>17340</v>
      </c>
      <c r="R1856">
        <v>0</v>
      </c>
      <c r="S1856">
        <v>0</v>
      </c>
      <c r="T1856">
        <v>0</v>
      </c>
      <c r="U1856">
        <v>0</v>
      </c>
      <c r="V1856">
        <v>0</v>
      </c>
      <c r="W1856">
        <v>0</v>
      </c>
      <c r="X1856">
        <v>1</v>
      </c>
      <c r="Y1856">
        <v>11</v>
      </c>
      <c r="Z1856">
        <v>0.06</v>
      </c>
      <c r="AA1856">
        <v>0</v>
      </c>
      <c r="AB1856">
        <v>0</v>
      </c>
      <c r="AC1856">
        <v>0</v>
      </c>
      <c r="AD1856">
        <v>0</v>
      </c>
      <c r="AE1856">
        <v>0</v>
      </c>
      <c r="AF1856">
        <v>0</v>
      </c>
      <c r="AG1856" t="s">
        <v>265</v>
      </c>
      <c r="AH1856" s="21" t="str">
        <f t="shared" si="56"/>
        <v>YR20</v>
      </c>
      <c r="AI1856" s="21">
        <v>76.500000000000014</v>
      </c>
      <c r="AJ1856" s="21">
        <f t="shared" si="57"/>
        <v>99.936562860438286</v>
      </c>
      <c r="AK1856" s="21" t="s">
        <v>2060</v>
      </c>
      <c r="AL1856" t="s">
        <v>70</v>
      </c>
      <c r="AM1856" t="s">
        <v>53</v>
      </c>
      <c r="AN1856" t="s">
        <v>2030</v>
      </c>
    </row>
    <row r="1857" spans="1:40" ht="15" hidden="1" thickTop="1" x14ac:dyDescent="0.35">
      <c r="A1857" t="s">
        <v>10104</v>
      </c>
      <c r="B1857" t="s">
        <v>10090</v>
      </c>
      <c r="C1857" t="s">
        <v>4072</v>
      </c>
      <c r="D1857" t="s">
        <v>10091</v>
      </c>
      <c r="E1857" t="s">
        <v>2608</v>
      </c>
      <c r="F1857">
        <v>1</v>
      </c>
      <c r="G1857" t="s">
        <v>2609</v>
      </c>
      <c r="H1857" t="s">
        <v>2577</v>
      </c>
      <c r="I1857" t="s">
        <v>2511</v>
      </c>
      <c r="J1857" t="s">
        <v>2610</v>
      </c>
      <c r="K1857" t="s">
        <v>2611</v>
      </c>
      <c r="L1857" t="s">
        <v>2058</v>
      </c>
      <c r="M1857" t="s">
        <v>2059</v>
      </c>
      <c r="N1857">
        <v>0</v>
      </c>
      <c r="O1857">
        <v>0</v>
      </c>
      <c r="P1857">
        <v>0</v>
      </c>
      <c r="Q1857">
        <v>24480</v>
      </c>
      <c r="R1857">
        <v>0</v>
      </c>
      <c r="S1857">
        <v>0</v>
      </c>
      <c r="T1857">
        <v>0</v>
      </c>
      <c r="U1857">
        <v>0</v>
      </c>
      <c r="V1857">
        <v>0</v>
      </c>
      <c r="W1857">
        <v>0</v>
      </c>
      <c r="X1857">
        <v>0</v>
      </c>
      <c r="Y1857">
        <v>0</v>
      </c>
      <c r="Z1857">
        <v>0</v>
      </c>
      <c r="AA1857">
        <v>0</v>
      </c>
      <c r="AB1857">
        <v>0</v>
      </c>
      <c r="AC1857">
        <v>0</v>
      </c>
      <c r="AD1857">
        <v>0</v>
      </c>
      <c r="AE1857">
        <v>0</v>
      </c>
      <c r="AF1857">
        <v>0</v>
      </c>
      <c r="AG1857" t="s">
        <v>10092</v>
      </c>
      <c r="AH1857" s="21" t="str">
        <f t="shared" si="56"/>
        <v>YO27</v>
      </c>
      <c r="AI1857" s="21">
        <v>107.92500000000001</v>
      </c>
      <c r="AJ1857" s="21">
        <f t="shared" si="57"/>
        <v>100</v>
      </c>
      <c r="AK1857" s="21" t="s">
        <v>2060</v>
      </c>
      <c r="AL1857" t="s">
        <v>2613</v>
      </c>
      <c r="AM1857" t="s">
        <v>53</v>
      </c>
      <c r="AN1857" t="s">
        <v>2031</v>
      </c>
    </row>
    <row r="1858" spans="1:40" ht="15" hidden="1" thickTop="1" x14ac:dyDescent="0.35">
      <c r="A1858" t="s">
        <v>10109</v>
      </c>
      <c r="B1858" t="s">
        <v>10094</v>
      </c>
      <c r="C1858" t="s">
        <v>4190</v>
      </c>
      <c r="D1858" t="s">
        <v>10095</v>
      </c>
      <c r="E1858" t="s">
        <v>2691</v>
      </c>
      <c r="F1858">
        <v>1</v>
      </c>
      <c r="G1858" t="s">
        <v>2600</v>
      </c>
      <c r="H1858" t="s">
        <v>2577</v>
      </c>
      <c r="I1858" t="s">
        <v>2511</v>
      </c>
      <c r="J1858" t="s">
        <v>2692</v>
      </c>
      <c r="K1858" t="s">
        <v>2635</v>
      </c>
      <c r="L1858" t="s">
        <v>2058</v>
      </c>
      <c r="M1858" t="s">
        <v>2170</v>
      </c>
      <c r="N1858">
        <v>2</v>
      </c>
      <c r="O1858">
        <v>64</v>
      </c>
      <c r="P1858">
        <v>0.42</v>
      </c>
      <c r="Q1858">
        <v>15300</v>
      </c>
      <c r="R1858">
        <v>0</v>
      </c>
      <c r="S1858">
        <v>0</v>
      </c>
      <c r="T1858">
        <v>0</v>
      </c>
      <c r="U1858">
        <v>0</v>
      </c>
      <c r="V1858">
        <v>0</v>
      </c>
      <c r="W1858">
        <v>0</v>
      </c>
      <c r="X1858">
        <v>2</v>
      </c>
      <c r="Y1858">
        <v>64</v>
      </c>
      <c r="Z1858">
        <v>0.42</v>
      </c>
      <c r="AA1858">
        <v>0</v>
      </c>
      <c r="AB1858">
        <v>0</v>
      </c>
      <c r="AC1858">
        <v>0</v>
      </c>
      <c r="AD1858">
        <v>0</v>
      </c>
      <c r="AE1858">
        <v>0</v>
      </c>
      <c r="AF1858">
        <v>0</v>
      </c>
      <c r="AG1858" t="s">
        <v>10096</v>
      </c>
      <c r="AH1858" s="21" t="str">
        <f t="shared" si="56"/>
        <v>YO98</v>
      </c>
      <c r="AI1858" s="21">
        <v>67.5</v>
      </c>
      <c r="AJ1858" s="21">
        <f t="shared" si="57"/>
        <v>99.58169934640523</v>
      </c>
      <c r="AK1858" s="21" t="s">
        <v>2063</v>
      </c>
      <c r="AL1858" t="s">
        <v>2581</v>
      </c>
      <c r="AM1858" t="s">
        <v>53</v>
      </c>
      <c r="AN1858" t="s">
        <v>2031</v>
      </c>
    </row>
    <row r="1859" spans="1:40" ht="15" hidden="1" thickTop="1" x14ac:dyDescent="0.35">
      <c r="A1859" t="s">
        <v>10113</v>
      </c>
      <c r="B1859" t="s">
        <v>10098</v>
      </c>
      <c r="C1859" t="s">
        <v>4101</v>
      </c>
      <c r="D1859" t="s">
        <v>10099</v>
      </c>
      <c r="E1859" t="s">
        <v>3338</v>
      </c>
      <c r="F1859">
        <v>1</v>
      </c>
      <c r="G1859" t="s">
        <v>2609</v>
      </c>
      <c r="H1859" t="s">
        <v>2577</v>
      </c>
      <c r="I1859" t="s">
        <v>2511</v>
      </c>
      <c r="J1859" t="s">
        <v>2675</v>
      </c>
      <c r="K1859" t="s">
        <v>2611</v>
      </c>
      <c r="L1859" t="s">
        <v>2058</v>
      </c>
      <c r="M1859" t="s">
        <v>2310</v>
      </c>
      <c r="N1859">
        <v>0</v>
      </c>
      <c r="O1859">
        <v>0</v>
      </c>
      <c r="P1859">
        <v>0</v>
      </c>
      <c r="Q1859">
        <v>16320</v>
      </c>
      <c r="R1859">
        <v>0</v>
      </c>
      <c r="S1859">
        <v>0</v>
      </c>
      <c r="T1859">
        <v>0</v>
      </c>
      <c r="U1859">
        <v>0</v>
      </c>
      <c r="V1859">
        <v>0</v>
      </c>
      <c r="W1859">
        <v>0</v>
      </c>
      <c r="X1859">
        <v>0</v>
      </c>
      <c r="Y1859">
        <v>0</v>
      </c>
      <c r="Z1859">
        <v>0</v>
      </c>
      <c r="AA1859">
        <v>0</v>
      </c>
      <c r="AB1859">
        <v>0</v>
      </c>
      <c r="AC1859">
        <v>0</v>
      </c>
      <c r="AD1859">
        <v>0</v>
      </c>
      <c r="AE1859">
        <v>0</v>
      </c>
      <c r="AF1859">
        <v>0</v>
      </c>
      <c r="AG1859" t="s">
        <v>10100</v>
      </c>
      <c r="AH1859" s="21" t="str">
        <f t="shared" si="56"/>
        <v>YO98</v>
      </c>
      <c r="AI1859" s="21">
        <v>72</v>
      </c>
      <c r="AJ1859" s="21">
        <f t="shared" si="57"/>
        <v>100</v>
      </c>
      <c r="AK1859" s="21" t="s">
        <v>2060</v>
      </c>
      <c r="AL1859" t="s">
        <v>2581</v>
      </c>
      <c r="AM1859" t="s">
        <v>53</v>
      </c>
      <c r="AN1859" t="s">
        <v>2031</v>
      </c>
    </row>
    <row r="1860" spans="1:40" ht="15" hidden="1" thickTop="1" x14ac:dyDescent="0.35">
      <c r="A1860" t="s">
        <v>10117</v>
      </c>
      <c r="B1860" t="s">
        <v>10101</v>
      </c>
      <c r="C1860" t="s">
        <v>2997</v>
      </c>
      <c r="D1860" t="s">
        <v>10102</v>
      </c>
      <c r="E1860" t="s">
        <v>5691</v>
      </c>
      <c r="F1860">
        <v>1</v>
      </c>
      <c r="G1860" t="s">
        <v>2055</v>
      </c>
      <c r="H1860" t="s">
        <v>2056</v>
      </c>
      <c r="I1860" t="s">
        <v>2511</v>
      </c>
      <c r="J1860" t="s">
        <v>2999</v>
      </c>
      <c r="K1860" t="s">
        <v>42</v>
      </c>
      <c r="L1860" t="s">
        <v>2058</v>
      </c>
      <c r="M1860" t="s">
        <v>2170</v>
      </c>
      <c r="N1860">
        <v>0</v>
      </c>
      <c r="O1860">
        <v>0</v>
      </c>
      <c r="P1860">
        <v>0</v>
      </c>
      <c r="Q1860">
        <v>15300</v>
      </c>
      <c r="R1860">
        <v>0</v>
      </c>
      <c r="S1860">
        <v>0</v>
      </c>
      <c r="T1860">
        <v>0</v>
      </c>
      <c r="U1860">
        <v>0</v>
      </c>
      <c r="V1860">
        <v>0</v>
      </c>
      <c r="W1860">
        <v>0</v>
      </c>
      <c r="X1860">
        <v>0</v>
      </c>
      <c r="Y1860">
        <v>0</v>
      </c>
      <c r="Z1860">
        <v>0</v>
      </c>
      <c r="AA1860">
        <v>0</v>
      </c>
      <c r="AB1860">
        <v>0</v>
      </c>
      <c r="AC1860">
        <v>0</v>
      </c>
      <c r="AD1860">
        <v>0</v>
      </c>
      <c r="AE1860">
        <v>0</v>
      </c>
      <c r="AF1860">
        <v>0</v>
      </c>
      <c r="AG1860" t="s">
        <v>10103</v>
      </c>
      <c r="AH1860" s="21" t="str">
        <f t="shared" si="56"/>
        <v>YO27</v>
      </c>
      <c r="AI1860" s="21">
        <v>67.5</v>
      </c>
      <c r="AJ1860" s="21">
        <f t="shared" si="57"/>
        <v>100</v>
      </c>
      <c r="AK1860" s="21" t="s">
        <v>2060</v>
      </c>
      <c r="AL1860" t="s">
        <v>2964</v>
      </c>
      <c r="AM1860" t="s">
        <v>53</v>
      </c>
      <c r="AN1860" t="s">
        <v>2031</v>
      </c>
    </row>
    <row r="1861" spans="1:40" ht="15" hidden="1" thickTop="1" x14ac:dyDescent="0.35">
      <c r="A1861" t="s">
        <v>10121</v>
      </c>
      <c r="B1861" t="s">
        <v>10105</v>
      </c>
      <c r="C1861" t="s">
        <v>3936</v>
      </c>
      <c r="D1861" t="s">
        <v>10106</v>
      </c>
      <c r="E1861" t="s">
        <v>2691</v>
      </c>
      <c r="F1861">
        <v>1</v>
      </c>
      <c r="G1861" t="s">
        <v>2600</v>
      </c>
      <c r="H1861" t="s">
        <v>2577</v>
      </c>
      <c r="I1861" t="s">
        <v>2511</v>
      </c>
      <c r="J1861" t="s">
        <v>2699</v>
      </c>
      <c r="K1861" t="s">
        <v>2579</v>
      </c>
      <c r="L1861" t="s">
        <v>2058</v>
      </c>
      <c r="M1861" t="s">
        <v>10107</v>
      </c>
      <c r="N1861">
        <v>0</v>
      </c>
      <c r="O1861">
        <v>0</v>
      </c>
      <c r="P1861">
        <v>0</v>
      </c>
      <c r="Q1861">
        <v>9180</v>
      </c>
      <c r="R1861">
        <v>0</v>
      </c>
      <c r="S1861">
        <v>0</v>
      </c>
      <c r="T1861">
        <v>0</v>
      </c>
      <c r="U1861">
        <v>0</v>
      </c>
      <c r="V1861">
        <v>0</v>
      </c>
      <c r="W1861">
        <v>0</v>
      </c>
      <c r="X1861">
        <v>0</v>
      </c>
      <c r="Y1861">
        <v>0</v>
      </c>
      <c r="Z1861">
        <v>0</v>
      </c>
      <c r="AA1861">
        <v>0</v>
      </c>
      <c r="AB1861">
        <v>0</v>
      </c>
      <c r="AC1861">
        <v>0</v>
      </c>
      <c r="AD1861">
        <v>0</v>
      </c>
      <c r="AE1861">
        <v>0</v>
      </c>
      <c r="AF1861">
        <v>0</v>
      </c>
      <c r="AG1861" t="s">
        <v>10108</v>
      </c>
      <c r="AH1861" s="21" t="str">
        <f t="shared" si="56"/>
        <v>YO27</v>
      </c>
      <c r="AI1861" s="21">
        <v>40.499999999999986</v>
      </c>
      <c r="AJ1861" s="21">
        <f t="shared" si="57"/>
        <v>100</v>
      </c>
      <c r="AK1861" s="21" t="s">
        <v>2060</v>
      </c>
      <c r="AL1861" t="s">
        <v>2581</v>
      </c>
      <c r="AM1861" t="s">
        <v>53</v>
      </c>
      <c r="AN1861" t="s">
        <v>2031</v>
      </c>
    </row>
    <row r="1862" spans="1:40" ht="15" hidden="1" thickTop="1" x14ac:dyDescent="0.35">
      <c r="A1862" t="s">
        <v>10125</v>
      </c>
      <c r="B1862" t="s">
        <v>10110</v>
      </c>
      <c r="C1862" t="s">
        <v>8649</v>
      </c>
      <c r="D1862" t="s">
        <v>10111</v>
      </c>
      <c r="E1862" t="s">
        <v>126</v>
      </c>
      <c r="F1862">
        <v>2</v>
      </c>
      <c r="G1862" t="s">
        <v>2524</v>
      </c>
      <c r="H1862" t="s">
        <v>2056</v>
      </c>
      <c r="I1862" t="s">
        <v>2511</v>
      </c>
      <c r="J1862" t="s">
        <v>3956</v>
      </c>
      <c r="K1862" t="s">
        <v>62</v>
      </c>
      <c r="L1862" t="s">
        <v>2058</v>
      </c>
      <c r="M1862" t="s">
        <v>2170</v>
      </c>
      <c r="N1862">
        <v>0</v>
      </c>
      <c r="O1862">
        <v>0</v>
      </c>
      <c r="P1862">
        <v>0</v>
      </c>
      <c r="Q1862">
        <v>15300</v>
      </c>
      <c r="R1862">
        <v>0</v>
      </c>
      <c r="S1862">
        <v>0</v>
      </c>
      <c r="T1862">
        <v>0</v>
      </c>
      <c r="U1862">
        <v>0</v>
      </c>
      <c r="V1862">
        <v>0</v>
      </c>
      <c r="W1862">
        <v>0</v>
      </c>
      <c r="X1862">
        <v>0</v>
      </c>
      <c r="Y1862">
        <v>0</v>
      </c>
      <c r="Z1862">
        <v>0</v>
      </c>
      <c r="AA1862">
        <v>0</v>
      </c>
      <c r="AB1862">
        <v>0</v>
      </c>
      <c r="AC1862">
        <v>0</v>
      </c>
      <c r="AD1862">
        <v>0</v>
      </c>
      <c r="AE1862">
        <v>0</v>
      </c>
      <c r="AF1862">
        <v>0</v>
      </c>
      <c r="AG1862" t="s">
        <v>10112</v>
      </c>
      <c r="AH1862" s="21" t="str">
        <f t="shared" si="56"/>
        <v>YR21</v>
      </c>
      <c r="AI1862" s="21">
        <v>67.5</v>
      </c>
      <c r="AJ1862" s="21">
        <f t="shared" si="57"/>
        <v>100</v>
      </c>
      <c r="AK1862" s="21" t="s">
        <v>2060</v>
      </c>
      <c r="AL1862" t="s">
        <v>2527</v>
      </c>
      <c r="AM1862" t="s">
        <v>53</v>
      </c>
      <c r="AN1862" t="s">
        <v>2031</v>
      </c>
    </row>
    <row r="1863" spans="1:40" ht="15" hidden="1" thickTop="1" x14ac:dyDescent="0.35">
      <c r="A1863" t="s">
        <v>10129</v>
      </c>
      <c r="B1863" t="s">
        <v>10114</v>
      </c>
      <c r="C1863" t="s">
        <v>4580</v>
      </c>
      <c r="D1863" t="s">
        <v>10115</v>
      </c>
      <c r="E1863" t="s">
        <v>3013</v>
      </c>
      <c r="F1863">
        <v>1</v>
      </c>
      <c r="G1863" t="s">
        <v>2600</v>
      </c>
      <c r="H1863" t="s">
        <v>2577</v>
      </c>
      <c r="I1863" t="s">
        <v>2511</v>
      </c>
      <c r="J1863" t="s">
        <v>3183</v>
      </c>
      <c r="K1863" t="s">
        <v>2742</v>
      </c>
      <c r="L1863" t="s">
        <v>2058</v>
      </c>
      <c r="M1863" t="s">
        <v>2225</v>
      </c>
      <c r="N1863">
        <v>1</v>
      </c>
      <c r="O1863">
        <v>27</v>
      </c>
      <c r="P1863">
        <v>0.22</v>
      </c>
      <c r="Q1863">
        <v>12240</v>
      </c>
      <c r="R1863">
        <v>1</v>
      </c>
      <c r="S1863">
        <v>27</v>
      </c>
      <c r="T1863">
        <v>0.22</v>
      </c>
      <c r="U1863">
        <v>0</v>
      </c>
      <c r="V1863">
        <v>0</v>
      </c>
      <c r="W1863">
        <v>0</v>
      </c>
      <c r="X1863">
        <v>0</v>
      </c>
      <c r="Y1863">
        <v>0</v>
      </c>
      <c r="Z1863">
        <v>0</v>
      </c>
      <c r="AA1863">
        <v>0</v>
      </c>
      <c r="AB1863">
        <v>0</v>
      </c>
      <c r="AC1863">
        <v>0</v>
      </c>
      <c r="AD1863">
        <v>0</v>
      </c>
      <c r="AE1863">
        <v>0</v>
      </c>
      <c r="AF1863">
        <v>0</v>
      </c>
      <c r="AG1863" t="s">
        <v>10116</v>
      </c>
      <c r="AH1863" s="21" t="str">
        <f t="shared" ref="AH1863:AH1926" si="58">LEFT(AG1863,4)</f>
        <v>YO98</v>
      </c>
      <c r="AI1863" s="21">
        <v>54</v>
      </c>
      <c r="AJ1863" s="21">
        <f t="shared" ref="AJ1863:AJ1926" si="59">100-(O1863/Q1863*100)</f>
        <v>99.779411764705884</v>
      </c>
      <c r="AK1863" s="21" t="s">
        <v>2060</v>
      </c>
      <c r="AL1863" t="s">
        <v>2551</v>
      </c>
      <c r="AM1863" t="s">
        <v>53</v>
      </c>
      <c r="AN1863" t="s">
        <v>2029</v>
      </c>
    </row>
    <row r="1864" spans="1:40" ht="15" hidden="1" thickTop="1" x14ac:dyDescent="0.35">
      <c r="A1864" t="s">
        <v>10133</v>
      </c>
      <c r="B1864" t="s">
        <v>10118</v>
      </c>
      <c r="C1864" t="s">
        <v>5105</v>
      </c>
      <c r="D1864" t="s">
        <v>10119</v>
      </c>
      <c r="E1864" t="s">
        <v>2691</v>
      </c>
      <c r="F1864">
        <v>1</v>
      </c>
      <c r="G1864" t="s">
        <v>2600</v>
      </c>
      <c r="H1864" t="s">
        <v>2577</v>
      </c>
      <c r="I1864" t="s">
        <v>2511</v>
      </c>
      <c r="J1864" t="s">
        <v>2634</v>
      </c>
      <c r="K1864" t="s">
        <v>2635</v>
      </c>
      <c r="L1864" t="s">
        <v>2058</v>
      </c>
      <c r="M1864" t="s">
        <v>2310</v>
      </c>
      <c r="N1864">
        <v>3</v>
      </c>
      <c r="O1864">
        <v>89</v>
      </c>
      <c r="P1864">
        <v>0.55000000000000004</v>
      </c>
      <c r="Q1864">
        <v>16320</v>
      </c>
      <c r="R1864">
        <v>0</v>
      </c>
      <c r="S1864">
        <v>0</v>
      </c>
      <c r="T1864">
        <v>0</v>
      </c>
      <c r="U1864">
        <v>0</v>
      </c>
      <c r="V1864">
        <v>0</v>
      </c>
      <c r="W1864">
        <v>0</v>
      </c>
      <c r="X1864">
        <v>3</v>
      </c>
      <c r="Y1864">
        <v>89</v>
      </c>
      <c r="Z1864">
        <v>0.55000000000000004</v>
      </c>
      <c r="AA1864">
        <v>0</v>
      </c>
      <c r="AB1864">
        <v>0</v>
      </c>
      <c r="AC1864">
        <v>0</v>
      </c>
      <c r="AD1864">
        <v>0</v>
      </c>
      <c r="AE1864">
        <v>0</v>
      </c>
      <c r="AF1864">
        <v>0</v>
      </c>
      <c r="AG1864" t="s">
        <v>10120</v>
      </c>
      <c r="AH1864" s="21" t="str">
        <f t="shared" si="58"/>
        <v>YO98</v>
      </c>
      <c r="AI1864" s="21">
        <v>72</v>
      </c>
      <c r="AJ1864" s="21">
        <f t="shared" si="59"/>
        <v>99.454656862745097</v>
      </c>
      <c r="AK1864" s="21" t="s">
        <v>2063</v>
      </c>
      <c r="AL1864" t="s">
        <v>2581</v>
      </c>
      <c r="AM1864" t="s">
        <v>53</v>
      </c>
      <c r="AN1864" t="s">
        <v>2030</v>
      </c>
    </row>
    <row r="1865" spans="1:40" ht="15" hidden="1" thickTop="1" x14ac:dyDescent="0.35">
      <c r="A1865" t="s">
        <v>10136</v>
      </c>
      <c r="B1865" t="s">
        <v>10122</v>
      </c>
      <c r="C1865" t="s">
        <v>5194</v>
      </c>
      <c r="D1865" t="s">
        <v>10123</v>
      </c>
      <c r="E1865" t="s">
        <v>5244</v>
      </c>
      <c r="F1865">
        <v>1</v>
      </c>
      <c r="G1865" t="s">
        <v>2600</v>
      </c>
      <c r="H1865" t="s">
        <v>2577</v>
      </c>
      <c r="I1865" t="s">
        <v>2511</v>
      </c>
      <c r="J1865" t="s">
        <v>2699</v>
      </c>
      <c r="K1865" t="s">
        <v>2579</v>
      </c>
      <c r="L1865" t="s">
        <v>2058</v>
      </c>
      <c r="M1865" t="s">
        <v>2059</v>
      </c>
      <c r="N1865">
        <v>1</v>
      </c>
      <c r="O1865">
        <v>87</v>
      </c>
      <c r="P1865">
        <v>0.36</v>
      </c>
      <c r="Q1865">
        <v>24480</v>
      </c>
      <c r="R1865">
        <v>0</v>
      </c>
      <c r="S1865">
        <v>0</v>
      </c>
      <c r="T1865">
        <v>0</v>
      </c>
      <c r="U1865">
        <v>0</v>
      </c>
      <c r="V1865">
        <v>0</v>
      </c>
      <c r="W1865">
        <v>0</v>
      </c>
      <c r="X1865">
        <v>0</v>
      </c>
      <c r="Y1865">
        <v>0</v>
      </c>
      <c r="Z1865">
        <v>0</v>
      </c>
      <c r="AA1865">
        <v>1</v>
      </c>
      <c r="AB1865">
        <v>87</v>
      </c>
      <c r="AC1865">
        <v>0.36</v>
      </c>
      <c r="AD1865">
        <v>0</v>
      </c>
      <c r="AE1865">
        <v>0</v>
      </c>
      <c r="AF1865">
        <v>0</v>
      </c>
      <c r="AG1865" t="s">
        <v>10124</v>
      </c>
      <c r="AH1865" s="21" t="str">
        <f t="shared" si="58"/>
        <v>YH98</v>
      </c>
      <c r="AI1865" s="21">
        <v>107.92500000000001</v>
      </c>
      <c r="AJ1865" s="21">
        <f t="shared" si="59"/>
        <v>99.644607843137251</v>
      </c>
      <c r="AK1865" s="21" t="s">
        <v>2063</v>
      </c>
      <c r="AL1865" t="s">
        <v>2581</v>
      </c>
      <c r="AM1865" t="s">
        <v>53</v>
      </c>
      <c r="AN1865" t="s">
        <v>2029</v>
      </c>
    </row>
    <row r="1866" spans="1:40" ht="15" hidden="1" thickTop="1" x14ac:dyDescent="0.35">
      <c r="A1866" t="s">
        <v>2301</v>
      </c>
      <c r="B1866" t="s">
        <v>10126</v>
      </c>
      <c r="C1866" t="s">
        <v>4282</v>
      </c>
      <c r="D1866" t="s">
        <v>10127</v>
      </c>
      <c r="E1866" t="s">
        <v>2691</v>
      </c>
      <c r="F1866">
        <v>1</v>
      </c>
      <c r="G1866" t="s">
        <v>2600</v>
      </c>
      <c r="H1866" t="s">
        <v>2577</v>
      </c>
      <c r="I1866" t="s">
        <v>2511</v>
      </c>
      <c r="J1866" t="s">
        <v>2699</v>
      </c>
      <c r="K1866" t="s">
        <v>2579</v>
      </c>
      <c r="L1866" t="s">
        <v>2058</v>
      </c>
      <c r="M1866" t="s">
        <v>2170</v>
      </c>
      <c r="N1866">
        <v>0</v>
      </c>
      <c r="O1866">
        <v>0</v>
      </c>
      <c r="P1866">
        <v>0</v>
      </c>
      <c r="Q1866">
        <v>15300</v>
      </c>
      <c r="R1866">
        <v>0</v>
      </c>
      <c r="S1866">
        <v>0</v>
      </c>
      <c r="T1866">
        <v>0</v>
      </c>
      <c r="U1866">
        <v>0</v>
      </c>
      <c r="V1866">
        <v>0</v>
      </c>
      <c r="W1866">
        <v>0</v>
      </c>
      <c r="X1866">
        <v>0</v>
      </c>
      <c r="Y1866">
        <v>0</v>
      </c>
      <c r="Z1866">
        <v>0</v>
      </c>
      <c r="AA1866">
        <v>0</v>
      </c>
      <c r="AB1866">
        <v>0</v>
      </c>
      <c r="AC1866">
        <v>0</v>
      </c>
      <c r="AD1866">
        <v>0</v>
      </c>
      <c r="AE1866">
        <v>0</v>
      </c>
      <c r="AF1866">
        <v>0</v>
      </c>
      <c r="AG1866" t="s">
        <v>10128</v>
      </c>
      <c r="AH1866" s="21" t="str">
        <f t="shared" si="58"/>
        <v>YO98</v>
      </c>
      <c r="AI1866" s="21">
        <v>67.5</v>
      </c>
      <c r="AJ1866" s="21">
        <f t="shared" si="59"/>
        <v>100</v>
      </c>
      <c r="AK1866" s="21" t="s">
        <v>2060</v>
      </c>
      <c r="AL1866" t="s">
        <v>2581</v>
      </c>
      <c r="AM1866" t="s">
        <v>53</v>
      </c>
      <c r="AN1866" t="s">
        <v>2030</v>
      </c>
    </row>
    <row r="1867" spans="1:40" ht="15" hidden="1" thickTop="1" x14ac:dyDescent="0.35">
      <c r="A1867" t="s">
        <v>10143</v>
      </c>
      <c r="B1867" t="s">
        <v>10130</v>
      </c>
      <c r="C1867" t="s">
        <v>4092</v>
      </c>
      <c r="D1867" t="s">
        <v>10131</v>
      </c>
      <c r="E1867" t="s">
        <v>2608</v>
      </c>
      <c r="F1867">
        <v>1</v>
      </c>
      <c r="G1867" t="s">
        <v>2609</v>
      </c>
      <c r="H1867" t="s">
        <v>2577</v>
      </c>
      <c r="I1867" t="s">
        <v>2511</v>
      </c>
      <c r="J1867" t="s">
        <v>2610</v>
      </c>
      <c r="K1867" t="s">
        <v>2611</v>
      </c>
      <c r="L1867" t="s">
        <v>2058</v>
      </c>
      <c r="M1867" t="s">
        <v>2059</v>
      </c>
      <c r="N1867">
        <v>1</v>
      </c>
      <c r="O1867">
        <v>151</v>
      </c>
      <c r="P1867">
        <v>0.62</v>
      </c>
      <c r="Q1867">
        <v>24480</v>
      </c>
      <c r="R1867">
        <v>0</v>
      </c>
      <c r="S1867">
        <v>0</v>
      </c>
      <c r="T1867">
        <v>0</v>
      </c>
      <c r="U1867">
        <v>0</v>
      </c>
      <c r="V1867">
        <v>0</v>
      </c>
      <c r="W1867">
        <v>0</v>
      </c>
      <c r="X1867">
        <v>1</v>
      </c>
      <c r="Y1867">
        <v>151</v>
      </c>
      <c r="Z1867">
        <v>0.62</v>
      </c>
      <c r="AA1867">
        <v>0</v>
      </c>
      <c r="AB1867">
        <v>0</v>
      </c>
      <c r="AC1867">
        <v>0</v>
      </c>
      <c r="AD1867">
        <v>0</v>
      </c>
      <c r="AE1867">
        <v>0</v>
      </c>
      <c r="AF1867">
        <v>0</v>
      </c>
      <c r="AG1867" t="s">
        <v>10132</v>
      </c>
      <c r="AH1867" s="21" t="str">
        <f t="shared" si="58"/>
        <v>YO27</v>
      </c>
      <c r="AI1867" s="21">
        <v>107.92500000000001</v>
      </c>
      <c r="AJ1867" s="21">
        <f t="shared" si="59"/>
        <v>99.38316993464052</v>
      </c>
      <c r="AK1867" s="21" t="s">
        <v>2063</v>
      </c>
      <c r="AL1867" t="s">
        <v>2613</v>
      </c>
      <c r="AM1867" t="s">
        <v>53</v>
      </c>
      <c r="AN1867" t="s">
        <v>2031</v>
      </c>
    </row>
    <row r="1868" spans="1:40" ht="15" hidden="1" thickTop="1" x14ac:dyDescent="0.35">
      <c r="A1868" t="s">
        <v>10147</v>
      </c>
      <c r="B1868" t="s">
        <v>10134</v>
      </c>
      <c r="C1868" t="s">
        <v>78</v>
      </c>
      <c r="D1868" t="s">
        <v>10135</v>
      </c>
      <c r="E1868" t="s">
        <v>560</v>
      </c>
      <c r="F1868">
        <v>1</v>
      </c>
      <c r="G1868" t="s">
        <v>2055</v>
      </c>
      <c r="H1868" t="s">
        <v>2056</v>
      </c>
      <c r="I1868" t="s">
        <v>2511</v>
      </c>
      <c r="J1868" t="s">
        <v>67</v>
      </c>
      <c r="K1868" t="s">
        <v>68</v>
      </c>
      <c r="L1868" t="s">
        <v>2058</v>
      </c>
      <c r="M1868" t="s">
        <v>2163</v>
      </c>
      <c r="N1868">
        <v>3</v>
      </c>
      <c r="O1868">
        <v>131</v>
      </c>
      <c r="P1868">
        <v>0.76</v>
      </c>
      <c r="Q1868">
        <v>17340</v>
      </c>
      <c r="R1868">
        <v>1</v>
      </c>
      <c r="S1868">
        <v>40</v>
      </c>
      <c r="T1868">
        <v>0.23</v>
      </c>
      <c r="U1868">
        <v>0</v>
      </c>
      <c r="V1868">
        <v>0</v>
      </c>
      <c r="W1868">
        <v>0</v>
      </c>
      <c r="X1868">
        <v>2</v>
      </c>
      <c r="Y1868">
        <v>91</v>
      </c>
      <c r="Z1868">
        <v>0.52</v>
      </c>
      <c r="AA1868">
        <v>0</v>
      </c>
      <c r="AB1868">
        <v>0</v>
      </c>
      <c r="AC1868">
        <v>0</v>
      </c>
      <c r="AD1868">
        <v>0</v>
      </c>
      <c r="AE1868">
        <v>0</v>
      </c>
      <c r="AF1868">
        <v>0</v>
      </c>
      <c r="AG1868" t="s">
        <v>266</v>
      </c>
      <c r="AH1868" s="21" t="str">
        <f t="shared" si="58"/>
        <v>YR20</v>
      </c>
      <c r="AI1868" s="21">
        <v>76.500000000000014</v>
      </c>
      <c r="AJ1868" s="21">
        <f t="shared" si="59"/>
        <v>99.244521337946949</v>
      </c>
      <c r="AK1868" s="21" t="s">
        <v>2063</v>
      </c>
      <c r="AL1868" t="s">
        <v>70</v>
      </c>
      <c r="AM1868" t="s">
        <v>53</v>
      </c>
      <c r="AN1868" t="s">
        <v>2033</v>
      </c>
    </row>
    <row r="1869" spans="1:40" ht="15" hidden="1" thickTop="1" x14ac:dyDescent="0.35">
      <c r="A1869" t="s">
        <v>10151</v>
      </c>
      <c r="B1869" t="s">
        <v>10137</v>
      </c>
      <c r="C1869" t="s">
        <v>2803</v>
      </c>
      <c r="D1869" t="s">
        <v>10138</v>
      </c>
      <c r="E1869" t="s">
        <v>2691</v>
      </c>
      <c r="F1869">
        <v>1</v>
      </c>
      <c r="G1869" t="s">
        <v>2600</v>
      </c>
      <c r="H1869" t="s">
        <v>2577</v>
      </c>
      <c r="I1869" t="s">
        <v>2511</v>
      </c>
      <c r="J1869" t="s">
        <v>2699</v>
      </c>
      <c r="K1869" t="s">
        <v>2579</v>
      </c>
      <c r="L1869" t="s">
        <v>2058</v>
      </c>
      <c r="M1869" t="s">
        <v>2059</v>
      </c>
      <c r="N1869">
        <v>1</v>
      </c>
      <c r="O1869">
        <v>52</v>
      </c>
      <c r="P1869">
        <v>0.21</v>
      </c>
      <c r="Q1869">
        <v>24480</v>
      </c>
      <c r="R1869">
        <v>1</v>
      </c>
      <c r="S1869">
        <v>52</v>
      </c>
      <c r="T1869">
        <v>0.21</v>
      </c>
      <c r="U1869">
        <v>0</v>
      </c>
      <c r="V1869">
        <v>0</v>
      </c>
      <c r="W1869">
        <v>0</v>
      </c>
      <c r="X1869">
        <v>0</v>
      </c>
      <c r="Y1869">
        <v>0</v>
      </c>
      <c r="Z1869">
        <v>0</v>
      </c>
      <c r="AA1869">
        <v>0</v>
      </c>
      <c r="AB1869">
        <v>0</v>
      </c>
      <c r="AC1869">
        <v>0</v>
      </c>
      <c r="AD1869">
        <v>0</v>
      </c>
      <c r="AE1869">
        <v>0</v>
      </c>
      <c r="AF1869">
        <v>0</v>
      </c>
      <c r="AG1869" t="s">
        <v>10139</v>
      </c>
      <c r="AH1869" s="21" t="str">
        <f t="shared" si="58"/>
        <v>YO98</v>
      </c>
      <c r="AI1869" s="21">
        <v>107.92500000000001</v>
      </c>
      <c r="AJ1869" s="21">
        <f t="shared" si="59"/>
        <v>99.787581699346404</v>
      </c>
      <c r="AK1869" s="21" t="s">
        <v>2060</v>
      </c>
      <c r="AL1869" t="s">
        <v>2581</v>
      </c>
      <c r="AM1869" t="s">
        <v>53</v>
      </c>
      <c r="AN1869" t="s">
        <v>2031</v>
      </c>
    </row>
    <row r="1870" spans="1:40" ht="15" hidden="1" thickTop="1" x14ac:dyDescent="0.35">
      <c r="A1870" t="s">
        <v>10154</v>
      </c>
      <c r="B1870" t="s">
        <v>10140</v>
      </c>
      <c r="C1870" t="s">
        <v>4168</v>
      </c>
      <c r="D1870" t="s">
        <v>10141</v>
      </c>
      <c r="E1870" t="s">
        <v>2608</v>
      </c>
      <c r="F1870">
        <v>1</v>
      </c>
      <c r="G1870" t="s">
        <v>2609</v>
      </c>
      <c r="H1870" t="s">
        <v>2577</v>
      </c>
      <c r="I1870" t="s">
        <v>2511</v>
      </c>
      <c r="J1870" t="s">
        <v>2741</v>
      </c>
      <c r="K1870" t="s">
        <v>2742</v>
      </c>
      <c r="L1870" t="s">
        <v>2058</v>
      </c>
      <c r="M1870" t="s">
        <v>2059</v>
      </c>
      <c r="N1870">
        <v>1</v>
      </c>
      <c r="O1870">
        <v>19</v>
      </c>
      <c r="P1870">
        <v>0.08</v>
      </c>
      <c r="Q1870">
        <v>24480</v>
      </c>
      <c r="R1870">
        <v>0</v>
      </c>
      <c r="S1870">
        <v>0</v>
      </c>
      <c r="T1870">
        <v>0</v>
      </c>
      <c r="U1870">
        <v>0</v>
      </c>
      <c r="V1870">
        <v>0</v>
      </c>
      <c r="W1870">
        <v>0</v>
      </c>
      <c r="X1870">
        <v>1</v>
      </c>
      <c r="Y1870">
        <v>19</v>
      </c>
      <c r="Z1870">
        <v>0.08</v>
      </c>
      <c r="AA1870">
        <v>0</v>
      </c>
      <c r="AB1870">
        <v>0</v>
      </c>
      <c r="AC1870">
        <v>0</v>
      </c>
      <c r="AD1870">
        <v>0</v>
      </c>
      <c r="AE1870">
        <v>0</v>
      </c>
      <c r="AF1870">
        <v>0</v>
      </c>
      <c r="AG1870" t="s">
        <v>10142</v>
      </c>
      <c r="AH1870" s="21" t="str">
        <f t="shared" si="58"/>
        <v>YO98</v>
      </c>
      <c r="AI1870" s="21">
        <v>107.92500000000001</v>
      </c>
      <c r="AJ1870" s="21">
        <f t="shared" si="59"/>
        <v>99.922385620915037</v>
      </c>
      <c r="AK1870" s="21" t="s">
        <v>2060</v>
      </c>
      <c r="AL1870" t="s">
        <v>2613</v>
      </c>
      <c r="AM1870" t="s">
        <v>53</v>
      </c>
      <c r="AN1870" t="s">
        <v>2031</v>
      </c>
    </row>
    <row r="1871" spans="1:40" ht="15" hidden="1" thickTop="1" x14ac:dyDescent="0.35">
      <c r="A1871" t="s">
        <v>10158</v>
      </c>
      <c r="B1871" t="s">
        <v>10144</v>
      </c>
      <c r="C1871" t="s">
        <v>4437</v>
      </c>
      <c r="D1871" t="s">
        <v>10145</v>
      </c>
      <c r="E1871" t="s">
        <v>3058</v>
      </c>
      <c r="F1871">
        <v>2</v>
      </c>
      <c r="G1871" t="s">
        <v>2546</v>
      </c>
      <c r="H1871" t="s">
        <v>2510</v>
      </c>
      <c r="I1871" t="s">
        <v>2511</v>
      </c>
      <c r="J1871" t="s">
        <v>4439</v>
      </c>
      <c r="K1871" t="s">
        <v>3007</v>
      </c>
      <c r="L1871" t="s">
        <v>2058</v>
      </c>
      <c r="M1871" t="s">
        <v>2170</v>
      </c>
      <c r="N1871">
        <v>1</v>
      </c>
      <c r="O1871">
        <v>40</v>
      </c>
      <c r="P1871">
        <v>0.26</v>
      </c>
      <c r="Q1871">
        <v>15300</v>
      </c>
      <c r="R1871">
        <v>1</v>
      </c>
      <c r="S1871">
        <v>40</v>
      </c>
      <c r="T1871">
        <v>0.26</v>
      </c>
      <c r="U1871">
        <v>0</v>
      </c>
      <c r="V1871">
        <v>0</v>
      </c>
      <c r="W1871">
        <v>0</v>
      </c>
      <c r="X1871">
        <v>0</v>
      </c>
      <c r="Y1871">
        <v>0</v>
      </c>
      <c r="Z1871">
        <v>0</v>
      </c>
      <c r="AA1871">
        <v>0</v>
      </c>
      <c r="AB1871">
        <v>0</v>
      </c>
      <c r="AC1871">
        <v>0</v>
      </c>
      <c r="AD1871">
        <v>0</v>
      </c>
      <c r="AE1871">
        <v>0</v>
      </c>
      <c r="AF1871">
        <v>0</v>
      </c>
      <c r="AG1871" t="s">
        <v>10146</v>
      </c>
      <c r="AH1871" s="21" t="str">
        <f t="shared" si="58"/>
        <v>YR21</v>
      </c>
      <c r="AI1871" s="21">
        <v>67.5</v>
      </c>
      <c r="AJ1871" s="21">
        <f t="shared" si="59"/>
        <v>99.738562091503269</v>
      </c>
      <c r="AK1871" s="21" t="s">
        <v>2063</v>
      </c>
      <c r="AL1871" t="s">
        <v>2551</v>
      </c>
      <c r="AM1871" t="s">
        <v>53</v>
      </c>
      <c r="AN1871" t="s">
        <v>2031</v>
      </c>
    </row>
    <row r="1872" spans="1:40" ht="15" hidden="1" thickTop="1" x14ac:dyDescent="0.35">
      <c r="A1872" t="s">
        <v>10162</v>
      </c>
      <c r="B1872" t="s">
        <v>10148</v>
      </c>
      <c r="C1872" t="s">
        <v>6370</v>
      </c>
      <c r="D1872" t="s">
        <v>10149</v>
      </c>
      <c r="E1872" t="s">
        <v>2724</v>
      </c>
      <c r="F1872">
        <v>1</v>
      </c>
      <c r="G1872" t="s">
        <v>2682</v>
      </c>
      <c r="H1872" t="s">
        <v>2620</v>
      </c>
      <c r="I1872" t="s">
        <v>2511</v>
      </c>
      <c r="J1872" t="s">
        <v>2725</v>
      </c>
      <c r="K1872" t="s">
        <v>2684</v>
      </c>
      <c r="L1872" t="s">
        <v>2058</v>
      </c>
      <c r="M1872" t="s">
        <v>2059</v>
      </c>
      <c r="N1872">
        <v>0</v>
      </c>
      <c r="O1872">
        <v>0</v>
      </c>
      <c r="P1872">
        <v>0</v>
      </c>
      <c r="Q1872">
        <v>24480</v>
      </c>
      <c r="R1872">
        <v>0</v>
      </c>
      <c r="S1872">
        <v>0</v>
      </c>
      <c r="T1872">
        <v>0</v>
      </c>
      <c r="U1872">
        <v>0</v>
      </c>
      <c r="V1872">
        <v>0</v>
      </c>
      <c r="W1872">
        <v>0</v>
      </c>
      <c r="X1872">
        <v>0</v>
      </c>
      <c r="Y1872">
        <v>0</v>
      </c>
      <c r="Z1872">
        <v>0</v>
      </c>
      <c r="AA1872">
        <v>0</v>
      </c>
      <c r="AB1872">
        <v>0</v>
      </c>
      <c r="AC1872">
        <v>0</v>
      </c>
      <c r="AD1872">
        <v>0</v>
      </c>
      <c r="AE1872">
        <v>0</v>
      </c>
      <c r="AF1872">
        <v>0</v>
      </c>
      <c r="AG1872" t="s">
        <v>10150</v>
      </c>
      <c r="AH1872" s="21" t="str">
        <f t="shared" si="58"/>
        <v>YO27</v>
      </c>
      <c r="AI1872" s="21">
        <v>107.92500000000001</v>
      </c>
      <c r="AJ1872" s="21">
        <f t="shared" si="59"/>
        <v>100</v>
      </c>
      <c r="AK1872" s="21" t="s">
        <v>2060</v>
      </c>
      <c r="AL1872" t="s">
        <v>2725</v>
      </c>
      <c r="AM1872" t="s">
        <v>53</v>
      </c>
      <c r="AN1872" t="s">
        <v>2032</v>
      </c>
    </row>
    <row r="1873" spans="1:40" ht="15" hidden="1" thickTop="1" x14ac:dyDescent="0.35">
      <c r="A1873" t="s">
        <v>10166</v>
      </c>
      <c r="B1873" t="s">
        <v>10152</v>
      </c>
      <c r="C1873" t="s">
        <v>100</v>
      </c>
      <c r="D1873" t="s">
        <v>10153</v>
      </c>
      <c r="E1873" t="s">
        <v>560</v>
      </c>
      <c r="F1873">
        <v>1</v>
      </c>
      <c r="G1873" t="s">
        <v>2055</v>
      </c>
      <c r="H1873" t="s">
        <v>2056</v>
      </c>
      <c r="I1873" t="s">
        <v>2511</v>
      </c>
      <c r="J1873" t="s">
        <v>67</v>
      </c>
      <c r="K1873" t="s">
        <v>68</v>
      </c>
      <c r="L1873" t="s">
        <v>2058</v>
      </c>
      <c r="M1873" t="s">
        <v>2488</v>
      </c>
      <c r="N1873">
        <v>2</v>
      </c>
      <c r="O1873">
        <v>65</v>
      </c>
      <c r="P1873">
        <v>0.4</v>
      </c>
      <c r="Q1873">
        <v>16320</v>
      </c>
      <c r="R1873">
        <v>0</v>
      </c>
      <c r="S1873">
        <v>0</v>
      </c>
      <c r="T1873">
        <v>0</v>
      </c>
      <c r="U1873">
        <v>0</v>
      </c>
      <c r="V1873">
        <v>0</v>
      </c>
      <c r="W1873">
        <v>0</v>
      </c>
      <c r="X1873">
        <v>2</v>
      </c>
      <c r="Y1873">
        <v>65</v>
      </c>
      <c r="Z1873">
        <v>0.4</v>
      </c>
      <c r="AA1873">
        <v>0</v>
      </c>
      <c r="AB1873">
        <v>0</v>
      </c>
      <c r="AC1873">
        <v>0</v>
      </c>
      <c r="AD1873">
        <v>0</v>
      </c>
      <c r="AE1873">
        <v>0</v>
      </c>
      <c r="AF1873">
        <v>0</v>
      </c>
      <c r="AG1873" t="s">
        <v>268</v>
      </c>
      <c r="AH1873" s="21" t="str">
        <f t="shared" si="58"/>
        <v>YR21</v>
      </c>
      <c r="AI1873" s="21">
        <v>72.000000000000014</v>
      </c>
      <c r="AJ1873" s="21">
        <f t="shared" si="59"/>
        <v>99.601715686274517</v>
      </c>
      <c r="AK1873" s="21" t="s">
        <v>2063</v>
      </c>
      <c r="AL1873" t="s">
        <v>70</v>
      </c>
      <c r="AM1873" t="s">
        <v>53</v>
      </c>
      <c r="AN1873" t="s">
        <v>2031</v>
      </c>
    </row>
    <row r="1874" spans="1:40" ht="15" hidden="1" thickTop="1" x14ac:dyDescent="0.35">
      <c r="A1874" t="s">
        <v>10170</v>
      </c>
      <c r="B1874" t="s">
        <v>10155</v>
      </c>
      <c r="C1874" t="s">
        <v>2978</v>
      </c>
      <c r="D1874" t="s">
        <v>10156</v>
      </c>
      <c r="E1874" t="s">
        <v>2980</v>
      </c>
      <c r="F1874">
        <v>1</v>
      </c>
      <c r="G1874" t="s">
        <v>2619</v>
      </c>
      <c r="H1874" t="s">
        <v>2620</v>
      </c>
      <c r="I1874" t="s">
        <v>2511</v>
      </c>
      <c r="J1874" t="s">
        <v>2981</v>
      </c>
      <c r="K1874" t="s">
        <v>2655</v>
      </c>
      <c r="L1874" t="s">
        <v>2058</v>
      </c>
      <c r="M1874" t="s">
        <v>2059</v>
      </c>
      <c r="N1874">
        <v>0</v>
      </c>
      <c r="O1874">
        <v>0</v>
      </c>
      <c r="P1874">
        <v>0</v>
      </c>
      <c r="Q1874">
        <v>24480</v>
      </c>
      <c r="R1874">
        <v>0</v>
      </c>
      <c r="S1874">
        <v>0</v>
      </c>
      <c r="T1874">
        <v>0</v>
      </c>
      <c r="U1874">
        <v>0</v>
      </c>
      <c r="V1874">
        <v>0</v>
      </c>
      <c r="W1874">
        <v>0</v>
      </c>
      <c r="X1874">
        <v>0</v>
      </c>
      <c r="Y1874">
        <v>0</v>
      </c>
      <c r="Z1874">
        <v>0</v>
      </c>
      <c r="AA1874">
        <v>0</v>
      </c>
      <c r="AB1874">
        <v>0</v>
      </c>
      <c r="AC1874">
        <v>0</v>
      </c>
      <c r="AD1874">
        <v>0</v>
      </c>
      <c r="AE1874">
        <v>0</v>
      </c>
      <c r="AF1874">
        <v>0</v>
      </c>
      <c r="AG1874" t="s">
        <v>10157</v>
      </c>
      <c r="AH1874" s="21" t="str">
        <f t="shared" si="58"/>
        <v>YO27</v>
      </c>
      <c r="AI1874" s="21">
        <v>107.92500000000001</v>
      </c>
      <c r="AJ1874" s="21">
        <f t="shared" si="59"/>
        <v>100</v>
      </c>
      <c r="AK1874" s="21" t="s">
        <v>2060</v>
      </c>
      <c r="AL1874" t="s">
        <v>2984</v>
      </c>
      <c r="AM1874" t="s">
        <v>53</v>
      </c>
      <c r="AN1874" t="s">
        <v>2031</v>
      </c>
    </row>
    <row r="1875" spans="1:40" ht="15" hidden="1" thickTop="1" x14ac:dyDescent="0.35">
      <c r="A1875" t="s">
        <v>10174</v>
      </c>
      <c r="B1875" t="s">
        <v>10159</v>
      </c>
      <c r="C1875" t="s">
        <v>4067</v>
      </c>
      <c r="D1875" t="s">
        <v>10160</v>
      </c>
      <c r="E1875" t="s">
        <v>2575</v>
      </c>
      <c r="F1875">
        <v>1</v>
      </c>
      <c r="G1875" t="s">
        <v>2600</v>
      </c>
      <c r="H1875" t="s">
        <v>2577</v>
      </c>
      <c r="I1875" t="s">
        <v>2511</v>
      </c>
      <c r="J1875" t="s">
        <v>2699</v>
      </c>
      <c r="K1875" t="s">
        <v>2579</v>
      </c>
      <c r="L1875" t="s">
        <v>2058</v>
      </c>
      <c r="M1875" t="s">
        <v>2059</v>
      </c>
      <c r="N1875">
        <v>1</v>
      </c>
      <c r="O1875">
        <v>12</v>
      </c>
      <c r="P1875">
        <v>0.05</v>
      </c>
      <c r="Q1875">
        <v>24480</v>
      </c>
      <c r="R1875">
        <v>0</v>
      </c>
      <c r="S1875">
        <v>0</v>
      </c>
      <c r="T1875">
        <v>0</v>
      </c>
      <c r="U1875">
        <v>0</v>
      </c>
      <c r="V1875">
        <v>0</v>
      </c>
      <c r="W1875">
        <v>0</v>
      </c>
      <c r="X1875">
        <v>1</v>
      </c>
      <c r="Y1875">
        <v>12</v>
      </c>
      <c r="Z1875">
        <v>0.05</v>
      </c>
      <c r="AA1875">
        <v>0</v>
      </c>
      <c r="AB1875">
        <v>0</v>
      </c>
      <c r="AC1875">
        <v>0</v>
      </c>
      <c r="AD1875">
        <v>0</v>
      </c>
      <c r="AE1875">
        <v>0</v>
      </c>
      <c r="AF1875">
        <v>0</v>
      </c>
      <c r="AG1875" t="s">
        <v>10161</v>
      </c>
      <c r="AH1875" s="21" t="str">
        <f t="shared" si="58"/>
        <v>YR21</v>
      </c>
      <c r="AI1875" s="21">
        <v>107.92500000000001</v>
      </c>
      <c r="AJ1875" s="21">
        <f t="shared" si="59"/>
        <v>99.950980392156865</v>
      </c>
      <c r="AK1875" s="21" t="s">
        <v>2060</v>
      </c>
      <c r="AL1875" t="s">
        <v>2581</v>
      </c>
      <c r="AM1875" t="s">
        <v>53</v>
      </c>
      <c r="AN1875" t="s">
        <v>2031</v>
      </c>
    </row>
    <row r="1876" spans="1:40" ht="15" hidden="1" thickTop="1" x14ac:dyDescent="0.35">
      <c r="A1876" t="s">
        <v>7779</v>
      </c>
      <c r="B1876" t="s">
        <v>10163</v>
      </c>
      <c r="C1876" t="s">
        <v>3134</v>
      </c>
      <c r="D1876" t="s">
        <v>10164</v>
      </c>
      <c r="E1876" t="s">
        <v>2724</v>
      </c>
      <c r="F1876">
        <v>1</v>
      </c>
      <c r="G1876" t="s">
        <v>2682</v>
      </c>
      <c r="H1876" t="s">
        <v>2620</v>
      </c>
      <c r="I1876" t="s">
        <v>2511</v>
      </c>
      <c r="J1876" t="s">
        <v>2725</v>
      </c>
      <c r="K1876" t="s">
        <v>2684</v>
      </c>
      <c r="L1876" t="s">
        <v>2058</v>
      </c>
      <c r="M1876" t="s">
        <v>2059</v>
      </c>
      <c r="N1876">
        <v>0</v>
      </c>
      <c r="O1876">
        <v>0</v>
      </c>
      <c r="P1876">
        <v>0</v>
      </c>
      <c r="Q1876">
        <v>24480</v>
      </c>
      <c r="R1876">
        <v>0</v>
      </c>
      <c r="S1876">
        <v>0</v>
      </c>
      <c r="T1876">
        <v>0</v>
      </c>
      <c r="U1876">
        <v>0</v>
      </c>
      <c r="V1876">
        <v>0</v>
      </c>
      <c r="W1876">
        <v>0</v>
      </c>
      <c r="X1876">
        <v>0</v>
      </c>
      <c r="Y1876">
        <v>0</v>
      </c>
      <c r="Z1876">
        <v>0</v>
      </c>
      <c r="AA1876">
        <v>0</v>
      </c>
      <c r="AB1876">
        <v>0</v>
      </c>
      <c r="AC1876">
        <v>0</v>
      </c>
      <c r="AD1876">
        <v>0</v>
      </c>
      <c r="AE1876">
        <v>0</v>
      </c>
      <c r="AF1876">
        <v>0</v>
      </c>
      <c r="AG1876" t="s">
        <v>10165</v>
      </c>
      <c r="AH1876" s="21" t="str">
        <f t="shared" si="58"/>
        <v>YO27</v>
      </c>
      <c r="AI1876" s="21">
        <v>107.92500000000001</v>
      </c>
      <c r="AJ1876" s="21">
        <f t="shared" si="59"/>
        <v>100</v>
      </c>
      <c r="AK1876" s="21" t="s">
        <v>2060</v>
      </c>
      <c r="AL1876" t="s">
        <v>2725</v>
      </c>
      <c r="AM1876" t="s">
        <v>53</v>
      </c>
      <c r="AN1876" t="s">
        <v>2031</v>
      </c>
    </row>
    <row r="1877" spans="1:40" ht="15" hidden="1" thickTop="1" x14ac:dyDescent="0.35">
      <c r="A1877" t="s">
        <v>10181</v>
      </c>
      <c r="B1877" t="s">
        <v>10167</v>
      </c>
      <c r="C1877" t="s">
        <v>8649</v>
      </c>
      <c r="D1877" t="s">
        <v>10168</v>
      </c>
      <c r="E1877" t="s">
        <v>126</v>
      </c>
      <c r="F1877">
        <v>2</v>
      </c>
      <c r="G1877" t="s">
        <v>2524</v>
      </c>
      <c r="H1877" t="s">
        <v>2056</v>
      </c>
      <c r="I1877" t="s">
        <v>2511</v>
      </c>
      <c r="J1877" t="s">
        <v>3956</v>
      </c>
      <c r="K1877" t="s">
        <v>62</v>
      </c>
      <c r="L1877" t="s">
        <v>2058</v>
      </c>
      <c r="M1877" t="s">
        <v>2059</v>
      </c>
      <c r="N1877">
        <v>0</v>
      </c>
      <c r="O1877">
        <v>0</v>
      </c>
      <c r="P1877">
        <v>0</v>
      </c>
      <c r="Q1877">
        <v>24480</v>
      </c>
      <c r="R1877">
        <v>0</v>
      </c>
      <c r="S1877">
        <v>0</v>
      </c>
      <c r="T1877">
        <v>0</v>
      </c>
      <c r="U1877">
        <v>0</v>
      </c>
      <c r="V1877">
        <v>0</v>
      </c>
      <c r="W1877">
        <v>0</v>
      </c>
      <c r="X1877">
        <v>0</v>
      </c>
      <c r="Y1877">
        <v>0</v>
      </c>
      <c r="Z1877">
        <v>0</v>
      </c>
      <c r="AA1877">
        <v>0</v>
      </c>
      <c r="AB1877">
        <v>0</v>
      </c>
      <c r="AC1877">
        <v>0</v>
      </c>
      <c r="AD1877">
        <v>0</v>
      </c>
      <c r="AE1877">
        <v>0</v>
      </c>
      <c r="AF1877">
        <v>0</v>
      </c>
      <c r="AG1877" t="s">
        <v>10169</v>
      </c>
      <c r="AH1877" s="21" t="str">
        <f t="shared" si="58"/>
        <v>YO27</v>
      </c>
      <c r="AI1877" s="21">
        <v>107.92500000000001</v>
      </c>
      <c r="AJ1877" s="21">
        <f t="shared" si="59"/>
        <v>100</v>
      </c>
      <c r="AK1877" s="21" t="s">
        <v>2060</v>
      </c>
      <c r="AL1877" t="s">
        <v>2527</v>
      </c>
      <c r="AM1877" t="s">
        <v>53</v>
      </c>
      <c r="AN1877" t="s">
        <v>2030</v>
      </c>
    </row>
    <row r="1878" spans="1:40" ht="15" hidden="1" thickTop="1" x14ac:dyDescent="0.35">
      <c r="A1878" t="s">
        <v>10185</v>
      </c>
      <c r="B1878" t="s">
        <v>10171</v>
      </c>
      <c r="C1878" t="s">
        <v>5259</v>
      </c>
      <c r="D1878" t="s">
        <v>10172</v>
      </c>
      <c r="E1878" t="s">
        <v>2938</v>
      </c>
      <c r="F1878">
        <v>1</v>
      </c>
      <c r="G1878" t="s">
        <v>2593</v>
      </c>
      <c r="H1878" t="s">
        <v>2056</v>
      </c>
      <c r="I1878" t="s">
        <v>2511</v>
      </c>
      <c r="J1878" t="s">
        <v>3250</v>
      </c>
      <c r="K1878" t="s">
        <v>65</v>
      </c>
      <c r="L1878" t="s">
        <v>2058</v>
      </c>
      <c r="M1878" t="s">
        <v>2170</v>
      </c>
      <c r="N1878">
        <v>4</v>
      </c>
      <c r="O1878">
        <v>85</v>
      </c>
      <c r="P1878">
        <v>0.56000000000000005</v>
      </c>
      <c r="Q1878">
        <v>15300</v>
      </c>
      <c r="R1878">
        <v>0</v>
      </c>
      <c r="S1878">
        <v>0</v>
      </c>
      <c r="T1878">
        <v>0</v>
      </c>
      <c r="U1878">
        <v>0</v>
      </c>
      <c r="V1878">
        <v>0</v>
      </c>
      <c r="W1878">
        <v>0</v>
      </c>
      <c r="X1878">
        <v>3</v>
      </c>
      <c r="Y1878">
        <v>68</v>
      </c>
      <c r="Z1878">
        <v>0.44</v>
      </c>
      <c r="AA1878">
        <v>1</v>
      </c>
      <c r="AB1878">
        <v>17</v>
      </c>
      <c r="AC1878">
        <v>0.11</v>
      </c>
      <c r="AD1878">
        <v>0</v>
      </c>
      <c r="AE1878">
        <v>0</v>
      </c>
      <c r="AF1878">
        <v>0</v>
      </c>
      <c r="AG1878" t="s">
        <v>10173</v>
      </c>
      <c r="AH1878" s="21" t="str">
        <f t="shared" si="58"/>
        <v>YO27</v>
      </c>
      <c r="AI1878" s="21">
        <v>67.5</v>
      </c>
      <c r="AJ1878" s="21">
        <f t="shared" si="59"/>
        <v>99.444444444444443</v>
      </c>
      <c r="AK1878" s="21" t="s">
        <v>2063</v>
      </c>
      <c r="AL1878" t="s">
        <v>2527</v>
      </c>
      <c r="AM1878" t="s">
        <v>53</v>
      </c>
      <c r="AN1878" t="s">
        <v>2033</v>
      </c>
    </row>
    <row r="1879" spans="1:40" ht="15" hidden="1" thickTop="1" x14ac:dyDescent="0.35">
      <c r="A1879" t="s">
        <v>10189</v>
      </c>
      <c r="B1879" t="s">
        <v>10175</v>
      </c>
      <c r="C1879" t="s">
        <v>4594</v>
      </c>
      <c r="D1879" t="s">
        <v>10176</v>
      </c>
      <c r="E1879" t="s">
        <v>2851</v>
      </c>
      <c r="F1879">
        <v>1</v>
      </c>
      <c r="G1879" t="s">
        <v>2593</v>
      </c>
      <c r="H1879" t="s">
        <v>2056</v>
      </c>
      <c r="I1879" t="s">
        <v>2511</v>
      </c>
      <c r="J1879" t="s">
        <v>2594</v>
      </c>
      <c r="K1879" t="s">
        <v>65</v>
      </c>
      <c r="L1879" t="s">
        <v>2058</v>
      </c>
      <c r="M1879" t="s">
        <v>2170</v>
      </c>
      <c r="N1879">
        <v>0</v>
      </c>
      <c r="O1879">
        <v>0</v>
      </c>
      <c r="P1879">
        <v>0</v>
      </c>
      <c r="Q1879">
        <v>15300</v>
      </c>
      <c r="R1879">
        <v>0</v>
      </c>
      <c r="S1879">
        <v>0</v>
      </c>
      <c r="T1879">
        <v>0</v>
      </c>
      <c r="U1879">
        <v>0</v>
      </c>
      <c r="V1879">
        <v>0</v>
      </c>
      <c r="W1879">
        <v>0</v>
      </c>
      <c r="X1879">
        <v>0</v>
      </c>
      <c r="Y1879">
        <v>0</v>
      </c>
      <c r="Z1879">
        <v>0</v>
      </c>
      <c r="AA1879">
        <v>0</v>
      </c>
      <c r="AB1879">
        <v>0</v>
      </c>
      <c r="AC1879">
        <v>0</v>
      </c>
      <c r="AD1879">
        <v>0</v>
      </c>
      <c r="AE1879">
        <v>0</v>
      </c>
      <c r="AF1879">
        <v>0</v>
      </c>
      <c r="AG1879" t="s">
        <v>10177</v>
      </c>
      <c r="AH1879" s="21" t="str">
        <f t="shared" si="58"/>
        <v>YK19</v>
      </c>
      <c r="AI1879" s="21">
        <v>67.5</v>
      </c>
      <c r="AJ1879" s="21">
        <f t="shared" si="59"/>
        <v>100</v>
      </c>
      <c r="AK1879" s="21" t="s">
        <v>2060</v>
      </c>
      <c r="AL1879" t="s">
        <v>2527</v>
      </c>
      <c r="AM1879" t="s">
        <v>53</v>
      </c>
      <c r="AN1879" t="s">
        <v>2031</v>
      </c>
    </row>
    <row r="1880" spans="1:40" ht="15" hidden="1" thickTop="1" x14ac:dyDescent="0.35">
      <c r="A1880" t="s">
        <v>10193</v>
      </c>
      <c r="B1880" t="s">
        <v>10178</v>
      </c>
      <c r="C1880" t="s">
        <v>4480</v>
      </c>
      <c r="D1880" t="s">
        <v>10179</v>
      </c>
      <c r="E1880" t="s">
        <v>2508</v>
      </c>
      <c r="F1880">
        <v>2</v>
      </c>
      <c r="G1880" t="s">
        <v>2509</v>
      </c>
      <c r="H1880" t="s">
        <v>2510</v>
      </c>
      <c r="I1880" t="s">
        <v>2511</v>
      </c>
      <c r="J1880" t="s">
        <v>3773</v>
      </c>
      <c r="K1880" t="s">
        <v>2513</v>
      </c>
      <c r="L1880" t="s">
        <v>2058</v>
      </c>
      <c r="M1880" t="s">
        <v>2059</v>
      </c>
      <c r="N1880">
        <v>0</v>
      </c>
      <c r="O1880">
        <v>0</v>
      </c>
      <c r="P1880">
        <v>0</v>
      </c>
      <c r="Q1880">
        <v>24480</v>
      </c>
      <c r="R1880">
        <v>0</v>
      </c>
      <c r="S1880">
        <v>0</v>
      </c>
      <c r="T1880">
        <v>0</v>
      </c>
      <c r="U1880">
        <v>0</v>
      </c>
      <c r="V1880">
        <v>0</v>
      </c>
      <c r="W1880">
        <v>0</v>
      </c>
      <c r="X1880">
        <v>0</v>
      </c>
      <c r="Y1880">
        <v>0</v>
      </c>
      <c r="Z1880">
        <v>0</v>
      </c>
      <c r="AA1880">
        <v>0</v>
      </c>
      <c r="AB1880">
        <v>0</v>
      </c>
      <c r="AC1880">
        <v>0</v>
      </c>
      <c r="AD1880">
        <v>0</v>
      </c>
      <c r="AE1880">
        <v>0</v>
      </c>
      <c r="AF1880">
        <v>0</v>
      </c>
      <c r="AG1880" t="s">
        <v>10180</v>
      </c>
      <c r="AH1880" s="21" t="str">
        <f t="shared" si="58"/>
        <v>YR21</v>
      </c>
      <c r="AI1880" s="21">
        <v>107.92500000000001</v>
      </c>
      <c r="AJ1880" s="21">
        <f t="shared" si="59"/>
        <v>100</v>
      </c>
      <c r="AK1880" s="21" t="s">
        <v>2060</v>
      </c>
      <c r="AL1880" t="s">
        <v>2515</v>
      </c>
      <c r="AM1880" t="s">
        <v>53</v>
      </c>
      <c r="AN1880" t="s">
        <v>2031</v>
      </c>
    </row>
    <row r="1881" spans="1:40" ht="15" hidden="1" thickTop="1" x14ac:dyDescent="0.35">
      <c r="A1881" t="s">
        <v>10197</v>
      </c>
      <c r="B1881" t="s">
        <v>10182</v>
      </c>
      <c r="C1881" t="s">
        <v>4001</v>
      </c>
      <c r="D1881" t="s">
        <v>10183</v>
      </c>
      <c r="E1881" t="s">
        <v>4003</v>
      </c>
      <c r="F1881">
        <v>1</v>
      </c>
      <c r="G1881" t="s">
        <v>2600</v>
      </c>
      <c r="H1881" t="s">
        <v>2510</v>
      </c>
      <c r="I1881" t="s">
        <v>2511</v>
      </c>
      <c r="J1881" t="s">
        <v>4004</v>
      </c>
      <c r="K1881" t="s">
        <v>3007</v>
      </c>
      <c r="L1881" t="s">
        <v>30320</v>
      </c>
      <c r="M1881" t="s">
        <v>2059</v>
      </c>
      <c r="N1881">
        <v>0</v>
      </c>
      <c r="O1881">
        <v>0</v>
      </c>
      <c r="P1881">
        <v>0</v>
      </c>
      <c r="Q1881">
        <v>18720</v>
      </c>
      <c r="R1881">
        <v>0</v>
      </c>
      <c r="S1881">
        <v>0</v>
      </c>
      <c r="T1881">
        <v>0</v>
      </c>
      <c r="U1881">
        <v>0</v>
      </c>
      <c r="V1881">
        <v>0</v>
      </c>
      <c r="W1881">
        <v>0</v>
      </c>
      <c r="X1881">
        <v>0</v>
      </c>
      <c r="Y1881">
        <v>0</v>
      </c>
      <c r="Z1881">
        <v>0</v>
      </c>
      <c r="AA1881">
        <v>0</v>
      </c>
      <c r="AB1881">
        <v>0</v>
      </c>
      <c r="AC1881">
        <v>0</v>
      </c>
      <c r="AD1881">
        <v>0</v>
      </c>
      <c r="AE1881">
        <v>0</v>
      </c>
      <c r="AF1881">
        <v>0</v>
      </c>
      <c r="AG1881" t="s">
        <v>10184</v>
      </c>
      <c r="AH1881" s="21" t="str">
        <f t="shared" si="58"/>
        <v>YH98</v>
      </c>
      <c r="AI1881" s="21">
        <v>107.92500000000001</v>
      </c>
      <c r="AJ1881" s="21">
        <f t="shared" si="59"/>
        <v>100</v>
      </c>
      <c r="AK1881" s="21" t="s">
        <v>2060</v>
      </c>
      <c r="AL1881" t="s">
        <v>2551</v>
      </c>
      <c r="AM1881" t="s">
        <v>53</v>
      </c>
      <c r="AN1881" t="s">
        <v>2029</v>
      </c>
    </row>
    <row r="1882" spans="1:40" ht="15" hidden="1" thickTop="1" x14ac:dyDescent="0.35">
      <c r="A1882" t="s">
        <v>10201</v>
      </c>
      <c r="B1882" t="s">
        <v>10186</v>
      </c>
      <c r="C1882" t="s">
        <v>4001</v>
      </c>
      <c r="D1882" t="s">
        <v>10187</v>
      </c>
      <c r="E1882" t="s">
        <v>4003</v>
      </c>
      <c r="F1882">
        <v>1</v>
      </c>
      <c r="G1882" t="s">
        <v>2600</v>
      </c>
      <c r="H1882" t="s">
        <v>2510</v>
      </c>
      <c r="I1882" t="s">
        <v>2511</v>
      </c>
      <c r="J1882" t="s">
        <v>4004</v>
      </c>
      <c r="K1882" t="s">
        <v>3007</v>
      </c>
      <c r="L1882" t="s">
        <v>30320</v>
      </c>
      <c r="M1882" t="s">
        <v>2059</v>
      </c>
      <c r="N1882">
        <v>0</v>
      </c>
      <c r="O1882">
        <v>0</v>
      </c>
      <c r="P1882">
        <v>0</v>
      </c>
      <c r="Q1882">
        <v>18720</v>
      </c>
      <c r="R1882">
        <v>0</v>
      </c>
      <c r="S1882">
        <v>0</v>
      </c>
      <c r="T1882">
        <v>0</v>
      </c>
      <c r="U1882">
        <v>0</v>
      </c>
      <c r="V1882">
        <v>0</v>
      </c>
      <c r="W1882">
        <v>0</v>
      </c>
      <c r="X1882">
        <v>0</v>
      </c>
      <c r="Y1882">
        <v>0</v>
      </c>
      <c r="Z1882">
        <v>0</v>
      </c>
      <c r="AA1882">
        <v>0</v>
      </c>
      <c r="AB1882">
        <v>0</v>
      </c>
      <c r="AC1882">
        <v>0</v>
      </c>
      <c r="AD1882">
        <v>0</v>
      </c>
      <c r="AE1882">
        <v>0</v>
      </c>
      <c r="AF1882">
        <v>0</v>
      </c>
      <c r="AG1882" t="s">
        <v>10188</v>
      </c>
      <c r="AH1882" s="21" t="str">
        <f t="shared" si="58"/>
        <v>YR21</v>
      </c>
      <c r="AI1882" s="21">
        <v>107.92500000000001</v>
      </c>
      <c r="AJ1882" s="21">
        <f t="shared" si="59"/>
        <v>100</v>
      </c>
      <c r="AK1882" s="21" t="s">
        <v>2060</v>
      </c>
      <c r="AL1882" t="s">
        <v>2551</v>
      </c>
      <c r="AM1882" t="s">
        <v>53</v>
      </c>
      <c r="AN1882" t="s">
        <v>2029</v>
      </c>
    </row>
    <row r="1883" spans="1:40" ht="15" hidden="1" thickTop="1" x14ac:dyDescent="0.35">
      <c r="A1883" t="s">
        <v>10205</v>
      </c>
      <c r="B1883" t="s">
        <v>10190</v>
      </c>
      <c r="C1883" t="s">
        <v>3067</v>
      </c>
      <c r="D1883" t="s">
        <v>10191</v>
      </c>
      <c r="E1883" t="s">
        <v>2667</v>
      </c>
      <c r="F1883">
        <v>1</v>
      </c>
      <c r="G1883" t="s">
        <v>2509</v>
      </c>
      <c r="H1883" t="s">
        <v>2510</v>
      </c>
      <c r="I1883" t="s">
        <v>2511</v>
      </c>
      <c r="J1883" t="s">
        <v>2794</v>
      </c>
      <c r="K1883" t="s">
        <v>2669</v>
      </c>
      <c r="L1883" t="s">
        <v>2058</v>
      </c>
      <c r="M1883" t="s">
        <v>2059</v>
      </c>
      <c r="N1883">
        <v>0</v>
      </c>
      <c r="O1883">
        <v>0</v>
      </c>
      <c r="P1883">
        <v>0</v>
      </c>
      <c r="Q1883">
        <v>24480</v>
      </c>
      <c r="R1883">
        <v>0</v>
      </c>
      <c r="S1883">
        <v>0</v>
      </c>
      <c r="T1883">
        <v>0</v>
      </c>
      <c r="U1883">
        <v>0</v>
      </c>
      <c r="V1883">
        <v>0</v>
      </c>
      <c r="W1883">
        <v>0</v>
      </c>
      <c r="X1883">
        <v>0</v>
      </c>
      <c r="Y1883">
        <v>0</v>
      </c>
      <c r="Z1883">
        <v>0</v>
      </c>
      <c r="AA1883">
        <v>0</v>
      </c>
      <c r="AB1883">
        <v>0</v>
      </c>
      <c r="AC1883">
        <v>0</v>
      </c>
      <c r="AD1883">
        <v>0</v>
      </c>
      <c r="AE1883">
        <v>0</v>
      </c>
      <c r="AF1883">
        <v>0</v>
      </c>
      <c r="AG1883" t="s">
        <v>10192</v>
      </c>
      <c r="AH1883" s="21" t="str">
        <f t="shared" si="58"/>
        <v>YO27</v>
      </c>
      <c r="AI1883" s="21">
        <v>107.92500000000001</v>
      </c>
      <c r="AJ1883" s="21">
        <f t="shared" si="59"/>
        <v>100</v>
      </c>
      <c r="AK1883" s="21" t="s">
        <v>2060</v>
      </c>
      <c r="AL1883" t="s">
        <v>2515</v>
      </c>
      <c r="AM1883" t="s">
        <v>53</v>
      </c>
      <c r="AN1883" t="s">
        <v>2030</v>
      </c>
    </row>
    <row r="1884" spans="1:40" ht="15" hidden="1" thickTop="1" x14ac:dyDescent="0.35">
      <c r="A1884" t="s">
        <v>10209</v>
      </c>
      <c r="B1884" t="s">
        <v>10194</v>
      </c>
      <c r="C1884" t="s">
        <v>3613</v>
      </c>
      <c r="D1884" t="s">
        <v>10195</v>
      </c>
      <c r="E1884" t="s">
        <v>43</v>
      </c>
      <c r="F1884">
        <v>2</v>
      </c>
      <c r="G1884" t="s">
        <v>2055</v>
      </c>
      <c r="H1884" t="s">
        <v>2056</v>
      </c>
      <c r="I1884" t="s">
        <v>2511</v>
      </c>
      <c r="J1884" t="s">
        <v>2999</v>
      </c>
      <c r="K1884" t="s">
        <v>42</v>
      </c>
      <c r="L1884" t="s">
        <v>2058</v>
      </c>
      <c r="M1884" t="s">
        <v>2059</v>
      </c>
      <c r="N1884">
        <v>0</v>
      </c>
      <c r="O1884">
        <v>0</v>
      </c>
      <c r="P1884">
        <v>0</v>
      </c>
      <c r="Q1884">
        <v>24480</v>
      </c>
      <c r="R1884">
        <v>0</v>
      </c>
      <c r="S1884">
        <v>0</v>
      </c>
      <c r="T1884">
        <v>0</v>
      </c>
      <c r="U1884">
        <v>0</v>
      </c>
      <c r="V1884">
        <v>0</v>
      </c>
      <c r="W1884">
        <v>0</v>
      </c>
      <c r="X1884">
        <v>0</v>
      </c>
      <c r="Y1884">
        <v>0</v>
      </c>
      <c r="Z1884">
        <v>0</v>
      </c>
      <c r="AA1884">
        <v>0</v>
      </c>
      <c r="AB1884">
        <v>0</v>
      </c>
      <c r="AC1884">
        <v>0</v>
      </c>
      <c r="AD1884">
        <v>0</v>
      </c>
      <c r="AE1884">
        <v>0</v>
      </c>
      <c r="AF1884">
        <v>0</v>
      </c>
      <c r="AG1884" t="s">
        <v>10196</v>
      </c>
      <c r="AH1884" s="21" t="str">
        <f t="shared" si="58"/>
        <v>YO27</v>
      </c>
      <c r="AI1884" s="21">
        <v>107.92500000000001</v>
      </c>
      <c r="AJ1884" s="21">
        <f t="shared" si="59"/>
        <v>100</v>
      </c>
      <c r="AK1884" s="21" t="s">
        <v>2060</v>
      </c>
      <c r="AL1884" t="s">
        <v>2964</v>
      </c>
      <c r="AM1884" t="s">
        <v>53</v>
      </c>
      <c r="AN1884" t="s">
        <v>2032</v>
      </c>
    </row>
    <row r="1885" spans="1:40" ht="15" hidden="1" thickTop="1" x14ac:dyDescent="0.35">
      <c r="A1885" t="s">
        <v>10213</v>
      </c>
      <c r="B1885" t="s">
        <v>10198</v>
      </c>
      <c r="C1885" t="s">
        <v>4257</v>
      </c>
      <c r="D1885" t="s">
        <v>10199</v>
      </c>
      <c r="E1885" t="s">
        <v>2938</v>
      </c>
      <c r="F1885">
        <v>1</v>
      </c>
      <c r="G1885" t="s">
        <v>2593</v>
      </c>
      <c r="H1885" t="s">
        <v>2056</v>
      </c>
      <c r="I1885" t="s">
        <v>2511</v>
      </c>
      <c r="J1885" t="s">
        <v>3250</v>
      </c>
      <c r="K1885" t="s">
        <v>65</v>
      </c>
      <c r="L1885" t="s">
        <v>2058</v>
      </c>
      <c r="M1885" t="s">
        <v>2059</v>
      </c>
      <c r="N1885">
        <v>0</v>
      </c>
      <c r="O1885">
        <v>0</v>
      </c>
      <c r="P1885">
        <v>0</v>
      </c>
      <c r="Q1885">
        <v>24480</v>
      </c>
      <c r="R1885">
        <v>0</v>
      </c>
      <c r="S1885">
        <v>0</v>
      </c>
      <c r="T1885">
        <v>0</v>
      </c>
      <c r="U1885">
        <v>0</v>
      </c>
      <c r="V1885">
        <v>0</v>
      </c>
      <c r="W1885">
        <v>0</v>
      </c>
      <c r="X1885">
        <v>0</v>
      </c>
      <c r="Y1885">
        <v>0</v>
      </c>
      <c r="Z1885">
        <v>0</v>
      </c>
      <c r="AA1885">
        <v>0</v>
      </c>
      <c r="AB1885">
        <v>0</v>
      </c>
      <c r="AC1885">
        <v>0</v>
      </c>
      <c r="AD1885">
        <v>0</v>
      </c>
      <c r="AE1885">
        <v>0</v>
      </c>
      <c r="AF1885">
        <v>0</v>
      </c>
      <c r="AG1885" t="s">
        <v>10200</v>
      </c>
      <c r="AH1885" s="21" t="str">
        <f t="shared" si="58"/>
        <v>YO27</v>
      </c>
      <c r="AI1885" s="21">
        <v>107.92500000000001</v>
      </c>
      <c r="AJ1885" s="21">
        <f t="shared" si="59"/>
        <v>100</v>
      </c>
      <c r="AK1885" s="21" t="s">
        <v>2060</v>
      </c>
      <c r="AL1885" t="s">
        <v>2527</v>
      </c>
      <c r="AM1885" t="s">
        <v>53</v>
      </c>
      <c r="AN1885" t="s">
        <v>2033</v>
      </c>
    </row>
    <row r="1886" spans="1:40" ht="15" hidden="1" thickTop="1" x14ac:dyDescent="0.35">
      <c r="A1886" t="s">
        <v>10217</v>
      </c>
      <c r="B1886" t="s">
        <v>10202</v>
      </c>
      <c r="C1886" t="s">
        <v>3248</v>
      </c>
      <c r="D1886" t="s">
        <v>10203</v>
      </c>
      <c r="E1886" t="s">
        <v>2938</v>
      </c>
      <c r="F1886">
        <v>1</v>
      </c>
      <c r="G1886" t="s">
        <v>2593</v>
      </c>
      <c r="H1886" t="s">
        <v>2056</v>
      </c>
      <c r="I1886" t="s">
        <v>2511</v>
      </c>
      <c r="J1886" t="s">
        <v>3250</v>
      </c>
      <c r="K1886" t="s">
        <v>65</v>
      </c>
      <c r="L1886" t="s">
        <v>2058</v>
      </c>
      <c r="M1886" t="s">
        <v>2170</v>
      </c>
      <c r="N1886">
        <v>0</v>
      </c>
      <c r="O1886">
        <v>0</v>
      </c>
      <c r="P1886">
        <v>0</v>
      </c>
      <c r="Q1886">
        <v>15300</v>
      </c>
      <c r="R1886">
        <v>0</v>
      </c>
      <c r="S1886">
        <v>0</v>
      </c>
      <c r="T1886">
        <v>0</v>
      </c>
      <c r="U1886">
        <v>0</v>
      </c>
      <c r="V1886">
        <v>0</v>
      </c>
      <c r="W1886">
        <v>0</v>
      </c>
      <c r="X1886">
        <v>0</v>
      </c>
      <c r="Y1886">
        <v>0</v>
      </c>
      <c r="Z1886">
        <v>0</v>
      </c>
      <c r="AA1886">
        <v>0</v>
      </c>
      <c r="AB1886">
        <v>0</v>
      </c>
      <c r="AC1886">
        <v>0</v>
      </c>
      <c r="AD1886">
        <v>0</v>
      </c>
      <c r="AE1886">
        <v>0</v>
      </c>
      <c r="AF1886">
        <v>0</v>
      </c>
      <c r="AG1886" t="s">
        <v>10204</v>
      </c>
      <c r="AH1886" s="21" t="str">
        <f t="shared" si="58"/>
        <v>YK19</v>
      </c>
      <c r="AI1886" s="21">
        <v>67.5</v>
      </c>
      <c r="AJ1886" s="21">
        <f t="shared" si="59"/>
        <v>100</v>
      </c>
      <c r="AK1886" s="21" t="s">
        <v>2060</v>
      </c>
      <c r="AL1886" t="s">
        <v>2527</v>
      </c>
      <c r="AM1886" t="s">
        <v>53</v>
      </c>
      <c r="AN1886" t="s">
        <v>2031</v>
      </c>
    </row>
    <row r="1887" spans="1:40" ht="15" hidden="1" thickTop="1" x14ac:dyDescent="0.35">
      <c r="A1887" t="s">
        <v>10221</v>
      </c>
      <c r="B1887" t="s">
        <v>10206</v>
      </c>
      <c r="C1887" t="s">
        <v>4594</v>
      </c>
      <c r="D1887" t="s">
        <v>10207</v>
      </c>
      <c r="E1887" t="s">
        <v>2851</v>
      </c>
      <c r="F1887">
        <v>1</v>
      </c>
      <c r="G1887" t="s">
        <v>2593</v>
      </c>
      <c r="H1887" t="s">
        <v>2056</v>
      </c>
      <c r="I1887" t="s">
        <v>2511</v>
      </c>
      <c r="J1887" t="s">
        <v>2594</v>
      </c>
      <c r="K1887" t="s">
        <v>65</v>
      </c>
      <c r="L1887" t="s">
        <v>2058</v>
      </c>
      <c r="M1887" t="s">
        <v>2059</v>
      </c>
      <c r="N1887">
        <v>0</v>
      </c>
      <c r="O1887">
        <v>0</v>
      </c>
      <c r="P1887">
        <v>0</v>
      </c>
      <c r="Q1887">
        <v>24480</v>
      </c>
      <c r="R1887">
        <v>0</v>
      </c>
      <c r="S1887">
        <v>0</v>
      </c>
      <c r="T1887">
        <v>0</v>
      </c>
      <c r="U1887">
        <v>0</v>
      </c>
      <c r="V1887">
        <v>0</v>
      </c>
      <c r="W1887">
        <v>0</v>
      </c>
      <c r="X1887">
        <v>0</v>
      </c>
      <c r="Y1887">
        <v>0</v>
      </c>
      <c r="Z1887">
        <v>0</v>
      </c>
      <c r="AA1887">
        <v>0</v>
      </c>
      <c r="AB1887">
        <v>0</v>
      </c>
      <c r="AC1887">
        <v>0</v>
      </c>
      <c r="AD1887">
        <v>0</v>
      </c>
      <c r="AE1887">
        <v>0</v>
      </c>
      <c r="AF1887">
        <v>0</v>
      </c>
      <c r="AG1887" t="s">
        <v>10208</v>
      </c>
      <c r="AH1887" s="21" t="str">
        <f t="shared" si="58"/>
        <v>YO27</v>
      </c>
      <c r="AI1887" s="21">
        <v>107.92500000000001</v>
      </c>
      <c r="AJ1887" s="21">
        <f t="shared" si="59"/>
        <v>100</v>
      </c>
      <c r="AK1887" s="21" t="s">
        <v>2060</v>
      </c>
      <c r="AL1887" t="s">
        <v>2527</v>
      </c>
      <c r="AM1887" t="s">
        <v>53</v>
      </c>
      <c r="AN1887" t="s">
        <v>2032</v>
      </c>
    </row>
    <row r="1888" spans="1:40" ht="15" hidden="1" thickTop="1" x14ac:dyDescent="0.35">
      <c r="A1888" t="s">
        <v>10225</v>
      </c>
      <c r="B1888" t="s">
        <v>10210</v>
      </c>
      <c r="C1888" t="s">
        <v>3342</v>
      </c>
      <c r="D1888" t="s">
        <v>10211</v>
      </c>
      <c r="E1888" t="s">
        <v>3013</v>
      </c>
      <c r="F1888">
        <v>1</v>
      </c>
      <c r="G1888" t="s">
        <v>2600</v>
      </c>
      <c r="H1888" t="s">
        <v>2577</v>
      </c>
      <c r="I1888" t="s">
        <v>2511</v>
      </c>
      <c r="J1888" t="s">
        <v>3183</v>
      </c>
      <c r="K1888" t="s">
        <v>2742</v>
      </c>
      <c r="L1888" t="s">
        <v>2058</v>
      </c>
      <c r="M1888" t="s">
        <v>2059</v>
      </c>
      <c r="N1888">
        <v>2</v>
      </c>
      <c r="O1888">
        <v>41</v>
      </c>
      <c r="P1888">
        <v>0.17</v>
      </c>
      <c r="Q1888">
        <v>24480</v>
      </c>
      <c r="R1888">
        <v>2</v>
      </c>
      <c r="S1888">
        <v>41</v>
      </c>
      <c r="T1888">
        <v>0.17</v>
      </c>
      <c r="U1888">
        <v>0</v>
      </c>
      <c r="V1888">
        <v>0</v>
      </c>
      <c r="W1888">
        <v>0</v>
      </c>
      <c r="X1888">
        <v>0</v>
      </c>
      <c r="Y1888">
        <v>0</v>
      </c>
      <c r="Z1888">
        <v>0</v>
      </c>
      <c r="AA1888">
        <v>0</v>
      </c>
      <c r="AB1888">
        <v>0</v>
      </c>
      <c r="AC1888">
        <v>0</v>
      </c>
      <c r="AD1888">
        <v>0</v>
      </c>
      <c r="AE1888">
        <v>0</v>
      </c>
      <c r="AF1888">
        <v>0</v>
      </c>
      <c r="AG1888" t="s">
        <v>10212</v>
      </c>
      <c r="AH1888" s="21" t="str">
        <f t="shared" si="58"/>
        <v>YO27</v>
      </c>
      <c r="AI1888" s="21">
        <v>107.92500000000001</v>
      </c>
      <c r="AJ1888" s="21">
        <f t="shared" si="59"/>
        <v>99.832516339869287</v>
      </c>
      <c r="AK1888" s="21" t="s">
        <v>2060</v>
      </c>
      <c r="AL1888" t="s">
        <v>2551</v>
      </c>
      <c r="AM1888" t="s">
        <v>53</v>
      </c>
      <c r="AN1888" t="s">
        <v>2033</v>
      </c>
    </row>
    <row r="1889" spans="1:40" ht="15" hidden="1" thickTop="1" x14ac:dyDescent="0.35">
      <c r="A1889" t="s">
        <v>10229</v>
      </c>
      <c r="B1889" t="s">
        <v>10214</v>
      </c>
      <c r="C1889" t="s">
        <v>4699</v>
      </c>
      <c r="D1889" t="s">
        <v>10215</v>
      </c>
      <c r="E1889" t="s">
        <v>2608</v>
      </c>
      <c r="F1889">
        <v>1</v>
      </c>
      <c r="G1889" t="s">
        <v>2609</v>
      </c>
      <c r="H1889" t="s">
        <v>2577</v>
      </c>
      <c r="I1889" t="s">
        <v>2511</v>
      </c>
      <c r="J1889" t="s">
        <v>2764</v>
      </c>
      <c r="K1889" t="s">
        <v>2765</v>
      </c>
      <c r="L1889" t="s">
        <v>2058</v>
      </c>
      <c r="M1889" t="s">
        <v>2059</v>
      </c>
      <c r="N1889">
        <v>0</v>
      </c>
      <c r="O1889">
        <v>0</v>
      </c>
      <c r="P1889">
        <v>0</v>
      </c>
      <c r="Q1889">
        <v>24480</v>
      </c>
      <c r="R1889">
        <v>0</v>
      </c>
      <c r="S1889">
        <v>0</v>
      </c>
      <c r="T1889">
        <v>0</v>
      </c>
      <c r="U1889">
        <v>0</v>
      </c>
      <c r="V1889">
        <v>0</v>
      </c>
      <c r="W1889">
        <v>0</v>
      </c>
      <c r="X1889">
        <v>0</v>
      </c>
      <c r="Y1889">
        <v>0</v>
      </c>
      <c r="Z1889">
        <v>0</v>
      </c>
      <c r="AA1889">
        <v>0</v>
      </c>
      <c r="AB1889">
        <v>0</v>
      </c>
      <c r="AC1889">
        <v>0</v>
      </c>
      <c r="AD1889">
        <v>0</v>
      </c>
      <c r="AE1889">
        <v>0</v>
      </c>
      <c r="AF1889">
        <v>0</v>
      </c>
      <c r="AG1889" t="s">
        <v>10216</v>
      </c>
      <c r="AH1889" s="21" t="str">
        <f t="shared" si="58"/>
        <v>YO98</v>
      </c>
      <c r="AI1889" s="21">
        <v>107.92500000000001</v>
      </c>
      <c r="AJ1889" s="21">
        <f t="shared" si="59"/>
        <v>100</v>
      </c>
      <c r="AK1889" s="21" t="s">
        <v>2060</v>
      </c>
      <c r="AL1889" t="s">
        <v>2613</v>
      </c>
      <c r="AM1889" t="s">
        <v>53</v>
      </c>
      <c r="AN1889" t="s">
        <v>2032</v>
      </c>
    </row>
    <row r="1890" spans="1:40" ht="15" hidden="1" thickTop="1" x14ac:dyDescent="0.35">
      <c r="A1890" t="s">
        <v>2304</v>
      </c>
      <c r="B1890" t="s">
        <v>10218</v>
      </c>
      <c r="C1890" t="s">
        <v>2997</v>
      </c>
      <c r="D1890" t="s">
        <v>10219</v>
      </c>
      <c r="E1890" t="s">
        <v>5691</v>
      </c>
      <c r="F1890">
        <v>1</v>
      </c>
      <c r="G1890" t="s">
        <v>2055</v>
      </c>
      <c r="H1890" t="s">
        <v>2056</v>
      </c>
      <c r="I1890" t="s">
        <v>2511</v>
      </c>
      <c r="J1890" t="s">
        <v>2999</v>
      </c>
      <c r="K1890" t="s">
        <v>42</v>
      </c>
      <c r="L1890" t="s">
        <v>2058</v>
      </c>
      <c r="M1890" t="s">
        <v>2059</v>
      </c>
      <c r="N1890">
        <v>0</v>
      </c>
      <c r="O1890">
        <v>0</v>
      </c>
      <c r="P1890">
        <v>0</v>
      </c>
      <c r="Q1890">
        <v>24480</v>
      </c>
      <c r="R1890">
        <v>0</v>
      </c>
      <c r="S1890">
        <v>0</v>
      </c>
      <c r="T1890">
        <v>0</v>
      </c>
      <c r="U1890">
        <v>0</v>
      </c>
      <c r="V1890">
        <v>0</v>
      </c>
      <c r="W1890">
        <v>0</v>
      </c>
      <c r="X1890">
        <v>0</v>
      </c>
      <c r="Y1890">
        <v>0</v>
      </c>
      <c r="Z1890">
        <v>0</v>
      </c>
      <c r="AA1890">
        <v>0</v>
      </c>
      <c r="AB1890">
        <v>0</v>
      </c>
      <c r="AC1890">
        <v>0</v>
      </c>
      <c r="AD1890">
        <v>0</v>
      </c>
      <c r="AE1890">
        <v>0</v>
      </c>
      <c r="AF1890">
        <v>0</v>
      </c>
      <c r="AG1890" t="s">
        <v>10220</v>
      </c>
      <c r="AH1890" s="21" t="str">
        <f t="shared" si="58"/>
        <v>YO27</v>
      </c>
      <c r="AI1890" s="21">
        <v>107.92500000000001</v>
      </c>
      <c r="AJ1890" s="21">
        <f t="shared" si="59"/>
        <v>100</v>
      </c>
      <c r="AK1890" s="21" t="s">
        <v>2060</v>
      </c>
      <c r="AL1890" t="s">
        <v>2964</v>
      </c>
      <c r="AM1890" t="s">
        <v>53</v>
      </c>
      <c r="AN1890" t="s">
        <v>2029</v>
      </c>
    </row>
    <row r="1891" spans="1:40" ht="15" hidden="1" thickTop="1" x14ac:dyDescent="0.35">
      <c r="A1891" t="s">
        <v>10236</v>
      </c>
      <c r="B1891" t="s">
        <v>10222</v>
      </c>
      <c r="C1891" t="s">
        <v>3212</v>
      </c>
      <c r="D1891" t="s">
        <v>10223</v>
      </c>
      <c r="E1891" t="s">
        <v>43</v>
      </c>
      <c r="F1891">
        <v>1</v>
      </c>
      <c r="G1891" t="s">
        <v>2055</v>
      </c>
      <c r="H1891" t="s">
        <v>2056</v>
      </c>
      <c r="I1891" t="s">
        <v>2511</v>
      </c>
      <c r="J1891" t="s">
        <v>2999</v>
      </c>
      <c r="K1891" t="s">
        <v>42</v>
      </c>
      <c r="L1891" t="s">
        <v>2058</v>
      </c>
      <c r="M1891" t="s">
        <v>2059</v>
      </c>
      <c r="N1891">
        <v>1</v>
      </c>
      <c r="O1891">
        <v>53</v>
      </c>
      <c r="P1891">
        <v>0.22</v>
      </c>
      <c r="Q1891">
        <v>24480</v>
      </c>
      <c r="R1891">
        <v>0</v>
      </c>
      <c r="S1891">
        <v>0</v>
      </c>
      <c r="T1891">
        <v>0</v>
      </c>
      <c r="U1891">
        <v>0</v>
      </c>
      <c r="V1891">
        <v>0</v>
      </c>
      <c r="W1891">
        <v>0</v>
      </c>
      <c r="X1891">
        <v>1</v>
      </c>
      <c r="Y1891">
        <v>53</v>
      </c>
      <c r="Z1891">
        <v>0.22</v>
      </c>
      <c r="AA1891">
        <v>0</v>
      </c>
      <c r="AB1891">
        <v>0</v>
      </c>
      <c r="AC1891">
        <v>0</v>
      </c>
      <c r="AD1891">
        <v>0</v>
      </c>
      <c r="AE1891">
        <v>0</v>
      </c>
      <c r="AF1891">
        <v>0</v>
      </c>
      <c r="AG1891" t="s">
        <v>10224</v>
      </c>
      <c r="AH1891" s="21" t="str">
        <f t="shared" si="58"/>
        <v>YO27</v>
      </c>
      <c r="AI1891" s="21">
        <v>107.92500000000001</v>
      </c>
      <c r="AJ1891" s="21">
        <f t="shared" si="59"/>
        <v>99.783496732026137</v>
      </c>
      <c r="AK1891" s="21" t="s">
        <v>2060</v>
      </c>
      <c r="AL1891" t="s">
        <v>2964</v>
      </c>
      <c r="AM1891" t="s">
        <v>53</v>
      </c>
      <c r="AN1891" t="s">
        <v>2030</v>
      </c>
    </row>
    <row r="1892" spans="1:40" ht="15" hidden="1" thickTop="1" x14ac:dyDescent="0.35">
      <c r="A1892" t="s">
        <v>2307</v>
      </c>
      <c r="B1892" t="s">
        <v>10226</v>
      </c>
      <c r="C1892" t="s">
        <v>2889</v>
      </c>
      <c r="D1892" t="s">
        <v>10227</v>
      </c>
      <c r="E1892" t="s">
        <v>3193</v>
      </c>
      <c r="F1892">
        <v>1</v>
      </c>
      <c r="G1892" t="s">
        <v>2609</v>
      </c>
      <c r="H1892" t="s">
        <v>2577</v>
      </c>
      <c r="I1892" t="s">
        <v>2511</v>
      </c>
      <c r="J1892" t="s">
        <v>2764</v>
      </c>
      <c r="K1892" t="s">
        <v>2765</v>
      </c>
      <c r="L1892" t="s">
        <v>2058</v>
      </c>
      <c r="M1892" t="s">
        <v>2170</v>
      </c>
      <c r="N1892">
        <v>1</v>
      </c>
      <c r="O1892">
        <v>22</v>
      </c>
      <c r="P1892">
        <v>0.14000000000000001</v>
      </c>
      <c r="Q1892">
        <v>15300</v>
      </c>
      <c r="R1892">
        <v>0</v>
      </c>
      <c r="S1892">
        <v>0</v>
      </c>
      <c r="T1892">
        <v>0</v>
      </c>
      <c r="U1892">
        <v>0</v>
      </c>
      <c r="V1892">
        <v>0</v>
      </c>
      <c r="W1892">
        <v>0</v>
      </c>
      <c r="X1892">
        <v>0</v>
      </c>
      <c r="Y1892">
        <v>0</v>
      </c>
      <c r="Z1892">
        <v>0</v>
      </c>
      <c r="AA1892">
        <v>1</v>
      </c>
      <c r="AB1892">
        <v>22</v>
      </c>
      <c r="AC1892">
        <v>0.14000000000000001</v>
      </c>
      <c r="AD1892">
        <v>0</v>
      </c>
      <c r="AE1892">
        <v>0</v>
      </c>
      <c r="AF1892">
        <v>0</v>
      </c>
      <c r="AG1892" t="s">
        <v>10228</v>
      </c>
      <c r="AH1892" s="21" t="str">
        <f t="shared" si="58"/>
        <v>YO98</v>
      </c>
      <c r="AI1892" s="21">
        <v>67.5</v>
      </c>
      <c r="AJ1892" s="21">
        <f t="shared" si="59"/>
        <v>99.856209150326791</v>
      </c>
      <c r="AK1892" s="21" t="s">
        <v>2060</v>
      </c>
      <c r="AL1892" t="s">
        <v>2613</v>
      </c>
      <c r="AM1892" t="s">
        <v>53</v>
      </c>
      <c r="AN1892" t="s">
        <v>2031</v>
      </c>
    </row>
    <row r="1893" spans="1:40" ht="15" hidden="1" thickTop="1" x14ac:dyDescent="0.35">
      <c r="A1893" t="s">
        <v>10243</v>
      </c>
      <c r="B1893" t="s">
        <v>10230</v>
      </c>
      <c r="C1893" t="s">
        <v>2997</v>
      </c>
      <c r="D1893" t="s">
        <v>10231</v>
      </c>
      <c r="E1893" t="s">
        <v>43</v>
      </c>
      <c r="F1893">
        <v>2</v>
      </c>
      <c r="G1893" t="s">
        <v>2055</v>
      </c>
      <c r="H1893" t="s">
        <v>2056</v>
      </c>
      <c r="I1893" t="s">
        <v>2511</v>
      </c>
      <c r="J1893" t="s">
        <v>2999</v>
      </c>
      <c r="K1893" t="s">
        <v>42</v>
      </c>
      <c r="L1893" t="s">
        <v>2058</v>
      </c>
      <c r="M1893" t="s">
        <v>2059</v>
      </c>
      <c r="N1893">
        <v>1</v>
      </c>
      <c r="O1893">
        <v>41</v>
      </c>
      <c r="P1893">
        <v>0.17</v>
      </c>
      <c r="Q1893">
        <v>24480</v>
      </c>
      <c r="R1893">
        <v>0</v>
      </c>
      <c r="S1893">
        <v>0</v>
      </c>
      <c r="T1893">
        <v>0</v>
      </c>
      <c r="U1893">
        <v>0</v>
      </c>
      <c r="V1893">
        <v>0</v>
      </c>
      <c r="W1893">
        <v>0</v>
      </c>
      <c r="X1893">
        <v>1</v>
      </c>
      <c r="Y1893">
        <v>41</v>
      </c>
      <c r="Z1893">
        <v>0.17</v>
      </c>
      <c r="AA1893">
        <v>0</v>
      </c>
      <c r="AB1893">
        <v>0</v>
      </c>
      <c r="AC1893">
        <v>0</v>
      </c>
      <c r="AD1893">
        <v>0</v>
      </c>
      <c r="AE1893">
        <v>0</v>
      </c>
      <c r="AF1893">
        <v>0</v>
      </c>
      <c r="AG1893" t="s">
        <v>10232</v>
      </c>
      <c r="AH1893" s="21" t="str">
        <f t="shared" si="58"/>
        <v>YO27</v>
      </c>
      <c r="AI1893" s="21">
        <v>107.92500000000001</v>
      </c>
      <c r="AJ1893" s="21">
        <f t="shared" si="59"/>
        <v>99.832516339869287</v>
      </c>
      <c r="AK1893" s="21" t="s">
        <v>2060</v>
      </c>
      <c r="AL1893" t="s">
        <v>2964</v>
      </c>
      <c r="AM1893" t="s">
        <v>53</v>
      </c>
      <c r="AN1893" t="s">
        <v>2031</v>
      </c>
    </row>
    <row r="1894" spans="1:40" ht="15" hidden="1" thickTop="1" x14ac:dyDescent="0.35">
      <c r="A1894" t="s">
        <v>10247</v>
      </c>
      <c r="B1894" t="s">
        <v>10233</v>
      </c>
      <c r="C1894" t="s">
        <v>5365</v>
      </c>
      <c r="D1894" t="s">
        <v>10234</v>
      </c>
      <c r="E1894" t="s">
        <v>5634</v>
      </c>
      <c r="F1894">
        <v>1</v>
      </c>
      <c r="G1894" t="s">
        <v>2619</v>
      </c>
      <c r="H1894" t="s">
        <v>2620</v>
      </c>
      <c r="I1894" t="s">
        <v>2511</v>
      </c>
      <c r="J1894" t="s">
        <v>3705</v>
      </c>
      <c r="K1894" t="s">
        <v>2655</v>
      </c>
      <c r="L1894" t="s">
        <v>2058</v>
      </c>
      <c r="M1894" t="s">
        <v>2059</v>
      </c>
      <c r="N1894">
        <v>0</v>
      </c>
      <c r="O1894">
        <v>0</v>
      </c>
      <c r="P1894">
        <v>0</v>
      </c>
      <c r="Q1894">
        <v>24480</v>
      </c>
      <c r="R1894">
        <v>0</v>
      </c>
      <c r="S1894">
        <v>0</v>
      </c>
      <c r="T1894">
        <v>0</v>
      </c>
      <c r="U1894">
        <v>0</v>
      </c>
      <c r="V1894">
        <v>0</v>
      </c>
      <c r="W1894">
        <v>0</v>
      </c>
      <c r="X1894">
        <v>0</v>
      </c>
      <c r="Y1894">
        <v>0</v>
      </c>
      <c r="Z1894">
        <v>0</v>
      </c>
      <c r="AA1894">
        <v>0</v>
      </c>
      <c r="AB1894">
        <v>0</v>
      </c>
      <c r="AC1894">
        <v>0</v>
      </c>
      <c r="AD1894">
        <v>0</v>
      </c>
      <c r="AE1894">
        <v>0</v>
      </c>
      <c r="AF1894">
        <v>0</v>
      </c>
      <c r="AG1894" t="s">
        <v>10235</v>
      </c>
      <c r="AH1894" s="21" t="str">
        <f t="shared" si="58"/>
        <v>YO27</v>
      </c>
      <c r="AI1894" s="21">
        <v>107.92500000000001</v>
      </c>
      <c r="AJ1894" s="21">
        <f t="shared" si="59"/>
        <v>100</v>
      </c>
      <c r="AK1894" s="21" t="s">
        <v>2060</v>
      </c>
      <c r="AL1894" t="s">
        <v>2984</v>
      </c>
      <c r="AM1894" t="s">
        <v>53</v>
      </c>
      <c r="AN1894" t="s">
        <v>2030</v>
      </c>
    </row>
    <row r="1895" spans="1:40" ht="15" hidden="1" thickTop="1" x14ac:dyDescent="0.35">
      <c r="A1895" t="s">
        <v>10251</v>
      </c>
      <c r="B1895" t="s">
        <v>10237</v>
      </c>
      <c r="C1895" t="s">
        <v>5365</v>
      </c>
      <c r="D1895" t="s">
        <v>10238</v>
      </c>
      <c r="E1895" t="s">
        <v>3704</v>
      </c>
      <c r="F1895">
        <v>1</v>
      </c>
      <c r="G1895" t="s">
        <v>2619</v>
      </c>
      <c r="H1895" t="s">
        <v>2620</v>
      </c>
      <c r="I1895" t="s">
        <v>2511</v>
      </c>
      <c r="J1895" t="s">
        <v>3705</v>
      </c>
      <c r="K1895" t="s">
        <v>2655</v>
      </c>
      <c r="L1895" t="s">
        <v>2058</v>
      </c>
      <c r="M1895" t="s">
        <v>2059</v>
      </c>
      <c r="N1895">
        <v>0</v>
      </c>
      <c r="O1895">
        <v>0</v>
      </c>
      <c r="P1895">
        <v>0</v>
      </c>
      <c r="Q1895">
        <v>24480</v>
      </c>
      <c r="R1895">
        <v>0</v>
      </c>
      <c r="S1895">
        <v>0</v>
      </c>
      <c r="T1895">
        <v>0</v>
      </c>
      <c r="U1895">
        <v>0</v>
      </c>
      <c r="V1895">
        <v>0</v>
      </c>
      <c r="W1895">
        <v>0</v>
      </c>
      <c r="X1895">
        <v>0</v>
      </c>
      <c r="Y1895">
        <v>0</v>
      </c>
      <c r="Z1895">
        <v>0</v>
      </c>
      <c r="AA1895">
        <v>0</v>
      </c>
      <c r="AB1895">
        <v>0</v>
      </c>
      <c r="AC1895">
        <v>0</v>
      </c>
      <c r="AD1895">
        <v>0</v>
      </c>
      <c r="AE1895">
        <v>0</v>
      </c>
      <c r="AF1895">
        <v>0</v>
      </c>
      <c r="AG1895" t="s">
        <v>10239</v>
      </c>
      <c r="AH1895" s="21" t="str">
        <f t="shared" si="58"/>
        <v>YO27</v>
      </c>
      <c r="AI1895" s="21">
        <v>107.92500000000001</v>
      </c>
      <c r="AJ1895" s="21">
        <f t="shared" si="59"/>
        <v>100</v>
      </c>
      <c r="AK1895" s="21" t="s">
        <v>2060</v>
      </c>
      <c r="AL1895" t="s">
        <v>2984</v>
      </c>
      <c r="AM1895" t="s">
        <v>53</v>
      </c>
      <c r="AN1895" t="s">
        <v>2030</v>
      </c>
    </row>
    <row r="1896" spans="1:40" ht="15" hidden="1" thickTop="1" x14ac:dyDescent="0.35">
      <c r="A1896" t="s">
        <v>10255</v>
      </c>
      <c r="B1896" t="s">
        <v>10240</v>
      </c>
      <c r="C1896" t="s">
        <v>5365</v>
      </c>
      <c r="D1896" t="s">
        <v>10241</v>
      </c>
      <c r="E1896" t="s">
        <v>5634</v>
      </c>
      <c r="F1896">
        <v>1</v>
      </c>
      <c r="G1896" t="s">
        <v>2619</v>
      </c>
      <c r="H1896" t="s">
        <v>2620</v>
      </c>
      <c r="I1896" t="s">
        <v>2511</v>
      </c>
      <c r="J1896" t="s">
        <v>3705</v>
      </c>
      <c r="K1896" t="s">
        <v>2655</v>
      </c>
      <c r="L1896" t="s">
        <v>2058</v>
      </c>
      <c r="M1896" t="s">
        <v>2163</v>
      </c>
      <c r="N1896">
        <v>1</v>
      </c>
      <c r="O1896">
        <v>41</v>
      </c>
      <c r="P1896">
        <v>0.24</v>
      </c>
      <c r="Q1896">
        <v>17340</v>
      </c>
      <c r="R1896">
        <v>0</v>
      </c>
      <c r="S1896">
        <v>0</v>
      </c>
      <c r="T1896">
        <v>0</v>
      </c>
      <c r="U1896">
        <v>0</v>
      </c>
      <c r="V1896">
        <v>0</v>
      </c>
      <c r="W1896">
        <v>0</v>
      </c>
      <c r="X1896">
        <v>0</v>
      </c>
      <c r="Y1896">
        <v>0</v>
      </c>
      <c r="Z1896">
        <v>0</v>
      </c>
      <c r="AA1896">
        <v>1</v>
      </c>
      <c r="AB1896">
        <v>41</v>
      </c>
      <c r="AC1896">
        <v>0.24</v>
      </c>
      <c r="AD1896">
        <v>0</v>
      </c>
      <c r="AE1896">
        <v>0</v>
      </c>
      <c r="AF1896">
        <v>0</v>
      </c>
      <c r="AG1896" t="s">
        <v>10242</v>
      </c>
      <c r="AH1896" s="21" t="str">
        <f t="shared" si="58"/>
        <v>YO27</v>
      </c>
      <c r="AI1896" s="21">
        <v>76.500000000000014</v>
      </c>
      <c r="AJ1896" s="21">
        <f t="shared" si="59"/>
        <v>99.763552479815459</v>
      </c>
      <c r="AK1896" s="21" t="s">
        <v>2060</v>
      </c>
      <c r="AL1896" t="s">
        <v>2984</v>
      </c>
      <c r="AM1896" t="s">
        <v>53</v>
      </c>
      <c r="AN1896" t="s">
        <v>2030</v>
      </c>
    </row>
    <row r="1897" spans="1:40" ht="15" hidden="1" thickTop="1" x14ac:dyDescent="0.35">
      <c r="A1897" t="s">
        <v>10259</v>
      </c>
      <c r="B1897" t="s">
        <v>10244</v>
      </c>
      <c r="C1897" t="s">
        <v>2941</v>
      </c>
      <c r="D1897" t="s">
        <v>10245</v>
      </c>
      <c r="E1897" t="s">
        <v>2920</v>
      </c>
      <c r="F1897">
        <v>1</v>
      </c>
      <c r="G1897" t="s">
        <v>2682</v>
      </c>
      <c r="H1897" t="s">
        <v>2620</v>
      </c>
      <c r="I1897" t="s">
        <v>2511</v>
      </c>
      <c r="J1897" t="s">
        <v>2921</v>
      </c>
      <c r="K1897" t="s">
        <v>2684</v>
      </c>
      <c r="L1897" t="s">
        <v>2058</v>
      </c>
      <c r="M1897" t="s">
        <v>2059</v>
      </c>
      <c r="N1897">
        <v>0</v>
      </c>
      <c r="O1897">
        <v>0</v>
      </c>
      <c r="P1897">
        <v>0</v>
      </c>
      <c r="Q1897">
        <v>24480</v>
      </c>
      <c r="R1897">
        <v>0</v>
      </c>
      <c r="S1897">
        <v>0</v>
      </c>
      <c r="T1897">
        <v>0</v>
      </c>
      <c r="U1897">
        <v>0</v>
      </c>
      <c r="V1897">
        <v>0</v>
      </c>
      <c r="W1897">
        <v>0</v>
      </c>
      <c r="X1897">
        <v>0</v>
      </c>
      <c r="Y1897">
        <v>0</v>
      </c>
      <c r="Z1897">
        <v>0</v>
      </c>
      <c r="AA1897">
        <v>0</v>
      </c>
      <c r="AB1897">
        <v>0</v>
      </c>
      <c r="AC1897">
        <v>0</v>
      </c>
      <c r="AD1897">
        <v>0</v>
      </c>
      <c r="AE1897">
        <v>0</v>
      </c>
      <c r="AF1897">
        <v>0</v>
      </c>
      <c r="AG1897" t="s">
        <v>10246</v>
      </c>
      <c r="AH1897" s="21" t="str">
        <f t="shared" si="58"/>
        <v>YO27</v>
      </c>
      <c r="AI1897" s="21">
        <v>107.92500000000001</v>
      </c>
      <c r="AJ1897" s="21">
        <f t="shared" si="59"/>
        <v>100</v>
      </c>
      <c r="AK1897" s="21" t="s">
        <v>2060</v>
      </c>
      <c r="AL1897" t="s">
        <v>2923</v>
      </c>
      <c r="AM1897" t="s">
        <v>53</v>
      </c>
      <c r="AN1897" t="s">
        <v>2029</v>
      </c>
    </row>
    <row r="1898" spans="1:40" ht="15" hidden="1" thickTop="1" x14ac:dyDescent="0.35">
      <c r="A1898" t="s">
        <v>10263</v>
      </c>
      <c r="B1898" t="s">
        <v>10248</v>
      </c>
      <c r="C1898" t="s">
        <v>3479</v>
      </c>
      <c r="D1898" t="s">
        <v>10249</v>
      </c>
      <c r="E1898" t="s">
        <v>2575</v>
      </c>
      <c r="F1898">
        <v>1</v>
      </c>
      <c r="G1898" t="s">
        <v>2609</v>
      </c>
      <c r="H1898" t="s">
        <v>2577</v>
      </c>
      <c r="I1898" t="s">
        <v>2511</v>
      </c>
      <c r="J1898" t="s">
        <v>2610</v>
      </c>
      <c r="K1898" t="s">
        <v>2611</v>
      </c>
      <c r="L1898" t="s">
        <v>2058</v>
      </c>
      <c r="M1898" t="s">
        <v>2059</v>
      </c>
      <c r="N1898">
        <v>0</v>
      </c>
      <c r="O1898">
        <v>0</v>
      </c>
      <c r="P1898">
        <v>0</v>
      </c>
      <c r="Q1898">
        <v>24480</v>
      </c>
      <c r="R1898">
        <v>0</v>
      </c>
      <c r="S1898">
        <v>0</v>
      </c>
      <c r="T1898">
        <v>0</v>
      </c>
      <c r="U1898">
        <v>0</v>
      </c>
      <c r="V1898">
        <v>0</v>
      </c>
      <c r="W1898">
        <v>0</v>
      </c>
      <c r="X1898">
        <v>0</v>
      </c>
      <c r="Y1898">
        <v>0</v>
      </c>
      <c r="Z1898">
        <v>0</v>
      </c>
      <c r="AA1898">
        <v>0</v>
      </c>
      <c r="AB1898">
        <v>0</v>
      </c>
      <c r="AC1898">
        <v>0</v>
      </c>
      <c r="AD1898">
        <v>0</v>
      </c>
      <c r="AE1898">
        <v>0</v>
      </c>
      <c r="AF1898">
        <v>0</v>
      </c>
      <c r="AG1898" t="s">
        <v>10250</v>
      </c>
      <c r="AH1898" s="21" t="str">
        <f t="shared" si="58"/>
        <v>YR21</v>
      </c>
      <c r="AI1898" s="21">
        <v>107.92500000000001</v>
      </c>
      <c r="AJ1898" s="21">
        <f t="shared" si="59"/>
        <v>100</v>
      </c>
      <c r="AK1898" s="21" t="s">
        <v>2060</v>
      </c>
      <c r="AL1898" t="s">
        <v>2581</v>
      </c>
      <c r="AM1898" t="s">
        <v>53</v>
      </c>
      <c r="AN1898" t="s">
        <v>2029</v>
      </c>
    </row>
    <row r="1899" spans="1:40" ht="15" hidden="1" thickTop="1" x14ac:dyDescent="0.35">
      <c r="A1899" t="s">
        <v>10267</v>
      </c>
      <c r="B1899" t="s">
        <v>10252</v>
      </c>
      <c r="C1899" t="s">
        <v>5372</v>
      </c>
      <c r="D1899" t="s">
        <v>10253</v>
      </c>
      <c r="E1899" t="s">
        <v>2825</v>
      </c>
      <c r="F1899">
        <v>1</v>
      </c>
      <c r="G1899" t="s">
        <v>2816</v>
      </c>
      <c r="H1899" t="s">
        <v>2620</v>
      </c>
      <c r="I1899" t="s">
        <v>2511</v>
      </c>
      <c r="J1899" t="s">
        <v>2826</v>
      </c>
      <c r="K1899" t="s">
        <v>2827</v>
      </c>
      <c r="L1899" t="s">
        <v>2058</v>
      </c>
      <c r="M1899" t="s">
        <v>2358</v>
      </c>
      <c r="N1899">
        <v>0</v>
      </c>
      <c r="O1899">
        <v>0</v>
      </c>
      <c r="P1899">
        <v>0</v>
      </c>
      <c r="Q1899">
        <v>13260</v>
      </c>
      <c r="R1899">
        <v>0</v>
      </c>
      <c r="S1899">
        <v>0</v>
      </c>
      <c r="T1899">
        <v>0</v>
      </c>
      <c r="U1899">
        <v>0</v>
      </c>
      <c r="V1899">
        <v>0</v>
      </c>
      <c r="W1899">
        <v>0</v>
      </c>
      <c r="X1899">
        <v>0</v>
      </c>
      <c r="Y1899">
        <v>0</v>
      </c>
      <c r="Z1899">
        <v>0</v>
      </c>
      <c r="AA1899">
        <v>0</v>
      </c>
      <c r="AB1899">
        <v>0</v>
      </c>
      <c r="AC1899">
        <v>0</v>
      </c>
      <c r="AD1899">
        <v>0</v>
      </c>
      <c r="AE1899">
        <v>0</v>
      </c>
      <c r="AF1899">
        <v>0</v>
      </c>
      <c r="AG1899" t="s">
        <v>10254</v>
      </c>
      <c r="AH1899" s="21" t="str">
        <f t="shared" si="58"/>
        <v>YO27</v>
      </c>
      <c r="AI1899" s="21">
        <v>58.500000000000014</v>
      </c>
      <c r="AJ1899" s="21">
        <f t="shared" si="59"/>
        <v>100</v>
      </c>
      <c r="AK1899" s="21" t="s">
        <v>2060</v>
      </c>
      <c r="AL1899" t="s">
        <v>2829</v>
      </c>
      <c r="AM1899" t="s">
        <v>53</v>
      </c>
      <c r="AN1899" t="s">
        <v>2031</v>
      </c>
    </row>
    <row r="1900" spans="1:40" ht="15" hidden="1" thickTop="1" x14ac:dyDescent="0.35">
      <c r="A1900" t="s">
        <v>10271</v>
      </c>
      <c r="B1900" t="s">
        <v>10256</v>
      </c>
      <c r="C1900" t="s">
        <v>2554</v>
      </c>
      <c r="D1900" t="s">
        <v>10257</v>
      </c>
      <c r="E1900" t="s">
        <v>79</v>
      </c>
      <c r="F1900">
        <v>1</v>
      </c>
      <c r="G1900" t="s">
        <v>2524</v>
      </c>
      <c r="H1900" t="s">
        <v>2056</v>
      </c>
      <c r="I1900" t="s">
        <v>2511</v>
      </c>
      <c r="J1900" t="s">
        <v>2532</v>
      </c>
      <c r="K1900" t="s">
        <v>62</v>
      </c>
      <c r="L1900" t="s">
        <v>2058</v>
      </c>
      <c r="M1900" t="s">
        <v>2170</v>
      </c>
      <c r="N1900">
        <v>1</v>
      </c>
      <c r="O1900">
        <v>28</v>
      </c>
      <c r="P1900">
        <v>0.18</v>
      </c>
      <c r="Q1900">
        <v>15300</v>
      </c>
      <c r="R1900">
        <v>1</v>
      </c>
      <c r="S1900">
        <v>28</v>
      </c>
      <c r="T1900">
        <v>0.18</v>
      </c>
      <c r="U1900">
        <v>0</v>
      </c>
      <c r="V1900">
        <v>0</v>
      </c>
      <c r="W1900">
        <v>0</v>
      </c>
      <c r="X1900">
        <v>0</v>
      </c>
      <c r="Y1900">
        <v>0</v>
      </c>
      <c r="Z1900">
        <v>0</v>
      </c>
      <c r="AA1900">
        <v>0</v>
      </c>
      <c r="AB1900">
        <v>0</v>
      </c>
      <c r="AC1900">
        <v>0</v>
      </c>
      <c r="AD1900">
        <v>0</v>
      </c>
      <c r="AE1900">
        <v>0</v>
      </c>
      <c r="AF1900">
        <v>0</v>
      </c>
      <c r="AG1900" t="s">
        <v>10258</v>
      </c>
      <c r="AH1900" s="21" t="str">
        <f t="shared" si="58"/>
        <v>YO27</v>
      </c>
      <c r="AI1900" s="21">
        <v>67.5</v>
      </c>
      <c r="AJ1900" s="21">
        <f t="shared" si="59"/>
        <v>99.816993464052288</v>
      </c>
      <c r="AK1900" s="21" t="s">
        <v>2060</v>
      </c>
      <c r="AL1900" t="s">
        <v>2527</v>
      </c>
      <c r="AM1900" t="s">
        <v>53</v>
      </c>
      <c r="AN1900" t="s">
        <v>2029</v>
      </c>
    </row>
    <row r="1901" spans="1:40" ht="15" hidden="1" thickTop="1" x14ac:dyDescent="0.35">
      <c r="A1901" t="s">
        <v>10274</v>
      </c>
      <c r="B1901" t="s">
        <v>10260</v>
      </c>
      <c r="C1901" t="s">
        <v>2673</v>
      </c>
      <c r="D1901" t="s">
        <v>10261</v>
      </c>
      <c r="E1901" t="s">
        <v>2608</v>
      </c>
      <c r="F1901">
        <v>1</v>
      </c>
      <c r="G1901" t="s">
        <v>2609</v>
      </c>
      <c r="H1901" t="s">
        <v>2577</v>
      </c>
      <c r="I1901" t="s">
        <v>2511</v>
      </c>
      <c r="J1901" t="s">
        <v>2675</v>
      </c>
      <c r="K1901" t="s">
        <v>2611</v>
      </c>
      <c r="L1901" t="s">
        <v>2058</v>
      </c>
      <c r="M1901" t="s">
        <v>2059</v>
      </c>
      <c r="N1901">
        <v>0</v>
      </c>
      <c r="O1901">
        <v>0</v>
      </c>
      <c r="P1901">
        <v>0</v>
      </c>
      <c r="Q1901">
        <v>24480</v>
      </c>
      <c r="R1901">
        <v>0</v>
      </c>
      <c r="S1901">
        <v>0</v>
      </c>
      <c r="T1901">
        <v>0</v>
      </c>
      <c r="U1901">
        <v>0</v>
      </c>
      <c r="V1901">
        <v>0</v>
      </c>
      <c r="W1901">
        <v>0</v>
      </c>
      <c r="X1901">
        <v>0</v>
      </c>
      <c r="Y1901">
        <v>0</v>
      </c>
      <c r="Z1901">
        <v>0</v>
      </c>
      <c r="AA1901">
        <v>0</v>
      </c>
      <c r="AB1901">
        <v>0</v>
      </c>
      <c r="AC1901">
        <v>0</v>
      </c>
      <c r="AD1901">
        <v>0</v>
      </c>
      <c r="AE1901">
        <v>0</v>
      </c>
      <c r="AF1901">
        <v>0</v>
      </c>
      <c r="AG1901" t="s">
        <v>10262</v>
      </c>
      <c r="AH1901" s="21" t="str">
        <f t="shared" si="58"/>
        <v>YR20</v>
      </c>
      <c r="AI1901" s="21">
        <v>107.92500000000001</v>
      </c>
      <c r="AJ1901" s="21">
        <f t="shared" si="59"/>
        <v>100</v>
      </c>
      <c r="AK1901" s="21" t="s">
        <v>2060</v>
      </c>
      <c r="AL1901" t="s">
        <v>2581</v>
      </c>
      <c r="AM1901" t="s">
        <v>53</v>
      </c>
      <c r="AN1901" t="s">
        <v>2030</v>
      </c>
    </row>
    <row r="1902" spans="1:40" ht="15" hidden="1" thickTop="1" x14ac:dyDescent="0.35">
      <c r="A1902" t="s">
        <v>10277</v>
      </c>
      <c r="B1902" t="s">
        <v>10264</v>
      </c>
      <c r="C1902" t="s">
        <v>4101</v>
      </c>
      <c r="D1902" t="s">
        <v>10265</v>
      </c>
      <c r="E1902" t="s">
        <v>3338</v>
      </c>
      <c r="F1902">
        <v>1</v>
      </c>
      <c r="G1902" t="s">
        <v>2609</v>
      </c>
      <c r="H1902" t="s">
        <v>2577</v>
      </c>
      <c r="I1902" t="s">
        <v>2511</v>
      </c>
      <c r="J1902" t="s">
        <v>2675</v>
      </c>
      <c r="K1902" t="s">
        <v>2611</v>
      </c>
      <c r="L1902" t="s">
        <v>2058</v>
      </c>
      <c r="M1902" t="s">
        <v>2059</v>
      </c>
      <c r="N1902">
        <v>0</v>
      </c>
      <c r="O1902">
        <v>0</v>
      </c>
      <c r="P1902">
        <v>0</v>
      </c>
      <c r="Q1902">
        <v>24480</v>
      </c>
      <c r="R1902">
        <v>0</v>
      </c>
      <c r="S1902">
        <v>0</v>
      </c>
      <c r="T1902">
        <v>0</v>
      </c>
      <c r="U1902">
        <v>0</v>
      </c>
      <c r="V1902">
        <v>0</v>
      </c>
      <c r="W1902">
        <v>0</v>
      </c>
      <c r="X1902">
        <v>0</v>
      </c>
      <c r="Y1902">
        <v>0</v>
      </c>
      <c r="Z1902">
        <v>0</v>
      </c>
      <c r="AA1902">
        <v>0</v>
      </c>
      <c r="AB1902">
        <v>0</v>
      </c>
      <c r="AC1902">
        <v>0</v>
      </c>
      <c r="AD1902">
        <v>0</v>
      </c>
      <c r="AE1902">
        <v>0</v>
      </c>
      <c r="AF1902">
        <v>0</v>
      </c>
      <c r="AG1902" t="s">
        <v>10266</v>
      </c>
      <c r="AH1902" s="21" t="str">
        <f t="shared" si="58"/>
        <v>YN23</v>
      </c>
      <c r="AI1902" s="21">
        <v>107.92500000000001</v>
      </c>
      <c r="AJ1902" s="21">
        <f t="shared" si="59"/>
        <v>100</v>
      </c>
      <c r="AK1902" s="21" t="s">
        <v>2060</v>
      </c>
      <c r="AL1902" t="s">
        <v>2581</v>
      </c>
      <c r="AM1902" t="s">
        <v>53</v>
      </c>
      <c r="AN1902" t="s">
        <v>2031</v>
      </c>
    </row>
    <row r="1903" spans="1:40" ht="15" hidden="1" thickTop="1" x14ac:dyDescent="0.35">
      <c r="A1903" t="s">
        <v>10281</v>
      </c>
      <c r="B1903" t="s">
        <v>10268</v>
      </c>
      <c r="C1903" t="s">
        <v>4756</v>
      </c>
      <c r="D1903" t="s">
        <v>10269</v>
      </c>
      <c r="E1903" t="s">
        <v>2681</v>
      </c>
      <c r="F1903">
        <v>1</v>
      </c>
      <c r="G1903" t="s">
        <v>2682</v>
      </c>
      <c r="H1903" t="s">
        <v>2620</v>
      </c>
      <c r="I1903" t="s">
        <v>2511</v>
      </c>
      <c r="J1903" t="s">
        <v>2683</v>
      </c>
      <c r="K1903" t="s">
        <v>2684</v>
      </c>
      <c r="L1903" t="s">
        <v>2058</v>
      </c>
      <c r="M1903" t="s">
        <v>2059</v>
      </c>
      <c r="N1903">
        <v>0</v>
      </c>
      <c r="O1903">
        <v>0</v>
      </c>
      <c r="P1903">
        <v>0</v>
      </c>
      <c r="Q1903">
        <v>24480</v>
      </c>
      <c r="R1903">
        <v>0</v>
      </c>
      <c r="S1903">
        <v>0</v>
      </c>
      <c r="T1903">
        <v>0</v>
      </c>
      <c r="U1903">
        <v>0</v>
      </c>
      <c r="V1903">
        <v>0</v>
      </c>
      <c r="W1903">
        <v>0</v>
      </c>
      <c r="X1903">
        <v>0</v>
      </c>
      <c r="Y1903">
        <v>0</v>
      </c>
      <c r="Z1903">
        <v>0</v>
      </c>
      <c r="AA1903">
        <v>0</v>
      </c>
      <c r="AB1903">
        <v>0</v>
      </c>
      <c r="AC1903">
        <v>0</v>
      </c>
      <c r="AD1903">
        <v>0</v>
      </c>
      <c r="AE1903">
        <v>0</v>
      </c>
      <c r="AF1903">
        <v>0</v>
      </c>
      <c r="AG1903" t="s">
        <v>10270</v>
      </c>
      <c r="AH1903" s="21" t="str">
        <f t="shared" si="58"/>
        <v>YO27</v>
      </c>
      <c r="AI1903" s="21">
        <v>107.92500000000001</v>
      </c>
      <c r="AJ1903" s="21">
        <f t="shared" si="59"/>
        <v>100</v>
      </c>
      <c r="AK1903" s="21" t="s">
        <v>2060</v>
      </c>
      <c r="AL1903" t="s">
        <v>2686</v>
      </c>
      <c r="AM1903" t="s">
        <v>53</v>
      </c>
      <c r="AN1903" t="s">
        <v>2030</v>
      </c>
    </row>
    <row r="1904" spans="1:40" ht="15" hidden="1" thickTop="1" x14ac:dyDescent="0.35">
      <c r="A1904" t="s">
        <v>10285</v>
      </c>
      <c r="B1904" t="s">
        <v>10272</v>
      </c>
      <c r="C1904" t="s">
        <v>822</v>
      </c>
      <c r="D1904" t="s">
        <v>10273</v>
      </c>
      <c r="E1904" t="s">
        <v>72</v>
      </c>
      <c r="F1904">
        <v>1</v>
      </c>
      <c r="G1904" t="s">
        <v>2055</v>
      </c>
      <c r="H1904" t="s">
        <v>2056</v>
      </c>
      <c r="I1904" t="s">
        <v>2511</v>
      </c>
      <c r="J1904" t="s">
        <v>425</v>
      </c>
      <c r="K1904" t="s">
        <v>68</v>
      </c>
      <c r="L1904" t="s">
        <v>2058</v>
      </c>
      <c r="M1904" t="s">
        <v>2059</v>
      </c>
      <c r="N1904">
        <v>1</v>
      </c>
      <c r="O1904">
        <v>17</v>
      </c>
      <c r="P1904">
        <v>7.0000000000000007E-2</v>
      </c>
      <c r="Q1904">
        <v>24480</v>
      </c>
      <c r="R1904">
        <v>0</v>
      </c>
      <c r="S1904">
        <v>0</v>
      </c>
      <c r="T1904">
        <v>0</v>
      </c>
      <c r="U1904">
        <v>0</v>
      </c>
      <c r="V1904">
        <v>0</v>
      </c>
      <c r="W1904">
        <v>0</v>
      </c>
      <c r="X1904">
        <v>1</v>
      </c>
      <c r="Y1904">
        <v>17</v>
      </c>
      <c r="Z1904">
        <v>7.0000000000000007E-2</v>
      </c>
      <c r="AA1904">
        <v>0</v>
      </c>
      <c r="AB1904">
        <v>0</v>
      </c>
      <c r="AC1904">
        <v>0</v>
      </c>
      <c r="AD1904">
        <v>0</v>
      </c>
      <c r="AE1904">
        <v>0</v>
      </c>
      <c r="AF1904">
        <v>0</v>
      </c>
      <c r="AG1904" t="s">
        <v>269</v>
      </c>
      <c r="AH1904" s="21" t="str">
        <f t="shared" si="58"/>
        <v>YN23</v>
      </c>
      <c r="AI1904" s="21">
        <v>107.92500000000001</v>
      </c>
      <c r="AJ1904" s="21">
        <f t="shared" si="59"/>
        <v>99.930555555555557</v>
      </c>
      <c r="AK1904" s="21" t="s">
        <v>2060</v>
      </c>
      <c r="AL1904" t="s">
        <v>75</v>
      </c>
      <c r="AM1904" t="s">
        <v>53</v>
      </c>
      <c r="AN1904" t="s">
        <v>2029</v>
      </c>
    </row>
    <row r="1905" spans="1:40" ht="15" hidden="1" thickTop="1" x14ac:dyDescent="0.35">
      <c r="A1905" t="s">
        <v>10289</v>
      </c>
      <c r="B1905" t="s">
        <v>10275</v>
      </c>
      <c r="C1905" t="s">
        <v>3248</v>
      </c>
      <c r="D1905" t="s">
        <v>6955</v>
      </c>
      <c r="E1905" t="s">
        <v>2938</v>
      </c>
      <c r="F1905">
        <v>1</v>
      </c>
      <c r="G1905" t="s">
        <v>2593</v>
      </c>
      <c r="H1905" t="s">
        <v>2056</v>
      </c>
      <c r="I1905" t="s">
        <v>2511</v>
      </c>
      <c r="J1905" t="s">
        <v>3250</v>
      </c>
      <c r="K1905" t="s">
        <v>65</v>
      </c>
      <c r="L1905" t="s">
        <v>2058</v>
      </c>
      <c r="M1905" t="s">
        <v>2059</v>
      </c>
      <c r="N1905">
        <v>0</v>
      </c>
      <c r="O1905">
        <v>0</v>
      </c>
      <c r="P1905">
        <v>0</v>
      </c>
      <c r="Q1905">
        <v>24480</v>
      </c>
      <c r="R1905">
        <v>0</v>
      </c>
      <c r="S1905">
        <v>0</v>
      </c>
      <c r="T1905">
        <v>0</v>
      </c>
      <c r="U1905">
        <v>0</v>
      </c>
      <c r="V1905">
        <v>0</v>
      </c>
      <c r="W1905">
        <v>0</v>
      </c>
      <c r="X1905">
        <v>0</v>
      </c>
      <c r="Y1905">
        <v>0</v>
      </c>
      <c r="Z1905">
        <v>0</v>
      </c>
      <c r="AA1905">
        <v>0</v>
      </c>
      <c r="AB1905">
        <v>0</v>
      </c>
      <c r="AC1905">
        <v>0</v>
      </c>
      <c r="AD1905">
        <v>0</v>
      </c>
      <c r="AE1905">
        <v>0</v>
      </c>
      <c r="AF1905">
        <v>0</v>
      </c>
      <c r="AG1905" t="s">
        <v>10276</v>
      </c>
      <c r="AH1905" s="21" t="str">
        <f t="shared" si="58"/>
        <v>YO27</v>
      </c>
      <c r="AI1905" s="21">
        <v>107.92500000000001</v>
      </c>
      <c r="AJ1905" s="21">
        <f t="shared" si="59"/>
        <v>100</v>
      </c>
      <c r="AK1905" s="21" t="s">
        <v>2060</v>
      </c>
      <c r="AL1905" t="s">
        <v>2527</v>
      </c>
      <c r="AM1905" t="s">
        <v>53</v>
      </c>
      <c r="AN1905" t="s">
        <v>2031</v>
      </c>
    </row>
    <row r="1906" spans="1:40" ht="15" hidden="1" thickTop="1" x14ac:dyDescent="0.35">
      <c r="A1906" t="s">
        <v>10293</v>
      </c>
      <c r="B1906" t="s">
        <v>10278</v>
      </c>
      <c r="C1906" t="s">
        <v>4168</v>
      </c>
      <c r="D1906" t="s">
        <v>10279</v>
      </c>
      <c r="E1906" t="s">
        <v>2608</v>
      </c>
      <c r="F1906">
        <v>1</v>
      </c>
      <c r="G1906" t="s">
        <v>2609</v>
      </c>
      <c r="H1906" t="s">
        <v>2577</v>
      </c>
      <c r="I1906" t="s">
        <v>2511</v>
      </c>
      <c r="J1906" t="s">
        <v>2741</v>
      </c>
      <c r="K1906" t="s">
        <v>2742</v>
      </c>
      <c r="L1906" t="s">
        <v>2058</v>
      </c>
      <c r="M1906" t="s">
        <v>2059</v>
      </c>
      <c r="N1906">
        <v>3</v>
      </c>
      <c r="O1906">
        <v>126</v>
      </c>
      <c r="P1906">
        <v>0.51</v>
      </c>
      <c r="Q1906">
        <v>24480</v>
      </c>
      <c r="R1906">
        <v>2</v>
      </c>
      <c r="S1906">
        <v>75</v>
      </c>
      <c r="T1906">
        <v>0.31</v>
      </c>
      <c r="U1906">
        <v>0</v>
      </c>
      <c r="V1906">
        <v>0</v>
      </c>
      <c r="W1906">
        <v>0</v>
      </c>
      <c r="X1906">
        <v>0</v>
      </c>
      <c r="Y1906">
        <v>0</v>
      </c>
      <c r="Z1906">
        <v>0</v>
      </c>
      <c r="AA1906">
        <v>1</v>
      </c>
      <c r="AB1906">
        <v>51</v>
      </c>
      <c r="AC1906">
        <v>0.21</v>
      </c>
      <c r="AD1906">
        <v>0</v>
      </c>
      <c r="AE1906">
        <v>0</v>
      </c>
      <c r="AF1906">
        <v>0</v>
      </c>
      <c r="AG1906" t="s">
        <v>10280</v>
      </c>
      <c r="AH1906" s="21" t="str">
        <f t="shared" si="58"/>
        <v>YO27</v>
      </c>
      <c r="AI1906" s="21">
        <v>107.92500000000001</v>
      </c>
      <c r="AJ1906" s="21">
        <f t="shared" si="59"/>
        <v>99.485294117647058</v>
      </c>
      <c r="AK1906" s="21" t="s">
        <v>2063</v>
      </c>
      <c r="AL1906" t="s">
        <v>2613</v>
      </c>
      <c r="AM1906" t="s">
        <v>53</v>
      </c>
      <c r="AN1906" t="s">
        <v>2033</v>
      </c>
    </row>
    <row r="1907" spans="1:40" ht="15" hidden="1" thickTop="1" x14ac:dyDescent="0.35">
      <c r="A1907" t="s">
        <v>10297</v>
      </c>
      <c r="B1907" t="s">
        <v>10282</v>
      </c>
      <c r="C1907" t="s">
        <v>3456</v>
      </c>
      <c r="D1907" t="s">
        <v>10283</v>
      </c>
      <c r="E1907" t="s">
        <v>2575</v>
      </c>
      <c r="F1907">
        <v>1</v>
      </c>
      <c r="G1907" t="s">
        <v>2609</v>
      </c>
      <c r="H1907" t="s">
        <v>2577</v>
      </c>
      <c r="I1907" t="s">
        <v>2511</v>
      </c>
      <c r="J1907" t="s">
        <v>2675</v>
      </c>
      <c r="K1907" t="s">
        <v>2611</v>
      </c>
      <c r="L1907" t="s">
        <v>2058</v>
      </c>
      <c r="M1907" t="s">
        <v>2310</v>
      </c>
      <c r="N1907">
        <v>2</v>
      </c>
      <c r="O1907">
        <v>37</v>
      </c>
      <c r="P1907">
        <v>0.23</v>
      </c>
      <c r="Q1907">
        <v>16320</v>
      </c>
      <c r="R1907">
        <v>0</v>
      </c>
      <c r="S1907">
        <v>0</v>
      </c>
      <c r="T1907">
        <v>0</v>
      </c>
      <c r="U1907">
        <v>0</v>
      </c>
      <c r="V1907">
        <v>0</v>
      </c>
      <c r="W1907">
        <v>0</v>
      </c>
      <c r="X1907">
        <v>0</v>
      </c>
      <c r="Y1907">
        <v>0</v>
      </c>
      <c r="Z1907">
        <v>0</v>
      </c>
      <c r="AA1907">
        <v>2</v>
      </c>
      <c r="AB1907">
        <v>37</v>
      </c>
      <c r="AC1907">
        <v>0.23</v>
      </c>
      <c r="AD1907">
        <v>0</v>
      </c>
      <c r="AE1907">
        <v>0</v>
      </c>
      <c r="AF1907">
        <v>0</v>
      </c>
      <c r="AG1907" t="s">
        <v>10284</v>
      </c>
      <c r="AH1907" s="21" t="str">
        <f t="shared" si="58"/>
        <v>YO98</v>
      </c>
      <c r="AI1907" s="21">
        <v>72</v>
      </c>
      <c r="AJ1907" s="21">
        <f t="shared" si="59"/>
        <v>99.773284313725483</v>
      </c>
      <c r="AK1907" s="21" t="s">
        <v>2060</v>
      </c>
      <c r="AL1907" t="s">
        <v>2581</v>
      </c>
      <c r="AM1907" t="s">
        <v>53</v>
      </c>
      <c r="AN1907" t="s">
        <v>2031</v>
      </c>
    </row>
    <row r="1908" spans="1:40" ht="15" hidden="1" thickTop="1" x14ac:dyDescent="0.35">
      <c r="A1908" t="s">
        <v>10301</v>
      </c>
      <c r="B1908" t="s">
        <v>10286</v>
      </c>
      <c r="C1908" t="s">
        <v>3865</v>
      </c>
      <c r="D1908" t="s">
        <v>10287</v>
      </c>
      <c r="E1908" t="s">
        <v>2667</v>
      </c>
      <c r="F1908">
        <v>1</v>
      </c>
      <c r="G1908" t="s">
        <v>2509</v>
      </c>
      <c r="H1908" t="s">
        <v>2510</v>
      </c>
      <c r="I1908" t="s">
        <v>2511</v>
      </c>
      <c r="J1908" t="s">
        <v>2668</v>
      </c>
      <c r="K1908" t="s">
        <v>2669</v>
      </c>
      <c r="L1908" t="s">
        <v>2058</v>
      </c>
      <c r="M1908" t="s">
        <v>2059</v>
      </c>
      <c r="N1908">
        <v>0</v>
      </c>
      <c r="O1908">
        <v>0</v>
      </c>
      <c r="P1908">
        <v>0</v>
      </c>
      <c r="Q1908">
        <v>24480</v>
      </c>
      <c r="R1908">
        <v>0</v>
      </c>
      <c r="S1908">
        <v>0</v>
      </c>
      <c r="T1908">
        <v>0</v>
      </c>
      <c r="U1908">
        <v>0</v>
      </c>
      <c r="V1908">
        <v>0</v>
      </c>
      <c r="W1908">
        <v>0</v>
      </c>
      <c r="X1908">
        <v>0</v>
      </c>
      <c r="Y1908">
        <v>0</v>
      </c>
      <c r="Z1908">
        <v>0</v>
      </c>
      <c r="AA1908">
        <v>0</v>
      </c>
      <c r="AB1908">
        <v>0</v>
      </c>
      <c r="AC1908">
        <v>0</v>
      </c>
      <c r="AD1908">
        <v>0</v>
      </c>
      <c r="AE1908">
        <v>0</v>
      </c>
      <c r="AF1908">
        <v>0</v>
      </c>
      <c r="AG1908" t="s">
        <v>10288</v>
      </c>
      <c r="AH1908" s="21" t="str">
        <f t="shared" si="58"/>
        <v>YO27</v>
      </c>
      <c r="AI1908" s="21">
        <v>107.92500000000001</v>
      </c>
      <c r="AJ1908" s="21">
        <f t="shared" si="59"/>
        <v>100</v>
      </c>
      <c r="AK1908" s="21" t="s">
        <v>2060</v>
      </c>
      <c r="AL1908" t="s">
        <v>2515</v>
      </c>
      <c r="AM1908" t="s">
        <v>53</v>
      </c>
      <c r="AN1908" t="s">
        <v>2029</v>
      </c>
    </row>
    <row r="1909" spans="1:40" ht="15" hidden="1" thickTop="1" x14ac:dyDescent="0.35">
      <c r="A1909" t="s">
        <v>10304</v>
      </c>
      <c r="B1909" t="s">
        <v>10290</v>
      </c>
      <c r="C1909" t="s">
        <v>2639</v>
      </c>
      <c r="D1909" t="s">
        <v>10291</v>
      </c>
      <c r="E1909" t="s">
        <v>2508</v>
      </c>
      <c r="F1909">
        <v>1</v>
      </c>
      <c r="G1909" t="s">
        <v>2509</v>
      </c>
      <c r="H1909" t="s">
        <v>2510</v>
      </c>
      <c r="I1909" t="s">
        <v>2511</v>
      </c>
      <c r="J1909" t="s">
        <v>2512</v>
      </c>
      <c r="K1909" t="s">
        <v>2513</v>
      </c>
      <c r="L1909" t="s">
        <v>2058</v>
      </c>
      <c r="M1909" t="s">
        <v>2059</v>
      </c>
      <c r="N1909">
        <v>0</v>
      </c>
      <c r="O1909">
        <v>0</v>
      </c>
      <c r="P1909">
        <v>0</v>
      </c>
      <c r="Q1909">
        <v>24480</v>
      </c>
      <c r="R1909">
        <v>0</v>
      </c>
      <c r="S1909">
        <v>0</v>
      </c>
      <c r="T1909">
        <v>0</v>
      </c>
      <c r="U1909">
        <v>0</v>
      </c>
      <c r="V1909">
        <v>0</v>
      </c>
      <c r="W1909">
        <v>0</v>
      </c>
      <c r="X1909">
        <v>0</v>
      </c>
      <c r="Y1909">
        <v>0</v>
      </c>
      <c r="Z1909">
        <v>0</v>
      </c>
      <c r="AA1909">
        <v>0</v>
      </c>
      <c r="AB1909">
        <v>0</v>
      </c>
      <c r="AC1909">
        <v>0</v>
      </c>
      <c r="AD1909">
        <v>0</v>
      </c>
      <c r="AE1909">
        <v>0</v>
      </c>
      <c r="AF1909">
        <v>0</v>
      </c>
      <c r="AG1909" t="s">
        <v>10292</v>
      </c>
      <c r="AH1909" s="21" t="str">
        <f t="shared" si="58"/>
        <v>YR21</v>
      </c>
      <c r="AI1909" s="21">
        <v>107.92500000000001</v>
      </c>
      <c r="AJ1909" s="21">
        <f t="shared" si="59"/>
        <v>100</v>
      </c>
      <c r="AK1909" s="21" t="s">
        <v>2060</v>
      </c>
      <c r="AL1909" t="s">
        <v>2515</v>
      </c>
      <c r="AM1909" t="s">
        <v>53</v>
      </c>
      <c r="AN1909" t="s">
        <v>2033</v>
      </c>
    </row>
    <row r="1910" spans="1:40" ht="15" hidden="1" thickTop="1" x14ac:dyDescent="0.35">
      <c r="A1910" t="s">
        <v>10308</v>
      </c>
      <c r="B1910" t="s">
        <v>10294</v>
      </c>
      <c r="C1910" t="s">
        <v>6159</v>
      </c>
      <c r="D1910" t="s">
        <v>10295</v>
      </c>
      <c r="E1910" t="s">
        <v>3704</v>
      </c>
      <c r="F1910">
        <v>1</v>
      </c>
      <c r="G1910" t="s">
        <v>2619</v>
      </c>
      <c r="H1910" t="s">
        <v>2620</v>
      </c>
      <c r="I1910" t="s">
        <v>2511</v>
      </c>
      <c r="J1910" t="s">
        <v>6161</v>
      </c>
      <c r="K1910" t="s">
        <v>2655</v>
      </c>
      <c r="L1910" t="s">
        <v>2058</v>
      </c>
      <c r="M1910" t="s">
        <v>2170</v>
      </c>
      <c r="N1910">
        <v>0</v>
      </c>
      <c r="O1910">
        <v>0</v>
      </c>
      <c r="P1910">
        <v>0</v>
      </c>
      <c r="Q1910">
        <v>15300</v>
      </c>
      <c r="R1910">
        <v>0</v>
      </c>
      <c r="S1910">
        <v>0</v>
      </c>
      <c r="T1910">
        <v>0</v>
      </c>
      <c r="U1910">
        <v>0</v>
      </c>
      <c r="V1910">
        <v>0</v>
      </c>
      <c r="W1910">
        <v>0</v>
      </c>
      <c r="X1910">
        <v>0</v>
      </c>
      <c r="Y1910">
        <v>0</v>
      </c>
      <c r="Z1910">
        <v>0</v>
      </c>
      <c r="AA1910">
        <v>0</v>
      </c>
      <c r="AB1910">
        <v>0</v>
      </c>
      <c r="AC1910">
        <v>0</v>
      </c>
      <c r="AD1910">
        <v>0</v>
      </c>
      <c r="AE1910">
        <v>0</v>
      </c>
      <c r="AF1910">
        <v>0</v>
      </c>
      <c r="AG1910" t="s">
        <v>10296</v>
      </c>
      <c r="AH1910" s="21" t="str">
        <f t="shared" si="58"/>
        <v>YR21</v>
      </c>
      <c r="AI1910" s="21">
        <v>67.5</v>
      </c>
      <c r="AJ1910" s="21">
        <f t="shared" si="59"/>
        <v>100</v>
      </c>
      <c r="AK1910" s="21" t="s">
        <v>2060</v>
      </c>
      <c r="AL1910" t="s">
        <v>2984</v>
      </c>
      <c r="AM1910" t="s">
        <v>53</v>
      </c>
      <c r="AN1910" t="s">
        <v>2029</v>
      </c>
    </row>
    <row r="1911" spans="1:40" ht="15" hidden="1" thickTop="1" x14ac:dyDescent="0.35">
      <c r="A1911" t="s">
        <v>10312</v>
      </c>
      <c r="B1911" t="s">
        <v>10298</v>
      </c>
      <c r="C1911" t="s">
        <v>4546</v>
      </c>
      <c r="D1911" t="s">
        <v>10299</v>
      </c>
      <c r="E1911" t="s">
        <v>2608</v>
      </c>
      <c r="F1911">
        <v>1</v>
      </c>
      <c r="G1911" t="s">
        <v>2609</v>
      </c>
      <c r="H1911" t="s">
        <v>2577</v>
      </c>
      <c r="I1911" t="s">
        <v>2511</v>
      </c>
      <c r="J1911" t="s">
        <v>2764</v>
      </c>
      <c r="K1911" t="s">
        <v>2765</v>
      </c>
      <c r="L1911" t="s">
        <v>2058</v>
      </c>
      <c r="M1911" t="s">
        <v>2170</v>
      </c>
      <c r="N1911">
        <v>0</v>
      </c>
      <c r="O1911">
        <v>0</v>
      </c>
      <c r="P1911">
        <v>0</v>
      </c>
      <c r="Q1911">
        <v>15300</v>
      </c>
      <c r="R1911">
        <v>0</v>
      </c>
      <c r="S1911">
        <v>0</v>
      </c>
      <c r="T1911">
        <v>0</v>
      </c>
      <c r="U1911">
        <v>0</v>
      </c>
      <c r="V1911">
        <v>0</v>
      </c>
      <c r="W1911">
        <v>0</v>
      </c>
      <c r="X1911">
        <v>0</v>
      </c>
      <c r="Y1911">
        <v>0</v>
      </c>
      <c r="Z1911">
        <v>0</v>
      </c>
      <c r="AA1911">
        <v>0</v>
      </c>
      <c r="AB1911">
        <v>0</v>
      </c>
      <c r="AC1911">
        <v>0</v>
      </c>
      <c r="AD1911">
        <v>0</v>
      </c>
      <c r="AE1911">
        <v>0</v>
      </c>
      <c r="AF1911">
        <v>0</v>
      </c>
      <c r="AG1911" t="s">
        <v>10300</v>
      </c>
      <c r="AH1911" s="21" t="str">
        <f t="shared" si="58"/>
        <v>YO98</v>
      </c>
      <c r="AI1911" s="21">
        <v>67.5</v>
      </c>
      <c r="AJ1911" s="21">
        <f t="shared" si="59"/>
        <v>100</v>
      </c>
      <c r="AK1911" s="21" t="s">
        <v>2060</v>
      </c>
      <c r="AL1911" t="s">
        <v>2613</v>
      </c>
      <c r="AM1911" t="s">
        <v>53</v>
      </c>
      <c r="AN1911" t="s">
        <v>2031</v>
      </c>
    </row>
    <row r="1912" spans="1:40" ht="15" hidden="1" thickTop="1" x14ac:dyDescent="0.35">
      <c r="A1912" t="s">
        <v>10316</v>
      </c>
      <c r="B1912" t="s">
        <v>10302</v>
      </c>
      <c r="C1912" t="s">
        <v>3857</v>
      </c>
      <c r="D1912" t="s">
        <v>8694</v>
      </c>
      <c r="E1912" t="s">
        <v>558</v>
      </c>
      <c r="F1912">
        <v>1</v>
      </c>
      <c r="G1912" t="s">
        <v>2524</v>
      </c>
      <c r="H1912" t="s">
        <v>2056</v>
      </c>
      <c r="I1912" t="s">
        <v>2511</v>
      </c>
      <c r="J1912" t="s">
        <v>2532</v>
      </c>
      <c r="K1912" t="s">
        <v>62</v>
      </c>
      <c r="L1912" t="s">
        <v>2058</v>
      </c>
      <c r="M1912" t="s">
        <v>2059</v>
      </c>
      <c r="N1912">
        <v>0</v>
      </c>
      <c r="O1912">
        <v>0</v>
      </c>
      <c r="P1912">
        <v>0</v>
      </c>
      <c r="Q1912">
        <v>24480</v>
      </c>
      <c r="R1912">
        <v>0</v>
      </c>
      <c r="S1912">
        <v>0</v>
      </c>
      <c r="T1912">
        <v>0</v>
      </c>
      <c r="U1912">
        <v>0</v>
      </c>
      <c r="V1912">
        <v>0</v>
      </c>
      <c r="W1912">
        <v>0</v>
      </c>
      <c r="X1912">
        <v>0</v>
      </c>
      <c r="Y1912">
        <v>0</v>
      </c>
      <c r="Z1912">
        <v>0</v>
      </c>
      <c r="AA1912">
        <v>0</v>
      </c>
      <c r="AB1912">
        <v>0</v>
      </c>
      <c r="AC1912">
        <v>0</v>
      </c>
      <c r="AD1912">
        <v>0</v>
      </c>
      <c r="AE1912">
        <v>0</v>
      </c>
      <c r="AF1912">
        <v>0</v>
      </c>
      <c r="AG1912" t="s">
        <v>10303</v>
      </c>
      <c r="AH1912" s="21" t="str">
        <f t="shared" si="58"/>
        <v>YR21</v>
      </c>
      <c r="AI1912" s="21">
        <v>107.92500000000001</v>
      </c>
      <c r="AJ1912" s="21">
        <f t="shared" si="59"/>
        <v>100</v>
      </c>
      <c r="AK1912" s="21" t="s">
        <v>2060</v>
      </c>
      <c r="AL1912" t="s">
        <v>2527</v>
      </c>
      <c r="AM1912" t="s">
        <v>53</v>
      </c>
      <c r="AN1912" t="s">
        <v>2031</v>
      </c>
    </row>
    <row r="1913" spans="1:40" ht="15" hidden="1" thickTop="1" x14ac:dyDescent="0.35">
      <c r="A1913" t="s">
        <v>10320</v>
      </c>
      <c r="B1913" t="s">
        <v>10305</v>
      </c>
      <c r="C1913" t="s">
        <v>3702</v>
      </c>
      <c r="D1913" t="s">
        <v>10306</v>
      </c>
      <c r="E1913" t="s">
        <v>3704</v>
      </c>
      <c r="F1913">
        <v>1</v>
      </c>
      <c r="G1913" t="s">
        <v>2619</v>
      </c>
      <c r="H1913" t="s">
        <v>2620</v>
      </c>
      <c r="I1913" t="s">
        <v>2511</v>
      </c>
      <c r="J1913" t="s">
        <v>3705</v>
      </c>
      <c r="K1913" t="s">
        <v>2655</v>
      </c>
      <c r="L1913" t="s">
        <v>2058</v>
      </c>
      <c r="M1913" t="s">
        <v>2488</v>
      </c>
      <c r="N1913">
        <v>1</v>
      </c>
      <c r="O1913">
        <v>1</v>
      </c>
      <c r="P1913">
        <v>0.01</v>
      </c>
      <c r="Q1913">
        <v>16320</v>
      </c>
      <c r="R1913">
        <v>0</v>
      </c>
      <c r="S1913">
        <v>0</v>
      </c>
      <c r="T1913">
        <v>0</v>
      </c>
      <c r="U1913">
        <v>0</v>
      </c>
      <c r="V1913">
        <v>0</v>
      </c>
      <c r="W1913">
        <v>0</v>
      </c>
      <c r="X1913">
        <v>0</v>
      </c>
      <c r="Y1913">
        <v>0</v>
      </c>
      <c r="Z1913">
        <v>0</v>
      </c>
      <c r="AA1913">
        <v>1</v>
      </c>
      <c r="AB1913">
        <v>1</v>
      </c>
      <c r="AC1913">
        <v>0.01</v>
      </c>
      <c r="AD1913">
        <v>0</v>
      </c>
      <c r="AE1913">
        <v>0</v>
      </c>
      <c r="AF1913">
        <v>0</v>
      </c>
      <c r="AG1913" t="s">
        <v>10307</v>
      </c>
      <c r="AH1913" s="21" t="str">
        <f t="shared" si="58"/>
        <v>YO27</v>
      </c>
      <c r="AI1913" s="21">
        <v>72.000000000000014</v>
      </c>
      <c r="AJ1913" s="21">
        <f t="shared" si="59"/>
        <v>99.993872549019613</v>
      </c>
      <c r="AK1913" s="21" t="s">
        <v>2060</v>
      </c>
      <c r="AL1913" t="s">
        <v>2984</v>
      </c>
      <c r="AM1913" t="s">
        <v>53</v>
      </c>
      <c r="AN1913" t="s">
        <v>2030</v>
      </c>
    </row>
    <row r="1914" spans="1:40" ht="15" hidden="1" thickTop="1" x14ac:dyDescent="0.35">
      <c r="A1914" t="s">
        <v>10324</v>
      </c>
      <c r="B1914" t="s">
        <v>10309</v>
      </c>
      <c r="C1914" t="s">
        <v>6280</v>
      </c>
      <c r="D1914" t="s">
        <v>10310</v>
      </c>
      <c r="E1914" t="s">
        <v>2691</v>
      </c>
      <c r="F1914">
        <v>1</v>
      </c>
      <c r="G1914" t="s">
        <v>2633</v>
      </c>
      <c r="H1914" t="s">
        <v>2577</v>
      </c>
      <c r="I1914" t="s">
        <v>2511</v>
      </c>
      <c r="J1914" t="s">
        <v>2692</v>
      </c>
      <c r="K1914" t="s">
        <v>2635</v>
      </c>
      <c r="L1914" t="s">
        <v>2058</v>
      </c>
      <c r="M1914" t="s">
        <v>2170</v>
      </c>
      <c r="N1914">
        <v>1</v>
      </c>
      <c r="O1914">
        <v>24</v>
      </c>
      <c r="P1914">
        <v>0.16</v>
      </c>
      <c r="Q1914">
        <v>15300</v>
      </c>
      <c r="R1914">
        <v>1</v>
      </c>
      <c r="S1914">
        <v>24</v>
      </c>
      <c r="T1914">
        <v>0.16</v>
      </c>
      <c r="U1914">
        <v>0</v>
      </c>
      <c r="V1914">
        <v>0</v>
      </c>
      <c r="W1914">
        <v>0</v>
      </c>
      <c r="X1914">
        <v>0</v>
      </c>
      <c r="Y1914">
        <v>0</v>
      </c>
      <c r="Z1914">
        <v>0</v>
      </c>
      <c r="AA1914">
        <v>0</v>
      </c>
      <c r="AB1914">
        <v>0</v>
      </c>
      <c r="AC1914">
        <v>0</v>
      </c>
      <c r="AD1914">
        <v>0</v>
      </c>
      <c r="AE1914">
        <v>0</v>
      </c>
      <c r="AF1914">
        <v>0</v>
      </c>
      <c r="AG1914" t="s">
        <v>10311</v>
      </c>
      <c r="AH1914" s="21" t="str">
        <f t="shared" si="58"/>
        <v>YH98</v>
      </c>
      <c r="AI1914" s="21">
        <v>67.5</v>
      </c>
      <c r="AJ1914" s="21">
        <f t="shared" si="59"/>
        <v>99.843137254901961</v>
      </c>
      <c r="AK1914" s="21" t="s">
        <v>2060</v>
      </c>
      <c r="AL1914" t="s">
        <v>2581</v>
      </c>
      <c r="AM1914" t="s">
        <v>53</v>
      </c>
      <c r="AN1914" t="s">
        <v>2031</v>
      </c>
    </row>
    <row r="1915" spans="1:40" ht="15" hidden="1" thickTop="1" x14ac:dyDescent="0.35">
      <c r="A1915" t="s">
        <v>10328</v>
      </c>
      <c r="B1915" t="s">
        <v>10313</v>
      </c>
      <c r="C1915" t="s">
        <v>5100</v>
      </c>
      <c r="D1915" t="s">
        <v>10314</v>
      </c>
      <c r="E1915" t="s">
        <v>558</v>
      </c>
      <c r="F1915">
        <v>1</v>
      </c>
      <c r="G1915" t="s">
        <v>2524</v>
      </c>
      <c r="H1915" t="s">
        <v>2056</v>
      </c>
      <c r="I1915" t="s">
        <v>2511</v>
      </c>
      <c r="J1915" t="s">
        <v>2532</v>
      </c>
      <c r="K1915" t="s">
        <v>62</v>
      </c>
      <c r="L1915" t="s">
        <v>2058</v>
      </c>
      <c r="M1915" t="s">
        <v>2059</v>
      </c>
      <c r="N1915">
        <v>1</v>
      </c>
      <c r="O1915">
        <v>42</v>
      </c>
      <c r="P1915">
        <v>0.17</v>
      </c>
      <c r="Q1915">
        <v>24480</v>
      </c>
      <c r="R1915">
        <v>1</v>
      </c>
      <c r="S1915">
        <v>42</v>
      </c>
      <c r="T1915">
        <v>0.17</v>
      </c>
      <c r="U1915">
        <v>0</v>
      </c>
      <c r="V1915">
        <v>0</v>
      </c>
      <c r="W1915">
        <v>0</v>
      </c>
      <c r="X1915">
        <v>0</v>
      </c>
      <c r="Y1915">
        <v>0</v>
      </c>
      <c r="Z1915">
        <v>0</v>
      </c>
      <c r="AA1915">
        <v>0</v>
      </c>
      <c r="AB1915">
        <v>0</v>
      </c>
      <c r="AC1915">
        <v>0</v>
      </c>
      <c r="AD1915">
        <v>0</v>
      </c>
      <c r="AE1915">
        <v>0</v>
      </c>
      <c r="AF1915">
        <v>0</v>
      </c>
      <c r="AG1915" t="s">
        <v>10315</v>
      </c>
      <c r="AH1915" s="21" t="str">
        <f t="shared" si="58"/>
        <v>YO27</v>
      </c>
      <c r="AI1915" s="21">
        <v>107.92500000000001</v>
      </c>
      <c r="AJ1915" s="21">
        <f t="shared" si="59"/>
        <v>99.828431372549019</v>
      </c>
      <c r="AK1915" s="21" t="s">
        <v>2060</v>
      </c>
      <c r="AL1915" t="s">
        <v>2527</v>
      </c>
      <c r="AM1915" t="s">
        <v>53</v>
      </c>
      <c r="AN1915" t="s">
        <v>2030</v>
      </c>
    </row>
    <row r="1916" spans="1:40" ht="15" hidden="1" thickTop="1" x14ac:dyDescent="0.35">
      <c r="A1916" t="s">
        <v>10332</v>
      </c>
      <c r="B1916" t="s">
        <v>10317</v>
      </c>
      <c r="C1916" t="s">
        <v>2885</v>
      </c>
      <c r="D1916" t="s">
        <v>10318</v>
      </c>
      <c r="E1916" t="s">
        <v>2608</v>
      </c>
      <c r="F1916">
        <v>1</v>
      </c>
      <c r="G1916" t="s">
        <v>2609</v>
      </c>
      <c r="H1916" t="s">
        <v>2577</v>
      </c>
      <c r="I1916" t="s">
        <v>2511</v>
      </c>
      <c r="J1916" t="s">
        <v>2578</v>
      </c>
      <c r="K1916" t="s">
        <v>2579</v>
      </c>
      <c r="L1916" t="s">
        <v>2058</v>
      </c>
      <c r="M1916" t="s">
        <v>2170</v>
      </c>
      <c r="N1916">
        <v>0</v>
      </c>
      <c r="O1916">
        <v>0</v>
      </c>
      <c r="P1916">
        <v>0</v>
      </c>
      <c r="Q1916">
        <v>15300</v>
      </c>
      <c r="R1916">
        <v>0</v>
      </c>
      <c r="S1916">
        <v>0</v>
      </c>
      <c r="T1916">
        <v>0</v>
      </c>
      <c r="U1916">
        <v>0</v>
      </c>
      <c r="V1916">
        <v>0</v>
      </c>
      <c r="W1916">
        <v>0</v>
      </c>
      <c r="X1916">
        <v>0</v>
      </c>
      <c r="Y1916">
        <v>0</v>
      </c>
      <c r="Z1916">
        <v>0</v>
      </c>
      <c r="AA1916">
        <v>0</v>
      </c>
      <c r="AB1916">
        <v>0</v>
      </c>
      <c r="AC1916">
        <v>0</v>
      </c>
      <c r="AD1916">
        <v>0</v>
      </c>
      <c r="AE1916">
        <v>0</v>
      </c>
      <c r="AF1916">
        <v>0</v>
      </c>
      <c r="AG1916" t="s">
        <v>10319</v>
      </c>
      <c r="AH1916" s="21" t="str">
        <f t="shared" si="58"/>
        <v>YO98</v>
      </c>
      <c r="AI1916" s="21">
        <v>67.5</v>
      </c>
      <c r="AJ1916" s="21">
        <f t="shared" si="59"/>
        <v>100</v>
      </c>
      <c r="AK1916" s="21" t="s">
        <v>2060</v>
      </c>
      <c r="AL1916" t="s">
        <v>2581</v>
      </c>
      <c r="AM1916" t="s">
        <v>53</v>
      </c>
      <c r="AN1916" t="s">
        <v>2030</v>
      </c>
    </row>
    <row r="1917" spans="1:40" ht="15" hidden="1" thickTop="1" x14ac:dyDescent="0.35">
      <c r="A1917" t="s">
        <v>10336</v>
      </c>
      <c r="B1917" t="s">
        <v>10321</v>
      </c>
      <c r="C1917" t="s">
        <v>4541</v>
      </c>
      <c r="D1917" t="s">
        <v>10322</v>
      </c>
      <c r="E1917" t="s">
        <v>2608</v>
      </c>
      <c r="F1917">
        <v>1</v>
      </c>
      <c r="G1917" t="s">
        <v>2609</v>
      </c>
      <c r="H1917" t="s">
        <v>2577</v>
      </c>
      <c r="I1917" t="s">
        <v>2511</v>
      </c>
      <c r="J1917" t="s">
        <v>2764</v>
      </c>
      <c r="K1917" t="s">
        <v>2765</v>
      </c>
      <c r="L1917" t="s">
        <v>2058</v>
      </c>
      <c r="M1917" t="s">
        <v>2170</v>
      </c>
      <c r="N1917">
        <v>0</v>
      </c>
      <c r="O1917">
        <v>0</v>
      </c>
      <c r="P1917">
        <v>0</v>
      </c>
      <c r="Q1917">
        <v>15300</v>
      </c>
      <c r="R1917">
        <v>0</v>
      </c>
      <c r="S1917">
        <v>0</v>
      </c>
      <c r="T1917">
        <v>0</v>
      </c>
      <c r="U1917">
        <v>0</v>
      </c>
      <c r="V1917">
        <v>0</v>
      </c>
      <c r="W1917">
        <v>0</v>
      </c>
      <c r="X1917">
        <v>0</v>
      </c>
      <c r="Y1917">
        <v>0</v>
      </c>
      <c r="Z1917">
        <v>0</v>
      </c>
      <c r="AA1917">
        <v>0</v>
      </c>
      <c r="AB1917">
        <v>0</v>
      </c>
      <c r="AC1917">
        <v>0</v>
      </c>
      <c r="AD1917">
        <v>0</v>
      </c>
      <c r="AE1917">
        <v>0</v>
      </c>
      <c r="AF1917">
        <v>0</v>
      </c>
      <c r="AG1917" t="s">
        <v>10323</v>
      </c>
      <c r="AH1917" s="21" t="str">
        <f t="shared" si="58"/>
        <v>YR21</v>
      </c>
      <c r="AI1917" s="21">
        <v>67.5</v>
      </c>
      <c r="AJ1917" s="21">
        <f t="shared" si="59"/>
        <v>100</v>
      </c>
      <c r="AK1917" s="21" t="s">
        <v>2060</v>
      </c>
      <c r="AL1917" t="s">
        <v>2613</v>
      </c>
      <c r="AM1917" t="s">
        <v>53</v>
      </c>
      <c r="AN1917" t="s">
        <v>2030</v>
      </c>
    </row>
    <row r="1918" spans="1:40" ht="15" hidden="1" thickTop="1" x14ac:dyDescent="0.35">
      <c r="A1918" t="s">
        <v>10340</v>
      </c>
      <c r="B1918" t="s">
        <v>10325</v>
      </c>
      <c r="C1918" t="s">
        <v>3428</v>
      </c>
      <c r="D1918" t="s">
        <v>10326</v>
      </c>
      <c r="E1918" t="s">
        <v>2608</v>
      </c>
      <c r="F1918">
        <v>1</v>
      </c>
      <c r="G1918" t="s">
        <v>2609</v>
      </c>
      <c r="H1918" t="s">
        <v>2577</v>
      </c>
      <c r="I1918" t="s">
        <v>2511</v>
      </c>
      <c r="J1918" t="s">
        <v>2610</v>
      </c>
      <c r="K1918" t="s">
        <v>2611</v>
      </c>
      <c r="L1918" t="s">
        <v>2058</v>
      </c>
      <c r="M1918" t="s">
        <v>2170</v>
      </c>
      <c r="N1918">
        <v>3</v>
      </c>
      <c r="O1918">
        <v>108</v>
      </c>
      <c r="P1918">
        <v>0.71</v>
      </c>
      <c r="Q1918">
        <v>15300</v>
      </c>
      <c r="R1918">
        <v>0</v>
      </c>
      <c r="S1918">
        <v>0</v>
      </c>
      <c r="T1918">
        <v>0</v>
      </c>
      <c r="U1918">
        <v>0</v>
      </c>
      <c r="V1918">
        <v>0</v>
      </c>
      <c r="W1918">
        <v>0</v>
      </c>
      <c r="X1918">
        <v>0</v>
      </c>
      <c r="Y1918">
        <v>0</v>
      </c>
      <c r="Z1918">
        <v>0</v>
      </c>
      <c r="AA1918">
        <v>3</v>
      </c>
      <c r="AB1918">
        <v>108</v>
      </c>
      <c r="AC1918">
        <v>0.71</v>
      </c>
      <c r="AD1918">
        <v>0</v>
      </c>
      <c r="AE1918">
        <v>0</v>
      </c>
      <c r="AF1918">
        <v>0</v>
      </c>
      <c r="AG1918" t="s">
        <v>10327</v>
      </c>
      <c r="AH1918" s="21" t="str">
        <f t="shared" si="58"/>
        <v>YN23</v>
      </c>
      <c r="AI1918" s="21">
        <v>67.5</v>
      </c>
      <c r="AJ1918" s="21">
        <f t="shared" si="59"/>
        <v>99.294117647058826</v>
      </c>
      <c r="AK1918" s="21" t="s">
        <v>2063</v>
      </c>
      <c r="AL1918" t="s">
        <v>2613</v>
      </c>
      <c r="AM1918" t="s">
        <v>53</v>
      </c>
      <c r="AN1918" t="s">
        <v>2030</v>
      </c>
    </row>
    <row r="1919" spans="1:40" ht="15" hidden="1" thickTop="1" x14ac:dyDescent="0.35">
      <c r="A1919" t="s">
        <v>10344</v>
      </c>
      <c r="B1919" t="s">
        <v>10329</v>
      </c>
      <c r="C1919" t="s">
        <v>3428</v>
      </c>
      <c r="D1919" t="s">
        <v>10330</v>
      </c>
      <c r="E1919" t="s">
        <v>2608</v>
      </c>
      <c r="F1919">
        <v>1</v>
      </c>
      <c r="G1919" t="s">
        <v>2609</v>
      </c>
      <c r="H1919" t="s">
        <v>2577</v>
      </c>
      <c r="I1919" t="s">
        <v>2511</v>
      </c>
      <c r="J1919" t="s">
        <v>2610</v>
      </c>
      <c r="K1919" t="s">
        <v>2611</v>
      </c>
      <c r="L1919" t="s">
        <v>2058</v>
      </c>
      <c r="M1919" t="s">
        <v>2059</v>
      </c>
      <c r="N1919">
        <v>5</v>
      </c>
      <c r="O1919">
        <v>318</v>
      </c>
      <c r="P1919">
        <v>1.3</v>
      </c>
      <c r="Q1919">
        <v>24480</v>
      </c>
      <c r="R1919">
        <v>0</v>
      </c>
      <c r="S1919">
        <v>0</v>
      </c>
      <c r="T1919">
        <v>0</v>
      </c>
      <c r="U1919">
        <v>0</v>
      </c>
      <c r="V1919">
        <v>0</v>
      </c>
      <c r="W1919">
        <v>0</v>
      </c>
      <c r="X1919">
        <v>0</v>
      </c>
      <c r="Y1919">
        <v>0</v>
      </c>
      <c r="Z1919">
        <v>0</v>
      </c>
      <c r="AA1919">
        <v>5</v>
      </c>
      <c r="AB1919">
        <v>318</v>
      </c>
      <c r="AC1919">
        <v>1.3</v>
      </c>
      <c r="AD1919">
        <v>0</v>
      </c>
      <c r="AE1919">
        <v>0</v>
      </c>
      <c r="AF1919">
        <v>0</v>
      </c>
      <c r="AG1919" t="s">
        <v>10331</v>
      </c>
      <c r="AH1919" s="21" t="str">
        <f t="shared" si="58"/>
        <v>YN23</v>
      </c>
      <c r="AI1919" s="21">
        <v>107.92500000000001</v>
      </c>
      <c r="AJ1919" s="21">
        <f t="shared" si="59"/>
        <v>98.700980392156865</v>
      </c>
      <c r="AK1919" s="21" t="s">
        <v>2063</v>
      </c>
      <c r="AL1919" t="s">
        <v>2613</v>
      </c>
      <c r="AM1919" t="s">
        <v>53</v>
      </c>
      <c r="AN1919" t="s">
        <v>2029</v>
      </c>
    </row>
    <row r="1920" spans="1:40" ht="15" hidden="1" thickTop="1" x14ac:dyDescent="0.35">
      <c r="A1920" t="s">
        <v>10348</v>
      </c>
      <c r="B1920" t="s">
        <v>10333</v>
      </c>
      <c r="C1920" t="s">
        <v>2673</v>
      </c>
      <c r="D1920" t="s">
        <v>10334</v>
      </c>
      <c r="E1920" t="s">
        <v>2608</v>
      </c>
      <c r="F1920">
        <v>1</v>
      </c>
      <c r="G1920" t="s">
        <v>2609</v>
      </c>
      <c r="H1920" t="s">
        <v>2577</v>
      </c>
      <c r="I1920" t="s">
        <v>2511</v>
      </c>
      <c r="J1920" t="s">
        <v>2675</v>
      </c>
      <c r="K1920" t="s">
        <v>2611</v>
      </c>
      <c r="L1920" t="s">
        <v>2058</v>
      </c>
      <c r="M1920" t="s">
        <v>2059</v>
      </c>
      <c r="N1920">
        <v>0</v>
      </c>
      <c r="O1920">
        <v>0</v>
      </c>
      <c r="P1920">
        <v>0</v>
      </c>
      <c r="Q1920">
        <v>24480</v>
      </c>
      <c r="R1920">
        <v>0</v>
      </c>
      <c r="S1920">
        <v>0</v>
      </c>
      <c r="T1920">
        <v>0</v>
      </c>
      <c r="U1920">
        <v>0</v>
      </c>
      <c r="V1920">
        <v>0</v>
      </c>
      <c r="W1920">
        <v>0</v>
      </c>
      <c r="X1920">
        <v>0</v>
      </c>
      <c r="Y1920">
        <v>0</v>
      </c>
      <c r="Z1920">
        <v>0</v>
      </c>
      <c r="AA1920">
        <v>0</v>
      </c>
      <c r="AB1920">
        <v>0</v>
      </c>
      <c r="AC1920">
        <v>0</v>
      </c>
      <c r="AD1920">
        <v>0</v>
      </c>
      <c r="AE1920">
        <v>0</v>
      </c>
      <c r="AF1920">
        <v>0</v>
      </c>
      <c r="AG1920" t="s">
        <v>10335</v>
      </c>
      <c r="AH1920" s="21" t="str">
        <f t="shared" si="58"/>
        <v>YO98</v>
      </c>
      <c r="AI1920" s="21">
        <v>107.92500000000001</v>
      </c>
      <c r="AJ1920" s="21">
        <f t="shared" si="59"/>
        <v>100</v>
      </c>
      <c r="AK1920" s="21" t="s">
        <v>2060</v>
      </c>
      <c r="AL1920" t="s">
        <v>2581</v>
      </c>
      <c r="AM1920" t="s">
        <v>53</v>
      </c>
      <c r="AN1920" t="s">
        <v>2031</v>
      </c>
    </row>
    <row r="1921" spans="1:40" ht="15" hidden="1" thickTop="1" x14ac:dyDescent="0.35">
      <c r="A1921" t="s">
        <v>10352</v>
      </c>
      <c r="B1921" t="s">
        <v>10337</v>
      </c>
      <c r="C1921" t="s">
        <v>4624</v>
      </c>
      <c r="D1921" t="s">
        <v>10338</v>
      </c>
      <c r="E1921" t="s">
        <v>3013</v>
      </c>
      <c r="F1921">
        <v>1</v>
      </c>
      <c r="G1921" t="s">
        <v>2600</v>
      </c>
      <c r="H1921" t="s">
        <v>2577</v>
      </c>
      <c r="I1921" t="s">
        <v>2511</v>
      </c>
      <c r="J1921" t="s">
        <v>3183</v>
      </c>
      <c r="K1921" t="s">
        <v>2742</v>
      </c>
      <c r="L1921" t="s">
        <v>2058</v>
      </c>
      <c r="M1921" t="s">
        <v>2059</v>
      </c>
      <c r="N1921">
        <v>1</v>
      </c>
      <c r="O1921">
        <v>31</v>
      </c>
      <c r="P1921">
        <v>0.13</v>
      </c>
      <c r="Q1921">
        <v>24480</v>
      </c>
      <c r="R1921">
        <v>0</v>
      </c>
      <c r="S1921">
        <v>0</v>
      </c>
      <c r="T1921">
        <v>0</v>
      </c>
      <c r="U1921">
        <v>0</v>
      </c>
      <c r="V1921">
        <v>0</v>
      </c>
      <c r="W1921">
        <v>0</v>
      </c>
      <c r="X1921">
        <v>1</v>
      </c>
      <c r="Y1921">
        <v>31</v>
      </c>
      <c r="Z1921">
        <v>0.13</v>
      </c>
      <c r="AA1921">
        <v>0</v>
      </c>
      <c r="AB1921">
        <v>0</v>
      </c>
      <c r="AC1921">
        <v>0</v>
      </c>
      <c r="AD1921">
        <v>0</v>
      </c>
      <c r="AE1921">
        <v>0</v>
      </c>
      <c r="AF1921">
        <v>0</v>
      </c>
      <c r="AG1921" t="s">
        <v>10339</v>
      </c>
      <c r="AH1921" s="21" t="str">
        <f t="shared" si="58"/>
        <v>YR20</v>
      </c>
      <c r="AI1921" s="21">
        <v>107.92500000000001</v>
      </c>
      <c r="AJ1921" s="21">
        <f t="shared" si="59"/>
        <v>99.873366013071902</v>
      </c>
      <c r="AK1921" s="21" t="s">
        <v>2060</v>
      </c>
      <c r="AL1921" t="s">
        <v>2551</v>
      </c>
      <c r="AM1921" t="s">
        <v>53</v>
      </c>
      <c r="AN1921" t="s">
        <v>2031</v>
      </c>
    </row>
    <row r="1922" spans="1:40" ht="15" hidden="1" thickTop="1" x14ac:dyDescent="0.35">
      <c r="A1922" t="s">
        <v>10356</v>
      </c>
      <c r="B1922" t="s">
        <v>10341</v>
      </c>
      <c r="C1922" t="s">
        <v>3072</v>
      </c>
      <c r="D1922" t="s">
        <v>10342</v>
      </c>
      <c r="E1922" t="s">
        <v>2825</v>
      </c>
      <c r="F1922">
        <v>1</v>
      </c>
      <c r="G1922" t="s">
        <v>2816</v>
      </c>
      <c r="H1922" t="s">
        <v>2620</v>
      </c>
      <c r="I1922" t="s">
        <v>2511</v>
      </c>
      <c r="J1922" t="s">
        <v>2826</v>
      </c>
      <c r="K1922" t="s">
        <v>2827</v>
      </c>
      <c r="L1922" t="s">
        <v>30320</v>
      </c>
      <c r="M1922" t="s">
        <v>3409</v>
      </c>
      <c r="N1922">
        <v>0</v>
      </c>
      <c r="O1922">
        <v>0</v>
      </c>
      <c r="P1922">
        <v>0</v>
      </c>
      <c r="Q1922">
        <v>7800</v>
      </c>
      <c r="R1922">
        <v>0</v>
      </c>
      <c r="S1922">
        <v>0</v>
      </c>
      <c r="T1922">
        <v>0</v>
      </c>
      <c r="U1922">
        <v>0</v>
      </c>
      <c r="V1922">
        <v>0</v>
      </c>
      <c r="W1922">
        <v>0</v>
      </c>
      <c r="X1922">
        <v>0</v>
      </c>
      <c r="Y1922">
        <v>0</v>
      </c>
      <c r="Z1922">
        <v>0</v>
      </c>
      <c r="AA1922">
        <v>0</v>
      </c>
      <c r="AB1922">
        <v>0</v>
      </c>
      <c r="AC1922">
        <v>0</v>
      </c>
      <c r="AD1922">
        <v>0</v>
      </c>
      <c r="AE1922">
        <v>0</v>
      </c>
      <c r="AF1922">
        <v>0</v>
      </c>
      <c r="AG1922" t="s">
        <v>10343</v>
      </c>
      <c r="AH1922" s="21" t="str">
        <f t="shared" si="58"/>
        <v>YH98</v>
      </c>
      <c r="AI1922" s="21">
        <v>45</v>
      </c>
      <c r="AJ1922" s="21">
        <f t="shared" si="59"/>
        <v>100</v>
      </c>
      <c r="AK1922" s="21" t="s">
        <v>2060</v>
      </c>
      <c r="AL1922" t="s">
        <v>2829</v>
      </c>
      <c r="AM1922" t="s">
        <v>53</v>
      </c>
      <c r="AN1922" t="s">
        <v>2029</v>
      </c>
    </row>
    <row r="1923" spans="1:40" ht="15" hidden="1" thickTop="1" x14ac:dyDescent="0.35">
      <c r="A1923" t="s">
        <v>10360</v>
      </c>
      <c r="B1923" t="s">
        <v>10345</v>
      </c>
      <c r="C1923" t="s">
        <v>7593</v>
      </c>
      <c r="D1923" t="s">
        <v>10346</v>
      </c>
      <c r="E1923" t="s">
        <v>559</v>
      </c>
      <c r="F1923">
        <v>1</v>
      </c>
      <c r="G1923" t="s">
        <v>2055</v>
      </c>
      <c r="H1923" t="s">
        <v>2056</v>
      </c>
      <c r="I1923" t="s">
        <v>2511</v>
      </c>
      <c r="J1923" t="s">
        <v>2568</v>
      </c>
      <c r="K1923" t="s">
        <v>63</v>
      </c>
      <c r="L1923" t="s">
        <v>2058</v>
      </c>
      <c r="M1923" t="s">
        <v>2059</v>
      </c>
      <c r="N1923">
        <v>0</v>
      </c>
      <c r="O1923">
        <v>0</v>
      </c>
      <c r="P1923">
        <v>0</v>
      </c>
      <c r="Q1923">
        <v>24480</v>
      </c>
      <c r="R1923">
        <v>0</v>
      </c>
      <c r="S1923">
        <v>0</v>
      </c>
      <c r="T1923">
        <v>0</v>
      </c>
      <c r="U1923">
        <v>0</v>
      </c>
      <c r="V1923">
        <v>0</v>
      </c>
      <c r="W1923">
        <v>0</v>
      </c>
      <c r="X1923">
        <v>0</v>
      </c>
      <c r="Y1923">
        <v>0</v>
      </c>
      <c r="Z1923">
        <v>0</v>
      </c>
      <c r="AA1923">
        <v>0</v>
      </c>
      <c r="AB1923">
        <v>0</v>
      </c>
      <c r="AC1923">
        <v>0</v>
      </c>
      <c r="AD1923">
        <v>0</v>
      </c>
      <c r="AE1923">
        <v>0</v>
      </c>
      <c r="AF1923">
        <v>0</v>
      </c>
      <c r="AG1923" t="s">
        <v>10347</v>
      </c>
      <c r="AH1923" s="21" t="str">
        <f t="shared" si="58"/>
        <v>YR21</v>
      </c>
      <c r="AI1923" s="21">
        <v>107.92500000000001</v>
      </c>
      <c r="AJ1923" s="21">
        <f t="shared" si="59"/>
        <v>100</v>
      </c>
      <c r="AK1923" s="21" t="s">
        <v>2060</v>
      </c>
      <c r="AL1923" t="s">
        <v>2570</v>
      </c>
      <c r="AM1923" t="s">
        <v>53</v>
      </c>
      <c r="AN1923" t="s">
        <v>2029</v>
      </c>
    </row>
    <row r="1924" spans="1:40" ht="15" hidden="1" thickTop="1" x14ac:dyDescent="0.35">
      <c r="A1924" t="s">
        <v>10364</v>
      </c>
      <c r="B1924" t="s">
        <v>10349</v>
      </c>
      <c r="C1924" t="s">
        <v>3570</v>
      </c>
      <c r="D1924" t="s">
        <v>10350</v>
      </c>
      <c r="E1924" t="s">
        <v>3572</v>
      </c>
      <c r="F1924">
        <v>1</v>
      </c>
      <c r="G1924" t="s">
        <v>2546</v>
      </c>
      <c r="H1924" t="s">
        <v>2510</v>
      </c>
      <c r="I1924" t="s">
        <v>2511</v>
      </c>
      <c r="J1924" t="s">
        <v>3573</v>
      </c>
      <c r="K1924" t="s">
        <v>3007</v>
      </c>
      <c r="L1924" t="s">
        <v>2058</v>
      </c>
      <c r="M1924" t="s">
        <v>2170</v>
      </c>
      <c r="N1924">
        <v>0</v>
      </c>
      <c r="O1924">
        <v>0</v>
      </c>
      <c r="P1924">
        <v>0</v>
      </c>
      <c r="Q1924">
        <v>15300</v>
      </c>
      <c r="R1924">
        <v>0</v>
      </c>
      <c r="S1924">
        <v>0</v>
      </c>
      <c r="T1924">
        <v>0</v>
      </c>
      <c r="U1924">
        <v>0</v>
      </c>
      <c r="V1924">
        <v>0</v>
      </c>
      <c r="W1924">
        <v>0</v>
      </c>
      <c r="X1924">
        <v>0</v>
      </c>
      <c r="Y1924">
        <v>0</v>
      </c>
      <c r="Z1924">
        <v>0</v>
      </c>
      <c r="AA1924">
        <v>0</v>
      </c>
      <c r="AB1924">
        <v>0</v>
      </c>
      <c r="AC1924">
        <v>0</v>
      </c>
      <c r="AD1924">
        <v>0</v>
      </c>
      <c r="AE1924">
        <v>0</v>
      </c>
      <c r="AF1924">
        <v>0</v>
      </c>
      <c r="AG1924" t="s">
        <v>10351</v>
      </c>
      <c r="AH1924" s="21" t="str">
        <f t="shared" si="58"/>
        <v>YK19</v>
      </c>
      <c r="AI1924" s="21">
        <v>67.5</v>
      </c>
      <c r="AJ1924" s="21">
        <f t="shared" si="59"/>
        <v>100</v>
      </c>
      <c r="AK1924" s="21" t="s">
        <v>2060</v>
      </c>
      <c r="AL1924" t="s">
        <v>2551</v>
      </c>
      <c r="AM1924" t="s">
        <v>53</v>
      </c>
      <c r="AN1924" t="s">
        <v>2029</v>
      </c>
    </row>
    <row r="1925" spans="1:40" ht="15" hidden="1" thickTop="1" x14ac:dyDescent="0.35">
      <c r="A1925" t="s">
        <v>10368</v>
      </c>
      <c r="B1925" t="s">
        <v>10353</v>
      </c>
      <c r="C1925" t="s">
        <v>2813</v>
      </c>
      <c r="D1925" t="s">
        <v>10354</v>
      </c>
      <c r="E1925" t="s">
        <v>3624</v>
      </c>
      <c r="F1925">
        <v>1</v>
      </c>
      <c r="G1925" t="s">
        <v>2816</v>
      </c>
      <c r="H1925" t="s">
        <v>2620</v>
      </c>
      <c r="I1925" t="s">
        <v>2511</v>
      </c>
      <c r="J1925" t="s">
        <v>2817</v>
      </c>
      <c r="K1925" t="s">
        <v>2818</v>
      </c>
      <c r="L1925" t="s">
        <v>2058</v>
      </c>
      <c r="M1925" t="s">
        <v>2059</v>
      </c>
      <c r="N1925">
        <v>1</v>
      </c>
      <c r="O1925">
        <v>1</v>
      </c>
      <c r="P1925">
        <v>0</v>
      </c>
      <c r="Q1925">
        <v>24480</v>
      </c>
      <c r="R1925">
        <v>0</v>
      </c>
      <c r="S1925">
        <v>0</v>
      </c>
      <c r="T1925">
        <v>0</v>
      </c>
      <c r="U1925">
        <v>0</v>
      </c>
      <c r="V1925">
        <v>0</v>
      </c>
      <c r="W1925">
        <v>0</v>
      </c>
      <c r="X1925">
        <v>0</v>
      </c>
      <c r="Y1925">
        <v>0</v>
      </c>
      <c r="Z1925">
        <v>0</v>
      </c>
      <c r="AA1925">
        <v>1</v>
      </c>
      <c r="AB1925">
        <v>1</v>
      </c>
      <c r="AC1925">
        <v>0</v>
      </c>
      <c r="AD1925">
        <v>0</v>
      </c>
      <c r="AE1925">
        <v>0</v>
      </c>
      <c r="AF1925">
        <v>0</v>
      </c>
      <c r="AG1925" t="s">
        <v>10355</v>
      </c>
      <c r="AH1925" s="21" t="str">
        <f t="shared" si="58"/>
        <v>YR21</v>
      </c>
      <c r="AI1925" s="21">
        <v>107.92500000000001</v>
      </c>
      <c r="AJ1925" s="21">
        <f t="shared" si="59"/>
        <v>99.995915032679733</v>
      </c>
      <c r="AK1925" s="21" t="s">
        <v>2060</v>
      </c>
      <c r="AL1925" t="s">
        <v>2820</v>
      </c>
      <c r="AM1925" t="s">
        <v>53</v>
      </c>
      <c r="AN1925" t="s">
        <v>2030</v>
      </c>
    </row>
    <row r="1926" spans="1:40" ht="15" hidden="1" thickTop="1" x14ac:dyDescent="0.35">
      <c r="A1926" t="s">
        <v>10372</v>
      </c>
      <c r="B1926" t="s">
        <v>10357</v>
      </c>
      <c r="C1926" t="s">
        <v>4733</v>
      </c>
      <c r="D1926" t="s">
        <v>10358</v>
      </c>
      <c r="E1926" t="s">
        <v>2646</v>
      </c>
      <c r="F1926">
        <v>1</v>
      </c>
      <c r="G1926" t="s">
        <v>2600</v>
      </c>
      <c r="H1926" t="s">
        <v>2577</v>
      </c>
      <c r="I1926" t="s">
        <v>2511</v>
      </c>
      <c r="J1926" t="s">
        <v>2647</v>
      </c>
      <c r="K1926" t="s">
        <v>2602</v>
      </c>
      <c r="L1926" t="s">
        <v>2058</v>
      </c>
      <c r="M1926" t="s">
        <v>2059</v>
      </c>
      <c r="N1926">
        <v>0</v>
      </c>
      <c r="O1926">
        <v>0</v>
      </c>
      <c r="P1926">
        <v>0</v>
      </c>
      <c r="Q1926">
        <v>24480</v>
      </c>
      <c r="R1926">
        <v>0</v>
      </c>
      <c r="S1926">
        <v>0</v>
      </c>
      <c r="T1926">
        <v>0</v>
      </c>
      <c r="U1926">
        <v>0</v>
      </c>
      <c r="V1926">
        <v>0</v>
      </c>
      <c r="W1926">
        <v>0</v>
      </c>
      <c r="X1926">
        <v>0</v>
      </c>
      <c r="Y1926">
        <v>0</v>
      </c>
      <c r="Z1926">
        <v>0</v>
      </c>
      <c r="AA1926">
        <v>0</v>
      </c>
      <c r="AB1926">
        <v>0</v>
      </c>
      <c r="AC1926">
        <v>0</v>
      </c>
      <c r="AD1926">
        <v>0</v>
      </c>
      <c r="AE1926">
        <v>0</v>
      </c>
      <c r="AF1926">
        <v>0</v>
      </c>
      <c r="AG1926" t="s">
        <v>10359</v>
      </c>
      <c r="AH1926" s="21" t="str">
        <f t="shared" si="58"/>
        <v>YO27</v>
      </c>
      <c r="AI1926" s="21">
        <v>107.92500000000001</v>
      </c>
      <c r="AJ1926" s="21">
        <f t="shared" si="59"/>
        <v>100</v>
      </c>
      <c r="AK1926" s="21" t="s">
        <v>2060</v>
      </c>
      <c r="AL1926" t="s">
        <v>2551</v>
      </c>
      <c r="AM1926" t="s">
        <v>53</v>
      </c>
      <c r="AN1926" t="s">
        <v>2029</v>
      </c>
    </row>
    <row r="1927" spans="1:40" ht="15" hidden="1" thickTop="1" x14ac:dyDescent="0.35">
      <c r="A1927" t="s">
        <v>10376</v>
      </c>
      <c r="B1927" t="s">
        <v>10361</v>
      </c>
      <c r="C1927" t="s">
        <v>4533</v>
      </c>
      <c r="D1927" t="s">
        <v>10362</v>
      </c>
      <c r="E1927" t="s">
        <v>2653</v>
      </c>
      <c r="F1927">
        <v>1</v>
      </c>
      <c r="G1927" t="s">
        <v>2619</v>
      </c>
      <c r="H1927" t="s">
        <v>2620</v>
      </c>
      <c r="I1927" t="s">
        <v>2511</v>
      </c>
      <c r="J1927" t="s">
        <v>2654</v>
      </c>
      <c r="K1927" t="s">
        <v>2655</v>
      </c>
      <c r="L1927" t="s">
        <v>2058</v>
      </c>
      <c r="M1927" t="s">
        <v>2059</v>
      </c>
      <c r="N1927">
        <v>0</v>
      </c>
      <c r="O1927">
        <v>0</v>
      </c>
      <c r="P1927">
        <v>0</v>
      </c>
      <c r="Q1927">
        <v>24480</v>
      </c>
      <c r="R1927">
        <v>0</v>
      </c>
      <c r="S1927">
        <v>0</v>
      </c>
      <c r="T1927">
        <v>0</v>
      </c>
      <c r="U1927">
        <v>0</v>
      </c>
      <c r="V1927">
        <v>0</v>
      </c>
      <c r="W1927">
        <v>0</v>
      </c>
      <c r="X1927">
        <v>0</v>
      </c>
      <c r="Y1927">
        <v>0</v>
      </c>
      <c r="Z1927">
        <v>0</v>
      </c>
      <c r="AA1927">
        <v>0</v>
      </c>
      <c r="AB1927">
        <v>0</v>
      </c>
      <c r="AC1927">
        <v>0</v>
      </c>
      <c r="AD1927">
        <v>0</v>
      </c>
      <c r="AE1927">
        <v>0</v>
      </c>
      <c r="AF1927">
        <v>0</v>
      </c>
      <c r="AG1927" t="s">
        <v>10363</v>
      </c>
      <c r="AH1927" s="21" t="str">
        <f t="shared" ref="AH1927:AH1990" si="60">LEFT(AG1927,4)</f>
        <v>YR21</v>
      </c>
      <c r="AI1927" s="21">
        <v>107.92500000000001</v>
      </c>
      <c r="AJ1927" s="21">
        <f t="shared" ref="AJ1927:AJ1990" si="61">100-(O1927/Q1927*100)</f>
        <v>100</v>
      </c>
      <c r="AK1927" s="21" t="s">
        <v>2060</v>
      </c>
      <c r="AL1927" t="s">
        <v>2657</v>
      </c>
      <c r="AM1927" t="s">
        <v>53</v>
      </c>
      <c r="AN1927" t="s">
        <v>2029</v>
      </c>
    </row>
    <row r="1928" spans="1:40" ht="15" hidden="1" thickTop="1" x14ac:dyDescent="0.35">
      <c r="A1928" t="s">
        <v>10380</v>
      </c>
      <c r="B1928" t="s">
        <v>10365</v>
      </c>
      <c r="C1928" t="s">
        <v>3248</v>
      </c>
      <c r="D1928" t="s">
        <v>10366</v>
      </c>
      <c r="E1928" t="s">
        <v>2938</v>
      </c>
      <c r="F1928">
        <v>1</v>
      </c>
      <c r="G1928" t="s">
        <v>2593</v>
      </c>
      <c r="H1928" t="s">
        <v>2056</v>
      </c>
      <c r="I1928" t="s">
        <v>2511</v>
      </c>
      <c r="J1928" t="s">
        <v>3250</v>
      </c>
      <c r="K1928" t="s">
        <v>65</v>
      </c>
      <c r="L1928" t="s">
        <v>2058</v>
      </c>
      <c r="M1928" t="s">
        <v>2170</v>
      </c>
      <c r="N1928">
        <v>3</v>
      </c>
      <c r="O1928">
        <v>171</v>
      </c>
      <c r="P1928">
        <v>1.1200000000000001</v>
      </c>
      <c r="Q1928">
        <v>15300</v>
      </c>
      <c r="R1928">
        <v>2</v>
      </c>
      <c r="S1928">
        <v>170</v>
      </c>
      <c r="T1928">
        <v>1.1100000000000001</v>
      </c>
      <c r="U1928">
        <v>0</v>
      </c>
      <c r="V1928">
        <v>0</v>
      </c>
      <c r="W1928">
        <v>0</v>
      </c>
      <c r="X1928">
        <v>1</v>
      </c>
      <c r="Y1928">
        <v>1</v>
      </c>
      <c r="Z1928">
        <v>0.01</v>
      </c>
      <c r="AA1928">
        <v>0</v>
      </c>
      <c r="AB1928">
        <v>0</v>
      </c>
      <c r="AC1928">
        <v>0</v>
      </c>
      <c r="AD1928">
        <v>0</v>
      </c>
      <c r="AE1928">
        <v>0</v>
      </c>
      <c r="AF1928">
        <v>0</v>
      </c>
      <c r="AG1928" t="s">
        <v>10367</v>
      </c>
      <c r="AH1928" s="21" t="str">
        <f t="shared" si="60"/>
        <v>YO27</v>
      </c>
      <c r="AI1928" s="21">
        <v>67.5</v>
      </c>
      <c r="AJ1928" s="21">
        <f t="shared" si="61"/>
        <v>98.882352941176464</v>
      </c>
      <c r="AK1928" s="21" t="s">
        <v>2063</v>
      </c>
      <c r="AL1928" t="s">
        <v>2527</v>
      </c>
      <c r="AM1928" t="s">
        <v>53</v>
      </c>
      <c r="AN1928" t="s">
        <v>2032</v>
      </c>
    </row>
    <row r="1929" spans="1:40" ht="15" hidden="1" thickTop="1" x14ac:dyDescent="0.35">
      <c r="A1929" t="s">
        <v>10384</v>
      </c>
      <c r="B1929" t="s">
        <v>10369</v>
      </c>
      <c r="C1929" t="s">
        <v>5100</v>
      </c>
      <c r="D1929" t="s">
        <v>10370</v>
      </c>
      <c r="E1929" t="s">
        <v>558</v>
      </c>
      <c r="F1929">
        <v>1</v>
      </c>
      <c r="G1929" t="s">
        <v>2524</v>
      </c>
      <c r="H1929" t="s">
        <v>2056</v>
      </c>
      <c r="I1929" t="s">
        <v>2511</v>
      </c>
      <c r="J1929" t="s">
        <v>2532</v>
      </c>
      <c r="K1929" t="s">
        <v>62</v>
      </c>
      <c r="L1929" t="s">
        <v>2058</v>
      </c>
      <c r="M1929" t="s">
        <v>2059</v>
      </c>
      <c r="N1929">
        <v>1</v>
      </c>
      <c r="O1929">
        <v>29</v>
      </c>
      <c r="P1929">
        <v>0.12</v>
      </c>
      <c r="Q1929">
        <v>24480</v>
      </c>
      <c r="R1929">
        <v>1</v>
      </c>
      <c r="S1929">
        <v>29</v>
      </c>
      <c r="T1929">
        <v>0.12</v>
      </c>
      <c r="U1929">
        <v>0</v>
      </c>
      <c r="V1929">
        <v>0</v>
      </c>
      <c r="W1929">
        <v>0</v>
      </c>
      <c r="X1929">
        <v>0</v>
      </c>
      <c r="Y1929">
        <v>0</v>
      </c>
      <c r="Z1929">
        <v>0</v>
      </c>
      <c r="AA1929">
        <v>0</v>
      </c>
      <c r="AB1929">
        <v>0</v>
      </c>
      <c r="AC1929">
        <v>0</v>
      </c>
      <c r="AD1929">
        <v>0</v>
      </c>
      <c r="AE1929">
        <v>0</v>
      </c>
      <c r="AF1929">
        <v>0</v>
      </c>
      <c r="AG1929" t="s">
        <v>10371</v>
      </c>
      <c r="AH1929" s="21" t="str">
        <f t="shared" si="60"/>
        <v>YR21</v>
      </c>
      <c r="AI1929" s="21">
        <v>107.92500000000001</v>
      </c>
      <c r="AJ1929" s="21">
        <f t="shared" si="61"/>
        <v>99.881535947712422</v>
      </c>
      <c r="AK1929" s="21" t="s">
        <v>2060</v>
      </c>
      <c r="AL1929" t="s">
        <v>2527</v>
      </c>
      <c r="AM1929" t="s">
        <v>53</v>
      </c>
      <c r="AN1929" t="s">
        <v>2032</v>
      </c>
    </row>
    <row r="1930" spans="1:40" ht="15" hidden="1" thickTop="1" x14ac:dyDescent="0.35">
      <c r="A1930" t="s">
        <v>10389</v>
      </c>
      <c r="B1930" t="s">
        <v>10373</v>
      </c>
      <c r="C1930" t="s">
        <v>4168</v>
      </c>
      <c r="D1930" t="s">
        <v>10374</v>
      </c>
      <c r="E1930" t="s">
        <v>2608</v>
      </c>
      <c r="F1930">
        <v>1</v>
      </c>
      <c r="G1930" t="s">
        <v>2609</v>
      </c>
      <c r="H1930" t="s">
        <v>2577</v>
      </c>
      <c r="I1930" t="s">
        <v>2511</v>
      </c>
      <c r="J1930" t="s">
        <v>2741</v>
      </c>
      <c r="K1930" t="s">
        <v>2742</v>
      </c>
      <c r="L1930" t="s">
        <v>2058</v>
      </c>
      <c r="M1930" t="s">
        <v>2207</v>
      </c>
      <c r="N1930">
        <v>0</v>
      </c>
      <c r="O1930">
        <v>0</v>
      </c>
      <c r="P1930">
        <v>0</v>
      </c>
      <c r="Q1930">
        <v>13260</v>
      </c>
      <c r="R1930">
        <v>0</v>
      </c>
      <c r="S1930">
        <v>0</v>
      </c>
      <c r="T1930">
        <v>0</v>
      </c>
      <c r="U1930">
        <v>0</v>
      </c>
      <c r="V1930">
        <v>0</v>
      </c>
      <c r="W1930">
        <v>0</v>
      </c>
      <c r="X1930">
        <v>0</v>
      </c>
      <c r="Y1930">
        <v>0</v>
      </c>
      <c r="Z1930">
        <v>0</v>
      </c>
      <c r="AA1930">
        <v>0</v>
      </c>
      <c r="AB1930">
        <v>0</v>
      </c>
      <c r="AC1930">
        <v>0</v>
      </c>
      <c r="AD1930">
        <v>0</v>
      </c>
      <c r="AE1930">
        <v>0</v>
      </c>
      <c r="AF1930">
        <v>0</v>
      </c>
      <c r="AG1930" t="s">
        <v>10375</v>
      </c>
      <c r="AH1930" s="21" t="str">
        <f t="shared" si="60"/>
        <v>YO27</v>
      </c>
      <c r="AI1930" s="21">
        <v>58.5</v>
      </c>
      <c r="AJ1930" s="21">
        <f t="shared" si="61"/>
        <v>100</v>
      </c>
      <c r="AK1930" s="21" t="s">
        <v>2060</v>
      </c>
      <c r="AL1930" t="s">
        <v>2613</v>
      </c>
      <c r="AM1930" t="s">
        <v>53</v>
      </c>
      <c r="AN1930" t="s">
        <v>2029</v>
      </c>
    </row>
    <row r="1931" spans="1:40" ht="15" hidden="1" thickTop="1" x14ac:dyDescent="0.35">
      <c r="A1931" t="s">
        <v>10393</v>
      </c>
      <c r="B1931" t="s">
        <v>10377</v>
      </c>
      <c r="C1931" t="s">
        <v>5466</v>
      </c>
      <c r="D1931" t="s">
        <v>10378</v>
      </c>
      <c r="E1931" t="s">
        <v>3820</v>
      </c>
      <c r="F1931">
        <v>1</v>
      </c>
      <c r="G1931" t="s">
        <v>2816</v>
      </c>
      <c r="H1931" t="s">
        <v>2620</v>
      </c>
      <c r="I1931" t="s">
        <v>2511</v>
      </c>
      <c r="J1931" t="s">
        <v>3821</v>
      </c>
      <c r="K1931" t="s">
        <v>2818</v>
      </c>
      <c r="L1931" t="s">
        <v>2058</v>
      </c>
      <c r="M1931" t="s">
        <v>2059</v>
      </c>
      <c r="N1931">
        <v>0</v>
      </c>
      <c r="O1931">
        <v>0</v>
      </c>
      <c r="P1931">
        <v>0</v>
      </c>
      <c r="Q1931">
        <v>24480</v>
      </c>
      <c r="R1931">
        <v>0</v>
      </c>
      <c r="S1931">
        <v>0</v>
      </c>
      <c r="T1931">
        <v>0</v>
      </c>
      <c r="U1931">
        <v>0</v>
      </c>
      <c r="V1931">
        <v>0</v>
      </c>
      <c r="W1931">
        <v>0</v>
      </c>
      <c r="X1931">
        <v>0</v>
      </c>
      <c r="Y1931">
        <v>0</v>
      </c>
      <c r="Z1931">
        <v>0</v>
      </c>
      <c r="AA1931">
        <v>0</v>
      </c>
      <c r="AB1931">
        <v>0</v>
      </c>
      <c r="AC1931">
        <v>0</v>
      </c>
      <c r="AD1931">
        <v>0</v>
      </c>
      <c r="AE1931">
        <v>0</v>
      </c>
      <c r="AF1931">
        <v>0</v>
      </c>
      <c r="AG1931" t="s">
        <v>10379</v>
      </c>
      <c r="AH1931" s="21" t="str">
        <f t="shared" si="60"/>
        <v>YR20</v>
      </c>
      <c r="AI1931" s="21">
        <v>107.92500000000001</v>
      </c>
      <c r="AJ1931" s="21">
        <f t="shared" si="61"/>
        <v>100</v>
      </c>
      <c r="AK1931" s="21" t="s">
        <v>2060</v>
      </c>
      <c r="AL1931" t="s">
        <v>2820</v>
      </c>
      <c r="AM1931" t="s">
        <v>53</v>
      </c>
      <c r="AN1931" t="s">
        <v>2029</v>
      </c>
    </row>
    <row r="1932" spans="1:40" ht="15" hidden="1" thickTop="1" x14ac:dyDescent="0.35">
      <c r="A1932" t="s">
        <v>10397</v>
      </c>
      <c r="B1932" t="s">
        <v>10381</v>
      </c>
      <c r="C1932" t="s">
        <v>3149</v>
      </c>
      <c r="D1932" t="s">
        <v>10382</v>
      </c>
      <c r="E1932" t="s">
        <v>2562</v>
      </c>
      <c r="F1932">
        <v>1</v>
      </c>
      <c r="G1932" t="s">
        <v>2546</v>
      </c>
      <c r="H1932" t="s">
        <v>2510</v>
      </c>
      <c r="I1932" t="s">
        <v>2511</v>
      </c>
      <c r="J1932" t="s">
        <v>2547</v>
      </c>
      <c r="K1932" t="s">
        <v>2548</v>
      </c>
      <c r="L1932" t="s">
        <v>2058</v>
      </c>
      <c r="M1932" t="s">
        <v>2170</v>
      </c>
      <c r="N1932">
        <v>0</v>
      </c>
      <c r="O1932">
        <v>0</v>
      </c>
      <c r="P1932">
        <v>0</v>
      </c>
      <c r="Q1932">
        <v>15300</v>
      </c>
      <c r="R1932">
        <v>0</v>
      </c>
      <c r="S1932">
        <v>0</v>
      </c>
      <c r="T1932">
        <v>0</v>
      </c>
      <c r="U1932">
        <v>0</v>
      </c>
      <c r="V1932">
        <v>0</v>
      </c>
      <c r="W1932">
        <v>0</v>
      </c>
      <c r="X1932">
        <v>0</v>
      </c>
      <c r="Y1932">
        <v>0</v>
      </c>
      <c r="Z1932">
        <v>0</v>
      </c>
      <c r="AA1932">
        <v>0</v>
      </c>
      <c r="AB1932">
        <v>0</v>
      </c>
      <c r="AC1932">
        <v>0</v>
      </c>
      <c r="AD1932">
        <v>0</v>
      </c>
      <c r="AE1932">
        <v>0</v>
      </c>
      <c r="AF1932">
        <v>0</v>
      </c>
      <c r="AG1932" t="s">
        <v>10383</v>
      </c>
      <c r="AH1932" s="21" t="str">
        <f t="shared" si="60"/>
        <v>YH98</v>
      </c>
      <c r="AI1932" s="21">
        <v>67.5</v>
      </c>
      <c r="AJ1932" s="21">
        <f t="shared" si="61"/>
        <v>100</v>
      </c>
      <c r="AK1932" s="21" t="s">
        <v>2060</v>
      </c>
      <c r="AL1932" t="s">
        <v>2551</v>
      </c>
      <c r="AM1932" t="s">
        <v>53</v>
      </c>
      <c r="AN1932" t="s">
        <v>2030</v>
      </c>
    </row>
    <row r="1933" spans="1:40" ht="15" hidden="1" thickTop="1" x14ac:dyDescent="0.35">
      <c r="A1933" t="s">
        <v>10401</v>
      </c>
      <c r="B1933" t="s">
        <v>10385</v>
      </c>
      <c r="C1933" t="s">
        <v>2530</v>
      </c>
      <c r="D1933" t="s">
        <v>10386</v>
      </c>
      <c r="E1933" t="s">
        <v>558</v>
      </c>
      <c r="F1933">
        <v>1</v>
      </c>
      <c r="G1933" t="s">
        <v>2524</v>
      </c>
      <c r="H1933" t="s">
        <v>2056</v>
      </c>
      <c r="I1933" t="s">
        <v>2511</v>
      </c>
      <c r="J1933" t="s">
        <v>2532</v>
      </c>
      <c r="K1933" t="s">
        <v>62</v>
      </c>
      <c r="L1933" t="s">
        <v>2058</v>
      </c>
      <c r="M1933" t="s">
        <v>10387</v>
      </c>
      <c r="N1933">
        <v>0</v>
      </c>
      <c r="O1933">
        <v>0</v>
      </c>
      <c r="P1933">
        <v>0</v>
      </c>
      <c r="Q1933">
        <v>8160</v>
      </c>
      <c r="R1933">
        <v>0</v>
      </c>
      <c r="S1933">
        <v>0</v>
      </c>
      <c r="T1933">
        <v>0</v>
      </c>
      <c r="U1933">
        <v>0</v>
      </c>
      <c r="V1933">
        <v>0</v>
      </c>
      <c r="W1933">
        <v>0</v>
      </c>
      <c r="X1933">
        <v>0</v>
      </c>
      <c r="Y1933">
        <v>0</v>
      </c>
      <c r="Z1933">
        <v>0</v>
      </c>
      <c r="AA1933">
        <v>0</v>
      </c>
      <c r="AB1933">
        <v>0</v>
      </c>
      <c r="AC1933">
        <v>0</v>
      </c>
      <c r="AD1933">
        <v>0</v>
      </c>
      <c r="AE1933">
        <v>0</v>
      </c>
      <c r="AF1933">
        <v>0</v>
      </c>
      <c r="AG1933" t="s">
        <v>10388</v>
      </c>
      <c r="AH1933" s="21" t="str">
        <f t="shared" si="60"/>
        <v>YR20</v>
      </c>
      <c r="AI1933" s="21">
        <v>36.000000000000007</v>
      </c>
      <c r="AJ1933" s="21">
        <f t="shared" si="61"/>
        <v>100</v>
      </c>
      <c r="AK1933" s="21" t="s">
        <v>2060</v>
      </c>
      <c r="AL1933" t="s">
        <v>2527</v>
      </c>
      <c r="AM1933" t="s">
        <v>53</v>
      </c>
      <c r="AN1933" t="s">
        <v>2029</v>
      </c>
    </row>
    <row r="1934" spans="1:40" ht="15" hidden="1" thickTop="1" x14ac:dyDescent="0.35">
      <c r="A1934" t="s">
        <v>10404</v>
      </c>
      <c r="B1934" t="s">
        <v>10390</v>
      </c>
      <c r="C1934" t="s">
        <v>2997</v>
      </c>
      <c r="D1934" t="s">
        <v>10391</v>
      </c>
      <c r="E1934" t="s">
        <v>43</v>
      </c>
      <c r="F1934">
        <v>2</v>
      </c>
      <c r="G1934" t="s">
        <v>2055</v>
      </c>
      <c r="H1934" t="s">
        <v>2056</v>
      </c>
      <c r="I1934" t="s">
        <v>2511</v>
      </c>
      <c r="J1934" t="s">
        <v>2999</v>
      </c>
      <c r="K1934" t="s">
        <v>42</v>
      </c>
      <c r="L1934" t="s">
        <v>2058</v>
      </c>
      <c r="M1934" t="s">
        <v>2982</v>
      </c>
      <c r="N1934">
        <v>0</v>
      </c>
      <c r="O1934">
        <v>0</v>
      </c>
      <c r="P1934">
        <v>0</v>
      </c>
      <c r="Q1934">
        <v>14280</v>
      </c>
      <c r="R1934">
        <v>0</v>
      </c>
      <c r="S1934">
        <v>0</v>
      </c>
      <c r="T1934">
        <v>0</v>
      </c>
      <c r="U1934">
        <v>0</v>
      </c>
      <c r="V1934">
        <v>0</v>
      </c>
      <c r="W1934">
        <v>0</v>
      </c>
      <c r="X1934">
        <v>0</v>
      </c>
      <c r="Y1934">
        <v>0</v>
      </c>
      <c r="Z1934">
        <v>0</v>
      </c>
      <c r="AA1934">
        <v>0</v>
      </c>
      <c r="AB1934">
        <v>0</v>
      </c>
      <c r="AC1934">
        <v>0</v>
      </c>
      <c r="AD1934">
        <v>0</v>
      </c>
      <c r="AE1934">
        <v>0</v>
      </c>
      <c r="AF1934">
        <v>0</v>
      </c>
      <c r="AG1934" t="s">
        <v>10392</v>
      </c>
      <c r="AH1934" s="21" t="str">
        <f t="shared" si="60"/>
        <v>YO27</v>
      </c>
      <c r="AI1934" s="21">
        <v>62.999999999999986</v>
      </c>
      <c r="AJ1934" s="21">
        <f t="shared" si="61"/>
        <v>100</v>
      </c>
      <c r="AK1934" s="21" t="s">
        <v>2060</v>
      </c>
      <c r="AL1934" t="s">
        <v>2964</v>
      </c>
      <c r="AM1934" t="s">
        <v>53</v>
      </c>
      <c r="AN1934" t="s">
        <v>2030</v>
      </c>
    </row>
    <row r="1935" spans="1:40" ht="15" hidden="1" thickTop="1" x14ac:dyDescent="0.35">
      <c r="A1935" t="s">
        <v>10408</v>
      </c>
      <c r="B1935" t="s">
        <v>10394</v>
      </c>
      <c r="C1935" t="s">
        <v>2543</v>
      </c>
      <c r="D1935" t="s">
        <v>10395</v>
      </c>
      <c r="E1935" t="s">
        <v>2545</v>
      </c>
      <c r="F1935">
        <v>1</v>
      </c>
      <c r="G1935" t="s">
        <v>2546</v>
      </c>
      <c r="H1935" t="s">
        <v>2510</v>
      </c>
      <c r="I1935" t="s">
        <v>2511</v>
      </c>
      <c r="J1935" t="s">
        <v>2547</v>
      </c>
      <c r="K1935" t="s">
        <v>2548</v>
      </c>
      <c r="L1935" t="s">
        <v>2058</v>
      </c>
      <c r="M1935" t="s">
        <v>2059</v>
      </c>
      <c r="N1935">
        <v>0</v>
      </c>
      <c r="O1935">
        <v>0</v>
      </c>
      <c r="P1935">
        <v>0</v>
      </c>
      <c r="Q1935">
        <v>24480</v>
      </c>
      <c r="R1935">
        <v>0</v>
      </c>
      <c r="S1935">
        <v>0</v>
      </c>
      <c r="T1935">
        <v>0</v>
      </c>
      <c r="U1935">
        <v>0</v>
      </c>
      <c r="V1935">
        <v>0</v>
      </c>
      <c r="W1935">
        <v>0</v>
      </c>
      <c r="X1935">
        <v>0</v>
      </c>
      <c r="Y1935">
        <v>0</v>
      </c>
      <c r="Z1935">
        <v>0</v>
      </c>
      <c r="AA1935">
        <v>0</v>
      </c>
      <c r="AB1935">
        <v>0</v>
      </c>
      <c r="AC1935">
        <v>0</v>
      </c>
      <c r="AD1935">
        <v>0</v>
      </c>
      <c r="AE1935">
        <v>0</v>
      </c>
      <c r="AF1935">
        <v>0</v>
      </c>
      <c r="AG1935" t="s">
        <v>10396</v>
      </c>
      <c r="AH1935" s="21" t="str">
        <f t="shared" si="60"/>
        <v>YR21</v>
      </c>
      <c r="AI1935" s="21">
        <v>107.92500000000001</v>
      </c>
      <c r="AJ1935" s="21">
        <f t="shared" si="61"/>
        <v>100</v>
      </c>
      <c r="AK1935" s="21" t="s">
        <v>2060</v>
      </c>
      <c r="AL1935" t="s">
        <v>2551</v>
      </c>
      <c r="AM1935" t="s">
        <v>53</v>
      </c>
      <c r="AN1935" t="s">
        <v>2032</v>
      </c>
    </row>
    <row r="1936" spans="1:40" ht="15" hidden="1" thickTop="1" x14ac:dyDescent="0.35">
      <c r="A1936" t="s">
        <v>10412</v>
      </c>
      <c r="B1936" t="s">
        <v>10398</v>
      </c>
      <c r="C1936" t="s">
        <v>5803</v>
      </c>
      <c r="D1936" t="s">
        <v>10399</v>
      </c>
      <c r="E1936" t="s">
        <v>561</v>
      </c>
      <c r="F1936">
        <v>2</v>
      </c>
      <c r="G1936" t="s">
        <v>2524</v>
      </c>
      <c r="H1936" t="s">
        <v>2056</v>
      </c>
      <c r="I1936" t="s">
        <v>2511</v>
      </c>
      <c r="J1936" t="s">
        <v>3893</v>
      </c>
      <c r="K1936" t="s">
        <v>62</v>
      </c>
      <c r="L1936" t="s">
        <v>2058</v>
      </c>
      <c r="M1936" t="s">
        <v>2059</v>
      </c>
      <c r="N1936">
        <v>0</v>
      </c>
      <c r="O1936">
        <v>0</v>
      </c>
      <c r="P1936">
        <v>0</v>
      </c>
      <c r="Q1936">
        <v>24480</v>
      </c>
      <c r="R1936">
        <v>0</v>
      </c>
      <c r="S1936">
        <v>0</v>
      </c>
      <c r="T1936">
        <v>0</v>
      </c>
      <c r="U1936">
        <v>0</v>
      </c>
      <c r="V1936">
        <v>0</v>
      </c>
      <c r="W1936">
        <v>0</v>
      </c>
      <c r="X1936">
        <v>0</v>
      </c>
      <c r="Y1936">
        <v>0</v>
      </c>
      <c r="Z1936">
        <v>0</v>
      </c>
      <c r="AA1936">
        <v>0</v>
      </c>
      <c r="AB1936">
        <v>0</v>
      </c>
      <c r="AC1936">
        <v>0</v>
      </c>
      <c r="AD1936">
        <v>0</v>
      </c>
      <c r="AE1936">
        <v>0</v>
      </c>
      <c r="AF1936">
        <v>0</v>
      </c>
      <c r="AG1936" t="s">
        <v>10400</v>
      </c>
      <c r="AH1936" s="21" t="str">
        <f t="shared" si="60"/>
        <v>YR20</v>
      </c>
      <c r="AI1936" s="21">
        <v>107.92500000000001</v>
      </c>
      <c r="AJ1936" s="21">
        <f t="shared" si="61"/>
        <v>100</v>
      </c>
      <c r="AK1936" s="21" t="s">
        <v>2060</v>
      </c>
      <c r="AL1936" t="s">
        <v>2527</v>
      </c>
      <c r="AM1936" t="s">
        <v>53</v>
      </c>
      <c r="AN1936" t="s">
        <v>2031</v>
      </c>
    </row>
    <row r="1937" spans="1:40" ht="15" hidden="1" thickTop="1" x14ac:dyDescent="0.35">
      <c r="A1937" t="s">
        <v>10416</v>
      </c>
      <c r="B1937" t="s">
        <v>10402</v>
      </c>
      <c r="C1937" t="s">
        <v>102</v>
      </c>
      <c r="D1937" t="s">
        <v>10403</v>
      </c>
      <c r="E1937" t="s">
        <v>560</v>
      </c>
      <c r="F1937">
        <v>1</v>
      </c>
      <c r="G1937" t="s">
        <v>2055</v>
      </c>
      <c r="H1937" t="s">
        <v>2056</v>
      </c>
      <c r="I1937" t="s">
        <v>2511</v>
      </c>
      <c r="J1937" t="s">
        <v>67</v>
      </c>
      <c r="K1937" t="s">
        <v>68</v>
      </c>
      <c r="L1937" t="s">
        <v>2058</v>
      </c>
      <c r="M1937" t="s">
        <v>2059</v>
      </c>
      <c r="N1937">
        <v>0</v>
      </c>
      <c r="O1937">
        <v>0</v>
      </c>
      <c r="P1937">
        <v>0</v>
      </c>
      <c r="Q1937">
        <v>24480</v>
      </c>
      <c r="R1937">
        <v>0</v>
      </c>
      <c r="S1937">
        <v>0</v>
      </c>
      <c r="T1937">
        <v>0</v>
      </c>
      <c r="U1937">
        <v>0</v>
      </c>
      <c r="V1937">
        <v>0</v>
      </c>
      <c r="W1937">
        <v>0</v>
      </c>
      <c r="X1937">
        <v>0</v>
      </c>
      <c r="Y1937">
        <v>0</v>
      </c>
      <c r="Z1937">
        <v>0</v>
      </c>
      <c r="AA1937">
        <v>0</v>
      </c>
      <c r="AB1937">
        <v>0</v>
      </c>
      <c r="AC1937">
        <v>0</v>
      </c>
      <c r="AD1937">
        <v>0</v>
      </c>
      <c r="AE1937">
        <v>0</v>
      </c>
      <c r="AF1937">
        <v>0</v>
      </c>
      <c r="AG1937" t="s">
        <v>270</v>
      </c>
      <c r="AH1937" s="21" t="str">
        <f t="shared" si="60"/>
        <v>YR20</v>
      </c>
      <c r="AI1937" s="21">
        <v>107.92500000000001</v>
      </c>
      <c r="AJ1937" s="21">
        <f t="shared" si="61"/>
        <v>100</v>
      </c>
      <c r="AK1937" s="21" t="s">
        <v>2060</v>
      </c>
      <c r="AL1937" t="s">
        <v>70</v>
      </c>
      <c r="AM1937" t="s">
        <v>53</v>
      </c>
      <c r="AN1937" t="s">
        <v>2032</v>
      </c>
    </row>
    <row r="1938" spans="1:40" ht="15" hidden="1" thickTop="1" x14ac:dyDescent="0.35">
      <c r="A1938" t="s">
        <v>10420</v>
      </c>
      <c r="B1938" t="s">
        <v>10405</v>
      </c>
      <c r="C1938" t="s">
        <v>2844</v>
      </c>
      <c r="D1938" t="s">
        <v>10406</v>
      </c>
      <c r="E1938" t="s">
        <v>2825</v>
      </c>
      <c r="F1938">
        <v>1</v>
      </c>
      <c r="G1938" t="s">
        <v>2816</v>
      </c>
      <c r="H1938" t="s">
        <v>2620</v>
      </c>
      <c r="I1938" t="s">
        <v>2511</v>
      </c>
      <c r="J1938" t="s">
        <v>2826</v>
      </c>
      <c r="K1938" t="s">
        <v>2827</v>
      </c>
      <c r="L1938" t="s">
        <v>30321</v>
      </c>
      <c r="M1938" t="s">
        <v>2711</v>
      </c>
      <c r="N1938">
        <v>0</v>
      </c>
      <c r="O1938">
        <v>0</v>
      </c>
      <c r="P1938">
        <v>0</v>
      </c>
      <c r="Q1938">
        <v>9900</v>
      </c>
      <c r="R1938">
        <v>0</v>
      </c>
      <c r="S1938">
        <v>0</v>
      </c>
      <c r="T1938">
        <v>0</v>
      </c>
      <c r="U1938">
        <v>0</v>
      </c>
      <c r="V1938">
        <v>0</v>
      </c>
      <c r="W1938">
        <v>0</v>
      </c>
      <c r="X1938">
        <v>0</v>
      </c>
      <c r="Y1938">
        <v>0</v>
      </c>
      <c r="Z1938">
        <v>0</v>
      </c>
      <c r="AA1938">
        <v>0</v>
      </c>
      <c r="AB1938">
        <v>0</v>
      </c>
      <c r="AC1938">
        <v>0</v>
      </c>
      <c r="AD1938">
        <v>0</v>
      </c>
      <c r="AE1938">
        <v>0</v>
      </c>
      <c r="AF1938">
        <v>0</v>
      </c>
      <c r="AG1938" t="s">
        <v>10407</v>
      </c>
      <c r="AH1938" s="21" t="str">
        <f t="shared" si="60"/>
        <v>YR20</v>
      </c>
      <c r="AI1938" s="21">
        <v>49.500000000000007</v>
      </c>
      <c r="AJ1938" s="21">
        <f t="shared" si="61"/>
        <v>100</v>
      </c>
      <c r="AK1938" s="21" t="s">
        <v>2060</v>
      </c>
      <c r="AL1938" t="s">
        <v>2829</v>
      </c>
      <c r="AM1938" t="s">
        <v>53</v>
      </c>
      <c r="AN1938" t="s">
        <v>2029</v>
      </c>
    </row>
    <row r="1939" spans="1:40" ht="15" hidden="1" thickTop="1" x14ac:dyDescent="0.35">
      <c r="A1939" t="s">
        <v>10424</v>
      </c>
      <c r="B1939" t="s">
        <v>10409</v>
      </c>
      <c r="C1939" t="s">
        <v>4221</v>
      </c>
      <c r="D1939" t="s">
        <v>10410</v>
      </c>
      <c r="E1939" t="s">
        <v>4223</v>
      </c>
      <c r="F1939">
        <v>1</v>
      </c>
      <c r="G1939" t="s">
        <v>2682</v>
      </c>
      <c r="H1939" t="s">
        <v>2620</v>
      </c>
      <c r="I1939" t="s">
        <v>2511</v>
      </c>
      <c r="J1939" t="s">
        <v>4224</v>
      </c>
      <c r="K1939" t="s">
        <v>2684</v>
      </c>
      <c r="L1939" t="s">
        <v>2058</v>
      </c>
      <c r="M1939" t="s">
        <v>2059</v>
      </c>
      <c r="N1939">
        <v>0</v>
      </c>
      <c r="O1939">
        <v>0</v>
      </c>
      <c r="P1939">
        <v>0</v>
      </c>
      <c r="Q1939">
        <v>24480</v>
      </c>
      <c r="R1939">
        <v>0</v>
      </c>
      <c r="S1939">
        <v>0</v>
      </c>
      <c r="T1939">
        <v>0</v>
      </c>
      <c r="U1939">
        <v>0</v>
      </c>
      <c r="V1939">
        <v>0</v>
      </c>
      <c r="W1939">
        <v>0</v>
      </c>
      <c r="X1939">
        <v>0</v>
      </c>
      <c r="Y1939">
        <v>0</v>
      </c>
      <c r="Z1939">
        <v>0</v>
      </c>
      <c r="AA1939">
        <v>0</v>
      </c>
      <c r="AB1939">
        <v>0</v>
      </c>
      <c r="AC1939">
        <v>0</v>
      </c>
      <c r="AD1939">
        <v>0</v>
      </c>
      <c r="AE1939">
        <v>0</v>
      </c>
      <c r="AF1939">
        <v>0</v>
      </c>
      <c r="AG1939" t="s">
        <v>10411</v>
      </c>
      <c r="AH1939" s="21" t="str">
        <f t="shared" si="60"/>
        <v>YR21</v>
      </c>
      <c r="AI1939" s="21">
        <v>107.92500000000001</v>
      </c>
      <c r="AJ1939" s="21">
        <f t="shared" si="61"/>
        <v>100</v>
      </c>
      <c r="AK1939" s="21" t="s">
        <v>2060</v>
      </c>
      <c r="AL1939" t="s">
        <v>3177</v>
      </c>
      <c r="AM1939" t="s">
        <v>53</v>
      </c>
      <c r="AN1939" t="s">
        <v>2030</v>
      </c>
    </row>
    <row r="1940" spans="1:40" ht="15" hidden="1" thickTop="1" x14ac:dyDescent="0.35">
      <c r="A1940" t="s">
        <v>10427</v>
      </c>
      <c r="B1940" t="s">
        <v>10413</v>
      </c>
      <c r="C1940" t="s">
        <v>4507</v>
      </c>
      <c r="D1940" t="s">
        <v>10414</v>
      </c>
      <c r="E1940" t="s">
        <v>2575</v>
      </c>
      <c r="F1940">
        <v>1</v>
      </c>
      <c r="G1940" t="s">
        <v>2609</v>
      </c>
      <c r="H1940" t="s">
        <v>2577</v>
      </c>
      <c r="I1940" t="s">
        <v>2511</v>
      </c>
      <c r="J1940" t="s">
        <v>2675</v>
      </c>
      <c r="K1940" t="s">
        <v>2611</v>
      </c>
      <c r="L1940" t="s">
        <v>2058</v>
      </c>
      <c r="M1940" t="s">
        <v>2170</v>
      </c>
      <c r="N1940">
        <v>0</v>
      </c>
      <c r="O1940">
        <v>0</v>
      </c>
      <c r="P1940">
        <v>0</v>
      </c>
      <c r="Q1940">
        <v>15300</v>
      </c>
      <c r="R1940">
        <v>0</v>
      </c>
      <c r="S1940">
        <v>0</v>
      </c>
      <c r="T1940">
        <v>0</v>
      </c>
      <c r="U1940">
        <v>0</v>
      </c>
      <c r="V1940">
        <v>0</v>
      </c>
      <c r="W1940">
        <v>0</v>
      </c>
      <c r="X1940">
        <v>0</v>
      </c>
      <c r="Y1940">
        <v>0</v>
      </c>
      <c r="Z1940">
        <v>0</v>
      </c>
      <c r="AA1940">
        <v>0</v>
      </c>
      <c r="AB1940">
        <v>0</v>
      </c>
      <c r="AC1940">
        <v>0</v>
      </c>
      <c r="AD1940">
        <v>0</v>
      </c>
      <c r="AE1940">
        <v>0</v>
      </c>
      <c r="AF1940">
        <v>0</v>
      </c>
      <c r="AG1940" t="s">
        <v>10415</v>
      </c>
      <c r="AH1940" s="21" t="str">
        <f t="shared" si="60"/>
        <v>YN23</v>
      </c>
      <c r="AI1940" s="21">
        <v>67.5</v>
      </c>
      <c r="AJ1940" s="21">
        <f t="shared" si="61"/>
        <v>100</v>
      </c>
      <c r="AK1940" s="21" t="s">
        <v>2060</v>
      </c>
      <c r="AL1940" t="s">
        <v>2581</v>
      </c>
      <c r="AM1940" t="s">
        <v>53</v>
      </c>
      <c r="AN1940" t="s">
        <v>2029</v>
      </c>
    </row>
    <row r="1941" spans="1:40" ht="15" hidden="1" thickTop="1" x14ac:dyDescent="0.35">
      <c r="A1941" t="s">
        <v>10431</v>
      </c>
      <c r="B1941" t="s">
        <v>10417</v>
      </c>
      <c r="C1941" t="s">
        <v>2936</v>
      </c>
      <c r="D1941" t="s">
        <v>10418</v>
      </c>
      <c r="E1941" t="s">
        <v>2938</v>
      </c>
      <c r="F1941">
        <v>1</v>
      </c>
      <c r="G1941" t="s">
        <v>2593</v>
      </c>
      <c r="H1941" t="s">
        <v>2056</v>
      </c>
      <c r="I1941" t="s">
        <v>2511</v>
      </c>
      <c r="J1941" t="s">
        <v>2594</v>
      </c>
      <c r="K1941" t="s">
        <v>65</v>
      </c>
      <c r="L1941" t="s">
        <v>2058</v>
      </c>
      <c r="M1941" t="s">
        <v>2059</v>
      </c>
      <c r="N1941">
        <v>0</v>
      </c>
      <c r="O1941">
        <v>0</v>
      </c>
      <c r="P1941">
        <v>0</v>
      </c>
      <c r="Q1941">
        <v>24480</v>
      </c>
      <c r="R1941">
        <v>0</v>
      </c>
      <c r="S1941">
        <v>0</v>
      </c>
      <c r="T1941">
        <v>0</v>
      </c>
      <c r="U1941">
        <v>0</v>
      </c>
      <c r="V1941">
        <v>0</v>
      </c>
      <c r="W1941">
        <v>0</v>
      </c>
      <c r="X1941">
        <v>0</v>
      </c>
      <c r="Y1941">
        <v>0</v>
      </c>
      <c r="Z1941">
        <v>0</v>
      </c>
      <c r="AA1941">
        <v>0</v>
      </c>
      <c r="AB1941">
        <v>0</v>
      </c>
      <c r="AC1941">
        <v>0</v>
      </c>
      <c r="AD1941">
        <v>0</v>
      </c>
      <c r="AE1941">
        <v>0</v>
      </c>
      <c r="AF1941">
        <v>0</v>
      </c>
      <c r="AG1941" t="s">
        <v>10419</v>
      </c>
      <c r="AH1941" s="21" t="str">
        <f t="shared" si="60"/>
        <v>YO27</v>
      </c>
      <c r="AI1941" s="21">
        <v>107.92500000000001</v>
      </c>
      <c r="AJ1941" s="21">
        <f t="shared" si="61"/>
        <v>100</v>
      </c>
      <c r="AK1941" s="21" t="s">
        <v>2060</v>
      </c>
      <c r="AL1941" t="s">
        <v>2527</v>
      </c>
      <c r="AM1941" t="s">
        <v>53</v>
      </c>
      <c r="AN1941" t="s">
        <v>2031</v>
      </c>
    </row>
    <row r="1942" spans="1:40" ht="15" hidden="1" thickTop="1" x14ac:dyDescent="0.35">
      <c r="A1942" t="s">
        <v>10435</v>
      </c>
      <c r="B1942" t="s">
        <v>10421</v>
      </c>
      <c r="C1942" t="s">
        <v>2936</v>
      </c>
      <c r="D1942" t="s">
        <v>10422</v>
      </c>
      <c r="E1942" t="s">
        <v>2938</v>
      </c>
      <c r="F1942">
        <v>1</v>
      </c>
      <c r="G1942" t="s">
        <v>2593</v>
      </c>
      <c r="H1942" t="s">
        <v>2056</v>
      </c>
      <c r="I1942" t="s">
        <v>2511</v>
      </c>
      <c r="J1942" t="s">
        <v>2594</v>
      </c>
      <c r="K1942" t="s">
        <v>65</v>
      </c>
      <c r="L1942" t="s">
        <v>2058</v>
      </c>
      <c r="M1942" t="s">
        <v>2488</v>
      </c>
      <c r="N1942">
        <v>0</v>
      </c>
      <c r="O1942">
        <v>0</v>
      </c>
      <c r="P1942">
        <v>0</v>
      </c>
      <c r="Q1942">
        <v>16320</v>
      </c>
      <c r="R1942">
        <v>0</v>
      </c>
      <c r="S1942">
        <v>0</v>
      </c>
      <c r="T1942">
        <v>0</v>
      </c>
      <c r="U1942">
        <v>0</v>
      </c>
      <c r="V1942">
        <v>0</v>
      </c>
      <c r="W1942">
        <v>0</v>
      </c>
      <c r="X1942">
        <v>0</v>
      </c>
      <c r="Y1942">
        <v>0</v>
      </c>
      <c r="Z1942">
        <v>0</v>
      </c>
      <c r="AA1942">
        <v>0</v>
      </c>
      <c r="AB1942">
        <v>0</v>
      </c>
      <c r="AC1942">
        <v>0</v>
      </c>
      <c r="AD1942">
        <v>0</v>
      </c>
      <c r="AE1942">
        <v>0</v>
      </c>
      <c r="AF1942">
        <v>0</v>
      </c>
      <c r="AG1942" t="s">
        <v>10423</v>
      </c>
      <c r="AH1942" s="21" t="str">
        <f t="shared" si="60"/>
        <v>YO27</v>
      </c>
      <c r="AI1942" s="21">
        <v>72.000000000000014</v>
      </c>
      <c r="AJ1942" s="21">
        <f t="shared" si="61"/>
        <v>100</v>
      </c>
      <c r="AK1942" s="21" t="s">
        <v>2060</v>
      </c>
      <c r="AL1942" t="s">
        <v>2527</v>
      </c>
      <c r="AM1942" t="s">
        <v>53</v>
      </c>
      <c r="AN1942" t="s">
        <v>2029</v>
      </c>
    </row>
    <row r="1943" spans="1:40" ht="15" hidden="1" thickTop="1" x14ac:dyDescent="0.35">
      <c r="A1943" t="s">
        <v>10439</v>
      </c>
      <c r="B1943" t="s">
        <v>10425</v>
      </c>
      <c r="C1943" t="s">
        <v>92</v>
      </c>
      <c r="D1943" t="s">
        <v>10426</v>
      </c>
      <c r="E1943" t="s">
        <v>560</v>
      </c>
      <c r="F1943">
        <v>1</v>
      </c>
      <c r="G1943" t="s">
        <v>2055</v>
      </c>
      <c r="H1943" t="s">
        <v>2056</v>
      </c>
      <c r="I1943" t="s">
        <v>2511</v>
      </c>
      <c r="J1943" t="s">
        <v>67</v>
      </c>
      <c r="K1943" t="s">
        <v>68</v>
      </c>
      <c r="L1943" t="s">
        <v>2058</v>
      </c>
      <c r="M1943" t="s">
        <v>2059</v>
      </c>
      <c r="N1943">
        <v>0</v>
      </c>
      <c r="O1943">
        <v>0</v>
      </c>
      <c r="P1943">
        <v>0</v>
      </c>
      <c r="Q1943">
        <v>24480</v>
      </c>
      <c r="R1943">
        <v>0</v>
      </c>
      <c r="S1943">
        <v>0</v>
      </c>
      <c r="T1943">
        <v>0</v>
      </c>
      <c r="U1943">
        <v>0</v>
      </c>
      <c r="V1943">
        <v>0</v>
      </c>
      <c r="W1943">
        <v>0</v>
      </c>
      <c r="X1943">
        <v>0</v>
      </c>
      <c r="Y1943">
        <v>0</v>
      </c>
      <c r="Z1943">
        <v>0</v>
      </c>
      <c r="AA1943">
        <v>0</v>
      </c>
      <c r="AB1943">
        <v>0</v>
      </c>
      <c r="AC1943">
        <v>0</v>
      </c>
      <c r="AD1943">
        <v>0</v>
      </c>
      <c r="AE1943">
        <v>0</v>
      </c>
      <c r="AF1943">
        <v>0</v>
      </c>
      <c r="AG1943" t="s">
        <v>271</v>
      </c>
      <c r="AH1943" s="21" t="str">
        <f t="shared" si="60"/>
        <v>YR20</v>
      </c>
      <c r="AI1943" s="21">
        <v>107.92500000000001</v>
      </c>
      <c r="AJ1943" s="21">
        <f t="shared" si="61"/>
        <v>100</v>
      </c>
      <c r="AK1943" s="21" t="s">
        <v>2060</v>
      </c>
      <c r="AL1943" t="s">
        <v>70</v>
      </c>
      <c r="AM1943" t="s">
        <v>53</v>
      </c>
      <c r="AN1943" t="s">
        <v>2031</v>
      </c>
    </row>
    <row r="1944" spans="1:40" ht="15" hidden="1" thickTop="1" x14ac:dyDescent="0.35">
      <c r="A1944" t="s">
        <v>10443</v>
      </c>
      <c r="B1944" t="s">
        <v>10428</v>
      </c>
      <c r="C1944" t="s">
        <v>5654</v>
      </c>
      <c r="D1944" t="s">
        <v>10429</v>
      </c>
      <c r="E1944" t="s">
        <v>3704</v>
      </c>
      <c r="F1944">
        <v>1</v>
      </c>
      <c r="G1944" t="s">
        <v>2619</v>
      </c>
      <c r="H1944" t="s">
        <v>2620</v>
      </c>
      <c r="I1944" t="s">
        <v>2511</v>
      </c>
      <c r="J1944" t="s">
        <v>3705</v>
      </c>
      <c r="K1944" t="s">
        <v>2655</v>
      </c>
      <c r="L1944" t="s">
        <v>2058</v>
      </c>
      <c r="M1944" t="s">
        <v>2059</v>
      </c>
      <c r="N1944">
        <v>1</v>
      </c>
      <c r="O1944">
        <v>41</v>
      </c>
      <c r="P1944">
        <v>0.17</v>
      </c>
      <c r="Q1944">
        <v>24480</v>
      </c>
      <c r="R1944">
        <v>1</v>
      </c>
      <c r="S1944">
        <v>41</v>
      </c>
      <c r="T1944">
        <v>0.17</v>
      </c>
      <c r="U1944">
        <v>0</v>
      </c>
      <c r="V1944">
        <v>0</v>
      </c>
      <c r="W1944">
        <v>0</v>
      </c>
      <c r="X1944">
        <v>0</v>
      </c>
      <c r="Y1944">
        <v>0</v>
      </c>
      <c r="Z1944">
        <v>0</v>
      </c>
      <c r="AA1944">
        <v>0</v>
      </c>
      <c r="AB1944">
        <v>0</v>
      </c>
      <c r="AC1944">
        <v>0</v>
      </c>
      <c r="AD1944">
        <v>0</v>
      </c>
      <c r="AE1944">
        <v>0</v>
      </c>
      <c r="AF1944">
        <v>0</v>
      </c>
      <c r="AG1944" t="s">
        <v>10430</v>
      </c>
      <c r="AH1944" s="21" t="str">
        <f t="shared" si="60"/>
        <v>YO27</v>
      </c>
      <c r="AI1944" s="21">
        <v>107.92500000000001</v>
      </c>
      <c r="AJ1944" s="21">
        <f t="shared" si="61"/>
        <v>99.832516339869287</v>
      </c>
      <c r="AK1944" s="21" t="s">
        <v>2060</v>
      </c>
      <c r="AL1944" t="s">
        <v>2984</v>
      </c>
      <c r="AM1944" t="s">
        <v>53</v>
      </c>
      <c r="AN1944" t="s">
        <v>2030</v>
      </c>
    </row>
    <row r="1945" spans="1:40" ht="15" hidden="1" thickTop="1" x14ac:dyDescent="0.35">
      <c r="A1945" t="s">
        <v>10447</v>
      </c>
      <c r="B1945" t="s">
        <v>10432</v>
      </c>
      <c r="C1945" t="s">
        <v>4072</v>
      </c>
      <c r="D1945" t="s">
        <v>10433</v>
      </c>
      <c r="E1945" t="s">
        <v>2575</v>
      </c>
      <c r="F1945">
        <v>1</v>
      </c>
      <c r="G1945" t="s">
        <v>2609</v>
      </c>
      <c r="H1945" t="s">
        <v>2577</v>
      </c>
      <c r="I1945" t="s">
        <v>2511</v>
      </c>
      <c r="J1945" t="s">
        <v>2610</v>
      </c>
      <c r="K1945" t="s">
        <v>2611</v>
      </c>
      <c r="L1945" t="s">
        <v>2058</v>
      </c>
      <c r="M1945" t="s">
        <v>2059</v>
      </c>
      <c r="N1945">
        <v>0</v>
      </c>
      <c r="O1945">
        <v>0</v>
      </c>
      <c r="P1945">
        <v>0</v>
      </c>
      <c r="Q1945">
        <v>24480</v>
      </c>
      <c r="R1945">
        <v>0</v>
      </c>
      <c r="S1945">
        <v>0</v>
      </c>
      <c r="T1945">
        <v>0</v>
      </c>
      <c r="U1945">
        <v>0</v>
      </c>
      <c r="V1945">
        <v>0</v>
      </c>
      <c r="W1945">
        <v>0</v>
      </c>
      <c r="X1945">
        <v>0</v>
      </c>
      <c r="Y1945">
        <v>0</v>
      </c>
      <c r="Z1945">
        <v>0</v>
      </c>
      <c r="AA1945">
        <v>0</v>
      </c>
      <c r="AB1945">
        <v>0</v>
      </c>
      <c r="AC1945">
        <v>0</v>
      </c>
      <c r="AD1945">
        <v>0</v>
      </c>
      <c r="AE1945">
        <v>0</v>
      </c>
      <c r="AF1945">
        <v>0</v>
      </c>
      <c r="AG1945" t="s">
        <v>10434</v>
      </c>
      <c r="AH1945" s="21" t="str">
        <f t="shared" si="60"/>
        <v>YO27</v>
      </c>
      <c r="AI1945" s="21">
        <v>107.92500000000001</v>
      </c>
      <c r="AJ1945" s="21">
        <f t="shared" si="61"/>
        <v>100</v>
      </c>
      <c r="AK1945" s="21" t="s">
        <v>2060</v>
      </c>
      <c r="AL1945" t="s">
        <v>2581</v>
      </c>
      <c r="AM1945" t="s">
        <v>53</v>
      </c>
      <c r="AN1945" t="s">
        <v>2031</v>
      </c>
    </row>
    <row r="1946" spans="1:40" ht="15" hidden="1" thickTop="1" x14ac:dyDescent="0.35">
      <c r="A1946" t="s">
        <v>10451</v>
      </c>
      <c r="B1946" t="s">
        <v>10436</v>
      </c>
      <c r="C1946" t="s">
        <v>2590</v>
      </c>
      <c r="D1946" t="s">
        <v>10437</v>
      </c>
      <c r="E1946" t="s">
        <v>2938</v>
      </c>
      <c r="F1946">
        <v>1</v>
      </c>
      <c r="G1946" t="s">
        <v>2593</v>
      </c>
      <c r="H1946" t="s">
        <v>2056</v>
      </c>
      <c r="I1946" t="s">
        <v>2511</v>
      </c>
      <c r="J1946" t="s">
        <v>2594</v>
      </c>
      <c r="K1946" t="s">
        <v>65</v>
      </c>
      <c r="L1946" t="s">
        <v>2058</v>
      </c>
      <c r="M1946" t="s">
        <v>2059</v>
      </c>
      <c r="N1946">
        <v>0</v>
      </c>
      <c r="O1946">
        <v>0</v>
      </c>
      <c r="P1946">
        <v>0</v>
      </c>
      <c r="Q1946">
        <v>24480</v>
      </c>
      <c r="R1946">
        <v>0</v>
      </c>
      <c r="S1946">
        <v>0</v>
      </c>
      <c r="T1946">
        <v>0</v>
      </c>
      <c r="U1946">
        <v>0</v>
      </c>
      <c r="V1946">
        <v>0</v>
      </c>
      <c r="W1946">
        <v>0</v>
      </c>
      <c r="X1946">
        <v>0</v>
      </c>
      <c r="Y1946">
        <v>0</v>
      </c>
      <c r="Z1946">
        <v>0</v>
      </c>
      <c r="AA1946">
        <v>0</v>
      </c>
      <c r="AB1946">
        <v>0</v>
      </c>
      <c r="AC1946">
        <v>0</v>
      </c>
      <c r="AD1946">
        <v>0</v>
      </c>
      <c r="AE1946">
        <v>0</v>
      </c>
      <c r="AF1946">
        <v>0</v>
      </c>
      <c r="AG1946" t="s">
        <v>10438</v>
      </c>
      <c r="AH1946" s="21" t="str">
        <f t="shared" si="60"/>
        <v>YO27</v>
      </c>
      <c r="AI1946" s="21">
        <v>107.92500000000001</v>
      </c>
      <c r="AJ1946" s="21">
        <f t="shared" si="61"/>
        <v>100</v>
      </c>
      <c r="AK1946" s="21" t="s">
        <v>2060</v>
      </c>
      <c r="AL1946" t="s">
        <v>2527</v>
      </c>
      <c r="AM1946" t="s">
        <v>53</v>
      </c>
      <c r="AN1946" t="s">
        <v>2029</v>
      </c>
    </row>
    <row r="1947" spans="1:40" ht="15" hidden="1" thickTop="1" x14ac:dyDescent="0.35">
      <c r="A1947" t="s">
        <v>10455</v>
      </c>
      <c r="B1947" t="s">
        <v>10440</v>
      </c>
      <c r="C1947" t="s">
        <v>2590</v>
      </c>
      <c r="D1947" t="s">
        <v>10441</v>
      </c>
      <c r="E1947" t="s">
        <v>2938</v>
      </c>
      <c r="F1947">
        <v>1</v>
      </c>
      <c r="G1947" t="s">
        <v>2593</v>
      </c>
      <c r="H1947" t="s">
        <v>2056</v>
      </c>
      <c r="I1947" t="s">
        <v>2511</v>
      </c>
      <c r="J1947" t="s">
        <v>2594</v>
      </c>
      <c r="K1947" t="s">
        <v>65</v>
      </c>
      <c r="L1947" t="s">
        <v>30320</v>
      </c>
      <c r="M1947" t="s">
        <v>2170</v>
      </c>
      <c r="N1947">
        <v>0</v>
      </c>
      <c r="O1947">
        <v>0</v>
      </c>
      <c r="P1947">
        <v>0</v>
      </c>
      <c r="Q1947">
        <v>11700</v>
      </c>
      <c r="R1947">
        <v>0</v>
      </c>
      <c r="S1947">
        <v>0</v>
      </c>
      <c r="T1947">
        <v>0</v>
      </c>
      <c r="U1947">
        <v>0</v>
      </c>
      <c r="V1947">
        <v>0</v>
      </c>
      <c r="W1947">
        <v>0</v>
      </c>
      <c r="X1947">
        <v>0</v>
      </c>
      <c r="Y1947">
        <v>0</v>
      </c>
      <c r="Z1947">
        <v>0</v>
      </c>
      <c r="AA1947">
        <v>0</v>
      </c>
      <c r="AB1947">
        <v>0</v>
      </c>
      <c r="AC1947">
        <v>0</v>
      </c>
      <c r="AD1947">
        <v>0</v>
      </c>
      <c r="AE1947">
        <v>0</v>
      </c>
      <c r="AF1947">
        <v>0</v>
      </c>
      <c r="AG1947" t="s">
        <v>10442</v>
      </c>
      <c r="AH1947" s="21" t="str">
        <f t="shared" si="60"/>
        <v>YO27</v>
      </c>
      <c r="AI1947" s="21">
        <v>67.5</v>
      </c>
      <c r="AJ1947" s="21">
        <f t="shared" si="61"/>
        <v>100</v>
      </c>
      <c r="AK1947" s="21" t="s">
        <v>2060</v>
      </c>
      <c r="AL1947" t="s">
        <v>2527</v>
      </c>
      <c r="AM1947" t="s">
        <v>53</v>
      </c>
      <c r="AN1947" t="s">
        <v>2029</v>
      </c>
    </row>
    <row r="1948" spans="1:40" ht="15" hidden="1" thickTop="1" x14ac:dyDescent="0.35">
      <c r="A1948" t="s">
        <v>10459</v>
      </c>
      <c r="B1948" t="s">
        <v>10444</v>
      </c>
      <c r="C1948" t="s">
        <v>5194</v>
      </c>
      <c r="D1948" t="s">
        <v>10445</v>
      </c>
      <c r="E1948" t="s">
        <v>4811</v>
      </c>
      <c r="F1948">
        <v>1</v>
      </c>
      <c r="G1948" t="s">
        <v>2600</v>
      </c>
      <c r="H1948" t="s">
        <v>2577</v>
      </c>
      <c r="I1948" t="s">
        <v>2511</v>
      </c>
      <c r="J1948" t="s">
        <v>2699</v>
      </c>
      <c r="K1948" t="s">
        <v>2579</v>
      </c>
      <c r="L1948" t="s">
        <v>2058</v>
      </c>
      <c r="M1948" t="s">
        <v>2170</v>
      </c>
      <c r="N1948">
        <v>0</v>
      </c>
      <c r="O1948">
        <v>0</v>
      </c>
      <c r="P1948">
        <v>0</v>
      </c>
      <c r="Q1948">
        <v>15300</v>
      </c>
      <c r="R1948">
        <v>0</v>
      </c>
      <c r="S1948">
        <v>0</v>
      </c>
      <c r="T1948">
        <v>0</v>
      </c>
      <c r="U1948">
        <v>0</v>
      </c>
      <c r="V1948">
        <v>0</v>
      </c>
      <c r="W1948">
        <v>0</v>
      </c>
      <c r="X1948">
        <v>0</v>
      </c>
      <c r="Y1948">
        <v>0</v>
      </c>
      <c r="Z1948">
        <v>0</v>
      </c>
      <c r="AA1948">
        <v>0</v>
      </c>
      <c r="AB1948">
        <v>0</v>
      </c>
      <c r="AC1948">
        <v>0</v>
      </c>
      <c r="AD1948">
        <v>0</v>
      </c>
      <c r="AE1948">
        <v>0</v>
      </c>
      <c r="AF1948">
        <v>0</v>
      </c>
      <c r="AG1948" t="s">
        <v>10446</v>
      </c>
      <c r="AH1948" s="21" t="str">
        <f t="shared" si="60"/>
        <v>YO27</v>
      </c>
      <c r="AI1948" s="21">
        <v>67.5</v>
      </c>
      <c r="AJ1948" s="21">
        <f t="shared" si="61"/>
        <v>100</v>
      </c>
      <c r="AK1948" s="21" t="s">
        <v>2060</v>
      </c>
      <c r="AL1948" t="s">
        <v>2581</v>
      </c>
      <c r="AM1948" t="s">
        <v>53</v>
      </c>
      <c r="AN1948" t="s">
        <v>2029</v>
      </c>
    </row>
    <row r="1949" spans="1:40" ht="15" hidden="1" thickTop="1" x14ac:dyDescent="0.35">
      <c r="A1949" t="s">
        <v>10463</v>
      </c>
      <c r="B1949" t="s">
        <v>10448</v>
      </c>
      <c r="C1949" t="s">
        <v>4374</v>
      </c>
      <c r="D1949" t="s">
        <v>10449</v>
      </c>
      <c r="E1949" t="s">
        <v>2646</v>
      </c>
      <c r="F1949">
        <v>1</v>
      </c>
      <c r="G1949" t="s">
        <v>2600</v>
      </c>
      <c r="H1949" t="s">
        <v>2577</v>
      </c>
      <c r="I1949" t="s">
        <v>2511</v>
      </c>
      <c r="J1949" t="s">
        <v>2601</v>
      </c>
      <c r="K1949" t="s">
        <v>2602</v>
      </c>
      <c r="L1949" t="s">
        <v>2058</v>
      </c>
      <c r="M1949" t="s">
        <v>2059</v>
      </c>
      <c r="N1949">
        <v>0</v>
      </c>
      <c r="O1949">
        <v>0</v>
      </c>
      <c r="P1949">
        <v>0</v>
      </c>
      <c r="Q1949">
        <v>24480</v>
      </c>
      <c r="R1949">
        <v>0</v>
      </c>
      <c r="S1949">
        <v>0</v>
      </c>
      <c r="T1949">
        <v>0</v>
      </c>
      <c r="U1949">
        <v>0</v>
      </c>
      <c r="V1949">
        <v>0</v>
      </c>
      <c r="W1949">
        <v>0</v>
      </c>
      <c r="X1949">
        <v>0</v>
      </c>
      <c r="Y1949">
        <v>0</v>
      </c>
      <c r="Z1949">
        <v>0</v>
      </c>
      <c r="AA1949">
        <v>0</v>
      </c>
      <c r="AB1949">
        <v>0</v>
      </c>
      <c r="AC1949">
        <v>0</v>
      </c>
      <c r="AD1949">
        <v>0</v>
      </c>
      <c r="AE1949">
        <v>0</v>
      </c>
      <c r="AF1949">
        <v>0</v>
      </c>
      <c r="AG1949" t="s">
        <v>10450</v>
      </c>
      <c r="AH1949" s="21" t="str">
        <f t="shared" si="60"/>
        <v>YO98</v>
      </c>
      <c r="AI1949" s="21">
        <v>107.92500000000001</v>
      </c>
      <c r="AJ1949" s="21">
        <f t="shared" si="61"/>
        <v>100</v>
      </c>
      <c r="AK1949" s="21" t="s">
        <v>2060</v>
      </c>
      <c r="AL1949" t="s">
        <v>2551</v>
      </c>
      <c r="AM1949" t="s">
        <v>53</v>
      </c>
      <c r="AN1949" t="s">
        <v>2029</v>
      </c>
    </row>
    <row r="1950" spans="1:40" ht="15" hidden="1" thickTop="1" x14ac:dyDescent="0.35">
      <c r="A1950" t="s">
        <v>10467</v>
      </c>
      <c r="B1950" t="s">
        <v>10452</v>
      </c>
      <c r="C1950" t="s">
        <v>4750</v>
      </c>
      <c r="D1950" t="s">
        <v>10453</v>
      </c>
      <c r="E1950" t="s">
        <v>46</v>
      </c>
      <c r="F1950">
        <v>1</v>
      </c>
      <c r="G1950" t="s">
        <v>2055</v>
      </c>
      <c r="H1950" t="s">
        <v>2056</v>
      </c>
      <c r="I1950" t="s">
        <v>2511</v>
      </c>
      <c r="J1950" t="s">
        <v>4752</v>
      </c>
      <c r="K1950" t="s">
        <v>42</v>
      </c>
      <c r="L1950" t="s">
        <v>2058</v>
      </c>
      <c r="M1950" t="s">
        <v>2059</v>
      </c>
      <c r="N1950">
        <v>2</v>
      </c>
      <c r="O1950">
        <v>113</v>
      </c>
      <c r="P1950">
        <v>0.46</v>
      </c>
      <c r="Q1950">
        <v>24480</v>
      </c>
      <c r="R1950">
        <v>2</v>
      </c>
      <c r="S1950">
        <v>113</v>
      </c>
      <c r="T1950">
        <v>0.46</v>
      </c>
      <c r="U1950">
        <v>0</v>
      </c>
      <c r="V1950">
        <v>0</v>
      </c>
      <c r="W1950">
        <v>0</v>
      </c>
      <c r="X1950">
        <v>0</v>
      </c>
      <c r="Y1950">
        <v>0</v>
      </c>
      <c r="Z1950">
        <v>0</v>
      </c>
      <c r="AA1950">
        <v>0</v>
      </c>
      <c r="AB1950">
        <v>0</v>
      </c>
      <c r="AC1950">
        <v>0</v>
      </c>
      <c r="AD1950">
        <v>0</v>
      </c>
      <c r="AE1950">
        <v>0</v>
      </c>
      <c r="AF1950">
        <v>0</v>
      </c>
      <c r="AG1950" t="s">
        <v>10454</v>
      </c>
      <c r="AH1950" s="21" t="str">
        <f t="shared" si="60"/>
        <v>YR21</v>
      </c>
      <c r="AI1950" s="21">
        <v>107.92500000000001</v>
      </c>
      <c r="AJ1950" s="21">
        <f t="shared" si="61"/>
        <v>99.53839869281046</v>
      </c>
      <c r="AK1950" s="21" t="s">
        <v>2063</v>
      </c>
      <c r="AL1950" t="s">
        <v>2841</v>
      </c>
      <c r="AM1950" t="s">
        <v>53</v>
      </c>
      <c r="AN1950" t="s">
        <v>2031</v>
      </c>
    </row>
    <row r="1951" spans="1:40" ht="15" hidden="1" thickTop="1" x14ac:dyDescent="0.35">
      <c r="A1951" t="s">
        <v>10471</v>
      </c>
      <c r="B1951" t="s">
        <v>10456</v>
      </c>
      <c r="C1951" t="s">
        <v>2855</v>
      </c>
      <c r="D1951" t="s">
        <v>10457</v>
      </c>
      <c r="E1951" t="s">
        <v>2857</v>
      </c>
      <c r="F1951">
        <v>1</v>
      </c>
      <c r="G1951" t="s">
        <v>2576</v>
      </c>
      <c r="H1951" t="s">
        <v>2577</v>
      </c>
      <c r="I1951" t="s">
        <v>2511</v>
      </c>
      <c r="J1951" t="s">
        <v>2858</v>
      </c>
      <c r="K1951" t="s">
        <v>2742</v>
      </c>
      <c r="L1951" t="s">
        <v>2058</v>
      </c>
      <c r="M1951" t="s">
        <v>2170</v>
      </c>
      <c r="N1951">
        <v>1</v>
      </c>
      <c r="O1951">
        <v>34</v>
      </c>
      <c r="P1951">
        <v>0.22</v>
      </c>
      <c r="Q1951">
        <v>15300</v>
      </c>
      <c r="R1951">
        <v>1</v>
      </c>
      <c r="S1951">
        <v>34</v>
      </c>
      <c r="T1951">
        <v>0.22</v>
      </c>
      <c r="U1951">
        <v>0</v>
      </c>
      <c r="V1951">
        <v>0</v>
      </c>
      <c r="W1951">
        <v>0</v>
      </c>
      <c r="X1951">
        <v>0</v>
      </c>
      <c r="Y1951">
        <v>0</v>
      </c>
      <c r="Z1951">
        <v>0</v>
      </c>
      <c r="AA1951">
        <v>0</v>
      </c>
      <c r="AB1951">
        <v>0</v>
      </c>
      <c r="AC1951">
        <v>0</v>
      </c>
      <c r="AD1951">
        <v>0</v>
      </c>
      <c r="AE1951">
        <v>0</v>
      </c>
      <c r="AF1951">
        <v>0</v>
      </c>
      <c r="AG1951" t="s">
        <v>10458</v>
      </c>
      <c r="AH1951" s="21" t="str">
        <f t="shared" si="60"/>
        <v>YO98</v>
      </c>
      <c r="AI1951" s="21">
        <v>67.5</v>
      </c>
      <c r="AJ1951" s="21">
        <f t="shared" si="61"/>
        <v>99.777777777777771</v>
      </c>
      <c r="AK1951" s="21" t="s">
        <v>2060</v>
      </c>
      <c r="AL1951" t="s">
        <v>2581</v>
      </c>
      <c r="AM1951" t="s">
        <v>53</v>
      </c>
      <c r="AN1951" t="s">
        <v>2031</v>
      </c>
    </row>
    <row r="1952" spans="1:40" ht="15" hidden="1" thickTop="1" x14ac:dyDescent="0.35">
      <c r="A1952" t="s">
        <v>10475</v>
      </c>
      <c r="B1952" t="s">
        <v>10460</v>
      </c>
      <c r="C1952" t="s">
        <v>8217</v>
      </c>
      <c r="D1952" t="s">
        <v>10461</v>
      </c>
      <c r="E1952" t="s">
        <v>2646</v>
      </c>
      <c r="F1952">
        <v>1</v>
      </c>
      <c r="G1952" t="s">
        <v>2600</v>
      </c>
      <c r="H1952" t="s">
        <v>2577</v>
      </c>
      <c r="I1952" t="s">
        <v>2511</v>
      </c>
      <c r="J1952" t="s">
        <v>2647</v>
      </c>
      <c r="K1952" t="s">
        <v>2602</v>
      </c>
      <c r="L1952" t="s">
        <v>2058</v>
      </c>
      <c r="M1952" t="s">
        <v>2163</v>
      </c>
      <c r="N1952">
        <v>0</v>
      </c>
      <c r="O1952">
        <v>0</v>
      </c>
      <c r="P1952">
        <v>0</v>
      </c>
      <c r="Q1952">
        <v>17340</v>
      </c>
      <c r="R1952">
        <v>0</v>
      </c>
      <c r="S1952">
        <v>0</v>
      </c>
      <c r="T1952">
        <v>0</v>
      </c>
      <c r="U1952">
        <v>0</v>
      </c>
      <c r="V1952">
        <v>0</v>
      </c>
      <c r="W1952">
        <v>0</v>
      </c>
      <c r="X1952">
        <v>0</v>
      </c>
      <c r="Y1952">
        <v>0</v>
      </c>
      <c r="Z1952">
        <v>0</v>
      </c>
      <c r="AA1952">
        <v>0</v>
      </c>
      <c r="AB1952">
        <v>0</v>
      </c>
      <c r="AC1952">
        <v>0</v>
      </c>
      <c r="AD1952">
        <v>0</v>
      </c>
      <c r="AE1952">
        <v>0</v>
      </c>
      <c r="AF1952">
        <v>0</v>
      </c>
      <c r="AG1952" t="s">
        <v>10462</v>
      </c>
      <c r="AH1952" s="21" t="str">
        <f t="shared" si="60"/>
        <v>YO98</v>
      </c>
      <c r="AI1952" s="21">
        <v>76.500000000000014</v>
      </c>
      <c r="AJ1952" s="21">
        <f t="shared" si="61"/>
        <v>100</v>
      </c>
      <c r="AK1952" s="21" t="s">
        <v>2060</v>
      </c>
      <c r="AL1952" t="s">
        <v>2551</v>
      </c>
      <c r="AM1952" t="s">
        <v>53</v>
      </c>
      <c r="AN1952" t="s">
        <v>2031</v>
      </c>
    </row>
    <row r="1953" spans="1:40" ht="15" hidden="1" thickTop="1" x14ac:dyDescent="0.35">
      <c r="A1953" t="s">
        <v>10479</v>
      </c>
      <c r="B1953" t="s">
        <v>10464</v>
      </c>
      <c r="C1953" t="s">
        <v>5720</v>
      </c>
      <c r="D1953" t="s">
        <v>10465</v>
      </c>
      <c r="E1953" t="s">
        <v>2667</v>
      </c>
      <c r="F1953">
        <v>1</v>
      </c>
      <c r="G1953" t="s">
        <v>2509</v>
      </c>
      <c r="H1953" t="s">
        <v>2510</v>
      </c>
      <c r="I1953" t="s">
        <v>2511</v>
      </c>
      <c r="J1953" t="s">
        <v>3168</v>
      </c>
      <c r="K1953" t="s">
        <v>2669</v>
      </c>
      <c r="L1953" t="s">
        <v>2058</v>
      </c>
      <c r="M1953" t="s">
        <v>2059</v>
      </c>
      <c r="N1953">
        <v>0</v>
      </c>
      <c r="O1953">
        <v>0</v>
      </c>
      <c r="P1953">
        <v>0</v>
      </c>
      <c r="Q1953">
        <v>24480</v>
      </c>
      <c r="R1953">
        <v>0</v>
      </c>
      <c r="S1953">
        <v>0</v>
      </c>
      <c r="T1953">
        <v>0</v>
      </c>
      <c r="U1953">
        <v>0</v>
      </c>
      <c r="V1953">
        <v>0</v>
      </c>
      <c r="W1953">
        <v>0</v>
      </c>
      <c r="X1953">
        <v>0</v>
      </c>
      <c r="Y1953">
        <v>0</v>
      </c>
      <c r="Z1953">
        <v>0</v>
      </c>
      <c r="AA1953">
        <v>0</v>
      </c>
      <c r="AB1953">
        <v>0</v>
      </c>
      <c r="AC1953">
        <v>0</v>
      </c>
      <c r="AD1953">
        <v>0</v>
      </c>
      <c r="AE1953">
        <v>0</v>
      </c>
      <c r="AF1953">
        <v>0</v>
      </c>
      <c r="AG1953" t="s">
        <v>10466</v>
      </c>
      <c r="AH1953" s="21" t="str">
        <f t="shared" si="60"/>
        <v>YR21</v>
      </c>
      <c r="AI1953" s="21">
        <v>107.92500000000001</v>
      </c>
      <c r="AJ1953" s="21">
        <f t="shared" si="61"/>
        <v>100</v>
      </c>
      <c r="AK1953" s="21" t="s">
        <v>2060</v>
      </c>
      <c r="AL1953" t="s">
        <v>2515</v>
      </c>
      <c r="AM1953" t="s">
        <v>53</v>
      </c>
      <c r="AN1953" t="s">
        <v>2030</v>
      </c>
    </row>
    <row r="1954" spans="1:40" ht="15" hidden="1" thickTop="1" x14ac:dyDescent="0.35">
      <c r="A1954" t="s">
        <v>10483</v>
      </c>
      <c r="B1954" t="s">
        <v>10468</v>
      </c>
      <c r="C1954" t="s">
        <v>4088</v>
      </c>
      <c r="D1954" t="s">
        <v>10469</v>
      </c>
      <c r="E1954" t="s">
        <v>2608</v>
      </c>
      <c r="F1954">
        <v>1</v>
      </c>
      <c r="G1954" t="s">
        <v>2609</v>
      </c>
      <c r="H1954" t="s">
        <v>2577</v>
      </c>
      <c r="I1954" t="s">
        <v>2511</v>
      </c>
      <c r="J1954" t="s">
        <v>2610</v>
      </c>
      <c r="K1954" t="s">
        <v>2611</v>
      </c>
      <c r="L1954" t="s">
        <v>2058</v>
      </c>
      <c r="M1954" t="s">
        <v>2170</v>
      </c>
      <c r="N1954">
        <v>0</v>
      </c>
      <c r="O1954">
        <v>0</v>
      </c>
      <c r="P1954">
        <v>0</v>
      </c>
      <c r="Q1954">
        <v>15300</v>
      </c>
      <c r="R1954">
        <v>0</v>
      </c>
      <c r="S1954">
        <v>0</v>
      </c>
      <c r="T1954">
        <v>0</v>
      </c>
      <c r="U1954">
        <v>0</v>
      </c>
      <c r="V1954">
        <v>0</v>
      </c>
      <c r="W1954">
        <v>0</v>
      </c>
      <c r="X1954">
        <v>0</v>
      </c>
      <c r="Y1954">
        <v>0</v>
      </c>
      <c r="Z1954">
        <v>0</v>
      </c>
      <c r="AA1954">
        <v>0</v>
      </c>
      <c r="AB1954">
        <v>0</v>
      </c>
      <c r="AC1954">
        <v>0</v>
      </c>
      <c r="AD1954">
        <v>0</v>
      </c>
      <c r="AE1954">
        <v>0</v>
      </c>
      <c r="AF1954">
        <v>0</v>
      </c>
      <c r="AG1954" t="s">
        <v>10470</v>
      </c>
      <c r="AH1954" s="21" t="str">
        <f t="shared" si="60"/>
        <v>YO27</v>
      </c>
      <c r="AI1954" s="21">
        <v>67.5</v>
      </c>
      <c r="AJ1954" s="21">
        <f t="shared" si="61"/>
        <v>100</v>
      </c>
      <c r="AK1954" s="21" t="s">
        <v>2060</v>
      </c>
      <c r="AL1954" t="s">
        <v>2613</v>
      </c>
      <c r="AM1954" t="s">
        <v>53</v>
      </c>
      <c r="AN1954" t="s">
        <v>2029</v>
      </c>
    </row>
    <row r="1955" spans="1:40" ht="15" hidden="1" thickTop="1" x14ac:dyDescent="0.35">
      <c r="A1955" t="s">
        <v>10487</v>
      </c>
      <c r="B1955" t="s">
        <v>10472</v>
      </c>
      <c r="C1955" t="s">
        <v>8329</v>
      </c>
      <c r="D1955" t="s">
        <v>10473</v>
      </c>
      <c r="E1955" t="s">
        <v>3013</v>
      </c>
      <c r="F1955">
        <v>1</v>
      </c>
      <c r="G1955" t="s">
        <v>2600</v>
      </c>
      <c r="H1955" t="s">
        <v>2577</v>
      </c>
      <c r="I1955" t="s">
        <v>2511</v>
      </c>
      <c r="J1955" t="s">
        <v>3183</v>
      </c>
      <c r="K1955" t="s">
        <v>2742</v>
      </c>
      <c r="L1955" t="s">
        <v>2058</v>
      </c>
      <c r="M1955" t="s">
        <v>2207</v>
      </c>
      <c r="N1955">
        <v>0</v>
      </c>
      <c r="O1955">
        <v>0</v>
      </c>
      <c r="P1955">
        <v>0</v>
      </c>
      <c r="Q1955">
        <v>13260</v>
      </c>
      <c r="R1955">
        <v>0</v>
      </c>
      <c r="S1955">
        <v>0</v>
      </c>
      <c r="T1955">
        <v>0</v>
      </c>
      <c r="U1955">
        <v>0</v>
      </c>
      <c r="V1955">
        <v>0</v>
      </c>
      <c r="W1955">
        <v>0</v>
      </c>
      <c r="X1955">
        <v>0</v>
      </c>
      <c r="Y1955">
        <v>0</v>
      </c>
      <c r="Z1955">
        <v>0</v>
      </c>
      <c r="AA1955">
        <v>0</v>
      </c>
      <c r="AB1955">
        <v>0</v>
      </c>
      <c r="AC1955">
        <v>0</v>
      </c>
      <c r="AD1955">
        <v>0</v>
      </c>
      <c r="AE1955">
        <v>0</v>
      </c>
      <c r="AF1955">
        <v>0</v>
      </c>
      <c r="AG1955" t="s">
        <v>10474</v>
      </c>
      <c r="AH1955" s="21" t="str">
        <f t="shared" si="60"/>
        <v>YH98</v>
      </c>
      <c r="AI1955" s="21">
        <v>58.5</v>
      </c>
      <c r="AJ1955" s="21">
        <f t="shared" si="61"/>
        <v>100</v>
      </c>
      <c r="AK1955" s="21" t="s">
        <v>2060</v>
      </c>
      <c r="AL1955" t="s">
        <v>2551</v>
      </c>
      <c r="AM1955" t="s">
        <v>53</v>
      </c>
      <c r="AN1955" t="s">
        <v>2029</v>
      </c>
    </row>
    <row r="1956" spans="1:40" ht="15" hidden="1" thickTop="1" x14ac:dyDescent="0.35">
      <c r="A1956" t="s">
        <v>10491</v>
      </c>
      <c r="B1956" t="s">
        <v>10476</v>
      </c>
      <c r="C1956" t="s">
        <v>3387</v>
      </c>
      <c r="D1956" t="s">
        <v>10477</v>
      </c>
      <c r="E1956" t="s">
        <v>88</v>
      </c>
      <c r="F1956">
        <v>1</v>
      </c>
      <c r="G1956" t="s">
        <v>2055</v>
      </c>
      <c r="H1956" t="s">
        <v>2056</v>
      </c>
      <c r="I1956" t="s">
        <v>2511</v>
      </c>
      <c r="J1956" t="s">
        <v>3095</v>
      </c>
      <c r="K1956" t="s">
        <v>63</v>
      </c>
      <c r="L1956" t="s">
        <v>2058</v>
      </c>
      <c r="M1956" t="s">
        <v>2163</v>
      </c>
      <c r="N1956">
        <v>0</v>
      </c>
      <c r="O1956">
        <v>0</v>
      </c>
      <c r="P1956">
        <v>0</v>
      </c>
      <c r="Q1956">
        <v>17340</v>
      </c>
      <c r="R1956">
        <v>0</v>
      </c>
      <c r="S1956">
        <v>0</v>
      </c>
      <c r="T1956">
        <v>0</v>
      </c>
      <c r="U1956">
        <v>0</v>
      </c>
      <c r="V1956">
        <v>0</v>
      </c>
      <c r="W1956">
        <v>0</v>
      </c>
      <c r="X1956">
        <v>0</v>
      </c>
      <c r="Y1956">
        <v>0</v>
      </c>
      <c r="Z1956">
        <v>0</v>
      </c>
      <c r="AA1956">
        <v>0</v>
      </c>
      <c r="AB1956">
        <v>0</v>
      </c>
      <c r="AC1956">
        <v>0</v>
      </c>
      <c r="AD1956">
        <v>0</v>
      </c>
      <c r="AE1956">
        <v>0</v>
      </c>
      <c r="AF1956">
        <v>0</v>
      </c>
      <c r="AG1956" t="s">
        <v>10478</v>
      </c>
      <c r="AH1956" s="21" t="str">
        <f t="shared" si="60"/>
        <v>YO27</v>
      </c>
      <c r="AI1956" s="21">
        <v>76.500000000000014</v>
      </c>
      <c r="AJ1956" s="21">
        <f t="shared" si="61"/>
        <v>100</v>
      </c>
      <c r="AK1956" s="21" t="s">
        <v>2060</v>
      </c>
      <c r="AL1956" t="s">
        <v>3097</v>
      </c>
      <c r="AM1956" t="s">
        <v>53</v>
      </c>
      <c r="AN1956" t="s">
        <v>2029</v>
      </c>
    </row>
    <row r="1957" spans="1:40" ht="15" hidden="1" thickTop="1" x14ac:dyDescent="0.35">
      <c r="A1957" t="s">
        <v>10495</v>
      </c>
      <c r="B1957" t="s">
        <v>10480</v>
      </c>
      <c r="C1957" t="s">
        <v>4118</v>
      </c>
      <c r="D1957" t="s">
        <v>10481</v>
      </c>
      <c r="E1957" t="s">
        <v>2646</v>
      </c>
      <c r="F1957">
        <v>1</v>
      </c>
      <c r="G1957" t="s">
        <v>2600</v>
      </c>
      <c r="H1957" t="s">
        <v>2577</v>
      </c>
      <c r="I1957" t="s">
        <v>2511</v>
      </c>
      <c r="J1957" t="s">
        <v>2647</v>
      </c>
      <c r="K1957" t="s">
        <v>2602</v>
      </c>
      <c r="L1957" t="s">
        <v>2058</v>
      </c>
      <c r="M1957" t="s">
        <v>2310</v>
      </c>
      <c r="N1957">
        <v>0</v>
      </c>
      <c r="O1957">
        <v>0</v>
      </c>
      <c r="P1957">
        <v>0</v>
      </c>
      <c r="Q1957">
        <v>16320</v>
      </c>
      <c r="R1957">
        <v>0</v>
      </c>
      <c r="S1957">
        <v>0</v>
      </c>
      <c r="T1957">
        <v>0</v>
      </c>
      <c r="U1957">
        <v>0</v>
      </c>
      <c r="V1957">
        <v>0</v>
      </c>
      <c r="W1957">
        <v>0</v>
      </c>
      <c r="X1957">
        <v>0</v>
      </c>
      <c r="Y1957">
        <v>0</v>
      </c>
      <c r="Z1957">
        <v>0</v>
      </c>
      <c r="AA1957">
        <v>0</v>
      </c>
      <c r="AB1957">
        <v>0</v>
      </c>
      <c r="AC1957">
        <v>0</v>
      </c>
      <c r="AD1957">
        <v>0</v>
      </c>
      <c r="AE1957">
        <v>0</v>
      </c>
      <c r="AF1957">
        <v>0</v>
      </c>
      <c r="AG1957" t="s">
        <v>10482</v>
      </c>
      <c r="AH1957" s="21" t="str">
        <f t="shared" si="60"/>
        <v>YO98</v>
      </c>
      <c r="AI1957" s="21">
        <v>72</v>
      </c>
      <c r="AJ1957" s="21">
        <f t="shared" si="61"/>
        <v>100</v>
      </c>
      <c r="AK1957" s="21" t="s">
        <v>2060</v>
      </c>
      <c r="AL1957" t="s">
        <v>2551</v>
      </c>
      <c r="AM1957" t="s">
        <v>53</v>
      </c>
      <c r="AN1957" t="s">
        <v>2030</v>
      </c>
    </row>
    <row r="1958" spans="1:40" ht="15" hidden="1" thickTop="1" x14ac:dyDescent="0.35">
      <c r="A1958" t="s">
        <v>10499</v>
      </c>
      <c r="B1958" t="s">
        <v>10484</v>
      </c>
      <c r="C1958" t="s">
        <v>2997</v>
      </c>
      <c r="D1958" t="s">
        <v>10485</v>
      </c>
      <c r="E1958" t="s">
        <v>43</v>
      </c>
      <c r="F1958">
        <v>1</v>
      </c>
      <c r="G1958" t="s">
        <v>2055</v>
      </c>
      <c r="H1958" t="s">
        <v>2056</v>
      </c>
      <c r="I1958" t="s">
        <v>2511</v>
      </c>
      <c r="J1958" t="s">
        <v>2999</v>
      </c>
      <c r="K1958" t="s">
        <v>42</v>
      </c>
      <c r="L1958" t="s">
        <v>2058</v>
      </c>
      <c r="M1958" t="s">
        <v>2170</v>
      </c>
      <c r="N1958">
        <v>0</v>
      </c>
      <c r="O1958">
        <v>0</v>
      </c>
      <c r="P1958">
        <v>0</v>
      </c>
      <c r="Q1958">
        <v>15300</v>
      </c>
      <c r="R1958">
        <v>0</v>
      </c>
      <c r="S1958">
        <v>0</v>
      </c>
      <c r="T1958">
        <v>0</v>
      </c>
      <c r="U1958">
        <v>0</v>
      </c>
      <c r="V1958">
        <v>0</v>
      </c>
      <c r="W1958">
        <v>0</v>
      </c>
      <c r="X1958">
        <v>0</v>
      </c>
      <c r="Y1958">
        <v>0</v>
      </c>
      <c r="Z1958">
        <v>0</v>
      </c>
      <c r="AA1958">
        <v>0</v>
      </c>
      <c r="AB1958">
        <v>0</v>
      </c>
      <c r="AC1958">
        <v>0</v>
      </c>
      <c r="AD1958">
        <v>0</v>
      </c>
      <c r="AE1958">
        <v>0</v>
      </c>
      <c r="AF1958">
        <v>0</v>
      </c>
      <c r="AG1958" t="s">
        <v>10486</v>
      </c>
      <c r="AH1958" s="21" t="str">
        <f t="shared" si="60"/>
        <v>YO27</v>
      </c>
      <c r="AI1958" s="21">
        <v>67.5</v>
      </c>
      <c r="AJ1958" s="21">
        <f t="shared" si="61"/>
        <v>100</v>
      </c>
      <c r="AK1958" s="21" t="s">
        <v>2060</v>
      </c>
      <c r="AL1958" t="s">
        <v>2964</v>
      </c>
      <c r="AM1958" t="s">
        <v>53</v>
      </c>
      <c r="AN1958" t="s">
        <v>2029</v>
      </c>
    </row>
    <row r="1959" spans="1:40" ht="15" hidden="1" thickTop="1" x14ac:dyDescent="0.35">
      <c r="A1959" t="s">
        <v>10503</v>
      </c>
      <c r="B1959" t="s">
        <v>10488</v>
      </c>
      <c r="C1959" t="s">
        <v>2734</v>
      </c>
      <c r="D1959" t="s">
        <v>10489</v>
      </c>
      <c r="E1959" t="s">
        <v>2608</v>
      </c>
      <c r="F1959">
        <v>1</v>
      </c>
      <c r="G1959" t="s">
        <v>2576</v>
      </c>
      <c r="H1959" t="s">
        <v>2577</v>
      </c>
      <c r="I1959" t="s">
        <v>2511</v>
      </c>
      <c r="J1959" t="s">
        <v>2699</v>
      </c>
      <c r="K1959" t="s">
        <v>2579</v>
      </c>
      <c r="L1959" t="s">
        <v>2058</v>
      </c>
      <c r="M1959" t="s">
        <v>2059</v>
      </c>
      <c r="N1959">
        <v>1</v>
      </c>
      <c r="O1959">
        <v>56</v>
      </c>
      <c r="P1959">
        <v>0.23</v>
      </c>
      <c r="Q1959">
        <v>24480</v>
      </c>
      <c r="R1959">
        <v>0</v>
      </c>
      <c r="S1959">
        <v>0</v>
      </c>
      <c r="T1959">
        <v>0</v>
      </c>
      <c r="U1959">
        <v>0</v>
      </c>
      <c r="V1959">
        <v>0</v>
      </c>
      <c r="W1959">
        <v>0</v>
      </c>
      <c r="X1959">
        <v>1</v>
      </c>
      <c r="Y1959">
        <v>56</v>
      </c>
      <c r="Z1959">
        <v>0.23</v>
      </c>
      <c r="AA1959">
        <v>0</v>
      </c>
      <c r="AB1959">
        <v>0</v>
      </c>
      <c r="AC1959">
        <v>0</v>
      </c>
      <c r="AD1959">
        <v>0</v>
      </c>
      <c r="AE1959">
        <v>0</v>
      </c>
      <c r="AF1959">
        <v>0</v>
      </c>
      <c r="AG1959" t="s">
        <v>10490</v>
      </c>
      <c r="AH1959" s="21" t="str">
        <f t="shared" si="60"/>
        <v>YR21</v>
      </c>
      <c r="AI1959" s="21">
        <v>107.92500000000001</v>
      </c>
      <c r="AJ1959" s="21">
        <f t="shared" si="61"/>
        <v>99.771241830065364</v>
      </c>
      <c r="AK1959" s="21" t="s">
        <v>2060</v>
      </c>
      <c r="AL1959" t="s">
        <v>2581</v>
      </c>
      <c r="AM1959" t="s">
        <v>53</v>
      </c>
      <c r="AN1959" t="s">
        <v>2029</v>
      </c>
    </row>
    <row r="1960" spans="1:40" ht="15" hidden="1" thickTop="1" x14ac:dyDescent="0.35">
      <c r="A1960" t="s">
        <v>10507</v>
      </c>
      <c r="B1960" t="s">
        <v>10492</v>
      </c>
      <c r="C1960" t="s">
        <v>4943</v>
      </c>
      <c r="D1960" t="s">
        <v>10493</v>
      </c>
      <c r="E1960" t="s">
        <v>2545</v>
      </c>
      <c r="F1960">
        <v>2</v>
      </c>
      <c r="G1960" t="s">
        <v>2546</v>
      </c>
      <c r="H1960" t="s">
        <v>2510</v>
      </c>
      <c r="I1960" t="s">
        <v>2511</v>
      </c>
      <c r="J1960" t="s">
        <v>2547</v>
      </c>
      <c r="K1960" t="s">
        <v>2548</v>
      </c>
      <c r="L1960" t="s">
        <v>2058</v>
      </c>
      <c r="M1960" t="s">
        <v>2982</v>
      </c>
      <c r="N1960">
        <v>0</v>
      </c>
      <c r="O1960">
        <v>0</v>
      </c>
      <c r="P1960">
        <v>0</v>
      </c>
      <c r="Q1960">
        <v>14280</v>
      </c>
      <c r="R1960">
        <v>0</v>
      </c>
      <c r="S1960">
        <v>0</v>
      </c>
      <c r="T1960">
        <v>0</v>
      </c>
      <c r="U1960">
        <v>0</v>
      </c>
      <c r="V1960">
        <v>0</v>
      </c>
      <c r="W1960">
        <v>0</v>
      </c>
      <c r="X1960">
        <v>0</v>
      </c>
      <c r="Y1960">
        <v>0</v>
      </c>
      <c r="Z1960">
        <v>0</v>
      </c>
      <c r="AA1960">
        <v>0</v>
      </c>
      <c r="AB1960">
        <v>0</v>
      </c>
      <c r="AC1960">
        <v>0</v>
      </c>
      <c r="AD1960">
        <v>0</v>
      </c>
      <c r="AE1960">
        <v>0</v>
      </c>
      <c r="AF1960">
        <v>0</v>
      </c>
      <c r="AG1960" t="s">
        <v>10494</v>
      </c>
      <c r="AH1960" s="21" t="str">
        <f t="shared" si="60"/>
        <v>YH98</v>
      </c>
      <c r="AI1960" s="21">
        <v>62.999999999999986</v>
      </c>
      <c r="AJ1960" s="21">
        <f t="shared" si="61"/>
        <v>100</v>
      </c>
      <c r="AK1960" s="21" t="s">
        <v>2060</v>
      </c>
      <c r="AL1960" t="s">
        <v>2551</v>
      </c>
      <c r="AM1960" t="s">
        <v>53</v>
      </c>
      <c r="AN1960" t="s">
        <v>2031</v>
      </c>
    </row>
    <row r="1961" spans="1:40" ht="15" hidden="1" thickTop="1" x14ac:dyDescent="0.35">
      <c r="A1961" t="s">
        <v>10510</v>
      </c>
      <c r="B1961" t="s">
        <v>10496</v>
      </c>
      <c r="C1961" t="s">
        <v>2880</v>
      </c>
      <c r="D1961" t="s">
        <v>10497</v>
      </c>
      <c r="E1961" t="s">
        <v>2608</v>
      </c>
      <c r="F1961">
        <v>1</v>
      </c>
      <c r="G1961" t="s">
        <v>2609</v>
      </c>
      <c r="H1961" t="s">
        <v>2577</v>
      </c>
      <c r="I1961" t="s">
        <v>2511</v>
      </c>
      <c r="J1961" t="s">
        <v>2675</v>
      </c>
      <c r="K1961" t="s">
        <v>2611</v>
      </c>
      <c r="L1961" t="s">
        <v>2058</v>
      </c>
      <c r="M1961" t="s">
        <v>2170</v>
      </c>
      <c r="N1961">
        <v>2</v>
      </c>
      <c r="O1961">
        <v>74</v>
      </c>
      <c r="P1961">
        <v>0.48</v>
      </c>
      <c r="Q1961">
        <v>15300</v>
      </c>
      <c r="R1961">
        <v>2</v>
      </c>
      <c r="S1961">
        <v>74</v>
      </c>
      <c r="T1961">
        <v>0.48</v>
      </c>
      <c r="U1961">
        <v>0</v>
      </c>
      <c r="V1961">
        <v>0</v>
      </c>
      <c r="W1961">
        <v>0</v>
      </c>
      <c r="X1961">
        <v>0</v>
      </c>
      <c r="Y1961">
        <v>0</v>
      </c>
      <c r="Z1961">
        <v>0</v>
      </c>
      <c r="AA1961">
        <v>0</v>
      </c>
      <c r="AB1961">
        <v>0</v>
      </c>
      <c r="AC1961">
        <v>0</v>
      </c>
      <c r="AD1961">
        <v>0</v>
      </c>
      <c r="AE1961">
        <v>0</v>
      </c>
      <c r="AF1961">
        <v>0</v>
      </c>
      <c r="AG1961" t="s">
        <v>10498</v>
      </c>
      <c r="AH1961" s="21" t="str">
        <f t="shared" si="60"/>
        <v>YN23</v>
      </c>
      <c r="AI1961" s="21">
        <v>67.5</v>
      </c>
      <c r="AJ1961" s="21">
        <f t="shared" si="61"/>
        <v>99.51633986928104</v>
      </c>
      <c r="AK1961" s="21" t="s">
        <v>2063</v>
      </c>
      <c r="AL1961" t="s">
        <v>2581</v>
      </c>
      <c r="AM1961" t="s">
        <v>53</v>
      </c>
      <c r="AN1961" t="s">
        <v>2031</v>
      </c>
    </row>
    <row r="1962" spans="1:40" ht="15" hidden="1" thickTop="1" x14ac:dyDescent="0.35">
      <c r="A1962" t="s">
        <v>10514</v>
      </c>
      <c r="B1962" t="s">
        <v>10500</v>
      </c>
      <c r="C1962" t="s">
        <v>2870</v>
      </c>
      <c r="D1962" t="s">
        <v>10501</v>
      </c>
      <c r="E1962" t="s">
        <v>2691</v>
      </c>
      <c r="F1962">
        <v>1</v>
      </c>
      <c r="G1962" t="s">
        <v>2633</v>
      </c>
      <c r="H1962" t="s">
        <v>2577</v>
      </c>
      <c r="I1962" t="s">
        <v>2511</v>
      </c>
      <c r="J1962" t="s">
        <v>2692</v>
      </c>
      <c r="K1962" t="s">
        <v>2635</v>
      </c>
      <c r="L1962" t="s">
        <v>2058</v>
      </c>
      <c r="M1962" t="s">
        <v>2059</v>
      </c>
      <c r="N1962">
        <v>1</v>
      </c>
      <c r="O1962">
        <v>28</v>
      </c>
      <c r="P1962">
        <v>0.11</v>
      </c>
      <c r="Q1962">
        <v>24480</v>
      </c>
      <c r="R1962">
        <v>0</v>
      </c>
      <c r="S1962">
        <v>0</v>
      </c>
      <c r="T1962">
        <v>0</v>
      </c>
      <c r="U1962">
        <v>0</v>
      </c>
      <c r="V1962">
        <v>0</v>
      </c>
      <c r="W1962">
        <v>0</v>
      </c>
      <c r="X1962">
        <v>1</v>
      </c>
      <c r="Y1962">
        <v>28</v>
      </c>
      <c r="Z1962">
        <v>0.11</v>
      </c>
      <c r="AA1962">
        <v>0</v>
      </c>
      <c r="AB1962">
        <v>0</v>
      </c>
      <c r="AC1962">
        <v>0</v>
      </c>
      <c r="AD1962">
        <v>0</v>
      </c>
      <c r="AE1962">
        <v>0</v>
      </c>
      <c r="AF1962">
        <v>0</v>
      </c>
      <c r="AG1962" t="s">
        <v>10502</v>
      </c>
      <c r="AH1962" s="21" t="str">
        <f t="shared" si="60"/>
        <v>YO27</v>
      </c>
      <c r="AI1962" s="21">
        <v>107.92500000000001</v>
      </c>
      <c r="AJ1962" s="21">
        <f t="shared" si="61"/>
        <v>99.885620915032675</v>
      </c>
      <c r="AK1962" s="21" t="s">
        <v>2060</v>
      </c>
      <c r="AL1962" t="s">
        <v>2581</v>
      </c>
      <c r="AM1962" t="s">
        <v>53</v>
      </c>
      <c r="AN1962" t="s">
        <v>2031</v>
      </c>
    </row>
    <row r="1963" spans="1:40" ht="15" hidden="1" thickTop="1" x14ac:dyDescent="0.35">
      <c r="A1963" t="s">
        <v>10518</v>
      </c>
      <c r="B1963" t="s">
        <v>10504</v>
      </c>
      <c r="C1963" t="s">
        <v>3672</v>
      </c>
      <c r="D1963" t="s">
        <v>10505</v>
      </c>
      <c r="E1963" t="s">
        <v>2825</v>
      </c>
      <c r="F1963">
        <v>1</v>
      </c>
      <c r="G1963" t="s">
        <v>2816</v>
      </c>
      <c r="H1963" t="s">
        <v>2620</v>
      </c>
      <c r="I1963" t="s">
        <v>2511</v>
      </c>
      <c r="J1963" t="s">
        <v>3674</v>
      </c>
      <c r="K1963" t="s">
        <v>2827</v>
      </c>
      <c r="L1963" t="s">
        <v>2058</v>
      </c>
      <c r="M1963" t="s">
        <v>2059</v>
      </c>
      <c r="N1963">
        <v>1</v>
      </c>
      <c r="O1963">
        <v>43</v>
      </c>
      <c r="P1963">
        <v>0.18</v>
      </c>
      <c r="Q1963">
        <v>24480</v>
      </c>
      <c r="R1963">
        <v>0</v>
      </c>
      <c r="S1963">
        <v>0</v>
      </c>
      <c r="T1963">
        <v>0</v>
      </c>
      <c r="U1963">
        <v>0</v>
      </c>
      <c r="V1963">
        <v>0</v>
      </c>
      <c r="W1963">
        <v>0</v>
      </c>
      <c r="X1963">
        <v>1</v>
      </c>
      <c r="Y1963">
        <v>43</v>
      </c>
      <c r="Z1963">
        <v>0.18</v>
      </c>
      <c r="AA1963">
        <v>0</v>
      </c>
      <c r="AB1963">
        <v>0</v>
      </c>
      <c r="AC1963">
        <v>0</v>
      </c>
      <c r="AD1963">
        <v>0</v>
      </c>
      <c r="AE1963">
        <v>0</v>
      </c>
      <c r="AF1963">
        <v>0</v>
      </c>
      <c r="AG1963" t="s">
        <v>10506</v>
      </c>
      <c r="AH1963" s="21" t="str">
        <f t="shared" si="60"/>
        <v>YO27</v>
      </c>
      <c r="AI1963" s="21">
        <v>107.92500000000001</v>
      </c>
      <c r="AJ1963" s="21">
        <f t="shared" si="61"/>
        <v>99.824346405228752</v>
      </c>
      <c r="AK1963" s="21" t="s">
        <v>2060</v>
      </c>
      <c r="AL1963" t="s">
        <v>2829</v>
      </c>
      <c r="AM1963" t="s">
        <v>53</v>
      </c>
      <c r="AN1963" t="s">
        <v>2031</v>
      </c>
    </row>
    <row r="1964" spans="1:40" ht="15" hidden="1" thickTop="1" x14ac:dyDescent="0.35">
      <c r="A1964" t="s">
        <v>10522</v>
      </c>
      <c r="B1964" t="s">
        <v>10508</v>
      </c>
      <c r="C1964" t="s">
        <v>4101</v>
      </c>
      <c r="D1964" t="s">
        <v>10265</v>
      </c>
      <c r="E1964" t="s">
        <v>3338</v>
      </c>
      <c r="F1964">
        <v>1</v>
      </c>
      <c r="G1964" t="s">
        <v>2609</v>
      </c>
      <c r="H1964" t="s">
        <v>2577</v>
      </c>
      <c r="I1964" t="s">
        <v>2511</v>
      </c>
      <c r="J1964" t="s">
        <v>2675</v>
      </c>
      <c r="K1964" t="s">
        <v>2611</v>
      </c>
      <c r="L1964" t="s">
        <v>2058</v>
      </c>
      <c r="M1964" t="s">
        <v>2059</v>
      </c>
      <c r="N1964">
        <v>7</v>
      </c>
      <c r="O1964">
        <v>223</v>
      </c>
      <c r="P1964">
        <v>0.91</v>
      </c>
      <c r="Q1964">
        <v>24480</v>
      </c>
      <c r="R1964">
        <v>4</v>
      </c>
      <c r="S1964">
        <v>116</v>
      </c>
      <c r="T1964">
        <v>0.47</v>
      </c>
      <c r="U1964">
        <v>0</v>
      </c>
      <c r="V1964">
        <v>0</v>
      </c>
      <c r="W1964">
        <v>0</v>
      </c>
      <c r="X1964">
        <v>3</v>
      </c>
      <c r="Y1964">
        <v>107</v>
      </c>
      <c r="Z1964">
        <v>0.44</v>
      </c>
      <c r="AA1964">
        <v>0</v>
      </c>
      <c r="AB1964">
        <v>0</v>
      </c>
      <c r="AC1964">
        <v>0</v>
      </c>
      <c r="AD1964">
        <v>0</v>
      </c>
      <c r="AE1964">
        <v>0</v>
      </c>
      <c r="AF1964">
        <v>0</v>
      </c>
      <c r="AG1964" t="s">
        <v>10509</v>
      </c>
      <c r="AH1964" s="21" t="str">
        <f t="shared" si="60"/>
        <v>YO98</v>
      </c>
      <c r="AI1964" s="21">
        <v>107.92500000000001</v>
      </c>
      <c r="AJ1964" s="21">
        <f t="shared" si="61"/>
        <v>99.089052287581694</v>
      </c>
      <c r="AK1964" s="21" t="s">
        <v>2063</v>
      </c>
      <c r="AL1964" t="s">
        <v>2581</v>
      </c>
      <c r="AM1964" t="s">
        <v>53</v>
      </c>
      <c r="AN1964" t="s">
        <v>2031</v>
      </c>
    </row>
    <row r="1965" spans="1:40" ht="15" hidden="1" thickTop="1" x14ac:dyDescent="0.35">
      <c r="A1965" t="s">
        <v>10526</v>
      </c>
      <c r="B1965" t="s">
        <v>10511</v>
      </c>
      <c r="C1965" t="s">
        <v>6682</v>
      </c>
      <c r="D1965" t="s">
        <v>10512</v>
      </c>
      <c r="E1965" t="s">
        <v>6684</v>
      </c>
      <c r="F1965">
        <v>4</v>
      </c>
      <c r="G1965" t="s">
        <v>2682</v>
      </c>
      <c r="H1965" t="s">
        <v>2620</v>
      </c>
      <c r="I1965" t="s">
        <v>2511</v>
      </c>
      <c r="J1965" t="s">
        <v>6685</v>
      </c>
      <c r="K1965" t="s">
        <v>2684</v>
      </c>
      <c r="L1965" t="s">
        <v>2058</v>
      </c>
      <c r="M1965" t="s">
        <v>2059</v>
      </c>
      <c r="N1965">
        <v>0</v>
      </c>
      <c r="O1965">
        <v>0</v>
      </c>
      <c r="P1965">
        <v>0</v>
      </c>
      <c r="Q1965">
        <v>24480</v>
      </c>
      <c r="R1965">
        <v>0</v>
      </c>
      <c r="S1965">
        <v>0</v>
      </c>
      <c r="T1965">
        <v>0</v>
      </c>
      <c r="U1965">
        <v>0</v>
      </c>
      <c r="V1965">
        <v>0</v>
      </c>
      <c r="W1965">
        <v>0</v>
      </c>
      <c r="X1965">
        <v>0</v>
      </c>
      <c r="Y1965">
        <v>0</v>
      </c>
      <c r="Z1965">
        <v>0</v>
      </c>
      <c r="AA1965">
        <v>0</v>
      </c>
      <c r="AB1965">
        <v>0</v>
      </c>
      <c r="AC1965">
        <v>0</v>
      </c>
      <c r="AD1965">
        <v>0</v>
      </c>
      <c r="AE1965">
        <v>0</v>
      </c>
      <c r="AF1965">
        <v>0</v>
      </c>
      <c r="AG1965" t="s">
        <v>10513</v>
      </c>
      <c r="AH1965" s="21" t="str">
        <f t="shared" si="60"/>
        <v>YN23</v>
      </c>
      <c r="AI1965" s="21">
        <v>107.92500000000001</v>
      </c>
      <c r="AJ1965" s="21">
        <f t="shared" si="61"/>
        <v>100</v>
      </c>
      <c r="AK1965" s="21" t="s">
        <v>2060</v>
      </c>
      <c r="AL1965" t="s">
        <v>2725</v>
      </c>
      <c r="AM1965" t="s">
        <v>53</v>
      </c>
      <c r="AN1965" t="s">
        <v>2031</v>
      </c>
    </row>
    <row r="1966" spans="1:40" ht="15" hidden="1" thickTop="1" x14ac:dyDescent="0.35">
      <c r="A1966" t="s">
        <v>7793</v>
      </c>
      <c r="B1966" t="s">
        <v>10515</v>
      </c>
      <c r="C1966" t="s">
        <v>4072</v>
      </c>
      <c r="D1966" t="s">
        <v>10516</v>
      </c>
      <c r="E1966" t="s">
        <v>2575</v>
      </c>
      <c r="F1966">
        <v>1</v>
      </c>
      <c r="G1966" t="s">
        <v>2609</v>
      </c>
      <c r="H1966" t="s">
        <v>2577</v>
      </c>
      <c r="I1966" t="s">
        <v>2511</v>
      </c>
      <c r="J1966" t="s">
        <v>2610</v>
      </c>
      <c r="K1966" t="s">
        <v>2611</v>
      </c>
      <c r="L1966" t="s">
        <v>2058</v>
      </c>
      <c r="M1966" t="s">
        <v>2170</v>
      </c>
      <c r="N1966">
        <v>0</v>
      </c>
      <c r="O1966">
        <v>0</v>
      </c>
      <c r="P1966">
        <v>0</v>
      </c>
      <c r="Q1966">
        <v>15300</v>
      </c>
      <c r="R1966">
        <v>0</v>
      </c>
      <c r="S1966">
        <v>0</v>
      </c>
      <c r="T1966">
        <v>0</v>
      </c>
      <c r="U1966">
        <v>0</v>
      </c>
      <c r="V1966">
        <v>0</v>
      </c>
      <c r="W1966">
        <v>0</v>
      </c>
      <c r="X1966">
        <v>0</v>
      </c>
      <c r="Y1966">
        <v>0</v>
      </c>
      <c r="Z1966">
        <v>0</v>
      </c>
      <c r="AA1966">
        <v>0</v>
      </c>
      <c r="AB1966">
        <v>0</v>
      </c>
      <c r="AC1966">
        <v>0</v>
      </c>
      <c r="AD1966">
        <v>0</v>
      </c>
      <c r="AE1966">
        <v>0</v>
      </c>
      <c r="AF1966">
        <v>0</v>
      </c>
      <c r="AG1966" t="s">
        <v>10517</v>
      </c>
      <c r="AH1966" s="21" t="str">
        <f t="shared" si="60"/>
        <v>YO27</v>
      </c>
      <c r="AI1966" s="21">
        <v>67.5</v>
      </c>
      <c r="AJ1966" s="21">
        <f t="shared" si="61"/>
        <v>100</v>
      </c>
      <c r="AK1966" s="21" t="s">
        <v>2060</v>
      </c>
      <c r="AL1966" t="s">
        <v>2581</v>
      </c>
      <c r="AM1966" t="s">
        <v>53</v>
      </c>
      <c r="AN1966" t="s">
        <v>2031</v>
      </c>
    </row>
    <row r="1967" spans="1:40" ht="15" hidden="1" thickTop="1" x14ac:dyDescent="0.35">
      <c r="A1967" t="s">
        <v>10533</v>
      </c>
      <c r="B1967" t="s">
        <v>10519</v>
      </c>
      <c r="C1967" t="s">
        <v>4733</v>
      </c>
      <c r="D1967" t="s">
        <v>10520</v>
      </c>
      <c r="E1967" t="s">
        <v>2646</v>
      </c>
      <c r="F1967">
        <v>1</v>
      </c>
      <c r="G1967" t="s">
        <v>2600</v>
      </c>
      <c r="H1967" t="s">
        <v>2577</v>
      </c>
      <c r="I1967" t="s">
        <v>2511</v>
      </c>
      <c r="J1967" t="s">
        <v>2647</v>
      </c>
      <c r="K1967" t="s">
        <v>2602</v>
      </c>
      <c r="L1967" t="s">
        <v>2058</v>
      </c>
      <c r="M1967" t="s">
        <v>2163</v>
      </c>
      <c r="N1967">
        <v>3</v>
      </c>
      <c r="O1967">
        <v>189</v>
      </c>
      <c r="P1967">
        <v>1.0900000000000001</v>
      </c>
      <c r="Q1967">
        <v>17340</v>
      </c>
      <c r="R1967">
        <v>2</v>
      </c>
      <c r="S1967">
        <v>169</v>
      </c>
      <c r="T1967">
        <v>0.97</v>
      </c>
      <c r="U1967">
        <v>0</v>
      </c>
      <c r="V1967">
        <v>0</v>
      </c>
      <c r="W1967">
        <v>0</v>
      </c>
      <c r="X1967">
        <v>1</v>
      </c>
      <c r="Y1967">
        <v>20</v>
      </c>
      <c r="Z1967">
        <v>0.12</v>
      </c>
      <c r="AA1967">
        <v>0</v>
      </c>
      <c r="AB1967">
        <v>0</v>
      </c>
      <c r="AC1967">
        <v>0</v>
      </c>
      <c r="AD1967">
        <v>0</v>
      </c>
      <c r="AE1967">
        <v>0</v>
      </c>
      <c r="AF1967">
        <v>0</v>
      </c>
      <c r="AG1967" t="s">
        <v>10521</v>
      </c>
      <c r="AH1967" s="21" t="str">
        <f t="shared" si="60"/>
        <v>YO27</v>
      </c>
      <c r="AI1967" s="21">
        <v>76.500000000000014</v>
      </c>
      <c r="AJ1967" s="21">
        <f t="shared" si="61"/>
        <v>98.910034602076124</v>
      </c>
      <c r="AK1967" s="21" t="s">
        <v>2063</v>
      </c>
      <c r="AL1967" t="s">
        <v>2551</v>
      </c>
      <c r="AM1967" t="s">
        <v>53</v>
      </c>
      <c r="AN1967" t="s">
        <v>2031</v>
      </c>
    </row>
    <row r="1968" spans="1:40" ht="15" hidden="1" thickTop="1" x14ac:dyDescent="0.35">
      <c r="A1968" t="s">
        <v>10537</v>
      </c>
      <c r="B1968" t="s">
        <v>10523</v>
      </c>
      <c r="C1968" t="s">
        <v>5803</v>
      </c>
      <c r="D1968" t="s">
        <v>10524</v>
      </c>
      <c r="E1968" t="s">
        <v>561</v>
      </c>
      <c r="F1968">
        <v>1</v>
      </c>
      <c r="G1968" t="s">
        <v>2524</v>
      </c>
      <c r="H1968" t="s">
        <v>2056</v>
      </c>
      <c r="I1968" t="s">
        <v>2511</v>
      </c>
      <c r="J1968" t="s">
        <v>3893</v>
      </c>
      <c r="K1968" t="s">
        <v>62</v>
      </c>
      <c r="L1968" t="s">
        <v>2058</v>
      </c>
      <c r="M1968" t="s">
        <v>2059</v>
      </c>
      <c r="N1968">
        <v>2</v>
      </c>
      <c r="O1968">
        <v>76</v>
      </c>
      <c r="P1968">
        <v>0.31</v>
      </c>
      <c r="Q1968">
        <v>24480</v>
      </c>
      <c r="R1968">
        <v>1</v>
      </c>
      <c r="S1968">
        <v>63</v>
      </c>
      <c r="T1968">
        <v>0.26</v>
      </c>
      <c r="U1968">
        <v>0</v>
      </c>
      <c r="V1968">
        <v>0</v>
      </c>
      <c r="W1968">
        <v>0</v>
      </c>
      <c r="X1968">
        <v>1</v>
      </c>
      <c r="Y1968">
        <v>13</v>
      </c>
      <c r="Z1968">
        <v>0.05</v>
      </c>
      <c r="AA1968">
        <v>0</v>
      </c>
      <c r="AB1968">
        <v>0</v>
      </c>
      <c r="AC1968">
        <v>0</v>
      </c>
      <c r="AD1968">
        <v>0</v>
      </c>
      <c r="AE1968">
        <v>0</v>
      </c>
      <c r="AF1968">
        <v>0</v>
      </c>
      <c r="AG1968" t="s">
        <v>10525</v>
      </c>
      <c r="AH1968" s="21" t="str">
        <f t="shared" si="60"/>
        <v>YO27</v>
      </c>
      <c r="AI1968" s="21">
        <v>107.92500000000001</v>
      </c>
      <c r="AJ1968" s="21">
        <f t="shared" si="61"/>
        <v>99.689542483660134</v>
      </c>
      <c r="AK1968" s="21" t="s">
        <v>2063</v>
      </c>
      <c r="AL1968" t="s">
        <v>2527</v>
      </c>
      <c r="AM1968" t="s">
        <v>53</v>
      </c>
      <c r="AN1968" t="s">
        <v>2032</v>
      </c>
    </row>
    <row r="1969" spans="1:40" ht="15" hidden="1" thickTop="1" x14ac:dyDescent="0.35">
      <c r="A1969" t="s">
        <v>10541</v>
      </c>
      <c r="B1969" t="s">
        <v>10527</v>
      </c>
      <c r="C1969" t="s">
        <v>30202</v>
      </c>
      <c r="D1969" t="s">
        <v>10528</v>
      </c>
      <c r="E1969" t="s">
        <v>2575</v>
      </c>
      <c r="F1969">
        <v>1</v>
      </c>
      <c r="G1969" t="s">
        <v>2576</v>
      </c>
      <c r="H1969" t="s">
        <v>2577</v>
      </c>
      <c r="I1969" t="s">
        <v>2511</v>
      </c>
      <c r="J1969" t="s">
        <v>2578</v>
      </c>
      <c r="K1969" t="s">
        <v>2579</v>
      </c>
      <c r="L1969" t="s">
        <v>2058</v>
      </c>
      <c r="M1969" t="s">
        <v>2170</v>
      </c>
      <c r="N1969">
        <v>0</v>
      </c>
      <c r="O1969">
        <v>0</v>
      </c>
      <c r="P1969">
        <v>0</v>
      </c>
      <c r="Q1969">
        <v>15300</v>
      </c>
      <c r="R1969">
        <v>0</v>
      </c>
      <c r="S1969">
        <v>0</v>
      </c>
      <c r="T1969">
        <v>0</v>
      </c>
      <c r="U1969">
        <v>0</v>
      </c>
      <c r="V1969">
        <v>0</v>
      </c>
      <c r="W1969">
        <v>0</v>
      </c>
      <c r="X1969">
        <v>0</v>
      </c>
      <c r="Y1969">
        <v>0</v>
      </c>
      <c r="Z1969">
        <v>0</v>
      </c>
      <c r="AA1969">
        <v>0</v>
      </c>
      <c r="AB1969">
        <v>0</v>
      </c>
      <c r="AC1969">
        <v>0</v>
      </c>
      <c r="AD1969">
        <v>0</v>
      </c>
      <c r="AE1969">
        <v>0</v>
      </c>
      <c r="AF1969">
        <v>0</v>
      </c>
      <c r="AG1969" t="s">
        <v>10529</v>
      </c>
      <c r="AH1969" s="21" t="str">
        <f t="shared" si="60"/>
        <v>YO27</v>
      </c>
      <c r="AI1969" s="21">
        <v>67.5</v>
      </c>
      <c r="AJ1969" s="21">
        <f t="shared" si="61"/>
        <v>100</v>
      </c>
      <c r="AK1969" s="21" t="s">
        <v>2060</v>
      </c>
      <c r="AL1969" t="s">
        <v>2581</v>
      </c>
      <c r="AM1969" t="s">
        <v>53</v>
      </c>
      <c r="AN1969" t="s">
        <v>2031</v>
      </c>
    </row>
    <row r="1970" spans="1:40" ht="15" hidden="1" thickTop="1" x14ac:dyDescent="0.35">
      <c r="A1970" t="s">
        <v>10545</v>
      </c>
      <c r="B1970" t="s">
        <v>10530</v>
      </c>
      <c r="C1970" t="s">
        <v>4168</v>
      </c>
      <c r="D1970" t="s">
        <v>10531</v>
      </c>
      <c r="E1970" t="s">
        <v>2608</v>
      </c>
      <c r="F1970">
        <v>1</v>
      </c>
      <c r="G1970" t="s">
        <v>2609</v>
      </c>
      <c r="H1970" t="s">
        <v>2577</v>
      </c>
      <c r="I1970" t="s">
        <v>2511</v>
      </c>
      <c r="J1970" t="s">
        <v>2741</v>
      </c>
      <c r="K1970" t="s">
        <v>2742</v>
      </c>
      <c r="L1970" t="s">
        <v>2058</v>
      </c>
      <c r="M1970" t="s">
        <v>2059</v>
      </c>
      <c r="N1970">
        <v>0</v>
      </c>
      <c r="O1970">
        <v>0</v>
      </c>
      <c r="P1970">
        <v>0</v>
      </c>
      <c r="Q1970">
        <v>24480</v>
      </c>
      <c r="R1970">
        <v>0</v>
      </c>
      <c r="S1970">
        <v>0</v>
      </c>
      <c r="T1970">
        <v>0</v>
      </c>
      <c r="U1970">
        <v>0</v>
      </c>
      <c r="V1970">
        <v>0</v>
      </c>
      <c r="W1970">
        <v>0</v>
      </c>
      <c r="X1970">
        <v>0</v>
      </c>
      <c r="Y1970">
        <v>0</v>
      </c>
      <c r="Z1970">
        <v>0</v>
      </c>
      <c r="AA1970">
        <v>0</v>
      </c>
      <c r="AB1970">
        <v>0</v>
      </c>
      <c r="AC1970">
        <v>0</v>
      </c>
      <c r="AD1970">
        <v>0</v>
      </c>
      <c r="AE1970">
        <v>0</v>
      </c>
      <c r="AF1970">
        <v>0</v>
      </c>
      <c r="AG1970" t="s">
        <v>10532</v>
      </c>
      <c r="AH1970" s="21" t="str">
        <f t="shared" si="60"/>
        <v>YO27</v>
      </c>
      <c r="AI1970" s="21">
        <v>107.92500000000001</v>
      </c>
      <c r="AJ1970" s="21">
        <f t="shared" si="61"/>
        <v>100</v>
      </c>
      <c r="AK1970" s="21" t="s">
        <v>2060</v>
      </c>
      <c r="AL1970" t="s">
        <v>2613</v>
      </c>
      <c r="AM1970" t="s">
        <v>53</v>
      </c>
      <c r="AN1970" t="s">
        <v>2030</v>
      </c>
    </row>
    <row r="1971" spans="1:40" ht="15" hidden="1" thickTop="1" x14ac:dyDescent="0.35">
      <c r="A1971" t="s">
        <v>10549</v>
      </c>
      <c r="B1971" t="s">
        <v>10534</v>
      </c>
      <c r="C1971" t="s">
        <v>2880</v>
      </c>
      <c r="D1971" t="s">
        <v>10535</v>
      </c>
      <c r="E1971" t="s">
        <v>2608</v>
      </c>
      <c r="F1971">
        <v>1</v>
      </c>
      <c r="G1971" t="s">
        <v>2609</v>
      </c>
      <c r="H1971" t="s">
        <v>2577</v>
      </c>
      <c r="I1971" t="s">
        <v>2511</v>
      </c>
      <c r="J1971" t="s">
        <v>2675</v>
      </c>
      <c r="K1971" t="s">
        <v>2611</v>
      </c>
      <c r="L1971" t="s">
        <v>2058</v>
      </c>
      <c r="M1971" t="s">
        <v>2059</v>
      </c>
      <c r="N1971">
        <v>0</v>
      </c>
      <c r="O1971">
        <v>0</v>
      </c>
      <c r="P1971">
        <v>0</v>
      </c>
      <c r="Q1971">
        <v>24480</v>
      </c>
      <c r="R1971">
        <v>0</v>
      </c>
      <c r="S1971">
        <v>0</v>
      </c>
      <c r="T1971">
        <v>0</v>
      </c>
      <c r="U1971">
        <v>0</v>
      </c>
      <c r="V1971">
        <v>0</v>
      </c>
      <c r="W1971">
        <v>0</v>
      </c>
      <c r="X1971">
        <v>0</v>
      </c>
      <c r="Y1971">
        <v>0</v>
      </c>
      <c r="Z1971">
        <v>0</v>
      </c>
      <c r="AA1971">
        <v>0</v>
      </c>
      <c r="AB1971">
        <v>0</v>
      </c>
      <c r="AC1971">
        <v>0</v>
      </c>
      <c r="AD1971">
        <v>0</v>
      </c>
      <c r="AE1971">
        <v>0</v>
      </c>
      <c r="AF1971">
        <v>0</v>
      </c>
      <c r="AG1971" t="s">
        <v>10536</v>
      </c>
      <c r="AH1971" s="21" t="str">
        <f t="shared" si="60"/>
        <v>YO98</v>
      </c>
      <c r="AI1971" s="21">
        <v>107.92500000000001</v>
      </c>
      <c r="AJ1971" s="21">
        <f t="shared" si="61"/>
        <v>100</v>
      </c>
      <c r="AK1971" s="21" t="s">
        <v>2060</v>
      </c>
      <c r="AL1971" t="s">
        <v>2581</v>
      </c>
      <c r="AM1971" t="s">
        <v>53</v>
      </c>
      <c r="AN1971" t="s">
        <v>2033</v>
      </c>
    </row>
    <row r="1972" spans="1:40" ht="15" hidden="1" thickTop="1" x14ac:dyDescent="0.35">
      <c r="A1972" t="s">
        <v>10553</v>
      </c>
      <c r="B1972" t="s">
        <v>10538</v>
      </c>
      <c r="C1972" t="s">
        <v>2673</v>
      </c>
      <c r="D1972" t="s">
        <v>10539</v>
      </c>
      <c r="E1972" t="s">
        <v>2608</v>
      </c>
      <c r="F1972">
        <v>1</v>
      </c>
      <c r="G1972" t="s">
        <v>2609</v>
      </c>
      <c r="H1972" t="s">
        <v>2577</v>
      </c>
      <c r="I1972" t="s">
        <v>2511</v>
      </c>
      <c r="J1972" t="s">
        <v>2675</v>
      </c>
      <c r="K1972" t="s">
        <v>2611</v>
      </c>
      <c r="L1972" t="s">
        <v>2058</v>
      </c>
      <c r="M1972" t="s">
        <v>2059</v>
      </c>
      <c r="N1972">
        <v>0</v>
      </c>
      <c r="O1972">
        <v>0</v>
      </c>
      <c r="P1972">
        <v>0</v>
      </c>
      <c r="Q1972">
        <v>24480</v>
      </c>
      <c r="R1972">
        <v>0</v>
      </c>
      <c r="S1972">
        <v>0</v>
      </c>
      <c r="T1972">
        <v>0</v>
      </c>
      <c r="U1972">
        <v>0</v>
      </c>
      <c r="V1972">
        <v>0</v>
      </c>
      <c r="W1972">
        <v>0</v>
      </c>
      <c r="X1972">
        <v>0</v>
      </c>
      <c r="Y1972">
        <v>0</v>
      </c>
      <c r="Z1972">
        <v>0</v>
      </c>
      <c r="AA1972">
        <v>0</v>
      </c>
      <c r="AB1972">
        <v>0</v>
      </c>
      <c r="AC1972">
        <v>0</v>
      </c>
      <c r="AD1972">
        <v>0</v>
      </c>
      <c r="AE1972">
        <v>0</v>
      </c>
      <c r="AF1972">
        <v>0</v>
      </c>
      <c r="AG1972" t="s">
        <v>10540</v>
      </c>
      <c r="AH1972" s="21" t="str">
        <f t="shared" si="60"/>
        <v>YH98</v>
      </c>
      <c r="AI1972" s="21">
        <v>107.92500000000001</v>
      </c>
      <c r="AJ1972" s="21">
        <f t="shared" si="61"/>
        <v>100</v>
      </c>
      <c r="AK1972" s="21" t="s">
        <v>2060</v>
      </c>
      <c r="AL1972" t="s">
        <v>2581</v>
      </c>
      <c r="AM1972" t="s">
        <v>53</v>
      </c>
      <c r="AN1972" t="s">
        <v>2031</v>
      </c>
    </row>
    <row r="1973" spans="1:40" ht="15" hidden="1" thickTop="1" x14ac:dyDescent="0.35">
      <c r="A1973" t="s">
        <v>10557</v>
      </c>
      <c r="B1973" t="s">
        <v>10542</v>
      </c>
      <c r="C1973" t="s">
        <v>3520</v>
      </c>
      <c r="D1973" t="s">
        <v>10543</v>
      </c>
      <c r="E1973" t="s">
        <v>3309</v>
      </c>
      <c r="F1973">
        <v>1</v>
      </c>
      <c r="G1973" t="s">
        <v>2509</v>
      </c>
      <c r="H1973" t="s">
        <v>2510</v>
      </c>
      <c r="I1973" t="s">
        <v>2511</v>
      </c>
      <c r="J1973" t="s">
        <v>3522</v>
      </c>
      <c r="K1973" t="s">
        <v>3109</v>
      </c>
      <c r="L1973" t="s">
        <v>2058</v>
      </c>
      <c r="M1973" t="s">
        <v>2170</v>
      </c>
      <c r="N1973">
        <v>0</v>
      </c>
      <c r="O1973">
        <v>0</v>
      </c>
      <c r="P1973">
        <v>0</v>
      </c>
      <c r="Q1973">
        <v>15300</v>
      </c>
      <c r="R1973">
        <v>0</v>
      </c>
      <c r="S1973">
        <v>0</v>
      </c>
      <c r="T1973">
        <v>0</v>
      </c>
      <c r="U1973">
        <v>0</v>
      </c>
      <c r="V1973">
        <v>0</v>
      </c>
      <c r="W1973">
        <v>0</v>
      </c>
      <c r="X1973">
        <v>0</v>
      </c>
      <c r="Y1973">
        <v>0</v>
      </c>
      <c r="Z1973">
        <v>0</v>
      </c>
      <c r="AA1973">
        <v>0</v>
      </c>
      <c r="AB1973">
        <v>0</v>
      </c>
      <c r="AC1973">
        <v>0</v>
      </c>
      <c r="AD1973">
        <v>0</v>
      </c>
      <c r="AE1973">
        <v>0</v>
      </c>
      <c r="AF1973">
        <v>0</v>
      </c>
      <c r="AG1973" t="s">
        <v>10544</v>
      </c>
      <c r="AH1973" s="21" t="str">
        <f t="shared" si="60"/>
        <v>YR21</v>
      </c>
      <c r="AI1973" s="21">
        <v>67.5</v>
      </c>
      <c r="AJ1973" s="21">
        <f t="shared" si="61"/>
        <v>100</v>
      </c>
      <c r="AK1973" s="21" t="s">
        <v>2060</v>
      </c>
      <c r="AL1973" t="s">
        <v>2515</v>
      </c>
      <c r="AM1973" t="s">
        <v>53</v>
      </c>
      <c r="AN1973" t="s">
        <v>2030</v>
      </c>
    </row>
    <row r="1974" spans="1:40" ht="15" hidden="1" thickTop="1" x14ac:dyDescent="0.35">
      <c r="A1974" t="s">
        <v>10561</v>
      </c>
      <c r="B1974" t="s">
        <v>10546</v>
      </c>
      <c r="C1974" t="s">
        <v>2644</v>
      </c>
      <c r="D1974" t="s">
        <v>10547</v>
      </c>
      <c r="E1974" t="s">
        <v>2646</v>
      </c>
      <c r="F1974">
        <v>1</v>
      </c>
      <c r="G1974" t="s">
        <v>2600</v>
      </c>
      <c r="H1974" t="s">
        <v>2577</v>
      </c>
      <c r="I1974" t="s">
        <v>2511</v>
      </c>
      <c r="J1974" t="s">
        <v>2647</v>
      </c>
      <c r="K1974" t="s">
        <v>2602</v>
      </c>
      <c r="L1974" t="s">
        <v>2058</v>
      </c>
      <c r="M1974" t="s">
        <v>2059</v>
      </c>
      <c r="N1974">
        <v>0</v>
      </c>
      <c r="O1974">
        <v>0</v>
      </c>
      <c r="P1974">
        <v>0</v>
      </c>
      <c r="Q1974">
        <v>24480</v>
      </c>
      <c r="R1974">
        <v>0</v>
      </c>
      <c r="S1974">
        <v>0</v>
      </c>
      <c r="T1974">
        <v>0</v>
      </c>
      <c r="U1974">
        <v>0</v>
      </c>
      <c r="V1974">
        <v>0</v>
      </c>
      <c r="W1974">
        <v>0</v>
      </c>
      <c r="X1974">
        <v>0</v>
      </c>
      <c r="Y1974">
        <v>0</v>
      </c>
      <c r="Z1974">
        <v>0</v>
      </c>
      <c r="AA1974">
        <v>0</v>
      </c>
      <c r="AB1974">
        <v>0</v>
      </c>
      <c r="AC1974">
        <v>0</v>
      </c>
      <c r="AD1974">
        <v>0</v>
      </c>
      <c r="AE1974">
        <v>0</v>
      </c>
      <c r="AF1974">
        <v>0</v>
      </c>
      <c r="AG1974" t="s">
        <v>10548</v>
      </c>
      <c r="AH1974" s="21" t="str">
        <f t="shared" si="60"/>
        <v>YO98</v>
      </c>
      <c r="AI1974" s="21">
        <v>107.92500000000001</v>
      </c>
      <c r="AJ1974" s="21">
        <f t="shared" si="61"/>
        <v>100</v>
      </c>
      <c r="AK1974" s="21" t="s">
        <v>2060</v>
      </c>
      <c r="AL1974" t="s">
        <v>2551</v>
      </c>
      <c r="AM1974" t="s">
        <v>53</v>
      </c>
      <c r="AN1974" t="s">
        <v>2031</v>
      </c>
    </row>
    <row r="1975" spans="1:40" ht="15" hidden="1" thickTop="1" x14ac:dyDescent="0.35">
      <c r="A1975" t="s">
        <v>10565</v>
      </c>
      <c r="B1975" t="s">
        <v>10550</v>
      </c>
      <c r="C1975" t="s">
        <v>8881</v>
      </c>
      <c r="D1975" t="s">
        <v>10551</v>
      </c>
      <c r="E1975" t="s">
        <v>2608</v>
      </c>
      <c r="F1975">
        <v>1</v>
      </c>
      <c r="G1975" t="s">
        <v>2576</v>
      </c>
      <c r="H1975" t="s">
        <v>2577</v>
      </c>
      <c r="I1975" t="s">
        <v>2511</v>
      </c>
      <c r="J1975" t="s">
        <v>2692</v>
      </c>
      <c r="K1975" t="s">
        <v>2635</v>
      </c>
      <c r="L1975" t="s">
        <v>2058</v>
      </c>
      <c r="M1975" t="s">
        <v>2059</v>
      </c>
      <c r="N1975">
        <v>1</v>
      </c>
      <c r="O1975">
        <v>43</v>
      </c>
      <c r="P1975">
        <v>0.18</v>
      </c>
      <c r="Q1975">
        <v>24480</v>
      </c>
      <c r="R1975">
        <v>0</v>
      </c>
      <c r="S1975">
        <v>0</v>
      </c>
      <c r="T1975">
        <v>0</v>
      </c>
      <c r="U1975">
        <v>0</v>
      </c>
      <c r="V1975">
        <v>0</v>
      </c>
      <c r="W1975">
        <v>0</v>
      </c>
      <c r="X1975">
        <v>1</v>
      </c>
      <c r="Y1975">
        <v>43</v>
      </c>
      <c r="Z1975">
        <v>0.18</v>
      </c>
      <c r="AA1975">
        <v>0</v>
      </c>
      <c r="AB1975">
        <v>0</v>
      </c>
      <c r="AC1975">
        <v>0</v>
      </c>
      <c r="AD1975">
        <v>0</v>
      </c>
      <c r="AE1975">
        <v>0</v>
      </c>
      <c r="AF1975">
        <v>0</v>
      </c>
      <c r="AG1975" t="s">
        <v>10552</v>
      </c>
      <c r="AH1975" s="21" t="str">
        <f t="shared" si="60"/>
        <v>YO27</v>
      </c>
      <c r="AI1975" s="21">
        <v>107.92500000000001</v>
      </c>
      <c r="AJ1975" s="21">
        <f t="shared" si="61"/>
        <v>99.824346405228752</v>
      </c>
      <c r="AK1975" s="21" t="s">
        <v>2060</v>
      </c>
      <c r="AL1975" t="s">
        <v>2581</v>
      </c>
      <c r="AM1975" t="s">
        <v>53</v>
      </c>
      <c r="AN1975" t="s">
        <v>2031</v>
      </c>
    </row>
    <row r="1976" spans="1:40" ht="15" hidden="1" thickTop="1" x14ac:dyDescent="0.35">
      <c r="A1976" t="s">
        <v>10569</v>
      </c>
      <c r="B1976" t="s">
        <v>10554</v>
      </c>
      <c r="C1976" t="s">
        <v>4791</v>
      </c>
      <c r="D1976" t="s">
        <v>10555</v>
      </c>
      <c r="E1976" t="s">
        <v>3309</v>
      </c>
      <c r="F1976">
        <v>1</v>
      </c>
      <c r="G1976" t="s">
        <v>2509</v>
      </c>
      <c r="H1976" t="s">
        <v>2510</v>
      </c>
      <c r="I1976" t="s">
        <v>2511</v>
      </c>
      <c r="J1976" t="s">
        <v>3522</v>
      </c>
      <c r="K1976" t="s">
        <v>3109</v>
      </c>
      <c r="L1976" t="s">
        <v>2058</v>
      </c>
      <c r="M1976" t="s">
        <v>2059</v>
      </c>
      <c r="N1976">
        <v>0</v>
      </c>
      <c r="O1976">
        <v>0</v>
      </c>
      <c r="P1976">
        <v>0</v>
      </c>
      <c r="Q1976">
        <v>24480</v>
      </c>
      <c r="R1976">
        <v>0</v>
      </c>
      <c r="S1976">
        <v>0</v>
      </c>
      <c r="T1976">
        <v>0</v>
      </c>
      <c r="U1976">
        <v>0</v>
      </c>
      <c r="V1976">
        <v>0</v>
      </c>
      <c r="W1976">
        <v>0</v>
      </c>
      <c r="X1976">
        <v>0</v>
      </c>
      <c r="Y1976">
        <v>0</v>
      </c>
      <c r="Z1976">
        <v>0</v>
      </c>
      <c r="AA1976">
        <v>0</v>
      </c>
      <c r="AB1976">
        <v>0</v>
      </c>
      <c r="AC1976">
        <v>0</v>
      </c>
      <c r="AD1976">
        <v>0</v>
      </c>
      <c r="AE1976">
        <v>0</v>
      </c>
      <c r="AF1976">
        <v>0</v>
      </c>
      <c r="AG1976" t="s">
        <v>10556</v>
      </c>
      <c r="AH1976" s="21" t="str">
        <f t="shared" si="60"/>
        <v>YR21</v>
      </c>
      <c r="AI1976" s="21">
        <v>107.92500000000001</v>
      </c>
      <c r="AJ1976" s="21">
        <f t="shared" si="61"/>
        <v>100</v>
      </c>
      <c r="AK1976" s="21" t="s">
        <v>2060</v>
      </c>
      <c r="AL1976" t="s">
        <v>2515</v>
      </c>
      <c r="AM1976" t="s">
        <v>53</v>
      </c>
      <c r="AN1976" t="s">
        <v>2030</v>
      </c>
    </row>
    <row r="1977" spans="1:40" ht="15" hidden="1" thickTop="1" x14ac:dyDescent="0.35">
      <c r="A1977" t="s">
        <v>10573</v>
      </c>
      <c r="B1977" t="s">
        <v>10558</v>
      </c>
      <c r="C1977" t="s">
        <v>2985</v>
      </c>
      <c r="D1977" t="s">
        <v>10559</v>
      </c>
      <c r="E1977" t="s">
        <v>2986</v>
      </c>
      <c r="F1977">
        <v>1</v>
      </c>
      <c r="G1977" t="s">
        <v>2509</v>
      </c>
      <c r="H1977" t="s">
        <v>2510</v>
      </c>
      <c r="I1977" t="s">
        <v>2511</v>
      </c>
      <c r="J1977" t="s">
        <v>2987</v>
      </c>
      <c r="K1977" t="s">
        <v>2513</v>
      </c>
      <c r="L1977" t="s">
        <v>2058</v>
      </c>
      <c r="M1977" t="s">
        <v>2170</v>
      </c>
      <c r="N1977">
        <v>0</v>
      </c>
      <c r="O1977">
        <v>0</v>
      </c>
      <c r="P1977">
        <v>0</v>
      </c>
      <c r="Q1977">
        <v>15300</v>
      </c>
      <c r="R1977">
        <v>0</v>
      </c>
      <c r="S1977">
        <v>0</v>
      </c>
      <c r="T1977">
        <v>0</v>
      </c>
      <c r="U1977">
        <v>0</v>
      </c>
      <c r="V1977">
        <v>0</v>
      </c>
      <c r="W1977">
        <v>0</v>
      </c>
      <c r="X1977">
        <v>0</v>
      </c>
      <c r="Y1977">
        <v>0</v>
      </c>
      <c r="Z1977">
        <v>0</v>
      </c>
      <c r="AA1977">
        <v>0</v>
      </c>
      <c r="AB1977">
        <v>0</v>
      </c>
      <c r="AC1977">
        <v>0</v>
      </c>
      <c r="AD1977">
        <v>0</v>
      </c>
      <c r="AE1977">
        <v>0</v>
      </c>
      <c r="AF1977">
        <v>0</v>
      </c>
      <c r="AG1977" t="s">
        <v>10560</v>
      </c>
      <c r="AH1977" s="21" t="str">
        <f t="shared" si="60"/>
        <v>YR21</v>
      </c>
      <c r="AI1977" s="21">
        <v>67.5</v>
      </c>
      <c r="AJ1977" s="21">
        <f t="shared" si="61"/>
        <v>100</v>
      </c>
      <c r="AK1977" s="21" t="s">
        <v>2060</v>
      </c>
      <c r="AL1977" t="s">
        <v>2515</v>
      </c>
      <c r="AM1977" t="s">
        <v>53</v>
      </c>
      <c r="AN1977" t="s">
        <v>2032</v>
      </c>
    </row>
    <row r="1978" spans="1:40" ht="15" hidden="1" thickTop="1" x14ac:dyDescent="0.35">
      <c r="A1978" t="s">
        <v>10577</v>
      </c>
      <c r="B1978" t="s">
        <v>10562</v>
      </c>
      <c r="C1978" t="s">
        <v>3011</v>
      </c>
      <c r="D1978" t="s">
        <v>10563</v>
      </c>
      <c r="E1978" t="s">
        <v>3013</v>
      </c>
      <c r="F1978">
        <v>1</v>
      </c>
      <c r="G1978" t="s">
        <v>2600</v>
      </c>
      <c r="H1978" t="s">
        <v>2577</v>
      </c>
      <c r="I1978" t="s">
        <v>2511</v>
      </c>
      <c r="J1978" t="s">
        <v>2741</v>
      </c>
      <c r="K1978" t="s">
        <v>2742</v>
      </c>
      <c r="L1978" t="s">
        <v>2058</v>
      </c>
      <c r="M1978" t="s">
        <v>2059</v>
      </c>
      <c r="N1978">
        <v>1</v>
      </c>
      <c r="O1978">
        <v>15</v>
      </c>
      <c r="P1978">
        <v>0.06</v>
      </c>
      <c r="Q1978">
        <v>24480</v>
      </c>
      <c r="R1978">
        <v>0</v>
      </c>
      <c r="S1978">
        <v>0</v>
      </c>
      <c r="T1978">
        <v>0</v>
      </c>
      <c r="U1978">
        <v>0</v>
      </c>
      <c r="V1978">
        <v>0</v>
      </c>
      <c r="W1978">
        <v>0</v>
      </c>
      <c r="X1978">
        <v>1</v>
      </c>
      <c r="Y1978">
        <v>15</v>
      </c>
      <c r="Z1978">
        <v>0.06</v>
      </c>
      <c r="AA1978">
        <v>0</v>
      </c>
      <c r="AB1978">
        <v>0</v>
      </c>
      <c r="AC1978">
        <v>0</v>
      </c>
      <c r="AD1978">
        <v>0</v>
      </c>
      <c r="AE1978">
        <v>0</v>
      </c>
      <c r="AF1978">
        <v>0</v>
      </c>
      <c r="AG1978" t="s">
        <v>10564</v>
      </c>
      <c r="AH1978" s="21" t="str">
        <f t="shared" si="60"/>
        <v>YH98</v>
      </c>
      <c r="AI1978" s="21">
        <v>107.92500000000001</v>
      </c>
      <c r="AJ1978" s="21">
        <f t="shared" si="61"/>
        <v>99.938725490196077</v>
      </c>
      <c r="AK1978" s="21" t="s">
        <v>2060</v>
      </c>
      <c r="AL1978" t="s">
        <v>2551</v>
      </c>
      <c r="AM1978" t="s">
        <v>53</v>
      </c>
      <c r="AN1978" t="s">
        <v>2032</v>
      </c>
    </row>
    <row r="1979" spans="1:40" ht="15" hidden="1" thickTop="1" x14ac:dyDescent="0.35">
      <c r="A1979" t="s">
        <v>10581</v>
      </c>
      <c r="B1979" t="s">
        <v>10566</v>
      </c>
      <c r="C1979" t="s">
        <v>10902</v>
      </c>
      <c r="D1979" t="s">
        <v>10567</v>
      </c>
      <c r="E1979" t="s">
        <v>2575</v>
      </c>
      <c r="F1979">
        <v>1</v>
      </c>
      <c r="G1979" t="s">
        <v>2576</v>
      </c>
      <c r="H1979" t="s">
        <v>2577</v>
      </c>
      <c r="I1979" t="s">
        <v>2511</v>
      </c>
      <c r="J1979" t="s">
        <v>2578</v>
      </c>
      <c r="K1979" t="s">
        <v>2579</v>
      </c>
      <c r="L1979" t="s">
        <v>2058</v>
      </c>
      <c r="M1979" t="s">
        <v>2059</v>
      </c>
      <c r="N1979">
        <v>0</v>
      </c>
      <c r="O1979">
        <v>0</v>
      </c>
      <c r="P1979">
        <v>0</v>
      </c>
      <c r="Q1979">
        <v>24480</v>
      </c>
      <c r="R1979">
        <v>0</v>
      </c>
      <c r="S1979">
        <v>0</v>
      </c>
      <c r="T1979">
        <v>0</v>
      </c>
      <c r="U1979">
        <v>0</v>
      </c>
      <c r="V1979">
        <v>0</v>
      </c>
      <c r="W1979">
        <v>0</v>
      </c>
      <c r="X1979">
        <v>0</v>
      </c>
      <c r="Y1979">
        <v>0</v>
      </c>
      <c r="Z1979">
        <v>0</v>
      </c>
      <c r="AA1979">
        <v>0</v>
      </c>
      <c r="AB1979">
        <v>0</v>
      </c>
      <c r="AC1979">
        <v>0</v>
      </c>
      <c r="AD1979">
        <v>0</v>
      </c>
      <c r="AE1979">
        <v>0</v>
      </c>
      <c r="AF1979">
        <v>0</v>
      </c>
      <c r="AG1979" t="s">
        <v>10568</v>
      </c>
      <c r="AH1979" s="21" t="str">
        <f t="shared" si="60"/>
        <v>YR21</v>
      </c>
      <c r="AI1979" s="21">
        <v>107.92500000000001</v>
      </c>
      <c r="AJ1979" s="21">
        <f t="shared" si="61"/>
        <v>100</v>
      </c>
      <c r="AK1979" s="21" t="s">
        <v>2060</v>
      </c>
      <c r="AL1979" t="s">
        <v>2581</v>
      </c>
      <c r="AM1979" t="s">
        <v>53</v>
      </c>
      <c r="AN1979" t="s">
        <v>2031</v>
      </c>
    </row>
    <row r="1980" spans="1:40" ht="15" hidden="1" thickTop="1" x14ac:dyDescent="0.35">
      <c r="A1980" t="s">
        <v>10585</v>
      </c>
      <c r="B1980" t="s">
        <v>10570</v>
      </c>
      <c r="C1980" t="s">
        <v>7085</v>
      </c>
      <c r="D1980" t="s">
        <v>10571</v>
      </c>
      <c r="E1980" t="s">
        <v>2691</v>
      </c>
      <c r="F1980">
        <v>1</v>
      </c>
      <c r="G1980" t="s">
        <v>2600</v>
      </c>
      <c r="H1980" t="s">
        <v>2577</v>
      </c>
      <c r="I1980" t="s">
        <v>2511</v>
      </c>
      <c r="J1980" t="s">
        <v>2699</v>
      </c>
      <c r="K1980" t="s">
        <v>2579</v>
      </c>
      <c r="L1980" t="s">
        <v>2058</v>
      </c>
      <c r="M1980" t="s">
        <v>2059</v>
      </c>
      <c r="N1980">
        <v>0</v>
      </c>
      <c r="O1980">
        <v>0</v>
      </c>
      <c r="P1980">
        <v>0</v>
      </c>
      <c r="Q1980">
        <v>24480</v>
      </c>
      <c r="R1980">
        <v>0</v>
      </c>
      <c r="S1980">
        <v>0</v>
      </c>
      <c r="T1980">
        <v>0</v>
      </c>
      <c r="U1980">
        <v>0</v>
      </c>
      <c r="V1980">
        <v>0</v>
      </c>
      <c r="W1980">
        <v>0</v>
      </c>
      <c r="X1980">
        <v>0</v>
      </c>
      <c r="Y1980">
        <v>0</v>
      </c>
      <c r="Z1980">
        <v>0</v>
      </c>
      <c r="AA1980">
        <v>0</v>
      </c>
      <c r="AB1980">
        <v>0</v>
      </c>
      <c r="AC1980">
        <v>0</v>
      </c>
      <c r="AD1980">
        <v>0</v>
      </c>
      <c r="AE1980">
        <v>0</v>
      </c>
      <c r="AF1980">
        <v>0</v>
      </c>
      <c r="AG1980" t="s">
        <v>10572</v>
      </c>
      <c r="AH1980" s="21" t="str">
        <f t="shared" si="60"/>
        <v>YO98</v>
      </c>
      <c r="AI1980" s="21">
        <v>107.92500000000001</v>
      </c>
      <c r="AJ1980" s="21">
        <f t="shared" si="61"/>
        <v>100</v>
      </c>
      <c r="AK1980" s="21" t="s">
        <v>2060</v>
      </c>
      <c r="AL1980" t="s">
        <v>2581</v>
      </c>
      <c r="AM1980" t="s">
        <v>53</v>
      </c>
      <c r="AN1980" t="s">
        <v>2030</v>
      </c>
    </row>
    <row r="1981" spans="1:40" ht="15" hidden="1" thickTop="1" x14ac:dyDescent="0.35">
      <c r="A1981" t="s">
        <v>10589</v>
      </c>
      <c r="B1981" t="s">
        <v>10574</v>
      </c>
      <c r="C1981" t="s">
        <v>2897</v>
      </c>
      <c r="D1981" t="s">
        <v>10575</v>
      </c>
      <c r="E1981" t="s">
        <v>2705</v>
      </c>
      <c r="F1981">
        <v>1</v>
      </c>
      <c r="G1981" t="s">
        <v>2593</v>
      </c>
      <c r="H1981" t="s">
        <v>2056</v>
      </c>
      <c r="I1981" t="s">
        <v>2511</v>
      </c>
      <c r="J1981" t="s">
        <v>2594</v>
      </c>
      <c r="K1981" t="s">
        <v>65</v>
      </c>
      <c r="L1981" t="s">
        <v>2058</v>
      </c>
      <c r="M1981" t="s">
        <v>2207</v>
      </c>
      <c r="N1981">
        <v>0</v>
      </c>
      <c r="O1981">
        <v>0</v>
      </c>
      <c r="P1981">
        <v>0</v>
      </c>
      <c r="Q1981">
        <v>13260</v>
      </c>
      <c r="R1981">
        <v>0</v>
      </c>
      <c r="S1981">
        <v>0</v>
      </c>
      <c r="T1981">
        <v>0</v>
      </c>
      <c r="U1981">
        <v>0</v>
      </c>
      <c r="V1981">
        <v>0</v>
      </c>
      <c r="W1981">
        <v>0</v>
      </c>
      <c r="X1981">
        <v>0</v>
      </c>
      <c r="Y1981">
        <v>0</v>
      </c>
      <c r="Z1981">
        <v>0</v>
      </c>
      <c r="AA1981">
        <v>0</v>
      </c>
      <c r="AB1981">
        <v>0</v>
      </c>
      <c r="AC1981">
        <v>0</v>
      </c>
      <c r="AD1981">
        <v>0</v>
      </c>
      <c r="AE1981">
        <v>0</v>
      </c>
      <c r="AF1981">
        <v>0</v>
      </c>
      <c r="AG1981" t="s">
        <v>10576</v>
      </c>
      <c r="AH1981" s="21" t="str">
        <f t="shared" si="60"/>
        <v>YO27</v>
      </c>
      <c r="AI1981" s="21">
        <v>58.5</v>
      </c>
      <c r="AJ1981" s="21">
        <f t="shared" si="61"/>
        <v>100</v>
      </c>
      <c r="AK1981" s="21" t="s">
        <v>2060</v>
      </c>
      <c r="AL1981" t="s">
        <v>2527</v>
      </c>
      <c r="AM1981" t="s">
        <v>53</v>
      </c>
      <c r="AN1981" t="s">
        <v>2029</v>
      </c>
    </row>
    <row r="1982" spans="1:40" ht="15" hidden="1" thickTop="1" x14ac:dyDescent="0.35">
      <c r="A1982" t="s">
        <v>10592</v>
      </c>
      <c r="B1982" t="s">
        <v>10578</v>
      </c>
      <c r="C1982" t="s">
        <v>4938</v>
      </c>
      <c r="D1982" t="s">
        <v>10579</v>
      </c>
      <c r="E1982" t="s">
        <v>3572</v>
      </c>
      <c r="F1982">
        <v>1</v>
      </c>
      <c r="G1982" t="s">
        <v>2546</v>
      </c>
      <c r="H1982" t="s">
        <v>2510</v>
      </c>
      <c r="I1982" t="s">
        <v>2511</v>
      </c>
      <c r="J1982" t="s">
        <v>4692</v>
      </c>
      <c r="K1982" t="s">
        <v>3007</v>
      </c>
      <c r="L1982" t="s">
        <v>2058</v>
      </c>
      <c r="M1982" t="s">
        <v>2170</v>
      </c>
      <c r="N1982">
        <v>0</v>
      </c>
      <c r="O1982">
        <v>0</v>
      </c>
      <c r="P1982">
        <v>0</v>
      </c>
      <c r="Q1982">
        <v>15300</v>
      </c>
      <c r="R1982">
        <v>0</v>
      </c>
      <c r="S1982">
        <v>0</v>
      </c>
      <c r="T1982">
        <v>0</v>
      </c>
      <c r="U1982">
        <v>0</v>
      </c>
      <c r="V1982">
        <v>0</v>
      </c>
      <c r="W1982">
        <v>0</v>
      </c>
      <c r="X1982">
        <v>0</v>
      </c>
      <c r="Y1982">
        <v>0</v>
      </c>
      <c r="Z1982">
        <v>0</v>
      </c>
      <c r="AA1982">
        <v>0</v>
      </c>
      <c r="AB1982">
        <v>0</v>
      </c>
      <c r="AC1982">
        <v>0</v>
      </c>
      <c r="AD1982">
        <v>0</v>
      </c>
      <c r="AE1982">
        <v>0</v>
      </c>
      <c r="AF1982">
        <v>0</v>
      </c>
      <c r="AG1982" t="s">
        <v>10580</v>
      </c>
      <c r="AH1982" s="21" t="str">
        <f t="shared" si="60"/>
        <v>YR21</v>
      </c>
      <c r="AI1982" s="21">
        <v>67.5</v>
      </c>
      <c r="AJ1982" s="21">
        <f t="shared" si="61"/>
        <v>100</v>
      </c>
      <c r="AK1982" s="21" t="s">
        <v>2060</v>
      </c>
      <c r="AL1982" t="s">
        <v>2551</v>
      </c>
      <c r="AM1982" t="s">
        <v>53</v>
      </c>
      <c r="AN1982" t="s">
        <v>2031</v>
      </c>
    </row>
    <row r="1983" spans="1:40" ht="15" hidden="1" thickTop="1" x14ac:dyDescent="0.35">
      <c r="A1983" t="s">
        <v>10596</v>
      </c>
      <c r="B1983" t="s">
        <v>10582</v>
      </c>
      <c r="C1983" t="s">
        <v>5269</v>
      </c>
      <c r="D1983" t="s">
        <v>10583</v>
      </c>
      <c r="E1983" t="s">
        <v>3058</v>
      </c>
      <c r="F1983">
        <v>2</v>
      </c>
      <c r="G1983" t="s">
        <v>2546</v>
      </c>
      <c r="H1983" t="s">
        <v>2510</v>
      </c>
      <c r="I1983" t="s">
        <v>2511</v>
      </c>
      <c r="J1983" t="s">
        <v>4675</v>
      </c>
      <c r="K1983" t="s">
        <v>3007</v>
      </c>
      <c r="L1983" t="s">
        <v>2058</v>
      </c>
      <c r="M1983" t="s">
        <v>2059</v>
      </c>
      <c r="N1983">
        <v>1</v>
      </c>
      <c r="O1983">
        <v>71</v>
      </c>
      <c r="P1983">
        <v>0.28999999999999998</v>
      </c>
      <c r="Q1983">
        <v>24480</v>
      </c>
      <c r="R1983">
        <v>0</v>
      </c>
      <c r="S1983">
        <v>0</v>
      </c>
      <c r="T1983">
        <v>0</v>
      </c>
      <c r="U1983">
        <v>0</v>
      </c>
      <c r="V1983">
        <v>0</v>
      </c>
      <c r="W1983">
        <v>0</v>
      </c>
      <c r="X1983">
        <v>1</v>
      </c>
      <c r="Y1983">
        <v>71</v>
      </c>
      <c r="Z1983">
        <v>0.28999999999999998</v>
      </c>
      <c r="AA1983">
        <v>0</v>
      </c>
      <c r="AB1983">
        <v>0</v>
      </c>
      <c r="AC1983">
        <v>0</v>
      </c>
      <c r="AD1983">
        <v>0</v>
      </c>
      <c r="AE1983">
        <v>0</v>
      </c>
      <c r="AF1983">
        <v>0</v>
      </c>
      <c r="AG1983" t="s">
        <v>10584</v>
      </c>
      <c r="AH1983" s="21" t="str">
        <f t="shared" si="60"/>
        <v>YR21</v>
      </c>
      <c r="AI1983" s="21">
        <v>107.92500000000001</v>
      </c>
      <c r="AJ1983" s="21">
        <f t="shared" si="61"/>
        <v>99.709967320261441</v>
      </c>
      <c r="AK1983" s="21" t="s">
        <v>2063</v>
      </c>
      <c r="AL1983" t="s">
        <v>2551</v>
      </c>
      <c r="AM1983" t="s">
        <v>53</v>
      </c>
      <c r="AN1983" t="s">
        <v>2031</v>
      </c>
    </row>
    <row r="1984" spans="1:40" ht="15" hidden="1" thickTop="1" x14ac:dyDescent="0.35">
      <c r="A1984" t="s">
        <v>7801</v>
      </c>
      <c r="B1984" t="s">
        <v>10586</v>
      </c>
      <c r="C1984" t="s">
        <v>5055</v>
      </c>
      <c r="D1984" t="s">
        <v>10587</v>
      </c>
      <c r="E1984" t="s">
        <v>2825</v>
      </c>
      <c r="F1984">
        <v>1</v>
      </c>
      <c r="G1984" t="s">
        <v>2816</v>
      </c>
      <c r="H1984" t="s">
        <v>2620</v>
      </c>
      <c r="I1984" t="s">
        <v>2511</v>
      </c>
      <c r="J1984" t="s">
        <v>2826</v>
      </c>
      <c r="K1984" t="s">
        <v>2827</v>
      </c>
      <c r="L1984" t="s">
        <v>2058</v>
      </c>
      <c r="M1984" t="s">
        <v>2059</v>
      </c>
      <c r="N1984">
        <v>0</v>
      </c>
      <c r="O1984">
        <v>0</v>
      </c>
      <c r="P1984">
        <v>0</v>
      </c>
      <c r="Q1984">
        <v>24480</v>
      </c>
      <c r="R1984">
        <v>0</v>
      </c>
      <c r="S1984">
        <v>0</v>
      </c>
      <c r="T1984">
        <v>0</v>
      </c>
      <c r="U1984">
        <v>0</v>
      </c>
      <c r="V1984">
        <v>0</v>
      </c>
      <c r="W1984">
        <v>0</v>
      </c>
      <c r="X1984">
        <v>0</v>
      </c>
      <c r="Y1984">
        <v>0</v>
      </c>
      <c r="Z1984">
        <v>0</v>
      </c>
      <c r="AA1984">
        <v>0</v>
      </c>
      <c r="AB1984">
        <v>0</v>
      </c>
      <c r="AC1984">
        <v>0</v>
      </c>
      <c r="AD1984">
        <v>0</v>
      </c>
      <c r="AE1984">
        <v>0</v>
      </c>
      <c r="AF1984">
        <v>0</v>
      </c>
      <c r="AG1984" t="s">
        <v>10588</v>
      </c>
      <c r="AH1984" s="21" t="str">
        <f t="shared" si="60"/>
        <v>YO27</v>
      </c>
      <c r="AI1984" s="21">
        <v>107.92500000000001</v>
      </c>
      <c r="AJ1984" s="21">
        <f t="shared" si="61"/>
        <v>100</v>
      </c>
      <c r="AK1984" s="21" t="s">
        <v>2060</v>
      </c>
      <c r="AL1984" t="s">
        <v>2829</v>
      </c>
      <c r="AM1984" t="s">
        <v>53</v>
      </c>
      <c r="AN1984" t="s">
        <v>2029</v>
      </c>
    </row>
    <row r="1985" spans="1:40" ht="15" hidden="1" thickTop="1" x14ac:dyDescent="0.35">
      <c r="A1985" t="s">
        <v>10602</v>
      </c>
      <c r="B1985" t="s">
        <v>10590</v>
      </c>
      <c r="C1985" t="s">
        <v>111</v>
      </c>
      <c r="D1985" t="s">
        <v>10591</v>
      </c>
      <c r="E1985" t="s">
        <v>112</v>
      </c>
      <c r="F1985">
        <v>1</v>
      </c>
      <c r="G1985" t="s">
        <v>2055</v>
      </c>
      <c r="H1985" t="s">
        <v>2056</v>
      </c>
      <c r="I1985" t="s">
        <v>2511</v>
      </c>
      <c r="J1985" t="s">
        <v>113</v>
      </c>
      <c r="K1985" t="s">
        <v>68</v>
      </c>
      <c r="L1985" t="s">
        <v>2058</v>
      </c>
      <c r="M1985" t="s">
        <v>2059</v>
      </c>
      <c r="N1985">
        <v>0</v>
      </c>
      <c r="O1985">
        <v>0</v>
      </c>
      <c r="P1985">
        <v>0</v>
      </c>
      <c r="Q1985">
        <v>24480</v>
      </c>
      <c r="R1985">
        <v>0</v>
      </c>
      <c r="S1985">
        <v>0</v>
      </c>
      <c r="T1985">
        <v>0</v>
      </c>
      <c r="U1985">
        <v>0</v>
      </c>
      <c r="V1985">
        <v>0</v>
      </c>
      <c r="W1985">
        <v>0</v>
      </c>
      <c r="X1985">
        <v>0</v>
      </c>
      <c r="Y1985">
        <v>0</v>
      </c>
      <c r="Z1985">
        <v>0</v>
      </c>
      <c r="AA1985">
        <v>0</v>
      </c>
      <c r="AB1985">
        <v>0</v>
      </c>
      <c r="AC1985">
        <v>0</v>
      </c>
      <c r="AD1985">
        <v>0</v>
      </c>
      <c r="AE1985">
        <v>0</v>
      </c>
      <c r="AF1985">
        <v>0</v>
      </c>
      <c r="AG1985" t="s">
        <v>273</v>
      </c>
      <c r="AH1985" s="21" t="str">
        <f t="shared" si="60"/>
        <v>YO27</v>
      </c>
      <c r="AI1985" s="21">
        <v>107.92500000000001</v>
      </c>
      <c r="AJ1985" s="21">
        <f t="shared" si="61"/>
        <v>100</v>
      </c>
      <c r="AK1985" s="21" t="s">
        <v>2060</v>
      </c>
      <c r="AL1985" t="s">
        <v>115</v>
      </c>
      <c r="AM1985" t="s">
        <v>53</v>
      </c>
      <c r="AN1985" t="s">
        <v>2031</v>
      </c>
    </row>
    <row r="1986" spans="1:40" ht="15" hidden="1" thickTop="1" x14ac:dyDescent="0.35">
      <c r="A1986" t="s">
        <v>10605</v>
      </c>
      <c r="B1986" t="s">
        <v>10593</v>
      </c>
      <c r="C1986" t="s">
        <v>4092</v>
      </c>
      <c r="D1986" t="s">
        <v>10594</v>
      </c>
      <c r="E1986" t="s">
        <v>2608</v>
      </c>
      <c r="F1986">
        <v>1</v>
      </c>
      <c r="G1986" t="s">
        <v>2609</v>
      </c>
      <c r="H1986" t="s">
        <v>2577</v>
      </c>
      <c r="I1986" t="s">
        <v>2511</v>
      </c>
      <c r="J1986" t="s">
        <v>2610</v>
      </c>
      <c r="K1986" t="s">
        <v>2611</v>
      </c>
      <c r="L1986" t="s">
        <v>2058</v>
      </c>
      <c r="M1986" t="s">
        <v>2059</v>
      </c>
      <c r="N1986">
        <v>0</v>
      </c>
      <c r="O1986">
        <v>0</v>
      </c>
      <c r="P1986">
        <v>0</v>
      </c>
      <c r="Q1986">
        <v>24480</v>
      </c>
      <c r="R1986">
        <v>0</v>
      </c>
      <c r="S1986">
        <v>0</v>
      </c>
      <c r="T1986">
        <v>0</v>
      </c>
      <c r="U1986">
        <v>0</v>
      </c>
      <c r="V1986">
        <v>0</v>
      </c>
      <c r="W1986">
        <v>0</v>
      </c>
      <c r="X1986">
        <v>0</v>
      </c>
      <c r="Y1986">
        <v>0</v>
      </c>
      <c r="Z1986">
        <v>0</v>
      </c>
      <c r="AA1986">
        <v>0</v>
      </c>
      <c r="AB1986">
        <v>0</v>
      </c>
      <c r="AC1986">
        <v>0</v>
      </c>
      <c r="AD1986">
        <v>0</v>
      </c>
      <c r="AE1986">
        <v>0</v>
      </c>
      <c r="AF1986">
        <v>0</v>
      </c>
      <c r="AG1986" t="s">
        <v>10595</v>
      </c>
      <c r="AH1986" s="21" t="str">
        <f t="shared" si="60"/>
        <v>YO27</v>
      </c>
      <c r="AI1986" s="21">
        <v>107.92500000000001</v>
      </c>
      <c r="AJ1986" s="21">
        <f t="shared" si="61"/>
        <v>100</v>
      </c>
      <c r="AK1986" s="21" t="s">
        <v>2060</v>
      </c>
      <c r="AL1986" t="s">
        <v>2613</v>
      </c>
      <c r="AM1986" t="s">
        <v>53</v>
      </c>
      <c r="AN1986" t="s">
        <v>2029</v>
      </c>
    </row>
    <row r="1987" spans="1:40" ht="15" hidden="1" thickTop="1" x14ac:dyDescent="0.35">
      <c r="A1987" t="s">
        <v>10609</v>
      </c>
      <c r="B1987" t="s">
        <v>10597</v>
      </c>
      <c r="C1987" t="s">
        <v>2673</v>
      </c>
      <c r="D1987" t="s">
        <v>10598</v>
      </c>
      <c r="E1987" t="s">
        <v>3338</v>
      </c>
      <c r="F1987">
        <v>1</v>
      </c>
      <c r="G1987" t="s">
        <v>2609</v>
      </c>
      <c r="H1987" t="s">
        <v>2577</v>
      </c>
      <c r="I1987" t="s">
        <v>2511</v>
      </c>
      <c r="J1987" t="s">
        <v>2675</v>
      </c>
      <c r="K1987" t="s">
        <v>2611</v>
      </c>
      <c r="L1987" t="s">
        <v>2058</v>
      </c>
      <c r="M1987" t="s">
        <v>2059</v>
      </c>
      <c r="N1987">
        <v>0</v>
      </c>
      <c r="O1987">
        <v>0</v>
      </c>
      <c r="P1987">
        <v>0</v>
      </c>
      <c r="Q1987">
        <v>24480</v>
      </c>
      <c r="R1987">
        <v>0</v>
      </c>
      <c r="S1987">
        <v>0</v>
      </c>
      <c r="T1987">
        <v>0</v>
      </c>
      <c r="U1987">
        <v>0</v>
      </c>
      <c r="V1987">
        <v>0</v>
      </c>
      <c r="W1987">
        <v>0</v>
      </c>
      <c r="X1987">
        <v>0</v>
      </c>
      <c r="Y1987">
        <v>0</v>
      </c>
      <c r="Z1987">
        <v>0</v>
      </c>
      <c r="AA1987">
        <v>0</v>
      </c>
      <c r="AB1987">
        <v>0</v>
      </c>
      <c r="AC1987">
        <v>0</v>
      </c>
      <c r="AD1987">
        <v>0</v>
      </c>
      <c r="AE1987">
        <v>0</v>
      </c>
      <c r="AF1987">
        <v>0</v>
      </c>
      <c r="AG1987" t="s">
        <v>10599</v>
      </c>
      <c r="AH1987" s="21" t="str">
        <f t="shared" si="60"/>
        <v>YH98</v>
      </c>
      <c r="AI1987" s="21">
        <v>107.92500000000001</v>
      </c>
      <c r="AJ1987" s="21">
        <f t="shared" si="61"/>
        <v>100</v>
      </c>
      <c r="AK1987" s="21" t="s">
        <v>2060</v>
      </c>
      <c r="AL1987" t="s">
        <v>2581</v>
      </c>
      <c r="AM1987" t="s">
        <v>53</v>
      </c>
      <c r="AN1987" t="s">
        <v>2031</v>
      </c>
    </row>
    <row r="1988" spans="1:40" ht="15" hidden="1" thickTop="1" x14ac:dyDescent="0.35">
      <c r="A1988" t="s">
        <v>10613</v>
      </c>
      <c r="B1988" t="s">
        <v>10600</v>
      </c>
      <c r="C1988" t="s">
        <v>102</v>
      </c>
      <c r="D1988" t="s">
        <v>10601</v>
      </c>
      <c r="E1988" t="s">
        <v>560</v>
      </c>
      <c r="F1988">
        <v>1</v>
      </c>
      <c r="G1988" t="s">
        <v>2055</v>
      </c>
      <c r="H1988" t="s">
        <v>2056</v>
      </c>
      <c r="I1988" t="s">
        <v>2511</v>
      </c>
      <c r="J1988" t="s">
        <v>67</v>
      </c>
      <c r="K1988" t="s">
        <v>68</v>
      </c>
      <c r="L1988" t="s">
        <v>2058</v>
      </c>
      <c r="M1988" t="s">
        <v>2170</v>
      </c>
      <c r="N1988">
        <v>0</v>
      </c>
      <c r="O1988">
        <v>0</v>
      </c>
      <c r="P1988">
        <v>0</v>
      </c>
      <c r="Q1988">
        <v>15300</v>
      </c>
      <c r="R1988">
        <v>0</v>
      </c>
      <c r="S1988">
        <v>0</v>
      </c>
      <c r="T1988">
        <v>0</v>
      </c>
      <c r="U1988">
        <v>0</v>
      </c>
      <c r="V1988">
        <v>0</v>
      </c>
      <c r="W1988">
        <v>0</v>
      </c>
      <c r="X1988">
        <v>0</v>
      </c>
      <c r="Y1988">
        <v>0</v>
      </c>
      <c r="Z1988">
        <v>0</v>
      </c>
      <c r="AA1988">
        <v>0</v>
      </c>
      <c r="AB1988">
        <v>0</v>
      </c>
      <c r="AC1988">
        <v>0</v>
      </c>
      <c r="AD1988">
        <v>0</v>
      </c>
      <c r="AE1988">
        <v>0</v>
      </c>
      <c r="AF1988">
        <v>0</v>
      </c>
      <c r="AG1988" t="s">
        <v>274</v>
      </c>
      <c r="AH1988" s="21" t="str">
        <f t="shared" si="60"/>
        <v>YH98</v>
      </c>
      <c r="AI1988" s="21">
        <v>67.5</v>
      </c>
      <c r="AJ1988" s="21">
        <f t="shared" si="61"/>
        <v>100</v>
      </c>
      <c r="AK1988" s="21" t="s">
        <v>2060</v>
      </c>
      <c r="AL1988" t="s">
        <v>70</v>
      </c>
      <c r="AM1988" t="s">
        <v>53</v>
      </c>
      <c r="AN1988" t="s">
        <v>2029</v>
      </c>
    </row>
    <row r="1989" spans="1:40" ht="15" hidden="1" thickTop="1" x14ac:dyDescent="0.35">
      <c r="A1989" t="s">
        <v>10618</v>
      </c>
      <c r="B1989" t="s">
        <v>10603</v>
      </c>
      <c r="C1989" t="s">
        <v>822</v>
      </c>
      <c r="D1989" t="s">
        <v>10604</v>
      </c>
      <c r="E1989" t="s">
        <v>72</v>
      </c>
      <c r="F1989">
        <v>1</v>
      </c>
      <c r="G1989" t="s">
        <v>2055</v>
      </c>
      <c r="H1989" t="s">
        <v>2056</v>
      </c>
      <c r="I1989" t="s">
        <v>2511</v>
      </c>
      <c r="J1989" t="s">
        <v>425</v>
      </c>
      <c r="K1989" t="s">
        <v>68</v>
      </c>
      <c r="L1989" t="s">
        <v>2058</v>
      </c>
      <c r="M1989" t="s">
        <v>2170</v>
      </c>
      <c r="N1989">
        <v>1</v>
      </c>
      <c r="O1989">
        <v>26</v>
      </c>
      <c r="P1989">
        <v>0.17</v>
      </c>
      <c r="Q1989">
        <v>15300</v>
      </c>
      <c r="R1989">
        <v>0</v>
      </c>
      <c r="S1989">
        <v>0</v>
      </c>
      <c r="T1989">
        <v>0</v>
      </c>
      <c r="U1989">
        <v>0</v>
      </c>
      <c r="V1989">
        <v>0</v>
      </c>
      <c r="W1989">
        <v>0</v>
      </c>
      <c r="X1989">
        <v>1</v>
      </c>
      <c r="Y1989">
        <v>26</v>
      </c>
      <c r="Z1989">
        <v>0.17</v>
      </c>
      <c r="AA1989">
        <v>0</v>
      </c>
      <c r="AB1989">
        <v>0</v>
      </c>
      <c r="AC1989">
        <v>0</v>
      </c>
      <c r="AD1989">
        <v>0</v>
      </c>
      <c r="AE1989">
        <v>0</v>
      </c>
      <c r="AF1989">
        <v>0</v>
      </c>
      <c r="AG1989" t="s">
        <v>275</v>
      </c>
      <c r="AH1989" s="21" t="str">
        <f t="shared" si="60"/>
        <v>YR20</v>
      </c>
      <c r="AI1989" s="21">
        <v>67.5</v>
      </c>
      <c r="AJ1989" s="21">
        <f t="shared" si="61"/>
        <v>99.830065359477118</v>
      </c>
      <c r="AK1989" s="21" t="s">
        <v>2060</v>
      </c>
      <c r="AL1989" t="s">
        <v>75</v>
      </c>
      <c r="AM1989" t="s">
        <v>53</v>
      </c>
      <c r="AN1989" t="s">
        <v>2031</v>
      </c>
    </row>
    <row r="1990" spans="1:40" ht="15" hidden="1" thickTop="1" x14ac:dyDescent="0.35">
      <c r="A1990" t="s">
        <v>10622</v>
      </c>
      <c r="B1990" t="s">
        <v>10606</v>
      </c>
      <c r="C1990" t="s">
        <v>5977</v>
      </c>
      <c r="D1990" t="s">
        <v>10607</v>
      </c>
      <c r="E1990" t="s">
        <v>4055</v>
      </c>
      <c r="F1990">
        <v>1</v>
      </c>
      <c r="G1990" t="s">
        <v>2509</v>
      </c>
      <c r="H1990" t="s">
        <v>2510</v>
      </c>
      <c r="I1990" t="s">
        <v>2511</v>
      </c>
      <c r="J1990" t="s">
        <v>2794</v>
      </c>
      <c r="K1990" t="s">
        <v>2669</v>
      </c>
      <c r="L1990" t="s">
        <v>2058</v>
      </c>
      <c r="M1990" t="s">
        <v>2059</v>
      </c>
      <c r="N1990">
        <v>0</v>
      </c>
      <c r="O1990">
        <v>0</v>
      </c>
      <c r="P1990">
        <v>0</v>
      </c>
      <c r="Q1990">
        <v>24480</v>
      </c>
      <c r="R1990">
        <v>0</v>
      </c>
      <c r="S1990">
        <v>0</v>
      </c>
      <c r="T1990">
        <v>0</v>
      </c>
      <c r="U1990">
        <v>0</v>
      </c>
      <c r="V1990">
        <v>0</v>
      </c>
      <c r="W1990">
        <v>0</v>
      </c>
      <c r="X1990">
        <v>0</v>
      </c>
      <c r="Y1990">
        <v>0</v>
      </c>
      <c r="Z1990">
        <v>0</v>
      </c>
      <c r="AA1990">
        <v>0</v>
      </c>
      <c r="AB1990">
        <v>0</v>
      </c>
      <c r="AC1990">
        <v>0</v>
      </c>
      <c r="AD1990">
        <v>0</v>
      </c>
      <c r="AE1990">
        <v>0</v>
      </c>
      <c r="AF1990">
        <v>0</v>
      </c>
      <c r="AG1990" t="s">
        <v>10608</v>
      </c>
      <c r="AH1990" s="21" t="str">
        <f t="shared" si="60"/>
        <v>YO27</v>
      </c>
      <c r="AI1990" s="21">
        <v>107.92500000000001</v>
      </c>
      <c r="AJ1990" s="21">
        <f t="shared" si="61"/>
        <v>100</v>
      </c>
      <c r="AK1990" s="21" t="s">
        <v>2060</v>
      </c>
      <c r="AL1990" t="s">
        <v>2515</v>
      </c>
      <c r="AM1990" t="s">
        <v>53</v>
      </c>
      <c r="AN1990" t="s">
        <v>2032</v>
      </c>
    </row>
    <row r="1991" spans="1:40" ht="15" hidden="1" thickTop="1" x14ac:dyDescent="0.35">
      <c r="A1991" t="s">
        <v>7805</v>
      </c>
      <c r="B1991" t="s">
        <v>10610</v>
      </c>
      <c r="C1991" t="s">
        <v>3936</v>
      </c>
      <c r="D1991" t="s">
        <v>10611</v>
      </c>
      <c r="E1991" t="s">
        <v>2691</v>
      </c>
      <c r="F1991">
        <v>1</v>
      </c>
      <c r="G1991" t="s">
        <v>2600</v>
      </c>
      <c r="H1991" t="s">
        <v>2577</v>
      </c>
      <c r="I1991" t="s">
        <v>2511</v>
      </c>
      <c r="J1991" t="s">
        <v>2699</v>
      </c>
      <c r="K1991" t="s">
        <v>2579</v>
      </c>
      <c r="L1991" t="s">
        <v>2058</v>
      </c>
      <c r="M1991" t="s">
        <v>2059</v>
      </c>
      <c r="N1991">
        <v>0</v>
      </c>
      <c r="O1991">
        <v>0</v>
      </c>
      <c r="P1991">
        <v>0</v>
      </c>
      <c r="Q1991">
        <v>24480</v>
      </c>
      <c r="R1991">
        <v>0</v>
      </c>
      <c r="S1991">
        <v>0</v>
      </c>
      <c r="T1991">
        <v>0</v>
      </c>
      <c r="U1991">
        <v>0</v>
      </c>
      <c r="V1991">
        <v>0</v>
      </c>
      <c r="W1991">
        <v>0</v>
      </c>
      <c r="X1991">
        <v>0</v>
      </c>
      <c r="Y1991">
        <v>0</v>
      </c>
      <c r="Z1991">
        <v>0</v>
      </c>
      <c r="AA1991">
        <v>0</v>
      </c>
      <c r="AB1991">
        <v>0</v>
      </c>
      <c r="AC1991">
        <v>0</v>
      </c>
      <c r="AD1991">
        <v>0</v>
      </c>
      <c r="AE1991">
        <v>0</v>
      </c>
      <c r="AF1991">
        <v>0</v>
      </c>
      <c r="AG1991" t="s">
        <v>10612</v>
      </c>
      <c r="AH1991" s="21" t="str">
        <f t="shared" ref="AH1991:AH2054" si="62">LEFT(AG1991,4)</f>
        <v>YH98</v>
      </c>
      <c r="AI1991" s="21">
        <v>107.92500000000001</v>
      </c>
      <c r="AJ1991" s="21">
        <f t="shared" ref="AJ1991:AJ2054" si="63">100-(O1991/Q1991*100)</f>
        <v>100</v>
      </c>
      <c r="AK1991" s="21" t="s">
        <v>2060</v>
      </c>
      <c r="AL1991" t="s">
        <v>2581</v>
      </c>
      <c r="AM1991" t="s">
        <v>53</v>
      </c>
      <c r="AN1991" t="s">
        <v>2030</v>
      </c>
    </row>
    <row r="1992" spans="1:40" ht="15" hidden="1" thickTop="1" x14ac:dyDescent="0.35">
      <c r="A1992" t="s">
        <v>10629</v>
      </c>
      <c r="B1992" t="s">
        <v>10614</v>
      </c>
      <c r="C1992" t="s">
        <v>10615</v>
      </c>
      <c r="D1992" t="s">
        <v>10616</v>
      </c>
      <c r="E1992" t="s">
        <v>2946</v>
      </c>
      <c r="F1992">
        <v>1</v>
      </c>
      <c r="G1992" t="s">
        <v>2816</v>
      </c>
      <c r="H1992" t="s">
        <v>2620</v>
      </c>
      <c r="I1992" t="s">
        <v>2511</v>
      </c>
      <c r="J1992" t="s">
        <v>3383</v>
      </c>
      <c r="K1992" t="s">
        <v>2818</v>
      </c>
      <c r="L1992" t="s">
        <v>2058</v>
      </c>
      <c r="M1992" t="s">
        <v>2059</v>
      </c>
      <c r="N1992">
        <v>0</v>
      </c>
      <c r="O1992">
        <v>0</v>
      </c>
      <c r="P1992">
        <v>0</v>
      </c>
      <c r="Q1992">
        <v>24480</v>
      </c>
      <c r="R1992">
        <v>0</v>
      </c>
      <c r="S1992">
        <v>0</v>
      </c>
      <c r="T1992">
        <v>0</v>
      </c>
      <c r="U1992">
        <v>0</v>
      </c>
      <c r="V1992">
        <v>0</v>
      </c>
      <c r="W1992">
        <v>0</v>
      </c>
      <c r="X1992">
        <v>0</v>
      </c>
      <c r="Y1992">
        <v>0</v>
      </c>
      <c r="Z1992">
        <v>0</v>
      </c>
      <c r="AA1992">
        <v>0</v>
      </c>
      <c r="AB1992">
        <v>0</v>
      </c>
      <c r="AC1992">
        <v>0</v>
      </c>
      <c r="AD1992">
        <v>0</v>
      </c>
      <c r="AE1992">
        <v>0</v>
      </c>
      <c r="AF1992">
        <v>0</v>
      </c>
      <c r="AG1992" t="s">
        <v>10617</v>
      </c>
      <c r="AH1992" s="21" t="str">
        <f t="shared" si="62"/>
        <v>YR20</v>
      </c>
      <c r="AI1992" s="21">
        <v>107.92500000000001</v>
      </c>
      <c r="AJ1992" s="21">
        <f t="shared" si="63"/>
        <v>100</v>
      </c>
      <c r="AK1992" s="21" t="s">
        <v>2060</v>
      </c>
      <c r="AL1992" t="s">
        <v>2949</v>
      </c>
      <c r="AM1992" t="s">
        <v>53</v>
      </c>
      <c r="AN1992" t="s">
        <v>2029</v>
      </c>
    </row>
    <row r="1993" spans="1:40" ht="15" hidden="1" thickTop="1" x14ac:dyDescent="0.35">
      <c r="A1993" t="s">
        <v>10632</v>
      </c>
      <c r="B1993" t="s">
        <v>10619</v>
      </c>
      <c r="C1993" t="s">
        <v>3771</v>
      </c>
      <c r="D1993" t="s">
        <v>10620</v>
      </c>
      <c r="E1993" t="s">
        <v>2508</v>
      </c>
      <c r="F1993">
        <v>1</v>
      </c>
      <c r="G1993" t="s">
        <v>2509</v>
      </c>
      <c r="H1993" t="s">
        <v>2510</v>
      </c>
      <c r="I1993" t="s">
        <v>2511</v>
      </c>
      <c r="J1993" t="s">
        <v>3773</v>
      </c>
      <c r="K1993" t="s">
        <v>2513</v>
      </c>
      <c r="L1993" t="s">
        <v>2058</v>
      </c>
      <c r="M1993" t="s">
        <v>2170</v>
      </c>
      <c r="N1993">
        <v>1</v>
      </c>
      <c r="O1993">
        <v>53</v>
      </c>
      <c r="P1993">
        <v>0.35</v>
      </c>
      <c r="Q1993">
        <v>15300</v>
      </c>
      <c r="R1993">
        <v>1</v>
      </c>
      <c r="S1993">
        <v>53</v>
      </c>
      <c r="T1993">
        <v>0.35</v>
      </c>
      <c r="U1993">
        <v>0</v>
      </c>
      <c r="V1993">
        <v>0</v>
      </c>
      <c r="W1993">
        <v>0</v>
      </c>
      <c r="X1993">
        <v>0</v>
      </c>
      <c r="Y1993">
        <v>0</v>
      </c>
      <c r="Z1993">
        <v>0</v>
      </c>
      <c r="AA1993">
        <v>0</v>
      </c>
      <c r="AB1993">
        <v>0</v>
      </c>
      <c r="AC1993">
        <v>0</v>
      </c>
      <c r="AD1993">
        <v>0</v>
      </c>
      <c r="AE1993">
        <v>0</v>
      </c>
      <c r="AF1993">
        <v>0</v>
      </c>
      <c r="AG1993" t="s">
        <v>10621</v>
      </c>
      <c r="AH1993" s="21" t="str">
        <f t="shared" si="62"/>
        <v>YR21</v>
      </c>
      <c r="AI1993" s="21">
        <v>67.5</v>
      </c>
      <c r="AJ1993" s="21">
        <f t="shared" si="63"/>
        <v>99.653594771241828</v>
      </c>
      <c r="AK1993" s="21" t="s">
        <v>2063</v>
      </c>
      <c r="AL1993" t="s">
        <v>2515</v>
      </c>
      <c r="AM1993" t="s">
        <v>53</v>
      </c>
      <c r="AN1993" t="s">
        <v>2031</v>
      </c>
    </row>
    <row r="1994" spans="1:40" ht="15" hidden="1" thickTop="1" x14ac:dyDescent="0.35">
      <c r="A1994" t="s">
        <v>10636</v>
      </c>
      <c r="B1994" t="s">
        <v>10623</v>
      </c>
      <c r="C1994" t="s">
        <v>4168</v>
      </c>
      <c r="D1994" t="s">
        <v>10624</v>
      </c>
      <c r="E1994" t="s">
        <v>2608</v>
      </c>
      <c r="F1994">
        <v>1</v>
      </c>
      <c r="G1994" t="s">
        <v>2609</v>
      </c>
      <c r="H1994" t="s">
        <v>2577</v>
      </c>
      <c r="I1994" t="s">
        <v>2511</v>
      </c>
      <c r="J1994" t="s">
        <v>2741</v>
      </c>
      <c r="K1994" t="s">
        <v>2742</v>
      </c>
      <c r="L1994" t="s">
        <v>2058</v>
      </c>
      <c r="M1994" t="s">
        <v>2059</v>
      </c>
      <c r="N1994">
        <v>0</v>
      </c>
      <c r="O1994">
        <v>0</v>
      </c>
      <c r="P1994">
        <v>0</v>
      </c>
      <c r="Q1994">
        <v>24480</v>
      </c>
      <c r="R1994">
        <v>0</v>
      </c>
      <c r="S1994">
        <v>0</v>
      </c>
      <c r="T1994">
        <v>0</v>
      </c>
      <c r="U1994">
        <v>0</v>
      </c>
      <c r="V1994">
        <v>0</v>
      </c>
      <c r="W1994">
        <v>0</v>
      </c>
      <c r="X1994">
        <v>0</v>
      </c>
      <c r="Y1994">
        <v>0</v>
      </c>
      <c r="Z1994">
        <v>0</v>
      </c>
      <c r="AA1994">
        <v>0</v>
      </c>
      <c r="AB1994">
        <v>0</v>
      </c>
      <c r="AC1994">
        <v>0</v>
      </c>
      <c r="AD1994">
        <v>0</v>
      </c>
      <c r="AE1994">
        <v>0</v>
      </c>
      <c r="AF1994">
        <v>0</v>
      </c>
      <c r="AG1994" t="s">
        <v>10625</v>
      </c>
      <c r="AH1994" s="21" t="str">
        <f t="shared" si="62"/>
        <v>YR21</v>
      </c>
      <c r="AI1994" s="21">
        <v>107.92500000000001</v>
      </c>
      <c r="AJ1994" s="21">
        <f t="shared" si="63"/>
        <v>100</v>
      </c>
      <c r="AK1994" s="21" t="s">
        <v>2060</v>
      </c>
      <c r="AL1994" t="s">
        <v>2613</v>
      </c>
      <c r="AM1994" t="s">
        <v>53</v>
      </c>
      <c r="AN1994" t="s">
        <v>2031</v>
      </c>
    </row>
    <row r="1995" spans="1:40" ht="15" hidden="1" thickTop="1" x14ac:dyDescent="0.35">
      <c r="A1995" t="s">
        <v>10640</v>
      </c>
      <c r="B1995" t="s">
        <v>10626</v>
      </c>
      <c r="C1995" t="s">
        <v>2951</v>
      </c>
      <c r="D1995" t="s">
        <v>10627</v>
      </c>
      <c r="E1995" t="s">
        <v>558</v>
      </c>
      <c r="F1995">
        <v>1</v>
      </c>
      <c r="G1995" t="s">
        <v>2524</v>
      </c>
      <c r="H1995" t="s">
        <v>2056</v>
      </c>
      <c r="I1995" t="s">
        <v>2511</v>
      </c>
      <c r="J1995" t="s">
        <v>2532</v>
      </c>
      <c r="K1995" t="s">
        <v>62</v>
      </c>
      <c r="L1995" t="s">
        <v>2058</v>
      </c>
      <c r="M1995" t="s">
        <v>2170</v>
      </c>
      <c r="N1995">
        <v>1</v>
      </c>
      <c r="O1995">
        <v>56</v>
      </c>
      <c r="P1995">
        <v>0.37</v>
      </c>
      <c r="Q1995">
        <v>15300</v>
      </c>
      <c r="R1995">
        <v>0</v>
      </c>
      <c r="S1995">
        <v>0</v>
      </c>
      <c r="T1995">
        <v>0</v>
      </c>
      <c r="U1995">
        <v>0</v>
      </c>
      <c r="V1995">
        <v>0</v>
      </c>
      <c r="W1995">
        <v>0</v>
      </c>
      <c r="X1995">
        <v>1</v>
      </c>
      <c r="Y1995">
        <v>56</v>
      </c>
      <c r="Z1995">
        <v>0.37</v>
      </c>
      <c r="AA1995">
        <v>0</v>
      </c>
      <c r="AB1995">
        <v>0</v>
      </c>
      <c r="AC1995">
        <v>0</v>
      </c>
      <c r="AD1995">
        <v>0</v>
      </c>
      <c r="AE1995">
        <v>0</v>
      </c>
      <c r="AF1995">
        <v>0</v>
      </c>
      <c r="AG1995" t="s">
        <v>10628</v>
      </c>
      <c r="AH1995" s="21" t="str">
        <f t="shared" si="62"/>
        <v>YR20</v>
      </c>
      <c r="AI1995" s="21">
        <v>67.5</v>
      </c>
      <c r="AJ1995" s="21">
        <f t="shared" si="63"/>
        <v>99.633986928104576</v>
      </c>
      <c r="AK1995" s="21" t="s">
        <v>2063</v>
      </c>
      <c r="AL1995" t="s">
        <v>2527</v>
      </c>
      <c r="AM1995" t="s">
        <v>53</v>
      </c>
      <c r="AN1995" t="s">
        <v>2030</v>
      </c>
    </row>
    <row r="1996" spans="1:40" ht="15" hidden="1" thickTop="1" x14ac:dyDescent="0.35">
      <c r="A1996" t="s">
        <v>10644</v>
      </c>
      <c r="B1996" t="s">
        <v>10630</v>
      </c>
      <c r="C1996" t="s">
        <v>92</v>
      </c>
      <c r="D1996" t="s">
        <v>10631</v>
      </c>
      <c r="E1996" t="s">
        <v>119</v>
      </c>
      <c r="F1996">
        <v>1</v>
      </c>
      <c r="G1996" t="s">
        <v>2055</v>
      </c>
      <c r="H1996" t="s">
        <v>2056</v>
      </c>
      <c r="I1996" t="s">
        <v>2511</v>
      </c>
      <c r="J1996" t="s">
        <v>67</v>
      </c>
      <c r="K1996" t="s">
        <v>68</v>
      </c>
      <c r="L1996" t="s">
        <v>2058</v>
      </c>
      <c r="M1996" t="s">
        <v>2059</v>
      </c>
      <c r="N1996">
        <v>0</v>
      </c>
      <c r="O1996">
        <v>0</v>
      </c>
      <c r="P1996">
        <v>0</v>
      </c>
      <c r="Q1996">
        <v>24480</v>
      </c>
      <c r="R1996">
        <v>0</v>
      </c>
      <c r="S1996">
        <v>0</v>
      </c>
      <c r="T1996">
        <v>0</v>
      </c>
      <c r="U1996">
        <v>0</v>
      </c>
      <c r="V1996">
        <v>0</v>
      </c>
      <c r="W1996">
        <v>0</v>
      </c>
      <c r="X1996">
        <v>0</v>
      </c>
      <c r="Y1996">
        <v>0</v>
      </c>
      <c r="Z1996">
        <v>0</v>
      </c>
      <c r="AA1996">
        <v>0</v>
      </c>
      <c r="AB1996">
        <v>0</v>
      </c>
      <c r="AC1996">
        <v>0</v>
      </c>
      <c r="AD1996">
        <v>0</v>
      </c>
      <c r="AE1996">
        <v>0</v>
      </c>
      <c r="AF1996">
        <v>0</v>
      </c>
      <c r="AG1996" t="s">
        <v>276</v>
      </c>
      <c r="AH1996" s="21" t="str">
        <f t="shared" si="62"/>
        <v>YR20</v>
      </c>
      <c r="AI1996" s="21">
        <v>107.92500000000001</v>
      </c>
      <c r="AJ1996" s="21">
        <f t="shared" si="63"/>
        <v>100</v>
      </c>
      <c r="AK1996" s="21" t="s">
        <v>2060</v>
      </c>
      <c r="AL1996" t="s">
        <v>70</v>
      </c>
      <c r="AM1996" t="s">
        <v>53</v>
      </c>
      <c r="AN1996" t="s">
        <v>2030</v>
      </c>
    </row>
    <row r="1997" spans="1:40" ht="15" hidden="1" thickTop="1" x14ac:dyDescent="0.35">
      <c r="A1997" t="s">
        <v>7813</v>
      </c>
      <c r="B1997" t="s">
        <v>10633</v>
      </c>
      <c r="C1997" t="s">
        <v>2560</v>
      </c>
      <c r="D1997" t="s">
        <v>10634</v>
      </c>
      <c r="E1997" t="s">
        <v>2562</v>
      </c>
      <c r="F1997">
        <v>1</v>
      </c>
      <c r="G1997" t="s">
        <v>2546</v>
      </c>
      <c r="H1997" t="s">
        <v>2510</v>
      </c>
      <c r="I1997" t="s">
        <v>2511</v>
      </c>
      <c r="J1997" t="s">
        <v>2547</v>
      </c>
      <c r="K1997" t="s">
        <v>2548</v>
      </c>
      <c r="L1997" t="s">
        <v>2058</v>
      </c>
      <c r="M1997" t="s">
        <v>2059</v>
      </c>
      <c r="N1997">
        <v>0</v>
      </c>
      <c r="O1997">
        <v>0</v>
      </c>
      <c r="P1997">
        <v>0</v>
      </c>
      <c r="Q1997">
        <v>24480</v>
      </c>
      <c r="R1997">
        <v>0</v>
      </c>
      <c r="S1997">
        <v>0</v>
      </c>
      <c r="T1997">
        <v>0</v>
      </c>
      <c r="U1997">
        <v>0</v>
      </c>
      <c r="V1997">
        <v>0</v>
      </c>
      <c r="W1997">
        <v>0</v>
      </c>
      <c r="X1997">
        <v>0</v>
      </c>
      <c r="Y1997">
        <v>0</v>
      </c>
      <c r="Z1997">
        <v>0</v>
      </c>
      <c r="AA1997">
        <v>0</v>
      </c>
      <c r="AB1997">
        <v>0</v>
      </c>
      <c r="AC1997">
        <v>0</v>
      </c>
      <c r="AD1997">
        <v>0</v>
      </c>
      <c r="AE1997">
        <v>0</v>
      </c>
      <c r="AF1997">
        <v>0</v>
      </c>
      <c r="AG1997" t="s">
        <v>10635</v>
      </c>
      <c r="AH1997" s="21" t="str">
        <f t="shared" si="62"/>
        <v>YO27</v>
      </c>
      <c r="AI1997" s="21">
        <v>107.92500000000001</v>
      </c>
      <c r="AJ1997" s="21">
        <f t="shared" si="63"/>
        <v>100</v>
      </c>
      <c r="AK1997" s="21" t="s">
        <v>2060</v>
      </c>
      <c r="AL1997" t="s">
        <v>2551</v>
      </c>
      <c r="AM1997" t="s">
        <v>53</v>
      </c>
      <c r="AN1997" t="s">
        <v>2031</v>
      </c>
    </row>
    <row r="1998" spans="1:40" ht="15" hidden="1" thickTop="1" x14ac:dyDescent="0.35">
      <c r="A1998" t="s">
        <v>10650</v>
      </c>
      <c r="B1998" t="s">
        <v>10637</v>
      </c>
      <c r="C1998" t="s">
        <v>2808</v>
      </c>
      <c r="D1998" t="s">
        <v>10638</v>
      </c>
      <c r="E1998" t="s">
        <v>2608</v>
      </c>
      <c r="F1998">
        <v>1</v>
      </c>
      <c r="G1998" t="s">
        <v>2633</v>
      </c>
      <c r="H1998" t="s">
        <v>2577</v>
      </c>
      <c r="I1998" t="s">
        <v>2511</v>
      </c>
      <c r="J1998" t="s">
        <v>2692</v>
      </c>
      <c r="K1998" t="s">
        <v>2635</v>
      </c>
      <c r="L1998" t="s">
        <v>2058</v>
      </c>
      <c r="M1998" t="s">
        <v>2170</v>
      </c>
      <c r="N1998">
        <v>2</v>
      </c>
      <c r="O1998">
        <v>89</v>
      </c>
      <c r="P1998">
        <v>0.57999999999999996</v>
      </c>
      <c r="Q1998">
        <v>15300</v>
      </c>
      <c r="R1998">
        <v>1</v>
      </c>
      <c r="S1998">
        <v>35</v>
      </c>
      <c r="T1998">
        <v>0.23</v>
      </c>
      <c r="U1998">
        <v>0</v>
      </c>
      <c r="V1998">
        <v>0</v>
      </c>
      <c r="W1998">
        <v>0</v>
      </c>
      <c r="X1998">
        <v>1</v>
      </c>
      <c r="Y1998">
        <v>54</v>
      </c>
      <c r="Z1998">
        <v>0.35</v>
      </c>
      <c r="AA1998">
        <v>0</v>
      </c>
      <c r="AB1998">
        <v>0</v>
      </c>
      <c r="AC1998">
        <v>0</v>
      </c>
      <c r="AD1998">
        <v>0</v>
      </c>
      <c r="AE1998">
        <v>0</v>
      </c>
      <c r="AF1998">
        <v>0</v>
      </c>
      <c r="AG1998" t="s">
        <v>10639</v>
      </c>
      <c r="AH1998" s="21" t="str">
        <f t="shared" si="62"/>
        <v>YO98</v>
      </c>
      <c r="AI1998" s="21">
        <v>67.5</v>
      </c>
      <c r="AJ1998" s="21">
        <f t="shared" si="63"/>
        <v>99.41830065359477</v>
      </c>
      <c r="AK1998" s="21" t="s">
        <v>2063</v>
      </c>
      <c r="AL1998" t="s">
        <v>2581</v>
      </c>
      <c r="AM1998" t="s">
        <v>53</v>
      </c>
      <c r="AN1998" t="s">
        <v>2032</v>
      </c>
    </row>
    <row r="1999" spans="1:40" ht="15" hidden="1" thickTop="1" x14ac:dyDescent="0.35">
      <c r="A1999" t="s">
        <v>10654</v>
      </c>
      <c r="B1999" t="s">
        <v>10641</v>
      </c>
      <c r="C1999" t="s">
        <v>2870</v>
      </c>
      <c r="D1999" t="s">
        <v>10642</v>
      </c>
      <c r="E1999" t="s">
        <v>2608</v>
      </c>
      <c r="F1999">
        <v>1</v>
      </c>
      <c r="G1999" t="s">
        <v>2633</v>
      </c>
      <c r="H1999" t="s">
        <v>2577</v>
      </c>
      <c r="I1999" t="s">
        <v>2511</v>
      </c>
      <c r="J1999" t="s">
        <v>2692</v>
      </c>
      <c r="K1999" t="s">
        <v>2635</v>
      </c>
      <c r="L1999" t="s">
        <v>2058</v>
      </c>
      <c r="M1999" t="s">
        <v>2170</v>
      </c>
      <c r="N1999">
        <v>1</v>
      </c>
      <c r="O1999">
        <v>29</v>
      </c>
      <c r="P1999">
        <v>0.19</v>
      </c>
      <c r="Q1999">
        <v>15300</v>
      </c>
      <c r="R1999">
        <v>0</v>
      </c>
      <c r="S1999">
        <v>0</v>
      </c>
      <c r="T1999">
        <v>0</v>
      </c>
      <c r="U1999">
        <v>0</v>
      </c>
      <c r="V1999">
        <v>0</v>
      </c>
      <c r="W1999">
        <v>0</v>
      </c>
      <c r="X1999">
        <v>1</v>
      </c>
      <c r="Y1999">
        <v>29</v>
      </c>
      <c r="Z1999">
        <v>0.19</v>
      </c>
      <c r="AA1999">
        <v>0</v>
      </c>
      <c r="AB1999">
        <v>0</v>
      </c>
      <c r="AC1999">
        <v>0</v>
      </c>
      <c r="AD1999">
        <v>0</v>
      </c>
      <c r="AE1999">
        <v>0</v>
      </c>
      <c r="AF1999">
        <v>0</v>
      </c>
      <c r="AG1999" t="s">
        <v>10643</v>
      </c>
      <c r="AH1999" s="21" t="str">
        <f t="shared" si="62"/>
        <v>YO98</v>
      </c>
      <c r="AI1999" s="21">
        <v>67.5</v>
      </c>
      <c r="AJ1999" s="21">
        <f t="shared" si="63"/>
        <v>99.810457516339866</v>
      </c>
      <c r="AK1999" s="21" t="s">
        <v>2060</v>
      </c>
      <c r="AL1999" t="s">
        <v>2581</v>
      </c>
      <c r="AM1999" t="s">
        <v>53</v>
      </c>
      <c r="AN1999" t="s">
        <v>2031</v>
      </c>
    </row>
    <row r="2000" spans="1:40" ht="15" hidden="1" thickTop="1" x14ac:dyDescent="0.35">
      <c r="A2000" t="s">
        <v>10658</v>
      </c>
      <c r="B2000" t="s">
        <v>10645</v>
      </c>
      <c r="C2000" t="s">
        <v>3697</v>
      </c>
      <c r="D2000" t="s">
        <v>10646</v>
      </c>
      <c r="E2000" t="s">
        <v>3668</v>
      </c>
      <c r="F2000">
        <v>1</v>
      </c>
      <c r="G2000" t="s">
        <v>2816</v>
      </c>
      <c r="H2000" t="s">
        <v>2620</v>
      </c>
      <c r="I2000" t="s">
        <v>2511</v>
      </c>
      <c r="J2000" t="s">
        <v>3116</v>
      </c>
      <c r="K2000" t="s">
        <v>2818</v>
      </c>
      <c r="L2000" t="s">
        <v>2058</v>
      </c>
      <c r="M2000" t="s">
        <v>2059</v>
      </c>
      <c r="N2000">
        <v>0</v>
      </c>
      <c r="O2000">
        <v>0</v>
      </c>
      <c r="P2000">
        <v>0</v>
      </c>
      <c r="Q2000">
        <v>24480</v>
      </c>
      <c r="R2000">
        <v>0</v>
      </c>
      <c r="S2000">
        <v>0</v>
      </c>
      <c r="T2000">
        <v>0</v>
      </c>
      <c r="U2000">
        <v>0</v>
      </c>
      <c r="V2000">
        <v>0</v>
      </c>
      <c r="W2000">
        <v>0</v>
      </c>
      <c r="X2000">
        <v>0</v>
      </c>
      <c r="Y2000">
        <v>0</v>
      </c>
      <c r="Z2000">
        <v>0</v>
      </c>
      <c r="AA2000">
        <v>0</v>
      </c>
      <c r="AB2000">
        <v>0</v>
      </c>
      <c r="AC2000">
        <v>0</v>
      </c>
      <c r="AD2000">
        <v>0</v>
      </c>
      <c r="AE2000">
        <v>0</v>
      </c>
      <c r="AF2000">
        <v>0</v>
      </c>
      <c r="AG2000" t="s">
        <v>10647</v>
      </c>
      <c r="AH2000" s="21" t="str">
        <f t="shared" si="62"/>
        <v>YO27</v>
      </c>
      <c r="AI2000" s="21">
        <v>107.92500000000001</v>
      </c>
      <c r="AJ2000" s="21">
        <f t="shared" si="63"/>
        <v>100</v>
      </c>
      <c r="AK2000" s="21" t="s">
        <v>2060</v>
      </c>
      <c r="AL2000" t="s">
        <v>3118</v>
      </c>
      <c r="AM2000" t="s">
        <v>53</v>
      </c>
      <c r="AN2000" t="s">
        <v>2029</v>
      </c>
    </row>
    <row r="2001" spans="1:40" ht="15" hidden="1" thickTop="1" x14ac:dyDescent="0.35">
      <c r="A2001" t="s">
        <v>10662</v>
      </c>
      <c r="B2001" t="s">
        <v>10648</v>
      </c>
      <c r="C2001" t="s">
        <v>78</v>
      </c>
      <c r="D2001" t="s">
        <v>10649</v>
      </c>
      <c r="E2001" t="s">
        <v>560</v>
      </c>
      <c r="F2001">
        <v>2</v>
      </c>
      <c r="G2001" t="s">
        <v>2055</v>
      </c>
      <c r="H2001" t="s">
        <v>2056</v>
      </c>
      <c r="I2001" t="s">
        <v>2511</v>
      </c>
      <c r="J2001" t="s">
        <v>67</v>
      </c>
      <c r="K2001" t="s">
        <v>68</v>
      </c>
      <c r="L2001" t="s">
        <v>2058</v>
      </c>
      <c r="M2001" t="s">
        <v>2059</v>
      </c>
      <c r="N2001">
        <v>0</v>
      </c>
      <c r="O2001">
        <v>0</v>
      </c>
      <c r="P2001">
        <v>0</v>
      </c>
      <c r="Q2001">
        <v>24480</v>
      </c>
      <c r="R2001">
        <v>0</v>
      </c>
      <c r="S2001">
        <v>0</v>
      </c>
      <c r="T2001">
        <v>0</v>
      </c>
      <c r="U2001">
        <v>0</v>
      </c>
      <c r="V2001">
        <v>0</v>
      </c>
      <c r="W2001">
        <v>0</v>
      </c>
      <c r="X2001">
        <v>0</v>
      </c>
      <c r="Y2001">
        <v>0</v>
      </c>
      <c r="Z2001">
        <v>0</v>
      </c>
      <c r="AA2001">
        <v>0</v>
      </c>
      <c r="AB2001">
        <v>0</v>
      </c>
      <c r="AC2001">
        <v>0</v>
      </c>
      <c r="AD2001">
        <v>0</v>
      </c>
      <c r="AE2001">
        <v>0</v>
      </c>
      <c r="AF2001">
        <v>0</v>
      </c>
      <c r="AG2001" t="s">
        <v>277</v>
      </c>
      <c r="AH2001" s="21" t="str">
        <f t="shared" si="62"/>
        <v>YO27</v>
      </c>
      <c r="AI2001" s="21">
        <v>107.92500000000001</v>
      </c>
      <c r="AJ2001" s="21">
        <f t="shared" si="63"/>
        <v>100</v>
      </c>
      <c r="AK2001" s="21" t="s">
        <v>2060</v>
      </c>
      <c r="AL2001" t="s">
        <v>70</v>
      </c>
      <c r="AM2001" t="s">
        <v>53</v>
      </c>
      <c r="AN2001" t="s">
        <v>2029</v>
      </c>
    </row>
    <row r="2002" spans="1:40" ht="15" hidden="1" thickTop="1" x14ac:dyDescent="0.35">
      <c r="A2002" t="s">
        <v>10666</v>
      </c>
      <c r="B2002" t="s">
        <v>10651</v>
      </c>
      <c r="C2002" t="s">
        <v>3405</v>
      </c>
      <c r="D2002" t="s">
        <v>10652</v>
      </c>
      <c r="E2002" t="s">
        <v>3407</v>
      </c>
      <c r="F2002">
        <v>1</v>
      </c>
      <c r="G2002" t="s">
        <v>2509</v>
      </c>
      <c r="H2002" t="s">
        <v>2510</v>
      </c>
      <c r="I2002" t="s">
        <v>2511</v>
      </c>
      <c r="J2002" t="s">
        <v>3408</v>
      </c>
      <c r="K2002" t="s">
        <v>3109</v>
      </c>
      <c r="L2002" t="s">
        <v>2058</v>
      </c>
      <c r="M2002" t="s">
        <v>2170</v>
      </c>
      <c r="N2002">
        <v>0</v>
      </c>
      <c r="O2002">
        <v>0</v>
      </c>
      <c r="P2002">
        <v>0</v>
      </c>
      <c r="Q2002">
        <v>15300</v>
      </c>
      <c r="R2002">
        <v>0</v>
      </c>
      <c r="S2002">
        <v>0</v>
      </c>
      <c r="T2002">
        <v>0</v>
      </c>
      <c r="U2002">
        <v>0</v>
      </c>
      <c r="V2002">
        <v>0</v>
      </c>
      <c r="W2002">
        <v>0</v>
      </c>
      <c r="X2002">
        <v>0</v>
      </c>
      <c r="Y2002">
        <v>0</v>
      </c>
      <c r="Z2002">
        <v>0</v>
      </c>
      <c r="AA2002">
        <v>0</v>
      </c>
      <c r="AB2002">
        <v>0</v>
      </c>
      <c r="AC2002">
        <v>0</v>
      </c>
      <c r="AD2002">
        <v>0</v>
      </c>
      <c r="AE2002">
        <v>0</v>
      </c>
      <c r="AF2002">
        <v>0</v>
      </c>
      <c r="AG2002" t="s">
        <v>10653</v>
      </c>
      <c r="AH2002" s="21" t="str">
        <f t="shared" si="62"/>
        <v>YO27</v>
      </c>
      <c r="AI2002" s="21">
        <v>67.5</v>
      </c>
      <c r="AJ2002" s="21">
        <f t="shared" si="63"/>
        <v>100</v>
      </c>
      <c r="AK2002" s="21" t="s">
        <v>2060</v>
      </c>
      <c r="AL2002" t="s">
        <v>3411</v>
      </c>
      <c r="AM2002" t="s">
        <v>53</v>
      </c>
      <c r="AN2002" t="s">
        <v>2029</v>
      </c>
    </row>
    <row r="2003" spans="1:40" ht="15" hidden="1" thickTop="1" x14ac:dyDescent="0.35">
      <c r="A2003" t="s">
        <v>10670</v>
      </c>
      <c r="B2003" t="s">
        <v>10655</v>
      </c>
      <c r="C2003" t="s">
        <v>4634</v>
      </c>
      <c r="D2003" t="s">
        <v>10656</v>
      </c>
      <c r="E2003" t="s">
        <v>2646</v>
      </c>
      <c r="F2003">
        <v>1</v>
      </c>
      <c r="G2003" t="s">
        <v>2600</v>
      </c>
      <c r="H2003" t="s">
        <v>2577</v>
      </c>
      <c r="I2003" t="s">
        <v>2511</v>
      </c>
      <c r="J2003" t="s">
        <v>2647</v>
      </c>
      <c r="K2003" t="s">
        <v>2602</v>
      </c>
      <c r="L2003" t="s">
        <v>2058</v>
      </c>
      <c r="M2003" t="s">
        <v>5179</v>
      </c>
      <c r="N2003">
        <v>1</v>
      </c>
      <c r="O2003">
        <v>28</v>
      </c>
      <c r="P2003">
        <v>0.15</v>
      </c>
      <c r="Q2003">
        <v>18360</v>
      </c>
      <c r="R2003">
        <v>1</v>
      </c>
      <c r="S2003">
        <v>28</v>
      </c>
      <c r="T2003">
        <v>0.15</v>
      </c>
      <c r="U2003">
        <v>0</v>
      </c>
      <c r="V2003">
        <v>0</v>
      </c>
      <c r="W2003">
        <v>0</v>
      </c>
      <c r="X2003">
        <v>0</v>
      </c>
      <c r="Y2003">
        <v>0</v>
      </c>
      <c r="Z2003">
        <v>0</v>
      </c>
      <c r="AA2003">
        <v>0</v>
      </c>
      <c r="AB2003">
        <v>0</v>
      </c>
      <c r="AC2003">
        <v>0</v>
      </c>
      <c r="AD2003">
        <v>0</v>
      </c>
      <c r="AE2003">
        <v>0</v>
      </c>
      <c r="AF2003">
        <v>0</v>
      </c>
      <c r="AG2003" t="s">
        <v>10657</v>
      </c>
      <c r="AH2003" s="21" t="str">
        <f t="shared" si="62"/>
        <v>YO98</v>
      </c>
      <c r="AI2003" s="21">
        <v>80.925000000000011</v>
      </c>
      <c r="AJ2003" s="21">
        <f t="shared" si="63"/>
        <v>99.847494553376904</v>
      </c>
      <c r="AK2003" s="21" t="s">
        <v>2060</v>
      </c>
      <c r="AL2003" t="s">
        <v>2551</v>
      </c>
      <c r="AM2003" t="s">
        <v>53</v>
      </c>
      <c r="AN2003" t="s">
        <v>2032</v>
      </c>
    </row>
    <row r="2004" spans="1:40" ht="15" hidden="1" thickTop="1" x14ac:dyDescent="0.35">
      <c r="A2004" t="s">
        <v>10674</v>
      </c>
      <c r="B2004" t="s">
        <v>10659</v>
      </c>
      <c r="C2004" t="s">
        <v>6280</v>
      </c>
      <c r="D2004" t="s">
        <v>10660</v>
      </c>
      <c r="E2004" t="s">
        <v>2691</v>
      </c>
      <c r="F2004">
        <v>1</v>
      </c>
      <c r="G2004" t="s">
        <v>2633</v>
      </c>
      <c r="H2004" t="s">
        <v>2577</v>
      </c>
      <c r="I2004" t="s">
        <v>2511</v>
      </c>
      <c r="J2004" t="s">
        <v>2692</v>
      </c>
      <c r="K2004" t="s">
        <v>2635</v>
      </c>
      <c r="L2004" t="s">
        <v>2058</v>
      </c>
      <c r="M2004" t="s">
        <v>2170</v>
      </c>
      <c r="N2004">
        <v>0</v>
      </c>
      <c r="O2004">
        <v>0</v>
      </c>
      <c r="P2004">
        <v>0</v>
      </c>
      <c r="Q2004">
        <v>15300</v>
      </c>
      <c r="R2004">
        <v>0</v>
      </c>
      <c r="S2004">
        <v>0</v>
      </c>
      <c r="T2004">
        <v>0</v>
      </c>
      <c r="U2004">
        <v>0</v>
      </c>
      <c r="V2004">
        <v>0</v>
      </c>
      <c r="W2004">
        <v>0</v>
      </c>
      <c r="X2004">
        <v>0</v>
      </c>
      <c r="Y2004">
        <v>0</v>
      </c>
      <c r="Z2004">
        <v>0</v>
      </c>
      <c r="AA2004">
        <v>0</v>
      </c>
      <c r="AB2004">
        <v>0</v>
      </c>
      <c r="AC2004">
        <v>0</v>
      </c>
      <c r="AD2004">
        <v>0</v>
      </c>
      <c r="AE2004">
        <v>0</v>
      </c>
      <c r="AF2004">
        <v>0</v>
      </c>
      <c r="AG2004" t="s">
        <v>10661</v>
      </c>
      <c r="AH2004" s="21" t="str">
        <f t="shared" si="62"/>
        <v>YO98</v>
      </c>
      <c r="AI2004" s="21">
        <v>67.5</v>
      </c>
      <c r="AJ2004" s="21">
        <f t="shared" si="63"/>
        <v>100</v>
      </c>
      <c r="AK2004" s="21" t="s">
        <v>2060</v>
      </c>
      <c r="AL2004" t="s">
        <v>2581</v>
      </c>
      <c r="AM2004" t="s">
        <v>53</v>
      </c>
      <c r="AN2004" t="s">
        <v>2031</v>
      </c>
    </row>
    <row r="2005" spans="1:40" ht="15" hidden="1" thickTop="1" x14ac:dyDescent="0.35">
      <c r="A2005" t="s">
        <v>10678</v>
      </c>
      <c r="B2005" t="s">
        <v>10663</v>
      </c>
      <c r="C2005" t="s">
        <v>5223</v>
      </c>
      <c r="D2005" t="s">
        <v>10664</v>
      </c>
      <c r="E2005" t="s">
        <v>2705</v>
      </c>
      <c r="F2005">
        <v>1</v>
      </c>
      <c r="G2005" t="s">
        <v>2593</v>
      </c>
      <c r="H2005" t="s">
        <v>2056</v>
      </c>
      <c r="I2005" t="s">
        <v>2511</v>
      </c>
      <c r="J2005" t="s">
        <v>2594</v>
      </c>
      <c r="K2005" t="s">
        <v>65</v>
      </c>
      <c r="L2005" t="s">
        <v>2058</v>
      </c>
      <c r="M2005" t="s">
        <v>2170</v>
      </c>
      <c r="N2005">
        <v>1</v>
      </c>
      <c r="O2005">
        <v>25</v>
      </c>
      <c r="P2005">
        <v>0.16</v>
      </c>
      <c r="Q2005">
        <v>15300</v>
      </c>
      <c r="R2005">
        <v>0</v>
      </c>
      <c r="S2005">
        <v>0</v>
      </c>
      <c r="T2005">
        <v>0</v>
      </c>
      <c r="U2005">
        <v>0</v>
      </c>
      <c r="V2005">
        <v>0</v>
      </c>
      <c r="W2005">
        <v>0</v>
      </c>
      <c r="X2005">
        <v>1</v>
      </c>
      <c r="Y2005">
        <v>25</v>
      </c>
      <c r="Z2005">
        <v>0.16</v>
      </c>
      <c r="AA2005">
        <v>0</v>
      </c>
      <c r="AB2005">
        <v>0</v>
      </c>
      <c r="AC2005">
        <v>0</v>
      </c>
      <c r="AD2005">
        <v>0</v>
      </c>
      <c r="AE2005">
        <v>0</v>
      </c>
      <c r="AF2005">
        <v>0</v>
      </c>
      <c r="AG2005" t="s">
        <v>10665</v>
      </c>
      <c r="AH2005" s="21" t="str">
        <f t="shared" si="62"/>
        <v>YO27</v>
      </c>
      <c r="AI2005" s="21">
        <v>67.5</v>
      </c>
      <c r="AJ2005" s="21">
        <f t="shared" si="63"/>
        <v>99.83660130718954</v>
      </c>
      <c r="AK2005" s="21" t="s">
        <v>2060</v>
      </c>
      <c r="AL2005" t="s">
        <v>2527</v>
      </c>
      <c r="AM2005" t="s">
        <v>53</v>
      </c>
      <c r="AN2005" t="s">
        <v>2031</v>
      </c>
    </row>
    <row r="2006" spans="1:40" ht="15" hidden="1" thickTop="1" x14ac:dyDescent="0.35">
      <c r="A2006" t="s">
        <v>10682</v>
      </c>
      <c r="B2006" t="s">
        <v>10667</v>
      </c>
      <c r="C2006" t="s">
        <v>3758</v>
      </c>
      <c r="D2006" t="s">
        <v>10668</v>
      </c>
      <c r="E2006" t="s">
        <v>3353</v>
      </c>
      <c r="F2006">
        <v>1</v>
      </c>
      <c r="G2006" t="s">
        <v>2682</v>
      </c>
      <c r="H2006" t="s">
        <v>2620</v>
      </c>
      <c r="I2006" t="s">
        <v>2511</v>
      </c>
      <c r="J2006" t="s">
        <v>2683</v>
      </c>
      <c r="K2006" t="s">
        <v>2684</v>
      </c>
      <c r="L2006" t="s">
        <v>2058</v>
      </c>
      <c r="M2006" t="s">
        <v>2059</v>
      </c>
      <c r="N2006">
        <v>0</v>
      </c>
      <c r="O2006">
        <v>0</v>
      </c>
      <c r="P2006">
        <v>0</v>
      </c>
      <c r="Q2006">
        <v>24480</v>
      </c>
      <c r="R2006">
        <v>0</v>
      </c>
      <c r="S2006">
        <v>0</v>
      </c>
      <c r="T2006">
        <v>0</v>
      </c>
      <c r="U2006">
        <v>0</v>
      </c>
      <c r="V2006">
        <v>0</v>
      </c>
      <c r="W2006">
        <v>0</v>
      </c>
      <c r="X2006">
        <v>0</v>
      </c>
      <c r="Y2006">
        <v>0</v>
      </c>
      <c r="Z2006">
        <v>0</v>
      </c>
      <c r="AA2006">
        <v>0</v>
      </c>
      <c r="AB2006">
        <v>0</v>
      </c>
      <c r="AC2006">
        <v>0</v>
      </c>
      <c r="AD2006">
        <v>0</v>
      </c>
      <c r="AE2006">
        <v>0</v>
      </c>
      <c r="AF2006">
        <v>0</v>
      </c>
      <c r="AG2006" t="s">
        <v>10669</v>
      </c>
      <c r="AH2006" s="21" t="str">
        <f t="shared" si="62"/>
        <v>YO27</v>
      </c>
      <c r="AI2006" s="21">
        <v>107.92500000000001</v>
      </c>
      <c r="AJ2006" s="21">
        <f t="shared" si="63"/>
        <v>100</v>
      </c>
      <c r="AK2006" s="21" t="s">
        <v>2060</v>
      </c>
      <c r="AL2006" t="s">
        <v>2686</v>
      </c>
      <c r="AM2006" t="s">
        <v>53</v>
      </c>
      <c r="AN2006" t="s">
        <v>2030</v>
      </c>
    </row>
    <row r="2007" spans="1:40" ht="15" hidden="1" thickTop="1" x14ac:dyDescent="0.35">
      <c r="A2007" t="s">
        <v>10685</v>
      </c>
      <c r="B2007" t="s">
        <v>10671</v>
      </c>
      <c r="C2007" t="s">
        <v>5259</v>
      </c>
      <c r="D2007" t="s">
        <v>10672</v>
      </c>
      <c r="E2007" t="s">
        <v>2938</v>
      </c>
      <c r="F2007">
        <v>1</v>
      </c>
      <c r="G2007" t="s">
        <v>2593</v>
      </c>
      <c r="H2007" t="s">
        <v>2056</v>
      </c>
      <c r="I2007" t="s">
        <v>2511</v>
      </c>
      <c r="J2007" t="s">
        <v>3250</v>
      </c>
      <c r="K2007" t="s">
        <v>65</v>
      </c>
      <c r="L2007" t="s">
        <v>2058</v>
      </c>
      <c r="M2007" t="s">
        <v>2170</v>
      </c>
      <c r="N2007">
        <v>0</v>
      </c>
      <c r="O2007">
        <v>0</v>
      </c>
      <c r="P2007">
        <v>0</v>
      </c>
      <c r="Q2007">
        <v>15300</v>
      </c>
      <c r="R2007">
        <v>0</v>
      </c>
      <c r="S2007">
        <v>0</v>
      </c>
      <c r="T2007">
        <v>0</v>
      </c>
      <c r="U2007">
        <v>0</v>
      </c>
      <c r="V2007">
        <v>0</v>
      </c>
      <c r="W2007">
        <v>0</v>
      </c>
      <c r="X2007">
        <v>0</v>
      </c>
      <c r="Y2007">
        <v>0</v>
      </c>
      <c r="Z2007">
        <v>0</v>
      </c>
      <c r="AA2007">
        <v>0</v>
      </c>
      <c r="AB2007">
        <v>0</v>
      </c>
      <c r="AC2007">
        <v>0</v>
      </c>
      <c r="AD2007">
        <v>0</v>
      </c>
      <c r="AE2007">
        <v>0</v>
      </c>
      <c r="AF2007">
        <v>0</v>
      </c>
      <c r="AG2007" t="s">
        <v>10673</v>
      </c>
      <c r="AH2007" s="21" t="str">
        <f t="shared" si="62"/>
        <v>YO27</v>
      </c>
      <c r="AI2007" s="21">
        <v>67.5</v>
      </c>
      <c r="AJ2007" s="21">
        <f t="shared" si="63"/>
        <v>100</v>
      </c>
      <c r="AK2007" s="21" t="s">
        <v>2060</v>
      </c>
      <c r="AL2007" t="s">
        <v>2527</v>
      </c>
      <c r="AM2007" t="s">
        <v>53</v>
      </c>
      <c r="AN2007" t="s">
        <v>2029</v>
      </c>
    </row>
    <row r="2008" spans="1:40" ht="15" hidden="1" thickTop="1" x14ac:dyDescent="0.35">
      <c r="A2008" t="s">
        <v>10688</v>
      </c>
      <c r="B2008" t="s">
        <v>10675</v>
      </c>
      <c r="C2008" t="s">
        <v>5491</v>
      </c>
      <c r="D2008" t="s">
        <v>10676</v>
      </c>
      <c r="E2008" t="s">
        <v>2646</v>
      </c>
      <c r="F2008">
        <v>1</v>
      </c>
      <c r="G2008" t="s">
        <v>2600</v>
      </c>
      <c r="H2008" t="s">
        <v>2577</v>
      </c>
      <c r="I2008" t="s">
        <v>2511</v>
      </c>
      <c r="J2008" t="s">
        <v>2699</v>
      </c>
      <c r="K2008" t="s">
        <v>2579</v>
      </c>
      <c r="L2008" t="s">
        <v>2058</v>
      </c>
      <c r="M2008" t="s">
        <v>2163</v>
      </c>
      <c r="N2008">
        <v>0</v>
      </c>
      <c r="O2008">
        <v>0</v>
      </c>
      <c r="P2008">
        <v>0</v>
      </c>
      <c r="Q2008">
        <v>17340</v>
      </c>
      <c r="R2008">
        <v>0</v>
      </c>
      <c r="S2008">
        <v>0</v>
      </c>
      <c r="T2008">
        <v>0</v>
      </c>
      <c r="U2008">
        <v>0</v>
      </c>
      <c r="V2008">
        <v>0</v>
      </c>
      <c r="W2008">
        <v>0</v>
      </c>
      <c r="X2008">
        <v>0</v>
      </c>
      <c r="Y2008">
        <v>0</v>
      </c>
      <c r="Z2008">
        <v>0</v>
      </c>
      <c r="AA2008">
        <v>0</v>
      </c>
      <c r="AB2008">
        <v>0</v>
      </c>
      <c r="AC2008">
        <v>0</v>
      </c>
      <c r="AD2008">
        <v>0</v>
      </c>
      <c r="AE2008">
        <v>0</v>
      </c>
      <c r="AF2008">
        <v>0</v>
      </c>
      <c r="AG2008" t="s">
        <v>10677</v>
      </c>
      <c r="AH2008" s="21" t="str">
        <f t="shared" si="62"/>
        <v>YH98</v>
      </c>
      <c r="AI2008" s="21">
        <v>76.500000000000014</v>
      </c>
      <c r="AJ2008" s="21">
        <f t="shared" si="63"/>
        <v>100</v>
      </c>
      <c r="AK2008" s="21" t="s">
        <v>2060</v>
      </c>
      <c r="AL2008" t="s">
        <v>2581</v>
      </c>
      <c r="AM2008" t="s">
        <v>53</v>
      </c>
      <c r="AN2008" t="s">
        <v>2031</v>
      </c>
    </row>
    <row r="2009" spans="1:40" ht="15" hidden="1" thickTop="1" x14ac:dyDescent="0.35">
      <c r="A2009" t="s">
        <v>10692</v>
      </c>
      <c r="B2009" t="s">
        <v>10679</v>
      </c>
      <c r="C2009" t="s">
        <v>7085</v>
      </c>
      <c r="D2009" t="s">
        <v>10680</v>
      </c>
      <c r="E2009" t="s">
        <v>2691</v>
      </c>
      <c r="F2009">
        <v>1</v>
      </c>
      <c r="G2009" t="s">
        <v>2600</v>
      </c>
      <c r="H2009" t="s">
        <v>2577</v>
      </c>
      <c r="I2009" t="s">
        <v>2511</v>
      </c>
      <c r="J2009" t="s">
        <v>2699</v>
      </c>
      <c r="K2009" t="s">
        <v>2579</v>
      </c>
      <c r="L2009" t="s">
        <v>2058</v>
      </c>
      <c r="M2009" t="s">
        <v>2170</v>
      </c>
      <c r="N2009">
        <v>1</v>
      </c>
      <c r="O2009">
        <v>64</v>
      </c>
      <c r="P2009">
        <v>0.42</v>
      </c>
      <c r="Q2009">
        <v>15300</v>
      </c>
      <c r="R2009">
        <v>1</v>
      </c>
      <c r="S2009">
        <v>64</v>
      </c>
      <c r="T2009">
        <v>0.42</v>
      </c>
      <c r="U2009">
        <v>0</v>
      </c>
      <c r="V2009">
        <v>0</v>
      </c>
      <c r="W2009">
        <v>0</v>
      </c>
      <c r="X2009">
        <v>0</v>
      </c>
      <c r="Y2009">
        <v>0</v>
      </c>
      <c r="Z2009">
        <v>0</v>
      </c>
      <c r="AA2009">
        <v>0</v>
      </c>
      <c r="AB2009">
        <v>0</v>
      </c>
      <c r="AC2009">
        <v>0</v>
      </c>
      <c r="AD2009">
        <v>0</v>
      </c>
      <c r="AE2009">
        <v>0</v>
      </c>
      <c r="AF2009">
        <v>0</v>
      </c>
      <c r="AG2009" t="s">
        <v>10681</v>
      </c>
      <c r="AH2009" s="21" t="str">
        <f t="shared" si="62"/>
        <v>YH98</v>
      </c>
      <c r="AI2009" s="21">
        <v>67.5</v>
      </c>
      <c r="AJ2009" s="21">
        <f t="shared" si="63"/>
        <v>99.58169934640523</v>
      </c>
      <c r="AK2009" s="21" t="s">
        <v>2063</v>
      </c>
      <c r="AL2009" t="s">
        <v>2581</v>
      </c>
      <c r="AM2009" t="s">
        <v>53</v>
      </c>
      <c r="AN2009" t="s">
        <v>2031</v>
      </c>
    </row>
    <row r="2010" spans="1:40" ht="15" hidden="1" thickTop="1" x14ac:dyDescent="0.35">
      <c r="A2010" t="s">
        <v>10695</v>
      </c>
      <c r="B2010" t="s">
        <v>10683</v>
      </c>
      <c r="C2010" t="s">
        <v>117</v>
      </c>
      <c r="D2010" t="s">
        <v>10684</v>
      </c>
      <c r="E2010" t="s">
        <v>560</v>
      </c>
      <c r="F2010">
        <v>1</v>
      </c>
      <c r="G2010" t="s">
        <v>2055</v>
      </c>
      <c r="H2010" t="s">
        <v>2056</v>
      </c>
      <c r="I2010" t="s">
        <v>2511</v>
      </c>
      <c r="J2010" t="s">
        <v>67</v>
      </c>
      <c r="K2010" t="s">
        <v>68</v>
      </c>
      <c r="L2010" t="s">
        <v>2058</v>
      </c>
      <c r="M2010" t="s">
        <v>2059</v>
      </c>
      <c r="N2010">
        <v>0</v>
      </c>
      <c r="O2010">
        <v>0</v>
      </c>
      <c r="P2010">
        <v>0</v>
      </c>
      <c r="Q2010">
        <v>24480</v>
      </c>
      <c r="R2010">
        <v>0</v>
      </c>
      <c r="S2010">
        <v>0</v>
      </c>
      <c r="T2010">
        <v>0</v>
      </c>
      <c r="U2010">
        <v>0</v>
      </c>
      <c r="V2010">
        <v>0</v>
      </c>
      <c r="W2010">
        <v>0</v>
      </c>
      <c r="X2010">
        <v>0</v>
      </c>
      <c r="Y2010">
        <v>0</v>
      </c>
      <c r="Z2010">
        <v>0</v>
      </c>
      <c r="AA2010">
        <v>0</v>
      </c>
      <c r="AB2010">
        <v>0</v>
      </c>
      <c r="AC2010">
        <v>0</v>
      </c>
      <c r="AD2010">
        <v>0</v>
      </c>
      <c r="AE2010">
        <v>0</v>
      </c>
      <c r="AF2010">
        <v>0</v>
      </c>
      <c r="AG2010" t="s">
        <v>278</v>
      </c>
      <c r="AH2010" s="21" t="str">
        <f t="shared" si="62"/>
        <v>YR20</v>
      </c>
      <c r="AI2010" s="21">
        <v>107.92500000000001</v>
      </c>
      <c r="AJ2010" s="21">
        <f t="shared" si="63"/>
        <v>100</v>
      </c>
      <c r="AK2010" s="21" t="s">
        <v>2060</v>
      </c>
      <c r="AL2010" t="s">
        <v>70</v>
      </c>
      <c r="AM2010" t="s">
        <v>53</v>
      </c>
      <c r="AN2010" t="s">
        <v>2029</v>
      </c>
    </row>
    <row r="2011" spans="1:40" ht="15" hidden="1" thickTop="1" x14ac:dyDescent="0.35">
      <c r="A2011" t="s">
        <v>10698</v>
      </c>
      <c r="B2011" t="s">
        <v>10686</v>
      </c>
      <c r="C2011" t="s">
        <v>92</v>
      </c>
      <c r="D2011" t="s">
        <v>10687</v>
      </c>
      <c r="E2011" t="s">
        <v>119</v>
      </c>
      <c r="F2011">
        <v>1</v>
      </c>
      <c r="G2011" t="s">
        <v>2055</v>
      </c>
      <c r="H2011" t="s">
        <v>2056</v>
      </c>
      <c r="I2011" t="s">
        <v>2511</v>
      </c>
      <c r="J2011" t="s">
        <v>67</v>
      </c>
      <c r="K2011" t="s">
        <v>68</v>
      </c>
      <c r="L2011" t="s">
        <v>2058</v>
      </c>
      <c r="M2011" t="s">
        <v>2059</v>
      </c>
      <c r="N2011">
        <v>0</v>
      </c>
      <c r="O2011">
        <v>0</v>
      </c>
      <c r="P2011">
        <v>0</v>
      </c>
      <c r="Q2011">
        <v>24480</v>
      </c>
      <c r="R2011">
        <v>0</v>
      </c>
      <c r="S2011">
        <v>0</v>
      </c>
      <c r="T2011">
        <v>0</v>
      </c>
      <c r="U2011">
        <v>0</v>
      </c>
      <c r="V2011">
        <v>0</v>
      </c>
      <c r="W2011">
        <v>0</v>
      </c>
      <c r="X2011">
        <v>0</v>
      </c>
      <c r="Y2011">
        <v>0</v>
      </c>
      <c r="Z2011">
        <v>0</v>
      </c>
      <c r="AA2011">
        <v>0</v>
      </c>
      <c r="AB2011">
        <v>0</v>
      </c>
      <c r="AC2011">
        <v>0</v>
      </c>
      <c r="AD2011">
        <v>0</v>
      </c>
      <c r="AE2011">
        <v>0</v>
      </c>
      <c r="AF2011">
        <v>0</v>
      </c>
      <c r="AG2011" t="s">
        <v>279</v>
      </c>
      <c r="AH2011" s="21" t="str">
        <f t="shared" si="62"/>
        <v>YR20</v>
      </c>
      <c r="AI2011" s="21">
        <v>107.92500000000001</v>
      </c>
      <c r="AJ2011" s="21">
        <f t="shared" si="63"/>
        <v>100</v>
      </c>
      <c r="AK2011" s="21" t="s">
        <v>2060</v>
      </c>
      <c r="AL2011" t="s">
        <v>70</v>
      </c>
      <c r="AM2011" t="s">
        <v>53</v>
      </c>
      <c r="AN2011" t="s">
        <v>2031</v>
      </c>
    </row>
    <row r="2012" spans="1:40" ht="15" hidden="1" thickTop="1" x14ac:dyDescent="0.35">
      <c r="A2012" t="s">
        <v>10702</v>
      </c>
      <c r="B2012" t="s">
        <v>10689</v>
      </c>
      <c r="C2012" t="s">
        <v>3865</v>
      </c>
      <c r="D2012" t="s">
        <v>10690</v>
      </c>
      <c r="E2012" t="s">
        <v>2667</v>
      </c>
      <c r="F2012">
        <v>1</v>
      </c>
      <c r="G2012" t="s">
        <v>2509</v>
      </c>
      <c r="H2012" t="s">
        <v>2510</v>
      </c>
      <c r="I2012" t="s">
        <v>2511</v>
      </c>
      <c r="J2012" t="s">
        <v>2668</v>
      </c>
      <c r="K2012" t="s">
        <v>2669</v>
      </c>
      <c r="L2012" t="s">
        <v>2058</v>
      </c>
      <c r="M2012" t="s">
        <v>2059</v>
      </c>
      <c r="N2012">
        <v>3</v>
      </c>
      <c r="O2012">
        <v>103</v>
      </c>
      <c r="P2012">
        <v>0.42</v>
      </c>
      <c r="Q2012">
        <v>24480</v>
      </c>
      <c r="R2012">
        <v>1</v>
      </c>
      <c r="S2012">
        <v>41</v>
      </c>
      <c r="T2012">
        <v>0.17</v>
      </c>
      <c r="U2012">
        <v>0</v>
      </c>
      <c r="V2012">
        <v>0</v>
      </c>
      <c r="W2012">
        <v>0</v>
      </c>
      <c r="X2012">
        <v>2</v>
      </c>
      <c r="Y2012">
        <v>62</v>
      </c>
      <c r="Z2012">
        <v>0.25</v>
      </c>
      <c r="AA2012">
        <v>0</v>
      </c>
      <c r="AB2012">
        <v>0</v>
      </c>
      <c r="AC2012">
        <v>0</v>
      </c>
      <c r="AD2012">
        <v>0</v>
      </c>
      <c r="AE2012">
        <v>0</v>
      </c>
      <c r="AF2012">
        <v>0</v>
      </c>
      <c r="AG2012" t="s">
        <v>10691</v>
      </c>
      <c r="AH2012" s="21" t="str">
        <f t="shared" si="62"/>
        <v>YR20</v>
      </c>
      <c r="AI2012" s="21">
        <v>107.92500000000001</v>
      </c>
      <c r="AJ2012" s="21">
        <f t="shared" si="63"/>
        <v>99.579248366013076</v>
      </c>
      <c r="AK2012" s="21" t="s">
        <v>2063</v>
      </c>
      <c r="AL2012" t="s">
        <v>2515</v>
      </c>
      <c r="AM2012" t="s">
        <v>53</v>
      </c>
      <c r="AN2012" t="s">
        <v>2030</v>
      </c>
    </row>
    <row r="2013" spans="1:40" ht="15" hidden="1" thickTop="1" x14ac:dyDescent="0.35">
      <c r="A2013" t="s">
        <v>10706</v>
      </c>
      <c r="B2013" t="s">
        <v>10693</v>
      </c>
      <c r="C2013" t="s">
        <v>92</v>
      </c>
      <c r="D2013" t="s">
        <v>10694</v>
      </c>
      <c r="E2013" t="s">
        <v>119</v>
      </c>
      <c r="F2013">
        <v>1</v>
      </c>
      <c r="G2013" t="s">
        <v>2055</v>
      </c>
      <c r="H2013" t="s">
        <v>2056</v>
      </c>
      <c r="I2013" t="s">
        <v>2511</v>
      </c>
      <c r="J2013" t="s">
        <v>67</v>
      </c>
      <c r="K2013" t="s">
        <v>68</v>
      </c>
      <c r="L2013" t="s">
        <v>2058</v>
      </c>
      <c r="M2013" t="s">
        <v>2059</v>
      </c>
      <c r="N2013">
        <v>0</v>
      </c>
      <c r="O2013">
        <v>0</v>
      </c>
      <c r="P2013">
        <v>0</v>
      </c>
      <c r="Q2013">
        <v>24480</v>
      </c>
      <c r="R2013">
        <v>0</v>
      </c>
      <c r="S2013">
        <v>0</v>
      </c>
      <c r="T2013">
        <v>0</v>
      </c>
      <c r="U2013">
        <v>0</v>
      </c>
      <c r="V2013">
        <v>0</v>
      </c>
      <c r="W2013">
        <v>0</v>
      </c>
      <c r="X2013">
        <v>0</v>
      </c>
      <c r="Y2013">
        <v>0</v>
      </c>
      <c r="Z2013">
        <v>0</v>
      </c>
      <c r="AA2013">
        <v>0</v>
      </c>
      <c r="AB2013">
        <v>0</v>
      </c>
      <c r="AC2013">
        <v>0</v>
      </c>
      <c r="AD2013">
        <v>0</v>
      </c>
      <c r="AE2013">
        <v>0</v>
      </c>
      <c r="AF2013">
        <v>0</v>
      </c>
      <c r="AG2013" t="s">
        <v>280</v>
      </c>
      <c r="AH2013" s="21" t="str">
        <f t="shared" si="62"/>
        <v>YR20</v>
      </c>
      <c r="AI2013" s="21">
        <v>107.92500000000001</v>
      </c>
      <c r="AJ2013" s="21">
        <f t="shared" si="63"/>
        <v>100</v>
      </c>
      <c r="AK2013" s="21" t="s">
        <v>2060</v>
      </c>
      <c r="AL2013" t="s">
        <v>70</v>
      </c>
      <c r="AM2013" t="s">
        <v>53</v>
      </c>
      <c r="AN2013" t="s">
        <v>2031</v>
      </c>
    </row>
    <row r="2014" spans="1:40" ht="15" hidden="1" thickTop="1" x14ac:dyDescent="0.35">
      <c r="A2014" t="s">
        <v>10710</v>
      </c>
      <c r="B2014" t="s">
        <v>10696</v>
      </c>
      <c r="C2014" t="s">
        <v>4943</v>
      </c>
      <c r="D2014" t="s">
        <v>5966</v>
      </c>
      <c r="E2014" t="s">
        <v>3156</v>
      </c>
      <c r="F2014">
        <v>1</v>
      </c>
      <c r="G2014" t="s">
        <v>2546</v>
      </c>
      <c r="H2014" t="s">
        <v>2510</v>
      </c>
      <c r="I2014" t="s">
        <v>2511</v>
      </c>
      <c r="J2014" t="s">
        <v>2547</v>
      </c>
      <c r="K2014" t="s">
        <v>2548</v>
      </c>
      <c r="L2014" t="s">
        <v>2058</v>
      </c>
      <c r="M2014" t="s">
        <v>2059</v>
      </c>
      <c r="N2014">
        <v>1</v>
      </c>
      <c r="O2014">
        <v>29</v>
      </c>
      <c r="P2014">
        <v>0.12</v>
      </c>
      <c r="Q2014">
        <v>24480</v>
      </c>
      <c r="R2014">
        <v>1</v>
      </c>
      <c r="S2014">
        <v>29</v>
      </c>
      <c r="T2014">
        <v>0.12</v>
      </c>
      <c r="U2014">
        <v>0</v>
      </c>
      <c r="V2014">
        <v>0</v>
      </c>
      <c r="W2014">
        <v>0</v>
      </c>
      <c r="X2014">
        <v>0</v>
      </c>
      <c r="Y2014">
        <v>0</v>
      </c>
      <c r="Z2014">
        <v>0</v>
      </c>
      <c r="AA2014">
        <v>0</v>
      </c>
      <c r="AB2014">
        <v>0</v>
      </c>
      <c r="AC2014">
        <v>0</v>
      </c>
      <c r="AD2014">
        <v>0</v>
      </c>
      <c r="AE2014">
        <v>0</v>
      </c>
      <c r="AF2014">
        <v>0</v>
      </c>
      <c r="AG2014" t="s">
        <v>10697</v>
      </c>
      <c r="AH2014" s="21" t="str">
        <f t="shared" si="62"/>
        <v>YR21</v>
      </c>
      <c r="AI2014" s="21">
        <v>107.92500000000001</v>
      </c>
      <c r="AJ2014" s="21">
        <f t="shared" si="63"/>
        <v>99.881535947712422</v>
      </c>
      <c r="AK2014" s="21" t="s">
        <v>2060</v>
      </c>
      <c r="AL2014" t="s">
        <v>2551</v>
      </c>
      <c r="AM2014" t="s">
        <v>53</v>
      </c>
      <c r="AN2014" t="s">
        <v>2033</v>
      </c>
    </row>
    <row r="2015" spans="1:40" ht="15" hidden="1" thickTop="1" x14ac:dyDescent="0.35">
      <c r="A2015" t="s">
        <v>10714</v>
      </c>
      <c r="B2015" t="s">
        <v>10699</v>
      </c>
      <c r="C2015" t="s">
        <v>2673</v>
      </c>
      <c r="D2015" t="s">
        <v>10700</v>
      </c>
      <c r="E2015" t="s">
        <v>2608</v>
      </c>
      <c r="F2015">
        <v>1</v>
      </c>
      <c r="G2015" t="s">
        <v>2609</v>
      </c>
      <c r="H2015" t="s">
        <v>2577</v>
      </c>
      <c r="I2015" t="s">
        <v>2511</v>
      </c>
      <c r="J2015" t="s">
        <v>2675</v>
      </c>
      <c r="K2015" t="s">
        <v>2611</v>
      </c>
      <c r="L2015" t="s">
        <v>2058</v>
      </c>
      <c r="M2015" t="s">
        <v>2170</v>
      </c>
      <c r="N2015">
        <v>0</v>
      </c>
      <c r="O2015">
        <v>0</v>
      </c>
      <c r="P2015">
        <v>0</v>
      </c>
      <c r="Q2015">
        <v>15300</v>
      </c>
      <c r="R2015">
        <v>0</v>
      </c>
      <c r="S2015">
        <v>0</v>
      </c>
      <c r="T2015">
        <v>0</v>
      </c>
      <c r="U2015">
        <v>0</v>
      </c>
      <c r="V2015">
        <v>0</v>
      </c>
      <c r="W2015">
        <v>0</v>
      </c>
      <c r="X2015">
        <v>0</v>
      </c>
      <c r="Y2015">
        <v>0</v>
      </c>
      <c r="Z2015">
        <v>0</v>
      </c>
      <c r="AA2015">
        <v>0</v>
      </c>
      <c r="AB2015">
        <v>0</v>
      </c>
      <c r="AC2015">
        <v>0</v>
      </c>
      <c r="AD2015">
        <v>0</v>
      </c>
      <c r="AE2015">
        <v>0</v>
      </c>
      <c r="AF2015">
        <v>0</v>
      </c>
      <c r="AG2015" t="s">
        <v>10701</v>
      </c>
      <c r="AH2015" s="21" t="str">
        <f t="shared" si="62"/>
        <v>YO98</v>
      </c>
      <c r="AI2015" s="21">
        <v>67.5</v>
      </c>
      <c r="AJ2015" s="21">
        <f t="shared" si="63"/>
        <v>100</v>
      </c>
      <c r="AK2015" s="21" t="s">
        <v>2060</v>
      </c>
      <c r="AL2015" t="s">
        <v>2581</v>
      </c>
      <c r="AM2015" t="s">
        <v>53</v>
      </c>
      <c r="AN2015" t="s">
        <v>2031</v>
      </c>
    </row>
    <row r="2016" spans="1:40" ht="15" hidden="1" thickTop="1" x14ac:dyDescent="0.35">
      <c r="A2016" t="s">
        <v>10718</v>
      </c>
      <c r="B2016" t="s">
        <v>10703</v>
      </c>
      <c r="C2016" t="s">
        <v>3042</v>
      </c>
      <c r="D2016" t="s">
        <v>10704</v>
      </c>
      <c r="E2016" t="s">
        <v>4055</v>
      </c>
      <c r="F2016">
        <v>1</v>
      </c>
      <c r="G2016" t="s">
        <v>2509</v>
      </c>
      <c r="H2016" t="s">
        <v>2510</v>
      </c>
      <c r="I2016" t="s">
        <v>2511</v>
      </c>
      <c r="J2016" t="s">
        <v>2794</v>
      </c>
      <c r="K2016" t="s">
        <v>2669</v>
      </c>
      <c r="L2016" t="s">
        <v>2058</v>
      </c>
      <c r="M2016" t="s">
        <v>2170</v>
      </c>
      <c r="N2016">
        <v>1</v>
      </c>
      <c r="O2016">
        <v>54</v>
      </c>
      <c r="P2016">
        <v>0.35</v>
      </c>
      <c r="Q2016">
        <v>15300</v>
      </c>
      <c r="R2016">
        <v>0</v>
      </c>
      <c r="S2016">
        <v>0</v>
      </c>
      <c r="T2016">
        <v>0</v>
      </c>
      <c r="U2016">
        <v>0</v>
      </c>
      <c r="V2016">
        <v>0</v>
      </c>
      <c r="W2016">
        <v>0</v>
      </c>
      <c r="X2016">
        <v>1</v>
      </c>
      <c r="Y2016">
        <v>54</v>
      </c>
      <c r="Z2016">
        <v>0.35</v>
      </c>
      <c r="AA2016">
        <v>0</v>
      </c>
      <c r="AB2016">
        <v>0</v>
      </c>
      <c r="AC2016">
        <v>0</v>
      </c>
      <c r="AD2016">
        <v>0</v>
      </c>
      <c r="AE2016">
        <v>0</v>
      </c>
      <c r="AF2016">
        <v>0</v>
      </c>
      <c r="AG2016" t="s">
        <v>10705</v>
      </c>
      <c r="AH2016" s="21" t="str">
        <f t="shared" si="62"/>
        <v>YO27</v>
      </c>
      <c r="AI2016" s="21">
        <v>67.5</v>
      </c>
      <c r="AJ2016" s="21">
        <f t="shared" si="63"/>
        <v>99.647058823529406</v>
      </c>
      <c r="AK2016" s="21" t="s">
        <v>2063</v>
      </c>
      <c r="AL2016" t="s">
        <v>2515</v>
      </c>
      <c r="AM2016" t="s">
        <v>53</v>
      </c>
      <c r="AN2016" t="s">
        <v>2030</v>
      </c>
    </row>
    <row r="2017" spans="1:40" ht="15" hidden="1" thickTop="1" x14ac:dyDescent="0.35">
      <c r="A2017" t="s">
        <v>10722</v>
      </c>
      <c r="B2017" t="s">
        <v>10707</v>
      </c>
      <c r="C2017" t="s">
        <v>3493</v>
      </c>
      <c r="D2017" t="s">
        <v>10708</v>
      </c>
      <c r="E2017" t="s">
        <v>2575</v>
      </c>
      <c r="F2017">
        <v>1</v>
      </c>
      <c r="G2017" t="s">
        <v>2576</v>
      </c>
      <c r="H2017" t="s">
        <v>2577</v>
      </c>
      <c r="I2017" t="s">
        <v>2511</v>
      </c>
      <c r="J2017" t="s">
        <v>2578</v>
      </c>
      <c r="K2017" t="s">
        <v>2579</v>
      </c>
      <c r="L2017" t="s">
        <v>2058</v>
      </c>
      <c r="M2017" t="s">
        <v>2059</v>
      </c>
      <c r="N2017">
        <v>0</v>
      </c>
      <c r="O2017">
        <v>0</v>
      </c>
      <c r="P2017">
        <v>0</v>
      </c>
      <c r="Q2017">
        <v>24480</v>
      </c>
      <c r="R2017">
        <v>0</v>
      </c>
      <c r="S2017">
        <v>0</v>
      </c>
      <c r="T2017">
        <v>0</v>
      </c>
      <c r="U2017">
        <v>0</v>
      </c>
      <c r="V2017">
        <v>0</v>
      </c>
      <c r="W2017">
        <v>0</v>
      </c>
      <c r="X2017">
        <v>0</v>
      </c>
      <c r="Y2017">
        <v>0</v>
      </c>
      <c r="Z2017">
        <v>0</v>
      </c>
      <c r="AA2017">
        <v>0</v>
      </c>
      <c r="AB2017">
        <v>0</v>
      </c>
      <c r="AC2017">
        <v>0</v>
      </c>
      <c r="AD2017">
        <v>0</v>
      </c>
      <c r="AE2017">
        <v>0</v>
      </c>
      <c r="AF2017">
        <v>0</v>
      </c>
      <c r="AG2017" t="s">
        <v>10709</v>
      </c>
      <c r="AH2017" s="21" t="str">
        <f t="shared" si="62"/>
        <v>YO27</v>
      </c>
      <c r="AI2017" s="21">
        <v>107.92500000000001</v>
      </c>
      <c r="AJ2017" s="21">
        <f t="shared" si="63"/>
        <v>100</v>
      </c>
      <c r="AK2017" s="21" t="s">
        <v>2060</v>
      </c>
      <c r="AL2017" t="s">
        <v>2581</v>
      </c>
      <c r="AM2017" t="s">
        <v>53</v>
      </c>
      <c r="AN2017" t="s">
        <v>2031</v>
      </c>
    </row>
    <row r="2018" spans="1:40" ht="15" hidden="1" thickTop="1" x14ac:dyDescent="0.35">
      <c r="A2018" t="s">
        <v>10726</v>
      </c>
      <c r="B2018" t="s">
        <v>10711</v>
      </c>
      <c r="C2018" t="s">
        <v>4690</v>
      </c>
      <c r="D2018" t="s">
        <v>10712</v>
      </c>
      <c r="E2018" t="s">
        <v>3572</v>
      </c>
      <c r="F2018">
        <v>1</v>
      </c>
      <c r="G2018" t="s">
        <v>2546</v>
      </c>
      <c r="H2018" t="s">
        <v>2510</v>
      </c>
      <c r="I2018" t="s">
        <v>2511</v>
      </c>
      <c r="J2018" t="s">
        <v>4692</v>
      </c>
      <c r="K2018" t="s">
        <v>3007</v>
      </c>
      <c r="L2018" t="s">
        <v>2058</v>
      </c>
      <c r="M2018" t="s">
        <v>2170</v>
      </c>
      <c r="N2018">
        <v>0</v>
      </c>
      <c r="O2018">
        <v>0</v>
      </c>
      <c r="P2018">
        <v>0</v>
      </c>
      <c r="Q2018">
        <v>15300</v>
      </c>
      <c r="R2018">
        <v>0</v>
      </c>
      <c r="S2018">
        <v>0</v>
      </c>
      <c r="T2018">
        <v>0</v>
      </c>
      <c r="U2018">
        <v>0</v>
      </c>
      <c r="V2018">
        <v>0</v>
      </c>
      <c r="W2018">
        <v>0</v>
      </c>
      <c r="X2018">
        <v>0</v>
      </c>
      <c r="Y2018">
        <v>0</v>
      </c>
      <c r="Z2018">
        <v>0</v>
      </c>
      <c r="AA2018">
        <v>0</v>
      </c>
      <c r="AB2018">
        <v>0</v>
      </c>
      <c r="AC2018">
        <v>0</v>
      </c>
      <c r="AD2018">
        <v>0</v>
      </c>
      <c r="AE2018">
        <v>0</v>
      </c>
      <c r="AF2018">
        <v>0</v>
      </c>
      <c r="AG2018" t="s">
        <v>10713</v>
      </c>
      <c r="AH2018" s="21" t="str">
        <f t="shared" si="62"/>
        <v>YH98</v>
      </c>
      <c r="AI2018" s="21">
        <v>67.5</v>
      </c>
      <c r="AJ2018" s="21">
        <f t="shared" si="63"/>
        <v>100</v>
      </c>
      <c r="AK2018" s="21" t="s">
        <v>2060</v>
      </c>
      <c r="AL2018" t="s">
        <v>2551</v>
      </c>
      <c r="AM2018" t="s">
        <v>53</v>
      </c>
      <c r="AN2018" t="s">
        <v>2030</v>
      </c>
    </row>
    <row r="2019" spans="1:40" ht="15" hidden="1" thickTop="1" x14ac:dyDescent="0.35">
      <c r="A2019" t="s">
        <v>10730</v>
      </c>
      <c r="B2019" t="s">
        <v>10715</v>
      </c>
      <c r="C2019" t="s">
        <v>4690</v>
      </c>
      <c r="D2019" t="s">
        <v>10716</v>
      </c>
      <c r="E2019" t="s">
        <v>3572</v>
      </c>
      <c r="F2019">
        <v>2</v>
      </c>
      <c r="G2019" t="s">
        <v>2546</v>
      </c>
      <c r="H2019" t="s">
        <v>2510</v>
      </c>
      <c r="I2019" t="s">
        <v>2511</v>
      </c>
      <c r="J2019" t="s">
        <v>4692</v>
      </c>
      <c r="K2019" t="s">
        <v>3007</v>
      </c>
      <c r="L2019" t="s">
        <v>2058</v>
      </c>
      <c r="M2019" t="s">
        <v>2170</v>
      </c>
      <c r="N2019">
        <v>0</v>
      </c>
      <c r="O2019">
        <v>0</v>
      </c>
      <c r="P2019">
        <v>0</v>
      </c>
      <c r="Q2019">
        <v>15300</v>
      </c>
      <c r="R2019">
        <v>0</v>
      </c>
      <c r="S2019">
        <v>0</v>
      </c>
      <c r="T2019">
        <v>0</v>
      </c>
      <c r="U2019">
        <v>0</v>
      </c>
      <c r="V2019">
        <v>0</v>
      </c>
      <c r="W2019">
        <v>0</v>
      </c>
      <c r="X2019">
        <v>0</v>
      </c>
      <c r="Y2019">
        <v>0</v>
      </c>
      <c r="Z2019">
        <v>0</v>
      </c>
      <c r="AA2019">
        <v>0</v>
      </c>
      <c r="AB2019">
        <v>0</v>
      </c>
      <c r="AC2019">
        <v>0</v>
      </c>
      <c r="AD2019">
        <v>0</v>
      </c>
      <c r="AE2019">
        <v>0</v>
      </c>
      <c r="AF2019">
        <v>0</v>
      </c>
      <c r="AG2019" t="s">
        <v>10717</v>
      </c>
      <c r="AH2019" s="21" t="str">
        <f t="shared" si="62"/>
        <v>YO27</v>
      </c>
      <c r="AI2019" s="21">
        <v>67.5</v>
      </c>
      <c r="AJ2019" s="21">
        <f t="shared" si="63"/>
        <v>100</v>
      </c>
      <c r="AK2019" s="21" t="s">
        <v>2060</v>
      </c>
      <c r="AL2019" t="s">
        <v>2551</v>
      </c>
      <c r="AM2019" t="s">
        <v>53</v>
      </c>
      <c r="AN2019" t="s">
        <v>2031</v>
      </c>
    </row>
    <row r="2020" spans="1:40" ht="15" hidden="1" thickTop="1" x14ac:dyDescent="0.35">
      <c r="A2020" t="s">
        <v>282</v>
      </c>
      <c r="B2020" t="s">
        <v>10719</v>
      </c>
      <c r="C2020" t="s">
        <v>3414</v>
      </c>
      <c r="D2020" t="s">
        <v>10720</v>
      </c>
      <c r="E2020" t="s">
        <v>2825</v>
      </c>
      <c r="F2020">
        <v>1</v>
      </c>
      <c r="G2020" t="s">
        <v>2816</v>
      </c>
      <c r="H2020" t="s">
        <v>2620</v>
      </c>
      <c r="I2020" t="s">
        <v>2511</v>
      </c>
      <c r="J2020" t="s">
        <v>2826</v>
      </c>
      <c r="K2020" t="s">
        <v>2827</v>
      </c>
      <c r="L2020" t="s">
        <v>2058</v>
      </c>
      <c r="M2020" t="s">
        <v>2059</v>
      </c>
      <c r="N2020">
        <v>0</v>
      </c>
      <c r="O2020">
        <v>0</v>
      </c>
      <c r="P2020">
        <v>0</v>
      </c>
      <c r="Q2020">
        <v>24480</v>
      </c>
      <c r="R2020">
        <v>0</v>
      </c>
      <c r="S2020">
        <v>0</v>
      </c>
      <c r="T2020">
        <v>0</v>
      </c>
      <c r="U2020">
        <v>0</v>
      </c>
      <c r="V2020">
        <v>0</v>
      </c>
      <c r="W2020">
        <v>0</v>
      </c>
      <c r="X2020">
        <v>0</v>
      </c>
      <c r="Y2020">
        <v>0</v>
      </c>
      <c r="Z2020">
        <v>0</v>
      </c>
      <c r="AA2020">
        <v>0</v>
      </c>
      <c r="AB2020">
        <v>0</v>
      </c>
      <c r="AC2020">
        <v>0</v>
      </c>
      <c r="AD2020">
        <v>0</v>
      </c>
      <c r="AE2020">
        <v>0</v>
      </c>
      <c r="AF2020">
        <v>0</v>
      </c>
      <c r="AG2020" t="s">
        <v>10721</v>
      </c>
      <c r="AH2020" s="21" t="str">
        <f t="shared" si="62"/>
        <v>YR21</v>
      </c>
      <c r="AI2020" s="21">
        <v>107.92500000000001</v>
      </c>
      <c r="AJ2020" s="21">
        <f t="shared" si="63"/>
        <v>100</v>
      </c>
      <c r="AK2020" s="21" t="s">
        <v>2060</v>
      </c>
      <c r="AL2020" t="s">
        <v>2829</v>
      </c>
      <c r="AM2020" t="s">
        <v>53</v>
      </c>
      <c r="AN2020" t="s">
        <v>2029</v>
      </c>
    </row>
    <row r="2021" spans="1:40" ht="15" hidden="1" thickTop="1" x14ac:dyDescent="0.35">
      <c r="A2021" t="s">
        <v>10737</v>
      </c>
      <c r="B2021" t="s">
        <v>10723</v>
      </c>
      <c r="C2021" t="s">
        <v>2925</v>
      </c>
      <c r="D2021" t="s">
        <v>10724</v>
      </c>
      <c r="E2021" t="s">
        <v>2920</v>
      </c>
      <c r="F2021">
        <v>1</v>
      </c>
      <c r="G2021" t="s">
        <v>2682</v>
      </c>
      <c r="H2021" t="s">
        <v>2620</v>
      </c>
      <c r="I2021" t="s">
        <v>2511</v>
      </c>
      <c r="J2021" t="s">
        <v>2921</v>
      </c>
      <c r="K2021" t="s">
        <v>2684</v>
      </c>
      <c r="L2021" t="s">
        <v>2058</v>
      </c>
      <c r="M2021" t="s">
        <v>2170</v>
      </c>
      <c r="N2021">
        <v>0</v>
      </c>
      <c r="O2021">
        <v>0</v>
      </c>
      <c r="P2021">
        <v>0</v>
      </c>
      <c r="Q2021">
        <v>15300</v>
      </c>
      <c r="R2021">
        <v>0</v>
      </c>
      <c r="S2021">
        <v>0</v>
      </c>
      <c r="T2021">
        <v>0</v>
      </c>
      <c r="U2021">
        <v>0</v>
      </c>
      <c r="V2021">
        <v>0</v>
      </c>
      <c r="W2021">
        <v>0</v>
      </c>
      <c r="X2021">
        <v>0</v>
      </c>
      <c r="Y2021">
        <v>0</v>
      </c>
      <c r="Z2021">
        <v>0</v>
      </c>
      <c r="AA2021">
        <v>0</v>
      </c>
      <c r="AB2021">
        <v>0</v>
      </c>
      <c r="AC2021">
        <v>0</v>
      </c>
      <c r="AD2021">
        <v>0</v>
      </c>
      <c r="AE2021">
        <v>0</v>
      </c>
      <c r="AF2021">
        <v>0</v>
      </c>
      <c r="AG2021" t="s">
        <v>10725</v>
      </c>
      <c r="AH2021" s="21" t="str">
        <f t="shared" si="62"/>
        <v>YH98</v>
      </c>
      <c r="AI2021" s="21">
        <v>67.5</v>
      </c>
      <c r="AJ2021" s="21">
        <f t="shared" si="63"/>
        <v>100</v>
      </c>
      <c r="AK2021" s="21" t="s">
        <v>2060</v>
      </c>
      <c r="AL2021" t="s">
        <v>2923</v>
      </c>
      <c r="AM2021" t="s">
        <v>53</v>
      </c>
      <c r="AN2021" t="s">
        <v>2030</v>
      </c>
    </row>
    <row r="2022" spans="1:40" ht="15" hidden="1" thickTop="1" x14ac:dyDescent="0.35">
      <c r="A2022" t="s">
        <v>10740</v>
      </c>
      <c r="B2022" t="s">
        <v>10727</v>
      </c>
      <c r="C2022" t="s">
        <v>6370</v>
      </c>
      <c r="D2022" t="s">
        <v>10728</v>
      </c>
      <c r="E2022" t="s">
        <v>2724</v>
      </c>
      <c r="F2022">
        <v>1</v>
      </c>
      <c r="G2022" t="s">
        <v>2682</v>
      </c>
      <c r="H2022" t="s">
        <v>2620</v>
      </c>
      <c r="I2022" t="s">
        <v>2511</v>
      </c>
      <c r="J2022" t="s">
        <v>2725</v>
      </c>
      <c r="K2022" t="s">
        <v>2684</v>
      </c>
      <c r="L2022" t="s">
        <v>2058</v>
      </c>
      <c r="M2022" t="s">
        <v>2726</v>
      </c>
      <c r="N2022">
        <v>0</v>
      </c>
      <c r="O2022">
        <v>0</v>
      </c>
      <c r="P2022">
        <v>0</v>
      </c>
      <c r="Q2022">
        <v>17340</v>
      </c>
      <c r="R2022">
        <v>0</v>
      </c>
      <c r="S2022">
        <v>0</v>
      </c>
      <c r="T2022">
        <v>0</v>
      </c>
      <c r="U2022">
        <v>0</v>
      </c>
      <c r="V2022">
        <v>0</v>
      </c>
      <c r="W2022">
        <v>0</v>
      </c>
      <c r="X2022">
        <v>0</v>
      </c>
      <c r="Y2022">
        <v>0</v>
      </c>
      <c r="Z2022">
        <v>0</v>
      </c>
      <c r="AA2022">
        <v>0</v>
      </c>
      <c r="AB2022">
        <v>0</v>
      </c>
      <c r="AC2022">
        <v>0</v>
      </c>
      <c r="AD2022">
        <v>0</v>
      </c>
      <c r="AE2022">
        <v>0</v>
      </c>
      <c r="AF2022">
        <v>0</v>
      </c>
      <c r="AG2022" t="s">
        <v>10729</v>
      </c>
      <c r="AH2022" s="21" t="str">
        <f t="shared" si="62"/>
        <v>YN23</v>
      </c>
      <c r="AI2022" s="21">
        <v>76.424999999999997</v>
      </c>
      <c r="AJ2022" s="21">
        <f t="shared" si="63"/>
        <v>100</v>
      </c>
      <c r="AK2022" s="21" t="s">
        <v>2060</v>
      </c>
      <c r="AL2022" t="s">
        <v>2725</v>
      </c>
      <c r="AM2022" t="s">
        <v>53</v>
      </c>
      <c r="AN2022" t="s">
        <v>2031</v>
      </c>
    </row>
    <row r="2023" spans="1:40" ht="15" hidden="1" thickTop="1" x14ac:dyDescent="0.35">
      <c r="A2023" t="s">
        <v>10744</v>
      </c>
      <c r="B2023" t="s">
        <v>10731</v>
      </c>
      <c r="C2023" t="s">
        <v>5100</v>
      </c>
      <c r="D2023" t="s">
        <v>10732</v>
      </c>
      <c r="E2023" t="s">
        <v>558</v>
      </c>
      <c r="F2023">
        <v>1</v>
      </c>
      <c r="G2023" t="s">
        <v>2524</v>
      </c>
      <c r="H2023" t="s">
        <v>2056</v>
      </c>
      <c r="I2023" t="s">
        <v>2511</v>
      </c>
      <c r="J2023" t="s">
        <v>2532</v>
      </c>
      <c r="K2023" t="s">
        <v>62</v>
      </c>
      <c r="L2023" t="s">
        <v>2058</v>
      </c>
      <c r="M2023" t="s">
        <v>2059</v>
      </c>
      <c r="N2023">
        <v>0</v>
      </c>
      <c r="O2023">
        <v>0</v>
      </c>
      <c r="P2023">
        <v>0</v>
      </c>
      <c r="Q2023">
        <v>24480</v>
      </c>
      <c r="R2023">
        <v>0</v>
      </c>
      <c r="S2023">
        <v>0</v>
      </c>
      <c r="T2023">
        <v>0</v>
      </c>
      <c r="U2023">
        <v>0</v>
      </c>
      <c r="V2023">
        <v>0</v>
      </c>
      <c r="W2023">
        <v>0</v>
      </c>
      <c r="X2023">
        <v>0</v>
      </c>
      <c r="Y2023">
        <v>0</v>
      </c>
      <c r="Z2023">
        <v>0</v>
      </c>
      <c r="AA2023">
        <v>0</v>
      </c>
      <c r="AB2023">
        <v>0</v>
      </c>
      <c r="AC2023">
        <v>0</v>
      </c>
      <c r="AD2023">
        <v>0</v>
      </c>
      <c r="AE2023">
        <v>0</v>
      </c>
      <c r="AF2023">
        <v>0</v>
      </c>
      <c r="AG2023" t="s">
        <v>10733</v>
      </c>
      <c r="AH2023" s="21" t="str">
        <f t="shared" si="62"/>
        <v>YO27</v>
      </c>
      <c r="AI2023" s="21">
        <v>107.92500000000001</v>
      </c>
      <c r="AJ2023" s="21">
        <f t="shared" si="63"/>
        <v>100</v>
      </c>
      <c r="AK2023" s="21" t="s">
        <v>2060</v>
      </c>
      <c r="AL2023" t="s">
        <v>2527</v>
      </c>
      <c r="AM2023" t="s">
        <v>53</v>
      </c>
      <c r="AN2023" t="s">
        <v>2031</v>
      </c>
    </row>
    <row r="2024" spans="1:40" ht="15" hidden="1" thickTop="1" x14ac:dyDescent="0.35">
      <c r="A2024" t="s">
        <v>10748</v>
      </c>
      <c r="B2024" t="s">
        <v>10734</v>
      </c>
      <c r="C2024" t="s">
        <v>2746</v>
      </c>
      <c r="D2024" t="s">
        <v>10735</v>
      </c>
      <c r="E2024" t="s">
        <v>2575</v>
      </c>
      <c r="F2024">
        <v>1</v>
      </c>
      <c r="G2024" t="s">
        <v>2609</v>
      </c>
      <c r="H2024" t="s">
        <v>2577</v>
      </c>
      <c r="I2024" t="s">
        <v>2511</v>
      </c>
      <c r="J2024" t="s">
        <v>2675</v>
      </c>
      <c r="K2024" t="s">
        <v>2611</v>
      </c>
      <c r="L2024" t="s">
        <v>2058</v>
      </c>
      <c r="M2024" t="s">
        <v>2170</v>
      </c>
      <c r="N2024">
        <v>0</v>
      </c>
      <c r="O2024">
        <v>0</v>
      </c>
      <c r="P2024">
        <v>0</v>
      </c>
      <c r="Q2024">
        <v>15300</v>
      </c>
      <c r="R2024">
        <v>0</v>
      </c>
      <c r="S2024">
        <v>0</v>
      </c>
      <c r="T2024">
        <v>0</v>
      </c>
      <c r="U2024">
        <v>0</v>
      </c>
      <c r="V2024">
        <v>0</v>
      </c>
      <c r="W2024">
        <v>0</v>
      </c>
      <c r="X2024">
        <v>0</v>
      </c>
      <c r="Y2024">
        <v>0</v>
      </c>
      <c r="Z2024">
        <v>0</v>
      </c>
      <c r="AA2024">
        <v>0</v>
      </c>
      <c r="AB2024">
        <v>0</v>
      </c>
      <c r="AC2024">
        <v>0</v>
      </c>
      <c r="AD2024">
        <v>0</v>
      </c>
      <c r="AE2024">
        <v>0</v>
      </c>
      <c r="AF2024">
        <v>0</v>
      </c>
      <c r="AG2024" t="s">
        <v>10736</v>
      </c>
      <c r="AH2024" s="21" t="str">
        <f t="shared" si="62"/>
        <v>YH98</v>
      </c>
      <c r="AI2024" s="21">
        <v>67.5</v>
      </c>
      <c r="AJ2024" s="21">
        <f t="shared" si="63"/>
        <v>100</v>
      </c>
      <c r="AK2024" s="21" t="s">
        <v>2060</v>
      </c>
      <c r="AL2024" t="s">
        <v>2581</v>
      </c>
      <c r="AM2024" t="s">
        <v>53</v>
      </c>
      <c r="AN2024" t="s">
        <v>2029</v>
      </c>
    </row>
    <row r="2025" spans="1:40" ht="15" hidden="1" thickTop="1" x14ac:dyDescent="0.35">
      <c r="A2025" t="s">
        <v>283</v>
      </c>
      <c r="B2025" t="s">
        <v>10738</v>
      </c>
      <c r="C2025" t="s">
        <v>100</v>
      </c>
      <c r="D2025" t="s">
        <v>10739</v>
      </c>
      <c r="E2025" t="s">
        <v>560</v>
      </c>
      <c r="F2025">
        <v>1</v>
      </c>
      <c r="G2025" t="s">
        <v>2055</v>
      </c>
      <c r="H2025" t="s">
        <v>2056</v>
      </c>
      <c r="I2025" t="s">
        <v>2511</v>
      </c>
      <c r="J2025" t="s">
        <v>67</v>
      </c>
      <c r="K2025" t="s">
        <v>68</v>
      </c>
      <c r="L2025" t="s">
        <v>2058</v>
      </c>
      <c r="M2025" t="s">
        <v>2059</v>
      </c>
      <c r="N2025">
        <v>0</v>
      </c>
      <c r="O2025">
        <v>0</v>
      </c>
      <c r="P2025">
        <v>0</v>
      </c>
      <c r="Q2025">
        <v>24480</v>
      </c>
      <c r="R2025">
        <v>0</v>
      </c>
      <c r="S2025">
        <v>0</v>
      </c>
      <c r="T2025">
        <v>0</v>
      </c>
      <c r="U2025">
        <v>0</v>
      </c>
      <c r="V2025">
        <v>0</v>
      </c>
      <c r="W2025">
        <v>0</v>
      </c>
      <c r="X2025">
        <v>0</v>
      </c>
      <c r="Y2025">
        <v>0</v>
      </c>
      <c r="Z2025">
        <v>0</v>
      </c>
      <c r="AA2025">
        <v>0</v>
      </c>
      <c r="AB2025">
        <v>0</v>
      </c>
      <c r="AC2025">
        <v>0</v>
      </c>
      <c r="AD2025">
        <v>0</v>
      </c>
      <c r="AE2025">
        <v>0</v>
      </c>
      <c r="AF2025">
        <v>0</v>
      </c>
      <c r="AG2025" t="s">
        <v>281</v>
      </c>
      <c r="AH2025" s="21" t="str">
        <f t="shared" si="62"/>
        <v>YR20</v>
      </c>
      <c r="AI2025" s="21">
        <v>107.92500000000001</v>
      </c>
      <c r="AJ2025" s="21">
        <f t="shared" si="63"/>
        <v>100</v>
      </c>
      <c r="AK2025" s="21" t="s">
        <v>2060</v>
      </c>
      <c r="AL2025" t="s">
        <v>70</v>
      </c>
      <c r="AM2025" t="s">
        <v>53</v>
      </c>
      <c r="AN2025" t="s">
        <v>2031</v>
      </c>
    </row>
    <row r="2026" spans="1:40" ht="15" hidden="1" thickTop="1" x14ac:dyDescent="0.35">
      <c r="A2026" t="s">
        <v>285</v>
      </c>
      <c r="B2026" t="s">
        <v>10741</v>
      </c>
      <c r="C2026" t="s">
        <v>4101</v>
      </c>
      <c r="D2026" t="s">
        <v>10742</v>
      </c>
      <c r="E2026" t="s">
        <v>3338</v>
      </c>
      <c r="F2026">
        <v>1</v>
      </c>
      <c r="G2026" t="s">
        <v>2609</v>
      </c>
      <c r="H2026" t="s">
        <v>2577</v>
      </c>
      <c r="I2026" t="s">
        <v>2511</v>
      </c>
      <c r="J2026" t="s">
        <v>2675</v>
      </c>
      <c r="K2026" t="s">
        <v>2611</v>
      </c>
      <c r="L2026" t="s">
        <v>2058</v>
      </c>
      <c r="M2026" t="s">
        <v>2059</v>
      </c>
      <c r="N2026">
        <v>0</v>
      </c>
      <c r="O2026">
        <v>0</v>
      </c>
      <c r="P2026">
        <v>0</v>
      </c>
      <c r="Q2026">
        <v>24480</v>
      </c>
      <c r="R2026">
        <v>0</v>
      </c>
      <c r="S2026">
        <v>0</v>
      </c>
      <c r="T2026">
        <v>0</v>
      </c>
      <c r="U2026">
        <v>0</v>
      </c>
      <c r="V2026">
        <v>0</v>
      </c>
      <c r="W2026">
        <v>0</v>
      </c>
      <c r="X2026">
        <v>0</v>
      </c>
      <c r="Y2026">
        <v>0</v>
      </c>
      <c r="Z2026">
        <v>0</v>
      </c>
      <c r="AA2026">
        <v>0</v>
      </c>
      <c r="AB2026">
        <v>0</v>
      </c>
      <c r="AC2026">
        <v>0</v>
      </c>
      <c r="AD2026">
        <v>0</v>
      </c>
      <c r="AE2026">
        <v>0</v>
      </c>
      <c r="AF2026">
        <v>0</v>
      </c>
      <c r="AG2026" t="s">
        <v>10743</v>
      </c>
      <c r="AH2026" s="21" t="str">
        <f t="shared" si="62"/>
        <v>YO98</v>
      </c>
      <c r="AI2026" s="21">
        <v>107.92500000000001</v>
      </c>
      <c r="AJ2026" s="21">
        <f t="shared" si="63"/>
        <v>100</v>
      </c>
      <c r="AK2026" s="21" t="s">
        <v>2060</v>
      </c>
      <c r="AL2026" t="s">
        <v>2581</v>
      </c>
      <c r="AM2026" t="s">
        <v>53</v>
      </c>
      <c r="AN2026" t="s">
        <v>2034</v>
      </c>
    </row>
    <row r="2027" spans="1:40" ht="15" hidden="1" thickTop="1" x14ac:dyDescent="0.35">
      <c r="A2027" t="s">
        <v>286</v>
      </c>
      <c r="B2027" t="s">
        <v>10745</v>
      </c>
      <c r="C2027" t="s">
        <v>3594</v>
      </c>
      <c r="D2027" t="s">
        <v>10746</v>
      </c>
      <c r="E2027" t="s">
        <v>2575</v>
      </c>
      <c r="F2027">
        <v>1</v>
      </c>
      <c r="G2027" t="s">
        <v>2609</v>
      </c>
      <c r="H2027" t="s">
        <v>2577</v>
      </c>
      <c r="I2027" t="s">
        <v>2511</v>
      </c>
      <c r="J2027" t="s">
        <v>2610</v>
      </c>
      <c r="K2027" t="s">
        <v>2611</v>
      </c>
      <c r="L2027" t="s">
        <v>2058</v>
      </c>
      <c r="M2027" t="s">
        <v>2170</v>
      </c>
      <c r="N2027">
        <v>1</v>
      </c>
      <c r="O2027">
        <v>28</v>
      </c>
      <c r="P2027">
        <v>0.18</v>
      </c>
      <c r="Q2027">
        <v>15300</v>
      </c>
      <c r="R2027">
        <v>0</v>
      </c>
      <c r="S2027">
        <v>0</v>
      </c>
      <c r="T2027">
        <v>0</v>
      </c>
      <c r="U2027">
        <v>0</v>
      </c>
      <c r="V2027">
        <v>0</v>
      </c>
      <c r="W2027">
        <v>0</v>
      </c>
      <c r="X2027">
        <v>1</v>
      </c>
      <c r="Y2027">
        <v>28</v>
      </c>
      <c r="Z2027">
        <v>0.18</v>
      </c>
      <c r="AA2027">
        <v>0</v>
      </c>
      <c r="AB2027">
        <v>0</v>
      </c>
      <c r="AC2027">
        <v>0</v>
      </c>
      <c r="AD2027">
        <v>0</v>
      </c>
      <c r="AE2027">
        <v>0</v>
      </c>
      <c r="AF2027">
        <v>0</v>
      </c>
      <c r="AG2027" t="s">
        <v>10747</v>
      </c>
      <c r="AH2027" s="21" t="str">
        <f t="shared" si="62"/>
        <v>YO98</v>
      </c>
      <c r="AI2027" s="21">
        <v>67.5</v>
      </c>
      <c r="AJ2027" s="21">
        <f t="shared" si="63"/>
        <v>99.816993464052288</v>
      </c>
      <c r="AK2027" s="21" t="s">
        <v>2060</v>
      </c>
      <c r="AL2027" t="s">
        <v>2581</v>
      </c>
      <c r="AM2027" t="s">
        <v>53</v>
      </c>
      <c r="AN2027" t="s">
        <v>2031</v>
      </c>
    </row>
    <row r="2028" spans="1:40" ht="15" hidden="1" thickTop="1" x14ac:dyDescent="0.35">
      <c r="A2028" t="s">
        <v>0</v>
      </c>
      <c r="B2028" t="s">
        <v>10749</v>
      </c>
      <c r="C2028" t="s">
        <v>4072</v>
      </c>
      <c r="D2028" t="s">
        <v>10750</v>
      </c>
      <c r="E2028" t="s">
        <v>3440</v>
      </c>
      <c r="F2028">
        <v>1</v>
      </c>
      <c r="G2028" t="s">
        <v>2609</v>
      </c>
      <c r="H2028" t="s">
        <v>2577</v>
      </c>
      <c r="I2028" t="s">
        <v>2511</v>
      </c>
      <c r="J2028" t="s">
        <v>2610</v>
      </c>
      <c r="K2028" t="s">
        <v>2611</v>
      </c>
      <c r="L2028" t="s">
        <v>2058</v>
      </c>
      <c r="M2028" t="s">
        <v>2170</v>
      </c>
      <c r="N2028">
        <v>1</v>
      </c>
      <c r="O2028">
        <v>36</v>
      </c>
      <c r="P2028">
        <v>0.24</v>
      </c>
      <c r="Q2028">
        <v>15300</v>
      </c>
      <c r="R2028">
        <v>0</v>
      </c>
      <c r="S2028">
        <v>0</v>
      </c>
      <c r="T2028">
        <v>0</v>
      </c>
      <c r="U2028">
        <v>0</v>
      </c>
      <c r="V2028">
        <v>0</v>
      </c>
      <c r="W2028">
        <v>0</v>
      </c>
      <c r="X2028">
        <v>1</v>
      </c>
      <c r="Y2028">
        <v>36</v>
      </c>
      <c r="Z2028">
        <v>0.24</v>
      </c>
      <c r="AA2028">
        <v>0</v>
      </c>
      <c r="AB2028">
        <v>0</v>
      </c>
      <c r="AC2028">
        <v>0</v>
      </c>
      <c r="AD2028">
        <v>0</v>
      </c>
      <c r="AE2028">
        <v>0</v>
      </c>
      <c r="AF2028">
        <v>0</v>
      </c>
      <c r="AG2028" t="s">
        <v>10751</v>
      </c>
      <c r="AH2028" s="21" t="str">
        <f t="shared" si="62"/>
        <v>YO27</v>
      </c>
      <c r="AI2028" s="21">
        <v>67.5</v>
      </c>
      <c r="AJ2028" s="21">
        <f t="shared" si="63"/>
        <v>99.764705882352942</v>
      </c>
      <c r="AK2028" s="21" t="s">
        <v>2060</v>
      </c>
      <c r="AL2028" t="s">
        <v>2581</v>
      </c>
      <c r="AM2028" t="s">
        <v>53</v>
      </c>
      <c r="AN2028" t="s">
        <v>2031</v>
      </c>
    </row>
    <row r="2029" spans="1:40" ht="15" hidden="1" thickTop="1" x14ac:dyDescent="0.35">
      <c r="A2029" t="s">
        <v>287</v>
      </c>
      <c r="B2029" t="s">
        <v>10752</v>
      </c>
      <c r="C2029" t="s">
        <v>2885</v>
      </c>
      <c r="D2029" t="s">
        <v>10753</v>
      </c>
      <c r="E2029" t="s">
        <v>2608</v>
      </c>
      <c r="F2029">
        <v>1</v>
      </c>
      <c r="G2029" t="s">
        <v>2609</v>
      </c>
      <c r="H2029" t="s">
        <v>2577</v>
      </c>
      <c r="I2029" t="s">
        <v>2511</v>
      </c>
      <c r="J2029" t="s">
        <v>2578</v>
      </c>
      <c r="K2029" t="s">
        <v>2579</v>
      </c>
      <c r="L2029" t="s">
        <v>2058</v>
      </c>
      <c r="M2029" t="s">
        <v>2059</v>
      </c>
      <c r="N2029">
        <v>1</v>
      </c>
      <c r="O2029">
        <v>58</v>
      </c>
      <c r="P2029">
        <v>0.24</v>
      </c>
      <c r="Q2029">
        <v>24480</v>
      </c>
      <c r="R2029">
        <v>0</v>
      </c>
      <c r="S2029">
        <v>0</v>
      </c>
      <c r="T2029">
        <v>0</v>
      </c>
      <c r="U2029">
        <v>0</v>
      </c>
      <c r="V2029">
        <v>0</v>
      </c>
      <c r="W2029">
        <v>0</v>
      </c>
      <c r="X2029">
        <v>1</v>
      </c>
      <c r="Y2029">
        <v>58</v>
      </c>
      <c r="Z2029">
        <v>0.24</v>
      </c>
      <c r="AA2029">
        <v>0</v>
      </c>
      <c r="AB2029">
        <v>0</v>
      </c>
      <c r="AC2029">
        <v>0</v>
      </c>
      <c r="AD2029">
        <v>0</v>
      </c>
      <c r="AE2029">
        <v>0</v>
      </c>
      <c r="AF2029">
        <v>0</v>
      </c>
      <c r="AG2029" t="s">
        <v>10754</v>
      </c>
      <c r="AH2029" s="21" t="str">
        <f t="shared" si="62"/>
        <v>YO27</v>
      </c>
      <c r="AI2029" s="21">
        <v>107.92500000000001</v>
      </c>
      <c r="AJ2029" s="21">
        <f t="shared" si="63"/>
        <v>99.763071895424844</v>
      </c>
      <c r="AK2029" s="21" t="s">
        <v>2060</v>
      </c>
      <c r="AL2029" t="s">
        <v>2581</v>
      </c>
      <c r="AM2029" t="s">
        <v>53</v>
      </c>
      <c r="AN2029" t="s">
        <v>2033</v>
      </c>
    </row>
    <row r="2030" spans="1:40" ht="15" hidden="1" thickTop="1" x14ac:dyDescent="0.35">
      <c r="A2030" t="s">
        <v>288</v>
      </c>
      <c r="B2030" t="s">
        <v>10755</v>
      </c>
      <c r="C2030" t="s">
        <v>2689</v>
      </c>
      <c r="D2030" t="s">
        <v>10756</v>
      </c>
      <c r="E2030" t="s">
        <v>2691</v>
      </c>
      <c r="F2030">
        <v>1</v>
      </c>
      <c r="G2030" t="s">
        <v>2609</v>
      </c>
      <c r="H2030" t="s">
        <v>2577</v>
      </c>
      <c r="I2030" t="s">
        <v>2511</v>
      </c>
      <c r="J2030" t="s">
        <v>2692</v>
      </c>
      <c r="K2030" t="s">
        <v>2635</v>
      </c>
      <c r="L2030" t="s">
        <v>30320</v>
      </c>
      <c r="M2030" t="s">
        <v>5106</v>
      </c>
      <c r="N2030">
        <v>0</v>
      </c>
      <c r="O2030">
        <v>0</v>
      </c>
      <c r="P2030">
        <v>0</v>
      </c>
      <c r="Q2030">
        <v>7020</v>
      </c>
      <c r="R2030">
        <v>0</v>
      </c>
      <c r="S2030">
        <v>0</v>
      </c>
      <c r="T2030">
        <v>0</v>
      </c>
      <c r="U2030">
        <v>0</v>
      </c>
      <c r="V2030">
        <v>0</v>
      </c>
      <c r="W2030">
        <v>0</v>
      </c>
      <c r="X2030">
        <v>0</v>
      </c>
      <c r="Y2030">
        <v>0</v>
      </c>
      <c r="Z2030">
        <v>0</v>
      </c>
      <c r="AA2030">
        <v>0</v>
      </c>
      <c r="AB2030">
        <v>0</v>
      </c>
      <c r="AC2030">
        <v>0</v>
      </c>
      <c r="AD2030">
        <v>0</v>
      </c>
      <c r="AE2030">
        <v>0</v>
      </c>
      <c r="AF2030">
        <v>0</v>
      </c>
      <c r="AG2030" t="s">
        <v>10757</v>
      </c>
      <c r="AH2030" s="21" t="str">
        <f t="shared" si="62"/>
        <v>YK19</v>
      </c>
      <c r="AI2030" s="21">
        <v>40.500000000000007</v>
      </c>
      <c r="AJ2030" s="21">
        <f t="shared" si="63"/>
        <v>100</v>
      </c>
      <c r="AK2030" s="21" t="s">
        <v>2060</v>
      </c>
      <c r="AL2030" t="s">
        <v>2581</v>
      </c>
      <c r="AM2030" t="s">
        <v>53</v>
      </c>
      <c r="AN2030" t="s">
        <v>2029</v>
      </c>
    </row>
    <row r="2031" spans="1:40" ht="15" hidden="1" thickTop="1" x14ac:dyDescent="0.35">
      <c r="A2031" t="s">
        <v>210</v>
      </c>
      <c r="B2031" t="s">
        <v>10758</v>
      </c>
      <c r="C2031" t="s">
        <v>2689</v>
      </c>
      <c r="D2031" t="s">
        <v>10759</v>
      </c>
      <c r="E2031" t="s">
        <v>2691</v>
      </c>
      <c r="F2031">
        <v>1</v>
      </c>
      <c r="G2031" t="s">
        <v>2609</v>
      </c>
      <c r="H2031" t="s">
        <v>2577</v>
      </c>
      <c r="I2031" t="s">
        <v>2511</v>
      </c>
      <c r="J2031" t="s">
        <v>2692</v>
      </c>
      <c r="K2031" t="s">
        <v>2635</v>
      </c>
      <c r="L2031" t="s">
        <v>30320</v>
      </c>
      <c r="M2031" t="s">
        <v>5106</v>
      </c>
      <c r="N2031">
        <v>0</v>
      </c>
      <c r="O2031">
        <v>0</v>
      </c>
      <c r="P2031">
        <v>0</v>
      </c>
      <c r="Q2031">
        <v>7020</v>
      </c>
      <c r="R2031">
        <v>0</v>
      </c>
      <c r="S2031">
        <v>0</v>
      </c>
      <c r="T2031">
        <v>0</v>
      </c>
      <c r="U2031">
        <v>0</v>
      </c>
      <c r="V2031">
        <v>0</v>
      </c>
      <c r="W2031">
        <v>0</v>
      </c>
      <c r="X2031">
        <v>0</v>
      </c>
      <c r="Y2031">
        <v>0</v>
      </c>
      <c r="Z2031">
        <v>0</v>
      </c>
      <c r="AA2031">
        <v>0</v>
      </c>
      <c r="AB2031">
        <v>0</v>
      </c>
      <c r="AC2031">
        <v>0</v>
      </c>
      <c r="AD2031">
        <v>0</v>
      </c>
      <c r="AE2031">
        <v>0</v>
      </c>
      <c r="AF2031">
        <v>0</v>
      </c>
      <c r="AG2031" t="s">
        <v>10760</v>
      </c>
      <c r="AH2031" s="21" t="str">
        <f t="shared" si="62"/>
        <v>YK19</v>
      </c>
      <c r="AI2031" s="21">
        <v>40.500000000000007</v>
      </c>
      <c r="AJ2031" s="21">
        <f t="shared" si="63"/>
        <v>100</v>
      </c>
      <c r="AK2031" s="21" t="s">
        <v>2060</v>
      </c>
      <c r="AL2031" t="s">
        <v>2581</v>
      </c>
      <c r="AM2031" t="s">
        <v>53</v>
      </c>
      <c r="AN2031" t="s">
        <v>2029</v>
      </c>
    </row>
    <row r="2032" spans="1:40" ht="15" hidden="1" thickTop="1" x14ac:dyDescent="0.35">
      <c r="A2032" t="s">
        <v>10772</v>
      </c>
      <c r="B2032" t="s">
        <v>10761</v>
      </c>
      <c r="C2032" t="s">
        <v>2966</v>
      </c>
      <c r="D2032" t="s">
        <v>10762</v>
      </c>
      <c r="E2032" t="s">
        <v>2705</v>
      </c>
      <c r="F2032">
        <v>1</v>
      </c>
      <c r="G2032" t="s">
        <v>2593</v>
      </c>
      <c r="H2032" t="s">
        <v>2056</v>
      </c>
      <c r="I2032" t="s">
        <v>2511</v>
      </c>
      <c r="J2032" t="s">
        <v>2594</v>
      </c>
      <c r="K2032" t="s">
        <v>65</v>
      </c>
      <c r="L2032" t="s">
        <v>30321</v>
      </c>
      <c r="M2032" t="s">
        <v>10763</v>
      </c>
      <c r="N2032">
        <v>0</v>
      </c>
      <c r="O2032">
        <v>0</v>
      </c>
      <c r="P2032">
        <v>0</v>
      </c>
      <c r="Q2032">
        <v>9900</v>
      </c>
      <c r="R2032">
        <v>0</v>
      </c>
      <c r="S2032">
        <v>0</v>
      </c>
      <c r="T2032">
        <v>0</v>
      </c>
      <c r="U2032">
        <v>0</v>
      </c>
      <c r="V2032">
        <v>0</v>
      </c>
      <c r="W2032">
        <v>0</v>
      </c>
      <c r="X2032">
        <v>0</v>
      </c>
      <c r="Y2032">
        <v>0</v>
      </c>
      <c r="Z2032">
        <v>0</v>
      </c>
      <c r="AA2032">
        <v>0</v>
      </c>
      <c r="AB2032">
        <v>0</v>
      </c>
      <c r="AC2032">
        <v>0</v>
      </c>
      <c r="AD2032">
        <v>0</v>
      </c>
      <c r="AE2032">
        <v>0</v>
      </c>
      <c r="AF2032">
        <v>0</v>
      </c>
      <c r="AG2032" t="s">
        <v>10764</v>
      </c>
      <c r="AH2032" s="21" t="str">
        <f t="shared" si="62"/>
        <v>YO27</v>
      </c>
      <c r="AI2032" s="21">
        <v>49.500000000000007</v>
      </c>
      <c r="AJ2032" s="21">
        <f t="shared" si="63"/>
        <v>100</v>
      </c>
      <c r="AK2032" s="21" t="s">
        <v>2060</v>
      </c>
      <c r="AL2032" t="s">
        <v>2527</v>
      </c>
      <c r="AM2032" t="s">
        <v>53</v>
      </c>
      <c r="AN2032" t="s">
        <v>2029</v>
      </c>
    </row>
    <row r="2033" spans="1:40" ht="15" hidden="1" thickTop="1" x14ac:dyDescent="0.35">
      <c r="A2033" t="s">
        <v>10776</v>
      </c>
      <c r="B2033" t="s">
        <v>10765</v>
      </c>
      <c r="C2033" t="s">
        <v>3212</v>
      </c>
      <c r="D2033" t="s">
        <v>10766</v>
      </c>
      <c r="E2033" t="s">
        <v>5691</v>
      </c>
      <c r="F2033">
        <v>1</v>
      </c>
      <c r="G2033" t="s">
        <v>2055</v>
      </c>
      <c r="H2033" t="s">
        <v>2056</v>
      </c>
      <c r="I2033" t="s">
        <v>2511</v>
      </c>
      <c r="J2033" t="s">
        <v>2999</v>
      </c>
      <c r="K2033" t="s">
        <v>42</v>
      </c>
      <c r="L2033" t="s">
        <v>2058</v>
      </c>
      <c r="M2033" t="s">
        <v>2059</v>
      </c>
      <c r="N2033">
        <v>0</v>
      </c>
      <c r="O2033">
        <v>0</v>
      </c>
      <c r="P2033">
        <v>0</v>
      </c>
      <c r="Q2033">
        <v>24480</v>
      </c>
      <c r="R2033">
        <v>0</v>
      </c>
      <c r="S2033">
        <v>0</v>
      </c>
      <c r="T2033">
        <v>0</v>
      </c>
      <c r="U2033">
        <v>0</v>
      </c>
      <c r="V2033">
        <v>0</v>
      </c>
      <c r="W2033">
        <v>0</v>
      </c>
      <c r="X2033">
        <v>0</v>
      </c>
      <c r="Y2033">
        <v>0</v>
      </c>
      <c r="Z2033">
        <v>0</v>
      </c>
      <c r="AA2033">
        <v>0</v>
      </c>
      <c r="AB2033">
        <v>0</v>
      </c>
      <c r="AC2033">
        <v>0</v>
      </c>
      <c r="AD2033">
        <v>0</v>
      </c>
      <c r="AE2033">
        <v>0</v>
      </c>
      <c r="AF2033">
        <v>0</v>
      </c>
      <c r="AG2033" t="s">
        <v>10767</v>
      </c>
      <c r="AH2033" s="21" t="str">
        <f t="shared" si="62"/>
        <v>YR20</v>
      </c>
      <c r="AI2033" s="21">
        <v>107.92500000000001</v>
      </c>
      <c r="AJ2033" s="21">
        <f t="shared" si="63"/>
        <v>100</v>
      </c>
      <c r="AK2033" s="21" t="s">
        <v>2060</v>
      </c>
      <c r="AL2033" t="s">
        <v>2964</v>
      </c>
      <c r="AM2033" t="s">
        <v>53</v>
      </c>
      <c r="AN2033" t="s">
        <v>2029</v>
      </c>
    </row>
    <row r="2034" spans="1:40" ht="15" hidden="1" thickTop="1" x14ac:dyDescent="0.35">
      <c r="A2034" t="s">
        <v>10780</v>
      </c>
      <c r="B2034" t="s">
        <v>10768</v>
      </c>
      <c r="C2034" t="s">
        <v>2631</v>
      </c>
      <c r="D2034" t="s">
        <v>10769</v>
      </c>
      <c r="E2034" t="s">
        <v>2691</v>
      </c>
      <c r="F2034">
        <v>1</v>
      </c>
      <c r="G2034" t="s">
        <v>2633</v>
      </c>
      <c r="H2034" t="s">
        <v>2577</v>
      </c>
      <c r="I2034" t="s">
        <v>2511</v>
      </c>
      <c r="J2034" t="s">
        <v>2634</v>
      </c>
      <c r="K2034" t="s">
        <v>2635</v>
      </c>
      <c r="L2034" t="s">
        <v>2058</v>
      </c>
      <c r="M2034" t="s">
        <v>2059</v>
      </c>
      <c r="N2034">
        <v>1</v>
      </c>
      <c r="O2034">
        <v>60</v>
      </c>
      <c r="P2034">
        <v>0.25</v>
      </c>
      <c r="Q2034">
        <v>24480</v>
      </c>
      <c r="R2034">
        <v>0</v>
      </c>
      <c r="S2034">
        <v>0</v>
      </c>
      <c r="T2034">
        <v>0</v>
      </c>
      <c r="U2034">
        <v>0</v>
      </c>
      <c r="V2034">
        <v>0</v>
      </c>
      <c r="W2034">
        <v>0</v>
      </c>
      <c r="X2034">
        <v>0</v>
      </c>
      <c r="Y2034">
        <v>0</v>
      </c>
      <c r="Z2034">
        <v>0</v>
      </c>
      <c r="AA2034">
        <v>1</v>
      </c>
      <c r="AB2034">
        <v>60</v>
      </c>
      <c r="AC2034">
        <v>0.25</v>
      </c>
      <c r="AD2034">
        <v>0</v>
      </c>
      <c r="AE2034">
        <v>0</v>
      </c>
      <c r="AF2034">
        <v>0</v>
      </c>
      <c r="AG2034" t="s">
        <v>10770</v>
      </c>
      <c r="AH2034" s="21" t="str">
        <f t="shared" si="62"/>
        <v>YO98</v>
      </c>
      <c r="AI2034" s="21">
        <v>107.92500000000001</v>
      </c>
      <c r="AJ2034" s="21">
        <f t="shared" si="63"/>
        <v>99.754901960784309</v>
      </c>
      <c r="AK2034" s="21" t="s">
        <v>2060</v>
      </c>
      <c r="AL2034" t="s">
        <v>2581</v>
      </c>
      <c r="AM2034" t="s">
        <v>53</v>
      </c>
      <c r="AN2034" t="s">
        <v>2031</v>
      </c>
    </row>
    <row r="2035" spans="1:40" ht="15" hidden="1" thickTop="1" x14ac:dyDescent="0.35">
      <c r="A2035" t="s">
        <v>10784</v>
      </c>
      <c r="B2035" t="s">
        <v>10773</v>
      </c>
      <c r="C2035" t="s">
        <v>2813</v>
      </c>
      <c r="D2035" t="s">
        <v>10774</v>
      </c>
      <c r="E2035" t="s">
        <v>3624</v>
      </c>
      <c r="F2035">
        <v>1</v>
      </c>
      <c r="G2035" t="s">
        <v>2816</v>
      </c>
      <c r="H2035" t="s">
        <v>2620</v>
      </c>
      <c r="I2035" t="s">
        <v>2511</v>
      </c>
      <c r="J2035" t="s">
        <v>2817</v>
      </c>
      <c r="K2035" t="s">
        <v>2818</v>
      </c>
      <c r="L2035" t="s">
        <v>2058</v>
      </c>
      <c r="M2035" t="s">
        <v>2059</v>
      </c>
      <c r="N2035">
        <v>0</v>
      </c>
      <c r="O2035">
        <v>0</v>
      </c>
      <c r="P2035">
        <v>0</v>
      </c>
      <c r="Q2035">
        <v>24480</v>
      </c>
      <c r="R2035">
        <v>0</v>
      </c>
      <c r="S2035">
        <v>0</v>
      </c>
      <c r="T2035">
        <v>0</v>
      </c>
      <c r="U2035">
        <v>0</v>
      </c>
      <c r="V2035">
        <v>0</v>
      </c>
      <c r="W2035">
        <v>0</v>
      </c>
      <c r="X2035">
        <v>0</v>
      </c>
      <c r="Y2035">
        <v>0</v>
      </c>
      <c r="Z2035">
        <v>0</v>
      </c>
      <c r="AA2035">
        <v>0</v>
      </c>
      <c r="AB2035">
        <v>0</v>
      </c>
      <c r="AC2035">
        <v>0</v>
      </c>
      <c r="AD2035">
        <v>0</v>
      </c>
      <c r="AE2035">
        <v>0</v>
      </c>
      <c r="AF2035">
        <v>0</v>
      </c>
      <c r="AG2035" t="s">
        <v>10775</v>
      </c>
      <c r="AH2035" s="21" t="str">
        <f t="shared" si="62"/>
        <v>YR21</v>
      </c>
      <c r="AI2035" s="21">
        <v>107.92500000000001</v>
      </c>
      <c r="AJ2035" s="21">
        <f t="shared" si="63"/>
        <v>100</v>
      </c>
      <c r="AK2035" s="21" t="s">
        <v>2060</v>
      </c>
      <c r="AL2035" t="s">
        <v>2820</v>
      </c>
      <c r="AM2035" t="s">
        <v>53</v>
      </c>
      <c r="AN2035" t="s">
        <v>2030</v>
      </c>
    </row>
    <row r="2036" spans="1:40" ht="15" hidden="1" thickTop="1" x14ac:dyDescent="0.35">
      <c r="A2036" t="s">
        <v>10786</v>
      </c>
      <c r="B2036" t="s">
        <v>10777</v>
      </c>
      <c r="C2036" t="s">
        <v>2813</v>
      </c>
      <c r="D2036" t="s">
        <v>10778</v>
      </c>
      <c r="E2036" t="s">
        <v>3624</v>
      </c>
      <c r="F2036">
        <v>1</v>
      </c>
      <c r="G2036" t="s">
        <v>2816</v>
      </c>
      <c r="H2036" t="s">
        <v>2620</v>
      </c>
      <c r="I2036" t="s">
        <v>2511</v>
      </c>
      <c r="J2036" t="s">
        <v>2817</v>
      </c>
      <c r="K2036" t="s">
        <v>2818</v>
      </c>
      <c r="L2036" t="s">
        <v>2058</v>
      </c>
      <c r="M2036" t="s">
        <v>2059</v>
      </c>
      <c r="N2036">
        <v>1</v>
      </c>
      <c r="O2036">
        <v>38</v>
      </c>
      <c r="P2036">
        <v>0.16</v>
      </c>
      <c r="Q2036">
        <v>24480</v>
      </c>
      <c r="R2036">
        <v>1</v>
      </c>
      <c r="S2036">
        <v>38</v>
      </c>
      <c r="T2036">
        <v>0.16</v>
      </c>
      <c r="U2036">
        <v>0</v>
      </c>
      <c r="V2036">
        <v>0</v>
      </c>
      <c r="W2036">
        <v>0</v>
      </c>
      <c r="X2036">
        <v>0</v>
      </c>
      <c r="Y2036">
        <v>0</v>
      </c>
      <c r="Z2036">
        <v>0</v>
      </c>
      <c r="AA2036">
        <v>0</v>
      </c>
      <c r="AB2036">
        <v>0</v>
      </c>
      <c r="AC2036">
        <v>0</v>
      </c>
      <c r="AD2036">
        <v>0</v>
      </c>
      <c r="AE2036">
        <v>0</v>
      </c>
      <c r="AF2036">
        <v>0</v>
      </c>
      <c r="AG2036" t="s">
        <v>10779</v>
      </c>
      <c r="AH2036" s="21" t="str">
        <f t="shared" si="62"/>
        <v>YR21</v>
      </c>
      <c r="AI2036" s="21">
        <v>107.92500000000001</v>
      </c>
      <c r="AJ2036" s="21">
        <f t="shared" si="63"/>
        <v>99.84477124183006</v>
      </c>
      <c r="AK2036" s="21" t="s">
        <v>2060</v>
      </c>
      <c r="AL2036" t="s">
        <v>2820</v>
      </c>
      <c r="AM2036" t="s">
        <v>53</v>
      </c>
      <c r="AN2036" t="s">
        <v>2030</v>
      </c>
    </row>
    <row r="2037" spans="1:40" ht="15" hidden="1" thickTop="1" x14ac:dyDescent="0.35">
      <c r="A2037" t="s">
        <v>10790</v>
      </c>
      <c r="B2037" t="s">
        <v>10781</v>
      </c>
      <c r="C2037" t="s">
        <v>2813</v>
      </c>
      <c r="D2037" t="s">
        <v>10782</v>
      </c>
      <c r="E2037" t="s">
        <v>3624</v>
      </c>
      <c r="F2037">
        <v>1</v>
      </c>
      <c r="G2037" t="s">
        <v>2816</v>
      </c>
      <c r="H2037" t="s">
        <v>2620</v>
      </c>
      <c r="I2037" t="s">
        <v>2511</v>
      </c>
      <c r="J2037" t="s">
        <v>2817</v>
      </c>
      <c r="K2037" t="s">
        <v>2818</v>
      </c>
      <c r="L2037" t="s">
        <v>2058</v>
      </c>
      <c r="M2037" t="s">
        <v>2059</v>
      </c>
      <c r="N2037">
        <v>2</v>
      </c>
      <c r="O2037">
        <v>111</v>
      </c>
      <c r="P2037">
        <v>0.45</v>
      </c>
      <c r="Q2037">
        <v>24480</v>
      </c>
      <c r="R2037">
        <v>1</v>
      </c>
      <c r="S2037">
        <v>41</v>
      </c>
      <c r="T2037">
        <v>0.17</v>
      </c>
      <c r="U2037">
        <v>0</v>
      </c>
      <c r="V2037">
        <v>0</v>
      </c>
      <c r="W2037">
        <v>0</v>
      </c>
      <c r="X2037">
        <v>1</v>
      </c>
      <c r="Y2037">
        <v>70</v>
      </c>
      <c r="Z2037">
        <v>0.28999999999999998</v>
      </c>
      <c r="AA2037">
        <v>0</v>
      </c>
      <c r="AB2037">
        <v>0</v>
      </c>
      <c r="AC2037">
        <v>0</v>
      </c>
      <c r="AD2037">
        <v>0</v>
      </c>
      <c r="AE2037">
        <v>0</v>
      </c>
      <c r="AF2037">
        <v>0</v>
      </c>
      <c r="AG2037" t="s">
        <v>10783</v>
      </c>
      <c r="AH2037" s="21" t="str">
        <f t="shared" si="62"/>
        <v>YR21</v>
      </c>
      <c r="AI2037" s="21">
        <v>107.92500000000001</v>
      </c>
      <c r="AJ2037" s="21">
        <f t="shared" si="63"/>
        <v>99.546568627450981</v>
      </c>
      <c r="AK2037" s="21" t="s">
        <v>2063</v>
      </c>
      <c r="AL2037" t="s">
        <v>2820</v>
      </c>
      <c r="AM2037" t="s">
        <v>53</v>
      </c>
      <c r="AN2037" t="s">
        <v>2031</v>
      </c>
    </row>
    <row r="2038" spans="1:40" ht="15" hidden="1" thickTop="1" x14ac:dyDescent="0.35">
      <c r="A2038" t="s">
        <v>10794</v>
      </c>
      <c r="B2038" t="s">
        <v>10787</v>
      </c>
      <c r="C2038" t="s">
        <v>4088</v>
      </c>
      <c r="D2038" t="s">
        <v>10788</v>
      </c>
      <c r="E2038" t="s">
        <v>2608</v>
      </c>
      <c r="F2038">
        <v>1</v>
      </c>
      <c r="G2038" t="s">
        <v>2609</v>
      </c>
      <c r="H2038" t="s">
        <v>2577</v>
      </c>
      <c r="I2038" t="s">
        <v>2511</v>
      </c>
      <c r="J2038" t="s">
        <v>2610</v>
      </c>
      <c r="K2038" t="s">
        <v>2611</v>
      </c>
      <c r="L2038" t="s">
        <v>2058</v>
      </c>
      <c r="M2038" t="s">
        <v>2059</v>
      </c>
      <c r="N2038">
        <v>1</v>
      </c>
      <c r="O2038">
        <v>25</v>
      </c>
      <c r="P2038">
        <v>0.1</v>
      </c>
      <c r="Q2038">
        <v>24480</v>
      </c>
      <c r="R2038">
        <v>0</v>
      </c>
      <c r="S2038">
        <v>0</v>
      </c>
      <c r="T2038">
        <v>0</v>
      </c>
      <c r="U2038">
        <v>0</v>
      </c>
      <c r="V2038">
        <v>0</v>
      </c>
      <c r="W2038">
        <v>0</v>
      </c>
      <c r="X2038">
        <v>1</v>
      </c>
      <c r="Y2038">
        <v>25</v>
      </c>
      <c r="Z2038">
        <v>0.1</v>
      </c>
      <c r="AA2038">
        <v>0</v>
      </c>
      <c r="AB2038">
        <v>0</v>
      </c>
      <c r="AC2038">
        <v>0</v>
      </c>
      <c r="AD2038">
        <v>0</v>
      </c>
      <c r="AE2038">
        <v>0</v>
      </c>
      <c r="AF2038">
        <v>0</v>
      </c>
      <c r="AG2038" t="s">
        <v>10789</v>
      </c>
      <c r="AH2038" s="21" t="str">
        <f t="shared" si="62"/>
        <v>YO98</v>
      </c>
      <c r="AI2038" s="21">
        <v>107.92500000000001</v>
      </c>
      <c r="AJ2038" s="21">
        <f t="shared" si="63"/>
        <v>99.897875816993462</v>
      </c>
      <c r="AK2038" s="21" t="s">
        <v>2060</v>
      </c>
      <c r="AL2038" t="s">
        <v>2613</v>
      </c>
      <c r="AM2038" t="s">
        <v>53</v>
      </c>
      <c r="AN2038" t="s">
        <v>2033</v>
      </c>
    </row>
    <row r="2039" spans="1:40" ht="15" hidden="1" thickTop="1" x14ac:dyDescent="0.35">
      <c r="A2039" t="s">
        <v>10798</v>
      </c>
      <c r="B2039" t="s">
        <v>10791</v>
      </c>
      <c r="C2039" t="s">
        <v>5067</v>
      </c>
      <c r="D2039" t="s">
        <v>10792</v>
      </c>
      <c r="E2039" t="s">
        <v>2608</v>
      </c>
      <c r="F2039">
        <v>1</v>
      </c>
      <c r="G2039" t="s">
        <v>2609</v>
      </c>
      <c r="H2039" t="s">
        <v>2577</v>
      </c>
      <c r="I2039" t="s">
        <v>2511</v>
      </c>
      <c r="J2039" t="s">
        <v>2610</v>
      </c>
      <c r="K2039" t="s">
        <v>2611</v>
      </c>
      <c r="L2039" t="s">
        <v>2058</v>
      </c>
      <c r="M2039" t="s">
        <v>2170</v>
      </c>
      <c r="N2039">
        <v>0</v>
      </c>
      <c r="O2039">
        <v>0</v>
      </c>
      <c r="P2039">
        <v>0</v>
      </c>
      <c r="Q2039">
        <v>15300</v>
      </c>
      <c r="R2039">
        <v>0</v>
      </c>
      <c r="S2039">
        <v>0</v>
      </c>
      <c r="T2039">
        <v>0</v>
      </c>
      <c r="U2039">
        <v>0</v>
      </c>
      <c r="V2039">
        <v>0</v>
      </c>
      <c r="W2039">
        <v>0</v>
      </c>
      <c r="X2039">
        <v>0</v>
      </c>
      <c r="Y2039">
        <v>0</v>
      </c>
      <c r="Z2039">
        <v>0</v>
      </c>
      <c r="AA2039">
        <v>0</v>
      </c>
      <c r="AB2039">
        <v>0</v>
      </c>
      <c r="AC2039">
        <v>0</v>
      </c>
      <c r="AD2039">
        <v>0</v>
      </c>
      <c r="AE2039">
        <v>0</v>
      </c>
      <c r="AF2039">
        <v>0</v>
      </c>
      <c r="AG2039" t="s">
        <v>10793</v>
      </c>
      <c r="AH2039" s="21" t="str">
        <f t="shared" si="62"/>
        <v>YO27</v>
      </c>
      <c r="AI2039" s="21">
        <v>67.5</v>
      </c>
      <c r="AJ2039" s="21">
        <f t="shared" si="63"/>
        <v>100</v>
      </c>
      <c r="AK2039" s="21" t="s">
        <v>2060</v>
      </c>
      <c r="AL2039" t="s">
        <v>2613</v>
      </c>
      <c r="AM2039" t="s">
        <v>53</v>
      </c>
      <c r="AN2039" t="s">
        <v>2030</v>
      </c>
    </row>
    <row r="2040" spans="1:40" ht="15" hidden="1" thickTop="1" x14ac:dyDescent="0.35">
      <c r="A2040" t="s">
        <v>10802</v>
      </c>
      <c r="B2040" t="s">
        <v>10795</v>
      </c>
      <c r="C2040" t="s">
        <v>3428</v>
      </c>
      <c r="D2040" t="s">
        <v>10796</v>
      </c>
      <c r="E2040" t="s">
        <v>2608</v>
      </c>
      <c r="F2040">
        <v>1</v>
      </c>
      <c r="G2040" t="s">
        <v>2609</v>
      </c>
      <c r="H2040" t="s">
        <v>2577</v>
      </c>
      <c r="I2040" t="s">
        <v>2511</v>
      </c>
      <c r="J2040" t="s">
        <v>2610</v>
      </c>
      <c r="K2040" t="s">
        <v>2611</v>
      </c>
      <c r="L2040" t="s">
        <v>2058</v>
      </c>
      <c r="M2040" t="s">
        <v>2170</v>
      </c>
      <c r="N2040">
        <v>2</v>
      </c>
      <c r="O2040">
        <v>59</v>
      </c>
      <c r="P2040">
        <v>0.39</v>
      </c>
      <c r="Q2040">
        <v>15300</v>
      </c>
      <c r="R2040">
        <v>1</v>
      </c>
      <c r="S2040">
        <v>44</v>
      </c>
      <c r="T2040">
        <v>0.28999999999999998</v>
      </c>
      <c r="U2040">
        <v>0</v>
      </c>
      <c r="V2040">
        <v>0</v>
      </c>
      <c r="W2040">
        <v>0</v>
      </c>
      <c r="X2040">
        <v>1</v>
      </c>
      <c r="Y2040">
        <v>15</v>
      </c>
      <c r="Z2040">
        <v>0.1</v>
      </c>
      <c r="AA2040">
        <v>0</v>
      </c>
      <c r="AB2040">
        <v>0</v>
      </c>
      <c r="AC2040">
        <v>0</v>
      </c>
      <c r="AD2040">
        <v>0</v>
      </c>
      <c r="AE2040">
        <v>0</v>
      </c>
      <c r="AF2040">
        <v>0</v>
      </c>
      <c r="AG2040" t="s">
        <v>10797</v>
      </c>
      <c r="AH2040" s="21" t="str">
        <f t="shared" si="62"/>
        <v>YO27</v>
      </c>
      <c r="AI2040" s="21">
        <v>67.5</v>
      </c>
      <c r="AJ2040" s="21">
        <f t="shared" si="63"/>
        <v>99.614379084967325</v>
      </c>
      <c r="AK2040" s="21" t="s">
        <v>2063</v>
      </c>
      <c r="AL2040" t="s">
        <v>2613</v>
      </c>
      <c r="AM2040" t="s">
        <v>53</v>
      </c>
      <c r="AN2040" t="s">
        <v>2032</v>
      </c>
    </row>
    <row r="2041" spans="1:40" ht="15" hidden="1" thickTop="1" x14ac:dyDescent="0.35">
      <c r="A2041" t="s">
        <v>7828</v>
      </c>
      <c r="B2041" t="s">
        <v>10799</v>
      </c>
      <c r="C2041" t="s">
        <v>2951</v>
      </c>
      <c r="D2041" t="s">
        <v>10800</v>
      </c>
      <c r="E2041" t="s">
        <v>558</v>
      </c>
      <c r="F2041">
        <v>1</v>
      </c>
      <c r="G2041" t="s">
        <v>2524</v>
      </c>
      <c r="H2041" t="s">
        <v>2056</v>
      </c>
      <c r="I2041" t="s">
        <v>2511</v>
      </c>
      <c r="J2041" t="s">
        <v>2532</v>
      </c>
      <c r="K2041" t="s">
        <v>62</v>
      </c>
      <c r="L2041" t="s">
        <v>2058</v>
      </c>
      <c r="M2041" t="s">
        <v>2170</v>
      </c>
      <c r="N2041">
        <v>0</v>
      </c>
      <c r="O2041">
        <v>0</v>
      </c>
      <c r="P2041">
        <v>0</v>
      </c>
      <c r="Q2041">
        <v>15300</v>
      </c>
      <c r="R2041">
        <v>0</v>
      </c>
      <c r="S2041">
        <v>0</v>
      </c>
      <c r="T2041">
        <v>0</v>
      </c>
      <c r="U2041">
        <v>0</v>
      </c>
      <c r="V2041">
        <v>0</v>
      </c>
      <c r="W2041">
        <v>0</v>
      </c>
      <c r="X2041">
        <v>0</v>
      </c>
      <c r="Y2041">
        <v>0</v>
      </c>
      <c r="Z2041">
        <v>0</v>
      </c>
      <c r="AA2041">
        <v>0</v>
      </c>
      <c r="AB2041">
        <v>0</v>
      </c>
      <c r="AC2041">
        <v>0</v>
      </c>
      <c r="AD2041">
        <v>0</v>
      </c>
      <c r="AE2041">
        <v>0</v>
      </c>
      <c r="AF2041">
        <v>0</v>
      </c>
      <c r="AG2041" t="s">
        <v>10801</v>
      </c>
      <c r="AH2041" s="21" t="str">
        <f t="shared" si="62"/>
        <v>YR21</v>
      </c>
      <c r="AI2041" s="21">
        <v>67.5</v>
      </c>
      <c r="AJ2041" s="21">
        <f t="shared" si="63"/>
        <v>100</v>
      </c>
      <c r="AK2041" s="21" t="s">
        <v>2060</v>
      </c>
      <c r="AL2041" t="s">
        <v>2527</v>
      </c>
      <c r="AM2041" t="s">
        <v>53</v>
      </c>
      <c r="AN2041" t="s">
        <v>2031</v>
      </c>
    </row>
    <row r="2042" spans="1:40" ht="15" hidden="1" thickTop="1" x14ac:dyDescent="0.35">
      <c r="A2042" t="s">
        <v>10809</v>
      </c>
      <c r="B2042" t="s">
        <v>10803</v>
      </c>
      <c r="C2042" t="s">
        <v>2897</v>
      </c>
      <c r="D2042" t="s">
        <v>10804</v>
      </c>
      <c r="E2042" t="s">
        <v>2705</v>
      </c>
      <c r="F2042">
        <v>1</v>
      </c>
      <c r="G2042" t="s">
        <v>2593</v>
      </c>
      <c r="H2042" t="s">
        <v>2056</v>
      </c>
      <c r="I2042" t="s">
        <v>2511</v>
      </c>
      <c r="J2042" t="s">
        <v>2594</v>
      </c>
      <c r="K2042" t="s">
        <v>65</v>
      </c>
      <c r="L2042" t="s">
        <v>2058</v>
      </c>
      <c r="M2042" t="s">
        <v>2059</v>
      </c>
      <c r="N2042">
        <v>3</v>
      </c>
      <c r="O2042">
        <v>86</v>
      </c>
      <c r="P2042">
        <v>0.35</v>
      </c>
      <c r="Q2042">
        <v>24480</v>
      </c>
      <c r="R2042">
        <v>1</v>
      </c>
      <c r="S2042">
        <v>52</v>
      </c>
      <c r="T2042">
        <v>0.21</v>
      </c>
      <c r="U2042">
        <v>0</v>
      </c>
      <c r="V2042">
        <v>0</v>
      </c>
      <c r="W2042">
        <v>0</v>
      </c>
      <c r="X2042">
        <v>2</v>
      </c>
      <c r="Y2042">
        <v>34</v>
      </c>
      <c r="Z2042">
        <v>0.14000000000000001</v>
      </c>
      <c r="AA2042">
        <v>0</v>
      </c>
      <c r="AB2042">
        <v>0</v>
      </c>
      <c r="AC2042">
        <v>0</v>
      </c>
      <c r="AD2042">
        <v>0</v>
      </c>
      <c r="AE2042">
        <v>0</v>
      </c>
      <c r="AF2042">
        <v>0</v>
      </c>
      <c r="AG2042" t="s">
        <v>10805</v>
      </c>
      <c r="AH2042" s="21" t="str">
        <f t="shared" si="62"/>
        <v>YH98</v>
      </c>
      <c r="AI2042" s="21">
        <v>107.92500000000001</v>
      </c>
      <c r="AJ2042" s="21">
        <f t="shared" si="63"/>
        <v>99.648692810457518</v>
      </c>
      <c r="AK2042" s="21" t="s">
        <v>2063</v>
      </c>
      <c r="AL2042" t="s">
        <v>2527</v>
      </c>
      <c r="AM2042" t="s">
        <v>53</v>
      </c>
      <c r="AN2042" t="s">
        <v>2032</v>
      </c>
    </row>
    <row r="2043" spans="1:40" ht="15" hidden="1" thickTop="1" x14ac:dyDescent="0.35">
      <c r="A2043" t="s">
        <v>10813</v>
      </c>
      <c r="B2043" t="s">
        <v>10806</v>
      </c>
      <c r="C2043" t="s">
        <v>3891</v>
      </c>
      <c r="D2043" t="s">
        <v>10807</v>
      </c>
      <c r="E2043" t="s">
        <v>561</v>
      </c>
      <c r="F2043">
        <v>1</v>
      </c>
      <c r="G2043" t="s">
        <v>2524</v>
      </c>
      <c r="H2043" t="s">
        <v>2056</v>
      </c>
      <c r="I2043" t="s">
        <v>2511</v>
      </c>
      <c r="J2043" t="s">
        <v>3893</v>
      </c>
      <c r="K2043" t="s">
        <v>62</v>
      </c>
      <c r="L2043" t="s">
        <v>2058</v>
      </c>
      <c r="M2043" t="s">
        <v>2059</v>
      </c>
      <c r="N2043">
        <v>5</v>
      </c>
      <c r="O2043">
        <v>114</v>
      </c>
      <c r="P2043">
        <v>0.47</v>
      </c>
      <c r="Q2043">
        <v>24480</v>
      </c>
      <c r="R2043">
        <v>1</v>
      </c>
      <c r="S2043">
        <v>32</v>
      </c>
      <c r="T2043">
        <v>0.13</v>
      </c>
      <c r="U2043">
        <v>0</v>
      </c>
      <c r="V2043">
        <v>0</v>
      </c>
      <c r="W2043">
        <v>0</v>
      </c>
      <c r="X2043">
        <v>0</v>
      </c>
      <c r="Y2043">
        <v>0</v>
      </c>
      <c r="Z2043">
        <v>0</v>
      </c>
      <c r="AA2043">
        <v>4</v>
      </c>
      <c r="AB2043">
        <v>82</v>
      </c>
      <c r="AC2043">
        <v>0.33</v>
      </c>
      <c r="AD2043">
        <v>0</v>
      </c>
      <c r="AE2043">
        <v>0</v>
      </c>
      <c r="AF2043">
        <v>0</v>
      </c>
      <c r="AG2043" t="s">
        <v>10808</v>
      </c>
      <c r="AH2043" s="21" t="str">
        <f t="shared" si="62"/>
        <v>YO27</v>
      </c>
      <c r="AI2043" s="21">
        <v>107.92500000000001</v>
      </c>
      <c r="AJ2043" s="21">
        <f t="shared" si="63"/>
        <v>99.534313725490193</v>
      </c>
      <c r="AK2043" s="21" t="s">
        <v>2063</v>
      </c>
      <c r="AL2043" t="s">
        <v>2527</v>
      </c>
      <c r="AM2043" t="s">
        <v>53</v>
      </c>
      <c r="AN2043" t="s">
        <v>2030</v>
      </c>
    </row>
    <row r="2044" spans="1:40" ht="15" hidden="1" thickTop="1" x14ac:dyDescent="0.35">
      <c r="A2044" t="s">
        <v>10817</v>
      </c>
      <c r="B2044" t="s">
        <v>10810</v>
      </c>
      <c r="C2044" t="s">
        <v>3248</v>
      </c>
      <c r="D2044" t="s">
        <v>10811</v>
      </c>
      <c r="E2044" t="s">
        <v>2938</v>
      </c>
      <c r="F2044">
        <v>1</v>
      </c>
      <c r="G2044" t="s">
        <v>2593</v>
      </c>
      <c r="H2044" t="s">
        <v>2056</v>
      </c>
      <c r="I2044" t="s">
        <v>2511</v>
      </c>
      <c r="J2044" t="s">
        <v>3250</v>
      </c>
      <c r="K2044" t="s">
        <v>65</v>
      </c>
      <c r="L2044" t="s">
        <v>2058</v>
      </c>
      <c r="M2044" t="s">
        <v>2059</v>
      </c>
      <c r="N2044">
        <v>2</v>
      </c>
      <c r="O2044">
        <v>61</v>
      </c>
      <c r="P2044">
        <v>0.25</v>
      </c>
      <c r="Q2044">
        <v>24480</v>
      </c>
      <c r="R2044">
        <v>0</v>
      </c>
      <c r="S2044">
        <v>0</v>
      </c>
      <c r="T2044">
        <v>0</v>
      </c>
      <c r="U2044">
        <v>0</v>
      </c>
      <c r="V2044">
        <v>0</v>
      </c>
      <c r="W2044">
        <v>0</v>
      </c>
      <c r="X2044">
        <v>1</v>
      </c>
      <c r="Y2044">
        <v>27</v>
      </c>
      <c r="Z2044">
        <v>0.11</v>
      </c>
      <c r="AA2044">
        <v>1</v>
      </c>
      <c r="AB2044">
        <v>34</v>
      </c>
      <c r="AC2044">
        <v>0.14000000000000001</v>
      </c>
      <c r="AD2044">
        <v>0</v>
      </c>
      <c r="AE2044">
        <v>0</v>
      </c>
      <c r="AF2044">
        <v>0</v>
      </c>
      <c r="AG2044" t="s">
        <v>10812</v>
      </c>
      <c r="AH2044" s="21" t="str">
        <f t="shared" si="62"/>
        <v>YO27</v>
      </c>
      <c r="AI2044" s="21">
        <v>107.92500000000001</v>
      </c>
      <c r="AJ2044" s="21">
        <f t="shared" si="63"/>
        <v>99.750816993464056</v>
      </c>
      <c r="AK2044" s="21" t="s">
        <v>2060</v>
      </c>
      <c r="AL2044" t="s">
        <v>2527</v>
      </c>
      <c r="AM2044" t="s">
        <v>53</v>
      </c>
      <c r="AN2044" t="s">
        <v>2032</v>
      </c>
    </row>
    <row r="2045" spans="1:40" ht="15" hidden="1" thickTop="1" x14ac:dyDescent="0.35">
      <c r="A2045" t="s">
        <v>10821</v>
      </c>
      <c r="B2045" t="s">
        <v>10814</v>
      </c>
      <c r="C2045" t="s">
        <v>2925</v>
      </c>
      <c r="D2045" t="s">
        <v>10815</v>
      </c>
      <c r="E2045" t="s">
        <v>2920</v>
      </c>
      <c r="F2045">
        <v>1</v>
      </c>
      <c r="G2045" t="s">
        <v>2682</v>
      </c>
      <c r="H2045" t="s">
        <v>2620</v>
      </c>
      <c r="I2045" t="s">
        <v>2511</v>
      </c>
      <c r="J2045" t="s">
        <v>2921</v>
      </c>
      <c r="K2045" t="s">
        <v>2684</v>
      </c>
      <c r="L2045" t="s">
        <v>2058</v>
      </c>
      <c r="M2045" t="s">
        <v>2059</v>
      </c>
      <c r="N2045">
        <v>0</v>
      </c>
      <c r="O2045">
        <v>0</v>
      </c>
      <c r="P2045">
        <v>0</v>
      </c>
      <c r="Q2045">
        <v>24480</v>
      </c>
      <c r="R2045">
        <v>0</v>
      </c>
      <c r="S2045">
        <v>0</v>
      </c>
      <c r="T2045">
        <v>0</v>
      </c>
      <c r="U2045">
        <v>0</v>
      </c>
      <c r="V2045">
        <v>0</v>
      </c>
      <c r="W2045">
        <v>0</v>
      </c>
      <c r="X2045">
        <v>0</v>
      </c>
      <c r="Y2045">
        <v>0</v>
      </c>
      <c r="Z2045">
        <v>0</v>
      </c>
      <c r="AA2045">
        <v>0</v>
      </c>
      <c r="AB2045">
        <v>0</v>
      </c>
      <c r="AC2045">
        <v>0</v>
      </c>
      <c r="AD2045">
        <v>0</v>
      </c>
      <c r="AE2045">
        <v>0</v>
      </c>
      <c r="AF2045">
        <v>0</v>
      </c>
      <c r="AG2045" t="s">
        <v>10816</v>
      </c>
      <c r="AH2045" s="21" t="str">
        <f t="shared" si="62"/>
        <v>YO27</v>
      </c>
      <c r="AI2045" s="21">
        <v>107.92500000000001</v>
      </c>
      <c r="AJ2045" s="21">
        <f t="shared" si="63"/>
        <v>100</v>
      </c>
      <c r="AK2045" s="21" t="s">
        <v>2060</v>
      </c>
      <c r="AL2045" t="s">
        <v>2923</v>
      </c>
      <c r="AM2045" t="s">
        <v>53</v>
      </c>
      <c r="AN2045" t="s">
        <v>2029</v>
      </c>
    </row>
    <row r="2046" spans="1:40" ht="15" hidden="1" thickTop="1" x14ac:dyDescent="0.35">
      <c r="A2046" t="s">
        <v>10827</v>
      </c>
      <c r="B2046" t="s">
        <v>10818</v>
      </c>
      <c r="C2046" t="s">
        <v>4938</v>
      </c>
      <c r="D2046" t="s">
        <v>10819</v>
      </c>
      <c r="E2046" t="s">
        <v>3572</v>
      </c>
      <c r="F2046">
        <v>1</v>
      </c>
      <c r="G2046" t="s">
        <v>2546</v>
      </c>
      <c r="H2046" t="s">
        <v>2510</v>
      </c>
      <c r="I2046" t="s">
        <v>2511</v>
      </c>
      <c r="J2046" t="s">
        <v>4692</v>
      </c>
      <c r="K2046" t="s">
        <v>3007</v>
      </c>
      <c r="L2046" t="s">
        <v>2058</v>
      </c>
      <c r="M2046" t="s">
        <v>2170</v>
      </c>
      <c r="N2046">
        <v>0</v>
      </c>
      <c r="O2046">
        <v>0</v>
      </c>
      <c r="P2046">
        <v>0</v>
      </c>
      <c r="Q2046">
        <v>15300</v>
      </c>
      <c r="R2046">
        <v>0</v>
      </c>
      <c r="S2046">
        <v>0</v>
      </c>
      <c r="T2046">
        <v>0</v>
      </c>
      <c r="U2046">
        <v>0</v>
      </c>
      <c r="V2046">
        <v>0</v>
      </c>
      <c r="W2046">
        <v>0</v>
      </c>
      <c r="X2046">
        <v>0</v>
      </c>
      <c r="Y2046">
        <v>0</v>
      </c>
      <c r="Z2046">
        <v>0</v>
      </c>
      <c r="AA2046">
        <v>0</v>
      </c>
      <c r="AB2046">
        <v>0</v>
      </c>
      <c r="AC2046">
        <v>0</v>
      </c>
      <c r="AD2046">
        <v>0</v>
      </c>
      <c r="AE2046">
        <v>0</v>
      </c>
      <c r="AF2046">
        <v>0</v>
      </c>
      <c r="AG2046" t="s">
        <v>10820</v>
      </c>
      <c r="AH2046" s="21" t="str">
        <f t="shared" si="62"/>
        <v>YR21</v>
      </c>
      <c r="AI2046" s="21">
        <v>67.5</v>
      </c>
      <c r="AJ2046" s="21">
        <f t="shared" si="63"/>
        <v>100</v>
      </c>
      <c r="AK2046" s="21" t="s">
        <v>2060</v>
      </c>
      <c r="AL2046" t="s">
        <v>2551</v>
      </c>
      <c r="AM2046" t="s">
        <v>53</v>
      </c>
      <c r="AN2046" t="s">
        <v>2030</v>
      </c>
    </row>
    <row r="2047" spans="1:40" ht="15" hidden="1" thickTop="1" x14ac:dyDescent="0.35">
      <c r="A2047" t="s">
        <v>10831</v>
      </c>
      <c r="B2047" t="s">
        <v>10822</v>
      </c>
      <c r="C2047" t="s">
        <v>10823</v>
      </c>
      <c r="D2047" t="s">
        <v>10824</v>
      </c>
      <c r="E2047" t="s">
        <v>3115</v>
      </c>
      <c r="F2047">
        <v>1</v>
      </c>
      <c r="G2047" t="s">
        <v>2816</v>
      </c>
      <c r="H2047" t="s">
        <v>2620</v>
      </c>
      <c r="I2047" t="s">
        <v>2511</v>
      </c>
      <c r="J2047" t="s">
        <v>10825</v>
      </c>
      <c r="K2047" t="s">
        <v>2818</v>
      </c>
      <c r="L2047" t="s">
        <v>2058</v>
      </c>
      <c r="M2047" t="s">
        <v>2059</v>
      </c>
      <c r="N2047">
        <v>1</v>
      </c>
      <c r="O2047">
        <v>27</v>
      </c>
      <c r="P2047">
        <v>0.11</v>
      </c>
      <c r="Q2047">
        <v>24480</v>
      </c>
      <c r="R2047">
        <v>0</v>
      </c>
      <c r="S2047">
        <v>0</v>
      </c>
      <c r="T2047">
        <v>0</v>
      </c>
      <c r="U2047">
        <v>0</v>
      </c>
      <c r="V2047">
        <v>0</v>
      </c>
      <c r="W2047">
        <v>0</v>
      </c>
      <c r="X2047">
        <v>1</v>
      </c>
      <c r="Y2047">
        <v>27</v>
      </c>
      <c r="Z2047">
        <v>0.11</v>
      </c>
      <c r="AA2047">
        <v>0</v>
      </c>
      <c r="AB2047">
        <v>0</v>
      </c>
      <c r="AC2047">
        <v>0</v>
      </c>
      <c r="AD2047">
        <v>0</v>
      </c>
      <c r="AE2047">
        <v>0</v>
      </c>
      <c r="AF2047">
        <v>0</v>
      </c>
      <c r="AG2047" t="s">
        <v>10826</v>
      </c>
      <c r="AH2047" s="21" t="str">
        <f t="shared" si="62"/>
        <v>YR20</v>
      </c>
      <c r="AI2047" s="21">
        <v>107.92500000000001</v>
      </c>
      <c r="AJ2047" s="21">
        <f t="shared" si="63"/>
        <v>99.889705882352942</v>
      </c>
      <c r="AK2047" s="21" t="s">
        <v>2060</v>
      </c>
      <c r="AL2047" t="s">
        <v>3118</v>
      </c>
      <c r="AM2047" t="s">
        <v>53</v>
      </c>
      <c r="AN2047" t="s">
        <v>2029</v>
      </c>
    </row>
    <row r="2048" spans="1:40" ht="15" hidden="1" thickTop="1" x14ac:dyDescent="0.35">
      <c r="A2048" t="s">
        <v>10835</v>
      </c>
      <c r="B2048" t="s">
        <v>10828</v>
      </c>
      <c r="C2048" t="s">
        <v>3381</v>
      </c>
      <c r="D2048" t="s">
        <v>10829</v>
      </c>
      <c r="E2048" t="s">
        <v>2946</v>
      </c>
      <c r="F2048">
        <v>1</v>
      </c>
      <c r="G2048" t="s">
        <v>2816</v>
      </c>
      <c r="H2048" t="s">
        <v>2620</v>
      </c>
      <c r="I2048" t="s">
        <v>2511</v>
      </c>
      <c r="J2048" t="s">
        <v>3383</v>
      </c>
      <c r="K2048" t="s">
        <v>2818</v>
      </c>
      <c r="L2048" t="s">
        <v>2058</v>
      </c>
      <c r="M2048" t="s">
        <v>2059</v>
      </c>
      <c r="N2048">
        <v>0</v>
      </c>
      <c r="O2048">
        <v>0</v>
      </c>
      <c r="P2048">
        <v>0</v>
      </c>
      <c r="Q2048">
        <v>24480</v>
      </c>
      <c r="R2048">
        <v>0</v>
      </c>
      <c r="S2048">
        <v>0</v>
      </c>
      <c r="T2048">
        <v>0</v>
      </c>
      <c r="U2048">
        <v>0</v>
      </c>
      <c r="V2048">
        <v>0</v>
      </c>
      <c r="W2048">
        <v>0</v>
      </c>
      <c r="X2048">
        <v>0</v>
      </c>
      <c r="Y2048">
        <v>0</v>
      </c>
      <c r="Z2048">
        <v>0</v>
      </c>
      <c r="AA2048">
        <v>0</v>
      </c>
      <c r="AB2048">
        <v>0</v>
      </c>
      <c r="AC2048">
        <v>0</v>
      </c>
      <c r="AD2048">
        <v>0</v>
      </c>
      <c r="AE2048">
        <v>0</v>
      </c>
      <c r="AF2048">
        <v>0</v>
      </c>
      <c r="AG2048" t="s">
        <v>10830</v>
      </c>
      <c r="AH2048" s="21" t="str">
        <f t="shared" si="62"/>
        <v>YR21</v>
      </c>
      <c r="AI2048" s="21">
        <v>107.92500000000001</v>
      </c>
      <c r="AJ2048" s="21">
        <f t="shared" si="63"/>
        <v>100</v>
      </c>
      <c r="AK2048" s="21" t="s">
        <v>2060</v>
      </c>
      <c r="AL2048" t="s">
        <v>2949</v>
      </c>
      <c r="AM2048" t="s">
        <v>53</v>
      </c>
      <c r="AN2048" t="s">
        <v>2030</v>
      </c>
    </row>
    <row r="2049" spans="1:40" ht="15" hidden="1" thickTop="1" x14ac:dyDescent="0.35">
      <c r="A2049" t="s">
        <v>10839</v>
      </c>
      <c r="B2049" t="s">
        <v>10832</v>
      </c>
      <c r="C2049" t="s">
        <v>3100</v>
      </c>
      <c r="D2049" t="s">
        <v>10833</v>
      </c>
      <c r="E2049" t="s">
        <v>3624</v>
      </c>
      <c r="F2049">
        <v>1</v>
      </c>
      <c r="G2049" t="s">
        <v>2816</v>
      </c>
      <c r="H2049" t="s">
        <v>2620</v>
      </c>
      <c r="I2049" t="s">
        <v>2511</v>
      </c>
      <c r="J2049" t="s">
        <v>2817</v>
      </c>
      <c r="K2049" t="s">
        <v>2818</v>
      </c>
      <c r="L2049" t="s">
        <v>2058</v>
      </c>
      <c r="M2049" t="s">
        <v>2225</v>
      </c>
      <c r="N2049">
        <v>0</v>
      </c>
      <c r="O2049">
        <v>0</v>
      </c>
      <c r="P2049">
        <v>0</v>
      </c>
      <c r="Q2049">
        <v>12240</v>
      </c>
      <c r="R2049">
        <v>0</v>
      </c>
      <c r="S2049">
        <v>0</v>
      </c>
      <c r="T2049">
        <v>0</v>
      </c>
      <c r="U2049">
        <v>0</v>
      </c>
      <c r="V2049">
        <v>0</v>
      </c>
      <c r="W2049">
        <v>0</v>
      </c>
      <c r="X2049">
        <v>0</v>
      </c>
      <c r="Y2049">
        <v>0</v>
      </c>
      <c r="Z2049">
        <v>0</v>
      </c>
      <c r="AA2049">
        <v>0</v>
      </c>
      <c r="AB2049">
        <v>0</v>
      </c>
      <c r="AC2049">
        <v>0</v>
      </c>
      <c r="AD2049">
        <v>0</v>
      </c>
      <c r="AE2049">
        <v>0</v>
      </c>
      <c r="AF2049">
        <v>0</v>
      </c>
      <c r="AG2049" t="s">
        <v>10834</v>
      </c>
      <c r="AH2049" s="21" t="str">
        <f t="shared" si="62"/>
        <v>YR21</v>
      </c>
      <c r="AI2049" s="21">
        <v>54</v>
      </c>
      <c r="AJ2049" s="21">
        <f t="shared" si="63"/>
        <v>100</v>
      </c>
      <c r="AK2049" s="21" t="s">
        <v>2060</v>
      </c>
      <c r="AL2049" t="s">
        <v>2820</v>
      </c>
      <c r="AM2049" t="s">
        <v>53</v>
      </c>
      <c r="AN2049" t="s">
        <v>2029</v>
      </c>
    </row>
    <row r="2050" spans="1:40" ht="15" hidden="1" thickTop="1" x14ac:dyDescent="0.35">
      <c r="A2050" t="s">
        <v>10843</v>
      </c>
      <c r="B2050" t="s">
        <v>10836</v>
      </c>
      <c r="C2050" t="s">
        <v>5552</v>
      </c>
      <c r="D2050" t="s">
        <v>10837</v>
      </c>
      <c r="E2050" t="s">
        <v>46</v>
      </c>
      <c r="F2050">
        <v>1</v>
      </c>
      <c r="G2050" t="s">
        <v>2055</v>
      </c>
      <c r="H2050" t="s">
        <v>2056</v>
      </c>
      <c r="I2050" t="s">
        <v>2511</v>
      </c>
      <c r="J2050" t="s">
        <v>4752</v>
      </c>
      <c r="K2050" t="s">
        <v>42</v>
      </c>
      <c r="L2050" t="s">
        <v>2058</v>
      </c>
      <c r="M2050" t="s">
        <v>2059</v>
      </c>
      <c r="N2050">
        <v>1</v>
      </c>
      <c r="O2050">
        <v>50</v>
      </c>
      <c r="P2050">
        <v>0.2</v>
      </c>
      <c r="Q2050">
        <v>24480</v>
      </c>
      <c r="R2050">
        <v>1</v>
      </c>
      <c r="S2050">
        <v>50</v>
      </c>
      <c r="T2050">
        <v>0.2</v>
      </c>
      <c r="U2050">
        <v>0</v>
      </c>
      <c r="V2050">
        <v>0</v>
      </c>
      <c r="W2050">
        <v>0</v>
      </c>
      <c r="X2050">
        <v>0</v>
      </c>
      <c r="Y2050">
        <v>0</v>
      </c>
      <c r="Z2050">
        <v>0</v>
      </c>
      <c r="AA2050">
        <v>0</v>
      </c>
      <c r="AB2050">
        <v>0</v>
      </c>
      <c r="AC2050">
        <v>0</v>
      </c>
      <c r="AD2050">
        <v>0</v>
      </c>
      <c r="AE2050">
        <v>0</v>
      </c>
      <c r="AF2050">
        <v>0</v>
      </c>
      <c r="AG2050" t="s">
        <v>10838</v>
      </c>
      <c r="AH2050" s="21" t="str">
        <f t="shared" si="62"/>
        <v>YR20</v>
      </c>
      <c r="AI2050" s="21">
        <v>107.92500000000001</v>
      </c>
      <c r="AJ2050" s="21">
        <f t="shared" si="63"/>
        <v>99.795751633986924</v>
      </c>
      <c r="AK2050" s="21" t="s">
        <v>2060</v>
      </c>
      <c r="AL2050" t="s">
        <v>2841</v>
      </c>
      <c r="AM2050" t="s">
        <v>53</v>
      </c>
      <c r="AN2050" t="s">
        <v>2029</v>
      </c>
    </row>
    <row r="2051" spans="1:40" ht="15" hidden="1" thickTop="1" x14ac:dyDescent="0.35">
      <c r="A2051" t="s">
        <v>7835</v>
      </c>
      <c r="B2051" t="s">
        <v>10840</v>
      </c>
      <c r="C2051" t="s">
        <v>3180</v>
      </c>
      <c r="D2051" t="s">
        <v>10841</v>
      </c>
      <c r="E2051" t="s">
        <v>3182</v>
      </c>
      <c r="F2051">
        <v>1</v>
      </c>
      <c r="G2051" t="s">
        <v>2600</v>
      </c>
      <c r="H2051" t="s">
        <v>2577</v>
      </c>
      <c r="I2051" t="s">
        <v>2511</v>
      </c>
      <c r="J2051" t="s">
        <v>3183</v>
      </c>
      <c r="K2051" t="s">
        <v>2742</v>
      </c>
      <c r="L2051" t="s">
        <v>2058</v>
      </c>
      <c r="M2051" t="s">
        <v>2170</v>
      </c>
      <c r="N2051">
        <v>1</v>
      </c>
      <c r="O2051">
        <v>42</v>
      </c>
      <c r="P2051">
        <v>0.27</v>
      </c>
      <c r="Q2051">
        <v>15300</v>
      </c>
      <c r="R2051">
        <v>0</v>
      </c>
      <c r="S2051">
        <v>0</v>
      </c>
      <c r="T2051">
        <v>0</v>
      </c>
      <c r="U2051">
        <v>0</v>
      </c>
      <c r="V2051">
        <v>0</v>
      </c>
      <c r="W2051">
        <v>0</v>
      </c>
      <c r="X2051">
        <v>1</v>
      </c>
      <c r="Y2051">
        <v>42</v>
      </c>
      <c r="Z2051">
        <v>0.27</v>
      </c>
      <c r="AA2051">
        <v>0</v>
      </c>
      <c r="AB2051">
        <v>0</v>
      </c>
      <c r="AC2051">
        <v>0</v>
      </c>
      <c r="AD2051">
        <v>0</v>
      </c>
      <c r="AE2051">
        <v>0</v>
      </c>
      <c r="AF2051">
        <v>0</v>
      </c>
      <c r="AG2051" t="s">
        <v>10842</v>
      </c>
      <c r="AH2051" s="21" t="str">
        <f t="shared" si="62"/>
        <v>YO98</v>
      </c>
      <c r="AI2051" s="21">
        <v>67.5</v>
      </c>
      <c r="AJ2051" s="21">
        <f t="shared" si="63"/>
        <v>99.725490196078425</v>
      </c>
      <c r="AK2051" s="21" t="s">
        <v>2063</v>
      </c>
      <c r="AL2051" t="s">
        <v>2551</v>
      </c>
      <c r="AM2051" t="s">
        <v>53</v>
      </c>
      <c r="AN2051" t="s">
        <v>2031</v>
      </c>
    </row>
    <row r="2052" spans="1:40" ht="15" hidden="1" thickTop="1" x14ac:dyDescent="0.35">
      <c r="A2052" t="s">
        <v>10849</v>
      </c>
      <c r="B2052" t="s">
        <v>10844</v>
      </c>
      <c r="C2052" t="s">
        <v>4282</v>
      </c>
      <c r="D2052" t="s">
        <v>10845</v>
      </c>
      <c r="E2052" t="s">
        <v>2691</v>
      </c>
      <c r="F2052">
        <v>1</v>
      </c>
      <c r="G2052" t="s">
        <v>2600</v>
      </c>
      <c r="H2052" t="s">
        <v>2577</v>
      </c>
      <c r="I2052" t="s">
        <v>2511</v>
      </c>
      <c r="J2052" t="s">
        <v>2699</v>
      </c>
      <c r="K2052" t="s">
        <v>2579</v>
      </c>
      <c r="L2052" t="s">
        <v>2058</v>
      </c>
      <c r="M2052" t="s">
        <v>2170</v>
      </c>
      <c r="N2052">
        <v>0</v>
      </c>
      <c r="O2052">
        <v>0</v>
      </c>
      <c r="P2052">
        <v>0</v>
      </c>
      <c r="Q2052">
        <v>15300</v>
      </c>
      <c r="R2052">
        <v>0</v>
      </c>
      <c r="S2052">
        <v>0</v>
      </c>
      <c r="T2052">
        <v>0</v>
      </c>
      <c r="U2052">
        <v>0</v>
      </c>
      <c r="V2052">
        <v>0</v>
      </c>
      <c r="W2052">
        <v>0</v>
      </c>
      <c r="X2052">
        <v>0</v>
      </c>
      <c r="Y2052">
        <v>0</v>
      </c>
      <c r="Z2052">
        <v>0</v>
      </c>
      <c r="AA2052">
        <v>0</v>
      </c>
      <c r="AB2052">
        <v>0</v>
      </c>
      <c r="AC2052">
        <v>0</v>
      </c>
      <c r="AD2052">
        <v>0</v>
      </c>
      <c r="AE2052">
        <v>0</v>
      </c>
      <c r="AF2052">
        <v>0</v>
      </c>
      <c r="AG2052" t="s">
        <v>10846</v>
      </c>
      <c r="AH2052" s="21" t="str">
        <f t="shared" si="62"/>
        <v>YK19</v>
      </c>
      <c r="AI2052" s="21">
        <v>67.5</v>
      </c>
      <c r="AJ2052" s="21">
        <f t="shared" si="63"/>
        <v>100</v>
      </c>
      <c r="AK2052" s="21" t="s">
        <v>2060</v>
      </c>
      <c r="AL2052" t="s">
        <v>2581</v>
      </c>
      <c r="AM2052" t="s">
        <v>53</v>
      </c>
      <c r="AN2052" t="s">
        <v>2031</v>
      </c>
    </row>
    <row r="2053" spans="1:40" ht="15" hidden="1" thickTop="1" x14ac:dyDescent="0.35">
      <c r="A2053" t="s">
        <v>10853</v>
      </c>
      <c r="B2053" t="s">
        <v>10847</v>
      </c>
      <c r="C2053" t="s">
        <v>71</v>
      </c>
      <c r="D2053" t="s">
        <v>10848</v>
      </c>
      <c r="E2053" t="s">
        <v>72</v>
      </c>
      <c r="F2053">
        <v>1</v>
      </c>
      <c r="G2053" t="s">
        <v>2055</v>
      </c>
      <c r="H2053" t="s">
        <v>2056</v>
      </c>
      <c r="I2053" t="s">
        <v>2511</v>
      </c>
      <c r="J2053" t="s">
        <v>73</v>
      </c>
      <c r="K2053" t="s">
        <v>68</v>
      </c>
      <c r="L2053" t="s">
        <v>2058</v>
      </c>
      <c r="M2053" t="s">
        <v>2059</v>
      </c>
      <c r="N2053">
        <v>1</v>
      </c>
      <c r="O2053">
        <v>38</v>
      </c>
      <c r="P2053">
        <v>0.16</v>
      </c>
      <c r="Q2053">
        <v>24480</v>
      </c>
      <c r="R2053">
        <v>0</v>
      </c>
      <c r="S2053">
        <v>0</v>
      </c>
      <c r="T2053">
        <v>0</v>
      </c>
      <c r="U2053">
        <v>0</v>
      </c>
      <c r="V2053">
        <v>0</v>
      </c>
      <c r="W2053">
        <v>0</v>
      </c>
      <c r="X2053">
        <v>0</v>
      </c>
      <c r="Y2053">
        <v>0</v>
      </c>
      <c r="Z2053">
        <v>0</v>
      </c>
      <c r="AA2053">
        <v>1</v>
      </c>
      <c r="AB2053">
        <v>38</v>
      </c>
      <c r="AC2053">
        <v>0.16</v>
      </c>
      <c r="AD2053">
        <v>0</v>
      </c>
      <c r="AE2053">
        <v>0</v>
      </c>
      <c r="AF2053">
        <v>0</v>
      </c>
      <c r="AG2053" t="s">
        <v>284</v>
      </c>
      <c r="AH2053" s="21" t="str">
        <f t="shared" si="62"/>
        <v>YN23</v>
      </c>
      <c r="AI2053" s="21">
        <v>107.92500000000001</v>
      </c>
      <c r="AJ2053" s="21">
        <f t="shared" si="63"/>
        <v>99.84477124183006</v>
      </c>
      <c r="AK2053" s="21" t="s">
        <v>2060</v>
      </c>
      <c r="AL2053" t="s">
        <v>75</v>
      </c>
      <c r="AM2053" t="s">
        <v>53</v>
      </c>
      <c r="AN2053" t="s">
        <v>2031</v>
      </c>
    </row>
    <row r="2054" spans="1:40" ht="15" hidden="1" thickTop="1" x14ac:dyDescent="0.35">
      <c r="A2054" t="s">
        <v>10857</v>
      </c>
      <c r="B2054" t="s">
        <v>10850</v>
      </c>
      <c r="C2054" t="s">
        <v>10823</v>
      </c>
      <c r="D2054" t="s">
        <v>10851</v>
      </c>
      <c r="E2054" t="s">
        <v>3115</v>
      </c>
      <c r="F2054">
        <v>1</v>
      </c>
      <c r="G2054" t="s">
        <v>2816</v>
      </c>
      <c r="H2054" t="s">
        <v>2620</v>
      </c>
      <c r="I2054" t="s">
        <v>2511</v>
      </c>
      <c r="J2054" t="s">
        <v>10825</v>
      </c>
      <c r="K2054" t="s">
        <v>2818</v>
      </c>
      <c r="L2054" t="s">
        <v>2058</v>
      </c>
      <c r="M2054" t="s">
        <v>2170</v>
      </c>
      <c r="N2054">
        <v>0</v>
      </c>
      <c r="O2054">
        <v>0</v>
      </c>
      <c r="P2054">
        <v>0</v>
      </c>
      <c r="Q2054">
        <v>15300</v>
      </c>
      <c r="R2054">
        <v>0</v>
      </c>
      <c r="S2054">
        <v>0</v>
      </c>
      <c r="T2054">
        <v>0</v>
      </c>
      <c r="U2054">
        <v>0</v>
      </c>
      <c r="V2054">
        <v>0</v>
      </c>
      <c r="W2054">
        <v>0</v>
      </c>
      <c r="X2054">
        <v>0</v>
      </c>
      <c r="Y2054">
        <v>0</v>
      </c>
      <c r="Z2054">
        <v>0</v>
      </c>
      <c r="AA2054">
        <v>0</v>
      </c>
      <c r="AB2054">
        <v>0</v>
      </c>
      <c r="AC2054">
        <v>0</v>
      </c>
      <c r="AD2054">
        <v>0</v>
      </c>
      <c r="AE2054">
        <v>0</v>
      </c>
      <c r="AF2054">
        <v>0</v>
      </c>
      <c r="AG2054" t="s">
        <v>10852</v>
      </c>
      <c r="AH2054" s="21" t="str">
        <f t="shared" si="62"/>
        <v>YR20</v>
      </c>
      <c r="AI2054" s="21">
        <v>67.5</v>
      </c>
      <c r="AJ2054" s="21">
        <f t="shared" si="63"/>
        <v>100</v>
      </c>
      <c r="AK2054" s="21" t="s">
        <v>2060</v>
      </c>
      <c r="AL2054" t="s">
        <v>3118</v>
      </c>
      <c r="AM2054" t="s">
        <v>53</v>
      </c>
      <c r="AN2054" t="s">
        <v>2029</v>
      </c>
    </row>
    <row r="2055" spans="1:40" ht="15" hidden="1" thickTop="1" x14ac:dyDescent="0.35">
      <c r="A2055" t="s">
        <v>10862</v>
      </c>
      <c r="B2055" t="s">
        <v>10854</v>
      </c>
      <c r="C2055" t="s">
        <v>2951</v>
      </c>
      <c r="D2055" t="s">
        <v>10855</v>
      </c>
      <c r="E2055" t="s">
        <v>558</v>
      </c>
      <c r="F2055">
        <v>1</v>
      </c>
      <c r="G2055" t="s">
        <v>2524</v>
      </c>
      <c r="H2055" t="s">
        <v>2056</v>
      </c>
      <c r="I2055" t="s">
        <v>2511</v>
      </c>
      <c r="J2055" t="s">
        <v>2532</v>
      </c>
      <c r="K2055" t="s">
        <v>62</v>
      </c>
      <c r="L2055" t="s">
        <v>2058</v>
      </c>
      <c r="M2055" t="s">
        <v>2059</v>
      </c>
      <c r="N2055">
        <v>0</v>
      </c>
      <c r="O2055">
        <v>0</v>
      </c>
      <c r="P2055">
        <v>0</v>
      </c>
      <c r="Q2055">
        <v>24480</v>
      </c>
      <c r="R2055">
        <v>0</v>
      </c>
      <c r="S2055">
        <v>0</v>
      </c>
      <c r="T2055">
        <v>0</v>
      </c>
      <c r="U2055">
        <v>0</v>
      </c>
      <c r="V2055">
        <v>0</v>
      </c>
      <c r="W2055">
        <v>0</v>
      </c>
      <c r="X2055">
        <v>0</v>
      </c>
      <c r="Y2055">
        <v>0</v>
      </c>
      <c r="Z2055">
        <v>0</v>
      </c>
      <c r="AA2055">
        <v>0</v>
      </c>
      <c r="AB2055">
        <v>0</v>
      </c>
      <c r="AC2055">
        <v>0</v>
      </c>
      <c r="AD2055">
        <v>0</v>
      </c>
      <c r="AE2055">
        <v>0</v>
      </c>
      <c r="AF2055">
        <v>0</v>
      </c>
      <c r="AG2055" t="s">
        <v>10856</v>
      </c>
      <c r="AH2055" s="21" t="str">
        <f t="shared" ref="AH2055:AH2118" si="64">LEFT(AG2055,4)</f>
        <v>YR21</v>
      </c>
      <c r="AI2055" s="21">
        <v>107.92500000000001</v>
      </c>
      <c r="AJ2055" s="21">
        <f t="shared" ref="AJ2055:AJ2118" si="65">100-(O2055/Q2055*100)</f>
        <v>100</v>
      </c>
      <c r="AK2055" s="21" t="s">
        <v>2060</v>
      </c>
      <c r="AL2055" t="s">
        <v>2527</v>
      </c>
      <c r="AM2055" t="s">
        <v>53</v>
      </c>
      <c r="AN2055" t="s">
        <v>2031</v>
      </c>
    </row>
    <row r="2056" spans="1:40" ht="15" hidden="1" thickTop="1" x14ac:dyDescent="0.35">
      <c r="A2056" t="s">
        <v>10866</v>
      </c>
      <c r="B2056" t="s">
        <v>10858</v>
      </c>
      <c r="C2056" t="s">
        <v>10859</v>
      </c>
      <c r="D2056" t="s">
        <v>10860</v>
      </c>
      <c r="E2056" t="s">
        <v>559</v>
      </c>
      <c r="F2056">
        <v>1</v>
      </c>
      <c r="G2056" t="s">
        <v>2055</v>
      </c>
      <c r="H2056" t="s">
        <v>2056</v>
      </c>
      <c r="I2056" t="s">
        <v>2511</v>
      </c>
      <c r="J2056" t="s">
        <v>2568</v>
      </c>
      <c r="K2056" t="s">
        <v>63</v>
      </c>
      <c r="L2056" t="s">
        <v>2058</v>
      </c>
      <c r="M2056" t="s">
        <v>2059</v>
      </c>
      <c r="N2056">
        <v>0</v>
      </c>
      <c r="O2056">
        <v>0</v>
      </c>
      <c r="P2056">
        <v>0</v>
      </c>
      <c r="Q2056">
        <v>24480</v>
      </c>
      <c r="R2056">
        <v>0</v>
      </c>
      <c r="S2056">
        <v>0</v>
      </c>
      <c r="T2056">
        <v>0</v>
      </c>
      <c r="U2056">
        <v>0</v>
      </c>
      <c r="V2056">
        <v>0</v>
      </c>
      <c r="W2056">
        <v>0</v>
      </c>
      <c r="X2056">
        <v>0</v>
      </c>
      <c r="Y2056">
        <v>0</v>
      </c>
      <c r="Z2056">
        <v>0</v>
      </c>
      <c r="AA2056">
        <v>0</v>
      </c>
      <c r="AB2056">
        <v>0</v>
      </c>
      <c r="AC2056">
        <v>0</v>
      </c>
      <c r="AD2056">
        <v>0</v>
      </c>
      <c r="AE2056">
        <v>0</v>
      </c>
      <c r="AF2056">
        <v>0</v>
      </c>
      <c r="AG2056" t="s">
        <v>10861</v>
      </c>
      <c r="AH2056" s="21" t="str">
        <f t="shared" si="64"/>
        <v>YR20</v>
      </c>
      <c r="AI2056" s="21">
        <v>107.92500000000001</v>
      </c>
      <c r="AJ2056" s="21">
        <f t="shared" si="65"/>
        <v>100</v>
      </c>
      <c r="AK2056" s="21" t="s">
        <v>2060</v>
      </c>
      <c r="AL2056" t="s">
        <v>2570</v>
      </c>
      <c r="AM2056" t="s">
        <v>53</v>
      </c>
      <c r="AN2056" t="s">
        <v>2029</v>
      </c>
    </row>
    <row r="2057" spans="1:40" ht="15" hidden="1" thickTop="1" x14ac:dyDescent="0.35">
      <c r="A2057" t="s">
        <v>10870</v>
      </c>
      <c r="B2057" t="s">
        <v>10863</v>
      </c>
      <c r="C2057" t="s">
        <v>4195</v>
      </c>
      <c r="D2057" t="s">
        <v>10864</v>
      </c>
      <c r="E2057" t="s">
        <v>2575</v>
      </c>
      <c r="F2057">
        <v>1</v>
      </c>
      <c r="G2057" t="s">
        <v>2600</v>
      </c>
      <c r="H2057" t="s">
        <v>2577</v>
      </c>
      <c r="I2057" t="s">
        <v>2511</v>
      </c>
      <c r="J2057" t="s">
        <v>2858</v>
      </c>
      <c r="K2057" t="s">
        <v>2742</v>
      </c>
      <c r="L2057" t="s">
        <v>2058</v>
      </c>
      <c r="M2057" t="s">
        <v>2059</v>
      </c>
      <c r="N2057">
        <v>0</v>
      </c>
      <c r="O2057">
        <v>0</v>
      </c>
      <c r="P2057">
        <v>0</v>
      </c>
      <c r="Q2057">
        <v>24480</v>
      </c>
      <c r="R2057">
        <v>0</v>
      </c>
      <c r="S2057">
        <v>0</v>
      </c>
      <c r="T2057">
        <v>0</v>
      </c>
      <c r="U2057">
        <v>0</v>
      </c>
      <c r="V2057">
        <v>0</v>
      </c>
      <c r="W2057">
        <v>0</v>
      </c>
      <c r="X2057">
        <v>0</v>
      </c>
      <c r="Y2057">
        <v>0</v>
      </c>
      <c r="Z2057">
        <v>0</v>
      </c>
      <c r="AA2057">
        <v>0</v>
      </c>
      <c r="AB2057">
        <v>0</v>
      </c>
      <c r="AC2057">
        <v>0</v>
      </c>
      <c r="AD2057">
        <v>0</v>
      </c>
      <c r="AE2057">
        <v>0</v>
      </c>
      <c r="AF2057">
        <v>0</v>
      </c>
      <c r="AG2057" t="s">
        <v>10865</v>
      </c>
      <c r="AH2057" s="21" t="str">
        <f t="shared" si="64"/>
        <v>YO98</v>
      </c>
      <c r="AI2057" s="21">
        <v>107.92500000000001</v>
      </c>
      <c r="AJ2057" s="21">
        <f t="shared" si="65"/>
        <v>100</v>
      </c>
      <c r="AK2057" s="21" t="s">
        <v>2060</v>
      </c>
      <c r="AL2057" t="s">
        <v>2581</v>
      </c>
      <c r="AM2057" t="s">
        <v>53</v>
      </c>
      <c r="AN2057" t="s">
        <v>2031</v>
      </c>
    </row>
    <row r="2058" spans="1:40" ht="15" hidden="1" thickTop="1" x14ac:dyDescent="0.35">
      <c r="A2058" t="s">
        <v>10874</v>
      </c>
      <c r="B2058" t="s">
        <v>10867</v>
      </c>
      <c r="C2058" t="s">
        <v>5681</v>
      </c>
      <c r="D2058" t="s">
        <v>10868</v>
      </c>
      <c r="E2058" t="s">
        <v>2562</v>
      </c>
      <c r="F2058">
        <v>1</v>
      </c>
      <c r="G2058" t="s">
        <v>2546</v>
      </c>
      <c r="H2058" t="s">
        <v>2510</v>
      </c>
      <c r="I2058" t="s">
        <v>2511</v>
      </c>
      <c r="J2058" t="s">
        <v>2547</v>
      </c>
      <c r="K2058" t="s">
        <v>2548</v>
      </c>
      <c r="L2058" t="s">
        <v>2058</v>
      </c>
      <c r="M2058" t="s">
        <v>2059</v>
      </c>
      <c r="N2058">
        <v>0</v>
      </c>
      <c r="O2058">
        <v>0</v>
      </c>
      <c r="P2058">
        <v>0</v>
      </c>
      <c r="Q2058">
        <v>24480</v>
      </c>
      <c r="R2058">
        <v>0</v>
      </c>
      <c r="S2058">
        <v>0</v>
      </c>
      <c r="T2058">
        <v>0</v>
      </c>
      <c r="U2058">
        <v>0</v>
      </c>
      <c r="V2058">
        <v>0</v>
      </c>
      <c r="W2058">
        <v>0</v>
      </c>
      <c r="X2058">
        <v>0</v>
      </c>
      <c r="Y2058">
        <v>0</v>
      </c>
      <c r="Z2058">
        <v>0</v>
      </c>
      <c r="AA2058">
        <v>0</v>
      </c>
      <c r="AB2058">
        <v>0</v>
      </c>
      <c r="AC2058">
        <v>0</v>
      </c>
      <c r="AD2058">
        <v>0</v>
      </c>
      <c r="AE2058">
        <v>0</v>
      </c>
      <c r="AF2058">
        <v>0</v>
      </c>
      <c r="AG2058" t="s">
        <v>10869</v>
      </c>
      <c r="AH2058" s="21" t="str">
        <f t="shared" si="64"/>
        <v>YO27</v>
      </c>
      <c r="AI2058" s="21">
        <v>107.92500000000001</v>
      </c>
      <c r="AJ2058" s="21">
        <f t="shared" si="65"/>
        <v>100</v>
      </c>
      <c r="AK2058" s="21" t="s">
        <v>2060</v>
      </c>
      <c r="AL2058" t="s">
        <v>2551</v>
      </c>
      <c r="AM2058" t="s">
        <v>53</v>
      </c>
      <c r="AN2058" t="s">
        <v>2029</v>
      </c>
    </row>
    <row r="2059" spans="1:40" ht="15" hidden="1" thickTop="1" x14ac:dyDescent="0.35">
      <c r="A2059" t="s">
        <v>10878</v>
      </c>
      <c r="B2059" t="s">
        <v>10871</v>
      </c>
      <c r="C2059" t="s">
        <v>2709</v>
      </c>
      <c r="D2059" t="s">
        <v>10872</v>
      </c>
      <c r="E2059" t="s">
        <v>2562</v>
      </c>
      <c r="F2059">
        <v>1</v>
      </c>
      <c r="G2059" t="s">
        <v>2546</v>
      </c>
      <c r="H2059" t="s">
        <v>2510</v>
      </c>
      <c r="I2059" t="s">
        <v>2511</v>
      </c>
      <c r="J2059" t="s">
        <v>2547</v>
      </c>
      <c r="K2059" t="s">
        <v>2548</v>
      </c>
      <c r="L2059" t="s">
        <v>2058</v>
      </c>
      <c r="M2059" t="s">
        <v>2693</v>
      </c>
      <c r="N2059">
        <v>0</v>
      </c>
      <c r="O2059">
        <v>0</v>
      </c>
      <c r="P2059">
        <v>0</v>
      </c>
      <c r="Q2059">
        <v>13260</v>
      </c>
      <c r="R2059">
        <v>0</v>
      </c>
      <c r="S2059">
        <v>0</v>
      </c>
      <c r="T2059">
        <v>0</v>
      </c>
      <c r="U2059">
        <v>0</v>
      </c>
      <c r="V2059">
        <v>0</v>
      </c>
      <c r="W2059">
        <v>0</v>
      </c>
      <c r="X2059">
        <v>0</v>
      </c>
      <c r="Y2059">
        <v>0</v>
      </c>
      <c r="Z2059">
        <v>0</v>
      </c>
      <c r="AA2059">
        <v>0</v>
      </c>
      <c r="AB2059">
        <v>0</v>
      </c>
      <c r="AC2059">
        <v>0</v>
      </c>
      <c r="AD2059">
        <v>0</v>
      </c>
      <c r="AE2059">
        <v>0</v>
      </c>
      <c r="AF2059">
        <v>0</v>
      </c>
      <c r="AG2059" t="s">
        <v>10873</v>
      </c>
      <c r="AH2059" s="21" t="str">
        <f t="shared" si="64"/>
        <v>YO27</v>
      </c>
      <c r="AI2059" s="21">
        <v>58.500000000000014</v>
      </c>
      <c r="AJ2059" s="21">
        <f t="shared" si="65"/>
        <v>100</v>
      </c>
      <c r="AK2059" s="21" t="s">
        <v>2060</v>
      </c>
      <c r="AL2059" t="s">
        <v>2551</v>
      </c>
      <c r="AM2059" t="s">
        <v>53</v>
      </c>
      <c r="AN2059" t="s">
        <v>2029</v>
      </c>
    </row>
    <row r="2060" spans="1:40" ht="15" hidden="1" thickTop="1" x14ac:dyDescent="0.35">
      <c r="A2060" t="s">
        <v>10882</v>
      </c>
      <c r="B2060" t="s">
        <v>10875</v>
      </c>
      <c r="C2060" t="s">
        <v>5917</v>
      </c>
      <c r="D2060" t="s">
        <v>10876</v>
      </c>
      <c r="E2060" t="s">
        <v>3115</v>
      </c>
      <c r="F2060">
        <v>1</v>
      </c>
      <c r="G2060" t="s">
        <v>2816</v>
      </c>
      <c r="H2060" t="s">
        <v>2620</v>
      </c>
      <c r="I2060" t="s">
        <v>2511</v>
      </c>
      <c r="J2060" t="s">
        <v>5919</v>
      </c>
      <c r="K2060" t="s">
        <v>2818</v>
      </c>
      <c r="L2060" t="s">
        <v>2058</v>
      </c>
      <c r="M2060" t="s">
        <v>2170</v>
      </c>
      <c r="N2060">
        <v>1</v>
      </c>
      <c r="O2060">
        <v>32</v>
      </c>
      <c r="P2060">
        <v>0.21</v>
      </c>
      <c r="Q2060">
        <v>15300</v>
      </c>
      <c r="R2060">
        <v>0</v>
      </c>
      <c r="S2060">
        <v>0</v>
      </c>
      <c r="T2060">
        <v>0</v>
      </c>
      <c r="U2060">
        <v>0</v>
      </c>
      <c r="V2060">
        <v>0</v>
      </c>
      <c r="W2060">
        <v>0</v>
      </c>
      <c r="X2060">
        <v>1</v>
      </c>
      <c r="Y2060">
        <v>32</v>
      </c>
      <c r="Z2060">
        <v>0.21</v>
      </c>
      <c r="AA2060">
        <v>0</v>
      </c>
      <c r="AB2060">
        <v>0</v>
      </c>
      <c r="AC2060">
        <v>0</v>
      </c>
      <c r="AD2060">
        <v>0</v>
      </c>
      <c r="AE2060">
        <v>0</v>
      </c>
      <c r="AF2060">
        <v>0</v>
      </c>
      <c r="AG2060" t="s">
        <v>10877</v>
      </c>
      <c r="AH2060" s="21" t="str">
        <f t="shared" si="64"/>
        <v>YO27</v>
      </c>
      <c r="AI2060" s="21">
        <v>67.5</v>
      </c>
      <c r="AJ2060" s="21">
        <f t="shared" si="65"/>
        <v>99.790849673202615</v>
      </c>
      <c r="AK2060" s="21" t="s">
        <v>2060</v>
      </c>
      <c r="AL2060" t="s">
        <v>3118</v>
      </c>
      <c r="AM2060" t="s">
        <v>53</v>
      </c>
      <c r="AN2060" t="s">
        <v>2031</v>
      </c>
    </row>
    <row r="2061" spans="1:40" ht="15" hidden="1" thickTop="1" x14ac:dyDescent="0.35">
      <c r="A2061" t="s">
        <v>10886</v>
      </c>
      <c r="B2061" t="s">
        <v>10879</v>
      </c>
      <c r="C2061" t="s">
        <v>4507</v>
      </c>
      <c r="D2061" t="s">
        <v>10880</v>
      </c>
      <c r="E2061" t="s">
        <v>2575</v>
      </c>
      <c r="F2061">
        <v>1</v>
      </c>
      <c r="G2061" t="s">
        <v>2609</v>
      </c>
      <c r="H2061" t="s">
        <v>2577</v>
      </c>
      <c r="I2061" t="s">
        <v>2511</v>
      </c>
      <c r="J2061" t="s">
        <v>2675</v>
      </c>
      <c r="K2061" t="s">
        <v>2611</v>
      </c>
      <c r="L2061" t="s">
        <v>2058</v>
      </c>
      <c r="M2061" t="s">
        <v>2059</v>
      </c>
      <c r="N2061">
        <v>0</v>
      </c>
      <c r="O2061">
        <v>0</v>
      </c>
      <c r="P2061">
        <v>0</v>
      </c>
      <c r="Q2061">
        <v>24480</v>
      </c>
      <c r="R2061">
        <v>0</v>
      </c>
      <c r="S2061">
        <v>0</v>
      </c>
      <c r="T2061">
        <v>0</v>
      </c>
      <c r="U2061">
        <v>0</v>
      </c>
      <c r="V2061">
        <v>0</v>
      </c>
      <c r="W2061">
        <v>0</v>
      </c>
      <c r="X2061">
        <v>0</v>
      </c>
      <c r="Y2061">
        <v>0</v>
      </c>
      <c r="Z2061">
        <v>0</v>
      </c>
      <c r="AA2061">
        <v>0</v>
      </c>
      <c r="AB2061">
        <v>0</v>
      </c>
      <c r="AC2061">
        <v>0</v>
      </c>
      <c r="AD2061">
        <v>0</v>
      </c>
      <c r="AE2061">
        <v>0</v>
      </c>
      <c r="AF2061">
        <v>0</v>
      </c>
      <c r="AG2061" t="s">
        <v>10881</v>
      </c>
      <c r="AH2061" s="21" t="str">
        <f t="shared" si="64"/>
        <v>YH98</v>
      </c>
      <c r="AI2061" s="21">
        <v>107.92500000000001</v>
      </c>
      <c r="AJ2061" s="21">
        <f t="shared" si="65"/>
        <v>100</v>
      </c>
      <c r="AK2061" s="21" t="s">
        <v>2060</v>
      </c>
      <c r="AL2061" t="s">
        <v>2581</v>
      </c>
      <c r="AM2061" t="s">
        <v>53</v>
      </c>
      <c r="AN2061" t="s">
        <v>2031</v>
      </c>
    </row>
    <row r="2062" spans="1:40" ht="15" hidden="1" thickTop="1" x14ac:dyDescent="0.35">
      <c r="A2062" t="s">
        <v>10889</v>
      </c>
      <c r="B2062" t="s">
        <v>10883</v>
      </c>
      <c r="C2062" t="s">
        <v>3419</v>
      </c>
      <c r="D2062" t="s">
        <v>10884</v>
      </c>
      <c r="E2062" t="s">
        <v>2545</v>
      </c>
      <c r="F2062">
        <v>1</v>
      </c>
      <c r="G2062" t="s">
        <v>2546</v>
      </c>
      <c r="H2062" t="s">
        <v>2510</v>
      </c>
      <c r="I2062" t="s">
        <v>2511</v>
      </c>
      <c r="J2062" t="s">
        <v>2547</v>
      </c>
      <c r="K2062" t="s">
        <v>2548</v>
      </c>
      <c r="L2062" t="s">
        <v>2058</v>
      </c>
      <c r="M2062" t="s">
        <v>2170</v>
      </c>
      <c r="N2062">
        <v>0</v>
      </c>
      <c r="O2062">
        <v>0</v>
      </c>
      <c r="P2062">
        <v>0</v>
      </c>
      <c r="Q2062">
        <v>15300</v>
      </c>
      <c r="R2062">
        <v>0</v>
      </c>
      <c r="S2062">
        <v>0</v>
      </c>
      <c r="T2062">
        <v>0</v>
      </c>
      <c r="U2062">
        <v>0</v>
      </c>
      <c r="V2062">
        <v>0</v>
      </c>
      <c r="W2062">
        <v>0</v>
      </c>
      <c r="X2062">
        <v>0</v>
      </c>
      <c r="Y2062">
        <v>0</v>
      </c>
      <c r="Z2062">
        <v>0</v>
      </c>
      <c r="AA2062">
        <v>0</v>
      </c>
      <c r="AB2062">
        <v>0</v>
      </c>
      <c r="AC2062">
        <v>0</v>
      </c>
      <c r="AD2062">
        <v>0</v>
      </c>
      <c r="AE2062">
        <v>0</v>
      </c>
      <c r="AF2062">
        <v>0</v>
      </c>
      <c r="AG2062" t="s">
        <v>10885</v>
      </c>
      <c r="AH2062" s="21" t="str">
        <f t="shared" si="64"/>
        <v>YH98</v>
      </c>
      <c r="AI2062" s="21">
        <v>67.5</v>
      </c>
      <c r="AJ2062" s="21">
        <f t="shared" si="65"/>
        <v>100</v>
      </c>
      <c r="AK2062" s="21" t="s">
        <v>2060</v>
      </c>
      <c r="AL2062" t="s">
        <v>2551</v>
      </c>
      <c r="AM2062" t="s">
        <v>53</v>
      </c>
      <c r="AN2062" t="s">
        <v>2030</v>
      </c>
    </row>
    <row r="2063" spans="1:40" ht="15" hidden="1" thickTop="1" x14ac:dyDescent="0.35">
      <c r="A2063" t="s">
        <v>10893</v>
      </c>
      <c r="B2063" t="s">
        <v>10887</v>
      </c>
      <c r="C2063" t="s">
        <v>100</v>
      </c>
      <c r="D2063" t="s">
        <v>10888</v>
      </c>
      <c r="E2063" t="s">
        <v>560</v>
      </c>
      <c r="F2063">
        <v>1</v>
      </c>
      <c r="G2063" t="s">
        <v>2055</v>
      </c>
      <c r="H2063" t="s">
        <v>2056</v>
      </c>
      <c r="I2063" t="s">
        <v>2511</v>
      </c>
      <c r="J2063" t="s">
        <v>67</v>
      </c>
      <c r="K2063" t="s">
        <v>68</v>
      </c>
      <c r="L2063" t="s">
        <v>2058</v>
      </c>
      <c r="M2063" t="s">
        <v>2059</v>
      </c>
      <c r="N2063">
        <v>0</v>
      </c>
      <c r="O2063">
        <v>0</v>
      </c>
      <c r="P2063">
        <v>0</v>
      </c>
      <c r="Q2063">
        <v>24480</v>
      </c>
      <c r="R2063">
        <v>0</v>
      </c>
      <c r="S2063">
        <v>0</v>
      </c>
      <c r="T2063">
        <v>0</v>
      </c>
      <c r="U2063">
        <v>0</v>
      </c>
      <c r="V2063">
        <v>0</v>
      </c>
      <c r="W2063">
        <v>0</v>
      </c>
      <c r="X2063">
        <v>0</v>
      </c>
      <c r="Y2063">
        <v>0</v>
      </c>
      <c r="Z2063">
        <v>0</v>
      </c>
      <c r="AA2063">
        <v>0</v>
      </c>
      <c r="AB2063">
        <v>0</v>
      </c>
      <c r="AC2063">
        <v>0</v>
      </c>
      <c r="AD2063">
        <v>0</v>
      </c>
      <c r="AE2063">
        <v>0</v>
      </c>
      <c r="AF2063">
        <v>0</v>
      </c>
      <c r="AG2063" t="s">
        <v>289</v>
      </c>
      <c r="AH2063" s="21" t="str">
        <f t="shared" si="64"/>
        <v>YO27</v>
      </c>
      <c r="AI2063" s="21">
        <v>107.92500000000001</v>
      </c>
      <c r="AJ2063" s="21">
        <f t="shared" si="65"/>
        <v>100</v>
      </c>
      <c r="AK2063" s="21" t="s">
        <v>2060</v>
      </c>
      <c r="AL2063" t="s">
        <v>70</v>
      </c>
      <c r="AM2063" t="s">
        <v>53</v>
      </c>
      <c r="AN2063" t="s">
        <v>2030</v>
      </c>
    </row>
    <row r="2064" spans="1:40" ht="15" hidden="1" thickTop="1" x14ac:dyDescent="0.35">
      <c r="A2064" t="s">
        <v>10897</v>
      </c>
      <c r="B2064" t="s">
        <v>10890</v>
      </c>
      <c r="C2064" t="s">
        <v>4067</v>
      </c>
      <c r="D2064" t="s">
        <v>10891</v>
      </c>
      <c r="E2064" t="s">
        <v>2575</v>
      </c>
      <c r="F2064">
        <v>1</v>
      </c>
      <c r="G2064" t="s">
        <v>2600</v>
      </c>
      <c r="H2064" t="s">
        <v>2577</v>
      </c>
      <c r="I2064" t="s">
        <v>2511</v>
      </c>
      <c r="J2064" t="s">
        <v>2699</v>
      </c>
      <c r="K2064" t="s">
        <v>2579</v>
      </c>
      <c r="L2064" t="s">
        <v>2058</v>
      </c>
      <c r="M2064" t="s">
        <v>2170</v>
      </c>
      <c r="N2064">
        <v>1</v>
      </c>
      <c r="O2064">
        <v>25</v>
      </c>
      <c r="P2064">
        <v>0.16</v>
      </c>
      <c r="Q2064">
        <v>15300</v>
      </c>
      <c r="R2064">
        <v>1</v>
      </c>
      <c r="S2064">
        <v>25</v>
      </c>
      <c r="T2064">
        <v>0.16</v>
      </c>
      <c r="U2064">
        <v>0</v>
      </c>
      <c r="V2064">
        <v>0</v>
      </c>
      <c r="W2064">
        <v>0</v>
      </c>
      <c r="X2064">
        <v>0</v>
      </c>
      <c r="Y2064">
        <v>0</v>
      </c>
      <c r="Z2064">
        <v>0</v>
      </c>
      <c r="AA2064">
        <v>0</v>
      </c>
      <c r="AB2064">
        <v>0</v>
      </c>
      <c r="AC2064">
        <v>0</v>
      </c>
      <c r="AD2064">
        <v>0</v>
      </c>
      <c r="AE2064">
        <v>0</v>
      </c>
      <c r="AF2064">
        <v>0</v>
      </c>
      <c r="AG2064" t="s">
        <v>10892</v>
      </c>
      <c r="AH2064" s="21" t="str">
        <f t="shared" si="64"/>
        <v>YR21</v>
      </c>
      <c r="AI2064" s="21">
        <v>67.5</v>
      </c>
      <c r="AJ2064" s="21">
        <f t="shared" si="65"/>
        <v>99.83660130718954</v>
      </c>
      <c r="AK2064" s="21" t="s">
        <v>2060</v>
      </c>
      <c r="AL2064" t="s">
        <v>2581</v>
      </c>
      <c r="AM2064" t="s">
        <v>53</v>
      </c>
      <c r="AN2064" t="s">
        <v>2029</v>
      </c>
    </row>
    <row r="2065" spans="1:40" ht="15" hidden="1" thickTop="1" x14ac:dyDescent="0.35">
      <c r="A2065" t="s">
        <v>10900</v>
      </c>
      <c r="B2065" t="s">
        <v>10894</v>
      </c>
      <c r="C2065" t="s">
        <v>8622</v>
      </c>
      <c r="D2065" t="s">
        <v>10895</v>
      </c>
      <c r="E2065" t="s">
        <v>4003</v>
      </c>
      <c r="F2065">
        <v>1</v>
      </c>
      <c r="G2065" t="s">
        <v>2600</v>
      </c>
      <c r="H2065" t="s">
        <v>2510</v>
      </c>
      <c r="I2065" t="s">
        <v>2511</v>
      </c>
      <c r="J2065" t="s">
        <v>4004</v>
      </c>
      <c r="K2065" t="s">
        <v>3007</v>
      </c>
      <c r="L2065" t="s">
        <v>2058</v>
      </c>
      <c r="M2065" t="s">
        <v>2059</v>
      </c>
      <c r="N2065">
        <v>1</v>
      </c>
      <c r="O2065">
        <v>7</v>
      </c>
      <c r="P2065">
        <v>0.03</v>
      </c>
      <c r="Q2065">
        <v>24480</v>
      </c>
      <c r="R2065">
        <v>0</v>
      </c>
      <c r="S2065">
        <v>0</v>
      </c>
      <c r="T2065">
        <v>0</v>
      </c>
      <c r="U2065">
        <v>0</v>
      </c>
      <c r="V2065">
        <v>0</v>
      </c>
      <c r="W2065">
        <v>0</v>
      </c>
      <c r="X2065">
        <v>1</v>
      </c>
      <c r="Y2065">
        <v>7</v>
      </c>
      <c r="Z2065">
        <v>0.03</v>
      </c>
      <c r="AA2065">
        <v>0</v>
      </c>
      <c r="AB2065">
        <v>0</v>
      </c>
      <c r="AC2065">
        <v>0</v>
      </c>
      <c r="AD2065">
        <v>0</v>
      </c>
      <c r="AE2065">
        <v>0</v>
      </c>
      <c r="AF2065">
        <v>0</v>
      </c>
      <c r="AG2065" t="s">
        <v>10896</v>
      </c>
      <c r="AH2065" s="21" t="str">
        <f t="shared" si="64"/>
        <v>YO98</v>
      </c>
      <c r="AI2065" s="21">
        <v>107.92500000000001</v>
      </c>
      <c r="AJ2065" s="21">
        <f t="shared" si="65"/>
        <v>99.971405228758172</v>
      </c>
      <c r="AK2065" s="21" t="s">
        <v>2060</v>
      </c>
      <c r="AL2065" t="s">
        <v>2551</v>
      </c>
      <c r="AM2065" t="s">
        <v>53</v>
      </c>
      <c r="AN2065" t="s">
        <v>2030</v>
      </c>
    </row>
    <row r="2066" spans="1:40" ht="15" hidden="1" thickTop="1" x14ac:dyDescent="0.35">
      <c r="A2066" t="s">
        <v>10905</v>
      </c>
      <c r="B2066" t="s">
        <v>10898</v>
      </c>
      <c r="C2066" t="s">
        <v>81</v>
      </c>
      <c r="D2066" t="s">
        <v>10899</v>
      </c>
      <c r="E2066" t="s">
        <v>560</v>
      </c>
      <c r="F2066">
        <v>1</v>
      </c>
      <c r="G2066" t="s">
        <v>2055</v>
      </c>
      <c r="H2066" t="s">
        <v>2056</v>
      </c>
      <c r="I2066" t="s">
        <v>2511</v>
      </c>
      <c r="J2066" t="s">
        <v>82</v>
      </c>
      <c r="K2066" t="s">
        <v>68</v>
      </c>
      <c r="L2066" t="s">
        <v>2058</v>
      </c>
      <c r="M2066" t="s">
        <v>2059</v>
      </c>
      <c r="N2066">
        <v>1</v>
      </c>
      <c r="O2066">
        <v>21</v>
      </c>
      <c r="P2066">
        <v>0.09</v>
      </c>
      <c r="Q2066">
        <v>24480</v>
      </c>
      <c r="R2066">
        <v>1</v>
      </c>
      <c r="S2066">
        <v>21</v>
      </c>
      <c r="T2066">
        <v>0.09</v>
      </c>
      <c r="U2066">
        <v>0</v>
      </c>
      <c r="V2066">
        <v>0</v>
      </c>
      <c r="W2066">
        <v>0</v>
      </c>
      <c r="X2066">
        <v>0</v>
      </c>
      <c r="Y2066">
        <v>0</v>
      </c>
      <c r="Z2066">
        <v>0</v>
      </c>
      <c r="AA2066">
        <v>0</v>
      </c>
      <c r="AB2066">
        <v>0</v>
      </c>
      <c r="AC2066">
        <v>0</v>
      </c>
      <c r="AD2066">
        <v>0</v>
      </c>
      <c r="AE2066">
        <v>0</v>
      </c>
      <c r="AF2066">
        <v>0</v>
      </c>
      <c r="AG2066" t="s">
        <v>290</v>
      </c>
      <c r="AH2066" s="21" t="str">
        <f t="shared" si="64"/>
        <v>YO27</v>
      </c>
      <c r="AI2066" s="21">
        <v>107.92500000000001</v>
      </c>
      <c r="AJ2066" s="21">
        <f t="shared" si="65"/>
        <v>99.914215686274517</v>
      </c>
      <c r="AK2066" s="21" t="s">
        <v>2060</v>
      </c>
      <c r="AL2066" t="s">
        <v>70</v>
      </c>
      <c r="AM2066" t="s">
        <v>53</v>
      </c>
      <c r="AN2066" t="s">
        <v>2030</v>
      </c>
    </row>
    <row r="2067" spans="1:40" ht="15" hidden="1" thickTop="1" x14ac:dyDescent="0.35">
      <c r="A2067" t="s">
        <v>10909</v>
      </c>
      <c r="B2067" t="s">
        <v>10901</v>
      </c>
      <c r="C2067" t="s">
        <v>10902</v>
      </c>
      <c r="D2067" t="s">
        <v>10903</v>
      </c>
      <c r="E2067" t="s">
        <v>2575</v>
      </c>
      <c r="F2067">
        <v>1</v>
      </c>
      <c r="G2067" t="s">
        <v>2600</v>
      </c>
      <c r="H2067" t="s">
        <v>2577</v>
      </c>
      <c r="I2067" t="s">
        <v>2511</v>
      </c>
      <c r="J2067" t="s">
        <v>2578</v>
      </c>
      <c r="K2067" t="s">
        <v>2579</v>
      </c>
      <c r="L2067" t="s">
        <v>2058</v>
      </c>
      <c r="M2067" t="s">
        <v>2059</v>
      </c>
      <c r="N2067">
        <v>0</v>
      </c>
      <c r="O2067">
        <v>0</v>
      </c>
      <c r="P2067">
        <v>0</v>
      </c>
      <c r="Q2067">
        <v>24480</v>
      </c>
      <c r="R2067">
        <v>0</v>
      </c>
      <c r="S2067">
        <v>0</v>
      </c>
      <c r="T2067">
        <v>0</v>
      </c>
      <c r="U2067">
        <v>0</v>
      </c>
      <c r="V2067">
        <v>0</v>
      </c>
      <c r="W2067">
        <v>0</v>
      </c>
      <c r="X2067">
        <v>0</v>
      </c>
      <c r="Y2067">
        <v>0</v>
      </c>
      <c r="Z2067">
        <v>0</v>
      </c>
      <c r="AA2067">
        <v>0</v>
      </c>
      <c r="AB2067">
        <v>0</v>
      </c>
      <c r="AC2067">
        <v>0</v>
      </c>
      <c r="AD2067">
        <v>0</v>
      </c>
      <c r="AE2067">
        <v>0</v>
      </c>
      <c r="AF2067">
        <v>0</v>
      </c>
      <c r="AG2067" t="s">
        <v>10904</v>
      </c>
      <c r="AH2067" s="21" t="str">
        <f t="shared" si="64"/>
        <v>YO27</v>
      </c>
      <c r="AI2067" s="21">
        <v>107.92500000000001</v>
      </c>
      <c r="AJ2067" s="21">
        <f t="shared" si="65"/>
        <v>100</v>
      </c>
      <c r="AK2067" s="21" t="s">
        <v>2060</v>
      </c>
      <c r="AL2067" t="s">
        <v>2581</v>
      </c>
      <c r="AM2067" t="s">
        <v>53</v>
      </c>
      <c r="AN2067" t="s">
        <v>2033</v>
      </c>
    </row>
    <row r="2068" spans="1:40" ht="15" hidden="1" thickTop="1" x14ac:dyDescent="0.35">
      <c r="A2068" t="s">
        <v>10913</v>
      </c>
      <c r="B2068" t="s">
        <v>10906</v>
      </c>
      <c r="C2068" t="s">
        <v>4101</v>
      </c>
      <c r="D2068" t="s">
        <v>10907</v>
      </c>
      <c r="E2068" t="s">
        <v>3338</v>
      </c>
      <c r="F2068">
        <v>1</v>
      </c>
      <c r="G2068" t="s">
        <v>2609</v>
      </c>
      <c r="H2068" t="s">
        <v>2577</v>
      </c>
      <c r="I2068" t="s">
        <v>2511</v>
      </c>
      <c r="J2068" t="s">
        <v>2675</v>
      </c>
      <c r="K2068" t="s">
        <v>2611</v>
      </c>
      <c r="L2068" t="s">
        <v>2058</v>
      </c>
      <c r="M2068" t="s">
        <v>2170</v>
      </c>
      <c r="N2068">
        <v>0</v>
      </c>
      <c r="O2068">
        <v>0</v>
      </c>
      <c r="P2068">
        <v>0</v>
      </c>
      <c r="Q2068">
        <v>15300</v>
      </c>
      <c r="R2068">
        <v>0</v>
      </c>
      <c r="S2068">
        <v>0</v>
      </c>
      <c r="T2068">
        <v>0</v>
      </c>
      <c r="U2068">
        <v>0</v>
      </c>
      <c r="V2068">
        <v>0</v>
      </c>
      <c r="W2068">
        <v>0</v>
      </c>
      <c r="X2068">
        <v>0</v>
      </c>
      <c r="Y2068">
        <v>0</v>
      </c>
      <c r="Z2068">
        <v>0</v>
      </c>
      <c r="AA2068">
        <v>0</v>
      </c>
      <c r="AB2068">
        <v>0</v>
      </c>
      <c r="AC2068">
        <v>0</v>
      </c>
      <c r="AD2068">
        <v>0</v>
      </c>
      <c r="AE2068">
        <v>0</v>
      </c>
      <c r="AF2068">
        <v>0</v>
      </c>
      <c r="AG2068" t="s">
        <v>10908</v>
      </c>
      <c r="AH2068" s="21" t="str">
        <f t="shared" si="64"/>
        <v>YO98</v>
      </c>
      <c r="AI2068" s="21">
        <v>67.5</v>
      </c>
      <c r="AJ2068" s="21">
        <f t="shared" si="65"/>
        <v>100</v>
      </c>
      <c r="AK2068" s="21" t="s">
        <v>2060</v>
      </c>
      <c r="AL2068" t="s">
        <v>2581</v>
      </c>
      <c r="AM2068" t="s">
        <v>53</v>
      </c>
      <c r="AN2068" t="s">
        <v>2031</v>
      </c>
    </row>
    <row r="2069" spans="1:40" ht="15" hidden="1" thickTop="1" x14ac:dyDescent="0.35">
      <c r="A2069" t="s">
        <v>10917</v>
      </c>
      <c r="B2069" t="s">
        <v>10910</v>
      </c>
      <c r="C2069" t="s">
        <v>4101</v>
      </c>
      <c r="D2069" t="s">
        <v>10911</v>
      </c>
      <c r="E2069" t="s">
        <v>3338</v>
      </c>
      <c r="F2069">
        <v>1</v>
      </c>
      <c r="G2069" t="s">
        <v>2609</v>
      </c>
      <c r="H2069" t="s">
        <v>2577</v>
      </c>
      <c r="I2069" t="s">
        <v>2511</v>
      </c>
      <c r="J2069" t="s">
        <v>2675</v>
      </c>
      <c r="K2069" t="s">
        <v>2611</v>
      </c>
      <c r="L2069" t="s">
        <v>2058</v>
      </c>
      <c r="M2069" t="s">
        <v>2170</v>
      </c>
      <c r="N2069">
        <v>1</v>
      </c>
      <c r="O2069">
        <v>20</v>
      </c>
      <c r="P2069">
        <v>0.13</v>
      </c>
      <c r="Q2069">
        <v>15300</v>
      </c>
      <c r="R2069">
        <v>1</v>
      </c>
      <c r="S2069">
        <v>20</v>
      </c>
      <c r="T2069">
        <v>0.13</v>
      </c>
      <c r="U2069">
        <v>0</v>
      </c>
      <c r="V2069">
        <v>0</v>
      </c>
      <c r="W2069">
        <v>0</v>
      </c>
      <c r="X2069">
        <v>0</v>
      </c>
      <c r="Y2069">
        <v>0</v>
      </c>
      <c r="Z2069">
        <v>0</v>
      </c>
      <c r="AA2069">
        <v>0</v>
      </c>
      <c r="AB2069">
        <v>0</v>
      </c>
      <c r="AC2069">
        <v>0</v>
      </c>
      <c r="AD2069">
        <v>0</v>
      </c>
      <c r="AE2069">
        <v>0</v>
      </c>
      <c r="AF2069">
        <v>0</v>
      </c>
      <c r="AG2069" t="s">
        <v>10912</v>
      </c>
      <c r="AH2069" s="21" t="str">
        <f t="shared" si="64"/>
        <v>YO98</v>
      </c>
      <c r="AI2069" s="21">
        <v>67.5</v>
      </c>
      <c r="AJ2069" s="21">
        <f t="shared" si="65"/>
        <v>99.869281045751634</v>
      </c>
      <c r="AK2069" s="21" t="s">
        <v>2060</v>
      </c>
      <c r="AL2069" t="s">
        <v>2581</v>
      </c>
      <c r="AM2069" t="s">
        <v>53</v>
      </c>
      <c r="AN2069" t="s">
        <v>2031</v>
      </c>
    </row>
    <row r="2070" spans="1:40" ht="15" hidden="1" thickTop="1" x14ac:dyDescent="0.35">
      <c r="A2070" t="s">
        <v>10921</v>
      </c>
      <c r="B2070" t="s">
        <v>10914</v>
      </c>
      <c r="C2070" t="s">
        <v>2573</v>
      </c>
      <c r="D2070" t="s">
        <v>10915</v>
      </c>
      <c r="E2070" t="s">
        <v>2575</v>
      </c>
      <c r="F2070">
        <v>1</v>
      </c>
      <c r="G2070" t="s">
        <v>2576</v>
      </c>
      <c r="H2070" t="s">
        <v>2577</v>
      </c>
      <c r="I2070" t="s">
        <v>2511</v>
      </c>
      <c r="J2070" t="s">
        <v>2578</v>
      </c>
      <c r="K2070" t="s">
        <v>2579</v>
      </c>
      <c r="L2070" t="s">
        <v>2058</v>
      </c>
      <c r="M2070" t="s">
        <v>2170</v>
      </c>
      <c r="N2070">
        <v>0</v>
      </c>
      <c r="O2070">
        <v>0</v>
      </c>
      <c r="P2070">
        <v>0</v>
      </c>
      <c r="Q2070">
        <v>15300</v>
      </c>
      <c r="R2070">
        <v>0</v>
      </c>
      <c r="S2070">
        <v>0</v>
      </c>
      <c r="T2070">
        <v>0</v>
      </c>
      <c r="U2070">
        <v>0</v>
      </c>
      <c r="V2070">
        <v>0</v>
      </c>
      <c r="W2070">
        <v>0</v>
      </c>
      <c r="X2070">
        <v>0</v>
      </c>
      <c r="Y2070">
        <v>0</v>
      </c>
      <c r="Z2070">
        <v>0</v>
      </c>
      <c r="AA2070">
        <v>0</v>
      </c>
      <c r="AB2070">
        <v>0</v>
      </c>
      <c r="AC2070">
        <v>0</v>
      </c>
      <c r="AD2070">
        <v>0</v>
      </c>
      <c r="AE2070">
        <v>0</v>
      </c>
      <c r="AF2070">
        <v>0</v>
      </c>
      <c r="AG2070" t="s">
        <v>10916</v>
      </c>
      <c r="AH2070" s="21" t="str">
        <f t="shared" si="64"/>
        <v>YO98</v>
      </c>
      <c r="AI2070" s="21">
        <v>67.5</v>
      </c>
      <c r="AJ2070" s="21">
        <f t="shared" si="65"/>
        <v>100</v>
      </c>
      <c r="AK2070" s="21" t="s">
        <v>2060</v>
      </c>
      <c r="AL2070" t="s">
        <v>2581</v>
      </c>
      <c r="AM2070" t="s">
        <v>53</v>
      </c>
      <c r="AN2070" t="s">
        <v>2031</v>
      </c>
    </row>
    <row r="2071" spans="1:40" ht="15" hidden="1" thickTop="1" x14ac:dyDescent="0.35">
      <c r="A2071" t="s">
        <v>10925</v>
      </c>
      <c r="B2071" t="s">
        <v>10918</v>
      </c>
      <c r="C2071" t="s">
        <v>10902</v>
      </c>
      <c r="D2071" t="s">
        <v>10919</v>
      </c>
      <c r="E2071" t="s">
        <v>2575</v>
      </c>
      <c r="F2071">
        <v>1</v>
      </c>
      <c r="G2071" t="s">
        <v>2576</v>
      </c>
      <c r="H2071" t="s">
        <v>2577</v>
      </c>
      <c r="I2071" t="s">
        <v>2511</v>
      </c>
      <c r="J2071" t="s">
        <v>2578</v>
      </c>
      <c r="K2071" t="s">
        <v>2579</v>
      </c>
      <c r="L2071" t="s">
        <v>2058</v>
      </c>
      <c r="M2071" t="s">
        <v>2059</v>
      </c>
      <c r="N2071">
        <v>1</v>
      </c>
      <c r="O2071">
        <v>18</v>
      </c>
      <c r="P2071">
        <v>7.0000000000000007E-2</v>
      </c>
      <c r="Q2071">
        <v>24480</v>
      </c>
      <c r="R2071">
        <v>0</v>
      </c>
      <c r="S2071">
        <v>0</v>
      </c>
      <c r="T2071">
        <v>0</v>
      </c>
      <c r="U2071">
        <v>0</v>
      </c>
      <c r="V2071">
        <v>0</v>
      </c>
      <c r="W2071">
        <v>0</v>
      </c>
      <c r="X2071">
        <v>1</v>
      </c>
      <c r="Y2071">
        <v>18</v>
      </c>
      <c r="Z2071">
        <v>7.0000000000000007E-2</v>
      </c>
      <c r="AA2071">
        <v>0</v>
      </c>
      <c r="AB2071">
        <v>0</v>
      </c>
      <c r="AC2071">
        <v>0</v>
      </c>
      <c r="AD2071">
        <v>0</v>
      </c>
      <c r="AE2071">
        <v>0</v>
      </c>
      <c r="AF2071">
        <v>0</v>
      </c>
      <c r="AG2071" t="s">
        <v>10920</v>
      </c>
      <c r="AH2071" s="21" t="str">
        <f t="shared" si="64"/>
        <v>YO27</v>
      </c>
      <c r="AI2071" s="21">
        <v>107.92500000000001</v>
      </c>
      <c r="AJ2071" s="21">
        <f t="shared" si="65"/>
        <v>99.92647058823529</v>
      </c>
      <c r="AK2071" s="21" t="s">
        <v>2060</v>
      </c>
      <c r="AL2071" t="s">
        <v>2581</v>
      </c>
      <c r="AM2071" t="s">
        <v>53</v>
      </c>
      <c r="AN2071" t="s">
        <v>2031</v>
      </c>
    </row>
    <row r="2072" spans="1:40" ht="15" hidden="1" thickTop="1" x14ac:dyDescent="0.35">
      <c r="A2072" t="s">
        <v>10929</v>
      </c>
      <c r="B2072" t="s">
        <v>10922</v>
      </c>
      <c r="C2072" t="s">
        <v>4634</v>
      </c>
      <c r="D2072" t="s">
        <v>10923</v>
      </c>
      <c r="E2072" t="s">
        <v>2646</v>
      </c>
      <c r="F2072">
        <v>1</v>
      </c>
      <c r="G2072" t="s">
        <v>2600</v>
      </c>
      <c r="H2072" t="s">
        <v>2577</v>
      </c>
      <c r="I2072" t="s">
        <v>2511</v>
      </c>
      <c r="J2072" t="s">
        <v>2647</v>
      </c>
      <c r="K2072" t="s">
        <v>2602</v>
      </c>
      <c r="L2072" t="s">
        <v>2058</v>
      </c>
      <c r="M2072" t="s">
        <v>2059</v>
      </c>
      <c r="N2072">
        <v>2</v>
      </c>
      <c r="O2072">
        <v>27</v>
      </c>
      <c r="P2072">
        <v>0.11</v>
      </c>
      <c r="Q2072">
        <v>24480</v>
      </c>
      <c r="R2072">
        <v>0</v>
      </c>
      <c r="S2072">
        <v>0</v>
      </c>
      <c r="T2072">
        <v>0</v>
      </c>
      <c r="U2072">
        <v>0</v>
      </c>
      <c r="V2072">
        <v>0</v>
      </c>
      <c r="W2072">
        <v>0</v>
      </c>
      <c r="X2072">
        <v>2</v>
      </c>
      <c r="Y2072">
        <v>27</v>
      </c>
      <c r="Z2072">
        <v>0.11</v>
      </c>
      <c r="AA2072">
        <v>0</v>
      </c>
      <c r="AB2072">
        <v>0</v>
      </c>
      <c r="AC2072">
        <v>0</v>
      </c>
      <c r="AD2072">
        <v>0</v>
      </c>
      <c r="AE2072">
        <v>0</v>
      </c>
      <c r="AF2072">
        <v>0</v>
      </c>
      <c r="AG2072" t="s">
        <v>10924</v>
      </c>
      <c r="AH2072" s="21" t="str">
        <f t="shared" si="64"/>
        <v>YR21</v>
      </c>
      <c r="AI2072" s="21">
        <v>107.92500000000001</v>
      </c>
      <c r="AJ2072" s="21">
        <f t="shared" si="65"/>
        <v>99.889705882352942</v>
      </c>
      <c r="AK2072" s="21" t="s">
        <v>2060</v>
      </c>
      <c r="AL2072" t="s">
        <v>2551</v>
      </c>
      <c r="AM2072" t="s">
        <v>53</v>
      </c>
      <c r="AN2072" t="s">
        <v>2030</v>
      </c>
    </row>
    <row r="2073" spans="1:40" ht="15" hidden="1" thickTop="1" x14ac:dyDescent="0.35">
      <c r="A2073" t="s">
        <v>10932</v>
      </c>
      <c r="B2073" t="s">
        <v>10926</v>
      </c>
      <c r="C2073" t="s">
        <v>3444</v>
      </c>
      <c r="D2073" t="s">
        <v>10927</v>
      </c>
      <c r="E2073" t="s">
        <v>558</v>
      </c>
      <c r="F2073">
        <v>1</v>
      </c>
      <c r="G2073" t="s">
        <v>2524</v>
      </c>
      <c r="H2073" t="s">
        <v>2056</v>
      </c>
      <c r="I2073" t="s">
        <v>2511</v>
      </c>
      <c r="J2073" t="s">
        <v>2556</v>
      </c>
      <c r="K2073" t="s">
        <v>62</v>
      </c>
      <c r="L2073" t="s">
        <v>2058</v>
      </c>
      <c r="M2073" t="s">
        <v>2059</v>
      </c>
      <c r="N2073">
        <v>4</v>
      </c>
      <c r="O2073">
        <v>193</v>
      </c>
      <c r="P2073">
        <v>0.79</v>
      </c>
      <c r="Q2073">
        <v>24480</v>
      </c>
      <c r="R2073">
        <v>0</v>
      </c>
      <c r="S2073">
        <v>0</v>
      </c>
      <c r="T2073">
        <v>0</v>
      </c>
      <c r="U2073">
        <v>0</v>
      </c>
      <c r="V2073">
        <v>0</v>
      </c>
      <c r="W2073">
        <v>0</v>
      </c>
      <c r="X2073">
        <v>4</v>
      </c>
      <c r="Y2073">
        <v>193</v>
      </c>
      <c r="Z2073">
        <v>0.79</v>
      </c>
      <c r="AA2073">
        <v>0</v>
      </c>
      <c r="AB2073">
        <v>0</v>
      </c>
      <c r="AC2073">
        <v>0</v>
      </c>
      <c r="AD2073">
        <v>0</v>
      </c>
      <c r="AE2073">
        <v>0</v>
      </c>
      <c r="AF2073">
        <v>0</v>
      </c>
      <c r="AG2073" t="s">
        <v>10928</v>
      </c>
      <c r="AH2073" s="21" t="str">
        <f t="shared" si="64"/>
        <v>YR20</v>
      </c>
      <c r="AI2073" s="21">
        <v>107.92500000000001</v>
      </c>
      <c r="AJ2073" s="21">
        <f t="shared" si="65"/>
        <v>99.21160130718954</v>
      </c>
      <c r="AK2073" s="21" t="s">
        <v>2063</v>
      </c>
      <c r="AL2073" t="s">
        <v>2527</v>
      </c>
      <c r="AM2073" t="s">
        <v>53</v>
      </c>
      <c r="AN2073" t="s">
        <v>2030</v>
      </c>
    </row>
    <row r="2074" spans="1:40" ht="15" hidden="1" thickTop="1" x14ac:dyDescent="0.35">
      <c r="A2074" t="s">
        <v>10936</v>
      </c>
      <c r="B2074" t="s">
        <v>10930</v>
      </c>
      <c r="C2074" t="s">
        <v>78</v>
      </c>
      <c r="D2074" t="s">
        <v>10931</v>
      </c>
      <c r="E2074" t="s">
        <v>560</v>
      </c>
      <c r="F2074">
        <v>1</v>
      </c>
      <c r="G2074" t="s">
        <v>2055</v>
      </c>
      <c r="H2074" t="s">
        <v>2056</v>
      </c>
      <c r="I2074" t="s">
        <v>2511</v>
      </c>
      <c r="J2074" t="s">
        <v>67</v>
      </c>
      <c r="K2074" t="s">
        <v>68</v>
      </c>
      <c r="L2074" t="s">
        <v>2058</v>
      </c>
      <c r="M2074" t="s">
        <v>2170</v>
      </c>
      <c r="N2074">
        <v>2</v>
      </c>
      <c r="O2074">
        <v>29</v>
      </c>
      <c r="P2074">
        <v>0.19</v>
      </c>
      <c r="Q2074">
        <v>15300</v>
      </c>
      <c r="R2074">
        <v>1</v>
      </c>
      <c r="S2074">
        <v>22</v>
      </c>
      <c r="T2074">
        <v>0.14000000000000001</v>
      </c>
      <c r="U2074">
        <v>0</v>
      </c>
      <c r="V2074">
        <v>0</v>
      </c>
      <c r="W2074">
        <v>0</v>
      </c>
      <c r="X2074">
        <v>1</v>
      </c>
      <c r="Y2074">
        <v>7</v>
      </c>
      <c r="Z2074">
        <v>0.05</v>
      </c>
      <c r="AA2074">
        <v>0</v>
      </c>
      <c r="AB2074">
        <v>0</v>
      </c>
      <c r="AC2074">
        <v>0</v>
      </c>
      <c r="AD2074">
        <v>0</v>
      </c>
      <c r="AE2074">
        <v>0</v>
      </c>
      <c r="AF2074">
        <v>0</v>
      </c>
      <c r="AG2074" t="s">
        <v>291</v>
      </c>
      <c r="AH2074" s="21" t="str">
        <f t="shared" si="64"/>
        <v>YO27</v>
      </c>
      <c r="AI2074" s="21">
        <v>67.5</v>
      </c>
      <c r="AJ2074" s="21">
        <f t="shared" si="65"/>
        <v>99.810457516339866</v>
      </c>
      <c r="AK2074" s="21" t="s">
        <v>2060</v>
      </c>
      <c r="AL2074" t="s">
        <v>70</v>
      </c>
      <c r="AM2074" t="s">
        <v>53</v>
      </c>
      <c r="AN2074" t="s">
        <v>2030</v>
      </c>
    </row>
    <row r="2075" spans="1:40" ht="15" hidden="1" thickTop="1" x14ac:dyDescent="0.35">
      <c r="A2075" t="s">
        <v>10940</v>
      </c>
      <c r="B2075" t="s">
        <v>10933</v>
      </c>
      <c r="C2075" t="s">
        <v>3786</v>
      </c>
      <c r="D2075" t="s">
        <v>10934</v>
      </c>
      <c r="E2075" t="s">
        <v>2793</v>
      </c>
      <c r="F2075">
        <v>1</v>
      </c>
      <c r="G2075" t="s">
        <v>2509</v>
      </c>
      <c r="H2075" t="s">
        <v>2510</v>
      </c>
      <c r="I2075" t="s">
        <v>2511</v>
      </c>
      <c r="J2075" t="s">
        <v>2794</v>
      </c>
      <c r="K2075" t="s">
        <v>2669</v>
      </c>
      <c r="L2075" t="s">
        <v>2058</v>
      </c>
      <c r="M2075" t="s">
        <v>2170</v>
      </c>
      <c r="N2075">
        <v>0</v>
      </c>
      <c r="O2075">
        <v>0</v>
      </c>
      <c r="P2075">
        <v>0</v>
      </c>
      <c r="Q2075">
        <v>15300</v>
      </c>
      <c r="R2075">
        <v>0</v>
      </c>
      <c r="S2075">
        <v>0</v>
      </c>
      <c r="T2075">
        <v>0</v>
      </c>
      <c r="U2075">
        <v>0</v>
      </c>
      <c r="V2075">
        <v>0</v>
      </c>
      <c r="W2075">
        <v>0</v>
      </c>
      <c r="X2075">
        <v>0</v>
      </c>
      <c r="Y2075">
        <v>0</v>
      </c>
      <c r="Z2075">
        <v>0</v>
      </c>
      <c r="AA2075">
        <v>0</v>
      </c>
      <c r="AB2075">
        <v>0</v>
      </c>
      <c r="AC2075">
        <v>0</v>
      </c>
      <c r="AD2075">
        <v>0</v>
      </c>
      <c r="AE2075">
        <v>0</v>
      </c>
      <c r="AF2075">
        <v>0</v>
      </c>
      <c r="AG2075" t="s">
        <v>10935</v>
      </c>
      <c r="AH2075" s="21" t="str">
        <f t="shared" si="64"/>
        <v>YR21</v>
      </c>
      <c r="AI2075" s="21">
        <v>67.5</v>
      </c>
      <c r="AJ2075" s="21">
        <f t="shared" si="65"/>
        <v>100</v>
      </c>
      <c r="AK2075" s="21" t="s">
        <v>2060</v>
      </c>
      <c r="AL2075" t="s">
        <v>2515</v>
      </c>
      <c r="AM2075" t="s">
        <v>53</v>
      </c>
      <c r="AN2075" t="s">
        <v>2029</v>
      </c>
    </row>
    <row r="2076" spans="1:40" ht="15" hidden="1" thickTop="1" x14ac:dyDescent="0.35">
      <c r="A2076" t="s">
        <v>10944</v>
      </c>
      <c r="B2076" t="s">
        <v>10937</v>
      </c>
      <c r="C2076" t="s">
        <v>4394</v>
      </c>
      <c r="D2076" t="s">
        <v>10938</v>
      </c>
      <c r="E2076" t="s">
        <v>3193</v>
      </c>
      <c r="F2076">
        <v>1</v>
      </c>
      <c r="G2076" t="s">
        <v>2609</v>
      </c>
      <c r="H2076" t="s">
        <v>2577</v>
      </c>
      <c r="I2076" t="s">
        <v>2511</v>
      </c>
      <c r="J2076" t="s">
        <v>2764</v>
      </c>
      <c r="K2076" t="s">
        <v>2765</v>
      </c>
      <c r="L2076" t="s">
        <v>2058</v>
      </c>
      <c r="M2076" t="s">
        <v>2693</v>
      </c>
      <c r="N2076">
        <v>1</v>
      </c>
      <c r="O2076">
        <v>35</v>
      </c>
      <c r="P2076">
        <v>0.26</v>
      </c>
      <c r="Q2076">
        <v>13260</v>
      </c>
      <c r="R2076">
        <v>1</v>
      </c>
      <c r="S2076">
        <v>35</v>
      </c>
      <c r="T2076">
        <v>0.26</v>
      </c>
      <c r="U2076">
        <v>0</v>
      </c>
      <c r="V2076">
        <v>0</v>
      </c>
      <c r="W2076">
        <v>0</v>
      </c>
      <c r="X2076">
        <v>0</v>
      </c>
      <c r="Y2076">
        <v>0</v>
      </c>
      <c r="Z2076">
        <v>0</v>
      </c>
      <c r="AA2076">
        <v>0</v>
      </c>
      <c r="AB2076">
        <v>0</v>
      </c>
      <c r="AC2076">
        <v>0</v>
      </c>
      <c r="AD2076">
        <v>0</v>
      </c>
      <c r="AE2076">
        <v>0</v>
      </c>
      <c r="AF2076">
        <v>0</v>
      </c>
      <c r="AG2076" t="s">
        <v>10939</v>
      </c>
      <c r="AH2076" s="21" t="str">
        <f t="shared" si="64"/>
        <v>YH98</v>
      </c>
      <c r="AI2076" s="21">
        <v>58.500000000000014</v>
      </c>
      <c r="AJ2076" s="21">
        <f t="shared" si="65"/>
        <v>99.736048265460028</v>
      </c>
      <c r="AK2076" s="21" t="s">
        <v>2063</v>
      </c>
      <c r="AL2076" t="s">
        <v>2613</v>
      </c>
      <c r="AM2076" t="s">
        <v>53</v>
      </c>
      <c r="AN2076" t="s">
        <v>2031</v>
      </c>
    </row>
    <row r="2077" spans="1:40" ht="15" hidden="1" thickTop="1" x14ac:dyDescent="0.35">
      <c r="A2077" t="s">
        <v>10948</v>
      </c>
      <c r="B2077" t="s">
        <v>10941</v>
      </c>
      <c r="C2077" t="s">
        <v>7186</v>
      </c>
      <c r="D2077" t="s">
        <v>10942</v>
      </c>
      <c r="E2077" t="s">
        <v>2575</v>
      </c>
      <c r="F2077">
        <v>1</v>
      </c>
      <c r="G2077" t="s">
        <v>2576</v>
      </c>
      <c r="H2077" t="s">
        <v>2577</v>
      </c>
      <c r="I2077" t="s">
        <v>2511</v>
      </c>
      <c r="J2077" t="s">
        <v>2578</v>
      </c>
      <c r="K2077" t="s">
        <v>2579</v>
      </c>
      <c r="L2077" t="s">
        <v>2058</v>
      </c>
      <c r="M2077" t="s">
        <v>2170</v>
      </c>
      <c r="N2077">
        <v>0</v>
      </c>
      <c r="O2077">
        <v>0</v>
      </c>
      <c r="P2077">
        <v>0</v>
      </c>
      <c r="Q2077">
        <v>15300</v>
      </c>
      <c r="R2077">
        <v>0</v>
      </c>
      <c r="S2077">
        <v>0</v>
      </c>
      <c r="T2077">
        <v>0</v>
      </c>
      <c r="U2077">
        <v>0</v>
      </c>
      <c r="V2077">
        <v>0</v>
      </c>
      <c r="W2077">
        <v>0</v>
      </c>
      <c r="X2077">
        <v>0</v>
      </c>
      <c r="Y2077">
        <v>0</v>
      </c>
      <c r="Z2077">
        <v>0</v>
      </c>
      <c r="AA2077">
        <v>0</v>
      </c>
      <c r="AB2077">
        <v>0</v>
      </c>
      <c r="AC2077">
        <v>0</v>
      </c>
      <c r="AD2077">
        <v>0</v>
      </c>
      <c r="AE2077">
        <v>0</v>
      </c>
      <c r="AF2077">
        <v>0</v>
      </c>
      <c r="AG2077" t="s">
        <v>10943</v>
      </c>
      <c r="AH2077" s="21" t="str">
        <f t="shared" si="64"/>
        <v>YO98</v>
      </c>
      <c r="AI2077" s="21">
        <v>67.5</v>
      </c>
      <c r="AJ2077" s="21">
        <f t="shared" si="65"/>
        <v>100</v>
      </c>
      <c r="AK2077" s="21" t="s">
        <v>2060</v>
      </c>
      <c r="AL2077" t="s">
        <v>2581</v>
      </c>
      <c r="AM2077" t="s">
        <v>53</v>
      </c>
      <c r="AN2077" t="s">
        <v>2029</v>
      </c>
    </row>
    <row r="2078" spans="1:40" ht="15" hidden="1" thickTop="1" x14ac:dyDescent="0.35">
      <c r="A2078" t="s">
        <v>10952</v>
      </c>
      <c r="B2078" t="s">
        <v>10945</v>
      </c>
      <c r="C2078" t="s">
        <v>2941</v>
      </c>
      <c r="D2078" t="s">
        <v>10946</v>
      </c>
      <c r="E2078" t="s">
        <v>2920</v>
      </c>
      <c r="F2078">
        <v>1</v>
      </c>
      <c r="G2078" t="s">
        <v>2682</v>
      </c>
      <c r="H2078" t="s">
        <v>2620</v>
      </c>
      <c r="I2078" t="s">
        <v>2511</v>
      </c>
      <c r="J2078" t="s">
        <v>2921</v>
      </c>
      <c r="K2078" t="s">
        <v>2684</v>
      </c>
      <c r="L2078" t="s">
        <v>2058</v>
      </c>
      <c r="M2078" t="s">
        <v>2059</v>
      </c>
      <c r="N2078">
        <v>0</v>
      </c>
      <c r="O2078">
        <v>0</v>
      </c>
      <c r="P2078">
        <v>0</v>
      </c>
      <c r="Q2078">
        <v>24480</v>
      </c>
      <c r="R2078">
        <v>0</v>
      </c>
      <c r="S2078">
        <v>0</v>
      </c>
      <c r="T2078">
        <v>0</v>
      </c>
      <c r="U2078">
        <v>0</v>
      </c>
      <c r="V2078">
        <v>0</v>
      </c>
      <c r="W2078">
        <v>0</v>
      </c>
      <c r="X2078">
        <v>0</v>
      </c>
      <c r="Y2078">
        <v>0</v>
      </c>
      <c r="Z2078">
        <v>0</v>
      </c>
      <c r="AA2078">
        <v>0</v>
      </c>
      <c r="AB2078">
        <v>0</v>
      </c>
      <c r="AC2078">
        <v>0</v>
      </c>
      <c r="AD2078">
        <v>0</v>
      </c>
      <c r="AE2078">
        <v>0</v>
      </c>
      <c r="AF2078">
        <v>0</v>
      </c>
      <c r="AG2078" t="s">
        <v>10947</v>
      </c>
      <c r="AH2078" s="21" t="str">
        <f t="shared" si="64"/>
        <v>YO27</v>
      </c>
      <c r="AI2078" s="21">
        <v>107.92500000000001</v>
      </c>
      <c r="AJ2078" s="21">
        <f t="shared" si="65"/>
        <v>100</v>
      </c>
      <c r="AK2078" s="21" t="s">
        <v>2060</v>
      </c>
      <c r="AL2078" t="s">
        <v>2923</v>
      </c>
      <c r="AM2078" t="s">
        <v>53</v>
      </c>
      <c r="AN2078" t="s">
        <v>2029</v>
      </c>
    </row>
    <row r="2079" spans="1:40" ht="15" hidden="1" thickTop="1" x14ac:dyDescent="0.35">
      <c r="A2079" t="s">
        <v>10956</v>
      </c>
      <c r="B2079" t="s">
        <v>10949</v>
      </c>
      <c r="C2079" t="s">
        <v>5214</v>
      </c>
      <c r="D2079" t="s">
        <v>10950</v>
      </c>
      <c r="E2079" t="s">
        <v>2986</v>
      </c>
      <c r="F2079">
        <v>1</v>
      </c>
      <c r="G2079" t="s">
        <v>2509</v>
      </c>
      <c r="H2079" t="s">
        <v>2510</v>
      </c>
      <c r="I2079" t="s">
        <v>2511</v>
      </c>
      <c r="J2079" t="s">
        <v>2987</v>
      </c>
      <c r="K2079" t="s">
        <v>2513</v>
      </c>
      <c r="L2079" t="s">
        <v>2058</v>
      </c>
      <c r="M2079" t="s">
        <v>2059</v>
      </c>
      <c r="N2079">
        <v>0</v>
      </c>
      <c r="O2079">
        <v>0</v>
      </c>
      <c r="P2079">
        <v>0</v>
      </c>
      <c r="Q2079">
        <v>24480</v>
      </c>
      <c r="R2079">
        <v>0</v>
      </c>
      <c r="S2079">
        <v>0</v>
      </c>
      <c r="T2079">
        <v>0</v>
      </c>
      <c r="U2079">
        <v>0</v>
      </c>
      <c r="V2079">
        <v>0</v>
      </c>
      <c r="W2079">
        <v>0</v>
      </c>
      <c r="X2079">
        <v>0</v>
      </c>
      <c r="Y2079">
        <v>0</v>
      </c>
      <c r="Z2079">
        <v>0</v>
      </c>
      <c r="AA2079">
        <v>0</v>
      </c>
      <c r="AB2079">
        <v>0</v>
      </c>
      <c r="AC2079">
        <v>0</v>
      </c>
      <c r="AD2079">
        <v>0</v>
      </c>
      <c r="AE2079">
        <v>0</v>
      </c>
      <c r="AF2079">
        <v>0</v>
      </c>
      <c r="AG2079" t="s">
        <v>10951</v>
      </c>
      <c r="AH2079" s="21" t="str">
        <f t="shared" si="64"/>
        <v>YH98</v>
      </c>
      <c r="AI2079" s="21">
        <v>107.92500000000001</v>
      </c>
      <c r="AJ2079" s="21">
        <f t="shared" si="65"/>
        <v>100</v>
      </c>
      <c r="AK2079" s="21" t="s">
        <v>2060</v>
      </c>
      <c r="AL2079" t="s">
        <v>2515</v>
      </c>
      <c r="AM2079" t="s">
        <v>53</v>
      </c>
      <c r="AN2079" t="s">
        <v>2031</v>
      </c>
    </row>
    <row r="2080" spans="1:40" ht="15" hidden="1" thickTop="1" x14ac:dyDescent="0.35">
      <c r="A2080" t="s">
        <v>10960</v>
      </c>
      <c r="B2080" t="s">
        <v>10953</v>
      </c>
      <c r="C2080" t="s">
        <v>4394</v>
      </c>
      <c r="D2080" t="s">
        <v>10954</v>
      </c>
      <c r="E2080" t="s">
        <v>3430</v>
      </c>
      <c r="F2080">
        <v>1</v>
      </c>
      <c r="G2080" t="s">
        <v>2609</v>
      </c>
      <c r="H2080" t="s">
        <v>2577</v>
      </c>
      <c r="I2080" t="s">
        <v>2511</v>
      </c>
      <c r="J2080" t="s">
        <v>2764</v>
      </c>
      <c r="K2080" t="s">
        <v>2765</v>
      </c>
      <c r="L2080" t="s">
        <v>2058</v>
      </c>
      <c r="M2080" t="s">
        <v>2170</v>
      </c>
      <c r="N2080">
        <v>0</v>
      </c>
      <c r="O2080">
        <v>0</v>
      </c>
      <c r="P2080">
        <v>0</v>
      </c>
      <c r="Q2080">
        <v>15300</v>
      </c>
      <c r="R2080">
        <v>0</v>
      </c>
      <c r="S2080">
        <v>0</v>
      </c>
      <c r="T2080">
        <v>0</v>
      </c>
      <c r="U2080">
        <v>0</v>
      </c>
      <c r="V2080">
        <v>0</v>
      </c>
      <c r="W2080">
        <v>0</v>
      </c>
      <c r="X2080">
        <v>0</v>
      </c>
      <c r="Y2080">
        <v>0</v>
      </c>
      <c r="Z2080">
        <v>0</v>
      </c>
      <c r="AA2080">
        <v>0</v>
      </c>
      <c r="AB2080">
        <v>0</v>
      </c>
      <c r="AC2080">
        <v>0</v>
      </c>
      <c r="AD2080">
        <v>0</v>
      </c>
      <c r="AE2080">
        <v>0</v>
      </c>
      <c r="AF2080">
        <v>0</v>
      </c>
      <c r="AG2080" t="s">
        <v>10955</v>
      </c>
      <c r="AH2080" s="21" t="str">
        <f t="shared" si="64"/>
        <v>YO98</v>
      </c>
      <c r="AI2080" s="21">
        <v>67.5</v>
      </c>
      <c r="AJ2080" s="21">
        <f t="shared" si="65"/>
        <v>100</v>
      </c>
      <c r="AK2080" s="21" t="s">
        <v>2060</v>
      </c>
      <c r="AL2080" t="s">
        <v>2613</v>
      </c>
      <c r="AM2080" t="s">
        <v>53</v>
      </c>
      <c r="AN2080" t="s">
        <v>2032</v>
      </c>
    </row>
    <row r="2081" spans="1:40" ht="15" hidden="1" thickTop="1" x14ac:dyDescent="0.35">
      <c r="A2081" t="s">
        <v>10964</v>
      </c>
      <c r="B2081" t="s">
        <v>10957</v>
      </c>
      <c r="C2081" t="s">
        <v>4656</v>
      </c>
      <c r="D2081" t="s">
        <v>10958</v>
      </c>
      <c r="E2081" t="s">
        <v>2857</v>
      </c>
      <c r="F2081">
        <v>1</v>
      </c>
      <c r="G2081" t="s">
        <v>2576</v>
      </c>
      <c r="H2081" t="s">
        <v>2577</v>
      </c>
      <c r="I2081" t="s">
        <v>2511</v>
      </c>
      <c r="J2081" t="s">
        <v>2858</v>
      </c>
      <c r="K2081" t="s">
        <v>2742</v>
      </c>
      <c r="L2081" t="s">
        <v>2058</v>
      </c>
      <c r="M2081" t="s">
        <v>2170</v>
      </c>
      <c r="N2081">
        <v>1</v>
      </c>
      <c r="O2081">
        <v>93</v>
      </c>
      <c r="P2081">
        <v>0.61</v>
      </c>
      <c r="Q2081">
        <v>15300</v>
      </c>
      <c r="R2081">
        <v>0</v>
      </c>
      <c r="S2081">
        <v>0</v>
      </c>
      <c r="T2081">
        <v>0</v>
      </c>
      <c r="U2081">
        <v>0</v>
      </c>
      <c r="V2081">
        <v>0</v>
      </c>
      <c r="W2081">
        <v>0</v>
      </c>
      <c r="X2081">
        <v>1</v>
      </c>
      <c r="Y2081">
        <v>93</v>
      </c>
      <c r="Z2081">
        <v>0.61</v>
      </c>
      <c r="AA2081">
        <v>0</v>
      </c>
      <c r="AB2081">
        <v>0</v>
      </c>
      <c r="AC2081">
        <v>0</v>
      </c>
      <c r="AD2081">
        <v>0</v>
      </c>
      <c r="AE2081">
        <v>0</v>
      </c>
      <c r="AF2081">
        <v>0</v>
      </c>
      <c r="AG2081" t="s">
        <v>10959</v>
      </c>
      <c r="AH2081" s="21" t="str">
        <f t="shared" si="64"/>
        <v>YO98</v>
      </c>
      <c r="AI2081" s="21">
        <v>67.5</v>
      </c>
      <c r="AJ2081" s="21">
        <f t="shared" si="65"/>
        <v>99.392156862745097</v>
      </c>
      <c r="AK2081" s="21" t="s">
        <v>2063</v>
      </c>
      <c r="AL2081" t="s">
        <v>2581</v>
      </c>
      <c r="AM2081" t="s">
        <v>53</v>
      </c>
      <c r="AN2081" t="s">
        <v>2031</v>
      </c>
    </row>
    <row r="2082" spans="1:40" ht="15" hidden="1" thickTop="1" x14ac:dyDescent="0.35">
      <c r="A2082" t="s">
        <v>10967</v>
      </c>
      <c r="B2082" t="s">
        <v>10961</v>
      </c>
      <c r="C2082" t="s">
        <v>5725</v>
      </c>
      <c r="D2082" t="s">
        <v>10962</v>
      </c>
      <c r="E2082" t="s">
        <v>3115</v>
      </c>
      <c r="F2082">
        <v>1</v>
      </c>
      <c r="G2082" t="s">
        <v>2816</v>
      </c>
      <c r="H2082" t="s">
        <v>2620</v>
      </c>
      <c r="I2082" t="s">
        <v>2511</v>
      </c>
      <c r="J2082" t="s">
        <v>3116</v>
      </c>
      <c r="K2082" t="s">
        <v>2818</v>
      </c>
      <c r="L2082" t="s">
        <v>2058</v>
      </c>
      <c r="M2082" t="s">
        <v>2982</v>
      </c>
      <c r="N2082">
        <v>0</v>
      </c>
      <c r="O2082">
        <v>0</v>
      </c>
      <c r="P2082">
        <v>0</v>
      </c>
      <c r="Q2082">
        <v>14280</v>
      </c>
      <c r="R2082">
        <v>0</v>
      </c>
      <c r="S2082">
        <v>0</v>
      </c>
      <c r="T2082">
        <v>0</v>
      </c>
      <c r="U2082">
        <v>0</v>
      </c>
      <c r="V2082">
        <v>0</v>
      </c>
      <c r="W2082">
        <v>0</v>
      </c>
      <c r="X2082">
        <v>0</v>
      </c>
      <c r="Y2082">
        <v>0</v>
      </c>
      <c r="Z2082">
        <v>0</v>
      </c>
      <c r="AA2082">
        <v>0</v>
      </c>
      <c r="AB2082">
        <v>0</v>
      </c>
      <c r="AC2082">
        <v>0</v>
      </c>
      <c r="AD2082">
        <v>0</v>
      </c>
      <c r="AE2082">
        <v>0</v>
      </c>
      <c r="AF2082">
        <v>0</v>
      </c>
      <c r="AG2082" t="s">
        <v>10963</v>
      </c>
      <c r="AH2082" s="21" t="str">
        <f t="shared" si="64"/>
        <v>YO27</v>
      </c>
      <c r="AI2082" s="21">
        <v>62.999999999999986</v>
      </c>
      <c r="AJ2082" s="21">
        <f t="shared" si="65"/>
        <v>100</v>
      </c>
      <c r="AK2082" s="21" t="s">
        <v>2060</v>
      </c>
      <c r="AL2082" t="s">
        <v>3118</v>
      </c>
      <c r="AM2082" t="s">
        <v>53</v>
      </c>
      <c r="AN2082" t="s">
        <v>2031</v>
      </c>
    </row>
    <row r="2083" spans="1:40" ht="15" hidden="1" thickTop="1" x14ac:dyDescent="0.35">
      <c r="A2083" t="s">
        <v>10971</v>
      </c>
      <c r="B2083" t="s">
        <v>10965</v>
      </c>
      <c r="C2083" t="s">
        <v>2970</v>
      </c>
      <c r="D2083" t="s">
        <v>7780</v>
      </c>
      <c r="E2083" t="s">
        <v>2575</v>
      </c>
      <c r="F2083">
        <v>1</v>
      </c>
      <c r="G2083" t="s">
        <v>2633</v>
      </c>
      <c r="H2083" t="s">
        <v>2577</v>
      </c>
      <c r="I2083" t="s">
        <v>2511</v>
      </c>
      <c r="J2083" t="s">
        <v>2610</v>
      </c>
      <c r="K2083" t="s">
        <v>2611</v>
      </c>
      <c r="L2083" t="s">
        <v>2058</v>
      </c>
      <c r="M2083" t="s">
        <v>2059</v>
      </c>
      <c r="N2083">
        <v>0</v>
      </c>
      <c r="O2083">
        <v>0</v>
      </c>
      <c r="P2083">
        <v>0</v>
      </c>
      <c r="Q2083">
        <v>24480</v>
      </c>
      <c r="R2083">
        <v>0</v>
      </c>
      <c r="S2083">
        <v>0</v>
      </c>
      <c r="T2083">
        <v>0</v>
      </c>
      <c r="U2083">
        <v>0</v>
      </c>
      <c r="V2083">
        <v>0</v>
      </c>
      <c r="W2083">
        <v>0</v>
      </c>
      <c r="X2083">
        <v>0</v>
      </c>
      <c r="Y2083">
        <v>0</v>
      </c>
      <c r="Z2083">
        <v>0</v>
      </c>
      <c r="AA2083">
        <v>0</v>
      </c>
      <c r="AB2083">
        <v>0</v>
      </c>
      <c r="AC2083">
        <v>0</v>
      </c>
      <c r="AD2083">
        <v>0</v>
      </c>
      <c r="AE2083">
        <v>0</v>
      </c>
      <c r="AF2083">
        <v>0</v>
      </c>
      <c r="AG2083" t="s">
        <v>10966</v>
      </c>
      <c r="AH2083" s="21" t="str">
        <f t="shared" si="64"/>
        <v>YH98</v>
      </c>
      <c r="AI2083" s="21">
        <v>107.92500000000001</v>
      </c>
      <c r="AJ2083" s="21">
        <f t="shared" si="65"/>
        <v>100</v>
      </c>
      <c r="AK2083" s="21" t="s">
        <v>2060</v>
      </c>
      <c r="AL2083" t="s">
        <v>2581</v>
      </c>
      <c r="AM2083" t="s">
        <v>53</v>
      </c>
      <c r="AN2083" t="s">
        <v>2029</v>
      </c>
    </row>
    <row r="2084" spans="1:40" ht="15" hidden="1" thickTop="1" x14ac:dyDescent="0.35">
      <c r="A2084" t="s">
        <v>10975</v>
      </c>
      <c r="B2084" t="s">
        <v>10968</v>
      </c>
      <c r="C2084" t="s">
        <v>4507</v>
      </c>
      <c r="D2084" t="s">
        <v>10969</v>
      </c>
      <c r="E2084" t="s">
        <v>3440</v>
      </c>
      <c r="F2084">
        <v>1</v>
      </c>
      <c r="G2084" t="s">
        <v>2609</v>
      </c>
      <c r="H2084" t="s">
        <v>2577</v>
      </c>
      <c r="I2084" t="s">
        <v>2511</v>
      </c>
      <c r="J2084" t="s">
        <v>2675</v>
      </c>
      <c r="K2084" t="s">
        <v>2611</v>
      </c>
      <c r="L2084" t="s">
        <v>2058</v>
      </c>
      <c r="M2084" t="s">
        <v>2170</v>
      </c>
      <c r="N2084">
        <v>0</v>
      </c>
      <c r="O2084">
        <v>0</v>
      </c>
      <c r="P2084">
        <v>0</v>
      </c>
      <c r="Q2084">
        <v>15300</v>
      </c>
      <c r="R2084">
        <v>0</v>
      </c>
      <c r="S2084">
        <v>0</v>
      </c>
      <c r="T2084">
        <v>0</v>
      </c>
      <c r="U2084">
        <v>0</v>
      </c>
      <c r="V2084">
        <v>0</v>
      </c>
      <c r="W2084">
        <v>0</v>
      </c>
      <c r="X2084">
        <v>0</v>
      </c>
      <c r="Y2084">
        <v>0</v>
      </c>
      <c r="Z2084">
        <v>0</v>
      </c>
      <c r="AA2084">
        <v>0</v>
      </c>
      <c r="AB2084">
        <v>0</v>
      </c>
      <c r="AC2084">
        <v>0</v>
      </c>
      <c r="AD2084">
        <v>0</v>
      </c>
      <c r="AE2084">
        <v>0</v>
      </c>
      <c r="AF2084">
        <v>0</v>
      </c>
      <c r="AG2084" t="s">
        <v>10970</v>
      </c>
      <c r="AH2084" s="21" t="str">
        <f t="shared" si="64"/>
        <v>YO27</v>
      </c>
      <c r="AI2084" s="21">
        <v>67.5</v>
      </c>
      <c r="AJ2084" s="21">
        <f t="shared" si="65"/>
        <v>100</v>
      </c>
      <c r="AK2084" s="21" t="s">
        <v>2060</v>
      </c>
      <c r="AL2084" t="s">
        <v>2581</v>
      </c>
      <c r="AM2084" t="s">
        <v>53</v>
      </c>
      <c r="AN2084" t="s">
        <v>2031</v>
      </c>
    </row>
    <row r="2085" spans="1:40" ht="15" hidden="1" thickTop="1" x14ac:dyDescent="0.35">
      <c r="A2085" t="s">
        <v>10979</v>
      </c>
      <c r="B2085" t="s">
        <v>10972</v>
      </c>
      <c r="C2085" t="s">
        <v>3419</v>
      </c>
      <c r="D2085" t="s">
        <v>10973</v>
      </c>
      <c r="E2085" t="s">
        <v>4895</v>
      </c>
      <c r="F2085">
        <v>1</v>
      </c>
      <c r="G2085" t="s">
        <v>2546</v>
      </c>
      <c r="H2085" t="s">
        <v>2510</v>
      </c>
      <c r="I2085" t="s">
        <v>2511</v>
      </c>
      <c r="J2085" t="s">
        <v>2547</v>
      </c>
      <c r="K2085" t="s">
        <v>2548</v>
      </c>
      <c r="L2085" t="s">
        <v>2058</v>
      </c>
      <c r="M2085" t="s">
        <v>2170</v>
      </c>
      <c r="N2085">
        <v>0</v>
      </c>
      <c r="O2085">
        <v>0</v>
      </c>
      <c r="P2085">
        <v>0</v>
      </c>
      <c r="Q2085">
        <v>15300</v>
      </c>
      <c r="R2085">
        <v>0</v>
      </c>
      <c r="S2085">
        <v>0</v>
      </c>
      <c r="T2085">
        <v>0</v>
      </c>
      <c r="U2085">
        <v>0</v>
      </c>
      <c r="V2085">
        <v>0</v>
      </c>
      <c r="W2085">
        <v>0</v>
      </c>
      <c r="X2085">
        <v>0</v>
      </c>
      <c r="Y2085">
        <v>0</v>
      </c>
      <c r="Z2085">
        <v>0</v>
      </c>
      <c r="AA2085">
        <v>0</v>
      </c>
      <c r="AB2085">
        <v>0</v>
      </c>
      <c r="AC2085">
        <v>0</v>
      </c>
      <c r="AD2085">
        <v>0</v>
      </c>
      <c r="AE2085">
        <v>0</v>
      </c>
      <c r="AF2085">
        <v>0</v>
      </c>
      <c r="AG2085" t="s">
        <v>10974</v>
      </c>
      <c r="AH2085" s="21" t="str">
        <f t="shared" si="64"/>
        <v>YO27</v>
      </c>
      <c r="AI2085" s="21">
        <v>67.5</v>
      </c>
      <c r="AJ2085" s="21">
        <f t="shared" si="65"/>
        <v>100</v>
      </c>
      <c r="AK2085" s="21" t="s">
        <v>2060</v>
      </c>
      <c r="AL2085" t="s">
        <v>2551</v>
      </c>
      <c r="AM2085" t="s">
        <v>53</v>
      </c>
      <c r="AN2085" t="s">
        <v>2031</v>
      </c>
    </row>
    <row r="2086" spans="1:40" ht="15" hidden="1" thickTop="1" x14ac:dyDescent="0.35">
      <c r="A2086" t="s">
        <v>10983</v>
      </c>
      <c r="B2086" t="s">
        <v>10976</v>
      </c>
      <c r="C2086" t="s">
        <v>4822</v>
      </c>
      <c r="D2086" t="s">
        <v>10977</v>
      </c>
      <c r="E2086" t="s">
        <v>3572</v>
      </c>
      <c r="F2086">
        <v>2</v>
      </c>
      <c r="G2086" t="s">
        <v>2546</v>
      </c>
      <c r="H2086" t="s">
        <v>2510</v>
      </c>
      <c r="I2086" t="s">
        <v>2511</v>
      </c>
      <c r="J2086" t="s">
        <v>3573</v>
      </c>
      <c r="K2086" t="s">
        <v>3007</v>
      </c>
      <c r="L2086" t="s">
        <v>2058</v>
      </c>
      <c r="M2086" t="s">
        <v>2059</v>
      </c>
      <c r="N2086">
        <v>0</v>
      </c>
      <c r="O2086">
        <v>0</v>
      </c>
      <c r="P2086">
        <v>0</v>
      </c>
      <c r="Q2086">
        <v>24480</v>
      </c>
      <c r="R2086">
        <v>0</v>
      </c>
      <c r="S2086">
        <v>0</v>
      </c>
      <c r="T2086">
        <v>0</v>
      </c>
      <c r="U2086">
        <v>0</v>
      </c>
      <c r="V2086">
        <v>0</v>
      </c>
      <c r="W2086">
        <v>0</v>
      </c>
      <c r="X2086">
        <v>0</v>
      </c>
      <c r="Y2086">
        <v>0</v>
      </c>
      <c r="Z2086">
        <v>0</v>
      </c>
      <c r="AA2086">
        <v>0</v>
      </c>
      <c r="AB2086">
        <v>0</v>
      </c>
      <c r="AC2086">
        <v>0</v>
      </c>
      <c r="AD2086">
        <v>0</v>
      </c>
      <c r="AE2086">
        <v>0</v>
      </c>
      <c r="AF2086">
        <v>0</v>
      </c>
      <c r="AG2086" t="s">
        <v>10978</v>
      </c>
      <c r="AH2086" s="21" t="str">
        <f t="shared" si="64"/>
        <v>YO27</v>
      </c>
      <c r="AI2086" s="21">
        <v>107.92500000000001</v>
      </c>
      <c r="AJ2086" s="21">
        <f t="shared" si="65"/>
        <v>100</v>
      </c>
      <c r="AK2086" s="21" t="s">
        <v>2060</v>
      </c>
      <c r="AL2086" t="s">
        <v>2551</v>
      </c>
      <c r="AM2086" t="s">
        <v>53</v>
      </c>
      <c r="AN2086" t="s">
        <v>2031</v>
      </c>
    </row>
    <row r="2087" spans="1:40" ht="15" hidden="1" thickTop="1" x14ac:dyDescent="0.35">
      <c r="A2087" t="s">
        <v>10987</v>
      </c>
      <c r="B2087" t="s">
        <v>10980</v>
      </c>
      <c r="C2087" t="s">
        <v>5566</v>
      </c>
      <c r="D2087" t="s">
        <v>10981</v>
      </c>
      <c r="E2087" t="s">
        <v>3539</v>
      </c>
      <c r="F2087">
        <v>1</v>
      </c>
      <c r="G2087" t="s">
        <v>2682</v>
      </c>
      <c r="H2087" t="s">
        <v>2620</v>
      </c>
      <c r="I2087" t="s">
        <v>2511</v>
      </c>
      <c r="J2087" t="s">
        <v>5568</v>
      </c>
      <c r="K2087" t="s">
        <v>2684</v>
      </c>
      <c r="L2087" t="s">
        <v>2058</v>
      </c>
      <c r="M2087" t="s">
        <v>2170</v>
      </c>
      <c r="N2087">
        <v>1</v>
      </c>
      <c r="O2087">
        <v>17</v>
      </c>
      <c r="P2087">
        <v>0.11</v>
      </c>
      <c r="Q2087">
        <v>15300</v>
      </c>
      <c r="R2087">
        <v>0</v>
      </c>
      <c r="S2087">
        <v>0</v>
      </c>
      <c r="T2087">
        <v>0</v>
      </c>
      <c r="U2087">
        <v>0</v>
      </c>
      <c r="V2087">
        <v>0</v>
      </c>
      <c r="W2087">
        <v>0</v>
      </c>
      <c r="X2087">
        <v>1</v>
      </c>
      <c r="Y2087">
        <v>17</v>
      </c>
      <c r="Z2087">
        <v>0.11</v>
      </c>
      <c r="AA2087">
        <v>0</v>
      </c>
      <c r="AB2087">
        <v>0</v>
      </c>
      <c r="AC2087">
        <v>0</v>
      </c>
      <c r="AD2087">
        <v>0</v>
      </c>
      <c r="AE2087">
        <v>0</v>
      </c>
      <c r="AF2087">
        <v>0</v>
      </c>
      <c r="AG2087" t="s">
        <v>10982</v>
      </c>
      <c r="AH2087" s="21" t="str">
        <f t="shared" si="64"/>
        <v>YR21</v>
      </c>
      <c r="AI2087" s="21">
        <v>67.5</v>
      </c>
      <c r="AJ2087" s="21">
        <f t="shared" si="65"/>
        <v>99.888888888888886</v>
      </c>
      <c r="AK2087" s="21" t="s">
        <v>2060</v>
      </c>
      <c r="AL2087" t="s">
        <v>2686</v>
      </c>
      <c r="AM2087" t="s">
        <v>53</v>
      </c>
      <c r="AN2087" t="s">
        <v>2031</v>
      </c>
    </row>
    <row r="2088" spans="1:40" ht="15" hidden="1" thickTop="1" x14ac:dyDescent="0.35">
      <c r="A2088" t="s">
        <v>10991</v>
      </c>
      <c r="B2088" t="s">
        <v>10984</v>
      </c>
      <c r="C2088" t="s">
        <v>2880</v>
      </c>
      <c r="D2088" t="s">
        <v>10985</v>
      </c>
      <c r="E2088" t="s">
        <v>2608</v>
      </c>
      <c r="F2088">
        <v>1</v>
      </c>
      <c r="G2088" t="s">
        <v>2633</v>
      </c>
      <c r="H2088" t="s">
        <v>2577</v>
      </c>
      <c r="I2088" t="s">
        <v>2511</v>
      </c>
      <c r="J2088" t="s">
        <v>2675</v>
      </c>
      <c r="K2088" t="s">
        <v>2611</v>
      </c>
      <c r="L2088" t="s">
        <v>2058</v>
      </c>
      <c r="M2088" t="s">
        <v>2310</v>
      </c>
      <c r="N2088">
        <v>2</v>
      </c>
      <c r="O2088">
        <v>48</v>
      </c>
      <c r="P2088">
        <v>0.28999999999999998</v>
      </c>
      <c r="Q2088">
        <v>16320</v>
      </c>
      <c r="R2088">
        <v>1</v>
      </c>
      <c r="S2088">
        <v>29</v>
      </c>
      <c r="T2088">
        <v>0.18</v>
      </c>
      <c r="U2088">
        <v>0</v>
      </c>
      <c r="V2088">
        <v>0</v>
      </c>
      <c r="W2088">
        <v>0</v>
      </c>
      <c r="X2088">
        <v>1</v>
      </c>
      <c r="Y2088">
        <v>19</v>
      </c>
      <c r="Z2088">
        <v>0.12</v>
      </c>
      <c r="AA2088">
        <v>0</v>
      </c>
      <c r="AB2088">
        <v>0</v>
      </c>
      <c r="AC2088">
        <v>0</v>
      </c>
      <c r="AD2088">
        <v>0</v>
      </c>
      <c r="AE2088">
        <v>0</v>
      </c>
      <c r="AF2088">
        <v>0</v>
      </c>
      <c r="AG2088" t="s">
        <v>10986</v>
      </c>
      <c r="AH2088" s="21" t="str">
        <f t="shared" si="64"/>
        <v>YO98</v>
      </c>
      <c r="AI2088" s="21">
        <v>72</v>
      </c>
      <c r="AJ2088" s="21">
        <f t="shared" si="65"/>
        <v>99.705882352941174</v>
      </c>
      <c r="AK2088" s="21" t="s">
        <v>2063</v>
      </c>
      <c r="AL2088" t="s">
        <v>2581</v>
      </c>
      <c r="AM2088" t="s">
        <v>53</v>
      </c>
      <c r="AN2088" t="s">
        <v>2030</v>
      </c>
    </row>
    <row r="2089" spans="1:40" ht="15" hidden="1" thickTop="1" x14ac:dyDescent="0.35">
      <c r="A2089" t="s">
        <v>10995</v>
      </c>
      <c r="B2089" t="s">
        <v>10988</v>
      </c>
      <c r="C2089" t="s">
        <v>2530</v>
      </c>
      <c r="D2089" t="s">
        <v>10989</v>
      </c>
      <c r="E2089" t="s">
        <v>558</v>
      </c>
      <c r="F2089">
        <v>1</v>
      </c>
      <c r="G2089" t="s">
        <v>2524</v>
      </c>
      <c r="H2089" t="s">
        <v>2056</v>
      </c>
      <c r="I2089" t="s">
        <v>2511</v>
      </c>
      <c r="J2089" t="s">
        <v>2532</v>
      </c>
      <c r="K2089" t="s">
        <v>62</v>
      </c>
      <c r="L2089" t="s">
        <v>2058</v>
      </c>
      <c r="M2089" t="s">
        <v>2059</v>
      </c>
      <c r="N2089">
        <v>0</v>
      </c>
      <c r="O2089">
        <v>0</v>
      </c>
      <c r="P2089">
        <v>0</v>
      </c>
      <c r="Q2089">
        <v>24480</v>
      </c>
      <c r="R2089">
        <v>0</v>
      </c>
      <c r="S2089">
        <v>0</v>
      </c>
      <c r="T2089">
        <v>0</v>
      </c>
      <c r="U2089">
        <v>0</v>
      </c>
      <c r="V2089">
        <v>0</v>
      </c>
      <c r="W2089">
        <v>0</v>
      </c>
      <c r="X2089">
        <v>0</v>
      </c>
      <c r="Y2089">
        <v>0</v>
      </c>
      <c r="Z2089">
        <v>0</v>
      </c>
      <c r="AA2089">
        <v>0</v>
      </c>
      <c r="AB2089">
        <v>0</v>
      </c>
      <c r="AC2089">
        <v>0</v>
      </c>
      <c r="AD2089">
        <v>0</v>
      </c>
      <c r="AE2089">
        <v>0</v>
      </c>
      <c r="AF2089">
        <v>0</v>
      </c>
      <c r="AG2089" t="s">
        <v>10990</v>
      </c>
      <c r="AH2089" s="21" t="str">
        <f t="shared" si="64"/>
        <v>YR21</v>
      </c>
      <c r="AI2089" s="21">
        <v>107.92500000000001</v>
      </c>
      <c r="AJ2089" s="21">
        <f t="shared" si="65"/>
        <v>100</v>
      </c>
      <c r="AK2089" s="21" t="s">
        <v>2060</v>
      </c>
      <c r="AL2089" t="s">
        <v>2527</v>
      </c>
      <c r="AM2089" t="s">
        <v>53</v>
      </c>
      <c r="AN2089" t="s">
        <v>2030</v>
      </c>
    </row>
    <row r="2090" spans="1:40" ht="15" hidden="1" thickTop="1" x14ac:dyDescent="0.35">
      <c r="A2090" t="s">
        <v>7850</v>
      </c>
      <c r="B2090" t="s">
        <v>10992</v>
      </c>
      <c r="C2090" t="s">
        <v>4118</v>
      </c>
      <c r="D2090" t="s">
        <v>10993</v>
      </c>
      <c r="E2090" t="s">
        <v>2646</v>
      </c>
      <c r="F2090">
        <v>1</v>
      </c>
      <c r="G2090" t="s">
        <v>2600</v>
      </c>
      <c r="H2090" t="s">
        <v>2577</v>
      </c>
      <c r="I2090" t="s">
        <v>2511</v>
      </c>
      <c r="J2090" t="s">
        <v>2647</v>
      </c>
      <c r="K2090" t="s">
        <v>2602</v>
      </c>
      <c r="L2090" t="s">
        <v>2058</v>
      </c>
      <c r="M2090" t="s">
        <v>2059</v>
      </c>
      <c r="N2090">
        <v>1</v>
      </c>
      <c r="O2090">
        <v>5</v>
      </c>
      <c r="P2090">
        <v>0.02</v>
      </c>
      <c r="Q2090">
        <v>24480</v>
      </c>
      <c r="R2090">
        <v>1</v>
      </c>
      <c r="S2090">
        <v>5</v>
      </c>
      <c r="T2090">
        <v>0.02</v>
      </c>
      <c r="U2090">
        <v>0</v>
      </c>
      <c r="V2090">
        <v>0</v>
      </c>
      <c r="W2090">
        <v>0</v>
      </c>
      <c r="X2090">
        <v>0</v>
      </c>
      <c r="Y2090">
        <v>0</v>
      </c>
      <c r="Z2090">
        <v>0</v>
      </c>
      <c r="AA2090">
        <v>0</v>
      </c>
      <c r="AB2090">
        <v>0</v>
      </c>
      <c r="AC2090">
        <v>0</v>
      </c>
      <c r="AD2090">
        <v>0</v>
      </c>
      <c r="AE2090">
        <v>0</v>
      </c>
      <c r="AF2090">
        <v>0</v>
      </c>
      <c r="AG2090" t="s">
        <v>10994</v>
      </c>
      <c r="AH2090" s="21" t="str">
        <f t="shared" si="64"/>
        <v>YO98</v>
      </c>
      <c r="AI2090" s="21">
        <v>107.92500000000001</v>
      </c>
      <c r="AJ2090" s="21">
        <f t="shared" si="65"/>
        <v>99.979575163398692</v>
      </c>
      <c r="AK2090" s="21" t="s">
        <v>2060</v>
      </c>
      <c r="AL2090" t="s">
        <v>2551</v>
      </c>
      <c r="AM2090" t="s">
        <v>53</v>
      </c>
      <c r="AN2090" t="s">
        <v>2031</v>
      </c>
    </row>
    <row r="2091" spans="1:40" ht="15" hidden="1" thickTop="1" x14ac:dyDescent="0.35">
      <c r="A2091" t="s">
        <v>11002</v>
      </c>
      <c r="B2091" t="s">
        <v>10996</v>
      </c>
      <c r="C2091" t="s">
        <v>7533</v>
      </c>
      <c r="D2091" t="s">
        <v>10997</v>
      </c>
      <c r="E2091" t="s">
        <v>3013</v>
      </c>
      <c r="F2091">
        <v>1</v>
      </c>
      <c r="G2091" t="s">
        <v>2600</v>
      </c>
      <c r="H2091" t="s">
        <v>2577</v>
      </c>
      <c r="I2091" t="s">
        <v>2511</v>
      </c>
      <c r="J2091" t="s">
        <v>3183</v>
      </c>
      <c r="K2091" t="s">
        <v>2742</v>
      </c>
      <c r="L2091" t="s">
        <v>2058</v>
      </c>
      <c r="M2091" t="s">
        <v>2059</v>
      </c>
      <c r="N2091">
        <v>0</v>
      </c>
      <c r="O2091">
        <v>0</v>
      </c>
      <c r="P2091">
        <v>0</v>
      </c>
      <c r="Q2091">
        <v>24480</v>
      </c>
      <c r="R2091">
        <v>0</v>
      </c>
      <c r="S2091">
        <v>0</v>
      </c>
      <c r="T2091">
        <v>0</v>
      </c>
      <c r="U2091">
        <v>0</v>
      </c>
      <c r="V2091">
        <v>0</v>
      </c>
      <c r="W2091">
        <v>0</v>
      </c>
      <c r="X2091">
        <v>0</v>
      </c>
      <c r="Y2091">
        <v>0</v>
      </c>
      <c r="Z2091">
        <v>0</v>
      </c>
      <c r="AA2091">
        <v>0</v>
      </c>
      <c r="AB2091">
        <v>0</v>
      </c>
      <c r="AC2091">
        <v>0</v>
      </c>
      <c r="AD2091">
        <v>0</v>
      </c>
      <c r="AE2091">
        <v>0</v>
      </c>
      <c r="AF2091">
        <v>0</v>
      </c>
      <c r="AG2091" t="s">
        <v>10998</v>
      </c>
      <c r="AH2091" s="21" t="str">
        <f t="shared" si="64"/>
        <v>YR21</v>
      </c>
      <c r="AI2091" s="21">
        <v>107.92500000000001</v>
      </c>
      <c r="AJ2091" s="21">
        <f t="shared" si="65"/>
        <v>100</v>
      </c>
      <c r="AK2091" s="21" t="s">
        <v>2060</v>
      </c>
      <c r="AL2091" t="s">
        <v>2551</v>
      </c>
      <c r="AM2091" t="s">
        <v>53</v>
      </c>
      <c r="AN2091" t="s">
        <v>2029</v>
      </c>
    </row>
    <row r="2092" spans="1:40" ht="15" hidden="1" thickTop="1" x14ac:dyDescent="0.35">
      <c r="A2092" t="s">
        <v>11006</v>
      </c>
      <c r="B2092" t="s">
        <v>10999</v>
      </c>
      <c r="C2092" t="s">
        <v>7416</v>
      </c>
      <c r="D2092" t="s">
        <v>11000</v>
      </c>
      <c r="E2092" t="s">
        <v>2667</v>
      </c>
      <c r="F2092">
        <v>2</v>
      </c>
      <c r="G2092" t="s">
        <v>2509</v>
      </c>
      <c r="H2092" t="s">
        <v>2510</v>
      </c>
      <c r="I2092" t="s">
        <v>2511</v>
      </c>
      <c r="J2092" t="s">
        <v>2794</v>
      </c>
      <c r="K2092" t="s">
        <v>2669</v>
      </c>
      <c r="L2092" t="s">
        <v>2058</v>
      </c>
      <c r="M2092" t="s">
        <v>2059</v>
      </c>
      <c r="N2092">
        <v>0</v>
      </c>
      <c r="O2092">
        <v>0</v>
      </c>
      <c r="P2092">
        <v>0</v>
      </c>
      <c r="Q2092">
        <v>24480</v>
      </c>
      <c r="R2092">
        <v>0</v>
      </c>
      <c r="S2092">
        <v>0</v>
      </c>
      <c r="T2092">
        <v>0</v>
      </c>
      <c r="U2092">
        <v>0</v>
      </c>
      <c r="V2092">
        <v>0</v>
      </c>
      <c r="W2092">
        <v>0</v>
      </c>
      <c r="X2092">
        <v>0</v>
      </c>
      <c r="Y2092">
        <v>0</v>
      </c>
      <c r="Z2092">
        <v>0</v>
      </c>
      <c r="AA2092">
        <v>0</v>
      </c>
      <c r="AB2092">
        <v>0</v>
      </c>
      <c r="AC2092">
        <v>0</v>
      </c>
      <c r="AD2092">
        <v>0</v>
      </c>
      <c r="AE2092">
        <v>0</v>
      </c>
      <c r="AF2092">
        <v>0</v>
      </c>
      <c r="AG2092" t="s">
        <v>11001</v>
      </c>
      <c r="AH2092" s="21" t="str">
        <f t="shared" si="64"/>
        <v>YR21</v>
      </c>
      <c r="AI2092" s="21">
        <v>107.92500000000001</v>
      </c>
      <c r="AJ2092" s="21">
        <f t="shared" si="65"/>
        <v>100</v>
      </c>
      <c r="AK2092" s="21" t="s">
        <v>2060</v>
      </c>
      <c r="AL2092" t="s">
        <v>2515</v>
      </c>
      <c r="AM2092" t="s">
        <v>53</v>
      </c>
      <c r="AN2092" t="s">
        <v>2029</v>
      </c>
    </row>
    <row r="2093" spans="1:40" ht="15" hidden="1" thickTop="1" x14ac:dyDescent="0.35">
      <c r="A2093" t="s">
        <v>11010</v>
      </c>
      <c r="B2093" t="s">
        <v>11003</v>
      </c>
      <c r="C2093" t="s">
        <v>2590</v>
      </c>
      <c r="D2093" t="s">
        <v>11004</v>
      </c>
      <c r="E2093" t="s">
        <v>30262</v>
      </c>
      <c r="F2093">
        <v>1</v>
      </c>
      <c r="G2093" t="s">
        <v>2593</v>
      </c>
      <c r="H2093" t="s">
        <v>2056</v>
      </c>
      <c r="I2093" t="s">
        <v>2511</v>
      </c>
      <c r="J2093" t="s">
        <v>2594</v>
      </c>
      <c r="K2093" t="s">
        <v>65</v>
      </c>
      <c r="L2093" t="s">
        <v>2058</v>
      </c>
      <c r="M2093" t="s">
        <v>2059</v>
      </c>
      <c r="N2093">
        <v>1</v>
      </c>
      <c r="O2093">
        <v>46</v>
      </c>
      <c r="P2093">
        <v>0.19</v>
      </c>
      <c r="Q2093">
        <v>24480</v>
      </c>
      <c r="R2093">
        <v>0</v>
      </c>
      <c r="S2093">
        <v>0</v>
      </c>
      <c r="T2093">
        <v>0</v>
      </c>
      <c r="U2093">
        <v>0</v>
      </c>
      <c r="V2093">
        <v>0</v>
      </c>
      <c r="W2093">
        <v>0</v>
      </c>
      <c r="X2093">
        <v>1</v>
      </c>
      <c r="Y2093">
        <v>46</v>
      </c>
      <c r="Z2093">
        <v>0.19</v>
      </c>
      <c r="AA2093">
        <v>0</v>
      </c>
      <c r="AB2093">
        <v>0</v>
      </c>
      <c r="AC2093">
        <v>0</v>
      </c>
      <c r="AD2093">
        <v>0</v>
      </c>
      <c r="AE2093">
        <v>0</v>
      </c>
      <c r="AF2093">
        <v>0</v>
      </c>
      <c r="AG2093" t="s">
        <v>11005</v>
      </c>
      <c r="AH2093" s="21" t="str">
        <f t="shared" si="64"/>
        <v>YK19</v>
      </c>
      <c r="AI2093" s="21">
        <v>107.92500000000001</v>
      </c>
      <c r="AJ2093" s="21">
        <f t="shared" si="65"/>
        <v>99.812091503267979</v>
      </c>
      <c r="AK2093" s="21" t="s">
        <v>2060</v>
      </c>
      <c r="AL2093" t="s">
        <v>2527</v>
      </c>
      <c r="AM2093" t="s">
        <v>53</v>
      </c>
      <c r="AN2093" t="s">
        <v>2030</v>
      </c>
    </row>
    <row r="2094" spans="1:40" ht="15" hidden="1" thickTop="1" x14ac:dyDescent="0.35">
      <c r="A2094" t="s">
        <v>11014</v>
      </c>
      <c r="B2094" t="s">
        <v>11007</v>
      </c>
      <c r="C2094" t="s">
        <v>5372</v>
      </c>
      <c r="D2094" t="s">
        <v>11008</v>
      </c>
      <c r="E2094" t="s">
        <v>2825</v>
      </c>
      <c r="F2094">
        <v>1</v>
      </c>
      <c r="G2094" t="s">
        <v>2816</v>
      </c>
      <c r="H2094" t="s">
        <v>2620</v>
      </c>
      <c r="I2094" t="s">
        <v>2511</v>
      </c>
      <c r="J2094" t="s">
        <v>2826</v>
      </c>
      <c r="K2094" t="s">
        <v>2827</v>
      </c>
      <c r="L2094" t="s">
        <v>30321</v>
      </c>
      <c r="M2094" t="s">
        <v>2711</v>
      </c>
      <c r="N2094">
        <v>0</v>
      </c>
      <c r="O2094">
        <v>0</v>
      </c>
      <c r="P2094">
        <v>0</v>
      </c>
      <c r="Q2094">
        <v>9900</v>
      </c>
      <c r="R2094">
        <v>0</v>
      </c>
      <c r="S2094">
        <v>0</v>
      </c>
      <c r="T2094">
        <v>0</v>
      </c>
      <c r="U2094">
        <v>0</v>
      </c>
      <c r="V2094">
        <v>0</v>
      </c>
      <c r="W2094">
        <v>0</v>
      </c>
      <c r="X2094">
        <v>0</v>
      </c>
      <c r="Y2094">
        <v>0</v>
      </c>
      <c r="Z2094">
        <v>0</v>
      </c>
      <c r="AA2094">
        <v>0</v>
      </c>
      <c r="AB2094">
        <v>0</v>
      </c>
      <c r="AC2094">
        <v>0</v>
      </c>
      <c r="AD2094">
        <v>0</v>
      </c>
      <c r="AE2094">
        <v>0</v>
      </c>
      <c r="AF2094">
        <v>0</v>
      </c>
      <c r="AG2094" t="s">
        <v>11009</v>
      </c>
      <c r="AH2094" s="21" t="str">
        <f t="shared" si="64"/>
        <v>YR20</v>
      </c>
      <c r="AI2094" s="21">
        <v>49.500000000000007</v>
      </c>
      <c r="AJ2094" s="21">
        <f t="shared" si="65"/>
        <v>100</v>
      </c>
      <c r="AK2094" s="21" t="s">
        <v>2060</v>
      </c>
      <c r="AL2094" t="s">
        <v>2829</v>
      </c>
      <c r="AM2094" t="s">
        <v>53</v>
      </c>
      <c r="AN2094" t="s">
        <v>2029</v>
      </c>
    </row>
    <row r="2095" spans="1:40" ht="15" hidden="1" thickTop="1" x14ac:dyDescent="0.35">
      <c r="A2095" t="s">
        <v>11018</v>
      </c>
      <c r="B2095" t="s">
        <v>11011</v>
      </c>
      <c r="C2095" t="s">
        <v>7253</v>
      </c>
      <c r="D2095" t="s">
        <v>11012</v>
      </c>
      <c r="E2095" t="s">
        <v>2575</v>
      </c>
      <c r="F2095">
        <v>1</v>
      </c>
      <c r="G2095" t="s">
        <v>2600</v>
      </c>
      <c r="H2095" t="s">
        <v>2577</v>
      </c>
      <c r="I2095" t="s">
        <v>2511</v>
      </c>
      <c r="J2095" t="s">
        <v>2699</v>
      </c>
      <c r="K2095" t="s">
        <v>2579</v>
      </c>
      <c r="L2095" t="s">
        <v>2058</v>
      </c>
      <c r="M2095" t="s">
        <v>2693</v>
      </c>
      <c r="N2095">
        <v>1</v>
      </c>
      <c r="O2095">
        <v>34</v>
      </c>
      <c r="P2095">
        <v>0.26</v>
      </c>
      <c r="Q2095">
        <v>13260</v>
      </c>
      <c r="R2095">
        <v>0</v>
      </c>
      <c r="S2095">
        <v>0</v>
      </c>
      <c r="T2095">
        <v>0</v>
      </c>
      <c r="U2095">
        <v>0</v>
      </c>
      <c r="V2095">
        <v>0</v>
      </c>
      <c r="W2095">
        <v>0</v>
      </c>
      <c r="X2095">
        <v>1</v>
      </c>
      <c r="Y2095">
        <v>34</v>
      </c>
      <c r="Z2095">
        <v>0.26</v>
      </c>
      <c r="AA2095">
        <v>0</v>
      </c>
      <c r="AB2095">
        <v>0</v>
      </c>
      <c r="AC2095">
        <v>0</v>
      </c>
      <c r="AD2095">
        <v>0</v>
      </c>
      <c r="AE2095">
        <v>0</v>
      </c>
      <c r="AF2095">
        <v>0</v>
      </c>
      <c r="AG2095" t="s">
        <v>11013</v>
      </c>
      <c r="AH2095" s="21" t="str">
        <f t="shared" si="64"/>
        <v>YR20</v>
      </c>
      <c r="AI2095" s="21">
        <v>58.500000000000014</v>
      </c>
      <c r="AJ2095" s="21">
        <f t="shared" si="65"/>
        <v>99.743589743589737</v>
      </c>
      <c r="AK2095" s="21" t="s">
        <v>2063</v>
      </c>
      <c r="AL2095" t="s">
        <v>2581</v>
      </c>
      <c r="AM2095" t="s">
        <v>53</v>
      </c>
      <c r="AN2095" t="s">
        <v>2031</v>
      </c>
    </row>
    <row r="2096" spans="1:40" ht="15" hidden="1" thickTop="1" x14ac:dyDescent="0.35">
      <c r="A2096" t="s">
        <v>11022</v>
      </c>
      <c r="B2096" t="s">
        <v>11015</v>
      </c>
      <c r="C2096" t="s">
        <v>2832</v>
      </c>
      <c r="D2096" t="s">
        <v>11016</v>
      </c>
      <c r="E2096" t="s">
        <v>3156</v>
      </c>
      <c r="F2096">
        <v>1</v>
      </c>
      <c r="G2096" t="s">
        <v>2546</v>
      </c>
      <c r="H2096" t="s">
        <v>2510</v>
      </c>
      <c r="I2096" t="s">
        <v>2511</v>
      </c>
      <c r="J2096" t="s">
        <v>2547</v>
      </c>
      <c r="K2096" t="s">
        <v>2548</v>
      </c>
      <c r="L2096" t="s">
        <v>2058</v>
      </c>
      <c r="M2096" t="s">
        <v>2059</v>
      </c>
      <c r="N2096">
        <v>0</v>
      </c>
      <c r="O2096">
        <v>0</v>
      </c>
      <c r="P2096">
        <v>0</v>
      </c>
      <c r="Q2096">
        <v>24480</v>
      </c>
      <c r="R2096">
        <v>0</v>
      </c>
      <c r="S2096">
        <v>0</v>
      </c>
      <c r="T2096">
        <v>0</v>
      </c>
      <c r="U2096">
        <v>0</v>
      </c>
      <c r="V2096">
        <v>0</v>
      </c>
      <c r="W2096">
        <v>0</v>
      </c>
      <c r="X2096">
        <v>0</v>
      </c>
      <c r="Y2096">
        <v>0</v>
      </c>
      <c r="Z2096">
        <v>0</v>
      </c>
      <c r="AA2096">
        <v>0</v>
      </c>
      <c r="AB2096">
        <v>0</v>
      </c>
      <c r="AC2096">
        <v>0</v>
      </c>
      <c r="AD2096">
        <v>0</v>
      </c>
      <c r="AE2096">
        <v>0</v>
      </c>
      <c r="AF2096">
        <v>0</v>
      </c>
      <c r="AG2096" t="s">
        <v>11017</v>
      </c>
      <c r="AH2096" s="21" t="str">
        <f t="shared" si="64"/>
        <v>YO27</v>
      </c>
      <c r="AI2096" s="21">
        <v>107.92500000000001</v>
      </c>
      <c r="AJ2096" s="21">
        <f t="shared" si="65"/>
        <v>100</v>
      </c>
      <c r="AK2096" s="21" t="s">
        <v>2060</v>
      </c>
      <c r="AL2096" t="s">
        <v>2551</v>
      </c>
      <c r="AM2096" t="s">
        <v>53</v>
      </c>
      <c r="AN2096" t="s">
        <v>2029</v>
      </c>
    </row>
    <row r="2097" spans="1:40" ht="15" hidden="1" thickTop="1" x14ac:dyDescent="0.35">
      <c r="A2097" t="s">
        <v>11026</v>
      </c>
      <c r="B2097" t="s">
        <v>11019</v>
      </c>
      <c r="C2097" t="s">
        <v>5561</v>
      </c>
      <c r="D2097" t="s">
        <v>11020</v>
      </c>
      <c r="E2097" t="s">
        <v>2575</v>
      </c>
      <c r="F2097">
        <v>1</v>
      </c>
      <c r="G2097" t="s">
        <v>2576</v>
      </c>
      <c r="H2097" t="s">
        <v>2577</v>
      </c>
      <c r="I2097" t="s">
        <v>2511</v>
      </c>
      <c r="J2097" t="s">
        <v>2578</v>
      </c>
      <c r="K2097" t="s">
        <v>2579</v>
      </c>
      <c r="L2097" t="s">
        <v>2058</v>
      </c>
      <c r="M2097" t="s">
        <v>2163</v>
      </c>
      <c r="N2097">
        <v>1</v>
      </c>
      <c r="O2097">
        <v>29</v>
      </c>
      <c r="P2097">
        <v>0.17</v>
      </c>
      <c r="Q2097">
        <v>17340</v>
      </c>
      <c r="R2097">
        <v>1</v>
      </c>
      <c r="S2097">
        <v>29</v>
      </c>
      <c r="T2097">
        <v>0.17</v>
      </c>
      <c r="U2097">
        <v>0</v>
      </c>
      <c r="V2097">
        <v>0</v>
      </c>
      <c r="W2097">
        <v>0</v>
      </c>
      <c r="X2097">
        <v>0</v>
      </c>
      <c r="Y2097">
        <v>0</v>
      </c>
      <c r="Z2097">
        <v>0</v>
      </c>
      <c r="AA2097">
        <v>0</v>
      </c>
      <c r="AB2097">
        <v>0</v>
      </c>
      <c r="AC2097">
        <v>0</v>
      </c>
      <c r="AD2097">
        <v>0</v>
      </c>
      <c r="AE2097">
        <v>0</v>
      </c>
      <c r="AF2097">
        <v>0</v>
      </c>
      <c r="AG2097" t="s">
        <v>11021</v>
      </c>
      <c r="AH2097" s="21" t="str">
        <f t="shared" si="64"/>
        <v>YO27</v>
      </c>
      <c r="AI2097" s="21">
        <v>76.500000000000014</v>
      </c>
      <c r="AJ2097" s="21">
        <f t="shared" si="65"/>
        <v>99.832756632064587</v>
      </c>
      <c r="AK2097" s="21" t="s">
        <v>2060</v>
      </c>
      <c r="AL2097" t="s">
        <v>2581</v>
      </c>
      <c r="AM2097" t="s">
        <v>53</v>
      </c>
      <c r="AN2097" t="s">
        <v>2029</v>
      </c>
    </row>
    <row r="2098" spans="1:40" ht="15" hidden="1" thickTop="1" x14ac:dyDescent="0.35">
      <c r="A2098" t="s">
        <v>11030</v>
      </c>
      <c r="B2098" t="s">
        <v>11023</v>
      </c>
      <c r="C2098" t="s">
        <v>6818</v>
      </c>
      <c r="D2098" t="s">
        <v>11024</v>
      </c>
      <c r="E2098" t="s">
        <v>2575</v>
      </c>
      <c r="F2098">
        <v>1</v>
      </c>
      <c r="G2098" t="s">
        <v>2576</v>
      </c>
      <c r="H2098" t="s">
        <v>2577</v>
      </c>
      <c r="I2098" t="s">
        <v>2511</v>
      </c>
      <c r="J2098" t="s">
        <v>2578</v>
      </c>
      <c r="K2098" t="s">
        <v>2579</v>
      </c>
      <c r="L2098" t="s">
        <v>2058</v>
      </c>
      <c r="M2098" t="s">
        <v>2170</v>
      </c>
      <c r="N2098">
        <v>0</v>
      </c>
      <c r="O2098">
        <v>0</v>
      </c>
      <c r="P2098">
        <v>0</v>
      </c>
      <c r="Q2098">
        <v>15300</v>
      </c>
      <c r="R2098">
        <v>0</v>
      </c>
      <c r="S2098">
        <v>0</v>
      </c>
      <c r="T2098">
        <v>0</v>
      </c>
      <c r="U2098">
        <v>0</v>
      </c>
      <c r="V2098">
        <v>0</v>
      </c>
      <c r="W2098">
        <v>0</v>
      </c>
      <c r="X2098">
        <v>0</v>
      </c>
      <c r="Y2098">
        <v>0</v>
      </c>
      <c r="Z2098">
        <v>0</v>
      </c>
      <c r="AA2098">
        <v>0</v>
      </c>
      <c r="AB2098">
        <v>0</v>
      </c>
      <c r="AC2098">
        <v>0</v>
      </c>
      <c r="AD2098">
        <v>0</v>
      </c>
      <c r="AE2098">
        <v>0</v>
      </c>
      <c r="AF2098">
        <v>0</v>
      </c>
      <c r="AG2098" t="s">
        <v>11025</v>
      </c>
      <c r="AH2098" s="21" t="str">
        <f t="shared" si="64"/>
        <v>YO27</v>
      </c>
      <c r="AI2098" s="21">
        <v>67.5</v>
      </c>
      <c r="AJ2098" s="21">
        <f t="shared" si="65"/>
        <v>100</v>
      </c>
      <c r="AK2098" s="21" t="s">
        <v>2060</v>
      </c>
      <c r="AL2098" t="s">
        <v>2581</v>
      </c>
      <c r="AM2098" t="s">
        <v>53</v>
      </c>
      <c r="AN2098" t="s">
        <v>2029</v>
      </c>
    </row>
    <row r="2099" spans="1:40" ht="15" hidden="1" thickTop="1" x14ac:dyDescent="0.35">
      <c r="A2099" t="s">
        <v>11034</v>
      </c>
      <c r="B2099" t="s">
        <v>11027</v>
      </c>
      <c r="C2099" t="s">
        <v>2673</v>
      </c>
      <c r="D2099" t="s">
        <v>11028</v>
      </c>
      <c r="E2099" t="s">
        <v>2608</v>
      </c>
      <c r="F2099">
        <v>1</v>
      </c>
      <c r="G2099" t="s">
        <v>2633</v>
      </c>
      <c r="H2099" t="s">
        <v>2577</v>
      </c>
      <c r="I2099" t="s">
        <v>2511</v>
      </c>
      <c r="J2099" t="s">
        <v>2675</v>
      </c>
      <c r="K2099" t="s">
        <v>2611</v>
      </c>
      <c r="L2099" t="s">
        <v>2058</v>
      </c>
      <c r="M2099" t="s">
        <v>2170</v>
      </c>
      <c r="N2099">
        <v>0</v>
      </c>
      <c r="O2099">
        <v>0</v>
      </c>
      <c r="P2099">
        <v>0</v>
      </c>
      <c r="Q2099">
        <v>15300</v>
      </c>
      <c r="R2099">
        <v>0</v>
      </c>
      <c r="S2099">
        <v>0</v>
      </c>
      <c r="T2099">
        <v>0</v>
      </c>
      <c r="U2099">
        <v>0</v>
      </c>
      <c r="V2099">
        <v>0</v>
      </c>
      <c r="W2099">
        <v>0</v>
      </c>
      <c r="X2099">
        <v>0</v>
      </c>
      <c r="Y2099">
        <v>0</v>
      </c>
      <c r="Z2099">
        <v>0</v>
      </c>
      <c r="AA2099">
        <v>0</v>
      </c>
      <c r="AB2099">
        <v>0</v>
      </c>
      <c r="AC2099">
        <v>0</v>
      </c>
      <c r="AD2099">
        <v>0</v>
      </c>
      <c r="AE2099">
        <v>0</v>
      </c>
      <c r="AF2099">
        <v>0</v>
      </c>
      <c r="AG2099" t="s">
        <v>11029</v>
      </c>
      <c r="AH2099" s="21" t="str">
        <f t="shared" si="64"/>
        <v>YO98</v>
      </c>
      <c r="AI2099" s="21">
        <v>67.5</v>
      </c>
      <c r="AJ2099" s="21">
        <f t="shared" si="65"/>
        <v>100</v>
      </c>
      <c r="AK2099" s="21" t="s">
        <v>2060</v>
      </c>
      <c r="AL2099" t="s">
        <v>2581</v>
      </c>
      <c r="AM2099" t="s">
        <v>53</v>
      </c>
      <c r="AN2099" t="s">
        <v>2029</v>
      </c>
    </row>
    <row r="2100" spans="1:40" ht="15" hidden="1" thickTop="1" x14ac:dyDescent="0.35">
      <c r="A2100" t="s">
        <v>11038</v>
      </c>
      <c r="B2100" t="s">
        <v>11031</v>
      </c>
      <c r="C2100" t="s">
        <v>6101</v>
      </c>
      <c r="D2100" t="s">
        <v>11032</v>
      </c>
      <c r="E2100" t="s">
        <v>2575</v>
      </c>
      <c r="F2100">
        <v>1</v>
      </c>
      <c r="G2100" t="s">
        <v>2576</v>
      </c>
      <c r="H2100" t="s">
        <v>2577</v>
      </c>
      <c r="I2100" t="s">
        <v>2511</v>
      </c>
      <c r="J2100" t="s">
        <v>2578</v>
      </c>
      <c r="K2100" t="s">
        <v>2579</v>
      </c>
      <c r="L2100" t="s">
        <v>2058</v>
      </c>
      <c r="M2100" t="s">
        <v>2170</v>
      </c>
      <c r="N2100">
        <v>0</v>
      </c>
      <c r="O2100">
        <v>0</v>
      </c>
      <c r="P2100">
        <v>0</v>
      </c>
      <c r="Q2100">
        <v>15300</v>
      </c>
      <c r="R2100">
        <v>0</v>
      </c>
      <c r="S2100">
        <v>0</v>
      </c>
      <c r="T2100">
        <v>0</v>
      </c>
      <c r="U2100">
        <v>0</v>
      </c>
      <c r="V2100">
        <v>0</v>
      </c>
      <c r="W2100">
        <v>0</v>
      </c>
      <c r="X2100">
        <v>0</v>
      </c>
      <c r="Y2100">
        <v>0</v>
      </c>
      <c r="Z2100">
        <v>0</v>
      </c>
      <c r="AA2100">
        <v>0</v>
      </c>
      <c r="AB2100">
        <v>0</v>
      </c>
      <c r="AC2100">
        <v>0</v>
      </c>
      <c r="AD2100">
        <v>0</v>
      </c>
      <c r="AE2100">
        <v>0</v>
      </c>
      <c r="AF2100">
        <v>0</v>
      </c>
      <c r="AG2100" t="s">
        <v>11033</v>
      </c>
      <c r="AH2100" s="21" t="str">
        <f t="shared" si="64"/>
        <v>YO27</v>
      </c>
      <c r="AI2100" s="21">
        <v>67.5</v>
      </c>
      <c r="AJ2100" s="21">
        <f t="shared" si="65"/>
        <v>100</v>
      </c>
      <c r="AK2100" s="21" t="s">
        <v>2060</v>
      </c>
      <c r="AL2100" t="s">
        <v>2581</v>
      </c>
      <c r="AM2100" t="s">
        <v>53</v>
      </c>
      <c r="AN2100" t="s">
        <v>2029</v>
      </c>
    </row>
    <row r="2101" spans="1:40" ht="15" hidden="1" thickTop="1" x14ac:dyDescent="0.35">
      <c r="A2101" t="s">
        <v>11039</v>
      </c>
      <c r="B2101" t="s">
        <v>11035</v>
      </c>
      <c r="C2101" t="s">
        <v>4507</v>
      </c>
      <c r="D2101" t="s">
        <v>11036</v>
      </c>
      <c r="E2101" t="s">
        <v>3440</v>
      </c>
      <c r="F2101">
        <v>1</v>
      </c>
      <c r="G2101" t="s">
        <v>2609</v>
      </c>
      <c r="H2101" t="s">
        <v>2577</v>
      </c>
      <c r="I2101" t="s">
        <v>2511</v>
      </c>
      <c r="J2101" t="s">
        <v>2675</v>
      </c>
      <c r="K2101" t="s">
        <v>2611</v>
      </c>
      <c r="L2101" t="s">
        <v>2058</v>
      </c>
      <c r="M2101" t="s">
        <v>2170</v>
      </c>
      <c r="N2101">
        <v>1</v>
      </c>
      <c r="O2101">
        <v>33</v>
      </c>
      <c r="P2101">
        <v>0.22</v>
      </c>
      <c r="Q2101">
        <v>15300</v>
      </c>
      <c r="R2101">
        <v>0</v>
      </c>
      <c r="S2101">
        <v>0</v>
      </c>
      <c r="T2101">
        <v>0</v>
      </c>
      <c r="U2101">
        <v>0</v>
      </c>
      <c r="V2101">
        <v>0</v>
      </c>
      <c r="W2101">
        <v>0</v>
      </c>
      <c r="X2101">
        <v>1</v>
      </c>
      <c r="Y2101">
        <v>33</v>
      </c>
      <c r="Z2101">
        <v>0.22</v>
      </c>
      <c r="AA2101">
        <v>0</v>
      </c>
      <c r="AB2101">
        <v>0</v>
      </c>
      <c r="AC2101">
        <v>0</v>
      </c>
      <c r="AD2101">
        <v>0</v>
      </c>
      <c r="AE2101">
        <v>0</v>
      </c>
      <c r="AF2101">
        <v>0</v>
      </c>
      <c r="AG2101" t="s">
        <v>11037</v>
      </c>
      <c r="AH2101" s="21" t="str">
        <f t="shared" si="64"/>
        <v>YO27</v>
      </c>
      <c r="AI2101" s="21">
        <v>67.5</v>
      </c>
      <c r="AJ2101" s="21">
        <f t="shared" si="65"/>
        <v>99.784313725490193</v>
      </c>
      <c r="AK2101" s="21" t="s">
        <v>2060</v>
      </c>
      <c r="AL2101" t="s">
        <v>2581</v>
      </c>
      <c r="AM2101" t="s">
        <v>53</v>
      </c>
      <c r="AN2101" t="s">
        <v>2031</v>
      </c>
    </row>
    <row r="2102" spans="1:40" ht="15" hidden="1" thickTop="1" x14ac:dyDescent="0.35">
      <c r="A2102" t="s">
        <v>11043</v>
      </c>
      <c r="B2102" t="s">
        <v>11040</v>
      </c>
      <c r="C2102" t="s">
        <v>3042</v>
      </c>
      <c r="D2102" t="s">
        <v>11041</v>
      </c>
      <c r="E2102" t="s">
        <v>4055</v>
      </c>
      <c r="F2102">
        <v>1</v>
      </c>
      <c r="G2102" t="s">
        <v>2509</v>
      </c>
      <c r="H2102" t="s">
        <v>2510</v>
      </c>
      <c r="I2102" t="s">
        <v>2511</v>
      </c>
      <c r="J2102" t="s">
        <v>2794</v>
      </c>
      <c r="K2102" t="s">
        <v>2669</v>
      </c>
      <c r="L2102" t="s">
        <v>2058</v>
      </c>
      <c r="M2102" t="s">
        <v>2170</v>
      </c>
      <c r="N2102">
        <v>0</v>
      </c>
      <c r="O2102">
        <v>0</v>
      </c>
      <c r="P2102">
        <v>0</v>
      </c>
      <c r="Q2102">
        <v>15300</v>
      </c>
      <c r="R2102">
        <v>0</v>
      </c>
      <c r="S2102">
        <v>0</v>
      </c>
      <c r="T2102">
        <v>0</v>
      </c>
      <c r="U2102">
        <v>0</v>
      </c>
      <c r="V2102">
        <v>0</v>
      </c>
      <c r="W2102">
        <v>0</v>
      </c>
      <c r="X2102">
        <v>0</v>
      </c>
      <c r="Y2102">
        <v>0</v>
      </c>
      <c r="Z2102">
        <v>0</v>
      </c>
      <c r="AA2102">
        <v>0</v>
      </c>
      <c r="AB2102">
        <v>0</v>
      </c>
      <c r="AC2102">
        <v>0</v>
      </c>
      <c r="AD2102">
        <v>0</v>
      </c>
      <c r="AE2102">
        <v>0</v>
      </c>
      <c r="AF2102">
        <v>0</v>
      </c>
      <c r="AG2102" t="s">
        <v>11042</v>
      </c>
      <c r="AH2102" s="21" t="str">
        <f t="shared" si="64"/>
        <v>YO27</v>
      </c>
      <c r="AI2102" s="21">
        <v>67.5</v>
      </c>
      <c r="AJ2102" s="21">
        <f t="shared" si="65"/>
        <v>100</v>
      </c>
      <c r="AK2102" s="21" t="s">
        <v>2060</v>
      </c>
      <c r="AL2102" t="s">
        <v>2515</v>
      </c>
      <c r="AM2102" t="s">
        <v>53</v>
      </c>
      <c r="AN2102" t="s">
        <v>2032</v>
      </c>
    </row>
    <row r="2103" spans="1:40" ht="15" hidden="1" thickTop="1" x14ac:dyDescent="0.35">
      <c r="A2103" t="s">
        <v>11047</v>
      </c>
      <c r="B2103" t="s">
        <v>11044</v>
      </c>
      <c r="C2103" t="s">
        <v>2660</v>
      </c>
      <c r="D2103" t="s">
        <v>11045</v>
      </c>
      <c r="E2103" t="s">
        <v>61</v>
      </c>
      <c r="F2103">
        <v>1</v>
      </c>
      <c r="G2103" t="s">
        <v>2524</v>
      </c>
      <c r="H2103" t="s">
        <v>2056</v>
      </c>
      <c r="I2103" t="s">
        <v>2511</v>
      </c>
      <c r="J2103" t="s">
        <v>2525</v>
      </c>
      <c r="K2103" t="s">
        <v>62</v>
      </c>
      <c r="L2103" t="s">
        <v>2058</v>
      </c>
      <c r="M2103" t="s">
        <v>2059</v>
      </c>
      <c r="N2103">
        <v>0</v>
      </c>
      <c r="O2103">
        <v>0</v>
      </c>
      <c r="P2103">
        <v>0</v>
      </c>
      <c r="Q2103">
        <v>24480</v>
      </c>
      <c r="R2103">
        <v>0</v>
      </c>
      <c r="S2103">
        <v>0</v>
      </c>
      <c r="T2103">
        <v>0</v>
      </c>
      <c r="U2103">
        <v>0</v>
      </c>
      <c r="V2103">
        <v>0</v>
      </c>
      <c r="W2103">
        <v>0</v>
      </c>
      <c r="X2103">
        <v>0</v>
      </c>
      <c r="Y2103">
        <v>0</v>
      </c>
      <c r="Z2103">
        <v>0</v>
      </c>
      <c r="AA2103">
        <v>0</v>
      </c>
      <c r="AB2103">
        <v>0</v>
      </c>
      <c r="AC2103">
        <v>0</v>
      </c>
      <c r="AD2103">
        <v>0</v>
      </c>
      <c r="AE2103">
        <v>0</v>
      </c>
      <c r="AF2103">
        <v>0</v>
      </c>
      <c r="AG2103" t="s">
        <v>11046</v>
      </c>
      <c r="AH2103" s="21" t="str">
        <f t="shared" si="64"/>
        <v>YR21</v>
      </c>
      <c r="AI2103" s="21">
        <v>107.92500000000001</v>
      </c>
      <c r="AJ2103" s="21">
        <f t="shared" si="65"/>
        <v>100</v>
      </c>
      <c r="AK2103" s="21" t="s">
        <v>2060</v>
      </c>
      <c r="AL2103" t="s">
        <v>2527</v>
      </c>
      <c r="AM2103" t="s">
        <v>53</v>
      </c>
      <c r="AN2103" t="s">
        <v>2031</v>
      </c>
    </row>
    <row r="2104" spans="1:40" ht="15" hidden="1" thickTop="1" x14ac:dyDescent="0.35">
      <c r="A2104" t="s">
        <v>11051</v>
      </c>
      <c r="B2104" t="s">
        <v>11048</v>
      </c>
      <c r="C2104" t="s">
        <v>5242</v>
      </c>
      <c r="D2104" t="s">
        <v>11049</v>
      </c>
      <c r="E2104" t="s">
        <v>3942</v>
      </c>
      <c r="F2104">
        <v>1</v>
      </c>
      <c r="G2104" t="s">
        <v>2600</v>
      </c>
      <c r="H2104" t="s">
        <v>2577</v>
      </c>
      <c r="I2104" t="s">
        <v>2511</v>
      </c>
      <c r="J2104" t="s">
        <v>2699</v>
      </c>
      <c r="K2104" t="s">
        <v>2579</v>
      </c>
      <c r="L2104" t="s">
        <v>2058</v>
      </c>
      <c r="M2104" t="s">
        <v>2358</v>
      </c>
      <c r="N2104">
        <v>0</v>
      </c>
      <c r="O2104">
        <v>0</v>
      </c>
      <c r="P2104">
        <v>0</v>
      </c>
      <c r="Q2104">
        <v>13260</v>
      </c>
      <c r="R2104">
        <v>0</v>
      </c>
      <c r="S2104">
        <v>0</v>
      </c>
      <c r="T2104">
        <v>0</v>
      </c>
      <c r="U2104">
        <v>0</v>
      </c>
      <c r="V2104">
        <v>0</v>
      </c>
      <c r="W2104">
        <v>0</v>
      </c>
      <c r="X2104">
        <v>0</v>
      </c>
      <c r="Y2104">
        <v>0</v>
      </c>
      <c r="Z2104">
        <v>0</v>
      </c>
      <c r="AA2104">
        <v>0</v>
      </c>
      <c r="AB2104">
        <v>0</v>
      </c>
      <c r="AC2104">
        <v>0</v>
      </c>
      <c r="AD2104">
        <v>0</v>
      </c>
      <c r="AE2104">
        <v>0</v>
      </c>
      <c r="AF2104">
        <v>0</v>
      </c>
      <c r="AG2104" t="s">
        <v>11050</v>
      </c>
      <c r="AH2104" s="21" t="str">
        <f t="shared" si="64"/>
        <v>YR21</v>
      </c>
      <c r="AI2104" s="21">
        <v>58.500000000000014</v>
      </c>
      <c r="AJ2104" s="21">
        <f t="shared" si="65"/>
        <v>100</v>
      </c>
      <c r="AK2104" s="21" t="s">
        <v>2060</v>
      </c>
      <c r="AL2104" t="s">
        <v>2581</v>
      </c>
      <c r="AM2104" t="s">
        <v>53</v>
      </c>
      <c r="AN2104" t="s">
        <v>2029</v>
      </c>
    </row>
    <row r="2105" spans="1:40" ht="15" hidden="1" thickTop="1" x14ac:dyDescent="0.35">
      <c r="A2105" t="s">
        <v>11055</v>
      </c>
      <c r="B2105" t="s">
        <v>11052</v>
      </c>
      <c r="C2105" t="s">
        <v>2885</v>
      </c>
      <c r="D2105" t="s">
        <v>11053</v>
      </c>
      <c r="E2105" t="s">
        <v>2575</v>
      </c>
      <c r="F2105">
        <v>1</v>
      </c>
      <c r="G2105" t="s">
        <v>2609</v>
      </c>
      <c r="H2105" t="s">
        <v>2577</v>
      </c>
      <c r="I2105" t="s">
        <v>2511</v>
      </c>
      <c r="J2105" t="s">
        <v>2578</v>
      </c>
      <c r="K2105" t="s">
        <v>2579</v>
      </c>
      <c r="L2105" t="s">
        <v>2058</v>
      </c>
      <c r="M2105" t="s">
        <v>2170</v>
      </c>
      <c r="N2105">
        <v>0</v>
      </c>
      <c r="O2105">
        <v>0</v>
      </c>
      <c r="P2105">
        <v>0</v>
      </c>
      <c r="Q2105">
        <v>15300</v>
      </c>
      <c r="R2105">
        <v>0</v>
      </c>
      <c r="S2105">
        <v>0</v>
      </c>
      <c r="T2105">
        <v>0</v>
      </c>
      <c r="U2105">
        <v>0</v>
      </c>
      <c r="V2105">
        <v>0</v>
      </c>
      <c r="W2105">
        <v>0</v>
      </c>
      <c r="X2105">
        <v>0</v>
      </c>
      <c r="Y2105">
        <v>0</v>
      </c>
      <c r="Z2105">
        <v>0</v>
      </c>
      <c r="AA2105">
        <v>0</v>
      </c>
      <c r="AB2105">
        <v>0</v>
      </c>
      <c r="AC2105">
        <v>0</v>
      </c>
      <c r="AD2105">
        <v>0</v>
      </c>
      <c r="AE2105">
        <v>0</v>
      </c>
      <c r="AF2105">
        <v>0</v>
      </c>
      <c r="AG2105" t="s">
        <v>11054</v>
      </c>
      <c r="AH2105" s="21" t="str">
        <f t="shared" si="64"/>
        <v>YH98</v>
      </c>
      <c r="AI2105" s="21">
        <v>67.5</v>
      </c>
      <c r="AJ2105" s="21">
        <f t="shared" si="65"/>
        <v>100</v>
      </c>
      <c r="AK2105" s="21" t="s">
        <v>2060</v>
      </c>
      <c r="AL2105" t="s">
        <v>2581</v>
      </c>
      <c r="AM2105" t="s">
        <v>53</v>
      </c>
      <c r="AN2105" t="s">
        <v>2029</v>
      </c>
    </row>
    <row r="2106" spans="1:40" ht="15" hidden="1" thickTop="1" x14ac:dyDescent="0.35">
      <c r="A2106" t="s">
        <v>11059</v>
      </c>
      <c r="B2106" t="s">
        <v>11056</v>
      </c>
      <c r="C2106" t="s">
        <v>5194</v>
      </c>
      <c r="D2106" t="s">
        <v>11057</v>
      </c>
      <c r="E2106" t="s">
        <v>4811</v>
      </c>
      <c r="F2106">
        <v>1</v>
      </c>
      <c r="G2106" t="s">
        <v>2600</v>
      </c>
      <c r="H2106" t="s">
        <v>2577</v>
      </c>
      <c r="I2106" t="s">
        <v>2511</v>
      </c>
      <c r="J2106" t="s">
        <v>2699</v>
      </c>
      <c r="K2106" t="s">
        <v>2579</v>
      </c>
      <c r="L2106" t="s">
        <v>2058</v>
      </c>
      <c r="M2106" t="s">
        <v>2170</v>
      </c>
      <c r="N2106">
        <v>1</v>
      </c>
      <c r="O2106">
        <v>23</v>
      </c>
      <c r="P2106">
        <v>0.15</v>
      </c>
      <c r="Q2106">
        <v>15300</v>
      </c>
      <c r="R2106">
        <v>0</v>
      </c>
      <c r="S2106">
        <v>0</v>
      </c>
      <c r="T2106">
        <v>0</v>
      </c>
      <c r="U2106">
        <v>0</v>
      </c>
      <c r="V2106">
        <v>0</v>
      </c>
      <c r="W2106">
        <v>0</v>
      </c>
      <c r="X2106">
        <v>0</v>
      </c>
      <c r="Y2106">
        <v>0</v>
      </c>
      <c r="Z2106">
        <v>0</v>
      </c>
      <c r="AA2106">
        <v>1</v>
      </c>
      <c r="AB2106">
        <v>23</v>
      </c>
      <c r="AC2106">
        <v>0.15</v>
      </c>
      <c r="AD2106">
        <v>0</v>
      </c>
      <c r="AE2106">
        <v>0</v>
      </c>
      <c r="AF2106">
        <v>0</v>
      </c>
      <c r="AG2106" t="s">
        <v>11058</v>
      </c>
      <c r="AH2106" s="21" t="str">
        <f t="shared" si="64"/>
        <v>YO98</v>
      </c>
      <c r="AI2106" s="21">
        <v>67.5</v>
      </c>
      <c r="AJ2106" s="21">
        <f t="shared" si="65"/>
        <v>99.849673202614383</v>
      </c>
      <c r="AK2106" s="21" t="s">
        <v>2060</v>
      </c>
      <c r="AL2106" t="s">
        <v>2581</v>
      </c>
      <c r="AM2106" t="s">
        <v>53</v>
      </c>
      <c r="AN2106" t="s">
        <v>2029</v>
      </c>
    </row>
    <row r="2107" spans="1:40" ht="15" hidden="1" thickTop="1" x14ac:dyDescent="0.35">
      <c r="A2107" t="s">
        <v>11063</v>
      </c>
      <c r="B2107" t="s">
        <v>11060</v>
      </c>
      <c r="C2107" t="s">
        <v>2746</v>
      </c>
      <c r="D2107" t="s">
        <v>11061</v>
      </c>
      <c r="E2107" t="s">
        <v>3193</v>
      </c>
      <c r="F2107">
        <v>1</v>
      </c>
      <c r="G2107" t="s">
        <v>2609</v>
      </c>
      <c r="H2107" t="s">
        <v>2577</v>
      </c>
      <c r="I2107" t="s">
        <v>2511</v>
      </c>
      <c r="J2107" t="s">
        <v>2675</v>
      </c>
      <c r="K2107" t="s">
        <v>2611</v>
      </c>
      <c r="L2107" t="s">
        <v>2058</v>
      </c>
      <c r="M2107" t="s">
        <v>2059</v>
      </c>
      <c r="N2107">
        <v>1</v>
      </c>
      <c r="O2107">
        <v>19</v>
      </c>
      <c r="P2107">
        <v>0.08</v>
      </c>
      <c r="Q2107">
        <v>24480</v>
      </c>
      <c r="R2107">
        <v>0</v>
      </c>
      <c r="S2107">
        <v>0</v>
      </c>
      <c r="T2107">
        <v>0</v>
      </c>
      <c r="U2107">
        <v>0</v>
      </c>
      <c r="V2107">
        <v>0</v>
      </c>
      <c r="W2107">
        <v>0</v>
      </c>
      <c r="X2107">
        <v>0</v>
      </c>
      <c r="Y2107">
        <v>0</v>
      </c>
      <c r="Z2107">
        <v>0</v>
      </c>
      <c r="AA2107">
        <v>1</v>
      </c>
      <c r="AB2107">
        <v>19</v>
      </c>
      <c r="AC2107">
        <v>0.08</v>
      </c>
      <c r="AD2107">
        <v>0</v>
      </c>
      <c r="AE2107">
        <v>0</v>
      </c>
      <c r="AF2107">
        <v>0</v>
      </c>
      <c r="AG2107" t="s">
        <v>11062</v>
      </c>
      <c r="AH2107" s="21" t="str">
        <f t="shared" si="64"/>
        <v>YO27</v>
      </c>
      <c r="AI2107" s="21">
        <v>107.92500000000001</v>
      </c>
      <c r="AJ2107" s="21">
        <f t="shared" si="65"/>
        <v>99.922385620915037</v>
      </c>
      <c r="AK2107" s="21" t="s">
        <v>2060</v>
      </c>
      <c r="AL2107" t="s">
        <v>2613</v>
      </c>
      <c r="AM2107" t="s">
        <v>53</v>
      </c>
      <c r="AN2107" t="s">
        <v>2031</v>
      </c>
    </row>
    <row r="2108" spans="1:40" ht="15" hidden="1" thickTop="1" x14ac:dyDescent="0.35">
      <c r="A2108" t="s">
        <v>11067</v>
      </c>
      <c r="B2108" t="s">
        <v>11064</v>
      </c>
      <c r="C2108" t="s">
        <v>2746</v>
      </c>
      <c r="D2108" t="s">
        <v>11065</v>
      </c>
      <c r="E2108" t="s">
        <v>3193</v>
      </c>
      <c r="F2108">
        <v>1</v>
      </c>
      <c r="G2108" t="s">
        <v>2609</v>
      </c>
      <c r="H2108" t="s">
        <v>2577</v>
      </c>
      <c r="I2108" t="s">
        <v>2511</v>
      </c>
      <c r="J2108" t="s">
        <v>2675</v>
      </c>
      <c r="K2108" t="s">
        <v>2611</v>
      </c>
      <c r="L2108" t="s">
        <v>2058</v>
      </c>
      <c r="M2108" t="s">
        <v>2059</v>
      </c>
      <c r="N2108">
        <v>0</v>
      </c>
      <c r="O2108">
        <v>0</v>
      </c>
      <c r="P2108">
        <v>0</v>
      </c>
      <c r="Q2108">
        <v>24480</v>
      </c>
      <c r="R2108">
        <v>0</v>
      </c>
      <c r="S2108">
        <v>0</v>
      </c>
      <c r="T2108">
        <v>0</v>
      </c>
      <c r="U2108">
        <v>0</v>
      </c>
      <c r="V2108">
        <v>0</v>
      </c>
      <c r="W2108">
        <v>0</v>
      </c>
      <c r="X2108">
        <v>0</v>
      </c>
      <c r="Y2108">
        <v>0</v>
      </c>
      <c r="Z2108">
        <v>0</v>
      </c>
      <c r="AA2108">
        <v>0</v>
      </c>
      <c r="AB2108">
        <v>0</v>
      </c>
      <c r="AC2108">
        <v>0</v>
      </c>
      <c r="AD2108">
        <v>0</v>
      </c>
      <c r="AE2108">
        <v>0</v>
      </c>
      <c r="AF2108">
        <v>0</v>
      </c>
      <c r="AG2108" t="s">
        <v>11066</v>
      </c>
      <c r="AH2108" s="21" t="str">
        <f t="shared" si="64"/>
        <v>YO27</v>
      </c>
      <c r="AI2108" s="21">
        <v>107.92500000000001</v>
      </c>
      <c r="AJ2108" s="21">
        <f t="shared" si="65"/>
        <v>100</v>
      </c>
      <c r="AK2108" s="21" t="s">
        <v>2060</v>
      </c>
      <c r="AL2108" t="s">
        <v>2613</v>
      </c>
      <c r="AM2108" t="s">
        <v>53</v>
      </c>
      <c r="AN2108" t="s">
        <v>2031</v>
      </c>
    </row>
    <row r="2109" spans="1:40" ht="15" hidden="1" thickTop="1" x14ac:dyDescent="0.35">
      <c r="A2109" t="s">
        <v>11071</v>
      </c>
      <c r="B2109" t="s">
        <v>11068</v>
      </c>
      <c r="C2109" t="s">
        <v>4708</v>
      </c>
      <c r="D2109" t="s">
        <v>11069</v>
      </c>
      <c r="E2109" t="s">
        <v>2608</v>
      </c>
      <c r="F2109">
        <v>1</v>
      </c>
      <c r="G2109" t="s">
        <v>2633</v>
      </c>
      <c r="H2109" t="s">
        <v>2577</v>
      </c>
      <c r="I2109" t="s">
        <v>2511</v>
      </c>
      <c r="J2109" t="s">
        <v>2675</v>
      </c>
      <c r="K2109" t="s">
        <v>2611</v>
      </c>
      <c r="L2109" t="s">
        <v>2058</v>
      </c>
      <c r="M2109" t="s">
        <v>2059</v>
      </c>
      <c r="N2109">
        <v>1</v>
      </c>
      <c r="O2109">
        <v>23</v>
      </c>
      <c r="P2109">
        <v>0.09</v>
      </c>
      <c r="Q2109">
        <v>24480</v>
      </c>
      <c r="R2109">
        <v>0</v>
      </c>
      <c r="S2109">
        <v>0</v>
      </c>
      <c r="T2109">
        <v>0</v>
      </c>
      <c r="U2109">
        <v>0</v>
      </c>
      <c r="V2109">
        <v>0</v>
      </c>
      <c r="W2109">
        <v>0</v>
      </c>
      <c r="X2109">
        <v>0</v>
      </c>
      <c r="Y2109">
        <v>0</v>
      </c>
      <c r="Z2109">
        <v>0</v>
      </c>
      <c r="AA2109">
        <v>1</v>
      </c>
      <c r="AB2109">
        <v>23</v>
      </c>
      <c r="AC2109">
        <v>0.09</v>
      </c>
      <c r="AD2109">
        <v>0</v>
      </c>
      <c r="AE2109">
        <v>0</v>
      </c>
      <c r="AF2109">
        <v>0</v>
      </c>
      <c r="AG2109" t="s">
        <v>11070</v>
      </c>
      <c r="AH2109" s="21" t="str">
        <f t="shared" si="64"/>
        <v>YO98</v>
      </c>
      <c r="AI2109" s="21">
        <v>107.92500000000001</v>
      </c>
      <c r="AJ2109" s="21">
        <f t="shared" si="65"/>
        <v>99.906045751633982</v>
      </c>
      <c r="AK2109" s="21" t="s">
        <v>2060</v>
      </c>
      <c r="AL2109" t="s">
        <v>2581</v>
      </c>
      <c r="AM2109" t="s">
        <v>53</v>
      </c>
      <c r="AN2109" t="s">
        <v>2031</v>
      </c>
    </row>
    <row r="2110" spans="1:40" ht="15" hidden="1" thickTop="1" x14ac:dyDescent="0.35">
      <c r="A2110" t="s">
        <v>11075</v>
      </c>
      <c r="B2110" t="s">
        <v>11072</v>
      </c>
      <c r="C2110" t="s">
        <v>3149</v>
      </c>
      <c r="D2110" t="s">
        <v>11073</v>
      </c>
      <c r="E2110" t="s">
        <v>2562</v>
      </c>
      <c r="F2110">
        <v>1</v>
      </c>
      <c r="G2110" t="s">
        <v>2546</v>
      </c>
      <c r="H2110" t="s">
        <v>2510</v>
      </c>
      <c r="I2110" t="s">
        <v>2511</v>
      </c>
      <c r="J2110" t="s">
        <v>2547</v>
      </c>
      <c r="K2110" t="s">
        <v>2548</v>
      </c>
      <c r="L2110" t="s">
        <v>2058</v>
      </c>
      <c r="M2110" t="s">
        <v>2059</v>
      </c>
      <c r="N2110">
        <v>1</v>
      </c>
      <c r="O2110">
        <v>27</v>
      </c>
      <c r="P2110">
        <v>0.11</v>
      </c>
      <c r="Q2110">
        <v>24480</v>
      </c>
      <c r="R2110">
        <v>1</v>
      </c>
      <c r="S2110">
        <v>27</v>
      </c>
      <c r="T2110">
        <v>0.11</v>
      </c>
      <c r="U2110">
        <v>0</v>
      </c>
      <c r="V2110">
        <v>0</v>
      </c>
      <c r="W2110">
        <v>0</v>
      </c>
      <c r="X2110">
        <v>0</v>
      </c>
      <c r="Y2110">
        <v>0</v>
      </c>
      <c r="Z2110">
        <v>0</v>
      </c>
      <c r="AA2110">
        <v>0</v>
      </c>
      <c r="AB2110">
        <v>0</v>
      </c>
      <c r="AC2110">
        <v>0</v>
      </c>
      <c r="AD2110">
        <v>0</v>
      </c>
      <c r="AE2110">
        <v>0</v>
      </c>
      <c r="AF2110">
        <v>0</v>
      </c>
      <c r="AG2110" t="s">
        <v>11074</v>
      </c>
      <c r="AH2110" s="21" t="str">
        <f t="shared" si="64"/>
        <v>YO27</v>
      </c>
      <c r="AI2110" s="21">
        <v>107.92500000000001</v>
      </c>
      <c r="AJ2110" s="21">
        <f t="shared" si="65"/>
        <v>99.889705882352942</v>
      </c>
      <c r="AK2110" s="21" t="s">
        <v>2060</v>
      </c>
      <c r="AL2110" t="s">
        <v>2551</v>
      </c>
      <c r="AM2110" t="s">
        <v>53</v>
      </c>
      <c r="AN2110" t="s">
        <v>2033</v>
      </c>
    </row>
    <row r="2111" spans="1:40" ht="15" hidden="1" thickTop="1" x14ac:dyDescent="0.35">
      <c r="A2111" t="s">
        <v>11079</v>
      </c>
      <c r="B2111" t="s">
        <v>11076</v>
      </c>
      <c r="C2111" t="s">
        <v>3444</v>
      </c>
      <c r="D2111" t="s">
        <v>11077</v>
      </c>
      <c r="E2111" t="s">
        <v>558</v>
      </c>
      <c r="F2111">
        <v>1</v>
      </c>
      <c r="G2111" t="s">
        <v>2524</v>
      </c>
      <c r="H2111" t="s">
        <v>2056</v>
      </c>
      <c r="I2111" t="s">
        <v>2511</v>
      </c>
      <c r="J2111" t="s">
        <v>2556</v>
      </c>
      <c r="K2111" t="s">
        <v>62</v>
      </c>
      <c r="L2111" t="s">
        <v>2058</v>
      </c>
      <c r="M2111" t="s">
        <v>2059</v>
      </c>
      <c r="N2111">
        <v>0</v>
      </c>
      <c r="O2111">
        <v>0</v>
      </c>
      <c r="P2111">
        <v>0</v>
      </c>
      <c r="Q2111">
        <v>24480</v>
      </c>
      <c r="R2111">
        <v>0</v>
      </c>
      <c r="S2111">
        <v>0</v>
      </c>
      <c r="T2111">
        <v>0</v>
      </c>
      <c r="U2111">
        <v>0</v>
      </c>
      <c r="V2111">
        <v>0</v>
      </c>
      <c r="W2111">
        <v>0</v>
      </c>
      <c r="X2111">
        <v>0</v>
      </c>
      <c r="Y2111">
        <v>0</v>
      </c>
      <c r="Z2111">
        <v>0</v>
      </c>
      <c r="AA2111">
        <v>0</v>
      </c>
      <c r="AB2111">
        <v>0</v>
      </c>
      <c r="AC2111">
        <v>0</v>
      </c>
      <c r="AD2111">
        <v>0</v>
      </c>
      <c r="AE2111">
        <v>0</v>
      </c>
      <c r="AF2111">
        <v>0</v>
      </c>
      <c r="AG2111" t="s">
        <v>11078</v>
      </c>
      <c r="AH2111" s="21" t="str">
        <f t="shared" si="64"/>
        <v>YR20</v>
      </c>
      <c r="AI2111" s="21">
        <v>107.92500000000001</v>
      </c>
      <c r="AJ2111" s="21">
        <f t="shared" si="65"/>
        <v>100</v>
      </c>
      <c r="AK2111" s="21" t="s">
        <v>2060</v>
      </c>
      <c r="AL2111" t="s">
        <v>2527</v>
      </c>
      <c r="AM2111" t="s">
        <v>53</v>
      </c>
      <c r="AN2111" t="s">
        <v>2031</v>
      </c>
    </row>
    <row r="2112" spans="1:40" ht="15" hidden="1" thickTop="1" x14ac:dyDescent="0.35">
      <c r="A2112" t="s">
        <v>11083</v>
      </c>
      <c r="B2112" t="s">
        <v>11080</v>
      </c>
      <c r="C2112" t="s">
        <v>4546</v>
      </c>
      <c r="D2112" t="s">
        <v>11081</v>
      </c>
      <c r="E2112" t="s">
        <v>2608</v>
      </c>
      <c r="F2112">
        <v>1</v>
      </c>
      <c r="G2112" t="s">
        <v>2609</v>
      </c>
      <c r="H2112" t="s">
        <v>2577</v>
      </c>
      <c r="I2112" t="s">
        <v>2511</v>
      </c>
      <c r="J2112" t="s">
        <v>2764</v>
      </c>
      <c r="K2112" t="s">
        <v>2765</v>
      </c>
      <c r="L2112" t="s">
        <v>2058</v>
      </c>
      <c r="M2112" t="s">
        <v>2059</v>
      </c>
      <c r="N2112">
        <v>1</v>
      </c>
      <c r="O2112">
        <v>39</v>
      </c>
      <c r="P2112">
        <v>0.16</v>
      </c>
      <c r="Q2112">
        <v>24480</v>
      </c>
      <c r="R2112">
        <v>0</v>
      </c>
      <c r="S2112">
        <v>0</v>
      </c>
      <c r="T2112">
        <v>0</v>
      </c>
      <c r="U2112">
        <v>0</v>
      </c>
      <c r="V2112">
        <v>0</v>
      </c>
      <c r="W2112">
        <v>0</v>
      </c>
      <c r="X2112">
        <v>0</v>
      </c>
      <c r="Y2112">
        <v>0</v>
      </c>
      <c r="Z2112">
        <v>0</v>
      </c>
      <c r="AA2112">
        <v>1</v>
      </c>
      <c r="AB2112">
        <v>39</v>
      </c>
      <c r="AC2112">
        <v>0.16</v>
      </c>
      <c r="AD2112">
        <v>0</v>
      </c>
      <c r="AE2112">
        <v>0</v>
      </c>
      <c r="AF2112">
        <v>0</v>
      </c>
      <c r="AG2112" t="s">
        <v>11082</v>
      </c>
      <c r="AH2112" s="21" t="str">
        <f t="shared" si="64"/>
        <v>YK19</v>
      </c>
      <c r="AI2112" s="21">
        <v>107.92500000000001</v>
      </c>
      <c r="AJ2112" s="21">
        <f t="shared" si="65"/>
        <v>99.840686274509807</v>
      </c>
      <c r="AK2112" s="21" t="s">
        <v>2060</v>
      </c>
      <c r="AL2112" t="s">
        <v>2613</v>
      </c>
      <c r="AM2112" t="s">
        <v>53</v>
      </c>
      <c r="AN2112" t="s">
        <v>2029</v>
      </c>
    </row>
    <row r="2113" spans="1:40" ht="15" hidden="1" thickTop="1" x14ac:dyDescent="0.35">
      <c r="A2113" t="s">
        <v>7868</v>
      </c>
      <c r="B2113" t="s">
        <v>11084</v>
      </c>
      <c r="C2113" t="s">
        <v>4498</v>
      </c>
      <c r="D2113" t="s">
        <v>11085</v>
      </c>
      <c r="E2113" t="s">
        <v>2562</v>
      </c>
      <c r="F2113">
        <v>1</v>
      </c>
      <c r="G2113" t="s">
        <v>2546</v>
      </c>
      <c r="H2113" t="s">
        <v>2510</v>
      </c>
      <c r="I2113" t="s">
        <v>2511</v>
      </c>
      <c r="J2113" t="s">
        <v>2547</v>
      </c>
      <c r="K2113" t="s">
        <v>2548</v>
      </c>
      <c r="L2113" t="s">
        <v>2058</v>
      </c>
      <c r="M2113" t="s">
        <v>2170</v>
      </c>
      <c r="N2113">
        <v>0</v>
      </c>
      <c r="O2113">
        <v>0</v>
      </c>
      <c r="P2113">
        <v>0</v>
      </c>
      <c r="Q2113">
        <v>15300</v>
      </c>
      <c r="R2113">
        <v>0</v>
      </c>
      <c r="S2113">
        <v>0</v>
      </c>
      <c r="T2113">
        <v>0</v>
      </c>
      <c r="U2113">
        <v>0</v>
      </c>
      <c r="V2113">
        <v>0</v>
      </c>
      <c r="W2113">
        <v>0</v>
      </c>
      <c r="X2113">
        <v>0</v>
      </c>
      <c r="Y2113">
        <v>0</v>
      </c>
      <c r="Z2113">
        <v>0</v>
      </c>
      <c r="AA2113">
        <v>0</v>
      </c>
      <c r="AB2113">
        <v>0</v>
      </c>
      <c r="AC2113">
        <v>0</v>
      </c>
      <c r="AD2113">
        <v>0</v>
      </c>
      <c r="AE2113">
        <v>0</v>
      </c>
      <c r="AF2113">
        <v>0</v>
      </c>
      <c r="AG2113" t="s">
        <v>11086</v>
      </c>
      <c r="AH2113" s="21" t="str">
        <f t="shared" si="64"/>
        <v>YH98</v>
      </c>
      <c r="AI2113" s="21">
        <v>67.5</v>
      </c>
      <c r="AJ2113" s="21">
        <f t="shared" si="65"/>
        <v>100</v>
      </c>
      <c r="AK2113" s="21" t="s">
        <v>2060</v>
      </c>
      <c r="AL2113" t="s">
        <v>2551</v>
      </c>
      <c r="AM2113" t="s">
        <v>53</v>
      </c>
      <c r="AN2113" t="s">
        <v>2029</v>
      </c>
    </row>
    <row r="2114" spans="1:40" ht="15" hidden="1" thickTop="1" x14ac:dyDescent="0.35">
      <c r="A2114" t="s">
        <v>11090</v>
      </c>
      <c r="B2114" t="s">
        <v>11087</v>
      </c>
      <c r="C2114" t="s">
        <v>4708</v>
      </c>
      <c r="D2114" t="s">
        <v>11088</v>
      </c>
      <c r="E2114" t="s">
        <v>2608</v>
      </c>
      <c r="F2114">
        <v>1</v>
      </c>
      <c r="G2114" t="s">
        <v>2633</v>
      </c>
      <c r="H2114" t="s">
        <v>2577</v>
      </c>
      <c r="I2114" t="s">
        <v>2511</v>
      </c>
      <c r="J2114" t="s">
        <v>2675</v>
      </c>
      <c r="K2114" t="s">
        <v>2611</v>
      </c>
      <c r="L2114" t="s">
        <v>2058</v>
      </c>
      <c r="M2114" t="s">
        <v>2059</v>
      </c>
      <c r="N2114">
        <v>2</v>
      </c>
      <c r="O2114">
        <v>113</v>
      </c>
      <c r="P2114">
        <v>0.46</v>
      </c>
      <c r="Q2114">
        <v>24480</v>
      </c>
      <c r="R2114">
        <v>0</v>
      </c>
      <c r="S2114">
        <v>0</v>
      </c>
      <c r="T2114">
        <v>0</v>
      </c>
      <c r="U2114">
        <v>0</v>
      </c>
      <c r="V2114">
        <v>0</v>
      </c>
      <c r="W2114">
        <v>0</v>
      </c>
      <c r="X2114">
        <v>2</v>
      </c>
      <c r="Y2114">
        <v>113</v>
      </c>
      <c r="Z2114">
        <v>0.46</v>
      </c>
      <c r="AA2114">
        <v>0</v>
      </c>
      <c r="AB2114">
        <v>0</v>
      </c>
      <c r="AC2114">
        <v>0</v>
      </c>
      <c r="AD2114">
        <v>0</v>
      </c>
      <c r="AE2114">
        <v>0</v>
      </c>
      <c r="AF2114">
        <v>0</v>
      </c>
      <c r="AG2114" t="s">
        <v>11089</v>
      </c>
      <c r="AH2114" s="21" t="str">
        <f t="shared" si="64"/>
        <v>YO98</v>
      </c>
      <c r="AI2114" s="21">
        <v>107.92500000000001</v>
      </c>
      <c r="AJ2114" s="21">
        <f t="shared" si="65"/>
        <v>99.53839869281046</v>
      </c>
      <c r="AK2114" s="21" t="s">
        <v>2063</v>
      </c>
      <c r="AL2114" t="s">
        <v>2581</v>
      </c>
      <c r="AM2114" t="s">
        <v>53</v>
      </c>
      <c r="AN2114" t="s">
        <v>2031</v>
      </c>
    </row>
    <row r="2115" spans="1:40" ht="15" hidden="1" thickTop="1" x14ac:dyDescent="0.35">
      <c r="A2115" t="s">
        <v>11094</v>
      </c>
      <c r="B2115" t="s">
        <v>11091</v>
      </c>
      <c r="C2115" t="s">
        <v>4656</v>
      </c>
      <c r="D2115" t="s">
        <v>11092</v>
      </c>
      <c r="E2115" t="s">
        <v>2857</v>
      </c>
      <c r="F2115">
        <v>1</v>
      </c>
      <c r="G2115" t="s">
        <v>2576</v>
      </c>
      <c r="H2115" t="s">
        <v>2577</v>
      </c>
      <c r="I2115" t="s">
        <v>2511</v>
      </c>
      <c r="J2115" t="s">
        <v>2858</v>
      </c>
      <c r="K2115" t="s">
        <v>2742</v>
      </c>
      <c r="L2115" t="s">
        <v>2058</v>
      </c>
      <c r="M2115" t="s">
        <v>2170</v>
      </c>
      <c r="N2115">
        <v>1</v>
      </c>
      <c r="O2115">
        <v>36</v>
      </c>
      <c r="P2115">
        <v>0.24</v>
      </c>
      <c r="Q2115">
        <v>15300</v>
      </c>
      <c r="R2115">
        <v>0</v>
      </c>
      <c r="S2115">
        <v>0</v>
      </c>
      <c r="T2115">
        <v>0</v>
      </c>
      <c r="U2115">
        <v>0</v>
      </c>
      <c r="V2115">
        <v>0</v>
      </c>
      <c r="W2115">
        <v>0</v>
      </c>
      <c r="X2115">
        <v>1</v>
      </c>
      <c r="Y2115">
        <v>36</v>
      </c>
      <c r="Z2115">
        <v>0.24</v>
      </c>
      <c r="AA2115">
        <v>0</v>
      </c>
      <c r="AB2115">
        <v>0</v>
      </c>
      <c r="AC2115">
        <v>0</v>
      </c>
      <c r="AD2115">
        <v>0</v>
      </c>
      <c r="AE2115">
        <v>0</v>
      </c>
      <c r="AF2115">
        <v>0</v>
      </c>
      <c r="AG2115" t="s">
        <v>11093</v>
      </c>
      <c r="AH2115" s="21" t="str">
        <f t="shared" si="64"/>
        <v>YO98</v>
      </c>
      <c r="AI2115" s="21">
        <v>67.5</v>
      </c>
      <c r="AJ2115" s="21">
        <f t="shared" si="65"/>
        <v>99.764705882352942</v>
      </c>
      <c r="AK2115" s="21" t="s">
        <v>2060</v>
      </c>
      <c r="AL2115" t="s">
        <v>2581</v>
      </c>
      <c r="AM2115" t="s">
        <v>53</v>
      </c>
      <c r="AN2115" t="s">
        <v>2031</v>
      </c>
    </row>
    <row r="2116" spans="1:40" ht="15" hidden="1" thickTop="1" x14ac:dyDescent="0.35">
      <c r="A2116" t="s">
        <v>11098</v>
      </c>
      <c r="B2116" t="s">
        <v>11095</v>
      </c>
      <c r="C2116" t="s">
        <v>4072</v>
      </c>
      <c r="D2116" t="s">
        <v>11096</v>
      </c>
      <c r="E2116" t="s">
        <v>3440</v>
      </c>
      <c r="F2116">
        <v>1</v>
      </c>
      <c r="G2116" t="s">
        <v>2609</v>
      </c>
      <c r="H2116" t="s">
        <v>2577</v>
      </c>
      <c r="I2116" t="s">
        <v>2511</v>
      </c>
      <c r="J2116" t="s">
        <v>2610</v>
      </c>
      <c r="K2116" t="s">
        <v>2611</v>
      </c>
      <c r="L2116" t="s">
        <v>2058</v>
      </c>
      <c r="M2116" t="s">
        <v>2982</v>
      </c>
      <c r="N2116">
        <v>0</v>
      </c>
      <c r="O2116">
        <v>0</v>
      </c>
      <c r="P2116">
        <v>0</v>
      </c>
      <c r="Q2116">
        <v>14280</v>
      </c>
      <c r="R2116">
        <v>0</v>
      </c>
      <c r="S2116">
        <v>0</v>
      </c>
      <c r="T2116">
        <v>0</v>
      </c>
      <c r="U2116">
        <v>0</v>
      </c>
      <c r="V2116">
        <v>0</v>
      </c>
      <c r="W2116">
        <v>0</v>
      </c>
      <c r="X2116">
        <v>0</v>
      </c>
      <c r="Y2116">
        <v>0</v>
      </c>
      <c r="Z2116">
        <v>0</v>
      </c>
      <c r="AA2116">
        <v>0</v>
      </c>
      <c r="AB2116">
        <v>0</v>
      </c>
      <c r="AC2116">
        <v>0</v>
      </c>
      <c r="AD2116">
        <v>0</v>
      </c>
      <c r="AE2116">
        <v>0</v>
      </c>
      <c r="AF2116">
        <v>0</v>
      </c>
      <c r="AG2116" t="s">
        <v>11097</v>
      </c>
      <c r="AH2116" s="21" t="str">
        <f t="shared" si="64"/>
        <v>YO27</v>
      </c>
      <c r="AI2116" s="21">
        <v>62.999999999999986</v>
      </c>
      <c r="AJ2116" s="21">
        <f t="shared" si="65"/>
        <v>100</v>
      </c>
      <c r="AK2116" s="21" t="s">
        <v>2060</v>
      </c>
      <c r="AL2116" t="s">
        <v>2581</v>
      </c>
      <c r="AM2116" t="s">
        <v>53</v>
      </c>
      <c r="AN2116" t="s">
        <v>2029</v>
      </c>
    </row>
    <row r="2117" spans="1:40" ht="15" hidden="1" thickTop="1" x14ac:dyDescent="0.35">
      <c r="A2117" t="s">
        <v>7887</v>
      </c>
      <c r="B2117" t="s">
        <v>11099</v>
      </c>
      <c r="C2117" t="s">
        <v>4943</v>
      </c>
      <c r="D2117" t="s">
        <v>11100</v>
      </c>
      <c r="E2117" t="s">
        <v>2545</v>
      </c>
      <c r="F2117">
        <v>1</v>
      </c>
      <c r="G2117" t="s">
        <v>2546</v>
      </c>
      <c r="H2117" t="s">
        <v>2510</v>
      </c>
      <c r="I2117" t="s">
        <v>2511</v>
      </c>
      <c r="J2117" t="s">
        <v>2547</v>
      </c>
      <c r="K2117" t="s">
        <v>2548</v>
      </c>
      <c r="L2117" t="s">
        <v>2058</v>
      </c>
      <c r="M2117" t="s">
        <v>2059</v>
      </c>
      <c r="N2117">
        <v>0</v>
      </c>
      <c r="O2117">
        <v>0</v>
      </c>
      <c r="P2117">
        <v>0</v>
      </c>
      <c r="Q2117">
        <v>24480</v>
      </c>
      <c r="R2117">
        <v>0</v>
      </c>
      <c r="S2117">
        <v>0</v>
      </c>
      <c r="T2117">
        <v>0</v>
      </c>
      <c r="U2117">
        <v>0</v>
      </c>
      <c r="V2117">
        <v>0</v>
      </c>
      <c r="W2117">
        <v>0</v>
      </c>
      <c r="X2117">
        <v>0</v>
      </c>
      <c r="Y2117">
        <v>0</v>
      </c>
      <c r="Z2117">
        <v>0</v>
      </c>
      <c r="AA2117">
        <v>0</v>
      </c>
      <c r="AB2117">
        <v>0</v>
      </c>
      <c r="AC2117">
        <v>0</v>
      </c>
      <c r="AD2117">
        <v>0</v>
      </c>
      <c r="AE2117">
        <v>0</v>
      </c>
      <c r="AF2117">
        <v>0</v>
      </c>
      <c r="AG2117" t="s">
        <v>11101</v>
      </c>
      <c r="AH2117" s="21" t="str">
        <f t="shared" si="64"/>
        <v>YO27</v>
      </c>
      <c r="AI2117" s="21">
        <v>107.92500000000001</v>
      </c>
      <c r="AJ2117" s="21">
        <f t="shared" si="65"/>
        <v>100</v>
      </c>
      <c r="AK2117" s="21" t="s">
        <v>2060</v>
      </c>
      <c r="AL2117" t="s">
        <v>2551</v>
      </c>
      <c r="AM2117" t="s">
        <v>53</v>
      </c>
      <c r="AN2117" t="s">
        <v>2031</v>
      </c>
    </row>
    <row r="2118" spans="1:40" ht="15" hidden="1" thickTop="1" x14ac:dyDescent="0.35">
      <c r="A2118" t="s">
        <v>11105</v>
      </c>
      <c r="B2118" t="s">
        <v>11102</v>
      </c>
      <c r="C2118" t="s">
        <v>5681</v>
      </c>
      <c r="D2118" t="s">
        <v>11103</v>
      </c>
      <c r="E2118" t="s">
        <v>2562</v>
      </c>
      <c r="F2118">
        <v>1</v>
      </c>
      <c r="G2118" t="s">
        <v>2546</v>
      </c>
      <c r="H2118" t="s">
        <v>2510</v>
      </c>
      <c r="I2118" t="s">
        <v>2511</v>
      </c>
      <c r="J2118" t="s">
        <v>2547</v>
      </c>
      <c r="K2118" t="s">
        <v>2548</v>
      </c>
      <c r="L2118" t="s">
        <v>2058</v>
      </c>
      <c r="M2118" t="s">
        <v>2059</v>
      </c>
      <c r="N2118">
        <v>1</v>
      </c>
      <c r="O2118">
        <v>55</v>
      </c>
      <c r="P2118">
        <v>0.22</v>
      </c>
      <c r="Q2118">
        <v>24480</v>
      </c>
      <c r="R2118">
        <v>0</v>
      </c>
      <c r="S2118">
        <v>0</v>
      </c>
      <c r="T2118">
        <v>0</v>
      </c>
      <c r="U2118">
        <v>0</v>
      </c>
      <c r="V2118">
        <v>0</v>
      </c>
      <c r="W2118">
        <v>0</v>
      </c>
      <c r="X2118">
        <v>1</v>
      </c>
      <c r="Y2118">
        <v>55</v>
      </c>
      <c r="Z2118">
        <v>0.22</v>
      </c>
      <c r="AA2118">
        <v>0</v>
      </c>
      <c r="AB2118">
        <v>0</v>
      </c>
      <c r="AC2118">
        <v>0</v>
      </c>
      <c r="AD2118">
        <v>0</v>
      </c>
      <c r="AE2118">
        <v>0</v>
      </c>
      <c r="AF2118">
        <v>0</v>
      </c>
      <c r="AG2118" t="s">
        <v>11104</v>
      </c>
      <c r="AH2118" s="21" t="str">
        <f t="shared" si="64"/>
        <v>YO27</v>
      </c>
      <c r="AI2118" s="21">
        <v>107.92500000000001</v>
      </c>
      <c r="AJ2118" s="21">
        <f t="shared" si="65"/>
        <v>99.775326797385617</v>
      </c>
      <c r="AK2118" s="21" t="s">
        <v>2060</v>
      </c>
      <c r="AL2118" t="s">
        <v>2551</v>
      </c>
      <c r="AM2118" t="s">
        <v>53</v>
      </c>
      <c r="AN2118" t="s">
        <v>2032</v>
      </c>
    </row>
    <row r="2119" spans="1:40" ht="15" hidden="1" thickTop="1" x14ac:dyDescent="0.35">
      <c r="A2119" t="s">
        <v>11109</v>
      </c>
      <c r="B2119" t="s">
        <v>11106</v>
      </c>
      <c r="C2119" t="s">
        <v>5269</v>
      </c>
      <c r="D2119" t="s">
        <v>11107</v>
      </c>
      <c r="E2119" t="s">
        <v>3058</v>
      </c>
      <c r="F2119">
        <v>1</v>
      </c>
      <c r="G2119" t="s">
        <v>2546</v>
      </c>
      <c r="H2119" t="s">
        <v>2510</v>
      </c>
      <c r="I2119" t="s">
        <v>2511</v>
      </c>
      <c r="J2119" t="s">
        <v>4675</v>
      </c>
      <c r="K2119" t="s">
        <v>3007</v>
      </c>
      <c r="L2119" t="s">
        <v>2058</v>
      </c>
      <c r="M2119" t="s">
        <v>2170</v>
      </c>
      <c r="N2119">
        <v>1</v>
      </c>
      <c r="O2119">
        <v>31</v>
      </c>
      <c r="P2119">
        <v>0.2</v>
      </c>
      <c r="Q2119">
        <v>15300</v>
      </c>
      <c r="R2119">
        <v>0</v>
      </c>
      <c r="S2119">
        <v>0</v>
      </c>
      <c r="T2119">
        <v>0</v>
      </c>
      <c r="U2119">
        <v>0</v>
      </c>
      <c r="V2119">
        <v>0</v>
      </c>
      <c r="W2119">
        <v>0</v>
      </c>
      <c r="X2119">
        <v>1</v>
      </c>
      <c r="Y2119">
        <v>31</v>
      </c>
      <c r="Z2119">
        <v>0.2</v>
      </c>
      <c r="AA2119">
        <v>0</v>
      </c>
      <c r="AB2119">
        <v>0</v>
      </c>
      <c r="AC2119">
        <v>0</v>
      </c>
      <c r="AD2119">
        <v>0</v>
      </c>
      <c r="AE2119">
        <v>0</v>
      </c>
      <c r="AF2119">
        <v>0</v>
      </c>
      <c r="AG2119" t="s">
        <v>11108</v>
      </c>
      <c r="AH2119" s="21" t="str">
        <f t="shared" ref="AH2119:AH2182" si="66">LEFT(AG2119,4)</f>
        <v>YO27</v>
      </c>
      <c r="AI2119" s="21">
        <v>67.5</v>
      </c>
      <c r="AJ2119" s="21">
        <f t="shared" ref="AJ2119:AJ2182" si="67">100-(O2119/Q2119*100)</f>
        <v>99.797385620915037</v>
      </c>
      <c r="AK2119" s="21" t="s">
        <v>2060</v>
      </c>
      <c r="AL2119" t="s">
        <v>2551</v>
      </c>
      <c r="AM2119" t="s">
        <v>53</v>
      </c>
      <c r="AN2119" t="s">
        <v>2031</v>
      </c>
    </row>
    <row r="2120" spans="1:40" ht="15" hidden="1" thickTop="1" x14ac:dyDescent="0.35">
      <c r="A2120" t="s">
        <v>11112</v>
      </c>
      <c r="B2120" t="s">
        <v>11110</v>
      </c>
      <c r="C2120" t="s">
        <v>100</v>
      </c>
      <c r="D2120" t="s">
        <v>11111</v>
      </c>
      <c r="E2120" t="s">
        <v>560</v>
      </c>
      <c r="F2120">
        <v>1</v>
      </c>
      <c r="G2120" t="s">
        <v>2055</v>
      </c>
      <c r="H2120" t="s">
        <v>2056</v>
      </c>
      <c r="I2120" t="s">
        <v>2511</v>
      </c>
      <c r="J2120" t="s">
        <v>67</v>
      </c>
      <c r="K2120" t="s">
        <v>68</v>
      </c>
      <c r="L2120" t="s">
        <v>2058</v>
      </c>
      <c r="M2120" t="s">
        <v>2059</v>
      </c>
      <c r="N2120">
        <v>0</v>
      </c>
      <c r="O2120">
        <v>0</v>
      </c>
      <c r="P2120">
        <v>0</v>
      </c>
      <c r="Q2120">
        <v>24480</v>
      </c>
      <c r="R2120">
        <v>0</v>
      </c>
      <c r="S2120">
        <v>0</v>
      </c>
      <c r="T2120">
        <v>0</v>
      </c>
      <c r="U2120">
        <v>0</v>
      </c>
      <c r="V2120">
        <v>0</v>
      </c>
      <c r="W2120">
        <v>0</v>
      </c>
      <c r="X2120">
        <v>0</v>
      </c>
      <c r="Y2120">
        <v>0</v>
      </c>
      <c r="Z2120">
        <v>0</v>
      </c>
      <c r="AA2120">
        <v>0</v>
      </c>
      <c r="AB2120">
        <v>0</v>
      </c>
      <c r="AC2120">
        <v>0</v>
      </c>
      <c r="AD2120">
        <v>0</v>
      </c>
      <c r="AE2120">
        <v>0</v>
      </c>
      <c r="AF2120">
        <v>0</v>
      </c>
      <c r="AG2120" t="s">
        <v>292</v>
      </c>
      <c r="AH2120" s="21" t="str">
        <f t="shared" si="66"/>
        <v>YO27</v>
      </c>
      <c r="AI2120" s="21">
        <v>107.92500000000001</v>
      </c>
      <c r="AJ2120" s="21">
        <f t="shared" si="67"/>
        <v>100</v>
      </c>
      <c r="AK2120" s="21" t="s">
        <v>2060</v>
      </c>
      <c r="AL2120" t="s">
        <v>70</v>
      </c>
      <c r="AM2120" t="s">
        <v>53</v>
      </c>
      <c r="AN2120" t="s">
        <v>2030</v>
      </c>
    </row>
    <row r="2121" spans="1:40" ht="15" hidden="1" thickTop="1" x14ac:dyDescent="0.35">
      <c r="A2121" t="s">
        <v>11116</v>
      </c>
      <c r="B2121" t="s">
        <v>11113</v>
      </c>
      <c r="C2121" t="s">
        <v>4266</v>
      </c>
      <c r="D2121" t="s">
        <v>11114</v>
      </c>
      <c r="E2121" t="s">
        <v>558</v>
      </c>
      <c r="F2121">
        <v>1</v>
      </c>
      <c r="G2121" t="s">
        <v>2524</v>
      </c>
      <c r="H2121" t="s">
        <v>2056</v>
      </c>
      <c r="I2121" t="s">
        <v>2511</v>
      </c>
      <c r="J2121" t="s">
        <v>2539</v>
      </c>
      <c r="K2121" t="s">
        <v>62</v>
      </c>
      <c r="L2121" t="s">
        <v>2058</v>
      </c>
      <c r="M2121" t="s">
        <v>2059</v>
      </c>
      <c r="N2121">
        <v>5</v>
      </c>
      <c r="O2121">
        <v>263</v>
      </c>
      <c r="P2121">
        <v>1.07</v>
      </c>
      <c r="Q2121">
        <v>24480</v>
      </c>
      <c r="R2121">
        <v>3</v>
      </c>
      <c r="S2121">
        <v>216</v>
      </c>
      <c r="T2121">
        <v>0.88</v>
      </c>
      <c r="U2121">
        <v>0</v>
      </c>
      <c r="V2121">
        <v>0</v>
      </c>
      <c r="W2121">
        <v>0</v>
      </c>
      <c r="X2121">
        <v>2</v>
      </c>
      <c r="Y2121">
        <v>47</v>
      </c>
      <c r="Z2121">
        <v>0.19</v>
      </c>
      <c r="AA2121">
        <v>0</v>
      </c>
      <c r="AB2121">
        <v>0</v>
      </c>
      <c r="AC2121">
        <v>0</v>
      </c>
      <c r="AD2121">
        <v>0</v>
      </c>
      <c r="AE2121">
        <v>0</v>
      </c>
      <c r="AF2121">
        <v>0</v>
      </c>
      <c r="AG2121" t="s">
        <v>11115</v>
      </c>
      <c r="AH2121" s="21" t="str">
        <f t="shared" si="66"/>
        <v>YR21</v>
      </c>
      <c r="AI2121" s="21">
        <v>107.92500000000001</v>
      </c>
      <c r="AJ2121" s="21">
        <f t="shared" si="67"/>
        <v>98.925653594771248</v>
      </c>
      <c r="AK2121" s="21" t="s">
        <v>2063</v>
      </c>
      <c r="AL2121" t="s">
        <v>2527</v>
      </c>
      <c r="AM2121" t="s">
        <v>53</v>
      </c>
      <c r="AN2121" t="s">
        <v>2030</v>
      </c>
    </row>
    <row r="2122" spans="1:40" ht="15" hidden="1" thickTop="1" x14ac:dyDescent="0.35">
      <c r="A2122" t="s">
        <v>11120</v>
      </c>
      <c r="B2122" t="s">
        <v>11117</v>
      </c>
      <c r="C2122" t="s">
        <v>3172</v>
      </c>
      <c r="D2122" t="s">
        <v>11118</v>
      </c>
      <c r="E2122" t="s">
        <v>3174</v>
      </c>
      <c r="F2122">
        <v>1</v>
      </c>
      <c r="G2122" t="s">
        <v>2682</v>
      </c>
      <c r="H2122" t="s">
        <v>2620</v>
      </c>
      <c r="I2122" t="s">
        <v>2511</v>
      </c>
      <c r="J2122" t="s">
        <v>3175</v>
      </c>
      <c r="K2122" t="s">
        <v>2684</v>
      </c>
      <c r="L2122" t="s">
        <v>2058</v>
      </c>
      <c r="M2122" t="s">
        <v>2059</v>
      </c>
      <c r="N2122">
        <v>0</v>
      </c>
      <c r="O2122">
        <v>0</v>
      </c>
      <c r="P2122">
        <v>0</v>
      </c>
      <c r="Q2122">
        <v>24480</v>
      </c>
      <c r="R2122">
        <v>0</v>
      </c>
      <c r="S2122">
        <v>0</v>
      </c>
      <c r="T2122">
        <v>0</v>
      </c>
      <c r="U2122">
        <v>0</v>
      </c>
      <c r="V2122">
        <v>0</v>
      </c>
      <c r="W2122">
        <v>0</v>
      </c>
      <c r="X2122">
        <v>0</v>
      </c>
      <c r="Y2122">
        <v>0</v>
      </c>
      <c r="Z2122">
        <v>0</v>
      </c>
      <c r="AA2122">
        <v>0</v>
      </c>
      <c r="AB2122">
        <v>0</v>
      </c>
      <c r="AC2122">
        <v>0</v>
      </c>
      <c r="AD2122">
        <v>0</v>
      </c>
      <c r="AE2122">
        <v>0</v>
      </c>
      <c r="AF2122">
        <v>0</v>
      </c>
      <c r="AG2122" t="s">
        <v>11119</v>
      </c>
      <c r="AH2122" s="21" t="str">
        <f t="shared" si="66"/>
        <v>YR21</v>
      </c>
      <c r="AI2122" s="21">
        <v>107.92500000000001</v>
      </c>
      <c r="AJ2122" s="21">
        <f t="shared" si="67"/>
        <v>100</v>
      </c>
      <c r="AK2122" s="21" t="s">
        <v>2060</v>
      </c>
      <c r="AL2122" t="s">
        <v>3177</v>
      </c>
      <c r="AM2122" t="s">
        <v>53</v>
      </c>
      <c r="AN2122" t="s">
        <v>2032</v>
      </c>
    </row>
    <row r="2123" spans="1:40" ht="15" hidden="1" thickTop="1" x14ac:dyDescent="0.35">
      <c r="A2123" t="s">
        <v>11124</v>
      </c>
      <c r="B2123" t="s">
        <v>11121</v>
      </c>
      <c r="C2123" t="s">
        <v>4421</v>
      </c>
      <c r="D2123" t="s">
        <v>11122</v>
      </c>
      <c r="E2123" t="s">
        <v>2608</v>
      </c>
      <c r="F2123">
        <v>1</v>
      </c>
      <c r="G2123" t="s">
        <v>2609</v>
      </c>
      <c r="H2123" t="s">
        <v>2577</v>
      </c>
      <c r="I2123" t="s">
        <v>2511</v>
      </c>
      <c r="J2123" t="s">
        <v>2610</v>
      </c>
      <c r="K2123" t="s">
        <v>2611</v>
      </c>
      <c r="L2123" t="s">
        <v>2058</v>
      </c>
      <c r="M2123" t="s">
        <v>2059</v>
      </c>
      <c r="N2123">
        <v>2</v>
      </c>
      <c r="O2123">
        <v>155</v>
      </c>
      <c r="P2123">
        <v>0.63</v>
      </c>
      <c r="Q2123">
        <v>24480</v>
      </c>
      <c r="R2123">
        <v>0</v>
      </c>
      <c r="S2123">
        <v>0</v>
      </c>
      <c r="T2123">
        <v>0</v>
      </c>
      <c r="U2123">
        <v>0</v>
      </c>
      <c r="V2123">
        <v>0</v>
      </c>
      <c r="W2123">
        <v>0</v>
      </c>
      <c r="X2123">
        <v>2</v>
      </c>
      <c r="Y2123">
        <v>155</v>
      </c>
      <c r="Z2123">
        <v>0.63</v>
      </c>
      <c r="AA2123">
        <v>0</v>
      </c>
      <c r="AB2123">
        <v>0</v>
      </c>
      <c r="AC2123">
        <v>0</v>
      </c>
      <c r="AD2123">
        <v>0</v>
      </c>
      <c r="AE2123">
        <v>0</v>
      </c>
      <c r="AF2123">
        <v>0</v>
      </c>
      <c r="AG2123" t="s">
        <v>11123</v>
      </c>
      <c r="AH2123" s="21" t="str">
        <f t="shared" si="66"/>
        <v>YO27</v>
      </c>
      <c r="AI2123" s="21">
        <v>107.92500000000001</v>
      </c>
      <c r="AJ2123" s="21">
        <f t="shared" si="67"/>
        <v>99.36683006535948</v>
      </c>
      <c r="AK2123" s="21" t="s">
        <v>2063</v>
      </c>
      <c r="AL2123" t="s">
        <v>2581</v>
      </c>
      <c r="AM2123" t="s">
        <v>53</v>
      </c>
      <c r="AN2123" t="s">
        <v>2030</v>
      </c>
    </row>
    <row r="2124" spans="1:40" ht="15" hidden="1" thickTop="1" x14ac:dyDescent="0.35">
      <c r="A2124" t="s">
        <v>11128</v>
      </c>
      <c r="B2124" t="s">
        <v>11125</v>
      </c>
      <c r="C2124" t="s">
        <v>4567</v>
      </c>
      <c r="D2124" t="s">
        <v>11126</v>
      </c>
      <c r="E2124" t="s">
        <v>2691</v>
      </c>
      <c r="F2124">
        <v>1</v>
      </c>
      <c r="G2124" t="s">
        <v>2600</v>
      </c>
      <c r="H2124" t="s">
        <v>2577</v>
      </c>
      <c r="I2124" t="s">
        <v>2511</v>
      </c>
      <c r="J2124" t="s">
        <v>2692</v>
      </c>
      <c r="K2124" t="s">
        <v>2635</v>
      </c>
      <c r="L2124" t="s">
        <v>2058</v>
      </c>
      <c r="M2124" t="s">
        <v>2170</v>
      </c>
      <c r="N2124">
        <v>0</v>
      </c>
      <c r="O2124">
        <v>0</v>
      </c>
      <c r="P2124">
        <v>0</v>
      </c>
      <c r="Q2124">
        <v>15300</v>
      </c>
      <c r="R2124">
        <v>0</v>
      </c>
      <c r="S2124">
        <v>0</v>
      </c>
      <c r="T2124">
        <v>0</v>
      </c>
      <c r="U2124">
        <v>0</v>
      </c>
      <c r="V2124">
        <v>0</v>
      </c>
      <c r="W2124">
        <v>0</v>
      </c>
      <c r="X2124">
        <v>0</v>
      </c>
      <c r="Y2124">
        <v>0</v>
      </c>
      <c r="Z2124">
        <v>0</v>
      </c>
      <c r="AA2124">
        <v>0</v>
      </c>
      <c r="AB2124">
        <v>0</v>
      </c>
      <c r="AC2124">
        <v>0</v>
      </c>
      <c r="AD2124">
        <v>0</v>
      </c>
      <c r="AE2124">
        <v>0</v>
      </c>
      <c r="AF2124">
        <v>0</v>
      </c>
      <c r="AG2124" t="s">
        <v>11127</v>
      </c>
      <c r="AH2124" s="21" t="str">
        <f t="shared" si="66"/>
        <v>YO98</v>
      </c>
      <c r="AI2124" s="21">
        <v>67.5</v>
      </c>
      <c r="AJ2124" s="21">
        <f t="shared" si="67"/>
        <v>100</v>
      </c>
      <c r="AK2124" s="21" t="s">
        <v>2060</v>
      </c>
      <c r="AL2124" t="s">
        <v>2581</v>
      </c>
      <c r="AM2124" t="s">
        <v>53</v>
      </c>
      <c r="AN2124" t="s">
        <v>2029</v>
      </c>
    </row>
    <row r="2125" spans="1:40" ht="15" hidden="1" thickTop="1" x14ac:dyDescent="0.35">
      <c r="A2125" t="s">
        <v>11132</v>
      </c>
      <c r="B2125" t="s">
        <v>11129</v>
      </c>
      <c r="C2125" t="s">
        <v>4168</v>
      </c>
      <c r="D2125" t="s">
        <v>11130</v>
      </c>
      <c r="E2125" t="s">
        <v>2608</v>
      </c>
      <c r="F2125">
        <v>1</v>
      </c>
      <c r="G2125" t="s">
        <v>2609</v>
      </c>
      <c r="H2125" t="s">
        <v>2577</v>
      </c>
      <c r="I2125" t="s">
        <v>2511</v>
      </c>
      <c r="J2125" t="s">
        <v>2741</v>
      </c>
      <c r="K2125" t="s">
        <v>2742</v>
      </c>
      <c r="L2125" t="s">
        <v>2058</v>
      </c>
      <c r="M2125" t="s">
        <v>2059</v>
      </c>
      <c r="N2125">
        <v>1</v>
      </c>
      <c r="O2125">
        <v>41</v>
      </c>
      <c r="P2125">
        <v>0.17</v>
      </c>
      <c r="Q2125">
        <v>24480</v>
      </c>
      <c r="R2125">
        <v>0</v>
      </c>
      <c r="S2125">
        <v>0</v>
      </c>
      <c r="T2125">
        <v>0</v>
      </c>
      <c r="U2125">
        <v>0</v>
      </c>
      <c r="V2125">
        <v>0</v>
      </c>
      <c r="W2125">
        <v>0</v>
      </c>
      <c r="X2125">
        <v>1</v>
      </c>
      <c r="Y2125">
        <v>41</v>
      </c>
      <c r="Z2125">
        <v>0.17</v>
      </c>
      <c r="AA2125">
        <v>0</v>
      </c>
      <c r="AB2125">
        <v>0</v>
      </c>
      <c r="AC2125">
        <v>0</v>
      </c>
      <c r="AD2125">
        <v>0</v>
      </c>
      <c r="AE2125">
        <v>0</v>
      </c>
      <c r="AF2125">
        <v>0</v>
      </c>
      <c r="AG2125" t="s">
        <v>11131</v>
      </c>
      <c r="AH2125" s="21" t="str">
        <f t="shared" si="66"/>
        <v>YO27</v>
      </c>
      <c r="AI2125" s="21">
        <v>107.92500000000001</v>
      </c>
      <c r="AJ2125" s="21">
        <f t="shared" si="67"/>
        <v>99.832516339869287</v>
      </c>
      <c r="AK2125" s="21" t="s">
        <v>2060</v>
      </c>
      <c r="AL2125" t="s">
        <v>2613</v>
      </c>
      <c r="AM2125" t="s">
        <v>53</v>
      </c>
      <c r="AN2125" t="s">
        <v>2032</v>
      </c>
    </row>
    <row r="2126" spans="1:40" ht="15" hidden="1" thickTop="1" x14ac:dyDescent="0.35">
      <c r="A2126" t="s">
        <v>11136</v>
      </c>
      <c r="B2126" t="s">
        <v>11133</v>
      </c>
      <c r="C2126" t="s">
        <v>2778</v>
      </c>
      <c r="D2126" t="s">
        <v>11134</v>
      </c>
      <c r="E2126" t="s">
        <v>2780</v>
      </c>
      <c r="F2126">
        <v>1</v>
      </c>
      <c r="G2126" t="s">
        <v>2609</v>
      </c>
      <c r="H2126" t="s">
        <v>2577</v>
      </c>
      <c r="I2126" t="s">
        <v>2511</v>
      </c>
      <c r="J2126" t="s">
        <v>2781</v>
      </c>
      <c r="K2126" t="s">
        <v>2765</v>
      </c>
      <c r="L2126" t="s">
        <v>2058</v>
      </c>
      <c r="M2126" t="s">
        <v>2170</v>
      </c>
      <c r="N2126">
        <v>1</v>
      </c>
      <c r="O2126">
        <v>54</v>
      </c>
      <c r="P2126">
        <v>0.35</v>
      </c>
      <c r="Q2126">
        <v>15300</v>
      </c>
      <c r="R2126">
        <v>1</v>
      </c>
      <c r="S2126">
        <v>54</v>
      </c>
      <c r="T2126">
        <v>0.35</v>
      </c>
      <c r="U2126">
        <v>0</v>
      </c>
      <c r="V2126">
        <v>0</v>
      </c>
      <c r="W2126">
        <v>0</v>
      </c>
      <c r="X2126">
        <v>0</v>
      </c>
      <c r="Y2126">
        <v>0</v>
      </c>
      <c r="Z2126">
        <v>0</v>
      </c>
      <c r="AA2126">
        <v>0</v>
      </c>
      <c r="AB2126">
        <v>0</v>
      </c>
      <c r="AC2126">
        <v>0</v>
      </c>
      <c r="AD2126">
        <v>0</v>
      </c>
      <c r="AE2126">
        <v>0</v>
      </c>
      <c r="AF2126">
        <v>0</v>
      </c>
      <c r="AG2126" t="s">
        <v>11135</v>
      </c>
      <c r="AH2126" s="21" t="str">
        <f t="shared" si="66"/>
        <v>YK19</v>
      </c>
      <c r="AI2126" s="21">
        <v>67.5</v>
      </c>
      <c r="AJ2126" s="21">
        <f t="shared" si="67"/>
        <v>99.647058823529406</v>
      </c>
      <c r="AK2126" s="21" t="s">
        <v>2063</v>
      </c>
      <c r="AL2126" t="s">
        <v>2613</v>
      </c>
      <c r="AM2126" t="s">
        <v>53</v>
      </c>
      <c r="AN2126" t="s">
        <v>2031</v>
      </c>
    </row>
    <row r="2127" spans="1:40" ht="15" hidden="1" thickTop="1" x14ac:dyDescent="0.35">
      <c r="A2127" t="s">
        <v>11139</v>
      </c>
      <c r="B2127" t="s">
        <v>11137</v>
      </c>
      <c r="C2127" t="s">
        <v>92</v>
      </c>
      <c r="D2127" t="s">
        <v>11138</v>
      </c>
      <c r="E2127" t="s">
        <v>560</v>
      </c>
      <c r="F2127">
        <v>1</v>
      </c>
      <c r="G2127" t="s">
        <v>2055</v>
      </c>
      <c r="H2127" t="s">
        <v>2056</v>
      </c>
      <c r="I2127" t="s">
        <v>2511</v>
      </c>
      <c r="J2127" t="s">
        <v>67</v>
      </c>
      <c r="K2127" t="s">
        <v>68</v>
      </c>
      <c r="L2127" t="s">
        <v>2058</v>
      </c>
      <c r="M2127" t="s">
        <v>2059</v>
      </c>
      <c r="N2127">
        <v>1</v>
      </c>
      <c r="O2127">
        <v>117</v>
      </c>
      <c r="P2127">
        <v>0.48</v>
      </c>
      <c r="Q2127">
        <v>24480</v>
      </c>
      <c r="R2127">
        <v>0</v>
      </c>
      <c r="S2127">
        <v>0</v>
      </c>
      <c r="T2127">
        <v>0</v>
      </c>
      <c r="U2127">
        <v>0</v>
      </c>
      <c r="V2127">
        <v>0</v>
      </c>
      <c r="W2127">
        <v>0</v>
      </c>
      <c r="X2127">
        <v>1</v>
      </c>
      <c r="Y2127">
        <v>117</v>
      </c>
      <c r="Z2127">
        <v>0.48</v>
      </c>
      <c r="AA2127">
        <v>0</v>
      </c>
      <c r="AB2127">
        <v>0</v>
      </c>
      <c r="AC2127">
        <v>0</v>
      </c>
      <c r="AD2127">
        <v>0</v>
      </c>
      <c r="AE2127">
        <v>0</v>
      </c>
      <c r="AF2127">
        <v>0</v>
      </c>
      <c r="AG2127" t="s">
        <v>293</v>
      </c>
      <c r="AH2127" s="21" t="str">
        <f t="shared" si="66"/>
        <v>YO27</v>
      </c>
      <c r="AI2127" s="21">
        <v>107.92500000000001</v>
      </c>
      <c r="AJ2127" s="21">
        <f t="shared" si="67"/>
        <v>99.522058823529406</v>
      </c>
      <c r="AK2127" s="21" t="s">
        <v>2063</v>
      </c>
      <c r="AL2127" t="s">
        <v>70</v>
      </c>
      <c r="AM2127" t="s">
        <v>53</v>
      </c>
      <c r="AN2127" t="s">
        <v>2031</v>
      </c>
    </row>
    <row r="2128" spans="1:40" ht="15" hidden="1" thickTop="1" x14ac:dyDescent="0.35">
      <c r="A2128" t="s">
        <v>11143</v>
      </c>
      <c r="B2128" t="s">
        <v>11140</v>
      </c>
      <c r="C2128" t="s">
        <v>5456</v>
      </c>
      <c r="D2128" t="s">
        <v>11141</v>
      </c>
      <c r="E2128" t="s">
        <v>64</v>
      </c>
      <c r="F2128">
        <v>1</v>
      </c>
      <c r="G2128" t="s">
        <v>2524</v>
      </c>
      <c r="H2128" t="s">
        <v>2056</v>
      </c>
      <c r="I2128" t="s">
        <v>2511</v>
      </c>
      <c r="J2128" t="s">
        <v>5458</v>
      </c>
      <c r="K2128" t="s">
        <v>62</v>
      </c>
      <c r="L2128" t="s">
        <v>2058</v>
      </c>
      <c r="M2128" t="s">
        <v>2059</v>
      </c>
      <c r="N2128">
        <v>0</v>
      </c>
      <c r="O2128">
        <v>0</v>
      </c>
      <c r="P2128">
        <v>0</v>
      </c>
      <c r="Q2128">
        <v>24480</v>
      </c>
      <c r="R2128">
        <v>0</v>
      </c>
      <c r="S2128">
        <v>0</v>
      </c>
      <c r="T2128">
        <v>0</v>
      </c>
      <c r="U2128">
        <v>0</v>
      </c>
      <c r="V2128">
        <v>0</v>
      </c>
      <c r="W2128">
        <v>0</v>
      </c>
      <c r="X2128">
        <v>0</v>
      </c>
      <c r="Y2128">
        <v>0</v>
      </c>
      <c r="Z2128">
        <v>0</v>
      </c>
      <c r="AA2128">
        <v>0</v>
      </c>
      <c r="AB2128">
        <v>0</v>
      </c>
      <c r="AC2128">
        <v>0</v>
      </c>
      <c r="AD2128">
        <v>0</v>
      </c>
      <c r="AE2128">
        <v>0</v>
      </c>
      <c r="AF2128">
        <v>0</v>
      </c>
      <c r="AG2128" t="s">
        <v>11142</v>
      </c>
      <c r="AH2128" s="21" t="str">
        <f t="shared" si="66"/>
        <v>YO27</v>
      </c>
      <c r="AI2128" s="21">
        <v>107.92500000000001</v>
      </c>
      <c r="AJ2128" s="21">
        <f t="shared" si="67"/>
        <v>100</v>
      </c>
      <c r="AK2128" s="21" t="s">
        <v>2060</v>
      </c>
      <c r="AL2128" t="s">
        <v>2527</v>
      </c>
      <c r="AM2128" t="s">
        <v>53</v>
      </c>
      <c r="AN2128" t="s">
        <v>2032</v>
      </c>
    </row>
    <row r="2129" spans="1:40" ht="15" hidden="1" thickTop="1" x14ac:dyDescent="0.35">
      <c r="A2129" t="s">
        <v>11147</v>
      </c>
      <c r="B2129" t="s">
        <v>11144</v>
      </c>
      <c r="C2129" t="s">
        <v>3456</v>
      </c>
      <c r="D2129" t="s">
        <v>11145</v>
      </c>
      <c r="E2129" t="s">
        <v>2575</v>
      </c>
      <c r="F2129">
        <v>1</v>
      </c>
      <c r="G2129" t="s">
        <v>2609</v>
      </c>
      <c r="H2129" t="s">
        <v>2577</v>
      </c>
      <c r="I2129" t="s">
        <v>2511</v>
      </c>
      <c r="J2129" t="s">
        <v>2675</v>
      </c>
      <c r="K2129" t="s">
        <v>2611</v>
      </c>
      <c r="L2129" t="s">
        <v>2058</v>
      </c>
      <c r="M2129" t="s">
        <v>2170</v>
      </c>
      <c r="N2129">
        <v>0</v>
      </c>
      <c r="O2129">
        <v>0</v>
      </c>
      <c r="P2129">
        <v>0</v>
      </c>
      <c r="Q2129">
        <v>15300</v>
      </c>
      <c r="R2129">
        <v>0</v>
      </c>
      <c r="S2129">
        <v>0</v>
      </c>
      <c r="T2129">
        <v>0</v>
      </c>
      <c r="U2129">
        <v>0</v>
      </c>
      <c r="V2129">
        <v>0</v>
      </c>
      <c r="W2129">
        <v>0</v>
      </c>
      <c r="X2129">
        <v>0</v>
      </c>
      <c r="Y2129">
        <v>0</v>
      </c>
      <c r="Z2129">
        <v>0</v>
      </c>
      <c r="AA2129">
        <v>0</v>
      </c>
      <c r="AB2129">
        <v>0</v>
      </c>
      <c r="AC2129">
        <v>0</v>
      </c>
      <c r="AD2129">
        <v>0</v>
      </c>
      <c r="AE2129">
        <v>0</v>
      </c>
      <c r="AF2129">
        <v>0</v>
      </c>
      <c r="AG2129" t="s">
        <v>11146</v>
      </c>
      <c r="AH2129" s="21" t="str">
        <f t="shared" si="66"/>
        <v>YO98</v>
      </c>
      <c r="AI2129" s="21">
        <v>67.5</v>
      </c>
      <c r="AJ2129" s="21">
        <f t="shared" si="67"/>
        <v>100</v>
      </c>
      <c r="AK2129" s="21" t="s">
        <v>2060</v>
      </c>
      <c r="AL2129" t="s">
        <v>2581</v>
      </c>
      <c r="AM2129" t="s">
        <v>53</v>
      </c>
      <c r="AN2129" t="s">
        <v>2031</v>
      </c>
    </row>
    <row r="2130" spans="1:40" ht="15" hidden="1" thickTop="1" x14ac:dyDescent="0.35">
      <c r="A2130" t="s">
        <v>11151</v>
      </c>
      <c r="B2130" t="s">
        <v>11148</v>
      </c>
      <c r="C2130" t="s">
        <v>5447</v>
      </c>
      <c r="D2130" t="s">
        <v>11149</v>
      </c>
      <c r="E2130" t="s">
        <v>2705</v>
      </c>
      <c r="F2130">
        <v>1</v>
      </c>
      <c r="G2130" t="s">
        <v>2593</v>
      </c>
      <c r="H2130" t="s">
        <v>2056</v>
      </c>
      <c r="I2130" t="s">
        <v>2511</v>
      </c>
      <c r="J2130" t="s">
        <v>2594</v>
      </c>
      <c r="K2130" t="s">
        <v>65</v>
      </c>
      <c r="L2130" t="s">
        <v>2058</v>
      </c>
      <c r="M2130" t="s">
        <v>2170</v>
      </c>
      <c r="N2130">
        <v>0</v>
      </c>
      <c r="O2130">
        <v>0</v>
      </c>
      <c r="P2130">
        <v>0</v>
      </c>
      <c r="Q2130">
        <v>15300</v>
      </c>
      <c r="R2130">
        <v>0</v>
      </c>
      <c r="S2130">
        <v>0</v>
      </c>
      <c r="T2130">
        <v>0</v>
      </c>
      <c r="U2130">
        <v>0</v>
      </c>
      <c r="V2130">
        <v>0</v>
      </c>
      <c r="W2130">
        <v>0</v>
      </c>
      <c r="X2130">
        <v>0</v>
      </c>
      <c r="Y2130">
        <v>0</v>
      </c>
      <c r="Z2130">
        <v>0</v>
      </c>
      <c r="AA2130">
        <v>0</v>
      </c>
      <c r="AB2130">
        <v>0</v>
      </c>
      <c r="AC2130">
        <v>0</v>
      </c>
      <c r="AD2130">
        <v>0</v>
      </c>
      <c r="AE2130">
        <v>0</v>
      </c>
      <c r="AF2130">
        <v>0</v>
      </c>
      <c r="AG2130" t="s">
        <v>11150</v>
      </c>
      <c r="AH2130" s="21" t="str">
        <f t="shared" si="66"/>
        <v>YH98</v>
      </c>
      <c r="AI2130" s="21">
        <v>67.5</v>
      </c>
      <c r="AJ2130" s="21">
        <f t="shared" si="67"/>
        <v>100</v>
      </c>
      <c r="AK2130" s="21" t="s">
        <v>2060</v>
      </c>
      <c r="AL2130" t="s">
        <v>2527</v>
      </c>
      <c r="AM2130" t="s">
        <v>53</v>
      </c>
      <c r="AN2130" t="s">
        <v>2031</v>
      </c>
    </row>
    <row r="2131" spans="1:40" ht="15" hidden="1" thickTop="1" x14ac:dyDescent="0.35">
      <c r="A2131" t="s">
        <v>11155</v>
      </c>
      <c r="B2131" t="s">
        <v>11152</v>
      </c>
      <c r="C2131" t="s">
        <v>3072</v>
      </c>
      <c r="D2131" t="s">
        <v>11153</v>
      </c>
      <c r="E2131" t="s">
        <v>2825</v>
      </c>
      <c r="F2131">
        <v>1</v>
      </c>
      <c r="G2131" t="s">
        <v>2816</v>
      </c>
      <c r="H2131" t="s">
        <v>2620</v>
      </c>
      <c r="I2131" t="s">
        <v>2511</v>
      </c>
      <c r="J2131" t="s">
        <v>2826</v>
      </c>
      <c r="K2131" t="s">
        <v>2827</v>
      </c>
      <c r="L2131" t="s">
        <v>2058</v>
      </c>
      <c r="M2131" t="s">
        <v>3044</v>
      </c>
      <c r="N2131">
        <v>0</v>
      </c>
      <c r="O2131">
        <v>0</v>
      </c>
      <c r="P2131">
        <v>0</v>
      </c>
      <c r="Q2131">
        <v>12240</v>
      </c>
      <c r="R2131">
        <v>0</v>
      </c>
      <c r="S2131">
        <v>0</v>
      </c>
      <c r="T2131">
        <v>0</v>
      </c>
      <c r="U2131">
        <v>0</v>
      </c>
      <c r="V2131">
        <v>0</v>
      </c>
      <c r="W2131">
        <v>0</v>
      </c>
      <c r="X2131">
        <v>0</v>
      </c>
      <c r="Y2131">
        <v>0</v>
      </c>
      <c r="Z2131">
        <v>0</v>
      </c>
      <c r="AA2131">
        <v>0</v>
      </c>
      <c r="AB2131">
        <v>0</v>
      </c>
      <c r="AC2131">
        <v>0</v>
      </c>
      <c r="AD2131">
        <v>0</v>
      </c>
      <c r="AE2131">
        <v>0</v>
      </c>
      <c r="AF2131">
        <v>0</v>
      </c>
      <c r="AG2131" t="s">
        <v>11154</v>
      </c>
      <c r="AH2131" s="21" t="str">
        <f t="shared" si="66"/>
        <v>YR21</v>
      </c>
      <c r="AI2131" s="21">
        <v>53.999999999999993</v>
      </c>
      <c r="AJ2131" s="21">
        <f t="shared" si="67"/>
        <v>100</v>
      </c>
      <c r="AK2131" s="21" t="s">
        <v>2060</v>
      </c>
      <c r="AL2131" t="s">
        <v>2829</v>
      </c>
      <c r="AM2131" t="s">
        <v>53</v>
      </c>
      <c r="AN2131" t="s">
        <v>2029</v>
      </c>
    </row>
    <row r="2132" spans="1:40" ht="15" hidden="1" thickTop="1" x14ac:dyDescent="0.35">
      <c r="A2132" t="s">
        <v>11159</v>
      </c>
      <c r="B2132" t="s">
        <v>11156</v>
      </c>
      <c r="C2132" t="s">
        <v>4067</v>
      </c>
      <c r="D2132" t="s">
        <v>11157</v>
      </c>
      <c r="E2132" t="s">
        <v>2575</v>
      </c>
      <c r="F2132">
        <v>1</v>
      </c>
      <c r="G2132" t="s">
        <v>2600</v>
      </c>
      <c r="H2132" t="s">
        <v>2577</v>
      </c>
      <c r="I2132" t="s">
        <v>2511</v>
      </c>
      <c r="J2132" t="s">
        <v>2699</v>
      </c>
      <c r="K2132" t="s">
        <v>2579</v>
      </c>
      <c r="L2132" t="s">
        <v>2058</v>
      </c>
      <c r="M2132" t="s">
        <v>2059</v>
      </c>
      <c r="N2132">
        <v>6</v>
      </c>
      <c r="O2132">
        <v>121</v>
      </c>
      <c r="P2132">
        <v>0.49</v>
      </c>
      <c r="Q2132">
        <v>24480</v>
      </c>
      <c r="R2132">
        <v>3</v>
      </c>
      <c r="S2132">
        <v>57</v>
      </c>
      <c r="T2132">
        <v>0.23</v>
      </c>
      <c r="U2132">
        <v>0</v>
      </c>
      <c r="V2132">
        <v>0</v>
      </c>
      <c r="W2132">
        <v>0</v>
      </c>
      <c r="X2132">
        <v>3</v>
      </c>
      <c r="Y2132">
        <v>64</v>
      </c>
      <c r="Z2132">
        <v>0.26</v>
      </c>
      <c r="AA2132">
        <v>0</v>
      </c>
      <c r="AB2132">
        <v>0</v>
      </c>
      <c r="AC2132">
        <v>0</v>
      </c>
      <c r="AD2132">
        <v>0</v>
      </c>
      <c r="AE2132">
        <v>0</v>
      </c>
      <c r="AF2132">
        <v>0</v>
      </c>
      <c r="AG2132" t="s">
        <v>11158</v>
      </c>
      <c r="AH2132" s="21" t="str">
        <f t="shared" si="66"/>
        <v>YR20</v>
      </c>
      <c r="AI2132" s="21">
        <v>107.92500000000001</v>
      </c>
      <c r="AJ2132" s="21">
        <f t="shared" si="67"/>
        <v>99.505718954248366</v>
      </c>
      <c r="AK2132" s="21" t="s">
        <v>2063</v>
      </c>
      <c r="AL2132" t="s">
        <v>2581</v>
      </c>
      <c r="AM2132" t="s">
        <v>53</v>
      </c>
      <c r="AN2132" t="s">
        <v>2031</v>
      </c>
    </row>
    <row r="2133" spans="1:40" ht="15" hidden="1" thickTop="1" x14ac:dyDescent="0.35">
      <c r="A2133" t="s">
        <v>11163</v>
      </c>
      <c r="B2133" t="s">
        <v>11160</v>
      </c>
      <c r="C2133" t="s">
        <v>2889</v>
      </c>
      <c r="D2133" t="s">
        <v>11161</v>
      </c>
      <c r="E2133" t="s">
        <v>3193</v>
      </c>
      <c r="F2133">
        <v>1</v>
      </c>
      <c r="G2133" t="s">
        <v>2609</v>
      </c>
      <c r="H2133" t="s">
        <v>2577</v>
      </c>
      <c r="I2133" t="s">
        <v>2511</v>
      </c>
      <c r="J2133" t="s">
        <v>2764</v>
      </c>
      <c r="K2133" t="s">
        <v>2765</v>
      </c>
      <c r="L2133" t="s">
        <v>2058</v>
      </c>
      <c r="M2133" t="s">
        <v>2225</v>
      </c>
      <c r="N2133">
        <v>0</v>
      </c>
      <c r="O2133">
        <v>0</v>
      </c>
      <c r="P2133">
        <v>0</v>
      </c>
      <c r="Q2133">
        <v>12240</v>
      </c>
      <c r="R2133">
        <v>0</v>
      </c>
      <c r="S2133">
        <v>0</v>
      </c>
      <c r="T2133">
        <v>0</v>
      </c>
      <c r="U2133">
        <v>0</v>
      </c>
      <c r="V2133">
        <v>0</v>
      </c>
      <c r="W2133">
        <v>0</v>
      </c>
      <c r="X2133">
        <v>0</v>
      </c>
      <c r="Y2133">
        <v>0</v>
      </c>
      <c r="Z2133">
        <v>0</v>
      </c>
      <c r="AA2133">
        <v>0</v>
      </c>
      <c r="AB2133">
        <v>0</v>
      </c>
      <c r="AC2133">
        <v>0</v>
      </c>
      <c r="AD2133">
        <v>0</v>
      </c>
      <c r="AE2133">
        <v>0</v>
      </c>
      <c r="AF2133">
        <v>0</v>
      </c>
      <c r="AG2133" t="s">
        <v>11162</v>
      </c>
      <c r="AH2133" s="21" t="str">
        <f t="shared" si="66"/>
        <v>YR21</v>
      </c>
      <c r="AI2133" s="21">
        <v>54</v>
      </c>
      <c r="AJ2133" s="21">
        <f t="shared" si="67"/>
        <v>100</v>
      </c>
      <c r="AK2133" s="21" t="s">
        <v>2060</v>
      </c>
      <c r="AL2133" t="s">
        <v>2613</v>
      </c>
      <c r="AM2133" t="s">
        <v>53</v>
      </c>
      <c r="AN2133" t="s">
        <v>2029</v>
      </c>
    </row>
    <row r="2134" spans="1:40" ht="15" hidden="1" thickTop="1" x14ac:dyDescent="0.35">
      <c r="A2134" t="s">
        <v>11167</v>
      </c>
      <c r="B2134" t="s">
        <v>11164</v>
      </c>
      <c r="C2134" t="s">
        <v>3691</v>
      </c>
      <c r="D2134" t="s">
        <v>11165</v>
      </c>
      <c r="E2134" t="s">
        <v>116</v>
      </c>
      <c r="F2134">
        <v>1</v>
      </c>
      <c r="G2134" t="s">
        <v>2055</v>
      </c>
      <c r="H2134" t="s">
        <v>2056</v>
      </c>
      <c r="I2134" t="s">
        <v>2511</v>
      </c>
      <c r="J2134" t="s">
        <v>3693</v>
      </c>
      <c r="K2134" t="s">
        <v>63</v>
      </c>
      <c r="L2134" t="s">
        <v>2058</v>
      </c>
      <c r="M2134" t="s">
        <v>8059</v>
      </c>
      <c r="N2134">
        <v>0</v>
      </c>
      <c r="O2134">
        <v>0</v>
      </c>
      <c r="P2134">
        <v>0</v>
      </c>
      <c r="Q2134">
        <v>11220</v>
      </c>
      <c r="R2134">
        <v>0</v>
      </c>
      <c r="S2134">
        <v>0</v>
      </c>
      <c r="T2134">
        <v>0</v>
      </c>
      <c r="U2134">
        <v>0</v>
      </c>
      <c r="V2134">
        <v>0</v>
      </c>
      <c r="W2134">
        <v>0</v>
      </c>
      <c r="X2134">
        <v>0</v>
      </c>
      <c r="Y2134">
        <v>0</v>
      </c>
      <c r="Z2134">
        <v>0</v>
      </c>
      <c r="AA2134">
        <v>0</v>
      </c>
      <c r="AB2134">
        <v>0</v>
      </c>
      <c r="AC2134">
        <v>0</v>
      </c>
      <c r="AD2134">
        <v>0</v>
      </c>
      <c r="AE2134">
        <v>0</v>
      </c>
      <c r="AF2134">
        <v>0</v>
      </c>
      <c r="AG2134" t="s">
        <v>11166</v>
      </c>
      <c r="AH2134" s="21" t="str">
        <f t="shared" si="66"/>
        <v>YO27</v>
      </c>
      <c r="AI2134" s="21">
        <v>49.500000000000007</v>
      </c>
      <c r="AJ2134" s="21">
        <f t="shared" si="67"/>
        <v>100</v>
      </c>
      <c r="AK2134" s="21" t="s">
        <v>2060</v>
      </c>
      <c r="AL2134" t="s">
        <v>2271</v>
      </c>
      <c r="AM2134" t="s">
        <v>53</v>
      </c>
      <c r="AN2134" t="s">
        <v>2029</v>
      </c>
    </row>
    <row r="2135" spans="1:40" ht="15" hidden="1" thickTop="1" x14ac:dyDescent="0.35">
      <c r="A2135" t="s">
        <v>11171</v>
      </c>
      <c r="B2135" t="s">
        <v>11168</v>
      </c>
      <c r="C2135" t="s">
        <v>5725</v>
      </c>
      <c r="D2135" t="s">
        <v>11169</v>
      </c>
      <c r="E2135" t="s">
        <v>3668</v>
      </c>
      <c r="F2135">
        <v>1</v>
      </c>
      <c r="G2135" t="s">
        <v>2816</v>
      </c>
      <c r="H2135" t="s">
        <v>2620</v>
      </c>
      <c r="I2135" t="s">
        <v>2511</v>
      </c>
      <c r="J2135" t="s">
        <v>3116</v>
      </c>
      <c r="K2135" t="s">
        <v>2818</v>
      </c>
      <c r="L2135" t="s">
        <v>2058</v>
      </c>
      <c r="M2135" t="s">
        <v>2059</v>
      </c>
      <c r="N2135">
        <v>2</v>
      </c>
      <c r="O2135">
        <v>147</v>
      </c>
      <c r="P2135">
        <v>0.6</v>
      </c>
      <c r="Q2135">
        <v>24480</v>
      </c>
      <c r="R2135">
        <v>1</v>
      </c>
      <c r="S2135">
        <v>81</v>
      </c>
      <c r="T2135">
        <v>0.33</v>
      </c>
      <c r="U2135">
        <v>0</v>
      </c>
      <c r="V2135">
        <v>0</v>
      </c>
      <c r="W2135">
        <v>0</v>
      </c>
      <c r="X2135">
        <v>1</v>
      </c>
      <c r="Y2135">
        <v>66</v>
      </c>
      <c r="Z2135">
        <v>0.27</v>
      </c>
      <c r="AA2135">
        <v>0</v>
      </c>
      <c r="AB2135">
        <v>0</v>
      </c>
      <c r="AC2135">
        <v>0</v>
      </c>
      <c r="AD2135">
        <v>0</v>
      </c>
      <c r="AE2135">
        <v>0</v>
      </c>
      <c r="AF2135">
        <v>0</v>
      </c>
      <c r="AG2135" t="s">
        <v>11170</v>
      </c>
      <c r="AH2135" s="21" t="str">
        <f t="shared" si="66"/>
        <v>YO27</v>
      </c>
      <c r="AI2135" s="21">
        <v>107.92500000000001</v>
      </c>
      <c r="AJ2135" s="21">
        <f t="shared" si="67"/>
        <v>99.399509803921575</v>
      </c>
      <c r="AK2135" s="21" t="s">
        <v>2063</v>
      </c>
      <c r="AL2135" t="s">
        <v>3118</v>
      </c>
      <c r="AM2135" t="s">
        <v>53</v>
      </c>
      <c r="AN2135" t="s">
        <v>2031</v>
      </c>
    </row>
    <row r="2136" spans="1:40" ht="15" hidden="1" thickTop="1" x14ac:dyDescent="0.35">
      <c r="A2136" t="s">
        <v>11175</v>
      </c>
      <c r="B2136" t="s">
        <v>11172</v>
      </c>
      <c r="C2136" t="s">
        <v>3203</v>
      </c>
      <c r="D2136" t="s">
        <v>11173</v>
      </c>
      <c r="E2136" t="s">
        <v>2825</v>
      </c>
      <c r="F2136">
        <v>1</v>
      </c>
      <c r="G2136" t="s">
        <v>2816</v>
      </c>
      <c r="H2136" t="s">
        <v>2620</v>
      </c>
      <c r="I2136" t="s">
        <v>2511</v>
      </c>
      <c r="J2136" t="s">
        <v>2826</v>
      </c>
      <c r="K2136" t="s">
        <v>2827</v>
      </c>
      <c r="L2136" t="s">
        <v>2058</v>
      </c>
      <c r="M2136" t="s">
        <v>2059</v>
      </c>
      <c r="N2136">
        <v>1</v>
      </c>
      <c r="O2136">
        <v>13</v>
      </c>
      <c r="P2136">
        <v>0.05</v>
      </c>
      <c r="Q2136">
        <v>24480</v>
      </c>
      <c r="R2136">
        <v>0</v>
      </c>
      <c r="S2136">
        <v>0</v>
      </c>
      <c r="T2136">
        <v>0</v>
      </c>
      <c r="U2136">
        <v>0</v>
      </c>
      <c r="V2136">
        <v>0</v>
      </c>
      <c r="W2136">
        <v>0</v>
      </c>
      <c r="X2136">
        <v>1</v>
      </c>
      <c r="Y2136">
        <v>13</v>
      </c>
      <c r="Z2136">
        <v>0.05</v>
      </c>
      <c r="AA2136">
        <v>0</v>
      </c>
      <c r="AB2136">
        <v>0</v>
      </c>
      <c r="AC2136">
        <v>0</v>
      </c>
      <c r="AD2136">
        <v>0</v>
      </c>
      <c r="AE2136">
        <v>0</v>
      </c>
      <c r="AF2136">
        <v>0</v>
      </c>
      <c r="AG2136" t="s">
        <v>11174</v>
      </c>
      <c r="AH2136" s="21" t="str">
        <f t="shared" si="66"/>
        <v>YO27</v>
      </c>
      <c r="AI2136" s="21">
        <v>107.92500000000001</v>
      </c>
      <c r="AJ2136" s="21">
        <f t="shared" si="67"/>
        <v>99.946895424836597</v>
      </c>
      <c r="AK2136" s="21" t="s">
        <v>2060</v>
      </c>
      <c r="AL2136" t="s">
        <v>2829</v>
      </c>
      <c r="AM2136" t="s">
        <v>53</v>
      </c>
      <c r="AN2136" t="s">
        <v>2031</v>
      </c>
    </row>
    <row r="2137" spans="1:40" ht="15" hidden="1" thickTop="1" x14ac:dyDescent="0.35">
      <c r="A2137" t="s">
        <v>11179</v>
      </c>
      <c r="B2137" t="s">
        <v>11176</v>
      </c>
      <c r="C2137" t="s">
        <v>2639</v>
      </c>
      <c r="D2137" t="s">
        <v>11177</v>
      </c>
      <c r="E2137" t="s">
        <v>2508</v>
      </c>
      <c r="F2137">
        <v>1</v>
      </c>
      <c r="G2137" t="s">
        <v>2509</v>
      </c>
      <c r="H2137" t="s">
        <v>2510</v>
      </c>
      <c r="I2137" t="s">
        <v>2511</v>
      </c>
      <c r="J2137" t="s">
        <v>2512</v>
      </c>
      <c r="K2137" t="s">
        <v>2513</v>
      </c>
      <c r="L2137" t="s">
        <v>2058</v>
      </c>
      <c r="M2137" t="s">
        <v>2059</v>
      </c>
      <c r="N2137">
        <v>0</v>
      </c>
      <c r="O2137">
        <v>0</v>
      </c>
      <c r="P2137">
        <v>0</v>
      </c>
      <c r="Q2137">
        <v>24480</v>
      </c>
      <c r="R2137">
        <v>0</v>
      </c>
      <c r="S2137">
        <v>0</v>
      </c>
      <c r="T2137">
        <v>0</v>
      </c>
      <c r="U2137">
        <v>0</v>
      </c>
      <c r="V2137">
        <v>0</v>
      </c>
      <c r="W2137">
        <v>0</v>
      </c>
      <c r="X2137">
        <v>0</v>
      </c>
      <c r="Y2137">
        <v>0</v>
      </c>
      <c r="Z2137">
        <v>0</v>
      </c>
      <c r="AA2137">
        <v>0</v>
      </c>
      <c r="AB2137">
        <v>0</v>
      </c>
      <c r="AC2137">
        <v>0</v>
      </c>
      <c r="AD2137">
        <v>0</v>
      </c>
      <c r="AE2137">
        <v>0</v>
      </c>
      <c r="AF2137">
        <v>0</v>
      </c>
      <c r="AG2137" t="s">
        <v>11178</v>
      </c>
      <c r="AH2137" s="21" t="str">
        <f t="shared" si="66"/>
        <v>YO27</v>
      </c>
      <c r="AI2137" s="21">
        <v>107.92500000000001</v>
      </c>
      <c r="AJ2137" s="21">
        <f t="shared" si="67"/>
        <v>100</v>
      </c>
      <c r="AK2137" s="21" t="s">
        <v>2060</v>
      </c>
      <c r="AL2137" t="s">
        <v>2515</v>
      </c>
      <c r="AM2137" t="s">
        <v>53</v>
      </c>
      <c r="AN2137" t="s">
        <v>2030</v>
      </c>
    </row>
    <row r="2138" spans="1:40" ht="15" hidden="1" thickTop="1" x14ac:dyDescent="0.35">
      <c r="A2138" t="s">
        <v>11182</v>
      </c>
      <c r="B2138" t="s">
        <v>11180</v>
      </c>
      <c r="C2138" t="s">
        <v>92</v>
      </c>
      <c r="D2138" t="s">
        <v>11181</v>
      </c>
      <c r="E2138" t="s">
        <v>119</v>
      </c>
      <c r="F2138">
        <v>1</v>
      </c>
      <c r="G2138" t="s">
        <v>2055</v>
      </c>
      <c r="H2138" t="s">
        <v>2056</v>
      </c>
      <c r="I2138" t="s">
        <v>2511</v>
      </c>
      <c r="J2138" t="s">
        <v>67</v>
      </c>
      <c r="K2138" t="s">
        <v>68</v>
      </c>
      <c r="L2138" t="s">
        <v>2058</v>
      </c>
      <c r="M2138" t="s">
        <v>2170</v>
      </c>
      <c r="N2138">
        <v>1</v>
      </c>
      <c r="O2138">
        <v>22</v>
      </c>
      <c r="P2138">
        <v>0.14000000000000001</v>
      </c>
      <c r="Q2138">
        <v>15300</v>
      </c>
      <c r="R2138">
        <v>1</v>
      </c>
      <c r="S2138">
        <v>22</v>
      </c>
      <c r="T2138">
        <v>0.14000000000000001</v>
      </c>
      <c r="U2138">
        <v>0</v>
      </c>
      <c r="V2138">
        <v>0</v>
      </c>
      <c r="W2138">
        <v>0</v>
      </c>
      <c r="X2138">
        <v>0</v>
      </c>
      <c r="Y2138">
        <v>0</v>
      </c>
      <c r="Z2138">
        <v>0</v>
      </c>
      <c r="AA2138">
        <v>0</v>
      </c>
      <c r="AB2138">
        <v>0</v>
      </c>
      <c r="AC2138">
        <v>0</v>
      </c>
      <c r="AD2138">
        <v>0</v>
      </c>
      <c r="AE2138">
        <v>0</v>
      </c>
      <c r="AF2138">
        <v>0</v>
      </c>
      <c r="AG2138" t="s">
        <v>294</v>
      </c>
      <c r="AH2138" s="21" t="str">
        <f t="shared" si="66"/>
        <v>YR20</v>
      </c>
      <c r="AI2138" s="21">
        <v>67.5</v>
      </c>
      <c r="AJ2138" s="21">
        <f t="shared" si="67"/>
        <v>99.856209150326791</v>
      </c>
      <c r="AK2138" s="21" t="s">
        <v>2060</v>
      </c>
      <c r="AL2138" t="s">
        <v>70</v>
      </c>
      <c r="AM2138" t="s">
        <v>53</v>
      </c>
      <c r="AN2138" t="s">
        <v>2029</v>
      </c>
    </row>
    <row r="2139" spans="1:40" ht="15" hidden="1" thickTop="1" x14ac:dyDescent="0.35">
      <c r="A2139" t="s">
        <v>11186</v>
      </c>
      <c r="B2139" t="s">
        <v>11183</v>
      </c>
      <c r="C2139" t="s">
        <v>3026</v>
      </c>
      <c r="D2139" t="s">
        <v>11184</v>
      </c>
      <c r="E2139" t="s">
        <v>3028</v>
      </c>
      <c r="F2139">
        <v>1</v>
      </c>
      <c r="G2139" t="s">
        <v>2546</v>
      </c>
      <c r="H2139" t="s">
        <v>2510</v>
      </c>
      <c r="I2139" t="s">
        <v>2511</v>
      </c>
      <c r="J2139" t="s">
        <v>3006</v>
      </c>
      <c r="K2139" t="s">
        <v>3007</v>
      </c>
      <c r="L2139" t="s">
        <v>2058</v>
      </c>
      <c r="M2139" t="s">
        <v>2059</v>
      </c>
      <c r="N2139">
        <v>0</v>
      </c>
      <c r="O2139">
        <v>0</v>
      </c>
      <c r="P2139">
        <v>0</v>
      </c>
      <c r="Q2139">
        <v>24480</v>
      </c>
      <c r="R2139">
        <v>0</v>
      </c>
      <c r="S2139">
        <v>0</v>
      </c>
      <c r="T2139">
        <v>0</v>
      </c>
      <c r="U2139">
        <v>0</v>
      </c>
      <c r="V2139">
        <v>0</v>
      </c>
      <c r="W2139">
        <v>0</v>
      </c>
      <c r="X2139">
        <v>0</v>
      </c>
      <c r="Y2139">
        <v>0</v>
      </c>
      <c r="Z2139">
        <v>0</v>
      </c>
      <c r="AA2139">
        <v>0</v>
      </c>
      <c r="AB2139">
        <v>0</v>
      </c>
      <c r="AC2139">
        <v>0</v>
      </c>
      <c r="AD2139">
        <v>0</v>
      </c>
      <c r="AE2139">
        <v>0</v>
      </c>
      <c r="AF2139">
        <v>0</v>
      </c>
      <c r="AG2139" t="s">
        <v>11185</v>
      </c>
      <c r="AH2139" s="21" t="str">
        <f t="shared" si="66"/>
        <v>YR21</v>
      </c>
      <c r="AI2139" s="21">
        <v>107.92500000000001</v>
      </c>
      <c r="AJ2139" s="21">
        <f t="shared" si="67"/>
        <v>100</v>
      </c>
      <c r="AK2139" s="21" t="s">
        <v>2060</v>
      </c>
      <c r="AL2139" t="s">
        <v>2551</v>
      </c>
      <c r="AM2139" t="s">
        <v>53</v>
      </c>
      <c r="AN2139" t="s">
        <v>2029</v>
      </c>
    </row>
    <row r="2140" spans="1:40" ht="15" hidden="1" thickTop="1" x14ac:dyDescent="0.35">
      <c r="A2140" t="s">
        <v>11190</v>
      </c>
      <c r="B2140" t="s">
        <v>11187</v>
      </c>
      <c r="C2140" t="s">
        <v>3891</v>
      </c>
      <c r="D2140" t="s">
        <v>11188</v>
      </c>
      <c r="E2140" t="s">
        <v>126</v>
      </c>
      <c r="F2140">
        <v>1</v>
      </c>
      <c r="G2140" t="s">
        <v>2524</v>
      </c>
      <c r="H2140" t="s">
        <v>2056</v>
      </c>
      <c r="I2140" t="s">
        <v>2511</v>
      </c>
      <c r="J2140" t="s">
        <v>3893</v>
      </c>
      <c r="K2140" t="s">
        <v>62</v>
      </c>
      <c r="L2140" t="s">
        <v>2058</v>
      </c>
      <c r="M2140" t="s">
        <v>2059</v>
      </c>
      <c r="N2140">
        <v>0</v>
      </c>
      <c r="O2140">
        <v>0</v>
      </c>
      <c r="P2140">
        <v>0</v>
      </c>
      <c r="Q2140">
        <v>24480</v>
      </c>
      <c r="R2140">
        <v>0</v>
      </c>
      <c r="S2140">
        <v>0</v>
      </c>
      <c r="T2140">
        <v>0</v>
      </c>
      <c r="U2140">
        <v>0</v>
      </c>
      <c r="V2140">
        <v>0</v>
      </c>
      <c r="W2140">
        <v>0</v>
      </c>
      <c r="X2140">
        <v>0</v>
      </c>
      <c r="Y2140">
        <v>0</v>
      </c>
      <c r="Z2140">
        <v>0</v>
      </c>
      <c r="AA2140">
        <v>0</v>
      </c>
      <c r="AB2140">
        <v>0</v>
      </c>
      <c r="AC2140">
        <v>0</v>
      </c>
      <c r="AD2140">
        <v>0</v>
      </c>
      <c r="AE2140">
        <v>0</v>
      </c>
      <c r="AF2140">
        <v>0</v>
      </c>
      <c r="AG2140" t="s">
        <v>11189</v>
      </c>
      <c r="AH2140" s="21" t="str">
        <f t="shared" si="66"/>
        <v>YO27</v>
      </c>
      <c r="AI2140" s="21">
        <v>107.92500000000001</v>
      </c>
      <c r="AJ2140" s="21">
        <f t="shared" si="67"/>
        <v>100</v>
      </c>
      <c r="AK2140" s="21" t="s">
        <v>2060</v>
      </c>
      <c r="AL2140" t="s">
        <v>2527</v>
      </c>
      <c r="AM2140" t="s">
        <v>53</v>
      </c>
      <c r="AN2140" t="s">
        <v>2031</v>
      </c>
    </row>
    <row r="2141" spans="1:40" ht="15" hidden="1" thickTop="1" x14ac:dyDescent="0.35">
      <c r="A2141" t="s">
        <v>11194</v>
      </c>
      <c r="B2141" t="s">
        <v>11191</v>
      </c>
      <c r="C2141" t="s">
        <v>3154</v>
      </c>
      <c r="D2141" t="s">
        <v>11192</v>
      </c>
      <c r="E2141" t="s">
        <v>2562</v>
      </c>
      <c r="F2141">
        <v>1</v>
      </c>
      <c r="G2141" t="s">
        <v>2546</v>
      </c>
      <c r="H2141" t="s">
        <v>2510</v>
      </c>
      <c r="I2141" t="s">
        <v>2511</v>
      </c>
      <c r="J2141" t="s">
        <v>2547</v>
      </c>
      <c r="K2141" t="s">
        <v>2548</v>
      </c>
      <c r="L2141" t="s">
        <v>2058</v>
      </c>
      <c r="M2141" t="s">
        <v>2059</v>
      </c>
      <c r="N2141">
        <v>0</v>
      </c>
      <c r="O2141">
        <v>0</v>
      </c>
      <c r="P2141">
        <v>0</v>
      </c>
      <c r="Q2141">
        <v>24480</v>
      </c>
      <c r="R2141">
        <v>0</v>
      </c>
      <c r="S2141">
        <v>0</v>
      </c>
      <c r="T2141">
        <v>0</v>
      </c>
      <c r="U2141">
        <v>0</v>
      </c>
      <c r="V2141">
        <v>0</v>
      </c>
      <c r="W2141">
        <v>0</v>
      </c>
      <c r="X2141">
        <v>0</v>
      </c>
      <c r="Y2141">
        <v>0</v>
      </c>
      <c r="Z2141">
        <v>0</v>
      </c>
      <c r="AA2141">
        <v>0</v>
      </c>
      <c r="AB2141">
        <v>0</v>
      </c>
      <c r="AC2141">
        <v>0</v>
      </c>
      <c r="AD2141">
        <v>0</v>
      </c>
      <c r="AE2141">
        <v>0</v>
      </c>
      <c r="AF2141">
        <v>0</v>
      </c>
      <c r="AG2141" t="s">
        <v>11193</v>
      </c>
      <c r="AH2141" s="21" t="str">
        <f t="shared" si="66"/>
        <v>YO27</v>
      </c>
      <c r="AI2141" s="21">
        <v>107.92500000000001</v>
      </c>
      <c r="AJ2141" s="21">
        <f t="shared" si="67"/>
        <v>100</v>
      </c>
      <c r="AK2141" s="21" t="s">
        <v>2060</v>
      </c>
      <c r="AL2141" t="s">
        <v>2551</v>
      </c>
      <c r="AM2141" t="s">
        <v>53</v>
      </c>
      <c r="AN2141" t="s">
        <v>2029</v>
      </c>
    </row>
    <row r="2142" spans="1:40" ht="15" hidden="1" thickTop="1" x14ac:dyDescent="0.35">
      <c r="A2142" t="s">
        <v>11198</v>
      </c>
      <c r="B2142" t="s">
        <v>11195</v>
      </c>
      <c r="C2142" t="s">
        <v>2928</v>
      </c>
      <c r="D2142" t="s">
        <v>11196</v>
      </c>
      <c r="E2142" t="s">
        <v>2562</v>
      </c>
      <c r="F2142">
        <v>1</v>
      </c>
      <c r="G2142" t="s">
        <v>2546</v>
      </c>
      <c r="H2142" t="s">
        <v>2510</v>
      </c>
      <c r="I2142" t="s">
        <v>2511</v>
      </c>
      <c r="J2142" t="s">
        <v>2547</v>
      </c>
      <c r="K2142" t="s">
        <v>2548</v>
      </c>
      <c r="L2142" t="s">
        <v>2058</v>
      </c>
      <c r="M2142" t="s">
        <v>2170</v>
      </c>
      <c r="N2142">
        <v>1</v>
      </c>
      <c r="O2142">
        <v>25</v>
      </c>
      <c r="P2142">
        <v>0.16</v>
      </c>
      <c r="Q2142">
        <v>15300</v>
      </c>
      <c r="R2142">
        <v>0</v>
      </c>
      <c r="S2142">
        <v>0</v>
      </c>
      <c r="T2142">
        <v>0</v>
      </c>
      <c r="U2142">
        <v>0</v>
      </c>
      <c r="V2142">
        <v>0</v>
      </c>
      <c r="W2142">
        <v>0</v>
      </c>
      <c r="X2142">
        <v>1</v>
      </c>
      <c r="Y2142">
        <v>25</v>
      </c>
      <c r="Z2142">
        <v>0.16</v>
      </c>
      <c r="AA2142">
        <v>0</v>
      </c>
      <c r="AB2142">
        <v>0</v>
      </c>
      <c r="AC2142">
        <v>0</v>
      </c>
      <c r="AD2142">
        <v>0</v>
      </c>
      <c r="AE2142">
        <v>0</v>
      </c>
      <c r="AF2142">
        <v>0</v>
      </c>
      <c r="AG2142" t="s">
        <v>11197</v>
      </c>
      <c r="AH2142" s="21" t="str">
        <f t="shared" si="66"/>
        <v>YO27</v>
      </c>
      <c r="AI2142" s="21">
        <v>67.5</v>
      </c>
      <c r="AJ2142" s="21">
        <f t="shared" si="67"/>
        <v>99.83660130718954</v>
      </c>
      <c r="AK2142" s="21" t="s">
        <v>2060</v>
      </c>
      <c r="AL2142" t="s">
        <v>2551</v>
      </c>
      <c r="AM2142" t="s">
        <v>53</v>
      </c>
      <c r="AN2142" t="s">
        <v>2031</v>
      </c>
    </row>
    <row r="2143" spans="1:40" ht="15" hidden="1" thickTop="1" x14ac:dyDescent="0.35">
      <c r="A2143" t="s">
        <v>11202</v>
      </c>
      <c r="B2143" t="s">
        <v>11199</v>
      </c>
      <c r="C2143" t="s">
        <v>4173</v>
      </c>
      <c r="D2143" t="s">
        <v>11200</v>
      </c>
      <c r="E2143" t="s">
        <v>2691</v>
      </c>
      <c r="F2143">
        <v>1</v>
      </c>
      <c r="G2143" t="s">
        <v>2600</v>
      </c>
      <c r="H2143" t="s">
        <v>2577</v>
      </c>
      <c r="I2143" t="s">
        <v>2511</v>
      </c>
      <c r="J2143" t="s">
        <v>2634</v>
      </c>
      <c r="K2143" t="s">
        <v>2635</v>
      </c>
      <c r="L2143" t="s">
        <v>30320</v>
      </c>
      <c r="M2143" t="s">
        <v>2170</v>
      </c>
      <c r="N2143">
        <v>0</v>
      </c>
      <c r="O2143">
        <v>0</v>
      </c>
      <c r="P2143">
        <v>0</v>
      </c>
      <c r="Q2143">
        <v>11700</v>
      </c>
      <c r="R2143">
        <v>0</v>
      </c>
      <c r="S2143">
        <v>0</v>
      </c>
      <c r="T2143">
        <v>0</v>
      </c>
      <c r="U2143">
        <v>0</v>
      </c>
      <c r="V2143">
        <v>0</v>
      </c>
      <c r="W2143">
        <v>0</v>
      </c>
      <c r="X2143">
        <v>0</v>
      </c>
      <c r="Y2143">
        <v>0</v>
      </c>
      <c r="Z2143">
        <v>0</v>
      </c>
      <c r="AA2143">
        <v>0</v>
      </c>
      <c r="AB2143">
        <v>0</v>
      </c>
      <c r="AC2143">
        <v>0</v>
      </c>
      <c r="AD2143">
        <v>0</v>
      </c>
      <c r="AE2143">
        <v>0</v>
      </c>
      <c r="AF2143">
        <v>0</v>
      </c>
      <c r="AG2143" t="s">
        <v>11201</v>
      </c>
      <c r="AH2143" s="21" t="str">
        <f t="shared" si="66"/>
        <v>YO27</v>
      </c>
      <c r="AI2143" s="21">
        <v>67.5</v>
      </c>
      <c r="AJ2143" s="21">
        <f t="shared" si="67"/>
        <v>100</v>
      </c>
      <c r="AK2143" s="21" t="s">
        <v>2060</v>
      </c>
      <c r="AL2143" t="s">
        <v>2581</v>
      </c>
      <c r="AM2143" t="s">
        <v>53</v>
      </c>
      <c r="AN2143" t="s">
        <v>2029</v>
      </c>
    </row>
    <row r="2144" spans="1:40" ht="15" hidden="1" thickTop="1" x14ac:dyDescent="0.35">
      <c r="A2144" t="s">
        <v>11206</v>
      </c>
      <c r="B2144" t="s">
        <v>11203</v>
      </c>
      <c r="C2144" t="s">
        <v>5372</v>
      </c>
      <c r="D2144" t="s">
        <v>11204</v>
      </c>
      <c r="E2144" t="s">
        <v>2825</v>
      </c>
      <c r="F2144">
        <v>1</v>
      </c>
      <c r="G2144" t="s">
        <v>2816</v>
      </c>
      <c r="H2144" t="s">
        <v>2620</v>
      </c>
      <c r="I2144" t="s">
        <v>2511</v>
      </c>
      <c r="J2144" t="s">
        <v>2826</v>
      </c>
      <c r="K2144" t="s">
        <v>2827</v>
      </c>
      <c r="L2144" t="s">
        <v>2058</v>
      </c>
      <c r="M2144" t="s">
        <v>2059</v>
      </c>
      <c r="N2144">
        <v>0</v>
      </c>
      <c r="O2144">
        <v>0</v>
      </c>
      <c r="P2144">
        <v>0</v>
      </c>
      <c r="Q2144">
        <v>24480</v>
      </c>
      <c r="R2144">
        <v>0</v>
      </c>
      <c r="S2144">
        <v>0</v>
      </c>
      <c r="T2144">
        <v>0</v>
      </c>
      <c r="U2144">
        <v>0</v>
      </c>
      <c r="V2144">
        <v>0</v>
      </c>
      <c r="W2144">
        <v>0</v>
      </c>
      <c r="X2144">
        <v>0</v>
      </c>
      <c r="Y2144">
        <v>0</v>
      </c>
      <c r="Z2144">
        <v>0</v>
      </c>
      <c r="AA2144">
        <v>0</v>
      </c>
      <c r="AB2144">
        <v>0</v>
      </c>
      <c r="AC2144">
        <v>0</v>
      </c>
      <c r="AD2144">
        <v>0</v>
      </c>
      <c r="AE2144">
        <v>0</v>
      </c>
      <c r="AF2144">
        <v>0</v>
      </c>
      <c r="AG2144" t="s">
        <v>11205</v>
      </c>
      <c r="AH2144" s="21" t="str">
        <f t="shared" si="66"/>
        <v>YO27</v>
      </c>
      <c r="AI2144" s="21">
        <v>107.92500000000001</v>
      </c>
      <c r="AJ2144" s="21">
        <f t="shared" si="67"/>
        <v>100</v>
      </c>
      <c r="AK2144" s="21" t="s">
        <v>2060</v>
      </c>
      <c r="AL2144" t="s">
        <v>2829</v>
      </c>
      <c r="AM2144" t="s">
        <v>53</v>
      </c>
      <c r="AN2144" t="s">
        <v>2030</v>
      </c>
    </row>
    <row r="2145" spans="1:40" ht="15" hidden="1" thickTop="1" x14ac:dyDescent="0.35">
      <c r="A2145" t="s">
        <v>11209</v>
      </c>
      <c r="B2145" t="s">
        <v>11207</v>
      </c>
      <c r="C2145" t="s">
        <v>2616</v>
      </c>
      <c r="D2145" t="s">
        <v>2757</v>
      </c>
      <c r="E2145" t="s">
        <v>2618</v>
      </c>
      <c r="F2145">
        <v>1</v>
      </c>
      <c r="G2145" t="s">
        <v>2619</v>
      </c>
      <c r="H2145" t="s">
        <v>2620</v>
      </c>
      <c r="I2145" t="s">
        <v>2511</v>
      </c>
      <c r="J2145" t="s">
        <v>2621</v>
      </c>
      <c r="K2145" t="s">
        <v>2622</v>
      </c>
      <c r="L2145" t="s">
        <v>2058</v>
      </c>
      <c r="M2145" t="s">
        <v>2059</v>
      </c>
      <c r="N2145">
        <v>1</v>
      </c>
      <c r="O2145">
        <v>102</v>
      </c>
      <c r="P2145">
        <v>0.42</v>
      </c>
      <c r="Q2145">
        <v>24480</v>
      </c>
      <c r="R2145">
        <v>1</v>
      </c>
      <c r="S2145">
        <v>102</v>
      </c>
      <c r="T2145">
        <v>0.42</v>
      </c>
      <c r="U2145">
        <v>0</v>
      </c>
      <c r="V2145">
        <v>0</v>
      </c>
      <c r="W2145">
        <v>0</v>
      </c>
      <c r="X2145">
        <v>0</v>
      </c>
      <c r="Y2145">
        <v>0</v>
      </c>
      <c r="Z2145">
        <v>0</v>
      </c>
      <c r="AA2145">
        <v>0</v>
      </c>
      <c r="AB2145">
        <v>0</v>
      </c>
      <c r="AC2145">
        <v>0</v>
      </c>
      <c r="AD2145">
        <v>0</v>
      </c>
      <c r="AE2145">
        <v>0</v>
      </c>
      <c r="AF2145">
        <v>0</v>
      </c>
      <c r="AG2145" t="s">
        <v>11208</v>
      </c>
      <c r="AH2145" s="21" t="str">
        <f t="shared" si="66"/>
        <v>YO27</v>
      </c>
      <c r="AI2145" s="21">
        <v>107.92500000000001</v>
      </c>
      <c r="AJ2145" s="21">
        <f t="shared" si="67"/>
        <v>99.583333333333329</v>
      </c>
      <c r="AK2145" s="21" t="s">
        <v>2063</v>
      </c>
      <c r="AL2145" t="s">
        <v>2624</v>
      </c>
      <c r="AM2145" t="s">
        <v>53</v>
      </c>
      <c r="AN2145" t="s">
        <v>2031</v>
      </c>
    </row>
    <row r="2146" spans="1:40" ht="15" hidden="1" thickTop="1" x14ac:dyDescent="0.35">
      <c r="A2146" t="s">
        <v>11213</v>
      </c>
      <c r="B2146" t="s">
        <v>11210</v>
      </c>
      <c r="C2146" t="s">
        <v>2849</v>
      </c>
      <c r="D2146" t="s">
        <v>11211</v>
      </c>
      <c r="E2146" t="s">
        <v>2705</v>
      </c>
      <c r="F2146">
        <v>1</v>
      </c>
      <c r="G2146" t="s">
        <v>2593</v>
      </c>
      <c r="H2146" t="s">
        <v>2056</v>
      </c>
      <c r="I2146" t="s">
        <v>2511</v>
      </c>
      <c r="J2146" t="s">
        <v>2594</v>
      </c>
      <c r="K2146" t="s">
        <v>65</v>
      </c>
      <c r="L2146" t="s">
        <v>2058</v>
      </c>
      <c r="M2146" t="s">
        <v>2059</v>
      </c>
      <c r="N2146">
        <v>0</v>
      </c>
      <c r="O2146">
        <v>0</v>
      </c>
      <c r="P2146">
        <v>0</v>
      </c>
      <c r="Q2146">
        <v>24480</v>
      </c>
      <c r="R2146">
        <v>0</v>
      </c>
      <c r="S2146">
        <v>0</v>
      </c>
      <c r="T2146">
        <v>0</v>
      </c>
      <c r="U2146">
        <v>0</v>
      </c>
      <c r="V2146">
        <v>0</v>
      </c>
      <c r="W2146">
        <v>0</v>
      </c>
      <c r="X2146">
        <v>0</v>
      </c>
      <c r="Y2146">
        <v>0</v>
      </c>
      <c r="Z2146">
        <v>0</v>
      </c>
      <c r="AA2146">
        <v>0</v>
      </c>
      <c r="AB2146">
        <v>0</v>
      </c>
      <c r="AC2146">
        <v>0</v>
      </c>
      <c r="AD2146">
        <v>0</v>
      </c>
      <c r="AE2146">
        <v>0</v>
      </c>
      <c r="AF2146">
        <v>0</v>
      </c>
      <c r="AG2146" t="s">
        <v>11212</v>
      </c>
      <c r="AH2146" s="21" t="str">
        <f t="shared" si="66"/>
        <v>YH98</v>
      </c>
      <c r="AI2146" s="21">
        <v>107.92500000000001</v>
      </c>
      <c r="AJ2146" s="21">
        <f t="shared" si="67"/>
        <v>100</v>
      </c>
      <c r="AK2146" s="21" t="s">
        <v>2060</v>
      </c>
      <c r="AL2146" t="s">
        <v>2527</v>
      </c>
      <c r="AM2146" t="s">
        <v>53</v>
      </c>
      <c r="AN2146" t="s">
        <v>2031</v>
      </c>
    </row>
    <row r="2147" spans="1:40" ht="15" hidden="1" thickTop="1" x14ac:dyDescent="0.35">
      <c r="A2147" t="s">
        <v>11217</v>
      </c>
      <c r="B2147" t="s">
        <v>11214</v>
      </c>
      <c r="C2147" t="s">
        <v>5223</v>
      </c>
      <c r="D2147" t="s">
        <v>11215</v>
      </c>
      <c r="E2147" t="s">
        <v>2705</v>
      </c>
      <c r="F2147">
        <v>1</v>
      </c>
      <c r="G2147" t="s">
        <v>2593</v>
      </c>
      <c r="H2147" t="s">
        <v>2056</v>
      </c>
      <c r="I2147" t="s">
        <v>2511</v>
      </c>
      <c r="J2147" t="s">
        <v>2594</v>
      </c>
      <c r="K2147" t="s">
        <v>65</v>
      </c>
      <c r="L2147" t="s">
        <v>2058</v>
      </c>
      <c r="M2147" t="s">
        <v>2170</v>
      </c>
      <c r="N2147">
        <v>0</v>
      </c>
      <c r="O2147">
        <v>0</v>
      </c>
      <c r="P2147">
        <v>0</v>
      </c>
      <c r="Q2147">
        <v>15300</v>
      </c>
      <c r="R2147">
        <v>0</v>
      </c>
      <c r="S2147">
        <v>0</v>
      </c>
      <c r="T2147">
        <v>0</v>
      </c>
      <c r="U2147">
        <v>0</v>
      </c>
      <c r="V2147">
        <v>0</v>
      </c>
      <c r="W2147">
        <v>0</v>
      </c>
      <c r="X2147">
        <v>0</v>
      </c>
      <c r="Y2147">
        <v>0</v>
      </c>
      <c r="Z2147">
        <v>0</v>
      </c>
      <c r="AA2147">
        <v>0</v>
      </c>
      <c r="AB2147">
        <v>0</v>
      </c>
      <c r="AC2147">
        <v>0</v>
      </c>
      <c r="AD2147">
        <v>0</v>
      </c>
      <c r="AE2147">
        <v>0</v>
      </c>
      <c r="AF2147">
        <v>0</v>
      </c>
      <c r="AG2147" t="s">
        <v>11216</v>
      </c>
      <c r="AH2147" s="21" t="str">
        <f t="shared" si="66"/>
        <v>YO27</v>
      </c>
      <c r="AI2147" s="21">
        <v>67.5</v>
      </c>
      <c r="AJ2147" s="21">
        <f t="shared" si="67"/>
        <v>100</v>
      </c>
      <c r="AK2147" s="21" t="s">
        <v>2060</v>
      </c>
      <c r="AL2147" t="s">
        <v>2527</v>
      </c>
      <c r="AM2147" t="s">
        <v>53</v>
      </c>
      <c r="AN2147" t="s">
        <v>2031</v>
      </c>
    </row>
    <row r="2148" spans="1:40" ht="15" hidden="1" thickTop="1" x14ac:dyDescent="0.35">
      <c r="A2148" t="s">
        <v>11221</v>
      </c>
      <c r="B2148" t="s">
        <v>11218</v>
      </c>
      <c r="C2148" t="s">
        <v>4306</v>
      </c>
      <c r="D2148" t="s">
        <v>11219</v>
      </c>
      <c r="E2148" t="s">
        <v>3107</v>
      </c>
      <c r="F2148">
        <v>1</v>
      </c>
      <c r="G2148" t="s">
        <v>2509</v>
      </c>
      <c r="H2148" t="s">
        <v>2510</v>
      </c>
      <c r="I2148" t="s">
        <v>2511</v>
      </c>
      <c r="J2148" t="s">
        <v>3408</v>
      </c>
      <c r="K2148" t="s">
        <v>3109</v>
      </c>
      <c r="L2148" t="s">
        <v>2058</v>
      </c>
      <c r="M2148" t="s">
        <v>2170</v>
      </c>
      <c r="N2148">
        <v>1</v>
      </c>
      <c r="O2148">
        <v>316</v>
      </c>
      <c r="P2148">
        <v>2.0699999999999998</v>
      </c>
      <c r="Q2148">
        <v>15300</v>
      </c>
      <c r="R2148">
        <v>0</v>
      </c>
      <c r="S2148">
        <v>0</v>
      </c>
      <c r="T2148">
        <v>0</v>
      </c>
      <c r="U2148">
        <v>0</v>
      </c>
      <c r="V2148">
        <v>0</v>
      </c>
      <c r="W2148">
        <v>0</v>
      </c>
      <c r="X2148">
        <v>1</v>
      </c>
      <c r="Y2148">
        <v>316</v>
      </c>
      <c r="Z2148">
        <v>2.0699999999999998</v>
      </c>
      <c r="AA2148">
        <v>0</v>
      </c>
      <c r="AB2148">
        <v>0</v>
      </c>
      <c r="AC2148">
        <v>0</v>
      </c>
      <c r="AD2148">
        <v>0</v>
      </c>
      <c r="AE2148">
        <v>0</v>
      </c>
      <c r="AF2148">
        <v>0</v>
      </c>
      <c r="AG2148" t="s">
        <v>11220</v>
      </c>
      <c r="AH2148" s="21" t="str">
        <f t="shared" si="66"/>
        <v>YO27</v>
      </c>
      <c r="AI2148" s="21">
        <v>67.5</v>
      </c>
      <c r="AJ2148" s="21">
        <f t="shared" si="67"/>
        <v>97.93464052287581</v>
      </c>
      <c r="AK2148" s="21" t="s">
        <v>2063</v>
      </c>
      <c r="AL2148" t="s">
        <v>3411</v>
      </c>
      <c r="AM2148" t="s">
        <v>53</v>
      </c>
      <c r="AN2148" t="s">
        <v>2031</v>
      </c>
    </row>
    <row r="2149" spans="1:40" ht="15" hidden="1" thickTop="1" x14ac:dyDescent="0.35">
      <c r="A2149" t="s">
        <v>11225</v>
      </c>
      <c r="B2149" t="s">
        <v>11222</v>
      </c>
      <c r="C2149" t="s">
        <v>3766</v>
      </c>
      <c r="D2149" t="s">
        <v>11223</v>
      </c>
      <c r="E2149" t="s">
        <v>2938</v>
      </c>
      <c r="F2149">
        <v>1</v>
      </c>
      <c r="G2149" t="s">
        <v>2593</v>
      </c>
      <c r="H2149" t="s">
        <v>2056</v>
      </c>
      <c r="I2149" t="s">
        <v>2511</v>
      </c>
      <c r="J2149" t="s">
        <v>3250</v>
      </c>
      <c r="K2149" t="s">
        <v>65</v>
      </c>
      <c r="L2149" t="s">
        <v>2058</v>
      </c>
      <c r="M2149" t="s">
        <v>2170</v>
      </c>
      <c r="N2149">
        <v>0</v>
      </c>
      <c r="O2149">
        <v>0</v>
      </c>
      <c r="P2149">
        <v>0</v>
      </c>
      <c r="Q2149">
        <v>15300</v>
      </c>
      <c r="R2149">
        <v>0</v>
      </c>
      <c r="S2149">
        <v>0</v>
      </c>
      <c r="T2149">
        <v>0</v>
      </c>
      <c r="U2149">
        <v>0</v>
      </c>
      <c r="V2149">
        <v>0</v>
      </c>
      <c r="W2149">
        <v>0</v>
      </c>
      <c r="X2149">
        <v>0</v>
      </c>
      <c r="Y2149">
        <v>0</v>
      </c>
      <c r="Z2149">
        <v>0</v>
      </c>
      <c r="AA2149">
        <v>0</v>
      </c>
      <c r="AB2149">
        <v>0</v>
      </c>
      <c r="AC2149">
        <v>0</v>
      </c>
      <c r="AD2149">
        <v>0</v>
      </c>
      <c r="AE2149">
        <v>0</v>
      </c>
      <c r="AF2149">
        <v>0</v>
      </c>
      <c r="AG2149" t="s">
        <v>11224</v>
      </c>
      <c r="AH2149" s="21" t="str">
        <f t="shared" si="66"/>
        <v>YO27</v>
      </c>
      <c r="AI2149" s="21">
        <v>67.5</v>
      </c>
      <c r="AJ2149" s="21">
        <f t="shared" si="67"/>
        <v>100</v>
      </c>
      <c r="AK2149" s="21" t="s">
        <v>2060</v>
      </c>
      <c r="AL2149" t="s">
        <v>2527</v>
      </c>
      <c r="AM2149" t="s">
        <v>53</v>
      </c>
      <c r="AN2149" t="s">
        <v>2030</v>
      </c>
    </row>
    <row r="2150" spans="1:40" ht="15" hidden="1" thickTop="1" x14ac:dyDescent="0.35">
      <c r="A2150" t="s">
        <v>11229</v>
      </c>
      <c r="B2150" t="s">
        <v>11226</v>
      </c>
      <c r="C2150" t="s">
        <v>3766</v>
      </c>
      <c r="D2150" t="s">
        <v>11227</v>
      </c>
      <c r="E2150" t="s">
        <v>2938</v>
      </c>
      <c r="F2150">
        <v>1</v>
      </c>
      <c r="G2150" t="s">
        <v>2593</v>
      </c>
      <c r="H2150" t="s">
        <v>2056</v>
      </c>
      <c r="I2150" t="s">
        <v>2511</v>
      </c>
      <c r="J2150" t="s">
        <v>3250</v>
      </c>
      <c r="K2150" t="s">
        <v>65</v>
      </c>
      <c r="L2150" t="s">
        <v>2058</v>
      </c>
      <c r="M2150" t="s">
        <v>2059</v>
      </c>
      <c r="N2150">
        <v>2</v>
      </c>
      <c r="O2150">
        <v>128</v>
      </c>
      <c r="P2150">
        <v>0.52</v>
      </c>
      <c r="Q2150">
        <v>24480</v>
      </c>
      <c r="R2150">
        <v>2</v>
      </c>
      <c r="S2150">
        <v>128</v>
      </c>
      <c r="T2150">
        <v>0.52</v>
      </c>
      <c r="U2150">
        <v>0</v>
      </c>
      <c r="V2150">
        <v>0</v>
      </c>
      <c r="W2150">
        <v>0</v>
      </c>
      <c r="X2150">
        <v>0</v>
      </c>
      <c r="Y2150">
        <v>0</v>
      </c>
      <c r="Z2150">
        <v>0</v>
      </c>
      <c r="AA2150">
        <v>0</v>
      </c>
      <c r="AB2150">
        <v>0</v>
      </c>
      <c r="AC2150">
        <v>0</v>
      </c>
      <c r="AD2150">
        <v>0</v>
      </c>
      <c r="AE2150">
        <v>0</v>
      </c>
      <c r="AF2150">
        <v>0</v>
      </c>
      <c r="AG2150" t="s">
        <v>11228</v>
      </c>
      <c r="AH2150" s="21" t="str">
        <f t="shared" si="66"/>
        <v>YO27</v>
      </c>
      <c r="AI2150" s="21">
        <v>107.92500000000001</v>
      </c>
      <c r="AJ2150" s="21">
        <f t="shared" si="67"/>
        <v>99.477124183006538</v>
      </c>
      <c r="AK2150" s="21" t="s">
        <v>2063</v>
      </c>
      <c r="AL2150" t="s">
        <v>2527</v>
      </c>
      <c r="AM2150" t="s">
        <v>53</v>
      </c>
      <c r="AN2150" t="s">
        <v>2032</v>
      </c>
    </row>
    <row r="2151" spans="1:40" ht="15" hidden="1" thickTop="1" x14ac:dyDescent="0.35">
      <c r="A2151" t="s">
        <v>11233</v>
      </c>
      <c r="B2151" t="s">
        <v>11230</v>
      </c>
      <c r="C2151" t="s">
        <v>2746</v>
      </c>
      <c r="D2151" t="s">
        <v>11231</v>
      </c>
      <c r="E2151" t="s">
        <v>3193</v>
      </c>
      <c r="F2151">
        <v>1</v>
      </c>
      <c r="G2151" t="s">
        <v>2609</v>
      </c>
      <c r="H2151" t="s">
        <v>2577</v>
      </c>
      <c r="I2151" t="s">
        <v>2511</v>
      </c>
      <c r="J2151" t="s">
        <v>2675</v>
      </c>
      <c r="K2151" t="s">
        <v>2611</v>
      </c>
      <c r="L2151" t="s">
        <v>2058</v>
      </c>
      <c r="M2151" t="s">
        <v>2059</v>
      </c>
      <c r="N2151">
        <v>1</v>
      </c>
      <c r="O2151">
        <v>30</v>
      </c>
      <c r="P2151">
        <v>0.12</v>
      </c>
      <c r="Q2151">
        <v>24480</v>
      </c>
      <c r="R2151">
        <v>0</v>
      </c>
      <c r="S2151">
        <v>0</v>
      </c>
      <c r="T2151">
        <v>0</v>
      </c>
      <c r="U2151">
        <v>0</v>
      </c>
      <c r="V2151">
        <v>0</v>
      </c>
      <c r="W2151">
        <v>0</v>
      </c>
      <c r="X2151">
        <v>1</v>
      </c>
      <c r="Y2151">
        <v>30</v>
      </c>
      <c r="Z2151">
        <v>0.12</v>
      </c>
      <c r="AA2151">
        <v>0</v>
      </c>
      <c r="AB2151">
        <v>0</v>
      </c>
      <c r="AC2151">
        <v>0</v>
      </c>
      <c r="AD2151">
        <v>0</v>
      </c>
      <c r="AE2151">
        <v>0</v>
      </c>
      <c r="AF2151">
        <v>0</v>
      </c>
      <c r="AG2151" t="s">
        <v>11232</v>
      </c>
      <c r="AH2151" s="21" t="str">
        <f t="shared" si="66"/>
        <v>YR20</v>
      </c>
      <c r="AI2151" s="21">
        <v>107.92500000000001</v>
      </c>
      <c r="AJ2151" s="21">
        <f t="shared" si="67"/>
        <v>99.877450980392155</v>
      </c>
      <c r="AK2151" s="21" t="s">
        <v>2060</v>
      </c>
      <c r="AL2151" t="s">
        <v>2613</v>
      </c>
      <c r="AM2151" t="s">
        <v>53</v>
      </c>
      <c r="AN2151" t="s">
        <v>2030</v>
      </c>
    </row>
    <row r="2152" spans="1:40" ht="15" hidden="1" thickTop="1" x14ac:dyDescent="0.35">
      <c r="A2152" t="s">
        <v>7904</v>
      </c>
      <c r="B2152" t="s">
        <v>11234</v>
      </c>
      <c r="C2152" t="s">
        <v>3207</v>
      </c>
      <c r="D2152" t="s">
        <v>11235</v>
      </c>
      <c r="E2152" t="s">
        <v>2608</v>
      </c>
      <c r="F2152">
        <v>1</v>
      </c>
      <c r="G2152" t="s">
        <v>2576</v>
      </c>
      <c r="H2152" t="s">
        <v>2577</v>
      </c>
      <c r="I2152" t="s">
        <v>2511</v>
      </c>
      <c r="J2152" t="s">
        <v>2692</v>
      </c>
      <c r="K2152" t="s">
        <v>2635</v>
      </c>
      <c r="L2152" t="s">
        <v>2058</v>
      </c>
      <c r="M2152" t="s">
        <v>2207</v>
      </c>
      <c r="N2152">
        <v>0</v>
      </c>
      <c r="O2152">
        <v>0</v>
      </c>
      <c r="P2152">
        <v>0</v>
      </c>
      <c r="Q2152">
        <v>13260</v>
      </c>
      <c r="R2152">
        <v>0</v>
      </c>
      <c r="S2152">
        <v>0</v>
      </c>
      <c r="T2152">
        <v>0</v>
      </c>
      <c r="U2152">
        <v>0</v>
      </c>
      <c r="V2152">
        <v>0</v>
      </c>
      <c r="W2152">
        <v>0</v>
      </c>
      <c r="X2152">
        <v>0</v>
      </c>
      <c r="Y2152">
        <v>0</v>
      </c>
      <c r="Z2152">
        <v>0</v>
      </c>
      <c r="AA2152">
        <v>0</v>
      </c>
      <c r="AB2152">
        <v>0</v>
      </c>
      <c r="AC2152">
        <v>0</v>
      </c>
      <c r="AD2152">
        <v>0</v>
      </c>
      <c r="AE2152">
        <v>0</v>
      </c>
      <c r="AF2152">
        <v>0</v>
      </c>
      <c r="AG2152" t="s">
        <v>11236</v>
      </c>
      <c r="AH2152" s="21" t="str">
        <f t="shared" si="66"/>
        <v>YO27</v>
      </c>
      <c r="AI2152" s="21">
        <v>58.5</v>
      </c>
      <c r="AJ2152" s="21">
        <f t="shared" si="67"/>
        <v>100</v>
      </c>
      <c r="AK2152" s="21" t="s">
        <v>2060</v>
      </c>
      <c r="AL2152" t="s">
        <v>2581</v>
      </c>
      <c r="AM2152" t="s">
        <v>53</v>
      </c>
      <c r="AN2152" t="s">
        <v>2029</v>
      </c>
    </row>
    <row r="2153" spans="1:40" ht="15" hidden="1" thickTop="1" x14ac:dyDescent="0.35">
      <c r="A2153" t="s">
        <v>11239</v>
      </c>
      <c r="B2153" t="s">
        <v>11237</v>
      </c>
      <c r="C2153" t="s">
        <v>5100</v>
      </c>
      <c r="D2153" t="s">
        <v>10732</v>
      </c>
      <c r="E2153" t="s">
        <v>558</v>
      </c>
      <c r="F2153">
        <v>1</v>
      </c>
      <c r="G2153" t="s">
        <v>2524</v>
      </c>
      <c r="H2153" t="s">
        <v>2056</v>
      </c>
      <c r="I2153" t="s">
        <v>2511</v>
      </c>
      <c r="J2153" t="s">
        <v>2532</v>
      </c>
      <c r="K2153" t="s">
        <v>62</v>
      </c>
      <c r="L2153" t="s">
        <v>2058</v>
      </c>
      <c r="M2153" t="s">
        <v>2059</v>
      </c>
      <c r="N2153">
        <v>0</v>
      </c>
      <c r="O2153">
        <v>0</v>
      </c>
      <c r="P2153">
        <v>0</v>
      </c>
      <c r="Q2153">
        <v>24480</v>
      </c>
      <c r="R2153">
        <v>0</v>
      </c>
      <c r="S2153">
        <v>0</v>
      </c>
      <c r="T2153">
        <v>0</v>
      </c>
      <c r="U2153">
        <v>0</v>
      </c>
      <c r="V2153">
        <v>0</v>
      </c>
      <c r="W2153">
        <v>0</v>
      </c>
      <c r="X2153">
        <v>0</v>
      </c>
      <c r="Y2153">
        <v>0</v>
      </c>
      <c r="Z2153">
        <v>0</v>
      </c>
      <c r="AA2153">
        <v>0</v>
      </c>
      <c r="AB2153">
        <v>0</v>
      </c>
      <c r="AC2153">
        <v>0</v>
      </c>
      <c r="AD2153">
        <v>0</v>
      </c>
      <c r="AE2153">
        <v>0</v>
      </c>
      <c r="AF2153">
        <v>0</v>
      </c>
      <c r="AG2153" t="s">
        <v>11238</v>
      </c>
      <c r="AH2153" s="21" t="str">
        <f t="shared" si="66"/>
        <v>YO27</v>
      </c>
      <c r="AI2153" s="21">
        <v>107.92500000000001</v>
      </c>
      <c r="AJ2153" s="21">
        <f t="shared" si="67"/>
        <v>100</v>
      </c>
      <c r="AK2153" s="21" t="s">
        <v>2060</v>
      </c>
      <c r="AL2153" t="s">
        <v>2527</v>
      </c>
      <c r="AM2153" t="s">
        <v>53</v>
      </c>
      <c r="AN2153" t="s">
        <v>2031</v>
      </c>
    </row>
    <row r="2154" spans="1:40" ht="15" hidden="1" thickTop="1" x14ac:dyDescent="0.35">
      <c r="A2154" t="s">
        <v>11243</v>
      </c>
      <c r="B2154" t="s">
        <v>11240</v>
      </c>
      <c r="C2154" t="s">
        <v>2855</v>
      </c>
      <c r="D2154" t="s">
        <v>11241</v>
      </c>
      <c r="E2154" t="s">
        <v>2575</v>
      </c>
      <c r="F2154">
        <v>1</v>
      </c>
      <c r="G2154" t="s">
        <v>2576</v>
      </c>
      <c r="H2154" t="s">
        <v>2577</v>
      </c>
      <c r="I2154" t="s">
        <v>2511</v>
      </c>
      <c r="J2154" t="s">
        <v>2858</v>
      </c>
      <c r="K2154" t="s">
        <v>2742</v>
      </c>
      <c r="L2154" t="s">
        <v>2058</v>
      </c>
      <c r="M2154" t="s">
        <v>2170</v>
      </c>
      <c r="N2154">
        <v>0</v>
      </c>
      <c r="O2154">
        <v>0</v>
      </c>
      <c r="P2154">
        <v>0</v>
      </c>
      <c r="Q2154">
        <v>15300</v>
      </c>
      <c r="R2154">
        <v>0</v>
      </c>
      <c r="S2154">
        <v>0</v>
      </c>
      <c r="T2154">
        <v>0</v>
      </c>
      <c r="U2154">
        <v>0</v>
      </c>
      <c r="V2154">
        <v>0</v>
      </c>
      <c r="W2154">
        <v>0</v>
      </c>
      <c r="X2154">
        <v>0</v>
      </c>
      <c r="Y2154">
        <v>0</v>
      </c>
      <c r="Z2154">
        <v>0</v>
      </c>
      <c r="AA2154">
        <v>0</v>
      </c>
      <c r="AB2154">
        <v>0</v>
      </c>
      <c r="AC2154">
        <v>0</v>
      </c>
      <c r="AD2154">
        <v>0</v>
      </c>
      <c r="AE2154">
        <v>0</v>
      </c>
      <c r="AF2154">
        <v>0</v>
      </c>
      <c r="AG2154" t="s">
        <v>11242</v>
      </c>
      <c r="AH2154" s="21" t="str">
        <f t="shared" si="66"/>
        <v>YO98</v>
      </c>
      <c r="AI2154" s="21">
        <v>67.5</v>
      </c>
      <c r="AJ2154" s="21">
        <f t="shared" si="67"/>
        <v>100</v>
      </c>
      <c r="AK2154" s="21" t="s">
        <v>2060</v>
      </c>
      <c r="AL2154" t="s">
        <v>2581</v>
      </c>
      <c r="AM2154" t="s">
        <v>53</v>
      </c>
      <c r="AN2154" t="s">
        <v>2031</v>
      </c>
    </row>
    <row r="2155" spans="1:40" ht="15" hidden="1" thickTop="1" x14ac:dyDescent="0.35">
      <c r="A2155" t="s">
        <v>11247</v>
      </c>
      <c r="B2155" t="s">
        <v>11244</v>
      </c>
      <c r="C2155" t="s">
        <v>5456</v>
      </c>
      <c r="D2155" t="s">
        <v>11245</v>
      </c>
      <c r="E2155" t="s">
        <v>64</v>
      </c>
      <c r="F2155">
        <v>1</v>
      </c>
      <c r="G2155" t="s">
        <v>2524</v>
      </c>
      <c r="H2155" t="s">
        <v>2056</v>
      </c>
      <c r="I2155" t="s">
        <v>2511</v>
      </c>
      <c r="J2155" t="s">
        <v>5458</v>
      </c>
      <c r="K2155" t="s">
        <v>62</v>
      </c>
      <c r="L2155" t="s">
        <v>2058</v>
      </c>
      <c r="M2155" t="s">
        <v>2059</v>
      </c>
      <c r="N2155">
        <v>0</v>
      </c>
      <c r="O2155">
        <v>0</v>
      </c>
      <c r="P2155">
        <v>0</v>
      </c>
      <c r="Q2155">
        <v>24480</v>
      </c>
      <c r="R2155">
        <v>0</v>
      </c>
      <c r="S2155">
        <v>0</v>
      </c>
      <c r="T2155">
        <v>0</v>
      </c>
      <c r="U2155">
        <v>0</v>
      </c>
      <c r="V2155">
        <v>0</v>
      </c>
      <c r="W2155">
        <v>0</v>
      </c>
      <c r="X2155">
        <v>0</v>
      </c>
      <c r="Y2155">
        <v>0</v>
      </c>
      <c r="Z2155">
        <v>0</v>
      </c>
      <c r="AA2155">
        <v>0</v>
      </c>
      <c r="AB2155">
        <v>0</v>
      </c>
      <c r="AC2155">
        <v>0</v>
      </c>
      <c r="AD2155">
        <v>0</v>
      </c>
      <c r="AE2155">
        <v>0</v>
      </c>
      <c r="AF2155">
        <v>0</v>
      </c>
      <c r="AG2155" t="s">
        <v>11246</v>
      </c>
      <c r="AH2155" s="21" t="str">
        <f t="shared" si="66"/>
        <v>YH98</v>
      </c>
      <c r="AI2155" s="21">
        <v>107.92500000000001</v>
      </c>
      <c r="AJ2155" s="21">
        <f t="shared" si="67"/>
        <v>100</v>
      </c>
      <c r="AK2155" s="21" t="s">
        <v>2060</v>
      </c>
      <c r="AL2155" t="s">
        <v>2527</v>
      </c>
      <c r="AM2155" t="s">
        <v>53</v>
      </c>
      <c r="AN2155" t="s">
        <v>2030</v>
      </c>
    </row>
    <row r="2156" spans="1:40" ht="15" hidden="1" thickTop="1" x14ac:dyDescent="0.35">
      <c r="A2156" t="s">
        <v>11251</v>
      </c>
      <c r="B2156" t="s">
        <v>11248</v>
      </c>
      <c r="C2156" t="s">
        <v>6904</v>
      </c>
      <c r="D2156" t="s">
        <v>11249</v>
      </c>
      <c r="E2156" t="s">
        <v>3462</v>
      </c>
      <c r="F2156">
        <v>1</v>
      </c>
      <c r="G2156" t="s">
        <v>2600</v>
      </c>
      <c r="H2156" t="s">
        <v>2577</v>
      </c>
      <c r="I2156" t="s">
        <v>2511</v>
      </c>
      <c r="J2156" t="s">
        <v>2634</v>
      </c>
      <c r="K2156" t="s">
        <v>2635</v>
      </c>
      <c r="L2156" t="s">
        <v>2058</v>
      </c>
      <c r="M2156" t="s">
        <v>2059</v>
      </c>
      <c r="N2156">
        <v>0</v>
      </c>
      <c r="O2156">
        <v>0</v>
      </c>
      <c r="P2156">
        <v>0</v>
      </c>
      <c r="Q2156">
        <v>24480</v>
      </c>
      <c r="R2156">
        <v>0</v>
      </c>
      <c r="S2156">
        <v>0</v>
      </c>
      <c r="T2156">
        <v>0</v>
      </c>
      <c r="U2156">
        <v>0</v>
      </c>
      <c r="V2156">
        <v>0</v>
      </c>
      <c r="W2156">
        <v>0</v>
      </c>
      <c r="X2156">
        <v>0</v>
      </c>
      <c r="Y2156">
        <v>0</v>
      </c>
      <c r="Z2156">
        <v>0</v>
      </c>
      <c r="AA2156">
        <v>0</v>
      </c>
      <c r="AB2156">
        <v>0</v>
      </c>
      <c r="AC2156">
        <v>0</v>
      </c>
      <c r="AD2156">
        <v>0</v>
      </c>
      <c r="AE2156">
        <v>0</v>
      </c>
      <c r="AF2156">
        <v>0</v>
      </c>
      <c r="AG2156" t="s">
        <v>11250</v>
      </c>
      <c r="AH2156" s="21" t="str">
        <f t="shared" si="66"/>
        <v>YR21</v>
      </c>
      <c r="AI2156" s="21">
        <v>107.92500000000001</v>
      </c>
      <c r="AJ2156" s="21">
        <f t="shared" si="67"/>
        <v>100</v>
      </c>
      <c r="AK2156" s="21" t="s">
        <v>2060</v>
      </c>
      <c r="AL2156" t="s">
        <v>2581</v>
      </c>
      <c r="AM2156" t="s">
        <v>53</v>
      </c>
      <c r="AN2156" t="s">
        <v>2032</v>
      </c>
    </row>
    <row r="2157" spans="1:40" ht="15" hidden="1" thickTop="1" x14ac:dyDescent="0.35">
      <c r="A2157" t="s">
        <v>11252</v>
      </c>
      <c r="B2157" t="s">
        <v>11253</v>
      </c>
      <c r="C2157" t="s">
        <v>2997</v>
      </c>
      <c r="D2157" t="s">
        <v>11254</v>
      </c>
      <c r="E2157" t="s">
        <v>43</v>
      </c>
      <c r="F2157">
        <v>2</v>
      </c>
      <c r="G2157" t="s">
        <v>2055</v>
      </c>
      <c r="H2157" t="s">
        <v>2056</v>
      </c>
      <c r="I2157" t="s">
        <v>2511</v>
      </c>
      <c r="J2157" t="s">
        <v>2999</v>
      </c>
      <c r="K2157" t="s">
        <v>42</v>
      </c>
      <c r="L2157" t="s">
        <v>2058</v>
      </c>
      <c r="M2157" t="s">
        <v>2982</v>
      </c>
      <c r="N2157">
        <v>1</v>
      </c>
      <c r="O2157">
        <v>251</v>
      </c>
      <c r="P2157">
        <v>1.76</v>
      </c>
      <c r="Q2157">
        <v>14280</v>
      </c>
      <c r="R2157">
        <v>1</v>
      </c>
      <c r="S2157">
        <v>251</v>
      </c>
      <c r="T2157">
        <v>1.76</v>
      </c>
      <c r="U2157">
        <v>0</v>
      </c>
      <c r="V2157">
        <v>0</v>
      </c>
      <c r="W2157">
        <v>0</v>
      </c>
      <c r="X2157">
        <v>0</v>
      </c>
      <c r="Y2157">
        <v>0</v>
      </c>
      <c r="Z2157">
        <v>0</v>
      </c>
      <c r="AA2157">
        <v>0</v>
      </c>
      <c r="AB2157">
        <v>0</v>
      </c>
      <c r="AC2157">
        <v>0</v>
      </c>
      <c r="AD2157">
        <v>0</v>
      </c>
      <c r="AE2157">
        <v>0</v>
      </c>
      <c r="AF2157">
        <v>0</v>
      </c>
      <c r="AG2157" t="s">
        <v>11255</v>
      </c>
      <c r="AH2157" s="21" t="str">
        <f t="shared" si="66"/>
        <v>YO27</v>
      </c>
      <c r="AI2157" s="21">
        <v>62.999999999999986</v>
      </c>
      <c r="AJ2157" s="21">
        <f t="shared" si="67"/>
        <v>98.242296918767508</v>
      </c>
      <c r="AK2157" s="21" t="s">
        <v>2063</v>
      </c>
      <c r="AL2157" t="s">
        <v>2964</v>
      </c>
      <c r="AM2157" t="s">
        <v>53</v>
      </c>
      <c r="AN2157" t="s">
        <v>2031</v>
      </c>
    </row>
    <row r="2158" spans="1:40" ht="15" hidden="1" thickTop="1" x14ac:dyDescent="0.35">
      <c r="A2158" t="s">
        <v>11256</v>
      </c>
      <c r="B2158" t="s">
        <v>11257</v>
      </c>
      <c r="C2158" t="s">
        <v>2791</v>
      </c>
      <c r="D2158" t="s">
        <v>11258</v>
      </c>
      <c r="E2158" t="s">
        <v>2667</v>
      </c>
      <c r="F2158">
        <v>1</v>
      </c>
      <c r="G2158" t="s">
        <v>2509</v>
      </c>
      <c r="H2158" t="s">
        <v>2510</v>
      </c>
      <c r="I2158" t="s">
        <v>2511</v>
      </c>
      <c r="J2158" t="s">
        <v>2794</v>
      </c>
      <c r="K2158" t="s">
        <v>2669</v>
      </c>
      <c r="L2158" t="s">
        <v>2058</v>
      </c>
      <c r="M2158" t="s">
        <v>2170</v>
      </c>
      <c r="N2158">
        <v>2</v>
      </c>
      <c r="O2158">
        <v>130</v>
      </c>
      <c r="P2158">
        <v>0.85</v>
      </c>
      <c r="Q2158">
        <v>15300</v>
      </c>
      <c r="R2158">
        <v>1</v>
      </c>
      <c r="S2158">
        <v>72</v>
      </c>
      <c r="T2158">
        <v>0.47</v>
      </c>
      <c r="U2158">
        <v>0</v>
      </c>
      <c r="V2158">
        <v>0</v>
      </c>
      <c r="W2158">
        <v>0</v>
      </c>
      <c r="X2158">
        <v>1</v>
      </c>
      <c r="Y2158">
        <v>58</v>
      </c>
      <c r="Z2158">
        <v>0.38</v>
      </c>
      <c r="AA2158">
        <v>0</v>
      </c>
      <c r="AB2158">
        <v>0</v>
      </c>
      <c r="AC2158">
        <v>0</v>
      </c>
      <c r="AD2158">
        <v>0</v>
      </c>
      <c r="AE2158">
        <v>0</v>
      </c>
      <c r="AF2158">
        <v>0</v>
      </c>
      <c r="AG2158" t="s">
        <v>11259</v>
      </c>
      <c r="AH2158" s="21" t="str">
        <f t="shared" si="66"/>
        <v>YO27</v>
      </c>
      <c r="AI2158" s="21">
        <v>67.5</v>
      </c>
      <c r="AJ2158" s="21">
        <f t="shared" si="67"/>
        <v>99.150326797385617</v>
      </c>
      <c r="AK2158" s="21" t="s">
        <v>2063</v>
      </c>
      <c r="AL2158" t="s">
        <v>2515</v>
      </c>
      <c r="AM2158" t="s">
        <v>53</v>
      </c>
      <c r="AN2158" t="s">
        <v>2032</v>
      </c>
    </row>
    <row r="2159" spans="1:40" ht="15" hidden="1" thickTop="1" x14ac:dyDescent="0.35">
      <c r="A2159" t="s">
        <v>11260</v>
      </c>
      <c r="B2159" t="s">
        <v>11261</v>
      </c>
      <c r="C2159" t="s">
        <v>2554</v>
      </c>
      <c r="D2159" t="s">
        <v>11262</v>
      </c>
      <c r="E2159" t="s">
        <v>79</v>
      </c>
      <c r="F2159">
        <v>1</v>
      </c>
      <c r="G2159" t="s">
        <v>2524</v>
      </c>
      <c r="H2159" t="s">
        <v>2056</v>
      </c>
      <c r="I2159" t="s">
        <v>2511</v>
      </c>
      <c r="J2159" t="s">
        <v>2532</v>
      </c>
      <c r="K2159" t="s">
        <v>62</v>
      </c>
      <c r="L2159" t="s">
        <v>2058</v>
      </c>
      <c r="M2159" t="s">
        <v>2163</v>
      </c>
      <c r="N2159">
        <v>0</v>
      </c>
      <c r="O2159">
        <v>0</v>
      </c>
      <c r="P2159">
        <v>0</v>
      </c>
      <c r="Q2159">
        <v>17340</v>
      </c>
      <c r="R2159">
        <v>0</v>
      </c>
      <c r="S2159">
        <v>0</v>
      </c>
      <c r="T2159">
        <v>0</v>
      </c>
      <c r="U2159">
        <v>0</v>
      </c>
      <c r="V2159">
        <v>0</v>
      </c>
      <c r="W2159">
        <v>0</v>
      </c>
      <c r="X2159">
        <v>0</v>
      </c>
      <c r="Y2159">
        <v>0</v>
      </c>
      <c r="Z2159">
        <v>0</v>
      </c>
      <c r="AA2159">
        <v>0</v>
      </c>
      <c r="AB2159">
        <v>0</v>
      </c>
      <c r="AC2159">
        <v>0</v>
      </c>
      <c r="AD2159">
        <v>0</v>
      </c>
      <c r="AE2159">
        <v>0</v>
      </c>
      <c r="AF2159">
        <v>0</v>
      </c>
      <c r="AG2159" t="s">
        <v>11263</v>
      </c>
      <c r="AH2159" s="21" t="str">
        <f t="shared" si="66"/>
        <v>YO27</v>
      </c>
      <c r="AI2159" s="21">
        <v>76.500000000000014</v>
      </c>
      <c r="AJ2159" s="21">
        <f t="shared" si="67"/>
        <v>100</v>
      </c>
      <c r="AK2159" s="21" t="s">
        <v>2060</v>
      </c>
      <c r="AL2159" t="s">
        <v>2527</v>
      </c>
      <c r="AM2159" t="s">
        <v>53</v>
      </c>
      <c r="AN2159" t="s">
        <v>2031</v>
      </c>
    </row>
    <row r="2160" spans="1:40" ht="15" hidden="1" thickTop="1" x14ac:dyDescent="0.35">
      <c r="A2160" t="s">
        <v>11264</v>
      </c>
      <c r="B2160" t="s">
        <v>11265</v>
      </c>
      <c r="C2160" t="s">
        <v>10902</v>
      </c>
      <c r="D2160" t="s">
        <v>11266</v>
      </c>
      <c r="E2160" t="s">
        <v>2575</v>
      </c>
      <c r="F2160">
        <v>1</v>
      </c>
      <c r="G2160" t="s">
        <v>2576</v>
      </c>
      <c r="H2160" t="s">
        <v>2577</v>
      </c>
      <c r="I2160" t="s">
        <v>2511</v>
      </c>
      <c r="J2160" t="s">
        <v>2578</v>
      </c>
      <c r="K2160" t="s">
        <v>2579</v>
      </c>
      <c r="L2160" t="s">
        <v>2058</v>
      </c>
      <c r="M2160" t="s">
        <v>2982</v>
      </c>
      <c r="N2160">
        <v>0</v>
      </c>
      <c r="O2160">
        <v>0</v>
      </c>
      <c r="P2160">
        <v>0</v>
      </c>
      <c r="Q2160">
        <v>14280</v>
      </c>
      <c r="R2160">
        <v>0</v>
      </c>
      <c r="S2160">
        <v>0</v>
      </c>
      <c r="T2160">
        <v>0</v>
      </c>
      <c r="U2160">
        <v>0</v>
      </c>
      <c r="V2160">
        <v>0</v>
      </c>
      <c r="W2160">
        <v>0</v>
      </c>
      <c r="X2160">
        <v>0</v>
      </c>
      <c r="Y2160">
        <v>0</v>
      </c>
      <c r="Z2160">
        <v>0</v>
      </c>
      <c r="AA2160">
        <v>0</v>
      </c>
      <c r="AB2160">
        <v>0</v>
      </c>
      <c r="AC2160">
        <v>0</v>
      </c>
      <c r="AD2160">
        <v>0</v>
      </c>
      <c r="AE2160">
        <v>0</v>
      </c>
      <c r="AF2160">
        <v>0</v>
      </c>
      <c r="AG2160" t="s">
        <v>11267</v>
      </c>
      <c r="AH2160" s="21" t="str">
        <f t="shared" si="66"/>
        <v>YO27</v>
      </c>
      <c r="AI2160" s="21">
        <v>62.999999999999986</v>
      </c>
      <c r="AJ2160" s="21">
        <f t="shared" si="67"/>
        <v>100</v>
      </c>
      <c r="AK2160" s="21" t="s">
        <v>2060</v>
      </c>
      <c r="AL2160" t="s">
        <v>2581</v>
      </c>
      <c r="AM2160" t="s">
        <v>53</v>
      </c>
      <c r="AN2160" t="s">
        <v>2029</v>
      </c>
    </row>
    <row r="2161" spans="1:40" ht="15" hidden="1" thickTop="1" x14ac:dyDescent="0.35">
      <c r="A2161" t="s">
        <v>11268</v>
      </c>
      <c r="B2161" t="s">
        <v>11269</v>
      </c>
      <c r="C2161" t="s">
        <v>3351</v>
      </c>
      <c r="D2161" t="s">
        <v>11270</v>
      </c>
      <c r="E2161" t="s">
        <v>3353</v>
      </c>
      <c r="F2161">
        <v>1</v>
      </c>
      <c r="G2161" t="s">
        <v>2682</v>
      </c>
      <c r="H2161" t="s">
        <v>2620</v>
      </c>
      <c r="I2161" t="s">
        <v>2511</v>
      </c>
      <c r="J2161" t="s">
        <v>2683</v>
      </c>
      <c r="K2161" t="s">
        <v>2684</v>
      </c>
      <c r="L2161" t="s">
        <v>2058</v>
      </c>
      <c r="M2161" t="s">
        <v>2059</v>
      </c>
      <c r="N2161">
        <v>1</v>
      </c>
      <c r="O2161">
        <v>27</v>
      </c>
      <c r="P2161">
        <v>0.12</v>
      </c>
      <c r="Q2161">
        <v>23400</v>
      </c>
      <c r="R2161">
        <v>1</v>
      </c>
      <c r="S2161">
        <v>27</v>
      </c>
      <c r="T2161">
        <v>0.12</v>
      </c>
      <c r="U2161">
        <v>0</v>
      </c>
      <c r="V2161">
        <v>0</v>
      </c>
      <c r="W2161">
        <v>0</v>
      </c>
      <c r="X2161">
        <v>0</v>
      </c>
      <c r="Y2161">
        <v>0</v>
      </c>
      <c r="Z2161">
        <v>0</v>
      </c>
      <c r="AA2161">
        <v>0</v>
      </c>
      <c r="AB2161">
        <v>0</v>
      </c>
      <c r="AC2161">
        <v>0</v>
      </c>
      <c r="AD2161">
        <v>0</v>
      </c>
      <c r="AE2161">
        <v>0</v>
      </c>
      <c r="AF2161">
        <v>0</v>
      </c>
      <c r="AG2161" t="s">
        <v>11271</v>
      </c>
      <c r="AH2161" s="21" t="str">
        <f t="shared" si="66"/>
        <v>YR20</v>
      </c>
      <c r="AI2161" s="21">
        <v>107.92500000000001</v>
      </c>
      <c r="AJ2161" s="21">
        <f t="shared" si="67"/>
        <v>99.884615384615387</v>
      </c>
      <c r="AK2161" s="21" t="s">
        <v>2060</v>
      </c>
      <c r="AL2161" t="s">
        <v>2686</v>
      </c>
      <c r="AM2161" t="s">
        <v>53</v>
      </c>
      <c r="AN2161" t="s">
        <v>2029</v>
      </c>
    </row>
    <row r="2162" spans="1:40" ht="15" hidden="1" thickTop="1" x14ac:dyDescent="0.35">
      <c r="A2162" t="s">
        <v>11272</v>
      </c>
      <c r="B2162" t="s">
        <v>11273</v>
      </c>
      <c r="C2162" t="s">
        <v>7888</v>
      </c>
      <c r="D2162" t="s">
        <v>11274</v>
      </c>
      <c r="E2162" t="s">
        <v>2667</v>
      </c>
      <c r="F2162">
        <v>1</v>
      </c>
      <c r="G2162" t="s">
        <v>2509</v>
      </c>
      <c r="H2162" t="s">
        <v>2510</v>
      </c>
      <c r="I2162" t="s">
        <v>2511</v>
      </c>
      <c r="J2162" t="s">
        <v>2794</v>
      </c>
      <c r="K2162" t="s">
        <v>2669</v>
      </c>
      <c r="L2162" t="s">
        <v>2058</v>
      </c>
      <c r="M2162" t="s">
        <v>2059</v>
      </c>
      <c r="N2162">
        <v>0</v>
      </c>
      <c r="O2162">
        <v>0</v>
      </c>
      <c r="P2162">
        <v>0</v>
      </c>
      <c r="Q2162">
        <v>24480</v>
      </c>
      <c r="R2162">
        <v>0</v>
      </c>
      <c r="S2162">
        <v>0</v>
      </c>
      <c r="T2162">
        <v>0</v>
      </c>
      <c r="U2162">
        <v>0</v>
      </c>
      <c r="V2162">
        <v>0</v>
      </c>
      <c r="W2162">
        <v>0</v>
      </c>
      <c r="X2162">
        <v>0</v>
      </c>
      <c r="Y2162">
        <v>0</v>
      </c>
      <c r="Z2162">
        <v>0</v>
      </c>
      <c r="AA2162">
        <v>0</v>
      </c>
      <c r="AB2162">
        <v>0</v>
      </c>
      <c r="AC2162">
        <v>0</v>
      </c>
      <c r="AD2162">
        <v>0</v>
      </c>
      <c r="AE2162">
        <v>0</v>
      </c>
      <c r="AF2162">
        <v>0</v>
      </c>
      <c r="AG2162" t="s">
        <v>11275</v>
      </c>
      <c r="AH2162" s="21" t="str">
        <f t="shared" si="66"/>
        <v>YO27</v>
      </c>
      <c r="AI2162" s="21">
        <v>107.92500000000001</v>
      </c>
      <c r="AJ2162" s="21">
        <f t="shared" si="67"/>
        <v>100</v>
      </c>
      <c r="AK2162" s="21" t="s">
        <v>2060</v>
      </c>
      <c r="AL2162" t="s">
        <v>2515</v>
      </c>
      <c r="AM2162" t="s">
        <v>53</v>
      </c>
      <c r="AN2162" t="s">
        <v>2031</v>
      </c>
    </row>
    <row r="2163" spans="1:40" ht="15" hidden="1" thickTop="1" x14ac:dyDescent="0.35">
      <c r="A2163" t="s">
        <v>11276</v>
      </c>
      <c r="B2163" t="s">
        <v>11277</v>
      </c>
      <c r="C2163" t="s">
        <v>8217</v>
      </c>
      <c r="D2163" t="s">
        <v>11278</v>
      </c>
      <c r="E2163" t="s">
        <v>2646</v>
      </c>
      <c r="F2163">
        <v>1</v>
      </c>
      <c r="G2163" t="s">
        <v>2600</v>
      </c>
      <c r="H2163" t="s">
        <v>2577</v>
      </c>
      <c r="I2163" t="s">
        <v>2511</v>
      </c>
      <c r="J2163" t="s">
        <v>2647</v>
      </c>
      <c r="K2163" t="s">
        <v>2602</v>
      </c>
      <c r="L2163" t="s">
        <v>2058</v>
      </c>
      <c r="M2163" t="s">
        <v>5179</v>
      </c>
      <c r="N2163">
        <v>0</v>
      </c>
      <c r="O2163">
        <v>0</v>
      </c>
      <c r="P2163">
        <v>0</v>
      </c>
      <c r="Q2163">
        <v>18360</v>
      </c>
      <c r="R2163">
        <v>0</v>
      </c>
      <c r="S2163">
        <v>0</v>
      </c>
      <c r="T2163">
        <v>0</v>
      </c>
      <c r="U2163">
        <v>0</v>
      </c>
      <c r="V2163">
        <v>0</v>
      </c>
      <c r="W2163">
        <v>0</v>
      </c>
      <c r="X2163">
        <v>0</v>
      </c>
      <c r="Y2163">
        <v>0</v>
      </c>
      <c r="Z2163">
        <v>0</v>
      </c>
      <c r="AA2163">
        <v>0</v>
      </c>
      <c r="AB2163">
        <v>0</v>
      </c>
      <c r="AC2163">
        <v>0</v>
      </c>
      <c r="AD2163">
        <v>0</v>
      </c>
      <c r="AE2163">
        <v>0</v>
      </c>
      <c r="AF2163">
        <v>0</v>
      </c>
      <c r="AG2163" t="s">
        <v>11279</v>
      </c>
      <c r="AH2163" s="21" t="str">
        <f t="shared" si="66"/>
        <v>YO27</v>
      </c>
      <c r="AI2163" s="21">
        <v>80.925000000000011</v>
      </c>
      <c r="AJ2163" s="21">
        <f t="shared" si="67"/>
        <v>100</v>
      </c>
      <c r="AK2163" s="21" t="s">
        <v>2060</v>
      </c>
      <c r="AL2163" t="s">
        <v>2551</v>
      </c>
      <c r="AM2163" t="s">
        <v>53</v>
      </c>
      <c r="AN2163" t="s">
        <v>2033</v>
      </c>
    </row>
    <row r="2164" spans="1:40" ht="15" hidden="1" thickTop="1" x14ac:dyDescent="0.35">
      <c r="A2164" t="s">
        <v>11280</v>
      </c>
      <c r="B2164" t="s">
        <v>11281</v>
      </c>
      <c r="C2164" t="s">
        <v>7933</v>
      </c>
      <c r="D2164" t="s">
        <v>11282</v>
      </c>
      <c r="E2164" t="s">
        <v>11283</v>
      </c>
      <c r="F2164">
        <v>1</v>
      </c>
      <c r="G2164" t="s">
        <v>2600</v>
      </c>
      <c r="H2164" t="s">
        <v>2577</v>
      </c>
      <c r="I2164" t="s">
        <v>2511</v>
      </c>
      <c r="J2164" t="s">
        <v>2601</v>
      </c>
      <c r="K2164" t="s">
        <v>2602</v>
      </c>
      <c r="L2164" t="s">
        <v>2058</v>
      </c>
      <c r="M2164" t="s">
        <v>2982</v>
      </c>
      <c r="N2164">
        <v>0</v>
      </c>
      <c r="O2164">
        <v>0</v>
      </c>
      <c r="P2164">
        <v>0</v>
      </c>
      <c r="Q2164">
        <v>14280</v>
      </c>
      <c r="R2164">
        <v>0</v>
      </c>
      <c r="S2164">
        <v>0</v>
      </c>
      <c r="T2164">
        <v>0</v>
      </c>
      <c r="U2164">
        <v>0</v>
      </c>
      <c r="V2164">
        <v>0</v>
      </c>
      <c r="W2164">
        <v>0</v>
      </c>
      <c r="X2164">
        <v>0</v>
      </c>
      <c r="Y2164">
        <v>0</v>
      </c>
      <c r="Z2164">
        <v>0</v>
      </c>
      <c r="AA2164">
        <v>0</v>
      </c>
      <c r="AB2164">
        <v>0</v>
      </c>
      <c r="AC2164">
        <v>0</v>
      </c>
      <c r="AD2164">
        <v>0</v>
      </c>
      <c r="AE2164">
        <v>0</v>
      </c>
      <c r="AF2164">
        <v>0</v>
      </c>
      <c r="AG2164" t="s">
        <v>11284</v>
      </c>
      <c r="AH2164" s="21" t="str">
        <f t="shared" si="66"/>
        <v>YR20</v>
      </c>
      <c r="AI2164" s="21">
        <v>62.999999999999986</v>
      </c>
      <c r="AJ2164" s="21">
        <f t="shared" si="67"/>
        <v>100</v>
      </c>
      <c r="AK2164" s="21" t="s">
        <v>2060</v>
      </c>
      <c r="AL2164" t="s">
        <v>2551</v>
      </c>
      <c r="AM2164" t="s">
        <v>53</v>
      </c>
      <c r="AN2164" t="s">
        <v>2031</v>
      </c>
    </row>
    <row r="2165" spans="1:40" ht="15" hidden="1" thickTop="1" x14ac:dyDescent="0.35">
      <c r="A2165" t="s">
        <v>11285</v>
      </c>
      <c r="B2165" t="s">
        <v>11286</v>
      </c>
      <c r="C2165" t="s">
        <v>4118</v>
      </c>
      <c r="D2165" t="s">
        <v>11287</v>
      </c>
      <c r="E2165" t="s">
        <v>2646</v>
      </c>
      <c r="F2165">
        <v>1</v>
      </c>
      <c r="G2165" t="s">
        <v>2600</v>
      </c>
      <c r="H2165" t="s">
        <v>2577</v>
      </c>
      <c r="I2165" t="s">
        <v>2511</v>
      </c>
      <c r="J2165" t="s">
        <v>2647</v>
      </c>
      <c r="K2165" t="s">
        <v>2602</v>
      </c>
      <c r="L2165" t="s">
        <v>2058</v>
      </c>
      <c r="M2165" t="s">
        <v>2310</v>
      </c>
      <c r="N2165">
        <v>1</v>
      </c>
      <c r="O2165">
        <v>28</v>
      </c>
      <c r="P2165">
        <v>0.17</v>
      </c>
      <c r="Q2165">
        <v>16320</v>
      </c>
      <c r="R2165">
        <v>0</v>
      </c>
      <c r="S2165">
        <v>0</v>
      </c>
      <c r="T2165">
        <v>0</v>
      </c>
      <c r="U2165">
        <v>0</v>
      </c>
      <c r="V2165">
        <v>0</v>
      </c>
      <c r="W2165">
        <v>0</v>
      </c>
      <c r="X2165">
        <v>1</v>
      </c>
      <c r="Y2165">
        <v>28</v>
      </c>
      <c r="Z2165">
        <v>0.17</v>
      </c>
      <c r="AA2165">
        <v>0</v>
      </c>
      <c r="AB2165">
        <v>0</v>
      </c>
      <c r="AC2165">
        <v>0</v>
      </c>
      <c r="AD2165">
        <v>0</v>
      </c>
      <c r="AE2165">
        <v>0</v>
      </c>
      <c r="AF2165">
        <v>0</v>
      </c>
      <c r="AG2165" t="s">
        <v>11288</v>
      </c>
      <c r="AH2165" s="21" t="str">
        <f t="shared" si="66"/>
        <v>YO27</v>
      </c>
      <c r="AI2165" s="21">
        <v>72</v>
      </c>
      <c r="AJ2165" s="21">
        <f t="shared" si="67"/>
        <v>99.828431372549019</v>
      </c>
      <c r="AK2165" s="21" t="s">
        <v>2060</v>
      </c>
      <c r="AL2165" t="s">
        <v>2551</v>
      </c>
      <c r="AM2165" t="s">
        <v>53</v>
      </c>
      <c r="AN2165" t="s">
        <v>2031</v>
      </c>
    </row>
    <row r="2166" spans="1:40" ht="15" hidden="1" thickTop="1" x14ac:dyDescent="0.35">
      <c r="A2166" t="s">
        <v>11289</v>
      </c>
      <c r="B2166" t="s">
        <v>11292</v>
      </c>
      <c r="C2166" t="s">
        <v>76</v>
      </c>
      <c r="D2166" t="s">
        <v>11293</v>
      </c>
      <c r="E2166" t="s">
        <v>560</v>
      </c>
      <c r="F2166">
        <v>1</v>
      </c>
      <c r="G2166" t="s">
        <v>2055</v>
      </c>
      <c r="H2166" t="s">
        <v>2056</v>
      </c>
      <c r="I2166" t="s">
        <v>2511</v>
      </c>
      <c r="J2166" t="s">
        <v>67</v>
      </c>
      <c r="K2166" t="s">
        <v>68</v>
      </c>
      <c r="L2166" t="s">
        <v>2058</v>
      </c>
      <c r="M2166" t="s">
        <v>2059</v>
      </c>
      <c r="N2166">
        <v>1</v>
      </c>
      <c r="O2166">
        <v>125</v>
      </c>
      <c r="P2166">
        <v>0.51</v>
      </c>
      <c r="Q2166">
        <v>24480</v>
      </c>
      <c r="R2166">
        <v>0</v>
      </c>
      <c r="S2166">
        <v>0</v>
      </c>
      <c r="T2166">
        <v>0</v>
      </c>
      <c r="U2166">
        <v>0</v>
      </c>
      <c r="V2166">
        <v>0</v>
      </c>
      <c r="W2166">
        <v>0</v>
      </c>
      <c r="X2166">
        <v>0</v>
      </c>
      <c r="Y2166">
        <v>0</v>
      </c>
      <c r="Z2166">
        <v>0</v>
      </c>
      <c r="AA2166">
        <v>1</v>
      </c>
      <c r="AB2166">
        <v>125</v>
      </c>
      <c r="AC2166">
        <v>0.51</v>
      </c>
      <c r="AD2166">
        <v>0</v>
      </c>
      <c r="AE2166">
        <v>0</v>
      </c>
      <c r="AF2166">
        <v>0</v>
      </c>
      <c r="AG2166" t="s">
        <v>296</v>
      </c>
      <c r="AH2166" s="21" t="str">
        <f t="shared" si="66"/>
        <v>YR21</v>
      </c>
      <c r="AI2166" s="21">
        <v>107.92500000000001</v>
      </c>
      <c r="AJ2166" s="21">
        <f t="shared" si="67"/>
        <v>99.489379084967325</v>
      </c>
      <c r="AK2166" s="21" t="s">
        <v>2063</v>
      </c>
      <c r="AL2166" t="s">
        <v>70</v>
      </c>
      <c r="AM2166" t="s">
        <v>53</v>
      </c>
      <c r="AN2166" t="s">
        <v>2032</v>
      </c>
    </row>
    <row r="2167" spans="1:40" ht="15" hidden="1" thickTop="1" x14ac:dyDescent="0.35">
      <c r="A2167" t="s">
        <v>11291</v>
      </c>
      <c r="B2167" t="s">
        <v>11295</v>
      </c>
      <c r="C2167" t="s">
        <v>4257</v>
      </c>
      <c r="D2167" t="s">
        <v>11296</v>
      </c>
      <c r="E2167" t="s">
        <v>2938</v>
      </c>
      <c r="F2167">
        <v>1</v>
      </c>
      <c r="G2167" t="s">
        <v>2593</v>
      </c>
      <c r="H2167" t="s">
        <v>2056</v>
      </c>
      <c r="I2167" t="s">
        <v>2511</v>
      </c>
      <c r="J2167" t="s">
        <v>3250</v>
      </c>
      <c r="K2167" t="s">
        <v>65</v>
      </c>
      <c r="L2167" t="s">
        <v>2058</v>
      </c>
      <c r="M2167" t="s">
        <v>2059</v>
      </c>
      <c r="N2167">
        <v>2</v>
      </c>
      <c r="O2167">
        <v>72</v>
      </c>
      <c r="P2167">
        <v>0.28999999999999998</v>
      </c>
      <c r="Q2167">
        <v>24480</v>
      </c>
      <c r="R2167">
        <v>0</v>
      </c>
      <c r="S2167">
        <v>0</v>
      </c>
      <c r="T2167">
        <v>0</v>
      </c>
      <c r="U2167">
        <v>0</v>
      </c>
      <c r="V2167">
        <v>0</v>
      </c>
      <c r="W2167">
        <v>0</v>
      </c>
      <c r="X2167">
        <v>2</v>
      </c>
      <c r="Y2167">
        <v>72</v>
      </c>
      <c r="Z2167">
        <v>0.28999999999999998</v>
      </c>
      <c r="AA2167">
        <v>0</v>
      </c>
      <c r="AB2167">
        <v>0</v>
      </c>
      <c r="AC2167">
        <v>0</v>
      </c>
      <c r="AD2167">
        <v>0</v>
      </c>
      <c r="AE2167">
        <v>0</v>
      </c>
      <c r="AF2167">
        <v>0</v>
      </c>
      <c r="AG2167" t="s">
        <v>11297</v>
      </c>
      <c r="AH2167" s="21" t="str">
        <f t="shared" si="66"/>
        <v>YO27</v>
      </c>
      <c r="AI2167" s="21">
        <v>107.92500000000001</v>
      </c>
      <c r="AJ2167" s="21">
        <f t="shared" si="67"/>
        <v>99.705882352941174</v>
      </c>
      <c r="AK2167" s="21" t="s">
        <v>2063</v>
      </c>
      <c r="AL2167" t="s">
        <v>2527</v>
      </c>
      <c r="AM2167" t="s">
        <v>53</v>
      </c>
      <c r="AN2167" t="s">
        <v>2033</v>
      </c>
    </row>
    <row r="2168" spans="1:40" ht="15" hidden="1" thickTop="1" x14ac:dyDescent="0.35">
      <c r="A2168" t="s">
        <v>11294</v>
      </c>
      <c r="B2168" t="s">
        <v>11299</v>
      </c>
      <c r="C2168" t="s">
        <v>2590</v>
      </c>
      <c r="D2168" t="s">
        <v>11300</v>
      </c>
      <c r="E2168" t="s">
        <v>30262</v>
      </c>
      <c r="F2168">
        <v>2</v>
      </c>
      <c r="G2168" t="s">
        <v>2593</v>
      </c>
      <c r="H2168" t="s">
        <v>2056</v>
      </c>
      <c r="I2168" t="s">
        <v>2511</v>
      </c>
      <c r="J2168" t="s">
        <v>2594</v>
      </c>
      <c r="K2168" t="s">
        <v>65</v>
      </c>
      <c r="L2168" t="s">
        <v>2058</v>
      </c>
      <c r="M2168" t="s">
        <v>2059</v>
      </c>
      <c r="N2168">
        <v>4</v>
      </c>
      <c r="O2168">
        <v>202</v>
      </c>
      <c r="P2168">
        <v>0.83</v>
      </c>
      <c r="Q2168">
        <v>24480</v>
      </c>
      <c r="R2168">
        <v>4</v>
      </c>
      <c r="S2168">
        <v>202</v>
      </c>
      <c r="T2168">
        <v>0.83</v>
      </c>
      <c r="U2168">
        <v>0</v>
      </c>
      <c r="V2168">
        <v>0</v>
      </c>
      <c r="W2168">
        <v>0</v>
      </c>
      <c r="X2168">
        <v>0</v>
      </c>
      <c r="Y2168">
        <v>0</v>
      </c>
      <c r="Z2168">
        <v>0</v>
      </c>
      <c r="AA2168">
        <v>0</v>
      </c>
      <c r="AB2168">
        <v>0</v>
      </c>
      <c r="AC2168">
        <v>0</v>
      </c>
      <c r="AD2168">
        <v>0</v>
      </c>
      <c r="AE2168">
        <v>0</v>
      </c>
      <c r="AF2168">
        <v>0</v>
      </c>
      <c r="AG2168" t="s">
        <v>11301</v>
      </c>
      <c r="AH2168" s="21" t="str">
        <f t="shared" si="66"/>
        <v>YK19</v>
      </c>
      <c r="AI2168" s="21">
        <v>107.92500000000001</v>
      </c>
      <c r="AJ2168" s="21">
        <f t="shared" si="67"/>
        <v>99.174836601307192</v>
      </c>
      <c r="AK2168" s="21" t="s">
        <v>2063</v>
      </c>
      <c r="AL2168" t="s">
        <v>2527</v>
      </c>
      <c r="AM2168" t="s">
        <v>53</v>
      </c>
      <c r="AN2168" t="s">
        <v>2030</v>
      </c>
    </row>
    <row r="2169" spans="1:40" ht="15" hidden="1" thickTop="1" x14ac:dyDescent="0.35">
      <c r="A2169" t="s">
        <v>11298</v>
      </c>
      <c r="B2169" t="s">
        <v>11303</v>
      </c>
      <c r="C2169" t="s">
        <v>3212</v>
      </c>
      <c r="D2169" t="s">
        <v>11304</v>
      </c>
      <c r="E2169" t="s">
        <v>43</v>
      </c>
      <c r="F2169">
        <v>1</v>
      </c>
      <c r="G2169" t="s">
        <v>2055</v>
      </c>
      <c r="H2169" t="s">
        <v>2056</v>
      </c>
      <c r="I2169" t="s">
        <v>2511</v>
      </c>
      <c r="J2169" t="s">
        <v>2999</v>
      </c>
      <c r="K2169" t="s">
        <v>42</v>
      </c>
      <c r="L2169" t="s">
        <v>2058</v>
      </c>
      <c r="M2169" t="s">
        <v>2059</v>
      </c>
      <c r="N2169">
        <v>0</v>
      </c>
      <c r="O2169">
        <v>0</v>
      </c>
      <c r="P2169">
        <v>0</v>
      </c>
      <c r="Q2169">
        <v>24480</v>
      </c>
      <c r="R2169">
        <v>0</v>
      </c>
      <c r="S2169">
        <v>0</v>
      </c>
      <c r="T2169">
        <v>0</v>
      </c>
      <c r="U2169">
        <v>0</v>
      </c>
      <c r="V2169">
        <v>0</v>
      </c>
      <c r="W2169">
        <v>0</v>
      </c>
      <c r="X2169">
        <v>0</v>
      </c>
      <c r="Y2169">
        <v>0</v>
      </c>
      <c r="Z2169">
        <v>0</v>
      </c>
      <c r="AA2169">
        <v>0</v>
      </c>
      <c r="AB2169">
        <v>0</v>
      </c>
      <c r="AC2169">
        <v>0</v>
      </c>
      <c r="AD2169">
        <v>0</v>
      </c>
      <c r="AE2169">
        <v>0</v>
      </c>
      <c r="AF2169">
        <v>0</v>
      </c>
      <c r="AG2169" t="s">
        <v>11305</v>
      </c>
      <c r="AH2169" s="21" t="str">
        <f t="shared" si="66"/>
        <v>YO27</v>
      </c>
      <c r="AI2169" s="21">
        <v>107.92500000000001</v>
      </c>
      <c r="AJ2169" s="21">
        <f t="shared" si="67"/>
        <v>100</v>
      </c>
      <c r="AK2169" s="21" t="s">
        <v>2060</v>
      </c>
      <c r="AL2169" t="s">
        <v>2964</v>
      </c>
      <c r="AM2169" t="s">
        <v>53</v>
      </c>
      <c r="AN2169" t="s">
        <v>2031</v>
      </c>
    </row>
    <row r="2170" spans="1:40" ht="15" hidden="1" thickTop="1" x14ac:dyDescent="0.35">
      <c r="A2170" t="s">
        <v>11302</v>
      </c>
      <c r="B2170" t="s">
        <v>11307</v>
      </c>
      <c r="C2170" t="s">
        <v>78</v>
      </c>
      <c r="D2170" t="s">
        <v>11308</v>
      </c>
      <c r="E2170" t="s">
        <v>560</v>
      </c>
      <c r="F2170">
        <v>1</v>
      </c>
      <c r="G2170" t="s">
        <v>2055</v>
      </c>
      <c r="H2170" t="s">
        <v>2056</v>
      </c>
      <c r="I2170" t="s">
        <v>2511</v>
      </c>
      <c r="J2170" t="s">
        <v>67</v>
      </c>
      <c r="K2170" t="s">
        <v>68</v>
      </c>
      <c r="L2170" t="s">
        <v>2058</v>
      </c>
      <c r="M2170" t="s">
        <v>2059</v>
      </c>
      <c r="N2170">
        <v>1</v>
      </c>
      <c r="O2170">
        <v>20</v>
      </c>
      <c r="P2170">
        <v>0.08</v>
      </c>
      <c r="Q2170">
        <v>24480</v>
      </c>
      <c r="R2170">
        <v>0</v>
      </c>
      <c r="S2170">
        <v>0</v>
      </c>
      <c r="T2170">
        <v>0</v>
      </c>
      <c r="U2170">
        <v>0</v>
      </c>
      <c r="V2170">
        <v>0</v>
      </c>
      <c r="W2170">
        <v>0</v>
      </c>
      <c r="X2170">
        <v>1</v>
      </c>
      <c r="Y2170">
        <v>20</v>
      </c>
      <c r="Z2170">
        <v>0.08</v>
      </c>
      <c r="AA2170">
        <v>0</v>
      </c>
      <c r="AB2170">
        <v>0</v>
      </c>
      <c r="AC2170">
        <v>0</v>
      </c>
      <c r="AD2170">
        <v>0</v>
      </c>
      <c r="AE2170">
        <v>0</v>
      </c>
      <c r="AF2170">
        <v>0</v>
      </c>
      <c r="AG2170" t="s">
        <v>297</v>
      </c>
      <c r="AH2170" s="21" t="str">
        <f t="shared" si="66"/>
        <v>YR21</v>
      </c>
      <c r="AI2170" s="21">
        <v>107.92500000000001</v>
      </c>
      <c r="AJ2170" s="21">
        <f t="shared" si="67"/>
        <v>99.91830065359477</v>
      </c>
      <c r="AK2170" s="21" t="s">
        <v>2060</v>
      </c>
      <c r="AL2170" t="s">
        <v>70</v>
      </c>
      <c r="AM2170" t="s">
        <v>53</v>
      </c>
      <c r="AN2170" t="s">
        <v>2030</v>
      </c>
    </row>
    <row r="2171" spans="1:40" ht="15" hidden="1" thickTop="1" x14ac:dyDescent="0.35">
      <c r="A2171" t="s">
        <v>11306</v>
      </c>
      <c r="B2171" t="s">
        <v>11310</v>
      </c>
      <c r="C2171" t="s">
        <v>3067</v>
      </c>
      <c r="D2171" t="s">
        <v>11311</v>
      </c>
      <c r="E2171" t="s">
        <v>2667</v>
      </c>
      <c r="F2171">
        <v>1</v>
      </c>
      <c r="G2171" t="s">
        <v>2509</v>
      </c>
      <c r="H2171" t="s">
        <v>2510</v>
      </c>
      <c r="I2171" t="s">
        <v>2511</v>
      </c>
      <c r="J2171" t="s">
        <v>2794</v>
      </c>
      <c r="K2171" t="s">
        <v>2669</v>
      </c>
      <c r="L2171" t="s">
        <v>2058</v>
      </c>
      <c r="M2171" t="s">
        <v>2059</v>
      </c>
      <c r="N2171">
        <v>0</v>
      </c>
      <c r="O2171">
        <v>0</v>
      </c>
      <c r="P2171">
        <v>0</v>
      </c>
      <c r="Q2171">
        <v>24480</v>
      </c>
      <c r="R2171">
        <v>0</v>
      </c>
      <c r="S2171">
        <v>0</v>
      </c>
      <c r="T2171">
        <v>0</v>
      </c>
      <c r="U2171">
        <v>0</v>
      </c>
      <c r="V2171">
        <v>0</v>
      </c>
      <c r="W2171">
        <v>0</v>
      </c>
      <c r="X2171">
        <v>0</v>
      </c>
      <c r="Y2171">
        <v>0</v>
      </c>
      <c r="Z2171">
        <v>0</v>
      </c>
      <c r="AA2171">
        <v>0</v>
      </c>
      <c r="AB2171">
        <v>0</v>
      </c>
      <c r="AC2171">
        <v>0</v>
      </c>
      <c r="AD2171">
        <v>0</v>
      </c>
      <c r="AE2171">
        <v>0</v>
      </c>
      <c r="AF2171">
        <v>0</v>
      </c>
      <c r="AG2171" t="s">
        <v>11312</v>
      </c>
      <c r="AH2171" s="21" t="str">
        <f t="shared" si="66"/>
        <v>YR21</v>
      </c>
      <c r="AI2171" s="21">
        <v>107.92500000000001</v>
      </c>
      <c r="AJ2171" s="21">
        <f t="shared" si="67"/>
        <v>100</v>
      </c>
      <c r="AK2171" s="21" t="s">
        <v>2060</v>
      </c>
      <c r="AL2171" t="s">
        <v>2515</v>
      </c>
      <c r="AM2171" t="s">
        <v>53</v>
      </c>
      <c r="AN2171" t="s">
        <v>2029</v>
      </c>
    </row>
    <row r="2172" spans="1:40" ht="15" hidden="1" thickTop="1" x14ac:dyDescent="0.35">
      <c r="A2172" t="s">
        <v>11309</v>
      </c>
      <c r="B2172" t="s">
        <v>11314</v>
      </c>
      <c r="C2172" t="s">
        <v>5259</v>
      </c>
      <c r="D2172" t="s">
        <v>11315</v>
      </c>
      <c r="E2172" t="s">
        <v>2938</v>
      </c>
      <c r="F2172">
        <v>1</v>
      </c>
      <c r="G2172" t="s">
        <v>2593</v>
      </c>
      <c r="H2172" t="s">
        <v>2056</v>
      </c>
      <c r="I2172" t="s">
        <v>2511</v>
      </c>
      <c r="J2172" t="s">
        <v>3250</v>
      </c>
      <c r="K2172" t="s">
        <v>65</v>
      </c>
      <c r="L2172" t="s">
        <v>2058</v>
      </c>
      <c r="M2172" t="s">
        <v>2170</v>
      </c>
      <c r="N2172">
        <v>0</v>
      </c>
      <c r="O2172">
        <v>0</v>
      </c>
      <c r="P2172">
        <v>0</v>
      </c>
      <c r="Q2172">
        <v>15300</v>
      </c>
      <c r="R2172">
        <v>0</v>
      </c>
      <c r="S2172">
        <v>0</v>
      </c>
      <c r="T2172">
        <v>0</v>
      </c>
      <c r="U2172">
        <v>0</v>
      </c>
      <c r="V2172">
        <v>0</v>
      </c>
      <c r="W2172">
        <v>0</v>
      </c>
      <c r="X2172">
        <v>0</v>
      </c>
      <c r="Y2172">
        <v>0</v>
      </c>
      <c r="Z2172">
        <v>0</v>
      </c>
      <c r="AA2172">
        <v>0</v>
      </c>
      <c r="AB2172">
        <v>0</v>
      </c>
      <c r="AC2172">
        <v>0</v>
      </c>
      <c r="AD2172">
        <v>0</v>
      </c>
      <c r="AE2172">
        <v>0</v>
      </c>
      <c r="AF2172">
        <v>0</v>
      </c>
      <c r="AG2172" t="s">
        <v>11316</v>
      </c>
      <c r="AH2172" s="21" t="str">
        <f t="shared" si="66"/>
        <v>YK19</v>
      </c>
      <c r="AI2172" s="21">
        <v>67.5</v>
      </c>
      <c r="AJ2172" s="21">
        <f t="shared" si="67"/>
        <v>100</v>
      </c>
      <c r="AK2172" s="21" t="s">
        <v>2060</v>
      </c>
      <c r="AL2172" t="s">
        <v>2527</v>
      </c>
      <c r="AM2172" t="s">
        <v>53</v>
      </c>
      <c r="AN2172" t="s">
        <v>2031</v>
      </c>
    </row>
    <row r="2173" spans="1:40" ht="15" hidden="1" thickTop="1" x14ac:dyDescent="0.35">
      <c r="A2173" t="s">
        <v>11313</v>
      </c>
      <c r="B2173" t="s">
        <v>11318</v>
      </c>
      <c r="C2173" t="s">
        <v>5259</v>
      </c>
      <c r="D2173" t="s">
        <v>11319</v>
      </c>
      <c r="E2173" t="s">
        <v>2938</v>
      </c>
      <c r="F2173">
        <v>1</v>
      </c>
      <c r="G2173" t="s">
        <v>2593</v>
      </c>
      <c r="H2173" t="s">
        <v>2056</v>
      </c>
      <c r="I2173" t="s">
        <v>2511</v>
      </c>
      <c r="J2173" t="s">
        <v>3250</v>
      </c>
      <c r="K2173" t="s">
        <v>65</v>
      </c>
      <c r="L2173" t="s">
        <v>2058</v>
      </c>
      <c r="M2173" t="s">
        <v>2726</v>
      </c>
      <c r="N2173">
        <v>0</v>
      </c>
      <c r="O2173">
        <v>0</v>
      </c>
      <c r="P2173">
        <v>0</v>
      </c>
      <c r="Q2173">
        <v>17340</v>
      </c>
      <c r="R2173">
        <v>0</v>
      </c>
      <c r="S2173">
        <v>0</v>
      </c>
      <c r="T2173">
        <v>0</v>
      </c>
      <c r="U2173">
        <v>0</v>
      </c>
      <c r="V2173">
        <v>0</v>
      </c>
      <c r="W2173">
        <v>0</v>
      </c>
      <c r="X2173">
        <v>0</v>
      </c>
      <c r="Y2173">
        <v>0</v>
      </c>
      <c r="Z2173">
        <v>0</v>
      </c>
      <c r="AA2173">
        <v>0</v>
      </c>
      <c r="AB2173">
        <v>0</v>
      </c>
      <c r="AC2173">
        <v>0</v>
      </c>
      <c r="AD2173">
        <v>0</v>
      </c>
      <c r="AE2173">
        <v>0</v>
      </c>
      <c r="AF2173">
        <v>0</v>
      </c>
      <c r="AG2173" t="s">
        <v>11320</v>
      </c>
      <c r="AH2173" s="21" t="str">
        <f t="shared" si="66"/>
        <v>YO27</v>
      </c>
      <c r="AI2173" s="21">
        <v>76.424999999999997</v>
      </c>
      <c r="AJ2173" s="21">
        <f t="shared" si="67"/>
        <v>100</v>
      </c>
      <c r="AK2173" s="21" t="s">
        <v>2060</v>
      </c>
      <c r="AL2173" t="s">
        <v>2527</v>
      </c>
      <c r="AM2173" t="s">
        <v>53</v>
      </c>
      <c r="AN2173" t="s">
        <v>2030</v>
      </c>
    </row>
    <row r="2174" spans="1:40" ht="15" hidden="1" thickTop="1" x14ac:dyDescent="0.35">
      <c r="A2174" t="s">
        <v>11317</v>
      </c>
      <c r="B2174" t="s">
        <v>11322</v>
      </c>
      <c r="C2174" t="s">
        <v>4594</v>
      </c>
      <c r="D2174" t="s">
        <v>11323</v>
      </c>
      <c r="E2174" t="s">
        <v>2851</v>
      </c>
      <c r="F2174">
        <v>1</v>
      </c>
      <c r="G2174" t="s">
        <v>2593</v>
      </c>
      <c r="H2174" t="s">
        <v>2056</v>
      </c>
      <c r="I2174" t="s">
        <v>2511</v>
      </c>
      <c r="J2174" t="s">
        <v>2594</v>
      </c>
      <c r="K2174" t="s">
        <v>65</v>
      </c>
      <c r="L2174" t="s">
        <v>2058</v>
      </c>
      <c r="M2174" t="s">
        <v>2170</v>
      </c>
      <c r="N2174">
        <v>0</v>
      </c>
      <c r="O2174">
        <v>0</v>
      </c>
      <c r="P2174">
        <v>0</v>
      </c>
      <c r="Q2174">
        <v>15300</v>
      </c>
      <c r="R2174">
        <v>0</v>
      </c>
      <c r="S2174">
        <v>0</v>
      </c>
      <c r="T2174">
        <v>0</v>
      </c>
      <c r="U2174">
        <v>0</v>
      </c>
      <c r="V2174">
        <v>0</v>
      </c>
      <c r="W2174">
        <v>0</v>
      </c>
      <c r="X2174">
        <v>0</v>
      </c>
      <c r="Y2174">
        <v>0</v>
      </c>
      <c r="Z2174">
        <v>0</v>
      </c>
      <c r="AA2174">
        <v>0</v>
      </c>
      <c r="AB2174">
        <v>0</v>
      </c>
      <c r="AC2174">
        <v>0</v>
      </c>
      <c r="AD2174">
        <v>0</v>
      </c>
      <c r="AE2174">
        <v>0</v>
      </c>
      <c r="AF2174">
        <v>0</v>
      </c>
      <c r="AG2174" t="s">
        <v>11324</v>
      </c>
      <c r="AH2174" s="21" t="str">
        <f t="shared" si="66"/>
        <v>YK19</v>
      </c>
      <c r="AI2174" s="21">
        <v>67.5</v>
      </c>
      <c r="AJ2174" s="21">
        <f t="shared" si="67"/>
        <v>100</v>
      </c>
      <c r="AK2174" s="21" t="s">
        <v>2060</v>
      </c>
      <c r="AL2174" t="s">
        <v>2527</v>
      </c>
      <c r="AM2174" t="s">
        <v>53</v>
      </c>
      <c r="AN2174" t="s">
        <v>2030</v>
      </c>
    </row>
    <row r="2175" spans="1:40" ht="15" hidden="1" thickTop="1" x14ac:dyDescent="0.35">
      <c r="A2175" t="s">
        <v>11321</v>
      </c>
      <c r="B2175" t="s">
        <v>11326</v>
      </c>
      <c r="C2175" t="s">
        <v>4257</v>
      </c>
      <c r="D2175" t="s">
        <v>11327</v>
      </c>
      <c r="E2175" t="s">
        <v>2938</v>
      </c>
      <c r="F2175">
        <v>1</v>
      </c>
      <c r="G2175" t="s">
        <v>2593</v>
      </c>
      <c r="H2175" t="s">
        <v>2056</v>
      </c>
      <c r="I2175" t="s">
        <v>2511</v>
      </c>
      <c r="J2175" t="s">
        <v>3250</v>
      </c>
      <c r="K2175" t="s">
        <v>65</v>
      </c>
      <c r="L2175" t="s">
        <v>2058</v>
      </c>
      <c r="M2175" t="s">
        <v>2170</v>
      </c>
      <c r="N2175">
        <v>0</v>
      </c>
      <c r="O2175">
        <v>0</v>
      </c>
      <c r="P2175">
        <v>0</v>
      </c>
      <c r="Q2175">
        <v>15300</v>
      </c>
      <c r="R2175">
        <v>0</v>
      </c>
      <c r="S2175">
        <v>0</v>
      </c>
      <c r="T2175">
        <v>0</v>
      </c>
      <c r="U2175">
        <v>0</v>
      </c>
      <c r="V2175">
        <v>0</v>
      </c>
      <c r="W2175">
        <v>0</v>
      </c>
      <c r="X2175">
        <v>0</v>
      </c>
      <c r="Y2175">
        <v>0</v>
      </c>
      <c r="Z2175">
        <v>0</v>
      </c>
      <c r="AA2175">
        <v>0</v>
      </c>
      <c r="AB2175">
        <v>0</v>
      </c>
      <c r="AC2175">
        <v>0</v>
      </c>
      <c r="AD2175">
        <v>0</v>
      </c>
      <c r="AE2175">
        <v>0</v>
      </c>
      <c r="AF2175">
        <v>0</v>
      </c>
      <c r="AG2175" t="s">
        <v>11328</v>
      </c>
      <c r="AH2175" s="21" t="str">
        <f t="shared" si="66"/>
        <v>YK19</v>
      </c>
      <c r="AI2175" s="21">
        <v>67.5</v>
      </c>
      <c r="AJ2175" s="21">
        <f t="shared" si="67"/>
        <v>100</v>
      </c>
      <c r="AK2175" s="21" t="s">
        <v>2060</v>
      </c>
      <c r="AL2175" t="s">
        <v>2527</v>
      </c>
      <c r="AM2175" t="s">
        <v>53</v>
      </c>
      <c r="AN2175" t="s">
        <v>2030</v>
      </c>
    </row>
    <row r="2176" spans="1:40" ht="15" hidden="1" thickTop="1" x14ac:dyDescent="0.35">
      <c r="A2176" t="s">
        <v>11325</v>
      </c>
      <c r="B2176" t="s">
        <v>11330</v>
      </c>
      <c r="C2176" t="s">
        <v>5447</v>
      </c>
      <c r="D2176" t="s">
        <v>11331</v>
      </c>
      <c r="E2176" t="s">
        <v>2851</v>
      </c>
      <c r="F2176">
        <v>1</v>
      </c>
      <c r="G2176" t="s">
        <v>2593</v>
      </c>
      <c r="H2176" t="s">
        <v>2056</v>
      </c>
      <c r="I2176" t="s">
        <v>2511</v>
      </c>
      <c r="J2176" t="s">
        <v>2594</v>
      </c>
      <c r="K2176" t="s">
        <v>65</v>
      </c>
      <c r="L2176" t="s">
        <v>2058</v>
      </c>
      <c r="M2176" t="s">
        <v>2059</v>
      </c>
      <c r="N2176">
        <v>1</v>
      </c>
      <c r="O2176">
        <v>18</v>
      </c>
      <c r="P2176">
        <v>7.0000000000000007E-2</v>
      </c>
      <c r="Q2176">
        <v>24480</v>
      </c>
      <c r="R2176">
        <v>1</v>
      </c>
      <c r="S2176">
        <v>18</v>
      </c>
      <c r="T2176">
        <v>7.0000000000000007E-2</v>
      </c>
      <c r="U2176">
        <v>0</v>
      </c>
      <c r="V2176">
        <v>0</v>
      </c>
      <c r="W2176">
        <v>0</v>
      </c>
      <c r="X2176">
        <v>0</v>
      </c>
      <c r="Y2176">
        <v>0</v>
      </c>
      <c r="Z2176">
        <v>0</v>
      </c>
      <c r="AA2176">
        <v>0</v>
      </c>
      <c r="AB2176">
        <v>0</v>
      </c>
      <c r="AC2176">
        <v>0</v>
      </c>
      <c r="AD2176">
        <v>0</v>
      </c>
      <c r="AE2176">
        <v>0</v>
      </c>
      <c r="AF2176">
        <v>0</v>
      </c>
      <c r="AG2176" t="s">
        <v>11332</v>
      </c>
      <c r="AH2176" s="21" t="str">
        <f t="shared" si="66"/>
        <v>YO27</v>
      </c>
      <c r="AI2176" s="21">
        <v>107.92500000000001</v>
      </c>
      <c r="AJ2176" s="21">
        <f t="shared" si="67"/>
        <v>99.92647058823529</v>
      </c>
      <c r="AK2176" s="21" t="s">
        <v>2060</v>
      </c>
      <c r="AL2176" t="s">
        <v>2527</v>
      </c>
      <c r="AM2176" t="s">
        <v>53</v>
      </c>
      <c r="AN2176" t="s">
        <v>2032</v>
      </c>
    </row>
    <row r="2177" spans="1:40" ht="15" hidden="1" thickTop="1" x14ac:dyDescent="0.35">
      <c r="A2177" t="s">
        <v>11329</v>
      </c>
      <c r="B2177" t="s">
        <v>11334</v>
      </c>
      <c r="C2177" t="s">
        <v>4594</v>
      </c>
      <c r="D2177" t="s">
        <v>11335</v>
      </c>
      <c r="E2177" t="s">
        <v>2851</v>
      </c>
      <c r="F2177">
        <v>1</v>
      </c>
      <c r="G2177" t="s">
        <v>2593</v>
      </c>
      <c r="H2177" t="s">
        <v>2056</v>
      </c>
      <c r="I2177" t="s">
        <v>2511</v>
      </c>
      <c r="J2177" t="s">
        <v>2594</v>
      </c>
      <c r="K2177" t="s">
        <v>65</v>
      </c>
      <c r="L2177" t="s">
        <v>2058</v>
      </c>
      <c r="M2177" t="s">
        <v>2170</v>
      </c>
      <c r="N2177">
        <v>0</v>
      </c>
      <c r="O2177">
        <v>0</v>
      </c>
      <c r="P2177">
        <v>0</v>
      </c>
      <c r="Q2177">
        <v>15300</v>
      </c>
      <c r="R2177">
        <v>0</v>
      </c>
      <c r="S2177">
        <v>0</v>
      </c>
      <c r="T2177">
        <v>0</v>
      </c>
      <c r="U2177">
        <v>0</v>
      </c>
      <c r="V2177">
        <v>0</v>
      </c>
      <c r="W2177">
        <v>0</v>
      </c>
      <c r="X2177">
        <v>0</v>
      </c>
      <c r="Y2177">
        <v>0</v>
      </c>
      <c r="Z2177">
        <v>0</v>
      </c>
      <c r="AA2177">
        <v>0</v>
      </c>
      <c r="AB2177">
        <v>0</v>
      </c>
      <c r="AC2177">
        <v>0</v>
      </c>
      <c r="AD2177">
        <v>0</v>
      </c>
      <c r="AE2177">
        <v>0</v>
      </c>
      <c r="AF2177">
        <v>0</v>
      </c>
      <c r="AG2177" t="s">
        <v>11336</v>
      </c>
      <c r="AH2177" s="21" t="str">
        <f t="shared" si="66"/>
        <v>YK19</v>
      </c>
      <c r="AI2177" s="21">
        <v>67.5</v>
      </c>
      <c r="AJ2177" s="21">
        <f t="shared" si="67"/>
        <v>100</v>
      </c>
      <c r="AK2177" s="21" t="s">
        <v>2060</v>
      </c>
      <c r="AL2177" t="s">
        <v>2527</v>
      </c>
      <c r="AM2177" t="s">
        <v>53</v>
      </c>
      <c r="AN2177" t="s">
        <v>2031</v>
      </c>
    </row>
    <row r="2178" spans="1:40" ht="15" hidden="1" thickTop="1" x14ac:dyDescent="0.35">
      <c r="A2178" t="s">
        <v>11333</v>
      </c>
      <c r="B2178" t="s">
        <v>11338</v>
      </c>
      <c r="C2178" t="s">
        <v>2904</v>
      </c>
      <c r="D2178" t="s">
        <v>11339</v>
      </c>
      <c r="E2178" t="s">
        <v>2705</v>
      </c>
      <c r="F2178">
        <v>1</v>
      </c>
      <c r="G2178" t="s">
        <v>2593</v>
      </c>
      <c r="H2178" t="s">
        <v>2056</v>
      </c>
      <c r="I2178" t="s">
        <v>2511</v>
      </c>
      <c r="J2178" t="s">
        <v>2594</v>
      </c>
      <c r="K2178" t="s">
        <v>65</v>
      </c>
      <c r="L2178" t="s">
        <v>2058</v>
      </c>
      <c r="M2178" t="s">
        <v>2059</v>
      </c>
      <c r="N2178">
        <v>0</v>
      </c>
      <c r="O2178">
        <v>0</v>
      </c>
      <c r="P2178">
        <v>0</v>
      </c>
      <c r="Q2178">
        <v>24480</v>
      </c>
      <c r="R2178">
        <v>0</v>
      </c>
      <c r="S2178">
        <v>0</v>
      </c>
      <c r="T2178">
        <v>0</v>
      </c>
      <c r="U2178">
        <v>0</v>
      </c>
      <c r="V2178">
        <v>0</v>
      </c>
      <c r="W2178">
        <v>0</v>
      </c>
      <c r="X2178">
        <v>0</v>
      </c>
      <c r="Y2178">
        <v>0</v>
      </c>
      <c r="Z2178">
        <v>0</v>
      </c>
      <c r="AA2178">
        <v>0</v>
      </c>
      <c r="AB2178">
        <v>0</v>
      </c>
      <c r="AC2178">
        <v>0</v>
      </c>
      <c r="AD2178">
        <v>0</v>
      </c>
      <c r="AE2178">
        <v>0</v>
      </c>
      <c r="AF2178">
        <v>0</v>
      </c>
      <c r="AG2178" t="s">
        <v>11340</v>
      </c>
      <c r="AH2178" s="21" t="str">
        <f t="shared" si="66"/>
        <v>YR20</v>
      </c>
      <c r="AI2178" s="21">
        <v>107.92500000000001</v>
      </c>
      <c r="AJ2178" s="21">
        <f t="shared" si="67"/>
        <v>100</v>
      </c>
      <c r="AK2178" s="21" t="s">
        <v>2060</v>
      </c>
      <c r="AL2178" t="s">
        <v>2527</v>
      </c>
      <c r="AM2178" t="s">
        <v>53</v>
      </c>
      <c r="AN2178" t="s">
        <v>2029</v>
      </c>
    </row>
    <row r="2179" spans="1:40" ht="15" hidden="1" thickTop="1" x14ac:dyDescent="0.35">
      <c r="A2179" t="s">
        <v>11337</v>
      </c>
      <c r="B2179" t="s">
        <v>11342</v>
      </c>
      <c r="C2179" t="s">
        <v>3172</v>
      </c>
      <c r="D2179" t="s">
        <v>11343</v>
      </c>
      <c r="E2179" t="s">
        <v>3174</v>
      </c>
      <c r="F2179">
        <v>1</v>
      </c>
      <c r="G2179" t="s">
        <v>2682</v>
      </c>
      <c r="H2179" t="s">
        <v>2620</v>
      </c>
      <c r="I2179" t="s">
        <v>2511</v>
      </c>
      <c r="J2179" t="s">
        <v>3175</v>
      </c>
      <c r="K2179" t="s">
        <v>2684</v>
      </c>
      <c r="L2179" t="s">
        <v>2058</v>
      </c>
      <c r="M2179" t="s">
        <v>2059</v>
      </c>
      <c r="N2179">
        <v>0</v>
      </c>
      <c r="O2179">
        <v>0</v>
      </c>
      <c r="P2179">
        <v>0</v>
      </c>
      <c r="Q2179">
        <v>24480</v>
      </c>
      <c r="R2179">
        <v>0</v>
      </c>
      <c r="S2179">
        <v>0</v>
      </c>
      <c r="T2179">
        <v>0</v>
      </c>
      <c r="U2179">
        <v>0</v>
      </c>
      <c r="V2179">
        <v>0</v>
      </c>
      <c r="W2179">
        <v>0</v>
      </c>
      <c r="X2179">
        <v>0</v>
      </c>
      <c r="Y2179">
        <v>0</v>
      </c>
      <c r="Z2179">
        <v>0</v>
      </c>
      <c r="AA2179">
        <v>0</v>
      </c>
      <c r="AB2179">
        <v>0</v>
      </c>
      <c r="AC2179">
        <v>0</v>
      </c>
      <c r="AD2179">
        <v>0</v>
      </c>
      <c r="AE2179">
        <v>0</v>
      </c>
      <c r="AF2179">
        <v>0</v>
      </c>
      <c r="AG2179" t="s">
        <v>11344</v>
      </c>
      <c r="AH2179" s="21" t="str">
        <f t="shared" si="66"/>
        <v>YO27</v>
      </c>
      <c r="AI2179" s="21">
        <v>107.92500000000001</v>
      </c>
      <c r="AJ2179" s="21">
        <f t="shared" si="67"/>
        <v>100</v>
      </c>
      <c r="AK2179" s="21" t="s">
        <v>2060</v>
      </c>
      <c r="AL2179" t="s">
        <v>3177</v>
      </c>
      <c r="AM2179" t="s">
        <v>53</v>
      </c>
      <c r="AN2179" t="s">
        <v>2030</v>
      </c>
    </row>
    <row r="2180" spans="1:40" ht="15" hidden="1" thickTop="1" x14ac:dyDescent="0.35">
      <c r="A2180" t="s">
        <v>11341</v>
      </c>
      <c r="B2180" t="s">
        <v>11346</v>
      </c>
      <c r="C2180" t="s">
        <v>5223</v>
      </c>
      <c r="D2180" t="s">
        <v>11347</v>
      </c>
      <c r="E2180" t="s">
        <v>2705</v>
      </c>
      <c r="F2180">
        <v>1</v>
      </c>
      <c r="G2180" t="s">
        <v>2593</v>
      </c>
      <c r="H2180" t="s">
        <v>2056</v>
      </c>
      <c r="I2180" t="s">
        <v>2511</v>
      </c>
      <c r="J2180" t="s">
        <v>2594</v>
      </c>
      <c r="K2180" t="s">
        <v>65</v>
      </c>
      <c r="L2180" t="s">
        <v>2058</v>
      </c>
      <c r="M2180" t="s">
        <v>2170</v>
      </c>
      <c r="N2180">
        <v>1</v>
      </c>
      <c r="O2180">
        <v>27</v>
      </c>
      <c r="P2180">
        <v>0.18</v>
      </c>
      <c r="Q2180">
        <v>15300</v>
      </c>
      <c r="R2180">
        <v>1</v>
      </c>
      <c r="S2180">
        <v>27</v>
      </c>
      <c r="T2180">
        <v>0.18</v>
      </c>
      <c r="U2180">
        <v>0</v>
      </c>
      <c r="V2180">
        <v>0</v>
      </c>
      <c r="W2180">
        <v>0</v>
      </c>
      <c r="X2180">
        <v>0</v>
      </c>
      <c r="Y2180">
        <v>0</v>
      </c>
      <c r="Z2180">
        <v>0</v>
      </c>
      <c r="AA2180">
        <v>0</v>
      </c>
      <c r="AB2180">
        <v>0</v>
      </c>
      <c r="AC2180">
        <v>0</v>
      </c>
      <c r="AD2180">
        <v>0</v>
      </c>
      <c r="AE2180">
        <v>0</v>
      </c>
      <c r="AF2180">
        <v>0</v>
      </c>
      <c r="AG2180" t="s">
        <v>11348</v>
      </c>
      <c r="AH2180" s="21" t="str">
        <f t="shared" si="66"/>
        <v>YO27</v>
      </c>
      <c r="AI2180" s="21">
        <v>67.5</v>
      </c>
      <c r="AJ2180" s="21">
        <f t="shared" si="67"/>
        <v>99.82352941176471</v>
      </c>
      <c r="AK2180" s="21" t="s">
        <v>2060</v>
      </c>
      <c r="AL2180" t="s">
        <v>2527</v>
      </c>
      <c r="AM2180" t="s">
        <v>53</v>
      </c>
      <c r="AN2180" t="s">
        <v>2031</v>
      </c>
    </row>
    <row r="2181" spans="1:40" ht="15" hidden="1" thickTop="1" x14ac:dyDescent="0.35">
      <c r="A2181" t="s">
        <v>11345</v>
      </c>
      <c r="B2181" t="s">
        <v>11350</v>
      </c>
      <c r="C2181" t="s">
        <v>3766</v>
      </c>
      <c r="D2181" t="s">
        <v>11351</v>
      </c>
      <c r="E2181" t="s">
        <v>2938</v>
      </c>
      <c r="F2181">
        <v>1</v>
      </c>
      <c r="G2181" t="s">
        <v>2593</v>
      </c>
      <c r="H2181" t="s">
        <v>2056</v>
      </c>
      <c r="I2181" t="s">
        <v>2511</v>
      </c>
      <c r="J2181" t="s">
        <v>3250</v>
      </c>
      <c r="K2181" t="s">
        <v>65</v>
      </c>
      <c r="L2181" t="s">
        <v>2058</v>
      </c>
      <c r="M2181" t="s">
        <v>2059</v>
      </c>
      <c r="N2181">
        <v>0</v>
      </c>
      <c r="O2181">
        <v>0</v>
      </c>
      <c r="P2181">
        <v>0</v>
      </c>
      <c r="Q2181">
        <v>24480</v>
      </c>
      <c r="R2181">
        <v>0</v>
      </c>
      <c r="S2181">
        <v>0</v>
      </c>
      <c r="T2181">
        <v>0</v>
      </c>
      <c r="U2181">
        <v>0</v>
      </c>
      <c r="V2181">
        <v>0</v>
      </c>
      <c r="W2181">
        <v>0</v>
      </c>
      <c r="X2181">
        <v>0</v>
      </c>
      <c r="Y2181">
        <v>0</v>
      </c>
      <c r="Z2181">
        <v>0</v>
      </c>
      <c r="AA2181">
        <v>0</v>
      </c>
      <c r="AB2181">
        <v>0</v>
      </c>
      <c r="AC2181">
        <v>0</v>
      </c>
      <c r="AD2181">
        <v>0</v>
      </c>
      <c r="AE2181">
        <v>0</v>
      </c>
      <c r="AF2181">
        <v>0</v>
      </c>
      <c r="AG2181" t="s">
        <v>11352</v>
      </c>
      <c r="AH2181" s="21" t="str">
        <f t="shared" si="66"/>
        <v>YK19</v>
      </c>
      <c r="AI2181" s="21">
        <v>107.92500000000001</v>
      </c>
      <c r="AJ2181" s="21">
        <f t="shared" si="67"/>
        <v>100</v>
      </c>
      <c r="AK2181" s="21" t="s">
        <v>2060</v>
      </c>
      <c r="AL2181" t="s">
        <v>2527</v>
      </c>
      <c r="AM2181" t="s">
        <v>53</v>
      </c>
      <c r="AN2181" t="s">
        <v>2032</v>
      </c>
    </row>
    <row r="2182" spans="1:40" ht="15" hidden="1" thickTop="1" x14ac:dyDescent="0.35">
      <c r="A2182" t="s">
        <v>11349</v>
      </c>
      <c r="B2182" t="s">
        <v>11354</v>
      </c>
      <c r="C2182" t="s">
        <v>3766</v>
      </c>
      <c r="D2182" t="s">
        <v>11355</v>
      </c>
      <c r="E2182" t="s">
        <v>2938</v>
      </c>
      <c r="F2182">
        <v>1</v>
      </c>
      <c r="G2182" t="s">
        <v>2593</v>
      </c>
      <c r="H2182" t="s">
        <v>2056</v>
      </c>
      <c r="I2182" t="s">
        <v>2511</v>
      </c>
      <c r="J2182" t="s">
        <v>3250</v>
      </c>
      <c r="K2182" t="s">
        <v>65</v>
      </c>
      <c r="L2182" t="s">
        <v>2058</v>
      </c>
      <c r="M2182" t="s">
        <v>2059</v>
      </c>
      <c r="N2182">
        <v>0</v>
      </c>
      <c r="O2182">
        <v>0</v>
      </c>
      <c r="P2182">
        <v>0</v>
      </c>
      <c r="Q2182">
        <v>24480</v>
      </c>
      <c r="R2182">
        <v>0</v>
      </c>
      <c r="S2182">
        <v>0</v>
      </c>
      <c r="T2182">
        <v>0</v>
      </c>
      <c r="U2182">
        <v>0</v>
      </c>
      <c r="V2182">
        <v>0</v>
      </c>
      <c r="W2182">
        <v>0</v>
      </c>
      <c r="X2182">
        <v>0</v>
      </c>
      <c r="Y2182">
        <v>0</v>
      </c>
      <c r="Z2182">
        <v>0</v>
      </c>
      <c r="AA2182">
        <v>0</v>
      </c>
      <c r="AB2182">
        <v>0</v>
      </c>
      <c r="AC2182">
        <v>0</v>
      </c>
      <c r="AD2182">
        <v>0</v>
      </c>
      <c r="AE2182">
        <v>0</v>
      </c>
      <c r="AF2182">
        <v>0</v>
      </c>
      <c r="AG2182" t="s">
        <v>11356</v>
      </c>
      <c r="AH2182" s="21" t="str">
        <f t="shared" si="66"/>
        <v>YO27</v>
      </c>
      <c r="AI2182" s="21">
        <v>107.92500000000001</v>
      </c>
      <c r="AJ2182" s="21">
        <f t="shared" si="67"/>
        <v>100</v>
      </c>
      <c r="AK2182" s="21" t="s">
        <v>2060</v>
      </c>
      <c r="AL2182" t="s">
        <v>2527</v>
      </c>
      <c r="AM2182" t="s">
        <v>53</v>
      </c>
      <c r="AN2182" t="s">
        <v>2033</v>
      </c>
    </row>
    <row r="2183" spans="1:40" ht="15" hidden="1" thickTop="1" x14ac:dyDescent="0.35">
      <c r="A2183" t="s">
        <v>11353</v>
      </c>
      <c r="B2183" t="s">
        <v>11358</v>
      </c>
      <c r="C2183" t="s">
        <v>4585</v>
      </c>
      <c r="D2183" t="s">
        <v>11359</v>
      </c>
      <c r="E2183" t="s">
        <v>3407</v>
      </c>
      <c r="F2183">
        <v>1</v>
      </c>
      <c r="G2183" t="s">
        <v>2509</v>
      </c>
      <c r="H2183" t="s">
        <v>2510</v>
      </c>
      <c r="I2183" t="s">
        <v>2511</v>
      </c>
      <c r="J2183" t="s">
        <v>3408</v>
      </c>
      <c r="K2183" t="s">
        <v>3109</v>
      </c>
      <c r="L2183" t="s">
        <v>2058</v>
      </c>
      <c r="M2183" t="s">
        <v>2170</v>
      </c>
      <c r="N2183">
        <v>0</v>
      </c>
      <c r="O2183">
        <v>0</v>
      </c>
      <c r="P2183">
        <v>0</v>
      </c>
      <c r="Q2183">
        <v>15300</v>
      </c>
      <c r="R2183">
        <v>0</v>
      </c>
      <c r="S2183">
        <v>0</v>
      </c>
      <c r="T2183">
        <v>0</v>
      </c>
      <c r="U2183">
        <v>0</v>
      </c>
      <c r="V2183">
        <v>0</v>
      </c>
      <c r="W2183">
        <v>0</v>
      </c>
      <c r="X2183">
        <v>0</v>
      </c>
      <c r="Y2183">
        <v>0</v>
      </c>
      <c r="Z2183">
        <v>0</v>
      </c>
      <c r="AA2183">
        <v>0</v>
      </c>
      <c r="AB2183">
        <v>0</v>
      </c>
      <c r="AC2183">
        <v>0</v>
      </c>
      <c r="AD2183">
        <v>0</v>
      </c>
      <c r="AE2183">
        <v>0</v>
      </c>
      <c r="AF2183">
        <v>0</v>
      </c>
      <c r="AG2183" t="s">
        <v>11360</v>
      </c>
      <c r="AH2183" s="21" t="str">
        <f t="shared" ref="AH2183:AH2246" si="68">LEFT(AG2183,4)</f>
        <v>YN23</v>
      </c>
      <c r="AI2183" s="21">
        <v>67.5</v>
      </c>
      <c r="AJ2183" s="21">
        <f t="shared" ref="AJ2183:AJ2246" si="69">100-(O2183/Q2183*100)</f>
        <v>100</v>
      </c>
      <c r="AK2183" s="21" t="s">
        <v>2060</v>
      </c>
      <c r="AL2183" t="s">
        <v>3411</v>
      </c>
      <c r="AM2183" t="s">
        <v>53</v>
      </c>
      <c r="AN2183" t="s">
        <v>2030</v>
      </c>
    </row>
    <row r="2184" spans="1:40" ht="15" hidden="1" thickTop="1" x14ac:dyDescent="0.35">
      <c r="A2184" t="s">
        <v>11357</v>
      </c>
      <c r="B2184" t="s">
        <v>11362</v>
      </c>
      <c r="C2184" t="s">
        <v>3405</v>
      </c>
      <c r="D2184" t="s">
        <v>11363</v>
      </c>
      <c r="E2184" t="s">
        <v>3407</v>
      </c>
      <c r="F2184">
        <v>1</v>
      </c>
      <c r="G2184" t="s">
        <v>2509</v>
      </c>
      <c r="H2184" t="s">
        <v>2510</v>
      </c>
      <c r="I2184" t="s">
        <v>2511</v>
      </c>
      <c r="J2184" t="s">
        <v>3408</v>
      </c>
      <c r="K2184" t="s">
        <v>3109</v>
      </c>
      <c r="L2184" t="s">
        <v>2058</v>
      </c>
      <c r="M2184" t="s">
        <v>2170</v>
      </c>
      <c r="N2184">
        <v>2</v>
      </c>
      <c r="O2184">
        <v>75</v>
      </c>
      <c r="P2184">
        <v>0.49</v>
      </c>
      <c r="Q2184">
        <v>15300</v>
      </c>
      <c r="R2184">
        <v>0</v>
      </c>
      <c r="S2184">
        <v>0</v>
      </c>
      <c r="T2184">
        <v>0</v>
      </c>
      <c r="U2184">
        <v>0</v>
      </c>
      <c r="V2184">
        <v>0</v>
      </c>
      <c r="W2184">
        <v>0</v>
      </c>
      <c r="X2184">
        <v>0</v>
      </c>
      <c r="Y2184">
        <v>0</v>
      </c>
      <c r="Z2184">
        <v>0</v>
      </c>
      <c r="AA2184">
        <v>2</v>
      </c>
      <c r="AB2184">
        <v>75</v>
      </c>
      <c r="AC2184">
        <v>0.49</v>
      </c>
      <c r="AD2184">
        <v>0</v>
      </c>
      <c r="AE2184">
        <v>0</v>
      </c>
      <c r="AF2184">
        <v>0</v>
      </c>
      <c r="AG2184" t="s">
        <v>11364</v>
      </c>
      <c r="AH2184" s="21" t="str">
        <f t="shared" si="68"/>
        <v>YN23</v>
      </c>
      <c r="AI2184" s="21">
        <v>67.5</v>
      </c>
      <c r="AJ2184" s="21">
        <f t="shared" si="69"/>
        <v>99.509803921568633</v>
      </c>
      <c r="AK2184" s="21" t="s">
        <v>2063</v>
      </c>
      <c r="AL2184" t="s">
        <v>3411</v>
      </c>
      <c r="AM2184" t="s">
        <v>53</v>
      </c>
      <c r="AN2184" t="s">
        <v>2030</v>
      </c>
    </row>
    <row r="2185" spans="1:40" ht="15" hidden="1" thickTop="1" x14ac:dyDescent="0.35">
      <c r="A2185" t="s">
        <v>11361</v>
      </c>
      <c r="B2185" t="s">
        <v>11366</v>
      </c>
      <c r="C2185" t="s">
        <v>3428</v>
      </c>
      <c r="D2185" t="s">
        <v>11367</v>
      </c>
      <c r="E2185" t="s">
        <v>2608</v>
      </c>
      <c r="F2185">
        <v>1</v>
      </c>
      <c r="G2185" t="s">
        <v>2609</v>
      </c>
      <c r="H2185" t="s">
        <v>2577</v>
      </c>
      <c r="I2185" t="s">
        <v>2511</v>
      </c>
      <c r="J2185" t="s">
        <v>2610</v>
      </c>
      <c r="K2185" t="s">
        <v>2611</v>
      </c>
      <c r="L2185" t="s">
        <v>2058</v>
      </c>
      <c r="M2185" t="s">
        <v>2170</v>
      </c>
      <c r="N2185">
        <v>0</v>
      </c>
      <c r="O2185">
        <v>0</v>
      </c>
      <c r="P2185">
        <v>0</v>
      </c>
      <c r="Q2185">
        <v>15300</v>
      </c>
      <c r="R2185">
        <v>0</v>
      </c>
      <c r="S2185">
        <v>0</v>
      </c>
      <c r="T2185">
        <v>0</v>
      </c>
      <c r="U2185">
        <v>0</v>
      </c>
      <c r="V2185">
        <v>0</v>
      </c>
      <c r="W2185">
        <v>0</v>
      </c>
      <c r="X2185">
        <v>0</v>
      </c>
      <c r="Y2185">
        <v>0</v>
      </c>
      <c r="Z2185">
        <v>0</v>
      </c>
      <c r="AA2185">
        <v>0</v>
      </c>
      <c r="AB2185">
        <v>0</v>
      </c>
      <c r="AC2185">
        <v>0</v>
      </c>
      <c r="AD2185">
        <v>0</v>
      </c>
      <c r="AE2185">
        <v>0</v>
      </c>
      <c r="AF2185">
        <v>0</v>
      </c>
      <c r="AG2185" t="s">
        <v>11368</v>
      </c>
      <c r="AH2185" s="21" t="str">
        <f t="shared" si="68"/>
        <v>YN23</v>
      </c>
      <c r="AI2185" s="21">
        <v>67.5</v>
      </c>
      <c r="AJ2185" s="21">
        <f t="shared" si="69"/>
        <v>100</v>
      </c>
      <c r="AK2185" s="21" t="s">
        <v>2060</v>
      </c>
      <c r="AL2185" t="s">
        <v>2613</v>
      </c>
      <c r="AM2185" t="s">
        <v>53</v>
      </c>
      <c r="AN2185" t="s">
        <v>2031</v>
      </c>
    </row>
    <row r="2186" spans="1:40" ht="15" hidden="1" thickTop="1" x14ac:dyDescent="0.35">
      <c r="A2186" t="s">
        <v>11365</v>
      </c>
      <c r="B2186" t="s">
        <v>11370</v>
      </c>
      <c r="C2186" t="s">
        <v>3332</v>
      </c>
      <c r="D2186" t="s">
        <v>11371</v>
      </c>
      <c r="E2186" t="s">
        <v>2575</v>
      </c>
      <c r="F2186">
        <v>1</v>
      </c>
      <c r="G2186" t="s">
        <v>2600</v>
      </c>
      <c r="H2186" t="s">
        <v>2577</v>
      </c>
      <c r="I2186" t="s">
        <v>2511</v>
      </c>
      <c r="J2186" t="s">
        <v>2699</v>
      </c>
      <c r="K2186" t="s">
        <v>2579</v>
      </c>
      <c r="L2186" t="s">
        <v>2058</v>
      </c>
      <c r="M2186" t="s">
        <v>2059</v>
      </c>
      <c r="N2186">
        <v>4</v>
      </c>
      <c r="O2186">
        <v>76</v>
      </c>
      <c r="P2186">
        <v>0.31</v>
      </c>
      <c r="Q2186">
        <v>24480</v>
      </c>
      <c r="R2186">
        <v>2</v>
      </c>
      <c r="S2186">
        <v>24</v>
      </c>
      <c r="T2186">
        <v>0.1</v>
      </c>
      <c r="U2186">
        <v>0</v>
      </c>
      <c r="V2186">
        <v>0</v>
      </c>
      <c r="W2186">
        <v>0</v>
      </c>
      <c r="X2186">
        <v>1</v>
      </c>
      <c r="Y2186">
        <v>30</v>
      </c>
      <c r="Z2186">
        <v>0.12</v>
      </c>
      <c r="AA2186">
        <v>1</v>
      </c>
      <c r="AB2186">
        <v>22</v>
      </c>
      <c r="AC2186">
        <v>0.09</v>
      </c>
      <c r="AD2186">
        <v>0</v>
      </c>
      <c r="AE2186">
        <v>0</v>
      </c>
      <c r="AF2186">
        <v>0</v>
      </c>
      <c r="AG2186" t="s">
        <v>11372</v>
      </c>
      <c r="AH2186" s="21" t="str">
        <f t="shared" si="68"/>
        <v>YR20</v>
      </c>
      <c r="AI2186" s="21">
        <v>107.92500000000001</v>
      </c>
      <c r="AJ2186" s="21">
        <f t="shared" si="69"/>
        <v>99.689542483660134</v>
      </c>
      <c r="AK2186" s="21" t="s">
        <v>2063</v>
      </c>
      <c r="AL2186" t="s">
        <v>2581</v>
      </c>
      <c r="AM2186" t="s">
        <v>53</v>
      </c>
      <c r="AN2186" t="s">
        <v>2032</v>
      </c>
    </row>
    <row r="2187" spans="1:40" ht="15" hidden="1" thickTop="1" x14ac:dyDescent="0.35">
      <c r="A2187" t="s">
        <v>11369</v>
      </c>
      <c r="B2187" t="s">
        <v>11374</v>
      </c>
      <c r="C2187" t="s">
        <v>30185</v>
      </c>
      <c r="D2187" t="s">
        <v>11375</v>
      </c>
      <c r="E2187" t="s">
        <v>560</v>
      </c>
      <c r="F2187">
        <v>1</v>
      </c>
      <c r="G2187" t="s">
        <v>2055</v>
      </c>
      <c r="H2187" t="s">
        <v>2056</v>
      </c>
      <c r="I2187" t="s">
        <v>2511</v>
      </c>
      <c r="J2187" t="s">
        <v>67</v>
      </c>
      <c r="K2187" t="s">
        <v>68</v>
      </c>
      <c r="L2187" t="s">
        <v>2058</v>
      </c>
      <c r="M2187" t="s">
        <v>2059</v>
      </c>
      <c r="N2187">
        <v>0</v>
      </c>
      <c r="O2187">
        <v>0</v>
      </c>
      <c r="P2187">
        <v>0</v>
      </c>
      <c r="Q2187">
        <v>24480</v>
      </c>
      <c r="R2187">
        <v>0</v>
      </c>
      <c r="S2187">
        <v>0</v>
      </c>
      <c r="T2187">
        <v>0</v>
      </c>
      <c r="U2187">
        <v>0</v>
      </c>
      <c r="V2187">
        <v>0</v>
      </c>
      <c r="W2187">
        <v>0</v>
      </c>
      <c r="X2187">
        <v>0</v>
      </c>
      <c r="Y2187">
        <v>0</v>
      </c>
      <c r="Z2187">
        <v>0</v>
      </c>
      <c r="AA2187">
        <v>0</v>
      </c>
      <c r="AB2187">
        <v>0</v>
      </c>
      <c r="AC2187">
        <v>0</v>
      </c>
      <c r="AD2187">
        <v>0</v>
      </c>
      <c r="AE2187">
        <v>0</v>
      </c>
      <c r="AF2187">
        <v>0</v>
      </c>
      <c r="AG2187" t="s">
        <v>298</v>
      </c>
      <c r="AH2187" s="21" t="str">
        <f t="shared" si="68"/>
        <v>YR21</v>
      </c>
      <c r="AI2187" s="21">
        <v>107.92500000000001</v>
      </c>
      <c r="AJ2187" s="21">
        <f t="shared" si="69"/>
        <v>100</v>
      </c>
      <c r="AK2187" s="21" t="s">
        <v>2060</v>
      </c>
      <c r="AL2187" t="s">
        <v>70</v>
      </c>
      <c r="AM2187" t="s">
        <v>53</v>
      </c>
      <c r="AN2187" t="s">
        <v>2029</v>
      </c>
    </row>
    <row r="2188" spans="1:40" ht="15" hidden="1" thickTop="1" x14ac:dyDescent="0.35">
      <c r="A2188" t="s">
        <v>11373</v>
      </c>
      <c r="B2188" t="s">
        <v>11377</v>
      </c>
      <c r="C2188" t="s">
        <v>2849</v>
      </c>
      <c r="D2188" t="s">
        <v>11378</v>
      </c>
      <c r="E2188" t="s">
        <v>2705</v>
      </c>
      <c r="F2188">
        <v>1</v>
      </c>
      <c r="G2188" t="s">
        <v>2593</v>
      </c>
      <c r="H2188" t="s">
        <v>2056</v>
      </c>
      <c r="I2188" t="s">
        <v>2511</v>
      </c>
      <c r="J2188" t="s">
        <v>2594</v>
      </c>
      <c r="K2188" t="s">
        <v>65</v>
      </c>
      <c r="L2188" t="s">
        <v>2058</v>
      </c>
      <c r="M2188" t="s">
        <v>2163</v>
      </c>
      <c r="N2188">
        <v>0</v>
      </c>
      <c r="O2188">
        <v>0</v>
      </c>
      <c r="P2188">
        <v>0</v>
      </c>
      <c r="Q2188">
        <v>17340</v>
      </c>
      <c r="R2188">
        <v>0</v>
      </c>
      <c r="S2188">
        <v>0</v>
      </c>
      <c r="T2188">
        <v>0</v>
      </c>
      <c r="U2188">
        <v>0</v>
      </c>
      <c r="V2188">
        <v>0</v>
      </c>
      <c r="W2188">
        <v>0</v>
      </c>
      <c r="X2188">
        <v>0</v>
      </c>
      <c r="Y2188">
        <v>0</v>
      </c>
      <c r="Z2188">
        <v>0</v>
      </c>
      <c r="AA2188">
        <v>0</v>
      </c>
      <c r="AB2188">
        <v>0</v>
      </c>
      <c r="AC2188">
        <v>0</v>
      </c>
      <c r="AD2188">
        <v>0</v>
      </c>
      <c r="AE2188">
        <v>0</v>
      </c>
      <c r="AF2188">
        <v>0</v>
      </c>
      <c r="AG2188" t="s">
        <v>11379</v>
      </c>
      <c r="AH2188" s="21" t="str">
        <f t="shared" si="68"/>
        <v>YR20</v>
      </c>
      <c r="AI2188" s="21">
        <v>76.500000000000014</v>
      </c>
      <c r="AJ2188" s="21">
        <f t="shared" si="69"/>
        <v>100</v>
      </c>
      <c r="AK2188" s="21" t="s">
        <v>2060</v>
      </c>
      <c r="AL2188" t="s">
        <v>2527</v>
      </c>
      <c r="AM2188" t="s">
        <v>53</v>
      </c>
      <c r="AN2188" t="s">
        <v>2031</v>
      </c>
    </row>
    <row r="2189" spans="1:40" ht="15" hidden="1" thickTop="1" x14ac:dyDescent="0.35">
      <c r="A2189" t="s">
        <v>11376</v>
      </c>
      <c r="B2189" t="s">
        <v>11381</v>
      </c>
      <c r="C2189" t="s">
        <v>3818</v>
      </c>
      <c r="D2189" t="s">
        <v>11382</v>
      </c>
      <c r="E2189" t="s">
        <v>3820</v>
      </c>
      <c r="F2189">
        <v>3</v>
      </c>
      <c r="G2189" t="s">
        <v>2816</v>
      </c>
      <c r="H2189" t="s">
        <v>2620</v>
      </c>
      <c r="I2189" t="s">
        <v>2511</v>
      </c>
      <c r="J2189" t="s">
        <v>3821</v>
      </c>
      <c r="K2189" t="s">
        <v>2818</v>
      </c>
      <c r="L2189" t="s">
        <v>2058</v>
      </c>
      <c r="M2189" t="s">
        <v>2059</v>
      </c>
      <c r="N2189">
        <v>0</v>
      </c>
      <c r="O2189">
        <v>0</v>
      </c>
      <c r="P2189">
        <v>0</v>
      </c>
      <c r="Q2189">
        <v>24480</v>
      </c>
      <c r="R2189">
        <v>0</v>
      </c>
      <c r="S2189">
        <v>0</v>
      </c>
      <c r="T2189">
        <v>0</v>
      </c>
      <c r="U2189">
        <v>0</v>
      </c>
      <c r="V2189">
        <v>0</v>
      </c>
      <c r="W2189">
        <v>0</v>
      </c>
      <c r="X2189">
        <v>0</v>
      </c>
      <c r="Y2189">
        <v>0</v>
      </c>
      <c r="Z2189">
        <v>0</v>
      </c>
      <c r="AA2189">
        <v>0</v>
      </c>
      <c r="AB2189">
        <v>0</v>
      </c>
      <c r="AC2189">
        <v>0</v>
      </c>
      <c r="AD2189">
        <v>0</v>
      </c>
      <c r="AE2189">
        <v>0</v>
      </c>
      <c r="AF2189">
        <v>0</v>
      </c>
      <c r="AG2189" t="s">
        <v>11383</v>
      </c>
      <c r="AH2189" s="21" t="str">
        <f t="shared" si="68"/>
        <v>YR20</v>
      </c>
      <c r="AI2189" s="21">
        <v>107.92500000000001</v>
      </c>
      <c r="AJ2189" s="21">
        <f t="shared" si="69"/>
        <v>100</v>
      </c>
      <c r="AK2189" s="21" t="s">
        <v>2060</v>
      </c>
      <c r="AL2189" t="s">
        <v>2820</v>
      </c>
      <c r="AM2189" t="s">
        <v>53</v>
      </c>
      <c r="AN2189" t="s">
        <v>2031</v>
      </c>
    </row>
    <row r="2190" spans="1:40" ht="15" hidden="1" thickTop="1" x14ac:dyDescent="0.35">
      <c r="A2190" t="s">
        <v>11380</v>
      </c>
      <c r="B2190" t="s">
        <v>11385</v>
      </c>
      <c r="C2190" t="s">
        <v>3465</v>
      </c>
      <c r="D2190" t="s">
        <v>11386</v>
      </c>
      <c r="E2190" t="s">
        <v>2691</v>
      </c>
      <c r="F2190">
        <v>1</v>
      </c>
      <c r="G2190" t="s">
        <v>2600</v>
      </c>
      <c r="H2190" t="s">
        <v>2577</v>
      </c>
      <c r="I2190" t="s">
        <v>2511</v>
      </c>
      <c r="J2190" t="s">
        <v>2692</v>
      </c>
      <c r="K2190" t="s">
        <v>2635</v>
      </c>
      <c r="L2190" t="s">
        <v>2058</v>
      </c>
      <c r="M2190" t="s">
        <v>2059</v>
      </c>
      <c r="N2190">
        <v>0</v>
      </c>
      <c r="O2190">
        <v>0</v>
      </c>
      <c r="P2190">
        <v>0</v>
      </c>
      <c r="Q2190">
        <v>24480</v>
      </c>
      <c r="R2190">
        <v>0</v>
      </c>
      <c r="S2190">
        <v>0</v>
      </c>
      <c r="T2190">
        <v>0</v>
      </c>
      <c r="U2190">
        <v>0</v>
      </c>
      <c r="V2190">
        <v>0</v>
      </c>
      <c r="W2190">
        <v>0</v>
      </c>
      <c r="X2190">
        <v>0</v>
      </c>
      <c r="Y2190">
        <v>0</v>
      </c>
      <c r="Z2190">
        <v>0</v>
      </c>
      <c r="AA2190">
        <v>0</v>
      </c>
      <c r="AB2190">
        <v>0</v>
      </c>
      <c r="AC2190">
        <v>0</v>
      </c>
      <c r="AD2190">
        <v>0</v>
      </c>
      <c r="AE2190">
        <v>0</v>
      </c>
      <c r="AF2190">
        <v>0</v>
      </c>
      <c r="AG2190" t="s">
        <v>11387</v>
      </c>
      <c r="AH2190" s="21" t="str">
        <f t="shared" si="68"/>
        <v>YO27</v>
      </c>
      <c r="AI2190" s="21">
        <v>107.92500000000001</v>
      </c>
      <c r="AJ2190" s="21">
        <f t="shared" si="69"/>
        <v>100</v>
      </c>
      <c r="AK2190" s="21" t="s">
        <v>2060</v>
      </c>
      <c r="AL2190" t="s">
        <v>2581</v>
      </c>
      <c r="AM2190" t="s">
        <v>53</v>
      </c>
      <c r="AN2190" t="s">
        <v>2031</v>
      </c>
    </row>
    <row r="2191" spans="1:40" ht="15" hidden="1" thickTop="1" x14ac:dyDescent="0.35">
      <c r="A2191" t="s">
        <v>11384</v>
      </c>
      <c r="B2191" t="s">
        <v>11389</v>
      </c>
      <c r="C2191" t="s">
        <v>2808</v>
      </c>
      <c r="D2191" t="s">
        <v>5767</v>
      </c>
      <c r="E2191" t="s">
        <v>2608</v>
      </c>
      <c r="F2191">
        <v>1</v>
      </c>
      <c r="G2191" t="s">
        <v>2633</v>
      </c>
      <c r="H2191" t="s">
        <v>2577</v>
      </c>
      <c r="I2191" t="s">
        <v>2511</v>
      </c>
      <c r="J2191" t="s">
        <v>2692</v>
      </c>
      <c r="K2191" t="s">
        <v>2635</v>
      </c>
      <c r="L2191" t="s">
        <v>2058</v>
      </c>
      <c r="M2191" t="s">
        <v>2059</v>
      </c>
      <c r="N2191">
        <v>0</v>
      </c>
      <c r="O2191">
        <v>0</v>
      </c>
      <c r="P2191">
        <v>0</v>
      </c>
      <c r="Q2191">
        <v>24480</v>
      </c>
      <c r="R2191">
        <v>0</v>
      </c>
      <c r="S2191">
        <v>0</v>
      </c>
      <c r="T2191">
        <v>0</v>
      </c>
      <c r="U2191">
        <v>0</v>
      </c>
      <c r="V2191">
        <v>0</v>
      </c>
      <c r="W2191">
        <v>0</v>
      </c>
      <c r="X2191">
        <v>0</v>
      </c>
      <c r="Y2191">
        <v>0</v>
      </c>
      <c r="Z2191">
        <v>0</v>
      </c>
      <c r="AA2191">
        <v>0</v>
      </c>
      <c r="AB2191">
        <v>0</v>
      </c>
      <c r="AC2191">
        <v>0</v>
      </c>
      <c r="AD2191">
        <v>0</v>
      </c>
      <c r="AE2191">
        <v>0</v>
      </c>
      <c r="AF2191">
        <v>0</v>
      </c>
      <c r="AG2191" t="s">
        <v>11390</v>
      </c>
      <c r="AH2191" s="21" t="str">
        <f t="shared" si="68"/>
        <v>YH98</v>
      </c>
      <c r="AI2191" s="21">
        <v>107.92500000000001</v>
      </c>
      <c r="AJ2191" s="21">
        <f t="shared" si="69"/>
        <v>100</v>
      </c>
      <c r="AK2191" s="21" t="s">
        <v>2060</v>
      </c>
      <c r="AL2191" t="s">
        <v>2581</v>
      </c>
      <c r="AM2191" t="s">
        <v>53</v>
      </c>
      <c r="AN2191" t="s">
        <v>2031</v>
      </c>
    </row>
    <row r="2192" spans="1:40" ht="15" hidden="1" thickTop="1" x14ac:dyDescent="0.35">
      <c r="A2192" t="s">
        <v>11388</v>
      </c>
      <c r="B2192" t="s">
        <v>11393</v>
      </c>
      <c r="C2192" t="s">
        <v>4421</v>
      </c>
      <c r="D2192" t="s">
        <v>11394</v>
      </c>
      <c r="E2192" t="s">
        <v>2575</v>
      </c>
      <c r="F2192">
        <v>1</v>
      </c>
      <c r="G2192" t="s">
        <v>2609</v>
      </c>
      <c r="H2192" t="s">
        <v>2577</v>
      </c>
      <c r="I2192" t="s">
        <v>2511</v>
      </c>
      <c r="J2192" t="s">
        <v>2610</v>
      </c>
      <c r="K2192" t="s">
        <v>2611</v>
      </c>
      <c r="L2192" t="s">
        <v>2058</v>
      </c>
      <c r="M2192" t="s">
        <v>2170</v>
      </c>
      <c r="N2192">
        <v>0</v>
      </c>
      <c r="O2192">
        <v>0</v>
      </c>
      <c r="P2192">
        <v>0</v>
      </c>
      <c r="Q2192">
        <v>15300</v>
      </c>
      <c r="R2192">
        <v>0</v>
      </c>
      <c r="S2192">
        <v>0</v>
      </c>
      <c r="T2192">
        <v>0</v>
      </c>
      <c r="U2192">
        <v>0</v>
      </c>
      <c r="V2192">
        <v>0</v>
      </c>
      <c r="W2192">
        <v>0</v>
      </c>
      <c r="X2192">
        <v>0</v>
      </c>
      <c r="Y2192">
        <v>0</v>
      </c>
      <c r="Z2192">
        <v>0</v>
      </c>
      <c r="AA2192">
        <v>0</v>
      </c>
      <c r="AB2192">
        <v>0</v>
      </c>
      <c r="AC2192">
        <v>0</v>
      </c>
      <c r="AD2192">
        <v>0</v>
      </c>
      <c r="AE2192">
        <v>0</v>
      </c>
      <c r="AF2192">
        <v>0</v>
      </c>
      <c r="AG2192" t="s">
        <v>11395</v>
      </c>
      <c r="AH2192" s="21" t="str">
        <f t="shared" si="68"/>
        <v>YO98</v>
      </c>
      <c r="AI2192" s="21">
        <v>67.5</v>
      </c>
      <c r="AJ2192" s="21">
        <f t="shared" si="69"/>
        <v>100</v>
      </c>
      <c r="AK2192" s="21" t="s">
        <v>2060</v>
      </c>
      <c r="AL2192" t="s">
        <v>2581</v>
      </c>
      <c r="AM2192" t="s">
        <v>53</v>
      </c>
      <c r="AN2192" t="s">
        <v>2031</v>
      </c>
    </row>
    <row r="2193" spans="1:40" ht="15" hidden="1" thickTop="1" x14ac:dyDescent="0.35">
      <c r="A2193" t="s">
        <v>11391</v>
      </c>
      <c r="B2193" t="s">
        <v>11397</v>
      </c>
      <c r="C2193" t="s">
        <v>2808</v>
      </c>
      <c r="D2193" t="s">
        <v>11398</v>
      </c>
      <c r="E2193" t="s">
        <v>2691</v>
      </c>
      <c r="F2193">
        <v>1</v>
      </c>
      <c r="G2193" t="s">
        <v>2633</v>
      </c>
      <c r="H2193" t="s">
        <v>2577</v>
      </c>
      <c r="I2193" t="s">
        <v>2511</v>
      </c>
      <c r="J2193" t="s">
        <v>2692</v>
      </c>
      <c r="K2193" t="s">
        <v>2635</v>
      </c>
      <c r="L2193" t="s">
        <v>2058</v>
      </c>
      <c r="M2193" t="s">
        <v>2170</v>
      </c>
      <c r="N2193">
        <v>1</v>
      </c>
      <c r="O2193">
        <v>42</v>
      </c>
      <c r="P2193">
        <v>0.27</v>
      </c>
      <c r="Q2193">
        <v>15300</v>
      </c>
      <c r="R2193">
        <v>0</v>
      </c>
      <c r="S2193">
        <v>0</v>
      </c>
      <c r="T2193">
        <v>0</v>
      </c>
      <c r="U2193">
        <v>0</v>
      </c>
      <c r="V2193">
        <v>0</v>
      </c>
      <c r="W2193">
        <v>0</v>
      </c>
      <c r="X2193">
        <v>0</v>
      </c>
      <c r="Y2193">
        <v>0</v>
      </c>
      <c r="Z2193">
        <v>0</v>
      </c>
      <c r="AA2193">
        <v>1</v>
      </c>
      <c r="AB2193">
        <v>42</v>
      </c>
      <c r="AC2193">
        <v>0.27</v>
      </c>
      <c r="AD2193">
        <v>0</v>
      </c>
      <c r="AE2193">
        <v>0</v>
      </c>
      <c r="AF2193">
        <v>0</v>
      </c>
      <c r="AG2193" t="s">
        <v>11399</v>
      </c>
      <c r="AH2193" s="21" t="str">
        <f t="shared" si="68"/>
        <v>YO98</v>
      </c>
      <c r="AI2193" s="21">
        <v>67.5</v>
      </c>
      <c r="AJ2193" s="21">
        <f t="shared" si="69"/>
        <v>99.725490196078425</v>
      </c>
      <c r="AK2193" s="21" t="s">
        <v>2063</v>
      </c>
      <c r="AL2193" t="s">
        <v>2581</v>
      </c>
      <c r="AM2193" t="s">
        <v>53</v>
      </c>
      <c r="AN2193" t="s">
        <v>2031</v>
      </c>
    </row>
    <row r="2194" spans="1:40" ht="15" hidden="1" thickTop="1" x14ac:dyDescent="0.35">
      <c r="A2194" t="s">
        <v>11392</v>
      </c>
      <c r="B2194" t="s">
        <v>11401</v>
      </c>
      <c r="C2194" t="s">
        <v>4756</v>
      </c>
      <c r="D2194" t="s">
        <v>11402</v>
      </c>
      <c r="E2194" t="s">
        <v>3353</v>
      </c>
      <c r="F2194">
        <v>1</v>
      </c>
      <c r="G2194" t="s">
        <v>2682</v>
      </c>
      <c r="H2194" t="s">
        <v>2620</v>
      </c>
      <c r="I2194" t="s">
        <v>2511</v>
      </c>
      <c r="J2194" t="s">
        <v>2683</v>
      </c>
      <c r="K2194" t="s">
        <v>2684</v>
      </c>
      <c r="L2194" t="s">
        <v>2058</v>
      </c>
      <c r="M2194" t="s">
        <v>2059</v>
      </c>
      <c r="N2194">
        <v>1</v>
      </c>
      <c r="O2194">
        <v>22</v>
      </c>
      <c r="P2194">
        <v>0.09</v>
      </c>
      <c r="Q2194">
        <v>24480</v>
      </c>
      <c r="R2194">
        <v>0</v>
      </c>
      <c r="S2194">
        <v>0</v>
      </c>
      <c r="T2194">
        <v>0</v>
      </c>
      <c r="U2194">
        <v>0</v>
      </c>
      <c r="V2194">
        <v>0</v>
      </c>
      <c r="W2194">
        <v>0</v>
      </c>
      <c r="X2194">
        <v>1</v>
      </c>
      <c r="Y2194">
        <v>22</v>
      </c>
      <c r="Z2194">
        <v>0.09</v>
      </c>
      <c r="AA2194">
        <v>0</v>
      </c>
      <c r="AB2194">
        <v>0</v>
      </c>
      <c r="AC2194">
        <v>0</v>
      </c>
      <c r="AD2194">
        <v>0</v>
      </c>
      <c r="AE2194">
        <v>0</v>
      </c>
      <c r="AF2194">
        <v>0</v>
      </c>
      <c r="AG2194" t="s">
        <v>11403</v>
      </c>
      <c r="AH2194" s="21" t="str">
        <f t="shared" si="68"/>
        <v>YO27</v>
      </c>
      <c r="AI2194" s="21">
        <v>107.92500000000001</v>
      </c>
      <c r="AJ2194" s="21">
        <f t="shared" si="69"/>
        <v>99.91013071895425</v>
      </c>
      <c r="AK2194" s="21" t="s">
        <v>2060</v>
      </c>
      <c r="AL2194" t="s">
        <v>2686</v>
      </c>
      <c r="AM2194" t="s">
        <v>53</v>
      </c>
      <c r="AN2194" t="s">
        <v>2030</v>
      </c>
    </row>
    <row r="2195" spans="1:40" ht="15" hidden="1" thickTop="1" x14ac:dyDescent="0.35">
      <c r="A2195" t="s">
        <v>11396</v>
      </c>
      <c r="B2195" t="s">
        <v>11405</v>
      </c>
      <c r="C2195" t="s">
        <v>2746</v>
      </c>
      <c r="D2195" t="s">
        <v>11406</v>
      </c>
      <c r="E2195" t="s">
        <v>2575</v>
      </c>
      <c r="F2195">
        <v>1</v>
      </c>
      <c r="G2195" t="s">
        <v>2609</v>
      </c>
      <c r="H2195" t="s">
        <v>2577</v>
      </c>
      <c r="I2195" t="s">
        <v>2511</v>
      </c>
      <c r="J2195" t="s">
        <v>2675</v>
      </c>
      <c r="K2195" t="s">
        <v>2611</v>
      </c>
      <c r="L2195" t="s">
        <v>2058</v>
      </c>
      <c r="M2195" t="s">
        <v>2059</v>
      </c>
      <c r="N2195">
        <v>0</v>
      </c>
      <c r="O2195">
        <v>0</v>
      </c>
      <c r="P2195">
        <v>0</v>
      </c>
      <c r="Q2195">
        <v>24480</v>
      </c>
      <c r="R2195">
        <v>0</v>
      </c>
      <c r="S2195">
        <v>0</v>
      </c>
      <c r="T2195">
        <v>0</v>
      </c>
      <c r="U2195">
        <v>0</v>
      </c>
      <c r="V2195">
        <v>0</v>
      </c>
      <c r="W2195">
        <v>0</v>
      </c>
      <c r="X2195">
        <v>0</v>
      </c>
      <c r="Y2195">
        <v>0</v>
      </c>
      <c r="Z2195">
        <v>0</v>
      </c>
      <c r="AA2195">
        <v>0</v>
      </c>
      <c r="AB2195">
        <v>0</v>
      </c>
      <c r="AC2195">
        <v>0</v>
      </c>
      <c r="AD2195">
        <v>0</v>
      </c>
      <c r="AE2195">
        <v>0</v>
      </c>
      <c r="AF2195">
        <v>0</v>
      </c>
      <c r="AG2195" t="s">
        <v>11407</v>
      </c>
      <c r="AH2195" s="21" t="str">
        <f t="shared" si="68"/>
        <v>YK19</v>
      </c>
      <c r="AI2195" s="21">
        <v>107.92500000000001</v>
      </c>
      <c r="AJ2195" s="21">
        <f t="shared" si="69"/>
        <v>100</v>
      </c>
      <c r="AK2195" s="21" t="s">
        <v>2060</v>
      </c>
      <c r="AL2195" t="s">
        <v>2581</v>
      </c>
      <c r="AM2195" t="s">
        <v>53</v>
      </c>
      <c r="AN2195" t="s">
        <v>2029</v>
      </c>
    </row>
    <row r="2196" spans="1:40" ht="15" hidden="1" thickTop="1" x14ac:dyDescent="0.35">
      <c r="A2196" t="s">
        <v>11400</v>
      </c>
      <c r="B2196" t="s">
        <v>11409</v>
      </c>
      <c r="C2196" t="s">
        <v>2941</v>
      </c>
      <c r="D2196" t="s">
        <v>11410</v>
      </c>
      <c r="E2196" t="s">
        <v>2920</v>
      </c>
      <c r="F2196">
        <v>2</v>
      </c>
      <c r="G2196" t="s">
        <v>2682</v>
      </c>
      <c r="H2196" t="s">
        <v>2620</v>
      </c>
      <c r="I2196" t="s">
        <v>2511</v>
      </c>
      <c r="J2196" t="s">
        <v>2921</v>
      </c>
      <c r="K2196" t="s">
        <v>2684</v>
      </c>
      <c r="L2196" t="s">
        <v>2058</v>
      </c>
      <c r="M2196" t="s">
        <v>2059</v>
      </c>
      <c r="N2196">
        <v>0</v>
      </c>
      <c r="O2196">
        <v>0</v>
      </c>
      <c r="P2196">
        <v>0</v>
      </c>
      <c r="Q2196">
        <v>24480</v>
      </c>
      <c r="R2196">
        <v>0</v>
      </c>
      <c r="S2196">
        <v>0</v>
      </c>
      <c r="T2196">
        <v>0</v>
      </c>
      <c r="U2196">
        <v>0</v>
      </c>
      <c r="V2196">
        <v>0</v>
      </c>
      <c r="W2196">
        <v>0</v>
      </c>
      <c r="X2196">
        <v>0</v>
      </c>
      <c r="Y2196">
        <v>0</v>
      </c>
      <c r="Z2196">
        <v>0</v>
      </c>
      <c r="AA2196">
        <v>0</v>
      </c>
      <c r="AB2196">
        <v>0</v>
      </c>
      <c r="AC2196">
        <v>0</v>
      </c>
      <c r="AD2196">
        <v>0</v>
      </c>
      <c r="AE2196">
        <v>0</v>
      </c>
      <c r="AF2196">
        <v>0</v>
      </c>
      <c r="AG2196" t="s">
        <v>11411</v>
      </c>
      <c r="AH2196" s="21" t="str">
        <f t="shared" si="68"/>
        <v>YR21</v>
      </c>
      <c r="AI2196" s="21">
        <v>107.92500000000001</v>
      </c>
      <c r="AJ2196" s="21">
        <f t="shared" si="69"/>
        <v>100</v>
      </c>
      <c r="AK2196" s="21" t="s">
        <v>2060</v>
      </c>
      <c r="AL2196" t="s">
        <v>2923</v>
      </c>
      <c r="AM2196" t="s">
        <v>53</v>
      </c>
      <c r="AN2196" t="s">
        <v>2029</v>
      </c>
    </row>
    <row r="2197" spans="1:40" ht="15" hidden="1" thickTop="1" x14ac:dyDescent="0.35">
      <c r="A2197" t="s">
        <v>11404</v>
      </c>
      <c r="B2197" t="s">
        <v>11413</v>
      </c>
      <c r="C2197" t="s">
        <v>3766</v>
      </c>
      <c r="D2197" t="s">
        <v>11414</v>
      </c>
      <c r="E2197" t="s">
        <v>2938</v>
      </c>
      <c r="F2197">
        <v>1</v>
      </c>
      <c r="G2197" t="s">
        <v>2593</v>
      </c>
      <c r="H2197" t="s">
        <v>2056</v>
      </c>
      <c r="I2197" t="s">
        <v>2511</v>
      </c>
      <c r="J2197" t="s">
        <v>3250</v>
      </c>
      <c r="K2197" t="s">
        <v>65</v>
      </c>
      <c r="L2197" t="s">
        <v>2058</v>
      </c>
      <c r="M2197" t="s">
        <v>2059</v>
      </c>
      <c r="N2197">
        <v>0</v>
      </c>
      <c r="O2197">
        <v>0</v>
      </c>
      <c r="P2197">
        <v>0</v>
      </c>
      <c r="Q2197">
        <v>24480</v>
      </c>
      <c r="R2197">
        <v>0</v>
      </c>
      <c r="S2197">
        <v>0</v>
      </c>
      <c r="T2197">
        <v>0</v>
      </c>
      <c r="U2197">
        <v>0</v>
      </c>
      <c r="V2197">
        <v>0</v>
      </c>
      <c r="W2197">
        <v>0</v>
      </c>
      <c r="X2197">
        <v>0</v>
      </c>
      <c r="Y2197">
        <v>0</v>
      </c>
      <c r="Z2197">
        <v>0</v>
      </c>
      <c r="AA2197">
        <v>0</v>
      </c>
      <c r="AB2197">
        <v>0</v>
      </c>
      <c r="AC2197">
        <v>0</v>
      </c>
      <c r="AD2197">
        <v>0</v>
      </c>
      <c r="AE2197">
        <v>0</v>
      </c>
      <c r="AF2197">
        <v>0</v>
      </c>
      <c r="AG2197" t="s">
        <v>11415</v>
      </c>
      <c r="AH2197" s="21" t="str">
        <f t="shared" si="68"/>
        <v>YO27</v>
      </c>
      <c r="AI2197" s="21">
        <v>107.92500000000001</v>
      </c>
      <c r="AJ2197" s="21">
        <f t="shared" si="69"/>
        <v>100</v>
      </c>
      <c r="AK2197" s="21" t="s">
        <v>2060</v>
      </c>
      <c r="AL2197" t="s">
        <v>2527</v>
      </c>
      <c r="AM2197" t="s">
        <v>53</v>
      </c>
      <c r="AN2197" t="s">
        <v>2030</v>
      </c>
    </row>
    <row r="2198" spans="1:40" ht="15" hidden="1" thickTop="1" x14ac:dyDescent="0.35">
      <c r="A2198" t="s">
        <v>11408</v>
      </c>
      <c r="B2198" t="s">
        <v>11417</v>
      </c>
      <c r="C2198" t="s">
        <v>2746</v>
      </c>
      <c r="D2198" t="s">
        <v>11418</v>
      </c>
      <c r="E2198" t="s">
        <v>3193</v>
      </c>
      <c r="F2198">
        <v>1</v>
      </c>
      <c r="G2198" t="s">
        <v>2609</v>
      </c>
      <c r="H2198" t="s">
        <v>2577</v>
      </c>
      <c r="I2198" t="s">
        <v>2511</v>
      </c>
      <c r="J2198" t="s">
        <v>2675</v>
      </c>
      <c r="K2198" t="s">
        <v>2611</v>
      </c>
      <c r="L2198" t="s">
        <v>2058</v>
      </c>
      <c r="M2198" t="s">
        <v>2059</v>
      </c>
      <c r="N2198">
        <v>2</v>
      </c>
      <c r="O2198">
        <v>90</v>
      </c>
      <c r="P2198">
        <v>0.37</v>
      </c>
      <c r="Q2198">
        <v>24480</v>
      </c>
      <c r="R2198">
        <v>2</v>
      </c>
      <c r="S2198">
        <v>90</v>
      </c>
      <c r="T2198">
        <v>0.37</v>
      </c>
      <c r="U2198">
        <v>0</v>
      </c>
      <c r="V2198">
        <v>0</v>
      </c>
      <c r="W2198">
        <v>0</v>
      </c>
      <c r="X2198">
        <v>0</v>
      </c>
      <c r="Y2198">
        <v>0</v>
      </c>
      <c r="Z2198">
        <v>0</v>
      </c>
      <c r="AA2198">
        <v>0</v>
      </c>
      <c r="AB2198">
        <v>0</v>
      </c>
      <c r="AC2198">
        <v>0</v>
      </c>
      <c r="AD2198">
        <v>0</v>
      </c>
      <c r="AE2198">
        <v>0</v>
      </c>
      <c r="AF2198">
        <v>0</v>
      </c>
      <c r="AG2198" t="s">
        <v>11419</v>
      </c>
      <c r="AH2198" s="21" t="str">
        <f t="shared" si="68"/>
        <v>YR20</v>
      </c>
      <c r="AI2198" s="21">
        <v>107.92500000000001</v>
      </c>
      <c r="AJ2198" s="21">
        <f t="shared" si="69"/>
        <v>99.632352941176464</v>
      </c>
      <c r="AK2198" s="21" t="s">
        <v>2063</v>
      </c>
      <c r="AL2198" t="s">
        <v>2613</v>
      </c>
      <c r="AM2198" t="s">
        <v>53</v>
      </c>
      <c r="AN2198" t="s">
        <v>2030</v>
      </c>
    </row>
    <row r="2199" spans="1:40" ht="15" hidden="1" thickTop="1" x14ac:dyDescent="0.35">
      <c r="A2199" t="s">
        <v>11412</v>
      </c>
      <c r="B2199" t="s">
        <v>11421</v>
      </c>
      <c r="C2199" t="s">
        <v>2997</v>
      </c>
      <c r="D2199" t="s">
        <v>11422</v>
      </c>
      <c r="E2199" t="s">
        <v>5691</v>
      </c>
      <c r="F2199">
        <v>1</v>
      </c>
      <c r="G2199" t="s">
        <v>2055</v>
      </c>
      <c r="H2199" t="s">
        <v>2056</v>
      </c>
      <c r="I2199" t="s">
        <v>2511</v>
      </c>
      <c r="J2199" t="s">
        <v>2999</v>
      </c>
      <c r="K2199" t="s">
        <v>42</v>
      </c>
      <c r="L2199" t="s">
        <v>2058</v>
      </c>
      <c r="M2199" t="s">
        <v>2059</v>
      </c>
      <c r="N2199">
        <v>0</v>
      </c>
      <c r="O2199">
        <v>0</v>
      </c>
      <c r="P2199">
        <v>0</v>
      </c>
      <c r="Q2199">
        <v>24480</v>
      </c>
      <c r="R2199">
        <v>0</v>
      </c>
      <c r="S2199">
        <v>0</v>
      </c>
      <c r="T2199">
        <v>0</v>
      </c>
      <c r="U2199">
        <v>0</v>
      </c>
      <c r="V2199">
        <v>0</v>
      </c>
      <c r="W2199">
        <v>0</v>
      </c>
      <c r="X2199">
        <v>0</v>
      </c>
      <c r="Y2199">
        <v>0</v>
      </c>
      <c r="Z2199">
        <v>0</v>
      </c>
      <c r="AA2199">
        <v>0</v>
      </c>
      <c r="AB2199">
        <v>0</v>
      </c>
      <c r="AC2199">
        <v>0</v>
      </c>
      <c r="AD2199">
        <v>0</v>
      </c>
      <c r="AE2199">
        <v>0</v>
      </c>
      <c r="AF2199">
        <v>0</v>
      </c>
      <c r="AG2199" t="s">
        <v>11423</v>
      </c>
      <c r="AH2199" s="21" t="str">
        <f t="shared" si="68"/>
        <v>YO27</v>
      </c>
      <c r="AI2199" s="21">
        <v>107.92500000000001</v>
      </c>
      <c r="AJ2199" s="21">
        <f t="shared" si="69"/>
        <v>100</v>
      </c>
      <c r="AK2199" s="21" t="s">
        <v>2060</v>
      </c>
      <c r="AL2199" t="s">
        <v>2964</v>
      </c>
      <c r="AM2199" t="s">
        <v>53</v>
      </c>
      <c r="AN2199" t="s">
        <v>2030</v>
      </c>
    </row>
    <row r="2200" spans="1:40" ht="15" hidden="1" thickTop="1" x14ac:dyDescent="0.35">
      <c r="A2200" t="s">
        <v>11416</v>
      </c>
      <c r="B2200" t="s">
        <v>11425</v>
      </c>
      <c r="C2200" t="s">
        <v>4507</v>
      </c>
      <c r="D2200" t="s">
        <v>11426</v>
      </c>
      <c r="E2200" t="s">
        <v>3440</v>
      </c>
      <c r="F2200">
        <v>1</v>
      </c>
      <c r="G2200" t="s">
        <v>2609</v>
      </c>
      <c r="H2200" t="s">
        <v>2577</v>
      </c>
      <c r="I2200" t="s">
        <v>2511</v>
      </c>
      <c r="J2200" t="s">
        <v>2675</v>
      </c>
      <c r="K2200" t="s">
        <v>2611</v>
      </c>
      <c r="L2200" t="s">
        <v>2058</v>
      </c>
      <c r="M2200" t="s">
        <v>2170</v>
      </c>
      <c r="N2200">
        <v>3</v>
      </c>
      <c r="O2200">
        <v>92</v>
      </c>
      <c r="P2200">
        <v>0.6</v>
      </c>
      <c r="Q2200">
        <v>15300</v>
      </c>
      <c r="R2200">
        <v>2</v>
      </c>
      <c r="S2200">
        <v>87</v>
      </c>
      <c r="T2200">
        <v>0.56999999999999995</v>
      </c>
      <c r="U2200">
        <v>1</v>
      </c>
      <c r="V2200">
        <v>5</v>
      </c>
      <c r="W2200">
        <v>0.03</v>
      </c>
      <c r="X2200">
        <v>0</v>
      </c>
      <c r="Y2200">
        <v>0</v>
      </c>
      <c r="Z2200">
        <v>0</v>
      </c>
      <c r="AA2200">
        <v>0</v>
      </c>
      <c r="AB2200">
        <v>0</v>
      </c>
      <c r="AC2200">
        <v>0</v>
      </c>
      <c r="AD2200">
        <v>0</v>
      </c>
      <c r="AE2200">
        <v>0</v>
      </c>
      <c r="AF2200">
        <v>0</v>
      </c>
      <c r="AG2200" t="s">
        <v>11427</v>
      </c>
      <c r="AH2200" s="21" t="str">
        <f t="shared" si="68"/>
        <v>YH98</v>
      </c>
      <c r="AI2200" s="21">
        <v>67.5</v>
      </c>
      <c r="AJ2200" s="21">
        <f t="shared" si="69"/>
        <v>99.398692810457518</v>
      </c>
      <c r="AK2200" s="21" t="s">
        <v>2063</v>
      </c>
      <c r="AL2200" t="s">
        <v>2581</v>
      </c>
      <c r="AM2200" t="s">
        <v>53</v>
      </c>
      <c r="AN2200" t="s">
        <v>2031</v>
      </c>
    </row>
    <row r="2201" spans="1:40" ht="15" hidden="1" thickTop="1" x14ac:dyDescent="0.35">
      <c r="A2201" t="s">
        <v>11420</v>
      </c>
      <c r="B2201" t="s">
        <v>11429</v>
      </c>
      <c r="C2201" t="s">
        <v>4634</v>
      </c>
      <c r="D2201" t="s">
        <v>11430</v>
      </c>
      <c r="E2201" t="s">
        <v>2646</v>
      </c>
      <c r="F2201">
        <v>1</v>
      </c>
      <c r="G2201" t="s">
        <v>2600</v>
      </c>
      <c r="H2201" t="s">
        <v>2577</v>
      </c>
      <c r="I2201" t="s">
        <v>2511</v>
      </c>
      <c r="J2201" t="s">
        <v>2647</v>
      </c>
      <c r="K2201" t="s">
        <v>2602</v>
      </c>
      <c r="L2201" t="s">
        <v>2058</v>
      </c>
      <c r="M2201" t="s">
        <v>2310</v>
      </c>
      <c r="N2201">
        <v>1</v>
      </c>
      <c r="O2201">
        <v>29</v>
      </c>
      <c r="P2201">
        <v>0.18</v>
      </c>
      <c r="Q2201">
        <v>16320</v>
      </c>
      <c r="R2201">
        <v>1</v>
      </c>
      <c r="S2201">
        <v>29</v>
      </c>
      <c r="T2201">
        <v>0.18</v>
      </c>
      <c r="U2201">
        <v>0</v>
      </c>
      <c r="V2201">
        <v>0</v>
      </c>
      <c r="W2201">
        <v>0</v>
      </c>
      <c r="X2201">
        <v>0</v>
      </c>
      <c r="Y2201">
        <v>0</v>
      </c>
      <c r="Z2201">
        <v>0</v>
      </c>
      <c r="AA2201">
        <v>0</v>
      </c>
      <c r="AB2201">
        <v>0</v>
      </c>
      <c r="AC2201">
        <v>0</v>
      </c>
      <c r="AD2201">
        <v>0</v>
      </c>
      <c r="AE2201">
        <v>0</v>
      </c>
      <c r="AF2201">
        <v>0</v>
      </c>
      <c r="AG2201" t="s">
        <v>11431</v>
      </c>
      <c r="AH2201" s="21" t="str">
        <f t="shared" si="68"/>
        <v>YO27</v>
      </c>
      <c r="AI2201" s="21">
        <v>72</v>
      </c>
      <c r="AJ2201" s="21">
        <f t="shared" si="69"/>
        <v>99.822303921568633</v>
      </c>
      <c r="AK2201" s="21" t="s">
        <v>2060</v>
      </c>
      <c r="AL2201" t="s">
        <v>2551</v>
      </c>
      <c r="AM2201" t="s">
        <v>53</v>
      </c>
      <c r="AN2201" t="s">
        <v>2031</v>
      </c>
    </row>
    <row r="2202" spans="1:40" ht="15" hidden="1" thickTop="1" x14ac:dyDescent="0.35">
      <c r="A2202" t="s">
        <v>11424</v>
      </c>
      <c r="B2202" t="s">
        <v>11433</v>
      </c>
      <c r="C2202" t="s">
        <v>2880</v>
      </c>
      <c r="D2202" t="s">
        <v>11434</v>
      </c>
      <c r="E2202" t="s">
        <v>3440</v>
      </c>
      <c r="F2202">
        <v>1</v>
      </c>
      <c r="G2202" t="s">
        <v>2609</v>
      </c>
      <c r="H2202" t="s">
        <v>2577</v>
      </c>
      <c r="I2202" t="s">
        <v>2511</v>
      </c>
      <c r="J2202" t="s">
        <v>2675</v>
      </c>
      <c r="K2202" t="s">
        <v>2611</v>
      </c>
      <c r="L2202" t="s">
        <v>2058</v>
      </c>
      <c r="M2202" t="s">
        <v>2170</v>
      </c>
      <c r="N2202">
        <v>0</v>
      </c>
      <c r="O2202">
        <v>0</v>
      </c>
      <c r="P2202">
        <v>0</v>
      </c>
      <c r="Q2202">
        <v>15300</v>
      </c>
      <c r="R2202">
        <v>0</v>
      </c>
      <c r="S2202">
        <v>0</v>
      </c>
      <c r="T2202">
        <v>0</v>
      </c>
      <c r="U2202">
        <v>0</v>
      </c>
      <c r="V2202">
        <v>0</v>
      </c>
      <c r="W2202">
        <v>0</v>
      </c>
      <c r="X2202">
        <v>0</v>
      </c>
      <c r="Y2202">
        <v>0</v>
      </c>
      <c r="Z2202">
        <v>0</v>
      </c>
      <c r="AA2202">
        <v>0</v>
      </c>
      <c r="AB2202">
        <v>0</v>
      </c>
      <c r="AC2202">
        <v>0</v>
      </c>
      <c r="AD2202">
        <v>0</v>
      </c>
      <c r="AE2202">
        <v>0</v>
      </c>
      <c r="AF2202">
        <v>0</v>
      </c>
      <c r="AG2202" t="s">
        <v>11435</v>
      </c>
      <c r="AH2202" s="21" t="str">
        <f t="shared" si="68"/>
        <v>YO98</v>
      </c>
      <c r="AI2202" s="21">
        <v>67.5</v>
      </c>
      <c r="AJ2202" s="21">
        <f t="shared" si="69"/>
        <v>100</v>
      </c>
      <c r="AK2202" s="21" t="s">
        <v>2060</v>
      </c>
      <c r="AL2202" t="s">
        <v>2581</v>
      </c>
      <c r="AM2202" t="s">
        <v>53</v>
      </c>
      <c r="AN2202" t="s">
        <v>2030</v>
      </c>
    </row>
    <row r="2203" spans="1:40" ht="15" hidden="1" thickTop="1" x14ac:dyDescent="0.35">
      <c r="A2203" t="s">
        <v>11428</v>
      </c>
      <c r="B2203" t="s">
        <v>11437</v>
      </c>
      <c r="C2203" t="s">
        <v>2823</v>
      </c>
      <c r="D2203" t="s">
        <v>11438</v>
      </c>
      <c r="E2203" t="s">
        <v>2825</v>
      </c>
      <c r="F2203">
        <v>1</v>
      </c>
      <c r="G2203" t="s">
        <v>2816</v>
      </c>
      <c r="H2203" t="s">
        <v>2620</v>
      </c>
      <c r="I2203" t="s">
        <v>2511</v>
      </c>
      <c r="J2203" t="s">
        <v>2826</v>
      </c>
      <c r="K2203" t="s">
        <v>2827</v>
      </c>
      <c r="L2203" t="s">
        <v>2058</v>
      </c>
      <c r="M2203" t="s">
        <v>2059</v>
      </c>
      <c r="N2203">
        <v>1</v>
      </c>
      <c r="O2203">
        <v>30</v>
      </c>
      <c r="P2203">
        <v>0.12</v>
      </c>
      <c r="Q2203">
        <v>24480</v>
      </c>
      <c r="R2203">
        <v>1</v>
      </c>
      <c r="S2203">
        <v>30</v>
      </c>
      <c r="T2203">
        <v>0.12</v>
      </c>
      <c r="U2203">
        <v>0</v>
      </c>
      <c r="V2203">
        <v>0</v>
      </c>
      <c r="W2203">
        <v>0</v>
      </c>
      <c r="X2203">
        <v>0</v>
      </c>
      <c r="Y2203">
        <v>0</v>
      </c>
      <c r="Z2203">
        <v>0</v>
      </c>
      <c r="AA2203">
        <v>0</v>
      </c>
      <c r="AB2203">
        <v>0</v>
      </c>
      <c r="AC2203">
        <v>0</v>
      </c>
      <c r="AD2203">
        <v>0</v>
      </c>
      <c r="AE2203">
        <v>0</v>
      </c>
      <c r="AF2203">
        <v>0</v>
      </c>
      <c r="AG2203" t="s">
        <v>11439</v>
      </c>
      <c r="AH2203" s="21" t="str">
        <f t="shared" si="68"/>
        <v>YO27</v>
      </c>
      <c r="AI2203" s="21">
        <v>107.92500000000001</v>
      </c>
      <c r="AJ2203" s="21">
        <f t="shared" si="69"/>
        <v>99.877450980392155</v>
      </c>
      <c r="AK2203" s="21" t="s">
        <v>2060</v>
      </c>
      <c r="AL2203" t="s">
        <v>2829</v>
      </c>
      <c r="AM2203" t="s">
        <v>53</v>
      </c>
      <c r="AN2203" t="s">
        <v>2029</v>
      </c>
    </row>
    <row r="2204" spans="1:40" ht="15" hidden="1" thickTop="1" x14ac:dyDescent="0.35">
      <c r="A2204" t="s">
        <v>11432</v>
      </c>
      <c r="B2204" t="s">
        <v>11441</v>
      </c>
      <c r="C2204" t="s">
        <v>5491</v>
      </c>
      <c r="D2204" t="s">
        <v>11442</v>
      </c>
      <c r="E2204" t="s">
        <v>2646</v>
      </c>
      <c r="F2204">
        <v>1</v>
      </c>
      <c r="G2204" t="s">
        <v>2600</v>
      </c>
      <c r="H2204" t="s">
        <v>2577</v>
      </c>
      <c r="I2204" t="s">
        <v>2511</v>
      </c>
      <c r="J2204" t="s">
        <v>2699</v>
      </c>
      <c r="K2204" t="s">
        <v>2579</v>
      </c>
      <c r="L2204" t="s">
        <v>2058</v>
      </c>
      <c r="M2204" t="s">
        <v>2059</v>
      </c>
      <c r="N2204">
        <v>1</v>
      </c>
      <c r="O2204">
        <v>16</v>
      </c>
      <c r="P2204">
        <v>7.0000000000000007E-2</v>
      </c>
      <c r="Q2204">
        <v>24480</v>
      </c>
      <c r="R2204">
        <v>0</v>
      </c>
      <c r="S2204">
        <v>0</v>
      </c>
      <c r="T2204">
        <v>0</v>
      </c>
      <c r="U2204">
        <v>0</v>
      </c>
      <c r="V2204">
        <v>0</v>
      </c>
      <c r="W2204">
        <v>0</v>
      </c>
      <c r="X2204">
        <v>1</v>
      </c>
      <c r="Y2204">
        <v>16</v>
      </c>
      <c r="Z2204">
        <v>7.0000000000000007E-2</v>
      </c>
      <c r="AA2204">
        <v>0</v>
      </c>
      <c r="AB2204">
        <v>0</v>
      </c>
      <c r="AC2204">
        <v>0</v>
      </c>
      <c r="AD2204">
        <v>0</v>
      </c>
      <c r="AE2204">
        <v>0</v>
      </c>
      <c r="AF2204">
        <v>0</v>
      </c>
      <c r="AG2204" t="s">
        <v>11443</v>
      </c>
      <c r="AH2204" s="21" t="str">
        <f t="shared" si="68"/>
        <v>YO98</v>
      </c>
      <c r="AI2204" s="21">
        <v>107.92500000000001</v>
      </c>
      <c r="AJ2204" s="21">
        <f t="shared" si="69"/>
        <v>99.93464052287581</v>
      </c>
      <c r="AK2204" s="21" t="s">
        <v>2060</v>
      </c>
      <c r="AL2204" t="s">
        <v>2581</v>
      </c>
      <c r="AM2204" t="s">
        <v>53</v>
      </c>
      <c r="AN2204" t="s">
        <v>2031</v>
      </c>
    </row>
    <row r="2205" spans="1:40" ht="15" hidden="1" thickTop="1" x14ac:dyDescent="0.35">
      <c r="A2205" t="s">
        <v>11436</v>
      </c>
      <c r="B2205" t="s">
        <v>11445</v>
      </c>
      <c r="C2205" t="s">
        <v>4507</v>
      </c>
      <c r="D2205" t="s">
        <v>11446</v>
      </c>
      <c r="E2205" t="s">
        <v>2608</v>
      </c>
      <c r="F2205">
        <v>1</v>
      </c>
      <c r="G2205" t="s">
        <v>2609</v>
      </c>
      <c r="H2205" t="s">
        <v>2577</v>
      </c>
      <c r="I2205" t="s">
        <v>2511</v>
      </c>
      <c r="J2205" t="s">
        <v>2675</v>
      </c>
      <c r="K2205" t="s">
        <v>2611</v>
      </c>
      <c r="L2205" t="s">
        <v>2058</v>
      </c>
      <c r="M2205" t="s">
        <v>2059</v>
      </c>
      <c r="N2205">
        <v>0</v>
      </c>
      <c r="O2205">
        <v>0</v>
      </c>
      <c r="P2205">
        <v>0</v>
      </c>
      <c r="Q2205">
        <v>24480</v>
      </c>
      <c r="R2205">
        <v>0</v>
      </c>
      <c r="S2205">
        <v>0</v>
      </c>
      <c r="T2205">
        <v>0</v>
      </c>
      <c r="U2205">
        <v>0</v>
      </c>
      <c r="V2205">
        <v>0</v>
      </c>
      <c r="W2205">
        <v>0</v>
      </c>
      <c r="X2205">
        <v>0</v>
      </c>
      <c r="Y2205">
        <v>0</v>
      </c>
      <c r="Z2205">
        <v>0</v>
      </c>
      <c r="AA2205">
        <v>0</v>
      </c>
      <c r="AB2205">
        <v>0</v>
      </c>
      <c r="AC2205">
        <v>0</v>
      </c>
      <c r="AD2205">
        <v>0</v>
      </c>
      <c r="AE2205">
        <v>0</v>
      </c>
      <c r="AF2205">
        <v>0</v>
      </c>
      <c r="AG2205" t="s">
        <v>11447</v>
      </c>
      <c r="AH2205" s="21" t="str">
        <f t="shared" si="68"/>
        <v>YO98</v>
      </c>
      <c r="AI2205" s="21">
        <v>107.92500000000001</v>
      </c>
      <c r="AJ2205" s="21">
        <f t="shared" si="69"/>
        <v>100</v>
      </c>
      <c r="AK2205" s="21" t="s">
        <v>2060</v>
      </c>
      <c r="AL2205" t="s">
        <v>2581</v>
      </c>
      <c r="AM2205" t="s">
        <v>53</v>
      </c>
      <c r="AN2205" t="s">
        <v>2031</v>
      </c>
    </row>
    <row r="2206" spans="1:40" ht="15" hidden="1" thickTop="1" x14ac:dyDescent="0.35">
      <c r="A2206" t="s">
        <v>11440</v>
      </c>
      <c r="B2206" t="s">
        <v>11449</v>
      </c>
      <c r="C2206" t="s">
        <v>4212</v>
      </c>
      <c r="D2206" t="s">
        <v>11450</v>
      </c>
      <c r="E2206" t="s">
        <v>2691</v>
      </c>
      <c r="F2206">
        <v>1</v>
      </c>
      <c r="G2206" t="s">
        <v>2600</v>
      </c>
      <c r="H2206" t="s">
        <v>2577</v>
      </c>
      <c r="I2206" t="s">
        <v>2511</v>
      </c>
      <c r="J2206" t="s">
        <v>2634</v>
      </c>
      <c r="K2206" t="s">
        <v>2635</v>
      </c>
      <c r="L2206" t="s">
        <v>2058</v>
      </c>
      <c r="M2206" t="s">
        <v>2170</v>
      </c>
      <c r="N2206">
        <v>0</v>
      </c>
      <c r="O2206">
        <v>0</v>
      </c>
      <c r="P2206">
        <v>0</v>
      </c>
      <c r="Q2206">
        <v>15300</v>
      </c>
      <c r="R2206">
        <v>0</v>
      </c>
      <c r="S2206">
        <v>0</v>
      </c>
      <c r="T2206">
        <v>0</v>
      </c>
      <c r="U2206">
        <v>0</v>
      </c>
      <c r="V2206">
        <v>0</v>
      </c>
      <c r="W2206">
        <v>0</v>
      </c>
      <c r="X2206">
        <v>0</v>
      </c>
      <c r="Y2206">
        <v>0</v>
      </c>
      <c r="Z2206">
        <v>0</v>
      </c>
      <c r="AA2206">
        <v>0</v>
      </c>
      <c r="AB2206">
        <v>0</v>
      </c>
      <c r="AC2206">
        <v>0</v>
      </c>
      <c r="AD2206">
        <v>0</v>
      </c>
      <c r="AE2206">
        <v>0</v>
      </c>
      <c r="AF2206">
        <v>0</v>
      </c>
      <c r="AG2206" t="s">
        <v>11451</v>
      </c>
      <c r="AH2206" s="21" t="str">
        <f t="shared" si="68"/>
        <v>YO27</v>
      </c>
      <c r="AI2206" s="21">
        <v>67.5</v>
      </c>
      <c r="AJ2206" s="21">
        <f t="shared" si="69"/>
        <v>100</v>
      </c>
      <c r="AK2206" s="21" t="s">
        <v>2060</v>
      </c>
      <c r="AL2206" t="s">
        <v>2581</v>
      </c>
      <c r="AM2206" t="s">
        <v>53</v>
      </c>
      <c r="AN2206" t="s">
        <v>2031</v>
      </c>
    </row>
    <row r="2207" spans="1:40" ht="15" hidden="1" thickTop="1" x14ac:dyDescent="0.35">
      <c r="A2207" t="s">
        <v>11444</v>
      </c>
      <c r="B2207" t="s">
        <v>11453</v>
      </c>
      <c r="C2207" t="s">
        <v>3766</v>
      </c>
      <c r="D2207" t="s">
        <v>11454</v>
      </c>
      <c r="E2207" t="s">
        <v>2938</v>
      </c>
      <c r="F2207">
        <v>1</v>
      </c>
      <c r="G2207" t="s">
        <v>2593</v>
      </c>
      <c r="H2207" t="s">
        <v>2056</v>
      </c>
      <c r="I2207" t="s">
        <v>2511</v>
      </c>
      <c r="J2207" t="s">
        <v>3250</v>
      </c>
      <c r="K2207" t="s">
        <v>65</v>
      </c>
      <c r="L2207" t="s">
        <v>2058</v>
      </c>
      <c r="M2207" t="s">
        <v>2059</v>
      </c>
      <c r="N2207">
        <v>3</v>
      </c>
      <c r="O2207">
        <v>115</v>
      </c>
      <c r="P2207">
        <v>0.47</v>
      </c>
      <c r="Q2207">
        <v>24480</v>
      </c>
      <c r="R2207">
        <v>0</v>
      </c>
      <c r="S2207">
        <v>0</v>
      </c>
      <c r="T2207">
        <v>0</v>
      </c>
      <c r="U2207">
        <v>0</v>
      </c>
      <c r="V2207">
        <v>0</v>
      </c>
      <c r="W2207">
        <v>0</v>
      </c>
      <c r="X2207">
        <v>3</v>
      </c>
      <c r="Y2207">
        <v>115</v>
      </c>
      <c r="Z2207">
        <v>0.47</v>
      </c>
      <c r="AA2207">
        <v>0</v>
      </c>
      <c r="AB2207">
        <v>0</v>
      </c>
      <c r="AC2207">
        <v>0</v>
      </c>
      <c r="AD2207">
        <v>0</v>
      </c>
      <c r="AE2207">
        <v>0</v>
      </c>
      <c r="AF2207">
        <v>0</v>
      </c>
      <c r="AG2207" t="s">
        <v>11455</v>
      </c>
      <c r="AH2207" s="21" t="str">
        <f t="shared" si="68"/>
        <v>YO27</v>
      </c>
      <c r="AI2207" s="21">
        <v>107.92500000000001</v>
      </c>
      <c r="AJ2207" s="21">
        <f t="shared" si="69"/>
        <v>99.53022875816994</v>
      </c>
      <c r="AK2207" s="21" t="s">
        <v>2063</v>
      </c>
      <c r="AL2207" t="s">
        <v>2527</v>
      </c>
      <c r="AM2207" t="s">
        <v>53</v>
      </c>
      <c r="AN2207" t="s">
        <v>2031</v>
      </c>
    </row>
    <row r="2208" spans="1:40" ht="15" hidden="1" thickTop="1" x14ac:dyDescent="0.35">
      <c r="A2208" t="s">
        <v>11448</v>
      </c>
      <c r="B2208" t="s">
        <v>11457</v>
      </c>
      <c r="C2208" t="s">
        <v>4421</v>
      </c>
      <c r="D2208" t="s">
        <v>11458</v>
      </c>
      <c r="E2208" t="s">
        <v>2575</v>
      </c>
      <c r="F2208">
        <v>1</v>
      </c>
      <c r="G2208" t="s">
        <v>2609</v>
      </c>
      <c r="H2208" t="s">
        <v>2577</v>
      </c>
      <c r="I2208" t="s">
        <v>2511</v>
      </c>
      <c r="J2208" t="s">
        <v>2610</v>
      </c>
      <c r="K2208" t="s">
        <v>2611</v>
      </c>
      <c r="L2208" t="s">
        <v>2058</v>
      </c>
      <c r="M2208" t="s">
        <v>2059</v>
      </c>
      <c r="N2208">
        <v>2</v>
      </c>
      <c r="O2208">
        <v>46</v>
      </c>
      <c r="P2208">
        <v>0.19</v>
      </c>
      <c r="Q2208">
        <v>24480</v>
      </c>
      <c r="R2208">
        <v>0</v>
      </c>
      <c r="S2208">
        <v>0</v>
      </c>
      <c r="T2208">
        <v>0</v>
      </c>
      <c r="U2208">
        <v>0</v>
      </c>
      <c r="V2208">
        <v>0</v>
      </c>
      <c r="W2208">
        <v>0</v>
      </c>
      <c r="X2208">
        <v>0</v>
      </c>
      <c r="Y2208">
        <v>0</v>
      </c>
      <c r="Z2208">
        <v>0</v>
      </c>
      <c r="AA2208">
        <v>2</v>
      </c>
      <c r="AB2208">
        <v>46</v>
      </c>
      <c r="AC2208">
        <v>0.19</v>
      </c>
      <c r="AD2208">
        <v>0</v>
      </c>
      <c r="AE2208">
        <v>0</v>
      </c>
      <c r="AF2208">
        <v>0</v>
      </c>
      <c r="AG2208" t="s">
        <v>11459</v>
      </c>
      <c r="AH2208" s="21" t="str">
        <f t="shared" si="68"/>
        <v>YO98</v>
      </c>
      <c r="AI2208" s="21">
        <v>107.92500000000001</v>
      </c>
      <c r="AJ2208" s="21">
        <f t="shared" si="69"/>
        <v>99.812091503267979</v>
      </c>
      <c r="AK2208" s="21" t="s">
        <v>2060</v>
      </c>
      <c r="AL2208" t="s">
        <v>2581</v>
      </c>
      <c r="AM2208" t="s">
        <v>53</v>
      </c>
      <c r="AN2208" t="s">
        <v>2032</v>
      </c>
    </row>
    <row r="2209" spans="1:40" ht="15" hidden="1" thickTop="1" x14ac:dyDescent="0.35">
      <c r="A2209" t="s">
        <v>11452</v>
      </c>
      <c r="B2209" t="s">
        <v>11461</v>
      </c>
      <c r="C2209" t="s">
        <v>2885</v>
      </c>
      <c r="D2209" t="s">
        <v>11462</v>
      </c>
      <c r="E2209" t="s">
        <v>2608</v>
      </c>
      <c r="F2209">
        <v>1</v>
      </c>
      <c r="G2209" t="s">
        <v>2609</v>
      </c>
      <c r="H2209" t="s">
        <v>2577</v>
      </c>
      <c r="I2209" t="s">
        <v>2511</v>
      </c>
      <c r="J2209" t="s">
        <v>2578</v>
      </c>
      <c r="K2209" t="s">
        <v>2579</v>
      </c>
      <c r="L2209" t="s">
        <v>2058</v>
      </c>
      <c r="M2209" t="s">
        <v>2170</v>
      </c>
      <c r="N2209">
        <v>0</v>
      </c>
      <c r="O2209">
        <v>0</v>
      </c>
      <c r="P2209">
        <v>0</v>
      </c>
      <c r="Q2209">
        <v>15300</v>
      </c>
      <c r="R2209">
        <v>0</v>
      </c>
      <c r="S2209">
        <v>0</v>
      </c>
      <c r="T2209">
        <v>0</v>
      </c>
      <c r="U2209">
        <v>0</v>
      </c>
      <c r="V2209">
        <v>0</v>
      </c>
      <c r="W2209">
        <v>0</v>
      </c>
      <c r="X2209">
        <v>0</v>
      </c>
      <c r="Y2209">
        <v>0</v>
      </c>
      <c r="Z2209">
        <v>0</v>
      </c>
      <c r="AA2209">
        <v>0</v>
      </c>
      <c r="AB2209">
        <v>0</v>
      </c>
      <c r="AC2209">
        <v>0</v>
      </c>
      <c r="AD2209">
        <v>0</v>
      </c>
      <c r="AE2209">
        <v>0</v>
      </c>
      <c r="AF2209">
        <v>0</v>
      </c>
      <c r="AG2209" t="s">
        <v>11463</v>
      </c>
      <c r="AH2209" s="21" t="str">
        <f t="shared" si="68"/>
        <v>YO98</v>
      </c>
      <c r="AI2209" s="21">
        <v>67.5</v>
      </c>
      <c r="AJ2209" s="21">
        <f t="shared" si="69"/>
        <v>100</v>
      </c>
      <c r="AK2209" s="21" t="s">
        <v>2060</v>
      </c>
      <c r="AL2209" t="s">
        <v>2581</v>
      </c>
      <c r="AM2209" t="s">
        <v>53</v>
      </c>
      <c r="AN2209" t="s">
        <v>2029</v>
      </c>
    </row>
    <row r="2210" spans="1:40" ht="15" hidden="1" thickTop="1" x14ac:dyDescent="0.35">
      <c r="A2210" t="s">
        <v>11456</v>
      </c>
      <c r="B2210" t="s">
        <v>11465</v>
      </c>
      <c r="C2210" t="s">
        <v>8041</v>
      </c>
      <c r="D2210" t="s">
        <v>11466</v>
      </c>
      <c r="E2210" t="s">
        <v>2575</v>
      </c>
      <c r="F2210">
        <v>1</v>
      </c>
      <c r="G2210" t="s">
        <v>2600</v>
      </c>
      <c r="H2210" t="s">
        <v>2577</v>
      </c>
      <c r="I2210" t="s">
        <v>2511</v>
      </c>
      <c r="J2210" t="s">
        <v>2699</v>
      </c>
      <c r="K2210" t="s">
        <v>2579</v>
      </c>
      <c r="L2210" t="s">
        <v>2058</v>
      </c>
      <c r="M2210" t="s">
        <v>2059</v>
      </c>
      <c r="N2210">
        <v>0</v>
      </c>
      <c r="O2210">
        <v>0</v>
      </c>
      <c r="P2210">
        <v>0</v>
      </c>
      <c r="Q2210">
        <v>24480</v>
      </c>
      <c r="R2210">
        <v>0</v>
      </c>
      <c r="S2210">
        <v>0</v>
      </c>
      <c r="T2210">
        <v>0</v>
      </c>
      <c r="U2210">
        <v>0</v>
      </c>
      <c r="V2210">
        <v>0</v>
      </c>
      <c r="W2210">
        <v>0</v>
      </c>
      <c r="X2210">
        <v>0</v>
      </c>
      <c r="Y2210">
        <v>0</v>
      </c>
      <c r="Z2210">
        <v>0</v>
      </c>
      <c r="AA2210">
        <v>0</v>
      </c>
      <c r="AB2210">
        <v>0</v>
      </c>
      <c r="AC2210">
        <v>0</v>
      </c>
      <c r="AD2210">
        <v>0</v>
      </c>
      <c r="AE2210">
        <v>0</v>
      </c>
      <c r="AF2210">
        <v>0</v>
      </c>
      <c r="AG2210" t="s">
        <v>11467</v>
      </c>
      <c r="AH2210" s="21" t="str">
        <f t="shared" si="68"/>
        <v>YO98</v>
      </c>
      <c r="AI2210" s="21">
        <v>107.92500000000001</v>
      </c>
      <c r="AJ2210" s="21">
        <f t="shared" si="69"/>
        <v>100</v>
      </c>
      <c r="AK2210" s="21" t="s">
        <v>2060</v>
      </c>
      <c r="AL2210" t="s">
        <v>2581</v>
      </c>
      <c r="AM2210" t="s">
        <v>53</v>
      </c>
      <c r="AN2210" t="s">
        <v>2031</v>
      </c>
    </row>
    <row r="2211" spans="1:40" ht="15" hidden="1" thickTop="1" x14ac:dyDescent="0.35">
      <c r="A2211" t="s">
        <v>11460</v>
      </c>
      <c r="B2211" t="s">
        <v>11469</v>
      </c>
      <c r="C2211" t="s">
        <v>2660</v>
      </c>
      <c r="D2211" t="s">
        <v>11470</v>
      </c>
      <c r="E2211" t="s">
        <v>61</v>
      </c>
      <c r="F2211">
        <v>1</v>
      </c>
      <c r="G2211" t="s">
        <v>2524</v>
      </c>
      <c r="H2211" t="s">
        <v>2056</v>
      </c>
      <c r="I2211" t="s">
        <v>2511</v>
      </c>
      <c r="J2211" t="s">
        <v>2525</v>
      </c>
      <c r="K2211" t="s">
        <v>62</v>
      </c>
      <c r="L2211" t="s">
        <v>2058</v>
      </c>
      <c r="M2211" t="s">
        <v>2059</v>
      </c>
      <c r="N2211">
        <v>0</v>
      </c>
      <c r="O2211">
        <v>0</v>
      </c>
      <c r="P2211">
        <v>0</v>
      </c>
      <c r="Q2211">
        <v>24480</v>
      </c>
      <c r="R2211">
        <v>0</v>
      </c>
      <c r="S2211">
        <v>0</v>
      </c>
      <c r="T2211">
        <v>0</v>
      </c>
      <c r="U2211">
        <v>0</v>
      </c>
      <c r="V2211">
        <v>0</v>
      </c>
      <c r="W2211">
        <v>0</v>
      </c>
      <c r="X2211">
        <v>0</v>
      </c>
      <c r="Y2211">
        <v>0</v>
      </c>
      <c r="Z2211">
        <v>0</v>
      </c>
      <c r="AA2211">
        <v>0</v>
      </c>
      <c r="AB2211">
        <v>0</v>
      </c>
      <c r="AC2211">
        <v>0</v>
      </c>
      <c r="AD2211">
        <v>0</v>
      </c>
      <c r="AE2211">
        <v>0</v>
      </c>
      <c r="AF2211">
        <v>0</v>
      </c>
      <c r="AG2211" t="s">
        <v>11471</v>
      </c>
      <c r="AH2211" s="21" t="str">
        <f t="shared" si="68"/>
        <v>YO27</v>
      </c>
      <c r="AI2211" s="21">
        <v>107.92500000000001</v>
      </c>
      <c r="AJ2211" s="21">
        <f t="shared" si="69"/>
        <v>100</v>
      </c>
      <c r="AK2211" s="21" t="s">
        <v>2060</v>
      </c>
      <c r="AL2211" t="s">
        <v>2527</v>
      </c>
      <c r="AM2211" t="s">
        <v>53</v>
      </c>
      <c r="AN2211" t="s">
        <v>2031</v>
      </c>
    </row>
    <row r="2212" spans="1:40" ht="15" hidden="1" thickTop="1" x14ac:dyDescent="0.35">
      <c r="A2212" t="s">
        <v>11464</v>
      </c>
      <c r="B2212" t="s">
        <v>11473</v>
      </c>
      <c r="C2212" t="s">
        <v>2660</v>
      </c>
      <c r="D2212" t="s">
        <v>11474</v>
      </c>
      <c r="E2212" t="s">
        <v>61</v>
      </c>
      <c r="F2212">
        <v>1</v>
      </c>
      <c r="G2212" t="s">
        <v>2524</v>
      </c>
      <c r="H2212" t="s">
        <v>2056</v>
      </c>
      <c r="I2212" t="s">
        <v>2511</v>
      </c>
      <c r="J2212" t="s">
        <v>2525</v>
      </c>
      <c r="K2212" t="s">
        <v>62</v>
      </c>
      <c r="L2212" t="s">
        <v>2058</v>
      </c>
      <c r="M2212" t="s">
        <v>2059</v>
      </c>
      <c r="N2212">
        <v>1</v>
      </c>
      <c r="O2212">
        <v>27</v>
      </c>
      <c r="P2212">
        <v>0.11</v>
      </c>
      <c r="Q2212">
        <v>24480</v>
      </c>
      <c r="R2212">
        <v>1</v>
      </c>
      <c r="S2212">
        <v>27</v>
      </c>
      <c r="T2212">
        <v>0.11</v>
      </c>
      <c r="U2212">
        <v>0</v>
      </c>
      <c r="V2212">
        <v>0</v>
      </c>
      <c r="W2212">
        <v>0</v>
      </c>
      <c r="X2212">
        <v>0</v>
      </c>
      <c r="Y2212">
        <v>0</v>
      </c>
      <c r="Z2212">
        <v>0</v>
      </c>
      <c r="AA2212">
        <v>0</v>
      </c>
      <c r="AB2212">
        <v>0</v>
      </c>
      <c r="AC2212">
        <v>0</v>
      </c>
      <c r="AD2212">
        <v>0</v>
      </c>
      <c r="AE2212">
        <v>0</v>
      </c>
      <c r="AF2212">
        <v>0</v>
      </c>
      <c r="AG2212" t="s">
        <v>11475</v>
      </c>
      <c r="AH2212" s="21" t="str">
        <f t="shared" si="68"/>
        <v>YO27</v>
      </c>
      <c r="AI2212" s="21">
        <v>107.92500000000001</v>
      </c>
      <c r="AJ2212" s="21">
        <f t="shared" si="69"/>
        <v>99.889705882352942</v>
      </c>
      <c r="AK2212" s="21" t="s">
        <v>2060</v>
      </c>
      <c r="AL2212" t="s">
        <v>2527</v>
      </c>
      <c r="AM2212" t="s">
        <v>53</v>
      </c>
      <c r="AN2212" t="s">
        <v>2029</v>
      </c>
    </row>
    <row r="2213" spans="1:40" ht="15" hidden="1" thickTop="1" x14ac:dyDescent="0.35">
      <c r="A2213" t="s">
        <v>11468</v>
      </c>
      <c r="B2213" t="s">
        <v>11477</v>
      </c>
      <c r="C2213" t="s">
        <v>3212</v>
      </c>
      <c r="D2213" t="s">
        <v>11478</v>
      </c>
      <c r="E2213" t="s">
        <v>5691</v>
      </c>
      <c r="F2213">
        <v>1</v>
      </c>
      <c r="G2213" t="s">
        <v>2055</v>
      </c>
      <c r="H2213" t="s">
        <v>2056</v>
      </c>
      <c r="I2213" t="s">
        <v>2511</v>
      </c>
      <c r="J2213" t="s">
        <v>2999</v>
      </c>
      <c r="K2213" t="s">
        <v>42</v>
      </c>
      <c r="L2213" t="s">
        <v>2058</v>
      </c>
      <c r="M2213" t="s">
        <v>2059</v>
      </c>
      <c r="N2213">
        <v>0</v>
      </c>
      <c r="O2213">
        <v>0</v>
      </c>
      <c r="P2213">
        <v>0</v>
      </c>
      <c r="Q2213">
        <v>24480</v>
      </c>
      <c r="R2213">
        <v>0</v>
      </c>
      <c r="S2213">
        <v>0</v>
      </c>
      <c r="T2213">
        <v>0</v>
      </c>
      <c r="U2213">
        <v>0</v>
      </c>
      <c r="V2213">
        <v>0</v>
      </c>
      <c r="W2213">
        <v>0</v>
      </c>
      <c r="X2213">
        <v>0</v>
      </c>
      <c r="Y2213">
        <v>0</v>
      </c>
      <c r="Z2213">
        <v>0</v>
      </c>
      <c r="AA2213">
        <v>0</v>
      </c>
      <c r="AB2213">
        <v>0</v>
      </c>
      <c r="AC2213">
        <v>0</v>
      </c>
      <c r="AD2213">
        <v>0</v>
      </c>
      <c r="AE2213">
        <v>0</v>
      </c>
      <c r="AF2213">
        <v>0</v>
      </c>
      <c r="AG2213" t="s">
        <v>11479</v>
      </c>
      <c r="AH2213" s="21" t="str">
        <f t="shared" si="68"/>
        <v>YR20</v>
      </c>
      <c r="AI2213" s="21">
        <v>107.92500000000001</v>
      </c>
      <c r="AJ2213" s="21">
        <f t="shared" si="69"/>
        <v>100</v>
      </c>
      <c r="AK2213" s="21" t="s">
        <v>2060</v>
      </c>
      <c r="AL2213" t="s">
        <v>2964</v>
      </c>
      <c r="AM2213" t="s">
        <v>53</v>
      </c>
      <c r="AN2213" t="s">
        <v>2029</v>
      </c>
    </row>
    <row r="2214" spans="1:40" ht="15" hidden="1" thickTop="1" x14ac:dyDescent="0.35">
      <c r="A2214" t="s">
        <v>11472</v>
      </c>
      <c r="B2214" t="s">
        <v>11481</v>
      </c>
      <c r="C2214" t="s">
        <v>10615</v>
      </c>
      <c r="D2214" t="s">
        <v>11482</v>
      </c>
      <c r="E2214" t="s">
        <v>2946</v>
      </c>
      <c r="F2214">
        <v>1</v>
      </c>
      <c r="G2214" t="s">
        <v>2816</v>
      </c>
      <c r="H2214" t="s">
        <v>2620</v>
      </c>
      <c r="I2214" t="s">
        <v>2511</v>
      </c>
      <c r="J2214" t="s">
        <v>3383</v>
      </c>
      <c r="K2214" t="s">
        <v>2818</v>
      </c>
      <c r="L2214" t="s">
        <v>2058</v>
      </c>
      <c r="M2214" t="s">
        <v>2059</v>
      </c>
      <c r="N2214">
        <v>0</v>
      </c>
      <c r="O2214">
        <v>0</v>
      </c>
      <c r="P2214">
        <v>0</v>
      </c>
      <c r="Q2214">
        <v>24480</v>
      </c>
      <c r="R2214">
        <v>0</v>
      </c>
      <c r="S2214">
        <v>0</v>
      </c>
      <c r="T2214">
        <v>0</v>
      </c>
      <c r="U2214">
        <v>0</v>
      </c>
      <c r="V2214">
        <v>0</v>
      </c>
      <c r="W2214">
        <v>0</v>
      </c>
      <c r="X2214">
        <v>0</v>
      </c>
      <c r="Y2214">
        <v>0</v>
      </c>
      <c r="Z2214">
        <v>0</v>
      </c>
      <c r="AA2214">
        <v>0</v>
      </c>
      <c r="AB2214">
        <v>0</v>
      </c>
      <c r="AC2214">
        <v>0</v>
      </c>
      <c r="AD2214">
        <v>0</v>
      </c>
      <c r="AE2214">
        <v>0</v>
      </c>
      <c r="AF2214">
        <v>0</v>
      </c>
      <c r="AG2214" t="s">
        <v>11483</v>
      </c>
      <c r="AH2214" s="21" t="str">
        <f t="shared" si="68"/>
        <v>YR21</v>
      </c>
      <c r="AI2214" s="21">
        <v>107.92500000000001</v>
      </c>
      <c r="AJ2214" s="21">
        <f t="shared" si="69"/>
        <v>100</v>
      </c>
      <c r="AK2214" s="21" t="s">
        <v>2060</v>
      </c>
      <c r="AL2214" t="s">
        <v>2949</v>
      </c>
      <c r="AM2214" t="s">
        <v>53</v>
      </c>
      <c r="AN2214" t="s">
        <v>2031</v>
      </c>
    </row>
    <row r="2215" spans="1:40" ht="15" hidden="1" thickTop="1" x14ac:dyDescent="0.35">
      <c r="A2215" t="s">
        <v>11476</v>
      </c>
      <c r="B2215" t="s">
        <v>11485</v>
      </c>
      <c r="C2215" t="s">
        <v>4750</v>
      </c>
      <c r="D2215" t="s">
        <v>11486</v>
      </c>
      <c r="E2215" t="s">
        <v>46</v>
      </c>
      <c r="F2215">
        <v>1</v>
      </c>
      <c r="G2215" t="s">
        <v>2055</v>
      </c>
      <c r="H2215" t="s">
        <v>2056</v>
      </c>
      <c r="I2215" t="s">
        <v>2511</v>
      </c>
      <c r="J2215" t="s">
        <v>4752</v>
      </c>
      <c r="K2215" t="s">
        <v>42</v>
      </c>
      <c r="L2215" t="s">
        <v>2058</v>
      </c>
      <c r="M2215" t="s">
        <v>11487</v>
      </c>
      <c r="N2215">
        <v>0</v>
      </c>
      <c r="O2215">
        <v>0</v>
      </c>
      <c r="P2215">
        <v>0</v>
      </c>
      <c r="Q2215">
        <v>15300</v>
      </c>
      <c r="R2215">
        <v>0</v>
      </c>
      <c r="S2215">
        <v>0</v>
      </c>
      <c r="T2215">
        <v>0</v>
      </c>
      <c r="U2215">
        <v>0</v>
      </c>
      <c r="V2215">
        <v>0</v>
      </c>
      <c r="W2215">
        <v>0</v>
      </c>
      <c r="X2215">
        <v>0</v>
      </c>
      <c r="Y2215">
        <v>0</v>
      </c>
      <c r="Z2215">
        <v>0</v>
      </c>
      <c r="AA2215">
        <v>0</v>
      </c>
      <c r="AB2215">
        <v>0</v>
      </c>
      <c r="AC2215">
        <v>0</v>
      </c>
      <c r="AD2215">
        <v>0</v>
      </c>
      <c r="AE2215">
        <v>0</v>
      </c>
      <c r="AF2215">
        <v>0</v>
      </c>
      <c r="AG2215" t="s">
        <v>11488</v>
      </c>
      <c r="AH2215" s="21" t="str">
        <f t="shared" si="68"/>
        <v>YR21</v>
      </c>
      <c r="AI2215" s="21">
        <v>67.5</v>
      </c>
      <c r="AJ2215" s="21">
        <f t="shared" si="69"/>
        <v>100</v>
      </c>
      <c r="AK2215" s="21" t="s">
        <v>2060</v>
      </c>
      <c r="AL2215" t="s">
        <v>2841</v>
      </c>
      <c r="AM2215" t="s">
        <v>53</v>
      </c>
      <c r="AN2215" t="s">
        <v>2029</v>
      </c>
    </row>
    <row r="2216" spans="1:40" ht="15" hidden="1" thickTop="1" x14ac:dyDescent="0.35">
      <c r="A2216" t="s">
        <v>11480</v>
      </c>
      <c r="B2216" t="s">
        <v>11491</v>
      </c>
      <c r="C2216" t="s">
        <v>2849</v>
      </c>
      <c r="D2216" t="s">
        <v>11492</v>
      </c>
      <c r="E2216" t="s">
        <v>2938</v>
      </c>
      <c r="F2216">
        <v>1</v>
      </c>
      <c r="G2216" t="s">
        <v>2593</v>
      </c>
      <c r="H2216" t="s">
        <v>2056</v>
      </c>
      <c r="I2216" t="s">
        <v>2511</v>
      </c>
      <c r="J2216" t="s">
        <v>2594</v>
      </c>
      <c r="K2216" t="s">
        <v>65</v>
      </c>
      <c r="L2216" t="s">
        <v>2058</v>
      </c>
      <c r="M2216" t="s">
        <v>2170</v>
      </c>
      <c r="N2216">
        <v>1</v>
      </c>
      <c r="O2216">
        <v>90</v>
      </c>
      <c r="P2216">
        <v>0.59</v>
      </c>
      <c r="Q2216">
        <v>15300</v>
      </c>
      <c r="R2216">
        <v>0</v>
      </c>
      <c r="S2216">
        <v>0</v>
      </c>
      <c r="T2216">
        <v>0</v>
      </c>
      <c r="U2216">
        <v>0</v>
      </c>
      <c r="V2216">
        <v>0</v>
      </c>
      <c r="W2216">
        <v>0</v>
      </c>
      <c r="X2216">
        <v>1</v>
      </c>
      <c r="Y2216">
        <v>90</v>
      </c>
      <c r="Z2216">
        <v>0.59</v>
      </c>
      <c r="AA2216">
        <v>0</v>
      </c>
      <c r="AB2216">
        <v>0</v>
      </c>
      <c r="AC2216">
        <v>0</v>
      </c>
      <c r="AD2216">
        <v>0</v>
      </c>
      <c r="AE2216">
        <v>0</v>
      </c>
      <c r="AF2216">
        <v>0</v>
      </c>
      <c r="AG2216" t="s">
        <v>11493</v>
      </c>
      <c r="AH2216" s="21" t="str">
        <f t="shared" si="68"/>
        <v>YO27</v>
      </c>
      <c r="AI2216" s="21">
        <v>67.5</v>
      </c>
      <c r="AJ2216" s="21">
        <f t="shared" si="69"/>
        <v>99.411764705882348</v>
      </c>
      <c r="AK2216" s="21" t="s">
        <v>2063</v>
      </c>
      <c r="AL2216" t="s">
        <v>2527</v>
      </c>
      <c r="AM2216" t="s">
        <v>53</v>
      </c>
      <c r="AN2216" t="s">
        <v>2030</v>
      </c>
    </row>
    <row r="2217" spans="1:40" ht="15" hidden="1" thickTop="1" x14ac:dyDescent="0.35">
      <c r="A2217" t="s">
        <v>11484</v>
      </c>
      <c r="B2217" t="s">
        <v>11495</v>
      </c>
      <c r="C2217" t="s">
        <v>3786</v>
      </c>
      <c r="D2217" t="s">
        <v>11496</v>
      </c>
      <c r="E2217" t="s">
        <v>2793</v>
      </c>
      <c r="F2217">
        <v>1</v>
      </c>
      <c r="G2217" t="s">
        <v>2509</v>
      </c>
      <c r="H2217" t="s">
        <v>2510</v>
      </c>
      <c r="I2217" t="s">
        <v>2511</v>
      </c>
      <c r="J2217" t="s">
        <v>2794</v>
      </c>
      <c r="K2217" t="s">
        <v>2669</v>
      </c>
      <c r="L2217" t="s">
        <v>2058</v>
      </c>
      <c r="M2217" t="s">
        <v>2059</v>
      </c>
      <c r="N2217">
        <v>0</v>
      </c>
      <c r="O2217">
        <v>0</v>
      </c>
      <c r="P2217">
        <v>0</v>
      </c>
      <c r="Q2217">
        <v>24480</v>
      </c>
      <c r="R2217">
        <v>0</v>
      </c>
      <c r="S2217">
        <v>0</v>
      </c>
      <c r="T2217">
        <v>0</v>
      </c>
      <c r="U2217">
        <v>0</v>
      </c>
      <c r="V2217">
        <v>0</v>
      </c>
      <c r="W2217">
        <v>0</v>
      </c>
      <c r="X2217">
        <v>0</v>
      </c>
      <c r="Y2217">
        <v>0</v>
      </c>
      <c r="Z2217">
        <v>0</v>
      </c>
      <c r="AA2217">
        <v>0</v>
      </c>
      <c r="AB2217">
        <v>0</v>
      </c>
      <c r="AC2217">
        <v>0</v>
      </c>
      <c r="AD2217">
        <v>0</v>
      </c>
      <c r="AE2217">
        <v>0</v>
      </c>
      <c r="AF2217">
        <v>0</v>
      </c>
      <c r="AG2217" t="s">
        <v>11497</v>
      </c>
      <c r="AH2217" s="21" t="str">
        <f t="shared" si="68"/>
        <v>YO27</v>
      </c>
      <c r="AI2217" s="21">
        <v>107.92500000000001</v>
      </c>
      <c r="AJ2217" s="21">
        <f t="shared" si="69"/>
        <v>100</v>
      </c>
      <c r="AK2217" s="21" t="s">
        <v>2060</v>
      </c>
      <c r="AL2217" t="s">
        <v>2515</v>
      </c>
      <c r="AM2217" t="s">
        <v>53</v>
      </c>
      <c r="AN2217" t="s">
        <v>2031</v>
      </c>
    </row>
    <row r="2218" spans="1:40" ht="15" hidden="1" thickTop="1" x14ac:dyDescent="0.35">
      <c r="A2218" t="s">
        <v>11489</v>
      </c>
      <c r="B2218" t="s">
        <v>11499</v>
      </c>
      <c r="C2218" t="s">
        <v>5194</v>
      </c>
      <c r="D2218" t="s">
        <v>11500</v>
      </c>
      <c r="E2218" t="s">
        <v>3942</v>
      </c>
      <c r="F2218">
        <v>1</v>
      </c>
      <c r="G2218" t="s">
        <v>2576</v>
      </c>
      <c r="H2218" t="s">
        <v>2577</v>
      </c>
      <c r="I2218" t="s">
        <v>2511</v>
      </c>
      <c r="J2218" t="s">
        <v>2699</v>
      </c>
      <c r="K2218" t="s">
        <v>2579</v>
      </c>
      <c r="L2218" t="s">
        <v>2058</v>
      </c>
      <c r="M2218" t="s">
        <v>2170</v>
      </c>
      <c r="N2218">
        <v>0</v>
      </c>
      <c r="O2218">
        <v>0</v>
      </c>
      <c r="P2218">
        <v>0</v>
      </c>
      <c r="Q2218">
        <v>15300</v>
      </c>
      <c r="R2218">
        <v>0</v>
      </c>
      <c r="S2218">
        <v>0</v>
      </c>
      <c r="T2218">
        <v>0</v>
      </c>
      <c r="U2218">
        <v>0</v>
      </c>
      <c r="V2218">
        <v>0</v>
      </c>
      <c r="W2218">
        <v>0</v>
      </c>
      <c r="X2218">
        <v>0</v>
      </c>
      <c r="Y2218">
        <v>0</v>
      </c>
      <c r="Z2218">
        <v>0</v>
      </c>
      <c r="AA2218">
        <v>0</v>
      </c>
      <c r="AB2218">
        <v>0</v>
      </c>
      <c r="AC2218">
        <v>0</v>
      </c>
      <c r="AD2218">
        <v>0</v>
      </c>
      <c r="AE2218">
        <v>0</v>
      </c>
      <c r="AF2218">
        <v>0</v>
      </c>
      <c r="AG2218" t="s">
        <v>11501</v>
      </c>
      <c r="AH2218" s="21" t="str">
        <f t="shared" si="68"/>
        <v>YO27</v>
      </c>
      <c r="AI2218" s="21">
        <v>67.5</v>
      </c>
      <c r="AJ2218" s="21">
        <f t="shared" si="69"/>
        <v>100</v>
      </c>
      <c r="AK2218" s="21" t="s">
        <v>2060</v>
      </c>
      <c r="AL2218" t="s">
        <v>2581</v>
      </c>
      <c r="AM2218" t="s">
        <v>53</v>
      </c>
      <c r="AN2218" t="s">
        <v>2030</v>
      </c>
    </row>
    <row r="2219" spans="1:40" ht="15" hidden="1" thickTop="1" x14ac:dyDescent="0.35">
      <c r="A2219" t="s">
        <v>11490</v>
      </c>
      <c r="B2219" t="s">
        <v>11503</v>
      </c>
      <c r="C2219" t="s">
        <v>4101</v>
      </c>
      <c r="D2219" t="s">
        <v>11504</v>
      </c>
      <c r="E2219" t="s">
        <v>2608</v>
      </c>
      <c r="F2219">
        <v>1</v>
      </c>
      <c r="G2219" t="s">
        <v>2609</v>
      </c>
      <c r="H2219" t="s">
        <v>2577</v>
      </c>
      <c r="I2219" t="s">
        <v>2511</v>
      </c>
      <c r="J2219" t="s">
        <v>2675</v>
      </c>
      <c r="K2219" t="s">
        <v>2611</v>
      </c>
      <c r="L2219" t="s">
        <v>2058</v>
      </c>
      <c r="M2219" t="s">
        <v>2059</v>
      </c>
      <c r="N2219">
        <v>1</v>
      </c>
      <c r="O2219">
        <v>46</v>
      </c>
      <c r="P2219">
        <v>0.19</v>
      </c>
      <c r="Q2219">
        <v>24480</v>
      </c>
      <c r="R2219">
        <v>1</v>
      </c>
      <c r="S2219">
        <v>46</v>
      </c>
      <c r="T2219">
        <v>0.19</v>
      </c>
      <c r="U2219">
        <v>0</v>
      </c>
      <c r="V2219">
        <v>0</v>
      </c>
      <c r="W2219">
        <v>0</v>
      </c>
      <c r="X2219">
        <v>0</v>
      </c>
      <c r="Y2219">
        <v>0</v>
      </c>
      <c r="Z2219">
        <v>0</v>
      </c>
      <c r="AA2219">
        <v>0</v>
      </c>
      <c r="AB2219">
        <v>0</v>
      </c>
      <c r="AC2219">
        <v>0</v>
      </c>
      <c r="AD2219">
        <v>0</v>
      </c>
      <c r="AE2219">
        <v>0</v>
      </c>
      <c r="AF2219">
        <v>0</v>
      </c>
      <c r="AG2219" t="s">
        <v>11505</v>
      </c>
      <c r="AH2219" s="21" t="str">
        <f t="shared" si="68"/>
        <v>YO98</v>
      </c>
      <c r="AI2219" s="21">
        <v>107.92500000000001</v>
      </c>
      <c r="AJ2219" s="21">
        <f t="shared" si="69"/>
        <v>99.812091503267979</v>
      </c>
      <c r="AK2219" s="21" t="s">
        <v>2060</v>
      </c>
      <c r="AL2219" t="s">
        <v>2581</v>
      </c>
      <c r="AM2219" t="s">
        <v>53</v>
      </c>
      <c r="AN2219" t="s">
        <v>2031</v>
      </c>
    </row>
    <row r="2220" spans="1:40" ht="15" hidden="1" thickTop="1" x14ac:dyDescent="0.35">
      <c r="A2220" t="s">
        <v>11494</v>
      </c>
      <c r="B2220" t="s">
        <v>11507</v>
      </c>
      <c r="C2220" t="s">
        <v>4507</v>
      </c>
      <c r="D2220" t="s">
        <v>11508</v>
      </c>
      <c r="E2220" t="s">
        <v>3440</v>
      </c>
      <c r="F2220">
        <v>1</v>
      </c>
      <c r="G2220" t="s">
        <v>2609</v>
      </c>
      <c r="H2220" t="s">
        <v>2577</v>
      </c>
      <c r="I2220" t="s">
        <v>2511</v>
      </c>
      <c r="J2220" t="s">
        <v>2675</v>
      </c>
      <c r="K2220" t="s">
        <v>2611</v>
      </c>
      <c r="L2220" t="s">
        <v>2058</v>
      </c>
      <c r="M2220" t="s">
        <v>2059</v>
      </c>
      <c r="N2220">
        <v>1</v>
      </c>
      <c r="O2220">
        <v>45</v>
      </c>
      <c r="P2220">
        <v>0.18</v>
      </c>
      <c r="Q2220">
        <v>24480</v>
      </c>
      <c r="R2220">
        <v>0</v>
      </c>
      <c r="S2220">
        <v>0</v>
      </c>
      <c r="T2220">
        <v>0</v>
      </c>
      <c r="U2220">
        <v>0</v>
      </c>
      <c r="V2220">
        <v>0</v>
      </c>
      <c r="W2220">
        <v>0</v>
      </c>
      <c r="X2220">
        <v>1</v>
      </c>
      <c r="Y2220">
        <v>45</v>
      </c>
      <c r="Z2220">
        <v>0.18</v>
      </c>
      <c r="AA2220">
        <v>0</v>
      </c>
      <c r="AB2220">
        <v>0</v>
      </c>
      <c r="AC2220">
        <v>0</v>
      </c>
      <c r="AD2220">
        <v>0</v>
      </c>
      <c r="AE2220">
        <v>0</v>
      </c>
      <c r="AF2220">
        <v>0</v>
      </c>
      <c r="AG2220" t="s">
        <v>11509</v>
      </c>
      <c r="AH2220" s="21" t="str">
        <f t="shared" si="68"/>
        <v>YO27</v>
      </c>
      <c r="AI2220" s="21">
        <v>107.92500000000001</v>
      </c>
      <c r="AJ2220" s="21">
        <f t="shared" si="69"/>
        <v>99.816176470588232</v>
      </c>
      <c r="AK2220" s="21" t="s">
        <v>2060</v>
      </c>
      <c r="AL2220" t="s">
        <v>2581</v>
      </c>
      <c r="AM2220" t="s">
        <v>53</v>
      </c>
      <c r="AN2220" t="s">
        <v>2030</v>
      </c>
    </row>
    <row r="2221" spans="1:40" ht="15" hidden="1" thickTop="1" x14ac:dyDescent="0.35">
      <c r="A2221" t="s">
        <v>11498</v>
      </c>
      <c r="B2221" t="s">
        <v>11511</v>
      </c>
      <c r="C2221" t="s">
        <v>66</v>
      </c>
      <c r="D2221" t="s">
        <v>11512</v>
      </c>
      <c r="E2221" t="s">
        <v>560</v>
      </c>
      <c r="F2221">
        <v>1</v>
      </c>
      <c r="G2221" t="s">
        <v>2055</v>
      </c>
      <c r="H2221" t="s">
        <v>2056</v>
      </c>
      <c r="I2221" t="s">
        <v>2511</v>
      </c>
      <c r="J2221" t="s">
        <v>67</v>
      </c>
      <c r="K2221" t="s">
        <v>68</v>
      </c>
      <c r="L2221" t="s">
        <v>2058</v>
      </c>
      <c r="M2221" t="s">
        <v>2059</v>
      </c>
      <c r="N2221">
        <v>0</v>
      </c>
      <c r="O2221">
        <v>0</v>
      </c>
      <c r="P2221">
        <v>0</v>
      </c>
      <c r="Q2221">
        <v>24480</v>
      </c>
      <c r="R2221">
        <v>0</v>
      </c>
      <c r="S2221">
        <v>0</v>
      </c>
      <c r="T2221">
        <v>0</v>
      </c>
      <c r="U2221">
        <v>0</v>
      </c>
      <c r="V2221">
        <v>0</v>
      </c>
      <c r="W2221">
        <v>0</v>
      </c>
      <c r="X2221">
        <v>0</v>
      </c>
      <c r="Y2221">
        <v>0</v>
      </c>
      <c r="Z2221">
        <v>0</v>
      </c>
      <c r="AA2221">
        <v>0</v>
      </c>
      <c r="AB2221">
        <v>0</v>
      </c>
      <c r="AC2221">
        <v>0</v>
      </c>
      <c r="AD2221">
        <v>0</v>
      </c>
      <c r="AE2221">
        <v>0</v>
      </c>
      <c r="AF2221">
        <v>0</v>
      </c>
      <c r="AG2221" t="s">
        <v>299</v>
      </c>
      <c r="AH2221" s="21" t="str">
        <f t="shared" si="68"/>
        <v>YO27</v>
      </c>
      <c r="AI2221" s="21">
        <v>107.92500000000001</v>
      </c>
      <c r="AJ2221" s="21">
        <f t="shared" si="69"/>
        <v>100</v>
      </c>
      <c r="AK2221" s="21" t="s">
        <v>2060</v>
      </c>
      <c r="AL2221" t="s">
        <v>70</v>
      </c>
      <c r="AM2221" t="s">
        <v>53</v>
      </c>
      <c r="AN2221" t="s">
        <v>2030</v>
      </c>
    </row>
    <row r="2222" spans="1:40" ht="15" hidden="1" thickTop="1" x14ac:dyDescent="0.35">
      <c r="A2222" t="s">
        <v>11502</v>
      </c>
      <c r="B2222" t="s">
        <v>11514</v>
      </c>
      <c r="C2222" t="s">
        <v>5977</v>
      </c>
      <c r="D2222" t="s">
        <v>11515</v>
      </c>
      <c r="E2222" t="s">
        <v>4055</v>
      </c>
      <c r="F2222">
        <v>1</v>
      </c>
      <c r="G2222" t="s">
        <v>2509</v>
      </c>
      <c r="H2222" t="s">
        <v>2510</v>
      </c>
      <c r="I2222" t="s">
        <v>2511</v>
      </c>
      <c r="J2222" t="s">
        <v>2794</v>
      </c>
      <c r="K2222" t="s">
        <v>2669</v>
      </c>
      <c r="L2222" t="s">
        <v>2058</v>
      </c>
      <c r="M2222" t="s">
        <v>2059</v>
      </c>
      <c r="N2222">
        <v>0</v>
      </c>
      <c r="O2222">
        <v>0</v>
      </c>
      <c r="P2222">
        <v>0</v>
      </c>
      <c r="Q2222">
        <v>24480</v>
      </c>
      <c r="R2222">
        <v>0</v>
      </c>
      <c r="S2222">
        <v>0</v>
      </c>
      <c r="T2222">
        <v>0</v>
      </c>
      <c r="U2222">
        <v>0</v>
      </c>
      <c r="V2222">
        <v>0</v>
      </c>
      <c r="W2222">
        <v>0</v>
      </c>
      <c r="X2222">
        <v>0</v>
      </c>
      <c r="Y2222">
        <v>0</v>
      </c>
      <c r="Z2222">
        <v>0</v>
      </c>
      <c r="AA2222">
        <v>0</v>
      </c>
      <c r="AB2222">
        <v>0</v>
      </c>
      <c r="AC2222">
        <v>0</v>
      </c>
      <c r="AD2222">
        <v>0</v>
      </c>
      <c r="AE2222">
        <v>0</v>
      </c>
      <c r="AF2222">
        <v>0</v>
      </c>
      <c r="AG2222" t="s">
        <v>11516</v>
      </c>
      <c r="AH2222" s="21" t="str">
        <f t="shared" si="68"/>
        <v>YH98</v>
      </c>
      <c r="AI2222" s="21">
        <v>107.92500000000001</v>
      </c>
      <c r="AJ2222" s="21">
        <f t="shared" si="69"/>
        <v>100</v>
      </c>
      <c r="AK2222" s="21" t="s">
        <v>2060</v>
      </c>
      <c r="AL2222" t="s">
        <v>2515</v>
      </c>
      <c r="AM2222" t="s">
        <v>53</v>
      </c>
      <c r="AN2222" t="s">
        <v>2034</v>
      </c>
    </row>
    <row r="2223" spans="1:40" ht="15" hidden="1" thickTop="1" x14ac:dyDescent="0.35">
      <c r="A2223" t="s">
        <v>11506</v>
      </c>
      <c r="B2223" t="s">
        <v>11518</v>
      </c>
      <c r="C2223" t="s">
        <v>3357</v>
      </c>
      <c r="D2223" t="s">
        <v>11519</v>
      </c>
      <c r="E2223" t="s">
        <v>2562</v>
      </c>
      <c r="F2223">
        <v>1</v>
      </c>
      <c r="G2223" t="s">
        <v>2546</v>
      </c>
      <c r="H2223" t="s">
        <v>2510</v>
      </c>
      <c r="I2223" t="s">
        <v>2511</v>
      </c>
      <c r="J2223" t="s">
        <v>2547</v>
      </c>
      <c r="K2223" t="s">
        <v>2548</v>
      </c>
      <c r="L2223" t="s">
        <v>2058</v>
      </c>
      <c r="M2223" t="s">
        <v>2170</v>
      </c>
      <c r="N2223">
        <v>0</v>
      </c>
      <c r="O2223">
        <v>0</v>
      </c>
      <c r="P2223">
        <v>0</v>
      </c>
      <c r="Q2223">
        <v>15300</v>
      </c>
      <c r="R2223">
        <v>0</v>
      </c>
      <c r="S2223">
        <v>0</v>
      </c>
      <c r="T2223">
        <v>0</v>
      </c>
      <c r="U2223">
        <v>0</v>
      </c>
      <c r="V2223">
        <v>0</v>
      </c>
      <c r="W2223">
        <v>0</v>
      </c>
      <c r="X2223">
        <v>0</v>
      </c>
      <c r="Y2223">
        <v>0</v>
      </c>
      <c r="Z2223">
        <v>0</v>
      </c>
      <c r="AA2223">
        <v>0</v>
      </c>
      <c r="AB2223">
        <v>0</v>
      </c>
      <c r="AC2223">
        <v>0</v>
      </c>
      <c r="AD2223">
        <v>0</v>
      </c>
      <c r="AE2223">
        <v>0</v>
      </c>
      <c r="AF2223">
        <v>0</v>
      </c>
      <c r="AG2223" t="s">
        <v>11520</v>
      </c>
      <c r="AH2223" s="21" t="str">
        <f t="shared" si="68"/>
        <v>YO27</v>
      </c>
      <c r="AI2223" s="21">
        <v>67.5</v>
      </c>
      <c r="AJ2223" s="21">
        <f t="shared" si="69"/>
        <v>100</v>
      </c>
      <c r="AK2223" s="21" t="s">
        <v>2060</v>
      </c>
      <c r="AL2223" t="s">
        <v>2551</v>
      </c>
      <c r="AM2223" t="s">
        <v>53</v>
      </c>
      <c r="AN2223" t="s">
        <v>2030</v>
      </c>
    </row>
    <row r="2224" spans="1:40" ht="15" hidden="1" thickTop="1" x14ac:dyDescent="0.35">
      <c r="A2224" t="s">
        <v>11510</v>
      </c>
      <c r="B2224" t="s">
        <v>11522</v>
      </c>
      <c r="C2224" t="s">
        <v>2951</v>
      </c>
      <c r="D2224" t="s">
        <v>11523</v>
      </c>
      <c r="E2224" t="s">
        <v>79</v>
      </c>
      <c r="F2224">
        <v>1</v>
      </c>
      <c r="G2224" t="s">
        <v>2524</v>
      </c>
      <c r="H2224" t="s">
        <v>2056</v>
      </c>
      <c r="I2224" t="s">
        <v>2511</v>
      </c>
      <c r="J2224" t="s">
        <v>2532</v>
      </c>
      <c r="K2224" t="s">
        <v>62</v>
      </c>
      <c r="L2224" t="s">
        <v>2058</v>
      </c>
      <c r="M2224" t="s">
        <v>2059</v>
      </c>
      <c r="N2224">
        <v>0</v>
      </c>
      <c r="O2224">
        <v>0</v>
      </c>
      <c r="P2224">
        <v>0</v>
      </c>
      <c r="Q2224">
        <v>24480</v>
      </c>
      <c r="R2224">
        <v>0</v>
      </c>
      <c r="S2224">
        <v>0</v>
      </c>
      <c r="T2224">
        <v>0</v>
      </c>
      <c r="U2224">
        <v>0</v>
      </c>
      <c r="V2224">
        <v>0</v>
      </c>
      <c r="W2224">
        <v>0</v>
      </c>
      <c r="X2224">
        <v>0</v>
      </c>
      <c r="Y2224">
        <v>0</v>
      </c>
      <c r="Z2224">
        <v>0</v>
      </c>
      <c r="AA2224">
        <v>0</v>
      </c>
      <c r="AB2224">
        <v>0</v>
      </c>
      <c r="AC2224">
        <v>0</v>
      </c>
      <c r="AD2224">
        <v>0</v>
      </c>
      <c r="AE2224">
        <v>0</v>
      </c>
      <c r="AF2224">
        <v>0</v>
      </c>
      <c r="AG2224" t="s">
        <v>11524</v>
      </c>
      <c r="AH2224" s="21" t="str">
        <f t="shared" si="68"/>
        <v>YR21</v>
      </c>
      <c r="AI2224" s="21">
        <v>107.92500000000001</v>
      </c>
      <c r="AJ2224" s="21">
        <f t="shared" si="69"/>
        <v>100</v>
      </c>
      <c r="AK2224" s="21" t="s">
        <v>2060</v>
      </c>
      <c r="AL2224" t="s">
        <v>2527</v>
      </c>
      <c r="AM2224" t="s">
        <v>53</v>
      </c>
      <c r="AN2224" t="s">
        <v>2029</v>
      </c>
    </row>
    <row r="2225" spans="1:40" ht="15" hidden="1" thickTop="1" x14ac:dyDescent="0.35">
      <c r="A2225" t="s">
        <v>11513</v>
      </c>
      <c r="B2225" t="s">
        <v>11526</v>
      </c>
      <c r="C2225" t="s">
        <v>102</v>
      </c>
      <c r="D2225" t="s">
        <v>11527</v>
      </c>
      <c r="E2225" t="s">
        <v>560</v>
      </c>
      <c r="F2225">
        <v>1</v>
      </c>
      <c r="G2225" t="s">
        <v>2055</v>
      </c>
      <c r="H2225" t="s">
        <v>2056</v>
      </c>
      <c r="I2225" t="s">
        <v>2511</v>
      </c>
      <c r="J2225" t="s">
        <v>67</v>
      </c>
      <c r="K2225" t="s">
        <v>68</v>
      </c>
      <c r="L2225" t="s">
        <v>2058</v>
      </c>
      <c r="M2225" t="s">
        <v>2059</v>
      </c>
      <c r="N2225">
        <v>1</v>
      </c>
      <c r="O2225">
        <v>61</v>
      </c>
      <c r="P2225">
        <v>0.25</v>
      </c>
      <c r="Q2225">
        <v>24480</v>
      </c>
      <c r="R2225">
        <v>0</v>
      </c>
      <c r="S2225">
        <v>0</v>
      </c>
      <c r="T2225">
        <v>0</v>
      </c>
      <c r="U2225">
        <v>0</v>
      </c>
      <c r="V2225">
        <v>0</v>
      </c>
      <c r="W2225">
        <v>0</v>
      </c>
      <c r="X2225">
        <v>1</v>
      </c>
      <c r="Y2225">
        <v>61</v>
      </c>
      <c r="Z2225">
        <v>0.25</v>
      </c>
      <c r="AA2225">
        <v>0</v>
      </c>
      <c r="AB2225">
        <v>0</v>
      </c>
      <c r="AC2225">
        <v>0</v>
      </c>
      <c r="AD2225">
        <v>0</v>
      </c>
      <c r="AE2225">
        <v>0</v>
      </c>
      <c r="AF2225">
        <v>0</v>
      </c>
      <c r="AG2225" t="s">
        <v>300</v>
      </c>
      <c r="AH2225" s="21" t="str">
        <f t="shared" si="68"/>
        <v>YO27</v>
      </c>
      <c r="AI2225" s="21">
        <v>107.92500000000001</v>
      </c>
      <c r="AJ2225" s="21">
        <f t="shared" si="69"/>
        <v>99.750816993464056</v>
      </c>
      <c r="AK2225" s="21" t="s">
        <v>2060</v>
      </c>
      <c r="AL2225" t="s">
        <v>70</v>
      </c>
      <c r="AM2225" t="s">
        <v>53</v>
      </c>
      <c r="AN2225" t="s">
        <v>2030</v>
      </c>
    </row>
    <row r="2226" spans="1:40" ht="15" hidden="1" thickTop="1" x14ac:dyDescent="0.35">
      <c r="A2226" t="s">
        <v>11517</v>
      </c>
      <c r="B2226" t="s">
        <v>11529</v>
      </c>
      <c r="C2226" t="s">
        <v>5977</v>
      </c>
      <c r="D2226" t="s">
        <v>11530</v>
      </c>
      <c r="E2226" t="s">
        <v>4055</v>
      </c>
      <c r="F2226">
        <v>1</v>
      </c>
      <c r="G2226" t="s">
        <v>2509</v>
      </c>
      <c r="H2226" t="s">
        <v>2510</v>
      </c>
      <c r="I2226" t="s">
        <v>2511</v>
      </c>
      <c r="J2226" t="s">
        <v>2794</v>
      </c>
      <c r="K2226" t="s">
        <v>2669</v>
      </c>
      <c r="L2226" t="s">
        <v>2058</v>
      </c>
      <c r="M2226" t="s">
        <v>2059</v>
      </c>
      <c r="N2226">
        <v>0</v>
      </c>
      <c r="O2226">
        <v>0</v>
      </c>
      <c r="P2226">
        <v>0</v>
      </c>
      <c r="Q2226">
        <v>24480</v>
      </c>
      <c r="R2226">
        <v>0</v>
      </c>
      <c r="S2226">
        <v>0</v>
      </c>
      <c r="T2226">
        <v>0</v>
      </c>
      <c r="U2226">
        <v>0</v>
      </c>
      <c r="V2226">
        <v>0</v>
      </c>
      <c r="W2226">
        <v>0</v>
      </c>
      <c r="X2226">
        <v>0</v>
      </c>
      <c r="Y2226">
        <v>0</v>
      </c>
      <c r="Z2226">
        <v>0</v>
      </c>
      <c r="AA2226">
        <v>0</v>
      </c>
      <c r="AB2226">
        <v>0</v>
      </c>
      <c r="AC2226">
        <v>0</v>
      </c>
      <c r="AD2226">
        <v>0</v>
      </c>
      <c r="AE2226">
        <v>0</v>
      </c>
      <c r="AF2226">
        <v>0</v>
      </c>
      <c r="AG2226" t="s">
        <v>11531</v>
      </c>
      <c r="AH2226" s="21" t="str">
        <f t="shared" si="68"/>
        <v>YH98</v>
      </c>
      <c r="AI2226" s="21">
        <v>107.92500000000001</v>
      </c>
      <c r="AJ2226" s="21">
        <f t="shared" si="69"/>
        <v>100</v>
      </c>
      <c r="AK2226" s="21" t="s">
        <v>2060</v>
      </c>
      <c r="AL2226" t="s">
        <v>2515</v>
      </c>
      <c r="AM2226" t="s">
        <v>53</v>
      </c>
      <c r="AN2226" t="s">
        <v>2030</v>
      </c>
    </row>
    <row r="2227" spans="1:40" ht="15" hidden="1" thickTop="1" x14ac:dyDescent="0.35">
      <c r="A2227" t="s">
        <v>11521</v>
      </c>
      <c r="B2227" t="s">
        <v>11533</v>
      </c>
      <c r="C2227" t="s">
        <v>2897</v>
      </c>
      <c r="D2227" t="s">
        <v>11534</v>
      </c>
      <c r="E2227" t="s">
        <v>2938</v>
      </c>
      <c r="F2227">
        <v>1</v>
      </c>
      <c r="G2227" t="s">
        <v>2593</v>
      </c>
      <c r="H2227" t="s">
        <v>2056</v>
      </c>
      <c r="I2227" t="s">
        <v>2511</v>
      </c>
      <c r="J2227" t="s">
        <v>2594</v>
      </c>
      <c r="K2227" t="s">
        <v>65</v>
      </c>
      <c r="L2227" t="s">
        <v>2058</v>
      </c>
      <c r="M2227" t="s">
        <v>2170</v>
      </c>
      <c r="N2227">
        <v>0</v>
      </c>
      <c r="O2227">
        <v>0</v>
      </c>
      <c r="P2227">
        <v>0</v>
      </c>
      <c r="Q2227">
        <v>15300</v>
      </c>
      <c r="R2227">
        <v>0</v>
      </c>
      <c r="S2227">
        <v>0</v>
      </c>
      <c r="T2227">
        <v>0</v>
      </c>
      <c r="U2227">
        <v>0</v>
      </c>
      <c r="V2227">
        <v>0</v>
      </c>
      <c r="W2227">
        <v>0</v>
      </c>
      <c r="X2227">
        <v>0</v>
      </c>
      <c r="Y2227">
        <v>0</v>
      </c>
      <c r="Z2227">
        <v>0</v>
      </c>
      <c r="AA2227">
        <v>0</v>
      </c>
      <c r="AB2227">
        <v>0</v>
      </c>
      <c r="AC2227">
        <v>0</v>
      </c>
      <c r="AD2227">
        <v>0</v>
      </c>
      <c r="AE2227">
        <v>0</v>
      </c>
      <c r="AF2227">
        <v>0</v>
      </c>
      <c r="AG2227" t="s">
        <v>11535</v>
      </c>
      <c r="AH2227" s="21" t="str">
        <f t="shared" si="68"/>
        <v>YO27</v>
      </c>
      <c r="AI2227" s="21">
        <v>67.5</v>
      </c>
      <c r="AJ2227" s="21">
        <f t="shared" si="69"/>
        <v>100</v>
      </c>
      <c r="AK2227" s="21" t="s">
        <v>2060</v>
      </c>
      <c r="AL2227" t="s">
        <v>2527</v>
      </c>
      <c r="AM2227" t="s">
        <v>53</v>
      </c>
      <c r="AN2227" t="s">
        <v>2030</v>
      </c>
    </row>
    <row r="2228" spans="1:40" ht="15" hidden="1" thickTop="1" x14ac:dyDescent="0.35">
      <c r="A2228" t="s">
        <v>11525</v>
      </c>
      <c r="B2228" t="s">
        <v>11537</v>
      </c>
      <c r="C2228" t="s">
        <v>6904</v>
      </c>
      <c r="D2228" t="s">
        <v>11538</v>
      </c>
      <c r="E2228" t="s">
        <v>2691</v>
      </c>
      <c r="F2228">
        <v>1</v>
      </c>
      <c r="G2228" t="s">
        <v>2633</v>
      </c>
      <c r="H2228" t="s">
        <v>2577</v>
      </c>
      <c r="I2228" t="s">
        <v>2511</v>
      </c>
      <c r="J2228" t="s">
        <v>2634</v>
      </c>
      <c r="K2228" t="s">
        <v>2635</v>
      </c>
      <c r="L2228" t="s">
        <v>2058</v>
      </c>
      <c r="M2228" t="s">
        <v>2059</v>
      </c>
      <c r="N2228">
        <v>3</v>
      </c>
      <c r="O2228">
        <v>110</v>
      </c>
      <c r="P2228">
        <v>0.45</v>
      </c>
      <c r="Q2228">
        <v>24480</v>
      </c>
      <c r="R2228">
        <v>0</v>
      </c>
      <c r="S2228">
        <v>0</v>
      </c>
      <c r="T2228">
        <v>0</v>
      </c>
      <c r="U2228">
        <v>0</v>
      </c>
      <c r="V2228">
        <v>0</v>
      </c>
      <c r="W2228">
        <v>0</v>
      </c>
      <c r="X2228">
        <v>0</v>
      </c>
      <c r="Y2228">
        <v>0</v>
      </c>
      <c r="Z2228">
        <v>0</v>
      </c>
      <c r="AA2228">
        <v>3</v>
      </c>
      <c r="AB2228">
        <v>110</v>
      </c>
      <c r="AC2228">
        <v>0.45</v>
      </c>
      <c r="AD2228">
        <v>0</v>
      </c>
      <c r="AE2228">
        <v>0</v>
      </c>
      <c r="AF2228">
        <v>0</v>
      </c>
      <c r="AG2228" t="s">
        <v>11539</v>
      </c>
      <c r="AH2228" s="21" t="str">
        <f t="shared" si="68"/>
        <v>YO27</v>
      </c>
      <c r="AI2228" s="21">
        <v>107.92500000000001</v>
      </c>
      <c r="AJ2228" s="21">
        <f t="shared" si="69"/>
        <v>99.550653594771248</v>
      </c>
      <c r="AK2228" s="21" t="s">
        <v>2063</v>
      </c>
      <c r="AL2228" t="s">
        <v>2581</v>
      </c>
      <c r="AM2228" t="s">
        <v>53</v>
      </c>
      <c r="AN2228" t="s">
        <v>2031</v>
      </c>
    </row>
    <row r="2229" spans="1:40" ht="15" hidden="1" thickTop="1" x14ac:dyDescent="0.35">
      <c r="A2229" t="s">
        <v>11528</v>
      </c>
      <c r="B2229" t="s">
        <v>11541</v>
      </c>
      <c r="C2229" t="s">
        <v>3387</v>
      </c>
      <c r="D2229" t="s">
        <v>11542</v>
      </c>
      <c r="E2229" t="s">
        <v>88</v>
      </c>
      <c r="F2229">
        <v>1</v>
      </c>
      <c r="G2229" t="s">
        <v>2055</v>
      </c>
      <c r="H2229" t="s">
        <v>2056</v>
      </c>
      <c r="I2229" t="s">
        <v>2511</v>
      </c>
      <c r="J2229" t="s">
        <v>3095</v>
      </c>
      <c r="K2229" t="s">
        <v>63</v>
      </c>
      <c r="L2229" t="s">
        <v>2058</v>
      </c>
      <c r="M2229" t="s">
        <v>2059</v>
      </c>
      <c r="N2229">
        <v>0</v>
      </c>
      <c r="O2229">
        <v>0</v>
      </c>
      <c r="P2229">
        <v>0</v>
      </c>
      <c r="Q2229">
        <v>24480</v>
      </c>
      <c r="R2229">
        <v>0</v>
      </c>
      <c r="S2229">
        <v>0</v>
      </c>
      <c r="T2229">
        <v>0</v>
      </c>
      <c r="U2229">
        <v>0</v>
      </c>
      <c r="V2229">
        <v>0</v>
      </c>
      <c r="W2229">
        <v>0</v>
      </c>
      <c r="X2229">
        <v>0</v>
      </c>
      <c r="Y2229">
        <v>0</v>
      </c>
      <c r="Z2229">
        <v>0</v>
      </c>
      <c r="AA2229">
        <v>0</v>
      </c>
      <c r="AB2229">
        <v>0</v>
      </c>
      <c r="AC2229">
        <v>0</v>
      </c>
      <c r="AD2229">
        <v>0</v>
      </c>
      <c r="AE2229">
        <v>0</v>
      </c>
      <c r="AF2229">
        <v>0</v>
      </c>
      <c r="AG2229" t="s">
        <v>11543</v>
      </c>
      <c r="AH2229" s="21" t="str">
        <f t="shared" si="68"/>
        <v>YO27</v>
      </c>
      <c r="AI2229" s="21">
        <v>107.92500000000001</v>
      </c>
      <c r="AJ2229" s="21">
        <f t="shared" si="69"/>
        <v>100</v>
      </c>
      <c r="AK2229" s="21" t="s">
        <v>2060</v>
      </c>
      <c r="AL2229" t="s">
        <v>3097</v>
      </c>
      <c r="AM2229" t="s">
        <v>53</v>
      </c>
      <c r="AN2229" t="s">
        <v>2029</v>
      </c>
    </row>
    <row r="2230" spans="1:40" ht="15" hidden="1" thickTop="1" x14ac:dyDescent="0.35">
      <c r="A2230" t="s">
        <v>11532</v>
      </c>
      <c r="B2230" t="s">
        <v>11545</v>
      </c>
      <c r="C2230" t="s">
        <v>5413</v>
      </c>
      <c r="D2230" t="s">
        <v>11546</v>
      </c>
      <c r="E2230" t="s">
        <v>44</v>
      </c>
      <c r="F2230">
        <v>1</v>
      </c>
      <c r="G2230" t="s">
        <v>2055</v>
      </c>
      <c r="H2230" t="s">
        <v>2056</v>
      </c>
      <c r="I2230" t="s">
        <v>2511</v>
      </c>
      <c r="J2230" t="s">
        <v>3609</v>
      </c>
      <c r="K2230" t="s">
        <v>42</v>
      </c>
      <c r="L2230" t="s">
        <v>2058</v>
      </c>
      <c r="M2230" t="s">
        <v>2059</v>
      </c>
      <c r="N2230">
        <v>0</v>
      </c>
      <c r="O2230">
        <v>0</v>
      </c>
      <c r="P2230">
        <v>0</v>
      </c>
      <c r="Q2230">
        <v>24480</v>
      </c>
      <c r="R2230">
        <v>0</v>
      </c>
      <c r="S2230">
        <v>0</v>
      </c>
      <c r="T2230">
        <v>0</v>
      </c>
      <c r="U2230">
        <v>0</v>
      </c>
      <c r="V2230">
        <v>0</v>
      </c>
      <c r="W2230">
        <v>0</v>
      </c>
      <c r="X2230">
        <v>0</v>
      </c>
      <c r="Y2230">
        <v>0</v>
      </c>
      <c r="Z2230">
        <v>0</v>
      </c>
      <c r="AA2230">
        <v>0</v>
      </c>
      <c r="AB2230">
        <v>0</v>
      </c>
      <c r="AC2230">
        <v>0</v>
      </c>
      <c r="AD2230">
        <v>0</v>
      </c>
      <c r="AE2230">
        <v>0</v>
      </c>
      <c r="AF2230">
        <v>0</v>
      </c>
      <c r="AG2230" t="s">
        <v>11547</v>
      </c>
      <c r="AH2230" s="21" t="str">
        <f t="shared" si="68"/>
        <v>YR21</v>
      </c>
      <c r="AI2230" s="21">
        <v>107.92500000000001</v>
      </c>
      <c r="AJ2230" s="21">
        <f t="shared" si="69"/>
        <v>100</v>
      </c>
      <c r="AK2230" s="21" t="s">
        <v>2060</v>
      </c>
      <c r="AL2230" t="s">
        <v>3610</v>
      </c>
      <c r="AM2230" t="s">
        <v>53</v>
      </c>
      <c r="AN2230" t="s">
        <v>2029</v>
      </c>
    </row>
    <row r="2231" spans="1:40" ht="15" hidden="1" thickTop="1" x14ac:dyDescent="0.35">
      <c r="A2231" t="s">
        <v>11536</v>
      </c>
      <c r="B2231" t="s">
        <v>11549</v>
      </c>
      <c r="C2231" t="s">
        <v>5242</v>
      </c>
      <c r="D2231" t="s">
        <v>11550</v>
      </c>
      <c r="E2231" t="s">
        <v>3942</v>
      </c>
      <c r="F2231">
        <v>1</v>
      </c>
      <c r="G2231" t="s">
        <v>2600</v>
      </c>
      <c r="H2231" t="s">
        <v>2577</v>
      </c>
      <c r="I2231" t="s">
        <v>2511</v>
      </c>
      <c r="J2231" t="s">
        <v>2699</v>
      </c>
      <c r="K2231" t="s">
        <v>2579</v>
      </c>
      <c r="L2231" t="s">
        <v>30321</v>
      </c>
      <c r="M2231" t="s">
        <v>2170</v>
      </c>
      <c r="N2231">
        <v>0</v>
      </c>
      <c r="O2231">
        <v>0</v>
      </c>
      <c r="P2231">
        <v>0</v>
      </c>
      <c r="Q2231">
        <v>13500</v>
      </c>
      <c r="R2231">
        <v>0</v>
      </c>
      <c r="S2231">
        <v>0</v>
      </c>
      <c r="T2231">
        <v>0</v>
      </c>
      <c r="U2231">
        <v>0</v>
      </c>
      <c r="V2231">
        <v>0</v>
      </c>
      <c r="W2231">
        <v>0</v>
      </c>
      <c r="X2231">
        <v>0</v>
      </c>
      <c r="Y2231">
        <v>0</v>
      </c>
      <c r="Z2231">
        <v>0</v>
      </c>
      <c r="AA2231">
        <v>0</v>
      </c>
      <c r="AB2231">
        <v>0</v>
      </c>
      <c r="AC2231">
        <v>0</v>
      </c>
      <c r="AD2231">
        <v>0</v>
      </c>
      <c r="AE2231">
        <v>0</v>
      </c>
      <c r="AF2231">
        <v>0</v>
      </c>
      <c r="AG2231" t="s">
        <v>11551</v>
      </c>
      <c r="AH2231" s="21" t="str">
        <f t="shared" si="68"/>
        <v>YR21</v>
      </c>
      <c r="AI2231" s="21">
        <v>67.5</v>
      </c>
      <c r="AJ2231" s="21">
        <f t="shared" si="69"/>
        <v>100</v>
      </c>
      <c r="AK2231" s="21" t="s">
        <v>2060</v>
      </c>
      <c r="AL2231" t="s">
        <v>2581</v>
      </c>
      <c r="AM2231" t="s">
        <v>53</v>
      </c>
      <c r="AN2231" t="s">
        <v>2029</v>
      </c>
    </row>
    <row r="2232" spans="1:40" ht="15" hidden="1" thickTop="1" x14ac:dyDescent="0.35">
      <c r="A2232" t="s">
        <v>11540</v>
      </c>
      <c r="B2232" t="s">
        <v>11553</v>
      </c>
      <c r="C2232" t="s">
        <v>5725</v>
      </c>
      <c r="D2232" t="s">
        <v>11554</v>
      </c>
      <c r="E2232" t="s">
        <v>3668</v>
      </c>
      <c r="F2232">
        <v>1</v>
      </c>
      <c r="G2232" t="s">
        <v>2816</v>
      </c>
      <c r="H2232" t="s">
        <v>2620</v>
      </c>
      <c r="I2232" t="s">
        <v>2511</v>
      </c>
      <c r="J2232" t="s">
        <v>3116</v>
      </c>
      <c r="K2232" t="s">
        <v>2818</v>
      </c>
      <c r="L2232" t="s">
        <v>2058</v>
      </c>
      <c r="M2232" t="s">
        <v>2059</v>
      </c>
      <c r="N2232">
        <v>0</v>
      </c>
      <c r="O2232">
        <v>0</v>
      </c>
      <c r="P2232">
        <v>0</v>
      </c>
      <c r="Q2232">
        <v>24480</v>
      </c>
      <c r="R2232">
        <v>0</v>
      </c>
      <c r="S2232">
        <v>0</v>
      </c>
      <c r="T2232">
        <v>0</v>
      </c>
      <c r="U2232">
        <v>0</v>
      </c>
      <c r="V2232">
        <v>0</v>
      </c>
      <c r="W2232">
        <v>0</v>
      </c>
      <c r="X2232">
        <v>0</v>
      </c>
      <c r="Y2232">
        <v>0</v>
      </c>
      <c r="Z2232">
        <v>0</v>
      </c>
      <c r="AA2232">
        <v>0</v>
      </c>
      <c r="AB2232">
        <v>0</v>
      </c>
      <c r="AC2232">
        <v>0</v>
      </c>
      <c r="AD2232">
        <v>0</v>
      </c>
      <c r="AE2232">
        <v>0</v>
      </c>
      <c r="AF2232">
        <v>0</v>
      </c>
      <c r="AG2232" t="s">
        <v>11555</v>
      </c>
      <c r="AH2232" s="21" t="str">
        <f t="shared" si="68"/>
        <v>YO27</v>
      </c>
      <c r="AI2232" s="21">
        <v>107.92500000000001</v>
      </c>
      <c r="AJ2232" s="21">
        <f t="shared" si="69"/>
        <v>100</v>
      </c>
      <c r="AK2232" s="21" t="s">
        <v>2060</v>
      </c>
      <c r="AL2232" t="s">
        <v>3118</v>
      </c>
      <c r="AM2232" t="s">
        <v>53</v>
      </c>
      <c r="AN2232" t="s">
        <v>2029</v>
      </c>
    </row>
    <row r="2233" spans="1:40" ht="15" hidden="1" thickTop="1" x14ac:dyDescent="0.35">
      <c r="A2233" t="s">
        <v>11544</v>
      </c>
      <c r="B2233" t="s">
        <v>11557</v>
      </c>
      <c r="C2233" t="s">
        <v>7085</v>
      </c>
      <c r="D2233" t="s">
        <v>11558</v>
      </c>
      <c r="E2233" t="s">
        <v>2691</v>
      </c>
      <c r="F2233">
        <v>1</v>
      </c>
      <c r="G2233" t="s">
        <v>2600</v>
      </c>
      <c r="H2233" t="s">
        <v>2577</v>
      </c>
      <c r="I2233" t="s">
        <v>2511</v>
      </c>
      <c r="J2233" t="s">
        <v>2699</v>
      </c>
      <c r="K2233" t="s">
        <v>2579</v>
      </c>
      <c r="L2233" t="s">
        <v>2058</v>
      </c>
      <c r="M2233" t="s">
        <v>2059</v>
      </c>
      <c r="N2233">
        <v>0</v>
      </c>
      <c r="O2233">
        <v>0</v>
      </c>
      <c r="P2233">
        <v>0</v>
      </c>
      <c r="Q2233">
        <v>24480</v>
      </c>
      <c r="R2233">
        <v>0</v>
      </c>
      <c r="S2233">
        <v>0</v>
      </c>
      <c r="T2233">
        <v>0</v>
      </c>
      <c r="U2233">
        <v>0</v>
      </c>
      <c r="V2233">
        <v>0</v>
      </c>
      <c r="W2233">
        <v>0</v>
      </c>
      <c r="X2233">
        <v>0</v>
      </c>
      <c r="Y2233">
        <v>0</v>
      </c>
      <c r="Z2233">
        <v>0</v>
      </c>
      <c r="AA2233">
        <v>0</v>
      </c>
      <c r="AB2233">
        <v>0</v>
      </c>
      <c r="AC2233">
        <v>0</v>
      </c>
      <c r="AD2233">
        <v>0</v>
      </c>
      <c r="AE2233">
        <v>0</v>
      </c>
      <c r="AF2233">
        <v>0</v>
      </c>
      <c r="AG2233" t="s">
        <v>11559</v>
      </c>
      <c r="AH2233" s="21" t="str">
        <f t="shared" si="68"/>
        <v>YN23</v>
      </c>
      <c r="AI2233" s="21">
        <v>107.92500000000001</v>
      </c>
      <c r="AJ2233" s="21">
        <f t="shared" si="69"/>
        <v>100</v>
      </c>
      <c r="AK2233" s="21" t="s">
        <v>2060</v>
      </c>
      <c r="AL2233" t="s">
        <v>2581</v>
      </c>
      <c r="AM2233" t="s">
        <v>53</v>
      </c>
      <c r="AN2233" t="s">
        <v>2030</v>
      </c>
    </row>
    <row r="2234" spans="1:40" ht="15" hidden="1" thickTop="1" x14ac:dyDescent="0.35">
      <c r="A2234" t="s">
        <v>11548</v>
      </c>
      <c r="B2234" t="s">
        <v>11561</v>
      </c>
      <c r="C2234" t="s">
        <v>5084</v>
      </c>
      <c r="D2234" t="s">
        <v>11562</v>
      </c>
      <c r="E2234" t="s">
        <v>3005</v>
      </c>
      <c r="F2234">
        <v>1</v>
      </c>
      <c r="G2234" t="s">
        <v>2546</v>
      </c>
      <c r="H2234" t="s">
        <v>2510</v>
      </c>
      <c r="I2234" t="s">
        <v>2511</v>
      </c>
      <c r="J2234" t="s">
        <v>3711</v>
      </c>
      <c r="K2234" t="s">
        <v>2548</v>
      </c>
      <c r="L2234" t="s">
        <v>2058</v>
      </c>
      <c r="M2234" t="s">
        <v>2059</v>
      </c>
      <c r="N2234">
        <v>1</v>
      </c>
      <c r="O2234">
        <v>12</v>
      </c>
      <c r="P2234">
        <v>0.05</v>
      </c>
      <c r="Q2234">
        <v>24480</v>
      </c>
      <c r="R2234">
        <v>0</v>
      </c>
      <c r="S2234">
        <v>0</v>
      </c>
      <c r="T2234">
        <v>0</v>
      </c>
      <c r="U2234">
        <v>0</v>
      </c>
      <c r="V2234">
        <v>0</v>
      </c>
      <c r="W2234">
        <v>0</v>
      </c>
      <c r="X2234">
        <v>0</v>
      </c>
      <c r="Y2234">
        <v>0</v>
      </c>
      <c r="Z2234">
        <v>0</v>
      </c>
      <c r="AA2234">
        <v>1</v>
      </c>
      <c r="AB2234">
        <v>12</v>
      </c>
      <c r="AC2234">
        <v>0.05</v>
      </c>
      <c r="AD2234">
        <v>0</v>
      </c>
      <c r="AE2234">
        <v>0</v>
      </c>
      <c r="AF2234">
        <v>0</v>
      </c>
      <c r="AG2234" t="s">
        <v>11563</v>
      </c>
      <c r="AH2234" s="21" t="str">
        <f t="shared" si="68"/>
        <v>YO27</v>
      </c>
      <c r="AI2234" s="21">
        <v>107.92500000000001</v>
      </c>
      <c r="AJ2234" s="21">
        <f t="shared" si="69"/>
        <v>99.950980392156865</v>
      </c>
      <c r="AK2234" s="21" t="s">
        <v>2060</v>
      </c>
      <c r="AL2234" t="s">
        <v>2551</v>
      </c>
      <c r="AM2234" t="s">
        <v>53</v>
      </c>
      <c r="AN2234" t="s">
        <v>2031</v>
      </c>
    </row>
    <row r="2235" spans="1:40" ht="15" hidden="1" thickTop="1" x14ac:dyDescent="0.35">
      <c r="A2235" t="s">
        <v>11552</v>
      </c>
      <c r="B2235" t="s">
        <v>11565</v>
      </c>
      <c r="C2235" t="s">
        <v>4168</v>
      </c>
      <c r="D2235" t="s">
        <v>11566</v>
      </c>
      <c r="E2235" t="s">
        <v>2608</v>
      </c>
      <c r="F2235">
        <v>1</v>
      </c>
      <c r="G2235" t="s">
        <v>2576</v>
      </c>
      <c r="H2235" t="s">
        <v>2577</v>
      </c>
      <c r="I2235" t="s">
        <v>2511</v>
      </c>
      <c r="J2235" t="s">
        <v>2741</v>
      </c>
      <c r="K2235" t="s">
        <v>2742</v>
      </c>
      <c r="L2235" t="s">
        <v>2058</v>
      </c>
      <c r="M2235" t="s">
        <v>2170</v>
      </c>
      <c r="N2235">
        <v>0</v>
      </c>
      <c r="O2235">
        <v>0</v>
      </c>
      <c r="P2235">
        <v>0</v>
      </c>
      <c r="Q2235">
        <v>15300</v>
      </c>
      <c r="R2235">
        <v>0</v>
      </c>
      <c r="S2235">
        <v>0</v>
      </c>
      <c r="T2235">
        <v>0</v>
      </c>
      <c r="U2235">
        <v>0</v>
      </c>
      <c r="V2235">
        <v>0</v>
      </c>
      <c r="W2235">
        <v>0</v>
      </c>
      <c r="X2235">
        <v>0</v>
      </c>
      <c r="Y2235">
        <v>0</v>
      </c>
      <c r="Z2235">
        <v>0</v>
      </c>
      <c r="AA2235">
        <v>0</v>
      </c>
      <c r="AB2235">
        <v>0</v>
      </c>
      <c r="AC2235">
        <v>0</v>
      </c>
      <c r="AD2235">
        <v>0</v>
      </c>
      <c r="AE2235">
        <v>0</v>
      </c>
      <c r="AF2235">
        <v>0</v>
      </c>
      <c r="AG2235" t="s">
        <v>11567</v>
      </c>
      <c r="AH2235" s="21" t="str">
        <f t="shared" si="68"/>
        <v>YH98</v>
      </c>
      <c r="AI2235" s="21">
        <v>67.5</v>
      </c>
      <c r="AJ2235" s="21">
        <f t="shared" si="69"/>
        <v>100</v>
      </c>
      <c r="AK2235" s="21" t="s">
        <v>2060</v>
      </c>
      <c r="AL2235" t="s">
        <v>2613</v>
      </c>
      <c r="AM2235" t="s">
        <v>53</v>
      </c>
      <c r="AN2235" t="s">
        <v>2030</v>
      </c>
    </row>
    <row r="2236" spans="1:40" ht="15" hidden="1" thickTop="1" x14ac:dyDescent="0.35">
      <c r="A2236" t="s">
        <v>11556</v>
      </c>
      <c r="B2236" t="s">
        <v>11569</v>
      </c>
      <c r="C2236" t="s">
        <v>10902</v>
      </c>
      <c r="D2236" t="s">
        <v>11570</v>
      </c>
      <c r="E2236" t="s">
        <v>2575</v>
      </c>
      <c r="F2236">
        <v>1</v>
      </c>
      <c r="G2236" t="s">
        <v>2576</v>
      </c>
      <c r="H2236" t="s">
        <v>2577</v>
      </c>
      <c r="I2236" t="s">
        <v>2511</v>
      </c>
      <c r="J2236" t="s">
        <v>2578</v>
      </c>
      <c r="K2236" t="s">
        <v>2579</v>
      </c>
      <c r="L2236" t="s">
        <v>2058</v>
      </c>
      <c r="M2236" t="s">
        <v>2170</v>
      </c>
      <c r="N2236">
        <v>3</v>
      </c>
      <c r="O2236">
        <v>37</v>
      </c>
      <c r="P2236">
        <v>0.24</v>
      </c>
      <c r="Q2236">
        <v>15300</v>
      </c>
      <c r="R2236">
        <v>1</v>
      </c>
      <c r="S2236">
        <v>16</v>
      </c>
      <c r="T2236">
        <v>0.1</v>
      </c>
      <c r="U2236">
        <v>0</v>
      </c>
      <c r="V2236">
        <v>0</v>
      </c>
      <c r="W2236">
        <v>0</v>
      </c>
      <c r="X2236">
        <v>2</v>
      </c>
      <c r="Y2236">
        <v>21</v>
      </c>
      <c r="Z2236">
        <v>0.14000000000000001</v>
      </c>
      <c r="AA2236">
        <v>0</v>
      </c>
      <c r="AB2236">
        <v>0</v>
      </c>
      <c r="AC2236">
        <v>0</v>
      </c>
      <c r="AD2236">
        <v>0</v>
      </c>
      <c r="AE2236">
        <v>0</v>
      </c>
      <c r="AF2236">
        <v>0</v>
      </c>
      <c r="AG2236" t="s">
        <v>11571</v>
      </c>
      <c r="AH2236" s="21" t="str">
        <f t="shared" si="68"/>
        <v>YO98</v>
      </c>
      <c r="AI2236" s="21">
        <v>67.5</v>
      </c>
      <c r="AJ2236" s="21">
        <f t="shared" si="69"/>
        <v>99.75816993464052</v>
      </c>
      <c r="AK2236" s="21" t="s">
        <v>2060</v>
      </c>
      <c r="AL2236" t="s">
        <v>2581</v>
      </c>
      <c r="AM2236" t="s">
        <v>53</v>
      </c>
      <c r="AN2236" t="s">
        <v>2031</v>
      </c>
    </row>
    <row r="2237" spans="1:40" ht="15" hidden="1" thickTop="1" x14ac:dyDescent="0.35">
      <c r="A2237" t="s">
        <v>11560</v>
      </c>
      <c r="B2237" t="s">
        <v>11573</v>
      </c>
      <c r="C2237" t="s">
        <v>4580</v>
      </c>
      <c r="D2237" t="s">
        <v>11574</v>
      </c>
      <c r="E2237" t="s">
        <v>3013</v>
      </c>
      <c r="F2237">
        <v>1</v>
      </c>
      <c r="G2237" t="s">
        <v>2600</v>
      </c>
      <c r="H2237" t="s">
        <v>2577</v>
      </c>
      <c r="I2237" t="s">
        <v>2511</v>
      </c>
      <c r="J2237" t="s">
        <v>3183</v>
      </c>
      <c r="K2237" t="s">
        <v>2742</v>
      </c>
      <c r="L2237" t="s">
        <v>2058</v>
      </c>
      <c r="M2237" t="s">
        <v>3409</v>
      </c>
      <c r="N2237">
        <v>0</v>
      </c>
      <c r="O2237">
        <v>0</v>
      </c>
      <c r="P2237">
        <v>0</v>
      </c>
      <c r="Q2237">
        <v>10200</v>
      </c>
      <c r="R2237">
        <v>0</v>
      </c>
      <c r="S2237">
        <v>0</v>
      </c>
      <c r="T2237">
        <v>0</v>
      </c>
      <c r="U2237">
        <v>0</v>
      </c>
      <c r="V2237">
        <v>0</v>
      </c>
      <c r="W2237">
        <v>0</v>
      </c>
      <c r="X2237">
        <v>0</v>
      </c>
      <c r="Y2237">
        <v>0</v>
      </c>
      <c r="Z2237">
        <v>0</v>
      </c>
      <c r="AA2237">
        <v>0</v>
      </c>
      <c r="AB2237">
        <v>0</v>
      </c>
      <c r="AC2237">
        <v>0</v>
      </c>
      <c r="AD2237">
        <v>0</v>
      </c>
      <c r="AE2237">
        <v>0</v>
      </c>
      <c r="AF2237">
        <v>0</v>
      </c>
      <c r="AG2237" t="s">
        <v>11575</v>
      </c>
      <c r="AH2237" s="21" t="str">
        <f t="shared" si="68"/>
        <v>YO27</v>
      </c>
      <c r="AI2237" s="21">
        <v>45</v>
      </c>
      <c r="AJ2237" s="21">
        <f t="shared" si="69"/>
        <v>100</v>
      </c>
      <c r="AK2237" s="21" t="s">
        <v>2060</v>
      </c>
      <c r="AL2237" t="s">
        <v>2551</v>
      </c>
      <c r="AM2237" t="s">
        <v>53</v>
      </c>
      <c r="AN2237" t="s">
        <v>2029</v>
      </c>
    </row>
    <row r="2238" spans="1:40" ht="15" hidden="1" thickTop="1" x14ac:dyDescent="0.35">
      <c r="A2238" t="s">
        <v>11564</v>
      </c>
      <c r="B2238" t="s">
        <v>11577</v>
      </c>
      <c r="C2238" t="s">
        <v>2762</v>
      </c>
      <c r="D2238" t="s">
        <v>11578</v>
      </c>
      <c r="E2238" t="s">
        <v>2608</v>
      </c>
      <c r="F2238">
        <v>1</v>
      </c>
      <c r="G2238" t="s">
        <v>2609</v>
      </c>
      <c r="H2238" t="s">
        <v>2577</v>
      </c>
      <c r="I2238" t="s">
        <v>2511</v>
      </c>
      <c r="J2238" t="s">
        <v>2764</v>
      </c>
      <c r="K2238" t="s">
        <v>2765</v>
      </c>
      <c r="L2238" t="s">
        <v>2058</v>
      </c>
      <c r="M2238" t="s">
        <v>2059</v>
      </c>
      <c r="N2238">
        <v>1</v>
      </c>
      <c r="O2238">
        <v>78</v>
      </c>
      <c r="P2238">
        <v>0.32</v>
      </c>
      <c r="Q2238">
        <v>24480</v>
      </c>
      <c r="R2238">
        <v>0</v>
      </c>
      <c r="S2238">
        <v>0</v>
      </c>
      <c r="T2238">
        <v>0</v>
      </c>
      <c r="U2238">
        <v>0</v>
      </c>
      <c r="V2238">
        <v>0</v>
      </c>
      <c r="W2238">
        <v>0</v>
      </c>
      <c r="X2238">
        <v>1</v>
      </c>
      <c r="Y2238">
        <v>78</v>
      </c>
      <c r="Z2238">
        <v>0.32</v>
      </c>
      <c r="AA2238">
        <v>0</v>
      </c>
      <c r="AB2238">
        <v>0</v>
      </c>
      <c r="AC2238">
        <v>0</v>
      </c>
      <c r="AD2238">
        <v>0</v>
      </c>
      <c r="AE2238">
        <v>0</v>
      </c>
      <c r="AF2238">
        <v>0</v>
      </c>
      <c r="AG2238" t="s">
        <v>11579</v>
      </c>
      <c r="AH2238" s="21" t="str">
        <f t="shared" si="68"/>
        <v>YO27</v>
      </c>
      <c r="AI2238" s="21">
        <v>107.92500000000001</v>
      </c>
      <c r="AJ2238" s="21">
        <f t="shared" si="69"/>
        <v>99.681372549019613</v>
      </c>
      <c r="AK2238" s="21" t="s">
        <v>2063</v>
      </c>
      <c r="AL2238" t="s">
        <v>2613</v>
      </c>
      <c r="AM2238" t="s">
        <v>53</v>
      </c>
      <c r="AN2238" t="s">
        <v>2029</v>
      </c>
    </row>
    <row r="2239" spans="1:40" ht="15" hidden="1" thickTop="1" x14ac:dyDescent="0.35">
      <c r="A2239" t="s">
        <v>11568</v>
      </c>
      <c r="B2239" t="s">
        <v>11581</v>
      </c>
      <c r="C2239" t="s">
        <v>3428</v>
      </c>
      <c r="D2239" t="s">
        <v>11582</v>
      </c>
      <c r="E2239" t="s">
        <v>2608</v>
      </c>
      <c r="F2239">
        <v>1</v>
      </c>
      <c r="G2239" t="s">
        <v>2609</v>
      </c>
      <c r="H2239" t="s">
        <v>2577</v>
      </c>
      <c r="I2239" t="s">
        <v>2511</v>
      </c>
      <c r="J2239" t="s">
        <v>2610</v>
      </c>
      <c r="K2239" t="s">
        <v>2611</v>
      </c>
      <c r="L2239" t="s">
        <v>2058</v>
      </c>
      <c r="M2239" t="s">
        <v>2170</v>
      </c>
      <c r="N2239">
        <v>1</v>
      </c>
      <c r="O2239">
        <v>49</v>
      </c>
      <c r="P2239">
        <v>0.32</v>
      </c>
      <c r="Q2239">
        <v>15300</v>
      </c>
      <c r="R2239">
        <v>0</v>
      </c>
      <c r="S2239">
        <v>0</v>
      </c>
      <c r="T2239">
        <v>0</v>
      </c>
      <c r="U2239">
        <v>0</v>
      </c>
      <c r="V2239">
        <v>0</v>
      </c>
      <c r="W2239">
        <v>0</v>
      </c>
      <c r="X2239">
        <v>0</v>
      </c>
      <c r="Y2239">
        <v>0</v>
      </c>
      <c r="Z2239">
        <v>0</v>
      </c>
      <c r="AA2239">
        <v>1</v>
      </c>
      <c r="AB2239">
        <v>49</v>
      </c>
      <c r="AC2239">
        <v>0.32</v>
      </c>
      <c r="AD2239">
        <v>0</v>
      </c>
      <c r="AE2239">
        <v>0</v>
      </c>
      <c r="AF2239">
        <v>0</v>
      </c>
      <c r="AG2239" t="s">
        <v>11583</v>
      </c>
      <c r="AH2239" s="21" t="str">
        <f t="shared" si="68"/>
        <v>YO98</v>
      </c>
      <c r="AI2239" s="21">
        <v>67.5</v>
      </c>
      <c r="AJ2239" s="21">
        <f t="shared" si="69"/>
        <v>99.679738562091501</v>
      </c>
      <c r="AK2239" s="21" t="s">
        <v>2063</v>
      </c>
      <c r="AL2239" t="s">
        <v>2613</v>
      </c>
      <c r="AM2239" t="s">
        <v>53</v>
      </c>
      <c r="AN2239" t="s">
        <v>2031</v>
      </c>
    </row>
    <row r="2240" spans="1:40" ht="15" hidden="1" thickTop="1" x14ac:dyDescent="0.35">
      <c r="A2240" t="s">
        <v>11572</v>
      </c>
      <c r="B2240" t="s">
        <v>11585</v>
      </c>
      <c r="C2240" t="s">
        <v>5067</v>
      </c>
      <c r="D2240" t="s">
        <v>11586</v>
      </c>
      <c r="E2240" t="s">
        <v>3430</v>
      </c>
      <c r="F2240">
        <v>1</v>
      </c>
      <c r="G2240" t="s">
        <v>2609</v>
      </c>
      <c r="H2240" t="s">
        <v>2577</v>
      </c>
      <c r="I2240" t="s">
        <v>2511</v>
      </c>
      <c r="J2240" t="s">
        <v>2610</v>
      </c>
      <c r="K2240" t="s">
        <v>2611</v>
      </c>
      <c r="L2240" t="s">
        <v>2058</v>
      </c>
      <c r="M2240" t="s">
        <v>2170</v>
      </c>
      <c r="N2240">
        <v>0</v>
      </c>
      <c r="O2240">
        <v>0</v>
      </c>
      <c r="P2240">
        <v>0</v>
      </c>
      <c r="Q2240">
        <v>15300</v>
      </c>
      <c r="R2240">
        <v>0</v>
      </c>
      <c r="S2240">
        <v>0</v>
      </c>
      <c r="T2240">
        <v>0</v>
      </c>
      <c r="U2240">
        <v>0</v>
      </c>
      <c r="V2240">
        <v>0</v>
      </c>
      <c r="W2240">
        <v>0</v>
      </c>
      <c r="X2240">
        <v>0</v>
      </c>
      <c r="Y2240">
        <v>0</v>
      </c>
      <c r="Z2240">
        <v>0</v>
      </c>
      <c r="AA2240">
        <v>0</v>
      </c>
      <c r="AB2240">
        <v>0</v>
      </c>
      <c r="AC2240">
        <v>0</v>
      </c>
      <c r="AD2240">
        <v>0</v>
      </c>
      <c r="AE2240">
        <v>0</v>
      </c>
      <c r="AF2240">
        <v>0</v>
      </c>
      <c r="AG2240" t="s">
        <v>11587</v>
      </c>
      <c r="AH2240" s="21" t="str">
        <f t="shared" si="68"/>
        <v>YO98</v>
      </c>
      <c r="AI2240" s="21">
        <v>67.5</v>
      </c>
      <c r="AJ2240" s="21">
        <f t="shared" si="69"/>
        <v>100</v>
      </c>
      <c r="AK2240" s="21" t="s">
        <v>2060</v>
      </c>
      <c r="AL2240" t="s">
        <v>2613</v>
      </c>
      <c r="AM2240" t="s">
        <v>53</v>
      </c>
      <c r="AN2240" t="s">
        <v>2031</v>
      </c>
    </row>
    <row r="2241" spans="1:40" ht="15" hidden="1" thickTop="1" x14ac:dyDescent="0.35">
      <c r="A2241" t="s">
        <v>11576</v>
      </c>
      <c r="B2241" t="s">
        <v>11591</v>
      </c>
      <c r="C2241" t="s">
        <v>6370</v>
      </c>
      <c r="D2241" t="s">
        <v>11592</v>
      </c>
      <c r="E2241" t="s">
        <v>2724</v>
      </c>
      <c r="F2241">
        <v>1</v>
      </c>
      <c r="G2241" t="s">
        <v>2682</v>
      </c>
      <c r="H2241" t="s">
        <v>2620</v>
      </c>
      <c r="I2241" t="s">
        <v>2511</v>
      </c>
      <c r="J2241" t="s">
        <v>2725</v>
      </c>
      <c r="K2241" t="s">
        <v>2684</v>
      </c>
      <c r="L2241" t="s">
        <v>2058</v>
      </c>
      <c r="M2241" t="s">
        <v>2059</v>
      </c>
      <c r="N2241">
        <v>1</v>
      </c>
      <c r="O2241">
        <v>23</v>
      </c>
      <c r="P2241">
        <v>0.09</v>
      </c>
      <c r="Q2241">
        <v>24480</v>
      </c>
      <c r="R2241">
        <v>1</v>
      </c>
      <c r="S2241">
        <v>23</v>
      </c>
      <c r="T2241">
        <v>0.09</v>
      </c>
      <c r="U2241">
        <v>0</v>
      </c>
      <c r="V2241">
        <v>0</v>
      </c>
      <c r="W2241">
        <v>0</v>
      </c>
      <c r="X2241">
        <v>0</v>
      </c>
      <c r="Y2241">
        <v>0</v>
      </c>
      <c r="Z2241">
        <v>0</v>
      </c>
      <c r="AA2241">
        <v>0</v>
      </c>
      <c r="AB2241">
        <v>0</v>
      </c>
      <c r="AC2241">
        <v>0</v>
      </c>
      <c r="AD2241">
        <v>0</v>
      </c>
      <c r="AE2241">
        <v>0</v>
      </c>
      <c r="AF2241">
        <v>0</v>
      </c>
      <c r="AG2241" t="s">
        <v>11593</v>
      </c>
      <c r="AH2241" s="21" t="str">
        <f t="shared" si="68"/>
        <v>YR21</v>
      </c>
      <c r="AI2241" s="21">
        <v>107.92500000000001</v>
      </c>
      <c r="AJ2241" s="21">
        <f t="shared" si="69"/>
        <v>99.906045751633982</v>
      </c>
      <c r="AK2241" s="21" t="s">
        <v>2060</v>
      </c>
      <c r="AL2241" t="s">
        <v>2725</v>
      </c>
      <c r="AM2241" t="s">
        <v>53</v>
      </c>
      <c r="AN2241" t="s">
        <v>2031</v>
      </c>
    </row>
    <row r="2242" spans="1:40" ht="15" hidden="1" thickTop="1" x14ac:dyDescent="0.35">
      <c r="A2242" t="s">
        <v>11580</v>
      </c>
      <c r="B2242" t="s">
        <v>11594</v>
      </c>
      <c r="C2242" t="s">
        <v>2941</v>
      </c>
      <c r="D2242" t="s">
        <v>11595</v>
      </c>
      <c r="E2242" t="s">
        <v>2920</v>
      </c>
      <c r="F2242">
        <v>1</v>
      </c>
      <c r="G2242" t="s">
        <v>2682</v>
      </c>
      <c r="H2242" t="s">
        <v>2620</v>
      </c>
      <c r="I2242" t="s">
        <v>2511</v>
      </c>
      <c r="J2242" t="s">
        <v>2921</v>
      </c>
      <c r="K2242" t="s">
        <v>2684</v>
      </c>
      <c r="L2242" t="s">
        <v>2058</v>
      </c>
      <c r="M2242" t="s">
        <v>2059</v>
      </c>
      <c r="N2242">
        <v>1</v>
      </c>
      <c r="O2242">
        <v>31</v>
      </c>
      <c r="P2242">
        <v>0.13</v>
      </c>
      <c r="Q2242">
        <v>24480</v>
      </c>
      <c r="R2242">
        <v>0</v>
      </c>
      <c r="S2242">
        <v>0</v>
      </c>
      <c r="T2242">
        <v>0</v>
      </c>
      <c r="U2242">
        <v>0</v>
      </c>
      <c r="V2242">
        <v>0</v>
      </c>
      <c r="W2242">
        <v>0</v>
      </c>
      <c r="X2242">
        <v>1</v>
      </c>
      <c r="Y2242">
        <v>31</v>
      </c>
      <c r="Z2242">
        <v>0.13</v>
      </c>
      <c r="AA2242">
        <v>0</v>
      </c>
      <c r="AB2242">
        <v>0</v>
      </c>
      <c r="AC2242">
        <v>0</v>
      </c>
      <c r="AD2242">
        <v>0</v>
      </c>
      <c r="AE2242">
        <v>0</v>
      </c>
      <c r="AF2242">
        <v>0</v>
      </c>
      <c r="AG2242" t="s">
        <v>11596</v>
      </c>
      <c r="AH2242" s="21" t="str">
        <f t="shared" si="68"/>
        <v>YR21</v>
      </c>
      <c r="AI2242" s="21">
        <v>107.92500000000001</v>
      </c>
      <c r="AJ2242" s="21">
        <f t="shared" si="69"/>
        <v>99.873366013071902</v>
      </c>
      <c r="AK2242" s="21" t="s">
        <v>2060</v>
      </c>
      <c r="AL2242" t="s">
        <v>2923</v>
      </c>
      <c r="AM2242" t="s">
        <v>53</v>
      </c>
      <c r="AN2242" t="s">
        <v>2029</v>
      </c>
    </row>
    <row r="2243" spans="1:40" ht="15" hidden="1" thickTop="1" x14ac:dyDescent="0.35">
      <c r="A2243" t="s">
        <v>11584</v>
      </c>
      <c r="B2243" t="s">
        <v>11598</v>
      </c>
      <c r="C2243" t="s">
        <v>4212</v>
      </c>
      <c r="D2243" t="s">
        <v>11599</v>
      </c>
      <c r="E2243" t="s">
        <v>2691</v>
      </c>
      <c r="F2243">
        <v>1</v>
      </c>
      <c r="G2243" t="s">
        <v>2600</v>
      </c>
      <c r="H2243" t="s">
        <v>2577</v>
      </c>
      <c r="I2243" t="s">
        <v>2511</v>
      </c>
      <c r="J2243" t="s">
        <v>2634</v>
      </c>
      <c r="K2243" t="s">
        <v>2635</v>
      </c>
      <c r="L2243" t="s">
        <v>2058</v>
      </c>
      <c r="M2243" t="s">
        <v>2059</v>
      </c>
      <c r="N2243">
        <v>1</v>
      </c>
      <c r="O2243">
        <v>12</v>
      </c>
      <c r="P2243">
        <v>0.05</v>
      </c>
      <c r="Q2243">
        <v>24480</v>
      </c>
      <c r="R2243">
        <v>0</v>
      </c>
      <c r="S2243">
        <v>0</v>
      </c>
      <c r="T2243">
        <v>0</v>
      </c>
      <c r="U2243">
        <v>0</v>
      </c>
      <c r="V2243">
        <v>0</v>
      </c>
      <c r="W2243">
        <v>0</v>
      </c>
      <c r="X2243">
        <v>1</v>
      </c>
      <c r="Y2243">
        <v>12</v>
      </c>
      <c r="Z2243">
        <v>0.05</v>
      </c>
      <c r="AA2243">
        <v>0</v>
      </c>
      <c r="AB2243">
        <v>0</v>
      </c>
      <c r="AC2243">
        <v>0</v>
      </c>
      <c r="AD2243">
        <v>0</v>
      </c>
      <c r="AE2243">
        <v>0</v>
      </c>
      <c r="AF2243">
        <v>0</v>
      </c>
      <c r="AG2243" t="s">
        <v>11600</v>
      </c>
      <c r="AH2243" s="21" t="str">
        <f t="shared" si="68"/>
        <v>YO98</v>
      </c>
      <c r="AI2243" s="21">
        <v>107.92500000000001</v>
      </c>
      <c r="AJ2243" s="21">
        <f t="shared" si="69"/>
        <v>99.950980392156865</v>
      </c>
      <c r="AK2243" s="21" t="s">
        <v>2060</v>
      </c>
      <c r="AL2243" t="s">
        <v>2581</v>
      </c>
      <c r="AM2243" t="s">
        <v>53</v>
      </c>
      <c r="AN2243" t="s">
        <v>2033</v>
      </c>
    </row>
    <row r="2244" spans="1:40" ht="15" hidden="1" thickTop="1" x14ac:dyDescent="0.35">
      <c r="A2244" t="s">
        <v>11588</v>
      </c>
      <c r="B2244" t="s">
        <v>11602</v>
      </c>
      <c r="C2244" t="s">
        <v>6618</v>
      </c>
      <c r="D2244" t="s">
        <v>11603</v>
      </c>
      <c r="E2244" t="s">
        <v>2562</v>
      </c>
      <c r="F2244">
        <v>1</v>
      </c>
      <c r="G2244" t="s">
        <v>2546</v>
      </c>
      <c r="H2244" t="s">
        <v>2510</v>
      </c>
      <c r="I2244" t="s">
        <v>2511</v>
      </c>
      <c r="J2244" t="s">
        <v>2547</v>
      </c>
      <c r="K2244" t="s">
        <v>2548</v>
      </c>
      <c r="L2244" t="s">
        <v>2058</v>
      </c>
      <c r="M2244" t="s">
        <v>2059</v>
      </c>
      <c r="N2244">
        <v>0</v>
      </c>
      <c r="O2244">
        <v>0</v>
      </c>
      <c r="P2244">
        <v>0</v>
      </c>
      <c r="Q2244">
        <v>24480</v>
      </c>
      <c r="R2244">
        <v>0</v>
      </c>
      <c r="S2244">
        <v>0</v>
      </c>
      <c r="T2244">
        <v>0</v>
      </c>
      <c r="U2244">
        <v>0</v>
      </c>
      <c r="V2244">
        <v>0</v>
      </c>
      <c r="W2244">
        <v>0</v>
      </c>
      <c r="X2244">
        <v>0</v>
      </c>
      <c r="Y2244">
        <v>0</v>
      </c>
      <c r="Z2244">
        <v>0</v>
      </c>
      <c r="AA2244">
        <v>0</v>
      </c>
      <c r="AB2244">
        <v>0</v>
      </c>
      <c r="AC2244">
        <v>0</v>
      </c>
      <c r="AD2244">
        <v>0</v>
      </c>
      <c r="AE2244">
        <v>0</v>
      </c>
      <c r="AF2244">
        <v>0</v>
      </c>
      <c r="AG2244" t="s">
        <v>11604</v>
      </c>
      <c r="AH2244" s="21" t="str">
        <f t="shared" si="68"/>
        <v>YR21</v>
      </c>
      <c r="AI2244" s="21">
        <v>107.92500000000001</v>
      </c>
      <c r="AJ2244" s="21">
        <f t="shared" si="69"/>
        <v>100</v>
      </c>
      <c r="AK2244" s="21" t="s">
        <v>2060</v>
      </c>
      <c r="AL2244" t="s">
        <v>2551</v>
      </c>
      <c r="AM2244" t="s">
        <v>53</v>
      </c>
      <c r="AN2244" t="s">
        <v>2030</v>
      </c>
    </row>
    <row r="2245" spans="1:40" ht="15" hidden="1" thickTop="1" x14ac:dyDescent="0.35">
      <c r="A2245" t="s">
        <v>11590</v>
      </c>
      <c r="B2245" t="s">
        <v>11606</v>
      </c>
      <c r="C2245" t="s">
        <v>3479</v>
      </c>
      <c r="D2245" t="s">
        <v>11607</v>
      </c>
      <c r="E2245" t="s">
        <v>2575</v>
      </c>
      <c r="F2245">
        <v>1</v>
      </c>
      <c r="G2245" t="s">
        <v>2609</v>
      </c>
      <c r="H2245" t="s">
        <v>2577</v>
      </c>
      <c r="I2245" t="s">
        <v>2511</v>
      </c>
      <c r="J2245" t="s">
        <v>2610</v>
      </c>
      <c r="K2245" t="s">
        <v>2611</v>
      </c>
      <c r="L2245" t="s">
        <v>2058</v>
      </c>
      <c r="M2245" t="s">
        <v>2170</v>
      </c>
      <c r="N2245">
        <v>1</v>
      </c>
      <c r="O2245">
        <v>15</v>
      </c>
      <c r="P2245">
        <v>0.1</v>
      </c>
      <c r="Q2245">
        <v>15300</v>
      </c>
      <c r="R2245">
        <v>0</v>
      </c>
      <c r="S2245">
        <v>0</v>
      </c>
      <c r="T2245">
        <v>0</v>
      </c>
      <c r="U2245">
        <v>0</v>
      </c>
      <c r="V2245">
        <v>0</v>
      </c>
      <c r="W2245">
        <v>0</v>
      </c>
      <c r="X2245">
        <v>1</v>
      </c>
      <c r="Y2245">
        <v>15</v>
      </c>
      <c r="Z2245">
        <v>0.1</v>
      </c>
      <c r="AA2245">
        <v>0</v>
      </c>
      <c r="AB2245">
        <v>0</v>
      </c>
      <c r="AC2245">
        <v>0</v>
      </c>
      <c r="AD2245">
        <v>0</v>
      </c>
      <c r="AE2245">
        <v>0</v>
      </c>
      <c r="AF2245">
        <v>0</v>
      </c>
      <c r="AG2245" t="s">
        <v>11608</v>
      </c>
      <c r="AH2245" s="21" t="str">
        <f t="shared" si="68"/>
        <v>YR21</v>
      </c>
      <c r="AI2245" s="21">
        <v>67.5</v>
      </c>
      <c r="AJ2245" s="21">
        <f t="shared" si="69"/>
        <v>99.901960784313729</v>
      </c>
      <c r="AK2245" s="21" t="s">
        <v>2060</v>
      </c>
      <c r="AL2245" t="s">
        <v>2581</v>
      </c>
      <c r="AM2245" t="s">
        <v>53</v>
      </c>
      <c r="AN2245" t="s">
        <v>2029</v>
      </c>
    </row>
    <row r="2246" spans="1:40" ht="15" hidden="1" thickTop="1" x14ac:dyDescent="0.35">
      <c r="A2246" t="s">
        <v>7970</v>
      </c>
      <c r="B2246" t="s">
        <v>11610</v>
      </c>
      <c r="C2246" t="s">
        <v>4212</v>
      </c>
      <c r="D2246" t="s">
        <v>11611</v>
      </c>
      <c r="E2246" t="s">
        <v>2691</v>
      </c>
      <c r="F2246">
        <v>1</v>
      </c>
      <c r="G2246" t="s">
        <v>2600</v>
      </c>
      <c r="H2246" t="s">
        <v>2577</v>
      </c>
      <c r="I2246" t="s">
        <v>2511</v>
      </c>
      <c r="J2246" t="s">
        <v>2634</v>
      </c>
      <c r="K2246" t="s">
        <v>2635</v>
      </c>
      <c r="L2246" t="s">
        <v>2058</v>
      </c>
      <c r="M2246" t="s">
        <v>2170</v>
      </c>
      <c r="N2246">
        <v>0</v>
      </c>
      <c r="O2246">
        <v>0</v>
      </c>
      <c r="P2246">
        <v>0</v>
      </c>
      <c r="Q2246">
        <v>15300</v>
      </c>
      <c r="R2246">
        <v>0</v>
      </c>
      <c r="S2246">
        <v>0</v>
      </c>
      <c r="T2246">
        <v>0</v>
      </c>
      <c r="U2246">
        <v>0</v>
      </c>
      <c r="V2246">
        <v>0</v>
      </c>
      <c r="W2246">
        <v>0</v>
      </c>
      <c r="X2246">
        <v>0</v>
      </c>
      <c r="Y2246">
        <v>0</v>
      </c>
      <c r="Z2246">
        <v>0</v>
      </c>
      <c r="AA2246">
        <v>0</v>
      </c>
      <c r="AB2246">
        <v>0</v>
      </c>
      <c r="AC2246">
        <v>0</v>
      </c>
      <c r="AD2246">
        <v>0</v>
      </c>
      <c r="AE2246">
        <v>0</v>
      </c>
      <c r="AF2246">
        <v>0</v>
      </c>
      <c r="AG2246" t="s">
        <v>11612</v>
      </c>
      <c r="AH2246" s="21" t="str">
        <f t="shared" si="68"/>
        <v>YO98</v>
      </c>
      <c r="AI2246" s="21">
        <v>67.5</v>
      </c>
      <c r="AJ2246" s="21">
        <f t="shared" si="69"/>
        <v>100</v>
      </c>
      <c r="AK2246" s="21" t="s">
        <v>2060</v>
      </c>
      <c r="AL2246" t="s">
        <v>2581</v>
      </c>
      <c r="AM2246" t="s">
        <v>53</v>
      </c>
      <c r="AN2246" t="s">
        <v>2031</v>
      </c>
    </row>
    <row r="2247" spans="1:40" ht="15" hidden="1" thickTop="1" x14ac:dyDescent="0.35">
      <c r="A2247" t="s">
        <v>11597</v>
      </c>
      <c r="B2247" t="s">
        <v>11614</v>
      </c>
      <c r="C2247" t="s">
        <v>76</v>
      </c>
      <c r="D2247" t="s">
        <v>11615</v>
      </c>
      <c r="E2247" t="s">
        <v>560</v>
      </c>
      <c r="F2247">
        <v>1</v>
      </c>
      <c r="G2247" t="s">
        <v>2055</v>
      </c>
      <c r="H2247" t="s">
        <v>2056</v>
      </c>
      <c r="I2247" t="s">
        <v>2511</v>
      </c>
      <c r="J2247" t="s">
        <v>67</v>
      </c>
      <c r="K2247" t="s">
        <v>68</v>
      </c>
      <c r="L2247" t="s">
        <v>2058</v>
      </c>
      <c r="M2247" t="s">
        <v>2059</v>
      </c>
      <c r="N2247">
        <v>4</v>
      </c>
      <c r="O2247">
        <v>195</v>
      </c>
      <c r="P2247">
        <v>0.8</v>
      </c>
      <c r="Q2247">
        <v>24480</v>
      </c>
      <c r="R2247">
        <v>0</v>
      </c>
      <c r="S2247">
        <v>0</v>
      </c>
      <c r="T2247">
        <v>0</v>
      </c>
      <c r="U2247">
        <v>0</v>
      </c>
      <c r="V2247">
        <v>0</v>
      </c>
      <c r="W2247">
        <v>0</v>
      </c>
      <c r="X2247">
        <v>4</v>
      </c>
      <c r="Y2247">
        <v>195</v>
      </c>
      <c r="Z2247">
        <v>0.8</v>
      </c>
      <c r="AA2247">
        <v>0</v>
      </c>
      <c r="AB2247">
        <v>0</v>
      </c>
      <c r="AC2247">
        <v>0</v>
      </c>
      <c r="AD2247">
        <v>0</v>
      </c>
      <c r="AE2247">
        <v>0</v>
      </c>
      <c r="AF2247">
        <v>0</v>
      </c>
      <c r="AG2247" t="s">
        <v>301</v>
      </c>
      <c r="AH2247" s="21" t="str">
        <f t="shared" ref="AH2247:AH2310" si="70">LEFT(AG2247,4)</f>
        <v>YO27</v>
      </c>
      <c r="AI2247" s="21">
        <v>107.92500000000001</v>
      </c>
      <c r="AJ2247" s="21">
        <f t="shared" ref="AJ2247:AJ2310" si="71">100-(O2247/Q2247*100)</f>
        <v>99.203431372549019</v>
      </c>
      <c r="AK2247" s="21" t="s">
        <v>2063</v>
      </c>
      <c r="AL2247" t="s">
        <v>70</v>
      </c>
      <c r="AM2247" t="s">
        <v>53</v>
      </c>
      <c r="AN2247" t="s">
        <v>2030</v>
      </c>
    </row>
    <row r="2248" spans="1:40" ht="15" hidden="1" thickTop="1" x14ac:dyDescent="0.35">
      <c r="A2248" t="s">
        <v>11601</v>
      </c>
      <c r="B2248" t="s">
        <v>11617</v>
      </c>
      <c r="C2248" t="s">
        <v>76</v>
      </c>
      <c r="D2248" t="s">
        <v>11618</v>
      </c>
      <c r="E2248" t="s">
        <v>119</v>
      </c>
      <c r="F2248">
        <v>1</v>
      </c>
      <c r="G2248" t="s">
        <v>2055</v>
      </c>
      <c r="H2248" t="s">
        <v>2056</v>
      </c>
      <c r="I2248" t="s">
        <v>2511</v>
      </c>
      <c r="J2248" t="s">
        <v>67</v>
      </c>
      <c r="K2248" t="s">
        <v>68</v>
      </c>
      <c r="L2248" t="s">
        <v>2058</v>
      </c>
      <c r="M2248" t="s">
        <v>2059</v>
      </c>
      <c r="N2248">
        <v>2</v>
      </c>
      <c r="O2248">
        <v>93</v>
      </c>
      <c r="P2248">
        <v>0.38</v>
      </c>
      <c r="Q2248">
        <v>24480</v>
      </c>
      <c r="R2248">
        <v>2</v>
      </c>
      <c r="S2248">
        <v>93</v>
      </c>
      <c r="T2248">
        <v>0.38</v>
      </c>
      <c r="U2248">
        <v>0</v>
      </c>
      <c r="V2248">
        <v>0</v>
      </c>
      <c r="W2248">
        <v>0</v>
      </c>
      <c r="X2248">
        <v>0</v>
      </c>
      <c r="Y2248">
        <v>0</v>
      </c>
      <c r="Z2248">
        <v>0</v>
      </c>
      <c r="AA2248">
        <v>0</v>
      </c>
      <c r="AB2248">
        <v>0</v>
      </c>
      <c r="AC2248">
        <v>0</v>
      </c>
      <c r="AD2248">
        <v>0</v>
      </c>
      <c r="AE2248">
        <v>0</v>
      </c>
      <c r="AF2248">
        <v>0</v>
      </c>
      <c r="AG2248" t="s">
        <v>302</v>
      </c>
      <c r="AH2248" s="21" t="str">
        <f t="shared" si="70"/>
        <v>YO27</v>
      </c>
      <c r="AI2248" s="21">
        <v>107.92500000000001</v>
      </c>
      <c r="AJ2248" s="21">
        <f t="shared" si="71"/>
        <v>99.620098039215691</v>
      </c>
      <c r="AK2248" s="21" t="s">
        <v>2063</v>
      </c>
      <c r="AL2248" t="s">
        <v>70</v>
      </c>
      <c r="AM2248" t="s">
        <v>53</v>
      </c>
      <c r="AN2248" t="s">
        <v>2031</v>
      </c>
    </row>
    <row r="2249" spans="1:40" ht="15" hidden="1" thickTop="1" x14ac:dyDescent="0.35">
      <c r="A2249" t="s">
        <v>11605</v>
      </c>
      <c r="B2249" t="s">
        <v>11620</v>
      </c>
      <c r="C2249" t="s">
        <v>6280</v>
      </c>
      <c r="D2249" t="s">
        <v>11621</v>
      </c>
      <c r="E2249" t="s">
        <v>2691</v>
      </c>
      <c r="F2249">
        <v>1</v>
      </c>
      <c r="G2249" t="s">
        <v>2633</v>
      </c>
      <c r="H2249" t="s">
        <v>2577</v>
      </c>
      <c r="I2249" t="s">
        <v>2511</v>
      </c>
      <c r="J2249" t="s">
        <v>2692</v>
      </c>
      <c r="K2249" t="s">
        <v>2635</v>
      </c>
      <c r="L2249" t="s">
        <v>2058</v>
      </c>
      <c r="M2249" t="s">
        <v>5106</v>
      </c>
      <c r="N2249">
        <v>3</v>
      </c>
      <c r="O2249">
        <v>71</v>
      </c>
      <c r="P2249">
        <v>0.77</v>
      </c>
      <c r="Q2249">
        <v>9180</v>
      </c>
      <c r="R2249">
        <v>0</v>
      </c>
      <c r="S2249">
        <v>0</v>
      </c>
      <c r="T2249">
        <v>0</v>
      </c>
      <c r="U2249">
        <v>0</v>
      </c>
      <c r="V2249">
        <v>0</v>
      </c>
      <c r="W2249">
        <v>0</v>
      </c>
      <c r="X2249">
        <v>0</v>
      </c>
      <c r="Y2249">
        <v>0</v>
      </c>
      <c r="Z2249">
        <v>0</v>
      </c>
      <c r="AA2249">
        <v>3</v>
      </c>
      <c r="AB2249">
        <v>71</v>
      </c>
      <c r="AC2249">
        <v>0.77</v>
      </c>
      <c r="AD2249">
        <v>0</v>
      </c>
      <c r="AE2249">
        <v>0</v>
      </c>
      <c r="AF2249">
        <v>0</v>
      </c>
      <c r="AG2249" t="s">
        <v>11622</v>
      </c>
      <c r="AH2249" s="21" t="str">
        <f t="shared" si="70"/>
        <v>YN23</v>
      </c>
      <c r="AI2249" s="21">
        <v>40.500000000000007</v>
      </c>
      <c r="AJ2249" s="21">
        <f t="shared" si="71"/>
        <v>99.226579520697172</v>
      </c>
      <c r="AK2249" s="21" t="s">
        <v>2063</v>
      </c>
      <c r="AL2249" t="s">
        <v>2581</v>
      </c>
      <c r="AM2249" t="s">
        <v>53</v>
      </c>
      <c r="AN2249" t="s">
        <v>2031</v>
      </c>
    </row>
    <row r="2250" spans="1:40" ht="15" hidden="1" thickTop="1" x14ac:dyDescent="0.35">
      <c r="A2250" t="s">
        <v>11609</v>
      </c>
      <c r="B2250" t="s">
        <v>11624</v>
      </c>
      <c r="C2250" t="s">
        <v>128</v>
      </c>
      <c r="D2250" t="s">
        <v>11625</v>
      </c>
      <c r="E2250" t="s">
        <v>112</v>
      </c>
      <c r="F2250">
        <v>1</v>
      </c>
      <c r="G2250" t="s">
        <v>2055</v>
      </c>
      <c r="H2250" t="s">
        <v>2056</v>
      </c>
      <c r="I2250" t="s">
        <v>2511</v>
      </c>
      <c r="J2250" t="s">
        <v>113</v>
      </c>
      <c r="K2250" t="s">
        <v>68</v>
      </c>
      <c r="L2250" t="s">
        <v>2058</v>
      </c>
      <c r="M2250" t="s">
        <v>2059</v>
      </c>
      <c r="N2250">
        <v>0</v>
      </c>
      <c r="O2250">
        <v>0</v>
      </c>
      <c r="P2250">
        <v>0</v>
      </c>
      <c r="Q2250">
        <v>24480</v>
      </c>
      <c r="R2250">
        <v>0</v>
      </c>
      <c r="S2250">
        <v>0</v>
      </c>
      <c r="T2250">
        <v>0</v>
      </c>
      <c r="U2250">
        <v>0</v>
      </c>
      <c r="V2250">
        <v>0</v>
      </c>
      <c r="W2250">
        <v>0</v>
      </c>
      <c r="X2250">
        <v>0</v>
      </c>
      <c r="Y2250">
        <v>0</v>
      </c>
      <c r="Z2250">
        <v>0</v>
      </c>
      <c r="AA2250">
        <v>0</v>
      </c>
      <c r="AB2250">
        <v>0</v>
      </c>
      <c r="AC2250">
        <v>0</v>
      </c>
      <c r="AD2250">
        <v>0</v>
      </c>
      <c r="AE2250">
        <v>0</v>
      </c>
      <c r="AF2250">
        <v>0</v>
      </c>
      <c r="AG2250" t="s">
        <v>303</v>
      </c>
      <c r="AH2250" s="21" t="str">
        <f t="shared" si="70"/>
        <v>YR21</v>
      </c>
      <c r="AI2250" s="21">
        <v>107.92500000000001</v>
      </c>
      <c r="AJ2250" s="21">
        <f t="shared" si="71"/>
        <v>100</v>
      </c>
      <c r="AK2250" s="21" t="s">
        <v>2060</v>
      </c>
      <c r="AL2250" t="s">
        <v>115</v>
      </c>
      <c r="AM2250" t="s">
        <v>53</v>
      </c>
      <c r="AN2250" t="s">
        <v>2029</v>
      </c>
    </row>
    <row r="2251" spans="1:40" ht="15" hidden="1" thickTop="1" x14ac:dyDescent="0.35">
      <c r="A2251" t="s">
        <v>11613</v>
      </c>
      <c r="B2251" t="s">
        <v>11627</v>
      </c>
      <c r="C2251" t="s">
        <v>5194</v>
      </c>
      <c r="D2251" t="s">
        <v>11628</v>
      </c>
      <c r="E2251" t="s">
        <v>4811</v>
      </c>
      <c r="F2251">
        <v>1</v>
      </c>
      <c r="G2251" t="s">
        <v>2600</v>
      </c>
      <c r="H2251" t="s">
        <v>2577</v>
      </c>
      <c r="I2251" t="s">
        <v>2511</v>
      </c>
      <c r="J2251" t="s">
        <v>2699</v>
      </c>
      <c r="K2251" t="s">
        <v>2579</v>
      </c>
      <c r="L2251" t="s">
        <v>2058</v>
      </c>
      <c r="M2251" t="s">
        <v>2059</v>
      </c>
      <c r="N2251">
        <v>0</v>
      </c>
      <c r="O2251">
        <v>0</v>
      </c>
      <c r="P2251">
        <v>0</v>
      </c>
      <c r="Q2251">
        <v>24480</v>
      </c>
      <c r="R2251">
        <v>0</v>
      </c>
      <c r="S2251">
        <v>0</v>
      </c>
      <c r="T2251">
        <v>0</v>
      </c>
      <c r="U2251">
        <v>0</v>
      </c>
      <c r="V2251">
        <v>0</v>
      </c>
      <c r="W2251">
        <v>0</v>
      </c>
      <c r="X2251">
        <v>0</v>
      </c>
      <c r="Y2251">
        <v>0</v>
      </c>
      <c r="Z2251">
        <v>0</v>
      </c>
      <c r="AA2251">
        <v>0</v>
      </c>
      <c r="AB2251">
        <v>0</v>
      </c>
      <c r="AC2251">
        <v>0</v>
      </c>
      <c r="AD2251">
        <v>0</v>
      </c>
      <c r="AE2251">
        <v>0</v>
      </c>
      <c r="AF2251">
        <v>0</v>
      </c>
      <c r="AG2251" t="s">
        <v>11629</v>
      </c>
      <c r="AH2251" s="21" t="str">
        <f t="shared" si="70"/>
        <v>YO98</v>
      </c>
      <c r="AI2251" s="21">
        <v>107.92500000000001</v>
      </c>
      <c r="AJ2251" s="21">
        <f t="shared" si="71"/>
        <v>100</v>
      </c>
      <c r="AK2251" s="21" t="s">
        <v>2060</v>
      </c>
      <c r="AL2251" t="s">
        <v>2581</v>
      </c>
      <c r="AM2251" t="s">
        <v>53</v>
      </c>
      <c r="AN2251" t="s">
        <v>2031</v>
      </c>
    </row>
    <row r="2252" spans="1:40" ht="15" hidden="1" thickTop="1" x14ac:dyDescent="0.35">
      <c r="A2252" t="s">
        <v>11616</v>
      </c>
      <c r="B2252" t="s">
        <v>11631</v>
      </c>
      <c r="C2252" t="s">
        <v>3294</v>
      </c>
      <c r="D2252" t="s">
        <v>11632</v>
      </c>
      <c r="E2252" t="s">
        <v>2608</v>
      </c>
      <c r="F2252">
        <v>1</v>
      </c>
      <c r="G2252" t="s">
        <v>2609</v>
      </c>
      <c r="H2252" t="s">
        <v>2577</v>
      </c>
      <c r="I2252" t="s">
        <v>2511</v>
      </c>
      <c r="J2252" t="s">
        <v>2764</v>
      </c>
      <c r="K2252" t="s">
        <v>2765</v>
      </c>
      <c r="L2252" t="s">
        <v>2058</v>
      </c>
      <c r="M2252" t="s">
        <v>2207</v>
      </c>
      <c r="N2252">
        <v>0</v>
      </c>
      <c r="O2252">
        <v>0</v>
      </c>
      <c r="P2252">
        <v>0</v>
      </c>
      <c r="Q2252">
        <v>13260</v>
      </c>
      <c r="R2252">
        <v>0</v>
      </c>
      <c r="S2252">
        <v>0</v>
      </c>
      <c r="T2252">
        <v>0</v>
      </c>
      <c r="U2252">
        <v>0</v>
      </c>
      <c r="V2252">
        <v>0</v>
      </c>
      <c r="W2252">
        <v>0</v>
      </c>
      <c r="X2252">
        <v>0</v>
      </c>
      <c r="Y2252">
        <v>0</v>
      </c>
      <c r="Z2252">
        <v>0</v>
      </c>
      <c r="AA2252">
        <v>0</v>
      </c>
      <c r="AB2252">
        <v>0</v>
      </c>
      <c r="AC2252">
        <v>0</v>
      </c>
      <c r="AD2252">
        <v>0</v>
      </c>
      <c r="AE2252">
        <v>0</v>
      </c>
      <c r="AF2252">
        <v>0</v>
      </c>
      <c r="AG2252" t="s">
        <v>11633</v>
      </c>
      <c r="AH2252" s="21" t="str">
        <f t="shared" si="70"/>
        <v>YR21</v>
      </c>
      <c r="AI2252" s="21">
        <v>58.5</v>
      </c>
      <c r="AJ2252" s="21">
        <f t="shared" si="71"/>
        <v>100</v>
      </c>
      <c r="AK2252" s="21" t="s">
        <v>2060</v>
      </c>
      <c r="AL2252" t="s">
        <v>2613</v>
      </c>
      <c r="AM2252" t="s">
        <v>53</v>
      </c>
      <c r="AN2252" t="s">
        <v>2029</v>
      </c>
    </row>
    <row r="2253" spans="1:40" ht="15" hidden="1" thickTop="1" x14ac:dyDescent="0.35">
      <c r="A2253" t="s">
        <v>11619</v>
      </c>
      <c r="B2253" t="s">
        <v>11635</v>
      </c>
      <c r="C2253" t="s">
        <v>4053</v>
      </c>
      <c r="D2253" t="s">
        <v>11636</v>
      </c>
      <c r="E2253" t="s">
        <v>2667</v>
      </c>
      <c r="F2253">
        <v>1</v>
      </c>
      <c r="G2253" t="s">
        <v>2509</v>
      </c>
      <c r="H2253" t="s">
        <v>2510</v>
      </c>
      <c r="I2253" t="s">
        <v>2511</v>
      </c>
      <c r="J2253" t="s">
        <v>2794</v>
      </c>
      <c r="K2253" t="s">
        <v>2669</v>
      </c>
      <c r="L2253" t="s">
        <v>2058</v>
      </c>
      <c r="M2253" t="s">
        <v>2170</v>
      </c>
      <c r="N2253">
        <v>1</v>
      </c>
      <c r="O2253">
        <v>63</v>
      </c>
      <c r="P2253">
        <v>0.41</v>
      </c>
      <c r="Q2253">
        <v>15300</v>
      </c>
      <c r="R2253">
        <v>0</v>
      </c>
      <c r="S2253">
        <v>0</v>
      </c>
      <c r="T2253">
        <v>0</v>
      </c>
      <c r="U2253">
        <v>0</v>
      </c>
      <c r="V2253">
        <v>0</v>
      </c>
      <c r="W2253">
        <v>0</v>
      </c>
      <c r="X2253">
        <v>1</v>
      </c>
      <c r="Y2253">
        <v>63</v>
      </c>
      <c r="Z2253">
        <v>0.41</v>
      </c>
      <c r="AA2253">
        <v>0</v>
      </c>
      <c r="AB2253">
        <v>0</v>
      </c>
      <c r="AC2253">
        <v>0</v>
      </c>
      <c r="AD2253">
        <v>0</v>
      </c>
      <c r="AE2253">
        <v>0</v>
      </c>
      <c r="AF2253">
        <v>0</v>
      </c>
      <c r="AG2253" t="s">
        <v>11637</v>
      </c>
      <c r="AH2253" s="21" t="str">
        <f t="shared" si="70"/>
        <v>YO27</v>
      </c>
      <c r="AI2253" s="21">
        <v>67.5</v>
      </c>
      <c r="AJ2253" s="21">
        <f t="shared" si="71"/>
        <v>99.588235294117652</v>
      </c>
      <c r="AK2253" s="21" t="s">
        <v>2063</v>
      </c>
      <c r="AL2253" t="s">
        <v>2515</v>
      </c>
      <c r="AM2253" t="s">
        <v>53</v>
      </c>
      <c r="AN2253" t="s">
        <v>2029</v>
      </c>
    </row>
    <row r="2254" spans="1:40" ht="15" hidden="1" thickTop="1" x14ac:dyDescent="0.35">
      <c r="A2254" t="s">
        <v>11623</v>
      </c>
      <c r="B2254" t="s">
        <v>11639</v>
      </c>
      <c r="C2254" t="s">
        <v>237</v>
      </c>
      <c r="D2254" t="s">
        <v>11640</v>
      </c>
      <c r="E2254" t="s">
        <v>72</v>
      </c>
      <c r="F2254">
        <v>1</v>
      </c>
      <c r="G2254" t="s">
        <v>2055</v>
      </c>
      <c r="H2254" t="s">
        <v>2056</v>
      </c>
      <c r="I2254" t="s">
        <v>2511</v>
      </c>
      <c r="J2254" t="s">
        <v>73</v>
      </c>
      <c r="K2254" t="s">
        <v>68</v>
      </c>
      <c r="L2254" t="s">
        <v>2058</v>
      </c>
      <c r="M2254" t="s">
        <v>2059</v>
      </c>
      <c r="N2254">
        <v>0</v>
      </c>
      <c r="O2254">
        <v>0</v>
      </c>
      <c r="P2254">
        <v>0</v>
      </c>
      <c r="Q2254">
        <v>24480</v>
      </c>
      <c r="R2254">
        <v>0</v>
      </c>
      <c r="S2254">
        <v>0</v>
      </c>
      <c r="T2254">
        <v>0</v>
      </c>
      <c r="U2254">
        <v>0</v>
      </c>
      <c r="V2254">
        <v>0</v>
      </c>
      <c r="W2254">
        <v>0</v>
      </c>
      <c r="X2254">
        <v>0</v>
      </c>
      <c r="Y2254">
        <v>0</v>
      </c>
      <c r="Z2254">
        <v>0</v>
      </c>
      <c r="AA2254">
        <v>0</v>
      </c>
      <c r="AB2254">
        <v>0</v>
      </c>
      <c r="AC2254">
        <v>0</v>
      </c>
      <c r="AD2254">
        <v>0</v>
      </c>
      <c r="AE2254">
        <v>0</v>
      </c>
      <c r="AF2254">
        <v>0</v>
      </c>
      <c r="AG2254" t="s">
        <v>304</v>
      </c>
      <c r="AH2254" s="21" t="str">
        <f t="shared" si="70"/>
        <v>YR21</v>
      </c>
      <c r="AI2254" s="21">
        <v>107.92500000000001</v>
      </c>
      <c r="AJ2254" s="21">
        <f t="shared" si="71"/>
        <v>100</v>
      </c>
      <c r="AK2254" s="21" t="s">
        <v>2060</v>
      </c>
      <c r="AL2254" t="s">
        <v>75</v>
      </c>
      <c r="AM2254" t="s">
        <v>53</v>
      </c>
      <c r="AN2254" t="s">
        <v>2029</v>
      </c>
    </row>
    <row r="2255" spans="1:40" ht="15" hidden="1" thickTop="1" x14ac:dyDescent="0.35">
      <c r="A2255" t="s">
        <v>11626</v>
      </c>
      <c r="B2255" t="s">
        <v>11642</v>
      </c>
      <c r="C2255" t="s">
        <v>2631</v>
      </c>
      <c r="D2255" t="s">
        <v>11643</v>
      </c>
      <c r="E2255" t="s">
        <v>2575</v>
      </c>
      <c r="F2255">
        <v>1</v>
      </c>
      <c r="G2255" t="s">
        <v>2633</v>
      </c>
      <c r="H2255" t="s">
        <v>2577</v>
      </c>
      <c r="I2255" t="s">
        <v>2511</v>
      </c>
      <c r="J2255" t="s">
        <v>2634</v>
      </c>
      <c r="K2255" t="s">
        <v>2635</v>
      </c>
      <c r="L2255" t="s">
        <v>2058</v>
      </c>
      <c r="M2255" t="s">
        <v>2059</v>
      </c>
      <c r="N2255">
        <v>0</v>
      </c>
      <c r="O2255">
        <v>0</v>
      </c>
      <c r="P2255">
        <v>0</v>
      </c>
      <c r="Q2255">
        <v>24480</v>
      </c>
      <c r="R2255">
        <v>0</v>
      </c>
      <c r="S2255">
        <v>0</v>
      </c>
      <c r="T2255">
        <v>0</v>
      </c>
      <c r="U2255">
        <v>0</v>
      </c>
      <c r="V2255">
        <v>0</v>
      </c>
      <c r="W2255">
        <v>0</v>
      </c>
      <c r="X2255">
        <v>0</v>
      </c>
      <c r="Y2255">
        <v>0</v>
      </c>
      <c r="Z2255">
        <v>0</v>
      </c>
      <c r="AA2255">
        <v>0</v>
      </c>
      <c r="AB2255">
        <v>0</v>
      </c>
      <c r="AC2255">
        <v>0</v>
      </c>
      <c r="AD2255">
        <v>0</v>
      </c>
      <c r="AE2255">
        <v>0</v>
      </c>
      <c r="AF2255">
        <v>0</v>
      </c>
      <c r="AG2255" t="s">
        <v>11644</v>
      </c>
      <c r="AH2255" s="21" t="str">
        <f t="shared" si="70"/>
        <v>YR21</v>
      </c>
      <c r="AI2255" s="21">
        <v>107.92500000000001</v>
      </c>
      <c r="AJ2255" s="21">
        <f t="shared" si="71"/>
        <v>100</v>
      </c>
      <c r="AK2255" s="21" t="s">
        <v>2060</v>
      </c>
      <c r="AL2255" t="s">
        <v>2581</v>
      </c>
      <c r="AM2255" t="s">
        <v>53</v>
      </c>
      <c r="AN2255" t="s">
        <v>2031</v>
      </c>
    </row>
    <row r="2256" spans="1:40" ht="15" hidden="1" thickTop="1" x14ac:dyDescent="0.35">
      <c r="A2256" t="s">
        <v>11630</v>
      </c>
      <c r="B2256" t="s">
        <v>11646</v>
      </c>
      <c r="C2256" t="s">
        <v>4673</v>
      </c>
      <c r="D2256" t="s">
        <v>11647</v>
      </c>
      <c r="E2256" t="s">
        <v>3058</v>
      </c>
      <c r="F2256">
        <v>1</v>
      </c>
      <c r="G2256" t="s">
        <v>2546</v>
      </c>
      <c r="H2256" t="s">
        <v>2510</v>
      </c>
      <c r="I2256" t="s">
        <v>2511</v>
      </c>
      <c r="J2256" t="s">
        <v>4675</v>
      </c>
      <c r="K2256" t="s">
        <v>3007</v>
      </c>
      <c r="L2256" t="s">
        <v>2058</v>
      </c>
      <c r="M2256" t="s">
        <v>2059</v>
      </c>
      <c r="N2256">
        <v>2</v>
      </c>
      <c r="O2256">
        <v>68</v>
      </c>
      <c r="P2256">
        <v>0.28000000000000003</v>
      </c>
      <c r="Q2256">
        <v>24480</v>
      </c>
      <c r="R2256">
        <v>0</v>
      </c>
      <c r="S2256">
        <v>0</v>
      </c>
      <c r="T2256">
        <v>0</v>
      </c>
      <c r="U2256">
        <v>0</v>
      </c>
      <c r="V2256">
        <v>0</v>
      </c>
      <c r="W2256">
        <v>0</v>
      </c>
      <c r="X2256">
        <v>2</v>
      </c>
      <c r="Y2256">
        <v>68</v>
      </c>
      <c r="Z2256">
        <v>0.28000000000000003</v>
      </c>
      <c r="AA2256">
        <v>0</v>
      </c>
      <c r="AB2256">
        <v>0</v>
      </c>
      <c r="AC2256">
        <v>0</v>
      </c>
      <c r="AD2256">
        <v>0</v>
      </c>
      <c r="AE2256">
        <v>0</v>
      </c>
      <c r="AF2256">
        <v>0</v>
      </c>
      <c r="AG2256" t="s">
        <v>11648</v>
      </c>
      <c r="AH2256" s="21" t="str">
        <f t="shared" si="70"/>
        <v>YR20</v>
      </c>
      <c r="AI2256" s="21">
        <v>107.92500000000001</v>
      </c>
      <c r="AJ2256" s="21">
        <f t="shared" si="71"/>
        <v>99.722222222222229</v>
      </c>
      <c r="AK2256" s="21" t="s">
        <v>2063</v>
      </c>
      <c r="AL2256" t="s">
        <v>2551</v>
      </c>
      <c r="AM2256" t="s">
        <v>53</v>
      </c>
      <c r="AN2256" t="s">
        <v>2030</v>
      </c>
    </row>
    <row r="2257" spans="1:40" ht="15" hidden="1" thickTop="1" x14ac:dyDescent="0.35">
      <c r="A2257" t="s">
        <v>11634</v>
      </c>
      <c r="B2257" t="s">
        <v>11649</v>
      </c>
      <c r="C2257" t="s">
        <v>5214</v>
      </c>
      <c r="D2257" t="s">
        <v>11650</v>
      </c>
      <c r="E2257" t="s">
        <v>2986</v>
      </c>
      <c r="F2257">
        <v>1</v>
      </c>
      <c r="G2257" t="s">
        <v>2509</v>
      </c>
      <c r="H2257" t="s">
        <v>2510</v>
      </c>
      <c r="I2257" t="s">
        <v>2511</v>
      </c>
      <c r="J2257" t="s">
        <v>2987</v>
      </c>
      <c r="K2257" t="s">
        <v>2513</v>
      </c>
      <c r="L2257" t="s">
        <v>2058</v>
      </c>
      <c r="M2257" t="s">
        <v>2059</v>
      </c>
      <c r="N2257">
        <v>0</v>
      </c>
      <c r="O2257">
        <v>0</v>
      </c>
      <c r="P2257">
        <v>0</v>
      </c>
      <c r="Q2257">
        <v>24480</v>
      </c>
      <c r="R2257">
        <v>0</v>
      </c>
      <c r="S2257">
        <v>0</v>
      </c>
      <c r="T2257">
        <v>0</v>
      </c>
      <c r="U2257">
        <v>0</v>
      </c>
      <c r="V2257">
        <v>0</v>
      </c>
      <c r="W2257">
        <v>0</v>
      </c>
      <c r="X2257">
        <v>0</v>
      </c>
      <c r="Y2257">
        <v>0</v>
      </c>
      <c r="Z2257">
        <v>0</v>
      </c>
      <c r="AA2257">
        <v>0</v>
      </c>
      <c r="AB2257">
        <v>0</v>
      </c>
      <c r="AC2257">
        <v>0</v>
      </c>
      <c r="AD2257">
        <v>0</v>
      </c>
      <c r="AE2257">
        <v>0</v>
      </c>
      <c r="AF2257">
        <v>0</v>
      </c>
      <c r="AG2257" t="s">
        <v>11651</v>
      </c>
      <c r="AH2257" s="21" t="str">
        <f t="shared" si="70"/>
        <v>YO27</v>
      </c>
      <c r="AI2257" s="21">
        <v>107.92500000000001</v>
      </c>
      <c r="AJ2257" s="21">
        <f t="shared" si="71"/>
        <v>100</v>
      </c>
      <c r="AK2257" s="21" t="s">
        <v>2060</v>
      </c>
      <c r="AL2257" t="s">
        <v>2515</v>
      </c>
      <c r="AM2257" t="s">
        <v>53</v>
      </c>
      <c r="AN2257" t="s">
        <v>2031</v>
      </c>
    </row>
    <row r="2258" spans="1:40" ht="15" hidden="1" thickTop="1" x14ac:dyDescent="0.35">
      <c r="A2258" t="s">
        <v>11638</v>
      </c>
      <c r="B2258" t="s">
        <v>11653</v>
      </c>
      <c r="C2258" t="s">
        <v>2928</v>
      </c>
      <c r="D2258" t="s">
        <v>11654</v>
      </c>
      <c r="E2258" t="s">
        <v>2562</v>
      </c>
      <c r="F2258">
        <v>1</v>
      </c>
      <c r="G2258" t="s">
        <v>2546</v>
      </c>
      <c r="H2258" t="s">
        <v>2510</v>
      </c>
      <c r="I2258" t="s">
        <v>2511</v>
      </c>
      <c r="J2258" t="s">
        <v>2547</v>
      </c>
      <c r="K2258" t="s">
        <v>2548</v>
      </c>
      <c r="L2258" t="s">
        <v>2058</v>
      </c>
      <c r="M2258" t="s">
        <v>2170</v>
      </c>
      <c r="N2258">
        <v>0</v>
      </c>
      <c r="O2258">
        <v>0</v>
      </c>
      <c r="P2258">
        <v>0</v>
      </c>
      <c r="Q2258">
        <v>15300</v>
      </c>
      <c r="R2258">
        <v>0</v>
      </c>
      <c r="S2258">
        <v>0</v>
      </c>
      <c r="T2258">
        <v>0</v>
      </c>
      <c r="U2258">
        <v>0</v>
      </c>
      <c r="V2258">
        <v>0</v>
      </c>
      <c r="W2258">
        <v>0</v>
      </c>
      <c r="X2258">
        <v>0</v>
      </c>
      <c r="Y2258">
        <v>0</v>
      </c>
      <c r="Z2258">
        <v>0</v>
      </c>
      <c r="AA2258">
        <v>0</v>
      </c>
      <c r="AB2258">
        <v>0</v>
      </c>
      <c r="AC2258">
        <v>0</v>
      </c>
      <c r="AD2258">
        <v>0</v>
      </c>
      <c r="AE2258">
        <v>0</v>
      </c>
      <c r="AF2258">
        <v>0</v>
      </c>
      <c r="AG2258" t="s">
        <v>11655</v>
      </c>
      <c r="AH2258" s="21" t="str">
        <f t="shared" si="70"/>
        <v>YR20</v>
      </c>
      <c r="AI2258" s="21">
        <v>67.5</v>
      </c>
      <c r="AJ2258" s="21">
        <f t="shared" si="71"/>
        <v>100</v>
      </c>
      <c r="AK2258" s="21" t="s">
        <v>2060</v>
      </c>
      <c r="AL2258" t="s">
        <v>2551</v>
      </c>
      <c r="AM2258" t="s">
        <v>53</v>
      </c>
      <c r="AN2258" t="s">
        <v>2031</v>
      </c>
    </row>
    <row r="2259" spans="1:40" ht="15" hidden="1" thickTop="1" x14ac:dyDescent="0.35">
      <c r="A2259" t="s">
        <v>11641</v>
      </c>
      <c r="B2259" t="s">
        <v>11657</v>
      </c>
      <c r="C2259" t="s">
        <v>5372</v>
      </c>
      <c r="D2259" t="s">
        <v>11658</v>
      </c>
      <c r="E2259" t="s">
        <v>2825</v>
      </c>
      <c r="F2259">
        <v>1</v>
      </c>
      <c r="G2259" t="s">
        <v>2816</v>
      </c>
      <c r="H2259" t="s">
        <v>2620</v>
      </c>
      <c r="I2259" t="s">
        <v>2511</v>
      </c>
      <c r="J2259" t="s">
        <v>2826</v>
      </c>
      <c r="K2259" t="s">
        <v>2827</v>
      </c>
      <c r="L2259" t="s">
        <v>2058</v>
      </c>
      <c r="M2259" t="s">
        <v>2059</v>
      </c>
      <c r="N2259">
        <v>2</v>
      </c>
      <c r="O2259">
        <v>119</v>
      </c>
      <c r="P2259">
        <v>0.49</v>
      </c>
      <c r="Q2259">
        <v>24480</v>
      </c>
      <c r="R2259">
        <v>1</v>
      </c>
      <c r="S2259">
        <v>39</v>
      </c>
      <c r="T2259">
        <v>0.16</v>
      </c>
      <c r="U2259">
        <v>0</v>
      </c>
      <c r="V2259">
        <v>0</v>
      </c>
      <c r="W2259">
        <v>0</v>
      </c>
      <c r="X2259">
        <v>1</v>
      </c>
      <c r="Y2259">
        <v>80</v>
      </c>
      <c r="Z2259">
        <v>0.33</v>
      </c>
      <c r="AA2259">
        <v>0</v>
      </c>
      <c r="AB2259">
        <v>0</v>
      </c>
      <c r="AC2259">
        <v>0</v>
      </c>
      <c r="AD2259">
        <v>0</v>
      </c>
      <c r="AE2259">
        <v>0</v>
      </c>
      <c r="AF2259">
        <v>0</v>
      </c>
      <c r="AG2259" t="s">
        <v>11659</v>
      </c>
      <c r="AH2259" s="21" t="str">
        <f t="shared" si="70"/>
        <v>YR20</v>
      </c>
      <c r="AI2259" s="21">
        <v>107.92500000000001</v>
      </c>
      <c r="AJ2259" s="21">
        <f t="shared" si="71"/>
        <v>99.513888888888886</v>
      </c>
      <c r="AK2259" s="21" t="s">
        <v>2063</v>
      </c>
      <c r="AL2259" t="s">
        <v>2829</v>
      </c>
      <c r="AM2259" t="s">
        <v>53</v>
      </c>
      <c r="AN2259" t="s">
        <v>2030</v>
      </c>
    </row>
    <row r="2260" spans="1:40" ht="15" hidden="1" thickTop="1" x14ac:dyDescent="0.35">
      <c r="A2260" t="s">
        <v>11645</v>
      </c>
      <c r="B2260" t="s">
        <v>11661</v>
      </c>
      <c r="C2260" t="s">
        <v>5561</v>
      </c>
      <c r="D2260" t="s">
        <v>11662</v>
      </c>
      <c r="E2260" t="s">
        <v>2575</v>
      </c>
      <c r="F2260">
        <v>1</v>
      </c>
      <c r="G2260" t="s">
        <v>2576</v>
      </c>
      <c r="H2260" t="s">
        <v>2577</v>
      </c>
      <c r="I2260" t="s">
        <v>2511</v>
      </c>
      <c r="J2260" t="s">
        <v>2578</v>
      </c>
      <c r="K2260" t="s">
        <v>2579</v>
      </c>
      <c r="L2260" t="s">
        <v>2058</v>
      </c>
      <c r="M2260" t="s">
        <v>2059</v>
      </c>
      <c r="N2260">
        <v>2</v>
      </c>
      <c r="O2260">
        <v>83</v>
      </c>
      <c r="P2260">
        <v>0.34</v>
      </c>
      <c r="Q2260">
        <v>24480</v>
      </c>
      <c r="R2260">
        <v>0</v>
      </c>
      <c r="S2260">
        <v>0</v>
      </c>
      <c r="T2260">
        <v>0</v>
      </c>
      <c r="U2260">
        <v>0</v>
      </c>
      <c r="V2260">
        <v>0</v>
      </c>
      <c r="W2260">
        <v>0</v>
      </c>
      <c r="X2260">
        <v>2</v>
      </c>
      <c r="Y2260">
        <v>83</v>
      </c>
      <c r="Z2260">
        <v>0.34</v>
      </c>
      <c r="AA2260">
        <v>0</v>
      </c>
      <c r="AB2260">
        <v>0</v>
      </c>
      <c r="AC2260">
        <v>0</v>
      </c>
      <c r="AD2260">
        <v>0</v>
      </c>
      <c r="AE2260">
        <v>0</v>
      </c>
      <c r="AF2260">
        <v>0</v>
      </c>
      <c r="AG2260" t="s">
        <v>11663</v>
      </c>
      <c r="AH2260" s="21" t="str">
        <f t="shared" si="70"/>
        <v>YO98</v>
      </c>
      <c r="AI2260" s="21">
        <v>107.92500000000001</v>
      </c>
      <c r="AJ2260" s="21">
        <f t="shared" si="71"/>
        <v>99.660947712418306</v>
      </c>
      <c r="AK2260" s="21" t="s">
        <v>2063</v>
      </c>
      <c r="AL2260" t="s">
        <v>2581</v>
      </c>
      <c r="AM2260" t="s">
        <v>53</v>
      </c>
      <c r="AN2260" t="s">
        <v>2031</v>
      </c>
    </row>
    <row r="2261" spans="1:40" ht="15" hidden="1" thickTop="1" x14ac:dyDescent="0.35">
      <c r="A2261" t="s">
        <v>7974</v>
      </c>
      <c r="B2261" t="s">
        <v>11665</v>
      </c>
      <c r="C2261" t="s">
        <v>3758</v>
      </c>
      <c r="D2261" t="s">
        <v>11666</v>
      </c>
      <c r="E2261" t="s">
        <v>2681</v>
      </c>
      <c r="F2261">
        <v>4</v>
      </c>
      <c r="G2261" t="s">
        <v>2682</v>
      </c>
      <c r="H2261" t="s">
        <v>2620</v>
      </c>
      <c r="I2261" t="s">
        <v>2511</v>
      </c>
      <c r="J2261" t="s">
        <v>2683</v>
      </c>
      <c r="K2261" t="s">
        <v>2684</v>
      </c>
      <c r="L2261" t="s">
        <v>2058</v>
      </c>
      <c r="M2261" t="s">
        <v>2059</v>
      </c>
      <c r="N2261">
        <v>1</v>
      </c>
      <c r="O2261">
        <v>66</v>
      </c>
      <c r="P2261">
        <v>0.27</v>
      </c>
      <c r="Q2261">
        <v>24480</v>
      </c>
      <c r="R2261">
        <v>0</v>
      </c>
      <c r="S2261">
        <v>0</v>
      </c>
      <c r="T2261">
        <v>0</v>
      </c>
      <c r="U2261">
        <v>0</v>
      </c>
      <c r="V2261">
        <v>0</v>
      </c>
      <c r="W2261">
        <v>0</v>
      </c>
      <c r="X2261">
        <v>1</v>
      </c>
      <c r="Y2261">
        <v>66</v>
      </c>
      <c r="Z2261">
        <v>0.27</v>
      </c>
      <c r="AA2261">
        <v>0</v>
      </c>
      <c r="AB2261">
        <v>0</v>
      </c>
      <c r="AC2261">
        <v>0</v>
      </c>
      <c r="AD2261">
        <v>0</v>
      </c>
      <c r="AE2261">
        <v>0</v>
      </c>
      <c r="AF2261">
        <v>0</v>
      </c>
      <c r="AG2261" t="s">
        <v>11667</v>
      </c>
      <c r="AH2261" s="21" t="str">
        <f t="shared" si="70"/>
        <v>YR21</v>
      </c>
      <c r="AI2261" s="21">
        <v>107.92500000000001</v>
      </c>
      <c r="AJ2261" s="21">
        <f t="shared" si="71"/>
        <v>99.730392156862749</v>
      </c>
      <c r="AK2261" s="21" t="s">
        <v>2063</v>
      </c>
      <c r="AL2261" t="s">
        <v>2686</v>
      </c>
      <c r="AM2261" t="s">
        <v>53</v>
      </c>
      <c r="AN2261" t="s">
        <v>2031</v>
      </c>
    </row>
    <row r="2262" spans="1:40" ht="15" hidden="1" thickTop="1" x14ac:dyDescent="0.35">
      <c r="A2262" t="s">
        <v>11652</v>
      </c>
      <c r="B2262" t="s">
        <v>11669</v>
      </c>
      <c r="C2262" t="s">
        <v>5868</v>
      </c>
      <c r="D2262" t="s">
        <v>11670</v>
      </c>
      <c r="E2262" t="s">
        <v>3309</v>
      </c>
      <c r="F2262">
        <v>1</v>
      </c>
      <c r="G2262" t="s">
        <v>2509</v>
      </c>
      <c r="H2262" t="s">
        <v>2510</v>
      </c>
      <c r="I2262" t="s">
        <v>2511</v>
      </c>
      <c r="J2262" t="s">
        <v>4316</v>
      </c>
      <c r="K2262" t="s">
        <v>3109</v>
      </c>
      <c r="L2262" t="s">
        <v>2058</v>
      </c>
      <c r="M2262" t="s">
        <v>2059</v>
      </c>
      <c r="N2262">
        <v>2</v>
      </c>
      <c r="O2262">
        <v>51</v>
      </c>
      <c r="P2262">
        <v>0.21</v>
      </c>
      <c r="Q2262">
        <v>24480</v>
      </c>
      <c r="R2262">
        <v>0</v>
      </c>
      <c r="S2262">
        <v>0</v>
      </c>
      <c r="T2262">
        <v>0</v>
      </c>
      <c r="U2262">
        <v>0</v>
      </c>
      <c r="V2262">
        <v>0</v>
      </c>
      <c r="W2262">
        <v>0</v>
      </c>
      <c r="X2262">
        <v>0</v>
      </c>
      <c r="Y2262">
        <v>0</v>
      </c>
      <c r="Z2262">
        <v>0</v>
      </c>
      <c r="AA2262">
        <v>2</v>
      </c>
      <c r="AB2262">
        <v>51</v>
      </c>
      <c r="AC2262">
        <v>0.21</v>
      </c>
      <c r="AD2262">
        <v>0</v>
      </c>
      <c r="AE2262">
        <v>0</v>
      </c>
      <c r="AF2262">
        <v>0</v>
      </c>
      <c r="AG2262" t="s">
        <v>11671</v>
      </c>
      <c r="AH2262" s="21" t="str">
        <f t="shared" si="70"/>
        <v>YR20</v>
      </c>
      <c r="AI2262" s="21">
        <v>107.92500000000001</v>
      </c>
      <c r="AJ2262" s="21">
        <f t="shared" si="71"/>
        <v>99.791666666666671</v>
      </c>
      <c r="AK2262" s="21" t="s">
        <v>2060</v>
      </c>
      <c r="AL2262" t="s">
        <v>2515</v>
      </c>
      <c r="AM2262" t="s">
        <v>53</v>
      </c>
      <c r="AN2262" t="s">
        <v>2030</v>
      </c>
    </row>
    <row r="2263" spans="1:40" ht="15" hidden="1" thickTop="1" x14ac:dyDescent="0.35">
      <c r="A2263" t="s">
        <v>11656</v>
      </c>
      <c r="B2263" t="s">
        <v>11673</v>
      </c>
      <c r="C2263" t="s">
        <v>4791</v>
      </c>
      <c r="D2263" t="s">
        <v>11674</v>
      </c>
      <c r="E2263" t="s">
        <v>3309</v>
      </c>
      <c r="F2263">
        <v>2</v>
      </c>
      <c r="G2263" t="s">
        <v>2509</v>
      </c>
      <c r="H2263" t="s">
        <v>2510</v>
      </c>
      <c r="I2263" t="s">
        <v>2511</v>
      </c>
      <c r="J2263" t="s">
        <v>3522</v>
      </c>
      <c r="K2263" t="s">
        <v>3109</v>
      </c>
      <c r="L2263" t="s">
        <v>2058</v>
      </c>
      <c r="M2263" t="s">
        <v>2059</v>
      </c>
      <c r="N2263">
        <v>1</v>
      </c>
      <c r="O2263">
        <v>27</v>
      </c>
      <c r="P2263">
        <v>0.11</v>
      </c>
      <c r="Q2263">
        <v>24480</v>
      </c>
      <c r="R2263">
        <v>1</v>
      </c>
      <c r="S2263">
        <v>27</v>
      </c>
      <c r="T2263">
        <v>0.11</v>
      </c>
      <c r="U2263">
        <v>0</v>
      </c>
      <c r="V2263">
        <v>0</v>
      </c>
      <c r="W2263">
        <v>0</v>
      </c>
      <c r="X2263">
        <v>0</v>
      </c>
      <c r="Y2263">
        <v>0</v>
      </c>
      <c r="Z2263">
        <v>0</v>
      </c>
      <c r="AA2263">
        <v>0</v>
      </c>
      <c r="AB2263">
        <v>0</v>
      </c>
      <c r="AC2263">
        <v>0</v>
      </c>
      <c r="AD2263">
        <v>0</v>
      </c>
      <c r="AE2263">
        <v>0</v>
      </c>
      <c r="AF2263">
        <v>0</v>
      </c>
      <c r="AG2263" t="s">
        <v>11675</v>
      </c>
      <c r="AH2263" s="21" t="str">
        <f t="shared" si="70"/>
        <v>YR21</v>
      </c>
      <c r="AI2263" s="21">
        <v>107.92500000000001</v>
      </c>
      <c r="AJ2263" s="21">
        <f t="shared" si="71"/>
        <v>99.889705882352942</v>
      </c>
      <c r="AK2263" s="21" t="s">
        <v>2060</v>
      </c>
      <c r="AL2263" t="s">
        <v>2515</v>
      </c>
      <c r="AM2263" t="s">
        <v>53</v>
      </c>
      <c r="AN2263" t="s">
        <v>2031</v>
      </c>
    </row>
    <row r="2264" spans="1:40" ht="15" hidden="1" thickTop="1" x14ac:dyDescent="0.35">
      <c r="A2264" t="s">
        <v>11660</v>
      </c>
      <c r="B2264" t="s">
        <v>11677</v>
      </c>
      <c r="C2264" t="s">
        <v>5681</v>
      </c>
      <c r="D2264" t="s">
        <v>11678</v>
      </c>
      <c r="E2264" t="s">
        <v>2545</v>
      </c>
      <c r="F2264">
        <v>1</v>
      </c>
      <c r="G2264" t="s">
        <v>2546</v>
      </c>
      <c r="H2264" t="s">
        <v>2510</v>
      </c>
      <c r="I2264" t="s">
        <v>2511</v>
      </c>
      <c r="J2264" t="s">
        <v>2547</v>
      </c>
      <c r="K2264" t="s">
        <v>2548</v>
      </c>
      <c r="L2264" t="s">
        <v>2058</v>
      </c>
      <c r="M2264" t="s">
        <v>2059</v>
      </c>
      <c r="N2264">
        <v>1</v>
      </c>
      <c r="O2264">
        <v>53</v>
      </c>
      <c r="P2264">
        <v>0.22</v>
      </c>
      <c r="Q2264">
        <v>24480</v>
      </c>
      <c r="R2264">
        <v>0</v>
      </c>
      <c r="S2264">
        <v>0</v>
      </c>
      <c r="T2264">
        <v>0</v>
      </c>
      <c r="U2264">
        <v>0</v>
      </c>
      <c r="V2264">
        <v>0</v>
      </c>
      <c r="W2264">
        <v>0</v>
      </c>
      <c r="X2264">
        <v>1</v>
      </c>
      <c r="Y2264">
        <v>53</v>
      </c>
      <c r="Z2264">
        <v>0.22</v>
      </c>
      <c r="AA2264">
        <v>0</v>
      </c>
      <c r="AB2264">
        <v>0</v>
      </c>
      <c r="AC2264">
        <v>0</v>
      </c>
      <c r="AD2264">
        <v>0</v>
      </c>
      <c r="AE2264">
        <v>0</v>
      </c>
      <c r="AF2264">
        <v>0</v>
      </c>
      <c r="AG2264" t="s">
        <v>11679</v>
      </c>
      <c r="AH2264" s="21" t="str">
        <f t="shared" si="70"/>
        <v>YO27</v>
      </c>
      <c r="AI2264" s="21">
        <v>107.92500000000001</v>
      </c>
      <c r="AJ2264" s="21">
        <f t="shared" si="71"/>
        <v>99.783496732026137</v>
      </c>
      <c r="AK2264" s="21" t="s">
        <v>2060</v>
      </c>
      <c r="AL2264" t="s">
        <v>2551</v>
      </c>
      <c r="AM2264" t="s">
        <v>53</v>
      </c>
      <c r="AN2264" t="s">
        <v>2031</v>
      </c>
    </row>
    <row r="2265" spans="1:40" ht="15" hidden="1" thickTop="1" x14ac:dyDescent="0.35">
      <c r="A2265" t="s">
        <v>11664</v>
      </c>
      <c r="B2265" t="s">
        <v>11681</v>
      </c>
      <c r="C2265" t="s">
        <v>3405</v>
      </c>
      <c r="D2265" t="s">
        <v>11682</v>
      </c>
      <c r="E2265" t="s">
        <v>3407</v>
      </c>
      <c r="F2265">
        <v>1</v>
      </c>
      <c r="G2265" t="s">
        <v>2509</v>
      </c>
      <c r="H2265" t="s">
        <v>2510</v>
      </c>
      <c r="I2265" t="s">
        <v>2511</v>
      </c>
      <c r="J2265" t="s">
        <v>3408</v>
      </c>
      <c r="K2265" t="s">
        <v>3109</v>
      </c>
      <c r="L2265" t="s">
        <v>2058</v>
      </c>
      <c r="M2265" t="s">
        <v>2170</v>
      </c>
      <c r="N2265">
        <v>0</v>
      </c>
      <c r="O2265">
        <v>0</v>
      </c>
      <c r="P2265">
        <v>0</v>
      </c>
      <c r="Q2265">
        <v>15300</v>
      </c>
      <c r="R2265">
        <v>0</v>
      </c>
      <c r="S2265">
        <v>0</v>
      </c>
      <c r="T2265">
        <v>0</v>
      </c>
      <c r="U2265">
        <v>0</v>
      </c>
      <c r="V2265">
        <v>0</v>
      </c>
      <c r="W2265">
        <v>0</v>
      </c>
      <c r="X2265">
        <v>0</v>
      </c>
      <c r="Y2265">
        <v>0</v>
      </c>
      <c r="Z2265">
        <v>0</v>
      </c>
      <c r="AA2265">
        <v>0</v>
      </c>
      <c r="AB2265">
        <v>0</v>
      </c>
      <c r="AC2265">
        <v>0</v>
      </c>
      <c r="AD2265">
        <v>0</v>
      </c>
      <c r="AE2265">
        <v>0</v>
      </c>
      <c r="AF2265">
        <v>0</v>
      </c>
      <c r="AG2265" t="s">
        <v>11683</v>
      </c>
      <c r="AH2265" s="21" t="str">
        <f t="shared" si="70"/>
        <v>YO27</v>
      </c>
      <c r="AI2265" s="21">
        <v>67.5</v>
      </c>
      <c r="AJ2265" s="21">
        <f t="shared" si="71"/>
        <v>100</v>
      </c>
      <c r="AK2265" s="21" t="s">
        <v>2060</v>
      </c>
      <c r="AL2265" t="s">
        <v>3411</v>
      </c>
      <c r="AM2265" t="s">
        <v>53</v>
      </c>
      <c r="AN2265" t="s">
        <v>2029</v>
      </c>
    </row>
    <row r="2266" spans="1:40" ht="15" hidden="1" thickTop="1" x14ac:dyDescent="0.35">
      <c r="A2266" t="s">
        <v>11668</v>
      </c>
      <c r="B2266" t="s">
        <v>11685</v>
      </c>
      <c r="C2266" t="s">
        <v>3672</v>
      </c>
      <c r="D2266" t="s">
        <v>11686</v>
      </c>
      <c r="E2266" t="s">
        <v>2825</v>
      </c>
      <c r="F2266">
        <v>4</v>
      </c>
      <c r="G2266" t="s">
        <v>2816</v>
      </c>
      <c r="H2266" t="s">
        <v>2620</v>
      </c>
      <c r="I2266" t="s">
        <v>2511</v>
      </c>
      <c r="J2266" t="s">
        <v>3674</v>
      </c>
      <c r="K2266" t="s">
        <v>2827</v>
      </c>
      <c r="L2266" t="s">
        <v>2058</v>
      </c>
      <c r="M2266" t="s">
        <v>5106</v>
      </c>
      <c r="N2266">
        <v>0</v>
      </c>
      <c r="O2266">
        <v>0</v>
      </c>
      <c r="P2266">
        <v>0</v>
      </c>
      <c r="Q2266">
        <v>9180</v>
      </c>
      <c r="R2266">
        <v>0</v>
      </c>
      <c r="S2266">
        <v>0</v>
      </c>
      <c r="T2266">
        <v>0</v>
      </c>
      <c r="U2266">
        <v>0</v>
      </c>
      <c r="V2266">
        <v>0</v>
      </c>
      <c r="W2266">
        <v>0</v>
      </c>
      <c r="X2266">
        <v>0</v>
      </c>
      <c r="Y2266">
        <v>0</v>
      </c>
      <c r="Z2266">
        <v>0</v>
      </c>
      <c r="AA2266">
        <v>0</v>
      </c>
      <c r="AB2266">
        <v>0</v>
      </c>
      <c r="AC2266">
        <v>0</v>
      </c>
      <c r="AD2266">
        <v>0</v>
      </c>
      <c r="AE2266">
        <v>0</v>
      </c>
      <c r="AF2266">
        <v>0</v>
      </c>
      <c r="AG2266" t="s">
        <v>11687</v>
      </c>
      <c r="AH2266" s="21" t="str">
        <f t="shared" si="70"/>
        <v>YR20</v>
      </c>
      <c r="AI2266" s="21">
        <v>40.500000000000007</v>
      </c>
      <c r="AJ2266" s="21">
        <f t="shared" si="71"/>
        <v>100</v>
      </c>
      <c r="AK2266" s="21" t="s">
        <v>2060</v>
      </c>
      <c r="AL2266" t="s">
        <v>2829</v>
      </c>
      <c r="AM2266" t="s">
        <v>53</v>
      </c>
      <c r="AN2266" t="s">
        <v>2029</v>
      </c>
    </row>
    <row r="2267" spans="1:40" ht="15" hidden="1" thickTop="1" x14ac:dyDescent="0.35">
      <c r="A2267" t="s">
        <v>11672</v>
      </c>
      <c r="B2267" t="s">
        <v>11689</v>
      </c>
      <c r="C2267" t="s">
        <v>3493</v>
      </c>
      <c r="D2267" t="s">
        <v>11690</v>
      </c>
      <c r="E2267" t="s">
        <v>2857</v>
      </c>
      <c r="F2267">
        <v>1</v>
      </c>
      <c r="G2267" t="s">
        <v>2576</v>
      </c>
      <c r="H2267" t="s">
        <v>2577</v>
      </c>
      <c r="I2267" t="s">
        <v>2511</v>
      </c>
      <c r="J2267" t="s">
        <v>2578</v>
      </c>
      <c r="K2267" t="s">
        <v>2579</v>
      </c>
      <c r="L2267" t="s">
        <v>2058</v>
      </c>
      <c r="M2267" t="s">
        <v>2170</v>
      </c>
      <c r="N2267">
        <v>0</v>
      </c>
      <c r="O2267">
        <v>0</v>
      </c>
      <c r="P2267">
        <v>0</v>
      </c>
      <c r="Q2267">
        <v>15300</v>
      </c>
      <c r="R2267">
        <v>0</v>
      </c>
      <c r="S2267">
        <v>0</v>
      </c>
      <c r="T2267">
        <v>0</v>
      </c>
      <c r="U2267">
        <v>0</v>
      </c>
      <c r="V2267">
        <v>0</v>
      </c>
      <c r="W2267">
        <v>0</v>
      </c>
      <c r="X2267">
        <v>0</v>
      </c>
      <c r="Y2267">
        <v>0</v>
      </c>
      <c r="Z2267">
        <v>0</v>
      </c>
      <c r="AA2267">
        <v>0</v>
      </c>
      <c r="AB2267">
        <v>0</v>
      </c>
      <c r="AC2267">
        <v>0</v>
      </c>
      <c r="AD2267">
        <v>0</v>
      </c>
      <c r="AE2267">
        <v>0</v>
      </c>
      <c r="AF2267">
        <v>0</v>
      </c>
      <c r="AG2267" t="s">
        <v>11691</v>
      </c>
      <c r="AH2267" s="21" t="str">
        <f t="shared" si="70"/>
        <v>YR21</v>
      </c>
      <c r="AI2267" s="21">
        <v>67.5</v>
      </c>
      <c r="AJ2267" s="21">
        <f t="shared" si="71"/>
        <v>100</v>
      </c>
      <c r="AK2267" s="21" t="s">
        <v>2060</v>
      </c>
      <c r="AL2267" t="s">
        <v>2581</v>
      </c>
      <c r="AM2267" t="s">
        <v>53</v>
      </c>
      <c r="AN2267" t="s">
        <v>2029</v>
      </c>
    </row>
    <row r="2268" spans="1:40" ht="15" hidden="1" thickTop="1" x14ac:dyDescent="0.35">
      <c r="A2268" t="s">
        <v>11676</v>
      </c>
      <c r="B2268" t="s">
        <v>11693</v>
      </c>
      <c r="C2268" t="s">
        <v>4173</v>
      </c>
      <c r="D2268" t="s">
        <v>11694</v>
      </c>
      <c r="E2268" t="s">
        <v>2691</v>
      </c>
      <c r="F2268">
        <v>1</v>
      </c>
      <c r="G2268" t="s">
        <v>2600</v>
      </c>
      <c r="H2268" t="s">
        <v>2577</v>
      </c>
      <c r="I2268" t="s">
        <v>2511</v>
      </c>
      <c r="J2268" t="s">
        <v>2634</v>
      </c>
      <c r="K2268" t="s">
        <v>2635</v>
      </c>
      <c r="L2268" t="s">
        <v>2058</v>
      </c>
      <c r="M2268" t="s">
        <v>2170</v>
      </c>
      <c r="N2268">
        <v>0</v>
      </c>
      <c r="O2268">
        <v>0</v>
      </c>
      <c r="P2268">
        <v>0</v>
      </c>
      <c r="Q2268">
        <v>15300</v>
      </c>
      <c r="R2268">
        <v>0</v>
      </c>
      <c r="S2268">
        <v>0</v>
      </c>
      <c r="T2268">
        <v>0</v>
      </c>
      <c r="U2268">
        <v>0</v>
      </c>
      <c r="V2268">
        <v>0</v>
      </c>
      <c r="W2268">
        <v>0</v>
      </c>
      <c r="X2268">
        <v>0</v>
      </c>
      <c r="Y2268">
        <v>0</v>
      </c>
      <c r="Z2268">
        <v>0</v>
      </c>
      <c r="AA2268">
        <v>0</v>
      </c>
      <c r="AB2268">
        <v>0</v>
      </c>
      <c r="AC2268">
        <v>0</v>
      </c>
      <c r="AD2268">
        <v>0</v>
      </c>
      <c r="AE2268">
        <v>0</v>
      </c>
      <c r="AF2268">
        <v>0</v>
      </c>
      <c r="AG2268" t="s">
        <v>11695</v>
      </c>
      <c r="AH2268" s="21" t="str">
        <f t="shared" si="70"/>
        <v>YO27</v>
      </c>
      <c r="AI2268" s="21">
        <v>67.5</v>
      </c>
      <c r="AJ2268" s="21">
        <f t="shared" si="71"/>
        <v>100</v>
      </c>
      <c r="AK2268" s="21" t="s">
        <v>2060</v>
      </c>
      <c r="AL2268" t="s">
        <v>2581</v>
      </c>
      <c r="AM2268" t="s">
        <v>53</v>
      </c>
      <c r="AN2268" t="s">
        <v>2030</v>
      </c>
    </row>
    <row r="2269" spans="1:40" ht="15" hidden="1" thickTop="1" x14ac:dyDescent="0.35">
      <c r="A2269" t="s">
        <v>11680</v>
      </c>
      <c r="B2269" t="s">
        <v>11697</v>
      </c>
      <c r="C2269" t="s">
        <v>3212</v>
      </c>
      <c r="D2269" t="s">
        <v>11698</v>
      </c>
      <c r="E2269" t="s">
        <v>5691</v>
      </c>
      <c r="F2269">
        <v>1</v>
      </c>
      <c r="G2269" t="s">
        <v>2055</v>
      </c>
      <c r="H2269" t="s">
        <v>2056</v>
      </c>
      <c r="I2269" t="s">
        <v>2511</v>
      </c>
      <c r="J2269" t="s">
        <v>2999</v>
      </c>
      <c r="K2269" t="s">
        <v>42</v>
      </c>
      <c r="L2269" t="s">
        <v>2058</v>
      </c>
      <c r="M2269" t="s">
        <v>2059</v>
      </c>
      <c r="N2269">
        <v>0</v>
      </c>
      <c r="O2269">
        <v>0</v>
      </c>
      <c r="P2269">
        <v>0</v>
      </c>
      <c r="Q2269">
        <v>24480</v>
      </c>
      <c r="R2269">
        <v>0</v>
      </c>
      <c r="S2269">
        <v>0</v>
      </c>
      <c r="T2269">
        <v>0</v>
      </c>
      <c r="U2269">
        <v>0</v>
      </c>
      <c r="V2269">
        <v>0</v>
      </c>
      <c r="W2269">
        <v>0</v>
      </c>
      <c r="X2269">
        <v>0</v>
      </c>
      <c r="Y2269">
        <v>0</v>
      </c>
      <c r="Z2269">
        <v>0</v>
      </c>
      <c r="AA2269">
        <v>0</v>
      </c>
      <c r="AB2269">
        <v>0</v>
      </c>
      <c r="AC2269">
        <v>0</v>
      </c>
      <c r="AD2269">
        <v>0</v>
      </c>
      <c r="AE2269">
        <v>0</v>
      </c>
      <c r="AF2269">
        <v>0</v>
      </c>
      <c r="AG2269" t="s">
        <v>11699</v>
      </c>
      <c r="AH2269" s="21" t="str">
        <f t="shared" si="70"/>
        <v>YR20</v>
      </c>
      <c r="AI2269" s="21">
        <v>107.92500000000001</v>
      </c>
      <c r="AJ2269" s="21">
        <f t="shared" si="71"/>
        <v>100</v>
      </c>
      <c r="AK2269" s="21" t="s">
        <v>2060</v>
      </c>
      <c r="AL2269" t="s">
        <v>2964</v>
      </c>
      <c r="AM2269" t="s">
        <v>53</v>
      </c>
      <c r="AN2269" t="s">
        <v>2029</v>
      </c>
    </row>
    <row r="2270" spans="1:40" ht="15" hidden="1" thickTop="1" x14ac:dyDescent="0.35">
      <c r="A2270" t="s">
        <v>11684</v>
      </c>
      <c r="B2270" t="s">
        <v>11701</v>
      </c>
      <c r="C2270" t="s">
        <v>3493</v>
      </c>
      <c r="D2270" t="s">
        <v>11702</v>
      </c>
      <c r="E2270" t="s">
        <v>2857</v>
      </c>
      <c r="F2270">
        <v>1</v>
      </c>
      <c r="G2270" t="s">
        <v>2576</v>
      </c>
      <c r="H2270" t="s">
        <v>2577</v>
      </c>
      <c r="I2270" t="s">
        <v>2511</v>
      </c>
      <c r="J2270" t="s">
        <v>2578</v>
      </c>
      <c r="K2270" t="s">
        <v>2579</v>
      </c>
      <c r="L2270" t="s">
        <v>2058</v>
      </c>
      <c r="M2270" t="s">
        <v>2170</v>
      </c>
      <c r="N2270">
        <v>0</v>
      </c>
      <c r="O2270">
        <v>0</v>
      </c>
      <c r="P2270">
        <v>0</v>
      </c>
      <c r="Q2270">
        <v>15300</v>
      </c>
      <c r="R2270">
        <v>0</v>
      </c>
      <c r="S2270">
        <v>0</v>
      </c>
      <c r="T2270">
        <v>0</v>
      </c>
      <c r="U2270">
        <v>0</v>
      </c>
      <c r="V2270">
        <v>0</v>
      </c>
      <c r="W2270">
        <v>0</v>
      </c>
      <c r="X2270">
        <v>0</v>
      </c>
      <c r="Y2270">
        <v>0</v>
      </c>
      <c r="Z2270">
        <v>0</v>
      </c>
      <c r="AA2270">
        <v>0</v>
      </c>
      <c r="AB2270">
        <v>0</v>
      </c>
      <c r="AC2270">
        <v>0</v>
      </c>
      <c r="AD2270">
        <v>0</v>
      </c>
      <c r="AE2270">
        <v>0</v>
      </c>
      <c r="AF2270">
        <v>0</v>
      </c>
      <c r="AG2270" t="s">
        <v>11703</v>
      </c>
      <c r="AH2270" s="21" t="str">
        <f t="shared" si="70"/>
        <v>YR21</v>
      </c>
      <c r="AI2270" s="21">
        <v>67.5</v>
      </c>
      <c r="AJ2270" s="21">
        <f t="shared" si="71"/>
        <v>100</v>
      </c>
      <c r="AK2270" s="21" t="s">
        <v>2060</v>
      </c>
      <c r="AL2270" t="s">
        <v>2581</v>
      </c>
      <c r="AM2270" t="s">
        <v>53</v>
      </c>
      <c r="AN2270" t="s">
        <v>2029</v>
      </c>
    </row>
    <row r="2271" spans="1:40" ht="15" hidden="1" thickTop="1" x14ac:dyDescent="0.35">
      <c r="A2271" t="s">
        <v>11688</v>
      </c>
      <c r="B2271" t="s">
        <v>11705</v>
      </c>
      <c r="C2271" t="s">
        <v>3758</v>
      </c>
      <c r="D2271" t="s">
        <v>11706</v>
      </c>
      <c r="E2271" t="s">
        <v>3353</v>
      </c>
      <c r="F2271">
        <v>1</v>
      </c>
      <c r="G2271" t="s">
        <v>2682</v>
      </c>
      <c r="H2271" t="s">
        <v>2620</v>
      </c>
      <c r="I2271" t="s">
        <v>2511</v>
      </c>
      <c r="J2271" t="s">
        <v>2683</v>
      </c>
      <c r="K2271" t="s">
        <v>2684</v>
      </c>
      <c r="L2271" t="s">
        <v>2058</v>
      </c>
      <c r="M2271" t="s">
        <v>2549</v>
      </c>
      <c r="N2271">
        <v>0</v>
      </c>
      <c r="O2271">
        <v>0</v>
      </c>
      <c r="P2271">
        <v>0</v>
      </c>
      <c r="Q2271">
        <v>14280</v>
      </c>
      <c r="R2271">
        <v>0</v>
      </c>
      <c r="S2271">
        <v>0</v>
      </c>
      <c r="T2271">
        <v>0</v>
      </c>
      <c r="U2271">
        <v>0</v>
      </c>
      <c r="V2271">
        <v>0</v>
      </c>
      <c r="W2271">
        <v>0</v>
      </c>
      <c r="X2271">
        <v>0</v>
      </c>
      <c r="Y2271">
        <v>0</v>
      </c>
      <c r="Z2271">
        <v>0</v>
      </c>
      <c r="AA2271">
        <v>0</v>
      </c>
      <c r="AB2271">
        <v>0</v>
      </c>
      <c r="AC2271">
        <v>0</v>
      </c>
      <c r="AD2271">
        <v>0</v>
      </c>
      <c r="AE2271">
        <v>0</v>
      </c>
      <c r="AF2271">
        <v>0</v>
      </c>
      <c r="AG2271" t="s">
        <v>11707</v>
      </c>
      <c r="AH2271" s="21" t="str">
        <f t="shared" si="70"/>
        <v>YR21</v>
      </c>
      <c r="AI2271" s="21">
        <v>62.999999999999986</v>
      </c>
      <c r="AJ2271" s="21">
        <f t="shared" si="71"/>
        <v>100</v>
      </c>
      <c r="AK2271" s="21" t="s">
        <v>2060</v>
      </c>
      <c r="AL2271" t="s">
        <v>2686</v>
      </c>
      <c r="AM2271" t="s">
        <v>53</v>
      </c>
      <c r="AN2271" t="s">
        <v>2029</v>
      </c>
    </row>
    <row r="2272" spans="1:40" ht="15" hidden="1" thickTop="1" x14ac:dyDescent="0.35">
      <c r="A2272" t="s">
        <v>11692</v>
      </c>
      <c r="B2272" t="s">
        <v>11709</v>
      </c>
      <c r="C2272" t="s">
        <v>3456</v>
      </c>
      <c r="D2272" t="s">
        <v>11710</v>
      </c>
      <c r="E2272" t="s">
        <v>2608</v>
      </c>
      <c r="F2272">
        <v>1</v>
      </c>
      <c r="G2272" t="s">
        <v>2609</v>
      </c>
      <c r="H2272" t="s">
        <v>2577</v>
      </c>
      <c r="I2272" t="s">
        <v>2511</v>
      </c>
      <c r="J2272" t="s">
        <v>2675</v>
      </c>
      <c r="K2272" t="s">
        <v>2611</v>
      </c>
      <c r="L2272" t="s">
        <v>2058</v>
      </c>
      <c r="M2272" t="s">
        <v>2059</v>
      </c>
      <c r="N2272">
        <v>1</v>
      </c>
      <c r="O2272">
        <v>36</v>
      </c>
      <c r="P2272">
        <v>0.15</v>
      </c>
      <c r="Q2272">
        <v>24480</v>
      </c>
      <c r="R2272">
        <v>0</v>
      </c>
      <c r="S2272">
        <v>0</v>
      </c>
      <c r="T2272">
        <v>0</v>
      </c>
      <c r="U2272">
        <v>0</v>
      </c>
      <c r="V2272">
        <v>0</v>
      </c>
      <c r="W2272">
        <v>0</v>
      </c>
      <c r="X2272">
        <v>1</v>
      </c>
      <c r="Y2272">
        <v>36</v>
      </c>
      <c r="Z2272">
        <v>0.15</v>
      </c>
      <c r="AA2272">
        <v>0</v>
      </c>
      <c r="AB2272">
        <v>0</v>
      </c>
      <c r="AC2272">
        <v>0</v>
      </c>
      <c r="AD2272">
        <v>0</v>
      </c>
      <c r="AE2272">
        <v>0</v>
      </c>
      <c r="AF2272">
        <v>0</v>
      </c>
      <c r="AG2272" t="s">
        <v>11711</v>
      </c>
      <c r="AH2272" s="21" t="str">
        <f t="shared" si="70"/>
        <v>YO27</v>
      </c>
      <c r="AI2272" s="21">
        <v>107.92500000000001</v>
      </c>
      <c r="AJ2272" s="21">
        <f t="shared" si="71"/>
        <v>99.852941176470594</v>
      </c>
      <c r="AK2272" s="21" t="s">
        <v>2060</v>
      </c>
      <c r="AL2272" t="s">
        <v>2581</v>
      </c>
      <c r="AM2272" t="s">
        <v>53</v>
      </c>
      <c r="AN2272" t="s">
        <v>2030</v>
      </c>
    </row>
    <row r="2273" spans="1:40" ht="15" hidden="1" thickTop="1" x14ac:dyDescent="0.35">
      <c r="A2273" t="s">
        <v>11696</v>
      </c>
      <c r="B2273" t="s">
        <v>11713</v>
      </c>
      <c r="C2273" t="s">
        <v>5491</v>
      </c>
      <c r="D2273" t="s">
        <v>11714</v>
      </c>
      <c r="E2273" t="s">
        <v>2646</v>
      </c>
      <c r="F2273">
        <v>1</v>
      </c>
      <c r="G2273" t="s">
        <v>2600</v>
      </c>
      <c r="H2273" t="s">
        <v>2577</v>
      </c>
      <c r="I2273" t="s">
        <v>2511</v>
      </c>
      <c r="J2273" t="s">
        <v>2699</v>
      </c>
      <c r="K2273" t="s">
        <v>2579</v>
      </c>
      <c r="L2273" t="s">
        <v>2058</v>
      </c>
      <c r="M2273" t="s">
        <v>2059</v>
      </c>
      <c r="N2273">
        <v>0</v>
      </c>
      <c r="O2273">
        <v>0</v>
      </c>
      <c r="P2273">
        <v>0</v>
      </c>
      <c r="Q2273">
        <v>24480</v>
      </c>
      <c r="R2273">
        <v>0</v>
      </c>
      <c r="S2273">
        <v>0</v>
      </c>
      <c r="T2273">
        <v>0</v>
      </c>
      <c r="U2273">
        <v>0</v>
      </c>
      <c r="V2273">
        <v>0</v>
      </c>
      <c r="W2273">
        <v>0</v>
      </c>
      <c r="X2273">
        <v>0</v>
      </c>
      <c r="Y2273">
        <v>0</v>
      </c>
      <c r="Z2273">
        <v>0</v>
      </c>
      <c r="AA2273">
        <v>0</v>
      </c>
      <c r="AB2273">
        <v>0</v>
      </c>
      <c r="AC2273">
        <v>0</v>
      </c>
      <c r="AD2273">
        <v>0</v>
      </c>
      <c r="AE2273">
        <v>0</v>
      </c>
      <c r="AF2273">
        <v>0</v>
      </c>
      <c r="AG2273" t="s">
        <v>11715</v>
      </c>
      <c r="AH2273" s="21" t="str">
        <f t="shared" si="70"/>
        <v>YN23</v>
      </c>
      <c r="AI2273" s="21">
        <v>107.92500000000001</v>
      </c>
      <c r="AJ2273" s="21">
        <f t="shared" si="71"/>
        <v>100</v>
      </c>
      <c r="AK2273" s="21" t="s">
        <v>2060</v>
      </c>
      <c r="AL2273" t="s">
        <v>2581</v>
      </c>
      <c r="AM2273" t="s">
        <v>53</v>
      </c>
      <c r="AN2273" t="s">
        <v>2033</v>
      </c>
    </row>
    <row r="2274" spans="1:40" ht="15" hidden="1" thickTop="1" x14ac:dyDescent="0.35">
      <c r="A2274" t="s">
        <v>11700</v>
      </c>
      <c r="B2274" t="s">
        <v>11717</v>
      </c>
      <c r="C2274" t="s">
        <v>2904</v>
      </c>
      <c r="D2274" t="s">
        <v>11718</v>
      </c>
      <c r="E2274" t="s">
        <v>2705</v>
      </c>
      <c r="F2274">
        <v>1</v>
      </c>
      <c r="G2274" t="s">
        <v>2593</v>
      </c>
      <c r="H2274" t="s">
        <v>2056</v>
      </c>
      <c r="I2274" t="s">
        <v>2511</v>
      </c>
      <c r="J2274" t="s">
        <v>2594</v>
      </c>
      <c r="K2274" t="s">
        <v>65</v>
      </c>
      <c r="L2274" t="s">
        <v>2058</v>
      </c>
      <c r="M2274" t="s">
        <v>2170</v>
      </c>
      <c r="N2274">
        <v>0</v>
      </c>
      <c r="O2274">
        <v>0</v>
      </c>
      <c r="P2274">
        <v>0</v>
      </c>
      <c r="Q2274">
        <v>15300</v>
      </c>
      <c r="R2274">
        <v>0</v>
      </c>
      <c r="S2274">
        <v>0</v>
      </c>
      <c r="T2274">
        <v>0</v>
      </c>
      <c r="U2274">
        <v>0</v>
      </c>
      <c r="V2274">
        <v>0</v>
      </c>
      <c r="W2274">
        <v>0</v>
      </c>
      <c r="X2274">
        <v>0</v>
      </c>
      <c r="Y2274">
        <v>0</v>
      </c>
      <c r="Z2274">
        <v>0</v>
      </c>
      <c r="AA2274">
        <v>0</v>
      </c>
      <c r="AB2274">
        <v>0</v>
      </c>
      <c r="AC2274">
        <v>0</v>
      </c>
      <c r="AD2274">
        <v>0</v>
      </c>
      <c r="AE2274">
        <v>0</v>
      </c>
      <c r="AF2274">
        <v>0</v>
      </c>
      <c r="AG2274" t="s">
        <v>11719</v>
      </c>
      <c r="AH2274" s="21" t="str">
        <f t="shared" si="70"/>
        <v>YH98</v>
      </c>
      <c r="AI2274" s="21">
        <v>67.5</v>
      </c>
      <c r="AJ2274" s="21">
        <f t="shared" si="71"/>
        <v>100</v>
      </c>
      <c r="AK2274" s="21" t="s">
        <v>2060</v>
      </c>
      <c r="AL2274" t="s">
        <v>2527</v>
      </c>
      <c r="AM2274" t="s">
        <v>53</v>
      </c>
      <c r="AN2274" t="s">
        <v>2029</v>
      </c>
    </row>
    <row r="2275" spans="1:40" ht="15" hidden="1" thickTop="1" x14ac:dyDescent="0.35">
      <c r="A2275" t="s">
        <v>11704</v>
      </c>
      <c r="B2275" t="s">
        <v>11721</v>
      </c>
      <c r="C2275" t="s">
        <v>3493</v>
      </c>
      <c r="D2275" t="s">
        <v>11722</v>
      </c>
      <c r="E2275" t="s">
        <v>2857</v>
      </c>
      <c r="F2275">
        <v>1</v>
      </c>
      <c r="G2275" t="s">
        <v>2576</v>
      </c>
      <c r="H2275" t="s">
        <v>2577</v>
      </c>
      <c r="I2275" t="s">
        <v>2511</v>
      </c>
      <c r="J2275" t="s">
        <v>2578</v>
      </c>
      <c r="K2275" t="s">
        <v>2579</v>
      </c>
      <c r="L2275" t="s">
        <v>2058</v>
      </c>
      <c r="M2275" t="s">
        <v>2170</v>
      </c>
      <c r="N2275">
        <v>0</v>
      </c>
      <c r="O2275">
        <v>0</v>
      </c>
      <c r="P2275">
        <v>0</v>
      </c>
      <c r="Q2275">
        <v>15300</v>
      </c>
      <c r="R2275">
        <v>0</v>
      </c>
      <c r="S2275">
        <v>0</v>
      </c>
      <c r="T2275">
        <v>0</v>
      </c>
      <c r="U2275">
        <v>0</v>
      </c>
      <c r="V2275">
        <v>0</v>
      </c>
      <c r="W2275">
        <v>0</v>
      </c>
      <c r="X2275">
        <v>0</v>
      </c>
      <c r="Y2275">
        <v>0</v>
      </c>
      <c r="Z2275">
        <v>0</v>
      </c>
      <c r="AA2275">
        <v>0</v>
      </c>
      <c r="AB2275">
        <v>0</v>
      </c>
      <c r="AC2275">
        <v>0</v>
      </c>
      <c r="AD2275">
        <v>0</v>
      </c>
      <c r="AE2275">
        <v>0</v>
      </c>
      <c r="AF2275">
        <v>0</v>
      </c>
      <c r="AG2275" t="s">
        <v>11723</v>
      </c>
      <c r="AH2275" s="21" t="str">
        <f t="shared" si="70"/>
        <v>YH98</v>
      </c>
      <c r="AI2275" s="21">
        <v>67.5</v>
      </c>
      <c r="AJ2275" s="21">
        <f t="shared" si="71"/>
        <v>100</v>
      </c>
      <c r="AK2275" s="21" t="s">
        <v>2060</v>
      </c>
      <c r="AL2275" t="s">
        <v>2581</v>
      </c>
      <c r="AM2275" t="s">
        <v>53</v>
      </c>
      <c r="AN2275" t="s">
        <v>2029</v>
      </c>
    </row>
    <row r="2276" spans="1:40" ht="15" hidden="1" thickTop="1" x14ac:dyDescent="0.35">
      <c r="A2276" t="s">
        <v>11708</v>
      </c>
      <c r="B2276" t="s">
        <v>11725</v>
      </c>
      <c r="C2276" t="s">
        <v>2880</v>
      </c>
      <c r="D2276" t="s">
        <v>11726</v>
      </c>
      <c r="E2276" t="s">
        <v>2608</v>
      </c>
      <c r="F2276">
        <v>1</v>
      </c>
      <c r="G2276" t="s">
        <v>2633</v>
      </c>
      <c r="H2276" t="s">
        <v>2577</v>
      </c>
      <c r="I2276" t="s">
        <v>2511</v>
      </c>
      <c r="J2276" t="s">
        <v>2675</v>
      </c>
      <c r="K2276" t="s">
        <v>2611</v>
      </c>
      <c r="L2276" t="s">
        <v>2058</v>
      </c>
      <c r="M2276" t="s">
        <v>2170</v>
      </c>
      <c r="N2276">
        <v>0</v>
      </c>
      <c r="O2276">
        <v>0</v>
      </c>
      <c r="P2276">
        <v>0</v>
      </c>
      <c r="Q2276">
        <v>15300</v>
      </c>
      <c r="R2276">
        <v>0</v>
      </c>
      <c r="S2276">
        <v>0</v>
      </c>
      <c r="T2276">
        <v>0</v>
      </c>
      <c r="U2276">
        <v>0</v>
      </c>
      <c r="V2276">
        <v>0</v>
      </c>
      <c r="W2276">
        <v>0</v>
      </c>
      <c r="X2276">
        <v>0</v>
      </c>
      <c r="Y2276">
        <v>0</v>
      </c>
      <c r="Z2276">
        <v>0</v>
      </c>
      <c r="AA2276">
        <v>0</v>
      </c>
      <c r="AB2276">
        <v>0</v>
      </c>
      <c r="AC2276">
        <v>0</v>
      </c>
      <c r="AD2276">
        <v>0</v>
      </c>
      <c r="AE2276">
        <v>0</v>
      </c>
      <c r="AF2276">
        <v>0</v>
      </c>
      <c r="AG2276" t="s">
        <v>11727</v>
      </c>
      <c r="AH2276" s="21" t="str">
        <f t="shared" si="70"/>
        <v>YO98</v>
      </c>
      <c r="AI2276" s="21">
        <v>67.5</v>
      </c>
      <c r="AJ2276" s="21">
        <f t="shared" si="71"/>
        <v>100</v>
      </c>
      <c r="AK2276" s="21" t="s">
        <v>2060</v>
      </c>
      <c r="AL2276" t="s">
        <v>2581</v>
      </c>
      <c r="AM2276" t="s">
        <v>53</v>
      </c>
      <c r="AN2276" t="s">
        <v>2030</v>
      </c>
    </row>
    <row r="2277" spans="1:40" ht="15" hidden="1" thickTop="1" x14ac:dyDescent="0.35">
      <c r="A2277" t="s">
        <v>11712</v>
      </c>
      <c r="B2277" t="s">
        <v>11729</v>
      </c>
      <c r="C2277" t="s">
        <v>3544</v>
      </c>
      <c r="D2277" t="s">
        <v>11730</v>
      </c>
      <c r="E2277" t="s">
        <v>3407</v>
      </c>
      <c r="F2277">
        <v>1</v>
      </c>
      <c r="G2277" t="s">
        <v>2509</v>
      </c>
      <c r="H2277" t="s">
        <v>2510</v>
      </c>
      <c r="I2277" t="s">
        <v>2511</v>
      </c>
      <c r="J2277" t="s">
        <v>3408</v>
      </c>
      <c r="K2277" t="s">
        <v>3109</v>
      </c>
      <c r="L2277" t="s">
        <v>2058</v>
      </c>
      <c r="M2277" t="s">
        <v>2059</v>
      </c>
      <c r="N2277">
        <v>0</v>
      </c>
      <c r="O2277">
        <v>0</v>
      </c>
      <c r="P2277">
        <v>0</v>
      </c>
      <c r="Q2277">
        <v>24480</v>
      </c>
      <c r="R2277">
        <v>0</v>
      </c>
      <c r="S2277">
        <v>0</v>
      </c>
      <c r="T2277">
        <v>0</v>
      </c>
      <c r="U2277">
        <v>0</v>
      </c>
      <c r="V2277">
        <v>0</v>
      </c>
      <c r="W2277">
        <v>0</v>
      </c>
      <c r="X2277">
        <v>0</v>
      </c>
      <c r="Y2277">
        <v>0</v>
      </c>
      <c r="Z2277">
        <v>0</v>
      </c>
      <c r="AA2277">
        <v>0</v>
      </c>
      <c r="AB2277">
        <v>0</v>
      </c>
      <c r="AC2277">
        <v>0</v>
      </c>
      <c r="AD2277">
        <v>0</v>
      </c>
      <c r="AE2277">
        <v>0</v>
      </c>
      <c r="AF2277">
        <v>0</v>
      </c>
      <c r="AG2277" t="s">
        <v>11731</v>
      </c>
      <c r="AH2277" s="21" t="str">
        <f t="shared" si="70"/>
        <v>YR21</v>
      </c>
      <c r="AI2277" s="21">
        <v>107.92500000000001</v>
      </c>
      <c r="AJ2277" s="21">
        <f t="shared" si="71"/>
        <v>100</v>
      </c>
      <c r="AK2277" s="21" t="s">
        <v>2060</v>
      </c>
      <c r="AL2277" t="s">
        <v>3411</v>
      </c>
      <c r="AM2277" t="s">
        <v>53</v>
      </c>
      <c r="AN2277" t="s">
        <v>2029</v>
      </c>
    </row>
    <row r="2278" spans="1:40" ht="15" hidden="1" thickTop="1" x14ac:dyDescent="0.35">
      <c r="A2278" t="s">
        <v>11716</v>
      </c>
      <c r="B2278" t="s">
        <v>11733</v>
      </c>
      <c r="C2278" t="s">
        <v>3730</v>
      </c>
      <c r="D2278" t="s">
        <v>11734</v>
      </c>
      <c r="E2278" t="s">
        <v>3013</v>
      </c>
      <c r="F2278">
        <v>1</v>
      </c>
      <c r="G2278" t="s">
        <v>2600</v>
      </c>
      <c r="H2278" t="s">
        <v>2577</v>
      </c>
      <c r="I2278" t="s">
        <v>2511</v>
      </c>
      <c r="J2278" t="s">
        <v>3183</v>
      </c>
      <c r="K2278" t="s">
        <v>2742</v>
      </c>
      <c r="L2278" t="s">
        <v>2058</v>
      </c>
      <c r="M2278" t="s">
        <v>2059</v>
      </c>
      <c r="N2278">
        <v>1</v>
      </c>
      <c r="O2278">
        <v>1</v>
      </c>
      <c r="P2278">
        <v>0</v>
      </c>
      <c r="Q2278">
        <v>24480</v>
      </c>
      <c r="R2278">
        <v>0</v>
      </c>
      <c r="S2278">
        <v>0</v>
      </c>
      <c r="T2278">
        <v>0</v>
      </c>
      <c r="U2278">
        <v>0</v>
      </c>
      <c r="V2278">
        <v>0</v>
      </c>
      <c r="W2278">
        <v>0</v>
      </c>
      <c r="X2278">
        <v>0</v>
      </c>
      <c r="Y2278">
        <v>0</v>
      </c>
      <c r="Z2278">
        <v>0</v>
      </c>
      <c r="AA2278">
        <v>1</v>
      </c>
      <c r="AB2278">
        <v>1</v>
      </c>
      <c r="AC2278">
        <v>0</v>
      </c>
      <c r="AD2278">
        <v>0</v>
      </c>
      <c r="AE2278">
        <v>0</v>
      </c>
      <c r="AF2278">
        <v>0</v>
      </c>
      <c r="AG2278" t="s">
        <v>11735</v>
      </c>
      <c r="AH2278" s="21" t="str">
        <f t="shared" si="70"/>
        <v>YO98</v>
      </c>
      <c r="AI2278" s="21">
        <v>107.92500000000001</v>
      </c>
      <c r="AJ2278" s="21">
        <f t="shared" si="71"/>
        <v>99.995915032679733</v>
      </c>
      <c r="AK2278" s="21" t="s">
        <v>2060</v>
      </c>
      <c r="AL2278" t="s">
        <v>2551</v>
      </c>
      <c r="AM2278" t="s">
        <v>53</v>
      </c>
      <c r="AN2278" t="s">
        <v>2029</v>
      </c>
    </row>
    <row r="2279" spans="1:40" ht="15" hidden="1" thickTop="1" x14ac:dyDescent="0.35">
      <c r="A2279" t="s">
        <v>11720</v>
      </c>
      <c r="B2279" t="s">
        <v>11737</v>
      </c>
      <c r="C2279" t="s">
        <v>3100</v>
      </c>
      <c r="D2279" t="s">
        <v>11738</v>
      </c>
      <c r="E2279" t="s">
        <v>3624</v>
      </c>
      <c r="F2279">
        <v>1</v>
      </c>
      <c r="G2279" t="s">
        <v>2816</v>
      </c>
      <c r="H2279" t="s">
        <v>2620</v>
      </c>
      <c r="I2279" t="s">
        <v>2511</v>
      </c>
      <c r="J2279" t="s">
        <v>2817</v>
      </c>
      <c r="K2279" t="s">
        <v>2818</v>
      </c>
      <c r="L2279" t="s">
        <v>2058</v>
      </c>
      <c r="M2279" t="s">
        <v>2059</v>
      </c>
      <c r="N2279">
        <v>1</v>
      </c>
      <c r="O2279">
        <v>52</v>
      </c>
      <c r="P2279">
        <v>0.21</v>
      </c>
      <c r="Q2279">
        <v>24480</v>
      </c>
      <c r="R2279">
        <v>1</v>
      </c>
      <c r="S2279">
        <v>52</v>
      </c>
      <c r="T2279">
        <v>0.21</v>
      </c>
      <c r="U2279">
        <v>0</v>
      </c>
      <c r="V2279">
        <v>0</v>
      </c>
      <c r="W2279">
        <v>0</v>
      </c>
      <c r="X2279">
        <v>0</v>
      </c>
      <c r="Y2279">
        <v>0</v>
      </c>
      <c r="Z2279">
        <v>0</v>
      </c>
      <c r="AA2279">
        <v>0</v>
      </c>
      <c r="AB2279">
        <v>0</v>
      </c>
      <c r="AC2279">
        <v>0</v>
      </c>
      <c r="AD2279">
        <v>0</v>
      </c>
      <c r="AE2279">
        <v>0</v>
      </c>
      <c r="AF2279">
        <v>0</v>
      </c>
      <c r="AG2279" t="s">
        <v>11739</v>
      </c>
      <c r="AH2279" s="21" t="str">
        <f t="shared" si="70"/>
        <v>YO27</v>
      </c>
      <c r="AI2279" s="21">
        <v>107.92500000000001</v>
      </c>
      <c r="AJ2279" s="21">
        <f t="shared" si="71"/>
        <v>99.787581699346404</v>
      </c>
      <c r="AK2279" s="21" t="s">
        <v>2060</v>
      </c>
      <c r="AL2279" t="s">
        <v>2820</v>
      </c>
      <c r="AM2279" t="s">
        <v>53</v>
      </c>
      <c r="AN2279" t="s">
        <v>2032</v>
      </c>
    </row>
    <row r="2280" spans="1:40" ht="15" hidden="1" thickTop="1" x14ac:dyDescent="0.35">
      <c r="A2280" t="s">
        <v>11724</v>
      </c>
      <c r="B2280" t="s">
        <v>11741</v>
      </c>
      <c r="C2280" t="s">
        <v>6967</v>
      </c>
      <c r="D2280" t="s">
        <v>11742</v>
      </c>
      <c r="E2280" t="s">
        <v>2646</v>
      </c>
      <c r="F2280">
        <v>1</v>
      </c>
      <c r="G2280" t="s">
        <v>2600</v>
      </c>
      <c r="H2280" t="s">
        <v>2577</v>
      </c>
      <c r="I2280" t="s">
        <v>2511</v>
      </c>
      <c r="J2280" t="s">
        <v>2647</v>
      </c>
      <c r="K2280" t="s">
        <v>2602</v>
      </c>
      <c r="L2280" t="s">
        <v>2058</v>
      </c>
      <c r="M2280" t="s">
        <v>2310</v>
      </c>
      <c r="N2280">
        <v>0</v>
      </c>
      <c r="O2280">
        <v>0</v>
      </c>
      <c r="P2280">
        <v>0</v>
      </c>
      <c r="Q2280">
        <v>16320</v>
      </c>
      <c r="R2280">
        <v>0</v>
      </c>
      <c r="S2280">
        <v>0</v>
      </c>
      <c r="T2280">
        <v>0</v>
      </c>
      <c r="U2280">
        <v>0</v>
      </c>
      <c r="V2280">
        <v>0</v>
      </c>
      <c r="W2280">
        <v>0</v>
      </c>
      <c r="X2280">
        <v>0</v>
      </c>
      <c r="Y2280">
        <v>0</v>
      </c>
      <c r="Z2280">
        <v>0</v>
      </c>
      <c r="AA2280">
        <v>0</v>
      </c>
      <c r="AB2280">
        <v>0</v>
      </c>
      <c r="AC2280">
        <v>0</v>
      </c>
      <c r="AD2280">
        <v>0</v>
      </c>
      <c r="AE2280">
        <v>0</v>
      </c>
      <c r="AF2280">
        <v>0</v>
      </c>
      <c r="AG2280" t="s">
        <v>11743</v>
      </c>
      <c r="AH2280" s="21" t="str">
        <f t="shared" si="70"/>
        <v>YO98</v>
      </c>
      <c r="AI2280" s="21">
        <v>72</v>
      </c>
      <c r="AJ2280" s="21">
        <f t="shared" si="71"/>
        <v>100</v>
      </c>
      <c r="AK2280" s="21" t="s">
        <v>2060</v>
      </c>
      <c r="AL2280" t="s">
        <v>2551</v>
      </c>
      <c r="AM2280" t="s">
        <v>53</v>
      </c>
      <c r="AN2280" t="s">
        <v>2030</v>
      </c>
    </row>
    <row r="2281" spans="1:40" ht="15" hidden="1" thickTop="1" x14ac:dyDescent="0.35">
      <c r="A2281" t="s">
        <v>11728</v>
      </c>
      <c r="B2281" t="s">
        <v>11745</v>
      </c>
      <c r="C2281" t="s">
        <v>4072</v>
      </c>
      <c r="D2281" t="s">
        <v>11746</v>
      </c>
      <c r="E2281" t="s">
        <v>2575</v>
      </c>
      <c r="F2281">
        <v>1</v>
      </c>
      <c r="G2281" t="s">
        <v>2609</v>
      </c>
      <c r="H2281" t="s">
        <v>2577</v>
      </c>
      <c r="I2281" t="s">
        <v>2511</v>
      </c>
      <c r="J2281" t="s">
        <v>2610</v>
      </c>
      <c r="K2281" t="s">
        <v>2611</v>
      </c>
      <c r="L2281" t="s">
        <v>2058</v>
      </c>
      <c r="M2281" t="s">
        <v>2059</v>
      </c>
      <c r="N2281">
        <v>0</v>
      </c>
      <c r="O2281">
        <v>0</v>
      </c>
      <c r="P2281">
        <v>0</v>
      </c>
      <c r="Q2281">
        <v>24480</v>
      </c>
      <c r="R2281">
        <v>0</v>
      </c>
      <c r="S2281">
        <v>0</v>
      </c>
      <c r="T2281">
        <v>0</v>
      </c>
      <c r="U2281">
        <v>0</v>
      </c>
      <c r="V2281">
        <v>0</v>
      </c>
      <c r="W2281">
        <v>0</v>
      </c>
      <c r="X2281">
        <v>0</v>
      </c>
      <c r="Y2281">
        <v>0</v>
      </c>
      <c r="Z2281">
        <v>0</v>
      </c>
      <c r="AA2281">
        <v>0</v>
      </c>
      <c r="AB2281">
        <v>0</v>
      </c>
      <c r="AC2281">
        <v>0</v>
      </c>
      <c r="AD2281">
        <v>0</v>
      </c>
      <c r="AE2281">
        <v>0</v>
      </c>
      <c r="AF2281">
        <v>0</v>
      </c>
      <c r="AG2281" t="s">
        <v>11747</v>
      </c>
      <c r="AH2281" s="21" t="str">
        <f t="shared" si="70"/>
        <v>YO98</v>
      </c>
      <c r="AI2281" s="21">
        <v>107.92500000000001</v>
      </c>
      <c r="AJ2281" s="21">
        <f t="shared" si="71"/>
        <v>100</v>
      </c>
      <c r="AK2281" s="21" t="s">
        <v>2060</v>
      </c>
      <c r="AL2281" t="s">
        <v>2581</v>
      </c>
      <c r="AM2281" t="s">
        <v>53</v>
      </c>
      <c r="AN2281" t="s">
        <v>2031</v>
      </c>
    </row>
    <row r="2282" spans="1:40" ht="15" hidden="1" thickTop="1" x14ac:dyDescent="0.35">
      <c r="A2282" t="s">
        <v>11732</v>
      </c>
      <c r="B2282" t="s">
        <v>11749</v>
      </c>
      <c r="C2282" t="s">
        <v>3387</v>
      </c>
      <c r="D2282" t="s">
        <v>11750</v>
      </c>
      <c r="E2282" t="s">
        <v>88</v>
      </c>
      <c r="F2282">
        <v>1</v>
      </c>
      <c r="G2282" t="s">
        <v>2055</v>
      </c>
      <c r="H2282" t="s">
        <v>2056</v>
      </c>
      <c r="I2282" t="s">
        <v>2511</v>
      </c>
      <c r="J2282" t="s">
        <v>3095</v>
      </c>
      <c r="K2282" t="s">
        <v>63</v>
      </c>
      <c r="L2282" t="s">
        <v>2058</v>
      </c>
      <c r="M2282" t="s">
        <v>3389</v>
      </c>
      <c r="N2282">
        <v>0</v>
      </c>
      <c r="O2282">
        <v>0</v>
      </c>
      <c r="P2282">
        <v>0</v>
      </c>
      <c r="Q2282">
        <v>16320</v>
      </c>
      <c r="R2282">
        <v>0</v>
      </c>
      <c r="S2282">
        <v>0</v>
      </c>
      <c r="T2282">
        <v>0</v>
      </c>
      <c r="U2282">
        <v>0</v>
      </c>
      <c r="V2282">
        <v>0</v>
      </c>
      <c r="W2282">
        <v>0</v>
      </c>
      <c r="X2282">
        <v>0</v>
      </c>
      <c r="Y2282">
        <v>0</v>
      </c>
      <c r="Z2282">
        <v>0</v>
      </c>
      <c r="AA2282">
        <v>0</v>
      </c>
      <c r="AB2282">
        <v>0</v>
      </c>
      <c r="AC2282">
        <v>0</v>
      </c>
      <c r="AD2282">
        <v>0</v>
      </c>
      <c r="AE2282">
        <v>0</v>
      </c>
      <c r="AF2282">
        <v>0</v>
      </c>
      <c r="AG2282" t="s">
        <v>11751</v>
      </c>
      <c r="AH2282" s="21" t="str">
        <f t="shared" si="70"/>
        <v>YO27</v>
      </c>
      <c r="AI2282" s="21">
        <v>72</v>
      </c>
      <c r="AJ2282" s="21">
        <f t="shared" si="71"/>
        <v>100</v>
      </c>
      <c r="AK2282" s="21" t="s">
        <v>2060</v>
      </c>
      <c r="AL2282" t="s">
        <v>3097</v>
      </c>
      <c r="AM2282" t="s">
        <v>53</v>
      </c>
      <c r="AN2282" t="s">
        <v>2029</v>
      </c>
    </row>
    <row r="2283" spans="1:40" ht="15" hidden="1" thickTop="1" x14ac:dyDescent="0.35">
      <c r="A2283" t="s">
        <v>11736</v>
      </c>
      <c r="B2283" t="s">
        <v>11753</v>
      </c>
      <c r="C2283" t="s">
        <v>4245</v>
      </c>
      <c r="D2283" t="s">
        <v>11754</v>
      </c>
      <c r="E2283" t="s">
        <v>132</v>
      </c>
      <c r="F2283">
        <v>1</v>
      </c>
      <c r="G2283" t="s">
        <v>2055</v>
      </c>
      <c r="H2283" t="s">
        <v>2056</v>
      </c>
      <c r="I2283" t="s">
        <v>2511</v>
      </c>
      <c r="J2283" t="s">
        <v>15169</v>
      </c>
      <c r="K2283" t="s">
        <v>63</v>
      </c>
      <c r="L2283" t="s">
        <v>2058</v>
      </c>
      <c r="M2283" t="s">
        <v>11755</v>
      </c>
      <c r="N2283">
        <v>0</v>
      </c>
      <c r="O2283">
        <v>0</v>
      </c>
      <c r="P2283">
        <v>0</v>
      </c>
      <c r="Q2283">
        <v>13260</v>
      </c>
      <c r="R2283">
        <v>0</v>
      </c>
      <c r="S2283">
        <v>0</v>
      </c>
      <c r="T2283">
        <v>0</v>
      </c>
      <c r="U2283">
        <v>0</v>
      </c>
      <c r="V2283">
        <v>0</v>
      </c>
      <c r="W2283">
        <v>0</v>
      </c>
      <c r="X2283">
        <v>0</v>
      </c>
      <c r="Y2283">
        <v>0</v>
      </c>
      <c r="Z2283">
        <v>0</v>
      </c>
      <c r="AA2283">
        <v>0</v>
      </c>
      <c r="AB2283">
        <v>0</v>
      </c>
      <c r="AC2283">
        <v>0</v>
      </c>
      <c r="AD2283">
        <v>0</v>
      </c>
      <c r="AE2283">
        <v>0</v>
      </c>
      <c r="AF2283">
        <v>0</v>
      </c>
      <c r="AG2283" t="s">
        <v>11756</v>
      </c>
      <c r="AH2283" s="21" t="str">
        <f t="shared" si="70"/>
        <v>YO27</v>
      </c>
      <c r="AI2283" s="21">
        <v>58.5</v>
      </c>
      <c r="AJ2283" s="21">
        <f t="shared" si="71"/>
        <v>100</v>
      </c>
      <c r="AK2283" s="21" t="s">
        <v>2060</v>
      </c>
      <c r="AL2283" t="s">
        <v>3097</v>
      </c>
      <c r="AM2283" t="s">
        <v>53</v>
      </c>
      <c r="AN2283" t="s">
        <v>2029</v>
      </c>
    </row>
    <row r="2284" spans="1:40" ht="15" hidden="1" thickTop="1" x14ac:dyDescent="0.35">
      <c r="A2284" t="s">
        <v>11740</v>
      </c>
      <c r="B2284" t="s">
        <v>11758</v>
      </c>
      <c r="C2284" t="s">
        <v>3180</v>
      </c>
      <c r="D2284" t="s">
        <v>11759</v>
      </c>
      <c r="E2284" t="s">
        <v>3182</v>
      </c>
      <c r="F2284">
        <v>1</v>
      </c>
      <c r="G2284" t="s">
        <v>2600</v>
      </c>
      <c r="H2284" t="s">
        <v>2577</v>
      </c>
      <c r="I2284" t="s">
        <v>2511</v>
      </c>
      <c r="J2284" t="s">
        <v>3183</v>
      </c>
      <c r="K2284" t="s">
        <v>2742</v>
      </c>
      <c r="L2284" t="s">
        <v>2058</v>
      </c>
      <c r="M2284" t="s">
        <v>2170</v>
      </c>
      <c r="N2284">
        <v>0</v>
      </c>
      <c r="O2284">
        <v>0</v>
      </c>
      <c r="P2284">
        <v>0</v>
      </c>
      <c r="Q2284">
        <v>15300</v>
      </c>
      <c r="R2284">
        <v>0</v>
      </c>
      <c r="S2284">
        <v>0</v>
      </c>
      <c r="T2284">
        <v>0</v>
      </c>
      <c r="U2284">
        <v>0</v>
      </c>
      <c r="V2284">
        <v>0</v>
      </c>
      <c r="W2284">
        <v>0</v>
      </c>
      <c r="X2284">
        <v>0</v>
      </c>
      <c r="Y2284">
        <v>0</v>
      </c>
      <c r="Z2284">
        <v>0</v>
      </c>
      <c r="AA2284">
        <v>0</v>
      </c>
      <c r="AB2284">
        <v>0</v>
      </c>
      <c r="AC2284">
        <v>0</v>
      </c>
      <c r="AD2284">
        <v>0</v>
      </c>
      <c r="AE2284">
        <v>0</v>
      </c>
      <c r="AF2284">
        <v>0</v>
      </c>
      <c r="AG2284" t="s">
        <v>11760</v>
      </c>
      <c r="AH2284" s="21" t="str">
        <f t="shared" si="70"/>
        <v>YO27</v>
      </c>
      <c r="AI2284" s="21">
        <v>67.5</v>
      </c>
      <c r="AJ2284" s="21">
        <f t="shared" si="71"/>
        <v>100</v>
      </c>
      <c r="AK2284" s="21" t="s">
        <v>2060</v>
      </c>
      <c r="AL2284" t="s">
        <v>2551</v>
      </c>
      <c r="AM2284" t="s">
        <v>53</v>
      </c>
      <c r="AN2284" t="s">
        <v>2032</v>
      </c>
    </row>
    <row r="2285" spans="1:40" ht="15" hidden="1" thickTop="1" x14ac:dyDescent="0.35">
      <c r="A2285" t="s">
        <v>11744</v>
      </c>
      <c r="B2285" t="s">
        <v>11762</v>
      </c>
      <c r="C2285" t="s">
        <v>3105</v>
      </c>
      <c r="D2285" t="s">
        <v>11763</v>
      </c>
      <c r="E2285" t="s">
        <v>3107</v>
      </c>
      <c r="F2285">
        <v>1</v>
      </c>
      <c r="G2285" t="s">
        <v>2509</v>
      </c>
      <c r="H2285" t="s">
        <v>2510</v>
      </c>
      <c r="I2285" t="s">
        <v>2511</v>
      </c>
      <c r="J2285" t="s">
        <v>3108</v>
      </c>
      <c r="K2285" t="s">
        <v>3109</v>
      </c>
      <c r="L2285" t="s">
        <v>2058</v>
      </c>
      <c r="M2285" t="s">
        <v>2059</v>
      </c>
      <c r="N2285">
        <v>1</v>
      </c>
      <c r="O2285">
        <v>63</v>
      </c>
      <c r="P2285">
        <v>0.26</v>
      </c>
      <c r="Q2285">
        <v>24480</v>
      </c>
      <c r="R2285">
        <v>0</v>
      </c>
      <c r="S2285">
        <v>0</v>
      </c>
      <c r="T2285">
        <v>0</v>
      </c>
      <c r="U2285">
        <v>0</v>
      </c>
      <c r="V2285">
        <v>0</v>
      </c>
      <c r="W2285">
        <v>0</v>
      </c>
      <c r="X2285">
        <v>1</v>
      </c>
      <c r="Y2285">
        <v>63</v>
      </c>
      <c r="Z2285">
        <v>0.26</v>
      </c>
      <c r="AA2285">
        <v>0</v>
      </c>
      <c r="AB2285">
        <v>0</v>
      </c>
      <c r="AC2285">
        <v>0</v>
      </c>
      <c r="AD2285">
        <v>0</v>
      </c>
      <c r="AE2285">
        <v>0</v>
      </c>
      <c r="AF2285">
        <v>0</v>
      </c>
      <c r="AG2285" t="s">
        <v>11764</v>
      </c>
      <c r="AH2285" s="21" t="str">
        <f t="shared" si="70"/>
        <v>YR21</v>
      </c>
      <c r="AI2285" s="21">
        <v>107.92500000000001</v>
      </c>
      <c r="AJ2285" s="21">
        <f t="shared" si="71"/>
        <v>99.742647058823536</v>
      </c>
      <c r="AK2285" s="21" t="s">
        <v>2063</v>
      </c>
      <c r="AL2285" t="s">
        <v>2515</v>
      </c>
      <c r="AM2285" t="s">
        <v>53</v>
      </c>
      <c r="AN2285" t="s">
        <v>2030</v>
      </c>
    </row>
    <row r="2286" spans="1:40" ht="15" hidden="1" thickTop="1" x14ac:dyDescent="0.35">
      <c r="A2286" t="s">
        <v>11748</v>
      </c>
      <c r="B2286" t="s">
        <v>11766</v>
      </c>
      <c r="C2286" t="s">
        <v>5372</v>
      </c>
      <c r="D2286" t="s">
        <v>11767</v>
      </c>
      <c r="E2286" t="s">
        <v>2825</v>
      </c>
      <c r="F2286">
        <v>1</v>
      </c>
      <c r="G2286" t="s">
        <v>2816</v>
      </c>
      <c r="H2286" t="s">
        <v>2620</v>
      </c>
      <c r="I2286" t="s">
        <v>2511</v>
      </c>
      <c r="J2286" t="s">
        <v>2826</v>
      </c>
      <c r="K2286" t="s">
        <v>2827</v>
      </c>
      <c r="L2286" t="s">
        <v>2058</v>
      </c>
      <c r="M2286" t="s">
        <v>2170</v>
      </c>
      <c r="N2286">
        <v>5</v>
      </c>
      <c r="O2286">
        <v>287</v>
      </c>
      <c r="P2286">
        <v>1.88</v>
      </c>
      <c r="Q2286">
        <v>15300</v>
      </c>
      <c r="R2286">
        <v>3</v>
      </c>
      <c r="S2286">
        <v>160</v>
      </c>
      <c r="T2286">
        <v>1.05</v>
      </c>
      <c r="U2286">
        <v>0</v>
      </c>
      <c r="V2286">
        <v>0</v>
      </c>
      <c r="W2286">
        <v>0</v>
      </c>
      <c r="X2286">
        <v>2</v>
      </c>
      <c r="Y2286">
        <v>127</v>
      </c>
      <c r="Z2286">
        <v>0.83</v>
      </c>
      <c r="AA2286">
        <v>0</v>
      </c>
      <c r="AB2286">
        <v>0</v>
      </c>
      <c r="AC2286">
        <v>0</v>
      </c>
      <c r="AD2286">
        <v>0</v>
      </c>
      <c r="AE2286">
        <v>0</v>
      </c>
      <c r="AF2286">
        <v>0</v>
      </c>
      <c r="AG2286" t="s">
        <v>11768</v>
      </c>
      <c r="AH2286" s="21" t="str">
        <f t="shared" si="70"/>
        <v>YO27</v>
      </c>
      <c r="AI2286" s="21">
        <v>67.5</v>
      </c>
      <c r="AJ2286" s="21">
        <f t="shared" si="71"/>
        <v>98.124183006535944</v>
      </c>
      <c r="AK2286" s="21" t="s">
        <v>2063</v>
      </c>
      <c r="AL2286" t="s">
        <v>2829</v>
      </c>
      <c r="AM2286" t="s">
        <v>53</v>
      </c>
      <c r="AN2286" t="s">
        <v>2031</v>
      </c>
    </row>
    <row r="2287" spans="1:40" ht="15" hidden="1" thickTop="1" x14ac:dyDescent="0.35">
      <c r="A2287" t="s">
        <v>11752</v>
      </c>
      <c r="B2287" t="s">
        <v>11770</v>
      </c>
      <c r="C2287" t="s">
        <v>5742</v>
      </c>
      <c r="D2287" t="s">
        <v>11771</v>
      </c>
      <c r="E2287" t="s">
        <v>203</v>
      </c>
      <c r="F2287">
        <v>1</v>
      </c>
      <c r="G2287" t="s">
        <v>2055</v>
      </c>
      <c r="H2287" t="s">
        <v>2056</v>
      </c>
      <c r="I2287" t="s">
        <v>2511</v>
      </c>
      <c r="J2287" t="s">
        <v>5744</v>
      </c>
      <c r="K2287" t="s">
        <v>63</v>
      </c>
      <c r="L2287" t="s">
        <v>2058</v>
      </c>
      <c r="M2287" t="s">
        <v>2059</v>
      </c>
      <c r="N2287">
        <v>1</v>
      </c>
      <c r="O2287">
        <v>2</v>
      </c>
      <c r="P2287">
        <v>0.01</v>
      </c>
      <c r="Q2287">
        <v>24480</v>
      </c>
      <c r="R2287">
        <v>0</v>
      </c>
      <c r="S2287">
        <v>0</v>
      </c>
      <c r="T2287">
        <v>0</v>
      </c>
      <c r="U2287">
        <v>0</v>
      </c>
      <c r="V2287">
        <v>0</v>
      </c>
      <c r="W2287">
        <v>0</v>
      </c>
      <c r="X2287">
        <v>0</v>
      </c>
      <c r="Y2287">
        <v>0</v>
      </c>
      <c r="Z2287">
        <v>0</v>
      </c>
      <c r="AA2287">
        <v>1</v>
      </c>
      <c r="AB2287">
        <v>2</v>
      </c>
      <c r="AC2287">
        <v>0.01</v>
      </c>
      <c r="AD2287">
        <v>0</v>
      </c>
      <c r="AE2287">
        <v>0</v>
      </c>
      <c r="AF2287">
        <v>0</v>
      </c>
      <c r="AG2287" t="s">
        <v>11772</v>
      </c>
      <c r="AH2287" s="21" t="str">
        <f t="shared" si="70"/>
        <v>YN23</v>
      </c>
      <c r="AI2287" s="21">
        <v>107.92500000000001</v>
      </c>
      <c r="AJ2287" s="21">
        <f t="shared" si="71"/>
        <v>99.99183006535948</v>
      </c>
      <c r="AK2287" s="21" t="s">
        <v>2060</v>
      </c>
      <c r="AL2287" t="s">
        <v>5097</v>
      </c>
      <c r="AM2287" t="s">
        <v>53</v>
      </c>
      <c r="AN2287" t="s">
        <v>2030</v>
      </c>
    </row>
    <row r="2288" spans="1:40" ht="15" hidden="1" thickTop="1" x14ac:dyDescent="0.35">
      <c r="A2288" t="s">
        <v>11757</v>
      </c>
      <c r="B2288" t="s">
        <v>11774</v>
      </c>
      <c r="C2288" t="s">
        <v>81</v>
      </c>
      <c r="D2288" t="s">
        <v>11775</v>
      </c>
      <c r="E2288" t="s">
        <v>560</v>
      </c>
      <c r="F2288">
        <v>2</v>
      </c>
      <c r="G2288" t="s">
        <v>2055</v>
      </c>
      <c r="H2288" t="s">
        <v>2056</v>
      </c>
      <c r="I2288" t="s">
        <v>2511</v>
      </c>
      <c r="J2288" t="s">
        <v>82</v>
      </c>
      <c r="K2288" t="s">
        <v>68</v>
      </c>
      <c r="L2288" t="s">
        <v>2058</v>
      </c>
      <c r="M2288" t="s">
        <v>2488</v>
      </c>
      <c r="N2288">
        <v>0</v>
      </c>
      <c r="O2288">
        <v>0</v>
      </c>
      <c r="P2288">
        <v>0</v>
      </c>
      <c r="Q2288">
        <v>16320</v>
      </c>
      <c r="R2288">
        <v>0</v>
      </c>
      <c r="S2288">
        <v>0</v>
      </c>
      <c r="T2288">
        <v>0</v>
      </c>
      <c r="U2288">
        <v>0</v>
      </c>
      <c r="V2288">
        <v>0</v>
      </c>
      <c r="W2288">
        <v>0</v>
      </c>
      <c r="X2288">
        <v>0</v>
      </c>
      <c r="Y2288">
        <v>0</v>
      </c>
      <c r="Z2288">
        <v>0</v>
      </c>
      <c r="AA2288">
        <v>0</v>
      </c>
      <c r="AB2288">
        <v>0</v>
      </c>
      <c r="AC2288">
        <v>0</v>
      </c>
      <c r="AD2288">
        <v>0</v>
      </c>
      <c r="AE2288">
        <v>0</v>
      </c>
      <c r="AF2288">
        <v>0</v>
      </c>
      <c r="AG2288" t="s">
        <v>305</v>
      </c>
      <c r="AH2288" s="21" t="str">
        <f t="shared" si="70"/>
        <v>YR21</v>
      </c>
      <c r="AI2288" s="21">
        <v>72.000000000000014</v>
      </c>
      <c r="AJ2288" s="21">
        <f t="shared" si="71"/>
        <v>100</v>
      </c>
      <c r="AK2288" s="21" t="s">
        <v>2060</v>
      </c>
      <c r="AL2288" t="s">
        <v>70</v>
      </c>
      <c r="AM2288" t="s">
        <v>53</v>
      </c>
      <c r="AN2288" t="s">
        <v>2031</v>
      </c>
    </row>
    <row r="2289" spans="1:40" ht="15" hidden="1" thickTop="1" x14ac:dyDescent="0.35">
      <c r="A2289" t="s">
        <v>11761</v>
      </c>
      <c r="B2289" t="s">
        <v>11777</v>
      </c>
      <c r="C2289" t="s">
        <v>92</v>
      </c>
      <c r="D2289" t="s">
        <v>11778</v>
      </c>
      <c r="E2289" t="s">
        <v>560</v>
      </c>
      <c r="F2289">
        <v>1</v>
      </c>
      <c r="G2289" t="s">
        <v>2055</v>
      </c>
      <c r="H2289" t="s">
        <v>2056</v>
      </c>
      <c r="I2289" t="s">
        <v>2511</v>
      </c>
      <c r="J2289" t="s">
        <v>67</v>
      </c>
      <c r="K2289" t="s">
        <v>68</v>
      </c>
      <c r="L2289" t="s">
        <v>2058</v>
      </c>
      <c r="M2289" t="s">
        <v>2059</v>
      </c>
      <c r="N2289">
        <v>0</v>
      </c>
      <c r="O2289">
        <v>0</v>
      </c>
      <c r="P2289">
        <v>0</v>
      </c>
      <c r="Q2289">
        <v>24480</v>
      </c>
      <c r="R2289">
        <v>0</v>
      </c>
      <c r="S2289">
        <v>0</v>
      </c>
      <c r="T2289">
        <v>0</v>
      </c>
      <c r="U2289">
        <v>0</v>
      </c>
      <c r="V2289">
        <v>0</v>
      </c>
      <c r="W2289">
        <v>0</v>
      </c>
      <c r="X2289">
        <v>0</v>
      </c>
      <c r="Y2289">
        <v>0</v>
      </c>
      <c r="Z2289">
        <v>0</v>
      </c>
      <c r="AA2289">
        <v>0</v>
      </c>
      <c r="AB2289">
        <v>0</v>
      </c>
      <c r="AC2289">
        <v>0</v>
      </c>
      <c r="AD2289">
        <v>0</v>
      </c>
      <c r="AE2289">
        <v>0</v>
      </c>
      <c r="AF2289">
        <v>0</v>
      </c>
      <c r="AG2289" t="s">
        <v>306</v>
      </c>
      <c r="AH2289" s="21" t="str">
        <f t="shared" si="70"/>
        <v>YO27</v>
      </c>
      <c r="AI2289" s="21">
        <v>107.92500000000001</v>
      </c>
      <c r="AJ2289" s="21">
        <f t="shared" si="71"/>
        <v>100</v>
      </c>
      <c r="AK2289" s="21" t="s">
        <v>2060</v>
      </c>
      <c r="AL2289" t="s">
        <v>70</v>
      </c>
      <c r="AM2289" t="s">
        <v>53</v>
      </c>
      <c r="AN2289" t="s">
        <v>2029</v>
      </c>
    </row>
    <row r="2290" spans="1:40" ht="15" hidden="1" thickTop="1" x14ac:dyDescent="0.35">
      <c r="A2290" t="s">
        <v>11765</v>
      </c>
      <c r="B2290" t="s">
        <v>11780</v>
      </c>
      <c r="C2290" t="s">
        <v>66</v>
      </c>
      <c r="D2290" t="s">
        <v>11781</v>
      </c>
      <c r="E2290" t="s">
        <v>560</v>
      </c>
      <c r="F2290">
        <v>1</v>
      </c>
      <c r="G2290" t="s">
        <v>2055</v>
      </c>
      <c r="H2290" t="s">
        <v>2056</v>
      </c>
      <c r="I2290" t="s">
        <v>2511</v>
      </c>
      <c r="J2290" t="s">
        <v>67</v>
      </c>
      <c r="K2290" t="s">
        <v>68</v>
      </c>
      <c r="L2290" t="s">
        <v>2058</v>
      </c>
      <c r="M2290" t="s">
        <v>2059</v>
      </c>
      <c r="N2290">
        <v>0</v>
      </c>
      <c r="O2290">
        <v>0</v>
      </c>
      <c r="P2290">
        <v>0</v>
      </c>
      <c r="Q2290">
        <v>24480</v>
      </c>
      <c r="R2290">
        <v>0</v>
      </c>
      <c r="S2290">
        <v>0</v>
      </c>
      <c r="T2290">
        <v>0</v>
      </c>
      <c r="U2290">
        <v>0</v>
      </c>
      <c r="V2290">
        <v>0</v>
      </c>
      <c r="W2290">
        <v>0</v>
      </c>
      <c r="X2290">
        <v>0</v>
      </c>
      <c r="Y2290">
        <v>0</v>
      </c>
      <c r="Z2290">
        <v>0</v>
      </c>
      <c r="AA2290">
        <v>0</v>
      </c>
      <c r="AB2290">
        <v>0</v>
      </c>
      <c r="AC2290">
        <v>0</v>
      </c>
      <c r="AD2290">
        <v>0</v>
      </c>
      <c r="AE2290">
        <v>0</v>
      </c>
      <c r="AF2290">
        <v>0</v>
      </c>
      <c r="AG2290" t="s">
        <v>307</v>
      </c>
      <c r="AH2290" s="21" t="str">
        <f t="shared" si="70"/>
        <v>YO27</v>
      </c>
      <c r="AI2290" s="21">
        <v>107.92500000000001</v>
      </c>
      <c r="AJ2290" s="21">
        <f t="shared" si="71"/>
        <v>100</v>
      </c>
      <c r="AK2290" s="21" t="s">
        <v>2060</v>
      </c>
      <c r="AL2290" t="s">
        <v>70</v>
      </c>
      <c r="AM2290" t="s">
        <v>53</v>
      </c>
      <c r="AN2290" t="s">
        <v>2030</v>
      </c>
    </row>
    <row r="2291" spans="1:40" ht="15" hidden="1" thickTop="1" x14ac:dyDescent="0.35">
      <c r="A2291" t="s">
        <v>11769</v>
      </c>
      <c r="B2291" t="s">
        <v>11783</v>
      </c>
      <c r="C2291" t="s">
        <v>3520</v>
      </c>
      <c r="D2291" t="s">
        <v>11784</v>
      </c>
      <c r="E2291" t="s">
        <v>3309</v>
      </c>
      <c r="F2291">
        <v>1</v>
      </c>
      <c r="G2291" t="s">
        <v>2509</v>
      </c>
      <c r="H2291" t="s">
        <v>2510</v>
      </c>
      <c r="I2291" t="s">
        <v>2511</v>
      </c>
      <c r="J2291" t="s">
        <v>3522</v>
      </c>
      <c r="K2291" t="s">
        <v>3109</v>
      </c>
      <c r="L2291" t="s">
        <v>2058</v>
      </c>
      <c r="M2291" t="s">
        <v>2059</v>
      </c>
      <c r="N2291">
        <v>0</v>
      </c>
      <c r="O2291">
        <v>0</v>
      </c>
      <c r="P2291">
        <v>0</v>
      </c>
      <c r="Q2291">
        <v>24480</v>
      </c>
      <c r="R2291">
        <v>0</v>
      </c>
      <c r="S2291">
        <v>0</v>
      </c>
      <c r="T2291">
        <v>0</v>
      </c>
      <c r="U2291">
        <v>0</v>
      </c>
      <c r="V2291">
        <v>0</v>
      </c>
      <c r="W2291">
        <v>0</v>
      </c>
      <c r="X2291">
        <v>0</v>
      </c>
      <c r="Y2291">
        <v>0</v>
      </c>
      <c r="Z2291">
        <v>0</v>
      </c>
      <c r="AA2291">
        <v>0</v>
      </c>
      <c r="AB2291">
        <v>0</v>
      </c>
      <c r="AC2291">
        <v>0</v>
      </c>
      <c r="AD2291">
        <v>0</v>
      </c>
      <c r="AE2291">
        <v>0</v>
      </c>
      <c r="AF2291">
        <v>0</v>
      </c>
      <c r="AG2291" t="s">
        <v>11785</v>
      </c>
      <c r="AH2291" s="21" t="str">
        <f t="shared" si="70"/>
        <v>YR21</v>
      </c>
      <c r="AI2291" s="21">
        <v>107.92500000000001</v>
      </c>
      <c r="AJ2291" s="21">
        <f t="shared" si="71"/>
        <v>100</v>
      </c>
      <c r="AK2291" s="21" t="s">
        <v>2060</v>
      </c>
      <c r="AL2291" t="s">
        <v>2515</v>
      </c>
      <c r="AM2291" t="s">
        <v>53</v>
      </c>
      <c r="AN2291" t="s">
        <v>2029</v>
      </c>
    </row>
    <row r="2292" spans="1:40" ht="15" hidden="1" thickTop="1" x14ac:dyDescent="0.35">
      <c r="A2292" t="s">
        <v>11773</v>
      </c>
      <c r="B2292" t="s">
        <v>11787</v>
      </c>
      <c r="C2292" t="s">
        <v>11788</v>
      </c>
      <c r="D2292" t="s">
        <v>11789</v>
      </c>
      <c r="E2292" t="s">
        <v>11790</v>
      </c>
      <c r="F2292">
        <v>1</v>
      </c>
      <c r="G2292" t="s">
        <v>2619</v>
      </c>
      <c r="H2292" t="s">
        <v>2620</v>
      </c>
      <c r="I2292" t="s">
        <v>2511</v>
      </c>
      <c r="J2292" t="s">
        <v>11791</v>
      </c>
      <c r="K2292" t="s">
        <v>2655</v>
      </c>
      <c r="L2292" t="s">
        <v>2058</v>
      </c>
      <c r="M2292" t="s">
        <v>2170</v>
      </c>
      <c r="N2292">
        <v>0</v>
      </c>
      <c r="O2292">
        <v>0</v>
      </c>
      <c r="P2292">
        <v>0</v>
      </c>
      <c r="Q2292">
        <v>15300</v>
      </c>
      <c r="R2292">
        <v>0</v>
      </c>
      <c r="S2292">
        <v>0</v>
      </c>
      <c r="T2292">
        <v>0</v>
      </c>
      <c r="U2292">
        <v>0</v>
      </c>
      <c r="V2292">
        <v>0</v>
      </c>
      <c r="W2292">
        <v>0</v>
      </c>
      <c r="X2292">
        <v>0</v>
      </c>
      <c r="Y2292">
        <v>0</v>
      </c>
      <c r="Z2292">
        <v>0</v>
      </c>
      <c r="AA2292">
        <v>0</v>
      </c>
      <c r="AB2292">
        <v>0</v>
      </c>
      <c r="AC2292">
        <v>0</v>
      </c>
      <c r="AD2292">
        <v>0</v>
      </c>
      <c r="AE2292">
        <v>0</v>
      </c>
      <c r="AF2292">
        <v>0</v>
      </c>
      <c r="AG2292" t="s">
        <v>11792</v>
      </c>
      <c r="AH2292" s="21" t="str">
        <f t="shared" si="70"/>
        <v>YO27</v>
      </c>
      <c r="AI2292" s="21">
        <v>67.5</v>
      </c>
      <c r="AJ2292" s="21">
        <f t="shared" si="71"/>
        <v>100</v>
      </c>
      <c r="AK2292" s="21" t="s">
        <v>2060</v>
      </c>
      <c r="AL2292" t="s">
        <v>2984</v>
      </c>
      <c r="AM2292" t="s">
        <v>53</v>
      </c>
      <c r="AN2292" t="s">
        <v>2031</v>
      </c>
    </row>
    <row r="2293" spans="1:40" ht="15" hidden="1" thickTop="1" x14ac:dyDescent="0.35">
      <c r="A2293" t="s">
        <v>11776</v>
      </c>
      <c r="B2293" t="s">
        <v>11793</v>
      </c>
      <c r="C2293" t="s">
        <v>3456</v>
      </c>
      <c r="D2293" t="s">
        <v>11794</v>
      </c>
      <c r="E2293" t="s">
        <v>2608</v>
      </c>
      <c r="F2293">
        <v>1</v>
      </c>
      <c r="G2293" t="s">
        <v>2609</v>
      </c>
      <c r="H2293" t="s">
        <v>2577</v>
      </c>
      <c r="I2293" t="s">
        <v>2511</v>
      </c>
      <c r="J2293" t="s">
        <v>2675</v>
      </c>
      <c r="K2293" t="s">
        <v>2611</v>
      </c>
      <c r="L2293" t="s">
        <v>2058</v>
      </c>
      <c r="M2293" t="s">
        <v>2170</v>
      </c>
      <c r="N2293">
        <v>0</v>
      </c>
      <c r="O2293">
        <v>0</v>
      </c>
      <c r="P2293">
        <v>0</v>
      </c>
      <c r="Q2293">
        <v>15300</v>
      </c>
      <c r="R2293">
        <v>0</v>
      </c>
      <c r="S2293">
        <v>0</v>
      </c>
      <c r="T2293">
        <v>0</v>
      </c>
      <c r="U2293">
        <v>0</v>
      </c>
      <c r="V2293">
        <v>0</v>
      </c>
      <c r="W2293">
        <v>0</v>
      </c>
      <c r="X2293">
        <v>0</v>
      </c>
      <c r="Y2293">
        <v>0</v>
      </c>
      <c r="Z2293">
        <v>0</v>
      </c>
      <c r="AA2293">
        <v>0</v>
      </c>
      <c r="AB2293">
        <v>0</v>
      </c>
      <c r="AC2293">
        <v>0</v>
      </c>
      <c r="AD2293">
        <v>0</v>
      </c>
      <c r="AE2293">
        <v>0</v>
      </c>
      <c r="AF2293">
        <v>0</v>
      </c>
      <c r="AG2293" t="s">
        <v>11795</v>
      </c>
      <c r="AH2293" s="21" t="str">
        <f t="shared" si="70"/>
        <v>YO98</v>
      </c>
      <c r="AI2293" s="21">
        <v>67.5</v>
      </c>
      <c r="AJ2293" s="21">
        <f t="shared" si="71"/>
        <v>100</v>
      </c>
      <c r="AK2293" s="21" t="s">
        <v>2060</v>
      </c>
      <c r="AL2293" t="s">
        <v>2581</v>
      </c>
      <c r="AM2293" t="s">
        <v>53</v>
      </c>
      <c r="AN2293" t="s">
        <v>2031</v>
      </c>
    </row>
    <row r="2294" spans="1:40" ht="15" hidden="1" thickTop="1" x14ac:dyDescent="0.35">
      <c r="A2294" t="s">
        <v>11779</v>
      </c>
      <c r="B2294" t="s">
        <v>11798</v>
      </c>
      <c r="C2294" t="s">
        <v>3771</v>
      </c>
      <c r="D2294" t="s">
        <v>11799</v>
      </c>
      <c r="E2294" t="s">
        <v>2508</v>
      </c>
      <c r="F2294">
        <v>1</v>
      </c>
      <c r="G2294" t="s">
        <v>2509</v>
      </c>
      <c r="H2294" t="s">
        <v>2510</v>
      </c>
      <c r="I2294" t="s">
        <v>2511</v>
      </c>
      <c r="J2294" t="s">
        <v>3773</v>
      </c>
      <c r="K2294" t="s">
        <v>2513</v>
      </c>
      <c r="L2294" t="s">
        <v>2058</v>
      </c>
      <c r="M2294" t="s">
        <v>2488</v>
      </c>
      <c r="N2294">
        <v>5</v>
      </c>
      <c r="O2294">
        <v>190</v>
      </c>
      <c r="P2294">
        <v>1.1599999999999999</v>
      </c>
      <c r="Q2294">
        <v>16320</v>
      </c>
      <c r="R2294">
        <v>3</v>
      </c>
      <c r="S2294">
        <v>110</v>
      </c>
      <c r="T2294">
        <v>0.67</v>
      </c>
      <c r="U2294">
        <v>0</v>
      </c>
      <c r="V2294">
        <v>0</v>
      </c>
      <c r="W2294">
        <v>0</v>
      </c>
      <c r="X2294">
        <v>2</v>
      </c>
      <c r="Y2294">
        <v>80</v>
      </c>
      <c r="Z2294">
        <v>0.49</v>
      </c>
      <c r="AA2294">
        <v>0</v>
      </c>
      <c r="AB2294">
        <v>0</v>
      </c>
      <c r="AC2294">
        <v>0</v>
      </c>
      <c r="AD2294">
        <v>0</v>
      </c>
      <c r="AE2294">
        <v>0</v>
      </c>
      <c r="AF2294">
        <v>0</v>
      </c>
      <c r="AG2294" t="s">
        <v>11800</v>
      </c>
      <c r="AH2294" s="21" t="str">
        <f t="shared" si="70"/>
        <v>YH98</v>
      </c>
      <c r="AI2294" s="21">
        <v>72.000000000000014</v>
      </c>
      <c r="AJ2294" s="21">
        <f t="shared" si="71"/>
        <v>98.835784313725483</v>
      </c>
      <c r="AK2294" s="21" t="s">
        <v>2063</v>
      </c>
      <c r="AL2294" t="s">
        <v>2515</v>
      </c>
      <c r="AM2294" t="s">
        <v>53</v>
      </c>
      <c r="AN2294" t="s">
        <v>2030</v>
      </c>
    </row>
    <row r="2295" spans="1:40" ht="15" hidden="1" thickTop="1" x14ac:dyDescent="0.35">
      <c r="A2295" t="s">
        <v>11782</v>
      </c>
      <c r="B2295" t="s">
        <v>11802</v>
      </c>
      <c r="C2295" t="s">
        <v>5803</v>
      </c>
      <c r="D2295" t="s">
        <v>11803</v>
      </c>
      <c r="E2295" t="s">
        <v>561</v>
      </c>
      <c r="F2295">
        <v>1</v>
      </c>
      <c r="G2295" t="s">
        <v>2524</v>
      </c>
      <c r="H2295" t="s">
        <v>2056</v>
      </c>
      <c r="I2295" t="s">
        <v>2511</v>
      </c>
      <c r="J2295" t="s">
        <v>3893</v>
      </c>
      <c r="K2295" t="s">
        <v>62</v>
      </c>
      <c r="L2295" t="s">
        <v>2058</v>
      </c>
      <c r="M2295" t="s">
        <v>2059</v>
      </c>
      <c r="N2295">
        <v>1</v>
      </c>
      <c r="O2295">
        <v>16</v>
      </c>
      <c r="P2295">
        <v>7.0000000000000007E-2</v>
      </c>
      <c r="Q2295">
        <v>24480</v>
      </c>
      <c r="R2295">
        <v>0</v>
      </c>
      <c r="S2295">
        <v>0</v>
      </c>
      <c r="T2295">
        <v>0</v>
      </c>
      <c r="U2295">
        <v>0</v>
      </c>
      <c r="V2295">
        <v>0</v>
      </c>
      <c r="W2295">
        <v>0</v>
      </c>
      <c r="X2295">
        <v>1</v>
      </c>
      <c r="Y2295">
        <v>16</v>
      </c>
      <c r="Z2295">
        <v>7.0000000000000007E-2</v>
      </c>
      <c r="AA2295">
        <v>0</v>
      </c>
      <c r="AB2295">
        <v>0</v>
      </c>
      <c r="AC2295">
        <v>0</v>
      </c>
      <c r="AD2295">
        <v>0</v>
      </c>
      <c r="AE2295">
        <v>0</v>
      </c>
      <c r="AF2295">
        <v>0</v>
      </c>
      <c r="AG2295" t="s">
        <v>11804</v>
      </c>
      <c r="AH2295" s="21" t="str">
        <f t="shared" si="70"/>
        <v>YR21</v>
      </c>
      <c r="AI2295" s="21">
        <v>107.92500000000001</v>
      </c>
      <c r="AJ2295" s="21">
        <f t="shared" si="71"/>
        <v>99.93464052287581</v>
      </c>
      <c r="AK2295" s="21" t="s">
        <v>2060</v>
      </c>
      <c r="AL2295" t="s">
        <v>2527</v>
      </c>
      <c r="AM2295" t="s">
        <v>53</v>
      </c>
      <c r="AN2295" t="s">
        <v>2030</v>
      </c>
    </row>
    <row r="2296" spans="1:40" ht="15" hidden="1" thickTop="1" x14ac:dyDescent="0.35">
      <c r="A2296" t="s">
        <v>11786</v>
      </c>
      <c r="B2296" t="s">
        <v>11806</v>
      </c>
      <c r="C2296" t="s">
        <v>3149</v>
      </c>
      <c r="D2296" t="s">
        <v>11807</v>
      </c>
      <c r="E2296" t="s">
        <v>2562</v>
      </c>
      <c r="F2296">
        <v>1</v>
      </c>
      <c r="G2296" t="s">
        <v>2546</v>
      </c>
      <c r="H2296" t="s">
        <v>2510</v>
      </c>
      <c r="I2296" t="s">
        <v>2511</v>
      </c>
      <c r="J2296" t="s">
        <v>2547</v>
      </c>
      <c r="K2296" t="s">
        <v>2548</v>
      </c>
      <c r="L2296" t="s">
        <v>2058</v>
      </c>
      <c r="M2296" t="s">
        <v>2170</v>
      </c>
      <c r="N2296">
        <v>0</v>
      </c>
      <c r="O2296">
        <v>0</v>
      </c>
      <c r="P2296">
        <v>0</v>
      </c>
      <c r="Q2296">
        <v>15300</v>
      </c>
      <c r="R2296">
        <v>0</v>
      </c>
      <c r="S2296">
        <v>0</v>
      </c>
      <c r="T2296">
        <v>0</v>
      </c>
      <c r="U2296">
        <v>0</v>
      </c>
      <c r="V2296">
        <v>0</v>
      </c>
      <c r="W2296">
        <v>0</v>
      </c>
      <c r="X2296">
        <v>0</v>
      </c>
      <c r="Y2296">
        <v>0</v>
      </c>
      <c r="Z2296">
        <v>0</v>
      </c>
      <c r="AA2296">
        <v>0</v>
      </c>
      <c r="AB2296">
        <v>0</v>
      </c>
      <c r="AC2296">
        <v>0</v>
      </c>
      <c r="AD2296">
        <v>0</v>
      </c>
      <c r="AE2296">
        <v>0</v>
      </c>
      <c r="AF2296">
        <v>0</v>
      </c>
      <c r="AG2296" t="s">
        <v>11808</v>
      </c>
      <c r="AH2296" s="21" t="str">
        <f t="shared" si="70"/>
        <v>YO27</v>
      </c>
      <c r="AI2296" s="21">
        <v>67.5</v>
      </c>
      <c r="AJ2296" s="21">
        <f t="shared" si="71"/>
        <v>100</v>
      </c>
      <c r="AK2296" s="21" t="s">
        <v>2060</v>
      </c>
      <c r="AL2296" t="s">
        <v>2551</v>
      </c>
      <c r="AM2296" t="s">
        <v>53</v>
      </c>
      <c r="AN2296" t="s">
        <v>2030</v>
      </c>
    </row>
    <row r="2297" spans="1:40" ht="15" hidden="1" thickTop="1" x14ac:dyDescent="0.35">
      <c r="A2297" t="s">
        <v>7992</v>
      </c>
      <c r="B2297" t="s">
        <v>11810</v>
      </c>
      <c r="C2297" t="s">
        <v>2665</v>
      </c>
      <c r="D2297" t="s">
        <v>11811</v>
      </c>
      <c r="E2297" t="s">
        <v>2667</v>
      </c>
      <c r="F2297">
        <v>2</v>
      </c>
      <c r="G2297" t="s">
        <v>2509</v>
      </c>
      <c r="H2297" t="s">
        <v>2510</v>
      </c>
      <c r="I2297" t="s">
        <v>2511</v>
      </c>
      <c r="J2297" t="s">
        <v>2668</v>
      </c>
      <c r="K2297" t="s">
        <v>2669</v>
      </c>
      <c r="L2297" t="s">
        <v>2058</v>
      </c>
      <c r="M2297" t="s">
        <v>2059</v>
      </c>
      <c r="N2297">
        <v>0</v>
      </c>
      <c r="O2297">
        <v>0</v>
      </c>
      <c r="P2297">
        <v>0</v>
      </c>
      <c r="Q2297">
        <v>24480</v>
      </c>
      <c r="R2297">
        <v>0</v>
      </c>
      <c r="S2297">
        <v>0</v>
      </c>
      <c r="T2297">
        <v>0</v>
      </c>
      <c r="U2297">
        <v>0</v>
      </c>
      <c r="V2297">
        <v>0</v>
      </c>
      <c r="W2297">
        <v>0</v>
      </c>
      <c r="X2297">
        <v>0</v>
      </c>
      <c r="Y2297">
        <v>0</v>
      </c>
      <c r="Z2297">
        <v>0</v>
      </c>
      <c r="AA2297">
        <v>0</v>
      </c>
      <c r="AB2297">
        <v>0</v>
      </c>
      <c r="AC2297">
        <v>0</v>
      </c>
      <c r="AD2297">
        <v>0</v>
      </c>
      <c r="AE2297">
        <v>0</v>
      </c>
      <c r="AF2297">
        <v>0</v>
      </c>
      <c r="AG2297" t="s">
        <v>11812</v>
      </c>
      <c r="AH2297" s="21" t="str">
        <f t="shared" si="70"/>
        <v>YO27</v>
      </c>
      <c r="AI2297" s="21">
        <v>107.92500000000001</v>
      </c>
      <c r="AJ2297" s="21">
        <f t="shared" si="71"/>
        <v>100</v>
      </c>
      <c r="AK2297" s="21" t="s">
        <v>2060</v>
      </c>
      <c r="AL2297" t="s">
        <v>2515</v>
      </c>
      <c r="AM2297" t="s">
        <v>53</v>
      </c>
      <c r="AN2297" t="s">
        <v>2031</v>
      </c>
    </row>
    <row r="2298" spans="1:40" ht="15" hidden="1" thickTop="1" x14ac:dyDescent="0.35">
      <c r="A2298" t="s">
        <v>11796</v>
      </c>
      <c r="B2298" t="s">
        <v>11814</v>
      </c>
      <c r="C2298" t="s">
        <v>5194</v>
      </c>
      <c r="D2298" t="s">
        <v>11815</v>
      </c>
      <c r="E2298" t="s">
        <v>4811</v>
      </c>
      <c r="F2298">
        <v>1</v>
      </c>
      <c r="G2298" t="s">
        <v>2600</v>
      </c>
      <c r="H2298" t="s">
        <v>2577</v>
      </c>
      <c r="I2298" t="s">
        <v>2511</v>
      </c>
      <c r="J2298" t="s">
        <v>2699</v>
      </c>
      <c r="K2298" t="s">
        <v>2579</v>
      </c>
      <c r="L2298" t="s">
        <v>2058</v>
      </c>
      <c r="M2298" t="s">
        <v>2059</v>
      </c>
      <c r="N2298">
        <v>0</v>
      </c>
      <c r="O2298">
        <v>0</v>
      </c>
      <c r="P2298">
        <v>0</v>
      </c>
      <c r="Q2298">
        <v>24480</v>
      </c>
      <c r="R2298">
        <v>0</v>
      </c>
      <c r="S2298">
        <v>0</v>
      </c>
      <c r="T2298">
        <v>0</v>
      </c>
      <c r="U2298">
        <v>0</v>
      </c>
      <c r="V2298">
        <v>0</v>
      </c>
      <c r="W2298">
        <v>0</v>
      </c>
      <c r="X2298">
        <v>0</v>
      </c>
      <c r="Y2298">
        <v>0</v>
      </c>
      <c r="Z2298">
        <v>0</v>
      </c>
      <c r="AA2298">
        <v>0</v>
      </c>
      <c r="AB2298">
        <v>0</v>
      </c>
      <c r="AC2298">
        <v>0</v>
      </c>
      <c r="AD2298">
        <v>0</v>
      </c>
      <c r="AE2298">
        <v>0</v>
      </c>
      <c r="AF2298">
        <v>0</v>
      </c>
      <c r="AG2298" t="s">
        <v>11816</v>
      </c>
      <c r="AH2298" s="21" t="str">
        <f t="shared" si="70"/>
        <v>YR21</v>
      </c>
      <c r="AI2298" s="21">
        <v>107.92500000000001</v>
      </c>
      <c r="AJ2298" s="21">
        <f t="shared" si="71"/>
        <v>100</v>
      </c>
      <c r="AK2298" s="21" t="s">
        <v>2060</v>
      </c>
      <c r="AL2298" t="s">
        <v>2581</v>
      </c>
      <c r="AM2298" t="s">
        <v>53</v>
      </c>
      <c r="AN2298" t="s">
        <v>2029</v>
      </c>
    </row>
    <row r="2299" spans="1:40" ht="15" hidden="1" thickTop="1" x14ac:dyDescent="0.35">
      <c r="A2299" t="s">
        <v>11797</v>
      </c>
      <c r="B2299" t="s">
        <v>11818</v>
      </c>
      <c r="C2299" t="s">
        <v>2689</v>
      </c>
      <c r="D2299" t="s">
        <v>11819</v>
      </c>
      <c r="E2299" t="s">
        <v>2691</v>
      </c>
      <c r="F2299">
        <v>1</v>
      </c>
      <c r="G2299" t="s">
        <v>2609</v>
      </c>
      <c r="H2299" t="s">
        <v>2577</v>
      </c>
      <c r="I2299" t="s">
        <v>2511</v>
      </c>
      <c r="J2299" t="s">
        <v>2692</v>
      </c>
      <c r="K2299" t="s">
        <v>2635</v>
      </c>
      <c r="L2299" t="s">
        <v>2058</v>
      </c>
      <c r="M2299" t="s">
        <v>2059</v>
      </c>
      <c r="N2299">
        <v>0</v>
      </c>
      <c r="O2299">
        <v>0</v>
      </c>
      <c r="P2299">
        <v>0</v>
      </c>
      <c r="Q2299">
        <v>24480</v>
      </c>
      <c r="R2299">
        <v>0</v>
      </c>
      <c r="S2299">
        <v>0</v>
      </c>
      <c r="T2299">
        <v>0</v>
      </c>
      <c r="U2299">
        <v>0</v>
      </c>
      <c r="V2299">
        <v>0</v>
      </c>
      <c r="W2299">
        <v>0</v>
      </c>
      <c r="X2299">
        <v>0</v>
      </c>
      <c r="Y2299">
        <v>0</v>
      </c>
      <c r="Z2299">
        <v>0</v>
      </c>
      <c r="AA2299">
        <v>0</v>
      </c>
      <c r="AB2299">
        <v>0</v>
      </c>
      <c r="AC2299">
        <v>0</v>
      </c>
      <c r="AD2299">
        <v>0</v>
      </c>
      <c r="AE2299">
        <v>0</v>
      </c>
      <c r="AF2299">
        <v>0</v>
      </c>
      <c r="AG2299" t="s">
        <v>11820</v>
      </c>
      <c r="AH2299" s="21" t="str">
        <f t="shared" si="70"/>
        <v>YR21</v>
      </c>
      <c r="AI2299" s="21">
        <v>107.92500000000001</v>
      </c>
      <c r="AJ2299" s="21">
        <f t="shared" si="71"/>
        <v>100</v>
      </c>
      <c r="AK2299" s="21" t="s">
        <v>2060</v>
      </c>
      <c r="AL2299" t="s">
        <v>2581</v>
      </c>
      <c r="AM2299" t="s">
        <v>53</v>
      </c>
      <c r="AN2299" t="s">
        <v>2029</v>
      </c>
    </row>
    <row r="2300" spans="1:40" ht="15" hidden="1" thickTop="1" x14ac:dyDescent="0.35">
      <c r="A2300" t="s">
        <v>11801</v>
      </c>
      <c r="B2300" t="s">
        <v>11822</v>
      </c>
      <c r="C2300" t="s">
        <v>3996</v>
      </c>
      <c r="D2300" t="s">
        <v>11823</v>
      </c>
      <c r="E2300" t="s">
        <v>2575</v>
      </c>
      <c r="F2300">
        <v>1</v>
      </c>
      <c r="G2300" t="s">
        <v>2600</v>
      </c>
      <c r="H2300" t="s">
        <v>2577</v>
      </c>
      <c r="I2300" t="s">
        <v>2511</v>
      </c>
      <c r="J2300" t="s">
        <v>2601</v>
      </c>
      <c r="K2300" t="s">
        <v>2602</v>
      </c>
      <c r="L2300" t="s">
        <v>2058</v>
      </c>
      <c r="M2300" t="s">
        <v>2982</v>
      </c>
      <c r="N2300">
        <v>0</v>
      </c>
      <c r="O2300">
        <v>0</v>
      </c>
      <c r="P2300">
        <v>0</v>
      </c>
      <c r="Q2300">
        <v>14280</v>
      </c>
      <c r="R2300">
        <v>0</v>
      </c>
      <c r="S2300">
        <v>0</v>
      </c>
      <c r="T2300">
        <v>0</v>
      </c>
      <c r="U2300">
        <v>0</v>
      </c>
      <c r="V2300">
        <v>0</v>
      </c>
      <c r="W2300">
        <v>0</v>
      </c>
      <c r="X2300">
        <v>0</v>
      </c>
      <c r="Y2300">
        <v>0</v>
      </c>
      <c r="Z2300">
        <v>0</v>
      </c>
      <c r="AA2300">
        <v>0</v>
      </c>
      <c r="AB2300">
        <v>0</v>
      </c>
      <c r="AC2300">
        <v>0</v>
      </c>
      <c r="AD2300">
        <v>0</v>
      </c>
      <c r="AE2300">
        <v>0</v>
      </c>
      <c r="AF2300">
        <v>0</v>
      </c>
      <c r="AG2300" t="s">
        <v>11824</v>
      </c>
      <c r="AH2300" s="21" t="str">
        <f t="shared" si="70"/>
        <v>YR21</v>
      </c>
      <c r="AI2300" s="21">
        <v>62.999999999999986</v>
      </c>
      <c r="AJ2300" s="21">
        <f t="shared" si="71"/>
        <v>100</v>
      </c>
      <c r="AK2300" s="21" t="s">
        <v>2060</v>
      </c>
      <c r="AL2300" t="s">
        <v>2551</v>
      </c>
      <c r="AM2300" t="s">
        <v>53</v>
      </c>
      <c r="AN2300" t="s">
        <v>2029</v>
      </c>
    </row>
    <row r="2301" spans="1:40" ht="15" hidden="1" thickTop="1" x14ac:dyDescent="0.35">
      <c r="A2301" t="s">
        <v>11805</v>
      </c>
      <c r="B2301" t="s">
        <v>11826</v>
      </c>
      <c r="C2301" t="s">
        <v>4943</v>
      </c>
      <c r="D2301" t="s">
        <v>11827</v>
      </c>
      <c r="E2301" t="s">
        <v>2562</v>
      </c>
      <c r="F2301">
        <v>1</v>
      </c>
      <c r="G2301" t="s">
        <v>2546</v>
      </c>
      <c r="H2301" t="s">
        <v>2510</v>
      </c>
      <c r="I2301" t="s">
        <v>2511</v>
      </c>
      <c r="J2301" t="s">
        <v>2547</v>
      </c>
      <c r="K2301" t="s">
        <v>2548</v>
      </c>
      <c r="L2301" t="s">
        <v>2058</v>
      </c>
      <c r="M2301" t="s">
        <v>2170</v>
      </c>
      <c r="N2301">
        <v>0</v>
      </c>
      <c r="O2301">
        <v>0</v>
      </c>
      <c r="P2301">
        <v>0</v>
      </c>
      <c r="Q2301">
        <v>15300</v>
      </c>
      <c r="R2301">
        <v>0</v>
      </c>
      <c r="S2301">
        <v>0</v>
      </c>
      <c r="T2301">
        <v>0</v>
      </c>
      <c r="U2301">
        <v>0</v>
      </c>
      <c r="V2301">
        <v>0</v>
      </c>
      <c r="W2301">
        <v>0</v>
      </c>
      <c r="X2301">
        <v>0</v>
      </c>
      <c r="Y2301">
        <v>0</v>
      </c>
      <c r="Z2301">
        <v>0</v>
      </c>
      <c r="AA2301">
        <v>0</v>
      </c>
      <c r="AB2301">
        <v>0</v>
      </c>
      <c r="AC2301">
        <v>0</v>
      </c>
      <c r="AD2301">
        <v>0</v>
      </c>
      <c r="AE2301">
        <v>0</v>
      </c>
      <c r="AF2301">
        <v>0</v>
      </c>
      <c r="AG2301" t="s">
        <v>11828</v>
      </c>
      <c r="AH2301" s="21" t="str">
        <f t="shared" si="70"/>
        <v>YR20</v>
      </c>
      <c r="AI2301" s="21">
        <v>67.5</v>
      </c>
      <c r="AJ2301" s="21">
        <f t="shared" si="71"/>
        <v>100</v>
      </c>
      <c r="AK2301" s="21" t="s">
        <v>2060</v>
      </c>
      <c r="AL2301" t="s">
        <v>2551</v>
      </c>
      <c r="AM2301" t="s">
        <v>53</v>
      </c>
      <c r="AN2301" t="s">
        <v>2031</v>
      </c>
    </row>
    <row r="2302" spans="1:40" ht="15" hidden="1" thickTop="1" x14ac:dyDescent="0.35">
      <c r="A2302" t="s">
        <v>11809</v>
      </c>
      <c r="B2302" t="s">
        <v>11830</v>
      </c>
      <c r="C2302" t="s">
        <v>5868</v>
      </c>
      <c r="D2302" t="s">
        <v>11831</v>
      </c>
      <c r="E2302" t="s">
        <v>3309</v>
      </c>
      <c r="F2302">
        <v>1</v>
      </c>
      <c r="G2302" t="s">
        <v>2509</v>
      </c>
      <c r="H2302" t="s">
        <v>2510</v>
      </c>
      <c r="I2302" t="s">
        <v>2511</v>
      </c>
      <c r="J2302" t="s">
        <v>4316</v>
      </c>
      <c r="K2302" t="s">
        <v>3109</v>
      </c>
      <c r="L2302" t="s">
        <v>2058</v>
      </c>
      <c r="M2302" t="s">
        <v>2059</v>
      </c>
      <c r="N2302">
        <v>0</v>
      </c>
      <c r="O2302">
        <v>0</v>
      </c>
      <c r="P2302">
        <v>0</v>
      </c>
      <c r="Q2302">
        <v>24480</v>
      </c>
      <c r="R2302">
        <v>0</v>
      </c>
      <c r="S2302">
        <v>0</v>
      </c>
      <c r="T2302">
        <v>0</v>
      </c>
      <c r="U2302">
        <v>0</v>
      </c>
      <c r="V2302">
        <v>0</v>
      </c>
      <c r="W2302">
        <v>0</v>
      </c>
      <c r="X2302">
        <v>0</v>
      </c>
      <c r="Y2302">
        <v>0</v>
      </c>
      <c r="Z2302">
        <v>0</v>
      </c>
      <c r="AA2302">
        <v>0</v>
      </c>
      <c r="AB2302">
        <v>0</v>
      </c>
      <c r="AC2302">
        <v>0</v>
      </c>
      <c r="AD2302">
        <v>0</v>
      </c>
      <c r="AE2302">
        <v>0</v>
      </c>
      <c r="AF2302">
        <v>0</v>
      </c>
      <c r="AG2302" t="s">
        <v>11832</v>
      </c>
      <c r="AH2302" s="21" t="str">
        <f t="shared" si="70"/>
        <v>YR20</v>
      </c>
      <c r="AI2302" s="21">
        <v>107.92500000000001</v>
      </c>
      <c r="AJ2302" s="21">
        <f t="shared" si="71"/>
        <v>100</v>
      </c>
      <c r="AK2302" s="21" t="s">
        <v>2060</v>
      </c>
      <c r="AL2302" t="s">
        <v>2515</v>
      </c>
      <c r="AM2302" t="s">
        <v>53</v>
      </c>
      <c r="AN2302" t="s">
        <v>2029</v>
      </c>
    </row>
    <row r="2303" spans="1:40" ht="15" hidden="1" thickTop="1" x14ac:dyDescent="0.35">
      <c r="A2303" t="s">
        <v>11813</v>
      </c>
      <c r="B2303" t="s">
        <v>11833</v>
      </c>
      <c r="C2303" t="s">
        <v>3972</v>
      </c>
      <c r="D2303" t="s">
        <v>11834</v>
      </c>
      <c r="E2303" t="s">
        <v>2681</v>
      </c>
      <c r="F2303">
        <v>2</v>
      </c>
      <c r="G2303" t="s">
        <v>2682</v>
      </c>
      <c r="H2303" t="s">
        <v>2620</v>
      </c>
      <c r="I2303" t="s">
        <v>2511</v>
      </c>
      <c r="J2303" t="s">
        <v>2683</v>
      </c>
      <c r="K2303" t="s">
        <v>2684</v>
      </c>
      <c r="L2303" t="s">
        <v>2058</v>
      </c>
      <c r="M2303" t="s">
        <v>2059</v>
      </c>
      <c r="N2303">
        <v>1</v>
      </c>
      <c r="O2303">
        <v>46</v>
      </c>
      <c r="P2303">
        <v>0.19</v>
      </c>
      <c r="Q2303">
        <v>24480</v>
      </c>
      <c r="R2303">
        <v>1</v>
      </c>
      <c r="S2303">
        <v>46</v>
      </c>
      <c r="T2303">
        <v>0.19</v>
      </c>
      <c r="U2303">
        <v>0</v>
      </c>
      <c r="V2303">
        <v>0</v>
      </c>
      <c r="W2303">
        <v>0</v>
      </c>
      <c r="X2303">
        <v>0</v>
      </c>
      <c r="Y2303">
        <v>0</v>
      </c>
      <c r="Z2303">
        <v>0</v>
      </c>
      <c r="AA2303">
        <v>0</v>
      </c>
      <c r="AB2303">
        <v>0</v>
      </c>
      <c r="AC2303">
        <v>0</v>
      </c>
      <c r="AD2303">
        <v>0</v>
      </c>
      <c r="AE2303">
        <v>0</v>
      </c>
      <c r="AF2303">
        <v>0</v>
      </c>
      <c r="AG2303" t="s">
        <v>11835</v>
      </c>
      <c r="AH2303" s="21" t="str">
        <f t="shared" si="70"/>
        <v>YR20</v>
      </c>
      <c r="AI2303" s="21">
        <v>107.92500000000001</v>
      </c>
      <c r="AJ2303" s="21">
        <f t="shared" si="71"/>
        <v>99.812091503267979</v>
      </c>
      <c r="AK2303" s="21" t="s">
        <v>2060</v>
      </c>
      <c r="AL2303" t="s">
        <v>2686</v>
      </c>
      <c r="AM2303" t="s">
        <v>53</v>
      </c>
      <c r="AN2303" t="s">
        <v>2031</v>
      </c>
    </row>
    <row r="2304" spans="1:40" ht="15" hidden="1" thickTop="1" x14ac:dyDescent="0.35">
      <c r="A2304" t="s">
        <v>11817</v>
      </c>
      <c r="B2304" t="s">
        <v>11837</v>
      </c>
      <c r="C2304" t="s">
        <v>2813</v>
      </c>
      <c r="D2304" t="s">
        <v>11838</v>
      </c>
      <c r="E2304" t="s">
        <v>3624</v>
      </c>
      <c r="F2304">
        <v>1</v>
      </c>
      <c r="G2304" t="s">
        <v>2816</v>
      </c>
      <c r="H2304" t="s">
        <v>2620</v>
      </c>
      <c r="I2304" t="s">
        <v>2511</v>
      </c>
      <c r="J2304" t="s">
        <v>2817</v>
      </c>
      <c r="K2304" t="s">
        <v>2818</v>
      </c>
      <c r="L2304" t="s">
        <v>2058</v>
      </c>
      <c r="M2304" t="s">
        <v>2170</v>
      </c>
      <c r="N2304">
        <v>0</v>
      </c>
      <c r="O2304">
        <v>0</v>
      </c>
      <c r="P2304">
        <v>0</v>
      </c>
      <c r="Q2304">
        <v>15300</v>
      </c>
      <c r="R2304">
        <v>0</v>
      </c>
      <c r="S2304">
        <v>0</v>
      </c>
      <c r="T2304">
        <v>0</v>
      </c>
      <c r="U2304">
        <v>0</v>
      </c>
      <c r="V2304">
        <v>0</v>
      </c>
      <c r="W2304">
        <v>0</v>
      </c>
      <c r="X2304">
        <v>0</v>
      </c>
      <c r="Y2304">
        <v>0</v>
      </c>
      <c r="Z2304">
        <v>0</v>
      </c>
      <c r="AA2304">
        <v>0</v>
      </c>
      <c r="AB2304">
        <v>0</v>
      </c>
      <c r="AC2304">
        <v>0</v>
      </c>
      <c r="AD2304">
        <v>0</v>
      </c>
      <c r="AE2304">
        <v>0</v>
      </c>
      <c r="AF2304">
        <v>0</v>
      </c>
      <c r="AG2304" t="s">
        <v>11839</v>
      </c>
      <c r="AH2304" s="21" t="str">
        <f t="shared" si="70"/>
        <v>YR20</v>
      </c>
      <c r="AI2304" s="21">
        <v>67.5</v>
      </c>
      <c r="AJ2304" s="21">
        <f t="shared" si="71"/>
        <v>100</v>
      </c>
      <c r="AK2304" s="21" t="s">
        <v>2060</v>
      </c>
      <c r="AL2304" t="s">
        <v>2820</v>
      </c>
      <c r="AM2304" t="s">
        <v>53</v>
      </c>
      <c r="AN2304" t="s">
        <v>2030</v>
      </c>
    </row>
    <row r="2305" spans="1:40" ht="15" hidden="1" thickTop="1" x14ac:dyDescent="0.35">
      <c r="A2305" t="s">
        <v>11821</v>
      </c>
      <c r="B2305" t="s">
        <v>11841</v>
      </c>
      <c r="C2305" t="s">
        <v>2813</v>
      </c>
      <c r="D2305" t="s">
        <v>11842</v>
      </c>
      <c r="E2305" t="s">
        <v>2815</v>
      </c>
      <c r="F2305">
        <v>1</v>
      </c>
      <c r="G2305" t="s">
        <v>2816</v>
      </c>
      <c r="H2305" t="s">
        <v>2620</v>
      </c>
      <c r="I2305" t="s">
        <v>2511</v>
      </c>
      <c r="J2305" t="s">
        <v>2817</v>
      </c>
      <c r="K2305" t="s">
        <v>2818</v>
      </c>
      <c r="L2305" t="s">
        <v>2058</v>
      </c>
      <c r="M2305" t="s">
        <v>2059</v>
      </c>
      <c r="N2305">
        <v>2</v>
      </c>
      <c r="O2305">
        <v>149</v>
      </c>
      <c r="P2305">
        <v>0.61</v>
      </c>
      <c r="Q2305">
        <v>24480</v>
      </c>
      <c r="R2305">
        <v>1</v>
      </c>
      <c r="S2305">
        <v>106</v>
      </c>
      <c r="T2305">
        <v>0.43</v>
      </c>
      <c r="U2305">
        <v>0</v>
      </c>
      <c r="V2305">
        <v>0</v>
      </c>
      <c r="W2305">
        <v>0</v>
      </c>
      <c r="X2305">
        <v>1</v>
      </c>
      <c r="Y2305">
        <v>43</v>
      </c>
      <c r="Z2305">
        <v>0.18</v>
      </c>
      <c r="AA2305">
        <v>0</v>
      </c>
      <c r="AB2305">
        <v>0</v>
      </c>
      <c r="AC2305">
        <v>0</v>
      </c>
      <c r="AD2305">
        <v>0</v>
      </c>
      <c r="AE2305">
        <v>0</v>
      </c>
      <c r="AF2305">
        <v>0</v>
      </c>
      <c r="AG2305" t="s">
        <v>11843</v>
      </c>
      <c r="AH2305" s="21" t="str">
        <f t="shared" si="70"/>
        <v>YR20</v>
      </c>
      <c r="AI2305" s="21">
        <v>107.92500000000001</v>
      </c>
      <c r="AJ2305" s="21">
        <f t="shared" si="71"/>
        <v>99.39133986928104</v>
      </c>
      <c r="AK2305" s="21" t="s">
        <v>2063</v>
      </c>
      <c r="AL2305" t="s">
        <v>2820</v>
      </c>
      <c r="AM2305" t="s">
        <v>53</v>
      </c>
      <c r="AN2305" t="s">
        <v>2032</v>
      </c>
    </row>
    <row r="2306" spans="1:40" ht="15" hidden="1" thickTop="1" x14ac:dyDescent="0.35">
      <c r="A2306" t="s">
        <v>11825</v>
      </c>
      <c r="B2306" t="s">
        <v>11845</v>
      </c>
      <c r="C2306" t="s">
        <v>3192</v>
      </c>
      <c r="D2306" t="s">
        <v>11846</v>
      </c>
      <c r="E2306" t="s">
        <v>2608</v>
      </c>
      <c r="F2306">
        <v>1</v>
      </c>
      <c r="G2306" t="s">
        <v>2609</v>
      </c>
      <c r="H2306" t="s">
        <v>2577</v>
      </c>
      <c r="I2306" t="s">
        <v>2511</v>
      </c>
      <c r="J2306" t="s">
        <v>2764</v>
      </c>
      <c r="K2306" t="s">
        <v>2765</v>
      </c>
      <c r="L2306" t="s">
        <v>2058</v>
      </c>
      <c r="M2306" t="s">
        <v>2059</v>
      </c>
      <c r="N2306">
        <v>0</v>
      </c>
      <c r="O2306">
        <v>0</v>
      </c>
      <c r="P2306">
        <v>0</v>
      </c>
      <c r="Q2306">
        <v>24480</v>
      </c>
      <c r="R2306">
        <v>0</v>
      </c>
      <c r="S2306">
        <v>0</v>
      </c>
      <c r="T2306">
        <v>0</v>
      </c>
      <c r="U2306">
        <v>0</v>
      </c>
      <c r="V2306">
        <v>0</v>
      </c>
      <c r="W2306">
        <v>0</v>
      </c>
      <c r="X2306">
        <v>0</v>
      </c>
      <c r="Y2306">
        <v>0</v>
      </c>
      <c r="Z2306">
        <v>0</v>
      </c>
      <c r="AA2306">
        <v>0</v>
      </c>
      <c r="AB2306">
        <v>0</v>
      </c>
      <c r="AC2306">
        <v>0</v>
      </c>
      <c r="AD2306">
        <v>0</v>
      </c>
      <c r="AE2306">
        <v>0</v>
      </c>
      <c r="AF2306">
        <v>0</v>
      </c>
      <c r="AG2306" t="s">
        <v>11847</v>
      </c>
      <c r="AH2306" s="21" t="str">
        <f t="shared" si="70"/>
        <v>YR21</v>
      </c>
      <c r="AI2306" s="21">
        <v>107.92500000000001</v>
      </c>
      <c r="AJ2306" s="21">
        <f t="shared" si="71"/>
        <v>100</v>
      </c>
      <c r="AK2306" s="21" t="s">
        <v>2060</v>
      </c>
      <c r="AL2306" t="s">
        <v>2613</v>
      </c>
      <c r="AM2306" t="s">
        <v>53</v>
      </c>
      <c r="AN2306" t="s">
        <v>2031</v>
      </c>
    </row>
    <row r="2307" spans="1:40" ht="15" hidden="1" thickTop="1" x14ac:dyDescent="0.35">
      <c r="A2307" t="s">
        <v>11829</v>
      </c>
      <c r="B2307" t="s">
        <v>11849</v>
      </c>
      <c r="C2307" t="s">
        <v>4416</v>
      </c>
      <c r="D2307" t="s">
        <v>11850</v>
      </c>
      <c r="E2307" t="s">
        <v>2608</v>
      </c>
      <c r="F2307">
        <v>1</v>
      </c>
      <c r="G2307" t="s">
        <v>2609</v>
      </c>
      <c r="H2307" t="s">
        <v>2577</v>
      </c>
      <c r="I2307" t="s">
        <v>2511</v>
      </c>
      <c r="J2307" t="s">
        <v>2764</v>
      </c>
      <c r="K2307" t="s">
        <v>2765</v>
      </c>
      <c r="L2307" t="s">
        <v>2058</v>
      </c>
      <c r="M2307" t="s">
        <v>2059</v>
      </c>
      <c r="N2307">
        <v>0</v>
      </c>
      <c r="O2307">
        <v>0</v>
      </c>
      <c r="P2307">
        <v>0</v>
      </c>
      <c r="Q2307">
        <v>24480</v>
      </c>
      <c r="R2307">
        <v>0</v>
      </c>
      <c r="S2307">
        <v>0</v>
      </c>
      <c r="T2307">
        <v>0</v>
      </c>
      <c r="U2307">
        <v>0</v>
      </c>
      <c r="V2307">
        <v>0</v>
      </c>
      <c r="W2307">
        <v>0</v>
      </c>
      <c r="X2307">
        <v>0</v>
      </c>
      <c r="Y2307">
        <v>0</v>
      </c>
      <c r="Z2307">
        <v>0</v>
      </c>
      <c r="AA2307">
        <v>0</v>
      </c>
      <c r="AB2307">
        <v>0</v>
      </c>
      <c r="AC2307">
        <v>0</v>
      </c>
      <c r="AD2307">
        <v>0</v>
      </c>
      <c r="AE2307">
        <v>0</v>
      </c>
      <c r="AF2307">
        <v>0</v>
      </c>
      <c r="AG2307" t="s">
        <v>11851</v>
      </c>
      <c r="AH2307" s="21" t="str">
        <f t="shared" si="70"/>
        <v>YR20</v>
      </c>
      <c r="AI2307" s="21">
        <v>107.92500000000001</v>
      </c>
      <c r="AJ2307" s="21">
        <f t="shared" si="71"/>
        <v>100</v>
      </c>
      <c r="AK2307" s="21" t="s">
        <v>2060</v>
      </c>
      <c r="AL2307" t="s">
        <v>2613</v>
      </c>
      <c r="AM2307" t="s">
        <v>53</v>
      </c>
      <c r="AN2307" t="s">
        <v>2029</v>
      </c>
    </row>
    <row r="2308" spans="1:40" ht="15" hidden="1" thickTop="1" x14ac:dyDescent="0.35">
      <c r="A2308" t="s">
        <v>7996</v>
      </c>
      <c r="B2308" t="s">
        <v>11853</v>
      </c>
      <c r="C2308" t="s">
        <v>3428</v>
      </c>
      <c r="D2308" t="s">
        <v>11854</v>
      </c>
      <c r="E2308" t="s">
        <v>3440</v>
      </c>
      <c r="F2308">
        <v>1</v>
      </c>
      <c r="G2308" t="s">
        <v>2609</v>
      </c>
      <c r="H2308" t="s">
        <v>2577</v>
      </c>
      <c r="I2308" t="s">
        <v>2511</v>
      </c>
      <c r="J2308" t="s">
        <v>2610</v>
      </c>
      <c r="K2308" t="s">
        <v>2611</v>
      </c>
      <c r="L2308" t="s">
        <v>2058</v>
      </c>
      <c r="M2308" t="s">
        <v>2170</v>
      </c>
      <c r="N2308">
        <v>0</v>
      </c>
      <c r="O2308">
        <v>0</v>
      </c>
      <c r="P2308">
        <v>0</v>
      </c>
      <c r="Q2308">
        <v>15300</v>
      </c>
      <c r="R2308">
        <v>0</v>
      </c>
      <c r="S2308">
        <v>0</v>
      </c>
      <c r="T2308">
        <v>0</v>
      </c>
      <c r="U2308">
        <v>0</v>
      </c>
      <c r="V2308">
        <v>0</v>
      </c>
      <c r="W2308">
        <v>0</v>
      </c>
      <c r="X2308">
        <v>0</v>
      </c>
      <c r="Y2308">
        <v>0</v>
      </c>
      <c r="Z2308">
        <v>0</v>
      </c>
      <c r="AA2308">
        <v>0</v>
      </c>
      <c r="AB2308">
        <v>0</v>
      </c>
      <c r="AC2308">
        <v>0</v>
      </c>
      <c r="AD2308">
        <v>0</v>
      </c>
      <c r="AE2308">
        <v>0</v>
      </c>
      <c r="AF2308">
        <v>0</v>
      </c>
      <c r="AG2308" t="s">
        <v>11855</v>
      </c>
      <c r="AH2308" s="21" t="str">
        <f t="shared" si="70"/>
        <v>YR20</v>
      </c>
      <c r="AI2308" s="21">
        <v>67.5</v>
      </c>
      <c r="AJ2308" s="21">
        <f t="shared" si="71"/>
        <v>100</v>
      </c>
      <c r="AK2308" s="21" t="s">
        <v>2060</v>
      </c>
      <c r="AL2308" t="s">
        <v>2613</v>
      </c>
      <c r="AM2308" t="s">
        <v>53</v>
      </c>
      <c r="AN2308" t="s">
        <v>2029</v>
      </c>
    </row>
    <row r="2309" spans="1:40" ht="15" hidden="1" thickTop="1" x14ac:dyDescent="0.35">
      <c r="A2309" t="s">
        <v>11836</v>
      </c>
      <c r="B2309" t="s">
        <v>11857</v>
      </c>
      <c r="C2309" t="s">
        <v>4673</v>
      </c>
      <c r="D2309" t="s">
        <v>11858</v>
      </c>
      <c r="E2309" t="s">
        <v>3058</v>
      </c>
      <c r="F2309">
        <v>1</v>
      </c>
      <c r="G2309" t="s">
        <v>2546</v>
      </c>
      <c r="H2309" t="s">
        <v>2510</v>
      </c>
      <c r="I2309" t="s">
        <v>2511</v>
      </c>
      <c r="J2309" t="s">
        <v>4675</v>
      </c>
      <c r="K2309" t="s">
        <v>3007</v>
      </c>
      <c r="L2309" t="s">
        <v>2058</v>
      </c>
      <c r="M2309" t="s">
        <v>2059</v>
      </c>
      <c r="N2309">
        <v>1</v>
      </c>
      <c r="O2309">
        <v>54</v>
      </c>
      <c r="P2309">
        <v>0.22</v>
      </c>
      <c r="Q2309">
        <v>24480</v>
      </c>
      <c r="R2309">
        <v>1</v>
      </c>
      <c r="S2309">
        <v>54</v>
      </c>
      <c r="T2309">
        <v>0.22</v>
      </c>
      <c r="U2309">
        <v>0</v>
      </c>
      <c r="V2309">
        <v>0</v>
      </c>
      <c r="W2309">
        <v>0</v>
      </c>
      <c r="X2309">
        <v>0</v>
      </c>
      <c r="Y2309">
        <v>0</v>
      </c>
      <c r="Z2309">
        <v>0</v>
      </c>
      <c r="AA2309">
        <v>0</v>
      </c>
      <c r="AB2309">
        <v>0</v>
      </c>
      <c r="AC2309">
        <v>0</v>
      </c>
      <c r="AD2309">
        <v>0</v>
      </c>
      <c r="AE2309">
        <v>0</v>
      </c>
      <c r="AF2309">
        <v>0</v>
      </c>
      <c r="AG2309" t="s">
        <v>11859</v>
      </c>
      <c r="AH2309" s="21" t="str">
        <f t="shared" si="70"/>
        <v>YR20</v>
      </c>
      <c r="AI2309" s="21">
        <v>107.92500000000001</v>
      </c>
      <c r="AJ2309" s="21">
        <f t="shared" si="71"/>
        <v>99.779411764705884</v>
      </c>
      <c r="AK2309" s="21" t="s">
        <v>2060</v>
      </c>
      <c r="AL2309" t="s">
        <v>2551</v>
      </c>
      <c r="AM2309" t="s">
        <v>53</v>
      </c>
      <c r="AN2309" t="s">
        <v>2029</v>
      </c>
    </row>
    <row r="2310" spans="1:40" ht="15" hidden="1" thickTop="1" x14ac:dyDescent="0.35">
      <c r="A2310" t="s">
        <v>11840</v>
      </c>
      <c r="B2310" t="s">
        <v>11861</v>
      </c>
      <c r="C2310" t="s">
        <v>5945</v>
      </c>
      <c r="D2310" t="s">
        <v>11862</v>
      </c>
      <c r="E2310" t="s">
        <v>2575</v>
      </c>
      <c r="F2310">
        <v>1</v>
      </c>
      <c r="G2310" t="s">
        <v>2576</v>
      </c>
      <c r="H2310" t="s">
        <v>2577</v>
      </c>
      <c r="I2310" t="s">
        <v>2511</v>
      </c>
      <c r="J2310" t="s">
        <v>2741</v>
      </c>
      <c r="K2310" t="s">
        <v>2742</v>
      </c>
      <c r="L2310" t="s">
        <v>2058</v>
      </c>
      <c r="M2310" t="s">
        <v>2982</v>
      </c>
      <c r="N2310">
        <v>0</v>
      </c>
      <c r="O2310">
        <v>0</v>
      </c>
      <c r="P2310">
        <v>0</v>
      </c>
      <c r="Q2310">
        <v>14280</v>
      </c>
      <c r="R2310">
        <v>0</v>
      </c>
      <c r="S2310">
        <v>0</v>
      </c>
      <c r="T2310">
        <v>0</v>
      </c>
      <c r="U2310">
        <v>0</v>
      </c>
      <c r="V2310">
        <v>0</v>
      </c>
      <c r="W2310">
        <v>0</v>
      </c>
      <c r="X2310">
        <v>0</v>
      </c>
      <c r="Y2310">
        <v>0</v>
      </c>
      <c r="Z2310">
        <v>0</v>
      </c>
      <c r="AA2310">
        <v>0</v>
      </c>
      <c r="AB2310">
        <v>0</v>
      </c>
      <c r="AC2310">
        <v>0</v>
      </c>
      <c r="AD2310">
        <v>0</v>
      </c>
      <c r="AE2310">
        <v>0</v>
      </c>
      <c r="AF2310">
        <v>0</v>
      </c>
      <c r="AG2310" t="s">
        <v>11863</v>
      </c>
      <c r="AH2310" s="21" t="str">
        <f t="shared" si="70"/>
        <v>YH98</v>
      </c>
      <c r="AI2310" s="21">
        <v>62.999999999999986</v>
      </c>
      <c r="AJ2310" s="21">
        <f t="shared" si="71"/>
        <v>100</v>
      </c>
      <c r="AK2310" s="21" t="s">
        <v>2060</v>
      </c>
      <c r="AL2310" t="s">
        <v>2613</v>
      </c>
      <c r="AM2310" t="s">
        <v>53</v>
      </c>
      <c r="AN2310" t="s">
        <v>2029</v>
      </c>
    </row>
    <row r="2311" spans="1:40" ht="15" hidden="1" thickTop="1" x14ac:dyDescent="0.35">
      <c r="A2311" t="s">
        <v>11844</v>
      </c>
      <c r="B2311" t="s">
        <v>11865</v>
      </c>
      <c r="C2311" t="s">
        <v>92</v>
      </c>
      <c r="D2311" t="s">
        <v>11866</v>
      </c>
      <c r="E2311" t="s">
        <v>119</v>
      </c>
      <c r="F2311">
        <v>1</v>
      </c>
      <c r="G2311" t="s">
        <v>2055</v>
      </c>
      <c r="H2311" t="s">
        <v>2056</v>
      </c>
      <c r="I2311" t="s">
        <v>2511</v>
      </c>
      <c r="J2311" t="s">
        <v>67</v>
      </c>
      <c r="K2311" t="s">
        <v>68</v>
      </c>
      <c r="L2311" t="s">
        <v>2058</v>
      </c>
      <c r="M2311" t="s">
        <v>2059</v>
      </c>
      <c r="N2311">
        <v>0</v>
      </c>
      <c r="O2311">
        <v>0</v>
      </c>
      <c r="P2311">
        <v>0</v>
      </c>
      <c r="Q2311">
        <v>24480</v>
      </c>
      <c r="R2311">
        <v>0</v>
      </c>
      <c r="S2311">
        <v>0</v>
      </c>
      <c r="T2311">
        <v>0</v>
      </c>
      <c r="U2311">
        <v>0</v>
      </c>
      <c r="V2311">
        <v>0</v>
      </c>
      <c r="W2311">
        <v>0</v>
      </c>
      <c r="X2311">
        <v>0</v>
      </c>
      <c r="Y2311">
        <v>0</v>
      </c>
      <c r="Z2311">
        <v>0</v>
      </c>
      <c r="AA2311">
        <v>0</v>
      </c>
      <c r="AB2311">
        <v>0</v>
      </c>
      <c r="AC2311">
        <v>0</v>
      </c>
      <c r="AD2311">
        <v>0</v>
      </c>
      <c r="AE2311">
        <v>0</v>
      </c>
      <c r="AF2311">
        <v>0</v>
      </c>
      <c r="AG2311" t="s">
        <v>308</v>
      </c>
      <c r="AH2311" s="21" t="str">
        <f t="shared" ref="AH2311:AH2374" si="72">LEFT(AG2311,4)</f>
        <v>YO27</v>
      </c>
      <c r="AI2311" s="21">
        <v>107.92500000000001</v>
      </c>
      <c r="AJ2311" s="21">
        <f t="shared" ref="AJ2311:AJ2374" si="73">100-(O2311/Q2311*100)</f>
        <v>100</v>
      </c>
      <c r="AK2311" s="21" t="s">
        <v>2060</v>
      </c>
      <c r="AL2311" t="s">
        <v>70</v>
      </c>
      <c r="AM2311" t="s">
        <v>53</v>
      </c>
      <c r="AN2311" t="s">
        <v>2030</v>
      </c>
    </row>
    <row r="2312" spans="1:40" ht="15" hidden="1" thickTop="1" x14ac:dyDescent="0.35">
      <c r="A2312" t="s">
        <v>11848</v>
      </c>
      <c r="B2312" t="s">
        <v>11868</v>
      </c>
      <c r="C2312" t="s">
        <v>3639</v>
      </c>
      <c r="D2312" t="s">
        <v>11869</v>
      </c>
      <c r="E2312" t="s">
        <v>3309</v>
      </c>
      <c r="F2312">
        <v>1</v>
      </c>
      <c r="G2312" t="s">
        <v>2509</v>
      </c>
      <c r="H2312" t="s">
        <v>2510</v>
      </c>
      <c r="I2312" t="s">
        <v>2511</v>
      </c>
      <c r="J2312" t="s">
        <v>3522</v>
      </c>
      <c r="K2312" t="s">
        <v>3109</v>
      </c>
      <c r="L2312" t="s">
        <v>30320</v>
      </c>
      <c r="M2312" t="s">
        <v>9223</v>
      </c>
      <c r="N2312">
        <v>0</v>
      </c>
      <c r="O2312">
        <v>0</v>
      </c>
      <c r="P2312">
        <v>0</v>
      </c>
      <c r="Q2312">
        <v>7020</v>
      </c>
      <c r="R2312">
        <v>0</v>
      </c>
      <c r="S2312">
        <v>0</v>
      </c>
      <c r="T2312">
        <v>0</v>
      </c>
      <c r="U2312">
        <v>0</v>
      </c>
      <c r="V2312">
        <v>0</v>
      </c>
      <c r="W2312">
        <v>0</v>
      </c>
      <c r="X2312">
        <v>0</v>
      </c>
      <c r="Y2312">
        <v>0</v>
      </c>
      <c r="Z2312">
        <v>0</v>
      </c>
      <c r="AA2312">
        <v>0</v>
      </c>
      <c r="AB2312">
        <v>0</v>
      </c>
      <c r="AC2312">
        <v>0</v>
      </c>
      <c r="AD2312">
        <v>0</v>
      </c>
      <c r="AE2312">
        <v>0</v>
      </c>
      <c r="AF2312">
        <v>0</v>
      </c>
      <c r="AG2312" t="s">
        <v>11870</v>
      </c>
      <c r="AH2312" s="21" t="str">
        <f t="shared" si="72"/>
        <v>YO27</v>
      </c>
      <c r="AI2312" s="21">
        <v>40.5</v>
      </c>
      <c r="AJ2312" s="21">
        <f t="shared" si="73"/>
        <v>100</v>
      </c>
      <c r="AK2312" s="21" t="s">
        <v>2060</v>
      </c>
      <c r="AL2312" t="s">
        <v>2515</v>
      </c>
      <c r="AM2312" t="s">
        <v>53</v>
      </c>
      <c r="AN2312" t="s">
        <v>2029</v>
      </c>
    </row>
    <row r="2313" spans="1:40" ht="15" hidden="1" thickTop="1" x14ac:dyDescent="0.35">
      <c r="A2313" t="s">
        <v>11852</v>
      </c>
      <c r="B2313" t="s">
        <v>11871</v>
      </c>
      <c r="C2313" t="s">
        <v>5194</v>
      </c>
      <c r="D2313" t="s">
        <v>11872</v>
      </c>
      <c r="E2313" t="s">
        <v>2575</v>
      </c>
      <c r="F2313">
        <v>1</v>
      </c>
      <c r="G2313" t="s">
        <v>2576</v>
      </c>
      <c r="H2313" t="s">
        <v>2577</v>
      </c>
      <c r="I2313" t="s">
        <v>2511</v>
      </c>
      <c r="J2313" t="s">
        <v>2699</v>
      </c>
      <c r="K2313" t="s">
        <v>2579</v>
      </c>
      <c r="L2313" t="s">
        <v>2058</v>
      </c>
      <c r="M2313" t="s">
        <v>2059</v>
      </c>
      <c r="N2313">
        <v>0</v>
      </c>
      <c r="O2313">
        <v>0</v>
      </c>
      <c r="P2313">
        <v>0</v>
      </c>
      <c r="Q2313">
        <v>24480</v>
      </c>
      <c r="R2313">
        <v>0</v>
      </c>
      <c r="S2313">
        <v>0</v>
      </c>
      <c r="T2313">
        <v>0</v>
      </c>
      <c r="U2313">
        <v>0</v>
      </c>
      <c r="V2313">
        <v>0</v>
      </c>
      <c r="W2313">
        <v>0</v>
      </c>
      <c r="X2313">
        <v>0</v>
      </c>
      <c r="Y2313">
        <v>0</v>
      </c>
      <c r="Z2313">
        <v>0</v>
      </c>
      <c r="AA2313">
        <v>0</v>
      </c>
      <c r="AB2313">
        <v>0</v>
      </c>
      <c r="AC2313">
        <v>0</v>
      </c>
      <c r="AD2313">
        <v>0</v>
      </c>
      <c r="AE2313">
        <v>0</v>
      </c>
      <c r="AF2313">
        <v>0</v>
      </c>
      <c r="AG2313" t="s">
        <v>11873</v>
      </c>
      <c r="AH2313" s="21" t="str">
        <f t="shared" si="72"/>
        <v>YR21</v>
      </c>
      <c r="AI2313" s="21">
        <v>107.92500000000001</v>
      </c>
      <c r="AJ2313" s="21">
        <f t="shared" si="73"/>
        <v>100</v>
      </c>
      <c r="AK2313" s="21" t="s">
        <v>2060</v>
      </c>
      <c r="AL2313" t="s">
        <v>2581</v>
      </c>
      <c r="AM2313" t="s">
        <v>53</v>
      </c>
      <c r="AN2313" t="s">
        <v>2031</v>
      </c>
    </row>
    <row r="2314" spans="1:40" ht="15" hidden="1" thickTop="1" x14ac:dyDescent="0.35">
      <c r="A2314" t="s">
        <v>11856</v>
      </c>
      <c r="B2314" t="s">
        <v>11875</v>
      </c>
      <c r="C2314" t="s">
        <v>11876</v>
      </c>
      <c r="D2314" t="s">
        <v>11877</v>
      </c>
      <c r="E2314" t="s">
        <v>3989</v>
      </c>
      <c r="F2314">
        <v>1</v>
      </c>
      <c r="G2314" t="s">
        <v>2816</v>
      </c>
      <c r="H2314" t="s">
        <v>2620</v>
      </c>
      <c r="I2314" t="s">
        <v>2511</v>
      </c>
      <c r="J2314" t="s">
        <v>3990</v>
      </c>
      <c r="K2314" t="s">
        <v>3991</v>
      </c>
      <c r="L2314" t="s">
        <v>2058</v>
      </c>
      <c r="M2314" t="s">
        <v>2059</v>
      </c>
      <c r="N2314">
        <v>0</v>
      </c>
      <c r="O2314">
        <v>0</v>
      </c>
      <c r="P2314">
        <v>0</v>
      </c>
      <c r="Q2314">
        <v>24480</v>
      </c>
      <c r="R2314">
        <v>0</v>
      </c>
      <c r="S2314">
        <v>0</v>
      </c>
      <c r="T2314">
        <v>0</v>
      </c>
      <c r="U2314">
        <v>0</v>
      </c>
      <c r="V2314">
        <v>0</v>
      </c>
      <c r="W2314">
        <v>0</v>
      </c>
      <c r="X2314">
        <v>0</v>
      </c>
      <c r="Y2314">
        <v>0</v>
      </c>
      <c r="Z2314">
        <v>0</v>
      </c>
      <c r="AA2314">
        <v>0</v>
      </c>
      <c r="AB2314">
        <v>0</v>
      </c>
      <c r="AC2314">
        <v>0</v>
      </c>
      <c r="AD2314">
        <v>0</v>
      </c>
      <c r="AE2314">
        <v>0</v>
      </c>
      <c r="AF2314">
        <v>0</v>
      </c>
      <c r="AG2314" t="s">
        <v>11878</v>
      </c>
      <c r="AH2314" s="21" t="str">
        <f t="shared" si="72"/>
        <v>YR20</v>
      </c>
      <c r="AI2314" s="21">
        <v>107.92500000000001</v>
      </c>
      <c r="AJ2314" s="21">
        <f t="shared" si="73"/>
        <v>100</v>
      </c>
      <c r="AK2314" s="21" t="s">
        <v>2060</v>
      </c>
      <c r="AL2314" t="s">
        <v>3993</v>
      </c>
      <c r="AM2314" t="s">
        <v>53</v>
      </c>
      <c r="AN2314" t="s">
        <v>2029</v>
      </c>
    </row>
    <row r="2315" spans="1:40" ht="15" hidden="1" thickTop="1" x14ac:dyDescent="0.35">
      <c r="A2315" t="s">
        <v>11860</v>
      </c>
      <c r="B2315" t="s">
        <v>11880</v>
      </c>
      <c r="C2315" t="s">
        <v>4306</v>
      </c>
      <c r="D2315" t="s">
        <v>11881</v>
      </c>
      <c r="E2315" t="s">
        <v>3407</v>
      </c>
      <c r="F2315">
        <v>1</v>
      </c>
      <c r="G2315" t="s">
        <v>2509</v>
      </c>
      <c r="H2315" t="s">
        <v>2510</v>
      </c>
      <c r="I2315" t="s">
        <v>2511</v>
      </c>
      <c r="J2315" t="s">
        <v>3408</v>
      </c>
      <c r="K2315" t="s">
        <v>3109</v>
      </c>
      <c r="L2315" t="s">
        <v>2058</v>
      </c>
      <c r="M2315" t="s">
        <v>2170</v>
      </c>
      <c r="N2315">
        <v>0</v>
      </c>
      <c r="O2315">
        <v>0</v>
      </c>
      <c r="P2315">
        <v>0</v>
      </c>
      <c r="Q2315">
        <v>15300</v>
      </c>
      <c r="R2315">
        <v>0</v>
      </c>
      <c r="S2315">
        <v>0</v>
      </c>
      <c r="T2315">
        <v>0</v>
      </c>
      <c r="U2315">
        <v>0</v>
      </c>
      <c r="V2315">
        <v>0</v>
      </c>
      <c r="W2315">
        <v>0</v>
      </c>
      <c r="X2315">
        <v>0</v>
      </c>
      <c r="Y2315">
        <v>0</v>
      </c>
      <c r="Z2315">
        <v>0</v>
      </c>
      <c r="AA2315">
        <v>0</v>
      </c>
      <c r="AB2315">
        <v>0</v>
      </c>
      <c r="AC2315">
        <v>0</v>
      </c>
      <c r="AD2315">
        <v>0</v>
      </c>
      <c r="AE2315">
        <v>0</v>
      </c>
      <c r="AF2315">
        <v>0</v>
      </c>
      <c r="AG2315" t="s">
        <v>11882</v>
      </c>
      <c r="AH2315" s="21" t="str">
        <f t="shared" si="72"/>
        <v>YO27</v>
      </c>
      <c r="AI2315" s="21">
        <v>67.5</v>
      </c>
      <c r="AJ2315" s="21">
        <f t="shared" si="73"/>
        <v>100</v>
      </c>
      <c r="AK2315" s="21" t="s">
        <v>2060</v>
      </c>
      <c r="AL2315" t="s">
        <v>3411</v>
      </c>
      <c r="AM2315" t="s">
        <v>53</v>
      </c>
      <c r="AN2315" t="s">
        <v>2029</v>
      </c>
    </row>
    <row r="2316" spans="1:40" ht="15" hidden="1" thickTop="1" x14ac:dyDescent="0.35">
      <c r="A2316" t="s">
        <v>11864</v>
      </c>
      <c r="B2316" t="s">
        <v>11884</v>
      </c>
      <c r="C2316" t="s">
        <v>86</v>
      </c>
      <c r="D2316" t="s">
        <v>11885</v>
      </c>
      <c r="E2316" t="s">
        <v>72</v>
      </c>
      <c r="F2316">
        <v>1</v>
      </c>
      <c r="G2316" t="s">
        <v>2055</v>
      </c>
      <c r="H2316" t="s">
        <v>2056</v>
      </c>
      <c r="I2316" t="s">
        <v>2511</v>
      </c>
      <c r="J2316" t="s">
        <v>73</v>
      </c>
      <c r="K2316" t="s">
        <v>68</v>
      </c>
      <c r="L2316" t="s">
        <v>2058</v>
      </c>
      <c r="M2316" t="s">
        <v>2059</v>
      </c>
      <c r="N2316">
        <v>0</v>
      </c>
      <c r="O2316">
        <v>0</v>
      </c>
      <c r="P2316">
        <v>0</v>
      </c>
      <c r="Q2316">
        <v>24480</v>
      </c>
      <c r="R2316">
        <v>0</v>
      </c>
      <c r="S2316">
        <v>0</v>
      </c>
      <c r="T2316">
        <v>0</v>
      </c>
      <c r="U2316">
        <v>0</v>
      </c>
      <c r="V2316">
        <v>0</v>
      </c>
      <c r="W2316">
        <v>0</v>
      </c>
      <c r="X2316">
        <v>0</v>
      </c>
      <c r="Y2316">
        <v>0</v>
      </c>
      <c r="Z2316">
        <v>0</v>
      </c>
      <c r="AA2316">
        <v>0</v>
      </c>
      <c r="AB2316">
        <v>0</v>
      </c>
      <c r="AC2316">
        <v>0</v>
      </c>
      <c r="AD2316">
        <v>0</v>
      </c>
      <c r="AE2316">
        <v>0</v>
      </c>
      <c r="AF2316">
        <v>0</v>
      </c>
      <c r="AG2316" t="s">
        <v>309</v>
      </c>
      <c r="AH2316" s="21" t="str">
        <f t="shared" si="72"/>
        <v>YO27</v>
      </c>
      <c r="AI2316" s="21">
        <v>107.92500000000001</v>
      </c>
      <c r="AJ2316" s="21">
        <f t="shared" si="73"/>
        <v>100</v>
      </c>
      <c r="AK2316" s="21" t="s">
        <v>2060</v>
      </c>
      <c r="AL2316" t="s">
        <v>75</v>
      </c>
      <c r="AM2316" t="s">
        <v>53</v>
      </c>
      <c r="AN2316" t="s">
        <v>2031</v>
      </c>
    </row>
    <row r="2317" spans="1:40" ht="15" hidden="1" thickTop="1" x14ac:dyDescent="0.35">
      <c r="A2317" t="s">
        <v>11867</v>
      </c>
      <c r="B2317" t="s">
        <v>11887</v>
      </c>
      <c r="C2317" t="s">
        <v>4594</v>
      </c>
      <c r="D2317" t="s">
        <v>11888</v>
      </c>
      <c r="E2317" t="s">
        <v>2705</v>
      </c>
      <c r="F2317">
        <v>1</v>
      </c>
      <c r="G2317" t="s">
        <v>2593</v>
      </c>
      <c r="H2317" t="s">
        <v>2056</v>
      </c>
      <c r="I2317" t="s">
        <v>2511</v>
      </c>
      <c r="J2317" t="s">
        <v>2594</v>
      </c>
      <c r="K2317" t="s">
        <v>65</v>
      </c>
      <c r="L2317" t="s">
        <v>30320</v>
      </c>
      <c r="M2317" t="s">
        <v>2170</v>
      </c>
      <c r="N2317">
        <v>0</v>
      </c>
      <c r="O2317">
        <v>0</v>
      </c>
      <c r="P2317">
        <v>0</v>
      </c>
      <c r="Q2317">
        <v>11700</v>
      </c>
      <c r="R2317">
        <v>0</v>
      </c>
      <c r="S2317">
        <v>0</v>
      </c>
      <c r="T2317">
        <v>0</v>
      </c>
      <c r="U2317">
        <v>0</v>
      </c>
      <c r="V2317">
        <v>0</v>
      </c>
      <c r="W2317">
        <v>0</v>
      </c>
      <c r="X2317">
        <v>0</v>
      </c>
      <c r="Y2317">
        <v>0</v>
      </c>
      <c r="Z2317">
        <v>0</v>
      </c>
      <c r="AA2317">
        <v>0</v>
      </c>
      <c r="AB2317">
        <v>0</v>
      </c>
      <c r="AC2317">
        <v>0</v>
      </c>
      <c r="AD2317">
        <v>0</v>
      </c>
      <c r="AE2317">
        <v>0</v>
      </c>
      <c r="AF2317">
        <v>0</v>
      </c>
      <c r="AG2317" t="s">
        <v>11889</v>
      </c>
      <c r="AH2317" s="21" t="str">
        <f t="shared" si="72"/>
        <v>YR21</v>
      </c>
      <c r="AI2317" s="21">
        <v>67.5</v>
      </c>
      <c r="AJ2317" s="21">
        <f t="shared" si="73"/>
        <v>100</v>
      </c>
      <c r="AK2317" s="21" t="s">
        <v>2060</v>
      </c>
      <c r="AL2317" t="s">
        <v>2527</v>
      </c>
      <c r="AM2317" t="s">
        <v>53</v>
      </c>
      <c r="AN2317" t="s">
        <v>2029</v>
      </c>
    </row>
    <row r="2318" spans="1:40" ht="15" hidden="1" thickTop="1" x14ac:dyDescent="0.35">
      <c r="A2318" t="s">
        <v>8000</v>
      </c>
      <c r="B2318" t="s">
        <v>11891</v>
      </c>
      <c r="C2318" t="s">
        <v>2997</v>
      </c>
      <c r="D2318" t="s">
        <v>11892</v>
      </c>
      <c r="E2318" t="s">
        <v>43</v>
      </c>
      <c r="F2318">
        <v>1</v>
      </c>
      <c r="G2318" t="s">
        <v>2055</v>
      </c>
      <c r="H2318" t="s">
        <v>2056</v>
      </c>
      <c r="I2318" t="s">
        <v>2511</v>
      </c>
      <c r="J2318" t="s">
        <v>2999</v>
      </c>
      <c r="K2318" t="s">
        <v>42</v>
      </c>
      <c r="L2318" t="s">
        <v>2058</v>
      </c>
      <c r="M2318" t="s">
        <v>2059</v>
      </c>
      <c r="N2318">
        <v>0</v>
      </c>
      <c r="O2318">
        <v>0</v>
      </c>
      <c r="P2318">
        <v>0</v>
      </c>
      <c r="Q2318">
        <v>24480</v>
      </c>
      <c r="R2318">
        <v>0</v>
      </c>
      <c r="S2318">
        <v>0</v>
      </c>
      <c r="T2318">
        <v>0</v>
      </c>
      <c r="U2318">
        <v>0</v>
      </c>
      <c r="V2318">
        <v>0</v>
      </c>
      <c r="W2318">
        <v>0</v>
      </c>
      <c r="X2318">
        <v>0</v>
      </c>
      <c r="Y2318">
        <v>0</v>
      </c>
      <c r="Z2318">
        <v>0</v>
      </c>
      <c r="AA2318">
        <v>0</v>
      </c>
      <c r="AB2318">
        <v>0</v>
      </c>
      <c r="AC2318">
        <v>0</v>
      </c>
      <c r="AD2318">
        <v>0</v>
      </c>
      <c r="AE2318">
        <v>0</v>
      </c>
      <c r="AF2318">
        <v>0</v>
      </c>
      <c r="AG2318" t="s">
        <v>11893</v>
      </c>
      <c r="AH2318" s="21" t="str">
        <f t="shared" si="72"/>
        <v>YO27</v>
      </c>
      <c r="AI2318" s="21">
        <v>107.92500000000001</v>
      </c>
      <c r="AJ2318" s="21">
        <f t="shared" si="73"/>
        <v>100</v>
      </c>
      <c r="AK2318" s="21" t="s">
        <v>2060</v>
      </c>
      <c r="AL2318" t="s">
        <v>2964</v>
      </c>
      <c r="AM2318" t="s">
        <v>53</v>
      </c>
      <c r="AN2318" t="s">
        <v>2031</v>
      </c>
    </row>
    <row r="2319" spans="1:40" ht="15" hidden="1" thickTop="1" x14ac:dyDescent="0.35">
      <c r="A2319" t="s">
        <v>11874</v>
      </c>
      <c r="B2319" t="s">
        <v>11895</v>
      </c>
      <c r="C2319" t="s">
        <v>2703</v>
      </c>
      <c r="D2319" t="s">
        <v>11896</v>
      </c>
      <c r="E2319" t="s">
        <v>2705</v>
      </c>
      <c r="F2319">
        <v>1</v>
      </c>
      <c r="G2319" t="s">
        <v>2593</v>
      </c>
      <c r="H2319" t="s">
        <v>2056</v>
      </c>
      <c r="I2319" t="s">
        <v>2511</v>
      </c>
      <c r="J2319" t="s">
        <v>2594</v>
      </c>
      <c r="K2319" t="s">
        <v>65</v>
      </c>
      <c r="L2319" t="s">
        <v>2058</v>
      </c>
      <c r="M2319" t="s">
        <v>2059</v>
      </c>
      <c r="N2319">
        <v>0</v>
      </c>
      <c r="O2319">
        <v>0</v>
      </c>
      <c r="P2319">
        <v>0</v>
      </c>
      <c r="Q2319">
        <v>24480</v>
      </c>
      <c r="R2319">
        <v>0</v>
      </c>
      <c r="S2319">
        <v>0</v>
      </c>
      <c r="T2319">
        <v>0</v>
      </c>
      <c r="U2319">
        <v>0</v>
      </c>
      <c r="V2319">
        <v>0</v>
      </c>
      <c r="W2319">
        <v>0</v>
      </c>
      <c r="X2319">
        <v>0</v>
      </c>
      <c r="Y2319">
        <v>0</v>
      </c>
      <c r="Z2319">
        <v>0</v>
      </c>
      <c r="AA2319">
        <v>0</v>
      </c>
      <c r="AB2319">
        <v>0</v>
      </c>
      <c r="AC2319">
        <v>0</v>
      </c>
      <c r="AD2319">
        <v>0</v>
      </c>
      <c r="AE2319">
        <v>0</v>
      </c>
      <c r="AF2319">
        <v>0</v>
      </c>
      <c r="AG2319" t="s">
        <v>11897</v>
      </c>
      <c r="AH2319" s="21" t="str">
        <f t="shared" si="72"/>
        <v>YO27</v>
      </c>
      <c r="AI2319" s="21">
        <v>107.92500000000001</v>
      </c>
      <c r="AJ2319" s="21">
        <f t="shared" si="73"/>
        <v>100</v>
      </c>
      <c r="AK2319" s="21" t="s">
        <v>2060</v>
      </c>
      <c r="AL2319" t="s">
        <v>2527</v>
      </c>
      <c r="AM2319" t="s">
        <v>53</v>
      </c>
      <c r="AN2319" t="s">
        <v>2029</v>
      </c>
    </row>
    <row r="2320" spans="1:40" ht="15" hidden="1" thickTop="1" x14ac:dyDescent="0.35">
      <c r="A2320" t="s">
        <v>11879</v>
      </c>
      <c r="B2320" t="s">
        <v>11899</v>
      </c>
      <c r="C2320" t="s">
        <v>5259</v>
      </c>
      <c r="D2320" t="s">
        <v>11900</v>
      </c>
      <c r="E2320" t="s">
        <v>2938</v>
      </c>
      <c r="F2320">
        <v>1</v>
      </c>
      <c r="G2320" t="s">
        <v>2593</v>
      </c>
      <c r="H2320" t="s">
        <v>2056</v>
      </c>
      <c r="I2320" t="s">
        <v>2511</v>
      </c>
      <c r="J2320" t="s">
        <v>3250</v>
      </c>
      <c r="K2320" t="s">
        <v>65</v>
      </c>
      <c r="L2320" t="s">
        <v>2058</v>
      </c>
      <c r="M2320" t="s">
        <v>2170</v>
      </c>
      <c r="N2320">
        <v>1</v>
      </c>
      <c r="O2320">
        <v>20</v>
      </c>
      <c r="P2320">
        <v>0.13</v>
      </c>
      <c r="Q2320">
        <v>15300</v>
      </c>
      <c r="R2320">
        <v>0</v>
      </c>
      <c r="S2320">
        <v>0</v>
      </c>
      <c r="T2320">
        <v>0</v>
      </c>
      <c r="U2320">
        <v>0</v>
      </c>
      <c r="V2320">
        <v>0</v>
      </c>
      <c r="W2320">
        <v>0</v>
      </c>
      <c r="X2320">
        <v>1</v>
      </c>
      <c r="Y2320">
        <v>20</v>
      </c>
      <c r="Z2320">
        <v>0.13</v>
      </c>
      <c r="AA2320">
        <v>0</v>
      </c>
      <c r="AB2320">
        <v>0</v>
      </c>
      <c r="AC2320">
        <v>0</v>
      </c>
      <c r="AD2320">
        <v>0</v>
      </c>
      <c r="AE2320">
        <v>0</v>
      </c>
      <c r="AF2320">
        <v>0</v>
      </c>
      <c r="AG2320" t="s">
        <v>11901</v>
      </c>
      <c r="AH2320" s="21" t="str">
        <f t="shared" si="72"/>
        <v>YO27</v>
      </c>
      <c r="AI2320" s="21">
        <v>67.5</v>
      </c>
      <c r="AJ2320" s="21">
        <f t="shared" si="73"/>
        <v>99.869281045751634</v>
      </c>
      <c r="AK2320" s="21" t="s">
        <v>2060</v>
      </c>
      <c r="AL2320" t="s">
        <v>2527</v>
      </c>
      <c r="AM2320" t="s">
        <v>53</v>
      </c>
      <c r="AN2320" t="s">
        <v>2031</v>
      </c>
    </row>
    <row r="2321" spans="1:40" ht="15" hidden="1" thickTop="1" x14ac:dyDescent="0.35">
      <c r="A2321" t="s">
        <v>11883</v>
      </c>
      <c r="B2321" t="s">
        <v>11903</v>
      </c>
      <c r="C2321" t="s">
        <v>3594</v>
      </c>
      <c r="D2321" t="s">
        <v>11904</v>
      </c>
      <c r="E2321" t="s">
        <v>2608</v>
      </c>
      <c r="F2321">
        <v>1</v>
      </c>
      <c r="G2321" t="s">
        <v>2609</v>
      </c>
      <c r="H2321" t="s">
        <v>2577</v>
      </c>
      <c r="I2321" t="s">
        <v>2511</v>
      </c>
      <c r="J2321" t="s">
        <v>2610</v>
      </c>
      <c r="K2321" t="s">
        <v>2611</v>
      </c>
      <c r="L2321" t="s">
        <v>2058</v>
      </c>
      <c r="M2321" t="s">
        <v>2170</v>
      </c>
      <c r="N2321">
        <v>0</v>
      </c>
      <c r="O2321">
        <v>0</v>
      </c>
      <c r="P2321">
        <v>0</v>
      </c>
      <c r="Q2321">
        <v>15300</v>
      </c>
      <c r="R2321">
        <v>0</v>
      </c>
      <c r="S2321">
        <v>0</v>
      </c>
      <c r="T2321">
        <v>0</v>
      </c>
      <c r="U2321">
        <v>0</v>
      </c>
      <c r="V2321">
        <v>0</v>
      </c>
      <c r="W2321">
        <v>0</v>
      </c>
      <c r="X2321">
        <v>0</v>
      </c>
      <c r="Y2321">
        <v>0</v>
      </c>
      <c r="Z2321">
        <v>0</v>
      </c>
      <c r="AA2321">
        <v>0</v>
      </c>
      <c r="AB2321">
        <v>0</v>
      </c>
      <c r="AC2321">
        <v>0</v>
      </c>
      <c r="AD2321">
        <v>0</v>
      </c>
      <c r="AE2321">
        <v>0</v>
      </c>
      <c r="AF2321">
        <v>0</v>
      </c>
      <c r="AG2321" t="s">
        <v>11905</v>
      </c>
      <c r="AH2321" s="21" t="str">
        <f t="shared" si="72"/>
        <v>YO98</v>
      </c>
      <c r="AI2321" s="21">
        <v>67.5</v>
      </c>
      <c r="AJ2321" s="21">
        <f t="shared" si="73"/>
        <v>100</v>
      </c>
      <c r="AK2321" s="21" t="s">
        <v>2060</v>
      </c>
      <c r="AL2321" t="s">
        <v>2581</v>
      </c>
      <c r="AM2321" t="s">
        <v>53</v>
      </c>
      <c r="AN2321" t="s">
        <v>2031</v>
      </c>
    </row>
    <row r="2322" spans="1:40" ht="15" hidden="1" thickTop="1" x14ac:dyDescent="0.35">
      <c r="A2322" t="s">
        <v>11886</v>
      </c>
      <c r="B2322" t="s">
        <v>11907</v>
      </c>
      <c r="C2322" t="s">
        <v>5372</v>
      </c>
      <c r="D2322" t="s">
        <v>11908</v>
      </c>
      <c r="E2322" t="s">
        <v>2825</v>
      </c>
      <c r="F2322">
        <v>1</v>
      </c>
      <c r="G2322" t="s">
        <v>2816</v>
      </c>
      <c r="H2322" t="s">
        <v>2620</v>
      </c>
      <c r="I2322" t="s">
        <v>2511</v>
      </c>
      <c r="J2322" t="s">
        <v>2826</v>
      </c>
      <c r="K2322" t="s">
        <v>2827</v>
      </c>
      <c r="L2322" t="s">
        <v>2058</v>
      </c>
      <c r="M2322" t="s">
        <v>2170</v>
      </c>
      <c r="N2322">
        <v>0</v>
      </c>
      <c r="O2322">
        <v>0</v>
      </c>
      <c r="P2322">
        <v>0</v>
      </c>
      <c r="Q2322">
        <v>15300</v>
      </c>
      <c r="R2322">
        <v>0</v>
      </c>
      <c r="S2322">
        <v>0</v>
      </c>
      <c r="T2322">
        <v>0</v>
      </c>
      <c r="U2322">
        <v>0</v>
      </c>
      <c r="V2322">
        <v>0</v>
      </c>
      <c r="W2322">
        <v>0</v>
      </c>
      <c r="X2322">
        <v>0</v>
      </c>
      <c r="Y2322">
        <v>0</v>
      </c>
      <c r="Z2322">
        <v>0</v>
      </c>
      <c r="AA2322">
        <v>0</v>
      </c>
      <c r="AB2322">
        <v>0</v>
      </c>
      <c r="AC2322">
        <v>0</v>
      </c>
      <c r="AD2322">
        <v>0</v>
      </c>
      <c r="AE2322">
        <v>0</v>
      </c>
      <c r="AF2322">
        <v>0</v>
      </c>
      <c r="AG2322" t="s">
        <v>11909</v>
      </c>
      <c r="AH2322" s="21" t="str">
        <f t="shared" si="72"/>
        <v>YO27</v>
      </c>
      <c r="AI2322" s="21">
        <v>67.5</v>
      </c>
      <c r="AJ2322" s="21">
        <f t="shared" si="73"/>
        <v>100</v>
      </c>
      <c r="AK2322" s="21" t="s">
        <v>2060</v>
      </c>
      <c r="AL2322" t="s">
        <v>2829</v>
      </c>
      <c r="AM2322" t="s">
        <v>53</v>
      </c>
      <c r="AN2322" t="s">
        <v>2031</v>
      </c>
    </row>
    <row r="2323" spans="1:40" ht="15" hidden="1" thickTop="1" x14ac:dyDescent="0.35">
      <c r="A2323" t="s">
        <v>11890</v>
      </c>
      <c r="B2323" t="s">
        <v>11910</v>
      </c>
      <c r="C2323" t="s">
        <v>2722</v>
      </c>
      <c r="D2323" t="s">
        <v>11911</v>
      </c>
      <c r="E2323" t="s">
        <v>2724</v>
      </c>
      <c r="F2323">
        <v>1</v>
      </c>
      <c r="G2323" t="s">
        <v>2682</v>
      </c>
      <c r="H2323" t="s">
        <v>2620</v>
      </c>
      <c r="I2323" t="s">
        <v>2511</v>
      </c>
      <c r="J2323" t="s">
        <v>2725</v>
      </c>
      <c r="K2323" t="s">
        <v>2684</v>
      </c>
      <c r="L2323" t="s">
        <v>2058</v>
      </c>
      <c r="M2323" t="s">
        <v>2170</v>
      </c>
      <c r="N2323">
        <v>1</v>
      </c>
      <c r="O2323">
        <v>33</v>
      </c>
      <c r="P2323">
        <v>0.22</v>
      </c>
      <c r="Q2323">
        <v>15300</v>
      </c>
      <c r="R2323">
        <v>0</v>
      </c>
      <c r="S2323">
        <v>0</v>
      </c>
      <c r="T2323">
        <v>0</v>
      </c>
      <c r="U2323">
        <v>0</v>
      </c>
      <c r="V2323">
        <v>0</v>
      </c>
      <c r="W2323">
        <v>0</v>
      </c>
      <c r="X2323">
        <v>1</v>
      </c>
      <c r="Y2323">
        <v>33</v>
      </c>
      <c r="Z2323">
        <v>0.22</v>
      </c>
      <c r="AA2323">
        <v>0</v>
      </c>
      <c r="AB2323">
        <v>0</v>
      </c>
      <c r="AC2323">
        <v>0</v>
      </c>
      <c r="AD2323">
        <v>0</v>
      </c>
      <c r="AE2323">
        <v>0</v>
      </c>
      <c r="AF2323">
        <v>0</v>
      </c>
      <c r="AG2323" t="s">
        <v>11912</v>
      </c>
      <c r="AH2323" s="21" t="str">
        <f t="shared" si="72"/>
        <v>YO27</v>
      </c>
      <c r="AI2323" s="21">
        <v>67.5</v>
      </c>
      <c r="AJ2323" s="21">
        <f t="shared" si="73"/>
        <v>99.784313725490193</v>
      </c>
      <c r="AK2323" s="21" t="s">
        <v>2060</v>
      </c>
      <c r="AL2323" t="s">
        <v>2725</v>
      </c>
      <c r="AM2323" t="s">
        <v>53</v>
      </c>
      <c r="AN2323" t="s">
        <v>2031</v>
      </c>
    </row>
    <row r="2324" spans="1:40" ht="15" hidden="1" thickTop="1" x14ac:dyDescent="0.35">
      <c r="A2324" t="s">
        <v>11894</v>
      </c>
      <c r="B2324" t="s">
        <v>11914</v>
      </c>
      <c r="C2324" t="s">
        <v>2897</v>
      </c>
      <c r="D2324" t="s">
        <v>11915</v>
      </c>
      <c r="E2324" t="s">
        <v>2938</v>
      </c>
      <c r="F2324">
        <v>1</v>
      </c>
      <c r="G2324" t="s">
        <v>2593</v>
      </c>
      <c r="H2324" t="s">
        <v>2056</v>
      </c>
      <c r="I2324" t="s">
        <v>2511</v>
      </c>
      <c r="J2324" t="s">
        <v>2594</v>
      </c>
      <c r="K2324" t="s">
        <v>65</v>
      </c>
      <c r="L2324" t="s">
        <v>2058</v>
      </c>
      <c r="M2324" t="s">
        <v>2059</v>
      </c>
      <c r="N2324">
        <v>0</v>
      </c>
      <c r="O2324">
        <v>0</v>
      </c>
      <c r="P2324">
        <v>0</v>
      </c>
      <c r="Q2324">
        <v>24480</v>
      </c>
      <c r="R2324">
        <v>0</v>
      </c>
      <c r="S2324">
        <v>0</v>
      </c>
      <c r="T2324">
        <v>0</v>
      </c>
      <c r="U2324">
        <v>0</v>
      </c>
      <c r="V2324">
        <v>0</v>
      </c>
      <c r="W2324">
        <v>0</v>
      </c>
      <c r="X2324">
        <v>0</v>
      </c>
      <c r="Y2324">
        <v>0</v>
      </c>
      <c r="Z2324">
        <v>0</v>
      </c>
      <c r="AA2324">
        <v>0</v>
      </c>
      <c r="AB2324">
        <v>0</v>
      </c>
      <c r="AC2324">
        <v>0</v>
      </c>
      <c r="AD2324">
        <v>0</v>
      </c>
      <c r="AE2324">
        <v>0</v>
      </c>
      <c r="AF2324">
        <v>0</v>
      </c>
      <c r="AG2324" t="s">
        <v>11916</v>
      </c>
      <c r="AH2324" s="21" t="str">
        <f t="shared" si="72"/>
        <v>YO27</v>
      </c>
      <c r="AI2324" s="21">
        <v>107.92500000000001</v>
      </c>
      <c r="AJ2324" s="21">
        <f t="shared" si="73"/>
        <v>100</v>
      </c>
      <c r="AK2324" s="21" t="s">
        <v>2060</v>
      </c>
      <c r="AL2324" t="s">
        <v>2527</v>
      </c>
      <c r="AM2324" t="s">
        <v>53</v>
      </c>
      <c r="AN2324" t="s">
        <v>2029</v>
      </c>
    </row>
    <row r="2325" spans="1:40" ht="15" hidden="1" thickTop="1" x14ac:dyDescent="0.35">
      <c r="A2325" t="s">
        <v>11898</v>
      </c>
      <c r="B2325" t="s">
        <v>11918</v>
      </c>
      <c r="C2325" t="s">
        <v>7949</v>
      </c>
      <c r="D2325" t="s">
        <v>11919</v>
      </c>
      <c r="E2325" t="s">
        <v>2705</v>
      </c>
      <c r="F2325">
        <v>2</v>
      </c>
      <c r="G2325" t="s">
        <v>2593</v>
      </c>
      <c r="H2325" t="s">
        <v>2056</v>
      </c>
      <c r="I2325" t="s">
        <v>2511</v>
      </c>
      <c r="J2325" t="s">
        <v>7951</v>
      </c>
      <c r="K2325" t="s">
        <v>65</v>
      </c>
      <c r="L2325" t="s">
        <v>2058</v>
      </c>
      <c r="M2325" t="s">
        <v>2059</v>
      </c>
      <c r="N2325">
        <v>0</v>
      </c>
      <c r="O2325">
        <v>0</v>
      </c>
      <c r="P2325">
        <v>0</v>
      </c>
      <c r="Q2325">
        <v>24480</v>
      </c>
      <c r="R2325">
        <v>0</v>
      </c>
      <c r="S2325">
        <v>0</v>
      </c>
      <c r="T2325">
        <v>0</v>
      </c>
      <c r="U2325">
        <v>0</v>
      </c>
      <c r="V2325">
        <v>0</v>
      </c>
      <c r="W2325">
        <v>0</v>
      </c>
      <c r="X2325">
        <v>0</v>
      </c>
      <c r="Y2325">
        <v>0</v>
      </c>
      <c r="Z2325">
        <v>0</v>
      </c>
      <c r="AA2325">
        <v>0</v>
      </c>
      <c r="AB2325">
        <v>0</v>
      </c>
      <c r="AC2325">
        <v>0</v>
      </c>
      <c r="AD2325">
        <v>0</v>
      </c>
      <c r="AE2325">
        <v>0</v>
      </c>
      <c r="AF2325">
        <v>0</v>
      </c>
      <c r="AG2325" t="s">
        <v>11920</v>
      </c>
      <c r="AH2325" s="21" t="str">
        <f t="shared" si="72"/>
        <v>YO27</v>
      </c>
      <c r="AI2325" s="21">
        <v>107.92500000000001</v>
      </c>
      <c r="AJ2325" s="21">
        <f t="shared" si="73"/>
        <v>100</v>
      </c>
      <c r="AK2325" s="21" t="s">
        <v>2060</v>
      </c>
      <c r="AL2325" t="s">
        <v>2527</v>
      </c>
      <c r="AM2325" t="s">
        <v>53</v>
      </c>
      <c r="AN2325" t="s">
        <v>2031</v>
      </c>
    </row>
    <row r="2326" spans="1:40" ht="15" hidden="1" thickTop="1" x14ac:dyDescent="0.35">
      <c r="A2326" t="s">
        <v>11902</v>
      </c>
      <c r="B2326" t="s">
        <v>11922</v>
      </c>
      <c r="C2326" t="s">
        <v>66</v>
      </c>
      <c r="D2326" t="s">
        <v>11923</v>
      </c>
      <c r="E2326" t="s">
        <v>560</v>
      </c>
      <c r="F2326">
        <v>1</v>
      </c>
      <c r="G2326" t="s">
        <v>2055</v>
      </c>
      <c r="H2326" t="s">
        <v>2056</v>
      </c>
      <c r="I2326" t="s">
        <v>2511</v>
      </c>
      <c r="J2326" t="s">
        <v>67</v>
      </c>
      <c r="K2326" t="s">
        <v>68</v>
      </c>
      <c r="L2326" t="s">
        <v>2058</v>
      </c>
      <c r="M2326" t="s">
        <v>2170</v>
      </c>
      <c r="N2326">
        <v>0</v>
      </c>
      <c r="O2326">
        <v>0</v>
      </c>
      <c r="P2326">
        <v>0</v>
      </c>
      <c r="Q2326">
        <v>15300</v>
      </c>
      <c r="R2326">
        <v>0</v>
      </c>
      <c r="S2326">
        <v>0</v>
      </c>
      <c r="T2326">
        <v>0</v>
      </c>
      <c r="U2326">
        <v>0</v>
      </c>
      <c r="V2326">
        <v>0</v>
      </c>
      <c r="W2326">
        <v>0</v>
      </c>
      <c r="X2326">
        <v>0</v>
      </c>
      <c r="Y2326">
        <v>0</v>
      </c>
      <c r="Z2326">
        <v>0</v>
      </c>
      <c r="AA2326">
        <v>0</v>
      </c>
      <c r="AB2326">
        <v>0</v>
      </c>
      <c r="AC2326">
        <v>0</v>
      </c>
      <c r="AD2326">
        <v>0</v>
      </c>
      <c r="AE2326">
        <v>0</v>
      </c>
      <c r="AF2326">
        <v>0</v>
      </c>
      <c r="AG2326" t="s">
        <v>310</v>
      </c>
      <c r="AH2326" s="21" t="str">
        <f t="shared" si="72"/>
        <v>YO27</v>
      </c>
      <c r="AI2326" s="21">
        <v>67.5</v>
      </c>
      <c r="AJ2326" s="21">
        <f t="shared" si="73"/>
        <v>100</v>
      </c>
      <c r="AK2326" s="21" t="s">
        <v>2060</v>
      </c>
      <c r="AL2326" t="s">
        <v>70</v>
      </c>
      <c r="AM2326" t="s">
        <v>53</v>
      </c>
      <c r="AN2326" t="s">
        <v>2031</v>
      </c>
    </row>
    <row r="2327" spans="1:40" ht="15" hidden="1" thickTop="1" x14ac:dyDescent="0.35">
      <c r="A2327" t="s">
        <v>11906</v>
      </c>
      <c r="B2327" t="s">
        <v>11925</v>
      </c>
      <c r="C2327" t="s">
        <v>3639</v>
      </c>
      <c r="D2327" t="s">
        <v>11926</v>
      </c>
      <c r="E2327" t="s">
        <v>3309</v>
      </c>
      <c r="F2327">
        <v>1</v>
      </c>
      <c r="G2327" t="s">
        <v>2509</v>
      </c>
      <c r="H2327" t="s">
        <v>2510</v>
      </c>
      <c r="I2327" t="s">
        <v>2511</v>
      </c>
      <c r="J2327" t="s">
        <v>3522</v>
      </c>
      <c r="K2327" t="s">
        <v>3109</v>
      </c>
      <c r="L2327" t="s">
        <v>2058</v>
      </c>
      <c r="M2327" t="s">
        <v>2059</v>
      </c>
      <c r="N2327">
        <v>0</v>
      </c>
      <c r="O2327">
        <v>0</v>
      </c>
      <c r="P2327">
        <v>0</v>
      </c>
      <c r="Q2327">
        <v>24480</v>
      </c>
      <c r="R2327">
        <v>0</v>
      </c>
      <c r="S2327">
        <v>0</v>
      </c>
      <c r="T2327">
        <v>0</v>
      </c>
      <c r="U2327">
        <v>0</v>
      </c>
      <c r="V2327">
        <v>0</v>
      </c>
      <c r="W2327">
        <v>0</v>
      </c>
      <c r="X2327">
        <v>0</v>
      </c>
      <c r="Y2327">
        <v>0</v>
      </c>
      <c r="Z2327">
        <v>0</v>
      </c>
      <c r="AA2327">
        <v>0</v>
      </c>
      <c r="AB2327">
        <v>0</v>
      </c>
      <c r="AC2327">
        <v>0</v>
      </c>
      <c r="AD2327">
        <v>0</v>
      </c>
      <c r="AE2327">
        <v>0</v>
      </c>
      <c r="AF2327">
        <v>0</v>
      </c>
      <c r="AG2327" t="s">
        <v>11927</v>
      </c>
      <c r="AH2327" s="21" t="str">
        <f t="shared" si="72"/>
        <v>YR21</v>
      </c>
      <c r="AI2327" s="21">
        <v>107.92500000000001</v>
      </c>
      <c r="AJ2327" s="21">
        <f t="shared" si="73"/>
        <v>100</v>
      </c>
      <c r="AK2327" s="21" t="s">
        <v>2060</v>
      </c>
      <c r="AL2327" t="s">
        <v>2515</v>
      </c>
      <c r="AM2327" t="s">
        <v>53</v>
      </c>
      <c r="AN2327" t="s">
        <v>2031</v>
      </c>
    </row>
    <row r="2328" spans="1:40" ht="15" hidden="1" thickTop="1" x14ac:dyDescent="0.35">
      <c r="A2328" t="s">
        <v>8004</v>
      </c>
      <c r="B2328" t="s">
        <v>11929</v>
      </c>
      <c r="C2328" t="s">
        <v>4190</v>
      </c>
      <c r="D2328" t="s">
        <v>11930</v>
      </c>
      <c r="E2328" t="s">
        <v>2691</v>
      </c>
      <c r="F2328">
        <v>1</v>
      </c>
      <c r="G2328" t="s">
        <v>2600</v>
      </c>
      <c r="H2328" t="s">
        <v>2577</v>
      </c>
      <c r="I2328" t="s">
        <v>2511</v>
      </c>
      <c r="J2328" t="s">
        <v>2692</v>
      </c>
      <c r="K2328" t="s">
        <v>2635</v>
      </c>
      <c r="L2328" t="s">
        <v>2058</v>
      </c>
      <c r="M2328" t="s">
        <v>2059</v>
      </c>
      <c r="N2328">
        <v>1</v>
      </c>
      <c r="O2328">
        <v>70</v>
      </c>
      <c r="P2328">
        <v>0.28999999999999998</v>
      </c>
      <c r="Q2328">
        <v>24480</v>
      </c>
      <c r="R2328">
        <v>0</v>
      </c>
      <c r="S2328">
        <v>0</v>
      </c>
      <c r="T2328">
        <v>0</v>
      </c>
      <c r="U2328">
        <v>0</v>
      </c>
      <c r="V2328">
        <v>0</v>
      </c>
      <c r="W2328">
        <v>0</v>
      </c>
      <c r="X2328">
        <v>1</v>
      </c>
      <c r="Y2328">
        <v>70</v>
      </c>
      <c r="Z2328">
        <v>0.28999999999999998</v>
      </c>
      <c r="AA2328">
        <v>0</v>
      </c>
      <c r="AB2328">
        <v>0</v>
      </c>
      <c r="AC2328">
        <v>0</v>
      </c>
      <c r="AD2328">
        <v>0</v>
      </c>
      <c r="AE2328">
        <v>0</v>
      </c>
      <c r="AF2328">
        <v>0</v>
      </c>
      <c r="AG2328" t="s">
        <v>11931</v>
      </c>
      <c r="AH2328" s="21" t="str">
        <f t="shared" si="72"/>
        <v>YN23</v>
      </c>
      <c r="AI2328" s="21">
        <v>107.92500000000001</v>
      </c>
      <c r="AJ2328" s="21">
        <f t="shared" si="73"/>
        <v>99.714052287581694</v>
      </c>
      <c r="AK2328" s="21" t="s">
        <v>2063</v>
      </c>
      <c r="AL2328" t="s">
        <v>2581</v>
      </c>
      <c r="AM2328" t="s">
        <v>53</v>
      </c>
      <c r="AN2328" t="s">
        <v>2033</v>
      </c>
    </row>
    <row r="2329" spans="1:40" ht="15" hidden="1" thickTop="1" x14ac:dyDescent="0.35">
      <c r="A2329" t="s">
        <v>11913</v>
      </c>
      <c r="B2329" t="s">
        <v>11933</v>
      </c>
      <c r="C2329" t="s">
        <v>5977</v>
      </c>
      <c r="D2329" t="s">
        <v>11934</v>
      </c>
      <c r="E2329" t="s">
        <v>4055</v>
      </c>
      <c r="F2329">
        <v>1</v>
      </c>
      <c r="G2329" t="s">
        <v>2509</v>
      </c>
      <c r="H2329" t="s">
        <v>2510</v>
      </c>
      <c r="I2329" t="s">
        <v>2511</v>
      </c>
      <c r="J2329" t="s">
        <v>2794</v>
      </c>
      <c r="K2329" t="s">
        <v>2669</v>
      </c>
      <c r="L2329" t="s">
        <v>2058</v>
      </c>
      <c r="M2329" t="s">
        <v>2059</v>
      </c>
      <c r="N2329">
        <v>0</v>
      </c>
      <c r="O2329">
        <v>0</v>
      </c>
      <c r="P2329">
        <v>0</v>
      </c>
      <c r="Q2329">
        <v>24480</v>
      </c>
      <c r="R2329">
        <v>0</v>
      </c>
      <c r="S2329">
        <v>0</v>
      </c>
      <c r="T2329">
        <v>0</v>
      </c>
      <c r="U2329">
        <v>0</v>
      </c>
      <c r="V2329">
        <v>0</v>
      </c>
      <c r="W2329">
        <v>0</v>
      </c>
      <c r="X2329">
        <v>0</v>
      </c>
      <c r="Y2329">
        <v>0</v>
      </c>
      <c r="Z2329">
        <v>0</v>
      </c>
      <c r="AA2329">
        <v>0</v>
      </c>
      <c r="AB2329">
        <v>0</v>
      </c>
      <c r="AC2329">
        <v>0</v>
      </c>
      <c r="AD2329">
        <v>0</v>
      </c>
      <c r="AE2329">
        <v>0</v>
      </c>
      <c r="AF2329">
        <v>0</v>
      </c>
      <c r="AG2329" t="s">
        <v>11935</v>
      </c>
      <c r="AH2329" s="21" t="str">
        <f t="shared" si="72"/>
        <v>YH98</v>
      </c>
      <c r="AI2329" s="21">
        <v>107.92500000000001</v>
      </c>
      <c r="AJ2329" s="21">
        <f t="shared" si="73"/>
        <v>100</v>
      </c>
      <c r="AK2329" s="21" t="s">
        <v>2060</v>
      </c>
      <c r="AL2329" t="s">
        <v>2515</v>
      </c>
      <c r="AM2329" t="s">
        <v>53</v>
      </c>
      <c r="AN2329" t="s">
        <v>2029</v>
      </c>
    </row>
    <row r="2330" spans="1:40" ht="15" hidden="1" thickTop="1" x14ac:dyDescent="0.35">
      <c r="A2330" t="s">
        <v>11917</v>
      </c>
      <c r="B2330" t="s">
        <v>11937</v>
      </c>
      <c r="C2330" t="s">
        <v>2904</v>
      </c>
      <c r="D2330" t="s">
        <v>11938</v>
      </c>
      <c r="E2330" t="s">
        <v>2705</v>
      </c>
      <c r="F2330">
        <v>1</v>
      </c>
      <c r="G2330" t="s">
        <v>2593</v>
      </c>
      <c r="H2330" t="s">
        <v>2056</v>
      </c>
      <c r="I2330" t="s">
        <v>2511</v>
      </c>
      <c r="J2330" t="s">
        <v>2594</v>
      </c>
      <c r="K2330" t="s">
        <v>65</v>
      </c>
      <c r="L2330" t="s">
        <v>2058</v>
      </c>
      <c r="M2330" t="s">
        <v>2170</v>
      </c>
      <c r="N2330">
        <v>1</v>
      </c>
      <c r="O2330">
        <v>10</v>
      </c>
      <c r="P2330">
        <v>7.0000000000000007E-2</v>
      </c>
      <c r="Q2330">
        <v>15300</v>
      </c>
      <c r="R2330">
        <v>0</v>
      </c>
      <c r="S2330">
        <v>0</v>
      </c>
      <c r="T2330">
        <v>0</v>
      </c>
      <c r="U2330">
        <v>0</v>
      </c>
      <c r="V2330">
        <v>0</v>
      </c>
      <c r="W2330">
        <v>0</v>
      </c>
      <c r="X2330">
        <v>1</v>
      </c>
      <c r="Y2330">
        <v>10</v>
      </c>
      <c r="Z2330">
        <v>7.0000000000000007E-2</v>
      </c>
      <c r="AA2330">
        <v>0</v>
      </c>
      <c r="AB2330">
        <v>0</v>
      </c>
      <c r="AC2330">
        <v>0</v>
      </c>
      <c r="AD2330">
        <v>0</v>
      </c>
      <c r="AE2330">
        <v>0</v>
      </c>
      <c r="AF2330">
        <v>0</v>
      </c>
      <c r="AG2330" t="s">
        <v>11939</v>
      </c>
      <c r="AH2330" s="21" t="str">
        <f t="shared" si="72"/>
        <v>YO27</v>
      </c>
      <c r="AI2330" s="21">
        <v>67.5</v>
      </c>
      <c r="AJ2330" s="21">
        <f t="shared" si="73"/>
        <v>99.93464052287581</v>
      </c>
      <c r="AK2330" s="21" t="s">
        <v>2060</v>
      </c>
      <c r="AL2330" t="s">
        <v>2527</v>
      </c>
      <c r="AM2330" t="s">
        <v>53</v>
      </c>
      <c r="AN2330" t="s">
        <v>2031</v>
      </c>
    </row>
    <row r="2331" spans="1:40" ht="15" hidden="1" thickTop="1" x14ac:dyDescent="0.35">
      <c r="A2331" t="s">
        <v>11921</v>
      </c>
      <c r="B2331" t="s">
        <v>11941</v>
      </c>
      <c r="C2331" t="s">
        <v>2823</v>
      </c>
      <c r="D2331" t="s">
        <v>11942</v>
      </c>
      <c r="E2331" t="s">
        <v>2825</v>
      </c>
      <c r="F2331">
        <v>1</v>
      </c>
      <c r="G2331" t="s">
        <v>2816</v>
      </c>
      <c r="H2331" t="s">
        <v>2620</v>
      </c>
      <c r="I2331" t="s">
        <v>2511</v>
      </c>
      <c r="J2331" t="s">
        <v>2826</v>
      </c>
      <c r="K2331" t="s">
        <v>2827</v>
      </c>
      <c r="L2331" t="s">
        <v>2058</v>
      </c>
      <c r="M2331" t="s">
        <v>2982</v>
      </c>
      <c r="N2331">
        <v>1</v>
      </c>
      <c r="O2331">
        <v>46</v>
      </c>
      <c r="P2331">
        <v>0.32</v>
      </c>
      <c r="Q2331">
        <v>14280</v>
      </c>
      <c r="R2331">
        <v>0</v>
      </c>
      <c r="S2331">
        <v>0</v>
      </c>
      <c r="T2331">
        <v>0</v>
      </c>
      <c r="U2331">
        <v>0</v>
      </c>
      <c r="V2331">
        <v>0</v>
      </c>
      <c r="W2331">
        <v>0</v>
      </c>
      <c r="X2331">
        <v>1</v>
      </c>
      <c r="Y2331">
        <v>46</v>
      </c>
      <c r="Z2331">
        <v>0.32</v>
      </c>
      <c r="AA2331">
        <v>0</v>
      </c>
      <c r="AB2331">
        <v>0</v>
      </c>
      <c r="AC2331">
        <v>0</v>
      </c>
      <c r="AD2331">
        <v>0</v>
      </c>
      <c r="AE2331">
        <v>0</v>
      </c>
      <c r="AF2331">
        <v>0</v>
      </c>
      <c r="AG2331" t="s">
        <v>11943</v>
      </c>
      <c r="AH2331" s="21" t="str">
        <f t="shared" si="72"/>
        <v>YO27</v>
      </c>
      <c r="AI2331" s="21">
        <v>62.999999999999986</v>
      </c>
      <c r="AJ2331" s="21">
        <f t="shared" si="73"/>
        <v>99.677871148459388</v>
      </c>
      <c r="AK2331" s="21" t="s">
        <v>2063</v>
      </c>
      <c r="AL2331" t="s">
        <v>2829</v>
      </c>
      <c r="AM2331" t="s">
        <v>53</v>
      </c>
      <c r="AN2331" t="s">
        <v>2030</v>
      </c>
    </row>
    <row r="2332" spans="1:40" ht="15" hidden="1" thickTop="1" x14ac:dyDescent="0.35">
      <c r="A2332" t="s">
        <v>11924</v>
      </c>
      <c r="B2332" t="s">
        <v>11945</v>
      </c>
      <c r="C2332" t="s">
        <v>2997</v>
      </c>
      <c r="D2332" t="s">
        <v>11946</v>
      </c>
      <c r="E2332" t="s">
        <v>43</v>
      </c>
      <c r="F2332">
        <v>2</v>
      </c>
      <c r="G2332" t="s">
        <v>2055</v>
      </c>
      <c r="H2332" t="s">
        <v>2056</v>
      </c>
      <c r="I2332" t="s">
        <v>2511</v>
      </c>
      <c r="J2332" t="s">
        <v>2999</v>
      </c>
      <c r="K2332" t="s">
        <v>42</v>
      </c>
      <c r="L2332" t="s">
        <v>2058</v>
      </c>
      <c r="M2332" t="s">
        <v>2059</v>
      </c>
      <c r="N2332">
        <v>0</v>
      </c>
      <c r="O2332">
        <v>0</v>
      </c>
      <c r="P2332">
        <v>0</v>
      </c>
      <c r="Q2332">
        <v>24480</v>
      </c>
      <c r="R2332">
        <v>0</v>
      </c>
      <c r="S2332">
        <v>0</v>
      </c>
      <c r="T2332">
        <v>0</v>
      </c>
      <c r="U2332">
        <v>0</v>
      </c>
      <c r="V2332">
        <v>0</v>
      </c>
      <c r="W2332">
        <v>0</v>
      </c>
      <c r="X2332">
        <v>0</v>
      </c>
      <c r="Y2332">
        <v>0</v>
      </c>
      <c r="Z2332">
        <v>0</v>
      </c>
      <c r="AA2332">
        <v>0</v>
      </c>
      <c r="AB2332">
        <v>0</v>
      </c>
      <c r="AC2332">
        <v>0</v>
      </c>
      <c r="AD2332">
        <v>0</v>
      </c>
      <c r="AE2332">
        <v>0</v>
      </c>
      <c r="AF2332">
        <v>0</v>
      </c>
      <c r="AG2332" t="s">
        <v>11947</v>
      </c>
      <c r="AH2332" s="21" t="str">
        <f t="shared" si="72"/>
        <v>YR20</v>
      </c>
      <c r="AI2332" s="21">
        <v>107.92500000000001</v>
      </c>
      <c r="AJ2332" s="21">
        <f t="shared" si="73"/>
        <v>100</v>
      </c>
      <c r="AK2332" s="21" t="s">
        <v>2060</v>
      </c>
      <c r="AL2332" t="s">
        <v>2964</v>
      </c>
      <c r="AM2332" t="s">
        <v>53</v>
      </c>
      <c r="AN2332" t="s">
        <v>2031</v>
      </c>
    </row>
    <row r="2333" spans="1:40" ht="15" hidden="1" thickTop="1" x14ac:dyDescent="0.35">
      <c r="A2333" t="s">
        <v>11928</v>
      </c>
      <c r="B2333" t="s">
        <v>11949</v>
      </c>
      <c r="C2333" t="s">
        <v>3730</v>
      </c>
      <c r="D2333" t="s">
        <v>11950</v>
      </c>
      <c r="E2333" t="s">
        <v>3013</v>
      </c>
      <c r="F2333">
        <v>1</v>
      </c>
      <c r="G2333" t="s">
        <v>2600</v>
      </c>
      <c r="H2333" t="s">
        <v>2577</v>
      </c>
      <c r="I2333" t="s">
        <v>2511</v>
      </c>
      <c r="J2333" t="s">
        <v>3183</v>
      </c>
      <c r="K2333" t="s">
        <v>2742</v>
      </c>
      <c r="L2333" t="s">
        <v>2058</v>
      </c>
      <c r="M2333" t="s">
        <v>2170</v>
      </c>
      <c r="N2333">
        <v>3</v>
      </c>
      <c r="O2333">
        <v>131</v>
      </c>
      <c r="P2333">
        <v>0.86</v>
      </c>
      <c r="Q2333">
        <v>15300</v>
      </c>
      <c r="R2333">
        <v>0</v>
      </c>
      <c r="S2333">
        <v>0</v>
      </c>
      <c r="T2333">
        <v>0</v>
      </c>
      <c r="U2333">
        <v>0</v>
      </c>
      <c r="V2333">
        <v>0</v>
      </c>
      <c r="W2333">
        <v>0</v>
      </c>
      <c r="X2333">
        <v>3</v>
      </c>
      <c r="Y2333">
        <v>131</v>
      </c>
      <c r="Z2333">
        <v>0.86</v>
      </c>
      <c r="AA2333">
        <v>0</v>
      </c>
      <c r="AB2333">
        <v>0</v>
      </c>
      <c r="AC2333">
        <v>0</v>
      </c>
      <c r="AD2333">
        <v>0</v>
      </c>
      <c r="AE2333">
        <v>0</v>
      </c>
      <c r="AF2333">
        <v>0</v>
      </c>
      <c r="AG2333" t="s">
        <v>11951</v>
      </c>
      <c r="AH2333" s="21" t="str">
        <f t="shared" si="72"/>
        <v>YO98</v>
      </c>
      <c r="AI2333" s="21">
        <v>67.5</v>
      </c>
      <c r="AJ2333" s="21">
        <f t="shared" si="73"/>
        <v>99.143790849673209</v>
      </c>
      <c r="AK2333" s="21" t="s">
        <v>2063</v>
      </c>
      <c r="AL2333" t="s">
        <v>2551</v>
      </c>
      <c r="AM2333" t="s">
        <v>53</v>
      </c>
      <c r="AN2333" t="s">
        <v>2031</v>
      </c>
    </row>
    <row r="2334" spans="1:40" ht="15" hidden="1" thickTop="1" x14ac:dyDescent="0.35">
      <c r="A2334" t="s">
        <v>11932</v>
      </c>
      <c r="B2334" t="s">
        <v>11953</v>
      </c>
      <c r="C2334" t="s">
        <v>3666</v>
      </c>
      <c r="D2334" t="s">
        <v>11954</v>
      </c>
      <c r="E2334" t="s">
        <v>3668</v>
      </c>
      <c r="F2334">
        <v>1</v>
      </c>
      <c r="G2334" t="s">
        <v>2816</v>
      </c>
      <c r="H2334" t="s">
        <v>2620</v>
      </c>
      <c r="I2334" t="s">
        <v>2511</v>
      </c>
      <c r="J2334" t="s">
        <v>3116</v>
      </c>
      <c r="K2334" t="s">
        <v>2818</v>
      </c>
      <c r="L2334" t="s">
        <v>2058</v>
      </c>
      <c r="M2334" t="s">
        <v>2170</v>
      </c>
      <c r="N2334">
        <v>2</v>
      </c>
      <c r="O2334">
        <v>152</v>
      </c>
      <c r="P2334">
        <v>0.99</v>
      </c>
      <c r="Q2334">
        <v>15300</v>
      </c>
      <c r="R2334">
        <v>2</v>
      </c>
      <c r="S2334">
        <v>152</v>
      </c>
      <c r="T2334">
        <v>0.99</v>
      </c>
      <c r="U2334">
        <v>0</v>
      </c>
      <c r="V2334">
        <v>0</v>
      </c>
      <c r="W2334">
        <v>0</v>
      </c>
      <c r="X2334">
        <v>0</v>
      </c>
      <c r="Y2334">
        <v>0</v>
      </c>
      <c r="Z2334">
        <v>0</v>
      </c>
      <c r="AA2334">
        <v>0</v>
      </c>
      <c r="AB2334">
        <v>0</v>
      </c>
      <c r="AC2334">
        <v>0</v>
      </c>
      <c r="AD2334">
        <v>0</v>
      </c>
      <c r="AE2334">
        <v>0</v>
      </c>
      <c r="AF2334">
        <v>0</v>
      </c>
      <c r="AG2334" t="s">
        <v>11955</v>
      </c>
      <c r="AH2334" s="21" t="str">
        <f t="shared" si="72"/>
        <v>YO27</v>
      </c>
      <c r="AI2334" s="21">
        <v>67.5</v>
      </c>
      <c r="AJ2334" s="21">
        <f t="shared" si="73"/>
        <v>99.006535947712422</v>
      </c>
      <c r="AK2334" s="21" t="s">
        <v>2063</v>
      </c>
      <c r="AL2334" t="s">
        <v>3118</v>
      </c>
      <c r="AM2334" t="s">
        <v>53</v>
      </c>
      <c r="AN2334" t="s">
        <v>2031</v>
      </c>
    </row>
    <row r="2335" spans="1:40" ht="15" hidden="1" thickTop="1" x14ac:dyDescent="0.35">
      <c r="A2335" t="s">
        <v>11936</v>
      </c>
      <c r="B2335" t="s">
        <v>11957</v>
      </c>
      <c r="C2335" t="s">
        <v>5259</v>
      </c>
      <c r="D2335" t="s">
        <v>11958</v>
      </c>
      <c r="E2335" t="s">
        <v>2938</v>
      </c>
      <c r="F2335">
        <v>1</v>
      </c>
      <c r="G2335" t="s">
        <v>2593</v>
      </c>
      <c r="H2335" t="s">
        <v>2056</v>
      </c>
      <c r="I2335" t="s">
        <v>2511</v>
      </c>
      <c r="J2335" t="s">
        <v>3250</v>
      </c>
      <c r="K2335" t="s">
        <v>65</v>
      </c>
      <c r="L2335" t="s">
        <v>2058</v>
      </c>
      <c r="M2335" t="s">
        <v>2170</v>
      </c>
      <c r="N2335">
        <v>0</v>
      </c>
      <c r="O2335">
        <v>0</v>
      </c>
      <c r="P2335">
        <v>0</v>
      </c>
      <c r="Q2335">
        <v>15300</v>
      </c>
      <c r="R2335">
        <v>0</v>
      </c>
      <c r="S2335">
        <v>0</v>
      </c>
      <c r="T2335">
        <v>0</v>
      </c>
      <c r="U2335">
        <v>0</v>
      </c>
      <c r="V2335">
        <v>0</v>
      </c>
      <c r="W2335">
        <v>0</v>
      </c>
      <c r="X2335">
        <v>0</v>
      </c>
      <c r="Y2335">
        <v>0</v>
      </c>
      <c r="Z2335">
        <v>0</v>
      </c>
      <c r="AA2335">
        <v>0</v>
      </c>
      <c r="AB2335">
        <v>0</v>
      </c>
      <c r="AC2335">
        <v>0</v>
      </c>
      <c r="AD2335">
        <v>0</v>
      </c>
      <c r="AE2335">
        <v>0</v>
      </c>
      <c r="AF2335">
        <v>0</v>
      </c>
      <c r="AG2335" t="s">
        <v>11959</v>
      </c>
      <c r="AH2335" s="21" t="str">
        <f t="shared" si="72"/>
        <v>YO27</v>
      </c>
      <c r="AI2335" s="21">
        <v>67.5</v>
      </c>
      <c r="AJ2335" s="21">
        <f t="shared" si="73"/>
        <v>100</v>
      </c>
      <c r="AK2335" s="21" t="s">
        <v>2060</v>
      </c>
      <c r="AL2335" t="s">
        <v>2527</v>
      </c>
      <c r="AM2335" t="s">
        <v>53</v>
      </c>
      <c r="AN2335" t="s">
        <v>2032</v>
      </c>
    </row>
    <row r="2336" spans="1:40" ht="15" hidden="1" thickTop="1" x14ac:dyDescent="0.35">
      <c r="A2336" t="s">
        <v>11940</v>
      </c>
      <c r="B2336" t="s">
        <v>11961</v>
      </c>
      <c r="C2336" t="s">
        <v>2897</v>
      </c>
      <c r="D2336" t="s">
        <v>11962</v>
      </c>
      <c r="E2336" t="s">
        <v>7075</v>
      </c>
      <c r="F2336">
        <v>1</v>
      </c>
      <c r="G2336" t="s">
        <v>2593</v>
      </c>
      <c r="H2336" t="s">
        <v>2056</v>
      </c>
      <c r="I2336" t="s">
        <v>2511</v>
      </c>
      <c r="J2336" t="s">
        <v>2594</v>
      </c>
      <c r="K2336" t="s">
        <v>65</v>
      </c>
      <c r="L2336" t="s">
        <v>2058</v>
      </c>
      <c r="M2336" t="s">
        <v>2170</v>
      </c>
      <c r="N2336">
        <v>0</v>
      </c>
      <c r="O2336">
        <v>0</v>
      </c>
      <c r="P2336">
        <v>0</v>
      </c>
      <c r="Q2336">
        <v>15300</v>
      </c>
      <c r="R2336">
        <v>0</v>
      </c>
      <c r="S2336">
        <v>0</v>
      </c>
      <c r="T2336">
        <v>0</v>
      </c>
      <c r="U2336">
        <v>0</v>
      </c>
      <c r="V2336">
        <v>0</v>
      </c>
      <c r="W2336">
        <v>0</v>
      </c>
      <c r="X2336">
        <v>0</v>
      </c>
      <c r="Y2336">
        <v>0</v>
      </c>
      <c r="Z2336">
        <v>0</v>
      </c>
      <c r="AA2336">
        <v>0</v>
      </c>
      <c r="AB2336">
        <v>0</v>
      </c>
      <c r="AC2336">
        <v>0</v>
      </c>
      <c r="AD2336">
        <v>0</v>
      </c>
      <c r="AE2336">
        <v>0</v>
      </c>
      <c r="AF2336">
        <v>0</v>
      </c>
      <c r="AG2336" t="s">
        <v>11963</v>
      </c>
      <c r="AH2336" s="21" t="str">
        <f t="shared" si="72"/>
        <v>YO27</v>
      </c>
      <c r="AI2336" s="21">
        <v>67.5</v>
      </c>
      <c r="AJ2336" s="21">
        <f t="shared" si="73"/>
        <v>100</v>
      </c>
      <c r="AK2336" s="21" t="s">
        <v>2060</v>
      </c>
      <c r="AL2336" t="s">
        <v>2527</v>
      </c>
      <c r="AM2336" t="s">
        <v>53</v>
      </c>
      <c r="AN2336" t="s">
        <v>2031</v>
      </c>
    </row>
    <row r="2337" spans="1:40" ht="15" hidden="1" thickTop="1" x14ac:dyDescent="0.35">
      <c r="A2337" t="s">
        <v>11944</v>
      </c>
      <c r="B2337" t="s">
        <v>11965</v>
      </c>
      <c r="C2337" t="s">
        <v>5720</v>
      </c>
      <c r="D2337" t="s">
        <v>11966</v>
      </c>
      <c r="E2337" t="s">
        <v>2667</v>
      </c>
      <c r="F2337">
        <v>1</v>
      </c>
      <c r="G2337" t="s">
        <v>2509</v>
      </c>
      <c r="H2337" t="s">
        <v>2510</v>
      </c>
      <c r="I2337" t="s">
        <v>2511</v>
      </c>
      <c r="J2337" t="s">
        <v>3168</v>
      </c>
      <c r="K2337" t="s">
        <v>2669</v>
      </c>
      <c r="L2337" t="s">
        <v>2058</v>
      </c>
      <c r="M2337" t="s">
        <v>2059</v>
      </c>
      <c r="N2337">
        <v>1</v>
      </c>
      <c r="O2337">
        <v>25</v>
      </c>
      <c r="P2337">
        <v>0.1</v>
      </c>
      <c r="Q2337">
        <v>24480</v>
      </c>
      <c r="R2337">
        <v>0</v>
      </c>
      <c r="S2337">
        <v>0</v>
      </c>
      <c r="T2337">
        <v>0</v>
      </c>
      <c r="U2337">
        <v>0</v>
      </c>
      <c r="V2337">
        <v>0</v>
      </c>
      <c r="W2337">
        <v>0</v>
      </c>
      <c r="X2337">
        <v>1</v>
      </c>
      <c r="Y2337">
        <v>25</v>
      </c>
      <c r="Z2337">
        <v>0.1</v>
      </c>
      <c r="AA2337">
        <v>0</v>
      </c>
      <c r="AB2337">
        <v>0</v>
      </c>
      <c r="AC2337">
        <v>0</v>
      </c>
      <c r="AD2337">
        <v>0</v>
      </c>
      <c r="AE2337">
        <v>0</v>
      </c>
      <c r="AF2337">
        <v>0</v>
      </c>
      <c r="AG2337" t="s">
        <v>11967</v>
      </c>
      <c r="AH2337" s="21" t="str">
        <f t="shared" si="72"/>
        <v>YK19</v>
      </c>
      <c r="AI2337" s="21">
        <v>107.92500000000001</v>
      </c>
      <c r="AJ2337" s="21">
        <f t="shared" si="73"/>
        <v>99.897875816993462</v>
      </c>
      <c r="AK2337" s="21" t="s">
        <v>2060</v>
      </c>
      <c r="AL2337" t="s">
        <v>2515</v>
      </c>
      <c r="AM2337" t="s">
        <v>53</v>
      </c>
      <c r="AN2337" t="s">
        <v>2029</v>
      </c>
    </row>
    <row r="2338" spans="1:40" ht="15" hidden="1" thickTop="1" x14ac:dyDescent="0.35">
      <c r="A2338" t="s">
        <v>11948</v>
      </c>
      <c r="B2338" t="s">
        <v>11969</v>
      </c>
      <c r="C2338" t="s">
        <v>76</v>
      </c>
      <c r="D2338" t="s">
        <v>11970</v>
      </c>
      <c r="E2338" t="s">
        <v>119</v>
      </c>
      <c r="F2338">
        <v>1</v>
      </c>
      <c r="G2338" t="s">
        <v>2055</v>
      </c>
      <c r="H2338" t="s">
        <v>2056</v>
      </c>
      <c r="I2338" t="s">
        <v>2511</v>
      </c>
      <c r="J2338" t="s">
        <v>67</v>
      </c>
      <c r="K2338" t="s">
        <v>68</v>
      </c>
      <c r="L2338" t="s">
        <v>2058</v>
      </c>
      <c r="M2338" t="s">
        <v>2059</v>
      </c>
      <c r="N2338">
        <v>0</v>
      </c>
      <c r="O2338">
        <v>0</v>
      </c>
      <c r="P2338">
        <v>0</v>
      </c>
      <c r="Q2338">
        <v>24480</v>
      </c>
      <c r="R2338">
        <v>0</v>
      </c>
      <c r="S2338">
        <v>0</v>
      </c>
      <c r="T2338">
        <v>0</v>
      </c>
      <c r="U2338">
        <v>0</v>
      </c>
      <c r="V2338">
        <v>0</v>
      </c>
      <c r="W2338">
        <v>0</v>
      </c>
      <c r="X2338">
        <v>0</v>
      </c>
      <c r="Y2338">
        <v>0</v>
      </c>
      <c r="Z2338">
        <v>0</v>
      </c>
      <c r="AA2338">
        <v>0</v>
      </c>
      <c r="AB2338">
        <v>0</v>
      </c>
      <c r="AC2338">
        <v>0</v>
      </c>
      <c r="AD2338">
        <v>0</v>
      </c>
      <c r="AE2338">
        <v>0</v>
      </c>
      <c r="AF2338">
        <v>0</v>
      </c>
      <c r="AG2338" t="s">
        <v>311</v>
      </c>
      <c r="AH2338" s="21" t="str">
        <f t="shared" si="72"/>
        <v>YH98</v>
      </c>
      <c r="AI2338" s="21">
        <v>107.92500000000001</v>
      </c>
      <c r="AJ2338" s="21">
        <f t="shared" si="73"/>
        <v>100</v>
      </c>
      <c r="AK2338" s="21" t="s">
        <v>2060</v>
      </c>
      <c r="AL2338" t="s">
        <v>70</v>
      </c>
      <c r="AM2338" t="s">
        <v>53</v>
      </c>
      <c r="AN2338" t="s">
        <v>2031</v>
      </c>
    </row>
    <row r="2339" spans="1:40" ht="15" hidden="1" thickTop="1" x14ac:dyDescent="0.35">
      <c r="A2339" t="s">
        <v>11952</v>
      </c>
      <c r="B2339" t="s">
        <v>11972</v>
      </c>
      <c r="C2339" t="s">
        <v>3809</v>
      </c>
      <c r="D2339" t="s">
        <v>11973</v>
      </c>
      <c r="E2339" t="s">
        <v>2825</v>
      </c>
      <c r="F2339">
        <v>1</v>
      </c>
      <c r="G2339" t="s">
        <v>2816</v>
      </c>
      <c r="H2339" t="s">
        <v>2620</v>
      </c>
      <c r="I2339" t="s">
        <v>2511</v>
      </c>
      <c r="J2339" t="s">
        <v>2826</v>
      </c>
      <c r="K2339" t="s">
        <v>2827</v>
      </c>
      <c r="L2339" t="s">
        <v>2058</v>
      </c>
      <c r="M2339" t="s">
        <v>2170</v>
      </c>
      <c r="N2339">
        <v>1</v>
      </c>
      <c r="O2339">
        <v>31</v>
      </c>
      <c r="P2339">
        <v>0.2</v>
      </c>
      <c r="Q2339">
        <v>15300</v>
      </c>
      <c r="R2339">
        <v>1</v>
      </c>
      <c r="S2339">
        <v>31</v>
      </c>
      <c r="T2339">
        <v>0.2</v>
      </c>
      <c r="U2339">
        <v>0</v>
      </c>
      <c r="V2339">
        <v>0</v>
      </c>
      <c r="W2339">
        <v>0</v>
      </c>
      <c r="X2339">
        <v>0</v>
      </c>
      <c r="Y2339">
        <v>0</v>
      </c>
      <c r="Z2339">
        <v>0</v>
      </c>
      <c r="AA2339">
        <v>0</v>
      </c>
      <c r="AB2339">
        <v>0</v>
      </c>
      <c r="AC2339">
        <v>0</v>
      </c>
      <c r="AD2339">
        <v>0</v>
      </c>
      <c r="AE2339">
        <v>0</v>
      </c>
      <c r="AF2339">
        <v>0</v>
      </c>
      <c r="AG2339" t="s">
        <v>11974</v>
      </c>
      <c r="AH2339" s="21" t="str">
        <f t="shared" si="72"/>
        <v>YR21</v>
      </c>
      <c r="AI2339" s="21">
        <v>67.5</v>
      </c>
      <c r="AJ2339" s="21">
        <f t="shared" si="73"/>
        <v>99.797385620915037</v>
      </c>
      <c r="AK2339" s="21" t="s">
        <v>2060</v>
      </c>
      <c r="AL2339" t="s">
        <v>2829</v>
      </c>
      <c r="AM2339" t="s">
        <v>53</v>
      </c>
      <c r="AN2339" t="s">
        <v>2031</v>
      </c>
    </row>
    <row r="2340" spans="1:40" ht="15" hidden="1" thickTop="1" x14ac:dyDescent="0.35">
      <c r="A2340" t="s">
        <v>11956</v>
      </c>
      <c r="B2340" t="s">
        <v>11978</v>
      </c>
      <c r="C2340" t="s">
        <v>6457</v>
      </c>
      <c r="D2340" t="s">
        <v>11979</v>
      </c>
      <c r="E2340" t="s">
        <v>2705</v>
      </c>
      <c r="F2340">
        <v>1</v>
      </c>
      <c r="G2340" t="s">
        <v>2593</v>
      </c>
      <c r="H2340" t="s">
        <v>2056</v>
      </c>
      <c r="I2340" t="s">
        <v>2511</v>
      </c>
      <c r="J2340" t="s">
        <v>2594</v>
      </c>
      <c r="K2340" t="s">
        <v>65</v>
      </c>
      <c r="L2340" t="s">
        <v>2058</v>
      </c>
      <c r="M2340" t="s">
        <v>2059</v>
      </c>
      <c r="N2340">
        <v>0</v>
      </c>
      <c r="O2340">
        <v>0</v>
      </c>
      <c r="P2340">
        <v>0</v>
      </c>
      <c r="Q2340">
        <v>24480</v>
      </c>
      <c r="R2340">
        <v>0</v>
      </c>
      <c r="S2340">
        <v>0</v>
      </c>
      <c r="T2340">
        <v>0</v>
      </c>
      <c r="U2340">
        <v>0</v>
      </c>
      <c r="V2340">
        <v>0</v>
      </c>
      <c r="W2340">
        <v>0</v>
      </c>
      <c r="X2340">
        <v>0</v>
      </c>
      <c r="Y2340">
        <v>0</v>
      </c>
      <c r="Z2340">
        <v>0</v>
      </c>
      <c r="AA2340">
        <v>0</v>
      </c>
      <c r="AB2340">
        <v>0</v>
      </c>
      <c r="AC2340">
        <v>0</v>
      </c>
      <c r="AD2340">
        <v>0</v>
      </c>
      <c r="AE2340">
        <v>0</v>
      </c>
      <c r="AF2340">
        <v>0</v>
      </c>
      <c r="AG2340" t="s">
        <v>11980</v>
      </c>
      <c r="AH2340" s="21" t="str">
        <f t="shared" si="72"/>
        <v>YO27</v>
      </c>
      <c r="AI2340" s="21">
        <v>107.92500000000001</v>
      </c>
      <c r="AJ2340" s="21">
        <f t="shared" si="73"/>
        <v>100</v>
      </c>
      <c r="AK2340" s="21" t="s">
        <v>2060</v>
      </c>
      <c r="AL2340" t="s">
        <v>2527</v>
      </c>
      <c r="AM2340" t="s">
        <v>53</v>
      </c>
      <c r="AN2340" t="s">
        <v>2030</v>
      </c>
    </row>
    <row r="2341" spans="1:40" ht="15" hidden="1" thickTop="1" x14ac:dyDescent="0.35">
      <c r="A2341" t="s">
        <v>11960</v>
      </c>
      <c r="B2341" t="s">
        <v>11982</v>
      </c>
      <c r="C2341" t="s">
        <v>6542</v>
      </c>
      <c r="D2341" t="s">
        <v>11983</v>
      </c>
      <c r="E2341" t="s">
        <v>3539</v>
      </c>
      <c r="F2341">
        <v>1</v>
      </c>
      <c r="G2341" t="s">
        <v>2682</v>
      </c>
      <c r="H2341" t="s">
        <v>2620</v>
      </c>
      <c r="I2341" t="s">
        <v>2511</v>
      </c>
      <c r="J2341" t="s">
        <v>3540</v>
      </c>
      <c r="K2341" t="s">
        <v>2684</v>
      </c>
      <c r="L2341" t="s">
        <v>2058</v>
      </c>
      <c r="M2341" t="s">
        <v>2059</v>
      </c>
      <c r="N2341">
        <v>0</v>
      </c>
      <c r="O2341">
        <v>0</v>
      </c>
      <c r="P2341">
        <v>0</v>
      </c>
      <c r="Q2341">
        <v>24480</v>
      </c>
      <c r="R2341">
        <v>0</v>
      </c>
      <c r="S2341">
        <v>0</v>
      </c>
      <c r="T2341">
        <v>0</v>
      </c>
      <c r="U2341">
        <v>0</v>
      </c>
      <c r="V2341">
        <v>0</v>
      </c>
      <c r="W2341">
        <v>0</v>
      </c>
      <c r="X2341">
        <v>0</v>
      </c>
      <c r="Y2341">
        <v>0</v>
      </c>
      <c r="Z2341">
        <v>0</v>
      </c>
      <c r="AA2341">
        <v>0</v>
      </c>
      <c r="AB2341">
        <v>0</v>
      </c>
      <c r="AC2341">
        <v>0</v>
      </c>
      <c r="AD2341">
        <v>0</v>
      </c>
      <c r="AE2341">
        <v>0</v>
      </c>
      <c r="AF2341">
        <v>0</v>
      </c>
      <c r="AG2341" t="s">
        <v>11984</v>
      </c>
      <c r="AH2341" s="21" t="str">
        <f t="shared" si="72"/>
        <v>YR20</v>
      </c>
      <c r="AI2341" s="21">
        <v>107.92500000000001</v>
      </c>
      <c r="AJ2341" s="21">
        <f t="shared" si="73"/>
        <v>100</v>
      </c>
      <c r="AK2341" s="21" t="s">
        <v>2060</v>
      </c>
      <c r="AL2341" t="s">
        <v>3540</v>
      </c>
      <c r="AM2341" t="s">
        <v>53</v>
      </c>
      <c r="AN2341" t="s">
        <v>2029</v>
      </c>
    </row>
    <row r="2342" spans="1:40" ht="15" hidden="1" thickTop="1" x14ac:dyDescent="0.35">
      <c r="A2342" t="s">
        <v>11964</v>
      </c>
      <c r="B2342" t="s">
        <v>11986</v>
      </c>
      <c r="C2342" t="s">
        <v>2897</v>
      </c>
      <c r="D2342" t="s">
        <v>11987</v>
      </c>
      <c r="E2342" t="s">
        <v>2938</v>
      </c>
      <c r="F2342">
        <v>1</v>
      </c>
      <c r="G2342" t="s">
        <v>2593</v>
      </c>
      <c r="H2342" t="s">
        <v>2056</v>
      </c>
      <c r="I2342" t="s">
        <v>2511</v>
      </c>
      <c r="J2342" t="s">
        <v>2594</v>
      </c>
      <c r="K2342" t="s">
        <v>65</v>
      </c>
      <c r="L2342" t="s">
        <v>2058</v>
      </c>
      <c r="M2342" t="s">
        <v>2982</v>
      </c>
      <c r="N2342">
        <v>0</v>
      </c>
      <c r="O2342">
        <v>0</v>
      </c>
      <c r="P2342">
        <v>0</v>
      </c>
      <c r="Q2342">
        <v>14280</v>
      </c>
      <c r="R2342">
        <v>0</v>
      </c>
      <c r="S2342">
        <v>0</v>
      </c>
      <c r="T2342">
        <v>0</v>
      </c>
      <c r="U2342">
        <v>0</v>
      </c>
      <c r="V2342">
        <v>0</v>
      </c>
      <c r="W2342">
        <v>0</v>
      </c>
      <c r="X2342">
        <v>0</v>
      </c>
      <c r="Y2342">
        <v>0</v>
      </c>
      <c r="Z2342">
        <v>0</v>
      </c>
      <c r="AA2342">
        <v>0</v>
      </c>
      <c r="AB2342">
        <v>0</v>
      </c>
      <c r="AC2342">
        <v>0</v>
      </c>
      <c r="AD2342">
        <v>0</v>
      </c>
      <c r="AE2342">
        <v>0</v>
      </c>
      <c r="AF2342">
        <v>0</v>
      </c>
      <c r="AG2342" t="s">
        <v>11988</v>
      </c>
      <c r="AH2342" s="21" t="str">
        <f t="shared" si="72"/>
        <v>YO27</v>
      </c>
      <c r="AI2342" s="21">
        <v>62.999999999999986</v>
      </c>
      <c r="AJ2342" s="21">
        <f t="shared" si="73"/>
        <v>100</v>
      </c>
      <c r="AK2342" s="21" t="s">
        <v>2060</v>
      </c>
      <c r="AL2342" t="s">
        <v>2527</v>
      </c>
      <c r="AM2342" t="s">
        <v>53</v>
      </c>
      <c r="AN2342" t="s">
        <v>2029</v>
      </c>
    </row>
    <row r="2343" spans="1:40" ht="15" hidden="1" thickTop="1" x14ac:dyDescent="0.35">
      <c r="A2343" t="s">
        <v>11968</v>
      </c>
      <c r="B2343" t="s">
        <v>11990</v>
      </c>
      <c r="C2343" t="s">
        <v>4480</v>
      </c>
      <c r="D2343" t="s">
        <v>11991</v>
      </c>
      <c r="E2343" t="s">
        <v>2508</v>
      </c>
      <c r="F2343">
        <v>1</v>
      </c>
      <c r="G2343" t="s">
        <v>2509</v>
      </c>
      <c r="H2343" t="s">
        <v>2510</v>
      </c>
      <c r="I2343" t="s">
        <v>2511</v>
      </c>
      <c r="J2343" t="s">
        <v>3773</v>
      </c>
      <c r="K2343" t="s">
        <v>2513</v>
      </c>
      <c r="L2343" t="s">
        <v>2058</v>
      </c>
      <c r="M2343" t="s">
        <v>2059</v>
      </c>
      <c r="N2343">
        <v>1</v>
      </c>
      <c r="O2343">
        <v>70</v>
      </c>
      <c r="P2343">
        <v>0.28999999999999998</v>
      </c>
      <c r="Q2343">
        <v>24480</v>
      </c>
      <c r="R2343">
        <v>1</v>
      </c>
      <c r="S2343">
        <v>70</v>
      </c>
      <c r="T2343">
        <v>0.28999999999999998</v>
      </c>
      <c r="U2343">
        <v>0</v>
      </c>
      <c r="V2343">
        <v>0</v>
      </c>
      <c r="W2343">
        <v>0</v>
      </c>
      <c r="X2343">
        <v>0</v>
      </c>
      <c r="Y2343">
        <v>0</v>
      </c>
      <c r="Z2343">
        <v>0</v>
      </c>
      <c r="AA2343">
        <v>0</v>
      </c>
      <c r="AB2343">
        <v>0</v>
      </c>
      <c r="AC2343">
        <v>0</v>
      </c>
      <c r="AD2343">
        <v>0</v>
      </c>
      <c r="AE2343">
        <v>0</v>
      </c>
      <c r="AF2343">
        <v>0</v>
      </c>
      <c r="AG2343" t="s">
        <v>11992</v>
      </c>
      <c r="AH2343" s="21" t="str">
        <f t="shared" si="72"/>
        <v>YR21</v>
      </c>
      <c r="AI2343" s="21">
        <v>107.92500000000001</v>
      </c>
      <c r="AJ2343" s="21">
        <f t="shared" si="73"/>
        <v>99.714052287581694</v>
      </c>
      <c r="AK2343" s="21" t="s">
        <v>2063</v>
      </c>
      <c r="AL2343" t="s">
        <v>2515</v>
      </c>
      <c r="AM2343" t="s">
        <v>53</v>
      </c>
      <c r="AN2343" t="s">
        <v>2030</v>
      </c>
    </row>
    <row r="2344" spans="1:40" ht="15" hidden="1" thickTop="1" x14ac:dyDescent="0.35">
      <c r="A2344" t="s">
        <v>11971</v>
      </c>
      <c r="B2344" t="s">
        <v>11994</v>
      </c>
      <c r="C2344" t="s">
        <v>5084</v>
      </c>
      <c r="D2344" t="s">
        <v>11995</v>
      </c>
      <c r="E2344" t="s">
        <v>3005</v>
      </c>
      <c r="F2344">
        <v>1</v>
      </c>
      <c r="G2344" t="s">
        <v>2546</v>
      </c>
      <c r="H2344" t="s">
        <v>2510</v>
      </c>
      <c r="I2344" t="s">
        <v>2511</v>
      </c>
      <c r="J2344" t="s">
        <v>3711</v>
      </c>
      <c r="K2344" t="s">
        <v>2548</v>
      </c>
      <c r="L2344" t="s">
        <v>2058</v>
      </c>
      <c r="M2344" t="s">
        <v>2059</v>
      </c>
      <c r="N2344">
        <v>0</v>
      </c>
      <c r="O2344">
        <v>0</v>
      </c>
      <c r="P2344">
        <v>0</v>
      </c>
      <c r="Q2344">
        <v>24480</v>
      </c>
      <c r="R2344">
        <v>0</v>
      </c>
      <c r="S2344">
        <v>0</v>
      </c>
      <c r="T2344">
        <v>0</v>
      </c>
      <c r="U2344">
        <v>0</v>
      </c>
      <c r="V2344">
        <v>0</v>
      </c>
      <c r="W2344">
        <v>0</v>
      </c>
      <c r="X2344">
        <v>0</v>
      </c>
      <c r="Y2344">
        <v>0</v>
      </c>
      <c r="Z2344">
        <v>0</v>
      </c>
      <c r="AA2344">
        <v>0</v>
      </c>
      <c r="AB2344">
        <v>0</v>
      </c>
      <c r="AC2344">
        <v>0</v>
      </c>
      <c r="AD2344">
        <v>0</v>
      </c>
      <c r="AE2344">
        <v>0</v>
      </c>
      <c r="AF2344">
        <v>0</v>
      </c>
      <c r="AG2344" t="s">
        <v>11996</v>
      </c>
      <c r="AH2344" s="21" t="str">
        <f t="shared" si="72"/>
        <v>YR21</v>
      </c>
      <c r="AI2344" s="21">
        <v>107.92500000000001</v>
      </c>
      <c r="AJ2344" s="21">
        <f t="shared" si="73"/>
        <v>100</v>
      </c>
      <c r="AK2344" s="21" t="s">
        <v>2060</v>
      </c>
      <c r="AL2344" t="s">
        <v>2551</v>
      </c>
      <c r="AM2344" t="s">
        <v>53</v>
      </c>
      <c r="AN2344" t="s">
        <v>2029</v>
      </c>
    </row>
    <row r="2345" spans="1:40" ht="15" hidden="1" thickTop="1" x14ac:dyDescent="0.35">
      <c r="A2345" t="s">
        <v>11975</v>
      </c>
      <c r="B2345" t="s">
        <v>11998</v>
      </c>
      <c r="C2345" t="s">
        <v>2590</v>
      </c>
      <c r="D2345" t="s">
        <v>11999</v>
      </c>
      <c r="E2345" t="s">
        <v>2938</v>
      </c>
      <c r="F2345">
        <v>1</v>
      </c>
      <c r="G2345" t="s">
        <v>2593</v>
      </c>
      <c r="H2345" t="s">
        <v>2056</v>
      </c>
      <c r="I2345" t="s">
        <v>2511</v>
      </c>
      <c r="J2345" t="s">
        <v>2594</v>
      </c>
      <c r="K2345" t="s">
        <v>65</v>
      </c>
      <c r="L2345" t="s">
        <v>2058</v>
      </c>
      <c r="M2345" t="s">
        <v>2170</v>
      </c>
      <c r="N2345">
        <v>0</v>
      </c>
      <c r="O2345">
        <v>0</v>
      </c>
      <c r="P2345">
        <v>0</v>
      </c>
      <c r="Q2345">
        <v>15300</v>
      </c>
      <c r="R2345">
        <v>0</v>
      </c>
      <c r="S2345">
        <v>0</v>
      </c>
      <c r="T2345">
        <v>0</v>
      </c>
      <c r="U2345">
        <v>0</v>
      </c>
      <c r="V2345">
        <v>0</v>
      </c>
      <c r="W2345">
        <v>0</v>
      </c>
      <c r="X2345">
        <v>0</v>
      </c>
      <c r="Y2345">
        <v>0</v>
      </c>
      <c r="Z2345">
        <v>0</v>
      </c>
      <c r="AA2345">
        <v>0</v>
      </c>
      <c r="AB2345">
        <v>0</v>
      </c>
      <c r="AC2345">
        <v>0</v>
      </c>
      <c r="AD2345">
        <v>0</v>
      </c>
      <c r="AE2345">
        <v>0</v>
      </c>
      <c r="AF2345">
        <v>0</v>
      </c>
      <c r="AG2345" t="s">
        <v>12000</v>
      </c>
      <c r="AH2345" s="21" t="str">
        <f t="shared" si="72"/>
        <v>YO27</v>
      </c>
      <c r="AI2345" s="21">
        <v>67.5</v>
      </c>
      <c r="AJ2345" s="21">
        <f t="shared" si="73"/>
        <v>100</v>
      </c>
      <c r="AK2345" s="21" t="s">
        <v>2060</v>
      </c>
      <c r="AL2345" t="s">
        <v>2527</v>
      </c>
      <c r="AM2345" t="s">
        <v>53</v>
      </c>
      <c r="AN2345" t="s">
        <v>2031</v>
      </c>
    </row>
    <row r="2346" spans="1:40" ht="15" hidden="1" thickTop="1" x14ac:dyDescent="0.35">
      <c r="A2346" t="s">
        <v>11977</v>
      </c>
      <c r="B2346" t="s">
        <v>12002</v>
      </c>
      <c r="C2346" t="s">
        <v>3093</v>
      </c>
      <c r="D2346" t="s">
        <v>12003</v>
      </c>
      <c r="E2346" t="s">
        <v>88</v>
      </c>
      <c r="F2346">
        <v>1</v>
      </c>
      <c r="G2346" t="s">
        <v>2055</v>
      </c>
      <c r="H2346" t="s">
        <v>2056</v>
      </c>
      <c r="I2346" t="s">
        <v>2511</v>
      </c>
      <c r="J2346" t="s">
        <v>3095</v>
      </c>
      <c r="K2346" t="s">
        <v>63</v>
      </c>
      <c r="L2346" t="s">
        <v>2058</v>
      </c>
      <c r="M2346" t="s">
        <v>2059</v>
      </c>
      <c r="N2346">
        <v>0</v>
      </c>
      <c r="O2346">
        <v>0</v>
      </c>
      <c r="P2346">
        <v>0</v>
      </c>
      <c r="Q2346">
        <v>24480</v>
      </c>
      <c r="R2346">
        <v>0</v>
      </c>
      <c r="S2346">
        <v>0</v>
      </c>
      <c r="T2346">
        <v>0</v>
      </c>
      <c r="U2346">
        <v>0</v>
      </c>
      <c r="V2346">
        <v>0</v>
      </c>
      <c r="W2346">
        <v>0</v>
      </c>
      <c r="X2346">
        <v>0</v>
      </c>
      <c r="Y2346">
        <v>0</v>
      </c>
      <c r="Z2346">
        <v>0</v>
      </c>
      <c r="AA2346">
        <v>0</v>
      </c>
      <c r="AB2346">
        <v>0</v>
      </c>
      <c r="AC2346">
        <v>0</v>
      </c>
      <c r="AD2346">
        <v>0</v>
      </c>
      <c r="AE2346">
        <v>0</v>
      </c>
      <c r="AF2346">
        <v>0</v>
      </c>
      <c r="AG2346" t="s">
        <v>12004</v>
      </c>
      <c r="AH2346" s="21" t="str">
        <f t="shared" si="72"/>
        <v>YR20</v>
      </c>
      <c r="AI2346" s="21">
        <v>107.92500000000001</v>
      </c>
      <c r="AJ2346" s="21">
        <f t="shared" si="73"/>
        <v>100</v>
      </c>
      <c r="AK2346" s="21" t="s">
        <v>2060</v>
      </c>
      <c r="AL2346" t="s">
        <v>3097</v>
      </c>
      <c r="AM2346" t="s">
        <v>53</v>
      </c>
      <c r="AN2346" t="s">
        <v>2031</v>
      </c>
    </row>
    <row r="2347" spans="1:40" ht="15" hidden="1" thickTop="1" x14ac:dyDescent="0.35">
      <c r="A2347" t="s">
        <v>11981</v>
      </c>
      <c r="B2347" t="s">
        <v>12006</v>
      </c>
      <c r="C2347" t="s">
        <v>7727</v>
      </c>
      <c r="D2347" t="s">
        <v>12007</v>
      </c>
      <c r="E2347" t="s">
        <v>2825</v>
      </c>
      <c r="F2347">
        <v>2</v>
      </c>
      <c r="G2347" t="s">
        <v>2816</v>
      </c>
      <c r="H2347" t="s">
        <v>2620</v>
      </c>
      <c r="I2347" t="s">
        <v>2511</v>
      </c>
      <c r="J2347" t="s">
        <v>7729</v>
      </c>
      <c r="K2347" t="s">
        <v>2827</v>
      </c>
      <c r="L2347" t="s">
        <v>2058</v>
      </c>
      <c r="M2347" t="s">
        <v>2059</v>
      </c>
      <c r="N2347">
        <v>0</v>
      </c>
      <c r="O2347">
        <v>0</v>
      </c>
      <c r="P2347">
        <v>0</v>
      </c>
      <c r="Q2347">
        <v>24480</v>
      </c>
      <c r="R2347">
        <v>0</v>
      </c>
      <c r="S2347">
        <v>0</v>
      </c>
      <c r="T2347">
        <v>0</v>
      </c>
      <c r="U2347">
        <v>0</v>
      </c>
      <c r="V2347">
        <v>0</v>
      </c>
      <c r="W2347">
        <v>0</v>
      </c>
      <c r="X2347">
        <v>0</v>
      </c>
      <c r="Y2347">
        <v>0</v>
      </c>
      <c r="Z2347">
        <v>0</v>
      </c>
      <c r="AA2347">
        <v>0</v>
      </c>
      <c r="AB2347">
        <v>0</v>
      </c>
      <c r="AC2347">
        <v>0</v>
      </c>
      <c r="AD2347">
        <v>0</v>
      </c>
      <c r="AE2347">
        <v>0</v>
      </c>
      <c r="AF2347">
        <v>0</v>
      </c>
      <c r="AG2347" t="s">
        <v>12008</v>
      </c>
      <c r="AH2347" s="21" t="str">
        <f t="shared" si="72"/>
        <v>YO27</v>
      </c>
      <c r="AI2347" s="21">
        <v>107.92500000000001</v>
      </c>
      <c r="AJ2347" s="21">
        <f t="shared" si="73"/>
        <v>100</v>
      </c>
      <c r="AK2347" s="21" t="s">
        <v>2060</v>
      </c>
      <c r="AL2347" t="s">
        <v>2829</v>
      </c>
      <c r="AM2347" t="s">
        <v>53</v>
      </c>
      <c r="AN2347" t="s">
        <v>2029</v>
      </c>
    </row>
    <row r="2348" spans="1:40" ht="15" hidden="1" thickTop="1" x14ac:dyDescent="0.35">
      <c r="A2348" t="s">
        <v>11985</v>
      </c>
      <c r="B2348" t="s">
        <v>12010</v>
      </c>
      <c r="C2348" t="s">
        <v>4306</v>
      </c>
      <c r="D2348" t="s">
        <v>12011</v>
      </c>
      <c r="E2348" t="s">
        <v>3407</v>
      </c>
      <c r="F2348">
        <v>1</v>
      </c>
      <c r="G2348" t="s">
        <v>2509</v>
      </c>
      <c r="H2348" t="s">
        <v>2510</v>
      </c>
      <c r="I2348" t="s">
        <v>2511</v>
      </c>
      <c r="J2348" t="s">
        <v>3408</v>
      </c>
      <c r="K2348" t="s">
        <v>3109</v>
      </c>
      <c r="L2348" t="s">
        <v>2058</v>
      </c>
      <c r="M2348" t="s">
        <v>2170</v>
      </c>
      <c r="N2348">
        <v>0</v>
      </c>
      <c r="O2348">
        <v>0</v>
      </c>
      <c r="P2348">
        <v>0</v>
      </c>
      <c r="Q2348">
        <v>15300</v>
      </c>
      <c r="R2348">
        <v>0</v>
      </c>
      <c r="S2348">
        <v>0</v>
      </c>
      <c r="T2348">
        <v>0</v>
      </c>
      <c r="U2348">
        <v>0</v>
      </c>
      <c r="V2348">
        <v>0</v>
      </c>
      <c r="W2348">
        <v>0</v>
      </c>
      <c r="X2348">
        <v>0</v>
      </c>
      <c r="Y2348">
        <v>0</v>
      </c>
      <c r="Z2348">
        <v>0</v>
      </c>
      <c r="AA2348">
        <v>0</v>
      </c>
      <c r="AB2348">
        <v>0</v>
      </c>
      <c r="AC2348">
        <v>0</v>
      </c>
      <c r="AD2348">
        <v>0</v>
      </c>
      <c r="AE2348">
        <v>0</v>
      </c>
      <c r="AF2348">
        <v>0</v>
      </c>
      <c r="AG2348" t="s">
        <v>12012</v>
      </c>
      <c r="AH2348" s="21" t="str">
        <f t="shared" si="72"/>
        <v>YR21</v>
      </c>
      <c r="AI2348" s="21">
        <v>67.5</v>
      </c>
      <c r="AJ2348" s="21">
        <f t="shared" si="73"/>
        <v>100</v>
      </c>
      <c r="AK2348" s="21" t="s">
        <v>2060</v>
      </c>
      <c r="AL2348" t="s">
        <v>3411</v>
      </c>
      <c r="AM2348" t="s">
        <v>53</v>
      </c>
      <c r="AN2348" t="s">
        <v>2029</v>
      </c>
    </row>
    <row r="2349" spans="1:40" ht="15" hidden="1" thickTop="1" x14ac:dyDescent="0.35">
      <c r="A2349" t="s">
        <v>11989</v>
      </c>
      <c r="B2349" t="s">
        <v>12014</v>
      </c>
      <c r="C2349" t="s">
        <v>71</v>
      </c>
      <c r="D2349" t="s">
        <v>12015</v>
      </c>
      <c r="E2349" t="s">
        <v>72</v>
      </c>
      <c r="F2349">
        <v>2</v>
      </c>
      <c r="G2349" t="s">
        <v>2055</v>
      </c>
      <c r="H2349" t="s">
        <v>2056</v>
      </c>
      <c r="I2349" t="s">
        <v>2511</v>
      </c>
      <c r="J2349" t="s">
        <v>73</v>
      </c>
      <c r="K2349" t="s">
        <v>68</v>
      </c>
      <c r="L2349" t="s">
        <v>2058</v>
      </c>
      <c r="M2349" t="s">
        <v>2059</v>
      </c>
      <c r="N2349">
        <v>0</v>
      </c>
      <c r="O2349">
        <v>0</v>
      </c>
      <c r="P2349">
        <v>0</v>
      </c>
      <c r="Q2349">
        <v>24480</v>
      </c>
      <c r="R2349">
        <v>0</v>
      </c>
      <c r="S2349">
        <v>0</v>
      </c>
      <c r="T2349">
        <v>0</v>
      </c>
      <c r="U2349">
        <v>0</v>
      </c>
      <c r="V2349">
        <v>0</v>
      </c>
      <c r="W2349">
        <v>0</v>
      </c>
      <c r="X2349">
        <v>0</v>
      </c>
      <c r="Y2349">
        <v>0</v>
      </c>
      <c r="Z2349">
        <v>0</v>
      </c>
      <c r="AA2349">
        <v>0</v>
      </c>
      <c r="AB2349">
        <v>0</v>
      </c>
      <c r="AC2349">
        <v>0</v>
      </c>
      <c r="AD2349">
        <v>0</v>
      </c>
      <c r="AE2349">
        <v>0</v>
      </c>
      <c r="AF2349">
        <v>0</v>
      </c>
      <c r="AG2349" t="s">
        <v>312</v>
      </c>
      <c r="AH2349" s="21" t="str">
        <f t="shared" si="72"/>
        <v>YO27</v>
      </c>
      <c r="AI2349" s="21">
        <v>107.92500000000001</v>
      </c>
      <c r="AJ2349" s="21">
        <f t="shared" si="73"/>
        <v>100</v>
      </c>
      <c r="AK2349" s="21" t="s">
        <v>2060</v>
      </c>
      <c r="AL2349" t="s">
        <v>75</v>
      </c>
      <c r="AM2349" t="s">
        <v>53</v>
      </c>
      <c r="AN2349" t="s">
        <v>2030</v>
      </c>
    </row>
    <row r="2350" spans="1:40" ht="15" hidden="1" thickTop="1" x14ac:dyDescent="0.35">
      <c r="A2350" t="s">
        <v>11993</v>
      </c>
      <c r="B2350" t="s">
        <v>12017</v>
      </c>
      <c r="C2350" t="s">
        <v>86</v>
      </c>
      <c r="D2350" t="s">
        <v>12018</v>
      </c>
      <c r="E2350" t="s">
        <v>72</v>
      </c>
      <c r="F2350">
        <v>2</v>
      </c>
      <c r="G2350" t="s">
        <v>2055</v>
      </c>
      <c r="H2350" t="s">
        <v>2056</v>
      </c>
      <c r="I2350" t="s">
        <v>2511</v>
      </c>
      <c r="J2350" t="s">
        <v>73</v>
      </c>
      <c r="K2350" t="s">
        <v>68</v>
      </c>
      <c r="L2350" t="s">
        <v>2058</v>
      </c>
      <c r="M2350" t="s">
        <v>2059</v>
      </c>
      <c r="N2350">
        <v>2</v>
      </c>
      <c r="O2350">
        <v>130</v>
      </c>
      <c r="P2350">
        <v>0.53</v>
      </c>
      <c r="Q2350">
        <v>24480</v>
      </c>
      <c r="R2350">
        <v>1</v>
      </c>
      <c r="S2350">
        <v>16</v>
      </c>
      <c r="T2350">
        <v>7.0000000000000007E-2</v>
      </c>
      <c r="U2350">
        <v>0</v>
      </c>
      <c r="V2350">
        <v>0</v>
      </c>
      <c r="W2350">
        <v>0</v>
      </c>
      <c r="X2350">
        <v>1</v>
      </c>
      <c r="Y2350">
        <v>114</v>
      </c>
      <c r="Z2350">
        <v>0.47</v>
      </c>
      <c r="AA2350">
        <v>0</v>
      </c>
      <c r="AB2350">
        <v>0</v>
      </c>
      <c r="AC2350">
        <v>0</v>
      </c>
      <c r="AD2350">
        <v>0</v>
      </c>
      <c r="AE2350">
        <v>0</v>
      </c>
      <c r="AF2350">
        <v>0</v>
      </c>
      <c r="AG2350" t="s">
        <v>313</v>
      </c>
      <c r="AH2350" s="21" t="str">
        <f t="shared" si="72"/>
        <v>YR21</v>
      </c>
      <c r="AI2350" s="21">
        <v>107.92500000000001</v>
      </c>
      <c r="AJ2350" s="21">
        <f t="shared" si="73"/>
        <v>99.468954248366018</v>
      </c>
      <c r="AK2350" s="21" t="s">
        <v>2063</v>
      </c>
      <c r="AL2350" t="s">
        <v>75</v>
      </c>
      <c r="AM2350" t="s">
        <v>53</v>
      </c>
      <c r="AN2350" t="s">
        <v>2031</v>
      </c>
    </row>
    <row r="2351" spans="1:40" ht="15" hidden="1" thickTop="1" x14ac:dyDescent="0.35">
      <c r="A2351" t="s">
        <v>11997</v>
      </c>
      <c r="B2351" t="s">
        <v>12020</v>
      </c>
      <c r="C2351" t="s">
        <v>2897</v>
      </c>
      <c r="D2351" t="s">
        <v>12021</v>
      </c>
      <c r="E2351" t="s">
        <v>2938</v>
      </c>
      <c r="F2351">
        <v>1</v>
      </c>
      <c r="G2351" t="s">
        <v>2593</v>
      </c>
      <c r="H2351" t="s">
        <v>2056</v>
      </c>
      <c r="I2351" t="s">
        <v>2511</v>
      </c>
      <c r="J2351" t="s">
        <v>2594</v>
      </c>
      <c r="K2351" t="s">
        <v>65</v>
      </c>
      <c r="L2351" t="s">
        <v>2058</v>
      </c>
      <c r="M2351" t="s">
        <v>2059</v>
      </c>
      <c r="N2351">
        <v>0</v>
      </c>
      <c r="O2351">
        <v>0</v>
      </c>
      <c r="P2351">
        <v>0</v>
      </c>
      <c r="Q2351">
        <v>24480</v>
      </c>
      <c r="R2351">
        <v>0</v>
      </c>
      <c r="S2351">
        <v>0</v>
      </c>
      <c r="T2351">
        <v>0</v>
      </c>
      <c r="U2351">
        <v>0</v>
      </c>
      <c r="V2351">
        <v>0</v>
      </c>
      <c r="W2351">
        <v>0</v>
      </c>
      <c r="X2351">
        <v>0</v>
      </c>
      <c r="Y2351">
        <v>0</v>
      </c>
      <c r="Z2351">
        <v>0</v>
      </c>
      <c r="AA2351">
        <v>0</v>
      </c>
      <c r="AB2351">
        <v>0</v>
      </c>
      <c r="AC2351">
        <v>0</v>
      </c>
      <c r="AD2351">
        <v>0</v>
      </c>
      <c r="AE2351">
        <v>0</v>
      </c>
      <c r="AF2351">
        <v>0</v>
      </c>
      <c r="AG2351" t="s">
        <v>12022</v>
      </c>
      <c r="AH2351" s="21" t="str">
        <f t="shared" si="72"/>
        <v>YO27</v>
      </c>
      <c r="AI2351" s="21">
        <v>107.92500000000001</v>
      </c>
      <c r="AJ2351" s="21">
        <f t="shared" si="73"/>
        <v>100</v>
      </c>
      <c r="AK2351" s="21" t="s">
        <v>2060</v>
      </c>
      <c r="AL2351" t="s">
        <v>2527</v>
      </c>
      <c r="AM2351" t="s">
        <v>53</v>
      </c>
      <c r="AN2351" t="s">
        <v>2030</v>
      </c>
    </row>
    <row r="2352" spans="1:40" ht="15" hidden="1" thickTop="1" x14ac:dyDescent="0.35">
      <c r="A2352" t="s">
        <v>12001</v>
      </c>
      <c r="B2352" t="s">
        <v>12026</v>
      </c>
      <c r="C2352" t="s">
        <v>2832</v>
      </c>
      <c r="D2352" t="s">
        <v>12027</v>
      </c>
      <c r="E2352" t="s">
        <v>3156</v>
      </c>
      <c r="F2352">
        <v>1</v>
      </c>
      <c r="G2352" t="s">
        <v>2546</v>
      </c>
      <c r="H2352" t="s">
        <v>2510</v>
      </c>
      <c r="I2352" t="s">
        <v>2511</v>
      </c>
      <c r="J2352" t="s">
        <v>2547</v>
      </c>
      <c r="K2352" t="s">
        <v>2548</v>
      </c>
      <c r="L2352" t="s">
        <v>2058</v>
      </c>
      <c r="M2352" t="s">
        <v>2059</v>
      </c>
      <c r="N2352">
        <v>0</v>
      </c>
      <c r="O2352">
        <v>0</v>
      </c>
      <c r="P2352">
        <v>0</v>
      </c>
      <c r="Q2352">
        <v>24480</v>
      </c>
      <c r="R2352">
        <v>0</v>
      </c>
      <c r="S2352">
        <v>0</v>
      </c>
      <c r="T2352">
        <v>0</v>
      </c>
      <c r="U2352">
        <v>0</v>
      </c>
      <c r="V2352">
        <v>0</v>
      </c>
      <c r="W2352">
        <v>0</v>
      </c>
      <c r="X2352">
        <v>0</v>
      </c>
      <c r="Y2352">
        <v>0</v>
      </c>
      <c r="Z2352">
        <v>0</v>
      </c>
      <c r="AA2352">
        <v>0</v>
      </c>
      <c r="AB2352">
        <v>0</v>
      </c>
      <c r="AC2352">
        <v>0</v>
      </c>
      <c r="AD2352">
        <v>0</v>
      </c>
      <c r="AE2352">
        <v>0</v>
      </c>
      <c r="AF2352">
        <v>0</v>
      </c>
      <c r="AG2352" t="s">
        <v>12028</v>
      </c>
      <c r="AH2352" s="21" t="str">
        <f t="shared" si="72"/>
        <v>YR21</v>
      </c>
      <c r="AI2352" s="21">
        <v>107.92500000000001</v>
      </c>
      <c r="AJ2352" s="21">
        <f t="shared" si="73"/>
        <v>100</v>
      </c>
      <c r="AK2352" s="21" t="s">
        <v>2060</v>
      </c>
      <c r="AL2352" t="s">
        <v>2551</v>
      </c>
      <c r="AM2352" t="s">
        <v>53</v>
      </c>
      <c r="AN2352" t="s">
        <v>2031</v>
      </c>
    </row>
    <row r="2353" spans="1:40" ht="15" hidden="1" thickTop="1" x14ac:dyDescent="0.35">
      <c r="A2353" t="s">
        <v>12005</v>
      </c>
      <c r="B2353" t="s">
        <v>12030</v>
      </c>
      <c r="C2353" t="s">
        <v>2832</v>
      </c>
      <c r="D2353" t="s">
        <v>12031</v>
      </c>
      <c r="E2353" t="s">
        <v>2562</v>
      </c>
      <c r="F2353">
        <v>1</v>
      </c>
      <c r="G2353" t="s">
        <v>2546</v>
      </c>
      <c r="H2353" t="s">
        <v>2510</v>
      </c>
      <c r="I2353" t="s">
        <v>2511</v>
      </c>
      <c r="J2353" t="s">
        <v>2547</v>
      </c>
      <c r="K2353" t="s">
        <v>2548</v>
      </c>
      <c r="L2353" t="s">
        <v>2058</v>
      </c>
      <c r="M2353" t="s">
        <v>2170</v>
      </c>
      <c r="N2353">
        <v>1</v>
      </c>
      <c r="O2353">
        <v>23</v>
      </c>
      <c r="P2353">
        <v>0.15</v>
      </c>
      <c r="Q2353">
        <v>15300</v>
      </c>
      <c r="R2353">
        <v>0</v>
      </c>
      <c r="S2353">
        <v>0</v>
      </c>
      <c r="T2353">
        <v>0</v>
      </c>
      <c r="U2353">
        <v>0</v>
      </c>
      <c r="V2353">
        <v>0</v>
      </c>
      <c r="W2353">
        <v>0</v>
      </c>
      <c r="X2353">
        <v>1</v>
      </c>
      <c r="Y2353">
        <v>23</v>
      </c>
      <c r="Z2353">
        <v>0.15</v>
      </c>
      <c r="AA2353">
        <v>0</v>
      </c>
      <c r="AB2353">
        <v>0</v>
      </c>
      <c r="AC2353">
        <v>0</v>
      </c>
      <c r="AD2353">
        <v>0</v>
      </c>
      <c r="AE2353">
        <v>0</v>
      </c>
      <c r="AF2353">
        <v>0</v>
      </c>
      <c r="AG2353" t="s">
        <v>12032</v>
      </c>
      <c r="AH2353" s="21" t="str">
        <f t="shared" si="72"/>
        <v>YO27</v>
      </c>
      <c r="AI2353" s="21">
        <v>67.5</v>
      </c>
      <c r="AJ2353" s="21">
        <f t="shared" si="73"/>
        <v>99.849673202614383</v>
      </c>
      <c r="AK2353" s="21" t="s">
        <v>2060</v>
      </c>
      <c r="AL2353" t="s">
        <v>2551</v>
      </c>
      <c r="AM2353" t="s">
        <v>53</v>
      </c>
      <c r="AN2353" t="s">
        <v>2030</v>
      </c>
    </row>
    <row r="2354" spans="1:40" ht="15" hidden="1" thickTop="1" x14ac:dyDescent="0.35">
      <c r="A2354" t="s">
        <v>12009</v>
      </c>
      <c r="B2354" t="s">
        <v>12034</v>
      </c>
      <c r="C2354" t="s">
        <v>2932</v>
      </c>
      <c r="D2354" t="s">
        <v>12035</v>
      </c>
      <c r="E2354" t="s">
        <v>2562</v>
      </c>
      <c r="F2354">
        <v>1</v>
      </c>
      <c r="G2354" t="s">
        <v>2546</v>
      </c>
      <c r="H2354" t="s">
        <v>2510</v>
      </c>
      <c r="I2354" t="s">
        <v>2511</v>
      </c>
      <c r="J2354" t="s">
        <v>2547</v>
      </c>
      <c r="K2354" t="s">
        <v>2548</v>
      </c>
      <c r="L2354" t="s">
        <v>2058</v>
      </c>
      <c r="M2354" t="s">
        <v>2170</v>
      </c>
      <c r="N2354">
        <v>1</v>
      </c>
      <c r="O2354">
        <v>34</v>
      </c>
      <c r="P2354">
        <v>0.22</v>
      </c>
      <c r="Q2354">
        <v>15300</v>
      </c>
      <c r="R2354">
        <v>0</v>
      </c>
      <c r="S2354">
        <v>0</v>
      </c>
      <c r="T2354">
        <v>0</v>
      </c>
      <c r="U2354">
        <v>0</v>
      </c>
      <c r="V2354">
        <v>0</v>
      </c>
      <c r="W2354">
        <v>0</v>
      </c>
      <c r="X2354">
        <v>1</v>
      </c>
      <c r="Y2354">
        <v>34</v>
      </c>
      <c r="Z2354">
        <v>0.22</v>
      </c>
      <c r="AA2354">
        <v>0</v>
      </c>
      <c r="AB2354">
        <v>0</v>
      </c>
      <c r="AC2354">
        <v>0</v>
      </c>
      <c r="AD2354">
        <v>0</v>
      </c>
      <c r="AE2354">
        <v>0</v>
      </c>
      <c r="AF2354">
        <v>0</v>
      </c>
      <c r="AG2354" t="s">
        <v>12036</v>
      </c>
      <c r="AH2354" s="21" t="str">
        <f t="shared" si="72"/>
        <v>YO27</v>
      </c>
      <c r="AI2354" s="21">
        <v>67.5</v>
      </c>
      <c r="AJ2354" s="21">
        <f t="shared" si="73"/>
        <v>99.777777777777771</v>
      </c>
      <c r="AK2354" s="21" t="s">
        <v>2060</v>
      </c>
      <c r="AL2354" t="s">
        <v>2551</v>
      </c>
      <c r="AM2354" t="s">
        <v>53</v>
      </c>
      <c r="AN2354" t="s">
        <v>2030</v>
      </c>
    </row>
    <row r="2355" spans="1:40" ht="15" hidden="1" thickTop="1" x14ac:dyDescent="0.35">
      <c r="A2355" t="s">
        <v>12013</v>
      </c>
      <c r="B2355" t="s">
        <v>12038</v>
      </c>
      <c r="C2355" t="s">
        <v>3639</v>
      </c>
      <c r="D2355" t="s">
        <v>12039</v>
      </c>
      <c r="E2355" t="s">
        <v>3309</v>
      </c>
      <c r="F2355">
        <v>1</v>
      </c>
      <c r="G2355" t="s">
        <v>2509</v>
      </c>
      <c r="H2355" t="s">
        <v>2510</v>
      </c>
      <c r="I2355" t="s">
        <v>2511</v>
      </c>
      <c r="J2355" t="s">
        <v>3522</v>
      </c>
      <c r="K2355" t="s">
        <v>3109</v>
      </c>
      <c r="L2355" t="s">
        <v>2058</v>
      </c>
      <c r="M2355" t="s">
        <v>2059</v>
      </c>
      <c r="N2355">
        <v>0</v>
      </c>
      <c r="O2355">
        <v>0</v>
      </c>
      <c r="P2355">
        <v>0</v>
      </c>
      <c r="Q2355">
        <v>24480</v>
      </c>
      <c r="R2355">
        <v>0</v>
      </c>
      <c r="S2355">
        <v>0</v>
      </c>
      <c r="T2355">
        <v>0</v>
      </c>
      <c r="U2355">
        <v>0</v>
      </c>
      <c r="V2355">
        <v>0</v>
      </c>
      <c r="W2355">
        <v>0</v>
      </c>
      <c r="X2355">
        <v>0</v>
      </c>
      <c r="Y2355">
        <v>0</v>
      </c>
      <c r="Z2355">
        <v>0</v>
      </c>
      <c r="AA2355">
        <v>0</v>
      </c>
      <c r="AB2355">
        <v>0</v>
      </c>
      <c r="AC2355">
        <v>0</v>
      </c>
      <c r="AD2355">
        <v>0</v>
      </c>
      <c r="AE2355">
        <v>0</v>
      </c>
      <c r="AF2355">
        <v>0</v>
      </c>
      <c r="AG2355" t="s">
        <v>12040</v>
      </c>
      <c r="AH2355" s="21" t="str">
        <f t="shared" si="72"/>
        <v>YR21</v>
      </c>
      <c r="AI2355" s="21">
        <v>107.92500000000001</v>
      </c>
      <c r="AJ2355" s="21">
        <f t="shared" si="73"/>
        <v>100</v>
      </c>
      <c r="AK2355" s="21" t="s">
        <v>2060</v>
      </c>
      <c r="AL2355" t="s">
        <v>2515</v>
      </c>
      <c r="AM2355" t="s">
        <v>53</v>
      </c>
      <c r="AN2355" t="s">
        <v>2031</v>
      </c>
    </row>
    <row r="2356" spans="1:40" ht="15" hidden="1" thickTop="1" x14ac:dyDescent="0.35">
      <c r="A2356" t="s">
        <v>12016</v>
      </c>
      <c r="B2356" t="s">
        <v>12042</v>
      </c>
      <c r="C2356" t="s">
        <v>102</v>
      </c>
      <c r="D2356" t="s">
        <v>12043</v>
      </c>
      <c r="E2356" t="s">
        <v>560</v>
      </c>
      <c r="F2356">
        <v>1</v>
      </c>
      <c r="G2356" t="s">
        <v>2055</v>
      </c>
      <c r="H2356" t="s">
        <v>2056</v>
      </c>
      <c r="I2356" t="s">
        <v>2511</v>
      </c>
      <c r="J2356" t="s">
        <v>67</v>
      </c>
      <c r="K2356" t="s">
        <v>68</v>
      </c>
      <c r="L2356" t="s">
        <v>2058</v>
      </c>
      <c r="M2356" t="s">
        <v>2170</v>
      </c>
      <c r="N2356">
        <v>1</v>
      </c>
      <c r="O2356">
        <v>46</v>
      </c>
      <c r="P2356">
        <v>0.3</v>
      </c>
      <c r="Q2356">
        <v>15300</v>
      </c>
      <c r="R2356">
        <v>1</v>
      </c>
      <c r="S2356">
        <v>46</v>
      </c>
      <c r="T2356">
        <v>0.3</v>
      </c>
      <c r="U2356">
        <v>0</v>
      </c>
      <c r="V2356">
        <v>0</v>
      </c>
      <c r="W2356">
        <v>0</v>
      </c>
      <c r="X2356">
        <v>0</v>
      </c>
      <c r="Y2356">
        <v>0</v>
      </c>
      <c r="Z2356">
        <v>0</v>
      </c>
      <c r="AA2356">
        <v>0</v>
      </c>
      <c r="AB2356">
        <v>0</v>
      </c>
      <c r="AC2356">
        <v>0</v>
      </c>
      <c r="AD2356">
        <v>0</v>
      </c>
      <c r="AE2356">
        <v>0</v>
      </c>
      <c r="AF2356">
        <v>0</v>
      </c>
      <c r="AG2356" t="s">
        <v>314</v>
      </c>
      <c r="AH2356" s="21" t="str">
        <f t="shared" si="72"/>
        <v>YO27</v>
      </c>
      <c r="AI2356" s="21">
        <v>67.5</v>
      </c>
      <c r="AJ2356" s="21">
        <f t="shared" si="73"/>
        <v>99.699346405228752</v>
      </c>
      <c r="AK2356" s="21" t="s">
        <v>2063</v>
      </c>
      <c r="AL2356" t="s">
        <v>70</v>
      </c>
      <c r="AM2356" t="s">
        <v>53</v>
      </c>
      <c r="AN2356" t="s">
        <v>2031</v>
      </c>
    </row>
    <row r="2357" spans="1:40" ht="15" hidden="1" thickTop="1" x14ac:dyDescent="0.35">
      <c r="A2357" t="s">
        <v>12019</v>
      </c>
      <c r="B2357" t="s">
        <v>12044</v>
      </c>
      <c r="C2357" t="s">
        <v>66</v>
      </c>
      <c r="D2357" t="s">
        <v>12045</v>
      </c>
      <c r="E2357" t="s">
        <v>560</v>
      </c>
      <c r="F2357">
        <v>1</v>
      </c>
      <c r="G2357" t="s">
        <v>2055</v>
      </c>
      <c r="H2357" t="s">
        <v>2056</v>
      </c>
      <c r="I2357" t="s">
        <v>2511</v>
      </c>
      <c r="J2357" t="s">
        <v>67</v>
      </c>
      <c r="K2357" t="s">
        <v>68</v>
      </c>
      <c r="L2357" t="s">
        <v>2058</v>
      </c>
      <c r="M2357" t="s">
        <v>2059</v>
      </c>
      <c r="N2357">
        <v>2</v>
      </c>
      <c r="O2357">
        <v>168</v>
      </c>
      <c r="P2357">
        <v>0.69</v>
      </c>
      <c r="Q2357">
        <v>24480</v>
      </c>
      <c r="R2357">
        <v>1</v>
      </c>
      <c r="S2357">
        <v>52</v>
      </c>
      <c r="T2357">
        <v>0.21</v>
      </c>
      <c r="U2357">
        <v>0</v>
      </c>
      <c r="V2357">
        <v>0</v>
      </c>
      <c r="W2357">
        <v>0</v>
      </c>
      <c r="X2357">
        <v>1</v>
      </c>
      <c r="Y2357">
        <v>116</v>
      </c>
      <c r="Z2357">
        <v>0.47</v>
      </c>
      <c r="AA2357">
        <v>0</v>
      </c>
      <c r="AB2357">
        <v>0</v>
      </c>
      <c r="AC2357">
        <v>0</v>
      </c>
      <c r="AD2357">
        <v>0</v>
      </c>
      <c r="AE2357">
        <v>0</v>
      </c>
      <c r="AF2357">
        <v>0</v>
      </c>
      <c r="AG2357" t="s">
        <v>315</v>
      </c>
      <c r="AH2357" s="21" t="str">
        <f t="shared" si="72"/>
        <v>YN23</v>
      </c>
      <c r="AI2357" s="21">
        <v>107.92500000000001</v>
      </c>
      <c r="AJ2357" s="21">
        <f t="shared" si="73"/>
        <v>99.313725490196077</v>
      </c>
      <c r="AK2357" s="21" t="s">
        <v>2063</v>
      </c>
      <c r="AL2357" t="s">
        <v>70</v>
      </c>
      <c r="AM2357" t="s">
        <v>53</v>
      </c>
      <c r="AN2357" t="s">
        <v>2030</v>
      </c>
    </row>
    <row r="2358" spans="1:40" ht="15" hidden="1" thickTop="1" x14ac:dyDescent="0.35">
      <c r="A2358" t="s">
        <v>12023</v>
      </c>
      <c r="B2358" t="s">
        <v>12047</v>
      </c>
      <c r="C2358" t="s">
        <v>4767</v>
      </c>
      <c r="D2358" t="s">
        <v>12048</v>
      </c>
      <c r="E2358" t="s">
        <v>2646</v>
      </c>
      <c r="F2358">
        <v>1</v>
      </c>
      <c r="G2358" t="s">
        <v>2600</v>
      </c>
      <c r="H2358" t="s">
        <v>2577</v>
      </c>
      <c r="I2358" t="s">
        <v>2511</v>
      </c>
      <c r="J2358" t="s">
        <v>2601</v>
      </c>
      <c r="K2358" t="s">
        <v>2602</v>
      </c>
      <c r="L2358" t="s">
        <v>2058</v>
      </c>
      <c r="M2358" t="s">
        <v>2059</v>
      </c>
      <c r="N2358">
        <v>0</v>
      </c>
      <c r="O2358">
        <v>0</v>
      </c>
      <c r="P2358">
        <v>0</v>
      </c>
      <c r="Q2358">
        <v>24480</v>
      </c>
      <c r="R2358">
        <v>0</v>
      </c>
      <c r="S2358">
        <v>0</v>
      </c>
      <c r="T2358">
        <v>0</v>
      </c>
      <c r="U2358">
        <v>0</v>
      </c>
      <c r="V2358">
        <v>0</v>
      </c>
      <c r="W2358">
        <v>0</v>
      </c>
      <c r="X2358">
        <v>0</v>
      </c>
      <c r="Y2358">
        <v>0</v>
      </c>
      <c r="Z2358">
        <v>0</v>
      </c>
      <c r="AA2358">
        <v>0</v>
      </c>
      <c r="AB2358">
        <v>0</v>
      </c>
      <c r="AC2358">
        <v>0</v>
      </c>
      <c r="AD2358">
        <v>0</v>
      </c>
      <c r="AE2358">
        <v>0</v>
      </c>
      <c r="AF2358">
        <v>0</v>
      </c>
      <c r="AG2358" t="s">
        <v>12049</v>
      </c>
      <c r="AH2358" s="21" t="str">
        <f t="shared" si="72"/>
        <v>YO98</v>
      </c>
      <c r="AI2358" s="21">
        <v>107.92500000000001</v>
      </c>
      <c r="AJ2358" s="21">
        <f t="shared" si="73"/>
        <v>100</v>
      </c>
      <c r="AK2358" s="21" t="s">
        <v>2060</v>
      </c>
      <c r="AL2358" t="s">
        <v>2551</v>
      </c>
      <c r="AM2358" t="s">
        <v>53</v>
      </c>
      <c r="AN2358" t="s">
        <v>2030</v>
      </c>
    </row>
    <row r="2359" spans="1:40" ht="15" hidden="1" thickTop="1" x14ac:dyDescent="0.35">
      <c r="A2359" t="s">
        <v>12025</v>
      </c>
      <c r="B2359" t="s">
        <v>12051</v>
      </c>
      <c r="C2359" t="s">
        <v>3313</v>
      </c>
      <c r="D2359" t="s">
        <v>12052</v>
      </c>
      <c r="E2359" t="s">
        <v>2681</v>
      </c>
      <c r="F2359">
        <v>1</v>
      </c>
      <c r="G2359" t="s">
        <v>2682</v>
      </c>
      <c r="H2359" t="s">
        <v>2620</v>
      </c>
      <c r="I2359" t="s">
        <v>2511</v>
      </c>
      <c r="J2359" t="s">
        <v>3315</v>
      </c>
      <c r="K2359" t="s">
        <v>2684</v>
      </c>
      <c r="L2359" t="s">
        <v>2058</v>
      </c>
      <c r="M2359" t="s">
        <v>2059</v>
      </c>
      <c r="N2359">
        <v>0</v>
      </c>
      <c r="O2359">
        <v>0</v>
      </c>
      <c r="P2359">
        <v>0</v>
      </c>
      <c r="Q2359">
        <v>24480</v>
      </c>
      <c r="R2359">
        <v>0</v>
      </c>
      <c r="S2359">
        <v>0</v>
      </c>
      <c r="T2359">
        <v>0</v>
      </c>
      <c r="U2359">
        <v>0</v>
      </c>
      <c r="V2359">
        <v>0</v>
      </c>
      <c r="W2359">
        <v>0</v>
      </c>
      <c r="X2359">
        <v>0</v>
      </c>
      <c r="Y2359">
        <v>0</v>
      </c>
      <c r="Z2359">
        <v>0</v>
      </c>
      <c r="AA2359">
        <v>0</v>
      </c>
      <c r="AB2359">
        <v>0</v>
      </c>
      <c r="AC2359">
        <v>0</v>
      </c>
      <c r="AD2359">
        <v>0</v>
      </c>
      <c r="AE2359">
        <v>0</v>
      </c>
      <c r="AF2359">
        <v>0</v>
      </c>
      <c r="AG2359" t="s">
        <v>12053</v>
      </c>
      <c r="AH2359" s="21" t="str">
        <f t="shared" si="72"/>
        <v>YR21</v>
      </c>
      <c r="AI2359" s="21">
        <v>107.92500000000001</v>
      </c>
      <c r="AJ2359" s="21">
        <f t="shared" si="73"/>
        <v>100</v>
      </c>
      <c r="AK2359" s="21" t="s">
        <v>2060</v>
      </c>
      <c r="AL2359" t="s">
        <v>2686</v>
      </c>
      <c r="AM2359" t="s">
        <v>53</v>
      </c>
      <c r="AN2359" t="s">
        <v>2031</v>
      </c>
    </row>
    <row r="2360" spans="1:40" ht="15" hidden="1" thickTop="1" x14ac:dyDescent="0.35">
      <c r="A2360" t="s">
        <v>12029</v>
      </c>
      <c r="B2360" t="s">
        <v>12055</v>
      </c>
      <c r="C2360" t="s">
        <v>4306</v>
      </c>
      <c r="D2360" t="s">
        <v>12056</v>
      </c>
      <c r="E2360" t="s">
        <v>3107</v>
      </c>
      <c r="F2360">
        <v>1</v>
      </c>
      <c r="G2360" t="s">
        <v>2509</v>
      </c>
      <c r="H2360" t="s">
        <v>2510</v>
      </c>
      <c r="I2360" t="s">
        <v>2511</v>
      </c>
      <c r="J2360" t="s">
        <v>3408</v>
      </c>
      <c r="K2360" t="s">
        <v>3109</v>
      </c>
      <c r="L2360" t="s">
        <v>2058</v>
      </c>
      <c r="M2360" t="s">
        <v>2170</v>
      </c>
      <c r="N2360">
        <v>1</v>
      </c>
      <c r="O2360">
        <v>86</v>
      </c>
      <c r="P2360">
        <v>0.56000000000000005</v>
      </c>
      <c r="Q2360">
        <v>15300</v>
      </c>
      <c r="R2360">
        <v>0</v>
      </c>
      <c r="S2360">
        <v>0</v>
      </c>
      <c r="T2360">
        <v>0</v>
      </c>
      <c r="U2360">
        <v>0</v>
      </c>
      <c r="V2360">
        <v>0</v>
      </c>
      <c r="W2360">
        <v>0</v>
      </c>
      <c r="X2360">
        <v>0</v>
      </c>
      <c r="Y2360">
        <v>0</v>
      </c>
      <c r="Z2360">
        <v>0</v>
      </c>
      <c r="AA2360">
        <v>1</v>
      </c>
      <c r="AB2360">
        <v>86</v>
      </c>
      <c r="AC2360">
        <v>0.56000000000000005</v>
      </c>
      <c r="AD2360">
        <v>0</v>
      </c>
      <c r="AE2360">
        <v>0</v>
      </c>
      <c r="AF2360">
        <v>0</v>
      </c>
      <c r="AG2360" t="s">
        <v>12057</v>
      </c>
      <c r="AH2360" s="21" t="str">
        <f t="shared" si="72"/>
        <v>YO27</v>
      </c>
      <c r="AI2360" s="21">
        <v>67.5</v>
      </c>
      <c r="AJ2360" s="21">
        <f t="shared" si="73"/>
        <v>99.437908496732021</v>
      </c>
      <c r="AK2360" s="21" t="s">
        <v>2063</v>
      </c>
      <c r="AL2360" t="s">
        <v>3411</v>
      </c>
      <c r="AM2360" t="s">
        <v>53</v>
      </c>
      <c r="AN2360" t="s">
        <v>2031</v>
      </c>
    </row>
    <row r="2361" spans="1:40" ht="15" hidden="1" thickTop="1" x14ac:dyDescent="0.35">
      <c r="A2361" t="s">
        <v>12033</v>
      </c>
      <c r="B2361" t="s">
        <v>12059</v>
      </c>
      <c r="C2361" t="s">
        <v>3134</v>
      </c>
      <c r="D2361" t="s">
        <v>12060</v>
      </c>
      <c r="E2361" t="s">
        <v>2724</v>
      </c>
      <c r="F2361">
        <v>1</v>
      </c>
      <c r="G2361" t="s">
        <v>2682</v>
      </c>
      <c r="H2361" t="s">
        <v>2620</v>
      </c>
      <c r="I2361" t="s">
        <v>2511</v>
      </c>
      <c r="J2361" t="s">
        <v>2725</v>
      </c>
      <c r="K2361" t="s">
        <v>2684</v>
      </c>
      <c r="L2361" t="s">
        <v>2058</v>
      </c>
      <c r="M2361" t="s">
        <v>2170</v>
      </c>
      <c r="N2361">
        <v>3</v>
      </c>
      <c r="O2361">
        <v>176</v>
      </c>
      <c r="P2361">
        <v>1.1499999999999999</v>
      </c>
      <c r="Q2361">
        <v>15300</v>
      </c>
      <c r="R2361">
        <v>1</v>
      </c>
      <c r="S2361">
        <v>43</v>
      </c>
      <c r="T2361">
        <v>0.28000000000000003</v>
      </c>
      <c r="U2361">
        <v>0</v>
      </c>
      <c r="V2361">
        <v>0</v>
      </c>
      <c r="W2361">
        <v>0</v>
      </c>
      <c r="X2361">
        <v>2</v>
      </c>
      <c r="Y2361">
        <v>133</v>
      </c>
      <c r="Z2361">
        <v>0.87</v>
      </c>
      <c r="AA2361">
        <v>0</v>
      </c>
      <c r="AB2361">
        <v>0</v>
      </c>
      <c r="AC2361">
        <v>0</v>
      </c>
      <c r="AD2361">
        <v>0</v>
      </c>
      <c r="AE2361">
        <v>0</v>
      </c>
      <c r="AF2361">
        <v>0</v>
      </c>
      <c r="AG2361" t="s">
        <v>12061</v>
      </c>
      <c r="AH2361" s="21" t="str">
        <f t="shared" si="72"/>
        <v>YO27</v>
      </c>
      <c r="AI2361" s="21">
        <v>67.5</v>
      </c>
      <c r="AJ2361" s="21">
        <f t="shared" si="73"/>
        <v>98.849673202614383</v>
      </c>
      <c r="AK2361" s="21" t="s">
        <v>2063</v>
      </c>
      <c r="AL2361" t="s">
        <v>2725</v>
      </c>
      <c r="AM2361" t="s">
        <v>53</v>
      </c>
      <c r="AN2361" t="s">
        <v>2030</v>
      </c>
    </row>
    <row r="2362" spans="1:40" ht="15" hidden="1" thickTop="1" x14ac:dyDescent="0.35">
      <c r="A2362" t="s">
        <v>12037</v>
      </c>
      <c r="B2362" t="s">
        <v>12063</v>
      </c>
      <c r="C2362" t="s">
        <v>2941</v>
      </c>
      <c r="D2362" t="s">
        <v>12064</v>
      </c>
      <c r="E2362" t="s">
        <v>2920</v>
      </c>
      <c r="F2362">
        <v>1</v>
      </c>
      <c r="G2362" t="s">
        <v>2682</v>
      </c>
      <c r="H2362" t="s">
        <v>2620</v>
      </c>
      <c r="I2362" t="s">
        <v>2511</v>
      </c>
      <c r="J2362" t="s">
        <v>2921</v>
      </c>
      <c r="K2362" t="s">
        <v>2684</v>
      </c>
      <c r="L2362" t="s">
        <v>2058</v>
      </c>
      <c r="M2362" t="s">
        <v>2059</v>
      </c>
      <c r="N2362">
        <v>0</v>
      </c>
      <c r="O2362">
        <v>0</v>
      </c>
      <c r="P2362">
        <v>0</v>
      </c>
      <c r="Q2362">
        <v>24480</v>
      </c>
      <c r="R2362">
        <v>0</v>
      </c>
      <c r="S2362">
        <v>0</v>
      </c>
      <c r="T2362">
        <v>0</v>
      </c>
      <c r="U2362">
        <v>0</v>
      </c>
      <c r="V2362">
        <v>0</v>
      </c>
      <c r="W2362">
        <v>0</v>
      </c>
      <c r="X2362">
        <v>0</v>
      </c>
      <c r="Y2362">
        <v>0</v>
      </c>
      <c r="Z2362">
        <v>0</v>
      </c>
      <c r="AA2362">
        <v>0</v>
      </c>
      <c r="AB2362">
        <v>0</v>
      </c>
      <c r="AC2362">
        <v>0</v>
      </c>
      <c r="AD2362">
        <v>0</v>
      </c>
      <c r="AE2362">
        <v>0</v>
      </c>
      <c r="AF2362">
        <v>0</v>
      </c>
      <c r="AG2362" t="s">
        <v>12065</v>
      </c>
      <c r="AH2362" s="21" t="str">
        <f t="shared" si="72"/>
        <v>YR20</v>
      </c>
      <c r="AI2362" s="21">
        <v>107.92500000000001</v>
      </c>
      <c r="AJ2362" s="21">
        <f t="shared" si="73"/>
        <v>100</v>
      </c>
      <c r="AK2362" s="21" t="s">
        <v>2060</v>
      </c>
      <c r="AL2362" t="s">
        <v>2923</v>
      </c>
      <c r="AM2362" t="s">
        <v>53</v>
      </c>
      <c r="AN2362" t="s">
        <v>2031</v>
      </c>
    </row>
    <row r="2363" spans="1:40" ht="15" hidden="1" thickTop="1" x14ac:dyDescent="0.35">
      <c r="A2363" t="s">
        <v>12041</v>
      </c>
      <c r="B2363" t="s">
        <v>12067</v>
      </c>
      <c r="C2363" t="s">
        <v>66</v>
      </c>
      <c r="D2363" t="s">
        <v>12068</v>
      </c>
      <c r="E2363" t="s">
        <v>119</v>
      </c>
      <c r="F2363">
        <v>1</v>
      </c>
      <c r="G2363" t="s">
        <v>2055</v>
      </c>
      <c r="H2363" t="s">
        <v>2056</v>
      </c>
      <c r="I2363" t="s">
        <v>2511</v>
      </c>
      <c r="J2363" t="s">
        <v>67</v>
      </c>
      <c r="K2363" t="s">
        <v>68</v>
      </c>
      <c r="L2363" t="s">
        <v>2058</v>
      </c>
      <c r="M2363" t="s">
        <v>2059</v>
      </c>
      <c r="N2363">
        <v>0</v>
      </c>
      <c r="O2363">
        <v>0</v>
      </c>
      <c r="P2363">
        <v>0</v>
      </c>
      <c r="Q2363">
        <v>24480</v>
      </c>
      <c r="R2363">
        <v>0</v>
      </c>
      <c r="S2363">
        <v>0</v>
      </c>
      <c r="T2363">
        <v>0</v>
      </c>
      <c r="U2363">
        <v>0</v>
      </c>
      <c r="V2363">
        <v>0</v>
      </c>
      <c r="W2363">
        <v>0</v>
      </c>
      <c r="X2363">
        <v>0</v>
      </c>
      <c r="Y2363">
        <v>0</v>
      </c>
      <c r="Z2363">
        <v>0</v>
      </c>
      <c r="AA2363">
        <v>0</v>
      </c>
      <c r="AB2363">
        <v>0</v>
      </c>
      <c r="AC2363">
        <v>0</v>
      </c>
      <c r="AD2363">
        <v>0</v>
      </c>
      <c r="AE2363">
        <v>0</v>
      </c>
      <c r="AF2363">
        <v>0</v>
      </c>
      <c r="AG2363" t="s">
        <v>316</v>
      </c>
      <c r="AH2363" s="21" t="str">
        <f t="shared" si="72"/>
        <v>YR20</v>
      </c>
      <c r="AI2363" s="21">
        <v>107.92500000000001</v>
      </c>
      <c r="AJ2363" s="21">
        <f t="shared" si="73"/>
        <v>100</v>
      </c>
      <c r="AK2363" s="21" t="s">
        <v>2060</v>
      </c>
      <c r="AL2363" t="s">
        <v>70</v>
      </c>
      <c r="AM2363" t="s">
        <v>53</v>
      </c>
      <c r="AN2363" t="s">
        <v>2029</v>
      </c>
    </row>
    <row r="2364" spans="1:40" ht="15" hidden="1" thickTop="1" x14ac:dyDescent="0.35">
      <c r="A2364" t="s">
        <v>8016</v>
      </c>
      <c r="B2364" t="s">
        <v>12070</v>
      </c>
      <c r="C2364" t="s">
        <v>2689</v>
      </c>
      <c r="D2364" t="s">
        <v>12071</v>
      </c>
      <c r="E2364" t="s">
        <v>2691</v>
      </c>
      <c r="F2364">
        <v>1</v>
      </c>
      <c r="G2364" t="s">
        <v>2633</v>
      </c>
      <c r="H2364" t="s">
        <v>2577</v>
      </c>
      <c r="I2364" t="s">
        <v>2511</v>
      </c>
      <c r="J2364" t="s">
        <v>2692</v>
      </c>
      <c r="K2364" t="s">
        <v>2635</v>
      </c>
      <c r="L2364" t="s">
        <v>2058</v>
      </c>
      <c r="M2364" t="s">
        <v>2059</v>
      </c>
      <c r="N2364">
        <v>1</v>
      </c>
      <c r="O2364">
        <v>28</v>
      </c>
      <c r="P2364">
        <v>0.11</v>
      </c>
      <c r="Q2364">
        <v>24480</v>
      </c>
      <c r="R2364">
        <v>1</v>
      </c>
      <c r="S2364">
        <v>28</v>
      </c>
      <c r="T2364">
        <v>0.11</v>
      </c>
      <c r="U2364">
        <v>0</v>
      </c>
      <c r="V2364">
        <v>0</v>
      </c>
      <c r="W2364">
        <v>0</v>
      </c>
      <c r="X2364">
        <v>0</v>
      </c>
      <c r="Y2364">
        <v>0</v>
      </c>
      <c r="Z2364">
        <v>0</v>
      </c>
      <c r="AA2364">
        <v>0</v>
      </c>
      <c r="AB2364">
        <v>0</v>
      </c>
      <c r="AC2364">
        <v>0</v>
      </c>
      <c r="AD2364">
        <v>0</v>
      </c>
      <c r="AE2364">
        <v>0</v>
      </c>
      <c r="AF2364">
        <v>0</v>
      </c>
      <c r="AG2364" t="s">
        <v>12072</v>
      </c>
      <c r="AH2364" s="21" t="str">
        <f t="shared" si="72"/>
        <v>YN23</v>
      </c>
      <c r="AI2364" s="21">
        <v>107.92500000000001</v>
      </c>
      <c r="AJ2364" s="21">
        <f t="shared" si="73"/>
        <v>99.885620915032675</v>
      </c>
      <c r="AK2364" s="21" t="s">
        <v>2060</v>
      </c>
      <c r="AL2364" t="s">
        <v>2581</v>
      </c>
      <c r="AM2364" t="s">
        <v>53</v>
      </c>
      <c r="AN2364" t="s">
        <v>2029</v>
      </c>
    </row>
    <row r="2365" spans="1:40" ht="15" hidden="1" thickTop="1" x14ac:dyDescent="0.35">
      <c r="A2365" t="s">
        <v>12046</v>
      </c>
      <c r="B2365" t="s">
        <v>12074</v>
      </c>
      <c r="C2365" t="s">
        <v>2918</v>
      </c>
      <c r="D2365" t="s">
        <v>12075</v>
      </c>
      <c r="E2365" t="s">
        <v>2920</v>
      </c>
      <c r="F2365">
        <v>1</v>
      </c>
      <c r="G2365" t="s">
        <v>2682</v>
      </c>
      <c r="H2365" t="s">
        <v>2620</v>
      </c>
      <c r="I2365" t="s">
        <v>2511</v>
      </c>
      <c r="J2365" t="s">
        <v>2921</v>
      </c>
      <c r="K2365" t="s">
        <v>2684</v>
      </c>
      <c r="L2365" t="s">
        <v>2058</v>
      </c>
      <c r="M2365" t="s">
        <v>2170</v>
      </c>
      <c r="N2365">
        <v>1</v>
      </c>
      <c r="O2365">
        <v>31</v>
      </c>
      <c r="P2365">
        <v>0.2</v>
      </c>
      <c r="Q2365">
        <v>15300</v>
      </c>
      <c r="R2365">
        <v>0</v>
      </c>
      <c r="S2365">
        <v>0</v>
      </c>
      <c r="T2365">
        <v>0</v>
      </c>
      <c r="U2365">
        <v>0</v>
      </c>
      <c r="V2365">
        <v>0</v>
      </c>
      <c r="W2365">
        <v>0</v>
      </c>
      <c r="X2365">
        <v>1</v>
      </c>
      <c r="Y2365">
        <v>31</v>
      </c>
      <c r="Z2365">
        <v>0.2</v>
      </c>
      <c r="AA2365">
        <v>0</v>
      </c>
      <c r="AB2365">
        <v>0</v>
      </c>
      <c r="AC2365">
        <v>0</v>
      </c>
      <c r="AD2365">
        <v>0</v>
      </c>
      <c r="AE2365">
        <v>0</v>
      </c>
      <c r="AF2365">
        <v>0</v>
      </c>
      <c r="AG2365" t="s">
        <v>12076</v>
      </c>
      <c r="AH2365" s="21" t="str">
        <f t="shared" si="72"/>
        <v>YN23</v>
      </c>
      <c r="AI2365" s="21">
        <v>67.5</v>
      </c>
      <c r="AJ2365" s="21">
        <f t="shared" si="73"/>
        <v>99.797385620915037</v>
      </c>
      <c r="AK2365" s="21" t="s">
        <v>2060</v>
      </c>
      <c r="AL2365" t="s">
        <v>2923</v>
      </c>
      <c r="AM2365" t="s">
        <v>53</v>
      </c>
      <c r="AN2365" t="s">
        <v>2031</v>
      </c>
    </row>
    <row r="2366" spans="1:40" ht="15" hidden="1" thickTop="1" x14ac:dyDescent="0.35">
      <c r="A2366" t="s">
        <v>12050</v>
      </c>
      <c r="B2366" t="s">
        <v>12078</v>
      </c>
      <c r="C2366" t="s">
        <v>2722</v>
      </c>
      <c r="D2366" t="s">
        <v>12079</v>
      </c>
      <c r="E2366" t="s">
        <v>2724</v>
      </c>
      <c r="F2366">
        <v>1</v>
      </c>
      <c r="G2366" t="s">
        <v>2682</v>
      </c>
      <c r="H2366" t="s">
        <v>2620</v>
      </c>
      <c r="I2366" t="s">
        <v>2511</v>
      </c>
      <c r="J2366" t="s">
        <v>2725</v>
      </c>
      <c r="K2366" t="s">
        <v>2684</v>
      </c>
      <c r="L2366" t="s">
        <v>2058</v>
      </c>
      <c r="M2366" t="s">
        <v>2059</v>
      </c>
      <c r="N2366">
        <v>0</v>
      </c>
      <c r="O2366">
        <v>0</v>
      </c>
      <c r="P2366">
        <v>0</v>
      </c>
      <c r="Q2366">
        <v>24480</v>
      </c>
      <c r="R2366">
        <v>0</v>
      </c>
      <c r="S2366">
        <v>0</v>
      </c>
      <c r="T2366">
        <v>0</v>
      </c>
      <c r="U2366">
        <v>0</v>
      </c>
      <c r="V2366">
        <v>0</v>
      </c>
      <c r="W2366">
        <v>0</v>
      </c>
      <c r="X2366">
        <v>0</v>
      </c>
      <c r="Y2366">
        <v>0</v>
      </c>
      <c r="Z2366">
        <v>0</v>
      </c>
      <c r="AA2366">
        <v>0</v>
      </c>
      <c r="AB2366">
        <v>0</v>
      </c>
      <c r="AC2366">
        <v>0</v>
      </c>
      <c r="AD2366">
        <v>0</v>
      </c>
      <c r="AE2366">
        <v>0</v>
      </c>
      <c r="AF2366">
        <v>0</v>
      </c>
      <c r="AG2366" t="s">
        <v>12080</v>
      </c>
      <c r="AH2366" s="21" t="str">
        <f t="shared" si="72"/>
        <v>YO27</v>
      </c>
      <c r="AI2366" s="21">
        <v>107.92500000000001</v>
      </c>
      <c r="AJ2366" s="21">
        <f t="shared" si="73"/>
        <v>100</v>
      </c>
      <c r="AK2366" s="21" t="s">
        <v>2060</v>
      </c>
      <c r="AL2366" t="s">
        <v>2725</v>
      </c>
      <c r="AM2366" t="s">
        <v>53</v>
      </c>
      <c r="AN2366" t="s">
        <v>2032</v>
      </c>
    </row>
    <row r="2367" spans="1:40" ht="15" hidden="1" thickTop="1" x14ac:dyDescent="0.35">
      <c r="A2367" t="s">
        <v>12054</v>
      </c>
      <c r="B2367" t="s">
        <v>12082</v>
      </c>
      <c r="C2367" t="s">
        <v>3520</v>
      </c>
      <c r="D2367" t="s">
        <v>12083</v>
      </c>
      <c r="E2367" t="s">
        <v>3107</v>
      </c>
      <c r="F2367">
        <v>1</v>
      </c>
      <c r="G2367" t="s">
        <v>2509</v>
      </c>
      <c r="H2367" t="s">
        <v>2510</v>
      </c>
      <c r="I2367" t="s">
        <v>2511</v>
      </c>
      <c r="J2367" t="s">
        <v>3522</v>
      </c>
      <c r="K2367" t="s">
        <v>3109</v>
      </c>
      <c r="L2367" t="s">
        <v>2058</v>
      </c>
      <c r="M2367" t="s">
        <v>2059</v>
      </c>
      <c r="N2367">
        <v>0</v>
      </c>
      <c r="O2367">
        <v>0</v>
      </c>
      <c r="P2367">
        <v>0</v>
      </c>
      <c r="Q2367">
        <v>24480</v>
      </c>
      <c r="R2367">
        <v>0</v>
      </c>
      <c r="S2367">
        <v>0</v>
      </c>
      <c r="T2367">
        <v>0</v>
      </c>
      <c r="U2367">
        <v>0</v>
      </c>
      <c r="V2367">
        <v>0</v>
      </c>
      <c r="W2367">
        <v>0</v>
      </c>
      <c r="X2367">
        <v>0</v>
      </c>
      <c r="Y2367">
        <v>0</v>
      </c>
      <c r="Z2367">
        <v>0</v>
      </c>
      <c r="AA2367">
        <v>0</v>
      </c>
      <c r="AB2367">
        <v>0</v>
      </c>
      <c r="AC2367">
        <v>0</v>
      </c>
      <c r="AD2367">
        <v>0</v>
      </c>
      <c r="AE2367">
        <v>0</v>
      </c>
      <c r="AF2367">
        <v>0</v>
      </c>
      <c r="AG2367" t="s">
        <v>12084</v>
      </c>
      <c r="AH2367" s="21" t="str">
        <f t="shared" si="72"/>
        <v>YO27</v>
      </c>
      <c r="AI2367" s="21">
        <v>107.92500000000001</v>
      </c>
      <c r="AJ2367" s="21">
        <f t="shared" si="73"/>
        <v>100</v>
      </c>
      <c r="AK2367" s="21" t="s">
        <v>2060</v>
      </c>
      <c r="AL2367" t="s">
        <v>2515</v>
      </c>
      <c r="AM2367" t="s">
        <v>53</v>
      </c>
      <c r="AN2367" t="s">
        <v>2031</v>
      </c>
    </row>
    <row r="2368" spans="1:40" ht="15" hidden="1" thickTop="1" x14ac:dyDescent="0.35">
      <c r="A2368" t="s">
        <v>12058</v>
      </c>
      <c r="B2368" t="s">
        <v>12086</v>
      </c>
      <c r="C2368" t="s">
        <v>66</v>
      </c>
      <c r="D2368" t="s">
        <v>12087</v>
      </c>
      <c r="E2368" t="s">
        <v>560</v>
      </c>
      <c r="F2368">
        <v>1</v>
      </c>
      <c r="G2368" t="s">
        <v>2055</v>
      </c>
      <c r="H2368" t="s">
        <v>2056</v>
      </c>
      <c r="I2368" t="s">
        <v>2511</v>
      </c>
      <c r="J2368" t="s">
        <v>67</v>
      </c>
      <c r="K2368" t="s">
        <v>68</v>
      </c>
      <c r="L2368" t="s">
        <v>2058</v>
      </c>
      <c r="M2368" t="s">
        <v>2170</v>
      </c>
      <c r="N2368">
        <v>0</v>
      </c>
      <c r="O2368">
        <v>0</v>
      </c>
      <c r="P2368">
        <v>0</v>
      </c>
      <c r="Q2368">
        <v>15300</v>
      </c>
      <c r="R2368">
        <v>0</v>
      </c>
      <c r="S2368">
        <v>0</v>
      </c>
      <c r="T2368">
        <v>0</v>
      </c>
      <c r="U2368">
        <v>0</v>
      </c>
      <c r="V2368">
        <v>0</v>
      </c>
      <c r="W2368">
        <v>0</v>
      </c>
      <c r="X2368">
        <v>0</v>
      </c>
      <c r="Y2368">
        <v>0</v>
      </c>
      <c r="Z2368">
        <v>0</v>
      </c>
      <c r="AA2368">
        <v>0</v>
      </c>
      <c r="AB2368">
        <v>0</v>
      </c>
      <c r="AC2368">
        <v>0</v>
      </c>
      <c r="AD2368">
        <v>0</v>
      </c>
      <c r="AE2368">
        <v>0</v>
      </c>
      <c r="AF2368">
        <v>0</v>
      </c>
      <c r="AG2368" t="s">
        <v>317</v>
      </c>
      <c r="AH2368" s="21" t="str">
        <f t="shared" si="72"/>
        <v>YR20</v>
      </c>
      <c r="AI2368" s="21">
        <v>67.5</v>
      </c>
      <c r="AJ2368" s="21">
        <f t="shared" si="73"/>
        <v>100</v>
      </c>
      <c r="AK2368" s="21" t="s">
        <v>2060</v>
      </c>
      <c r="AL2368" t="s">
        <v>70</v>
      </c>
      <c r="AM2368" t="s">
        <v>53</v>
      </c>
      <c r="AN2368" t="s">
        <v>2031</v>
      </c>
    </row>
    <row r="2369" spans="1:40" ht="15" hidden="1" thickTop="1" x14ac:dyDescent="0.35">
      <c r="A2369" t="s">
        <v>12062</v>
      </c>
      <c r="B2369" t="s">
        <v>12089</v>
      </c>
      <c r="C2369" t="s">
        <v>2918</v>
      </c>
      <c r="D2369" t="s">
        <v>12090</v>
      </c>
      <c r="E2369" t="s">
        <v>2943</v>
      </c>
      <c r="F2369">
        <v>1</v>
      </c>
      <c r="G2369" t="s">
        <v>2682</v>
      </c>
      <c r="H2369" t="s">
        <v>2620</v>
      </c>
      <c r="I2369" t="s">
        <v>2511</v>
      </c>
      <c r="J2369" t="s">
        <v>2921</v>
      </c>
      <c r="K2369" t="s">
        <v>2684</v>
      </c>
      <c r="L2369" t="s">
        <v>2058</v>
      </c>
      <c r="M2369" t="s">
        <v>2549</v>
      </c>
      <c r="N2369">
        <v>1</v>
      </c>
      <c r="O2369">
        <v>72</v>
      </c>
      <c r="P2369">
        <v>0.5</v>
      </c>
      <c r="Q2369">
        <v>14280</v>
      </c>
      <c r="R2369">
        <v>0</v>
      </c>
      <c r="S2369">
        <v>0</v>
      </c>
      <c r="T2369">
        <v>0</v>
      </c>
      <c r="U2369">
        <v>0</v>
      </c>
      <c r="V2369">
        <v>0</v>
      </c>
      <c r="W2369">
        <v>0</v>
      </c>
      <c r="X2369">
        <v>1</v>
      </c>
      <c r="Y2369">
        <v>72</v>
      </c>
      <c r="Z2369">
        <v>0.5</v>
      </c>
      <c r="AA2369">
        <v>0</v>
      </c>
      <c r="AB2369">
        <v>0</v>
      </c>
      <c r="AC2369">
        <v>0</v>
      </c>
      <c r="AD2369">
        <v>0</v>
      </c>
      <c r="AE2369">
        <v>0</v>
      </c>
      <c r="AF2369">
        <v>0</v>
      </c>
      <c r="AG2369" t="s">
        <v>12091</v>
      </c>
      <c r="AH2369" s="21" t="str">
        <f t="shared" si="72"/>
        <v>YO27</v>
      </c>
      <c r="AI2369" s="21">
        <v>62.999999999999986</v>
      </c>
      <c r="AJ2369" s="21">
        <f t="shared" si="73"/>
        <v>99.495798319327733</v>
      </c>
      <c r="AK2369" s="21" t="s">
        <v>2063</v>
      </c>
      <c r="AL2369" t="s">
        <v>2923</v>
      </c>
      <c r="AM2369" t="s">
        <v>53</v>
      </c>
      <c r="AN2369" t="s">
        <v>2029</v>
      </c>
    </row>
    <row r="2370" spans="1:40" ht="15" hidden="1" thickTop="1" x14ac:dyDescent="0.35">
      <c r="A2370" t="s">
        <v>12066</v>
      </c>
      <c r="B2370" t="s">
        <v>12093</v>
      </c>
      <c r="C2370" t="s">
        <v>3758</v>
      </c>
      <c r="D2370" t="s">
        <v>12094</v>
      </c>
      <c r="E2370" t="s">
        <v>3353</v>
      </c>
      <c r="F2370">
        <v>1</v>
      </c>
      <c r="G2370" t="s">
        <v>2682</v>
      </c>
      <c r="H2370" t="s">
        <v>2620</v>
      </c>
      <c r="I2370" t="s">
        <v>2511</v>
      </c>
      <c r="J2370" t="s">
        <v>2683</v>
      </c>
      <c r="K2370" t="s">
        <v>2684</v>
      </c>
      <c r="L2370" t="s">
        <v>2058</v>
      </c>
      <c r="M2370" t="s">
        <v>2059</v>
      </c>
      <c r="N2370">
        <v>0</v>
      </c>
      <c r="O2370">
        <v>0</v>
      </c>
      <c r="P2370">
        <v>0</v>
      </c>
      <c r="Q2370">
        <v>24480</v>
      </c>
      <c r="R2370">
        <v>0</v>
      </c>
      <c r="S2370">
        <v>0</v>
      </c>
      <c r="T2370">
        <v>0</v>
      </c>
      <c r="U2370">
        <v>0</v>
      </c>
      <c r="V2370">
        <v>0</v>
      </c>
      <c r="W2370">
        <v>0</v>
      </c>
      <c r="X2370">
        <v>0</v>
      </c>
      <c r="Y2370">
        <v>0</v>
      </c>
      <c r="Z2370">
        <v>0</v>
      </c>
      <c r="AA2370">
        <v>0</v>
      </c>
      <c r="AB2370">
        <v>0</v>
      </c>
      <c r="AC2370">
        <v>0</v>
      </c>
      <c r="AD2370">
        <v>0</v>
      </c>
      <c r="AE2370">
        <v>0</v>
      </c>
      <c r="AF2370">
        <v>0</v>
      </c>
      <c r="AG2370" t="s">
        <v>12095</v>
      </c>
      <c r="AH2370" s="21" t="str">
        <f t="shared" si="72"/>
        <v>YO27</v>
      </c>
      <c r="AI2370" s="21">
        <v>107.92500000000001</v>
      </c>
      <c r="AJ2370" s="21">
        <f t="shared" si="73"/>
        <v>100</v>
      </c>
      <c r="AK2370" s="21" t="s">
        <v>2060</v>
      </c>
      <c r="AL2370" t="s">
        <v>2686</v>
      </c>
      <c r="AM2370" t="s">
        <v>53</v>
      </c>
      <c r="AN2370" t="s">
        <v>2030</v>
      </c>
    </row>
    <row r="2371" spans="1:40" ht="15" hidden="1" thickTop="1" x14ac:dyDescent="0.35">
      <c r="A2371" t="s">
        <v>12069</v>
      </c>
      <c r="B2371" t="s">
        <v>12097</v>
      </c>
      <c r="C2371" t="s">
        <v>2897</v>
      </c>
      <c r="D2371" t="s">
        <v>12098</v>
      </c>
      <c r="E2371" t="s">
        <v>2938</v>
      </c>
      <c r="F2371">
        <v>1</v>
      </c>
      <c r="G2371" t="s">
        <v>2593</v>
      </c>
      <c r="H2371" t="s">
        <v>2056</v>
      </c>
      <c r="I2371" t="s">
        <v>2511</v>
      </c>
      <c r="J2371" t="s">
        <v>2594</v>
      </c>
      <c r="K2371" t="s">
        <v>65</v>
      </c>
      <c r="L2371" t="s">
        <v>2058</v>
      </c>
      <c r="M2371" t="s">
        <v>2059</v>
      </c>
      <c r="N2371">
        <v>2</v>
      </c>
      <c r="O2371">
        <v>72</v>
      </c>
      <c r="P2371">
        <v>0.28999999999999998</v>
      </c>
      <c r="Q2371">
        <v>24480</v>
      </c>
      <c r="R2371">
        <v>1</v>
      </c>
      <c r="S2371">
        <v>16</v>
      </c>
      <c r="T2371">
        <v>7.0000000000000007E-2</v>
      </c>
      <c r="U2371">
        <v>0</v>
      </c>
      <c r="V2371">
        <v>0</v>
      </c>
      <c r="W2371">
        <v>0</v>
      </c>
      <c r="X2371">
        <v>0</v>
      </c>
      <c r="Y2371">
        <v>0</v>
      </c>
      <c r="Z2371">
        <v>0</v>
      </c>
      <c r="AA2371">
        <v>1</v>
      </c>
      <c r="AB2371">
        <v>56</v>
      </c>
      <c r="AC2371">
        <v>0.23</v>
      </c>
      <c r="AD2371">
        <v>0</v>
      </c>
      <c r="AE2371">
        <v>0</v>
      </c>
      <c r="AF2371">
        <v>0</v>
      </c>
      <c r="AG2371" t="s">
        <v>12099</v>
      </c>
      <c r="AH2371" s="21" t="str">
        <f t="shared" si="72"/>
        <v>YO27</v>
      </c>
      <c r="AI2371" s="21">
        <v>107.92500000000001</v>
      </c>
      <c r="AJ2371" s="21">
        <f t="shared" si="73"/>
        <v>99.705882352941174</v>
      </c>
      <c r="AK2371" s="21" t="s">
        <v>2063</v>
      </c>
      <c r="AL2371" t="s">
        <v>2527</v>
      </c>
      <c r="AM2371" t="s">
        <v>53</v>
      </c>
      <c r="AN2371" t="s">
        <v>2033</v>
      </c>
    </row>
    <row r="2372" spans="1:40" ht="15" hidden="1" thickTop="1" x14ac:dyDescent="0.35">
      <c r="A2372" t="s">
        <v>12073</v>
      </c>
      <c r="B2372" t="s">
        <v>12101</v>
      </c>
      <c r="C2372" t="s">
        <v>4594</v>
      </c>
      <c r="D2372" t="s">
        <v>12102</v>
      </c>
      <c r="E2372" t="s">
        <v>2851</v>
      </c>
      <c r="F2372">
        <v>1</v>
      </c>
      <c r="G2372" t="s">
        <v>2593</v>
      </c>
      <c r="H2372" t="s">
        <v>2056</v>
      </c>
      <c r="I2372" t="s">
        <v>2511</v>
      </c>
      <c r="J2372" t="s">
        <v>2594</v>
      </c>
      <c r="K2372" t="s">
        <v>65</v>
      </c>
      <c r="L2372" t="s">
        <v>2058</v>
      </c>
      <c r="M2372" t="s">
        <v>2059</v>
      </c>
      <c r="N2372">
        <v>0</v>
      </c>
      <c r="O2372">
        <v>0</v>
      </c>
      <c r="P2372">
        <v>0</v>
      </c>
      <c r="Q2372">
        <v>24480</v>
      </c>
      <c r="R2372">
        <v>0</v>
      </c>
      <c r="S2372">
        <v>0</v>
      </c>
      <c r="T2372">
        <v>0</v>
      </c>
      <c r="U2372">
        <v>0</v>
      </c>
      <c r="V2372">
        <v>0</v>
      </c>
      <c r="W2372">
        <v>0</v>
      </c>
      <c r="X2372">
        <v>0</v>
      </c>
      <c r="Y2372">
        <v>0</v>
      </c>
      <c r="Z2372">
        <v>0</v>
      </c>
      <c r="AA2372">
        <v>0</v>
      </c>
      <c r="AB2372">
        <v>0</v>
      </c>
      <c r="AC2372">
        <v>0</v>
      </c>
      <c r="AD2372">
        <v>0</v>
      </c>
      <c r="AE2372">
        <v>0</v>
      </c>
      <c r="AF2372">
        <v>0</v>
      </c>
      <c r="AG2372" t="s">
        <v>12103</v>
      </c>
      <c r="AH2372" s="21" t="str">
        <f t="shared" si="72"/>
        <v>YO27</v>
      </c>
      <c r="AI2372" s="21">
        <v>107.92500000000001</v>
      </c>
      <c r="AJ2372" s="21">
        <f t="shared" si="73"/>
        <v>100</v>
      </c>
      <c r="AK2372" s="21" t="s">
        <v>2060</v>
      </c>
      <c r="AL2372" t="s">
        <v>2527</v>
      </c>
      <c r="AM2372" t="s">
        <v>53</v>
      </c>
      <c r="AN2372" t="s">
        <v>2029</v>
      </c>
    </row>
    <row r="2373" spans="1:40" ht="15" hidden="1" thickTop="1" x14ac:dyDescent="0.35">
      <c r="A2373" t="s">
        <v>12077</v>
      </c>
      <c r="B2373" t="s">
        <v>12104</v>
      </c>
      <c r="C2373" t="s">
        <v>4594</v>
      </c>
      <c r="D2373" t="s">
        <v>12105</v>
      </c>
      <c r="E2373" t="s">
        <v>2851</v>
      </c>
      <c r="F2373">
        <v>1</v>
      </c>
      <c r="G2373" t="s">
        <v>2593</v>
      </c>
      <c r="H2373" t="s">
        <v>2056</v>
      </c>
      <c r="I2373" t="s">
        <v>2511</v>
      </c>
      <c r="J2373" t="s">
        <v>2594</v>
      </c>
      <c r="K2373" t="s">
        <v>65</v>
      </c>
      <c r="L2373" t="s">
        <v>2058</v>
      </c>
      <c r="M2373" t="s">
        <v>2059</v>
      </c>
      <c r="N2373">
        <v>0</v>
      </c>
      <c r="O2373">
        <v>0</v>
      </c>
      <c r="P2373">
        <v>0</v>
      </c>
      <c r="Q2373">
        <v>24480</v>
      </c>
      <c r="R2373">
        <v>0</v>
      </c>
      <c r="S2373">
        <v>0</v>
      </c>
      <c r="T2373">
        <v>0</v>
      </c>
      <c r="U2373">
        <v>0</v>
      </c>
      <c r="V2373">
        <v>0</v>
      </c>
      <c r="W2373">
        <v>0</v>
      </c>
      <c r="X2373">
        <v>0</v>
      </c>
      <c r="Y2373">
        <v>0</v>
      </c>
      <c r="Z2373">
        <v>0</v>
      </c>
      <c r="AA2373">
        <v>0</v>
      </c>
      <c r="AB2373">
        <v>0</v>
      </c>
      <c r="AC2373">
        <v>0</v>
      </c>
      <c r="AD2373">
        <v>0</v>
      </c>
      <c r="AE2373">
        <v>0</v>
      </c>
      <c r="AF2373">
        <v>0</v>
      </c>
      <c r="AG2373" t="s">
        <v>12106</v>
      </c>
      <c r="AH2373" s="21" t="str">
        <f t="shared" si="72"/>
        <v>YR21</v>
      </c>
      <c r="AI2373" s="21">
        <v>107.92500000000001</v>
      </c>
      <c r="AJ2373" s="21">
        <f t="shared" si="73"/>
        <v>100</v>
      </c>
      <c r="AK2373" s="21" t="s">
        <v>2060</v>
      </c>
      <c r="AL2373" t="s">
        <v>2527</v>
      </c>
      <c r="AM2373" t="s">
        <v>53</v>
      </c>
      <c r="AN2373" t="s">
        <v>2029</v>
      </c>
    </row>
    <row r="2374" spans="1:40" ht="15" hidden="1" thickTop="1" x14ac:dyDescent="0.35">
      <c r="A2374" t="s">
        <v>12081</v>
      </c>
      <c r="B2374" t="s">
        <v>12108</v>
      </c>
      <c r="C2374" t="s">
        <v>2543</v>
      </c>
      <c r="D2374" t="s">
        <v>12109</v>
      </c>
      <c r="E2374" t="s">
        <v>2545</v>
      </c>
      <c r="F2374">
        <v>1</v>
      </c>
      <c r="G2374" t="s">
        <v>2546</v>
      </c>
      <c r="H2374" t="s">
        <v>2510</v>
      </c>
      <c r="I2374" t="s">
        <v>2511</v>
      </c>
      <c r="J2374" t="s">
        <v>2547</v>
      </c>
      <c r="K2374" t="s">
        <v>2548</v>
      </c>
      <c r="L2374" t="s">
        <v>2058</v>
      </c>
      <c r="M2374" t="s">
        <v>2207</v>
      </c>
      <c r="N2374">
        <v>0</v>
      </c>
      <c r="O2374">
        <v>0</v>
      </c>
      <c r="P2374">
        <v>0</v>
      </c>
      <c r="Q2374">
        <v>13260</v>
      </c>
      <c r="R2374">
        <v>0</v>
      </c>
      <c r="S2374">
        <v>0</v>
      </c>
      <c r="T2374">
        <v>0</v>
      </c>
      <c r="U2374">
        <v>0</v>
      </c>
      <c r="V2374">
        <v>0</v>
      </c>
      <c r="W2374">
        <v>0</v>
      </c>
      <c r="X2374">
        <v>0</v>
      </c>
      <c r="Y2374">
        <v>0</v>
      </c>
      <c r="Z2374">
        <v>0</v>
      </c>
      <c r="AA2374">
        <v>0</v>
      </c>
      <c r="AB2374">
        <v>0</v>
      </c>
      <c r="AC2374">
        <v>0</v>
      </c>
      <c r="AD2374">
        <v>0</v>
      </c>
      <c r="AE2374">
        <v>0</v>
      </c>
      <c r="AF2374">
        <v>0</v>
      </c>
      <c r="AG2374" t="s">
        <v>12110</v>
      </c>
      <c r="AH2374" s="21" t="str">
        <f t="shared" si="72"/>
        <v>YO27</v>
      </c>
      <c r="AI2374" s="21">
        <v>58.5</v>
      </c>
      <c r="AJ2374" s="21">
        <f t="shared" si="73"/>
        <v>100</v>
      </c>
      <c r="AK2374" s="21" t="s">
        <v>2060</v>
      </c>
      <c r="AL2374" t="s">
        <v>2551</v>
      </c>
      <c r="AM2374" t="s">
        <v>53</v>
      </c>
      <c r="AN2374" t="s">
        <v>2031</v>
      </c>
    </row>
    <row r="2375" spans="1:40" ht="15" hidden="1" thickTop="1" x14ac:dyDescent="0.35">
      <c r="A2375" t="s">
        <v>12085</v>
      </c>
      <c r="B2375" t="s">
        <v>12112</v>
      </c>
      <c r="C2375" t="s">
        <v>5194</v>
      </c>
      <c r="D2375" t="s">
        <v>12113</v>
      </c>
      <c r="E2375" t="s">
        <v>4811</v>
      </c>
      <c r="F2375">
        <v>1</v>
      </c>
      <c r="G2375" t="s">
        <v>2600</v>
      </c>
      <c r="H2375" t="s">
        <v>2577</v>
      </c>
      <c r="I2375" t="s">
        <v>2511</v>
      </c>
      <c r="J2375" t="s">
        <v>2699</v>
      </c>
      <c r="K2375" t="s">
        <v>2579</v>
      </c>
      <c r="L2375" t="s">
        <v>2058</v>
      </c>
      <c r="M2375" t="s">
        <v>2059</v>
      </c>
      <c r="N2375">
        <v>0</v>
      </c>
      <c r="O2375">
        <v>0</v>
      </c>
      <c r="P2375">
        <v>0</v>
      </c>
      <c r="Q2375">
        <v>24480</v>
      </c>
      <c r="R2375">
        <v>0</v>
      </c>
      <c r="S2375">
        <v>0</v>
      </c>
      <c r="T2375">
        <v>0</v>
      </c>
      <c r="U2375">
        <v>0</v>
      </c>
      <c r="V2375">
        <v>0</v>
      </c>
      <c r="W2375">
        <v>0</v>
      </c>
      <c r="X2375">
        <v>0</v>
      </c>
      <c r="Y2375">
        <v>0</v>
      </c>
      <c r="Z2375">
        <v>0</v>
      </c>
      <c r="AA2375">
        <v>0</v>
      </c>
      <c r="AB2375">
        <v>0</v>
      </c>
      <c r="AC2375">
        <v>0</v>
      </c>
      <c r="AD2375">
        <v>0</v>
      </c>
      <c r="AE2375">
        <v>0</v>
      </c>
      <c r="AF2375">
        <v>0</v>
      </c>
      <c r="AG2375" t="s">
        <v>12114</v>
      </c>
      <c r="AH2375" s="21" t="str">
        <f t="shared" ref="AH2375:AH2438" si="74">LEFT(AG2375,4)</f>
        <v>YO98</v>
      </c>
      <c r="AI2375" s="21">
        <v>107.92500000000001</v>
      </c>
      <c r="AJ2375" s="21">
        <f t="shared" ref="AJ2375:AJ2438" si="75">100-(O2375/Q2375*100)</f>
        <v>100</v>
      </c>
      <c r="AK2375" s="21" t="s">
        <v>2060</v>
      </c>
      <c r="AL2375" t="s">
        <v>2581</v>
      </c>
      <c r="AM2375" t="s">
        <v>53</v>
      </c>
      <c r="AN2375" t="s">
        <v>2030</v>
      </c>
    </row>
    <row r="2376" spans="1:40" ht="15" hidden="1" thickTop="1" x14ac:dyDescent="0.35">
      <c r="A2376" t="s">
        <v>12088</v>
      </c>
      <c r="B2376" t="s">
        <v>12116</v>
      </c>
      <c r="C2376" t="s">
        <v>3100</v>
      </c>
      <c r="D2376" t="s">
        <v>12117</v>
      </c>
      <c r="E2376" t="s">
        <v>12118</v>
      </c>
      <c r="F2376">
        <v>4</v>
      </c>
      <c r="G2376" t="s">
        <v>2816</v>
      </c>
      <c r="H2376" t="s">
        <v>2620</v>
      </c>
      <c r="I2376" t="s">
        <v>2511</v>
      </c>
      <c r="J2376" t="s">
        <v>2817</v>
      </c>
      <c r="K2376" t="s">
        <v>2818</v>
      </c>
      <c r="L2376" t="s">
        <v>2058</v>
      </c>
      <c r="M2376" t="s">
        <v>2059</v>
      </c>
      <c r="N2376">
        <v>0</v>
      </c>
      <c r="O2376">
        <v>0</v>
      </c>
      <c r="P2376">
        <v>0</v>
      </c>
      <c r="Q2376">
        <v>24480</v>
      </c>
      <c r="R2376">
        <v>0</v>
      </c>
      <c r="S2376">
        <v>0</v>
      </c>
      <c r="T2376">
        <v>0</v>
      </c>
      <c r="U2376">
        <v>0</v>
      </c>
      <c r="V2376">
        <v>0</v>
      </c>
      <c r="W2376">
        <v>0</v>
      </c>
      <c r="X2376">
        <v>0</v>
      </c>
      <c r="Y2376">
        <v>0</v>
      </c>
      <c r="Z2376">
        <v>0</v>
      </c>
      <c r="AA2376">
        <v>0</v>
      </c>
      <c r="AB2376">
        <v>0</v>
      </c>
      <c r="AC2376">
        <v>0</v>
      </c>
      <c r="AD2376">
        <v>0</v>
      </c>
      <c r="AE2376">
        <v>0</v>
      </c>
      <c r="AF2376">
        <v>0</v>
      </c>
      <c r="AG2376" t="s">
        <v>12119</v>
      </c>
      <c r="AH2376" s="21" t="str">
        <f t="shared" si="74"/>
        <v>YR21</v>
      </c>
      <c r="AI2376" s="21">
        <v>107.92500000000001</v>
      </c>
      <c r="AJ2376" s="21">
        <f t="shared" si="75"/>
        <v>100</v>
      </c>
      <c r="AK2376" s="21" t="s">
        <v>2060</v>
      </c>
      <c r="AL2376" t="s">
        <v>2820</v>
      </c>
      <c r="AM2376" t="s">
        <v>53</v>
      </c>
      <c r="AN2376" t="s">
        <v>2031</v>
      </c>
    </row>
    <row r="2377" spans="1:40" ht="15" hidden="1" thickTop="1" x14ac:dyDescent="0.35">
      <c r="A2377" t="s">
        <v>12092</v>
      </c>
      <c r="B2377" t="s">
        <v>12121</v>
      </c>
      <c r="C2377" t="s">
        <v>30185</v>
      </c>
      <c r="D2377" t="s">
        <v>12122</v>
      </c>
      <c r="E2377" t="s">
        <v>560</v>
      </c>
      <c r="F2377">
        <v>1</v>
      </c>
      <c r="G2377" t="s">
        <v>2055</v>
      </c>
      <c r="H2377" t="s">
        <v>2056</v>
      </c>
      <c r="I2377" t="s">
        <v>2511</v>
      </c>
      <c r="J2377" t="s">
        <v>67</v>
      </c>
      <c r="K2377" t="s">
        <v>68</v>
      </c>
      <c r="L2377" t="s">
        <v>2058</v>
      </c>
      <c r="M2377" t="s">
        <v>2059</v>
      </c>
      <c r="N2377">
        <v>0</v>
      </c>
      <c r="O2377">
        <v>0</v>
      </c>
      <c r="P2377">
        <v>0</v>
      </c>
      <c r="Q2377">
        <v>24480</v>
      </c>
      <c r="R2377">
        <v>0</v>
      </c>
      <c r="S2377">
        <v>0</v>
      </c>
      <c r="T2377">
        <v>0</v>
      </c>
      <c r="U2377">
        <v>0</v>
      </c>
      <c r="V2377">
        <v>0</v>
      </c>
      <c r="W2377">
        <v>0</v>
      </c>
      <c r="X2377">
        <v>0</v>
      </c>
      <c r="Y2377">
        <v>0</v>
      </c>
      <c r="Z2377">
        <v>0</v>
      </c>
      <c r="AA2377">
        <v>0</v>
      </c>
      <c r="AB2377">
        <v>0</v>
      </c>
      <c r="AC2377">
        <v>0</v>
      </c>
      <c r="AD2377">
        <v>0</v>
      </c>
      <c r="AE2377">
        <v>0</v>
      </c>
      <c r="AF2377">
        <v>0</v>
      </c>
      <c r="AG2377" t="s">
        <v>318</v>
      </c>
      <c r="AH2377" s="21" t="str">
        <f t="shared" si="74"/>
        <v>YO27</v>
      </c>
      <c r="AI2377" s="21">
        <v>107.92500000000001</v>
      </c>
      <c r="AJ2377" s="21">
        <f t="shared" si="75"/>
        <v>100</v>
      </c>
      <c r="AK2377" s="21" t="s">
        <v>2060</v>
      </c>
      <c r="AL2377" t="s">
        <v>70</v>
      </c>
      <c r="AM2377" t="s">
        <v>53</v>
      </c>
      <c r="AN2377" t="s">
        <v>2031</v>
      </c>
    </row>
    <row r="2378" spans="1:40" ht="15" hidden="1" thickTop="1" x14ac:dyDescent="0.35">
      <c r="A2378" t="s">
        <v>12096</v>
      </c>
      <c r="B2378" t="s">
        <v>12124</v>
      </c>
      <c r="C2378" t="s">
        <v>6760</v>
      </c>
      <c r="D2378" t="s">
        <v>12125</v>
      </c>
      <c r="E2378" t="s">
        <v>2618</v>
      </c>
      <c r="F2378">
        <v>1</v>
      </c>
      <c r="G2378" t="s">
        <v>2619</v>
      </c>
      <c r="H2378" t="s">
        <v>2620</v>
      </c>
      <c r="I2378" t="s">
        <v>2511</v>
      </c>
      <c r="J2378" t="s">
        <v>2621</v>
      </c>
      <c r="K2378" t="s">
        <v>2622</v>
      </c>
      <c r="L2378" t="s">
        <v>2058</v>
      </c>
      <c r="M2378" t="s">
        <v>2059</v>
      </c>
      <c r="N2378">
        <v>0</v>
      </c>
      <c r="O2378">
        <v>0</v>
      </c>
      <c r="P2378">
        <v>0</v>
      </c>
      <c r="Q2378">
        <v>24480</v>
      </c>
      <c r="R2378">
        <v>0</v>
      </c>
      <c r="S2378">
        <v>0</v>
      </c>
      <c r="T2378">
        <v>0</v>
      </c>
      <c r="U2378">
        <v>0</v>
      </c>
      <c r="V2378">
        <v>0</v>
      </c>
      <c r="W2378">
        <v>0</v>
      </c>
      <c r="X2378">
        <v>0</v>
      </c>
      <c r="Y2378">
        <v>0</v>
      </c>
      <c r="Z2378">
        <v>0</v>
      </c>
      <c r="AA2378">
        <v>0</v>
      </c>
      <c r="AB2378">
        <v>0</v>
      </c>
      <c r="AC2378">
        <v>0</v>
      </c>
      <c r="AD2378">
        <v>0</v>
      </c>
      <c r="AE2378">
        <v>0</v>
      </c>
      <c r="AF2378">
        <v>0</v>
      </c>
      <c r="AG2378" t="s">
        <v>12126</v>
      </c>
      <c r="AH2378" s="21" t="str">
        <f t="shared" si="74"/>
        <v>YO27</v>
      </c>
      <c r="AI2378" s="21">
        <v>107.92500000000001</v>
      </c>
      <c r="AJ2378" s="21">
        <f t="shared" si="75"/>
        <v>100</v>
      </c>
      <c r="AK2378" s="21" t="s">
        <v>2060</v>
      </c>
      <c r="AL2378" t="s">
        <v>2624</v>
      </c>
      <c r="AM2378" t="s">
        <v>53</v>
      </c>
      <c r="AN2378" t="s">
        <v>2029</v>
      </c>
    </row>
    <row r="2379" spans="1:40" ht="15" hidden="1" thickTop="1" x14ac:dyDescent="0.35">
      <c r="A2379" t="s">
        <v>12100</v>
      </c>
      <c r="B2379" t="s">
        <v>12128</v>
      </c>
      <c r="C2379" t="s">
        <v>3434</v>
      </c>
      <c r="D2379" t="s">
        <v>12129</v>
      </c>
      <c r="E2379" t="s">
        <v>2608</v>
      </c>
      <c r="F2379">
        <v>1</v>
      </c>
      <c r="G2379" t="s">
        <v>2609</v>
      </c>
      <c r="H2379" t="s">
        <v>2577</v>
      </c>
      <c r="I2379" t="s">
        <v>2511</v>
      </c>
      <c r="J2379" t="s">
        <v>2764</v>
      </c>
      <c r="K2379" t="s">
        <v>2765</v>
      </c>
      <c r="L2379" t="s">
        <v>2058</v>
      </c>
      <c r="M2379" t="s">
        <v>2170</v>
      </c>
      <c r="N2379">
        <v>8</v>
      </c>
      <c r="O2379">
        <v>405</v>
      </c>
      <c r="P2379">
        <v>2.65</v>
      </c>
      <c r="Q2379">
        <v>15300</v>
      </c>
      <c r="R2379">
        <v>3</v>
      </c>
      <c r="S2379">
        <v>140</v>
      </c>
      <c r="T2379">
        <v>0.92</v>
      </c>
      <c r="U2379">
        <v>0</v>
      </c>
      <c r="V2379">
        <v>0</v>
      </c>
      <c r="W2379">
        <v>0</v>
      </c>
      <c r="X2379">
        <v>5</v>
      </c>
      <c r="Y2379">
        <v>265</v>
      </c>
      <c r="Z2379">
        <v>1.73</v>
      </c>
      <c r="AA2379">
        <v>0</v>
      </c>
      <c r="AB2379">
        <v>0</v>
      </c>
      <c r="AC2379">
        <v>0</v>
      </c>
      <c r="AD2379">
        <v>0</v>
      </c>
      <c r="AE2379">
        <v>0</v>
      </c>
      <c r="AF2379">
        <v>0</v>
      </c>
      <c r="AG2379" t="s">
        <v>12130</v>
      </c>
      <c r="AH2379" s="21" t="str">
        <f t="shared" si="74"/>
        <v>YR20</v>
      </c>
      <c r="AI2379" s="21">
        <v>67.5</v>
      </c>
      <c r="AJ2379" s="21">
        <f t="shared" si="75"/>
        <v>97.352941176470594</v>
      </c>
      <c r="AK2379" s="21" t="s">
        <v>2063</v>
      </c>
      <c r="AL2379" t="s">
        <v>2613</v>
      </c>
      <c r="AM2379" t="s">
        <v>53</v>
      </c>
      <c r="AN2379" t="s">
        <v>2029</v>
      </c>
    </row>
    <row r="2380" spans="1:40" ht="15" hidden="1" thickTop="1" x14ac:dyDescent="0.35">
      <c r="A2380" t="s">
        <v>8040</v>
      </c>
      <c r="B2380" t="s">
        <v>12132</v>
      </c>
      <c r="C2380" t="s">
        <v>111</v>
      </c>
      <c r="D2380" t="s">
        <v>12133</v>
      </c>
      <c r="E2380" t="s">
        <v>112</v>
      </c>
      <c r="F2380">
        <v>1</v>
      </c>
      <c r="G2380" t="s">
        <v>2055</v>
      </c>
      <c r="H2380" t="s">
        <v>2056</v>
      </c>
      <c r="I2380" t="s">
        <v>2511</v>
      </c>
      <c r="J2380" t="s">
        <v>113</v>
      </c>
      <c r="K2380" t="s">
        <v>68</v>
      </c>
      <c r="L2380" t="s">
        <v>2058</v>
      </c>
      <c r="M2380" t="s">
        <v>2059</v>
      </c>
      <c r="N2380">
        <v>0</v>
      </c>
      <c r="O2380">
        <v>0</v>
      </c>
      <c r="P2380">
        <v>0</v>
      </c>
      <c r="Q2380">
        <v>24480</v>
      </c>
      <c r="R2380">
        <v>0</v>
      </c>
      <c r="S2380">
        <v>0</v>
      </c>
      <c r="T2380">
        <v>0</v>
      </c>
      <c r="U2380">
        <v>0</v>
      </c>
      <c r="V2380">
        <v>0</v>
      </c>
      <c r="W2380">
        <v>0</v>
      </c>
      <c r="X2380">
        <v>0</v>
      </c>
      <c r="Y2380">
        <v>0</v>
      </c>
      <c r="Z2380">
        <v>0</v>
      </c>
      <c r="AA2380">
        <v>0</v>
      </c>
      <c r="AB2380">
        <v>0</v>
      </c>
      <c r="AC2380">
        <v>0</v>
      </c>
      <c r="AD2380">
        <v>0</v>
      </c>
      <c r="AE2380">
        <v>0</v>
      </c>
      <c r="AF2380">
        <v>0</v>
      </c>
      <c r="AG2380" t="s">
        <v>319</v>
      </c>
      <c r="AH2380" s="21" t="str">
        <f t="shared" si="74"/>
        <v>YO27</v>
      </c>
      <c r="AI2380" s="21">
        <v>107.92500000000001</v>
      </c>
      <c r="AJ2380" s="21">
        <f t="shared" si="75"/>
        <v>100</v>
      </c>
      <c r="AK2380" s="21" t="s">
        <v>2060</v>
      </c>
      <c r="AL2380" t="s">
        <v>115</v>
      </c>
      <c r="AM2380" t="s">
        <v>53</v>
      </c>
      <c r="AN2380" t="s">
        <v>2031</v>
      </c>
    </row>
    <row r="2381" spans="1:40" ht="15" hidden="1" thickTop="1" x14ac:dyDescent="0.35">
      <c r="A2381" t="s">
        <v>12107</v>
      </c>
      <c r="B2381" t="s">
        <v>12135</v>
      </c>
      <c r="C2381" t="s">
        <v>3357</v>
      </c>
      <c r="D2381" t="s">
        <v>12136</v>
      </c>
      <c r="E2381" t="s">
        <v>2562</v>
      </c>
      <c r="F2381">
        <v>1</v>
      </c>
      <c r="G2381" t="s">
        <v>2546</v>
      </c>
      <c r="H2381" t="s">
        <v>2510</v>
      </c>
      <c r="I2381" t="s">
        <v>2511</v>
      </c>
      <c r="J2381" t="s">
        <v>2547</v>
      </c>
      <c r="K2381" t="s">
        <v>2548</v>
      </c>
      <c r="L2381" t="s">
        <v>2058</v>
      </c>
      <c r="M2381" t="s">
        <v>2170</v>
      </c>
      <c r="N2381">
        <v>0</v>
      </c>
      <c r="O2381">
        <v>0</v>
      </c>
      <c r="P2381">
        <v>0</v>
      </c>
      <c r="Q2381">
        <v>15300</v>
      </c>
      <c r="R2381">
        <v>0</v>
      </c>
      <c r="S2381">
        <v>0</v>
      </c>
      <c r="T2381">
        <v>0</v>
      </c>
      <c r="U2381">
        <v>0</v>
      </c>
      <c r="V2381">
        <v>0</v>
      </c>
      <c r="W2381">
        <v>0</v>
      </c>
      <c r="X2381">
        <v>0</v>
      </c>
      <c r="Y2381">
        <v>0</v>
      </c>
      <c r="Z2381">
        <v>0</v>
      </c>
      <c r="AA2381">
        <v>0</v>
      </c>
      <c r="AB2381">
        <v>0</v>
      </c>
      <c r="AC2381">
        <v>0</v>
      </c>
      <c r="AD2381">
        <v>0</v>
      </c>
      <c r="AE2381">
        <v>0</v>
      </c>
      <c r="AF2381">
        <v>0</v>
      </c>
      <c r="AG2381" t="s">
        <v>12137</v>
      </c>
      <c r="AH2381" s="21" t="str">
        <f t="shared" si="74"/>
        <v>YO27</v>
      </c>
      <c r="AI2381" s="21">
        <v>67.5</v>
      </c>
      <c r="AJ2381" s="21">
        <f t="shared" si="75"/>
        <v>100</v>
      </c>
      <c r="AK2381" s="21" t="s">
        <v>2060</v>
      </c>
      <c r="AL2381" t="s">
        <v>2551</v>
      </c>
      <c r="AM2381" t="s">
        <v>53</v>
      </c>
      <c r="AN2381" t="s">
        <v>2031</v>
      </c>
    </row>
    <row r="2382" spans="1:40" ht="15" hidden="1" thickTop="1" x14ac:dyDescent="0.35">
      <c r="A2382" t="s">
        <v>12111</v>
      </c>
      <c r="B2382" t="s">
        <v>12139</v>
      </c>
      <c r="C2382" t="s">
        <v>7888</v>
      </c>
      <c r="D2382" t="s">
        <v>12140</v>
      </c>
      <c r="E2382" t="s">
        <v>2667</v>
      </c>
      <c r="F2382">
        <v>1</v>
      </c>
      <c r="G2382" t="s">
        <v>2509</v>
      </c>
      <c r="H2382" t="s">
        <v>2510</v>
      </c>
      <c r="I2382" t="s">
        <v>2511</v>
      </c>
      <c r="J2382" t="s">
        <v>2794</v>
      </c>
      <c r="K2382" t="s">
        <v>2669</v>
      </c>
      <c r="L2382" t="s">
        <v>2058</v>
      </c>
      <c r="M2382" t="s">
        <v>2059</v>
      </c>
      <c r="N2382">
        <v>0</v>
      </c>
      <c r="O2382">
        <v>0</v>
      </c>
      <c r="P2382">
        <v>0</v>
      </c>
      <c r="Q2382">
        <v>24480</v>
      </c>
      <c r="R2382">
        <v>0</v>
      </c>
      <c r="S2382">
        <v>0</v>
      </c>
      <c r="T2382">
        <v>0</v>
      </c>
      <c r="U2382">
        <v>0</v>
      </c>
      <c r="V2382">
        <v>0</v>
      </c>
      <c r="W2382">
        <v>0</v>
      </c>
      <c r="X2382">
        <v>0</v>
      </c>
      <c r="Y2382">
        <v>0</v>
      </c>
      <c r="Z2382">
        <v>0</v>
      </c>
      <c r="AA2382">
        <v>0</v>
      </c>
      <c r="AB2382">
        <v>0</v>
      </c>
      <c r="AC2382">
        <v>0</v>
      </c>
      <c r="AD2382">
        <v>0</v>
      </c>
      <c r="AE2382">
        <v>0</v>
      </c>
      <c r="AF2382">
        <v>0</v>
      </c>
      <c r="AG2382" t="s">
        <v>12141</v>
      </c>
      <c r="AH2382" s="21" t="str">
        <f t="shared" si="74"/>
        <v>YR20</v>
      </c>
      <c r="AI2382" s="21">
        <v>107.92500000000001</v>
      </c>
      <c r="AJ2382" s="21">
        <f t="shared" si="75"/>
        <v>100</v>
      </c>
      <c r="AK2382" s="21" t="s">
        <v>2060</v>
      </c>
      <c r="AL2382" t="s">
        <v>2515</v>
      </c>
      <c r="AM2382" t="s">
        <v>53</v>
      </c>
      <c r="AN2382" t="s">
        <v>2031</v>
      </c>
    </row>
    <row r="2383" spans="1:40" ht="15" hidden="1" thickTop="1" x14ac:dyDescent="0.35">
      <c r="A2383" t="s">
        <v>12115</v>
      </c>
      <c r="B2383" t="s">
        <v>12143</v>
      </c>
      <c r="C2383" t="s">
        <v>3072</v>
      </c>
      <c r="D2383" t="s">
        <v>12144</v>
      </c>
      <c r="E2383" t="s">
        <v>2825</v>
      </c>
      <c r="F2383">
        <v>1</v>
      </c>
      <c r="G2383" t="s">
        <v>2816</v>
      </c>
      <c r="H2383" t="s">
        <v>2620</v>
      </c>
      <c r="I2383" t="s">
        <v>2511</v>
      </c>
      <c r="J2383" t="s">
        <v>2826</v>
      </c>
      <c r="K2383" t="s">
        <v>2827</v>
      </c>
      <c r="L2383" t="s">
        <v>2058</v>
      </c>
      <c r="M2383" t="s">
        <v>2059</v>
      </c>
      <c r="N2383">
        <v>0</v>
      </c>
      <c r="O2383">
        <v>0</v>
      </c>
      <c r="P2383">
        <v>0</v>
      </c>
      <c r="Q2383">
        <v>24480</v>
      </c>
      <c r="R2383">
        <v>0</v>
      </c>
      <c r="S2383">
        <v>0</v>
      </c>
      <c r="T2383">
        <v>0</v>
      </c>
      <c r="U2383">
        <v>0</v>
      </c>
      <c r="V2383">
        <v>0</v>
      </c>
      <c r="W2383">
        <v>0</v>
      </c>
      <c r="X2383">
        <v>0</v>
      </c>
      <c r="Y2383">
        <v>0</v>
      </c>
      <c r="Z2383">
        <v>0</v>
      </c>
      <c r="AA2383">
        <v>0</v>
      </c>
      <c r="AB2383">
        <v>0</v>
      </c>
      <c r="AC2383">
        <v>0</v>
      </c>
      <c r="AD2383">
        <v>0</v>
      </c>
      <c r="AE2383">
        <v>0</v>
      </c>
      <c r="AF2383">
        <v>0</v>
      </c>
      <c r="AG2383" t="s">
        <v>12145</v>
      </c>
      <c r="AH2383" s="21" t="str">
        <f t="shared" si="74"/>
        <v>YR20</v>
      </c>
      <c r="AI2383" s="21">
        <v>107.92500000000001</v>
      </c>
      <c r="AJ2383" s="21">
        <f t="shared" si="75"/>
        <v>100</v>
      </c>
      <c r="AK2383" s="21" t="s">
        <v>2060</v>
      </c>
      <c r="AL2383" t="s">
        <v>2829</v>
      </c>
      <c r="AM2383" t="s">
        <v>53</v>
      </c>
      <c r="AN2383" t="s">
        <v>2029</v>
      </c>
    </row>
    <row r="2384" spans="1:40" ht="15" hidden="1" thickTop="1" x14ac:dyDescent="0.35">
      <c r="A2384" t="s">
        <v>12120</v>
      </c>
      <c r="B2384" t="s">
        <v>12147</v>
      </c>
      <c r="C2384" t="s">
        <v>78</v>
      </c>
      <c r="D2384" t="s">
        <v>12148</v>
      </c>
      <c r="E2384" t="s">
        <v>560</v>
      </c>
      <c r="F2384">
        <v>1</v>
      </c>
      <c r="G2384" t="s">
        <v>2055</v>
      </c>
      <c r="H2384" t="s">
        <v>2056</v>
      </c>
      <c r="I2384" t="s">
        <v>2511</v>
      </c>
      <c r="J2384" t="s">
        <v>67</v>
      </c>
      <c r="K2384" t="s">
        <v>68</v>
      </c>
      <c r="L2384" t="s">
        <v>2058</v>
      </c>
      <c r="M2384" t="s">
        <v>2170</v>
      </c>
      <c r="N2384">
        <v>1</v>
      </c>
      <c r="O2384">
        <v>36</v>
      </c>
      <c r="P2384">
        <v>0.24</v>
      </c>
      <c r="Q2384">
        <v>15300</v>
      </c>
      <c r="R2384">
        <v>0</v>
      </c>
      <c r="S2384">
        <v>0</v>
      </c>
      <c r="T2384">
        <v>0</v>
      </c>
      <c r="U2384">
        <v>0</v>
      </c>
      <c r="V2384">
        <v>0</v>
      </c>
      <c r="W2384">
        <v>0</v>
      </c>
      <c r="X2384">
        <v>1</v>
      </c>
      <c r="Y2384">
        <v>36</v>
      </c>
      <c r="Z2384">
        <v>0.24</v>
      </c>
      <c r="AA2384">
        <v>0</v>
      </c>
      <c r="AB2384">
        <v>0</v>
      </c>
      <c r="AC2384">
        <v>0</v>
      </c>
      <c r="AD2384">
        <v>0</v>
      </c>
      <c r="AE2384">
        <v>0</v>
      </c>
      <c r="AF2384">
        <v>0</v>
      </c>
      <c r="AG2384" t="s">
        <v>320</v>
      </c>
      <c r="AH2384" s="21" t="str">
        <f t="shared" si="74"/>
        <v>YR20</v>
      </c>
      <c r="AI2384" s="21">
        <v>67.5</v>
      </c>
      <c r="AJ2384" s="21">
        <f t="shared" si="75"/>
        <v>99.764705882352942</v>
      </c>
      <c r="AK2384" s="21" t="s">
        <v>2060</v>
      </c>
      <c r="AL2384" t="s">
        <v>70</v>
      </c>
      <c r="AM2384" t="s">
        <v>53</v>
      </c>
      <c r="AN2384" t="s">
        <v>2031</v>
      </c>
    </row>
    <row r="2385" spans="1:40" ht="15" hidden="1" thickTop="1" x14ac:dyDescent="0.35">
      <c r="A2385" t="s">
        <v>12123</v>
      </c>
      <c r="B2385" t="s">
        <v>12150</v>
      </c>
      <c r="C2385" t="s">
        <v>3577</v>
      </c>
      <c r="D2385" t="s">
        <v>12151</v>
      </c>
      <c r="E2385" t="s">
        <v>2653</v>
      </c>
      <c r="F2385">
        <v>1</v>
      </c>
      <c r="G2385" t="s">
        <v>2619</v>
      </c>
      <c r="H2385" t="s">
        <v>2620</v>
      </c>
      <c r="I2385" t="s">
        <v>2511</v>
      </c>
      <c r="J2385" t="s">
        <v>2654</v>
      </c>
      <c r="K2385" t="s">
        <v>2655</v>
      </c>
      <c r="L2385" t="s">
        <v>2058</v>
      </c>
      <c r="M2385" t="s">
        <v>2059</v>
      </c>
      <c r="N2385">
        <v>0</v>
      </c>
      <c r="O2385">
        <v>0</v>
      </c>
      <c r="P2385">
        <v>0</v>
      </c>
      <c r="Q2385">
        <v>24480</v>
      </c>
      <c r="R2385">
        <v>0</v>
      </c>
      <c r="S2385">
        <v>0</v>
      </c>
      <c r="T2385">
        <v>0</v>
      </c>
      <c r="U2385">
        <v>0</v>
      </c>
      <c r="V2385">
        <v>0</v>
      </c>
      <c r="W2385">
        <v>0</v>
      </c>
      <c r="X2385">
        <v>0</v>
      </c>
      <c r="Y2385">
        <v>0</v>
      </c>
      <c r="Z2385">
        <v>0</v>
      </c>
      <c r="AA2385">
        <v>0</v>
      </c>
      <c r="AB2385">
        <v>0</v>
      </c>
      <c r="AC2385">
        <v>0</v>
      </c>
      <c r="AD2385">
        <v>0</v>
      </c>
      <c r="AE2385">
        <v>0</v>
      </c>
      <c r="AF2385">
        <v>0</v>
      </c>
      <c r="AG2385" t="s">
        <v>12152</v>
      </c>
      <c r="AH2385" s="21" t="str">
        <f t="shared" si="74"/>
        <v>YR21</v>
      </c>
      <c r="AI2385" s="21">
        <v>107.92500000000001</v>
      </c>
      <c r="AJ2385" s="21">
        <f t="shared" si="75"/>
        <v>100</v>
      </c>
      <c r="AK2385" s="21" t="s">
        <v>2060</v>
      </c>
      <c r="AL2385" t="s">
        <v>2657</v>
      </c>
      <c r="AM2385" t="s">
        <v>53</v>
      </c>
      <c r="AN2385" t="s">
        <v>2029</v>
      </c>
    </row>
    <row r="2386" spans="1:40" ht="15" hidden="1" thickTop="1" x14ac:dyDescent="0.35">
      <c r="A2386" t="s">
        <v>12127</v>
      </c>
      <c r="B2386" t="s">
        <v>12154</v>
      </c>
      <c r="C2386" t="s">
        <v>2849</v>
      </c>
      <c r="D2386" t="s">
        <v>12155</v>
      </c>
      <c r="E2386" t="s">
        <v>2705</v>
      </c>
      <c r="F2386">
        <v>1</v>
      </c>
      <c r="G2386" t="s">
        <v>2593</v>
      </c>
      <c r="H2386" t="s">
        <v>2056</v>
      </c>
      <c r="I2386" t="s">
        <v>2511</v>
      </c>
      <c r="J2386" t="s">
        <v>2594</v>
      </c>
      <c r="K2386" t="s">
        <v>65</v>
      </c>
      <c r="L2386" t="s">
        <v>2058</v>
      </c>
      <c r="M2386" t="s">
        <v>2170</v>
      </c>
      <c r="N2386">
        <v>0</v>
      </c>
      <c r="O2386">
        <v>0</v>
      </c>
      <c r="P2386">
        <v>0</v>
      </c>
      <c r="Q2386">
        <v>15300</v>
      </c>
      <c r="R2386">
        <v>0</v>
      </c>
      <c r="S2386">
        <v>0</v>
      </c>
      <c r="T2386">
        <v>0</v>
      </c>
      <c r="U2386">
        <v>0</v>
      </c>
      <c r="V2386">
        <v>0</v>
      </c>
      <c r="W2386">
        <v>0</v>
      </c>
      <c r="X2386">
        <v>0</v>
      </c>
      <c r="Y2386">
        <v>0</v>
      </c>
      <c r="Z2386">
        <v>0</v>
      </c>
      <c r="AA2386">
        <v>0</v>
      </c>
      <c r="AB2386">
        <v>0</v>
      </c>
      <c r="AC2386">
        <v>0</v>
      </c>
      <c r="AD2386">
        <v>0</v>
      </c>
      <c r="AE2386">
        <v>0</v>
      </c>
      <c r="AF2386">
        <v>0</v>
      </c>
      <c r="AG2386" t="s">
        <v>12156</v>
      </c>
      <c r="AH2386" s="21" t="str">
        <f t="shared" si="74"/>
        <v>YO27</v>
      </c>
      <c r="AI2386" s="21">
        <v>67.5</v>
      </c>
      <c r="AJ2386" s="21">
        <f t="shared" si="75"/>
        <v>100</v>
      </c>
      <c r="AK2386" s="21" t="s">
        <v>2060</v>
      </c>
      <c r="AL2386" t="s">
        <v>2527</v>
      </c>
      <c r="AM2386" t="s">
        <v>53</v>
      </c>
      <c r="AN2386" t="s">
        <v>2031</v>
      </c>
    </row>
    <row r="2387" spans="1:40" ht="15" hidden="1" thickTop="1" x14ac:dyDescent="0.35">
      <c r="A2387" t="s">
        <v>12131</v>
      </c>
      <c r="B2387" t="s">
        <v>12158</v>
      </c>
      <c r="C2387" t="s">
        <v>4733</v>
      </c>
      <c r="D2387" t="s">
        <v>12159</v>
      </c>
      <c r="E2387" t="s">
        <v>2646</v>
      </c>
      <c r="F2387">
        <v>1</v>
      </c>
      <c r="G2387" t="s">
        <v>2600</v>
      </c>
      <c r="H2387" t="s">
        <v>2577</v>
      </c>
      <c r="I2387" t="s">
        <v>2511</v>
      </c>
      <c r="J2387" t="s">
        <v>2647</v>
      </c>
      <c r="K2387" t="s">
        <v>2602</v>
      </c>
      <c r="L2387" t="s">
        <v>2058</v>
      </c>
      <c r="M2387" t="s">
        <v>2310</v>
      </c>
      <c r="N2387">
        <v>6</v>
      </c>
      <c r="O2387">
        <v>109</v>
      </c>
      <c r="P2387">
        <v>0.67</v>
      </c>
      <c r="Q2387">
        <v>16320</v>
      </c>
      <c r="R2387">
        <v>0</v>
      </c>
      <c r="S2387">
        <v>0</v>
      </c>
      <c r="T2387">
        <v>0</v>
      </c>
      <c r="U2387">
        <v>0</v>
      </c>
      <c r="V2387">
        <v>0</v>
      </c>
      <c r="W2387">
        <v>0</v>
      </c>
      <c r="X2387">
        <v>6</v>
      </c>
      <c r="Y2387">
        <v>109</v>
      </c>
      <c r="Z2387">
        <v>0.67</v>
      </c>
      <c r="AA2387">
        <v>0</v>
      </c>
      <c r="AB2387">
        <v>0</v>
      </c>
      <c r="AC2387">
        <v>0</v>
      </c>
      <c r="AD2387">
        <v>0</v>
      </c>
      <c r="AE2387">
        <v>0</v>
      </c>
      <c r="AF2387">
        <v>0</v>
      </c>
      <c r="AG2387" t="s">
        <v>12160</v>
      </c>
      <c r="AH2387" s="21" t="str">
        <f t="shared" si="74"/>
        <v>YO98</v>
      </c>
      <c r="AI2387" s="21">
        <v>72</v>
      </c>
      <c r="AJ2387" s="21">
        <f t="shared" si="75"/>
        <v>99.332107843137251</v>
      </c>
      <c r="AK2387" s="21" t="s">
        <v>2063</v>
      </c>
      <c r="AL2387" t="s">
        <v>2551</v>
      </c>
      <c r="AM2387" t="s">
        <v>53</v>
      </c>
      <c r="AN2387" t="s">
        <v>2030</v>
      </c>
    </row>
    <row r="2388" spans="1:40" ht="15" hidden="1" thickTop="1" x14ac:dyDescent="0.35">
      <c r="A2388" t="s">
        <v>12134</v>
      </c>
      <c r="B2388" t="s">
        <v>12162</v>
      </c>
      <c r="C2388" t="s">
        <v>3654</v>
      </c>
      <c r="D2388" t="s">
        <v>12163</v>
      </c>
      <c r="E2388" t="s">
        <v>3656</v>
      </c>
      <c r="F2388">
        <v>1</v>
      </c>
      <c r="G2388" t="s">
        <v>2619</v>
      </c>
      <c r="H2388" t="s">
        <v>2620</v>
      </c>
      <c r="I2388" t="s">
        <v>2511</v>
      </c>
      <c r="J2388" t="s">
        <v>3657</v>
      </c>
      <c r="K2388" t="s">
        <v>2655</v>
      </c>
      <c r="L2388" t="s">
        <v>2058</v>
      </c>
      <c r="M2388" t="s">
        <v>2170</v>
      </c>
      <c r="N2388">
        <v>1</v>
      </c>
      <c r="O2388">
        <v>29</v>
      </c>
      <c r="P2388">
        <v>0.19</v>
      </c>
      <c r="Q2388">
        <v>15300</v>
      </c>
      <c r="R2388">
        <v>0</v>
      </c>
      <c r="S2388">
        <v>0</v>
      </c>
      <c r="T2388">
        <v>0</v>
      </c>
      <c r="U2388">
        <v>0</v>
      </c>
      <c r="V2388">
        <v>0</v>
      </c>
      <c r="W2388">
        <v>0</v>
      </c>
      <c r="X2388">
        <v>1</v>
      </c>
      <c r="Y2388">
        <v>29</v>
      </c>
      <c r="Z2388">
        <v>0.19</v>
      </c>
      <c r="AA2388">
        <v>0</v>
      </c>
      <c r="AB2388">
        <v>0</v>
      </c>
      <c r="AC2388">
        <v>0</v>
      </c>
      <c r="AD2388">
        <v>0</v>
      </c>
      <c r="AE2388">
        <v>0</v>
      </c>
      <c r="AF2388">
        <v>0</v>
      </c>
      <c r="AG2388" t="s">
        <v>12164</v>
      </c>
      <c r="AH2388" s="21" t="str">
        <f t="shared" si="74"/>
        <v>YR21</v>
      </c>
      <c r="AI2388" s="21">
        <v>67.5</v>
      </c>
      <c r="AJ2388" s="21">
        <f t="shared" si="75"/>
        <v>99.810457516339866</v>
      </c>
      <c r="AK2388" s="21" t="s">
        <v>2060</v>
      </c>
      <c r="AL2388" t="s">
        <v>3659</v>
      </c>
      <c r="AM2388" t="s">
        <v>53</v>
      </c>
      <c r="AN2388" t="s">
        <v>2029</v>
      </c>
    </row>
    <row r="2389" spans="1:40" ht="15" hidden="1" thickTop="1" x14ac:dyDescent="0.35">
      <c r="A2389" t="s">
        <v>12138</v>
      </c>
      <c r="B2389" t="s">
        <v>12166</v>
      </c>
      <c r="C2389" t="s">
        <v>4791</v>
      </c>
      <c r="D2389" t="s">
        <v>12167</v>
      </c>
      <c r="E2389" t="s">
        <v>3309</v>
      </c>
      <c r="F2389">
        <v>1</v>
      </c>
      <c r="G2389" t="s">
        <v>2509</v>
      </c>
      <c r="H2389" t="s">
        <v>2510</v>
      </c>
      <c r="I2389" t="s">
        <v>2511</v>
      </c>
      <c r="J2389" t="s">
        <v>3522</v>
      </c>
      <c r="K2389" t="s">
        <v>3109</v>
      </c>
      <c r="L2389" t="s">
        <v>2058</v>
      </c>
      <c r="M2389" t="s">
        <v>2059</v>
      </c>
      <c r="N2389">
        <v>0</v>
      </c>
      <c r="O2389">
        <v>0</v>
      </c>
      <c r="P2389">
        <v>0</v>
      </c>
      <c r="Q2389">
        <v>24480</v>
      </c>
      <c r="R2389">
        <v>0</v>
      </c>
      <c r="S2389">
        <v>0</v>
      </c>
      <c r="T2389">
        <v>0</v>
      </c>
      <c r="U2389">
        <v>0</v>
      </c>
      <c r="V2389">
        <v>0</v>
      </c>
      <c r="W2389">
        <v>0</v>
      </c>
      <c r="X2389">
        <v>0</v>
      </c>
      <c r="Y2389">
        <v>0</v>
      </c>
      <c r="Z2389">
        <v>0</v>
      </c>
      <c r="AA2389">
        <v>0</v>
      </c>
      <c r="AB2389">
        <v>0</v>
      </c>
      <c r="AC2389">
        <v>0</v>
      </c>
      <c r="AD2389">
        <v>0</v>
      </c>
      <c r="AE2389">
        <v>0</v>
      </c>
      <c r="AF2389">
        <v>0</v>
      </c>
      <c r="AG2389" t="s">
        <v>12168</v>
      </c>
      <c r="AH2389" s="21" t="str">
        <f t="shared" si="74"/>
        <v>YR21</v>
      </c>
      <c r="AI2389" s="21">
        <v>107.92500000000001</v>
      </c>
      <c r="AJ2389" s="21">
        <f t="shared" si="75"/>
        <v>100</v>
      </c>
      <c r="AK2389" s="21" t="s">
        <v>2060</v>
      </c>
      <c r="AL2389" t="s">
        <v>2515</v>
      </c>
      <c r="AM2389" t="s">
        <v>53</v>
      </c>
      <c r="AN2389" t="s">
        <v>2031</v>
      </c>
    </row>
    <row r="2390" spans="1:40" ht="15" hidden="1" thickTop="1" x14ac:dyDescent="0.35">
      <c r="A2390" t="s">
        <v>12142</v>
      </c>
      <c r="B2390" t="s">
        <v>12170</v>
      </c>
      <c r="C2390" t="s">
        <v>5725</v>
      </c>
      <c r="D2390" t="s">
        <v>12171</v>
      </c>
      <c r="E2390" t="s">
        <v>3115</v>
      </c>
      <c r="F2390">
        <v>1</v>
      </c>
      <c r="G2390" t="s">
        <v>2816</v>
      </c>
      <c r="H2390" t="s">
        <v>2620</v>
      </c>
      <c r="I2390" t="s">
        <v>2511</v>
      </c>
      <c r="J2390" t="s">
        <v>3116</v>
      </c>
      <c r="K2390" t="s">
        <v>2818</v>
      </c>
      <c r="L2390" t="s">
        <v>2058</v>
      </c>
      <c r="M2390" t="s">
        <v>2170</v>
      </c>
      <c r="N2390">
        <v>1</v>
      </c>
      <c r="O2390">
        <v>42</v>
      </c>
      <c r="P2390">
        <v>0.27</v>
      </c>
      <c r="Q2390">
        <v>15300</v>
      </c>
      <c r="R2390">
        <v>0</v>
      </c>
      <c r="S2390">
        <v>0</v>
      </c>
      <c r="T2390">
        <v>0</v>
      </c>
      <c r="U2390">
        <v>0</v>
      </c>
      <c r="V2390">
        <v>0</v>
      </c>
      <c r="W2390">
        <v>0</v>
      </c>
      <c r="X2390">
        <v>1</v>
      </c>
      <c r="Y2390">
        <v>42</v>
      </c>
      <c r="Z2390">
        <v>0.27</v>
      </c>
      <c r="AA2390">
        <v>0</v>
      </c>
      <c r="AB2390">
        <v>0</v>
      </c>
      <c r="AC2390">
        <v>0</v>
      </c>
      <c r="AD2390">
        <v>0</v>
      </c>
      <c r="AE2390">
        <v>0</v>
      </c>
      <c r="AF2390">
        <v>0</v>
      </c>
      <c r="AG2390" t="s">
        <v>12172</v>
      </c>
      <c r="AH2390" s="21" t="str">
        <f t="shared" si="74"/>
        <v>YO27</v>
      </c>
      <c r="AI2390" s="21">
        <v>67.5</v>
      </c>
      <c r="AJ2390" s="21">
        <f t="shared" si="75"/>
        <v>99.725490196078425</v>
      </c>
      <c r="AK2390" s="21" t="s">
        <v>2063</v>
      </c>
      <c r="AL2390" t="s">
        <v>3118</v>
      </c>
      <c r="AM2390" t="s">
        <v>53</v>
      </c>
      <c r="AN2390" t="s">
        <v>2031</v>
      </c>
    </row>
    <row r="2391" spans="1:40" ht="15" hidden="1" thickTop="1" x14ac:dyDescent="0.35">
      <c r="A2391" t="s">
        <v>12146</v>
      </c>
      <c r="B2391" t="s">
        <v>12173</v>
      </c>
      <c r="C2391" t="s">
        <v>3387</v>
      </c>
      <c r="D2391" t="s">
        <v>12174</v>
      </c>
      <c r="E2391" t="s">
        <v>88</v>
      </c>
      <c r="F2391">
        <v>1</v>
      </c>
      <c r="G2391" t="s">
        <v>2055</v>
      </c>
      <c r="H2391" t="s">
        <v>2056</v>
      </c>
      <c r="I2391" t="s">
        <v>2511</v>
      </c>
      <c r="J2391" t="s">
        <v>3095</v>
      </c>
      <c r="K2391" t="s">
        <v>63</v>
      </c>
      <c r="L2391" t="s">
        <v>2058</v>
      </c>
      <c r="M2391" t="s">
        <v>2059</v>
      </c>
      <c r="N2391">
        <v>0</v>
      </c>
      <c r="O2391">
        <v>0</v>
      </c>
      <c r="P2391">
        <v>0</v>
      </c>
      <c r="Q2391">
        <v>24480</v>
      </c>
      <c r="R2391">
        <v>0</v>
      </c>
      <c r="S2391">
        <v>0</v>
      </c>
      <c r="T2391">
        <v>0</v>
      </c>
      <c r="U2391">
        <v>0</v>
      </c>
      <c r="V2391">
        <v>0</v>
      </c>
      <c r="W2391">
        <v>0</v>
      </c>
      <c r="X2391">
        <v>0</v>
      </c>
      <c r="Y2391">
        <v>0</v>
      </c>
      <c r="Z2391">
        <v>0</v>
      </c>
      <c r="AA2391">
        <v>0</v>
      </c>
      <c r="AB2391">
        <v>0</v>
      </c>
      <c r="AC2391">
        <v>0</v>
      </c>
      <c r="AD2391">
        <v>0</v>
      </c>
      <c r="AE2391">
        <v>0</v>
      </c>
      <c r="AF2391">
        <v>0</v>
      </c>
      <c r="AG2391" t="s">
        <v>12175</v>
      </c>
      <c r="AH2391" s="21" t="str">
        <f t="shared" si="74"/>
        <v>YO27</v>
      </c>
      <c r="AI2391" s="21">
        <v>107.92500000000001</v>
      </c>
      <c r="AJ2391" s="21">
        <f t="shared" si="75"/>
        <v>100</v>
      </c>
      <c r="AK2391" s="21" t="s">
        <v>2060</v>
      </c>
      <c r="AL2391" t="s">
        <v>3097</v>
      </c>
      <c r="AM2391" t="s">
        <v>53</v>
      </c>
      <c r="AN2391" t="s">
        <v>2029</v>
      </c>
    </row>
    <row r="2392" spans="1:40" ht="15" hidden="1" thickTop="1" x14ac:dyDescent="0.35">
      <c r="A2392" t="s">
        <v>12149</v>
      </c>
      <c r="B2392" t="s">
        <v>12177</v>
      </c>
      <c r="C2392" t="s">
        <v>4997</v>
      </c>
      <c r="D2392" t="s">
        <v>12178</v>
      </c>
      <c r="E2392" t="s">
        <v>2608</v>
      </c>
      <c r="F2392">
        <v>1</v>
      </c>
      <c r="G2392" t="s">
        <v>2576</v>
      </c>
      <c r="H2392" t="s">
        <v>2577</v>
      </c>
      <c r="I2392" t="s">
        <v>2511</v>
      </c>
      <c r="J2392" t="s">
        <v>2692</v>
      </c>
      <c r="K2392" t="s">
        <v>2635</v>
      </c>
      <c r="L2392" t="s">
        <v>30320</v>
      </c>
      <c r="M2392" t="s">
        <v>2170</v>
      </c>
      <c r="N2392">
        <v>0</v>
      </c>
      <c r="O2392">
        <v>0</v>
      </c>
      <c r="P2392">
        <v>0</v>
      </c>
      <c r="Q2392">
        <v>11700</v>
      </c>
      <c r="R2392">
        <v>0</v>
      </c>
      <c r="S2392">
        <v>0</v>
      </c>
      <c r="T2392">
        <v>0</v>
      </c>
      <c r="U2392">
        <v>0</v>
      </c>
      <c r="V2392">
        <v>0</v>
      </c>
      <c r="W2392">
        <v>0</v>
      </c>
      <c r="X2392">
        <v>0</v>
      </c>
      <c r="Y2392">
        <v>0</v>
      </c>
      <c r="Z2392">
        <v>0</v>
      </c>
      <c r="AA2392">
        <v>0</v>
      </c>
      <c r="AB2392">
        <v>0</v>
      </c>
      <c r="AC2392">
        <v>0</v>
      </c>
      <c r="AD2392">
        <v>0</v>
      </c>
      <c r="AE2392">
        <v>0</v>
      </c>
      <c r="AF2392">
        <v>0</v>
      </c>
      <c r="AG2392" t="s">
        <v>12179</v>
      </c>
      <c r="AH2392" s="21" t="str">
        <f t="shared" si="74"/>
        <v>YO27</v>
      </c>
      <c r="AI2392" s="21">
        <v>67.5</v>
      </c>
      <c r="AJ2392" s="21">
        <f t="shared" si="75"/>
        <v>100</v>
      </c>
      <c r="AK2392" s="21" t="s">
        <v>2060</v>
      </c>
      <c r="AL2392" t="s">
        <v>2581</v>
      </c>
      <c r="AM2392" t="s">
        <v>53</v>
      </c>
      <c r="AN2392" t="s">
        <v>2029</v>
      </c>
    </row>
    <row r="2393" spans="1:40" ht="15" hidden="1" thickTop="1" x14ac:dyDescent="0.35">
      <c r="A2393" t="s">
        <v>12153</v>
      </c>
      <c r="B2393" t="s">
        <v>12181</v>
      </c>
      <c r="C2393" t="s">
        <v>6370</v>
      </c>
      <c r="D2393" t="s">
        <v>12182</v>
      </c>
      <c r="E2393" t="s">
        <v>2724</v>
      </c>
      <c r="F2393">
        <v>1</v>
      </c>
      <c r="G2393" t="s">
        <v>2682</v>
      </c>
      <c r="H2393" t="s">
        <v>2620</v>
      </c>
      <c r="I2393" t="s">
        <v>2511</v>
      </c>
      <c r="J2393" t="s">
        <v>2725</v>
      </c>
      <c r="K2393" t="s">
        <v>2684</v>
      </c>
      <c r="L2393" t="s">
        <v>2058</v>
      </c>
      <c r="M2393" t="s">
        <v>2170</v>
      </c>
      <c r="N2393">
        <v>1</v>
      </c>
      <c r="O2393">
        <v>32</v>
      </c>
      <c r="P2393">
        <v>0.21</v>
      </c>
      <c r="Q2393">
        <v>15300</v>
      </c>
      <c r="R2393">
        <v>0</v>
      </c>
      <c r="S2393">
        <v>0</v>
      </c>
      <c r="T2393">
        <v>0</v>
      </c>
      <c r="U2393">
        <v>0</v>
      </c>
      <c r="V2393">
        <v>0</v>
      </c>
      <c r="W2393">
        <v>0</v>
      </c>
      <c r="X2393">
        <v>1</v>
      </c>
      <c r="Y2393">
        <v>32</v>
      </c>
      <c r="Z2393">
        <v>0.21</v>
      </c>
      <c r="AA2393">
        <v>0</v>
      </c>
      <c r="AB2393">
        <v>0</v>
      </c>
      <c r="AC2393">
        <v>0</v>
      </c>
      <c r="AD2393">
        <v>0</v>
      </c>
      <c r="AE2393">
        <v>0</v>
      </c>
      <c r="AF2393">
        <v>0</v>
      </c>
      <c r="AG2393" t="s">
        <v>12183</v>
      </c>
      <c r="AH2393" s="21" t="str">
        <f t="shared" si="74"/>
        <v>YN23</v>
      </c>
      <c r="AI2393" s="21">
        <v>67.5</v>
      </c>
      <c r="AJ2393" s="21">
        <f t="shared" si="75"/>
        <v>99.790849673202615</v>
      </c>
      <c r="AK2393" s="21" t="s">
        <v>2060</v>
      </c>
      <c r="AL2393" t="s">
        <v>2725</v>
      </c>
      <c r="AM2393" t="s">
        <v>53</v>
      </c>
      <c r="AN2393" t="s">
        <v>2031</v>
      </c>
    </row>
    <row r="2394" spans="1:40" ht="15" hidden="1" thickTop="1" x14ac:dyDescent="0.35">
      <c r="A2394" t="s">
        <v>12157</v>
      </c>
      <c r="B2394" t="s">
        <v>12185</v>
      </c>
      <c r="C2394" t="s">
        <v>2773</v>
      </c>
      <c r="D2394" t="s">
        <v>12186</v>
      </c>
      <c r="E2394" t="s">
        <v>2857</v>
      </c>
      <c r="F2394">
        <v>1</v>
      </c>
      <c r="G2394" t="s">
        <v>2576</v>
      </c>
      <c r="H2394" t="s">
        <v>2577</v>
      </c>
      <c r="I2394" t="s">
        <v>2511</v>
      </c>
      <c r="J2394" t="s">
        <v>2741</v>
      </c>
      <c r="K2394" t="s">
        <v>2742</v>
      </c>
      <c r="L2394" t="s">
        <v>2058</v>
      </c>
      <c r="M2394" t="s">
        <v>2059</v>
      </c>
      <c r="N2394">
        <v>0</v>
      </c>
      <c r="O2394">
        <v>0</v>
      </c>
      <c r="P2394">
        <v>0</v>
      </c>
      <c r="Q2394">
        <v>24480</v>
      </c>
      <c r="R2394">
        <v>0</v>
      </c>
      <c r="S2394">
        <v>0</v>
      </c>
      <c r="T2394">
        <v>0</v>
      </c>
      <c r="U2394">
        <v>0</v>
      </c>
      <c r="V2394">
        <v>0</v>
      </c>
      <c r="W2394">
        <v>0</v>
      </c>
      <c r="X2394">
        <v>0</v>
      </c>
      <c r="Y2394">
        <v>0</v>
      </c>
      <c r="Z2394">
        <v>0</v>
      </c>
      <c r="AA2394">
        <v>0</v>
      </c>
      <c r="AB2394">
        <v>0</v>
      </c>
      <c r="AC2394">
        <v>0</v>
      </c>
      <c r="AD2394">
        <v>0</v>
      </c>
      <c r="AE2394">
        <v>0</v>
      </c>
      <c r="AF2394">
        <v>0</v>
      </c>
      <c r="AG2394" t="s">
        <v>12187</v>
      </c>
      <c r="AH2394" s="21" t="str">
        <f t="shared" si="74"/>
        <v>YR21</v>
      </c>
      <c r="AI2394" s="21">
        <v>107.92500000000001</v>
      </c>
      <c r="AJ2394" s="21">
        <f t="shared" si="75"/>
        <v>100</v>
      </c>
      <c r="AK2394" s="21" t="s">
        <v>2060</v>
      </c>
      <c r="AL2394" t="s">
        <v>2613</v>
      </c>
      <c r="AM2394" t="s">
        <v>53</v>
      </c>
      <c r="AN2394" t="s">
        <v>2029</v>
      </c>
    </row>
    <row r="2395" spans="1:40" ht="15" hidden="1" thickTop="1" x14ac:dyDescent="0.35">
      <c r="A2395" t="s">
        <v>12161</v>
      </c>
      <c r="B2395" t="s">
        <v>12189</v>
      </c>
      <c r="C2395" t="s">
        <v>3878</v>
      </c>
      <c r="D2395" t="s">
        <v>12190</v>
      </c>
      <c r="E2395" t="s">
        <v>2646</v>
      </c>
      <c r="F2395">
        <v>1</v>
      </c>
      <c r="G2395" t="s">
        <v>2600</v>
      </c>
      <c r="H2395" t="s">
        <v>2577</v>
      </c>
      <c r="I2395" t="s">
        <v>2511</v>
      </c>
      <c r="J2395" t="s">
        <v>2601</v>
      </c>
      <c r="K2395" t="s">
        <v>2602</v>
      </c>
      <c r="L2395" t="s">
        <v>2058</v>
      </c>
      <c r="M2395" t="s">
        <v>2059</v>
      </c>
      <c r="N2395">
        <v>2</v>
      </c>
      <c r="O2395">
        <v>43</v>
      </c>
      <c r="P2395">
        <v>0.18</v>
      </c>
      <c r="Q2395">
        <v>24480</v>
      </c>
      <c r="R2395">
        <v>0</v>
      </c>
      <c r="S2395">
        <v>0</v>
      </c>
      <c r="T2395">
        <v>0</v>
      </c>
      <c r="U2395">
        <v>0</v>
      </c>
      <c r="V2395">
        <v>0</v>
      </c>
      <c r="W2395">
        <v>0</v>
      </c>
      <c r="X2395">
        <v>1</v>
      </c>
      <c r="Y2395">
        <v>28</v>
      </c>
      <c r="Z2395">
        <v>0.11</v>
      </c>
      <c r="AA2395">
        <v>1</v>
      </c>
      <c r="AB2395">
        <v>15</v>
      </c>
      <c r="AC2395">
        <v>0.06</v>
      </c>
      <c r="AD2395">
        <v>0</v>
      </c>
      <c r="AE2395">
        <v>0</v>
      </c>
      <c r="AF2395">
        <v>0</v>
      </c>
      <c r="AG2395" t="s">
        <v>12191</v>
      </c>
      <c r="AH2395" s="21" t="str">
        <f t="shared" si="74"/>
        <v>YO27</v>
      </c>
      <c r="AI2395" s="21">
        <v>107.92500000000001</v>
      </c>
      <c r="AJ2395" s="21">
        <f t="shared" si="75"/>
        <v>99.824346405228752</v>
      </c>
      <c r="AK2395" s="21" t="s">
        <v>2060</v>
      </c>
      <c r="AL2395" t="s">
        <v>2551</v>
      </c>
      <c r="AM2395" t="s">
        <v>53</v>
      </c>
      <c r="AN2395" t="s">
        <v>2032</v>
      </c>
    </row>
    <row r="2396" spans="1:40" ht="15" hidden="1" thickTop="1" x14ac:dyDescent="0.35">
      <c r="A2396" t="s">
        <v>12165</v>
      </c>
      <c r="B2396" t="s">
        <v>12193</v>
      </c>
      <c r="C2396" t="s">
        <v>6280</v>
      </c>
      <c r="D2396" t="s">
        <v>12194</v>
      </c>
      <c r="E2396" t="s">
        <v>2691</v>
      </c>
      <c r="F2396">
        <v>1</v>
      </c>
      <c r="G2396" t="s">
        <v>2633</v>
      </c>
      <c r="H2396" t="s">
        <v>2577</v>
      </c>
      <c r="I2396" t="s">
        <v>2511</v>
      </c>
      <c r="J2396" t="s">
        <v>2692</v>
      </c>
      <c r="K2396" t="s">
        <v>2635</v>
      </c>
      <c r="L2396" t="s">
        <v>2058</v>
      </c>
      <c r="M2396" t="s">
        <v>2170</v>
      </c>
      <c r="N2396">
        <v>0</v>
      </c>
      <c r="O2396">
        <v>0</v>
      </c>
      <c r="P2396">
        <v>0</v>
      </c>
      <c r="Q2396">
        <v>15300</v>
      </c>
      <c r="R2396">
        <v>0</v>
      </c>
      <c r="S2396">
        <v>0</v>
      </c>
      <c r="T2396">
        <v>0</v>
      </c>
      <c r="U2396">
        <v>0</v>
      </c>
      <c r="V2396">
        <v>0</v>
      </c>
      <c r="W2396">
        <v>0</v>
      </c>
      <c r="X2396">
        <v>0</v>
      </c>
      <c r="Y2396">
        <v>0</v>
      </c>
      <c r="Z2396">
        <v>0</v>
      </c>
      <c r="AA2396">
        <v>0</v>
      </c>
      <c r="AB2396">
        <v>0</v>
      </c>
      <c r="AC2396">
        <v>0</v>
      </c>
      <c r="AD2396">
        <v>0</v>
      </c>
      <c r="AE2396">
        <v>0</v>
      </c>
      <c r="AF2396">
        <v>0</v>
      </c>
      <c r="AG2396" t="s">
        <v>12195</v>
      </c>
      <c r="AH2396" s="21" t="str">
        <f t="shared" si="74"/>
        <v>YO98</v>
      </c>
      <c r="AI2396" s="21">
        <v>67.5</v>
      </c>
      <c r="AJ2396" s="21">
        <f t="shared" si="75"/>
        <v>100</v>
      </c>
      <c r="AK2396" s="21" t="s">
        <v>2060</v>
      </c>
      <c r="AL2396" t="s">
        <v>2581</v>
      </c>
      <c r="AM2396" t="s">
        <v>53</v>
      </c>
      <c r="AN2396" t="s">
        <v>2031</v>
      </c>
    </row>
    <row r="2397" spans="1:40" ht="15" hidden="1" thickTop="1" x14ac:dyDescent="0.35">
      <c r="A2397" t="s">
        <v>12169</v>
      </c>
      <c r="B2397" t="s">
        <v>12197</v>
      </c>
      <c r="C2397" t="s">
        <v>8649</v>
      </c>
      <c r="D2397" t="s">
        <v>12198</v>
      </c>
      <c r="E2397" t="s">
        <v>126</v>
      </c>
      <c r="F2397">
        <v>2</v>
      </c>
      <c r="G2397" t="s">
        <v>2524</v>
      </c>
      <c r="H2397" t="s">
        <v>2056</v>
      </c>
      <c r="I2397" t="s">
        <v>2511</v>
      </c>
      <c r="J2397" t="s">
        <v>3956</v>
      </c>
      <c r="K2397" t="s">
        <v>62</v>
      </c>
      <c r="L2397" t="s">
        <v>2058</v>
      </c>
      <c r="M2397" t="s">
        <v>2059</v>
      </c>
      <c r="N2397">
        <v>1</v>
      </c>
      <c r="O2397">
        <v>28</v>
      </c>
      <c r="P2397">
        <v>0.11</v>
      </c>
      <c r="Q2397">
        <v>24480</v>
      </c>
      <c r="R2397">
        <v>1</v>
      </c>
      <c r="S2397">
        <v>28</v>
      </c>
      <c r="T2397">
        <v>0.11</v>
      </c>
      <c r="U2397">
        <v>0</v>
      </c>
      <c r="V2397">
        <v>0</v>
      </c>
      <c r="W2397">
        <v>0</v>
      </c>
      <c r="X2397">
        <v>0</v>
      </c>
      <c r="Y2397">
        <v>0</v>
      </c>
      <c r="Z2397">
        <v>0</v>
      </c>
      <c r="AA2397">
        <v>0</v>
      </c>
      <c r="AB2397">
        <v>0</v>
      </c>
      <c r="AC2397">
        <v>0</v>
      </c>
      <c r="AD2397">
        <v>0</v>
      </c>
      <c r="AE2397">
        <v>0</v>
      </c>
      <c r="AF2397">
        <v>0</v>
      </c>
      <c r="AG2397" t="s">
        <v>12199</v>
      </c>
      <c r="AH2397" s="21" t="str">
        <f t="shared" si="74"/>
        <v>YR20</v>
      </c>
      <c r="AI2397" s="21">
        <v>107.92500000000001</v>
      </c>
      <c r="AJ2397" s="21">
        <f t="shared" si="75"/>
        <v>99.885620915032675</v>
      </c>
      <c r="AK2397" s="21" t="s">
        <v>2060</v>
      </c>
      <c r="AL2397" t="s">
        <v>2527</v>
      </c>
      <c r="AM2397" t="s">
        <v>53</v>
      </c>
      <c r="AN2397" t="s">
        <v>2031</v>
      </c>
    </row>
    <row r="2398" spans="1:40" ht="15" hidden="1" thickTop="1" x14ac:dyDescent="0.35">
      <c r="A2398" t="s">
        <v>8073</v>
      </c>
      <c r="B2398" t="s">
        <v>12200</v>
      </c>
      <c r="C2398" t="s">
        <v>3172</v>
      </c>
      <c r="D2398" t="s">
        <v>12201</v>
      </c>
      <c r="E2398" t="s">
        <v>3174</v>
      </c>
      <c r="F2398">
        <v>1</v>
      </c>
      <c r="G2398" t="s">
        <v>2682</v>
      </c>
      <c r="H2398" t="s">
        <v>2620</v>
      </c>
      <c r="I2398" t="s">
        <v>2511</v>
      </c>
      <c r="J2398" t="s">
        <v>3175</v>
      </c>
      <c r="K2398" t="s">
        <v>2684</v>
      </c>
      <c r="L2398" t="s">
        <v>2058</v>
      </c>
      <c r="M2398" t="s">
        <v>2059</v>
      </c>
      <c r="N2398">
        <v>0</v>
      </c>
      <c r="O2398">
        <v>0</v>
      </c>
      <c r="P2398">
        <v>0</v>
      </c>
      <c r="Q2398">
        <v>24480</v>
      </c>
      <c r="R2398">
        <v>0</v>
      </c>
      <c r="S2398">
        <v>0</v>
      </c>
      <c r="T2398">
        <v>0</v>
      </c>
      <c r="U2398">
        <v>0</v>
      </c>
      <c r="V2398">
        <v>0</v>
      </c>
      <c r="W2398">
        <v>0</v>
      </c>
      <c r="X2398">
        <v>0</v>
      </c>
      <c r="Y2398">
        <v>0</v>
      </c>
      <c r="Z2398">
        <v>0</v>
      </c>
      <c r="AA2398">
        <v>0</v>
      </c>
      <c r="AB2398">
        <v>0</v>
      </c>
      <c r="AC2398">
        <v>0</v>
      </c>
      <c r="AD2398">
        <v>0</v>
      </c>
      <c r="AE2398">
        <v>0</v>
      </c>
      <c r="AF2398">
        <v>0</v>
      </c>
      <c r="AG2398" t="s">
        <v>12202</v>
      </c>
      <c r="AH2398" s="21" t="str">
        <f t="shared" si="74"/>
        <v>YN23</v>
      </c>
      <c r="AI2398" s="21">
        <v>107.92500000000001</v>
      </c>
      <c r="AJ2398" s="21">
        <f t="shared" si="75"/>
        <v>100</v>
      </c>
      <c r="AK2398" s="21" t="s">
        <v>2060</v>
      </c>
      <c r="AL2398" t="s">
        <v>3177</v>
      </c>
      <c r="AM2398" t="s">
        <v>53</v>
      </c>
      <c r="AN2398" t="s">
        <v>2031</v>
      </c>
    </row>
    <row r="2399" spans="1:40" ht="15" hidden="1" thickTop="1" x14ac:dyDescent="0.35">
      <c r="A2399" t="s">
        <v>12176</v>
      </c>
      <c r="B2399" t="s">
        <v>12204</v>
      </c>
      <c r="C2399" t="s">
        <v>5105</v>
      </c>
      <c r="D2399" t="s">
        <v>12205</v>
      </c>
      <c r="E2399" t="s">
        <v>3462</v>
      </c>
      <c r="F2399">
        <v>1</v>
      </c>
      <c r="G2399" t="s">
        <v>2600</v>
      </c>
      <c r="H2399" t="s">
        <v>2577</v>
      </c>
      <c r="I2399" t="s">
        <v>2511</v>
      </c>
      <c r="J2399" t="s">
        <v>2634</v>
      </c>
      <c r="K2399" t="s">
        <v>2635</v>
      </c>
      <c r="L2399" t="s">
        <v>2058</v>
      </c>
      <c r="M2399" t="s">
        <v>2488</v>
      </c>
      <c r="N2399">
        <v>0</v>
      </c>
      <c r="O2399">
        <v>0</v>
      </c>
      <c r="P2399">
        <v>0</v>
      </c>
      <c r="Q2399">
        <v>16320</v>
      </c>
      <c r="R2399">
        <v>0</v>
      </c>
      <c r="S2399">
        <v>0</v>
      </c>
      <c r="T2399">
        <v>0</v>
      </c>
      <c r="U2399">
        <v>0</v>
      </c>
      <c r="V2399">
        <v>0</v>
      </c>
      <c r="W2399">
        <v>0</v>
      </c>
      <c r="X2399">
        <v>0</v>
      </c>
      <c r="Y2399">
        <v>0</v>
      </c>
      <c r="Z2399">
        <v>0</v>
      </c>
      <c r="AA2399">
        <v>0</v>
      </c>
      <c r="AB2399">
        <v>0</v>
      </c>
      <c r="AC2399">
        <v>0</v>
      </c>
      <c r="AD2399">
        <v>0</v>
      </c>
      <c r="AE2399">
        <v>0</v>
      </c>
      <c r="AF2399">
        <v>0</v>
      </c>
      <c r="AG2399" t="s">
        <v>12206</v>
      </c>
      <c r="AH2399" s="21" t="str">
        <f t="shared" si="74"/>
        <v>YO98</v>
      </c>
      <c r="AI2399" s="21">
        <v>72.000000000000014</v>
      </c>
      <c r="AJ2399" s="21">
        <f t="shared" si="75"/>
        <v>100</v>
      </c>
      <c r="AK2399" s="21" t="s">
        <v>2060</v>
      </c>
      <c r="AL2399" t="s">
        <v>2581</v>
      </c>
      <c r="AM2399" t="s">
        <v>53</v>
      </c>
      <c r="AN2399" t="s">
        <v>2029</v>
      </c>
    </row>
    <row r="2400" spans="1:40" ht="15" hidden="1" thickTop="1" x14ac:dyDescent="0.35">
      <c r="A2400" t="s">
        <v>8077</v>
      </c>
      <c r="B2400" t="s">
        <v>12208</v>
      </c>
      <c r="C2400" t="s">
        <v>237</v>
      </c>
      <c r="D2400" t="s">
        <v>12209</v>
      </c>
      <c r="E2400" t="s">
        <v>72</v>
      </c>
      <c r="F2400">
        <v>1</v>
      </c>
      <c r="G2400" t="s">
        <v>2055</v>
      </c>
      <c r="H2400" t="s">
        <v>2056</v>
      </c>
      <c r="I2400" t="s">
        <v>2511</v>
      </c>
      <c r="J2400" t="s">
        <v>73</v>
      </c>
      <c r="K2400" t="s">
        <v>68</v>
      </c>
      <c r="L2400" t="s">
        <v>2058</v>
      </c>
      <c r="M2400" t="s">
        <v>2059</v>
      </c>
      <c r="N2400">
        <v>0</v>
      </c>
      <c r="O2400">
        <v>0</v>
      </c>
      <c r="P2400">
        <v>0</v>
      </c>
      <c r="Q2400">
        <v>24480</v>
      </c>
      <c r="R2400">
        <v>0</v>
      </c>
      <c r="S2400">
        <v>0</v>
      </c>
      <c r="T2400">
        <v>0</v>
      </c>
      <c r="U2400">
        <v>0</v>
      </c>
      <c r="V2400">
        <v>0</v>
      </c>
      <c r="W2400">
        <v>0</v>
      </c>
      <c r="X2400">
        <v>0</v>
      </c>
      <c r="Y2400">
        <v>0</v>
      </c>
      <c r="Z2400">
        <v>0</v>
      </c>
      <c r="AA2400">
        <v>0</v>
      </c>
      <c r="AB2400">
        <v>0</v>
      </c>
      <c r="AC2400">
        <v>0</v>
      </c>
      <c r="AD2400">
        <v>0</v>
      </c>
      <c r="AE2400">
        <v>0</v>
      </c>
      <c r="AF2400">
        <v>0</v>
      </c>
      <c r="AG2400" t="s">
        <v>321</v>
      </c>
      <c r="AH2400" s="21" t="str">
        <f t="shared" si="74"/>
        <v>YN23</v>
      </c>
      <c r="AI2400" s="21">
        <v>107.92500000000001</v>
      </c>
      <c r="AJ2400" s="21">
        <f t="shared" si="75"/>
        <v>100</v>
      </c>
      <c r="AK2400" s="21" t="s">
        <v>2060</v>
      </c>
      <c r="AL2400" t="s">
        <v>75</v>
      </c>
      <c r="AM2400" t="s">
        <v>53</v>
      </c>
      <c r="AN2400" t="s">
        <v>2031</v>
      </c>
    </row>
    <row r="2401" spans="1:40" ht="15" hidden="1" thickTop="1" x14ac:dyDescent="0.35">
      <c r="A2401" t="s">
        <v>12180</v>
      </c>
      <c r="B2401" t="s">
        <v>12211</v>
      </c>
      <c r="C2401" t="s">
        <v>2756</v>
      </c>
      <c r="D2401" t="s">
        <v>12212</v>
      </c>
      <c r="E2401" t="s">
        <v>2618</v>
      </c>
      <c r="F2401">
        <v>1</v>
      </c>
      <c r="G2401" t="s">
        <v>2619</v>
      </c>
      <c r="H2401" t="s">
        <v>2620</v>
      </c>
      <c r="I2401" t="s">
        <v>2511</v>
      </c>
      <c r="J2401" t="s">
        <v>2621</v>
      </c>
      <c r="K2401" t="s">
        <v>2622</v>
      </c>
      <c r="L2401" t="s">
        <v>2058</v>
      </c>
      <c r="M2401" t="s">
        <v>2059</v>
      </c>
      <c r="N2401">
        <v>0</v>
      </c>
      <c r="O2401">
        <v>0</v>
      </c>
      <c r="P2401">
        <v>0</v>
      </c>
      <c r="Q2401">
        <v>24480</v>
      </c>
      <c r="R2401">
        <v>0</v>
      </c>
      <c r="S2401">
        <v>0</v>
      </c>
      <c r="T2401">
        <v>0</v>
      </c>
      <c r="U2401">
        <v>0</v>
      </c>
      <c r="V2401">
        <v>0</v>
      </c>
      <c r="W2401">
        <v>0</v>
      </c>
      <c r="X2401">
        <v>0</v>
      </c>
      <c r="Y2401">
        <v>0</v>
      </c>
      <c r="Z2401">
        <v>0</v>
      </c>
      <c r="AA2401">
        <v>0</v>
      </c>
      <c r="AB2401">
        <v>0</v>
      </c>
      <c r="AC2401">
        <v>0</v>
      </c>
      <c r="AD2401">
        <v>0</v>
      </c>
      <c r="AE2401">
        <v>0</v>
      </c>
      <c r="AF2401">
        <v>0</v>
      </c>
      <c r="AG2401" t="s">
        <v>12213</v>
      </c>
      <c r="AH2401" s="21" t="str">
        <f t="shared" si="74"/>
        <v>YR21</v>
      </c>
      <c r="AI2401" s="21">
        <v>107.92500000000001</v>
      </c>
      <c r="AJ2401" s="21">
        <f t="shared" si="75"/>
        <v>100</v>
      </c>
      <c r="AK2401" s="21" t="s">
        <v>2060</v>
      </c>
      <c r="AL2401" t="s">
        <v>2624</v>
      </c>
      <c r="AM2401" t="s">
        <v>53</v>
      </c>
      <c r="AN2401" t="s">
        <v>2029</v>
      </c>
    </row>
    <row r="2402" spans="1:40" ht="15" hidden="1" thickTop="1" x14ac:dyDescent="0.35">
      <c r="A2402" t="s">
        <v>12184</v>
      </c>
      <c r="B2402" t="s">
        <v>12215</v>
      </c>
      <c r="C2402" t="s">
        <v>2870</v>
      </c>
      <c r="D2402" t="s">
        <v>12216</v>
      </c>
      <c r="E2402" t="s">
        <v>2608</v>
      </c>
      <c r="F2402">
        <v>1</v>
      </c>
      <c r="G2402" t="s">
        <v>2633</v>
      </c>
      <c r="H2402" t="s">
        <v>2577</v>
      </c>
      <c r="I2402" t="s">
        <v>2511</v>
      </c>
      <c r="J2402" t="s">
        <v>2692</v>
      </c>
      <c r="K2402" t="s">
        <v>2635</v>
      </c>
      <c r="L2402" t="s">
        <v>2058</v>
      </c>
      <c r="M2402" t="s">
        <v>2059</v>
      </c>
      <c r="N2402">
        <v>0</v>
      </c>
      <c r="O2402">
        <v>0</v>
      </c>
      <c r="P2402">
        <v>0</v>
      </c>
      <c r="Q2402">
        <v>24480</v>
      </c>
      <c r="R2402">
        <v>0</v>
      </c>
      <c r="S2402">
        <v>0</v>
      </c>
      <c r="T2402">
        <v>0</v>
      </c>
      <c r="U2402">
        <v>0</v>
      </c>
      <c r="V2402">
        <v>0</v>
      </c>
      <c r="W2402">
        <v>0</v>
      </c>
      <c r="X2402">
        <v>0</v>
      </c>
      <c r="Y2402">
        <v>0</v>
      </c>
      <c r="Z2402">
        <v>0</v>
      </c>
      <c r="AA2402">
        <v>0</v>
      </c>
      <c r="AB2402">
        <v>0</v>
      </c>
      <c r="AC2402">
        <v>0</v>
      </c>
      <c r="AD2402">
        <v>0</v>
      </c>
      <c r="AE2402">
        <v>0</v>
      </c>
      <c r="AF2402">
        <v>0</v>
      </c>
      <c r="AG2402" t="s">
        <v>12217</v>
      </c>
      <c r="AH2402" s="21" t="str">
        <f t="shared" si="74"/>
        <v>YO27</v>
      </c>
      <c r="AI2402" s="21">
        <v>107.92500000000001</v>
      </c>
      <c r="AJ2402" s="21">
        <f t="shared" si="75"/>
        <v>100</v>
      </c>
      <c r="AK2402" s="21" t="s">
        <v>2060</v>
      </c>
      <c r="AL2402" t="s">
        <v>2581</v>
      </c>
      <c r="AM2402" t="s">
        <v>53</v>
      </c>
      <c r="AN2402" t="s">
        <v>2031</v>
      </c>
    </row>
    <row r="2403" spans="1:40" ht="15" hidden="1" thickTop="1" x14ac:dyDescent="0.35">
      <c r="A2403" t="s">
        <v>12188</v>
      </c>
      <c r="B2403" t="s">
        <v>12219</v>
      </c>
      <c r="C2403" t="s">
        <v>3809</v>
      </c>
      <c r="D2403" t="s">
        <v>12220</v>
      </c>
      <c r="E2403" t="s">
        <v>2825</v>
      </c>
      <c r="F2403">
        <v>1</v>
      </c>
      <c r="G2403" t="s">
        <v>2816</v>
      </c>
      <c r="H2403" t="s">
        <v>2620</v>
      </c>
      <c r="I2403" t="s">
        <v>2511</v>
      </c>
      <c r="J2403" t="s">
        <v>2826</v>
      </c>
      <c r="K2403" t="s">
        <v>2827</v>
      </c>
      <c r="L2403" t="s">
        <v>2058</v>
      </c>
      <c r="M2403" t="s">
        <v>2059</v>
      </c>
      <c r="N2403">
        <v>0</v>
      </c>
      <c r="O2403">
        <v>0</v>
      </c>
      <c r="P2403">
        <v>0</v>
      </c>
      <c r="Q2403">
        <v>24480</v>
      </c>
      <c r="R2403">
        <v>0</v>
      </c>
      <c r="S2403">
        <v>0</v>
      </c>
      <c r="T2403">
        <v>0</v>
      </c>
      <c r="U2403">
        <v>0</v>
      </c>
      <c r="V2403">
        <v>0</v>
      </c>
      <c r="W2403">
        <v>0</v>
      </c>
      <c r="X2403">
        <v>0</v>
      </c>
      <c r="Y2403">
        <v>0</v>
      </c>
      <c r="Z2403">
        <v>0</v>
      </c>
      <c r="AA2403">
        <v>0</v>
      </c>
      <c r="AB2403">
        <v>0</v>
      </c>
      <c r="AC2403">
        <v>0</v>
      </c>
      <c r="AD2403">
        <v>0</v>
      </c>
      <c r="AE2403">
        <v>0</v>
      </c>
      <c r="AF2403">
        <v>0</v>
      </c>
      <c r="AG2403" t="s">
        <v>12221</v>
      </c>
      <c r="AH2403" s="21" t="str">
        <f t="shared" si="74"/>
        <v>YO27</v>
      </c>
      <c r="AI2403" s="21">
        <v>107.92500000000001</v>
      </c>
      <c r="AJ2403" s="21">
        <f t="shared" si="75"/>
        <v>100</v>
      </c>
      <c r="AK2403" s="21" t="s">
        <v>2060</v>
      </c>
      <c r="AL2403" t="s">
        <v>2829</v>
      </c>
      <c r="AM2403" t="s">
        <v>53</v>
      </c>
      <c r="AN2403" t="s">
        <v>2030</v>
      </c>
    </row>
    <row r="2404" spans="1:40" ht="15" hidden="1" thickTop="1" x14ac:dyDescent="0.35">
      <c r="A2404" t="s">
        <v>12192</v>
      </c>
      <c r="B2404" t="s">
        <v>12223</v>
      </c>
      <c r="C2404" t="s">
        <v>4541</v>
      </c>
      <c r="D2404" t="s">
        <v>12224</v>
      </c>
      <c r="E2404" t="s">
        <v>2608</v>
      </c>
      <c r="F2404">
        <v>1</v>
      </c>
      <c r="G2404" t="s">
        <v>2609</v>
      </c>
      <c r="H2404" t="s">
        <v>2577</v>
      </c>
      <c r="I2404" t="s">
        <v>2511</v>
      </c>
      <c r="J2404" t="s">
        <v>2764</v>
      </c>
      <c r="K2404" t="s">
        <v>2765</v>
      </c>
      <c r="L2404" t="s">
        <v>30320</v>
      </c>
      <c r="M2404" t="s">
        <v>2533</v>
      </c>
      <c r="N2404">
        <v>0</v>
      </c>
      <c r="O2404">
        <v>0</v>
      </c>
      <c r="P2404">
        <v>0</v>
      </c>
      <c r="Q2404">
        <v>9360</v>
      </c>
      <c r="R2404">
        <v>0</v>
      </c>
      <c r="S2404">
        <v>0</v>
      </c>
      <c r="T2404">
        <v>0</v>
      </c>
      <c r="U2404">
        <v>0</v>
      </c>
      <c r="V2404">
        <v>0</v>
      </c>
      <c r="W2404">
        <v>0</v>
      </c>
      <c r="X2404">
        <v>0</v>
      </c>
      <c r="Y2404">
        <v>0</v>
      </c>
      <c r="Z2404">
        <v>0</v>
      </c>
      <c r="AA2404">
        <v>0</v>
      </c>
      <c r="AB2404">
        <v>0</v>
      </c>
      <c r="AC2404">
        <v>0</v>
      </c>
      <c r="AD2404">
        <v>0</v>
      </c>
      <c r="AE2404">
        <v>0</v>
      </c>
      <c r="AF2404">
        <v>0</v>
      </c>
      <c r="AG2404" t="s">
        <v>12225</v>
      </c>
      <c r="AH2404" s="21" t="str">
        <f t="shared" si="74"/>
        <v>YO98</v>
      </c>
      <c r="AI2404" s="21">
        <v>54</v>
      </c>
      <c r="AJ2404" s="21">
        <f t="shared" si="75"/>
        <v>100</v>
      </c>
      <c r="AK2404" s="21" t="s">
        <v>2060</v>
      </c>
      <c r="AL2404" t="s">
        <v>2613</v>
      </c>
      <c r="AM2404" t="s">
        <v>53</v>
      </c>
      <c r="AN2404" t="s">
        <v>2029</v>
      </c>
    </row>
    <row r="2405" spans="1:40" ht="15" hidden="1" thickTop="1" x14ac:dyDescent="0.35">
      <c r="A2405" t="s">
        <v>12196</v>
      </c>
      <c r="B2405" t="s">
        <v>12227</v>
      </c>
      <c r="C2405" t="s">
        <v>71</v>
      </c>
      <c r="D2405" t="s">
        <v>12228</v>
      </c>
      <c r="E2405" t="s">
        <v>72</v>
      </c>
      <c r="F2405">
        <v>1</v>
      </c>
      <c r="G2405" t="s">
        <v>2055</v>
      </c>
      <c r="H2405" t="s">
        <v>2056</v>
      </c>
      <c r="I2405" t="s">
        <v>2511</v>
      </c>
      <c r="J2405" t="s">
        <v>73</v>
      </c>
      <c r="K2405" t="s">
        <v>68</v>
      </c>
      <c r="L2405" t="s">
        <v>2058</v>
      </c>
      <c r="M2405" t="s">
        <v>2059</v>
      </c>
      <c r="N2405">
        <v>2</v>
      </c>
      <c r="O2405">
        <v>56</v>
      </c>
      <c r="P2405">
        <v>0.23</v>
      </c>
      <c r="Q2405">
        <v>24480</v>
      </c>
      <c r="R2405">
        <v>0</v>
      </c>
      <c r="S2405">
        <v>0</v>
      </c>
      <c r="T2405">
        <v>0</v>
      </c>
      <c r="U2405">
        <v>0</v>
      </c>
      <c r="V2405">
        <v>0</v>
      </c>
      <c r="W2405">
        <v>0</v>
      </c>
      <c r="X2405">
        <v>2</v>
      </c>
      <c r="Y2405">
        <v>56</v>
      </c>
      <c r="Z2405">
        <v>0.23</v>
      </c>
      <c r="AA2405">
        <v>0</v>
      </c>
      <c r="AB2405">
        <v>0</v>
      </c>
      <c r="AC2405">
        <v>0</v>
      </c>
      <c r="AD2405">
        <v>0</v>
      </c>
      <c r="AE2405">
        <v>0</v>
      </c>
      <c r="AF2405">
        <v>0</v>
      </c>
      <c r="AG2405" t="s">
        <v>322</v>
      </c>
      <c r="AH2405" s="21" t="str">
        <f t="shared" si="74"/>
        <v>YR21</v>
      </c>
      <c r="AI2405" s="21">
        <v>107.92500000000001</v>
      </c>
      <c r="AJ2405" s="21">
        <f t="shared" si="75"/>
        <v>99.771241830065364</v>
      </c>
      <c r="AK2405" s="21" t="s">
        <v>2060</v>
      </c>
      <c r="AL2405" t="s">
        <v>75</v>
      </c>
      <c r="AM2405" t="s">
        <v>53</v>
      </c>
      <c r="AN2405" t="s">
        <v>2031</v>
      </c>
    </row>
    <row r="2406" spans="1:40" ht="15" hidden="1" thickTop="1" x14ac:dyDescent="0.35">
      <c r="A2406" t="s">
        <v>8089</v>
      </c>
      <c r="B2406" t="s">
        <v>12230</v>
      </c>
      <c r="C2406" t="s">
        <v>4805</v>
      </c>
      <c r="D2406" t="s">
        <v>12231</v>
      </c>
      <c r="E2406" t="s">
        <v>2857</v>
      </c>
      <c r="F2406">
        <v>1</v>
      </c>
      <c r="G2406" t="s">
        <v>2576</v>
      </c>
      <c r="H2406" t="s">
        <v>2577</v>
      </c>
      <c r="I2406" t="s">
        <v>2511</v>
      </c>
      <c r="J2406" t="s">
        <v>2578</v>
      </c>
      <c r="K2406" t="s">
        <v>2579</v>
      </c>
      <c r="L2406" t="s">
        <v>2058</v>
      </c>
      <c r="M2406" t="s">
        <v>3044</v>
      </c>
      <c r="N2406">
        <v>0</v>
      </c>
      <c r="O2406">
        <v>0</v>
      </c>
      <c r="P2406">
        <v>0</v>
      </c>
      <c r="Q2406">
        <v>12240</v>
      </c>
      <c r="R2406">
        <v>0</v>
      </c>
      <c r="S2406">
        <v>0</v>
      </c>
      <c r="T2406">
        <v>0</v>
      </c>
      <c r="U2406">
        <v>0</v>
      </c>
      <c r="V2406">
        <v>0</v>
      </c>
      <c r="W2406">
        <v>0</v>
      </c>
      <c r="X2406">
        <v>0</v>
      </c>
      <c r="Y2406">
        <v>0</v>
      </c>
      <c r="Z2406">
        <v>0</v>
      </c>
      <c r="AA2406">
        <v>0</v>
      </c>
      <c r="AB2406">
        <v>0</v>
      </c>
      <c r="AC2406">
        <v>0</v>
      </c>
      <c r="AD2406">
        <v>0</v>
      </c>
      <c r="AE2406">
        <v>0</v>
      </c>
      <c r="AF2406">
        <v>0</v>
      </c>
      <c r="AG2406" t="s">
        <v>12232</v>
      </c>
      <c r="AH2406" s="21" t="str">
        <f t="shared" si="74"/>
        <v>YO27</v>
      </c>
      <c r="AI2406" s="21">
        <v>53.999999999999993</v>
      </c>
      <c r="AJ2406" s="21">
        <f t="shared" si="75"/>
        <v>100</v>
      </c>
      <c r="AK2406" s="21" t="s">
        <v>2060</v>
      </c>
      <c r="AL2406" t="s">
        <v>2581</v>
      </c>
      <c r="AM2406" t="s">
        <v>53</v>
      </c>
      <c r="AN2406" t="s">
        <v>2029</v>
      </c>
    </row>
    <row r="2407" spans="1:40" ht="15" hidden="1" thickTop="1" x14ac:dyDescent="0.35">
      <c r="A2407" t="s">
        <v>12203</v>
      </c>
      <c r="B2407" t="s">
        <v>12234</v>
      </c>
      <c r="C2407" t="s">
        <v>5259</v>
      </c>
      <c r="D2407" t="s">
        <v>12235</v>
      </c>
      <c r="E2407" t="s">
        <v>2938</v>
      </c>
      <c r="F2407">
        <v>1</v>
      </c>
      <c r="G2407" t="s">
        <v>2593</v>
      </c>
      <c r="H2407" t="s">
        <v>2056</v>
      </c>
      <c r="I2407" t="s">
        <v>2511</v>
      </c>
      <c r="J2407" t="s">
        <v>3250</v>
      </c>
      <c r="K2407" t="s">
        <v>65</v>
      </c>
      <c r="L2407" t="s">
        <v>2058</v>
      </c>
      <c r="M2407" t="s">
        <v>2170</v>
      </c>
      <c r="N2407">
        <v>0</v>
      </c>
      <c r="O2407">
        <v>0</v>
      </c>
      <c r="P2407">
        <v>0</v>
      </c>
      <c r="Q2407">
        <v>15300</v>
      </c>
      <c r="R2407">
        <v>0</v>
      </c>
      <c r="S2407">
        <v>0</v>
      </c>
      <c r="T2407">
        <v>0</v>
      </c>
      <c r="U2407">
        <v>0</v>
      </c>
      <c r="V2407">
        <v>0</v>
      </c>
      <c r="W2407">
        <v>0</v>
      </c>
      <c r="X2407">
        <v>0</v>
      </c>
      <c r="Y2407">
        <v>0</v>
      </c>
      <c r="Z2407">
        <v>0</v>
      </c>
      <c r="AA2407">
        <v>0</v>
      </c>
      <c r="AB2407">
        <v>0</v>
      </c>
      <c r="AC2407">
        <v>0</v>
      </c>
      <c r="AD2407">
        <v>0</v>
      </c>
      <c r="AE2407">
        <v>0</v>
      </c>
      <c r="AF2407">
        <v>0</v>
      </c>
      <c r="AG2407" t="s">
        <v>12236</v>
      </c>
      <c r="AH2407" s="21" t="str">
        <f t="shared" si="74"/>
        <v>YR21</v>
      </c>
      <c r="AI2407" s="21">
        <v>67.5</v>
      </c>
      <c r="AJ2407" s="21">
        <f t="shared" si="75"/>
        <v>100</v>
      </c>
      <c r="AK2407" s="21" t="s">
        <v>2060</v>
      </c>
      <c r="AL2407" t="s">
        <v>2527</v>
      </c>
      <c r="AM2407" t="s">
        <v>53</v>
      </c>
      <c r="AN2407" t="s">
        <v>2029</v>
      </c>
    </row>
    <row r="2408" spans="1:40" ht="15" hidden="1" thickTop="1" x14ac:dyDescent="0.35">
      <c r="A2408" t="s">
        <v>12207</v>
      </c>
      <c r="B2408" t="s">
        <v>12238</v>
      </c>
      <c r="C2408" t="s">
        <v>237</v>
      </c>
      <c r="D2408" t="s">
        <v>12239</v>
      </c>
      <c r="E2408" t="s">
        <v>72</v>
      </c>
      <c r="F2408">
        <v>1</v>
      </c>
      <c r="G2408" t="s">
        <v>2055</v>
      </c>
      <c r="H2408" t="s">
        <v>2056</v>
      </c>
      <c r="I2408" t="s">
        <v>2511</v>
      </c>
      <c r="J2408" t="s">
        <v>73</v>
      </c>
      <c r="K2408" t="s">
        <v>68</v>
      </c>
      <c r="L2408" t="s">
        <v>2058</v>
      </c>
      <c r="M2408" t="s">
        <v>2059</v>
      </c>
      <c r="N2408">
        <v>0</v>
      </c>
      <c r="O2408">
        <v>0</v>
      </c>
      <c r="P2408">
        <v>0</v>
      </c>
      <c r="Q2408">
        <v>24480</v>
      </c>
      <c r="R2408">
        <v>0</v>
      </c>
      <c r="S2408">
        <v>0</v>
      </c>
      <c r="T2408">
        <v>0</v>
      </c>
      <c r="U2408">
        <v>0</v>
      </c>
      <c r="V2408">
        <v>0</v>
      </c>
      <c r="W2408">
        <v>0</v>
      </c>
      <c r="X2408">
        <v>0</v>
      </c>
      <c r="Y2408">
        <v>0</v>
      </c>
      <c r="Z2408">
        <v>0</v>
      </c>
      <c r="AA2408">
        <v>0</v>
      </c>
      <c r="AB2408">
        <v>0</v>
      </c>
      <c r="AC2408">
        <v>0</v>
      </c>
      <c r="AD2408">
        <v>0</v>
      </c>
      <c r="AE2408">
        <v>0</v>
      </c>
      <c r="AF2408">
        <v>0</v>
      </c>
      <c r="AG2408" t="s">
        <v>323</v>
      </c>
      <c r="AH2408" s="21" t="str">
        <f t="shared" si="74"/>
        <v>YO27</v>
      </c>
      <c r="AI2408" s="21">
        <v>107.92500000000001</v>
      </c>
      <c r="AJ2408" s="21">
        <f t="shared" si="75"/>
        <v>100</v>
      </c>
      <c r="AK2408" s="21" t="s">
        <v>2060</v>
      </c>
      <c r="AL2408" t="s">
        <v>75</v>
      </c>
      <c r="AM2408" t="s">
        <v>53</v>
      </c>
      <c r="AN2408" t="s">
        <v>2031</v>
      </c>
    </row>
    <row r="2409" spans="1:40" ht="15" hidden="1" thickTop="1" x14ac:dyDescent="0.35">
      <c r="A2409" t="s">
        <v>12210</v>
      </c>
      <c r="B2409" t="s">
        <v>12241</v>
      </c>
      <c r="C2409" t="s">
        <v>4938</v>
      </c>
      <c r="D2409" t="s">
        <v>12242</v>
      </c>
      <c r="E2409" t="s">
        <v>3572</v>
      </c>
      <c r="F2409">
        <v>1</v>
      </c>
      <c r="G2409" t="s">
        <v>2546</v>
      </c>
      <c r="H2409" t="s">
        <v>2510</v>
      </c>
      <c r="I2409" t="s">
        <v>2511</v>
      </c>
      <c r="J2409" t="s">
        <v>4692</v>
      </c>
      <c r="K2409" t="s">
        <v>3007</v>
      </c>
      <c r="L2409" t="s">
        <v>2058</v>
      </c>
      <c r="M2409" t="s">
        <v>2170</v>
      </c>
      <c r="N2409">
        <v>0</v>
      </c>
      <c r="O2409">
        <v>0</v>
      </c>
      <c r="P2409">
        <v>0</v>
      </c>
      <c r="Q2409">
        <v>15300</v>
      </c>
      <c r="R2409">
        <v>0</v>
      </c>
      <c r="S2409">
        <v>0</v>
      </c>
      <c r="T2409">
        <v>0</v>
      </c>
      <c r="U2409">
        <v>0</v>
      </c>
      <c r="V2409">
        <v>0</v>
      </c>
      <c r="W2409">
        <v>0</v>
      </c>
      <c r="X2409">
        <v>0</v>
      </c>
      <c r="Y2409">
        <v>0</v>
      </c>
      <c r="Z2409">
        <v>0</v>
      </c>
      <c r="AA2409">
        <v>0</v>
      </c>
      <c r="AB2409">
        <v>0</v>
      </c>
      <c r="AC2409">
        <v>0</v>
      </c>
      <c r="AD2409">
        <v>0</v>
      </c>
      <c r="AE2409">
        <v>0</v>
      </c>
      <c r="AF2409">
        <v>0</v>
      </c>
      <c r="AG2409" t="s">
        <v>12243</v>
      </c>
      <c r="AH2409" s="21" t="str">
        <f t="shared" si="74"/>
        <v>YH98</v>
      </c>
      <c r="AI2409" s="21">
        <v>67.5</v>
      </c>
      <c r="AJ2409" s="21">
        <f t="shared" si="75"/>
        <v>100</v>
      </c>
      <c r="AK2409" s="21" t="s">
        <v>2060</v>
      </c>
      <c r="AL2409" t="s">
        <v>2551</v>
      </c>
      <c r="AM2409" t="s">
        <v>53</v>
      </c>
      <c r="AN2409" t="s">
        <v>2029</v>
      </c>
    </row>
    <row r="2410" spans="1:40" ht="15" hidden="1" thickTop="1" x14ac:dyDescent="0.35">
      <c r="A2410" t="s">
        <v>12214</v>
      </c>
      <c r="B2410" t="s">
        <v>12245</v>
      </c>
      <c r="C2410" t="s">
        <v>71</v>
      </c>
      <c r="D2410" t="s">
        <v>12246</v>
      </c>
      <c r="E2410" t="s">
        <v>72</v>
      </c>
      <c r="F2410">
        <v>2</v>
      </c>
      <c r="G2410" t="s">
        <v>2055</v>
      </c>
      <c r="H2410" t="s">
        <v>2056</v>
      </c>
      <c r="I2410" t="s">
        <v>2511</v>
      </c>
      <c r="J2410" t="s">
        <v>73</v>
      </c>
      <c r="K2410" t="s">
        <v>68</v>
      </c>
      <c r="L2410" t="s">
        <v>2058</v>
      </c>
      <c r="M2410" t="s">
        <v>2059</v>
      </c>
      <c r="N2410">
        <v>2</v>
      </c>
      <c r="O2410">
        <v>70</v>
      </c>
      <c r="P2410">
        <v>0.28999999999999998</v>
      </c>
      <c r="Q2410">
        <v>24480</v>
      </c>
      <c r="R2410">
        <v>0</v>
      </c>
      <c r="S2410">
        <v>0</v>
      </c>
      <c r="T2410">
        <v>0</v>
      </c>
      <c r="U2410">
        <v>0</v>
      </c>
      <c r="V2410">
        <v>0</v>
      </c>
      <c r="W2410">
        <v>0</v>
      </c>
      <c r="X2410">
        <v>2</v>
      </c>
      <c r="Y2410">
        <v>70</v>
      </c>
      <c r="Z2410">
        <v>0.28999999999999998</v>
      </c>
      <c r="AA2410">
        <v>0</v>
      </c>
      <c r="AB2410">
        <v>0</v>
      </c>
      <c r="AC2410">
        <v>0</v>
      </c>
      <c r="AD2410">
        <v>0</v>
      </c>
      <c r="AE2410">
        <v>0</v>
      </c>
      <c r="AF2410">
        <v>0</v>
      </c>
      <c r="AG2410" t="s">
        <v>324</v>
      </c>
      <c r="AH2410" s="21" t="str">
        <f t="shared" si="74"/>
        <v>YN23</v>
      </c>
      <c r="AI2410" s="21">
        <v>107.92500000000001</v>
      </c>
      <c r="AJ2410" s="21">
        <f t="shared" si="75"/>
        <v>99.714052287581694</v>
      </c>
      <c r="AK2410" s="21" t="s">
        <v>2063</v>
      </c>
      <c r="AL2410" t="s">
        <v>75</v>
      </c>
      <c r="AM2410" t="s">
        <v>53</v>
      </c>
      <c r="AN2410" t="s">
        <v>2031</v>
      </c>
    </row>
    <row r="2411" spans="1:40" ht="15" hidden="1" thickTop="1" x14ac:dyDescent="0.35">
      <c r="A2411" t="s">
        <v>12218</v>
      </c>
      <c r="B2411" t="s">
        <v>12248</v>
      </c>
      <c r="C2411" t="s">
        <v>6424</v>
      </c>
      <c r="D2411" t="s">
        <v>12249</v>
      </c>
      <c r="E2411" t="s">
        <v>44</v>
      </c>
      <c r="F2411">
        <v>1</v>
      </c>
      <c r="G2411" t="s">
        <v>2055</v>
      </c>
      <c r="H2411" t="s">
        <v>2056</v>
      </c>
      <c r="I2411" t="s">
        <v>2511</v>
      </c>
      <c r="J2411" t="s">
        <v>3609</v>
      </c>
      <c r="K2411" t="s">
        <v>42</v>
      </c>
      <c r="L2411" t="s">
        <v>2058</v>
      </c>
      <c r="M2411" t="s">
        <v>2059</v>
      </c>
      <c r="N2411">
        <v>0</v>
      </c>
      <c r="O2411">
        <v>0</v>
      </c>
      <c r="P2411">
        <v>0</v>
      </c>
      <c r="Q2411">
        <v>24480</v>
      </c>
      <c r="R2411">
        <v>0</v>
      </c>
      <c r="S2411">
        <v>0</v>
      </c>
      <c r="T2411">
        <v>0</v>
      </c>
      <c r="U2411">
        <v>0</v>
      </c>
      <c r="V2411">
        <v>0</v>
      </c>
      <c r="W2411">
        <v>0</v>
      </c>
      <c r="X2411">
        <v>0</v>
      </c>
      <c r="Y2411">
        <v>0</v>
      </c>
      <c r="Z2411">
        <v>0</v>
      </c>
      <c r="AA2411">
        <v>0</v>
      </c>
      <c r="AB2411">
        <v>0</v>
      </c>
      <c r="AC2411">
        <v>0</v>
      </c>
      <c r="AD2411">
        <v>0</v>
      </c>
      <c r="AE2411">
        <v>0</v>
      </c>
      <c r="AF2411">
        <v>0</v>
      </c>
      <c r="AG2411" t="s">
        <v>12250</v>
      </c>
      <c r="AH2411" s="21" t="str">
        <f t="shared" si="74"/>
        <v>YR20</v>
      </c>
      <c r="AI2411" s="21">
        <v>107.92500000000001</v>
      </c>
      <c r="AJ2411" s="21">
        <f t="shared" si="75"/>
        <v>100</v>
      </c>
      <c r="AK2411" s="21" t="s">
        <v>2060</v>
      </c>
      <c r="AL2411" t="s">
        <v>3610</v>
      </c>
      <c r="AM2411" t="s">
        <v>53</v>
      </c>
      <c r="AN2411" t="s">
        <v>2031</v>
      </c>
    </row>
    <row r="2412" spans="1:40" ht="15" hidden="1" thickTop="1" x14ac:dyDescent="0.35">
      <c r="A2412" t="s">
        <v>12222</v>
      </c>
      <c r="B2412" t="s">
        <v>12252</v>
      </c>
      <c r="C2412" t="s">
        <v>2855</v>
      </c>
      <c r="D2412" t="s">
        <v>12253</v>
      </c>
      <c r="E2412" t="s">
        <v>2857</v>
      </c>
      <c r="F2412">
        <v>1</v>
      </c>
      <c r="G2412" t="s">
        <v>2576</v>
      </c>
      <c r="H2412" t="s">
        <v>2577</v>
      </c>
      <c r="I2412" t="s">
        <v>2511</v>
      </c>
      <c r="J2412" t="s">
        <v>2858</v>
      </c>
      <c r="K2412" t="s">
        <v>2742</v>
      </c>
      <c r="L2412" t="s">
        <v>2058</v>
      </c>
      <c r="M2412" t="s">
        <v>2170</v>
      </c>
      <c r="N2412">
        <v>1</v>
      </c>
      <c r="O2412">
        <v>30</v>
      </c>
      <c r="P2412">
        <v>0.2</v>
      </c>
      <c r="Q2412">
        <v>15300</v>
      </c>
      <c r="R2412">
        <v>0</v>
      </c>
      <c r="S2412">
        <v>0</v>
      </c>
      <c r="T2412">
        <v>0</v>
      </c>
      <c r="U2412">
        <v>0</v>
      </c>
      <c r="V2412">
        <v>0</v>
      </c>
      <c r="W2412">
        <v>0</v>
      </c>
      <c r="X2412">
        <v>1</v>
      </c>
      <c r="Y2412">
        <v>30</v>
      </c>
      <c r="Z2412">
        <v>0.2</v>
      </c>
      <c r="AA2412">
        <v>0</v>
      </c>
      <c r="AB2412">
        <v>0</v>
      </c>
      <c r="AC2412">
        <v>0</v>
      </c>
      <c r="AD2412">
        <v>0</v>
      </c>
      <c r="AE2412">
        <v>0</v>
      </c>
      <c r="AF2412">
        <v>0</v>
      </c>
      <c r="AG2412" t="s">
        <v>12254</v>
      </c>
      <c r="AH2412" s="21" t="str">
        <f t="shared" si="74"/>
        <v>YO27</v>
      </c>
      <c r="AI2412" s="21">
        <v>67.5</v>
      </c>
      <c r="AJ2412" s="21">
        <f t="shared" si="75"/>
        <v>99.803921568627445</v>
      </c>
      <c r="AK2412" s="21" t="s">
        <v>2060</v>
      </c>
      <c r="AL2412" t="s">
        <v>2581</v>
      </c>
      <c r="AM2412" t="s">
        <v>53</v>
      </c>
      <c r="AN2412" t="s">
        <v>2031</v>
      </c>
    </row>
    <row r="2413" spans="1:40" ht="15" hidden="1" thickTop="1" x14ac:dyDescent="0.35">
      <c r="A2413" t="s">
        <v>12226</v>
      </c>
      <c r="B2413" t="s">
        <v>12256</v>
      </c>
      <c r="C2413" t="s">
        <v>3207</v>
      </c>
      <c r="D2413" t="s">
        <v>12257</v>
      </c>
      <c r="E2413" t="s">
        <v>4811</v>
      </c>
      <c r="F2413">
        <v>1</v>
      </c>
      <c r="G2413" t="s">
        <v>2576</v>
      </c>
      <c r="H2413" t="s">
        <v>2577</v>
      </c>
      <c r="I2413" t="s">
        <v>2511</v>
      </c>
      <c r="J2413" t="s">
        <v>2692</v>
      </c>
      <c r="K2413" t="s">
        <v>2635</v>
      </c>
      <c r="L2413" t="s">
        <v>2058</v>
      </c>
      <c r="M2413" t="s">
        <v>2059</v>
      </c>
      <c r="N2413">
        <v>3</v>
      </c>
      <c r="O2413">
        <v>166</v>
      </c>
      <c r="P2413">
        <v>0.68</v>
      </c>
      <c r="Q2413">
        <v>24480</v>
      </c>
      <c r="R2413">
        <v>1</v>
      </c>
      <c r="S2413">
        <v>76</v>
      </c>
      <c r="T2413">
        <v>0.31</v>
      </c>
      <c r="U2413">
        <v>0</v>
      </c>
      <c r="V2413">
        <v>0</v>
      </c>
      <c r="W2413">
        <v>0</v>
      </c>
      <c r="X2413">
        <v>2</v>
      </c>
      <c r="Y2413">
        <v>90</v>
      </c>
      <c r="Z2413">
        <v>0.37</v>
      </c>
      <c r="AA2413">
        <v>0</v>
      </c>
      <c r="AB2413">
        <v>0</v>
      </c>
      <c r="AC2413">
        <v>0</v>
      </c>
      <c r="AD2413">
        <v>0</v>
      </c>
      <c r="AE2413">
        <v>0</v>
      </c>
      <c r="AF2413">
        <v>0</v>
      </c>
      <c r="AG2413" t="s">
        <v>12258</v>
      </c>
      <c r="AH2413" s="21" t="str">
        <f t="shared" si="74"/>
        <v>YR21</v>
      </c>
      <c r="AI2413" s="21">
        <v>107.92500000000001</v>
      </c>
      <c r="AJ2413" s="21">
        <f t="shared" si="75"/>
        <v>99.321895424836597</v>
      </c>
      <c r="AK2413" s="21" t="s">
        <v>2063</v>
      </c>
      <c r="AL2413" t="s">
        <v>2581</v>
      </c>
      <c r="AM2413" t="s">
        <v>53</v>
      </c>
      <c r="AN2413" t="s">
        <v>2029</v>
      </c>
    </row>
    <row r="2414" spans="1:40" ht="15" hidden="1" thickTop="1" x14ac:dyDescent="0.35">
      <c r="A2414" t="s">
        <v>12229</v>
      </c>
      <c r="B2414" t="s">
        <v>12260</v>
      </c>
      <c r="C2414" t="s">
        <v>2530</v>
      </c>
      <c r="D2414" t="s">
        <v>12261</v>
      </c>
      <c r="E2414" t="s">
        <v>558</v>
      </c>
      <c r="F2414">
        <v>2</v>
      </c>
      <c r="G2414" t="s">
        <v>2524</v>
      </c>
      <c r="H2414" t="s">
        <v>2056</v>
      </c>
      <c r="I2414" t="s">
        <v>2511</v>
      </c>
      <c r="J2414" t="s">
        <v>2532</v>
      </c>
      <c r="K2414" t="s">
        <v>62</v>
      </c>
      <c r="L2414" t="s">
        <v>2058</v>
      </c>
      <c r="M2414" t="s">
        <v>3044</v>
      </c>
      <c r="N2414">
        <v>2</v>
      </c>
      <c r="O2414">
        <v>81</v>
      </c>
      <c r="P2414">
        <v>0.66</v>
      </c>
      <c r="Q2414">
        <v>12240</v>
      </c>
      <c r="R2414">
        <v>2</v>
      </c>
      <c r="S2414">
        <v>81</v>
      </c>
      <c r="T2414">
        <v>0.66</v>
      </c>
      <c r="U2414">
        <v>0</v>
      </c>
      <c r="V2414">
        <v>0</v>
      </c>
      <c r="W2414">
        <v>0</v>
      </c>
      <c r="X2414">
        <v>0</v>
      </c>
      <c r="Y2414">
        <v>0</v>
      </c>
      <c r="Z2414">
        <v>0</v>
      </c>
      <c r="AA2414">
        <v>0</v>
      </c>
      <c r="AB2414">
        <v>0</v>
      </c>
      <c r="AC2414">
        <v>0</v>
      </c>
      <c r="AD2414">
        <v>0</v>
      </c>
      <c r="AE2414">
        <v>0</v>
      </c>
      <c r="AF2414">
        <v>0</v>
      </c>
      <c r="AG2414" t="s">
        <v>12262</v>
      </c>
      <c r="AH2414" s="21" t="str">
        <f t="shared" si="74"/>
        <v>YO27</v>
      </c>
      <c r="AI2414" s="21">
        <v>53.999999999999993</v>
      </c>
      <c r="AJ2414" s="21">
        <f t="shared" si="75"/>
        <v>99.338235294117652</v>
      </c>
      <c r="AK2414" s="21" t="s">
        <v>2063</v>
      </c>
      <c r="AL2414" t="s">
        <v>2527</v>
      </c>
      <c r="AM2414" t="s">
        <v>53</v>
      </c>
      <c r="AN2414" t="s">
        <v>2029</v>
      </c>
    </row>
    <row r="2415" spans="1:40" ht="15" hidden="1" thickTop="1" x14ac:dyDescent="0.35">
      <c r="A2415" t="s">
        <v>12233</v>
      </c>
      <c r="B2415" t="s">
        <v>12264</v>
      </c>
      <c r="C2415" t="s">
        <v>2803</v>
      </c>
      <c r="D2415" t="s">
        <v>12265</v>
      </c>
      <c r="E2415" t="s">
        <v>2691</v>
      </c>
      <c r="F2415">
        <v>1</v>
      </c>
      <c r="G2415" t="s">
        <v>2600</v>
      </c>
      <c r="H2415" t="s">
        <v>2577</v>
      </c>
      <c r="I2415" t="s">
        <v>2511</v>
      </c>
      <c r="J2415" t="s">
        <v>2699</v>
      </c>
      <c r="K2415" t="s">
        <v>2579</v>
      </c>
      <c r="L2415" t="s">
        <v>2058</v>
      </c>
      <c r="M2415" t="s">
        <v>2170</v>
      </c>
      <c r="N2415">
        <v>1</v>
      </c>
      <c r="O2415">
        <v>25</v>
      </c>
      <c r="P2415">
        <v>0.16</v>
      </c>
      <c r="Q2415">
        <v>15300</v>
      </c>
      <c r="R2415">
        <v>0</v>
      </c>
      <c r="S2415">
        <v>0</v>
      </c>
      <c r="T2415">
        <v>0</v>
      </c>
      <c r="U2415">
        <v>0</v>
      </c>
      <c r="V2415">
        <v>0</v>
      </c>
      <c r="W2415">
        <v>0</v>
      </c>
      <c r="X2415">
        <v>0</v>
      </c>
      <c r="Y2415">
        <v>0</v>
      </c>
      <c r="Z2415">
        <v>0</v>
      </c>
      <c r="AA2415">
        <v>1</v>
      </c>
      <c r="AB2415">
        <v>25</v>
      </c>
      <c r="AC2415">
        <v>0.16</v>
      </c>
      <c r="AD2415">
        <v>0</v>
      </c>
      <c r="AE2415">
        <v>0</v>
      </c>
      <c r="AF2415">
        <v>0</v>
      </c>
      <c r="AG2415" t="s">
        <v>12266</v>
      </c>
      <c r="AH2415" s="21" t="str">
        <f t="shared" si="74"/>
        <v>YO27</v>
      </c>
      <c r="AI2415" s="21">
        <v>67.5</v>
      </c>
      <c r="AJ2415" s="21">
        <f t="shared" si="75"/>
        <v>99.83660130718954</v>
      </c>
      <c r="AK2415" s="21" t="s">
        <v>2060</v>
      </c>
      <c r="AL2415" t="s">
        <v>2581</v>
      </c>
      <c r="AM2415" t="s">
        <v>53</v>
      </c>
      <c r="AN2415" t="s">
        <v>2031</v>
      </c>
    </row>
    <row r="2416" spans="1:40" ht="15" hidden="1" thickTop="1" x14ac:dyDescent="0.35">
      <c r="A2416" t="s">
        <v>12237</v>
      </c>
      <c r="B2416" t="s">
        <v>12268</v>
      </c>
      <c r="C2416" t="s">
        <v>5365</v>
      </c>
      <c r="D2416" t="s">
        <v>12269</v>
      </c>
      <c r="E2416" t="s">
        <v>3704</v>
      </c>
      <c r="F2416">
        <v>1</v>
      </c>
      <c r="G2416" t="s">
        <v>2619</v>
      </c>
      <c r="H2416" t="s">
        <v>2620</v>
      </c>
      <c r="I2416" t="s">
        <v>2511</v>
      </c>
      <c r="J2416" t="s">
        <v>3705</v>
      </c>
      <c r="K2416" t="s">
        <v>2655</v>
      </c>
      <c r="L2416" t="s">
        <v>2058</v>
      </c>
      <c r="M2416" t="s">
        <v>2170</v>
      </c>
      <c r="N2416">
        <v>0</v>
      </c>
      <c r="O2416">
        <v>0</v>
      </c>
      <c r="P2416">
        <v>0</v>
      </c>
      <c r="Q2416">
        <v>15300</v>
      </c>
      <c r="R2416">
        <v>0</v>
      </c>
      <c r="S2416">
        <v>0</v>
      </c>
      <c r="T2416">
        <v>0</v>
      </c>
      <c r="U2416">
        <v>0</v>
      </c>
      <c r="V2416">
        <v>0</v>
      </c>
      <c r="W2416">
        <v>0</v>
      </c>
      <c r="X2416">
        <v>0</v>
      </c>
      <c r="Y2416">
        <v>0</v>
      </c>
      <c r="Z2416">
        <v>0</v>
      </c>
      <c r="AA2416">
        <v>0</v>
      </c>
      <c r="AB2416">
        <v>0</v>
      </c>
      <c r="AC2416">
        <v>0</v>
      </c>
      <c r="AD2416">
        <v>0</v>
      </c>
      <c r="AE2416">
        <v>0</v>
      </c>
      <c r="AF2416">
        <v>0</v>
      </c>
      <c r="AG2416" t="s">
        <v>12270</v>
      </c>
      <c r="AH2416" s="21" t="str">
        <f t="shared" si="74"/>
        <v>YO27</v>
      </c>
      <c r="AI2416" s="21">
        <v>67.5</v>
      </c>
      <c r="AJ2416" s="21">
        <f t="shared" si="75"/>
        <v>100</v>
      </c>
      <c r="AK2416" s="21" t="s">
        <v>2060</v>
      </c>
      <c r="AL2416" t="s">
        <v>2984</v>
      </c>
      <c r="AM2416" t="s">
        <v>53</v>
      </c>
      <c r="AN2416" t="s">
        <v>2031</v>
      </c>
    </row>
    <row r="2417" spans="1:40" ht="15" hidden="1" thickTop="1" x14ac:dyDescent="0.35">
      <c r="A2417" t="s">
        <v>12240</v>
      </c>
      <c r="B2417" t="s">
        <v>12272</v>
      </c>
      <c r="C2417" t="s">
        <v>2978</v>
      </c>
      <c r="D2417" t="s">
        <v>12273</v>
      </c>
      <c r="E2417" t="s">
        <v>2980</v>
      </c>
      <c r="F2417">
        <v>1</v>
      </c>
      <c r="G2417" t="s">
        <v>2619</v>
      </c>
      <c r="H2417" t="s">
        <v>2620</v>
      </c>
      <c r="I2417" t="s">
        <v>2511</v>
      </c>
      <c r="J2417" t="s">
        <v>2981</v>
      </c>
      <c r="K2417" t="s">
        <v>2655</v>
      </c>
      <c r="L2417" t="s">
        <v>2058</v>
      </c>
      <c r="M2417" t="s">
        <v>2059</v>
      </c>
      <c r="N2417">
        <v>2</v>
      </c>
      <c r="O2417">
        <v>187</v>
      </c>
      <c r="P2417">
        <v>0.76</v>
      </c>
      <c r="Q2417">
        <v>24480</v>
      </c>
      <c r="R2417">
        <v>0</v>
      </c>
      <c r="S2417">
        <v>0</v>
      </c>
      <c r="T2417">
        <v>0</v>
      </c>
      <c r="U2417">
        <v>0</v>
      </c>
      <c r="V2417">
        <v>0</v>
      </c>
      <c r="W2417">
        <v>0</v>
      </c>
      <c r="X2417">
        <v>2</v>
      </c>
      <c r="Y2417">
        <v>187</v>
      </c>
      <c r="Z2417">
        <v>0.76</v>
      </c>
      <c r="AA2417">
        <v>0</v>
      </c>
      <c r="AB2417">
        <v>0</v>
      </c>
      <c r="AC2417">
        <v>0</v>
      </c>
      <c r="AD2417">
        <v>0</v>
      </c>
      <c r="AE2417">
        <v>0</v>
      </c>
      <c r="AF2417">
        <v>0</v>
      </c>
      <c r="AG2417" t="s">
        <v>12274</v>
      </c>
      <c r="AH2417" s="21" t="str">
        <f t="shared" si="74"/>
        <v>YO27</v>
      </c>
      <c r="AI2417" s="21">
        <v>107.92500000000001</v>
      </c>
      <c r="AJ2417" s="21">
        <f t="shared" si="75"/>
        <v>99.236111111111114</v>
      </c>
      <c r="AK2417" s="21" t="s">
        <v>2063</v>
      </c>
      <c r="AL2417" t="s">
        <v>2984</v>
      </c>
      <c r="AM2417" t="s">
        <v>53</v>
      </c>
      <c r="AN2417" t="s">
        <v>2032</v>
      </c>
    </row>
    <row r="2418" spans="1:40" ht="15" hidden="1" thickTop="1" x14ac:dyDescent="0.35">
      <c r="A2418" t="s">
        <v>12244</v>
      </c>
      <c r="B2418" t="s">
        <v>12276</v>
      </c>
      <c r="C2418" t="s">
        <v>11788</v>
      </c>
      <c r="D2418" t="s">
        <v>12277</v>
      </c>
      <c r="E2418" t="s">
        <v>11790</v>
      </c>
      <c r="F2418">
        <v>1</v>
      </c>
      <c r="G2418" t="s">
        <v>2619</v>
      </c>
      <c r="H2418" t="s">
        <v>2620</v>
      </c>
      <c r="I2418" t="s">
        <v>2511</v>
      </c>
      <c r="J2418" t="s">
        <v>11791</v>
      </c>
      <c r="K2418" t="s">
        <v>2655</v>
      </c>
      <c r="L2418" t="s">
        <v>2058</v>
      </c>
      <c r="M2418" t="s">
        <v>2059</v>
      </c>
      <c r="N2418">
        <v>0</v>
      </c>
      <c r="O2418">
        <v>0</v>
      </c>
      <c r="P2418">
        <v>0</v>
      </c>
      <c r="Q2418">
        <v>24480</v>
      </c>
      <c r="R2418">
        <v>0</v>
      </c>
      <c r="S2418">
        <v>0</v>
      </c>
      <c r="T2418">
        <v>0</v>
      </c>
      <c r="U2418">
        <v>0</v>
      </c>
      <c r="V2418">
        <v>0</v>
      </c>
      <c r="W2418">
        <v>0</v>
      </c>
      <c r="X2418">
        <v>0</v>
      </c>
      <c r="Y2418">
        <v>0</v>
      </c>
      <c r="Z2418">
        <v>0</v>
      </c>
      <c r="AA2418">
        <v>0</v>
      </c>
      <c r="AB2418">
        <v>0</v>
      </c>
      <c r="AC2418">
        <v>0</v>
      </c>
      <c r="AD2418">
        <v>0</v>
      </c>
      <c r="AE2418">
        <v>0</v>
      </c>
      <c r="AF2418">
        <v>0</v>
      </c>
      <c r="AG2418" t="s">
        <v>12278</v>
      </c>
      <c r="AH2418" s="21" t="str">
        <f t="shared" si="74"/>
        <v>YO27</v>
      </c>
      <c r="AI2418" s="21">
        <v>107.92500000000001</v>
      </c>
      <c r="AJ2418" s="21">
        <f t="shared" si="75"/>
        <v>100</v>
      </c>
      <c r="AK2418" s="21" t="s">
        <v>2060</v>
      </c>
      <c r="AL2418" t="s">
        <v>2984</v>
      </c>
      <c r="AM2418" t="s">
        <v>53</v>
      </c>
      <c r="AN2418" t="s">
        <v>2030</v>
      </c>
    </row>
    <row r="2419" spans="1:40" ht="15" hidden="1" thickTop="1" x14ac:dyDescent="0.35">
      <c r="A2419" t="s">
        <v>12247</v>
      </c>
      <c r="B2419" t="s">
        <v>12280</v>
      </c>
      <c r="C2419" t="s">
        <v>11788</v>
      </c>
      <c r="D2419" t="s">
        <v>12281</v>
      </c>
      <c r="E2419" t="s">
        <v>11790</v>
      </c>
      <c r="F2419">
        <v>1</v>
      </c>
      <c r="G2419" t="s">
        <v>2619</v>
      </c>
      <c r="H2419" t="s">
        <v>2620</v>
      </c>
      <c r="I2419" t="s">
        <v>2511</v>
      </c>
      <c r="J2419" t="s">
        <v>11791</v>
      </c>
      <c r="K2419" t="s">
        <v>2655</v>
      </c>
      <c r="L2419" t="s">
        <v>2058</v>
      </c>
      <c r="M2419" t="s">
        <v>2170</v>
      </c>
      <c r="N2419">
        <v>0</v>
      </c>
      <c r="O2419">
        <v>0</v>
      </c>
      <c r="P2419">
        <v>0</v>
      </c>
      <c r="Q2419">
        <v>15300</v>
      </c>
      <c r="R2419">
        <v>0</v>
      </c>
      <c r="S2419">
        <v>0</v>
      </c>
      <c r="T2419">
        <v>0</v>
      </c>
      <c r="U2419">
        <v>0</v>
      </c>
      <c r="V2419">
        <v>0</v>
      </c>
      <c r="W2419">
        <v>0</v>
      </c>
      <c r="X2419">
        <v>0</v>
      </c>
      <c r="Y2419">
        <v>0</v>
      </c>
      <c r="Z2419">
        <v>0</v>
      </c>
      <c r="AA2419">
        <v>0</v>
      </c>
      <c r="AB2419">
        <v>0</v>
      </c>
      <c r="AC2419">
        <v>0</v>
      </c>
      <c r="AD2419">
        <v>0</v>
      </c>
      <c r="AE2419">
        <v>0</v>
      </c>
      <c r="AF2419">
        <v>0</v>
      </c>
      <c r="AG2419" t="s">
        <v>12282</v>
      </c>
      <c r="AH2419" s="21" t="str">
        <f t="shared" si="74"/>
        <v>YO27</v>
      </c>
      <c r="AI2419" s="21">
        <v>67.5</v>
      </c>
      <c r="AJ2419" s="21">
        <f t="shared" si="75"/>
        <v>100</v>
      </c>
      <c r="AK2419" s="21" t="s">
        <v>2060</v>
      </c>
      <c r="AL2419" t="s">
        <v>2984</v>
      </c>
      <c r="AM2419" t="s">
        <v>53</v>
      </c>
      <c r="AN2419" t="s">
        <v>2029</v>
      </c>
    </row>
    <row r="2420" spans="1:40" ht="15" hidden="1" thickTop="1" x14ac:dyDescent="0.35">
      <c r="A2420" t="s">
        <v>12251</v>
      </c>
      <c r="B2420" t="s">
        <v>12284</v>
      </c>
      <c r="C2420" t="s">
        <v>5365</v>
      </c>
      <c r="D2420" t="s">
        <v>12285</v>
      </c>
      <c r="E2420" t="s">
        <v>3704</v>
      </c>
      <c r="F2420">
        <v>2</v>
      </c>
      <c r="G2420" t="s">
        <v>2619</v>
      </c>
      <c r="H2420" t="s">
        <v>2620</v>
      </c>
      <c r="I2420" t="s">
        <v>2511</v>
      </c>
      <c r="J2420" t="s">
        <v>3705</v>
      </c>
      <c r="K2420" t="s">
        <v>2655</v>
      </c>
      <c r="L2420" t="s">
        <v>2058</v>
      </c>
      <c r="M2420" t="s">
        <v>2170</v>
      </c>
      <c r="N2420">
        <v>0</v>
      </c>
      <c r="O2420">
        <v>0</v>
      </c>
      <c r="P2420">
        <v>0</v>
      </c>
      <c r="Q2420">
        <v>15300</v>
      </c>
      <c r="R2420">
        <v>0</v>
      </c>
      <c r="S2420">
        <v>0</v>
      </c>
      <c r="T2420">
        <v>0</v>
      </c>
      <c r="U2420">
        <v>0</v>
      </c>
      <c r="V2420">
        <v>0</v>
      </c>
      <c r="W2420">
        <v>0</v>
      </c>
      <c r="X2420">
        <v>0</v>
      </c>
      <c r="Y2420">
        <v>0</v>
      </c>
      <c r="Z2420">
        <v>0</v>
      </c>
      <c r="AA2420">
        <v>0</v>
      </c>
      <c r="AB2420">
        <v>0</v>
      </c>
      <c r="AC2420">
        <v>0</v>
      </c>
      <c r="AD2420">
        <v>0</v>
      </c>
      <c r="AE2420">
        <v>0</v>
      </c>
      <c r="AF2420">
        <v>0</v>
      </c>
      <c r="AG2420" t="s">
        <v>12286</v>
      </c>
      <c r="AH2420" s="21" t="str">
        <f t="shared" si="74"/>
        <v>YR21</v>
      </c>
      <c r="AI2420" s="21">
        <v>67.5</v>
      </c>
      <c r="AJ2420" s="21">
        <f t="shared" si="75"/>
        <v>100</v>
      </c>
      <c r="AK2420" s="21" t="s">
        <v>2060</v>
      </c>
      <c r="AL2420" t="s">
        <v>2984</v>
      </c>
      <c r="AM2420" t="s">
        <v>53</v>
      </c>
      <c r="AN2420" t="s">
        <v>2031</v>
      </c>
    </row>
    <row r="2421" spans="1:40" ht="15" hidden="1" thickTop="1" x14ac:dyDescent="0.35">
      <c r="A2421" t="s">
        <v>12255</v>
      </c>
      <c r="B2421" t="s">
        <v>12288</v>
      </c>
      <c r="C2421" t="s">
        <v>2904</v>
      </c>
      <c r="D2421" t="s">
        <v>12289</v>
      </c>
      <c r="E2421" t="s">
        <v>2705</v>
      </c>
      <c r="F2421">
        <v>1</v>
      </c>
      <c r="G2421" t="s">
        <v>2593</v>
      </c>
      <c r="H2421" t="s">
        <v>2056</v>
      </c>
      <c r="I2421" t="s">
        <v>2511</v>
      </c>
      <c r="J2421" t="s">
        <v>2594</v>
      </c>
      <c r="K2421" t="s">
        <v>65</v>
      </c>
      <c r="L2421" t="s">
        <v>2058</v>
      </c>
      <c r="M2421" t="s">
        <v>2059</v>
      </c>
      <c r="N2421">
        <v>0</v>
      </c>
      <c r="O2421">
        <v>0</v>
      </c>
      <c r="P2421">
        <v>0</v>
      </c>
      <c r="Q2421">
        <v>24480</v>
      </c>
      <c r="R2421">
        <v>0</v>
      </c>
      <c r="S2421">
        <v>0</v>
      </c>
      <c r="T2421">
        <v>0</v>
      </c>
      <c r="U2421">
        <v>0</v>
      </c>
      <c r="V2421">
        <v>0</v>
      </c>
      <c r="W2421">
        <v>0</v>
      </c>
      <c r="X2421">
        <v>0</v>
      </c>
      <c r="Y2421">
        <v>0</v>
      </c>
      <c r="Z2421">
        <v>0</v>
      </c>
      <c r="AA2421">
        <v>0</v>
      </c>
      <c r="AB2421">
        <v>0</v>
      </c>
      <c r="AC2421">
        <v>0</v>
      </c>
      <c r="AD2421">
        <v>0</v>
      </c>
      <c r="AE2421">
        <v>0</v>
      </c>
      <c r="AF2421">
        <v>0</v>
      </c>
      <c r="AG2421" t="s">
        <v>12290</v>
      </c>
      <c r="AH2421" s="21" t="str">
        <f t="shared" si="74"/>
        <v>YR20</v>
      </c>
      <c r="AI2421" s="21">
        <v>107.92500000000001</v>
      </c>
      <c r="AJ2421" s="21">
        <f t="shared" si="75"/>
        <v>100</v>
      </c>
      <c r="AK2421" s="21" t="s">
        <v>2060</v>
      </c>
      <c r="AL2421" t="s">
        <v>2527</v>
      </c>
      <c r="AM2421" t="s">
        <v>53</v>
      </c>
      <c r="AN2421" t="s">
        <v>2031</v>
      </c>
    </row>
    <row r="2422" spans="1:40" ht="15" hidden="1" thickTop="1" x14ac:dyDescent="0.35">
      <c r="A2422" t="s">
        <v>12259</v>
      </c>
      <c r="B2422" t="s">
        <v>12292</v>
      </c>
      <c r="C2422" t="s">
        <v>3781</v>
      </c>
      <c r="D2422" t="s">
        <v>30187</v>
      </c>
      <c r="E2422" t="s">
        <v>2691</v>
      </c>
      <c r="F2422">
        <v>1</v>
      </c>
      <c r="G2422" t="s">
        <v>2576</v>
      </c>
      <c r="H2422" t="s">
        <v>2577</v>
      </c>
      <c r="I2422" t="s">
        <v>2511</v>
      </c>
      <c r="J2422" t="s">
        <v>2692</v>
      </c>
      <c r="K2422" t="s">
        <v>2635</v>
      </c>
      <c r="L2422" t="s">
        <v>30320</v>
      </c>
      <c r="M2422" t="s">
        <v>3409</v>
      </c>
      <c r="N2422">
        <v>0</v>
      </c>
      <c r="O2422">
        <v>0</v>
      </c>
      <c r="P2422">
        <v>0</v>
      </c>
      <c r="Q2422">
        <v>7800</v>
      </c>
      <c r="R2422">
        <v>0</v>
      </c>
      <c r="S2422">
        <v>0</v>
      </c>
      <c r="T2422">
        <v>0</v>
      </c>
      <c r="U2422">
        <v>0</v>
      </c>
      <c r="V2422">
        <v>0</v>
      </c>
      <c r="W2422">
        <v>0</v>
      </c>
      <c r="X2422">
        <v>0</v>
      </c>
      <c r="Y2422">
        <v>0</v>
      </c>
      <c r="Z2422">
        <v>0</v>
      </c>
      <c r="AA2422">
        <v>0</v>
      </c>
      <c r="AB2422">
        <v>0</v>
      </c>
      <c r="AC2422">
        <v>0</v>
      </c>
      <c r="AD2422">
        <v>0</v>
      </c>
      <c r="AE2422">
        <v>0</v>
      </c>
      <c r="AF2422">
        <v>0</v>
      </c>
      <c r="AG2422" t="s">
        <v>12293</v>
      </c>
      <c r="AH2422" s="21" t="str">
        <f t="shared" si="74"/>
        <v>YO27</v>
      </c>
      <c r="AI2422" s="21">
        <v>45</v>
      </c>
      <c r="AJ2422" s="21">
        <f t="shared" si="75"/>
        <v>100</v>
      </c>
      <c r="AK2422" s="21" t="s">
        <v>2060</v>
      </c>
      <c r="AL2422" t="s">
        <v>2581</v>
      </c>
      <c r="AM2422" t="s">
        <v>53</v>
      </c>
      <c r="AN2422" t="s">
        <v>2029</v>
      </c>
    </row>
    <row r="2423" spans="1:40" ht="15" hidden="1" thickTop="1" x14ac:dyDescent="0.35">
      <c r="A2423" t="s">
        <v>12263</v>
      </c>
      <c r="B2423" t="s">
        <v>12295</v>
      </c>
      <c r="C2423" t="s">
        <v>8244</v>
      </c>
      <c r="D2423" t="s">
        <v>12296</v>
      </c>
      <c r="E2423" t="s">
        <v>2575</v>
      </c>
      <c r="F2423">
        <v>1</v>
      </c>
      <c r="G2423" t="s">
        <v>2576</v>
      </c>
      <c r="H2423" t="s">
        <v>2577</v>
      </c>
      <c r="I2423" t="s">
        <v>2511</v>
      </c>
      <c r="J2423" t="s">
        <v>2858</v>
      </c>
      <c r="K2423" t="s">
        <v>2742</v>
      </c>
      <c r="L2423" t="s">
        <v>2058</v>
      </c>
      <c r="M2423" t="s">
        <v>2170</v>
      </c>
      <c r="N2423">
        <v>0</v>
      </c>
      <c r="O2423">
        <v>0</v>
      </c>
      <c r="P2423">
        <v>0</v>
      </c>
      <c r="Q2423">
        <v>15300</v>
      </c>
      <c r="R2423">
        <v>0</v>
      </c>
      <c r="S2423">
        <v>0</v>
      </c>
      <c r="T2423">
        <v>0</v>
      </c>
      <c r="U2423">
        <v>0</v>
      </c>
      <c r="V2423">
        <v>0</v>
      </c>
      <c r="W2423">
        <v>0</v>
      </c>
      <c r="X2423">
        <v>0</v>
      </c>
      <c r="Y2423">
        <v>0</v>
      </c>
      <c r="Z2423">
        <v>0</v>
      </c>
      <c r="AA2423">
        <v>0</v>
      </c>
      <c r="AB2423">
        <v>0</v>
      </c>
      <c r="AC2423">
        <v>0</v>
      </c>
      <c r="AD2423">
        <v>0</v>
      </c>
      <c r="AE2423">
        <v>0</v>
      </c>
      <c r="AF2423">
        <v>0</v>
      </c>
      <c r="AG2423" t="s">
        <v>12297</v>
      </c>
      <c r="AH2423" s="21" t="str">
        <f t="shared" si="74"/>
        <v>YR21</v>
      </c>
      <c r="AI2423" s="21">
        <v>67.5</v>
      </c>
      <c r="AJ2423" s="21">
        <f t="shared" si="75"/>
        <v>100</v>
      </c>
      <c r="AK2423" s="21" t="s">
        <v>2060</v>
      </c>
      <c r="AL2423" t="s">
        <v>2551</v>
      </c>
      <c r="AM2423" t="s">
        <v>53</v>
      </c>
      <c r="AN2423" t="s">
        <v>2033</v>
      </c>
    </row>
    <row r="2424" spans="1:40" ht="15" hidden="1" thickTop="1" x14ac:dyDescent="0.35">
      <c r="A2424" t="s">
        <v>12267</v>
      </c>
      <c r="B2424" t="s">
        <v>12299</v>
      </c>
      <c r="C2424" t="s">
        <v>3936</v>
      </c>
      <c r="D2424" t="s">
        <v>12300</v>
      </c>
      <c r="E2424" t="s">
        <v>2691</v>
      </c>
      <c r="F2424">
        <v>1</v>
      </c>
      <c r="G2424" t="s">
        <v>2600</v>
      </c>
      <c r="H2424" t="s">
        <v>2577</v>
      </c>
      <c r="I2424" t="s">
        <v>2511</v>
      </c>
      <c r="J2424" t="s">
        <v>2699</v>
      </c>
      <c r="K2424" t="s">
        <v>2579</v>
      </c>
      <c r="L2424" t="s">
        <v>2058</v>
      </c>
      <c r="M2424" t="s">
        <v>2170</v>
      </c>
      <c r="N2424">
        <v>7</v>
      </c>
      <c r="O2424">
        <v>319</v>
      </c>
      <c r="P2424">
        <v>2.08</v>
      </c>
      <c r="Q2424">
        <v>15300</v>
      </c>
      <c r="R2424">
        <v>0</v>
      </c>
      <c r="S2424">
        <v>0</v>
      </c>
      <c r="T2424">
        <v>0</v>
      </c>
      <c r="U2424">
        <v>0</v>
      </c>
      <c r="V2424">
        <v>0</v>
      </c>
      <c r="W2424">
        <v>0</v>
      </c>
      <c r="X2424">
        <v>0</v>
      </c>
      <c r="Y2424">
        <v>0</v>
      </c>
      <c r="Z2424">
        <v>0</v>
      </c>
      <c r="AA2424">
        <v>7</v>
      </c>
      <c r="AB2424">
        <v>319</v>
      </c>
      <c r="AC2424">
        <v>2.08</v>
      </c>
      <c r="AD2424">
        <v>0</v>
      </c>
      <c r="AE2424">
        <v>0</v>
      </c>
      <c r="AF2424">
        <v>0</v>
      </c>
      <c r="AG2424" t="s">
        <v>12301</v>
      </c>
      <c r="AH2424" s="21" t="str">
        <f t="shared" si="74"/>
        <v>YO27</v>
      </c>
      <c r="AI2424" s="21">
        <v>67.5</v>
      </c>
      <c r="AJ2424" s="21">
        <f t="shared" si="75"/>
        <v>97.915032679738559</v>
      </c>
      <c r="AK2424" s="21" t="s">
        <v>2063</v>
      </c>
      <c r="AL2424" t="s">
        <v>2581</v>
      </c>
      <c r="AM2424" t="s">
        <v>53</v>
      </c>
      <c r="AN2424" t="s">
        <v>2030</v>
      </c>
    </row>
    <row r="2425" spans="1:40" ht="15" hidden="1" thickTop="1" x14ac:dyDescent="0.35">
      <c r="A2425" t="s">
        <v>12271</v>
      </c>
      <c r="B2425" t="s">
        <v>12303</v>
      </c>
      <c r="C2425" t="s">
        <v>3342</v>
      </c>
      <c r="D2425" t="s">
        <v>12304</v>
      </c>
      <c r="E2425" t="s">
        <v>3013</v>
      </c>
      <c r="F2425">
        <v>1</v>
      </c>
      <c r="G2425" t="s">
        <v>2600</v>
      </c>
      <c r="H2425" t="s">
        <v>2577</v>
      </c>
      <c r="I2425" t="s">
        <v>2511</v>
      </c>
      <c r="J2425" t="s">
        <v>3183</v>
      </c>
      <c r="K2425" t="s">
        <v>2742</v>
      </c>
      <c r="L2425" t="s">
        <v>2058</v>
      </c>
      <c r="M2425" t="s">
        <v>2207</v>
      </c>
      <c r="N2425">
        <v>0</v>
      </c>
      <c r="O2425">
        <v>0</v>
      </c>
      <c r="P2425">
        <v>0</v>
      </c>
      <c r="Q2425">
        <v>13260</v>
      </c>
      <c r="R2425">
        <v>0</v>
      </c>
      <c r="S2425">
        <v>0</v>
      </c>
      <c r="T2425">
        <v>0</v>
      </c>
      <c r="U2425">
        <v>0</v>
      </c>
      <c r="V2425">
        <v>0</v>
      </c>
      <c r="W2425">
        <v>0</v>
      </c>
      <c r="X2425">
        <v>0</v>
      </c>
      <c r="Y2425">
        <v>0</v>
      </c>
      <c r="Z2425">
        <v>0</v>
      </c>
      <c r="AA2425">
        <v>0</v>
      </c>
      <c r="AB2425">
        <v>0</v>
      </c>
      <c r="AC2425">
        <v>0</v>
      </c>
      <c r="AD2425">
        <v>0</v>
      </c>
      <c r="AE2425">
        <v>0</v>
      </c>
      <c r="AF2425">
        <v>0</v>
      </c>
      <c r="AG2425" t="s">
        <v>12305</v>
      </c>
      <c r="AH2425" s="21" t="str">
        <f t="shared" si="74"/>
        <v>YO27</v>
      </c>
      <c r="AI2425" s="21">
        <v>58.5</v>
      </c>
      <c r="AJ2425" s="21">
        <f t="shared" si="75"/>
        <v>100</v>
      </c>
      <c r="AK2425" s="21" t="s">
        <v>2060</v>
      </c>
      <c r="AL2425" t="s">
        <v>2551</v>
      </c>
      <c r="AM2425" t="s">
        <v>53</v>
      </c>
      <c r="AN2425" t="s">
        <v>2029</v>
      </c>
    </row>
    <row r="2426" spans="1:40" ht="15" hidden="1" thickTop="1" x14ac:dyDescent="0.35">
      <c r="A2426" t="s">
        <v>12275</v>
      </c>
      <c r="B2426" t="s">
        <v>12307</v>
      </c>
      <c r="C2426" t="s">
        <v>2893</v>
      </c>
      <c r="D2426" t="s">
        <v>12308</v>
      </c>
      <c r="E2426" t="s">
        <v>2608</v>
      </c>
      <c r="F2426">
        <v>1</v>
      </c>
      <c r="G2426" t="s">
        <v>2609</v>
      </c>
      <c r="H2426" t="s">
        <v>2577</v>
      </c>
      <c r="I2426" t="s">
        <v>2511</v>
      </c>
      <c r="J2426" t="s">
        <v>2764</v>
      </c>
      <c r="K2426" t="s">
        <v>2765</v>
      </c>
      <c r="L2426" t="s">
        <v>2058</v>
      </c>
      <c r="M2426" t="s">
        <v>2059</v>
      </c>
      <c r="N2426">
        <v>2</v>
      </c>
      <c r="O2426">
        <v>141</v>
      </c>
      <c r="P2426">
        <v>0.57999999999999996</v>
      </c>
      <c r="Q2426">
        <v>24480</v>
      </c>
      <c r="R2426">
        <v>1</v>
      </c>
      <c r="S2426">
        <v>31</v>
      </c>
      <c r="T2426">
        <v>0.13</v>
      </c>
      <c r="U2426">
        <v>0</v>
      </c>
      <c r="V2426">
        <v>0</v>
      </c>
      <c r="W2426">
        <v>0</v>
      </c>
      <c r="X2426">
        <v>1</v>
      </c>
      <c r="Y2426">
        <v>110</v>
      </c>
      <c r="Z2426">
        <v>0.45</v>
      </c>
      <c r="AA2426">
        <v>0</v>
      </c>
      <c r="AB2426">
        <v>0</v>
      </c>
      <c r="AC2426">
        <v>0</v>
      </c>
      <c r="AD2426">
        <v>0</v>
      </c>
      <c r="AE2426">
        <v>0</v>
      </c>
      <c r="AF2426">
        <v>0</v>
      </c>
      <c r="AG2426" t="s">
        <v>12309</v>
      </c>
      <c r="AH2426" s="21" t="str">
        <f t="shared" si="74"/>
        <v>YH98</v>
      </c>
      <c r="AI2426" s="21">
        <v>107.92500000000001</v>
      </c>
      <c r="AJ2426" s="21">
        <f t="shared" si="75"/>
        <v>99.424019607843135</v>
      </c>
      <c r="AK2426" s="21" t="s">
        <v>2063</v>
      </c>
      <c r="AL2426" t="s">
        <v>2613</v>
      </c>
      <c r="AM2426" t="s">
        <v>53</v>
      </c>
      <c r="AN2426" t="s">
        <v>2030</v>
      </c>
    </row>
    <row r="2427" spans="1:40" ht="15" hidden="1" thickTop="1" x14ac:dyDescent="0.35">
      <c r="A2427" t="s">
        <v>12279</v>
      </c>
      <c r="B2427" t="s">
        <v>12311</v>
      </c>
      <c r="C2427" t="s">
        <v>4791</v>
      </c>
      <c r="D2427" t="s">
        <v>12312</v>
      </c>
      <c r="E2427" t="s">
        <v>3309</v>
      </c>
      <c r="F2427">
        <v>1</v>
      </c>
      <c r="G2427" t="s">
        <v>2509</v>
      </c>
      <c r="H2427" t="s">
        <v>2510</v>
      </c>
      <c r="I2427" t="s">
        <v>2511</v>
      </c>
      <c r="J2427" t="s">
        <v>3522</v>
      </c>
      <c r="K2427" t="s">
        <v>3109</v>
      </c>
      <c r="L2427" t="s">
        <v>2058</v>
      </c>
      <c r="M2427" t="s">
        <v>2982</v>
      </c>
      <c r="N2427">
        <v>1</v>
      </c>
      <c r="O2427">
        <v>59</v>
      </c>
      <c r="P2427">
        <v>0.41</v>
      </c>
      <c r="Q2427">
        <v>14280</v>
      </c>
      <c r="R2427">
        <v>0</v>
      </c>
      <c r="S2427">
        <v>0</v>
      </c>
      <c r="T2427">
        <v>0</v>
      </c>
      <c r="U2427">
        <v>0</v>
      </c>
      <c r="V2427">
        <v>0</v>
      </c>
      <c r="W2427">
        <v>0</v>
      </c>
      <c r="X2427">
        <v>1</v>
      </c>
      <c r="Y2427">
        <v>59</v>
      </c>
      <c r="Z2427">
        <v>0.41</v>
      </c>
      <c r="AA2427">
        <v>0</v>
      </c>
      <c r="AB2427">
        <v>0</v>
      </c>
      <c r="AC2427">
        <v>0</v>
      </c>
      <c r="AD2427">
        <v>0</v>
      </c>
      <c r="AE2427">
        <v>0</v>
      </c>
      <c r="AF2427">
        <v>0</v>
      </c>
      <c r="AG2427" t="s">
        <v>12313</v>
      </c>
      <c r="AH2427" s="21" t="str">
        <f t="shared" si="74"/>
        <v>YH98</v>
      </c>
      <c r="AI2427" s="21">
        <v>62.999999999999986</v>
      </c>
      <c r="AJ2427" s="21">
        <f t="shared" si="75"/>
        <v>99.586834733893554</v>
      </c>
      <c r="AK2427" s="21" t="s">
        <v>2063</v>
      </c>
      <c r="AL2427" t="s">
        <v>2515</v>
      </c>
      <c r="AM2427" t="s">
        <v>53</v>
      </c>
      <c r="AN2427" t="s">
        <v>2029</v>
      </c>
    </row>
    <row r="2428" spans="1:40" ht="15" hidden="1" thickTop="1" x14ac:dyDescent="0.35">
      <c r="A2428" t="s">
        <v>12283</v>
      </c>
      <c r="B2428" t="s">
        <v>12315</v>
      </c>
      <c r="C2428" t="s">
        <v>2739</v>
      </c>
      <c r="D2428" t="s">
        <v>12316</v>
      </c>
      <c r="E2428" t="s">
        <v>2575</v>
      </c>
      <c r="F2428">
        <v>1</v>
      </c>
      <c r="G2428" t="s">
        <v>2576</v>
      </c>
      <c r="H2428" t="s">
        <v>2577</v>
      </c>
      <c r="I2428" t="s">
        <v>2511</v>
      </c>
      <c r="J2428" t="s">
        <v>2741</v>
      </c>
      <c r="K2428" t="s">
        <v>2742</v>
      </c>
      <c r="L2428" t="s">
        <v>2058</v>
      </c>
      <c r="M2428" t="s">
        <v>2170</v>
      </c>
      <c r="N2428">
        <v>6</v>
      </c>
      <c r="O2428">
        <v>133</v>
      </c>
      <c r="P2428">
        <v>0.87</v>
      </c>
      <c r="Q2428">
        <v>15300</v>
      </c>
      <c r="R2428">
        <v>1</v>
      </c>
      <c r="S2428">
        <v>27</v>
      </c>
      <c r="T2428">
        <v>0.18</v>
      </c>
      <c r="U2428">
        <v>0</v>
      </c>
      <c r="V2428">
        <v>0</v>
      </c>
      <c r="W2428">
        <v>0</v>
      </c>
      <c r="X2428">
        <v>0</v>
      </c>
      <c r="Y2428">
        <v>0</v>
      </c>
      <c r="Z2428">
        <v>0</v>
      </c>
      <c r="AA2428">
        <v>5</v>
      </c>
      <c r="AB2428">
        <v>106</v>
      </c>
      <c r="AC2428">
        <v>0.69</v>
      </c>
      <c r="AD2428">
        <v>0</v>
      </c>
      <c r="AE2428">
        <v>0</v>
      </c>
      <c r="AF2428">
        <v>0</v>
      </c>
      <c r="AG2428" t="s">
        <v>12317</v>
      </c>
      <c r="AH2428" s="21" t="str">
        <f t="shared" si="74"/>
        <v>YN23</v>
      </c>
      <c r="AI2428" s="21">
        <v>67.5</v>
      </c>
      <c r="AJ2428" s="21">
        <f t="shared" si="75"/>
        <v>99.130718954248366</v>
      </c>
      <c r="AK2428" s="21" t="s">
        <v>2063</v>
      </c>
      <c r="AL2428" t="s">
        <v>2613</v>
      </c>
      <c r="AM2428" t="s">
        <v>53</v>
      </c>
      <c r="AN2428" t="s">
        <v>2031</v>
      </c>
    </row>
    <row r="2429" spans="1:40" ht="15" hidden="1" thickTop="1" x14ac:dyDescent="0.35">
      <c r="A2429" t="s">
        <v>12287</v>
      </c>
      <c r="B2429" t="s">
        <v>12321</v>
      </c>
      <c r="C2429" t="s">
        <v>4282</v>
      </c>
      <c r="D2429" t="s">
        <v>12322</v>
      </c>
      <c r="E2429" t="s">
        <v>2691</v>
      </c>
      <c r="F2429">
        <v>1</v>
      </c>
      <c r="G2429" t="s">
        <v>2600</v>
      </c>
      <c r="H2429" t="s">
        <v>2577</v>
      </c>
      <c r="I2429" t="s">
        <v>2511</v>
      </c>
      <c r="J2429" t="s">
        <v>2699</v>
      </c>
      <c r="K2429" t="s">
        <v>2579</v>
      </c>
      <c r="L2429" t="s">
        <v>2058</v>
      </c>
      <c r="M2429" t="s">
        <v>2170</v>
      </c>
      <c r="N2429">
        <v>0</v>
      </c>
      <c r="O2429">
        <v>0</v>
      </c>
      <c r="P2429">
        <v>0</v>
      </c>
      <c r="Q2429">
        <v>15300</v>
      </c>
      <c r="R2429">
        <v>0</v>
      </c>
      <c r="S2429">
        <v>0</v>
      </c>
      <c r="T2429">
        <v>0</v>
      </c>
      <c r="U2429">
        <v>0</v>
      </c>
      <c r="V2429">
        <v>0</v>
      </c>
      <c r="W2429">
        <v>0</v>
      </c>
      <c r="X2429">
        <v>0</v>
      </c>
      <c r="Y2429">
        <v>0</v>
      </c>
      <c r="Z2429">
        <v>0</v>
      </c>
      <c r="AA2429">
        <v>0</v>
      </c>
      <c r="AB2429">
        <v>0</v>
      </c>
      <c r="AC2429">
        <v>0</v>
      </c>
      <c r="AD2429">
        <v>0</v>
      </c>
      <c r="AE2429">
        <v>0</v>
      </c>
      <c r="AF2429">
        <v>0</v>
      </c>
      <c r="AG2429" t="s">
        <v>12323</v>
      </c>
      <c r="AH2429" s="21" t="str">
        <f t="shared" si="74"/>
        <v>YN23</v>
      </c>
      <c r="AI2429" s="21">
        <v>67.5</v>
      </c>
      <c r="AJ2429" s="21">
        <f t="shared" si="75"/>
        <v>100</v>
      </c>
      <c r="AK2429" s="21" t="s">
        <v>2060</v>
      </c>
      <c r="AL2429" t="s">
        <v>2581</v>
      </c>
      <c r="AM2429" t="s">
        <v>53</v>
      </c>
      <c r="AN2429" t="s">
        <v>2030</v>
      </c>
    </row>
    <row r="2430" spans="1:40" ht="15" hidden="1" thickTop="1" x14ac:dyDescent="0.35">
      <c r="A2430" t="s">
        <v>12291</v>
      </c>
      <c r="B2430" t="s">
        <v>12325</v>
      </c>
      <c r="C2430" t="s">
        <v>5681</v>
      </c>
      <c r="D2430" t="s">
        <v>12326</v>
      </c>
      <c r="E2430" t="s">
        <v>2545</v>
      </c>
      <c r="F2430">
        <v>1</v>
      </c>
      <c r="G2430" t="s">
        <v>2546</v>
      </c>
      <c r="H2430" t="s">
        <v>2510</v>
      </c>
      <c r="I2430" t="s">
        <v>2511</v>
      </c>
      <c r="J2430" t="s">
        <v>2547</v>
      </c>
      <c r="K2430" t="s">
        <v>2548</v>
      </c>
      <c r="L2430" t="s">
        <v>2058</v>
      </c>
      <c r="M2430" t="s">
        <v>2059</v>
      </c>
      <c r="N2430">
        <v>0</v>
      </c>
      <c r="O2430">
        <v>0</v>
      </c>
      <c r="P2430">
        <v>0</v>
      </c>
      <c r="Q2430">
        <v>24480</v>
      </c>
      <c r="R2430">
        <v>0</v>
      </c>
      <c r="S2430">
        <v>0</v>
      </c>
      <c r="T2430">
        <v>0</v>
      </c>
      <c r="U2430">
        <v>0</v>
      </c>
      <c r="V2430">
        <v>0</v>
      </c>
      <c r="W2430">
        <v>0</v>
      </c>
      <c r="X2430">
        <v>0</v>
      </c>
      <c r="Y2430">
        <v>0</v>
      </c>
      <c r="Z2430">
        <v>0</v>
      </c>
      <c r="AA2430">
        <v>0</v>
      </c>
      <c r="AB2430">
        <v>0</v>
      </c>
      <c r="AC2430">
        <v>0</v>
      </c>
      <c r="AD2430">
        <v>0</v>
      </c>
      <c r="AE2430">
        <v>0</v>
      </c>
      <c r="AF2430">
        <v>0</v>
      </c>
      <c r="AG2430" t="s">
        <v>12327</v>
      </c>
      <c r="AH2430" s="21" t="str">
        <f t="shared" si="74"/>
        <v>YR21</v>
      </c>
      <c r="AI2430" s="21">
        <v>107.92500000000001</v>
      </c>
      <c r="AJ2430" s="21">
        <f t="shared" si="75"/>
        <v>100</v>
      </c>
      <c r="AK2430" s="21" t="s">
        <v>2060</v>
      </c>
      <c r="AL2430" t="s">
        <v>2551</v>
      </c>
      <c r="AM2430" t="s">
        <v>53</v>
      </c>
      <c r="AN2430" t="s">
        <v>2029</v>
      </c>
    </row>
    <row r="2431" spans="1:40" ht="15" hidden="1" thickTop="1" x14ac:dyDescent="0.35">
      <c r="A2431" t="s">
        <v>12294</v>
      </c>
      <c r="B2431" t="s">
        <v>12332</v>
      </c>
      <c r="C2431" t="s">
        <v>2709</v>
      </c>
      <c r="D2431" t="s">
        <v>12333</v>
      </c>
      <c r="E2431" t="s">
        <v>2562</v>
      </c>
      <c r="F2431">
        <v>1</v>
      </c>
      <c r="G2431" t="s">
        <v>2546</v>
      </c>
      <c r="H2431" t="s">
        <v>2510</v>
      </c>
      <c r="I2431" t="s">
        <v>2511</v>
      </c>
      <c r="J2431" t="s">
        <v>2547</v>
      </c>
      <c r="K2431" t="s">
        <v>2548</v>
      </c>
      <c r="L2431" t="s">
        <v>2058</v>
      </c>
      <c r="M2431" t="s">
        <v>2059</v>
      </c>
      <c r="N2431">
        <v>0</v>
      </c>
      <c r="O2431">
        <v>0</v>
      </c>
      <c r="P2431">
        <v>0</v>
      </c>
      <c r="Q2431">
        <v>24480</v>
      </c>
      <c r="R2431">
        <v>0</v>
      </c>
      <c r="S2431">
        <v>0</v>
      </c>
      <c r="T2431">
        <v>0</v>
      </c>
      <c r="U2431">
        <v>0</v>
      </c>
      <c r="V2431">
        <v>0</v>
      </c>
      <c r="W2431">
        <v>0</v>
      </c>
      <c r="X2431">
        <v>0</v>
      </c>
      <c r="Y2431">
        <v>0</v>
      </c>
      <c r="Z2431">
        <v>0</v>
      </c>
      <c r="AA2431">
        <v>0</v>
      </c>
      <c r="AB2431">
        <v>0</v>
      </c>
      <c r="AC2431">
        <v>0</v>
      </c>
      <c r="AD2431">
        <v>0</v>
      </c>
      <c r="AE2431">
        <v>0</v>
      </c>
      <c r="AF2431">
        <v>0</v>
      </c>
      <c r="AG2431" t="s">
        <v>12334</v>
      </c>
      <c r="AH2431" s="21" t="str">
        <f t="shared" si="74"/>
        <v>YO27</v>
      </c>
      <c r="AI2431" s="21">
        <v>107.92500000000001</v>
      </c>
      <c r="AJ2431" s="21">
        <f t="shared" si="75"/>
        <v>100</v>
      </c>
      <c r="AK2431" s="21" t="s">
        <v>2060</v>
      </c>
      <c r="AL2431" t="s">
        <v>2551</v>
      </c>
      <c r="AM2431" t="s">
        <v>53</v>
      </c>
      <c r="AN2431" t="s">
        <v>2031</v>
      </c>
    </row>
    <row r="2432" spans="1:40" ht="15" hidden="1" thickTop="1" x14ac:dyDescent="0.35">
      <c r="A2432" t="s">
        <v>12298</v>
      </c>
      <c r="B2432" t="s">
        <v>12336</v>
      </c>
      <c r="C2432" t="s">
        <v>76</v>
      </c>
      <c r="D2432" t="s">
        <v>12337</v>
      </c>
      <c r="E2432" t="s">
        <v>560</v>
      </c>
      <c r="F2432">
        <v>1</v>
      </c>
      <c r="G2432" t="s">
        <v>2055</v>
      </c>
      <c r="H2432" t="s">
        <v>2056</v>
      </c>
      <c r="I2432" t="s">
        <v>2511</v>
      </c>
      <c r="J2432" t="s">
        <v>67</v>
      </c>
      <c r="K2432" t="s">
        <v>68</v>
      </c>
      <c r="L2432" t="s">
        <v>2058</v>
      </c>
      <c r="M2432" t="s">
        <v>2059</v>
      </c>
      <c r="N2432">
        <v>2</v>
      </c>
      <c r="O2432">
        <v>253</v>
      </c>
      <c r="P2432">
        <v>1.03</v>
      </c>
      <c r="Q2432">
        <v>24480</v>
      </c>
      <c r="R2432">
        <v>2</v>
      </c>
      <c r="S2432">
        <v>253</v>
      </c>
      <c r="T2432">
        <v>1.03</v>
      </c>
      <c r="U2432">
        <v>0</v>
      </c>
      <c r="V2432">
        <v>0</v>
      </c>
      <c r="W2432">
        <v>0</v>
      </c>
      <c r="X2432">
        <v>0</v>
      </c>
      <c r="Y2432">
        <v>0</v>
      </c>
      <c r="Z2432">
        <v>0</v>
      </c>
      <c r="AA2432">
        <v>0</v>
      </c>
      <c r="AB2432">
        <v>0</v>
      </c>
      <c r="AC2432">
        <v>0</v>
      </c>
      <c r="AD2432">
        <v>0</v>
      </c>
      <c r="AE2432">
        <v>0</v>
      </c>
      <c r="AF2432">
        <v>0</v>
      </c>
      <c r="AG2432" t="s">
        <v>325</v>
      </c>
      <c r="AH2432" s="21" t="str">
        <f t="shared" si="74"/>
        <v>YO27</v>
      </c>
      <c r="AI2432" s="21">
        <v>107.92500000000001</v>
      </c>
      <c r="AJ2432" s="21">
        <f t="shared" si="75"/>
        <v>98.966503267973863</v>
      </c>
      <c r="AK2432" s="21" t="s">
        <v>2063</v>
      </c>
      <c r="AL2432" t="s">
        <v>70</v>
      </c>
      <c r="AM2432" t="s">
        <v>53</v>
      </c>
      <c r="AN2432" t="s">
        <v>2030</v>
      </c>
    </row>
    <row r="2433" spans="1:40" ht="15" hidden="1" thickTop="1" x14ac:dyDescent="0.35">
      <c r="A2433" t="s">
        <v>12302</v>
      </c>
      <c r="B2433" t="s">
        <v>12339</v>
      </c>
      <c r="C2433" t="s">
        <v>9143</v>
      </c>
      <c r="D2433" t="s">
        <v>12340</v>
      </c>
      <c r="E2433" t="s">
        <v>116</v>
      </c>
      <c r="F2433">
        <v>1</v>
      </c>
      <c r="G2433" t="s">
        <v>2055</v>
      </c>
      <c r="H2433" t="s">
        <v>2056</v>
      </c>
      <c r="I2433" t="s">
        <v>2511</v>
      </c>
      <c r="J2433" t="s">
        <v>3693</v>
      </c>
      <c r="K2433" t="s">
        <v>63</v>
      </c>
      <c r="L2433" t="s">
        <v>2058</v>
      </c>
      <c r="M2433" t="s">
        <v>2982</v>
      </c>
      <c r="N2433">
        <v>1</v>
      </c>
      <c r="O2433">
        <v>66</v>
      </c>
      <c r="P2433">
        <v>0.46</v>
      </c>
      <c r="Q2433">
        <v>14280</v>
      </c>
      <c r="R2433">
        <v>0</v>
      </c>
      <c r="S2433">
        <v>0</v>
      </c>
      <c r="T2433">
        <v>0</v>
      </c>
      <c r="U2433">
        <v>0</v>
      </c>
      <c r="V2433">
        <v>0</v>
      </c>
      <c r="W2433">
        <v>0</v>
      </c>
      <c r="X2433">
        <v>1</v>
      </c>
      <c r="Y2433">
        <v>66</v>
      </c>
      <c r="Z2433">
        <v>0.46</v>
      </c>
      <c r="AA2433">
        <v>0</v>
      </c>
      <c r="AB2433">
        <v>0</v>
      </c>
      <c r="AC2433">
        <v>0</v>
      </c>
      <c r="AD2433">
        <v>0</v>
      </c>
      <c r="AE2433">
        <v>0</v>
      </c>
      <c r="AF2433">
        <v>0</v>
      </c>
      <c r="AG2433" t="s">
        <v>12341</v>
      </c>
      <c r="AH2433" s="21" t="str">
        <f t="shared" si="74"/>
        <v>YR20</v>
      </c>
      <c r="AI2433" s="21">
        <v>62.999999999999986</v>
      </c>
      <c r="AJ2433" s="21">
        <f t="shared" si="75"/>
        <v>99.537815126050418</v>
      </c>
      <c r="AK2433" s="21" t="s">
        <v>2063</v>
      </c>
      <c r="AL2433" t="s">
        <v>2271</v>
      </c>
      <c r="AM2433" t="s">
        <v>53</v>
      </c>
      <c r="AN2433" t="s">
        <v>2030</v>
      </c>
    </row>
    <row r="2434" spans="1:40" ht="15" hidden="1" thickTop="1" x14ac:dyDescent="0.35">
      <c r="A2434" t="s">
        <v>12306</v>
      </c>
      <c r="B2434" t="s">
        <v>12343</v>
      </c>
      <c r="C2434" t="s">
        <v>4750</v>
      </c>
      <c r="D2434" t="s">
        <v>12344</v>
      </c>
      <c r="E2434" t="s">
        <v>46</v>
      </c>
      <c r="F2434">
        <v>1</v>
      </c>
      <c r="G2434" t="s">
        <v>2055</v>
      </c>
      <c r="H2434" t="s">
        <v>2056</v>
      </c>
      <c r="I2434" t="s">
        <v>2511</v>
      </c>
      <c r="J2434" t="s">
        <v>4752</v>
      </c>
      <c r="K2434" t="s">
        <v>42</v>
      </c>
      <c r="L2434" t="s">
        <v>2058</v>
      </c>
      <c r="M2434" t="s">
        <v>2059</v>
      </c>
      <c r="N2434">
        <v>3</v>
      </c>
      <c r="O2434">
        <v>267</v>
      </c>
      <c r="P2434">
        <v>1.0900000000000001</v>
      </c>
      <c r="Q2434">
        <v>24480</v>
      </c>
      <c r="R2434">
        <v>1</v>
      </c>
      <c r="S2434">
        <v>59</v>
      </c>
      <c r="T2434">
        <v>0.24</v>
      </c>
      <c r="U2434">
        <v>0</v>
      </c>
      <c r="V2434">
        <v>0</v>
      </c>
      <c r="W2434">
        <v>0</v>
      </c>
      <c r="X2434">
        <v>0</v>
      </c>
      <c r="Y2434">
        <v>0</v>
      </c>
      <c r="Z2434">
        <v>0</v>
      </c>
      <c r="AA2434">
        <v>2</v>
      </c>
      <c r="AB2434">
        <v>208</v>
      </c>
      <c r="AC2434">
        <v>0.85</v>
      </c>
      <c r="AD2434">
        <v>0</v>
      </c>
      <c r="AE2434">
        <v>0</v>
      </c>
      <c r="AF2434">
        <v>0</v>
      </c>
      <c r="AG2434" t="s">
        <v>12345</v>
      </c>
      <c r="AH2434" s="21" t="str">
        <f t="shared" si="74"/>
        <v>YO27</v>
      </c>
      <c r="AI2434" s="21">
        <v>107.92500000000001</v>
      </c>
      <c r="AJ2434" s="21">
        <f t="shared" si="75"/>
        <v>98.909313725490193</v>
      </c>
      <c r="AK2434" s="21" t="s">
        <v>2063</v>
      </c>
      <c r="AL2434" t="s">
        <v>2841</v>
      </c>
      <c r="AM2434" t="s">
        <v>53</v>
      </c>
      <c r="AN2434" t="s">
        <v>2029</v>
      </c>
    </row>
    <row r="2435" spans="1:40" ht="15" hidden="1" thickTop="1" x14ac:dyDescent="0.35">
      <c r="A2435" t="s">
        <v>12310</v>
      </c>
      <c r="B2435" t="s">
        <v>12347</v>
      </c>
      <c r="C2435" t="s">
        <v>3248</v>
      </c>
      <c r="D2435" t="s">
        <v>12348</v>
      </c>
      <c r="E2435" t="s">
        <v>2938</v>
      </c>
      <c r="F2435">
        <v>1</v>
      </c>
      <c r="G2435" t="s">
        <v>2593</v>
      </c>
      <c r="H2435" t="s">
        <v>2056</v>
      </c>
      <c r="I2435" t="s">
        <v>2511</v>
      </c>
      <c r="J2435" t="s">
        <v>3250</v>
      </c>
      <c r="K2435" t="s">
        <v>65</v>
      </c>
      <c r="L2435" t="s">
        <v>2058</v>
      </c>
      <c r="M2435" t="s">
        <v>2059</v>
      </c>
      <c r="N2435">
        <v>1</v>
      </c>
      <c r="O2435">
        <v>19</v>
      </c>
      <c r="P2435">
        <v>0.08</v>
      </c>
      <c r="Q2435">
        <v>24480</v>
      </c>
      <c r="R2435">
        <v>1</v>
      </c>
      <c r="S2435">
        <v>19</v>
      </c>
      <c r="T2435">
        <v>0.08</v>
      </c>
      <c r="U2435">
        <v>0</v>
      </c>
      <c r="V2435">
        <v>0</v>
      </c>
      <c r="W2435">
        <v>0</v>
      </c>
      <c r="X2435">
        <v>0</v>
      </c>
      <c r="Y2435">
        <v>0</v>
      </c>
      <c r="Z2435">
        <v>0</v>
      </c>
      <c r="AA2435">
        <v>0</v>
      </c>
      <c r="AB2435">
        <v>0</v>
      </c>
      <c r="AC2435">
        <v>0</v>
      </c>
      <c r="AD2435">
        <v>0</v>
      </c>
      <c r="AE2435">
        <v>0</v>
      </c>
      <c r="AF2435">
        <v>0</v>
      </c>
      <c r="AG2435" t="s">
        <v>12349</v>
      </c>
      <c r="AH2435" s="21" t="str">
        <f t="shared" si="74"/>
        <v>YO27</v>
      </c>
      <c r="AI2435" s="21">
        <v>107.92500000000001</v>
      </c>
      <c r="AJ2435" s="21">
        <f t="shared" si="75"/>
        <v>99.922385620915037</v>
      </c>
      <c r="AK2435" s="21" t="s">
        <v>2060</v>
      </c>
      <c r="AL2435" t="s">
        <v>2527</v>
      </c>
      <c r="AM2435" t="s">
        <v>53</v>
      </c>
      <c r="AN2435" t="s">
        <v>2030</v>
      </c>
    </row>
    <row r="2436" spans="1:40" ht="15" hidden="1" thickTop="1" x14ac:dyDescent="0.35">
      <c r="A2436" t="s">
        <v>12314</v>
      </c>
      <c r="B2436" t="s">
        <v>12351</v>
      </c>
      <c r="C2436" t="s">
        <v>2941</v>
      </c>
      <c r="D2436" t="s">
        <v>12352</v>
      </c>
      <c r="E2436" t="s">
        <v>2920</v>
      </c>
      <c r="F2436">
        <v>1</v>
      </c>
      <c r="G2436" t="s">
        <v>2682</v>
      </c>
      <c r="H2436" t="s">
        <v>2620</v>
      </c>
      <c r="I2436" t="s">
        <v>2511</v>
      </c>
      <c r="J2436" t="s">
        <v>2921</v>
      </c>
      <c r="K2436" t="s">
        <v>2684</v>
      </c>
      <c r="L2436" t="s">
        <v>2058</v>
      </c>
      <c r="M2436" t="s">
        <v>2059</v>
      </c>
      <c r="N2436">
        <v>1</v>
      </c>
      <c r="O2436">
        <v>40</v>
      </c>
      <c r="P2436">
        <v>0.16</v>
      </c>
      <c r="Q2436">
        <v>24480</v>
      </c>
      <c r="R2436">
        <v>0</v>
      </c>
      <c r="S2436">
        <v>0</v>
      </c>
      <c r="T2436">
        <v>0</v>
      </c>
      <c r="U2436">
        <v>0</v>
      </c>
      <c r="V2436">
        <v>0</v>
      </c>
      <c r="W2436">
        <v>0</v>
      </c>
      <c r="X2436">
        <v>1</v>
      </c>
      <c r="Y2436">
        <v>40</v>
      </c>
      <c r="Z2436">
        <v>0.16</v>
      </c>
      <c r="AA2436">
        <v>0</v>
      </c>
      <c r="AB2436">
        <v>0</v>
      </c>
      <c r="AC2436">
        <v>0</v>
      </c>
      <c r="AD2436">
        <v>0</v>
      </c>
      <c r="AE2436">
        <v>0</v>
      </c>
      <c r="AF2436">
        <v>0</v>
      </c>
      <c r="AG2436" t="s">
        <v>12353</v>
      </c>
      <c r="AH2436" s="21" t="str">
        <f t="shared" si="74"/>
        <v>YR21</v>
      </c>
      <c r="AI2436" s="21">
        <v>107.92500000000001</v>
      </c>
      <c r="AJ2436" s="21">
        <f t="shared" si="75"/>
        <v>99.83660130718954</v>
      </c>
      <c r="AK2436" s="21" t="s">
        <v>2060</v>
      </c>
      <c r="AL2436" t="s">
        <v>2923</v>
      </c>
      <c r="AM2436" t="s">
        <v>53</v>
      </c>
      <c r="AN2436" t="s">
        <v>2029</v>
      </c>
    </row>
    <row r="2437" spans="1:40" ht="15" hidden="1" thickTop="1" x14ac:dyDescent="0.35">
      <c r="A2437" t="s">
        <v>12318</v>
      </c>
      <c r="B2437" t="s">
        <v>12355</v>
      </c>
      <c r="C2437" t="s">
        <v>3857</v>
      </c>
      <c r="D2437" t="s">
        <v>12356</v>
      </c>
      <c r="E2437" t="s">
        <v>558</v>
      </c>
      <c r="F2437">
        <v>2</v>
      </c>
      <c r="G2437" t="s">
        <v>2524</v>
      </c>
      <c r="H2437" t="s">
        <v>2056</v>
      </c>
      <c r="I2437" t="s">
        <v>2511</v>
      </c>
      <c r="J2437" t="s">
        <v>2532</v>
      </c>
      <c r="K2437" t="s">
        <v>62</v>
      </c>
      <c r="L2437" t="s">
        <v>2058</v>
      </c>
      <c r="M2437" t="s">
        <v>2059</v>
      </c>
      <c r="N2437">
        <v>0</v>
      </c>
      <c r="O2437">
        <v>0</v>
      </c>
      <c r="P2437">
        <v>0</v>
      </c>
      <c r="Q2437">
        <v>24480</v>
      </c>
      <c r="R2437">
        <v>0</v>
      </c>
      <c r="S2437">
        <v>0</v>
      </c>
      <c r="T2437">
        <v>0</v>
      </c>
      <c r="U2437">
        <v>0</v>
      </c>
      <c r="V2437">
        <v>0</v>
      </c>
      <c r="W2437">
        <v>0</v>
      </c>
      <c r="X2437">
        <v>0</v>
      </c>
      <c r="Y2437">
        <v>0</v>
      </c>
      <c r="Z2437">
        <v>0</v>
      </c>
      <c r="AA2437">
        <v>0</v>
      </c>
      <c r="AB2437">
        <v>0</v>
      </c>
      <c r="AC2437">
        <v>0</v>
      </c>
      <c r="AD2437">
        <v>0</v>
      </c>
      <c r="AE2437">
        <v>0</v>
      </c>
      <c r="AF2437">
        <v>0</v>
      </c>
      <c r="AG2437" t="s">
        <v>12357</v>
      </c>
      <c r="AH2437" s="21" t="str">
        <f t="shared" si="74"/>
        <v>YO27</v>
      </c>
      <c r="AI2437" s="21">
        <v>107.92500000000001</v>
      </c>
      <c r="AJ2437" s="21">
        <f t="shared" si="75"/>
        <v>100</v>
      </c>
      <c r="AK2437" s="21" t="s">
        <v>2060</v>
      </c>
      <c r="AL2437" t="s">
        <v>2527</v>
      </c>
      <c r="AM2437" t="s">
        <v>53</v>
      </c>
      <c r="AN2437" t="s">
        <v>2030</v>
      </c>
    </row>
    <row r="2438" spans="1:40" ht="15" hidden="1" thickTop="1" x14ac:dyDescent="0.35">
      <c r="A2438" t="s">
        <v>12320</v>
      </c>
      <c r="B2438" t="s">
        <v>12359</v>
      </c>
      <c r="C2438" t="s">
        <v>5214</v>
      </c>
      <c r="D2438" t="s">
        <v>12360</v>
      </c>
      <c r="E2438" t="s">
        <v>4786</v>
      </c>
      <c r="F2438">
        <v>1</v>
      </c>
      <c r="G2438" t="s">
        <v>2509</v>
      </c>
      <c r="H2438" t="s">
        <v>2510</v>
      </c>
      <c r="I2438" t="s">
        <v>2511</v>
      </c>
      <c r="J2438" t="s">
        <v>2987</v>
      </c>
      <c r="K2438" t="s">
        <v>2513</v>
      </c>
      <c r="L2438" t="s">
        <v>2058</v>
      </c>
      <c r="M2438" t="s">
        <v>2059</v>
      </c>
      <c r="N2438">
        <v>0</v>
      </c>
      <c r="O2438">
        <v>0</v>
      </c>
      <c r="P2438">
        <v>0</v>
      </c>
      <c r="Q2438">
        <v>24480</v>
      </c>
      <c r="R2438">
        <v>0</v>
      </c>
      <c r="S2438">
        <v>0</v>
      </c>
      <c r="T2438">
        <v>0</v>
      </c>
      <c r="U2438">
        <v>0</v>
      </c>
      <c r="V2438">
        <v>0</v>
      </c>
      <c r="W2438">
        <v>0</v>
      </c>
      <c r="X2438">
        <v>0</v>
      </c>
      <c r="Y2438">
        <v>0</v>
      </c>
      <c r="Z2438">
        <v>0</v>
      </c>
      <c r="AA2438">
        <v>0</v>
      </c>
      <c r="AB2438">
        <v>0</v>
      </c>
      <c r="AC2438">
        <v>0</v>
      </c>
      <c r="AD2438">
        <v>0</v>
      </c>
      <c r="AE2438">
        <v>0</v>
      </c>
      <c r="AF2438">
        <v>0</v>
      </c>
      <c r="AG2438" t="s">
        <v>12361</v>
      </c>
      <c r="AH2438" s="21" t="str">
        <f t="shared" si="74"/>
        <v>YO27</v>
      </c>
      <c r="AI2438" s="21">
        <v>107.92500000000001</v>
      </c>
      <c r="AJ2438" s="21">
        <f t="shared" si="75"/>
        <v>100</v>
      </c>
      <c r="AK2438" s="21" t="s">
        <v>2060</v>
      </c>
      <c r="AL2438" t="s">
        <v>2515</v>
      </c>
      <c r="AM2438" t="s">
        <v>53</v>
      </c>
      <c r="AN2438" t="s">
        <v>2034</v>
      </c>
    </row>
    <row r="2439" spans="1:40" ht="15" hidden="1" thickTop="1" x14ac:dyDescent="0.35">
      <c r="A2439" t="s">
        <v>12324</v>
      </c>
      <c r="B2439" t="s">
        <v>12363</v>
      </c>
      <c r="C2439" t="s">
        <v>3100</v>
      </c>
      <c r="D2439" t="s">
        <v>12364</v>
      </c>
      <c r="E2439" t="s">
        <v>2815</v>
      </c>
      <c r="F2439">
        <v>1</v>
      </c>
      <c r="G2439" t="s">
        <v>2816</v>
      </c>
      <c r="H2439" t="s">
        <v>2620</v>
      </c>
      <c r="I2439" t="s">
        <v>2511</v>
      </c>
      <c r="J2439" t="s">
        <v>2817</v>
      </c>
      <c r="K2439" t="s">
        <v>2818</v>
      </c>
      <c r="L2439" t="s">
        <v>2058</v>
      </c>
      <c r="M2439" t="s">
        <v>2059</v>
      </c>
      <c r="N2439">
        <v>0</v>
      </c>
      <c r="O2439">
        <v>0</v>
      </c>
      <c r="P2439">
        <v>0</v>
      </c>
      <c r="Q2439">
        <v>24480</v>
      </c>
      <c r="R2439">
        <v>0</v>
      </c>
      <c r="S2439">
        <v>0</v>
      </c>
      <c r="T2439">
        <v>0</v>
      </c>
      <c r="U2439">
        <v>0</v>
      </c>
      <c r="V2439">
        <v>0</v>
      </c>
      <c r="W2439">
        <v>0</v>
      </c>
      <c r="X2439">
        <v>0</v>
      </c>
      <c r="Y2439">
        <v>0</v>
      </c>
      <c r="Z2439">
        <v>0</v>
      </c>
      <c r="AA2439">
        <v>0</v>
      </c>
      <c r="AB2439">
        <v>0</v>
      </c>
      <c r="AC2439">
        <v>0</v>
      </c>
      <c r="AD2439">
        <v>0</v>
      </c>
      <c r="AE2439">
        <v>0</v>
      </c>
      <c r="AF2439">
        <v>0</v>
      </c>
      <c r="AG2439" t="s">
        <v>12365</v>
      </c>
      <c r="AH2439" s="21" t="str">
        <f t="shared" ref="AH2439:AH2502" si="76">LEFT(AG2439,4)</f>
        <v>YR21</v>
      </c>
      <c r="AI2439" s="21">
        <v>107.92500000000001</v>
      </c>
      <c r="AJ2439" s="21">
        <f t="shared" ref="AJ2439:AJ2502" si="77">100-(O2439/Q2439*100)</f>
        <v>100</v>
      </c>
      <c r="AK2439" s="21" t="s">
        <v>2060</v>
      </c>
      <c r="AL2439" t="s">
        <v>2820</v>
      </c>
      <c r="AM2439" t="s">
        <v>53</v>
      </c>
      <c r="AN2439" t="s">
        <v>2031</v>
      </c>
    </row>
    <row r="2440" spans="1:40" ht="15" hidden="1" thickTop="1" x14ac:dyDescent="0.35">
      <c r="A2440" t="s">
        <v>12328</v>
      </c>
      <c r="B2440" t="s">
        <v>12369</v>
      </c>
      <c r="C2440" t="s">
        <v>7186</v>
      </c>
      <c r="D2440" t="s">
        <v>12370</v>
      </c>
      <c r="E2440" t="s">
        <v>2575</v>
      </c>
      <c r="F2440">
        <v>1</v>
      </c>
      <c r="G2440" t="s">
        <v>2576</v>
      </c>
      <c r="H2440" t="s">
        <v>2577</v>
      </c>
      <c r="I2440" t="s">
        <v>2511</v>
      </c>
      <c r="J2440" t="s">
        <v>2578</v>
      </c>
      <c r="K2440" t="s">
        <v>2579</v>
      </c>
      <c r="L2440" t="s">
        <v>2058</v>
      </c>
      <c r="M2440" t="s">
        <v>2059</v>
      </c>
      <c r="N2440">
        <v>0</v>
      </c>
      <c r="O2440">
        <v>0</v>
      </c>
      <c r="P2440">
        <v>0</v>
      </c>
      <c r="Q2440">
        <v>24480</v>
      </c>
      <c r="R2440">
        <v>0</v>
      </c>
      <c r="S2440">
        <v>0</v>
      </c>
      <c r="T2440">
        <v>0</v>
      </c>
      <c r="U2440">
        <v>0</v>
      </c>
      <c r="V2440">
        <v>0</v>
      </c>
      <c r="W2440">
        <v>0</v>
      </c>
      <c r="X2440">
        <v>0</v>
      </c>
      <c r="Y2440">
        <v>0</v>
      </c>
      <c r="Z2440">
        <v>0</v>
      </c>
      <c r="AA2440">
        <v>0</v>
      </c>
      <c r="AB2440">
        <v>0</v>
      </c>
      <c r="AC2440">
        <v>0</v>
      </c>
      <c r="AD2440">
        <v>0</v>
      </c>
      <c r="AE2440">
        <v>0</v>
      </c>
      <c r="AF2440">
        <v>0</v>
      </c>
      <c r="AG2440" t="s">
        <v>12371</v>
      </c>
      <c r="AH2440" s="21" t="str">
        <f t="shared" si="76"/>
        <v>YO98</v>
      </c>
      <c r="AI2440" s="21">
        <v>107.92500000000001</v>
      </c>
      <c r="AJ2440" s="21">
        <f t="shared" si="77"/>
        <v>100</v>
      </c>
      <c r="AK2440" s="21" t="s">
        <v>2060</v>
      </c>
      <c r="AL2440" t="s">
        <v>2581</v>
      </c>
      <c r="AM2440" t="s">
        <v>53</v>
      </c>
      <c r="AN2440" t="s">
        <v>2031</v>
      </c>
    </row>
    <row r="2441" spans="1:40" ht="15" hidden="1" thickTop="1" x14ac:dyDescent="0.35">
      <c r="A2441" t="s">
        <v>12331</v>
      </c>
      <c r="B2441" t="s">
        <v>12373</v>
      </c>
      <c r="C2441" t="s">
        <v>3134</v>
      </c>
      <c r="D2441" t="s">
        <v>12374</v>
      </c>
      <c r="E2441" t="s">
        <v>2724</v>
      </c>
      <c r="F2441">
        <v>1</v>
      </c>
      <c r="G2441" t="s">
        <v>2682</v>
      </c>
      <c r="H2441" t="s">
        <v>2620</v>
      </c>
      <c r="I2441" t="s">
        <v>2511</v>
      </c>
      <c r="J2441" t="s">
        <v>2725</v>
      </c>
      <c r="K2441" t="s">
        <v>2684</v>
      </c>
      <c r="L2441" t="s">
        <v>2058</v>
      </c>
      <c r="M2441" t="s">
        <v>2358</v>
      </c>
      <c r="N2441">
        <v>0</v>
      </c>
      <c r="O2441">
        <v>0</v>
      </c>
      <c r="P2441">
        <v>0</v>
      </c>
      <c r="Q2441">
        <v>13260</v>
      </c>
      <c r="R2441">
        <v>0</v>
      </c>
      <c r="S2441">
        <v>0</v>
      </c>
      <c r="T2441">
        <v>0</v>
      </c>
      <c r="U2441">
        <v>0</v>
      </c>
      <c r="V2441">
        <v>0</v>
      </c>
      <c r="W2441">
        <v>0</v>
      </c>
      <c r="X2441">
        <v>0</v>
      </c>
      <c r="Y2441">
        <v>0</v>
      </c>
      <c r="Z2441">
        <v>0</v>
      </c>
      <c r="AA2441">
        <v>0</v>
      </c>
      <c r="AB2441">
        <v>0</v>
      </c>
      <c r="AC2441">
        <v>0</v>
      </c>
      <c r="AD2441">
        <v>0</v>
      </c>
      <c r="AE2441">
        <v>0</v>
      </c>
      <c r="AF2441">
        <v>0</v>
      </c>
      <c r="AG2441" t="s">
        <v>12375</v>
      </c>
      <c r="AH2441" s="21" t="str">
        <f t="shared" si="76"/>
        <v>YN23</v>
      </c>
      <c r="AI2441" s="21">
        <v>58.500000000000014</v>
      </c>
      <c r="AJ2441" s="21">
        <f t="shared" si="77"/>
        <v>100</v>
      </c>
      <c r="AK2441" s="21" t="s">
        <v>2060</v>
      </c>
      <c r="AL2441" t="s">
        <v>2725</v>
      </c>
      <c r="AM2441" t="s">
        <v>53</v>
      </c>
      <c r="AN2441" t="s">
        <v>2031</v>
      </c>
    </row>
    <row r="2442" spans="1:40" ht="15" hidden="1" thickTop="1" x14ac:dyDescent="0.35">
      <c r="A2442" t="s">
        <v>12335</v>
      </c>
      <c r="B2442" t="s">
        <v>12377</v>
      </c>
      <c r="C2442" t="s">
        <v>2530</v>
      </c>
      <c r="D2442" t="s">
        <v>12378</v>
      </c>
      <c r="E2442" t="s">
        <v>558</v>
      </c>
      <c r="F2442">
        <v>1</v>
      </c>
      <c r="G2442" t="s">
        <v>2524</v>
      </c>
      <c r="H2442" t="s">
        <v>2056</v>
      </c>
      <c r="I2442" t="s">
        <v>2511</v>
      </c>
      <c r="J2442" t="s">
        <v>2532</v>
      </c>
      <c r="K2442" t="s">
        <v>62</v>
      </c>
      <c r="L2442" t="s">
        <v>2058</v>
      </c>
      <c r="M2442" t="s">
        <v>2225</v>
      </c>
      <c r="N2442">
        <v>0</v>
      </c>
      <c r="O2442">
        <v>0</v>
      </c>
      <c r="P2442">
        <v>0</v>
      </c>
      <c r="Q2442">
        <v>12240</v>
      </c>
      <c r="R2442">
        <v>0</v>
      </c>
      <c r="S2442">
        <v>0</v>
      </c>
      <c r="T2442">
        <v>0</v>
      </c>
      <c r="U2442">
        <v>0</v>
      </c>
      <c r="V2442">
        <v>0</v>
      </c>
      <c r="W2442">
        <v>0</v>
      </c>
      <c r="X2442">
        <v>0</v>
      </c>
      <c r="Y2442">
        <v>0</v>
      </c>
      <c r="Z2442">
        <v>0</v>
      </c>
      <c r="AA2442">
        <v>0</v>
      </c>
      <c r="AB2442">
        <v>0</v>
      </c>
      <c r="AC2442">
        <v>0</v>
      </c>
      <c r="AD2442">
        <v>0</v>
      </c>
      <c r="AE2442">
        <v>0</v>
      </c>
      <c r="AF2442">
        <v>0</v>
      </c>
      <c r="AG2442" t="s">
        <v>12379</v>
      </c>
      <c r="AH2442" s="21" t="str">
        <f t="shared" si="76"/>
        <v>YR21</v>
      </c>
      <c r="AI2442" s="21">
        <v>54</v>
      </c>
      <c r="AJ2442" s="21">
        <f t="shared" si="77"/>
        <v>100</v>
      </c>
      <c r="AK2442" s="21" t="s">
        <v>2060</v>
      </c>
      <c r="AL2442" t="s">
        <v>2527</v>
      </c>
      <c r="AM2442" t="s">
        <v>53</v>
      </c>
      <c r="AN2442" t="s">
        <v>2029</v>
      </c>
    </row>
    <row r="2443" spans="1:40" ht="15" hidden="1" thickTop="1" x14ac:dyDescent="0.35">
      <c r="A2443" t="s">
        <v>12338</v>
      </c>
      <c r="B2443" t="s">
        <v>12381</v>
      </c>
      <c r="C2443" t="s">
        <v>7888</v>
      </c>
      <c r="D2443" t="s">
        <v>12382</v>
      </c>
      <c r="E2443" t="s">
        <v>2667</v>
      </c>
      <c r="F2443">
        <v>1</v>
      </c>
      <c r="G2443" t="s">
        <v>2509</v>
      </c>
      <c r="H2443" t="s">
        <v>2510</v>
      </c>
      <c r="I2443" t="s">
        <v>2511</v>
      </c>
      <c r="J2443" t="s">
        <v>2794</v>
      </c>
      <c r="K2443" t="s">
        <v>2669</v>
      </c>
      <c r="L2443" t="s">
        <v>2058</v>
      </c>
      <c r="M2443" t="s">
        <v>2982</v>
      </c>
      <c r="N2443">
        <v>0</v>
      </c>
      <c r="O2443">
        <v>0</v>
      </c>
      <c r="P2443">
        <v>0</v>
      </c>
      <c r="Q2443">
        <v>14280</v>
      </c>
      <c r="R2443">
        <v>0</v>
      </c>
      <c r="S2443">
        <v>0</v>
      </c>
      <c r="T2443">
        <v>0</v>
      </c>
      <c r="U2443">
        <v>0</v>
      </c>
      <c r="V2443">
        <v>0</v>
      </c>
      <c r="W2443">
        <v>0</v>
      </c>
      <c r="X2443">
        <v>0</v>
      </c>
      <c r="Y2443">
        <v>0</v>
      </c>
      <c r="Z2443">
        <v>0</v>
      </c>
      <c r="AA2443">
        <v>0</v>
      </c>
      <c r="AB2443">
        <v>0</v>
      </c>
      <c r="AC2443">
        <v>0</v>
      </c>
      <c r="AD2443">
        <v>0</v>
      </c>
      <c r="AE2443">
        <v>0</v>
      </c>
      <c r="AF2443">
        <v>0</v>
      </c>
      <c r="AG2443" t="s">
        <v>12383</v>
      </c>
      <c r="AH2443" s="21" t="str">
        <f t="shared" si="76"/>
        <v>YO27</v>
      </c>
      <c r="AI2443" s="21">
        <v>62.999999999999986</v>
      </c>
      <c r="AJ2443" s="21">
        <f t="shared" si="77"/>
        <v>100</v>
      </c>
      <c r="AK2443" s="21" t="s">
        <v>2060</v>
      </c>
      <c r="AL2443" t="s">
        <v>2515</v>
      </c>
      <c r="AM2443" t="s">
        <v>53</v>
      </c>
      <c r="AN2443" t="s">
        <v>2029</v>
      </c>
    </row>
    <row r="2444" spans="1:40" ht="15" hidden="1" thickTop="1" x14ac:dyDescent="0.35">
      <c r="A2444" t="s">
        <v>12342</v>
      </c>
      <c r="B2444" t="s">
        <v>12385</v>
      </c>
      <c r="C2444" t="s">
        <v>12386</v>
      </c>
      <c r="D2444" t="s">
        <v>12387</v>
      </c>
      <c r="E2444" t="s">
        <v>64</v>
      </c>
      <c r="F2444">
        <v>2</v>
      </c>
      <c r="G2444" t="s">
        <v>2524</v>
      </c>
      <c r="H2444" t="s">
        <v>2056</v>
      </c>
      <c r="I2444" t="s">
        <v>2511</v>
      </c>
      <c r="J2444" t="s">
        <v>5458</v>
      </c>
      <c r="K2444" t="s">
        <v>62</v>
      </c>
      <c r="L2444" t="s">
        <v>2058</v>
      </c>
      <c r="M2444" t="s">
        <v>2207</v>
      </c>
      <c r="N2444">
        <v>0</v>
      </c>
      <c r="O2444">
        <v>0</v>
      </c>
      <c r="P2444">
        <v>0</v>
      </c>
      <c r="Q2444">
        <v>13260</v>
      </c>
      <c r="R2444">
        <v>0</v>
      </c>
      <c r="S2444">
        <v>0</v>
      </c>
      <c r="T2444">
        <v>0</v>
      </c>
      <c r="U2444">
        <v>0</v>
      </c>
      <c r="V2444">
        <v>0</v>
      </c>
      <c r="W2444">
        <v>0</v>
      </c>
      <c r="X2444">
        <v>0</v>
      </c>
      <c r="Y2444">
        <v>0</v>
      </c>
      <c r="Z2444">
        <v>0</v>
      </c>
      <c r="AA2444">
        <v>0</v>
      </c>
      <c r="AB2444">
        <v>0</v>
      </c>
      <c r="AC2444">
        <v>0</v>
      </c>
      <c r="AD2444">
        <v>0</v>
      </c>
      <c r="AE2444">
        <v>0</v>
      </c>
      <c r="AF2444">
        <v>0</v>
      </c>
      <c r="AG2444" t="s">
        <v>12388</v>
      </c>
      <c r="AH2444" s="21" t="str">
        <f t="shared" si="76"/>
        <v>YO27</v>
      </c>
      <c r="AI2444" s="21">
        <v>58.5</v>
      </c>
      <c r="AJ2444" s="21">
        <f t="shared" si="77"/>
        <v>100</v>
      </c>
      <c r="AK2444" s="21" t="s">
        <v>2060</v>
      </c>
      <c r="AL2444" t="s">
        <v>2527</v>
      </c>
      <c r="AM2444" t="s">
        <v>53</v>
      </c>
      <c r="AN2444" t="s">
        <v>2029</v>
      </c>
    </row>
    <row r="2445" spans="1:40" ht="15" hidden="1" thickTop="1" x14ac:dyDescent="0.35">
      <c r="A2445" t="s">
        <v>12346</v>
      </c>
      <c r="B2445" t="s">
        <v>12390</v>
      </c>
      <c r="C2445" t="s">
        <v>5259</v>
      </c>
      <c r="D2445" t="s">
        <v>12391</v>
      </c>
      <c r="E2445" t="s">
        <v>2938</v>
      </c>
      <c r="F2445">
        <v>1</v>
      </c>
      <c r="G2445" t="s">
        <v>2593</v>
      </c>
      <c r="H2445" t="s">
        <v>2056</v>
      </c>
      <c r="I2445" t="s">
        <v>2511</v>
      </c>
      <c r="J2445" t="s">
        <v>3250</v>
      </c>
      <c r="K2445" t="s">
        <v>65</v>
      </c>
      <c r="L2445" t="s">
        <v>2058</v>
      </c>
      <c r="M2445" t="s">
        <v>2170</v>
      </c>
      <c r="N2445">
        <v>0</v>
      </c>
      <c r="O2445">
        <v>0</v>
      </c>
      <c r="P2445">
        <v>0</v>
      </c>
      <c r="Q2445">
        <v>15300</v>
      </c>
      <c r="R2445">
        <v>0</v>
      </c>
      <c r="S2445">
        <v>0</v>
      </c>
      <c r="T2445">
        <v>0</v>
      </c>
      <c r="U2445">
        <v>0</v>
      </c>
      <c r="V2445">
        <v>0</v>
      </c>
      <c r="W2445">
        <v>0</v>
      </c>
      <c r="X2445">
        <v>0</v>
      </c>
      <c r="Y2445">
        <v>0</v>
      </c>
      <c r="Z2445">
        <v>0</v>
      </c>
      <c r="AA2445">
        <v>0</v>
      </c>
      <c r="AB2445">
        <v>0</v>
      </c>
      <c r="AC2445">
        <v>0</v>
      </c>
      <c r="AD2445">
        <v>0</v>
      </c>
      <c r="AE2445">
        <v>0</v>
      </c>
      <c r="AF2445">
        <v>0</v>
      </c>
      <c r="AG2445" t="s">
        <v>12392</v>
      </c>
      <c r="AH2445" s="21" t="str">
        <f t="shared" si="76"/>
        <v>YO27</v>
      </c>
      <c r="AI2445" s="21">
        <v>67.5</v>
      </c>
      <c r="AJ2445" s="21">
        <f t="shared" si="77"/>
        <v>100</v>
      </c>
      <c r="AK2445" s="21" t="s">
        <v>2060</v>
      </c>
      <c r="AL2445" t="s">
        <v>2527</v>
      </c>
      <c r="AM2445" t="s">
        <v>53</v>
      </c>
      <c r="AN2445" t="s">
        <v>2033</v>
      </c>
    </row>
    <row r="2446" spans="1:40" ht="15" hidden="1" thickTop="1" x14ac:dyDescent="0.35">
      <c r="A2446" t="s">
        <v>12350</v>
      </c>
      <c r="B2446" t="s">
        <v>12394</v>
      </c>
      <c r="C2446" t="s">
        <v>5100</v>
      </c>
      <c r="D2446" t="s">
        <v>12395</v>
      </c>
      <c r="E2446" t="s">
        <v>558</v>
      </c>
      <c r="F2446">
        <v>1</v>
      </c>
      <c r="G2446" t="s">
        <v>2524</v>
      </c>
      <c r="H2446" t="s">
        <v>2056</v>
      </c>
      <c r="I2446" t="s">
        <v>2511</v>
      </c>
      <c r="J2446" t="s">
        <v>2532</v>
      </c>
      <c r="K2446" t="s">
        <v>62</v>
      </c>
      <c r="L2446" t="s">
        <v>2058</v>
      </c>
      <c r="M2446" t="s">
        <v>2059</v>
      </c>
      <c r="N2446">
        <v>1</v>
      </c>
      <c r="O2446">
        <v>69</v>
      </c>
      <c r="P2446">
        <v>0.28000000000000003</v>
      </c>
      <c r="Q2446">
        <v>24480</v>
      </c>
      <c r="R2446">
        <v>1</v>
      </c>
      <c r="S2446">
        <v>69</v>
      </c>
      <c r="T2446">
        <v>0.28000000000000003</v>
      </c>
      <c r="U2446">
        <v>0</v>
      </c>
      <c r="V2446">
        <v>0</v>
      </c>
      <c r="W2446">
        <v>0</v>
      </c>
      <c r="X2446">
        <v>0</v>
      </c>
      <c r="Y2446">
        <v>0</v>
      </c>
      <c r="Z2446">
        <v>0</v>
      </c>
      <c r="AA2446">
        <v>0</v>
      </c>
      <c r="AB2446">
        <v>0</v>
      </c>
      <c r="AC2446">
        <v>0</v>
      </c>
      <c r="AD2446">
        <v>0</v>
      </c>
      <c r="AE2446">
        <v>0</v>
      </c>
      <c r="AF2446">
        <v>0</v>
      </c>
      <c r="AG2446" t="s">
        <v>12396</v>
      </c>
      <c r="AH2446" s="21" t="str">
        <f t="shared" si="76"/>
        <v>YR21</v>
      </c>
      <c r="AI2446" s="21">
        <v>107.92500000000001</v>
      </c>
      <c r="AJ2446" s="21">
        <f t="shared" si="77"/>
        <v>99.718137254901961</v>
      </c>
      <c r="AK2446" s="21" t="s">
        <v>2063</v>
      </c>
      <c r="AL2446" t="s">
        <v>2527</v>
      </c>
      <c r="AM2446" t="s">
        <v>53</v>
      </c>
      <c r="AN2446" t="s">
        <v>2031</v>
      </c>
    </row>
    <row r="2447" spans="1:40" ht="15" hidden="1" thickTop="1" x14ac:dyDescent="0.35">
      <c r="A2447" t="s">
        <v>12354</v>
      </c>
      <c r="B2447" t="s">
        <v>12398</v>
      </c>
      <c r="C2447" t="s">
        <v>3515</v>
      </c>
      <c r="D2447" t="s">
        <v>12399</v>
      </c>
      <c r="E2447" t="s">
        <v>2653</v>
      </c>
      <c r="F2447">
        <v>1</v>
      </c>
      <c r="G2447" t="s">
        <v>2619</v>
      </c>
      <c r="H2447" t="s">
        <v>2620</v>
      </c>
      <c r="I2447" t="s">
        <v>2511</v>
      </c>
      <c r="J2447" t="s">
        <v>2915</v>
      </c>
      <c r="K2447" t="s">
        <v>2655</v>
      </c>
      <c r="L2447" t="s">
        <v>2058</v>
      </c>
      <c r="M2447" t="s">
        <v>2059</v>
      </c>
      <c r="N2447">
        <v>0</v>
      </c>
      <c r="O2447">
        <v>0</v>
      </c>
      <c r="P2447">
        <v>0</v>
      </c>
      <c r="Q2447">
        <v>24480</v>
      </c>
      <c r="R2447">
        <v>0</v>
      </c>
      <c r="S2447">
        <v>0</v>
      </c>
      <c r="T2447">
        <v>0</v>
      </c>
      <c r="U2447">
        <v>0</v>
      </c>
      <c r="V2447">
        <v>0</v>
      </c>
      <c r="W2447">
        <v>0</v>
      </c>
      <c r="X2447">
        <v>0</v>
      </c>
      <c r="Y2447">
        <v>0</v>
      </c>
      <c r="Z2447">
        <v>0</v>
      </c>
      <c r="AA2447">
        <v>0</v>
      </c>
      <c r="AB2447">
        <v>0</v>
      </c>
      <c r="AC2447">
        <v>0</v>
      </c>
      <c r="AD2447">
        <v>0</v>
      </c>
      <c r="AE2447">
        <v>0</v>
      </c>
      <c r="AF2447">
        <v>0</v>
      </c>
      <c r="AG2447" t="s">
        <v>12400</v>
      </c>
      <c r="AH2447" s="21" t="str">
        <f t="shared" si="76"/>
        <v>YO27</v>
      </c>
      <c r="AI2447" s="21">
        <v>107.92500000000001</v>
      </c>
      <c r="AJ2447" s="21">
        <f t="shared" si="77"/>
        <v>100</v>
      </c>
      <c r="AK2447" s="21" t="s">
        <v>2060</v>
      </c>
      <c r="AL2447" t="s">
        <v>2657</v>
      </c>
      <c r="AM2447" t="s">
        <v>53</v>
      </c>
      <c r="AN2447" t="s">
        <v>2029</v>
      </c>
    </row>
    <row r="2448" spans="1:40" ht="15" hidden="1" thickTop="1" x14ac:dyDescent="0.35">
      <c r="A2448" t="s">
        <v>12358</v>
      </c>
      <c r="B2448" t="s">
        <v>12402</v>
      </c>
      <c r="C2448" t="s">
        <v>4938</v>
      </c>
      <c r="D2448" t="s">
        <v>12403</v>
      </c>
      <c r="E2448" t="s">
        <v>3572</v>
      </c>
      <c r="F2448">
        <v>1</v>
      </c>
      <c r="G2448" t="s">
        <v>2546</v>
      </c>
      <c r="H2448" t="s">
        <v>2510</v>
      </c>
      <c r="I2448" t="s">
        <v>2511</v>
      </c>
      <c r="J2448" t="s">
        <v>4692</v>
      </c>
      <c r="K2448" t="s">
        <v>3007</v>
      </c>
      <c r="L2448" t="s">
        <v>2058</v>
      </c>
      <c r="M2448" t="s">
        <v>2170</v>
      </c>
      <c r="N2448">
        <v>0</v>
      </c>
      <c r="O2448">
        <v>0</v>
      </c>
      <c r="P2448">
        <v>0</v>
      </c>
      <c r="Q2448">
        <v>15300</v>
      </c>
      <c r="R2448">
        <v>0</v>
      </c>
      <c r="S2448">
        <v>0</v>
      </c>
      <c r="T2448">
        <v>0</v>
      </c>
      <c r="U2448">
        <v>0</v>
      </c>
      <c r="V2448">
        <v>0</v>
      </c>
      <c r="W2448">
        <v>0</v>
      </c>
      <c r="X2448">
        <v>0</v>
      </c>
      <c r="Y2448">
        <v>0</v>
      </c>
      <c r="Z2448">
        <v>0</v>
      </c>
      <c r="AA2448">
        <v>0</v>
      </c>
      <c r="AB2448">
        <v>0</v>
      </c>
      <c r="AC2448">
        <v>0</v>
      </c>
      <c r="AD2448">
        <v>0</v>
      </c>
      <c r="AE2448">
        <v>0</v>
      </c>
      <c r="AF2448">
        <v>0</v>
      </c>
      <c r="AG2448" t="s">
        <v>12404</v>
      </c>
      <c r="AH2448" s="21" t="str">
        <f t="shared" si="76"/>
        <v>YO27</v>
      </c>
      <c r="AI2448" s="21">
        <v>67.5</v>
      </c>
      <c r="AJ2448" s="21">
        <f t="shared" si="77"/>
        <v>100</v>
      </c>
      <c r="AK2448" s="21" t="s">
        <v>2060</v>
      </c>
      <c r="AL2448" t="s">
        <v>2551</v>
      </c>
      <c r="AM2448" t="s">
        <v>53</v>
      </c>
      <c r="AN2448" t="s">
        <v>2032</v>
      </c>
    </row>
    <row r="2449" spans="1:40" ht="15" hidden="1" thickTop="1" x14ac:dyDescent="0.35">
      <c r="A2449" t="s">
        <v>12362</v>
      </c>
      <c r="B2449" t="s">
        <v>12405</v>
      </c>
      <c r="C2449" t="s">
        <v>2951</v>
      </c>
      <c r="D2449" t="s">
        <v>12406</v>
      </c>
      <c r="E2449" t="s">
        <v>558</v>
      </c>
      <c r="F2449">
        <v>1</v>
      </c>
      <c r="G2449" t="s">
        <v>2524</v>
      </c>
      <c r="H2449" t="s">
        <v>2056</v>
      </c>
      <c r="I2449" t="s">
        <v>2511</v>
      </c>
      <c r="J2449" t="s">
        <v>2532</v>
      </c>
      <c r="K2449" t="s">
        <v>62</v>
      </c>
      <c r="L2449" t="s">
        <v>2058</v>
      </c>
      <c r="M2449" t="s">
        <v>2170</v>
      </c>
      <c r="N2449">
        <v>4</v>
      </c>
      <c r="O2449">
        <v>170</v>
      </c>
      <c r="P2449">
        <v>1.1100000000000001</v>
      </c>
      <c r="Q2449">
        <v>15300</v>
      </c>
      <c r="R2449">
        <v>1</v>
      </c>
      <c r="S2449">
        <v>30</v>
      </c>
      <c r="T2449">
        <v>0.2</v>
      </c>
      <c r="U2449">
        <v>0</v>
      </c>
      <c r="V2449">
        <v>0</v>
      </c>
      <c r="W2449">
        <v>0</v>
      </c>
      <c r="X2449">
        <v>3</v>
      </c>
      <c r="Y2449">
        <v>140</v>
      </c>
      <c r="Z2449">
        <v>0.92</v>
      </c>
      <c r="AA2449">
        <v>0</v>
      </c>
      <c r="AB2449">
        <v>0</v>
      </c>
      <c r="AC2449">
        <v>0</v>
      </c>
      <c r="AD2449">
        <v>0</v>
      </c>
      <c r="AE2449">
        <v>0</v>
      </c>
      <c r="AF2449">
        <v>0</v>
      </c>
      <c r="AG2449" t="s">
        <v>12407</v>
      </c>
      <c r="AH2449" s="21" t="str">
        <f t="shared" si="76"/>
        <v>YO27</v>
      </c>
      <c r="AI2449" s="21">
        <v>67.5</v>
      </c>
      <c r="AJ2449" s="21">
        <f t="shared" si="77"/>
        <v>98.888888888888886</v>
      </c>
      <c r="AK2449" s="21" t="s">
        <v>2063</v>
      </c>
      <c r="AL2449" t="s">
        <v>2527</v>
      </c>
      <c r="AM2449" t="s">
        <v>53</v>
      </c>
      <c r="AN2449" t="s">
        <v>2029</v>
      </c>
    </row>
    <row r="2450" spans="1:40" ht="15" hidden="1" thickTop="1" x14ac:dyDescent="0.35">
      <c r="A2450" t="s">
        <v>12366</v>
      </c>
      <c r="B2450" t="s">
        <v>12408</v>
      </c>
      <c r="C2450" t="s">
        <v>5206</v>
      </c>
      <c r="D2450" t="s">
        <v>12409</v>
      </c>
      <c r="E2450" t="s">
        <v>2780</v>
      </c>
      <c r="F2450">
        <v>1</v>
      </c>
      <c r="G2450" t="s">
        <v>2609</v>
      </c>
      <c r="H2450" t="s">
        <v>2577</v>
      </c>
      <c r="I2450" t="s">
        <v>2511</v>
      </c>
      <c r="J2450" t="s">
        <v>2781</v>
      </c>
      <c r="K2450" t="s">
        <v>2765</v>
      </c>
      <c r="L2450" t="s">
        <v>2058</v>
      </c>
      <c r="M2450" t="s">
        <v>2059</v>
      </c>
      <c r="N2450">
        <v>0</v>
      </c>
      <c r="O2450">
        <v>0</v>
      </c>
      <c r="P2450">
        <v>0</v>
      </c>
      <c r="Q2450">
        <v>24480</v>
      </c>
      <c r="R2450">
        <v>0</v>
      </c>
      <c r="S2450">
        <v>0</v>
      </c>
      <c r="T2450">
        <v>0</v>
      </c>
      <c r="U2450">
        <v>0</v>
      </c>
      <c r="V2450">
        <v>0</v>
      </c>
      <c r="W2450">
        <v>0</v>
      </c>
      <c r="X2450">
        <v>0</v>
      </c>
      <c r="Y2450">
        <v>0</v>
      </c>
      <c r="Z2450">
        <v>0</v>
      </c>
      <c r="AA2450">
        <v>0</v>
      </c>
      <c r="AB2450">
        <v>0</v>
      </c>
      <c r="AC2450">
        <v>0</v>
      </c>
      <c r="AD2450">
        <v>0</v>
      </c>
      <c r="AE2450">
        <v>0</v>
      </c>
      <c r="AF2450">
        <v>0</v>
      </c>
      <c r="AG2450" t="s">
        <v>12410</v>
      </c>
      <c r="AH2450" s="21" t="str">
        <f t="shared" si="76"/>
        <v>YO27</v>
      </c>
      <c r="AI2450" s="21">
        <v>107.92500000000001</v>
      </c>
      <c r="AJ2450" s="21">
        <f t="shared" si="77"/>
        <v>100</v>
      </c>
      <c r="AK2450" s="21" t="s">
        <v>2060</v>
      </c>
      <c r="AL2450" t="s">
        <v>2613</v>
      </c>
      <c r="AM2450" t="s">
        <v>53</v>
      </c>
      <c r="AN2450" t="s">
        <v>2029</v>
      </c>
    </row>
    <row r="2451" spans="1:40" ht="15" hidden="1" thickTop="1" x14ac:dyDescent="0.35">
      <c r="A2451" t="s">
        <v>12368</v>
      </c>
      <c r="B2451" t="s">
        <v>12412</v>
      </c>
      <c r="C2451" t="s">
        <v>4320</v>
      </c>
      <c r="D2451" t="s">
        <v>12413</v>
      </c>
      <c r="E2451" t="s">
        <v>2938</v>
      </c>
      <c r="F2451">
        <v>2</v>
      </c>
      <c r="G2451" t="s">
        <v>2593</v>
      </c>
      <c r="H2451" t="s">
        <v>2056</v>
      </c>
      <c r="I2451" t="s">
        <v>2511</v>
      </c>
      <c r="J2451" t="s">
        <v>4322</v>
      </c>
      <c r="K2451" t="s">
        <v>65</v>
      </c>
      <c r="L2451" t="s">
        <v>2058</v>
      </c>
      <c r="M2451" t="s">
        <v>2170</v>
      </c>
      <c r="N2451">
        <v>0</v>
      </c>
      <c r="O2451">
        <v>0</v>
      </c>
      <c r="P2451">
        <v>0</v>
      </c>
      <c r="Q2451">
        <v>15300</v>
      </c>
      <c r="R2451">
        <v>0</v>
      </c>
      <c r="S2451">
        <v>0</v>
      </c>
      <c r="T2451">
        <v>0</v>
      </c>
      <c r="U2451">
        <v>0</v>
      </c>
      <c r="V2451">
        <v>0</v>
      </c>
      <c r="W2451">
        <v>0</v>
      </c>
      <c r="X2451">
        <v>0</v>
      </c>
      <c r="Y2451">
        <v>0</v>
      </c>
      <c r="Z2451">
        <v>0</v>
      </c>
      <c r="AA2451">
        <v>0</v>
      </c>
      <c r="AB2451">
        <v>0</v>
      </c>
      <c r="AC2451">
        <v>0</v>
      </c>
      <c r="AD2451">
        <v>0</v>
      </c>
      <c r="AE2451">
        <v>0</v>
      </c>
      <c r="AF2451">
        <v>0</v>
      </c>
      <c r="AG2451" t="s">
        <v>12414</v>
      </c>
      <c r="AH2451" s="21" t="str">
        <f t="shared" si="76"/>
        <v>YO27</v>
      </c>
      <c r="AI2451" s="21">
        <v>67.5</v>
      </c>
      <c r="AJ2451" s="21">
        <f t="shared" si="77"/>
        <v>100</v>
      </c>
      <c r="AK2451" s="21" t="s">
        <v>2060</v>
      </c>
      <c r="AL2451" t="s">
        <v>2527</v>
      </c>
      <c r="AM2451" t="s">
        <v>53</v>
      </c>
      <c r="AN2451" t="s">
        <v>2031</v>
      </c>
    </row>
    <row r="2452" spans="1:40" ht="15" hidden="1" thickTop="1" x14ac:dyDescent="0.35">
      <c r="A2452" t="s">
        <v>12372</v>
      </c>
      <c r="B2452" t="s">
        <v>12415</v>
      </c>
      <c r="C2452" t="s">
        <v>3786</v>
      </c>
      <c r="D2452" t="s">
        <v>12416</v>
      </c>
      <c r="E2452" t="s">
        <v>2667</v>
      </c>
      <c r="F2452">
        <v>1</v>
      </c>
      <c r="G2452" t="s">
        <v>2509</v>
      </c>
      <c r="H2452" t="s">
        <v>2510</v>
      </c>
      <c r="I2452" t="s">
        <v>2511</v>
      </c>
      <c r="J2452" t="s">
        <v>2794</v>
      </c>
      <c r="K2452" t="s">
        <v>2669</v>
      </c>
      <c r="L2452" t="s">
        <v>2058</v>
      </c>
      <c r="M2452" t="s">
        <v>2225</v>
      </c>
      <c r="N2452">
        <v>0</v>
      </c>
      <c r="O2452">
        <v>0</v>
      </c>
      <c r="P2452">
        <v>0</v>
      </c>
      <c r="Q2452">
        <v>12240</v>
      </c>
      <c r="R2452">
        <v>0</v>
      </c>
      <c r="S2452">
        <v>0</v>
      </c>
      <c r="T2452">
        <v>0</v>
      </c>
      <c r="U2452">
        <v>0</v>
      </c>
      <c r="V2452">
        <v>0</v>
      </c>
      <c r="W2452">
        <v>0</v>
      </c>
      <c r="X2452">
        <v>0</v>
      </c>
      <c r="Y2452">
        <v>0</v>
      </c>
      <c r="Z2452">
        <v>0</v>
      </c>
      <c r="AA2452">
        <v>0</v>
      </c>
      <c r="AB2452">
        <v>0</v>
      </c>
      <c r="AC2452">
        <v>0</v>
      </c>
      <c r="AD2452">
        <v>0</v>
      </c>
      <c r="AE2452">
        <v>0</v>
      </c>
      <c r="AF2452">
        <v>0</v>
      </c>
      <c r="AG2452" t="s">
        <v>12417</v>
      </c>
      <c r="AH2452" s="21" t="str">
        <f t="shared" si="76"/>
        <v>YO27</v>
      </c>
      <c r="AI2452" s="21">
        <v>54</v>
      </c>
      <c r="AJ2452" s="21">
        <f t="shared" si="77"/>
        <v>100</v>
      </c>
      <c r="AK2452" s="21" t="s">
        <v>2060</v>
      </c>
      <c r="AL2452" t="s">
        <v>2515</v>
      </c>
      <c r="AM2452" t="s">
        <v>53</v>
      </c>
      <c r="AN2452" t="s">
        <v>2029</v>
      </c>
    </row>
    <row r="2453" spans="1:40" ht="15" hidden="1" thickTop="1" x14ac:dyDescent="0.35">
      <c r="A2453" t="s">
        <v>12376</v>
      </c>
      <c r="B2453" t="s">
        <v>12419</v>
      </c>
      <c r="C2453" t="s">
        <v>4938</v>
      </c>
      <c r="D2453" t="s">
        <v>12420</v>
      </c>
      <c r="E2453" t="s">
        <v>3572</v>
      </c>
      <c r="F2453">
        <v>1</v>
      </c>
      <c r="G2453" t="s">
        <v>2546</v>
      </c>
      <c r="H2453" t="s">
        <v>2510</v>
      </c>
      <c r="I2453" t="s">
        <v>2511</v>
      </c>
      <c r="J2453" t="s">
        <v>4692</v>
      </c>
      <c r="K2453" t="s">
        <v>3007</v>
      </c>
      <c r="L2453" t="s">
        <v>2058</v>
      </c>
      <c r="M2453" t="s">
        <v>2170</v>
      </c>
      <c r="N2453">
        <v>0</v>
      </c>
      <c r="O2453">
        <v>0</v>
      </c>
      <c r="P2453">
        <v>0</v>
      </c>
      <c r="Q2453">
        <v>15300</v>
      </c>
      <c r="R2453">
        <v>0</v>
      </c>
      <c r="S2453">
        <v>0</v>
      </c>
      <c r="T2453">
        <v>0</v>
      </c>
      <c r="U2453">
        <v>0</v>
      </c>
      <c r="V2453">
        <v>0</v>
      </c>
      <c r="W2453">
        <v>0</v>
      </c>
      <c r="X2453">
        <v>0</v>
      </c>
      <c r="Y2453">
        <v>0</v>
      </c>
      <c r="Z2453">
        <v>0</v>
      </c>
      <c r="AA2453">
        <v>0</v>
      </c>
      <c r="AB2453">
        <v>0</v>
      </c>
      <c r="AC2453">
        <v>0</v>
      </c>
      <c r="AD2453">
        <v>0</v>
      </c>
      <c r="AE2453">
        <v>0</v>
      </c>
      <c r="AF2453">
        <v>0</v>
      </c>
      <c r="AG2453" t="s">
        <v>12421</v>
      </c>
      <c r="AH2453" s="21" t="str">
        <f t="shared" si="76"/>
        <v>YO27</v>
      </c>
      <c r="AI2453" s="21">
        <v>67.5</v>
      </c>
      <c r="AJ2453" s="21">
        <f t="shared" si="77"/>
        <v>100</v>
      </c>
      <c r="AK2453" s="21" t="s">
        <v>2060</v>
      </c>
      <c r="AL2453" t="s">
        <v>2551</v>
      </c>
      <c r="AM2453" t="s">
        <v>53</v>
      </c>
      <c r="AN2453" t="s">
        <v>2030</v>
      </c>
    </row>
    <row r="2454" spans="1:40" ht="15" hidden="1" thickTop="1" x14ac:dyDescent="0.35">
      <c r="A2454" t="s">
        <v>12380</v>
      </c>
      <c r="B2454" t="s">
        <v>12423</v>
      </c>
      <c r="C2454" t="s">
        <v>4690</v>
      </c>
      <c r="D2454" t="s">
        <v>12424</v>
      </c>
      <c r="E2454" t="s">
        <v>3572</v>
      </c>
      <c r="F2454">
        <v>1</v>
      </c>
      <c r="G2454" t="s">
        <v>2546</v>
      </c>
      <c r="H2454" t="s">
        <v>2510</v>
      </c>
      <c r="I2454" t="s">
        <v>2511</v>
      </c>
      <c r="J2454" t="s">
        <v>4692</v>
      </c>
      <c r="K2454" t="s">
        <v>3007</v>
      </c>
      <c r="L2454" t="s">
        <v>2058</v>
      </c>
      <c r="M2454" t="s">
        <v>2170</v>
      </c>
      <c r="N2454">
        <v>1</v>
      </c>
      <c r="O2454">
        <v>17</v>
      </c>
      <c r="P2454">
        <v>0.11</v>
      </c>
      <c r="Q2454">
        <v>15300</v>
      </c>
      <c r="R2454">
        <v>0</v>
      </c>
      <c r="S2454">
        <v>0</v>
      </c>
      <c r="T2454">
        <v>0</v>
      </c>
      <c r="U2454">
        <v>0</v>
      </c>
      <c r="V2454">
        <v>0</v>
      </c>
      <c r="W2454">
        <v>0</v>
      </c>
      <c r="X2454">
        <v>1</v>
      </c>
      <c r="Y2454">
        <v>17</v>
      </c>
      <c r="Z2454">
        <v>0.11</v>
      </c>
      <c r="AA2454">
        <v>0</v>
      </c>
      <c r="AB2454">
        <v>0</v>
      </c>
      <c r="AC2454">
        <v>0</v>
      </c>
      <c r="AD2454">
        <v>0</v>
      </c>
      <c r="AE2454">
        <v>0</v>
      </c>
      <c r="AF2454">
        <v>0</v>
      </c>
      <c r="AG2454" t="s">
        <v>12425</v>
      </c>
      <c r="AH2454" s="21" t="str">
        <f t="shared" si="76"/>
        <v>YO27</v>
      </c>
      <c r="AI2454" s="21">
        <v>67.5</v>
      </c>
      <c r="AJ2454" s="21">
        <f t="shared" si="77"/>
        <v>99.888888888888886</v>
      </c>
      <c r="AK2454" s="21" t="s">
        <v>2060</v>
      </c>
      <c r="AL2454" t="s">
        <v>2551</v>
      </c>
      <c r="AM2454" t="s">
        <v>53</v>
      </c>
      <c r="AN2454" t="s">
        <v>2031</v>
      </c>
    </row>
    <row r="2455" spans="1:40" ht="15" hidden="1" thickTop="1" x14ac:dyDescent="0.35">
      <c r="A2455" t="s">
        <v>12384</v>
      </c>
      <c r="B2455" t="s">
        <v>12427</v>
      </c>
      <c r="C2455" t="s">
        <v>2932</v>
      </c>
      <c r="D2455" t="s">
        <v>12428</v>
      </c>
      <c r="E2455" t="s">
        <v>2562</v>
      </c>
      <c r="F2455">
        <v>1</v>
      </c>
      <c r="G2455" t="s">
        <v>2546</v>
      </c>
      <c r="H2455" t="s">
        <v>2510</v>
      </c>
      <c r="I2455" t="s">
        <v>2511</v>
      </c>
      <c r="J2455" t="s">
        <v>2547</v>
      </c>
      <c r="K2455" t="s">
        <v>2548</v>
      </c>
      <c r="L2455" t="s">
        <v>2058</v>
      </c>
      <c r="M2455" t="s">
        <v>2059</v>
      </c>
      <c r="N2455">
        <v>2</v>
      </c>
      <c r="O2455">
        <v>62</v>
      </c>
      <c r="P2455">
        <v>0.25</v>
      </c>
      <c r="Q2455">
        <v>24480</v>
      </c>
      <c r="R2455">
        <v>1</v>
      </c>
      <c r="S2455">
        <v>36</v>
      </c>
      <c r="T2455">
        <v>0.15</v>
      </c>
      <c r="U2455">
        <v>0</v>
      </c>
      <c r="V2455">
        <v>0</v>
      </c>
      <c r="W2455">
        <v>0</v>
      </c>
      <c r="X2455">
        <v>1</v>
      </c>
      <c r="Y2455">
        <v>26</v>
      </c>
      <c r="Z2455">
        <v>0.11</v>
      </c>
      <c r="AA2455">
        <v>0</v>
      </c>
      <c r="AB2455">
        <v>0</v>
      </c>
      <c r="AC2455">
        <v>0</v>
      </c>
      <c r="AD2455">
        <v>0</v>
      </c>
      <c r="AE2455">
        <v>0</v>
      </c>
      <c r="AF2455">
        <v>0</v>
      </c>
      <c r="AG2455" t="s">
        <v>12429</v>
      </c>
      <c r="AH2455" s="21" t="str">
        <f t="shared" si="76"/>
        <v>YO27</v>
      </c>
      <c r="AI2455" s="21">
        <v>107.92500000000001</v>
      </c>
      <c r="AJ2455" s="21">
        <f t="shared" si="77"/>
        <v>99.746732026143789</v>
      </c>
      <c r="AK2455" s="21" t="s">
        <v>2063</v>
      </c>
      <c r="AL2455" t="s">
        <v>2551</v>
      </c>
      <c r="AM2455" t="s">
        <v>53</v>
      </c>
      <c r="AN2455" t="s">
        <v>2033</v>
      </c>
    </row>
    <row r="2456" spans="1:40" ht="15" hidden="1" thickTop="1" x14ac:dyDescent="0.35">
      <c r="A2456" t="s">
        <v>12389</v>
      </c>
      <c r="B2456" t="s">
        <v>12431</v>
      </c>
      <c r="C2456" t="s">
        <v>6904</v>
      </c>
      <c r="D2456" t="s">
        <v>12432</v>
      </c>
      <c r="E2456" t="s">
        <v>2691</v>
      </c>
      <c r="F2456">
        <v>1</v>
      </c>
      <c r="G2456" t="s">
        <v>2633</v>
      </c>
      <c r="H2456" t="s">
        <v>2577</v>
      </c>
      <c r="I2456" t="s">
        <v>2511</v>
      </c>
      <c r="J2456" t="s">
        <v>2634</v>
      </c>
      <c r="K2456" t="s">
        <v>2635</v>
      </c>
      <c r="L2456" t="s">
        <v>2058</v>
      </c>
      <c r="M2456" t="s">
        <v>2059</v>
      </c>
      <c r="N2456">
        <v>4</v>
      </c>
      <c r="O2456">
        <v>90</v>
      </c>
      <c r="P2456">
        <v>0.37</v>
      </c>
      <c r="Q2456">
        <v>24480</v>
      </c>
      <c r="R2456">
        <v>2</v>
      </c>
      <c r="S2456">
        <v>41</v>
      </c>
      <c r="T2456">
        <v>0.17</v>
      </c>
      <c r="U2456">
        <v>0</v>
      </c>
      <c r="V2456">
        <v>0</v>
      </c>
      <c r="W2456">
        <v>0</v>
      </c>
      <c r="X2456">
        <v>0</v>
      </c>
      <c r="Y2456">
        <v>0</v>
      </c>
      <c r="Z2456">
        <v>0</v>
      </c>
      <c r="AA2456">
        <v>2</v>
      </c>
      <c r="AB2456">
        <v>49</v>
      </c>
      <c r="AC2456">
        <v>0.2</v>
      </c>
      <c r="AD2456">
        <v>0</v>
      </c>
      <c r="AE2456">
        <v>0</v>
      </c>
      <c r="AF2456">
        <v>0</v>
      </c>
      <c r="AG2456" t="s">
        <v>12433</v>
      </c>
      <c r="AH2456" s="21" t="str">
        <f t="shared" si="76"/>
        <v>YO98</v>
      </c>
      <c r="AI2456" s="21">
        <v>107.92500000000001</v>
      </c>
      <c r="AJ2456" s="21">
        <f t="shared" si="77"/>
        <v>99.632352941176464</v>
      </c>
      <c r="AK2456" s="21" t="s">
        <v>2063</v>
      </c>
      <c r="AL2456" t="s">
        <v>2581</v>
      </c>
      <c r="AM2456" t="s">
        <v>53</v>
      </c>
      <c r="AN2456" t="s">
        <v>2033</v>
      </c>
    </row>
    <row r="2457" spans="1:40" ht="15" hidden="1" thickTop="1" x14ac:dyDescent="0.35">
      <c r="A2457" t="s">
        <v>12393</v>
      </c>
      <c r="B2457" t="s">
        <v>12436</v>
      </c>
      <c r="C2457" t="s">
        <v>4173</v>
      </c>
      <c r="D2457" t="s">
        <v>12437</v>
      </c>
      <c r="E2457" t="s">
        <v>2691</v>
      </c>
      <c r="F2457">
        <v>1</v>
      </c>
      <c r="G2457" t="s">
        <v>2600</v>
      </c>
      <c r="H2457" t="s">
        <v>2577</v>
      </c>
      <c r="I2457" t="s">
        <v>2511</v>
      </c>
      <c r="J2457" t="s">
        <v>2634</v>
      </c>
      <c r="K2457" t="s">
        <v>2635</v>
      </c>
      <c r="L2457" t="s">
        <v>2058</v>
      </c>
      <c r="M2457" t="s">
        <v>2170</v>
      </c>
      <c r="N2457">
        <v>1</v>
      </c>
      <c r="O2457">
        <v>52</v>
      </c>
      <c r="P2457">
        <v>0.34</v>
      </c>
      <c r="Q2457">
        <v>15300</v>
      </c>
      <c r="R2457">
        <v>0</v>
      </c>
      <c r="S2457">
        <v>0</v>
      </c>
      <c r="T2457">
        <v>0</v>
      </c>
      <c r="U2457">
        <v>0</v>
      </c>
      <c r="V2457">
        <v>0</v>
      </c>
      <c r="W2457">
        <v>0</v>
      </c>
      <c r="X2457">
        <v>1</v>
      </c>
      <c r="Y2457">
        <v>52</v>
      </c>
      <c r="Z2457">
        <v>0.34</v>
      </c>
      <c r="AA2457">
        <v>0</v>
      </c>
      <c r="AB2457">
        <v>0</v>
      </c>
      <c r="AC2457">
        <v>0</v>
      </c>
      <c r="AD2457">
        <v>0</v>
      </c>
      <c r="AE2457">
        <v>0</v>
      </c>
      <c r="AF2457">
        <v>0</v>
      </c>
      <c r="AG2457" t="s">
        <v>12438</v>
      </c>
      <c r="AH2457" s="21" t="str">
        <f t="shared" si="76"/>
        <v>YO98</v>
      </c>
      <c r="AI2457" s="21">
        <v>67.5</v>
      </c>
      <c r="AJ2457" s="21">
        <f t="shared" si="77"/>
        <v>99.66013071895425</v>
      </c>
      <c r="AK2457" s="21" t="s">
        <v>2063</v>
      </c>
      <c r="AL2457" t="s">
        <v>2581</v>
      </c>
      <c r="AM2457" t="s">
        <v>53</v>
      </c>
      <c r="AN2457" t="s">
        <v>2031</v>
      </c>
    </row>
    <row r="2458" spans="1:40" ht="15" hidden="1" thickTop="1" x14ac:dyDescent="0.35">
      <c r="A2458" t="s">
        <v>12397</v>
      </c>
      <c r="B2458" t="s">
        <v>12440</v>
      </c>
      <c r="C2458" t="s">
        <v>6101</v>
      </c>
      <c r="D2458" t="s">
        <v>12441</v>
      </c>
      <c r="E2458" t="s">
        <v>2575</v>
      </c>
      <c r="F2458">
        <v>1</v>
      </c>
      <c r="G2458" t="s">
        <v>2576</v>
      </c>
      <c r="H2458" t="s">
        <v>2577</v>
      </c>
      <c r="I2458" t="s">
        <v>2511</v>
      </c>
      <c r="J2458" t="s">
        <v>2578</v>
      </c>
      <c r="K2458" t="s">
        <v>2579</v>
      </c>
      <c r="L2458" t="s">
        <v>2058</v>
      </c>
      <c r="M2458" t="s">
        <v>2059</v>
      </c>
      <c r="N2458">
        <v>3</v>
      </c>
      <c r="O2458">
        <v>84</v>
      </c>
      <c r="P2458">
        <v>0.34</v>
      </c>
      <c r="Q2458">
        <v>24480</v>
      </c>
      <c r="R2458">
        <v>1</v>
      </c>
      <c r="S2458">
        <v>28</v>
      </c>
      <c r="T2458">
        <v>0.11</v>
      </c>
      <c r="U2458">
        <v>0</v>
      </c>
      <c r="V2458">
        <v>0</v>
      </c>
      <c r="W2458">
        <v>0</v>
      </c>
      <c r="X2458">
        <v>2</v>
      </c>
      <c r="Y2458">
        <v>56</v>
      </c>
      <c r="Z2458">
        <v>0.23</v>
      </c>
      <c r="AA2458">
        <v>0</v>
      </c>
      <c r="AB2458">
        <v>0</v>
      </c>
      <c r="AC2458">
        <v>0</v>
      </c>
      <c r="AD2458">
        <v>0</v>
      </c>
      <c r="AE2458">
        <v>0</v>
      </c>
      <c r="AF2458">
        <v>0</v>
      </c>
      <c r="AG2458" t="s">
        <v>12442</v>
      </c>
      <c r="AH2458" s="21" t="str">
        <f t="shared" si="76"/>
        <v>YO27</v>
      </c>
      <c r="AI2458" s="21">
        <v>107.92500000000001</v>
      </c>
      <c r="AJ2458" s="21">
        <f t="shared" si="77"/>
        <v>99.656862745098039</v>
      </c>
      <c r="AK2458" s="21" t="s">
        <v>2063</v>
      </c>
      <c r="AL2458" t="s">
        <v>2581</v>
      </c>
      <c r="AM2458" t="s">
        <v>53</v>
      </c>
      <c r="AN2458" t="s">
        <v>2029</v>
      </c>
    </row>
    <row r="2459" spans="1:40" ht="15" hidden="1" thickTop="1" x14ac:dyDescent="0.35">
      <c r="A2459" t="s">
        <v>12401</v>
      </c>
      <c r="B2459" t="s">
        <v>12444</v>
      </c>
      <c r="C2459" t="s">
        <v>3738</v>
      </c>
      <c r="D2459" t="s">
        <v>12445</v>
      </c>
      <c r="E2459" t="s">
        <v>2562</v>
      </c>
      <c r="F2459">
        <v>1</v>
      </c>
      <c r="G2459" t="s">
        <v>2546</v>
      </c>
      <c r="H2459" t="s">
        <v>2510</v>
      </c>
      <c r="I2459" t="s">
        <v>2511</v>
      </c>
      <c r="J2459" t="s">
        <v>2547</v>
      </c>
      <c r="K2459" t="s">
        <v>2548</v>
      </c>
      <c r="L2459" t="s">
        <v>2058</v>
      </c>
      <c r="M2459" t="s">
        <v>2170</v>
      </c>
      <c r="N2459">
        <v>0</v>
      </c>
      <c r="O2459">
        <v>0</v>
      </c>
      <c r="P2459">
        <v>0</v>
      </c>
      <c r="Q2459">
        <v>15300</v>
      </c>
      <c r="R2459">
        <v>0</v>
      </c>
      <c r="S2459">
        <v>0</v>
      </c>
      <c r="T2459">
        <v>0</v>
      </c>
      <c r="U2459">
        <v>0</v>
      </c>
      <c r="V2459">
        <v>0</v>
      </c>
      <c r="W2459">
        <v>0</v>
      </c>
      <c r="X2459">
        <v>0</v>
      </c>
      <c r="Y2459">
        <v>0</v>
      </c>
      <c r="Z2459">
        <v>0</v>
      </c>
      <c r="AA2459">
        <v>0</v>
      </c>
      <c r="AB2459">
        <v>0</v>
      </c>
      <c r="AC2459">
        <v>0</v>
      </c>
      <c r="AD2459">
        <v>0</v>
      </c>
      <c r="AE2459">
        <v>0</v>
      </c>
      <c r="AF2459">
        <v>0</v>
      </c>
      <c r="AG2459" t="s">
        <v>12446</v>
      </c>
      <c r="AH2459" s="21" t="str">
        <f t="shared" si="76"/>
        <v>YO27</v>
      </c>
      <c r="AI2459" s="21">
        <v>67.5</v>
      </c>
      <c r="AJ2459" s="21">
        <f t="shared" si="77"/>
        <v>100</v>
      </c>
      <c r="AK2459" s="21" t="s">
        <v>2060</v>
      </c>
      <c r="AL2459" t="s">
        <v>2551</v>
      </c>
      <c r="AM2459" t="s">
        <v>53</v>
      </c>
      <c r="AN2459" t="s">
        <v>2030</v>
      </c>
    </row>
    <row r="2460" spans="1:40" ht="15" hidden="1" thickTop="1" x14ac:dyDescent="0.35">
      <c r="A2460" t="s">
        <v>8121</v>
      </c>
      <c r="B2460" t="s">
        <v>12448</v>
      </c>
      <c r="C2460" t="s">
        <v>2832</v>
      </c>
      <c r="D2460" t="s">
        <v>12449</v>
      </c>
      <c r="E2460" t="s">
        <v>2562</v>
      </c>
      <c r="F2460">
        <v>1</v>
      </c>
      <c r="G2460" t="s">
        <v>2546</v>
      </c>
      <c r="H2460" t="s">
        <v>2510</v>
      </c>
      <c r="I2460" t="s">
        <v>2511</v>
      </c>
      <c r="J2460" t="s">
        <v>2547</v>
      </c>
      <c r="K2460" t="s">
        <v>2548</v>
      </c>
      <c r="L2460" t="s">
        <v>2058</v>
      </c>
      <c r="M2460" t="s">
        <v>2059</v>
      </c>
      <c r="N2460">
        <v>4</v>
      </c>
      <c r="O2460">
        <v>173</v>
      </c>
      <c r="P2460">
        <v>0.71</v>
      </c>
      <c r="Q2460">
        <v>24480</v>
      </c>
      <c r="R2460">
        <v>1</v>
      </c>
      <c r="S2460">
        <v>55</v>
      </c>
      <c r="T2460">
        <v>0.22</v>
      </c>
      <c r="U2460">
        <v>0</v>
      </c>
      <c r="V2460">
        <v>0</v>
      </c>
      <c r="W2460">
        <v>0</v>
      </c>
      <c r="X2460">
        <v>3</v>
      </c>
      <c r="Y2460">
        <v>118</v>
      </c>
      <c r="Z2460">
        <v>0.48</v>
      </c>
      <c r="AA2460">
        <v>0</v>
      </c>
      <c r="AB2460">
        <v>0</v>
      </c>
      <c r="AC2460">
        <v>0</v>
      </c>
      <c r="AD2460">
        <v>0</v>
      </c>
      <c r="AE2460">
        <v>0</v>
      </c>
      <c r="AF2460">
        <v>0</v>
      </c>
      <c r="AG2460" t="s">
        <v>12450</v>
      </c>
      <c r="AH2460" s="21" t="str">
        <f t="shared" si="76"/>
        <v>YH98</v>
      </c>
      <c r="AI2460" s="21">
        <v>107.92500000000001</v>
      </c>
      <c r="AJ2460" s="21">
        <f t="shared" si="77"/>
        <v>99.29330065359477</v>
      </c>
      <c r="AK2460" s="21" t="s">
        <v>2063</v>
      </c>
      <c r="AL2460" t="s">
        <v>2551</v>
      </c>
      <c r="AM2460" t="s">
        <v>53</v>
      </c>
      <c r="AN2460" t="s">
        <v>2030</v>
      </c>
    </row>
    <row r="2461" spans="1:40" ht="15" hidden="1" thickTop="1" x14ac:dyDescent="0.35">
      <c r="A2461" t="s">
        <v>8125</v>
      </c>
      <c r="B2461" t="s">
        <v>12452</v>
      </c>
      <c r="C2461" t="s">
        <v>2543</v>
      </c>
      <c r="D2461" t="s">
        <v>12453</v>
      </c>
      <c r="E2461" t="s">
        <v>2562</v>
      </c>
      <c r="F2461">
        <v>1</v>
      </c>
      <c r="G2461" t="s">
        <v>2546</v>
      </c>
      <c r="H2461" t="s">
        <v>2510</v>
      </c>
      <c r="I2461" t="s">
        <v>2511</v>
      </c>
      <c r="J2461" t="s">
        <v>2547</v>
      </c>
      <c r="K2461" t="s">
        <v>2548</v>
      </c>
      <c r="L2461" t="s">
        <v>2058</v>
      </c>
      <c r="M2461" t="s">
        <v>2170</v>
      </c>
      <c r="N2461">
        <v>2</v>
      </c>
      <c r="O2461">
        <v>177</v>
      </c>
      <c r="P2461">
        <v>1.1599999999999999</v>
      </c>
      <c r="Q2461">
        <v>15300</v>
      </c>
      <c r="R2461">
        <v>2</v>
      </c>
      <c r="S2461">
        <v>177</v>
      </c>
      <c r="T2461">
        <v>1.1599999999999999</v>
      </c>
      <c r="U2461">
        <v>0</v>
      </c>
      <c r="V2461">
        <v>0</v>
      </c>
      <c r="W2461">
        <v>0</v>
      </c>
      <c r="X2461">
        <v>0</v>
      </c>
      <c r="Y2461">
        <v>0</v>
      </c>
      <c r="Z2461">
        <v>0</v>
      </c>
      <c r="AA2461">
        <v>0</v>
      </c>
      <c r="AB2461">
        <v>0</v>
      </c>
      <c r="AC2461">
        <v>0</v>
      </c>
      <c r="AD2461">
        <v>0</v>
      </c>
      <c r="AE2461">
        <v>0</v>
      </c>
      <c r="AF2461">
        <v>0</v>
      </c>
      <c r="AG2461" t="s">
        <v>12454</v>
      </c>
      <c r="AH2461" s="21" t="str">
        <f t="shared" si="76"/>
        <v>YO27</v>
      </c>
      <c r="AI2461" s="21">
        <v>67.5</v>
      </c>
      <c r="AJ2461" s="21">
        <f t="shared" si="77"/>
        <v>98.843137254901961</v>
      </c>
      <c r="AK2461" s="21" t="s">
        <v>2063</v>
      </c>
      <c r="AL2461" t="s">
        <v>2551</v>
      </c>
      <c r="AM2461" t="s">
        <v>53</v>
      </c>
      <c r="AN2461" t="s">
        <v>2031</v>
      </c>
    </row>
    <row r="2462" spans="1:40" ht="15" hidden="1" thickTop="1" x14ac:dyDescent="0.35">
      <c r="A2462" t="s">
        <v>12411</v>
      </c>
      <c r="B2462" t="s">
        <v>12456</v>
      </c>
      <c r="C2462" t="s">
        <v>2932</v>
      </c>
      <c r="D2462" t="s">
        <v>12457</v>
      </c>
      <c r="E2462" t="s">
        <v>2562</v>
      </c>
      <c r="F2462">
        <v>2</v>
      </c>
      <c r="G2462" t="s">
        <v>2546</v>
      </c>
      <c r="H2462" t="s">
        <v>2510</v>
      </c>
      <c r="I2462" t="s">
        <v>2511</v>
      </c>
      <c r="J2462" t="s">
        <v>2547</v>
      </c>
      <c r="K2462" t="s">
        <v>2548</v>
      </c>
      <c r="L2462" t="s">
        <v>2058</v>
      </c>
      <c r="M2462" t="s">
        <v>2170</v>
      </c>
      <c r="N2462">
        <v>0</v>
      </c>
      <c r="O2462">
        <v>0</v>
      </c>
      <c r="P2462">
        <v>0</v>
      </c>
      <c r="Q2462">
        <v>15300</v>
      </c>
      <c r="R2462">
        <v>0</v>
      </c>
      <c r="S2462">
        <v>0</v>
      </c>
      <c r="T2462">
        <v>0</v>
      </c>
      <c r="U2462">
        <v>0</v>
      </c>
      <c r="V2462">
        <v>0</v>
      </c>
      <c r="W2462">
        <v>0</v>
      </c>
      <c r="X2462">
        <v>0</v>
      </c>
      <c r="Y2462">
        <v>0</v>
      </c>
      <c r="Z2462">
        <v>0</v>
      </c>
      <c r="AA2462">
        <v>0</v>
      </c>
      <c r="AB2462">
        <v>0</v>
      </c>
      <c r="AC2462">
        <v>0</v>
      </c>
      <c r="AD2462">
        <v>0</v>
      </c>
      <c r="AE2462">
        <v>0</v>
      </c>
      <c r="AF2462">
        <v>0</v>
      </c>
      <c r="AG2462" t="s">
        <v>12458</v>
      </c>
      <c r="AH2462" s="21" t="str">
        <f t="shared" si="76"/>
        <v>YO27</v>
      </c>
      <c r="AI2462" s="21">
        <v>67.5</v>
      </c>
      <c r="AJ2462" s="21">
        <f t="shared" si="77"/>
        <v>100</v>
      </c>
      <c r="AK2462" s="21" t="s">
        <v>2060</v>
      </c>
      <c r="AL2462" t="s">
        <v>2551</v>
      </c>
      <c r="AM2462" t="s">
        <v>53</v>
      </c>
      <c r="AN2462" t="s">
        <v>2031</v>
      </c>
    </row>
    <row r="2463" spans="1:40" ht="15" hidden="1" thickTop="1" x14ac:dyDescent="0.35">
      <c r="A2463" t="s">
        <v>8129</v>
      </c>
      <c r="B2463" t="s">
        <v>12460</v>
      </c>
      <c r="C2463" t="s">
        <v>3738</v>
      </c>
      <c r="D2463" t="s">
        <v>12461</v>
      </c>
      <c r="E2463" t="s">
        <v>2562</v>
      </c>
      <c r="F2463">
        <v>1</v>
      </c>
      <c r="G2463" t="s">
        <v>2546</v>
      </c>
      <c r="H2463" t="s">
        <v>2510</v>
      </c>
      <c r="I2463" t="s">
        <v>2511</v>
      </c>
      <c r="J2463" t="s">
        <v>2547</v>
      </c>
      <c r="K2463" t="s">
        <v>2548</v>
      </c>
      <c r="L2463" t="s">
        <v>2058</v>
      </c>
      <c r="M2463" t="s">
        <v>2170</v>
      </c>
      <c r="N2463">
        <v>0</v>
      </c>
      <c r="O2463">
        <v>0</v>
      </c>
      <c r="P2463">
        <v>0</v>
      </c>
      <c r="Q2463">
        <v>15300</v>
      </c>
      <c r="R2463">
        <v>0</v>
      </c>
      <c r="S2463">
        <v>0</v>
      </c>
      <c r="T2463">
        <v>0</v>
      </c>
      <c r="U2463">
        <v>0</v>
      </c>
      <c r="V2463">
        <v>0</v>
      </c>
      <c r="W2463">
        <v>0</v>
      </c>
      <c r="X2463">
        <v>0</v>
      </c>
      <c r="Y2463">
        <v>0</v>
      </c>
      <c r="Z2463">
        <v>0</v>
      </c>
      <c r="AA2463">
        <v>0</v>
      </c>
      <c r="AB2463">
        <v>0</v>
      </c>
      <c r="AC2463">
        <v>0</v>
      </c>
      <c r="AD2463">
        <v>0</v>
      </c>
      <c r="AE2463">
        <v>0</v>
      </c>
      <c r="AF2463">
        <v>0</v>
      </c>
      <c r="AG2463" t="s">
        <v>12462</v>
      </c>
      <c r="AH2463" s="21" t="str">
        <f t="shared" si="76"/>
        <v>YO27</v>
      </c>
      <c r="AI2463" s="21">
        <v>67.5</v>
      </c>
      <c r="AJ2463" s="21">
        <f t="shared" si="77"/>
        <v>100</v>
      </c>
      <c r="AK2463" s="21" t="s">
        <v>2060</v>
      </c>
      <c r="AL2463" t="s">
        <v>2551</v>
      </c>
      <c r="AM2463" t="s">
        <v>53</v>
      </c>
      <c r="AN2463" t="s">
        <v>2031</v>
      </c>
    </row>
    <row r="2464" spans="1:40" ht="15" hidden="1" thickTop="1" x14ac:dyDescent="0.35">
      <c r="A2464" t="s">
        <v>12418</v>
      </c>
      <c r="B2464" t="s">
        <v>12464</v>
      </c>
      <c r="C2464" t="s">
        <v>2932</v>
      </c>
      <c r="D2464" t="s">
        <v>12465</v>
      </c>
      <c r="E2464" t="s">
        <v>2562</v>
      </c>
      <c r="F2464">
        <v>1</v>
      </c>
      <c r="G2464" t="s">
        <v>2546</v>
      </c>
      <c r="H2464" t="s">
        <v>2510</v>
      </c>
      <c r="I2464" t="s">
        <v>2511</v>
      </c>
      <c r="J2464" t="s">
        <v>2547</v>
      </c>
      <c r="K2464" t="s">
        <v>2548</v>
      </c>
      <c r="L2464" t="s">
        <v>2058</v>
      </c>
      <c r="M2464" t="s">
        <v>2059</v>
      </c>
      <c r="N2464">
        <v>2</v>
      </c>
      <c r="O2464">
        <v>82</v>
      </c>
      <c r="P2464">
        <v>0.33</v>
      </c>
      <c r="Q2464">
        <v>24480</v>
      </c>
      <c r="R2464">
        <v>1</v>
      </c>
      <c r="S2464">
        <v>24</v>
      </c>
      <c r="T2464">
        <v>0.1</v>
      </c>
      <c r="U2464">
        <v>0</v>
      </c>
      <c r="V2464">
        <v>0</v>
      </c>
      <c r="W2464">
        <v>0</v>
      </c>
      <c r="X2464">
        <v>1</v>
      </c>
      <c r="Y2464">
        <v>58</v>
      </c>
      <c r="Z2464">
        <v>0.24</v>
      </c>
      <c r="AA2464">
        <v>0</v>
      </c>
      <c r="AB2464">
        <v>0</v>
      </c>
      <c r="AC2464">
        <v>0</v>
      </c>
      <c r="AD2464">
        <v>0</v>
      </c>
      <c r="AE2464">
        <v>0</v>
      </c>
      <c r="AF2464">
        <v>0</v>
      </c>
      <c r="AG2464" t="s">
        <v>12466</v>
      </c>
      <c r="AH2464" s="21" t="str">
        <f t="shared" si="76"/>
        <v>YO27</v>
      </c>
      <c r="AI2464" s="21">
        <v>107.92500000000001</v>
      </c>
      <c r="AJ2464" s="21">
        <f t="shared" si="77"/>
        <v>99.665032679738559</v>
      </c>
      <c r="AK2464" s="21" t="s">
        <v>2063</v>
      </c>
      <c r="AL2464" t="s">
        <v>2551</v>
      </c>
      <c r="AM2464" t="s">
        <v>53</v>
      </c>
      <c r="AN2464" t="s">
        <v>2031</v>
      </c>
    </row>
    <row r="2465" spans="1:40" ht="15" hidden="1" thickTop="1" x14ac:dyDescent="0.35">
      <c r="A2465" t="s">
        <v>12422</v>
      </c>
      <c r="B2465" t="s">
        <v>12468</v>
      </c>
      <c r="C2465" t="s">
        <v>2832</v>
      </c>
      <c r="D2465" t="s">
        <v>12469</v>
      </c>
      <c r="E2465" t="s">
        <v>2562</v>
      </c>
      <c r="F2465">
        <v>1</v>
      </c>
      <c r="G2465" t="s">
        <v>2546</v>
      </c>
      <c r="H2465" t="s">
        <v>2510</v>
      </c>
      <c r="I2465" t="s">
        <v>2511</v>
      </c>
      <c r="J2465" t="s">
        <v>2547</v>
      </c>
      <c r="K2465" t="s">
        <v>2548</v>
      </c>
      <c r="L2465" t="s">
        <v>2058</v>
      </c>
      <c r="M2465" t="s">
        <v>2059</v>
      </c>
      <c r="N2465">
        <v>0</v>
      </c>
      <c r="O2465">
        <v>0</v>
      </c>
      <c r="P2465">
        <v>0</v>
      </c>
      <c r="Q2465">
        <v>24480</v>
      </c>
      <c r="R2465">
        <v>0</v>
      </c>
      <c r="S2465">
        <v>0</v>
      </c>
      <c r="T2465">
        <v>0</v>
      </c>
      <c r="U2465">
        <v>0</v>
      </c>
      <c r="V2465">
        <v>0</v>
      </c>
      <c r="W2465">
        <v>0</v>
      </c>
      <c r="X2465">
        <v>0</v>
      </c>
      <c r="Y2465">
        <v>0</v>
      </c>
      <c r="Z2465">
        <v>0</v>
      </c>
      <c r="AA2465">
        <v>0</v>
      </c>
      <c r="AB2465">
        <v>0</v>
      </c>
      <c r="AC2465">
        <v>0</v>
      </c>
      <c r="AD2465">
        <v>0</v>
      </c>
      <c r="AE2465">
        <v>0</v>
      </c>
      <c r="AF2465">
        <v>0</v>
      </c>
      <c r="AG2465" t="s">
        <v>12470</v>
      </c>
      <c r="AH2465" s="21" t="str">
        <f t="shared" si="76"/>
        <v>YO27</v>
      </c>
      <c r="AI2465" s="21">
        <v>107.92500000000001</v>
      </c>
      <c r="AJ2465" s="21">
        <f t="shared" si="77"/>
        <v>100</v>
      </c>
      <c r="AK2465" s="21" t="s">
        <v>2060</v>
      </c>
      <c r="AL2465" t="s">
        <v>2551</v>
      </c>
      <c r="AM2465" t="s">
        <v>53</v>
      </c>
      <c r="AN2465" t="s">
        <v>2029</v>
      </c>
    </row>
    <row r="2466" spans="1:40" ht="15" hidden="1" thickTop="1" x14ac:dyDescent="0.35">
      <c r="A2466" t="s">
        <v>12426</v>
      </c>
      <c r="B2466" t="s">
        <v>12472</v>
      </c>
      <c r="C2466" t="s">
        <v>2560</v>
      </c>
      <c r="D2466" t="s">
        <v>12473</v>
      </c>
      <c r="E2466" t="s">
        <v>2562</v>
      </c>
      <c r="F2466">
        <v>1</v>
      </c>
      <c r="G2466" t="s">
        <v>2546</v>
      </c>
      <c r="H2466" t="s">
        <v>2510</v>
      </c>
      <c r="I2466" t="s">
        <v>2511</v>
      </c>
      <c r="J2466" t="s">
        <v>2547</v>
      </c>
      <c r="K2466" t="s">
        <v>2548</v>
      </c>
      <c r="L2466" t="s">
        <v>2058</v>
      </c>
      <c r="M2466" t="s">
        <v>2059</v>
      </c>
      <c r="N2466">
        <v>0</v>
      </c>
      <c r="O2466">
        <v>0</v>
      </c>
      <c r="P2466">
        <v>0</v>
      </c>
      <c r="Q2466">
        <v>24480</v>
      </c>
      <c r="R2466">
        <v>0</v>
      </c>
      <c r="S2466">
        <v>0</v>
      </c>
      <c r="T2466">
        <v>0</v>
      </c>
      <c r="U2466">
        <v>0</v>
      </c>
      <c r="V2466">
        <v>0</v>
      </c>
      <c r="W2466">
        <v>0</v>
      </c>
      <c r="X2466">
        <v>0</v>
      </c>
      <c r="Y2466">
        <v>0</v>
      </c>
      <c r="Z2466">
        <v>0</v>
      </c>
      <c r="AA2466">
        <v>0</v>
      </c>
      <c r="AB2466">
        <v>0</v>
      </c>
      <c r="AC2466">
        <v>0</v>
      </c>
      <c r="AD2466">
        <v>0</v>
      </c>
      <c r="AE2466">
        <v>0</v>
      </c>
      <c r="AF2466">
        <v>0</v>
      </c>
      <c r="AG2466" t="s">
        <v>12474</v>
      </c>
      <c r="AH2466" s="21" t="str">
        <f t="shared" si="76"/>
        <v>YO27</v>
      </c>
      <c r="AI2466" s="21">
        <v>107.92500000000001</v>
      </c>
      <c r="AJ2466" s="21">
        <f t="shared" si="77"/>
        <v>100</v>
      </c>
      <c r="AK2466" s="21" t="s">
        <v>2060</v>
      </c>
      <c r="AL2466" t="s">
        <v>2551</v>
      </c>
      <c r="AM2466" t="s">
        <v>53</v>
      </c>
      <c r="AN2466" t="s">
        <v>2031</v>
      </c>
    </row>
    <row r="2467" spans="1:40" ht="15" hidden="1" thickTop="1" x14ac:dyDescent="0.35">
      <c r="A2467" t="s">
        <v>12430</v>
      </c>
      <c r="B2467" t="s">
        <v>12475</v>
      </c>
      <c r="C2467" t="s">
        <v>4943</v>
      </c>
      <c r="D2467" t="s">
        <v>12476</v>
      </c>
      <c r="E2467" t="s">
        <v>2562</v>
      </c>
      <c r="F2467">
        <v>1</v>
      </c>
      <c r="G2467" t="s">
        <v>2546</v>
      </c>
      <c r="H2467" t="s">
        <v>2510</v>
      </c>
      <c r="I2467" t="s">
        <v>2511</v>
      </c>
      <c r="J2467" t="s">
        <v>2547</v>
      </c>
      <c r="K2467" t="s">
        <v>2548</v>
      </c>
      <c r="L2467" t="s">
        <v>2058</v>
      </c>
      <c r="M2467" t="s">
        <v>2059</v>
      </c>
      <c r="N2467">
        <v>0</v>
      </c>
      <c r="O2467">
        <v>0</v>
      </c>
      <c r="P2467">
        <v>0</v>
      </c>
      <c r="Q2467">
        <v>24480</v>
      </c>
      <c r="R2467">
        <v>0</v>
      </c>
      <c r="S2467">
        <v>0</v>
      </c>
      <c r="T2467">
        <v>0</v>
      </c>
      <c r="U2467">
        <v>0</v>
      </c>
      <c r="V2467">
        <v>0</v>
      </c>
      <c r="W2467">
        <v>0</v>
      </c>
      <c r="X2467">
        <v>0</v>
      </c>
      <c r="Y2467">
        <v>0</v>
      </c>
      <c r="Z2467">
        <v>0</v>
      </c>
      <c r="AA2467">
        <v>0</v>
      </c>
      <c r="AB2467">
        <v>0</v>
      </c>
      <c r="AC2467">
        <v>0</v>
      </c>
      <c r="AD2467">
        <v>0</v>
      </c>
      <c r="AE2467">
        <v>0</v>
      </c>
      <c r="AF2467">
        <v>0</v>
      </c>
      <c r="AG2467" t="s">
        <v>12477</v>
      </c>
      <c r="AH2467" s="21" t="str">
        <f t="shared" si="76"/>
        <v>YR21</v>
      </c>
      <c r="AI2467" s="21">
        <v>107.92500000000001</v>
      </c>
      <c r="AJ2467" s="21">
        <f t="shared" si="77"/>
        <v>100</v>
      </c>
      <c r="AK2467" s="21" t="s">
        <v>2060</v>
      </c>
      <c r="AL2467" t="s">
        <v>2551</v>
      </c>
      <c r="AM2467" t="s">
        <v>53</v>
      </c>
      <c r="AN2467" t="s">
        <v>2031</v>
      </c>
    </row>
    <row r="2468" spans="1:40" ht="15" hidden="1" thickTop="1" x14ac:dyDescent="0.35">
      <c r="A2468" t="s">
        <v>12434</v>
      </c>
      <c r="B2468" t="s">
        <v>12479</v>
      </c>
      <c r="C2468" t="s">
        <v>3003</v>
      </c>
      <c r="D2468" t="s">
        <v>12480</v>
      </c>
      <c r="E2468" t="s">
        <v>3005</v>
      </c>
      <c r="F2468">
        <v>2</v>
      </c>
      <c r="G2468" t="s">
        <v>2546</v>
      </c>
      <c r="H2468" t="s">
        <v>2510</v>
      </c>
      <c r="I2468" t="s">
        <v>2511</v>
      </c>
      <c r="J2468" t="s">
        <v>3006</v>
      </c>
      <c r="K2468" t="s">
        <v>3007</v>
      </c>
      <c r="L2468" t="s">
        <v>2058</v>
      </c>
      <c r="M2468" t="s">
        <v>2059</v>
      </c>
      <c r="N2468">
        <v>0</v>
      </c>
      <c r="O2468">
        <v>0</v>
      </c>
      <c r="P2468">
        <v>0</v>
      </c>
      <c r="Q2468">
        <v>24480</v>
      </c>
      <c r="R2468">
        <v>0</v>
      </c>
      <c r="S2468">
        <v>0</v>
      </c>
      <c r="T2468">
        <v>0</v>
      </c>
      <c r="U2468">
        <v>0</v>
      </c>
      <c r="V2468">
        <v>0</v>
      </c>
      <c r="W2468">
        <v>0</v>
      </c>
      <c r="X2468">
        <v>0</v>
      </c>
      <c r="Y2468">
        <v>0</v>
      </c>
      <c r="Z2468">
        <v>0</v>
      </c>
      <c r="AA2468">
        <v>0</v>
      </c>
      <c r="AB2468">
        <v>0</v>
      </c>
      <c r="AC2468">
        <v>0</v>
      </c>
      <c r="AD2468">
        <v>0</v>
      </c>
      <c r="AE2468">
        <v>0</v>
      </c>
      <c r="AF2468">
        <v>0</v>
      </c>
      <c r="AG2468" t="s">
        <v>12481</v>
      </c>
      <c r="AH2468" s="21" t="str">
        <f t="shared" si="76"/>
        <v>YR21</v>
      </c>
      <c r="AI2468" s="21">
        <v>107.92500000000001</v>
      </c>
      <c r="AJ2468" s="21">
        <f t="shared" si="77"/>
        <v>100</v>
      </c>
      <c r="AK2468" s="21" t="s">
        <v>2060</v>
      </c>
      <c r="AL2468" t="s">
        <v>2551</v>
      </c>
      <c r="AM2468" t="s">
        <v>53</v>
      </c>
      <c r="AN2468" t="s">
        <v>2029</v>
      </c>
    </row>
    <row r="2469" spans="1:40" ht="15" hidden="1" thickTop="1" x14ac:dyDescent="0.35">
      <c r="A2469" t="s">
        <v>12435</v>
      </c>
      <c r="B2469" t="s">
        <v>12483</v>
      </c>
      <c r="C2469" t="s">
        <v>3203</v>
      </c>
      <c r="D2469" t="s">
        <v>12484</v>
      </c>
      <c r="E2469" t="s">
        <v>3231</v>
      </c>
      <c r="F2469">
        <v>1</v>
      </c>
      <c r="G2469" t="s">
        <v>2816</v>
      </c>
      <c r="H2469" t="s">
        <v>2620</v>
      </c>
      <c r="I2469" t="s">
        <v>2511</v>
      </c>
      <c r="J2469" t="s">
        <v>2826</v>
      </c>
      <c r="K2469" t="s">
        <v>2827</v>
      </c>
      <c r="L2469" t="s">
        <v>2058</v>
      </c>
      <c r="M2469" t="s">
        <v>2207</v>
      </c>
      <c r="N2469">
        <v>0</v>
      </c>
      <c r="O2469">
        <v>0</v>
      </c>
      <c r="P2469">
        <v>0</v>
      </c>
      <c r="Q2469">
        <v>13260</v>
      </c>
      <c r="R2469">
        <v>0</v>
      </c>
      <c r="S2469">
        <v>0</v>
      </c>
      <c r="T2469">
        <v>0</v>
      </c>
      <c r="U2469">
        <v>0</v>
      </c>
      <c r="V2469">
        <v>0</v>
      </c>
      <c r="W2469">
        <v>0</v>
      </c>
      <c r="X2469">
        <v>0</v>
      </c>
      <c r="Y2469">
        <v>0</v>
      </c>
      <c r="Z2469">
        <v>0</v>
      </c>
      <c r="AA2469">
        <v>0</v>
      </c>
      <c r="AB2469">
        <v>0</v>
      </c>
      <c r="AC2469">
        <v>0</v>
      </c>
      <c r="AD2469">
        <v>0</v>
      </c>
      <c r="AE2469">
        <v>0</v>
      </c>
      <c r="AF2469">
        <v>0</v>
      </c>
      <c r="AG2469" t="s">
        <v>12485</v>
      </c>
      <c r="AH2469" s="21" t="str">
        <f t="shared" si="76"/>
        <v>YH98</v>
      </c>
      <c r="AI2469" s="21">
        <v>58.5</v>
      </c>
      <c r="AJ2469" s="21">
        <f t="shared" si="77"/>
        <v>100</v>
      </c>
      <c r="AK2469" s="21" t="s">
        <v>2060</v>
      </c>
      <c r="AL2469" t="s">
        <v>2829</v>
      </c>
      <c r="AM2469" t="s">
        <v>53</v>
      </c>
      <c r="AN2469" t="s">
        <v>2031</v>
      </c>
    </row>
    <row r="2470" spans="1:40" ht="15" hidden="1" thickTop="1" x14ac:dyDescent="0.35">
      <c r="A2470" t="s">
        <v>12439</v>
      </c>
      <c r="B2470" t="s">
        <v>12487</v>
      </c>
      <c r="C2470" t="s">
        <v>3809</v>
      </c>
      <c r="D2470" t="s">
        <v>12488</v>
      </c>
      <c r="E2470" t="s">
        <v>2825</v>
      </c>
      <c r="F2470">
        <v>1</v>
      </c>
      <c r="G2470" t="s">
        <v>2816</v>
      </c>
      <c r="H2470" t="s">
        <v>2620</v>
      </c>
      <c r="I2470" t="s">
        <v>2511</v>
      </c>
      <c r="J2470" t="s">
        <v>2826</v>
      </c>
      <c r="K2470" t="s">
        <v>2827</v>
      </c>
      <c r="L2470" t="s">
        <v>2058</v>
      </c>
      <c r="M2470" t="s">
        <v>2207</v>
      </c>
      <c r="N2470">
        <v>1</v>
      </c>
      <c r="O2470">
        <v>66</v>
      </c>
      <c r="P2470">
        <v>0.5</v>
      </c>
      <c r="Q2470">
        <v>13260</v>
      </c>
      <c r="R2470">
        <v>0</v>
      </c>
      <c r="S2470">
        <v>0</v>
      </c>
      <c r="T2470">
        <v>0</v>
      </c>
      <c r="U2470">
        <v>0</v>
      </c>
      <c r="V2470">
        <v>0</v>
      </c>
      <c r="W2470">
        <v>0</v>
      </c>
      <c r="X2470">
        <v>1</v>
      </c>
      <c r="Y2470">
        <v>66</v>
      </c>
      <c r="Z2470">
        <v>0.5</v>
      </c>
      <c r="AA2470">
        <v>0</v>
      </c>
      <c r="AB2470">
        <v>0</v>
      </c>
      <c r="AC2470">
        <v>0</v>
      </c>
      <c r="AD2470">
        <v>0</v>
      </c>
      <c r="AE2470">
        <v>0</v>
      </c>
      <c r="AF2470">
        <v>0</v>
      </c>
      <c r="AG2470" t="s">
        <v>12489</v>
      </c>
      <c r="AH2470" s="21" t="str">
        <f t="shared" si="76"/>
        <v>YR20</v>
      </c>
      <c r="AI2470" s="21">
        <v>58.5</v>
      </c>
      <c r="AJ2470" s="21">
        <f t="shared" si="77"/>
        <v>99.502262443438909</v>
      </c>
      <c r="AK2470" s="21" t="s">
        <v>2063</v>
      </c>
      <c r="AL2470" t="s">
        <v>2829</v>
      </c>
      <c r="AM2470" t="s">
        <v>53</v>
      </c>
      <c r="AN2470" t="s">
        <v>2029</v>
      </c>
    </row>
    <row r="2471" spans="1:40" ht="15" hidden="1" thickTop="1" x14ac:dyDescent="0.35">
      <c r="A2471" t="s">
        <v>12443</v>
      </c>
      <c r="B2471" t="s">
        <v>12491</v>
      </c>
      <c r="C2471" t="s">
        <v>3865</v>
      </c>
      <c r="D2471" t="s">
        <v>12492</v>
      </c>
      <c r="E2471" t="s">
        <v>2667</v>
      </c>
      <c r="F2471">
        <v>2</v>
      </c>
      <c r="G2471" t="s">
        <v>2509</v>
      </c>
      <c r="H2471" t="s">
        <v>2510</v>
      </c>
      <c r="I2471" t="s">
        <v>2511</v>
      </c>
      <c r="J2471" t="s">
        <v>2668</v>
      </c>
      <c r="K2471" t="s">
        <v>2669</v>
      </c>
      <c r="L2471" t="s">
        <v>2058</v>
      </c>
      <c r="M2471" t="s">
        <v>2170</v>
      </c>
      <c r="N2471">
        <v>1</v>
      </c>
      <c r="O2471">
        <v>50</v>
      </c>
      <c r="P2471">
        <v>0.33</v>
      </c>
      <c r="Q2471">
        <v>15300</v>
      </c>
      <c r="R2471">
        <v>0</v>
      </c>
      <c r="S2471">
        <v>0</v>
      </c>
      <c r="T2471">
        <v>0</v>
      </c>
      <c r="U2471">
        <v>0</v>
      </c>
      <c r="V2471">
        <v>0</v>
      </c>
      <c r="W2471">
        <v>0</v>
      </c>
      <c r="X2471">
        <v>1</v>
      </c>
      <c r="Y2471">
        <v>50</v>
      </c>
      <c r="Z2471">
        <v>0.33</v>
      </c>
      <c r="AA2471">
        <v>0</v>
      </c>
      <c r="AB2471">
        <v>0</v>
      </c>
      <c r="AC2471">
        <v>0</v>
      </c>
      <c r="AD2471">
        <v>0</v>
      </c>
      <c r="AE2471">
        <v>0</v>
      </c>
      <c r="AF2471">
        <v>0</v>
      </c>
      <c r="AG2471" t="s">
        <v>12493</v>
      </c>
      <c r="AH2471" s="21" t="str">
        <f t="shared" si="76"/>
        <v>YR21</v>
      </c>
      <c r="AI2471" s="21">
        <v>67.5</v>
      </c>
      <c r="AJ2471" s="21">
        <f t="shared" si="77"/>
        <v>99.673202614379079</v>
      </c>
      <c r="AK2471" s="21" t="s">
        <v>2063</v>
      </c>
      <c r="AL2471" t="s">
        <v>2515</v>
      </c>
      <c r="AM2471" t="s">
        <v>53</v>
      </c>
      <c r="AN2471" t="s">
        <v>2029</v>
      </c>
    </row>
    <row r="2472" spans="1:40" ht="15" hidden="1" thickTop="1" x14ac:dyDescent="0.35">
      <c r="A2472" t="s">
        <v>12447</v>
      </c>
      <c r="B2472" t="s">
        <v>12495</v>
      </c>
      <c r="C2472" t="s">
        <v>4047</v>
      </c>
      <c r="D2472" t="s">
        <v>12496</v>
      </c>
      <c r="E2472" t="s">
        <v>64</v>
      </c>
      <c r="F2472">
        <v>1</v>
      </c>
      <c r="G2472" t="s">
        <v>2524</v>
      </c>
      <c r="H2472" t="s">
        <v>2056</v>
      </c>
      <c r="I2472" t="s">
        <v>2511</v>
      </c>
      <c r="J2472" t="s">
        <v>4049</v>
      </c>
      <c r="K2472" t="s">
        <v>62</v>
      </c>
      <c r="L2472" t="s">
        <v>2058</v>
      </c>
      <c r="M2472" t="s">
        <v>2982</v>
      </c>
      <c r="N2472">
        <v>0</v>
      </c>
      <c r="O2472">
        <v>0</v>
      </c>
      <c r="P2472">
        <v>0</v>
      </c>
      <c r="Q2472">
        <v>14280</v>
      </c>
      <c r="R2472">
        <v>0</v>
      </c>
      <c r="S2472">
        <v>0</v>
      </c>
      <c r="T2472">
        <v>0</v>
      </c>
      <c r="U2472">
        <v>0</v>
      </c>
      <c r="V2472">
        <v>0</v>
      </c>
      <c r="W2472">
        <v>0</v>
      </c>
      <c r="X2472">
        <v>0</v>
      </c>
      <c r="Y2472">
        <v>0</v>
      </c>
      <c r="Z2472">
        <v>0</v>
      </c>
      <c r="AA2472">
        <v>0</v>
      </c>
      <c r="AB2472">
        <v>0</v>
      </c>
      <c r="AC2472">
        <v>0</v>
      </c>
      <c r="AD2472">
        <v>0</v>
      </c>
      <c r="AE2472">
        <v>0</v>
      </c>
      <c r="AF2472">
        <v>0</v>
      </c>
      <c r="AG2472" t="s">
        <v>12497</v>
      </c>
      <c r="AH2472" s="21" t="str">
        <f t="shared" si="76"/>
        <v>YO27</v>
      </c>
      <c r="AI2472" s="21">
        <v>62.999999999999986</v>
      </c>
      <c r="AJ2472" s="21">
        <f t="shared" si="77"/>
        <v>100</v>
      </c>
      <c r="AK2472" s="21" t="s">
        <v>2060</v>
      </c>
      <c r="AL2472" t="s">
        <v>2527</v>
      </c>
      <c r="AM2472" t="s">
        <v>53</v>
      </c>
      <c r="AN2472" t="s">
        <v>2031</v>
      </c>
    </row>
    <row r="2473" spans="1:40" ht="15" hidden="1" thickTop="1" x14ac:dyDescent="0.35">
      <c r="A2473" t="s">
        <v>12451</v>
      </c>
      <c r="B2473" t="s">
        <v>12498</v>
      </c>
      <c r="C2473" t="s">
        <v>9424</v>
      </c>
      <c r="D2473" t="s">
        <v>12499</v>
      </c>
      <c r="E2473" t="s">
        <v>3589</v>
      </c>
      <c r="F2473">
        <v>1</v>
      </c>
      <c r="G2473" t="s">
        <v>2619</v>
      </c>
      <c r="H2473" t="s">
        <v>2620</v>
      </c>
      <c r="I2473" t="s">
        <v>2511</v>
      </c>
      <c r="J2473" t="s">
        <v>3590</v>
      </c>
      <c r="K2473" t="s">
        <v>2622</v>
      </c>
      <c r="L2473" t="s">
        <v>2058</v>
      </c>
      <c r="M2473" t="s">
        <v>2059</v>
      </c>
      <c r="N2473">
        <v>2</v>
      </c>
      <c r="O2473">
        <v>65</v>
      </c>
      <c r="P2473">
        <v>0.27</v>
      </c>
      <c r="Q2473">
        <v>24480</v>
      </c>
      <c r="R2473">
        <v>1</v>
      </c>
      <c r="S2473">
        <v>37</v>
      </c>
      <c r="T2473">
        <v>0.15</v>
      </c>
      <c r="U2473">
        <v>0</v>
      </c>
      <c r="V2473">
        <v>0</v>
      </c>
      <c r="W2473">
        <v>0</v>
      </c>
      <c r="X2473">
        <v>1</v>
      </c>
      <c r="Y2473">
        <v>28</v>
      </c>
      <c r="Z2473">
        <v>0.11</v>
      </c>
      <c r="AA2473">
        <v>0</v>
      </c>
      <c r="AB2473">
        <v>0</v>
      </c>
      <c r="AC2473">
        <v>0</v>
      </c>
      <c r="AD2473">
        <v>0</v>
      </c>
      <c r="AE2473">
        <v>0</v>
      </c>
      <c r="AF2473">
        <v>0</v>
      </c>
      <c r="AG2473" t="s">
        <v>12500</v>
      </c>
      <c r="AH2473" s="21" t="str">
        <f t="shared" si="76"/>
        <v>YO27</v>
      </c>
      <c r="AI2473" s="21">
        <v>107.92500000000001</v>
      </c>
      <c r="AJ2473" s="21">
        <f t="shared" si="77"/>
        <v>99.734477124183002</v>
      </c>
      <c r="AK2473" s="21" t="s">
        <v>2063</v>
      </c>
      <c r="AL2473" t="s">
        <v>2624</v>
      </c>
      <c r="AM2473" t="s">
        <v>53</v>
      </c>
      <c r="AN2473" t="s">
        <v>2031</v>
      </c>
    </row>
    <row r="2474" spans="1:40" ht="15" hidden="1" thickTop="1" x14ac:dyDescent="0.35">
      <c r="A2474" t="s">
        <v>12455</v>
      </c>
      <c r="B2474" t="s">
        <v>12502</v>
      </c>
      <c r="C2474" t="s">
        <v>78</v>
      </c>
      <c r="D2474" t="s">
        <v>12503</v>
      </c>
      <c r="E2474" t="s">
        <v>560</v>
      </c>
      <c r="F2474">
        <v>1</v>
      </c>
      <c r="G2474" t="s">
        <v>2055</v>
      </c>
      <c r="H2474" t="s">
        <v>2056</v>
      </c>
      <c r="I2474" t="s">
        <v>2511</v>
      </c>
      <c r="J2474" t="s">
        <v>67</v>
      </c>
      <c r="K2474" t="s">
        <v>68</v>
      </c>
      <c r="L2474" t="s">
        <v>2058</v>
      </c>
      <c r="M2474" t="s">
        <v>2059</v>
      </c>
      <c r="N2474">
        <v>0</v>
      </c>
      <c r="O2474">
        <v>0</v>
      </c>
      <c r="P2474">
        <v>0</v>
      </c>
      <c r="Q2474">
        <v>24480</v>
      </c>
      <c r="R2474">
        <v>0</v>
      </c>
      <c r="S2474">
        <v>0</v>
      </c>
      <c r="T2474">
        <v>0</v>
      </c>
      <c r="U2474">
        <v>0</v>
      </c>
      <c r="V2474">
        <v>0</v>
      </c>
      <c r="W2474">
        <v>0</v>
      </c>
      <c r="X2474">
        <v>0</v>
      </c>
      <c r="Y2474">
        <v>0</v>
      </c>
      <c r="Z2474">
        <v>0</v>
      </c>
      <c r="AA2474">
        <v>0</v>
      </c>
      <c r="AB2474">
        <v>0</v>
      </c>
      <c r="AC2474">
        <v>0</v>
      </c>
      <c r="AD2474">
        <v>0</v>
      </c>
      <c r="AE2474">
        <v>0</v>
      </c>
      <c r="AF2474">
        <v>0</v>
      </c>
      <c r="AG2474" t="s">
        <v>326</v>
      </c>
      <c r="AH2474" s="21" t="str">
        <f t="shared" si="76"/>
        <v>YR20</v>
      </c>
      <c r="AI2474" s="21">
        <v>107.92500000000001</v>
      </c>
      <c r="AJ2474" s="21">
        <f t="shared" si="77"/>
        <v>100</v>
      </c>
      <c r="AK2474" s="21" t="s">
        <v>2060</v>
      </c>
      <c r="AL2474" t="s">
        <v>70</v>
      </c>
      <c r="AM2474" t="s">
        <v>53</v>
      </c>
      <c r="AN2474" t="s">
        <v>2031</v>
      </c>
    </row>
    <row r="2475" spans="1:40" ht="15" hidden="1" thickTop="1" x14ac:dyDescent="0.35">
      <c r="A2475" t="s">
        <v>12459</v>
      </c>
      <c r="B2475" t="s">
        <v>12505</v>
      </c>
      <c r="C2475" t="s">
        <v>6159</v>
      </c>
      <c r="D2475" t="s">
        <v>12506</v>
      </c>
      <c r="E2475" t="s">
        <v>3704</v>
      </c>
      <c r="F2475">
        <v>1</v>
      </c>
      <c r="G2475" t="s">
        <v>2619</v>
      </c>
      <c r="H2475" t="s">
        <v>2620</v>
      </c>
      <c r="I2475" t="s">
        <v>2511</v>
      </c>
      <c r="J2475" t="s">
        <v>6161</v>
      </c>
      <c r="K2475" t="s">
        <v>2655</v>
      </c>
      <c r="L2475" t="s">
        <v>2058</v>
      </c>
      <c r="M2475" t="s">
        <v>2059</v>
      </c>
      <c r="N2475">
        <v>0</v>
      </c>
      <c r="O2475">
        <v>0</v>
      </c>
      <c r="P2475">
        <v>0</v>
      </c>
      <c r="Q2475">
        <v>24480</v>
      </c>
      <c r="R2475">
        <v>0</v>
      </c>
      <c r="S2475">
        <v>0</v>
      </c>
      <c r="T2475">
        <v>0</v>
      </c>
      <c r="U2475">
        <v>0</v>
      </c>
      <c r="V2475">
        <v>0</v>
      </c>
      <c r="W2475">
        <v>0</v>
      </c>
      <c r="X2475">
        <v>0</v>
      </c>
      <c r="Y2475">
        <v>0</v>
      </c>
      <c r="Z2475">
        <v>0</v>
      </c>
      <c r="AA2475">
        <v>0</v>
      </c>
      <c r="AB2475">
        <v>0</v>
      </c>
      <c r="AC2475">
        <v>0</v>
      </c>
      <c r="AD2475">
        <v>0</v>
      </c>
      <c r="AE2475">
        <v>0</v>
      </c>
      <c r="AF2475">
        <v>0</v>
      </c>
      <c r="AG2475" t="s">
        <v>12507</v>
      </c>
      <c r="AH2475" s="21" t="str">
        <f t="shared" si="76"/>
        <v>YR21</v>
      </c>
      <c r="AI2475" s="21">
        <v>107.92500000000001</v>
      </c>
      <c r="AJ2475" s="21">
        <f t="shared" si="77"/>
        <v>100</v>
      </c>
      <c r="AK2475" s="21" t="s">
        <v>2060</v>
      </c>
      <c r="AL2475" t="s">
        <v>2984</v>
      </c>
      <c r="AM2475" t="s">
        <v>53</v>
      </c>
      <c r="AN2475" t="s">
        <v>2031</v>
      </c>
    </row>
    <row r="2476" spans="1:40" ht="15" hidden="1" thickTop="1" x14ac:dyDescent="0.35">
      <c r="A2476" t="s">
        <v>12463</v>
      </c>
      <c r="B2476" t="s">
        <v>12509</v>
      </c>
      <c r="C2476" t="s">
        <v>6280</v>
      </c>
      <c r="D2476" t="s">
        <v>12510</v>
      </c>
      <c r="E2476" t="s">
        <v>2691</v>
      </c>
      <c r="F2476">
        <v>1</v>
      </c>
      <c r="G2476" t="s">
        <v>2633</v>
      </c>
      <c r="H2476" t="s">
        <v>2577</v>
      </c>
      <c r="I2476" t="s">
        <v>2511</v>
      </c>
      <c r="J2476" t="s">
        <v>2692</v>
      </c>
      <c r="K2476" t="s">
        <v>2635</v>
      </c>
      <c r="L2476" t="s">
        <v>2058</v>
      </c>
      <c r="M2476" t="s">
        <v>2059</v>
      </c>
      <c r="N2476">
        <v>1</v>
      </c>
      <c r="O2476">
        <v>20</v>
      </c>
      <c r="P2476">
        <v>0.08</v>
      </c>
      <c r="Q2476">
        <v>24480</v>
      </c>
      <c r="R2476">
        <v>0</v>
      </c>
      <c r="S2476">
        <v>0</v>
      </c>
      <c r="T2476">
        <v>0</v>
      </c>
      <c r="U2476">
        <v>0</v>
      </c>
      <c r="V2476">
        <v>0</v>
      </c>
      <c r="W2476">
        <v>0</v>
      </c>
      <c r="X2476">
        <v>1</v>
      </c>
      <c r="Y2476">
        <v>20</v>
      </c>
      <c r="Z2476">
        <v>0.08</v>
      </c>
      <c r="AA2476">
        <v>0</v>
      </c>
      <c r="AB2476">
        <v>0</v>
      </c>
      <c r="AC2476">
        <v>0</v>
      </c>
      <c r="AD2476">
        <v>0</v>
      </c>
      <c r="AE2476">
        <v>0</v>
      </c>
      <c r="AF2476">
        <v>0</v>
      </c>
      <c r="AG2476" t="s">
        <v>12511</v>
      </c>
      <c r="AH2476" s="21" t="str">
        <f t="shared" si="76"/>
        <v>YO27</v>
      </c>
      <c r="AI2476" s="21">
        <v>107.92500000000001</v>
      </c>
      <c r="AJ2476" s="21">
        <f t="shared" si="77"/>
        <v>99.91830065359477</v>
      </c>
      <c r="AK2476" s="21" t="s">
        <v>2060</v>
      </c>
      <c r="AL2476" t="s">
        <v>2581</v>
      </c>
      <c r="AM2476" t="s">
        <v>53</v>
      </c>
      <c r="AN2476" t="s">
        <v>2031</v>
      </c>
    </row>
    <row r="2477" spans="1:40" ht="15" hidden="1" thickTop="1" x14ac:dyDescent="0.35">
      <c r="A2477" t="s">
        <v>12467</v>
      </c>
      <c r="B2477" t="s">
        <v>12513</v>
      </c>
      <c r="C2477" t="s">
        <v>2598</v>
      </c>
      <c r="D2477" t="s">
        <v>12514</v>
      </c>
      <c r="E2477" t="s">
        <v>3013</v>
      </c>
      <c r="F2477">
        <v>2</v>
      </c>
      <c r="G2477" t="s">
        <v>2600</v>
      </c>
      <c r="H2477" t="s">
        <v>2577</v>
      </c>
      <c r="I2477" t="s">
        <v>2511</v>
      </c>
      <c r="J2477" t="s">
        <v>2601</v>
      </c>
      <c r="K2477" t="s">
        <v>2602</v>
      </c>
      <c r="L2477" t="s">
        <v>2058</v>
      </c>
      <c r="M2477" t="s">
        <v>2170</v>
      </c>
      <c r="N2477">
        <v>1</v>
      </c>
      <c r="O2477">
        <v>102</v>
      </c>
      <c r="P2477">
        <v>0.67</v>
      </c>
      <c r="Q2477">
        <v>15300</v>
      </c>
      <c r="R2477">
        <v>0</v>
      </c>
      <c r="S2477">
        <v>0</v>
      </c>
      <c r="T2477">
        <v>0</v>
      </c>
      <c r="U2477">
        <v>0</v>
      </c>
      <c r="V2477">
        <v>0</v>
      </c>
      <c r="W2477">
        <v>0</v>
      </c>
      <c r="X2477">
        <v>1</v>
      </c>
      <c r="Y2477">
        <v>102</v>
      </c>
      <c r="Z2477">
        <v>0.67</v>
      </c>
      <c r="AA2477">
        <v>0</v>
      </c>
      <c r="AB2477">
        <v>0</v>
      </c>
      <c r="AC2477">
        <v>0</v>
      </c>
      <c r="AD2477">
        <v>0</v>
      </c>
      <c r="AE2477">
        <v>0</v>
      </c>
      <c r="AF2477">
        <v>0</v>
      </c>
      <c r="AG2477" t="s">
        <v>12515</v>
      </c>
      <c r="AH2477" s="21" t="str">
        <f t="shared" si="76"/>
        <v>YH98</v>
      </c>
      <c r="AI2477" s="21">
        <v>67.5</v>
      </c>
      <c r="AJ2477" s="21">
        <f t="shared" si="77"/>
        <v>99.333333333333329</v>
      </c>
      <c r="AK2477" s="21" t="s">
        <v>2063</v>
      </c>
      <c r="AL2477" t="s">
        <v>2551</v>
      </c>
      <c r="AM2477" t="s">
        <v>53</v>
      </c>
      <c r="AN2477" t="s">
        <v>2030</v>
      </c>
    </row>
    <row r="2478" spans="1:40" ht="15" hidden="1" thickTop="1" x14ac:dyDescent="0.35">
      <c r="A2478" t="s">
        <v>12471</v>
      </c>
      <c r="B2478" t="s">
        <v>12516</v>
      </c>
      <c r="C2478" t="s">
        <v>3493</v>
      </c>
      <c r="D2478" t="s">
        <v>12517</v>
      </c>
      <c r="E2478" t="s">
        <v>2575</v>
      </c>
      <c r="F2478">
        <v>1</v>
      </c>
      <c r="G2478" t="s">
        <v>2576</v>
      </c>
      <c r="H2478" t="s">
        <v>2577</v>
      </c>
      <c r="I2478" t="s">
        <v>2511</v>
      </c>
      <c r="J2478" t="s">
        <v>2578</v>
      </c>
      <c r="K2478" t="s">
        <v>2579</v>
      </c>
      <c r="L2478" t="s">
        <v>2058</v>
      </c>
      <c r="M2478" t="s">
        <v>2170</v>
      </c>
      <c r="N2478">
        <v>0</v>
      </c>
      <c r="O2478">
        <v>0</v>
      </c>
      <c r="P2478">
        <v>0</v>
      </c>
      <c r="Q2478">
        <v>15300</v>
      </c>
      <c r="R2478">
        <v>0</v>
      </c>
      <c r="S2478">
        <v>0</v>
      </c>
      <c r="T2478">
        <v>0</v>
      </c>
      <c r="U2478">
        <v>0</v>
      </c>
      <c r="V2478">
        <v>0</v>
      </c>
      <c r="W2478">
        <v>0</v>
      </c>
      <c r="X2478">
        <v>0</v>
      </c>
      <c r="Y2478">
        <v>0</v>
      </c>
      <c r="Z2478">
        <v>0</v>
      </c>
      <c r="AA2478">
        <v>0</v>
      </c>
      <c r="AB2478">
        <v>0</v>
      </c>
      <c r="AC2478">
        <v>0</v>
      </c>
      <c r="AD2478">
        <v>0</v>
      </c>
      <c r="AE2478">
        <v>0</v>
      </c>
      <c r="AF2478">
        <v>0</v>
      </c>
      <c r="AG2478" t="s">
        <v>12518</v>
      </c>
      <c r="AH2478" s="21" t="str">
        <f t="shared" si="76"/>
        <v>YR21</v>
      </c>
      <c r="AI2478" s="21">
        <v>67.5</v>
      </c>
      <c r="AJ2478" s="21">
        <f t="shared" si="77"/>
        <v>100</v>
      </c>
      <c r="AK2478" s="21" t="s">
        <v>2060</v>
      </c>
      <c r="AL2478" t="s">
        <v>2581</v>
      </c>
      <c r="AM2478" t="s">
        <v>53</v>
      </c>
      <c r="AN2478" t="s">
        <v>2029</v>
      </c>
    </row>
    <row r="2479" spans="1:40" ht="15" hidden="1" thickTop="1" x14ac:dyDescent="0.35">
      <c r="A2479" t="s">
        <v>8155</v>
      </c>
      <c r="B2479" t="s">
        <v>12520</v>
      </c>
      <c r="C2479" t="s">
        <v>2803</v>
      </c>
      <c r="D2479" t="s">
        <v>12521</v>
      </c>
      <c r="E2479" t="s">
        <v>2691</v>
      </c>
      <c r="F2479">
        <v>1</v>
      </c>
      <c r="G2479" t="s">
        <v>2600</v>
      </c>
      <c r="H2479" t="s">
        <v>2577</v>
      </c>
      <c r="I2479" t="s">
        <v>2511</v>
      </c>
      <c r="J2479" t="s">
        <v>2699</v>
      </c>
      <c r="K2479" t="s">
        <v>2579</v>
      </c>
      <c r="L2479" t="s">
        <v>2058</v>
      </c>
      <c r="M2479" t="s">
        <v>2170</v>
      </c>
      <c r="N2479">
        <v>0</v>
      </c>
      <c r="O2479">
        <v>0</v>
      </c>
      <c r="P2479">
        <v>0</v>
      </c>
      <c r="Q2479">
        <v>15300</v>
      </c>
      <c r="R2479">
        <v>0</v>
      </c>
      <c r="S2479">
        <v>0</v>
      </c>
      <c r="T2479">
        <v>0</v>
      </c>
      <c r="U2479">
        <v>0</v>
      </c>
      <c r="V2479">
        <v>0</v>
      </c>
      <c r="W2479">
        <v>0</v>
      </c>
      <c r="X2479">
        <v>0</v>
      </c>
      <c r="Y2479">
        <v>0</v>
      </c>
      <c r="Z2479">
        <v>0</v>
      </c>
      <c r="AA2479">
        <v>0</v>
      </c>
      <c r="AB2479">
        <v>0</v>
      </c>
      <c r="AC2479">
        <v>0</v>
      </c>
      <c r="AD2479">
        <v>0</v>
      </c>
      <c r="AE2479">
        <v>0</v>
      </c>
      <c r="AF2479">
        <v>0</v>
      </c>
      <c r="AG2479" t="s">
        <v>12522</v>
      </c>
      <c r="AH2479" s="21" t="str">
        <f t="shared" si="76"/>
        <v>YO27</v>
      </c>
      <c r="AI2479" s="21">
        <v>67.5</v>
      </c>
      <c r="AJ2479" s="21">
        <f t="shared" si="77"/>
        <v>100</v>
      </c>
      <c r="AK2479" s="21" t="s">
        <v>2060</v>
      </c>
      <c r="AL2479" t="s">
        <v>2581</v>
      </c>
      <c r="AM2479" t="s">
        <v>53</v>
      </c>
      <c r="AN2479" t="s">
        <v>2029</v>
      </c>
    </row>
    <row r="2480" spans="1:40" ht="15" hidden="1" thickTop="1" x14ac:dyDescent="0.35">
      <c r="A2480" t="s">
        <v>12478</v>
      </c>
      <c r="B2480" t="s">
        <v>12524</v>
      </c>
      <c r="C2480" t="s">
        <v>2918</v>
      </c>
      <c r="D2480" t="s">
        <v>12525</v>
      </c>
      <c r="E2480" t="s">
        <v>2920</v>
      </c>
      <c r="F2480">
        <v>1</v>
      </c>
      <c r="G2480" t="s">
        <v>2682</v>
      </c>
      <c r="H2480" t="s">
        <v>2620</v>
      </c>
      <c r="I2480" t="s">
        <v>2511</v>
      </c>
      <c r="J2480" t="s">
        <v>2921</v>
      </c>
      <c r="K2480" t="s">
        <v>2684</v>
      </c>
      <c r="L2480" t="s">
        <v>2058</v>
      </c>
      <c r="M2480" t="s">
        <v>2059</v>
      </c>
      <c r="N2480">
        <v>0</v>
      </c>
      <c r="O2480">
        <v>0</v>
      </c>
      <c r="P2480">
        <v>0</v>
      </c>
      <c r="Q2480">
        <v>24480</v>
      </c>
      <c r="R2480">
        <v>0</v>
      </c>
      <c r="S2480">
        <v>0</v>
      </c>
      <c r="T2480">
        <v>0</v>
      </c>
      <c r="U2480">
        <v>0</v>
      </c>
      <c r="V2480">
        <v>0</v>
      </c>
      <c r="W2480">
        <v>0</v>
      </c>
      <c r="X2480">
        <v>0</v>
      </c>
      <c r="Y2480">
        <v>0</v>
      </c>
      <c r="Z2480">
        <v>0</v>
      </c>
      <c r="AA2480">
        <v>0</v>
      </c>
      <c r="AB2480">
        <v>0</v>
      </c>
      <c r="AC2480">
        <v>0</v>
      </c>
      <c r="AD2480">
        <v>0</v>
      </c>
      <c r="AE2480">
        <v>0</v>
      </c>
      <c r="AF2480">
        <v>0</v>
      </c>
      <c r="AG2480" t="s">
        <v>12526</v>
      </c>
      <c r="AH2480" s="21" t="str">
        <f t="shared" si="76"/>
        <v>YO27</v>
      </c>
      <c r="AI2480" s="21">
        <v>107.92500000000001</v>
      </c>
      <c r="AJ2480" s="21">
        <f t="shared" si="77"/>
        <v>100</v>
      </c>
      <c r="AK2480" s="21" t="s">
        <v>2060</v>
      </c>
      <c r="AL2480" t="s">
        <v>2923</v>
      </c>
      <c r="AM2480" t="s">
        <v>53</v>
      </c>
      <c r="AN2480" t="s">
        <v>2029</v>
      </c>
    </row>
    <row r="2481" spans="1:40" ht="15" hidden="1" thickTop="1" x14ac:dyDescent="0.35">
      <c r="A2481" t="s">
        <v>12482</v>
      </c>
      <c r="B2481" t="s">
        <v>12528</v>
      </c>
      <c r="C2481" t="s">
        <v>2697</v>
      </c>
      <c r="D2481" t="s">
        <v>12529</v>
      </c>
      <c r="E2481" t="s">
        <v>2608</v>
      </c>
      <c r="F2481">
        <v>1</v>
      </c>
      <c r="G2481" t="s">
        <v>2576</v>
      </c>
      <c r="H2481" t="s">
        <v>2577</v>
      </c>
      <c r="I2481" t="s">
        <v>2511</v>
      </c>
      <c r="J2481" t="s">
        <v>2699</v>
      </c>
      <c r="K2481" t="s">
        <v>2579</v>
      </c>
      <c r="L2481" t="s">
        <v>2058</v>
      </c>
      <c r="M2481" t="s">
        <v>2059</v>
      </c>
      <c r="N2481">
        <v>0</v>
      </c>
      <c r="O2481">
        <v>0</v>
      </c>
      <c r="P2481">
        <v>0</v>
      </c>
      <c r="Q2481">
        <v>24480</v>
      </c>
      <c r="R2481">
        <v>0</v>
      </c>
      <c r="S2481">
        <v>0</v>
      </c>
      <c r="T2481">
        <v>0</v>
      </c>
      <c r="U2481">
        <v>0</v>
      </c>
      <c r="V2481">
        <v>0</v>
      </c>
      <c r="W2481">
        <v>0</v>
      </c>
      <c r="X2481">
        <v>0</v>
      </c>
      <c r="Y2481">
        <v>0</v>
      </c>
      <c r="Z2481">
        <v>0</v>
      </c>
      <c r="AA2481">
        <v>0</v>
      </c>
      <c r="AB2481">
        <v>0</v>
      </c>
      <c r="AC2481">
        <v>0</v>
      </c>
      <c r="AD2481">
        <v>0</v>
      </c>
      <c r="AE2481">
        <v>0</v>
      </c>
      <c r="AF2481">
        <v>0</v>
      </c>
      <c r="AG2481" t="s">
        <v>12530</v>
      </c>
      <c r="AH2481" s="21" t="str">
        <f t="shared" si="76"/>
        <v>YO27</v>
      </c>
      <c r="AI2481" s="21">
        <v>107.92500000000001</v>
      </c>
      <c r="AJ2481" s="21">
        <f t="shared" si="77"/>
        <v>100</v>
      </c>
      <c r="AK2481" s="21" t="s">
        <v>2060</v>
      </c>
      <c r="AL2481" t="s">
        <v>2581</v>
      </c>
      <c r="AM2481" t="s">
        <v>53</v>
      </c>
      <c r="AN2481" t="s">
        <v>2029</v>
      </c>
    </row>
    <row r="2482" spans="1:40" ht="15" hidden="1" thickTop="1" x14ac:dyDescent="0.35">
      <c r="A2482" t="s">
        <v>12486</v>
      </c>
      <c r="B2482" t="s">
        <v>12532</v>
      </c>
      <c r="C2482" t="s">
        <v>4072</v>
      </c>
      <c r="D2482" t="s">
        <v>12533</v>
      </c>
      <c r="E2482" t="s">
        <v>2608</v>
      </c>
      <c r="F2482">
        <v>1</v>
      </c>
      <c r="G2482" t="s">
        <v>2609</v>
      </c>
      <c r="H2482" t="s">
        <v>2577</v>
      </c>
      <c r="I2482" t="s">
        <v>2511</v>
      </c>
      <c r="J2482" t="s">
        <v>2610</v>
      </c>
      <c r="K2482" t="s">
        <v>2611</v>
      </c>
      <c r="L2482" t="s">
        <v>2058</v>
      </c>
      <c r="M2482" t="s">
        <v>2170</v>
      </c>
      <c r="N2482">
        <v>0</v>
      </c>
      <c r="O2482">
        <v>0</v>
      </c>
      <c r="P2482">
        <v>0</v>
      </c>
      <c r="Q2482">
        <v>15300</v>
      </c>
      <c r="R2482">
        <v>0</v>
      </c>
      <c r="S2482">
        <v>0</v>
      </c>
      <c r="T2482">
        <v>0</v>
      </c>
      <c r="U2482">
        <v>0</v>
      </c>
      <c r="V2482">
        <v>0</v>
      </c>
      <c r="W2482">
        <v>0</v>
      </c>
      <c r="X2482">
        <v>0</v>
      </c>
      <c r="Y2482">
        <v>0</v>
      </c>
      <c r="Z2482">
        <v>0</v>
      </c>
      <c r="AA2482">
        <v>0</v>
      </c>
      <c r="AB2482">
        <v>0</v>
      </c>
      <c r="AC2482">
        <v>0</v>
      </c>
      <c r="AD2482">
        <v>0</v>
      </c>
      <c r="AE2482">
        <v>0</v>
      </c>
      <c r="AF2482">
        <v>0</v>
      </c>
      <c r="AG2482" t="s">
        <v>12534</v>
      </c>
      <c r="AH2482" s="21" t="str">
        <f t="shared" si="76"/>
        <v>YR21</v>
      </c>
      <c r="AI2482" s="21">
        <v>67.5</v>
      </c>
      <c r="AJ2482" s="21">
        <f t="shared" si="77"/>
        <v>100</v>
      </c>
      <c r="AK2482" s="21" t="s">
        <v>2060</v>
      </c>
      <c r="AL2482" t="s">
        <v>2613</v>
      </c>
      <c r="AM2482" t="s">
        <v>53</v>
      </c>
      <c r="AN2482" t="s">
        <v>2029</v>
      </c>
    </row>
    <row r="2483" spans="1:40" ht="15" hidden="1" thickTop="1" x14ac:dyDescent="0.35">
      <c r="A2483" t="s">
        <v>12490</v>
      </c>
      <c r="B2483" t="s">
        <v>12536</v>
      </c>
      <c r="C2483" t="s">
        <v>8622</v>
      </c>
      <c r="D2483" t="s">
        <v>12537</v>
      </c>
      <c r="E2483" t="s">
        <v>4003</v>
      </c>
      <c r="F2483">
        <v>1</v>
      </c>
      <c r="G2483" t="s">
        <v>2600</v>
      </c>
      <c r="H2483" t="s">
        <v>2510</v>
      </c>
      <c r="I2483" t="s">
        <v>2511</v>
      </c>
      <c r="J2483" t="s">
        <v>4004</v>
      </c>
      <c r="K2483" t="s">
        <v>3007</v>
      </c>
      <c r="L2483" t="s">
        <v>2058</v>
      </c>
      <c r="M2483" t="s">
        <v>2059</v>
      </c>
      <c r="N2483">
        <v>0</v>
      </c>
      <c r="O2483">
        <v>0</v>
      </c>
      <c r="P2483">
        <v>0</v>
      </c>
      <c r="Q2483">
        <v>24480</v>
      </c>
      <c r="R2483">
        <v>0</v>
      </c>
      <c r="S2483">
        <v>0</v>
      </c>
      <c r="T2483">
        <v>0</v>
      </c>
      <c r="U2483">
        <v>0</v>
      </c>
      <c r="V2483">
        <v>0</v>
      </c>
      <c r="W2483">
        <v>0</v>
      </c>
      <c r="X2483">
        <v>0</v>
      </c>
      <c r="Y2483">
        <v>0</v>
      </c>
      <c r="Z2483">
        <v>0</v>
      </c>
      <c r="AA2483">
        <v>0</v>
      </c>
      <c r="AB2483">
        <v>0</v>
      </c>
      <c r="AC2483">
        <v>0</v>
      </c>
      <c r="AD2483">
        <v>0</v>
      </c>
      <c r="AE2483">
        <v>0</v>
      </c>
      <c r="AF2483">
        <v>0</v>
      </c>
      <c r="AG2483" t="s">
        <v>12538</v>
      </c>
      <c r="AH2483" s="21" t="str">
        <f t="shared" si="76"/>
        <v>YR20</v>
      </c>
      <c r="AI2483" s="21">
        <v>107.92500000000001</v>
      </c>
      <c r="AJ2483" s="21">
        <f t="shared" si="77"/>
        <v>100</v>
      </c>
      <c r="AK2483" s="21" t="s">
        <v>2060</v>
      </c>
      <c r="AL2483" t="s">
        <v>2551</v>
      </c>
      <c r="AM2483" t="s">
        <v>53</v>
      </c>
      <c r="AN2483" t="s">
        <v>2029</v>
      </c>
    </row>
    <row r="2484" spans="1:40" ht="15" hidden="1" thickTop="1" x14ac:dyDescent="0.35">
      <c r="A2484" t="s">
        <v>12494</v>
      </c>
      <c r="B2484" t="s">
        <v>12540</v>
      </c>
      <c r="C2484" t="s">
        <v>12541</v>
      </c>
      <c r="D2484" t="s">
        <v>12542</v>
      </c>
      <c r="E2484" t="s">
        <v>48</v>
      </c>
      <c r="F2484">
        <v>1</v>
      </c>
      <c r="G2484" t="s">
        <v>2055</v>
      </c>
      <c r="H2484" t="s">
        <v>2056</v>
      </c>
      <c r="I2484" t="s">
        <v>2511</v>
      </c>
      <c r="J2484" t="s">
        <v>12543</v>
      </c>
      <c r="K2484" t="s">
        <v>42</v>
      </c>
      <c r="L2484" t="s">
        <v>2058</v>
      </c>
      <c r="M2484" t="s">
        <v>2059</v>
      </c>
      <c r="N2484">
        <v>0</v>
      </c>
      <c r="O2484">
        <v>0</v>
      </c>
      <c r="P2484">
        <v>0</v>
      </c>
      <c r="Q2484">
        <v>24480</v>
      </c>
      <c r="R2484">
        <v>0</v>
      </c>
      <c r="S2484">
        <v>0</v>
      </c>
      <c r="T2484">
        <v>0</v>
      </c>
      <c r="U2484">
        <v>0</v>
      </c>
      <c r="V2484">
        <v>0</v>
      </c>
      <c r="W2484">
        <v>0</v>
      </c>
      <c r="X2484">
        <v>0</v>
      </c>
      <c r="Y2484">
        <v>0</v>
      </c>
      <c r="Z2484">
        <v>0</v>
      </c>
      <c r="AA2484">
        <v>0</v>
      </c>
      <c r="AB2484">
        <v>0</v>
      </c>
      <c r="AC2484">
        <v>0</v>
      </c>
      <c r="AD2484">
        <v>0</v>
      </c>
      <c r="AE2484">
        <v>0</v>
      </c>
      <c r="AF2484">
        <v>0</v>
      </c>
      <c r="AG2484" t="s">
        <v>12544</v>
      </c>
      <c r="AH2484" s="21" t="str">
        <f t="shared" si="76"/>
        <v>YN23</v>
      </c>
      <c r="AI2484" s="21">
        <v>107.92500000000001</v>
      </c>
      <c r="AJ2484" s="21">
        <f t="shared" si="77"/>
        <v>100</v>
      </c>
      <c r="AK2484" s="21" t="s">
        <v>2060</v>
      </c>
      <c r="AL2484" t="s">
        <v>3610</v>
      </c>
      <c r="AM2484" t="s">
        <v>53</v>
      </c>
      <c r="AN2484" t="s">
        <v>2031</v>
      </c>
    </row>
    <row r="2485" spans="1:40" ht="15" hidden="1" thickTop="1" x14ac:dyDescent="0.35">
      <c r="A2485" t="s">
        <v>8159</v>
      </c>
      <c r="B2485" t="s">
        <v>12546</v>
      </c>
      <c r="C2485" t="s">
        <v>4585</v>
      </c>
      <c r="D2485" t="s">
        <v>12547</v>
      </c>
      <c r="E2485" t="s">
        <v>3407</v>
      </c>
      <c r="F2485">
        <v>1</v>
      </c>
      <c r="G2485" t="s">
        <v>2509</v>
      </c>
      <c r="H2485" t="s">
        <v>2510</v>
      </c>
      <c r="I2485" t="s">
        <v>2511</v>
      </c>
      <c r="J2485" t="s">
        <v>3408</v>
      </c>
      <c r="K2485" t="s">
        <v>3109</v>
      </c>
      <c r="L2485" t="s">
        <v>2058</v>
      </c>
      <c r="M2485" t="s">
        <v>2170</v>
      </c>
      <c r="N2485">
        <v>0</v>
      </c>
      <c r="O2485">
        <v>0</v>
      </c>
      <c r="P2485">
        <v>0</v>
      </c>
      <c r="Q2485">
        <v>15300</v>
      </c>
      <c r="R2485">
        <v>0</v>
      </c>
      <c r="S2485">
        <v>0</v>
      </c>
      <c r="T2485">
        <v>0</v>
      </c>
      <c r="U2485">
        <v>0</v>
      </c>
      <c r="V2485">
        <v>0</v>
      </c>
      <c r="W2485">
        <v>0</v>
      </c>
      <c r="X2485">
        <v>0</v>
      </c>
      <c r="Y2485">
        <v>0</v>
      </c>
      <c r="Z2485">
        <v>0</v>
      </c>
      <c r="AA2485">
        <v>0</v>
      </c>
      <c r="AB2485">
        <v>0</v>
      </c>
      <c r="AC2485">
        <v>0</v>
      </c>
      <c r="AD2485">
        <v>0</v>
      </c>
      <c r="AE2485">
        <v>0</v>
      </c>
      <c r="AF2485">
        <v>0</v>
      </c>
      <c r="AG2485" t="s">
        <v>12548</v>
      </c>
      <c r="AH2485" s="21" t="str">
        <f t="shared" si="76"/>
        <v>YN23</v>
      </c>
      <c r="AI2485" s="21">
        <v>67.5</v>
      </c>
      <c r="AJ2485" s="21">
        <f t="shared" si="77"/>
        <v>100</v>
      </c>
      <c r="AK2485" s="21" t="s">
        <v>2060</v>
      </c>
      <c r="AL2485" t="s">
        <v>3411</v>
      </c>
      <c r="AM2485" t="s">
        <v>53</v>
      </c>
      <c r="AN2485" t="s">
        <v>2030</v>
      </c>
    </row>
    <row r="2486" spans="1:40" ht="15" hidden="1" thickTop="1" x14ac:dyDescent="0.35">
      <c r="A2486" t="s">
        <v>12501</v>
      </c>
      <c r="B2486" t="s">
        <v>12550</v>
      </c>
      <c r="C2486" t="s">
        <v>3405</v>
      </c>
      <c r="D2486" t="s">
        <v>12551</v>
      </c>
      <c r="E2486" t="s">
        <v>3407</v>
      </c>
      <c r="F2486">
        <v>1</v>
      </c>
      <c r="G2486" t="s">
        <v>2509</v>
      </c>
      <c r="H2486" t="s">
        <v>2510</v>
      </c>
      <c r="I2486" t="s">
        <v>2511</v>
      </c>
      <c r="J2486" t="s">
        <v>3408</v>
      </c>
      <c r="K2486" t="s">
        <v>3109</v>
      </c>
      <c r="L2486" t="s">
        <v>2058</v>
      </c>
      <c r="M2486" t="s">
        <v>2059</v>
      </c>
      <c r="N2486">
        <v>0</v>
      </c>
      <c r="O2486">
        <v>0</v>
      </c>
      <c r="P2486">
        <v>0</v>
      </c>
      <c r="Q2486">
        <v>24480</v>
      </c>
      <c r="R2486">
        <v>0</v>
      </c>
      <c r="S2486">
        <v>0</v>
      </c>
      <c r="T2486">
        <v>0</v>
      </c>
      <c r="U2486">
        <v>0</v>
      </c>
      <c r="V2486">
        <v>0</v>
      </c>
      <c r="W2486">
        <v>0</v>
      </c>
      <c r="X2486">
        <v>0</v>
      </c>
      <c r="Y2486">
        <v>0</v>
      </c>
      <c r="Z2486">
        <v>0</v>
      </c>
      <c r="AA2486">
        <v>0</v>
      </c>
      <c r="AB2486">
        <v>0</v>
      </c>
      <c r="AC2486">
        <v>0</v>
      </c>
      <c r="AD2486">
        <v>0</v>
      </c>
      <c r="AE2486">
        <v>0</v>
      </c>
      <c r="AF2486">
        <v>0</v>
      </c>
      <c r="AG2486" t="s">
        <v>12552</v>
      </c>
      <c r="AH2486" s="21" t="str">
        <f t="shared" si="76"/>
        <v>YN23</v>
      </c>
      <c r="AI2486" s="21">
        <v>107.92500000000001</v>
      </c>
      <c r="AJ2486" s="21">
        <f t="shared" si="77"/>
        <v>100</v>
      </c>
      <c r="AK2486" s="21" t="s">
        <v>2060</v>
      </c>
      <c r="AL2486" t="s">
        <v>3411</v>
      </c>
      <c r="AM2486" t="s">
        <v>53</v>
      </c>
      <c r="AN2486" t="s">
        <v>2031</v>
      </c>
    </row>
    <row r="2487" spans="1:40" ht="15" hidden="1" thickTop="1" x14ac:dyDescent="0.35">
      <c r="A2487" t="s">
        <v>12504</v>
      </c>
      <c r="B2487" t="s">
        <v>12554</v>
      </c>
      <c r="C2487" t="s">
        <v>4791</v>
      </c>
      <c r="D2487" t="s">
        <v>12555</v>
      </c>
      <c r="E2487" t="s">
        <v>3309</v>
      </c>
      <c r="F2487">
        <v>2</v>
      </c>
      <c r="G2487" t="s">
        <v>2509</v>
      </c>
      <c r="H2487" t="s">
        <v>2510</v>
      </c>
      <c r="I2487" t="s">
        <v>2511</v>
      </c>
      <c r="J2487" t="s">
        <v>3522</v>
      </c>
      <c r="K2487" t="s">
        <v>3109</v>
      </c>
      <c r="L2487" t="s">
        <v>2058</v>
      </c>
      <c r="M2487" t="s">
        <v>2059</v>
      </c>
      <c r="N2487">
        <v>1</v>
      </c>
      <c r="O2487">
        <v>9</v>
      </c>
      <c r="P2487">
        <v>0.04</v>
      </c>
      <c r="Q2487">
        <v>24480</v>
      </c>
      <c r="R2487">
        <v>1</v>
      </c>
      <c r="S2487">
        <v>9</v>
      </c>
      <c r="T2487">
        <v>0.04</v>
      </c>
      <c r="U2487">
        <v>0</v>
      </c>
      <c r="V2487">
        <v>0</v>
      </c>
      <c r="W2487">
        <v>0</v>
      </c>
      <c r="X2487">
        <v>0</v>
      </c>
      <c r="Y2487">
        <v>0</v>
      </c>
      <c r="Z2487">
        <v>0</v>
      </c>
      <c r="AA2487">
        <v>0</v>
      </c>
      <c r="AB2487">
        <v>0</v>
      </c>
      <c r="AC2487">
        <v>0</v>
      </c>
      <c r="AD2487">
        <v>0</v>
      </c>
      <c r="AE2487">
        <v>0</v>
      </c>
      <c r="AF2487">
        <v>0</v>
      </c>
      <c r="AG2487" t="s">
        <v>12556</v>
      </c>
      <c r="AH2487" s="21" t="str">
        <f t="shared" si="76"/>
        <v>YN23</v>
      </c>
      <c r="AI2487" s="21">
        <v>107.92500000000001</v>
      </c>
      <c r="AJ2487" s="21">
        <f t="shared" si="77"/>
        <v>99.963235294117652</v>
      </c>
      <c r="AK2487" s="21" t="s">
        <v>2060</v>
      </c>
      <c r="AL2487" t="s">
        <v>2515</v>
      </c>
      <c r="AM2487" t="s">
        <v>53</v>
      </c>
      <c r="AN2487" t="s">
        <v>2029</v>
      </c>
    </row>
    <row r="2488" spans="1:40" ht="15" hidden="1" thickTop="1" x14ac:dyDescent="0.35">
      <c r="A2488" t="s">
        <v>12508</v>
      </c>
      <c r="B2488" t="s">
        <v>12558</v>
      </c>
      <c r="C2488" t="s">
        <v>2904</v>
      </c>
      <c r="D2488" t="s">
        <v>12559</v>
      </c>
      <c r="E2488" t="s">
        <v>2705</v>
      </c>
      <c r="F2488">
        <v>1</v>
      </c>
      <c r="G2488" t="s">
        <v>2593</v>
      </c>
      <c r="H2488" t="s">
        <v>2056</v>
      </c>
      <c r="I2488" t="s">
        <v>2511</v>
      </c>
      <c r="J2488" t="s">
        <v>2594</v>
      </c>
      <c r="K2488" t="s">
        <v>65</v>
      </c>
      <c r="L2488" t="s">
        <v>2058</v>
      </c>
      <c r="M2488" t="s">
        <v>2310</v>
      </c>
      <c r="N2488">
        <v>0</v>
      </c>
      <c r="O2488">
        <v>0</v>
      </c>
      <c r="P2488">
        <v>0</v>
      </c>
      <c r="Q2488">
        <v>16320</v>
      </c>
      <c r="R2488">
        <v>0</v>
      </c>
      <c r="S2488">
        <v>0</v>
      </c>
      <c r="T2488">
        <v>0</v>
      </c>
      <c r="U2488">
        <v>0</v>
      </c>
      <c r="V2488">
        <v>0</v>
      </c>
      <c r="W2488">
        <v>0</v>
      </c>
      <c r="X2488">
        <v>0</v>
      </c>
      <c r="Y2488">
        <v>0</v>
      </c>
      <c r="Z2488">
        <v>0</v>
      </c>
      <c r="AA2488">
        <v>0</v>
      </c>
      <c r="AB2488">
        <v>0</v>
      </c>
      <c r="AC2488">
        <v>0</v>
      </c>
      <c r="AD2488">
        <v>0</v>
      </c>
      <c r="AE2488">
        <v>0</v>
      </c>
      <c r="AF2488">
        <v>0</v>
      </c>
      <c r="AG2488" t="s">
        <v>12560</v>
      </c>
      <c r="AH2488" s="21" t="str">
        <f t="shared" si="76"/>
        <v>YN23</v>
      </c>
      <c r="AI2488" s="21">
        <v>72</v>
      </c>
      <c r="AJ2488" s="21">
        <f t="shared" si="77"/>
        <v>100</v>
      </c>
      <c r="AK2488" s="21" t="s">
        <v>2060</v>
      </c>
      <c r="AL2488" t="s">
        <v>2527</v>
      </c>
      <c r="AM2488" t="s">
        <v>53</v>
      </c>
      <c r="AN2488" t="s">
        <v>2029</v>
      </c>
    </row>
    <row r="2489" spans="1:40" ht="15" hidden="1" thickTop="1" x14ac:dyDescent="0.35">
      <c r="A2489" t="s">
        <v>12512</v>
      </c>
      <c r="B2489" t="s">
        <v>12562</v>
      </c>
      <c r="C2489" t="s">
        <v>3260</v>
      </c>
      <c r="D2489" t="s">
        <v>12563</v>
      </c>
      <c r="E2489" t="s">
        <v>3005</v>
      </c>
      <c r="F2489">
        <v>1</v>
      </c>
      <c r="G2489" t="s">
        <v>2546</v>
      </c>
      <c r="H2489" t="s">
        <v>2510</v>
      </c>
      <c r="I2489" t="s">
        <v>2511</v>
      </c>
      <c r="J2489" t="s">
        <v>3262</v>
      </c>
      <c r="K2489" t="s">
        <v>2548</v>
      </c>
      <c r="L2489" t="s">
        <v>2058</v>
      </c>
      <c r="M2489" t="s">
        <v>2059</v>
      </c>
      <c r="N2489">
        <v>0</v>
      </c>
      <c r="O2489">
        <v>0</v>
      </c>
      <c r="P2489">
        <v>0</v>
      </c>
      <c r="Q2489">
        <v>24480</v>
      </c>
      <c r="R2489">
        <v>0</v>
      </c>
      <c r="S2489">
        <v>0</v>
      </c>
      <c r="T2489">
        <v>0</v>
      </c>
      <c r="U2489">
        <v>0</v>
      </c>
      <c r="V2489">
        <v>0</v>
      </c>
      <c r="W2489">
        <v>0</v>
      </c>
      <c r="X2489">
        <v>0</v>
      </c>
      <c r="Y2489">
        <v>0</v>
      </c>
      <c r="Z2489">
        <v>0</v>
      </c>
      <c r="AA2489">
        <v>0</v>
      </c>
      <c r="AB2489">
        <v>0</v>
      </c>
      <c r="AC2489">
        <v>0</v>
      </c>
      <c r="AD2489">
        <v>0</v>
      </c>
      <c r="AE2489">
        <v>0</v>
      </c>
      <c r="AF2489">
        <v>0</v>
      </c>
      <c r="AG2489" t="s">
        <v>12564</v>
      </c>
      <c r="AH2489" s="21" t="str">
        <f t="shared" si="76"/>
        <v>YN23</v>
      </c>
      <c r="AI2489" s="21">
        <v>107.92500000000001</v>
      </c>
      <c r="AJ2489" s="21">
        <f t="shared" si="77"/>
        <v>100</v>
      </c>
      <c r="AK2489" s="21" t="s">
        <v>2060</v>
      </c>
      <c r="AL2489" t="s">
        <v>2551</v>
      </c>
      <c r="AM2489" t="s">
        <v>53</v>
      </c>
      <c r="AN2489" t="s">
        <v>2030</v>
      </c>
    </row>
    <row r="2490" spans="1:40" ht="15" hidden="1" thickTop="1" x14ac:dyDescent="0.35">
      <c r="A2490" t="s">
        <v>8163</v>
      </c>
      <c r="B2490" t="s">
        <v>12566</v>
      </c>
      <c r="C2490" t="s">
        <v>7186</v>
      </c>
      <c r="D2490" t="s">
        <v>12567</v>
      </c>
      <c r="E2490" t="s">
        <v>2575</v>
      </c>
      <c r="F2490">
        <v>1</v>
      </c>
      <c r="G2490" t="s">
        <v>2576</v>
      </c>
      <c r="H2490" t="s">
        <v>2577</v>
      </c>
      <c r="I2490" t="s">
        <v>2511</v>
      </c>
      <c r="J2490" t="s">
        <v>2578</v>
      </c>
      <c r="K2490" t="s">
        <v>2579</v>
      </c>
      <c r="L2490" t="s">
        <v>2058</v>
      </c>
      <c r="M2490" t="s">
        <v>2982</v>
      </c>
      <c r="N2490">
        <v>1</v>
      </c>
      <c r="O2490">
        <v>49</v>
      </c>
      <c r="P2490">
        <v>0.34</v>
      </c>
      <c r="Q2490">
        <v>14280</v>
      </c>
      <c r="R2490">
        <v>1</v>
      </c>
      <c r="S2490">
        <v>49</v>
      </c>
      <c r="T2490">
        <v>0.34</v>
      </c>
      <c r="U2490">
        <v>0</v>
      </c>
      <c r="V2490">
        <v>0</v>
      </c>
      <c r="W2490">
        <v>0</v>
      </c>
      <c r="X2490">
        <v>0</v>
      </c>
      <c r="Y2490">
        <v>0</v>
      </c>
      <c r="Z2490">
        <v>0</v>
      </c>
      <c r="AA2490">
        <v>0</v>
      </c>
      <c r="AB2490">
        <v>0</v>
      </c>
      <c r="AC2490">
        <v>0</v>
      </c>
      <c r="AD2490">
        <v>0</v>
      </c>
      <c r="AE2490">
        <v>0</v>
      </c>
      <c r="AF2490">
        <v>0</v>
      </c>
      <c r="AG2490" t="s">
        <v>12568</v>
      </c>
      <c r="AH2490" s="21" t="str">
        <f t="shared" si="76"/>
        <v>YN23</v>
      </c>
      <c r="AI2490" s="21">
        <v>62.999999999999986</v>
      </c>
      <c r="AJ2490" s="21">
        <f t="shared" si="77"/>
        <v>99.656862745098039</v>
      </c>
      <c r="AK2490" s="21" t="s">
        <v>2063</v>
      </c>
      <c r="AL2490" t="s">
        <v>2581</v>
      </c>
      <c r="AM2490" t="s">
        <v>53</v>
      </c>
      <c r="AN2490" t="s">
        <v>2029</v>
      </c>
    </row>
    <row r="2491" spans="1:40" ht="15" hidden="1" thickTop="1" x14ac:dyDescent="0.35">
      <c r="A2491" t="s">
        <v>12519</v>
      </c>
      <c r="B2491" t="s">
        <v>12570</v>
      </c>
      <c r="C2491" t="s">
        <v>4805</v>
      </c>
      <c r="D2491" t="s">
        <v>12571</v>
      </c>
      <c r="E2491" t="s">
        <v>2575</v>
      </c>
      <c r="F2491">
        <v>1</v>
      </c>
      <c r="G2491" t="s">
        <v>2576</v>
      </c>
      <c r="H2491" t="s">
        <v>2577</v>
      </c>
      <c r="I2491" t="s">
        <v>2511</v>
      </c>
      <c r="J2491" t="s">
        <v>2578</v>
      </c>
      <c r="K2491" t="s">
        <v>2579</v>
      </c>
      <c r="L2491" t="s">
        <v>2058</v>
      </c>
      <c r="M2491" t="s">
        <v>2059</v>
      </c>
      <c r="N2491">
        <v>0</v>
      </c>
      <c r="O2491">
        <v>0</v>
      </c>
      <c r="P2491">
        <v>0</v>
      </c>
      <c r="Q2491">
        <v>24480</v>
      </c>
      <c r="R2491">
        <v>0</v>
      </c>
      <c r="S2491">
        <v>0</v>
      </c>
      <c r="T2491">
        <v>0</v>
      </c>
      <c r="U2491">
        <v>0</v>
      </c>
      <c r="V2491">
        <v>0</v>
      </c>
      <c r="W2491">
        <v>0</v>
      </c>
      <c r="X2491">
        <v>0</v>
      </c>
      <c r="Y2491">
        <v>0</v>
      </c>
      <c r="Z2491">
        <v>0</v>
      </c>
      <c r="AA2491">
        <v>0</v>
      </c>
      <c r="AB2491">
        <v>0</v>
      </c>
      <c r="AC2491">
        <v>0</v>
      </c>
      <c r="AD2491">
        <v>0</v>
      </c>
      <c r="AE2491">
        <v>0</v>
      </c>
      <c r="AF2491">
        <v>0</v>
      </c>
      <c r="AG2491" t="s">
        <v>12572</v>
      </c>
      <c r="AH2491" s="21" t="str">
        <f t="shared" si="76"/>
        <v>YN23</v>
      </c>
      <c r="AI2491" s="21">
        <v>107.92500000000001</v>
      </c>
      <c r="AJ2491" s="21">
        <f t="shared" si="77"/>
        <v>100</v>
      </c>
      <c r="AK2491" s="21" t="s">
        <v>2060</v>
      </c>
      <c r="AL2491" t="s">
        <v>2581</v>
      </c>
      <c r="AM2491" t="s">
        <v>53</v>
      </c>
      <c r="AN2491" t="s">
        <v>2029</v>
      </c>
    </row>
    <row r="2492" spans="1:40" ht="15" hidden="1" thickTop="1" x14ac:dyDescent="0.35">
      <c r="A2492" t="s">
        <v>12523</v>
      </c>
      <c r="B2492" t="s">
        <v>12574</v>
      </c>
      <c r="C2492" t="s">
        <v>5396</v>
      </c>
      <c r="D2492" t="s">
        <v>12575</v>
      </c>
      <c r="E2492" t="s">
        <v>146</v>
      </c>
      <c r="F2492">
        <v>1</v>
      </c>
      <c r="G2492" t="s">
        <v>2524</v>
      </c>
      <c r="H2492" t="s">
        <v>2056</v>
      </c>
      <c r="I2492" t="s">
        <v>2511</v>
      </c>
      <c r="J2492" t="s">
        <v>3189</v>
      </c>
      <c r="K2492" t="s">
        <v>62</v>
      </c>
      <c r="L2492" t="s">
        <v>2058</v>
      </c>
      <c r="M2492" t="s">
        <v>2059</v>
      </c>
      <c r="N2492">
        <v>0</v>
      </c>
      <c r="O2492">
        <v>0</v>
      </c>
      <c r="P2492">
        <v>0</v>
      </c>
      <c r="Q2492">
        <v>24480</v>
      </c>
      <c r="R2492">
        <v>0</v>
      </c>
      <c r="S2492">
        <v>0</v>
      </c>
      <c r="T2492">
        <v>0</v>
      </c>
      <c r="U2492">
        <v>0</v>
      </c>
      <c r="V2492">
        <v>0</v>
      </c>
      <c r="W2492">
        <v>0</v>
      </c>
      <c r="X2492">
        <v>0</v>
      </c>
      <c r="Y2492">
        <v>0</v>
      </c>
      <c r="Z2492">
        <v>0</v>
      </c>
      <c r="AA2492">
        <v>0</v>
      </c>
      <c r="AB2492">
        <v>0</v>
      </c>
      <c r="AC2492">
        <v>0</v>
      </c>
      <c r="AD2492">
        <v>0</v>
      </c>
      <c r="AE2492">
        <v>0</v>
      </c>
      <c r="AF2492">
        <v>0</v>
      </c>
      <c r="AG2492" t="s">
        <v>12576</v>
      </c>
      <c r="AH2492" s="21" t="str">
        <f t="shared" si="76"/>
        <v>YR20</v>
      </c>
      <c r="AI2492" s="21">
        <v>107.92500000000001</v>
      </c>
      <c r="AJ2492" s="21">
        <f t="shared" si="77"/>
        <v>100</v>
      </c>
      <c r="AK2492" s="21" t="s">
        <v>2060</v>
      </c>
      <c r="AL2492" t="s">
        <v>2527</v>
      </c>
      <c r="AM2492" t="s">
        <v>53</v>
      </c>
      <c r="AN2492" t="s">
        <v>2031</v>
      </c>
    </row>
    <row r="2493" spans="1:40" ht="15" hidden="1" thickTop="1" x14ac:dyDescent="0.35">
      <c r="A2493" t="s">
        <v>12527</v>
      </c>
      <c r="B2493" t="s">
        <v>12578</v>
      </c>
      <c r="C2493" t="s">
        <v>3160</v>
      </c>
      <c r="D2493" t="s">
        <v>12579</v>
      </c>
      <c r="E2493" t="s">
        <v>2667</v>
      </c>
      <c r="F2493">
        <v>1</v>
      </c>
      <c r="G2493" t="s">
        <v>2509</v>
      </c>
      <c r="H2493" t="s">
        <v>2510</v>
      </c>
      <c r="I2493" t="s">
        <v>2511</v>
      </c>
      <c r="J2493" t="s">
        <v>3162</v>
      </c>
      <c r="K2493" t="s">
        <v>2669</v>
      </c>
      <c r="L2493" t="s">
        <v>2058</v>
      </c>
      <c r="M2493" t="s">
        <v>2059</v>
      </c>
      <c r="N2493">
        <v>0</v>
      </c>
      <c r="O2493">
        <v>0</v>
      </c>
      <c r="P2493">
        <v>0</v>
      </c>
      <c r="Q2493">
        <v>24480</v>
      </c>
      <c r="R2493">
        <v>0</v>
      </c>
      <c r="S2493">
        <v>0</v>
      </c>
      <c r="T2493">
        <v>0</v>
      </c>
      <c r="U2493">
        <v>0</v>
      </c>
      <c r="V2493">
        <v>0</v>
      </c>
      <c r="W2493">
        <v>0</v>
      </c>
      <c r="X2493">
        <v>0</v>
      </c>
      <c r="Y2493">
        <v>0</v>
      </c>
      <c r="Z2493">
        <v>0</v>
      </c>
      <c r="AA2493">
        <v>0</v>
      </c>
      <c r="AB2493">
        <v>0</v>
      </c>
      <c r="AC2493">
        <v>0</v>
      </c>
      <c r="AD2493">
        <v>0</v>
      </c>
      <c r="AE2493">
        <v>0</v>
      </c>
      <c r="AF2493">
        <v>0</v>
      </c>
      <c r="AG2493" t="s">
        <v>12580</v>
      </c>
      <c r="AH2493" s="21" t="str">
        <f t="shared" si="76"/>
        <v>YR21</v>
      </c>
      <c r="AI2493" s="21">
        <v>107.92500000000001</v>
      </c>
      <c r="AJ2493" s="21">
        <f t="shared" si="77"/>
        <v>100</v>
      </c>
      <c r="AK2493" s="21" t="s">
        <v>2060</v>
      </c>
      <c r="AL2493" t="s">
        <v>2515</v>
      </c>
      <c r="AM2493" t="s">
        <v>53</v>
      </c>
      <c r="AN2493" t="s">
        <v>2031</v>
      </c>
    </row>
    <row r="2494" spans="1:40" ht="15" hidden="1" thickTop="1" x14ac:dyDescent="0.35">
      <c r="A2494" t="s">
        <v>12531</v>
      </c>
      <c r="B2494" t="s">
        <v>12582</v>
      </c>
      <c r="C2494" t="s">
        <v>7593</v>
      </c>
      <c r="D2494" t="s">
        <v>12583</v>
      </c>
      <c r="E2494" t="s">
        <v>559</v>
      </c>
      <c r="F2494">
        <v>1</v>
      </c>
      <c r="G2494" t="s">
        <v>2055</v>
      </c>
      <c r="H2494" t="s">
        <v>2056</v>
      </c>
      <c r="I2494" t="s">
        <v>2511</v>
      </c>
      <c r="J2494" t="s">
        <v>2568</v>
      </c>
      <c r="K2494" t="s">
        <v>63</v>
      </c>
      <c r="L2494" t="s">
        <v>2058</v>
      </c>
      <c r="M2494" t="s">
        <v>2207</v>
      </c>
      <c r="N2494">
        <v>0</v>
      </c>
      <c r="O2494">
        <v>0</v>
      </c>
      <c r="P2494">
        <v>0</v>
      </c>
      <c r="Q2494">
        <v>13260</v>
      </c>
      <c r="R2494">
        <v>0</v>
      </c>
      <c r="S2494">
        <v>0</v>
      </c>
      <c r="T2494">
        <v>0</v>
      </c>
      <c r="U2494">
        <v>0</v>
      </c>
      <c r="V2494">
        <v>0</v>
      </c>
      <c r="W2494">
        <v>0</v>
      </c>
      <c r="X2494">
        <v>0</v>
      </c>
      <c r="Y2494">
        <v>0</v>
      </c>
      <c r="Z2494">
        <v>0</v>
      </c>
      <c r="AA2494">
        <v>0</v>
      </c>
      <c r="AB2494">
        <v>0</v>
      </c>
      <c r="AC2494">
        <v>0</v>
      </c>
      <c r="AD2494">
        <v>0</v>
      </c>
      <c r="AE2494">
        <v>0</v>
      </c>
      <c r="AF2494">
        <v>0</v>
      </c>
      <c r="AG2494" t="s">
        <v>12584</v>
      </c>
      <c r="AH2494" s="21" t="str">
        <f t="shared" si="76"/>
        <v>YO27</v>
      </c>
      <c r="AI2494" s="21">
        <v>58.5</v>
      </c>
      <c r="AJ2494" s="21">
        <f t="shared" si="77"/>
        <v>100</v>
      </c>
      <c r="AK2494" s="21" t="s">
        <v>2060</v>
      </c>
      <c r="AL2494" t="s">
        <v>2570</v>
      </c>
      <c r="AM2494" t="s">
        <v>53</v>
      </c>
      <c r="AN2494" t="s">
        <v>2029</v>
      </c>
    </row>
    <row r="2495" spans="1:40" ht="15" hidden="1" thickTop="1" x14ac:dyDescent="0.35">
      <c r="A2495" t="s">
        <v>12535</v>
      </c>
      <c r="B2495" t="s">
        <v>12586</v>
      </c>
      <c r="C2495" t="s">
        <v>4443</v>
      </c>
      <c r="D2495" t="s">
        <v>12587</v>
      </c>
      <c r="E2495" t="s">
        <v>149</v>
      </c>
      <c r="F2495">
        <v>2</v>
      </c>
      <c r="G2495" t="s">
        <v>2055</v>
      </c>
      <c r="H2495" t="s">
        <v>2056</v>
      </c>
      <c r="I2495" t="s">
        <v>2511</v>
      </c>
      <c r="J2495" t="s">
        <v>4445</v>
      </c>
      <c r="K2495" t="s">
        <v>63</v>
      </c>
      <c r="L2495" t="s">
        <v>2058</v>
      </c>
      <c r="M2495" t="s">
        <v>2059</v>
      </c>
      <c r="N2495">
        <v>0</v>
      </c>
      <c r="O2495">
        <v>0</v>
      </c>
      <c r="P2495">
        <v>0</v>
      </c>
      <c r="Q2495">
        <v>24480</v>
      </c>
      <c r="R2495">
        <v>0</v>
      </c>
      <c r="S2495">
        <v>0</v>
      </c>
      <c r="T2495">
        <v>0</v>
      </c>
      <c r="U2495">
        <v>0</v>
      </c>
      <c r="V2495">
        <v>0</v>
      </c>
      <c r="W2495">
        <v>0</v>
      </c>
      <c r="X2495">
        <v>0</v>
      </c>
      <c r="Y2495">
        <v>0</v>
      </c>
      <c r="Z2495">
        <v>0</v>
      </c>
      <c r="AA2495">
        <v>0</v>
      </c>
      <c r="AB2495">
        <v>0</v>
      </c>
      <c r="AC2495">
        <v>0</v>
      </c>
      <c r="AD2495">
        <v>0</v>
      </c>
      <c r="AE2495">
        <v>0</v>
      </c>
      <c r="AF2495">
        <v>0</v>
      </c>
      <c r="AG2495" t="s">
        <v>12588</v>
      </c>
      <c r="AH2495" s="21" t="str">
        <f t="shared" si="76"/>
        <v>YO27</v>
      </c>
      <c r="AI2495" s="21">
        <v>107.92500000000001</v>
      </c>
      <c r="AJ2495" s="21">
        <f t="shared" si="77"/>
        <v>100</v>
      </c>
      <c r="AK2495" s="21" t="s">
        <v>2060</v>
      </c>
      <c r="AL2495" t="s">
        <v>2570</v>
      </c>
      <c r="AM2495" t="s">
        <v>53</v>
      </c>
      <c r="AN2495" t="s">
        <v>2029</v>
      </c>
    </row>
    <row r="2496" spans="1:40" ht="15" hidden="1" thickTop="1" x14ac:dyDescent="0.35">
      <c r="A2496" t="s">
        <v>12539</v>
      </c>
      <c r="B2496" t="s">
        <v>12590</v>
      </c>
      <c r="C2496" t="s">
        <v>3520</v>
      </c>
      <c r="D2496" t="s">
        <v>10543</v>
      </c>
      <c r="E2496" t="s">
        <v>3309</v>
      </c>
      <c r="F2496">
        <v>1</v>
      </c>
      <c r="G2496" t="s">
        <v>2509</v>
      </c>
      <c r="H2496" t="s">
        <v>2510</v>
      </c>
      <c r="I2496" t="s">
        <v>2511</v>
      </c>
      <c r="J2496" t="s">
        <v>3522</v>
      </c>
      <c r="K2496" t="s">
        <v>3109</v>
      </c>
      <c r="L2496" t="s">
        <v>2058</v>
      </c>
      <c r="M2496" t="s">
        <v>2170</v>
      </c>
      <c r="N2496">
        <v>0</v>
      </c>
      <c r="O2496">
        <v>0</v>
      </c>
      <c r="P2496">
        <v>0</v>
      </c>
      <c r="Q2496">
        <v>15300</v>
      </c>
      <c r="R2496">
        <v>0</v>
      </c>
      <c r="S2496">
        <v>0</v>
      </c>
      <c r="T2496">
        <v>0</v>
      </c>
      <c r="U2496">
        <v>0</v>
      </c>
      <c r="V2496">
        <v>0</v>
      </c>
      <c r="W2496">
        <v>0</v>
      </c>
      <c r="X2496">
        <v>0</v>
      </c>
      <c r="Y2496">
        <v>0</v>
      </c>
      <c r="Z2496">
        <v>0</v>
      </c>
      <c r="AA2496">
        <v>0</v>
      </c>
      <c r="AB2496">
        <v>0</v>
      </c>
      <c r="AC2496">
        <v>0</v>
      </c>
      <c r="AD2496">
        <v>0</v>
      </c>
      <c r="AE2496">
        <v>0</v>
      </c>
      <c r="AF2496">
        <v>0</v>
      </c>
      <c r="AG2496" t="s">
        <v>12591</v>
      </c>
      <c r="AH2496" s="21" t="str">
        <f t="shared" si="76"/>
        <v>YO27</v>
      </c>
      <c r="AI2496" s="21">
        <v>67.5</v>
      </c>
      <c r="AJ2496" s="21">
        <f t="shared" si="77"/>
        <v>100</v>
      </c>
      <c r="AK2496" s="21" t="s">
        <v>2060</v>
      </c>
      <c r="AL2496" t="s">
        <v>2515</v>
      </c>
      <c r="AM2496" t="s">
        <v>53</v>
      </c>
      <c r="AN2496" t="s">
        <v>2030</v>
      </c>
    </row>
    <row r="2497" spans="1:40" ht="15" hidden="1" thickTop="1" x14ac:dyDescent="0.35">
      <c r="A2497" t="s">
        <v>12545</v>
      </c>
      <c r="B2497" t="s">
        <v>12593</v>
      </c>
      <c r="C2497" t="s">
        <v>3639</v>
      </c>
      <c r="D2497" t="s">
        <v>12594</v>
      </c>
      <c r="E2497" t="s">
        <v>3309</v>
      </c>
      <c r="F2497">
        <v>1</v>
      </c>
      <c r="G2497" t="s">
        <v>2509</v>
      </c>
      <c r="H2497" t="s">
        <v>2510</v>
      </c>
      <c r="I2497" t="s">
        <v>2511</v>
      </c>
      <c r="J2497" t="s">
        <v>3522</v>
      </c>
      <c r="K2497" t="s">
        <v>3109</v>
      </c>
      <c r="L2497" t="s">
        <v>2058</v>
      </c>
      <c r="M2497" t="s">
        <v>2059</v>
      </c>
      <c r="N2497">
        <v>0</v>
      </c>
      <c r="O2497">
        <v>0</v>
      </c>
      <c r="P2497">
        <v>0</v>
      </c>
      <c r="Q2497">
        <v>24480</v>
      </c>
      <c r="R2497">
        <v>0</v>
      </c>
      <c r="S2497">
        <v>0</v>
      </c>
      <c r="T2497">
        <v>0</v>
      </c>
      <c r="U2497">
        <v>0</v>
      </c>
      <c r="V2497">
        <v>0</v>
      </c>
      <c r="W2497">
        <v>0</v>
      </c>
      <c r="X2497">
        <v>0</v>
      </c>
      <c r="Y2497">
        <v>0</v>
      </c>
      <c r="Z2497">
        <v>0</v>
      </c>
      <c r="AA2497">
        <v>0</v>
      </c>
      <c r="AB2497">
        <v>0</v>
      </c>
      <c r="AC2497">
        <v>0</v>
      </c>
      <c r="AD2497">
        <v>0</v>
      </c>
      <c r="AE2497">
        <v>0</v>
      </c>
      <c r="AF2497">
        <v>0</v>
      </c>
      <c r="AG2497" t="s">
        <v>12595</v>
      </c>
      <c r="AH2497" s="21" t="str">
        <f t="shared" si="76"/>
        <v>YR21</v>
      </c>
      <c r="AI2497" s="21">
        <v>107.92500000000001</v>
      </c>
      <c r="AJ2497" s="21">
        <f t="shared" si="77"/>
        <v>100</v>
      </c>
      <c r="AK2497" s="21" t="s">
        <v>2060</v>
      </c>
      <c r="AL2497" t="s">
        <v>2515</v>
      </c>
      <c r="AM2497" t="s">
        <v>53</v>
      </c>
      <c r="AN2497" t="s">
        <v>2031</v>
      </c>
    </row>
    <row r="2498" spans="1:40" ht="15" hidden="1" thickTop="1" x14ac:dyDescent="0.35">
      <c r="A2498" t="s">
        <v>12549</v>
      </c>
      <c r="B2498" t="s">
        <v>12597</v>
      </c>
      <c r="C2498" t="s">
        <v>92</v>
      </c>
      <c r="D2498" t="s">
        <v>12598</v>
      </c>
      <c r="E2498" t="s">
        <v>119</v>
      </c>
      <c r="F2498">
        <v>1</v>
      </c>
      <c r="G2498" t="s">
        <v>2055</v>
      </c>
      <c r="H2498" t="s">
        <v>2056</v>
      </c>
      <c r="I2498" t="s">
        <v>2511</v>
      </c>
      <c r="J2498" t="s">
        <v>67</v>
      </c>
      <c r="K2498" t="s">
        <v>68</v>
      </c>
      <c r="L2498" t="s">
        <v>2058</v>
      </c>
      <c r="M2498" t="s">
        <v>2170</v>
      </c>
      <c r="N2498">
        <v>0</v>
      </c>
      <c r="O2498">
        <v>0</v>
      </c>
      <c r="P2498">
        <v>0</v>
      </c>
      <c r="Q2498">
        <v>15300</v>
      </c>
      <c r="R2498">
        <v>0</v>
      </c>
      <c r="S2498">
        <v>0</v>
      </c>
      <c r="T2498">
        <v>0</v>
      </c>
      <c r="U2498">
        <v>0</v>
      </c>
      <c r="V2498">
        <v>0</v>
      </c>
      <c r="W2498">
        <v>0</v>
      </c>
      <c r="X2498">
        <v>0</v>
      </c>
      <c r="Y2498">
        <v>0</v>
      </c>
      <c r="Z2498">
        <v>0</v>
      </c>
      <c r="AA2498">
        <v>0</v>
      </c>
      <c r="AB2498">
        <v>0</v>
      </c>
      <c r="AC2498">
        <v>0</v>
      </c>
      <c r="AD2498">
        <v>0</v>
      </c>
      <c r="AE2498">
        <v>0</v>
      </c>
      <c r="AF2498">
        <v>0</v>
      </c>
      <c r="AG2498" t="s">
        <v>327</v>
      </c>
      <c r="AH2498" s="21" t="str">
        <f t="shared" si="76"/>
        <v>YR20</v>
      </c>
      <c r="AI2498" s="21">
        <v>67.5</v>
      </c>
      <c r="AJ2498" s="21">
        <f t="shared" si="77"/>
        <v>100</v>
      </c>
      <c r="AK2498" s="21" t="s">
        <v>2060</v>
      </c>
      <c r="AL2498" t="s">
        <v>70</v>
      </c>
      <c r="AM2498" t="s">
        <v>53</v>
      </c>
      <c r="AN2498" t="s">
        <v>2030</v>
      </c>
    </row>
    <row r="2499" spans="1:40" ht="15" hidden="1" thickTop="1" x14ac:dyDescent="0.35">
      <c r="A2499" t="s">
        <v>12553</v>
      </c>
      <c r="B2499" t="s">
        <v>12600</v>
      </c>
      <c r="C2499" t="s">
        <v>4791</v>
      </c>
      <c r="D2499" t="s">
        <v>12601</v>
      </c>
      <c r="E2499" t="s">
        <v>3309</v>
      </c>
      <c r="F2499">
        <v>1</v>
      </c>
      <c r="G2499" t="s">
        <v>2509</v>
      </c>
      <c r="H2499" t="s">
        <v>2510</v>
      </c>
      <c r="I2499" t="s">
        <v>2511</v>
      </c>
      <c r="J2499" t="s">
        <v>3522</v>
      </c>
      <c r="K2499" t="s">
        <v>3109</v>
      </c>
      <c r="L2499" t="s">
        <v>2058</v>
      </c>
      <c r="M2499" t="s">
        <v>2059</v>
      </c>
      <c r="N2499">
        <v>0</v>
      </c>
      <c r="O2499">
        <v>0</v>
      </c>
      <c r="P2499">
        <v>0</v>
      </c>
      <c r="Q2499">
        <v>24480</v>
      </c>
      <c r="R2499">
        <v>0</v>
      </c>
      <c r="S2499">
        <v>0</v>
      </c>
      <c r="T2499">
        <v>0</v>
      </c>
      <c r="U2499">
        <v>0</v>
      </c>
      <c r="V2499">
        <v>0</v>
      </c>
      <c r="W2499">
        <v>0</v>
      </c>
      <c r="X2499">
        <v>0</v>
      </c>
      <c r="Y2499">
        <v>0</v>
      </c>
      <c r="Z2499">
        <v>0</v>
      </c>
      <c r="AA2499">
        <v>0</v>
      </c>
      <c r="AB2499">
        <v>0</v>
      </c>
      <c r="AC2499">
        <v>0</v>
      </c>
      <c r="AD2499">
        <v>0</v>
      </c>
      <c r="AE2499">
        <v>0</v>
      </c>
      <c r="AF2499">
        <v>0</v>
      </c>
      <c r="AG2499" t="s">
        <v>12602</v>
      </c>
      <c r="AH2499" s="21" t="str">
        <f t="shared" si="76"/>
        <v>YO27</v>
      </c>
      <c r="AI2499" s="21">
        <v>107.92500000000001</v>
      </c>
      <c r="AJ2499" s="21">
        <f t="shared" si="77"/>
        <v>100</v>
      </c>
      <c r="AK2499" s="21" t="s">
        <v>2060</v>
      </c>
      <c r="AL2499" t="s">
        <v>2515</v>
      </c>
      <c r="AM2499" t="s">
        <v>53</v>
      </c>
      <c r="AN2499" t="s">
        <v>2029</v>
      </c>
    </row>
    <row r="2500" spans="1:40" ht="15" hidden="1" thickTop="1" x14ac:dyDescent="0.35">
      <c r="A2500" t="s">
        <v>12557</v>
      </c>
      <c r="B2500" t="s">
        <v>12604</v>
      </c>
      <c r="C2500" t="s">
        <v>12605</v>
      </c>
      <c r="D2500" t="s">
        <v>12606</v>
      </c>
      <c r="E2500" t="s">
        <v>12607</v>
      </c>
      <c r="F2500">
        <v>1</v>
      </c>
      <c r="G2500" t="s">
        <v>2619</v>
      </c>
      <c r="H2500" t="s">
        <v>2620</v>
      </c>
      <c r="I2500" t="s">
        <v>2511</v>
      </c>
      <c r="J2500" t="s">
        <v>12608</v>
      </c>
      <c r="K2500" t="s">
        <v>2655</v>
      </c>
      <c r="L2500" t="s">
        <v>2058</v>
      </c>
      <c r="M2500" t="s">
        <v>2170</v>
      </c>
      <c r="N2500">
        <v>0</v>
      </c>
      <c r="O2500">
        <v>0</v>
      </c>
      <c r="P2500">
        <v>0</v>
      </c>
      <c r="Q2500">
        <v>15300</v>
      </c>
      <c r="R2500">
        <v>0</v>
      </c>
      <c r="S2500">
        <v>0</v>
      </c>
      <c r="T2500">
        <v>0</v>
      </c>
      <c r="U2500">
        <v>0</v>
      </c>
      <c r="V2500">
        <v>0</v>
      </c>
      <c r="W2500">
        <v>0</v>
      </c>
      <c r="X2500">
        <v>0</v>
      </c>
      <c r="Y2500">
        <v>0</v>
      </c>
      <c r="Z2500">
        <v>0</v>
      </c>
      <c r="AA2500">
        <v>0</v>
      </c>
      <c r="AB2500">
        <v>0</v>
      </c>
      <c r="AC2500">
        <v>0</v>
      </c>
      <c r="AD2500">
        <v>0</v>
      </c>
      <c r="AE2500">
        <v>0</v>
      </c>
      <c r="AF2500">
        <v>0</v>
      </c>
      <c r="AG2500" t="s">
        <v>12609</v>
      </c>
      <c r="AH2500" s="21" t="str">
        <f t="shared" si="76"/>
        <v>YR21</v>
      </c>
      <c r="AI2500" s="21">
        <v>67.5</v>
      </c>
      <c r="AJ2500" s="21">
        <f t="shared" si="77"/>
        <v>100</v>
      </c>
      <c r="AK2500" s="21" t="s">
        <v>2060</v>
      </c>
      <c r="AL2500" t="s">
        <v>2984</v>
      </c>
      <c r="AM2500" t="s">
        <v>53</v>
      </c>
      <c r="AN2500" t="s">
        <v>2031</v>
      </c>
    </row>
    <row r="2501" spans="1:40" ht="15" hidden="1" thickTop="1" x14ac:dyDescent="0.35">
      <c r="A2501" t="s">
        <v>12561</v>
      </c>
      <c r="B2501" t="s">
        <v>12611</v>
      </c>
      <c r="C2501" t="s">
        <v>12605</v>
      </c>
      <c r="D2501" t="s">
        <v>12612</v>
      </c>
      <c r="E2501" t="s">
        <v>12607</v>
      </c>
      <c r="F2501">
        <v>1</v>
      </c>
      <c r="G2501" t="s">
        <v>2619</v>
      </c>
      <c r="H2501" t="s">
        <v>2620</v>
      </c>
      <c r="I2501" t="s">
        <v>2511</v>
      </c>
      <c r="J2501" t="s">
        <v>12608</v>
      </c>
      <c r="K2501" t="s">
        <v>2655</v>
      </c>
      <c r="L2501" t="s">
        <v>2058</v>
      </c>
      <c r="M2501" t="s">
        <v>2170</v>
      </c>
      <c r="N2501">
        <v>1</v>
      </c>
      <c r="O2501">
        <v>157</v>
      </c>
      <c r="P2501">
        <v>1.03</v>
      </c>
      <c r="Q2501">
        <v>15300</v>
      </c>
      <c r="R2501">
        <v>0</v>
      </c>
      <c r="S2501">
        <v>0</v>
      </c>
      <c r="T2501">
        <v>0</v>
      </c>
      <c r="U2501">
        <v>0</v>
      </c>
      <c r="V2501">
        <v>0</v>
      </c>
      <c r="W2501">
        <v>0</v>
      </c>
      <c r="X2501">
        <v>1</v>
      </c>
      <c r="Y2501">
        <v>157</v>
      </c>
      <c r="Z2501">
        <v>1.03</v>
      </c>
      <c r="AA2501">
        <v>0</v>
      </c>
      <c r="AB2501">
        <v>0</v>
      </c>
      <c r="AC2501">
        <v>0</v>
      </c>
      <c r="AD2501">
        <v>0</v>
      </c>
      <c r="AE2501">
        <v>0</v>
      </c>
      <c r="AF2501">
        <v>0</v>
      </c>
      <c r="AG2501" t="s">
        <v>12613</v>
      </c>
      <c r="AH2501" s="21" t="str">
        <f t="shared" si="76"/>
        <v>YR21</v>
      </c>
      <c r="AI2501" s="21">
        <v>67.5</v>
      </c>
      <c r="AJ2501" s="21">
        <f t="shared" si="77"/>
        <v>98.973856209150327</v>
      </c>
      <c r="AK2501" s="21" t="s">
        <v>2063</v>
      </c>
      <c r="AL2501" t="s">
        <v>2984</v>
      </c>
      <c r="AM2501" t="s">
        <v>53</v>
      </c>
      <c r="AN2501" t="s">
        <v>2031</v>
      </c>
    </row>
    <row r="2502" spans="1:40" ht="15" hidden="1" thickTop="1" x14ac:dyDescent="0.35">
      <c r="A2502" t="s">
        <v>12565</v>
      </c>
      <c r="B2502" t="s">
        <v>12615</v>
      </c>
      <c r="C2502" t="s">
        <v>4168</v>
      </c>
      <c r="D2502" t="s">
        <v>12616</v>
      </c>
      <c r="E2502" t="s">
        <v>3430</v>
      </c>
      <c r="F2502">
        <v>1</v>
      </c>
      <c r="G2502" t="s">
        <v>2609</v>
      </c>
      <c r="H2502" t="s">
        <v>2577</v>
      </c>
      <c r="I2502" t="s">
        <v>2511</v>
      </c>
      <c r="J2502" t="s">
        <v>2741</v>
      </c>
      <c r="K2502" t="s">
        <v>2742</v>
      </c>
      <c r="L2502" t="s">
        <v>2058</v>
      </c>
      <c r="M2502" t="s">
        <v>2170</v>
      </c>
      <c r="N2502">
        <v>1</v>
      </c>
      <c r="O2502">
        <v>32</v>
      </c>
      <c r="P2502">
        <v>0.21</v>
      </c>
      <c r="Q2502">
        <v>15300</v>
      </c>
      <c r="R2502">
        <v>0</v>
      </c>
      <c r="S2502">
        <v>0</v>
      </c>
      <c r="T2502">
        <v>0</v>
      </c>
      <c r="U2502">
        <v>0</v>
      </c>
      <c r="V2502">
        <v>0</v>
      </c>
      <c r="W2502">
        <v>0</v>
      </c>
      <c r="X2502">
        <v>1</v>
      </c>
      <c r="Y2502">
        <v>32</v>
      </c>
      <c r="Z2502">
        <v>0.21</v>
      </c>
      <c r="AA2502">
        <v>0</v>
      </c>
      <c r="AB2502">
        <v>0</v>
      </c>
      <c r="AC2502">
        <v>0</v>
      </c>
      <c r="AD2502">
        <v>0</v>
      </c>
      <c r="AE2502">
        <v>0</v>
      </c>
      <c r="AF2502">
        <v>0</v>
      </c>
      <c r="AG2502" t="s">
        <v>12617</v>
      </c>
      <c r="AH2502" s="21" t="str">
        <f t="shared" si="76"/>
        <v>YO27</v>
      </c>
      <c r="AI2502" s="21">
        <v>67.5</v>
      </c>
      <c r="AJ2502" s="21">
        <f t="shared" si="77"/>
        <v>99.790849673202615</v>
      </c>
      <c r="AK2502" s="21" t="s">
        <v>2060</v>
      </c>
      <c r="AL2502" t="s">
        <v>2613</v>
      </c>
      <c r="AM2502" t="s">
        <v>53</v>
      </c>
      <c r="AN2502" t="s">
        <v>2031</v>
      </c>
    </row>
    <row r="2503" spans="1:40" ht="15" hidden="1" thickTop="1" x14ac:dyDescent="0.35">
      <c r="A2503" t="s">
        <v>12569</v>
      </c>
      <c r="B2503" t="s">
        <v>12619</v>
      </c>
      <c r="C2503" t="s">
        <v>5725</v>
      </c>
      <c r="D2503" t="s">
        <v>12620</v>
      </c>
      <c r="E2503" t="s">
        <v>3115</v>
      </c>
      <c r="F2503">
        <v>3</v>
      </c>
      <c r="G2503" t="s">
        <v>2816</v>
      </c>
      <c r="H2503" t="s">
        <v>2620</v>
      </c>
      <c r="I2503" t="s">
        <v>2511</v>
      </c>
      <c r="J2503" t="s">
        <v>3116</v>
      </c>
      <c r="K2503" t="s">
        <v>2818</v>
      </c>
      <c r="L2503" t="s">
        <v>2058</v>
      </c>
      <c r="M2503" t="s">
        <v>2170</v>
      </c>
      <c r="N2503">
        <v>0</v>
      </c>
      <c r="O2503">
        <v>0</v>
      </c>
      <c r="P2503">
        <v>0</v>
      </c>
      <c r="Q2503">
        <v>15300</v>
      </c>
      <c r="R2503">
        <v>0</v>
      </c>
      <c r="S2503">
        <v>0</v>
      </c>
      <c r="T2503">
        <v>0</v>
      </c>
      <c r="U2503">
        <v>0</v>
      </c>
      <c r="V2503">
        <v>0</v>
      </c>
      <c r="W2503">
        <v>0</v>
      </c>
      <c r="X2503">
        <v>0</v>
      </c>
      <c r="Y2503">
        <v>0</v>
      </c>
      <c r="Z2503">
        <v>0</v>
      </c>
      <c r="AA2503">
        <v>0</v>
      </c>
      <c r="AB2503">
        <v>0</v>
      </c>
      <c r="AC2503">
        <v>0</v>
      </c>
      <c r="AD2503">
        <v>0</v>
      </c>
      <c r="AE2503">
        <v>0</v>
      </c>
      <c r="AF2503">
        <v>0</v>
      </c>
      <c r="AG2503" t="s">
        <v>12621</v>
      </c>
      <c r="AH2503" s="21" t="str">
        <f t="shared" ref="AH2503:AH2566" si="78">LEFT(AG2503,4)</f>
        <v>YR20</v>
      </c>
      <c r="AI2503" s="21">
        <v>67.5</v>
      </c>
      <c r="AJ2503" s="21">
        <f t="shared" ref="AJ2503:AJ2566" si="79">100-(O2503/Q2503*100)</f>
        <v>100</v>
      </c>
      <c r="AK2503" s="21" t="s">
        <v>2060</v>
      </c>
      <c r="AL2503" t="s">
        <v>3118</v>
      </c>
      <c r="AM2503" t="s">
        <v>53</v>
      </c>
      <c r="AN2503" t="s">
        <v>2029</v>
      </c>
    </row>
    <row r="2504" spans="1:40" ht="15" hidden="1" thickTop="1" x14ac:dyDescent="0.35">
      <c r="A2504" t="s">
        <v>12573</v>
      </c>
      <c r="B2504" t="s">
        <v>12623</v>
      </c>
      <c r="C2504" t="s">
        <v>76</v>
      </c>
      <c r="D2504" t="s">
        <v>12624</v>
      </c>
      <c r="E2504" t="s">
        <v>119</v>
      </c>
      <c r="F2504">
        <v>1</v>
      </c>
      <c r="G2504" t="s">
        <v>2055</v>
      </c>
      <c r="H2504" t="s">
        <v>2056</v>
      </c>
      <c r="I2504" t="s">
        <v>2511</v>
      </c>
      <c r="J2504" t="s">
        <v>67</v>
      </c>
      <c r="K2504" t="s">
        <v>68</v>
      </c>
      <c r="L2504" t="s">
        <v>2058</v>
      </c>
      <c r="M2504" t="s">
        <v>2059</v>
      </c>
      <c r="N2504">
        <v>0</v>
      </c>
      <c r="O2504">
        <v>0</v>
      </c>
      <c r="P2504">
        <v>0</v>
      </c>
      <c r="Q2504">
        <v>24480</v>
      </c>
      <c r="R2504">
        <v>0</v>
      </c>
      <c r="S2504">
        <v>0</v>
      </c>
      <c r="T2504">
        <v>0</v>
      </c>
      <c r="U2504">
        <v>0</v>
      </c>
      <c r="V2504">
        <v>0</v>
      </c>
      <c r="W2504">
        <v>0</v>
      </c>
      <c r="X2504">
        <v>0</v>
      </c>
      <c r="Y2504">
        <v>0</v>
      </c>
      <c r="Z2504">
        <v>0</v>
      </c>
      <c r="AA2504">
        <v>0</v>
      </c>
      <c r="AB2504">
        <v>0</v>
      </c>
      <c r="AC2504">
        <v>0</v>
      </c>
      <c r="AD2504">
        <v>0</v>
      </c>
      <c r="AE2504">
        <v>0</v>
      </c>
      <c r="AF2504">
        <v>0</v>
      </c>
      <c r="AG2504" t="s">
        <v>328</v>
      </c>
      <c r="AH2504" s="21" t="str">
        <f t="shared" si="78"/>
        <v>YR20</v>
      </c>
      <c r="AI2504" s="21">
        <v>107.92500000000001</v>
      </c>
      <c r="AJ2504" s="21">
        <f t="shared" si="79"/>
        <v>100</v>
      </c>
      <c r="AK2504" s="21" t="s">
        <v>2060</v>
      </c>
      <c r="AL2504" t="s">
        <v>70</v>
      </c>
      <c r="AM2504" t="s">
        <v>53</v>
      </c>
      <c r="AN2504" t="s">
        <v>2030</v>
      </c>
    </row>
    <row r="2505" spans="1:40" ht="15" hidden="1" thickTop="1" x14ac:dyDescent="0.35">
      <c r="A2505" t="s">
        <v>12577</v>
      </c>
      <c r="B2505" t="s">
        <v>12626</v>
      </c>
      <c r="C2505" t="s">
        <v>3577</v>
      </c>
      <c r="D2505" t="s">
        <v>12627</v>
      </c>
      <c r="E2505" t="s">
        <v>2653</v>
      </c>
      <c r="F2505">
        <v>1</v>
      </c>
      <c r="G2505" t="s">
        <v>2619</v>
      </c>
      <c r="H2505" t="s">
        <v>2620</v>
      </c>
      <c r="I2505" t="s">
        <v>2511</v>
      </c>
      <c r="J2505" t="s">
        <v>2654</v>
      </c>
      <c r="K2505" t="s">
        <v>2655</v>
      </c>
      <c r="L2505" t="s">
        <v>2058</v>
      </c>
      <c r="M2505" t="s">
        <v>2170</v>
      </c>
      <c r="N2505">
        <v>2</v>
      </c>
      <c r="O2505">
        <v>82</v>
      </c>
      <c r="P2505">
        <v>0.54</v>
      </c>
      <c r="Q2505">
        <v>15300</v>
      </c>
      <c r="R2505">
        <v>0</v>
      </c>
      <c r="S2505">
        <v>0</v>
      </c>
      <c r="T2505">
        <v>0</v>
      </c>
      <c r="U2505">
        <v>0</v>
      </c>
      <c r="V2505">
        <v>0</v>
      </c>
      <c r="W2505">
        <v>0</v>
      </c>
      <c r="X2505">
        <v>2</v>
      </c>
      <c r="Y2505">
        <v>82</v>
      </c>
      <c r="Z2505">
        <v>0.54</v>
      </c>
      <c r="AA2505">
        <v>0</v>
      </c>
      <c r="AB2505">
        <v>0</v>
      </c>
      <c r="AC2505">
        <v>0</v>
      </c>
      <c r="AD2505">
        <v>0</v>
      </c>
      <c r="AE2505">
        <v>0</v>
      </c>
      <c r="AF2505">
        <v>0</v>
      </c>
      <c r="AG2505" t="s">
        <v>12628</v>
      </c>
      <c r="AH2505" s="21" t="str">
        <f t="shared" si="78"/>
        <v>YO27</v>
      </c>
      <c r="AI2505" s="21">
        <v>67.5</v>
      </c>
      <c r="AJ2505" s="21">
        <f t="shared" si="79"/>
        <v>99.464052287581694</v>
      </c>
      <c r="AK2505" s="21" t="s">
        <v>2063</v>
      </c>
      <c r="AL2505" t="s">
        <v>2657</v>
      </c>
      <c r="AM2505" t="s">
        <v>53</v>
      </c>
      <c r="AN2505" t="s">
        <v>2031</v>
      </c>
    </row>
    <row r="2506" spans="1:40" ht="15" hidden="1" thickTop="1" x14ac:dyDescent="0.35">
      <c r="A2506" t="s">
        <v>12581</v>
      </c>
      <c r="B2506" t="s">
        <v>12630</v>
      </c>
      <c r="C2506" t="s">
        <v>4533</v>
      </c>
      <c r="D2506" t="s">
        <v>12631</v>
      </c>
      <c r="E2506" t="s">
        <v>2653</v>
      </c>
      <c r="F2506">
        <v>1</v>
      </c>
      <c r="G2506" t="s">
        <v>2619</v>
      </c>
      <c r="H2506" t="s">
        <v>2620</v>
      </c>
      <c r="I2506" t="s">
        <v>2511</v>
      </c>
      <c r="J2506" t="s">
        <v>2654</v>
      </c>
      <c r="K2506" t="s">
        <v>2655</v>
      </c>
      <c r="L2506" t="s">
        <v>2058</v>
      </c>
      <c r="M2506" t="s">
        <v>2059</v>
      </c>
      <c r="N2506">
        <v>1</v>
      </c>
      <c r="O2506">
        <v>74</v>
      </c>
      <c r="P2506">
        <v>0.3</v>
      </c>
      <c r="Q2506">
        <v>24480</v>
      </c>
      <c r="R2506">
        <v>0</v>
      </c>
      <c r="S2506">
        <v>0</v>
      </c>
      <c r="T2506">
        <v>0</v>
      </c>
      <c r="U2506">
        <v>0</v>
      </c>
      <c r="V2506">
        <v>0</v>
      </c>
      <c r="W2506">
        <v>0</v>
      </c>
      <c r="X2506">
        <v>1</v>
      </c>
      <c r="Y2506">
        <v>74</v>
      </c>
      <c r="Z2506">
        <v>0.3</v>
      </c>
      <c r="AA2506">
        <v>0</v>
      </c>
      <c r="AB2506">
        <v>0</v>
      </c>
      <c r="AC2506">
        <v>0</v>
      </c>
      <c r="AD2506">
        <v>0</v>
      </c>
      <c r="AE2506">
        <v>0</v>
      </c>
      <c r="AF2506">
        <v>0</v>
      </c>
      <c r="AG2506" t="s">
        <v>12632</v>
      </c>
      <c r="AH2506" s="21" t="str">
        <f t="shared" si="78"/>
        <v>YO27</v>
      </c>
      <c r="AI2506" s="21">
        <v>107.92500000000001</v>
      </c>
      <c r="AJ2506" s="21">
        <f t="shared" si="79"/>
        <v>99.697712418300654</v>
      </c>
      <c r="AK2506" s="21" t="s">
        <v>2063</v>
      </c>
      <c r="AL2506" t="s">
        <v>2657</v>
      </c>
      <c r="AM2506" t="s">
        <v>53</v>
      </c>
      <c r="AN2506" t="s">
        <v>2031</v>
      </c>
    </row>
    <row r="2507" spans="1:40" ht="15" hidden="1" thickTop="1" x14ac:dyDescent="0.35">
      <c r="A2507" t="s">
        <v>12585</v>
      </c>
      <c r="B2507" t="s">
        <v>12634</v>
      </c>
      <c r="C2507" t="s">
        <v>3332</v>
      </c>
      <c r="D2507" t="s">
        <v>12635</v>
      </c>
      <c r="E2507" t="s">
        <v>2575</v>
      </c>
      <c r="F2507">
        <v>1</v>
      </c>
      <c r="G2507" t="s">
        <v>2600</v>
      </c>
      <c r="H2507" t="s">
        <v>2577</v>
      </c>
      <c r="I2507" t="s">
        <v>2511</v>
      </c>
      <c r="J2507" t="s">
        <v>2699</v>
      </c>
      <c r="K2507" t="s">
        <v>2579</v>
      </c>
      <c r="L2507" t="s">
        <v>2058</v>
      </c>
      <c r="M2507" t="s">
        <v>2059</v>
      </c>
      <c r="N2507">
        <v>0</v>
      </c>
      <c r="O2507">
        <v>0</v>
      </c>
      <c r="P2507">
        <v>0</v>
      </c>
      <c r="Q2507">
        <v>24480</v>
      </c>
      <c r="R2507">
        <v>0</v>
      </c>
      <c r="S2507">
        <v>0</v>
      </c>
      <c r="T2507">
        <v>0</v>
      </c>
      <c r="U2507">
        <v>0</v>
      </c>
      <c r="V2507">
        <v>0</v>
      </c>
      <c r="W2507">
        <v>0</v>
      </c>
      <c r="X2507">
        <v>0</v>
      </c>
      <c r="Y2507">
        <v>0</v>
      </c>
      <c r="Z2507">
        <v>0</v>
      </c>
      <c r="AA2507">
        <v>0</v>
      </c>
      <c r="AB2507">
        <v>0</v>
      </c>
      <c r="AC2507">
        <v>0</v>
      </c>
      <c r="AD2507">
        <v>0</v>
      </c>
      <c r="AE2507">
        <v>0</v>
      </c>
      <c r="AF2507">
        <v>0</v>
      </c>
      <c r="AG2507" t="s">
        <v>12636</v>
      </c>
      <c r="AH2507" s="21" t="str">
        <f t="shared" si="78"/>
        <v>YO27</v>
      </c>
      <c r="AI2507" s="21">
        <v>107.92500000000001</v>
      </c>
      <c r="AJ2507" s="21">
        <f t="shared" si="79"/>
        <v>100</v>
      </c>
      <c r="AK2507" s="21" t="s">
        <v>2060</v>
      </c>
      <c r="AL2507" t="s">
        <v>2581</v>
      </c>
      <c r="AM2507" t="s">
        <v>53</v>
      </c>
      <c r="AN2507" t="s">
        <v>2033</v>
      </c>
    </row>
    <row r="2508" spans="1:40" ht="15" hidden="1" thickTop="1" x14ac:dyDescent="0.35">
      <c r="A2508" t="s">
        <v>12589</v>
      </c>
      <c r="B2508" t="s">
        <v>12638</v>
      </c>
      <c r="C2508" t="s">
        <v>100</v>
      </c>
      <c r="D2508" t="s">
        <v>12639</v>
      </c>
      <c r="E2508" t="s">
        <v>560</v>
      </c>
      <c r="F2508">
        <v>1</v>
      </c>
      <c r="G2508" t="s">
        <v>2055</v>
      </c>
      <c r="H2508" t="s">
        <v>2056</v>
      </c>
      <c r="I2508" t="s">
        <v>2511</v>
      </c>
      <c r="J2508" t="s">
        <v>67</v>
      </c>
      <c r="K2508" t="s">
        <v>68</v>
      </c>
      <c r="L2508" t="s">
        <v>2058</v>
      </c>
      <c r="M2508" t="s">
        <v>2059</v>
      </c>
      <c r="N2508">
        <v>0</v>
      </c>
      <c r="O2508">
        <v>0</v>
      </c>
      <c r="P2508">
        <v>0</v>
      </c>
      <c r="Q2508">
        <v>24480</v>
      </c>
      <c r="R2508">
        <v>0</v>
      </c>
      <c r="S2508">
        <v>0</v>
      </c>
      <c r="T2508">
        <v>0</v>
      </c>
      <c r="U2508">
        <v>0</v>
      </c>
      <c r="V2508">
        <v>0</v>
      </c>
      <c r="W2508">
        <v>0</v>
      </c>
      <c r="X2508">
        <v>0</v>
      </c>
      <c r="Y2508">
        <v>0</v>
      </c>
      <c r="Z2508">
        <v>0</v>
      </c>
      <c r="AA2508">
        <v>0</v>
      </c>
      <c r="AB2508">
        <v>0</v>
      </c>
      <c r="AC2508">
        <v>0</v>
      </c>
      <c r="AD2508">
        <v>0</v>
      </c>
      <c r="AE2508">
        <v>0</v>
      </c>
      <c r="AF2508">
        <v>0</v>
      </c>
      <c r="AG2508" t="s">
        <v>329</v>
      </c>
      <c r="AH2508" s="21" t="str">
        <f t="shared" si="78"/>
        <v>YR21</v>
      </c>
      <c r="AI2508" s="21">
        <v>107.92500000000001</v>
      </c>
      <c r="AJ2508" s="21">
        <f t="shared" si="79"/>
        <v>100</v>
      </c>
      <c r="AK2508" s="21" t="s">
        <v>2060</v>
      </c>
      <c r="AL2508" t="s">
        <v>70</v>
      </c>
      <c r="AM2508" t="s">
        <v>53</v>
      </c>
      <c r="AN2508" t="s">
        <v>2032</v>
      </c>
    </row>
    <row r="2509" spans="1:40" ht="15" hidden="1" thickTop="1" x14ac:dyDescent="0.35">
      <c r="A2509" t="s">
        <v>12592</v>
      </c>
      <c r="B2509" t="s">
        <v>12641</v>
      </c>
      <c r="C2509" t="s">
        <v>4805</v>
      </c>
      <c r="D2509" t="s">
        <v>12642</v>
      </c>
      <c r="E2509" t="s">
        <v>2575</v>
      </c>
      <c r="F2509">
        <v>1</v>
      </c>
      <c r="G2509" t="s">
        <v>2576</v>
      </c>
      <c r="H2509" t="s">
        <v>2577</v>
      </c>
      <c r="I2509" t="s">
        <v>2511</v>
      </c>
      <c r="J2509" t="s">
        <v>2578</v>
      </c>
      <c r="K2509" t="s">
        <v>2579</v>
      </c>
      <c r="L2509" t="s">
        <v>2058</v>
      </c>
      <c r="M2509" t="s">
        <v>2170</v>
      </c>
      <c r="N2509">
        <v>1</v>
      </c>
      <c r="O2509">
        <v>41</v>
      </c>
      <c r="P2509">
        <v>0.27</v>
      </c>
      <c r="Q2509">
        <v>15300</v>
      </c>
      <c r="R2509">
        <v>1</v>
      </c>
      <c r="S2509">
        <v>41</v>
      </c>
      <c r="T2509">
        <v>0.27</v>
      </c>
      <c r="U2509">
        <v>0</v>
      </c>
      <c r="V2509">
        <v>0</v>
      </c>
      <c r="W2509">
        <v>0</v>
      </c>
      <c r="X2509">
        <v>0</v>
      </c>
      <c r="Y2509">
        <v>0</v>
      </c>
      <c r="Z2509">
        <v>0</v>
      </c>
      <c r="AA2509">
        <v>0</v>
      </c>
      <c r="AB2509">
        <v>0</v>
      </c>
      <c r="AC2509">
        <v>0</v>
      </c>
      <c r="AD2509">
        <v>0</v>
      </c>
      <c r="AE2509">
        <v>0</v>
      </c>
      <c r="AF2509">
        <v>0</v>
      </c>
      <c r="AG2509" t="s">
        <v>12643</v>
      </c>
      <c r="AH2509" s="21" t="str">
        <f t="shared" si="78"/>
        <v>YO98</v>
      </c>
      <c r="AI2509" s="21">
        <v>67.5</v>
      </c>
      <c r="AJ2509" s="21">
        <f t="shared" si="79"/>
        <v>99.732026143790847</v>
      </c>
      <c r="AK2509" s="21" t="s">
        <v>2063</v>
      </c>
      <c r="AL2509" t="s">
        <v>2581</v>
      </c>
      <c r="AM2509" t="s">
        <v>53</v>
      </c>
      <c r="AN2509" t="s">
        <v>2031</v>
      </c>
    </row>
    <row r="2510" spans="1:40" ht="15" hidden="1" thickTop="1" x14ac:dyDescent="0.35">
      <c r="A2510" t="s">
        <v>12596</v>
      </c>
      <c r="B2510" t="s">
        <v>12645</v>
      </c>
      <c r="C2510" t="s">
        <v>8041</v>
      </c>
      <c r="D2510" t="s">
        <v>12646</v>
      </c>
      <c r="E2510" t="s">
        <v>2575</v>
      </c>
      <c r="F2510">
        <v>1</v>
      </c>
      <c r="G2510" t="s">
        <v>2600</v>
      </c>
      <c r="H2510" t="s">
        <v>2577</v>
      </c>
      <c r="I2510" t="s">
        <v>2511</v>
      </c>
      <c r="J2510" t="s">
        <v>2699</v>
      </c>
      <c r="K2510" t="s">
        <v>2579</v>
      </c>
      <c r="L2510" t="s">
        <v>2058</v>
      </c>
      <c r="M2510" t="s">
        <v>2170</v>
      </c>
      <c r="N2510">
        <v>0</v>
      </c>
      <c r="O2510">
        <v>0</v>
      </c>
      <c r="P2510">
        <v>0</v>
      </c>
      <c r="Q2510">
        <v>15300</v>
      </c>
      <c r="R2510">
        <v>0</v>
      </c>
      <c r="S2510">
        <v>0</v>
      </c>
      <c r="T2510">
        <v>0</v>
      </c>
      <c r="U2510">
        <v>0</v>
      </c>
      <c r="V2510">
        <v>0</v>
      </c>
      <c r="W2510">
        <v>0</v>
      </c>
      <c r="X2510">
        <v>0</v>
      </c>
      <c r="Y2510">
        <v>0</v>
      </c>
      <c r="Z2510">
        <v>0</v>
      </c>
      <c r="AA2510">
        <v>0</v>
      </c>
      <c r="AB2510">
        <v>0</v>
      </c>
      <c r="AC2510">
        <v>0</v>
      </c>
      <c r="AD2510">
        <v>0</v>
      </c>
      <c r="AE2510">
        <v>0</v>
      </c>
      <c r="AF2510">
        <v>0</v>
      </c>
      <c r="AG2510" t="s">
        <v>12647</v>
      </c>
      <c r="AH2510" s="21" t="str">
        <f t="shared" si="78"/>
        <v>YN23</v>
      </c>
      <c r="AI2510" s="21">
        <v>67.5</v>
      </c>
      <c r="AJ2510" s="21">
        <f t="shared" si="79"/>
        <v>100</v>
      </c>
      <c r="AK2510" s="21" t="s">
        <v>2060</v>
      </c>
      <c r="AL2510" t="s">
        <v>2581</v>
      </c>
      <c r="AM2510" t="s">
        <v>53</v>
      </c>
      <c r="AN2510" t="s">
        <v>2031</v>
      </c>
    </row>
    <row r="2511" spans="1:40" ht="15" hidden="1" thickTop="1" x14ac:dyDescent="0.35">
      <c r="A2511" t="s">
        <v>12599</v>
      </c>
      <c r="B2511" t="s">
        <v>12649</v>
      </c>
      <c r="C2511" t="s">
        <v>3192</v>
      </c>
      <c r="D2511" t="s">
        <v>12650</v>
      </c>
      <c r="E2511" t="s">
        <v>3430</v>
      </c>
      <c r="F2511">
        <v>1</v>
      </c>
      <c r="G2511" t="s">
        <v>2609</v>
      </c>
      <c r="H2511" t="s">
        <v>2577</v>
      </c>
      <c r="I2511" t="s">
        <v>2511</v>
      </c>
      <c r="J2511" t="s">
        <v>2764</v>
      </c>
      <c r="K2511" t="s">
        <v>2765</v>
      </c>
      <c r="L2511" t="s">
        <v>2058</v>
      </c>
      <c r="M2511" t="s">
        <v>2170</v>
      </c>
      <c r="N2511">
        <v>1</v>
      </c>
      <c r="O2511">
        <v>82</v>
      </c>
      <c r="P2511">
        <v>0.54</v>
      </c>
      <c r="Q2511">
        <v>15300</v>
      </c>
      <c r="R2511">
        <v>0</v>
      </c>
      <c r="S2511">
        <v>0</v>
      </c>
      <c r="T2511">
        <v>0</v>
      </c>
      <c r="U2511">
        <v>0</v>
      </c>
      <c r="V2511">
        <v>0</v>
      </c>
      <c r="W2511">
        <v>0</v>
      </c>
      <c r="X2511">
        <v>0</v>
      </c>
      <c r="Y2511">
        <v>0</v>
      </c>
      <c r="Z2511">
        <v>0</v>
      </c>
      <c r="AA2511">
        <v>1</v>
      </c>
      <c r="AB2511">
        <v>82</v>
      </c>
      <c r="AC2511">
        <v>0.54</v>
      </c>
      <c r="AD2511">
        <v>0</v>
      </c>
      <c r="AE2511">
        <v>0</v>
      </c>
      <c r="AF2511">
        <v>0</v>
      </c>
      <c r="AG2511" t="s">
        <v>12651</v>
      </c>
      <c r="AH2511" s="21" t="str">
        <f t="shared" si="78"/>
        <v>YN23</v>
      </c>
      <c r="AI2511" s="21">
        <v>67.5</v>
      </c>
      <c r="AJ2511" s="21">
        <f t="shared" si="79"/>
        <v>99.464052287581694</v>
      </c>
      <c r="AK2511" s="21" t="s">
        <v>2063</v>
      </c>
      <c r="AL2511" t="s">
        <v>2613</v>
      </c>
      <c r="AM2511" t="s">
        <v>53</v>
      </c>
      <c r="AN2511" t="s">
        <v>2031</v>
      </c>
    </row>
    <row r="2512" spans="1:40" ht="15" hidden="1" thickTop="1" x14ac:dyDescent="0.35">
      <c r="A2512" t="s">
        <v>12603</v>
      </c>
      <c r="B2512" t="s">
        <v>12653</v>
      </c>
      <c r="C2512" t="s">
        <v>66</v>
      </c>
      <c r="D2512" t="s">
        <v>12654</v>
      </c>
      <c r="E2512" t="s">
        <v>560</v>
      </c>
      <c r="F2512">
        <v>1</v>
      </c>
      <c r="G2512" t="s">
        <v>2055</v>
      </c>
      <c r="H2512" t="s">
        <v>2056</v>
      </c>
      <c r="I2512" t="s">
        <v>2511</v>
      </c>
      <c r="J2512" t="s">
        <v>67</v>
      </c>
      <c r="K2512" t="s">
        <v>68</v>
      </c>
      <c r="L2512" t="s">
        <v>2058</v>
      </c>
      <c r="M2512" t="s">
        <v>2059</v>
      </c>
      <c r="N2512">
        <v>1</v>
      </c>
      <c r="O2512">
        <v>22</v>
      </c>
      <c r="P2512">
        <v>0.09</v>
      </c>
      <c r="Q2512">
        <v>24480</v>
      </c>
      <c r="R2512">
        <v>0</v>
      </c>
      <c r="S2512">
        <v>0</v>
      </c>
      <c r="T2512">
        <v>0</v>
      </c>
      <c r="U2512">
        <v>0</v>
      </c>
      <c r="V2512">
        <v>0</v>
      </c>
      <c r="W2512">
        <v>0</v>
      </c>
      <c r="X2512">
        <v>1</v>
      </c>
      <c r="Y2512">
        <v>22</v>
      </c>
      <c r="Z2512">
        <v>0.09</v>
      </c>
      <c r="AA2512">
        <v>0</v>
      </c>
      <c r="AB2512">
        <v>0</v>
      </c>
      <c r="AC2512">
        <v>0</v>
      </c>
      <c r="AD2512">
        <v>0</v>
      </c>
      <c r="AE2512">
        <v>0</v>
      </c>
      <c r="AF2512">
        <v>0</v>
      </c>
      <c r="AG2512" t="s">
        <v>330</v>
      </c>
      <c r="AH2512" s="21" t="str">
        <f t="shared" si="78"/>
        <v>YO27</v>
      </c>
      <c r="AI2512" s="21">
        <v>107.92500000000001</v>
      </c>
      <c r="AJ2512" s="21">
        <f t="shared" si="79"/>
        <v>99.91013071895425</v>
      </c>
      <c r="AK2512" s="21" t="s">
        <v>2060</v>
      </c>
      <c r="AL2512" t="s">
        <v>70</v>
      </c>
      <c r="AM2512" t="s">
        <v>53</v>
      </c>
      <c r="AN2512" t="s">
        <v>2030</v>
      </c>
    </row>
    <row r="2513" spans="1:40" ht="15" hidden="1" thickTop="1" x14ac:dyDescent="0.35">
      <c r="A2513" t="s">
        <v>12610</v>
      </c>
      <c r="B2513" t="s">
        <v>12656</v>
      </c>
      <c r="C2513" t="s">
        <v>100</v>
      </c>
      <c r="D2513" t="s">
        <v>12657</v>
      </c>
      <c r="E2513" t="s">
        <v>560</v>
      </c>
      <c r="F2513">
        <v>1</v>
      </c>
      <c r="G2513" t="s">
        <v>2055</v>
      </c>
      <c r="H2513" t="s">
        <v>2056</v>
      </c>
      <c r="I2513" t="s">
        <v>2511</v>
      </c>
      <c r="J2513" t="s">
        <v>67</v>
      </c>
      <c r="K2513" t="s">
        <v>68</v>
      </c>
      <c r="L2513" t="s">
        <v>2058</v>
      </c>
      <c r="M2513" t="s">
        <v>2059</v>
      </c>
      <c r="N2513">
        <v>0</v>
      </c>
      <c r="O2513">
        <v>0</v>
      </c>
      <c r="P2513">
        <v>0</v>
      </c>
      <c r="Q2513">
        <v>24480</v>
      </c>
      <c r="R2513">
        <v>0</v>
      </c>
      <c r="S2513">
        <v>0</v>
      </c>
      <c r="T2513">
        <v>0</v>
      </c>
      <c r="U2513">
        <v>0</v>
      </c>
      <c r="V2513">
        <v>0</v>
      </c>
      <c r="W2513">
        <v>0</v>
      </c>
      <c r="X2513">
        <v>0</v>
      </c>
      <c r="Y2513">
        <v>0</v>
      </c>
      <c r="Z2513">
        <v>0</v>
      </c>
      <c r="AA2513">
        <v>0</v>
      </c>
      <c r="AB2513">
        <v>0</v>
      </c>
      <c r="AC2513">
        <v>0</v>
      </c>
      <c r="AD2513">
        <v>0</v>
      </c>
      <c r="AE2513">
        <v>0</v>
      </c>
      <c r="AF2513">
        <v>0</v>
      </c>
      <c r="AG2513" t="s">
        <v>331</v>
      </c>
      <c r="AH2513" s="21" t="str">
        <f t="shared" si="78"/>
        <v>YO27</v>
      </c>
      <c r="AI2513" s="21">
        <v>107.92500000000001</v>
      </c>
      <c r="AJ2513" s="21">
        <f t="shared" si="79"/>
        <v>100</v>
      </c>
      <c r="AK2513" s="21" t="s">
        <v>2060</v>
      </c>
      <c r="AL2513" t="s">
        <v>70</v>
      </c>
      <c r="AM2513" t="s">
        <v>53</v>
      </c>
      <c r="AN2513" t="s">
        <v>2031</v>
      </c>
    </row>
    <row r="2514" spans="1:40" ht="15" hidden="1" thickTop="1" x14ac:dyDescent="0.35">
      <c r="A2514" t="s">
        <v>12614</v>
      </c>
      <c r="B2514" t="s">
        <v>12659</v>
      </c>
      <c r="C2514" t="s">
        <v>66</v>
      </c>
      <c r="D2514" t="s">
        <v>12660</v>
      </c>
      <c r="E2514" t="s">
        <v>560</v>
      </c>
      <c r="F2514">
        <v>1</v>
      </c>
      <c r="G2514" t="s">
        <v>2055</v>
      </c>
      <c r="H2514" t="s">
        <v>2056</v>
      </c>
      <c r="I2514" t="s">
        <v>2511</v>
      </c>
      <c r="J2514" t="s">
        <v>67</v>
      </c>
      <c r="K2514" t="s">
        <v>68</v>
      </c>
      <c r="L2514" t="s">
        <v>2058</v>
      </c>
      <c r="M2514" t="s">
        <v>2059</v>
      </c>
      <c r="N2514">
        <v>0</v>
      </c>
      <c r="O2514">
        <v>0</v>
      </c>
      <c r="P2514">
        <v>0</v>
      </c>
      <c r="Q2514">
        <v>24480</v>
      </c>
      <c r="R2514">
        <v>0</v>
      </c>
      <c r="S2514">
        <v>0</v>
      </c>
      <c r="T2514">
        <v>0</v>
      </c>
      <c r="U2514">
        <v>0</v>
      </c>
      <c r="V2514">
        <v>0</v>
      </c>
      <c r="W2514">
        <v>0</v>
      </c>
      <c r="X2514">
        <v>0</v>
      </c>
      <c r="Y2514">
        <v>0</v>
      </c>
      <c r="Z2514">
        <v>0</v>
      </c>
      <c r="AA2514">
        <v>0</v>
      </c>
      <c r="AB2514">
        <v>0</v>
      </c>
      <c r="AC2514">
        <v>0</v>
      </c>
      <c r="AD2514">
        <v>0</v>
      </c>
      <c r="AE2514">
        <v>0</v>
      </c>
      <c r="AF2514">
        <v>0</v>
      </c>
      <c r="AG2514" t="s">
        <v>332</v>
      </c>
      <c r="AH2514" s="21" t="str">
        <f t="shared" si="78"/>
        <v>YO27</v>
      </c>
      <c r="AI2514" s="21">
        <v>107.92500000000001</v>
      </c>
      <c r="AJ2514" s="21">
        <f t="shared" si="79"/>
        <v>100</v>
      </c>
      <c r="AK2514" s="21" t="s">
        <v>2060</v>
      </c>
      <c r="AL2514" t="s">
        <v>70</v>
      </c>
      <c r="AM2514" t="s">
        <v>53</v>
      </c>
      <c r="AN2514" t="s">
        <v>2031</v>
      </c>
    </row>
    <row r="2515" spans="1:40" ht="15" hidden="1" thickTop="1" x14ac:dyDescent="0.35">
      <c r="A2515" t="s">
        <v>12618</v>
      </c>
      <c r="B2515" t="s">
        <v>12662</v>
      </c>
      <c r="C2515" t="s">
        <v>76</v>
      </c>
      <c r="D2515" t="s">
        <v>12663</v>
      </c>
      <c r="E2515" t="s">
        <v>560</v>
      </c>
      <c r="F2515">
        <v>1</v>
      </c>
      <c r="G2515" t="s">
        <v>2055</v>
      </c>
      <c r="H2515" t="s">
        <v>2056</v>
      </c>
      <c r="I2515" t="s">
        <v>2511</v>
      </c>
      <c r="J2515" t="s">
        <v>67</v>
      </c>
      <c r="K2515" t="s">
        <v>68</v>
      </c>
      <c r="L2515" t="s">
        <v>2058</v>
      </c>
      <c r="M2515" t="s">
        <v>2059</v>
      </c>
      <c r="N2515">
        <v>0</v>
      </c>
      <c r="O2515">
        <v>0</v>
      </c>
      <c r="P2515">
        <v>0</v>
      </c>
      <c r="Q2515">
        <v>24480</v>
      </c>
      <c r="R2515">
        <v>0</v>
      </c>
      <c r="S2515">
        <v>0</v>
      </c>
      <c r="T2515">
        <v>0</v>
      </c>
      <c r="U2515">
        <v>0</v>
      </c>
      <c r="V2515">
        <v>0</v>
      </c>
      <c r="W2515">
        <v>0</v>
      </c>
      <c r="X2515">
        <v>0</v>
      </c>
      <c r="Y2515">
        <v>0</v>
      </c>
      <c r="Z2515">
        <v>0</v>
      </c>
      <c r="AA2515">
        <v>0</v>
      </c>
      <c r="AB2515">
        <v>0</v>
      </c>
      <c r="AC2515">
        <v>0</v>
      </c>
      <c r="AD2515">
        <v>0</v>
      </c>
      <c r="AE2515">
        <v>0</v>
      </c>
      <c r="AF2515">
        <v>0</v>
      </c>
      <c r="AG2515" t="s">
        <v>333</v>
      </c>
      <c r="AH2515" s="21" t="str">
        <f t="shared" si="78"/>
        <v>YH98</v>
      </c>
      <c r="AI2515" s="21">
        <v>107.92500000000001</v>
      </c>
      <c r="AJ2515" s="21">
        <f t="shared" si="79"/>
        <v>100</v>
      </c>
      <c r="AK2515" s="21" t="s">
        <v>2060</v>
      </c>
      <c r="AL2515" t="s">
        <v>70</v>
      </c>
      <c r="AM2515" t="s">
        <v>53</v>
      </c>
      <c r="AN2515" t="s">
        <v>2031</v>
      </c>
    </row>
    <row r="2516" spans="1:40" ht="15" hidden="1" thickTop="1" x14ac:dyDescent="0.35">
      <c r="A2516" t="s">
        <v>12622</v>
      </c>
      <c r="B2516" t="s">
        <v>12665</v>
      </c>
      <c r="C2516" t="s">
        <v>2543</v>
      </c>
      <c r="D2516" t="s">
        <v>12666</v>
      </c>
      <c r="E2516" t="s">
        <v>2562</v>
      </c>
      <c r="F2516">
        <v>1</v>
      </c>
      <c r="G2516" t="s">
        <v>2546</v>
      </c>
      <c r="H2516" t="s">
        <v>2510</v>
      </c>
      <c r="I2516" t="s">
        <v>2511</v>
      </c>
      <c r="J2516" t="s">
        <v>2547</v>
      </c>
      <c r="K2516" t="s">
        <v>2548</v>
      </c>
      <c r="L2516" t="s">
        <v>2058</v>
      </c>
      <c r="M2516" t="s">
        <v>2059</v>
      </c>
      <c r="N2516">
        <v>0</v>
      </c>
      <c r="O2516">
        <v>0</v>
      </c>
      <c r="P2516">
        <v>0</v>
      </c>
      <c r="Q2516">
        <v>24480</v>
      </c>
      <c r="R2516">
        <v>0</v>
      </c>
      <c r="S2516">
        <v>0</v>
      </c>
      <c r="T2516">
        <v>0</v>
      </c>
      <c r="U2516">
        <v>0</v>
      </c>
      <c r="V2516">
        <v>0</v>
      </c>
      <c r="W2516">
        <v>0</v>
      </c>
      <c r="X2516">
        <v>0</v>
      </c>
      <c r="Y2516">
        <v>0</v>
      </c>
      <c r="Z2516">
        <v>0</v>
      </c>
      <c r="AA2516">
        <v>0</v>
      </c>
      <c r="AB2516">
        <v>0</v>
      </c>
      <c r="AC2516">
        <v>0</v>
      </c>
      <c r="AD2516">
        <v>0</v>
      </c>
      <c r="AE2516">
        <v>0</v>
      </c>
      <c r="AF2516">
        <v>0</v>
      </c>
      <c r="AG2516" t="s">
        <v>12667</v>
      </c>
      <c r="AH2516" s="21" t="str">
        <f t="shared" si="78"/>
        <v>YO27</v>
      </c>
      <c r="AI2516" s="21">
        <v>107.92500000000001</v>
      </c>
      <c r="AJ2516" s="21">
        <f t="shared" si="79"/>
        <v>100</v>
      </c>
      <c r="AK2516" s="21" t="s">
        <v>2060</v>
      </c>
      <c r="AL2516" t="s">
        <v>2551</v>
      </c>
      <c r="AM2516" t="s">
        <v>53</v>
      </c>
      <c r="AN2516" t="s">
        <v>2029</v>
      </c>
    </row>
    <row r="2517" spans="1:40" ht="15" hidden="1" thickTop="1" x14ac:dyDescent="0.35">
      <c r="A2517" t="s">
        <v>12625</v>
      </c>
      <c r="B2517" t="s">
        <v>12669</v>
      </c>
      <c r="C2517" t="s">
        <v>66</v>
      </c>
      <c r="D2517" t="s">
        <v>12670</v>
      </c>
      <c r="E2517" t="s">
        <v>560</v>
      </c>
      <c r="F2517">
        <v>1</v>
      </c>
      <c r="G2517" t="s">
        <v>2055</v>
      </c>
      <c r="H2517" t="s">
        <v>2056</v>
      </c>
      <c r="I2517" t="s">
        <v>2511</v>
      </c>
      <c r="J2517" t="s">
        <v>67</v>
      </c>
      <c r="K2517" t="s">
        <v>68</v>
      </c>
      <c r="L2517" t="s">
        <v>2058</v>
      </c>
      <c r="M2517" t="s">
        <v>2059</v>
      </c>
      <c r="N2517">
        <v>0</v>
      </c>
      <c r="O2517">
        <v>0</v>
      </c>
      <c r="P2517">
        <v>0</v>
      </c>
      <c r="Q2517">
        <v>24480</v>
      </c>
      <c r="R2517">
        <v>0</v>
      </c>
      <c r="S2517">
        <v>0</v>
      </c>
      <c r="T2517">
        <v>0</v>
      </c>
      <c r="U2517">
        <v>0</v>
      </c>
      <c r="V2517">
        <v>0</v>
      </c>
      <c r="W2517">
        <v>0</v>
      </c>
      <c r="X2517">
        <v>0</v>
      </c>
      <c r="Y2517">
        <v>0</v>
      </c>
      <c r="Z2517">
        <v>0</v>
      </c>
      <c r="AA2517">
        <v>0</v>
      </c>
      <c r="AB2517">
        <v>0</v>
      </c>
      <c r="AC2517">
        <v>0</v>
      </c>
      <c r="AD2517">
        <v>0</v>
      </c>
      <c r="AE2517">
        <v>0</v>
      </c>
      <c r="AF2517">
        <v>0</v>
      </c>
      <c r="AG2517" t="s">
        <v>334</v>
      </c>
      <c r="AH2517" s="21" t="str">
        <f t="shared" si="78"/>
        <v>YO27</v>
      </c>
      <c r="AI2517" s="21">
        <v>107.92500000000001</v>
      </c>
      <c r="AJ2517" s="21">
        <f t="shared" si="79"/>
        <v>100</v>
      </c>
      <c r="AK2517" s="21" t="s">
        <v>2060</v>
      </c>
      <c r="AL2517" t="s">
        <v>70</v>
      </c>
      <c r="AM2517" t="s">
        <v>53</v>
      </c>
      <c r="AN2517" t="s">
        <v>2031</v>
      </c>
    </row>
    <row r="2518" spans="1:40" ht="15" hidden="1" thickTop="1" x14ac:dyDescent="0.35">
      <c r="A2518" t="s">
        <v>12629</v>
      </c>
      <c r="B2518" t="s">
        <v>12672</v>
      </c>
      <c r="C2518" t="s">
        <v>6141</v>
      </c>
      <c r="D2518" t="s">
        <v>12673</v>
      </c>
      <c r="E2518" t="s">
        <v>47</v>
      </c>
      <c r="F2518">
        <v>1</v>
      </c>
      <c r="G2518" t="s">
        <v>2055</v>
      </c>
      <c r="H2518" t="s">
        <v>2056</v>
      </c>
      <c r="I2518" t="s">
        <v>2511</v>
      </c>
      <c r="J2518" t="s">
        <v>6143</v>
      </c>
      <c r="K2518" t="s">
        <v>42</v>
      </c>
      <c r="L2518" t="s">
        <v>2058</v>
      </c>
      <c r="M2518" t="s">
        <v>2059</v>
      </c>
      <c r="N2518">
        <v>2</v>
      </c>
      <c r="O2518">
        <v>99</v>
      </c>
      <c r="P2518">
        <v>0.4</v>
      </c>
      <c r="Q2518">
        <v>24480</v>
      </c>
      <c r="R2518">
        <v>0</v>
      </c>
      <c r="S2518">
        <v>0</v>
      </c>
      <c r="T2518">
        <v>0</v>
      </c>
      <c r="U2518">
        <v>0</v>
      </c>
      <c r="V2518">
        <v>0</v>
      </c>
      <c r="W2518">
        <v>0</v>
      </c>
      <c r="X2518">
        <v>1</v>
      </c>
      <c r="Y2518">
        <v>67</v>
      </c>
      <c r="Z2518">
        <v>0.27</v>
      </c>
      <c r="AA2518">
        <v>1</v>
      </c>
      <c r="AB2518">
        <v>32</v>
      </c>
      <c r="AC2518">
        <v>0.13</v>
      </c>
      <c r="AD2518">
        <v>0</v>
      </c>
      <c r="AE2518">
        <v>0</v>
      </c>
      <c r="AF2518">
        <v>0</v>
      </c>
      <c r="AG2518" t="s">
        <v>12674</v>
      </c>
      <c r="AH2518" s="21" t="str">
        <f t="shared" si="78"/>
        <v>YO27</v>
      </c>
      <c r="AI2518" s="21">
        <v>107.92500000000001</v>
      </c>
      <c r="AJ2518" s="21">
        <f t="shared" si="79"/>
        <v>99.595588235294116</v>
      </c>
      <c r="AK2518" s="21" t="s">
        <v>2063</v>
      </c>
      <c r="AL2518" t="s">
        <v>6143</v>
      </c>
      <c r="AM2518" t="s">
        <v>53</v>
      </c>
      <c r="AN2518" t="s">
        <v>2031</v>
      </c>
    </row>
    <row r="2519" spans="1:40" ht="15" hidden="1" thickTop="1" x14ac:dyDescent="0.35">
      <c r="A2519" t="s">
        <v>12633</v>
      </c>
      <c r="B2519" t="s">
        <v>12676</v>
      </c>
      <c r="C2519" t="s">
        <v>3405</v>
      </c>
      <c r="D2519" t="s">
        <v>12677</v>
      </c>
      <c r="E2519" t="s">
        <v>3407</v>
      </c>
      <c r="F2519">
        <v>1</v>
      </c>
      <c r="G2519" t="s">
        <v>2509</v>
      </c>
      <c r="H2519" t="s">
        <v>2510</v>
      </c>
      <c r="I2519" t="s">
        <v>2511</v>
      </c>
      <c r="J2519" t="s">
        <v>3408</v>
      </c>
      <c r="K2519" t="s">
        <v>3109</v>
      </c>
      <c r="L2519" t="s">
        <v>2058</v>
      </c>
      <c r="M2519" t="s">
        <v>2059</v>
      </c>
      <c r="N2519">
        <v>1</v>
      </c>
      <c r="O2519">
        <v>33</v>
      </c>
      <c r="P2519">
        <v>0.13</v>
      </c>
      <c r="Q2519">
        <v>24480</v>
      </c>
      <c r="R2519">
        <v>0</v>
      </c>
      <c r="S2519">
        <v>0</v>
      </c>
      <c r="T2519">
        <v>0</v>
      </c>
      <c r="U2519">
        <v>0</v>
      </c>
      <c r="V2519">
        <v>0</v>
      </c>
      <c r="W2519">
        <v>0</v>
      </c>
      <c r="X2519">
        <v>1</v>
      </c>
      <c r="Y2519">
        <v>33</v>
      </c>
      <c r="Z2519">
        <v>0.13</v>
      </c>
      <c r="AA2519">
        <v>0</v>
      </c>
      <c r="AB2519">
        <v>0</v>
      </c>
      <c r="AC2519">
        <v>0</v>
      </c>
      <c r="AD2519">
        <v>0</v>
      </c>
      <c r="AE2519">
        <v>0</v>
      </c>
      <c r="AF2519">
        <v>0</v>
      </c>
      <c r="AG2519" t="s">
        <v>12678</v>
      </c>
      <c r="AH2519" s="21" t="str">
        <f t="shared" si="78"/>
        <v>YR21</v>
      </c>
      <c r="AI2519" s="21">
        <v>107.92500000000001</v>
      </c>
      <c r="AJ2519" s="21">
        <f t="shared" si="79"/>
        <v>99.865196078431367</v>
      </c>
      <c r="AK2519" s="21" t="s">
        <v>2060</v>
      </c>
      <c r="AL2519" t="s">
        <v>3411</v>
      </c>
      <c r="AM2519" t="s">
        <v>53</v>
      </c>
      <c r="AN2519" t="s">
        <v>2029</v>
      </c>
    </row>
    <row r="2520" spans="1:40" ht="15" hidden="1" thickTop="1" x14ac:dyDescent="0.35">
      <c r="A2520" t="s">
        <v>12637</v>
      </c>
      <c r="B2520" t="s">
        <v>12680</v>
      </c>
      <c r="C2520" t="s">
        <v>3405</v>
      </c>
      <c r="D2520" t="s">
        <v>12681</v>
      </c>
      <c r="E2520" t="s">
        <v>3407</v>
      </c>
      <c r="F2520">
        <v>1</v>
      </c>
      <c r="G2520" t="s">
        <v>2509</v>
      </c>
      <c r="H2520" t="s">
        <v>2510</v>
      </c>
      <c r="I2520" t="s">
        <v>2511</v>
      </c>
      <c r="J2520" t="s">
        <v>3408</v>
      </c>
      <c r="K2520" t="s">
        <v>3109</v>
      </c>
      <c r="L2520" t="s">
        <v>2058</v>
      </c>
      <c r="M2520" t="s">
        <v>2059</v>
      </c>
      <c r="N2520">
        <v>0</v>
      </c>
      <c r="O2520">
        <v>0</v>
      </c>
      <c r="P2520">
        <v>0</v>
      </c>
      <c r="Q2520">
        <v>24480</v>
      </c>
      <c r="R2520">
        <v>0</v>
      </c>
      <c r="S2520">
        <v>0</v>
      </c>
      <c r="T2520">
        <v>0</v>
      </c>
      <c r="U2520">
        <v>0</v>
      </c>
      <c r="V2520">
        <v>0</v>
      </c>
      <c r="W2520">
        <v>0</v>
      </c>
      <c r="X2520">
        <v>0</v>
      </c>
      <c r="Y2520">
        <v>0</v>
      </c>
      <c r="Z2520">
        <v>0</v>
      </c>
      <c r="AA2520">
        <v>0</v>
      </c>
      <c r="AB2520">
        <v>0</v>
      </c>
      <c r="AC2520">
        <v>0</v>
      </c>
      <c r="AD2520">
        <v>0</v>
      </c>
      <c r="AE2520">
        <v>0</v>
      </c>
      <c r="AF2520">
        <v>0</v>
      </c>
      <c r="AG2520" t="s">
        <v>12682</v>
      </c>
      <c r="AH2520" s="21" t="str">
        <f t="shared" si="78"/>
        <v>YO27</v>
      </c>
      <c r="AI2520" s="21">
        <v>107.92500000000001</v>
      </c>
      <c r="AJ2520" s="21">
        <f t="shared" si="79"/>
        <v>100</v>
      </c>
      <c r="AK2520" s="21" t="s">
        <v>2060</v>
      </c>
      <c r="AL2520" t="s">
        <v>3411</v>
      </c>
      <c r="AM2520" t="s">
        <v>53</v>
      </c>
      <c r="AN2520" t="s">
        <v>2029</v>
      </c>
    </row>
    <row r="2521" spans="1:40" ht="15" hidden="1" thickTop="1" x14ac:dyDescent="0.35">
      <c r="A2521" t="s">
        <v>12640</v>
      </c>
      <c r="B2521" t="s">
        <v>12684</v>
      </c>
      <c r="C2521" t="s">
        <v>102</v>
      </c>
      <c r="D2521" t="s">
        <v>12685</v>
      </c>
      <c r="E2521" t="s">
        <v>560</v>
      </c>
      <c r="F2521">
        <v>1</v>
      </c>
      <c r="G2521" t="s">
        <v>2055</v>
      </c>
      <c r="H2521" t="s">
        <v>2056</v>
      </c>
      <c r="I2521" t="s">
        <v>2511</v>
      </c>
      <c r="J2521" t="s">
        <v>67</v>
      </c>
      <c r="K2521" t="s">
        <v>68</v>
      </c>
      <c r="L2521" t="s">
        <v>2058</v>
      </c>
      <c r="M2521" t="s">
        <v>2059</v>
      </c>
      <c r="N2521">
        <v>0</v>
      </c>
      <c r="O2521">
        <v>0</v>
      </c>
      <c r="P2521">
        <v>0</v>
      </c>
      <c r="Q2521">
        <v>24480</v>
      </c>
      <c r="R2521">
        <v>0</v>
      </c>
      <c r="S2521">
        <v>0</v>
      </c>
      <c r="T2521">
        <v>0</v>
      </c>
      <c r="U2521">
        <v>0</v>
      </c>
      <c r="V2521">
        <v>0</v>
      </c>
      <c r="W2521">
        <v>0</v>
      </c>
      <c r="X2521">
        <v>0</v>
      </c>
      <c r="Y2521">
        <v>0</v>
      </c>
      <c r="Z2521">
        <v>0</v>
      </c>
      <c r="AA2521">
        <v>0</v>
      </c>
      <c r="AB2521">
        <v>0</v>
      </c>
      <c r="AC2521">
        <v>0</v>
      </c>
      <c r="AD2521">
        <v>0</v>
      </c>
      <c r="AE2521">
        <v>0</v>
      </c>
      <c r="AF2521">
        <v>0</v>
      </c>
      <c r="AG2521" t="s">
        <v>335</v>
      </c>
      <c r="AH2521" s="21" t="str">
        <f t="shared" si="78"/>
        <v>YO27</v>
      </c>
      <c r="AI2521" s="21">
        <v>107.92500000000001</v>
      </c>
      <c r="AJ2521" s="21">
        <f t="shared" si="79"/>
        <v>100</v>
      </c>
      <c r="AK2521" s="21" t="s">
        <v>2060</v>
      </c>
      <c r="AL2521" t="s">
        <v>70</v>
      </c>
      <c r="AM2521" t="s">
        <v>53</v>
      </c>
      <c r="AN2521" t="s">
        <v>2030</v>
      </c>
    </row>
    <row r="2522" spans="1:40" ht="15" hidden="1" thickTop="1" x14ac:dyDescent="0.35">
      <c r="A2522" t="s">
        <v>12644</v>
      </c>
      <c r="B2522" t="s">
        <v>12687</v>
      </c>
      <c r="C2522" t="s">
        <v>100</v>
      </c>
      <c r="D2522" t="s">
        <v>12688</v>
      </c>
      <c r="E2522" t="s">
        <v>560</v>
      </c>
      <c r="F2522">
        <v>1</v>
      </c>
      <c r="G2522" t="s">
        <v>2055</v>
      </c>
      <c r="H2522" t="s">
        <v>2056</v>
      </c>
      <c r="I2522" t="s">
        <v>2511</v>
      </c>
      <c r="J2522" t="s">
        <v>67</v>
      </c>
      <c r="K2522" t="s">
        <v>68</v>
      </c>
      <c r="L2522" t="s">
        <v>2058</v>
      </c>
      <c r="M2522" t="s">
        <v>2170</v>
      </c>
      <c r="N2522">
        <v>0</v>
      </c>
      <c r="O2522">
        <v>0</v>
      </c>
      <c r="P2522">
        <v>0</v>
      </c>
      <c r="Q2522">
        <v>15300</v>
      </c>
      <c r="R2522">
        <v>0</v>
      </c>
      <c r="S2522">
        <v>0</v>
      </c>
      <c r="T2522">
        <v>0</v>
      </c>
      <c r="U2522">
        <v>0</v>
      </c>
      <c r="V2522">
        <v>0</v>
      </c>
      <c r="W2522">
        <v>0</v>
      </c>
      <c r="X2522">
        <v>0</v>
      </c>
      <c r="Y2522">
        <v>0</v>
      </c>
      <c r="Z2522">
        <v>0</v>
      </c>
      <c r="AA2522">
        <v>0</v>
      </c>
      <c r="AB2522">
        <v>0</v>
      </c>
      <c r="AC2522">
        <v>0</v>
      </c>
      <c r="AD2522">
        <v>0</v>
      </c>
      <c r="AE2522">
        <v>0</v>
      </c>
      <c r="AF2522">
        <v>0</v>
      </c>
      <c r="AG2522" t="s">
        <v>336</v>
      </c>
      <c r="AH2522" s="21" t="str">
        <f t="shared" si="78"/>
        <v>YO27</v>
      </c>
      <c r="AI2522" s="21">
        <v>67.5</v>
      </c>
      <c r="AJ2522" s="21">
        <f t="shared" si="79"/>
        <v>100</v>
      </c>
      <c r="AK2522" s="21" t="s">
        <v>2060</v>
      </c>
      <c r="AL2522" t="s">
        <v>70</v>
      </c>
      <c r="AM2522" t="s">
        <v>53</v>
      </c>
      <c r="AN2522" t="s">
        <v>2029</v>
      </c>
    </row>
    <row r="2523" spans="1:40" ht="15" hidden="1" thickTop="1" x14ac:dyDescent="0.35">
      <c r="A2523" t="s">
        <v>12648</v>
      </c>
      <c r="B2523" t="s">
        <v>12690</v>
      </c>
      <c r="C2523" t="s">
        <v>6595</v>
      </c>
      <c r="D2523" t="s">
        <v>12691</v>
      </c>
      <c r="E2523" t="s">
        <v>559</v>
      </c>
      <c r="F2523">
        <v>1</v>
      </c>
      <c r="G2523" t="s">
        <v>2055</v>
      </c>
      <c r="H2523" t="s">
        <v>2056</v>
      </c>
      <c r="I2523" t="s">
        <v>2511</v>
      </c>
      <c r="J2523" t="s">
        <v>6597</v>
      </c>
      <c r="K2523" t="s">
        <v>63</v>
      </c>
      <c r="L2523" t="s">
        <v>2058</v>
      </c>
      <c r="M2523" t="s">
        <v>2059</v>
      </c>
      <c r="N2523">
        <v>0</v>
      </c>
      <c r="O2523">
        <v>0</v>
      </c>
      <c r="P2523">
        <v>0</v>
      </c>
      <c r="Q2523">
        <v>24480</v>
      </c>
      <c r="R2523">
        <v>0</v>
      </c>
      <c r="S2523">
        <v>0</v>
      </c>
      <c r="T2523">
        <v>0</v>
      </c>
      <c r="U2523">
        <v>0</v>
      </c>
      <c r="V2523">
        <v>0</v>
      </c>
      <c r="W2523">
        <v>0</v>
      </c>
      <c r="X2523">
        <v>0</v>
      </c>
      <c r="Y2523">
        <v>0</v>
      </c>
      <c r="Z2523">
        <v>0</v>
      </c>
      <c r="AA2523">
        <v>0</v>
      </c>
      <c r="AB2523">
        <v>0</v>
      </c>
      <c r="AC2523">
        <v>0</v>
      </c>
      <c r="AD2523">
        <v>0</v>
      </c>
      <c r="AE2523">
        <v>0</v>
      </c>
      <c r="AF2523">
        <v>0</v>
      </c>
      <c r="AG2523" t="s">
        <v>12692</v>
      </c>
      <c r="AH2523" s="21" t="str">
        <f t="shared" si="78"/>
        <v>YO27</v>
      </c>
      <c r="AI2523" s="21">
        <v>107.92500000000001</v>
      </c>
      <c r="AJ2523" s="21">
        <f t="shared" si="79"/>
        <v>100</v>
      </c>
      <c r="AK2523" s="21" t="s">
        <v>2060</v>
      </c>
      <c r="AL2523" t="s">
        <v>2570</v>
      </c>
      <c r="AM2523" t="s">
        <v>53</v>
      </c>
      <c r="AN2523" t="s">
        <v>2029</v>
      </c>
    </row>
    <row r="2524" spans="1:40" ht="15" hidden="1" thickTop="1" x14ac:dyDescent="0.35">
      <c r="A2524" t="s">
        <v>12652</v>
      </c>
      <c r="B2524" t="s">
        <v>12694</v>
      </c>
      <c r="C2524" t="s">
        <v>2893</v>
      </c>
      <c r="D2524" t="s">
        <v>12695</v>
      </c>
      <c r="E2524" t="s">
        <v>2608</v>
      </c>
      <c r="F2524">
        <v>1</v>
      </c>
      <c r="G2524" t="s">
        <v>2609</v>
      </c>
      <c r="H2524" t="s">
        <v>2577</v>
      </c>
      <c r="I2524" t="s">
        <v>2511</v>
      </c>
      <c r="J2524" t="s">
        <v>2764</v>
      </c>
      <c r="K2524" t="s">
        <v>2765</v>
      </c>
      <c r="L2524" t="s">
        <v>2058</v>
      </c>
      <c r="M2524" t="s">
        <v>2170</v>
      </c>
      <c r="N2524">
        <v>0</v>
      </c>
      <c r="O2524">
        <v>0</v>
      </c>
      <c r="P2524">
        <v>0</v>
      </c>
      <c r="Q2524">
        <v>15300</v>
      </c>
      <c r="R2524">
        <v>0</v>
      </c>
      <c r="S2524">
        <v>0</v>
      </c>
      <c r="T2524">
        <v>0</v>
      </c>
      <c r="U2524">
        <v>0</v>
      </c>
      <c r="V2524">
        <v>0</v>
      </c>
      <c r="W2524">
        <v>0</v>
      </c>
      <c r="X2524">
        <v>0</v>
      </c>
      <c r="Y2524">
        <v>0</v>
      </c>
      <c r="Z2524">
        <v>0</v>
      </c>
      <c r="AA2524">
        <v>0</v>
      </c>
      <c r="AB2524">
        <v>0</v>
      </c>
      <c r="AC2524">
        <v>0</v>
      </c>
      <c r="AD2524">
        <v>0</v>
      </c>
      <c r="AE2524">
        <v>0</v>
      </c>
      <c r="AF2524">
        <v>0</v>
      </c>
      <c r="AG2524" t="s">
        <v>12696</v>
      </c>
      <c r="AH2524" s="21" t="str">
        <f t="shared" si="78"/>
        <v>YO27</v>
      </c>
      <c r="AI2524" s="21">
        <v>67.5</v>
      </c>
      <c r="AJ2524" s="21">
        <f t="shared" si="79"/>
        <v>100</v>
      </c>
      <c r="AK2524" s="21" t="s">
        <v>2060</v>
      </c>
      <c r="AL2524" t="s">
        <v>2613</v>
      </c>
      <c r="AM2524" t="s">
        <v>53</v>
      </c>
      <c r="AN2524" t="s">
        <v>2030</v>
      </c>
    </row>
    <row r="2525" spans="1:40" ht="15" hidden="1" thickTop="1" x14ac:dyDescent="0.35">
      <c r="A2525" t="s">
        <v>12655</v>
      </c>
      <c r="B2525" t="s">
        <v>12698</v>
      </c>
      <c r="C2525" t="s">
        <v>7085</v>
      </c>
      <c r="D2525" t="s">
        <v>12699</v>
      </c>
      <c r="E2525" t="s">
        <v>2691</v>
      </c>
      <c r="F2525">
        <v>1</v>
      </c>
      <c r="G2525" t="s">
        <v>2600</v>
      </c>
      <c r="H2525" t="s">
        <v>2577</v>
      </c>
      <c r="I2525" t="s">
        <v>2511</v>
      </c>
      <c r="J2525" t="s">
        <v>2699</v>
      </c>
      <c r="K2525" t="s">
        <v>2579</v>
      </c>
      <c r="L2525" t="s">
        <v>2058</v>
      </c>
      <c r="M2525" t="s">
        <v>2170</v>
      </c>
      <c r="N2525">
        <v>0</v>
      </c>
      <c r="O2525">
        <v>0</v>
      </c>
      <c r="P2525">
        <v>0</v>
      </c>
      <c r="Q2525">
        <v>15300</v>
      </c>
      <c r="R2525">
        <v>0</v>
      </c>
      <c r="S2525">
        <v>0</v>
      </c>
      <c r="T2525">
        <v>0</v>
      </c>
      <c r="U2525">
        <v>0</v>
      </c>
      <c r="V2525">
        <v>0</v>
      </c>
      <c r="W2525">
        <v>0</v>
      </c>
      <c r="X2525">
        <v>0</v>
      </c>
      <c r="Y2525">
        <v>0</v>
      </c>
      <c r="Z2525">
        <v>0</v>
      </c>
      <c r="AA2525">
        <v>0</v>
      </c>
      <c r="AB2525">
        <v>0</v>
      </c>
      <c r="AC2525">
        <v>0</v>
      </c>
      <c r="AD2525">
        <v>0</v>
      </c>
      <c r="AE2525">
        <v>0</v>
      </c>
      <c r="AF2525">
        <v>0</v>
      </c>
      <c r="AG2525" t="s">
        <v>12700</v>
      </c>
      <c r="AH2525" s="21" t="str">
        <f t="shared" si="78"/>
        <v>YO27</v>
      </c>
      <c r="AI2525" s="21">
        <v>67.5</v>
      </c>
      <c r="AJ2525" s="21">
        <f t="shared" si="79"/>
        <v>100</v>
      </c>
      <c r="AK2525" s="21" t="s">
        <v>2060</v>
      </c>
      <c r="AL2525" t="s">
        <v>2581</v>
      </c>
      <c r="AM2525" t="s">
        <v>53</v>
      </c>
      <c r="AN2525" t="s">
        <v>2030</v>
      </c>
    </row>
    <row r="2526" spans="1:40" ht="15" hidden="1" thickTop="1" x14ac:dyDescent="0.35">
      <c r="A2526" t="s">
        <v>12658</v>
      </c>
      <c r="B2526" t="s">
        <v>12702</v>
      </c>
      <c r="C2526" t="s">
        <v>92</v>
      </c>
      <c r="D2526" t="s">
        <v>12703</v>
      </c>
      <c r="E2526" t="s">
        <v>119</v>
      </c>
      <c r="F2526">
        <v>1</v>
      </c>
      <c r="G2526" t="s">
        <v>2055</v>
      </c>
      <c r="H2526" t="s">
        <v>2056</v>
      </c>
      <c r="I2526" t="s">
        <v>2511</v>
      </c>
      <c r="J2526" t="s">
        <v>67</v>
      </c>
      <c r="K2526" t="s">
        <v>68</v>
      </c>
      <c r="L2526" t="s">
        <v>2058</v>
      </c>
      <c r="M2526" t="s">
        <v>2170</v>
      </c>
      <c r="N2526">
        <v>0</v>
      </c>
      <c r="O2526">
        <v>0</v>
      </c>
      <c r="P2526">
        <v>0</v>
      </c>
      <c r="Q2526">
        <v>15300</v>
      </c>
      <c r="R2526">
        <v>0</v>
      </c>
      <c r="S2526">
        <v>0</v>
      </c>
      <c r="T2526">
        <v>0</v>
      </c>
      <c r="U2526">
        <v>0</v>
      </c>
      <c r="V2526">
        <v>0</v>
      </c>
      <c r="W2526">
        <v>0</v>
      </c>
      <c r="X2526">
        <v>0</v>
      </c>
      <c r="Y2526">
        <v>0</v>
      </c>
      <c r="Z2526">
        <v>0</v>
      </c>
      <c r="AA2526">
        <v>0</v>
      </c>
      <c r="AB2526">
        <v>0</v>
      </c>
      <c r="AC2526">
        <v>0</v>
      </c>
      <c r="AD2526">
        <v>0</v>
      </c>
      <c r="AE2526">
        <v>0</v>
      </c>
      <c r="AF2526">
        <v>0</v>
      </c>
      <c r="AG2526" t="s">
        <v>337</v>
      </c>
      <c r="AH2526" s="21" t="str">
        <f t="shared" si="78"/>
        <v>YR20</v>
      </c>
      <c r="AI2526" s="21">
        <v>67.5</v>
      </c>
      <c r="AJ2526" s="21">
        <f t="shared" si="79"/>
        <v>100</v>
      </c>
      <c r="AK2526" s="21" t="s">
        <v>2060</v>
      </c>
      <c r="AL2526" t="s">
        <v>70</v>
      </c>
      <c r="AM2526" t="s">
        <v>53</v>
      </c>
      <c r="AN2526" t="s">
        <v>2031</v>
      </c>
    </row>
    <row r="2527" spans="1:40" ht="15" hidden="1" thickTop="1" x14ac:dyDescent="0.35">
      <c r="A2527" t="s">
        <v>12661</v>
      </c>
      <c r="B2527" t="s">
        <v>12705</v>
      </c>
      <c r="C2527" t="s">
        <v>5259</v>
      </c>
      <c r="D2527" t="s">
        <v>12706</v>
      </c>
      <c r="E2527" t="s">
        <v>2938</v>
      </c>
      <c r="F2527">
        <v>1</v>
      </c>
      <c r="G2527" t="s">
        <v>2593</v>
      </c>
      <c r="H2527" t="s">
        <v>2056</v>
      </c>
      <c r="I2527" t="s">
        <v>2511</v>
      </c>
      <c r="J2527" t="s">
        <v>3250</v>
      </c>
      <c r="K2527" t="s">
        <v>65</v>
      </c>
      <c r="L2527" t="s">
        <v>2058</v>
      </c>
      <c r="M2527" t="s">
        <v>2059</v>
      </c>
      <c r="N2527">
        <v>1</v>
      </c>
      <c r="O2527">
        <v>21</v>
      </c>
      <c r="P2527">
        <v>0.09</v>
      </c>
      <c r="Q2527">
        <v>24480</v>
      </c>
      <c r="R2527">
        <v>0</v>
      </c>
      <c r="S2527">
        <v>0</v>
      </c>
      <c r="T2527">
        <v>0</v>
      </c>
      <c r="U2527">
        <v>0</v>
      </c>
      <c r="V2527">
        <v>0</v>
      </c>
      <c r="W2527">
        <v>0</v>
      </c>
      <c r="X2527">
        <v>1</v>
      </c>
      <c r="Y2527">
        <v>21</v>
      </c>
      <c r="Z2527">
        <v>0.09</v>
      </c>
      <c r="AA2527">
        <v>0</v>
      </c>
      <c r="AB2527">
        <v>0</v>
      </c>
      <c r="AC2527">
        <v>0</v>
      </c>
      <c r="AD2527">
        <v>0</v>
      </c>
      <c r="AE2527">
        <v>0</v>
      </c>
      <c r="AF2527">
        <v>0</v>
      </c>
      <c r="AG2527" t="s">
        <v>12707</v>
      </c>
      <c r="AH2527" s="21" t="str">
        <f t="shared" si="78"/>
        <v>YO27</v>
      </c>
      <c r="AI2527" s="21">
        <v>107.92500000000001</v>
      </c>
      <c r="AJ2527" s="21">
        <f t="shared" si="79"/>
        <v>99.914215686274517</v>
      </c>
      <c r="AK2527" s="21" t="s">
        <v>2060</v>
      </c>
      <c r="AL2527" t="s">
        <v>2527</v>
      </c>
      <c r="AM2527" t="s">
        <v>53</v>
      </c>
      <c r="AN2527" t="s">
        <v>2032</v>
      </c>
    </row>
    <row r="2528" spans="1:40" ht="15" hidden="1" thickTop="1" x14ac:dyDescent="0.35">
      <c r="A2528" t="s">
        <v>12664</v>
      </c>
      <c r="B2528" t="s">
        <v>12709</v>
      </c>
      <c r="C2528" t="s">
        <v>2679</v>
      </c>
      <c r="D2528" t="s">
        <v>12710</v>
      </c>
      <c r="E2528" t="s">
        <v>3353</v>
      </c>
      <c r="F2528">
        <v>1</v>
      </c>
      <c r="G2528" t="s">
        <v>2682</v>
      </c>
      <c r="H2528" t="s">
        <v>2620</v>
      </c>
      <c r="I2528" t="s">
        <v>2511</v>
      </c>
      <c r="J2528" t="s">
        <v>2683</v>
      </c>
      <c r="K2528" t="s">
        <v>2684</v>
      </c>
      <c r="L2528" t="s">
        <v>2058</v>
      </c>
      <c r="M2528" t="s">
        <v>2170</v>
      </c>
      <c r="N2528">
        <v>0</v>
      </c>
      <c r="O2528">
        <v>0</v>
      </c>
      <c r="P2528">
        <v>0</v>
      </c>
      <c r="Q2528">
        <v>15300</v>
      </c>
      <c r="R2528">
        <v>0</v>
      </c>
      <c r="S2528">
        <v>0</v>
      </c>
      <c r="T2528">
        <v>0</v>
      </c>
      <c r="U2528">
        <v>0</v>
      </c>
      <c r="V2528">
        <v>0</v>
      </c>
      <c r="W2528">
        <v>0</v>
      </c>
      <c r="X2528">
        <v>0</v>
      </c>
      <c r="Y2528">
        <v>0</v>
      </c>
      <c r="Z2528">
        <v>0</v>
      </c>
      <c r="AA2528">
        <v>0</v>
      </c>
      <c r="AB2528">
        <v>0</v>
      </c>
      <c r="AC2528">
        <v>0</v>
      </c>
      <c r="AD2528">
        <v>0</v>
      </c>
      <c r="AE2528">
        <v>0</v>
      </c>
      <c r="AF2528">
        <v>0</v>
      </c>
      <c r="AG2528" t="s">
        <v>12711</v>
      </c>
      <c r="AH2528" s="21" t="str">
        <f t="shared" si="78"/>
        <v>YR20</v>
      </c>
      <c r="AI2528" s="21">
        <v>67.5</v>
      </c>
      <c r="AJ2528" s="21">
        <f t="shared" si="79"/>
        <v>100</v>
      </c>
      <c r="AK2528" s="21" t="s">
        <v>2060</v>
      </c>
      <c r="AL2528" t="s">
        <v>2686</v>
      </c>
      <c r="AM2528" t="s">
        <v>53</v>
      </c>
      <c r="AN2528" t="s">
        <v>2029</v>
      </c>
    </row>
    <row r="2529" spans="1:40" ht="15" hidden="1" thickTop="1" x14ac:dyDescent="0.35">
      <c r="A2529" t="s">
        <v>12668</v>
      </c>
      <c r="B2529" t="s">
        <v>12713</v>
      </c>
      <c r="C2529" t="s">
        <v>2756</v>
      </c>
      <c r="D2529" t="s">
        <v>12714</v>
      </c>
      <c r="E2529" t="s">
        <v>2758</v>
      </c>
      <c r="F2529">
        <v>1</v>
      </c>
      <c r="G2529" t="s">
        <v>2619</v>
      </c>
      <c r="H2529" t="s">
        <v>2620</v>
      </c>
      <c r="I2529" t="s">
        <v>2511</v>
      </c>
      <c r="J2529" t="s">
        <v>2621</v>
      </c>
      <c r="K2529" t="s">
        <v>2622</v>
      </c>
      <c r="L2529" t="s">
        <v>2058</v>
      </c>
      <c r="M2529" t="s">
        <v>2170</v>
      </c>
      <c r="N2529">
        <v>0</v>
      </c>
      <c r="O2529">
        <v>0</v>
      </c>
      <c r="P2529">
        <v>0</v>
      </c>
      <c r="Q2529">
        <v>15300</v>
      </c>
      <c r="R2529">
        <v>0</v>
      </c>
      <c r="S2529">
        <v>0</v>
      </c>
      <c r="T2529">
        <v>0</v>
      </c>
      <c r="U2529">
        <v>0</v>
      </c>
      <c r="V2529">
        <v>0</v>
      </c>
      <c r="W2529">
        <v>0</v>
      </c>
      <c r="X2529">
        <v>0</v>
      </c>
      <c r="Y2529">
        <v>0</v>
      </c>
      <c r="Z2529">
        <v>0</v>
      </c>
      <c r="AA2529">
        <v>0</v>
      </c>
      <c r="AB2529">
        <v>0</v>
      </c>
      <c r="AC2529">
        <v>0</v>
      </c>
      <c r="AD2529">
        <v>0</v>
      </c>
      <c r="AE2529">
        <v>0</v>
      </c>
      <c r="AF2529">
        <v>0</v>
      </c>
      <c r="AG2529" t="s">
        <v>12715</v>
      </c>
      <c r="AH2529" s="21" t="str">
        <f t="shared" si="78"/>
        <v>YO27</v>
      </c>
      <c r="AI2529" s="21">
        <v>67.5</v>
      </c>
      <c r="AJ2529" s="21">
        <f t="shared" si="79"/>
        <v>100</v>
      </c>
      <c r="AK2529" s="21" t="s">
        <v>2060</v>
      </c>
      <c r="AL2529" t="s">
        <v>2624</v>
      </c>
      <c r="AM2529" t="s">
        <v>53</v>
      </c>
      <c r="AN2529" t="s">
        <v>2029</v>
      </c>
    </row>
    <row r="2530" spans="1:40" ht="15" hidden="1" thickTop="1" x14ac:dyDescent="0.35">
      <c r="A2530" t="s">
        <v>12671</v>
      </c>
      <c r="B2530" t="s">
        <v>12717</v>
      </c>
      <c r="C2530" t="s">
        <v>4690</v>
      </c>
      <c r="D2530" t="s">
        <v>12718</v>
      </c>
      <c r="E2530" t="s">
        <v>3572</v>
      </c>
      <c r="F2530">
        <v>1</v>
      </c>
      <c r="G2530" t="s">
        <v>2546</v>
      </c>
      <c r="H2530" t="s">
        <v>2510</v>
      </c>
      <c r="I2530" t="s">
        <v>2511</v>
      </c>
      <c r="J2530" t="s">
        <v>4692</v>
      </c>
      <c r="K2530" t="s">
        <v>3007</v>
      </c>
      <c r="L2530" t="s">
        <v>2058</v>
      </c>
      <c r="M2530" t="s">
        <v>2059</v>
      </c>
      <c r="N2530">
        <v>3</v>
      </c>
      <c r="O2530">
        <v>161</v>
      </c>
      <c r="P2530">
        <v>0.66</v>
      </c>
      <c r="Q2530">
        <v>24480</v>
      </c>
      <c r="R2530">
        <v>0</v>
      </c>
      <c r="S2530">
        <v>0</v>
      </c>
      <c r="T2530">
        <v>0</v>
      </c>
      <c r="U2530">
        <v>0</v>
      </c>
      <c r="V2530">
        <v>0</v>
      </c>
      <c r="W2530">
        <v>0</v>
      </c>
      <c r="X2530">
        <v>3</v>
      </c>
      <c r="Y2530">
        <v>161</v>
      </c>
      <c r="Z2530">
        <v>0.66</v>
      </c>
      <c r="AA2530">
        <v>0</v>
      </c>
      <c r="AB2530">
        <v>0</v>
      </c>
      <c r="AC2530">
        <v>0</v>
      </c>
      <c r="AD2530">
        <v>0</v>
      </c>
      <c r="AE2530">
        <v>0</v>
      </c>
      <c r="AF2530">
        <v>0</v>
      </c>
      <c r="AG2530" t="s">
        <v>12719</v>
      </c>
      <c r="AH2530" s="21" t="str">
        <f t="shared" si="78"/>
        <v>YO27</v>
      </c>
      <c r="AI2530" s="21">
        <v>107.92500000000001</v>
      </c>
      <c r="AJ2530" s="21">
        <f t="shared" si="79"/>
        <v>99.342320261437905</v>
      </c>
      <c r="AK2530" s="21" t="s">
        <v>2063</v>
      </c>
      <c r="AL2530" t="s">
        <v>2551</v>
      </c>
      <c r="AM2530" t="s">
        <v>53</v>
      </c>
      <c r="AN2530" t="s">
        <v>2032</v>
      </c>
    </row>
    <row r="2531" spans="1:40" ht="15" hidden="1" thickTop="1" x14ac:dyDescent="0.35">
      <c r="A2531" t="s">
        <v>12675</v>
      </c>
      <c r="B2531" t="s">
        <v>12721</v>
      </c>
      <c r="C2531" t="s">
        <v>2756</v>
      </c>
      <c r="D2531" t="s">
        <v>12722</v>
      </c>
      <c r="E2531" t="s">
        <v>2758</v>
      </c>
      <c r="F2531">
        <v>1</v>
      </c>
      <c r="G2531" t="s">
        <v>2619</v>
      </c>
      <c r="H2531" t="s">
        <v>2620</v>
      </c>
      <c r="I2531" t="s">
        <v>2511</v>
      </c>
      <c r="J2531" t="s">
        <v>2621</v>
      </c>
      <c r="K2531" t="s">
        <v>2622</v>
      </c>
      <c r="L2531" t="s">
        <v>2058</v>
      </c>
      <c r="M2531" t="s">
        <v>2982</v>
      </c>
      <c r="N2531">
        <v>0</v>
      </c>
      <c r="O2531">
        <v>94</v>
      </c>
      <c r="P2531">
        <v>0.66</v>
      </c>
      <c r="Q2531">
        <v>14280</v>
      </c>
      <c r="R2531">
        <v>0</v>
      </c>
      <c r="S2531">
        <v>94</v>
      </c>
      <c r="T2531">
        <v>0.66</v>
      </c>
      <c r="U2531">
        <v>0</v>
      </c>
      <c r="V2531">
        <v>0</v>
      </c>
      <c r="W2531">
        <v>0</v>
      </c>
      <c r="X2531">
        <v>0</v>
      </c>
      <c r="Y2531">
        <v>0</v>
      </c>
      <c r="Z2531">
        <v>0</v>
      </c>
      <c r="AA2531">
        <v>0</v>
      </c>
      <c r="AB2531">
        <v>0</v>
      </c>
      <c r="AC2531">
        <v>0</v>
      </c>
      <c r="AD2531">
        <v>0</v>
      </c>
      <c r="AE2531">
        <v>0</v>
      </c>
      <c r="AF2531">
        <v>0</v>
      </c>
      <c r="AG2531" t="s">
        <v>12723</v>
      </c>
      <c r="AH2531" s="21" t="str">
        <f t="shared" si="78"/>
        <v>YR21</v>
      </c>
      <c r="AI2531" s="21">
        <v>62.999999999999986</v>
      </c>
      <c r="AJ2531" s="21">
        <f t="shared" si="79"/>
        <v>99.341736694677877</v>
      </c>
      <c r="AK2531" s="21" t="s">
        <v>2063</v>
      </c>
      <c r="AL2531" t="s">
        <v>2624</v>
      </c>
      <c r="AM2531" t="s">
        <v>53</v>
      </c>
      <c r="AN2531" t="s">
        <v>2029</v>
      </c>
    </row>
    <row r="2532" spans="1:40" ht="15" hidden="1" thickTop="1" x14ac:dyDescent="0.35">
      <c r="A2532" t="s">
        <v>12679</v>
      </c>
      <c r="B2532" t="s">
        <v>12725</v>
      </c>
      <c r="C2532" t="s">
        <v>3954</v>
      </c>
      <c r="D2532" t="s">
        <v>12726</v>
      </c>
      <c r="E2532" t="s">
        <v>561</v>
      </c>
      <c r="F2532">
        <v>1</v>
      </c>
      <c r="G2532" t="s">
        <v>2524</v>
      </c>
      <c r="H2532" t="s">
        <v>2056</v>
      </c>
      <c r="I2532" t="s">
        <v>2511</v>
      </c>
      <c r="J2532" t="s">
        <v>3956</v>
      </c>
      <c r="K2532" t="s">
        <v>62</v>
      </c>
      <c r="L2532" t="s">
        <v>2058</v>
      </c>
      <c r="M2532" t="s">
        <v>2170</v>
      </c>
      <c r="N2532">
        <v>1</v>
      </c>
      <c r="O2532">
        <v>39</v>
      </c>
      <c r="P2532">
        <v>0.25</v>
      </c>
      <c r="Q2532">
        <v>15300</v>
      </c>
      <c r="R2532">
        <v>0</v>
      </c>
      <c r="S2532">
        <v>0</v>
      </c>
      <c r="T2532">
        <v>0</v>
      </c>
      <c r="U2532">
        <v>0</v>
      </c>
      <c r="V2532">
        <v>0</v>
      </c>
      <c r="W2532">
        <v>0</v>
      </c>
      <c r="X2532">
        <v>1</v>
      </c>
      <c r="Y2532">
        <v>39</v>
      </c>
      <c r="Z2532">
        <v>0.25</v>
      </c>
      <c r="AA2532">
        <v>0</v>
      </c>
      <c r="AB2532">
        <v>0</v>
      </c>
      <c r="AC2532">
        <v>0</v>
      </c>
      <c r="AD2532">
        <v>0</v>
      </c>
      <c r="AE2532">
        <v>0</v>
      </c>
      <c r="AF2532">
        <v>0</v>
      </c>
      <c r="AG2532" t="s">
        <v>12727</v>
      </c>
      <c r="AH2532" s="21" t="str">
        <f t="shared" si="78"/>
        <v>YO27</v>
      </c>
      <c r="AI2532" s="21">
        <v>67.5</v>
      </c>
      <c r="AJ2532" s="21">
        <f t="shared" si="79"/>
        <v>99.745098039215691</v>
      </c>
      <c r="AK2532" s="21" t="s">
        <v>2063</v>
      </c>
      <c r="AL2532" t="s">
        <v>2527</v>
      </c>
      <c r="AM2532" t="s">
        <v>53</v>
      </c>
      <c r="AN2532" t="s">
        <v>2031</v>
      </c>
    </row>
    <row r="2533" spans="1:40" ht="15" hidden="1" thickTop="1" x14ac:dyDescent="0.35">
      <c r="A2533" t="s">
        <v>12683</v>
      </c>
      <c r="B2533" t="s">
        <v>12729</v>
      </c>
      <c r="C2533" t="s">
        <v>6021</v>
      </c>
      <c r="D2533" t="s">
        <v>12730</v>
      </c>
      <c r="E2533" t="s">
        <v>116</v>
      </c>
      <c r="F2533">
        <v>1</v>
      </c>
      <c r="G2533" t="s">
        <v>2055</v>
      </c>
      <c r="H2533" t="s">
        <v>2056</v>
      </c>
      <c r="I2533" t="s">
        <v>2511</v>
      </c>
      <c r="J2533" t="s">
        <v>3693</v>
      </c>
      <c r="K2533" t="s">
        <v>63</v>
      </c>
      <c r="L2533" t="s">
        <v>2058</v>
      </c>
      <c r="M2533" t="s">
        <v>2059</v>
      </c>
      <c r="N2533">
        <v>0</v>
      </c>
      <c r="O2533">
        <v>0</v>
      </c>
      <c r="P2533">
        <v>0</v>
      </c>
      <c r="Q2533">
        <v>24480</v>
      </c>
      <c r="R2533">
        <v>0</v>
      </c>
      <c r="S2533">
        <v>0</v>
      </c>
      <c r="T2533">
        <v>0</v>
      </c>
      <c r="U2533">
        <v>0</v>
      </c>
      <c r="V2533">
        <v>0</v>
      </c>
      <c r="W2533">
        <v>0</v>
      </c>
      <c r="X2533">
        <v>0</v>
      </c>
      <c r="Y2533">
        <v>0</v>
      </c>
      <c r="Z2533">
        <v>0</v>
      </c>
      <c r="AA2533">
        <v>0</v>
      </c>
      <c r="AB2533">
        <v>0</v>
      </c>
      <c r="AC2533">
        <v>0</v>
      </c>
      <c r="AD2533">
        <v>0</v>
      </c>
      <c r="AE2533">
        <v>0</v>
      </c>
      <c r="AF2533">
        <v>0</v>
      </c>
      <c r="AG2533" t="s">
        <v>12731</v>
      </c>
      <c r="AH2533" s="21" t="str">
        <f t="shared" si="78"/>
        <v>YO27</v>
      </c>
      <c r="AI2533" s="21">
        <v>107.92500000000001</v>
      </c>
      <c r="AJ2533" s="21">
        <f t="shared" si="79"/>
        <v>100</v>
      </c>
      <c r="AK2533" s="21" t="s">
        <v>2060</v>
      </c>
      <c r="AL2533" t="s">
        <v>2271</v>
      </c>
      <c r="AM2533" t="s">
        <v>53</v>
      </c>
      <c r="AN2533" t="s">
        <v>2031</v>
      </c>
    </row>
    <row r="2534" spans="1:40" ht="15" hidden="1" thickTop="1" x14ac:dyDescent="0.35">
      <c r="A2534" t="s">
        <v>12686</v>
      </c>
      <c r="B2534" t="s">
        <v>12733</v>
      </c>
      <c r="C2534" t="s">
        <v>3697</v>
      </c>
      <c r="D2534" t="s">
        <v>12734</v>
      </c>
      <c r="E2534" t="s">
        <v>3115</v>
      </c>
      <c r="F2534">
        <v>3</v>
      </c>
      <c r="G2534" t="s">
        <v>2816</v>
      </c>
      <c r="H2534" t="s">
        <v>2620</v>
      </c>
      <c r="I2534" t="s">
        <v>2511</v>
      </c>
      <c r="J2534" t="s">
        <v>3116</v>
      </c>
      <c r="K2534" t="s">
        <v>2818</v>
      </c>
      <c r="L2534" t="s">
        <v>2058</v>
      </c>
      <c r="M2534" t="s">
        <v>2982</v>
      </c>
      <c r="N2534">
        <v>0</v>
      </c>
      <c r="O2534">
        <v>0</v>
      </c>
      <c r="P2534">
        <v>0</v>
      </c>
      <c r="Q2534">
        <v>14280</v>
      </c>
      <c r="R2534">
        <v>0</v>
      </c>
      <c r="S2534">
        <v>0</v>
      </c>
      <c r="T2534">
        <v>0</v>
      </c>
      <c r="U2534">
        <v>0</v>
      </c>
      <c r="V2534">
        <v>0</v>
      </c>
      <c r="W2534">
        <v>0</v>
      </c>
      <c r="X2534">
        <v>0</v>
      </c>
      <c r="Y2534">
        <v>0</v>
      </c>
      <c r="Z2534">
        <v>0</v>
      </c>
      <c r="AA2534">
        <v>0</v>
      </c>
      <c r="AB2534">
        <v>0</v>
      </c>
      <c r="AC2534">
        <v>0</v>
      </c>
      <c r="AD2534">
        <v>0</v>
      </c>
      <c r="AE2534">
        <v>0</v>
      </c>
      <c r="AF2534">
        <v>0</v>
      </c>
      <c r="AG2534" t="s">
        <v>12735</v>
      </c>
      <c r="AH2534" s="21" t="str">
        <f t="shared" si="78"/>
        <v>YR21</v>
      </c>
      <c r="AI2534" s="21">
        <v>62.999999999999986</v>
      </c>
      <c r="AJ2534" s="21">
        <f t="shared" si="79"/>
        <v>100</v>
      </c>
      <c r="AK2534" s="21" t="s">
        <v>2060</v>
      </c>
      <c r="AL2534" t="s">
        <v>3118</v>
      </c>
      <c r="AM2534" t="s">
        <v>53</v>
      </c>
      <c r="AN2534" t="s">
        <v>2029</v>
      </c>
    </row>
    <row r="2535" spans="1:40" ht="15" hidden="1" thickTop="1" x14ac:dyDescent="0.35">
      <c r="A2535" t="s">
        <v>12689</v>
      </c>
      <c r="B2535" t="s">
        <v>12737</v>
      </c>
      <c r="C2535" t="s">
        <v>7416</v>
      </c>
      <c r="D2535" t="s">
        <v>12738</v>
      </c>
      <c r="E2535" t="s">
        <v>2667</v>
      </c>
      <c r="F2535">
        <v>2</v>
      </c>
      <c r="G2535" t="s">
        <v>2509</v>
      </c>
      <c r="H2535" t="s">
        <v>2510</v>
      </c>
      <c r="I2535" t="s">
        <v>2511</v>
      </c>
      <c r="J2535" t="s">
        <v>2794</v>
      </c>
      <c r="K2535" t="s">
        <v>2669</v>
      </c>
      <c r="L2535" t="s">
        <v>2058</v>
      </c>
      <c r="M2535" t="s">
        <v>2059</v>
      </c>
      <c r="N2535">
        <v>2</v>
      </c>
      <c r="O2535">
        <v>72</v>
      </c>
      <c r="P2535">
        <v>0.28999999999999998</v>
      </c>
      <c r="Q2535">
        <v>24480</v>
      </c>
      <c r="R2535">
        <v>0</v>
      </c>
      <c r="S2535">
        <v>0</v>
      </c>
      <c r="T2535">
        <v>0</v>
      </c>
      <c r="U2535">
        <v>0</v>
      </c>
      <c r="V2535">
        <v>0</v>
      </c>
      <c r="W2535">
        <v>0</v>
      </c>
      <c r="X2535">
        <v>2</v>
      </c>
      <c r="Y2535">
        <v>72</v>
      </c>
      <c r="Z2535">
        <v>0.28999999999999998</v>
      </c>
      <c r="AA2535">
        <v>0</v>
      </c>
      <c r="AB2535">
        <v>0</v>
      </c>
      <c r="AC2535">
        <v>0</v>
      </c>
      <c r="AD2535">
        <v>0</v>
      </c>
      <c r="AE2535">
        <v>0</v>
      </c>
      <c r="AF2535">
        <v>0</v>
      </c>
      <c r="AG2535" t="s">
        <v>12739</v>
      </c>
      <c r="AH2535" s="21" t="str">
        <f t="shared" si="78"/>
        <v>YH98</v>
      </c>
      <c r="AI2535" s="21">
        <v>107.92500000000001</v>
      </c>
      <c r="AJ2535" s="21">
        <f t="shared" si="79"/>
        <v>99.705882352941174</v>
      </c>
      <c r="AK2535" s="21" t="s">
        <v>2063</v>
      </c>
      <c r="AL2535" t="s">
        <v>2515</v>
      </c>
      <c r="AM2535" t="s">
        <v>53</v>
      </c>
      <c r="AN2535" t="s">
        <v>2030</v>
      </c>
    </row>
    <row r="2536" spans="1:40" ht="15" hidden="1" thickTop="1" x14ac:dyDescent="0.35">
      <c r="A2536" t="s">
        <v>12693</v>
      </c>
      <c r="B2536" t="s">
        <v>12741</v>
      </c>
      <c r="C2536" t="s">
        <v>2945</v>
      </c>
      <c r="D2536" t="s">
        <v>12742</v>
      </c>
      <c r="E2536" t="s">
        <v>2946</v>
      </c>
      <c r="F2536">
        <v>1</v>
      </c>
      <c r="G2536" t="s">
        <v>2816</v>
      </c>
      <c r="H2536" t="s">
        <v>2620</v>
      </c>
      <c r="I2536" t="s">
        <v>2511</v>
      </c>
      <c r="J2536" t="s">
        <v>2947</v>
      </c>
      <c r="K2536" t="s">
        <v>2818</v>
      </c>
      <c r="L2536" t="s">
        <v>2058</v>
      </c>
      <c r="M2536" t="s">
        <v>2059</v>
      </c>
      <c r="N2536">
        <v>0</v>
      </c>
      <c r="O2536">
        <v>0</v>
      </c>
      <c r="P2536">
        <v>0</v>
      </c>
      <c r="Q2536">
        <v>24480</v>
      </c>
      <c r="R2536">
        <v>0</v>
      </c>
      <c r="S2536">
        <v>0</v>
      </c>
      <c r="T2536">
        <v>0</v>
      </c>
      <c r="U2536">
        <v>0</v>
      </c>
      <c r="V2536">
        <v>0</v>
      </c>
      <c r="W2536">
        <v>0</v>
      </c>
      <c r="X2536">
        <v>0</v>
      </c>
      <c r="Y2536">
        <v>0</v>
      </c>
      <c r="Z2536">
        <v>0</v>
      </c>
      <c r="AA2536">
        <v>0</v>
      </c>
      <c r="AB2536">
        <v>0</v>
      </c>
      <c r="AC2536">
        <v>0</v>
      </c>
      <c r="AD2536">
        <v>0</v>
      </c>
      <c r="AE2536">
        <v>0</v>
      </c>
      <c r="AF2536">
        <v>0</v>
      </c>
      <c r="AG2536" t="s">
        <v>12743</v>
      </c>
      <c r="AH2536" s="21" t="str">
        <f t="shared" si="78"/>
        <v>YH98</v>
      </c>
      <c r="AI2536" s="21">
        <v>107.92500000000001</v>
      </c>
      <c r="AJ2536" s="21">
        <f t="shared" si="79"/>
        <v>100</v>
      </c>
      <c r="AK2536" s="21" t="s">
        <v>2060</v>
      </c>
      <c r="AL2536" t="s">
        <v>2949</v>
      </c>
      <c r="AM2536" t="s">
        <v>53</v>
      </c>
      <c r="AN2536" t="s">
        <v>2029</v>
      </c>
    </row>
    <row r="2537" spans="1:40" ht="15" hidden="1" thickTop="1" x14ac:dyDescent="0.35">
      <c r="A2537" t="s">
        <v>12697</v>
      </c>
      <c r="B2537" t="s">
        <v>12745</v>
      </c>
      <c r="C2537" t="s">
        <v>2997</v>
      </c>
      <c r="D2537" t="s">
        <v>12746</v>
      </c>
      <c r="E2537" t="s">
        <v>43</v>
      </c>
      <c r="F2537">
        <v>1</v>
      </c>
      <c r="G2537" t="s">
        <v>2055</v>
      </c>
      <c r="H2537" t="s">
        <v>2056</v>
      </c>
      <c r="I2537" t="s">
        <v>2511</v>
      </c>
      <c r="J2537" t="s">
        <v>2999</v>
      </c>
      <c r="K2537" t="s">
        <v>42</v>
      </c>
      <c r="L2537" t="s">
        <v>2058</v>
      </c>
      <c r="M2537" t="s">
        <v>2170</v>
      </c>
      <c r="N2537">
        <v>0</v>
      </c>
      <c r="O2537">
        <v>0</v>
      </c>
      <c r="P2537">
        <v>0</v>
      </c>
      <c r="Q2537">
        <v>15300</v>
      </c>
      <c r="R2537">
        <v>0</v>
      </c>
      <c r="S2537">
        <v>0</v>
      </c>
      <c r="T2537">
        <v>0</v>
      </c>
      <c r="U2537">
        <v>0</v>
      </c>
      <c r="V2537">
        <v>0</v>
      </c>
      <c r="W2537">
        <v>0</v>
      </c>
      <c r="X2537">
        <v>0</v>
      </c>
      <c r="Y2537">
        <v>0</v>
      </c>
      <c r="Z2537">
        <v>0</v>
      </c>
      <c r="AA2537">
        <v>0</v>
      </c>
      <c r="AB2537">
        <v>0</v>
      </c>
      <c r="AC2537">
        <v>0</v>
      </c>
      <c r="AD2537">
        <v>0</v>
      </c>
      <c r="AE2537">
        <v>0</v>
      </c>
      <c r="AF2537">
        <v>0</v>
      </c>
      <c r="AG2537" t="s">
        <v>12747</v>
      </c>
      <c r="AH2537" s="21" t="str">
        <f t="shared" si="78"/>
        <v>YR21</v>
      </c>
      <c r="AI2537" s="21">
        <v>67.5</v>
      </c>
      <c r="AJ2537" s="21">
        <f t="shared" si="79"/>
        <v>100</v>
      </c>
      <c r="AK2537" s="21" t="s">
        <v>2060</v>
      </c>
      <c r="AL2537" t="s">
        <v>2964</v>
      </c>
      <c r="AM2537" t="s">
        <v>53</v>
      </c>
      <c r="AN2537" t="s">
        <v>2029</v>
      </c>
    </row>
    <row r="2538" spans="1:40" ht="15" hidden="1" thickTop="1" x14ac:dyDescent="0.35">
      <c r="A2538" t="s">
        <v>12701</v>
      </c>
      <c r="B2538" t="s">
        <v>12749</v>
      </c>
      <c r="C2538" t="s">
        <v>71</v>
      </c>
      <c r="D2538" t="s">
        <v>12750</v>
      </c>
      <c r="E2538" t="s">
        <v>72</v>
      </c>
      <c r="F2538">
        <v>1</v>
      </c>
      <c r="G2538" t="s">
        <v>2055</v>
      </c>
      <c r="H2538" t="s">
        <v>2056</v>
      </c>
      <c r="I2538" t="s">
        <v>2511</v>
      </c>
      <c r="J2538" t="s">
        <v>73</v>
      </c>
      <c r="K2538" t="s">
        <v>68</v>
      </c>
      <c r="L2538" t="s">
        <v>2058</v>
      </c>
      <c r="M2538" t="s">
        <v>2358</v>
      </c>
      <c r="N2538">
        <v>0</v>
      </c>
      <c r="O2538">
        <v>0</v>
      </c>
      <c r="P2538">
        <v>0</v>
      </c>
      <c r="Q2538">
        <v>13260</v>
      </c>
      <c r="R2538">
        <v>0</v>
      </c>
      <c r="S2538">
        <v>0</v>
      </c>
      <c r="T2538">
        <v>0</v>
      </c>
      <c r="U2538">
        <v>0</v>
      </c>
      <c r="V2538">
        <v>0</v>
      </c>
      <c r="W2538">
        <v>0</v>
      </c>
      <c r="X2538">
        <v>0</v>
      </c>
      <c r="Y2538">
        <v>0</v>
      </c>
      <c r="Z2538">
        <v>0</v>
      </c>
      <c r="AA2538">
        <v>0</v>
      </c>
      <c r="AB2538">
        <v>0</v>
      </c>
      <c r="AC2538">
        <v>0</v>
      </c>
      <c r="AD2538">
        <v>0</v>
      </c>
      <c r="AE2538">
        <v>0</v>
      </c>
      <c r="AF2538">
        <v>0</v>
      </c>
      <c r="AG2538" t="s">
        <v>339</v>
      </c>
      <c r="AH2538" s="21" t="str">
        <f t="shared" si="78"/>
        <v>YO27</v>
      </c>
      <c r="AI2538" s="21">
        <v>58.500000000000014</v>
      </c>
      <c r="AJ2538" s="21">
        <f t="shared" si="79"/>
        <v>100</v>
      </c>
      <c r="AK2538" s="21" t="s">
        <v>2060</v>
      </c>
      <c r="AL2538" t="s">
        <v>75</v>
      </c>
      <c r="AM2538" t="s">
        <v>53</v>
      </c>
      <c r="AN2538" t="s">
        <v>2029</v>
      </c>
    </row>
    <row r="2539" spans="1:40" ht="15" hidden="1" thickTop="1" x14ac:dyDescent="0.35">
      <c r="A2539" t="s">
        <v>12704</v>
      </c>
      <c r="B2539" t="s">
        <v>12752</v>
      </c>
      <c r="C2539" t="s">
        <v>135</v>
      </c>
      <c r="D2539" t="s">
        <v>12753</v>
      </c>
      <c r="E2539" t="s">
        <v>136</v>
      </c>
      <c r="F2539">
        <v>4</v>
      </c>
      <c r="G2539" t="s">
        <v>2055</v>
      </c>
      <c r="H2539" t="s">
        <v>2056</v>
      </c>
      <c r="I2539" t="s">
        <v>2511</v>
      </c>
      <c r="J2539" t="s">
        <v>137</v>
      </c>
      <c r="K2539" t="s">
        <v>68</v>
      </c>
      <c r="L2539" t="s">
        <v>2058</v>
      </c>
      <c r="M2539" t="s">
        <v>2059</v>
      </c>
      <c r="N2539">
        <v>0</v>
      </c>
      <c r="O2539">
        <v>0</v>
      </c>
      <c r="P2539">
        <v>0</v>
      </c>
      <c r="Q2539">
        <v>24480</v>
      </c>
      <c r="R2539">
        <v>0</v>
      </c>
      <c r="S2539">
        <v>0</v>
      </c>
      <c r="T2539">
        <v>0</v>
      </c>
      <c r="U2539">
        <v>0</v>
      </c>
      <c r="V2539">
        <v>0</v>
      </c>
      <c r="W2539">
        <v>0</v>
      </c>
      <c r="X2539">
        <v>0</v>
      </c>
      <c r="Y2539">
        <v>0</v>
      </c>
      <c r="Z2539">
        <v>0</v>
      </c>
      <c r="AA2539">
        <v>0</v>
      </c>
      <c r="AB2539">
        <v>0</v>
      </c>
      <c r="AC2539">
        <v>0</v>
      </c>
      <c r="AD2539">
        <v>0</v>
      </c>
      <c r="AE2539">
        <v>0</v>
      </c>
      <c r="AF2539">
        <v>0</v>
      </c>
      <c r="AG2539" t="s">
        <v>340</v>
      </c>
      <c r="AH2539" s="21" t="str">
        <f t="shared" si="78"/>
        <v>YK19</v>
      </c>
      <c r="AI2539" s="21">
        <v>107.92500000000001</v>
      </c>
      <c r="AJ2539" s="21">
        <f t="shared" si="79"/>
        <v>100</v>
      </c>
      <c r="AK2539" s="21" t="s">
        <v>2060</v>
      </c>
      <c r="AL2539" t="s">
        <v>115</v>
      </c>
      <c r="AM2539" t="s">
        <v>53</v>
      </c>
      <c r="AN2539" t="s">
        <v>2031</v>
      </c>
    </row>
    <row r="2540" spans="1:40" ht="15" hidden="1" thickTop="1" x14ac:dyDescent="0.35">
      <c r="A2540" t="s">
        <v>12708</v>
      </c>
      <c r="B2540" t="s">
        <v>12755</v>
      </c>
      <c r="C2540" t="s">
        <v>822</v>
      </c>
      <c r="D2540" t="s">
        <v>12756</v>
      </c>
      <c r="E2540" t="s">
        <v>72</v>
      </c>
      <c r="F2540">
        <v>1</v>
      </c>
      <c r="G2540" t="s">
        <v>2055</v>
      </c>
      <c r="H2540" t="s">
        <v>2056</v>
      </c>
      <c r="I2540" t="s">
        <v>2511</v>
      </c>
      <c r="J2540" t="s">
        <v>425</v>
      </c>
      <c r="K2540" t="s">
        <v>68</v>
      </c>
      <c r="L2540" t="s">
        <v>2058</v>
      </c>
      <c r="M2540" t="s">
        <v>2059</v>
      </c>
      <c r="N2540">
        <v>0</v>
      </c>
      <c r="O2540">
        <v>0</v>
      </c>
      <c r="P2540">
        <v>0</v>
      </c>
      <c r="Q2540">
        <v>24480</v>
      </c>
      <c r="R2540">
        <v>0</v>
      </c>
      <c r="S2540">
        <v>0</v>
      </c>
      <c r="T2540">
        <v>0</v>
      </c>
      <c r="U2540">
        <v>0</v>
      </c>
      <c r="V2540">
        <v>0</v>
      </c>
      <c r="W2540">
        <v>0</v>
      </c>
      <c r="X2540">
        <v>0</v>
      </c>
      <c r="Y2540">
        <v>0</v>
      </c>
      <c r="Z2540">
        <v>0</v>
      </c>
      <c r="AA2540">
        <v>0</v>
      </c>
      <c r="AB2540">
        <v>0</v>
      </c>
      <c r="AC2540">
        <v>0</v>
      </c>
      <c r="AD2540">
        <v>0</v>
      </c>
      <c r="AE2540">
        <v>0</v>
      </c>
      <c r="AF2540">
        <v>0</v>
      </c>
      <c r="AG2540" t="s">
        <v>341</v>
      </c>
      <c r="AH2540" s="21" t="str">
        <f t="shared" si="78"/>
        <v>YR21</v>
      </c>
      <c r="AI2540" s="21">
        <v>107.92500000000001</v>
      </c>
      <c r="AJ2540" s="21">
        <f t="shared" si="79"/>
        <v>100</v>
      </c>
      <c r="AK2540" s="21" t="s">
        <v>2060</v>
      </c>
      <c r="AL2540" t="s">
        <v>75</v>
      </c>
      <c r="AM2540" t="s">
        <v>53</v>
      </c>
      <c r="AN2540" t="s">
        <v>2029</v>
      </c>
    </row>
    <row r="2541" spans="1:40" ht="15" hidden="1" thickTop="1" x14ac:dyDescent="0.35">
      <c r="A2541" t="s">
        <v>12712</v>
      </c>
      <c r="B2541" t="s">
        <v>12758</v>
      </c>
      <c r="C2541" t="s">
        <v>2566</v>
      </c>
      <c r="D2541" t="s">
        <v>12759</v>
      </c>
      <c r="E2541" t="s">
        <v>559</v>
      </c>
      <c r="F2541">
        <v>1</v>
      </c>
      <c r="G2541" t="s">
        <v>2055</v>
      </c>
      <c r="H2541" t="s">
        <v>2056</v>
      </c>
      <c r="I2541" t="s">
        <v>2511</v>
      </c>
      <c r="J2541" t="s">
        <v>2568</v>
      </c>
      <c r="K2541" t="s">
        <v>63</v>
      </c>
      <c r="L2541" t="s">
        <v>2058</v>
      </c>
      <c r="M2541" t="s">
        <v>2059</v>
      </c>
      <c r="N2541">
        <v>2</v>
      </c>
      <c r="O2541">
        <v>112</v>
      </c>
      <c r="P2541">
        <v>0.46</v>
      </c>
      <c r="Q2541">
        <v>24480</v>
      </c>
      <c r="R2541">
        <v>1</v>
      </c>
      <c r="S2541">
        <v>85</v>
      </c>
      <c r="T2541">
        <v>0.35</v>
      </c>
      <c r="U2541">
        <v>0</v>
      </c>
      <c r="V2541">
        <v>0</v>
      </c>
      <c r="W2541">
        <v>0</v>
      </c>
      <c r="X2541">
        <v>1</v>
      </c>
      <c r="Y2541">
        <v>27</v>
      </c>
      <c r="Z2541">
        <v>0.11</v>
      </c>
      <c r="AA2541">
        <v>0</v>
      </c>
      <c r="AB2541">
        <v>0</v>
      </c>
      <c r="AC2541">
        <v>0</v>
      </c>
      <c r="AD2541">
        <v>0</v>
      </c>
      <c r="AE2541">
        <v>0</v>
      </c>
      <c r="AF2541">
        <v>0</v>
      </c>
      <c r="AG2541" t="s">
        <v>12760</v>
      </c>
      <c r="AH2541" s="21" t="str">
        <f t="shared" si="78"/>
        <v>YO27</v>
      </c>
      <c r="AI2541" s="21">
        <v>107.92500000000001</v>
      </c>
      <c r="AJ2541" s="21">
        <f t="shared" si="79"/>
        <v>99.542483660130713</v>
      </c>
      <c r="AK2541" s="21" t="s">
        <v>2063</v>
      </c>
      <c r="AL2541" t="s">
        <v>2570</v>
      </c>
      <c r="AM2541" t="s">
        <v>53</v>
      </c>
      <c r="AN2541" t="s">
        <v>2030</v>
      </c>
    </row>
    <row r="2542" spans="1:40" ht="15" hidden="1" thickTop="1" x14ac:dyDescent="0.35">
      <c r="A2542" t="s">
        <v>12716</v>
      </c>
      <c r="B2542" t="s">
        <v>12761</v>
      </c>
      <c r="C2542" t="s">
        <v>2832</v>
      </c>
      <c r="D2542" t="s">
        <v>12762</v>
      </c>
      <c r="E2542" t="s">
        <v>2562</v>
      </c>
      <c r="F2542">
        <v>1</v>
      </c>
      <c r="G2542" t="s">
        <v>2546</v>
      </c>
      <c r="H2542" t="s">
        <v>2510</v>
      </c>
      <c r="I2542" t="s">
        <v>2511</v>
      </c>
      <c r="J2542" t="s">
        <v>2547</v>
      </c>
      <c r="K2542" t="s">
        <v>2548</v>
      </c>
      <c r="L2542" t="s">
        <v>2058</v>
      </c>
      <c r="M2542" t="s">
        <v>2059</v>
      </c>
      <c r="N2542">
        <v>0</v>
      </c>
      <c r="O2542">
        <v>0</v>
      </c>
      <c r="P2542">
        <v>0</v>
      </c>
      <c r="Q2542">
        <v>24480</v>
      </c>
      <c r="R2542">
        <v>0</v>
      </c>
      <c r="S2542">
        <v>0</v>
      </c>
      <c r="T2542">
        <v>0</v>
      </c>
      <c r="U2542">
        <v>0</v>
      </c>
      <c r="V2542">
        <v>0</v>
      </c>
      <c r="W2542">
        <v>0</v>
      </c>
      <c r="X2542">
        <v>0</v>
      </c>
      <c r="Y2542">
        <v>0</v>
      </c>
      <c r="Z2542">
        <v>0</v>
      </c>
      <c r="AA2542">
        <v>0</v>
      </c>
      <c r="AB2542">
        <v>0</v>
      </c>
      <c r="AC2542">
        <v>0</v>
      </c>
      <c r="AD2542">
        <v>0</v>
      </c>
      <c r="AE2542">
        <v>0</v>
      </c>
      <c r="AF2542">
        <v>0</v>
      </c>
      <c r="AG2542" t="s">
        <v>12763</v>
      </c>
      <c r="AH2542" s="21" t="str">
        <f t="shared" si="78"/>
        <v>YN23</v>
      </c>
      <c r="AI2542" s="21">
        <v>107.92500000000001</v>
      </c>
      <c r="AJ2542" s="21">
        <f t="shared" si="79"/>
        <v>100</v>
      </c>
      <c r="AK2542" s="21" t="s">
        <v>2060</v>
      </c>
      <c r="AL2542" t="s">
        <v>2551</v>
      </c>
      <c r="AM2542" t="s">
        <v>53</v>
      </c>
      <c r="AN2542" t="s">
        <v>2031</v>
      </c>
    </row>
    <row r="2543" spans="1:40" ht="15" hidden="1" thickTop="1" x14ac:dyDescent="0.35">
      <c r="A2543" t="s">
        <v>12720</v>
      </c>
      <c r="B2543" t="s">
        <v>12765</v>
      </c>
      <c r="C2543" t="s">
        <v>2554</v>
      </c>
      <c r="D2543" t="s">
        <v>12766</v>
      </c>
      <c r="E2543" t="s">
        <v>79</v>
      </c>
      <c r="F2543">
        <v>1</v>
      </c>
      <c r="G2543" t="s">
        <v>2524</v>
      </c>
      <c r="H2543" t="s">
        <v>2056</v>
      </c>
      <c r="I2543" t="s">
        <v>2511</v>
      </c>
      <c r="J2543" t="s">
        <v>2532</v>
      </c>
      <c r="K2543" t="s">
        <v>62</v>
      </c>
      <c r="L2543" t="s">
        <v>2058</v>
      </c>
      <c r="M2543" t="s">
        <v>2059</v>
      </c>
      <c r="N2543">
        <v>2</v>
      </c>
      <c r="O2543">
        <v>46</v>
      </c>
      <c r="P2543">
        <v>0.19</v>
      </c>
      <c r="Q2543">
        <v>24480</v>
      </c>
      <c r="R2543">
        <v>1</v>
      </c>
      <c r="S2543">
        <v>9</v>
      </c>
      <c r="T2543">
        <v>0.04</v>
      </c>
      <c r="U2543">
        <v>0</v>
      </c>
      <c r="V2543">
        <v>0</v>
      </c>
      <c r="W2543">
        <v>0</v>
      </c>
      <c r="X2543">
        <v>1</v>
      </c>
      <c r="Y2543">
        <v>37</v>
      </c>
      <c r="Z2543">
        <v>0.15</v>
      </c>
      <c r="AA2543">
        <v>0</v>
      </c>
      <c r="AB2543">
        <v>0</v>
      </c>
      <c r="AC2543">
        <v>0</v>
      </c>
      <c r="AD2543">
        <v>0</v>
      </c>
      <c r="AE2543">
        <v>0</v>
      </c>
      <c r="AF2543">
        <v>0</v>
      </c>
      <c r="AG2543" t="s">
        <v>12767</v>
      </c>
      <c r="AH2543" s="21" t="str">
        <f t="shared" si="78"/>
        <v>YN23</v>
      </c>
      <c r="AI2543" s="21">
        <v>107.92500000000001</v>
      </c>
      <c r="AJ2543" s="21">
        <f t="shared" si="79"/>
        <v>99.812091503267979</v>
      </c>
      <c r="AK2543" s="21" t="s">
        <v>2060</v>
      </c>
      <c r="AL2543" t="s">
        <v>2527</v>
      </c>
      <c r="AM2543" t="s">
        <v>53</v>
      </c>
      <c r="AN2543" t="s">
        <v>2030</v>
      </c>
    </row>
    <row r="2544" spans="1:40" ht="15" hidden="1" thickTop="1" x14ac:dyDescent="0.35">
      <c r="A2544" t="s">
        <v>12724</v>
      </c>
      <c r="B2544" t="s">
        <v>12769</v>
      </c>
      <c r="C2544" t="s">
        <v>4266</v>
      </c>
      <c r="D2544" t="s">
        <v>12770</v>
      </c>
      <c r="E2544" t="s">
        <v>558</v>
      </c>
      <c r="F2544">
        <v>1</v>
      </c>
      <c r="G2544" t="s">
        <v>2524</v>
      </c>
      <c r="H2544" t="s">
        <v>2056</v>
      </c>
      <c r="I2544" t="s">
        <v>2511</v>
      </c>
      <c r="J2544" t="s">
        <v>2539</v>
      </c>
      <c r="K2544" t="s">
        <v>62</v>
      </c>
      <c r="L2544" t="s">
        <v>2058</v>
      </c>
      <c r="M2544" t="s">
        <v>2059</v>
      </c>
      <c r="N2544">
        <v>2</v>
      </c>
      <c r="O2544">
        <v>103</v>
      </c>
      <c r="P2544">
        <v>0.42</v>
      </c>
      <c r="Q2544">
        <v>24480</v>
      </c>
      <c r="R2544">
        <v>1</v>
      </c>
      <c r="S2544">
        <v>73</v>
      </c>
      <c r="T2544">
        <v>0.3</v>
      </c>
      <c r="U2544">
        <v>0</v>
      </c>
      <c r="V2544">
        <v>0</v>
      </c>
      <c r="W2544">
        <v>0</v>
      </c>
      <c r="X2544">
        <v>1</v>
      </c>
      <c r="Y2544">
        <v>30</v>
      </c>
      <c r="Z2544">
        <v>0.12</v>
      </c>
      <c r="AA2544">
        <v>0</v>
      </c>
      <c r="AB2544">
        <v>0</v>
      </c>
      <c r="AC2544">
        <v>0</v>
      </c>
      <c r="AD2544">
        <v>0</v>
      </c>
      <c r="AE2544">
        <v>0</v>
      </c>
      <c r="AF2544">
        <v>0</v>
      </c>
      <c r="AG2544" t="s">
        <v>12771</v>
      </c>
      <c r="AH2544" s="21" t="str">
        <f t="shared" si="78"/>
        <v>YN23</v>
      </c>
      <c r="AI2544" s="21">
        <v>107.92500000000001</v>
      </c>
      <c r="AJ2544" s="21">
        <f t="shared" si="79"/>
        <v>99.579248366013076</v>
      </c>
      <c r="AK2544" s="21" t="s">
        <v>2063</v>
      </c>
      <c r="AL2544" t="s">
        <v>2527</v>
      </c>
      <c r="AM2544" t="s">
        <v>53</v>
      </c>
      <c r="AN2544" t="s">
        <v>2030</v>
      </c>
    </row>
    <row r="2545" spans="1:40" ht="15" hidden="1" thickTop="1" x14ac:dyDescent="0.35">
      <c r="A2545" t="s">
        <v>12728</v>
      </c>
      <c r="B2545" t="s">
        <v>12773</v>
      </c>
      <c r="C2545" t="s">
        <v>3771</v>
      </c>
      <c r="D2545" t="s">
        <v>12774</v>
      </c>
      <c r="E2545" t="s">
        <v>2508</v>
      </c>
      <c r="F2545">
        <v>2</v>
      </c>
      <c r="G2545" t="s">
        <v>2509</v>
      </c>
      <c r="H2545" t="s">
        <v>2510</v>
      </c>
      <c r="I2545" t="s">
        <v>2511</v>
      </c>
      <c r="J2545" t="s">
        <v>3773</v>
      </c>
      <c r="K2545" t="s">
        <v>2513</v>
      </c>
      <c r="L2545" t="s">
        <v>2058</v>
      </c>
      <c r="M2545" t="s">
        <v>2059</v>
      </c>
      <c r="N2545">
        <v>1</v>
      </c>
      <c r="O2545">
        <v>22</v>
      </c>
      <c r="P2545">
        <v>0.09</v>
      </c>
      <c r="Q2545">
        <v>24480</v>
      </c>
      <c r="R2545">
        <v>0</v>
      </c>
      <c r="S2545">
        <v>0</v>
      </c>
      <c r="T2545">
        <v>0</v>
      </c>
      <c r="U2545">
        <v>0</v>
      </c>
      <c r="V2545">
        <v>0</v>
      </c>
      <c r="W2545">
        <v>0</v>
      </c>
      <c r="X2545">
        <v>1</v>
      </c>
      <c r="Y2545">
        <v>22</v>
      </c>
      <c r="Z2545">
        <v>0.09</v>
      </c>
      <c r="AA2545">
        <v>0</v>
      </c>
      <c r="AB2545">
        <v>0</v>
      </c>
      <c r="AC2545">
        <v>0</v>
      </c>
      <c r="AD2545">
        <v>0</v>
      </c>
      <c r="AE2545">
        <v>0</v>
      </c>
      <c r="AF2545">
        <v>0</v>
      </c>
      <c r="AG2545" t="s">
        <v>12775</v>
      </c>
      <c r="AH2545" s="21" t="str">
        <f t="shared" si="78"/>
        <v>YN23</v>
      </c>
      <c r="AI2545" s="21">
        <v>107.92500000000001</v>
      </c>
      <c r="AJ2545" s="21">
        <f t="shared" si="79"/>
        <v>99.91013071895425</v>
      </c>
      <c r="AK2545" s="21" t="s">
        <v>2060</v>
      </c>
      <c r="AL2545" t="s">
        <v>2515</v>
      </c>
      <c r="AM2545" t="s">
        <v>53</v>
      </c>
      <c r="AN2545" t="s">
        <v>2031</v>
      </c>
    </row>
    <row r="2546" spans="1:40" ht="15" hidden="1" thickTop="1" x14ac:dyDescent="0.35">
      <c r="A2546" t="s">
        <v>12732</v>
      </c>
      <c r="B2546" t="s">
        <v>12777</v>
      </c>
      <c r="C2546" t="s">
        <v>2543</v>
      </c>
      <c r="D2546" t="s">
        <v>12778</v>
      </c>
      <c r="E2546" t="s">
        <v>2562</v>
      </c>
      <c r="F2546">
        <v>1</v>
      </c>
      <c r="G2546" t="s">
        <v>2546</v>
      </c>
      <c r="H2546" t="s">
        <v>2510</v>
      </c>
      <c r="I2546" t="s">
        <v>2511</v>
      </c>
      <c r="J2546" t="s">
        <v>2547</v>
      </c>
      <c r="K2546" t="s">
        <v>2548</v>
      </c>
      <c r="L2546" t="s">
        <v>2058</v>
      </c>
      <c r="M2546" t="s">
        <v>2059</v>
      </c>
      <c r="N2546">
        <v>0</v>
      </c>
      <c r="O2546">
        <v>0</v>
      </c>
      <c r="P2546">
        <v>0</v>
      </c>
      <c r="Q2546">
        <v>24480</v>
      </c>
      <c r="R2546">
        <v>0</v>
      </c>
      <c r="S2546">
        <v>0</v>
      </c>
      <c r="T2546">
        <v>0</v>
      </c>
      <c r="U2546">
        <v>0</v>
      </c>
      <c r="V2546">
        <v>0</v>
      </c>
      <c r="W2546">
        <v>0</v>
      </c>
      <c r="X2546">
        <v>0</v>
      </c>
      <c r="Y2546">
        <v>0</v>
      </c>
      <c r="Z2546">
        <v>0</v>
      </c>
      <c r="AA2546">
        <v>0</v>
      </c>
      <c r="AB2546">
        <v>0</v>
      </c>
      <c r="AC2546">
        <v>0</v>
      </c>
      <c r="AD2546">
        <v>0</v>
      </c>
      <c r="AE2546">
        <v>0</v>
      </c>
      <c r="AF2546">
        <v>0</v>
      </c>
      <c r="AG2546" t="s">
        <v>12779</v>
      </c>
      <c r="AH2546" s="21" t="str">
        <f t="shared" si="78"/>
        <v>YN23</v>
      </c>
      <c r="AI2546" s="21">
        <v>107.92500000000001</v>
      </c>
      <c r="AJ2546" s="21">
        <f t="shared" si="79"/>
        <v>100</v>
      </c>
      <c r="AK2546" s="21" t="s">
        <v>2060</v>
      </c>
      <c r="AL2546" t="s">
        <v>2551</v>
      </c>
      <c r="AM2546" t="s">
        <v>53</v>
      </c>
      <c r="AN2546" t="s">
        <v>2031</v>
      </c>
    </row>
    <row r="2547" spans="1:40" ht="15" hidden="1" thickTop="1" x14ac:dyDescent="0.35">
      <c r="A2547" t="s">
        <v>12736</v>
      </c>
      <c r="B2547" t="s">
        <v>12781</v>
      </c>
      <c r="C2547" t="s">
        <v>3709</v>
      </c>
      <c r="D2547" t="s">
        <v>12782</v>
      </c>
      <c r="E2547" t="s">
        <v>3005</v>
      </c>
      <c r="F2547">
        <v>1</v>
      </c>
      <c r="G2547" t="s">
        <v>2546</v>
      </c>
      <c r="H2547" t="s">
        <v>2510</v>
      </c>
      <c r="I2547" t="s">
        <v>2511</v>
      </c>
      <c r="J2547" t="s">
        <v>3711</v>
      </c>
      <c r="K2547" t="s">
        <v>2548</v>
      </c>
      <c r="L2547" t="s">
        <v>2058</v>
      </c>
      <c r="M2547" t="s">
        <v>2170</v>
      </c>
      <c r="N2547">
        <v>5</v>
      </c>
      <c r="O2547">
        <v>142</v>
      </c>
      <c r="P2547">
        <v>0.93</v>
      </c>
      <c r="Q2547">
        <v>15300</v>
      </c>
      <c r="R2547">
        <v>2</v>
      </c>
      <c r="S2547">
        <v>71</v>
      </c>
      <c r="T2547">
        <v>0.46</v>
      </c>
      <c r="U2547">
        <v>0</v>
      </c>
      <c r="V2547">
        <v>0</v>
      </c>
      <c r="W2547">
        <v>0</v>
      </c>
      <c r="X2547">
        <v>2</v>
      </c>
      <c r="Y2547">
        <v>52</v>
      </c>
      <c r="Z2547">
        <v>0.34</v>
      </c>
      <c r="AA2547">
        <v>1</v>
      </c>
      <c r="AB2547">
        <v>19</v>
      </c>
      <c r="AC2547">
        <v>0.12</v>
      </c>
      <c r="AD2547">
        <v>0</v>
      </c>
      <c r="AE2547">
        <v>0</v>
      </c>
      <c r="AF2547">
        <v>0</v>
      </c>
      <c r="AG2547" t="s">
        <v>12783</v>
      </c>
      <c r="AH2547" s="21" t="str">
        <f t="shared" si="78"/>
        <v>YN23</v>
      </c>
      <c r="AI2547" s="21">
        <v>67.5</v>
      </c>
      <c r="AJ2547" s="21">
        <f t="shared" si="79"/>
        <v>99.071895424836597</v>
      </c>
      <c r="AK2547" s="21" t="s">
        <v>2063</v>
      </c>
      <c r="AL2547" t="s">
        <v>2551</v>
      </c>
      <c r="AM2547" t="s">
        <v>53</v>
      </c>
      <c r="AN2547" t="s">
        <v>2032</v>
      </c>
    </row>
    <row r="2548" spans="1:40" ht="15" hidden="1" thickTop="1" x14ac:dyDescent="0.35">
      <c r="A2548" t="s">
        <v>12740</v>
      </c>
      <c r="B2548" t="s">
        <v>12785</v>
      </c>
      <c r="C2548" t="s">
        <v>4822</v>
      </c>
      <c r="D2548" t="s">
        <v>12786</v>
      </c>
      <c r="E2548" t="s">
        <v>3572</v>
      </c>
      <c r="F2548">
        <v>1</v>
      </c>
      <c r="G2548" t="s">
        <v>2546</v>
      </c>
      <c r="H2548" t="s">
        <v>2510</v>
      </c>
      <c r="I2548" t="s">
        <v>2511</v>
      </c>
      <c r="J2548" t="s">
        <v>3573</v>
      </c>
      <c r="K2548" t="s">
        <v>3007</v>
      </c>
      <c r="L2548" t="s">
        <v>2058</v>
      </c>
      <c r="M2548" t="s">
        <v>2170</v>
      </c>
      <c r="N2548">
        <v>1</v>
      </c>
      <c r="O2548">
        <v>17</v>
      </c>
      <c r="P2548">
        <v>0.11</v>
      </c>
      <c r="Q2548">
        <v>15300</v>
      </c>
      <c r="R2548">
        <v>0</v>
      </c>
      <c r="S2548">
        <v>0</v>
      </c>
      <c r="T2548">
        <v>0</v>
      </c>
      <c r="U2548">
        <v>0</v>
      </c>
      <c r="V2548">
        <v>0</v>
      </c>
      <c r="W2548">
        <v>0</v>
      </c>
      <c r="X2548">
        <v>1</v>
      </c>
      <c r="Y2548">
        <v>17</v>
      </c>
      <c r="Z2548">
        <v>0.11</v>
      </c>
      <c r="AA2548">
        <v>0</v>
      </c>
      <c r="AB2548">
        <v>0</v>
      </c>
      <c r="AC2548">
        <v>0</v>
      </c>
      <c r="AD2548">
        <v>0</v>
      </c>
      <c r="AE2548">
        <v>0</v>
      </c>
      <c r="AF2548">
        <v>0</v>
      </c>
      <c r="AG2548" t="s">
        <v>12787</v>
      </c>
      <c r="AH2548" s="21" t="str">
        <f t="shared" si="78"/>
        <v>YN23</v>
      </c>
      <c r="AI2548" s="21">
        <v>67.5</v>
      </c>
      <c r="AJ2548" s="21">
        <f t="shared" si="79"/>
        <v>99.888888888888886</v>
      </c>
      <c r="AK2548" s="21" t="s">
        <v>2060</v>
      </c>
      <c r="AL2548" t="s">
        <v>2551</v>
      </c>
      <c r="AM2548" t="s">
        <v>53</v>
      </c>
      <c r="AN2548" t="s">
        <v>2031</v>
      </c>
    </row>
    <row r="2549" spans="1:40" ht="15" hidden="1" thickTop="1" x14ac:dyDescent="0.35">
      <c r="A2549" t="s">
        <v>12744</v>
      </c>
      <c r="B2549" t="s">
        <v>12789</v>
      </c>
      <c r="C2549" t="s">
        <v>3738</v>
      </c>
      <c r="D2549" t="s">
        <v>12790</v>
      </c>
      <c r="E2549" t="s">
        <v>2562</v>
      </c>
      <c r="F2549">
        <v>2</v>
      </c>
      <c r="G2549" t="s">
        <v>2546</v>
      </c>
      <c r="H2549" t="s">
        <v>2510</v>
      </c>
      <c r="I2549" t="s">
        <v>2511</v>
      </c>
      <c r="J2549" t="s">
        <v>2547</v>
      </c>
      <c r="K2549" t="s">
        <v>2548</v>
      </c>
      <c r="L2549" t="s">
        <v>2058</v>
      </c>
      <c r="M2549" t="s">
        <v>2059</v>
      </c>
      <c r="N2549">
        <v>1</v>
      </c>
      <c r="O2549">
        <v>16</v>
      </c>
      <c r="P2549">
        <v>7.0000000000000007E-2</v>
      </c>
      <c r="Q2549">
        <v>24480</v>
      </c>
      <c r="R2549">
        <v>0</v>
      </c>
      <c r="S2549">
        <v>0</v>
      </c>
      <c r="T2549">
        <v>0</v>
      </c>
      <c r="U2549">
        <v>0</v>
      </c>
      <c r="V2549">
        <v>0</v>
      </c>
      <c r="W2549">
        <v>0</v>
      </c>
      <c r="X2549">
        <v>1</v>
      </c>
      <c r="Y2549">
        <v>16</v>
      </c>
      <c r="Z2549">
        <v>7.0000000000000007E-2</v>
      </c>
      <c r="AA2549">
        <v>0</v>
      </c>
      <c r="AB2549">
        <v>0</v>
      </c>
      <c r="AC2549">
        <v>0</v>
      </c>
      <c r="AD2549">
        <v>0</v>
      </c>
      <c r="AE2549">
        <v>0</v>
      </c>
      <c r="AF2549">
        <v>0</v>
      </c>
      <c r="AG2549" t="s">
        <v>12791</v>
      </c>
      <c r="AH2549" s="21" t="str">
        <f t="shared" si="78"/>
        <v>YR20</v>
      </c>
      <c r="AI2549" s="21">
        <v>107.92500000000001</v>
      </c>
      <c r="AJ2549" s="21">
        <f t="shared" si="79"/>
        <v>99.93464052287581</v>
      </c>
      <c r="AK2549" s="21" t="s">
        <v>2060</v>
      </c>
      <c r="AL2549" t="s">
        <v>2551</v>
      </c>
      <c r="AM2549" t="s">
        <v>53</v>
      </c>
      <c r="AN2549" t="s">
        <v>2030</v>
      </c>
    </row>
    <row r="2550" spans="1:40" ht="15" hidden="1" thickTop="1" x14ac:dyDescent="0.35">
      <c r="A2550" t="s">
        <v>12748</v>
      </c>
      <c r="B2550" t="s">
        <v>12792</v>
      </c>
      <c r="C2550" t="s">
        <v>5552</v>
      </c>
      <c r="D2550" t="s">
        <v>12793</v>
      </c>
      <c r="E2550" t="s">
        <v>46</v>
      </c>
      <c r="F2550">
        <v>1</v>
      </c>
      <c r="G2550" t="s">
        <v>2055</v>
      </c>
      <c r="H2550" t="s">
        <v>2056</v>
      </c>
      <c r="I2550" t="s">
        <v>2511</v>
      </c>
      <c r="J2550" t="s">
        <v>4752</v>
      </c>
      <c r="K2550" t="s">
        <v>42</v>
      </c>
      <c r="L2550" t="s">
        <v>2058</v>
      </c>
      <c r="M2550" t="s">
        <v>2059</v>
      </c>
      <c r="N2550">
        <v>0</v>
      </c>
      <c r="O2550">
        <v>0</v>
      </c>
      <c r="P2550">
        <v>0</v>
      </c>
      <c r="Q2550">
        <v>24480</v>
      </c>
      <c r="R2550">
        <v>0</v>
      </c>
      <c r="S2550">
        <v>0</v>
      </c>
      <c r="T2550">
        <v>0</v>
      </c>
      <c r="U2550">
        <v>0</v>
      </c>
      <c r="V2550">
        <v>0</v>
      </c>
      <c r="W2550">
        <v>0</v>
      </c>
      <c r="X2550">
        <v>0</v>
      </c>
      <c r="Y2550">
        <v>0</v>
      </c>
      <c r="Z2550">
        <v>0</v>
      </c>
      <c r="AA2550">
        <v>0</v>
      </c>
      <c r="AB2550">
        <v>0</v>
      </c>
      <c r="AC2550">
        <v>0</v>
      </c>
      <c r="AD2550">
        <v>0</v>
      </c>
      <c r="AE2550">
        <v>0</v>
      </c>
      <c r="AF2550">
        <v>0</v>
      </c>
      <c r="AG2550" t="s">
        <v>12794</v>
      </c>
      <c r="AH2550" s="21" t="str">
        <f t="shared" si="78"/>
        <v>YR21</v>
      </c>
      <c r="AI2550" s="21">
        <v>107.92500000000001</v>
      </c>
      <c r="AJ2550" s="21">
        <f t="shared" si="79"/>
        <v>100</v>
      </c>
      <c r="AK2550" s="21" t="s">
        <v>2060</v>
      </c>
      <c r="AL2550" t="s">
        <v>2841</v>
      </c>
      <c r="AM2550" t="s">
        <v>53</v>
      </c>
      <c r="AN2550" t="s">
        <v>2029</v>
      </c>
    </row>
    <row r="2551" spans="1:40" ht="15" hidden="1" thickTop="1" x14ac:dyDescent="0.35">
      <c r="A2551" t="s">
        <v>12751</v>
      </c>
      <c r="B2551" t="s">
        <v>12796</v>
      </c>
      <c r="C2551" t="s">
        <v>4474</v>
      </c>
      <c r="D2551" t="s">
        <v>12797</v>
      </c>
      <c r="E2551" t="s">
        <v>2705</v>
      </c>
      <c r="F2551">
        <v>1</v>
      </c>
      <c r="G2551" t="s">
        <v>2593</v>
      </c>
      <c r="H2551" t="s">
        <v>2056</v>
      </c>
      <c r="I2551" t="s">
        <v>2511</v>
      </c>
      <c r="J2551" t="s">
        <v>4476</v>
      </c>
      <c r="K2551" t="s">
        <v>65</v>
      </c>
      <c r="L2551" t="s">
        <v>2058</v>
      </c>
      <c r="M2551" t="s">
        <v>2310</v>
      </c>
      <c r="N2551">
        <v>1</v>
      </c>
      <c r="O2551">
        <v>24</v>
      </c>
      <c r="P2551">
        <v>0.15</v>
      </c>
      <c r="Q2551">
        <v>16320</v>
      </c>
      <c r="R2551">
        <v>0</v>
      </c>
      <c r="S2551">
        <v>0</v>
      </c>
      <c r="T2551">
        <v>0</v>
      </c>
      <c r="U2551">
        <v>0</v>
      </c>
      <c r="V2551">
        <v>0</v>
      </c>
      <c r="W2551">
        <v>0</v>
      </c>
      <c r="X2551">
        <v>1</v>
      </c>
      <c r="Y2551">
        <v>24</v>
      </c>
      <c r="Z2551">
        <v>0.15</v>
      </c>
      <c r="AA2551">
        <v>0</v>
      </c>
      <c r="AB2551">
        <v>0</v>
      </c>
      <c r="AC2551">
        <v>0</v>
      </c>
      <c r="AD2551">
        <v>0</v>
      </c>
      <c r="AE2551">
        <v>0</v>
      </c>
      <c r="AF2551">
        <v>0</v>
      </c>
      <c r="AG2551" t="s">
        <v>12798</v>
      </c>
      <c r="AH2551" s="21" t="str">
        <f t="shared" si="78"/>
        <v>YR21</v>
      </c>
      <c r="AI2551" s="21">
        <v>72</v>
      </c>
      <c r="AJ2551" s="21">
        <f t="shared" si="79"/>
        <v>99.852941176470594</v>
      </c>
      <c r="AK2551" s="21" t="s">
        <v>2060</v>
      </c>
      <c r="AL2551" t="s">
        <v>2527</v>
      </c>
      <c r="AM2551" t="s">
        <v>53</v>
      </c>
      <c r="AN2551" t="s">
        <v>2030</v>
      </c>
    </row>
    <row r="2552" spans="1:40" ht="15" hidden="1" thickTop="1" x14ac:dyDescent="0.35">
      <c r="A2552" t="s">
        <v>12754</v>
      </c>
      <c r="B2552" t="s">
        <v>12800</v>
      </c>
      <c r="C2552" t="s">
        <v>2832</v>
      </c>
      <c r="D2552" t="s">
        <v>12801</v>
      </c>
      <c r="E2552" t="s">
        <v>3156</v>
      </c>
      <c r="F2552">
        <v>1</v>
      </c>
      <c r="G2552" t="s">
        <v>2546</v>
      </c>
      <c r="H2552" t="s">
        <v>2510</v>
      </c>
      <c r="I2552" t="s">
        <v>2511</v>
      </c>
      <c r="J2552" t="s">
        <v>2547</v>
      </c>
      <c r="K2552" t="s">
        <v>2548</v>
      </c>
      <c r="L2552" t="s">
        <v>2058</v>
      </c>
      <c r="M2552" t="s">
        <v>2982</v>
      </c>
      <c r="N2552">
        <v>0</v>
      </c>
      <c r="O2552">
        <v>0</v>
      </c>
      <c r="P2552">
        <v>0</v>
      </c>
      <c r="Q2552">
        <v>14280</v>
      </c>
      <c r="R2552">
        <v>0</v>
      </c>
      <c r="S2552">
        <v>0</v>
      </c>
      <c r="T2552">
        <v>0</v>
      </c>
      <c r="U2552">
        <v>0</v>
      </c>
      <c r="V2552">
        <v>0</v>
      </c>
      <c r="W2552">
        <v>0</v>
      </c>
      <c r="X2552">
        <v>0</v>
      </c>
      <c r="Y2552">
        <v>0</v>
      </c>
      <c r="Z2552">
        <v>0</v>
      </c>
      <c r="AA2552">
        <v>0</v>
      </c>
      <c r="AB2552">
        <v>0</v>
      </c>
      <c r="AC2552">
        <v>0</v>
      </c>
      <c r="AD2552">
        <v>0</v>
      </c>
      <c r="AE2552">
        <v>0</v>
      </c>
      <c r="AF2552">
        <v>0</v>
      </c>
      <c r="AG2552" t="s">
        <v>12802</v>
      </c>
      <c r="AH2552" s="21" t="str">
        <f t="shared" si="78"/>
        <v>YR21</v>
      </c>
      <c r="AI2552" s="21">
        <v>62.999999999999986</v>
      </c>
      <c r="AJ2552" s="21">
        <f t="shared" si="79"/>
        <v>100</v>
      </c>
      <c r="AK2552" s="21" t="s">
        <v>2060</v>
      </c>
      <c r="AL2552" t="s">
        <v>2551</v>
      </c>
      <c r="AM2552" t="s">
        <v>53</v>
      </c>
      <c r="AN2552" t="s">
        <v>2029</v>
      </c>
    </row>
    <row r="2553" spans="1:40" ht="15" hidden="1" thickTop="1" x14ac:dyDescent="0.35">
      <c r="A2553" t="s">
        <v>12757</v>
      </c>
      <c r="B2553" t="s">
        <v>12804</v>
      </c>
      <c r="C2553" t="s">
        <v>6618</v>
      </c>
      <c r="D2553" t="s">
        <v>12805</v>
      </c>
      <c r="E2553" t="s">
        <v>2562</v>
      </c>
      <c r="F2553">
        <v>1</v>
      </c>
      <c r="G2553" t="s">
        <v>2546</v>
      </c>
      <c r="H2553" t="s">
        <v>2510</v>
      </c>
      <c r="I2553" t="s">
        <v>2511</v>
      </c>
      <c r="J2553" t="s">
        <v>2547</v>
      </c>
      <c r="K2553" t="s">
        <v>2548</v>
      </c>
      <c r="L2553" t="s">
        <v>2058</v>
      </c>
      <c r="M2553" t="s">
        <v>2170</v>
      </c>
      <c r="N2553">
        <v>0</v>
      </c>
      <c r="O2553">
        <v>0</v>
      </c>
      <c r="P2553">
        <v>0</v>
      </c>
      <c r="Q2553">
        <v>15300</v>
      </c>
      <c r="R2553">
        <v>0</v>
      </c>
      <c r="S2553">
        <v>0</v>
      </c>
      <c r="T2553">
        <v>0</v>
      </c>
      <c r="U2553">
        <v>0</v>
      </c>
      <c r="V2553">
        <v>0</v>
      </c>
      <c r="W2553">
        <v>0</v>
      </c>
      <c r="X2553">
        <v>0</v>
      </c>
      <c r="Y2553">
        <v>0</v>
      </c>
      <c r="Z2553">
        <v>0</v>
      </c>
      <c r="AA2553">
        <v>0</v>
      </c>
      <c r="AB2553">
        <v>0</v>
      </c>
      <c r="AC2553">
        <v>0</v>
      </c>
      <c r="AD2553">
        <v>0</v>
      </c>
      <c r="AE2553">
        <v>0</v>
      </c>
      <c r="AF2553">
        <v>0</v>
      </c>
      <c r="AG2553" t="s">
        <v>12806</v>
      </c>
      <c r="AH2553" s="21" t="str">
        <f t="shared" si="78"/>
        <v>YR21</v>
      </c>
      <c r="AI2553" s="21">
        <v>67.5</v>
      </c>
      <c r="AJ2553" s="21">
        <f t="shared" si="79"/>
        <v>100</v>
      </c>
      <c r="AK2553" s="21" t="s">
        <v>2060</v>
      </c>
      <c r="AL2553" t="s">
        <v>2551</v>
      </c>
      <c r="AM2553" t="s">
        <v>53</v>
      </c>
      <c r="AN2553" t="s">
        <v>2029</v>
      </c>
    </row>
    <row r="2554" spans="1:40" ht="15" hidden="1" thickTop="1" x14ac:dyDescent="0.35">
      <c r="A2554" t="s">
        <v>8204</v>
      </c>
      <c r="B2554" t="s">
        <v>12808</v>
      </c>
      <c r="C2554" t="s">
        <v>2697</v>
      </c>
      <c r="D2554" t="s">
        <v>12809</v>
      </c>
      <c r="E2554" t="s">
        <v>2608</v>
      </c>
      <c r="F2554">
        <v>1</v>
      </c>
      <c r="G2554" t="s">
        <v>2576</v>
      </c>
      <c r="H2554" t="s">
        <v>2577</v>
      </c>
      <c r="I2554" t="s">
        <v>2511</v>
      </c>
      <c r="J2554" t="s">
        <v>2699</v>
      </c>
      <c r="K2554" t="s">
        <v>2579</v>
      </c>
      <c r="L2554" t="s">
        <v>2058</v>
      </c>
      <c r="M2554" t="s">
        <v>2059</v>
      </c>
      <c r="N2554">
        <v>0</v>
      </c>
      <c r="O2554">
        <v>0</v>
      </c>
      <c r="P2554">
        <v>0</v>
      </c>
      <c r="Q2554">
        <v>24480</v>
      </c>
      <c r="R2554">
        <v>0</v>
      </c>
      <c r="S2554">
        <v>0</v>
      </c>
      <c r="T2554">
        <v>0</v>
      </c>
      <c r="U2554">
        <v>0</v>
      </c>
      <c r="V2554">
        <v>0</v>
      </c>
      <c r="W2554">
        <v>0</v>
      </c>
      <c r="X2554">
        <v>0</v>
      </c>
      <c r="Y2554">
        <v>0</v>
      </c>
      <c r="Z2554">
        <v>0</v>
      </c>
      <c r="AA2554">
        <v>0</v>
      </c>
      <c r="AB2554">
        <v>0</v>
      </c>
      <c r="AC2554">
        <v>0</v>
      </c>
      <c r="AD2554">
        <v>0</v>
      </c>
      <c r="AE2554">
        <v>0</v>
      </c>
      <c r="AF2554">
        <v>0</v>
      </c>
      <c r="AG2554" t="s">
        <v>12810</v>
      </c>
      <c r="AH2554" s="21" t="str">
        <f t="shared" si="78"/>
        <v>YR20</v>
      </c>
      <c r="AI2554" s="21">
        <v>107.92500000000001</v>
      </c>
      <c r="AJ2554" s="21">
        <f t="shared" si="79"/>
        <v>100</v>
      </c>
      <c r="AK2554" s="21" t="s">
        <v>2060</v>
      </c>
      <c r="AL2554" t="s">
        <v>2581</v>
      </c>
      <c r="AM2554" t="s">
        <v>53</v>
      </c>
      <c r="AN2554" t="s">
        <v>2029</v>
      </c>
    </row>
    <row r="2555" spans="1:40" ht="15" hidden="1" thickTop="1" x14ac:dyDescent="0.35">
      <c r="A2555" t="s">
        <v>12764</v>
      </c>
      <c r="B2555" t="s">
        <v>12812</v>
      </c>
      <c r="C2555" t="s">
        <v>2660</v>
      </c>
      <c r="D2555" t="s">
        <v>12813</v>
      </c>
      <c r="E2555" t="s">
        <v>61</v>
      </c>
      <c r="F2555">
        <v>1</v>
      </c>
      <c r="G2555" t="s">
        <v>2524</v>
      </c>
      <c r="H2555" t="s">
        <v>2056</v>
      </c>
      <c r="I2555" t="s">
        <v>2511</v>
      </c>
      <c r="J2555" t="s">
        <v>2525</v>
      </c>
      <c r="K2555" t="s">
        <v>62</v>
      </c>
      <c r="L2555" t="s">
        <v>2058</v>
      </c>
      <c r="M2555" t="s">
        <v>2059</v>
      </c>
      <c r="N2555">
        <v>0</v>
      </c>
      <c r="O2555">
        <v>0</v>
      </c>
      <c r="P2555">
        <v>0</v>
      </c>
      <c r="Q2555">
        <v>24480</v>
      </c>
      <c r="R2555">
        <v>0</v>
      </c>
      <c r="S2555">
        <v>0</v>
      </c>
      <c r="T2555">
        <v>0</v>
      </c>
      <c r="U2555">
        <v>0</v>
      </c>
      <c r="V2555">
        <v>0</v>
      </c>
      <c r="W2555">
        <v>0</v>
      </c>
      <c r="X2555">
        <v>0</v>
      </c>
      <c r="Y2555">
        <v>0</v>
      </c>
      <c r="Z2555">
        <v>0</v>
      </c>
      <c r="AA2555">
        <v>0</v>
      </c>
      <c r="AB2555">
        <v>0</v>
      </c>
      <c r="AC2555">
        <v>0</v>
      </c>
      <c r="AD2555">
        <v>0</v>
      </c>
      <c r="AE2555">
        <v>0</v>
      </c>
      <c r="AF2555">
        <v>0</v>
      </c>
      <c r="AG2555" t="s">
        <v>12814</v>
      </c>
      <c r="AH2555" s="21" t="str">
        <f t="shared" si="78"/>
        <v>YR21</v>
      </c>
      <c r="AI2555" s="21">
        <v>107.92500000000001</v>
      </c>
      <c r="AJ2555" s="21">
        <f t="shared" si="79"/>
        <v>100</v>
      </c>
      <c r="AK2555" s="21" t="s">
        <v>2060</v>
      </c>
      <c r="AL2555" t="s">
        <v>2527</v>
      </c>
      <c r="AM2555" t="s">
        <v>53</v>
      </c>
      <c r="AN2555" t="s">
        <v>2029</v>
      </c>
    </row>
    <row r="2556" spans="1:40" ht="15" hidden="1" thickTop="1" x14ac:dyDescent="0.35">
      <c r="A2556" t="s">
        <v>12768</v>
      </c>
      <c r="B2556" t="s">
        <v>12816</v>
      </c>
      <c r="C2556" t="s">
        <v>5393</v>
      </c>
      <c r="D2556" t="s">
        <v>12817</v>
      </c>
      <c r="E2556" t="s">
        <v>2793</v>
      </c>
      <c r="F2556">
        <v>1</v>
      </c>
      <c r="G2556" t="s">
        <v>2509</v>
      </c>
      <c r="H2556" t="s">
        <v>2510</v>
      </c>
      <c r="I2556" t="s">
        <v>2511</v>
      </c>
      <c r="J2556" t="s">
        <v>2794</v>
      </c>
      <c r="K2556" t="s">
        <v>2669</v>
      </c>
      <c r="L2556" t="s">
        <v>2058</v>
      </c>
      <c r="M2556" t="s">
        <v>2059</v>
      </c>
      <c r="N2556">
        <v>0</v>
      </c>
      <c r="O2556">
        <v>0</v>
      </c>
      <c r="P2556">
        <v>0</v>
      </c>
      <c r="Q2556">
        <v>24480</v>
      </c>
      <c r="R2556">
        <v>0</v>
      </c>
      <c r="S2556">
        <v>0</v>
      </c>
      <c r="T2556">
        <v>0</v>
      </c>
      <c r="U2556">
        <v>0</v>
      </c>
      <c r="V2556">
        <v>0</v>
      </c>
      <c r="W2556">
        <v>0</v>
      </c>
      <c r="X2556">
        <v>0</v>
      </c>
      <c r="Y2556">
        <v>0</v>
      </c>
      <c r="Z2556">
        <v>0</v>
      </c>
      <c r="AA2556">
        <v>0</v>
      </c>
      <c r="AB2556">
        <v>0</v>
      </c>
      <c r="AC2556">
        <v>0</v>
      </c>
      <c r="AD2556">
        <v>0</v>
      </c>
      <c r="AE2556">
        <v>0</v>
      </c>
      <c r="AF2556">
        <v>0</v>
      </c>
      <c r="AG2556" t="s">
        <v>12818</v>
      </c>
      <c r="AH2556" s="21" t="str">
        <f t="shared" si="78"/>
        <v>YO27</v>
      </c>
      <c r="AI2556" s="21">
        <v>107.92500000000001</v>
      </c>
      <c r="AJ2556" s="21">
        <f t="shared" si="79"/>
        <v>100</v>
      </c>
      <c r="AK2556" s="21" t="s">
        <v>2060</v>
      </c>
      <c r="AL2556" t="s">
        <v>2515</v>
      </c>
      <c r="AM2556" t="s">
        <v>53</v>
      </c>
      <c r="AN2556" t="s">
        <v>2031</v>
      </c>
    </row>
    <row r="2557" spans="1:40" ht="15" hidden="1" thickTop="1" x14ac:dyDescent="0.35">
      <c r="A2557" t="s">
        <v>12772</v>
      </c>
      <c r="B2557" t="s">
        <v>12820</v>
      </c>
      <c r="C2557" t="s">
        <v>2530</v>
      </c>
      <c r="D2557" t="s">
        <v>12821</v>
      </c>
      <c r="E2557" t="s">
        <v>558</v>
      </c>
      <c r="F2557">
        <v>2</v>
      </c>
      <c r="G2557" t="s">
        <v>2524</v>
      </c>
      <c r="H2557" t="s">
        <v>2056</v>
      </c>
      <c r="I2557" t="s">
        <v>2511</v>
      </c>
      <c r="J2557" t="s">
        <v>2532</v>
      </c>
      <c r="K2557" t="s">
        <v>62</v>
      </c>
      <c r="L2557" t="s">
        <v>2058</v>
      </c>
      <c r="M2557" t="s">
        <v>2059</v>
      </c>
      <c r="N2557">
        <v>0</v>
      </c>
      <c r="O2557">
        <v>0</v>
      </c>
      <c r="P2557">
        <v>0</v>
      </c>
      <c r="Q2557">
        <v>24480</v>
      </c>
      <c r="R2557">
        <v>0</v>
      </c>
      <c r="S2557">
        <v>0</v>
      </c>
      <c r="T2557">
        <v>0</v>
      </c>
      <c r="U2557">
        <v>0</v>
      </c>
      <c r="V2557">
        <v>0</v>
      </c>
      <c r="W2557">
        <v>0</v>
      </c>
      <c r="X2557">
        <v>0</v>
      </c>
      <c r="Y2557">
        <v>0</v>
      </c>
      <c r="Z2557">
        <v>0</v>
      </c>
      <c r="AA2557">
        <v>0</v>
      </c>
      <c r="AB2557">
        <v>0</v>
      </c>
      <c r="AC2557">
        <v>0</v>
      </c>
      <c r="AD2557">
        <v>0</v>
      </c>
      <c r="AE2557">
        <v>0</v>
      </c>
      <c r="AF2557">
        <v>0</v>
      </c>
      <c r="AG2557" t="s">
        <v>12822</v>
      </c>
      <c r="AH2557" s="21" t="str">
        <f t="shared" si="78"/>
        <v>YR20</v>
      </c>
      <c r="AI2557" s="21">
        <v>107.92500000000001</v>
      </c>
      <c r="AJ2557" s="21">
        <f t="shared" si="79"/>
        <v>100</v>
      </c>
      <c r="AK2557" s="21" t="s">
        <v>2060</v>
      </c>
      <c r="AL2557" t="s">
        <v>2527</v>
      </c>
      <c r="AM2557" t="s">
        <v>53</v>
      </c>
      <c r="AN2557" t="s">
        <v>2031</v>
      </c>
    </row>
    <row r="2558" spans="1:40" ht="15" hidden="1" thickTop="1" x14ac:dyDescent="0.35">
      <c r="A2558" t="s">
        <v>12776</v>
      </c>
      <c r="B2558" t="s">
        <v>12824</v>
      </c>
      <c r="C2558" t="s">
        <v>8881</v>
      </c>
      <c r="D2558" t="s">
        <v>12825</v>
      </c>
      <c r="E2558" t="s">
        <v>4811</v>
      </c>
      <c r="F2558">
        <v>1</v>
      </c>
      <c r="G2558" t="s">
        <v>2576</v>
      </c>
      <c r="H2558" t="s">
        <v>2577</v>
      </c>
      <c r="I2558" t="s">
        <v>2511</v>
      </c>
      <c r="J2558" t="s">
        <v>2692</v>
      </c>
      <c r="K2558" t="s">
        <v>2635</v>
      </c>
      <c r="L2558" t="s">
        <v>2058</v>
      </c>
      <c r="M2558" t="s">
        <v>2170</v>
      </c>
      <c r="N2558">
        <v>1</v>
      </c>
      <c r="O2558">
        <v>33</v>
      </c>
      <c r="P2558">
        <v>0.22</v>
      </c>
      <c r="Q2558">
        <v>15300</v>
      </c>
      <c r="R2558">
        <v>1</v>
      </c>
      <c r="S2558">
        <v>33</v>
      </c>
      <c r="T2558">
        <v>0.22</v>
      </c>
      <c r="U2558">
        <v>0</v>
      </c>
      <c r="V2558">
        <v>0</v>
      </c>
      <c r="W2558">
        <v>0</v>
      </c>
      <c r="X2558">
        <v>0</v>
      </c>
      <c r="Y2558">
        <v>0</v>
      </c>
      <c r="Z2558">
        <v>0</v>
      </c>
      <c r="AA2558">
        <v>0</v>
      </c>
      <c r="AB2558">
        <v>0</v>
      </c>
      <c r="AC2558">
        <v>0</v>
      </c>
      <c r="AD2558">
        <v>0</v>
      </c>
      <c r="AE2558">
        <v>0</v>
      </c>
      <c r="AF2558">
        <v>0</v>
      </c>
      <c r="AG2558" t="s">
        <v>12826</v>
      </c>
      <c r="AH2558" s="21" t="str">
        <f t="shared" si="78"/>
        <v>YR21</v>
      </c>
      <c r="AI2558" s="21">
        <v>67.5</v>
      </c>
      <c r="AJ2558" s="21">
        <f t="shared" si="79"/>
        <v>99.784313725490193</v>
      </c>
      <c r="AK2558" s="21" t="s">
        <v>2060</v>
      </c>
      <c r="AL2558" t="s">
        <v>2581</v>
      </c>
      <c r="AM2558" t="s">
        <v>53</v>
      </c>
      <c r="AN2558" t="s">
        <v>2031</v>
      </c>
    </row>
    <row r="2559" spans="1:40" ht="15" hidden="1" thickTop="1" x14ac:dyDescent="0.35">
      <c r="A2559" t="s">
        <v>12780</v>
      </c>
      <c r="B2559" t="s">
        <v>12828</v>
      </c>
      <c r="C2559" t="s">
        <v>5396</v>
      </c>
      <c r="D2559" t="s">
        <v>12829</v>
      </c>
      <c r="E2559" t="s">
        <v>64</v>
      </c>
      <c r="F2559">
        <v>1</v>
      </c>
      <c r="G2559" t="s">
        <v>2524</v>
      </c>
      <c r="H2559" t="s">
        <v>2056</v>
      </c>
      <c r="I2559" t="s">
        <v>2511</v>
      </c>
      <c r="J2559" t="s">
        <v>3189</v>
      </c>
      <c r="K2559" t="s">
        <v>62</v>
      </c>
      <c r="L2559" t="s">
        <v>2058</v>
      </c>
      <c r="M2559" t="s">
        <v>2982</v>
      </c>
      <c r="N2559">
        <v>0</v>
      </c>
      <c r="O2559">
        <v>0</v>
      </c>
      <c r="P2559">
        <v>0</v>
      </c>
      <c r="Q2559">
        <v>14280</v>
      </c>
      <c r="R2559">
        <v>0</v>
      </c>
      <c r="S2559">
        <v>0</v>
      </c>
      <c r="T2559">
        <v>0</v>
      </c>
      <c r="U2559">
        <v>0</v>
      </c>
      <c r="V2559">
        <v>0</v>
      </c>
      <c r="W2559">
        <v>0</v>
      </c>
      <c r="X2559">
        <v>0</v>
      </c>
      <c r="Y2559">
        <v>0</v>
      </c>
      <c r="Z2559">
        <v>0</v>
      </c>
      <c r="AA2559">
        <v>0</v>
      </c>
      <c r="AB2559">
        <v>0</v>
      </c>
      <c r="AC2559">
        <v>0</v>
      </c>
      <c r="AD2559">
        <v>0</v>
      </c>
      <c r="AE2559">
        <v>0</v>
      </c>
      <c r="AF2559">
        <v>0</v>
      </c>
      <c r="AG2559" t="s">
        <v>12830</v>
      </c>
      <c r="AH2559" s="21" t="str">
        <f t="shared" si="78"/>
        <v>YR20</v>
      </c>
      <c r="AI2559" s="21">
        <v>62.999999999999986</v>
      </c>
      <c r="AJ2559" s="21">
        <f t="shared" si="79"/>
        <v>100</v>
      </c>
      <c r="AK2559" s="21" t="s">
        <v>2060</v>
      </c>
      <c r="AL2559" t="s">
        <v>2527</v>
      </c>
      <c r="AM2559" t="s">
        <v>53</v>
      </c>
      <c r="AN2559" t="s">
        <v>2029</v>
      </c>
    </row>
    <row r="2560" spans="1:40" ht="15" hidden="1" thickTop="1" x14ac:dyDescent="0.35">
      <c r="A2560" t="s">
        <v>12784</v>
      </c>
      <c r="B2560" t="s">
        <v>12832</v>
      </c>
      <c r="C2560" t="s">
        <v>4474</v>
      </c>
      <c r="D2560" t="s">
        <v>12833</v>
      </c>
      <c r="E2560" t="s">
        <v>2705</v>
      </c>
      <c r="F2560">
        <v>1</v>
      </c>
      <c r="G2560" t="s">
        <v>2593</v>
      </c>
      <c r="H2560" t="s">
        <v>2056</v>
      </c>
      <c r="I2560" t="s">
        <v>2511</v>
      </c>
      <c r="J2560" t="s">
        <v>4476</v>
      </c>
      <c r="K2560" t="s">
        <v>65</v>
      </c>
      <c r="L2560" t="s">
        <v>2058</v>
      </c>
      <c r="M2560" t="s">
        <v>2059</v>
      </c>
      <c r="N2560">
        <v>3</v>
      </c>
      <c r="O2560">
        <v>164</v>
      </c>
      <c r="P2560">
        <v>0.67</v>
      </c>
      <c r="Q2560">
        <v>24480</v>
      </c>
      <c r="R2560">
        <v>2</v>
      </c>
      <c r="S2560">
        <v>94</v>
      </c>
      <c r="T2560">
        <v>0.38</v>
      </c>
      <c r="U2560">
        <v>0</v>
      </c>
      <c r="V2560">
        <v>0</v>
      </c>
      <c r="W2560">
        <v>0</v>
      </c>
      <c r="X2560">
        <v>1</v>
      </c>
      <c r="Y2560">
        <v>70</v>
      </c>
      <c r="Z2560">
        <v>0.28999999999999998</v>
      </c>
      <c r="AA2560">
        <v>0</v>
      </c>
      <c r="AB2560">
        <v>0</v>
      </c>
      <c r="AC2560">
        <v>0</v>
      </c>
      <c r="AD2560">
        <v>0</v>
      </c>
      <c r="AE2560">
        <v>0</v>
      </c>
      <c r="AF2560">
        <v>0</v>
      </c>
      <c r="AG2560" t="s">
        <v>12834</v>
      </c>
      <c r="AH2560" s="21" t="str">
        <f t="shared" si="78"/>
        <v>YO27</v>
      </c>
      <c r="AI2560" s="21">
        <v>107.92500000000001</v>
      </c>
      <c r="AJ2560" s="21">
        <f t="shared" si="79"/>
        <v>99.330065359477118</v>
      </c>
      <c r="AK2560" s="21" t="s">
        <v>2063</v>
      </c>
      <c r="AL2560" t="s">
        <v>2527</v>
      </c>
      <c r="AM2560" t="s">
        <v>53</v>
      </c>
      <c r="AN2560" t="s">
        <v>2032</v>
      </c>
    </row>
    <row r="2561" spans="1:40" ht="15" hidden="1" thickTop="1" x14ac:dyDescent="0.35">
      <c r="A2561" t="s">
        <v>12788</v>
      </c>
      <c r="B2561" t="s">
        <v>12836</v>
      </c>
      <c r="C2561" t="s">
        <v>4067</v>
      </c>
      <c r="D2561" t="s">
        <v>12837</v>
      </c>
      <c r="E2561" t="s">
        <v>2575</v>
      </c>
      <c r="F2561">
        <v>1</v>
      </c>
      <c r="G2561" t="s">
        <v>2600</v>
      </c>
      <c r="H2561" t="s">
        <v>2577</v>
      </c>
      <c r="I2561" t="s">
        <v>2511</v>
      </c>
      <c r="J2561" t="s">
        <v>2699</v>
      </c>
      <c r="K2561" t="s">
        <v>2579</v>
      </c>
      <c r="L2561" t="s">
        <v>2058</v>
      </c>
      <c r="M2561" t="s">
        <v>2170</v>
      </c>
      <c r="N2561">
        <v>0</v>
      </c>
      <c r="O2561">
        <v>0</v>
      </c>
      <c r="P2561">
        <v>0</v>
      </c>
      <c r="Q2561">
        <v>15300</v>
      </c>
      <c r="R2561">
        <v>0</v>
      </c>
      <c r="S2561">
        <v>0</v>
      </c>
      <c r="T2561">
        <v>0</v>
      </c>
      <c r="U2561">
        <v>0</v>
      </c>
      <c r="V2561">
        <v>0</v>
      </c>
      <c r="W2561">
        <v>0</v>
      </c>
      <c r="X2561">
        <v>0</v>
      </c>
      <c r="Y2561">
        <v>0</v>
      </c>
      <c r="Z2561">
        <v>0</v>
      </c>
      <c r="AA2561">
        <v>0</v>
      </c>
      <c r="AB2561">
        <v>0</v>
      </c>
      <c r="AC2561">
        <v>0</v>
      </c>
      <c r="AD2561">
        <v>0</v>
      </c>
      <c r="AE2561">
        <v>0</v>
      </c>
      <c r="AF2561">
        <v>0</v>
      </c>
      <c r="AG2561" t="s">
        <v>12838</v>
      </c>
      <c r="AH2561" s="21" t="str">
        <f t="shared" si="78"/>
        <v>YO98</v>
      </c>
      <c r="AI2561" s="21">
        <v>67.5</v>
      </c>
      <c r="AJ2561" s="21">
        <f t="shared" si="79"/>
        <v>100</v>
      </c>
      <c r="AK2561" s="21" t="s">
        <v>2060</v>
      </c>
      <c r="AL2561" t="s">
        <v>2581</v>
      </c>
      <c r="AM2561" t="s">
        <v>53</v>
      </c>
      <c r="AN2561" t="s">
        <v>2031</v>
      </c>
    </row>
    <row r="2562" spans="1:40" ht="15" hidden="1" thickTop="1" x14ac:dyDescent="0.35">
      <c r="A2562" t="s">
        <v>8216</v>
      </c>
      <c r="B2562" t="s">
        <v>12840</v>
      </c>
      <c r="C2562" t="s">
        <v>3672</v>
      </c>
      <c r="D2562" t="s">
        <v>12841</v>
      </c>
      <c r="E2562" t="s">
        <v>2825</v>
      </c>
      <c r="F2562">
        <v>2</v>
      </c>
      <c r="G2562" t="s">
        <v>2816</v>
      </c>
      <c r="H2562" t="s">
        <v>2620</v>
      </c>
      <c r="I2562" t="s">
        <v>2511</v>
      </c>
      <c r="J2562" t="s">
        <v>3674</v>
      </c>
      <c r="K2562" t="s">
        <v>2827</v>
      </c>
      <c r="L2562" t="s">
        <v>2058</v>
      </c>
      <c r="M2562" t="s">
        <v>2170</v>
      </c>
      <c r="N2562">
        <v>2</v>
      </c>
      <c r="O2562">
        <v>137</v>
      </c>
      <c r="P2562">
        <v>0.9</v>
      </c>
      <c r="Q2562">
        <v>15300</v>
      </c>
      <c r="R2562">
        <v>2</v>
      </c>
      <c r="S2562">
        <v>137</v>
      </c>
      <c r="T2562">
        <v>0.9</v>
      </c>
      <c r="U2562">
        <v>0</v>
      </c>
      <c r="V2562">
        <v>0</v>
      </c>
      <c r="W2562">
        <v>0</v>
      </c>
      <c r="X2562">
        <v>0</v>
      </c>
      <c r="Y2562">
        <v>0</v>
      </c>
      <c r="Z2562">
        <v>0</v>
      </c>
      <c r="AA2562">
        <v>0</v>
      </c>
      <c r="AB2562">
        <v>0</v>
      </c>
      <c r="AC2562">
        <v>0</v>
      </c>
      <c r="AD2562">
        <v>0</v>
      </c>
      <c r="AE2562">
        <v>0</v>
      </c>
      <c r="AF2562">
        <v>0</v>
      </c>
      <c r="AG2562" t="s">
        <v>12842</v>
      </c>
      <c r="AH2562" s="21" t="str">
        <f t="shared" si="78"/>
        <v>YO27</v>
      </c>
      <c r="AI2562" s="21">
        <v>67.5</v>
      </c>
      <c r="AJ2562" s="21">
        <f t="shared" si="79"/>
        <v>99.104575163398692</v>
      </c>
      <c r="AK2562" s="21" t="s">
        <v>2063</v>
      </c>
      <c r="AL2562" t="s">
        <v>2829</v>
      </c>
      <c r="AM2562" t="s">
        <v>53</v>
      </c>
      <c r="AN2562" t="s">
        <v>2031</v>
      </c>
    </row>
    <row r="2563" spans="1:40" ht="15" hidden="1" thickTop="1" x14ac:dyDescent="0.35">
      <c r="A2563" t="s">
        <v>12795</v>
      </c>
      <c r="B2563" t="s">
        <v>12844</v>
      </c>
      <c r="C2563" t="s">
        <v>2997</v>
      </c>
      <c r="D2563" t="s">
        <v>12845</v>
      </c>
      <c r="E2563" t="s">
        <v>5691</v>
      </c>
      <c r="F2563">
        <v>1</v>
      </c>
      <c r="G2563" t="s">
        <v>2055</v>
      </c>
      <c r="H2563" t="s">
        <v>2056</v>
      </c>
      <c r="I2563" t="s">
        <v>2511</v>
      </c>
      <c r="J2563" t="s">
        <v>2999</v>
      </c>
      <c r="K2563" t="s">
        <v>42</v>
      </c>
      <c r="L2563" t="s">
        <v>2058</v>
      </c>
      <c r="M2563" t="s">
        <v>2170</v>
      </c>
      <c r="N2563">
        <v>1</v>
      </c>
      <c r="O2563">
        <v>52</v>
      </c>
      <c r="P2563">
        <v>0.34</v>
      </c>
      <c r="Q2563">
        <v>15300</v>
      </c>
      <c r="R2563">
        <v>1</v>
      </c>
      <c r="S2563">
        <v>52</v>
      </c>
      <c r="T2563">
        <v>0.34</v>
      </c>
      <c r="U2563">
        <v>0</v>
      </c>
      <c r="V2563">
        <v>0</v>
      </c>
      <c r="W2563">
        <v>0</v>
      </c>
      <c r="X2563">
        <v>0</v>
      </c>
      <c r="Y2563">
        <v>0</v>
      </c>
      <c r="Z2563">
        <v>0</v>
      </c>
      <c r="AA2563">
        <v>0</v>
      </c>
      <c r="AB2563">
        <v>0</v>
      </c>
      <c r="AC2563">
        <v>0</v>
      </c>
      <c r="AD2563">
        <v>0</v>
      </c>
      <c r="AE2563">
        <v>0</v>
      </c>
      <c r="AF2563">
        <v>0</v>
      </c>
      <c r="AG2563" t="s">
        <v>12846</v>
      </c>
      <c r="AH2563" s="21" t="str">
        <f t="shared" si="78"/>
        <v>YR20</v>
      </c>
      <c r="AI2563" s="21">
        <v>67.5</v>
      </c>
      <c r="AJ2563" s="21">
        <f t="shared" si="79"/>
        <v>99.66013071895425</v>
      </c>
      <c r="AK2563" s="21" t="s">
        <v>2063</v>
      </c>
      <c r="AL2563" t="s">
        <v>2964</v>
      </c>
      <c r="AM2563" t="s">
        <v>53</v>
      </c>
      <c r="AN2563" t="s">
        <v>2029</v>
      </c>
    </row>
    <row r="2564" spans="1:40" ht="15" hidden="1" thickTop="1" x14ac:dyDescent="0.35">
      <c r="A2564" t="s">
        <v>12799</v>
      </c>
      <c r="B2564" t="s">
        <v>12847</v>
      </c>
      <c r="C2564" t="s">
        <v>117</v>
      </c>
      <c r="D2564" t="s">
        <v>12848</v>
      </c>
      <c r="E2564" t="s">
        <v>560</v>
      </c>
      <c r="F2564">
        <v>1</v>
      </c>
      <c r="G2564" t="s">
        <v>2055</v>
      </c>
      <c r="H2564" t="s">
        <v>2056</v>
      </c>
      <c r="I2564" t="s">
        <v>2511</v>
      </c>
      <c r="J2564" t="s">
        <v>67</v>
      </c>
      <c r="K2564" t="s">
        <v>68</v>
      </c>
      <c r="L2564" t="s">
        <v>2058</v>
      </c>
      <c r="M2564" t="s">
        <v>2059</v>
      </c>
      <c r="N2564">
        <v>0</v>
      </c>
      <c r="O2564">
        <v>0</v>
      </c>
      <c r="P2564">
        <v>0</v>
      </c>
      <c r="Q2564">
        <v>24480</v>
      </c>
      <c r="R2564">
        <v>0</v>
      </c>
      <c r="S2564">
        <v>0</v>
      </c>
      <c r="T2564">
        <v>0</v>
      </c>
      <c r="U2564">
        <v>0</v>
      </c>
      <c r="V2564">
        <v>0</v>
      </c>
      <c r="W2564">
        <v>0</v>
      </c>
      <c r="X2564">
        <v>0</v>
      </c>
      <c r="Y2564">
        <v>0</v>
      </c>
      <c r="Z2564">
        <v>0</v>
      </c>
      <c r="AA2564">
        <v>0</v>
      </c>
      <c r="AB2564">
        <v>0</v>
      </c>
      <c r="AC2564">
        <v>0</v>
      </c>
      <c r="AD2564">
        <v>0</v>
      </c>
      <c r="AE2564">
        <v>0</v>
      </c>
      <c r="AF2564">
        <v>0</v>
      </c>
      <c r="AG2564" t="s">
        <v>342</v>
      </c>
      <c r="AH2564" s="21" t="str">
        <f t="shared" si="78"/>
        <v>YO27</v>
      </c>
      <c r="AI2564" s="21">
        <v>107.92500000000001</v>
      </c>
      <c r="AJ2564" s="21">
        <f t="shared" si="79"/>
        <v>100</v>
      </c>
      <c r="AK2564" s="21" t="s">
        <v>2060</v>
      </c>
      <c r="AL2564" t="s">
        <v>70</v>
      </c>
      <c r="AM2564" t="s">
        <v>53</v>
      </c>
      <c r="AN2564" t="s">
        <v>2031</v>
      </c>
    </row>
    <row r="2565" spans="1:40" ht="15" hidden="1" thickTop="1" x14ac:dyDescent="0.35">
      <c r="A2565" t="s">
        <v>12803</v>
      </c>
      <c r="B2565" t="s">
        <v>12850</v>
      </c>
      <c r="C2565" t="s">
        <v>3026</v>
      </c>
      <c r="D2565" t="s">
        <v>12851</v>
      </c>
      <c r="E2565" t="s">
        <v>3028</v>
      </c>
      <c r="F2565">
        <v>1</v>
      </c>
      <c r="G2565" t="s">
        <v>2546</v>
      </c>
      <c r="H2565" t="s">
        <v>2510</v>
      </c>
      <c r="I2565" t="s">
        <v>2511</v>
      </c>
      <c r="J2565" t="s">
        <v>3006</v>
      </c>
      <c r="K2565" t="s">
        <v>3007</v>
      </c>
      <c r="L2565" t="s">
        <v>2058</v>
      </c>
      <c r="M2565" t="s">
        <v>2059</v>
      </c>
      <c r="N2565">
        <v>0</v>
      </c>
      <c r="O2565">
        <v>0</v>
      </c>
      <c r="P2565">
        <v>0</v>
      </c>
      <c r="Q2565">
        <v>24480</v>
      </c>
      <c r="R2565">
        <v>0</v>
      </c>
      <c r="S2565">
        <v>0</v>
      </c>
      <c r="T2565">
        <v>0</v>
      </c>
      <c r="U2565">
        <v>0</v>
      </c>
      <c r="V2565">
        <v>0</v>
      </c>
      <c r="W2565">
        <v>0</v>
      </c>
      <c r="X2565">
        <v>0</v>
      </c>
      <c r="Y2565">
        <v>0</v>
      </c>
      <c r="Z2565">
        <v>0</v>
      </c>
      <c r="AA2565">
        <v>0</v>
      </c>
      <c r="AB2565">
        <v>0</v>
      </c>
      <c r="AC2565">
        <v>0</v>
      </c>
      <c r="AD2565">
        <v>0</v>
      </c>
      <c r="AE2565">
        <v>0</v>
      </c>
      <c r="AF2565">
        <v>0</v>
      </c>
      <c r="AG2565" t="s">
        <v>12852</v>
      </c>
      <c r="AH2565" s="21" t="str">
        <f t="shared" si="78"/>
        <v>YO27</v>
      </c>
      <c r="AI2565" s="21">
        <v>107.92500000000001</v>
      </c>
      <c r="AJ2565" s="21">
        <f t="shared" si="79"/>
        <v>100</v>
      </c>
      <c r="AK2565" s="21" t="s">
        <v>2060</v>
      </c>
      <c r="AL2565" t="s">
        <v>2551</v>
      </c>
      <c r="AM2565" t="s">
        <v>53</v>
      </c>
      <c r="AN2565" t="s">
        <v>2030</v>
      </c>
    </row>
    <row r="2566" spans="1:40" ht="15" hidden="1" thickTop="1" x14ac:dyDescent="0.35">
      <c r="A2566" t="s">
        <v>12807</v>
      </c>
      <c r="B2566" t="s">
        <v>12854</v>
      </c>
      <c r="C2566" t="s">
        <v>3093</v>
      </c>
      <c r="D2566" t="s">
        <v>12855</v>
      </c>
      <c r="E2566" t="s">
        <v>88</v>
      </c>
      <c r="F2566">
        <v>1</v>
      </c>
      <c r="G2566" t="s">
        <v>2055</v>
      </c>
      <c r="H2566" t="s">
        <v>2056</v>
      </c>
      <c r="I2566" t="s">
        <v>2511</v>
      </c>
      <c r="J2566" t="s">
        <v>3095</v>
      </c>
      <c r="K2566" t="s">
        <v>63</v>
      </c>
      <c r="L2566" t="s">
        <v>2058</v>
      </c>
      <c r="M2566" t="s">
        <v>2059</v>
      </c>
      <c r="N2566">
        <v>0</v>
      </c>
      <c r="O2566">
        <v>0</v>
      </c>
      <c r="P2566">
        <v>0</v>
      </c>
      <c r="Q2566">
        <v>24480</v>
      </c>
      <c r="R2566">
        <v>0</v>
      </c>
      <c r="S2566">
        <v>0</v>
      </c>
      <c r="T2566">
        <v>0</v>
      </c>
      <c r="U2566">
        <v>0</v>
      </c>
      <c r="V2566">
        <v>0</v>
      </c>
      <c r="W2566">
        <v>0</v>
      </c>
      <c r="X2566">
        <v>0</v>
      </c>
      <c r="Y2566">
        <v>0</v>
      </c>
      <c r="Z2566">
        <v>0</v>
      </c>
      <c r="AA2566">
        <v>0</v>
      </c>
      <c r="AB2566">
        <v>0</v>
      </c>
      <c r="AC2566">
        <v>0</v>
      </c>
      <c r="AD2566">
        <v>0</v>
      </c>
      <c r="AE2566">
        <v>0</v>
      </c>
      <c r="AF2566">
        <v>0</v>
      </c>
      <c r="AG2566" t="s">
        <v>12856</v>
      </c>
      <c r="AH2566" s="21" t="str">
        <f t="shared" si="78"/>
        <v>YR20</v>
      </c>
      <c r="AI2566" s="21">
        <v>107.92500000000001</v>
      </c>
      <c r="AJ2566" s="21">
        <f t="shared" si="79"/>
        <v>100</v>
      </c>
      <c r="AK2566" s="21" t="s">
        <v>2060</v>
      </c>
      <c r="AL2566" t="s">
        <v>3097</v>
      </c>
      <c r="AM2566" t="s">
        <v>53</v>
      </c>
      <c r="AN2566" t="s">
        <v>2029</v>
      </c>
    </row>
    <row r="2567" spans="1:40" ht="15" hidden="1" thickTop="1" x14ac:dyDescent="0.35">
      <c r="A2567" t="s">
        <v>12811</v>
      </c>
      <c r="B2567" t="s">
        <v>12858</v>
      </c>
      <c r="C2567" t="s">
        <v>5084</v>
      </c>
      <c r="D2567" t="s">
        <v>12859</v>
      </c>
      <c r="E2567" t="s">
        <v>3005</v>
      </c>
      <c r="F2567">
        <v>1</v>
      </c>
      <c r="G2567" t="s">
        <v>2546</v>
      </c>
      <c r="H2567" t="s">
        <v>2510</v>
      </c>
      <c r="I2567" t="s">
        <v>2511</v>
      </c>
      <c r="J2567" t="s">
        <v>3711</v>
      </c>
      <c r="K2567" t="s">
        <v>2548</v>
      </c>
      <c r="L2567" t="s">
        <v>2058</v>
      </c>
      <c r="M2567" t="s">
        <v>2170</v>
      </c>
      <c r="N2567">
        <v>1</v>
      </c>
      <c r="O2567">
        <v>28</v>
      </c>
      <c r="P2567">
        <v>0.18</v>
      </c>
      <c r="Q2567">
        <v>15300</v>
      </c>
      <c r="R2567">
        <v>1</v>
      </c>
      <c r="S2567">
        <v>28</v>
      </c>
      <c r="T2567">
        <v>0.18</v>
      </c>
      <c r="U2567">
        <v>0</v>
      </c>
      <c r="V2567">
        <v>0</v>
      </c>
      <c r="W2567">
        <v>0</v>
      </c>
      <c r="X2567">
        <v>0</v>
      </c>
      <c r="Y2567">
        <v>0</v>
      </c>
      <c r="Z2567">
        <v>0</v>
      </c>
      <c r="AA2567">
        <v>0</v>
      </c>
      <c r="AB2567">
        <v>0</v>
      </c>
      <c r="AC2567">
        <v>0</v>
      </c>
      <c r="AD2567">
        <v>0</v>
      </c>
      <c r="AE2567">
        <v>0</v>
      </c>
      <c r="AF2567">
        <v>0</v>
      </c>
      <c r="AG2567" t="s">
        <v>12860</v>
      </c>
      <c r="AH2567" s="21" t="str">
        <f t="shared" ref="AH2567:AH2630" si="80">LEFT(AG2567,4)</f>
        <v>YO27</v>
      </c>
      <c r="AI2567" s="21">
        <v>67.5</v>
      </c>
      <c r="AJ2567" s="21">
        <f t="shared" ref="AJ2567:AJ2630" si="81">100-(O2567/Q2567*100)</f>
        <v>99.816993464052288</v>
      </c>
      <c r="AK2567" s="21" t="s">
        <v>2060</v>
      </c>
      <c r="AL2567" t="s">
        <v>2551</v>
      </c>
      <c r="AM2567" t="s">
        <v>53</v>
      </c>
      <c r="AN2567" t="s">
        <v>2031</v>
      </c>
    </row>
    <row r="2568" spans="1:40" ht="15" hidden="1" thickTop="1" x14ac:dyDescent="0.35">
      <c r="A2568" t="s">
        <v>12815</v>
      </c>
      <c r="B2568" t="s">
        <v>12861</v>
      </c>
      <c r="C2568" t="s">
        <v>102</v>
      </c>
      <c r="D2568" t="s">
        <v>12862</v>
      </c>
      <c r="E2568" t="s">
        <v>560</v>
      </c>
      <c r="F2568">
        <v>1</v>
      </c>
      <c r="G2568" t="s">
        <v>2055</v>
      </c>
      <c r="H2568" t="s">
        <v>2056</v>
      </c>
      <c r="I2568" t="s">
        <v>2511</v>
      </c>
      <c r="J2568" t="s">
        <v>67</v>
      </c>
      <c r="K2568" t="s">
        <v>68</v>
      </c>
      <c r="L2568" t="s">
        <v>2058</v>
      </c>
      <c r="M2568" t="s">
        <v>2059</v>
      </c>
      <c r="N2568">
        <v>1</v>
      </c>
      <c r="O2568">
        <v>63</v>
      </c>
      <c r="P2568">
        <v>0.26</v>
      </c>
      <c r="Q2568">
        <v>24480</v>
      </c>
      <c r="R2568">
        <v>0</v>
      </c>
      <c r="S2568">
        <v>0</v>
      </c>
      <c r="T2568">
        <v>0</v>
      </c>
      <c r="U2568">
        <v>0</v>
      </c>
      <c r="V2568">
        <v>0</v>
      </c>
      <c r="W2568">
        <v>0</v>
      </c>
      <c r="X2568">
        <v>1</v>
      </c>
      <c r="Y2568">
        <v>63</v>
      </c>
      <c r="Z2568">
        <v>0.26</v>
      </c>
      <c r="AA2568">
        <v>0</v>
      </c>
      <c r="AB2568">
        <v>0</v>
      </c>
      <c r="AC2568">
        <v>0</v>
      </c>
      <c r="AD2568">
        <v>0</v>
      </c>
      <c r="AE2568">
        <v>0</v>
      </c>
      <c r="AF2568">
        <v>0</v>
      </c>
      <c r="AG2568" t="s">
        <v>343</v>
      </c>
      <c r="AH2568" s="21" t="str">
        <f t="shared" si="80"/>
        <v>YO27</v>
      </c>
      <c r="AI2568" s="21">
        <v>107.92500000000001</v>
      </c>
      <c r="AJ2568" s="21">
        <f t="shared" si="81"/>
        <v>99.742647058823536</v>
      </c>
      <c r="AK2568" s="21" t="s">
        <v>2063</v>
      </c>
      <c r="AL2568" t="s">
        <v>70</v>
      </c>
      <c r="AM2568" t="s">
        <v>53</v>
      </c>
      <c r="AN2568" t="s">
        <v>2029</v>
      </c>
    </row>
    <row r="2569" spans="1:40" ht="15" hidden="1" thickTop="1" x14ac:dyDescent="0.35">
      <c r="A2569" t="s">
        <v>12819</v>
      </c>
      <c r="B2569" t="s">
        <v>12864</v>
      </c>
      <c r="C2569" t="s">
        <v>2997</v>
      </c>
      <c r="D2569" t="s">
        <v>12865</v>
      </c>
      <c r="E2569" t="s">
        <v>43</v>
      </c>
      <c r="F2569">
        <v>1</v>
      </c>
      <c r="G2569" t="s">
        <v>2055</v>
      </c>
      <c r="H2569" t="s">
        <v>2056</v>
      </c>
      <c r="I2569" t="s">
        <v>2511</v>
      </c>
      <c r="J2569" t="s">
        <v>2999</v>
      </c>
      <c r="K2569" t="s">
        <v>42</v>
      </c>
      <c r="L2569" t="s">
        <v>2058</v>
      </c>
      <c r="M2569" t="s">
        <v>2170</v>
      </c>
      <c r="N2569">
        <v>0</v>
      </c>
      <c r="O2569">
        <v>0</v>
      </c>
      <c r="P2569">
        <v>0</v>
      </c>
      <c r="Q2569">
        <v>15300</v>
      </c>
      <c r="R2569">
        <v>0</v>
      </c>
      <c r="S2569">
        <v>0</v>
      </c>
      <c r="T2569">
        <v>0</v>
      </c>
      <c r="U2569">
        <v>0</v>
      </c>
      <c r="V2569">
        <v>0</v>
      </c>
      <c r="W2569">
        <v>0</v>
      </c>
      <c r="X2569">
        <v>0</v>
      </c>
      <c r="Y2569">
        <v>0</v>
      </c>
      <c r="Z2569">
        <v>0</v>
      </c>
      <c r="AA2569">
        <v>0</v>
      </c>
      <c r="AB2569">
        <v>0</v>
      </c>
      <c r="AC2569">
        <v>0</v>
      </c>
      <c r="AD2569">
        <v>0</v>
      </c>
      <c r="AE2569">
        <v>0</v>
      </c>
      <c r="AF2569">
        <v>0</v>
      </c>
      <c r="AG2569" t="s">
        <v>12866</v>
      </c>
      <c r="AH2569" s="21" t="str">
        <f t="shared" si="80"/>
        <v>YO27</v>
      </c>
      <c r="AI2569" s="21">
        <v>67.5</v>
      </c>
      <c r="AJ2569" s="21">
        <f t="shared" si="81"/>
        <v>100</v>
      </c>
      <c r="AK2569" s="21" t="s">
        <v>2060</v>
      </c>
      <c r="AL2569" t="s">
        <v>2964</v>
      </c>
      <c r="AM2569" t="s">
        <v>53</v>
      </c>
      <c r="AN2569" t="s">
        <v>2030</v>
      </c>
    </row>
    <row r="2570" spans="1:40" ht="15" hidden="1" thickTop="1" x14ac:dyDescent="0.35">
      <c r="A2570" t="s">
        <v>12823</v>
      </c>
      <c r="B2570" t="s">
        <v>12868</v>
      </c>
      <c r="C2570" t="s">
        <v>12869</v>
      </c>
      <c r="D2570" t="s">
        <v>12870</v>
      </c>
      <c r="E2570" t="s">
        <v>3989</v>
      </c>
      <c r="F2570">
        <v>1</v>
      </c>
      <c r="G2570" t="s">
        <v>2816</v>
      </c>
      <c r="H2570" t="s">
        <v>2620</v>
      </c>
      <c r="I2570" t="s">
        <v>2511</v>
      </c>
      <c r="J2570" t="s">
        <v>3990</v>
      </c>
      <c r="K2570" t="s">
        <v>3991</v>
      </c>
      <c r="L2570" t="s">
        <v>2058</v>
      </c>
      <c r="M2570" t="s">
        <v>2059</v>
      </c>
      <c r="N2570">
        <v>0</v>
      </c>
      <c r="O2570">
        <v>0</v>
      </c>
      <c r="P2570">
        <v>0</v>
      </c>
      <c r="Q2570">
        <v>24480</v>
      </c>
      <c r="R2570">
        <v>0</v>
      </c>
      <c r="S2570">
        <v>0</v>
      </c>
      <c r="T2570">
        <v>0</v>
      </c>
      <c r="U2570">
        <v>0</v>
      </c>
      <c r="V2570">
        <v>0</v>
      </c>
      <c r="W2570">
        <v>0</v>
      </c>
      <c r="X2570">
        <v>0</v>
      </c>
      <c r="Y2570">
        <v>0</v>
      </c>
      <c r="Z2570">
        <v>0</v>
      </c>
      <c r="AA2570">
        <v>0</v>
      </c>
      <c r="AB2570">
        <v>0</v>
      </c>
      <c r="AC2570">
        <v>0</v>
      </c>
      <c r="AD2570">
        <v>0</v>
      </c>
      <c r="AE2570">
        <v>0</v>
      </c>
      <c r="AF2570">
        <v>0</v>
      </c>
      <c r="AG2570" t="s">
        <v>12871</v>
      </c>
      <c r="AH2570" s="21" t="str">
        <f t="shared" si="80"/>
        <v>YR21</v>
      </c>
      <c r="AI2570" s="21">
        <v>107.92500000000001</v>
      </c>
      <c r="AJ2570" s="21">
        <f t="shared" si="81"/>
        <v>100</v>
      </c>
      <c r="AK2570" s="21" t="s">
        <v>2060</v>
      </c>
      <c r="AL2570" t="s">
        <v>3993</v>
      </c>
      <c r="AM2570" t="s">
        <v>53</v>
      </c>
      <c r="AN2570" t="s">
        <v>2029</v>
      </c>
    </row>
    <row r="2571" spans="1:40" ht="15" hidden="1" thickTop="1" x14ac:dyDescent="0.35">
      <c r="A2571" t="s">
        <v>12827</v>
      </c>
      <c r="B2571" t="s">
        <v>12872</v>
      </c>
      <c r="C2571" t="s">
        <v>2893</v>
      </c>
      <c r="D2571" t="s">
        <v>12873</v>
      </c>
      <c r="E2571" t="s">
        <v>2608</v>
      </c>
      <c r="F2571">
        <v>1</v>
      </c>
      <c r="G2571" t="s">
        <v>2609</v>
      </c>
      <c r="H2571" t="s">
        <v>2577</v>
      </c>
      <c r="I2571" t="s">
        <v>2511</v>
      </c>
      <c r="J2571" t="s">
        <v>2764</v>
      </c>
      <c r="K2571" t="s">
        <v>2765</v>
      </c>
      <c r="L2571" t="s">
        <v>2058</v>
      </c>
      <c r="M2571" t="s">
        <v>2170</v>
      </c>
      <c r="N2571">
        <v>0</v>
      </c>
      <c r="O2571">
        <v>0</v>
      </c>
      <c r="P2571">
        <v>0</v>
      </c>
      <c r="Q2571">
        <v>15300</v>
      </c>
      <c r="R2571">
        <v>0</v>
      </c>
      <c r="S2571">
        <v>0</v>
      </c>
      <c r="T2571">
        <v>0</v>
      </c>
      <c r="U2571">
        <v>0</v>
      </c>
      <c r="V2571">
        <v>0</v>
      </c>
      <c r="W2571">
        <v>0</v>
      </c>
      <c r="X2571">
        <v>0</v>
      </c>
      <c r="Y2571">
        <v>0</v>
      </c>
      <c r="Z2571">
        <v>0</v>
      </c>
      <c r="AA2571">
        <v>0</v>
      </c>
      <c r="AB2571">
        <v>0</v>
      </c>
      <c r="AC2571">
        <v>0</v>
      </c>
      <c r="AD2571">
        <v>0</v>
      </c>
      <c r="AE2571">
        <v>0</v>
      </c>
      <c r="AF2571">
        <v>0</v>
      </c>
      <c r="AG2571" t="s">
        <v>12874</v>
      </c>
      <c r="AH2571" s="21" t="str">
        <f t="shared" si="80"/>
        <v>YO98</v>
      </c>
      <c r="AI2571" s="21">
        <v>67.5</v>
      </c>
      <c r="AJ2571" s="21">
        <f t="shared" si="81"/>
        <v>100</v>
      </c>
      <c r="AK2571" s="21" t="s">
        <v>2060</v>
      </c>
      <c r="AL2571" t="s">
        <v>2613</v>
      </c>
      <c r="AM2571" t="s">
        <v>53</v>
      </c>
      <c r="AN2571" t="s">
        <v>2032</v>
      </c>
    </row>
    <row r="2572" spans="1:40" ht="15" hidden="1" thickTop="1" x14ac:dyDescent="0.35">
      <c r="A2572" t="s">
        <v>12831</v>
      </c>
      <c r="B2572" t="s">
        <v>12875</v>
      </c>
      <c r="C2572" t="s">
        <v>3930</v>
      </c>
      <c r="D2572" t="s">
        <v>12876</v>
      </c>
      <c r="E2572" t="s">
        <v>3624</v>
      </c>
      <c r="F2572">
        <v>1</v>
      </c>
      <c r="G2572" t="s">
        <v>2816</v>
      </c>
      <c r="H2572" t="s">
        <v>2620</v>
      </c>
      <c r="I2572" t="s">
        <v>2511</v>
      </c>
      <c r="J2572" t="s">
        <v>2817</v>
      </c>
      <c r="K2572" t="s">
        <v>2818</v>
      </c>
      <c r="L2572" t="s">
        <v>2058</v>
      </c>
      <c r="M2572" t="s">
        <v>2059</v>
      </c>
      <c r="N2572">
        <v>0</v>
      </c>
      <c r="O2572">
        <v>0</v>
      </c>
      <c r="P2572">
        <v>0</v>
      </c>
      <c r="Q2572">
        <v>24480</v>
      </c>
      <c r="R2572">
        <v>0</v>
      </c>
      <c r="S2572">
        <v>0</v>
      </c>
      <c r="T2572">
        <v>0</v>
      </c>
      <c r="U2572">
        <v>0</v>
      </c>
      <c r="V2572">
        <v>0</v>
      </c>
      <c r="W2572">
        <v>0</v>
      </c>
      <c r="X2572">
        <v>0</v>
      </c>
      <c r="Y2572">
        <v>0</v>
      </c>
      <c r="Z2572">
        <v>0</v>
      </c>
      <c r="AA2572">
        <v>0</v>
      </c>
      <c r="AB2572">
        <v>0</v>
      </c>
      <c r="AC2572">
        <v>0</v>
      </c>
      <c r="AD2572">
        <v>0</v>
      </c>
      <c r="AE2572">
        <v>0</v>
      </c>
      <c r="AF2572">
        <v>0</v>
      </c>
      <c r="AG2572" t="s">
        <v>12877</v>
      </c>
      <c r="AH2572" s="21" t="str">
        <f t="shared" si="80"/>
        <v>YR21</v>
      </c>
      <c r="AI2572" s="21">
        <v>107.92500000000001</v>
      </c>
      <c r="AJ2572" s="21">
        <f t="shared" si="81"/>
        <v>100</v>
      </c>
      <c r="AK2572" s="21" t="s">
        <v>2060</v>
      </c>
      <c r="AL2572" t="s">
        <v>2820</v>
      </c>
      <c r="AM2572" t="s">
        <v>53</v>
      </c>
      <c r="AN2572" t="s">
        <v>2030</v>
      </c>
    </row>
    <row r="2573" spans="1:40" ht="15" hidden="1" thickTop="1" x14ac:dyDescent="0.35">
      <c r="A2573" t="s">
        <v>12835</v>
      </c>
      <c r="B2573" t="s">
        <v>12879</v>
      </c>
      <c r="C2573" t="s">
        <v>2709</v>
      </c>
      <c r="D2573" t="s">
        <v>12880</v>
      </c>
      <c r="E2573" t="s">
        <v>2545</v>
      </c>
      <c r="F2573">
        <v>1</v>
      </c>
      <c r="G2573" t="s">
        <v>2546</v>
      </c>
      <c r="H2573" t="s">
        <v>2510</v>
      </c>
      <c r="I2573" t="s">
        <v>2511</v>
      </c>
      <c r="J2573" t="s">
        <v>2547</v>
      </c>
      <c r="K2573" t="s">
        <v>2548</v>
      </c>
      <c r="L2573" t="s">
        <v>2058</v>
      </c>
      <c r="M2573" t="s">
        <v>2059</v>
      </c>
      <c r="N2573">
        <v>0</v>
      </c>
      <c r="O2573">
        <v>0</v>
      </c>
      <c r="P2573">
        <v>0</v>
      </c>
      <c r="Q2573">
        <v>24480</v>
      </c>
      <c r="R2573">
        <v>0</v>
      </c>
      <c r="S2573">
        <v>0</v>
      </c>
      <c r="T2573">
        <v>0</v>
      </c>
      <c r="U2573">
        <v>0</v>
      </c>
      <c r="V2573">
        <v>0</v>
      </c>
      <c r="W2573">
        <v>0</v>
      </c>
      <c r="X2573">
        <v>0</v>
      </c>
      <c r="Y2573">
        <v>0</v>
      </c>
      <c r="Z2573">
        <v>0</v>
      </c>
      <c r="AA2573">
        <v>0</v>
      </c>
      <c r="AB2573">
        <v>0</v>
      </c>
      <c r="AC2573">
        <v>0</v>
      </c>
      <c r="AD2573">
        <v>0</v>
      </c>
      <c r="AE2573">
        <v>0</v>
      </c>
      <c r="AF2573">
        <v>0</v>
      </c>
      <c r="AG2573" t="s">
        <v>12881</v>
      </c>
      <c r="AH2573" s="21" t="str">
        <f t="shared" si="80"/>
        <v>YR21</v>
      </c>
      <c r="AI2573" s="21">
        <v>107.92500000000001</v>
      </c>
      <c r="AJ2573" s="21">
        <f t="shared" si="81"/>
        <v>100</v>
      </c>
      <c r="AK2573" s="21" t="s">
        <v>2060</v>
      </c>
      <c r="AL2573" t="s">
        <v>2551</v>
      </c>
      <c r="AM2573" t="s">
        <v>53</v>
      </c>
      <c r="AN2573" t="s">
        <v>2029</v>
      </c>
    </row>
    <row r="2574" spans="1:40" ht="15" hidden="1" thickTop="1" x14ac:dyDescent="0.35">
      <c r="A2574" t="s">
        <v>12839</v>
      </c>
      <c r="B2574" t="s">
        <v>12883</v>
      </c>
      <c r="C2574" t="s">
        <v>5372</v>
      </c>
      <c r="D2574" t="s">
        <v>12884</v>
      </c>
      <c r="E2574" t="s">
        <v>2825</v>
      </c>
      <c r="F2574">
        <v>1</v>
      </c>
      <c r="G2574" t="s">
        <v>2816</v>
      </c>
      <c r="H2574" t="s">
        <v>2620</v>
      </c>
      <c r="I2574" t="s">
        <v>2511</v>
      </c>
      <c r="J2574" t="s">
        <v>2826</v>
      </c>
      <c r="K2574" t="s">
        <v>2827</v>
      </c>
      <c r="L2574" t="s">
        <v>2058</v>
      </c>
      <c r="M2574" t="s">
        <v>2059</v>
      </c>
      <c r="N2574">
        <v>0</v>
      </c>
      <c r="O2574">
        <v>0</v>
      </c>
      <c r="P2574">
        <v>0</v>
      </c>
      <c r="Q2574">
        <v>24480</v>
      </c>
      <c r="R2574">
        <v>0</v>
      </c>
      <c r="S2574">
        <v>0</v>
      </c>
      <c r="T2574">
        <v>0</v>
      </c>
      <c r="U2574">
        <v>0</v>
      </c>
      <c r="V2574">
        <v>0</v>
      </c>
      <c r="W2574">
        <v>0</v>
      </c>
      <c r="X2574">
        <v>0</v>
      </c>
      <c r="Y2574">
        <v>0</v>
      </c>
      <c r="Z2574">
        <v>0</v>
      </c>
      <c r="AA2574">
        <v>0</v>
      </c>
      <c r="AB2574">
        <v>0</v>
      </c>
      <c r="AC2574">
        <v>0</v>
      </c>
      <c r="AD2574">
        <v>0</v>
      </c>
      <c r="AE2574">
        <v>0</v>
      </c>
      <c r="AF2574">
        <v>0</v>
      </c>
      <c r="AG2574" t="s">
        <v>12885</v>
      </c>
      <c r="AH2574" s="21" t="str">
        <f t="shared" si="80"/>
        <v>YH98</v>
      </c>
      <c r="AI2574" s="21">
        <v>107.92500000000001</v>
      </c>
      <c r="AJ2574" s="21">
        <f t="shared" si="81"/>
        <v>100</v>
      </c>
      <c r="AK2574" s="21" t="s">
        <v>2060</v>
      </c>
      <c r="AL2574" t="s">
        <v>2829</v>
      </c>
      <c r="AM2574" t="s">
        <v>53</v>
      </c>
      <c r="AN2574" t="s">
        <v>2031</v>
      </c>
    </row>
    <row r="2575" spans="1:40" ht="15" hidden="1" thickTop="1" x14ac:dyDescent="0.35">
      <c r="A2575" t="s">
        <v>12843</v>
      </c>
      <c r="B2575" t="s">
        <v>12887</v>
      </c>
      <c r="C2575" t="s">
        <v>3930</v>
      </c>
      <c r="D2575" t="s">
        <v>12888</v>
      </c>
      <c r="E2575" t="s">
        <v>3624</v>
      </c>
      <c r="F2575">
        <v>1</v>
      </c>
      <c r="G2575" t="s">
        <v>2816</v>
      </c>
      <c r="H2575" t="s">
        <v>2620</v>
      </c>
      <c r="I2575" t="s">
        <v>2511</v>
      </c>
      <c r="J2575" t="s">
        <v>2817</v>
      </c>
      <c r="K2575" t="s">
        <v>2818</v>
      </c>
      <c r="L2575" t="s">
        <v>2058</v>
      </c>
      <c r="M2575" t="s">
        <v>2059</v>
      </c>
      <c r="N2575">
        <v>1</v>
      </c>
      <c r="O2575">
        <v>51</v>
      </c>
      <c r="P2575">
        <v>0.21</v>
      </c>
      <c r="Q2575">
        <v>24480</v>
      </c>
      <c r="R2575">
        <v>0</v>
      </c>
      <c r="S2575">
        <v>0</v>
      </c>
      <c r="T2575">
        <v>0</v>
      </c>
      <c r="U2575">
        <v>0</v>
      </c>
      <c r="V2575">
        <v>0</v>
      </c>
      <c r="W2575">
        <v>0</v>
      </c>
      <c r="X2575">
        <v>1</v>
      </c>
      <c r="Y2575">
        <v>51</v>
      </c>
      <c r="Z2575">
        <v>0.21</v>
      </c>
      <c r="AA2575">
        <v>0</v>
      </c>
      <c r="AB2575">
        <v>0</v>
      </c>
      <c r="AC2575">
        <v>0</v>
      </c>
      <c r="AD2575">
        <v>0</v>
      </c>
      <c r="AE2575">
        <v>0</v>
      </c>
      <c r="AF2575">
        <v>0</v>
      </c>
      <c r="AG2575" t="s">
        <v>12889</v>
      </c>
      <c r="AH2575" s="21" t="str">
        <f t="shared" si="80"/>
        <v>YR21</v>
      </c>
      <c r="AI2575" s="21">
        <v>107.92500000000001</v>
      </c>
      <c r="AJ2575" s="21">
        <f t="shared" si="81"/>
        <v>99.791666666666671</v>
      </c>
      <c r="AK2575" s="21" t="s">
        <v>2060</v>
      </c>
      <c r="AL2575" t="s">
        <v>2820</v>
      </c>
      <c r="AM2575" t="s">
        <v>53</v>
      </c>
      <c r="AN2575" t="s">
        <v>2032</v>
      </c>
    </row>
    <row r="2576" spans="1:40" ht="15" hidden="1" thickTop="1" x14ac:dyDescent="0.35">
      <c r="A2576" t="s">
        <v>8229</v>
      </c>
      <c r="B2576" t="s">
        <v>12891</v>
      </c>
      <c r="C2576" t="s">
        <v>3608</v>
      </c>
      <c r="D2576" t="s">
        <v>12892</v>
      </c>
      <c r="E2576" t="s">
        <v>44</v>
      </c>
      <c r="F2576">
        <v>1</v>
      </c>
      <c r="G2576" t="s">
        <v>2055</v>
      </c>
      <c r="H2576" t="s">
        <v>2056</v>
      </c>
      <c r="I2576" t="s">
        <v>2511</v>
      </c>
      <c r="J2576" t="s">
        <v>3609</v>
      </c>
      <c r="K2576" t="s">
        <v>42</v>
      </c>
      <c r="L2576" t="s">
        <v>2058</v>
      </c>
      <c r="M2576" t="s">
        <v>2059</v>
      </c>
      <c r="N2576">
        <v>0</v>
      </c>
      <c r="O2576">
        <v>0</v>
      </c>
      <c r="P2576">
        <v>0</v>
      </c>
      <c r="Q2576">
        <v>24480</v>
      </c>
      <c r="R2576">
        <v>0</v>
      </c>
      <c r="S2576">
        <v>0</v>
      </c>
      <c r="T2576">
        <v>0</v>
      </c>
      <c r="U2576">
        <v>0</v>
      </c>
      <c r="V2576">
        <v>0</v>
      </c>
      <c r="W2576">
        <v>0</v>
      </c>
      <c r="X2576">
        <v>0</v>
      </c>
      <c r="Y2576">
        <v>0</v>
      </c>
      <c r="Z2576">
        <v>0</v>
      </c>
      <c r="AA2576">
        <v>0</v>
      </c>
      <c r="AB2576">
        <v>0</v>
      </c>
      <c r="AC2576">
        <v>0</v>
      </c>
      <c r="AD2576">
        <v>0</v>
      </c>
      <c r="AE2576">
        <v>0</v>
      </c>
      <c r="AF2576">
        <v>0</v>
      </c>
      <c r="AG2576" t="s">
        <v>12893</v>
      </c>
      <c r="AH2576" s="21" t="str">
        <f t="shared" si="80"/>
        <v>YR20</v>
      </c>
      <c r="AI2576" s="21">
        <v>107.92500000000001</v>
      </c>
      <c r="AJ2576" s="21">
        <f t="shared" si="81"/>
        <v>100</v>
      </c>
      <c r="AK2576" s="21" t="s">
        <v>2060</v>
      </c>
      <c r="AL2576" t="s">
        <v>3610</v>
      </c>
      <c r="AM2576" t="s">
        <v>53</v>
      </c>
      <c r="AN2576" t="s">
        <v>2030</v>
      </c>
    </row>
    <row r="2577" spans="1:40" ht="15" hidden="1" thickTop="1" x14ac:dyDescent="0.35">
      <c r="A2577" t="s">
        <v>12849</v>
      </c>
      <c r="B2577" t="s">
        <v>12895</v>
      </c>
      <c r="C2577" t="s">
        <v>3608</v>
      </c>
      <c r="D2577" t="s">
        <v>12896</v>
      </c>
      <c r="E2577" t="s">
        <v>44</v>
      </c>
      <c r="F2577">
        <v>1</v>
      </c>
      <c r="G2577" t="s">
        <v>2055</v>
      </c>
      <c r="H2577" t="s">
        <v>2056</v>
      </c>
      <c r="I2577" t="s">
        <v>2511</v>
      </c>
      <c r="J2577" t="s">
        <v>3609</v>
      </c>
      <c r="K2577" t="s">
        <v>42</v>
      </c>
      <c r="L2577" t="s">
        <v>2058</v>
      </c>
      <c r="M2577" t="s">
        <v>2310</v>
      </c>
      <c r="N2577">
        <v>0</v>
      </c>
      <c r="O2577">
        <v>0</v>
      </c>
      <c r="P2577">
        <v>0</v>
      </c>
      <c r="Q2577">
        <v>16320</v>
      </c>
      <c r="R2577">
        <v>0</v>
      </c>
      <c r="S2577">
        <v>0</v>
      </c>
      <c r="T2577">
        <v>0</v>
      </c>
      <c r="U2577">
        <v>0</v>
      </c>
      <c r="V2577">
        <v>0</v>
      </c>
      <c r="W2577">
        <v>0</v>
      </c>
      <c r="X2577">
        <v>0</v>
      </c>
      <c r="Y2577">
        <v>0</v>
      </c>
      <c r="Z2577">
        <v>0</v>
      </c>
      <c r="AA2577">
        <v>0</v>
      </c>
      <c r="AB2577">
        <v>0</v>
      </c>
      <c r="AC2577">
        <v>0</v>
      </c>
      <c r="AD2577">
        <v>0</v>
      </c>
      <c r="AE2577">
        <v>0</v>
      </c>
      <c r="AF2577">
        <v>0</v>
      </c>
      <c r="AG2577" t="s">
        <v>12897</v>
      </c>
      <c r="AH2577" s="21" t="str">
        <f t="shared" si="80"/>
        <v>YR20</v>
      </c>
      <c r="AI2577" s="21">
        <v>72</v>
      </c>
      <c r="AJ2577" s="21">
        <f t="shared" si="81"/>
        <v>100</v>
      </c>
      <c r="AK2577" s="21" t="s">
        <v>2060</v>
      </c>
      <c r="AL2577" t="s">
        <v>3610</v>
      </c>
      <c r="AM2577" t="s">
        <v>53</v>
      </c>
      <c r="AN2577" t="s">
        <v>2029</v>
      </c>
    </row>
    <row r="2578" spans="1:40" ht="15" hidden="1" thickTop="1" x14ac:dyDescent="0.35">
      <c r="A2578" t="s">
        <v>12853</v>
      </c>
      <c r="B2578" t="s">
        <v>12899</v>
      </c>
      <c r="C2578" t="s">
        <v>6424</v>
      </c>
      <c r="D2578" t="s">
        <v>12900</v>
      </c>
      <c r="E2578" t="s">
        <v>44</v>
      </c>
      <c r="F2578">
        <v>1</v>
      </c>
      <c r="G2578" t="s">
        <v>2055</v>
      </c>
      <c r="H2578" t="s">
        <v>2056</v>
      </c>
      <c r="I2578" t="s">
        <v>2511</v>
      </c>
      <c r="J2578" t="s">
        <v>3609</v>
      </c>
      <c r="K2578" t="s">
        <v>42</v>
      </c>
      <c r="L2578" t="s">
        <v>2058</v>
      </c>
      <c r="M2578" t="s">
        <v>2310</v>
      </c>
      <c r="N2578">
        <v>0</v>
      </c>
      <c r="O2578">
        <v>0</v>
      </c>
      <c r="P2578">
        <v>0</v>
      </c>
      <c r="Q2578">
        <v>16320</v>
      </c>
      <c r="R2578">
        <v>0</v>
      </c>
      <c r="S2578">
        <v>0</v>
      </c>
      <c r="T2578">
        <v>0</v>
      </c>
      <c r="U2578">
        <v>0</v>
      </c>
      <c r="V2578">
        <v>0</v>
      </c>
      <c r="W2578">
        <v>0</v>
      </c>
      <c r="X2578">
        <v>0</v>
      </c>
      <c r="Y2578">
        <v>0</v>
      </c>
      <c r="Z2578">
        <v>0</v>
      </c>
      <c r="AA2578">
        <v>0</v>
      </c>
      <c r="AB2578">
        <v>0</v>
      </c>
      <c r="AC2578">
        <v>0</v>
      </c>
      <c r="AD2578">
        <v>0</v>
      </c>
      <c r="AE2578">
        <v>0</v>
      </c>
      <c r="AF2578">
        <v>0</v>
      </c>
      <c r="AG2578" t="s">
        <v>12901</v>
      </c>
      <c r="AH2578" s="21" t="str">
        <f t="shared" si="80"/>
        <v>YR20</v>
      </c>
      <c r="AI2578" s="21">
        <v>72</v>
      </c>
      <c r="AJ2578" s="21">
        <f t="shared" si="81"/>
        <v>100</v>
      </c>
      <c r="AK2578" s="21" t="s">
        <v>2060</v>
      </c>
      <c r="AL2578" t="s">
        <v>3610</v>
      </c>
      <c r="AM2578" t="s">
        <v>53</v>
      </c>
      <c r="AN2578" t="s">
        <v>2029</v>
      </c>
    </row>
    <row r="2579" spans="1:40" ht="15" hidden="1" thickTop="1" x14ac:dyDescent="0.35">
      <c r="A2579" t="s">
        <v>12857</v>
      </c>
      <c r="B2579" t="s">
        <v>12903</v>
      </c>
      <c r="C2579" t="s">
        <v>4699</v>
      </c>
      <c r="D2579" t="s">
        <v>12904</v>
      </c>
      <c r="E2579" t="s">
        <v>2608</v>
      </c>
      <c r="F2579">
        <v>1</v>
      </c>
      <c r="G2579" t="s">
        <v>2609</v>
      </c>
      <c r="H2579" t="s">
        <v>2577</v>
      </c>
      <c r="I2579" t="s">
        <v>2511</v>
      </c>
      <c r="J2579" t="s">
        <v>2764</v>
      </c>
      <c r="K2579" t="s">
        <v>2765</v>
      </c>
      <c r="L2579" t="s">
        <v>2058</v>
      </c>
      <c r="M2579" t="s">
        <v>2170</v>
      </c>
      <c r="N2579">
        <v>2</v>
      </c>
      <c r="O2579">
        <v>146</v>
      </c>
      <c r="P2579">
        <v>0.95</v>
      </c>
      <c r="Q2579">
        <v>15300</v>
      </c>
      <c r="R2579">
        <v>1</v>
      </c>
      <c r="S2579">
        <v>120</v>
      </c>
      <c r="T2579">
        <v>0.78</v>
      </c>
      <c r="U2579">
        <v>0</v>
      </c>
      <c r="V2579">
        <v>0</v>
      </c>
      <c r="W2579">
        <v>0</v>
      </c>
      <c r="X2579">
        <v>1</v>
      </c>
      <c r="Y2579">
        <v>26</v>
      </c>
      <c r="Z2579">
        <v>0.17</v>
      </c>
      <c r="AA2579">
        <v>0</v>
      </c>
      <c r="AB2579">
        <v>0</v>
      </c>
      <c r="AC2579">
        <v>0</v>
      </c>
      <c r="AD2579">
        <v>0</v>
      </c>
      <c r="AE2579">
        <v>0</v>
      </c>
      <c r="AF2579">
        <v>0</v>
      </c>
      <c r="AG2579" t="s">
        <v>12905</v>
      </c>
      <c r="AH2579" s="21" t="str">
        <f t="shared" si="80"/>
        <v>YR21</v>
      </c>
      <c r="AI2579" s="21">
        <v>67.5</v>
      </c>
      <c r="AJ2579" s="21">
        <f t="shared" si="81"/>
        <v>99.045751633986924</v>
      </c>
      <c r="AK2579" s="21" t="s">
        <v>2063</v>
      </c>
      <c r="AL2579" t="s">
        <v>2613</v>
      </c>
      <c r="AM2579" t="s">
        <v>53</v>
      </c>
      <c r="AN2579" t="s">
        <v>2032</v>
      </c>
    </row>
    <row r="2580" spans="1:40" ht="15" hidden="1" thickTop="1" x14ac:dyDescent="0.35">
      <c r="A2580" t="s">
        <v>8233</v>
      </c>
      <c r="B2580" t="s">
        <v>12907</v>
      </c>
      <c r="C2580" t="s">
        <v>4997</v>
      </c>
      <c r="D2580" t="s">
        <v>12908</v>
      </c>
      <c r="E2580" t="s">
        <v>2575</v>
      </c>
      <c r="F2580">
        <v>1</v>
      </c>
      <c r="G2580" t="s">
        <v>2576</v>
      </c>
      <c r="H2580" t="s">
        <v>2577</v>
      </c>
      <c r="I2580" t="s">
        <v>2511</v>
      </c>
      <c r="J2580" t="s">
        <v>2692</v>
      </c>
      <c r="K2580" t="s">
        <v>2635</v>
      </c>
      <c r="L2580" t="s">
        <v>2058</v>
      </c>
      <c r="M2580" t="s">
        <v>2170</v>
      </c>
      <c r="N2580">
        <v>0</v>
      </c>
      <c r="O2580">
        <v>0</v>
      </c>
      <c r="P2580">
        <v>0</v>
      </c>
      <c r="Q2580">
        <v>15300</v>
      </c>
      <c r="R2580">
        <v>0</v>
      </c>
      <c r="S2580">
        <v>0</v>
      </c>
      <c r="T2580">
        <v>0</v>
      </c>
      <c r="U2580">
        <v>0</v>
      </c>
      <c r="V2580">
        <v>0</v>
      </c>
      <c r="W2580">
        <v>0</v>
      </c>
      <c r="X2580">
        <v>0</v>
      </c>
      <c r="Y2580">
        <v>0</v>
      </c>
      <c r="Z2580">
        <v>0</v>
      </c>
      <c r="AA2580">
        <v>0</v>
      </c>
      <c r="AB2580">
        <v>0</v>
      </c>
      <c r="AC2580">
        <v>0</v>
      </c>
      <c r="AD2580">
        <v>0</v>
      </c>
      <c r="AE2580">
        <v>0</v>
      </c>
      <c r="AF2580">
        <v>0</v>
      </c>
      <c r="AG2580" t="s">
        <v>12909</v>
      </c>
      <c r="AH2580" s="21" t="str">
        <f t="shared" si="80"/>
        <v>YO98</v>
      </c>
      <c r="AI2580" s="21">
        <v>67.5</v>
      </c>
      <c r="AJ2580" s="21">
        <f t="shared" si="81"/>
        <v>100</v>
      </c>
      <c r="AK2580" s="21" t="s">
        <v>2060</v>
      </c>
      <c r="AL2580" t="s">
        <v>2581</v>
      </c>
      <c r="AM2580" t="s">
        <v>53</v>
      </c>
      <c r="AN2580" t="s">
        <v>2029</v>
      </c>
    </row>
    <row r="2581" spans="1:40" ht="15" hidden="1" thickTop="1" x14ac:dyDescent="0.35">
      <c r="A2581" t="s">
        <v>12863</v>
      </c>
      <c r="B2581" t="s">
        <v>12911</v>
      </c>
      <c r="C2581" t="s">
        <v>4062</v>
      </c>
      <c r="D2581" t="s">
        <v>12912</v>
      </c>
      <c r="E2581" t="s">
        <v>2646</v>
      </c>
      <c r="F2581">
        <v>1</v>
      </c>
      <c r="G2581" t="s">
        <v>2600</v>
      </c>
      <c r="H2581" t="s">
        <v>2577</v>
      </c>
      <c r="I2581" t="s">
        <v>2511</v>
      </c>
      <c r="J2581" t="s">
        <v>2647</v>
      </c>
      <c r="K2581" t="s">
        <v>2602</v>
      </c>
      <c r="L2581" t="s">
        <v>2058</v>
      </c>
      <c r="M2581" t="s">
        <v>2310</v>
      </c>
      <c r="N2581">
        <v>0</v>
      </c>
      <c r="O2581">
        <v>0</v>
      </c>
      <c r="P2581">
        <v>0</v>
      </c>
      <c r="Q2581">
        <v>16320</v>
      </c>
      <c r="R2581">
        <v>0</v>
      </c>
      <c r="S2581">
        <v>0</v>
      </c>
      <c r="T2581">
        <v>0</v>
      </c>
      <c r="U2581">
        <v>0</v>
      </c>
      <c r="V2581">
        <v>0</v>
      </c>
      <c r="W2581">
        <v>0</v>
      </c>
      <c r="X2581">
        <v>0</v>
      </c>
      <c r="Y2581">
        <v>0</v>
      </c>
      <c r="Z2581">
        <v>0</v>
      </c>
      <c r="AA2581">
        <v>0</v>
      </c>
      <c r="AB2581">
        <v>0</v>
      </c>
      <c r="AC2581">
        <v>0</v>
      </c>
      <c r="AD2581">
        <v>0</v>
      </c>
      <c r="AE2581">
        <v>0</v>
      </c>
      <c r="AF2581">
        <v>0</v>
      </c>
      <c r="AG2581" t="s">
        <v>12913</v>
      </c>
      <c r="AH2581" s="21" t="str">
        <f t="shared" si="80"/>
        <v>YO98</v>
      </c>
      <c r="AI2581" s="21">
        <v>72</v>
      </c>
      <c r="AJ2581" s="21">
        <f t="shared" si="81"/>
        <v>100</v>
      </c>
      <c r="AK2581" s="21" t="s">
        <v>2060</v>
      </c>
      <c r="AL2581" t="s">
        <v>2551</v>
      </c>
      <c r="AM2581" t="s">
        <v>53</v>
      </c>
      <c r="AN2581" t="s">
        <v>2030</v>
      </c>
    </row>
    <row r="2582" spans="1:40" ht="15" hidden="1" thickTop="1" x14ac:dyDescent="0.35">
      <c r="A2582" t="s">
        <v>12867</v>
      </c>
      <c r="B2582" t="s">
        <v>12915</v>
      </c>
      <c r="C2582" t="s">
        <v>3972</v>
      </c>
      <c r="D2582" t="s">
        <v>12916</v>
      </c>
      <c r="E2582" t="s">
        <v>2681</v>
      </c>
      <c r="F2582">
        <v>1</v>
      </c>
      <c r="G2582" t="s">
        <v>2682</v>
      </c>
      <c r="H2582" t="s">
        <v>2620</v>
      </c>
      <c r="I2582" t="s">
        <v>2511</v>
      </c>
      <c r="J2582" t="s">
        <v>2683</v>
      </c>
      <c r="K2582" t="s">
        <v>2684</v>
      </c>
      <c r="L2582" t="s">
        <v>2058</v>
      </c>
      <c r="M2582" t="s">
        <v>2059</v>
      </c>
      <c r="N2582">
        <v>0</v>
      </c>
      <c r="O2582">
        <v>0</v>
      </c>
      <c r="P2582">
        <v>0</v>
      </c>
      <c r="Q2582">
        <v>24480</v>
      </c>
      <c r="R2582">
        <v>0</v>
      </c>
      <c r="S2582">
        <v>0</v>
      </c>
      <c r="T2582">
        <v>0</v>
      </c>
      <c r="U2582">
        <v>0</v>
      </c>
      <c r="V2582">
        <v>0</v>
      </c>
      <c r="W2582">
        <v>0</v>
      </c>
      <c r="X2582">
        <v>0</v>
      </c>
      <c r="Y2582">
        <v>0</v>
      </c>
      <c r="Z2582">
        <v>0</v>
      </c>
      <c r="AA2582">
        <v>0</v>
      </c>
      <c r="AB2582">
        <v>0</v>
      </c>
      <c r="AC2582">
        <v>0</v>
      </c>
      <c r="AD2582">
        <v>0</v>
      </c>
      <c r="AE2582">
        <v>0</v>
      </c>
      <c r="AF2582">
        <v>0</v>
      </c>
      <c r="AG2582" t="s">
        <v>12917</v>
      </c>
      <c r="AH2582" s="21" t="str">
        <f t="shared" si="80"/>
        <v>YO27</v>
      </c>
      <c r="AI2582" s="21">
        <v>107.92500000000001</v>
      </c>
      <c r="AJ2582" s="21">
        <f t="shared" si="81"/>
        <v>100</v>
      </c>
      <c r="AK2582" s="21" t="s">
        <v>2060</v>
      </c>
      <c r="AL2582" t="s">
        <v>2686</v>
      </c>
      <c r="AM2582" t="s">
        <v>53</v>
      </c>
      <c r="AN2582" t="s">
        <v>2031</v>
      </c>
    </row>
    <row r="2583" spans="1:40" ht="15" hidden="1" thickTop="1" x14ac:dyDescent="0.35">
      <c r="A2583" t="s">
        <v>8236</v>
      </c>
      <c r="B2583" t="s">
        <v>12919</v>
      </c>
      <c r="C2583" t="s">
        <v>2951</v>
      </c>
      <c r="D2583" t="s">
        <v>12920</v>
      </c>
      <c r="E2583" t="s">
        <v>558</v>
      </c>
      <c r="F2583">
        <v>2</v>
      </c>
      <c r="G2583" t="s">
        <v>2524</v>
      </c>
      <c r="H2583" t="s">
        <v>2056</v>
      </c>
      <c r="I2583" t="s">
        <v>2511</v>
      </c>
      <c r="J2583" t="s">
        <v>2532</v>
      </c>
      <c r="K2583" t="s">
        <v>62</v>
      </c>
      <c r="L2583" t="s">
        <v>2058</v>
      </c>
      <c r="M2583" t="s">
        <v>2310</v>
      </c>
      <c r="N2583">
        <v>0</v>
      </c>
      <c r="O2583">
        <v>0</v>
      </c>
      <c r="P2583">
        <v>0</v>
      </c>
      <c r="Q2583">
        <v>16320</v>
      </c>
      <c r="R2583">
        <v>0</v>
      </c>
      <c r="S2583">
        <v>0</v>
      </c>
      <c r="T2583">
        <v>0</v>
      </c>
      <c r="U2583">
        <v>0</v>
      </c>
      <c r="V2583">
        <v>0</v>
      </c>
      <c r="W2583">
        <v>0</v>
      </c>
      <c r="X2583">
        <v>0</v>
      </c>
      <c r="Y2583">
        <v>0</v>
      </c>
      <c r="Z2583">
        <v>0</v>
      </c>
      <c r="AA2583">
        <v>0</v>
      </c>
      <c r="AB2583">
        <v>0</v>
      </c>
      <c r="AC2583">
        <v>0</v>
      </c>
      <c r="AD2583">
        <v>0</v>
      </c>
      <c r="AE2583">
        <v>0</v>
      </c>
      <c r="AF2583">
        <v>0</v>
      </c>
      <c r="AG2583" t="s">
        <v>12921</v>
      </c>
      <c r="AH2583" s="21" t="str">
        <f t="shared" si="80"/>
        <v>YR21</v>
      </c>
      <c r="AI2583" s="21">
        <v>72</v>
      </c>
      <c r="AJ2583" s="21">
        <f t="shared" si="81"/>
        <v>100</v>
      </c>
      <c r="AK2583" s="21" t="s">
        <v>2060</v>
      </c>
      <c r="AL2583" t="s">
        <v>2527</v>
      </c>
      <c r="AM2583" t="s">
        <v>53</v>
      </c>
      <c r="AN2583" t="s">
        <v>2029</v>
      </c>
    </row>
    <row r="2584" spans="1:40" ht="15" hidden="1" thickTop="1" x14ac:dyDescent="0.35">
      <c r="A2584" t="s">
        <v>8240</v>
      </c>
      <c r="B2584" t="s">
        <v>12923</v>
      </c>
      <c r="C2584" t="s">
        <v>11876</v>
      </c>
      <c r="D2584" t="s">
        <v>12924</v>
      </c>
      <c r="E2584" t="s">
        <v>3989</v>
      </c>
      <c r="F2584">
        <v>1</v>
      </c>
      <c r="G2584" t="s">
        <v>2816</v>
      </c>
      <c r="H2584" t="s">
        <v>2620</v>
      </c>
      <c r="I2584" t="s">
        <v>2511</v>
      </c>
      <c r="J2584" t="s">
        <v>3990</v>
      </c>
      <c r="K2584" t="s">
        <v>3991</v>
      </c>
      <c r="L2584" t="s">
        <v>2058</v>
      </c>
      <c r="M2584" t="s">
        <v>2059</v>
      </c>
      <c r="N2584">
        <v>0</v>
      </c>
      <c r="O2584">
        <v>0</v>
      </c>
      <c r="P2584">
        <v>0</v>
      </c>
      <c r="Q2584">
        <v>24480</v>
      </c>
      <c r="R2584">
        <v>0</v>
      </c>
      <c r="S2584">
        <v>0</v>
      </c>
      <c r="T2584">
        <v>0</v>
      </c>
      <c r="U2584">
        <v>0</v>
      </c>
      <c r="V2584">
        <v>0</v>
      </c>
      <c r="W2584">
        <v>0</v>
      </c>
      <c r="X2584">
        <v>0</v>
      </c>
      <c r="Y2584">
        <v>0</v>
      </c>
      <c r="Z2584">
        <v>0</v>
      </c>
      <c r="AA2584">
        <v>0</v>
      </c>
      <c r="AB2584">
        <v>0</v>
      </c>
      <c r="AC2584">
        <v>0</v>
      </c>
      <c r="AD2584">
        <v>0</v>
      </c>
      <c r="AE2584">
        <v>0</v>
      </c>
      <c r="AF2584">
        <v>0</v>
      </c>
      <c r="AG2584" t="s">
        <v>12925</v>
      </c>
      <c r="AH2584" s="21" t="str">
        <f t="shared" si="80"/>
        <v>YR21</v>
      </c>
      <c r="AI2584" s="21">
        <v>107.92500000000001</v>
      </c>
      <c r="AJ2584" s="21">
        <f t="shared" si="81"/>
        <v>100</v>
      </c>
      <c r="AK2584" s="21" t="s">
        <v>2060</v>
      </c>
      <c r="AL2584" t="s">
        <v>3993</v>
      </c>
      <c r="AM2584" t="s">
        <v>53</v>
      </c>
      <c r="AN2584" t="s">
        <v>2029</v>
      </c>
    </row>
    <row r="2585" spans="1:40" ht="15" hidden="1" thickTop="1" x14ac:dyDescent="0.35">
      <c r="A2585" t="s">
        <v>12878</v>
      </c>
      <c r="B2585" t="s">
        <v>12927</v>
      </c>
      <c r="C2585" t="s">
        <v>76</v>
      </c>
      <c r="D2585" t="s">
        <v>12928</v>
      </c>
      <c r="E2585" t="s">
        <v>560</v>
      </c>
      <c r="F2585">
        <v>1</v>
      </c>
      <c r="G2585" t="s">
        <v>2055</v>
      </c>
      <c r="H2585" t="s">
        <v>2056</v>
      </c>
      <c r="I2585" t="s">
        <v>2511</v>
      </c>
      <c r="J2585" t="s">
        <v>67</v>
      </c>
      <c r="K2585" t="s">
        <v>68</v>
      </c>
      <c r="L2585" t="s">
        <v>2058</v>
      </c>
      <c r="M2585" t="s">
        <v>2059</v>
      </c>
      <c r="N2585">
        <v>1</v>
      </c>
      <c r="O2585">
        <v>71</v>
      </c>
      <c r="P2585">
        <v>0.28999999999999998</v>
      </c>
      <c r="Q2585">
        <v>24480</v>
      </c>
      <c r="R2585">
        <v>0</v>
      </c>
      <c r="S2585">
        <v>0</v>
      </c>
      <c r="T2585">
        <v>0</v>
      </c>
      <c r="U2585">
        <v>0</v>
      </c>
      <c r="V2585">
        <v>0</v>
      </c>
      <c r="W2585">
        <v>0</v>
      </c>
      <c r="X2585">
        <v>1</v>
      </c>
      <c r="Y2585">
        <v>71</v>
      </c>
      <c r="Z2585">
        <v>0.28999999999999998</v>
      </c>
      <c r="AA2585">
        <v>0</v>
      </c>
      <c r="AB2585">
        <v>0</v>
      </c>
      <c r="AC2585">
        <v>0</v>
      </c>
      <c r="AD2585">
        <v>0</v>
      </c>
      <c r="AE2585">
        <v>0</v>
      </c>
      <c r="AF2585">
        <v>0</v>
      </c>
      <c r="AG2585" t="s">
        <v>344</v>
      </c>
      <c r="AH2585" s="21" t="str">
        <f t="shared" si="80"/>
        <v>YR21</v>
      </c>
      <c r="AI2585" s="21">
        <v>107.92500000000001</v>
      </c>
      <c r="AJ2585" s="21">
        <f t="shared" si="81"/>
        <v>99.709967320261441</v>
      </c>
      <c r="AK2585" s="21" t="s">
        <v>2063</v>
      </c>
      <c r="AL2585" t="s">
        <v>70</v>
      </c>
      <c r="AM2585" t="s">
        <v>53</v>
      </c>
      <c r="AN2585" t="s">
        <v>2030</v>
      </c>
    </row>
    <row r="2586" spans="1:40" ht="15" hidden="1" thickTop="1" x14ac:dyDescent="0.35">
      <c r="A2586" t="s">
        <v>12882</v>
      </c>
      <c r="B2586" t="s">
        <v>12930</v>
      </c>
      <c r="C2586" t="s">
        <v>3845</v>
      </c>
      <c r="D2586" t="s">
        <v>12931</v>
      </c>
      <c r="E2586" t="s">
        <v>2946</v>
      </c>
      <c r="F2586">
        <v>1</v>
      </c>
      <c r="G2586" t="s">
        <v>2816</v>
      </c>
      <c r="H2586" t="s">
        <v>2620</v>
      </c>
      <c r="I2586" t="s">
        <v>2511</v>
      </c>
      <c r="J2586" t="s">
        <v>3383</v>
      </c>
      <c r="K2586" t="s">
        <v>2818</v>
      </c>
      <c r="L2586" t="s">
        <v>2058</v>
      </c>
      <c r="M2586" t="s">
        <v>2059</v>
      </c>
      <c r="N2586">
        <v>1</v>
      </c>
      <c r="O2586">
        <v>33</v>
      </c>
      <c r="P2586">
        <v>0.13</v>
      </c>
      <c r="Q2586">
        <v>24480</v>
      </c>
      <c r="R2586">
        <v>0</v>
      </c>
      <c r="S2586">
        <v>0</v>
      </c>
      <c r="T2586">
        <v>0</v>
      </c>
      <c r="U2586">
        <v>0</v>
      </c>
      <c r="V2586">
        <v>0</v>
      </c>
      <c r="W2586">
        <v>0</v>
      </c>
      <c r="X2586">
        <v>0</v>
      </c>
      <c r="Y2586">
        <v>0</v>
      </c>
      <c r="Z2586">
        <v>0</v>
      </c>
      <c r="AA2586">
        <v>1</v>
      </c>
      <c r="AB2586">
        <v>33</v>
      </c>
      <c r="AC2586">
        <v>0.13</v>
      </c>
      <c r="AD2586">
        <v>0</v>
      </c>
      <c r="AE2586">
        <v>0</v>
      </c>
      <c r="AF2586">
        <v>0</v>
      </c>
      <c r="AG2586" t="s">
        <v>12932</v>
      </c>
      <c r="AH2586" s="21" t="str">
        <f t="shared" si="80"/>
        <v>YH98</v>
      </c>
      <c r="AI2586" s="21">
        <v>107.92500000000001</v>
      </c>
      <c r="AJ2586" s="21">
        <f t="shared" si="81"/>
        <v>99.865196078431367</v>
      </c>
      <c r="AK2586" s="21" t="s">
        <v>2060</v>
      </c>
      <c r="AL2586" t="s">
        <v>2949</v>
      </c>
      <c r="AM2586" t="s">
        <v>53</v>
      </c>
      <c r="AN2586" t="s">
        <v>2030</v>
      </c>
    </row>
    <row r="2587" spans="1:40" ht="15" hidden="1" thickTop="1" x14ac:dyDescent="0.35">
      <c r="A2587" t="s">
        <v>12886</v>
      </c>
      <c r="B2587" t="s">
        <v>12934</v>
      </c>
      <c r="C2587" t="s">
        <v>12935</v>
      </c>
      <c r="D2587" t="s">
        <v>12936</v>
      </c>
      <c r="E2587" t="s">
        <v>12937</v>
      </c>
      <c r="F2587">
        <v>1</v>
      </c>
      <c r="G2587" t="s">
        <v>2619</v>
      </c>
      <c r="H2587" t="s">
        <v>2620</v>
      </c>
      <c r="I2587" t="s">
        <v>2511</v>
      </c>
      <c r="J2587" t="s">
        <v>12938</v>
      </c>
      <c r="K2587" t="s">
        <v>2655</v>
      </c>
      <c r="L2587" t="s">
        <v>2058</v>
      </c>
      <c r="M2587" t="s">
        <v>2163</v>
      </c>
      <c r="N2587">
        <v>2</v>
      </c>
      <c r="O2587">
        <v>258</v>
      </c>
      <c r="P2587">
        <v>1.49</v>
      </c>
      <c r="Q2587">
        <v>17340</v>
      </c>
      <c r="R2587">
        <v>0</v>
      </c>
      <c r="S2587">
        <v>0</v>
      </c>
      <c r="T2587">
        <v>0</v>
      </c>
      <c r="U2587">
        <v>0</v>
      </c>
      <c r="V2587">
        <v>0</v>
      </c>
      <c r="W2587">
        <v>0</v>
      </c>
      <c r="X2587">
        <v>2</v>
      </c>
      <c r="Y2587">
        <v>258</v>
      </c>
      <c r="Z2587">
        <v>1.49</v>
      </c>
      <c r="AA2587">
        <v>0</v>
      </c>
      <c r="AB2587">
        <v>0</v>
      </c>
      <c r="AC2587">
        <v>0</v>
      </c>
      <c r="AD2587">
        <v>0</v>
      </c>
      <c r="AE2587">
        <v>0</v>
      </c>
      <c r="AF2587">
        <v>0</v>
      </c>
      <c r="AG2587" t="s">
        <v>12939</v>
      </c>
      <c r="AH2587" s="21" t="str">
        <f t="shared" si="80"/>
        <v>YN23</v>
      </c>
      <c r="AI2587" s="21">
        <v>76.500000000000014</v>
      </c>
      <c r="AJ2587" s="21">
        <f t="shared" si="81"/>
        <v>98.512110726643598</v>
      </c>
      <c r="AK2587" s="21" t="s">
        <v>2063</v>
      </c>
      <c r="AL2587" t="s">
        <v>3659</v>
      </c>
      <c r="AM2587" t="s">
        <v>53</v>
      </c>
      <c r="AN2587" t="s">
        <v>2031</v>
      </c>
    </row>
    <row r="2588" spans="1:40" ht="15" hidden="1" thickTop="1" x14ac:dyDescent="0.35">
      <c r="A2588" t="s">
        <v>12890</v>
      </c>
      <c r="B2588" t="s">
        <v>12941</v>
      </c>
      <c r="C2588" t="s">
        <v>3686</v>
      </c>
      <c r="D2588" t="s">
        <v>12942</v>
      </c>
      <c r="E2588" t="s">
        <v>559</v>
      </c>
      <c r="F2588">
        <v>1</v>
      </c>
      <c r="G2588" t="s">
        <v>2055</v>
      </c>
      <c r="H2588" t="s">
        <v>2056</v>
      </c>
      <c r="I2588" t="s">
        <v>2511</v>
      </c>
      <c r="J2588" t="s">
        <v>2568</v>
      </c>
      <c r="K2588" t="s">
        <v>63</v>
      </c>
      <c r="L2588" t="s">
        <v>2058</v>
      </c>
      <c r="M2588" t="s">
        <v>2170</v>
      </c>
      <c r="N2588">
        <v>0</v>
      </c>
      <c r="O2588">
        <v>0</v>
      </c>
      <c r="P2588">
        <v>0</v>
      </c>
      <c r="Q2588">
        <v>15300</v>
      </c>
      <c r="R2588">
        <v>0</v>
      </c>
      <c r="S2588">
        <v>0</v>
      </c>
      <c r="T2588">
        <v>0</v>
      </c>
      <c r="U2588">
        <v>0</v>
      </c>
      <c r="V2588">
        <v>0</v>
      </c>
      <c r="W2588">
        <v>0</v>
      </c>
      <c r="X2588">
        <v>0</v>
      </c>
      <c r="Y2588">
        <v>0</v>
      </c>
      <c r="Z2588">
        <v>0</v>
      </c>
      <c r="AA2588">
        <v>0</v>
      </c>
      <c r="AB2588">
        <v>0</v>
      </c>
      <c r="AC2588">
        <v>0</v>
      </c>
      <c r="AD2588">
        <v>0</v>
      </c>
      <c r="AE2588">
        <v>0</v>
      </c>
      <c r="AF2588">
        <v>0</v>
      </c>
      <c r="AG2588" t="s">
        <v>12943</v>
      </c>
      <c r="AH2588" s="21" t="str">
        <f t="shared" si="80"/>
        <v>YO27</v>
      </c>
      <c r="AI2588" s="21">
        <v>67.5</v>
      </c>
      <c r="AJ2588" s="21">
        <f t="shared" si="81"/>
        <v>100</v>
      </c>
      <c r="AK2588" s="21" t="s">
        <v>2060</v>
      </c>
      <c r="AL2588" t="s">
        <v>2570</v>
      </c>
      <c r="AM2588" t="s">
        <v>53</v>
      </c>
      <c r="AN2588" t="s">
        <v>2031</v>
      </c>
    </row>
    <row r="2589" spans="1:40" ht="15" hidden="1" thickTop="1" x14ac:dyDescent="0.35">
      <c r="A2589" t="s">
        <v>12894</v>
      </c>
      <c r="B2589" t="s">
        <v>12945</v>
      </c>
      <c r="C2589" t="s">
        <v>2530</v>
      </c>
      <c r="D2589" t="s">
        <v>12946</v>
      </c>
      <c r="E2589" t="s">
        <v>558</v>
      </c>
      <c r="F2589">
        <v>1</v>
      </c>
      <c r="G2589" t="s">
        <v>2524</v>
      </c>
      <c r="H2589" t="s">
        <v>2056</v>
      </c>
      <c r="I2589" t="s">
        <v>2511</v>
      </c>
      <c r="J2589" t="s">
        <v>2532</v>
      </c>
      <c r="K2589" t="s">
        <v>62</v>
      </c>
      <c r="L2589" t="s">
        <v>2058</v>
      </c>
      <c r="M2589" t="s">
        <v>2059</v>
      </c>
      <c r="N2589">
        <v>1</v>
      </c>
      <c r="O2589">
        <v>27</v>
      </c>
      <c r="P2589">
        <v>0.11</v>
      </c>
      <c r="Q2589">
        <v>24480</v>
      </c>
      <c r="R2589">
        <v>0</v>
      </c>
      <c r="S2589">
        <v>0</v>
      </c>
      <c r="T2589">
        <v>0</v>
      </c>
      <c r="U2589">
        <v>0</v>
      </c>
      <c r="V2589">
        <v>0</v>
      </c>
      <c r="W2589">
        <v>0</v>
      </c>
      <c r="X2589">
        <v>1</v>
      </c>
      <c r="Y2589">
        <v>27</v>
      </c>
      <c r="Z2589">
        <v>0.11</v>
      </c>
      <c r="AA2589">
        <v>0</v>
      </c>
      <c r="AB2589">
        <v>0</v>
      </c>
      <c r="AC2589">
        <v>0</v>
      </c>
      <c r="AD2589">
        <v>0</v>
      </c>
      <c r="AE2589">
        <v>0</v>
      </c>
      <c r="AF2589">
        <v>0</v>
      </c>
      <c r="AG2589" t="s">
        <v>12947</v>
      </c>
      <c r="AH2589" s="21" t="str">
        <f t="shared" si="80"/>
        <v>YR20</v>
      </c>
      <c r="AI2589" s="21">
        <v>107.92500000000001</v>
      </c>
      <c r="AJ2589" s="21">
        <f t="shared" si="81"/>
        <v>99.889705882352942</v>
      </c>
      <c r="AK2589" s="21" t="s">
        <v>2060</v>
      </c>
      <c r="AL2589" t="s">
        <v>2527</v>
      </c>
      <c r="AM2589" t="s">
        <v>53</v>
      </c>
      <c r="AN2589" t="s">
        <v>2029</v>
      </c>
    </row>
    <row r="2590" spans="1:40" ht="15" hidden="1" thickTop="1" x14ac:dyDescent="0.35">
      <c r="A2590" t="s">
        <v>12898</v>
      </c>
      <c r="B2590" t="s">
        <v>12949</v>
      </c>
      <c r="C2590" t="s">
        <v>8649</v>
      </c>
      <c r="D2590" t="s">
        <v>12950</v>
      </c>
      <c r="E2590" t="s">
        <v>126</v>
      </c>
      <c r="F2590">
        <v>2</v>
      </c>
      <c r="G2590" t="s">
        <v>2524</v>
      </c>
      <c r="H2590" t="s">
        <v>2056</v>
      </c>
      <c r="I2590" t="s">
        <v>2511</v>
      </c>
      <c r="J2590" t="s">
        <v>3956</v>
      </c>
      <c r="K2590" t="s">
        <v>62</v>
      </c>
      <c r="L2590" t="s">
        <v>2058</v>
      </c>
      <c r="M2590" t="s">
        <v>2059</v>
      </c>
      <c r="N2590">
        <v>0</v>
      </c>
      <c r="O2590">
        <v>0</v>
      </c>
      <c r="P2590">
        <v>0</v>
      </c>
      <c r="Q2590">
        <v>24480</v>
      </c>
      <c r="R2590">
        <v>0</v>
      </c>
      <c r="S2590">
        <v>0</v>
      </c>
      <c r="T2590">
        <v>0</v>
      </c>
      <c r="U2590">
        <v>0</v>
      </c>
      <c r="V2590">
        <v>0</v>
      </c>
      <c r="W2590">
        <v>0</v>
      </c>
      <c r="X2590">
        <v>0</v>
      </c>
      <c r="Y2590">
        <v>0</v>
      </c>
      <c r="Z2590">
        <v>0</v>
      </c>
      <c r="AA2590">
        <v>0</v>
      </c>
      <c r="AB2590">
        <v>0</v>
      </c>
      <c r="AC2590">
        <v>0</v>
      </c>
      <c r="AD2590">
        <v>0</v>
      </c>
      <c r="AE2590">
        <v>0</v>
      </c>
      <c r="AF2590">
        <v>0</v>
      </c>
      <c r="AG2590" t="s">
        <v>12951</v>
      </c>
      <c r="AH2590" s="21" t="str">
        <f t="shared" si="80"/>
        <v>YH98</v>
      </c>
      <c r="AI2590" s="21">
        <v>107.92500000000001</v>
      </c>
      <c r="AJ2590" s="21">
        <f t="shared" si="81"/>
        <v>100</v>
      </c>
      <c r="AK2590" s="21" t="s">
        <v>2060</v>
      </c>
      <c r="AL2590" t="s">
        <v>2527</v>
      </c>
      <c r="AM2590" t="s">
        <v>53</v>
      </c>
      <c r="AN2590" t="s">
        <v>2030</v>
      </c>
    </row>
    <row r="2591" spans="1:40" ht="15" hidden="1" thickTop="1" x14ac:dyDescent="0.35">
      <c r="A2591" t="s">
        <v>12902</v>
      </c>
      <c r="B2591" t="s">
        <v>12953</v>
      </c>
      <c r="C2591" t="s">
        <v>4507</v>
      </c>
      <c r="D2591" t="s">
        <v>12954</v>
      </c>
      <c r="E2591" t="s">
        <v>3440</v>
      </c>
      <c r="F2591">
        <v>1</v>
      </c>
      <c r="G2591" t="s">
        <v>2609</v>
      </c>
      <c r="H2591" t="s">
        <v>2577</v>
      </c>
      <c r="I2591" t="s">
        <v>2511</v>
      </c>
      <c r="J2591" t="s">
        <v>2675</v>
      </c>
      <c r="K2591" t="s">
        <v>2611</v>
      </c>
      <c r="L2591" t="s">
        <v>2058</v>
      </c>
      <c r="M2591" t="s">
        <v>2170</v>
      </c>
      <c r="N2591">
        <v>0</v>
      </c>
      <c r="O2591">
        <v>0</v>
      </c>
      <c r="P2591">
        <v>0</v>
      </c>
      <c r="Q2591">
        <v>15300</v>
      </c>
      <c r="R2591">
        <v>0</v>
      </c>
      <c r="S2591">
        <v>0</v>
      </c>
      <c r="T2591">
        <v>0</v>
      </c>
      <c r="U2591">
        <v>0</v>
      </c>
      <c r="V2591">
        <v>0</v>
      </c>
      <c r="W2591">
        <v>0</v>
      </c>
      <c r="X2591">
        <v>0</v>
      </c>
      <c r="Y2591">
        <v>0</v>
      </c>
      <c r="Z2591">
        <v>0</v>
      </c>
      <c r="AA2591">
        <v>0</v>
      </c>
      <c r="AB2591">
        <v>0</v>
      </c>
      <c r="AC2591">
        <v>0</v>
      </c>
      <c r="AD2591">
        <v>0</v>
      </c>
      <c r="AE2591">
        <v>0</v>
      </c>
      <c r="AF2591">
        <v>0</v>
      </c>
      <c r="AG2591" t="s">
        <v>12955</v>
      </c>
      <c r="AH2591" s="21" t="str">
        <f t="shared" si="80"/>
        <v>YO98</v>
      </c>
      <c r="AI2591" s="21">
        <v>67.5</v>
      </c>
      <c r="AJ2591" s="21">
        <f t="shared" si="81"/>
        <v>100</v>
      </c>
      <c r="AK2591" s="21" t="s">
        <v>2060</v>
      </c>
      <c r="AL2591" t="s">
        <v>2581</v>
      </c>
      <c r="AM2591" t="s">
        <v>53</v>
      </c>
      <c r="AN2591" t="s">
        <v>2031</v>
      </c>
    </row>
    <row r="2592" spans="1:40" ht="15" hidden="1" thickTop="1" x14ac:dyDescent="0.35">
      <c r="A2592" t="s">
        <v>12906</v>
      </c>
      <c r="B2592" t="s">
        <v>12957</v>
      </c>
      <c r="C2592" t="s">
        <v>3387</v>
      </c>
      <c r="D2592" t="s">
        <v>12958</v>
      </c>
      <c r="E2592" t="s">
        <v>88</v>
      </c>
      <c r="F2592">
        <v>1</v>
      </c>
      <c r="G2592" t="s">
        <v>2055</v>
      </c>
      <c r="H2592" t="s">
        <v>2056</v>
      </c>
      <c r="I2592" t="s">
        <v>2511</v>
      </c>
      <c r="J2592" t="s">
        <v>3095</v>
      </c>
      <c r="K2592" t="s">
        <v>63</v>
      </c>
      <c r="L2592" t="s">
        <v>2058</v>
      </c>
      <c r="M2592" t="s">
        <v>2059</v>
      </c>
      <c r="N2592">
        <v>0</v>
      </c>
      <c r="O2592">
        <v>0</v>
      </c>
      <c r="P2592">
        <v>0</v>
      </c>
      <c r="Q2592">
        <v>24480</v>
      </c>
      <c r="R2592">
        <v>0</v>
      </c>
      <c r="S2592">
        <v>0</v>
      </c>
      <c r="T2592">
        <v>0</v>
      </c>
      <c r="U2592">
        <v>0</v>
      </c>
      <c r="V2592">
        <v>0</v>
      </c>
      <c r="W2592">
        <v>0</v>
      </c>
      <c r="X2592">
        <v>0</v>
      </c>
      <c r="Y2592">
        <v>0</v>
      </c>
      <c r="Z2592">
        <v>0</v>
      </c>
      <c r="AA2592">
        <v>0</v>
      </c>
      <c r="AB2592">
        <v>0</v>
      </c>
      <c r="AC2592">
        <v>0</v>
      </c>
      <c r="AD2592">
        <v>0</v>
      </c>
      <c r="AE2592">
        <v>0</v>
      </c>
      <c r="AF2592">
        <v>0</v>
      </c>
      <c r="AG2592" t="s">
        <v>12959</v>
      </c>
      <c r="AH2592" s="21" t="str">
        <f t="shared" si="80"/>
        <v>YO27</v>
      </c>
      <c r="AI2592" s="21">
        <v>107.92500000000001</v>
      </c>
      <c r="AJ2592" s="21">
        <f t="shared" si="81"/>
        <v>100</v>
      </c>
      <c r="AK2592" s="21" t="s">
        <v>2060</v>
      </c>
      <c r="AL2592" t="s">
        <v>3097</v>
      </c>
      <c r="AM2592" t="s">
        <v>53</v>
      </c>
      <c r="AN2592" t="s">
        <v>2031</v>
      </c>
    </row>
    <row r="2593" spans="1:40" ht="15" hidden="1" thickTop="1" x14ac:dyDescent="0.35">
      <c r="A2593" t="s">
        <v>12910</v>
      </c>
      <c r="B2593" t="s">
        <v>12961</v>
      </c>
      <c r="C2593" t="s">
        <v>12962</v>
      </c>
      <c r="D2593" t="s">
        <v>12963</v>
      </c>
      <c r="E2593" t="s">
        <v>2946</v>
      </c>
      <c r="F2593">
        <v>1</v>
      </c>
      <c r="G2593" t="s">
        <v>2816</v>
      </c>
      <c r="H2593" t="s">
        <v>2620</v>
      </c>
      <c r="I2593" t="s">
        <v>2511</v>
      </c>
      <c r="J2593" t="s">
        <v>3383</v>
      </c>
      <c r="K2593" t="s">
        <v>2818</v>
      </c>
      <c r="L2593" t="s">
        <v>2058</v>
      </c>
      <c r="M2593" t="s">
        <v>2059</v>
      </c>
      <c r="N2593">
        <v>0</v>
      </c>
      <c r="O2593">
        <v>0</v>
      </c>
      <c r="P2593">
        <v>0</v>
      </c>
      <c r="Q2593">
        <v>24480</v>
      </c>
      <c r="R2593">
        <v>0</v>
      </c>
      <c r="S2593">
        <v>0</v>
      </c>
      <c r="T2593">
        <v>0</v>
      </c>
      <c r="U2593">
        <v>0</v>
      </c>
      <c r="V2593">
        <v>0</v>
      </c>
      <c r="W2593">
        <v>0</v>
      </c>
      <c r="X2593">
        <v>0</v>
      </c>
      <c r="Y2593">
        <v>0</v>
      </c>
      <c r="Z2593">
        <v>0</v>
      </c>
      <c r="AA2593">
        <v>0</v>
      </c>
      <c r="AB2593">
        <v>0</v>
      </c>
      <c r="AC2593">
        <v>0</v>
      </c>
      <c r="AD2593">
        <v>0</v>
      </c>
      <c r="AE2593">
        <v>0</v>
      </c>
      <c r="AF2593">
        <v>0</v>
      </c>
      <c r="AG2593" t="s">
        <v>12964</v>
      </c>
      <c r="AH2593" s="21" t="str">
        <f t="shared" si="80"/>
        <v>YR20</v>
      </c>
      <c r="AI2593" s="21">
        <v>107.92500000000001</v>
      </c>
      <c r="AJ2593" s="21">
        <f t="shared" si="81"/>
        <v>100</v>
      </c>
      <c r="AK2593" s="21" t="s">
        <v>2060</v>
      </c>
      <c r="AL2593" t="s">
        <v>2949</v>
      </c>
      <c r="AM2593" t="s">
        <v>53</v>
      </c>
      <c r="AN2593" t="s">
        <v>2029</v>
      </c>
    </row>
    <row r="2594" spans="1:40" ht="15" hidden="1" thickTop="1" x14ac:dyDescent="0.35">
      <c r="A2594" t="s">
        <v>12914</v>
      </c>
      <c r="B2594" t="s">
        <v>12966</v>
      </c>
      <c r="C2594" t="s">
        <v>3072</v>
      </c>
      <c r="D2594" t="s">
        <v>12967</v>
      </c>
      <c r="E2594" t="s">
        <v>2825</v>
      </c>
      <c r="F2594">
        <v>1</v>
      </c>
      <c r="G2594" t="s">
        <v>2816</v>
      </c>
      <c r="H2594" t="s">
        <v>2620</v>
      </c>
      <c r="I2594" t="s">
        <v>2511</v>
      </c>
      <c r="J2594" t="s">
        <v>2826</v>
      </c>
      <c r="K2594" t="s">
        <v>2827</v>
      </c>
      <c r="L2594" t="s">
        <v>2058</v>
      </c>
      <c r="M2594" t="s">
        <v>2059</v>
      </c>
      <c r="N2594">
        <v>0</v>
      </c>
      <c r="O2594">
        <v>0</v>
      </c>
      <c r="P2594">
        <v>0</v>
      </c>
      <c r="Q2594">
        <v>24480</v>
      </c>
      <c r="R2594">
        <v>0</v>
      </c>
      <c r="S2594">
        <v>0</v>
      </c>
      <c r="T2594">
        <v>0</v>
      </c>
      <c r="U2594">
        <v>0</v>
      </c>
      <c r="V2594">
        <v>0</v>
      </c>
      <c r="W2594">
        <v>0</v>
      </c>
      <c r="X2594">
        <v>0</v>
      </c>
      <c r="Y2594">
        <v>0</v>
      </c>
      <c r="Z2594">
        <v>0</v>
      </c>
      <c r="AA2594">
        <v>0</v>
      </c>
      <c r="AB2594">
        <v>0</v>
      </c>
      <c r="AC2594">
        <v>0</v>
      </c>
      <c r="AD2594">
        <v>0</v>
      </c>
      <c r="AE2594">
        <v>0</v>
      </c>
      <c r="AF2594">
        <v>0</v>
      </c>
      <c r="AG2594" t="s">
        <v>12968</v>
      </c>
      <c r="AH2594" s="21" t="str">
        <f t="shared" si="80"/>
        <v>YR21</v>
      </c>
      <c r="AI2594" s="21">
        <v>107.92500000000001</v>
      </c>
      <c r="AJ2594" s="21">
        <f t="shared" si="81"/>
        <v>100</v>
      </c>
      <c r="AK2594" s="21" t="s">
        <v>2060</v>
      </c>
      <c r="AL2594" t="s">
        <v>2829</v>
      </c>
      <c r="AM2594" t="s">
        <v>53</v>
      </c>
      <c r="AN2594" t="s">
        <v>2031</v>
      </c>
    </row>
    <row r="2595" spans="1:40" ht="15" hidden="1" thickTop="1" x14ac:dyDescent="0.35">
      <c r="A2595" t="s">
        <v>12918</v>
      </c>
      <c r="B2595" t="s">
        <v>12970</v>
      </c>
      <c r="C2595" t="s">
        <v>3351</v>
      </c>
      <c r="D2595" t="s">
        <v>12971</v>
      </c>
      <c r="E2595" t="s">
        <v>2681</v>
      </c>
      <c r="F2595">
        <v>3</v>
      </c>
      <c r="G2595" t="s">
        <v>2682</v>
      </c>
      <c r="H2595" t="s">
        <v>2620</v>
      </c>
      <c r="I2595" t="s">
        <v>2511</v>
      </c>
      <c r="J2595" t="s">
        <v>2683</v>
      </c>
      <c r="K2595" t="s">
        <v>2684</v>
      </c>
      <c r="L2595" t="s">
        <v>2058</v>
      </c>
      <c r="M2595" t="s">
        <v>5179</v>
      </c>
      <c r="N2595">
        <v>3</v>
      </c>
      <c r="O2595">
        <v>44</v>
      </c>
      <c r="P2595">
        <v>0.24</v>
      </c>
      <c r="Q2595">
        <v>18360</v>
      </c>
      <c r="R2595">
        <v>0</v>
      </c>
      <c r="S2595">
        <v>0</v>
      </c>
      <c r="T2595">
        <v>0</v>
      </c>
      <c r="U2595">
        <v>0</v>
      </c>
      <c r="V2595">
        <v>0</v>
      </c>
      <c r="W2595">
        <v>0</v>
      </c>
      <c r="X2595">
        <v>0</v>
      </c>
      <c r="Y2595">
        <v>0</v>
      </c>
      <c r="Z2595">
        <v>0</v>
      </c>
      <c r="AA2595">
        <v>3</v>
      </c>
      <c r="AB2595">
        <v>44</v>
      </c>
      <c r="AC2595">
        <v>0.24</v>
      </c>
      <c r="AD2595">
        <v>0</v>
      </c>
      <c r="AE2595">
        <v>0</v>
      </c>
      <c r="AF2595">
        <v>0</v>
      </c>
      <c r="AG2595" t="s">
        <v>12972</v>
      </c>
      <c r="AH2595" s="21" t="str">
        <f t="shared" si="80"/>
        <v>YN23</v>
      </c>
      <c r="AI2595" s="21">
        <v>80.925000000000011</v>
      </c>
      <c r="AJ2595" s="21">
        <f t="shared" si="81"/>
        <v>99.760348583877999</v>
      </c>
      <c r="AK2595" s="21" t="s">
        <v>2060</v>
      </c>
      <c r="AL2595" t="s">
        <v>2686</v>
      </c>
      <c r="AM2595" t="s">
        <v>53</v>
      </c>
      <c r="AN2595" t="s">
        <v>2030</v>
      </c>
    </row>
    <row r="2596" spans="1:40" ht="15" hidden="1" thickTop="1" x14ac:dyDescent="0.35">
      <c r="A2596" t="s">
        <v>12922</v>
      </c>
      <c r="B2596" t="s">
        <v>12974</v>
      </c>
      <c r="C2596" t="s">
        <v>3570</v>
      </c>
      <c r="D2596" t="s">
        <v>12975</v>
      </c>
      <c r="E2596" t="s">
        <v>3572</v>
      </c>
      <c r="F2596">
        <v>1</v>
      </c>
      <c r="G2596" t="s">
        <v>2546</v>
      </c>
      <c r="H2596" t="s">
        <v>2510</v>
      </c>
      <c r="I2596" t="s">
        <v>2511</v>
      </c>
      <c r="J2596" t="s">
        <v>3573</v>
      </c>
      <c r="K2596" t="s">
        <v>3007</v>
      </c>
      <c r="L2596" t="s">
        <v>2058</v>
      </c>
      <c r="M2596" t="s">
        <v>2059</v>
      </c>
      <c r="N2596">
        <v>2</v>
      </c>
      <c r="O2596">
        <v>59</v>
      </c>
      <c r="P2596">
        <v>0.24</v>
      </c>
      <c r="Q2596">
        <v>24480</v>
      </c>
      <c r="R2596">
        <v>0</v>
      </c>
      <c r="S2596">
        <v>0</v>
      </c>
      <c r="T2596">
        <v>0</v>
      </c>
      <c r="U2596">
        <v>0</v>
      </c>
      <c r="V2596">
        <v>0</v>
      </c>
      <c r="W2596">
        <v>0</v>
      </c>
      <c r="X2596">
        <v>1</v>
      </c>
      <c r="Y2596">
        <v>33</v>
      </c>
      <c r="Z2596">
        <v>0.13</v>
      </c>
      <c r="AA2596">
        <v>1</v>
      </c>
      <c r="AB2596">
        <v>26</v>
      </c>
      <c r="AC2596">
        <v>0.11</v>
      </c>
      <c r="AD2596">
        <v>0</v>
      </c>
      <c r="AE2596">
        <v>0</v>
      </c>
      <c r="AF2596">
        <v>0</v>
      </c>
      <c r="AG2596" t="s">
        <v>12976</v>
      </c>
      <c r="AH2596" s="21" t="str">
        <f t="shared" si="80"/>
        <v>YR21</v>
      </c>
      <c r="AI2596" s="21">
        <v>107.92500000000001</v>
      </c>
      <c r="AJ2596" s="21">
        <f t="shared" si="81"/>
        <v>99.758986928104576</v>
      </c>
      <c r="AK2596" s="21" t="s">
        <v>2060</v>
      </c>
      <c r="AL2596" t="s">
        <v>2551</v>
      </c>
      <c r="AM2596" t="s">
        <v>53</v>
      </c>
      <c r="AN2596" t="s">
        <v>2030</v>
      </c>
    </row>
    <row r="2597" spans="1:40" ht="15" hidden="1" thickTop="1" x14ac:dyDescent="0.35">
      <c r="A2597" t="s">
        <v>12926</v>
      </c>
      <c r="B2597" t="s">
        <v>12978</v>
      </c>
      <c r="C2597" t="s">
        <v>4221</v>
      </c>
      <c r="D2597" t="s">
        <v>12979</v>
      </c>
      <c r="E2597" t="s">
        <v>4223</v>
      </c>
      <c r="F2597">
        <v>1</v>
      </c>
      <c r="G2597" t="s">
        <v>2682</v>
      </c>
      <c r="H2597" t="s">
        <v>2620</v>
      </c>
      <c r="I2597" t="s">
        <v>2511</v>
      </c>
      <c r="J2597" t="s">
        <v>4224</v>
      </c>
      <c r="K2597" t="s">
        <v>2684</v>
      </c>
      <c r="L2597" t="s">
        <v>2058</v>
      </c>
      <c r="M2597" t="s">
        <v>2059</v>
      </c>
      <c r="N2597">
        <v>1</v>
      </c>
      <c r="O2597">
        <v>26</v>
      </c>
      <c r="P2597">
        <v>0.11</v>
      </c>
      <c r="Q2597">
        <v>24480</v>
      </c>
      <c r="R2597">
        <v>0</v>
      </c>
      <c r="S2597">
        <v>0</v>
      </c>
      <c r="T2597">
        <v>0</v>
      </c>
      <c r="U2597">
        <v>0</v>
      </c>
      <c r="V2597">
        <v>0</v>
      </c>
      <c r="W2597">
        <v>0</v>
      </c>
      <c r="X2597">
        <v>1</v>
      </c>
      <c r="Y2597">
        <v>26</v>
      </c>
      <c r="Z2597">
        <v>0.11</v>
      </c>
      <c r="AA2597">
        <v>0</v>
      </c>
      <c r="AB2597">
        <v>0</v>
      </c>
      <c r="AC2597">
        <v>0</v>
      </c>
      <c r="AD2597">
        <v>0</v>
      </c>
      <c r="AE2597">
        <v>0</v>
      </c>
      <c r="AF2597">
        <v>0</v>
      </c>
      <c r="AG2597" t="s">
        <v>12980</v>
      </c>
      <c r="AH2597" s="21" t="str">
        <f t="shared" si="80"/>
        <v>YO27</v>
      </c>
      <c r="AI2597" s="21">
        <v>107.92500000000001</v>
      </c>
      <c r="AJ2597" s="21">
        <f t="shared" si="81"/>
        <v>99.893790849673209</v>
      </c>
      <c r="AK2597" s="21" t="s">
        <v>2060</v>
      </c>
      <c r="AL2597" t="s">
        <v>3177</v>
      </c>
      <c r="AM2597" t="s">
        <v>53</v>
      </c>
      <c r="AN2597" t="s">
        <v>2031</v>
      </c>
    </row>
    <row r="2598" spans="1:40" ht="15" hidden="1" thickTop="1" x14ac:dyDescent="0.35">
      <c r="A2598" t="s">
        <v>12929</v>
      </c>
      <c r="B2598" t="s">
        <v>12982</v>
      </c>
      <c r="C2598" t="s">
        <v>2913</v>
      </c>
      <c r="D2598" t="s">
        <v>12983</v>
      </c>
      <c r="E2598" t="s">
        <v>2653</v>
      </c>
      <c r="F2598">
        <v>1</v>
      </c>
      <c r="G2598" t="s">
        <v>2619</v>
      </c>
      <c r="H2598" t="s">
        <v>2620</v>
      </c>
      <c r="I2598" t="s">
        <v>2511</v>
      </c>
      <c r="J2598" t="s">
        <v>2915</v>
      </c>
      <c r="K2598" t="s">
        <v>2655</v>
      </c>
      <c r="L2598" t="s">
        <v>2058</v>
      </c>
      <c r="M2598" t="s">
        <v>2059</v>
      </c>
      <c r="N2598">
        <v>1</v>
      </c>
      <c r="O2598">
        <v>82</v>
      </c>
      <c r="P2598">
        <v>0.33</v>
      </c>
      <c r="Q2598">
        <v>24480</v>
      </c>
      <c r="R2598">
        <v>0</v>
      </c>
      <c r="S2598">
        <v>0</v>
      </c>
      <c r="T2598">
        <v>0</v>
      </c>
      <c r="U2598">
        <v>0</v>
      </c>
      <c r="V2598">
        <v>0</v>
      </c>
      <c r="W2598">
        <v>0</v>
      </c>
      <c r="X2598">
        <v>1</v>
      </c>
      <c r="Y2598">
        <v>82</v>
      </c>
      <c r="Z2598">
        <v>0.33</v>
      </c>
      <c r="AA2598">
        <v>0</v>
      </c>
      <c r="AB2598">
        <v>0</v>
      </c>
      <c r="AC2598">
        <v>0</v>
      </c>
      <c r="AD2598">
        <v>0</v>
      </c>
      <c r="AE2598">
        <v>0</v>
      </c>
      <c r="AF2598">
        <v>0</v>
      </c>
      <c r="AG2598" t="s">
        <v>12984</v>
      </c>
      <c r="AH2598" s="21" t="str">
        <f t="shared" si="80"/>
        <v>YO27</v>
      </c>
      <c r="AI2598" s="21">
        <v>107.92500000000001</v>
      </c>
      <c r="AJ2598" s="21">
        <f t="shared" si="81"/>
        <v>99.665032679738559</v>
      </c>
      <c r="AK2598" s="21" t="s">
        <v>2063</v>
      </c>
      <c r="AL2598" t="s">
        <v>2657</v>
      </c>
      <c r="AM2598" t="s">
        <v>53</v>
      </c>
      <c r="AN2598" t="s">
        <v>2029</v>
      </c>
    </row>
    <row r="2599" spans="1:40" ht="15" hidden="1" thickTop="1" x14ac:dyDescent="0.35">
      <c r="A2599" t="s">
        <v>12933</v>
      </c>
      <c r="B2599" t="s">
        <v>12986</v>
      </c>
      <c r="C2599" t="s">
        <v>6101</v>
      </c>
      <c r="D2599" t="s">
        <v>12987</v>
      </c>
      <c r="E2599" t="s">
        <v>2575</v>
      </c>
      <c r="F2599">
        <v>1</v>
      </c>
      <c r="G2599" t="s">
        <v>2576</v>
      </c>
      <c r="H2599" t="s">
        <v>2577</v>
      </c>
      <c r="I2599" t="s">
        <v>2511</v>
      </c>
      <c r="J2599" t="s">
        <v>2578</v>
      </c>
      <c r="K2599" t="s">
        <v>2579</v>
      </c>
      <c r="L2599" t="s">
        <v>2058</v>
      </c>
      <c r="M2599" t="s">
        <v>2170</v>
      </c>
      <c r="N2599">
        <v>0</v>
      </c>
      <c r="O2599">
        <v>0</v>
      </c>
      <c r="P2599">
        <v>0</v>
      </c>
      <c r="Q2599">
        <v>15300</v>
      </c>
      <c r="R2599">
        <v>0</v>
      </c>
      <c r="S2599">
        <v>0</v>
      </c>
      <c r="T2599">
        <v>0</v>
      </c>
      <c r="U2599">
        <v>0</v>
      </c>
      <c r="V2599">
        <v>0</v>
      </c>
      <c r="W2599">
        <v>0</v>
      </c>
      <c r="X2599">
        <v>0</v>
      </c>
      <c r="Y2599">
        <v>0</v>
      </c>
      <c r="Z2599">
        <v>0</v>
      </c>
      <c r="AA2599">
        <v>0</v>
      </c>
      <c r="AB2599">
        <v>0</v>
      </c>
      <c r="AC2599">
        <v>0</v>
      </c>
      <c r="AD2599">
        <v>0</v>
      </c>
      <c r="AE2599">
        <v>0</v>
      </c>
      <c r="AF2599">
        <v>0</v>
      </c>
      <c r="AG2599" t="s">
        <v>12988</v>
      </c>
      <c r="AH2599" s="21" t="str">
        <f t="shared" si="80"/>
        <v>YR21</v>
      </c>
      <c r="AI2599" s="21">
        <v>67.5</v>
      </c>
      <c r="AJ2599" s="21">
        <f t="shared" si="81"/>
        <v>100</v>
      </c>
      <c r="AK2599" s="21" t="s">
        <v>2060</v>
      </c>
      <c r="AL2599" t="s">
        <v>2581</v>
      </c>
      <c r="AM2599" t="s">
        <v>53</v>
      </c>
      <c r="AN2599" t="s">
        <v>2029</v>
      </c>
    </row>
    <row r="2600" spans="1:40" ht="15" hidden="1" thickTop="1" x14ac:dyDescent="0.35">
      <c r="A2600" t="s">
        <v>12940</v>
      </c>
      <c r="B2600" t="s">
        <v>12989</v>
      </c>
      <c r="C2600" t="s">
        <v>5105</v>
      </c>
      <c r="D2600" t="s">
        <v>12990</v>
      </c>
      <c r="E2600" t="s">
        <v>3462</v>
      </c>
      <c r="F2600">
        <v>1</v>
      </c>
      <c r="G2600" t="s">
        <v>2600</v>
      </c>
      <c r="H2600" t="s">
        <v>2577</v>
      </c>
      <c r="I2600" t="s">
        <v>2511</v>
      </c>
      <c r="J2600" t="s">
        <v>2634</v>
      </c>
      <c r="K2600" t="s">
        <v>2635</v>
      </c>
      <c r="L2600" t="s">
        <v>2058</v>
      </c>
      <c r="M2600" t="s">
        <v>2170</v>
      </c>
      <c r="N2600">
        <v>0</v>
      </c>
      <c r="O2600">
        <v>0</v>
      </c>
      <c r="P2600">
        <v>0</v>
      </c>
      <c r="Q2600">
        <v>15300</v>
      </c>
      <c r="R2600">
        <v>0</v>
      </c>
      <c r="S2600">
        <v>0</v>
      </c>
      <c r="T2600">
        <v>0</v>
      </c>
      <c r="U2600">
        <v>0</v>
      </c>
      <c r="V2600">
        <v>0</v>
      </c>
      <c r="W2600">
        <v>0</v>
      </c>
      <c r="X2600">
        <v>0</v>
      </c>
      <c r="Y2600">
        <v>0</v>
      </c>
      <c r="Z2600">
        <v>0</v>
      </c>
      <c r="AA2600">
        <v>0</v>
      </c>
      <c r="AB2600">
        <v>0</v>
      </c>
      <c r="AC2600">
        <v>0</v>
      </c>
      <c r="AD2600">
        <v>0</v>
      </c>
      <c r="AE2600">
        <v>0</v>
      </c>
      <c r="AF2600">
        <v>0</v>
      </c>
      <c r="AG2600" t="s">
        <v>12991</v>
      </c>
      <c r="AH2600" s="21" t="str">
        <f t="shared" si="80"/>
        <v>YH98</v>
      </c>
      <c r="AI2600" s="21">
        <v>67.5</v>
      </c>
      <c r="AJ2600" s="21">
        <f t="shared" si="81"/>
        <v>100</v>
      </c>
      <c r="AK2600" s="21" t="s">
        <v>2060</v>
      </c>
      <c r="AL2600" t="s">
        <v>2581</v>
      </c>
      <c r="AM2600" t="s">
        <v>53</v>
      </c>
      <c r="AN2600" t="s">
        <v>2031</v>
      </c>
    </row>
    <row r="2601" spans="1:40" ht="15" hidden="1" thickTop="1" x14ac:dyDescent="0.35">
      <c r="A2601" t="s">
        <v>12944</v>
      </c>
      <c r="B2601" t="s">
        <v>12993</v>
      </c>
      <c r="C2601" t="s">
        <v>3351</v>
      </c>
      <c r="D2601" t="s">
        <v>12994</v>
      </c>
      <c r="E2601" t="s">
        <v>2681</v>
      </c>
      <c r="F2601">
        <v>1</v>
      </c>
      <c r="G2601" t="s">
        <v>2682</v>
      </c>
      <c r="H2601" t="s">
        <v>2620</v>
      </c>
      <c r="I2601" t="s">
        <v>2511</v>
      </c>
      <c r="J2601" t="s">
        <v>2683</v>
      </c>
      <c r="K2601" t="s">
        <v>2684</v>
      </c>
      <c r="L2601" t="s">
        <v>2058</v>
      </c>
      <c r="M2601" t="s">
        <v>2533</v>
      </c>
      <c r="N2601">
        <v>0</v>
      </c>
      <c r="O2601">
        <v>0</v>
      </c>
      <c r="P2601">
        <v>0</v>
      </c>
      <c r="Q2601">
        <v>12240</v>
      </c>
      <c r="R2601">
        <v>0</v>
      </c>
      <c r="S2601">
        <v>0</v>
      </c>
      <c r="T2601">
        <v>0</v>
      </c>
      <c r="U2601">
        <v>0</v>
      </c>
      <c r="V2601">
        <v>0</v>
      </c>
      <c r="W2601">
        <v>0</v>
      </c>
      <c r="X2601">
        <v>0</v>
      </c>
      <c r="Y2601">
        <v>0</v>
      </c>
      <c r="Z2601">
        <v>0</v>
      </c>
      <c r="AA2601">
        <v>0</v>
      </c>
      <c r="AB2601">
        <v>0</v>
      </c>
      <c r="AC2601">
        <v>0</v>
      </c>
      <c r="AD2601">
        <v>0</v>
      </c>
      <c r="AE2601">
        <v>0</v>
      </c>
      <c r="AF2601">
        <v>0</v>
      </c>
      <c r="AG2601" t="s">
        <v>12995</v>
      </c>
      <c r="AH2601" s="21" t="str">
        <f t="shared" si="80"/>
        <v>YR21</v>
      </c>
      <c r="AI2601" s="21">
        <v>54</v>
      </c>
      <c r="AJ2601" s="21">
        <f t="shared" si="81"/>
        <v>100</v>
      </c>
      <c r="AK2601" s="21" t="s">
        <v>2060</v>
      </c>
      <c r="AL2601" t="s">
        <v>2686</v>
      </c>
      <c r="AM2601" t="s">
        <v>53</v>
      </c>
      <c r="AN2601" t="s">
        <v>2029</v>
      </c>
    </row>
    <row r="2602" spans="1:40" ht="15" hidden="1" thickTop="1" x14ac:dyDescent="0.35">
      <c r="A2602" t="s">
        <v>12948</v>
      </c>
      <c r="B2602" t="s">
        <v>12997</v>
      </c>
      <c r="C2602" t="s">
        <v>12998</v>
      </c>
      <c r="D2602" t="s">
        <v>12999</v>
      </c>
      <c r="E2602" t="s">
        <v>3989</v>
      </c>
      <c r="F2602">
        <v>1</v>
      </c>
      <c r="G2602" t="s">
        <v>2816</v>
      </c>
      <c r="H2602" t="s">
        <v>2620</v>
      </c>
      <c r="I2602" t="s">
        <v>2511</v>
      </c>
      <c r="J2602" t="s">
        <v>3990</v>
      </c>
      <c r="K2602" t="s">
        <v>3991</v>
      </c>
      <c r="L2602" t="s">
        <v>2058</v>
      </c>
      <c r="M2602" t="s">
        <v>2059</v>
      </c>
      <c r="N2602">
        <v>0</v>
      </c>
      <c r="O2602">
        <v>0</v>
      </c>
      <c r="P2602">
        <v>0</v>
      </c>
      <c r="Q2602">
        <v>24480</v>
      </c>
      <c r="R2602">
        <v>0</v>
      </c>
      <c r="S2602">
        <v>0</v>
      </c>
      <c r="T2602">
        <v>0</v>
      </c>
      <c r="U2602">
        <v>0</v>
      </c>
      <c r="V2602">
        <v>0</v>
      </c>
      <c r="W2602">
        <v>0</v>
      </c>
      <c r="X2602">
        <v>0</v>
      </c>
      <c r="Y2602">
        <v>0</v>
      </c>
      <c r="Z2602">
        <v>0</v>
      </c>
      <c r="AA2602">
        <v>0</v>
      </c>
      <c r="AB2602">
        <v>0</v>
      </c>
      <c r="AC2602">
        <v>0</v>
      </c>
      <c r="AD2602">
        <v>0</v>
      </c>
      <c r="AE2602">
        <v>0</v>
      </c>
      <c r="AF2602">
        <v>0</v>
      </c>
      <c r="AG2602" t="s">
        <v>13000</v>
      </c>
      <c r="AH2602" s="21" t="str">
        <f t="shared" si="80"/>
        <v>YR21</v>
      </c>
      <c r="AI2602" s="21">
        <v>107.92500000000001</v>
      </c>
      <c r="AJ2602" s="21">
        <f t="shared" si="81"/>
        <v>100</v>
      </c>
      <c r="AK2602" s="21" t="s">
        <v>2060</v>
      </c>
      <c r="AL2602" t="s">
        <v>3993</v>
      </c>
      <c r="AM2602" t="s">
        <v>53</v>
      </c>
      <c r="AN2602" t="s">
        <v>2029</v>
      </c>
    </row>
    <row r="2603" spans="1:40" ht="15" hidden="1" thickTop="1" x14ac:dyDescent="0.35">
      <c r="A2603" t="s">
        <v>12952</v>
      </c>
      <c r="B2603" t="s">
        <v>13002</v>
      </c>
      <c r="C2603" t="s">
        <v>4943</v>
      </c>
      <c r="D2603" t="s">
        <v>13003</v>
      </c>
      <c r="E2603" t="s">
        <v>2562</v>
      </c>
      <c r="F2603">
        <v>1</v>
      </c>
      <c r="G2603" t="s">
        <v>2546</v>
      </c>
      <c r="H2603" t="s">
        <v>2510</v>
      </c>
      <c r="I2603" t="s">
        <v>2511</v>
      </c>
      <c r="J2603" t="s">
        <v>2547</v>
      </c>
      <c r="K2603" t="s">
        <v>2548</v>
      </c>
      <c r="L2603" t="s">
        <v>2058</v>
      </c>
      <c r="M2603" t="s">
        <v>2059</v>
      </c>
      <c r="N2603">
        <v>2</v>
      </c>
      <c r="O2603">
        <v>67</v>
      </c>
      <c r="P2603">
        <v>0.27</v>
      </c>
      <c r="Q2603">
        <v>24480</v>
      </c>
      <c r="R2603">
        <v>0</v>
      </c>
      <c r="S2603">
        <v>0</v>
      </c>
      <c r="T2603">
        <v>0</v>
      </c>
      <c r="U2603">
        <v>0</v>
      </c>
      <c r="V2603">
        <v>0</v>
      </c>
      <c r="W2603">
        <v>0</v>
      </c>
      <c r="X2603">
        <v>2</v>
      </c>
      <c r="Y2603">
        <v>67</v>
      </c>
      <c r="Z2603">
        <v>0.27</v>
      </c>
      <c r="AA2603">
        <v>0</v>
      </c>
      <c r="AB2603">
        <v>0</v>
      </c>
      <c r="AC2603">
        <v>0</v>
      </c>
      <c r="AD2603">
        <v>0</v>
      </c>
      <c r="AE2603">
        <v>0</v>
      </c>
      <c r="AF2603">
        <v>0</v>
      </c>
      <c r="AG2603" t="s">
        <v>13004</v>
      </c>
      <c r="AH2603" s="21" t="str">
        <f t="shared" si="80"/>
        <v>YR21</v>
      </c>
      <c r="AI2603" s="21">
        <v>107.92500000000001</v>
      </c>
      <c r="AJ2603" s="21">
        <f t="shared" si="81"/>
        <v>99.726307189542482</v>
      </c>
      <c r="AK2603" s="21" t="s">
        <v>2063</v>
      </c>
      <c r="AL2603" t="s">
        <v>2551</v>
      </c>
      <c r="AM2603" t="s">
        <v>53</v>
      </c>
      <c r="AN2603" t="s">
        <v>2030</v>
      </c>
    </row>
    <row r="2604" spans="1:40" ht="15" hidden="1" thickTop="1" x14ac:dyDescent="0.35">
      <c r="A2604" t="s">
        <v>12956</v>
      </c>
      <c r="B2604" t="s">
        <v>13006</v>
      </c>
      <c r="C2604" t="s">
        <v>2739</v>
      </c>
      <c r="D2604" t="s">
        <v>13007</v>
      </c>
      <c r="E2604" t="s">
        <v>2575</v>
      </c>
      <c r="F2604">
        <v>1</v>
      </c>
      <c r="G2604" t="s">
        <v>2576</v>
      </c>
      <c r="H2604" t="s">
        <v>2577</v>
      </c>
      <c r="I2604" t="s">
        <v>2511</v>
      </c>
      <c r="J2604" t="s">
        <v>2741</v>
      </c>
      <c r="K2604" t="s">
        <v>2742</v>
      </c>
      <c r="L2604" t="s">
        <v>2058</v>
      </c>
      <c r="M2604" t="s">
        <v>2059</v>
      </c>
      <c r="N2604">
        <v>0</v>
      </c>
      <c r="O2604">
        <v>0</v>
      </c>
      <c r="P2604">
        <v>0</v>
      </c>
      <c r="Q2604">
        <v>24480</v>
      </c>
      <c r="R2604">
        <v>0</v>
      </c>
      <c r="S2604">
        <v>0</v>
      </c>
      <c r="T2604">
        <v>0</v>
      </c>
      <c r="U2604">
        <v>0</v>
      </c>
      <c r="V2604">
        <v>0</v>
      </c>
      <c r="W2604">
        <v>0</v>
      </c>
      <c r="X2604">
        <v>0</v>
      </c>
      <c r="Y2604">
        <v>0</v>
      </c>
      <c r="Z2604">
        <v>0</v>
      </c>
      <c r="AA2604">
        <v>0</v>
      </c>
      <c r="AB2604">
        <v>0</v>
      </c>
      <c r="AC2604">
        <v>0</v>
      </c>
      <c r="AD2604">
        <v>0</v>
      </c>
      <c r="AE2604">
        <v>0</v>
      </c>
      <c r="AF2604">
        <v>0</v>
      </c>
      <c r="AG2604" t="s">
        <v>13008</v>
      </c>
      <c r="AH2604" s="21" t="str">
        <f t="shared" si="80"/>
        <v>YO98</v>
      </c>
      <c r="AI2604" s="21">
        <v>107.92500000000001</v>
      </c>
      <c r="AJ2604" s="21">
        <f t="shared" si="81"/>
        <v>100</v>
      </c>
      <c r="AK2604" s="21" t="s">
        <v>2060</v>
      </c>
      <c r="AL2604" t="s">
        <v>2613</v>
      </c>
      <c r="AM2604" t="s">
        <v>53</v>
      </c>
      <c r="AN2604" t="s">
        <v>2031</v>
      </c>
    </row>
    <row r="2605" spans="1:40" ht="15" hidden="1" thickTop="1" x14ac:dyDescent="0.35">
      <c r="A2605" t="s">
        <v>12960</v>
      </c>
      <c r="B2605" t="s">
        <v>13009</v>
      </c>
      <c r="C2605" t="s">
        <v>3608</v>
      </c>
      <c r="D2605" t="s">
        <v>13010</v>
      </c>
      <c r="E2605" t="s">
        <v>44</v>
      </c>
      <c r="F2605">
        <v>1</v>
      </c>
      <c r="G2605" t="s">
        <v>2055</v>
      </c>
      <c r="H2605" t="s">
        <v>2056</v>
      </c>
      <c r="I2605" t="s">
        <v>2511</v>
      </c>
      <c r="J2605" t="s">
        <v>3609</v>
      </c>
      <c r="K2605" t="s">
        <v>42</v>
      </c>
      <c r="L2605" t="s">
        <v>2058</v>
      </c>
      <c r="M2605" t="s">
        <v>2059</v>
      </c>
      <c r="N2605">
        <v>0</v>
      </c>
      <c r="O2605">
        <v>0</v>
      </c>
      <c r="P2605">
        <v>0</v>
      </c>
      <c r="Q2605">
        <v>24480</v>
      </c>
      <c r="R2605">
        <v>0</v>
      </c>
      <c r="S2605">
        <v>0</v>
      </c>
      <c r="T2605">
        <v>0</v>
      </c>
      <c r="U2605">
        <v>0</v>
      </c>
      <c r="V2605">
        <v>0</v>
      </c>
      <c r="W2605">
        <v>0</v>
      </c>
      <c r="X2605">
        <v>0</v>
      </c>
      <c r="Y2605">
        <v>0</v>
      </c>
      <c r="Z2605">
        <v>0</v>
      </c>
      <c r="AA2605">
        <v>0</v>
      </c>
      <c r="AB2605">
        <v>0</v>
      </c>
      <c r="AC2605">
        <v>0</v>
      </c>
      <c r="AD2605">
        <v>0</v>
      </c>
      <c r="AE2605">
        <v>0</v>
      </c>
      <c r="AF2605">
        <v>0</v>
      </c>
      <c r="AG2605" t="s">
        <v>13011</v>
      </c>
      <c r="AH2605" s="21" t="str">
        <f t="shared" si="80"/>
        <v>YR20</v>
      </c>
      <c r="AI2605" s="21">
        <v>107.92500000000001</v>
      </c>
      <c r="AJ2605" s="21">
        <f t="shared" si="81"/>
        <v>100</v>
      </c>
      <c r="AK2605" s="21" t="s">
        <v>2060</v>
      </c>
      <c r="AL2605" t="s">
        <v>3610</v>
      </c>
      <c r="AM2605" t="s">
        <v>53</v>
      </c>
      <c r="AN2605" t="s">
        <v>2031</v>
      </c>
    </row>
    <row r="2606" spans="1:40" ht="15" hidden="1" thickTop="1" x14ac:dyDescent="0.35">
      <c r="A2606" t="s">
        <v>12965</v>
      </c>
      <c r="B2606" t="s">
        <v>13012</v>
      </c>
      <c r="C2606" t="s">
        <v>5668</v>
      </c>
      <c r="D2606" t="s">
        <v>13013</v>
      </c>
      <c r="E2606" t="s">
        <v>3013</v>
      </c>
      <c r="F2606">
        <v>1</v>
      </c>
      <c r="G2606" t="s">
        <v>2600</v>
      </c>
      <c r="H2606" t="s">
        <v>2577</v>
      </c>
      <c r="I2606" t="s">
        <v>2511</v>
      </c>
      <c r="J2606" t="s">
        <v>3183</v>
      </c>
      <c r="K2606" t="s">
        <v>2742</v>
      </c>
      <c r="L2606" t="s">
        <v>2058</v>
      </c>
      <c r="M2606" t="s">
        <v>2059</v>
      </c>
      <c r="N2606">
        <v>0</v>
      </c>
      <c r="O2606">
        <v>0</v>
      </c>
      <c r="P2606">
        <v>0</v>
      </c>
      <c r="Q2606">
        <v>24480</v>
      </c>
      <c r="R2606">
        <v>0</v>
      </c>
      <c r="S2606">
        <v>0</v>
      </c>
      <c r="T2606">
        <v>0</v>
      </c>
      <c r="U2606">
        <v>0</v>
      </c>
      <c r="V2606">
        <v>0</v>
      </c>
      <c r="W2606">
        <v>0</v>
      </c>
      <c r="X2606">
        <v>0</v>
      </c>
      <c r="Y2606">
        <v>0</v>
      </c>
      <c r="Z2606">
        <v>0</v>
      </c>
      <c r="AA2606">
        <v>0</v>
      </c>
      <c r="AB2606">
        <v>0</v>
      </c>
      <c r="AC2606">
        <v>0</v>
      </c>
      <c r="AD2606">
        <v>0</v>
      </c>
      <c r="AE2606">
        <v>0</v>
      </c>
      <c r="AF2606">
        <v>0</v>
      </c>
      <c r="AG2606" t="s">
        <v>13014</v>
      </c>
      <c r="AH2606" s="21" t="str">
        <f t="shared" si="80"/>
        <v>YO98</v>
      </c>
      <c r="AI2606" s="21">
        <v>107.92500000000001</v>
      </c>
      <c r="AJ2606" s="21">
        <f t="shared" si="81"/>
        <v>100</v>
      </c>
      <c r="AK2606" s="21" t="s">
        <v>2060</v>
      </c>
      <c r="AL2606" t="s">
        <v>2551</v>
      </c>
      <c r="AM2606" t="s">
        <v>53</v>
      </c>
      <c r="AN2606" t="s">
        <v>2031</v>
      </c>
    </row>
    <row r="2607" spans="1:40" ht="15" hidden="1" thickTop="1" x14ac:dyDescent="0.35">
      <c r="A2607" t="s">
        <v>12969</v>
      </c>
      <c r="B2607" t="s">
        <v>13016</v>
      </c>
      <c r="C2607" t="s">
        <v>6424</v>
      </c>
      <c r="D2607" t="s">
        <v>13017</v>
      </c>
      <c r="E2607" t="s">
        <v>44</v>
      </c>
      <c r="F2607">
        <v>1</v>
      </c>
      <c r="G2607" t="s">
        <v>2055</v>
      </c>
      <c r="H2607" t="s">
        <v>2056</v>
      </c>
      <c r="I2607" t="s">
        <v>2511</v>
      </c>
      <c r="J2607" t="s">
        <v>3609</v>
      </c>
      <c r="K2607" t="s">
        <v>42</v>
      </c>
      <c r="L2607" t="s">
        <v>2058</v>
      </c>
      <c r="M2607" t="s">
        <v>2207</v>
      </c>
      <c r="N2607">
        <v>2</v>
      </c>
      <c r="O2607">
        <v>155</v>
      </c>
      <c r="P2607">
        <v>1.17</v>
      </c>
      <c r="Q2607">
        <v>13260</v>
      </c>
      <c r="R2607">
        <v>1</v>
      </c>
      <c r="S2607">
        <v>57</v>
      </c>
      <c r="T2607">
        <v>0.43</v>
      </c>
      <c r="U2607">
        <v>0</v>
      </c>
      <c r="V2607">
        <v>0</v>
      </c>
      <c r="W2607">
        <v>0</v>
      </c>
      <c r="X2607">
        <v>1</v>
      </c>
      <c r="Y2607">
        <v>98</v>
      </c>
      <c r="Z2607">
        <v>0.74</v>
      </c>
      <c r="AA2607">
        <v>0</v>
      </c>
      <c r="AB2607">
        <v>0</v>
      </c>
      <c r="AC2607">
        <v>0</v>
      </c>
      <c r="AD2607">
        <v>0</v>
      </c>
      <c r="AE2607">
        <v>0</v>
      </c>
      <c r="AF2607">
        <v>0</v>
      </c>
      <c r="AG2607" t="s">
        <v>13018</v>
      </c>
      <c r="AH2607" s="21" t="str">
        <f t="shared" si="80"/>
        <v>YO27</v>
      </c>
      <c r="AI2607" s="21">
        <v>58.5</v>
      </c>
      <c r="AJ2607" s="21">
        <f t="shared" si="81"/>
        <v>98.83107088989442</v>
      </c>
      <c r="AK2607" s="21" t="s">
        <v>2063</v>
      </c>
      <c r="AL2607" t="s">
        <v>3610</v>
      </c>
      <c r="AM2607" t="s">
        <v>53</v>
      </c>
      <c r="AN2607" t="s">
        <v>2029</v>
      </c>
    </row>
    <row r="2608" spans="1:40" ht="15" hidden="1" thickTop="1" x14ac:dyDescent="0.35">
      <c r="A2608" t="s">
        <v>12973</v>
      </c>
      <c r="B2608" t="s">
        <v>13020</v>
      </c>
      <c r="C2608" t="s">
        <v>7888</v>
      </c>
      <c r="D2608" t="s">
        <v>13021</v>
      </c>
      <c r="E2608" t="s">
        <v>2667</v>
      </c>
      <c r="F2608">
        <v>1</v>
      </c>
      <c r="G2608" t="s">
        <v>2509</v>
      </c>
      <c r="H2608" t="s">
        <v>2510</v>
      </c>
      <c r="I2608" t="s">
        <v>2511</v>
      </c>
      <c r="J2608" t="s">
        <v>2794</v>
      </c>
      <c r="K2608" t="s">
        <v>2669</v>
      </c>
      <c r="L2608" t="s">
        <v>2058</v>
      </c>
      <c r="M2608" t="s">
        <v>2982</v>
      </c>
      <c r="N2608">
        <v>0</v>
      </c>
      <c r="O2608">
        <v>0</v>
      </c>
      <c r="P2608">
        <v>0</v>
      </c>
      <c r="Q2608">
        <v>14280</v>
      </c>
      <c r="R2608">
        <v>0</v>
      </c>
      <c r="S2608">
        <v>0</v>
      </c>
      <c r="T2608">
        <v>0</v>
      </c>
      <c r="U2608">
        <v>0</v>
      </c>
      <c r="V2608">
        <v>0</v>
      </c>
      <c r="W2608">
        <v>0</v>
      </c>
      <c r="X2608">
        <v>0</v>
      </c>
      <c r="Y2608">
        <v>0</v>
      </c>
      <c r="Z2608">
        <v>0</v>
      </c>
      <c r="AA2608">
        <v>0</v>
      </c>
      <c r="AB2608">
        <v>0</v>
      </c>
      <c r="AC2608">
        <v>0</v>
      </c>
      <c r="AD2608">
        <v>0</v>
      </c>
      <c r="AE2608">
        <v>0</v>
      </c>
      <c r="AF2608">
        <v>0</v>
      </c>
      <c r="AG2608" t="s">
        <v>13022</v>
      </c>
      <c r="AH2608" s="21" t="str">
        <f t="shared" si="80"/>
        <v>YO27</v>
      </c>
      <c r="AI2608" s="21">
        <v>62.999999999999986</v>
      </c>
      <c r="AJ2608" s="21">
        <f t="shared" si="81"/>
        <v>100</v>
      </c>
      <c r="AK2608" s="21" t="s">
        <v>2060</v>
      </c>
      <c r="AL2608" t="s">
        <v>2515</v>
      </c>
      <c r="AM2608" t="s">
        <v>53</v>
      </c>
      <c r="AN2608" t="s">
        <v>2029</v>
      </c>
    </row>
    <row r="2609" spans="1:40" ht="15" hidden="1" thickTop="1" x14ac:dyDescent="0.35">
      <c r="A2609" t="s">
        <v>12977</v>
      </c>
      <c r="B2609" t="s">
        <v>13024</v>
      </c>
      <c r="C2609" t="s">
        <v>5396</v>
      </c>
      <c r="D2609" t="s">
        <v>13025</v>
      </c>
      <c r="E2609" t="s">
        <v>146</v>
      </c>
      <c r="F2609">
        <v>1</v>
      </c>
      <c r="G2609" t="s">
        <v>2524</v>
      </c>
      <c r="H2609" t="s">
        <v>2056</v>
      </c>
      <c r="I2609" t="s">
        <v>2511</v>
      </c>
      <c r="J2609" t="s">
        <v>3189</v>
      </c>
      <c r="K2609" t="s">
        <v>62</v>
      </c>
      <c r="L2609" t="s">
        <v>2058</v>
      </c>
      <c r="M2609" t="s">
        <v>2059</v>
      </c>
      <c r="N2609">
        <v>0</v>
      </c>
      <c r="O2609">
        <v>0</v>
      </c>
      <c r="P2609">
        <v>0</v>
      </c>
      <c r="Q2609">
        <v>24480</v>
      </c>
      <c r="R2609">
        <v>0</v>
      </c>
      <c r="S2609">
        <v>0</v>
      </c>
      <c r="T2609">
        <v>0</v>
      </c>
      <c r="U2609">
        <v>0</v>
      </c>
      <c r="V2609">
        <v>0</v>
      </c>
      <c r="W2609">
        <v>0</v>
      </c>
      <c r="X2609">
        <v>0</v>
      </c>
      <c r="Y2609">
        <v>0</v>
      </c>
      <c r="Z2609">
        <v>0</v>
      </c>
      <c r="AA2609">
        <v>0</v>
      </c>
      <c r="AB2609">
        <v>0</v>
      </c>
      <c r="AC2609">
        <v>0</v>
      </c>
      <c r="AD2609">
        <v>0</v>
      </c>
      <c r="AE2609">
        <v>0</v>
      </c>
      <c r="AF2609">
        <v>0</v>
      </c>
      <c r="AG2609" t="s">
        <v>13026</v>
      </c>
      <c r="AH2609" s="21" t="str">
        <f t="shared" si="80"/>
        <v>YO27</v>
      </c>
      <c r="AI2609" s="21">
        <v>107.92500000000001</v>
      </c>
      <c r="AJ2609" s="21">
        <f t="shared" si="81"/>
        <v>100</v>
      </c>
      <c r="AK2609" s="21" t="s">
        <v>2060</v>
      </c>
      <c r="AL2609" t="s">
        <v>2527</v>
      </c>
      <c r="AM2609" t="s">
        <v>53</v>
      </c>
      <c r="AN2609" t="s">
        <v>2031</v>
      </c>
    </row>
    <row r="2610" spans="1:40" ht="15" hidden="1" thickTop="1" x14ac:dyDescent="0.35">
      <c r="A2610" t="s">
        <v>12981</v>
      </c>
      <c r="B2610" t="s">
        <v>13028</v>
      </c>
      <c r="C2610" t="s">
        <v>117</v>
      </c>
      <c r="D2610" t="s">
        <v>13029</v>
      </c>
      <c r="E2610" t="s">
        <v>560</v>
      </c>
      <c r="F2610">
        <v>1</v>
      </c>
      <c r="G2610" t="s">
        <v>2055</v>
      </c>
      <c r="H2610" t="s">
        <v>2056</v>
      </c>
      <c r="I2610" t="s">
        <v>2511</v>
      </c>
      <c r="J2610" t="s">
        <v>67</v>
      </c>
      <c r="K2610" t="s">
        <v>68</v>
      </c>
      <c r="L2610" t="s">
        <v>2058</v>
      </c>
      <c r="M2610" t="s">
        <v>2059</v>
      </c>
      <c r="N2610">
        <v>0</v>
      </c>
      <c r="O2610">
        <v>0</v>
      </c>
      <c r="P2610">
        <v>0</v>
      </c>
      <c r="Q2610">
        <v>24480</v>
      </c>
      <c r="R2610">
        <v>0</v>
      </c>
      <c r="S2610">
        <v>0</v>
      </c>
      <c r="T2610">
        <v>0</v>
      </c>
      <c r="U2610">
        <v>0</v>
      </c>
      <c r="V2610">
        <v>0</v>
      </c>
      <c r="W2610">
        <v>0</v>
      </c>
      <c r="X2610">
        <v>0</v>
      </c>
      <c r="Y2610">
        <v>0</v>
      </c>
      <c r="Z2610">
        <v>0</v>
      </c>
      <c r="AA2610">
        <v>0</v>
      </c>
      <c r="AB2610">
        <v>0</v>
      </c>
      <c r="AC2610">
        <v>0</v>
      </c>
      <c r="AD2610">
        <v>0</v>
      </c>
      <c r="AE2610">
        <v>0</v>
      </c>
      <c r="AF2610">
        <v>0</v>
      </c>
      <c r="AG2610" t="s">
        <v>345</v>
      </c>
      <c r="AH2610" s="21" t="str">
        <f t="shared" si="80"/>
        <v>YR21</v>
      </c>
      <c r="AI2610" s="21">
        <v>107.92500000000001</v>
      </c>
      <c r="AJ2610" s="21">
        <f t="shared" si="81"/>
        <v>100</v>
      </c>
      <c r="AK2610" s="21" t="s">
        <v>2060</v>
      </c>
      <c r="AL2610" t="s">
        <v>70</v>
      </c>
      <c r="AM2610" t="s">
        <v>53</v>
      </c>
      <c r="AN2610" t="s">
        <v>2031</v>
      </c>
    </row>
    <row r="2611" spans="1:40" ht="15" hidden="1" thickTop="1" x14ac:dyDescent="0.35">
      <c r="A2611" t="s">
        <v>12985</v>
      </c>
      <c r="B2611" t="s">
        <v>13031</v>
      </c>
      <c r="C2611" t="s">
        <v>3901</v>
      </c>
      <c r="D2611" t="s">
        <v>13032</v>
      </c>
      <c r="E2611" t="s">
        <v>3903</v>
      </c>
      <c r="F2611">
        <v>1</v>
      </c>
      <c r="G2611" t="s">
        <v>2619</v>
      </c>
      <c r="H2611" t="s">
        <v>2620</v>
      </c>
      <c r="I2611" t="s">
        <v>2511</v>
      </c>
      <c r="J2611" t="s">
        <v>3904</v>
      </c>
      <c r="K2611" t="s">
        <v>2622</v>
      </c>
      <c r="L2611" t="s">
        <v>2058</v>
      </c>
      <c r="M2611" t="s">
        <v>2549</v>
      </c>
      <c r="N2611">
        <v>0</v>
      </c>
      <c r="O2611">
        <v>0</v>
      </c>
      <c r="P2611">
        <v>0</v>
      </c>
      <c r="Q2611">
        <v>14280</v>
      </c>
      <c r="R2611">
        <v>0</v>
      </c>
      <c r="S2611">
        <v>0</v>
      </c>
      <c r="T2611">
        <v>0</v>
      </c>
      <c r="U2611">
        <v>0</v>
      </c>
      <c r="V2611">
        <v>0</v>
      </c>
      <c r="W2611">
        <v>0</v>
      </c>
      <c r="X2611">
        <v>0</v>
      </c>
      <c r="Y2611">
        <v>0</v>
      </c>
      <c r="Z2611">
        <v>0</v>
      </c>
      <c r="AA2611">
        <v>0</v>
      </c>
      <c r="AB2611">
        <v>0</v>
      </c>
      <c r="AC2611">
        <v>0</v>
      </c>
      <c r="AD2611">
        <v>0</v>
      </c>
      <c r="AE2611">
        <v>0</v>
      </c>
      <c r="AF2611">
        <v>0</v>
      </c>
      <c r="AG2611" t="s">
        <v>13033</v>
      </c>
      <c r="AH2611" s="21" t="str">
        <f t="shared" si="80"/>
        <v>YR21</v>
      </c>
      <c r="AI2611" s="21">
        <v>62.999999999999986</v>
      </c>
      <c r="AJ2611" s="21">
        <f t="shared" si="81"/>
        <v>100</v>
      </c>
      <c r="AK2611" s="21" t="s">
        <v>2060</v>
      </c>
      <c r="AL2611" t="s">
        <v>2624</v>
      </c>
      <c r="AM2611" t="s">
        <v>53</v>
      </c>
      <c r="AN2611" t="s">
        <v>2029</v>
      </c>
    </row>
    <row r="2612" spans="1:40" ht="15" hidden="1" thickTop="1" x14ac:dyDescent="0.35">
      <c r="A2612" t="s">
        <v>2311</v>
      </c>
      <c r="B2612" t="s">
        <v>13035</v>
      </c>
      <c r="C2612" t="s">
        <v>3203</v>
      </c>
      <c r="D2612" t="s">
        <v>13036</v>
      </c>
      <c r="E2612" t="s">
        <v>3231</v>
      </c>
      <c r="F2612">
        <v>1</v>
      </c>
      <c r="G2612" t="s">
        <v>2816</v>
      </c>
      <c r="H2612" t="s">
        <v>2620</v>
      </c>
      <c r="I2612" t="s">
        <v>2511</v>
      </c>
      <c r="J2612" t="s">
        <v>2826</v>
      </c>
      <c r="K2612" t="s">
        <v>2827</v>
      </c>
      <c r="L2612" t="s">
        <v>2058</v>
      </c>
      <c r="M2612" t="s">
        <v>2059</v>
      </c>
      <c r="N2612">
        <v>0</v>
      </c>
      <c r="O2612">
        <v>0</v>
      </c>
      <c r="P2612">
        <v>0</v>
      </c>
      <c r="Q2612">
        <v>24480</v>
      </c>
      <c r="R2612">
        <v>0</v>
      </c>
      <c r="S2612">
        <v>0</v>
      </c>
      <c r="T2612">
        <v>0</v>
      </c>
      <c r="U2612">
        <v>0</v>
      </c>
      <c r="V2612">
        <v>0</v>
      </c>
      <c r="W2612">
        <v>0</v>
      </c>
      <c r="X2612">
        <v>0</v>
      </c>
      <c r="Y2612">
        <v>0</v>
      </c>
      <c r="Z2612">
        <v>0</v>
      </c>
      <c r="AA2612">
        <v>0</v>
      </c>
      <c r="AB2612">
        <v>0</v>
      </c>
      <c r="AC2612">
        <v>0</v>
      </c>
      <c r="AD2612">
        <v>0</v>
      </c>
      <c r="AE2612">
        <v>0</v>
      </c>
      <c r="AF2612">
        <v>0</v>
      </c>
      <c r="AG2612" t="s">
        <v>13037</v>
      </c>
      <c r="AH2612" s="21" t="str">
        <f t="shared" si="80"/>
        <v>YR20</v>
      </c>
      <c r="AI2612" s="21">
        <v>107.92500000000001</v>
      </c>
      <c r="AJ2612" s="21">
        <f t="shared" si="81"/>
        <v>100</v>
      </c>
      <c r="AK2612" s="21" t="s">
        <v>2060</v>
      </c>
      <c r="AL2612" t="s">
        <v>2829</v>
      </c>
      <c r="AM2612" t="s">
        <v>53</v>
      </c>
      <c r="AN2612" t="s">
        <v>2031</v>
      </c>
    </row>
    <row r="2613" spans="1:40" ht="15" hidden="1" thickTop="1" x14ac:dyDescent="0.35">
      <c r="A2613" t="s">
        <v>12992</v>
      </c>
      <c r="B2613" t="s">
        <v>13039</v>
      </c>
      <c r="C2613" t="s">
        <v>3372</v>
      </c>
      <c r="D2613" t="s">
        <v>13040</v>
      </c>
      <c r="E2613" t="s">
        <v>2825</v>
      </c>
      <c r="F2613">
        <v>1</v>
      </c>
      <c r="G2613" t="s">
        <v>2816</v>
      </c>
      <c r="H2613" t="s">
        <v>2620</v>
      </c>
      <c r="I2613" t="s">
        <v>2511</v>
      </c>
      <c r="J2613" t="s">
        <v>2826</v>
      </c>
      <c r="K2613" t="s">
        <v>2827</v>
      </c>
      <c r="L2613" t="s">
        <v>2058</v>
      </c>
      <c r="M2613" t="s">
        <v>2170</v>
      </c>
      <c r="N2613">
        <v>0</v>
      </c>
      <c r="O2613">
        <v>0</v>
      </c>
      <c r="P2613">
        <v>0</v>
      </c>
      <c r="Q2613">
        <v>15300</v>
      </c>
      <c r="R2613">
        <v>0</v>
      </c>
      <c r="S2613">
        <v>0</v>
      </c>
      <c r="T2613">
        <v>0</v>
      </c>
      <c r="U2613">
        <v>0</v>
      </c>
      <c r="V2613">
        <v>0</v>
      </c>
      <c r="W2613">
        <v>0</v>
      </c>
      <c r="X2613">
        <v>0</v>
      </c>
      <c r="Y2613">
        <v>0</v>
      </c>
      <c r="Z2613">
        <v>0</v>
      </c>
      <c r="AA2613">
        <v>0</v>
      </c>
      <c r="AB2613">
        <v>0</v>
      </c>
      <c r="AC2613">
        <v>0</v>
      </c>
      <c r="AD2613">
        <v>0</v>
      </c>
      <c r="AE2613">
        <v>0</v>
      </c>
      <c r="AF2613">
        <v>0</v>
      </c>
      <c r="AG2613" t="s">
        <v>13041</v>
      </c>
      <c r="AH2613" s="21" t="str">
        <f t="shared" si="80"/>
        <v>YO27</v>
      </c>
      <c r="AI2613" s="21">
        <v>67.5</v>
      </c>
      <c r="AJ2613" s="21">
        <f t="shared" si="81"/>
        <v>100</v>
      </c>
      <c r="AK2613" s="21" t="s">
        <v>2060</v>
      </c>
      <c r="AL2613" t="s">
        <v>2829</v>
      </c>
      <c r="AM2613" t="s">
        <v>53</v>
      </c>
      <c r="AN2613" t="s">
        <v>2031</v>
      </c>
    </row>
    <row r="2614" spans="1:40" ht="15" hidden="1" thickTop="1" x14ac:dyDescent="0.35">
      <c r="A2614" t="s">
        <v>12996</v>
      </c>
      <c r="B2614" t="s">
        <v>13042</v>
      </c>
      <c r="C2614" t="s">
        <v>4750</v>
      </c>
      <c r="D2614" t="s">
        <v>13043</v>
      </c>
      <c r="E2614" t="s">
        <v>46</v>
      </c>
      <c r="F2614">
        <v>1</v>
      </c>
      <c r="G2614" t="s">
        <v>2055</v>
      </c>
      <c r="H2614" t="s">
        <v>2056</v>
      </c>
      <c r="I2614" t="s">
        <v>2511</v>
      </c>
      <c r="J2614" t="s">
        <v>4752</v>
      </c>
      <c r="K2614" t="s">
        <v>42</v>
      </c>
      <c r="L2614" t="s">
        <v>2058</v>
      </c>
      <c r="M2614" t="s">
        <v>2059</v>
      </c>
      <c r="N2614">
        <v>0</v>
      </c>
      <c r="O2614">
        <v>0</v>
      </c>
      <c r="P2614">
        <v>0</v>
      </c>
      <c r="Q2614">
        <v>24480</v>
      </c>
      <c r="R2614">
        <v>0</v>
      </c>
      <c r="S2614">
        <v>0</v>
      </c>
      <c r="T2614">
        <v>0</v>
      </c>
      <c r="U2614">
        <v>0</v>
      </c>
      <c r="V2614">
        <v>0</v>
      </c>
      <c r="W2614">
        <v>0</v>
      </c>
      <c r="X2614">
        <v>0</v>
      </c>
      <c r="Y2614">
        <v>0</v>
      </c>
      <c r="Z2614">
        <v>0</v>
      </c>
      <c r="AA2614">
        <v>0</v>
      </c>
      <c r="AB2614">
        <v>0</v>
      </c>
      <c r="AC2614">
        <v>0</v>
      </c>
      <c r="AD2614">
        <v>0</v>
      </c>
      <c r="AE2614">
        <v>0</v>
      </c>
      <c r="AF2614">
        <v>0</v>
      </c>
      <c r="AG2614" t="s">
        <v>13044</v>
      </c>
      <c r="AH2614" s="21" t="str">
        <f t="shared" si="80"/>
        <v>YN23</v>
      </c>
      <c r="AI2614" s="21">
        <v>107.92500000000001</v>
      </c>
      <c r="AJ2614" s="21">
        <f t="shared" si="81"/>
        <v>100</v>
      </c>
      <c r="AK2614" s="21" t="s">
        <v>2060</v>
      </c>
      <c r="AL2614" t="s">
        <v>2841</v>
      </c>
      <c r="AM2614" t="s">
        <v>53</v>
      </c>
      <c r="AN2614" t="s">
        <v>2031</v>
      </c>
    </row>
    <row r="2615" spans="1:40" ht="15" hidden="1" thickTop="1" x14ac:dyDescent="0.35">
      <c r="A2615" t="s">
        <v>13001</v>
      </c>
      <c r="B2615" t="s">
        <v>13046</v>
      </c>
      <c r="C2615" t="s">
        <v>3654</v>
      </c>
      <c r="D2615" t="s">
        <v>13047</v>
      </c>
      <c r="E2615" t="s">
        <v>3656</v>
      </c>
      <c r="F2615">
        <v>1</v>
      </c>
      <c r="G2615" t="s">
        <v>2619</v>
      </c>
      <c r="H2615" t="s">
        <v>2620</v>
      </c>
      <c r="I2615" t="s">
        <v>2511</v>
      </c>
      <c r="J2615" t="s">
        <v>3657</v>
      </c>
      <c r="K2615" t="s">
        <v>2655</v>
      </c>
      <c r="L2615" t="s">
        <v>2058</v>
      </c>
      <c r="M2615" t="s">
        <v>2059</v>
      </c>
      <c r="N2615">
        <v>0</v>
      </c>
      <c r="O2615">
        <v>0</v>
      </c>
      <c r="P2615">
        <v>0</v>
      </c>
      <c r="Q2615">
        <v>24480</v>
      </c>
      <c r="R2615">
        <v>0</v>
      </c>
      <c r="S2615">
        <v>0</v>
      </c>
      <c r="T2615">
        <v>0</v>
      </c>
      <c r="U2615">
        <v>0</v>
      </c>
      <c r="V2615">
        <v>0</v>
      </c>
      <c r="W2615">
        <v>0</v>
      </c>
      <c r="X2615">
        <v>0</v>
      </c>
      <c r="Y2615">
        <v>0</v>
      </c>
      <c r="Z2615">
        <v>0</v>
      </c>
      <c r="AA2615">
        <v>0</v>
      </c>
      <c r="AB2615">
        <v>0</v>
      </c>
      <c r="AC2615">
        <v>0</v>
      </c>
      <c r="AD2615">
        <v>0</v>
      </c>
      <c r="AE2615">
        <v>0</v>
      </c>
      <c r="AF2615">
        <v>0</v>
      </c>
      <c r="AG2615" t="s">
        <v>13048</v>
      </c>
      <c r="AH2615" s="21" t="str">
        <f t="shared" si="80"/>
        <v>YR21</v>
      </c>
      <c r="AI2615" s="21">
        <v>107.92500000000001</v>
      </c>
      <c r="AJ2615" s="21">
        <f t="shared" si="81"/>
        <v>100</v>
      </c>
      <c r="AK2615" s="21" t="s">
        <v>2060</v>
      </c>
      <c r="AL2615" t="s">
        <v>3659</v>
      </c>
      <c r="AM2615" t="s">
        <v>53</v>
      </c>
      <c r="AN2615" t="s">
        <v>2029</v>
      </c>
    </row>
    <row r="2616" spans="1:40" ht="15" hidden="1" thickTop="1" x14ac:dyDescent="0.35">
      <c r="A2616" t="s">
        <v>13005</v>
      </c>
      <c r="B2616" t="s">
        <v>13050</v>
      </c>
      <c r="C2616" t="s">
        <v>66</v>
      </c>
      <c r="D2616" t="s">
        <v>12045</v>
      </c>
      <c r="E2616" t="s">
        <v>560</v>
      </c>
      <c r="F2616">
        <v>1</v>
      </c>
      <c r="G2616" t="s">
        <v>2055</v>
      </c>
      <c r="H2616" t="s">
        <v>2056</v>
      </c>
      <c r="I2616" t="s">
        <v>2511</v>
      </c>
      <c r="J2616" t="s">
        <v>67</v>
      </c>
      <c r="K2616" t="s">
        <v>68</v>
      </c>
      <c r="L2616" t="s">
        <v>2058</v>
      </c>
      <c r="M2616" t="s">
        <v>2059</v>
      </c>
      <c r="N2616">
        <v>3</v>
      </c>
      <c r="O2616">
        <v>84</v>
      </c>
      <c r="P2616">
        <v>0.34</v>
      </c>
      <c r="Q2616">
        <v>24480</v>
      </c>
      <c r="R2616">
        <v>1</v>
      </c>
      <c r="S2616">
        <v>24</v>
      </c>
      <c r="T2616">
        <v>0.1</v>
      </c>
      <c r="U2616">
        <v>0</v>
      </c>
      <c r="V2616">
        <v>0</v>
      </c>
      <c r="W2616">
        <v>0</v>
      </c>
      <c r="X2616">
        <v>1</v>
      </c>
      <c r="Y2616">
        <v>40</v>
      </c>
      <c r="Z2616">
        <v>0.16</v>
      </c>
      <c r="AA2616">
        <v>1</v>
      </c>
      <c r="AB2616">
        <v>20</v>
      </c>
      <c r="AC2616">
        <v>0.08</v>
      </c>
      <c r="AD2616">
        <v>0</v>
      </c>
      <c r="AE2616">
        <v>0</v>
      </c>
      <c r="AF2616">
        <v>0</v>
      </c>
      <c r="AG2616" t="s">
        <v>346</v>
      </c>
      <c r="AH2616" s="21" t="str">
        <f t="shared" si="80"/>
        <v>YN23</v>
      </c>
      <c r="AI2616" s="21">
        <v>107.92500000000001</v>
      </c>
      <c r="AJ2616" s="21">
        <f t="shared" si="81"/>
        <v>99.656862745098039</v>
      </c>
      <c r="AK2616" s="21" t="s">
        <v>2063</v>
      </c>
      <c r="AL2616" t="s">
        <v>70</v>
      </c>
      <c r="AM2616" t="s">
        <v>53</v>
      </c>
      <c r="AN2616" t="s">
        <v>2032</v>
      </c>
    </row>
    <row r="2617" spans="1:40" ht="15" hidden="1" thickTop="1" x14ac:dyDescent="0.35">
      <c r="A2617" t="s">
        <v>8263</v>
      </c>
      <c r="B2617" t="s">
        <v>13052</v>
      </c>
      <c r="C2617" t="s">
        <v>5269</v>
      </c>
      <c r="D2617" t="s">
        <v>13053</v>
      </c>
      <c r="E2617" t="s">
        <v>3058</v>
      </c>
      <c r="F2617">
        <v>2</v>
      </c>
      <c r="G2617" t="s">
        <v>2546</v>
      </c>
      <c r="H2617" t="s">
        <v>2510</v>
      </c>
      <c r="I2617" t="s">
        <v>2511</v>
      </c>
      <c r="J2617" t="s">
        <v>4675</v>
      </c>
      <c r="K2617" t="s">
        <v>3007</v>
      </c>
      <c r="L2617" t="s">
        <v>2058</v>
      </c>
      <c r="M2617" t="s">
        <v>2170</v>
      </c>
      <c r="N2617">
        <v>1</v>
      </c>
      <c r="O2617">
        <v>26</v>
      </c>
      <c r="P2617">
        <v>0.17</v>
      </c>
      <c r="Q2617">
        <v>15300</v>
      </c>
      <c r="R2617">
        <v>1</v>
      </c>
      <c r="S2617">
        <v>26</v>
      </c>
      <c r="T2617">
        <v>0.17</v>
      </c>
      <c r="U2617">
        <v>0</v>
      </c>
      <c r="V2617">
        <v>0</v>
      </c>
      <c r="W2617">
        <v>0</v>
      </c>
      <c r="X2617">
        <v>0</v>
      </c>
      <c r="Y2617">
        <v>0</v>
      </c>
      <c r="Z2617">
        <v>0</v>
      </c>
      <c r="AA2617">
        <v>0</v>
      </c>
      <c r="AB2617">
        <v>0</v>
      </c>
      <c r="AC2617">
        <v>0</v>
      </c>
      <c r="AD2617">
        <v>0</v>
      </c>
      <c r="AE2617">
        <v>0</v>
      </c>
      <c r="AF2617">
        <v>0</v>
      </c>
      <c r="AG2617" t="s">
        <v>13054</v>
      </c>
      <c r="AH2617" s="21" t="str">
        <f t="shared" si="80"/>
        <v>YO27</v>
      </c>
      <c r="AI2617" s="21">
        <v>67.5</v>
      </c>
      <c r="AJ2617" s="21">
        <f t="shared" si="81"/>
        <v>99.830065359477118</v>
      </c>
      <c r="AK2617" s="21" t="s">
        <v>2060</v>
      </c>
      <c r="AL2617" t="s">
        <v>2551</v>
      </c>
      <c r="AM2617" t="s">
        <v>53</v>
      </c>
      <c r="AN2617" t="s">
        <v>2031</v>
      </c>
    </row>
    <row r="2618" spans="1:40" ht="15" hidden="1" thickTop="1" x14ac:dyDescent="0.35">
      <c r="A2618" t="s">
        <v>8267</v>
      </c>
      <c r="B2618" t="s">
        <v>13056</v>
      </c>
      <c r="C2618" t="s">
        <v>2673</v>
      </c>
      <c r="D2618" t="s">
        <v>13057</v>
      </c>
      <c r="E2618" t="s">
        <v>2608</v>
      </c>
      <c r="F2618">
        <v>1</v>
      </c>
      <c r="G2618" t="s">
        <v>2609</v>
      </c>
      <c r="H2618" t="s">
        <v>2577</v>
      </c>
      <c r="I2618" t="s">
        <v>2511</v>
      </c>
      <c r="J2618" t="s">
        <v>2675</v>
      </c>
      <c r="K2618" t="s">
        <v>2611</v>
      </c>
      <c r="L2618" t="s">
        <v>2058</v>
      </c>
      <c r="M2618" t="s">
        <v>2059</v>
      </c>
      <c r="N2618">
        <v>0</v>
      </c>
      <c r="O2618">
        <v>0</v>
      </c>
      <c r="P2618">
        <v>0</v>
      </c>
      <c r="Q2618">
        <v>24480</v>
      </c>
      <c r="R2618">
        <v>0</v>
      </c>
      <c r="S2618">
        <v>0</v>
      </c>
      <c r="T2618">
        <v>0</v>
      </c>
      <c r="U2618">
        <v>0</v>
      </c>
      <c r="V2618">
        <v>0</v>
      </c>
      <c r="W2618">
        <v>0</v>
      </c>
      <c r="X2618">
        <v>0</v>
      </c>
      <c r="Y2618">
        <v>0</v>
      </c>
      <c r="Z2618">
        <v>0</v>
      </c>
      <c r="AA2618">
        <v>0</v>
      </c>
      <c r="AB2618">
        <v>0</v>
      </c>
      <c r="AC2618">
        <v>0</v>
      </c>
      <c r="AD2618">
        <v>0</v>
      </c>
      <c r="AE2618">
        <v>0</v>
      </c>
      <c r="AF2618">
        <v>0</v>
      </c>
      <c r="AG2618" t="s">
        <v>13058</v>
      </c>
      <c r="AH2618" s="21" t="str">
        <f t="shared" si="80"/>
        <v>YN23</v>
      </c>
      <c r="AI2618" s="21">
        <v>107.92500000000001</v>
      </c>
      <c r="AJ2618" s="21">
        <f t="shared" si="81"/>
        <v>100</v>
      </c>
      <c r="AK2618" s="21" t="s">
        <v>2060</v>
      </c>
      <c r="AL2618" t="s">
        <v>2581</v>
      </c>
      <c r="AM2618" t="s">
        <v>53</v>
      </c>
      <c r="AN2618" t="s">
        <v>2029</v>
      </c>
    </row>
    <row r="2619" spans="1:40" ht="15" hidden="1" thickTop="1" x14ac:dyDescent="0.35">
      <c r="A2619" t="s">
        <v>13015</v>
      </c>
      <c r="B2619" t="s">
        <v>13060</v>
      </c>
      <c r="C2619" t="s">
        <v>2679</v>
      </c>
      <c r="D2619" t="s">
        <v>13061</v>
      </c>
      <c r="E2619" t="s">
        <v>2681</v>
      </c>
      <c r="F2619">
        <v>1</v>
      </c>
      <c r="G2619" t="s">
        <v>2682</v>
      </c>
      <c r="H2619" t="s">
        <v>2620</v>
      </c>
      <c r="I2619" t="s">
        <v>2511</v>
      </c>
      <c r="J2619" t="s">
        <v>2683</v>
      </c>
      <c r="K2619" t="s">
        <v>2684</v>
      </c>
      <c r="L2619" t="s">
        <v>2058</v>
      </c>
      <c r="M2619" t="s">
        <v>2170</v>
      </c>
      <c r="N2619">
        <v>0</v>
      </c>
      <c r="O2619">
        <v>0</v>
      </c>
      <c r="P2619">
        <v>0</v>
      </c>
      <c r="Q2619">
        <v>15300</v>
      </c>
      <c r="R2619">
        <v>0</v>
      </c>
      <c r="S2619">
        <v>0</v>
      </c>
      <c r="T2619">
        <v>0</v>
      </c>
      <c r="U2619">
        <v>0</v>
      </c>
      <c r="V2619">
        <v>0</v>
      </c>
      <c r="W2619">
        <v>0</v>
      </c>
      <c r="X2619">
        <v>0</v>
      </c>
      <c r="Y2619">
        <v>0</v>
      </c>
      <c r="Z2619">
        <v>0</v>
      </c>
      <c r="AA2619">
        <v>0</v>
      </c>
      <c r="AB2619">
        <v>0</v>
      </c>
      <c r="AC2619">
        <v>0</v>
      </c>
      <c r="AD2619">
        <v>0</v>
      </c>
      <c r="AE2619">
        <v>0</v>
      </c>
      <c r="AF2619">
        <v>0</v>
      </c>
      <c r="AG2619" t="s">
        <v>13062</v>
      </c>
      <c r="AH2619" s="21" t="str">
        <f t="shared" si="80"/>
        <v>YK19</v>
      </c>
      <c r="AI2619" s="21">
        <v>67.5</v>
      </c>
      <c r="AJ2619" s="21">
        <f t="shared" si="81"/>
        <v>100</v>
      </c>
      <c r="AK2619" s="21" t="s">
        <v>2060</v>
      </c>
      <c r="AL2619" t="s">
        <v>2686</v>
      </c>
      <c r="AM2619" t="s">
        <v>53</v>
      </c>
      <c r="AN2619" t="s">
        <v>2031</v>
      </c>
    </row>
    <row r="2620" spans="1:40" ht="15" hidden="1" thickTop="1" x14ac:dyDescent="0.35">
      <c r="A2620" t="s">
        <v>13019</v>
      </c>
      <c r="B2620" t="s">
        <v>13064</v>
      </c>
      <c r="C2620" t="s">
        <v>5100</v>
      </c>
      <c r="D2620" t="s">
        <v>13065</v>
      </c>
      <c r="E2620" t="s">
        <v>558</v>
      </c>
      <c r="F2620">
        <v>2</v>
      </c>
      <c r="G2620" t="s">
        <v>2524</v>
      </c>
      <c r="H2620" t="s">
        <v>2056</v>
      </c>
      <c r="I2620" t="s">
        <v>2511</v>
      </c>
      <c r="J2620" t="s">
        <v>2532</v>
      </c>
      <c r="K2620" t="s">
        <v>62</v>
      </c>
      <c r="L2620" t="s">
        <v>2058</v>
      </c>
      <c r="M2620" t="s">
        <v>2059</v>
      </c>
      <c r="N2620">
        <v>0</v>
      </c>
      <c r="O2620">
        <v>0</v>
      </c>
      <c r="P2620">
        <v>0</v>
      </c>
      <c r="Q2620">
        <v>24480</v>
      </c>
      <c r="R2620">
        <v>0</v>
      </c>
      <c r="S2620">
        <v>0</v>
      </c>
      <c r="T2620">
        <v>0</v>
      </c>
      <c r="U2620">
        <v>0</v>
      </c>
      <c r="V2620">
        <v>0</v>
      </c>
      <c r="W2620">
        <v>0</v>
      </c>
      <c r="X2620">
        <v>0</v>
      </c>
      <c r="Y2620">
        <v>0</v>
      </c>
      <c r="Z2620">
        <v>0</v>
      </c>
      <c r="AA2620">
        <v>0</v>
      </c>
      <c r="AB2620">
        <v>0</v>
      </c>
      <c r="AC2620">
        <v>0</v>
      </c>
      <c r="AD2620">
        <v>0</v>
      </c>
      <c r="AE2620">
        <v>0</v>
      </c>
      <c r="AF2620">
        <v>0</v>
      </c>
      <c r="AG2620" t="s">
        <v>13066</v>
      </c>
      <c r="AH2620" s="21" t="str">
        <f t="shared" si="80"/>
        <v>YO27</v>
      </c>
      <c r="AI2620" s="21">
        <v>107.92500000000001</v>
      </c>
      <c r="AJ2620" s="21">
        <f t="shared" si="81"/>
        <v>100</v>
      </c>
      <c r="AK2620" s="21" t="s">
        <v>2060</v>
      </c>
      <c r="AL2620" t="s">
        <v>2527</v>
      </c>
      <c r="AM2620" t="s">
        <v>53</v>
      </c>
      <c r="AN2620" t="s">
        <v>2031</v>
      </c>
    </row>
    <row r="2621" spans="1:40" ht="15" hidden="1" thickTop="1" x14ac:dyDescent="0.35">
      <c r="A2621" t="s">
        <v>13023</v>
      </c>
      <c r="B2621" t="s">
        <v>13068</v>
      </c>
      <c r="C2621" t="s">
        <v>5372</v>
      </c>
      <c r="D2621" t="s">
        <v>13069</v>
      </c>
      <c r="E2621" t="s">
        <v>2825</v>
      </c>
      <c r="F2621">
        <v>1</v>
      </c>
      <c r="G2621" t="s">
        <v>2816</v>
      </c>
      <c r="H2621" t="s">
        <v>2620</v>
      </c>
      <c r="I2621" t="s">
        <v>2511</v>
      </c>
      <c r="J2621" t="s">
        <v>2826</v>
      </c>
      <c r="K2621" t="s">
        <v>2827</v>
      </c>
      <c r="L2621" t="s">
        <v>2058</v>
      </c>
      <c r="M2621" t="s">
        <v>2059</v>
      </c>
      <c r="N2621">
        <v>1</v>
      </c>
      <c r="O2621">
        <v>31</v>
      </c>
      <c r="P2621">
        <v>0.13</v>
      </c>
      <c r="Q2621">
        <v>24480</v>
      </c>
      <c r="R2621">
        <v>0</v>
      </c>
      <c r="S2621">
        <v>0</v>
      </c>
      <c r="T2621">
        <v>0</v>
      </c>
      <c r="U2621">
        <v>0</v>
      </c>
      <c r="V2621">
        <v>0</v>
      </c>
      <c r="W2621">
        <v>0</v>
      </c>
      <c r="X2621">
        <v>1</v>
      </c>
      <c r="Y2621">
        <v>31</v>
      </c>
      <c r="Z2621">
        <v>0.13</v>
      </c>
      <c r="AA2621">
        <v>0</v>
      </c>
      <c r="AB2621">
        <v>0</v>
      </c>
      <c r="AC2621">
        <v>0</v>
      </c>
      <c r="AD2621">
        <v>0</v>
      </c>
      <c r="AE2621">
        <v>0</v>
      </c>
      <c r="AF2621">
        <v>0</v>
      </c>
      <c r="AG2621" t="s">
        <v>13070</v>
      </c>
      <c r="AH2621" s="21" t="str">
        <f t="shared" si="80"/>
        <v>YO27</v>
      </c>
      <c r="AI2621" s="21">
        <v>107.92500000000001</v>
      </c>
      <c r="AJ2621" s="21">
        <f t="shared" si="81"/>
        <v>99.873366013071902</v>
      </c>
      <c r="AK2621" s="21" t="s">
        <v>2060</v>
      </c>
      <c r="AL2621" t="s">
        <v>2829</v>
      </c>
      <c r="AM2621" t="s">
        <v>53</v>
      </c>
      <c r="AN2621" t="s">
        <v>2032</v>
      </c>
    </row>
    <row r="2622" spans="1:40" ht="15" hidden="1" thickTop="1" x14ac:dyDescent="0.35">
      <c r="A2622" t="s">
        <v>13027</v>
      </c>
      <c r="B2622" t="s">
        <v>13072</v>
      </c>
      <c r="C2622" t="s">
        <v>66</v>
      </c>
      <c r="D2622" t="s">
        <v>13073</v>
      </c>
      <c r="E2622" t="s">
        <v>560</v>
      </c>
      <c r="F2622">
        <v>1</v>
      </c>
      <c r="G2622" t="s">
        <v>2055</v>
      </c>
      <c r="H2622" t="s">
        <v>2056</v>
      </c>
      <c r="I2622" t="s">
        <v>2511</v>
      </c>
      <c r="J2622" t="s">
        <v>67</v>
      </c>
      <c r="K2622" t="s">
        <v>68</v>
      </c>
      <c r="L2622" t="s">
        <v>2058</v>
      </c>
      <c r="M2622" t="s">
        <v>2059</v>
      </c>
      <c r="N2622">
        <v>7</v>
      </c>
      <c r="O2622">
        <v>277</v>
      </c>
      <c r="P2622">
        <v>1.1299999999999999</v>
      </c>
      <c r="Q2622">
        <v>24480</v>
      </c>
      <c r="R2622">
        <v>0</v>
      </c>
      <c r="S2622">
        <v>0</v>
      </c>
      <c r="T2622">
        <v>0</v>
      </c>
      <c r="U2622">
        <v>0</v>
      </c>
      <c r="V2622">
        <v>0</v>
      </c>
      <c r="W2622">
        <v>0</v>
      </c>
      <c r="X2622">
        <v>4</v>
      </c>
      <c r="Y2622">
        <v>157</v>
      </c>
      <c r="Z2622">
        <v>0.64</v>
      </c>
      <c r="AA2622">
        <v>3</v>
      </c>
      <c r="AB2622">
        <v>120</v>
      </c>
      <c r="AC2622">
        <v>0.49</v>
      </c>
      <c r="AD2622">
        <v>0</v>
      </c>
      <c r="AE2622">
        <v>0</v>
      </c>
      <c r="AF2622">
        <v>0</v>
      </c>
      <c r="AG2622" t="s">
        <v>347</v>
      </c>
      <c r="AH2622" s="21" t="str">
        <f t="shared" si="80"/>
        <v>YR21</v>
      </c>
      <c r="AI2622" s="21">
        <v>107.92500000000001</v>
      </c>
      <c r="AJ2622" s="21">
        <f t="shared" si="81"/>
        <v>98.868464052287578</v>
      </c>
      <c r="AK2622" s="21" t="s">
        <v>2063</v>
      </c>
      <c r="AL2622" t="s">
        <v>70</v>
      </c>
      <c r="AM2622" t="s">
        <v>53</v>
      </c>
      <c r="AN2622" t="s">
        <v>2032</v>
      </c>
    </row>
    <row r="2623" spans="1:40" ht="15" hidden="1" thickTop="1" x14ac:dyDescent="0.35">
      <c r="A2623" t="s">
        <v>13030</v>
      </c>
      <c r="B2623" t="s">
        <v>13075</v>
      </c>
      <c r="C2623" t="s">
        <v>4585</v>
      </c>
      <c r="D2623" t="s">
        <v>13076</v>
      </c>
      <c r="E2623" t="s">
        <v>3407</v>
      </c>
      <c r="F2623">
        <v>2</v>
      </c>
      <c r="G2623" t="s">
        <v>2509</v>
      </c>
      <c r="H2623" t="s">
        <v>2510</v>
      </c>
      <c r="I2623" t="s">
        <v>2511</v>
      </c>
      <c r="J2623" t="s">
        <v>3408</v>
      </c>
      <c r="K2623" t="s">
        <v>3109</v>
      </c>
      <c r="L2623" t="s">
        <v>2058</v>
      </c>
      <c r="M2623" t="s">
        <v>2059</v>
      </c>
      <c r="N2623">
        <v>0</v>
      </c>
      <c r="O2623">
        <v>0</v>
      </c>
      <c r="P2623">
        <v>0</v>
      </c>
      <c r="Q2623">
        <v>24480</v>
      </c>
      <c r="R2623">
        <v>0</v>
      </c>
      <c r="S2623">
        <v>0</v>
      </c>
      <c r="T2623">
        <v>0</v>
      </c>
      <c r="U2623">
        <v>0</v>
      </c>
      <c r="V2623">
        <v>0</v>
      </c>
      <c r="W2623">
        <v>0</v>
      </c>
      <c r="X2623">
        <v>0</v>
      </c>
      <c r="Y2623">
        <v>0</v>
      </c>
      <c r="Z2623">
        <v>0</v>
      </c>
      <c r="AA2623">
        <v>0</v>
      </c>
      <c r="AB2623">
        <v>0</v>
      </c>
      <c r="AC2623">
        <v>0</v>
      </c>
      <c r="AD2623">
        <v>0</v>
      </c>
      <c r="AE2623">
        <v>0</v>
      </c>
      <c r="AF2623">
        <v>0</v>
      </c>
      <c r="AG2623" t="s">
        <v>13077</v>
      </c>
      <c r="AH2623" s="21" t="str">
        <f t="shared" si="80"/>
        <v>YK19</v>
      </c>
      <c r="AI2623" s="21">
        <v>107.92500000000001</v>
      </c>
      <c r="AJ2623" s="21">
        <f t="shared" si="81"/>
        <v>100</v>
      </c>
      <c r="AK2623" s="21" t="s">
        <v>2060</v>
      </c>
      <c r="AL2623" t="s">
        <v>3411</v>
      </c>
      <c r="AM2623" t="s">
        <v>53</v>
      </c>
      <c r="AN2623" t="s">
        <v>2031</v>
      </c>
    </row>
    <row r="2624" spans="1:40" ht="15" hidden="1" thickTop="1" x14ac:dyDescent="0.35">
      <c r="A2624" t="s">
        <v>13034</v>
      </c>
      <c r="B2624" t="s">
        <v>13079</v>
      </c>
      <c r="C2624" t="s">
        <v>4585</v>
      </c>
      <c r="D2624" t="s">
        <v>13080</v>
      </c>
      <c r="E2624" t="s">
        <v>3407</v>
      </c>
      <c r="F2624">
        <v>2</v>
      </c>
      <c r="G2624" t="s">
        <v>2509</v>
      </c>
      <c r="H2624" t="s">
        <v>2510</v>
      </c>
      <c r="I2624" t="s">
        <v>2511</v>
      </c>
      <c r="J2624" t="s">
        <v>3408</v>
      </c>
      <c r="K2624" t="s">
        <v>3109</v>
      </c>
      <c r="L2624" t="s">
        <v>2058</v>
      </c>
      <c r="M2624" t="s">
        <v>2059</v>
      </c>
      <c r="N2624">
        <v>4</v>
      </c>
      <c r="O2624">
        <v>298</v>
      </c>
      <c r="P2624">
        <v>1.22</v>
      </c>
      <c r="Q2624">
        <v>24480</v>
      </c>
      <c r="R2624">
        <v>0</v>
      </c>
      <c r="S2624">
        <v>0</v>
      </c>
      <c r="T2624">
        <v>0</v>
      </c>
      <c r="U2624">
        <v>0</v>
      </c>
      <c r="V2624">
        <v>0</v>
      </c>
      <c r="W2624">
        <v>0</v>
      </c>
      <c r="X2624">
        <v>0</v>
      </c>
      <c r="Y2624">
        <v>0</v>
      </c>
      <c r="Z2624">
        <v>0</v>
      </c>
      <c r="AA2624">
        <v>4</v>
      </c>
      <c r="AB2624">
        <v>298</v>
      </c>
      <c r="AC2624">
        <v>1.22</v>
      </c>
      <c r="AD2624">
        <v>0</v>
      </c>
      <c r="AE2624">
        <v>0</v>
      </c>
      <c r="AF2624">
        <v>0</v>
      </c>
      <c r="AG2624" t="s">
        <v>13081</v>
      </c>
      <c r="AH2624" s="21" t="str">
        <f t="shared" si="80"/>
        <v>YK19</v>
      </c>
      <c r="AI2624" s="21">
        <v>107.92500000000001</v>
      </c>
      <c r="AJ2624" s="21">
        <f t="shared" si="81"/>
        <v>98.782679738562095</v>
      </c>
      <c r="AK2624" s="21" t="s">
        <v>2063</v>
      </c>
      <c r="AL2624" t="s">
        <v>3411</v>
      </c>
      <c r="AM2624" t="s">
        <v>53</v>
      </c>
      <c r="AN2624" t="s">
        <v>2031</v>
      </c>
    </row>
    <row r="2625" spans="1:40" ht="15" hidden="1" thickTop="1" x14ac:dyDescent="0.35">
      <c r="A2625" t="s">
        <v>13038</v>
      </c>
      <c r="B2625" t="s">
        <v>13083</v>
      </c>
      <c r="C2625" t="s">
        <v>4796</v>
      </c>
      <c r="D2625" t="s">
        <v>13084</v>
      </c>
      <c r="E2625" t="s">
        <v>3309</v>
      </c>
      <c r="F2625">
        <v>1</v>
      </c>
      <c r="G2625" t="s">
        <v>2509</v>
      </c>
      <c r="H2625" t="s">
        <v>2510</v>
      </c>
      <c r="I2625" t="s">
        <v>2511</v>
      </c>
      <c r="J2625" t="s">
        <v>3108</v>
      </c>
      <c r="K2625" t="s">
        <v>3109</v>
      </c>
      <c r="L2625" t="s">
        <v>2058</v>
      </c>
      <c r="M2625" t="s">
        <v>2059</v>
      </c>
      <c r="N2625">
        <v>0</v>
      </c>
      <c r="O2625">
        <v>0</v>
      </c>
      <c r="P2625">
        <v>0</v>
      </c>
      <c r="Q2625">
        <v>24480</v>
      </c>
      <c r="R2625">
        <v>0</v>
      </c>
      <c r="S2625">
        <v>0</v>
      </c>
      <c r="T2625">
        <v>0</v>
      </c>
      <c r="U2625">
        <v>0</v>
      </c>
      <c r="V2625">
        <v>0</v>
      </c>
      <c r="W2625">
        <v>0</v>
      </c>
      <c r="X2625">
        <v>0</v>
      </c>
      <c r="Y2625">
        <v>0</v>
      </c>
      <c r="Z2625">
        <v>0</v>
      </c>
      <c r="AA2625">
        <v>0</v>
      </c>
      <c r="AB2625">
        <v>0</v>
      </c>
      <c r="AC2625">
        <v>0</v>
      </c>
      <c r="AD2625">
        <v>0</v>
      </c>
      <c r="AE2625">
        <v>0</v>
      </c>
      <c r="AF2625">
        <v>0</v>
      </c>
      <c r="AG2625" t="s">
        <v>13085</v>
      </c>
      <c r="AH2625" s="21" t="str">
        <f t="shared" si="80"/>
        <v>YK19</v>
      </c>
      <c r="AI2625" s="21">
        <v>107.92500000000001</v>
      </c>
      <c r="AJ2625" s="21">
        <f t="shared" si="81"/>
        <v>100</v>
      </c>
      <c r="AK2625" s="21" t="s">
        <v>2060</v>
      </c>
      <c r="AL2625" t="s">
        <v>2515</v>
      </c>
      <c r="AM2625" t="s">
        <v>53</v>
      </c>
      <c r="AN2625" t="s">
        <v>2031</v>
      </c>
    </row>
    <row r="2626" spans="1:40" ht="15" hidden="1" thickTop="1" x14ac:dyDescent="0.35">
      <c r="A2626" t="s">
        <v>2314</v>
      </c>
      <c r="B2626" t="s">
        <v>13087</v>
      </c>
      <c r="C2626" t="s">
        <v>3166</v>
      </c>
      <c r="D2626" t="s">
        <v>13088</v>
      </c>
      <c r="E2626" t="s">
        <v>2667</v>
      </c>
      <c r="F2626">
        <v>2</v>
      </c>
      <c r="G2626" t="s">
        <v>2509</v>
      </c>
      <c r="H2626" t="s">
        <v>2510</v>
      </c>
      <c r="I2626" t="s">
        <v>2511</v>
      </c>
      <c r="J2626" t="s">
        <v>3168</v>
      </c>
      <c r="K2626" t="s">
        <v>2669</v>
      </c>
      <c r="L2626" t="s">
        <v>2058</v>
      </c>
      <c r="M2626" t="s">
        <v>2170</v>
      </c>
      <c r="N2626">
        <v>0</v>
      </c>
      <c r="O2626">
        <v>0</v>
      </c>
      <c r="P2626">
        <v>0</v>
      </c>
      <c r="Q2626">
        <v>15300</v>
      </c>
      <c r="R2626">
        <v>0</v>
      </c>
      <c r="S2626">
        <v>0</v>
      </c>
      <c r="T2626">
        <v>0</v>
      </c>
      <c r="U2626">
        <v>0</v>
      </c>
      <c r="V2626">
        <v>0</v>
      </c>
      <c r="W2626">
        <v>0</v>
      </c>
      <c r="X2626">
        <v>0</v>
      </c>
      <c r="Y2626">
        <v>0</v>
      </c>
      <c r="Z2626">
        <v>0</v>
      </c>
      <c r="AA2626">
        <v>0</v>
      </c>
      <c r="AB2626">
        <v>0</v>
      </c>
      <c r="AC2626">
        <v>0</v>
      </c>
      <c r="AD2626">
        <v>0</v>
      </c>
      <c r="AE2626">
        <v>0</v>
      </c>
      <c r="AF2626">
        <v>0</v>
      </c>
      <c r="AG2626" t="s">
        <v>13089</v>
      </c>
      <c r="AH2626" s="21" t="str">
        <f t="shared" si="80"/>
        <v>YK19</v>
      </c>
      <c r="AI2626" s="21">
        <v>67.5</v>
      </c>
      <c r="AJ2626" s="21">
        <f t="shared" si="81"/>
        <v>100</v>
      </c>
      <c r="AK2626" s="21" t="s">
        <v>2060</v>
      </c>
      <c r="AL2626" t="s">
        <v>2515</v>
      </c>
      <c r="AM2626" t="s">
        <v>53</v>
      </c>
      <c r="AN2626" t="s">
        <v>2030</v>
      </c>
    </row>
    <row r="2627" spans="1:40" ht="15" hidden="1" thickTop="1" x14ac:dyDescent="0.35">
      <c r="A2627" t="s">
        <v>13045</v>
      </c>
      <c r="B2627" t="s">
        <v>13091</v>
      </c>
      <c r="C2627" t="s">
        <v>3771</v>
      </c>
      <c r="D2627" t="s">
        <v>13092</v>
      </c>
      <c r="E2627" t="s">
        <v>2508</v>
      </c>
      <c r="F2627">
        <v>2</v>
      </c>
      <c r="G2627" t="s">
        <v>2509</v>
      </c>
      <c r="H2627" t="s">
        <v>2510</v>
      </c>
      <c r="I2627" t="s">
        <v>2511</v>
      </c>
      <c r="J2627" t="s">
        <v>3773</v>
      </c>
      <c r="K2627" t="s">
        <v>2513</v>
      </c>
      <c r="L2627" t="s">
        <v>2058</v>
      </c>
      <c r="M2627" t="s">
        <v>2170</v>
      </c>
      <c r="N2627">
        <v>0</v>
      </c>
      <c r="O2627">
        <v>0</v>
      </c>
      <c r="P2627">
        <v>0</v>
      </c>
      <c r="Q2627">
        <v>15300</v>
      </c>
      <c r="R2627">
        <v>0</v>
      </c>
      <c r="S2627">
        <v>0</v>
      </c>
      <c r="T2627">
        <v>0</v>
      </c>
      <c r="U2627">
        <v>0</v>
      </c>
      <c r="V2627">
        <v>0</v>
      </c>
      <c r="W2627">
        <v>0</v>
      </c>
      <c r="X2627">
        <v>0</v>
      </c>
      <c r="Y2627">
        <v>0</v>
      </c>
      <c r="Z2627">
        <v>0</v>
      </c>
      <c r="AA2627">
        <v>0</v>
      </c>
      <c r="AB2627">
        <v>0</v>
      </c>
      <c r="AC2627">
        <v>0</v>
      </c>
      <c r="AD2627">
        <v>0</v>
      </c>
      <c r="AE2627">
        <v>0</v>
      </c>
      <c r="AF2627">
        <v>0</v>
      </c>
      <c r="AG2627" t="s">
        <v>13093</v>
      </c>
      <c r="AH2627" s="21" t="str">
        <f t="shared" si="80"/>
        <v>YK19</v>
      </c>
      <c r="AI2627" s="21">
        <v>67.5</v>
      </c>
      <c r="AJ2627" s="21">
        <f t="shared" si="81"/>
        <v>100</v>
      </c>
      <c r="AK2627" s="21" t="s">
        <v>2060</v>
      </c>
      <c r="AL2627" t="s">
        <v>2515</v>
      </c>
      <c r="AM2627" t="s">
        <v>53</v>
      </c>
      <c r="AN2627" t="s">
        <v>2030</v>
      </c>
    </row>
    <row r="2628" spans="1:40" ht="15" hidden="1" thickTop="1" x14ac:dyDescent="0.35">
      <c r="A2628" t="s">
        <v>13049</v>
      </c>
      <c r="B2628" t="s">
        <v>13095</v>
      </c>
      <c r="C2628" t="s">
        <v>5817</v>
      </c>
      <c r="D2628" t="s">
        <v>13096</v>
      </c>
      <c r="E2628" t="s">
        <v>2508</v>
      </c>
      <c r="F2628">
        <v>2</v>
      </c>
      <c r="G2628" t="s">
        <v>2509</v>
      </c>
      <c r="H2628" t="s">
        <v>2510</v>
      </c>
      <c r="I2628" t="s">
        <v>2511</v>
      </c>
      <c r="J2628" t="s">
        <v>2512</v>
      </c>
      <c r="K2628" t="s">
        <v>2513</v>
      </c>
      <c r="L2628" t="s">
        <v>2058</v>
      </c>
      <c r="M2628" t="s">
        <v>2170</v>
      </c>
      <c r="N2628">
        <v>1</v>
      </c>
      <c r="O2628">
        <v>59</v>
      </c>
      <c r="P2628">
        <v>0.39</v>
      </c>
      <c r="Q2628">
        <v>15300</v>
      </c>
      <c r="R2628">
        <v>0</v>
      </c>
      <c r="S2628">
        <v>0</v>
      </c>
      <c r="T2628">
        <v>0</v>
      </c>
      <c r="U2628">
        <v>0</v>
      </c>
      <c r="V2628">
        <v>0</v>
      </c>
      <c r="W2628">
        <v>0</v>
      </c>
      <c r="X2628">
        <v>1</v>
      </c>
      <c r="Y2628">
        <v>59</v>
      </c>
      <c r="Z2628">
        <v>0.39</v>
      </c>
      <c r="AA2628">
        <v>0</v>
      </c>
      <c r="AB2628">
        <v>0</v>
      </c>
      <c r="AC2628">
        <v>0</v>
      </c>
      <c r="AD2628">
        <v>0</v>
      </c>
      <c r="AE2628">
        <v>0</v>
      </c>
      <c r="AF2628">
        <v>0</v>
      </c>
      <c r="AG2628" t="s">
        <v>13097</v>
      </c>
      <c r="AH2628" s="21" t="str">
        <f t="shared" si="80"/>
        <v>YK19</v>
      </c>
      <c r="AI2628" s="21">
        <v>67.5</v>
      </c>
      <c r="AJ2628" s="21">
        <f t="shared" si="81"/>
        <v>99.614379084967325</v>
      </c>
      <c r="AK2628" s="21" t="s">
        <v>2063</v>
      </c>
      <c r="AL2628" t="s">
        <v>2515</v>
      </c>
      <c r="AM2628" t="s">
        <v>53</v>
      </c>
      <c r="AN2628" t="s">
        <v>2030</v>
      </c>
    </row>
    <row r="2629" spans="1:40" ht="15" hidden="1" thickTop="1" x14ac:dyDescent="0.35">
      <c r="A2629" t="s">
        <v>13051</v>
      </c>
      <c r="B2629" t="s">
        <v>13101</v>
      </c>
      <c r="C2629" t="s">
        <v>117</v>
      </c>
      <c r="D2629" t="s">
        <v>13102</v>
      </c>
      <c r="E2629" t="s">
        <v>560</v>
      </c>
      <c r="F2629">
        <v>1</v>
      </c>
      <c r="G2629" t="s">
        <v>2055</v>
      </c>
      <c r="H2629" t="s">
        <v>2056</v>
      </c>
      <c r="I2629" t="s">
        <v>2511</v>
      </c>
      <c r="J2629" t="s">
        <v>67</v>
      </c>
      <c r="K2629" t="s">
        <v>68</v>
      </c>
      <c r="L2629" t="s">
        <v>2058</v>
      </c>
      <c r="M2629" t="s">
        <v>2059</v>
      </c>
      <c r="N2629">
        <v>0</v>
      </c>
      <c r="O2629">
        <v>0</v>
      </c>
      <c r="P2629">
        <v>0</v>
      </c>
      <c r="Q2629">
        <v>24480</v>
      </c>
      <c r="R2629">
        <v>0</v>
      </c>
      <c r="S2629">
        <v>0</v>
      </c>
      <c r="T2629">
        <v>0</v>
      </c>
      <c r="U2629">
        <v>0</v>
      </c>
      <c r="V2629">
        <v>0</v>
      </c>
      <c r="W2629">
        <v>0</v>
      </c>
      <c r="X2629">
        <v>0</v>
      </c>
      <c r="Y2629">
        <v>0</v>
      </c>
      <c r="Z2629">
        <v>0</v>
      </c>
      <c r="AA2629">
        <v>0</v>
      </c>
      <c r="AB2629">
        <v>0</v>
      </c>
      <c r="AC2629">
        <v>0</v>
      </c>
      <c r="AD2629">
        <v>0</v>
      </c>
      <c r="AE2629">
        <v>0</v>
      </c>
      <c r="AF2629">
        <v>0</v>
      </c>
      <c r="AG2629" t="s">
        <v>348</v>
      </c>
      <c r="AH2629" s="21" t="str">
        <f t="shared" si="80"/>
        <v>YK19</v>
      </c>
      <c r="AI2629" s="21">
        <v>107.92500000000001</v>
      </c>
      <c r="AJ2629" s="21">
        <f t="shared" si="81"/>
        <v>100</v>
      </c>
      <c r="AK2629" s="21" t="s">
        <v>2060</v>
      </c>
      <c r="AL2629" t="s">
        <v>70</v>
      </c>
      <c r="AM2629" t="s">
        <v>53</v>
      </c>
      <c r="AN2629" t="s">
        <v>2032</v>
      </c>
    </row>
    <row r="2630" spans="1:40" ht="15" hidden="1" thickTop="1" x14ac:dyDescent="0.35">
      <c r="A2630" t="s">
        <v>13055</v>
      </c>
      <c r="B2630" t="s">
        <v>13104</v>
      </c>
      <c r="C2630" t="s">
        <v>8217</v>
      </c>
      <c r="D2630" t="s">
        <v>13105</v>
      </c>
      <c r="E2630" t="s">
        <v>2646</v>
      </c>
      <c r="F2630">
        <v>1</v>
      </c>
      <c r="G2630" t="s">
        <v>2600</v>
      </c>
      <c r="H2630" t="s">
        <v>2577</v>
      </c>
      <c r="I2630" t="s">
        <v>2511</v>
      </c>
      <c r="J2630" t="s">
        <v>2647</v>
      </c>
      <c r="K2630" t="s">
        <v>2602</v>
      </c>
      <c r="L2630" t="s">
        <v>2058</v>
      </c>
      <c r="M2630" t="s">
        <v>2170</v>
      </c>
      <c r="N2630">
        <v>2</v>
      </c>
      <c r="O2630">
        <v>52</v>
      </c>
      <c r="P2630">
        <v>0.34</v>
      </c>
      <c r="Q2630">
        <v>15300</v>
      </c>
      <c r="R2630">
        <v>1</v>
      </c>
      <c r="S2630">
        <v>30</v>
      </c>
      <c r="T2630">
        <v>0.2</v>
      </c>
      <c r="U2630">
        <v>0</v>
      </c>
      <c r="V2630">
        <v>0</v>
      </c>
      <c r="W2630">
        <v>0</v>
      </c>
      <c r="X2630">
        <v>1</v>
      </c>
      <c r="Y2630">
        <v>22</v>
      </c>
      <c r="Z2630">
        <v>0.14000000000000001</v>
      </c>
      <c r="AA2630">
        <v>0</v>
      </c>
      <c r="AB2630">
        <v>0</v>
      </c>
      <c r="AC2630">
        <v>0</v>
      </c>
      <c r="AD2630">
        <v>0</v>
      </c>
      <c r="AE2630">
        <v>0</v>
      </c>
      <c r="AF2630">
        <v>0</v>
      </c>
      <c r="AG2630" t="s">
        <v>13106</v>
      </c>
      <c r="AH2630" s="21" t="str">
        <f t="shared" si="80"/>
        <v>YK19</v>
      </c>
      <c r="AI2630" s="21">
        <v>67.5</v>
      </c>
      <c r="AJ2630" s="21">
        <f t="shared" si="81"/>
        <v>99.66013071895425</v>
      </c>
      <c r="AK2630" s="21" t="s">
        <v>2063</v>
      </c>
      <c r="AL2630" t="s">
        <v>2551</v>
      </c>
      <c r="AM2630" t="s">
        <v>53</v>
      </c>
      <c r="AN2630" t="s">
        <v>2031</v>
      </c>
    </row>
    <row r="2631" spans="1:40" ht="15" hidden="1" thickTop="1" x14ac:dyDescent="0.35">
      <c r="A2631" t="s">
        <v>13059</v>
      </c>
      <c r="B2631" t="s">
        <v>13108</v>
      </c>
      <c r="C2631" t="s">
        <v>3260</v>
      </c>
      <c r="D2631" t="s">
        <v>13109</v>
      </c>
      <c r="E2631" t="s">
        <v>3005</v>
      </c>
      <c r="F2631">
        <v>1</v>
      </c>
      <c r="G2631" t="s">
        <v>2546</v>
      </c>
      <c r="H2631" t="s">
        <v>2510</v>
      </c>
      <c r="I2631" t="s">
        <v>2511</v>
      </c>
      <c r="J2631" t="s">
        <v>3262</v>
      </c>
      <c r="K2631" t="s">
        <v>2548</v>
      </c>
      <c r="L2631" t="s">
        <v>2058</v>
      </c>
      <c r="M2631" t="s">
        <v>2059</v>
      </c>
      <c r="N2631">
        <v>1</v>
      </c>
      <c r="O2631">
        <v>11</v>
      </c>
      <c r="P2631">
        <v>0.04</v>
      </c>
      <c r="Q2631">
        <v>24480</v>
      </c>
      <c r="R2631">
        <v>0</v>
      </c>
      <c r="S2631">
        <v>0</v>
      </c>
      <c r="T2631">
        <v>0</v>
      </c>
      <c r="U2631">
        <v>0</v>
      </c>
      <c r="V2631">
        <v>0</v>
      </c>
      <c r="W2631">
        <v>0</v>
      </c>
      <c r="X2631">
        <v>1</v>
      </c>
      <c r="Y2631">
        <v>11</v>
      </c>
      <c r="Z2631">
        <v>0.04</v>
      </c>
      <c r="AA2631">
        <v>0</v>
      </c>
      <c r="AB2631">
        <v>0</v>
      </c>
      <c r="AC2631">
        <v>0</v>
      </c>
      <c r="AD2631">
        <v>0</v>
      </c>
      <c r="AE2631">
        <v>0</v>
      </c>
      <c r="AF2631">
        <v>0</v>
      </c>
      <c r="AG2631" t="s">
        <v>13110</v>
      </c>
      <c r="AH2631" s="21" t="str">
        <f t="shared" ref="AH2631:AH2694" si="82">LEFT(AG2631,4)</f>
        <v>YK19</v>
      </c>
      <c r="AI2631" s="21">
        <v>107.92500000000001</v>
      </c>
      <c r="AJ2631" s="21">
        <f t="shared" ref="AJ2631:AJ2694" si="83">100-(O2631/Q2631*100)</f>
        <v>99.955065359477118</v>
      </c>
      <c r="AK2631" s="21" t="s">
        <v>2060</v>
      </c>
      <c r="AL2631" t="s">
        <v>2551</v>
      </c>
      <c r="AM2631" t="s">
        <v>53</v>
      </c>
      <c r="AN2631" t="s">
        <v>2030</v>
      </c>
    </row>
    <row r="2632" spans="1:40" ht="15" hidden="1" thickTop="1" x14ac:dyDescent="0.35">
      <c r="A2632" t="s">
        <v>13063</v>
      </c>
      <c r="B2632" t="s">
        <v>13112</v>
      </c>
      <c r="C2632" t="s">
        <v>3260</v>
      </c>
      <c r="D2632" t="s">
        <v>13113</v>
      </c>
      <c r="E2632" t="s">
        <v>3005</v>
      </c>
      <c r="F2632">
        <v>1</v>
      </c>
      <c r="G2632" t="s">
        <v>2546</v>
      </c>
      <c r="H2632" t="s">
        <v>2510</v>
      </c>
      <c r="I2632" t="s">
        <v>2511</v>
      </c>
      <c r="J2632" t="s">
        <v>3262</v>
      </c>
      <c r="K2632" t="s">
        <v>2548</v>
      </c>
      <c r="L2632" t="s">
        <v>2058</v>
      </c>
      <c r="M2632" t="s">
        <v>2170</v>
      </c>
      <c r="N2632">
        <v>4</v>
      </c>
      <c r="O2632">
        <v>192</v>
      </c>
      <c r="P2632">
        <v>1.25</v>
      </c>
      <c r="Q2632">
        <v>15300</v>
      </c>
      <c r="R2632">
        <v>2</v>
      </c>
      <c r="S2632">
        <v>91</v>
      </c>
      <c r="T2632">
        <v>0.59</v>
      </c>
      <c r="U2632">
        <v>0</v>
      </c>
      <c r="V2632">
        <v>0</v>
      </c>
      <c r="W2632">
        <v>0</v>
      </c>
      <c r="X2632">
        <v>2</v>
      </c>
      <c r="Y2632">
        <v>101</v>
      </c>
      <c r="Z2632">
        <v>0.66</v>
      </c>
      <c r="AA2632">
        <v>0</v>
      </c>
      <c r="AB2632">
        <v>0</v>
      </c>
      <c r="AC2632">
        <v>0</v>
      </c>
      <c r="AD2632">
        <v>0</v>
      </c>
      <c r="AE2632">
        <v>0</v>
      </c>
      <c r="AF2632">
        <v>0</v>
      </c>
      <c r="AG2632" t="s">
        <v>13114</v>
      </c>
      <c r="AH2632" s="21" t="str">
        <f t="shared" si="82"/>
        <v>YK19</v>
      </c>
      <c r="AI2632" s="21">
        <v>67.5</v>
      </c>
      <c r="AJ2632" s="21">
        <f t="shared" si="83"/>
        <v>98.745098039215691</v>
      </c>
      <c r="AK2632" s="21" t="s">
        <v>2063</v>
      </c>
      <c r="AL2632" t="s">
        <v>2551</v>
      </c>
      <c r="AM2632" t="s">
        <v>53</v>
      </c>
      <c r="AN2632" t="s">
        <v>2030</v>
      </c>
    </row>
    <row r="2633" spans="1:40" ht="15" hidden="1" thickTop="1" x14ac:dyDescent="0.35">
      <c r="A2633" t="s">
        <v>13067</v>
      </c>
      <c r="B2633" t="s">
        <v>13116</v>
      </c>
      <c r="C2633" t="s">
        <v>3357</v>
      </c>
      <c r="D2633" t="s">
        <v>13117</v>
      </c>
      <c r="E2633" t="s">
        <v>2562</v>
      </c>
      <c r="F2633">
        <v>1</v>
      </c>
      <c r="G2633" t="s">
        <v>2546</v>
      </c>
      <c r="H2633" t="s">
        <v>2510</v>
      </c>
      <c r="I2633" t="s">
        <v>2511</v>
      </c>
      <c r="J2633" t="s">
        <v>2547</v>
      </c>
      <c r="K2633" t="s">
        <v>2548</v>
      </c>
      <c r="L2633" t="s">
        <v>2058</v>
      </c>
      <c r="M2633" t="s">
        <v>2170</v>
      </c>
      <c r="N2633">
        <v>0</v>
      </c>
      <c r="O2633">
        <v>0</v>
      </c>
      <c r="P2633">
        <v>0</v>
      </c>
      <c r="Q2633">
        <v>15300</v>
      </c>
      <c r="R2633">
        <v>0</v>
      </c>
      <c r="S2633">
        <v>0</v>
      </c>
      <c r="T2633">
        <v>0</v>
      </c>
      <c r="U2633">
        <v>0</v>
      </c>
      <c r="V2633">
        <v>0</v>
      </c>
      <c r="W2633">
        <v>0</v>
      </c>
      <c r="X2633">
        <v>0</v>
      </c>
      <c r="Y2633">
        <v>0</v>
      </c>
      <c r="Z2633">
        <v>0</v>
      </c>
      <c r="AA2633">
        <v>0</v>
      </c>
      <c r="AB2633">
        <v>0</v>
      </c>
      <c r="AC2633">
        <v>0</v>
      </c>
      <c r="AD2633">
        <v>0</v>
      </c>
      <c r="AE2633">
        <v>0</v>
      </c>
      <c r="AF2633">
        <v>0</v>
      </c>
      <c r="AG2633" t="s">
        <v>13118</v>
      </c>
      <c r="AH2633" s="21" t="str">
        <f t="shared" si="82"/>
        <v>YK19</v>
      </c>
      <c r="AI2633" s="21">
        <v>67.5</v>
      </c>
      <c r="AJ2633" s="21">
        <f t="shared" si="83"/>
        <v>100</v>
      </c>
      <c r="AK2633" s="21" t="s">
        <v>2060</v>
      </c>
      <c r="AL2633" t="s">
        <v>2551</v>
      </c>
      <c r="AM2633" t="s">
        <v>53</v>
      </c>
      <c r="AN2633" t="s">
        <v>2031</v>
      </c>
    </row>
    <row r="2634" spans="1:40" ht="15" hidden="1" thickTop="1" x14ac:dyDescent="0.35">
      <c r="A2634" t="s">
        <v>13071</v>
      </c>
      <c r="B2634" t="s">
        <v>13120</v>
      </c>
      <c r="C2634" t="s">
        <v>4997</v>
      </c>
      <c r="D2634" t="s">
        <v>13121</v>
      </c>
      <c r="E2634" t="s">
        <v>2691</v>
      </c>
      <c r="F2634">
        <v>1</v>
      </c>
      <c r="G2634" t="s">
        <v>2576</v>
      </c>
      <c r="H2634" t="s">
        <v>2577</v>
      </c>
      <c r="I2634" t="s">
        <v>2511</v>
      </c>
      <c r="J2634" t="s">
        <v>2692</v>
      </c>
      <c r="K2634" t="s">
        <v>2635</v>
      </c>
      <c r="L2634" t="s">
        <v>2058</v>
      </c>
      <c r="M2634" t="s">
        <v>2170</v>
      </c>
      <c r="N2634">
        <v>0</v>
      </c>
      <c r="O2634">
        <v>0</v>
      </c>
      <c r="P2634">
        <v>0</v>
      </c>
      <c r="Q2634">
        <v>15300</v>
      </c>
      <c r="R2634">
        <v>0</v>
      </c>
      <c r="S2634">
        <v>0</v>
      </c>
      <c r="T2634">
        <v>0</v>
      </c>
      <c r="U2634">
        <v>0</v>
      </c>
      <c r="V2634">
        <v>0</v>
      </c>
      <c r="W2634">
        <v>0</v>
      </c>
      <c r="X2634">
        <v>0</v>
      </c>
      <c r="Y2634">
        <v>0</v>
      </c>
      <c r="Z2634">
        <v>0</v>
      </c>
      <c r="AA2634">
        <v>0</v>
      </c>
      <c r="AB2634">
        <v>0</v>
      </c>
      <c r="AC2634">
        <v>0</v>
      </c>
      <c r="AD2634">
        <v>0</v>
      </c>
      <c r="AE2634">
        <v>0</v>
      </c>
      <c r="AF2634">
        <v>0</v>
      </c>
      <c r="AG2634" t="s">
        <v>13122</v>
      </c>
      <c r="AH2634" s="21" t="str">
        <f t="shared" si="82"/>
        <v>YK19</v>
      </c>
      <c r="AI2634" s="21">
        <v>67.5</v>
      </c>
      <c r="AJ2634" s="21">
        <f t="shared" si="83"/>
        <v>100</v>
      </c>
      <c r="AK2634" s="21" t="s">
        <v>2060</v>
      </c>
      <c r="AL2634" t="s">
        <v>2581</v>
      </c>
      <c r="AM2634" t="s">
        <v>53</v>
      </c>
      <c r="AN2634" t="s">
        <v>2031</v>
      </c>
    </row>
    <row r="2635" spans="1:40" ht="15" hidden="1" thickTop="1" x14ac:dyDescent="0.35">
      <c r="A2635" t="s">
        <v>13074</v>
      </c>
      <c r="B2635" t="s">
        <v>13124</v>
      </c>
      <c r="C2635" t="s">
        <v>6101</v>
      </c>
      <c r="D2635" t="s">
        <v>13125</v>
      </c>
      <c r="E2635" t="s">
        <v>2575</v>
      </c>
      <c r="F2635">
        <v>1</v>
      </c>
      <c r="G2635" t="s">
        <v>2576</v>
      </c>
      <c r="H2635" t="s">
        <v>2577</v>
      </c>
      <c r="I2635" t="s">
        <v>2511</v>
      </c>
      <c r="J2635" t="s">
        <v>2578</v>
      </c>
      <c r="K2635" t="s">
        <v>2579</v>
      </c>
      <c r="L2635" t="s">
        <v>2058</v>
      </c>
      <c r="M2635" t="s">
        <v>2170</v>
      </c>
      <c r="N2635">
        <v>0</v>
      </c>
      <c r="O2635">
        <v>0</v>
      </c>
      <c r="P2635">
        <v>0</v>
      </c>
      <c r="Q2635">
        <v>15300</v>
      </c>
      <c r="R2635">
        <v>0</v>
      </c>
      <c r="S2635">
        <v>0</v>
      </c>
      <c r="T2635">
        <v>0</v>
      </c>
      <c r="U2635">
        <v>0</v>
      </c>
      <c r="V2635">
        <v>0</v>
      </c>
      <c r="W2635">
        <v>0</v>
      </c>
      <c r="X2635">
        <v>0</v>
      </c>
      <c r="Y2635">
        <v>0</v>
      </c>
      <c r="Z2635">
        <v>0</v>
      </c>
      <c r="AA2635">
        <v>0</v>
      </c>
      <c r="AB2635">
        <v>0</v>
      </c>
      <c r="AC2635">
        <v>0</v>
      </c>
      <c r="AD2635">
        <v>0</v>
      </c>
      <c r="AE2635">
        <v>0</v>
      </c>
      <c r="AF2635">
        <v>0</v>
      </c>
      <c r="AG2635" t="s">
        <v>13126</v>
      </c>
      <c r="AH2635" s="21" t="str">
        <f t="shared" si="82"/>
        <v>YK19</v>
      </c>
      <c r="AI2635" s="21">
        <v>67.5</v>
      </c>
      <c r="AJ2635" s="21">
        <f t="shared" si="83"/>
        <v>100</v>
      </c>
      <c r="AK2635" s="21" t="s">
        <v>2060</v>
      </c>
      <c r="AL2635" t="s">
        <v>2581</v>
      </c>
      <c r="AM2635" t="s">
        <v>53</v>
      </c>
      <c r="AN2635" t="s">
        <v>2029</v>
      </c>
    </row>
    <row r="2636" spans="1:40" ht="15" hidden="1" thickTop="1" x14ac:dyDescent="0.35">
      <c r="A2636" t="s">
        <v>13078</v>
      </c>
      <c r="B2636" t="s">
        <v>13128</v>
      </c>
      <c r="C2636" t="s">
        <v>6101</v>
      </c>
      <c r="D2636" t="s">
        <v>13129</v>
      </c>
      <c r="E2636" t="s">
        <v>2575</v>
      </c>
      <c r="F2636">
        <v>1</v>
      </c>
      <c r="G2636" t="s">
        <v>2576</v>
      </c>
      <c r="H2636" t="s">
        <v>2577</v>
      </c>
      <c r="I2636" t="s">
        <v>2511</v>
      </c>
      <c r="J2636" t="s">
        <v>2578</v>
      </c>
      <c r="K2636" t="s">
        <v>2579</v>
      </c>
      <c r="L2636" t="s">
        <v>2058</v>
      </c>
      <c r="M2636" t="s">
        <v>2170</v>
      </c>
      <c r="N2636">
        <v>3</v>
      </c>
      <c r="O2636">
        <v>77</v>
      </c>
      <c r="P2636">
        <v>0.5</v>
      </c>
      <c r="Q2636">
        <v>15300</v>
      </c>
      <c r="R2636">
        <v>0</v>
      </c>
      <c r="S2636">
        <v>0</v>
      </c>
      <c r="T2636">
        <v>0</v>
      </c>
      <c r="U2636">
        <v>0</v>
      </c>
      <c r="V2636">
        <v>0</v>
      </c>
      <c r="W2636">
        <v>0</v>
      </c>
      <c r="X2636">
        <v>2</v>
      </c>
      <c r="Y2636">
        <v>55</v>
      </c>
      <c r="Z2636">
        <v>0.36</v>
      </c>
      <c r="AA2636">
        <v>1</v>
      </c>
      <c r="AB2636">
        <v>22</v>
      </c>
      <c r="AC2636">
        <v>0.14000000000000001</v>
      </c>
      <c r="AD2636">
        <v>0</v>
      </c>
      <c r="AE2636">
        <v>0</v>
      </c>
      <c r="AF2636">
        <v>0</v>
      </c>
      <c r="AG2636" t="s">
        <v>13130</v>
      </c>
      <c r="AH2636" s="21" t="str">
        <f t="shared" si="82"/>
        <v>YK19</v>
      </c>
      <c r="AI2636" s="21">
        <v>67.5</v>
      </c>
      <c r="AJ2636" s="21">
        <f t="shared" si="83"/>
        <v>99.496732026143789</v>
      </c>
      <c r="AK2636" s="21" t="s">
        <v>2063</v>
      </c>
      <c r="AL2636" t="s">
        <v>2581</v>
      </c>
      <c r="AM2636" t="s">
        <v>53</v>
      </c>
      <c r="AN2636" t="s">
        <v>2029</v>
      </c>
    </row>
    <row r="2637" spans="1:40" ht="15" hidden="1" thickTop="1" x14ac:dyDescent="0.35">
      <c r="A2637" t="s">
        <v>13082</v>
      </c>
      <c r="B2637" t="s">
        <v>13132</v>
      </c>
      <c r="C2637" t="s">
        <v>3781</v>
      </c>
      <c r="D2637" t="s">
        <v>13133</v>
      </c>
      <c r="E2637" t="s">
        <v>2691</v>
      </c>
      <c r="F2637">
        <v>1</v>
      </c>
      <c r="G2637" t="s">
        <v>2576</v>
      </c>
      <c r="H2637" t="s">
        <v>2577</v>
      </c>
      <c r="I2637" t="s">
        <v>2511</v>
      </c>
      <c r="J2637" t="s">
        <v>2692</v>
      </c>
      <c r="K2637" t="s">
        <v>2635</v>
      </c>
      <c r="L2637" t="s">
        <v>2058</v>
      </c>
      <c r="M2637" t="s">
        <v>2170</v>
      </c>
      <c r="N2637">
        <v>2</v>
      </c>
      <c r="O2637">
        <v>37</v>
      </c>
      <c r="P2637">
        <v>0.24</v>
      </c>
      <c r="Q2637">
        <v>15300</v>
      </c>
      <c r="R2637">
        <v>0</v>
      </c>
      <c r="S2637">
        <v>0</v>
      </c>
      <c r="T2637">
        <v>0</v>
      </c>
      <c r="U2637">
        <v>0</v>
      </c>
      <c r="V2637">
        <v>0</v>
      </c>
      <c r="W2637">
        <v>0</v>
      </c>
      <c r="X2637">
        <v>0</v>
      </c>
      <c r="Y2637">
        <v>0</v>
      </c>
      <c r="Z2637">
        <v>0</v>
      </c>
      <c r="AA2637">
        <v>2</v>
      </c>
      <c r="AB2637">
        <v>37</v>
      </c>
      <c r="AC2637">
        <v>0.24</v>
      </c>
      <c r="AD2637">
        <v>0</v>
      </c>
      <c r="AE2637">
        <v>0</v>
      </c>
      <c r="AF2637">
        <v>0</v>
      </c>
      <c r="AG2637" t="s">
        <v>13134</v>
      </c>
      <c r="AH2637" s="21" t="str">
        <f t="shared" si="82"/>
        <v>YK19</v>
      </c>
      <c r="AI2637" s="21">
        <v>67.5</v>
      </c>
      <c r="AJ2637" s="21">
        <f t="shared" si="83"/>
        <v>99.75816993464052</v>
      </c>
      <c r="AK2637" s="21" t="s">
        <v>2060</v>
      </c>
      <c r="AL2637" t="s">
        <v>2581</v>
      </c>
      <c r="AM2637" t="s">
        <v>53</v>
      </c>
      <c r="AN2637" t="s">
        <v>2029</v>
      </c>
    </row>
    <row r="2638" spans="1:40" ht="15" hidden="1" thickTop="1" x14ac:dyDescent="0.35">
      <c r="A2638" t="s">
        <v>13086</v>
      </c>
      <c r="B2638" t="s">
        <v>13136</v>
      </c>
      <c r="C2638" t="s">
        <v>4394</v>
      </c>
      <c r="D2638" t="s">
        <v>13137</v>
      </c>
      <c r="E2638" t="s">
        <v>3193</v>
      </c>
      <c r="F2638">
        <v>1</v>
      </c>
      <c r="G2638" t="s">
        <v>2609</v>
      </c>
      <c r="H2638" t="s">
        <v>2577</v>
      </c>
      <c r="I2638" t="s">
        <v>2511</v>
      </c>
      <c r="J2638" t="s">
        <v>2764</v>
      </c>
      <c r="K2638" t="s">
        <v>2765</v>
      </c>
      <c r="L2638" t="s">
        <v>2058</v>
      </c>
      <c r="M2638" t="s">
        <v>2170</v>
      </c>
      <c r="N2638">
        <v>1</v>
      </c>
      <c r="O2638">
        <v>24</v>
      </c>
      <c r="P2638">
        <v>0.16</v>
      </c>
      <c r="Q2638">
        <v>15300</v>
      </c>
      <c r="R2638">
        <v>1</v>
      </c>
      <c r="S2638">
        <v>24</v>
      </c>
      <c r="T2638">
        <v>0.16</v>
      </c>
      <c r="U2638">
        <v>0</v>
      </c>
      <c r="V2638">
        <v>0</v>
      </c>
      <c r="W2638">
        <v>0</v>
      </c>
      <c r="X2638">
        <v>0</v>
      </c>
      <c r="Y2638">
        <v>0</v>
      </c>
      <c r="Z2638">
        <v>0</v>
      </c>
      <c r="AA2638">
        <v>0</v>
      </c>
      <c r="AB2638">
        <v>0</v>
      </c>
      <c r="AC2638">
        <v>0</v>
      </c>
      <c r="AD2638">
        <v>0</v>
      </c>
      <c r="AE2638">
        <v>0</v>
      </c>
      <c r="AF2638">
        <v>0</v>
      </c>
      <c r="AG2638" t="s">
        <v>13138</v>
      </c>
      <c r="AH2638" s="21" t="str">
        <f t="shared" si="82"/>
        <v>YK19</v>
      </c>
      <c r="AI2638" s="21">
        <v>67.5</v>
      </c>
      <c r="AJ2638" s="21">
        <f t="shared" si="83"/>
        <v>99.843137254901961</v>
      </c>
      <c r="AK2638" s="21" t="s">
        <v>2060</v>
      </c>
      <c r="AL2638" t="s">
        <v>2613</v>
      </c>
      <c r="AM2638" t="s">
        <v>53</v>
      </c>
      <c r="AN2638" t="s">
        <v>2030</v>
      </c>
    </row>
    <row r="2639" spans="1:40" ht="15" hidden="1" thickTop="1" x14ac:dyDescent="0.35">
      <c r="A2639" t="s">
        <v>13090</v>
      </c>
      <c r="B2639" t="s">
        <v>13140</v>
      </c>
      <c r="C2639" t="s">
        <v>3936</v>
      </c>
      <c r="D2639" t="s">
        <v>13141</v>
      </c>
      <c r="E2639" t="s">
        <v>2691</v>
      </c>
      <c r="F2639">
        <v>1</v>
      </c>
      <c r="G2639" t="s">
        <v>2600</v>
      </c>
      <c r="H2639" t="s">
        <v>2577</v>
      </c>
      <c r="I2639" t="s">
        <v>2511</v>
      </c>
      <c r="J2639" t="s">
        <v>2699</v>
      </c>
      <c r="K2639" t="s">
        <v>2579</v>
      </c>
      <c r="L2639" t="s">
        <v>2058</v>
      </c>
      <c r="M2639" t="s">
        <v>2170</v>
      </c>
      <c r="N2639">
        <v>2</v>
      </c>
      <c r="O2639">
        <v>30</v>
      </c>
      <c r="P2639">
        <v>0.2</v>
      </c>
      <c r="Q2639">
        <v>15300</v>
      </c>
      <c r="R2639">
        <v>0</v>
      </c>
      <c r="S2639">
        <v>0</v>
      </c>
      <c r="T2639">
        <v>0</v>
      </c>
      <c r="U2639">
        <v>0</v>
      </c>
      <c r="V2639">
        <v>0</v>
      </c>
      <c r="W2639">
        <v>0</v>
      </c>
      <c r="X2639">
        <v>0</v>
      </c>
      <c r="Y2639">
        <v>0</v>
      </c>
      <c r="Z2639">
        <v>0</v>
      </c>
      <c r="AA2639">
        <v>2</v>
      </c>
      <c r="AB2639">
        <v>30</v>
      </c>
      <c r="AC2639">
        <v>0.2</v>
      </c>
      <c r="AD2639">
        <v>0</v>
      </c>
      <c r="AE2639">
        <v>0</v>
      </c>
      <c r="AF2639">
        <v>0</v>
      </c>
      <c r="AG2639" t="s">
        <v>13142</v>
      </c>
      <c r="AH2639" s="21" t="str">
        <f t="shared" si="82"/>
        <v>YK19</v>
      </c>
      <c r="AI2639" s="21">
        <v>67.5</v>
      </c>
      <c r="AJ2639" s="21">
        <f t="shared" si="83"/>
        <v>99.803921568627445</v>
      </c>
      <c r="AK2639" s="21" t="s">
        <v>2060</v>
      </c>
      <c r="AL2639" t="s">
        <v>2581</v>
      </c>
      <c r="AM2639" t="s">
        <v>53</v>
      </c>
      <c r="AN2639" t="s">
        <v>2031</v>
      </c>
    </row>
    <row r="2640" spans="1:40" ht="15" hidden="1" thickTop="1" x14ac:dyDescent="0.35">
      <c r="A2640" t="s">
        <v>13094</v>
      </c>
      <c r="B2640" t="s">
        <v>13144</v>
      </c>
      <c r="C2640" t="s">
        <v>3809</v>
      </c>
      <c r="D2640" t="s">
        <v>13145</v>
      </c>
      <c r="E2640" t="s">
        <v>2825</v>
      </c>
      <c r="F2640">
        <v>1</v>
      </c>
      <c r="G2640" t="s">
        <v>2816</v>
      </c>
      <c r="H2640" t="s">
        <v>2620</v>
      </c>
      <c r="I2640" t="s">
        <v>2511</v>
      </c>
      <c r="J2640" t="s">
        <v>2826</v>
      </c>
      <c r="K2640" t="s">
        <v>2827</v>
      </c>
      <c r="L2640" t="s">
        <v>2058</v>
      </c>
      <c r="M2640" t="s">
        <v>2059</v>
      </c>
      <c r="N2640">
        <v>1</v>
      </c>
      <c r="O2640">
        <v>61</v>
      </c>
      <c r="P2640">
        <v>0.25</v>
      </c>
      <c r="Q2640">
        <v>24480</v>
      </c>
      <c r="R2640">
        <v>0</v>
      </c>
      <c r="S2640">
        <v>0</v>
      </c>
      <c r="T2640">
        <v>0</v>
      </c>
      <c r="U2640">
        <v>0</v>
      </c>
      <c r="V2640">
        <v>0</v>
      </c>
      <c r="W2640">
        <v>0</v>
      </c>
      <c r="X2640">
        <v>1</v>
      </c>
      <c r="Y2640">
        <v>61</v>
      </c>
      <c r="Z2640">
        <v>0.25</v>
      </c>
      <c r="AA2640">
        <v>0</v>
      </c>
      <c r="AB2640">
        <v>0</v>
      </c>
      <c r="AC2640">
        <v>0</v>
      </c>
      <c r="AD2640">
        <v>0</v>
      </c>
      <c r="AE2640">
        <v>0</v>
      </c>
      <c r="AF2640">
        <v>0</v>
      </c>
      <c r="AG2640" t="s">
        <v>13146</v>
      </c>
      <c r="AH2640" s="21" t="str">
        <f t="shared" si="82"/>
        <v>YO27</v>
      </c>
      <c r="AI2640" s="21">
        <v>107.92500000000001</v>
      </c>
      <c r="AJ2640" s="21">
        <f t="shared" si="83"/>
        <v>99.750816993464056</v>
      </c>
      <c r="AK2640" s="21" t="s">
        <v>2060</v>
      </c>
      <c r="AL2640" t="s">
        <v>2829</v>
      </c>
      <c r="AM2640" t="s">
        <v>53</v>
      </c>
      <c r="AN2640" t="s">
        <v>2030</v>
      </c>
    </row>
    <row r="2641" spans="1:40" ht="15" hidden="1" thickTop="1" x14ac:dyDescent="0.35">
      <c r="A2641" t="s">
        <v>13098</v>
      </c>
      <c r="B2641" t="s">
        <v>13148</v>
      </c>
      <c r="C2641" t="s">
        <v>5198</v>
      </c>
      <c r="D2641" t="s">
        <v>13149</v>
      </c>
      <c r="E2641" t="s">
        <v>2608</v>
      </c>
      <c r="F2641">
        <v>1</v>
      </c>
      <c r="G2641" t="s">
        <v>2609</v>
      </c>
      <c r="H2641" t="s">
        <v>2577</v>
      </c>
      <c r="I2641" t="s">
        <v>2511</v>
      </c>
      <c r="J2641" t="s">
        <v>2675</v>
      </c>
      <c r="K2641" t="s">
        <v>2611</v>
      </c>
      <c r="L2641" t="s">
        <v>2058</v>
      </c>
      <c r="M2641" t="s">
        <v>2059</v>
      </c>
      <c r="N2641">
        <v>1</v>
      </c>
      <c r="O2641">
        <v>18</v>
      </c>
      <c r="P2641">
        <v>7.0000000000000007E-2</v>
      </c>
      <c r="Q2641">
        <v>24480</v>
      </c>
      <c r="R2641">
        <v>0</v>
      </c>
      <c r="S2641">
        <v>0</v>
      </c>
      <c r="T2641">
        <v>0</v>
      </c>
      <c r="U2641">
        <v>0</v>
      </c>
      <c r="V2641">
        <v>0</v>
      </c>
      <c r="W2641">
        <v>0</v>
      </c>
      <c r="X2641">
        <v>1</v>
      </c>
      <c r="Y2641">
        <v>18</v>
      </c>
      <c r="Z2641">
        <v>7.0000000000000007E-2</v>
      </c>
      <c r="AA2641">
        <v>0</v>
      </c>
      <c r="AB2641">
        <v>0</v>
      </c>
      <c r="AC2641">
        <v>0</v>
      </c>
      <c r="AD2641">
        <v>0</v>
      </c>
      <c r="AE2641">
        <v>0</v>
      </c>
      <c r="AF2641">
        <v>0</v>
      </c>
      <c r="AG2641" t="s">
        <v>13150</v>
      </c>
      <c r="AH2641" s="21" t="str">
        <f t="shared" si="82"/>
        <v>YK19</v>
      </c>
      <c r="AI2641" s="21">
        <v>107.92500000000001</v>
      </c>
      <c r="AJ2641" s="21">
        <f t="shared" si="83"/>
        <v>99.92647058823529</v>
      </c>
      <c r="AK2641" s="21" t="s">
        <v>2060</v>
      </c>
      <c r="AL2641" t="s">
        <v>2581</v>
      </c>
      <c r="AM2641" t="s">
        <v>53</v>
      </c>
      <c r="AN2641" t="s">
        <v>2031</v>
      </c>
    </row>
    <row r="2642" spans="1:40" ht="15" hidden="1" thickTop="1" x14ac:dyDescent="0.35">
      <c r="A2642" t="s">
        <v>13100</v>
      </c>
      <c r="B2642" t="s">
        <v>13152</v>
      </c>
      <c r="C2642" t="s">
        <v>2644</v>
      </c>
      <c r="D2642" t="s">
        <v>13153</v>
      </c>
      <c r="E2642" t="s">
        <v>2646</v>
      </c>
      <c r="F2642">
        <v>1</v>
      </c>
      <c r="G2642" t="s">
        <v>2600</v>
      </c>
      <c r="H2642" t="s">
        <v>2577</v>
      </c>
      <c r="I2642" t="s">
        <v>2511</v>
      </c>
      <c r="J2642" t="s">
        <v>2647</v>
      </c>
      <c r="K2642" t="s">
        <v>2602</v>
      </c>
      <c r="L2642" t="s">
        <v>2058</v>
      </c>
      <c r="M2642" t="s">
        <v>5179</v>
      </c>
      <c r="N2642">
        <v>2</v>
      </c>
      <c r="O2642">
        <v>82</v>
      </c>
      <c r="P2642">
        <v>0.45</v>
      </c>
      <c r="Q2642">
        <v>18360</v>
      </c>
      <c r="R2642">
        <v>0</v>
      </c>
      <c r="S2642">
        <v>0</v>
      </c>
      <c r="T2642">
        <v>0</v>
      </c>
      <c r="U2642">
        <v>0</v>
      </c>
      <c r="V2642">
        <v>0</v>
      </c>
      <c r="W2642">
        <v>0</v>
      </c>
      <c r="X2642">
        <v>1</v>
      </c>
      <c r="Y2642">
        <v>35</v>
      </c>
      <c r="Z2642">
        <v>0.19</v>
      </c>
      <c r="AA2642">
        <v>0</v>
      </c>
      <c r="AB2642">
        <v>0</v>
      </c>
      <c r="AC2642">
        <v>0</v>
      </c>
      <c r="AD2642">
        <v>1</v>
      </c>
      <c r="AE2642">
        <v>47</v>
      </c>
      <c r="AF2642">
        <v>0.26</v>
      </c>
      <c r="AG2642" t="s">
        <v>13154</v>
      </c>
      <c r="AH2642" s="21" t="str">
        <f t="shared" si="82"/>
        <v>YK19</v>
      </c>
      <c r="AI2642" s="21">
        <v>80.925000000000011</v>
      </c>
      <c r="AJ2642" s="21">
        <f t="shared" si="83"/>
        <v>99.553376906318078</v>
      </c>
      <c r="AK2642" s="21" t="s">
        <v>2063</v>
      </c>
      <c r="AL2642" t="s">
        <v>2551</v>
      </c>
      <c r="AM2642" t="s">
        <v>53</v>
      </c>
      <c r="AN2642" t="s">
        <v>2030</v>
      </c>
    </row>
    <row r="2643" spans="1:40" ht="15" hidden="1" thickTop="1" x14ac:dyDescent="0.35">
      <c r="A2643" t="s">
        <v>13103</v>
      </c>
      <c r="B2643" t="s">
        <v>13156</v>
      </c>
      <c r="C2643" t="s">
        <v>2889</v>
      </c>
      <c r="D2643" t="s">
        <v>13157</v>
      </c>
      <c r="E2643" t="s">
        <v>3193</v>
      </c>
      <c r="F2643">
        <v>1</v>
      </c>
      <c r="G2643" t="s">
        <v>2609</v>
      </c>
      <c r="H2643" t="s">
        <v>2577</v>
      </c>
      <c r="I2643" t="s">
        <v>2511</v>
      </c>
      <c r="J2643" t="s">
        <v>2764</v>
      </c>
      <c r="K2643" t="s">
        <v>2765</v>
      </c>
      <c r="L2643" t="s">
        <v>2058</v>
      </c>
      <c r="M2643" t="s">
        <v>2059</v>
      </c>
      <c r="N2643">
        <v>5</v>
      </c>
      <c r="O2643">
        <v>152</v>
      </c>
      <c r="P2643">
        <v>0.62</v>
      </c>
      <c r="Q2643">
        <v>24480</v>
      </c>
      <c r="R2643">
        <v>0</v>
      </c>
      <c r="S2643">
        <v>0</v>
      </c>
      <c r="T2643">
        <v>0</v>
      </c>
      <c r="U2643">
        <v>0</v>
      </c>
      <c r="V2643">
        <v>0</v>
      </c>
      <c r="W2643">
        <v>0</v>
      </c>
      <c r="X2643">
        <v>0</v>
      </c>
      <c r="Y2643">
        <v>0</v>
      </c>
      <c r="Z2643">
        <v>0</v>
      </c>
      <c r="AA2643">
        <v>5</v>
      </c>
      <c r="AB2643">
        <v>152</v>
      </c>
      <c r="AC2643">
        <v>0.62</v>
      </c>
      <c r="AD2643">
        <v>0</v>
      </c>
      <c r="AE2643">
        <v>0</v>
      </c>
      <c r="AF2643">
        <v>0</v>
      </c>
      <c r="AG2643" t="s">
        <v>13158</v>
      </c>
      <c r="AH2643" s="21" t="str">
        <f t="shared" si="82"/>
        <v>YK19</v>
      </c>
      <c r="AI2643" s="21">
        <v>107.92500000000001</v>
      </c>
      <c r="AJ2643" s="21">
        <f t="shared" si="83"/>
        <v>99.379084967320267</v>
      </c>
      <c r="AK2643" s="21" t="s">
        <v>2063</v>
      </c>
      <c r="AL2643" t="s">
        <v>2613</v>
      </c>
      <c r="AM2643" t="s">
        <v>53</v>
      </c>
      <c r="AN2643" t="s">
        <v>2031</v>
      </c>
    </row>
    <row r="2644" spans="1:40" ht="15" hidden="1" thickTop="1" x14ac:dyDescent="0.35">
      <c r="A2644" t="s">
        <v>13107</v>
      </c>
      <c r="B2644" t="s">
        <v>13160</v>
      </c>
      <c r="C2644" t="s">
        <v>3479</v>
      </c>
      <c r="D2644" t="s">
        <v>13161</v>
      </c>
      <c r="E2644" t="s">
        <v>2608</v>
      </c>
      <c r="F2644">
        <v>1</v>
      </c>
      <c r="G2644" t="s">
        <v>2609</v>
      </c>
      <c r="H2644" t="s">
        <v>2577</v>
      </c>
      <c r="I2644" t="s">
        <v>2511</v>
      </c>
      <c r="J2644" t="s">
        <v>2610</v>
      </c>
      <c r="K2644" t="s">
        <v>2611</v>
      </c>
      <c r="L2644" t="s">
        <v>2058</v>
      </c>
      <c r="M2644" t="s">
        <v>2170</v>
      </c>
      <c r="N2644">
        <v>0</v>
      </c>
      <c r="O2644">
        <v>0</v>
      </c>
      <c r="P2644">
        <v>0</v>
      </c>
      <c r="Q2644">
        <v>15300</v>
      </c>
      <c r="R2644">
        <v>0</v>
      </c>
      <c r="S2644">
        <v>0</v>
      </c>
      <c r="T2644">
        <v>0</v>
      </c>
      <c r="U2644">
        <v>0</v>
      </c>
      <c r="V2644">
        <v>0</v>
      </c>
      <c r="W2644">
        <v>0</v>
      </c>
      <c r="X2644">
        <v>0</v>
      </c>
      <c r="Y2644">
        <v>0</v>
      </c>
      <c r="Z2644">
        <v>0</v>
      </c>
      <c r="AA2644">
        <v>0</v>
      </c>
      <c r="AB2644">
        <v>0</v>
      </c>
      <c r="AC2644">
        <v>0</v>
      </c>
      <c r="AD2644">
        <v>0</v>
      </c>
      <c r="AE2644">
        <v>0</v>
      </c>
      <c r="AF2644">
        <v>0</v>
      </c>
      <c r="AG2644" t="s">
        <v>13162</v>
      </c>
      <c r="AH2644" s="21" t="str">
        <f t="shared" si="82"/>
        <v>YK19</v>
      </c>
      <c r="AI2644" s="21">
        <v>67.5</v>
      </c>
      <c r="AJ2644" s="21">
        <f t="shared" si="83"/>
        <v>100</v>
      </c>
      <c r="AK2644" s="21" t="s">
        <v>2060</v>
      </c>
      <c r="AL2644" t="s">
        <v>2581</v>
      </c>
      <c r="AM2644" t="s">
        <v>53</v>
      </c>
      <c r="AN2644" t="s">
        <v>2030</v>
      </c>
    </row>
    <row r="2645" spans="1:40" ht="15" hidden="1" thickTop="1" x14ac:dyDescent="0.35">
      <c r="A2645" t="s">
        <v>13111</v>
      </c>
      <c r="B2645" t="s">
        <v>13164</v>
      </c>
      <c r="C2645" t="s">
        <v>3243</v>
      </c>
      <c r="D2645" t="s">
        <v>13165</v>
      </c>
      <c r="E2645" t="s">
        <v>2575</v>
      </c>
      <c r="F2645">
        <v>1</v>
      </c>
      <c r="G2645" t="s">
        <v>2576</v>
      </c>
      <c r="H2645" t="s">
        <v>2577</v>
      </c>
      <c r="I2645" t="s">
        <v>2511</v>
      </c>
      <c r="J2645" t="s">
        <v>2858</v>
      </c>
      <c r="K2645" t="s">
        <v>2742</v>
      </c>
      <c r="L2645" t="s">
        <v>2058</v>
      </c>
      <c r="M2645" t="s">
        <v>2059</v>
      </c>
      <c r="N2645">
        <v>4</v>
      </c>
      <c r="O2645">
        <v>80</v>
      </c>
      <c r="P2645">
        <v>0.33</v>
      </c>
      <c r="Q2645">
        <v>24480</v>
      </c>
      <c r="R2645">
        <v>4</v>
      </c>
      <c r="S2645">
        <v>80</v>
      </c>
      <c r="T2645">
        <v>0.33</v>
      </c>
      <c r="U2645">
        <v>0</v>
      </c>
      <c r="V2645">
        <v>0</v>
      </c>
      <c r="W2645">
        <v>0</v>
      </c>
      <c r="X2645">
        <v>0</v>
      </c>
      <c r="Y2645">
        <v>0</v>
      </c>
      <c r="Z2645">
        <v>0</v>
      </c>
      <c r="AA2645">
        <v>0</v>
      </c>
      <c r="AB2645">
        <v>0</v>
      </c>
      <c r="AC2645">
        <v>0</v>
      </c>
      <c r="AD2645">
        <v>0</v>
      </c>
      <c r="AE2645">
        <v>0</v>
      </c>
      <c r="AF2645">
        <v>0</v>
      </c>
      <c r="AG2645" t="s">
        <v>13166</v>
      </c>
      <c r="AH2645" s="21" t="str">
        <f t="shared" si="82"/>
        <v>YK19</v>
      </c>
      <c r="AI2645" s="21">
        <v>107.92500000000001</v>
      </c>
      <c r="AJ2645" s="21">
        <f t="shared" si="83"/>
        <v>99.673202614379079</v>
      </c>
      <c r="AK2645" s="21" t="s">
        <v>2063</v>
      </c>
      <c r="AL2645" t="s">
        <v>2551</v>
      </c>
      <c r="AM2645" t="s">
        <v>53</v>
      </c>
      <c r="AN2645" t="s">
        <v>2032</v>
      </c>
    </row>
    <row r="2646" spans="1:40" ht="15" hidden="1" thickTop="1" x14ac:dyDescent="0.35">
      <c r="A2646" t="s">
        <v>13115</v>
      </c>
      <c r="B2646" t="s">
        <v>13168</v>
      </c>
      <c r="C2646" t="s">
        <v>10037</v>
      </c>
      <c r="D2646" t="s">
        <v>13169</v>
      </c>
      <c r="E2646" t="s">
        <v>3013</v>
      </c>
      <c r="F2646">
        <v>1</v>
      </c>
      <c r="G2646" t="s">
        <v>2600</v>
      </c>
      <c r="H2646" t="s">
        <v>2577</v>
      </c>
      <c r="I2646" t="s">
        <v>2511</v>
      </c>
      <c r="J2646" t="s">
        <v>3183</v>
      </c>
      <c r="K2646" t="s">
        <v>2742</v>
      </c>
      <c r="L2646" t="s">
        <v>2058</v>
      </c>
      <c r="M2646" t="s">
        <v>2170</v>
      </c>
      <c r="N2646">
        <v>1</v>
      </c>
      <c r="O2646">
        <v>23</v>
      </c>
      <c r="P2646">
        <v>0.15</v>
      </c>
      <c r="Q2646">
        <v>15300</v>
      </c>
      <c r="R2646">
        <v>1</v>
      </c>
      <c r="S2646">
        <v>23</v>
      </c>
      <c r="T2646">
        <v>0.15</v>
      </c>
      <c r="U2646">
        <v>0</v>
      </c>
      <c r="V2646">
        <v>0</v>
      </c>
      <c r="W2646">
        <v>0</v>
      </c>
      <c r="X2646">
        <v>0</v>
      </c>
      <c r="Y2646">
        <v>0</v>
      </c>
      <c r="Z2646">
        <v>0</v>
      </c>
      <c r="AA2646">
        <v>0</v>
      </c>
      <c r="AB2646">
        <v>0</v>
      </c>
      <c r="AC2646">
        <v>0</v>
      </c>
      <c r="AD2646">
        <v>0</v>
      </c>
      <c r="AE2646">
        <v>0</v>
      </c>
      <c r="AF2646">
        <v>0</v>
      </c>
      <c r="AG2646" t="s">
        <v>13170</v>
      </c>
      <c r="AH2646" s="21" t="str">
        <f t="shared" si="82"/>
        <v>YK19</v>
      </c>
      <c r="AI2646" s="21">
        <v>67.5</v>
      </c>
      <c r="AJ2646" s="21">
        <f t="shared" si="83"/>
        <v>99.849673202614383</v>
      </c>
      <c r="AK2646" s="21" t="s">
        <v>2060</v>
      </c>
      <c r="AL2646" t="s">
        <v>2551</v>
      </c>
      <c r="AM2646" t="s">
        <v>53</v>
      </c>
      <c r="AN2646" t="s">
        <v>2031</v>
      </c>
    </row>
    <row r="2647" spans="1:40" ht="15" hidden="1" thickTop="1" x14ac:dyDescent="0.35">
      <c r="A2647" t="s">
        <v>13119</v>
      </c>
      <c r="B2647" t="s">
        <v>13172</v>
      </c>
      <c r="C2647" t="s">
        <v>2606</v>
      </c>
      <c r="D2647" t="s">
        <v>13173</v>
      </c>
      <c r="E2647" t="s">
        <v>2608</v>
      </c>
      <c r="F2647">
        <v>1</v>
      </c>
      <c r="G2647" t="s">
        <v>2609</v>
      </c>
      <c r="H2647" t="s">
        <v>2577</v>
      </c>
      <c r="I2647" t="s">
        <v>2511</v>
      </c>
      <c r="J2647" t="s">
        <v>2610</v>
      </c>
      <c r="K2647" t="s">
        <v>2611</v>
      </c>
      <c r="L2647" t="s">
        <v>2058</v>
      </c>
      <c r="M2647" t="s">
        <v>2170</v>
      </c>
      <c r="N2647">
        <v>0</v>
      </c>
      <c r="O2647">
        <v>0</v>
      </c>
      <c r="P2647">
        <v>0</v>
      </c>
      <c r="Q2647">
        <v>15300</v>
      </c>
      <c r="R2647">
        <v>0</v>
      </c>
      <c r="S2647">
        <v>0</v>
      </c>
      <c r="T2647">
        <v>0</v>
      </c>
      <c r="U2647">
        <v>0</v>
      </c>
      <c r="V2647">
        <v>0</v>
      </c>
      <c r="W2647">
        <v>0</v>
      </c>
      <c r="X2647">
        <v>0</v>
      </c>
      <c r="Y2647">
        <v>0</v>
      </c>
      <c r="Z2647">
        <v>0</v>
      </c>
      <c r="AA2647">
        <v>0</v>
      </c>
      <c r="AB2647">
        <v>0</v>
      </c>
      <c r="AC2647">
        <v>0</v>
      </c>
      <c r="AD2647">
        <v>0</v>
      </c>
      <c r="AE2647">
        <v>0</v>
      </c>
      <c r="AF2647">
        <v>0</v>
      </c>
      <c r="AG2647" t="s">
        <v>13174</v>
      </c>
      <c r="AH2647" s="21" t="str">
        <f t="shared" si="82"/>
        <v>YK19</v>
      </c>
      <c r="AI2647" s="21">
        <v>67.5</v>
      </c>
      <c r="AJ2647" s="21">
        <f t="shared" si="83"/>
        <v>100</v>
      </c>
      <c r="AK2647" s="21" t="s">
        <v>2060</v>
      </c>
      <c r="AL2647" t="s">
        <v>2613</v>
      </c>
      <c r="AM2647" t="s">
        <v>53</v>
      </c>
      <c r="AN2647" t="s">
        <v>2030</v>
      </c>
    </row>
    <row r="2648" spans="1:40" ht="15" hidden="1" thickTop="1" x14ac:dyDescent="0.35">
      <c r="A2648" t="s">
        <v>13123</v>
      </c>
      <c r="B2648" t="s">
        <v>13176</v>
      </c>
      <c r="C2648" t="s">
        <v>2606</v>
      </c>
      <c r="D2648" t="s">
        <v>13177</v>
      </c>
      <c r="E2648" t="s">
        <v>2608</v>
      </c>
      <c r="F2648">
        <v>1</v>
      </c>
      <c r="G2648" t="s">
        <v>2609</v>
      </c>
      <c r="H2648" t="s">
        <v>2577</v>
      </c>
      <c r="I2648" t="s">
        <v>2511</v>
      </c>
      <c r="J2648" t="s">
        <v>2610</v>
      </c>
      <c r="K2648" t="s">
        <v>2611</v>
      </c>
      <c r="L2648" t="s">
        <v>2058</v>
      </c>
      <c r="M2648" t="s">
        <v>2170</v>
      </c>
      <c r="N2648">
        <v>4</v>
      </c>
      <c r="O2648">
        <v>191</v>
      </c>
      <c r="P2648">
        <v>1.25</v>
      </c>
      <c r="Q2648">
        <v>15300</v>
      </c>
      <c r="R2648">
        <v>0</v>
      </c>
      <c r="S2648">
        <v>0</v>
      </c>
      <c r="T2648">
        <v>0</v>
      </c>
      <c r="U2648">
        <v>0</v>
      </c>
      <c r="V2648">
        <v>0</v>
      </c>
      <c r="W2648">
        <v>0</v>
      </c>
      <c r="X2648">
        <v>1</v>
      </c>
      <c r="Y2648">
        <v>20</v>
      </c>
      <c r="Z2648">
        <v>0.13</v>
      </c>
      <c r="AA2648">
        <v>3</v>
      </c>
      <c r="AB2648">
        <v>171</v>
      </c>
      <c r="AC2648">
        <v>1.1200000000000001</v>
      </c>
      <c r="AD2648">
        <v>0</v>
      </c>
      <c r="AE2648">
        <v>0</v>
      </c>
      <c r="AF2648">
        <v>0</v>
      </c>
      <c r="AG2648" t="s">
        <v>13178</v>
      </c>
      <c r="AH2648" s="21" t="str">
        <f t="shared" si="82"/>
        <v>YK19</v>
      </c>
      <c r="AI2648" s="21">
        <v>67.5</v>
      </c>
      <c r="AJ2648" s="21">
        <f t="shared" si="83"/>
        <v>98.751633986928098</v>
      </c>
      <c r="AK2648" s="21" t="s">
        <v>2063</v>
      </c>
      <c r="AL2648" t="s">
        <v>2613</v>
      </c>
      <c r="AM2648" t="s">
        <v>53</v>
      </c>
      <c r="AN2648" t="s">
        <v>2030</v>
      </c>
    </row>
    <row r="2649" spans="1:40" ht="15" hidden="1" thickTop="1" x14ac:dyDescent="0.35">
      <c r="A2649" t="s">
        <v>13127</v>
      </c>
      <c r="B2649" t="s">
        <v>13180</v>
      </c>
      <c r="C2649" t="s">
        <v>7085</v>
      </c>
      <c r="D2649" t="s">
        <v>13181</v>
      </c>
      <c r="E2649" t="s">
        <v>2691</v>
      </c>
      <c r="F2649">
        <v>1</v>
      </c>
      <c r="G2649" t="s">
        <v>2600</v>
      </c>
      <c r="H2649" t="s">
        <v>2577</v>
      </c>
      <c r="I2649" t="s">
        <v>2511</v>
      </c>
      <c r="J2649" t="s">
        <v>2699</v>
      </c>
      <c r="K2649" t="s">
        <v>2579</v>
      </c>
      <c r="L2649" t="s">
        <v>2058</v>
      </c>
      <c r="M2649" t="s">
        <v>2170</v>
      </c>
      <c r="N2649">
        <v>4</v>
      </c>
      <c r="O2649">
        <v>233</v>
      </c>
      <c r="P2649">
        <v>1.52</v>
      </c>
      <c r="Q2649">
        <v>15300</v>
      </c>
      <c r="R2649">
        <v>1</v>
      </c>
      <c r="S2649">
        <v>64</v>
      </c>
      <c r="T2649">
        <v>0.42</v>
      </c>
      <c r="U2649">
        <v>0</v>
      </c>
      <c r="V2649">
        <v>0</v>
      </c>
      <c r="W2649">
        <v>0</v>
      </c>
      <c r="X2649">
        <v>1</v>
      </c>
      <c r="Y2649">
        <v>13</v>
      </c>
      <c r="Z2649">
        <v>0.08</v>
      </c>
      <c r="AA2649">
        <v>2</v>
      </c>
      <c r="AB2649">
        <v>156</v>
      </c>
      <c r="AC2649">
        <v>1.02</v>
      </c>
      <c r="AD2649">
        <v>0</v>
      </c>
      <c r="AE2649">
        <v>0</v>
      </c>
      <c r="AF2649">
        <v>0</v>
      </c>
      <c r="AG2649" t="s">
        <v>13182</v>
      </c>
      <c r="AH2649" s="21" t="str">
        <f t="shared" si="82"/>
        <v>YK19</v>
      </c>
      <c r="AI2649" s="21">
        <v>67.5</v>
      </c>
      <c r="AJ2649" s="21">
        <f t="shared" si="83"/>
        <v>98.477124183006538</v>
      </c>
      <c r="AK2649" s="21" t="s">
        <v>2063</v>
      </c>
      <c r="AL2649" t="s">
        <v>2581</v>
      </c>
      <c r="AM2649" t="s">
        <v>53</v>
      </c>
      <c r="AN2649" t="s">
        <v>2031</v>
      </c>
    </row>
    <row r="2650" spans="1:40" ht="15" hidden="1" thickTop="1" x14ac:dyDescent="0.35">
      <c r="A2650" t="s">
        <v>13131</v>
      </c>
      <c r="B2650" t="s">
        <v>13184</v>
      </c>
      <c r="C2650" t="s">
        <v>5206</v>
      </c>
      <c r="D2650" t="s">
        <v>13185</v>
      </c>
      <c r="E2650" t="s">
        <v>2780</v>
      </c>
      <c r="F2650">
        <v>1</v>
      </c>
      <c r="G2650" t="s">
        <v>2609</v>
      </c>
      <c r="H2650" t="s">
        <v>2577</v>
      </c>
      <c r="I2650" t="s">
        <v>2511</v>
      </c>
      <c r="J2650" t="s">
        <v>2781</v>
      </c>
      <c r="K2650" t="s">
        <v>2765</v>
      </c>
      <c r="L2650" t="s">
        <v>2058</v>
      </c>
      <c r="M2650" t="s">
        <v>2059</v>
      </c>
      <c r="N2650">
        <v>0</v>
      </c>
      <c r="O2650">
        <v>0</v>
      </c>
      <c r="P2650">
        <v>0</v>
      </c>
      <c r="Q2650">
        <v>24480</v>
      </c>
      <c r="R2650">
        <v>0</v>
      </c>
      <c r="S2650">
        <v>0</v>
      </c>
      <c r="T2650">
        <v>0</v>
      </c>
      <c r="U2650">
        <v>0</v>
      </c>
      <c r="V2650">
        <v>0</v>
      </c>
      <c r="W2650">
        <v>0</v>
      </c>
      <c r="X2650">
        <v>0</v>
      </c>
      <c r="Y2650">
        <v>0</v>
      </c>
      <c r="Z2650">
        <v>0</v>
      </c>
      <c r="AA2650">
        <v>0</v>
      </c>
      <c r="AB2650">
        <v>0</v>
      </c>
      <c r="AC2650">
        <v>0</v>
      </c>
      <c r="AD2650">
        <v>0</v>
      </c>
      <c r="AE2650">
        <v>0</v>
      </c>
      <c r="AF2650">
        <v>0</v>
      </c>
      <c r="AG2650" t="s">
        <v>13186</v>
      </c>
      <c r="AH2650" s="21" t="str">
        <f t="shared" si="82"/>
        <v>YK19</v>
      </c>
      <c r="AI2650" s="21">
        <v>107.92500000000001</v>
      </c>
      <c r="AJ2650" s="21">
        <f t="shared" si="83"/>
        <v>100</v>
      </c>
      <c r="AK2650" s="21" t="s">
        <v>2060</v>
      </c>
      <c r="AL2650" t="s">
        <v>2613</v>
      </c>
      <c r="AM2650" t="s">
        <v>53</v>
      </c>
      <c r="AN2650" t="s">
        <v>2031</v>
      </c>
    </row>
    <row r="2651" spans="1:40" ht="15" hidden="1" thickTop="1" x14ac:dyDescent="0.35">
      <c r="A2651" t="s">
        <v>13135</v>
      </c>
      <c r="B2651" t="s">
        <v>13188</v>
      </c>
      <c r="C2651" t="s">
        <v>4101</v>
      </c>
      <c r="D2651" t="s">
        <v>13189</v>
      </c>
      <c r="E2651" t="s">
        <v>2608</v>
      </c>
      <c r="F2651">
        <v>1</v>
      </c>
      <c r="G2651" t="s">
        <v>2609</v>
      </c>
      <c r="H2651" t="s">
        <v>2577</v>
      </c>
      <c r="I2651" t="s">
        <v>2511</v>
      </c>
      <c r="J2651" t="s">
        <v>2675</v>
      </c>
      <c r="K2651" t="s">
        <v>2611</v>
      </c>
      <c r="L2651" t="s">
        <v>30320</v>
      </c>
      <c r="M2651" t="s">
        <v>3409</v>
      </c>
      <c r="N2651">
        <v>0</v>
      </c>
      <c r="O2651">
        <v>0</v>
      </c>
      <c r="P2651">
        <v>0</v>
      </c>
      <c r="Q2651">
        <v>7800</v>
      </c>
      <c r="R2651">
        <v>0</v>
      </c>
      <c r="S2651">
        <v>0</v>
      </c>
      <c r="T2651">
        <v>0</v>
      </c>
      <c r="U2651">
        <v>0</v>
      </c>
      <c r="V2651">
        <v>0</v>
      </c>
      <c r="W2651">
        <v>0</v>
      </c>
      <c r="X2651">
        <v>0</v>
      </c>
      <c r="Y2651">
        <v>0</v>
      </c>
      <c r="Z2651">
        <v>0</v>
      </c>
      <c r="AA2651">
        <v>0</v>
      </c>
      <c r="AB2651">
        <v>0</v>
      </c>
      <c r="AC2651">
        <v>0</v>
      </c>
      <c r="AD2651">
        <v>0</v>
      </c>
      <c r="AE2651">
        <v>0</v>
      </c>
      <c r="AF2651">
        <v>0</v>
      </c>
      <c r="AG2651" t="s">
        <v>13190</v>
      </c>
      <c r="AH2651" s="21" t="str">
        <f t="shared" si="82"/>
        <v>YK19</v>
      </c>
      <c r="AI2651" s="21">
        <v>45</v>
      </c>
      <c r="AJ2651" s="21">
        <f t="shared" si="83"/>
        <v>100</v>
      </c>
      <c r="AK2651" s="21" t="s">
        <v>2060</v>
      </c>
      <c r="AL2651" t="s">
        <v>2581</v>
      </c>
      <c r="AM2651" t="s">
        <v>53</v>
      </c>
      <c r="AN2651" t="s">
        <v>2029</v>
      </c>
    </row>
    <row r="2652" spans="1:40" ht="15" hidden="1" thickTop="1" x14ac:dyDescent="0.35">
      <c r="A2652" t="s">
        <v>13139</v>
      </c>
      <c r="B2652" t="s">
        <v>13192</v>
      </c>
      <c r="C2652" t="s">
        <v>2936</v>
      </c>
      <c r="D2652" t="s">
        <v>13193</v>
      </c>
      <c r="E2652" t="s">
        <v>7075</v>
      </c>
      <c r="F2652">
        <v>1</v>
      </c>
      <c r="G2652" t="s">
        <v>2593</v>
      </c>
      <c r="H2652" t="s">
        <v>2056</v>
      </c>
      <c r="I2652" t="s">
        <v>2511</v>
      </c>
      <c r="J2652" t="s">
        <v>2594</v>
      </c>
      <c r="K2652" t="s">
        <v>65</v>
      </c>
      <c r="L2652" t="s">
        <v>2058</v>
      </c>
      <c r="M2652" t="s">
        <v>2059</v>
      </c>
      <c r="N2652">
        <v>0</v>
      </c>
      <c r="O2652">
        <v>0</v>
      </c>
      <c r="P2652">
        <v>0</v>
      </c>
      <c r="Q2652">
        <v>24480</v>
      </c>
      <c r="R2652">
        <v>0</v>
      </c>
      <c r="S2652">
        <v>0</v>
      </c>
      <c r="T2652">
        <v>0</v>
      </c>
      <c r="U2652">
        <v>0</v>
      </c>
      <c r="V2652">
        <v>0</v>
      </c>
      <c r="W2652">
        <v>0</v>
      </c>
      <c r="X2652">
        <v>0</v>
      </c>
      <c r="Y2652">
        <v>0</v>
      </c>
      <c r="Z2652">
        <v>0</v>
      </c>
      <c r="AA2652">
        <v>0</v>
      </c>
      <c r="AB2652">
        <v>0</v>
      </c>
      <c r="AC2652">
        <v>0</v>
      </c>
      <c r="AD2652">
        <v>0</v>
      </c>
      <c r="AE2652">
        <v>0</v>
      </c>
      <c r="AF2652">
        <v>0</v>
      </c>
      <c r="AG2652" t="s">
        <v>13194</v>
      </c>
      <c r="AH2652" s="21" t="str">
        <f t="shared" si="82"/>
        <v>YO27</v>
      </c>
      <c r="AI2652" s="21">
        <v>107.92500000000001</v>
      </c>
      <c r="AJ2652" s="21">
        <f t="shared" si="83"/>
        <v>100</v>
      </c>
      <c r="AK2652" s="21" t="s">
        <v>2060</v>
      </c>
      <c r="AL2652" t="s">
        <v>2527</v>
      </c>
      <c r="AM2652" t="s">
        <v>53</v>
      </c>
      <c r="AN2652" t="s">
        <v>2033</v>
      </c>
    </row>
    <row r="2653" spans="1:40" ht="15" hidden="1" thickTop="1" x14ac:dyDescent="0.35">
      <c r="A2653" t="s">
        <v>13143</v>
      </c>
      <c r="B2653" t="s">
        <v>13196</v>
      </c>
      <c r="C2653" t="s">
        <v>2651</v>
      </c>
      <c r="D2653" t="s">
        <v>13197</v>
      </c>
      <c r="E2653" t="s">
        <v>2653</v>
      </c>
      <c r="F2653">
        <v>1</v>
      </c>
      <c r="G2653" t="s">
        <v>2619</v>
      </c>
      <c r="H2653" t="s">
        <v>2620</v>
      </c>
      <c r="I2653" t="s">
        <v>2511</v>
      </c>
      <c r="J2653" t="s">
        <v>2654</v>
      </c>
      <c r="K2653" t="s">
        <v>2655</v>
      </c>
      <c r="L2653" t="s">
        <v>2058</v>
      </c>
      <c r="M2653" t="s">
        <v>2059</v>
      </c>
      <c r="N2653">
        <v>0</v>
      </c>
      <c r="O2653">
        <v>0</v>
      </c>
      <c r="P2653">
        <v>0</v>
      </c>
      <c r="Q2653">
        <v>24480</v>
      </c>
      <c r="R2653">
        <v>0</v>
      </c>
      <c r="S2653">
        <v>0</v>
      </c>
      <c r="T2653">
        <v>0</v>
      </c>
      <c r="U2653">
        <v>0</v>
      </c>
      <c r="V2653">
        <v>0</v>
      </c>
      <c r="W2653">
        <v>0</v>
      </c>
      <c r="X2653">
        <v>0</v>
      </c>
      <c r="Y2653">
        <v>0</v>
      </c>
      <c r="Z2653">
        <v>0</v>
      </c>
      <c r="AA2653">
        <v>0</v>
      </c>
      <c r="AB2653">
        <v>0</v>
      </c>
      <c r="AC2653">
        <v>0</v>
      </c>
      <c r="AD2653">
        <v>0</v>
      </c>
      <c r="AE2653">
        <v>0</v>
      </c>
      <c r="AF2653">
        <v>0</v>
      </c>
      <c r="AG2653" t="s">
        <v>13198</v>
      </c>
      <c r="AH2653" s="21" t="str">
        <f t="shared" si="82"/>
        <v>YR21</v>
      </c>
      <c r="AI2653" s="21">
        <v>107.92500000000001</v>
      </c>
      <c r="AJ2653" s="21">
        <f t="shared" si="83"/>
        <v>100</v>
      </c>
      <c r="AK2653" s="21" t="s">
        <v>2060</v>
      </c>
      <c r="AL2653" t="s">
        <v>2657</v>
      </c>
      <c r="AM2653" t="s">
        <v>53</v>
      </c>
      <c r="AN2653" t="s">
        <v>2031</v>
      </c>
    </row>
    <row r="2654" spans="1:40" ht="15" hidden="1" thickTop="1" x14ac:dyDescent="0.35">
      <c r="A2654" t="s">
        <v>13147</v>
      </c>
      <c r="B2654" t="s">
        <v>13200</v>
      </c>
      <c r="C2654" t="s">
        <v>3594</v>
      </c>
      <c r="D2654" t="s">
        <v>13201</v>
      </c>
      <c r="E2654" t="s">
        <v>2608</v>
      </c>
      <c r="F2654">
        <v>1</v>
      </c>
      <c r="G2654" t="s">
        <v>2609</v>
      </c>
      <c r="H2654" t="s">
        <v>2577</v>
      </c>
      <c r="I2654" t="s">
        <v>2511</v>
      </c>
      <c r="J2654" t="s">
        <v>2610</v>
      </c>
      <c r="K2654" t="s">
        <v>2611</v>
      </c>
      <c r="L2654" t="s">
        <v>2058</v>
      </c>
      <c r="M2654" t="s">
        <v>2170</v>
      </c>
      <c r="N2654">
        <v>4</v>
      </c>
      <c r="O2654">
        <v>299</v>
      </c>
      <c r="P2654">
        <v>1.95</v>
      </c>
      <c r="Q2654">
        <v>15300</v>
      </c>
      <c r="R2654">
        <v>0</v>
      </c>
      <c r="S2654">
        <v>0</v>
      </c>
      <c r="T2654">
        <v>0</v>
      </c>
      <c r="U2654">
        <v>0</v>
      </c>
      <c r="V2654">
        <v>0</v>
      </c>
      <c r="W2654">
        <v>0</v>
      </c>
      <c r="X2654">
        <v>0</v>
      </c>
      <c r="Y2654">
        <v>0</v>
      </c>
      <c r="Z2654">
        <v>0</v>
      </c>
      <c r="AA2654">
        <v>4</v>
      </c>
      <c r="AB2654">
        <v>299</v>
      </c>
      <c r="AC2654">
        <v>1.95</v>
      </c>
      <c r="AD2654">
        <v>0</v>
      </c>
      <c r="AE2654">
        <v>0</v>
      </c>
      <c r="AF2654">
        <v>0</v>
      </c>
      <c r="AG2654" t="s">
        <v>13202</v>
      </c>
      <c r="AH2654" s="21" t="str">
        <f t="shared" si="82"/>
        <v>YK19</v>
      </c>
      <c r="AI2654" s="21">
        <v>67.5</v>
      </c>
      <c r="AJ2654" s="21">
        <f t="shared" si="83"/>
        <v>98.045751633986924</v>
      </c>
      <c r="AK2654" s="21" t="s">
        <v>2063</v>
      </c>
      <c r="AL2654" t="s">
        <v>2613</v>
      </c>
      <c r="AM2654" t="s">
        <v>53</v>
      </c>
      <c r="AN2654" t="s">
        <v>2030</v>
      </c>
    </row>
    <row r="2655" spans="1:40" ht="15" hidden="1" thickTop="1" x14ac:dyDescent="0.35">
      <c r="A2655" t="s">
        <v>13151</v>
      </c>
      <c r="B2655" t="s">
        <v>13206</v>
      </c>
      <c r="C2655" t="s">
        <v>2530</v>
      </c>
      <c r="D2655" t="s">
        <v>13207</v>
      </c>
      <c r="E2655" t="s">
        <v>558</v>
      </c>
      <c r="F2655">
        <v>1</v>
      </c>
      <c r="G2655" t="s">
        <v>2524</v>
      </c>
      <c r="H2655" t="s">
        <v>2056</v>
      </c>
      <c r="I2655" t="s">
        <v>2511</v>
      </c>
      <c r="J2655" t="s">
        <v>2532</v>
      </c>
      <c r="K2655" t="s">
        <v>62</v>
      </c>
      <c r="L2655" t="s">
        <v>2058</v>
      </c>
      <c r="M2655" t="s">
        <v>2170</v>
      </c>
      <c r="N2655">
        <v>0</v>
      </c>
      <c r="O2655">
        <v>0</v>
      </c>
      <c r="P2655">
        <v>0</v>
      </c>
      <c r="Q2655">
        <v>15300</v>
      </c>
      <c r="R2655">
        <v>0</v>
      </c>
      <c r="S2655">
        <v>0</v>
      </c>
      <c r="T2655">
        <v>0</v>
      </c>
      <c r="U2655">
        <v>0</v>
      </c>
      <c r="V2655">
        <v>0</v>
      </c>
      <c r="W2655">
        <v>0</v>
      </c>
      <c r="X2655">
        <v>0</v>
      </c>
      <c r="Y2655">
        <v>0</v>
      </c>
      <c r="Z2655">
        <v>0</v>
      </c>
      <c r="AA2655">
        <v>0</v>
      </c>
      <c r="AB2655">
        <v>0</v>
      </c>
      <c r="AC2655">
        <v>0</v>
      </c>
      <c r="AD2655">
        <v>0</v>
      </c>
      <c r="AE2655">
        <v>0</v>
      </c>
      <c r="AF2655">
        <v>0</v>
      </c>
      <c r="AG2655" t="s">
        <v>13208</v>
      </c>
      <c r="AH2655" s="21" t="str">
        <f t="shared" si="82"/>
        <v>YK19</v>
      </c>
      <c r="AI2655" s="21">
        <v>67.5</v>
      </c>
      <c r="AJ2655" s="21">
        <f t="shared" si="83"/>
        <v>100</v>
      </c>
      <c r="AK2655" s="21" t="s">
        <v>2060</v>
      </c>
      <c r="AL2655" t="s">
        <v>2527</v>
      </c>
      <c r="AM2655" t="s">
        <v>53</v>
      </c>
      <c r="AN2655" t="s">
        <v>2029</v>
      </c>
    </row>
    <row r="2656" spans="1:40" ht="15" hidden="1" thickTop="1" x14ac:dyDescent="0.35">
      <c r="A2656" t="s">
        <v>13155</v>
      </c>
      <c r="B2656" t="s">
        <v>13210</v>
      </c>
      <c r="C2656" t="s">
        <v>3738</v>
      </c>
      <c r="D2656" t="s">
        <v>13211</v>
      </c>
      <c r="E2656" t="s">
        <v>2562</v>
      </c>
      <c r="F2656">
        <v>1</v>
      </c>
      <c r="G2656" t="s">
        <v>2546</v>
      </c>
      <c r="H2656" t="s">
        <v>2510</v>
      </c>
      <c r="I2656" t="s">
        <v>2511</v>
      </c>
      <c r="J2656" t="s">
        <v>2547</v>
      </c>
      <c r="K2656" t="s">
        <v>2548</v>
      </c>
      <c r="L2656" t="s">
        <v>2058</v>
      </c>
      <c r="M2656" t="s">
        <v>2225</v>
      </c>
      <c r="N2656">
        <v>0</v>
      </c>
      <c r="O2656">
        <v>0</v>
      </c>
      <c r="P2656">
        <v>0</v>
      </c>
      <c r="Q2656">
        <v>12240</v>
      </c>
      <c r="R2656">
        <v>0</v>
      </c>
      <c r="S2656">
        <v>0</v>
      </c>
      <c r="T2656">
        <v>0</v>
      </c>
      <c r="U2656">
        <v>0</v>
      </c>
      <c r="V2656">
        <v>0</v>
      </c>
      <c r="W2656">
        <v>0</v>
      </c>
      <c r="X2656">
        <v>0</v>
      </c>
      <c r="Y2656">
        <v>0</v>
      </c>
      <c r="Z2656">
        <v>0</v>
      </c>
      <c r="AA2656">
        <v>0</v>
      </c>
      <c r="AB2656">
        <v>0</v>
      </c>
      <c r="AC2656">
        <v>0</v>
      </c>
      <c r="AD2656">
        <v>0</v>
      </c>
      <c r="AE2656">
        <v>0</v>
      </c>
      <c r="AF2656">
        <v>0</v>
      </c>
      <c r="AG2656" t="s">
        <v>13212</v>
      </c>
      <c r="AH2656" s="21" t="str">
        <f t="shared" si="82"/>
        <v>YO27</v>
      </c>
      <c r="AI2656" s="21">
        <v>54</v>
      </c>
      <c r="AJ2656" s="21">
        <f t="shared" si="83"/>
        <v>100</v>
      </c>
      <c r="AK2656" s="21" t="s">
        <v>2060</v>
      </c>
      <c r="AL2656" t="s">
        <v>2551</v>
      </c>
      <c r="AM2656" t="s">
        <v>53</v>
      </c>
      <c r="AN2656" t="s">
        <v>2029</v>
      </c>
    </row>
    <row r="2657" spans="1:40" ht="15" hidden="1" thickTop="1" x14ac:dyDescent="0.35">
      <c r="A2657" t="s">
        <v>13159</v>
      </c>
      <c r="B2657" t="s">
        <v>13214</v>
      </c>
      <c r="C2657" t="s">
        <v>3160</v>
      </c>
      <c r="D2657" t="s">
        <v>13215</v>
      </c>
      <c r="E2657" t="s">
        <v>2667</v>
      </c>
      <c r="F2657">
        <v>2</v>
      </c>
      <c r="G2657" t="s">
        <v>2509</v>
      </c>
      <c r="H2657" t="s">
        <v>2510</v>
      </c>
      <c r="I2657" t="s">
        <v>2511</v>
      </c>
      <c r="J2657" t="s">
        <v>3162</v>
      </c>
      <c r="K2657" t="s">
        <v>2669</v>
      </c>
      <c r="L2657" t="s">
        <v>2058</v>
      </c>
      <c r="M2657" t="s">
        <v>2059</v>
      </c>
      <c r="N2657">
        <v>0</v>
      </c>
      <c r="O2657">
        <v>0</v>
      </c>
      <c r="P2657">
        <v>0</v>
      </c>
      <c r="Q2657">
        <v>24480</v>
      </c>
      <c r="R2657">
        <v>0</v>
      </c>
      <c r="S2657">
        <v>0</v>
      </c>
      <c r="T2657">
        <v>0</v>
      </c>
      <c r="U2657">
        <v>0</v>
      </c>
      <c r="V2657">
        <v>0</v>
      </c>
      <c r="W2657">
        <v>0</v>
      </c>
      <c r="X2657">
        <v>0</v>
      </c>
      <c r="Y2657">
        <v>0</v>
      </c>
      <c r="Z2657">
        <v>0</v>
      </c>
      <c r="AA2657">
        <v>0</v>
      </c>
      <c r="AB2657">
        <v>0</v>
      </c>
      <c r="AC2657">
        <v>0</v>
      </c>
      <c r="AD2657">
        <v>0</v>
      </c>
      <c r="AE2657">
        <v>0</v>
      </c>
      <c r="AF2657">
        <v>0</v>
      </c>
      <c r="AG2657" t="s">
        <v>13216</v>
      </c>
      <c r="AH2657" s="21" t="str">
        <f t="shared" si="82"/>
        <v>YK19</v>
      </c>
      <c r="AI2657" s="21">
        <v>107.92500000000001</v>
      </c>
      <c r="AJ2657" s="21">
        <f t="shared" si="83"/>
        <v>100</v>
      </c>
      <c r="AK2657" s="21" t="s">
        <v>2060</v>
      </c>
      <c r="AL2657" t="s">
        <v>2515</v>
      </c>
      <c r="AM2657" t="s">
        <v>53</v>
      </c>
      <c r="AN2657" t="s">
        <v>2031</v>
      </c>
    </row>
    <row r="2658" spans="1:40" ht="15" hidden="1" thickTop="1" x14ac:dyDescent="0.35">
      <c r="A2658" t="s">
        <v>13163</v>
      </c>
      <c r="B2658" t="s">
        <v>13218</v>
      </c>
      <c r="C2658" t="s">
        <v>4594</v>
      </c>
      <c r="D2658" t="s">
        <v>13219</v>
      </c>
      <c r="E2658" t="s">
        <v>2938</v>
      </c>
      <c r="F2658">
        <v>1</v>
      </c>
      <c r="G2658" t="s">
        <v>2593</v>
      </c>
      <c r="H2658" t="s">
        <v>2056</v>
      </c>
      <c r="I2658" t="s">
        <v>2511</v>
      </c>
      <c r="J2658" t="s">
        <v>2594</v>
      </c>
      <c r="K2658" t="s">
        <v>65</v>
      </c>
      <c r="L2658" t="s">
        <v>2058</v>
      </c>
      <c r="M2658" t="s">
        <v>2059</v>
      </c>
      <c r="N2658">
        <v>1</v>
      </c>
      <c r="O2658">
        <v>25</v>
      </c>
      <c r="P2658">
        <v>0.1</v>
      </c>
      <c r="Q2658">
        <v>24480</v>
      </c>
      <c r="R2658">
        <v>0</v>
      </c>
      <c r="S2658">
        <v>0</v>
      </c>
      <c r="T2658">
        <v>0</v>
      </c>
      <c r="U2658">
        <v>0</v>
      </c>
      <c r="V2658">
        <v>0</v>
      </c>
      <c r="W2658">
        <v>0</v>
      </c>
      <c r="X2658">
        <v>1</v>
      </c>
      <c r="Y2658">
        <v>25</v>
      </c>
      <c r="Z2658">
        <v>0.1</v>
      </c>
      <c r="AA2658">
        <v>0</v>
      </c>
      <c r="AB2658">
        <v>0</v>
      </c>
      <c r="AC2658">
        <v>0</v>
      </c>
      <c r="AD2658">
        <v>0</v>
      </c>
      <c r="AE2658">
        <v>0</v>
      </c>
      <c r="AF2658">
        <v>0</v>
      </c>
      <c r="AG2658" t="s">
        <v>13220</v>
      </c>
      <c r="AH2658" s="21" t="str">
        <f t="shared" si="82"/>
        <v>YK19</v>
      </c>
      <c r="AI2658" s="21">
        <v>107.92500000000001</v>
      </c>
      <c r="AJ2658" s="21">
        <f t="shared" si="83"/>
        <v>99.897875816993462</v>
      </c>
      <c r="AK2658" s="21" t="s">
        <v>2060</v>
      </c>
      <c r="AL2658" t="s">
        <v>2527</v>
      </c>
      <c r="AM2658" t="s">
        <v>53</v>
      </c>
      <c r="AN2658" t="s">
        <v>2033</v>
      </c>
    </row>
    <row r="2659" spans="1:40" ht="15" hidden="1" thickTop="1" x14ac:dyDescent="0.35">
      <c r="A2659" t="s">
        <v>13167</v>
      </c>
      <c r="B2659" t="s">
        <v>13222</v>
      </c>
      <c r="C2659" t="s">
        <v>2870</v>
      </c>
      <c r="D2659" t="s">
        <v>13223</v>
      </c>
      <c r="E2659" t="s">
        <v>2691</v>
      </c>
      <c r="F2659">
        <v>1</v>
      </c>
      <c r="G2659" t="s">
        <v>2633</v>
      </c>
      <c r="H2659" t="s">
        <v>2577</v>
      </c>
      <c r="I2659" t="s">
        <v>2511</v>
      </c>
      <c r="J2659" t="s">
        <v>2692</v>
      </c>
      <c r="K2659" t="s">
        <v>2635</v>
      </c>
      <c r="L2659" t="s">
        <v>2058</v>
      </c>
      <c r="M2659" t="s">
        <v>2059</v>
      </c>
      <c r="N2659">
        <v>0</v>
      </c>
      <c r="O2659">
        <v>0</v>
      </c>
      <c r="P2659">
        <v>0</v>
      </c>
      <c r="Q2659">
        <v>24480</v>
      </c>
      <c r="R2659">
        <v>0</v>
      </c>
      <c r="S2659">
        <v>0</v>
      </c>
      <c r="T2659">
        <v>0</v>
      </c>
      <c r="U2659">
        <v>0</v>
      </c>
      <c r="V2659">
        <v>0</v>
      </c>
      <c r="W2659">
        <v>0</v>
      </c>
      <c r="X2659">
        <v>0</v>
      </c>
      <c r="Y2659">
        <v>0</v>
      </c>
      <c r="Z2659">
        <v>0</v>
      </c>
      <c r="AA2659">
        <v>0</v>
      </c>
      <c r="AB2659">
        <v>0</v>
      </c>
      <c r="AC2659">
        <v>0</v>
      </c>
      <c r="AD2659">
        <v>0</v>
      </c>
      <c r="AE2659">
        <v>0</v>
      </c>
      <c r="AF2659">
        <v>0</v>
      </c>
      <c r="AG2659" t="s">
        <v>13224</v>
      </c>
      <c r="AH2659" s="21" t="str">
        <f t="shared" si="82"/>
        <v>YO98</v>
      </c>
      <c r="AI2659" s="21">
        <v>107.92500000000001</v>
      </c>
      <c r="AJ2659" s="21">
        <f t="shared" si="83"/>
        <v>100</v>
      </c>
      <c r="AK2659" s="21" t="s">
        <v>2060</v>
      </c>
      <c r="AL2659" t="s">
        <v>2581</v>
      </c>
      <c r="AM2659" t="s">
        <v>53</v>
      </c>
      <c r="AN2659" t="s">
        <v>2030</v>
      </c>
    </row>
    <row r="2660" spans="1:40" ht="15" hidden="1" thickTop="1" x14ac:dyDescent="0.35">
      <c r="A2660" t="s">
        <v>13171</v>
      </c>
      <c r="B2660" t="s">
        <v>13226</v>
      </c>
      <c r="C2660" t="s">
        <v>3428</v>
      </c>
      <c r="D2660" t="s">
        <v>13227</v>
      </c>
      <c r="E2660" t="s">
        <v>3430</v>
      </c>
      <c r="F2660">
        <v>1</v>
      </c>
      <c r="G2660" t="s">
        <v>2609</v>
      </c>
      <c r="H2660" t="s">
        <v>2577</v>
      </c>
      <c r="I2660" t="s">
        <v>2511</v>
      </c>
      <c r="J2660" t="s">
        <v>2610</v>
      </c>
      <c r="K2660" t="s">
        <v>2611</v>
      </c>
      <c r="L2660" t="s">
        <v>2058</v>
      </c>
      <c r="M2660" t="s">
        <v>2170</v>
      </c>
      <c r="N2660">
        <v>0</v>
      </c>
      <c r="O2660">
        <v>0</v>
      </c>
      <c r="P2660">
        <v>0</v>
      </c>
      <c r="Q2660">
        <v>15300</v>
      </c>
      <c r="R2660">
        <v>0</v>
      </c>
      <c r="S2660">
        <v>0</v>
      </c>
      <c r="T2660">
        <v>0</v>
      </c>
      <c r="U2660">
        <v>0</v>
      </c>
      <c r="V2660">
        <v>0</v>
      </c>
      <c r="W2660">
        <v>0</v>
      </c>
      <c r="X2660">
        <v>0</v>
      </c>
      <c r="Y2660">
        <v>0</v>
      </c>
      <c r="Z2660">
        <v>0</v>
      </c>
      <c r="AA2660">
        <v>0</v>
      </c>
      <c r="AB2660">
        <v>0</v>
      </c>
      <c r="AC2660">
        <v>0</v>
      </c>
      <c r="AD2660">
        <v>0</v>
      </c>
      <c r="AE2660">
        <v>0</v>
      </c>
      <c r="AF2660">
        <v>0</v>
      </c>
      <c r="AG2660" t="s">
        <v>13228</v>
      </c>
      <c r="AH2660" s="21" t="str">
        <f t="shared" si="82"/>
        <v>YK19</v>
      </c>
      <c r="AI2660" s="21">
        <v>67.5</v>
      </c>
      <c r="AJ2660" s="21">
        <f t="shared" si="83"/>
        <v>100</v>
      </c>
      <c r="AK2660" s="21" t="s">
        <v>2060</v>
      </c>
      <c r="AL2660" t="s">
        <v>2613</v>
      </c>
      <c r="AM2660" t="s">
        <v>53</v>
      </c>
      <c r="AN2660" t="s">
        <v>2029</v>
      </c>
    </row>
    <row r="2661" spans="1:40" ht="15" hidden="1" thickTop="1" x14ac:dyDescent="0.35">
      <c r="A2661" t="s">
        <v>13175</v>
      </c>
      <c r="B2661" t="s">
        <v>13230</v>
      </c>
      <c r="C2661" t="s">
        <v>7888</v>
      </c>
      <c r="D2661" t="s">
        <v>13231</v>
      </c>
      <c r="E2661" t="s">
        <v>2667</v>
      </c>
      <c r="F2661">
        <v>1</v>
      </c>
      <c r="G2661" t="s">
        <v>2509</v>
      </c>
      <c r="H2661" t="s">
        <v>2510</v>
      </c>
      <c r="I2661" t="s">
        <v>2511</v>
      </c>
      <c r="J2661" t="s">
        <v>2794</v>
      </c>
      <c r="K2661" t="s">
        <v>2669</v>
      </c>
      <c r="L2661" t="s">
        <v>2058</v>
      </c>
      <c r="M2661" t="s">
        <v>2059</v>
      </c>
      <c r="N2661">
        <v>0</v>
      </c>
      <c r="O2661">
        <v>0</v>
      </c>
      <c r="P2661">
        <v>0</v>
      </c>
      <c r="Q2661">
        <v>24480</v>
      </c>
      <c r="R2661">
        <v>0</v>
      </c>
      <c r="S2661">
        <v>0</v>
      </c>
      <c r="T2661">
        <v>0</v>
      </c>
      <c r="U2661">
        <v>0</v>
      </c>
      <c r="V2661">
        <v>0</v>
      </c>
      <c r="W2661">
        <v>0</v>
      </c>
      <c r="X2661">
        <v>0</v>
      </c>
      <c r="Y2661">
        <v>0</v>
      </c>
      <c r="Z2661">
        <v>0</v>
      </c>
      <c r="AA2661">
        <v>0</v>
      </c>
      <c r="AB2661">
        <v>0</v>
      </c>
      <c r="AC2661">
        <v>0</v>
      </c>
      <c r="AD2661">
        <v>0</v>
      </c>
      <c r="AE2661">
        <v>0</v>
      </c>
      <c r="AF2661">
        <v>0</v>
      </c>
      <c r="AG2661" t="s">
        <v>13232</v>
      </c>
      <c r="AH2661" s="21" t="str">
        <f t="shared" si="82"/>
        <v>YR20</v>
      </c>
      <c r="AI2661" s="21">
        <v>107.92500000000001</v>
      </c>
      <c r="AJ2661" s="21">
        <f t="shared" si="83"/>
        <v>100</v>
      </c>
      <c r="AK2661" s="21" t="s">
        <v>2060</v>
      </c>
      <c r="AL2661" t="s">
        <v>2515</v>
      </c>
      <c r="AM2661" t="s">
        <v>53</v>
      </c>
      <c r="AN2661" t="s">
        <v>2031</v>
      </c>
    </row>
    <row r="2662" spans="1:40" ht="15" hidden="1" thickTop="1" x14ac:dyDescent="0.35">
      <c r="A2662" t="s">
        <v>13179</v>
      </c>
      <c r="B2662" t="s">
        <v>13237</v>
      </c>
      <c r="C2662" t="s">
        <v>3544</v>
      </c>
      <c r="D2662" t="s">
        <v>13238</v>
      </c>
      <c r="E2662" t="s">
        <v>3407</v>
      </c>
      <c r="F2662">
        <v>2</v>
      </c>
      <c r="G2662" t="s">
        <v>2509</v>
      </c>
      <c r="H2662" t="s">
        <v>2510</v>
      </c>
      <c r="I2662" t="s">
        <v>2511</v>
      </c>
      <c r="J2662" t="s">
        <v>3408</v>
      </c>
      <c r="K2662" t="s">
        <v>3109</v>
      </c>
      <c r="L2662" t="s">
        <v>2058</v>
      </c>
      <c r="M2662" t="s">
        <v>2170</v>
      </c>
      <c r="N2662">
        <v>0</v>
      </c>
      <c r="O2662">
        <v>0</v>
      </c>
      <c r="P2662">
        <v>0</v>
      </c>
      <c r="Q2662">
        <v>15300</v>
      </c>
      <c r="R2662">
        <v>0</v>
      </c>
      <c r="S2662">
        <v>0</v>
      </c>
      <c r="T2662">
        <v>0</v>
      </c>
      <c r="U2662">
        <v>0</v>
      </c>
      <c r="V2662">
        <v>0</v>
      </c>
      <c r="W2662">
        <v>0</v>
      </c>
      <c r="X2662">
        <v>0</v>
      </c>
      <c r="Y2662">
        <v>0</v>
      </c>
      <c r="Z2662">
        <v>0</v>
      </c>
      <c r="AA2662">
        <v>0</v>
      </c>
      <c r="AB2662">
        <v>0</v>
      </c>
      <c r="AC2662">
        <v>0</v>
      </c>
      <c r="AD2662">
        <v>0</v>
      </c>
      <c r="AE2662">
        <v>0</v>
      </c>
      <c r="AF2662">
        <v>0</v>
      </c>
      <c r="AG2662" t="s">
        <v>13239</v>
      </c>
      <c r="AH2662" s="21" t="str">
        <f t="shared" si="82"/>
        <v>YK19</v>
      </c>
      <c r="AI2662" s="21">
        <v>67.5</v>
      </c>
      <c r="AJ2662" s="21">
        <f t="shared" si="83"/>
        <v>100</v>
      </c>
      <c r="AK2662" s="21" t="s">
        <v>2060</v>
      </c>
      <c r="AL2662" t="s">
        <v>2515</v>
      </c>
      <c r="AM2662" t="s">
        <v>53</v>
      </c>
      <c r="AN2662" t="s">
        <v>2031</v>
      </c>
    </row>
    <row r="2663" spans="1:40" ht="15" hidden="1" thickTop="1" x14ac:dyDescent="0.35">
      <c r="A2663" t="s">
        <v>13183</v>
      </c>
      <c r="B2663" t="s">
        <v>13241</v>
      </c>
      <c r="C2663" t="s">
        <v>3056</v>
      </c>
      <c r="D2663" t="s">
        <v>13242</v>
      </c>
      <c r="E2663" t="s">
        <v>3058</v>
      </c>
      <c r="F2663">
        <v>1</v>
      </c>
      <c r="G2663" t="s">
        <v>2600</v>
      </c>
      <c r="H2663" t="s">
        <v>2510</v>
      </c>
      <c r="I2663" t="s">
        <v>2511</v>
      </c>
      <c r="J2663" t="s">
        <v>3059</v>
      </c>
      <c r="K2663" t="s">
        <v>3007</v>
      </c>
      <c r="L2663" t="s">
        <v>2058</v>
      </c>
      <c r="M2663" t="s">
        <v>2059</v>
      </c>
      <c r="N2663">
        <v>2</v>
      </c>
      <c r="O2663">
        <v>88</v>
      </c>
      <c r="P2663">
        <v>0.36</v>
      </c>
      <c r="Q2663">
        <v>24480</v>
      </c>
      <c r="R2663">
        <v>2</v>
      </c>
      <c r="S2663">
        <v>88</v>
      </c>
      <c r="T2663">
        <v>0.36</v>
      </c>
      <c r="U2663">
        <v>0</v>
      </c>
      <c r="V2663">
        <v>0</v>
      </c>
      <c r="W2663">
        <v>0</v>
      </c>
      <c r="X2663">
        <v>0</v>
      </c>
      <c r="Y2663">
        <v>0</v>
      </c>
      <c r="Z2663">
        <v>0</v>
      </c>
      <c r="AA2663">
        <v>0</v>
      </c>
      <c r="AB2663">
        <v>0</v>
      </c>
      <c r="AC2663">
        <v>0</v>
      </c>
      <c r="AD2663">
        <v>0</v>
      </c>
      <c r="AE2663">
        <v>0</v>
      </c>
      <c r="AF2663">
        <v>0</v>
      </c>
      <c r="AG2663" t="s">
        <v>13243</v>
      </c>
      <c r="AH2663" s="21" t="str">
        <f t="shared" si="82"/>
        <v>YK19</v>
      </c>
      <c r="AI2663" s="21">
        <v>107.92500000000001</v>
      </c>
      <c r="AJ2663" s="21">
        <f t="shared" si="83"/>
        <v>99.640522875816998</v>
      </c>
      <c r="AK2663" s="21" t="s">
        <v>2063</v>
      </c>
      <c r="AL2663" t="s">
        <v>2551</v>
      </c>
      <c r="AM2663" t="s">
        <v>53</v>
      </c>
      <c r="AN2663" t="s">
        <v>2031</v>
      </c>
    </row>
    <row r="2664" spans="1:40" ht="15" hidden="1" thickTop="1" x14ac:dyDescent="0.35">
      <c r="A2664" t="s">
        <v>13187</v>
      </c>
      <c r="B2664" t="s">
        <v>13245</v>
      </c>
      <c r="C2664" t="s">
        <v>2978</v>
      </c>
      <c r="D2664" t="s">
        <v>13246</v>
      </c>
      <c r="E2664" t="s">
        <v>2980</v>
      </c>
      <c r="F2664">
        <v>1</v>
      </c>
      <c r="G2664" t="s">
        <v>2619</v>
      </c>
      <c r="H2664" t="s">
        <v>2620</v>
      </c>
      <c r="I2664" t="s">
        <v>2511</v>
      </c>
      <c r="J2664" t="s">
        <v>2981</v>
      </c>
      <c r="K2664" t="s">
        <v>2655</v>
      </c>
      <c r="L2664" t="s">
        <v>2058</v>
      </c>
      <c r="M2664" t="s">
        <v>2170</v>
      </c>
      <c r="N2664">
        <v>6</v>
      </c>
      <c r="O2664">
        <v>362</v>
      </c>
      <c r="P2664">
        <v>2.37</v>
      </c>
      <c r="Q2664">
        <v>15300</v>
      </c>
      <c r="R2664">
        <v>3</v>
      </c>
      <c r="S2664">
        <v>241</v>
      </c>
      <c r="T2664">
        <v>1.58</v>
      </c>
      <c r="U2664">
        <v>0</v>
      </c>
      <c r="V2664">
        <v>0</v>
      </c>
      <c r="W2664">
        <v>0</v>
      </c>
      <c r="X2664">
        <v>3</v>
      </c>
      <c r="Y2664">
        <v>121</v>
      </c>
      <c r="Z2664">
        <v>0.79</v>
      </c>
      <c r="AA2664">
        <v>0</v>
      </c>
      <c r="AB2664">
        <v>0</v>
      </c>
      <c r="AC2664">
        <v>0</v>
      </c>
      <c r="AD2664">
        <v>0</v>
      </c>
      <c r="AE2664">
        <v>0</v>
      </c>
      <c r="AF2664">
        <v>0</v>
      </c>
      <c r="AG2664" t="s">
        <v>13247</v>
      </c>
      <c r="AH2664" s="21" t="str">
        <f t="shared" si="82"/>
        <v>YK19</v>
      </c>
      <c r="AI2664" s="21">
        <v>67.5</v>
      </c>
      <c r="AJ2664" s="21">
        <f t="shared" si="83"/>
        <v>97.633986928104576</v>
      </c>
      <c r="AK2664" s="21" t="s">
        <v>2063</v>
      </c>
      <c r="AL2664" t="s">
        <v>2984</v>
      </c>
      <c r="AM2664" t="s">
        <v>53</v>
      </c>
      <c r="AN2664" t="s">
        <v>2030</v>
      </c>
    </row>
    <row r="2665" spans="1:40" ht="15" hidden="1" thickTop="1" x14ac:dyDescent="0.35">
      <c r="A2665" t="s">
        <v>13191</v>
      </c>
      <c r="B2665" t="s">
        <v>13249</v>
      </c>
      <c r="C2665" t="s">
        <v>2978</v>
      </c>
      <c r="D2665" t="s">
        <v>13250</v>
      </c>
      <c r="E2665" t="s">
        <v>2980</v>
      </c>
      <c r="F2665">
        <v>1</v>
      </c>
      <c r="G2665" t="s">
        <v>2619</v>
      </c>
      <c r="H2665" t="s">
        <v>2620</v>
      </c>
      <c r="I2665" t="s">
        <v>2511</v>
      </c>
      <c r="J2665" t="s">
        <v>2981</v>
      </c>
      <c r="K2665" t="s">
        <v>2655</v>
      </c>
      <c r="L2665" t="s">
        <v>2058</v>
      </c>
      <c r="M2665" t="s">
        <v>2170</v>
      </c>
      <c r="N2665">
        <v>1</v>
      </c>
      <c r="O2665">
        <v>50</v>
      </c>
      <c r="P2665">
        <v>0.33</v>
      </c>
      <c r="Q2665">
        <v>15300</v>
      </c>
      <c r="R2665">
        <v>0</v>
      </c>
      <c r="S2665">
        <v>0</v>
      </c>
      <c r="T2665">
        <v>0</v>
      </c>
      <c r="U2665">
        <v>0</v>
      </c>
      <c r="V2665">
        <v>0</v>
      </c>
      <c r="W2665">
        <v>0</v>
      </c>
      <c r="X2665">
        <v>1</v>
      </c>
      <c r="Y2665">
        <v>50</v>
      </c>
      <c r="Z2665">
        <v>0.33</v>
      </c>
      <c r="AA2665">
        <v>0</v>
      </c>
      <c r="AB2665">
        <v>0</v>
      </c>
      <c r="AC2665">
        <v>0</v>
      </c>
      <c r="AD2665">
        <v>0</v>
      </c>
      <c r="AE2665">
        <v>0</v>
      </c>
      <c r="AF2665">
        <v>0</v>
      </c>
      <c r="AG2665" t="s">
        <v>13251</v>
      </c>
      <c r="AH2665" s="21" t="str">
        <f t="shared" si="82"/>
        <v>YK19</v>
      </c>
      <c r="AI2665" s="21">
        <v>67.5</v>
      </c>
      <c r="AJ2665" s="21">
        <f t="shared" si="83"/>
        <v>99.673202614379079</v>
      </c>
      <c r="AK2665" s="21" t="s">
        <v>2063</v>
      </c>
      <c r="AL2665" t="s">
        <v>2984</v>
      </c>
      <c r="AM2665" t="s">
        <v>53</v>
      </c>
      <c r="AN2665" t="s">
        <v>2031</v>
      </c>
    </row>
    <row r="2666" spans="1:40" ht="15" hidden="1" thickTop="1" x14ac:dyDescent="0.35">
      <c r="A2666" t="s">
        <v>13195</v>
      </c>
      <c r="B2666" t="s">
        <v>13253</v>
      </c>
      <c r="C2666" t="s">
        <v>2978</v>
      </c>
      <c r="D2666" t="s">
        <v>13254</v>
      </c>
      <c r="E2666" t="s">
        <v>2980</v>
      </c>
      <c r="F2666">
        <v>1</v>
      </c>
      <c r="G2666" t="s">
        <v>2619</v>
      </c>
      <c r="H2666" t="s">
        <v>2620</v>
      </c>
      <c r="I2666" t="s">
        <v>2511</v>
      </c>
      <c r="J2666" t="s">
        <v>2981</v>
      </c>
      <c r="K2666" t="s">
        <v>2655</v>
      </c>
      <c r="L2666" t="s">
        <v>2058</v>
      </c>
      <c r="M2666" t="s">
        <v>2170</v>
      </c>
      <c r="N2666">
        <v>0</v>
      </c>
      <c r="O2666">
        <v>0</v>
      </c>
      <c r="P2666">
        <v>0</v>
      </c>
      <c r="Q2666">
        <v>15300</v>
      </c>
      <c r="R2666">
        <v>0</v>
      </c>
      <c r="S2666">
        <v>0</v>
      </c>
      <c r="T2666">
        <v>0</v>
      </c>
      <c r="U2666">
        <v>0</v>
      </c>
      <c r="V2666">
        <v>0</v>
      </c>
      <c r="W2666">
        <v>0</v>
      </c>
      <c r="X2666">
        <v>0</v>
      </c>
      <c r="Y2666">
        <v>0</v>
      </c>
      <c r="Z2666">
        <v>0</v>
      </c>
      <c r="AA2666">
        <v>0</v>
      </c>
      <c r="AB2666">
        <v>0</v>
      </c>
      <c r="AC2666">
        <v>0</v>
      </c>
      <c r="AD2666">
        <v>0</v>
      </c>
      <c r="AE2666">
        <v>0</v>
      </c>
      <c r="AF2666">
        <v>0</v>
      </c>
      <c r="AG2666" t="s">
        <v>13255</v>
      </c>
      <c r="AH2666" s="21" t="str">
        <f t="shared" si="82"/>
        <v>YK19</v>
      </c>
      <c r="AI2666" s="21">
        <v>67.5</v>
      </c>
      <c r="AJ2666" s="21">
        <f t="shared" si="83"/>
        <v>100</v>
      </c>
      <c r="AK2666" s="21" t="s">
        <v>2060</v>
      </c>
      <c r="AL2666" t="s">
        <v>2984</v>
      </c>
      <c r="AM2666" t="s">
        <v>53</v>
      </c>
      <c r="AN2666" t="s">
        <v>2030</v>
      </c>
    </row>
    <row r="2667" spans="1:40" ht="15" hidden="1" thickTop="1" x14ac:dyDescent="0.35">
      <c r="A2667" t="s">
        <v>13199</v>
      </c>
      <c r="B2667" t="s">
        <v>13257</v>
      </c>
      <c r="C2667" t="s">
        <v>3414</v>
      </c>
      <c r="D2667" t="s">
        <v>13258</v>
      </c>
      <c r="E2667" t="s">
        <v>2825</v>
      </c>
      <c r="F2667">
        <v>1</v>
      </c>
      <c r="G2667" t="s">
        <v>2816</v>
      </c>
      <c r="H2667" t="s">
        <v>2620</v>
      </c>
      <c r="I2667" t="s">
        <v>2511</v>
      </c>
      <c r="J2667" t="s">
        <v>2826</v>
      </c>
      <c r="K2667" t="s">
        <v>2827</v>
      </c>
      <c r="L2667" t="s">
        <v>2058</v>
      </c>
      <c r="M2667" t="s">
        <v>2982</v>
      </c>
      <c r="N2667">
        <v>2</v>
      </c>
      <c r="O2667">
        <v>21</v>
      </c>
      <c r="P2667">
        <v>0.15</v>
      </c>
      <c r="Q2667">
        <v>14280</v>
      </c>
      <c r="R2667">
        <v>2</v>
      </c>
      <c r="S2667">
        <v>21</v>
      </c>
      <c r="T2667">
        <v>0.15</v>
      </c>
      <c r="U2667">
        <v>0</v>
      </c>
      <c r="V2667">
        <v>0</v>
      </c>
      <c r="W2667">
        <v>0</v>
      </c>
      <c r="X2667">
        <v>0</v>
      </c>
      <c r="Y2667">
        <v>0</v>
      </c>
      <c r="Z2667">
        <v>0</v>
      </c>
      <c r="AA2667">
        <v>0</v>
      </c>
      <c r="AB2667">
        <v>0</v>
      </c>
      <c r="AC2667">
        <v>0</v>
      </c>
      <c r="AD2667">
        <v>0</v>
      </c>
      <c r="AE2667">
        <v>0</v>
      </c>
      <c r="AF2667">
        <v>0</v>
      </c>
      <c r="AG2667" t="s">
        <v>13259</v>
      </c>
      <c r="AH2667" s="21" t="str">
        <f t="shared" si="82"/>
        <v>YK19</v>
      </c>
      <c r="AI2667" s="21">
        <v>62.999999999999986</v>
      </c>
      <c r="AJ2667" s="21">
        <f t="shared" si="83"/>
        <v>99.852941176470594</v>
      </c>
      <c r="AK2667" s="21" t="s">
        <v>2060</v>
      </c>
      <c r="AL2667" t="s">
        <v>2829</v>
      </c>
      <c r="AM2667" t="s">
        <v>53</v>
      </c>
      <c r="AN2667" t="s">
        <v>2029</v>
      </c>
    </row>
    <row r="2668" spans="1:40" ht="15" hidden="1" thickTop="1" x14ac:dyDescent="0.35">
      <c r="A2668" t="s">
        <v>13203</v>
      </c>
      <c r="B2668" t="s">
        <v>13261</v>
      </c>
      <c r="C2668" t="s">
        <v>3100</v>
      </c>
      <c r="D2668" t="s">
        <v>13262</v>
      </c>
      <c r="E2668" t="s">
        <v>3624</v>
      </c>
      <c r="F2668">
        <v>1</v>
      </c>
      <c r="G2668" t="s">
        <v>2816</v>
      </c>
      <c r="H2668" t="s">
        <v>2620</v>
      </c>
      <c r="I2668" t="s">
        <v>2511</v>
      </c>
      <c r="J2668" t="s">
        <v>2817</v>
      </c>
      <c r="K2668" t="s">
        <v>2818</v>
      </c>
      <c r="L2668" t="s">
        <v>2058</v>
      </c>
      <c r="M2668" t="s">
        <v>2059</v>
      </c>
      <c r="N2668">
        <v>0</v>
      </c>
      <c r="O2668">
        <v>0</v>
      </c>
      <c r="P2668">
        <v>0</v>
      </c>
      <c r="Q2668">
        <v>24480</v>
      </c>
      <c r="R2668">
        <v>0</v>
      </c>
      <c r="S2668">
        <v>0</v>
      </c>
      <c r="T2668">
        <v>0</v>
      </c>
      <c r="U2668">
        <v>0</v>
      </c>
      <c r="V2668">
        <v>0</v>
      </c>
      <c r="W2668">
        <v>0</v>
      </c>
      <c r="X2668">
        <v>0</v>
      </c>
      <c r="Y2668">
        <v>0</v>
      </c>
      <c r="Z2668">
        <v>0</v>
      </c>
      <c r="AA2668">
        <v>0</v>
      </c>
      <c r="AB2668">
        <v>0</v>
      </c>
      <c r="AC2668">
        <v>0</v>
      </c>
      <c r="AD2668">
        <v>0</v>
      </c>
      <c r="AE2668">
        <v>0</v>
      </c>
      <c r="AF2668">
        <v>0</v>
      </c>
      <c r="AG2668" t="s">
        <v>13263</v>
      </c>
      <c r="AH2668" s="21" t="str">
        <f t="shared" si="82"/>
        <v>YK19</v>
      </c>
      <c r="AI2668" s="21">
        <v>107.92500000000001</v>
      </c>
      <c r="AJ2668" s="21">
        <f t="shared" si="83"/>
        <v>100</v>
      </c>
      <c r="AK2668" s="21" t="s">
        <v>2060</v>
      </c>
      <c r="AL2668" t="s">
        <v>2820</v>
      </c>
      <c r="AM2668" t="s">
        <v>53</v>
      </c>
      <c r="AN2668" t="s">
        <v>2030</v>
      </c>
    </row>
    <row r="2669" spans="1:40" ht="15" hidden="1" thickTop="1" x14ac:dyDescent="0.35">
      <c r="A2669" t="s">
        <v>13205</v>
      </c>
      <c r="B2669" t="s">
        <v>13265</v>
      </c>
      <c r="C2669" t="s">
        <v>2897</v>
      </c>
      <c r="D2669" t="s">
        <v>13266</v>
      </c>
      <c r="E2669" t="s">
        <v>2705</v>
      </c>
      <c r="F2669">
        <v>1</v>
      </c>
      <c r="G2669" t="s">
        <v>2593</v>
      </c>
      <c r="H2669" t="s">
        <v>2056</v>
      </c>
      <c r="I2669" t="s">
        <v>2511</v>
      </c>
      <c r="J2669" t="s">
        <v>2594</v>
      </c>
      <c r="K2669" t="s">
        <v>65</v>
      </c>
      <c r="L2669" t="s">
        <v>2058</v>
      </c>
      <c r="M2669" t="s">
        <v>2170</v>
      </c>
      <c r="N2669">
        <v>8</v>
      </c>
      <c r="O2669">
        <v>318</v>
      </c>
      <c r="P2669">
        <v>2.08</v>
      </c>
      <c r="Q2669">
        <v>15300</v>
      </c>
      <c r="R2669">
        <v>0</v>
      </c>
      <c r="S2669">
        <v>0</v>
      </c>
      <c r="T2669">
        <v>0</v>
      </c>
      <c r="U2669">
        <v>0</v>
      </c>
      <c r="V2669">
        <v>0</v>
      </c>
      <c r="W2669">
        <v>0</v>
      </c>
      <c r="X2669">
        <v>2</v>
      </c>
      <c r="Y2669">
        <v>28</v>
      </c>
      <c r="Z2669">
        <v>0.18</v>
      </c>
      <c r="AA2669">
        <v>6</v>
      </c>
      <c r="AB2669">
        <v>290</v>
      </c>
      <c r="AC2669">
        <v>1.9</v>
      </c>
      <c r="AD2669">
        <v>0</v>
      </c>
      <c r="AE2669">
        <v>0</v>
      </c>
      <c r="AF2669">
        <v>0</v>
      </c>
      <c r="AG2669" t="s">
        <v>13267</v>
      </c>
      <c r="AH2669" s="21" t="str">
        <f t="shared" si="82"/>
        <v>YK19</v>
      </c>
      <c r="AI2669" s="21">
        <v>67.5</v>
      </c>
      <c r="AJ2669" s="21">
        <f t="shared" si="83"/>
        <v>97.921568627450981</v>
      </c>
      <c r="AK2669" s="21" t="s">
        <v>2063</v>
      </c>
      <c r="AL2669" t="s">
        <v>2527</v>
      </c>
      <c r="AM2669" t="s">
        <v>53</v>
      </c>
      <c r="AN2669" t="s">
        <v>2030</v>
      </c>
    </row>
    <row r="2670" spans="1:40" ht="15" hidden="1" thickTop="1" x14ac:dyDescent="0.35">
      <c r="A2670" t="s">
        <v>13209</v>
      </c>
      <c r="B2670" t="s">
        <v>13269</v>
      </c>
      <c r="C2670" t="s">
        <v>4257</v>
      </c>
      <c r="D2670" t="s">
        <v>13270</v>
      </c>
      <c r="E2670" t="s">
        <v>2938</v>
      </c>
      <c r="F2670">
        <v>1</v>
      </c>
      <c r="G2670" t="s">
        <v>2593</v>
      </c>
      <c r="H2670" t="s">
        <v>2056</v>
      </c>
      <c r="I2670" t="s">
        <v>2511</v>
      </c>
      <c r="J2670" t="s">
        <v>3250</v>
      </c>
      <c r="K2670" t="s">
        <v>65</v>
      </c>
      <c r="L2670" t="s">
        <v>2058</v>
      </c>
      <c r="M2670" t="s">
        <v>2059</v>
      </c>
      <c r="N2670">
        <v>2</v>
      </c>
      <c r="O2670">
        <v>72</v>
      </c>
      <c r="P2670">
        <v>0.31</v>
      </c>
      <c r="Q2670">
        <v>22860</v>
      </c>
      <c r="R2670">
        <v>0</v>
      </c>
      <c r="S2670">
        <v>0</v>
      </c>
      <c r="T2670">
        <v>0</v>
      </c>
      <c r="U2670">
        <v>0</v>
      </c>
      <c r="V2670">
        <v>0</v>
      </c>
      <c r="W2670">
        <v>0</v>
      </c>
      <c r="X2670">
        <v>2</v>
      </c>
      <c r="Y2670">
        <v>72</v>
      </c>
      <c r="Z2670">
        <v>0.31</v>
      </c>
      <c r="AA2670">
        <v>0</v>
      </c>
      <c r="AB2670">
        <v>0</v>
      </c>
      <c r="AC2670">
        <v>0</v>
      </c>
      <c r="AD2670">
        <v>0</v>
      </c>
      <c r="AE2670">
        <v>0</v>
      </c>
      <c r="AF2670">
        <v>0</v>
      </c>
      <c r="AG2670" t="s">
        <v>13271</v>
      </c>
      <c r="AH2670" s="21" t="str">
        <f t="shared" si="82"/>
        <v>YK19</v>
      </c>
      <c r="AI2670" s="21">
        <v>107.92500000000001</v>
      </c>
      <c r="AJ2670" s="21">
        <f t="shared" si="83"/>
        <v>99.685039370078741</v>
      </c>
      <c r="AK2670" s="21" t="s">
        <v>2063</v>
      </c>
      <c r="AL2670" t="s">
        <v>2527</v>
      </c>
      <c r="AM2670" t="s">
        <v>53</v>
      </c>
      <c r="AN2670" t="s">
        <v>2032</v>
      </c>
    </row>
    <row r="2671" spans="1:40" ht="15" hidden="1" thickTop="1" x14ac:dyDescent="0.35">
      <c r="A2671" t="s">
        <v>13213</v>
      </c>
      <c r="B2671" t="s">
        <v>13272</v>
      </c>
      <c r="C2671" t="s">
        <v>4594</v>
      </c>
      <c r="D2671" t="s">
        <v>13273</v>
      </c>
      <c r="E2671" t="s">
        <v>2705</v>
      </c>
      <c r="F2671">
        <v>1</v>
      </c>
      <c r="G2671" t="s">
        <v>2593</v>
      </c>
      <c r="H2671" t="s">
        <v>2056</v>
      </c>
      <c r="I2671" t="s">
        <v>2511</v>
      </c>
      <c r="J2671" t="s">
        <v>2594</v>
      </c>
      <c r="K2671" t="s">
        <v>65</v>
      </c>
      <c r="L2671" t="s">
        <v>2058</v>
      </c>
      <c r="M2671" t="s">
        <v>2170</v>
      </c>
      <c r="N2671">
        <v>0</v>
      </c>
      <c r="O2671">
        <v>0</v>
      </c>
      <c r="P2671">
        <v>0</v>
      </c>
      <c r="Q2671">
        <v>15300</v>
      </c>
      <c r="R2671">
        <v>0</v>
      </c>
      <c r="S2671">
        <v>0</v>
      </c>
      <c r="T2671">
        <v>0</v>
      </c>
      <c r="U2671">
        <v>0</v>
      </c>
      <c r="V2671">
        <v>0</v>
      </c>
      <c r="W2671">
        <v>0</v>
      </c>
      <c r="X2671">
        <v>0</v>
      </c>
      <c r="Y2671">
        <v>0</v>
      </c>
      <c r="Z2671">
        <v>0</v>
      </c>
      <c r="AA2671">
        <v>0</v>
      </c>
      <c r="AB2671">
        <v>0</v>
      </c>
      <c r="AC2671">
        <v>0</v>
      </c>
      <c r="AD2671">
        <v>0</v>
      </c>
      <c r="AE2671">
        <v>0</v>
      </c>
      <c r="AF2671">
        <v>0</v>
      </c>
      <c r="AG2671" t="s">
        <v>13274</v>
      </c>
      <c r="AH2671" s="21" t="str">
        <f t="shared" si="82"/>
        <v>YK19</v>
      </c>
      <c r="AI2671" s="21">
        <v>67.5</v>
      </c>
      <c r="AJ2671" s="21">
        <f t="shared" si="83"/>
        <v>100</v>
      </c>
      <c r="AK2671" s="21" t="s">
        <v>2060</v>
      </c>
      <c r="AL2671" t="s">
        <v>2527</v>
      </c>
      <c r="AM2671" t="s">
        <v>53</v>
      </c>
      <c r="AN2671" t="s">
        <v>2031</v>
      </c>
    </row>
    <row r="2672" spans="1:40" ht="15" hidden="1" thickTop="1" x14ac:dyDescent="0.35">
      <c r="A2672" t="s">
        <v>13217</v>
      </c>
      <c r="B2672" t="s">
        <v>13276</v>
      </c>
      <c r="C2672" t="s">
        <v>2762</v>
      </c>
      <c r="D2672" t="s">
        <v>13277</v>
      </c>
      <c r="E2672" t="s">
        <v>3193</v>
      </c>
      <c r="F2672">
        <v>1</v>
      </c>
      <c r="G2672" t="s">
        <v>2609</v>
      </c>
      <c r="H2672" t="s">
        <v>2577</v>
      </c>
      <c r="I2672" t="s">
        <v>2511</v>
      </c>
      <c r="J2672" t="s">
        <v>2764</v>
      </c>
      <c r="K2672" t="s">
        <v>2765</v>
      </c>
      <c r="L2672" t="s">
        <v>2058</v>
      </c>
      <c r="M2672" t="s">
        <v>2059</v>
      </c>
      <c r="N2672">
        <v>2</v>
      </c>
      <c r="O2672">
        <v>25</v>
      </c>
      <c r="P2672">
        <v>0.1</v>
      </c>
      <c r="Q2672">
        <v>24480</v>
      </c>
      <c r="R2672">
        <v>0</v>
      </c>
      <c r="S2672">
        <v>0</v>
      </c>
      <c r="T2672">
        <v>0</v>
      </c>
      <c r="U2672">
        <v>0</v>
      </c>
      <c r="V2672">
        <v>0</v>
      </c>
      <c r="W2672">
        <v>0</v>
      </c>
      <c r="X2672">
        <v>0</v>
      </c>
      <c r="Y2672">
        <v>0</v>
      </c>
      <c r="Z2672">
        <v>0</v>
      </c>
      <c r="AA2672">
        <v>2</v>
      </c>
      <c r="AB2672">
        <v>25</v>
      </c>
      <c r="AC2672">
        <v>0.1</v>
      </c>
      <c r="AD2672">
        <v>0</v>
      </c>
      <c r="AE2672">
        <v>0</v>
      </c>
      <c r="AF2672">
        <v>0</v>
      </c>
      <c r="AG2672" t="s">
        <v>13278</v>
      </c>
      <c r="AH2672" s="21" t="str">
        <f t="shared" si="82"/>
        <v>YK19</v>
      </c>
      <c r="AI2672" s="21">
        <v>107.92500000000001</v>
      </c>
      <c r="AJ2672" s="21">
        <f t="shared" si="83"/>
        <v>99.897875816993462</v>
      </c>
      <c r="AK2672" s="21" t="s">
        <v>2060</v>
      </c>
      <c r="AL2672" t="s">
        <v>2613</v>
      </c>
      <c r="AM2672" t="s">
        <v>53</v>
      </c>
      <c r="AN2672" t="s">
        <v>2031</v>
      </c>
    </row>
    <row r="2673" spans="1:40" ht="15" hidden="1" thickTop="1" x14ac:dyDescent="0.35">
      <c r="A2673" t="s">
        <v>13221</v>
      </c>
      <c r="B2673" t="s">
        <v>13280</v>
      </c>
      <c r="C2673" t="s">
        <v>4143</v>
      </c>
      <c r="D2673" t="s">
        <v>13281</v>
      </c>
      <c r="E2673" t="s">
        <v>3013</v>
      </c>
      <c r="F2673">
        <v>1</v>
      </c>
      <c r="G2673" t="s">
        <v>2600</v>
      </c>
      <c r="H2673" t="s">
        <v>2577</v>
      </c>
      <c r="I2673" t="s">
        <v>2511</v>
      </c>
      <c r="J2673" t="s">
        <v>3183</v>
      </c>
      <c r="K2673" t="s">
        <v>2742</v>
      </c>
      <c r="L2673" t="s">
        <v>2058</v>
      </c>
      <c r="M2673" t="s">
        <v>2170</v>
      </c>
      <c r="N2673">
        <v>0</v>
      </c>
      <c r="O2673">
        <v>0</v>
      </c>
      <c r="P2673">
        <v>0</v>
      </c>
      <c r="Q2673">
        <v>15300</v>
      </c>
      <c r="R2673">
        <v>0</v>
      </c>
      <c r="S2673">
        <v>0</v>
      </c>
      <c r="T2673">
        <v>0</v>
      </c>
      <c r="U2673">
        <v>0</v>
      </c>
      <c r="V2673">
        <v>0</v>
      </c>
      <c r="W2673">
        <v>0</v>
      </c>
      <c r="X2673">
        <v>0</v>
      </c>
      <c r="Y2673">
        <v>0</v>
      </c>
      <c r="Z2673">
        <v>0</v>
      </c>
      <c r="AA2673">
        <v>0</v>
      </c>
      <c r="AB2673">
        <v>0</v>
      </c>
      <c r="AC2673">
        <v>0</v>
      </c>
      <c r="AD2673">
        <v>0</v>
      </c>
      <c r="AE2673">
        <v>0</v>
      </c>
      <c r="AF2673">
        <v>0</v>
      </c>
      <c r="AG2673" t="s">
        <v>13282</v>
      </c>
      <c r="AH2673" s="21" t="str">
        <f t="shared" si="82"/>
        <v>YK19</v>
      </c>
      <c r="AI2673" s="21">
        <v>67.5</v>
      </c>
      <c r="AJ2673" s="21">
        <f t="shared" si="83"/>
        <v>100</v>
      </c>
      <c r="AK2673" s="21" t="s">
        <v>2060</v>
      </c>
      <c r="AL2673" t="s">
        <v>2551</v>
      </c>
      <c r="AM2673" t="s">
        <v>53</v>
      </c>
      <c r="AN2673" t="s">
        <v>2029</v>
      </c>
    </row>
    <row r="2674" spans="1:40" ht="15" hidden="1" thickTop="1" x14ac:dyDescent="0.35">
      <c r="A2674" t="s">
        <v>13225</v>
      </c>
      <c r="B2674" t="s">
        <v>13284</v>
      </c>
      <c r="C2674" t="s">
        <v>2506</v>
      </c>
      <c r="D2674" t="s">
        <v>13285</v>
      </c>
      <c r="E2674" t="s">
        <v>2508</v>
      </c>
      <c r="F2674">
        <v>1</v>
      </c>
      <c r="G2674" t="s">
        <v>2509</v>
      </c>
      <c r="H2674" t="s">
        <v>2510</v>
      </c>
      <c r="I2674" t="s">
        <v>2511</v>
      </c>
      <c r="J2674" t="s">
        <v>2512</v>
      </c>
      <c r="K2674" t="s">
        <v>2513</v>
      </c>
      <c r="L2674" t="s">
        <v>2058</v>
      </c>
      <c r="M2674" t="s">
        <v>2059</v>
      </c>
      <c r="N2674">
        <v>0</v>
      </c>
      <c r="O2674">
        <v>0</v>
      </c>
      <c r="P2674">
        <v>0</v>
      </c>
      <c r="Q2674">
        <v>24480</v>
      </c>
      <c r="R2674">
        <v>0</v>
      </c>
      <c r="S2674">
        <v>0</v>
      </c>
      <c r="T2674">
        <v>0</v>
      </c>
      <c r="U2674">
        <v>0</v>
      </c>
      <c r="V2674">
        <v>0</v>
      </c>
      <c r="W2674">
        <v>0</v>
      </c>
      <c r="X2674">
        <v>0</v>
      </c>
      <c r="Y2674">
        <v>0</v>
      </c>
      <c r="Z2674">
        <v>0</v>
      </c>
      <c r="AA2674">
        <v>0</v>
      </c>
      <c r="AB2674">
        <v>0</v>
      </c>
      <c r="AC2674">
        <v>0</v>
      </c>
      <c r="AD2674">
        <v>0</v>
      </c>
      <c r="AE2674">
        <v>0</v>
      </c>
      <c r="AF2674">
        <v>0</v>
      </c>
      <c r="AG2674" t="s">
        <v>13286</v>
      </c>
      <c r="AH2674" s="21" t="str">
        <f t="shared" si="82"/>
        <v>YK19</v>
      </c>
      <c r="AI2674" s="21">
        <v>107.92500000000001</v>
      </c>
      <c r="AJ2674" s="21">
        <f t="shared" si="83"/>
        <v>100</v>
      </c>
      <c r="AK2674" s="21" t="s">
        <v>2060</v>
      </c>
      <c r="AL2674" t="s">
        <v>2515</v>
      </c>
      <c r="AM2674" t="s">
        <v>53</v>
      </c>
      <c r="AN2674" t="s">
        <v>2030</v>
      </c>
    </row>
    <row r="2675" spans="1:40" ht="15" hidden="1" thickTop="1" x14ac:dyDescent="0.35">
      <c r="A2675" t="s">
        <v>13229</v>
      </c>
      <c r="B2675" t="s">
        <v>13288</v>
      </c>
      <c r="C2675" t="s">
        <v>5817</v>
      </c>
      <c r="D2675" t="s">
        <v>13289</v>
      </c>
      <c r="E2675" t="s">
        <v>2508</v>
      </c>
      <c r="F2675">
        <v>2</v>
      </c>
      <c r="G2675" t="s">
        <v>2509</v>
      </c>
      <c r="H2675" t="s">
        <v>2510</v>
      </c>
      <c r="I2675" t="s">
        <v>2511</v>
      </c>
      <c r="J2675" t="s">
        <v>2512</v>
      </c>
      <c r="K2675" t="s">
        <v>2513</v>
      </c>
      <c r="L2675" t="s">
        <v>2058</v>
      </c>
      <c r="M2675" t="s">
        <v>2059</v>
      </c>
      <c r="N2675">
        <v>2</v>
      </c>
      <c r="O2675">
        <v>62</v>
      </c>
      <c r="P2675">
        <v>0.25</v>
      </c>
      <c r="Q2675">
        <v>24480</v>
      </c>
      <c r="R2675">
        <v>0</v>
      </c>
      <c r="S2675">
        <v>0</v>
      </c>
      <c r="T2675">
        <v>0</v>
      </c>
      <c r="U2675">
        <v>0</v>
      </c>
      <c r="V2675">
        <v>0</v>
      </c>
      <c r="W2675">
        <v>0</v>
      </c>
      <c r="X2675">
        <v>1</v>
      </c>
      <c r="Y2675">
        <v>39</v>
      </c>
      <c r="Z2675">
        <v>0.16</v>
      </c>
      <c r="AA2675">
        <v>1</v>
      </c>
      <c r="AB2675">
        <v>23</v>
      </c>
      <c r="AC2675">
        <v>0.09</v>
      </c>
      <c r="AD2675">
        <v>0</v>
      </c>
      <c r="AE2675">
        <v>0</v>
      </c>
      <c r="AF2675">
        <v>0</v>
      </c>
      <c r="AG2675" t="s">
        <v>13290</v>
      </c>
      <c r="AH2675" s="21" t="str">
        <f t="shared" si="82"/>
        <v>YK19</v>
      </c>
      <c r="AI2675" s="21">
        <v>107.92500000000001</v>
      </c>
      <c r="AJ2675" s="21">
        <f t="shared" si="83"/>
        <v>99.746732026143789</v>
      </c>
      <c r="AK2675" s="21" t="s">
        <v>2063</v>
      </c>
      <c r="AL2675" t="s">
        <v>2515</v>
      </c>
      <c r="AM2675" t="s">
        <v>53</v>
      </c>
      <c r="AN2675" t="s">
        <v>2030</v>
      </c>
    </row>
    <row r="2676" spans="1:40" ht="15" hidden="1" thickTop="1" x14ac:dyDescent="0.35">
      <c r="A2676" t="s">
        <v>13233</v>
      </c>
      <c r="B2676" t="s">
        <v>13292</v>
      </c>
      <c r="C2676" t="s">
        <v>2651</v>
      </c>
      <c r="D2676" t="s">
        <v>13293</v>
      </c>
      <c r="E2676" t="s">
        <v>2653</v>
      </c>
      <c r="F2676">
        <v>1</v>
      </c>
      <c r="G2676" t="s">
        <v>2619</v>
      </c>
      <c r="H2676" t="s">
        <v>2620</v>
      </c>
      <c r="I2676" t="s">
        <v>2511</v>
      </c>
      <c r="J2676" t="s">
        <v>2654</v>
      </c>
      <c r="K2676" t="s">
        <v>2655</v>
      </c>
      <c r="L2676" t="s">
        <v>2058</v>
      </c>
      <c r="M2676" t="s">
        <v>2059</v>
      </c>
      <c r="N2676">
        <v>0</v>
      </c>
      <c r="O2676">
        <v>0</v>
      </c>
      <c r="P2676">
        <v>0</v>
      </c>
      <c r="Q2676">
        <v>24480</v>
      </c>
      <c r="R2676">
        <v>0</v>
      </c>
      <c r="S2676">
        <v>0</v>
      </c>
      <c r="T2676">
        <v>0</v>
      </c>
      <c r="U2676">
        <v>0</v>
      </c>
      <c r="V2676">
        <v>0</v>
      </c>
      <c r="W2676">
        <v>0</v>
      </c>
      <c r="X2676">
        <v>0</v>
      </c>
      <c r="Y2676">
        <v>0</v>
      </c>
      <c r="Z2676">
        <v>0</v>
      </c>
      <c r="AA2676">
        <v>0</v>
      </c>
      <c r="AB2676">
        <v>0</v>
      </c>
      <c r="AC2676">
        <v>0</v>
      </c>
      <c r="AD2676">
        <v>0</v>
      </c>
      <c r="AE2676">
        <v>0</v>
      </c>
      <c r="AF2676">
        <v>0</v>
      </c>
      <c r="AG2676" t="s">
        <v>13294</v>
      </c>
      <c r="AH2676" s="21" t="str">
        <f t="shared" si="82"/>
        <v>YO27</v>
      </c>
      <c r="AI2676" s="21">
        <v>107.92500000000001</v>
      </c>
      <c r="AJ2676" s="21">
        <f t="shared" si="83"/>
        <v>100</v>
      </c>
      <c r="AK2676" s="21" t="s">
        <v>2060</v>
      </c>
      <c r="AL2676" t="s">
        <v>2657</v>
      </c>
      <c r="AM2676" t="s">
        <v>53</v>
      </c>
      <c r="AN2676" t="s">
        <v>2029</v>
      </c>
    </row>
    <row r="2677" spans="1:40" ht="15" hidden="1" thickTop="1" x14ac:dyDescent="0.35">
      <c r="A2677" t="s">
        <v>13236</v>
      </c>
      <c r="B2677" t="s">
        <v>13296</v>
      </c>
      <c r="C2677" t="s">
        <v>5396</v>
      </c>
      <c r="D2677" t="s">
        <v>13297</v>
      </c>
      <c r="E2677" t="s">
        <v>146</v>
      </c>
      <c r="F2677">
        <v>2</v>
      </c>
      <c r="G2677" t="s">
        <v>2524</v>
      </c>
      <c r="H2677" t="s">
        <v>2056</v>
      </c>
      <c r="I2677" t="s">
        <v>2511</v>
      </c>
      <c r="J2677" t="s">
        <v>3189</v>
      </c>
      <c r="K2677" t="s">
        <v>62</v>
      </c>
      <c r="L2677" t="s">
        <v>2058</v>
      </c>
      <c r="M2677" t="s">
        <v>2059</v>
      </c>
      <c r="N2677">
        <v>0</v>
      </c>
      <c r="O2677">
        <v>0</v>
      </c>
      <c r="P2677">
        <v>0</v>
      </c>
      <c r="Q2677">
        <v>24480</v>
      </c>
      <c r="R2677">
        <v>0</v>
      </c>
      <c r="S2677">
        <v>0</v>
      </c>
      <c r="T2677">
        <v>0</v>
      </c>
      <c r="U2677">
        <v>0</v>
      </c>
      <c r="V2677">
        <v>0</v>
      </c>
      <c r="W2677">
        <v>0</v>
      </c>
      <c r="X2677">
        <v>0</v>
      </c>
      <c r="Y2677">
        <v>0</v>
      </c>
      <c r="Z2677">
        <v>0</v>
      </c>
      <c r="AA2677">
        <v>0</v>
      </c>
      <c r="AB2677">
        <v>0</v>
      </c>
      <c r="AC2677">
        <v>0</v>
      </c>
      <c r="AD2677">
        <v>0</v>
      </c>
      <c r="AE2677">
        <v>0</v>
      </c>
      <c r="AF2677">
        <v>0</v>
      </c>
      <c r="AG2677" t="s">
        <v>13298</v>
      </c>
      <c r="AH2677" s="21" t="str">
        <f t="shared" si="82"/>
        <v>YK19</v>
      </c>
      <c r="AI2677" s="21">
        <v>107.92500000000001</v>
      </c>
      <c r="AJ2677" s="21">
        <f t="shared" si="83"/>
        <v>100</v>
      </c>
      <c r="AK2677" s="21" t="s">
        <v>2060</v>
      </c>
      <c r="AL2677" t="s">
        <v>2527</v>
      </c>
      <c r="AM2677" t="s">
        <v>53</v>
      </c>
      <c r="AN2677" t="s">
        <v>2031</v>
      </c>
    </row>
    <row r="2678" spans="1:40" ht="15" hidden="1" thickTop="1" x14ac:dyDescent="0.35">
      <c r="A2678" t="s">
        <v>13240</v>
      </c>
      <c r="B2678" t="s">
        <v>13300</v>
      </c>
      <c r="C2678" t="s">
        <v>4546</v>
      </c>
      <c r="D2678" t="s">
        <v>13301</v>
      </c>
      <c r="E2678" t="s">
        <v>2608</v>
      </c>
      <c r="F2678">
        <v>1</v>
      </c>
      <c r="G2678" t="s">
        <v>2609</v>
      </c>
      <c r="H2678" t="s">
        <v>2577</v>
      </c>
      <c r="I2678" t="s">
        <v>2511</v>
      </c>
      <c r="J2678" t="s">
        <v>2764</v>
      </c>
      <c r="K2678" t="s">
        <v>2765</v>
      </c>
      <c r="L2678" t="s">
        <v>2058</v>
      </c>
      <c r="M2678" t="s">
        <v>2170</v>
      </c>
      <c r="N2678">
        <v>0</v>
      </c>
      <c r="O2678">
        <v>0</v>
      </c>
      <c r="P2678">
        <v>0</v>
      </c>
      <c r="Q2678">
        <v>15300</v>
      </c>
      <c r="R2678">
        <v>0</v>
      </c>
      <c r="S2678">
        <v>0</v>
      </c>
      <c r="T2678">
        <v>0</v>
      </c>
      <c r="U2678">
        <v>0</v>
      </c>
      <c r="V2678">
        <v>0</v>
      </c>
      <c r="W2678">
        <v>0</v>
      </c>
      <c r="X2678">
        <v>0</v>
      </c>
      <c r="Y2678">
        <v>0</v>
      </c>
      <c r="Z2678">
        <v>0</v>
      </c>
      <c r="AA2678">
        <v>0</v>
      </c>
      <c r="AB2678">
        <v>0</v>
      </c>
      <c r="AC2678">
        <v>0</v>
      </c>
      <c r="AD2678">
        <v>0</v>
      </c>
      <c r="AE2678">
        <v>0</v>
      </c>
      <c r="AF2678">
        <v>0</v>
      </c>
      <c r="AG2678" t="s">
        <v>13302</v>
      </c>
      <c r="AH2678" s="21" t="str">
        <f t="shared" si="82"/>
        <v>YK19</v>
      </c>
      <c r="AI2678" s="21">
        <v>67.5</v>
      </c>
      <c r="AJ2678" s="21">
        <f t="shared" si="83"/>
        <v>100</v>
      </c>
      <c r="AK2678" s="21" t="s">
        <v>2060</v>
      </c>
      <c r="AL2678" t="s">
        <v>2613</v>
      </c>
      <c r="AM2678" t="s">
        <v>53</v>
      </c>
      <c r="AN2678" t="s">
        <v>2030</v>
      </c>
    </row>
    <row r="2679" spans="1:40" ht="15" hidden="1" thickTop="1" x14ac:dyDescent="0.35">
      <c r="A2679" t="s">
        <v>13244</v>
      </c>
      <c r="B2679" t="s">
        <v>13304</v>
      </c>
      <c r="C2679" t="s">
        <v>2590</v>
      </c>
      <c r="D2679" t="s">
        <v>13305</v>
      </c>
      <c r="E2679" t="s">
        <v>2938</v>
      </c>
      <c r="F2679">
        <v>1</v>
      </c>
      <c r="G2679" t="s">
        <v>2593</v>
      </c>
      <c r="H2679" t="s">
        <v>2056</v>
      </c>
      <c r="I2679" t="s">
        <v>2511</v>
      </c>
      <c r="J2679" t="s">
        <v>2594</v>
      </c>
      <c r="K2679" t="s">
        <v>65</v>
      </c>
      <c r="L2679" t="s">
        <v>2058</v>
      </c>
      <c r="M2679" t="s">
        <v>2170</v>
      </c>
      <c r="N2679">
        <v>0</v>
      </c>
      <c r="O2679">
        <v>0</v>
      </c>
      <c r="P2679">
        <v>0</v>
      </c>
      <c r="Q2679">
        <v>15300</v>
      </c>
      <c r="R2679">
        <v>0</v>
      </c>
      <c r="S2679">
        <v>0</v>
      </c>
      <c r="T2679">
        <v>0</v>
      </c>
      <c r="U2679">
        <v>0</v>
      </c>
      <c r="V2679">
        <v>0</v>
      </c>
      <c r="W2679">
        <v>0</v>
      </c>
      <c r="X2679">
        <v>0</v>
      </c>
      <c r="Y2679">
        <v>0</v>
      </c>
      <c r="Z2679">
        <v>0</v>
      </c>
      <c r="AA2679">
        <v>0</v>
      </c>
      <c r="AB2679">
        <v>0</v>
      </c>
      <c r="AC2679">
        <v>0</v>
      </c>
      <c r="AD2679">
        <v>0</v>
      </c>
      <c r="AE2679">
        <v>0</v>
      </c>
      <c r="AF2679">
        <v>0</v>
      </c>
      <c r="AG2679" t="s">
        <v>13306</v>
      </c>
      <c r="AH2679" s="21" t="str">
        <f t="shared" si="82"/>
        <v>YK19</v>
      </c>
      <c r="AI2679" s="21">
        <v>67.5</v>
      </c>
      <c r="AJ2679" s="21">
        <f t="shared" si="83"/>
        <v>100</v>
      </c>
      <c r="AK2679" s="21" t="s">
        <v>2060</v>
      </c>
      <c r="AL2679" t="s">
        <v>2527</v>
      </c>
      <c r="AM2679" t="s">
        <v>53</v>
      </c>
      <c r="AN2679" t="s">
        <v>2030</v>
      </c>
    </row>
    <row r="2680" spans="1:40" ht="15" hidden="1" thickTop="1" x14ac:dyDescent="0.35">
      <c r="A2680" t="s">
        <v>13248</v>
      </c>
      <c r="B2680" t="s">
        <v>13308</v>
      </c>
      <c r="C2680" t="s">
        <v>6457</v>
      </c>
      <c r="D2680" t="s">
        <v>13309</v>
      </c>
      <c r="E2680" t="s">
        <v>2705</v>
      </c>
      <c r="F2680">
        <v>1</v>
      </c>
      <c r="G2680" t="s">
        <v>2593</v>
      </c>
      <c r="H2680" t="s">
        <v>2056</v>
      </c>
      <c r="I2680" t="s">
        <v>2511</v>
      </c>
      <c r="J2680" t="s">
        <v>2594</v>
      </c>
      <c r="K2680" t="s">
        <v>65</v>
      </c>
      <c r="L2680" t="s">
        <v>2058</v>
      </c>
      <c r="M2680" t="s">
        <v>2170</v>
      </c>
      <c r="N2680">
        <v>1</v>
      </c>
      <c r="O2680">
        <v>59</v>
      </c>
      <c r="P2680">
        <v>0.39</v>
      </c>
      <c r="Q2680">
        <v>15300</v>
      </c>
      <c r="R2680">
        <v>1</v>
      </c>
      <c r="S2680">
        <v>59</v>
      </c>
      <c r="T2680">
        <v>0.39</v>
      </c>
      <c r="U2680">
        <v>0</v>
      </c>
      <c r="V2680">
        <v>0</v>
      </c>
      <c r="W2680">
        <v>0</v>
      </c>
      <c r="X2680">
        <v>0</v>
      </c>
      <c r="Y2680">
        <v>0</v>
      </c>
      <c r="Z2680">
        <v>0</v>
      </c>
      <c r="AA2680">
        <v>0</v>
      </c>
      <c r="AB2680">
        <v>0</v>
      </c>
      <c r="AC2680">
        <v>0</v>
      </c>
      <c r="AD2680">
        <v>0</v>
      </c>
      <c r="AE2680">
        <v>0</v>
      </c>
      <c r="AF2680">
        <v>0</v>
      </c>
      <c r="AG2680" t="s">
        <v>13310</v>
      </c>
      <c r="AH2680" s="21" t="str">
        <f t="shared" si="82"/>
        <v>YK19</v>
      </c>
      <c r="AI2680" s="21">
        <v>67.5</v>
      </c>
      <c r="AJ2680" s="21">
        <f t="shared" si="83"/>
        <v>99.614379084967325</v>
      </c>
      <c r="AK2680" s="21" t="s">
        <v>2063</v>
      </c>
      <c r="AL2680" t="s">
        <v>2527</v>
      </c>
      <c r="AM2680" t="s">
        <v>53</v>
      </c>
      <c r="AN2680" t="s">
        <v>2030</v>
      </c>
    </row>
    <row r="2681" spans="1:40" ht="15" hidden="1" thickTop="1" x14ac:dyDescent="0.35">
      <c r="A2681" t="s">
        <v>13252</v>
      </c>
      <c r="B2681" t="s">
        <v>13312</v>
      </c>
      <c r="C2681" t="s">
        <v>3766</v>
      </c>
      <c r="D2681" t="s">
        <v>13313</v>
      </c>
      <c r="E2681" t="s">
        <v>2938</v>
      </c>
      <c r="F2681">
        <v>1</v>
      </c>
      <c r="G2681" t="s">
        <v>2593</v>
      </c>
      <c r="H2681" t="s">
        <v>2056</v>
      </c>
      <c r="I2681" t="s">
        <v>2511</v>
      </c>
      <c r="J2681" t="s">
        <v>3250</v>
      </c>
      <c r="K2681" t="s">
        <v>65</v>
      </c>
      <c r="L2681" t="s">
        <v>2058</v>
      </c>
      <c r="M2681" t="s">
        <v>2170</v>
      </c>
      <c r="N2681">
        <v>0</v>
      </c>
      <c r="O2681">
        <v>0</v>
      </c>
      <c r="P2681">
        <v>0</v>
      </c>
      <c r="Q2681">
        <v>15300</v>
      </c>
      <c r="R2681">
        <v>0</v>
      </c>
      <c r="S2681">
        <v>0</v>
      </c>
      <c r="T2681">
        <v>0</v>
      </c>
      <c r="U2681">
        <v>0</v>
      </c>
      <c r="V2681">
        <v>0</v>
      </c>
      <c r="W2681">
        <v>0</v>
      </c>
      <c r="X2681">
        <v>0</v>
      </c>
      <c r="Y2681">
        <v>0</v>
      </c>
      <c r="Z2681">
        <v>0</v>
      </c>
      <c r="AA2681">
        <v>0</v>
      </c>
      <c r="AB2681">
        <v>0</v>
      </c>
      <c r="AC2681">
        <v>0</v>
      </c>
      <c r="AD2681">
        <v>0</v>
      </c>
      <c r="AE2681">
        <v>0</v>
      </c>
      <c r="AF2681">
        <v>0</v>
      </c>
      <c r="AG2681" t="s">
        <v>13314</v>
      </c>
      <c r="AH2681" s="21" t="str">
        <f t="shared" si="82"/>
        <v>YK19</v>
      </c>
      <c r="AI2681" s="21">
        <v>67.5</v>
      </c>
      <c r="AJ2681" s="21">
        <f t="shared" si="83"/>
        <v>100</v>
      </c>
      <c r="AK2681" s="21" t="s">
        <v>2060</v>
      </c>
      <c r="AL2681" t="s">
        <v>2527</v>
      </c>
      <c r="AM2681" t="s">
        <v>53</v>
      </c>
      <c r="AN2681" t="s">
        <v>2031</v>
      </c>
    </row>
    <row r="2682" spans="1:40" ht="15" hidden="1" thickTop="1" x14ac:dyDescent="0.35">
      <c r="A2682" t="s">
        <v>13256</v>
      </c>
      <c r="B2682" t="s">
        <v>13316</v>
      </c>
      <c r="C2682" t="s">
        <v>5654</v>
      </c>
      <c r="D2682" t="s">
        <v>13317</v>
      </c>
      <c r="E2682" t="s">
        <v>3704</v>
      </c>
      <c r="F2682">
        <v>1</v>
      </c>
      <c r="G2682" t="s">
        <v>2619</v>
      </c>
      <c r="H2682" t="s">
        <v>2620</v>
      </c>
      <c r="I2682" t="s">
        <v>2511</v>
      </c>
      <c r="J2682" t="s">
        <v>3705</v>
      </c>
      <c r="K2682" t="s">
        <v>2655</v>
      </c>
      <c r="L2682" t="s">
        <v>2058</v>
      </c>
      <c r="M2682" t="s">
        <v>2170</v>
      </c>
      <c r="N2682">
        <v>0</v>
      </c>
      <c r="O2682">
        <v>0</v>
      </c>
      <c r="P2682">
        <v>0</v>
      </c>
      <c r="Q2682">
        <v>15300</v>
      </c>
      <c r="R2682">
        <v>0</v>
      </c>
      <c r="S2682">
        <v>0</v>
      </c>
      <c r="T2682">
        <v>0</v>
      </c>
      <c r="U2682">
        <v>0</v>
      </c>
      <c r="V2682">
        <v>0</v>
      </c>
      <c r="W2682">
        <v>0</v>
      </c>
      <c r="X2682">
        <v>0</v>
      </c>
      <c r="Y2682">
        <v>0</v>
      </c>
      <c r="Z2682">
        <v>0</v>
      </c>
      <c r="AA2682">
        <v>0</v>
      </c>
      <c r="AB2682">
        <v>0</v>
      </c>
      <c r="AC2682">
        <v>0</v>
      </c>
      <c r="AD2682">
        <v>0</v>
      </c>
      <c r="AE2682">
        <v>0</v>
      </c>
      <c r="AF2682">
        <v>0</v>
      </c>
      <c r="AG2682" t="s">
        <v>13318</v>
      </c>
      <c r="AH2682" s="21" t="str">
        <f t="shared" si="82"/>
        <v>YK19</v>
      </c>
      <c r="AI2682" s="21">
        <v>67.5</v>
      </c>
      <c r="AJ2682" s="21">
        <f t="shared" si="83"/>
        <v>100</v>
      </c>
      <c r="AK2682" s="21" t="s">
        <v>2060</v>
      </c>
      <c r="AL2682" t="s">
        <v>2984</v>
      </c>
      <c r="AM2682" t="s">
        <v>53</v>
      </c>
      <c r="AN2682" t="s">
        <v>2031</v>
      </c>
    </row>
    <row r="2683" spans="1:40" ht="15" hidden="1" thickTop="1" x14ac:dyDescent="0.35">
      <c r="A2683" t="s">
        <v>13260</v>
      </c>
      <c r="B2683" t="s">
        <v>13320</v>
      </c>
      <c r="C2683" t="s">
        <v>4546</v>
      </c>
      <c r="D2683" t="s">
        <v>13321</v>
      </c>
      <c r="E2683" t="s">
        <v>2608</v>
      </c>
      <c r="F2683">
        <v>1</v>
      </c>
      <c r="G2683" t="s">
        <v>2609</v>
      </c>
      <c r="H2683" t="s">
        <v>2577</v>
      </c>
      <c r="I2683" t="s">
        <v>2511</v>
      </c>
      <c r="J2683" t="s">
        <v>2764</v>
      </c>
      <c r="K2683" t="s">
        <v>2765</v>
      </c>
      <c r="L2683" t="s">
        <v>2058</v>
      </c>
      <c r="M2683" t="s">
        <v>2059</v>
      </c>
      <c r="N2683">
        <v>5</v>
      </c>
      <c r="O2683">
        <v>181</v>
      </c>
      <c r="P2683">
        <v>0.74</v>
      </c>
      <c r="Q2683">
        <v>24480</v>
      </c>
      <c r="R2683">
        <v>0</v>
      </c>
      <c r="S2683">
        <v>0</v>
      </c>
      <c r="T2683">
        <v>0</v>
      </c>
      <c r="U2683">
        <v>0</v>
      </c>
      <c r="V2683">
        <v>0</v>
      </c>
      <c r="W2683">
        <v>0</v>
      </c>
      <c r="X2683">
        <v>5</v>
      </c>
      <c r="Y2683">
        <v>181</v>
      </c>
      <c r="Z2683">
        <v>0.74</v>
      </c>
      <c r="AA2683">
        <v>0</v>
      </c>
      <c r="AB2683">
        <v>0</v>
      </c>
      <c r="AC2683">
        <v>0</v>
      </c>
      <c r="AD2683">
        <v>0</v>
      </c>
      <c r="AE2683">
        <v>0</v>
      </c>
      <c r="AF2683">
        <v>0</v>
      </c>
      <c r="AG2683" t="s">
        <v>13322</v>
      </c>
      <c r="AH2683" s="21" t="str">
        <f t="shared" si="82"/>
        <v>YK19</v>
      </c>
      <c r="AI2683" s="21">
        <v>107.92500000000001</v>
      </c>
      <c r="AJ2683" s="21">
        <f t="shared" si="83"/>
        <v>99.260620915032675</v>
      </c>
      <c r="AK2683" s="21" t="s">
        <v>2063</v>
      </c>
      <c r="AL2683" t="s">
        <v>2613</v>
      </c>
      <c r="AM2683" t="s">
        <v>53</v>
      </c>
      <c r="AN2683" t="s">
        <v>2030</v>
      </c>
    </row>
    <row r="2684" spans="1:40" ht="15" hidden="1" thickTop="1" x14ac:dyDescent="0.35">
      <c r="A2684" t="s">
        <v>13264</v>
      </c>
      <c r="B2684" t="s">
        <v>13324</v>
      </c>
      <c r="C2684" t="s">
        <v>3861</v>
      </c>
      <c r="D2684" t="s">
        <v>13325</v>
      </c>
      <c r="E2684" t="s">
        <v>3407</v>
      </c>
      <c r="F2684">
        <v>1</v>
      </c>
      <c r="G2684" t="s">
        <v>2509</v>
      </c>
      <c r="H2684" t="s">
        <v>2510</v>
      </c>
      <c r="I2684" t="s">
        <v>2511</v>
      </c>
      <c r="J2684" t="s">
        <v>3408</v>
      </c>
      <c r="K2684" t="s">
        <v>3109</v>
      </c>
      <c r="L2684" t="s">
        <v>2058</v>
      </c>
      <c r="M2684" t="s">
        <v>2170</v>
      </c>
      <c r="N2684">
        <v>1</v>
      </c>
      <c r="O2684">
        <v>15</v>
      </c>
      <c r="P2684">
        <v>0.1</v>
      </c>
      <c r="Q2684">
        <v>15300</v>
      </c>
      <c r="R2684">
        <v>1</v>
      </c>
      <c r="S2684">
        <v>15</v>
      </c>
      <c r="T2684">
        <v>0.1</v>
      </c>
      <c r="U2684">
        <v>0</v>
      </c>
      <c r="V2684">
        <v>0</v>
      </c>
      <c r="W2684">
        <v>0</v>
      </c>
      <c r="X2684">
        <v>0</v>
      </c>
      <c r="Y2684">
        <v>0</v>
      </c>
      <c r="Z2684">
        <v>0</v>
      </c>
      <c r="AA2684">
        <v>0</v>
      </c>
      <c r="AB2684">
        <v>0</v>
      </c>
      <c r="AC2684">
        <v>0</v>
      </c>
      <c r="AD2684">
        <v>0</v>
      </c>
      <c r="AE2684">
        <v>0</v>
      </c>
      <c r="AF2684">
        <v>0</v>
      </c>
      <c r="AG2684" t="s">
        <v>13326</v>
      </c>
      <c r="AH2684" s="21" t="str">
        <f t="shared" si="82"/>
        <v>YK19</v>
      </c>
      <c r="AI2684" s="21">
        <v>67.5</v>
      </c>
      <c r="AJ2684" s="21">
        <f t="shared" si="83"/>
        <v>99.901960784313729</v>
      </c>
      <c r="AK2684" s="21" t="s">
        <v>2060</v>
      </c>
      <c r="AL2684" t="s">
        <v>3411</v>
      </c>
      <c r="AM2684" t="s">
        <v>53</v>
      </c>
      <c r="AN2684" t="s">
        <v>2031</v>
      </c>
    </row>
    <row r="2685" spans="1:40" ht="15" hidden="1" thickTop="1" x14ac:dyDescent="0.35">
      <c r="A2685" t="s">
        <v>13268</v>
      </c>
      <c r="B2685" t="s">
        <v>13328</v>
      </c>
      <c r="C2685" t="s">
        <v>2530</v>
      </c>
      <c r="D2685" t="s">
        <v>13329</v>
      </c>
      <c r="E2685" t="s">
        <v>558</v>
      </c>
      <c r="F2685">
        <v>2</v>
      </c>
      <c r="G2685" t="s">
        <v>2524</v>
      </c>
      <c r="H2685" t="s">
        <v>2056</v>
      </c>
      <c r="I2685" t="s">
        <v>2511</v>
      </c>
      <c r="J2685" t="s">
        <v>2532</v>
      </c>
      <c r="K2685" t="s">
        <v>62</v>
      </c>
      <c r="L2685" t="s">
        <v>2058</v>
      </c>
      <c r="M2685" t="s">
        <v>2170</v>
      </c>
      <c r="N2685">
        <v>2</v>
      </c>
      <c r="O2685">
        <v>74</v>
      </c>
      <c r="P2685">
        <v>0.48</v>
      </c>
      <c r="Q2685">
        <v>15300</v>
      </c>
      <c r="R2685">
        <v>2</v>
      </c>
      <c r="S2685">
        <v>74</v>
      </c>
      <c r="T2685">
        <v>0.48</v>
      </c>
      <c r="U2685">
        <v>0</v>
      </c>
      <c r="V2685">
        <v>0</v>
      </c>
      <c r="W2685">
        <v>0</v>
      </c>
      <c r="X2685">
        <v>0</v>
      </c>
      <c r="Y2685">
        <v>0</v>
      </c>
      <c r="Z2685">
        <v>0</v>
      </c>
      <c r="AA2685">
        <v>0</v>
      </c>
      <c r="AB2685">
        <v>0</v>
      </c>
      <c r="AC2685">
        <v>0</v>
      </c>
      <c r="AD2685">
        <v>0</v>
      </c>
      <c r="AE2685">
        <v>0</v>
      </c>
      <c r="AF2685">
        <v>0</v>
      </c>
      <c r="AG2685" t="s">
        <v>13330</v>
      </c>
      <c r="AH2685" s="21" t="str">
        <f t="shared" si="82"/>
        <v>YK19</v>
      </c>
      <c r="AI2685" s="21">
        <v>67.5</v>
      </c>
      <c r="AJ2685" s="21">
        <f t="shared" si="83"/>
        <v>99.51633986928104</v>
      </c>
      <c r="AK2685" s="21" t="s">
        <v>2063</v>
      </c>
      <c r="AL2685" t="s">
        <v>2527</v>
      </c>
      <c r="AM2685" t="s">
        <v>53</v>
      </c>
      <c r="AN2685" t="s">
        <v>2031</v>
      </c>
    </row>
    <row r="2686" spans="1:40" ht="15" hidden="1" thickTop="1" x14ac:dyDescent="0.35">
      <c r="A2686" t="s">
        <v>8313</v>
      </c>
      <c r="B2686" t="s">
        <v>13332</v>
      </c>
      <c r="C2686" t="s">
        <v>6457</v>
      </c>
      <c r="D2686" t="s">
        <v>13333</v>
      </c>
      <c r="E2686" t="s">
        <v>2705</v>
      </c>
      <c r="F2686">
        <v>1</v>
      </c>
      <c r="G2686" t="s">
        <v>2593</v>
      </c>
      <c r="H2686" t="s">
        <v>2056</v>
      </c>
      <c r="I2686" t="s">
        <v>2511</v>
      </c>
      <c r="J2686" t="s">
        <v>2594</v>
      </c>
      <c r="K2686" t="s">
        <v>65</v>
      </c>
      <c r="L2686" t="s">
        <v>2058</v>
      </c>
      <c r="M2686" t="s">
        <v>2163</v>
      </c>
      <c r="N2686">
        <v>0</v>
      </c>
      <c r="O2686">
        <v>0</v>
      </c>
      <c r="P2686">
        <v>0</v>
      </c>
      <c r="Q2686">
        <v>17340</v>
      </c>
      <c r="R2686">
        <v>0</v>
      </c>
      <c r="S2686">
        <v>0</v>
      </c>
      <c r="T2686">
        <v>0</v>
      </c>
      <c r="U2686">
        <v>0</v>
      </c>
      <c r="V2686">
        <v>0</v>
      </c>
      <c r="W2686">
        <v>0</v>
      </c>
      <c r="X2686">
        <v>0</v>
      </c>
      <c r="Y2686">
        <v>0</v>
      </c>
      <c r="Z2686">
        <v>0</v>
      </c>
      <c r="AA2686">
        <v>0</v>
      </c>
      <c r="AB2686">
        <v>0</v>
      </c>
      <c r="AC2686">
        <v>0</v>
      </c>
      <c r="AD2686">
        <v>0</v>
      </c>
      <c r="AE2686">
        <v>0</v>
      </c>
      <c r="AF2686">
        <v>0</v>
      </c>
      <c r="AG2686" t="s">
        <v>13334</v>
      </c>
      <c r="AH2686" s="21" t="str">
        <f t="shared" si="82"/>
        <v>YK19</v>
      </c>
      <c r="AI2686" s="21">
        <v>76.500000000000014</v>
      </c>
      <c r="AJ2686" s="21">
        <f t="shared" si="83"/>
        <v>100</v>
      </c>
      <c r="AK2686" s="21" t="s">
        <v>2060</v>
      </c>
      <c r="AL2686" t="s">
        <v>2527</v>
      </c>
      <c r="AM2686" t="s">
        <v>53</v>
      </c>
      <c r="AN2686" t="s">
        <v>2031</v>
      </c>
    </row>
    <row r="2687" spans="1:40" ht="15" hidden="1" thickTop="1" x14ac:dyDescent="0.35">
      <c r="A2687" t="s">
        <v>13275</v>
      </c>
      <c r="B2687" t="s">
        <v>13336</v>
      </c>
      <c r="C2687" t="s">
        <v>4594</v>
      </c>
      <c r="D2687" t="s">
        <v>13337</v>
      </c>
      <c r="E2687" t="s">
        <v>2851</v>
      </c>
      <c r="F2687">
        <v>1</v>
      </c>
      <c r="G2687" t="s">
        <v>2593</v>
      </c>
      <c r="H2687" t="s">
        <v>2056</v>
      </c>
      <c r="I2687" t="s">
        <v>2511</v>
      </c>
      <c r="J2687" t="s">
        <v>2594</v>
      </c>
      <c r="K2687" t="s">
        <v>65</v>
      </c>
      <c r="L2687" t="s">
        <v>2058</v>
      </c>
      <c r="M2687" t="s">
        <v>2059</v>
      </c>
      <c r="N2687">
        <v>0</v>
      </c>
      <c r="O2687">
        <v>0</v>
      </c>
      <c r="P2687">
        <v>0</v>
      </c>
      <c r="Q2687">
        <v>24480</v>
      </c>
      <c r="R2687">
        <v>0</v>
      </c>
      <c r="S2687">
        <v>0</v>
      </c>
      <c r="T2687">
        <v>0</v>
      </c>
      <c r="U2687">
        <v>0</v>
      </c>
      <c r="V2687">
        <v>0</v>
      </c>
      <c r="W2687">
        <v>0</v>
      </c>
      <c r="X2687">
        <v>0</v>
      </c>
      <c r="Y2687">
        <v>0</v>
      </c>
      <c r="Z2687">
        <v>0</v>
      </c>
      <c r="AA2687">
        <v>0</v>
      </c>
      <c r="AB2687">
        <v>0</v>
      </c>
      <c r="AC2687">
        <v>0</v>
      </c>
      <c r="AD2687">
        <v>0</v>
      </c>
      <c r="AE2687">
        <v>0</v>
      </c>
      <c r="AF2687">
        <v>0</v>
      </c>
      <c r="AG2687" t="s">
        <v>13338</v>
      </c>
      <c r="AH2687" s="21" t="str">
        <f t="shared" si="82"/>
        <v>YK19</v>
      </c>
      <c r="AI2687" s="21">
        <v>107.92500000000001</v>
      </c>
      <c r="AJ2687" s="21">
        <f t="shared" si="83"/>
        <v>100</v>
      </c>
      <c r="AK2687" s="21" t="s">
        <v>2060</v>
      </c>
      <c r="AL2687" t="s">
        <v>2527</v>
      </c>
      <c r="AM2687" t="s">
        <v>53</v>
      </c>
      <c r="AN2687" t="s">
        <v>2030</v>
      </c>
    </row>
    <row r="2688" spans="1:40" ht="15" hidden="1" thickTop="1" x14ac:dyDescent="0.35">
      <c r="A2688" t="s">
        <v>13279</v>
      </c>
      <c r="B2688" t="s">
        <v>13340</v>
      </c>
      <c r="C2688" t="s">
        <v>7416</v>
      </c>
      <c r="D2688" t="s">
        <v>13341</v>
      </c>
      <c r="E2688" t="s">
        <v>2667</v>
      </c>
      <c r="F2688">
        <v>1</v>
      </c>
      <c r="G2688" t="s">
        <v>2509</v>
      </c>
      <c r="H2688" t="s">
        <v>2510</v>
      </c>
      <c r="I2688" t="s">
        <v>2511</v>
      </c>
      <c r="J2688" t="s">
        <v>2794</v>
      </c>
      <c r="K2688" t="s">
        <v>2669</v>
      </c>
      <c r="L2688" t="s">
        <v>2058</v>
      </c>
      <c r="M2688" t="s">
        <v>8059</v>
      </c>
      <c r="N2688">
        <v>0</v>
      </c>
      <c r="O2688">
        <v>0</v>
      </c>
      <c r="P2688">
        <v>0</v>
      </c>
      <c r="Q2688">
        <v>11220</v>
      </c>
      <c r="R2688">
        <v>0</v>
      </c>
      <c r="S2688">
        <v>0</v>
      </c>
      <c r="T2688">
        <v>0</v>
      </c>
      <c r="U2688">
        <v>0</v>
      </c>
      <c r="V2688">
        <v>0</v>
      </c>
      <c r="W2688">
        <v>0</v>
      </c>
      <c r="X2688">
        <v>0</v>
      </c>
      <c r="Y2688">
        <v>0</v>
      </c>
      <c r="Z2688">
        <v>0</v>
      </c>
      <c r="AA2688">
        <v>0</v>
      </c>
      <c r="AB2688">
        <v>0</v>
      </c>
      <c r="AC2688">
        <v>0</v>
      </c>
      <c r="AD2688">
        <v>0</v>
      </c>
      <c r="AE2688">
        <v>0</v>
      </c>
      <c r="AF2688">
        <v>0</v>
      </c>
      <c r="AG2688" t="s">
        <v>13342</v>
      </c>
      <c r="AH2688" s="21" t="str">
        <f t="shared" si="82"/>
        <v>YK19</v>
      </c>
      <c r="AI2688" s="21">
        <v>49.500000000000007</v>
      </c>
      <c r="AJ2688" s="21">
        <f t="shared" si="83"/>
        <v>100</v>
      </c>
      <c r="AK2688" s="21" t="s">
        <v>2060</v>
      </c>
      <c r="AL2688" t="s">
        <v>2515</v>
      </c>
      <c r="AM2688" t="s">
        <v>53</v>
      </c>
      <c r="AN2688" t="s">
        <v>2029</v>
      </c>
    </row>
    <row r="2689" spans="1:40" ht="15" hidden="1" thickTop="1" x14ac:dyDescent="0.35">
      <c r="A2689" t="s">
        <v>13283</v>
      </c>
      <c r="B2689" t="s">
        <v>13344</v>
      </c>
      <c r="C2689" t="s">
        <v>7416</v>
      </c>
      <c r="D2689" t="s">
        <v>13345</v>
      </c>
      <c r="E2689" t="s">
        <v>2667</v>
      </c>
      <c r="F2689">
        <v>2</v>
      </c>
      <c r="G2689" t="s">
        <v>2509</v>
      </c>
      <c r="H2689" t="s">
        <v>2510</v>
      </c>
      <c r="I2689" t="s">
        <v>2511</v>
      </c>
      <c r="J2689" t="s">
        <v>2794</v>
      </c>
      <c r="K2689" t="s">
        <v>2669</v>
      </c>
      <c r="L2689" t="s">
        <v>2058</v>
      </c>
      <c r="M2689" t="s">
        <v>2059</v>
      </c>
      <c r="N2689">
        <v>0</v>
      </c>
      <c r="O2689">
        <v>0</v>
      </c>
      <c r="P2689">
        <v>0</v>
      </c>
      <c r="Q2689">
        <v>24480</v>
      </c>
      <c r="R2689">
        <v>0</v>
      </c>
      <c r="S2689">
        <v>0</v>
      </c>
      <c r="T2689">
        <v>0</v>
      </c>
      <c r="U2689">
        <v>0</v>
      </c>
      <c r="V2689">
        <v>0</v>
      </c>
      <c r="W2689">
        <v>0</v>
      </c>
      <c r="X2689">
        <v>0</v>
      </c>
      <c r="Y2689">
        <v>0</v>
      </c>
      <c r="Z2689">
        <v>0</v>
      </c>
      <c r="AA2689">
        <v>0</v>
      </c>
      <c r="AB2689">
        <v>0</v>
      </c>
      <c r="AC2689">
        <v>0</v>
      </c>
      <c r="AD2689">
        <v>0</v>
      </c>
      <c r="AE2689">
        <v>0</v>
      </c>
      <c r="AF2689">
        <v>0</v>
      </c>
      <c r="AG2689" t="s">
        <v>13346</v>
      </c>
      <c r="AH2689" s="21" t="str">
        <f t="shared" si="82"/>
        <v>YK19</v>
      </c>
      <c r="AI2689" s="21">
        <v>107.92500000000001</v>
      </c>
      <c r="AJ2689" s="21">
        <f t="shared" si="83"/>
        <v>100</v>
      </c>
      <c r="AK2689" s="21" t="s">
        <v>2060</v>
      </c>
      <c r="AL2689" t="s">
        <v>2515</v>
      </c>
      <c r="AM2689" t="s">
        <v>53</v>
      </c>
      <c r="AN2689" t="s">
        <v>2030</v>
      </c>
    </row>
    <row r="2690" spans="1:40" ht="15" hidden="1" thickTop="1" x14ac:dyDescent="0.35">
      <c r="A2690" t="s">
        <v>13287</v>
      </c>
      <c r="B2690" t="s">
        <v>13348</v>
      </c>
      <c r="C2690" t="s">
        <v>2639</v>
      </c>
      <c r="D2690" t="s">
        <v>13349</v>
      </c>
      <c r="E2690" t="s">
        <v>2508</v>
      </c>
      <c r="F2690">
        <v>2</v>
      </c>
      <c r="G2690" t="s">
        <v>2509</v>
      </c>
      <c r="H2690" t="s">
        <v>2510</v>
      </c>
      <c r="I2690" t="s">
        <v>2511</v>
      </c>
      <c r="J2690" t="s">
        <v>2512</v>
      </c>
      <c r="K2690" t="s">
        <v>2513</v>
      </c>
      <c r="L2690" t="s">
        <v>2058</v>
      </c>
      <c r="M2690" t="s">
        <v>2059</v>
      </c>
      <c r="N2690">
        <v>0</v>
      </c>
      <c r="O2690">
        <v>0</v>
      </c>
      <c r="P2690">
        <v>0</v>
      </c>
      <c r="Q2690">
        <v>24480</v>
      </c>
      <c r="R2690">
        <v>0</v>
      </c>
      <c r="S2690">
        <v>0</v>
      </c>
      <c r="T2690">
        <v>0</v>
      </c>
      <c r="U2690">
        <v>0</v>
      </c>
      <c r="V2690">
        <v>0</v>
      </c>
      <c r="W2690">
        <v>0</v>
      </c>
      <c r="X2690">
        <v>0</v>
      </c>
      <c r="Y2690">
        <v>0</v>
      </c>
      <c r="Z2690">
        <v>0</v>
      </c>
      <c r="AA2690">
        <v>0</v>
      </c>
      <c r="AB2690">
        <v>0</v>
      </c>
      <c r="AC2690">
        <v>0</v>
      </c>
      <c r="AD2690">
        <v>0</v>
      </c>
      <c r="AE2690">
        <v>0</v>
      </c>
      <c r="AF2690">
        <v>0</v>
      </c>
      <c r="AG2690" t="s">
        <v>13350</v>
      </c>
      <c r="AH2690" s="21" t="str">
        <f t="shared" si="82"/>
        <v>YK19</v>
      </c>
      <c r="AI2690" s="21">
        <v>107.92500000000001</v>
      </c>
      <c r="AJ2690" s="21">
        <f t="shared" si="83"/>
        <v>100</v>
      </c>
      <c r="AK2690" s="21" t="s">
        <v>2060</v>
      </c>
      <c r="AL2690" t="s">
        <v>2515</v>
      </c>
      <c r="AM2690" t="s">
        <v>53</v>
      </c>
      <c r="AN2690" t="s">
        <v>2029</v>
      </c>
    </row>
    <row r="2691" spans="1:40" ht="15" hidden="1" thickTop="1" x14ac:dyDescent="0.35">
      <c r="A2691" t="s">
        <v>13291</v>
      </c>
      <c r="B2691" t="s">
        <v>13352</v>
      </c>
      <c r="C2691" t="s">
        <v>3766</v>
      </c>
      <c r="D2691" t="s">
        <v>13353</v>
      </c>
      <c r="E2691" t="s">
        <v>2938</v>
      </c>
      <c r="F2691">
        <v>1</v>
      </c>
      <c r="G2691" t="s">
        <v>2593</v>
      </c>
      <c r="H2691" t="s">
        <v>2056</v>
      </c>
      <c r="I2691" t="s">
        <v>2511</v>
      </c>
      <c r="J2691" t="s">
        <v>3250</v>
      </c>
      <c r="K2691" t="s">
        <v>65</v>
      </c>
      <c r="L2691" t="s">
        <v>2058</v>
      </c>
      <c r="M2691" t="s">
        <v>2059</v>
      </c>
      <c r="N2691">
        <v>1</v>
      </c>
      <c r="O2691">
        <v>54</v>
      </c>
      <c r="P2691">
        <v>0.22</v>
      </c>
      <c r="Q2691">
        <v>24480</v>
      </c>
      <c r="R2691">
        <v>0</v>
      </c>
      <c r="S2691">
        <v>0</v>
      </c>
      <c r="T2691">
        <v>0</v>
      </c>
      <c r="U2691">
        <v>0</v>
      </c>
      <c r="V2691">
        <v>0</v>
      </c>
      <c r="W2691">
        <v>0</v>
      </c>
      <c r="X2691">
        <v>0</v>
      </c>
      <c r="Y2691">
        <v>0</v>
      </c>
      <c r="Z2691">
        <v>0</v>
      </c>
      <c r="AA2691">
        <v>1</v>
      </c>
      <c r="AB2691">
        <v>54</v>
      </c>
      <c r="AC2691">
        <v>0.22</v>
      </c>
      <c r="AD2691">
        <v>0</v>
      </c>
      <c r="AE2691">
        <v>0</v>
      </c>
      <c r="AF2691">
        <v>0</v>
      </c>
      <c r="AG2691" t="s">
        <v>13354</v>
      </c>
      <c r="AH2691" s="21" t="str">
        <f t="shared" si="82"/>
        <v>YK19</v>
      </c>
      <c r="AI2691" s="21">
        <v>107.92500000000001</v>
      </c>
      <c r="AJ2691" s="21">
        <f t="shared" si="83"/>
        <v>99.779411764705884</v>
      </c>
      <c r="AK2691" s="21" t="s">
        <v>2060</v>
      </c>
      <c r="AL2691" t="s">
        <v>2527</v>
      </c>
      <c r="AM2691" t="s">
        <v>53</v>
      </c>
      <c r="AN2691" t="s">
        <v>2030</v>
      </c>
    </row>
    <row r="2692" spans="1:40" ht="15" hidden="1" thickTop="1" x14ac:dyDescent="0.35">
      <c r="A2692" t="s">
        <v>13295</v>
      </c>
      <c r="B2692" t="s">
        <v>13356</v>
      </c>
      <c r="C2692" t="s">
        <v>4673</v>
      </c>
      <c r="D2692" t="s">
        <v>13357</v>
      </c>
      <c r="E2692" t="s">
        <v>3058</v>
      </c>
      <c r="F2692">
        <v>1</v>
      </c>
      <c r="G2692" t="s">
        <v>2546</v>
      </c>
      <c r="H2692" t="s">
        <v>2510</v>
      </c>
      <c r="I2692" t="s">
        <v>2511</v>
      </c>
      <c r="J2692" t="s">
        <v>4675</v>
      </c>
      <c r="K2692" t="s">
        <v>3007</v>
      </c>
      <c r="L2692" t="s">
        <v>2058</v>
      </c>
      <c r="M2692" t="s">
        <v>2059</v>
      </c>
      <c r="N2692">
        <v>0</v>
      </c>
      <c r="O2692">
        <v>0</v>
      </c>
      <c r="P2692">
        <v>0</v>
      </c>
      <c r="Q2692">
        <v>24480</v>
      </c>
      <c r="R2692">
        <v>0</v>
      </c>
      <c r="S2692">
        <v>0</v>
      </c>
      <c r="T2692">
        <v>0</v>
      </c>
      <c r="U2692">
        <v>0</v>
      </c>
      <c r="V2692">
        <v>0</v>
      </c>
      <c r="W2692">
        <v>0</v>
      </c>
      <c r="X2692">
        <v>0</v>
      </c>
      <c r="Y2692">
        <v>0</v>
      </c>
      <c r="Z2692">
        <v>0</v>
      </c>
      <c r="AA2692">
        <v>0</v>
      </c>
      <c r="AB2692">
        <v>0</v>
      </c>
      <c r="AC2692">
        <v>0</v>
      </c>
      <c r="AD2692">
        <v>0</v>
      </c>
      <c r="AE2692">
        <v>0</v>
      </c>
      <c r="AF2692">
        <v>0</v>
      </c>
      <c r="AG2692" t="s">
        <v>13358</v>
      </c>
      <c r="AH2692" s="21" t="str">
        <f t="shared" si="82"/>
        <v>YK19</v>
      </c>
      <c r="AI2692" s="21">
        <v>107.92500000000001</v>
      </c>
      <c r="AJ2692" s="21">
        <f t="shared" si="83"/>
        <v>100</v>
      </c>
      <c r="AK2692" s="21" t="s">
        <v>2060</v>
      </c>
      <c r="AL2692" t="s">
        <v>2551</v>
      </c>
      <c r="AM2692" t="s">
        <v>53</v>
      </c>
      <c r="AN2692" t="s">
        <v>2031</v>
      </c>
    </row>
    <row r="2693" spans="1:40" ht="15" hidden="1" thickTop="1" x14ac:dyDescent="0.35">
      <c r="A2693" t="s">
        <v>13299</v>
      </c>
      <c r="B2693" t="s">
        <v>13360</v>
      </c>
      <c r="C2693" t="s">
        <v>5259</v>
      </c>
      <c r="D2693" t="s">
        <v>13361</v>
      </c>
      <c r="E2693" t="s">
        <v>2938</v>
      </c>
      <c r="F2693">
        <v>1</v>
      </c>
      <c r="G2693" t="s">
        <v>2593</v>
      </c>
      <c r="H2693" t="s">
        <v>2056</v>
      </c>
      <c r="I2693" t="s">
        <v>2511</v>
      </c>
      <c r="J2693" t="s">
        <v>3250</v>
      </c>
      <c r="K2693" t="s">
        <v>65</v>
      </c>
      <c r="L2693" t="s">
        <v>2058</v>
      </c>
      <c r="M2693" t="s">
        <v>2170</v>
      </c>
      <c r="N2693">
        <v>0</v>
      </c>
      <c r="O2693">
        <v>0</v>
      </c>
      <c r="P2693">
        <v>0</v>
      </c>
      <c r="Q2693">
        <v>15300</v>
      </c>
      <c r="R2693">
        <v>0</v>
      </c>
      <c r="S2693">
        <v>0</v>
      </c>
      <c r="T2693">
        <v>0</v>
      </c>
      <c r="U2693">
        <v>0</v>
      </c>
      <c r="V2693">
        <v>0</v>
      </c>
      <c r="W2693">
        <v>0</v>
      </c>
      <c r="X2693">
        <v>0</v>
      </c>
      <c r="Y2693">
        <v>0</v>
      </c>
      <c r="Z2693">
        <v>0</v>
      </c>
      <c r="AA2693">
        <v>0</v>
      </c>
      <c r="AB2693">
        <v>0</v>
      </c>
      <c r="AC2693">
        <v>0</v>
      </c>
      <c r="AD2693">
        <v>0</v>
      </c>
      <c r="AE2693">
        <v>0</v>
      </c>
      <c r="AF2693">
        <v>0</v>
      </c>
      <c r="AG2693" t="s">
        <v>13362</v>
      </c>
      <c r="AH2693" s="21" t="str">
        <f t="shared" si="82"/>
        <v>YK19</v>
      </c>
      <c r="AI2693" s="21">
        <v>67.5</v>
      </c>
      <c r="AJ2693" s="21">
        <f t="shared" si="83"/>
        <v>100</v>
      </c>
      <c r="AK2693" s="21" t="s">
        <v>2060</v>
      </c>
      <c r="AL2693" t="s">
        <v>2527</v>
      </c>
      <c r="AM2693" t="s">
        <v>53</v>
      </c>
      <c r="AN2693" t="s">
        <v>2029</v>
      </c>
    </row>
    <row r="2694" spans="1:40" ht="15" hidden="1" thickTop="1" x14ac:dyDescent="0.35">
      <c r="A2694" t="s">
        <v>13303</v>
      </c>
      <c r="B2694" t="s">
        <v>13364</v>
      </c>
      <c r="C2694" t="s">
        <v>4088</v>
      </c>
      <c r="D2694" t="s">
        <v>13365</v>
      </c>
      <c r="E2694" t="s">
        <v>3430</v>
      </c>
      <c r="F2694">
        <v>1</v>
      </c>
      <c r="G2694" t="s">
        <v>2609</v>
      </c>
      <c r="H2694" t="s">
        <v>2577</v>
      </c>
      <c r="I2694" t="s">
        <v>2511</v>
      </c>
      <c r="J2694" t="s">
        <v>2610</v>
      </c>
      <c r="K2694" t="s">
        <v>2611</v>
      </c>
      <c r="L2694" t="s">
        <v>2058</v>
      </c>
      <c r="M2694" t="s">
        <v>2170</v>
      </c>
      <c r="N2694">
        <v>1</v>
      </c>
      <c r="O2694">
        <v>43</v>
      </c>
      <c r="P2694">
        <v>0.28000000000000003</v>
      </c>
      <c r="Q2694">
        <v>15300</v>
      </c>
      <c r="R2694">
        <v>0</v>
      </c>
      <c r="S2694">
        <v>0</v>
      </c>
      <c r="T2694">
        <v>0</v>
      </c>
      <c r="U2694">
        <v>0</v>
      </c>
      <c r="V2694">
        <v>0</v>
      </c>
      <c r="W2694">
        <v>0</v>
      </c>
      <c r="X2694">
        <v>0</v>
      </c>
      <c r="Y2694">
        <v>0</v>
      </c>
      <c r="Z2694">
        <v>0</v>
      </c>
      <c r="AA2694">
        <v>1</v>
      </c>
      <c r="AB2694">
        <v>43</v>
      </c>
      <c r="AC2694">
        <v>0.28000000000000003</v>
      </c>
      <c r="AD2694">
        <v>0</v>
      </c>
      <c r="AE2694">
        <v>0</v>
      </c>
      <c r="AF2694">
        <v>0</v>
      </c>
      <c r="AG2694" t="s">
        <v>13366</v>
      </c>
      <c r="AH2694" s="21" t="str">
        <f t="shared" si="82"/>
        <v>YK19</v>
      </c>
      <c r="AI2694" s="21">
        <v>67.5</v>
      </c>
      <c r="AJ2694" s="21">
        <f t="shared" si="83"/>
        <v>99.718954248366018</v>
      </c>
      <c r="AK2694" s="21" t="s">
        <v>2063</v>
      </c>
      <c r="AL2694" t="s">
        <v>2613</v>
      </c>
      <c r="AM2694" t="s">
        <v>53</v>
      </c>
      <c r="AN2694" t="s">
        <v>2029</v>
      </c>
    </row>
    <row r="2695" spans="1:40" ht="15" hidden="1" thickTop="1" x14ac:dyDescent="0.35">
      <c r="A2695" t="s">
        <v>13307</v>
      </c>
      <c r="B2695" t="s">
        <v>13368</v>
      </c>
      <c r="C2695" t="s">
        <v>4541</v>
      </c>
      <c r="D2695" t="s">
        <v>13369</v>
      </c>
      <c r="E2695" t="s">
        <v>2608</v>
      </c>
      <c r="F2695">
        <v>1</v>
      </c>
      <c r="G2695" t="s">
        <v>2609</v>
      </c>
      <c r="H2695" t="s">
        <v>2577</v>
      </c>
      <c r="I2695" t="s">
        <v>2511</v>
      </c>
      <c r="J2695" t="s">
        <v>2764</v>
      </c>
      <c r="K2695" t="s">
        <v>2765</v>
      </c>
      <c r="L2695" t="s">
        <v>2058</v>
      </c>
      <c r="M2695" t="s">
        <v>13370</v>
      </c>
      <c r="N2695">
        <v>0</v>
      </c>
      <c r="O2695">
        <v>0</v>
      </c>
      <c r="P2695">
        <v>0</v>
      </c>
      <c r="Q2695">
        <v>11220</v>
      </c>
      <c r="R2695">
        <v>0</v>
      </c>
      <c r="S2695">
        <v>0</v>
      </c>
      <c r="T2695">
        <v>0</v>
      </c>
      <c r="U2695">
        <v>0</v>
      </c>
      <c r="V2695">
        <v>0</v>
      </c>
      <c r="W2695">
        <v>0</v>
      </c>
      <c r="X2695">
        <v>0</v>
      </c>
      <c r="Y2695">
        <v>0</v>
      </c>
      <c r="Z2695">
        <v>0</v>
      </c>
      <c r="AA2695">
        <v>0</v>
      </c>
      <c r="AB2695">
        <v>0</v>
      </c>
      <c r="AC2695">
        <v>0</v>
      </c>
      <c r="AD2695">
        <v>0</v>
      </c>
      <c r="AE2695">
        <v>0</v>
      </c>
      <c r="AF2695">
        <v>0</v>
      </c>
      <c r="AG2695" t="s">
        <v>13371</v>
      </c>
      <c r="AH2695" s="21" t="str">
        <f t="shared" ref="AH2695:AH2758" si="84">LEFT(AG2695,4)</f>
        <v>YK19</v>
      </c>
      <c r="AI2695" s="21">
        <v>49.500000000000007</v>
      </c>
      <c r="AJ2695" s="21">
        <f t="shared" ref="AJ2695:AJ2758" si="85">100-(O2695/Q2695*100)</f>
        <v>100</v>
      </c>
      <c r="AK2695" s="21" t="s">
        <v>2060</v>
      </c>
      <c r="AL2695" t="s">
        <v>2613</v>
      </c>
      <c r="AM2695" t="s">
        <v>53</v>
      </c>
      <c r="AN2695" t="s">
        <v>2029</v>
      </c>
    </row>
    <row r="2696" spans="1:40" ht="15" hidden="1" thickTop="1" x14ac:dyDescent="0.35">
      <c r="A2696" t="s">
        <v>13311</v>
      </c>
      <c r="B2696" t="s">
        <v>13373</v>
      </c>
      <c r="C2696" t="s">
        <v>2893</v>
      </c>
      <c r="D2696" t="s">
        <v>13374</v>
      </c>
      <c r="E2696" t="s">
        <v>3430</v>
      </c>
      <c r="F2696">
        <v>1</v>
      </c>
      <c r="G2696" t="s">
        <v>2609</v>
      </c>
      <c r="H2696" t="s">
        <v>2577</v>
      </c>
      <c r="I2696" t="s">
        <v>2511</v>
      </c>
      <c r="J2696" t="s">
        <v>2764</v>
      </c>
      <c r="K2696" t="s">
        <v>2765</v>
      </c>
      <c r="L2696" t="s">
        <v>2058</v>
      </c>
      <c r="M2696" t="s">
        <v>2059</v>
      </c>
      <c r="N2696">
        <v>4</v>
      </c>
      <c r="O2696">
        <v>246</v>
      </c>
      <c r="P2696">
        <v>1</v>
      </c>
      <c r="Q2696">
        <v>24480</v>
      </c>
      <c r="R2696">
        <v>0</v>
      </c>
      <c r="S2696">
        <v>0</v>
      </c>
      <c r="T2696">
        <v>0</v>
      </c>
      <c r="U2696">
        <v>0</v>
      </c>
      <c r="V2696">
        <v>0</v>
      </c>
      <c r="W2696">
        <v>0</v>
      </c>
      <c r="X2696">
        <v>1</v>
      </c>
      <c r="Y2696">
        <v>76</v>
      </c>
      <c r="Z2696">
        <v>0.31</v>
      </c>
      <c r="AA2696">
        <v>3</v>
      </c>
      <c r="AB2696">
        <v>170</v>
      </c>
      <c r="AC2696">
        <v>0.69</v>
      </c>
      <c r="AD2696">
        <v>0</v>
      </c>
      <c r="AE2696">
        <v>0</v>
      </c>
      <c r="AF2696">
        <v>0</v>
      </c>
      <c r="AG2696" t="s">
        <v>13375</v>
      </c>
      <c r="AH2696" s="21" t="str">
        <f t="shared" si="84"/>
        <v>YK19</v>
      </c>
      <c r="AI2696" s="21">
        <v>107.92500000000001</v>
      </c>
      <c r="AJ2696" s="21">
        <f t="shared" si="85"/>
        <v>98.995098039215691</v>
      </c>
      <c r="AK2696" s="21" t="s">
        <v>2063</v>
      </c>
      <c r="AL2696" t="s">
        <v>2613</v>
      </c>
      <c r="AM2696" t="s">
        <v>53</v>
      </c>
      <c r="AN2696" t="s">
        <v>2031</v>
      </c>
    </row>
    <row r="2697" spans="1:40" ht="15" hidden="1" thickTop="1" x14ac:dyDescent="0.35">
      <c r="A2697" t="s">
        <v>13315</v>
      </c>
      <c r="B2697" t="s">
        <v>13377</v>
      </c>
      <c r="C2697" t="s">
        <v>5259</v>
      </c>
      <c r="D2697" t="s">
        <v>13378</v>
      </c>
      <c r="E2697" t="s">
        <v>2938</v>
      </c>
      <c r="F2697">
        <v>1</v>
      </c>
      <c r="G2697" t="s">
        <v>2593</v>
      </c>
      <c r="H2697" t="s">
        <v>2056</v>
      </c>
      <c r="I2697" t="s">
        <v>2511</v>
      </c>
      <c r="J2697" t="s">
        <v>3250</v>
      </c>
      <c r="K2697" t="s">
        <v>65</v>
      </c>
      <c r="L2697" t="s">
        <v>2058</v>
      </c>
      <c r="M2697" t="s">
        <v>2170</v>
      </c>
      <c r="N2697">
        <v>0</v>
      </c>
      <c r="O2697">
        <v>0</v>
      </c>
      <c r="P2697">
        <v>0</v>
      </c>
      <c r="Q2697">
        <v>15300</v>
      </c>
      <c r="R2697">
        <v>0</v>
      </c>
      <c r="S2697">
        <v>0</v>
      </c>
      <c r="T2697">
        <v>0</v>
      </c>
      <c r="U2697">
        <v>0</v>
      </c>
      <c r="V2697">
        <v>0</v>
      </c>
      <c r="W2697">
        <v>0</v>
      </c>
      <c r="X2697">
        <v>0</v>
      </c>
      <c r="Y2697">
        <v>0</v>
      </c>
      <c r="Z2697">
        <v>0</v>
      </c>
      <c r="AA2697">
        <v>0</v>
      </c>
      <c r="AB2697">
        <v>0</v>
      </c>
      <c r="AC2697">
        <v>0</v>
      </c>
      <c r="AD2697">
        <v>0</v>
      </c>
      <c r="AE2697">
        <v>0</v>
      </c>
      <c r="AF2697">
        <v>0</v>
      </c>
      <c r="AG2697" t="s">
        <v>13379</v>
      </c>
      <c r="AH2697" s="21" t="str">
        <f t="shared" si="84"/>
        <v>YK19</v>
      </c>
      <c r="AI2697" s="21">
        <v>67.5</v>
      </c>
      <c r="AJ2697" s="21">
        <f t="shared" si="85"/>
        <v>100</v>
      </c>
      <c r="AK2697" s="21" t="s">
        <v>2060</v>
      </c>
      <c r="AL2697" t="s">
        <v>2527</v>
      </c>
      <c r="AM2697" t="s">
        <v>53</v>
      </c>
      <c r="AN2697" t="s">
        <v>2031</v>
      </c>
    </row>
    <row r="2698" spans="1:40" ht="15" hidden="1" thickTop="1" x14ac:dyDescent="0.35">
      <c r="A2698" t="s">
        <v>13319</v>
      </c>
      <c r="B2698" t="s">
        <v>13381</v>
      </c>
      <c r="C2698" t="s">
        <v>2751</v>
      </c>
      <c r="D2698" t="s">
        <v>13382</v>
      </c>
      <c r="E2698" t="s">
        <v>2646</v>
      </c>
      <c r="F2698">
        <v>1</v>
      </c>
      <c r="G2698" t="s">
        <v>2600</v>
      </c>
      <c r="H2698" t="s">
        <v>2577</v>
      </c>
      <c r="I2698" t="s">
        <v>2511</v>
      </c>
      <c r="J2698" t="s">
        <v>2647</v>
      </c>
      <c r="K2698" t="s">
        <v>2602</v>
      </c>
      <c r="L2698" t="s">
        <v>2058</v>
      </c>
      <c r="M2698" t="s">
        <v>2059</v>
      </c>
      <c r="N2698">
        <v>0</v>
      </c>
      <c r="O2698">
        <v>0</v>
      </c>
      <c r="P2698">
        <v>0</v>
      </c>
      <c r="Q2698">
        <v>24480</v>
      </c>
      <c r="R2698">
        <v>0</v>
      </c>
      <c r="S2698">
        <v>0</v>
      </c>
      <c r="T2698">
        <v>0</v>
      </c>
      <c r="U2698">
        <v>0</v>
      </c>
      <c r="V2698">
        <v>0</v>
      </c>
      <c r="W2698">
        <v>0</v>
      </c>
      <c r="X2698">
        <v>0</v>
      </c>
      <c r="Y2698">
        <v>0</v>
      </c>
      <c r="Z2698">
        <v>0</v>
      </c>
      <c r="AA2698">
        <v>0</v>
      </c>
      <c r="AB2698">
        <v>0</v>
      </c>
      <c r="AC2698">
        <v>0</v>
      </c>
      <c r="AD2698">
        <v>0</v>
      </c>
      <c r="AE2698">
        <v>0</v>
      </c>
      <c r="AF2698">
        <v>0</v>
      </c>
      <c r="AG2698" t="s">
        <v>13383</v>
      </c>
      <c r="AH2698" s="21" t="str">
        <f t="shared" si="84"/>
        <v>YK19</v>
      </c>
      <c r="AI2698" s="21">
        <v>107.92500000000001</v>
      </c>
      <c r="AJ2698" s="21">
        <f t="shared" si="85"/>
        <v>100</v>
      </c>
      <c r="AK2698" s="21" t="s">
        <v>2060</v>
      </c>
      <c r="AL2698" t="s">
        <v>2551</v>
      </c>
      <c r="AM2698" t="s">
        <v>53</v>
      </c>
      <c r="AN2698" t="s">
        <v>2030</v>
      </c>
    </row>
    <row r="2699" spans="1:40" ht="15" hidden="1" thickTop="1" x14ac:dyDescent="0.35">
      <c r="A2699" t="s">
        <v>13323</v>
      </c>
      <c r="B2699" t="s">
        <v>13385</v>
      </c>
      <c r="C2699" t="s">
        <v>4092</v>
      </c>
      <c r="D2699" t="s">
        <v>13386</v>
      </c>
      <c r="E2699" t="s">
        <v>2608</v>
      </c>
      <c r="F2699">
        <v>1</v>
      </c>
      <c r="G2699" t="s">
        <v>2609</v>
      </c>
      <c r="H2699" t="s">
        <v>2577</v>
      </c>
      <c r="I2699" t="s">
        <v>2511</v>
      </c>
      <c r="J2699" t="s">
        <v>2610</v>
      </c>
      <c r="K2699" t="s">
        <v>2611</v>
      </c>
      <c r="L2699" t="s">
        <v>2058</v>
      </c>
      <c r="M2699" t="s">
        <v>2170</v>
      </c>
      <c r="N2699">
        <v>1</v>
      </c>
      <c r="O2699">
        <v>76</v>
      </c>
      <c r="P2699">
        <v>0.5</v>
      </c>
      <c r="Q2699">
        <v>15300</v>
      </c>
      <c r="R2699">
        <v>0</v>
      </c>
      <c r="S2699">
        <v>0</v>
      </c>
      <c r="T2699">
        <v>0</v>
      </c>
      <c r="U2699">
        <v>0</v>
      </c>
      <c r="V2699">
        <v>0</v>
      </c>
      <c r="W2699">
        <v>0</v>
      </c>
      <c r="X2699">
        <v>0</v>
      </c>
      <c r="Y2699">
        <v>0</v>
      </c>
      <c r="Z2699">
        <v>0</v>
      </c>
      <c r="AA2699">
        <v>1</v>
      </c>
      <c r="AB2699">
        <v>76</v>
      </c>
      <c r="AC2699">
        <v>0.5</v>
      </c>
      <c r="AD2699">
        <v>0</v>
      </c>
      <c r="AE2699">
        <v>0</v>
      </c>
      <c r="AF2699">
        <v>0</v>
      </c>
      <c r="AG2699" t="s">
        <v>13387</v>
      </c>
      <c r="AH2699" s="21" t="str">
        <f t="shared" si="84"/>
        <v>YK19</v>
      </c>
      <c r="AI2699" s="21">
        <v>67.5</v>
      </c>
      <c r="AJ2699" s="21">
        <f t="shared" si="85"/>
        <v>99.503267973856211</v>
      </c>
      <c r="AK2699" s="21" t="s">
        <v>2063</v>
      </c>
      <c r="AL2699" t="s">
        <v>2613</v>
      </c>
      <c r="AM2699" t="s">
        <v>53</v>
      </c>
      <c r="AN2699" t="s">
        <v>2032</v>
      </c>
    </row>
    <row r="2700" spans="1:40" ht="15" hidden="1" thickTop="1" x14ac:dyDescent="0.35">
      <c r="A2700" t="s">
        <v>13327</v>
      </c>
      <c r="B2700" t="s">
        <v>13388</v>
      </c>
      <c r="C2700" t="s">
        <v>6457</v>
      </c>
      <c r="D2700" t="s">
        <v>13389</v>
      </c>
      <c r="E2700" t="s">
        <v>2705</v>
      </c>
      <c r="F2700">
        <v>1</v>
      </c>
      <c r="G2700" t="s">
        <v>2593</v>
      </c>
      <c r="H2700" t="s">
        <v>2056</v>
      </c>
      <c r="I2700" t="s">
        <v>2511</v>
      </c>
      <c r="J2700" t="s">
        <v>2594</v>
      </c>
      <c r="K2700" t="s">
        <v>65</v>
      </c>
      <c r="L2700" t="s">
        <v>2058</v>
      </c>
      <c r="M2700" t="s">
        <v>2170</v>
      </c>
      <c r="N2700">
        <v>1</v>
      </c>
      <c r="O2700">
        <v>15</v>
      </c>
      <c r="P2700">
        <v>0.1</v>
      </c>
      <c r="Q2700">
        <v>15300</v>
      </c>
      <c r="R2700">
        <v>0</v>
      </c>
      <c r="S2700">
        <v>0</v>
      </c>
      <c r="T2700">
        <v>0</v>
      </c>
      <c r="U2700">
        <v>0</v>
      </c>
      <c r="V2700">
        <v>0</v>
      </c>
      <c r="W2700">
        <v>0</v>
      </c>
      <c r="X2700">
        <v>0</v>
      </c>
      <c r="Y2700">
        <v>0</v>
      </c>
      <c r="Z2700">
        <v>0</v>
      </c>
      <c r="AA2700">
        <v>1</v>
      </c>
      <c r="AB2700">
        <v>15</v>
      </c>
      <c r="AC2700">
        <v>0.1</v>
      </c>
      <c r="AD2700">
        <v>0</v>
      </c>
      <c r="AE2700">
        <v>0</v>
      </c>
      <c r="AF2700">
        <v>0</v>
      </c>
      <c r="AG2700" t="s">
        <v>13390</v>
      </c>
      <c r="AH2700" s="21" t="str">
        <f t="shared" si="84"/>
        <v>YK19</v>
      </c>
      <c r="AI2700" s="21">
        <v>67.5</v>
      </c>
      <c r="AJ2700" s="21">
        <f t="shared" si="85"/>
        <v>99.901960784313729</v>
      </c>
      <c r="AK2700" s="21" t="s">
        <v>2060</v>
      </c>
      <c r="AL2700" t="s">
        <v>2527</v>
      </c>
      <c r="AM2700" t="s">
        <v>53</v>
      </c>
      <c r="AN2700" t="s">
        <v>2031</v>
      </c>
    </row>
    <row r="2701" spans="1:40" ht="15" hidden="1" thickTop="1" x14ac:dyDescent="0.35">
      <c r="A2701" t="s">
        <v>13331</v>
      </c>
      <c r="B2701" t="s">
        <v>13392</v>
      </c>
      <c r="C2701" t="s">
        <v>5223</v>
      </c>
      <c r="D2701" t="s">
        <v>13393</v>
      </c>
      <c r="E2701" t="s">
        <v>2705</v>
      </c>
      <c r="F2701">
        <v>1</v>
      </c>
      <c r="G2701" t="s">
        <v>2593</v>
      </c>
      <c r="H2701" t="s">
        <v>2056</v>
      </c>
      <c r="I2701" t="s">
        <v>2511</v>
      </c>
      <c r="J2701" t="s">
        <v>2594</v>
      </c>
      <c r="K2701" t="s">
        <v>65</v>
      </c>
      <c r="L2701" t="s">
        <v>2058</v>
      </c>
      <c r="M2701" t="s">
        <v>2059</v>
      </c>
      <c r="N2701">
        <v>2</v>
      </c>
      <c r="O2701">
        <v>91</v>
      </c>
      <c r="P2701">
        <v>0.37</v>
      </c>
      <c r="Q2701">
        <v>24480</v>
      </c>
      <c r="R2701">
        <v>0</v>
      </c>
      <c r="S2701">
        <v>0</v>
      </c>
      <c r="T2701">
        <v>0</v>
      </c>
      <c r="U2701">
        <v>0</v>
      </c>
      <c r="V2701">
        <v>0</v>
      </c>
      <c r="W2701">
        <v>0</v>
      </c>
      <c r="X2701">
        <v>2</v>
      </c>
      <c r="Y2701">
        <v>91</v>
      </c>
      <c r="Z2701">
        <v>0.37</v>
      </c>
      <c r="AA2701">
        <v>0</v>
      </c>
      <c r="AB2701">
        <v>0</v>
      </c>
      <c r="AC2701">
        <v>0</v>
      </c>
      <c r="AD2701">
        <v>0</v>
      </c>
      <c r="AE2701">
        <v>0</v>
      </c>
      <c r="AF2701">
        <v>0</v>
      </c>
      <c r="AG2701" t="s">
        <v>13394</v>
      </c>
      <c r="AH2701" s="21" t="str">
        <f t="shared" si="84"/>
        <v>YK19</v>
      </c>
      <c r="AI2701" s="21">
        <v>107.92500000000001</v>
      </c>
      <c r="AJ2701" s="21">
        <f t="shared" si="85"/>
        <v>99.628267973856211</v>
      </c>
      <c r="AK2701" s="21" t="s">
        <v>2063</v>
      </c>
      <c r="AL2701" t="s">
        <v>2527</v>
      </c>
      <c r="AM2701" t="s">
        <v>53</v>
      </c>
      <c r="AN2701" t="s">
        <v>2031</v>
      </c>
    </row>
    <row r="2702" spans="1:40" ht="15" hidden="1" thickTop="1" x14ac:dyDescent="0.35">
      <c r="A2702" t="s">
        <v>13335</v>
      </c>
      <c r="B2702" t="s">
        <v>13396</v>
      </c>
      <c r="C2702" t="s">
        <v>3912</v>
      </c>
      <c r="D2702" t="s">
        <v>13397</v>
      </c>
      <c r="E2702" t="s">
        <v>2938</v>
      </c>
      <c r="F2702">
        <v>1</v>
      </c>
      <c r="G2702" t="s">
        <v>2593</v>
      </c>
      <c r="H2702" t="s">
        <v>2056</v>
      </c>
      <c r="I2702" t="s">
        <v>2511</v>
      </c>
      <c r="J2702" t="s">
        <v>3364</v>
      </c>
      <c r="K2702" t="s">
        <v>65</v>
      </c>
      <c r="L2702" t="s">
        <v>2058</v>
      </c>
      <c r="M2702" t="s">
        <v>2059</v>
      </c>
      <c r="N2702">
        <v>1</v>
      </c>
      <c r="O2702">
        <v>34</v>
      </c>
      <c r="P2702">
        <v>0.14000000000000001</v>
      </c>
      <c r="Q2702">
        <v>24480</v>
      </c>
      <c r="R2702">
        <v>0</v>
      </c>
      <c r="S2702">
        <v>0</v>
      </c>
      <c r="T2702">
        <v>0</v>
      </c>
      <c r="U2702">
        <v>0</v>
      </c>
      <c r="V2702">
        <v>0</v>
      </c>
      <c r="W2702">
        <v>0</v>
      </c>
      <c r="X2702">
        <v>0</v>
      </c>
      <c r="Y2702">
        <v>0</v>
      </c>
      <c r="Z2702">
        <v>0</v>
      </c>
      <c r="AA2702">
        <v>1</v>
      </c>
      <c r="AB2702">
        <v>34</v>
      </c>
      <c r="AC2702">
        <v>0.14000000000000001</v>
      </c>
      <c r="AD2702">
        <v>0</v>
      </c>
      <c r="AE2702">
        <v>0</v>
      </c>
      <c r="AF2702">
        <v>0</v>
      </c>
      <c r="AG2702" t="s">
        <v>13398</v>
      </c>
      <c r="AH2702" s="21" t="str">
        <f t="shared" si="84"/>
        <v>YK19</v>
      </c>
      <c r="AI2702" s="21">
        <v>107.92500000000001</v>
      </c>
      <c r="AJ2702" s="21">
        <f t="shared" si="85"/>
        <v>99.861111111111114</v>
      </c>
      <c r="AK2702" s="21" t="s">
        <v>2060</v>
      </c>
      <c r="AL2702" t="s">
        <v>2527</v>
      </c>
      <c r="AM2702" t="s">
        <v>53</v>
      </c>
      <c r="AN2702" t="s">
        <v>2031</v>
      </c>
    </row>
    <row r="2703" spans="1:40" ht="15" hidden="1" thickTop="1" x14ac:dyDescent="0.35">
      <c r="A2703" t="s">
        <v>13339</v>
      </c>
      <c r="B2703" t="s">
        <v>13399</v>
      </c>
      <c r="C2703" t="s">
        <v>2739</v>
      </c>
      <c r="D2703" t="s">
        <v>13400</v>
      </c>
      <c r="E2703" t="s">
        <v>2575</v>
      </c>
      <c r="F2703">
        <v>1</v>
      </c>
      <c r="G2703" t="s">
        <v>2576</v>
      </c>
      <c r="H2703" t="s">
        <v>2577</v>
      </c>
      <c r="I2703" t="s">
        <v>2511</v>
      </c>
      <c r="J2703" t="s">
        <v>2741</v>
      </c>
      <c r="K2703" t="s">
        <v>2742</v>
      </c>
      <c r="L2703" t="s">
        <v>2058</v>
      </c>
      <c r="M2703" t="s">
        <v>2059</v>
      </c>
      <c r="N2703">
        <v>0</v>
      </c>
      <c r="O2703">
        <v>0</v>
      </c>
      <c r="P2703">
        <v>0</v>
      </c>
      <c r="Q2703">
        <v>24480</v>
      </c>
      <c r="R2703">
        <v>0</v>
      </c>
      <c r="S2703">
        <v>0</v>
      </c>
      <c r="T2703">
        <v>0</v>
      </c>
      <c r="U2703">
        <v>0</v>
      </c>
      <c r="V2703">
        <v>0</v>
      </c>
      <c r="W2703">
        <v>0</v>
      </c>
      <c r="X2703">
        <v>0</v>
      </c>
      <c r="Y2703">
        <v>0</v>
      </c>
      <c r="Z2703">
        <v>0</v>
      </c>
      <c r="AA2703">
        <v>0</v>
      </c>
      <c r="AB2703">
        <v>0</v>
      </c>
      <c r="AC2703">
        <v>0</v>
      </c>
      <c r="AD2703">
        <v>0</v>
      </c>
      <c r="AE2703">
        <v>0</v>
      </c>
      <c r="AF2703">
        <v>0</v>
      </c>
      <c r="AG2703" t="s">
        <v>13401</v>
      </c>
      <c r="AH2703" s="21" t="str">
        <f t="shared" si="84"/>
        <v>YK19</v>
      </c>
      <c r="AI2703" s="21">
        <v>107.92500000000001</v>
      </c>
      <c r="AJ2703" s="21">
        <f t="shared" si="85"/>
        <v>100</v>
      </c>
      <c r="AK2703" s="21" t="s">
        <v>2060</v>
      </c>
      <c r="AL2703" t="s">
        <v>2613</v>
      </c>
      <c r="AM2703" t="s">
        <v>53</v>
      </c>
      <c r="AN2703" t="s">
        <v>2031</v>
      </c>
    </row>
    <row r="2704" spans="1:40" ht="15" hidden="1" thickTop="1" x14ac:dyDescent="0.35">
      <c r="A2704" t="s">
        <v>13343</v>
      </c>
      <c r="B2704" t="s">
        <v>13404</v>
      </c>
      <c r="C2704" t="s">
        <v>2778</v>
      </c>
      <c r="D2704" t="s">
        <v>13405</v>
      </c>
      <c r="E2704" t="s">
        <v>2608</v>
      </c>
      <c r="F2704">
        <v>1</v>
      </c>
      <c r="G2704" t="s">
        <v>2609</v>
      </c>
      <c r="H2704" t="s">
        <v>2577</v>
      </c>
      <c r="I2704" t="s">
        <v>2511</v>
      </c>
      <c r="J2704" t="s">
        <v>2781</v>
      </c>
      <c r="K2704" t="s">
        <v>2765</v>
      </c>
      <c r="L2704" t="s">
        <v>2058</v>
      </c>
      <c r="M2704" t="s">
        <v>2488</v>
      </c>
      <c r="N2704">
        <v>1</v>
      </c>
      <c r="O2704">
        <v>25</v>
      </c>
      <c r="P2704">
        <v>0.15</v>
      </c>
      <c r="Q2704">
        <v>16320</v>
      </c>
      <c r="R2704">
        <v>0</v>
      </c>
      <c r="S2704">
        <v>0</v>
      </c>
      <c r="T2704">
        <v>0</v>
      </c>
      <c r="U2704">
        <v>0</v>
      </c>
      <c r="V2704">
        <v>0</v>
      </c>
      <c r="W2704">
        <v>0</v>
      </c>
      <c r="X2704">
        <v>1</v>
      </c>
      <c r="Y2704">
        <v>25</v>
      </c>
      <c r="Z2704">
        <v>0.15</v>
      </c>
      <c r="AA2704">
        <v>0</v>
      </c>
      <c r="AB2704">
        <v>0</v>
      </c>
      <c r="AC2704">
        <v>0</v>
      </c>
      <c r="AD2704">
        <v>0</v>
      </c>
      <c r="AE2704">
        <v>0</v>
      </c>
      <c r="AF2704">
        <v>0</v>
      </c>
      <c r="AG2704" t="s">
        <v>13406</v>
      </c>
      <c r="AH2704" s="21" t="str">
        <f t="shared" si="84"/>
        <v>YK19</v>
      </c>
      <c r="AI2704" s="21">
        <v>72.000000000000014</v>
      </c>
      <c r="AJ2704" s="21">
        <f t="shared" si="85"/>
        <v>99.846813725490193</v>
      </c>
      <c r="AK2704" s="21" t="s">
        <v>2060</v>
      </c>
      <c r="AL2704" t="s">
        <v>2613</v>
      </c>
      <c r="AM2704" t="s">
        <v>53</v>
      </c>
      <c r="AN2704" t="s">
        <v>2032</v>
      </c>
    </row>
    <row r="2705" spans="1:40" ht="15" hidden="1" thickTop="1" x14ac:dyDescent="0.35">
      <c r="A2705" t="s">
        <v>13347</v>
      </c>
      <c r="B2705" t="s">
        <v>13408</v>
      </c>
      <c r="C2705" t="s">
        <v>2951</v>
      </c>
      <c r="D2705" t="s">
        <v>13409</v>
      </c>
      <c r="E2705" t="s">
        <v>558</v>
      </c>
      <c r="F2705">
        <v>1</v>
      </c>
      <c r="G2705" t="s">
        <v>2524</v>
      </c>
      <c r="H2705" t="s">
        <v>2056</v>
      </c>
      <c r="I2705" t="s">
        <v>2511</v>
      </c>
      <c r="J2705" t="s">
        <v>2532</v>
      </c>
      <c r="K2705" t="s">
        <v>62</v>
      </c>
      <c r="L2705" t="s">
        <v>2058</v>
      </c>
      <c r="M2705" t="s">
        <v>2059</v>
      </c>
      <c r="N2705">
        <v>1</v>
      </c>
      <c r="O2705">
        <v>38</v>
      </c>
      <c r="P2705">
        <v>0.16</v>
      </c>
      <c r="Q2705">
        <v>24480</v>
      </c>
      <c r="R2705">
        <v>0</v>
      </c>
      <c r="S2705">
        <v>0</v>
      </c>
      <c r="T2705">
        <v>0</v>
      </c>
      <c r="U2705">
        <v>0</v>
      </c>
      <c r="V2705">
        <v>0</v>
      </c>
      <c r="W2705">
        <v>0</v>
      </c>
      <c r="X2705">
        <v>1</v>
      </c>
      <c r="Y2705">
        <v>38</v>
      </c>
      <c r="Z2705">
        <v>0.16</v>
      </c>
      <c r="AA2705">
        <v>0</v>
      </c>
      <c r="AB2705">
        <v>0</v>
      </c>
      <c r="AC2705">
        <v>0</v>
      </c>
      <c r="AD2705">
        <v>0</v>
      </c>
      <c r="AE2705">
        <v>0</v>
      </c>
      <c r="AF2705">
        <v>0</v>
      </c>
      <c r="AG2705" t="s">
        <v>13410</v>
      </c>
      <c r="AH2705" s="21" t="str">
        <f t="shared" si="84"/>
        <v>YR20</v>
      </c>
      <c r="AI2705" s="21">
        <v>107.92500000000001</v>
      </c>
      <c r="AJ2705" s="21">
        <f t="shared" si="85"/>
        <v>99.84477124183006</v>
      </c>
      <c r="AK2705" s="21" t="s">
        <v>2060</v>
      </c>
      <c r="AL2705" t="s">
        <v>2527</v>
      </c>
      <c r="AM2705" t="s">
        <v>53</v>
      </c>
      <c r="AN2705" t="s">
        <v>2031</v>
      </c>
    </row>
    <row r="2706" spans="1:40" ht="15" hidden="1" thickTop="1" x14ac:dyDescent="0.35">
      <c r="A2706" t="s">
        <v>13351</v>
      </c>
      <c r="B2706" t="s">
        <v>13412</v>
      </c>
      <c r="C2706" t="s">
        <v>117</v>
      </c>
      <c r="D2706" t="s">
        <v>13413</v>
      </c>
      <c r="E2706" t="s">
        <v>560</v>
      </c>
      <c r="F2706">
        <v>1</v>
      </c>
      <c r="G2706" t="s">
        <v>2055</v>
      </c>
      <c r="H2706" t="s">
        <v>2056</v>
      </c>
      <c r="I2706" t="s">
        <v>2511</v>
      </c>
      <c r="J2706" t="s">
        <v>67</v>
      </c>
      <c r="K2706" t="s">
        <v>68</v>
      </c>
      <c r="L2706" t="s">
        <v>2058</v>
      </c>
      <c r="M2706" t="s">
        <v>2059</v>
      </c>
      <c r="N2706">
        <v>0</v>
      </c>
      <c r="O2706">
        <v>0</v>
      </c>
      <c r="P2706">
        <v>0</v>
      </c>
      <c r="Q2706">
        <v>24480</v>
      </c>
      <c r="R2706">
        <v>0</v>
      </c>
      <c r="S2706">
        <v>0</v>
      </c>
      <c r="T2706">
        <v>0</v>
      </c>
      <c r="U2706">
        <v>0</v>
      </c>
      <c r="V2706">
        <v>0</v>
      </c>
      <c r="W2706">
        <v>0</v>
      </c>
      <c r="X2706">
        <v>0</v>
      </c>
      <c r="Y2706">
        <v>0</v>
      </c>
      <c r="Z2706">
        <v>0</v>
      </c>
      <c r="AA2706">
        <v>0</v>
      </c>
      <c r="AB2706">
        <v>0</v>
      </c>
      <c r="AC2706">
        <v>0</v>
      </c>
      <c r="AD2706">
        <v>0</v>
      </c>
      <c r="AE2706">
        <v>0</v>
      </c>
      <c r="AF2706">
        <v>0</v>
      </c>
      <c r="AG2706" t="s">
        <v>349</v>
      </c>
      <c r="AH2706" s="21" t="str">
        <f t="shared" si="84"/>
        <v>YR21</v>
      </c>
      <c r="AI2706" s="21">
        <v>107.92500000000001</v>
      </c>
      <c r="AJ2706" s="21">
        <f t="shared" si="85"/>
        <v>100</v>
      </c>
      <c r="AK2706" s="21" t="s">
        <v>2060</v>
      </c>
      <c r="AL2706" t="s">
        <v>70</v>
      </c>
      <c r="AM2706" t="s">
        <v>53</v>
      </c>
      <c r="AN2706" t="s">
        <v>2031</v>
      </c>
    </row>
    <row r="2707" spans="1:40" ht="15" hidden="1" thickTop="1" x14ac:dyDescent="0.35">
      <c r="A2707" t="s">
        <v>13355</v>
      </c>
      <c r="B2707" t="s">
        <v>13415</v>
      </c>
      <c r="C2707" t="s">
        <v>92</v>
      </c>
      <c r="D2707" t="s">
        <v>13416</v>
      </c>
      <c r="E2707" t="s">
        <v>119</v>
      </c>
      <c r="F2707">
        <v>1</v>
      </c>
      <c r="G2707" t="s">
        <v>2055</v>
      </c>
      <c r="H2707" t="s">
        <v>2056</v>
      </c>
      <c r="I2707" t="s">
        <v>2511</v>
      </c>
      <c r="J2707" t="s">
        <v>67</v>
      </c>
      <c r="K2707" t="s">
        <v>68</v>
      </c>
      <c r="L2707" t="s">
        <v>2058</v>
      </c>
      <c r="M2707" t="s">
        <v>2059</v>
      </c>
      <c r="N2707">
        <v>1</v>
      </c>
      <c r="O2707">
        <v>59</v>
      </c>
      <c r="P2707">
        <v>0.24</v>
      </c>
      <c r="Q2707">
        <v>24480</v>
      </c>
      <c r="R2707">
        <v>1</v>
      </c>
      <c r="S2707">
        <v>59</v>
      </c>
      <c r="T2707">
        <v>0.24</v>
      </c>
      <c r="U2707">
        <v>0</v>
      </c>
      <c r="V2707">
        <v>0</v>
      </c>
      <c r="W2707">
        <v>0</v>
      </c>
      <c r="X2707">
        <v>0</v>
      </c>
      <c r="Y2707">
        <v>0</v>
      </c>
      <c r="Z2707">
        <v>0</v>
      </c>
      <c r="AA2707">
        <v>0</v>
      </c>
      <c r="AB2707">
        <v>0</v>
      </c>
      <c r="AC2707">
        <v>0</v>
      </c>
      <c r="AD2707">
        <v>0</v>
      </c>
      <c r="AE2707">
        <v>0</v>
      </c>
      <c r="AF2707">
        <v>0</v>
      </c>
      <c r="AG2707" t="s">
        <v>350</v>
      </c>
      <c r="AH2707" s="21" t="str">
        <f t="shared" si="84"/>
        <v>YR21</v>
      </c>
      <c r="AI2707" s="21">
        <v>107.92500000000001</v>
      </c>
      <c r="AJ2707" s="21">
        <f t="shared" si="85"/>
        <v>99.758986928104576</v>
      </c>
      <c r="AK2707" s="21" t="s">
        <v>2060</v>
      </c>
      <c r="AL2707" t="s">
        <v>70</v>
      </c>
      <c r="AM2707" t="s">
        <v>53</v>
      </c>
      <c r="AN2707" t="s">
        <v>2029</v>
      </c>
    </row>
    <row r="2708" spans="1:40" ht="15" hidden="1" thickTop="1" x14ac:dyDescent="0.35">
      <c r="A2708" t="s">
        <v>13359</v>
      </c>
      <c r="B2708" t="s">
        <v>13418</v>
      </c>
      <c r="C2708" t="s">
        <v>4374</v>
      </c>
      <c r="D2708" t="s">
        <v>13419</v>
      </c>
      <c r="E2708" t="s">
        <v>2646</v>
      </c>
      <c r="F2708">
        <v>1</v>
      </c>
      <c r="G2708" t="s">
        <v>2600</v>
      </c>
      <c r="H2708" t="s">
        <v>2577</v>
      </c>
      <c r="I2708" t="s">
        <v>2511</v>
      </c>
      <c r="J2708" t="s">
        <v>2601</v>
      </c>
      <c r="K2708" t="s">
        <v>2602</v>
      </c>
      <c r="L2708" t="s">
        <v>2058</v>
      </c>
      <c r="M2708" t="s">
        <v>2059</v>
      </c>
      <c r="N2708">
        <v>0</v>
      </c>
      <c r="O2708">
        <v>0</v>
      </c>
      <c r="P2708">
        <v>0</v>
      </c>
      <c r="Q2708">
        <v>24480</v>
      </c>
      <c r="R2708">
        <v>0</v>
      </c>
      <c r="S2708">
        <v>0</v>
      </c>
      <c r="T2708">
        <v>0</v>
      </c>
      <c r="U2708">
        <v>0</v>
      </c>
      <c r="V2708">
        <v>0</v>
      </c>
      <c r="W2708">
        <v>0</v>
      </c>
      <c r="X2708">
        <v>0</v>
      </c>
      <c r="Y2708">
        <v>0</v>
      </c>
      <c r="Z2708">
        <v>0</v>
      </c>
      <c r="AA2708">
        <v>0</v>
      </c>
      <c r="AB2708">
        <v>0</v>
      </c>
      <c r="AC2708">
        <v>0</v>
      </c>
      <c r="AD2708">
        <v>0</v>
      </c>
      <c r="AE2708">
        <v>0</v>
      </c>
      <c r="AF2708">
        <v>0</v>
      </c>
      <c r="AG2708" t="s">
        <v>13420</v>
      </c>
      <c r="AH2708" s="21" t="str">
        <f t="shared" si="84"/>
        <v>YR20</v>
      </c>
      <c r="AI2708" s="21">
        <v>107.92500000000001</v>
      </c>
      <c r="AJ2708" s="21">
        <f t="shared" si="85"/>
        <v>100</v>
      </c>
      <c r="AK2708" s="21" t="s">
        <v>2060</v>
      </c>
      <c r="AL2708" t="s">
        <v>2551</v>
      </c>
      <c r="AM2708" t="s">
        <v>53</v>
      </c>
      <c r="AN2708" t="s">
        <v>2029</v>
      </c>
    </row>
    <row r="2709" spans="1:40" ht="15" hidden="1" thickTop="1" x14ac:dyDescent="0.35">
      <c r="A2709" t="s">
        <v>13363</v>
      </c>
      <c r="B2709" t="s">
        <v>13422</v>
      </c>
      <c r="C2709" t="s">
        <v>3042</v>
      </c>
      <c r="D2709" t="s">
        <v>13423</v>
      </c>
      <c r="E2709" t="s">
        <v>2667</v>
      </c>
      <c r="F2709">
        <v>1</v>
      </c>
      <c r="G2709" t="s">
        <v>2509</v>
      </c>
      <c r="H2709" t="s">
        <v>2510</v>
      </c>
      <c r="I2709" t="s">
        <v>2511</v>
      </c>
      <c r="J2709" t="s">
        <v>2794</v>
      </c>
      <c r="K2709" t="s">
        <v>2669</v>
      </c>
      <c r="L2709" t="s">
        <v>2058</v>
      </c>
      <c r="M2709" t="s">
        <v>2059</v>
      </c>
      <c r="N2709">
        <v>0</v>
      </c>
      <c r="O2709">
        <v>0</v>
      </c>
      <c r="P2709">
        <v>0</v>
      </c>
      <c r="Q2709">
        <v>24480</v>
      </c>
      <c r="R2709">
        <v>0</v>
      </c>
      <c r="S2709">
        <v>0</v>
      </c>
      <c r="T2709">
        <v>0</v>
      </c>
      <c r="U2709">
        <v>0</v>
      </c>
      <c r="V2709">
        <v>0</v>
      </c>
      <c r="W2709">
        <v>0</v>
      </c>
      <c r="X2709">
        <v>0</v>
      </c>
      <c r="Y2709">
        <v>0</v>
      </c>
      <c r="Z2709">
        <v>0</v>
      </c>
      <c r="AA2709">
        <v>0</v>
      </c>
      <c r="AB2709">
        <v>0</v>
      </c>
      <c r="AC2709">
        <v>0</v>
      </c>
      <c r="AD2709">
        <v>0</v>
      </c>
      <c r="AE2709">
        <v>0</v>
      </c>
      <c r="AF2709">
        <v>0</v>
      </c>
      <c r="AG2709" t="s">
        <v>13424</v>
      </c>
      <c r="AH2709" s="21" t="str">
        <f t="shared" si="84"/>
        <v>YR20</v>
      </c>
      <c r="AI2709" s="21">
        <v>107.92500000000001</v>
      </c>
      <c r="AJ2709" s="21">
        <f t="shared" si="85"/>
        <v>100</v>
      </c>
      <c r="AK2709" s="21" t="s">
        <v>2060</v>
      </c>
      <c r="AL2709" t="s">
        <v>2515</v>
      </c>
      <c r="AM2709" t="s">
        <v>53</v>
      </c>
      <c r="AN2709" t="s">
        <v>2029</v>
      </c>
    </row>
    <row r="2710" spans="1:40" ht="15" hidden="1" thickTop="1" x14ac:dyDescent="0.35">
      <c r="A2710" t="s">
        <v>13367</v>
      </c>
      <c r="B2710" t="s">
        <v>13426</v>
      </c>
      <c r="C2710" t="s">
        <v>3786</v>
      </c>
      <c r="D2710" t="s">
        <v>13427</v>
      </c>
      <c r="E2710" t="s">
        <v>2793</v>
      </c>
      <c r="F2710">
        <v>1</v>
      </c>
      <c r="G2710" t="s">
        <v>2509</v>
      </c>
      <c r="H2710" t="s">
        <v>2510</v>
      </c>
      <c r="I2710" t="s">
        <v>2511</v>
      </c>
      <c r="J2710" t="s">
        <v>2794</v>
      </c>
      <c r="K2710" t="s">
        <v>2669</v>
      </c>
      <c r="L2710" t="s">
        <v>2058</v>
      </c>
      <c r="M2710" t="s">
        <v>2059</v>
      </c>
      <c r="N2710">
        <v>2</v>
      </c>
      <c r="O2710">
        <v>78</v>
      </c>
      <c r="P2710">
        <v>0.32</v>
      </c>
      <c r="Q2710">
        <v>24480</v>
      </c>
      <c r="R2710">
        <v>0</v>
      </c>
      <c r="S2710">
        <v>0</v>
      </c>
      <c r="T2710">
        <v>0</v>
      </c>
      <c r="U2710">
        <v>0</v>
      </c>
      <c r="V2710">
        <v>0</v>
      </c>
      <c r="W2710">
        <v>0</v>
      </c>
      <c r="X2710">
        <v>2</v>
      </c>
      <c r="Y2710">
        <v>78</v>
      </c>
      <c r="Z2710">
        <v>0.32</v>
      </c>
      <c r="AA2710">
        <v>0</v>
      </c>
      <c r="AB2710">
        <v>0</v>
      </c>
      <c r="AC2710">
        <v>0</v>
      </c>
      <c r="AD2710">
        <v>0</v>
      </c>
      <c r="AE2710">
        <v>0</v>
      </c>
      <c r="AF2710">
        <v>0</v>
      </c>
      <c r="AG2710" t="s">
        <v>13428</v>
      </c>
      <c r="AH2710" s="21" t="str">
        <f t="shared" si="84"/>
        <v>YR21</v>
      </c>
      <c r="AI2710" s="21">
        <v>107.92500000000001</v>
      </c>
      <c r="AJ2710" s="21">
        <f t="shared" si="85"/>
        <v>99.681372549019613</v>
      </c>
      <c r="AK2710" s="21" t="s">
        <v>2063</v>
      </c>
      <c r="AL2710" t="s">
        <v>2515</v>
      </c>
      <c r="AM2710" t="s">
        <v>53</v>
      </c>
      <c r="AN2710" t="s">
        <v>2031</v>
      </c>
    </row>
    <row r="2711" spans="1:40" ht="15" hidden="1" thickTop="1" x14ac:dyDescent="0.35">
      <c r="A2711" t="s">
        <v>13372</v>
      </c>
      <c r="B2711" t="s">
        <v>13430</v>
      </c>
      <c r="C2711" t="s">
        <v>5393</v>
      </c>
      <c r="D2711" t="s">
        <v>13431</v>
      </c>
      <c r="E2711" t="s">
        <v>2793</v>
      </c>
      <c r="F2711">
        <v>1</v>
      </c>
      <c r="G2711" t="s">
        <v>2509</v>
      </c>
      <c r="H2711" t="s">
        <v>2510</v>
      </c>
      <c r="I2711" t="s">
        <v>2511</v>
      </c>
      <c r="J2711" t="s">
        <v>2794</v>
      </c>
      <c r="K2711" t="s">
        <v>2669</v>
      </c>
      <c r="L2711" t="s">
        <v>2058</v>
      </c>
      <c r="M2711" t="s">
        <v>2059</v>
      </c>
      <c r="N2711">
        <v>0</v>
      </c>
      <c r="O2711">
        <v>0</v>
      </c>
      <c r="P2711">
        <v>0</v>
      </c>
      <c r="Q2711">
        <v>24480</v>
      </c>
      <c r="R2711">
        <v>0</v>
      </c>
      <c r="S2711">
        <v>0</v>
      </c>
      <c r="T2711">
        <v>0</v>
      </c>
      <c r="U2711">
        <v>0</v>
      </c>
      <c r="V2711">
        <v>0</v>
      </c>
      <c r="W2711">
        <v>0</v>
      </c>
      <c r="X2711">
        <v>0</v>
      </c>
      <c r="Y2711">
        <v>0</v>
      </c>
      <c r="Z2711">
        <v>0</v>
      </c>
      <c r="AA2711">
        <v>0</v>
      </c>
      <c r="AB2711">
        <v>0</v>
      </c>
      <c r="AC2711">
        <v>0</v>
      </c>
      <c r="AD2711">
        <v>0</v>
      </c>
      <c r="AE2711">
        <v>0</v>
      </c>
      <c r="AF2711">
        <v>0</v>
      </c>
      <c r="AG2711" t="s">
        <v>13432</v>
      </c>
      <c r="AH2711" s="21" t="str">
        <f t="shared" si="84"/>
        <v>YR20</v>
      </c>
      <c r="AI2711" s="21">
        <v>107.92500000000001</v>
      </c>
      <c r="AJ2711" s="21">
        <f t="shared" si="85"/>
        <v>100</v>
      </c>
      <c r="AK2711" s="21" t="s">
        <v>2060</v>
      </c>
      <c r="AL2711" t="s">
        <v>2515</v>
      </c>
      <c r="AM2711" t="s">
        <v>53</v>
      </c>
      <c r="AN2711" t="s">
        <v>2029</v>
      </c>
    </row>
    <row r="2712" spans="1:40" ht="15" hidden="1" thickTop="1" x14ac:dyDescent="0.35">
      <c r="A2712" t="s">
        <v>13376</v>
      </c>
      <c r="B2712" t="s">
        <v>13434</v>
      </c>
      <c r="C2712" t="s">
        <v>3786</v>
      </c>
      <c r="D2712" t="s">
        <v>8998</v>
      </c>
      <c r="E2712" t="s">
        <v>4055</v>
      </c>
      <c r="F2712">
        <v>1</v>
      </c>
      <c r="G2712" t="s">
        <v>2509</v>
      </c>
      <c r="H2712" t="s">
        <v>2510</v>
      </c>
      <c r="I2712" t="s">
        <v>2511</v>
      </c>
      <c r="J2712" t="s">
        <v>2794</v>
      </c>
      <c r="K2712" t="s">
        <v>2669</v>
      </c>
      <c r="L2712" t="s">
        <v>2058</v>
      </c>
      <c r="M2712" t="s">
        <v>2059</v>
      </c>
      <c r="N2712">
        <v>1</v>
      </c>
      <c r="O2712">
        <v>81</v>
      </c>
      <c r="P2712">
        <v>0.33</v>
      </c>
      <c r="Q2712">
        <v>24480</v>
      </c>
      <c r="R2712">
        <v>0</v>
      </c>
      <c r="S2712">
        <v>0</v>
      </c>
      <c r="T2712">
        <v>0</v>
      </c>
      <c r="U2712">
        <v>0</v>
      </c>
      <c r="V2712">
        <v>0</v>
      </c>
      <c r="W2712">
        <v>0</v>
      </c>
      <c r="X2712">
        <v>1</v>
      </c>
      <c r="Y2712">
        <v>81</v>
      </c>
      <c r="Z2712">
        <v>0.33</v>
      </c>
      <c r="AA2712">
        <v>0</v>
      </c>
      <c r="AB2712">
        <v>0</v>
      </c>
      <c r="AC2712">
        <v>0</v>
      </c>
      <c r="AD2712">
        <v>0</v>
      </c>
      <c r="AE2712">
        <v>0</v>
      </c>
      <c r="AF2712">
        <v>0</v>
      </c>
      <c r="AG2712" t="s">
        <v>13435</v>
      </c>
      <c r="AH2712" s="21" t="str">
        <f t="shared" si="84"/>
        <v>YR20</v>
      </c>
      <c r="AI2712" s="21">
        <v>107.92500000000001</v>
      </c>
      <c r="AJ2712" s="21">
        <f t="shared" si="85"/>
        <v>99.669117647058826</v>
      </c>
      <c r="AK2712" s="21" t="s">
        <v>2063</v>
      </c>
      <c r="AL2712" t="s">
        <v>2515</v>
      </c>
      <c r="AM2712" t="s">
        <v>53</v>
      </c>
      <c r="AN2712" t="s">
        <v>2030</v>
      </c>
    </row>
    <row r="2713" spans="1:40" ht="15" hidden="1" thickTop="1" x14ac:dyDescent="0.35">
      <c r="A2713" t="s">
        <v>13380</v>
      </c>
      <c r="B2713" t="s">
        <v>13437</v>
      </c>
      <c r="C2713" t="s">
        <v>6967</v>
      </c>
      <c r="D2713" t="s">
        <v>13438</v>
      </c>
      <c r="E2713" t="s">
        <v>2646</v>
      </c>
      <c r="F2713">
        <v>1</v>
      </c>
      <c r="G2713" t="s">
        <v>2600</v>
      </c>
      <c r="H2713" t="s">
        <v>2577</v>
      </c>
      <c r="I2713" t="s">
        <v>2511</v>
      </c>
      <c r="J2713" t="s">
        <v>2647</v>
      </c>
      <c r="K2713" t="s">
        <v>2602</v>
      </c>
      <c r="L2713" t="s">
        <v>2058</v>
      </c>
      <c r="M2713" t="s">
        <v>2059</v>
      </c>
      <c r="N2713">
        <v>1</v>
      </c>
      <c r="O2713">
        <v>13</v>
      </c>
      <c r="P2713">
        <v>0.05</v>
      </c>
      <c r="Q2713">
        <v>24480</v>
      </c>
      <c r="R2713">
        <v>0</v>
      </c>
      <c r="S2713">
        <v>0</v>
      </c>
      <c r="T2713">
        <v>0</v>
      </c>
      <c r="U2713">
        <v>0</v>
      </c>
      <c r="V2713">
        <v>0</v>
      </c>
      <c r="W2713">
        <v>0</v>
      </c>
      <c r="X2713">
        <v>1</v>
      </c>
      <c r="Y2713">
        <v>13</v>
      </c>
      <c r="Z2713">
        <v>0.05</v>
      </c>
      <c r="AA2713">
        <v>0</v>
      </c>
      <c r="AB2713">
        <v>0</v>
      </c>
      <c r="AC2713">
        <v>0</v>
      </c>
      <c r="AD2713">
        <v>0</v>
      </c>
      <c r="AE2713">
        <v>0</v>
      </c>
      <c r="AF2713">
        <v>0</v>
      </c>
      <c r="AG2713" t="s">
        <v>13439</v>
      </c>
      <c r="AH2713" s="21" t="str">
        <f t="shared" si="84"/>
        <v>YO98</v>
      </c>
      <c r="AI2713" s="21">
        <v>107.92500000000001</v>
      </c>
      <c r="AJ2713" s="21">
        <f t="shared" si="85"/>
        <v>99.946895424836597</v>
      </c>
      <c r="AK2713" s="21" t="s">
        <v>2060</v>
      </c>
      <c r="AL2713" t="s">
        <v>2551</v>
      </c>
      <c r="AM2713" t="s">
        <v>53</v>
      </c>
      <c r="AN2713" t="s">
        <v>2032</v>
      </c>
    </row>
    <row r="2714" spans="1:40" ht="15" hidden="1" thickTop="1" x14ac:dyDescent="0.35">
      <c r="A2714" t="s">
        <v>13384</v>
      </c>
      <c r="B2714" t="s">
        <v>13441</v>
      </c>
      <c r="C2714" t="s">
        <v>4072</v>
      </c>
      <c r="D2714" t="s">
        <v>13442</v>
      </c>
      <c r="E2714" t="s">
        <v>2608</v>
      </c>
      <c r="F2714">
        <v>1</v>
      </c>
      <c r="G2714" t="s">
        <v>2609</v>
      </c>
      <c r="H2714" t="s">
        <v>2577</v>
      </c>
      <c r="I2714" t="s">
        <v>2511</v>
      </c>
      <c r="J2714" t="s">
        <v>2610</v>
      </c>
      <c r="K2714" t="s">
        <v>2611</v>
      </c>
      <c r="L2714" t="s">
        <v>2058</v>
      </c>
      <c r="M2714" t="s">
        <v>2170</v>
      </c>
      <c r="N2714">
        <v>1</v>
      </c>
      <c r="O2714">
        <v>100</v>
      </c>
      <c r="P2714">
        <v>0.65</v>
      </c>
      <c r="Q2714">
        <v>15300</v>
      </c>
      <c r="R2714">
        <v>0</v>
      </c>
      <c r="S2714">
        <v>0</v>
      </c>
      <c r="T2714">
        <v>0</v>
      </c>
      <c r="U2714">
        <v>0</v>
      </c>
      <c r="V2714">
        <v>0</v>
      </c>
      <c r="W2714">
        <v>0</v>
      </c>
      <c r="X2714">
        <v>1</v>
      </c>
      <c r="Y2714">
        <v>100</v>
      </c>
      <c r="Z2714">
        <v>0.65</v>
      </c>
      <c r="AA2714">
        <v>0</v>
      </c>
      <c r="AB2714">
        <v>0</v>
      </c>
      <c r="AC2714">
        <v>0</v>
      </c>
      <c r="AD2714">
        <v>0</v>
      </c>
      <c r="AE2714">
        <v>0</v>
      </c>
      <c r="AF2714">
        <v>0</v>
      </c>
      <c r="AG2714" t="s">
        <v>13443</v>
      </c>
      <c r="AH2714" s="21" t="str">
        <f t="shared" si="84"/>
        <v>YH98</v>
      </c>
      <c r="AI2714" s="21">
        <v>67.5</v>
      </c>
      <c r="AJ2714" s="21">
        <f t="shared" si="85"/>
        <v>99.346405228758172</v>
      </c>
      <c r="AK2714" s="21" t="s">
        <v>2063</v>
      </c>
      <c r="AL2714" t="s">
        <v>2613</v>
      </c>
      <c r="AM2714" t="s">
        <v>53</v>
      </c>
      <c r="AN2714" t="s">
        <v>2030</v>
      </c>
    </row>
    <row r="2715" spans="1:40" ht="15" hidden="1" thickTop="1" x14ac:dyDescent="0.35">
      <c r="A2715" t="s">
        <v>8324</v>
      </c>
      <c r="B2715" t="s">
        <v>13445</v>
      </c>
      <c r="C2715" t="s">
        <v>8217</v>
      </c>
      <c r="D2715" t="s">
        <v>13446</v>
      </c>
      <c r="E2715" t="s">
        <v>2646</v>
      </c>
      <c r="F2715">
        <v>1</v>
      </c>
      <c r="G2715" t="s">
        <v>2600</v>
      </c>
      <c r="H2715" t="s">
        <v>2577</v>
      </c>
      <c r="I2715" t="s">
        <v>2511</v>
      </c>
      <c r="J2715" t="s">
        <v>2647</v>
      </c>
      <c r="K2715" t="s">
        <v>2602</v>
      </c>
      <c r="L2715" t="s">
        <v>2058</v>
      </c>
      <c r="M2715" t="s">
        <v>2310</v>
      </c>
      <c r="N2715">
        <v>1</v>
      </c>
      <c r="O2715">
        <v>13</v>
      </c>
      <c r="P2715">
        <v>0.08</v>
      </c>
      <c r="Q2715">
        <v>16320</v>
      </c>
      <c r="R2715">
        <v>1</v>
      </c>
      <c r="S2715">
        <v>13</v>
      </c>
      <c r="T2715">
        <v>0.08</v>
      </c>
      <c r="U2715">
        <v>0</v>
      </c>
      <c r="V2715">
        <v>0</v>
      </c>
      <c r="W2715">
        <v>0</v>
      </c>
      <c r="X2715">
        <v>0</v>
      </c>
      <c r="Y2715">
        <v>0</v>
      </c>
      <c r="Z2715">
        <v>0</v>
      </c>
      <c r="AA2715">
        <v>0</v>
      </c>
      <c r="AB2715">
        <v>0</v>
      </c>
      <c r="AC2715">
        <v>0</v>
      </c>
      <c r="AD2715">
        <v>0</v>
      </c>
      <c r="AE2715">
        <v>0</v>
      </c>
      <c r="AF2715">
        <v>0</v>
      </c>
      <c r="AG2715" t="s">
        <v>13447</v>
      </c>
      <c r="AH2715" s="21" t="str">
        <f t="shared" si="84"/>
        <v>YK19</v>
      </c>
      <c r="AI2715" s="21">
        <v>72</v>
      </c>
      <c r="AJ2715" s="21">
        <f t="shared" si="85"/>
        <v>99.920343137254903</v>
      </c>
      <c r="AK2715" s="21" t="s">
        <v>2060</v>
      </c>
      <c r="AL2715" t="s">
        <v>2551</v>
      </c>
      <c r="AM2715" t="s">
        <v>53</v>
      </c>
      <c r="AN2715" t="s">
        <v>2030</v>
      </c>
    </row>
    <row r="2716" spans="1:40" ht="15" hidden="1" thickTop="1" x14ac:dyDescent="0.35">
      <c r="A2716" t="s">
        <v>13391</v>
      </c>
      <c r="B2716" t="s">
        <v>13449</v>
      </c>
      <c r="C2716" t="s">
        <v>3484</v>
      </c>
      <c r="D2716" t="s">
        <v>7521</v>
      </c>
      <c r="E2716" t="s">
        <v>3013</v>
      </c>
      <c r="F2716">
        <v>1</v>
      </c>
      <c r="G2716" t="s">
        <v>2600</v>
      </c>
      <c r="H2716" t="s">
        <v>2577</v>
      </c>
      <c r="I2716" t="s">
        <v>2511</v>
      </c>
      <c r="J2716" t="s">
        <v>2741</v>
      </c>
      <c r="K2716" t="s">
        <v>2742</v>
      </c>
      <c r="L2716" t="s">
        <v>2058</v>
      </c>
      <c r="M2716" t="s">
        <v>2059</v>
      </c>
      <c r="N2716">
        <v>1</v>
      </c>
      <c r="O2716">
        <v>14</v>
      </c>
      <c r="P2716">
        <v>0.06</v>
      </c>
      <c r="Q2716">
        <v>24480</v>
      </c>
      <c r="R2716">
        <v>0</v>
      </c>
      <c r="S2716">
        <v>0</v>
      </c>
      <c r="T2716">
        <v>0</v>
      </c>
      <c r="U2716">
        <v>0</v>
      </c>
      <c r="V2716">
        <v>0</v>
      </c>
      <c r="W2716">
        <v>0</v>
      </c>
      <c r="X2716">
        <v>1</v>
      </c>
      <c r="Y2716">
        <v>14</v>
      </c>
      <c r="Z2716">
        <v>0.06</v>
      </c>
      <c r="AA2716">
        <v>0</v>
      </c>
      <c r="AB2716">
        <v>0</v>
      </c>
      <c r="AC2716">
        <v>0</v>
      </c>
      <c r="AD2716">
        <v>0</v>
      </c>
      <c r="AE2716">
        <v>0</v>
      </c>
      <c r="AF2716">
        <v>0</v>
      </c>
      <c r="AG2716" t="s">
        <v>13450</v>
      </c>
      <c r="AH2716" s="21" t="str">
        <f t="shared" si="84"/>
        <v>YR20</v>
      </c>
      <c r="AI2716" s="21">
        <v>107.92500000000001</v>
      </c>
      <c r="AJ2716" s="21">
        <f t="shared" si="85"/>
        <v>99.942810457516345</v>
      </c>
      <c r="AK2716" s="21" t="s">
        <v>2060</v>
      </c>
      <c r="AL2716" t="s">
        <v>2551</v>
      </c>
      <c r="AM2716" t="s">
        <v>53</v>
      </c>
      <c r="AN2716" t="s">
        <v>2029</v>
      </c>
    </row>
    <row r="2717" spans="1:40" ht="15" hidden="1" thickTop="1" x14ac:dyDescent="0.35">
      <c r="A2717" t="s">
        <v>13395</v>
      </c>
      <c r="B2717" t="s">
        <v>13452</v>
      </c>
      <c r="C2717" t="s">
        <v>3113</v>
      </c>
      <c r="D2717" t="s">
        <v>13453</v>
      </c>
      <c r="E2717" t="s">
        <v>3668</v>
      </c>
      <c r="F2717">
        <v>1</v>
      </c>
      <c r="G2717" t="s">
        <v>2816</v>
      </c>
      <c r="H2717" t="s">
        <v>2620</v>
      </c>
      <c r="I2717" t="s">
        <v>2511</v>
      </c>
      <c r="J2717" t="s">
        <v>3116</v>
      </c>
      <c r="K2717" t="s">
        <v>2818</v>
      </c>
      <c r="L2717" t="s">
        <v>2058</v>
      </c>
      <c r="M2717" t="s">
        <v>2059</v>
      </c>
      <c r="N2717">
        <v>0</v>
      </c>
      <c r="O2717">
        <v>0</v>
      </c>
      <c r="P2717">
        <v>0</v>
      </c>
      <c r="Q2717">
        <v>24480</v>
      </c>
      <c r="R2717">
        <v>0</v>
      </c>
      <c r="S2717">
        <v>0</v>
      </c>
      <c r="T2717">
        <v>0</v>
      </c>
      <c r="U2717">
        <v>0</v>
      </c>
      <c r="V2717">
        <v>0</v>
      </c>
      <c r="W2717">
        <v>0</v>
      </c>
      <c r="X2717">
        <v>0</v>
      </c>
      <c r="Y2717">
        <v>0</v>
      </c>
      <c r="Z2717">
        <v>0</v>
      </c>
      <c r="AA2717">
        <v>0</v>
      </c>
      <c r="AB2717">
        <v>0</v>
      </c>
      <c r="AC2717">
        <v>0</v>
      </c>
      <c r="AD2717">
        <v>0</v>
      </c>
      <c r="AE2717">
        <v>0</v>
      </c>
      <c r="AF2717">
        <v>0</v>
      </c>
      <c r="AG2717" t="s">
        <v>13454</v>
      </c>
      <c r="AH2717" s="21" t="str">
        <f t="shared" si="84"/>
        <v>YR21</v>
      </c>
      <c r="AI2717" s="21">
        <v>107.92500000000001</v>
      </c>
      <c r="AJ2717" s="21">
        <f t="shared" si="85"/>
        <v>100</v>
      </c>
      <c r="AK2717" s="21" t="s">
        <v>2060</v>
      </c>
      <c r="AL2717" t="s">
        <v>3118</v>
      </c>
      <c r="AM2717" t="s">
        <v>53</v>
      </c>
      <c r="AN2717" t="s">
        <v>2030</v>
      </c>
    </row>
    <row r="2718" spans="1:40" ht="15" hidden="1" thickTop="1" x14ac:dyDescent="0.35">
      <c r="A2718" t="s">
        <v>8333</v>
      </c>
      <c r="B2718" t="s">
        <v>13456</v>
      </c>
      <c r="C2718" t="s">
        <v>2925</v>
      </c>
      <c r="D2718" t="s">
        <v>13457</v>
      </c>
      <c r="E2718" t="s">
        <v>2920</v>
      </c>
      <c r="F2718">
        <v>3</v>
      </c>
      <c r="G2718" t="s">
        <v>2682</v>
      </c>
      <c r="H2718" t="s">
        <v>2620</v>
      </c>
      <c r="I2718" t="s">
        <v>2511</v>
      </c>
      <c r="J2718" t="s">
        <v>2921</v>
      </c>
      <c r="K2718" t="s">
        <v>2684</v>
      </c>
      <c r="L2718" t="s">
        <v>2058</v>
      </c>
      <c r="M2718" t="s">
        <v>2059</v>
      </c>
      <c r="N2718">
        <v>0</v>
      </c>
      <c r="O2718">
        <v>0</v>
      </c>
      <c r="P2718">
        <v>0</v>
      </c>
      <c r="Q2718">
        <v>24480</v>
      </c>
      <c r="R2718">
        <v>0</v>
      </c>
      <c r="S2718">
        <v>0</v>
      </c>
      <c r="T2718">
        <v>0</v>
      </c>
      <c r="U2718">
        <v>0</v>
      </c>
      <c r="V2718">
        <v>0</v>
      </c>
      <c r="W2718">
        <v>0</v>
      </c>
      <c r="X2718">
        <v>0</v>
      </c>
      <c r="Y2718">
        <v>0</v>
      </c>
      <c r="Z2718">
        <v>0</v>
      </c>
      <c r="AA2718">
        <v>0</v>
      </c>
      <c r="AB2718">
        <v>0</v>
      </c>
      <c r="AC2718">
        <v>0</v>
      </c>
      <c r="AD2718">
        <v>0</v>
      </c>
      <c r="AE2718">
        <v>0</v>
      </c>
      <c r="AF2718">
        <v>0</v>
      </c>
      <c r="AG2718" t="s">
        <v>13458</v>
      </c>
      <c r="AH2718" s="21" t="str">
        <f t="shared" si="84"/>
        <v>YO27</v>
      </c>
      <c r="AI2718" s="21">
        <v>107.92500000000001</v>
      </c>
      <c r="AJ2718" s="21">
        <f t="shared" si="85"/>
        <v>100</v>
      </c>
      <c r="AK2718" s="21" t="s">
        <v>2060</v>
      </c>
      <c r="AL2718" t="s">
        <v>2923</v>
      </c>
      <c r="AM2718" t="s">
        <v>53</v>
      </c>
      <c r="AN2718" t="s">
        <v>2031</v>
      </c>
    </row>
    <row r="2719" spans="1:40" ht="15" hidden="1" thickTop="1" x14ac:dyDescent="0.35">
      <c r="A2719" t="s">
        <v>13402</v>
      </c>
      <c r="B2719" t="s">
        <v>13460</v>
      </c>
      <c r="C2719" t="s">
        <v>2941</v>
      </c>
      <c r="D2719" t="s">
        <v>13461</v>
      </c>
      <c r="E2719" t="s">
        <v>2943</v>
      </c>
      <c r="F2719">
        <v>2</v>
      </c>
      <c r="G2719" t="s">
        <v>2682</v>
      </c>
      <c r="H2719" t="s">
        <v>2620</v>
      </c>
      <c r="I2719" t="s">
        <v>2511</v>
      </c>
      <c r="J2719" t="s">
        <v>2921</v>
      </c>
      <c r="K2719" t="s">
        <v>2684</v>
      </c>
      <c r="L2719" t="s">
        <v>2058</v>
      </c>
      <c r="M2719" t="s">
        <v>2059</v>
      </c>
      <c r="N2719">
        <v>0</v>
      </c>
      <c r="O2719">
        <v>0</v>
      </c>
      <c r="P2719">
        <v>0</v>
      </c>
      <c r="Q2719">
        <v>24480</v>
      </c>
      <c r="R2719">
        <v>0</v>
      </c>
      <c r="S2719">
        <v>0</v>
      </c>
      <c r="T2719">
        <v>0</v>
      </c>
      <c r="U2719">
        <v>0</v>
      </c>
      <c r="V2719">
        <v>0</v>
      </c>
      <c r="W2719">
        <v>0</v>
      </c>
      <c r="X2719">
        <v>0</v>
      </c>
      <c r="Y2719">
        <v>0</v>
      </c>
      <c r="Z2719">
        <v>0</v>
      </c>
      <c r="AA2719">
        <v>0</v>
      </c>
      <c r="AB2719">
        <v>0</v>
      </c>
      <c r="AC2719">
        <v>0</v>
      </c>
      <c r="AD2719">
        <v>0</v>
      </c>
      <c r="AE2719">
        <v>0</v>
      </c>
      <c r="AF2719">
        <v>0</v>
      </c>
      <c r="AG2719" t="s">
        <v>13462</v>
      </c>
      <c r="AH2719" s="21" t="str">
        <f t="shared" si="84"/>
        <v>YR21</v>
      </c>
      <c r="AI2719" s="21">
        <v>107.92500000000001</v>
      </c>
      <c r="AJ2719" s="21">
        <f t="shared" si="85"/>
        <v>100</v>
      </c>
      <c r="AK2719" s="21" t="s">
        <v>2060</v>
      </c>
      <c r="AL2719" t="s">
        <v>2923</v>
      </c>
      <c r="AM2719" t="s">
        <v>53</v>
      </c>
      <c r="AN2719" t="s">
        <v>2031</v>
      </c>
    </row>
    <row r="2720" spans="1:40" ht="15" hidden="1" thickTop="1" x14ac:dyDescent="0.35">
      <c r="A2720" t="s">
        <v>13403</v>
      </c>
      <c r="B2720" t="s">
        <v>13463</v>
      </c>
      <c r="C2720" t="s">
        <v>71</v>
      </c>
      <c r="D2720" t="s">
        <v>13464</v>
      </c>
      <c r="E2720" t="s">
        <v>72</v>
      </c>
      <c r="F2720">
        <v>1</v>
      </c>
      <c r="G2720" t="s">
        <v>2055</v>
      </c>
      <c r="H2720" t="s">
        <v>2056</v>
      </c>
      <c r="I2720" t="s">
        <v>2511</v>
      </c>
      <c r="J2720" t="s">
        <v>73</v>
      </c>
      <c r="K2720" t="s">
        <v>68</v>
      </c>
      <c r="L2720" t="s">
        <v>2058</v>
      </c>
      <c r="M2720" t="s">
        <v>2059</v>
      </c>
      <c r="N2720">
        <v>0</v>
      </c>
      <c r="O2720">
        <v>0</v>
      </c>
      <c r="P2720">
        <v>0</v>
      </c>
      <c r="Q2720">
        <v>24480</v>
      </c>
      <c r="R2720">
        <v>0</v>
      </c>
      <c r="S2720">
        <v>0</v>
      </c>
      <c r="T2720">
        <v>0</v>
      </c>
      <c r="U2720">
        <v>0</v>
      </c>
      <c r="V2720">
        <v>0</v>
      </c>
      <c r="W2720">
        <v>0</v>
      </c>
      <c r="X2720">
        <v>0</v>
      </c>
      <c r="Y2720">
        <v>0</v>
      </c>
      <c r="Z2720">
        <v>0</v>
      </c>
      <c r="AA2720">
        <v>0</v>
      </c>
      <c r="AB2720">
        <v>0</v>
      </c>
      <c r="AC2720">
        <v>0</v>
      </c>
      <c r="AD2720">
        <v>0</v>
      </c>
      <c r="AE2720">
        <v>0</v>
      </c>
      <c r="AF2720">
        <v>0</v>
      </c>
      <c r="AG2720" t="s">
        <v>351</v>
      </c>
      <c r="AH2720" s="21" t="str">
        <f t="shared" si="84"/>
        <v>YR21</v>
      </c>
      <c r="AI2720" s="21">
        <v>107.92500000000001</v>
      </c>
      <c r="AJ2720" s="21">
        <f t="shared" si="85"/>
        <v>100</v>
      </c>
      <c r="AK2720" s="21" t="s">
        <v>2060</v>
      </c>
      <c r="AL2720" t="s">
        <v>75</v>
      </c>
      <c r="AM2720" t="s">
        <v>53</v>
      </c>
      <c r="AN2720" t="s">
        <v>2032</v>
      </c>
    </row>
    <row r="2721" spans="1:40" ht="15" hidden="1" thickTop="1" x14ac:dyDescent="0.35">
      <c r="A2721" t="s">
        <v>13407</v>
      </c>
      <c r="B2721" t="s">
        <v>13466</v>
      </c>
      <c r="C2721" t="s">
        <v>5055</v>
      </c>
      <c r="D2721" t="s">
        <v>13467</v>
      </c>
      <c r="E2721" t="s">
        <v>2825</v>
      </c>
      <c r="F2721">
        <v>1</v>
      </c>
      <c r="G2721" t="s">
        <v>2816</v>
      </c>
      <c r="H2721" t="s">
        <v>2620</v>
      </c>
      <c r="I2721" t="s">
        <v>2511</v>
      </c>
      <c r="J2721" t="s">
        <v>2826</v>
      </c>
      <c r="K2721" t="s">
        <v>2827</v>
      </c>
      <c r="L2721" t="s">
        <v>2058</v>
      </c>
      <c r="M2721" t="s">
        <v>2170</v>
      </c>
      <c r="N2721">
        <v>0</v>
      </c>
      <c r="O2721">
        <v>0</v>
      </c>
      <c r="P2721">
        <v>0</v>
      </c>
      <c r="Q2721">
        <v>15300</v>
      </c>
      <c r="R2721">
        <v>0</v>
      </c>
      <c r="S2721">
        <v>0</v>
      </c>
      <c r="T2721">
        <v>0</v>
      </c>
      <c r="U2721">
        <v>0</v>
      </c>
      <c r="V2721">
        <v>0</v>
      </c>
      <c r="W2721">
        <v>0</v>
      </c>
      <c r="X2721">
        <v>0</v>
      </c>
      <c r="Y2721">
        <v>0</v>
      </c>
      <c r="Z2721">
        <v>0</v>
      </c>
      <c r="AA2721">
        <v>0</v>
      </c>
      <c r="AB2721">
        <v>0</v>
      </c>
      <c r="AC2721">
        <v>0</v>
      </c>
      <c r="AD2721">
        <v>0</v>
      </c>
      <c r="AE2721">
        <v>0</v>
      </c>
      <c r="AF2721">
        <v>0</v>
      </c>
      <c r="AG2721" t="s">
        <v>13468</v>
      </c>
      <c r="AH2721" s="21" t="str">
        <f t="shared" si="84"/>
        <v>YR20</v>
      </c>
      <c r="AI2721" s="21">
        <v>67.5</v>
      </c>
      <c r="AJ2721" s="21">
        <f t="shared" si="85"/>
        <v>100</v>
      </c>
      <c r="AK2721" s="21" t="s">
        <v>2060</v>
      </c>
      <c r="AL2721" t="s">
        <v>2829</v>
      </c>
      <c r="AM2721" t="s">
        <v>53</v>
      </c>
      <c r="AN2721" t="s">
        <v>2031</v>
      </c>
    </row>
    <row r="2722" spans="1:40" ht="15" hidden="1" thickTop="1" x14ac:dyDescent="0.35">
      <c r="A2722" t="s">
        <v>13411</v>
      </c>
      <c r="B2722" t="s">
        <v>13470</v>
      </c>
      <c r="C2722" t="s">
        <v>5977</v>
      </c>
      <c r="D2722" t="s">
        <v>13471</v>
      </c>
      <c r="E2722" t="s">
        <v>4055</v>
      </c>
      <c r="F2722">
        <v>1</v>
      </c>
      <c r="G2722" t="s">
        <v>2509</v>
      </c>
      <c r="H2722" t="s">
        <v>2510</v>
      </c>
      <c r="I2722" t="s">
        <v>2511</v>
      </c>
      <c r="J2722" t="s">
        <v>2794</v>
      </c>
      <c r="K2722" t="s">
        <v>2669</v>
      </c>
      <c r="L2722" t="s">
        <v>2058</v>
      </c>
      <c r="M2722" t="s">
        <v>2170</v>
      </c>
      <c r="N2722">
        <v>2</v>
      </c>
      <c r="O2722">
        <v>84</v>
      </c>
      <c r="P2722">
        <v>0.55000000000000004</v>
      </c>
      <c r="Q2722">
        <v>15300</v>
      </c>
      <c r="R2722">
        <v>0</v>
      </c>
      <c r="S2722">
        <v>0</v>
      </c>
      <c r="T2722">
        <v>0</v>
      </c>
      <c r="U2722">
        <v>0</v>
      </c>
      <c r="V2722">
        <v>0</v>
      </c>
      <c r="W2722">
        <v>0</v>
      </c>
      <c r="X2722">
        <v>2</v>
      </c>
      <c r="Y2722">
        <v>84</v>
      </c>
      <c r="Z2722">
        <v>0.55000000000000004</v>
      </c>
      <c r="AA2722">
        <v>0</v>
      </c>
      <c r="AB2722">
        <v>0</v>
      </c>
      <c r="AC2722">
        <v>0</v>
      </c>
      <c r="AD2722">
        <v>0</v>
      </c>
      <c r="AE2722">
        <v>0</v>
      </c>
      <c r="AF2722">
        <v>0</v>
      </c>
      <c r="AG2722" t="s">
        <v>13472</v>
      </c>
      <c r="AH2722" s="21" t="str">
        <f t="shared" si="84"/>
        <v>YO27</v>
      </c>
      <c r="AI2722" s="21">
        <v>67.5</v>
      </c>
      <c r="AJ2722" s="21">
        <f t="shared" si="85"/>
        <v>99.450980392156865</v>
      </c>
      <c r="AK2722" s="21" t="s">
        <v>2063</v>
      </c>
      <c r="AL2722" t="s">
        <v>2515</v>
      </c>
      <c r="AM2722" t="s">
        <v>53</v>
      </c>
      <c r="AN2722" t="s">
        <v>2029</v>
      </c>
    </row>
    <row r="2723" spans="1:40" ht="15" hidden="1" thickTop="1" x14ac:dyDescent="0.35">
      <c r="A2723" t="s">
        <v>13414</v>
      </c>
      <c r="B2723" t="s">
        <v>13474</v>
      </c>
      <c r="C2723" t="s">
        <v>3313</v>
      </c>
      <c r="D2723" t="s">
        <v>13475</v>
      </c>
      <c r="E2723" t="s">
        <v>2681</v>
      </c>
      <c r="F2723">
        <v>1</v>
      </c>
      <c r="G2723" t="s">
        <v>2682</v>
      </c>
      <c r="H2723" t="s">
        <v>2620</v>
      </c>
      <c r="I2723" t="s">
        <v>2511</v>
      </c>
      <c r="J2723" t="s">
        <v>3315</v>
      </c>
      <c r="K2723" t="s">
        <v>2684</v>
      </c>
      <c r="L2723" t="s">
        <v>2058</v>
      </c>
      <c r="M2723" t="s">
        <v>2170</v>
      </c>
      <c r="N2723">
        <v>1</v>
      </c>
      <c r="O2723">
        <v>21</v>
      </c>
      <c r="P2723">
        <v>0.14000000000000001</v>
      </c>
      <c r="Q2723">
        <v>15300</v>
      </c>
      <c r="R2723">
        <v>1</v>
      </c>
      <c r="S2723">
        <v>21</v>
      </c>
      <c r="T2723">
        <v>0.14000000000000001</v>
      </c>
      <c r="U2723">
        <v>0</v>
      </c>
      <c r="V2723">
        <v>0</v>
      </c>
      <c r="W2723">
        <v>0</v>
      </c>
      <c r="X2723">
        <v>0</v>
      </c>
      <c r="Y2723">
        <v>0</v>
      </c>
      <c r="Z2723">
        <v>0</v>
      </c>
      <c r="AA2723">
        <v>0</v>
      </c>
      <c r="AB2723">
        <v>0</v>
      </c>
      <c r="AC2723">
        <v>0</v>
      </c>
      <c r="AD2723">
        <v>0</v>
      </c>
      <c r="AE2723">
        <v>0</v>
      </c>
      <c r="AF2723">
        <v>0</v>
      </c>
      <c r="AG2723" t="s">
        <v>13476</v>
      </c>
      <c r="AH2723" s="21" t="str">
        <f t="shared" si="84"/>
        <v>YO27</v>
      </c>
      <c r="AI2723" s="21">
        <v>67.5</v>
      </c>
      <c r="AJ2723" s="21">
        <f t="shared" si="85"/>
        <v>99.862745098039213</v>
      </c>
      <c r="AK2723" s="21" t="s">
        <v>2060</v>
      </c>
      <c r="AL2723" t="s">
        <v>2686</v>
      </c>
      <c r="AM2723" t="s">
        <v>53</v>
      </c>
      <c r="AN2723" t="s">
        <v>2030</v>
      </c>
    </row>
    <row r="2724" spans="1:40" ht="15" hidden="1" thickTop="1" x14ac:dyDescent="0.35">
      <c r="A2724" t="s">
        <v>13417</v>
      </c>
      <c r="B2724" t="s">
        <v>13478</v>
      </c>
      <c r="C2724" t="s">
        <v>3818</v>
      </c>
      <c r="D2724" t="s">
        <v>13479</v>
      </c>
      <c r="E2724" t="s">
        <v>3820</v>
      </c>
      <c r="F2724">
        <v>1</v>
      </c>
      <c r="G2724" t="s">
        <v>2816</v>
      </c>
      <c r="H2724" t="s">
        <v>2620</v>
      </c>
      <c r="I2724" t="s">
        <v>2511</v>
      </c>
      <c r="J2724" t="s">
        <v>3821</v>
      </c>
      <c r="K2724" t="s">
        <v>2818</v>
      </c>
      <c r="L2724" t="s">
        <v>2058</v>
      </c>
      <c r="M2724" t="s">
        <v>2059</v>
      </c>
      <c r="N2724">
        <v>0</v>
      </c>
      <c r="O2724">
        <v>0</v>
      </c>
      <c r="P2724">
        <v>0</v>
      </c>
      <c r="Q2724">
        <v>24480</v>
      </c>
      <c r="R2724">
        <v>0</v>
      </c>
      <c r="S2724">
        <v>0</v>
      </c>
      <c r="T2724">
        <v>0</v>
      </c>
      <c r="U2724">
        <v>0</v>
      </c>
      <c r="V2724">
        <v>0</v>
      </c>
      <c r="W2724">
        <v>0</v>
      </c>
      <c r="X2724">
        <v>0</v>
      </c>
      <c r="Y2724">
        <v>0</v>
      </c>
      <c r="Z2724">
        <v>0</v>
      </c>
      <c r="AA2724">
        <v>0</v>
      </c>
      <c r="AB2724">
        <v>0</v>
      </c>
      <c r="AC2724">
        <v>0</v>
      </c>
      <c r="AD2724">
        <v>0</v>
      </c>
      <c r="AE2724">
        <v>0</v>
      </c>
      <c r="AF2724">
        <v>0</v>
      </c>
      <c r="AG2724" t="s">
        <v>13480</v>
      </c>
      <c r="AH2724" s="21" t="str">
        <f t="shared" si="84"/>
        <v>YO27</v>
      </c>
      <c r="AI2724" s="21">
        <v>107.92500000000001</v>
      </c>
      <c r="AJ2724" s="21">
        <f t="shared" si="85"/>
        <v>100</v>
      </c>
      <c r="AK2724" s="21" t="s">
        <v>2060</v>
      </c>
      <c r="AL2724" t="s">
        <v>2820</v>
      </c>
      <c r="AM2724" t="s">
        <v>53</v>
      </c>
      <c r="AN2724" t="s">
        <v>2030</v>
      </c>
    </row>
    <row r="2725" spans="1:40" ht="15" hidden="1" thickTop="1" x14ac:dyDescent="0.35">
      <c r="A2725" t="s">
        <v>13421</v>
      </c>
      <c r="B2725" t="s">
        <v>13482</v>
      </c>
      <c r="C2725" t="s">
        <v>2709</v>
      </c>
      <c r="D2725" t="s">
        <v>13483</v>
      </c>
      <c r="E2725" t="s">
        <v>2562</v>
      </c>
      <c r="F2725">
        <v>1</v>
      </c>
      <c r="G2725" t="s">
        <v>2546</v>
      </c>
      <c r="H2725" t="s">
        <v>2510</v>
      </c>
      <c r="I2725" t="s">
        <v>2511</v>
      </c>
      <c r="J2725" t="s">
        <v>2547</v>
      </c>
      <c r="K2725" t="s">
        <v>2548</v>
      </c>
      <c r="L2725" t="s">
        <v>2058</v>
      </c>
      <c r="M2725" t="s">
        <v>2059</v>
      </c>
      <c r="N2725">
        <v>0</v>
      </c>
      <c r="O2725">
        <v>0</v>
      </c>
      <c r="P2725">
        <v>0</v>
      </c>
      <c r="Q2725">
        <v>24480</v>
      </c>
      <c r="R2725">
        <v>0</v>
      </c>
      <c r="S2725">
        <v>0</v>
      </c>
      <c r="T2725">
        <v>0</v>
      </c>
      <c r="U2725">
        <v>0</v>
      </c>
      <c r="V2725">
        <v>0</v>
      </c>
      <c r="W2725">
        <v>0</v>
      </c>
      <c r="X2725">
        <v>0</v>
      </c>
      <c r="Y2725">
        <v>0</v>
      </c>
      <c r="Z2725">
        <v>0</v>
      </c>
      <c r="AA2725">
        <v>0</v>
      </c>
      <c r="AB2725">
        <v>0</v>
      </c>
      <c r="AC2725">
        <v>0</v>
      </c>
      <c r="AD2725">
        <v>0</v>
      </c>
      <c r="AE2725">
        <v>0</v>
      </c>
      <c r="AF2725">
        <v>0</v>
      </c>
      <c r="AG2725" t="s">
        <v>13484</v>
      </c>
      <c r="AH2725" s="21" t="str">
        <f t="shared" si="84"/>
        <v>YO27</v>
      </c>
      <c r="AI2725" s="21">
        <v>107.92500000000001</v>
      </c>
      <c r="AJ2725" s="21">
        <f t="shared" si="85"/>
        <v>100</v>
      </c>
      <c r="AK2725" s="21" t="s">
        <v>2060</v>
      </c>
      <c r="AL2725" t="s">
        <v>2551</v>
      </c>
      <c r="AM2725" t="s">
        <v>53</v>
      </c>
      <c r="AN2725" t="s">
        <v>2029</v>
      </c>
    </row>
    <row r="2726" spans="1:40" ht="15" hidden="1" thickTop="1" x14ac:dyDescent="0.35">
      <c r="A2726" t="s">
        <v>13425</v>
      </c>
      <c r="B2726" t="s">
        <v>13486</v>
      </c>
      <c r="C2726" t="s">
        <v>3818</v>
      </c>
      <c r="D2726" t="s">
        <v>13487</v>
      </c>
      <c r="E2726" t="s">
        <v>3820</v>
      </c>
      <c r="F2726">
        <v>3</v>
      </c>
      <c r="G2726" t="s">
        <v>2816</v>
      </c>
      <c r="H2726" t="s">
        <v>2620</v>
      </c>
      <c r="I2726" t="s">
        <v>2511</v>
      </c>
      <c r="J2726" t="s">
        <v>3821</v>
      </c>
      <c r="K2726" t="s">
        <v>2818</v>
      </c>
      <c r="L2726" t="s">
        <v>2058</v>
      </c>
      <c r="M2726" t="s">
        <v>2059</v>
      </c>
      <c r="N2726">
        <v>0</v>
      </c>
      <c r="O2726">
        <v>0</v>
      </c>
      <c r="P2726">
        <v>0</v>
      </c>
      <c r="Q2726">
        <v>24480</v>
      </c>
      <c r="R2726">
        <v>0</v>
      </c>
      <c r="S2726">
        <v>0</v>
      </c>
      <c r="T2726">
        <v>0</v>
      </c>
      <c r="U2726">
        <v>0</v>
      </c>
      <c r="V2726">
        <v>0</v>
      </c>
      <c r="W2726">
        <v>0</v>
      </c>
      <c r="X2726">
        <v>0</v>
      </c>
      <c r="Y2726">
        <v>0</v>
      </c>
      <c r="Z2726">
        <v>0</v>
      </c>
      <c r="AA2726">
        <v>0</v>
      </c>
      <c r="AB2726">
        <v>0</v>
      </c>
      <c r="AC2726">
        <v>0</v>
      </c>
      <c r="AD2726">
        <v>0</v>
      </c>
      <c r="AE2726">
        <v>0</v>
      </c>
      <c r="AF2726">
        <v>0</v>
      </c>
      <c r="AG2726" t="s">
        <v>13488</v>
      </c>
      <c r="AH2726" s="21" t="str">
        <f t="shared" si="84"/>
        <v>YJ06</v>
      </c>
      <c r="AI2726" s="21">
        <v>107.92500000000001</v>
      </c>
      <c r="AJ2726" s="21">
        <f t="shared" si="85"/>
        <v>100</v>
      </c>
      <c r="AK2726" s="21" t="s">
        <v>2060</v>
      </c>
      <c r="AL2726" t="s">
        <v>2820</v>
      </c>
      <c r="AM2726" t="s">
        <v>53</v>
      </c>
      <c r="AN2726" t="s">
        <v>2029</v>
      </c>
    </row>
    <row r="2727" spans="1:40" ht="15" hidden="1" thickTop="1" x14ac:dyDescent="0.35">
      <c r="A2727" t="s">
        <v>13429</v>
      </c>
      <c r="B2727" t="s">
        <v>13490</v>
      </c>
      <c r="C2727" t="s">
        <v>5466</v>
      </c>
      <c r="D2727" t="s">
        <v>13491</v>
      </c>
      <c r="E2727" t="s">
        <v>3820</v>
      </c>
      <c r="F2727">
        <v>3</v>
      </c>
      <c r="G2727" t="s">
        <v>2816</v>
      </c>
      <c r="H2727" t="s">
        <v>2620</v>
      </c>
      <c r="I2727" t="s">
        <v>2511</v>
      </c>
      <c r="J2727" t="s">
        <v>3821</v>
      </c>
      <c r="K2727" t="s">
        <v>2818</v>
      </c>
      <c r="L2727" t="s">
        <v>2058</v>
      </c>
      <c r="M2727" t="s">
        <v>2059</v>
      </c>
      <c r="N2727">
        <v>0</v>
      </c>
      <c r="O2727">
        <v>0</v>
      </c>
      <c r="P2727">
        <v>0</v>
      </c>
      <c r="Q2727">
        <v>24480</v>
      </c>
      <c r="R2727">
        <v>0</v>
      </c>
      <c r="S2727">
        <v>0</v>
      </c>
      <c r="T2727">
        <v>0</v>
      </c>
      <c r="U2727">
        <v>0</v>
      </c>
      <c r="V2727">
        <v>0</v>
      </c>
      <c r="W2727">
        <v>0</v>
      </c>
      <c r="X2727">
        <v>0</v>
      </c>
      <c r="Y2727">
        <v>0</v>
      </c>
      <c r="Z2727">
        <v>0</v>
      </c>
      <c r="AA2727">
        <v>0</v>
      </c>
      <c r="AB2727">
        <v>0</v>
      </c>
      <c r="AC2727">
        <v>0</v>
      </c>
      <c r="AD2727">
        <v>0</v>
      </c>
      <c r="AE2727">
        <v>0</v>
      </c>
      <c r="AF2727">
        <v>0</v>
      </c>
      <c r="AG2727" t="s">
        <v>13492</v>
      </c>
      <c r="AH2727" s="21" t="str">
        <f t="shared" si="84"/>
        <v>YR20</v>
      </c>
      <c r="AI2727" s="21">
        <v>107.92500000000001</v>
      </c>
      <c r="AJ2727" s="21">
        <f t="shared" si="85"/>
        <v>100</v>
      </c>
      <c r="AK2727" s="21" t="s">
        <v>2060</v>
      </c>
      <c r="AL2727" t="s">
        <v>2820</v>
      </c>
      <c r="AM2727" t="s">
        <v>53</v>
      </c>
      <c r="AN2727" t="s">
        <v>2029</v>
      </c>
    </row>
    <row r="2728" spans="1:40" ht="15" hidden="1" thickTop="1" x14ac:dyDescent="0.35">
      <c r="A2728" t="s">
        <v>13433</v>
      </c>
      <c r="B2728" t="s">
        <v>13494</v>
      </c>
      <c r="C2728" t="s">
        <v>4221</v>
      </c>
      <c r="D2728" t="s">
        <v>13495</v>
      </c>
      <c r="E2728" t="s">
        <v>4223</v>
      </c>
      <c r="F2728">
        <v>1</v>
      </c>
      <c r="G2728" t="s">
        <v>2682</v>
      </c>
      <c r="H2728" t="s">
        <v>2620</v>
      </c>
      <c r="I2728" t="s">
        <v>2511</v>
      </c>
      <c r="J2728" t="s">
        <v>4224</v>
      </c>
      <c r="K2728" t="s">
        <v>2684</v>
      </c>
      <c r="L2728" t="s">
        <v>2058</v>
      </c>
      <c r="M2728" t="s">
        <v>2059</v>
      </c>
      <c r="N2728">
        <v>2</v>
      </c>
      <c r="O2728">
        <v>86</v>
      </c>
      <c r="P2728">
        <v>0.35</v>
      </c>
      <c r="Q2728">
        <v>24480</v>
      </c>
      <c r="R2728">
        <v>0</v>
      </c>
      <c r="S2728">
        <v>0</v>
      </c>
      <c r="T2728">
        <v>0</v>
      </c>
      <c r="U2728">
        <v>0</v>
      </c>
      <c r="V2728">
        <v>0</v>
      </c>
      <c r="W2728">
        <v>0</v>
      </c>
      <c r="X2728">
        <v>2</v>
      </c>
      <c r="Y2728">
        <v>86</v>
      </c>
      <c r="Z2728">
        <v>0.35</v>
      </c>
      <c r="AA2728">
        <v>0</v>
      </c>
      <c r="AB2728">
        <v>0</v>
      </c>
      <c r="AC2728">
        <v>0</v>
      </c>
      <c r="AD2728">
        <v>0</v>
      </c>
      <c r="AE2728">
        <v>0</v>
      </c>
      <c r="AF2728">
        <v>0</v>
      </c>
      <c r="AG2728" t="s">
        <v>13496</v>
      </c>
      <c r="AH2728" s="21" t="str">
        <f t="shared" si="84"/>
        <v>YR21</v>
      </c>
      <c r="AI2728" s="21">
        <v>107.92500000000001</v>
      </c>
      <c r="AJ2728" s="21">
        <f t="shared" si="85"/>
        <v>99.648692810457518</v>
      </c>
      <c r="AK2728" s="21" t="s">
        <v>2063</v>
      </c>
      <c r="AL2728" t="s">
        <v>3177</v>
      </c>
      <c r="AM2728" t="s">
        <v>53</v>
      </c>
      <c r="AN2728" t="s">
        <v>2033</v>
      </c>
    </row>
    <row r="2729" spans="1:40" ht="15" hidden="1" thickTop="1" x14ac:dyDescent="0.35">
      <c r="A2729" t="s">
        <v>13436</v>
      </c>
      <c r="B2729" t="s">
        <v>13497</v>
      </c>
      <c r="C2729" t="s">
        <v>3187</v>
      </c>
      <c r="D2729" t="s">
        <v>13498</v>
      </c>
      <c r="E2729" t="s">
        <v>64</v>
      </c>
      <c r="F2729">
        <v>1</v>
      </c>
      <c r="G2729" t="s">
        <v>2524</v>
      </c>
      <c r="H2729" t="s">
        <v>2056</v>
      </c>
      <c r="I2729" t="s">
        <v>2511</v>
      </c>
      <c r="J2729" t="s">
        <v>3189</v>
      </c>
      <c r="K2729" t="s">
        <v>62</v>
      </c>
      <c r="L2729" t="s">
        <v>2058</v>
      </c>
      <c r="M2729" t="s">
        <v>2059</v>
      </c>
      <c r="N2729">
        <v>1</v>
      </c>
      <c r="O2729">
        <v>70</v>
      </c>
      <c r="P2729">
        <v>0.28999999999999998</v>
      </c>
      <c r="Q2729">
        <v>24480</v>
      </c>
      <c r="R2729">
        <v>1</v>
      </c>
      <c r="S2729">
        <v>70</v>
      </c>
      <c r="T2729">
        <v>0.28999999999999998</v>
      </c>
      <c r="U2729">
        <v>0</v>
      </c>
      <c r="V2729">
        <v>0</v>
      </c>
      <c r="W2729">
        <v>0</v>
      </c>
      <c r="X2729">
        <v>0</v>
      </c>
      <c r="Y2729">
        <v>0</v>
      </c>
      <c r="Z2729">
        <v>0</v>
      </c>
      <c r="AA2729">
        <v>0</v>
      </c>
      <c r="AB2729">
        <v>0</v>
      </c>
      <c r="AC2729">
        <v>0</v>
      </c>
      <c r="AD2729">
        <v>0</v>
      </c>
      <c r="AE2729">
        <v>0</v>
      </c>
      <c r="AF2729">
        <v>0</v>
      </c>
      <c r="AG2729" t="s">
        <v>13499</v>
      </c>
      <c r="AH2729" s="21" t="str">
        <f t="shared" si="84"/>
        <v>YR21</v>
      </c>
      <c r="AI2729" s="21">
        <v>107.92500000000001</v>
      </c>
      <c r="AJ2729" s="21">
        <f t="shared" si="85"/>
        <v>99.714052287581694</v>
      </c>
      <c r="AK2729" s="21" t="s">
        <v>2063</v>
      </c>
      <c r="AL2729" t="s">
        <v>2527</v>
      </c>
      <c r="AM2729" t="s">
        <v>53</v>
      </c>
      <c r="AN2729" t="s">
        <v>2031</v>
      </c>
    </row>
    <row r="2730" spans="1:40" ht="15" hidden="1" thickTop="1" x14ac:dyDescent="0.35">
      <c r="A2730" t="s">
        <v>13440</v>
      </c>
      <c r="B2730" t="s">
        <v>13501</v>
      </c>
      <c r="C2730" t="s">
        <v>2913</v>
      </c>
      <c r="D2730" t="s">
        <v>13502</v>
      </c>
      <c r="E2730" t="s">
        <v>2653</v>
      </c>
      <c r="F2730">
        <v>1</v>
      </c>
      <c r="G2730" t="s">
        <v>2619</v>
      </c>
      <c r="H2730" t="s">
        <v>2620</v>
      </c>
      <c r="I2730" t="s">
        <v>2511</v>
      </c>
      <c r="J2730" t="s">
        <v>2915</v>
      </c>
      <c r="K2730" t="s">
        <v>2655</v>
      </c>
      <c r="L2730" t="s">
        <v>2058</v>
      </c>
      <c r="M2730" t="s">
        <v>2059</v>
      </c>
      <c r="N2730">
        <v>0</v>
      </c>
      <c r="O2730">
        <v>0</v>
      </c>
      <c r="P2730">
        <v>0</v>
      </c>
      <c r="Q2730">
        <v>24480</v>
      </c>
      <c r="R2730">
        <v>0</v>
      </c>
      <c r="S2730">
        <v>0</v>
      </c>
      <c r="T2730">
        <v>0</v>
      </c>
      <c r="U2730">
        <v>0</v>
      </c>
      <c r="V2730">
        <v>0</v>
      </c>
      <c r="W2730">
        <v>0</v>
      </c>
      <c r="X2730">
        <v>0</v>
      </c>
      <c r="Y2730">
        <v>0</v>
      </c>
      <c r="Z2730">
        <v>0</v>
      </c>
      <c r="AA2730">
        <v>0</v>
      </c>
      <c r="AB2730">
        <v>0</v>
      </c>
      <c r="AC2730">
        <v>0</v>
      </c>
      <c r="AD2730">
        <v>0</v>
      </c>
      <c r="AE2730">
        <v>0</v>
      </c>
      <c r="AF2730">
        <v>0</v>
      </c>
      <c r="AG2730" t="s">
        <v>13503</v>
      </c>
      <c r="AH2730" s="21" t="str">
        <f t="shared" si="84"/>
        <v>YR21</v>
      </c>
      <c r="AI2730" s="21">
        <v>107.92500000000001</v>
      </c>
      <c r="AJ2730" s="21">
        <f t="shared" si="85"/>
        <v>100</v>
      </c>
      <c r="AK2730" s="21" t="s">
        <v>2060</v>
      </c>
      <c r="AL2730" t="s">
        <v>2657</v>
      </c>
      <c r="AM2730" t="s">
        <v>53</v>
      </c>
      <c r="AN2730" t="s">
        <v>2029</v>
      </c>
    </row>
    <row r="2731" spans="1:40" ht="15" hidden="1" thickTop="1" x14ac:dyDescent="0.35">
      <c r="A2731" t="s">
        <v>13444</v>
      </c>
      <c r="B2731" t="s">
        <v>13505</v>
      </c>
      <c r="C2731" t="s">
        <v>3654</v>
      </c>
      <c r="D2731" t="s">
        <v>13506</v>
      </c>
      <c r="E2731" t="s">
        <v>3656</v>
      </c>
      <c r="F2731">
        <v>1</v>
      </c>
      <c r="G2731" t="s">
        <v>2619</v>
      </c>
      <c r="H2731" t="s">
        <v>2620</v>
      </c>
      <c r="I2731" t="s">
        <v>2511</v>
      </c>
      <c r="J2731" t="s">
        <v>3657</v>
      </c>
      <c r="K2731" t="s">
        <v>2655</v>
      </c>
      <c r="L2731" t="s">
        <v>2058</v>
      </c>
      <c r="M2731" t="s">
        <v>2059</v>
      </c>
      <c r="N2731">
        <v>2</v>
      </c>
      <c r="O2731">
        <v>129</v>
      </c>
      <c r="P2731">
        <v>0.53</v>
      </c>
      <c r="Q2731">
        <v>24480</v>
      </c>
      <c r="R2731">
        <v>0</v>
      </c>
      <c r="S2731">
        <v>0</v>
      </c>
      <c r="T2731">
        <v>0</v>
      </c>
      <c r="U2731">
        <v>0</v>
      </c>
      <c r="V2731">
        <v>0</v>
      </c>
      <c r="W2731">
        <v>0</v>
      </c>
      <c r="X2731">
        <v>2</v>
      </c>
      <c r="Y2731">
        <v>129</v>
      </c>
      <c r="Z2731">
        <v>0.53</v>
      </c>
      <c r="AA2731">
        <v>0</v>
      </c>
      <c r="AB2731">
        <v>0</v>
      </c>
      <c r="AC2731">
        <v>0</v>
      </c>
      <c r="AD2731">
        <v>0</v>
      </c>
      <c r="AE2731">
        <v>0</v>
      </c>
      <c r="AF2731">
        <v>0</v>
      </c>
      <c r="AG2731" t="s">
        <v>13507</v>
      </c>
      <c r="AH2731" s="21" t="str">
        <f t="shared" si="84"/>
        <v>YR21</v>
      </c>
      <c r="AI2731" s="21">
        <v>107.92500000000001</v>
      </c>
      <c r="AJ2731" s="21">
        <f t="shared" si="85"/>
        <v>99.473039215686271</v>
      </c>
      <c r="AK2731" s="21" t="s">
        <v>2063</v>
      </c>
      <c r="AL2731" t="s">
        <v>3659</v>
      </c>
      <c r="AM2731" t="s">
        <v>53</v>
      </c>
      <c r="AN2731" t="s">
        <v>2030</v>
      </c>
    </row>
    <row r="2732" spans="1:40" ht="15" hidden="1" thickTop="1" x14ac:dyDescent="0.35">
      <c r="A2732" t="s">
        <v>13448</v>
      </c>
      <c r="B2732" t="s">
        <v>13509</v>
      </c>
      <c r="C2732" t="s">
        <v>4856</v>
      </c>
      <c r="D2732" t="s">
        <v>13510</v>
      </c>
      <c r="E2732" t="s">
        <v>3704</v>
      </c>
      <c r="F2732">
        <v>1</v>
      </c>
      <c r="G2732" t="s">
        <v>2619</v>
      </c>
      <c r="H2732" t="s">
        <v>2620</v>
      </c>
      <c r="I2732" t="s">
        <v>2511</v>
      </c>
      <c r="J2732" t="s">
        <v>3705</v>
      </c>
      <c r="K2732" t="s">
        <v>2655</v>
      </c>
      <c r="L2732" t="s">
        <v>2058</v>
      </c>
      <c r="M2732" t="s">
        <v>2170</v>
      </c>
      <c r="N2732">
        <v>0</v>
      </c>
      <c r="O2732">
        <v>0</v>
      </c>
      <c r="P2732">
        <v>0</v>
      </c>
      <c r="Q2732">
        <v>15300</v>
      </c>
      <c r="R2732">
        <v>0</v>
      </c>
      <c r="S2732">
        <v>0</v>
      </c>
      <c r="T2732">
        <v>0</v>
      </c>
      <c r="U2732">
        <v>0</v>
      </c>
      <c r="V2732">
        <v>0</v>
      </c>
      <c r="W2732">
        <v>0</v>
      </c>
      <c r="X2732">
        <v>0</v>
      </c>
      <c r="Y2732">
        <v>0</v>
      </c>
      <c r="Z2732">
        <v>0</v>
      </c>
      <c r="AA2732">
        <v>0</v>
      </c>
      <c r="AB2732">
        <v>0</v>
      </c>
      <c r="AC2732">
        <v>0</v>
      </c>
      <c r="AD2732">
        <v>0</v>
      </c>
      <c r="AE2732">
        <v>0</v>
      </c>
      <c r="AF2732">
        <v>0</v>
      </c>
      <c r="AG2732" t="s">
        <v>13511</v>
      </c>
      <c r="AH2732" s="21" t="str">
        <f t="shared" si="84"/>
        <v>YO27</v>
      </c>
      <c r="AI2732" s="21">
        <v>67.5</v>
      </c>
      <c r="AJ2732" s="21">
        <f t="shared" si="85"/>
        <v>100</v>
      </c>
      <c r="AK2732" s="21" t="s">
        <v>2060</v>
      </c>
      <c r="AL2732" t="s">
        <v>2984</v>
      </c>
      <c r="AM2732" t="s">
        <v>53</v>
      </c>
      <c r="AN2732" t="s">
        <v>2031</v>
      </c>
    </row>
    <row r="2733" spans="1:40" ht="15" hidden="1" thickTop="1" x14ac:dyDescent="0.35">
      <c r="A2733" t="s">
        <v>13451</v>
      </c>
      <c r="B2733" t="s">
        <v>13513</v>
      </c>
      <c r="C2733" t="s">
        <v>6595</v>
      </c>
      <c r="D2733" t="s">
        <v>13514</v>
      </c>
      <c r="E2733" t="s">
        <v>559</v>
      </c>
      <c r="F2733">
        <v>2</v>
      </c>
      <c r="G2733" t="s">
        <v>2055</v>
      </c>
      <c r="H2733" t="s">
        <v>2056</v>
      </c>
      <c r="I2733" t="s">
        <v>2511</v>
      </c>
      <c r="J2733" t="s">
        <v>6597</v>
      </c>
      <c r="K2733" t="s">
        <v>63</v>
      </c>
      <c r="L2733" t="s">
        <v>2058</v>
      </c>
      <c r="M2733" t="s">
        <v>2163</v>
      </c>
      <c r="N2733">
        <v>0</v>
      </c>
      <c r="O2733">
        <v>0</v>
      </c>
      <c r="P2733">
        <v>0</v>
      </c>
      <c r="Q2733">
        <v>17340</v>
      </c>
      <c r="R2733">
        <v>0</v>
      </c>
      <c r="S2733">
        <v>0</v>
      </c>
      <c r="T2733">
        <v>0</v>
      </c>
      <c r="U2733">
        <v>0</v>
      </c>
      <c r="V2733">
        <v>0</v>
      </c>
      <c r="W2733">
        <v>0</v>
      </c>
      <c r="X2733">
        <v>0</v>
      </c>
      <c r="Y2733">
        <v>0</v>
      </c>
      <c r="Z2733">
        <v>0</v>
      </c>
      <c r="AA2733">
        <v>0</v>
      </c>
      <c r="AB2733">
        <v>0</v>
      </c>
      <c r="AC2733">
        <v>0</v>
      </c>
      <c r="AD2733">
        <v>0</v>
      </c>
      <c r="AE2733">
        <v>0</v>
      </c>
      <c r="AF2733">
        <v>0</v>
      </c>
      <c r="AG2733" t="s">
        <v>13515</v>
      </c>
      <c r="AH2733" s="21" t="str">
        <f t="shared" si="84"/>
        <v>YR21</v>
      </c>
      <c r="AI2733" s="21">
        <v>76.500000000000014</v>
      </c>
      <c r="AJ2733" s="21">
        <f t="shared" si="85"/>
        <v>100</v>
      </c>
      <c r="AK2733" s="21" t="s">
        <v>2060</v>
      </c>
      <c r="AL2733" t="s">
        <v>2570</v>
      </c>
      <c r="AM2733" t="s">
        <v>53</v>
      </c>
      <c r="AN2733" t="s">
        <v>2029</v>
      </c>
    </row>
    <row r="2734" spans="1:40" ht="15" hidden="1" thickTop="1" x14ac:dyDescent="0.35">
      <c r="A2734" t="s">
        <v>13455</v>
      </c>
      <c r="B2734" t="s">
        <v>13516</v>
      </c>
      <c r="C2734" t="s">
        <v>4938</v>
      </c>
      <c r="D2734" t="s">
        <v>13517</v>
      </c>
      <c r="E2734" t="s">
        <v>3572</v>
      </c>
      <c r="F2734">
        <v>1</v>
      </c>
      <c r="G2734" t="s">
        <v>2546</v>
      </c>
      <c r="H2734" t="s">
        <v>2510</v>
      </c>
      <c r="I2734" t="s">
        <v>2511</v>
      </c>
      <c r="J2734" t="s">
        <v>4692</v>
      </c>
      <c r="K2734" t="s">
        <v>3007</v>
      </c>
      <c r="L2734" t="s">
        <v>2058</v>
      </c>
      <c r="M2734" t="s">
        <v>2170</v>
      </c>
      <c r="N2734">
        <v>0</v>
      </c>
      <c r="O2734">
        <v>0</v>
      </c>
      <c r="P2734">
        <v>0</v>
      </c>
      <c r="Q2734">
        <v>15300</v>
      </c>
      <c r="R2734">
        <v>0</v>
      </c>
      <c r="S2734">
        <v>0</v>
      </c>
      <c r="T2734">
        <v>0</v>
      </c>
      <c r="U2734">
        <v>0</v>
      </c>
      <c r="V2734">
        <v>0</v>
      </c>
      <c r="W2734">
        <v>0</v>
      </c>
      <c r="X2734">
        <v>0</v>
      </c>
      <c r="Y2734">
        <v>0</v>
      </c>
      <c r="Z2734">
        <v>0</v>
      </c>
      <c r="AA2734">
        <v>0</v>
      </c>
      <c r="AB2734">
        <v>0</v>
      </c>
      <c r="AC2734">
        <v>0</v>
      </c>
      <c r="AD2734">
        <v>0</v>
      </c>
      <c r="AE2734">
        <v>0</v>
      </c>
      <c r="AF2734">
        <v>0</v>
      </c>
      <c r="AG2734" t="s">
        <v>13518</v>
      </c>
      <c r="AH2734" s="21" t="str">
        <f t="shared" si="84"/>
        <v>YO27</v>
      </c>
      <c r="AI2734" s="21">
        <v>67.5</v>
      </c>
      <c r="AJ2734" s="21">
        <f t="shared" si="85"/>
        <v>100</v>
      </c>
      <c r="AK2734" s="21" t="s">
        <v>2060</v>
      </c>
      <c r="AL2734" t="s">
        <v>2551</v>
      </c>
      <c r="AM2734" t="s">
        <v>53</v>
      </c>
      <c r="AN2734" t="s">
        <v>2031</v>
      </c>
    </row>
    <row r="2735" spans="1:40" ht="15" hidden="1" thickTop="1" x14ac:dyDescent="0.35">
      <c r="A2735" t="s">
        <v>13459</v>
      </c>
      <c r="B2735" t="s">
        <v>13519</v>
      </c>
      <c r="C2735" t="s">
        <v>4673</v>
      </c>
      <c r="D2735" t="s">
        <v>13520</v>
      </c>
      <c r="E2735" t="s">
        <v>3058</v>
      </c>
      <c r="F2735">
        <v>1</v>
      </c>
      <c r="G2735" t="s">
        <v>2546</v>
      </c>
      <c r="H2735" t="s">
        <v>2510</v>
      </c>
      <c r="I2735" t="s">
        <v>2511</v>
      </c>
      <c r="J2735" t="s">
        <v>4675</v>
      </c>
      <c r="K2735" t="s">
        <v>3007</v>
      </c>
      <c r="L2735" t="s">
        <v>2058</v>
      </c>
      <c r="M2735" t="s">
        <v>2170</v>
      </c>
      <c r="N2735">
        <v>0</v>
      </c>
      <c r="O2735">
        <v>0</v>
      </c>
      <c r="P2735">
        <v>0</v>
      </c>
      <c r="Q2735">
        <v>15300</v>
      </c>
      <c r="R2735">
        <v>0</v>
      </c>
      <c r="S2735">
        <v>0</v>
      </c>
      <c r="T2735">
        <v>0</v>
      </c>
      <c r="U2735">
        <v>0</v>
      </c>
      <c r="V2735">
        <v>0</v>
      </c>
      <c r="W2735">
        <v>0</v>
      </c>
      <c r="X2735">
        <v>0</v>
      </c>
      <c r="Y2735">
        <v>0</v>
      </c>
      <c r="Z2735">
        <v>0</v>
      </c>
      <c r="AA2735">
        <v>0</v>
      </c>
      <c r="AB2735">
        <v>0</v>
      </c>
      <c r="AC2735">
        <v>0</v>
      </c>
      <c r="AD2735">
        <v>0</v>
      </c>
      <c r="AE2735">
        <v>0</v>
      </c>
      <c r="AF2735">
        <v>0</v>
      </c>
      <c r="AG2735" t="s">
        <v>13521</v>
      </c>
      <c r="AH2735" s="21" t="str">
        <f t="shared" si="84"/>
        <v>YN23</v>
      </c>
      <c r="AI2735" s="21">
        <v>67.5</v>
      </c>
      <c r="AJ2735" s="21">
        <f t="shared" si="85"/>
        <v>100</v>
      </c>
      <c r="AK2735" s="21" t="s">
        <v>2060</v>
      </c>
      <c r="AL2735" t="s">
        <v>2551</v>
      </c>
      <c r="AM2735" t="s">
        <v>53</v>
      </c>
      <c r="AN2735" t="s">
        <v>2029</v>
      </c>
    </row>
    <row r="2736" spans="1:40" ht="15" hidden="1" thickTop="1" x14ac:dyDescent="0.35">
      <c r="A2736" t="s">
        <v>2317</v>
      </c>
      <c r="B2736" t="s">
        <v>13522</v>
      </c>
      <c r="C2736" t="s">
        <v>3372</v>
      </c>
      <c r="D2736" t="s">
        <v>13523</v>
      </c>
      <c r="E2736" t="s">
        <v>3231</v>
      </c>
      <c r="F2736">
        <v>1</v>
      </c>
      <c r="G2736" t="s">
        <v>2816</v>
      </c>
      <c r="H2736" t="s">
        <v>2620</v>
      </c>
      <c r="I2736" t="s">
        <v>2511</v>
      </c>
      <c r="J2736" t="s">
        <v>2826</v>
      </c>
      <c r="K2736" t="s">
        <v>2827</v>
      </c>
      <c r="L2736" t="s">
        <v>2058</v>
      </c>
      <c r="M2736" t="s">
        <v>2059</v>
      </c>
      <c r="N2736">
        <v>0</v>
      </c>
      <c r="O2736">
        <v>0</v>
      </c>
      <c r="P2736">
        <v>0</v>
      </c>
      <c r="Q2736">
        <v>24480</v>
      </c>
      <c r="R2736">
        <v>0</v>
      </c>
      <c r="S2736">
        <v>0</v>
      </c>
      <c r="T2736">
        <v>0</v>
      </c>
      <c r="U2736">
        <v>0</v>
      </c>
      <c r="V2736">
        <v>0</v>
      </c>
      <c r="W2736">
        <v>0</v>
      </c>
      <c r="X2736">
        <v>0</v>
      </c>
      <c r="Y2736">
        <v>0</v>
      </c>
      <c r="Z2736">
        <v>0</v>
      </c>
      <c r="AA2736">
        <v>0</v>
      </c>
      <c r="AB2736">
        <v>0</v>
      </c>
      <c r="AC2736">
        <v>0</v>
      </c>
      <c r="AD2736">
        <v>0</v>
      </c>
      <c r="AE2736">
        <v>0</v>
      </c>
      <c r="AF2736">
        <v>0</v>
      </c>
      <c r="AG2736" t="s">
        <v>13524</v>
      </c>
      <c r="AH2736" s="21" t="str">
        <f t="shared" si="84"/>
        <v>YN23</v>
      </c>
      <c r="AI2736" s="21">
        <v>107.92500000000001</v>
      </c>
      <c r="AJ2736" s="21">
        <f t="shared" si="85"/>
        <v>100</v>
      </c>
      <c r="AK2736" s="21" t="s">
        <v>2060</v>
      </c>
      <c r="AL2736" t="s">
        <v>2829</v>
      </c>
      <c r="AM2736" t="s">
        <v>53</v>
      </c>
      <c r="AN2736" t="s">
        <v>2029</v>
      </c>
    </row>
    <row r="2737" spans="1:40" ht="15" hidden="1" thickTop="1" x14ac:dyDescent="0.35">
      <c r="A2737" t="s">
        <v>13465</v>
      </c>
      <c r="B2737" t="s">
        <v>13525</v>
      </c>
      <c r="C2737" t="s">
        <v>3537</v>
      </c>
      <c r="D2737" t="s">
        <v>13526</v>
      </c>
      <c r="E2737" t="s">
        <v>3539</v>
      </c>
      <c r="F2737">
        <v>1</v>
      </c>
      <c r="G2737" t="s">
        <v>2682</v>
      </c>
      <c r="H2737" t="s">
        <v>2620</v>
      </c>
      <c r="I2737" t="s">
        <v>2511</v>
      </c>
      <c r="J2737" t="s">
        <v>3540</v>
      </c>
      <c r="K2737" t="s">
        <v>2684</v>
      </c>
      <c r="L2737" t="s">
        <v>2058</v>
      </c>
      <c r="M2737" t="s">
        <v>2059</v>
      </c>
      <c r="N2737">
        <v>0</v>
      </c>
      <c r="O2737">
        <v>0</v>
      </c>
      <c r="P2737">
        <v>0</v>
      </c>
      <c r="Q2737">
        <v>24480</v>
      </c>
      <c r="R2737">
        <v>0</v>
      </c>
      <c r="S2737">
        <v>0</v>
      </c>
      <c r="T2737">
        <v>0</v>
      </c>
      <c r="U2737">
        <v>0</v>
      </c>
      <c r="V2737">
        <v>0</v>
      </c>
      <c r="W2737">
        <v>0</v>
      </c>
      <c r="X2737">
        <v>0</v>
      </c>
      <c r="Y2737">
        <v>0</v>
      </c>
      <c r="Z2737">
        <v>0</v>
      </c>
      <c r="AA2737">
        <v>0</v>
      </c>
      <c r="AB2737">
        <v>0</v>
      </c>
      <c r="AC2737">
        <v>0</v>
      </c>
      <c r="AD2737">
        <v>0</v>
      </c>
      <c r="AE2737">
        <v>0</v>
      </c>
      <c r="AF2737">
        <v>0</v>
      </c>
      <c r="AG2737" t="s">
        <v>13527</v>
      </c>
      <c r="AH2737" s="21" t="str">
        <f t="shared" si="84"/>
        <v>YN23</v>
      </c>
      <c r="AI2737" s="21">
        <v>107.92500000000001</v>
      </c>
      <c r="AJ2737" s="21">
        <f t="shared" si="85"/>
        <v>100</v>
      </c>
      <c r="AK2737" s="21" t="s">
        <v>2060</v>
      </c>
      <c r="AL2737" t="s">
        <v>3540</v>
      </c>
      <c r="AM2737" t="s">
        <v>53</v>
      </c>
      <c r="AN2737" t="s">
        <v>2029</v>
      </c>
    </row>
    <row r="2738" spans="1:40" ht="15" hidden="1" thickTop="1" x14ac:dyDescent="0.35">
      <c r="A2738" t="s">
        <v>13469</v>
      </c>
      <c r="B2738" t="s">
        <v>13529</v>
      </c>
      <c r="C2738" t="s">
        <v>3861</v>
      </c>
      <c r="D2738" t="s">
        <v>13530</v>
      </c>
      <c r="E2738" t="s">
        <v>3407</v>
      </c>
      <c r="F2738">
        <v>2</v>
      </c>
      <c r="G2738" t="s">
        <v>2509</v>
      </c>
      <c r="H2738" t="s">
        <v>2510</v>
      </c>
      <c r="I2738" t="s">
        <v>2511</v>
      </c>
      <c r="J2738" t="s">
        <v>3408</v>
      </c>
      <c r="K2738" t="s">
        <v>3109</v>
      </c>
      <c r="L2738" t="s">
        <v>2058</v>
      </c>
      <c r="M2738" t="s">
        <v>2059</v>
      </c>
      <c r="N2738">
        <v>0</v>
      </c>
      <c r="O2738">
        <v>0</v>
      </c>
      <c r="P2738">
        <v>0</v>
      </c>
      <c r="Q2738">
        <v>24480</v>
      </c>
      <c r="R2738">
        <v>0</v>
      </c>
      <c r="S2738">
        <v>0</v>
      </c>
      <c r="T2738">
        <v>0</v>
      </c>
      <c r="U2738">
        <v>0</v>
      </c>
      <c r="V2738">
        <v>0</v>
      </c>
      <c r="W2738">
        <v>0</v>
      </c>
      <c r="X2738">
        <v>0</v>
      </c>
      <c r="Y2738">
        <v>0</v>
      </c>
      <c r="Z2738">
        <v>0</v>
      </c>
      <c r="AA2738">
        <v>0</v>
      </c>
      <c r="AB2738">
        <v>0</v>
      </c>
      <c r="AC2738">
        <v>0</v>
      </c>
      <c r="AD2738">
        <v>0</v>
      </c>
      <c r="AE2738">
        <v>0</v>
      </c>
      <c r="AF2738">
        <v>0</v>
      </c>
      <c r="AG2738" t="s">
        <v>13531</v>
      </c>
      <c r="AH2738" s="21" t="str">
        <f t="shared" si="84"/>
        <v>YN23</v>
      </c>
      <c r="AI2738" s="21">
        <v>107.92500000000001</v>
      </c>
      <c r="AJ2738" s="21">
        <f t="shared" si="85"/>
        <v>100</v>
      </c>
      <c r="AK2738" s="21" t="s">
        <v>2060</v>
      </c>
      <c r="AL2738" t="s">
        <v>2515</v>
      </c>
      <c r="AM2738" t="s">
        <v>53</v>
      </c>
      <c r="AN2738" t="s">
        <v>2032</v>
      </c>
    </row>
    <row r="2739" spans="1:40" ht="15" hidden="1" thickTop="1" x14ac:dyDescent="0.35">
      <c r="A2739" t="s">
        <v>13473</v>
      </c>
      <c r="B2739" t="s">
        <v>13533</v>
      </c>
      <c r="C2739" t="s">
        <v>5604</v>
      </c>
      <c r="D2739" t="s">
        <v>13534</v>
      </c>
      <c r="E2739" t="s">
        <v>561</v>
      </c>
      <c r="F2739">
        <v>2</v>
      </c>
      <c r="G2739" t="s">
        <v>2524</v>
      </c>
      <c r="H2739" t="s">
        <v>2056</v>
      </c>
      <c r="I2739" t="s">
        <v>2511</v>
      </c>
      <c r="J2739" t="s">
        <v>3893</v>
      </c>
      <c r="K2739" t="s">
        <v>62</v>
      </c>
      <c r="L2739" t="s">
        <v>2058</v>
      </c>
      <c r="M2739" t="s">
        <v>2059</v>
      </c>
      <c r="N2739">
        <v>2</v>
      </c>
      <c r="O2739">
        <v>36</v>
      </c>
      <c r="P2739">
        <v>0.15</v>
      </c>
      <c r="Q2739">
        <v>24480</v>
      </c>
      <c r="R2739">
        <v>0</v>
      </c>
      <c r="S2739">
        <v>0</v>
      </c>
      <c r="T2739">
        <v>0</v>
      </c>
      <c r="U2739">
        <v>0</v>
      </c>
      <c r="V2739">
        <v>0</v>
      </c>
      <c r="W2739">
        <v>0</v>
      </c>
      <c r="X2739">
        <v>0</v>
      </c>
      <c r="Y2739">
        <v>0</v>
      </c>
      <c r="Z2739">
        <v>0</v>
      </c>
      <c r="AA2739">
        <v>2</v>
      </c>
      <c r="AB2739">
        <v>36</v>
      </c>
      <c r="AC2739">
        <v>0.15</v>
      </c>
      <c r="AD2739">
        <v>0</v>
      </c>
      <c r="AE2739">
        <v>0</v>
      </c>
      <c r="AF2739">
        <v>0</v>
      </c>
      <c r="AG2739" t="s">
        <v>13535</v>
      </c>
      <c r="AH2739" s="21" t="str">
        <f t="shared" si="84"/>
        <v>YN23</v>
      </c>
      <c r="AI2739" s="21">
        <v>107.92500000000001</v>
      </c>
      <c r="AJ2739" s="21">
        <f t="shared" si="85"/>
        <v>99.852941176470594</v>
      </c>
      <c r="AK2739" s="21" t="s">
        <v>2060</v>
      </c>
      <c r="AL2739" t="s">
        <v>2527</v>
      </c>
      <c r="AM2739" t="s">
        <v>53</v>
      </c>
      <c r="AN2739" t="s">
        <v>2030</v>
      </c>
    </row>
    <row r="2740" spans="1:40" ht="15" hidden="1" thickTop="1" x14ac:dyDescent="0.35">
      <c r="A2740" t="s">
        <v>13477</v>
      </c>
      <c r="B2740" t="s">
        <v>13537</v>
      </c>
      <c r="C2740" t="s">
        <v>4585</v>
      </c>
      <c r="D2740" t="s">
        <v>13538</v>
      </c>
      <c r="E2740" t="s">
        <v>3407</v>
      </c>
      <c r="F2740">
        <v>2</v>
      </c>
      <c r="G2740" t="s">
        <v>2509</v>
      </c>
      <c r="H2740" t="s">
        <v>2510</v>
      </c>
      <c r="I2740" t="s">
        <v>2511</v>
      </c>
      <c r="J2740" t="s">
        <v>3408</v>
      </c>
      <c r="K2740" t="s">
        <v>3109</v>
      </c>
      <c r="L2740" t="s">
        <v>2058</v>
      </c>
      <c r="M2740" t="s">
        <v>2693</v>
      </c>
      <c r="N2740">
        <v>0</v>
      </c>
      <c r="O2740">
        <v>0</v>
      </c>
      <c r="P2740">
        <v>0</v>
      </c>
      <c r="Q2740">
        <v>13260</v>
      </c>
      <c r="R2740">
        <v>0</v>
      </c>
      <c r="S2740">
        <v>0</v>
      </c>
      <c r="T2740">
        <v>0</v>
      </c>
      <c r="U2740">
        <v>0</v>
      </c>
      <c r="V2740">
        <v>0</v>
      </c>
      <c r="W2740">
        <v>0</v>
      </c>
      <c r="X2740">
        <v>0</v>
      </c>
      <c r="Y2740">
        <v>0</v>
      </c>
      <c r="Z2740">
        <v>0</v>
      </c>
      <c r="AA2740">
        <v>0</v>
      </c>
      <c r="AB2740">
        <v>0</v>
      </c>
      <c r="AC2740">
        <v>0</v>
      </c>
      <c r="AD2740">
        <v>0</v>
      </c>
      <c r="AE2740">
        <v>0</v>
      </c>
      <c r="AF2740">
        <v>0</v>
      </c>
      <c r="AG2740" t="s">
        <v>13539</v>
      </c>
      <c r="AH2740" s="21" t="str">
        <f t="shared" si="84"/>
        <v>YN23</v>
      </c>
      <c r="AI2740" s="21">
        <v>58.500000000000014</v>
      </c>
      <c r="AJ2740" s="21">
        <f t="shared" si="85"/>
        <v>100</v>
      </c>
      <c r="AK2740" s="21" t="s">
        <v>2060</v>
      </c>
      <c r="AL2740" t="s">
        <v>3411</v>
      </c>
      <c r="AM2740" t="s">
        <v>53</v>
      </c>
      <c r="AN2740" t="s">
        <v>2029</v>
      </c>
    </row>
    <row r="2741" spans="1:40" ht="15" hidden="1" thickTop="1" x14ac:dyDescent="0.35">
      <c r="A2741" t="s">
        <v>13481</v>
      </c>
      <c r="B2741" t="s">
        <v>13541</v>
      </c>
      <c r="C2741" t="s">
        <v>2945</v>
      </c>
      <c r="D2741" t="s">
        <v>13542</v>
      </c>
      <c r="E2741" t="s">
        <v>2946</v>
      </c>
      <c r="F2741">
        <v>1</v>
      </c>
      <c r="G2741" t="s">
        <v>2816</v>
      </c>
      <c r="H2741" t="s">
        <v>2620</v>
      </c>
      <c r="I2741" t="s">
        <v>2511</v>
      </c>
      <c r="J2741" t="s">
        <v>2947</v>
      </c>
      <c r="K2741" t="s">
        <v>2818</v>
      </c>
      <c r="L2741" t="s">
        <v>2058</v>
      </c>
      <c r="M2741" t="s">
        <v>2059</v>
      </c>
      <c r="N2741">
        <v>0</v>
      </c>
      <c r="O2741">
        <v>0</v>
      </c>
      <c r="P2741">
        <v>0</v>
      </c>
      <c r="Q2741">
        <v>24480</v>
      </c>
      <c r="R2741">
        <v>0</v>
      </c>
      <c r="S2741">
        <v>0</v>
      </c>
      <c r="T2741">
        <v>0</v>
      </c>
      <c r="U2741">
        <v>0</v>
      </c>
      <c r="V2741">
        <v>0</v>
      </c>
      <c r="W2741">
        <v>0</v>
      </c>
      <c r="X2741">
        <v>0</v>
      </c>
      <c r="Y2741">
        <v>0</v>
      </c>
      <c r="Z2741">
        <v>0</v>
      </c>
      <c r="AA2741">
        <v>0</v>
      </c>
      <c r="AB2741">
        <v>0</v>
      </c>
      <c r="AC2741">
        <v>0</v>
      </c>
      <c r="AD2741">
        <v>0</v>
      </c>
      <c r="AE2741">
        <v>0</v>
      </c>
      <c r="AF2741">
        <v>0</v>
      </c>
      <c r="AG2741" t="s">
        <v>13543</v>
      </c>
      <c r="AH2741" s="21" t="str">
        <f t="shared" si="84"/>
        <v>YN23</v>
      </c>
      <c r="AI2741" s="21">
        <v>107.92500000000001</v>
      </c>
      <c r="AJ2741" s="21">
        <f t="shared" si="85"/>
        <v>100</v>
      </c>
      <c r="AK2741" s="21" t="s">
        <v>2060</v>
      </c>
      <c r="AL2741" t="s">
        <v>2949</v>
      </c>
      <c r="AM2741" t="s">
        <v>53</v>
      </c>
      <c r="AN2741" t="s">
        <v>2029</v>
      </c>
    </row>
    <row r="2742" spans="1:40" ht="15" hidden="1" thickTop="1" x14ac:dyDescent="0.35">
      <c r="A2742" t="s">
        <v>13485</v>
      </c>
      <c r="B2742" t="s">
        <v>13545</v>
      </c>
      <c r="C2742" t="s">
        <v>2522</v>
      </c>
      <c r="D2742" t="s">
        <v>13546</v>
      </c>
      <c r="E2742" t="s">
        <v>61</v>
      </c>
      <c r="F2742">
        <v>2</v>
      </c>
      <c r="G2742" t="s">
        <v>2524</v>
      </c>
      <c r="H2742" t="s">
        <v>2056</v>
      </c>
      <c r="I2742" t="s">
        <v>2511</v>
      </c>
      <c r="J2742" t="s">
        <v>2525</v>
      </c>
      <c r="K2742" t="s">
        <v>62</v>
      </c>
      <c r="L2742" t="s">
        <v>2058</v>
      </c>
      <c r="M2742" t="s">
        <v>2059</v>
      </c>
      <c r="N2742">
        <v>1</v>
      </c>
      <c r="O2742">
        <v>22</v>
      </c>
      <c r="P2742">
        <v>0.09</v>
      </c>
      <c r="Q2742">
        <v>24480</v>
      </c>
      <c r="R2742">
        <v>0</v>
      </c>
      <c r="S2742">
        <v>0</v>
      </c>
      <c r="T2742">
        <v>0</v>
      </c>
      <c r="U2742">
        <v>0</v>
      </c>
      <c r="V2742">
        <v>0</v>
      </c>
      <c r="W2742">
        <v>0</v>
      </c>
      <c r="X2742">
        <v>1</v>
      </c>
      <c r="Y2742">
        <v>22</v>
      </c>
      <c r="Z2742">
        <v>0.09</v>
      </c>
      <c r="AA2742">
        <v>0</v>
      </c>
      <c r="AB2742">
        <v>0</v>
      </c>
      <c r="AC2742">
        <v>0</v>
      </c>
      <c r="AD2742">
        <v>0</v>
      </c>
      <c r="AE2742">
        <v>0</v>
      </c>
      <c r="AF2742">
        <v>0</v>
      </c>
      <c r="AG2742" t="s">
        <v>13547</v>
      </c>
      <c r="AH2742" s="21" t="str">
        <f t="shared" si="84"/>
        <v>YN23</v>
      </c>
      <c r="AI2742" s="21">
        <v>107.92500000000001</v>
      </c>
      <c r="AJ2742" s="21">
        <f t="shared" si="85"/>
        <v>99.91013071895425</v>
      </c>
      <c r="AK2742" s="21" t="s">
        <v>2060</v>
      </c>
      <c r="AL2742" t="s">
        <v>2527</v>
      </c>
      <c r="AM2742" t="s">
        <v>53</v>
      </c>
      <c r="AN2742" t="s">
        <v>2031</v>
      </c>
    </row>
    <row r="2743" spans="1:40" ht="15" hidden="1" thickTop="1" x14ac:dyDescent="0.35">
      <c r="A2743" t="s">
        <v>13489</v>
      </c>
      <c r="B2743" t="s">
        <v>13549</v>
      </c>
      <c r="C2743" t="s">
        <v>3351</v>
      </c>
      <c r="D2743" t="s">
        <v>13550</v>
      </c>
      <c r="E2743" t="s">
        <v>2681</v>
      </c>
      <c r="F2743">
        <v>1</v>
      </c>
      <c r="G2743" t="s">
        <v>2682</v>
      </c>
      <c r="H2743" t="s">
        <v>2620</v>
      </c>
      <c r="I2743" t="s">
        <v>2511</v>
      </c>
      <c r="J2743" t="s">
        <v>2683</v>
      </c>
      <c r="K2743" t="s">
        <v>2684</v>
      </c>
      <c r="L2743" t="s">
        <v>2058</v>
      </c>
      <c r="M2743" t="s">
        <v>2488</v>
      </c>
      <c r="N2743">
        <v>0</v>
      </c>
      <c r="O2743">
        <v>0</v>
      </c>
      <c r="P2743">
        <v>0</v>
      </c>
      <c r="Q2743">
        <v>16320</v>
      </c>
      <c r="R2743">
        <v>0</v>
      </c>
      <c r="S2743">
        <v>0</v>
      </c>
      <c r="T2743">
        <v>0</v>
      </c>
      <c r="U2743">
        <v>0</v>
      </c>
      <c r="V2743">
        <v>0</v>
      </c>
      <c r="W2743">
        <v>0</v>
      </c>
      <c r="X2743">
        <v>0</v>
      </c>
      <c r="Y2743">
        <v>0</v>
      </c>
      <c r="Z2743">
        <v>0</v>
      </c>
      <c r="AA2743">
        <v>0</v>
      </c>
      <c r="AB2743">
        <v>0</v>
      </c>
      <c r="AC2743">
        <v>0</v>
      </c>
      <c r="AD2743">
        <v>0</v>
      </c>
      <c r="AE2743">
        <v>0</v>
      </c>
      <c r="AF2743">
        <v>0</v>
      </c>
      <c r="AG2743" t="s">
        <v>13551</v>
      </c>
      <c r="AH2743" s="21" t="str">
        <f t="shared" si="84"/>
        <v>YN23</v>
      </c>
      <c r="AI2743" s="21">
        <v>72.000000000000014</v>
      </c>
      <c r="AJ2743" s="21">
        <f t="shared" si="85"/>
        <v>100</v>
      </c>
      <c r="AK2743" s="21" t="s">
        <v>2060</v>
      </c>
      <c r="AL2743" t="s">
        <v>2686</v>
      </c>
      <c r="AM2743" t="s">
        <v>53</v>
      </c>
      <c r="AN2743" t="s">
        <v>2029</v>
      </c>
    </row>
    <row r="2744" spans="1:40" ht="15" hidden="1" thickTop="1" x14ac:dyDescent="0.35">
      <c r="A2744" t="s">
        <v>13493</v>
      </c>
      <c r="B2744" t="s">
        <v>13553</v>
      </c>
      <c r="C2744" t="s">
        <v>3632</v>
      </c>
      <c r="D2744" t="s">
        <v>13554</v>
      </c>
      <c r="E2744" t="s">
        <v>45</v>
      </c>
      <c r="F2744">
        <v>1</v>
      </c>
      <c r="G2744" t="s">
        <v>2055</v>
      </c>
      <c r="H2744" t="s">
        <v>2056</v>
      </c>
      <c r="I2744" t="s">
        <v>2511</v>
      </c>
      <c r="J2744" t="s">
        <v>3634</v>
      </c>
      <c r="K2744" t="s">
        <v>42</v>
      </c>
      <c r="L2744" t="s">
        <v>2058</v>
      </c>
      <c r="M2744" t="s">
        <v>2059</v>
      </c>
      <c r="N2744">
        <v>0</v>
      </c>
      <c r="O2744">
        <v>0</v>
      </c>
      <c r="P2744">
        <v>0</v>
      </c>
      <c r="Q2744">
        <v>24480</v>
      </c>
      <c r="R2744">
        <v>0</v>
      </c>
      <c r="S2744">
        <v>0</v>
      </c>
      <c r="T2744">
        <v>0</v>
      </c>
      <c r="U2744">
        <v>0</v>
      </c>
      <c r="V2744">
        <v>0</v>
      </c>
      <c r="W2744">
        <v>0</v>
      </c>
      <c r="X2744">
        <v>0</v>
      </c>
      <c r="Y2744">
        <v>0</v>
      </c>
      <c r="Z2744">
        <v>0</v>
      </c>
      <c r="AA2744">
        <v>0</v>
      </c>
      <c r="AB2744">
        <v>0</v>
      </c>
      <c r="AC2744">
        <v>0</v>
      </c>
      <c r="AD2744">
        <v>0</v>
      </c>
      <c r="AE2744">
        <v>0</v>
      </c>
      <c r="AF2744">
        <v>0</v>
      </c>
      <c r="AG2744" t="s">
        <v>13555</v>
      </c>
      <c r="AH2744" s="21" t="str">
        <f t="shared" si="84"/>
        <v>YR21</v>
      </c>
      <c r="AI2744" s="21">
        <v>107.92500000000001</v>
      </c>
      <c r="AJ2744" s="21">
        <f t="shared" si="85"/>
        <v>100</v>
      </c>
      <c r="AK2744" s="21" t="s">
        <v>2060</v>
      </c>
      <c r="AL2744" t="s">
        <v>3636</v>
      </c>
      <c r="AM2744" t="s">
        <v>53</v>
      </c>
      <c r="AN2744" t="s">
        <v>2030</v>
      </c>
    </row>
    <row r="2745" spans="1:40" ht="15" hidden="1" thickTop="1" x14ac:dyDescent="0.35">
      <c r="A2745" t="s">
        <v>2320</v>
      </c>
      <c r="B2745" t="s">
        <v>13557</v>
      </c>
      <c r="C2745" t="s">
        <v>5977</v>
      </c>
      <c r="D2745" t="s">
        <v>13558</v>
      </c>
      <c r="E2745" t="s">
        <v>4055</v>
      </c>
      <c r="F2745">
        <v>1</v>
      </c>
      <c r="G2745" t="s">
        <v>2509</v>
      </c>
      <c r="H2745" t="s">
        <v>2510</v>
      </c>
      <c r="I2745" t="s">
        <v>2511</v>
      </c>
      <c r="J2745" t="s">
        <v>2794</v>
      </c>
      <c r="K2745" t="s">
        <v>2669</v>
      </c>
      <c r="L2745" t="s">
        <v>2058</v>
      </c>
      <c r="M2745" t="s">
        <v>2059</v>
      </c>
      <c r="N2745">
        <v>1</v>
      </c>
      <c r="O2745">
        <v>59</v>
      </c>
      <c r="P2745">
        <v>0.24</v>
      </c>
      <c r="Q2745">
        <v>24480</v>
      </c>
      <c r="R2745">
        <v>1</v>
      </c>
      <c r="S2745">
        <v>59</v>
      </c>
      <c r="T2745">
        <v>0.24</v>
      </c>
      <c r="U2745">
        <v>0</v>
      </c>
      <c r="V2745">
        <v>0</v>
      </c>
      <c r="W2745">
        <v>0</v>
      </c>
      <c r="X2745">
        <v>0</v>
      </c>
      <c r="Y2745">
        <v>0</v>
      </c>
      <c r="Z2745">
        <v>0</v>
      </c>
      <c r="AA2745">
        <v>0</v>
      </c>
      <c r="AB2745">
        <v>0</v>
      </c>
      <c r="AC2745">
        <v>0</v>
      </c>
      <c r="AD2745">
        <v>0</v>
      </c>
      <c r="AE2745">
        <v>0</v>
      </c>
      <c r="AF2745">
        <v>0</v>
      </c>
      <c r="AG2745" t="s">
        <v>13559</v>
      </c>
      <c r="AH2745" s="21" t="str">
        <f t="shared" si="84"/>
        <v>YR21</v>
      </c>
      <c r="AI2745" s="21">
        <v>107.92500000000001</v>
      </c>
      <c r="AJ2745" s="21">
        <f t="shared" si="85"/>
        <v>99.758986928104576</v>
      </c>
      <c r="AK2745" s="21" t="s">
        <v>2060</v>
      </c>
      <c r="AL2745" t="s">
        <v>2515</v>
      </c>
      <c r="AM2745" t="s">
        <v>53</v>
      </c>
      <c r="AN2745" t="s">
        <v>2032</v>
      </c>
    </row>
    <row r="2746" spans="1:40" ht="15" hidden="1" thickTop="1" x14ac:dyDescent="0.35">
      <c r="A2746" t="s">
        <v>13500</v>
      </c>
      <c r="B2746" t="s">
        <v>13561</v>
      </c>
      <c r="C2746" t="s">
        <v>2925</v>
      </c>
      <c r="D2746" t="s">
        <v>13562</v>
      </c>
      <c r="E2746" t="s">
        <v>2920</v>
      </c>
      <c r="F2746">
        <v>1</v>
      </c>
      <c r="G2746" t="s">
        <v>2682</v>
      </c>
      <c r="H2746" t="s">
        <v>2620</v>
      </c>
      <c r="I2746" t="s">
        <v>2511</v>
      </c>
      <c r="J2746" t="s">
        <v>2921</v>
      </c>
      <c r="K2746" t="s">
        <v>2684</v>
      </c>
      <c r="L2746" t="s">
        <v>2058</v>
      </c>
      <c r="M2746" t="s">
        <v>2310</v>
      </c>
      <c r="N2746">
        <v>2</v>
      </c>
      <c r="O2746">
        <v>28</v>
      </c>
      <c r="P2746">
        <v>0.17</v>
      </c>
      <c r="Q2746">
        <v>16320</v>
      </c>
      <c r="R2746">
        <v>0</v>
      </c>
      <c r="S2746">
        <v>0</v>
      </c>
      <c r="T2746">
        <v>0</v>
      </c>
      <c r="U2746">
        <v>0</v>
      </c>
      <c r="V2746">
        <v>0</v>
      </c>
      <c r="W2746">
        <v>0</v>
      </c>
      <c r="X2746">
        <v>0</v>
      </c>
      <c r="Y2746">
        <v>0</v>
      </c>
      <c r="Z2746">
        <v>0</v>
      </c>
      <c r="AA2746">
        <v>2</v>
      </c>
      <c r="AB2746">
        <v>28</v>
      </c>
      <c r="AC2746">
        <v>0.17</v>
      </c>
      <c r="AD2746">
        <v>0</v>
      </c>
      <c r="AE2746">
        <v>0</v>
      </c>
      <c r="AF2746">
        <v>0</v>
      </c>
      <c r="AG2746" t="s">
        <v>13563</v>
      </c>
      <c r="AH2746" s="21" t="str">
        <f t="shared" si="84"/>
        <v>YN23</v>
      </c>
      <c r="AI2746" s="21">
        <v>72</v>
      </c>
      <c r="AJ2746" s="21">
        <f t="shared" si="85"/>
        <v>99.828431372549019</v>
      </c>
      <c r="AK2746" s="21" t="s">
        <v>2060</v>
      </c>
      <c r="AL2746" t="s">
        <v>2923</v>
      </c>
      <c r="AM2746" t="s">
        <v>53</v>
      </c>
      <c r="AN2746" t="s">
        <v>2029</v>
      </c>
    </row>
    <row r="2747" spans="1:40" ht="15" hidden="1" thickTop="1" x14ac:dyDescent="0.35">
      <c r="A2747" t="s">
        <v>13504</v>
      </c>
      <c r="B2747" t="s">
        <v>13566</v>
      </c>
      <c r="C2747" t="s">
        <v>6457</v>
      </c>
      <c r="D2747" t="s">
        <v>13567</v>
      </c>
      <c r="E2747" t="s">
        <v>2705</v>
      </c>
      <c r="F2747">
        <v>1</v>
      </c>
      <c r="G2747" t="s">
        <v>2593</v>
      </c>
      <c r="H2747" t="s">
        <v>2056</v>
      </c>
      <c r="I2747" t="s">
        <v>2511</v>
      </c>
      <c r="J2747" t="s">
        <v>2594</v>
      </c>
      <c r="K2747" t="s">
        <v>65</v>
      </c>
      <c r="L2747" t="s">
        <v>2058</v>
      </c>
      <c r="M2747" t="s">
        <v>2059</v>
      </c>
      <c r="N2747">
        <v>1</v>
      </c>
      <c r="O2747">
        <v>16</v>
      </c>
      <c r="P2747">
        <v>7.0000000000000007E-2</v>
      </c>
      <c r="Q2747">
        <v>24480</v>
      </c>
      <c r="R2747">
        <v>1</v>
      </c>
      <c r="S2747">
        <v>16</v>
      </c>
      <c r="T2747">
        <v>7.0000000000000007E-2</v>
      </c>
      <c r="U2747">
        <v>0</v>
      </c>
      <c r="V2747">
        <v>0</v>
      </c>
      <c r="W2747">
        <v>0</v>
      </c>
      <c r="X2747">
        <v>0</v>
      </c>
      <c r="Y2747">
        <v>0</v>
      </c>
      <c r="Z2747">
        <v>0</v>
      </c>
      <c r="AA2747">
        <v>0</v>
      </c>
      <c r="AB2747">
        <v>0</v>
      </c>
      <c r="AC2747">
        <v>0</v>
      </c>
      <c r="AD2747">
        <v>0</v>
      </c>
      <c r="AE2747">
        <v>0</v>
      </c>
      <c r="AF2747">
        <v>0</v>
      </c>
      <c r="AG2747" t="s">
        <v>13568</v>
      </c>
      <c r="AH2747" s="21" t="str">
        <f t="shared" si="84"/>
        <v>YN23</v>
      </c>
      <c r="AI2747" s="21">
        <v>107.92500000000001</v>
      </c>
      <c r="AJ2747" s="21">
        <f t="shared" si="85"/>
        <v>99.93464052287581</v>
      </c>
      <c r="AK2747" s="21" t="s">
        <v>2060</v>
      </c>
      <c r="AL2747" t="s">
        <v>2527</v>
      </c>
      <c r="AM2747" t="s">
        <v>53</v>
      </c>
      <c r="AN2747" t="s">
        <v>2031</v>
      </c>
    </row>
    <row r="2748" spans="1:40" ht="15" hidden="1" thickTop="1" x14ac:dyDescent="0.35">
      <c r="A2748" t="s">
        <v>13508</v>
      </c>
      <c r="B2748" t="s">
        <v>13570</v>
      </c>
      <c r="C2748" t="s">
        <v>2904</v>
      </c>
      <c r="D2748" t="s">
        <v>13571</v>
      </c>
      <c r="E2748" t="s">
        <v>2705</v>
      </c>
      <c r="F2748">
        <v>1</v>
      </c>
      <c r="G2748" t="s">
        <v>2593</v>
      </c>
      <c r="H2748" t="s">
        <v>2056</v>
      </c>
      <c r="I2748" t="s">
        <v>2511</v>
      </c>
      <c r="J2748" t="s">
        <v>2594</v>
      </c>
      <c r="K2748" t="s">
        <v>65</v>
      </c>
      <c r="L2748" t="s">
        <v>2058</v>
      </c>
      <c r="M2748" t="s">
        <v>2059</v>
      </c>
      <c r="N2748">
        <v>0</v>
      </c>
      <c r="O2748">
        <v>0</v>
      </c>
      <c r="P2748">
        <v>0</v>
      </c>
      <c r="Q2748">
        <v>24480</v>
      </c>
      <c r="R2748">
        <v>0</v>
      </c>
      <c r="S2748">
        <v>0</v>
      </c>
      <c r="T2748">
        <v>0</v>
      </c>
      <c r="U2748">
        <v>0</v>
      </c>
      <c r="V2748">
        <v>0</v>
      </c>
      <c r="W2748">
        <v>0</v>
      </c>
      <c r="X2748">
        <v>0</v>
      </c>
      <c r="Y2748">
        <v>0</v>
      </c>
      <c r="Z2748">
        <v>0</v>
      </c>
      <c r="AA2748">
        <v>0</v>
      </c>
      <c r="AB2748">
        <v>0</v>
      </c>
      <c r="AC2748">
        <v>0</v>
      </c>
      <c r="AD2748">
        <v>0</v>
      </c>
      <c r="AE2748">
        <v>0</v>
      </c>
      <c r="AF2748">
        <v>0</v>
      </c>
      <c r="AG2748" t="s">
        <v>13572</v>
      </c>
      <c r="AH2748" s="21" t="str">
        <f t="shared" si="84"/>
        <v>YN23</v>
      </c>
      <c r="AI2748" s="21">
        <v>107.92500000000001</v>
      </c>
      <c r="AJ2748" s="21">
        <f t="shared" si="85"/>
        <v>100</v>
      </c>
      <c r="AK2748" s="21" t="s">
        <v>2060</v>
      </c>
      <c r="AL2748" t="s">
        <v>2527</v>
      </c>
      <c r="AM2748" t="s">
        <v>53</v>
      </c>
      <c r="AN2748" t="s">
        <v>2031</v>
      </c>
    </row>
    <row r="2749" spans="1:40" ht="15" hidden="1" thickTop="1" x14ac:dyDescent="0.35">
      <c r="A2749" t="s">
        <v>13512</v>
      </c>
      <c r="B2749" t="s">
        <v>13574</v>
      </c>
      <c r="C2749" t="s">
        <v>3444</v>
      </c>
      <c r="D2749" t="s">
        <v>13575</v>
      </c>
      <c r="E2749" t="s">
        <v>558</v>
      </c>
      <c r="F2749">
        <v>1</v>
      </c>
      <c r="G2749" t="s">
        <v>2524</v>
      </c>
      <c r="H2749" t="s">
        <v>2056</v>
      </c>
      <c r="I2749" t="s">
        <v>2511</v>
      </c>
      <c r="J2749" t="s">
        <v>2556</v>
      </c>
      <c r="K2749" t="s">
        <v>62</v>
      </c>
      <c r="L2749" t="s">
        <v>2058</v>
      </c>
      <c r="M2749" t="s">
        <v>2170</v>
      </c>
      <c r="N2749">
        <v>0</v>
      </c>
      <c r="O2749">
        <v>0</v>
      </c>
      <c r="P2749">
        <v>0</v>
      </c>
      <c r="Q2749">
        <v>15300</v>
      </c>
      <c r="R2749">
        <v>0</v>
      </c>
      <c r="S2749">
        <v>0</v>
      </c>
      <c r="T2749">
        <v>0</v>
      </c>
      <c r="U2749">
        <v>0</v>
      </c>
      <c r="V2749">
        <v>0</v>
      </c>
      <c r="W2749">
        <v>0</v>
      </c>
      <c r="X2749">
        <v>0</v>
      </c>
      <c r="Y2749">
        <v>0</v>
      </c>
      <c r="Z2749">
        <v>0</v>
      </c>
      <c r="AA2749">
        <v>0</v>
      </c>
      <c r="AB2749">
        <v>0</v>
      </c>
      <c r="AC2749">
        <v>0</v>
      </c>
      <c r="AD2749">
        <v>0</v>
      </c>
      <c r="AE2749">
        <v>0</v>
      </c>
      <c r="AF2749">
        <v>0</v>
      </c>
      <c r="AG2749" t="s">
        <v>13576</v>
      </c>
      <c r="AH2749" s="21" t="str">
        <f t="shared" si="84"/>
        <v>YN23</v>
      </c>
      <c r="AI2749" s="21">
        <v>67.5</v>
      </c>
      <c r="AJ2749" s="21">
        <f t="shared" si="85"/>
        <v>100</v>
      </c>
      <c r="AK2749" s="21" t="s">
        <v>2060</v>
      </c>
      <c r="AL2749" t="s">
        <v>2527</v>
      </c>
      <c r="AM2749" t="s">
        <v>53</v>
      </c>
      <c r="AN2749" t="s">
        <v>2030</v>
      </c>
    </row>
    <row r="2750" spans="1:40" ht="15" hidden="1" thickTop="1" x14ac:dyDescent="0.35">
      <c r="A2750" t="s">
        <v>2323</v>
      </c>
      <c r="B2750" t="s">
        <v>13578</v>
      </c>
      <c r="C2750" t="s">
        <v>3857</v>
      </c>
      <c r="D2750" t="s">
        <v>13579</v>
      </c>
      <c r="E2750" t="s">
        <v>558</v>
      </c>
      <c r="F2750">
        <v>2</v>
      </c>
      <c r="G2750" t="s">
        <v>2524</v>
      </c>
      <c r="H2750" t="s">
        <v>2056</v>
      </c>
      <c r="I2750" t="s">
        <v>2511</v>
      </c>
      <c r="J2750" t="s">
        <v>2532</v>
      </c>
      <c r="K2750" t="s">
        <v>62</v>
      </c>
      <c r="L2750" t="s">
        <v>2058</v>
      </c>
      <c r="M2750" t="s">
        <v>2059</v>
      </c>
      <c r="N2750">
        <v>0</v>
      </c>
      <c r="O2750">
        <v>0</v>
      </c>
      <c r="P2750">
        <v>0</v>
      </c>
      <c r="Q2750">
        <v>24480</v>
      </c>
      <c r="R2750">
        <v>0</v>
      </c>
      <c r="S2750">
        <v>0</v>
      </c>
      <c r="T2750">
        <v>0</v>
      </c>
      <c r="U2750">
        <v>0</v>
      </c>
      <c r="V2750">
        <v>0</v>
      </c>
      <c r="W2750">
        <v>0</v>
      </c>
      <c r="X2750">
        <v>0</v>
      </c>
      <c r="Y2750">
        <v>0</v>
      </c>
      <c r="Z2750">
        <v>0</v>
      </c>
      <c r="AA2750">
        <v>0</v>
      </c>
      <c r="AB2750">
        <v>0</v>
      </c>
      <c r="AC2750">
        <v>0</v>
      </c>
      <c r="AD2750">
        <v>0</v>
      </c>
      <c r="AE2750">
        <v>0</v>
      </c>
      <c r="AF2750">
        <v>0</v>
      </c>
      <c r="AG2750" t="s">
        <v>13580</v>
      </c>
      <c r="AH2750" s="21" t="str">
        <f t="shared" si="84"/>
        <v>YN23</v>
      </c>
      <c r="AI2750" s="21">
        <v>107.92500000000001</v>
      </c>
      <c r="AJ2750" s="21">
        <f t="shared" si="85"/>
        <v>100</v>
      </c>
      <c r="AK2750" s="21" t="s">
        <v>2060</v>
      </c>
      <c r="AL2750" t="s">
        <v>2527</v>
      </c>
      <c r="AM2750" t="s">
        <v>53</v>
      </c>
      <c r="AN2750" t="s">
        <v>2032</v>
      </c>
    </row>
    <row r="2751" spans="1:40" ht="15" hidden="1" thickTop="1" x14ac:dyDescent="0.35">
      <c r="A2751" t="s">
        <v>8357</v>
      </c>
      <c r="B2751" t="s">
        <v>13582</v>
      </c>
      <c r="C2751" t="s">
        <v>3266</v>
      </c>
      <c r="D2751" t="s">
        <v>13583</v>
      </c>
      <c r="E2751" t="s">
        <v>2938</v>
      </c>
      <c r="F2751">
        <v>1</v>
      </c>
      <c r="G2751" t="s">
        <v>2593</v>
      </c>
      <c r="H2751" t="s">
        <v>2056</v>
      </c>
      <c r="I2751" t="s">
        <v>2511</v>
      </c>
      <c r="J2751" t="s">
        <v>3268</v>
      </c>
      <c r="K2751" t="s">
        <v>62</v>
      </c>
      <c r="L2751" t="s">
        <v>2058</v>
      </c>
      <c r="M2751" t="s">
        <v>2170</v>
      </c>
      <c r="N2751">
        <v>2</v>
      </c>
      <c r="O2751">
        <v>64</v>
      </c>
      <c r="P2751">
        <v>0.42</v>
      </c>
      <c r="Q2751">
        <v>15300</v>
      </c>
      <c r="R2751">
        <v>0</v>
      </c>
      <c r="S2751">
        <v>0</v>
      </c>
      <c r="T2751">
        <v>0</v>
      </c>
      <c r="U2751">
        <v>0</v>
      </c>
      <c r="V2751">
        <v>0</v>
      </c>
      <c r="W2751">
        <v>0</v>
      </c>
      <c r="X2751">
        <v>2</v>
      </c>
      <c r="Y2751">
        <v>64</v>
      </c>
      <c r="Z2751">
        <v>0.42</v>
      </c>
      <c r="AA2751">
        <v>0</v>
      </c>
      <c r="AB2751">
        <v>0</v>
      </c>
      <c r="AC2751">
        <v>0</v>
      </c>
      <c r="AD2751">
        <v>0</v>
      </c>
      <c r="AE2751">
        <v>0</v>
      </c>
      <c r="AF2751">
        <v>0</v>
      </c>
      <c r="AG2751" t="s">
        <v>13584</v>
      </c>
      <c r="AH2751" s="21" t="str">
        <f t="shared" si="84"/>
        <v>YN23</v>
      </c>
      <c r="AI2751" s="21">
        <v>67.5</v>
      </c>
      <c r="AJ2751" s="21">
        <f t="shared" si="85"/>
        <v>99.58169934640523</v>
      </c>
      <c r="AK2751" s="21" t="s">
        <v>2063</v>
      </c>
      <c r="AL2751" t="s">
        <v>2527</v>
      </c>
      <c r="AM2751" t="s">
        <v>53</v>
      </c>
      <c r="AN2751" t="s">
        <v>2030</v>
      </c>
    </row>
    <row r="2752" spans="1:40" ht="15" hidden="1" thickTop="1" x14ac:dyDescent="0.35">
      <c r="A2752" t="s">
        <v>8362</v>
      </c>
      <c r="B2752" t="s">
        <v>13586</v>
      </c>
      <c r="C2752" t="s">
        <v>3266</v>
      </c>
      <c r="D2752" t="s">
        <v>13587</v>
      </c>
      <c r="E2752" t="s">
        <v>2938</v>
      </c>
      <c r="F2752">
        <v>1</v>
      </c>
      <c r="G2752" t="s">
        <v>2593</v>
      </c>
      <c r="H2752" t="s">
        <v>2056</v>
      </c>
      <c r="I2752" t="s">
        <v>2511</v>
      </c>
      <c r="J2752" t="s">
        <v>3268</v>
      </c>
      <c r="K2752" t="s">
        <v>62</v>
      </c>
      <c r="L2752" t="s">
        <v>2058</v>
      </c>
      <c r="M2752" t="s">
        <v>2170</v>
      </c>
      <c r="N2752">
        <v>1</v>
      </c>
      <c r="O2752">
        <v>34</v>
      </c>
      <c r="P2752">
        <v>0.22</v>
      </c>
      <c r="Q2752">
        <v>15300</v>
      </c>
      <c r="R2752">
        <v>0</v>
      </c>
      <c r="S2752">
        <v>0</v>
      </c>
      <c r="T2752">
        <v>0</v>
      </c>
      <c r="U2752">
        <v>0</v>
      </c>
      <c r="V2752">
        <v>0</v>
      </c>
      <c r="W2752">
        <v>0</v>
      </c>
      <c r="X2752">
        <v>0</v>
      </c>
      <c r="Y2752">
        <v>0</v>
      </c>
      <c r="Z2752">
        <v>0</v>
      </c>
      <c r="AA2752">
        <v>1</v>
      </c>
      <c r="AB2752">
        <v>34</v>
      </c>
      <c r="AC2752">
        <v>0.22</v>
      </c>
      <c r="AD2752">
        <v>0</v>
      </c>
      <c r="AE2752">
        <v>0</v>
      </c>
      <c r="AF2752">
        <v>0</v>
      </c>
      <c r="AG2752" t="s">
        <v>13588</v>
      </c>
      <c r="AH2752" s="21" t="str">
        <f t="shared" si="84"/>
        <v>YN23</v>
      </c>
      <c r="AI2752" s="21">
        <v>67.5</v>
      </c>
      <c r="AJ2752" s="21">
        <f t="shared" si="85"/>
        <v>99.777777777777771</v>
      </c>
      <c r="AK2752" s="21" t="s">
        <v>2060</v>
      </c>
      <c r="AL2752" t="s">
        <v>2527</v>
      </c>
      <c r="AM2752" t="s">
        <v>53</v>
      </c>
      <c r="AN2752" t="s">
        <v>2032</v>
      </c>
    </row>
    <row r="2753" spans="1:40" ht="15" hidden="1" thickTop="1" x14ac:dyDescent="0.35">
      <c r="A2753" t="s">
        <v>8366</v>
      </c>
      <c r="B2753" t="s">
        <v>13590</v>
      </c>
      <c r="C2753" t="s">
        <v>3093</v>
      </c>
      <c r="D2753" t="s">
        <v>13591</v>
      </c>
      <c r="E2753" t="s">
        <v>88</v>
      </c>
      <c r="F2753">
        <v>1</v>
      </c>
      <c r="G2753" t="s">
        <v>2055</v>
      </c>
      <c r="H2753" t="s">
        <v>2056</v>
      </c>
      <c r="I2753" t="s">
        <v>2511</v>
      </c>
      <c r="J2753" t="s">
        <v>3095</v>
      </c>
      <c r="K2753" t="s">
        <v>63</v>
      </c>
      <c r="L2753" t="s">
        <v>2058</v>
      </c>
      <c r="M2753" t="s">
        <v>2310</v>
      </c>
      <c r="N2753">
        <v>0</v>
      </c>
      <c r="O2753">
        <v>0</v>
      </c>
      <c r="P2753">
        <v>0</v>
      </c>
      <c r="Q2753">
        <v>16320</v>
      </c>
      <c r="R2753">
        <v>0</v>
      </c>
      <c r="S2753">
        <v>0</v>
      </c>
      <c r="T2753">
        <v>0</v>
      </c>
      <c r="U2753">
        <v>0</v>
      </c>
      <c r="V2753">
        <v>0</v>
      </c>
      <c r="W2753">
        <v>0</v>
      </c>
      <c r="X2753">
        <v>0</v>
      </c>
      <c r="Y2753">
        <v>0</v>
      </c>
      <c r="Z2753">
        <v>0</v>
      </c>
      <c r="AA2753">
        <v>0</v>
      </c>
      <c r="AB2753">
        <v>0</v>
      </c>
      <c r="AC2753">
        <v>0</v>
      </c>
      <c r="AD2753">
        <v>0</v>
      </c>
      <c r="AE2753">
        <v>0</v>
      </c>
      <c r="AF2753">
        <v>0</v>
      </c>
      <c r="AG2753" t="s">
        <v>13592</v>
      </c>
      <c r="AH2753" s="21" t="str">
        <f t="shared" si="84"/>
        <v>YN23</v>
      </c>
      <c r="AI2753" s="21">
        <v>72</v>
      </c>
      <c r="AJ2753" s="21">
        <f t="shared" si="85"/>
        <v>100</v>
      </c>
      <c r="AK2753" s="21" t="s">
        <v>2060</v>
      </c>
      <c r="AL2753" t="s">
        <v>3097</v>
      </c>
      <c r="AM2753" t="s">
        <v>53</v>
      </c>
      <c r="AN2753" t="s">
        <v>2029</v>
      </c>
    </row>
    <row r="2754" spans="1:40" ht="15" hidden="1" thickTop="1" x14ac:dyDescent="0.35">
      <c r="A2754" t="s">
        <v>13528</v>
      </c>
      <c r="B2754" t="s">
        <v>13593</v>
      </c>
      <c r="C2754" t="s">
        <v>4708</v>
      </c>
      <c r="D2754" t="s">
        <v>13594</v>
      </c>
      <c r="E2754" t="s">
        <v>2608</v>
      </c>
      <c r="F2754">
        <v>1</v>
      </c>
      <c r="G2754" t="s">
        <v>2633</v>
      </c>
      <c r="H2754" t="s">
        <v>2577</v>
      </c>
      <c r="I2754" t="s">
        <v>2511</v>
      </c>
      <c r="J2754" t="s">
        <v>2675</v>
      </c>
      <c r="K2754" t="s">
        <v>2611</v>
      </c>
      <c r="L2754" t="s">
        <v>2058</v>
      </c>
      <c r="M2754" t="s">
        <v>2059</v>
      </c>
      <c r="N2754">
        <v>0</v>
      </c>
      <c r="O2754">
        <v>0</v>
      </c>
      <c r="P2754">
        <v>0</v>
      </c>
      <c r="Q2754">
        <v>24480</v>
      </c>
      <c r="R2754">
        <v>0</v>
      </c>
      <c r="S2754">
        <v>0</v>
      </c>
      <c r="T2754">
        <v>0</v>
      </c>
      <c r="U2754">
        <v>0</v>
      </c>
      <c r="V2754">
        <v>0</v>
      </c>
      <c r="W2754">
        <v>0</v>
      </c>
      <c r="X2754">
        <v>0</v>
      </c>
      <c r="Y2754">
        <v>0</v>
      </c>
      <c r="Z2754">
        <v>0</v>
      </c>
      <c r="AA2754">
        <v>0</v>
      </c>
      <c r="AB2754">
        <v>0</v>
      </c>
      <c r="AC2754">
        <v>0</v>
      </c>
      <c r="AD2754">
        <v>0</v>
      </c>
      <c r="AE2754">
        <v>0</v>
      </c>
      <c r="AF2754">
        <v>0</v>
      </c>
      <c r="AG2754" t="s">
        <v>13595</v>
      </c>
      <c r="AH2754" s="21" t="str">
        <f t="shared" si="84"/>
        <v>YN23</v>
      </c>
      <c r="AI2754" s="21">
        <v>107.92500000000001</v>
      </c>
      <c r="AJ2754" s="21">
        <f t="shared" si="85"/>
        <v>100</v>
      </c>
      <c r="AK2754" s="21" t="s">
        <v>2060</v>
      </c>
      <c r="AL2754" t="s">
        <v>2581</v>
      </c>
      <c r="AM2754" t="s">
        <v>53</v>
      </c>
      <c r="AN2754" t="s">
        <v>2031</v>
      </c>
    </row>
    <row r="2755" spans="1:40" ht="15" hidden="1" thickTop="1" x14ac:dyDescent="0.35">
      <c r="A2755" t="s">
        <v>13532</v>
      </c>
      <c r="B2755" t="s">
        <v>13597</v>
      </c>
      <c r="C2755" t="s">
        <v>2970</v>
      </c>
      <c r="D2755" t="s">
        <v>13598</v>
      </c>
      <c r="E2755" t="s">
        <v>2608</v>
      </c>
      <c r="F2755">
        <v>1</v>
      </c>
      <c r="G2755" t="s">
        <v>2633</v>
      </c>
      <c r="H2755" t="s">
        <v>2577</v>
      </c>
      <c r="I2755" t="s">
        <v>2511</v>
      </c>
      <c r="J2755" t="s">
        <v>2610</v>
      </c>
      <c r="K2755" t="s">
        <v>2611</v>
      </c>
      <c r="L2755" t="s">
        <v>2058</v>
      </c>
      <c r="M2755" t="s">
        <v>2059</v>
      </c>
      <c r="N2755">
        <v>0</v>
      </c>
      <c r="O2755">
        <v>0</v>
      </c>
      <c r="P2755">
        <v>0</v>
      </c>
      <c r="Q2755">
        <v>24480</v>
      </c>
      <c r="R2755">
        <v>0</v>
      </c>
      <c r="S2755">
        <v>0</v>
      </c>
      <c r="T2755">
        <v>0</v>
      </c>
      <c r="U2755">
        <v>0</v>
      </c>
      <c r="V2755">
        <v>0</v>
      </c>
      <c r="W2755">
        <v>0</v>
      </c>
      <c r="X2755">
        <v>0</v>
      </c>
      <c r="Y2755">
        <v>0</v>
      </c>
      <c r="Z2755">
        <v>0</v>
      </c>
      <c r="AA2755">
        <v>0</v>
      </c>
      <c r="AB2755">
        <v>0</v>
      </c>
      <c r="AC2755">
        <v>0</v>
      </c>
      <c r="AD2755">
        <v>0</v>
      </c>
      <c r="AE2755">
        <v>0</v>
      </c>
      <c r="AF2755">
        <v>0</v>
      </c>
      <c r="AG2755" t="s">
        <v>13599</v>
      </c>
      <c r="AH2755" s="21" t="str">
        <f t="shared" si="84"/>
        <v>YN23</v>
      </c>
      <c r="AI2755" s="21">
        <v>107.92500000000001</v>
      </c>
      <c r="AJ2755" s="21">
        <f t="shared" si="85"/>
        <v>100</v>
      </c>
      <c r="AK2755" s="21" t="s">
        <v>2060</v>
      </c>
      <c r="AL2755" t="s">
        <v>2581</v>
      </c>
      <c r="AM2755" t="s">
        <v>53</v>
      </c>
      <c r="AN2755" t="s">
        <v>2029</v>
      </c>
    </row>
    <row r="2756" spans="1:40" ht="15" hidden="1" thickTop="1" x14ac:dyDescent="0.35">
      <c r="A2756" t="s">
        <v>13536</v>
      </c>
      <c r="B2756" t="s">
        <v>13601</v>
      </c>
      <c r="C2756" t="s">
        <v>2573</v>
      </c>
      <c r="D2756" t="s">
        <v>13602</v>
      </c>
      <c r="E2756" t="s">
        <v>2575</v>
      </c>
      <c r="F2756">
        <v>1</v>
      </c>
      <c r="G2756" t="s">
        <v>2576</v>
      </c>
      <c r="H2756" t="s">
        <v>2577</v>
      </c>
      <c r="I2756" t="s">
        <v>2511</v>
      </c>
      <c r="J2756" t="s">
        <v>2578</v>
      </c>
      <c r="K2756" t="s">
        <v>2579</v>
      </c>
      <c r="L2756" t="s">
        <v>2058</v>
      </c>
      <c r="M2756" t="s">
        <v>2170</v>
      </c>
      <c r="N2756">
        <v>0</v>
      </c>
      <c r="O2756">
        <v>0</v>
      </c>
      <c r="P2756">
        <v>0</v>
      </c>
      <c r="Q2756">
        <v>15300</v>
      </c>
      <c r="R2756">
        <v>0</v>
      </c>
      <c r="S2756">
        <v>0</v>
      </c>
      <c r="T2756">
        <v>0</v>
      </c>
      <c r="U2756">
        <v>0</v>
      </c>
      <c r="V2756">
        <v>0</v>
      </c>
      <c r="W2756">
        <v>0</v>
      </c>
      <c r="X2756">
        <v>0</v>
      </c>
      <c r="Y2756">
        <v>0</v>
      </c>
      <c r="Z2756">
        <v>0</v>
      </c>
      <c r="AA2756">
        <v>0</v>
      </c>
      <c r="AB2756">
        <v>0</v>
      </c>
      <c r="AC2756">
        <v>0</v>
      </c>
      <c r="AD2756">
        <v>0</v>
      </c>
      <c r="AE2756">
        <v>0</v>
      </c>
      <c r="AF2756">
        <v>0</v>
      </c>
      <c r="AG2756" t="s">
        <v>13603</v>
      </c>
      <c r="AH2756" s="21" t="str">
        <f t="shared" si="84"/>
        <v>YN23</v>
      </c>
      <c r="AI2756" s="21">
        <v>67.5</v>
      </c>
      <c r="AJ2756" s="21">
        <f t="shared" si="85"/>
        <v>100</v>
      </c>
      <c r="AK2756" s="21" t="s">
        <v>2060</v>
      </c>
      <c r="AL2756" t="s">
        <v>2613</v>
      </c>
      <c r="AM2756" t="s">
        <v>53</v>
      </c>
      <c r="AN2756" t="s">
        <v>2029</v>
      </c>
    </row>
    <row r="2757" spans="1:40" ht="15" hidden="1" thickTop="1" x14ac:dyDescent="0.35">
      <c r="A2757" t="s">
        <v>13540</v>
      </c>
      <c r="B2757" t="s">
        <v>13605</v>
      </c>
      <c r="C2757" t="s">
        <v>9339</v>
      </c>
      <c r="D2757" t="s">
        <v>13606</v>
      </c>
      <c r="E2757" t="s">
        <v>2667</v>
      </c>
      <c r="F2757">
        <v>1</v>
      </c>
      <c r="G2757" t="s">
        <v>2509</v>
      </c>
      <c r="H2757" t="s">
        <v>2510</v>
      </c>
      <c r="I2757" t="s">
        <v>2511</v>
      </c>
      <c r="J2757" t="s">
        <v>9341</v>
      </c>
      <c r="K2757" t="s">
        <v>3109</v>
      </c>
      <c r="L2757" t="s">
        <v>2058</v>
      </c>
      <c r="M2757" t="s">
        <v>2059</v>
      </c>
      <c r="N2757">
        <v>0</v>
      </c>
      <c r="O2757">
        <v>0</v>
      </c>
      <c r="P2757">
        <v>0</v>
      </c>
      <c r="Q2757">
        <v>24480</v>
      </c>
      <c r="R2757">
        <v>0</v>
      </c>
      <c r="S2757">
        <v>0</v>
      </c>
      <c r="T2757">
        <v>0</v>
      </c>
      <c r="U2757">
        <v>0</v>
      </c>
      <c r="V2757">
        <v>0</v>
      </c>
      <c r="W2757">
        <v>0</v>
      </c>
      <c r="X2757">
        <v>0</v>
      </c>
      <c r="Y2757">
        <v>0</v>
      </c>
      <c r="Z2757">
        <v>0</v>
      </c>
      <c r="AA2757">
        <v>0</v>
      </c>
      <c r="AB2757">
        <v>0</v>
      </c>
      <c r="AC2757">
        <v>0</v>
      </c>
      <c r="AD2757">
        <v>0</v>
      </c>
      <c r="AE2757">
        <v>0</v>
      </c>
      <c r="AF2757">
        <v>0</v>
      </c>
      <c r="AG2757" t="s">
        <v>13607</v>
      </c>
      <c r="AH2757" s="21" t="str">
        <f t="shared" si="84"/>
        <v>YN23</v>
      </c>
      <c r="AI2757" s="21">
        <v>107.92500000000001</v>
      </c>
      <c r="AJ2757" s="21">
        <f t="shared" si="85"/>
        <v>100</v>
      </c>
      <c r="AK2757" s="21" t="s">
        <v>2060</v>
      </c>
      <c r="AL2757" t="s">
        <v>2515</v>
      </c>
      <c r="AM2757" t="s">
        <v>53</v>
      </c>
      <c r="AN2757" t="s">
        <v>2029</v>
      </c>
    </row>
    <row r="2758" spans="1:40" ht="15" hidden="1" thickTop="1" x14ac:dyDescent="0.35">
      <c r="A2758" t="s">
        <v>13544</v>
      </c>
      <c r="B2758" t="s">
        <v>13609</v>
      </c>
      <c r="C2758" t="s">
        <v>5681</v>
      </c>
      <c r="D2758" t="s">
        <v>13610</v>
      </c>
      <c r="E2758" t="s">
        <v>2545</v>
      </c>
      <c r="F2758">
        <v>1</v>
      </c>
      <c r="G2758" t="s">
        <v>2546</v>
      </c>
      <c r="H2758" t="s">
        <v>2510</v>
      </c>
      <c r="I2758" t="s">
        <v>2511</v>
      </c>
      <c r="J2758" t="s">
        <v>2547</v>
      </c>
      <c r="K2758" t="s">
        <v>2548</v>
      </c>
      <c r="L2758" t="s">
        <v>30320</v>
      </c>
      <c r="M2758" t="s">
        <v>13611</v>
      </c>
      <c r="N2758">
        <v>0</v>
      </c>
      <c r="O2758">
        <v>0</v>
      </c>
      <c r="P2758">
        <v>0</v>
      </c>
      <c r="Q2758">
        <v>6240</v>
      </c>
      <c r="R2758">
        <v>0</v>
      </c>
      <c r="S2758">
        <v>0</v>
      </c>
      <c r="T2758">
        <v>0</v>
      </c>
      <c r="U2758">
        <v>0</v>
      </c>
      <c r="V2758">
        <v>0</v>
      </c>
      <c r="W2758">
        <v>0</v>
      </c>
      <c r="X2758">
        <v>0</v>
      </c>
      <c r="Y2758">
        <v>0</v>
      </c>
      <c r="Z2758">
        <v>0</v>
      </c>
      <c r="AA2758">
        <v>0</v>
      </c>
      <c r="AB2758">
        <v>0</v>
      </c>
      <c r="AC2758">
        <v>0</v>
      </c>
      <c r="AD2758">
        <v>0</v>
      </c>
      <c r="AE2758">
        <v>0</v>
      </c>
      <c r="AF2758">
        <v>0</v>
      </c>
      <c r="AG2758" t="s">
        <v>13612</v>
      </c>
      <c r="AH2758" s="21" t="str">
        <f t="shared" si="84"/>
        <v>YN23</v>
      </c>
      <c r="AI2758" s="21">
        <v>36</v>
      </c>
      <c r="AJ2758" s="21">
        <f t="shared" si="85"/>
        <v>100</v>
      </c>
      <c r="AK2758" s="21" t="s">
        <v>2060</v>
      </c>
      <c r="AL2758" t="s">
        <v>2551</v>
      </c>
      <c r="AM2758" t="s">
        <v>53</v>
      </c>
      <c r="AN2758" t="s">
        <v>2029</v>
      </c>
    </row>
    <row r="2759" spans="1:40" ht="15" hidden="1" thickTop="1" x14ac:dyDescent="0.35">
      <c r="A2759" t="s">
        <v>13548</v>
      </c>
      <c r="B2759" t="s">
        <v>13613</v>
      </c>
      <c r="C2759" t="s">
        <v>4585</v>
      </c>
      <c r="D2759" t="s">
        <v>13614</v>
      </c>
      <c r="E2759" t="s">
        <v>3407</v>
      </c>
      <c r="F2759">
        <v>1</v>
      </c>
      <c r="G2759" t="s">
        <v>2509</v>
      </c>
      <c r="H2759" t="s">
        <v>2510</v>
      </c>
      <c r="I2759" t="s">
        <v>2511</v>
      </c>
      <c r="J2759" t="s">
        <v>3408</v>
      </c>
      <c r="K2759" t="s">
        <v>3109</v>
      </c>
      <c r="L2759" t="s">
        <v>2058</v>
      </c>
      <c r="M2759" t="s">
        <v>2170</v>
      </c>
      <c r="N2759">
        <v>2</v>
      </c>
      <c r="O2759">
        <v>80</v>
      </c>
      <c r="P2759">
        <v>0.52</v>
      </c>
      <c r="Q2759">
        <v>15300</v>
      </c>
      <c r="R2759">
        <v>0</v>
      </c>
      <c r="S2759">
        <v>0</v>
      </c>
      <c r="T2759">
        <v>0</v>
      </c>
      <c r="U2759">
        <v>0</v>
      </c>
      <c r="V2759">
        <v>0</v>
      </c>
      <c r="W2759">
        <v>0</v>
      </c>
      <c r="X2759">
        <v>1</v>
      </c>
      <c r="Y2759">
        <v>79</v>
      </c>
      <c r="Z2759">
        <v>0.52</v>
      </c>
      <c r="AA2759">
        <v>1</v>
      </c>
      <c r="AB2759">
        <v>1</v>
      </c>
      <c r="AC2759">
        <v>0.01</v>
      </c>
      <c r="AD2759">
        <v>0</v>
      </c>
      <c r="AE2759">
        <v>0</v>
      </c>
      <c r="AF2759">
        <v>0</v>
      </c>
      <c r="AG2759" t="s">
        <v>13615</v>
      </c>
      <c r="AH2759" s="21" t="str">
        <f t="shared" ref="AH2759:AH2822" si="86">LEFT(AG2759,4)</f>
        <v>YN23</v>
      </c>
      <c r="AI2759" s="21">
        <v>67.5</v>
      </c>
      <c r="AJ2759" s="21">
        <f t="shared" ref="AJ2759:AJ2822" si="87">100-(O2759/Q2759*100)</f>
        <v>99.477124183006538</v>
      </c>
      <c r="AK2759" s="21" t="s">
        <v>2063</v>
      </c>
      <c r="AL2759" t="s">
        <v>3411</v>
      </c>
      <c r="AM2759" t="s">
        <v>53</v>
      </c>
      <c r="AN2759" t="s">
        <v>2031</v>
      </c>
    </row>
    <row r="2760" spans="1:40" ht="15" hidden="1" thickTop="1" x14ac:dyDescent="0.35">
      <c r="A2760" t="s">
        <v>13552</v>
      </c>
      <c r="B2760" t="s">
        <v>13617</v>
      </c>
      <c r="C2760" t="s">
        <v>2697</v>
      </c>
      <c r="D2760" t="s">
        <v>13618</v>
      </c>
      <c r="E2760" t="s">
        <v>2575</v>
      </c>
      <c r="F2760">
        <v>1</v>
      </c>
      <c r="G2760" t="s">
        <v>2576</v>
      </c>
      <c r="H2760" t="s">
        <v>2577</v>
      </c>
      <c r="I2760" t="s">
        <v>2511</v>
      </c>
      <c r="J2760" t="s">
        <v>2699</v>
      </c>
      <c r="K2760" t="s">
        <v>2579</v>
      </c>
      <c r="L2760" t="s">
        <v>2058</v>
      </c>
      <c r="M2760" t="s">
        <v>2170</v>
      </c>
      <c r="N2760">
        <v>0</v>
      </c>
      <c r="O2760">
        <v>0</v>
      </c>
      <c r="P2760">
        <v>0</v>
      </c>
      <c r="Q2760">
        <v>15300</v>
      </c>
      <c r="R2760">
        <v>0</v>
      </c>
      <c r="S2760">
        <v>0</v>
      </c>
      <c r="T2760">
        <v>0</v>
      </c>
      <c r="U2760">
        <v>0</v>
      </c>
      <c r="V2760">
        <v>0</v>
      </c>
      <c r="W2760">
        <v>0</v>
      </c>
      <c r="X2760">
        <v>0</v>
      </c>
      <c r="Y2760">
        <v>0</v>
      </c>
      <c r="Z2760">
        <v>0</v>
      </c>
      <c r="AA2760">
        <v>0</v>
      </c>
      <c r="AB2760">
        <v>0</v>
      </c>
      <c r="AC2760">
        <v>0</v>
      </c>
      <c r="AD2760">
        <v>0</v>
      </c>
      <c r="AE2760">
        <v>0</v>
      </c>
      <c r="AF2760">
        <v>0</v>
      </c>
      <c r="AG2760" t="s">
        <v>13619</v>
      </c>
      <c r="AH2760" s="21" t="str">
        <f t="shared" si="86"/>
        <v>YR21</v>
      </c>
      <c r="AI2760" s="21">
        <v>67.5</v>
      </c>
      <c r="AJ2760" s="21">
        <f t="shared" si="87"/>
        <v>100</v>
      </c>
      <c r="AK2760" s="21" t="s">
        <v>2060</v>
      </c>
      <c r="AL2760" t="s">
        <v>2581</v>
      </c>
      <c r="AM2760" t="s">
        <v>53</v>
      </c>
      <c r="AN2760" t="s">
        <v>2031</v>
      </c>
    </row>
    <row r="2761" spans="1:40" ht="15" hidden="1" thickTop="1" x14ac:dyDescent="0.35">
      <c r="A2761" t="s">
        <v>13556</v>
      </c>
      <c r="B2761" t="s">
        <v>13621</v>
      </c>
      <c r="C2761" t="s">
        <v>3697</v>
      </c>
      <c r="D2761" t="s">
        <v>13622</v>
      </c>
      <c r="E2761" t="s">
        <v>3668</v>
      </c>
      <c r="F2761">
        <v>3</v>
      </c>
      <c r="G2761" t="s">
        <v>2816</v>
      </c>
      <c r="H2761" t="s">
        <v>2620</v>
      </c>
      <c r="I2761" t="s">
        <v>2511</v>
      </c>
      <c r="J2761" t="s">
        <v>3116</v>
      </c>
      <c r="K2761" t="s">
        <v>2818</v>
      </c>
      <c r="L2761" t="s">
        <v>2058</v>
      </c>
      <c r="M2761" t="s">
        <v>2170</v>
      </c>
      <c r="N2761">
        <v>0</v>
      </c>
      <c r="O2761">
        <v>0</v>
      </c>
      <c r="P2761">
        <v>0</v>
      </c>
      <c r="Q2761">
        <v>15300</v>
      </c>
      <c r="R2761">
        <v>0</v>
      </c>
      <c r="S2761">
        <v>0</v>
      </c>
      <c r="T2761">
        <v>0</v>
      </c>
      <c r="U2761">
        <v>0</v>
      </c>
      <c r="V2761">
        <v>0</v>
      </c>
      <c r="W2761">
        <v>0</v>
      </c>
      <c r="X2761">
        <v>0</v>
      </c>
      <c r="Y2761">
        <v>0</v>
      </c>
      <c r="Z2761">
        <v>0</v>
      </c>
      <c r="AA2761">
        <v>0</v>
      </c>
      <c r="AB2761">
        <v>0</v>
      </c>
      <c r="AC2761">
        <v>0</v>
      </c>
      <c r="AD2761">
        <v>0</v>
      </c>
      <c r="AE2761">
        <v>0</v>
      </c>
      <c r="AF2761">
        <v>0</v>
      </c>
      <c r="AG2761" t="s">
        <v>13623</v>
      </c>
      <c r="AH2761" s="21" t="str">
        <f t="shared" si="86"/>
        <v>YR20</v>
      </c>
      <c r="AI2761" s="21">
        <v>67.5</v>
      </c>
      <c r="AJ2761" s="21">
        <f t="shared" si="87"/>
        <v>100</v>
      </c>
      <c r="AK2761" s="21" t="s">
        <v>2060</v>
      </c>
      <c r="AL2761" t="s">
        <v>3118</v>
      </c>
      <c r="AM2761" t="s">
        <v>53</v>
      </c>
      <c r="AN2761" t="s">
        <v>2029</v>
      </c>
    </row>
    <row r="2762" spans="1:40" ht="15" hidden="1" thickTop="1" x14ac:dyDescent="0.35">
      <c r="A2762" t="s">
        <v>13560</v>
      </c>
      <c r="B2762" t="s">
        <v>13624</v>
      </c>
      <c r="C2762" t="s">
        <v>2709</v>
      </c>
      <c r="D2762" t="s">
        <v>13625</v>
      </c>
      <c r="E2762" t="s">
        <v>2545</v>
      </c>
      <c r="F2762">
        <v>1</v>
      </c>
      <c r="G2762" t="s">
        <v>2546</v>
      </c>
      <c r="H2762" t="s">
        <v>2510</v>
      </c>
      <c r="I2762" t="s">
        <v>2511</v>
      </c>
      <c r="J2762" t="s">
        <v>2547</v>
      </c>
      <c r="K2762" t="s">
        <v>2548</v>
      </c>
      <c r="L2762" t="s">
        <v>2058</v>
      </c>
      <c r="M2762" t="s">
        <v>2059</v>
      </c>
      <c r="N2762">
        <v>0</v>
      </c>
      <c r="O2762">
        <v>0</v>
      </c>
      <c r="P2762">
        <v>0</v>
      </c>
      <c r="Q2762">
        <v>24480</v>
      </c>
      <c r="R2762">
        <v>0</v>
      </c>
      <c r="S2762">
        <v>0</v>
      </c>
      <c r="T2762">
        <v>0</v>
      </c>
      <c r="U2762">
        <v>0</v>
      </c>
      <c r="V2762">
        <v>0</v>
      </c>
      <c r="W2762">
        <v>0</v>
      </c>
      <c r="X2762">
        <v>0</v>
      </c>
      <c r="Y2762">
        <v>0</v>
      </c>
      <c r="Z2762">
        <v>0</v>
      </c>
      <c r="AA2762">
        <v>0</v>
      </c>
      <c r="AB2762">
        <v>0</v>
      </c>
      <c r="AC2762">
        <v>0</v>
      </c>
      <c r="AD2762">
        <v>0</v>
      </c>
      <c r="AE2762">
        <v>0</v>
      </c>
      <c r="AF2762">
        <v>0</v>
      </c>
      <c r="AG2762" t="s">
        <v>13626</v>
      </c>
      <c r="AH2762" s="21" t="str">
        <f t="shared" si="86"/>
        <v>YO27</v>
      </c>
      <c r="AI2762" s="21">
        <v>107.92500000000001</v>
      </c>
      <c r="AJ2762" s="21">
        <f t="shared" si="87"/>
        <v>100</v>
      </c>
      <c r="AK2762" s="21" t="s">
        <v>2060</v>
      </c>
      <c r="AL2762" t="s">
        <v>2551</v>
      </c>
      <c r="AM2762" t="s">
        <v>53</v>
      </c>
      <c r="AN2762" t="s">
        <v>2032</v>
      </c>
    </row>
    <row r="2763" spans="1:40" ht="15" hidden="1" thickTop="1" x14ac:dyDescent="0.35">
      <c r="A2763" t="s">
        <v>13564</v>
      </c>
      <c r="B2763" t="s">
        <v>13628</v>
      </c>
      <c r="C2763" t="s">
        <v>4101</v>
      </c>
      <c r="D2763" t="s">
        <v>13629</v>
      </c>
      <c r="E2763" t="s">
        <v>2608</v>
      </c>
      <c r="F2763">
        <v>1</v>
      </c>
      <c r="G2763" t="s">
        <v>2609</v>
      </c>
      <c r="H2763" t="s">
        <v>2577</v>
      </c>
      <c r="I2763" t="s">
        <v>2511</v>
      </c>
      <c r="J2763" t="s">
        <v>2675</v>
      </c>
      <c r="K2763" t="s">
        <v>2611</v>
      </c>
      <c r="L2763" t="s">
        <v>2058</v>
      </c>
      <c r="M2763" t="s">
        <v>2059</v>
      </c>
      <c r="N2763">
        <v>0</v>
      </c>
      <c r="O2763">
        <v>0</v>
      </c>
      <c r="P2763">
        <v>0</v>
      </c>
      <c r="Q2763">
        <v>24480</v>
      </c>
      <c r="R2763">
        <v>0</v>
      </c>
      <c r="S2763">
        <v>0</v>
      </c>
      <c r="T2763">
        <v>0</v>
      </c>
      <c r="U2763">
        <v>0</v>
      </c>
      <c r="V2763">
        <v>0</v>
      </c>
      <c r="W2763">
        <v>0</v>
      </c>
      <c r="X2763">
        <v>0</v>
      </c>
      <c r="Y2763">
        <v>0</v>
      </c>
      <c r="Z2763">
        <v>0</v>
      </c>
      <c r="AA2763">
        <v>0</v>
      </c>
      <c r="AB2763">
        <v>0</v>
      </c>
      <c r="AC2763">
        <v>0</v>
      </c>
      <c r="AD2763">
        <v>0</v>
      </c>
      <c r="AE2763">
        <v>0</v>
      </c>
      <c r="AF2763">
        <v>0</v>
      </c>
      <c r="AG2763" t="s">
        <v>13630</v>
      </c>
      <c r="AH2763" s="21" t="str">
        <f t="shared" si="86"/>
        <v>YO98</v>
      </c>
      <c r="AI2763" s="21">
        <v>107.92500000000001</v>
      </c>
      <c r="AJ2763" s="21">
        <f t="shared" si="87"/>
        <v>100</v>
      </c>
      <c r="AK2763" s="21" t="s">
        <v>2060</v>
      </c>
      <c r="AL2763" t="s">
        <v>2581</v>
      </c>
      <c r="AM2763" t="s">
        <v>53</v>
      </c>
      <c r="AN2763" t="s">
        <v>2032</v>
      </c>
    </row>
    <row r="2764" spans="1:40" ht="15" hidden="1" thickTop="1" x14ac:dyDescent="0.35">
      <c r="A2764" t="s">
        <v>13565</v>
      </c>
      <c r="B2764" t="s">
        <v>13632</v>
      </c>
      <c r="C2764" t="s">
        <v>4507</v>
      </c>
      <c r="D2764" t="s">
        <v>13633</v>
      </c>
      <c r="E2764" t="s">
        <v>2608</v>
      </c>
      <c r="F2764">
        <v>1</v>
      </c>
      <c r="G2764" t="s">
        <v>2609</v>
      </c>
      <c r="H2764" t="s">
        <v>2577</v>
      </c>
      <c r="I2764" t="s">
        <v>2511</v>
      </c>
      <c r="J2764" t="s">
        <v>2675</v>
      </c>
      <c r="K2764" t="s">
        <v>2611</v>
      </c>
      <c r="L2764" t="s">
        <v>2058</v>
      </c>
      <c r="M2764" t="s">
        <v>2170</v>
      </c>
      <c r="N2764">
        <v>0</v>
      </c>
      <c r="O2764">
        <v>0</v>
      </c>
      <c r="P2764">
        <v>0</v>
      </c>
      <c r="Q2764">
        <v>15300</v>
      </c>
      <c r="R2764">
        <v>0</v>
      </c>
      <c r="S2764">
        <v>0</v>
      </c>
      <c r="T2764">
        <v>0</v>
      </c>
      <c r="U2764">
        <v>0</v>
      </c>
      <c r="V2764">
        <v>0</v>
      </c>
      <c r="W2764">
        <v>0</v>
      </c>
      <c r="X2764">
        <v>0</v>
      </c>
      <c r="Y2764">
        <v>0</v>
      </c>
      <c r="Z2764">
        <v>0</v>
      </c>
      <c r="AA2764">
        <v>0</v>
      </c>
      <c r="AB2764">
        <v>0</v>
      </c>
      <c r="AC2764">
        <v>0</v>
      </c>
      <c r="AD2764">
        <v>0</v>
      </c>
      <c r="AE2764">
        <v>0</v>
      </c>
      <c r="AF2764">
        <v>0</v>
      </c>
      <c r="AG2764" t="s">
        <v>13634</v>
      </c>
      <c r="AH2764" s="21" t="str">
        <f t="shared" si="86"/>
        <v>YO98</v>
      </c>
      <c r="AI2764" s="21">
        <v>67.5</v>
      </c>
      <c r="AJ2764" s="21">
        <f t="shared" si="87"/>
        <v>100</v>
      </c>
      <c r="AK2764" s="21" t="s">
        <v>2060</v>
      </c>
      <c r="AL2764" t="s">
        <v>2581</v>
      </c>
      <c r="AM2764" t="s">
        <v>53</v>
      </c>
      <c r="AN2764" t="s">
        <v>2029</v>
      </c>
    </row>
    <row r="2765" spans="1:40" ht="15" hidden="1" thickTop="1" x14ac:dyDescent="0.35">
      <c r="A2765" t="s">
        <v>13569</v>
      </c>
      <c r="B2765" t="s">
        <v>13635</v>
      </c>
      <c r="C2765" t="s">
        <v>6370</v>
      </c>
      <c r="D2765" t="s">
        <v>13636</v>
      </c>
      <c r="E2765" t="s">
        <v>2724</v>
      </c>
      <c r="F2765">
        <v>1</v>
      </c>
      <c r="G2765" t="s">
        <v>2682</v>
      </c>
      <c r="H2765" t="s">
        <v>2620</v>
      </c>
      <c r="I2765" t="s">
        <v>2511</v>
      </c>
      <c r="J2765" t="s">
        <v>2725</v>
      </c>
      <c r="K2765" t="s">
        <v>2684</v>
      </c>
      <c r="L2765" t="s">
        <v>2058</v>
      </c>
      <c r="M2765" t="s">
        <v>2170</v>
      </c>
      <c r="N2765">
        <v>0</v>
      </c>
      <c r="O2765">
        <v>0</v>
      </c>
      <c r="P2765">
        <v>0</v>
      </c>
      <c r="Q2765">
        <v>15300</v>
      </c>
      <c r="R2765">
        <v>0</v>
      </c>
      <c r="S2765">
        <v>0</v>
      </c>
      <c r="T2765">
        <v>0</v>
      </c>
      <c r="U2765">
        <v>0</v>
      </c>
      <c r="V2765">
        <v>0</v>
      </c>
      <c r="W2765">
        <v>0</v>
      </c>
      <c r="X2765">
        <v>0</v>
      </c>
      <c r="Y2765">
        <v>0</v>
      </c>
      <c r="Z2765">
        <v>0</v>
      </c>
      <c r="AA2765">
        <v>0</v>
      </c>
      <c r="AB2765">
        <v>0</v>
      </c>
      <c r="AC2765">
        <v>0</v>
      </c>
      <c r="AD2765">
        <v>0</v>
      </c>
      <c r="AE2765">
        <v>0</v>
      </c>
      <c r="AF2765">
        <v>0</v>
      </c>
      <c r="AG2765" t="s">
        <v>13637</v>
      </c>
      <c r="AH2765" s="21" t="str">
        <f t="shared" si="86"/>
        <v>YR21</v>
      </c>
      <c r="AI2765" s="21">
        <v>67.5</v>
      </c>
      <c r="AJ2765" s="21">
        <f t="shared" si="87"/>
        <v>100</v>
      </c>
      <c r="AK2765" s="21" t="s">
        <v>2060</v>
      </c>
      <c r="AL2765" t="s">
        <v>2725</v>
      </c>
      <c r="AM2765" t="s">
        <v>53</v>
      </c>
      <c r="AN2765" t="s">
        <v>2029</v>
      </c>
    </row>
    <row r="2766" spans="1:40" ht="15" hidden="1" thickTop="1" x14ac:dyDescent="0.35">
      <c r="A2766" t="s">
        <v>13573</v>
      </c>
      <c r="B2766" t="s">
        <v>13639</v>
      </c>
      <c r="C2766" t="s">
        <v>4025</v>
      </c>
      <c r="D2766" t="s">
        <v>13640</v>
      </c>
      <c r="E2766" t="s">
        <v>2691</v>
      </c>
      <c r="F2766">
        <v>1</v>
      </c>
      <c r="G2766" t="s">
        <v>2600</v>
      </c>
      <c r="H2766" t="s">
        <v>2577</v>
      </c>
      <c r="I2766" t="s">
        <v>2511</v>
      </c>
      <c r="J2766" t="s">
        <v>2634</v>
      </c>
      <c r="K2766" t="s">
        <v>2635</v>
      </c>
      <c r="L2766" t="s">
        <v>2058</v>
      </c>
      <c r="M2766" t="s">
        <v>2170</v>
      </c>
      <c r="N2766">
        <v>0</v>
      </c>
      <c r="O2766">
        <v>0</v>
      </c>
      <c r="P2766">
        <v>0</v>
      </c>
      <c r="Q2766">
        <v>15300</v>
      </c>
      <c r="R2766">
        <v>0</v>
      </c>
      <c r="S2766">
        <v>0</v>
      </c>
      <c r="T2766">
        <v>0</v>
      </c>
      <c r="U2766">
        <v>0</v>
      </c>
      <c r="V2766">
        <v>0</v>
      </c>
      <c r="W2766">
        <v>0</v>
      </c>
      <c r="X2766">
        <v>0</v>
      </c>
      <c r="Y2766">
        <v>0</v>
      </c>
      <c r="Z2766">
        <v>0</v>
      </c>
      <c r="AA2766">
        <v>0</v>
      </c>
      <c r="AB2766">
        <v>0</v>
      </c>
      <c r="AC2766">
        <v>0</v>
      </c>
      <c r="AD2766">
        <v>0</v>
      </c>
      <c r="AE2766">
        <v>0</v>
      </c>
      <c r="AF2766">
        <v>0</v>
      </c>
      <c r="AG2766" t="s">
        <v>13641</v>
      </c>
      <c r="AH2766" s="21" t="str">
        <f t="shared" si="86"/>
        <v>YO27</v>
      </c>
      <c r="AI2766" s="21">
        <v>67.5</v>
      </c>
      <c r="AJ2766" s="21">
        <f t="shared" si="87"/>
        <v>100</v>
      </c>
      <c r="AK2766" s="21" t="s">
        <v>2060</v>
      </c>
      <c r="AL2766" t="s">
        <v>2581</v>
      </c>
      <c r="AM2766" t="s">
        <v>53</v>
      </c>
      <c r="AN2766" t="s">
        <v>2031</v>
      </c>
    </row>
    <row r="2767" spans="1:40" ht="15" hidden="1" thickTop="1" x14ac:dyDescent="0.35">
      <c r="A2767" t="s">
        <v>13577</v>
      </c>
      <c r="B2767" t="s">
        <v>13643</v>
      </c>
      <c r="C2767" t="s">
        <v>4533</v>
      </c>
      <c r="D2767" t="s">
        <v>13644</v>
      </c>
      <c r="E2767" t="s">
        <v>2653</v>
      </c>
      <c r="F2767">
        <v>1</v>
      </c>
      <c r="G2767" t="s">
        <v>2619</v>
      </c>
      <c r="H2767" t="s">
        <v>2620</v>
      </c>
      <c r="I2767" t="s">
        <v>2511</v>
      </c>
      <c r="J2767" t="s">
        <v>2654</v>
      </c>
      <c r="K2767" t="s">
        <v>2655</v>
      </c>
      <c r="L2767" t="s">
        <v>2058</v>
      </c>
      <c r="M2767" t="s">
        <v>2163</v>
      </c>
      <c r="N2767">
        <v>0</v>
      </c>
      <c r="O2767">
        <v>0</v>
      </c>
      <c r="P2767">
        <v>0</v>
      </c>
      <c r="Q2767">
        <v>17340</v>
      </c>
      <c r="R2767">
        <v>0</v>
      </c>
      <c r="S2767">
        <v>0</v>
      </c>
      <c r="T2767">
        <v>0</v>
      </c>
      <c r="U2767">
        <v>0</v>
      </c>
      <c r="V2767">
        <v>0</v>
      </c>
      <c r="W2767">
        <v>0</v>
      </c>
      <c r="X2767">
        <v>0</v>
      </c>
      <c r="Y2767">
        <v>0</v>
      </c>
      <c r="Z2767">
        <v>0</v>
      </c>
      <c r="AA2767">
        <v>0</v>
      </c>
      <c r="AB2767">
        <v>0</v>
      </c>
      <c r="AC2767">
        <v>0</v>
      </c>
      <c r="AD2767">
        <v>0</v>
      </c>
      <c r="AE2767">
        <v>0</v>
      </c>
      <c r="AF2767">
        <v>0</v>
      </c>
      <c r="AG2767" t="s">
        <v>13645</v>
      </c>
      <c r="AH2767" s="21" t="str">
        <f t="shared" si="86"/>
        <v>YR21</v>
      </c>
      <c r="AI2767" s="21">
        <v>76.500000000000014</v>
      </c>
      <c r="AJ2767" s="21">
        <f t="shared" si="87"/>
        <v>100</v>
      </c>
      <c r="AK2767" s="21" t="s">
        <v>2060</v>
      </c>
      <c r="AL2767" t="s">
        <v>2657</v>
      </c>
      <c r="AM2767" t="s">
        <v>53</v>
      </c>
      <c r="AN2767" t="s">
        <v>2029</v>
      </c>
    </row>
    <row r="2768" spans="1:40" ht="15" hidden="1" thickTop="1" x14ac:dyDescent="0.35">
      <c r="A2768" t="s">
        <v>13581</v>
      </c>
      <c r="B2768" t="s">
        <v>13647</v>
      </c>
      <c r="C2768" t="s">
        <v>2913</v>
      </c>
      <c r="D2768" t="s">
        <v>13648</v>
      </c>
      <c r="E2768" t="s">
        <v>2653</v>
      </c>
      <c r="F2768">
        <v>1</v>
      </c>
      <c r="G2768" t="s">
        <v>2619</v>
      </c>
      <c r="H2768" t="s">
        <v>2620</v>
      </c>
      <c r="I2768" t="s">
        <v>2511</v>
      </c>
      <c r="J2768" t="s">
        <v>2915</v>
      </c>
      <c r="K2768" t="s">
        <v>2655</v>
      </c>
      <c r="L2768" t="s">
        <v>2058</v>
      </c>
      <c r="M2768" t="s">
        <v>2982</v>
      </c>
      <c r="N2768">
        <v>0</v>
      </c>
      <c r="O2768">
        <v>0</v>
      </c>
      <c r="P2768">
        <v>0</v>
      </c>
      <c r="Q2768">
        <v>14280</v>
      </c>
      <c r="R2768">
        <v>0</v>
      </c>
      <c r="S2768">
        <v>0</v>
      </c>
      <c r="T2768">
        <v>0</v>
      </c>
      <c r="U2768">
        <v>0</v>
      </c>
      <c r="V2768">
        <v>0</v>
      </c>
      <c r="W2768">
        <v>0</v>
      </c>
      <c r="X2768">
        <v>0</v>
      </c>
      <c r="Y2768">
        <v>0</v>
      </c>
      <c r="Z2768">
        <v>0</v>
      </c>
      <c r="AA2768">
        <v>0</v>
      </c>
      <c r="AB2768">
        <v>0</v>
      </c>
      <c r="AC2768">
        <v>0</v>
      </c>
      <c r="AD2768">
        <v>0</v>
      </c>
      <c r="AE2768">
        <v>0</v>
      </c>
      <c r="AF2768">
        <v>0</v>
      </c>
      <c r="AG2768" t="s">
        <v>13649</v>
      </c>
      <c r="AH2768" s="21" t="str">
        <f t="shared" si="86"/>
        <v>YR21</v>
      </c>
      <c r="AI2768" s="21">
        <v>62.999999999999986</v>
      </c>
      <c r="AJ2768" s="21">
        <f t="shared" si="87"/>
        <v>100</v>
      </c>
      <c r="AK2768" s="21" t="s">
        <v>2060</v>
      </c>
      <c r="AL2768" t="s">
        <v>2657</v>
      </c>
      <c r="AM2768" t="s">
        <v>53</v>
      </c>
      <c r="AN2768" t="s">
        <v>2031</v>
      </c>
    </row>
    <row r="2769" spans="1:40" ht="15" hidden="1" thickTop="1" x14ac:dyDescent="0.35">
      <c r="A2769" t="s">
        <v>13585</v>
      </c>
      <c r="B2769" t="s">
        <v>13651</v>
      </c>
      <c r="C2769" t="s">
        <v>5434</v>
      </c>
      <c r="D2769" t="s">
        <v>13652</v>
      </c>
      <c r="E2769" t="s">
        <v>2825</v>
      </c>
      <c r="F2769">
        <v>1</v>
      </c>
      <c r="G2769" t="s">
        <v>2816</v>
      </c>
      <c r="H2769" t="s">
        <v>2620</v>
      </c>
      <c r="I2769" t="s">
        <v>2511</v>
      </c>
      <c r="J2769" t="s">
        <v>3674</v>
      </c>
      <c r="K2769" t="s">
        <v>2827</v>
      </c>
      <c r="L2769" t="s">
        <v>2058</v>
      </c>
      <c r="M2769" t="s">
        <v>2170</v>
      </c>
      <c r="N2769">
        <v>3</v>
      </c>
      <c r="O2769">
        <v>86</v>
      </c>
      <c r="P2769">
        <v>0.56000000000000005</v>
      </c>
      <c r="Q2769">
        <v>15300</v>
      </c>
      <c r="R2769">
        <v>3</v>
      </c>
      <c r="S2769">
        <v>86</v>
      </c>
      <c r="T2769">
        <v>0.56000000000000005</v>
      </c>
      <c r="U2769">
        <v>0</v>
      </c>
      <c r="V2769">
        <v>0</v>
      </c>
      <c r="W2769">
        <v>0</v>
      </c>
      <c r="X2769">
        <v>0</v>
      </c>
      <c r="Y2769">
        <v>0</v>
      </c>
      <c r="Z2769">
        <v>0</v>
      </c>
      <c r="AA2769">
        <v>0</v>
      </c>
      <c r="AB2769">
        <v>0</v>
      </c>
      <c r="AC2769">
        <v>0</v>
      </c>
      <c r="AD2769">
        <v>0</v>
      </c>
      <c r="AE2769">
        <v>0</v>
      </c>
      <c r="AF2769">
        <v>0</v>
      </c>
      <c r="AG2769" t="s">
        <v>13653</v>
      </c>
      <c r="AH2769" s="21" t="str">
        <f t="shared" si="86"/>
        <v>YR20</v>
      </c>
      <c r="AI2769" s="21">
        <v>67.5</v>
      </c>
      <c r="AJ2769" s="21">
        <f t="shared" si="87"/>
        <v>99.437908496732021</v>
      </c>
      <c r="AK2769" s="21" t="s">
        <v>2063</v>
      </c>
      <c r="AL2769" t="s">
        <v>2829</v>
      </c>
      <c r="AM2769" t="s">
        <v>53</v>
      </c>
      <c r="AN2769" t="s">
        <v>2029</v>
      </c>
    </row>
    <row r="2770" spans="1:40" ht="15" hidden="1" thickTop="1" x14ac:dyDescent="0.35">
      <c r="A2770" t="s">
        <v>13589</v>
      </c>
      <c r="B2770" t="s">
        <v>13655</v>
      </c>
      <c r="C2770" t="s">
        <v>2849</v>
      </c>
      <c r="D2770" t="s">
        <v>13656</v>
      </c>
      <c r="E2770" t="s">
        <v>2705</v>
      </c>
      <c r="F2770">
        <v>1</v>
      </c>
      <c r="G2770" t="s">
        <v>2593</v>
      </c>
      <c r="H2770" t="s">
        <v>2056</v>
      </c>
      <c r="I2770" t="s">
        <v>2511</v>
      </c>
      <c r="J2770" t="s">
        <v>2594</v>
      </c>
      <c r="K2770" t="s">
        <v>65</v>
      </c>
      <c r="L2770" t="s">
        <v>2058</v>
      </c>
      <c r="M2770" t="s">
        <v>2059</v>
      </c>
      <c r="N2770">
        <v>0</v>
      </c>
      <c r="O2770">
        <v>0</v>
      </c>
      <c r="P2770">
        <v>0</v>
      </c>
      <c r="Q2770">
        <v>24480</v>
      </c>
      <c r="R2770">
        <v>0</v>
      </c>
      <c r="S2770">
        <v>0</v>
      </c>
      <c r="T2770">
        <v>0</v>
      </c>
      <c r="U2770">
        <v>0</v>
      </c>
      <c r="V2770">
        <v>0</v>
      </c>
      <c r="W2770">
        <v>0</v>
      </c>
      <c r="X2770">
        <v>0</v>
      </c>
      <c r="Y2770">
        <v>0</v>
      </c>
      <c r="Z2770">
        <v>0</v>
      </c>
      <c r="AA2770">
        <v>0</v>
      </c>
      <c r="AB2770">
        <v>0</v>
      </c>
      <c r="AC2770">
        <v>0</v>
      </c>
      <c r="AD2770">
        <v>0</v>
      </c>
      <c r="AE2770">
        <v>0</v>
      </c>
      <c r="AF2770">
        <v>0</v>
      </c>
      <c r="AG2770" t="s">
        <v>13657</v>
      </c>
      <c r="AH2770" s="21" t="str">
        <f t="shared" si="86"/>
        <v>YO27</v>
      </c>
      <c r="AI2770" s="21">
        <v>107.92500000000001</v>
      </c>
      <c r="AJ2770" s="21">
        <f t="shared" si="87"/>
        <v>100</v>
      </c>
      <c r="AK2770" s="21" t="s">
        <v>2060</v>
      </c>
      <c r="AL2770" t="s">
        <v>2527</v>
      </c>
      <c r="AM2770" t="s">
        <v>53</v>
      </c>
      <c r="AN2770" t="s">
        <v>2029</v>
      </c>
    </row>
    <row r="2771" spans="1:40" ht="15" hidden="1" thickTop="1" x14ac:dyDescent="0.35">
      <c r="A2771" t="s">
        <v>8370</v>
      </c>
      <c r="B2771" t="s">
        <v>13659</v>
      </c>
      <c r="C2771" t="s">
        <v>9339</v>
      </c>
      <c r="D2771" t="s">
        <v>13660</v>
      </c>
      <c r="E2771" t="s">
        <v>2667</v>
      </c>
      <c r="F2771">
        <v>1</v>
      </c>
      <c r="G2771" t="s">
        <v>2509</v>
      </c>
      <c r="H2771" t="s">
        <v>2510</v>
      </c>
      <c r="I2771" t="s">
        <v>2511</v>
      </c>
      <c r="J2771" t="s">
        <v>9341</v>
      </c>
      <c r="K2771" t="s">
        <v>3109</v>
      </c>
      <c r="L2771" t="s">
        <v>2058</v>
      </c>
      <c r="M2771" t="s">
        <v>2059</v>
      </c>
      <c r="N2771">
        <v>0</v>
      </c>
      <c r="O2771">
        <v>0</v>
      </c>
      <c r="P2771">
        <v>0</v>
      </c>
      <c r="Q2771">
        <v>24480</v>
      </c>
      <c r="R2771">
        <v>0</v>
      </c>
      <c r="S2771">
        <v>0</v>
      </c>
      <c r="T2771">
        <v>0</v>
      </c>
      <c r="U2771">
        <v>0</v>
      </c>
      <c r="V2771">
        <v>0</v>
      </c>
      <c r="W2771">
        <v>0</v>
      </c>
      <c r="X2771">
        <v>0</v>
      </c>
      <c r="Y2771">
        <v>0</v>
      </c>
      <c r="Z2771">
        <v>0</v>
      </c>
      <c r="AA2771">
        <v>0</v>
      </c>
      <c r="AB2771">
        <v>0</v>
      </c>
      <c r="AC2771">
        <v>0</v>
      </c>
      <c r="AD2771">
        <v>0</v>
      </c>
      <c r="AE2771">
        <v>0</v>
      </c>
      <c r="AF2771">
        <v>0</v>
      </c>
      <c r="AG2771" t="s">
        <v>13661</v>
      </c>
      <c r="AH2771" s="21" t="str">
        <f t="shared" si="86"/>
        <v>YR20</v>
      </c>
      <c r="AI2771" s="21">
        <v>107.92500000000001</v>
      </c>
      <c r="AJ2771" s="21">
        <f t="shared" si="87"/>
        <v>100</v>
      </c>
      <c r="AK2771" s="21" t="s">
        <v>2060</v>
      </c>
      <c r="AL2771" t="s">
        <v>2515</v>
      </c>
      <c r="AM2771" t="s">
        <v>53</v>
      </c>
      <c r="AN2771" t="s">
        <v>2031</v>
      </c>
    </row>
    <row r="2772" spans="1:40" ht="15" hidden="1" thickTop="1" x14ac:dyDescent="0.35">
      <c r="A2772" t="s">
        <v>13596</v>
      </c>
      <c r="B2772" t="s">
        <v>13663</v>
      </c>
      <c r="C2772" t="s">
        <v>5447</v>
      </c>
      <c r="D2772" t="s">
        <v>13664</v>
      </c>
      <c r="E2772" t="s">
        <v>2851</v>
      </c>
      <c r="F2772">
        <v>1</v>
      </c>
      <c r="G2772" t="s">
        <v>2593</v>
      </c>
      <c r="H2772" t="s">
        <v>2056</v>
      </c>
      <c r="I2772" t="s">
        <v>2511</v>
      </c>
      <c r="J2772" t="s">
        <v>2594</v>
      </c>
      <c r="K2772" t="s">
        <v>65</v>
      </c>
      <c r="L2772" t="s">
        <v>2058</v>
      </c>
      <c r="M2772" t="s">
        <v>2059</v>
      </c>
      <c r="N2772">
        <v>1</v>
      </c>
      <c r="O2772">
        <v>31</v>
      </c>
      <c r="P2772">
        <v>0.13</v>
      </c>
      <c r="Q2772">
        <v>24480</v>
      </c>
      <c r="R2772">
        <v>0</v>
      </c>
      <c r="S2772">
        <v>0</v>
      </c>
      <c r="T2772">
        <v>0</v>
      </c>
      <c r="U2772">
        <v>0</v>
      </c>
      <c r="V2772">
        <v>0</v>
      </c>
      <c r="W2772">
        <v>0</v>
      </c>
      <c r="X2772">
        <v>1</v>
      </c>
      <c r="Y2772">
        <v>31</v>
      </c>
      <c r="Z2772">
        <v>0.13</v>
      </c>
      <c r="AA2772">
        <v>0</v>
      </c>
      <c r="AB2772">
        <v>0</v>
      </c>
      <c r="AC2772">
        <v>0</v>
      </c>
      <c r="AD2772">
        <v>0</v>
      </c>
      <c r="AE2772">
        <v>0</v>
      </c>
      <c r="AF2772">
        <v>0</v>
      </c>
      <c r="AG2772" t="s">
        <v>13665</v>
      </c>
      <c r="AH2772" s="21" t="str">
        <f t="shared" si="86"/>
        <v>YR20</v>
      </c>
      <c r="AI2772" s="21">
        <v>107.92500000000001</v>
      </c>
      <c r="AJ2772" s="21">
        <f t="shared" si="87"/>
        <v>99.873366013071902</v>
      </c>
      <c r="AK2772" s="21" t="s">
        <v>2060</v>
      </c>
      <c r="AL2772" t="s">
        <v>2527</v>
      </c>
      <c r="AM2772" t="s">
        <v>53</v>
      </c>
      <c r="AN2772" t="s">
        <v>2031</v>
      </c>
    </row>
    <row r="2773" spans="1:40" ht="15" hidden="1" thickTop="1" x14ac:dyDescent="0.35">
      <c r="A2773" t="s">
        <v>13600</v>
      </c>
      <c r="B2773" t="s">
        <v>13667</v>
      </c>
      <c r="C2773" t="s">
        <v>2893</v>
      </c>
      <c r="D2773" t="s">
        <v>13668</v>
      </c>
      <c r="E2773" t="s">
        <v>2608</v>
      </c>
      <c r="F2773">
        <v>1</v>
      </c>
      <c r="G2773" t="s">
        <v>2609</v>
      </c>
      <c r="H2773" t="s">
        <v>2577</v>
      </c>
      <c r="I2773" t="s">
        <v>2511</v>
      </c>
      <c r="J2773" t="s">
        <v>2764</v>
      </c>
      <c r="K2773" t="s">
        <v>2765</v>
      </c>
      <c r="L2773" t="s">
        <v>2058</v>
      </c>
      <c r="M2773" t="s">
        <v>2059</v>
      </c>
      <c r="N2773">
        <v>1</v>
      </c>
      <c r="O2773">
        <v>54</v>
      </c>
      <c r="P2773">
        <v>0.22</v>
      </c>
      <c r="Q2773">
        <v>24480</v>
      </c>
      <c r="R2773">
        <v>0</v>
      </c>
      <c r="S2773">
        <v>0</v>
      </c>
      <c r="T2773">
        <v>0</v>
      </c>
      <c r="U2773">
        <v>0</v>
      </c>
      <c r="V2773">
        <v>0</v>
      </c>
      <c r="W2773">
        <v>0</v>
      </c>
      <c r="X2773">
        <v>1</v>
      </c>
      <c r="Y2773">
        <v>54</v>
      </c>
      <c r="Z2773">
        <v>0.22</v>
      </c>
      <c r="AA2773">
        <v>0</v>
      </c>
      <c r="AB2773">
        <v>0</v>
      </c>
      <c r="AC2773">
        <v>0</v>
      </c>
      <c r="AD2773">
        <v>0</v>
      </c>
      <c r="AE2773">
        <v>0</v>
      </c>
      <c r="AF2773">
        <v>0</v>
      </c>
      <c r="AG2773" t="s">
        <v>13669</v>
      </c>
      <c r="AH2773" s="21" t="str">
        <f t="shared" si="86"/>
        <v>YO98</v>
      </c>
      <c r="AI2773" s="21">
        <v>107.92500000000001</v>
      </c>
      <c r="AJ2773" s="21">
        <f t="shared" si="87"/>
        <v>99.779411764705884</v>
      </c>
      <c r="AK2773" s="21" t="s">
        <v>2060</v>
      </c>
      <c r="AL2773" t="s">
        <v>2613</v>
      </c>
      <c r="AM2773" t="s">
        <v>53</v>
      </c>
      <c r="AN2773" t="s">
        <v>2030</v>
      </c>
    </row>
    <row r="2774" spans="1:40" ht="15" hidden="1" thickTop="1" x14ac:dyDescent="0.35">
      <c r="A2774" t="s">
        <v>13604</v>
      </c>
      <c r="B2774" t="s">
        <v>13671</v>
      </c>
      <c r="C2774" t="s">
        <v>3613</v>
      </c>
      <c r="D2774" t="s">
        <v>13672</v>
      </c>
      <c r="E2774" t="s">
        <v>5691</v>
      </c>
      <c r="F2774">
        <v>1</v>
      </c>
      <c r="G2774" t="s">
        <v>2055</v>
      </c>
      <c r="H2774" t="s">
        <v>2056</v>
      </c>
      <c r="I2774" t="s">
        <v>2511</v>
      </c>
      <c r="J2774" t="s">
        <v>2999</v>
      </c>
      <c r="K2774" t="s">
        <v>42</v>
      </c>
      <c r="L2774" t="s">
        <v>2058</v>
      </c>
      <c r="M2774" t="s">
        <v>2059</v>
      </c>
      <c r="N2774">
        <v>0</v>
      </c>
      <c r="O2774">
        <v>0</v>
      </c>
      <c r="P2774">
        <v>0</v>
      </c>
      <c r="Q2774">
        <v>24480</v>
      </c>
      <c r="R2774">
        <v>0</v>
      </c>
      <c r="S2774">
        <v>0</v>
      </c>
      <c r="T2774">
        <v>0</v>
      </c>
      <c r="U2774">
        <v>0</v>
      </c>
      <c r="V2774">
        <v>0</v>
      </c>
      <c r="W2774">
        <v>0</v>
      </c>
      <c r="X2774">
        <v>0</v>
      </c>
      <c r="Y2774">
        <v>0</v>
      </c>
      <c r="Z2774">
        <v>0</v>
      </c>
      <c r="AA2774">
        <v>0</v>
      </c>
      <c r="AB2774">
        <v>0</v>
      </c>
      <c r="AC2774">
        <v>0</v>
      </c>
      <c r="AD2774">
        <v>0</v>
      </c>
      <c r="AE2774">
        <v>0</v>
      </c>
      <c r="AF2774">
        <v>0</v>
      </c>
      <c r="AG2774" t="s">
        <v>13673</v>
      </c>
      <c r="AH2774" s="21" t="str">
        <f t="shared" si="86"/>
        <v>YO27</v>
      </c>
      <c r="AI2774" s="21">
        <v>107.92500000000001</v>
      </c>
      <c r="AJ2774" s="21">
        <f t="shared" si="87"/>
        <v>100</v>
      </c>
      <c r="AK2774" s="21" t="s">
        <v>2060</v>
      </c>
      <c r="AL2774" t="s">
        <v>2964</v>
      </c>
      <c r="AM2774" t="s">
        <v>53</v>
      </c>
      <c r="AN2774" t="s">
        <v>2031</v>
      </c>
    </row>
    <row r="2775" spans="1:40" ht="15" hidden="1" thickTop="1" x14ac:dyDescent="0.35">
      <c r="A2775" t="s">
        <v>13608</v>
      </c>
      <c r="B2775" t="s">
        <v>13675</v>
      </c>
      <c r="C2775" t="s">
        <v>3456</v>
      </c>
      <c r="D2775" t="s">
        <v>13676</v>
      </c>
      <c r="E2775" t="s">
        <v>2575</v>
      </c>
      <c r="F2775">
        <v>1</v>
      </c>
      <c r="G2775" t="s">
        <v>2609</v>
      </c>
      <c r="H2775" t="s">
        <v>2577</v>
      </c>
      <c r="I2775" t="s">
        <v>2511</v>
      </c>
      <c r="J2775" t="s">
        <v>2675</v>
      </c>
      <c r="K2775" t="s">
        <v>2611</v>
      </c>
      <c r="L2775" t="s">
        <v>2058</v>
      </c>
      <c r="M2775" t="s">
        <v>2170</v>
      </c>
      <c r="N2775">
        <v>0</v>
      </c>
      <c r="O2775">
        <v>0</v>
      </c>
      <c r="P2775">
        <v>0</v>
      </c>
      <c r="Q2775">
        <v>15300</v>
      </c>
      <c r="R2775">
        <v>0</v>
      </c>
      <c r="S2775">
        <v>0</v>
      </c>
      <c r="T2775">
        <v>0</v>
      </c>
      <c r="U2775">
        <v>0</v>
      </c>
      <c r="V2775">
        <v>0</v>
      </c>
      <c r="W2775">
        <v>0</v>
      </c>
      <c r="X2775">
        <v>0</v>
      </c>
      <c r="Y2775">
        <v>0</v>
      </c>
      <c r="Z2775">
        <v>0</v>
      </c>
      <c r="AA2775">
        <v>0</v>
      </c>
      <c r="AB2775">
        <v>0</v>
      </c>
      <c r="AC2775">
        <v>0</v>
      </c>
      <c r="AD2775">
        <v>0</v>
      </c>
      <c r="AE2775">
        <v>0</v>
      </c>
      <c r="AF2775">
        <v>0</v>
      </c>
      <c r="AG2775" t="s">
        <v>13677</v>
      </c>
      <c r="AH2775" s="21" t="str">
        <f t="shared" si="86"/>
        <v>YO27</v>
      </c>
      <c r="AI2775" s="21">
        <v>67.5</v>
      </c>
      <c r="AJ2775" s="21">
        <f t="shared" si="87"/>
        <v>100</v>
      </c>
      <c r="AK2775" s="21" t="s">
        <v>2060</v>
      </c>
      <c r="AL2775" t="s">
        <v>2581</v>
      </c>
      <c r="AM2775" t="s">
        <v>53</v>
      </c>
      <c r="AN2775" t="s">
        <v>2030</v>
      </c>
    </row>
    <row r="2776" spans="1:40" ht="15" hidden="1" thickTop="1" x14ac:dyDescent="0.35">
      <c r="A2776" t="s">
        <v>2326</v>
      </c>
      <c r="B2776" t="s">
        <v>13679</v>
      </c>
      <c r="C2776" t="s">
        <v>10037</v>
      </c>
      <c r="D2776" t="s">
        <v>13680</v>
      </c>
      <c r="E2776" t="s">
        <v>3013</v>
      </c>
      <c r="F2776">
        <v>1</v>
      </c>
      <c r="G2776" t="s">
        <v>2600</v>
      </c>
      <c r="H2776" t="s">
        <v>2577</v>
      </c>
      <c r="I2776" t="s">
        <v>2511</v>
      </c>
      <c r="J2776" t="s">
        <v>3183</v>
      </c>
      <c r="K2776" t="s">
        <v>2742</v>
      </c>
      <c r="L2776" t="s">
        <v>2058</v>
      </c>
      <c r="M2776" t="s">
        <v>2170</v>
      </c>
      <c r="N2776">
        <v>0</v>
      </c>
      <c r="O2776">
        <v>0</v>
      </c>
      <c r="P2776">
        <v>0</v>
      </c>
      <c r="Q2776">
        <v>15300</v>
      </c>
      <c r="R2776">
        <v>0</v>
      </c>
      <c r="S2776">
        <v>0</v>
      </c>
      <c r="T2776">
        <v>0</v>
      </c>
      <c r="U2776">
        <v>0</v>
      </c>
      <c r="V2776">
        <v>0</v>
      </c>
      <c r="W2776">
        <v>0</v>
      </c>
      <c r="X2776">
        <v>0</v>
      </c>
      <c r="Y2776">
        <v>0</v>
      </c>
      <c r="Z2776">
        <v>0</v>
      </c>
      <c r="AA2776">
        <v>0</v>
      </c>
      <c r="AB2776">
        <v>0</v>
      </c>
      <c r="AC2776">
        <v>0</v>
      </c>
      <c r="AD2776">
        <v>0</v>
      </c>
      <c r="AE2776">
        <v>0</v>
      </c>
      <c r="AF2776">
        <v>0</v>
      </c>
      <c r="AG2776" t="s">
        <v>13681</v>
      </c>
      <c r="AH2776" s="21" t="str">
        <f t="shared" si="86"/>
        <v>YO27</v>
      </c>
      <c r="AI2776" s="21">
        <v>67.5</v>
      </c>
      <c r="AJ2776" s="21">
        <f t="shared" si="87"/>
        <v>100</v>
      </c>
      <c r="AK2776" s="21" t="s">
        <v>2060</v>
      </c>
      <c r="AL2776" t="s">
        <v>2551</v>
      </c>
      <c r="AM2776" t="s">
        <v>53</v>
      </c>
      <c r="AN2776" t="s">
        <v>2031</v>
      </c>
    </row>
    <row r="2777" spans="1:40" ht="15" hidden="1" thickTop="1" x14ac:dyDescent="0.35">
      <c r="A2777" t="s">
        <v>13616</v>
      </c>
      <c r="B2777" t="s">
        <v>13683</v>
      </c>
      <c r="C2777" t="s">
        <v>2880</v>
      </c>
      <c r="D2777" t="s">
        <v>13684</v>
      </c>
      <c r="E2777" t="s">
        <v>3440</v>
      </c>
      <c r="F2777">
        <v>1</v>
      </c>
      <c r="G2777" t="s">
        <v>2609</v>
      </c>
      <c r="H2777" t="s">
        <v>2577</v>
      </c>
      <c r="I2777" t="s">
        <v>2511</v>
      </c>
      <c r="J2777" t="s">
        <v>2675</v>
      </c>
      <c r="K2777" t="s">
        <v>2611</v>
      </c>
      <c r="L2777" t="s">
        <v>2058</v>
      </c>
      <c r="M2777" t="s">
        <v>2059</v>
      </c>
      <c r="N2777">
        <v>2</v>
      </c>
      <c r="O2777">
        <v>61</v>
      </c>
      <c r="P2777">
        <v>0.25</v>
      </c>
      <c r="Q2777">
        <v>24480</v>
      </c>
      <c r="R2777">
        <v>1</v>
      </c>
      <c r="S2777">
        <v>26</v>
      </c>
      <c r="T2777">
        <v>0.11</v>
      </c>
      <c r="U2777">
        <v>0</v>
      </c>
      <c r="V2777">
        <v>0</v>
      </c>
      <c r="W2777">
        <v>0</v>
      </c>
      <c r="X2777">
        <v>1</v>
      </c>
      <c r="Y2777">
        <v>35</v>
      </c>
      <c r="Z2777">
        <v>0.14000000000000001</v>
      </c>
      <c r="AA2777">
        <v>0</v>
      </c>
      <c r="AB2777">
        <v>0</v>
      </c>
      <c r="AC2777">
        <v>0</v>
      </c>
      <c r="AD2777">
        <v>0</v>
      </c>
      <c r="AE2777">
        <v>0</v>
      </c>
      <c r="AF2777">
        <v>0</v>
      </c>
      <c r="AG2777" t="s">
        <v>13685</v>
      </c>
      <c r="AH2777" s="21" t="str">
        <f t="shared" si="86"/>
        <v>YO27</v>
      </c>
      <c r="AI2777" s="21">
        <v>107.92500000000001</v>
      </c>
      <c r="AJ2777" s="21">
        <f t="shared" si="87"/>
        <v>99.750816993464056</v>
      </c>
      <c r="AK2777" s="21" t="s">
        <v>2060</v>
      </c>
      <c r="AL2777" t="s">
        <v>2581</v>
      </c>
      <c r="AM2777" t="s">
        <v>53</v>
      </c>
      <c r="AN2777" t="s">
        <v>2032</v>
      </c>
    </row>
    <row r="2778" spans="1:40" ht="15" hidden="1" thickTop="1" x14ac:dyDescent="0.35">
      <c r="A2778" t="s">
        <v>13620</v>
      </c>
      <c r="B2778" t="s">
        <v>13687</v>
      </c>
      <c r="C2778" t="s">
        <v>76</v>
      </c>
      <c r="D2778" t="s">
        <v>13688</v>
      </c>
      <c r="E2778" t="s">
        <v>560</v>
      </c>
      <c r="F2778">
        <v>1</v>
      </c>
      <c r="G2778" t="s">
        <v>2055</v>
      </c>
      <c r="H2778" t="s">
        <v>2056</v>
      </c>
      <c r="I2778" t="s">
        <v>2511</v>
      </c>
      <c r="J2778" t="s">
        <v>67</v>
      </c>
      <c r="K2778" t="s">
        <v>68</v>
      </c>
      <c r="L2778" t="s">
        <v>2058</v>
      </c>
      <c r="M2778" t="s">
        <v>2170</v>
      </c>
      <c r="N2778">
        <v>1</v>
      </c>
      <c r="O2778">
        <v>53</v>
      </c>
      <c r="P2778">
        <v>0.35</v>
      </c>
      <c r="Q2778">
        <v>15300</v>
      </c>
      <c r="R2778">
        <v>0</v>
      </c>
      <c r="S2778">
        <v>0</v>
      </c>
      <c r="T2778">
        <v>0</v>
      </c>
      <c r="U2778">
        <v>0</v>
      </c>
      <c r="V2778">
        <v>0</v>
      </c>
      <c r="W2778">
        <v>0</v>
      </c>
      <c r="X2778">
        <v>1</v>
      </c>
      <c r="Y2778">
        <v>53</v>
      </c>
      <c r="Z2778">
        <v>0.35</v>
      </c>
      <c r="AA2778">
        <v>0</v>
      </c>
      <c r="AB2778">
        <v>0</v>
      </c>
      <c r="AC2778">
        <v>0</v>
      </c>
      <c r="AD2778">
        <v>0</v>
      </c>
      <c r="AE2778">
        <v>0</v>
      </c>
      <c r="AF2778">
        <v>0</v>
      </c>
      <c r="AG2778" t="s">
        <v>353</v>
      </c>
      <c r="AH2778" s="21" t="str">
        <f t="shared" si="86"/>
        <v>YR20</v>
      </c>
      <c r="AI2778" s="21">
        <v>67.5</v>
      </c>
      <c r="AJ2778" s="21">
        <f t="shared" si="87"/>
        <v>99.653594771241828</v>
      </c>
      <c r="AK2778" s="21" t="s">
        <v>2063</v>
      </c>
      <c r="AL2778" t="s">
        <v>70</v>
      </c>
      <c r="AM2778" t="s">
        <v>53</v>
      </c>
      <c r="AN2778" t="s">
        <v>2030</v>
      </c>
    </row>
    <row r="2779" spans="1:40" ht="15" hidden="1" thickTop="1" x14ac:dyDescent="0.35">
      <c r="A2779" t="s">
        <v>8374</v>
      </c>
      <c r="B2779" t="s">
        <v>13690</v>
      </c>
      <c r="C2779" t="s">
        <v>102</v>
      </c>
      <c r="D2779" t="s">
        <v>13691</v>
      </c>
      <c r="E2779" t="s">
        <v>560</v>
      </c>
      <c r="F2779">
        <v>1</v>
      </c>
      <c r="G2779" t="s">
        <v>2055</v>
      </c>
      <c r="H2779" t="s">
        <v>2056</v>
      </c>
      <c r="I2779" t="s">
        <v>2511</v>
      </c>
      <c r="J2779" t="s">
        <v>67</v>
      </c>
      <c r="K2779" t="s">
        <v>68</v>
      </c>
      <c r="L2779" t="s">
        <v>2058</v>
      </c>
      <c r="M2779" t="s">
        <v>2059</v>
      </c>
      <c r="N2779">
        <v>0</v>
      </c>
      <c r="O2779">
        <v>0</v>
      </c>
      <c r="P2779">
        <v>0</v>
      </c>
      <c r="Q2779">
        <v>24480</v>
      </c>
      <c r="R2779">
        <v>0</v>
      </c>
      <c r="S2779">
        <v>0</v>
      </c>
      <c r="T2779">
        <v>0</v>
      </c>
      <c r="U2779">
        <v>0</v>
      </c>
      <c r="V2779">
        <v>0</v>
      </c>
      <c r="W2779">
        <v>0</v>
      </c>
      <c r="X2779">
        <v>0</v>
      </c>
      <c r="Y2779">
        <v>0</v>
      </c>
      <c r="Z2779">
        <v>0</v>
      </c>
      <c r="AA2779">
        <v>0</v>
      </c>
      <c r="AB2779">
        <v>0</v>
      </c>
      <c r="AC2779">
        <v>0</v>
      </c>
      <c r="AD2779">
        <v>0</v>
      </c>
      <c r="AE2779">
        <v>0</v>
      </c>
      <c r="AF2779">
        <v>0</v>
      </c>
      <c r="AG2779" t="s">
        <v>354</v>
      </c>
      <c r="AH2779" s="21" t="str">
        <f t="shared" si="86"/>
        <v>YR20</v>
      </c>
      <c r="AI2779" s="21">
        <v>107.92500000000001</v>
      </c>
      <c r="AJ2779" s="21">
        <f t="shared" si="87"/>
        <v>100</v>
      </c>
      <c r="AK2779" s="21" t="s">
        <v>2060</v>
      </c>
      <c r="AL2779" t="s">
        <v>70</v>
      </c>
      <c r="AM2779" t="s">
        <v>53</v>
      </c>
      <c r="AN2779" t="s">
        <v>2029</v>
      </c>
    </row>
    <row r="2780" spans="1:40" ht="15" hidden="1" thickTop="1" x14ac:dyDescent="0.35">
      <c r="A2780" t="s">
        <v>13627</v>
      </c>
      <c r="B2780" t="s">
        <v>13693</v>
      </c>
      <c r="C2780" t="s">
        <v>4856</v>
      </c>
      <c r="D2780" t="s">
        <v>13694</v>
      </c>
      <c r="E2780" t="s">
        <v>3704</v>
      </c>
      <c r="F2780">
        <v>1</v>
      </c>
      <c r="G2780" t="s">
        <v>2619</v>
      </c>
      <c r="H2780" t="s">
        <v>2620</v>
      </c>
      <c r="I2780" t="s">
        <v>2511</v>
      </c>
      <c r="J2780" t="s">
        <v>3705</v>
      </c>
      <c r="K2780" t="s">
        <v>2655</v>
      </c>
      <c r="L2780" t="s">
        <v>2058</v>
      </c>
      <c r="M2780" t="s">
        <v>2059</v>
      </c>
      <c r="N2780">
        <v>2</v>
      </c>
      <c r="O2780">
        <v>96</v>
      </c>
      <c r="P2780">
        <v>0.39</v>
      </c>
      <c r="Q2780">
        <v>24480</v>
      </c>
      <c r="R2780">
        <v>1</v>
      </c>
      <c r="S2780">
        <v>58</v>
      </c>
      <c r="T2780">
        <v>0.24</v>
      </c>
      <c r="U2780">
        <v>0</v>
      </c>
      <c r="V2780">
        <v>0</v>
      </c>
      <c r="W2780">
        <v>0</v>
      </c>
      <c r="X2780">
        <v>1</v>
      </c>
      <c r="Y2780">
        <v>38</v>
      </c>
      <c r="Z2780">
        <v>0.16</v>
      </c>
      <c r="AA2780">
        <v>0</v>
      </c>
      <c r="AB2780">
        <v>0</v>
      </c>
      <c r="AC2780">
        <v>0</v>
      </c>
      <c r="AD2780">
        <v>0</v>
      </c>
      <c r="AE2780">
        <v>0</v>
      </c>
      <c r="AF2780">
        <v>0</v>
      </c>
      <c r="AG2780" t="s">
        <v>13695</v>
      </c>
      <c r="AH2780" s="21" t="str">
        <f t="shared" si="86"/>
        <v>YN23</v>
      </c>
      <c r="AI2780" s="21">
        <v>107.92500000000001</v>
      </c>
      <c r="AJ2780" s="21">
        <f t="shared" si="87"/>
        <v>99.607843137254903</v>
      </c>
      <c r="AK2780" s="21" t="s">
        <v>2063</v>
      </c>
      <c r="AL2780" t="s">
        <v>2984</v>
      </c>
      <c r="AM2780" t="s">
        <v>53</v>
      </c>
      <c r="AN2780" t="s">
        <v>2031</v>
      </c>
    </row>
    <row r="2781" spans="1:40" ht="15" hidden="1" thickTop="1" x14ac:dyDescent="0.35">
      <c r="A2781" t="s">
        <v>13631</v>
      </c>
      <c r="B2781" t="s">
        <v>13697</v>
      </c>
      <c r="C2781" t="s">
        <v>2506</v>
      </c>
      <c r="D2781" t="s">
        <v>13698</v>
      </c>
      <c r="E2781" t="s">
        <v>2508</v>
      </c>
      <c r="F2781">
        <v>1</v>
      </c>
      <c r="G2781" t="s">
        <v>2509</v>
      </c>
      <c r="H2781" t="s">
        <v>2510</v>
      </c>
      <c r="I2781" t="s">
        <v>2511</v>
      </c>
      <c r="J2781" t="s">
        <v>2512</v>
      </c>
      <c r="K2781" t="s">
        <v>2513</v>
      </c>
      <c r="L2781" t="s">
        <v>2058</v>
      </c>
      <c r="M2781" t="s">
        <v>2059</v>
      </c>
      <c r="N2781">
        <v>0</v>
      </c>
      <c r="O2781">
        <v>0</v>
      </c>
      <c r="P2781">
        <v>0</v>
      </c>
      <c r="Q2781">
        <v>24480</v>
      </c>
      <c r="R2781">
        <v>0</v>
      </c>
      <c r="S2781">
        <v>0</v>
      </c>
      <c r="T2781">
        <v>0</v>
      </c>
      <c r="U2781">
        <v>0</v>
      </c>
      <c r="V2781">
        <v>0</v>
      </c>
      <c r="W2781">
        <v>0</v>
      </c>
      <c r="X2781">
        <v>0</v>
      </c>
      <c r="Y2781">
        <v>0</v>
      </c>
      <c r="Z2781">
        <v>0</v>
      </c>
      <c r="AA2781">
        <v>0</v>
      </c>
      <c r="AB2781">
        <v>0</v>
      </c>
      <c r="AC2781">
        <v>0</v>
      </c>
      <c r="AD2781">
        <v>0</v>
      </c>
      <c r="AE2781">
        <v>0</v>
      </c>
      <c r="AF2781">
        <v>0</v>
      </c>
      <c r="AG2781" t="s">
        <v>13699</v>
      </c>
      <c r="AH2781" s="21" t="str">
        <f t="shared" si="86"/>
        <v>YN23</v>
      </c>
      <c r="AI2781" s="21">
        <v>107.92500000000001</v>
      </c>
      <c r="AJ2781" s="21">
        <f t="shared" si="87"/>
        <v>100</v>
      </c>
      <c r="AK2781" s="21" t="s">
        <v>2060</v>
      </c>
      <c r="AL2781" t="s">
        <v>2515</v>
      </c>
      <c r="AM2781" t="s">
        <v>53</v>
      </c>
      <c r="AN2781" t="s">
        <v>2031</v>
      </c>
    </row>
    <row r="2782" spans="1:40" ht="15" hidden="1" thickTop="1" x14ac:dyDescent="0.35">
      <c r="A2782" t="s">
        <v>2329</v>
      </c>
      <c r="B2782" t="s">
        <v>13701</v>
      </c>
      <c r="C2782" t="s">
        <v>4992</v>
      </c>
      <c r="D2782" t="s">
        <v>13702</v>
      </c>
      <c r="E2782" t="s">
        <v>2575</v>
      </c>
      <c r="F2782">
        <v>1</v>
      </c>
      <c r="G2782" t="s">
        <v>2576</v>
      </c>
      <c r="H2782" t="s">
        <v>2577</v>
      </c>
      <c r="I2782" t="s">
        <v>2511</v>
      </c>
      <c r="J2782" t="s">
        <v>2858</v>
      </c>
      <c r="K2782" t="s">
        <v>2742</v>
      </c>
      <c r="L2782" t="s">
        <v>2058</v>
      </c>
      <c r="M2782" t="s">
        <v>2059</v>
      </c>
      <c r="N2782">
        <v>0</v>
      </c>
      <c r="O2782">
        <v>0</v>
      </c>
      <c r="P2782">
        <v>0</v>
      </c>
      <c r="Q2782">
        <v>24480</v>
      </c>
      <c r="R2782">
        <v>0</v>
      </c>
      <c r="S2782">
        <v>0</v>
      </c>
      <c r="T2782">
        <v>0</v>
      </c>
      <c r="U2782">
        <v>0</v>
      </c>
      <c r="V2782">
        <v>0</v>
      </c>
      <c r="W2782">
        <v>0</v>
      </c>
      <c r="X2782">
        <v>0</v>
      </c>
      <c r="Y2782">
        <v>0</v>
      </c>
      <c r="Z2782">
        <v>0</v>
      </c>
      <c r="AA2782">
        <v>0</v>
      </c>
      <c r="AB2782">
        <v>0</v>
      </c>
      <c r="AC2782">
        <v>0</v>
      </c>
      <c r="AD2782">
        <v>0</v>
      </c>
      <c r="AE2782">
        <v>0</v>
      </c>
      <c r="AF2782">
        <v>0</v>
      </c>
      <c r="AG2782" t="s">
        <v>13703</v>
      </c>
      <c r="AH2782" s="21" t="str">
        <f t="shared" si="86"/>
        <v>YN23</v>
      </c>
      <c r="AI2782" s="21">
        <v>107.92500000000001</v>
      </c>
      <c r="AJ2782" s="21">
        <f t="shared" si="87"/>
        <v>100</v>
      </c>
      <c r="AK2782" s="21" t="s">
        <v>2060</v>
      </c>
      <c r="AL2782" t="s">
        <v>2551</v>
      </c>
      <c r="AM2782" t="s">
        <v>53</v>
      </c>
      <c r="AN2782" t="s">
        <v>2031</v>
      </c>
    </row>
    <row r="2783" spans="1:40" ht="15" hidden="1" thickTop="1" x14ac:dyDescent="0.35">
      <c r="A2783" t="s">
        <v>13638</v>
      </c>
      <c r="B2783" t="s">
        <v>13704</v>
      </c>
      <c r="C2783" t="s">
        <v>4173</v>
      </c>
      <c r="D2783" t="s">
        <v>13705</v>
      </c>
      <c r="E2783" t="s">
        <v>2691</v>
      </c>
      <c r="F2783">
        <v>1</v>
      </c>
      <c r="G2783" t="s">
        <v>2600</v>
      </c>
      <c r="H2783" t="s">
        <v>2577</v>
      </c>
      <c r="I2783" t="s">
        <v>2511</v>
      </c>
      <c r="J2783" t="s">
        <v>2634</v>
      </c>
      <c r="K2783" t="s">
        <v>2635</v>
      </c>
      <c r="L2783" t="s">
        <v>30320</v>
      </c>
      <c r="M2783" t="s">
        <v>2170</v>
      </c>
      <c r="N2783">
        <v>0</v>
      </c>
      <c r="O2783">
        <v>0</v>
      </c>
      <c r="P2783">
        <v>0</v>
      </c>
      <c r="Q2783">
        <v>11700</v>
      </c>
      <c r="R2783">
        <v>0</v>
      </c>
      <c r="S2783">
        <v>0</v>
      </c>
      <c r="T2783">
        <v>0</v>
      </c>
      <c r="U2783">
        <v>0</v>
      </c>
      <c r="V2783">
        <v>0</v>
      </c>
      <c r="W2783">
        <v>0</v>
      </c>
      <c r="X2783">
        <v>0</v>
      </c>
      <c r="Y2783">
        <v>0</v>
      </c>
      <c r="Z2783">
        <v>0</v>
      </c>
      <c r="AA2783">
        <v>0</v>
      </c>
      <c r="AB2783">
        <v>0</v>
      </c>
      <c r="AC2783">
        <v>0</v>
      </c>
      <c r="AD2783">
        <v>0</v>
      </c>
      <c r="AE2783">
        <v>0</v>
      </c>
      <c r="AF2783">
        <v>0</v>
      </c>
      <c r="AG2783" t="s">
        <v>13706</v>
      </c>
      <c r="AH2783" s="21" t="str">
        <f t="shared" si="86"/>
        <v>YN23</v>
      </c>
      <c r="AI2783" s="21">
        <v>67.5</v>
      </c>
      <c r="AJ2783" s="21">
        <f t="shared" si="87"/>
        <v>100</v>
      </c>
      <c r="AK2783" s="21" t="s">
        <v>2060</v>
      </c>
      <c r="AL2783" t="s">
        <v>2581</v>
      </c>
      <c r="AM2783" t="s">
        <v>53</v>
      </c>
      <c r="AN2783" t="s">
        <v>2029</v>
      </c>
    </row>
    <row r="2784" spans="1:40" ht="15" hidden="1" thickTop="1" x14ac:dyDescent="0.35">
      <c r="A2784" t="s">
        <v>13642</v>
      </c>
      <c r="B2784" t="s">
        <v>13708</v>
      </c>
      <c r="C2784" t="s">
        <v>4822</v>
      </c>
      <c r="D2784" t="s">
        <v>13709</v>
      </c>
      <c r="E2784" t="s">
        <v>3572</v>
      </c>
      <c r="F2784">
        <v>1</v>
      </c>
      <c r="G2784" t="s">
        <v>2546</v>
      </c>
      <c r="H2784" t="s">
        <v>2510</v>
      </c>
      <c r="I2784" t="s">
        <v>2511</v>
      </c>
      <c r="J2784" t="s">
        <v>3573</v>
      </c>
      <c r="K2784" t="s">
        <v>3007</v>
      </c>
      <c r="L2784" t="s">
        <v>2058</v>
      </c>
      <c r="M2784" t="s">
        <v>2059</v>
      </c>
      <c r="N2784">
        <v>0</v>
      </c>
      <c r="O2784">
        <v>0</v>
      </c>
      <c r="P2784">
        <v>0</v>
      </c>
      <c r="Q2784">
        <v>24480</v>
      </c>
      <c r="R2784">
        <v>0</v>
      </c>
      <c r="S2784">
        <v>0</v>
      </c>
      <c r="T2784">
        <v>0</v>
      </c>
      <c r="U2784">
        <v>0</v>
      </c>
      <c r="V2784">
        <v>0</v>
      </c>
      <c r="W2784">
        <v>0</v>
      </c>
      <c r="X2784">
        <v>0</v>
      </c>
      <c r="Y2784">
        <v>0</v>
      </c>
      <c r="Z2784">
        <v>0</v>
      </c>
      <c r="AA2784">
        <v>0</v>
      </c>
      <c r="AB2784">
        <v>0</v>
      </c>
      <c r="AC2784">
        <v>0</v>
      </c>
      <c r="AD2784">
        <v>0</v>
      </c>
      <c r="AE2784">
        <v>0</v>
      </c>
      <c r="AF2784">
        <v>0</v>
      </c>
      <c r="AG2784" t="s">
        <v>13710</v>
      </c>
      <c r="AH2784" s="21" t="str">
        <f t="shared" si="86"/>
        <v>YN23</v>
      </c>
      <c r="AI2784" s="21">
        <v>107.92500000000001</v>
      </c>
      <c r="AJ2784" s="21">
        <f t="shared" si="87"/>
        <v>100</v>
      </c>
      <c r="AK2784" s="21" t="s">
        <v>2060</v>
      </c>
      <c r="AL2784" t="s">
        <v>2551</v>
      </c>
      <c r="AM2784" t="s">
        <v>53</v>
      </c>
      <c r="AN2784" t="s">
        <v>2030</v>
      </c>
    </row>
    <row r="2785" spans="1:40" ht="15" hidden="1" thickTop="1" x14ac:dyDescent="0.35">
      <c r="A2785" t="s">
        <v>13646</v>
      </c>
      <c r="B2785" t="s">
        <v>13712</v>
      </c>
      <c r="C2785" t="s">
        <v>3405</v>
      </c>
      <c r="D2785" t="s">
        <v>13713</v>
      </c>
      <c r="E2785" t="s">
        <v>4009</v>
      </c>
      <c r="F2785">
        <v>2</v>
      </c>
      <c r="G2785" t="s">
        <v>2509</v>
      </c>
      <c r="H2785" t="s">
        <v>2510</v>
      </c>
      <c r="I2785" t="s">
        <v>2511</v>
      </c>
      <c r="J2785" t="s">
        <v>3408</v>
      </c>
      <c r="K2785" t="s">
        <v>3109</v>
      </c>
      <c r="L2785" t="s">
        <v>2058</v>
      </c>
      <c r="M2785" t="s">
        <v>2059</v>
      </c>
      <c r="N2785">
        <v>1</v>
      </c>
      <c r="O2785">
        <v>68</v>
      </c>
      <c r="P2785">
        <v>0.28000000000000003</v>
      </c>
      <c r="Q2785">
        <v>24480</v>
      </c>
      <c r="R2785">
        <v>0</v>
      </c>
      <c r="S2785">
        <v>0</v>
      </c>
      <c r="T2785">
        <v>0</v>
      </c>
      <c r="U2785">
        <v>0</v>
      </c>
      <c r="V2785">
        <v>0</v>
      </c>
      <c r="W2785">
        <v>0</v>
      </c>
      <c r="X2785">
        <v>1</v>
      </c>
      <c r="Y2785">
        <v>68</v>
      </c>
      <c r="Z2785">
        <v>0.28000000000000003</v>
      </c>
      <c r="AA2785">
        <v>0</v>
      </c>
      <c r="AB2785">
        <v>0</v>
      </c>
      <c r="AC2785">
        <v>0</v>
      </c>
      <c r="AD2785">
        <v>0</v>
      </c>
      <c r="AE2785">
        <v>0</v>
      </c>
      <c r="AF2785">
        <v>0</v>
      </c>
      <c r="AG2785" t="s">
        <v>13714</v>
      </c>
      <c r="AH2785" s="21" t="str">
        <f t="shared" si="86"/>
        <v>YN23</v>
      </c>
      <c r="AI2785" s="21">
        <v>107.92500000000001</v>
      </c>
      <c r="AJ2785" s="21">
        <f t="shared" si="87"/>
        <v>99.722222222222229</v>
      </c>
      <c r="AK2785" s="21" t="s">
        <v>2063</v>
      </c>
      <c r="AL2785" t="s">
        <v>3411</v>
      </c>
      <c r="AM2785" t="s">
        <v>53</v>
      </c>
      <c r="AN2785" t="s">
        <v>2029</v>
      </c>
    </row>
    <row r="2786" spans="1:40" ht="15" hidden="1" thickTop="1" x14ac:dyDescent="0.35">
      <c r="A2786" t="s">
        <v>13650</v>
      </c>
      <c r="B2786" t="s">
        <v>13716</v>
      </c>
      <c r="C2786" t="s">
        <v>2970</v>
      </c>
      <c r="D2786" t="s">
        <v>13717</v>
      </c>
      <c r="E2786" t="s">
        <v>2608</v>
      </c>
      <c r="F2786">
        <v>1</v>
      </c>
      <c r="G2786" t="s">
        <v>2633</v>
      </c>
      <c r="H2786" t="s">
        <v>2577</v>
      </c>
      <c r="I2786" t="s">
        <v>2511</v>
      </c>
      <c r="J2786" t="s">
        <v>2610</v>
      </c>
      <c r="K2786" t="s">
        <v>2611</v>
      </c>
      <c r="L2786" t="s">
        <v>2058</v>
      </c>
      <c r="M2786" t="s">
        <v>2170</v>
      </c>
      <c r="N2786">
        <v>0</v>
      </c>
      <c r="O2786">
        <v>0</v>
      </c>
      <c r="P2786">
        <v>0</v>
      </c>
      <c r="Q2786">
        <v>15300</v>
      </c>
      <c r="R2786">
        <v>0</v>
      </c>
      <c r="S2786">
        <v>0</v>
      </c>
      <c r="T2786">
        <v>0</v>
      </c>
      <c r="U2786">
        <v>0</v>
      </c>
      <c r="V2786">
        <v>0</v>
      </c>
      <c r="W2786">
        <v>0</v>
      </c>
      <c r="X2786">
        <v>0</v>
      </c>
      <c r="Y2786">
        <v>0</v>
      </c>
      <c r="Z2786">
        <v>0</v>
      </c>
      <c r="AA2786">
        <v>0</v>
      </c>
      <c r="AB2786">
        <v>0</v>
      </c>
      <c r="AC2786">
        <v>0</v>
      </c>
      <c r="AD2786">
        <v>0</v>
      </c>
      <c r="AE2786">
        <v>0</v>
      </c>
      <c r="AF2786">
        <v>0</v>
      </c>
      <c r="AG2786" t="s">
        <v>13718</v>
      </c>
      <c r="AH2786" s="21" t="str">
        <f t="shared" si="86"/>
        <v>YN23</v>
      </c>
      <c r="AI2786" s="21">
        <v>67.5</v>
      </c>
      <c r="AJ2786" s="21">
        <f t="shared" si="87"/>
        <v>100</v>
      </c>
      <c r="AK2786" s="21" t="s">
        <v>2060</v>
      </c>
      <c r="AL2786" t="s">
        <v>2581</v>
      </c>
      <c r="AM2786" t="s">
        <v>53</v>
      </c>
      <c r="AN2786" t="s">
        <v>2029</v>
      </c>
    </row>
    <row r="2787" spans="1:40" ht="15" hidden="1" thickTop="1" x14ac:dyDescent="0.35">
      <c r="A2787" t="s">
        <v>13654</v>
      </c>
      <c r="B2787" t="s">
        <v>13720</v>
      </c>
      <c r="C2787" t="s">
        <v>2506</v>
      </c>
      <c r="D2787" t="s">
        <v>13721</v>
      </c>
      <c r="E2787" t="s">
        <v>2508</v>
      </c>
      <c r="F2787">
        <v>1</v>
      </c>
      <c r="G2787" t="s">
        <v>2509</v>
      </c>
      <c r="H2787" t="s">
        <v>2510</v>
      </c>
      <c r="I2787" t="s">
        <v>2511</v>
      </c>
      <c r="J2787" t="s">
        <v>2512</v>
      </c>
      <c r="K2787" t="s">
        <v>2513</v>
      </c>
      <c r="L2787" t="s">
        <v>2058</v>
      </c>
      <c r="M2787" t="s">
        <v>2170</v>
      </c>
      <c r="N2787">
        <v>0</v>
      </c>
      <c r="O2787">
        <v>0</v>
      </c>
      <c r="P2787">
        <v>0</v>
      </c>
      <c r="Q2787">
        <v>15300</v>
      </c>
      <c r="R2787">
        <v>0</v>
      </c>
      <c r="S2787">
        <v>0</v>
      </c>
      <c r="T2787">
        <v>0</v>
      </c>
      <c r="U2787">
        <v>0</v>
      </c>
      <c r="V2787">
        <v>0</v>
      </c>
      <c r="W2787">
        <v>0</v>
      </c>
      <c r="X2787">
        <v>0</v>
      </c>
      <c r="Y2787">
        <v>0</v>
      </c>
      <c r="Z2787">
        <v>0</v>
      </c>
      <c r="AA2787">
        <v>0</v>
      </c>
      <c r="AB2787">
        <v>0</v>
      </c>
      <c r="AC2787">
        <v>0</v>
      </c>
      <c r="AD2787">
        <v>0</v>
      </c>
      <c r="AE2787">
        <v>0</v>
      </c>
      <c r="AF2787">
        <v>0</v>
      </c>
      <c r="AG2787" t="s">
        <v>13722</v>
      </c>
      <c r="AH2787" s="21" t="str">
        <f t="shared" si="86"/>
        <v>YN23</v>
      </c>
      <c r="AI2787" s="21">
        <v>67.5</v>
      </c>
      <c r="AJ2787" s="21">
        <f t="shared" si="87"/>
        <v>100</v>
      </c>
      <c r="AK2787" s="21" t="s">
        <v>2060</v>
      </c>
      <c r="AL2787" t="s">
        <v>2515</v>
      </c>
      <c r="AM2787" t="s">
        <v>53</v>
      </c>
      <c r="AN2787" t="s">
        <v>2029</v>
      </c>
    </row>
    <row r="2788" spans="1:40" ht="15" hidden="1" thickTop="1" x14ac:dyDescent="0.35">
      <c r="A2788" t="s">
        <v>13658</v>
      </c>
      <c r="B2788" t="s">
        <v>13724</v>
      </c>
      <c r="C2788" t="s">
        <v>4394</v>
      </c>
      <c r="D2788" t="s">
        <v>13725</v>
      </c>
      <c r="E2788" t="s">
        <v>3193</v>
      </c>
      <c r="F2788">
        <v>1</v>
      </c>
      <c r="G2788" t="s">
        <v>2609</v>
      </c>
      <c r="H2788" t="s">
        <v>2577</v>
      </c>
      <c r="I2788" t="s">
        <v>2511</v>
      </c>
      <c r="J2788" t="s">
        <v>2764</v>
      </c>
      <c r="K2788" t="s">
        <v>2765</v>
      </c>
      <c r="L2788" t="s">
        <v>2058</v>
      </c>
      <c r="M2788" t="s">
        <v>2059</v>
      </c>
      <c r="N2788">
        <v>6</v>
      </c>
      <c r="O2788">
        <v>106</v>
      </c>
      <c r="P2788">
        <v>0.43</v>
      </c>
      <c r="Q2788">
        <v>24480</v>
      </c>
      <c r="R2788">
        <v>2</v>
      </c>
      <c r="S2788">
        <v>43</v>
      </c>
      <c r="T2788">
        <v>0.18</v>
      </c>
      <c r="U2788">
        <v>0</v>
      </c>
      <c r="V2788">
        <v>0</v>
      </c>
      <c r="W2788">
        <v>0</v>
      </c>
      <c r="X2788">
        <v>2</v>
      </c>
      <c r="Y2788">
        <v>43</v>
      </c>
      <c r="Z2788">
        <v>0.18</v>
      </c>
      <c r="AA2788">
        <v>2</v>
      </c>
      <c r="AB2788">
        <v>20</v>
      </c>
      <c r="AC2788">
        <v>0.08</v>
      </c>
      <c r="AD2788">
        <v>0</v>
      </c>
      <c r="AE2788">
        <v>0</v>
      </c>
      <c r="AF2788">
        <v>0</v>
      </c>
      <c r="AG2788" t="s">
        <v>13726</v>
      </c>
      <c r="AH2788" s="21" t="str">
        <f t="shared" si="86"/>
        <v>YN23</v>
      </c>
      <c r="AI2788" s="21">
        <v>107.92500000000001</v>
      </c>
      <c r="AJ2788" s="21">
        <f t="shared" si="87"/>
        <v>99.566993464052288</v>
      </c>
      <c r="AK2788" s="21" t="s">
        <v>2063</v>
      </c>
      <c r="AL2788" t="s">
        <v>2613</v>
      </c>
      <c r="AM2788" t="s">
        <v>53</v>
      </c>
      <c r="AN2788" t="s">
        <v>2032</v>
      </c>
    </row>
    <row r="2789" spans="1:40" ht="15" hidden="1" thickTop="1" x14ac:dyDescent="0.35">
      <c r="A2789" t="s">
        <v>13662</v>
      </c>
      <c r="B2789" t="s">
        <v>13728</v>
      </c>
      <c r="C2789" t="s">
        <v>6643</v>
      </c>
      <c r="D2789" t="s">
        <v>7876</v>
      </c>
      <c r="E2789" t="s">
        <v>4003</v>
      </c>
      <c r="F2789">
        <v>1</v>
      </c>
      <c r="G2789" t="s">
        <v>2600</v>
      </c>
      <c r="H2789" t="s">
        <v>2510</v>
      </c>
      <c r="I2789" t="s">
        <v>2511</v>
      </c>
      <c r="J2789" t="s">
        <v>4004</v>
      </c>
      <c r="K2789" t="s">
        <v>3007</v>
      </c>
      <c r="L2789" t="s">
        <v>2058</v>
      </c>
      <c r="M2789" t="s">
        <v>2059</v>
      </c>
      <c r="N2789">
        <v>0</v>
      </c>
      <c r="O2789">
        <v>0</v>
      </c>
      <c r="P2789">
        <v>0</v>
      </c>
      <c r="Q2789">
        <v>24480</v>
      </c>
      <c r="R2789">
        <v>0</v>
      </c>
      <c r="S2789">
        <v>0</v>
      </c>
      <c r="T2789">
        <v>0</v>
      </c>
      <c r="U2789">
        <v>0</v>
      </c>
      <c r="V2789">
        <v>0</v>
      </c>
      <c r="W2789">
        <v>0</v>
      </c>
      <c r="X2789">
        <v>0</v>
      </c>
      <c r="Y2789">
        <v>0</v>
      </c>
      <c r="Z2789">
        <v>0</v>
      </c>
      <c r="AA2789">
        <v>0</v>
      </c>
      <c r="AB2789">
        <v>0</v>
      </c>
      <c r="AC2789">
        <v>0</v>
      </c>
      <c r="AD2789">
        <v>0</v>
      </c>
      <c r="AE2789">
        <v>0</v>
      </c>
      <c r="AF2789">
        <v>0</v>
      </c>
      <c r="AG2789" t="s">
        <v>13729</v>
      </c>
      <c r="AH2789" s="21" t="str">
        <f t="shared" si="86"/>
        <v>YR21</v>
      </c>
      <c r="AI2789" s="21">
        <v>107.92500000000001</v>
      </c>
      <c r="AJ2789" s="21">
        <f t="shared" si="87"/>
        <v>100</v>
      </c>
      <c r="AK2789" s="21" t="s">
        <v>2060</v>
      </c>
      <c r="AL2789" t="s">
        <v>2551</v>
      </c>
      <c r="AM2789" t="s">
        <v>53</v>
      </c>
      <c r="AN2789" t="s">
        <v>2031</v>
      </c>
    </row>
    <row r="2790" spans="1:40" ht="15" hidden="1" thickTop="1" x14ac:dyDescent="0.35">
      <c r="A2790" t="s">
        <v>13666</v>
      </c>
      <c r="B2790" t="s">
        <v>13731</v>
      </c>
      <c r="C2790" t="s">
        <v>2936</v>
      </c>
      <c r="D2790" t="s">
        <v>13732</v>
      </c>
      <c r="E2790" t="s">
        <v>2592</v>
      </c>
      <c r="F2790">
        <v>1</v>
      </c>
      <c r="G2790" t="s">
        <v>2593</v>
      </c>
      <c r="H2790" t="s">
        <v>2056</v>
      </c>
      <c r="I2790" t="s">
        <v>2511</v>
      </c>
      <c r="J2790" t="s">
        <v>2594</v>
      </c>
      <c r="K2790" t="s">
        <v>65</v>
      </c>
      <c r="L2790" t="s">
        <v>2058</v>
      </c>
      <c r="M2790" t="s">
        <v>2059</v>
      </c>
      <c r="N2790">
        <v>0</v>
      </c>
      <c r="O2790">
        <v>0</v>
      </c>
      <c r="P2790">
        <v>0</v>
      </c>
      <c r="Q2790">
        <v>24480</v>
      </c>
      <c r="R2790">
        <v>0</v>
      </c>
      <c r="S2790">
        <v>0</v>
      </c>
      <c r="T2790">
        <v>0</v>
      </c>
      <c r="U2790">
        <v>0</v>
      </c>
      <c r="V2790">
        <v>0</v>
      </c>
      <c r="W2790">
        <v>0</v>
      </c>
      <c r="X2790">
        <v>0</v>
      </c>
      <c r="Y2790">
        <v>0</v>
      </c>
      <c r="Z2790">
        <v>0</v>
      </c>
      <c r="AA2790">
        <v>0</v>
      </c>
      <c r="AB2790">
        <v>0</v>
      </c>
      <c r="AC2790">
        <v>0</v>
      </c>
      <c r="AD2790">
        <v>0</v>
      </c>
      <c r="AE2790">
        <v>0</v>
      </c>
      <c r="AF2790">
        <v>0</v>
      </c>
      <c r="AG2790" t="s">
        <v>13733</v>
      </c>
      <c r="AH2790" s="21" t="str">
        <f t="shared" si="86"/>
        <v>YR21</v>
      </c>
      <c r="AI2790" s="21">
        <v>107.92500000000001</v>
      </c>
      <c r="AJ2790" s="21">
        <f t="shared" si="87"/>
        <v>100</v>
      </c>
      <c r="AK2790" s="21" t="s">
        <v>2060</v>
      </c>
      <c r="AL2790" t="s">
        <v>2527</v>
      </c>
      <c r="AM2790" t="s">
        <v>53</v>
      </c>
      <c r="AN2790" t="s">
        <v>2029</v>
      </c>
    </row>
    <row r="2791" spans="1:40" ht="15" hidden="1" thickTop="1" x14ac:dyDescent="0.35">
      <c r="A2791" t="s">
        <v>13670</v>
      </c>
      <c r="B2791" t="s">
        <v>13735</v>
      </c>
      <c r="C2791" t="s">
        <v>2543</v>
      </c>
      <c r="D2791" t="s">
        <v>13736</v>
      </c>
      <c r="E2791" t="s">
        <v>2562</v>
      </c>
      <c r="F2791">
        <v>1</v>
      </c>
      <c r="G2791" t="s">
        <v>2546</v>
      </c>
      <c r="H2791" t="s">
        <v>2510</v>
      </c>
      <c r="I2791" t="s">
        <v>2511</v>
      </c>
      <c r="J2791" t="s">
        <v>2547</v>
      </c>
      <c r="K2791" t="s">
        <v>2548</v>
      </c>
      <c r="L2791" t="s">
        <v>2058</v>
      </c>
      <c r="M2791" t="s">
        <v>2358</v>
      </c>
      <c r="N2791">
        <v>0</v>
      </c>
      <c r="O2791">
        <v>0</v>
      </c>
      <c r="P2791">
        <v>0</v>
      </c>
      <c r="Q2791">
        <v>13260</v>
      </c>
      <c r="R2791">
        <v>0</v>
      </c>
      <c r="S2791">
        <v>0</v>
      </c>
      <c r="T2791">
        <v>0</v>
      </c>
      <c r="U2791">
        <v>0</v>
      </c>
      <c r="V2791">
        <v>0</v>
      </c>
      <c r="W2791">
        <v>0</v>
      </c>
      <c r="X2791">
        <v>0</v>
      </c>
      <c r="Y2791">
        <v>0</v>
      </c>
      <c r="Z2791">
        <v>0</v>
      </c>
      <c r="AA2791">
        <v>0</v>
      </c>
      <c r="AB2791">
        <v>0</v>
      </c>
      <c r="AC2791">
        <v>0</v>
      </c>
      <c r="AD2791">
        <v>0</v>
      </c>
      <c r="AE2791">
        <v>0</v>
      </c>
      <c r="AF2791">
        <v>0</v>
      </c>
      <c r="AG2791" t="s">
        <v>13737</v>
      </c>
      <c r="AH2791" s="21" t="str">
        <f t="shared" si="86"/>
        <v>YO27</v>
      </c>
      <c r="AI2791" s="21">
        <v>58.500000000000014</v>
      </c>
      <c r="AJ2791" s="21">
        <f t="shared" si="87"/>
        <v>100</v>
      </c>
      <c r="AK2791" s="21" t="s">
        <v>2060</v>
      </c>
      <c r="AL2791" t="s">
        <v>2551</v>
      </c>
      <c r="AM2791" t="s">
        <v>53</v>
      </c>
      <c r="AN2791" t="s">
        <v>2031</v>
      </c>
    </row>
    <row r="2792" spans="1:40" ht="15" hidden="1" thickTop="1" x14ac:dyDescent="0.35">
      <c r="A2792" t="s">
        <v>13674</v>
      </c>
      <c r="B2792" t="s">
        <v>13739</v>
      </c>
      <c r="C2792" t="s">
        <v>6370</v>
      </c>
      <c r="D2792" t="s">
        <v>13740</v>
      </c>
      <c r="E2792" t="s">
        <v>2724</v>
      </c>
      <c r="F2792">
        <v>1</v>
      </c>
      <c r="G2792" t="s">
        <v>2682</v>
      </c>
      <c r="H2792" t="s">
        <v>2620</v>
      </c>
      <c r="I2792" t="s">
        <v>2511</v>
      </c>
      <c r="J2792" t="s">
        <v>2725</v>
      </c>
      <c r="K2792" t="s">
        <v>2684</v>
      </c>
      <c r="L2792" t="s">
        <v>2058</v>
      </c>
      <c r="M2792" t="s">
        <v>2170</v>
      </c>
      <c r="N2792">
        <v>1</v>
      </c>
      <c r="O2792">
        <v>37</v>
      </c>
      <c r="P2792">
        <v>0.24</v>
      </c>
      <c r="Q2792">
        <v>15300</v>
      </c>
      <c r="R2792">
        <v>1</v>
      </c>
      <c r="S2792">
        <v>37</v>
      </c>
      <c r="T2792">
        <v>0.24</v>
      </c>
      <c r="U2792">
        <v>0</v>
      </c>
      <c r="V2792">
        <v>0</v>
      </c>
      <c r="W2792">
        <v>0</v>
      </c>
      <c r="X2792">
        <v>0</v>
      </c>
      <c r="Y2792">
        <v>0</v>
      </c>
      <c r="Z2792">
        <v>0</v>
      </c>
      <c r="AA2792">
        <v>0</v>
      </c>
      <c r="AB2792">
        <v>0</v>
      </c>
      <c r="AC2792">
        <v>0</v>
      </c>
      <c r="AD2792">
        <v>0</v>
      </c>
      <c r="AE2792">
        <v>0</v>
      </c>
      <c r="AF2792">
        <v>0</v>
      </c>
      <c r="AG2792" t="s">
        <v>13741</v>
      </c>
      <c r="AH2792" s="21" t="str">
        <f t="shared" si="86"/>
        <v>YO27</v>
      </c>
      <c r="AI2792" s="21">
        <v>67.5</v>
      </c>
      <c r="AJ2792" s="21">
        <f t="shared" si="87"/>
        <v>99.75816993464052</v>
      </c>
      <c r="AK2792" s="21" t="s">
        <v>2060</v>
      </c>
      <c r="AL2792" t="s">
        <v>2725</v>
      </c>
      <c r="AM2792" t="s">
        <v>53</v>
      </c>
      <c r="AN2792" t="s">
        <v>2031</v>
      </c>
    </row>
    <row r="2793" spans="1:40" ht="15" hidden="1" thickTop="1" x14ac:dyDescent="0.35">
      <c r="A2793" t="s">
        <v>13678</v>
      </c>
      <c r="B2793" t="s">
        <v>13743</v>
      </c>
      <c r="C2793" t="s">
        <v>3362</v>
      </c>
      <c r="D2793" t="s">
        <v>13744</v>
      </c>
      <c r="E2793" t="s">
        <v>2705</v>
      </c>
      <c r="F2793">
        <v>1</v>
      </c>
      <c r="G2793" t="s">
        <v>2593</v>
      </c>
      <c r="H2793" t="s">
        <v>2056</v>
      </c>
      <c r="I2793" t="s">
        <v>2511</v>
      </c>
      <c r="J2793" t="s">
        <v>3364</v>
      </c>
      <c r="K2793" t="s">
        <v>65</v>
      </c>
      <c r="L2793" t="s">
        <v>2058</v>
      </c>
      <c r="M2793" t="s">
        <v>2059</v>
      </c>
      <c r="N2793">
        <v>0</v>
      </c>
      <c r="O2793">
        <v>0</v>
      </c>
      <c r="P2793">
        <v>0</v>
      </c>
      <c r="Q2793">
        <v>24480</v>
      </c>
      <c r="R2793">
        <v>0</v>
      </c>
      <c r="S2793">
        <v>0</v>
      </c>
      <c r="T2793">
        <v>0</v>
      </c>
      <c r="U2793">
        <v>0</v>
      </c>
      <c r="V2793">
        <v>0</v>
      </c>
      <c r="W2793">
        <v>0</v>
      </c>
      <c r="X2793">
        <v>0</v>
      </c>
      <c r="Y2793">
        <v>0</v>
      </c>
      <c r="Z2793">
        <v>0</v>
      </c>
      <c r="AA2793">
        <v>0</v>
      </c>
      <c r="AB2793">
        <v>0</v>
      </c>
      <c r="AC2793">
        <v>0</v>
      </c>
      <c r="AD2793">
        <v>0</v>
      </c>
      <c r="AE2793">
        <v>0</v>
      </c>
      <c r="AF2793">
        <v>0</v>
      </c>
      <c r="AG2793" t="s">
        <v>13745</v>
      </c>
      <c r="AH2793" s="21" t="str">
        <f t="shared" si="86"/>
        <v>YO27</v>
      </c>
      <c r="AI2793" s="21">
        <v>107.92500000000001</v>
      </c>
      <c r="AJ2793" s="21">
        <f t="shared" si="87"/>
        <v>100</v>
      </c>
      <c r="AK2793" s="21" t="s">
        <v>2060</v>
      </c>
      <c r="AL2793" t="s">
        <v>2527</v>
      </c>
      <c r="AM2793" t="s">
        <v>53</v>
      </c>
      <c r="AN2793" t="s">
        <v>2029</v>
      </c>
    </row>
    <row r="2794" spans="1:40" ht="15" hidden="1" thickTop="1" x14ac:dyDescent="0.35">
      <c r="A2794" t="s">
        <v>13682</v>
      </c>
      <c r="B2794" t="s">
        <v>13747</v>
      </c>
      <c r="C2794" t="s">
        <v>5206</v>
      </c>
      <c r="D2794" t="s">
        <v>13748</v>
      </c>
      <c r="E2794" t="s">
        <v>2780</v>
      </c>
      <c r="F2794">
        <v>1</v>
      </c>
      <c r="G2794" t="s">
        <v>2609</v>
      </c>
      <c r="H2794" t="s">
        <v>2577</v>
      </c>
      <c r="I2794" t="s">
        <v>2511</v>
      </c>
      <c r="J2794" t="s">
        <v>2781</v>
      </c>
      <c r="K2794" t="s">
        <v>2765</v>
      </c>
      <c r="L2794" t="s">
        <v>2058</v>
      </c>
      <c r="M2794" t="s">
        <v>2170</v>
      </c>
      <c r="N2794">
        <v>1</v>
      </c>
      <c r="O2794">
        <v>36</v>
      </c>
      <c r="P2794">
        <v>0.24</v>
      </c>
      <c r="Q2794">
        <v>15300</v>
      </c>
      <c r="R2794">
        <v>0</v>
      </c>
      <c r="S2794">
        <v>0</v>
      </c>
      <c r="T2794">
        <v>0</v>
      </c>
      <c r="U2794">
        <v>0</v>
      </c>
      <c r="V2794">
        <v>0</v>
      </c>
      <c r="W2794">
        <v>0</v>
      </c>
      <c r="X2794">
        <v>1</v>
      </c>
      <c r="Y2794">
        <v>36</v>
      </c>
      <c r="Z2794">
        <v>0.24</v>
      </c>
      <c r="AA2794">
        <v>0</v>
      </c>
      <c r="AB2794">
        <v>0</v>
      </c>
      <c r="AC2794">
        <v>0</v>
      </c>
      <c r="AD2794">
        <v>0</v>
      </c>
      <c r="AE2794">
        <v>0</v>
      </c>
      <c r="AF2794">
        <v>0</v>
      </c>
      <c r="AG2794" t="s">
        <v>13749</v>
      </c>
      <c r="AH2794" s="21" t="str">
        <f t="shared" si="86"/>
        <v>YO27</v>
      </c>
      <c r="AI2794" s="21">
        <v>67.5</v>
      </c>
      <c r="AJ2794" s="21">
        <f t="shared" si="87"/>
        <v>99.764705882352942</v>
      </c>
      <c r="AK2794" s="21" t="s">
        <v>2060</v>
      </c>
      <c r="AL2794" t="s">
        <v>2613</v>
      </c>
      <c r="AM2794" t="s">
        <v>53</v>
      </c>
      <c r="AN2794" t="s">
        <v>2031</v>
      </c>
    </row>
    <row r="2795" spans="1:40" ht="15" hidden="1" thickTop="1" x14ac:dyDescent="0.35">
      <c r="A2795" t="s">
        <v>13686</v>
      </c>
      <c r="B2795" t="s">
        <v>13751</v>
      </c>
      <c r="C2795" t="s">
        <v>111</v>
      </c>
      <c r="D2795" t="s">
        <v>13752</v>
      </c>
      <c r="E2795" t="s">
        <v>112</v>
      </c>
      <c r="F2795">
        <v>1</v>
      </c>
      <c r="G2795" t="s">
        <v>2055</v>
      </c>
      <c r="H2795" t="s">
        <v>2056</v>
      </c>
      <c r="I2795" t="s">
        <v>2511</v>
      </c>
      <c r="J2795" t="s">
        <v>113</v>
      </c>
      <c r="K2795" t="s">
        <v>68</v>
      </c>
      <c r="L2795" t="s">
        <v>2058</v>
      </c>
      <c r="M2795" t="s">
        <v>2059</v>
      </c>
      <c r="N2795">
        <v>0</v>
      </c>
      <c r="O2795">
        <v>0</v>
      </c>
      <c r="P2795">
        <v>0</v>
      </c>
      <c r="Q2795">
        <v>24480</v>
      </c>
      <c r="R2795">
        <v>0</v>
      </c>
      <c r="S2795">
        <v>0</v>
      </c>
      <c r="T2795">
        <v>0</v>
      </c>
      <c r="U2795">
        <v>0</v>
      </c>
      <c r="V2795">
        <v>0</v>
      </c>
      <c r="W2795">
        <v>0</v>
      </c>
      <c r="X2795">
        <v>0</v>
      </c>
      <c r="Y2795">
        <v>0</v>
      </c>
      <c r="Z2795">
        <v>0</v>
      </c>
      <c r="AA2795">
        <v>0</v>
      </c>
      <c r="AB2795">
        <v>0</v>
      </c>
      <c r="AC2795">
        <v>0</v>
      </c>
      <c r="AD2795">
        <v>0</v>
      </c>
      <c r="AE2795">
        <v>0</v>
      </c>
      <c r="AF2795">
        <v>0</v>
      </c>
      <c r="AG2795" t="s">
        <v>355</v>
      </c>
      <c r="AH2795" s="21" t="str">
        <f t="shared" si="86"/>
        <v>YO27</v>
      </c>
      <c r="AI2795" s="21">
        <v>107.92500000000001</v>
      </c>
      <c r="AJ2795" s="21">
        <f t="shared" si="87"/>
        <v>100</v>
      </c>
      <c r="AK2795" s="21" t="s">
        <v>2060</v>
      </c>
      <c r="AL2795" t="s">
        <v>115</v>
      </c>
      <c r="AM2795" t="s">
        <v>53</v>
      </c>
      <c r="AN2795" t="s">
        <v>2031</v>
      </c>
    </row>
    <row r="2796" spans="1:40" ht="15" hidden="1" thickTop="1" x14ac:dyDescent="0.35">
      <c r="A2796" t="s">
        <v>13689</v>
      </c>
      <c r="B2796" t="s">
        <v>13754</v>
      </c>
      <c r="C2796" t="s">
        <v>4750</v>
      </c>
      <c r="D2796" t="s">
        <v>13755</v>
      </c>
      <c r="E2796" t="s">
        <v>46</v>
      </c>
      <c r="F2796">
        <v>1</v>
      </c>
      <c r="G2796" t="s">
        <v>2055</v>
      </c>
      <c r="H2796" t="s">
        <v>2056</v>
      </c>
      <c r="I2796" t="s">
        <v>2511</v>
      </c>
      <c r="J2796" t="s">
        <v>4752</v>
      </c>
      <c r="K2796" t="s">
        <v>42</v>
      </c>
      <c r="L2796" t="s">
        <v>2058</v>
      </c>
      <c r="M2796" t="s">
        <v>2059</v>
      </c>
      <c r="N2796">
        <v>0</v>
      </c>
      <c r="O2796">
        <v>0</v>
      </c>
      <c r="P2796">
        <v>0</v>
      </c>
      <c r="Q2796">
        <v>24480</v>
      </c>
      <c r="R2796">
        <v>0</v>
      </c>
      <c r="S2796">
        <v>0</v>
      </c>
      <c r="T2796">
        <v>0</v>
      </c>
      <c r="U2796">
        <v>0</v>
      </c>
      <c r="V2796">
        <v>0</v>
      </c>
      <c r="W2796">
        <v>0</v>
      </c>
      <c r="X2796">
        <v>0</v>
      </c>
      <c r="Y2796">
        <v>0</v>
      </c>
      <c r="Z2796">
        <v>0</v>
      </c>
      <c r="AA2796">
        <v>0</v>
      </c>
      <c r="AB2796">
        <v>0</v>
      </c>
      <c r="AC2796">
        <v>0</v>
      </c>
      <c r="AD2796">
        <v>0</v>
      </c>
      <c r="AE2796">
        <v>0</v>
      </c>
      <c r="AF2796">
        <v>0</v>
      </c>
      <c r="AG2796" t="s">
        <v>13756</v>
      </c>
      <c r="AH2796" s="21" t="str">
        <f t="shared" si="86"/>
        <v>YO27</v>
      </c>
      <c r="AI2796" s="21">
        <v>107.92500000000001</v>
      </c>
      <c r="AJ2796" s="21">
        <f t="shared" si="87"/>
        <v>100</v>
      </c>
      <c r="AK2796" s="21" t="s">
        <v>2060</v>
      </c>
      <c r="AL2796" t="s">
        <v>2841</v>
      </c>
      <c r="AM2796" t="s">
        <v>53</v>
      </c>
      <c r="AN2796" t="s">
        <v>2029</v>
      </c>
    </row>
    <row r="2797" spans="1:40" ht="15" hidden="1" thickTop="1" x14ac:dyDescent="0.35">
      <c r="A2797" t="s">
        <v>13692</v>
      </c>
      <c r="B2797" t="s">
        <v>13758</v>
      </c>
      <c r="C2797" t="s">
        <v>7533</v>
      </c>
      <c r="D2797" t="s">
        <v>13759</v>
      </c>
      <c r="E2797" t="s">
        <v>3013</v>
      </c>
      <c r="F2797">
        <v>1</v>
      </c>
      <c r="G2797" t="s">
        <v>2600</v>
      </c>
      <c r="H2797" t="s">
        <v>2577</v>
      </c>
      <c r="I2797" t="s">
        <v>2511</v>
      </c>
      <c r="J2797" t="s">
        <v>3183</v>
      </c>
      <c r="K2797" t="s">
        <v>2742</v>
      </c>
      <c r="L2797" t="s">
        <v>2058</v>
      </c>
      <c r="M2797" t="s">
        <v>2059</v>
      </c>
      <c r="N2797">
        <v>0</v>
      </c>
      <c r="O2797">
        <v>0</v>
      </c>
      <c r="P2797">
        <v>0</v>
      </c>
      <c r="Q2797">
        <v>24480</v>
      </c>
      <c r="R2797">
        <v>0</v>
      </c>
      <c r="S2797">
        <v>0</v>
      </c>
      <c r="T2797">
        <v>0</v>
      </c>
      <c r="U2797">
        <v>0</v>
      </c>
      <c r="V2797">
        <v>0</v>
      </c>
      <c r="W2797">
        <v>0</v>
      </c>
      <c r="X2797">
        <v>0</v>
      </c>
      <c r="Y2797">
        <v>0</v>
      </c>
      <c r="Z2797">
        <v>0</v>
      </c>
      <c r="AA2797">
        <v>0</v>
      </c>
      <c r="AB2797">
        <v>0</v>
      </c>
      <c r="AC2797">
        <v>0</v>
      </c>
      <c r="AD2797">
        <v>0</v>
      </c>
      <c r="AE2797">
        <v>0</v>
      </c>
      <c r="AF2797">
        <v>0</v>
      </c>
      <c r="AG2797" t="s">
        <v>13760</v>
      </c>
      <c r="AH2797" s="21" t="str">
        <f t="shared" si="86"/>
        <v>YO27</v>
      </c>
      <c r="AI2797" s="21">
        <v>107.92500000000001</v>
      </c>
      <c r="AJ2797" s="21">
        <f t="shared" si="87"/>
        <v>100</v>
      </c>
      <c r="AK2797" s="21" t="s">
        <v>2060</v>
      </c>
      <c r="AL2797" t="s">
        <v>2551</v>
      </c>
      <c r="AM2797" t="s">
        <v>53</v>
      </c>
      <c r="AN2797" t="s">
        <v>2029</v>
      </c>
    </row>
    <row r="2798" spans="1:40" ht="15" hidden="1" thickTop="1" x14ac:dyDescent="0.35">
      <c r="A2798" t="s">
        <v>13696</v>
      </c>
      <c r="B2798" t="s">
        <v>13762</v>
      </c>
      <c r="C2798" t="s">
        <v>3105</v>
      </c>
      <c r="D2798" t="s">
        <v>13763</v>
      </c>
      <c r="E2798" t="s">
        <v>3309</v>
      </c>
      <c r="F2798">
        <v>1</v>
      </c>
      <c r="G2798" t="s">
        <v>2509</v>
      </c>
      <c r="H2798" t="s">
        <v>2510</v>
      </c>
      <c r="I2798" t="s">
        <v>2511</v>
      </c>
      <c r="J2798" t="s">
        <v>3108</v>
      </c>
      <c r="K2798" t="s">
        <v>3109</v>
      </c>
      <c r="L2798" t="s">
        <v>2058</v>
      </c>
      <c r="M2798" t="s">
        <v>2059</v>
      </c>
      <c r="N2798">
        <v>0</v>
      </c>
      <c r="O2798">
        <v>0</v>
      </c>
      <c r="P2798">
        <v>0</v>
      </c>
      <c r="Q2798">
        <v>24480</v>
      </c>
      <c r="R2798">
        <v>0</v>
      </c>
      <c r="S2798">
        <v>0</v>
      </c>
      <c r="T2798">
        <v>0</v>
      </c>
      <c r="U2798">
        <v>0</v>
      </c>
      <c r="V2798">
        <v>0</v>
      </c>
      <c r="W2798">
        <v>0</v>
      </c>
      <c r="X2798">
        <v>0</v>
      </c>
      <c r="Y2798">
        <v>0</v>
      </c>
      <c r="Z2798">
        <v>0</v>
      </c>
      <c r="AA2798">
        <v>0</v>
      </c>
      <c r="AB2798">
        <v>0</v>
      </c>
      <c r="AC2798">
        <v>0</v>
      </c>
      <c r="AD2798">
        <v>0</v>
      </c>
      <c r="AE2798">
        <v>0</v>
      </c>
      <c r="AF2798">
        <v>0</v>
      </c>
      <c r="AG2798" t="s">
        <v>13764</v>
      </c>
      <c r="AH2798" s="21" t="str">
        <f t="shared" si="86"/>
        <v>YO27</v>
      </c>
      <c r="AI2798" s="21">
        <v>107.92500000000001</v>
      </c>
      <c r="AJ2798" s="21">
        <f t="shared" si="87"/>
        <v>100</v>
      </c>
      <c r="AK2798" s="21" t="s">
        <v>2060</v>
      </c>
      <c r="AL2798" t="s">
        <v>2515</v>
      </c>
      <c r="AM2798" t="s">
        <v>53</v>
      </c>
      <c r="AN2798" t="s">
        <v>2030</v>
      </c>
    </row>
    <row r="2799" spans="1:40" ht="15" hidden="1" thickTop="1" x14ac:dyDescent="0.35">
      <c r="A2799" t="s">
        <v>13700</v>
      </c>
      <c r="B2799" t="s">
        <v>13766</v>
      </c>
      <c r="C2799" t="s">
        <v>4053</v>
      </c>
      <c r="D2799" t="s">
        <v>13767</v>
      </c>
      <c r="E2799" t="s">
        <v>2667</v>
      </c>
      <c r="F2799">
        <v>1</v>
      </c>
      <c r="G2799" t="s">
        <v>2509</v>
      </c>
      <c r="H2799" t="s">
        <v>2510</v>
      </c>
      <c r="I2799" t="s">
        <v>2511</v>
      </c>
      <c r="J2799" t="s">
        <v>2794</v>
      </c>
      <c r="K2799" t="s">
        <v>2669</v>
      </c>
      <c r="L2799" t="s">
        <v>2058</v>
      </c>
      <c r="M2799" t="s">
        <v>2170</v>
      </c>
      <c r="N2799">
        <v>0</v>
      </c>
      <c r="O2799">
        <v>0</v>
      </c>
      <c r="P2799">
        <v>0</v>
      </c>
      <c r="Q2799">
        <v>15300</v>
      </c>
      <c r="R2799">
        <v>0</v>
      </c>
      <c r="S2799">
        <v>0</v>
      </c>
      <c r="T2799">
        <v>0</v>
      </c>
      <c r="U2799">
        <v>0</v>
      </c>
      <c r="V2799">
        <v>0</v>
      </c>
      <c r="W2799">
        <v>0</v>
      </c>
      <c r="X2799">
        <v>0</v>
      </c>
      <c r="Y2799">
        <v>0</v>
      </c>
      <c r="Z2799">
        <v>0</v>
      </c>
      <c r="AA2799">
        <v>0</v>
      </c>
      <c r="AB2799">
        <v>0</v>
      </c>
      <c r="AC2799">
        <v>0</v>
      </c>
      <c r="AD2799">
        <v>0</v>
      </c>
      <c r="AE2799">
        <v>0</v>
      </c>
      <c r="AF2799">
        <v>0</v>
      </c>
      <c r="AG2799" t="s">
        <v>13768</v>
      </c>
      <c r="AH2799" s="21" t="str">
        <f t="shared" si="86"/>
        <v>YO27</v>
      </c>
      <c r="AI2799" s="21">
        <v>67.5</v>
      </c>
      <c r="AJ2799" s="21">
        <f t="shared" si="87"/>
        <v>100</v>
      </c>
      <c r="AK2799" s="21" t="s">
        <v>2060</v>
      </c>
      <c r="AL2799" t="s">
        <v>2515</v>
      </c>
      <c r="AM2799" t="s">
        <v>53</v>
      </c>
      <c r="AN2799" t="s">
        <v>2029</v>
      </c>
    </row>
    <row r="2800" spans="1:40" ht="15" hidden="1" thickTop="1" x14ac:dyDescent="0.35">
      <c r="A2800" t="s">
        <v>8382</v>
      </c>
      <c r="B2800" t="s">
        <v>13770</v>
      </c>
      <c r="C2800" t="s">
        <v>4092</v>
      </c>
      <c r="D2800" t="s">
        <v>13771</v>
      </c>
      <c r="E2800" t="s">
        <v>2608</v>
      </c>
      <c r="F2800">
        <v>1</v>
      </c>
      <c r="G2800" t="s">
        <v>2609</v>
      </c>
      <c r="H2800" t="s">
        <v>2577</v>
      </c>
      <c r="I2800" t="s">
        <v>2511</v>
      </c>
      <c r="J2800" t="s">
        <v>2610</v>
      </c>
      <c r="K2800" t="s">
        <v>2611</v>
      </c>
      <c r="L2800" t="s">
        <v>2058</v>
      </c>
      <c r="M2800" t="s">
        <v>2059</v>
      </c>
      <c r="N2800">
        <v>1</v>
      </c>
      <c r="O2800">
        <v>29</v>
      </c>
      <c r="P2800">
        <v>0.12</v>
      </c>
      <c r="Q2800">
        <v>24480</v>
      </c>
      <c r="R2800">
        <v>1</v>
      </c>
      <c r="S2800">
        <v>29</v>
      </c>
      <c r="T2800">
        <v>0.12</v>
      </c>
      <c r="U2800">
        <v>0</v>
      </c>
      <c r="V2800">
        <v>0</v>
      </c>
      <c r="W2800">
        <v>0</v>
      </c>
      <c r="X2800">
        <v>0</v>
      </c>
      <c r="Y2800">
        <v>0</v>
      </c>
      <c r="Z2800">
        <v>0</v>
      </c>
      <c r="AA2800">
        <v>0</v>
      </c>
      <c r="AB2800">
        <v>0</v>
      </c>
      <c r="AC2800">
        <v>0</v>
      </c>
      <c r="AD2800">
        <v>0</v>
      </c>
      <c r="AE2800">
        <v>0</v>
      </c>
      <c r="AF2800">
        <v>0</v>
      </c>
      <c r="AG2800" t="s">
        <v>13772</v>
      </c>
      <c r="AH2800" s="21" t="str">
        <f t="shared" si="86"/>
        <v>YO27</v>
      </c>
      <c r="AI2800" s="21">
        <v>107.92500000000001</v>
      </c>
      <c r="AJ2800" s="21">
        <f t="shared" si="87"/>
        <v>99.881535947712422</v>
      </c>
      <c r="AK2800" s="21" t="s">
        <v>2060</v>
      </c>
      <c r="AL2800" t="s">
        <v>2613</v>
      </c>
      <c r="AM2800" t="s">
        <v>53</v>
      </c>
      <c r="AN2800" t="s">
        <v>2030</v>
      </c>
    </row>
    <row r="2801" spans="1:40" ht="15" hidden="1" thickTop="1" x14ac:dyDescent="0.35">
      <c r="A2801" t="s">
        <v>13707</v>
      </c>
      <c r="B2801" t="s">
        <v>13774</v>
      </c>
      <c r="C2801" t="s">
        <v>2791</v>
      </c>
      <c r="D2801" t="s">
        <v>13775</v>
      </c>
      <c r="E2801" t="s">
        <v>2667</v>
      </c>
      <c r="F2801">
        <v>1</v>
      </c>
      <c r="G2801" t="s">
        <v>2509</v>
      </c>
      <c r="H2801" t="s">
        <v>2510</v>
      </c>
      <c r="I2801" t="s">
        <v>2511</v>
      </c>
      <c r="J2801" t="s">
        <v>2794</v>
      </c>
      <c r="K2801" t="s">
        <v>2669</v>
      </c>
      <c r="L2801" t="s">
        <v>2058</v>
      </c>
      <c r="M2801" t="s">
        <v>2170</v>
      </c>
      <c r="N2801">
        <v>2</v>
      </c>
      <c r="O2801">
        <v>75</v>
      </c>
      <c r="P2801">
        <v>0.49</v>
      </c>
      <c r="Q2801">
        <v>15300</v>
      </c>
      <c r="R2801">
        <v>1</v>
      </c>
      <c r="S2801">
        <v>62</v>
      </c>
      <c r="T2801">
        <v>0.41</v>
      </c>
      <c r="U2801">
        <v>0</v>
      </c>
      <c r="V2801">
        <v>0</v>
      </c>
      <c r="W2801">
        <v>0</v>
      </c>
      <c r="X2801">
        <v>1</v>
      </c>
      <c r="Y2801">
        <v>13</v>
      </c>
      <c r="Z2801">
        <v>0.08</v>
      </c>
      <c r="AA2801">
        <v>0</v>
      </c>
      <c r="AB2801">
        <v>0</v>
      </c>
      <c r="AC2801">
        <v>0</v>
      </c>
      <c r="AD2801">
        <v>0</v>
      </c>
      <c r="AE2801">
        <v>0</v>
      </c>
      <c r="AF2801">
        <v>0</v>
      </c>
      <c r="AG2801" t="s">
        <v>13776</v>
      </c>
      <c r="AH2801" s="21" t="str">
        <f t="shared" si="86"/>
        <v>YO27</v>
      </c>
      <c r="AI2801" s="21">
        <v>67.5</v>
      </c>
      <c r="AJ2801" s="21">
        <f t="shared" si="87"/>
        <v>99.509803921568633</v>
      </c>
      <c r="AK2801" s="21" t="s">
        <v>2063</v>
      </c>
      <c r="AL2801" t="s">
        <v>2515</v>
      </c>
      <c r="AM2801" t="s">
        <v>53</v>
      </c>
      <c r="AN2801" t="s">
        <v>2030</v>
      </c>
    </row>
    <row r="2802" spans="1:40" ht="15" hidden="1" thickTop="1" x14ac:dyDescent="0.35">
      <c r="A2802" t="s">
        <v>13711</v>
      </c>
      <c r="B2802" t="s">
        <v>13778</v>
      </c>
      <c r="C2802" t="s">
        <v>5725</v>
      </c>
      <c r="D2802" t="s">
        <v>13779</v>
      </c>
      <c r="E2802" t="s">
        <v>3115</v>
      </c>
      <c r="F2802">
        <v>1</v>
      </c>
      <c r="G2802" t="s">
        <v>2816</v>
      </c>
      <c r="H2802" t="s">
        <v>2620</v>
      </c>
      <c r="I2802" t="s">
        <v>2511</v>
      </c>
      <c r="J2802" t="s">
        <v>3116</v>
      </c>
      <c r="K2802" t="s">
        <v>2818</v>
      </c>
      <c r="L2802" t="s">
        <v>2058</v>
      </c>
      <c r="M2802" t="s">
        <v>2170</v>
      </c>
      <c r="N2802">
        <v>0</v>
      </c>
      <c r="O2802">
        <v>0</v>
      </c>
      <c r="P2802">
        <v>0</v>
      </c>
      <c r="Q2802">
        <v>15300</v>
      </c>
      <c r="R2802">
        <v>0</v>
      </c>
      <c r="S2802">
        <v>0</v>
      </c>
      <c r="T2802">
        <v>0</v>
      </c>
      <c r="U2802">
        <v>0</v>
      </c>
      <c r="V2802">
        <v>0</v>
      </c>
      <c r="W2802">
        <v>0</v>
      </c>
      <c r="X2802">
        <v>0</v>
      </c>
      <c r="Y2802">
        <v>0</v>
      </c>
      <c r="Z2802">
        <v>0</v>
      </c>
      <c r="AA2802">
        <v>0</v>
      </c>
      <c r="AB2802">
        <v>0</v>
      </c>
      <c r="AC2802">
        <v>0</v>
      </c>
      <c r="AD2802">
        <v>0</v>
      </c>
      <c r="AE2802">
        <v>0</v>
      </c>
      <c r="AF2802">
        <v>0</v>
      </c>
      <c r="AG2802" t="s">
        <v>13780</v>
      </c>
      <c r="AH2802" s="21" t="str">
        <f t="shared" si="86"/>
        <v>YO27</v>
      </c>
      <c r="AI2802" s="21">
        <v>67.5</v>
      </c>
      <c r="AJ2802" s="21">
        <f t="shared" si="87"/>
        <v>100</v>
      </c>
      <c r="AK2802" s="21" t="s">
        <v>2060</v>
      </c>
      <c r="AL2802" t="s">
        <v>3118</v>
      </c>
      <c r="AM2802" t="s">
        <v>53</v>
      </c>
      <c r="AN2802" t="s">
        <v>2030</v>
      </c>
    </row>
    <row r="2803" spans="1:40" ht="15" hidden="1" thickTop="1" x14ac:dyDescent="0.35">
      <c r="A2803" t="s">
        <v>13715</v>
      </c>
      <c r="B2803" t="s">
        <v>13782</v>
      </c>
      <c r="C2803" t="s">
        <v>92</v>
      </c>
      <c r="D2803" t="s">
        <v>13783</v>
      </c>
      <c r="E2803" t="s">
        <v>119</v>
      </c>
      <c r="F2803">
        <v>1</v>
      </c>
      <c r="G2803" t="s">
        <v>2055</v>
      </c>
      <c r="H2803" t="s">
        <v>2056</v>
      </c>
      <c r="I2803" t="s">
        <v>2511</v>
      </c>
      <c r="J2803" t="s">
        <v>67</v>
      </c>
      <c r="K2803" t="s">
        <v>68</v>
      </c>
      <c r="L2803" t="s">
        <v>2058</v>
      </c>
      <c r="M2803" t="s">
        <v>2358</v>
      </c>
      <c r="N2803">
        <v>0</v>
      </c>
      <c r="O2803">
        <v>0</v>
      </c>
      <c r="P2803">
        <v>0</v>
      </c>
      <c r="Q2803">
        <v>13260</v>
      </c>
      <c r="R2803">
        <v>0</v>
      </c>
      <c r="S2803">
        <v>0</v>
      </c>
      <c r="T2803">
        <v>0</v>
      </c>
      <c r="U2803">
        <v>0</v>
      </c>
      <c r="V2803">
        <v>0</v>
      </c>
      <c r="W2803">
        <v>0</v>
      </c>
      <c r="X2803">
        <v>0</v>
      </c>
      <c r="Y2803">
        <v>0</v>
      </c>
      <c r="Z2803">
        <v>0</v>
      </c>
      <c r="AA2803">
        <v>0</v>
      </c>
      <c r="AB2803">
        <v>0</v>
      </c>
      <c r="AC2803">
        <v>0</v>
      </c>
      <c r="AD2803">
        <v>0</v>
      </c>
      <c r="AE2803">
        <v>0</v>
      </c>
      <c r="AF2803">
        <v>0</v>
      </c>
      <c r="AG2803" t="s">
        <v>356</v>
      </c>
      <c r="AH2803" s="21" t="str">
        <f t="shared" si="86"/>
        <v>YO27</v>
      </c>
      <c r="AI2803" s="21">
        <v>58.500000000000014</v>
      </c>
      <c r="AJ2803" s="21">
        <f t="shared" si="87"/>
        <v>100</v>
      </c>
      <c r="AK2803" s="21" t="s">
        <v>2060</v>
      </c>
      <c r="AL2803" t="s">
        <v>70</v>
      </c>
      <c r="AM2803" t="s">
        <v>53</v>
      </c>
      <c r="AN2803" t="s">
        <v>2029</v>
      </c>
    </row>
    <row r="2804" spans="1:40" ht="15" hidden="1" thickTop="1" x14ac:dyDescent="0.35">
      <c r="A2804" t="s">
        <v>13719</v>
      </c>
      <c r="B2804" t="s">
        <v>13785</v>
      </c>
      <c r="C2804" t="s">
        <v>4796</v>
      </c>
      <c r="D2804" t="s">
        <v>13786</v>
      </c>
      <c r="E2804" t="s">
        <v>3107</v>
      </c>
      <c r="F2804">
        <v>1</v>
      </c>
      <c r="G2804" t="s">
        <v>2509</v>
      </c>
      <c r="H2804" t="s">
        <v>2510</v>
      </c>
      <c r="I2804" t="s">
        <v>2511</v>
      </c>
      <c r="J2804" t="s">
        <v>3108</v>
      </c>
      <c r="K2804" t="s">
        <v>3109</v>
      </c>
      <c r="L2804" t="s">
        <v>2058</v>
      </c>
      <c r="M2804" t="s">
        <v>2059</v>
      </c>
      <c r="N2804">
        <v>2</v>
      </c>
      <c r="O2804">
        <v>116</v>
      </c>
      <c r="P2804">
        <v>0.47</v>
      </c>
      <c r="Q2804">
        <v>24480</v>
      </c>
      <c r="R2804">
        <v>0</v>
      </c>
      <c r="S2804">
        <v>0</v>
      </c>
      <c r="T2804">
        <v>0</v>
      </c>
      <c r="U2804">
        <v>0</v>
      </c>
      <c r="V2804">
        <v>0</v>
      </c>
      <c r="W2804">
        <v>0</v>
      </c>
      <c r="X2804">
        <v>1</v>
      </c>
      <c r="Y2804">
        <v>97</v>
      </c>
      <c r="Z2804">
        <v>0.4</v>
      </c>
      <c r="AA2804">
        <v>1</v>
      </c>
      <c r="AB2804">
        <v>19</v>
      </c>
      <c r="AC2804">
        <v>0.08</v>
      </c>
      <c r="AD2804">
        <v>0</v>
      </c>
      <c r="AE2804">
        <v>0</v>
      </c>
      <c r="AF2804">
        <v>0</v>
      </c>
      <c r="AG2804" t="s">
        <v>13787</v>
      </c>
      <c r="AH2804" s="21" t="str">
        <f t="shared" si="86"/>
        <v>YR21</v>
      </c>
      <c r="AI2804" s="21">
        <v>107.92500000000001</v>
      </c>
      <c r="AJ2804" s="21">
        <f t="shared" si="87"/>
        <v>99.526143790849673</v>
      </c>
      <c r="AK2804" s="21" t="s">
        <v>2063</v>
      </c>
      <c r="AL2804" t="s">
        <v>2515</v>
      </c>
      <c r="AM2804" t="s">
        <v>53</v>
      </c>
      <c r="AN2804" t="s">
        <v>2033</v>
      </c>
    </row>
    <row r="2805" spans="1:40" ht="15" hidden="1" thickTop="1" x14ac:dyDescent="0.35">
      <c r="A2805" t="s">
        <v>13723</v>
      </c>
      <c r="B2805" t="s">
        <v>13789</v>
      </c>
      <c r="C2805" t="s">
        <v>2798</v>
      </c>
      <c r="D2805" t="s">
        <v>13790</v>
      </c>
      <c r="E2805" t="s">
        <v>2608</v>
      </c>
      <c r="F2805">
        <v>1</v>
      </c>
      <c r="G2805" t="s">
        <v>2609</v>
      </c>
      <c r="H2805" t="s">
        <v>2577</v>
      </c>
      <c r="I2805" t="s">
        <v>2511</v>
      </c>
      <c r="J2805" t="s">
        <v>2610</v>
      </c>
      <c r="K2805" t="s">
        <v>2611</v>
      </c>
      <c r="L2805" t="s">
        <v>2058</v>
      </c>
      <c r="M2805" t="s">
        <v>2059</v>
      </c>
      <c r="N2805">
        <v>0</v>
      </c>
      <c r="O2805">
        <v>0</v>
      </c>
      <c r="P2805">
        <v>0</v>
      </c>
      <c r="Q2805">
        <v>24480</v>
      </c>
      <c r="R2805">
        <v>0</v>
      </c>
      <c r="S2805">
        <v>0</v>
      </c>
      <c r="T2805">
        <v>0</v>
      </c>
      <c r="U2805">
        <v>0</v>
      </c>
      <c r="V2805">
        <v>0</v>
      </c>
      <c r="W2805">
        <v>0</v>
      </c>
      <c r="X2805">
        <v>0</v>
      </c>
      <c r="Y2805">
        <v>0</v>
      </c>
      <c r="Z2805">
        <v>0</v>
      </c>
      <c r="AA2805">
        <v>0</v>
      </c>
      <c r="AB2805">
        <v>0</v>
      </c>
      <c r="AC2805">
        <v>0</v>
      </c>
      <c r="AD2805">
        <v>0</v>
      </c>
      <c r="AE2805">
        <v>0</v>
      </c>
      <c r="AF2805">
        <v>0</v>
      </c>
      <c r="AG2805" t="s">
        <v>13791</v>
      </c>
      <c r="AH2805" s="21" t="str">
        <f t="shared" si="86"/>
        <v>YR21</v>
      </c>
      <c r="AI2805" s="21">
        <v>107.92500000000001</v>
      </c>
      <c r="AJ2805" s="21">
        <f t="shared" si="87"/>
        <v>100</v>
      </c>
      <c r="AK2805" s="21" t="s">
        <v>2060</v>
      </c>
      <c r="AL2805" t="s">
        <v>2613</v>
      </c>
      <c r="AM2805" t="s">
        <v>53</v>
      </c>
      <c r="AN2805" t="s">
        <v>2032</v>
      </c>
    </row>
    <row r="2806" spans="1:40" ht="15" hidden="1" thickTop="1" x14ac:dyDescent="0.35">
      <c r="A2806" t="s">
        <v>13727</v>
      </c>
      <c r="B2806" t="s">
        <v>13793</v>
      </c>
      <c r="C2806" t="s">
        <v>2951</v>
      </c>
      <c r="D2806" t="s">
        <v>13794</v>
      </c>
      <c r="E2806" t="s">
        <v>558</v>
      </c>
      <c r="F2806">
        <v>1</v>
      </c>
      <c r="G2806" t="s">
        <v>2524</v>
      </c>
      <c r="H2806" t="s">
        <v>2056</v>
      </c>
      <c r="I2806" t="s">
        <v>2511</v>
      </c>
      <c r="J2806" t="s">
        <v>2532</v>
      </c>
      <c r="K2806" t="s">
        <v>62</v>
      </c>
      <c r="L2806" t="s">
        <v>2058</v>
      </c>
      <c r="M2806" t="s">
        <v>2059</v>
      </c>
      <c r="N2806">
        <v>0</v>
      </c>
      <c r="O2806">
        <v>0</v>
      </c>
      <c r="P2806">
        <v>0</v>
      </c>
      <c r="Q2806">
        <v>24480</v>
      </c>
      <c r="R2806">
        <v>0</v>
      </c>
      <c r="S2806">
        <v>0</v>
      </c>
      <c r="T2806">
        <v>0</v>
      </c>
      <c r="U2806">
        <v>0</v>
      </c>
      <c r="V2806">
        <v>0</v>
      </c>
      <c r="W2806">
        <v>0</v>
      </c>
      <c r="X2806">
        <v>0</v>
      </c>
      <c r="Y2806">
        <v>0</v>
      </c>
      <c r="Z2806">
        <v>0</v>
      </c>
      <c r="AA2806">
        <v>0</v>
      </c>
      <c r="AB2806">
        <v>0</v>
      </c>
      <c r="AC2806">
        <v>0</v>
      </c>
      <c r="AD2806">
        <v>0</v>
      </c>
      <c r="AE2806">
        <v>0</v>
      </c>
      <c r="AF2806">
        <v>0</v>
      </c>
      <c r="AG2806" t="s">
        <v>13795</v>
      </c>
      <c r="AH2806" s="21" t="str">
        <f t="shared" si="86"/>
        <v>YR20</v>
      </c>
      <c r="AI2806" s="21">
        <v>107.92500000000001</v>
      </c>
      <c r="AJ2806" s="21">
        <f t="shared" si="87"/>
        <v>100</v>
      </c>
      <c r="AK2806" s="21" t="s">
        <v>2060</v>
      </c>
      <c r="AL2806" t="s">
        <v>2527</v>
      </c>
      <c r="AM2806" t="s">
        <v>53</v>
      </c>
      <c r="AN2806" t="s">
        <v>2031</v>
      </c>
    </row>
    <row r="2807" spans="1:40" ht="15" hidden="1" thickTop="1" x14ac:dyDescent="0.35">
      <c r="A2807" t="s">
        <v>13730</v>
      </c>
      <c r="B2807" t="s">
        <v>13797</v>
      </c>
      <c r="C2807" t="s">
        <v>6280</v>
      </c>
      <c r="D2807" t="s">
        <v>13798</v>
      </c>
      <c r="E2807" t="s">
        <v>2691</v>
      </c>
      <c r="F2807">
        <v>2</v>
      </c>
      <c r="G2807" t="s">
        <v>2633</v>
      </c>
      <c r="H2807" t="s">
        <v>2577</v>
      </c>
      <c r="I2807" t="s">
        <v>2511</v>
      </c>
      <c r="J2807" t="s">
        <v>2692</v>
      </c>
      <c r="K2807" t="s">
        <v>2635</v>
      </c>
      <c r="L2807" t="s">
        <v>2058</v>
      </c>
      <c r="M2807" t="s">
        <v>2059</v>
      </c>
      <c r="N2807">
        <v>0</v>
      </c>
      <c r="O2807">
        <v>0</v>
      </c>
      <c r="P2807">
        <v>0</v>
      </c>
      <c r="Q2807">
        <v>24480</v>
      </c>
      <c r="R2807">
        <v>0</v>
      </c>
      <c r="S2807">
        <v>0</v>
      </c>
      <c r="T2807">
        <v>0</v>
      </c>
      <c r="U2807">
        <v>0</v>
      </c>
      <c r="V2807">
        <v>0</v>
      </c>
      <c r="W2807">
        <v>0</v>
      </c>
      <c r="X2807">
        <v>0</v>
      </c>
      <c r="Y2807">
        <v>0</v>
      </c>
      <c r="Z2807">
        <v>0</v>
      </c>
      <c r="AA2807">
        <v>0</v>
      </c>
      <c r="AB2807">
        <v>0</v>
      </c>
      <c r="AC2807">
        <v>0</v>
      </c>
      <c r="AD2807">
        <v>0</v>
      </c>
      <c r="AE2807">
        <v>0</v>
      </c>
      <c r="AF2807">
        <v>0</v>
      </c>
      <c r="AG2807" t="s">
        <v>13799</v>
      </c>
      <c r="AH2807" s="21" t="str">
        <f t="shared" si="86"/>
        <v>YR21</v>
      </c>
      <c r="AI2807" s="21">
        <v>107.92500000000001</v>
      </c>
      <c r="AJ2807" s="21">
        <f t="shared" si="87"/>
        <v>100</v>
      </c>
      <c r="AK2807" s="21" t="s">
        <v>2060</v>
      </c>
      <c r="AL2807" t="s">
        <v>2581</v>
      </c>
      <c r="AM2807" t="s">
        <v>53</v>
      </c>
      <c r="AN2807" t="s">
        <v>2029</v>
      </c>
    </row>
    <row r="2808" spans="1:40" ht="15" hidden="1" thickTop="1" x14ac:dyDescent="0.35">
      <c r="A2808" t="s">
        <v>13734</v>
      </c>
      <c r="B2808" t="s">
        <v>13801</v>
      </c>
      <c r="C2808" t="s">
        <v>6280</v>
      </c>
      <c r="D2808" t="s">
        <v>13798</v>
      </c>
      <c r="E2808" t="s">
        <v>2691</v>
      </c>
      <c r="F2808">
        <v>1</v>
      </c>
      <c r="G2808" t="s">
        <v>2633</v>
      </c>
      <c r="H2808" t="s">
        <v>2577</v>
      </c>
      <c r="I2808" t="s">
        <v>2511</v>
      </c>
      <c r="J2808" t="s">
        <v>2692</v>
      </c>
      <c r="K2808" t="s">
        <v>2635</v>
      </c>
      <c r="L2808" t="s">
        <v>2058</v>
      </c>
      <c r="M2808" t="s">
        <v>2059</v>
      </c>
      <c r="N2808">
        <v>1</v>
      </c>
      <c r="O2808">
        <v>45</v>
      </c>
      <c r="P2808">
        <v>0.18</v>
      </c>
      <c r="Q2808">
        <v>24480</v>
      </c>
      <c r="R2808">
        <v>0</v>
      </c>
      <c r="S2808">
        <v>0</v>
      </c>
      <c r="T2808">
        <v>0</v>
      </c>
      <c r="U2808">
        <v>0</v>
      </c>
      <c r="V2808">
        <v>0</v>
      </c>
      <c r="W2808">
        <v>0</v>
      </c>
      <c r="X2808">
        <v>1</v>
      </c>
      <c r="Y2808">
        <v>45</v>
      </c>
      <c r="Z2808">
        <v>0.18</v>
      </c>
      <c r="AA2808">
        <v>0</v>
      </c>
      <c r="AB2808">
        <v>0</v>
      </c>
      <c r="AC2808">
        <v>0</v>
      </c>
      <c r="AD2808">
        <v>0</v>
      </c>
      <c r="AE2808">
        <v>0</v>
      </c>
      <c r="AF2808">
        <v>0</v>
      </c>
      <c r="AG2808" t="s">
        <v>13802</v>
      </c>
      <c r="AH2808" s="21" t="str">
        <f t="shared" si="86"/>
        <v>YR21</v>
      </c>
      <c r="AI2808" s="21">
        <v>107.92500000000001</v>
      </c>
      <c r="AJ2808" s="21">
        <f t="shared" si="87"/>
        <v>99.816176470588232</v>
      </c>
      <c r="AK2808" s="21" t="s">
        <v>2060</v>
      </c>
      <c r="AL2808" t="s">
        <v>2581</v>
      </c>
      <c r="AM2808" t="s">
        <v>53</v>
      </c>
      <c r="AN2808" t="s">
        <v>2029</v>
      </c>
    </row>
    <row r="2809" spans="1:40" ht="15" hidden="1" thickTop="1" x14ac:dyDescent="0.35">
      <c r="A2809" t="s">
        <v>13738</v>
      </c>
      <c r="B2809" t="s">
        <v>13803</v>
      </c>
      <c r="C2809" t="s">
        <v>6280</v>
      </c>
      <c r="D2809" t="s">
        <v>13798</v>
      </c>
      <c r="E2809" t="s">
        <v>2691</v>
      </c>
      <c r="F2809">
        <v>1</v>
      </c>
      <c r="G2809" t="s">
        <v>2633</v>
      </c>
      <c r="H2809" t="s">
        <v>2577</v>
      </c>
      <c r="I2809" t="s">
        <v>2511</v>
      </c>
      <c r="J2809" t="s">
        <v>2692</v>
      </c>
      <c r="K2809" t="s">
        <v>2635</v>
      </c>
      <c r="L2809" t="s">
        <v>2058</v>
      </c>
      <c r="M2809" t="s">
        <v>2059</v>
      </c>
      <c r="N2809">
        <v>0</v>
      </c>
      <c r="O2809">
        <v>0</v>
      </c>
      <c r="P2809">
        <v>0</v>
      </c>
      <c r="Q2809">
        <v>24480</v>
      </c>
      <c r="R2809">
        <v>0</v>
      </c>
      <c r="S2809">
        <v>0</v>
      </c>
      <c r="T2809">
        <v>0</v>
      </c>
      <c r="U2809">
        <v>0</v>
      </c>
      <c r="V2809">
        <v>0</v>
      </c>
      <c r="W2809">
        <v>0</v>
      </c>
      <c r="X2809">
        <v>0</v>
      </c>
      <c r="Y2809">
        <v>0</v>
      </c>
      <c r="Z2809">
        <v>0</v>
      </c>
      <c r="AA2809">
        <v>0</v>
      </c>
      <c r="AB2809">
        <v>0</v>
      </c>
      <c r="AC2809">
        <v>0</v>
      </c>
      <c r="AD2809">
        <v>0</v>
      </c>
      <c r="AE2809">
        <v>0</v>
      </c>
      <c r="AF2809">
        <v>0</v>
      </c>
      <c r="AG2809" t="s">
        <v>13804</v>
      </c>
      <c r="AH2809" s="21" t="str">
        <f t="shared" si="86"/>
        <v>YR21</v>
      </c>
      <c r="AI2809" s="21">
        <v>107.92500000000001</v>
      </c>
      <c r="AJ2809" s="21">
        <f t="shared" si="87"/>
        <v>100</v>
      </c>
      <c r="AK2809" s="21" t="s">
        <v>2060</v>
      </c>
      <c r="AL2809" t="s">
        <v>2581</v>
      </c>
      <c r="AM2809" t="s">
        <v>53</v>
      </c>
      <c r="AN2809" t="s">
        <v>2031</v>
      </c>
    </row>
    <row r="2810" spans="1:40" ht="15" hidden="1" thickTop="1" x14ac:dyDescent="0.35">
      <c r="A2810" t="s">
        <v>13742</v>
      </c>
      <c r="B2810" t="s">
        <v>13806</v>
      </c>
      <c r="C2810" t="s">
        <v>6904</v>
      </c>
      <c r="D2810" t="s">
        <v>13807</v>
      </c>
      <c r="E2810" t="s">
        <v>2691</v>
      </c>
      <c r="F2810">
        <v>1</v>
      </c>
      <c r="G2810" t="s">
        <v>2600</v>
      </c>
      <c r="H2810" t="s">
        <v>2577</v>
      </c>
      <c r="I2810" t="s">
        <v>2511</v>
      </c>
      <c r="J2810" t="s">
        <v>2634</v>
      </c>
      <c r="K2810" t="s">
        <v>2635</v>
      </c>
      <c r="L2810" t="s">
        <v>2058</v>
      </c>
      <c r="M2810" t="s">
        <v>2207</v>
      </c>
      <c r="N2810">
        <v>0</v>
      </c>
      <c r="O2810">
        <v>0</v>
      </c>
      <c r="P2810">
        <v>0</v>
      </c>
      <c r="Q2810">
        <v>13260</v>
      </c>
      <c r="R2810">
        <v>0</v>
      </c>
      <c r="S2810">
        <v>0</v>
      </c>
      <c r="T2810">
        <v>0</v>
      </c>
      <c r="U2810">
        <v>0</v>
      </c>
      <c r="V2810">
        <v>0</v>
      </c>
      <c r="W2810">
        <v>0</v>
      </c>
      <c r="X2810">
        <v>0</v>
      </c>
      <c r="Y2810">
        <v>0</v>
      </c>
      <c r="Z2810">
        <v>0</v>
      </c>
      <c r="AA2810">
        <v>0</v>
      </c>
      <c r="AB2810">
        <v>0</v>
      </c>
      <c r="AC2810">
        <v>0</v>
      </c>
      <c r="AD2810">
        <v>0</v>
      </c>
      <c r="AE2810">
        <v>0</v>
      </c>
      <c r="AF2810">
        <v>0</v>
      </c>
      <c r="AG2810" t="s">
        <v>13808</v>
      </c>
      <c r="AH2810" s="21" t="str">
        <f t="shared" si="86"/>
        <v>YR21</v>
      </c>
      <c r="AI2810" s="21">
        <v>58.5</v>
      </c>
      <c r="AJ2810" s="21">
        <f t="shared" si="87"/>
        <v>100</v>
      </c>
      <c r="AK2810" s="21" t="s">
        <v>2060</v>
      </c>
      <c r="AL2810" t="s">
        <v>2581</v>
      </c>
      <c r="AM2810" t="s">
        <v>53</v>
      </c>
      <c r="AN2810" t="s">
        <v>2029</v>
      </c>
    </row>
    <row r="2811" spans="1:40" ht="15" hidden="1" thickTop="1" x14ac:dyDescent="0.35">
      <c r="A2811" t="s">
        <v>13746</v>
      </c>
      <c r="B2811" t="s">
        <v>13810</v>
      </c>
      <c r="C2811" t="s">
        <v>6904</v>
      </c>
      <c r="D2811" t="s">
        <v>13807</v>
      </c>
      <c r="E2811" t="s">
        <v>2691</v>
      </c>
      <c r="F2811">
        <v>1</v>
      </c>
      <c r="G2811" t="s">
        <v>2600</v>
      </c>
      <c r="H2811" t="s">
        <v>2577</v>
      </c>
      <c r="I2811" t="s">
        <v>2511</v>
      </c>
      <c r="J2811" t="s">
        <v>2634</v>
      </c>
      <c r="K2811" t="s">
        <v>2635</v>
      </c>
      <c r="L2811" t="s">
        <v>2058</v>
      </c>
      <c r="M2811" t="s">
        <v>2207</v>
      </c>
      <c r="N2811">
        <v>0</v>
      </c>
      <c r="O2811">
        <v>0</v>
      </c>
      <c r="P2811">
        <v>0</v>
      </c>
      <c r="Q2811">
        <v>13260</v>
      </c>
      <c r="R2811">
        <v>0</v>
      </c>
      <c r="S2811">
        <v>0</v>
      </c>
      <c r="T2811">
        <v>0</v>
      </c>
      <c r="U2811">
        <v>0</v>
      </c>
      <c r="V2811">
        <v>0</v>
      </c>
      <c r="W2811">
        <v>0</v>
      </c>
      <c r="X2811">
        <v>0</v>
      </c>
      <c r="Y2811">
        <v>0</v>
      </c>
      <c r="Z2811">
        <v>0</v>
      </c>
      <c r="AA2811">
        <v>0</v>
      </c>
      <c r="AB2811">
        <v>0</v>
      </c>
      <c r="AC2811">
        <v>0</v>
      </c>
      <c r="AD2811">
        <v>0</v>
      </c>
      <c r="AE2811">
        <v>0</v>
      </c>
      <c r="AF2811">
        <v>0</v>
      </c>
      <c r="AG2811" t="s">
        <v>13811</v>
      </c>
      <c r="AH2811" s="21" t="str">
        <f t="shared" si="86"/>
        <v>YR21</v>
      </c>
      <c r="AI2811" s="21">
        <v>58.5</v>
      </c>
      <c r="AJ2811" s="21">
        <f t="shared" si="87"/>
        <v>100</v>
      </c>
      <c r="AK2811" s="21" t="s">
        <v>2060</v>
      </c>
      <c r="AL2811" t="s">
        <v>2581</v>
      </c>
      <c r="AM2811" t="s">
        <v>53</v>
      </c>
      <c r="AN2811" t="s">
        <v>2029</v>
      </c>
    </row>
    <row r="2812" spans="1:40" ht="15" hidden="1" thickTop="1" x14ac:dyDescent="0.35">
      <c r="A2812" t="s">
        <v>13750</v>
      </c>
      <c r="B2812" t="s">
        <v>13813</v>
      </c>
      <c r="C2812" t="s">
        <v>3594</v>
      </c>
      <c r="D2812" t="s">
        <v>13814</v>
      </c>
      <c r="E2812" t="s">
        <v>2608</v>
      </c>
      <c r="F2812">
        <v>1</v>
      </c>
      <c r="G2812" t="s">
        <v>2609</v>
      </c>
      <c r="H2812" t="s">
        <v>2577</v>
      </c>
      <c r="I2812" t="s">
        <v>2511</v>
      </c>
      <c r="J2812" t="s">
        <v>2610</v>
      </c>
      <c r="K2812" t="s">
        <v>2611</v>
      </c>
      <c r="L2812" t="s">
        <v>2058</v>
      </c>
      <c r="M2812" t="s">
        <v>2059</v>
      </c>
      <c r="N2812">
        <v>0</v>
      </c>
      <c r="O2812">
        <v>0</v>
      </c>
      <c r="P2812">
        <v>0</v>
      </c>
      <c r="Q2812">
        <v>24480</v>
      </c>
      <c r="R2812">
        <v>0</v>
      </c>
      <c r="S2812">
        <v>0</v>
      </c>
      <c r="T2812">
        <v>0</v>
      </c>
      <c r="U2812">
        <v>0</v>
      </c>
      <c r="V2812">
        <v>0</v>
      </c>
      <c r="W2812">
        <v>0</v>
      </c>
      <c r="X2812">
        <v>0</v>
      </c>
      <c r="Y2812">
        <v>0</v>
      </c>
      <c r="Z2812">
        <v>0</v>
      </c>
      <c r="AA2812">
        <v>0</v>
      </c>
      <c r="AB2812">
        <v>0</v>
      </c>
      <c r="AC2812">
        <v>0</v>
      </c>
      <c r="AD2812">
        <v>0</v>
      </c>
      <c r="AE2812">
        <v>0</v>
      </c>
      <c r="AF2812">
        <v>0</v>
      </c>
      <c r="AG2812" t="s">
        <v>13815</v>
      </c>
      <c r="AH2812" s="21" t="str">
        <f t="shared" si="86"/>
        <v>YF69</v>
      </c>
      <c r="AI2812" s="21">
        <v>107.92500000000001</v>
      </c>
      <c r="AJ2812" s="21">
        <f t="shared" si="87"/>
        <v>100</v>
      </c>
      <c r="AK2812" s="21" t="s">
        <v>2060</v>
      </c>
      <c r="AL2812" t="s">
        <v>2581</v>
      </c>
      <c r="AM2812" t="s">
        <v>53</v>
      </c>
      <c r="AN2812" t="s">
        <v>2033</v>
      </c>
    </row>
    <row r="2813" spans="1:40" ht="15" hidden="1" thickTop="1" x14ac:dyDescent="0.35">
      <c r="A2813" t="s">
        <v>13753</v>
      </c>
      <c r="B2813" t="s">
        <v>13817</v>
      </c>
      <c r="C2813" t="s">
        <v>100</v>
      </c>
      <c r="D2813" t="s">
        <v>13818</v>
      </c>
      <c r="E2813" t="s">
        <v>560</v>
      </c>
      <c r="F2813">
        <v>1</v>
      </c>
      <c r="G2813" t="s">
        <v>2055</v>
      </c>
      <c r="H2813" t="s">
        <v>2056</v>
      </c>
      <c r="I2813" t="s">
        <v>2511</v>
      </c>
      <c r="J2813" t="s">
        <v>67</v>
      </c>
      <c r="K2813" t="s">
        <v>68</v>
      </c>
      <c r="L2813" t="s">
        <v>2058</v>
      </c>
      <c r="M2813" t="s">
        <v>2170</v>
      </c>
      <c r="N2813">
        <v>0</v>
      </c>
      <c r="O2813">
        <v>0</v>
      </c>
      <c r="P2813">
        <v>0</v>
      </c>
      <c r="Q2813">
        <v>15300</v>
      </c>
      <c r="R2813">
        <v>0</v>
      </c>
      <c r="S2813">
        <v>0</v>
      </c>
      <c r="T2813">
        <v>0</v>
      </c>
      <c r="U2813">
        <v>0</v>
      </c>
      <c r="V2813">
        <v>0</v>
      </c>
      <c r="W2813">
        <v>0</v>
      </c>
      <c r="X2813">
        <v>0</v>
      </c>
      <c r="Y2813">
        <v>0</v>
      </c>
      <c r="Z2813">
        <v>0</v>
      </c>
      <c r="AA2813">
        <v>0</v>
      </c>
      <c r="AB2813">
        <v>0</v>
      </c>
      <c r="AC2813">
        <v>0</v>
      </c>
      <c r="AD2813">
        <v>0</v>
      </c>
      <c r="AE2813">
        <v>0</v>
      </c>
      <c r="AF2813">
        <v>0</v>
      </c>
      <c r="AG2813" t="s">
        <v>358</v>
      </c>
      <c r="AH2813" s="21" t="str">
        <f t="shared" si="86"/>
        <v>YO27</v>
      </c>
      <c r="AI2813" s="21">
        <v>67.5</v>
      </c>
      <c r="AJ2813" s="21">
        <f t="shared" si="87"/>
        <v>100</v>
      </c>
      <c r="AK2813" s="21" t="s">
        <v>2060</v>
      </c>
      <c r="AL2813" t="s">
        <v>70</v>
      </c>
      <c r="AM2813" t="s">
        <v>53</v>
      </c>
      <c r="AN2813" t="s">
        <v>2030</v>
      </c>
    </row>
    <row r="2814" spans="1:40" ht="15" hidden="1" thickTop="1" x14ac:dyDescent="0.35">
      <c r="A2814" t="s">
        <v>13757</v>
      </c>
      <c r="B2814" t="s">
        <v>13820</v>
      </c>
      <c r="C2814" t="s">
        <v>4480</v>
      </c>
      <c r="D2814" t="s">
        <v>13821</v>
      </c>
      <c r="E2814" t="s">
        <v>2508</v>
      </c>
      <c r="F2814">
        <v>1</v>
      </c>
      <c r="G2814" t="s">
        <v>2509</v>
      </c>
      <c r="H2814" t="s">
        <v>2510</v>
      </c>
      <c r="I2814" t="s">
        <v>2511</v>
      </c>
      <c r="J2814" t="s">
        <v>3773</v>
      </c>
      <c r="K2814" t="s">
        <v>2513</v>
      </c>
      <c r="L2814" t="s">
        <v>2058</v>
      </c>
      <c r="M2814" t="s">
        <v>2059</v>
      </c>
      <c r="N2814">
        <v>6</v>
      </c>
      <c r="O2814">
        <v>131</v>
      </c>
      <c r="P2814">
        <v>0.54</v>
      </c>
      <c r="Q2814">
        <v>24480</v>
      </c>
      <c r="R2814">
        <v>0</v>
      </c>
      <c r="S2814">
        <v>0</v>
      </c>
      <c r="T2814">
        <v>0</v>
      </c>
      <c r="U2814">
        <v>0</v>
      </c>
      <c r="V2814">
        <v>0</v>
      </c>
      <c r="W2814">
        <v>0</v>
      </c>
      <c r="X2814">
        <v>6</v>
      </c>
      <c r="Y2814">
        <v>131</v>
      </c>
      <c r="Z2814">
        <v>0.54</v>
      </c>
      <c r="AA2814">
        <v>0</v>
      </c>
      <c r="AB2814">
        <v>0</v>
      </c>
      <c r="AC2814">
        <v>0</v>
      </c>
      <c r="AD2814">
        <v>0</v>
      </c>
      <c r="AE2814">
        <v>0</v>
      </c>
      <c r="AF2814">
        <v>0</v>
      </c>
      <c r="AG2814" t="s">
        <v>13822</v>
      </c>
      <c r="AH2814" s="21" t="str">
        <f t="shared" si="86"/>
        <v>YO27</v>
      </c>
      <c r="AI2814" s="21">
        <v>107.92500000000001</v>
      </c>
      <c r="AJ2814" s="21">
        <f t="shared" si="87"/>
        <v>99.46486928104575</v>
      </c>
      <c r="AK2814" s="21" t="s">
        <v>2063</v>
      </c>
      <c r="AL2814" t="s">
        <v>2515</v>
      </c>
      <c r="AM2814" t="s">
        <v>53</v>
      </c>
      <c r="AN2814" t="s">
        <v>2032</v>
      </c>
    </row>
    <row r="2815" spans="1:40" ht="15" hidden="1" thickTop="1" x14ac:dyDescent="0.35">
      <c r="A2815" t="s">
        <v>13761</v>
      </c>
      <c r="B2815" t="s">
        <v>13824</v>
      </c>
      <c r="C2815" t="s">
        <v>102</v>
      </c>
      <c r="D2815" t="s">
        <v>13825</v>
      </c>
      <c r="E2815" t="s">
        <v>560</v>
      </c>
      <c r="F2815">
        <v>1</v>
      </c>
      <c r="G2815" t="s">
        <v>2055</v>
      </c>
      <c r="H2815" t="s">
        <v>2056</v>
      </c>
      <c r="I2815" t="s">
        <v>2511</v>
      </c>
      <c r="J2815" t="s">
        <v>67</v>
      </c>
      <c r="K2815" t="s">
        <v>68</v>
      </c>
      <c r="L2815" t="s">
        <v>2058</v>
      </c>
      <c r="M2815" t="s">
        <v>2059</v>
      </c>
      <c r="N2815">
        <v>1</v>
      </c>
      <c r="O2815">
        <v>43</v>
      </c>
      <c r="P2815">
        <v>0.18</v>
      </c>
      <c r="Q2815">
        <v>24480</v>
      </c>
      <c r="R2815">
        <v>0</v>
      </c>
      <c r="S2815">
        <v>0</v>
      </c>
      <c r="T2815">
        <v>0</v>
      </c>
      <c r="U2815">
        <v>0</v>
      </c>
      <c r="V2815">
        <v>0</v>
      </c>
      <c r="W2815">
        <v>0</v>
      </c>
      <c r="X2815">
        <v>1</v>
      </c>
      <c r="Y2815">
        <v>43</v>
      </c>
      <c r="Z2815">
        <v>0.18</v>
      </c>
      <c r="AA2815">
        <v>0</v>
      </c>
      <c r="AB2815">
        <v>0</v>
      </c>
      <c r="AC2815">
        <v>0</v>
      </c>
      <c r="AD2815">
        <v>0</v>
      </c>
      <c r="AE2815">
        <v>0</v>
      </c>
      <c r="AF2815">
        <v>0</v>
      </c>
      <c r="AG2815" t="s">
        <v>359</v>
      </c>
      <c r="AH2815" s="21" t="str">
        <f t="shared" si="86"/>
        <v>YO27</v>
      </c>
      <c r="AI2815" s="21">
        <v>107.92500000000001</v>
      </c>
      <c r="AJ2815" s="21">
        <f t="shared" si="87"/>
        <v>99.824346405228752</v>
      </c>
      <c r="AK2815" s="21" t="s">
        <v>2060</v>
      </c>
      <c r="AL2815" t="s">
        <v>70</v>
      </c>
      <c r="AM2815" t="s">
        <v>53</v>
      </c>
      <c r="AN2815" t="s">
        <v>2031</v>
      </c>
    </row>
    <row r="2816" spans="1:40" ht="15" hidden="1" thickTop="1" x14ac:dyDescent="0.35">
      <c r="A2816" t="s">
        <v>13765</v>
      </c>
      <c r="B2816" t="s">
        <v>13827</v>
      </c>
      <c r="C2816" t="s">
        <v>4767</v>
      </c>
      <c r="D2816" t="s">
        <v>13828</v>
      </c>
      <c r="E2816" t="s">
        <v>2646</v>
      </c>
      <c r="F2816">
        <v>1</v>
      </c>
      <c r="G2816" t="s">
        <v>2600</v>
      </c>
      <c r="H2816" t="s">
        <v>2577</v>
      </c>
      <c r="I2816" t="s">
        <v>2511</v>
      </c>
      <c r="J2816" t="s">
        <v>2601</v>
      </c>
      <c r="K2816" t="s">
        <v>2602</v>
      </c>
      <c r="L2816" t="s">
        <v>2058</v>
      </c>
      <c r="M2816" t="s">
        <v>2059</v>
      </c>
      <c r="N2816">
        <v>1</v>
      </c>
      <c r="O2816">
        <v>51</v>
      </c>
      <c r="P2816">
        <v>0.21</v>
      </c>
      <c r="Q2816">
        <v>24480</v>
      </c>
      <c r="R2816">
        <v>1</v>
      </c>
      <c r="S2816">
        <v>51</v>
      </c>
      <c r="T2816">
        <v>0.21</v>
      </c>
      <c r="U2816">
        <v>0</v>
      </c>
      <c r="V2816">
        <v>0</v>
      </c>
      <c r="W2816">
        <v>0</v>
      </c>
      <c r="X2816">
        <v>0</v>
      </c>
      <c r="Y2816">
        <v>0</v>
      </c>
      <c r="Z2816">
        <v>0</v>
      </c>
      <c r="AA2816">
        <v>0</v>
      </c>
      <c r="AB2816">
        <v>0</v>
      </c>
      <c r="AC2816">
        <v>0</v>
      </c>
      <c r="AD2816">
        <v>0</v>
      </c>
      <c r="AE2816">
        <v>0</v>
      </c>
      <c r="AF2816">
        <v>0</v>
      </c>
      <c r="AG2816" t="s">
        <v>13829</v>
      </c>
      <c r="AH2816" s="21" t="str">
        <f t="shared" si="86"/>
        <v>YO27</v>
      </c>
      <c r="AI2816" s="21">
        <v>107.92500000000001</v>
      </c>
      <c r="AJ2816" s="21">
        <f t="shared" si="87"/>
        <v>99.791666666666671</v>
      </c>
      <c r="AK2816" s="21" t="s">
        <v>2060</v>
      </c>
      <c r="AL2816" t="s">
        <v>2551</v>
      </c>
      <c r="AM2816" t="s">
        <v>53</v>
      </c>
      <c r="AN2816" t="s">
        <v>2032</v>
      </c>
    </row>
    <row r="2817" spans="1:40" ht="15" hidden="1" thickTop="1" x14ac:dyDescent="0.35">
      <c r="A2817" t="s">
        <v>13769</v>
      </c>
      <c r="B2817" t="s">
        <v>13831</v>
      </c>
      <c r="C2817" t="s">
        <v>4756</v>
      </c>
      <c r="D2817" t="s">
        <v>13832</v>
      </c>
      <c r="E2817" t="s">
        <v>2681</v>
      </c>
      <c r="F2817">
        <v>1</v>
      </c>
      <c r="G2817" t="s">
        <v>2682</v>
      </c>
      <c r="H2817" t="s">
        <v>2620</v>
      </c>
      <c r="I2817" t="s">
        <v>2511</v>
      </c>
      <c r="J2817" t="s">
        <v>2683</v>
      </c>
      <c r="K2817" t="s">
        <v>2684</v>
      </c>
      <c r="L2817" t="s">
        <v>2058</v>
      </c>
      <c r="M2817" t="s">
        <v>2059</v>
      </c>
      <c r="N2817">
        <v>0</v>
      </c>
      <c r="O2817">
        <v>0</v>
      </c>
      <c r="P2817">
        <v>0</v>
      </c>
      <c r="Q2817">
        <v>24480</v>
      </c>
      <c r="R2817">
        <v>0</v>
      </c>
      <c r="S2817">
        <v>0</v>
      </c>
      <c r="T2817">
        <v>0</v>
      </c>
      <c r="U2817">
        <v>0</v>
      </c>
      <c r="V2817">
        <v>0</v>
      </c>
      <c r="W2817">
        <v>0</v>
      </c>
      <c r="X2817">
        <v>0</v>
      </c>
      <c r="Y2817">
        <v>0</v>
      </c>
      <c r="Z2817">
        <v>0</v>
      </c>
      <c r="AA2817">
        <v>0</v>
      </c>
      <c r="AB2817">
        <v>0</v>
      </c>
      <c r="AC2817">
        <v>0</v>
      </c>
      <c r="AD2817">
        <v>0</v>
      </c>
      <c r="AE2817">
        <v>0</v>
      </c>
      <c r="AF2817">
        <v>0</v>
      </c>
      <c r="AG2817" t="s">
        <v>13833</v>
      </c>
      <c r="AH2817" s="21" t="str">
        <f t="shared" si="86"/>
        <v>YO27</v>
      </c>
      <c r="AI2817" s="21">
        <v>107.92500000000001</v>
      </c>
      <c r="AJ2817" s="21">
        <f t="shared" si="87"/>
        <v>100</v>
      </c>
      <c r="AK2817" s="21" t="s">
        <v>2060</v>
      </c>
      <c r="AL2817" t="s">
        <v>2686</v>
      </c>
      <c r="AM2817" t="s">
        <v>53</v>
      </c>
      <c r="AN2817" t="s">
        <v>2029</v>
      </c>
    </row>
    <row r="2818" spans="1:40" ht="15" hidden="1" thickTop="1" x14ac:dyDescent="0.35">
      <c r="A2818" t="s">
        <v>13773</v>
      </c>
      <c r="B2818" t="s">
        <v>13835</v>
      </c>
      <c r="C2818" t="s">
        <v>3011</v>
      </c>
      <c r="D2818" t="s">
        <v>13836</v>
      </c>
      <c r="E2818" t="s">
        <v>3013</v>
      </c>
      <c r="F2818">
        <v>1</v>
      </c>
      <c r="G2818" t="s">
        <v>2600</v>
      </c>
      <c r="H2818" t="s">
        <v>2577</v>
      </c>
      <c r="I2818" t="s">
        <v>2511</v>
      </c>
      <c r="J2818" t="s">
        <v>2741</v>
      </c>
      <c r="K2818" t="s">
        <v>2742</v>
      </c>
      <c r="L2818" t="s">
        <v>2058</v>
      </c>
      <c r="M2818" t="s">
        <v>2059</v>
      </c>
      <c r="N2818">
        <v>3</v>
      </c>
      <c r="O2818">
        <v>89</v>
      </c>
      <c r="P2818">
        <v>0.36</v>
      </c>
      <c r="Q2818">
        <v>24480</v>
      </c>
      <c r="R2818">
        <v>2</v>
      </c>
      <c r="S2818">
        <v>53</v>
      </c>
      <c r="T2818">
        <v>0.22</v>
      </c>
      <c r="U2818">
        <v>0</v>
      </c>
      <c r="V2818">
        <v>0</v>
      </c>
      <c r="W2818">
        <v>0</v>
      </c>
      <c r="X2818">
        <v>1</v>
      </c>
      <c r="Y2818">
        <v>36</v>
      </c>
      <c r="Z2818">
        <v>0.15</v>
      </c>
      <c r="AA2818">
        <v>0</v>
      </c>
      <c r="AB2818">
        <v>0</v>
      </c>
      <c r="AC2818">
        <v>0</v>
      </c>
      <c r="AD2818">
        <v>0</v>
      </c>
      <c r="AE2818">
        <v>0</v>
      </c>
      <c r="AF2818">
        <v>0</v>
      </c>
      <c r="AG2818" t="s">
        <v>13837</v>
      </c>
      <c r="AH2818" s="21" t="str">
        <f t="shared" si="86"/>
        <v>YO27</v>
      </c>
      <c r="AI2818" s="21">
        <v>107.92500000000001</v>
      </c>
      <c r="AJ2818" s="21">
        <f t="shared" si="87"/>
        <v>99.636437908496731</v>
      </c>
      <c r="AK2818" s="21" t="s">
        <v>2063</v>
      </c>
      <c r="AL2818" t="s">
        <v>2551</v>
      </c>
      <c r="AM2818" t="s">
        <v>53</v>
      </c>
      <c r="AN2818" t="s">
        <v>2033</v>
      </c>
    </row>
    <row r="2819" spans="1:40" ht="15" hidden="1" thickTop="1" x14ac:dyDescent="0.35">
      <c r="A2819" t="s">
        <v>13777</v>
      </c>
      <c r="B2819" t="s">
        <v>13839</v>
      </c>
      <c r="C2819" t="s">
        <v>3493</v>
      </c>
      <c r="D2819" t="s">
        <v>13840</v>
      </c>
      <c r="E2819" t="s">
        <v>2575</v>
      </c>
      <c r="F2819">
        <v>1</v>
      </c>
      <c r="G2819" t="s">
        <v>2576</v>
      </c>
      <c r="H2819" t="s">
        <v>2577</v>
      </c>
      <c r="I2819" t="s">
        <v>2511</v>
      </c>
      <c r="J2819" t="s">
        <v>2578</v>
      </c>
      <c r="K2819" t="s">
        <v>2579</v>
      </c>
      <c r="L2819" t="s">
        <v>2058</v>
      </c>
      <c r="M2819" t="s">
        <v>2059</v>
      </c>
      <c r="N2819">
        <v>2</v>
      </c>
      <c r="O2819">
        <v>39</v>
      </c>
      <c r="P2819">
        <v>0.16</v>
      </c>
      <c r="Q2819">
        <v>24480</v>
      </c>
      <c r="R2819">
        <v>0</v>
      </c>
      <c r="S2819">
        <v>0</v>
      </c>
      <c r="T2819">
        <v>0</v>
      </c>
      <c r="U2819">
        <v>0</v>
      </c>
      <c r="V2819">
        <v>0</v>
      </c>
      <c r="W2819">
        <v>0</v>
      </c>
      <c r="X2819">
        <v>0</v>
      </c>
      <c r="Y2819">
        <v>0</v>
      </c>
      <c r="Z2819">
        <v>0</v>
      </c>
      <c r="AA2819">
        <v>2</v>
      </c>
      <c r="AB2819">
        <v>39</v>
      </c>
      <c r="AC2819">
        <v>0.16</v>
      </c>
      <c r="AD2819">
        <v>0</v>
      </c>
      <c r="AE2819">
        <v>0</v>
      </c>
      <c r="AF2819">
        <v>0</v>
      </c>
      <c r="AG2819" t="s">
        <v>13841</v>
      </c>
      <c r="AH2819" s="21" t="str">
        <f t="shared" si="86"/>
        <v>YO98</v>
      </c>
      <c r="AI2819" s="21">
        <v>107.92500000000001</v>
      </c>
      <c r="AJ2819" s="21">
        <f t="shared" si="87"/>
        <v>99.840686274509807</v>
      </c>
      <c r="AK2819" s="21" t="s">
        <v>2060</v>
      </c>
      <c r="AL2819" t="s">
        <v>2581</v>
      </c>
      <c r="AM2819" t="s">
        <v>53</v>
      </c>
      <c r="AN2819" t="s">
        <v>2029</v>
      </c>
    </row>
    <row r="2820" spans="1:40" ht="15" hidden="1" thickTop="1" x14ac:dyDescent="0.35">
      <c r="A2820" t="s">
        <v>13781</v>
      </c>
      <c r="B2820" t="s">
        <v>13846</v>
      </c>
      <c r="C2820" t="s">
        <v>3254</v>
      </c>
      <c r="D2820" t="s">
        <v>13847</v>
      </c>
      <c r="E2820" t="s">
        <v>2986</v>
      </c>
      <c r="F2820">
        <v>2</v>
      </c>
      <c r="G2820" t="s">
        <v>2509</v>
      </c>
      <c r="H2820" t="s">
        <v>2510</v>
      </c>
      <c r="I2820" t="s">
        <v>2511</v>
      </c>
      <c r="J2820" t="s">
        <v>3256</v>
      </c>
      <c r="K2820" t="s">
        <v>2513</v>
      </c>
      <c r="L2820" t="s">
        <v>2058</v>
      </c>
      <c r="M2820" t="s">
        <v>2170</v>
      </c>
      <c r="N2820">
        <v>0</v>
      </c>
      <c r="O2820">
        <v>0</v>
      </c>
      <c r="P2820">
        <v>0</v>
      </c>
      <c r="Q2820">
        <v>15300</v>
      </c>
      <c r="R2820">
        <v>0</v>
      </c>
      <c r="S2820">
        <v>0</v>
      </c>
      <c r="T2820">
        <v>0</v>
      </c>
      <c r="U2820">
        <v>0</v>
      </c>
      <c r="V2820">
        <v>0</v>
      </c>
      <c r="W2820">
        <v>0</v>
      </c>
      <c r="X2820">
        <v>0</v>
      </c>
      <c r="Y2820">
        <v>0</v>
      </c>
      <c r="Z2820">
        <v>0</v>
      </c>
      <c r="AA2820">
        <v>0</v>
      </c>
      <c r="AB2820">
        <v>0</v>
      </c>
      <c r="AC2820">
        <v>0</v>
      </c>
      <c r="AD2820">
        <v>0</v>
      </c>
      <c r="AE2820">
        <v>0</v>
      </c>
      <c r="AF2820">
        <v>0</v>
      </c>
      <c r="AG2820" t="s">
        <v>13848</v>
      </c>
      <c r="AH2820" s="21" t="str">
        <f t="shared" si="86"/>
        <v>YO27</v>
      </c>
      <c r="AI2820" s="21">
        <v>67.5</v>
      </c>
      <c r="AJ2820" s="21">
        <f t="shared" si="87"/>
        <v>100</v>
      </c>
      <c r="AK2820" s="21" t="s">
        <v>2060</v>
      </c>
      <c r="AL2820" t="s">
        <v>2515</v>
      </c>
      <c r="AM2820" t="s">
        <v>53</v>
      </c>
      <c r="AN2820" t="s">
        <v>2031</v>
      </c>
    </row>
    <row r="2821" spans="1:40" ht="15" hidden="1" thickTop="1" x14ac:dyDescent="0.35">
      <c r="A2821" t="s">
        <v>13784</v>
      </c>
      <c r="B2821" t="s">
        <v>13850</v>
      </c>
      <c r="C2821" t="s">
        <v>13851</v>
      </c>
      <c r="D2821" t="s">
        <v>13852</v>
      </c>
      <c r="E2821" t="s">
        <v>9938</v>
      </c>
      <c r="F2821">
        <v>1</v>
      </c>
      <c r="G2821" t="s">
        <v>2816</v>
      </c>
      <c r="H2821" t="s">
        <v>2620</v>
      </c>
      <c r="I2821" t="s">
        <v>2511</v>
      </c>
      <c r="J2821" t="s">
        <v>13853</v>
      </c>
      <c r="K2821" t="s">
        <v>3991</v>
      </c>
      <c r="L2821" t="s">
        <v>2058</v>
      </c>
      <c r="M2821" t="s">
        <v>2059</v>
      </c>
      <c r="N2821">
        <v>1</v>
      </c>
      <c r="O2821">
        <v>53</v>
      </c>
      <c r="P2821">
        <v>0.22</v>
      </c>
      <c r="Q2821">
        <v>24480</v>
      </c>
      <c r="R2821">
        <v>0</v>
      </c>
      <c r="S2821">
        <v>0</v>
      </c>
      <c r="T2821">
        <v>0</v>
      </c>
      <c r="U2821">
        <v>0</v>
      </c>
      <c r="V2821">
        <v>0</v>
      </c>
      <c r="W2821">
        <v>0</v>
      </c>
      <c r="X2821">
        <v>1</v>
      </c>
      <c r="Y2821">
        <v>53</v>
      </c>
      <c r="Z2821">
        <v>0.22</v>
      </c>
      <c r="AA2821">
        <v>0</v>
      </c>
      <c r="AB2821">
        <v>0</v>
      </c>
      <c r="AC2821">
        <v>0</v>
      </c>
      <c r="AD2821">
        <v>0</v>
      </c>
      <c r="AE2821">
        <v>0</v>
      </c>
      <c r="AF2821">
        <v>0</v>
      </c>
      <c r="AG2821" t="s">
        <v>13854</v>
      </c>
      <c r="AH2821" s="21" t="str">
        <f t="shared" si="86"/>
        <v>YO27</v>
      </c>
      <c r="AI2821" s="21">
        <v>107.92500000000001</v>
      </c>
      <c r="AJ2821" s="21">
        <f t="shared" si="87"/>
        <v>99.783496732026137</v>
      </c>
      <c r="AK2821" s="21" t="s">
        <v>2060</v>
      </c>
      <c r="AL2821" t="s">
        <v>3993</v>
      </c>
      <c r="AM2821" t="s">
        <v>53</v>
      </c>
      <c r="AN2821" t="s">
        <v>2029</v>
      </c>
    </row>
    <row r="2822" spans="1:40" ht="15" hidden="1" thickTop="1" x14ac:dyDescent="0.35">
      <c r="A2822" t="s">
        <v>13788</v>
      </c>
      <c r="B2822" t="s">
        <v>13856</v>
      </c>
      <c r="C2822" t="s">
        <v>3570</v>
      </c>
      <c r="D2822" t="s">
        <v>13857</v>
      </c>
      <c r="E2822" t="s">
        <v>3572</v>
      </c>
      <c r="F2822">
        <v>1</v>
      </c>
      <c r="G2822" t="s">
        <v>2546</v>
      </c>
      <c r="H2822" t="s">
        <v>2510</v>
      </c>
      <c r="I2822" t="s">
        <v>2511</v>
      </c>
      <c r="J2822" t="s">
        <v>3573</v>
      </c>
      <c r="K2822" t="s">
        <v>3007</v>
      </c>
      <c r="L2822" t="s">
        <v>2058</v>
      </c>
      <c r="M2822" t="s">
        <v>2059</v>
      </c>
      <c r="N2822">
        <v>3</v>
      </c>
      <c r="O2822">
        <v>82</v>
      </c>
      <c r="P2822">
        <v>0.33</v>
      </c>
      <c r="Q2822">
        <v>24480</v>
      </c>
      <c r="R2822">
        <v>1</v>
      </c>
      <c r="S2822">
        <v>56</v>
      </c>
      <c r="T2822">
        <v>0.23</v>
      </c>
      <c r="U2822">
        <v>0</v>
      </c>
      <c r="V2822">
        <v>0</v>
      </c>
      <c r="W2822">
        <v>0</v>
      </c>
      <c r="X2822">
        <v>2</v>
      </c>
      <c r="Y2822">
        <v>26</v>
      </c>
      <c r="Z2822">
        <v>0.11</v>
      </c>
      <c r="AA2822">
        <v>0</v>
      </c>
      <c r="AB2822">
        <v>0</v>
      </c>
      <c r="AC2822">
        <v>0</v>
      </c>
      <c r="AD2822">
        <v>0</v>
      </c>
      <c r="AE2822">
        <v>0</v>
      </c>
      <c r="AF2822">
        <v>0</v>
      </c>
      <c r="AG2822" t="s">
        <v>13858</v>
      </c>
      <c r="AH2822" s="21" t="str">
        <f t="shared" si="86"/>
        <v>YO27</v>
      </c>
      <c r="AI2822" s="21">
        <v>107.92500000000001</v>
      </c>
      <c r="AJ2822" s="21">
        <f t="shared" si="87"/>
        <v>99.665032679738559</v>
      </c>
      <c r="AK2822" s="21" t="s">
        <v>2063</v>
      </c>
      <c r="AL2822" t="s">
        <v>2551</v>
      </c>
      <c r="AM2822" t="s">
        <v>53</v>
      </c>
      <c r="AN2822" t="s">
        <v>2031</v>
      </c>
    </row>
    <row r="2823" spans="1:40" ht="15" hidden="1" thickTop="1" x14ac:dyDescent="0.35">
      <c r="A2823" t="s">
        <v>13792</v>
      </c>
      <c r="B2823" t="s">
        <v>13860</v>
      </c>
      <c r="C2823" t="s">
        <v>5681</v>
      </c>
      <c r="D2823" t="s">
        <v>13861</v>
      </c>
      <c r="E2823" t="s">
        <v>2562</v>
      </c>
      <c r="F2823">
        <v>1</v>
      </c>
      <c r="G2823" t="s">
        <v>2546</v>
      </c>
      <c r="H2823" t="s">
        <v>2510</v>
      </c>
      <c r="I2823" t="s">
        <v>2511</v>
      </c>
      <c r="J2823" t="s">
        <v>2547</v>
      </c>
      <c r="K2823" t="s">
        <v>2548</v>
      </c>
      <c r="L2823" t="s">
        <v>2058</v>
      </c>
      <c r="M2823" t="s">
        <v>2170</v>
      </c>
      <c r="N2823">
        <v>0</v>
      </c>
      <c r="O2823">
        <v>0</v>
      </c>
      <c r="P2823">
        <v>0</v>
      </c>
      <c r="Q2823">
        <v>15300</v>
      </c>
      <c r="R2823">
        <v>0</v>
      </c>
      <c r="S2823">
        <v>0</v>
      </c>
      <c r="T2823">
        <v>0</v>
      </c>
      <c r="U2823">
        <v>0</v>
      </c>
      <c r="V2823">
        <v>0</v>
      </c>
      <c r="W2823">
        <v>0</v>
      </c>
      <c r="X2823">
        <v>0</v>
      </c>
      <c r="Y2823">
        <v>0</v>
      </c>
      <c r="Z2823">
        <v>0</v>
      </c>
      <c r="AA2823">
        <v>0</v>
      </c>
      <c r="AB2823">
        <v>0</v>
      </c>
      <c r="AC2823">
        <v>0</v>
      </c>
      <c r="AD2823">
        <v>0</v>
      </c>
      <c r="AE2823">
        <v>0</v>
      </c>
      <c r="AF2823">
        <v>0</v>
      </c>
      <c r="AG2823" t="s">
        <v>13862</v>
      </c>
      <c r="AH2823" s="21" t="str">
        <f t="shared" ref="AH2823:AH2886" si="88">LEFT(AG2823,4)</f>
        <v>YO98</v>
      </c>
      <c r="AI2823" s="21">
        <v>67.5</v>
      </c>
      <c r="AJ2823" s="21">
        <f t="shared" ref="AJ2823:AJ2886" si="89">100-(O2823/Q2823*100)</f>
        <v>100</v>
      </c>
      <c r="AK2823" s="21" t="s">
        <v>2060</v>
      </c>
      <c r="AL2823" t="s">
        <v>2551</v>
      </c>
      <c r="AM2823" t="s">
        <v>53</v>
      </c>
      <c r="AN2823" t="s">
        <v>2031</v>
      </c>
    </row>
    <row r="2824" spans="1:40" ht="15" hidden="1" thickTop="1" x14ac:dyDescent="0.35">
      <c r="A2824" t="s">
        <v>13796</v>
      </c>
      <c r="B2824" t="s">
        <v>13864</v>
      </c>
      <c r="C2824" t="s">
        <v>5456</v>
      </c>
      <c r="D2824" t="s">
        <v>13865</v>
      </c>
      <c r="E2824" t="s">
        <v>146</v>
      </c>
      <c r="F2824">
        <v>1</v>
      </c>
      <c r="G2824" t="s">
        <v>2524</v>
      </c>
      <c r="H2824" t="s">
        <v>2056</v>
      </c>
      <c r="I2824" t="s">
        <v>2511</v>
      </c>
      <c r="J2824" t="s">
        <v>5458</v>
      </c>
      <c r="K2824" t="s">
        <v>62</v>
      </c>
      <c r="L2824" t="s">
        <v>2058</v>
      </c>
      <c r="M2824" t="s">
        <v>2059</v>
      </c>
      <c r="N2824">
        <v>0</v>
      </c>
      <c r="O2824">
        <v>0</v>
      </c>
      <c r="P2824">
        <v>0</v>
      </c>
      <c r="Q2824">
        <v>24480</v>
      </c>
      <c r="R2824">
        <v>0</v>
      </c>
      <c r="S2824">
        <v>0</v>
      </c>
      <c r="T2824">
        <v>0</v>
      </c>
      <c r="U2824">
        <v>0</v>
      </c>
      <c r="V2824">
        <v>0</v>
      </c>
      <c r="W2824">
        <v>0</v>
      </c>
      <c r="X2824">
        <v>0</v>
      </c>
      <c r="Y2824">
        <v>0</v>
      </c>
      <c r="Z2824">
        <v>0</v>
      </c>
      <c r="AA2824">
        <v>0</v>
      </c>
      <c r="AB2824">
        <v>0</v>
      </c>
      <c r="AC2824">
        <v>0</v>
      </c>
      <c r="AD2824">
        <v>0</v>
      </c>
      <c r="AE2824">
        <v>0</v>
      </c>
      <c r="AF2824">
        <v>0</v>
      </c>
      <c r="AG2824" t="s">
        <v>13866</v>
      </c>
      <c r="AH2824" s="21" t="str">
        <f t="shared" si="88"/>
        <v>YR20</v>
      </c>
      <c r="AI2824" s="21">
        <v>107.92500000000001</v>
      </c>
      <c r="AJ2824" s="21">
        <f t="shared" si="89"/>
        <v>100</v>
      </c>
      <c r="AK2824" s="21" t="s">
        <v>2060</v>
      </c>
      <c r="AL2824" t="s">
        <v>2527</v>
      </c>
      <c r="AM2824" t="s">
        <v>53</v>
      </c>
      <c r="AN2824" t="s">
        <v>2031</v>
      </c>
    </row>
    <row r="2825" spans="1:40" ht="15" hidden="1" thickTop="1" x14ac:dyDescent="0.35">
      <c r="A2825" t="s">
        <v>13800</v>
      </c>
      <c r="B2825" t="s">
        <v>13868</v>
      </c>
      <c r="C2825" t="s">
        <v>2997</v>
      </c>
      <c r="D2825" t="s">
        <v>13869</v>
      </c>
      <c r="E2825" t="s">
        <v>43</v>
      </c>
      <c r="F2825">
        <v>1</v>
      </c>
      <c r="G2825" t="s">
        <v>2055</v>
      </c>
      <c r="H2825" t="s">
        <v>2056</v>
      </c>
      <c r="I2825" t="s">
        <v>2511</v>
      </c>
      <c r="J2825" t="s">
        <v>2999</v>
      </c>
      <c r="K2825" t="s">
        <v>42</v>
      </c>
      <c r="L2825" t="s">
        <v>2058</v>
      </c>
      <c r="M2825" t="s">
        <v>2059</v>
      </c>
      <c r="N2825">
        <v>1</v>
      </c>
      <c r="O2825">
        <v>55</v>
      </c>
      <c r="P2825">
        <v>0.22</v>
      </c>
      <c r="Q2825">
        <v>24480</v>
      </c>
      <c r="R2825">
        <v>1</v>
      </c>
      <c r="S2825">
        <v>55</v>
      </c>
      <c r="T2825">
        <v>0.22</v>
      </c>
      <c r="U2825">
        <v>0</v>
      </c>
      <c r="V2825">
        <v>0</v>
      </c>
      <c r="W2825">
        <v>0</v>
      </c>
      <c r="X2825">
        <v>0</v>
      </c>
      <c r="Y2825">
        <v>0</v>
      </c>
      <c r="Z2825">
        <v>0</v>
      </c>
      <c r="AA2825">
        <v>0</v>
      </c>
      <c r="AB2825">
        <v>0</v>
      </c>
      <c r="AC2825">
        <v>0</v>
      </c>
      <c r="AD2825">
        <v>0</v>
      </c>
      <c r="AE2825">
        <v>0</v>
      </c>
      <c r="AF2825">
        <v>0</v>
      </c>
      <c r="AG2825" t="s">
        <v>13870</v>
      </c>
      <c r="AH2825" s="21" t="str">
        <f t="shared" si="88"/>
        <v>YR20</v>
      </c>
      <c r="AI2825" s="21">
        <v>107.92500000000001</v>
      </c>
      <c r="AJ2825" s="21">
        <f t="shared" si="89"/>
        <v>99.775326797385617</v>
      </c>
      <c r="AK2825" s="21" t="s">
        <v>2060</v>
      </c>
      <c r="AL2825" t="s">
        <v>2964</v>
      </c>
      <c r="AM2825" t="s">
        <v>53</v>
      </c>
      <c r="AN2825" t="s">
        <v>2030</v>
      </c>
    </row>
    <row r="2826" spans="1:40" ht="15" hidden="1" thickTop="1" x14ac:dyDescent="0.35">
      <c r="A2826" t="s">
        <v>8391</v>
      </c>
      <c r="B2826" t="s">
        <v>13872</v>
      </c>
      <c r="C2826" t="s">
        <v>3666</v>
      </c>
      <c r="D2826" t="s">
        <v>13873</v>
      </c>
      <c r="E2826" t="s">
        <v>3668</v>
      </c>
      <c r="F2826">
        <v>1</v>
      </c>
      <c r="G2826" t="s">
        <v>2816</v>
      </c>
      <c r="H2826" t="s">
        <v>2620</v>
      </c>
      <c r="I2826" t="s">
        <v>2511</v>
      </c>
      <c r="J2826" t="s">
        <v>3116</v>
      </c>
      <c r="K2826" t="s">
        <v>2818</v>
      </c>
      <c r="L2826" t="s">
        <v>2058</v>
      </c>
      <c r="M2826" t="s">
        <v>2170</v>
      </c>
      <c r="N2826">
        <v>0</v>
      </c>
      <c r="O2826">
        <v>0</v>
      </c>
      <c r="P2826">
        <v>0</v>
      </c>
      <c r="Q2826">
        <v>15300</v>
      </c>
      <c r="R2826">
        <v>0</v>
      </c>
      <c r="S2826">
        <v>0</v>
      </c>
      <c r="T2826">
        <v>0</v>
      </c>
      <c r="U2826">
        <v>0</v>
      </c>
      <c r="V2826">
        <v>0</v>
      </c>
      <c r="W2826">
        <v>0</v>
      </c>
      <c r="X2826">
        <v>0</v>
      </c>
      <c r="Y2826">
        <v>0</v>
      </c>
      <c r="Z2826">
        <v>0</v>
      </c>
      <c r="AA2826">
        <v>0</v>
      </c>
      <c r="AB2826">
        <v>0</v>
      </c>
      <c r="AC2826">
        <v>0</v>
      </c>
      <c r="AD2826">
        <v>0</v>
      </c>
      <c r="AE2826">
        <v>0</v>
      </c>
      <c r="AF2826">
        <v>0</v>
      </c>
      <c r="AG2826" t="s">
        <v>13874</v>
      </c>
      <c r="AH2826" s="21" t="str">
        <f t="shared" si="88"/>
        <v>YO27</v>
      </c>
      <c r="AI2826" s="21">
        <v>67.5</v>
      </c>
      <c r="AJ2826" s="21">
        <f t="shared" si="89"/>
        <v>100</v>
      </c>
      <c r="AK2826" s="21" t="s">
        <v>2060</v>
      </c>
      <c r="AL2826" t="s">
        <v>3118</v>
      </c>
      <c r="AM2826" t="s">
        <v>53</v>
      </c>
      <c r="AN2826" t="s">
        <v>2031</v>
      </c>
    </row>
    <row r="2827" spans="1:40" ht="15" hidden="1" thickTop="1" x14ac:dyDescent="0.35">
      <c r="A2827" t="s">
        <v>13805</v>
      </c>
      <c r="B2827" t="s">
        <v>13876</v>
      </c>
      <c r="C2827" t="s">
        <v>81</v>
      </c>
      <c r="D2827" t="s">
        <v>13877</v>
      </c>
      <c r="E2827" t="s">
        <v>560</v>
      </c>
      <c r="F2827">
        <v>2</v>
      </c>
      <c r="G2827" t="s">
        <v>2055</v>
      </c>
      <c r="H2827" t="s">
        <v>2056</v>
      </c>
      <c r="I2827" t="s">
        <v>2511</v>
      </c>
      <c r="J2827" t="s">
        <v>82</v>
      </c>
      <c r="K2827" t="s">
        <v>68</v>
      </c>
      <c r="L2827" t="s">
        <v>2058</v>
      </c>
      <c r="M2827" t="s">
        <v>2310</v>
      </c>
      <c r="N2827">
        <v>0</v>
      </c>
      <c r="O2827">
        <v>0</v>
      </c>
      <c r="P2827">
        <v>0</v>
      </c>
      <c r="Q2827">
        <v>16320</v>
      </c>
      <c r="R2827">
        <v>0</v>
      </c>
      <c r="S2827">
        <v>0</v>
      </c>
      <c r="T2827">
        <v>0</v>
      </c>
      <c r="U2827">
        <v>0</v>
      </c>
      <c r="V2827">
        <v>0</v>
      </c>
      <c r="W2827">
        <v>0</v>
      </c>
      <c r="X2827">
        <v>0</v>
      </c>
      <c r="Y2827">
        <v>0</v>
      </c>
      <c r="Z2827">
        <v>0</v>
      </c>
      <c r="AA2827">
        <v>0</v>
      </c>
      <c r="AB2827">
        <v>0</v>
      </c>
      <c r="AC2827">
        <v>0</v>
      </c>
      <c r="AD2827">
        <v>0</v>
      </c>
      <c r="AE2827">
        <v>0</v>
      </c>
      <c r="AF2827">
        <v>0</v>
      </c>
      <c r="AG2827" t="s">
        <v>360</v>
      </c>
      <c r="AH2827" s="21" t="str">
        <f t="shared" si="88"/>
        <v>YO27</v>
      </c>
      <c r="AI2827" s="21">
        <v>72</v>
      </c>
      <c r="AJ2827" s="21">
        <f t="shared" si="89"/>
        <v>100</v>
      </c>
      <c r="AK2827" s="21" t="s">
        <v>2060</v>
      </c>
      <c r="AL2827" t="s">
        <v>70</v>
      </c>
      <c r="AM2827" t="s">
        <v>53</v>
      </c>
      <c r="AN2827" t="s">
        <v>2032</v>
      </c>
    </row>
    <row r="2828" spans="1:40" ht="15" hidden="1" thickTop="1" x14ac:dyDescent="0.35">
      <c r="A2828" t="s">
        <v>13809</v>
      </c>
      <c r="B2828" t="s">
        <v>13879</v>
      </c>
      <c r="C2828" t="s">
        <v>2893</v>
      </c>
      <c r="D2828" t="s">
        <v>13880</v>
      </c>
      <c r="E2828" t="s">
        <v>2608</v>
      </c>
      <c r="F2828">
        <v>1</v>
      </c>
      <c r="G2828" t="s">
        <v>2609</v>
      </c>
      <c r="H2828" t="s">
        <v>2577</v>
      </c>
      <c r="I2828" t="s">
        <v>2511</v>
      </c>
      <c r="J2828" t="s">
        <v>2764</v>
      </c>
      <c r="K2828" t="s">
        <v>2765</v>
      </c>
      <c r="L2828" t="s">
        <v>2058</v>
      </c>
      <c r="M2828" t="s">
        <v>2170</v>
      </c>
      <c r="N2828">
        <v>0</v>
      </c>
      <c r="O2828">
        <v>0</v>
      </c>
      <c r="P2828">
        <v>0</v>
      </c>
      <c r="Q2828">
        <v>15300</v>
      </c>
      <c r="R2828">
        <v>0</v>
      </c>
      <c r="S2828">
        <v>0</v>
      </c>
      <c r="T2828">
        <v>0</v>
      </c>
      <c r="U2828">
        <v>0</v>
      </c>
      <c r="V2828">
        <v>0</v>
      </c>
      <c r="W2828">
        <v>0</v>
      </c>
      <c r="X2828">
        <v>0</v>
      </c>
      <c r="Y2828">
        <v>0</v>
      </c>
      <c r="Z2828">
        <v>0</v>
      </c>
      <c r="AA2828">
        <v>0</v>
      </c>
      <c r="AB2828">
        <v>0</v>
      </c>
      <c r="AC2828">
        <v>0</v>
      </c>
      <c r="AD2828">
        <v>0</v>
      </c>
      <c r="AE2828">
        <v>0</v>
      </c>
      <c r="AF2828">
        <v>0</v>
      </c>
      <c r="AG2828" t="s">
        <v>13881</v>
      </c>
      <c r="AH2828" s="21" t="str">
        <f t="shared" si="88"/>
        <v>YR21</v>
      </c>
      <c r="AI2828" s="21">
        <v>67.5</v>
      </c>
      <c r="AJ2828" s="21">
        <f t="shared" si="89"/>
        <v>100</v>
      </c>
      <c r="AK2828" s="21" t="s">
        <v>2060</v>
      </c>
      <c r="AL2828" t="s">
        <v>2613</v>
      </c>
      <c r="AM2828" t="s">
        <v>53</v>
      </c>
      <c r="AN2828" t="s">
        <v>2030</v>
      </c>
    </row>
    <row r="2829" spans="1:40" ht="15" hidden="1" thickTop="1" x14ac:dyDescent="0.35">
      <c r="A2829" t="s">
        <v>13812</v>
      </c>
      <c r="B2829" t="s">
        <v>13883</v>
      </c>
      <c r="C2829" t="s">
        <v>78</v>
      </c>
      <c r="D2829" t="s">
        <v>13884</v>
      </c>
      <c r="E2829" t="s">
        <v>560</v>
      </c>
      <c r="F2829">
        <v>1</v>
      </c>
      <c r="G2829" t="s">
        <v>2055</v>
      </c>
      <c r="H2829" t="s">
        <v>2056</v>
      </c>
      <c r="I2829" t="s">
        <v>2511</v>
      </c>
      <c r="J2829" t="s">
        <v>67</v>
      </c>
      <c r="K2829" t="s">
        <v>68</v>
      </c>
      <c r="L2829" t="s">
        <v>2058</v>
      </c>
      <c r="M2829" t="s">
        <v>2059</v>
      </c>
      <c r="N2829">
        <v>0</v>
      </c>
      <c r="O2829">
        <v>0</v>
      </c>
      <c r="P2829">
        <v>0</v>
      </c>
      <c r="Q2829">
        <v>24480</v>
      </c>
      <c r="R2829">
        <v>0</v>
      </c>
      <c r="S2829">
        <v>0</v>
      </c>
      <c r="T2829">
        <v>0</v>
      </c>
      <c r="U2829">
        <v>0</v>
      </c>
      <c r="V2829">
        <v>0</v>
      </c>
      <c r="W2829">
        <v>0</v>
      </c>
      <c r="X2829">
        <v>0</v>
      </c>
      <c r="Y2829">
        <v>0</v>
      </c>
      <c r="Z2829">
        <v>0</v>
      </c>
      <c r="AA2829">
        <v>0</v>
      </c>
      <c r="AB2829">
        <v>0</v>
      </c>
      <c r="AC2829">
        <v>0</v>
      </c>
      <c r="AD2829">
        <v>0</v>
      </c>
      <c r="AE2829">
        <v>0</v>
      </c>
      <c r="AF2829">
        <v>0</v>
      </c>
      <c r="AG2829" t="s">
        <v>361</v>
      </c>
      <c r="AH2829" s="21" t="str">
        <f t="shared" si="88"/>
        <v>YH98</v>
      </c>
      <c r="AI2829" s="21">
        <v>107.92500000000001</v>
      </c>
      <c r="AJ2829" s="21">
        <f t="shared" si="89"/>
        <v>100</v>
      </c>
      <c r="AK2829" s="21" t="s">
        <v>2060</v>
      </c>
      <c r="AL2829" t="s">
        <v>70</v>
      </c>
      <c r="AM2829" t="s">
        <v>53</v>
      </c>
      <c r="AN2829" t="s">
        <v>2031</v>
      </c>
    </row>
    <row r="2830" spans="1:40" ht="15" hidden="1" thickTop="1" x14ac:dyDescent="0.35">
      <c r="A2830" t="s">
        <v>13816</v>
      </c>
      <c r="B2830" t="s">
        <v>13886</v>
      </c>
      <c r="C2830" t="s">
        <v>3537</v>
      </c>
      <c r="D2830" t="s">
        <v>13887</v>
      </c>
      <c r="E2830" t="s">
        <v>3539</v>
      </c>
      <c r="F2830">
        <v>1</v>
      </c>
      <c r="G2830" t="s">
        <v>2682</v>
      </c>
      <c r="H2830" t="s">
        <v>2620</v>
      </c>
      <c r="I2830" t="s">
        <v>2511</v>
      </c>
      <c r="J2830" t="s">
        <v>3540</v>
      </c>
      <c r="K2830" t="s">
        <v>2684</v>
      </c>
      <c r="L2830" t="s">
        <v>2058</v>
      </c>
      <c r="M2830" t="s">
        <v>2163</v>
      </c>
      <c r="N2830">
        <v>0</v>
      </c>
      <c r="O2830">
        <v>0</v>
      </c>
      <c r="P2830">
        <v>0</v>
      </c>
      <c r="Q2830">
        <v>17340</v>
      </c>
      <c r="R2830">
        <v>0</v>
      </c>
      <c r="S2830">
        <v>0</v>
      </c>
      <c r="T2830">
        <v>0</v>
      </c>
      <c r="U2830">
        <v>0</v>
      </c>
      <c r="V2830">
        <v>0</v>
      </c>
      <c r="W2830">
        <v>0</v>
      </c>
      <c r="X2830">
        <v>0</v>
      </c>
      <c r="Y2830">
        <v>0</v>
      </c>
      <c r="Z2830">
        <v>0</v>
      </c>
      <c r="AA2830">
        <v>0</v>
      </c>
      <c r="AB2830">
        <v>0</v>
      </c>
      <c r="AC2830">
        <v>0</v>
      </c>
      <c r="AD2830">
        <v>0</v>
      </c>
      <c r="AE2830">
        <v>0</v>
      </c>
      <c r="AF2830">
        <v>0</v>
      </c>
      <c r="AG2830" t="s">
        <v>13888</v>
      </c>
      <c r="AH2830" s="21" t="str">
        <f t="shared" si="88"/>
        <v>YR20</v>
      </c>
      <c r="AI2830" s="21">
        <v>76.500000000000014</v>
      </c>
      <c r="AJ2830" s="21">
        <f t="shared" si="89"/>
        <v>100</v>
      </c>
      <c r="AK2830" s="21" t="s">
        <v>2060</v>
      </c>
      <c r="AL2830" t="s">
        <v>3540</v>
      </c>
      <c r="AM2830" t="s">
        <v>53</v>
      </c>
      <c r="AN2830" t="s">
        <v>2031</v>
      </c>
    </row>
    <row r="2831" spans="1:40" ht="15" hidden="1" thickTop="1" x14ac:dyDescent="0.35">
      <c r="A2831" t="s">
        <v>13819</v>
      </c>
      <c r="B2831" t="s">
        <v>13890</v>
      </c>
      <c r="C2831" t="s">
        <v>66</v>
      </c>
      <c r="D2831" t="s">
        <v>13891</v>
      </c>
      <c r="E2831" t="s">
        <v>560</v>
      </c>
      <c r="F2831">
        <v>1</v>
      </c>
      <c r="G2831" t="s">
        <v>2055</v>
      </c>
      <c r="H2831" t="s">
        <v>2056</v>
      </c>
      <c r="I2831" t="s">
        <v>2511</v>
      </c>
      <c r="J2831" t="s">
        <v>67</v>
      </c>
      <c r="K2831" t="s">
        <v>68</v>
      </c>
      <c r="L2831" t="s">
        <v>2058</v>
      </c>
      <c r="M2831" t="s">
        <v>2170</v>
      </c>
      <c r="N2831">
        <v>2</v>
      </c>
      <c r="O2831">
        <v>41</v>
      </c>
      <c r="P2831">
        <v>0.27</v>
      </c>
      <c r="Q2831">
        <v>15300</v>
      </c>
      <c r="R2831">
        <v>0</v>
      </c>
      <c r="S2831">
        <v>0</v>
      </c>
      <c r="T2831">
        <v>0</v>
      </c>
      <c r="U2831">
        <v>0</v>
      </c>
      <c r="V2831">
        <v>0</v>
      </c>
      <c r="W2831">
        <v>0</v>
      </c>
      <c r="X2831">
        <v>2</v>
      </c>
      <c r="Y2831">
        <v>41</v>
      </c>
      <c r="Z2831">
        <v>0.27</v>
      </c>
      <c r="AA2831">
        <v>0</v>
      </c>
      <c r="AB2831">
        <v>0</v>
      </c>
      <c r="AC2831">
        <v>0</v>
      </c>
      <c r="AD2831">
        <v>0</v>
      </c>
      <c r="AE2831">
        <v>0</v>
      </c>
      <c r="AF2831">
        <v>0</v>
      </c>
      <c r="AG2831" t="s">
        <v>362</v>
      </c>
      <c r="AH2831" s="21" t="str">
        <f t="shared" si="88"/>
        <v>YR20</v>
      </c>
      <c r="AI2831" s="21">
        <v>67.5</v>
      </c>
      <c r="AJ2831" s="21">
        <f t="shared" si="89"/>
        <v>99.732026143790847</v>
      </c>
      <c r="AK2831" s="21" t="s">
        <v>2063</v>
      </c>
      <c r="AL2831" t="s">
        <v>70</v>
      </c>
      <c r="AM2831" t="s">
        <v>53</v>
      </c>
      <c r="AN2831" t="s">
        <v>2033</v>
      </c>
    </row>
    <row r="2832" spans="1:40" ht="15" hidden="1" thickTop="1" x14ac:dyDescent="0.35">
      <c r="A2832" t="s">
        <v>13823</v>
      </c>
      <c r="B2832" t="s">
        <v>13893</v>
      </c>
      <c r="C2832" t="s">
        <v>2679</v>
      </c>
      <c r="D2832" t="s">
        <v>13894</v>
      </c>
      <c r="E2832" t="s">
        <v>3353</v>
      </c>
      <c r="F2832">
        <v>1</v>
      </c>
      <c r="G2832" t="s">
        <v>2682</v>
      </c>
      <c r="H2832" t="s">
        <v>2620</v>
      </c>
      <c r="I2832" t="s">
        <v>2511</v>
      </c>
      <c r="J2832" t="s">
        <v>2683</v>
      </c>
      <c r="K2832" t="s">
        <v>2684</v>
      </c>
      <c r="L2832" t="s">
        <v>2058</v>
      </c>
      <c r="M2832" t="s">
        <v>2059</v>
      </c>
      <c r="N2832">
        <v>0</v>
      </c>
      <c r="O2832">
        <v>0</v>
      </c>
      <c r="P2832">
        <v>0</v>
      </c>
      <c r="Q2832">
        <v>24480</v>
      </c>
      <c r="R2832">
        <v>0</v>
      </c>
      <c r="S2832">
        <v>0</v>
      </c>
      <c r="T2832">
        <v>0</v>
      </c>
      <c r="U2832">
        <v>0</v>
      </c>
      <c r="V2832">
        <v>0</v>
      </c>
      <c r="W2832">
        <v>0</v>
      </c>
      <c r="X2832">
        <v>0</v>
      </c>
      <c r="Y2832">
        <v>0</v>
      </c>
      <c r="Z2832">
        <v>0</v>
      </c>
      <c r="AA2832">
        <v>0</v>
      </c>
      <c r="AB2832">
        <v>0</v>
      </c>
      <c r="AC2832">
        <v>0</v>
      </c>
      <c r="AD2832">
        <v>0</v>
      </c>
      <c r="AE2832">
        <v>0</v>
      </c>
      <c r="AF2832">
        <v>0</v>
      </c>
      <c r="AG2832" t="s">
        <v>13895</v>
      </c>
      <c r="AH2832" s="21" t="str">
        <f t="shared" si="88"/>
        <v>YR21</v>
      </c>
      <c r="AI2832" s="21">
        <v>107.92500000000001</v>
      </c>
      <c r="AJ2832" s="21">
        <f t="shared" si="89"/>
        <v>100</v>
      </c>
      <c r="AK2832" s="21" t="s">
        <v>2060</v>
      </c>
      <c r="AL2832" t="s">
        <v>2686</v>
      </c>
      <c r="AM2832" t="s">
        <v>53</v>
      </c>
      <c r="AN2832" t="s">
        <v>2030</v>
      </c>
    </row>
    <row r="2833" spans="1:40" ht="15" hidden="1" thickTop="1" x14ac:dyDescent="0.35">
      <c r="A2833" t="s">
        <v>13826</v>
      </c>
      <c r="B2833" t="s">
        <v>13897</v>
      </c>
      <c r="C2833" t="s">
        <v>4266</v>
      </c>
      <c r="D2833" t="s">
        <v>13898</v>
      </c>
      <c r="E2833" t="s">
        <v>558</v>
      </c>
      <c r="F2833">
        <v>1</v>
      </c>
      <c r="G2833" t="s">
        <v>2524</v>
      </c>
      <c r="H2833" t="s">
        <v>2056</v>
      </c>
      <c r="I2833" t="s">
        <v>2511</v>
      </c>
      <c r="J2833" t="s">
        <v>2539</v>
      </c>
      <c r="K2833" t="s">
        <v>62</v>
      </c>
      <c r="L2833" t="s">
        <v>2058</v>
      </c>
      <c r="M2833" t="s">
        <v>2170</v>
      </c>
      <c r="N2833">
        <v>1</v>
      </c>
      <c r="O2833">
        <v>31</v>
      </c>
      <c r="P2833">
        <v>0.2</v>
      </c>
      <c r="Q2833">
        <v>15300</v>
      </c>
      <c r="R2833">
        <v>0</v>
      </c>
      <c r="S2833">
        <v>0</v>
      </c>
      <c r="T2833">
        <v>0</v>
      </c>
      <c r="U2833">
        <v>0</v>
      </c>
      <c r="V2833">
        <v>0</v>
      </c>
      <c r="W2833">
        <v>0</v>
      </c>
      <c r="X2833">
        <v>1</v>
      </c>
      <c r="Y2833">
        <v>31</v>
      </c>
      <c r="Z2833">
        <v>0.2</v>
      </c>
      <c r="AA2833">
        <v>0</v>
      </c>
      <c r="AB2833">
        <v>0</v>
      </c>
      <c r="AC2833">
        <v>0</v>
      </c>
      <c r="AD2833">
        <v>0</v>
      </c>
      <c r="AE2833">
        <v>0</v>
      </c>
      <c r="AF2833">
        <v>0</v>
      </c>
      <c r="AG2833" t="s">
        <v>13899</v>
      </c>
      <c r="AH2833" s="21" t="str">
        <f t="shared" si="88"/>
        <v>YR21</v>
      </c>
      <c r="AI2833" s="21">
        <v>67.5</v>
      </c>
      <c r="AJ2833" s="21">
        <f t="shared" si="89"/>
        <v>99.797385620915037</v>
      </c>
      <c r="AK2833" s="21" t="s">
        <v>2060</v>
      </c>
      <c r="AL2833" t="s">
        <v>2527</v>
      </c>
      <c r="AM2833" t="s">
        <v>53</v>
      </c>
      <c r="AN2833" t="s">
        <v>2030</v>
      </c>
    </row>
    <row r="2834" spans="1:40" ht="15" hidden="1" thickTop="1" x14ac:dyDescent="0.35">
      <c r="A2834" t="s">
        <v>13830</v>
      </c>
      <c r="B2834" t="s">
        <v>13901</v>
      </c>
      <c r="C2834" t="s">
        <v>30185</v>
      </c>
      <c r="D2834" t="s">
        <v>13902</v>
      </c>
      <c r="E2834" t="s">
        <v>560</v>
      </c>
      <c r="F2834">
        <v>1</v>
      </c>
      <c r="G2834" t="s">
        <v>2055</v>
      </c>
      <c r="H2834" t="s">
        <v>2056</v>
      </c>
      <c r="I2834" t="s">
        <v>2511</v>
      </c>
      <c r="J2834" t="s">
        <v>67</v>
      </c>
      <c r="K2834" t="s">
        <v>68</v>
      </c>
      <c r="L2834" t="s">
        <v>2058</v>
      </c>
      <c r="M2834" t="s">
        <v>2059</v>
      </c>
      <c r="N2834">
        <v>1</v>
      </c>
      <c r="O2834">
        <v>43</v>
      </c>
      <c r="P2834">
        <v>0.18</v>
      </c>
      <c r="Q2834">
        <v>24480</v>
      </c>
      <c r="R2834">
        <v>1</v>
      </c>
      <c r="S2834">
        <v>43</v>
      </c>
      <c r="T2834">
        <v>0.18</v>
      </c>
      <c r="U2834">
        <v>0</v>
      </c>
      <c r="V2834">
        <v>0</v>
      </c>
      <c r="W2834">
        <v>0</v>
      </c>
      <c r="X2834">
        <v>0</v>
      </c>
      <c r="Y2834">
        <v>0</v>
      </c>
      <c r="Z2834">
        <v>0</v>
      </c>
      <c r="AA2834">
        <v>0</v>
      </c>
      <c r="AB2834">
        <v>0</v>
      </c>
      <c r="AC2834">
        <v>0</v>
      </c>
      <c r="AD2834">
        <v>0</v>
      </c>
      <c r="AE2834">
        <v>0</v>
      </c>
      <c r="AF2834">
        <v>0</v>
      </c>
      <c r="AG2834" t="s">
        <v>363</v>
      </c>
      <c r="AH2834" s="21" t="str">
        <f t="shared" si="88"/>
        <v>YO27</v>
      </c>
      <c r="AI2834" s="21">
        <v>107.92500000000001</v>
      </c>
      <c r="AJ2834" s="21">
        <f t="shared" si="89"/>
        <v>99.824346405228752</v>
      </c>
      <c r="AK2834" s="21" t="s">
        <v>2060</v>
      </c>
      <c r="AL2834" t="s">
        <v>70</v>
      </c>
      <c r="AM2834" t="s">
        <v>53</v>
      </c>
      <c r="AN2834" t="s">
        <v>2029</v>
      </c>
    </row>
    <row r="2835" spans="1:40" ht="15" hidden="1" thickTop="1" x14ac:dyDescent="0.35">
      <c r="A2835" t="s">
        <v>13834</v>
      </c>
      <c r="B2835" t="s">
        <v>13904</v>
      </c>
      <c r="C2835" t="s">
        <v>4533</v>
      </c>
      <c r="D2835" t="s">
        <v>13905</v>
      </c>
      <c r="E2835" t="s">
        <v>2653</v>
      </c>
      <c r="F2835">
        <v>1</v>
      </c>
      <c r="G2835" t="s">
        <v>2619</v>
      </c>
      <c r="H2835" t="s">
        <v>2620</v>
      </c>
      <c r="I2835" t="s">
        <v>2511</v>
      </c>
      <c r="J2835" t="s">
        <v>2654</v>
      </c>
      <c r="K2835" t="s">
        <v>2655</v>
      </c>
      <c r="L2835" t="s">
        <v>2058</v>
      </c>
      <c r="M2835" t="s">
        <v>2170</v>
      </c>
      <c r="N2835">
        <v>0</v>
      </c>
      <c r="O2835">
        <v>0</v>
      </c>
      <c r="P2835">
        <v>0</v>
      </c>
      <c r="Q2835">
        <v>15300</v>
      </c>
      <c r="R2835">
        <v>0</v>
      </c>
      <c r="S2835">
        <v>0</v>
      </c>
      <c r="T2835">
        <v>0</v>
      </c>
      <c r="U2835">
        <v>0</v>
      </c>
      <c r="V2835">
        <v>0</v>
      </c>
      <c r="W2835">
        <v>0</v>
      </c>
      <c r="X2835">
        <v>0</v>
      </c>
      <c r="Y2835">
        <v>0</v>
      </c>
      <c r="Z2835">
        <v>0</v>
      </c>
      <c r="AA2835">
        <v>0</v>
      </c>
      <c r="AB2835">
        <v>0</v>
      </c>
      <c r="AC2835">
        <v>0</v>
      </c>
      <c r="AD2835">
        <v>0</v>
      </c>
      <c r="AE2835">
        <v>0</v>
      </c>
      <c r="AF2835">
        <v>0</v>
      </c>
      <c r="AG2835" t="s">
        <v>13906</v>
      </c>
      <c r="AH2835" s="21" t="str">
        <f t="shared" si="88"/>
        <v>YO27</v>
      </c>
      <c r="AI2835" s="21">
        <v>67.5</v>
      </c>
      <c r="AJ2835" s="21">
        <f t="shared" si="89"/>
        <v>100</v>
      </c>
      <c r="AK2835" s="21" t="s">
        <v>2060</v>
      </c>
      <c r="AL2835" t="s">
        <v>2657</v>
      </c>
      <c r="AM2835" t="s">
        <v>53</v>
      </c>
      <c r="AN2835" t="s">
        <v>2031</v>
      </c>
    </row>
    <row r="2836" spans="1:40" ht="15" hidden="1" thickTop="1" x14ac:dyDescent="0.35">
      <c r="A2836" t="s">
        <v>13838</v>
      </c>
      <c r="B2836" t="s">
        <v>13908</v>
      </c>
      <c r="C2836" t="s">
        <v>92</v>
      </c>
      <c r="D2836" t="s">
        <v>13909</v>
      </c>
      <c r="E2836" t="s">
        <v>119</v>
      </c>
      <c r="F2836">
        <v>1</v>
      </c>
      <c r="G2836" t="s">
        <v>2055</v>
      </c>
      <c r="H2836" t="s">
        <v>2056</v>
      </c>
      <c r="I2836" t="s">
        <v>2511</v>
      </c>
      <c r="J2836" t="s">
        <v>67</v>
      </c>
      <c r="K2836" t="s">
        <v>68</v>
      </c>
      <c r="L2836" t="s">
        <v>2058</v>
      </c>
      <c r="M2836" t="s">
        <v>2059</v>
      </c>
      <c r="N2836">
        <v>0</v>
      </c>
      <c r="O2836">
        <v>0</v>
      </c>
      <c r="P2836">
        <v>0</v>
      </c>
      <c r="Q2836">
        <v>24480</v>
      </c>
      <c r="R2836">
        <v>0</v>
      </c>
      <c r="S2836">
        <v>0</v>
      </c>
      <c r="T2836">
        <v>0</v>
      </c>
      <c r="U2836">
        <v>0</v>
      </c>
      <c r="V2836">
        <v>0</v>
      </c>
      <c r="W2836">
        <v>0</v>
      </c>
      <c r="X2836">
        <v>0</v>
      </c>
      <c r="Y2836">
        <v>0</v>
      </c>
      <c r="Z2836">
        <v>0</v>
      </c>
      <c r="AA2836">
        <v>0</v>
      </c>
      <c r="AB2836">
        <v>0</v>
      </c>
      <c r="AC2836">
        <v>0</v>
      </c>
      <c r="AD2836">
        <v>0</v>
      </c>
      <c r="AE2836">
        <v>0</v>
      </c>
      <c r="AF2836">
        <v>0</v>
      </c>
      <c r="AG2836" t="s">
        <v>364</v>
      </c>
      <c r="AH2836" s="21" t="str">
        <f t="shared" si="88"/>
        <v>YR20</v>
      </c>
      <c r="AI2836" s="21">
        <v>107.92500000000001</v>
      </c>
      <c r="AJ2836" s="21">
        <f t="shared" si="89"/>
        <v>100</v>
      </c>
      <c r="AK2836" s="21" t="s">
        <v>2060</v>
      </c>
      <c r="AL2836" t="s">
        <v>70</v>
      </c>
      <c r="AM2836" t="s">
        <v>53</v>
      </c>
      <c r="AN2836" t="s">
        <v>2030</v>
      </c>
    </row>
    <row r="2837" spans="1:40" ht="15" hidden="1" thickTop="1" x14ac:dyDescent="0.35">
      <c r="A2837" t="s">
        <v>13842</v>
      </c>
      <c r="B2837" t="s">
        <v>13911</v>
      </c>
      <c r="C2837" t="s">
        <v>128</v>
      </c>
      <c r="D2837" t="s">
        <v>13912</v>
      </c>
      <c r="E2837" t="s">
        <v>112</v>
      </c>
      <c r="F2837">
        <v>1</v>
      </c>
      <c r="G2837" t="s">
        <v>2055</v>
      </c>
      <c r="H2837" t="s">
        <v>2056</v>
      </c>
      <c r="I2837" t="s">
        <v>2511</v>
      </c>
      <c r="J2837" t="s">
        <v>113</v>
      </c>
      <c r="K2837" t="s">
        <v>68</v>
      </c>
      <c r="L2837" t="s">
        <v>2058</v>
      </c>
      <c r="M2837" t="s">
        <v>2059</v>
      </c>
      <c r="N2837">
        <v>0</v>
      </c>
      <c r="O2837">
        <v>0</v>
      </c>
      <c r="P2837">
        <v>0</v>
      </c>
      <c r="Q2837">
        <v>24480</v>
      </c>
      <c r="R2837">
        <v>0</v>
      </c>
      <c r="S2837">
        <v>0</v>
      </c>
      <c r="T2837">
        <v>0</v>
      </c>
      <c r="U2837">
        <v>0</v>
      </c>
      <c r="V2837">
        <v>0</v>
      </c>
      <c r="W2837">
        <v>0</v>
      </c>
      <c r="X2837">
        <v>0</v>
      </c>
      <c r="Y2837">
        <v>0</v>
      </c>
      <c r="Z2837">
        <v>0</v>
      </c>
      <c r="AA2837">
        <v>0</v>
      </c>
      <c r="AB2837">
        <v>0</v>
      </c>
      <c r="AC2837">
        <v>0</v>
      </c>
      <c r="AD2837">
        <v>0</v>
      </c>
      <c r="AE2837">
        <v>0</v>
      </c>
      <c r="AF2837">
        <v>0</v>
      </c>
      <c r="AG2837" t="s">
        <v>365</v>
      </c>
      <c r="AH2837" s="21" t="str">
        <f t="shared" si="88"/>
        <v>YR21</v>
      </c>
      <c r="AI2837" s="21">
        <v>107.92500000000001</v>
      </c>
      <c r="AJ2837" s="21">
        <f t="shared" si="89"/>
        <v>100</v>
      </c>
      <c r="AK2837" s="21" t="s">
        <v>2060</v>
      </c>
      <c r="AL2837" t="s">
        <v>115</v>
      </c>
      <c r="AM2837" t="s">
        <v>53</v>
      </c>
      <c r="AN2837" t="s">
        <v>2031</v>
      </c>
    </row>
    <row r="2838" spans="1:40" ht="15" hidden="1" thickTop="1" x14ac:dyDescent="0.35">
      <c r="A2838" t="s">
        <v>13845</v>
      </c>
      <c r="B2838" t="s">
        <v>13914</v>
      </c>
      <c r="C2838" t="s">
        <v>3038</v>
      </c>
      <c r="D2838" t="s">
        <v>13915</v>
      </c>
      <c r="E2838" t="s">
        <v>559</v>
      </c>
      <c r="F2838">
        <v>1</v>
      </c>
      <c r="G2838" t="s">
        <v>2055</v>
      </c>
      <c r="H2838" t="s">
        <v>2056</v>
      </c>
      <c r="I2838" t="s">
        <v>2511</v>
      </c>
      <c r="J2838" t="s">
        <v>2568</v>
      </c>
      <c r="K2838" t="s">
        <v>63</v>
      </c>
      <c r="L2838" t="s">
        <v>2058</v>
      </c>
      <c r="M2838" t="s">
        <v>2059</v>
      </c>
      <c r="N2838">
        <v>1</v>
      </c>
      <c r="O2838">
        <v>182</v>
      </c>
      <c r="P2838">
        <v>0.74</v>
      </c>
      <c r="Q2838">
        <v>24480</v>
      </c>
      <c r="R2838">
        <v>1</v>
      </c>
      <c r="S2838">
        <v>182</v>
      </c>
      <c r="T2838">
        <v>0.74</v>
      </c>
      <c r="U2838">
        <v>0</v>
      </c>
      <c r="V2838">
        <v>0</v>
      </c>
      <c r="W2838">
        <v>0</v>
      </c>
      <c r="X2838">
        <v>0</v>
      </c>
      <c r="Y2838">
        <v>0</v>
      </c>
      <c r="Z2838">
        <v>0</v>
      </c>
      <c r="AA2838">
        <v>0</v>
      </c>
      <c r="AB2838">
        <v>0</v>
      </c>
      <c r="AC2838">
        <v>0</v>
      </c>
      <c r="AD2838">
        <v>0</v>
      </c>
      <c r="AE2838">
        <v>0</v>
      </c>
      <c r="AF2838">
        <v>0</v>
      </c>
      <c r="AG2838" t="s">
        <v>13916</v>
      </c>
      <c r="AH2838" s="21" t="str">
        <f t="shared" si="88"/>
        <v>YN23</v>
      </c>
      <c r="AI2838" s="21">
        <v>107.92500000000001</v>
      </c>
      <c r="AJ2838" s="21">
        <f t="shared" si="89"/>
        <v>99.256535947712422</v>
      </c>
      <c r="AK2838" s="21" t="s">
        <v>2063</v>
      </c>
      <c r="AL2838" t="s">
        <v>2570</v>
      </c>
      <c r="AM2838" t="s">
        <v>53</v>
      </c>
      <c r="AN2838" t="s">
        <v>2031</v>
      </c>
    </row>
    <row r="2839" spans="1:40" ht="15" hidden="1" thickTop="1" x14ac:dyDescent="0.35">
      <c r="A2839" t="s">
        <v>13849</v>
      </c>
      <c r="B2839" t="s">
        <v>13918</v>
      </c>
      <c r="C2839" t="s">
        <v>3594</v>
      </c>
      <c r="D2839" t="s">
        <v>13919</v>
      </c>
      <c r="E2839" t="s">
        <v>2608</v>
      </c>
      <c r="F2839">
        <v>1</v>
      </c>
      <c r="G2839" t="s">
        <v>2609</v>
      </c>
      <c r="H2839" t="s">
        <v>2577</v>
      </c>
      <c r="I2839" t="s">
        <v>2511</v>
      </c>
      <c r="J2839" t="s">
        <v>2610</v>
      </c>
      <c r="K2839" t="s">
        <v>2611</v>
      </c>
      <c r="L2839" t="s">
        <v>2058</v>
      </c>
      <c r="M2839" t="s">
        <v>2170</v>
      </c>
      <c r="N2839">
        <v>1</v>
      </c>
      <c r="O2839">
        <v>81</v>
      </c>
      <c r="P2839">
        <v>0.53</v>
      </c>
      <c r="Q2839">
        <v>15300</v>
      </c>
      <c r="R2839">
        <v>0</v>
      </c>
      <c r="S2839">
        <v>0</v>
      </c>
      <c r="T2839">
        <v>0</v>
      </c>
      <c r="U2839">
        <v>0</v>
      </c>
      <c r="V2839">
        <v>0</v>
      </c>
      <c r="W2839">
        <v>0</v>
      </c>
      <c r="X2839">
        <v>1</v>
      </c>
      <c r="Y2839">
        <v>81</v>
      </c>
      <c r="Z2839">
        <v>0.53</v>
      </c>
      <c r="AA2839">
        <v>0</v>
      </c>
      <c r="AB2839">
        <v>0</v>
      </c>
      <c r="AC2839">
        <v>0</v>
      </c>
      <c r="AD2839">
        <v>0</v>
      </c>
      <c r="AE2839">
        <v>0</v>
      </c>
      <c r="AF2839">
        <v>0</v>
      </c>
      <c r="AG2839" t="s">
        <v>13920</v>
      </c>
      <c r="AH2839" s="21" t="str">
        <f t="shared" si="88"/>
        <v>YO98</v>
      </c>
      <c r="AI2839" s="21">
        <v>67.5</v>
      </c>
      <c r="AJ2839" s="21">
        <f t="shared" si="89"/>
        <v>99.470588235294116</v>
      </c>
      <c r="AK2839" s="21" t="s">
        <v>2063</v>
      </c>
      <c r="AL2839" t="s">
        <v>2613</v>
      </c>
      <c r="AM2839" t="s">
        <v>53</v>
      </c>
      <c r="AN2839" t="s">
        <v>2030</v>
      </c>
    </row>
    <row r="2840" spans="1:40" ht="15" hidden="1" thickTop="1" x14ac:dyDescent="0.35">
      <c r="A2840" t="s">
        <v>13855</v>
      </c>
      <c r="B2840" t="s">
        <v>13922</v>
      </c>
      <c r="C2840" t="s">
        <v>4791</v>
      </c>
      <c r="D2840" t="s">
        <v>13923</v>
      </c>
      <c r="E2840" t="s">
        <v>3309</v>
      </c>
      <c r="F2840">
        <v>1</v>
      </c>
      <c r="G2840" t="s">
        <v>2509</v>
      </c>
      <c r="H2840" t="s">
        <v>2510</v>
      </c>
      <c r="I2840" t="s">
        <v>2511</v>
      </c>
      <c r="J2840" t="s">
        <v>3522</v>
      </c>
      <c r="K2840" t="s">
        <v>3109</v>
      </c>
      <c r="L2840" t="s">
        <v>2058</v>
      </c>
      <c r="M2840" t="s">
        <v>2059</v>
      </c>
      <c r="N2840">
        <v>1</v>
      </c>
      <c r="O2840">
        <v>39</v>
      </c>
      <c r="P2840">
        <v>0.16</v>
      </c>
      <c r="Q2840">
        <v>24480</v>
      </c>
      <c r="R2840">
        <v>0</v>
      </c>
      <c r="S2840">
        <v>0</v>
      </c>
      <c r="T2840">
        <v>0</v>
      </c>
      <c r="U2840">
        <v>0</v>
      </c>
      <c r="V2840">
        <v>0</v>
      </c>
      <c r="W2840">
        <v>0</v>
      </c>
      <c r="X2840">
        <v>1</v>
      </c>
      <c r="Y2840">
        <v>39</v>
      </c>
      <c r="Z2840">
        <v>0.16</v>
      </c>
      <c r="AA2840">
        <v>0</v>
      </c>
      <c r="AB2840">
        <v>0</v>
      </c>
      <c r="AC2840">
        <v>0</v>
      </c>
      <c r="AD2840">
        <v>0</v>
      </c>
      <c r="AE2840">
        <v>0</v>
      </c>
      <c r="AF2840">
        <v>0</v>
      </c>
      <c r="AG2840" t="s">
        <v>13924</v>
      </c>
      <c r="AH2840" s="21" t="str">
        <f t="shared" si="88"/>
        <v>YK19</v>
      </c>
      <c r="AI2840" s="21">
        <v>107.92500000000001</v>
      </c>
      <c r="AJ2840" s="21">
        <f t="shared" si="89"/>
        <v>99.840686274509807</v>
      </c>
      <c r="AK2840" s="21" t="s">
        <v>2060</v>
      </c>
      <c r="AL2840" t="s">
        <v>2515</v>
      </c>
      <c r="AM2840" t="s">
        <v>53</v>
      </c>
      <c r="AN2840" t="s">
        <v>2031</v>
      </c>
    </row>
    <row r="2841" spans="1:40" ht="15" hidden="1" thickTop="1" x14ac:dyDescent="0.35">
      <c r="A2841" t="s">
        <v>13859</v>
      </c>
      <c r="B2841" t="s">
        <v>13926</v>
      </c>
      <c r="C2841" t="s">
        <v>5654</v>
      </c>
      <c r="D2841" t="s">
        <v>13927</v>
      </c>
      <c r="E2841" t="s">
        <v>3704</v>
      </c>
      <c r="F2841">
        <v>1</v>
      </c>
      <c r="G2841" t="s">
        <v>2619</v>
      </c>
      <c r="H2841" t="s">
        <v>2620</v>
      </c>
      <c r="I2841" t="s">
        <v>2511</v>
      </c>
      <c r="J2841" t="s">
        <v>3705</v>
      </c>
      <c r="K2841" t="s">
        <v>2655</v>
      </c>
      <c r="L2841" t="s">
        <v>2058</v>
      </c>
      <c r="M2841" t="s">
        <v>2059</v>
      </c>
      <c r="N2841">
        <v>3</v>
      </c>
      <c r="O2841">
        <v>90</v>
      </c>
      <c r="P2841">
        <v>0.37</v>
      </c>
      <c r="Q2841">
        <v>24480</v>
      </c>
      <c r="R2841">
        <v>0</v>
      </c>
      <c r="S2841">
        <v>0</v>
      </c>
      <c r="T2841">
        <v>0</v>
      </c>
      <c r="U2841">
        <v>0</v>
      </c>
      <c r="V2841">
        <v>0</v>
      </c>
      <c r="W2841">
        <v>0</v>
      </c>
      <c r="X2841">
        <v>2</v>
      </c>
      <c r="Y2841">
        <v>68</v>
      </c>
      <c r="Z2841">
        <v>0.28000000000000003</v>
      </c>
      <c r="AA2841">
        <v>1</v>
      </c>
      <c r="AB2841">
        <v>22</v>
      </c>
      <c r="AC2841">
        <v>0.09</v>
      </c>
      <c r="AD2841">
        <v>0</v>
      </c>
      <c r="AE2841">
        <v>0</v>
      </c>
      <c r="AF2841">
        <v>0</v>
      </c>
      <c r="AG2841" t="s">
        <v>13928</v>
      </c>
      <c r="AH2841" s="21" t="str">
        <f t="shared" si="88"/>
        <v>YO27</v>
      </c>
      <c r="AI2841" s="21">
        <v>107.92500000000001</v>
      </c>
      <c r="AJ2841" s="21">
        <f t="shared" si="89"/>
        <v>99.632352941176464</v>
      </c>
      <c r="AK2841" s="21" t="s">
        <v>2063</v>
      </c>
      <c r="AL2841" t="s">
        <v>2984</v>
      </c>
      <c r="AM2841" t="s">
        <v>53</v>
      </c>
      <c r="AN2841" t="s">
        <v>2031</v>
      </c>
    </row>
    <row r="2842" spans="1:40" ht="15" hidden="1" thickTop="1" x14ac:dyDescent="0.35">
      <c r="A2842" t="s">
        <v>13863</v>
      </c>
      <c r="B2842" t="s">
        <v>13930</v>
      </c>
      <c r="C2842" t="s">
        <v>3544</v>
      </c>
      <c r="D2842" t="s">
        <v>13931</v>
      </c>
      <c r="E2842" t="s">
        <v>3407</v>
      </c>
      <c r="F2842">
        <v>1</v>
      </c>
      <c r="G2842" t="s">
        <v>2509</v>
      </c>
      <c r="H2842" t="s">
        <v>2510</v>
      </c>
      <c r="I2842" t="s">
        <v>2511</v>
      </c>
      <c r="J2842" t="s">
        <v>3408</v>
      </c>
      <c r="K2842" t="s">
        <v>3109</v>
      </c>
      <c r="L2842" t="s">
        <v>2058</v>
      </c>
      <c r="M2842" t="s">
        <v>2170</v>
      </c>
      <c r="N2842">
        <v>0</v>
      </c>
      <c r="O2842">
        <v>0</v>
      </c>
      <c r="P2842">
        <v>0</v>
      </c>
      <c r="Q2842">
        <v>15300</v>
      </c>
      <c r="R2842">
        <v>0</v>
      </c>
      <c r="S2842">
        <v>0</v>
      </c>
      <c r="T2842">
        <v>0</v>
      </c>
      <c r="U2842">
        <v>0</v>
      </c>
      <c r="V2842">
        <v>0</v>
      </c>
      <c r="W2842">
        <v>0</v>
      </c>
      <c r="X2842">
        <v>0</v>
      </c>
      <c r="Y2842">
        <v>0</v>
      </c>
      <c r="Z2842">
        <v>0</v>
      </c>
      <c r="AA2842">
        <v>0</v>
      </c>
      <c r="AB2842">
        <v>0</v>
      </c>
      <c r="AC2842">
        <v>0</v>
      </c>
      <c r="AD2842">
        <v>0</v>
      </c>
      <c r="AE2842">
        <v>0</v>
      </c>
      <c r="AF2842">
        <v>0</v>
      </c>
      <c r="AG2842" t="s">
        <v>13932</v>
      </c>
      <c r="AH2842" s="21" t="str">
        <f t="shared" si="88"/>
        <v>YO98</v>
      </c>
      <c r="AI2842" s="21">
        <v>67.5</v>
      </c>
      <c r="AJ2842" s="21">
        <f t="shared" si="89"/>
        <v>100</v>
      </c>
      <c r="AK2842" s="21" t="s">
        <v>2060</v>
      </c>
      <c r="AL2842" t="s">
        <v>3411</v>
      </c>
      <c r="AM2842" t="s">
        <v>53</v>
      </c>
      <c r="AN2842" t="s">
        <v>2031</v>
      </c>
    </row>
    <row r="2843" spans="1:40" ht="15" hidden="1" thickTop="1" x14ac:dyDescent="0.35">
      <c r="A2843" t="s">
        <v>13867</v>
      </c>
      <c r="B2843" t="s">
        <v>13934</v>
      </c>
      <c r="C2843" t="s">
        <v>2844</v>
      </c>
      <c r="D2843" t="s">
        <v>13935</v>
      </c>
      <c r="E2843" t="s">
        <v>2825</v>
      </c>
      <c r="F2843">
        <v>1</v>
      </c>
      <c r="G2843" t="s">
        <v>2816</v>
      </c>
      <c r="H2843" t="s">
        <v>2620</v>
      </c>
      <c r="I2843" t="s">
        <v>2511</v>
      </c>
      <c r="J2843" t="s">
        <v>2826</v>
      </c>
      <c r="K2843" t="s">
        <v>2827</v>
      </c>
      <c r="L2843" t="s">
        <v>2058</v>
      </c>
      <c r="M2843" t="s">
        <v>2207</v>
      </c>
      <c r="N2843">
        <v>1</v>
      </c>
      <c r="O2843">
        <v>44</v>
      </c>
      <c r="P2843">
        <v>0.33</v>
      </c>
      <c r="Q2843">
        <v>13260</v>
      </c>
      <c r="R2843">
        <v>1</v>
      </c>
      <c r="S2843">
        <v>44</v>
      </c>
      <c r="T2843">
        <v>0.33</v>
      </c>
      <c r="U2843">
        <v>0</v>
      </c>
      <c r="V2843">
        <v>0</v>
      </c>
      <c r="W2843">
        <v>0</v>
      </c>
      <c r="X2843">
        <v>0</v>
      </c>
      <c r="Y2843">
        <v>0</v>
      </c>
      <c r="Z2843">
        <v>0</v>
      </c>
      <c r="AA2843">
        <v>0</v>
      </c>
      <c r="AB2843">
        <v>0</v>
      </c>
      <c r="AC2843">
        <v>0</v>
      </c>
      <c r="AD2843">
        <v>0</v>
      </c>
      <c r="AE2843">
        <v>0</v>
      </c>
      <c r="AF2843">
        <v>0</v>
      </c>
      <c r="AG2843" t="s">
        <v>13936</v>
      </c>
      <c r="AH2843" s="21" t="str">
        <f t="shared" si="88"/>
        <v>YO27</v>
      </c>
      <c r="AI2843" s="21">
        <v>58.5</v>
      </c>
      <c r="AJ2843" s="21">
        <f t="shared" si="89"/>
        <v>99.668174962292611</v>
      </c>
      <c r="AK2843" s="21" t="s">
        <v>2063</v>
      </c>
      <c r="AL2843" t="s">
        <v>2829</v>
      </c>
      <c r="AM2843" t="s">
        <v>53</v>
      </c>
      <c r="AN2843" t="s">
        <v>2031</v>
      </c>
    </row>
    <row r="2844" spans="1:40" ht="15" hidden="1" thickTop="1" x14ac:dyDescent="0.35">
      <c r="A2844" t="s">
        <v>13871</v>
      </c>
      <c r="B2844" t="s">
        <v>13938</v>
      </c>
      <c r="C2844" t="s">
        <v>4067</v>
      </c>
      <c r="D2844" t="s">
        <v>13939</v>
      </c>
      <c r="E2844" t="s">
        <v>2575</v>
      </c>
      <c r="F2844">
        <v>1</v>
      </c>
      <c r="G2844" t="s">
        <v>2600</v>
      </c>
      <c r="H2844" t="s">
        <v>2577</v>
      </c>
      <c r="I2844" t="s">
        <v>2511</v>
      </c>
      <c r="J2844" t="s">
        <v>2699</v>
      </c>
      <c r="K2844" t="s">
        <v>2579</v>
      </c>
      <c r="L2844" t="s">
        <v>2058</v>
      </c>
      <c r="M2844" t="s">
        <v>2170</v>
      </c>
      <c r="N2844">
        <v>0</v>
      </c>
      <c r="O2844">
        <v>0</v>
      </c>
      <c r="P2844">
        <v>0</v>
      </c>
      <c r="Q2844">
        <v>15300</v>
      </c>
      <c r="R2844">
        <v>0</v>
      </c>
      <c r="S2844">
        <v>0</v>
      </c>
      <c r="T2844">
        <v>0</v>
      </c>
      <c r="U2844">
        <v>0</v>
      </c>
      <c r="V2844">
        <v>0</v>
      </c>
      <c r="W2844">
        <v>0</v>
      </c>
      <c r="X2844">
        <v>0</v>
      </c>
      <c r="Y2844">
        <v>0</v>
      </c>
      <c r="Z2844">
        <v>0</v>
      </c>
      <c r="AA2844">
        <v>0</v>
      </c>
      <c r="AB2844">
        <v>0</v>
      </c>
      <c r="AC2844">
        <v>0</v>
      </c>
      <c r="AD2844">
        <v>0</v>
      </c>
      <c r="AE2844">
        <v>0</v>
      </c>
      <c r="AF2844">
        <v>0</v>
      </c>
      <c r="AG2844" t="s">
        <v>13940</v>
      </c>
      <c r="AH2844" s="21" t="str">
        <f t="shared" si="88"/>
        <v>YR21</v>
      </c>
      <c r="AI2844" s="21">
        <v>67.5</v>
      </c>
      <c r="AJ2844" s="21">
        <f t="shared" si="89"/>
        <v>100</v>
      </c>
      <c r="AK2844" s="21" t="s">
        <v>2060</v>
      </c>
      <c r="AL2844" t="s">
        <v>2581</v>
      </c>
      <c r="AM2844" t="s">
        <v>53</v>
      </c>
      <c r="AN2844" t="s">
        <v>2031</v>
      </c>
    </row>
    <row r="2845" spans="1:40" ht="15" hidden="1" thickTop="1" x14ac:dyDescent="0.35">
      <c r="A2845" t="s">
        <v>13875</v>
      </c>
      <c r="B2845" t="s">
        <v>13942</v>
      </c>
      <c r="C2845" t="s">
        <v>3221</v>
      </c>
      <c r="D2845" t="s">
        <v>13943</v>
      </c>
      <c r="E2845" t="s">
        <v>2920</v>
      </c>
      <c r="F2845">
        <v>2</v>
      </c>
      <c r="G2845" t="s">
        <v>2682</v>
      </c>
      <c r="H2845" t="s">
        <v>2620</v>
      </c>
      <c r="I2845" t="s">
        <v>2511</v>
      </c>
      <c r="J2845" t="s">
        <v>3223</v>
      </c>
      <c r="K2845" t="s">
        <v>2684</v>
      </c>
      <c r="L2845" t="s">
        <v>2058</v>
      </c>
      <c r="M2845" t="s">
        <v>2163</v>
      </c>
      <c r="N2845">
        <v>1</v>
      </c>
      <c r="O2845">
        <v>77</v>
      </c>
      <c r="P2845">
        <v>0.44</v>
      </c>
      <c r="Q2845">
        <v>17340</v>
      </c>
      <c r="R2845">
        <v>1</v>
      </c>
      <c r="S2845">
        <v>77</v>
      </c>
      <c r="T2845">
        <v>0.44</v>
      </c>
      <c r="U2845">
        <v>0</v>
      </c>
      <c r="V2845">
        <v>0</v>
      </c>
      <c r="W2845">
        <v>0</v>
      </c>
      <c r="X2845">
        <v>0</v>
      </c>
      <c r="Y2845">
        <v>0</v>
      </c>
      <c r="Z2845">
        <v>0</v>
      </c>
      <c r="AA2845">
        <v>0</v>
      </c>
      <c r="AB2845">
        <v>0</v>
      </c>
      <c r="AC2845">
        <v>0</v>
      </c>
      <c r="AD2845">
        <v>0</v>
      </c>
      <c r="AE2845">
        <v>0</v>
      </c>
      <c r="AF2845">
        <v>0</v>
      </c>
      <c r="AG2845" t="s">
        <v>13944</v>
      </c>
      <c r="AH2845" s="21" t="str">
        <f t="shared" si="88"/>
        <v>YR21</v>
      </c>
      <c r="AI2845" s="21">
        <v>76.500000000000014</v>
      </c>
      <c r="AJ2845" s="21">
        <f t="shared" si="89"/>
        <v>99.555940023068047</v>
      </c>
      <c r="AK2845" s="21" t="s">
        <v>2063</v>
      </c>
      <c r="AL2845" t="s">
        <v>2923</v>
      </c>
      <c r="AM2845" t="s">
        <v>53</v>
      </c>
      <c r="AN2845" t="s">
        <v>2029</v>
      </c>
    </row>
    <row r="2846" spans="1:40" ht="15" hidden="1" thickTop="1" x14ac:dyDescent="0.35">
      <c r="A2846" t="s">
        <v>13878</v>
      </c>
      <c r="B2846" t="s">
        <v>13946</v>
      </c>
      <c r="C2846" t="s">
        <v>76</v>
      </c>
      <c r="D2846" t="s">
        <v>13947</v>
      </c>
      <c r="E2846" t="s">
        <v>560</v>
      </c>
      <c r="F2846">
        <v>1</v>
      </c>
      <c r="G2846" t="s">
        <v>2055</v>
      </c>
      <c r="H2846" t="s">
        <v>2056</v>
      </c>
      <c r="I2846" t="s">
        <v>2511</v>
      </c>
      <c r="J2846" t="s">
        <v>67</v>
      </c>
      <c r="K2846" t="s">
        <v>68</v>
      </c>
      <c r="L2846" t="s">
        <v>2058</v>
      </c>
      <c r="M2846" t="s">
        <v>2059</v>
      </c>
      <c r="N2846">
        <v>1</v>
      </c>
      <c r="O2846">
        <v>87</v>
      </c>
      <c r="P2846">
        <v>0.36</v>
      </c>
      <c r="Q2846">
        <v>24480</v>
      </c>
      <c r="R2846">
        <v>0</v>
      </c>
      <c r="S2846">
        <v>0</v>
      </c>
      <c r="T2846">
        <v>0</v>
      </c>
      <c r="U2846">
        <v>0</v>
      </c>
      <c r="V2846">
        <v>0</v>
      </c>
      <c r="W2846">
        <v>0</v>
      </c>
      <c r="X2846">
        <v>1</v>
      </c>
      <c r="Y2846">
        <v>87</v>
      </c>
      <c r="Z2846">
        <v>0.36</v>
      </c>
      <c r="AA2846">
        <v>0</v>
      </c>
      <c r="AB2846">
        <v>0</v>
      </c>
      <c r="AC2846">
        <v>0</v>
      </c>
      <c r="AD2846">
        <v>0</v>
      </c>
      <c r="AE2846">
        <v>0</v>
      </c>
      <c r="AF2846">
        <v>0</v>
      </c>
      <c r="AG2846" t="s">
        <v>366</v>
      </c>
      <c r="AH2846" s="21" t="str">
        <f t="shared" si="88"/>
        <v>YO27</v>
      </c>
      <c r="AI2846" s="21">
        <v>107.92500000000001</v>
      </c>
      <c r="AJ2846" s="21">
        <f t="shared" si="89"/>
        <v>99.644607843137251</v>
      </c>
      <c r="AK2846" s="21" t="s">
        <v>2063</v>
      </c>
      <c r="AL2846" t="s">
        <v>70</v>
      </c>
      <c r="AM2846" t="s">
        <v>53</v>
      </c>
      <c r="AN2846" t="s">
        <v>2031</v>
      </c>
    </row>
    <row r="2847" spans="1:40" ht="15" hidden="1" thickTop="1" x14ac:dyDescent="0.35">
      <c r="A2847" t="s">
        <v>13882</v>
      </c>
      <c r="B2847" t="s">
        <v>13949</v>
      </c>
      <c r="C2847" t="s">
        <v>2554</v>
      </c>
      <c r="D2847" t="s">
        <v>13950</v>
      </c>
      <c r="E2847" t="s">
        <v>558</v>
      </c>
      <c r="F2847">
        <v>1</v>
      </c>
      <c r="G2847" t="s">
        <v>2524</v>
      </c>
      <c r="H2847" t="s">
        <v>2056</v>
      </c>
      <c r="I2847" t="s">
        <v>2511</v>
      </c>
      <c r="J2847" t="s">
        <v>2532</v>
      </c>
      <c r="K2847" t="s">
        <v>62</v>
      </c>
      <c r="L2847" t="s">
        <v>2058</v>
      </c>
      <c r="M2847" t="s">
        <v>2059</v>
      </c>
      <c r="N2847">
        <v>1</v>
      </c>
      <c r="O2847">
        <v>50</v>
      </c>
      <c r="P2847">
        <v>0.2</v>
      </c>
      <c r="Q2847">
        <v>24480</v>
      </c>
      <c r="R2847">
        <v>1</v>
      </c>
      <c r="S2847">
        <v>50</v>
      </c>
      <c r="T2847">
        <v>0.2</v>
      </c>
      <c r="U2847">
        <v>0</v>
      </c>
      <c r="V2847">
        <v>0</v>
      </c>
      <c r="W2847">
        <v>0</v>
      </c>
      <c r="X2847">
        <v>0</v>
      </c>
      <c r="Y2847">
        <v>0</v>
      </c>
      <c r="Z2847">
        <v>0</v>
      </c>
      <c r="AA2847">
        <v>0</v>
      </c>
      <c r="AB2847">
        <v>0</v>
      </c>
      <c r="AC2847">
        <v>0</v>
      </c>
      <c r="AD2847">
        <v>0</v>
      </c>
      <c r="AE2847">
        <v>0</v>
      </c>
      <c r="AF2847">
        <v>0</v>
      </c>
      <c r="AG2847" t="s">
        <v>13951</v>
      </c>
      <c r="AH2847" s="21" t="str">
        <f t="shared" si="88"/>
        <v>YR21</v>
      </c>
      <c r="AI2847" s="21">
        <v>107.92500000000001</v>
      </c>
      <c r="AJ2847" s="21">
        <f t="shared" si="89"/>
        <v>99.795751633986924</v>
      </c>
      <c r="AK2847" s="21" t="s">
        <v>2060</v>
      </c>
      <c r="AL2847" t="s">
        <v>2527</v>
      </c>
      <c r="AM2847" t="s">
        <v>53</v>
      </c>
      <c r="AN2847" t="s">
        <v>2031</v>
      </c>
    </row>
    <row r="2848" spans="1:40" ht="15" hidden="1" thickTop="1" x14ac:dyDescent="0.35">
      <c r="A2848" t="s">
        <v>13885</v>
      </c>
      <c r="B2848" t="s">
        <v>13953</v>
      </c>
      <c r="C2848" t="s">
        <v>8622</v>
      </c>
      <c r="D2848" t="s">
        <v>13954</v>
      </c>
      <c r="E2848" t="s">
        <v>4003</v>
      </c>
      <c r="F2848">
        <v>1</v>
      </c>
      <c r="G2848" t="s">
        <v>2600</v>
      </c>
      <c r="H2848" t="s">
        <v>2510</v>
      </c>
      <c r="I2848" t="s">
        <v>2511</v>
      </c>
      <c r="J2848" t="s">
        <v>4004</v>
      </c>
      <c r="K2848" t="s">
        <v>3007</v>
      </c>
      <c r="L2848" t="s">
        <v>2058</v>
      </c>
      <c r="M2848" t="s">
        <v>2170</v>
      </c>
      <c r="N2848">
        <v>0</v>
      </c>
      <c r="O2848">
        <v>0</v>
      </c>
      <c r="P2848">
        <v>0</v>
      </c>
      <c r="Q2848">
        <v>15300</v>
      </c>
      <c r="R2848">
        <v>0</v>
      </c>
      <c r="S2848">
        <v>0</v>
      </c>
      <c r="T2848">
        <v>0</v>
      </c>
      <c r="U2848">
        <v>0</v>
      </c>
      <c r="V2848">
        <v>0</v>
      </c>
      <c r="W2848">
        <v>0</v>
      </c>
      <c r="X2848">
        <v>0</v>
      </c>
      <c r="Y2848">
        <v>0</v>
      </c>
      <c r="Z2848">
        <v>0</v>
      </c>
      <c r="AA2848">
        <v>0</v>
      </c>
      <c r="AB2848">
        <v>0</v>
      </c>
      <c r="AC2848">
        <v>0</v>
      </c>
      <c r="AD2848">
        <v>0</v>
      </c>
      <c r="AE2848">
        <v>0</v>
      </c>
      <c r="AF2848">
        <v>0</v>
      </c>
      <c r="AG2848" t="s">
        <v>13955</v>
      </c>
      <c r="AH2848" s="21" t="str">
        <f t="shared" si="88"/>
        <v>YH98</v>
      </c>
      <c r="AI2848" s="21">
        <v>67.5</v>
      </c>
      <c r="AJ2848" s="21">
        <f t="shared" si="89"/>
        <v>100</v>
      </c>
      <c r="AK2848" s="21" t="s">
        <v>2060</v>
      </c>
      <c r="AL2848" t="s">
        <v>2551</v>
      </c>
      <c r="AM2848" t="s">
        <v>53</v>
      </c>
      <c r="AN2848" t="s">
        <v>2031</v>
      </c>
    </row>
    <row r="2849" spans="1:40" ht="15" hidden="1" thickTop="1" x14ac:dyDescent="0.35">
      <c r="A2849" t="s">
        <v>13889</v>
      </c>
      <c r="B2849" t="s">
        <v>13956</v>
      </c>
      <c r="C2849" t="s">
        <v>2893</v>
      </c>
      <c r="D2849" t="s">
        <v>13957</v>
      </c>
      <c r="E2849" t="s">
        <v>2608</v>
      </c>
      <c r="F2849">
        <v>1</v>
      </c>
      <c r="G2849" t="s">
        <v>2609</v>
      </c>
      <c r="H2849" t="s">
        <v>2577</v>
      </c>
      <c r="I2849" t="s">
        <v>2511</v>
      </c>
      <c r="J2849" t="s">
        <v>2764</v>
      </c>
      <c r="K2849" t="s">
        <v>2765</v>
      </c>
      <c r="L2849" t="s">
        <v>2058</v>
      </c>
      <c r="M2849" t="s">
        <v>2170</v>
      </c>
      <c r="N2849">
        <v>1</v>
      </c>
      <c r="O2849">
        <v>95</v>
      </c>
      <c r="P2849">
        <v>0.62</v>
      </c>
      <c r="Q2849">
        <v>15300</v>
      </c>
      <c r="R2849">
        <v>0</v>
      </c>
      <c r="S2849">
        <v>0</v>
      </c>
      <c r="T2849">
        <v>0</v>
      </c>
      <c r="U2849">
        <v>0</v>
      </c>
      <c r="V2849">
        <v>0</v>
      </c>
      <c r="W2849">
        <v>0</v>
      </c>
      <c r="X2849">
        <v>1</v>
      </c>
      <c r="Y2849">
        <v>95</v>
      </c>
      <c r="Z2849">
        <v>0.62</v>
      </c>
      <c r="AA2849">
        <v>0</v>
      </c>
      <c r="AB2849">
        <v>0</v>
      </c>
      <c r="AC2849">
        <v>0</v>
      </c>
      <c r="AD2849">
        <v>0</v>
      </c>
      <c r="AE2849">
        <v>0</v>
      </c>
      <c r="AF2849">
        <v>0</v>
      </c>
      <c r="AG2849" t="s">
        <v>13958</v>
      </c>
      <c r="AH2849" s="21" t="str">
        <f t="shared" si="88"/>
        <v>YR21</v>
      </c>
      <c r="AI2849" s="21">
        <v>67.5</v>
      </c>
      <c r="AJ2849" s="21">
        <f t="shared" si="89"/>
        <v>99.379084967320267</v>
      </c>
      <c r="AK2849" s="21" t="s">
        <v>2063</v>
      </c>
      <c r="AL2849" t="s">
        <v>2613</v>
      </c>
      <c r="AM2849" t="s">
        <v>53</v>
      </c>
      <c r="AN2849" t="s">
        <v>2031</v>
      </c>
    </row>
    <row r="2850" spans="1:40" ht="15" hidden="1" thickTop="1" x14ac:dyDescent="0.35">
      <c r="A2850" t="s">
        <v>13892</v>
      </c>
      <c r="B2850" t="s">
        <v>13960</v>
      </c>
      <c r="C2850" t="s">
        <v>2644</v>
      </c>
      <c r="D2850" t="s">
        <v>13961</v>
      </c>
      <c r="E2850" t="s">
        <v>2646</v>
      </c>
      <c r="F2850">
        <v>1</v>
      </c>
      <c r="G2850" t="s">
        <v>2600</v>
      </c>
      <c r="H2850" t="s">
        <v>2577</v>
      </c>
      <c r="I2850" t="s">
        <v>2511</v>
      </c>
      <c r="J2850" t="s">
        <v>2647</v>
      </c>
      <c r="K2850" t="s">
        <v>2602</v>
      </c>
      <c r="L2850" t="s">
        <v>2058</v>
      </c>
      <c r="M2850" t="s">
        <v>5179</v>
      </c>
      <c r="N2850">
        <v>1</v>
      </c>
      <c r="O2850">
        <v>19</v>
      </c>
      <c r="P2850">
        <v>0.1</v>
      </c>
      <c r="Q2850">
        <v>18360</v>
      </c>
      <c r="R2850">
        <v>0</v>
      </c>
      <c r="S2850">
        <v>0</v>
      </c>
      <c r="T2850">
        <v>0</v>
      </c>
      <c r="U2850">
        <v>0</v>
      </c>
      <c r="V2850">
        <v>0</v>
      </c>
      <c r="W2850">
        <v>0</v>
      </c>
      <c r="X2850">
        <v>1</v>
      </c>
      <c r="Y2850">
        <v>19</v>
      </c>
      <c r="Z2850">
        <v>0.1</v>
      </c>
      <c r="AA2850">
        <v>0</v>
      </c>
      <c r="AB2850">
        <v>0</v>
      </c>
      <c r="AC2850">
        <v>0</v>
      </c>
      <c r="AD2850">
        <v>0</v>
      </c>
      <c r="AE2850">
        <v>0</v>
      </c>
      <c r="AF2850">
        <v>0</v>
      </c>
      <c r="AG2850" t="s">
        <v>13962</v>
      </c>
      <c r="AH2850" s="21" t="str">
        <f t="shared" si="88"/>
        <v>YO27</v>
      </c>
      <c r="AI2850" s="21">
        <v>80.925000000000011</v>
      </c>
      <c r="AJ2850" s="21">
        <f t="shared" si="89"/>
        <v>99.89651416122004</v>
      </c>
      <c r="AK2850" s="21" t="s">
        <v>2060</v>
      </c>
      <c r="AL2850" t="s">
        <v>2551</v>
      </c>
      <c r="AM2850" t="s">
        <v>53</v>
      </c>
      <c r="AN2850" t="s">
        <v>2030</v>
      </c>
    </row>
    <row r="2851" spans="1:40" ht="15" hidden="1" thickTop="1" x14ac:dyDescent="0.35">
      <c r="A2851" t="s">
        <v>13896</v>
      </c>
      <c r="B2851" t="s">
        <v>13964</v>
      </c>
      <c r="C2851" t="s">
        <v>5242</v>
      </c>
      <c r="D2851" t="s">
        <v>13965</v>
      </c>
      <c r="E2851" t="s">
        <v>2691</v>
      </c>
      <c r="F2851">
        <v>1</v>
      </c>
      <c r="G2851" t="s">
        <v>2600</v>
      </c>
      <c r="H2851" t="s">
        <v>2577</v>
      </c>
      <c r="I2851" t="s">
        <v>2511</v>
      </c>
      <c r="J2851" t="s">
        <v>2699</v>
      </c>
      <c r="K2851" t="s">
        <v>2579</v>
      </c>
      <c r="L2851" t="s">
        <v>2058</v>
      </c>
      <c r="M2851" t="s">
        <v>2170</v>
      </c>
      <c r="N2851">
        <v>0</v>
      </c>
      <c r="O2851">
        <v>0</v>
      </c>
      <c r="P2851">
        <v>0</v>
      </c>
      <c r="Q2851">
        <v>15300</v>
      </c>
      <c r="R2851">
        <v>0</v>
      </c>
      <c r="S2851">
        <v>0</v>
      </c>
      <c r="T2851">
        <v>0</v>
      </c>
      <c r="U2851">
        <v>0</v>
      </c>
      <c r="V2851">
        <v>0</v>
      </c>
      <c r="W2851">
        <v>0</v>
      </c>
      <c r="X2851">
        <v>0</v>
      </c>
      <c r="Y2851">
        <v>0</v>
      </c>
      <c r="Z2851">
        <v>0</v>
      </c>
      <c r="AA2851">
        <v>0</v>
      </c>
      <c r="AB2851">
        <v>0</v>
      </c>
      <c r="AC2851">
        <v>0</v>
      </c>
      <c r="AD2851">
        <v>0</v>
      </c>
      <c r="AE2851">
        <v>0</v>
      </c>
      <c r="AF2851">
        <v>0</v>
      </c>
      <c r="AG2851" t="s">
        <v>13966</v>
      </c>
      <c r="AH2851" s="21" t="str">
        <f t="shared" si="88"/>
        <v>YO27</v>
      </c>
      <c r="AI2851" s="21">
        <v>67.5</v>
      </c>
      <c r="AJ2851" s="21">
        <f t="shared" si="89"/>
        <v>100</v>
      </c>
      <c r="AK2851" s="21" t="s">
        <v>2060</v>
      </c>
      <c r="AL2851" t="s">
        <v>2581</v>
      </c>
      <c r="AM2851" t="s">
        <v>53</v>
      </c>
      <c r="AN2851" t="s">
        <v>2029</v>
      </c>
    </row>
    <row r="2852" spans="1:40" ht="15" hidden="1" thickTop="1" x14ac:dyDescent="0.35">
      <c r="A2852" t="s">
        <v>13900</v>
      </c>
      <c r="B2852" t="s">
        <v>13968</v>
      </c>
      <c r="C2852" t="s">
        <v>3470</v>
      </c>
      <c r="D2852" t="s">
        <v>13969</v>
      </c>
      <c r="E2852" t="s">
        <v>2575</v>
      </c>
      <c r="F2852">
        <v>1</v>
      </c>
      <c r="G2852" t="s">
        <v>2600</v>
      </c>
      <c r="H2852" t="s">
        <v>2577</v>
      </c>
      <c r="I2852" t="s">
        <v>2511</v>
      </c>
      <c r="J2852" t="s">
        <v>2601</v>
      </c>
      <c r="K2852" t="s">
        <v>2602</v>
      </c>
      <c r="L2852" t="s">
        <v>2058</v>
      </c>
      <c r="M2852" t="s">
        <v>2170</v>
      </c>
      <c r="N2852">
        <v>0</v>
      </c>
      <c r="O2852">
        <v>0</v>
      </c>
      <c r="P2852">
        <v>0</v>
      </c>
      <c r="Q2852">
        <v>15300</v>
      </c>
      <c r="R2852">
        <v>0</v>
      </c>
      <c r="S2852">
        <v>0</v>
      </c>
      <c r="T2852">
        <v>0</v>
      </c>
      <c r="U2852">
        <v>0</v>
      </c>
      <c r="V2852">
        <v>0</v>
      </c>
      <c r="W2852">
        <v>0</v>
      </c>
      <c r="X2852">
        <v>0</v>
      </c>
      <c r="Y2852">
        <v>0</v>
      </c>
      <c r="Z2852">
        <v>0</v>
      </c>
      <c r="AA2852">
        <v>0</v>
      </c>
      <c r="AB2852">
        <v>0</v>
      </c>
      <c r="AC2852">
        <v>0</v>
      </c>
      <c r="AD2852">
        <v>0</v>
      </c>
      <c r="AE2852">
        <v>0</v>
      </c>
      <c r="AF2852">
        <v>0</v>
      </c>
      <c r="AG2852" t="s">
        <v>13970</v>
      </c>
      <c r="AH2852" s="21" t="str">
        <f t="shared" si="88"/>
        <v>YO27</v>
      </c>
      <c r="AI2852" s="21">
        <v>67.5</v>
      </c>
      <c r="AJ2852" s="21">
        <f t="shared" si="89"/>
        <v>100</v>
      </c>
      <c r="AK2852" s="21" t="s">
        <v>2060</v>
      </c>
      <c r="AL2852" t="s">
        <v>2581</v>
      </c>
      <c r="AM2852" t="s">
        <v>53</v>
      </c>
      <c r="AN2852" t="s">
        <v>2029</v>
      </c>
    </row>
    <row r="2853" spans="1:40" ht="15" hidden="1" thickTop="1" x14ac:dyDescent="0.35">
      <c r="A2853" t="s">
        <v>13903</v>
      </c>
      <c r="B2853" t="s">
        <v>13972</v>
      </c>
      <c r="C2853" t="s">
        <v>3498</v>
      </c>
      <c r="D2853" t="s">
        <v>13973</v>
      </c>
      <c r="E2853" t="s">
        <v>2646</v>
      </c>
      <c r="F2853">
        <v>1</v>
      </c>
      <c r="G2853" t="s">
        <v>2600</v>
      </c>
      <c r="H2853" t="s">
        <v>2577</v>
      </c>
      <c r="I2853" t="s">
        <v>2511</v>
      </c>
      <c r="J2853" t="s">
        <v>2647</v>
      </c>
      <c r="K2853" t="s">
        <v>2602</v>
      </c>
      <c r="L2853" t="s">
        <v>2058</v>
      </c>
      <c r="M2853" t="s">
        <v>2059</v>
      </c>
      <c r="N2853">
        <v>1</v>
      </c>
      <c r="O2853">
        <v>22</v>
      </c>
      <c r="P2853">
        <v>0.09</v>
      </c>
      <c r="Q2853">
        <v>24480</v>
      </c>
      <c r="R2853">
        <v>0</v>
      </c>
      <c r="S2853">
        <v>0</v>
      </c>
      <c r="T2853">
        <v>0</v>
      </c>
      <c r="U2853">
        <v>0</v>
      </c>
      <c r="V2853">
        <v>0</v>
      </c>
      <c r="W2853">
        <v>0</v>
      </c>
      <c r="X2853">
        <v>1</v>
      </c>
      <c r="Y2853">
        <v>22</v>
      </c>
      <c r="Z2853">
        <v>0.09</v>
      </c>
      <c r="AA2853">
        <v>0</v>
      </c>
      <c r="AB2853">
        <v>0</v>
      </c>
      <c r="AC2853">
        <v>0</v>
      </c>
      <c r="AD2853">
        <v>0</v>
      </c>
      <c r="AE2853">
        <v>0</v>
      </c>
      <c r="AF2853">
        <v>0</v>
      </c>
      <c r="AG2853" t="s">
        <v>13974</v>
      </c>
      <c r="AH2853" s="21" t="str">
        <f t="shared" si="88"/>
        <v>YO27</v>
      </c>
      <c r="AI2853" s="21">
        <v>107.92500000000001</v>
      </c>
      <c r="AJ2853" s="21">
        <f t="shared" si="89"/>
        <v>99.91013071895425</v>
      </c>
      <c r="AK2853" s="21" t="s">
        <v>2060</v>
      </c>
      <c r="AL2853" t="s">
        <v>2551</v>
      </c>
      <c r="AM2853" t="s">
        <v>53</v>
      </c>
      <c r="AN2853" t="s">
        <v>2029</v>
      </c>
    </row>
    <row r="2854" spans="1:40" ht="15" hidden="1" thickTop="1" x14ac:dyDescent="0.35">
      <c r="A2854" t="s">
        <v>13907</v>
      </c>
      <c r="B2854" t="s">
        <v>13976</v>
      </c>
      <c r="C2854" t="s">
        <v>76</v>
      </c>
      <c r="D2854" t="s">
        <v>13977</v>
      </c>
      <c r="E2854" t="s">
        <v>560</v>
      </c>
      <c r="F2854">
        <v>1</v>
      </c>
      <c r="G2854" t="s">
        <v>2055</v>
      </c>
      <c r="H2854" t="s">
        <v>2056</v>
      </c>
      <c r="I2854" t="s">
        <v>2511</v>
      </c>
      <c r="J2854" t="s">
        <v>67</v>
      </c>
      <c r="K2854" t="s">
        <v>68</v>
      </c>
      <c r="L2854" t="s">
        <v>2058</v>
      </c>
      <c r="M2854" t="s">
        <v>2170</v>
      </c>
      <c r="N2854">
        <v>4</v>
      </c>
      <c r="O2854">
        <v>176</v>
      </c>
      <c r="P2854">
        <v>1.1499999999999999</v>
      </c>
      <c r="Q2854">
        <v>15300</v>
      </c>
      <c r="R2854">
        <v>0</v>
      </c>
      <c r="S2854">
        <v>0</v>
      </c>
      <c r="T2854">
        <v>0</v>
      </c>
      <c r="U2854">
        <v>0</v>
      </c>
      <c r="V2854">
        <v>0</v>
      </c>
      <c r="W2854">
        <v>0</v>
      </c>
      <c r="X2854">
        <v>4</v>
      </c>
      <c r="Y2854">
        <v>176</v>
      </c>
      <c r="Z2854">
        <v>1.1499999999999999</v>
      </c>
      <c r="AA2854">
        <v>0</v>
      </c>
      <c r="AB2854">
        <v>0</v>
      </c>
      <c r="AC2854">
        <v>0</v>
      </c>
      <c r="AD2854">
        <v>0</v>
      </c>
      <c r="AE2854">
        <v>0</v>
      </c>
      <c r="AF2854">
        <v>0</v>
      </c>
      <c r="AG2854" t="s">
        <v>367</v>
      </c>
      <c r="AH2854" s="21" t="str">
        <f t="shared" si="88"/>
        <v>YR21</v>
      </c>
      <c r="AI2854" s="21">
        <v>67.5</v>
      </c>
      <c r="AJ2854" s="21">
        <f t="shared" si="89"/>
        <v>98.849673202614383</v>
      </c>
      <c r="AK2854" s="21" t="s">
        <v>2063</v>
      </c>
      <c r="AL2854" t="s">
        <v>70</v>
      </c>
      <c r="AM2854" t="s">
        <v>53</v>
      </c>
      <c r="AN2854" t="s">
        <v>2032</v>
      </c>
    </row>
    <row r="2855" spans="1:40" ht="15" hidden="1" thickTop="1" x14ac:dyDescent="0.35">
      <c r="A2855" t="s">
        <v>13910</v>
      </c>
      <c r="B2855" t="s">
        <v>13979</v>
      </c>
      <c r="C2855" t="s">
        <v>4338</v>
      </c>
      <c r="D2855" t="s">
        <v>13980</v>
      </c>
      <c r="E2855" t="s">
        <v>2667</v>
      </c>
      <c r="F2855">
        <v>2</v>
      </c>
      <c r="G2855" t="s">
        <v>2509</v>
      </c>
      <c r="H2855" t="s">
        <v>2510</v>
      </c>
      <c r="I2855" t="s">
        <v>2511</v>
      </c>
      <c r="J2855" t="s">
        <v>4340</v>
      </c>
      <c r="K2855" t="s">
        <v>2669</v>
      </c>
      <c r="L2855" t="s">
        <v>2058</v>
      </c>
      <c r="M2855" t="s">
        <v>2059</v>
      </c>
      <c r="N2855">
        <v>2</v>
      </c>
      <c r="O2855">
        <v>24</v>
      </c>
      <c r="P2855">
        <v>0.1</v>
      </c>
      <c r="Q2855">
        <v>24480</v>
      </c>
      <c r="R2855">
        <v>2</v>
      </c>
      <c r="S2855">
        <v>24</v>
      </c>
      <c r="T2855">
        <v>0.1</v>
      </c>
      <c r="U2855">
        <v>0</v>
      </c>
      <c r="V2855">
        <v>0</v>
      </c>
      <c r="W2855">
        <v>0</v>
      </c>
      <c r="X2855">
        <v>0</v>
      </c>
      <c r="Y2855">
        <v>0</v>
      </c>
      <c r="Z2855">
        <v>0</v>
      </c>
      <c r="AA2855">
        <v>0</v>
      </c>
      <c r="AB2855">
        <v>0</v>
      </c>
      <c r="AC2855">
        <v>0</v>
      </c>
      <c r="AD2855">
        <v>0</v>
      </c>
      <c r="AE2855">
        <v>0</v>
      </c>
      <c r="AF2855">
        <v>0</v>
      </c>
      <c r="AG2855" t="s">
        <v>13981</v>
      </c>
      <c r="AH2855" s="21" t="str">
        <f t="shared" si="88"/>
        <v>YR21</v>
      </c>
      <c r="AI2855" s="21">
        <v>107.92500000000001</v>
      </c>
      <c r="AJ2855" s="21">
        <f t="shared" si="89"/>
        <v>99.901960784313729</v>
      </c>
      <c r="AK2855" s="21" t="s">
        <v>2060</v>
      </c>
      <c r="AL2855" t="s">
        <v>2515</v>
      </c>
      <c r="AM2855" t="s">
        <v>53</v>
      </c>
      <c r="AN2855" t="s">
        <v>2031</v>
      </c>
    </row>
    <row r="2856" spans="1:40" ht="15" hidden="1" thickTop="1" x14ac:dyDescent="0.35">
      <c r="A2856" t="s">
        <v>13913</v>
      </c>
      <c r="B2856" t="s">
        <v>13983</v>
      </c>
      <c r="C2856" t="s">
        <v>2660</v>
      </c>
      <c r="D2856" t="s">
        <v>13984</v>
      </c>
      <c r="E2856" t="s">
        <v>61</v>
      </c>
      <c r="F2856">
        <v>1</v>
      </c>
      <c r="G2856" t="s">
        <v>2524</v>
      </c>
      <c r="H2856" t="s">
        <v>2056</v>
      </c>
      <c r="I2856" t="s">
        <v>2511</v>
      </c>
      <c r="J2856" t="s">
        <v>2525</v>
      </c>
      <c r="K2856" t="s">
        <v>62</v>
      </c>
      <c r="L2856" t="s">
        <v>2058</v>
      </c>
      <c r="M2856" t="s">
        <v>2059</v>
      </c>
      <c r="N2856">
        <v>1</v>
      </c>
      <c r="O2856">
        <v>38</v>
      </c>
      <c r="P2856">
        <v>0.16</v>
      </c>
      <c r="Q2856">
        <v>24480</v>
      </c>
      <c r="R2856">
        <v>1</v>
      </c>
      <c r="S2856">
        <v>38</v>
      </c>
      <c r="T2856">
        <v>0.16</v>
      </c>
      <c r="U2856">
        <v>0</v>
      </c>
      <c r="V2856">
        <v>0</v>
      </c>
      <c r="W2856">
        <v>0</v>
      </c>
      <c r="X2856">
        <v>0</v>
      </c>
      <c r="Y2856">
        <v>0</v>
      </c>
      <c r="Z2856">
        <v>0</v>
      </c>
      <c r="AA2856">
        <v>0</v>
      </c>
      <c r="AB2856">
        <v>0</v>
      </c>
      <c r="AC2856">
        <v>0</v>
      </c>
      <c r="AD2856">
        <v>0</v>
      </c>
      <c r="AE2856">
        <v>0</v>
      </c>
      <c r="AF2856">
        <v>0</v>
      </c>
      <c r="AG2856" t="s">
        <v>13985</v>
      </c>
      <c r="AH2856" s="21" t="str">
        <f t="shared" si="88"/>
        <v>YR20</v>
      </c>
      <c r="AI2856" s="21">
        <v>107.92500000000001</v>
      </c>
      <c r="AJ2856" s="21">
        <f t="shared" si="89"/>
        <v>99.84477124183006</v>
      </c>
      <c r="AK2856" s="21" t="s">
        <v>2060</v>
      </c>
      <c r="AL2856" t="s">
        <v>2527</v>
      </c>
      <c r="AM2856" t="s">
        <v>53</v>
      </c>
      <c r="AN2856" t="s">
        <v>2031</v>
      </c>
    </row>
    <row r="2857" spans="1:40" ht="15" hidden="1" thickTop="1" x14ac:dyDescent="0.35">
      <c r="A2857" t="s">
        <v>13917</v>
      </c>
      <c r="B2857" t="s">
        <v>13987</v>
      </c>
      <c r="C2857" t="s">
        <v>3758</v>
      </c>
      <c r="D2857" t="s">
        <v>13988</v>
      </c>
      <c r="E2857" t="s">
        <v>3353</v>
      </c>
      <c r="F2857">
        <v>1</v>
      </c>
      <c r="G2857" t="s">
        <v>2682</v>
      </c>
      <c r="H2857" t="s">
        <v>2620</v>
      </c>
      <c r="I2857" t="s">
        <v>2511</v>
      </c>
      <c r="J2857" t="s">
        <v>2683</v>
      </c>
      <c r="K2857" t="s">
        <v>2684</v>
      </c>
      <c r="L2857" t="s">
        <v>2058</v>
      </c>
      <c r="M2857" t="s">
        <v>2059</v>
      </c>
      <c r="N2857">
        <v>1</v>
      </c>
      <c r="O2857">
        <v>14</v>
      </c>
      <c r="P2857">
        <v>0.06</v>
      </c>
      <c r="Q2857">
        <v>24480</v>
      </c>
      <c r="R2857">
        <v>0</v>
      </c>
      <c r="S2857">
        <v>0</v>
      </c>
      <c r="T2857">
        <v>0</v>
      </c>
      <c r="U2857">
        <v>0</v>
      </c>
      <c r="V2857">
        <v>0</v>
      </c>
      <c r="W2857">
        <v>0</v>
      </c>
      <c r="X2857">
        <v>1</v>
      </c>
      <c r="Y2857">
        <v>14</v>
      </c>
      <c r="Z2857">
        <v>0.06</v>
      </c>
      <c r="AA2857">
        <v>0</v>
      </c>
      <c r="AB2857">
        <v>0</v>
      </c>
      <c r="AC2857">
        <v>0</v>
      </c>
      <c r="AD2857">
        <v>0</v>
      </c>
      <c r="AE2857">
        <v>0</v>
      </c>
      <c r="AF2857">
        <v>0</v>
      </c>
      <c r="AG2857" t="s">
        <v>13989</v>
      </c>
      <c r="AH2857" s="21" t="str">
        <f t="shared" si="88"/>
        <v>YO27</v>
      </c>
      <c r="AI2857" s="21">
        <v>107.92500000000001</v>
      </c>
      <c r="AJ2857" s="21">
        <f t="shared" si="89"/>
        <v>99.942810457516345</v>
      </c>
      <c r="AK2857" s="21" t="s">
        <v>2060</v>
      </c>
      <c r="AL2857" t="s">
        <v>2686</v>
      </c>
      <c r="AM2857" t="s">
        <v>53</v>
      </c>
      <c r="AN2857" t="s">
        <v>2030</v>
      </c>
    </row>
    <row r="2858" spans="1:40" ht="15" hidden="1" thickTop="1" x14ac:dyDescent="0.35">
      <c r="A2858" t="s">
        <v>13921</v>
      </c>
      <c r="B2858" t="s">
        <v>13991</v>
      </c>
      <c r="C2858" t="s">
        <v>78</v>
      </c>
      <c r="D2858" t="s">
        <v>13992</v>
      </c>
      <c r="E2858" t="s">
        <v>560</v>
      </c>
      <c r="F2858">
        <v>1</v>
      </c>
      <c r="G2858" t="s">
        <v>2055</v>
      </c>
      <c r="H2858" t="s">
        <v>2056</v>
      </c>
      <c r="I2858" t="s">
        <v>2511</v>
      </c>
      <c r="J2858" t="s">
        <v>67</v>
      </c>
      <c r="K2858" t="s">
        <v>68</v>
      </c>
      <c r="L2858" t="s">
        <v>2058</v>
      </c>
      <c r="M2858" t="s">
        <v>2059</v>
      </c>
      <c r="N2858">
        <v>1</v>
      </c>
      <c r="O2858">
        <v>103</v>
      </c>
      <c r="P2858">
        <v>0.42</v>
      </c>
      <c r="Q2858">
        <v>24480</v>
      </c>
      <c r="R2858">
        <v>0</v>
      </c>
      <c r="S2858">
        <v>0</v>
      </c>
      <c r="T2858">
        <v>0</v>
      </c>
      <c r="U2858">
        <v>0</v>
      </c>
      <c r="V2858">
        <v>0</v>
      </c>
      <c r="W2858">
        <v>0</v>
      </c>
      <c r="X2858">
        <v>1</v>
      </c>
      <c r="Y2858">
        <v>103</v>
      </c>
      <c r="Z2858">
        <v>0.42</v>
      </c>
      <c r="AA2858">
        <v>0</v>
      </c>
      <c r="AB2858">
        <v>0</v>
      </c>
      <c r="AC2858">
        <v>0</v>
      </c>
      <c r="AD2858">
        <v>0</v>
      </c>
      <c r="AE2858">
        <v>0</v>
      </c>
      <c r="AF2858">
        <v>0</v>
      </c>
      <c r="AG2858" t="s">
        <v>368</v>
      </c>
      <c r="AH2858" s="21" t="str">
        <f t="shared" si="88"/>
        <v>YR21</v>
      </c>
      <c r="AI2858" s="21">
        <v>107.92500000000001</v>
      </c>
      <c r="AJ2858" s="21">
        <f t="shared" si="89"/>
        <v>99.579248366013076</v>
      </c>
      <c r="AK2858" s="21" t="s">
        <v>2063</v>
      </c>
      <c r="AL2858" t="s">
        <v>70</v>
      </c>
      <c r="AM2858" t="s">
        <v>53</v>
      </c>
      <c r="AN2858" t="s">
        <v>2033</v>
      </c>
    </row>
    <row r="2859" spans="1:40" ht="15" hidden="1" thickTop="1" x14ac:dyDescent="0.35">
      <c r="A2859" t="s">
        <v>13925</v>
      </c>
      <c r="B2859" t="s">
        <v>13994</v>
      </c>
      <c r="C2859" t="s">
        <v>66</v>
      </c>
      <c r="D2859" t="s">
        <v>13995</v>
      </c>
      <c r="E2859" t="s">
        <v>560</v>
      </c>
      <c r="F2859">
        <v>1</v>
      </c>
      <c r="G2859" t="s">
        <v>2055</v>
      </c>
      <c r="H2859" t="s">
        <v>2056</v>
      </c>
      <c r="I2859" t="s">
        <v>2511</v>
      </c>
      <c r="J2859" t="s">
        <v>67</v>
      </c>
      <c r="K2859" t="s">
        <v>68</v>
      </c>
      <c r="L2859" t="s">
        <v>2058</v>
      </c>
      <c r="M2859" t="s">
        <v>2170</v>
      </c>
      <c r="N2859">
        <v>4</v>
      </c>
      <c r="O2859">
        <v>226</v>
      </c>
      <c r="P2859">
        <v>1.48</v>
      </c>
      <c r="Q2859">
        <v>15300</v>
      </c>
      <c r="R2859">
        <v>4</v>
      </c>
      <c r="S2859">
        <v>226</v>
      </c>
      <c r="T2859">
        <v>1.48</v>
      </c>
      <c r="U2859">
        <v>0</v>
      </c>
      <c r="V2859">
        <v>0</v>
      </c>
      <c r="W2859">
        <v>0</v>
      </c>
      <c r="X2859">
        <v>0</v>
      </c>
      <c r="Y2859">
        <v>0</v>
      </c>
      <c r="Z2859">
        <v>0</v>
      </c>
      <c r="AA2859">
        <v>0</v>
      </c>
      <c r="AB2859">
        <v>0</v>
      </c>
      <c r="AC2859">
        <v>0</v>
      </c>
      <c r="AD2859">
        <v>0</v>
      </c>
      <c r="AE2859">
        <v>0</v>
      </c>
      <c r="AF2859">
        <v>0</v>
      </c>
      <c r="AG2859" t="s">
        <v>369</v>
      </c>
      <c r="AH2859" s="21" t="str">
        <f t="shared" si="88"/>
        <v>YO27</v>
      </c>
      <c r="AI2859" s="21">
        <v>67.5</v>
      </c>
      <c r="AJ2859" s="21">
        <f t="shared" si="89"/>
        <v>98.522875816993462</v>
      </c>
      <c r="AK2859" s="21" t="s">
        <v>2063</v>
      </c>
      <c r="AL2859" t="s">
        <v>70</v>
      </c>
      <c r="AM2859" t="s">
        <v>53</v>
      </c>
      <c r="AN2859" t="s">
        <v>2031</v>
      </c>
    </row>
    <row r="2860" spans="1:40" ht="15" hidden="1" thickTop="1" x14ac:dyDescent="0.35">
      <c r="A2860" t="s">
        <v>13929</v>
      </c>
      <c r="B2860" t="s">
        <v>13997</v>
      </c>
      <c r="C2860" t="s">
        <v>2651</v>
      </c>
      <c r="D2860" t="s">
        <v>13998</v>
      </c>
      <c r="E2860" t="s">
        <v>2653</v>
      </c>
      <c r="F2860">
        <v>1</v>
      </c>
      <c r="G2860" t="s">
        <v>2619</v>
      </c>
      <c r="H2860" t="s">
        <v>2620</v>
      </c>
      <c r="I2860" t="s">
        <v>2511</v>
      </c>
      <c r="J2860" t="s">
        <v>2654</v>
      </c>
      <c r="K2860" t="s">
        <v>2655</v>
      </c>
      <c r="L2860" t="s">
        <v>2058</v>
      </c>
      <c r="M2860" t="s">
        <v>2170</v>
      </c>
      <c r="N2860">
        <v>0</v>
      </c>
      <c r="O2860">
        <v>0</v>
      </c>
      <c r="P2860">
        <v>0</v>
      </c>
      <c r="Q2860">
        <v>15300</v>
      </c>
      <c r="R2860">
        <v>0</v>
      </c>
      <c r="S2860">
        <v>0</v>
      </c>
      <c r="T2860">
        <v>0</v>
      </c>
      <c r="U2860">
        <v>0</v>
      </c>
      <c r="V2860">
        <v>0</v>
      </c>
      <c r="W2860">
        <v>0</v>
      </c>
      <c r="X2860">
        <v>0</v>
      </c>
      <c r="Y2860">
        <v>0</v>
      </c>
      <c r="Z2860">
        <v>0</v>
      </c>
      <c r="AA2860">
        <v>0</v>
      </c>
      <c r="AB2860">
        <v>0</v>
      </c>
      <c r="AC2860">
        <v>0</v>
      </c>
      <c r="AD2860">
        <v>0</v>
      </c>
      <c r="AE2860">
        <v>0</v>
      </c>
      <c r="AF2860">
        <v>0</v>
      </c>
      <c r="AG2860" t="s">
        <v>13999</v>
      </c>
      <c r="AH2860" s="21" t="str">
        <f t="shared" si="88"/>
        <v>YN23</v>
      </c>
      <c r="AI2860" s="21">
        <v>67.5</v>
      </c>
      <c r="AJ2860" s="21">
        <f t="shared" si="89"/>
        <v>100</v>
      </c>
      <c r="AK2860" s="21" t="s">
        <v>2060</v>
      </c>
      <c r="AL2860" t="s">
        <v>2657</v>
      </c>
      <c r="AM2860" t="s">
        <v>53</v>
      </c>
      <c r="AN2860" t="s">
        <v>2031</v>
      </c>
    </row>
    <row r="2861" spans="1:40" ht="15" hidden="1" thickTop="1" x14ac:dyDescent="0.35">
      <c r="A2861" t="s">
        <v>13933</v>
      </c>
      <c r="B2861" t="s">
        <v>14001</v>
      </c>
      <c r="C2861" t="s">
        <v>92</v>
      </c>
      <c r="D2861" t="s">
        <v>14002</v>
      </c>
      <c r="E2861" t="s">
        <v>119</v>
      </c>
      <c r="F2861">
        <v>1</v>
      </c>
      <c r="G2861" t="s">
        <v>2055</v>
      </c>
      <c r="H2861" t="s">
        <v>2056</v>
      </c>
      <c r="I2861" t="s">
        <v>2511</v>
      </c>
      <c r="J2861" t="s">
        <v>67</v>
      </c>
      <c r="K2861" t="s">
        <v>68</v>
      </c>
      <c r="L2861" t="s">
        <v>2058</v>
      </c>
      <c r="M2861" t="s">
        <v>2163</v>
      </c>
      <c r="N2861">
        <v>0</v>
      </c>
      <c r="O2861">
        <v>0</v>
      </c>
      <c r="P2861">
        <v>0</v>
      </c>
      <c r="Q2861">
        <v>17340</v>
      </c>
      <c r="R2861">
        <v>0</v>
      </c>
      <c r="S2861">
        <v>0</v>
      </c>
      <c r="T2861">
        <v>0</v>
      </c>
      <c r="U2861">
        <v>0</v>
      </c>
      <c r="V2861">
        <v>0</v>
      </c>
      <c r="W2861">
        <v>0</v>
      </c>
      <c r="X2861">
        <v>0</v>
      </c>
      <c r="Y2861">
        <v>0</v>
      </c>
      <c r="Z2861">
        <v>0</v>
      </c>
      <c r="AA2861">
        <v>0</v>
      </c>
      <c r="AB2861">
        <v>0</v>
      </c>
      <c r="AC2861">
        <v>0</v>
      </c>
      <c r="AD2861">
        <v>0</v>
      </c>
      <c r="AE2861">
        <v>0</v>
      </c>
      <c r="AF2861">
        <v>0</v>
      </c>
      <c r="AG2861" t="s">
        <v>370</v>
      </c>
      <c r="AH2861" s="21" t="str">
        <f t="shared" si="88"/>
        <v>YO27</v>
      </c>
      <c r="AI2861" s="21">
        <v>76.500000000000014</v>
      </c>
      <c r="AJ2861" s="21">
        <f t="shared" si="89"/>
        <v>100</v>
      </c>
      <c r="AK2861" s="21" t="s">
        <v>2060</v>
      </c>
      <c r="AL2861" t="s">
        <v>70</v>
      </c>
      <c r="AM2861" t="s">
        <v>53</v>
      </c>
      <c r="AN2861" t="s">
        <v>2029</v>
      </c>
    </row>
    <row r="2862" spans="1:40" ht="15" hidden="1" thickTop="1" x14ac:dyDescent="0.35">
      <c r="A2862" t="s">
        <v>13937</v>
      </c>
      <c r="B2862" t="s">
        <v>14004</v>
      </c>
      <c r="C2862" t="s">
        <v>4656</v>
      </c>
      <c r="D2862" t="s">
        <v>14005</v>
      </c>
      <c r="E2862" t="s">
        <v>2857</v>
      </c>
      <c r="F2862">
        <v>1</v>
      </c>
      <c r="G2862" t="s">
        <v>2576</v>
      </c>
      <c r="H2862" t="s">
        <v>2577</v>
      </c>
      <c r="I2862" t="s">
        <v>2511</v>
      </c>
      <c r="J2862" t="s">
        <v>2858</v>
      </c>
      <c r="K2862" t="s">
        <v>2742</v>
      </c>
      <c r="L2862" t="s">
        <v>2058</v>
      </c>
      <c r="M2862" t="s">
        <v>2170</v>
      </c>
      <c r="N2862">
        <v>0</v>
      </c>
      <c r="O2862">
        <v>0</v>
      </c>
      <c r="P2862">
        <v>0</v>
      </c>
      <c r="Q2862">
        <v>15300</v>
      </c>
      <c r="R2862">
        <v>0</v>
      </c>
      <c r="S2862">
        <v>0</v>
      </c>
      <c r="T2862">
        <v>0</v>
      </c>
      <c r="U2862">
        <v>0</v>
      </c>
      <c r="V2862">
        <v>0</v>
      </c>
      <c r="W2862">
        <v>0</v>
      </c>
      <c r="X2862">
        <v>0</v>
      </c>
      <c r="Y2862">
        <v>0</v>
      </c>
      <c r="Z2862">
        <v>0</v>
      </c>
      <c r="AA2862">
        <v>0</v>
      </c>
      <c r="AB2862">
        <v>0</v>
      </c>
      <c r="AC2862">
        <v>0</v>
      </c>
      <c r="AD2862">
        <v>0</v>
      </c>
      <c r="AE2862">
        <v>0</v>
      </c>
      <c r="AF2862">
        <v>0</v>
      </c>
      <c r="AG2862" t="s">
        <v>14006</v>
      </c>
      <c r="AH2862" s="21" t="str">
        <f t="shared" si="88"/>
        <v>YO98</v>
      </c>
      <c r="AI2862" s="21">
        <v>67.5</v>
      </c>
      <c r="AJ2862" s="21">
        <f t="shared" si="89"/>
        <v>100</v>
      </c>
      <c r="AK2862" s="21" t="s">
        <v>2060</v>
      </c>
      <c r="AL2862" t="s">
        <v>2581</v>
      </c>
      <c r="AM2862" t="s">
        <v>53</v>
      </c>
      <c r="AN2862" t="s">
        <v>2030</v>
      </c>
    </row>
    <row r="2863" spans="1:40" ht="15" hidden="1" thickTop="1" x14ac:dyDescent="0.35">
      <c r="A2863" t="s">
        <v>13941</v>
      </c>
      <c r="B2863" t="s">
        <v>14008</v>
      </c>
      <c r="C2863" t="s">
        <v>86</v>
      </c>
      <c r="D2863" t="s">
        <v>14009</v>
      </c>
      <c r="E2863" t="s">
        <v>72</v>
      </c>
      <c r="F2863">
        <v>1</v>
      </c>
      <c r="G2863" t="s">
        <v>2055</v>
      </c>
      <c r="H2863" t="s">
        <v>2056</v>
      </c>
      <c r="I2863" t="s">
        <v>2511</v>
      </c>
      <c r="J2863" t="s">
        <v>73</v>
      </c>
      <c r="K2863" t="s">
        <v>68</v>
      </c>
      <c r="L2863" t="s">
        <v>2058</v>
      </c>
      <c r="M2863" t="s">
        <v>2488</v>
      </c>
      <c r="N2863">
        <v>0</v>
      </c>
      <c r="O2863">
        <v>0</v>
      </c>
      <c r="P2863">
        <v>0</v>
      </c>
      <c r="Q2863">
        <v>16320</v>
      </c>
      <c r="R2863">
        <v>0</v>
      </c>
      <c r="S2863">
        <v>0</v>
      </c>
      <c r="T2863">
        <v>0</v>
      </c>
      <c r="U2863">
        <v>0</v>
      </c>
      <c r="V2863">
        <v>0</v>
      </c>
      <c r="W2863">
        <v>0</v>
      </c>
      <c r="X2863">
        <v>0</v>
      </c>
      <c r="Y2863">
        <v>0</v>
      </c>
      <c r="Z2863">
        <v>0</v>
      </c>
      <c r="AA2863">
        <v>0</v>
      </c>
      <c r="AB2863">
        <v>0</v>
      </c>
      <c r="AC2863">
        <v>0</v>
      </c>
      <c r="AD2863">
        <v>0</v>
      </c>
      <c r="AE2863">
        <v>0</v>
      </c>
      <c r="AF2863">
        <v>0</v>
      </c>
      <c r="AG2863" t="s">
        <v>371</v>
      </c>
      <c r="AH2863" s="21" t="str">
        <f t="shared" si="88"/>
        <v>YO27</v>
      </c>
      <c r="AI2863" s="21">
        <v>72.000000000000014</v>
      </c>
      <c r="AJ2863" s="21">
        <f t="shared" si="89"/>
        <v>100</v>
      </c>
      <c r="AK2863" s="21" t="s">
        <v>2060</v>
      </c>
      <c r="AL2863" t="s">
        <v>75</v>
      </c>
      <c r="AM2863" t="s">
        <v>53</v>
      </c>
      <c r="AN2863" t="s">
        <v>2031</v>
      </c>
    </row>
    <row r="2864" spans="1:40" ht="15" hidden="1" thickTop="1" x14ac:dyDescent="0.35">
      <c r="A2864" t="s">
        <v>13945</v>
      </c>
      <c r="B2864" t="s">
        <v>14011</v>
      </c>
      <c r="C2864" t="s">
        <v>66</v>
      </c>
      <c r="D2864" t="s">
        <v>14012</v>
      </c>
      <c r="E2864" t="s">
        <v>560</v>
      </c>
      <c r="F2864">
        <v>1</v>
      </c>
      <c r="G2864" t="s">
        <v>2055</v>
      </c>
      <c r="H2864" t="s">
        <v>2056</v>
      </c>
      <c r="I2864" t="s">
        <v>2511</v>
      </c>
      <c r="J2864" t="s">
        <v>67</v>
      </c>
      <c r="K2864" t="s">
        <v>68</v>
      </c>
      <c r="L2864" t="s">
        <v>2058</v>
      </c>
      <c r="M2864" t="s">
        <v>2170</v>
      </c>
      <c r="N2864">
        <v>1</v>
      </c>
      <c r="O2864">
        <v>29</v>
      </c>
      <c r="P2864">
        <v>0.19</v>
      </c>
      <c r="Q2864">
        <v>15300</v>
      </c>
      <c r="R2864">
        <v>0</v>
      </c>
      <c r="S2864">
        <v>0</v>
      </c>
      <c r="T2864">
        <v>0</v>
      </c>
      <c r="U2864">
        <v>0</v>
      </c>
      <c r="V2864">
        <v>0</v>
      </c>
      <c r="W2864">
        <v>0</v>
      </c>
      <c r="X2864">
        <v>1</v>
      </c>
      <c r="Y2864">
        <v>29</v>
      </c>
      <c r="Z2864">
        <v>0.19</v>
      </c>
      <c r="AA2864">
        <v>0</v>
      </c>
      <c r="AB2864">
        <v>0</v>
      </c>
      <c r="AC2864">
        <v>0</v>
      </c>
      <c r="AD2864">
        <v>0</v>
      </c>
      <c r="AE2864">
        <v>0</v>
      </c>
      <c r="AF2864">
        <v>0</v>
      </c>
      <c r="AG2864" t="s">
        <v>372</v>
      </c>
      <c r="AH2864" s="21" t="str">
        <f t="shared" si="88"/>
        <v>YO27</v>
      </c>
      <c r="AI2864" s="21">
        <v>67.5</v>
      </c>
      <c r="AJ2864" s="21">
        <f t="shared" si="89"/>
        <v>99.810457516339866</v>
      </c>
      <c r="AK2864" s="21" t="s">
        <v>2060</v>
      </c>
      <c r="AL2864" t="s">
        <v>70</v>
      </c>
      <c r="AM2864" t="s">
        <v>53</v>
      </c>
      <c r="AN2864" t="s">
        <v>2032</v>
      </c>
    </row>
    <row r="2865" spans="1:40" ht="15" hidden="1" thickTop="1" x14ac:dyDescent="0.35">
      <c r="A2865" t="s">
        <v>13948</v>
      </c>
      <c r="B2865" t="s">
        <v>14014</v>
      </c>
      <c r="C2865" t="s">
        <v>3861</v>
      </c>
      <c r="D2865" t="s">
        <v>14015</v>
      </c>
      <c r="E2865" t="s">
        <v>3407</v>
      </c>
      <c r="F2865">
        <v>1</v>
      </c>
      <c r="G2865" t="s">
        <v>2509</v>
      </c>
      <c r="H2865" t="s">
        <v>2510</v>
      </c>
      <c r="I2865" t="s">
        <v>2511</v>
      </c>
      <c r="J2865" t="s">
        <v>3408</v>
      </c>
      <c r="K2865" t="s">
        <v>3109</v>
      </c>
      <c r="L2865" t="s">
        <v>2058</v>
      </c>
      <c r="M2865" t="s">
        <v>2059</v>
      </c>
      <c r="N2865">
        <v>0</v>
      </c>
      <c r="O2865">
        <v>0</v>
      </c>
      <c r="P2865">
        <v>0</v>
      </c>
      <c r="Q2865">
        <v>24480</v>
      </c>
      <c r="R2865">
        <v>0</v>
      </c>
      <c r="S2865">
        <v>0</v>
      </c>
      <c r="T2865">
        <v>0</v>
      </c>
      <c r="U2865">
        <v>0</v>
      </c>
      <c r="V2865">
        <v>0</v>
      </c>
      <c r="W2865">
        <v>0</v>
      </c>
      <c r="X2865">
        <v>0</v>
      </c>
      <c r="Y2865">
        <v>0</v>
      </c>
      <c r="Z2865">
        <v>0</v>
      </c>
      <c r="AA2865">
        <v>0</v>
      </c>
      <c r="AB2865">
        <v>0</v>
      </c>
      <c r="AC2865">
        <v>0</v>
      </c>
      <c r="AD2865">
        <v>0</v>
      </c>
      <c r="AE2865">
        <v>0</v>
      </c>
      <c r="AF2865">
        <v>0</v>
      </c>
      <c r="AG2865" t="s">
        <v>14016</v>
      </c>
      <c r="AH2865" s="21" t="str">
        <f t="shared" si="88"/>
        <v>YR21</v>
      </c>
      <c r="AI2865" s="21">
        <v>107.92500000000001</v>
      </c>
      <c r="AJ2865" s="21">
        <f t="shared" si="89"/>
        <v>100</v>
      </c>
      <c r="AK2865" s="21" t="s">
        <v>2060</v>
      </c>
      <c r="AL2865" t="s">
        <v>3411</v>
      </c>
      <c r="AM2865" t="s">
        <v>53</v>
      </c>
      <c r="AN2865" t="s">
        <v>2031</v>
      </c>
    </row>
    <row r="2866" spans="1:40" ht="15" hidden="1" thickTop="1" x14ac:dyDescent="0.35">
      <c r="A2866" t="s">
        <v>13952</v>
      </c>
      <c r="B2866" t="s">
        <v>14018</v>
      </c>
      <c r="C2866" t="s">
        <v>4067</v>
      </c>
      <c r="D2866" t="s">
        <v>14019</v>
      </c>
      <c r="E2866" t="s">
        <v>2575</v>
      </c>
      <c r="F2866">
        <v>1</v>
      </c>
      <c r="G2866" t="s">
        <v>2600</v>
      </c>
      <c r="H2866" t="s">
        <v>2577</v>
      </c>
      <c r="I2866" t="s">
        <v>2511</v>
      </c>
      <c r="J2866" t="s">
        <v>2699</v>
      </c>
      <c r="K2866" t="s">
        <v>2579</v>
      </c>
      <c r="L2866" t="s">
        <v>2058</v>
      </c>
      <c r="M2866" t="s">
        <v>2059</v>
      </c>
      <c r="N2866">
        <v>0</v>
      </c>
      <c r="O2866">
        <v>0</v>
      </c>
      <c r="P2866">
        <v>0</v>
      </c>
      <c r="Q2866">
        <v>24480</v>
      </c>
      <c r="R2866">
        <v>0</v>
      </c>
      <c r="S2866">
        <v>0</v>
      </c>
      <c r="T2866">
        <v>0</v>
      </c>
      <c r="U2866">
        <v>0</v>
      </c>
      <c r="V2866">
        <v>0</v>
      </c>
      <c r="W2866">
        <v>0</v>
      </c>
      <c r="X2866">
        <v>0</v>
      </c>
      <c r="Y2866">
        <v>0</v>
      </c>
      <c r="Z2866">
        <v>0</v>
      </c>
      <c r="AA2866">
        <v>0</v>
      </c>
      <c r="AB2866">
        <v>0</v>
      </c>
      <c r="AC2866">
        <v>0</v>
      </c>
      <c r="AD2866">
        <v>0</v>
      </c>
      <c r="AE2866">
        <v>0</v>
      </c>
      <c r="AF2866">
        <v>0</v>
      </c>
      <c r="AG2866" t="s">
        <v>14020</v>
      </c>
      <c r="AH2866" s="21" t="str">
        <f t="shared" si="88"/>
        <v>YO98</v>
      </c>
      <c r="AI2866" s="21">
        <v>107.92500000000001</v>
      </c>
      <c r="AJ2866" s="21">
        <f t="shared" si="89"/>
        <v>100</v>
      </c>
      <c r="AK2866" s="21" t="s">
        <v>2060</v>
      </c>
      <c r="AL2866" t="s">
        <v>2581</v>
      </c>
      <c r="AM2866" t="s">
        <v>53</v>
      </c>
      <c r="AN2866" t="s">
        <v>2031</v>
      </c>
    </row>
    <row r="2867" spans="1:40" ht="15" hidden="1" thickTop="1" x14ac:dyDescent="0.35">
      <c r="A2867" t="s">
        <v>8412</v>
      </c>
      <c r="B2867" t="s">
        <v>14022</v>
      </c>
      <c r="C2867" t="s">
        <v>2823</v>
      </c>
      <c r="D2867" t="s">
        <v>14023</v>
      </c>
      <c r="E2867" t="s">
        <v>2825</v>
      </c>
      <c r="F2867">
        <v>1</v>
      </c>
      <c r="G2867" t="s">
        <v>2816</v>
      </c>
      <c r="H2867" t="s">
        <v>2620</v>
      </c>
      <c r="I2867" t="s">
        <v>2511</v>
      </c>
      <c r="J2867" t="s">
        <v>2826</v>
      </c>
      <c r="K2867" t="s">
        <v>2827</v>
      </c>
      <c r="L2867" t="s">
        <v>2058</v>
      </c>
      <c r="M2867" t="s">
        <v>2170</v>
      </c>
      <c r="N2867">
        <v>1</v>
      </c>
      <c r="O2867">
        <v>92</v>
      </c>
      <c r="P2867">
        <v>0.6</v>
      </c>
      <c r="Q2867">
        <v>15300</v>
      </c>
      <c r="R2867">
        <v>1</v>
      </c>
      <c r="S2867">
        <v>92</v>
      </c>
      <c r="T2867">
        <v>0.6</v>
      </c>
      <c r="U2867">
        <v>0</v>
      </c>
      <c r="V2867">
        <v>0</v>
      </c>
      <c r="W2867">
        <v>0</v>
      </c>
      <c r="X2867">
        <v>0</v>
      </c>
      <c r="Y2867">
        <v>0</v>
      </c>
      <c r="Z2867">
        <v>0</v>
      </c>
      <c r="AA2867">
        <v>0</v>
      </c>
      <c r="AB2867">
        <v>0</v>
      </c>
      <c r="AC2867">
        <v>0</v>
      </c>
      <c r="AD2867">
        <v>0</v>
      </c>
      <c r="AE2867">
        <v>0</v>
      </c>
      <c r="AF2867">
        <v>0</v>
      </c>
      <c r="AG2867" t="s">
        <v>14024</v>
      </c>
      <c r="AH2867" s="21" t="str">
        <f t="shared" si="88"/>
        <v>YR21</v>
      </c>
      <c r="AI2867" s="21">
        <v>67.5</v>
      </c>
      <c r="AJ2867" s="21">
        <f t="shared" si="89"/>
        <v>99.398692810457518</v>
      </c>
      <c r="AK2867" s="21" t="s">
        <v>2063</v>
      </c>
      <c r="AL2867" t="s">
        <v>2829</v>
      </c>
      <c r="AM2867" t="s">
        <v>53</v>
      </c>
      <c r="AN2867" t="s">
        <v>2031</v>
      </c>
    </row>
    <row r="2868" spans="1:40" ht="15" hidden="1" thickTop="1" x14ac:dyDescent="0.35">
      <c r="A2868" t="s">
        <v>13959</v>
      </c>
      <c r="B2868" t="s">
        <v>14026</v>
      </c>
      <c r="C2868" t="s">
        <v>2870</v>
      </c>
      <c r="D2868" t="s">
        <v>14027</v>
      </c>
      <c r="E2868" t="s">
        <v>2608</v>
      </c>
      <c r="F2868">
        <v>1</v>
      </c>
      <c r="G2868" t="s">
        <v>2633</v>
      </c>
      <c r="H2868" t="s">
        <v>2577</v>
      </c>
      <c r="I2868" t="s">
        <v>2511</v>
      </c>
      <c r="J2868" t="s">
        <v>2692</v>
      </c>
      <c r="K2868" t="s">
        <v>2635</v>
      </c>
      <c r="L2868" t="s">
        <v>2058</v>
      </c>
      <c r="M2868" t="s">
        <v>2170</v>
      </c>
      <c r="N2868">
        <v>0</v>
      </c>
      <c r="O2868">
        <v>0</v>
      </c>
      <c r="P2868">
        <v>0</v>
      </c>
      <c r="Q2868">
        <v>15300</v>
      </c>
      <c r="R2868">
        <v>0</v>
      </c>
      <c r="S2868">
        <v>0</v>
      </c>
      <c r="T2868">
        <v>0</v>
      </c>
      <c r="U2868">
        <v>0</v>
      </c>
      <c r="V2868">
        <v>0</v>
      </c>
      <c r="W2868">
        <v>0</v>
      </c>
      <c r="X2868">
        <v>0</v>
      </c>
      <c r="Y2868">
        <v>0</v>
      </c>
      <c r="Z2868">
        <v>0</v>
      </c>
      <c r="AA2868">
        <v>0</v>
      </c>
      <c r="AB2868">
        <v>0</v>
      </c>
      <c r="AC2868">
        <v>0</v>
      </c>
      <c r="AD2868">
        <v>0</v>
      </c>
      <c r="AE2868">
        <v>0</v>
      </c>
      <c r="AF2868">
        <v>0</v>
      </c>
      <c r="AG2868" t="s">
        <v>14028</v>
      </c>
      <c r="AH2868" s="21" t="str">
        <f t="shared" si="88"/>
        <v>YO98</v>
      </c>
      <c r="AI2868" s="21">
        <v>67.5</v>
      </c>
      <c r="AJ2868" s="21">
        <f t="shared" si="89"/>
        <v>100</v>
      </c>
      <c r="AK2868" s="21" t="s">
        <v>2060</v>
      </c>
      <c r="AL2868" t="s">
        <v>2581</v>
      </c>
      <c r="AM2868" t="s">
        <v>53</v>
      </c>
      <c r="AN2868" t="s">
        <v>2031</v>
      </c>
    </row>
    <row r="2869" spans="1:40" ht="15" hidden="1" thickTop="1" x14ac:dyDescent="0.35">
      <c r="A2869" t="s">
        <v>13963</v>
      </c>
      <c r="B2869" t="s">
        <v>14030</v>
      </c>
      <c r="C2869" t="s">
        <v>2885</v>
      </c>
      <c r="D2869" t="s">
        <v>14031</v>
      </c>
      <c r="E2869" t="s">
        <v>2857</v>
      </c>
      <c r="F2869">
        <v>1</v>
      </c>
      <c r="G2869" t="s">
        <v>2576</v>
      </c>
      <c r="H2869" t="s">
        <v>2577</v>
      </c>
      <c r="I2869" t="s">
        <v>2511</v>
      </c>
      <c r="J2869" t="s">
        <v>2578</v>
      </c>
      <c r="K2869" t="s">
        <v>2579</v>
      </c>
      <c r="L2869" t="s">
        <v>2058</v>
      </c>
      <c r="M2869" t="s">
        <v>2170</v>
      </c>
      <c r="N2869">
        <v>0</v>
      </c>
      <c r="O2869">
        <v>0</v>
      </c>
      <c r="P2869">
        <v>0</v>
      </c>
      <c r="Q2869">
        <v>15300</v>
      </c>
      <c r="R2869">
        <v>0</v>
      </c>
      <c r="S2869">
        <v>0</v>
      </c>
      <c r="T2869">
        <v>0</v>
      </c>
      <c r="U2869">
        <v>0</v>
      </c>
      <c r="V2869">
        <v>0</v>
      </c>
      <c r="W2869">
        <v>0</v>
      </c>
      <c r="X2869">
        <v>0</v>
      </c>
      <c r="Y2869">
        <v>0</v>
      </c>
      <c r="Z2869">
        <v>0</v>
      </c>
      <c r="AA2869">
        <v>0</v>
      </c>
      <c r="AB2869">
        <v>0</v>
      </c>
      <c r="AC2869">
        <v>0</v>
      </c>
      <c r="AD2869">
        <v>0</v>
      </c>
      <c r="AE2869">
        <v>0</v>
      </c>
      <c r="AF2869">
        <v>0</v>
      </c>
      <c r="AG2869" t="s">
        <v>14032</v>
      </c>
      <c r="AH2869" s="21" t="str">
        <f t="shared" si="88"/>
        <v>YR21</v>
      </c>
      <c r="AI2869" s="21">
        <v>67.5</v>
      </c>
      <c r="AJ2869" s="21">
        <f t="shared" si="89"/>
        <v>100</v>
      </c>
      <c r="AK2869" s="21" t="s">
        <v>2060</v>
      </c>
      <c r="AL2869" t="s">
        <v>2581</v>
      </c>
      <c r="AM2869" t="s">
        <v>53</v>
      </c>
      <c r="AN2869" t="s">
        <v>2029</v>
      </c>
    </row>
    <row r="2870" spans="1:40" ht="15" hidden="1" thickTop="1" x14ac:dyDescent="0.35">
      <c r="A2870" t="s">
        <v>13967</v>
      </c>
      <c r="B2870" t="s">
        <v>14034</v>
      </c>
      <c r="C2870" t="s">
        <v>8622</v>
      </c>
      <c r="D2870" t="s">
        <v>14035</v>
      </c>
      <c r="E2870" t="s">
        <v>3058</v>
      </c>
      <c r="F2870">
        <v>1</v>
      </c>
      <c r="G2870" t="s">
        <v>2600</v>
      </c>
      <c r="H2870" t="s">
        <v>2510</v>
      </c>
      <c r="I2870" t="s">
        <v>2511</v>
      </c>
      <c r="J2870" t="s">
        <v>4004</v>
      </c>
      <c r="K2870" t="s">
        <v>3007</v>
      </c>
      <c r="L2870" t="s">
        <v>2058</v>
      </c>
      <c r="M2870" t="s">
        <v>2059</v>
      </c>
      <c r="N2870">
        <v>0</v>
      </c>
      <c r="O2870">
        <v>0</v>
      </c>
      <c r="P2870">
        <v>0</v>
      </c>
      <c r="Q2870">
        <v>24480</v>
      </c>
      <c r="R2870">
        <v>0</v>
      </c>
      <c r="S2870">
        <v>0</v>
      </c>
      <c r="T2870">
        <v>0</v>
      </c>
      <c r="U2870">
        <v>0</v>
      </c>
      <c r="V2870">
        <v>0</v>
      </c>
      <c r="W2870">
        <v>0</v>
      </c>
      <c r="X2870">
        <v>0</v>
      </c>
      <c r="Y2870">
        <v>0</v>
      </c>
      <c r="Z2870">
        <v>0</v>
      </c>
      <c r="AA2870">
        <v>0</v>
      </c>
      <c r="AB2870">
        <v>0</v>
      </c>
      <c r="AC2870">
        <v>0</v>
      </c>
      <c r="AD2870">
        <v>0</v>
      </c>
      <c r="AE2870">
        <v>0</v>
      </c>
      <c r="AF2870">
        <v>0</v>
      </c>
      <c r="AG2870" t="s">
        <v>14036</v>
      </c>
      <c r="AH2870" s="21" t="str">
        <f t="shared" si="88"/>
        <v>YR21</v>
      </c>
      <c r="AI2870" s="21">
        <v>107.92500000000001</v>
      </c>
      <c r="AJ2870" s="21">
        <f t="shared" si="89"/>
        <v>100</v>
      </c>
      <c r="AK2870" s="21" t="s">
        <v>2060</v>
      </c>
      <c r="AL2870" t="s">
        <v>2551</v>
      </c>
      <c r="AM2870" t="s">
        <v>53</v>
      </c>
      <c r="AN2870" t="s">
        <v>2029</v>
      </c>
    </row>
    <row r="2871" spans="1:40" ht="15" hidden="1" thickTop="1" x14ac:dyDescent="0.35">
      <c r="A2871" t="s">
        <v>13971</v>
      </c>
      <c r="B2871" t="s">
        <v>14041</v>
      </c>
      <c r="C2871" t="s">
        <v>2673</v>
      </c>
      <c r="D2871" t="s">
        <v>14042</v>
      </c>
      <c r="E2871" t="s">
        <v>3338</v>
      </c>
      <c r="F2871">
        <v>1</v>
      </c>
      <c r="G2871" t="s">
        <v>2609</v>
      </c>
      <c r="H2871" t="s">
        <v>2577</v>
      </c>
      <c r="I2871" t="s">
        <v>2511</v>
      </c>
      <c r="J2871" t="s">
        <v>2675</v>
      </c>
      <c r="K2871" t="s">
        <v>2611</v>
      </c>
      <c r="L2871" t="s">
        <v>2058</v>
      </c>
      <c r="M2871" t="s">
        <v>2059</v>
      </c>
      <c r="N2871">
        <v>3</v>
      </c>
      <c r="O2871">
        <v>92</v>
      </c>
      <c r="P2871">
        <v>0.38</v>
      </c>
      <c r="Q2871">
        <v>24480</v>
      </c>
      <c r="R2871">
        <v>0</v>
      </c>
      <c r="S2871">
        <v>0</v>
      </c>
      <c r="T2871">
        <v>0</v>
      </c>
      <c r="U2871">
        <v>0</v>
      </c>
      <c r="V2871">
        <v>0</v>
      </c>
      <c r="W2871">
        <v>0</v>
      </c>
      <c r="X2871">
        <v>0</v>
      </c>
      <c r="Y2871">
        <v>0</v>
      </c>
      <c r="Z2871">
        <v>0</v>
      </c>
      <c r="AA2871">
        <v>3</v>
      </c>
      <c r="AB2871">
        <v>92</v>
      </c>
      <c r="AC2871">
        <v>0.38</v>
      </c>
      <c r="AD2871">
        <v>0</v>
      </c>
      <c r="AE2871">
        <v>0</v>
      </c>
      <c r="AF2871">
        <v>0</v>
      </c>
      <c r="AG2871" t="s">
        <v>14043</v>
      </c>
      <c r="AH2871" s="21" t="str">
        <f t="shared" si="88"/>
        <v>YO27</v>
      </c>
      <c r="AI2871" s="21">
        <v>107.92500000000001</v>
      </c>
      <c r="AJ2871" s="21">
        <f t="shared" si="89"/>
        <v>99.624183006535944</v>
      </c>
      <c r="AK2871" s="21" t="s">
        <v>2063</v>
      </c>
      <c r="AL2871" t="s">
        <v>2581</v>
      </c>
      <c r="AM2871" t="s">
        <v>53</v>
      </c>
      <c r="AN2871" t="s">
        <v>2031</v>
      </c>
    </row>
    <row r="2872" spans="1:40" ht="15" hidden="1" thickTop="1" x14ac:dyDescent="0.35">
      <c r="A2872" t="s">
        <v>13975</v>
      </c>
      <c r="B2872" t="s">
        <v>14045</v>
      </c>
      <c r="C2872" t="s">
        <v>4533</v>
      </c>
      <c r="D2872" t="s">
        <v>14046</v>
      </c>
      <c r="E2872" t="s">
        <v>2653</v>
      </c>
      <c r="F2872">
        <v>1</v>
      </c>
      <c r="G2872" t="s">
        <v>2619</v>
      </c>
      <c r="H2872" t="s">
        <v>2620</v>
      </c>
      <c r="I2872" t="s">
        <v>2511</v>
      </c>
      <c r="J2872" t="s">
        <v>2654</v>
      </c>
      <c r="K2872" t="s">
        <v>2655</v>
      </c>
      <c r="L2872" t="s">
        <v>2058</v>
      </c>
      <c r="M2872" t="s">
        <v>2059</v>
      </c>
      <c r="N2872">
        <v>0</v>
      </c>
      <c r="O2872">
        <v>0</v>
      </c>
      <c r="P2872">
        <v>0</v>
      </c>
      <c r="Q2872">
        <v>24480</v>
      </c>
      <c r="R2872">
        <v>0</v>
      </c>
      <c r="S2872">
        <v>0</v>
      </c>
      <c r="T2872">
        <v>0</v>
      </c>
      <c r="U2872">
        <v>0</v>
      </c>
      <c r="V2872">
        <v>0</v>
      </c>
      <c r="W2872">
        <v>0</v>
      </c>
      <c r="X2872">
        <v>0</v>
      </c>
      <c r="Y2872">
        <v>0</v>
      </c>
      <c r="Z2872">
        <v>0</v>
      </c>
      <c r="AA2872">
        <v>0</v>
      </c>
      <c r="AB2872">
        <v>0</v>
      </c>
      <c r="AC2872">
        <v>0</v>
      </c>
      <c r="AD2872">
        <v>0</v>
      </c>
      <c r="AE2872">
        <v>0</v>
      </c>
      <c r="AF2872">
        <v>0</v>
      </c>
      <c r="AG2872" t="s">
        <v>14047</v>
      </c>
      <c r="AH2872" s="21" t="str">
        <f t="shared" si="88"/>
        <v>YR21</v>
      </c>
      <c r="AI2872" s="21">
        <v>107.92500000000001</v>
      </c>
      <c r="AJ2872" s="21">
        <f t="shared" si="89"/>
        <v>100</v>
      </c>
      <c r="AK2872" s="21" t="s">
        <v>2060</v>
      </c>
      <c r="AL2872" t="s">
        <v>2657</v>
      </c>
      <c r="AM2872" t="s">
        <v>53</v>
      </c>
      <c r="AN2872" t="s">
        <v>2031</v>
      </c>
    </row>
    <row r="2873" spans="1:40" ht="15" hidden="1" thickTop="1" x14ac:dyDescent="0.35">
      <c r="A2873" t="s">
        <v>13978</v>
      </c>
      <c r="B2873" t="s">
        <v>14049</v>
      </c>
      <c r="C2873" t="s">
        <v>2679</v>
      </c>
      <c r="D2873" t="s">
        <v>14050</v>
      </c>
      <c r="E2873" t="s">
        <v>3353</v>
      </c>
      <c r="F2873">
        <v>1</v>
      </c>
      <c r="G2873" t="s">
        <v>2682</v>
      </c>
      <c r="H2873" t="s">
        <v>2620</v>
      </c>
      <c r="I2873" t="s">
        <v>2511</v>
      </c>
      <c r="J2873" t="s">
        <v>2683</v>
      </c>
      <c r="K2873" t="s">
        <v>2684</v>
      </c>
      <c r="L2873" t="s">
        <v>2058</v>
      </c>
      <c r="M2873" t="s">
        <v>2059</v>
      </c>
      <c r="N2873">
        <v>0</v>
      </c>
      <c r="O2873">
        <v>0</v>
      </c>
      <c r="P2873">
        <v>0</v>
      </c>
      <c r="Q2873">
        <v>24480</v>
      </c>
      <c r="R2873">
        <v>0</v>
      </c>
      <c r="S2873">
        <v>0</v>
      </c>
      <c r="T2873">
        <v>0</v>
      </c>
      <c r="U2873">
        <v>0</v>
      </c>
      <c r="V2873">
        <v>0</v>
      </c>
      <c r="W2873">
        <v>0</v>
      </c>
      <c r="X2873">
        <v>0</v>
      </c>
      <c r="Y2873">
        <v>0</v>
      </c>
      <c r="Z2873">
        <v>0</v>
      </c>
      <c r="AA2873">
        <v>0</v>
      </c>
      <c r="AB2873">
        <v>0</v>
      </c>
      <c r="AC2873">
        <v>0</v>
      </c>
      <c r="AD2873">
        <v>0</v>
      </c>
      <c r="AE2873">
        <v>0</v>
      </c>
      <c r="AF2873">
        <v>0</v>
      </c>
      <c r="AG2873" t="s">
        <v>14051</v>
      </c>
      <c r="AH2873" s="21" t="str">
        <f t="shared" si="88"/>
        <v>YO27</v>
      </c>
      <c r="AI2873" s="21">
        <v>107.92500000000001</v>
      </c>
      <c r="AJ2873" s="21">
        <f t="shared" si="89"/>
        <v>100</v>
      </c>
      <c r="AK2873" s="21" t="s">
        <v>2060</v>
      </c>
      <c r="AL2873" t="s">
        <v>2686</v>
      </c>
      <c r="AM2873" t="s">
        <v>53</v>
      </c>
      <c r="AN2873" t="s">
        <v>2031</v>
      </c>
    </row>
    <row r="2874" spans="1:40" ht="15" hidden="1" thickTop="1" x14ac:dyDescent="0.35">
      <c r="A2874" t="s">
        <v>13982</v>
      </c>
      <c r="B2874" t="s">
        <v>14053</v>
      </c>
      <c r="C2874" t="s">
        <v>3853</v>
      </c>
      <c r="D2874" t="s">
        <v>14054</v>
      </c>
      <c r="E2874" t="s">
        <v>3668</v>
      </c>
      <c r="F2874">
        <v>1</v>
      </c>
      <c r="G2874" t="s">
        <v>2816</v>
      </c>
      <c r="H2874" t="s">
        <v>2620</v>
      </c>
      <c r="I2874" t="s">
        <v>2511</v>
      </c>
      <c r="J2874" t="s">
        <v>3854</v>
      </c>
      <c r="K2874" t="s">
        <v>2818</v>
      </c>
      <c r="L2874" t="s">
        <v>2058</v>
      </c>
      <c r="M2874" t="s">
        <v>2170</v>
      </c>
      <c r="N2874">
        <v>0</v>
      </c>
      <c r="O2874">
        <v>0</v>
      </c>
      <c r="P2874">
        <v>0</v>
      </c>
      <c r="Q2874">
        <v>15300</v>
      </c>
      <c r="R2874">
        <v>0</v>
      </c>
      <c r="S2874">
        <v>0</v>
      </c>
      <c r="T2874">
        <v>0</v>
      </c>
      <c r="U2874">
        <v>0</v>
      </c>
      <c r="V2874">
        <v>0</v>
      </c>
      <c r="W2874">
        <v>0</v>
      </c>
      <c r="X2874">
        <v>0</v>
      </c>
      <c r="Y2874">
        <v>0</v>
      </c>
      <c r="Z2874">
        <v>0</v>
      </c>
      <c r="AA2874">
        <v>0</v>
      </c>
      <c r="AB2874">
        <v>0</v>
      </c>
      <c r="AC2874">
        <v>0</v>
      </c>
      <c r="AD2874">
        <v>0</v>
      </c>
      <c r="AE2874">
        <v>0</v>
      </c>
      <c r="AF2874">
        <v>0</v>
      </c>
      <c r="AG2874" t="s">
        <v>14055</v>
      </c>
      <c r="AH2874" s="21" t="str">
        <f t="shared" si="88"/>
        <v>YO27</v>
      </c>
      <c r="AI2874" s="21">
        <v>67.5</v>
      </c>
      <c r="AJ2874" s="21">
        <f t="shared" si="89"/>
        <v>100</v>
      </c>
      <c r="AK2874" s="21" t="s">
        <v>2060</v>
      </c>
      <c r="AL2874" t="s">
        <v>3118</v>
      </c>
      <c r="AM2874" t="s">
        <v>53</v>
      </c>
      <c r="AN2874" t="s">
        <v>2031</v>
      </c>
    </row>
    <row r="2875" spans="1:40" ht="15" hidden="1" thickTop="1" x14ac:dyDescent="0.35">
      <c r="A2875" t="s">
        <v>13986</v>
      </c>
      <c r="B2875" t="s">
        <v>14057</v>
      </c>
      <c r="C2875" t="s">
        <v>2679</v>
      </c>
      <c r="D2875" t="s">
        <v>14058</v>
      </c>
      <c r="E2875" t="s">
        <v>2681</v>
      </c>
      <c r="F2875">
        <v>1</v>
      </c>
      <c r="G2875" t="s">
        <v>2682</v>
      </c>
      <c r="H2875" t="s">
        <v>2620</v>
      </c>
      <c r="I2875" t="s">
        <v>2511</v>
      </c>
      <c r="J2875" t="s">
        <v>2683</v>
      </c>
      <c r="K2875" t="s">
        <v>2684</v>
      </c>
      <c r="L2875" t="s">
        <v>2058</v>
      </c>
      <c r="M2875" t="s">
        <v>2170</v>
      </c>
      <c r="N2875">
        <v>0</v>
      </c>
      <c r="O2875">
        <v>0</v>
      </c>
      <c r="P2875">
        <v>0</v>
      </c>
      <c r="Q2875">
        <v>15300</v>
      </c>
      <c r="R2875">
        <v>0</v>
      </c>
      <c r="S2875">
        <v>0</v>
      </c>
      <c r="T2875">
        <v>0</v>
      </c>
      <c r="U2875">
        <v>0</v>
      </c>
      <c r="V2875">
        <v>0</v>
      </c>
      <c r="W2875">
        <v>0</v>
      </c>
      <c r="X2875">
        <v>0</v>
      </c>
      <c r="Y2875">
        <v>0</v>
      </c>
      <c r="Z2875">
        <v>0</v>
      </c>
      <c r="AA2875">
        <v>0</v>
      </c>
      <c r="AB2875">
        <v>0</v>
      </c>
      <c r="AC2875">
        <v>0</v>
      </c>
      <c r="AD2875">
        <v>0</v>
      </c>
      <c r="AE2875">
        <v>0</v>
      </c>
      <c r="AF2875">
        <v>0</v>
      </c>
      <c r="AG2875" t="s">
        <v>14059</v>
      </c>
      <c r="AH2875" s="21" t="str">
        <f t="shared" si="88"/>
        <v>YR20</v>
      </c>
      <c r="AI2875" s="21">
        <v>67.5</v>
      </c>
      <c r="AJ2875" s="21">
        <f t="shared" si="89"/>
        <v>100</v>
      </c>
      <c r="AK2875" s="21" t="s">
        <v>2060</v>
      </c>
      <c r="AL2875" t="s">
        <v>2686</v>
      </c>
      <c r="AM2875" t="s">
        <v>53</v>
      </c>
      <c r="AN2875" t="s">
        <v>2031</v>
      </c>
    </row>
    <row r="2876" spans="1:40" ht="15" hidden="1" thickTop="1" x14ac:dyDescent="0.35">
      <c r="A2876" t="s">
        <v>13990</v>
      </c>
      <c r="B2876" t="s">
        <v>14061</v>
      </c>
      <c r="C2876" t="s">
        <v>92</v>
      </c>
      <c r="D2876" t="s">
        <v>14062</v>
      </c>
      <c r="E2876" t="s">
        <v>560</v>
      </c>
      <c r="F2876">
        <v>1</v>
      </c>
      <c r="G2876" t="s">
        <v>2055</v>
      </c>
      <c r="H2876" t="s">
        <v>2056</v>
      </c>
      <c r="I2876" t="s">
        <v>2511</v>
      </c>
      <c r="J2876" t="s">
        <v>67</v>
      </c>
      <c r="K2876" t="s">
        <v>68</v>
      </c>
      <c r="L2876" t="s">
        <v>2058</v>
      </c>
      <c r="M2876" t="s">
        <v>2059</v>
      </c>
      <c r="N2876">
        <v>0</v>
      </c>
      <c r="O2876">
        <v>0</v>
      </c>
      <c r="P2876">
        <v>0</v>
      </c>
      <c r="Q2876">
        <v>24480</v>
      </c>
      <c r="R2876">
        <v>0</v>
      </c>
      <c r="S2876">
        <v>0</v>
      </c>
      <c r="T2876">
        <v>0</v>
      </c>
      <c r="U2876">
        <v>0</v>
      </c>
      <c r="V2876">
        <v>0</v>
      </c>
      <c r="W2876">
        <v>0</v>
      </c>
      <c r="X2876">
        <v>0</v>
      </c>
      <c r="Y2876">
        <v>0</v>
      </c>
      <c r="Z2876">
        <v>0</v>
      </c>
      <c r="AA2876">
        <v>0</v>
      </c>
      <c r="AB2876">
        <v>0</v>
      </c>
      <c r="AC2876">
        <v>0</v>
      </c>
      <c r="AD2876">
        <v>0</v>
      </c>
      <c r="AE2876">
        <v>0</v>
      </c>
      <c r="AF2876">
        <v>0</v>
      </c>
      <c r="AG2876" t="s">
        <v>373</v>
      </c>
      <c r="AH2876" s="21" t="str">
        <f t="shared" si="88"/>
        <v>YO27</v>
      </c>
      <c r="AI2876" s="21">
        <v>107.92500000000001</v>
      </c>
      <c r="AJ2876" s="21">
        <f t="shared" si="89"/>
        <v>100</v>
      </c>
      <c r="AK2876" s="21" t="s">
        <v>2060</v>
      </c>
      <c r="AL2876" t="s">
        <v>70</v>
      </c>
      <c r="AM2876" t="s">
        <v>53</v>
      </c>
      <c r="AN2876" t="s">
        <v>2033</v>
      </c>
    </row>
    <row r="2877" spans="1:40" ht="15" hidden="1" thickTop="1" x14ac:dyDescent="0.35">
      <c r="A2877" t="s">
        <v>13993</v>
      </c>
      <c r="B2877" t="s">
        <v>14064</v>
      </c>
      <c r="C2877" t="s">
        <v>5561</v>
      </c>
      <c r="D2877" t="s">
        <v>14065</v>
      </c>
      <c r="E2877" t="s">
        <v>2575</v>
      </c>
      <c r="F2877">
        <v>1</v>
      </c>
      <c r="G2877" t="s">
        <v>2576</v>
      </c>
      <c r="H2877" t="s">
        <v>2577</v>
      </c>
      <c r="I2877" t="s">
        <v>2511</v>
      </c>
      <c r="J2877" t="s">
        <v>2578</v>
      </c>
      <c r="K2877" t="s">
        <v>2579</v>
      </c>
      <c r="L2877" t="s">
        <v>2058</v>
      </c>
      <c r="M2877" t="s">
        <v>2059</v>
      </c>
      <c r="N2877">
        <v>0</v>
      </c>
      <c r="O2877">
        <v>0</v>
      </c>
      <c r="P2877">
        <v>0</v>
      </c>
      <c r="Q2877">
        <v>24480</v>
      </c>
      <c r="R2877">
        <v>0</v>
      </c>
      <c r="S2877">
        <v>0</v>
      </c>
      <c r="T2877">
        <v>0</v>
      </c>
      <c r="U2877">
        <v>0</v>
      </c>
      <c r="V2877">
        <v>0</v>
      </c>
      <c r="W2877">
        <v>0</v>
      </c>
      <c r="X2877">
        <v>0</v>
      </c>
      <c r="Y2877">
        <v>0</v>
      </c>
      <c r="Z2877">
        <v>0</v>
      </c>
      <c r="AA2877">
        <v>0</v>
      </c>
      <c r="AB2877">
        <v>0</v>
      </c>
      <c r="AC2877">
        <v>0</v>
      </c>
      <c r="AD2877">
        <v>0</v>
      </c>
      <c r="AE2877">
        <v>0</v>
      </c>
      <c r="AF2877">
        <v>0</v>
      </c>
      <c r="AG2877" t="s">
        <v>14066</v>
      </c>
      <c r="AH2877" s="21" t="str">
        <f t="shared" si="88"/>
        <v>YR21</v>
      </c>
      <c r="AI2877" s="21">
        <v>107.92500000000001</v>
      </c>
      <c r="AJ2877" s="21">
        <f t="shared" si="89"/>
        <v>100</v>
      </c>
      <c r="AK2877" s="21" t="s">
        <v>2060</v>
      </c>
      <c r="AL2877" t="s">
        <v>2581</v>
      </c>
      <c r="AM2877" t="s">
        <v>53</v>
      </c>
      <c r="AN2877" t="s">
        <v>2031</v>
      </c>
    </row>
    <row r="2878" spans="1:40" ht="15" hidden="1" thickTop="1" x14ac:dyDescent="0.35">
      <c r="A2878" t="s">
        <v>13996</v>
      </c>
      <c r="B2878" t="s">
        <v>14068</v>
      </c>
      <c r="C2878" t="s">
        <v>2778</v>
      </c>
      <c r="D2878" t="s">
        <v>14069</v>
      </c>
      <c r="E2878" t="s">
        <v>2780</v>
      </c>
      <c r="F2878">
        <v>1</v>
      </c>
      <c r="G2878" t="s">
        <v>2609</v>
      </c>
      <c r="H2878" t="s">
        <v>2577</v>
      </c>
      <c r="I2878" t="s">
        <v>2511</v>
      </c>
      <c r="J2878" t="s">
        <v>2781</v>
      </c>
      <c r="K2878" t="s">
        <v>2765</v>
      </c>
      <c r="L2878" t="s">
        <v>2058</v>
      </c>
      <c r="M2878" t="s">
        <v>2059</v>
      </c>
      <c r="N2878">
        <v>0</v>
      </c>
      <c r="O2878">
        <v>0</v>
      </c>
      <c r="P2878">
        <v>0</v>
      </c>
      <c r="Q2878">
        <v>24480</v>
      </c>
      <c r="R2878">
        <v>0</v>
      </c>
      <c r="S2878">
        <v>0</v>
      </c>
      <c r="T2878">
        <v>0</v>
      </c>
      <c r="U2878">
        <v>0</v>
      </c>
      <c r="V2878">
        <v>0</v>
      </c>
      <c r="W2878">
        <v>0</v>
      </c>
      <c r="X2878">
        <v>0</v>
      </c>
      <c r="Y2878">
        <v>0</v>
      </c>
      <c r="Z2878">
        <v>0</v>
      </c>
      <c r="AA2878">
        <v>0</v>
      </c>
      <c r="AB2878">
        <v>0</v>
      </c>
      <c r="AC2878">
        <v>0</v>
      </c>
      <c r="AD2878">
        <v>0</v>
      </c>
      <c r="AE2878">
        <v>0</v>
      </c>
      <c r="AF2878">
        <v>0</v>
      </c>
      <c r="AG2878" t="s">
        <v>14070</v>
      </c>
      <c r="AH2878" s="21" t="str">
        <f t="shared" si="88"/>
        <v>YR21</v>
      </c>
      <c r="AI2878" s="21">
        <v>107.92500000000001</v>
      </c>
      <c r="AJ2878" s="21">
        <f t="shared" si="89"/>
        <v>100</v>
      </c>
      <c r="AK2878" s="21" t="s">
        <v>2060</v>
      </c>
      <c r="AL2878" t="s">
        <v>2613</v>
      </c>
      <c r="AM2878" t="s">
        <v>53</v>
      </c>
      <c r="AN2878" t="s">
        <v>2033</v>
      </c>
    </row>
    <row r="2879" spans="1:40" ht="15" hidden="1" thickTop="1" x14ac:dyDescent="0.35">
      <c r="A2879" t="s">
        <v>14000</v>
      </c>
      <c r="B2879" t="s">
        <v>14072</v>
      </c>
      <c r="C2879" t="s">
        <v>78</v>
      </c>
      <c r="D2879" t="s">
        <v>14073</v>
      </c>
      <c r="E2879" t="s">
        <v>560</v>
      </c>
      <c r="F2879">
        <v>1</v>
      </c>
      <c r="G2879" t="s">
        <v>2055</v>
      </c>
      <c r="H2879" t="s">
        <v>2056</v>
      </c>
      <c r="I2879" t="s">
        <v>2511</v>
      </c>
      <c r="J2879" t="s">
        <v>67</v>
      </c>
      <c r="K2879" t="s">
        <v>68</v>
      </c>
      <c r="L2879" t="s">
        <v>2058</v>
      </c>
      <c r="M2879" t="s">
        <v>2059</v>
      </c>
      <c r="N2879">
        <v>3</v>
      </c>
      <c r="O2879">
        <v>141</v>
      </c>
      <c r="P2879">
        <v>0.57999999999999996</v>
      </c>
      <c r="Q2879">
        <v>24480</v>
      </c>
      <c r="R2879">
        <v>1</v>
      </c>
      <c r="S2879">
        <v>48</v>
      </c>
      <c r="T2879">
        <v>0.2</v>
      </c>
      <c r="U2879">
        <v>0</v>
      </c>
      <c r="V2879">
        <v>0</v>
      </c>
      <c r="W2879">
        <v>0</v>
      </c>
      <c r="X2879">
        <v>2</v>
      </c>
      <c r="Y2879">
        <v>93</v>
      </c>
      <c r="Z2879">
        <v>0.38</v>
      </c>
      <c r="AA2879">
        <v>0</v>
      </c>
      <c r="AB2879">
        <v>0</v>
      </c>
      <c r="AC2879">
        <v>0</v>
      </c>
      <c r="AD2879">
        <v>0</v>
      </c>
      <c r="AE2879">
        <v>0</v>
      </c>
      <c r="AF2879">
        <v>0</v>
      </c>
      <c r="AG2879" t="s">
        <v>374</v>
      </c>
      <c r="AH2879" s="21" t="str">
        <f t="shared" si="88"/>
        <v>YR21</v>
      </c>
      <c r="AI2879" s="21">
        <v>107.92500000000001</v>
      </c>
      <c r="AJ2879" s="21">
        <f t="shared" si="89"/>
        <v>99.424019607843135</v>
      </c>
      <c r="AK2879" s="21" t="s">
        <v>2063</v>
      </c>
      <c r="AL2879" t="s">
        <v>70</v>
      </c>
      <c r="AM2879" t="s">
        <v>53</v>
      </c>
      <c r="AN2879" t="s">
        <v>2030</v>
      </c>
    </row>
    <row r="2880" spans="1:40" ht="15" hidden="1" thickTop="1" x14ac:dyDescent="0.35">
      <c r="A2880" t="s">
        <v>14003</v>
      </c>
      <c r="B2880" t="s">
        <v>14075</v>
      </c>
      <c r="C2880" t="s">
        <v>3332</v>
      </c>
      <c r="D2880" t="s">
        <v>14076</v>
      </c>
      <c r="E2880" t="s">
        <v>2575</v>
      </c>
      <c r="F2880">
        <v>1</v>
      </c>
      <c r="G2880" t="s">
        <v>2600</v>
      </c>
      <c r="H2880" t="s">
        <v>2577</v>
      </c>
      <c r="I2880" t="s">
        <v>2511</v>
      </c>
      <c r="J2880" t="s">
        <v>2699</v>
      </c>
      <c r="K2880" t="s">
        <v>2579</v>
      </c>
      <c r="L2880" t="s">
        <v>2058</v>
      </c>
      <c r="M2880" t="s">
        <v>2170</v>
      </c>
      <c r="N2880">
        <v>0</v>
      </c>
      <c r="O2880">
        <v>0</v>
      </c>
      <c r="P2880">
        <v>0</v>
      </c>
      <c r="Q2880">
        <v>15300</v>
      </c>
      <c r="R2880">
        <v>0</v>
      </c>
      <c r="S2880">
        <v>0</v>
      </c>
      <c r="T2880">
        <v>0</v>
      </c>
      <c r="U2880">
        <v>0</v>
      </c>
      <c r="V2880">
        <v>0</v>
      </c>
      <c r="W2880">
        <v>0</v>
      </c>
      <c r="X2880">
        <v>0</v>
      </c>
      <c r="Y2880">
        <v>0</v>
      </c>
      <c r="Z2880">
        <v>0</v>
      </c>
      <c r="AA2880">
        <v>0</v>
      </c>
      <c r="AB2880">
        <v>0</v>
      </c>
      <c r="AC2880">
        <v>0</v>
      </c>
      <c r="AD2880">
        <v>0</v>
      </c>
      <c r="AE2880">
        <v>0</v>
      </c>
      <c r="AF2880">
        <v>0</v>
      </c>
      <c r="AG2880" t="s">
        <v>14077</v>
      </c>
      <c r="AH2880" s="21" t="str">
        <f t="shared" si="88"/>
        <v>YR21</v>
      </c>
      <c r="AI2880" s="21">
        <v>67.5</v>
      </c>
      <c r="AJ2880" s="21">
        <f t="shared" si="89"/>
        <v>100</v>
      </c>
      <c r="AK2880" s="21" t="s">
        <v>2060</v>
      </c>
      <c r="AL2880" t="s">
        <v>2581</v>
      </c>
      <c r="AM2880" t="s">
        <v>53</v>
      </c>
      <c r="AN2880" t="s">
        <v>2031</v>
      </c>
    </row>
    <row r="2881" spans="1:40" ht="15" hidden="1" thickTop="1" x14ac:dyDescent="0.35">
      <c r="A2881" t="s">
        <v>14007</v>
      </c>
      <c r="B2881" t="s">
        <v>14079</v>
      </c>
      <c r="C2881" t="s">
        <v>3187</v>
      </c>
      <c r="D2881" t="s">
        <v>14080</v>
      </c>
      <c r="E2881" t="s">
        <v>146</v>
      </c>
      <c r="F2881">
        <v>1</v>
      </c>
      <c r="G2881" t="s">
        <v>2524</v>
      </c>
      <c r="H2881" t="s">
        <v>2056</v>
      </c>
      <c r="I2881" t="s">
        <v>2511</v>
      </c>
      <c r="J2881" t="s">
        <v>3189</v>
      </c>
      <c r="K2881" t="s">
        <v>62</v>
      </c>
      <c r="L2881" t="s">
        <v>2058</v>
      </c>
      <c r="M2881" t="s">
        <v>2059</v>
      </c>
      <c r="N2881">
        <v>0</v>
      </c>
      <c r="O2881">
        <v>0</v>
      </c>
      <c r="P2881">
        <v>0</v>
      </c>
      <c r="Q2881">
        <v>24480</v>
      </c>
      <c r="R2881">
        <v>0</v>
      </c>
      <c r="S2881">
        <v>0</v>
      </c>
      <c r="T2881">
        <v>0</v>
      </c>
      <c r="U2881">
        <v>0</v>
      </c>
      <c r="V2881">
        <v>0</v>
      </c>
      <c r="W2881">
        <v>0</v>
      </c>
      <c r="X2881">
        <v>0</v>
      </c>
      <c r="Y2881">
        <v>0</v>
      </c>
      <c r="Z2881">
        <v>0</v>
      </c>
      <c r="AA2881">
        <v>0</v>
      </c>
      <c r="AB2881">
        <v>0</v>
      </c>
      <c r="AC2881">
        <v>0</v>
      </c>
      <c r="AD2881">
        <v>0</v>
      </c>
      <c r="AE2881">
        <v>0</v>
      </c>
      <c r="AF2881">
        <v>0</v>
      </c>
      <c r="AG2881" t="s">
        <v>14081</v>
      </c>
      <c r="AH2881" s="21" t="str">
        <f t="shared" si="88"/>
        <v>YO27</v>
      </c>
      <c r="AI2881" s="21">
        <v>107.92500000000001</v>
      </c>
      <c r="AJ2881" s="21">
        <f t="shared" si="89"/>
        <v>100</v>
      </c>
      <c r="AK2881" s="21" t="s">
        <v>2060</v>
      </c>
      <c r="AL2881" t="s">
        <v>2527</v>
      </c>
      <c r="AM2881" t="s">
        <v>53</v>
      </c>
      <c r="AN2881" t="s">
        <v>2029</v>
      </c>
    </row>
    <row r="2882" spans="1:40" ht="15" hidden="1" thickTop="1" x14ac:dyDescent="0.35">
      <c r="A2882" t="s">
        <v>14010</v>
      </c>
      <c r="B2882" t="s">
        <v>14083</v>
      </c>
      <c r="C2882" t="s">
        <v>3243</v>
      </c>
      <c r="D2882" t="s">
        <v>14084</v>
      </c>
      <c r="E2882" t="s">
        <v>2575</v>
      </c>
      <c r="F2882">
        <v>1</v>
      </c>
      <c r="G2882" t="s">
        <v>2600</v>
      </c>
      <c r="H2882" t="s">
        <v>2577</v>
      </c>
      <c r="I2882" t="s">
        <v>2511</v>
      </c>
      <c r="J2882" t="s">
        <v>2858</v>
      </c>
      <c r="K2882" t="s">
        <v>2742</v>
      </c>
      <c r="L2882" t="s">
        <v>2058</v>
      </c>
      <c r="M2882" t="s">
        <v>2059</v>
      </c>
      <c r="N2882">
        <v>0</v>
      </c>
      <c r="O2882">
        <v>0</v>
      </c>
      <c r="P2882">
        <v>0</v>
      </c>
      <c r="Q2882">
        <v>24480</v>
      </c>
      <c r="R2882">
        <v>0</v>
      </c>
      <c r="S2882">
        <v>0</v>
      </c>
      <c r="T2882">
        <v>0</v>
      </c>
      <c r="U2882">
        <v>0</v>
      </c>
      <c r="V2882">
        <v>0</v>
      </c>
      <c r="W2882">
        <v>0</v>
      </c>
      <c r="X2882">
        <v>0</v>
      </c>
      <c r="Y2882">
        <v>0</v>
      </c>
      <c r="Z2882">
        <v>0</v>
      </c>
      <c r="AA2882">
        <v>0</v>
      </c>
      <c r="AB2882">
        <v>0</v>
      </c>
      <c r="AC2882">
        <v>0</v>
      </c>
      <c r="AD2882">
        <v>0</v>
      </c>
      <c r="AE2882">
        <v>0</v>
      </c>
      <c r="AF2882">
        <v>0</v>
      </c>
      <c r="AG2882" t="s">
        <v>14085</v>
      </c>
      <c r="AH2882" s="21" t="str">
        <f t="shared" si="88"/>
        <v>YR21</v>
      </c>
      <c r="AI2882" s="21">
        <v>107.92500000000001</v>
      </c>
      <c r="AJ2882" s="21">
        <f t="shared" si="89"/>
        <v>100</v>
      </c>
      <c r="AK2882" s="21" t="s">
        <v>2060</v>
      </c>
      <c r="AL2882" t="s">
        <v>2551</v>
      </c>
      <c r="AM2882" t="s">
        <v>53</v>
      </c>
      <c r="AN2882" t="s">
        <v>2033</v>
      </c>
    </row>
    <row r="2883" spans="1:40" ht="15" hidden="1" thickTop="1" x14ac:dyDescent="0.35">
      <c r="A2883" t="s">
        <v>14013</v>
      </c>
      <c r="B2883" t="s">
        <v>14087</v>
      </c>
      <c r="C2883" t="s">
        <v>76</v>
      </c>
      <c r="D2883" t="s">
        <v>14088</v>
      </c>
      <c r="E2883" t="s">
        <v>119</v>
      </c>
      <c r="F2883">
        <v>1</v>
      </c>
      <c r="G2883" t="s">
        <v>2055</v>
      </c>
      <c r="H2883" t="s">
        <v>2056</v>
      </c>
      <c r="I2883" t="s">
        <v>2511</v>
      </c>
      <c r="J2883" t="s">
        <v>67</v>
      </c>
      <c r="K2883" t="s">
        <v>68</v>
      </c>
      <c r="L2883" t="s">
        <v>2058</v>
      </c>
      <c r="M2883" t="s">
        <v>2170</v>
      </c>
      <c r="N2883">
        <v>0</v>
      </c>
      <c r="O2883">
        <v>0</v>
      </c>
      <c r="P2883">
        <v>0</v>
      </c>
      <c r="Q2883">
        <v>15300</v>
      </c>
      <c r="R2883">
        <v>0</v>
      </c>
      <c r="S2883">
        <v>0</v>
      </c>
      <c r="T2883">
        <v>0</v>
      </c>
      <c r="U2883">
        <v>0</v>
      </c>
      <c r="V2883">
        <v>0</v>
      </c>
      <c r="W2883">
        <v>0</v>
      </c>
      <c r="X2883">
        <v>0</v>
      </c>
      <c r="Y2883">
        <v>0</v>
      </c>
      <c r="Z2883">
        <v>0</v>
      </c>
      <c r="AA2883">
        <v>0</v>
      </c>
      <c r="AB2883">
        <v>0</v>
      </c>
      <c r="AC2883">
        <v>0</v>
      </c>
      <c r="AD2883">
        <v>0</v>
      </c>
      <c r="AE2883">
        <v>0</v>
      </c>
      <c r="AF2883">
        <v>0</v>
      </c>
      <c r="AG2883" t="s">
        <v>375</v>
      </c>
      <c r="AH2883" s="21" t="str">
        <f t="shared" si="88"/>
        <v>YR21</v>
      </c>
      <c r="AI2883" s="21">
        <v>67.5</v>
      </c>
      <c r="AJ2883" s="21">
        <f t="shared" si="89"/>
        <v>100</v>
      </c>
      <c r="AK2883" s="21" t="s">
        <v>2060</v>
      </c>
      <c r="AL2883" t="s">
        <v>70</v>
      </c>
      <c r="AM2883" t="s">
        <v>53</v>
      </c>
      <c r="AN2883" t="s">
        <v>2030</v>
      </c>
    </row>
    <row r="2884" spans="1:40" ht="15" hidden="1" thickTop="1" x14ac:dyDescent="0.35">
      <c r="A2884" t="s">
        <v>14017</v>
      </c>
      <c r="B2884" t="s">
        <v>14090</v>
      </c>
      <c r="C2884" t="s">
        <v>2813</v>
      </c>
      <c r="D2884" t="s">
        <v>14091</v>
      </c>
      <c r="E2884" t="s">
        <v>2815</v>
      </c>
      <c r="F2884">
        <v>1</v>
      </c>
      <c r="G2884" t="s">
        <v>2816</v>
      </c>
      <c r="H2884" t="s">
        <v>2620</v>
      </c>
      <c r="I2884" t="s">
        <v>2511</v>
      </c>
      <c r="J2884" t="s">
        <v>2817</v>
      </c>
      <c r="K2884" t="s">
        <v>2818</v>
      </c>
      <c r="L2884" t="s">
        <v>2058</v>
      </c>
      <c r="M2884" t="s">
        <v>2059</v>
      </c>
      <c r="N2884">
        <v>0</v>
      </c>
      <c r="O2884">
        <v>0</v>
      </c>
      <c r="P2884">
        <v>0</v>
      </c>
      <c r="Q2884">
        <v>24480</v>
      </c>
      <c r="R2884">
        <v>0</v>
      </c>
      <c r="S2884">
        <v>0</v>
      </c>
      <c r="T2884">
        <v>0</v>
      </c>
      <c r="U2884">
        <v>0</v>
      </c>
      <c r="V2884">
        <v>0</v>
      </c>
      <c r="W2884">
        <v>0</v>
      </c>
      <c r="X2884">
        <v>0</v>
      </c>
      <c r="Y2884">
        <v>0</v>
      </c>
      <c r="Z2884">
        <v>0</v>
      </c>
      <c r="AA2884">
        <v>0</v>
      </c>
      <c r="AB2884">
        <v>0</v>
      </c>
      <c r="AC2884">
        <v>0</v>
      </c>
      <c r="AD2884">
        <v>0</v>
      </c>
      <c r="AE2884">
        <v>0</v>
      </c>
      <c r="AF2884">
        <v>0</v>
      </c>
      <c r="AG2884" t="s">
        <v>14092</v>
      </c>
      <c r="AH2884" s="21" t="str">
        <f t="shared" si="88"/>
        <v>YO27</v>
      </c>
      <c r="AI2884" s="21">
        <v>107.92500000000001</v>
      </c>
      <c r="AJ2884" s="21">
        <f t="shared" si="89"/>
        <v>100</v>
      </c>
      <c r="AK2884" s="21" t="s">
        <v>2060</v>
      </c>
      <c r="AL2884" t="s">
        <v>2820</v>
      </c>
      <c r="AM2884" t="s">
        <v>53</v>
      </c>
      <c r="AN2884" t="s">
        <v>2031</v>
      </c>
    </row>
    <row r="2885" spans="1:40" ht="15" hidden="1" thickTop="1" x14ac:dyDescent="0.35">
      <c r="A2885" t="s">
        <v>14021</v>
      </c>
      <c r="B2885" t="s">
        <v>14094</v>
      </c>
      <c r="C2885" t="s">
        <v>5121</v>
      </c>
      <c r="D2885" t="s">
        <v>5763</v>
      </c>
      <c r="E2885" t="s">
        <v>5122</v>
      </c>
      <c r="F2885">
        <v>1</v>
      </c>
      <c r="G2885" t="s">
        <v>2619</v>
      </c>
      <c r="H2885" t="s">
        <v>2620</v>
      </c>
      <c r="I2885" t="s">
        <v>2511</v>
      </c>
      <c r="J2885" t="s">
        <v>5123</v>
      </c>
      <c r="K2885" t="s">
        <v>2622</v>
      </c>
      <c r="L2885" t="s">
        <v>2058</v>
      </c>
      <c r="M2885" t="s">
        <v>2170</v>
      </c>
      <c r="N2885">
        <v>0</v>
      </c>
      <c r="O2885">
        <v>0</v>
      </c>
      <c r="P2885">
        <v>0</v>
      </c>
      <c r="Q2885">
        <v>15300</v>
      </c>
      <c r="R2885">
        <v>0</v>
      </c>
      <c r="S2885">
        <v>0</v>
      </c>
      <c r="T2885">
        <v>0</v>
      </c>
      <c r="U2885">
        <v>0</v>
      </c>
      <c r="V2885">
        <v>0</v>
      </c>
      <c r="W2885">
        <v>0</v>
      </c>
      <c r="X2885">
        <v>0</v>
      </c>
      <c r="Y2885">
        <v>0</v>
      </c>
      <c r="Z2885">
        <v>0</v>
      </c>
      <c r="AA2885">
        <v>0</v>
      </c>
      <c r="AB2885">
        <v>0</v>
      </c>
      <c r="AC2885">
        <v>0</v>
      </c>
      <c r="AD2885">
        <v>0</v>
      </c>
      <c r="AE2885">
        <v>0</v>
      </c>
      <c r="AF2885">
        <v>0</v>
      </c>
      <c r="AG2885" t="s">
        <v>14095</v>
      </c>
      <c r="AH2885" s="21" t="str">
        <f t="shared" si="88"/>
        <v>YR21</v>
      </c>
      <c r="AI2885" s="21">
        <v>67.5</v>
      </c>
      <c r="AJ2885" s="21">
        <f t="shared" si="89"/>
        <v>100</v>
      </c>
      <c r="AK2885" s="21" t="s">
        <v>2060</v>
      </c>
      <c r="AL2885" t="s">
        <v>5125</v>
      </c>
      <c r="AM2885" t="s">
        <v>53</v>
      </c>
      <c r="AN2885" t="s">
        <v>2029</v>
      </c>
    </row>
    <row r="2886" spans="1:40" ht="15" hidden="1" thickTop="1" x14ac:dyDescent="0.35">
      <c r="A2886" t="s">
        <v>14025</v>
      </c>
      <c r="B2886" t="s">
        <v>14097</v>
      </c>
      <c r="C2886" t="s">
        <v>3702</v>
      </c>
      <c r="D2886" t="s">
        <v>14098</v>
      </c>
      <c r="E2886" t="s">
        <v>3704</v>
      </c>
      <c r="F2886">
        <v>1</v>
      </c>
      <c r="G2886" t="s">
        <v>2619</v>
      </c>
      <c r="H2886" t="s">
        <v>2620</v>
      </c>
      <c r="I2886" t="s">
        <v>2511</v>
      </c>
      <c r="J2886" t="s">
        <v>3705</v>
      </c>
      <c r="K2886" t="s">
        <v>2655</v>
      </c>
      <c r="L2886" t="s">
        <v>2058</v>
      </c>
      <c r="M2886" t="s">
        <v>2059</v>
      </c>
      <c r="N2886">
        <v>0</v>
      </c>
      <c r="O2886">
        <v>0</v>
      </c>
      <c r="P2886">
        <v>0</v>
      </c>
      <c r="Q2886">
        <v>24480</v>
      </c>
      <c r="R2886">
        <v>0</v>
      </c>
      <c r="S2886">
        <v>0</v>
      </c>
      <c r="T2886">
        <v>0</v>
      </c>
      <c r="U2886">
        <v>0</v>
      </c>
      <c r="V2886">
        <v>0</v>
      </c>
      <c r="W2886">
        <v>0</v>
      </c>
      <c r="X2886">
        <v>0</v>
      </c>
      <c r="Y2886">
        <v>0</v>
      </c>
      <c r="Z2886">
        <v>0</v>
      </c>
      <c r="AA2886">
        <v>0</v>
      </c>
      <c r="AB2886">
        <v>0</v>
      </c>
      <c r="AC2886">
        <v>0</v>
      </c>
      <c r="AD2886">
        <v>0</v>
      </c>
      <c r="AE2886">
        <v>0</v>
      </c>
      <c r="AF2886">
        <v>0</v>
      </c>
      <c r="AG2886" t="s">
        <v>14099</v>
      </c>
      <c r="AH2886" s="21" t="str">
        <f t="shared" si="88"/>
        <v>YO27</v>
      </c>
      <c r="AI2886" s="21">
        <v>107.92500000000001</v>
      </c>
      <c r="AJ2886" s="21">
        <f t="shared" si="89"/>
        <v>100</v>
      </c>
      <c r="AK2886" s="21" t="s">
        <v>2060</v>
      </c>
      <c r="AL2886" t="s">
        <v>2984</v>
      </c>
      <c r="AM2886" t="s">
        <v>53</v>
      </c>
      <c r="AN2886" t="s">
        <v>2030</v>
      </c>
    </row>
    <row r="2887" spans="1:40" ht="15" hidden="1" thickTop="1" x14ac:dyDescent="0.35">
      <c r="A2887" t="s">
        <v>14029</v>
      </c>
      <c r="B2887" t="s">
        <v>14100</v>
      </c>
      <c r="C2887" t="s">
        <v>4856</v>
      </c>
      <c r="D2887" t="s">
        <v>14101</v>
      </c>
      <c r="E2887" t="s">
        <v>3704</v>
      </c>
      <c r="F2887">
        <v>1</v>
      </c>
      <c r="G2887" t="s">
        <v>2619</v>
      </c>
      <c r="H2887" t="s">
        <v>2620</v>
      </c>
      <c r="I2887" t="s">
        <v>2511</v>
      </c>
      <c r="J2887" t="s">
        <v>3705</v>
      </c>
      <c r="K2887" t="s">
        <v>2655</v>
      </c>
      <c r="L2887" t="s">
        <v>2058</v>
      </c>
      <c r="M2887" t="s">
        <v>2059</v>
      </c>
      <c r="N2887">
        <v>2</v>
      </c>
      <c r="O2887">
        <v>60</v>
      </c>
      <c r="P2887">
        <v>0.25</v>
      </c>
      <c r="Q2887">
        <v>24480</v>
      </c>
      <c r="R2887">
        <v>1</v>
      </c>
      <c r="S2887">
        <v>37</v>
      </c>
      <c r="T2887">
        <v>0.15</v>
      </c>
      <c r="U2887">
        <v>0</v>
      </c>
      <c r="V2887">
        <v>0</v>
      </c>
      <c r="W2887">
        <v>0</v>
      </c>
      <c r="X2887">
        <v>1</v>
      </c>
      <c r="Y2887">
        <v>23</v>
      </c>
      <c r="Z2887">
        <v>0.09</v>
      </c>
      <c r="AA2887">
        <v>0</v>
      </c>
      <c r="AB2887">
        <v>0</v>
      </c>
      <c r="AC2887">
        <v>0</v>
      </c>
      <c r="AD2887">
        <v>0</v>
      </c>
      <c r="AE2887">
        <v>0</v>
      </c>
      <c r="AF2887">
        <v>0</v>
      </c>
      <c r="AG2887" t="s">
        <v>14102</v>
      </c>
      <c r="AH2887" s="21" t="str">
        <f t="shared" ref="AH2887:AH2950" si="90">LEFT(AG2887,4)</f>
        <v>YO27</v>
      </c>
      <c r="AI2887" s="21">
        <v>107.92500000000001</v>
      </c>
      <c r="AJ2887" s="21">
        <f t="shared" ref="AJ2887:AJ2950" si="91">100-(O2887/Q2887*100)</f>
        <v>99.754901960784309</v>
      </c>
      <c r="AK2887" s="21" t="s">
        <v>2060</v>
      </c>
      <c r="AL2887" t="s">
        <v>2984</v>
      </c>
      <c r="AM2887" t="s">
        <v>53</v>
      </c>
      <c r="AN2887" t="s">
        <v>2032</v>
      </c>
    </row>
    <row r="2888" spans="1:40" ht="15" hidden="1" thickTop="1" x14ac:dyDescent="0.35">
      <c r="A2888" t="s">
        <v>14033</v>
      </c>
      <c r="B2888" t="s">
        <v>14104</v>
      </c>
      <c r="C2888" t="s">
        <v>2885</v>
      </c>
      <c r="D2888" t="s">
        <v>14105</v>
      </c>
      <c r="E2888" t="s">
        <v>2857</v>
      </c>
      <c r="F2888">
        <v>1</v>
      </c>
      <c r="G2888" t="s">
        <v>2609</v>
      </c>
      <c r="H2888" t="s">
        <v>2577</v>
      </c>
      <c r="I2888" t="s">
        <v>2511</v>
      </c>
      <c r="J2888" t="s">
        <v>2578</v>
      </c>
      <c r="K2888" t="s">
        <v>2579</v>
      </c>
      <c r="L2888" t="s">
        <v>2058</v>
      </c>
      <c r="M2888" t="s">
        <v>2170</v>
      </c>
      <c r="N2888">
        <v>0</v>
      </c>
      <c r="O2888">
        <v>0</v>
      </c>
      <c r="P2888">
        <v>0</v>
      </c>
      <c r="Q2888">
        <v>15300</v>
      </c>
      <c r="R2888">
        <v>0</v>
      </c>
      <c r="S2888">
        <v>0</v>
      </c>
      <c r="T2888">
        <v>0</v>
      </c>
      <c r="U2888">
        <v>0</v>
      </c>
      <c r="V2888">
        <v>0</v>
      </c>
      <c r="W2888">
        <v>0</v>
      </c>
      <c r="X2888">
        <v>0</v>
      </c>
      <c r="Y2888">
        <v>0</v>
      </c>
      <c r="Z2888">
        <v>0</v>
      </c>
      <c r="AA2888">
        <v>0</v>
      </c>
      <c r="AB2888">
        <v>0</v>
      </c>
      <c r="AC2888">
        <v>0</v>
      </c>
      <c r="AD2888">
        <v>0</v>
      </c>
      <c r="AE2888">
        <v>0</v>
      </c>
      <c r="AF2888">
        <v>0</v>
      </c>
      <c r="AG2888" t="s">
        <v>14106</v>
      </c>
      <c r="AH2888" s="21" t="str">
        <f t="shared" si="90"/>
        <v>YO27</v>
      </c>
      <c r="AI2888" s="21">
        <v>67.5</v>
      </c>
      <c r="AJ2888" s="21">
        <f t="shared" si="91"/>
        <v>100</v>
      </c>
      <c r="AK2888" s="21" t="s">
        <v>2060</v>
      </c>
      <c r="AL2888" t="s">
        <v>2613</v>
      </c>
      <c r="AM2888" t="s">
        <v>53</v>
      </c>
      <c r="AN2888" t="s">
        <v>2030</v>
      </c>
    </row>
    <row r="2889" spans="1:40" ht="15" hidden="1" thickTop="1" x14ac:dyDescent="0.35">
      <c r="A2889" t="s">
        <v>14037</v>
      </c>
      <c r="B2889" t="s">
        <v>14107</v>
      </c>
      <c r="C2889" t="s">
        <v>4750</v>
      </c>
      <c r="D2889" t="s">
        <v>14108</v>
      </c>
      <c r="E2889" t="s">
        <v>46</v>
      </c>
      <c r="F2889">
        <v>1</v>
      </c>
      <c r="G2889" t="s">
        <v>2055</v>
      </c>
      <c r="H2889" t="s">
        <v>2056</v>
      </c>
      <c r="I2889" t="s">
        <v>2511</v>
      </c>
      <c r="J2889" t="s">
        <v>4752</v>
      </c>
      <c r="K2889" t="s">
        <v>42</v>
      </c>
      <c r="L2889" t="s">
        <v>2058</v>
      </c>
      <c r="M2889" t="s">
        <v>2059</v>
      </c>
      <c r="N2889">
        <v>0</v>
      </c>
      <c r="O2889">
        <v>0</v>
      </c>
      <c r="P2889">
        <v>0</v>
      </c>
      <c r="Q2889">
        <v>24480</v>
      </c>
      <c r="R2889">
        <v>0</v>
      </c>
      <c r="S2889">
        <v>0</v>
      </c>
      <c r="T2889">
        <v>0</v>
      </c>
      <c r="U2889">
        <v>0</v>
      </c>
      <c r="V2889">
        <v>0</v>
      </c>
      <c r="W2889">
        <v>0</v>
      </c>
      <c r="X2889">
        <v>0</v>
      </c>
      <c r="Y2889">
        <v>0</v>
      </c>
      <c r="Z2889">
        <v>0</v>
      </c>
      <c r="AA2889">
        <v>0</v>
      </c>
      <c r="AB2889">
        <v>0</v>
      </c>
      <c r="AC2889">
        <v>0</v>
      </c>
      <c r="AD2889">
        <v>0</v>
      </c>
      <c r="AE2889">
        <v>0</v>
      </c>
      <c r="AF2889">
        <v>0</v>
      </c>
      <c r="AG2889" t="s">
        <v>14109</v>
      </c>
      <c r="AH2889" s="21" t="str">
        <f t="shared" si="90"/>
        <v>YR21</v>
      </c>
      <c r="AI2889" s="21">
        <v>107.92500000000001</v>
      </c>
      <c r="AJ2889" s="21">
        <f t="shared" si="91"/>
        <v>100</v>
      </c>
      <c r="AK2889" s="21" t="s">
        <v>2060</v>
      </c>
      <c r="AL2889" t="s">
        <v>2841</v>
      </c>
      <c r="AM2889" t="s">
        <v>53</v>
      </c>
      <c r="AN2889" t="s">
        <v>2029</v>
      </c>
    </row>
    <row r="2890" spans="1:40" ht="15" hidden="1" thickTop="1" x14ac:dyDescent="0.35">
      <c r="A2890" t="s">
        <v>14040</v>
      </c>
      <c r="B2890" t="s">
        <v>14111</v>
      </c>
      <c r="C2890" t="s">
        <v>4580</v>
      </c>
      <c r="D2890" t="s">
        <v>14112</v>
      </c>
      <c r="E2890" t="s">
        <v>3013</v>
      </c>
      <c r="F2890">
        <v>1</v>
      </c>
      <c r="G2890" t="s">
        <v>2600</v>
      </c>
      <c r="H2890" t="s">
        <v>2577</v>
      </c>
      <c r="I2890" t="s">
        <v>2511</v>
      </c>
      <c r="J2890" t="s">
        <v>3183</v>
      </c>
      <c r="K2890" t="s">
        <v>2742</v>
      </c>
      <c r="L2890" t="s">
        <v>2058</v>
      </c>
      <c r="M2890" t="s">
        <v>2170</v>
      </c>
      <c r="N2890">
        <v>2</v>
      </c>
      <c r="O2890">
        <v>25</v>
      </c>
      <c r="P2890">
        <v>0.16</v>
      </c>
      <c r="Q2890">
        <v>15300</v>
      </c>
      <c r="R2890">
        <v>2</v>
      </c>
      <c r="S2890">
        <v>25</v>
      </c>
      <c r="T2890">
        <v>0.16</v>
      </c>
      <c r="U2890">
        <v>0</v>
      </c>
      <c r="V2890">
        <v>0</v>
      </c>
      <c r="W2890">
        <v>0</v>
      </c>
      <c r="X2890">
        <v>0</v>
      </c>
      <c r="Y2890">
        <v>0</v>
      </c>
      <c r="Z2890">
        <v>0</v>
      </c>
      <c r="AA2890">
        <v>0</v>
      </c>
      <c r="AB2890">
        <v>0</v>
      </c>
      <c r="AC2890">
        <v>0</v>
      </c>
      <c r="AD2890">
        <v>0</v>
      </c>
      <c r="AE2890">
        <v>0</v>
      </c>
      <c r="AF2890">
        <v>0</v>
      </c>
      <c r="AG2890" t="s">
        <v>14113</v>
      </c>
      <c r="AH2890" s="21" t="str">
        <f t="shared" si="90"/>
        <v>YO27</v>
      </c>
      <c r="AI2890" s="21">
        <v>67.5</v>
      </c>
      <c r="AJ2890" s="21">
        <f t="shared" si="91"/>
        <v>99.83660130718954</v>
      </c>
      <c r="AK2890" s="21" t="s">
        <v>2060</v>
      </c>
      <c r="AL2890" t="s">
        <v>2551</v>
      </c>
      <c r="AM2890" t="s">
        <v>53</v>
      </c>
      <c r="AN2890" t="s">
        <v>2030</v>
      </c>
    </row>
    <row r="2891" spans="1:40" ht="15" hidden="1" thickTop="1" x14ac:dyDescent="0.35">
      <c r="A2891" t="s">
        <v>14044</v>
      </c>
      <c r="B2891" t="s">
        <v>14115</v>
      </c>
      <c r="C2891" t="s">
        <v>2751</v>
      </c>
      <c r="D2891" t="s">
        <v>14116</v>
      </c>
      <c r="E2891" t="s">
        <v>2646</v>
      </c>
      <c r="F2891">
        <v>1</v>
      </c>
      <c r="G2891" t="s">
        <v>2600</v>
      </c>
      <c r="H2891" t="s">
        <v>2577</v>
      </c>
      <c r="I2891" t="s">
        <v>2511</v>
      </c>
      <c r="J2891" t="s">
        <v>2647</v>
      </c>
      <c r="K2891" t="s">
        <v>2602</v>
      </c>
      <c r="L2891" t="s">
        <v>2058</v>
      </c>
      <c r="M2891" t="s">
        <v>2488</v>
      </c>
      <c r="N2891">
        <v>0</v>
      </c>
      <c r="O2891">
        <v>0</v>
      </c>
      <c r="P2891">
        <v>0</v>
      </c>
      <c r="Q2891">
        <v>16320</v>
      </c>
      <c r="R2891">
        <v>0</v>
      </c>
      <c r="S2891">
        <v>0</v>
      </c>
      <c r="T2891">
        <v>0</v>
      </c>
      <c r="U2891">
        <v>0</v>
      </c>
      <c r="V2891">
        <v>0</v>
      </c>
      <c r="W2891">
        <v>0</v>
      </c>
      <c r="X2891">
        <v>0</v>
      </c>
      <c r="Y2891">
        <v>0</v>
      </c>
      <c r="Z2891">
        <v>0</v>
      </c>
      <c r="AA2891">
        <v>0</v>
      </c>
      <c r="AB2891">
        <v>0</v>
      </c>
      <c r="AC2891">
        <v>0</v>
      </c>
      <c r="AD2891">
        <v>0</v>
      </c>
      <c r="AE2891">
        <v>0</v>
      </c>
      <c r="AF2891">
        <v>0</v>
      </c>
      <c r="AG2891" t="s">
        <v>14117</v>
      </c>
      <c r="AH2891" s="21" t="str">
        <f t="shared" si="90"/>
        <v>YO27</v>
      </c>
      <c r="AI2891" s="21">
        <v>72.000000000000014</v>
      </c>
      <c r="AJ2891" s="21">
        <f t="shared" si="91"/>
        <v>100</v>
      </c>
      <c r="AK2891" s="21" t="s">
        <v>2060</v>
      </c>
      <c r="AL2891" t="s">
        <v>2551</v>
      </c>
      <c r="AM2891" t="s">
        <v>53</v>
      </c>
      <c r="AN2891" t="s">
        <v>2029</v>
      </c>
    </row>
    <row r="2892" spans="1:40" ht="15" hidden="1" thickTop="1" x14ac:dyDescent="0.35">
      <c r="A2892" t="s">
        <v>14048</v>
      </c>
      <c r="B2892" t="s">
        <v>14119</v>
      </c>
      <c r="C2892" t="s">
        <v>3203</v>
      </c>
      <c r="D2892" t="s">
        <v>14120</v>
      </c>
      <c r="E2892" t="s">
        <v>3231</v>
      </c>
      <c r="F2892">
        <v>1</v>
      </c>
      <c r="G2892" t="s">
        <v>2816</v>
      </c>
      <c r="H2892" t="s">
        <v>2620</v>
      </c>
      <c r="I2892" t="s">
        <v>2511</v>
      </c>
      <c r="J2892" t="s">
        <v>2826</v>
      </c>
      <c r="K2892" t="s">
        <v>2827</v>
      </c>
      <c r="L2892" t="s">
        <v>2058</v>
      </c>
      <c r="M2892" t="s">
        <v>2533</v>
      </c>
      <c r="N2892">
        <v>0</v>
      </c>
      <c r="O2892">
        <v>0</v>
      </c>
      <c r="P2892">
        <v>0</v>
      </c>
      <c r="Q2892">
        <v>12240</v>
      </c>
      <c r="R2892">
        <v>0</v>
      </c>
      <c r="S2892">
        <v>0</v>
      </c>
      <c r="T2892">
        <v>0</v>
      </c>
      <c r="U2892">
        <v>0</v>
      </c>
      <c r="V2892">
        <v>0</v>
      </c>
      <c r="W2892">
        <v>0</v>
      </c>
      <c r="X2892">
        <v>0</v>
      </c>
      <c r="Y2892">
        <v>0</v>
      </c>
      <c r="Z2892">
        <v>0</v>
      </c>
      <c r="AA2892">
        <v>0</v>
      </c>
      <c r="AB2892">
        <v>0</v>
      </c>
      <c r="AC2892">
        <v>0</v>
      </c>
      <c r="AD2892">
        <v>0</v>
      </c>
      <c r="AE2892">
        <v>0</v>
      </c>
      <c r="AF2892">
        <v>0</v>
      </c>
      <c r="AG2892" t="s">
        <v>14121</v>
      </c>
      <c r="AH2892" s="21" t="str">
        <f t="shared" si="90"/>
        <v>YO27</v>
      </c>
      <c r="AI2892" s="21">
        <v>54</v>
      </c>
      <c r="AJ2892" s="21">
        <f t="shared" si="91"/>
        <v>100</v>
      </c>
      <c r="AK2892" s="21" t="s">
        <v>2060</v>
      </c>
      <c r="AL2892" t="s">
        <v>2829</v>
      </c>
      <c r="AM2892" t="s">
        <v>53</v>
      </c>
      <c r="AN2892" t="s">
        <v>2029</v>
      </c>
    </row>
    <row r="2893" spans="1:40" ht="15" hidden="1" thickTop="1" x14ac:dyDescent="0.35">
      <c r="A2893" t="s">
        <v>14052</v>
      </c>
      <c r="B2893" t="s">
        <v>14123</v>
      </c>
      <c r="C2893" t="s">
        <v>76</v>
      </c>
      <c r="D2893" t="s">
        <v>14124</v>
      </c>
      <c r="E2893" t="s">
        <v>560</v>
      </c>
      <c r="F2893">
        <v>1</v>
      </c>
      <c r="G2893" t="s">
        <v>2055</v>
      </c>
      <c r="H2893" t="s">
        <v>2056</v>
      </c>
      <c r="I2893" t="s">
        <v>2511</v>
      </c>
      <c r="J2893" t="s">
        <v>67</v>
      </c>
      <c r="K2893" t="s">
        <v>68</v>
      </c>
      <c r="L2893" t="s">
        <v>2058</v>
      </c>
      <c r="M2893" t="s">
        <v>2059</v>
      </c>
      <c r="N2893">
        <v>0</v>
      </c>
      <c r="O2893">
        <v>0</v>
      </c>
      <c r="P2893">
        <v>0</v>
      </c>
      <c r="Q2893">
        <v>24480</v>
      </c>
      <c r="R2893">
        <v>0</v>
      </c>
      <c r="S2893">
        <v>0</v>
      </c>
      <c r="T2893">
        <v>0</v>
      </c>
      <c r="U2893">
        <v>0</v>
      </c>
      <c r="V2893">
        <v>0</v>
      </c>
      <c r="W2893">
        <v>0</v>
      </c>
      <c r="X2893">
        <v>0</v>
      </c>
      <c r="Y2893">
        <v>0</v>
      </c>
      <c r="Z2893">
        <v>0</v>
      </c>
      <c r="AA2893">
        <v>0</v>
      </c>
      <c r="AB2893">
        <v>0</v>
      </c>
      <c r="AC2893">
        <v>0</v>
      </c>
      <c r="AD2893">
        <v>0</v>
      </c>
      <c r="AE2893">
        <v>0</v>
      </c>
      <c r="AF2893">
        <v>0</v>
      </c>
      <c r="AG2893" t="s">
        <v>376</v>
      </c>
      <c r="AH2893" s="21" t="str">
        <f t="shared" si="90"/>
        <v>YR20</v>
      </c>
      <c r="AI2893" s="21">
        <v>107.92500000000001</v>
      </c>
      <c r="AJ2893" s="21">
        <f t="shared" si="91"/>
        <v>100</v>
      </c>
      <c r="AK2893" s="21" t="s">
        <v>2060</v>
      </c>
      <c r="AL2893" t="s">
        <v>70</v>
      </c>
      <c r="AM2893" t="s">
        <v>53</v>
      </c>
      <c r="AN2893" t="s">
        <v>2030</v>
      </c>
    </row>
    <row r="2894" spans="1:40" ht="15" hidden="1" thickTop="1" x14ac:dyDescent="0.35">
      <c r="A2894" t="s">
        <v>14056</v>
      </c>
      <c r="B2894" t="s">
        <v>14125</v>
      </c>
      <c r="C2894" t="s">
        <v>86</v>
      </c>
      <c r="D2894" t="s">
        <v>14126</v>
      </c>
      <c r="E2894" t="s">
        <v>72</v>
      </c>
      <c r="F2894">
        <v>2</v>
      </c>
      <c r="G2894" t="s">
        <v>2055</v>
      </c>
      <c r="H2894" t="s">
        <v>2056</v>
      </c>
      <c r="I2894" t="s">
        <v>2511</v>
      </c>
      <c r="J2894" t="s">
        <v>73</v>
      </c>
      <c r="K2894" t="s">
        <v>68</v>
      </c>
      <c r="L2894" t="s">
        <v>2058</v>
      </c>
      <c r="M2894" t="s">
        <v>2059</v>
      </c>
      <c r="N2894">
        <v>0</v>
      </c>
      <c r="O2894">
        <v>0</v>
      </c>
      <c r="P2894">
        <v>0</v>
      </c>
      <c r="Q2894">
        <v>24480</v>
      </c>
      <c r="R2894">
        <v>0</v>
      </c>
      <c r="S2894">
        <v>0</v>
      </c>
      <c r="T2894">
        <v>0</v>
      </c>
      <c r="U2894">
        <v>0</v>
      </c>
      <c r="V2894">
        <v>0</v>
      </c>
      <c r="W2894">
        <v>0</v>
      </c>
      <c r="X2894">
        <v>0</v>
      </c>
      <c r="Y2894">
        <v>0</v>
      </c>
      <c r="Z2894">
        <v>0</v>
      </c>
      <c r="AA2894">
        <v>0</v>
      </c>
      <c r="AB2894">
        <v>0</v>
      </c>
      <c r="AC2894">
        <v>0</v>
      </c>
      <c r="AD2894">
        <v>0</v>
      </c>
      <c r="AE2894">
        <v>0</v>
      </c>
      <c r="AF2894">
        <v>0</v>
      </c>
      <c r="AG2894" t="s">
        <v>377</v>
      </c>
      <c r="AH2894" s="21" t="str">
        <f t="shared" si="90"/>
        <v>YO27</v>
      </c>
      <c r="AI2894" s="21">
        <v>107.92500000000001</v>
      </c>
      <c r="AJ2894" s="21">
        <f t="shared" si="91"/>
        <v>100</v>
      </c>
      <c r="AK2894" s="21" t="s">
        <v>2060</v>
      </c>
      <c r="AL2894" t="s">
        <v>75</v>
      </c>
      <c r="AM2894" t="s">
        <v>53</v>
      </c>
      <c r="AN2894" t="s">
        <v>2031</v>
      </c>
    </row>
    <row r="2895" spans="1:40" ht="15" hidden="1" thickTop="1" x14ac:dyDescent="0.35">
      <c r="A2895" t="s">
        <v>14060</v>
      </c>
      <c r="B2895" t="s">
        <v>14128</v>
      </c>
      <c r="C2895" t="s">
        <v>2506</v>
      </c>
      <c r="D2895" t="s">
        <v>14129</v>
      </c>
      <c r="E2895" t="s">
        <v>2508</v>
      </c>
      <c r="F2895">
        <v>2</v>
      </c>
      <c r="G2895" t="s">
        <v>2509</v>
      </c>
      <c r="H2895" t="s">
        <v>2510</v>
      </c>
      <c r="I2895" t="s">
        <v>2511</v>
      </c>
      <c r="J2895" t="s">
        <v>2512</v>
      </c>
      <c r="K2895" t="s">
        <v>2513</v>
      </c>
      <c r="L2895" t="s">
        <v>2058</v>
      </c>
      <c r="M2895" t="s">
        <v>2170</v>
      </c>
      <c r="N2895">
        <v>0</v>
      </c>
      <c r="O2895">
        <v>0</v>
      </c>
      <c r="P2895">
        <v>0</v>
      </c>
      <c r="Q2895">
        <v>15300</v>
      </c>
      <c r="R2895">
        <v>0</v>
      </c>
      <c r="S2895">
        <v>0</v>
      </c>
      <c r="T2895">
        <v>0</v>
      </c>
      <c r="U2895">
        <v>0</v>
      </c>
      <c r="V2895">
        <v>0</v>
      </c>
      <c r="W2895">
        <v>0</v>
      </c>
      <c r="X2895">
        <v>0</v>
      </c>
      <c r="Y2895">
        <v>0</v>
      </c>
      <c r="Z2895">
        <v>0</v>
      </c>
      <c r="AA2895">
        <v>0</v>
      </c>
      <c r="AB2895">
        <v>0</v>
      </c>
      <c r="AC2895">
        <v>0</v>
      </c>
      <c r="AD2895">
        <v>0</v>
      </c>
      <c r="AE2895">
        <v>0</v>
      </c>
      <c r="AF2895">
        <v>0</v>
      </c>
      <c r="AG2895" t="s">
        <v>14130</v>
      </c>
      <c r="AH2895" s="21" t="str">
        <f t="shared" si="90"/>
        <v>YO27</v>
      </c>
      <c r="AI2895" s="21">
        <v>67.5</v>
      </c>
      <c r="AJ2895" s="21">
        <f t="shared" si="91"/>
        <v>100</v>
      </c>
      <c r="AK2895" s="21" t="s">
        <v>2060</v>
      </c>
      <c r="AL2895" t="s">
        <v>2515</v>
      </c>
      <c r="AM2895" t="s">
        <v>53</v>
      </c>
      <c r="AN2895" t="s">
        <v>2031</v>
      </c>
    </row>
    <row r="2896" spans="1:40" ht="15" hidden="1" thickTop="1" x14ac:dyDescent="0.35">
      <c r="A2896" t="s">
        <v>14063</v>
      </c>
      <c r="B2896" t="s">
        <v>14132</v>
      </c>
      <c r="C2896" t="s">
        <v>3203</v>
      </c>
      <c r="D2896" t="s">
        <v>14133</v>
      </c>
      <c r="E2896" t="s">
        <v>2825</v>
      </c>
      <c r="F2896">
        <v>1</v>
      </c>
      <c r="G2896" t="s">
        <v>2816</v>
      </c>
      <c r="H2896" t="s">
        <v>2620</v>
      </c>
      <c r="I2896" t="s">
        <v>2511</v>
      </c>
      <c r="J2896" t="s">
        <v>2826</v>
      </c>
      <c r="K2896" t="s">
        <v>2827</v>
      </c>
      <c r="L2896" t="s">
        <v>2058</v>
      </c>
      <c r="M2896" t="s">
        <v>2170</v>
      </c>
      <c r="N2896">
        <v>1</v>
      </c>
      <c r="O2896">
        <v>31</v>
      </c>
      <c r="P2896">
        <v>0.2</v>
      </c>
      <c r="Q2896">
        <v>15300</v>
      </c>
      <c r="R2896">
        <v>1</v>
      </c>
      <c r="S2896">
        <v>31</v>
      </c>
      <c r="T2896">
        <v>0.2</v>
      </c>
      <c r="U2896">
        <v>0</v>
      </c>
      <c r="V2896">
        <v>0</v>
      </c>
      <c r="W2896">
        <v>0</v>
      </c>
      <c r="X2896">
        <v>0</v>
      </c>
      <c r="Y2896">
        <v>0</v>
      </c>
      <c r="Z2896">
        <v>0</v>
      </c>
      <c r="AA2896">
        <v>0</v>
      </c>
      <c r="AB2896">
        <v>0</v>
      </c>
      <c r="AC2896">
        <v>0</v>
      </c>
      <c r="AD2896">
        <v>0</v>
      </c>
      <c r="AE2896">
        <v>0</v>
      </c>
      <c r="AF2896">
        <v>0</v>
      </c>
      <c r="AG2896" t="s">
        <v>14134</v>
      </c>
      <c r="AH2896" s="21" t="str">
        <f t="shared" si="90"/>
        <v>YO27</v>
      </c>
      <c r="AI2896" s="21">
        <v>67.5</v>
      </c>
      <c r="AJ2896" s="21">
        <f t="shared" si="91"/>
        <v>99.797385620915037</v>
      </c>
      <c r="AK2896" s="21" t="s">
        <v>2060</v>
      </c>
      <c r="AL2896" t="s">
        <v>2829</v>
      </c>
      <c r="AM2896" t="s">
        <v>53</v>
      </c>
      <c r="AN2896" t="s">
        <v>2030</v>
      </c>
    </row>
    <row r="2897" spans="1:40" ht="15" hidden="1" thickTop="1" x14ac:dyDescent="0.35">
      <c r="A2897" t="s">
        <v>14067</v>
      </c>
      <c r="B2897" t="s">
        <v>14136</v>
      </c>
      <c r="C2897" t="s">
        <v>4416</v>
      </c>
      <c r="D2897" t="s">
        <v>14137</v>
      </c>
      <c r="E2897" t="s">
        <v>2608</v>
      </c>
      <c r="F2897">
        <v>1</v>
      </c>
      <c r="G2897" t="s">
        <v>2609</v>
      </c>
      <c r="H2897" t="s">
        <v>2577</v>
      </c>
      <c r="I2897" t="s">
        <v>2511</v>
      </c>
      <c r="J2897" t="s">
        <v>2764</v>
      </c>
      <c r="K2897" t="s">
        <v>2765</v>
      </c>
      <c r="L2897" t="s">
        <v>2058</v>
      </c>
      <c r="M2897" t="s">
        <v>2059</v>
      </c>
      <c r="N2897">
        <v>0</v>
      </c>
      <c r="O2897">
        <v>0</v>
      </c>
      <c r="P2897">
        <v>0</v>
      </c>
      <c r="Q2897">
        <v>24480</v>
      </c>
      <c r="R2897">
        <v>0</v>
      </c>
      <c r="S2897">
        <v>0</v>
      </c>
      <c r="T2897">
        <v>0</v>
      </c>
      <c r="U2897">
        <v>0</v>
      </c>
      <c r="V2897">
        <v>0</v>
      </c>
      <c r="W2897">
        <v>0</v>
      </c>
      <c r="X2897">
        <v>0</v>
      </c>
      <c r="Y2897">
        <v>0</v>
      </c>
      <c r="Z2897">
        <v>0</v>
      </c>
      <c r="AA2897">
        <v>0</v>
      </c>
      <c r="AB2897">
        <v>0</v>
      </c>
      <c r="AC2897">
        <v>0</v>
      </c>
      <c r="AD2897">
        <v>0</v>
      </c>
      <c r="AE2897">
        <v>0</v>
      </c>
      <c r="AF2897">
        <v>0</v>
      </c>
      <c r="AG2897" t="s">
        <v>14138</v>
      </c>
      <c r="AH2897" s="21" t="str">
        <f t="shared" si="90"/>
        <v>YN23</v>
      </c>
      <c r="AI2897" s="21">
        <v>107.92500000000001</v>
      </c>
      <c r="AJ2897" s="21">
        <f t="shared" si="91"/>
        <v>100</v>
      </c>
      <c r="AK2897" s="21" t="s">
        <v>2060</v>
      </c>
      <c r="AL2897" t="s">
        <v>2613</v>
      </c>
      <c r="AM2897" t="s">
        <v>53</v>
      </c>
      <c r="AN2897" t="s">
        <v>2030</v>
      </c>
    </row>
    <row r="2898" spans="1:40" ht="15" hidden="1" thickTop="1" x14ac:dyDescent="0.35">
      <c r="A2898" t="s">
        <v>14071</v>
      </c>
      <c r="B2898" t="s">
        <v>14140</v>
      </c>
      <c r="C2898" t="s">
        <v>4541</v>
      </c>
      <c r="D2898" t="s">
        <v>14141</v>
      </c>
      <c r="E2898" t="s">
        <v>3430</v>
      </c>
      <c r="F2898">
        <v>1</v>
      </c>
      <c r="G2898" t="s">
        <v>2576</v>
      </c>
      <c r="H2898" t="s">
        <v>2577</v>
      </c>
      <c r="I2898" t="s">
        <v>2511</v>
      </c>
      <c r="J2898" t="s">
        <v>2764</v>
      </c>
      <c r="K2898" t="s">
        <v>2765</v>
      </c>
      <c r="L2898" t="s">
        <v>2058</v>
      </c>
      <c r="M2898" t="s">
        <v>2170</v>
      </c>
      <c r="N2898">
        <v>2</v>
      </c>
      <c r="O2898">
        <v>134</v>
      </c>
      <c r="P2898">
        <v>0.88</v>
      </c>
      <c r="Q2898">
        <v>15300</v>
      </c>
      <c r="R2898">
        <v>0</v>
      </c>
      <c r="S2898">
        <v>0</v>
      </c>
      <c r="T2898">
        <v>0</v>
      </c>
      <c r="U2898">
        <v>0</v>
      </c>
      <c r="V2898">
        <v>0</v>
      </c>
      <c r="W2898">
        <v>0</v>
      </c>
      <c r="X2898">
        <v>1</v>
      </c>
      <c r="Y2898">
        <v>58</v>
      </c>
      <c r="Z2898">
        <v>0.38</v>
      </c>
      <c r="AA2898">
        <v>1</v>
      </c>
      <c r="AB2898">
        <v>76</v>
      </c>
      <c r="AC2898">
        <v>0.5</v>
      </c>
      <c r="AD2898">
        <v>0</v>
      </c>
      <c r="AE2898">
        <v>0</v>
      </c>
      <c r="AF2898">
        <v>0</v>
      </c>
      <c r="AG2898" t="s">
        <v>14142</v>
      </c>
      <c r="AH2898" s="21" t="str">
        <f t="shared" si="90"/>
        <v>YK19</v>
      </c>
      <c r="AI2898" s="21">
        <v>67.5</v>
      </c>
      <c r="AJ2898" s="21">
        <f t="shared" si="91"/>
        <v>99.124183006535944</v>
      </c>
      <c r="AK2898" s="21" t="s">
        <v>2063</v>
      </c>
      <c r="AL2898" t="s">
        <v>2613</v>
      </c>
      <c r="AM2898" t="s">
        <v>53</v>
      </c>
      <c r="AN2898" t="s">
        <v>2029</v>
      </c>
    </row>
    <row r="2899" spans="1:40" ht="15" hidden="1" thickTop="1" x14ac:dyDescent="0.35">
      <c r="A2899" t="s">
        <v>14074</v>
      </c>
      <c r="B2899" t="s">
        <v>14144</v>
      </c>
      <c r="C2899" t="s">
        <v>5447</v>
      </c>
      <c r="D2899" t="s">
        <v>14145</v>
      </c>
      <c r="E2899" t="s">
        <v>2705</v>
      </c>
      <c r="F2899">
        <v>1</v>
      </c>
      <c r="G2899" t="s">
        <v>2593</v>
      </c>
      <c r="H2899" t="s">
        <v>2056</v>
      </c>
      <c r="I2899" t="s">
        <v>2511</v>
      </c>
      <c r="J2899" t="s">
        <v>2594</v>
      </c>
      <c r="K2899" t="s">
        <v>65</v>
      </c>
      <c r="L2899" t="s">
        <v>2058</v>
      </c>
      <c r="M2899" t="s">
        <v>2170</v>
      </c>
      <c r="N2899">
        <v>0</v>
      </c>
      <c r="O2899">
        <v>0</v>
      </c>
      <c r="P2899">
        <v>0</v>
      </c>
      <c r="Q2899">
        <v>15300</v>
      </c>
      <c r="R2899">
        <v>0</v>
      </c>
      <c r="S2899">
        <v>0</v>
      </c>
      <c r="T2899">
        <v>0</v>
      </c>
      <c r="U2899">
        <v>0</v>
      </c>
      <c r="V2899">
        <v>0</v>
      </c>
      <c r="W2899">
        <v>0</v>
      </c>
      <c r="X2899">
        <v>0</v>
      </c>
      <c r="Y2899">
        <v>0</v>
      </c>
      <c r="Z2899">
        <v>0</v>
      </c>
      <c r="AA2899">
        <v>0</v>
      </c>
      <c r="AB2899">
        <v>0</v>
      </c>
      <c r="AC2899">
        <v>0</v>
      </c>
      <c r="AD2899">
        <v>0</v>
      </c>
      <c r="AE2899">
        <v>0</v>
      </c>
      <c r="AF2899">
        <v>0</v>
      </c>
      <c r="AG2899" t="s">
        <v>14146</v>
      </c>
      <c r="AH2899" s="21" t="str">
        <f t="shared" si="90"/>
        <v>YO27</v>
      </c>
      <c r="AI2899" s="21">
        <v>67.5</v>
      </c>
      <c r="AJ2899" s="21">
        <f t="shared" si="91"/>
        <v>100</v>
      </c>
      <c r="AK2899" s="21" t="s">
        <v>2060</v>
      </c>
      <c r="AL2899" t="s">
        <v>2527</v>
      </c>
      <c r="AM2899" t="s">
        <v>53</v>
      </c>
      <c r="AN2899" t="s">
        <v>2031</v>
      </c>
    </row>
    <row r="2900" spans="1:40" ht="15" hidden="1" thickTop="1" x14ac:dyDescent="0.35">
      <c r="A2900" t="s">
        <v>14078</v>
      </c>
      <c r="B2900" t="s">
        <v>14148</v>
      </c>
      <c r="C2900" t="s">
        <v>2530</v>
      </c>
      <c r="D2900" t="s">
        <v>14149</v>
      </c>
      <c r="E2900" t="s">
        <v>558</v>
      </c>
      <c r="F2900">
        <v>2</v>
      </c>
      <c r="G2900" t="s">
        <v>2524</v>
      </c>
      <c r="H2900" t="s">
        <v>2056</v>
      </c>
      <c r="I2900" t="s">
        <v>2511</v>
      </c>
      <c r="J2900" t="s">
        <v>2532</v>
      </c>
      <c r="K2900" t="s">
        <v>62</v>
      </c>
      <c r="L2900" t="s">
        <v>2058</v>
      </c>
      <c r="M2900" t="s">
        <v>2059</v>
      </c>
      <c r="N2900">
        <v>3</v>
      </c>
      <c r="O2900">
        <v>181</v>
      </c>
      <c r="P2900">
        <v>0.74</v>
      </c>
      <c r="Q2900">
        <v>24480</v>
      </c>
      <c r="R2900">
        <v>1</v>
      </c>
      <c r="S2900">
        <v>60</v>
      </c>
      <c r="T2900">
        <v>0.25</v>
      </c>
      <c r="U2900">
        <v>0</v>
      </c>
      <c r="V2900">
        <v>0</v>
      </c>
      <c r="W2900">
        <v>0</v>
      </c>
      <c r="X2900">
        <v>2</v>
      </c>
      <c r="Y2900">
        <v>121</v>
      </c>
      <c r="Z2900">
        <v>0.49</v>
      </c>
      <c r="AA2900">
        <v>0</v>
      </c>
      <c r="AB2900">
        <v>0</v>
      </c>
      <c r="AC2900">
        <v>0</v>
      </c>
      <c r="AD2900">
        <v>0</v>
      </c>
      <c r="AE2900">
        <v>0</v>
      </c>
      <c r="AF2900">
        <v>0</v>
      </c>
      <c r="AG2900" t="s">
        <v>14150</v>
      </c>
      <c r="AH2900" s="21" t="str">
        <f t="shared" si="90"/>
        <v>YO27</v>
      </c>
      <c r="AI2900" s="21">
        <v>107.92500000000001</v>
      </c>
      <c r="AJ2900" s="21">
        <f t="shared" si="91"/>
        <v>99.260620915032675</v>
      </c>
      <c r="AK2900" s="21" t="s">
        <v>2063</v>
      </c>
      <c r="AL2900" t="s">
        <v>2527</v>
      </c>
      <c r="AM2900" t="s">
        <v>53</v>
      </c>
      <c r="AN2900" t="s">
        <v>2029</v>
      </c>
    </row>
    <row r="2901" spans="1:40" ht="15" hidden="1" thickTop="1" x14ac:dyDescent="0.35">
      <c r="A2901" t="s">
        <v>14082</v>
      </c>
      <c r="B2901" t="s">
        <v>14152</v>
      </c>
      <c r="C2901" t="s">
        <v>5259</v>
      </c>
      <c r="D2901" t="s">
        <v>14153</v>
      </c>
      <c r="E2901" t="s">
        <v>2938</v>
      </c>
      <c r="F2901">
        <v>1</v>
      </c>
      <c r="G2901" t="s">
        <v>2593</v>
      </c>
      <c r="H2901" t="s">
        <v>2056</v>
      </c>
      <c r="I2901" t="s">
        <v>2511</v>
      </c>
      <c r="J2901" t="s">
        <v>3250</v>
      </c>
      <c r="K2901" t="s">
        <v>65</v>
      </c>
      <c r="L2901" t="s">
        <v>2058</v>
      </c>
      <c r="M2901" t="s">
        <v>2059</v>
      </c>
      <c r="N2901">
        <v>0</v>
      </c>
      <c r="O2901">
        <v>0</v>
      </c>
      <c r="P2901">
        <v>0</v>
      </c>
      <c r="Q2901">
        <v>24480</v>
      </c>
      <c r="R2901">
        <v>0</v>
      </c>
      <c r="S2901">
        <v>0</v>
      </c>
      <c r="T2901">
        <v>0</v>
      </c>
      <c r="U2901">
        <v>0</v>
      </c>
      <c r="V2901">
        <v>0</v>
      </c>
      <c r="W2901">
        <v>0</v>
      </c>
      <c r="X2901">
        <v>0</v>
      </c>
      <c r="Y2901">
        <v>0</v>
      </c>
      <c r="Z2901">
        <v>0</v>
      </c>
      <c r="AA2901">
        <v>0</v>
      </c>
      <c r="AB2901">
        <v>0</v>
      </c>
      <c r="AC2901">
        <v>0</v>
      </c>
      <c r="AD2901">
        <v>0</v>
      </c>
      <c r="AE2901">
        <v>0</v>
      </c>
      <c r="AF2901">
        <v>0</v>
      </c>
      <c r="AG2901" t="s">
        <v>14154</v>
      </c>
      <c r="AH2901" s="21" t="str">
        <f t="shared" si="90"/>
        <v>YO27</v>
      </c>
      <c r="AI2901" s="21">
        <v>107.92500000000001</v>
      </c>
      <c r="AJ2901" s="21">
        <f t="shared" si="91"/>
        <v>100</v>
      </c>
      <c r="AK2901" s="21" t="s">
        <v>2060</v>
      </c>
      <c r="AL2901" t="s">
        <v>2527</v>
      </c>
      <c r="AM2901" t="s">
        <v>53</v>
      </c>
      <c r="AN2901" t="s">
        <v>2032</v>
      </c>
    </row>
    <row r="2902" spans="1:40" ht="15" hidden="1" thickTop="1" x14ac:dyDescent="0.35">
      <c r="A2902" t="s">
        <v>14086</v>
      </c>
      <c r="B2902" t="s">
        <v>14156</v>
      </c>
      <c r="C2902" t="s">
        <v>3809</v>
      </c>
      <c r="D2902" t="s">
        <v>14157</v>
      </c>
      <c r="E2902" t="s">
        <v>2825</v>
      </c>
      <c r="F2902">
        <v>1</v>
      </c>
      <c r="G2902" t="s">
        <v>2816</v>
      </c>
      <c r="H2902" t="s">
        <v>2620</v>
      </c>
      <c r="I2902" t="s">
        <v>2511</v>
      </c>
      <c r="J2902" t="s">
        <v>2826</v>
      </c>
      <c r="K2902" t="s">
        <v>2827</v>
      </c>
      <c r="L2902" t="s">
        <v>2058</v>
      </c>
      <c r="M2902" t="s">
        <v>2059</v>
      </c>
      <c r="N2902">
        <v>0</v>
      </c>
      <c r="O2902">
        <v>0</v>
      </c>
      <c r="P2902">
        <v>0</v>
      </c>
      <c r="Q2902">
        <v>24480</v>
      </c>
      <c r="R2902">
        <v>0</v>
      </c>
      <c r="S2902">
        <v>0</v>
      </c>
      <c r="T2902">
        <v>0</v>
      </c>
      <c r="U2902">
        <v>0</v>
      </c>
      <c r="V2902">
        <v>0</v>
      </c>
      <c r="W2902">
        <v>0</v>
      </c>
      <c r="X2902">
        <v>0</v>
      </c>
      <c r="Y2902">
        <v>0</v>
      </c>
      <c r="Z2902">
        <v>0</v>
      </c>
      <c r="AA2902">
        <v>0</v>
      </c>
      <c r="AB2902">
        <v>0</v>
      </c>
      <c r="AC2902">
        <v>0</v>
      </c>
      <c r="AD2902">
        <v>0</v>
      </c>
      <c r="AE2902">
        <v>0</v>
      </c>
      <c r="AF2902">
        <v>0</v>
      </c>
      <c r="AG2902" t="s">
        <v>14158</v>
      </c>
      <c r="AH2902" s="21" t="str">
        <f t="shared" si="90"/>
        <v>YO27</v>
      </c>
      <c r="AI2902" s="21">
        <v>107.92500000000001</v>
      </c>
      <c r="AJ2902" s="21">
        <f t="shared" si="91"/>
        <v>100</v>
      </c>
      <c r="AK2902" s="21" t="s">
        <v>2060</v>
      </c>
      <c r="AL2902" t="s">
        <v>2829</v>
      </c>
      <c r="AM2902" t="s">
        <v>53</v>
      </c>
      <c r="AN2902" t="s">
        <v>2031</v>
      </c>
    </row>
    <row r="2903" spans="1:40" ht="15" hidden="1" thickTop="1" x14ac:dyDescent="0.35">
      <c r="A2903" t="s">
        <v>14089</v>
      </c>
      <c r="B2903" t="s">
        <v>14163</v>
      </c>
      <c r="C2903" t="s">
        <v>76</v>
      </c>
      <c r="D2903" t="s">
        <v>14164</v>
      </c>
      <c r="E2903" t="s">
        <v>560</v>
      </c>
      <c r="F2903">
        <v>1</v>
      </c>
      <c r="G2903" t="s">
        <v>2055</v>
      </c>
      <c r="H2903" t="s">
        <v>2056</v>
      </c>
      <c r="I2903" t="s">
        <v>2511</v>
      </c>
      <c r="J2903" t="s">
        <v>67</v>
      </c>
      <c r="K2903" t="s">
        <v>68</v>
      </c>
      <c r="L2903" t="s">
        <v>2058</v>
      </c>
      <c r="M2903" t="s">
        <v>2059</v>
      </c>
      <c r="N2903">
        <v>1</v>
      </c>
      <c r="O2903">
        <v>33</v>
      </c>
      <c r="P2903">
        <v>0.13</v>
      </c>
      <c r="Q2903">
        <v>24480</v>
      </c>
      <c r="R2903">
        <v>1</v>
      </c>
      <c r="S2903">
        <v>33</v>
      </c>
      <c r="T2903">
        <v>0.13</v>
      </c>
      <c r="U2903">
        <v>0</v>
      </c>
      <c r="V2903">
        <v>0</v>
      </c>
      <c r="W2903">
        <v>0</v>
      </c>
      <c r="X2903">
        <v>0</v>
      </c>
      <c r="Y2903">
        <v>0</v>
      </c>
      <c r="Z2903">
        <v>0</v>
      </c>
      <c r="AA2903">
        <v>0</v>
      </c>
      <c r="AB2903">
        <v>0</v>
      </c>
      <c r="AC2903">
        <v>0</v>
      </c>
      <c r="AD2903">
        <v>0</v>
      </c>
      <c r="AE2903">
        <v>0</v>
      </c>
      <c r="AF2903">
        <v>0</v>
      </c>
      <c r="AG2903" t="s">
        <v>378</v>
      </c>
      <c r="AH2903" s="21" t="str">
        <f t="shared" si="90"/>
        <v>YO27</v>
      </c>
      <c r="AI2903" s="21">
        <v>107.92500000000001</v>
      </c>
      <c r="AJ2903" s="21">
        <f t="shared" si="91"/>
        <v>99.865196078431367</v>
      </c>
      <c r="AK2903" s="21" t="s">
        <v>2060</v>
      </c>
      <c r="AL2903" t="s">
        <v>70</v>
      </c>
      <c r="AM2903" t="s">
        <v>53</v>
      </c>
      <c r="AN2903" t="s">
        <v>2030</v>
      </c>
    </row>
    <row r="2904" spans="1:40" ht="15" hidden="1" thickTop="1" x14ac:dyDescent="0.35">
      <c r="A2904" t="s">
        <v>14093</v>
      </c>
      <c r="B2904" t="s">
        <v>14166</v>
      </c>
      <c r="C2904" t="s">
        <v>5720</v>
      </c>
      <c r="D2904" t="s">
        <v>14167</v>
      </c>
      <c r="E2904" t="s">
        <v>2667</v>
      </c>
      <c r="F2904">
        <v>1</v>
      </c>
      <c r="G2904" t="s">
        <v>2509</v>
      </c>
      <c r="H2904" t="s">
        <v>2510</v>
      </c>
      <c r="I2904" t="s">
        <v>2511</v>
      </c>
      <c r="J2904" t="s">
        <v>3168</v>
      </c>
      <c r="K2904" t="s">
        <v>2669</v>
      </c>
      <c r="L2904" t="s">
        <v>2058</v>
      </c>
      <c r="M2904" t="s">
        <v>2059</v>
      </c>
      <c r="N2904">
        <v>3</v>
      </c>
      <c r="O2904">
        <v>118</v>
      </c>
      <c r="P2904">
        <v>0.48</v>
      </c>
      <c r="Q2904">
        <v>24480</v>
      </c>
      <c r="R2904">
        <v>0</v>
      </c>
      <c r="S2904">
        <v>0</v>
      </c>
      <c r="T2904">
        <v>0</v>
      </c>
      <c r="U2904">
        <v>0</v>
      </c>
      <c r="V2904">
        <v>0</v>
      </c>
      <c r="W2904">
        <v>0</v>
      </c>
      <c r="X2904">
        <v>3</v>
      </c>
      <c r="Y2904">
        <v>118</v>
      </c>
      <c r="Z2904">
        <v>0.48</v>
      </c>
      <c r="AA2904">
        <v>0</v>
      </c>
      <c r="AB2904">
        <v>0</v>
      </c>
      <c r="AC2904">
        <v>0</v>
      </c>
      <c r="AD2904">
        <v>0</v>
      </c>
      <c r="AE2904">
        <v>0</v>
      </c>
      <c r="AF2904">
        <v>0</v>
      </c>
      <c r="AG2904" t="s">
        <v>14168</v>
      </c>
      <c r="AH2904" s="21" t="str">
        <f t="shared" si="90"/>
        <v>YR21</v>
      </c>
      <c r="AI2904" s="21">
        <v>107.92500000000001</v>
      </c>
      <c r="AJ2904" s="21">
        <f t="shared" si="91"/>
        <v>99.517973856209153</v>
      </c>
      <c r="AK2904" s="21" t="s">
        <v>2063</v>
      </c>
      <c r="AL2904" t="s">
        <v>2515</v>
      </c>
      <c r="AM2904" t="s">
        <v>53</v>
      </c>
      <c r="AN2904" t="s">
        <v>2032</v>
      </c>
    </row>
    <row r="2905" spans="1:40" ht="15" hidden="1" thickTop="1" x14ac:dyDescent="0.35">
      <c r="A2905" t="s">
        <v>14096</v>
      </c>
      <c r="B2905" t="s">
        <v>14170</v>
      </c>
      <c r="C2905" t="s">
        <v>3113</v>
      </c>
      <c r="D2905" t="s">
        <v>14171</v>
      </c>
      <c r="E2905" t="s">
        <v>3668</v>
      </c>
      <c r="F2905">
        <v>1</v>
      </c>
      <c r="G2905" t="s">
        <v>2816</v>
      </c>
      <c r="H2905" t="s">
        <v>2620</v>
      </c>
      <c r="I2905" t="s">
        <v>2511</v>
      </c>
      <c r="J2905" t="s">
        <v>3116</v>
      </c>
      <c r="K2905" t="s">
        <v>2818</v>
      </c>
      <c r="L2905" t="s">
        <v>2058</v>
      </c>
      <c r="M2905" t="s">
        <v>2059</v>
      </c>
      <c r="N2905">
        <v>0</v>
      </c>
      <c r="O2905">
        <v>0</v>
      </c>
      <c r="P2905">
        <v>0</v>
      </c>
      <c r="Q2905">
        <v>24480</v>
      </c>
      <c r="R2905">
        <v>0</v>
      </c>
      <c r="S2905">
        <v>0</v>
      </c>
      <c r="T2905">
        <v>0</v>
      </c>
      <c r="U2905">
        <v>0</v>
      </c>
      <c r="V2905">
        <v>0</v>
      </c>
      <c r="W2905">
        <v>0</v>
      </c>
      <c r="X2905">
        <v>0</v>
      </c>
      <c r="Y2905">
        <v>0</v>
      </c>
      <c r="Z2905">
        <v>0</v>
      </c>
      <c r="AA2905">
        <v>0</v>
      </c>
      <c r="AB2905">
        <v>0</v>
      </c>
      <c r="AC2905">
        <v>0</v>
      </c>
      <c r="AD2905">
        <v>0</v>
      </c>
      <c r="AE2905">
        <v>0</v>
      </c>
      <c r="AF2905">
        <v>0</v>
      </c>
      <c r="AG2905" t="s">
        <v>14172</v>
      </c>
      <c r="AH2905" s="21" t="str">
        <f t="shared" si="90"/>
        <v>YR20</v>
      </c>
      <c r="AI2905" s="21">
        <v>107.92500000000001</v>
      </c>
      <c r="AJ2905" s="21">
        <f t="shared" si="91"/>
        <v>100</v>
      </c>
      <c r="AK2905" s="21" t="s">
        <v>2060</v>
      </c>
      <c r="AL2905" t="s">
        <v>3118</v>
      </c>
      <c r="AM2905" t="s">
        <v>53</v>
      </c>
      <c r="AN2905" t="s">
        <v>2029</v>
      </c>
    </row>
    <row r="2906" spans="1:40" ht="15" hidden="1" thickTop="1" x14ac:dyDescent="0.35">
      <c r="A2906" t="s">
        <v>8439</v>
      </c>
      <c r="B2906" t="s">
        <v>14173</v>
      </c>
      <c r="C2906" t="s">
        <v>3901</v>
      </c>
      <c r="D2906" t="s">
        <v>14174</v>
      </c>
      <c r="E2906" t="s">
        <v>3903</v>
      </c>
      <c r="F2906">
        <v>1</v>
      </c>
      <c r="G2906" t="s">
        <v>2619</v>
      </c>
      <c r="H2906" t="s">
        <v>2620</v>
      </c>
      <c r="I2906" t="s">
        <v>2511</v>
      </c>
      <c r="J2906" t="s">
        <v>3904</v>
      </c>
      <c r="K2906" t="s">
        <v>2622</v>
      </c>
      <c r="L2906" t="s">
        <v>2058</v>
      </c>
      <c r="M2906" t="s">
        <v>2059</v>
      </c>
      <c r="N2906">
        <v>0</v>
      </c>
      <c r="O2906">
        <v>0</v>
      </c>
      <c r="P2906">
        <v>0</v>
      </c>
      <c r="Q2906">
        <v>24480</v>
      </c>
      <c r="R2906">
        <v>0</v>
      </c>
      <c r="S2906">
        <v>0</v>
      </c>
      <c r="T2906">
        <v>0</v>
      </c>
      <c r="U2906">
        <v>0</v>
      </c>
      <c r="V2906">
        <v>0</v>
      </c>
      <c r="W2906">
        <v>0</v>
      </c>
      <c r="X2906">
        <v>0</v>
      </c>
      <c r="Y2906">
        <v>0</v>
      </c>
      <c r="Z2906">
        <v>0</v>
      </c>
      <c r="AA2906">
        <v>0</v>
      </c>
      <c r="AB2906">
        <v>0</v>
      </c>
      <c r="AC2906">
        <v>0</v>
      </c>
      <c r="AD2906">
        <v>0</v>
      </c>
      <c r="AE2906">
        <v>0</v>
      </c>
      <c r="AF2906">
        <v>0</v>
      </c>
      <c r="AG2906" t="s">
        <v>14175</v>
      </c>
      <c r="AH2906" s="21" t="str">
        <f t="shared" si="90"/>
        <v>YO27</v>
      </c>
      <c r="AI2906" s="21">
        <v>107.92500000000001</v>
      </c>
      <c r="AJ2906" s="21">
        <f t="shared" si="91"/>
        <v>100</v>
      </c>
      <c r="AK2906" s="21" t="s">
        <v>2060</v>
      </c>
      <c r="AL2906" t="s">
        <v>2624</v>
      </c>
      <c r="AM2906" t="s">
        <v>53</v>
      </c>
      <c r="AN2906" t="s">
        <v>2029</v>
      </c>
    </row>
    <row r="2907" spans="1:40" ht="15" hidden="1" thickTop="1" x14ac:dyDescent="0.35">
      <c r="A2907" t="s">
        <v>14103</v>
      </c>
      <c r="B2907" t="s">
        <v>14177</v>
      </c>
      <c r="C2907" t="s">
        <v>14178</v>
      </c>
      <c r="D2907" t="s">
        <v>14179</v>
      </c>
      <c r="E2907" t="s">
        <v>2938</v>
      </c>
      <c r="F2907">
        <v>1</v>
      </c>
      <c r="G2907" t="s">
        <v>2593</v>
      </c>
      <c r="H2907" t="s">
        <v>2056</v>
      </c>
      <c r="I2907" t="s">
        <v>2511</v>
      </c>
      <c r="J2907" t="s">
        <v>14180</v>
      </c>
      <c r="K2907" t="s">
        <v>65</v>
      </c>
      <c r="L2907" t="s">
        <v>2058</v>
      </c>
      <c r="M2907" t="s">
        <v>2170</v>
      </c>
      <c r="N2907">
        <v>0</v>
      </c>
      <c r="O2907">
        <v>0</v>
      </c>
      <c r="P2907">
        <v>0</v>
      </c>
      <c r="Q2907">
        <v>15300</v>
      </c>
      <c r="R2907">
        <v>0</v>
      </c>
      <c r="S2907">
        <v>0</v>
      </c>
      <c r="T2907">
        <v>0</v>
      </c>
      <c r="U2907">
        <v>0</v>
      </c>
      <c r="V2907">
        <v>0</v>
      </c>
      <c r="W2907">
        <v>0</v>
      </c>
      <c r="X2907">
        <v>0</v>
      </c>
      <c r="Y2907">
        <v>0</v>
      </c>
      <c r="Z2907">
        <v>0</v>
      </c>
      <c r="AA2907">
        <v>0</v>
      </c>
      <c r="AB2907">
        <v>0</v>
      </c>
      <c r="AC2907">
        <v>0</v>
      </c>
      <c r="AD2907">
        <v>0</v>
      </c>
      <c r="AE2907">
        <v>0</v>
      </c>
      <c r="AF2907">
        <v>0</v>
      </c>
      <c r="AG2907" t="s">
        <v>14181</v>
      </c>
      <c r="AH2907" s="21" t="str">
        <f t="shared" si="90"/>
        <v>YO27</v>
      </c>
      <c r="AI2907" s="21">
        <v>67.5</v>
      </c>
      <c r="AJ2907" s="21">
        <f t="shared" si="91"/>
        <v>100</v>
      </c>
      <c r="AK2907" s="21" t="s">
        <v>2060</v>
      </c>
      <c r="AL2907" t="s">
        <v>2527</v>
      </c>
      <c r="AM2907" t="s">
        <v>53</v>
      </c>
      <c r="AN2907" t="s">
        <v>2031</v>
      </c>
    </row>
    <row r="2908" spans="1:40" ht="15" hidden="1" thickTop="1" x14ac:dyDescent="0.35">
      <c r="A2908" t="s">
        <v>8441</v>
      </c>
      <c r="B2908" t="s">
        <v>14183</v>
      </c>
      <c r="C2908" t="s">
        <v>102</v>
      </c>
      <c r="D2908" t="s">
        <v>14184</v>
      </c>
      <c r="E2908" t="s">
        <v>560</v>
      </c>
      <c r="F2908">
        <v>1</v>
      </c>
      <c r="G2908" t="s">
        <v>2055</v>
      </c>
      <c r="H2908" t="s">
        <v>2056</v>
      </c>
      <c r="I2908" t="s">
        <v>2511</v>
      </c>
      <c r="J2908" t="s">
        <v>67</v>
      </c>
      <c r="K2908" t="s">
        <v>68</v>
      </c>
      <c r="L2908" t="s">
        <v>2058</v>
      </c>
      <c r="M2908" t="s">
        <v>2059</v>
      </c>
      <c r="N2908">
        <v>0</v>
      </c>
      <c r="O2908">
        <v>0</v>
      </c>
      <c r="P2908">
        <v>0</v>
      </c>
      <c r="Q2908">
        <v>24480</v>
      </c>
      <c r="R2908">
        <v>0</v>
      </c>
      <c r="S2908">
        <v>0</v>
      </c>
      <c r="T2908">
        <v>0</v>
      </c>
      <c r="U2908">
        <v>0</v>
      </c>
      <c r="V2908">
        <v>0</v>
      </c>
      <c r="W2908">
        <v>0</v>
      </c>
      <c r="X2908">
        <v>0</v>
      </c>
      <c r="Y2908">
        <v>0</v>
      </c>
      <c r="Z2908">
        <v>0</v>
      </c>
      <c r="AA2908">
        <v>0</v>
      </c>
      <c r="AB2908">
        <v>0</v>
      </c>
      <c r="AC2908">
        <v>0</v>
      </c>
      <c r="AD2908">
        <v>0</v>
      </c>
      <c r="AE2908">
        <v>0</v>
      </c>
      <c r="AF2908">
        <v>0</v>
      </c>
      <c r="AG2908" t="s">
        <v>379</v>
      </c>
      <c r="AH2908" s="21" t="str">
        <f t="shared" si="90"/>
        <v>YO27</v>
      </c>
      <c r="AI2908" s="21">
        <v>107.92500000000001</v>
      </c>
      <c r="AJ2908" s="21">
        <f t="shared" si="91"/>
        <v>100</v>
      </c>
      <c r="AK2908" s="21" t="s">
        <v>2060</v>
      </c>
      <c r="AL2908" t="s">
        <v>70</v>
      </c>
      <c r="AM2908" t="s">
        <v>53</v>
      </c>
      <c r="AN2908" t="s">
        <v>2029</v>
      </c>
    </row>
    <row r="2909" spans="1:40" ht="15" hidden="1" thickTop="1" x14ac:dyDescent="0.35">
      <c r="A2909" t="s">
        <v>14110</v>
      </c>
      <c r="B2909" t="s">
        <v>14186</v>
      </c>
      <c r="C2909" t="s">
        <v>102</v>
      </c>
      <c r="D2909" t="s">
        <v>14187</v>
      </c>
      <c r="E2909" t="s">
        <v>560</v>
      </c>
      <c r="F2909">
        <v>1</v>
      </c>
      <c r="G2909" t="s">
        <v>2055</v>
      </c>
      <c r="H2909" t="s">
        <v>2056</v>
      </c>
      <c r="I2909" t="s">
        <v>2511</v>
      </c>
      <c r="J2909" t="s">
        <v>67</v>
      </c>
      <c r="K2909" t="s">
        <v>68</v>
      </c>
      <c r="L2909" t="s">
        <v>2058</v>
      </c>
      <c r="M2909" t="s">
        <v>2059</v>
      </c>
      <c r="N2909">
        <v>2</v>
      </c>
      <c r="O2909">
        <v>64</v>
      </c>
      <c r="P2909">
        <v>0.26</v>
      </c>
      <c r="Q2909">
        <v>24480</v>
      </c>
      <c r="R2909">
        <v>0</v>
      </c>
      <c r="S2909">
        <v>0</v>
      </c>
      <c r="T2909">
        <v>0</v>
      </c>
      <c r="U2909">
        <v>0</v>
      </c>
      <c r="V2909">
        <v>0</v>
      </c>
      <c r="W2909">
        <v>0</v>
      </c>
      <c r="X2909">
        <v>1</v>
      </c>
      <c r="Y2909">
        <v>33</v>
      </c>
      <c r="Z2909">
        <v>0.13</v>
      </c>
      <c r="AA2909">
        <v>1</v>
      </c>
      <c r="AB2909">
        <v>31</v>
      </c>
      <c r="AC2909">
        <v>0.13</v>
      </c>
      <c r="AD2909">
        <v>0</v>
      </c>
      <c r="AE2909">
        <v>0</v>
      </c>
      <c r="AF2909">
        <v>0</v>
      </c>
      <c r="AG2909" t="s">
        <v>380</v>
      </c>
      <c r="AH2909" s="21" t="str">
        <f t="shared" si="90"/>
        <v>YR20</v>
      </c>
      <c r="AI2909" s="21">
        <v>107.92500000000001</v>
      </c>
      <c r="AJ2909" s="21">
        <f t="shared" si="91"/>
        <v>99.738562091503269</v>
      </c>
      <c r="AK2909" s="21" t="s">
        <v>2063</v>
      </c>
      <c r="AL2909" t="s">
        <v>70</v>
      </c>
      <c r="AM2909" t="s">
        <v>53</v>
      </c>
      <c r="AN2909" t="s">
        <v>2030</v>
      </c>
    </row>
    <row r="2910" spans="1:40" ht="15" hidden="1" thickTop="1" x14ac:dyDescent="0.35">
      <c r="A2910" t="s">
        <v>14114</v>
      </c>
      <c r="B2910" t="s">
        <v>14189</v>
      </c>
      <c r="C2910" t="s">
        <v>66</v>
      </c>
      <c r="D2910" t="s">
        <v>14190</v>
      </c>
      <c r="E2910" t="s">
        <v>560</v>
      </c>
      <c r="F2910">
        <v>2</v>
      </c>
      <c r="G2910" t="s">
        <v>2055</v>
      </c>
      <c r="H2910" t="s">
        <v>2056</v>
      </c>
      <c r="I2910" t="s">
        <v>2511</v>
      </c>
      <c r="J2910" t="s">
        <v>67</v>
      </c>
      <c r="K2910" t="s">
        <v>68</v>
      </c>
      <c r="L2910" t="s">
        <v>2058</v>
      </c>
      <c r="M2910" t="s">
        <v>2059</v>
      </c>
      <c r="N2910">
        <v>1</v>
      </c>
      <c r="O2910">
        <v>35</v>
      </c>
      <c r="P2910">
        <v>0.14000000000000001</v>
      </c>
      <c r="Q2910">
        <v>24480</v>
      </c>
      <c r="R2910">
        <v>0</v>
      </c>
      <c r="S2910">
        <v>0</v>
      </c>
      <c r="T2910">
        <v>0</v>
      </c>
      <c r="U2910">
        <v>0</v>
      </c>
      <c r="V2910">
        <v>0</v>
      </c>
      <c r="W2910">
        <v>0</v>
      </c>
      <c r="X2910">
        <v>1</v>
      </c>
      <c r="Y2910">
        <v>35</v>
      </c>
      <c r="Z2910">
        <v>0.14000000000000001</v>
      </c>
      <c r="AA2910">
        <v>0</v>
      </c>
      <c r="AB2910">
        <v>0</v>
      </c>
      <c r="AC2910">
        <v>0</v>
      </c>
      <c r="AD2910">
        <v>0</v>
      </c>
      <c r="AE2910">
        <v>0</v>
      </c>
      <c r="AF2910">
        <v>0</v>
      </c>
      <c r="AG2910" t="s">
        <v>381</v>
      </c>
      <c r="AH2910" s="21" t="str">
        <f t="shared" si="90"/>
        <v>YR20</v>
      </c>
      <c r="AI2910" s="21">
        <v>107.92500000000001</v>
      </c>
      <c r="AJ2910" s="21">
        <f t="shared" si="91"/>
        <v>99.857026143790847</v>
      </c>
      <c r="AK2910" s="21" t="s">
        <v>2060</v>
      </c>
      <c r="AL2910" t="s">
        <v>70</v>
      </c>
      <c r="AM2910" t="s">
        <v>53</v>
      </c>
      <c r="AN2910" t="s">
        <v>2031</v>
      </c>
    </row>
    <row r="2911" spans="1:40" ht="15" hidden="1" thickTop="1" x14ac:dyDescent="0.35">
      <c r="A2911" t="s">
        <v>14118</v>
      </c>
      <c r="B2911" t="s">
        <v>14192</v>
      </c>
      <c r="C2911" t="s">
        <v>78</v>
      </c>
      <c r="D2911" t="s">
        <v>14193</v>
      </c>
      <c r="E2911" t="s">
        <v>560</v>
      </c>
      <c r="F2911">
        <v>1</v>
      </c>
      <c r="G2911" t="s">
        <v>2055</v>
      </c>
      <c r="H2911" t="s">
        <v>2056</v>
      </c>
      <c r="I2911" t="s">
        <v>2511</v>
      </c>
      <c r="J2911" t="s">
        <v>67</v>
      </c>
      <c r="K2911" t="s">
        <v>68</v>
      </c>
      <c r="L2911" t="s">
        <v>2058</v>
      </c>
      <c r="M2911" t="s">
        <v>2170</v>
      </c>
      <c r="N2911">
        <v>1</v>
      </c>
      <c r="O2911">
        <v>62</v>
      </c>
      <c r="P2911">
        <v>0.41</v>
      </c>
      <c r="Q2911">
        <v>15300</v>
      </c>
      <c r="R2911">
        <v>0</v>
      </c>
      <c r="S2911">
        <v>0</v>
      </c>
      <c r="T2911">
        <v>0</v>
      </c>
      <c r="U2911">
        <v>0</v>
      </c>
      <c r="V2911">
        <v>0</v>
      </c>
      <c r="W2911">
        <v>0</v>
      </c>
      <c r="X2911">
        <v>1</v>
      </c>
      <c r="Y2911">
        <v>62</v>
      </c>
      <c r="Z2911">
        <v>0.41</v>
      </c>
      <c r="AA2911">
        <v>0</v>
      </c>
      <c r="AB2911">
        <v>0</v>
      </c>
      <c r="AC2911">
        <v>0</v>
      </c>
      <c r="AD2911">
        <v>0</v>
      </c>
      <c r="AE2911">
        <v>0</v>
      </c>
      <c r="AF2911">
        <v>0</v>
      </c>
      <c r="AG2911" t="s">
        <v>382</v>
      </c>
      <c r="AH2911" s="21" t="str">
        <f t="shared" si="90"/>
        <v>YO27</v>
      </c>
      <c r="AI2911" s="21">
        <v>67.5</v>
      </c>
      <c r="AJ2911" s="21">
        <f t="shared" si="91"/>
        <v>99.59477124183006</v>
      </c>
      <c r="AK2911" s="21" t="s">
        <v>2063</v>
      </c>
      <c r="AL2911" t="s">
        <v>70</v>
      </c>
      <c r="AM2911" t="s">
        <v>53</v>
      </c>
      <c r="AN2911" t="s">
        <v>2030</v>
      </c>
    </row>
    <row r="2912" spans="1:40" ht="15" hidden="1" thickTop="1" x14ac:dyDescent="0.35">
      <c r="A2912" t="s">
        <v>14122</v>
      </c>
      <c r="B2912" t="s">
        <v>14195</v>
      </c>
      <c r="C2912" t="s">
        <v>78</v>
      </c>
      <c r="D2912" t="s">
        <v>14196</v>
      </c>
      <c r="E2912" t="s">
        <v>560</v>
      </c>
      <c r="F2912">
        <v>2</v>
      </c>
      <c r="G2912" t="s">
        <v>2055</v>
      </c>
      <c r="H2912" t="s">
        <v>2056</v>
      </c>
      <c r="I2912" t="s">
        <v>2511</v>
      </c>
      <c r="J2912" t="s">
        <v>67</v>
      </c>
      <c r="K2912" t="s">
        <v>68</v>
      </c>
      <c r="L2912" t="s">
        <v>2058</v>
      </c>
      <c r="M2912" t="s">
        <v>2059</v>
      </c>
      <c r="N2912">
        <v>0</v>
      </c>
      <c r="O2912">
        <v>0</v>
      </c>
      <c r="P2912">
        <v>0</v>
      </c>
      <c r="Q2912">
        <v>24480</v>
      </c>
      <c r="R2912">
        <v>0</v>
      </c>
      <c r="S2912">
        <v>0</v>
      </c>
      <c r="T2912">
        <v>0</v>
      </c>
      <c r="U2912">
        <v>0</v>
      </c>
      <c r="V2912">
        <v>0</v>
      </c>
      <c r="W2912">
        <v>0</v>
      </c>
      <c r="X2912">
        <v>0</v>
      </c>
      <c r="Y2912">
        <v>0</v>
      </c>
      <c r="Z2912">
        <v>0</v>
      </c>
      <c r="AA2912">
        <v>0</v>
      </c>
      <c r="AB2912">
        <v>0</v>
      </c>
      <c r="AC2912">
        <v>0</v>
      </c>
      <c r="AD2912">
        <v>0</v>
      </c>
      <c r="AE2912">
        <v>0</v>
      </c>
      <c r="AF2912">
        <v>0</v>
      </c>
      <c r="AG2912" t="s">
        <v>383</v>
      </c>
      <c r="AH2912" s="21" t="str">
        <f t="shared" si="90"/>
        <v>YR20</v>
      </c>
      <c r="AI2912" s="21">
        <v>107.92500000000001</v>
      </c>
      <c r="AJ2912" s="21">
        <f t="shared" si="91"/>
        <v>100</v>
      </c>
      <c r="AK2912" s="21" t="s">
        <v>2060</v>
      </c>
      <c r="AL2912" t="s">
        <v>70</v>
      </c>
      <c r="AM2912" t="s">
        <v>53</v>
      </c>
      <c r="AN2912" t="s">
        <v>2030</v>
      </c>
    </row>
    <row r="2913" spans="1:40" ht="15" hidden="1" thickTop="1" x14ac:dyDescent="0.35">
      <c r="A2913" t="s">
        <v>8445</v>
      </c>
      <c r="B2913" t="s">
        <v>14197</v>
      </c>
      <c r="C2913" t="s">
        <v>10823</v>
      </c>
      <c r="D2913" t="s">
        <v>14198</v>
      </c>
      <c r="E2913" t="s">
        <v>3115</v>
      </c>
      <c r="F2913">
        <v>1</v>
      </c>
      <c r="G2913" t="s">
        <v>2816</v>
      </c>
      <c r="H2913" t="s">
        <v>2620</v>
      </c>
      <c r="I2913" t="s">
        <v>2511</v>
      </c>
      <c r="J2913" t="s">
        <v>10825</v>
      </c>
      <c r="K2913" t="s">
        <v>2818</v>
      </c>
      <c r="L2913" t="s">
        <v>2058</v>
      </c>
      <c r="M2913" t="s">
        <v>2488</v>
      </c>
      <c r="N2913">
        <v>0</v>
      </c>
      <c r="O2913">
        <v>0</v>
      </c>
      <c r="P2913">
        <v>0</v>
      </c>
      <c r="Q2913">
        <v>16320</v>
      </c>
      <c r="R2913">
        <v>0</v>
      </c>
      <c r="S2913">
        <v>0</v>
      </c>
      <c r="T2913">
        <v>0</v>
      </c>
      <c r="U2913">
        <v>0</v>
      </c>
      <c r="V2913">
        <v>0</v>
      </c>
      <c r="W2913">
        <v>0</v>
      </c>
      <c r="X2913">
        <v>0</v>
      </c>
      <c r="Y2913">
        <v>0</v>
      </c>
      <c r="Z2913">
        <v>0</v>
      </c>
      <c r="AA2913">
        <v>0</v>
      </c>
      <c r="AB2913">
        <v>0</v>
      </c>
      <c r="AC2913">
        <v>0</v>
      </c>
      <c r="AD2913">
        <v>0</v>
      </c>
      <c r="AE2913">
        <v>0</v>
      </c>
      <c r="AF2913">
        <v>0</v>
      </c>
      <c r="AG2913" t="s">
        <v>14199</v>
      </c>
      <c r="AH2913" s="21" t="str">
        <f t="shared" si="90"/>
        <v>YR20</v>
      </c>
      <c r="AI2913" s="21">
        <v>72.000000000000014</v>
      </c>
      <c r="AJ2913" s="21">
        <f t="shared" si="91"/>
        <v>100</v>
      </c>
      <c r="AK2913" s="21" t="s">
        <v>2060</v>
      </c>
      <c r="AL2913" t="s">
        <v>3118</v>
      </c>
      <c r="AM2913" t="s">
        <v>53</v>
      </c>
      <c r="AN2913" t="s">
        <v>2029</v>
      </c>
    </row>
    <row r="2914" spans="1:40" ht="15" hidden="1" thickTop="1" x14ac:dyDescent="0.35">
      <c r="A2914" t="s">
        <v>14127</v>
      </c>
      <c r="B2914" t="s">
        <v>14201</v>
      </c>
      <c r="C2914" t="s">
        <v>3709</v>
      </c>
      <c r="D2914" t="s">
        <v>14202</v>
      </c>
      <c r="E2914" t="s">
        <v>3005</v>
      </c>
      <c r="F2914">
        <v>1</v>
      </c>
      <c r="G2914" t="s">
        <v>2546</v>
      </c>
      <c r="H2914" t="s">
        <v>2510</v>
      </c>
      <c r="I2914" t="s">
        <v>2511</v>
      </c>
      <c r="J2914" t="s">
        <v>3711</v>
      </c>
      <c r="K2914" t="s">
        <v>2548</v>
      </c>
      <c r="L2914" t="s">
        <v>2058</v>
      </c>
      <c r="M2914" t="s">
        <v>2170</v>
      </c>
      <c r="N2914">
        <v>0</v>
      </c>
      <c r="O2914">
        <v>0</v>
      </c>
      <c r="P2914">
        <v>0</v>
      </c>
      <c r="Q2914">
        <v>15300</v>
      </c>
      <c r="R2914">
        <v>0</v>
      </c>
      <c r="S2914">
        <v>0</v>
      </c>
      <c r="T2914">
        <v>0</v>
      </c>
      <c r="U2914">
        <v>0</v>
      </c>
      <c r="V2914">
        <v>0</v>
      </c>
      <c r="W2914">
        <v>0</v>
      </c>
      <c r="X2914">
        <v>0</v>
      </c>
      <c r="Y2914">
        <v>0</v>
      </c>
      <c r="Z2914">
        <v>0</v>
      </c>
      <c r="AA2914">
        <v>0</v>
      </c>
      <c r="AB2914">
        <v>0</v>
      </c>
      <c r="AC2914">
        <v>0</v>
      </c>
      <c r="AD2914">
        <v>0</v>
      </c>
      <c r="AE2914">
        <v>0</v>
      </c>
      <c r="AF2914">
        <v>0</v>
      </c>
      <c r="AG2914" t="s">
        <v>14203</v>
      </c>
      <c r="AH2914" s="21" t="str">
        <f t="shared" si="90"/>
        <v>YR21</v>
      </c>
      <c r="AI2914" s="21">
        <v>67.5</v>
      </c>
      <c r="AJ2914" s="21">
        <f t="shared" si="91"/>
        <v>100</v>
      </c>
      <c r="AK2914" s="21" t="s">
        <v>2060</v>
      </c>
      <c r="AL2914" t="s">
        <v>2551</v>
      </c>
      <c r="AM2914" t="s">
        <v>53</v>
      </c>
      <c r="AN2914" t="s">
        <v>2031</v>
      </c>
    </row>
    <row r="2915" spans="1:40" ht="15" hidden="1" thickTop="1" x14ac:dyDescent="0.35">
      <c r="A2915" t="s">
        <v>14131</v>
      </c>
      <c r="B2915" t="s">
        <v>14205</v>
      </c>
      <c r="C2915" t="s">
        <v>7888</v>
      </c>
      <c r="D2915" t="s">
        <v>14206</v>
      </c>
      <c r="E2915" t="s">
        <v>2667</v>
      </c>
      <c r="F2915">
        <v>1</v>
      </c>
      <c r="G2915" t="s">
        <v>2509</v>
      </c>
      <c r="H2915" t="s">
        <v>2510</v>
      </c>
      <c r="I2915" t="s">
        <v>2511</v>
      </c>
      <c r="J2915" t="s">
        <v>2794</v>
      </c>
      <c r="K2915" t="s">
        <v>2669</v>
      </c>
      <c r="L2915" t="s">
        <v>2058</v>
      </c>
      <c r="M2915" t="s">
        <v>2207</v>
      </c>
      <c r="N2915">
        <v>0</v>
      </c>
      <c r="O2915">
        <v>0</v>
      </c>
      <c r="P2915">
        <v>0</v>
      </c>
      <c r="Q2915">
        <v>13260</v>
      </c>
      <c r="R2915">
        <v>0</v>
      </c>
      <c r="S2915">
        <v>0</v>
      </c>
      <c r="T2915">
        <v>0</v>
      </c>
      <c r="U2915">
        <v>0</v>
      </c>
      <c r="V2915">
        <v>0</v>
      </c>
      <c r="W2915">
        <v>0</v>
      </c>
      <c r="X2915">
        <v>0</v>
      </c>
      <c r="Y2915">
        <v>0</v>
      </c>
      <c r="Z2915">
        <v>0</v>
      </c>
      <c r="AA2915">
        <v>0</v>
      </c>
      <c r="AB2915">
        <v>0</v>
      </c>
      <c r="AC2915">
        <v>0</v>
      </c>
      <c r="AD2915">
        <v>0</v>
      </c>
      <c r="AE2915">
        <v>0</v>
      </c>
      <c r="AF2915">
        <v>0</v>
      </c>
      <c r="AG2915" t="s">
        <v>14207</v>
      </c>
      <c r="AH2915" s="21" t="str">
        <f t="shared" si="90"/>
        <v>YO27</v>
      </c>
      <c r="AI2915" s="21">
        <v>58.5</v>
      </c>
      <c r="AJ2915" s="21">
        <f t="shared" si="91"/>
        <v>100</v>
      </c>
      <c r="AK2915" s="21" t="s">
        <v>2060</v>
      </c>
      <c r="AL2915" t="s">
        <v>2515</v>
      </c>
      <c r="AM2915" t="s">
        <v>53</v>
      </c>
      <c r="AN2915" t="s">
        <v>2029</v>
      </c>
    </row>
    <row r="2916" spans="1:40" ht="15" hidden="1" thickTop="1" x14ac:dyDescent="0.35">
      <c r="A2916" t="s">
        <v>14135</v>
      </c>
      <c r="B2916" t="s">
        <v>14209</v>
      </c>
      <c r="C2916" t="s">
        <v>4257</v>
      </c>
      <c r="D2916" t="s">
        <v>14210</v>
      </c>
      <c r="E2916" t="s">
        <v>2938</v>
      </c>
      <c r="F2916">
        <v>1</v>
      </c>
      <c r="G2916" t="s">
        <v>2593</v>
      </c>
      <c r="H2916" t="s">
        <v>2056</v>
      </c>
      <c r="I2916" t="s">
        <v>2511</v>
      </c>
      <c r="J2916" t="s">
        <v>3250</v>
      </c>
      <c r="K2916" t="s">
        <v>65</v>
      </c>
      <c r="L2916" t="s">
        <v>2058</v>
      </c>
      <c r="M2916" t="s">
        <v>2170</v>
      </c>
      <c r="N2916">
        <v>1</v>
      </c>
      <c r="O2916">
        <v>20</v>
      </c>
      <c r="P2916">
        <v>0.13</v>
      </c>
      <c r="Q2916">
        <v>15300</v>
      </c>
      <c r="R2916">
        <v>0</v>
      </c>
      <c r="S2916">
        <v>0</v>
      </c>
      <c r="T2916">
        <v>0</v>
      </c>
      <c r="U2916">
        <v>0</v>
      </c>
      <c r="V2916">
        <v>0</v>
      </c>
      <c r="W2916">
        <v>0</v>
      </c>
      <c r="X2916">
        <v>0</v>
      </c>
      <c r="Y2916">
        <v>0</v>
      </c>
      <c r="Z2916">
        <v>0</v>
      </c>
      <c r="AA2916">
        <v>1</v>
      </c>
      <c r="AB2916">
        <v>20</v>
      </c>
      <c r="AC2916">
        <v>0.13</v>
      </c>
      <c r="AD2916">
        <v>0</v>
      </c>
      <c r="AE2916">
        <v>0</v>
      </c>
      <c r="AF2916">
        <v>0</v>
      </c>
      <c r="AG2916" t="s">
        <v>14211</v>
      </c>
      <c r="AH2916" s="21" t="str">
        <f t="shared" si="90"/>
        <v>YO27</v>
      </c>
      <c r="AI2916" s="21">
        <v>67.5</v>
      </c>
      <c r="AJ2916" s="21">
        <f t="shared" si="91"/>
        <v>99.869281045751634</v>
      </c>
      <c r="AK2916" s="21" t="s">
        <v>2060</v>
      </c>
      <c r="AL2916" t="s">
        <v>2527</v>
      </c>
      <c r="AM2916" t="s">
        <v>53</v>
      </c>
      <c r="AN2916" t="s">
        <v>2031</v>
      </c>
    </row>
    <row r="2917" spans="1:40" ht="15" hidden="1" thickTop="1" x14ac:dyDescent="0.35">
      <c r="A2917" t="s">
        <v>14139</v>
      </c>
      <c r="B2917" t="s">
        <v>14213</v>
      </c>
      <c r="C2917" t="s">
        <v>100</v>
      </c>
      <c r="D2917" t="s">
        <v>14214</v>
      </c>
      <c r="E2917" t="s">
        <v>560</v>
      </c>
      <c r="F2917">
        <v>1</v>
      </c>
      <c r="G2917" t="s">
        <v>2055</v>
      </c>
      <c r="H2917" t="s">
        <v>2056</v>
      </c>
      <c r="I2917" t="s">
        <v>2511</v>
      </c>
      <c r="J2917" t="s">
        <v>67</v>
      </c>
      <c r="K2917" t="s">
        <v>68</v>
      </c>
      <c r="L2917" t="s">
        <v>2058</v>
      </c>
      <c r="M2917" t="s">
        <v>2059</v>
      </c>
      <c r="N2917">
        <v>1</v>
      </c>
      <c r="O2917">
        <v>37</v>
      </c>
      <c r="P2917">
        <v>0.15</v>
      </c>
      <c r="Q2917">
        <v>24480</v>
      </c>
      <c r="R2917">
        <v>0</v>
      </c>
      <c r="S2917">
        <v>0</v>
      </c>
      <c r="T2917">
        <v>0</v>
      </c>
      <c r="U2917">
        <v>0</v>
      </c>
      <c r="V2917">
        <v>0</v>
      </c>
      <c r="W2917">
        <v>0</v>
      </c>
      <c r="X2917">
        <v>1</v>
      </c>
      <c r="Y2917">
        <v>37</v>
      </c>
      <c r="Z2917">
        <v>0.15</v>
      </c>
      <c r="AA2917">
        <v>0</v>
      </c>
      <c r="AB2917">
        <v>0</v>
      </c>
      <c r="AC2917">
        <v>0</v>
      </c>
      <c r="AD2917">
        <v>0</v>
      </c>
      <c r="AE2917">
        <v>0</v>
      </c>
      <c r="AF2917">
        <v>0</v>
      </c>
      <c r="AG2917" t="s">
        <v>384</v>
      </c>
      <c r="AH2917" s="21" t="str">
        <f t="shared" si="90"/>
        <v>YR20</v>
      </c>
      <c r="AI2917" s="21">
        <v>107.92500000000001</v>
      </c>
      <c r="AJ2917" s="21">
        <f t="shared" si="91"/>
        <v>99.848856209150327</v>
      </c>
      <c r="AK2917" s="21" t="s">
        <v>2060</v>
      </c>
      <c r="AL2917" t="s">
        <v>70</v>
      </c>
      <c r="AM2917" t="s">
        <v>53</v>
      </c>
      <c r="AN2917" t="s">
        <v>2033</v>
      </c>
    </row>
    <row r="2918" spans="1:40" ht="15" hidden="1" thickTop="1" x14ac:dyDescent="0.35">
      <c r="A2918" t="s">
        <v>14143</v>
      </c>
      <c r="B2918" t="s">
        <v>14216</v>
      </c>
      <c r="C2918" t="s">
        <v>86</v>
      </c>
      <c r="D2918" t="s">
        <v>14217</v>
      </c>
      <c r="E2918" t="s">
        <v>72</v>
      </c>
      <c r="F2918">
        <v>1</v>
      </c>
      <c r="G2918" t="s">
        <v>2055</v>
      </c>
      <c r="H2918" t="s">
        <v>2056</v>
      </c>
      <c r="I2918" t="s">
        <v>2511</v>
      </c>
      <c r="J2918" t="s">
        <v>73</v>
      </c>
      <c r="K2918" t="s">
        <v>68</v>
      </c>
      <c r="L2918" t="s">
        <v>2058</v>
      </c>
      <c r="M2918" t="s">
        <v>2059</v>
      </c>
      <c r="N2918">
        <v>0</v>
      </c>
      <c r="O2918">
        <v>0</v>
      </c>
      <c r="P2918">
        <v>0</v>
      </c>
      <c r="Q2918">
        <v>24480</v>
      </c>
      <c r="R2918">
        <v>0</v>
      </c>
      <c r="S2918">
        <v>0</v>
      </c>
      <c r="T2918">
        <v>0</v>
      </c>
      <c r="U2918">
        <v>0</v>
      </c>
      <c r="V2918">
        <v>0</v>
      </c>
      <c r="W2918">
        <v>0</v>
      </c>
      <c r="X2918">
        <v>0</v>
      </c>
      <c r="Y2918">
        <v>0</v>
      </c>
      <c r="Z2918">
        <v>0</v>
      </c>
      <c r="AA2918">
        <v>0</v>
      </c>
      <c r="AB2918">
        <v>0</v>
      </c>
      <c r="AC2918">
        <v>0</v>
      </c>
      <c r="AD2918">
        <v>0</v>
      </c>
      <c r="AE2918">
        <v>0</v>
      </c>
      <c r="AF2918">
        <v>0</v>
      </c>
      <c r="AG2918" t="s">
        <v>385</v>
      </c>
      <c r="AH2918" s="21" t="str">
        <f t="shared" si="90"/>
        <v>YR21</v>
      </c>
      <c r="AI2918" s="21">
        <v>107.92500000000001</v>
      </c>
      <c r="AJ2918" s="21">
        <f t="shared" si="91"/>
        <v>100</v>
      </c>
      <c r="AK2918" s="21" t="s">
        <v>2060</v>
      </c>
      <c r="AL2918" t="s">
        <v>75</v>
      </c>
      <c r="AM2918" t="s">
        <v>53</v>
      </c>
      <c r="AN2918" t="s">
        <v>2029</v>
      </c>
    </row>
    <row r="2919" spans="1:40" ht="15" hidden="1" thickTop="1" x14ac:dyDescent="0.35">
      <c r="A2919" t="s">
        <v>14147</v>
      </c>
      <c r="B2919" t="s">
        <v>14219</v>
      </c>
      <c r="C2919" t="s">
        <v>71</v>
      </c>
      <c r="D2919" t="s">
        <v>14220</v>
      </c>
      <c r="E2919" t="s">
        <v>72</v>
      </c>
      <c r="F2919">
        <v>1</v>
      </c>
      <c r="G2919" t="s">
        <v>2055</v>
      </c>
      <c r="H2919" t="s">
        <v>2056</v>
      </c>
      <c r="I2919" t="s">
        <v>2511</v>
      </c>
      <c r="J2919" t="s">
        <v>73</v>
      </c>
      <c r="K2919" t="s">
        <v>68</v>
      </c>
      <c r="L2919" t="s">
        <v>2058</v>
      </c>
      <c r="M2919" t="s">
        <v>2059</v>
      </c>
      <c r="N2919">
        <v>0</v>
      </c>
      <c r="O2919">
        <v>0</v>
      </c>
      <c r="P2919">
        <v>0</v>
      </c>
      <c r="Q2919">
        <v>24480</v>
      </c>
      <c r="R2919">
        <v>0</v>
      </c>
      <c r="S2919">
        <v>0</v>
      </c>
      <c r="T2919">
        <v>0</v>
      </c>
      <c r="U2919">
        <v>0</v>
      </c>
      <c r="V2919">
        <v>0</v>
      </c>
      <c r="W2919">
        <v>0</v>
      </c>
      <c r="X2919">
        <v>0</v>
      </c>
      <c r="Y2919">
        <v>0</v>
      </c>
      <c r="Z2919">
        <v>0</v>
      </c>
      <c r="AA2919">
        <v>0</v>
      </c>
      <c r="AB2919">
        <v>0</v>
      </c>
      <c r="AC2919">
        <v>0</v>
      </c>
      <c r="AD2919">
        <v>0</v>
      </c>
      <c r="AE2919">
        <v>0</v>
      </c>
      <c r="AF2919">
        <v>0</v>
      </c>
      <c r="AG2919" t="s">
        <v>386</v>
      </c>
      <c r="AH2919" s="21" t="str">
        <f t="shared" si="90"/>
        <v>YO27</v>
      </c>
      <c r="AI2919" s="21">
        <v>107.92500000000001</v>
      </c>
      <c r="AJ2919" s="21">
        <f t="shared" si="91"/>
        <v>100</v>
      </c>
      <c r="AK2919" s="21" t="s">
        <v>2060</v>
      </c>
      <c r="AL2919" t="s">
        <v>75</v>
      </c>
      <c r="AM2919" t="s">
        <v>53</v>
      </c>
      <c r="AN2919" t="s">
        <v>2030</v>
      </c>
    </row>
    <row r="2920" spans="1:40" ht="15" hidden="1" thickTop="1" x14ac:dyDescent="0.35">
      <c r="A2920" t="s">
        <v>14151</v>
      </c>
      <c r="B2920" t="s">
        <v>14222</v>
      </c>
      <c r="C2920" t="s">
        <v>66</v>
      </c>
      <c r="D2920" t="s">
        <v>14223</v>
      </c>
      <c r="E2920" t="s">
        <v>560</v>
      </c>
      <c r="F2920">
        <v>1</v>
      </c>
      <c r="G2920" t="s">
        <v>2055</v>
      </c>
      <c r="H2920" t="s">
        <v>2056</v>
      </c>
      <c r="I2920" t="s">
        <v>2511</v>
      </c>
      <c r="J2920" t="s">
        <v>67</v>
      </c>
      <c r="K2920" t="s">
        <v>68</v>
      </c>
      <c r="L2920" t="s">
        <v>2058</v>
      </c>
      <c r="M2920" t="s">
        <v>2059</v>
      </c>
      <c r="N2920">
        <v>0</v>
      </c>
      <c r="O2920">
        <v>0</v>
      </c>
      <c r="P2920">
        <v>0</v>
      </c>
      <c r="Q2920">
        <v>24480</v>
      </c>
      <c r="R2920">
        <v>0</v>
      </c>
      <c r="S2920">
        <v>0</v>
      </c>
      <c r="T2920">
        <v>0</v>
      </c>
      <c r="U2920">
        <v>0</v>
      </c>
      <c r="V2920">
        <v>0</v>
      </c>
      <c r="W2920">
        <v>0</v>
      </c>
      <c r="X2920">
        <v>0</v>
      </c>
      <c r="Y2920">
        <v>0</v>
      </c>
      <c r="Z2920">
        <v>0</v>
      </c>
      <c r="AA2920">
        <v>0</v>
      </c>
      <c r="AB2920">
        <v>0</v>
      </c>
      <c r="AC2920">
        <v>0</v>
      </c>
      <c r="AD2920">
        <v>0</v>
      </c>
      <c r="AE2920">
        <v>0</v>
      </c>
      <c r="AF2920">
        <v>0</v>
      </c>
      <c r="AG2920" t="s">
        <v>387</v>
      </c>
      <c r="AH2920" s="21" t="str">
        <f t="shared" si="90"/>
        <v>YR20</v>
      </c>
      <c r="AI2920" s="21">
        <v>107.92500000000001</v>
      </c>
      <c r="AJ2920" s="21">
        <f t="shared" si="91"/>
        <v>100</v>
      </c>
      <c r="AK2920" s="21" t="s">
        <v>2060</v>
      </c>
      <c r="AL2920" t="s">
        <v>70</v>
      </c>
      <c r="AM2920" t="s">
        <v>53</v>
      </c>
      <c r="AN2920" t="s">
        <v>2030</v>
      </c>
    </row>
    <row r="2921" spans="1:40" ht="15" hidden="1" thickTop="1" x14ac:dyDescent="0.35">
      <c r="A2921" t="s">
        <v>14155</v>
      </c>
      <c r="B2921" t="s">
        <v>14225</v>
      </c>
      <c r="C2921" t="s">
        <v>2823</v>
      </c>
      <c r="D2921" t="s">
        <v>14226</v>
      </c>
      <c r="E2921" t="s">
        <v>2825</v>
      </c>
      <c r="F2921">
        <v>1</v>
      </c>
      <c r="G2921" t="s">
        <v>2816</v>
      </c>
      <c r="H2921" t="s">
        <v>2620</v>
      </c>
      <c r="I2921" t="s">
        <v>2511</v>
      </c>
      <c r="J2921" t="s">
        <v>2826</v>
      </c>
      <c r="K2921" t="s">
        <v>2827</v>
      </c>
      <c r="L2921" t="s">
        <v>2058</v>
      </c>
      <c r="M2921" t="s">
        <v>2059</v>
      </c>
      <c r="N2921">
        <v>0</v>
      </c>
      <c r="O2921">
        <v>0</v>
      </c>
      <c r="P2921">
        <v>0</v>
      </c>
      <c r="Q2921">
        <v>24480</v>
      </c>
      <c r="R2921">
        <v>0</v>
      </c>
      <c r="S2921">
        <v>0</v>
      </c>
      <c r="T2921">
        <v>0</v>
      </c>
      <c r="U2921">
        <v>0</v>
      </c>
      <c r="V2921">
        <v>0</v>
      </c>
      <c r="W2921">
        <v>0</v>
      </c>
      <c r="X2921">
        <v>0</v>
      </c>
      <c r="Y2921">
        <v>0</v>
      </c>
      <c r="Z2921">
        <v>0</v>
      </c>
      <c r="AA2921">
        <v>0</v>
      </c>
      <c r="AB2921">
        <v>0</v>
      </c>
      <c r="AC2921">
        <v>0</v>
      </c>
      <c r="AD2921">
        <v>0</v>
      </c>
      <c r="AE2921">
        <v>0</v>
      </c>
      <c r="AF2921">
        <v>0</v>
      </c>
      <c r="AG2921" t="s">
        <v>14227</v>
      </c>
      <c r="AH2921" s="21" t="str">
        <f t="shared" si="90"/>
        <v>YO27</v>
      </c>
      <c r="AI2921" s="21">
        <v>107.92500000000001</v>
      </c>
      <c r="AJ2921" s="21">
        <f t="shared" si="91"/>
        <v>100</v>
      </c>
      <c r="AK2921" s="21" t="s">
        <v>2060</v>
      </c>
      <c r="AL2921" t="s">
        <v>2829</v>
      </c>
      <c r="AM2921" t="s">
        <v>53</v>
      </c>
      <c r="AN2921" t="s">
        <v>2029</v>
      </c>
    </row>
    <row r="2922" spans="1:40" ht="15" hidden="1" thickTop="1" x14ac:dyDescent="0.35">
      <c r="A2922" t="s">
        <v>14159</v>
      </c>
      <c r="B2922" t="s">
        <v>14229</v>
      </c>
      <c r="C2922" t="s">
        <v>3972</v>
      </c>
      <c r="D2922" t="s">
        <v>14230</v>
      </c>
      <c r="E2922" t="s">
        <v>2681</v>
      </c>
      <c r="F2922">
        <v>4</v>
      </c>
      <c r="G2922" t="s">
        <v>2682</v>
      </c>
      <c r="H2922" t="s">
        <v>2620</v>
      </c>
      <c r="I2922" t="s">
        <v>2511</v>
      </c>
      <c r="J2922" t="s">
        <v>2683</v>
      </c>
      <c r="K2922" t="s">
        <v>2684</v>
      </c>
      <c r="L2922" t="s">
        <v>2058</v>
      </c>
      <c r="M2922" t="s">
        <v>2170</v>
      </c>
      <c r="N2922">
        <v>0</v>
      </c>
      <c r="O2922">
        <v>0</v>
      </c>
      <c r="P2922">
        <v>0</v>
      </c>
      <c r="Q2922">
        <v>15300</v>
      </c>
      <c r="R2922">
        <v>0</v>
      </c>
      <c r="S2922">
        <v>0</v>
      </c>
      <c r="T2922">
        <v>0</v>
      </c>
      <c r="U2922">
        <v>0</v>
      </c>
      <c r="V2922">
        <v>0</v>
      </c>
      <c r="W2922">
        <v>0</v>
      </c>
      <c r="X2922">
        <v>0</v>
      </c>
      <c r="Y2922">
        <v>0</v>
      </c>
      <c r="Z2922">
        <v>0</v>
      </c>
      <c r="AA2922">
        <v>0</v>
      </c>
      <c r="AB2922">
        <v>0</v>
      </c>
      <c r="AC2922">
        <v>0</v>
      </c>
      <c r="AD2922">
        <v>0</v>
      </c>
      <c r="AE2922">
        <v>0</v>
      </c>
      <c r="AF2922">
        <v>0</v>
      </c>
      <c r="AG2922" t="s">
        <v>14231</v>
      </c>
      <c r="AH2922" s="21" t="str">
        <f t="shared" si="90"/>
        <v>YK19</v>
      </c>
      <c r="AI2922" s="21">
        <v>67.5</v>
      </c>
      <c r="AJ2922" s="21">
        <f t="shared" si="91"/>
        <v>100</v>
      </c>
      <c r="AK2922" s="21" t="s">
        <v>2060</v>
      </c>
      <c r="AL2922" t="s">
        <v>2686</v>
      </c>
      <c r="AM2922" t="s">
        <v>53</v>
      </c>
      <c r="AN2922" t="s">
        <v>2029</v>
      </c>
    </row>
    <row r="2923" spans="1:40" ht="15" hidden="1" thickTop="1" x14ac:dyDescent="0.35">
      <c r="A2923" t="s">
        <v>14161</v>
      </c>
      <c r="B2923" t="s">
        <v>14234</v>
      </c>
      <c r="C2923" t="s">
        <v>14235</v>
      </c>
      <c r="D2923" t="s">
        <v>14236</v>
      </c>
      <c r="E2923" t="s">
        <v>2825</v>
      </c>
      <c r="F2923">
        <v>1</v>
      </c>
      <c r="G2923" t="s">
        <v>2816</v>
      </c>
      <c r="H2923" t="s">
        <v>2620</v>
      </c>
      <c r="I2923" t="s">
        <v>2511</v>
      </c>
      <c r="J2923" t="s">
        <v>2826</v>
      </c>
      <c r="K2923" t="s">
        <v>2827</v>
      </c>
      <c r="L2923" t="s">
        <v>2058</v>
      </c>
      <c r="M2923" t="s">
        <v>2059</v>
      </c>
      <c r="N2923">
        <v>0</v>
      </c>
      <c r="O2923">
        <v>0</v>
      </c>
      <c r="P2923">
        <v>0</v>
      </c>
      <c r="Q2923">
        <v>24480</v>
      </c>
      <c r="R2923">
        <v>0</v>
      </c>
      <c r="S2923">
        <v>0</v>
      </c>
      <c r="T2923">
        <v>0</v>
      </c>
      <c r="U2923">
        <v>0</v>
      </c>
      <c r="V2923">
        <v>0</v>
      </c>
      <c r="W2923">
        <v>0</v>
      </c>
      <c r="X2923">
        <v>0</v>
      </c>
      <c r="Y2923">
        <v>0</v>
      </c>
      <c r="Z2923">
        <v>0</v>
      </c>
      <c r="AA2923">
        <v>0</v>
      </c>
      <c r="AB2923">
        <v>0</v>
      </c>
      <c r="AC2923">
        <v>0</v>
      </c>
      <c r="AD2923">
        <v>0</v>
      </c>
      <c r="AE2923">
        <v>0</v>
      </c>
      <c r="AF2923">
        <v>0</v>
      </c>
      <c r="AG2923" t="s">
        <v>14237</v>
      </c>
      <c r="AH2923" s="21" t="str">
        <f t="shared" si="90"/>
        <v>YR21</v>
      </c>
      <c r="AI2923" s="21">
        <v>107.92500000000001</v>
      </c>
      <c r="AJ2923" s="21">
        <f t="shared" si="91"/>
        <v>100</v>
      </c>
      <c r="AK2923" s="21" t="s">
        <v>2060</v>
      </c>
      <c r="AL2923" t="s">
        <v>2829</v>
      </c>
      <c r="AM2923" t="s">
        <v>53</v>
      </c>
      <c r="AN2923" t="s">
        <v>2029</v>
      </c>
    </row>
    <row r="2924" spans="1:40" ht="15" hidden="1" thickTop="1" x14ac:dyDescent="0.35">
      <c r="A2924" t="s">
        <v>14162</v>
      </c>
      <c r="B2924" t="s">
        <v>14238</v>
      </c>
      <c r="C2924" t="s">
        <v>5396</v>
      </c>
      <c r="D2924" t="s">
        <v>14239</v>
      </c>
      <c r="E2924" t="s">
        <v>64</v>
      </c>
      <c r="F2924">
        <v>1</v>
      </c>
      <c r="G2924" t="s">
        <v>2524</v>
      </c>
      <c r="H2924" t="s">
        <v>2056</v>
      </c>
      <c r="I2924" t="s">
        <v>2511</v>
      </c>
      <c r="J2924" t="s">
        <v>3189</v>
      </c>
      <c r="K2924" t="s">
        <v>62</v>
      </c>
      <c r="L2924" t="s">
        <v>2058</v>
      </c>
      <c r="M2924" t="s">
        <v>2170</v>
      </c>
      <c r="N2924">
        <v>2</v>
      </c>
      <c r="O2924">
        <v>166</v>
      </c>
      <c r="P2924">
        <v>1.08</v>
      </c>
      <c r="Q2924">
        <v>15300</v>
      </c>
      <c r="R2924">
        <v>0</v>
      </c>
      <c r="S2924">
        <v>0</v>
      </c>
      <c r="T2924">
        <v>0</v>
      </c>
      <c r="U2924">
        <v>0</v>
      </c>
      <c r="V2924">
        <v>0</v>
      </c>
      <c r="W2924">
        <v>0</v>
      </c>
      <c r="X2924">
        <v>2</v>
      </c>
      <c r="Y2924">
        <v>166</v>
      </c>
      <c r="Z2924">
        <v>1.08</v>
      </c>
      <c r="AA2924">
        <v>0</v>
      </c>
      <c r="AB2924">
        <v>0</v>
      </c>
      <c r="AC2924">
        <v>0</v>
      </c>
      <c r="AD2924">
        <v>0</v>
      </c>
      <c r="AE2924">
        <v>0</v>
      </c>
      <c r="AF2924">
        <v>0</v>
      </c>
      <c r="AG2924" t="s">
        <v>14240</v>
      </c>
      <c r="AH2924" s="21" t="str">
        <f t="shared" si="90"/>
        <v>YR21</v>
      </c>
      <c r="AI2924" s="21">
        <v>67.5</v>
      </c>
      <c r="AJ2924" s="21">
        <f t="shared" si="91"/>
        <v>98.915032679738559</v>
      </c>
      <c r="AK2924" s="21" t="s">
        <v>2063</v>
      </c>
      <c r="AL2924" t="s">
        <v>2527</v>
      </c>
      <c r="AM2924" t="s">
        <v>53</v>
      </c>
      <c r="AN2924" t="s">
        <v>2030</v>
      </c>
    </row>
    <row r="2925" spans="1:40" ht="15" hidden="1" thickTop="1" x14ac:dyDescent="0.35">
      <c r="A2925" t="s">
        <v>14165</v>
      </c>
      <c r="B2925" t="s">
        <v>14242</v>
      </c>
      <c r="C2925" t="s">
        <v>5552</v>
      </c>
      <c r="D2925" t="s">
        <v>14243</v>
      </c>
      <c r="E2925" t="s">
        <v>46</v>
      </c>
      <c r="F2925">
        <v>1</v>
      </c>
      <c r="G2925" t="s">
        <v>2055</v>
      </c>
      <c r="H2925" t="s">
        <v>2056</v>
      </c>
      <c r="I2925" t="s">
        <v>2511</v>
      </c>
      <c r="J2925" t="s">
        <v>4752</v>
      </c>
      <c r="K2925" t="s">
        <v>42</v>
      </c>
      <c r="L2925" t="s">
        <v>2058</v>
      </c>
      <c r="M2925" t="s">
        <v>2059</v>
      </c>
      <c r="N2925">
        <v>0</v>
      </c>
      <c r="O2925">
        <v>0</v>
      </c>
      <c r="P2925">
        <v>0</v>
      </c>
      <c r="Q2925">
        <v>24480</v>
      </c>
      <c r="R2925">
        <v>0</v>
      </c>
      <c r="S2925">
        <v>0</v>
      </c>
      <c r="T2925">
        <v>0</v>
      </c>
      <c r="U2925">
        <v>0</v>
      </c>
      <c r="V2925">
        <v>0</v>
      </c>
      <c r="W2925">
        <v>0</v>
      </c>
      <c r="X2925">
        <v>0</v>
      </c>
      <c r="Y2925">
        <v>0</v>
      </c>
      <c r="Z2925">
        <v>0</v>
      </c>
      <c r="AA2925">
        <v>0</v>
      </c>
      <c r="AB2925">
        <v>0</v>
      </c>
      <c r="AC2925">
        <v>0</v>
      </c>
      <c r="AD2925">
        <v>0</v>
      </c>
      <c r="AE2925">
        <v>0</v>
      </c>
      <c r="AF2925">
        <v>0</v>
      </c>
      <c r="AG2925" t="s">
        <v>14244</v>
      </c>
      <c r="AH2925" s="21" t="str">
        <f t="shared" si="90"/>
        <v>YR21</v>
      </c>
      <c r="AI2925" s="21">
        <v>107.92500000000001</v>
      </c>
      <c r="AJ2925" s="21">
        <f t="shared" si="91"/>
        <v>100</v>
      </c>
      <c r="AK2925" s="21" t="s">
        <v>2060</v>
      </c>
      <c r="AL2925" t="s">
        <v>2841</v>
      </c>
      <c r="AM2925" t="s">
        <v>53</v>
      </c>
      <c r="AN2925" t="s">
        <v>2031</v>
      </c>
    </row>
    <row r="2926" spans="1:40" ht="15" hidden="1" thickTop="1" x14ac:dyDescent="0.35">
      <c r="A2926" t="s">
        <v>14169</v>
      </c>
      <c r="B2926" t="s">
        <v>14246</v>
      </c>
      <c r="C2926" t="s">
        <v>5100</v>
      </c>
      <c r="D2926" t="s">
        <v>14247</v>
      </c>
      <c r="E2926" t="s">
        <v>558</v>
      </c>
      <c r="F2926">
        <v>1</v>
      </c>
      <c r="G2926" t="s">
        <v>2524</v>
      </c>
      <c r="H2926" t="s">
        <v>2056</v>
      </c>
      <c r="I2926" t="s">
        <v>2511</v>
      </c>
      <c r="J2926" t="s">
        <v>2532</v>
      </c>
      <c r="K2926" t="s">
        <v>62</v>
      </c>
      <c r="L2926" t="s">
        <v>2058</v>
      </c>
      <c r="M2926" t="s">
        <v>2059</v>
      </c>
      <c r="N2926">
        <v>0</v>
      </c>
      <c r="O2926">
        <v>0</v>
      </c>
      <c r="P2926">
        <v>0</v>
      </c>
      <c r="Q2926">
        <v>24480</v>
      </c>
      <c r="R2926">
        <v>0</v>
      </c>
      <c r="S2926">
        <v>0</v>
      </c>
      <c r="T2926">
        <v>0</v>
      </c>
      <c r="U2926">
        <v>0</v>
      </c>
      <c r="V2926">
        <v>0</v>
      </c>
      <c r="W2926">
        <v>0</v>
      </c>
      <c r="X2926">
        <v>0</v>
      </c>
      <c r="Y2926">
        <v>0</v>
      </c>
      <c r="Z2926">
        <v>0</v>
      </c>
      <c r="AA2926">
        <v>0</v>
      </c>
      <c r="AB2926">
        <v>0</v>
      </c>
      <c r="AC2926">
        <v>0</v>
      </c>
      <c r="AD2926">
        <v>0</v>
      </c>
      <c r="AE2926">
        <v>0</v>
      </c>
      <c r="AF2926">
        <v>0</v>
      </c>
      <c r="AG2926" t="s">
        <v>14248</v>
      </c>
      <c r="AH2926" s="21" t="str">
        <f t="shared" si="90"/>
        <v>YR21</v>
      </c>
      <c r="AI2926" s="21">
        <v>107.92500000000001</v>
      </c>
      <c r="AJ2926" s="21">
        <f t="shared" si="91"/>
        <v>100</v>
      </c>
      <c r="AK2926" s="21" t="s">
        <v>2060</v>
      </c>
      <c r="AL2926" t="s">
        <v>2527</v>
      </c>
      <c r="AM2926" t="s">
        <v>53</v>
      </c>
      <c r="AN2926" t="s">
        <v>2031</v>
      </c>
    </row>
    <row r="2927" spans="1:40" ht="15" hidden="1" thickTop="1" x14ac:dyDescent="0.35">
      <c r="A2927" t="s">
        <v>8470</v>
      </c>
      <c r="B2927" t="s">
        <v>14250</v>
      </c>
      <c r="C2927" t="s">
        <v>76</v>
      </c>
      <c r="D2927" t="s">
        <v>14251</v>
      </c>
      <c r="E2927" t="s">
        <v>560</v>
      </c>
      <c r="F2927">
        <v>2</v>
      </c>
      <c r="G2927" t="s">
        <v>2055</v>
      </c>
      <c r="H2927" t="s">
        <v>2056</v>
      </c>
      <c r="I2927" t="s">
        <v>2511</v>
      </c>
      <c r="J2927" t="s">
        <v>67</v>
      </c>
      <c r="K2927" t="s">
        <v>68</v>
      </c>
      <c r="L2927" t="s">
        <v>2058</v>
      </c>
      <c r="M2927" t="s">
        <v>2170</v>
      </c>
      <c r="N2927">
        <v>3</v>
      </c>
      <c r="O2927">
        <v>149</v>
      </c>
      <c r="P2927">
        <v>0.97</v>
      </c>
      <c r="Q2927">
        <v>15300</v>
      </c>
      <c r="R2927">
        <v>2</v>
      </c>
      <c r="S2927">
        <v>99</v>
      </c>
      <c r="T2927">
        <v>0.65</v>
      </c>
      <c r="U2927">
        <v>0</v>
      </c>
      <c r="V2927">
        <v>0</v>
      </c>
      <c r="W2927">
        <v>0</v>
      </c>
      <c r="X2927">
        <v>1</v>
      </c>
      <c r="Y2927">
        <v>50</v>
      </c>
      <c r="Z2927">
        <v>0.33</v>
      </c>
      <c r="AA2927">
        <v>0</v>
      </c>
      <c r="AB2927">
        <v>0</v>
      </c>
      <c r="AC2927">
        <v>0</v>
      </c>
      <c r="AD2927">
        <v>0</v>
      </c>
      <c r="AE2927">
        <v>0</v>
      </c>
      <c r="AF2927">
        <v>0</v>
      </c>
      <c r="AG2927" t="s">
        <v>388</v>
      </c>
      <c r="AH2927" s="21" t="str">
        <f t="shared" si="90"/>
        <v>YO27</v>
      </c>
      <c r="AI2927" s="21">
        <v>67.5</v>
      </c>
      <c r="AJ2927" s="21">
        <f t="shared" si="91"/>
        <v>99.026143790849673</v>
      </c>
      <c r="AK2927" s="21" t="s">
        <v>2063</v>
      </c>
      <c r="AL2927" t="s">
        <v>70</v>
      </c>
      <c r="AM2927" t="s">
        <v>53</v>
      </c>
      <c r="AN2927" t="s">
        <v>2031</v>
      </c>
    </row>
    <row r="2928" spans="1:40" ht="15" hidden="1" thickTop="1" x14ac:dyDescent="0.35">
      <c r="A2928" t="s">
        <v>14176</v>
      </c>
      <c r="B2928" t="s">
        <v>14253</v>
      </c>
      <c r="C2928" t="s">
        <v>3861</v>
      </c>
      <c r="D2928" t="s">
        <v>14254</v>
      </c>
      <c r="E2928" t="s">
        <v>3407</v>
      </c>
      <c r="F2928">
        <v>2</v>
      </c>
      <c r="G2928" t="s">
        <v>2509</v>
      </c>
      <c r="H2928" t="s">
        <v>2510</v>
      </c>
      <c r="I2928" t="s">
        <v>2511</v>
      </c>
      <c r="J2928" t="s">
        <v>3408</v>
      </c>
      <c r="K2928" t="s">
        <v>3109</v>
      </c>
      <c r="L2928" t="s">
        <v>2058</v>
      </c>
      <c r="M2928" t="s">
        <v>14255</v>
      </c>
      <c r="N2928">
        <v>0</v>
      </c>
      <c r="O2928">
        <v>0</v>
      </c>
      <c r="P2928">
        <v>0</v>
      </c>
      <c r="Q2928">
        <v>14280</v>
      </c>
      <c r="R2928">
        <v>0</v>
      </c>
      <c r="S2928">
        <v>0</v>
      </c>
      <c r="T2928">
        <v>0</v>
      </c>
      <c r="U2928">
        <v>0</v>
      </c>
      <c r="V2928">
        <v>0</v>
      </c>
      <c r="W2928">
        <v>0</v>
      </c>
      <c r="X2928">
        <v>0</v>
      </c>
      <c r="Y2928">
        <v>0</v>
      </c>
      <c r="Z2928">
        <v>0</v>
      </c>
      <c r="AA2928">
        <v>0</v>
      </c>
      <c r="AB2928">
        <v>0</v>
      </c>
      <c r="AC2928">
        <v>0</v>
      </c>
      <c r="AD2928">
        <v>0</v>
      </c>
      <c r="AE2928">
        <v>0</v>
      </c>
      <c r="AF2928">
        <v>0</v>
      </c>
      <c r="AG2928" t="s">
        <v>14256</v>
      </c>
      <c r="AH2928" s="21" t="str">
        <f t="shared" si="90"/>
        <v>YO27</v>
      </c>
      <c r="AI2928" s="21">
        <v>63</v>
      </c>
      <c r="AJ2928" s="21">
        <f t="shared" si="91"/>
        <v>100</v>
      </c>
      <c r="AK2928" s="21" t="s">
        <v>2060</v>
      </c>
      <c r="AL2928" t="s">
        <v>2515</v>
      </c>
      <c r="AM2928" t="s">
        <v>53</v>
      </c>
      <c r="AN2928" t="s">
        <v>2031</v>
      </c>
    </row>
    <row r="2929" spans="1:40" ht="15" hidden="1" thickTop="1" x14ac:dyDescent="0.35">
      <c r="A2929" t="s">
        <v>14182</v>
      </c>
      <c r="B2929" t="s">
        <v>14259</v>
      </c>
      <c r="C2929" t="s">
        <v>6618</v>
      </c>
      <c r="D2929" t="s">
        <v>14260</v>
      </c>
      <c r="E2929" t="s">
        <v>2562</v>
      </c>
      <c r="F2929">
        <v>2</v>
      </c>
      <c r="G2929" t="s">
        <v>2546</v>
      </c>
      <c r="H2929" t="s">
        <v>2510</v>
      </c>
      <c r="I2929" t="s">
        <v>2511</v>
      </c>
      <c r="J2929" t="s">
        <v>2547</v>
      </c>
      <c r="K2929" t="s">
        <v>2548</v>
      </c>
      <c r="L2929" t="s">
        <v>2058</v>
      </c>
      <c r="M2929" t="s">
        <v>2170</v>
      </c>
      <c r="N2929">
        <v>1</v>
      </c>
      <c r="O2929">
        <v>26</v>
      </c>
      <c r="P2929">
        <v>0.17</v>
      </c>
      <c r="Q2929">
        <v>15300</v>
      </c>
      <c r="R2929">
        <v>0</v>
      </c>
      <c r="S2929">
        <v>0</v>
      </c>
      <c r="T2929">
        <v>0</v>
      </c>
      <c r="U2929">
        <v>0</v>
      </c>
      <c r="V2929">
        <v>0</v>
      </c>
      <c r="W2929">
        <v>0</v>
      </c>
      <c r="X2929">
        <v>1</v>
      </c>
      <c r="Y2929">
        <v>26</v>
      </c>
      <c r="Z2929">
        <v>0.17</v>
      </c>
      <c r="AA2929">
        <v>0</v>
      </c>
      <c r="AB2929">
        <v>0</v>
      </c>
      <c r="AC2929">
        <v>0</v>
      </c>
      <c r="AD2929">
        <v>0</v>
      </c>
      <c r="AE2929">
        <v>0</v>
      </c>
      <c r="AF2929">
        <v>0</v>
      </c>
      <c r="AG2929" t="s">
        <v>14261</v>
      </c>
      <c r="AH2929" s="21" t="str">
        <f t="shared" si="90"/>
        <v>YO27</v>
      </c>
      <c r="AI2929" s="21">
        <v>67.5</v>
      </c>
      <c r="AJ2929" s="21">
        <f t="shared" si="91"/>
        <v>99.830065359477118</v>
      </c>
      <c r="AK2929" s="21" t="s">
        <v>2060</v>
      </c>
      <c r="AL2929" t="s">
        <v>2551</v>
      </c>
      <c r="AM2929" t="s">
        <v>53</v>
      </c>
      <c r="AN2929" t="s">
        <v>2031</v>
      </c>
    </row>
    <row r="2930" spans="1:40" ht="15" hidden="1" thickTop="1" x14ac:dyDescent="0.35">
      <c r="A2930" t="s">
        <v>14185</v>
      </c>
      <c r="B2930" t="s">
        <v>14263</v>
      </c>
      <c r="C2930" t="s">
        <v>4567</v>
      </c>
      <c r="D2930" t="s">
        <v>14264</v>
      </c>
      <c r="E2930" t="s">
        <v>2691</v>
      </c>
      <c r="F2930">
        <v>1</v>
      </c>
      <c r="G2930" t="s">
        <v>2600</v>
      </c>
      <c r="H2930" t="s">
        <v>2577</v>
      </c>
      <c r="I2930" t="s">
        <v>2511</v>
      </c>
      <c r="J2930" t="s">
        <v>2692</v>
      </c>
      <c r="K2930" t="s">
        <v>2635</v>
      </c>
      <c r="L2930" t="s">
        <v>30320</v>
      </c>
      <c r="M2930" t="s">
        <v>2170</v>
      </c>
      <c r="N2930">
        <v>0</v>
      </c>
      <c r="O2930">
        <v>0</v>
      </c>
      <c r="P2930">
        <v>0</v>
      </c>
      <c r="Q2930">
        <v>11700</v>
      </c>
      <c r="R2930">
        <v>0</v>
      </c>
      <c r="S2930">
        <v>0</v>
      </c>
      <c r="T2930">
        <v>0</v>
      </c>
      <c r="U2930">
        <v>0</v>
      </c>
      <c r="V2930">
        <v>0</v>
      </c>
      <c r="W2930">
        <v>0</v>
      </c>
      <c r="X2930">
        <v>0</v>
      </c>
      <c r="Y2930">
        <v>0</v>
      </c>
      <c r="Z2930">
        <v>0</v>
      </c>
      <c r="AA2930">
        <v>0</v>
      </c>
      <c r="AB2930">
        <v>0</v>
      </c>
      <c r="AC2930">
        <v>0</v>
      </c>
      <c r="AD2930">
        <v>0</v>
      </c>
      <c r="AE2930">
        <v>0</v>
      </c>
      <c r="AF2930">
        <v>0</v>
      </c>
      <c r="AG2930" t="s">
        <v>14265</v>
      </c>
      <c r="AH2930" s="21" t="str">
        <f t="shared" si="90"/>
        <v>YO27</v>
      </c>
      <c r="AI2930" s="21">
        <v>67.5</v>
      </c>
      <c r="AJ2930" s="21">
        <f t="shared" si="91"/>
        <v>100</v>
      </c>
      <c r="AK2930" s="21" t="s">
        <v>2060</v>
      </c>
      <c r="AL2930" t="s">
        <v>2581</v>
      </c>
      <c r="AM2930" t="s">
        <v>53</v>
      </c>
      <c r="AN2930" t="s">
        <v>2029</v>
      </c>
    </row>
    <row r="2931" spans="1:40" ht="15" hidden="1" thickTop="1" x14ac:dyDescent="0.35">
      <c r="A2931" t="s">
        <v>14188</v>
      </c>
      <c r="B2931" t="s">
        <v>14267</v>
      </c>
      <c r="C2931" t="s">
        <v>2751</v>
      </c>
      <c r="D2931" t="s">
        <v>14268</v>
      </c>
      <c r="E2931" t="s">
        <v>2646</v>
      </c>
      <c r="F2931">
        <v>1</v>
      </c>
      <c r="G2931" t="s">
        <v>2600</v>
      </c>
      <c r="H2931" t="s">
        <v>2577</v>
      </c>
      <c r="I2931" t="s">
        <v>2511</v>
      </c>
      <c r="J2931" t="s">
        <v>2647</v>
      </c>
      <c r="K2931" t="s">
        <v>2602</v>
      </c>
      <c r="L2931" t="s">
        <v>2058</v>
      </c>
      <c r="M2931" t="s">
        <v>2711</v>
      </c>
      <c r="N2931">
        <v>0</v>
      </c>
      <c r="O2931">
        <v>0</v>
      </c>
      <c r="P2931">
        <v>0</v>
      </c>
      <c r="Q2931">
        <v>11220</v>
      </c>
      <c r="R2931">
        <v>0</v>
      </c>
      <c r="S2931">
        <v>0</v>
      </c>
      <c r="T2931">
        <v>0</v>
      </c>
      <c r="U2931">
        <v>0</v>
      </c>
      <c r="V2931">
        <v>0</v>
      </c>
      <c r="W2931">
        <v>0</v>
      </c>
      <c r="X2931">
        <v>0</v>
      </c>
      <c r="Y2931">
        <v>0</v>
      </c>
      <c r="Z2931">
        <v>0</v>
      </c>
      <c r="AA2931">
        <v>0</v>
      </c>
      <c r="AB2931">
        <v>0</v>
      </c>
      <c r="AC2931">
        <v>0</v>
      </c>
      <c r="AD2931">
        <v>0</v>
      </c>
      <c r="AE2931">
        <v>0</v>
      </c>
      <c r="AF2931">
        <v>0</v>
      </c>
      <c r="AG2931" t="s">
        <v>14269</v>
      </c>
      <c r="AH2931" s="21" t="str">
        <f t="shared" si="90"/>
        <v>YO27</v>
      </c>
      <c r="AI2931" s="21">
        <v>49.500000000000007</v>
      </c>
      <c r="AJ2931" s="21">
        <f t="shared" si="91"/>
        <v>100</v>
      </c>
      <c r="AK2931" s="21" t="s">
        <v>2060</v>
      </c>
      <c r="AL2931" t="s">
        <v>2551</v>
      </c>
      <c r="AM2931" t="s">
        <v>53</v>
      </c>
      <c r="AN2931" t="s">
        <v>2029</v>
      </c>
    </row>
    <row r="2932" spans="1:40" ht="15" hidden="1" thickTop="1" x14ac:dyDescent="0.35">
      <c r="A2932" t="s">
        <v>14191</v>
      </c>
      <c r="B2932" t="s">
        <v>14271</v>
      </c>
      <c r="C2932" t="s">
        <v>2803</v>
      </c>
      <c r="D2932" t="s">
        <v>14272</v>
      </c>
      <c r="E2932" t="s">
        <v>2691</v>
      </c>
      <c r="F2932">
        <v>1</v>
      </c>
      <c r="G2932" t="s">
        <v>2600</v>
      </c>
      <c r="H2932" t="s">
        <v>2577</v>
      </c>
      <c r="I2932" t="s">
        <v>2511</v>
      </c>
      <c r="J2932" t="s">
        <v>2699</v>
      </c>
      <c r="K2932" t="s">
        <v>2579</v>
      </c>
      <c r="L2932" t="s">
        <v>2058</v>
      </c>
      <c r="M2932" t="s">
        <v>2059</v>
      </c>
      <c r="N2932">
        <v>3</v>
      </c>
      <c r="O2932">
        <v>145</v>
      </c>
      <c r="P2932">
        <v>0.59</v>
      </c>
      <c r="Q2932">
        <v>24480</v>
      </c>
      <c r="R2932">
        <v>1</v>
      </c>
      <c r="S2932">
        <v>54</v>
      </c>
      <c r="T2932">
        <v>0.22</v>
      </c>
      <c r="U2932">
        <v>0</v>
      </c>
      <c r="V2932">
        <v>0</v>
      </c>
      <c r="W2932">
        <v>0</v>
      </c>
      <c r="X2932">
        <v>2</v>
      </c>
      <c r="Y2932">
        <v>91</v>
      </c>
      <c r="Z2932">
        <v>0.37</v>
      </c>
      <c r="AA2932">
        <v>0</v>
      </c>
      <c r="AB2932">
        <v>0</v>
      </c>
      <c r="AC2932">
        <v>0</v>
      </c>
      <c r="AD2932">
        <v>0</v>
      </c>
      <c r="AE2932">
        <v>0</v>
      </c>
      <c r="AF2932">
        <v>0</v>
      </c>
      <c r="AG2932" t="s">
        <v>14273</v>
      </c>
      <c r="AH2932" s="21" t="str">
        <f t="shared" si="90"/>
        <v>YO27</v>
      </c>
      <c r="AI2932" s="21">
        <v>107.92500000000001</v>
      </c>
      <c r="AJ2932" s="21">
        <f t="shared" si="91"/>
        <v>99.407679738562095</v>
      </c>
      <c r="AK2932" s="21" t="s">
        <v>2063</v>
      </c>
      <c r="AL2932" t="s">
        <v>2581</v>
      </c>
      <c r="AM2932" t="s">
        <v>53</v>
      </c>
      <c r="AN2932" t="s">
        <v>2031</v>
      </c>
    </row>
    <row r="2933" spans="1:40" ht="15" hidden="1" thickTop="1" x14ac:dyDescent="0.35">
      <c r="A2933" t="s">
        <v>14194</v>
      </c>
      <c r="B2933" t="s">
        <v>14275</v>
      </c>
      <c r="C2933" t="s">
        <v>3207</v>
      </c>
      <c r="D2933" t="s">
        <v>14276</v>
      </c>
      <c r="E2933" t="s">
        <v>2575</v>
      </c>
      <c r="F2933">
        <v>1</v>
      </c>
      <c r="G2933" t="s">
        <v>2576</v>
      </c>
      <c r="H2933" t="s">
        <v>2577</v>
      </c>
      <c r="I2933" t="s">
        <v>2511</v>
      </c>
      <c r="J2933" t="s">
        <v>2692</v>
      </c>
      <c r="K2933" t="s">
        <v>2635</v>
      </c>
      <c r="L2933" t="s">
        <v>2058</v>
      </c>
      <c r="M2933" t="s">
        <v>2059</v>
      </c>
      <c r="N2933">
        <v>0</v>
      </c>
      <c r="O2933">
        <v>0</v>
      </c>
      <c r="P2933">
        <v>0</v>
      </c>
      <c r="Q2933">
        <v>24480</v>
      </c>
      <c r="R2933">
        <v>0</v>
      </c>
      <c r="S2933">
        <v>0</v>
      </c>
      <c r="T2933">
        <v>0</v>
      </c>
      <c r="U2933">
        <v>0</v>
      </c>
      <c r="V2933">
        <v>0</v>
      </c>
      <c r="W2933">
        <v>0</v>
      </c>
      <c r="X2933">
        <v>0</v>
      </c>
      <c r="Y2933">
        <v>0</v>
      </c>
      <c r="Z2933">
        <v>0</v>
      </c>
      <c r="AA2933">
        <v>0</v>
      </c>
      <c r="AB2933">
        <v>0</v>
      </c>
      <c r="AC2933">
        <v>0</v>
      </c>
      <c r="AD2933">
        <v>0</v>
      </c>
      <c r="AE2933">
        <v>0</v>
      </c>
      <c r="AF2933">
        <v>0</v>
      </c>
      <c r="AG2933" t="s">
        <v>14277</v>
      </c>
      <c r="AH2933" s="21" t="str">
        <f t="shared" si="90"/>
        <v>YO27</v>
      </c>
      <c r="AI2933" s="21">
        <v>107.92500000000001</v>
      </c>
      <c r="AJ2933" s="21">
        <f t="shared" si="91"/>
        <v>100</v>
      </c>
      <c r="AK2933" s="21" t="s">
        <v>2060</v>
      </c>
      <c r="AL2933" t="s">
        <v>2581</v>
      </c>
      <c r="AM2933" t="s">
        <v>53</v>
      </c>
      <c r="AN2933" t="s">
        <v>2029</v>
      </c>
    </row>
    <row r="2934" spans="1:40" ht="15" hidden="1" thickTop="1" x14ac:dyDescent="0.35">
      <c r="A2934" t="s">
        <v>8473</v>
      </c>
      <c r="B2934" t="s">
        <v>14279</v>
      </c>
      <c r="C2934" t="s">
        <v>3026</v>
      </c>
      <c r="D2934" t="s">
        <v>14280</v>
      </c>
      <c r="E2934" t="s">
        <v>4848</v>
      </c>
      <c r="F2934">
        <v>1</v>
      </c>
      <c r="G2934" t="s">
        <v>2546</v>
      </c>
      <c r="H2934" t="s">
        <v>2510</v>
      </c>
      <c r="I2934" t="s">
        <v>2511</v>
      </c>
      <c r="J2934" t="s">
        <v>3006</v>
      </c>
      <c r="K2934" t="s">
        <v>3007</v>
      </c>
      <c r="L2934" t="s">
        <v>2058</v>
      </c>
      <c r="M2934" t="s">
        <v>2059</v>
      </c>
      <c r="N2934">
        <v>0</v>
      </c>
      <c r="O2934">
        <v>0</v>
      </c>
      <c r="P2934">
        <v>0</v>
      </c>
      <c r="Q2934">
        <v>24480</v>
      </c>
      <c r="R2934">
        <v>0</v>
      </c>
      <c r="S2934">
        <v>0</v>
      </c>
      <c r="T2934">
        <v>0</v>
      </c>
      <c r="U2934">
        <v>0</v>
      </c>
      <c r="V2934">
        <v>0</v>
      </c>
      <c r="W2934">
        <v>0</v>
      </c>
      <c r="X2934">
        <v>0</v>
      </c>
      <c r="Y2934">
        <v>0</v>
      </c>
      <c r="Z2934">
        <v>0</v>
      </c>
      <c r="AA2934">
        <v>0</v>
      </c>
      <c r="AB2934">
        <v>0</v>
      </c>
      <c r="AC2934">
        <v>0</v>
      </c>
      <c r="AD2934">
        <v>0</v>
      </c>
      <c r="AE2934">
        <v>0</v>
      </c>
      <c r="AF2934">
        <v>0</v>
      </c>
      <c r="AG2934" t="s">
        <v>14281</v>
      </c>
      <c r="AH2934" s="21" t="str">
        <f t="shared" si="90"/>
        <v>YO27</v>
      </c>
      <c r="AI2934" s="21">
        <v>107.92500000000001</v>
      </c>
      <c r="AJ2934" s="21">
        <f t="shared" si="91"/>
        <v>100</v>
      </c>
      <c r="AK2934" s="21" t="s">
        <v>2060</v>
      </c>
      <c r="AL2934" t="s">
        <v>2551</v>
      </c>
      <c r="AM2934" t="s">
        <v>53</v>
      </c>
      <c r="AN2934" t="s">
        <v>2030</v>
      </c>
    </row>
    <row r="2935" spans="1:40" ht="15" hidden="1" thickTop="1" x14ac:dyDescent="0.35">
      <c r="A2935" t="s">
        <v>14200</v>
      </c>
      <c r="B2935" t="s">
        <v>14283</v>
      </c>
      <c r="C2935" t="s">
        <v>3771</v>
      </c>
      <c r="D2935" t="s">
        <v>14284</v>
      </c>
      <c r="E2935" t="s">
        <v>2508</v>
      </c>
      <c r="F2935">
        <v>1</v>
      </c>
      <c r="G2935" t="s">
        <v>2509</v>
      </c>
      <c r="H2935" t="s">
        <v>2510</v>
      </c>
      <c r="I2935" t="s">
        <v>2511</v>
      </c>
      <c r="J2935" t="s">
        <v>3773</v>
      </c>
      <c r="K2935" t="s">
        <v>2513</v>
      </c>
      <c r="L2935" t="s">
        <v>2058</v>
      </c>
      <c r="M2935" t="s">
        <v>2549</v>
      </c>
      <c r="N2935">
        <v>1</v>
      </c>
      <c r="O2935">
        <v>14</v>
      </c>
      <c r="P2935">
        <v>0.1</v>
      </c>
      <c r="Q2935">
        <v>14280</v>
      </c>
      <c r="R2935">
        <v>0</v>
      </c>
      <c r="S2935">
        <v>0</v>
      </c>
      <c r="T2935">
        <v>0</v>
      </c>
      <c r="U2935">
        <v>0</v>
      </c>
      <c r="V2935">
        <v>0</v>
      </c>
      <c r="W2935">
        <v>0</v>
      </c>
      <c r="X2935">
        <v>1</v>
      </c>
      <c r="Y2935">
        <v>14</v>
      </c>
      <c r="Z2935">
        <v>0.1</v>
      </c>
      <c r="AA2935">
        <v>0</v>
      </c>
      <c r="AB2935">
        <v>0</v>
      </c>
      <c r="AC2935">
        <v>0</v>
      </c>
      <c r="AD2935">
        <v>0</v>
      </c>
      <c r="AE2935">
        <v>0</v>
      </c>
      <c r="AF2935">
        <v>0</v>
      </c>
      <c r="AG2935" t="s">
        <v>14285</v>
      </c>
      <c r="AH2935" s="21" t="str">
        <f t="shared" si="90"/>
        <v>YO27</v>
      </c>
      <c r="AI2935" s="21">
        <v>62.999999999999986</v>
      </c>
      <c r="AJ2935" s="21">
        <f t="shared" si="91"/>
        <v>99.901960784313729</v>
      </c>
      <c r="AK2935" s="21" t="s">
        <v>2060</v>
      </c>
      <c r="AL2935" t="s">
        <v>2515</v>
      </c>
      <c r="AM2935" t="s">
        <v>53</v>
      </c>
      <c r="AN2935" t="s">
        <v>2030</v>
      </c>
    </row>
    <row r="2936" spans="1:40" ht="15" hidden="1" thickTop="1" x14ac:dyDescent="0.35">
      <c r="A2936" t="s">
        <v>14204</v>
      </c>
      <c r="B2936" t="s">
        <v>14287</v>
      </c>
      <c r="C2936" t="s">
        <v>8329</v>
      </c>
      <c r="D2936" t="s">
        <v>14288</v>
      </c>
      <c r="E2936" t="s">
        <v>3013</v>
      </c>
      <c r="F2936">
        <v>1</v>
      </c>
      <c r="G2936" t="s">
        <v>2600</v>
      </c>
      <c r="H2936" t="s">
        <v>2577</v>
      </c>
      <c r="I2936" t="s">
        <v>2511</v>
      </c>
      <c r="J2936" t="s">
        <v>3183</v>
      </c>
      <c r="K2936" t="s">
        <v>2742</v>
      </c>
      <c r="L2936" t="s">
        <v>2058</v>
      </c>
      <c r="M2936" t="s">
        <v>2170</v>
      </c>
      <c r="N2936">
        <v>1</v>
      </c>
      <c r="O2936">
        <v>30</v>
      </c>
      <c r="P2936">
        <v>0.2</v>
      </c>
      <c r="Q2936">
        <v>15300</v>
      </c>
      <c r="R2936">
        <v>0</v>
      </c>
      <c r="S2936">
        <v>0</v>
      </c>
      <c r="T2936">
        <v>0</v>
      </c>
      <c r="U2936">
        <v>0</v>
      </c>
      <c r="V2936">
        <v>0</v>
      </c>
      <c r="W2936">
        <v>0</v>
      </c>
      <c r="X2936">
        <v>1</v>
      </c>
      <c r="Y2936">
        <v>30</v>
      </c>
      <c r="Z2936">
        <v>0.2</v>
      </c>
      <c r="AA2936">
        <v>0</v>
      </c>
      <c r="AB2936">
        <v>0</v>
      </c>
      <c r="AC2936">
        <v>0</v>
      </c>
      <c r="AD2936">
        <v>0</v>
      </c>
      <c r="AE2936">
        <v>0</v>
      </c>
      <c r="AF2936">
        <v>0</v>
      </c>
      <c r="AG2936" t="s">
        <v>14289</v>
      </c>
      <c r="AH2936" s="21" t="str">
        <f t="shared" si="90"/>
        <v>YO27</v>
      </c>
      <c r="AI2936" s="21">
        <v>67.5</v>
      </c>
      <c r="AJ2936" s="21">
        <f t="shared" si="91"/>
        <v>99.803921568627445</v>
      </c>
      <c r="AK2936" s="21" t="s">
        <v>2060</v>
      </c>
      <c r="AL2936" t="s">
        <v>2551</v>
      </c>
      <c r="AM2936" t="s">
        <v>53</v>
      </c>
      <c r="AN2936" t="s">
        <v>2033</v>
      </c>
    </row>
    <row r="2937" spans="1:40" ht="15" hidden="1" thickTop="1" x14ac:dyDescent="0.35">
      <c r="A2937" t="s">
        <v>14208</v>
      </c>
      <c r="B2937" t="s">
        <v>14291</v>
      </c>
      <c r="C2937" t="s">
        <v>4580</v>
      </c>
      <c r="D2937" t="s">
        <v>14292</v>
      </c>
      <c r="E2937" t="s">
        <v>3013</v>
      </c>
      <c r="F2937">
        <v>1</v>
      </c>
      <c r="G2937" t="s">
        <v>2600</v>
      </c>
      <c r="H2937" t="s">
        <v>2577</v>
      </c>
      <c r="I2937" t="s">
        <v>2511</v>
      </c>
      <c r="J2937" t="s">
        <v>3183</v>
      </c>
      <c r="K2937" t="s">
        <v>2742</v>
      </c>
      <c r="L2937" t="s">
        <v>2058</v>
      </c>
      <c r="M2937" t="s">
        <v>2170</v>
      </c>
      <c r="N2937">
        <v>1</v>
      </c>
      <c r="O2937">
        <v>27</v>
      </c>
      <c r="P2937">
        <v>0.18</v>
      </c>
      <c r="Q2937">
        <v>15300</v>
      </c>
      <c r="R2937">
        <v>0</v>
      </c>
      <c r="S2937">
        <v>0</v>
      </c>
      <c r="T2937">
        <v>0</v>
      </c>
      <c r="U2937">
        <v>0</v>
      </c>
      <c r="V2937">
        <v>0</v>
      </c>
      <c r="W2937">
        <v>0</v>
      </c>
      <c r="X2937">
        <v>1</v>
      </c>
      <c r="Y2937">
        <v>27</v>
      </c>
      <c r="Z2937">
        <v>0.18</v>
      </c>
      <c r="AA2937">
        <v>0</v>
      </c>
      <c r="AB2937">
        <v>0</v>
      </c>
      <c r="AC2937">
        <v>0</v>
      </c>
      <c r="AD2937">
        <v>0</v>
      </c>
      <c r="AE2937">
        <v>0</v>
      </c>
      <c r="AF2937">
        <v>0</v>
      </c>
      <c r="AG2937" t="s">
        <v>14293</v>
      </c>
      <c r="AH2937" s="21" t="str">
        <f t="shared" si="90"/>
        <v>YO27</v>
      </c>
      <c r="AI2937" s="21">
        <v>67.5</v>
      </c>
      <c r="AJ2937" s="21">
        <f t="shared" si="91"/>
        <v>99.82352941176471</v>
      </c>
      <c r="AK2937" s="21" t="s">
        <v>2060</v>
      </c>
      <c r="AL2937" t="s">
        <v>2551</v>
      </c>
      <c r="AM2937" t="s">
        <v>53</v>
      </c>
      <c r="AN2937" t="s">
        <v>2030</v>
      </c>
    </row>
    <row r="2938" spans="1:40" ht="15" hidden="1" thickTop="1" x14ac:dyDescent="0.35">
      <c r="A2938" t="s">
        <v>14212</v>
      </c>
      <c r="B2938" t="s">
        <v>14295</v>
      </c>
      <c r="C2938" t="s">
        <v>9339</v>
      </c>
      <c r="D2938" t="s">
        <v>14296</v>
      </c>
      <c r="E2938" t="s">
        <v>2667</v>
      </c>
      <c r="F2938">
        <v>1</v>
      </c>
      <c r="G2938" t="s">
        <v>2509</v>
      </c>
      <c r="H2938" t="s">
        <v>2510</v>
      </c>
      <c r="I2938" t="s">
        <v>2511</v>
      </c>
      <c r="J2938" t="s">
        <v>9341</v>
      </c>
      <c r="K2938" t="s">
        <v>3109</v>
      </c>
      <c r="L2938" t="s">
        <v>2058</v>
      </c>
      <c r="M2938" t="s">
        <v>2059</v>
      </c>
      <c r="N2938">
        <v>1</v>
      </c>
      <c r="O2938">
        <v>50</v>
      </c>
      <c r="P2938">
        <v>0.2</v>
      </c>
      <c r="Q2938">
        <v>24480</v>
      </c>
      <c r="R2938">
        <v>0</v>
      </c>
      <c r="S2938">
        <v>0</v>
      </c>
      <c r="T2938">
        <v>0</v>
      </c>
      <c r="U2938">
        <v>0</v>
      </c>
      <c r="V2938">
        <v>0</v>
      </c>
      <c r="W2938">
        <v>0</v>
      </c>
      <c r="X2938">
        <v>1</v>
      </c>
      <c r="Y2938">
        <v>50</v>
      </c>
      <c r="Z2938">
        <v>0.2</v>
      </c>
      <c r="AA2938">
        <v>0</v>
      </c>
      <c r="AB2938">
        <v>0</v>
      </c>
      <c r="AC2938">
        <v>0</v>
      </c>
      <c r="AD2938">
        <v>0</v>
      </c>
      <c r="AE2938">
        <v>0</v>
      </c>
      <c r="AF2938">
        <v>0</v>
      </c>
      <c r="AG2938" t="s">
        <v>14297</v>
      </c>
      <c r="AH2938" s="21" t="str">
        <f t="shared" si="90"/>
        <v>YO27</v>
      </c>
      <c r="AI2938" s="21">
        <v>107.92500000000001</v>
      </c>
      <c r="AJ2938" s="21">
        <f t="shared" si="91"/>
        <v>99.795751633986924</v>
      </c>
      <c r="AK2938" s="21" t="s">
        <v>2060</v>
      </c>
      <c r="AL2938" t="s">
        <v>2515</v>
      </c>
      <c r="AM2938" t="s">
        <v>53</v>
      </c>
      <c r="AN2938" t="s">
        <v>2030</v>
      </c>
    </row>
    <row r="2939" spans="1:40" ht="15" hidden="1" thickTop="1" x14ac:dyDescent="0.35">
      <c r="A2939" t="s">
        <v>14215</v>
      </c>
      <c r="B2939" t="s">
        <v>14299</v>
      </c>
      <c r="C2939" t="s">
        <v>4796</v>
      </c>
      <c r="D2939" t="s">
        <v>14300</v>
      </c>
      <c r="E2939" t="s">
        <v>3107</v>
      </c>
      <c r="F2939">
        <v>1</v>
      </c>
      <c r="G2939" t="s">
        <v>2509</v>
      </c>
      <c r="H2939" t="s">
        <v>2510</v>
      </c>
      <c r="I2939" t="s">
        <v>2511</v>
      </c>
      <c r="J2939" t="s">
        <v>3108</v>
      </c>
      <c r="K2939" t="s">
        <v>3109</v>
      </c>
      <c r="L2939" t="s">
        <v>2058</v>
      </c>
      <c r="M2939" t="s">
        <v>2693</v>
      </c>
      <c r="N2939">
        <v>1</v>
      </c>
      <c r="O2939">
        <v>90</v>
      </c>
      <c r="P2939">
        <v>0.68</v>
      </c>
      <c r="Q2939">
        <v>13260</v>
      </c>
      <c r="R2939">
        <v>0</v>
      </c>
      <c r="S2939">
        <v>0</v>
      </c>
      <c r="T2939">
        <v>0</v>
      </c>
      <c r="U2939">
        <v>0</v>
      </c>
      <c r="V2939">
        <v>0</v>
      </c>
      <c r="W2939">
        <v>0</v>
      </c>
      <c r="X2939">
        <v>1</v>
      </c>
      <c r="Y2939">
        <v>90</v>
      </c>
      <c r="Z2939">
        <v>0.68</v>
      </c>
      <c r="AA2939">
        <v>0</v>
      </c>
      <c r="AB2939">
        <v>0</v>
      </c>
      <c r="AC2939">
        <v>0</v>
      </c>
      <c r="AD2939">
        <v>0</v>
      </c>
      <c r="AE2939">
        <v>0</v>
      </c>
      <c r="AF2939">
        <v>0</v>
      </c>
      <c r="AG2939" t="s">
        <v>14301</v>
      </c>
      <c r="AH2939" s="21" t="str">
        <f t="shared" si="90"/>
        <v>YR21</v>
      </c>
      <c r="AI2939" s="21">
        <v>58.500000000000014</v>
      </c>
      <c r="AJ2939" s="21">
        <f t="shared" si="91"/>
        <v>99.321266968325787</v>
      </c>
      <c r="AK2939" s="21" t="s">
        <v>2063</v>
      </c>
      <c r="AL2939" t="s">
        <v>2515</v>
      </c>
      <c r="AM2939" t="s">
        <v>53</v>
      </c>
      <c r="AN2939" t="s">
        <v>2029</v>
      </c>
    </row>
    <row r="2940" spans="1:40" ht="15" hidden="1" thickTop="1" x14ac:dyDescent="0.35">
      <c r="A2940" t="s">
        <v>14218</v>
      </c>
      <c r="B2940" t="s">
        <v>14303</v>
      </c>
      <c r="C2940" t="s">
        <v>3105</v>
      </c>
      <c r="D2940" t="s">
        <v>14304</v>
      </c>
      <c r="E2940" t="s">
        <v>3107</v>
      </c>
      <c r="F2940">
        <v>1</v>
      </c>
      <c r="G2940" t="s">
        <v>2509</v>
      </c>
      <c r="H2940" t="s">
        <v>2510</v>
      </c>
      <c r="I2940" t="s">
        <v>2511</v>
      </c>
      <c r="J2940" t="s">
        <v>3108</v>
      </c>
      <c r="K2940" t="s">
        <v>3109</v>
      </c>
      <c r="L2940" t="s">
        <v>2058</v>
      </c>
      <c r="M2940" t="s">
        <v>2549</v>
      </c>
      <c r="N2940">
        <v>0</v>
      </c>
      <c r="O2940">
        <v>0</v>
      </c>
      <c r="P2940">
        <v>0</v>
      </c>
      <c r="Q2940">
        <v>14280</v>
      </c>
      <c r="R2940">
        <v>0</v>
      </c>
      <c r="S2940">
        <v>0</v>
      </c>
      <c r="T2940">
        <v>0</v>
      </c>
      <c r="U2940">
        <v>0</v>
      </c>
      <c r="V2940">
        <v>0</v>
      </c>
      <c r="W2940">
        <v>0</v>
      </c>
      <c r="X2940">
        <v>0</v>
      </c>
      <c r="Y2940">
        <v>0</v>
      </c>
      <c r="Z2940">
        <v>0</v>
      </c>
      <c r="AA2940">
        <v>0</v>
      </c>
      <c r="AB2940">
        <v>0</v>
      </c>
      <c r="AC2940">
        <v>0</v>
      </c>
      <c r="AD2940">
        <v>0</v>
      </c>
      <c r="AE2940">
        <v>0</v>
      </c>
      <c r="AF2940">
        <v>0</v>
      </c>
      <c r="AG2940" t="s">
        <v>14305</v>
      </c>
      <c r="AH2940" s="21" t="str">
        <f t="shared" si="90"/>
        <v>YR21</v>
      </c>
      <c r="AI2940" s="21">
        <v>62.999999999999986</v>
      </c>
      <c r="AJ2940" s="21">
        <f t="shared" si="91"/>
        <v>100</v>
      </c>
      <c r="AK2940" s="21" t="s">
        <v>2060</v>
      </c>
      <c r="AL2940" t="s">
        <v>2515</v>
      </c>
      <c r="AM2940" t="s">
        <v>53</v>
      </c>
      <c r="AN2940" t="s">
        <v>2029</v>
      </c>
    </row>
    <row r="2941" spans="1:40" ht="15" hidden="1" thickTop="1" x14ac:dyDescent="0.35">
      <c r="A2941" t="s">
        <v>14221</v>
      </c>
      <c r="B2941" t="s">
        <v>14307</v>
      </c>
      <c r="C2941" t="s">
        <v>100</v>
      </c>
      <c r="D2941" t="s">
        <v>14308</v>
      </c>
      <c r="E2941" t="s">
        <v>560</v>
      </c>
      <c r="F2941">
        <v>1</v>
      </c>
      <c r="G2941" t="s">
        <v>2055</v>
      </c>
      <c r="H2941" t="s">
        <v>2056</v>
      </c>
      <c r="I2941" t="s">
        <v>2511</v>
      </c>
      <c r="J2941" t="s">
        <v>67</v>
      </c>
      <c r="K2941" t="s">
        <v>68</v>
      </c>
      <c r="L2941" t="s">
        <v>2058</v>
      </c>
      <c r="M2941" t="s">
        <v>2059</v>
      </c>
      <c r="N2941">
        <v>0</v>
      </c>
      <c r="O2941">
        <v>0</v>
      </c>
      <c r="P2941">
        <v>0</v>
      </c>
      <c r="Q2941">
        <v>24480</v>
      </c>
      <c r="R2941">
        <v>0</v>
      </c>
      <c r="S2941">
        <v>0</v>
      </c>
      <c r="T2941">
        <v>0</v>
      </c>
      <c r="U2941">
        <v>0</v>
      </c>
      <c r="V2941">
        <v>0</v>
      </c>
      <c r="W2941">
        <v>0</v>
      </c>
      <c r="X2941">
        <v>0</v>
      </c>
      <c r="Y2941">
        <v>0</v>
      </c>
      <c r="Z2941">
        <v>0</v>
      </c>
      <c r="AA2941">
        <v>0</v>
      </c>
      <c r="AB2941">
        <v>0</v>
      </c>
      <c r="AC2941">
        <v>0</v>
      </c>
      <c r="AD2941">
        <v>0</v>
      </c>
      <c r="AE2941">
        <v>0</v>
      </c>
      <c r="AF2941">
        <v>0</v>
      </c>
      <c r="AG2941" t="s">
        <v>389</v>
      </c>
      <c r="AH2941" s="21" t="str">
        <f t="shared" si="90"/>
        <v>YR21</v>
      </c>
      <c r="AI2941" s="21">
        <v>107.92500000000001</v>
      </c>
      <c r="AJ2941" s="21">
        <f t="shared" si="91"/>
        <v>100</v>
      </c>
      <c r="AK2941" s="21" t="s">
        <v>2060</v>
      </c>
      <c r="AL2941" t="s">
        <v>70</v>
      </c>
      <c r="AM2941" t="s">
        <v>53</v>
      </c>
      <c r="AN2941" t="s">
        <v>2033</v>
      </c>
    </row>
    <row r="2942" spans="1:40" ht="15" hidden="1" thickTop="1" x14ac:dyDescent="0.35">
      <c r="A2942" t="s">
        <v>14224</v>
      </c>
      <c r="B2942" t="s">
        <v>14310</v>
      </c>
      <c r="C2942" t="s">
        <v>3570</v>
      </c>
      <c r="D2942" t="s">
        <v>14311</v>
      </c>
      <c r="E2942" t="s">
        <v>3572</v>
      </c>
      <c r="F2942">
        <v>1</v>
      </c>
      <c r="G2942" t="s">
        <v>2546</v>
      </c>
      <c r="H2942" t="s">
        <v>2510</v>
      </c>
      <c r="I2942" t="s">
        <v>2511</v>
      </c>
      <c r="J2942" t="s">
        <v>3573</v>
      </c>
      <c r="K2942" t="s">
        <v>3007</v>
      </c>
      <c r="L2942" t="s">
        <v>2058</v>
      </c>
      <c r="M2942" t="s">
        <v>2170</v>
      </c>
      <c r="N2942">
        <v>1</v>
      </c>
      <c r="O2942">
        <v>89</v>
      </c>
      <c r="P2942">
        <v>0.57999999999999996</v>
      </c>
      <c r="Q2942">
        <v>15300</v>
      </c>
      <c r="R2942">
        <v>1</v>
      </c>
      <c r="S2942">
        <v>89</v>
      </c>
      <c r="T2942">
        <v>0.57999999999999996</v>
      </c>
      <c r="U2942">
        <v>0</v>
      </c>
      <c r="V2942">
        <v>0</v>
      </c>
      <c r="W2942">
        <v>0</v>
      </c>
      <c r="X2942">
        <v>0</v>
      </c>
      <c r="Y2942">
        <v>0</v>
      </c>
      <c r="Z2942">
        <v>0</v>
      </c>
      <c r="AA2942">
        <v>0</v>
      </c>
      <c r="AB2942">
        <v>0</v>
      </c>
      <c r="AC2942">
        <v>0</v>
      </c>
      <c r="AD2942">
        <v>0</v>
      </c>
      <c r="AE2942">
        <v>0</v>
      </c>
      <c r="AF2942">
        <v>0</v>
      </c>
      <c r="AG2942" t="s">
        <v>14312</v>
      </c>
      <c r="AH2942" s="21" t="str">
        <f t="shared" si="90"/>
        <v>YR21</v>
      </c>
      <c r="AI2942" s="21">
        <v>67.5</v>
      </c>
      <c r="AJ2942" s="21">
        <f t="shared" si="91"/>
        <v>99.41830065359477</v>
      </c>
      <c r="AK2942" s="21" t="s">
        <v>2063</v>
      </c>
      <c r="AL2942" t="s">
        <v>2551</v>
      </c>
      <c r="AM2942" t="s">
        <v>53</v>
      </c>
      <c r="AN2942" t="s">
        <v>2029</v>
      </c>
    </row>
    <row r="2943" spans="1:40" ht="15" hidden="1" thickTop="1" x14ac:dyDescent="0.35">
      <c r="A2943" t="s">
        <v>14228</v>
      </c>
      <c r="B2943" t="s">
        <v>14314</v>
      </c>
      <c r="C2943" t="s">
        <v>4856</v>
      </c>
      <c r="D2943" t="s">
        <v>14315</v>
      </c>
      <c r="E2943" t="s">
        <v>3704</v>
      </c>
      <c r="F2943">
        <v>1</v>
      </c>
      <c r="G2943" t="s">
        <v>2619</v>
      </c>
      <c r="H2943" t="s">
        <v>2620</v>
      </c>
      <c r="I2943" t="s">
        <v>2511</v>
      </c>
      <c r="J2943" t="s">
        <v>3705</v>
      </c>
      <c r="K2943" t="s">
        <v>2655</v>
      </c>
      <c r="L2943" t="s">
        <v>2058</v>
      </c>
      <c r="M2943" t="s">
        <v>2059</v>
      </c>
      <c r="N2943">
        <v>1</v>
      </c>
      <c r="O2943">
        <v>58</v>
      </c>
      <c r="P2943">
        <v>0.24</v>
      </c>
      <c r="Q2943">
        <v>24480</v>
      </c>
      <c r="R2943">
        <v>1</v>
      </c>
      <c r="S2943">
        <v>58</v>
      </c>
      <c r="T2943">
        <v>0.24</v>
      </c>
      <c r="U2943">
        <v>0</v>
      </c>
      <c r="V2943">
        <v>0</v>
      </c>
      <c r="W2943">
        <v>0</v>
      </c>
      <c r="X2943">
        <v>0</v>
      </c>
      <c r="Y2943">
        <v>0</v>
      </c>
      <c r="Z2943">
        <v>0</v>
      </c>
      <c r="AA2943">
        <v>0</v>
      </c>
      <c r="AB2943">
        <v>0</v>
      </c>
      <c r="AC2943">
        <v>0</v>
      </c>
      <c r="AD2943">
        <v>0</v>
      </c>
      <c r="AE2943">
        <v>0</v>
      </c>
      <c r="AF2943">
        <v>0</v>
      </c>
      <c r="AG2943" t="s">
        <v>14316</v>
      </c>
      <c r="AH2943" s="21" t="str">
        <f t="shared" si="90"/>
        <v>YR21</v>
      </c>
      <c r="AI2943" s="21">
        <v>107.92500000000001</v>
      </c>
      <c r="AJ2943" s="21">
        <f t="shared" si="91"/>
        <v>99.763071895424844</v>
      </c>
      <c r="AK2943" s="21" t="s">
        <v>2060</v>
      </c>
      <c r="AL2943" t="s">
        <v>2984</v>
      </c>
      <c r="AM2943" t="s">
        <v>53</v>
      </c>
      <c r="AN2943" t="s">
        <v>2032</v>
      </c>
    </row>
    <row r="2944" spans="1:40" ht="15" hidden="1" thickTop="1" x14ac:dyDescent="0.35">
      <c r="A2944" t="s">
        <v>8483</v>
      </c>
      <c r="B2944" t="s">
        <v>14318</v>
      </c>
      <c r="C2944" t="s">
        <v>7888</v>
      </c>
      <c r="D2944" t="s">
        <v>6567</v>
      </c>
      <c r="E2944" t="s">
        <v>2667</v>
      </c>
      <c r="F2944">
        <v>1</v>
      </c>
      <c r="G2944" t="s">
        <v>2509</v>
      </c>
      <c r="H2944" t="s">
        <v>2510</v>
      </c>
      <c r="I2944" t="s">
        <v>2511</v>
      </c>
      <c r="J2944" t="s">
        <v>2794</v>
      </c>
      <c r="K2944" t="s">
        <v>2669</v>
      </c>
      <c r="L2944" t="s">
        <v>2058</v>
      </c>
      <c r="M2944" t="s">
        <v>2059</v>
      </c>
      <c r="N2944">
        <v>0</v>
      </c>
      <c r="O2944">
        <v>0</v>
      </c>
      <c r="P2944">
        <v>0</v>
      </c>
      <c r="Q2944">
        <v>24480</v>
      </c>
      <c r="R2944">
        <v>0</v>
      </c>
      <c r="S2944">
        <v>0</v>
      </c>
      <c r="T2944">
        <v>0</v>
      </c>
      <c r="U2944">
        <v>0</v>
      </c>
      <c r="V2944">
        <v>0</v>
      </c>
      <c r="W2944">
        <v>0</v>
      </c>
      <c r="X2944">
        <v>0</v>
      </c>
      <c r="Y2944">
        <v>0</v>
      </c>
      <c r="Z2944">
        <v>0</v>
      </c>
      <c r="AA2944">
        <v>0</v>
      </c>
      <c r="AB2944">
        <v>0</v>
      </c>
      <c r="AC2944">
        <v>0</v>
      </c>
      <c r="AD2944">
        <v>0</v>
      </c>
      <c r="AE2944">
        <v>0</v>
      </c>
      <c r="AF2944">
        <v>0</v>
      </c>
      <c r="AG2944" t="s">
        <v>14319</v>
      </c>
      <c r="AH2944" s="21" t="str">
        <f t="shared" si="90"/>
        <v>YR21</v>
      </c>
      <c r="AI2944" s="21">
        <v>107.92500000000001</v>
      </c>
      <c r="AJ2944" s="21">
        <f t="shared" si="91"/>
        <v>100</v>
      </c>
      <c r="AK2944" s="21" t="s">
        <v>2060</v>
      </c>
      <c r="AL2944" t="s">
        <v>2515</v>
      </c>
      <c r="AM2944" t="s">
        <v>53</v>
      </c>
      <c r="AN2944" t="s">
        <v>2029</v>
      </c>
    </row>
    <row r="2945" spans="1:40" ht="15" hidden="1" thickTop="1" x14ac:dyDescent="0.35">
      <c r="A2945" t="s">
        <v>14233</v>
      </c>
      <c r="B2945" t="s">
        <v>14321</v>
      </c>
      <c r="C2945" t="s">
        <v>2762</v>
      </c>
      <c r="D2945" t="s">
        <v>14322</v>
      </c>
      <c r="E2945" t="s">
        <v>3430</v>
      </c>
      <c r="F2945">
        <v>1</v>
      </c>
      <c r="G2945" t="s">
        <v>2609</v>
      </c>
      <c r="H2945" t="s">
        <v>2577</v>
      </c>
      <c r="I2945" t="s">
        <v>2511</v>
      </c>
      <c r="J2945" t="s">
        <v>2764</v>
      </c>
      <c r="K2945" t="s">
        <v>2765</v>
      </c>
      <c r="L2945" t="s">
        <v>2058</v>
      </c>
      <c r="M2945" t="s">
        <v>2059</v>
      </c>
      <c r="N2945">
        <v>0</v>
      </c>
      <c r="O2945">
        <v>0</v>
      </c>
      <c r="P2945">
        <v>0</v>
      </c>
      <c r="Q2945">
        <v>24480</v>
      </c>
      <c r="R2945">
        <v>0</v>
      </c>
      <c r="S2945">
        <v>0</v>
      </c>
      <c r="T2945">
        <v>0</v>
      </c>
      <c r="U2945">
        <v>0</v>
      </c>
      <c r="V2945">
        <v>0</v>
      </c>
      <c r="W2945">
        <v>0</v>
      </c>
      <c r="X2945">
        <v>0</v>
      </c>
      <c r="Y2945">
        <v>0</v>
      </c>
      <c r="Z2945">
        <v>0</v>
      </c>
      <c r="AA2945">
        <v>0</v>
      </c>
      <c r="AB2945">
        <v>0</v>
      </c>
      <c r="AC2945">
        <v>0</v>
      </c>
      <c r="AD2945">
        <v>0</v>
      </c>
      <c r="AE2945">
        <v>0</v>
      </c>
      <c r="AF2945">
        <v>0</v>
      </c>
      <c r="AG2945" t="s">
        <v>14323</v>
      </c>
      <c r="AH2945" s="21" t="str">
        <f t="shared" si="90"/>
        <v>YR21</v>
      </c>
      <c r="AI2945" s="21">
        <v>107.92500000000001</v>
      </c>
      <c r="AJ2945" s="21">
        <f t="shared" si="91"/>
        <v>100</v>
      </c>
      <c r="AK2945" s="21" t="s">
        <v>2060</v>
      </c>
      <c r="AL2945" t="s">
        <v>2613</v>
      </c>
      <c r="AM2945" t="s">
        <v>53</v>
      </c>
      <c r="AN2945" t="s">
        <v>2029</v>
      </c>
    </row>
    <row r="2946" spans="1:40" ht="15" hidden="1" thickTop="1" x14ac:dyDescent="0.35">
      <c r="A2946" t="s">
        <v>8494</v>
      </c>
      <c r="B2946" t="s">
        <v>14325</v>
      </c>
      <c r="C2946" t="s">
        <v>2739</v>
      </c>
      <c r="D2946" t="s">
        <v>13400</v>
      </c>
      <c r="E2946" t="s">
        <v>2575</v>
      </c>
      <c r="F2946">
        <v>1</v>
      </c>
      <c r="G2946" t="s">
        <v>2576</v>
      </c>
      <c r="H2946" t="s">
        <v>2577</v>
      </c>
      <c r="I2946" t="s">
        <v>2511</v>
      </c>
      <c r="J2946" t="s">
        <v>2741</v>
      </c>
      <c r="K2946" t="s">
        <v>2742</v>
      </c>
      <c r="L2946" t="s">
        <v>2058</v>
      </c>
      <c r="M2946" t="s">
        <v>2059</v>
      </c>
      <c r="N2946">
        <v>1</v>
      </c>
      <c r="O2946">
        <v>12</v>
      </c>
      <c r="P2946">
        <v>0.05</v>
      </c>
      <c r="Q2946">
        <v>24480</v>
      </c>
      <c r="R2946">
        <v>1</v>
      </c>
      <c r="S2946">
        <v>12</v>
      </c>
      <c r="T2946">
        <v>0.05</v>
      </c>
      <c r="U2946">
        <v>0</v>
      </c>
      <c r="V2946">
        <v>0</v>
      </c>
      <c r="W2946">
        <v>0</v>
      </c>
      <c r="X2946">
        <v>0</v>
      </c>
      <c r="Y2946">
        <v>0</v>
      </c>
      <c r="Z2946">
        <v>0</v>
      </c>
      <c r="AA2946">
        <v>0</v>
      </c>
      <c r="AB2946">
        <v>0</v>
      </c>
      <c r="AC2946">
        <v>0</v>
      </c>
      <c r="AD2946">
        <v>0</v>
      </c>
      <c r="AE2946">
        <v>0</v>
      </c>
      <c r="AF2946">
        <v>0</v>
      </c>
      <c r="AG2946" t="s">
        <v>14326</v>
      </c>
      <c r="AH2946" s="21" t="str">
        <f t="shared" si="90"/>
        <v>YR21</v>
      </c>
      <c r="AI2946" s="21">
        <v>107.92500000000001</v>
      </c>
      <c r="AJ2946" s="21">
        <f t="shared" si="91"/>
        <v>99.950980392156865</v>
      </c>
      <c r="AK2946" s="21" t="s">
        <v>2060</v>
      </c>
      <c r="AL2946" t="s">
        <v>2613</v>
      </c>
      <c r="AM2946" t="s">
        <v>53</v>
      </c>
      <c r="AN2946" t="s">
        <v>2030</v>
      </c>
    </row>
    <row r="2947" spans="1:40" ht="15" hidden="1" thickTop="1" x14ac:dyDescent="0.35">
      <c r="A2947" t="s">
        <v>14241</v>
      </c>
      <c r="B2947" t="s">
        <v>14328</v>
      </c>
      <c r="C2947" t="s">
        <v>3419</v>
      </c>
      <c r="D2947" t="s">
        <v>14329</v>
      </c>
      <c r="E2947" t="s">
        <v>2545</v>
      </c>
      <c r="F2947">
        <v>1</v>
      </c>
      <c r="G2947" t="s">
        <v>2546</v>
      </c>
      <c r="H2947" t="s">
        <v>2510</v>
      </c>
      <c r="I2947" t="s">
        <v>2511</v>
      </c>
      <c r="J2947" t="s">
        <v>2547</v>
      </c>
      <c r="K2947" t="s">
        <v>2548</v>
      </c>
      <c r="L2947" t="s">
        <v>30321</v>
      </c>
      <c r="M2947" t="s">
        <v>2549</v>
      </c>
      <c r="N2947">
        <v>3</v>
      </c>
      <c r="O2947">
        <v>162</v>
      </c>
      <c r="P2947">
        <v>1.29</v>
      </c>
      <c r="Q2947">
        <v>12600</v>
      </c>
      <c r="R2947">
        <v>1</v>
      </c>
      <c r="S2947">
        <v>26</v>
      </c>
      <c r="T2947">
        <v>0.21</v>
      </c>
      <c r="U2947">
        <v>0</v>
      </c>
      <c r="V2947">
        <v>0</v>
      </c>
      <c r="W2947">
        <v>0</v>
      </c>
      <c r="X2947">
        <v>2</v>
      </c>
      <c r="Y2947">
        <v>136</v>
      </c>
      <c r="Z2947">
        <v>1.08</v>
      </c>
      <c r="AA2947">
        <v>0</v>
      </c>
      <c r="AB2947">
        <v>0</v>
      </c>
      <c r="AC2947">
        <v>0</v>
      </c>
      <c r="AD2947">
        <v>0</v>
      </c>
      <c r="AE2947">
        <v>0</v>
      </c>
      <c r="AF2947">
        <v>0</v>
      </c>
      <c r="AG2947" t="s">
        <v>14330</v>
      </c>
      <c r="AH2947" s="21" t="str">
        <f t="shared" si="90"/>
        <v>YR21</v>
      </c>
      <c r="AI2947" s="21">
        <v>62.999999999999986</v>
      </c>
      <c r="AJ2947" s="21">
        <f t="shared" si="91"/>
        <v>98.714285714285708</v>
      </c>
      <c r="AK2947" s="21" t="s">
        <v>2063</v>
      </c>
      <c r="AL2947" t="s">
        <v>2551</v>
      </c>
      <c r="AM2947" t="s">
        <v>53</v>
      </c>
      <c r="AN2947" t="s">
        <v>2031</v>
      </c>
    </row>
    <row r="2948" spans="1:40" ht="15" hidden="1" thickTop="1" x14ac:dyDescent="0.35">
      <c r="A2948" t="s">
        <v>14245</v>
      </c>
      <c r="B2948" t="s">
        <v>14332</v>
      </c>
      <c r="C2948" t="s">
        <v>6542</v>
      </c>
      <c r="D2948" t="s">
        <v>14333</v>
      </c>
      <c r="E2948" t="s">
        <v>3539</v>
      </c>
      <c r="F2948">
        <v>1</v>
      </c>
      <c r="G2948" t="s">
        <v>2682</v>
      </c>
      <c r="H2948" t="s">
        <v>2620</v>
      </c>
      <c r="I2948" t="s">
        <v>2511</v>
      </c>
      <c r="J2948" t="s">
        <v>3540</v>
      </c>
      <c r="K2948" t="s">
        <v>2684</v>
      </c>
      <c r="L2948" t="s">
        <v>2058</v>
      </c>
      <c r="M2948" t="s">
        <v>2170</v>
      </c>
      <c r="N2948">
        <v>0</v>
      </c>
      <c r="O2948">
        <v>0</v>
      </c>
      <c r="P2948">
        <v>0</v>
      </c>
      <c r="Q2948">
        <v>15300</v>
      </c>
      <c r="R2948">
        <v>0</v>
      </c>
      <c r="S2948">
        <v>0</v>
      </c>
      <c r="T2948">
        <v>0</v>
      </c>
      <c r="U2948">
        <v>0</v>
      </c>
      <c r="V2948">
        <v>0</v>
      </c>
      <c r="W2948">
        <v>0</v>
      </c>
      <c r="X2948">
        <v>0</v>
      </c>
      <c r="Y2948">
        <v>0</v>
      </c>
      <c r="Z2948">
        <v>0</v>
      </c>
      <c r="AA2948">
        <v>0</v>
      </c>
      <c r="AB2948">
        <v>0</v>
      </c>
      <c r="AC2948">
        <v>0</v>
      </c>
      <c r="AD2948">
        <v>0</v>
      </c>
      <c r="AE2948">
        <v>0</v>
      </c>
      <c r="AF2948">
        <v>0</v>
      </c>
      <c r="AG2948" t="s">
        <v>14334</v>
      </c>
      <c r="AH2948" s="21" t="str">
        <f t="shared" si="90"/>
        <v>YR21</v>
      </c>
      <c r="AI2948" s="21">
        <v>67.5</v>
      </c>
      <c r="AJ2948" s="21">
        <f t="shared" si="91"/>
        <v>100</v>
      </c>
      <c r="AK2948" s="21" t="s">
        <v>2060</v>
      </c>
      <c r="AL2948" t="s">
        <v>3540</v>
      </c>
      <c r="AM2948" t="s">
        <v>53</v>
      </c>
      <c r="AN2948" t="s">
        <v>2029</v>
      </c>
    </row>
    <row r="2949" spans="1:40" ht="15" hidden="1" thickTop="1" x14ac:dyDescent="0.35">
      <c r="A2949" t="s">
        <v>14249</v>
      </c>
      <c r="B2949" t="s">
        <v>14336</v>
      </c>
      <c r="C2949" t="s">
        <v>3149</v>
      </c>
      <c r="D2949" t="s">
        <v>14337</v>
      </c>
      <c r="E2949" t="s">
        <v>2562</v>
      </c>
      <c r="F2949">
        <v>1</v>
      </c>
      <c r="G2949" t="s">
        <v>2546</v>
      </c>
      <c r="H2949" t="s">
        <v>2510</v>
      </c>
      <c r="I2949" t="s">
        <v>2511</v>
      </c>
      <c r="J2949" t="s">
        <v>2547</v>
      </c>
      <c r="K2949" t="s">
        <v>2548</v>
      </c>
      <c r="L2949" t="s">
        <v>2058</v>
      </c>
      <c r="M2949" t="s">
        <v>11487</v>
      </c>
      <c r="N2949">
        <v>0</v>
      </c>
      <c r="O2949">
        <v>0</v>
      </c>
      <c r="P2949">
        <v>0</v>
      </c>
      <c r="Q2949">
        <v>15300</v>
      </c>
      <c r="R2949">
        <v>0</v>
      </c>
      <c r="S2949">
        <v>0</v>
      </c>
      <c r="T2949">
        <v>0</v>
      </c>
      <c r="U2949">
        <v>0</v>
      </c>
      <c r="V2949">
        <v>0</v>
      </c>
      <c r="W2949">
        <v>0</v>
      </c>
      <c r="X2949">
        <v>0</v>
      </c>
      <c r="Y2949">
        <v>0</v>
      </c>
      <c r="Z2949">
        <v>0</v>
      </c>
      <c r="AA2949">
        <v>0</v>
      </c>
      <c r="AB2949">
        <v>0</v>
      </c>
      <c r="AC2949">
        <v>0</v>
      </c>
      <c r="AD2949">
        <v>0</v>
      </c>
      <c r="AE2949">
        <v>0</v>
      </c>
      <c r="AF2949">
        <v>0</v>
      </c>
      <c r="AG2949" t="s">
        <v>14338</v>
      </c>
      <c r="AH2949" s="21" t="str">
        <f t="shared" si="90"/>
        <v>YR21</v>
      </c>
      <c r="AI2949" s="21">
        <v>67.5</v>
      </c>
      <c r="AJ2949" s="21">
        <f t="shared" si="91"/>
        <v>100</v>
      </c>
      <c r="AK2949" s="21" t="s">
        <v>2060</v>
      </c>
      <c r="AL2949" t="s">
        <v>2551</v>
      </c>
      <c r="AM2949" t="s">
        <v>53</v>
      </c>
      <c r="AN2949" t="s">
        <v>2031</v>
      </c>
    </row>
    <row r="2950" spans="1:40" ht="15" hidden="1" thickTop="1" x14ac:dyDescent="0.35">
      <c r="A2950" t="s">
        <v>14252</v>
      </c>
      <c r="B2950" t="s">
        <v>14341</v>
      </c>
      <c r="C2950" t="s">
        <v>5456</v>
      </c>
      <c r="D2950" t="s">
        <v>14342</v>
      </c>
      <c r="E2950" t="s">
        <v>64</v>
      </c>
      <c r="F2950">
        <v>1</v>
      </c>
      <c r="G2950" t="s">
        <v>2524</v>
      </c>
      <c r="H2950" t="s">
        <v>2056</v>
      </c>
      <c r="I2950" t="s">
        <v>2511</v>
      </c>
      <c r="J2950" t="s">
        <v>5458</v>
      </c>
      <c r="K2950" t="s">
        <v>62</v>
      </c>
      <c r="L2950" t="s">
        <v>2058</v>
      </c>
      <c r="M2950" t="s">
        <v>2059</v>
      </c>
      <c r="N2950">
        <v>0</v>
      </c>
      <c r="O2950">
        <v>0</v>
      </c>
      <c r="P2950">
        <v>0</v>
      </c>
      <c r="Q2950">
        <v>24480</v>
      </c>
      <c r="R2950">
        <v>0</v>
      </c>
      <c r="S2950">
        <v>0</v>
      </c>
      <c r="T2950">
        <v>0</v>
      </c>
      <c r="U2950">
        <v>0</v>
      </c>
      <c r="V2950">
        <v>0</v>
      </c>
      <c r="W2950">
        <v>0</v>
      </c>
      <c r="X2950">
        <v>0</v>
      </c>
      <c r="Y2950">
        <v>0</v>
      </c>
      <c r="Z2950">
        <v>0</v>
      </c>
      <c r="AA2950">
        <v>0</v>
      </c>
      <c r="AB2950">
        <v>0</v>
      </c>
      <c r="AC2950">
        <v>0</v>
      </c>
      <c r="AD2950">
        <v>0</v>
      </c>
      <c r="AE2950">
        <v>0</v>
      </c>
      <c r="AF2950">
        <v>0</v>
      </c>
      <c r="AG2950" t="s">
        <v>14343</v>
      </c>
      <c r="AH2950" s="21" t="str">
        <f t="shared" si="90"/>
        <v>YR20</v>
      </c>
      <c r="AI2950" s="21">
        <v>107.92500000000001</v>
      </c>
      <c r="AJ2950" s="21">
        <f t="shared" si="91"/>
        <v>100</v>
      </c>
      <c r="AK2950" s="21" t="s">
        <v>2060</v>
      </c>
      <c r="AL2950" t="s">
        <v>2527</v>
      </c>
      <c r="AM2950" t="s">
        <v>53</v>
      </c>
      <c r="AN2950" t="s">
        <v>2032</v>
      </c>
    </row>
    <row r="2951" spans="1:40" ht="15" hidden="1" thickTop="1" x14ac:dyDescent="0.35">
      <c r="A2951" t="s">
        <v>14257</v>
      </c>
      <c r="B2951" t="s">
        <v>14345</v>
      </c>
      <c r="C2951" t="s">
        <v>5067</v>
      </c>
      <c r="D2951" t="s">
        <v>14346</v>
      </c>
      <c r="E2951" t="s">
        <v>2608</v>
      </c>
      <c r="F2951">
        <v>1</v>
      </c>
      <c r="G2951" t="s">
        <v>2609</v>
      </c>
      <c r="H2951" t="s">
        <v>2577</v>
      </c>
      <c r="I2951" t="s">
        <v>2511</v>
      </c>
      <c r="J2951" t="s">
        <v>2610</v>
      </c>
      <c r="K2951" t="s">
        <v>2611</v>
      </c>
      <c r="L2951" t="s">
        <v>2058</v>
      </c>
      <c r="M2951" t="s">
        <v>2310</v>
      </c>
      <c r="N2951">
        <v>1</v>
      </c>
      <c r="O2951">
        <v>37</v>
      </c>
      <c r="P2951">
        <v>0.23</v>
      </c>
      <c r="Q2951">
        <v>16320</v>
      </c>
      <c r="R2951">
        <v>0</v>
      </c>
      <c r="S2951">
        <v>0</v>
      </c>
      <c r="T2951">
        <v>0</v>
      </c>
      <c r="U2951">
        <v>0</v>
      </c>
      <c r="V2951">
        <v>0</v>
      </c>
      <c r="W2951">
        <v>0</v>
      </c>
      <c r="X2951">
        <v>1</v>
      </c>
      <c r="Y2951">
        <v>37</v>
      </c>
      <c r="Z2951">
        <v>0.23</v>
      </c>
      <c r="AA2951">
        <v>0</v>
      </c>
      <c r="AB2951">
        <v>0</v>
      </c>
      <c r="AC2951">
        <v>0</v>
      </c>
      <c r="AD2951">
        <v>0</v>
      </c>
      <c r="AE2951">
        <v>0</v>
      </c>
      <c r="AF2951">
        <v>0</v>
      </c>
      <c r="AG2951" t="s">
        <v>14347</v>
      </c>
      <c r="AH2951" s="21" t="str">
        <f t="shared" ref="AH2951:AH3014" si="92">LEFT(AG2951,4)</f>
        <v>YK19</v>
      </c>
      <c r="AI2951" s="21">
        <v>72</v>
      </c>
      <c r="AJ2951" s="21">
        <f t="shared" ref="AJ2951:AJ3014" si="93">100-(O2951/Q2951*100)</f>
        <v>99.773284313725483</v>
      </c>
      <c r="AK2951" s="21" t="s">
        <v>2060</v>
      </c>
      <c r="AL2951" t="s">
        <v>2613</v>
      </c>
      <c r="AM2951" t="s">
        <v>53</v>
      </c>
      <c r="AN2951" t="s">
        <v>2030</v>
      </c>
    </row>
    <row r="2952" spans="1:40" ht="15" hidden="1" thickTop="1" x14ac:dyDescent="0.35">
      <c r="A2952" t="s">
        <v>14258</v>
      </c>
      <c r="B2952" t="s">
        <v>14349</v>
      </c>
      <c r="C2952" t="s">
        <v>4266</v>
      </c>
      <c r="D2952" t="s">
        <v>14350</v>
      </c>
      <c r="E2952" t="s">
        <v>558</v>
      </c>
      <c r="F2952">
        <v>1</v>
      </c>
      <c r="G2952" t="s">
        <v>2524</v>
      </c>
      <c r="H2952" t="s">
        <v>2056</v>
      </c>
      <c r="I2952" t="s">
        <v>2511</v>
      </c>
      <c r="J2952" t="s">
        <v>2539</v>
      </c>
      <c r="K2952" t="s">
        <v>62</v>
      </c>
      <c r="L2952" t="s">
        <v>2058</v>
      </c>
      <c r="M2952" t="s">
        <v>2059</v>
      </c>
      <c r="N2952">
        <v>0</v>
      </c>
      <c r="O2952">
        <v>0</v>
      </c>
      <c r="P2952">
        <v>0</v>
      </c>
      <c r="Q2952">
        <v>24480</v>
      </c>
      <c r="R2952">
        <v>0</v>
      </c>
      <c r="S2952">
        <v>0</v>
      </c>
      <c r="T2952">
        <v>0</v>
      </c>
      <c r="U2952">
        <v>0</v>
      </c>
      <c r="V2952">
        <v>0</v>
      </c>
      <c r="W2952">
        <v>0</v>
      </c>
      <c r="X2952">
        <v>0</v>
      </c>
      <c r="Y2952">
        <v>0</v>
      </c>
      <c r="Z2952">
        <v>0</v>
      </c>
      <c r="AA2952">
        <v>0</v>
      </c>
      <c r="AB2952">
        <v>0</v>
      </c>
      <c r="AC2952">
        <v>0</v>
      </c>
      <c r="AD2952">
        <v>0</v>
      </c>
      <c r="AE2952">
        <v>0</v>
      </c>
      <c r="AF2952">
        <v>0</v>
      </c>
      <c r="AG2952" t="s">
        <v>14351</v>
      </c>
      <c r="AH2952" s="21" t="str">
        <f t="shared" si="92"/>
        <v>YK19</v>
      </c>
      <c r="AI2952" s="21">
        <v>107.92500000000001</v>
      </c>
      <c r="AJ2952" s="21">
        <f t="shared" si="93"/>
        <v>100</v>
      </c>
      <c r="AK2952" s="21" t="s">
        <v>2060</v>
      </c>
      <c r="AL2952" t="s">
        <v>2527</v>
      </c>
      <c r="AM2952" t="s">
        <v>53</v>
      </c>
      <c r="AN2952" t="s">
        <v>2031</v>
      </c>
    </row>
    <row r="2953" spans="1:40" ht="15" hidden="1" thickTop="1" x14ac:dyDescent="0.35">
      <c r="A2953" t="s">
        <v>14262</v>
      </c>
      <c r="B2953" t="s">
        <v>14353</v>
      </c>
      <c r="C2953" t="s">
        <v>3149</v>
      </c>
      <c r="D2953" t="s">
        <v>14354</v>
      </c>
      <c r="E2953" t="s">
        <v>2562</v>
      </c>
      <c r="F2953">
        <v>1</v>
      </c>
      <c r="G2953" t="s">
        <v>2546</v>
      </c>
      <c r="H2953" t="s">
        <v>2510</v>
      </c>
      <c r="I2953" t="s">
        <v>2511</v>
      </c>
      <c r="J2953" t="s">
        <v>2547</v>
      </c>
      <c r="K2953" t="s">
        <v>2548</v>
      </c>
      <c r="L2953" t="s">
        <v>2058</v>
      </c>
      <c r="M2953" t="s">
        <v>2170</v>
      </c>
      <c r="N2953">
        <v>1</v>
      </c>
      <c r="O2953">
        <v>26</v>
      </c>
      <c r="P2953">
        <v>0.17</v>
      </c>
      <c r="Q2953">
        <v>15300</v>
      </c>
      <c r="R2953">
        <v>0</v>
      </c>
      <c r="S2953">
        <v>0</v>
      </c>
      <c r="T2953">
        <v>0</v>
      </c>
      <c r="U2953">
        <v>0</v>
      </c>
      <c r="V2953">
        <v>0</v>
      </c>
      <c r="W2953">
        <v>0</v>
      </c>
      <c r="X2953">
        <v>1</v>
      </c>
      <c r="Y2953">
        <v>26</v>
      </c>
      <c r="Z2953">
        <v>0.17</v>
      </c>
      <c r="AA2953">
        <v>0</v>
      </c>
      <c r="AB2953">
        <v>0</v>
      </c>
      <c r="AC2953">
        <v>0</v>
      </c>
      <c r="AD2953">
        <v>0</v>
      </c>
      <c r="AE2953">
        <v>0</v>
      </c>
      <c r="AF2953">
        <v>0</v>
      </c>
      <c r="AG2953" t="s">
        <v>14355</v>
      </c>
      <c r="AH2953" s="21" t="str">
        <f t="shared" si="92"/>
        <v>YR20</v>
      </c>
      <c r="AI2953" s="21">
        <v>67.5</v>
      </c>
      <c r="AJ2953" s="21">
        <f t="shared" si="93"/>
        <v>99.830065359477118</v>
      </c>
      <c r="AK2953" s="21" t="s">
        <v>2060</v>
      </c>
      <c r="AL2953" t="s">
        <v>2551</v>
      </c>
      <c r="AM2953" t="s">
        <v>53</v>
      </c>
      <c r="AN2953" t="s">
        <v>2030</v>
      </c>
    </row>
    <row r="2954" spans="1:40" ht="15" hidden="1" thickTop="1" x14ac:dyDescent="0.35">
      <c r="A2954" t="s">
        <v>14266</v>
      </c>
      <c r="B2954" t="s">
        <v>14357</v>
      </c>
      <c r="C2954" t="s">
        <v>3954</v>
      </c>
      <c r="D2954" t="s">
        <v>14358</v>
      </c>
      <c r="E2954" t="s">
        <v>126</v>
      </c>
      <c r="F2954">
        <v>1</v>
      </c>
      <c r="G2954" t="s">
        <v>2524</v>
      </c>
      <c r="H2954" t="s">
        <v>2056</v>
      </c>
      <c r="I2954" t="s">
        <v>2511</v>
      </c>
      <c r="J2954" t="s">
        <v>3956</v>
      </c>
      <c r="K2954" t="s">
        <v>62</v>
      </c>
      <c r="L2954" t="s">
        <v>2058</v>
      </c>
      <c r="M2954" t="s">
        <v>2059</v>
      </c>
      <c r="N2954">
        <v>1</v>
      </c>
      <c r="O2954">
        <v>29</v>
      </c>
      <c r="P2954">
        <v>0.12</v>
      </c>
      <c r="Q2954">
        <v>24480</v>
      </c>
      <c r="R2954">
        <v>0</v>
      </c>
      <c r="S2954">
        <v>0</v>
      </c>
      <c r="T2954">
        <v>0</v>
      </c>
      <c r="U2954">
        <v>0</v>
      </c>
      <c r="V2954">
        <v>0</v>
      </c>
      <c r="W2954">
        <v>0</v>
      </c>
      <c r="X2954">
        <v>1</v>
      </c>
      <c r="Y2954">
        <v>29</v>
      </c>
      <c r="Z2954">
        <v>0.12</v>
      </c>
      <c r="AA2954">
        <v>0</v>
      </c>
      <c r="AB2954">
        <v>0</v>
      </c>
      <c r="AC2954">
        <v>0</v>
      </c>
      <c r="AD2954">
        <v>0</v>
      </c>
      <c r="AE2954">
        <v>0</v>
      </c>
      <c r="AF2954">
        <v>0</v>
      </c>
      <c r="AG2954" t="s">
        <v>14359</v>
      </c>
      <c r="AH2954" s="21" t="str">
        <f t="shared" si="92"/>
        <v>YR20</v>
      </c>
      <c r="AI2954" s="21">
        <v>107.92500000000001</v>
      </c>
      <c r="AJ2954" s="21">
        <f t="shared" si="93"/>
        <v>99.881535947712422</v>
      </c>
      <c r="AK2954" s="21" t="s">
        <v>2060</v>
      </c>
      <c r="AL2954" t="s">
        <v>2527</v>
      </c>
      <c r="AM2954" t="s">
        <v>53</v>
      </c>
      <c r="AN2954" t="s">
        <v>2030</v>
      </c>
    </row>
    <row r="2955" spans="1:40" ht="15" hidden="1" thickTop="1" x14ac:dyDescent="0.35">
      <c r="A2955" t="s">
        <v>14270</v>
      </c>
      <c r="B2955" t="s">
        <v>14361</v>
      </c>
      <c r="C2955" t="s">
        <v>4088</v>
      </c>
      <c r="D2955" t="s">
        <v>14362</v>
      </c>
      <c r="E2955" t="s">
        <v>2608</v>
      </c>
      <c r="F2955">
        <v>1</v>
      </c>
      <c r="G2955" t="s">
        <v>2609</v>
      </c>
      <c r="H2955" t="s">
        <v>2577</v>
      </c>
      <c r="I2955" t="s">
        <v>2511</v>
      </c>
      <c r="J2955" t="s">
        <v>2610</v>
      </c>
      <c r="K2955" t="s">
        <v>2611</v>
      </c>
      <c r="L2955" t="s">
        <v>2058</v>
      </c>
      <c r="M2955" t="s">
        <v>2059</v>
      </c>
      <c r="N2955">
        <v>0</v>
      </c>
      <c r="O2955">
        <v>0</v>
      </c>
      <c r="P2955">
        <v>0</v>
      </c>
      <c r="Q2955">
        <v>24480</v>
      </c>
      <c r="R2955">
        <v>0</v>
      </c>
      <c r="S2955">
        <v>0</v>
      </c>
      <c r="T2955">
        <v>0</v>
      </c>
      <c r="U2955">
        <v>0</v>
      </c>
      <c r="V2955">
        <v>0</v>
      </c>
      <c r="W2955">
        <v>0</v>
      </c>
      <c r="X2955">
        <v>0</v>
      </c>
      <c r="Y2955">
        <v>0</v>
      </c>
      <c r="Z2955">
        <v>0</v>
      </c>
      <c r="AA2955">
        <v>0</v>
      </c>
      <c r="AB2955">
        <v>0</v>
      </c>
      <c r="AC2955">
        <v>0</v>
      </c>
      <c r="AD2955">
        <v>0</v>
      </c>
      <c r="AE2955">
        <v>0</v>
      </c>
      <c r="AF2955">
        <v>0</v>
      </c>
      <c r="AG2955" t="s">
        <v>14363</v>
      </c>
      <c r="AH2955" s="21" t="str">
        <f t="shared" si="92"/>
        <v>YR20</v>
      </c>
      <c r="AI2955" s="21">
        <v>107.92500000000001</v>
      </c>
      <c r="AJ2955" s="21">
        <f t="shared" si="93"/>
        <v>100</v>
      </c>
      <c r="AK2955" s="21" t="s">
        <v>2060</v>
      </c>
      <c r="AL2955" t="s">
        <v>2613</v>
      </c>
      <c r="AM2955" t="s">
        <v>53</v>
      </c>
      <c r="AN2955" t="s">
        <v>2029</v>
      </c>
    </row>
    <row r="2956" spans="1:40" ht="15" hidden="1" thickTop="1" x14ac:dyDescent="0.35">
      <c r="A2956" t="s">
        <v>14274</v>
      </c>
      <c r="B2956" t="s">
        <v>14365</v>
      </c>
      <c r="C2956" t="s">
        <v>10902</v>
      </c>
      <c r="D2956" t="s">
        <v>14366</v>
      </c>
      <c r="E2956" t="s">
        <v>2575</v>
      </c>
      <c r="F2956">
        <v>1</v>
      </c>
      <c r="G2956" t="s">
        <v>2576</v>
      </c>
      <c r="H2956" t="s">
        <v>2577</v>
      </c>
      <c r="I2956" t="s">
        <v>2511</v>
      </c>
      <c r="J2956" t="s">
        <v>2578</v>
      </c>
      <c r="K2956" t="s">
        <v>2579</v>
      </c>
      <c r="L2956" t="s">
        <v>2058</v>
      </c>
      <c r="M2956" t="s">
        <v>2059</v>
      </c>
      <c r="N2956">
        <v>0</v>
      </c>
      <c r="O2956">
        <v>0</v>
      </c>
      <c r="P2956">
        <v>0</v>
      </c>
      <c r="Q2956">
        <v>24480</v>
      </c>
      <c r="R2956">
        <v>0</v>
      </c>
      <c r="S2956">
        <v>0</v>
      </c>
      <c r="T2956">
        <v>0</v>
      </c>
      <c r="U2956">
        <v>0</v>
      </c>
      <c r="V2956">
        <v>0</v>
      </c>
      <c r="W2956">
        <v>0</v>
      </c>
      <c r="X2956">
        <v>0</v>
      </c>
      <c r="Y2956">
        <v>0</v>
      </c>
      <c r="Z2956">
        <v>0</v>
      </c>
      <c r="AA2956">
        <v>0</v>
      </c>
      <c r="AB2956">
        <v>0</v>
      </c>
      <c r="AC2956">
        <v>0</v>
      </c>
      <c r="AD2956">
        <v>0</v>
      </c>
      <c r="AE2956">
        <v>0</v>
      </c>
      <c r="AF2956">
        <v>0</v>
      </c>
      <c r="AG2956" t="s">
        <v>14367</v>
      </c>
      <c r="AH2956" s="21" t="str">
        <f t="shared" si="92"/>
        <v>YR20</v>
      </c>
      <c r="AI2956" s="21">
        <v>107.92500000000001</v>
      </c>
      <c r="AJ2956" s="21">
        <f t="shared" si="93"/>
        <v>100</v>
      </c>
      <c r="AK2956" s="21" t="s">
        <v>2060</v>
      </c>
      <c r="AL2956" t="s">
        <v>2581</v>
      </c>
      <c r="AM2956" t="s">
        <v>53</v>
      </c>
      <c r="AN2956" t="s">
        <v>2031</v>
      </c>
    </row>
    <row r="2957" spans="1:40" ht="15" hidden="1" thickTop="1" x14ac:dyDescent="0.35">
      <c r="A2957" t="s">
        <v>14278</v>
      </c>
      <c r="B2957" t="s">
        <v>14369</v>
      </c>
      <c r="C2957" t="s">
        <v>3479</v>
      </c>
      <c r="D2957" t="s">
        <v>14370</v>
      </c>
      <c r="E2957" t="s">
        <v>2608</v>
      </c>
      <c r="F2957">
        <v>1</v>
      </c>
      <c r="G2957" t="s">
        <v>2609</v>
      </c>
      <c r="H2957" t="s">
        <v>2577</v>
      </c>
      <c r="I2957" t="s">
        <v>2511</v>
      </c>
      <c r="J2957" t="s">
        <v>2610</v>
      </c>
      <c r="K2957" t="s">
        <v>2611</v>
      </c>
      <c r="L2957" t="s">
        <v>2058</v>
      </c>
      <c r="M2957" t="s">
        <v>2059</v>
      </c>
      <c r="N2957">
        <v>0</v>
      </c>
      <c r="O2957">
        <v>0</v>
      </c>
      <c r="P2957">
        <v>0</v>
      </c>
      <c r="Q2957">
        <v>24480</v>
      </c>
      <c r="R2957">
        <v>0</v>
      </c>
      <c r="S2957">
        <v>0</v>
      </c>
      <c r="T2957">
        <v>0</v>
      </c>
      <c r="U2957">
        <v>0</v>
      </c>
      <c r="V2957">
        <v>0</v>
      </c>
      <c r="W2957">
        <v>0</v>
      </c>
      <c r="X2957">
        <v>0</v>
      </c>
      <c r="Y2957">
        <v>0</v>
      </c>
      <c r="Z2957">
        <v>0</v>
      </c>
      <c r="AA2957">
        <v>0</v>
      </c>
      <c r="AB2957">
        <v>0</v>
      </c>
      <c r="AC2957">
        <v>0</v>
      </c>
      <c r="AD2957">
        <v>0</v>
      </c>
      <c r="AE2957">
        <v>0</v>
      </c>
      <c r="AF2957">
        <v>0</v>
      </c>
      <c r="AG2957" t="s">
        <v>14371</v>
      </c>
      <c r="AH2957" s="21" t="str">
        <f t="shared" si="92"/>
        <v>YR20</v>
      </c>
      <c r="AI2957" s="21">
        <v>107.92500000000001</v>
      </c>
      <c r="AJ2957" s="21">
        <f t="shared" si="93"/>
        <v>100</v>
      </c>
      <c r="AK2957" s="21" t="s">
        <v>2060</v>
      </c>
      <c r="AL2957" t="s">
        <v>2613</v>
      </c>
      <c r="AM2957" t="s">
        <v>53</v>
      </c>
      <c r="AN2957" t="s">
        <v>2031</v>
      </c>
    </row>
    <row r="2958" spans="1:40" ht="15" hidden="1" thickTop="1" x14ac:dyDescent="0.35">
      <c r="A2958" t="s">
        <v>14282</v>
      </c>
      <c r="B2958" t="s">
        <v>14373</v>
      </c>
      <c r="C2958" t="s">
        <v>100</v>
      </c>
      <c r="D2958" t="s">
        <v>14374</v>
      </c>
      <c r="E2958" t="s">
        <v>560</v>
      </c>
      <c r="F2958">
        <v>1</v>
      </c>
      <c r="G2958" t="s">
        <v>2055</v>
      </c>
      <c r="H2958" t="s">
        <v>2056</v>
      </c>
      <c r="I2958" t="s">
        <v>2511</v>
      </c>
      <c r="J2958" t="s">
        <v>67</v>
      </c>
      <c r="K2958" t="s">
        <v>68</v>
      </c>
      <c r="L2958" t="s">
        <v>2058</v>
      </c>
      <c r="M2958" t="s">
        <v>2170</v>
      </c>
      <c r="N2958">
        <v>0</v>
      </c>
      <c r="O2958">
        <v>0</v>
      </c>
      <c r="P2958">
        <v>0</v>
      </c>
      <c r="Q2958">
        <v>15300</v>
      </c>
      <c r="R2958">
        <v>0</v>
      </c>
      <c r="S2958">
        <v>0</v>
      </c>
      <c r="T2958">
        <v>0</v>
      </c>
      <c r="U2958">
        <v>0</v>
      </c>
      <c r="V2958">
        <v>0</v>
      </c>
      <c r="W2958">
        <v>0</v>
      </c>
      <c r="X2958">
        <v>0</v>
      </c>
      <c r="Y2958">
        <v>0</v>
      </c>
      <c r="Z2958">
        <v>0</v>
      </c>
      <c r="AA2958">
        <v>0</v>
      </c>
      <c r="AB2958">
        <v>0</v>
      </c>
      <c r="AC2958">
        <v>0</v>
      </c>
      <c r="AD2958">
        <v>0</v>
      </c>
      <c r="AE2958">
        <v>0</v>
      </c>
      <c r="AF2958">
        <v>0</v>
      </c>
      <c r="AG2958" t="s">
        <v>390</v>
      </c>
      <c r="AH2958" s="21" t="str">
        <f t="shared" si="92"/>
        <v>YO27</v>
      </c>
      <c r="AI2958" s="21">
        <v>67.5</v>
      </c>
      <c r="AJ2958" s="21">
        <f t="shared" si="93"/>
        <v>100</v>
      </c>
      <c r="AK2958" s="21" t="s">
        <v>2060</v>
      </c>
      <c r="AL2958" t="s">
        <v>70</v>
      </c>
      <c r="AM2958" t="s">
        <v>53</v>
      </c>
      <c r="AN2958" t="s">
        <v>2030</v>
      </c>
    </row>
    <row r="2959" spans="1:40" ht="15" hidden="1" thickTop="1" x14ac:dyDescent="0.35">
      <c r="A2959" t="s">
        <v>14286</v>
      </c>
      <c r="B2959" t="s">
        <v>14376</v>
      </c>
      <c r="C2959" t="s">
        <v>92</v>
      </c>
      <c r="D2959" t="s">
        <v>14377</v>
      </c>
      <c r="E2959" t="s">
        <v>119</v>
      </c>
      <c r="F2959">
        <v>1</v>
      </c>
      <c r="G2959" t="s">
        <v>2055</v>
      </c>
      <c r="H2959" t="s">
        <v>2056</v>
      </c>
      <c r="I2959" t="s">
        <v>2511</v>
      </c>
      <c r="J2959" t="s">
        <v>67</v>
      </c>
      <c r="K2959" t="s">
        <v>68</v>
      </c>
      <c r="L2959" t="s">
        <v>2058</v>
      </c>
      <c r="M2959" t="s">
        <v>2170</v>
      </c>
      <c r="N2959">
        <v>1</v>
      </c>
      <c r="O2959">
        <v>38</v>
      </c>
      <c r="P2959">
        <v>0.25</v>
      </c>
      <c r="Q2959">
        <v>15300</v>
      </c>
      <c r="R2959">
        <v>0</v>
      </c>
      <c r="S2959">
        <v>0</v>
      </c>
      <c r="T2959">
        <v>0</v>
      </c>
      <c r="U2959">
        <v>0</v>
      </c>
      <c r="V2959">
        <v>0</v>
      </c>
      <c r="W2959">
        <v>0</v>
      </c>
      <c r="X2959">
        <v>1</v>
      </c>
      <c r="Y2959">
        <v>38</v>
      </c>
      <c r="Z2959">
        <v>0.25</v>
      </c>
      <c r="AA2959">
        <v>0</v>
      </c>
      <c r="AB2959">
        <v>0</v>
      </c>
      <c r="AC2959">
        <v>0</v>
      </c>
      <c r="AD2959">
        <v>0</v>
      </c>
      <c r="AE2959">
        <v>0</v>
      </c>
      <c r="AF2959">
        <v>0</v>
      </c>
      <c r="AG2959" t="s">
        <v>391</v>
      </c>
      <c r="AH2959" s="21" t="str">
        <f t="shared" si="92"/>
        <v>YR20</v>
      </c>
      <c r="AI2959" s="21">
        <v>67.5</v>
      </c>
      <c r="AJ2959" s="21">
        <f t="shared" si="93"/>
        <v>99.751633986928098</v>
      </c>
      <c r="AK2959" s="21" t="s">
        <v>2060</v>
      </c>
      <c r="AL2959" t="s">
        <v>70</v>
      </c>
      <c r="AM2959" t="s">
        <v>53</v>
      </c>
      <c r="AN2959" t="s">
        <v>2032</v>
      </c>
    </row>
    <row r="2960" spans="1:40" ht="15" hidden="1" thickTop="1" x14ac:dyDescent="0.35">
      <c r="A2960" t="s">
        <v>14290</v>
      </c>
      <c r="B2960" t="s">
        <v>14379</v>
      </c>
      <c r="C2960" t="s">
        <v>12962</v>
      </c>
      <c r="D2960" t="s">
        <v>14380</v>
      </c>
      <c r="E2960" t="s">
        <v>2946</v>
      </c>
      <c r="F2960">
        <v>1</v>
      </c>
      <c r="G2960" t="s">
        <v>2816</v>
      </c>
      <c r="H2960" t="s">
        <v>2620</v>
      </c>
      <c r="I2960" t="s">
        <v>2511</v>
      </c>
      <c r="J2960" t="s">
        <v>3383</v>
      </c>
      <c r="K2960" t="s">
        <v>2818</v>
      </c>
      <c r="L2960" t="s">
        <v>2058</v>
      </c>
      <c r="M2960" t="s">
        <v>2059</v>
      </c>
      <c r="N2960">
        <v>0</v>
      </c>
      <c r="O2960">
        <v>0</v>
      </c>
      <c r="P2960">
        <v>0</v>
      </c>
      <c r="Q2960">
        <v>24480</v>
      </c>
      <c r="R2960">
        <v>0</v>
      </c>
      <c r="S2960">
        <v>0</v>
      </c>
      <c r="T2960">
        <v>0</v>
      </c>
      <c r="U2960">
        <v>0</v>
      </c>
      <c r="V2960">
        <v>0</v>
      </c>
      <c r="W2960">
        <v>0</v>
      </c>
      <c r="X2960">
        <v>0</v>
      </c>
      <c r="Y2960">
        <v>0</v>
      </c>
      <c r="Z2960">
        <v>0</v>
      </c>
      <c r="AA2960">
        <v>0</v>
      </c>
      <c r="AB2960">
        <v>0</v>
      </c>
      <c r="AC2960">
        <v>0</v>
      </c>
      <c r="AD2960">
        <v>0</v>
      </c>
      <c r="AE2960">
        <v>0</v>
      </c>
      <c r="AF2960">
        <v>0</v>
      </c>
      <c r="AG2960" t="s">
        <v>14381</v>
      </c>
      <c r="AH2960" s="21" t="str">
        <f t="shared" si="92"/>
        <v>YR20</v>
      </c>
      <c r="AI2960" s="21">
        <v>107.92500000000001</v>
      </c>
      <c r="AJ2960" s="21">
        <f t="shared" si="93"/>
        <v>100</v>
      </c>
      <c r="AK2960" s="21" t="s">
        <v>2060</v>
      </c>
      <c r="AL2960" t="s">
        <v>2949</v>
      </c>
      <c r="AM2960" t="s">
        <v>53</v>
      </c>
      <c r="AN2960" t="s">
        <v>2029</v>
      </c>
    </row>
    <row r="2961" spans="1:40" ht="15" hidden="1" thickTop="1" x14ac:dyDescent="0.35">
      <c r="A2961" t="s">
        <v>14294</v>
      </c>
      <c r="B2961" t="s">
        <v>14383</v>
      </c>
      <c r="C2961" t="s">
        <v>3484</v>
      </c>
      <c r="D2961" t="s">
        <v>14384</v>
      </c>
      <c r="E2961" t="s">
        <v>3013</v>
      </c>
      <c r="F2961">
        <v>1</v>
      </c>
      <c r="G2961" t="s">
        <v>2576</v>
      </c>
      <c r="H2961" t="s">
        <v>2577</v>
      </c>
      <c r="I2961" t="s">
        <v>2511</v>
      </c>
      <c r="J2961" t="s">
        <v>2741</v>
      </c>
      <c r="K2961" t="s">
        <v>2742</v>
      </c>
      <c r="L2961" t="s">
        <v>2058</v>
      </c>
      <c r="M2961" t="s">
        <v>2059</v>
      </c>
      <c r="N2961">
        <v>1</v>
      </c>
      <c r="O2961">
        <v>35</v>
      </c>
      <c r="P2961">
        <v>0.14000000000000001</v>
      </c>
      <c r="Q2961">
        <v>24480</v>
      </c>
      <c r="R2961">
        <v>0</v>
      </c>
      <c r="S2961">
        <v>0</v>
      </c>
      <c r="T2961">
        <v>0</v>
      </c>
      <c r="U2961">
        <v>0</v>
      </c>
      <c r="V2961">
        <v>0</v>
      </c>
      <c r="W2961">
        <v>0</v>
      </c>
      <c r="X2961">
        <v>0</v>
      </c>
      <c r="Y2961">
        <v>0</v>
      </c>
      <c r="Z2961">
        <v>0</v>
      </c>
      <c r="AA2961">
        <v>1</v>
      </c>
      <c r="AB2961">
        <v>35</v>
      </c>
      <c r="AC2961">
        <v>0.14000000000000001</v>
      </c>
      <c r="AD2961">
        <v>0</v>
      </c>
      <c r="AE2961">
        <v>0</v>
      </c>
      <c r="AF2961">
        <v>0</v>
      </c>
      <c r="AG2961" t="s">
        <v>14385</v>
      </c>
      <c r="AH2961" s="21" t="str">
        <f t="shared" si="92"/>
        <v>YO27</v>
      </c>
      <c r="AI2961" s="21">
        <v>107.92500000000001</v>
      </c>
      <c r="AJ2961" s="21">
        <f t="shared" si="93"/>
        <v>99.857026143790847</v>
      </c>
      <c r="AK2961" s="21" t="s">
        <v>2060</v>
      </c>
      <c r="AL2961" t="s">
        <v>2551</v>
      </c>
      <c r="AM2961" t="s">
        <v>53</v>
      </c>
      <c r="AN2961" t="s">
        <v>2031</v>
      </c>
    </row>
    <row r="2962" spans="1:40" ht="15" hidden="1" thickTop="1" x14ac:dyDescent="0.35">
      <c r="A2962" t="s">
        <v>14298</v>
      </c>
      <c r="B2962" t="s">
        <v>14386</v>
      </c>
      <c r="C2962" t="s">
        <v>5365</v>
      </c>
      <c r="D2962" t="s">
        <v>14387</v>
      </c>
      <c r="E2962" t="s">
        <v>3704</v>
      </c>
      <c r="F2962">
        <v>1</v>
      </c>
      <c r="G2962" t="s">
        <v>2619</v>
      </c>
      <c r="H2962" t="s">
        <v>2620</v>
      </c>
      <c r="I2962" t="s">
        <v>2511</v>
      </c>
      <c r="J2962" t="s">
        <v>3705</v>
      </c>
      <c r="K2962" t="s">
        <v>2655</v>
      </c>
      <c r="L2962" t="s">
        <v>2058</v>
      </c>
      <c r="M2962" t="s">
        <v>2170</v>
      </c>
      <c r="N2962">
        <v>2</v>
      </c>
      <c r="O2962">
        <v>104</v>
      </c>
      <c r="P2962">
        <v>0.68</v>
      </c>
      <c r="Q2962">
        <v>15300</v>
      </c>
      <c r="R2962">
        <v>1</v>
      </c>
      <c r="S2962">
        <v>80</v>
      </c>
      <c r="T2962">
        <v>0.52</v>
      </c>
      <c r="U2962">
        <v>0</v>
      </c>
      <c r="V2962">
        <v>0</v>
      </c>
      <c r="W2962">
        <v>0</v>
      </c>
      <c r="X2962">
        <v>1</v>
      </c>
      <c r="Y2962">
        <v>24</v>
      </c>
      <c r="Z2962">
        <v>0.16</v>
      </c>
      <c r="AA2962">
        <v>0</v>
      </c>
      <c r="AB2962">
        <v>0</v>
      </c>
      <c r="AC2962">
        <v>0</v>
      </c>
      <c r="AD2962">
        <v>0</v>
      </c>
      <c r="AE2962">
        <v>0</v>
      </c>
      <c r="AF2962">
        <v>0</v>
      </c>
      <c r="AG2962" t="s">
        <v>14388</v>
      </c>
      <c r="AH2962" s="21" t="str">
        <f t="shared" si="92"/>
        <v>YO27</v>
      </c>
      <c r="AI2962" s="21">
        <v>67.5</v>
      </c>
      <c r="AJ2962" s="21">
        <f t="shared" si="93"/>
        <v>99.320261437908499</v>
      </c>
      <c r="AK2962" s="21" t="s">
        <v>2063</v>
      </c>
      <c r="AL2962" t="s">
        <v>2984</v>
      </c>
      <c r="AM2962" t="s">
        <v>53</v>
      </c>
      <c r="AN2962" t="s">
        <v>2030</v>
      </c>
    </row>
    <row r="2963" spans="1:40" ht="15" hidden="1" thickTop="1" x14ac:dyDescent="0.35">
      <c r="A2963" t="s">
        <v>14302</v>
      </c>
      <c r="B2963" t="s">
        <v>14390</v>
      </c>
      <c r="C2963" t="s">
        <v>2554</v>
      </c>
      <c r="D2963" t="s">
        <v>14391</v>
      </c>
      <c r="E2963" t="s">
        <v>558</v>
      </c>
      <c r="F2963">
        <v>1</v>
      </c>
      <c r="G2963" t="s">
        <v>2524</v>
      </c>
      <c r="H2963" t="s">
        <v>2056</v>
      </c>
      <c r="I2963" t="s">
        <v>2511</v>
      </c>
      <c r="J2963" t="s">
        <v>2532</v>
      </c>
      <c r="K2963" t="s">
        <v>62</v>
      </c>
      <c r="L2963" t="s">
        <v>2058</v>
      </c>
      <c r="M2963" t="s">
        <v>2310</v>
      </c>
      <c r="N2963">
        <v>0</v>
      </c>
      <c r="O2963">
        <v>0</v>
      </c>
      <c r="P2963">
        <v>0</v>
      </c>
      <c r="Q2963">
        <v>16320</v>
      </c>
      <c r="R2963">
        <v>0</v>
      </c>
      <c r="S2963">
        <v>0</v>
      </c>
      <c r="T2963">
        <v>0</v>
      </c>
      <c r="U2963">
        <v>0</v>
      </c>
      <c r="V2963">
        <v>0</v>
      </c>
      <c r="W2963">
        <v>0</v>
      </c>
      <c r="X2963">
        <v>0</v>
      </c>
      <c r="Y2963">
        <v>0</v>
      </c>
      <c r="Z2963">
        <v>0</v>
      </c>
      <c r="AA2963">
        <v>0</v>
      </c>
      <c r="AB2963">
        <v>0</v>
      </c>
      <c r="AC2963">
        <v>0</v>
      </c>
      <c r="AD2963">
        <v>0</v>
      </c>
      <c r="AE2963">
        <v>0</v>
      </c>
      <c r="AF2963">
        <v>0</v>
      </c>
      <c r="AG2963" t="s">
        <v>14392</v>
      </c>
      <c r="AH2963" s="21" t="str">
        <f t="shared" si="92"/>
        <v>YO27</v>
      </c>
      <c r="AI2963" s="21">
        <v>72</v>
      </c>
      <c r="AJ2963" s="21">
        <f t="shared" si="93"/>
        <v>100</v>
      </c>
      <c r="AK2963" s="21" t="s">
        <v>2060</v>
      </c>
      <c r="AL2963" t="s">
        <v>2527</v>
      </c>
      <c r="AM2963" t="s">
        <v>53</v>
      </c>
      <c r="AN2963" t="s">
        <v>2031</v>
      </c>
    </row>
    <row r="2964" spans="1:40" ht="15" hidden="1" thickTop="1" x14ac:dyDescent="0.35">
      <c r="A2964" t="s">
        <v>2504</v>
      </c>
      <c r="B2964" t="s">
        <v>14393</v>
      </c>
      <c r="C2964" t="s">
        <v>2673</v>
      </c>
      <c r="D2964" t="s">
        <v>14394</v>
      </c>
      <c r="E2964" t="s">
        <v>3338</v>
      </c>
      <c r="F2964">
        <v>1</v>
      </c>
      <c r="G2964" t="s">
        <v>2609</v>
      </c>
      <c r="H2964" t="s">
        <v>2577</v>
      </c>
      <c r="I2964" t="s">
        <v>2057</v>
      </c>
      <c r="J2964" t="s">
        <v>2675</v>
      </c>
      <c r="K2964" t="s">
        <v>2611</v>
      </c>
      <c r="L2964" t="s">
        <v>2058</v>
      </c>
      <c r="M2964" t="s">
        <v>2170</v>
      </c>
      <c r="N2964">
        <v>1</v>
      </c>
      <c r="O2964">
        <v>96</v>
      </c>
      <c r="P2964">
        <v>0.63</v>
      </c>
      <c r="Q2964">
        <v>15300</v>
      </c>
      <c r="R2964">
        <v>0</v>
      </c>
      <c r="S2964">
        <v>0</v>
      </c>
      <c r="T2964">
        <v>0</v>
      </c>
      <c r="U2964">
        <v>1</v>
      </c>
      <c r="V2964">
        <v>96</v>
      </c>
      <c r="W2964">
        <v>0.63</v>
      </c>
      <c r="X2964">
        <v>0</v>
      </c>
      <c r="Y2964">
        <v>0</v>
      </c>
      <c r="Z2964">
        <v>0</v>
      </c>
      <c r="AA2964">
        <v>0</v>
      </c>
      <c r="AB2964">
        <v>0</v>
      </c>
      <c r="AC2964">
        <v>0</v>
      </c>
      <c r="AD2964">
        <v>0</v>
      </c>
      <c r="AE2964">
        <v>0</v>
      </c>
      <c r="AF2964">
        <v>0</v>
      </c>
      <c r="AG2964" t="s">
        <v>14395</v>
      </c>
      <c r="AH2964" s="21" t="str">
        <f t="shared" si="92"/>
        <v>YT21</v>
      </c>
      <c r="AI2964" s="21">
        <v>216</v>
      </c>
      <c r="AJ2964" s="21">
        <f t="shared" si="93"/>
        <v>99.372549019607845</v>
      </c>
      <c r="AK2964" s="21" t="s">
        <v>2060</v>
      </c>
      <c r="AL2964" t="s">
        <v>2581</v>
      </c>
      <c r="AM2964" s="26" t="s">
        <v>38</v>
      </c>
      <c r="AN2964" t="s">
        <v>2029</v>
      </c>
    </row>
    <row r="2965" spans="1:40" ht="15" hidden="1" thickTop="1" x14ac:dyDescent="0.35">
      <c r="A2965" t="s">
        <v>2516</v>
      </c>
      <c r="B2965" t="s">
        <v>14396</v>
      </c>
      <c r="C2965" t="s">
        <v>4190</v>
      </c>
      <c r="D2965" t="s">
        <v>14397</v>
      </c>
      <c r="E2965" t="s">
        <v>2691</v>
      </c>
      <c r="F2965">
        <v>1</v>
      </c>
      <c r="G2965" t="s">
        <v>2600</v>
      </c>
      <c r="H2965" t="s">
        <v>2577</v>
      </c>
      <c r="I2965" t="s">
        <v>2076</v>
      </c>
      <c r="J2965" t="s">
        <v>2692</v>
      </c>
      <c r="K2965" t="s">
        <v>2635</v>
      </c>
      <c r="L2965" t="s">
        <v>2058</v>
      </c>
      <c r="M2965" t="s">
        <v>2059</v>
      </c>
      <c r="N2965">
        <v>14</v>
      </c>
      <c r="O2965">
        <v>542</v>
      </c>
      <c r="P2965">
        <v>2.21</v>
      </c>
      <c r="Q2965">
        <v>24480</v>
      </c>
      <c r="R2965">
        <v>6</v>
      </c>
      <c r="S2965">
        <v>233</v>
      </c>
      <c r="T2965">
        <v>0.95</v>
      </c>
      <c r="U2965">
        <v>8</v>
      </c>
      <c r="V2965">
        <v>309</v>
      </c>
      <c r="W2965">
        <v>1.26</v>
      </c>
      <c r="X2965">
        <v>0</v>
      </c>
      <c r="Y2965">
        <v>0</v>
      </c>
      <c r="Z2965">
        <v>0</v>
      </c>
      <c r="AA2965">
        <v>0</v>
      </c>
      <c r="AB2965">
        <v>0</v>
      </c>
      <c r="AC2965">
        <v>0</v>
      </c>
      <c r="AD2965">
        <v>0</v>
      </c>
      <c r="AE2965">
        <v>0</v>
      </c>
      <c r="AF2965">
        <v>0</v>
      </c>
      <c r="AG2965" t="s">
        <v>14398</v>
      </c>
      <c r="AH2965" s="21" t="str">
        <f t="shared" si="92"/>
        <v>YR25</v>
      </c>
      <c r="AI2965" s="21">
        <v>345.36</v>
      </c>
      <c r="AJ2965" s="21">
        <f t="shared" si="93"/>
        <v>97.785947712418306</v>
      </c>
      <c r="AK2965" s="21" t="s">
        <v>2063</v>
      </c>
      <c r="AL2965" t="s">
        <v>2581</v>
      </c>
      <c r="AM2965" s="26" t="s">
        <v>38</v>
      </c>
      <c r="AN2965" t="s">
        <v>2030</v>
      </c>
    </row>
    <row r="2966" spans="1:40" ht="15" hidden="1" thickTop="1" x14ac:dyDescent="0.35">
      <c r="A2966" t="s">
        <v>2520</v>
      </c>
      <c r="B2966" t="s">
        <v>14399</v>
      </c>
      <c r="C2966" t="s">
        <v>4025</v>
      </c>
      <c r="D2966" t="s">
        <v>14400</v>
      </c>
      <c r="E2966" t="s">
        <v>2691</v>
      </c>
      <c r="F2966">
        <v>1</v>
      </c>
      <c r="G2966" t="s">
        <v>2600</v>
      </c>
      <c r="H2966" t="s">
        <v>2577</v>
      </c>
      <c r="I2966" t="s">
        <v>2057</v>
      </c>
      <c r="J2966" t="s">
        <v>2634</v>
      </c>
      <c r="K2966" t="s">
        <v>2635</v>
      </c>
      <c r="L2966" t="s">
        <v>2058</v>
      </c>
      <c r="M2966" t="s">
        <v>2170</v>
      </c>
      <c r="N2966">
        <v>0</v>
      </c>
      <c r="O2966">
        <v>0</v>
      </c>
      <c r="P2966">
        <v>0</v>
      </c>
      <c r="Q2966">
        <v>15300</v>
      </c>
      <c r="R2966">
        <v>0</v>
      </c>
      <c r="S2966">
        <v>0</v>
      </c>
      <c r="T2966">
        <v>0</v>
      </c>
      <c r="U2966">
        <v>0</v>
      </c>
      <c r="V2966">
        <v>0</v>
      </c>
      <c r="W2966">
        <v>0</v>
      </c>
      <c r="X2966">
        <v>0</v>
      </c>
      <c r="Y2966">
        <v>0</v>
      </c>
      <c r="Z2966">
        <v>0</v>
      </c>
      <c r="AA2966">
        <v>0</v>
      </c>
      <c r="AB2966">
        <v>0</v>
      </c>
      <c r="AC2966">
        <v>0</v>
      </c>
      <c r="AD2966">
        <v>0</v>
      </c>
      <c r="AE2966">
        <v>0</v>
      </c>
      <c r="AF2966">
        <v>0</v>
      </c>
      <c r="AG2966" t="s">
        <v>14401</v>
      </c>
      <c r="AH2966" s="21" t="str">
        <f t="shared" si="92"/>
        <v>YT21</v>
      </c>
      <c r="AI2966" s="21">
        <v>216</v>
      </c>
      <c r="AJ2966" s="21">
        <f t="shared" si="93"/>
        <v>100</v>
      </c>
      <c r="AK2966" s="21" t="s">
        <v>2060</v>
      </c>
      <c r="AL2966" t="s">
        <v>2581</v>
      </c>
      <c r="AM2966" s="26" t="s">
        <v>38</v>
      </c>
      <c r="AN2966" t="s">
        <v>2029</v>
      </c>
    </row>
    <row r="2967" spans="1:40" ht="15" hidden="1" thickTop="1" x14ac:dyDescent="0.35">
      <c r="A2967" t="s">
        <v>2528</v>
      </c>
      <c r="B2967" t="s">
        <v>14402</v>
      </c>
      <c r="C2967" t="s">
        <v>4025</v>
      </c>
      <c r="D2967" t="s">
        <v>14400</v>
      </c>
      <c r="E2967" t="s">
        <v>2691</v>
      </c>
      <c r="F2967">
        <v>1</v>
      </c>
      <c r="G2967" t="s">
        <v>2600</v>
      </c>
      <c r="H2967" t="s">
        <v>2577</v>
      </c>
      <c r="I2967" t="s">
        <v>2057</v>
      </c>
      <c r="J2967" t="s">
        <v>2634</v>
      </c>
      <c r="K2967" t="s">
        <v>2635</v>
      </c>
      <c r="L2967" t="s">
        <v>2058</v>
      </c>
      <c r="M2967" t="s">
        <v>2170</v>
      </c>
      <c r="N2967">
        <v>0</v>
      </c>
      <c r="O2967">
        <v>0</v>
      </c>
      <c r="P2967">
        <v>0</v>
      </c>
      <c r="Q2967">
        <v>15300</v>
      </c>
      <c r="R2967">
        <v>0</v>
      </c>
      <c r="S2967">
        <v>0</v>
      </c>
      <c r="T2967">
        <v>0</v>
      </c>
      <c r="U2967">
        <v>0</v>
      </c>
      <c r="V2967">
        <v>0</v>
      </c>
      <c r="W2967">
        <v>0</v>
      </c>
      <c r="X2967">
        <v>0</v>
      </c>
      <c r="Y2967">
        <v>0</v>
      </c>
      <c r="Z2967">
        <v>0</v>
      </c>
      <c r="AA2967">
        <v>0</v>
      </c>
      <c r="AB2967">
        <v>0</v>
      </c>
      <c r="AC2967">
        <v>0</v>
      </c>
      <c r="AD2967">
        <v>0</v>
      </c>
      <c r="AE2967">
        <v>0</v>
      </c>
      <c r="AF2967">
        <v>0</v>
      </c>
      <c r="AG2967" t="s">
        <v>14403</v>
      </c>
      <c r="AH2967" s="21" t="str">
        <f t="shared" si="92"/>
        <v>YT21</v>
      </c>
      <c r="AI2967" s="21">
        <v>216</v>
      </c>
      <c r="AJ2967" s="21">
        <f t="shared" si="93"/>
        <v>100</v>
      </c>
      <c r="AK2967" s="21" t="s">
        <v>2060</v>
      </c>
      <c r="AL2967" t="s">
        <v>2581</v>
      </c>
      <c r="AM2967" s="26" t="s">
        <v>38</v>
      </c>
      <c r="AN2967" t="s">
        <v>2029</v>
      </c>
    </row>
    <row r="2968" spans="1:40" ht="15" hidden="1" thickTop="1" x14ac:dyDescent="0.35">
      <c r="A2968" t="s">
        <v>2535</v>
      </c>
      <c r="B2968" t="s">
        <v>14404</v>
      </c>
      <c r="C2968" t="s">
        <v>4567</v>
      </c>
      <c r="D2968" t="s">
        <v>14405</v>
      </c>
      <c r="E2968" t="s">
        <v>2691</v>
      </c>
      <c r="F2968">
        <v>1</v>
      </c>
      <c r="G2968" t="s">
        <v>2600</v>
      </c>
      <c r="H2968" t="s">
        <v>2577</v>
      </c>
      <c r="I2968" t="s">
        <v>2076</v>
      </c>
      <c r="J2968" t="s">
        <v>2692</v>
      </c>
      <c r="K2968" t="s">
        <v>2635</v>
      </c>
      <c r="L2968" t="s">
        <v>2058</v>
      </c>
      <c r="M2968" t="s">
        <v>2170</v>
      </c>
      <c r="N2968">
        <v>2</v>
      </c>
      <c r="O2968">
        <v>196</v>
      </c>
      <c r="P2968">
        <v>1.28</v>
      </c>
      <c r="Q2968">
        <v>15300</v>
      </c>
      <c r="R2968">
        <v>0</v>
      </c>
      <c r="S2968">
        <v>0</v>
      </c>
      <c r="T2968">
        <v>0</v>
      </c>
      <c r="U2968">
        <v>1</v>
      </c>
      <c r="V2968">
        <v>171</v>
      </c>
      <c r="W2968">
        <v>1.1200000000000001</v>
      </c>
      <c r="X2968">
        <v>0</v>
      </c>
      <c r="Y2968">
        <v>0</v>
      </c>
      <c r="Z2968">
        <v>0</v>
      </c>
      <c r="AA2968">
        <v>1</v>
      </c>
      <c r="AB2968">
        <v>25</v>
      </c>
      <c r="AC2968">
        <v>0.16</v>
      </c>
      <c r="AD2968">
        <v>0</v>
      </c>
      <c r="AE2968">
        <v>0</v>
      </c>
      <c r="AF2968">
        <v>0</v>
      </c>
      <c r="AG2968" t="s">
        <v>14406</v>
      </c>
      <c r="AH2968" s="21" t="str">
        <f t="shared" si="92"/>
        <v>YK20</v>
      </c>
      <c r="AI2968" s="21">
        <v>216</v>
      </c>
      <c r="AJ2968" s="21">
        <f t="shared" si="93"/>
        <v>98.718954248366018</v>
      </c>
      <c r="AK2968" s="21" t="s">
        <v>2063</v>
      </c>
      <c r="AL2968" t="s">
        <v>2581</v>
      </c>
      <c r="AM2968" s="26" t="s">
        <v>38</v>
      </c>
      <c r="AN2968" t="s">
        <v>2031</v>
      </c>
    </row>
    <row r="2969" spans="1:40" ht="15" hidden="1" thickTop="1" x14ac:dyDescent="0.35">
      <c r="A2969" t="s">
        <v>2541</v>
      </c>
      <c r="B2969" t="s">
        <v>14407</v>
      </c>
      <c r="C2969" t="s">
        <v>4567</v>
      </c>
      <c r="D2969" t="s">
        <v>14405</v>
      </c>
      <c r="E2969" t="s">
        <v>2691</v>
      </c>
      <c r="F2969">
        <v>1</v>
      </c>
      <c r="G2969" t="s">
        <v>2600</v>
      </c>
      <c r="H2969" t="s">
        <v>2577</v>
      </c>
      <c r="I2969" t="s">
        <v>2076</v>
      </c>
      <c r="J2969" t="s">
        <v>2692</v>
      </c>
      <c r="K2969" t="s">
        <v>2635</v>
      </c>
      <c r="L2969" t="s">
        <v>2058</v>
      </c>
      <c r="M2969" t="s">
        <v>2170</v>
      </c>
      <c r="N2969">
        <v>2</v>
      </c>
      <c r="O2969">
        <v>57</v>
      </c>
      <c r="P2969">
        <v>0.37</v>
      </c>
      <c r="Q2969">
        <v>15300</v>
      </c>
      <c r="R2969">
        <v>2</v>
      </c>
      <c r="S2969">
        <v>57</v>
      </c>
      <c r="T2969">
        <v>0.37</v>
      </c>
      <c r="U2969">
        <v>0</v>
      </c>
      <c r="V2969">
        <v>0</v>
      </c>
      <c r="W2969">
        <v>0</v>
      </c>
      <c r="X2969">
        <v>0</v>
      </c>
      <c r="Y2969">
        <v>0</v>
      </c>
      <c r="Z2969">
        <v>0</v>
      </c>
      <c r="AA2969">
        <v>0</v>
      </c>
      <c r="AB2969">
        <v>0</v>
      </c>
      <c r="AC2969">
        <v>0</v>
      </c>
      <c r="AD2969">
        <v>0</v>
      </c>
      <c r="AE2969">
        <v>0</v>
      </c>
      <c r="AF2969">
        <v>0</v>
      </c>
      <c r="AG2969" t="s">
        <v>14408</v>
      </c>
      <c r="AH2969" s="21" t="str">
        <f t="shared" si="92"/>
        <v>YK20</v>
      </c>
      <c r="AI2969" s="21">
        <v>216</v>
      </c>
      <c r="AJ2969" s="21">
        <f t="shared" si="93"/>
        <v>99.627450980392155</v>
      </c>
      <c r="AK2969" s="21" t="s">
        <v>2060</v>
      </c>
      <c r="AL2969" t="s">
        <v>2581</v>
      </c>
      <c r="AM2969" s="26" t="s">
        <v>38</v>
      </c>
      <c r="AN2969" t="s">
        <v>2031</v>
      </c>
    </row>
    <row r="2970" spans="1:40" ht="15" hidden="1" thickTop="1" x14ac:dyDescent="0.35">
      <c r="A2970" t="s">
        <v>2552</v>
      </c>
      <c r="B2970" t="s">
        <v>14409</v>
      </c>
      <c r="C2970" t="s">
        <v>4567</v>
      </c>
      <c r="D2970" t="s">
        <v>14405</v>
      </c>
      <c r="E2970" t="s">
        <v>2691</v>
      </c>
      <c r="F2970">
        <v>1</v>
      </c>
      <c r="G2970" t="s">
        <v>2600</v>
      </c>
      <c r="H2970" t="s">
        <v>2577</v>
      </c>
      <c r="I2970" t="s">
        <v>2076</v>
      </c>
      <c r="J2970" t="s">
        <v>2692</v>
      </c>
      <c r="K2970" t="s">
        <v>2635</v>
      </c>
      <c r="L2970" t="s">
        <v>2058</v>
      </c>
      <c r="M2970" t="s">
        <v>2170</v>
      </c>
      <c r="N2970">
        <v>7</v>
      </c>
      <c r="O2970">
        <v>172</v>
      </c>
      <c r="P2970">
        <v>1.1200000000000001</v>
      </c>
      <c r="Q2970">
        <v>15300</v>
      </c>
      <c r="R2970">
        <v>3</v>
      </c>
      <c r="S2970">
        <v>80</v>
      </c>
      <c r="T2970">
        <v>0.52</v>
      </c>
      <c r="U2970">
        <v>4</v>
      </c>
      <c r="V2970">
        <v>92</v>
      </c>
      <c r="W2970">
        <v>0.6</v>
      </c>
      <c r="X2970">
        <v>0</v>
      </c>
      <c r="Y2970">
        <v>0</v>
      </c>
      <c r="Z2970">
        <v>0</v>
      </c>
      <c r="AA2970">
        <v>0</v>
      </c>
      <c r="AB2970">
        <v>0</v>
      </c>
      <c r="AC2970">
        <v>0</v>
      </c>
      <c r="AD2970">
        <v>0</v>
      </c>
      <c r="AE2970">
        <v>0</v>
      </c>
      <c r="AF2970">
        <v>0</v>
      </c>
      <c r="AG2970" t="s">
        <v>14410</v>
      </c>
      <c r="AH2970" s="21" t="str">
        <f t="shared" si="92"/>
        <v>YK20</v>
      </c>
      <c r="AI2970" s="21">
        <v>216</v>
      </c>
      <c r="AJ2970" s="21">
        <f t="shared" si="93"/>
        <v>98.875816993464056</v>
      </c>
      <c r="AK2970" s="21" t="s">
        <v>2063</v>
      </c>
      <c r="AL2970" t="s">
        <v>2581</v>
      </c>
      <c r="AM2970" s="26" t="s">
        <v>38</v>
      </c>
      <c r="AN2970" t="s">
        <v>2030</v>
      </c>
    </row>
    <row r="2971" spans="1:40" ht="15" hidden="1" thickTop="1" x14ac:dyDescent="0.35">
      <c r="A2971" t="s">
        <v>2558</v>
      </c>
      <c r="B2971" t="s">
        <v>14411</v>
      </c>
      <c r="C2971" t="s">
        <v>4567</v>
      </c>
      <c r="D2971" t="s">
        <v>14405</v>
      </c>
      <c r="E2971" t="s">
        <v>2691</v>
      </c>
      <c r="F2971">
        <v>1</v>
      </c>
      <c r="G2971" t="s">
        <v>2600</v>
      </c>
      <c r="H2971" t="s">
        <v>2577</v>
      </c>
      <c r="I2971" t="s">
        <v>2076</v>
      </c>
      <c r="J2971" t="s">
        <v>2692</v>
      </c>
      <c r="K2971" t="s">
        <v>2635</v>
      </c>
      <c r="L2971" t="s">
        <v>2058</v>
      </c>
      <c r="M2971" t="s">
        <v>2170</v>
      </c>
      <c r="N2971">
        <v>3</v>
      </c>
      <c r="O2971">
        <v>106</v>
      </c>
      <c r="P2971">
        <v>0.69</v>
      </c>
      <c r="Q2971">
        <v>15300</v>
      </c>
      <c r="R2971">
        <v>1</v>
      </c>
      <c r="S2971">
        <v>35</v>
      </c>
      <c r="T2971">
        <v>0.23</v>
      </c>
      <c r="U2971">
        <v>1</v>
      </c>
      <c r="V2971">
        <v>44</v>
      </c>
      <c r="W2971">
        <v>0.28999999999999998</v>
      </c>
      <c r="X2971">
        <v>0</v>
      </c>
      <c r="Y2971">
        <v>0</v>
      </c>
      <c r="Z2971">
        <v>0</v>
      </c>
      <c r="AA2971">
        <v>1</v>
      </c>
      <c r="AB2971">
        <v>27</v>
      </c>
      <c r="AC2971">
        <v>0.18</v>
      </c>
      <c r="AD2971">
        <v>0</v>
      </c>
      <c r="AE2971">
        <v>0</v>
      </c>
      <c r="AF2971">
        <v>0</v>
      </c>
      <c r="AG2971" t="s">
        <v>14412</v>
      </c>
      <c r="AH2971" s="21" t="str">
        <f t="shared" si="92"/>
        <v>YK20</v>
      </c>
      <c r="AI2971" s="21">
        <v>216</v>
      </c>
      <c r="AJ2971" s="21">
        <f t="shared" si="93"/>
        <v>99.307189542483655</v>
      </c>
      <c r="AK2971" s="21" t="s">
        <v>2060</v>
      </c>
      <c r="AL2971" t="s">
        <v>2581</v>
      </c>
      <c r="AM2971" s="26" t="s">
        <v>38</v>
      </c>
      <c r="AN2971" t="s">
        <v>2030</v>
      </c>
    </row>
    <row r="2972" spans="1:40" ht="15" hidden="1" thickTop="1" x14ac:dyDescent="0.35">
      <c r="A2972" t="s">
        <v>2564</v>
      </c>
      <c r="B2972" t="s">
        <v>14414</v>
      </c>
      <c r="C2972" t="s">
        <v>3936</v>
      </c>
      <c r="D2972" t="s">
        <v>14413</v>
      </c>
      <c r="E2972" t="s">
        <v>2691</v>
      </c>
      <c r="F2972">
        <v>1</v>
      </c>
      <c r="G2972" t="s">
        <v>2600</v>
      </c>
      <c r="H2972" t="s">
        <v>2577</v>
      </c>
      <c r="I2972" t="s">
        <v>2076</v>
      </c>
      <c r="J2972" t="s">
        <v>2699</v>
      </c>
      <c r="K2972" t="s">
        <v>2579</v>
      </c>
      <c r="L2972" t="s">
        <v>2058</v>
      </c>
      <c r="M2972" t="s">
        <v>2170</v>
      </c>
      <c r="N2972">
        <v>4</v>
      </c>
      <c r="O2972">
        <v>141</v>
      </c>
      <c r="P2972">
        <v>0.92</v>
      </c>
      <c r="Q2972">
        <v>15300</v>
      </c>
      <c r="R2972">
        <v>0</v>
      </c>
      <c r="S2972">
        <v>0</v>
      </c>
      <c r="T2972">
        <v>0</v>
      </c>
      <c r="U2972">
        <v>4</v>
      </c>
      <c r="V2972">
        <v>141</v>
      </c>
      <c r="W2972">
        <v>0.92</v>
      </c>
      <c r="X2972">
        <v>0</v>
      </c>
      <c r="Y2972">
        <v>0</v>
      </c>
      <c r="Z2972">
        <v>0</v>
      </c>
      <c r="AA2972">
        <v>0</v>
      </c>
      <c r="AB2972">
        <v>0</v>
      </c>
      <c r="AC2972">
        <v>0</v>
      </c>
      <c r="AD2972">
        <v>0</v>
      </c>
      <c r="AE2972">
        <v>0</v>
      </c>
      <c r="AF2972">
        <v>0</v>
      </c>
      <c r="AG2972" t="s">
        <v>14415</v>
      </c>
      <c r="AH2972" s="21" t="str">
        <f t="shared" si="92"/>
        <v>YK20</v>
      </c>
      <c r="AI2972" s="21">
        <v>216</v>
      </c>
      <c r="AJ2972" s="21">
        <f t="shared" si="93"/>
        <v>99.078431372549019</v>
      </c>
      <c r="AK2972" s="21" t="s">
        <v>2063</v>
      </c>
      <c r="AL2972" t="s">
        <v>2581</v>
      </c>
      <c r="AM2972" s="26" t="s">
        <v>38</v>
      </c>
      <c r="AN2972" t="s">
        <v>2029</v>
      </c>
    </row>
    <row r="2973" spans="1:40" ht="15" hidden="1" thickTop="1" x14ac:dyDescent="0.35">
      <c r="A2973" t="s">
        <v>2571</v>
      </c>
      <c r="B2973" t="s">
        <v>14416</v>
      </c>
      <c r="C2973" t="s">
        <v>3936</v>
      </c>
      <c r="D2973" t="s">
        <v>14413</v>
      </c>
      <c r="E2973" t="s">
        <v>2691</v>
      </c>
      <c r="F2973">
        <v>1</v>
      </c>
      <c r="G2973" t="s">
        <v>2600</v>
      </c>
      <c r="H2973" t="s">
        <v>2577</v>
      </c>
      <c r="I2973" t="s">
        <v>2076</v>
      </c>
      <c r="J2973" t="s">
        <v>2699</v>
      </c>
      <c r="K2973" t="s">
        <v>2579</v>
      </c>
      <c r="L2973" t="s">
        <v>2058</v>
      </c>
      <c r="M2973" t="s">
        <v>2170</v>
      </c>
      <c r="N2973">
        <v>2</v>
      </c>
      <c r="O2973">
        <v>144</v>
      </c>
      <c r="P2973">
        <v>0.94</v>
      </c>
      <c r="Q2973">
        <v>15300</v>
      </c>
      <c r="R2973">
        <v>0</v>
      </c>
      <c r="S2973">
        <v>0</v>
      </c>
      <c r="T2973">
        <v>0</v>
      </c>
      <c r="U2973">
        <v>1</v>
      </c>
      <c r="V2973">
        <v>29</v>
      </c>
      <c r="W2973">
        <v>0.19</v>
      </c>
      <c r="X2973">
        <v>1</v>
      </c>
      <c r="Y2973">
        <v>115</v>
      </c>
      <c r="Z2973">
        <v>0.75</v>
      </c>
      <c r="AA2973">
        <v>0</v>
      </c>
      <c r="AB2973">
        <v>0</v>
      </c>
      <c r="AC2973">
        <v>0</v>
      </c>
      <c r="AD2973">
        <v>0</v>
      </c>
      <c r="AE2973">
        <v>0</v>
      </c>
      <c r="AF2973">
        <v>0</v>
      </c>
      <c r="AG2973" t="s">
        <v>14417</v>
      </c>
      <c r="AH2973" s="21" t="str">
        <f t="shared" si="92"/>
        <v>YK20</v>
      </c>
      <c r="AI2973" s="21">
        <v>216</v>
      </c>
      <c r="AJ2973" s="21">
        <f t="shared" si="93"/>
        <v>99.058823529411768</v>
      </c>
      <c r="AK2973" s="21" t="s">
        <v>2063</v>
      </c>
      <c r="AL2973" t="s">
        <v>2581</v>
      </c>
      <c r="AM2973" s="26" t="s">
        <v>38</v>
      </c>
      <c r="AN2973" t="s">
        <v>2029</v>
      </c>
    </row>
    <row r="2974" spans="1:40" ht="15" hidden="1" thickTop="1" x14ac:dyDescent="0.35">
      <c r="A2974" t="s">
        <v>2582</v>
      </c>
      <c r="B2974" t="s">
        <v>14418</v>
      </c>
      <c r="C2974" t="s">
        <v>2543</v>
      </c>
      <c r="D2974" t="s">
        <v>14419</v>
      </c>
      <c r="E2974" t="s">
        <v>2562</v>
      </c>
      <c r="F2974">
        <v>1</v>
      </c>
      <c r="G2974" t="s">
        <v>2546</v>
      </c>
      <c r="H2974" t="s">
        <v>2510</v>
      </c>
      <c r="I2974" t="s">
        <v>2076</v>
      </c>
      <c r="J2974" t="s">
        <v>2547</v>
      </c>
      <c r="K2974" t="s">
        <v>2548</v>
      </c>
      <c r="L2974" t="s">
        <v>2058</v>
      </c>
      <c r="M2974" t="s">
        <v>2059</v>
      </c>
      <c r="N2974">
        <v>1</v>
      </c>
      <c r="O2974">
        <v>19</v>
      </c>
      <c r="P2974">
        <v>0.08</v>
      </c>
      <c r="Q2974">
        <v>24480</v>
      </c>
      <c r="R2974">
        <v>0</v>
      </c>
      <c r="S2974">
        <v>0</v>
      </c>
      <c r="T2974">
        <v>0</v>
      </c>
      <c r="U2974">
        <v>1</v>
      </c>
      <c r="V2974">
        <v>19</v>
      </c>
      <c r="W2974">
        <v>0.08</v>
      </c>
      <c r="X2974">
        <v>0</v>
      </c>
      <c r="Y2974">
        <v>0</v>
      </c>
      <c r="Z2974">
        <v>0</v>
      </c>
      <c r="AA2974">
        <v>0</v>
      </c>
      <c r="AB2974">
        <v>0</v>
      </c>
      <c r="AC2974">
        <v>0</v>
      </c>
      <c r="AD2974">
        <v>0</v>
      </c>
      <c r="AE2974">
        <v>0</v>
      </c>
      <c r="AF2974">
        <v>0</v>
      </c>
      <c r="AG2974" t="s">
        <v>14420</v>
      </c>
      <c r="AH2974" s="21" t="str">
        <f t="shared" si="92"/>
        <v>YM68</v>
      </c>
      <c r="AI2974" s="21">
        <v>345.36</v>
      </c>
      <c r="AJ2974" s="21">
        <f t="shared" si="93"/>
        <v>99.922385620915037</v>
      </c>
      <c r="AK2974" s="21" t="s">
        <v>2060</v>
      </c>
      <c r="AL2974" t="s">
        <v>2551</v>
      </c>
      <c r="AM2974" s="26" t="s">
        <v>38</v>
      </c>
      <c r="AN2974" t="s">
        <v>2031</v>
      </c>
    </row>
    <row r="2975" spans="1:40" ht="15" hidden="1" thickTop="1" x14ac:dyDescent="0.35">
      <c r="A2975" t="s">
        <v>2588</v>
      </c>
      <c r="B2975" t="s">
        <v>14421</v>
      </c>
      <c r="C2975" t="s">
        <v>9078</v>
      </c>
      <c r="D2975" t="s">
        <v>14422</v>
      </c>
      <c r="E2975" t="s">
        <v>2691</v>
      </c>
      <c r="F2975">
        <v>1</v>
      </c>
      <c r="G2975" t="s">
        <v>2633</v>
      </c>
      <c r="H2975" t="s">
        <v>2577</v>
      </c>
      <c r="I2975" t="s">
        <v>2076</v>
      </c>
      <c r="J2975" t="s">
        <v>2692</v>
      </c>
      <c r="K2975" t="s">
        <v>2635</v>
      </c>
      <c r="L2975" t="s">
        <v>2058</v>
      </c>
      <c r="M2975" t="s">
        <v>2170</v>
      </c>
      <c r="N2975">
        <v>2</v>
      </c>
      <c r="O2975">
        <v>59</v>
      </c>
      <c r="P2975">
        <v>0.39</v>
      </c>
      <c r="Q2975">
        <v>15300</v>
      </c>
      <c r="R2975">
        <v>1</v>
      </c>
      <c r="S2975">
        <v>45</v>
      </c>
      <c r="T2975">
        <v>0.28999999999999998</v>
      </c>
      <c r="U2975">
        <v>0</v>
      </c>
      <c r="V2975">
        <v>0</v>
      </c>
      <c r="W2975">
        <v>0</v>
      </c>
      <c r="X2975">
        <v>0</v>
      </c>
      <c r="Y2975">
        <v>0</v>
      </c>
      <c r="Z2975">
        <v>0</v>
      </c>
      <c r="AA2975">
        <v>1</v>
      </c>
      <c r="AB2975">
        <v>14</v>
      </c>
      <c r="AC2975">
        <v>0.09</v>
      </c>
      <c r="AD2975">
        <v>0</v>
      </c>
      <c r="AE2975">
        <v>0</v>
      </c>
      <c r="AF2975">
        <v>0</v>
      </c>
      <c r="AG2975" t="s">
        <v>14423</v>
      </c>
      <c r="AH2975" s="21" t="str">
        <f t="shared" si="92"/>
        <v>YR25</v>
      </c>
      <c r="AI2975" s="21">
        <v>216</v>
      </c>
      <c r="AJ2975" s="21">
        <f t="shared" si="93"/>
        <v>99.614379084967325</v>
      </c>
      <c r="AK2975" s="21" t="s">
        <v>2060</v>
      </c>
      <c r="AL2975" t="s">
        <v>2581</v>
      </c>
      <c r="AM2975" s="26" t="s">
        <v>38</v>
      </c>
      <c r="AN2975" t="s">
        <v>2029</v>
      </c>
    </row>
    <row r="2976" spans="1:40" ht="15" hidden="1" thickTop="1" x14ac:dyDescent="0.35">
      <c r="A2976" t="s">
        <v>2596</v>
      </c>
      <c r="B2976" t="s">
        <v>14424</v>
      </c>
      <c r="C2976" t="s">
        <v>9078</v>
      </c>
      <c r="D2976" t="s">
        <v>14422</v>
      </c>
      <c r="E2976" t="s">
        <v>2691</v>
      </c>
      <c r="F2976">
        <v>1</v>
      </c>
      <c r="G2976" t="s">
        <v>2633</v>
      </c>
      <c r="H2976" t="s">
        <v>2577</v>
      </c>
      <c r="I2976" t="s">
        <v>2076</v>
      </c>
      <c r="J2976" t="s">
        <v>2692</v>
      </c>
      <c r="K2976" t="s">
        <v>2635</v>
      </c>
      <c r="L2976" t="s">
        <v>2058</v>
      </c>
      <c r="M2976" t="s">
        <v>2170</v>
      </c>
      <c r="N2976">
        <v>3</v>
      </c>
      <c r="O2976">
        <v>111</v>
      </c>
      <c r="P2976">
        <v>0.73</v>
      </c>
      <c r="Q2976">
        <v>15300</v>
      </c>
      <c r="R2976">
        <v>1</v>
      </c>
      <c r="S2976">
        <v>49</v>
      </c>
      <c r="T2976">
        <v>0.32</v>
      </c>
      <c r="U2976">
        <v>2</v>
      </c>
      <c r="V2976">
        <v>62</v>
      </c>
      <c r="W2976">
        <v>0.41</v>
      </c>
      <c r="X2976">
        <v>0</v>
      </c>
      <c r="Y2976">
        <v>0</v>
      </c>
      <c r="Z2976">
        <v>0</v>
      </c>
      <c r="AA2976">
        <v>0</v>
      </c>
      <c r="AB2976">
        <v>0</v>
      </c>
      <c r="AC2976">
        <v>0</v>
      </c>
      <c r="AD2976">
        <v>0</v>
      </c>
      <c r="AE2976">
        <v>0</v>
      </c>
      <c r="AF2976">
        <v>0</v>
      </c>
      <c r="AG2976" t="s">
        <v>14425</v>
      </c>
      <c r="AH2976" s="21" t="str">
        <f t="shared" si="92"/>
        <v>YR25</v>
      </c>
      <c r="AI2976" s="21">
        <v>216</v>
      </c>
      <c r="AJ2976" s="21">
        <f t="shared" si="93"/>
        <v>99.274509803921575</v>
      </c>
      <c r="AK2976" s="21" t="s">
        <v>2060</v>
      </c>
      <c r="AL2976" t="s">
        <v>2581</v>
      </c>
      <c r="AM2976" s="26" t="s">
        <v>38</v>
      </c>
      <c r="AN2976" t="s">
        <v>2029</v>
      </c>
    </row>
    <row r="2977" spans="1:40" ht="15" hidden="1" thickTop="1" x14ac:dyDescent="0.35">
      <c r="A2977" t="s">
        <v>2604</v>
      </c>
      <c r="B2977" t="s">
        <v>14426</v>
      </c>
      <c r="C2977" t="s">
        <v>5206</v>
      </c>
      <c r="D2977" t="s">
        <v>14427</v>
      </c>
      <c r="E2977" t="s">
        <v>2780</v>
      </c>
      <c r="F2977">
        <v>1</v>
      </c>
      <c r="G2977" t="s">
        <v>2609</v>
      </c>
      <c r="H2977" t="s">
        <v>2577</v>
      </c>
      <c r="I2977" t="s">
        <v>2076</v>
      </c>
      <c r="J2977" t="s">
        <v>2781</v>
      </c>
      <c r="K2977" t="s">
        <v>2765</v>
      </c>
      <c r="L2977" t="s">
        <v>2058</v>
      </c>
      <c r="M2977" t="s">
        <v>2059</v>
      </c>
      <c r="N2977">
        <v>6</v>
      </c>
      <c r="O2977">
        <v>187</v>
      </c>
      <c r="P2977">
        <v>0.76</v>
      </c>
      <c r="Q2977">
        <v>24480</v>
      </c>
      <c r="R2977">
        <v>1</v>
      </c>
      <c r="S2977">
        <v>37</v>
      </c>
      <c r="T2977">
        <v>0.15</v>
      </c>
      <c r="U2977">
        <v>5</v>
      </c>
      <c r="V2977">
        <v>150</v>
      </c>
      <c r="W2977">
        <v>0.61</v>
      </c>
      <c r="X2977">
        <v>0</v>
      </c>
      <c r="Y2977">
        <v>0</v>
      </c>
      <c r="Z2977">
        <v>0</v>
      </c>
      <c r="AA2977">
        <v>0</v>
      </c>
      <c r="AB2977">
        <v>0</v>
      </c>
      <c r="AC2977">
        <v>0</v>
      </c>
      <c r="AD2977">
        <v>0</v>
      </c>
      <c r="AE2977">
        <v>0</v>
      </c>
      <c r="AF2977">
        <v>0</v>
      </c>
      <c r="AG2977" t="s">
        <v>14428</v>
      </c>
      <c r="AH2977" s="21" t="str">
        <f t="shared" si="92"/>
        <v>YK20</v>
      </c>
      <c r="AI2977" s="21">
        <v>345.36</v>
      </c>
      <c r="AJ2977" s="21">
        <f t="shared" si="93"/>
        <v>99.236111111111114</v>
      </c>
      <c r="AK2977" s="21" t="s">
        <v>2060</v>
      </c>
      <c r="AL2977" t="s">
        <v>2613</v>
      </c>
      <c r="AM2977" s="26" t="s">
        <v>38</v>
      </c>
      <c r="AN2977" t="s">
        <v>2031</v>
      </c>
    </row>
    <row r="2978" spans="1:40" ht="15" hidden="1" thickTop="1" x14ac:dyDescent="0.35">
      <c r="A2978" t="s">
        <v>2614</v>
      </c>
      <c r="B2978" t="s">
        <v>14429</v>
      </c>
      <c r="C2978" t="s">
        <v>5206</v>
      </c>
      <c r="D2978" t="s">
        <v>14427</v>
      </c>
      <c r="E2978" t="s">
        <v>2780</v>
      </c>
      <c r="F2978">
        <v>1</v>
      </c>
      <c r="G2978" t="s">
        <v>2609</v>
      </c>
      <c r="H2978" t="s">
        <v>2577</v>
      </c>
      <c r="I2978" t="s">
        <v>2076</v>
      </c>
      <c r="J2978" t="s">
        <v>2781</v>
      </c>
      <c r="K2978" t="s">
        <v>2765</v>
      </c>
      <c r="L2978" t="s">
        <v>2058</v>
      </c>
      <c r="M2978" t="s">
        <v>2059</v>
      </c>
      <c r="N2978">
        <v>6</v>
      </c>
      <c r="O2978">
        <v>230</v>
      </c>
      <c r="P2978">
        <v>0.94</v>
      </c>
      <c r="Q2978">
        <v>24480</v>
      </c>
      <c r="R2978">
        <v>2</v>
      </c>
      <c r="S2978">
        <v>68</v>
      </c>
      <c r="T2978">
        <v>0.28000000000000003</v>
      </c>
      <c r="U2978">
        <v>4</v>
      </c>
      <c r="V2978">
        <v>162</v>
      </c>
      <c r="W2978">
        <v>0.66</v>
      </c>
      <c r="X2978">
        <v>0</v>
      </c>
      <c r="Y2978">
        <v>0</v>
      </c>
      <c r="Z2978">
        <v>0</v>
      </c>
      <c r="AA2978">
        <v>0</v>
      </c>
      <c r="AB2978">
        <v>0</v>
      </c>
      <c r="AC2978">
        <v>0</v>
      </c>
      <c r="AD2978">
        <v>0</v>
      </c>
      <c r="AE2978">
        <v>0</v>
      </c>
      <c r="AF2978">
        <v>0</v>
      </c>
      <c r="AG2978" t="s">
        <v>14430</v>
      </c>
      <c r="AH2978" s="21" t="str">
        <f t="shared" si="92"/>
        <v>YK20</v>
      </c>
      <c r="AI2978" s="21">
        <v>345.36</v>
      </c>
      <c r="AJ2978" s="21">
        <f t="shared" si="93"/>
        <v>99.060457516339866</v>
      </c>
      <c r="AK2978" s="21" t="s">
        <v>2063</v>
      </c>
      <c r="AL2978" t="s">
        <v>2613</v>
      </c>
      <c r="AM2978" s="26" t="s">
        <v>38</v>
      </c>
      <c r="AN2978" t="s">
        <v>2031</v>
      </c>
    </row>
    <row r="2979" spans="1:40" ht="15" hidden="1" thickTop="1" x14ac:dyDescent="0.35">
      <c r="A2979" t="s">
        <v>2625</v>
      </c>
      <c r="B2979" t="s">
        <v>14431</v>
      </c>
      <c r="C2979" t="s">
        <v>2778</v>
      </c>
      <c r="D2979" t="s">
        <v>2781</v>
      </c>
      <c r="E2979" t="s">
        <v>2780</v>
      </c>
      <c r="F2979">
        <v>1</v>
      </c>
      <c r="G2979" t="s">
        <v>2609</v>
      </c>
      <c r="H2979" t="s">
        <v>2577</v>
      </c>
      <c r="I2979" t="s">
        <v>2076</v>
      </c>
      <c r="J2979" t="s">
        <v>2781</v>
      </c>
      <c r="K2979" t="s">
        <v>2765</v>
      </c>
      <c r="L2979" t="s">
        <v>2058</v>
      </c>
      <c r="M2979" t="s">
        <v>2059</v>
      </c>
      <c r="N2979">
        <v>7</v>
      </c>
      <c r="O2979">
        <v>199</v>
      </c>
      <c r="P2979">
        <v>0.81</v>
      </c>
      <c r="Q2979">
        <v>24480</v>
      </c>
      <c r="R2979">
        <v>6</v>
      </c>
      <c r="S2979">
        <v>143</v>
      </c>
      <c r="T2979">
        <v>0.57999999999999996</v>
      </c>
      <c r="U2979">
        <v>1</v>
      </c>
      <c r="V2979">
        <v>56</v>
      </c>
      <c r="W2979">
        <v>0.23</v>
      </c>
      <c r="X2979">
        <v>0</v>
      </c>
      <c r="Y2979">
        <v>0</v>
      </c>
      <c r="Z2979">
        <v>0</v>
      </c>
      <c r="AA2979">
        <v>0</v>
      </c>
      <c r="AB2979">
        <v>0</v>
      </c>
      <c r="AC2979">
        <v>0</v>
      </c>
      <c r="AD2979">
        <v>0</v>
      </c>
      <c r="AE2979">
        <v>0</v>
      </c>
      <c r="AF2979">
        <v>0</v>
      </c>
      <c r="AG2979" t="s">
        <v>14432</v>
      </c>
      <c r="AH2979" s="21" t="str">
        <f t="shared" si="92"/>
        <v>YK21</v>
      </c>
      <c r="AI2979" s="21">
        <v>345.36</v>
      </c>
      <c r="AJ2979" s="21">
        <f t="shared" si="93"/>
        <v>99.187091503267979</v>
      </c>
      <c r="AK2979" s="21" t="s">
        <v>2063</v>
      </c>
      <c r="AL2979" t="s">
        <v>2613</v>
      </c>
      <c r="AM2979" s="26" t="s">
        <v>38</v>
      </c>
      <c r="AN2979" t="s">
        <v>2032</v>
      </c>
    </row>
    <row r="2980" spans="1:40" ht="15" hidden="1" thickTop="1" x14ac:dyDescent="0.35">
      <c r="A2980" t="s">
        <v>2629</v>
      </c>
      <c r="B2980" t="s">
        <v>14433</v>
      </c>
      <c r="C2980" t="s">
        <v>2778</v>
      </c>
      <c r="D2980" t="s">
        <v>2781</v>
      </c>
      <c r="E2980" t="s">
        <v>2780</v>
      </c>
      <c r="F2980">
        <v>1</v>
      </c>
      <c r="G2980" t="s">
        <v>2609</v>
      </c>
      <c r="H2980" t="s">
        <v>2577</v>
      </c>
      <c r="I2980" t="s">
        <v>2076</v>
      </c>
      <c r="J2980" t="s">
        <v>2781</v>
      </c>
      <c r="K2980" t="s">
        <v>2765</v>
      </c>
      <c r="L2980" t="s">
        <v>2058</v>
      </c>
      <c r="M2980" t="s">
        <v>2059</v>
      </c>
      <c r="N2980">
        <v>3</v>
      </c>
      <c r="O2980">
        <v>149</v>
      </c>
      <c r="P2980">
        <v>0.61</v>
      </c>
      <c r="Q2980">
        <v>24480</v>
      </c>
      <c r="R2980">
        <v>1</v>
      </c>
      <c r="S2980">
        <v>112</v>
      </c>
      <c r="T2980">
        <v>0.46</v>
      </c>
      <c r="U2980">
        <v>2</v>
      </c>
      <c r="V2980">
        <v>37</v>
      </c>
      <c r="W2980">
        <v>0.15</v>
      </c>
      <c r="X2980">
        <v>0</v>
      </c>
      <c r="Y2980">
        <v>0</v>
      </c>
      <c r="Z2980">
        <v>0</v>
      </c>
      <c r="AA2980">
        <v>0</v>
      </c>
      <c r="AB2980">
        <v>0</v>
      </c>
      <c r="AC2980">
        <v>0</v>
      </c>
      <c r="AD2980">
        <v>0</v>
      </c>
      <c r="AE2980">
        <v>0</v>
      </c>
      <c r="AF2980">
        <v>0</v>
      </c>
      <c r="AG2980" t="s">
        <v>14434</v>
      </c>
      <c r="AH2980" s="21" t="str">
        <f t="shared" si="92"/>
        <v>YK21</v>
      </c>
      <c r="AI2980" s="21">
        <v>345.36</v>
      </c>
      <c r="AJ2980" s="21">
        <f t="shared" si="93"/>
        <v>99.39133986928104</v>
      </c>
      <c r="AK2980" s="21" t="s">
        <v>2060</v>
      </c>
      <c r="AL2980" t="s">
        <v>2613</v>
      </c>
      <c r="AM2980" s="26" t="s">
        <v>38</v>
      </c>
      <c r="AN2980" t="s">
        <v>2030</v>
      </c>
    </row>
    <row r="2981" spans="1:40" ht="15" hidden="1" thickTop="1" x14ac:dyDescent="0.35">
      <c r="A2981" t="s">
        <v>2637</v>
      </c>
      <c r="B2981" t="s">
        <v>14435</v>
      </c>
      <c r="C2981" t="s">
        <v>2778</v>
      </c>
      <c r="D2981" t="s">
        <v>2781</v>
      </c>
      <c r="E2981" t="s">
        <v>2780</v>
      </c>
      <c r="F2981">
        <v>1</v>
      </c>
      <c r="G2981" t="s">
        <v>2609</v>
      </c>
      <c r="H2981" t="s">
        <v>2577</v>
      </c>
      <c r="I2981" t="s">
        <v>2076</v>
      </c>
      <c r="J2981" t="s">
        <v>2781</v>
      </c>
      <c r="K2981" t="s">
        <v>2765</v>
      </c>
      <c r="L2981" t="s">
        <v>30320</v>
      </c>
      <c r="M2981" t="s">
        <v>6908</v>
      </c>
      <c r="N2981">
        <v>2</v>
      </c>
      <c r="O2981">
        <v>34</v>
      </c>
      <c r="P2981">
        <v>0.62</v>
      </c>
      <c r="Q2981">
        <v>5460</v>
      </c>
      <c r="R2981">
        <v>0</v>
      </c>
      <c r="S2981">
        <v>0</v>
      </c>
      <c r="T2981">
        <v>0</v>
      </c>
      <c r="U2981">
        <v>2</v>
      </c>
      <c r="V2981">
        <v>34</v>
      </c>
      <c r="W2981">
        <v>0.62</v>
      </c>
      <c r="X2981">
        <v>0</v>
      </c>
      <c r="Y2981">
        <v>0</v>
      </c>
      <c r="Z2981">
        <v>0</v>
      </c>
      <c r="AA2981">
        <v>0</v>
      </c>
      <c r="AB2981">
        <v>0</v>
      </c>
      <c r="AC2981">
        <v>0</v>
      </c>
      <c r="AD2981">
        <v>0</v>
      </c>
      <c r="AE2981">
        <v>0</v>
      </c>
      <c r="AF2981">
        <v>0</v>
      </c>
      <c r="AG2981" t="s">
        <v>14436</v>
      </c>
      <c r="AH2981" s="21" t="str">
        <f t="shared" si="92"/>
        <v>YK21</v>
      </c>
      <c r="AI2981" s="21">
        <v>100.8</v>
      </c>
      <c r="AJ2981" s="21">
        <f t="shared" si="93"/>
        <v>99.377289377289372</v>
      </c>
      <c r="AK2981" s="21" t="s">
        <v>2060</v>
      </c>
      <c r="AL2981" t="s">
        <v>2613</v>
      </c>
      <c r="AM2981" s="26" t="s">
        <v>38</v>
      </c>
      <c r="AN2981" t="s">
        <v>2029</v>
      </c>
    </row>
    <row r="2982" spans="1:40" ht="15" hidden="1" thickTop="1" x14ac:dyDescent="0.35">
      <c r="A2982" t="s">
        <v>2642</v>
      </c>
      <c r="B2982" t="s">
        <v>14437</v>
      </c>
      <c r="C2982" t="s">
        <v>2778</v>
      </c>
      <c r="D2982" t="s">
        <v>2781</v>
      </c>
      <c r="E2982" t="s">
        <v>2780</v>
      </c>
      <c r="F2982">
        <v>1</v>
      </c>
      <c r="G2982" t="s">
        <v>2609</v>
      </c>
      <c r="H2982" t="s">
        <v>2577</v>
      </c>
      <c r="I2982" t="s">
        <v>2076</v>
      </c>
      <c r="J2982" t="s">
        <v>2781</v>
      </c>
      <c r="K2982" t="s">
        <v>2765</v>
      </c>
      <c r="L2982" t="s">
        <v>2058</v>
      </c>
      <c r="M2982" t="s">
        <v>2059</v>
      </c>
      <c r="N2982">
        <v>5</v>
      </c>
      <c r="O2982">
        <v>180</v>
      </c>
      <c r="P2982">
        <v>0.74</v>
      </c>
      <c r="Q2982">
        <v>24480</v>
      </c>
      <c r="R2982">
        <v>4</v>
      </c>
      <c r="S2982">
        <v>167</v>
      </c>
      <c r="T2982">
        <v>0.68</v>
      </c>
      <c r="U2982">
        <v>0</v>
      </c>
      <c r="V2982">
        <v>0</v>
      </c>
      <c r="W2982">
        <v>0</v>
      </c>
      <c r="X2982">
        <v>0</v>
      </c>
      <c r="Y2982">
        <v>0</v>
      </c>
      <c r="Z2982">
        <v>0</v>
      </c>
      <c r="AA2982">
        <v>1</v>
      </c>
      <c r="AB2982">
        <v>13</v>
      </c>
      <c r="AC2982">
        <v>0.05</v>
      </c>
      <c r="AD2982">
        <v>0</v>
      </c>
      <c r="AE2982">
        <v>0</v>
      </c>
      <c r="AF2982">
        <v>0</v>
      </c>
      <c r="AG2982" t="s">
        <v>14438</v>
      </c>
      <c r="AH2982" s="21" t="str">
        <f t="shared" si="92"/>
        <v>YK21</v>
      </c>
      <c r="AI2982" s="21">
        <v>345.36</v>
      </c>
      <c r="AJ2982" s="21">
        <f t="shared" si="93"/>
        <v>99.264705882352942</v>
      </c>
      <c r="AK2982" s="21" t="s">
        <v>2060</v>
      </c>
      <c r="AL2982" t="s">
        <v>2613</v>
      </c>
      <c r="AM2982" s="26" t="s">
        <v>38</v>
      </c>
      <c r="AN2982" t="s">
        <v>2031</v>
      </c>
    </row>
    <row r="2983" spans="1:40" ht="15" hidden="1" thickTop="1" x14ac:dyDescent="0.35">
      <c r="A2983" t="s">
        <v>2649</v>
      </c>
      <c r="B2983" t="s">
        <v>14439</v>
      </c>
      <c r="C2983" t="s">
        <v>4168</v>
      </c>
      <c r="D2983" t="s">
        <v>14440</v>
      </c>
      <c r="E2983" t="s">
        <v>2608</v>
      </c>
      <c r="F2983">
        <v>1</v>
      </c>
      <c r="G2983" t="s">
        <v>2609</v>
      </c>
      <c r="H2983" t="s">
        <v>2577</v>
      </c>
      <c r="I2983" t="s">
        <v>2076</v>
      </c>
      <c r="J2983" t="s">
        <v>2741</v>
      </c>
      <c r="K2983" t="s">
        <v>2742</v>
      </c>
      <c r="L2983" t="s">
        <v>2058</v>
      </c>
      <c r="M2983" t="s">
        <v>2059</v>
      </c>
      <c r="N2983">
        <v>5</v>
      </c>
      <c r="O2983">
        <v>194</v>
      </c>
      <c r="P2983">
        <v>0.79</v>
      </c>
      <c r="Q2983">
        <v>24480</v>
      </c>
      <c r="R2983">
        <v>1</v>
      </c>
      <c r="S2983">
        <v>17</v>
      </c>
      <c r="T2983">
        <v>7.0000000000000007E-2</v>
      </c>
      <c r="U2983">
        <v>3</v>
      </c>
      <c r="V2983">
        <v>136</v>
      </c>
      <c r="W2983">
        <v>0.56000000000000005</v>
      </c>
      <c r="X2983">
        <v>0</v>
      </c>
      <c r="Y2983">
        <v>0</v>
      </c>
      <c r="Z2983">
        <v>0</v>
      </c>
      <c r="AA2983">
        <v>1</v>
      </c>
      <c r="AB2983">
        <v>41</v>
      </c>
      <c r="AC2983">
        <v>0.17</v>
      </c>
      <c r="AD2983">
        <v>0</v>
      </c>
      <c r="AE2983">
        <v>0</v>
      </c>
      <c r="AF2983">
        <v>0</v>
      </c>
      <c r="AG2983" t="s">
        <v>14441</v>
      </c>
      <c r="AH2983" s="21" t="str">
        <f t="shared" si="92"/>
        <v>YR25</v>
      </c>
      <c r="AI2983" s="21">
        <v>345.36</v>
      </c>
      <c r="AJ2983" s="21">
        <f t="shared" si="93"/>
        <v>99.207516339869287</v>
      </c>
      <c r="AK2983" s="21" t="s">
        <v>2060</v>
      </c>
      <c r="AL2983" t="s">
        <v>2613</v>
      </c>
      <c r="AM2983" s="26" t="s">
        <v>38</v>
      </c>
      <c r="AN2983" t="s">
        <v>2032</v>
      </c>
    </row>
    <row r="2984" spans="1:40" ht="15" hidden="1" thickTop="1" x14ac:dyDescent="0.35">
      <c r="A2984" t="s">
        <v>2658</v>
      </c>
      <c r="B2984" t="s">
        <v>14442</v>
      </c>
      <c r="C2984" t="s">
        <v>4168</v>
      </c>
      <c r="D2984" t="s">
        <v>14440</v>
      </c>
      <c r="E2984" t="s">
        <v>2608</v>
      </c>
      <c r="F2984">
        <v>1</v>
      </c>
      <c r="G2984" t="s">
        <v>2609</v>
      </c>
      <c r="H2984" t="s">
        <v>2577</v>
      </c>
      <c r="I2984" t="s">
        <v>2076</v>
      </c>
      <c r="J2984" t="s">
        <v>2741</v>
      </c>
      <c r="K2984" t="s">
        <v>2742</v>
      </c>
      <c r="L2984" t="s">
        <v>2058</v>
      </c>
      <c r="M2984" t="s">
        <v>2059</v>
      </c>
      <c r="N2984">
        <v>5</v>
      </c>
      <c r="O2984">
        <v>92</v>
      </c>
      <c r="P2984">
        <v>0.38</v>
      </c>
      <c r="Q2984">
        <v>24480</v>
      </c>
      <c r="R2984">
        <v>2</v>
      </c>
      <c r="S2984">
        <v>19</v>
      </c>
      <c r="T2984">
        <v>0.08</v>
      </c>
      <c r="U2984">
        <v>3</v>
      </c>
      <c r="V2984">
        <v>73</v>
      </c>
      <c r="W2984">
        <v>0.3</v>
      </c>
      <c r="X2984">
        <v>0</v>
      </c>
      <c r="Y2984">
        <v>0</v>
      </c>
      <c r="Z2984">
        <v>0</v>
      </c>
      <c r="AA2984">
        <v>0</v>
      </c>
      <c r="AB2984">
        <v>0</v>
      </c>
      <c r="AC2984">
        <v>0</v>
      </c>
      <c r="AD2984">
        <v>0</v>
      </c>
      <c r="AE2984">
        <v>0</v>
      </c>
      <c r="AF2984">
        <v>0</v>
      </c>
      <c r="AG2984" t="s">
        <v>14443</v>
      </c>
      <c r="AH2984" s="21" t="str">
        <f t="shared" si="92"/>
        <v>YR25</v>
      </c>
      <c r="AI2984" s="21">
        <v>345.36</v>
      </c>
      <c r="AJ2984" s="21">
        <f t="shared" si="93"/>
        <v>99.624183006535944</v>
      </c>
      <c r="AK2984" s="21" t="s">
        <v>2060</v>
      </c>
      <c r="AL2984" t="s">
        <v>2613</v>
      </c>
      <c r="AM2984" s="26" t="s">
        <v>38</v>
      </c>
      <c r="AN2984" t="s">
        <v>2030</v>
      </c>
    </row>
    <row r="2985" spans="1:40" ht="15" hidden="1" thickTop="1" x14ac:dyDescent="0.35">
      <c r="A2985" t="s">
        <v>2663</v>
      </c>
      <c r="B2985" t="s">
        <v>14444</v>
      </c>
      <c r="C2985" t="s">
        <v>2889</v>
      </c>
      <c r="D2985" t="s">
        <v>14445</v>
      </c>
      <c r="E2985" t="s">
        <v>3193</v>
      </c>
      <c r="F2985">
        <v>1</v>
      </c>
      <c r="G2985" t="s">
        <v>2609</v>
      </c>
      <c r="H2985" t="s">
        <v>2577</v>
      </c>
      <c r="I2985" t="s">
        <v>2076</v>
      </c>
      <c r="J2985" t="s">
        <v>2764</v>
      </c>
      <c r="K2985" t="s">
        <v>2765</v>
      </c>
      <c r="L2985" t="s">
        <v>2058</v>
      </c>
      <c r="M2985" t="s">
        <v>2310</v>
      </c>
      <c r="N2985">
        <v>4</v>
      </c>
      <c r="O2985">
        <v>96</v>
      </c>
      <c r="P2985">
        <v>0.59</v>
      </c>
      <c r="Q2985">
        <v>16320</v>
      </c>
      <c r="R2985">
        <v>0</v>
      </c>
      <c r="S2985">
        <v>0</v>
      </c>
      <c r="T2985">
        <v>0</v>
      </c>
      <c r="U2985">
        <v>4</v>
      </c>
      <c r="V2985">
        <v>96</v>
      </c>
      <c r="W2985">
        <v>0.59</v>
      </c>
      <c r="X2985">
        <v>0</v>
      </c>
      <c r="Y2985">
        <v>0</v>
      </c>
      <c r="Z2985">
        <v>0</v>
      </c>
      <c r="AA2985">
        <v>0</v>
      </c>
      <c r="AB2985">
        <v>0</v>
      </c>
      <c r="AC2985">
        <v>0</v>
      </c>
      <c r="AD2985">
        <v>0</v>
      </c>
      <c r="AE2985">
        <v>0</v>
      </c>
      <c r="AF2985">
        <v>0</v>
      </c>
      <c r="AG2985" t="s">
        <v>14446</v>
      </c>
      <c r="AH2985" s="21" t="str">
        <f t="shared" si="92"/>
        <v>YK21</v>
      </c>
      <c r="AI2985" s="21">
        <v>230.39999999999998</v>
      </c>
      <c r="AJ2985" s="21">
        <f t="shared" si="93"/>
        <v>99.411764705882348</v>
      </c>
      <c r="AK2985" s="21" t="s">
        <v>2060</v>
      </c>
      <c r="AL2985" t="s">
        <v>2613</v>
      </c>
      <c r="AM2985" s="26" t="s">
        <v>38</v>
      </c>
      <c r="AN2985" t="s">
        <v>2030</v>
      </c>
    </row>
    <row r="2986" spans="1:40" ht="15" hidden="1" thickTop="1" x14ac:dyDescent="0.35">
      <c r="A2986" t="s">
        <v>2671</v>
      </c>
      <c r="B2986" t="s">
        <v>14447</v>
      </c>
      <c r="C2986" t="s">
        <v>2889</v>
      </c>
      <c r="D2986" t="s">
        <v>14445</v>
      </c>
      <c r="E2986" t="s">
        <v>3193</v>
      </c>
      <c r="F2986">
        <v>1</v>
      </c>
      <c r="G2986" t="s">
        <v>2609</v>
      </c>
      <c r="H2986" t="s">
        <v>2577</v>
      </c>
      <c r="I2986" t="s">
        <v>2076</v>
      </c>
      <c r="J2986" t="s">
        <v>2764</v>
      </c>
      <c r="K2986" t="s">
        <v>2765</v>
      </c>
      <c r="L2986" t="s">
        <v>2058</v>
      </c>
      <c r="M2986" t="s">
        <v>2310</v>
      </c>
      <c r="N2986">
        <v>0</v>
      </c>
      <c r="O2986">
        <v>0</v>
      </c>
      <c r="P2986">
        <v>0</v>
      </c>
      <c r="Q2986">
        <v>16320</v>
      </c>
      <c r="R2986">
        <v>0</v>
      </c>
      <c r="S2986">
        <v>0</v>
      </c>
      <c r="T2986">
        <v>0</v>
      </c>
      <c r="U2986">
        <v>0</v>
      </c>
      <c r="V2986">
        <v>0</v>
      </c>
      <c r="W2986">
        <v>0</v>
      </c>
      <c r="X2986">
        <v>0</v>
      </c>
      <c r="Y2986">
        <v>0</v>
      </c>
      <c r="Z2986">
        <v>0</v>
      </c>
      <c r="AA2986">
        <v>0</v>
      </c>
      <c r="AB2986">
        <v>0</v>
      </c>
      <c r="AC2986">
        <v>0</v>
      </c>
      <c r="AD2986">
        <v>0</v>
      </c>
      <c r="AE2986">
        <v>0</v>
      </c>
      <c r="AF2986">
        <v>0</v>
      </c>
      <c r="AG2986" t="s">
        <v>14448</v>
      </c>
      <c r="AH2986" s="21" t="str">
        <f t="shared" si="92"/>
        <v>YK21</v>
      </c>
      <c r="AI2986" s="21">
        <v>230.39999999999998</v>
      </c>
      <c r="AJ2986" s="21">
        <f t="shared" si="93"/>
        <v>100</v>
      </c>
      <c r="AK2986" s="21" t="s">
        <v>2060</v>
      </c>
      <c r="AL2986" t="s">
        <v>2613</v>
      </c>
      <c r="AM2986" s="26" t="s">
        <v>38</v>
      </c>
      <c r="AN2986" t="s">
        <v>2031</v>
      </c>
    </row>
    <row r="2987" spans="1:40" ht="15" hidden="1" thickTop="1" x14ac:dyDescent="0.35">
      <c r="A2987" t="s">
        <v>2677</v>
      </c>
      <c r="B2987" t="s">
        <v>14449</v>
      </c>
      <c r="C2987" t="s">
        <v>3011</v>
      </c>
      <c r="D2987" t="s">
        <v>14450</v>
      </c>
      <c r="E2987" t="s">
        <v>3430</v>
      </c>
      <c r="F2987">
        <v>1</v>
      </c>
      <c r="G2987" t="s">
        <v>2600</v>
      </c>
      <c r="H2987" t="s">
        <v>2577</v>
      </c>
      <c r="I2987" t="s">
        <v>2057</v>
      </c>
      <c r="J2987" t="s">
        <v>2741</v>
      </c>
      <c r="K2987" t="s">
        <v>2742</v>
      </c>
      <c r="L2987" t="s">
        <v>2058</v>
      </c>
      <c r="M2987" t="s">
        <v>2059</v>
      </c>
      <c r="N2987">
        <v>6</v>
      </c>
      <c r="O2987">
        <v>430</v>
      </c>
      <c r="P2987">
        <v>1.76</v>
      </c>
      <c r="Q2987">
        <v>24480</v>
      </c>
      <c r="R2987">
        <v>1</v>
      </c>
      <c r="S2987">
        <v>74</v>
      </c>
      <c r="T2987">
        <v>0.3</v>
      </c>
      <c r="U2987">
        <v>4</v>
      </c>
      <c r="V2987">
        <v>289</v>
      </c>
      <c r="W2987">
        <v>1.18</v>
      </c>
      <c r="X2987">
        <v>1</v>
      </c>
      <c r="Y2987">
        <v>67</v>
      </c>
      <c r="Z2987">
        <v>0.27</v>
      </c>
      <c r="AA2987">
        <v>0</v>
      </c>
      <c r="AB2987">
        <v>0</v>
      </c>
      <c r="AC2987">
        <v>0</v>
      </c>
      <c r="AD2987">
        <v>0</v>
      </c>
      <c r="AE2987">
        <v>0</v>
      </c>
      <c r="AF2987">
        <v>0</v>
      </c>
      <c r="AG2987" t="s">
        <v>14451</v>
      </c>
      <c r="AH2987" s="21" t="str">
        <f t="shared" si="92"/>
        <v>YT21</v>
      </c>
      <c r="AI2987" s="21">
        <v>345.36</v>
      </c>
      <c r="AJ2987" s="21">
        <f t="shared" si="93"/>
        <v>98.243464052287578</v>
      </c>
      <c r="AK2987" s="21" t="s">
        <v>2063</v>
      </c>
      <c r="AL2987" t="s">
        <v>2551</v>
      </c>
      <c r="AM2987" s="26" t="s">
        <v>38</v>
      </c>
      <c r="AN2987" t="s">
        <v>2033</v>
      </c>
    </row>
    <row r="2988" spans="1:40" ht="15" hidden="1" thickTop="1" x14ac:dyDescent="0.35">
      <c r="A2988" t="s">
        <v>2687</v>
      </c>
      <c r="B2988" t="s">
        <v>14452</v>
      </c>
      <c r="C2988" t="s">
        <v>6904</v>
      </c>
      <c r="D2988" t="s">
        <v>14453</v>
      </c>
      <c r="E2988" t="s">
        <v>2691</v>
      </c>
      <c r="F2988">
        <v>1</v>
      </c>
      <c r="G2988" t="s">
        <v>2633</v>
      </c>
      <c r="H2988" t="s">
        <v>2577</v>
      </c>
      <c r="I2988" t="s">
        <v>2057</v>
      </c>
      <c r="J2988" t="s">
        <v>2634</v>
      </c>
      <c r="K2988" t="s">
        <v>2635</v>
      </c>
      <c r="L2988" t="s">
        <v>2058</v>
      </c>
      <c r="M2988" t="s">
        <v>2170</v>
      </c>
      <c r="N2988">
        <v>2</v>
      </c>
      <c r="O2988">
        <v>79</v>
      </c>
      <c r="P2988">
        <v>0.52</v>
      </c>
      <c r="Q2988">
        <v>15300</v>
      </c>
      <c r="R2988">
        <v>1</v>
      </c>
      <c r="S2988">
        <v>54</v>
      </c>
      <c r="T2988">
        <v>0.35</v>
      </c>
      <c r="U2988">
        <v>1</v>
      </c>
      <c r="V2988">
        <v>25</v>
      </c>
      <c r="W2988">
        <v>0.16</v>
      </c>
      <c r="X2988">
        <v>0</v>
      </c>
      <c r="Y2988">
        <v>0</v>
      </c>
      <c r="Z2988">
        <v>0</v>
      </c>
      <c r="AA2988">
        <v>0</v>
      </c>
      <c r="AB2988">
        <v>0</v>
      </c>
      <c r="AC2988">
        <v>0</v>
      </c>
      <c r="AD2988">
        <v>0</v>
      </c>
      <c r="AE2988">
        <v>0</v>
      </c>
      <c r="AF2988">
        <v>0</v>
      </c>
      <c r="AG2988" t="s">
        <v>14454</v>
      </c>
      <c r="AH2988" s="21" t="str">
        <f t="shared" si="92"/>
        <v>YT21</v>
      </c>
      <c r="AI2988" s="21">
        <v>216</v>
      </c>
      <c r="AJ2988" s="21">
        <f t="shared" si="93"/>
        <v>99.48366013071896</v>
      </c>
      <c r="AK2988" s="21" t="s">
        <v>2060</v>
      </c>
      <c r="AL2988" t="s">
        <v>2581</v>
      </c>
      <c r="AM2988" s="26" t="s">
        <v>38</v>
      </c>
      <c r="AN2988" t="s">
        <v>2031</v>
      </c>
    </row>
    <row r="2989" spans="1:40" ht="15" hidden="1" thickTop="1" x14ac:dyDescent="0.35">
      <c r="A2989" t="s">
        <v>2695</v>
      </c>
      <c r="B2989" t="s">
        <v>14455</v>
      </c>
      <c r="C2989" t="s">
        <v>6904</v>
      </c>
      <c r="D2989" t="s">
        <v>14453</v>
      </c>
      <c r="E2989" t="s">
        <v>2691</v>
      </c>
      <c r="F2989">
        <v>1</v>
      </c>
      <c r="G2989" t="s">
        <v>2633</v>
      </c>
      <c r="H2989" t="s">
        <v>2577</v>
      </c>
      <c r="I2989" t="s">
        <v>2057</v>
      </c>
      <c r="J2989" t="s">
        <v>2634</v>
      </c>
      <c r="K2989" t="s">
        <v>2635</v>
      </c>
      <c r="L2989" t="s">
        <v>2058</v>
      </c>
      <c r="M2989" t="s">
        <v>2170</v>
      </c>
      <c r="N2989">
        <v>2</v>
      </c>
      <c r="O2989">
        <v>62</v>
      </c>
      <c r="P2989">
        <v>0.41</v>
      </c>
      <c r="Q2989">
        <v>15300</v>
      </c>
      <c r="R2989">
        <v>2</v>
      </c>
      <c r="S2989">
        <v>62</v>
      </c>
      <c r="T2989">
        <v>0.41</v>
      </c>
      <c r="U2989">
        <v>0</v>
      </c>
      <c r="V2989">
        <v>0</v>
      </c>
      <c r="W2989">
        <v>0</v>
      </c>
      <c r="X2989">
        <v>0</v>
      </c>
      <c r="Y2989">
        <v>0</v>
      </c>
      <c r="Z2989">
        <v>0</v>
      </c>
      <c r="AA2989">
        <v>0</v>
      </c>
      <c r="AB2989">
        <v>0</v>
      </c>
      <c r="AC2989">
        <v>0</v>
      </c>
      <c r="AD2989">
        <v>0</v>
      </c>
      <c r="AE2989">
        <v>0</v>
      </c>
      <c r="AF2989">
        <v>0</v>
      </c>
      <c r="AG2989" t="s">
        <v>14456</v>
      </c>
      <c r="AH2989" s="21" t="str">
        <f t="shared" si="92"/>
        <v>YT21</v>
      </c>
      <c r="AI2989" s="21">
        <v>216</v>
      </c>
      <c r="AJ2989" s="21">
        <f t="shared" si="93"/>
        <v>99.59477124183006</v>
      </c>
      <c r="AK2989" s="21" t="s">
        <v>2060</v>
      </c>
      <c r="AL2989" t="s">
        <v>2581</v>
      </c>
      <c r="AM2989" s="26" t="s">
        <v>38</v>
      </c>
      <c r="AN2989" t="s">
        <v>2030</v>
      </c>
    </row>
    <row r="2990" spans="1:40" ht="15" hidden="1" thickTop="1" x14ac:dyDescent="0.35">
      <c r="A2990" t="s">
        <v>2701</v>
      </c>
      <c r="B2990" t="s">
        <v>14457</v>
      </c>
      <c r="C2990" t="s">
        <v>6904</v>
      </c>
      <c r="D2990" t="s">
        <v>14453</v>
      </c>
      <c r="E2990" t="s">
        <v>2691</v>
      </c>
      <c r="F2990">
        <v>1</v>
      </c>
      <c r="G2990" t="s">
        <v>2633</v>
      </c>
      <c r="H2990" t="s">
        <v>2577</v>
      </c>
      <c r="I2990" t="s">
        <v>2057</v>
      </c>
      <c r="J2990" t="s">
        <v>2634</v>
      </c>
      <c r="K2990" t="s">
        <v>2635</v>
      </c>
      <c r="L2990" t="s">
        <v>2058</v>
      </c>
      <c r="M2990" t="s">
        <v>2170</v>
      </c>
      <c r="N2990">
        <v>5</v>
      </c>
      <c r="O2990">
        <v>129</v>
      </c>
      <c r="P2990">
        <v>0.84</v>
      </c>
      <c r="Q2990">
        <v>15300</v>
      </c>
      <c r="R2990">
        <v>4</v>
      </c>
      <c r="S2990">
        <v>110</v>
      </c>
      <c r="T2990">
        <v>0.72</v>
      </c>
      <c r="U2990">
        <v>1</v>
      </c>
      <c r="V2990">
        <v>19</v>
      </c>
      <c r="W2990">
        <v>0.12</v>
      </c>
      <c r="X2990">
        <v>0</v>
      </c>
      <c r="Y2990">
        <v>0</v>
      </c>
      <c r="Z2990">
        <v>0</v>
      </c>
      <c r="AA2990">
        <v>0</v>
      </c>
      <c r="AB2990">
        <v>0</v>
      </c>
      <c r="AC2990">
        <v>0</v>
      </c>
      <c r="AD2990">
        <v>0</v>
      </c>
      <c r="AE2990">
        <v>0</v>
      </c>
      <c r="AF2990">
        <v>0</v>
      </c>
      <c r="AG2990" t="s">
        <v>14458</v>
      </c>
      <c r="AH2990" s="21" t="str">
        <f t="shared" si="92"/>
        <v>YT21</v>
      </c>
      <c r="AI2990" s="21">
        <v>216</v>
      </c>
      <c r="AJ2990" s="21">
        <f t="shared" si="93"/>
        <v>99.156862745098039</v>
      </c>
      <c r="AK2990" s="21" t="s">
        <v>2063</v>
      </c>
      <c r="AL2990" t="s">
        <v>2581</v>
      </c>
      <c r="AM2990" s="26" t="s">
        <v>38</v>
      </c>
      <c r="AN2990" t="s">
        <v>2031</v>
      </c>
    </row>
    <row r="2991" spans="1:40" ht="15" hidden="1" thickTop="1" x14ac:dyDescent="0.35">
      <c r="A2991" t="s">
        <v>2707</v>
      </c>
      <c r="B2991" t="s">
        <v>14459</v>
      </c>
      <c r="C2991" t="s">
        <v>6904</v>
      </c>
      <c r="D2991" t="s">
        <v>14453</v>
      </c>
      <c r="E2991" t="s">
        <v>2691</v>
      </c>
      <c r="F2991">
        <v>1</v>
      </c>
      <c r="G2991" t="s">
        <v>2633</v>
      </c>
      <c r="H2991" t="s">
        <v>2577</v>
      </c>
      <c r="I2991" t="s">
        <v>2057</v>
      </c>
      <c r="J2991" t="s">
        <v>2634</v>
      </c>
      <c r="K2991" t="s">
        <v>2635</v>
      </c>
      <c r="L2991" t="s">
        <v>2058</v>
      </c>
      <c r="M2991" t="s">
        <v>2170</v>
      </c>
      <c r="N2991">
        <v>6</v>
      </c>
      <c r="O2991">
        <v>224</v>
      </c>
      <c r="P2991">
        <v>1.46</v>
      </c>
      <c r="Q2991">
        <v>15300</v>
      </c>
      <c r="R2991">
        <v>3</v>
      </c>
      <c r="S2991">
        <v>147</v>
      </c>
      <c r="T2991">
        <v>0.96</v>
      </c>
      <c r="U2991">
        <v>3</v>
      </c>
      <c r="V2991">
        <v>77</v>
      </c>
      <c r="W2991">
        <v>0.5</v>
      </c>
      <c r="X2991">
        <v>0</v>
      </c>
      <c r="Y2991">
        <v>0</v>
      </c>
      <c r="Z2991">
        <v>0</v>
      </c>
      <c r="AA2991">
        <v>0</v>
      </c>
      <c r="AB2991">
        <v>0</v>
      </c>
      <c r="AC2991">
        <v>0</v>
      </c>
      <c r="AD2991">
        <v>0</v>
      </c>
      <c r="AE2991">
        <v>0</v>
      </c>
      <c r="AF2991">
        <v>0</v>
      </c>
      <c r="AG2991" t="s">
        <v>14460</v>
      </c>
      <c r="AH2991" s="21" t="str">
        <f t="shared" si="92"/>
        <v>YT21</v>
      </c>
      <c r="AI2991" s="21">
        <v>216</v>
      </c>
      <c r="AJ2991" s="21">
        <f t="shared" si="93"/>
        <v>98.535947712418306</v>
      </c>
      <c r="AK2991" s="21" t="s">
        <v>2063</v>
      </c>
      <c r="AL2991" t="s">
        <v>2581</v>
      </c>
      <c r="AM2991" s="26" t="s">
        <v>38</v>
      </c>
      <c r="AN2991" t="s">
        <v>2030</v>
      </c>
    </row>
    <row r="2992" spans="1:40" ht="15" hidden="1" thickTop="1" x14ac:dyDescent="0.35">
      <c r="A2992" t="s">
        <v>2713</v>
      </c>
      <c r="B2992" t="s">
        <v>14461</v>
      </c>
      <c r="C2992" t="s">
        <v>6904</v>
      </c>
      <c r="D2992" t="s">
        <v>14453</v>
      </c>
      <c r="E2992" t="s">
        <v>2691</v>
      </c>
      <c r="F2992">
        <v>1</v>
      </c>
      <c r="G2992" t="s">
        <v>2633</v>
      </c>
      <c r="H2992" t="s">
        <v>2577</v>
      </c>
      <c r="I2992" t="s">
        <v>2057</v>
      </c>
      <c r="J2992" t="s">
        <v>2634</v>
      </c>
      <c r="K2992" t="s">
        <v>2635</v>
      </c>
      <c r="L2992" t="s">
        <v>2058</v>
      </c>
      <c r="M2992" t="s">
        <v>2170</v>
      </c>
      <c r="N2992">
        <v>6</v>
      </c>
      <c r="O2992">
        <v>191</v>
      </c>
      <c r="P2992">
        <v>1.25</v>
      </c>
      <c r="Q2992">
        <v>15300</v>
      </c>
      <c r="R2992">
        <v>3</v>
      </c>
      <c r="S2992">
        <v>101</v>
      </c>
      <c r="T2992">
        <v>0.66</v>
      </c>
      <c r="U2992">
        <v>2</v>
      </c>
      <c r="V2992">
        <v>67</v>
      </c>
      <c r="W2992">
        <v>0.44</v>
      </c>
      <c r="X2992">
        <v>0</v>
      </c>
      <c r="Y2992">
        <v>0</v>
      </c>
      <c r="Z2992">
        <v>0</v>
      </c>
      <c r="AA2992">
        <v>1</v>
      </c>
      <c r="AB2992">
        <v>23</v>
      </c>
      <c r="AC2992">
        <v>0.15</v>
      </c>
      <c r="AD2992">
        <v>0</v>
      </c>
      <c r="AE2992">
        <v>0</v>
      </c>
      <c r="AF2992">
        <v>0</v>
      </c>
      <c r="AG2992" t="s">
        <v>14462</v>
      </c>
      <c r="AH2992" s="21" t="str">
        <f t="shared" si="92"/>
        <v>YT21</v>
      </c>
      <c r="AI2992" s="21">
        <v>216</v>
      </c>
      <c r="AJ2992" s="21">
        <f t="shared" si="93"/>
        <v>98.751633986928098</v>
      </c>
      <c r="AK2992" s="21" t="s">
        <v>2063</v>
      </c>
      <c r="AL2992" t="s">
        <v>2581</v>
      </c>
      <c r="AM2992" s="26" t="s">
        <v>38</v>
      </c>
      <c r="AN2992" t="s">
        <v>2031</v>
      </c>
    </row>
    <row r="2993" spans="1:40" ht="15" hidden="1" thickTop="1" x14ac:dyDescent="0.35">
      <c r="A2993" t="s">
        <v>2716</v>
      </c>
      <c r="B2993" t="s">
        <v>14463</v>
      </c>
      <c r="C2993" t="s">
        <v>6904</v>
      </c>
      <c r="D2993" t="s">
        <v>14453</v>
      </c>
      <c r="E2993" t="s">
        <v>2691</v>
      </c>
      <c r="F2993">
        <v>1</v>
      </c>
      <c r="G2993" t="s">
        <v>2633</v>
      </c>
      <c r="H2993" t="s">
        <v>2577</v>
      </c>
      <c r="I2993" t="s">
        <v>2057</v>
      </c>
      <c r="J2993" t="s">
        <v>2634</v>
      </c>
      <c r="K2993" t="s">
        <v>2635</v>
      </c>
      <c r="L2993" t="s">
        <v>2058</v>
      </c>
      <c r="M2993" t="s">
        <v>2170</v>
      </c>
      <c r="N2993">
        <v>2</v>
      </c>
      <c r="O2993">
        <v>101</v>
      </c>
      <c r="P2993">
        <v>0.66</v>
      </c>
      <c r="Q2993">
        <v>15300</v>
      </c>
      <c r="R2993">
        <v>0</v>
      </c>
      <c r="S2993">
        <v>0</v>
      </c>
      <c r="T2993">
        <v>0</v>
      </c>
      <c r="U2993">
        <v>2</v>
      </c>
      <c r="V2993">
        <v>101</v>
      </c>
      <c r="W2993">
        <v>0.66</v>
      </c>
      <c r="X2993">
        <v>0</v>
      </c>
      <c r="Y2993">
        <v>0</v>
      </c>
      <c r="Z2993">
        <v>0</v>
      </c>
      <c r="AA2993">
        <v>0</v>
      </c>
      <c r="AB2993">
        <v>0</v>
      </c>
      <c r="AC2993">
        <v>0</v>
      </c>
      <c r="AD2993">
        <v>0</v>
      </c>
      <c r="AE2993">
        <v>0</v>
      </c>
      <c r="AF2993">
        <v>0</v>
      </c>
      <c r="AG2993" t="s">
        <v>14464</v>
      </c>
      <c r="AH2993" s="21" t="str">
        <f t="shared" si="92"/>
        <v>YT21</v>
      </c>
      <c r="AI2993" s="21">
        <v>216</v>
      </c>
      <c r="AJ2993" s="21">
        <f t="shared" si="93"/>
        <v>99.33986928104575</v>
      </c>
      <c r="AK2993" s="21" t="s">
        <v>2060</v>
      </c>
      <c r="AL2993" t="s">
        <v>2581</v>
      </c>
      <c r="AM2993" s="26" t="s">
        <v>38</v>
      </c>
      <c r="AN2993" t="s">
        <v>2031</v>
      </c>
    </row>
    <row r="2994" spans="1:40" ht="15" hidden="1" thickTop="1" x14ac:dyDescent="0.35">
      <c r="A2994" t="s">
        <v>2720</v>
      </c>
      <c r="B2994" t="s">
        <v>14465</v>
      </c>
      <c r="C2994" t="s">
        <v>6904</v>
      </c>
      <c r="D2994" t="s">
        <v>14453</v>
      </c>
      <c r="E2994" t="s">
        <v>2691</v>
      </c>
      <c r="F2994">
        <v>1</v>
      </c>
      <c r="G2994" t="s">
        <v>2633</v>
      </c>
      <c r="H2994" t="s">
        <v>2577</v>
      </c>
      <c r="I2994" t="s">
        <v>2057</v>
      </c>
      <c r="J2994" t="s">
        <v>2634</v>
      </c>
      <c r="K2994" t="s">
        <v>2635</v>
      </c>
      <c r="L2994" t="s">
        <v>2058</v>
      </c>
      <c r="M2994" t="s">
        <v>2170</v>
      </c>
      <c r="N2994">
        <v>4</v>
      </c>
      <c r="O2994">
        <v>105</v>
      </c>
      <c r="P2994">
        <v>0.69</v>
      </c>
      <c r="Q2994">
        <v>15300</v>
      </c>
      <c r="R2994">
        <v>3</v>
      </c>
      <c r="S2994">
        <v>86</v>
      </c>
      <c r="T2994">
        <v>0.56000000000000005</v>
      </c>
      <c r="U2994">
        <v>1</v>
      </c>
      <c r="V2994">
        <v>19</v>
      </c>
      <c r="W2994">
        <v>0.12</v>
      </c>
      <c r="X2994">
        <v>0</v>
      </c>
      <c r="Y2994">
        <v>0</v>
      </c>
      <c r="Z2994">
        <v>0</v>
      </c>
      <c r="AA2994">
        <v>0</v>
      </c>
      <c r="AB2994">
        <v>0</v>
      </c>
      <c r="AC2994">
        <v>0</v>
      </c>
      <c r="AD2994">
        <v>0</v>
      </c>
      <c r="AE2994">
        <v>0</v>
      </c>
      <c r="AF2994">
        <v>0</v>
      </c>
      <c r="AG2994" t="s">
        <v>14466</v>
      </c>
      <c r="AH2994" s="21" t="str">
        <f t="shared" si="92"/>
        <v>YT21</v>
      </c>
      <c r="AI2994" s="21">
        <v>216</v>
      </c>
      <c r="AJ2994" s="21">
        <f t="shared" si="93"/>
        <v>99.313725490196077</v>
      </c>
      <c r="AK2994" s="21" t="s">
        <v>2060</v>
      </c>
      <c r="AL2994" t="s">
        <v>2581</v>
      </c>
      <c r="AM2994" s="26" t="s">
        <v>38</v>
      </c>
      <c r="AN2994" t="s">
        <v>2031</v>
      </c>
    </row>
    <row r="2995" spans="1:40" ht="15" hidden="1" thickTop="1" x14ac:dyDescent="0.35">
      <c r="A2995" t="s">
        <v>2728</v>
      </c>
      <c r="B2995" t="s">
        <v>14467</v>
      </c>
      <c r="C2995" t="s">
        <v>2889</v>
      </c>
      <c r="D2995" t="s">
        <v>14445</v>
      </c>
      <c r="E2995" t="s">
        <v>3193</v>
      </c>
      <c r="F2995">
        <v>1</v>
      </c>
      <c r="G2995" t="s">
        <v>2609</v>
      </c>
      <c r="H2995" t="s">
        <v>2577</v>
      </c>
      <c r="I2995" t="s">
        <v>2076</v>
      </c>
      <c r="J2995" t="s">
        <v>2764</v>
      </c>
      <c r="K2995" t="s">
        <v>2765</v>
      </c>
      <c r="L2995" t="s">
        <v>2058</v>
      </c>
      <c r="M2995" t="s">
        <v>2310</v>
      </c>
      <c r="N2995">
        <v>2</v>
      </c>
      <c r="O2995">
        <v>30</v>
      </c>
      <c r="P2995">
        <v>0.18</v>
      </c>
      <c r="Q2995">
        <v>16320</v>
      </c>
      <c r="R2995">
        <v>0</v>
      </c>
      <c r="S2995">
        <v>0</v>
      </c>
      <c r="T2995">
        <v>0</v>
      </c>
      <c r="U2995">
        <v>2</v>
      </c>
      <c r="V2995">
        <v>30</v>
      </c>
      <c r="W2995">
        <v>0.18</v>
      </c>
      <c r="X2995">
        <v>0</v>
      </c>
      <c r="Y2995">
        <v>0</v>
      </c>
      <c r="Z2995">
        <v>0</v>
      </c>
      <c r="AA2995">
        <v>0</v>
      </c>
      <c r="AB2995">
        <v>0</v>
      </c>
      <c r="AC2995">
        <v>0</v>
      </c>
      <c r="AD2995">
        <v>0</v>
      </c>
      <c r="AE2995">
        <v>0</v>
      </c>
      <c r="AF2995">
        <v>0</v>
      </c>
      <c r="AG2995" t="s">
        <v>14468</v>
      </c>
      <c r="AH2995" s="21" t="str">
        <f t="shared" si="92"/>
        <v>YK21</v>
      </c>
      <c r="AI2995" s="21">
        <v>230.39999999999998</v>
      </c>
      <c r="AJ2995" s="21">
        <f t="shared" si="93"/>
        <v>99.816176470588232</v>
      </c>
      <c r="AK2995" s="21" t="s">
        <v>2060</v>
      </c>
      <c r="AL2995" t="s">
        <v>2613</v>
      </c>
      <c r="AM2995" s="26" t="s">
        <v>38</v>
      </c>
      <c r="AN2995" t="s">
        <v>2031</v>
      </c>
    </row>
    <row r="2996" spans="1:40" ht="15" hidden="1" thickTop="1" x14ac:dyDescent="0.35">
      <c r="A2996" t="s">
        <v>2733</v>
      </c>
      <c r="B2996" t="s">
        <v>14469</v>
      </c>
      <c r="C2996" t="s">
        <v>2889</v>
      </c>
      <c r="D2996" t="s">
        <v>14445</v>
      </c>
      <c r="E2996" t="s">
        <v>3193</v>
      </c>
      <c r="F2996">
        <v>1</v>
      </c>
      <c r="G2996" t="s">
        <v>2609</v>
      </c>
      <c r="H2996" t="s">
        <v>2577</v>
      </c>
      <c r="I2996" t="s">
        <v>2076</v>
      </c>
      <c r="J2996" t="s">
        <v>2764</v>
      </c>
      <c r="K2996" t="s">
        <v>2765</v>
      </c>
      <c r="L2996" t="s">
        <v>2058</v>
      </c>
      <c r="M2996" t="s">
        <v>2310</v>
      </c>
      <c r="N2996">
        <v>2</v>
      </c>
      <c r="O2996">
        <v>16</v>
      </c>
      <c r="P2996">
        <v>0.1</v>
      </c>
      <c r="Q2996">
        <v>16320</v>
      </c>
      <c r="R2996">
        <v>0</v>
      </c>
      <c r="S2996">
        <v>0</v>
      </c>
      <c r="T2996">
        <v>0</v>
      </c>
      <c r="U2996">
        <v>2</v>
      </c>
      <c r="V2996">
        <v>16</v>
      </c>
      <c r="W2996">
        <v>0.1</v>
      </c>
      <c r="X2996">
        <v>0</v>
      </c>
      <c r="Y2996">
        <v>0</v>
      </c>
      <c r="Z2996">
        <v>0</v>
      </c>
      <c r="AA2996">
        <v>0</v>
      </c>
      <c r="AB2996">
        <v>0</v>
      </c>
      <c r="AC2996">
        <v>0</v>
      </c>
      <c r="AD2996">
        <v>0</v>
      </c>
      <c r="AE2996">
        <v>0</v>
      </c>
      <c r="AF2996">
        <v>0</v>
      </c>
      <c r="AG2996" t="s">
        <v>14470</v>
      </c>
      <c r="AH2996" s="21" t="str">
        <f t="shared" si="92"/>
        <v>YK21</v>
      </c>
      <c r="AI2996" s="21">
        <v>230.39999999999998</v>
      </c>
      <c r="AJ2996" s="21">
        <f t="shared" si="93"/>
        <v>99.901960784313729</v>
      </c>
      <c r="AK2996" s="21" t="s">
        <v>2060</v>
      </c>
      <c r="AL2996" t="s">
        <v>2613</v>
      </c>
      <c r="AM2996" s="26" t="s">
        <v>38</v>
      </c>
      <c r="AN2996" t="s">
        <v>2031</v>
      </c>
    </row>
    <row r="2997" spans="1:40" ht="15" hidden="1" thickTop="1" x14ac:dyDescent="0.35">
      <c r="A2997" t="s">
        <v>2737</v>
      </c>
      <c r="B2997" t="s">
        <v>14471</v>
      </c>
      <c r="C2997" t="s">
        <v>2889</v>
      </c>
      <c r="D2997" t="s">
        <v>14445</v>
      </c>
      <c r="E2997" t="s">
        <v>3193</v>
      </c>
      <c r="F2997">
        <v>1</v>
      </c>
      <c r="G2997" t="s">
        <v>2609</v>
      </c>
      <c r="H2997" t="s">
        <v>2577</v>
      </c>
      <c r="I2997" t="s">
        <v>2076</v>
      </c>
      <c r="J2997" t="s">
        <v>2764</v>
      </c>
      <c r="K2997" t="s">
        <v>2765</v>
      </c>
      <c r="L2997" t="s">
        <v>2058</v>
      </c>
      <c r="M2997" t="s">
        <v>2310</v>
      </c>
      <c r="N2997">
        <v>2</v>
      </c>
      <c r="O2997">
        <v>20</v>
      </c>
      <c r="P2997">
        <v>0.12</v>
      </c>
      <c r="Q2997">
        <v>16320</v>
      </c>
      <c r="R2997">
        <v>0</v>
      </c>
      <c r="S2997">
        <v>0</v>
      </c>
      <c r="T2997">
        <v>0</v>
      </c>
      <c r="U2997">
        <v>2</v>
      </c>
      <c r="V2997">
        <v>20</v>
      </c>
      <c r="W2997">
        <v>0.12</v>
      </c>
      <c r="X2997">
        <v>0</v>
      </c>
      <c r="Y2997">
        <v>0</v>
      </c>
      <c r="Z2997">
        <v>0</v>
      </c>
      <c r="AA2997">
        <v>0</v>
      </c>
      <c r="AB2997">
        <v>0</v>
      </c>
      <c r="AC2997">
        <v>0</v>
      </c>
      <c r="AD2997">
        <v>0</v>
      </c>
      <c r="AE2997">
        <v>0</v>
      </c>
      <c r="AF2997">
        <v>0</v>
      </c>
      <c r="AG2997" t="s">
        <v>14472</v>
      </c>
      <c r="AH2997" s="21" t="str">
        <f t="shared" si="92"/>
        <v>YK21</v>
      </c>
      <c r="AI2997" s="21">
        <v>230.39999999999998</v>
      </c>
      <c r="AJ2997" s="21">
        <f t="shared" si="93"/>
        <v>99.877450980392155</v>
      </c>
      <c r="AK2997" s="21" t="s">
        <v>2060</v>
      </c>
      <c r="AL2997" t="s">
        <v>2613</v>
      </c>
      <c r="AM2997" s="26" t="s">
        <v>38</v>
      </c>
      <c r="AN2997" t="s">
        <v>2029</v>
      </c>
    </row>
    <row r="2998" spans="1:40" ht="15" hidden="1" thickTop="1" x14ac:dyDescent="0.35">
      <c r="A2998" t="s">
        <v>2744</v>
      </c>
      <c r="B2998" t="s">
        <v>14473</v>
      </c>
      <c r="C2998" t="s">
        <v>2889</v>
      </c>
      <c r="D2998" t="s">
        <v>14445</v>
      </c>
      <c r="E2998" t="s">
        <v>3193</v>
      </c>
      <c r="F2998">
        <v>1</v>
      </c>
      <c r="G2998" t="s">
        <v>2609</v>
      </c>
      <c r="H2998" t="s">
        <v>2577</v>
      </c>
      <c r="I2998" t="s">
        <v>2076</v>
      </c>
      <c r="J2998" t="s">
        <v>2764</v>
      </c>
      <c r="K2998" t="s">
        <v>2765</v>
      </c>
      <c r="L2998" t="s">
        <v>2058</v>
      </c>
      <c r="M2998" t="s">
        <v>2310</v>
      </c>
      <c r="N2998">
        <v>5</v>
      </c>
      <c r="O2998">
        <v>40</v>
      </c>
      <c r="P2998">
        <v>0.25</v>
      </c>
      <c r="Q2998">
        <v>16320</v>
      </c>
      <c r="R2998">
        <v>1</v>
      </c>
      <c r="S2998">
        <v>1</v>
      </c>
      <c r="T2998">
        <v>0.01</v>
      </c>
      <c r="U2998">
        <v>4</v>
      </c>
      <c r="V2998">
        <v>39</v>
      </c>
      <c r="W2998">
        <v>0.24</v>
      </c>
      <c r="X2998">
        <v>0</v>
      </c>
      <c r="Y2998">
        <v>0</v>
      </c>
      <c r="Z2998">
        <v>0</v>
      </c>
      <c r="AA2998">
        <v>0</v>
      </c>
      <c r="AB2998">
        <v>0</v>
      </c>
      <c r="AC2998">
        <v>0</v>
      </c>
      <c r="AD2998">
        <v>0</v>
      </c>
      <c r="AE2998">
        <v>0</v>
      </c>
      <c r="AF2998">
        <v>0</v>
      </c>
      <c r="AG2998" t="s">
        <v>14474</v>
      </c>
      <c r="AH2998" s="21" t="str">
        <f t="shared" si="92"/>
        <v>YK21</v>
      </c>
      <c r="AI2998" s="21">
        <v>230.39999999999998</v>
      </c>
      <c r="AJ2998" s="21">
        <f t="shared" si="93"/>
        <v>99.754901960784309</v>
      </c>
      <c r="AK2998" s="21" t="s">
        <v>2060</v>
      </c>
      <c r="AL2998" t="s">
        <v>2613</v>
      </c>
      <c r="AM2998" s="26" t="s">
        <v>38</v>
      </c>
      <c r="AN2998" t="s">
        <v>2031</v>
      </c>
    </row>
    <row r="2999" spans="1:40" ht="15" hidden="1" thickTop="1" x14ac:dyDescent="0.35">
      <c r="A2999" t="s">
        <v>2749</v>
      </c>
      <c r="B2999" t="s">
        <v>14475</v>
      </c>
      <c r="C2999" t="s">
        <v>2889</v>
      </c>
      <c r="D2999" t="s">
        <v>14445</v>
      </c>
      <c r="E2999" t="s">
        <v>3193</v>
      </c>
      <c r="F2999">
        <v>1</v>
      </c>
      <c r="G2999" t="s">
        <v>2609</v>
      </c>
      <c r="H2999" t="s">
        <v>2577</v>
      </c>
      <c r="I2999" t="s">
        <v>2076</v>
      </c>
      <c r="J2999" t="s">
        <v>2764</v>
      </c>
      <c r="K2999" t="s">
        <v>2765</v>
      </c>
      <c r="L2999" t="s">
        <v>2058</v>
      </c>
      <c r="M2999" t="s">
        <v>2310</v>
      </c>
      <c r="N2999">
        <v>5</v>
      </c>
      <c r="O2999">
        <v>64</v>
      </c>
      <c r="P2999">
        <v>0.39</v>
      </c>
      <c r="Q2999">
        <v>16320</v>
      </c>
      <c r="R2999">
        <v>2</v>
      </c>
      <c r="S2999">
        <v>26</v>
      </c>
      <c r="T2999">
        <v>0.16</v>
      </c>
      <c r="U2999">
        <v>2</v>
      </c>
      <c r="V2999">
        <v>26</v>
      </c>
      <c r="W2999">
        <v>0.16</v>
      </c>
      <c r="X2999">
        <v>0</v>
      </c>
      <c r="Y2999">
        <v>0</v>
      </c>
      <c r="Z2999">
        <v>0</v>
      </c>
      <c r="AA2999">
        <v>1</v>
      </c>
      <c r="AB2999">
        <v>12</v>
      </c>
      <c r="AC2999">
        <v>7.0000000000000007E-2</v>
      </c>
      <c r="AD2999">
        <v>0</v>
      </c>
      <c r="AE2999">
        <v>0</v>
      </c>
      <c r="AF2999">
        <v>0</v>
      </c>
      <c r="AG2999" t="s">
        <v>14476</v>
      </c>
      <c r="AH2999" s="21" t="str">
        <f t="shared" si="92"/>
        <v>YK21</v>
      </c>
      <c r="AI2999" s="21">
        <v>230.39999999999998</v>
      </c>
      <c r="AJ2999" s="21">
        <f t="shared" si="93"/>
        <v>99.607843137254903</v>
      </c>
      <c r="AK2999" s="21" t="s">
        <v>2060</v>
      </c>
      <c r="AL2999" t="s">
        <v>2613</v>
      </c>
      <c r="AM2999" s="26" t="s">
        <v>38</v>
      </c>
      <c r="AN2999" t="s">
        <v>2031</v>
      </c>
    </row>
    <row r="3000" spans="1:40" ht="15" hidden="1" thickTop="1" x14ac:dyDescent="0.35">
      <c r="A3000" t="s">
        <v>2754</v>
      </c>
      <c r="B3000" t="s">
        <v>14477</v>
      </c>
      <c r="C3000" t="s">
        <v>4805</v>
      </c>
      <c r="D3000" t="s">
        <v>14478</v>
      </c>
      <c r="E3000" t="s">
        <v>2575</v>
      </c>
      <c r="F3000">
        <v>1</v>
      </c>
      <c r="G3000" t="s">
        <v>2576</v>
      </c>
      <c r="H3000" t="s">
        <v>2577</v>
      </c>
      <c r="I3000" t="s">
        <v>2057</v>
      </c>
      <c r="J3000" t="s">
        <v>2578</v>
      </c>
      <c r="K3000" t="s">
        <v>2579</v>
      </c>
      <c r="L3000" t="s">
        <v>2058</v>
      </c>
      <c r="M3000" t="s">
        <v>2059</v>
      </c>
      <c r="N3000">
        <v>1</v>
      </c>
      <c r="O3000">
        <v>15</v>
      </c>
      <c r="P3000">
        <v>0.06</v>
      </c>
      <c r="Q3000">
        <v>24480</v>
      </c>
      <c r="R3000">
        <v>1</v>
      </c>
      <c r="S3000">
        <v>15</v>
      </c>
      <c r="T3000">
        <v>0.06</v>
      </c>
      <c r="U3000">
        <v>0</v>
      </c>
      <c r="V3000">
        <v>0</v>
      </c>
      <c r="W3000">
        <v>0</v>
      </c>
      <c r="X3000">
        <v>0</v>
      </c>
      <c r="Y3000">
        <v>0</v>
      </c>
      <c r="Z3000">
        <v>0</v>
      </c>
      <c r="AA3000">
        <v>0</v>
      </c>
      <c r="AB3000">
        <v>0</v>
      </c>
      <c r="AC3000">
        <v>0</v>
      </c>
      <c r="AD3000">
        <v>0</v>
      </c>
      <c r="AE3000">
        <v>0</v>
      </c>
      <c r="AF3000">
        <v>0</v>
      </c>
      <c r="AG3000" t="s">
        <v>14479</v>
      </c>
      <c r="AH3000" s="21" t="str">
        <f t="shared" si="92"/>
        <v>YT21</v>
      </c>
      <c r="AI3000" s="21">
        <v>345.36</v>
      </c>
      <c r="AJ3000" s="21">
        <f t="shared" si="93"/>
        <v>99.938725490196077</v>
      </c>
      <c r="AK3000" s="21" t="s">
        <v>2060</v>
      </c>
      <c r="AL3000" t="s">
        <v>2581</v>
      </c>
      <c r="AM3000" s="26" t="s">
        <v>38</v>
      </c>
      <c r="AN3000" t="s">
        <v>2031</v>
      </c>
    </row>
    <row r="3001" spans="1:40" ht="15" hidden="1" thickTop="1" x14ac:dyDescent="0.35">
      <c r="A3001" t="s">
        <v>2760</v>
      </c>
      <c r="B3001" t="s">
        <v>14480</v>
      </c>
      <c r="C3001" t="s">
        <v>12541</v>
      </c>
      <c r="D3001" t="s">
        <v>14481</v>
      </c>
      <c r="E3001" t="s">
        <v>48</v>
      </c>
      <c r="F3001">
        <v>1</v>
      </c>
      <c r="G3001" t="s">
        <v>2055</v>
      </c>
      <c r="H3001" t="s">
        <v>2056</v>
      </c>
      <c r="I3001" t="s">
        <v>2057</v>
      </c>
      <c r="J3001" t="s">
        <v>12543</v>
      </c>
      <c r="K3001" t="s">
        <v>42</v>
      </c>
      <c r="L3001" t="s">
        <v>2058</v>
      </c>
      <c r="M3001" t="s">
        <v>2059</v>
      </c>
      <c r="N3001">
        <v>2</v>
      </c>
      <c r="O3001">
        <v>505</v>
      </c>
      <c r="P3001">
        <v>2.06</v>
      </c>
      <c r="Q3001">
        <v>24480</v>
      </c>
      <c r="R3001">
        <v>0</v>
      </c>
      <c r="S3001">
        <v>422</v>
      </c>
      <c r="T3001">
        <v>1.72</v>
      </c>
      <c r="U3001">
        <v>2</v>
      </c>
      <c r="V3001">
        <v>83</v>
      </c>
      <c r="W3001">
        <v>0.34</v>
      </c>
      <c r="X3001">
        <v>0</v>
      </c>
      <c r="Y3001">
        <v>0</v>
      </c>
      <c r="Z3001">
        <v>0</v>
      </c>
      <c r="AA3001">
        <v>0</v>
      </c>
      <c r="AB3001">
        <v>0</v>
      </c>
      <c r="AC3001">
        <v>0</v>
      </c>
      <c r="AD3001">
        <v>0</v>
      </c>
      <c r="AE3001">
        <v>0</v>
      </c>
      <c r="AF3001">
        <v>0</v>
      </c>
      <c r="AG3001" t="s">
        <v>14482</v>
      </c>
      <c r="AH3001" s="21" t="str">
        <f t="shared" si="92"/>
        <v>YT21</v>
      </c>
      <c r="AI3001" s="21">
        <v>345.36</v>
      </c>
      <c r="AJ3001" s="21">
        <f t="shared" si="93"/>
        <v>97.937091503267979</v>
      </c>
      <c r="AK3001" s="21" t="s">
        <v>2063</v>
      </c>
      <c r="AL3001" t="s">
        <v>3610</v>
      </c>
      <c r="AM3001" s="26" t="s">
        <v>38</v>
      </c>
      <c r="AN3001" t="s">
        <v>2030</v>
      </c>
    </row>
    <row r="3002" spans="1:40" ht="15" hidden="1" thickTop="1" x14ac:dyDescent="0.35">
      <c r="A3002" t="s">
        <v>2767</v>
      </c>
      <c r="B3002" t="s">
        <v>14483</v>
      </c>
      <c r="C3002" t="s">
        <v>12541</v>
      </c>
      <c r="D3002" t="s">
        <v>14484</v>
      </c>
      <c r="E3002" t="s">
        <v>48</v>
      </c>
      <c r="F3002">
        <v>1</v>
      </c>
      <c r="G3002" t="s">
        <v>2055</v>
      </c>
      <c r="H3002" t="s">
        <v>2056</v>
      </c>
      <c r="I3002" t="s">
        <v>2057</v>
      </c>
      <c r="J3002" t="s">
        <v>12543</v>
      </c>
      <c r="K3002" t="s">
        <v>42</v>
      </c>
      <c r="L3002" t="s">
        <v>2058</v>
      </c>
      <c r="M3002" t="s">
        <v>2059</v>
      </c>
      <c r="N3002">
        <v>1</v>
      </c>
      <c r="O3002">
        <v>45</v>
      </c>
      <c r="P3002">
        <v>0.18</v>
      </c>
      <c r="Q3002">
        <v>24480</v>
      </c>
      <c r="R3002">
        <v>0</v>
      </c>
      <c r="S3002">
        <v>0</v>
      </c>
      <c r="T3002">
        <v>0</v>
      </c>
      <c r="U3002">
        <v>1</v>
      </c>
      <c r="V3002">
        <v>45</v>
      </c>
      <c r="W3002">
        <v>0.18</v>
      </c>
      <c r="X3002">
        <v>0</v>
      </c>
      <c r="Y3002">
        <v>0</v>
      </c>
      <c r="Z3002">
        <v>0</v>
      </c>
      <c r="AA3002">
        <v>0</v>
      </c>
      <c r="AB3002">
        <v>0</v>
      </c>
      <c r="AC3002">
        <v>0</v>
      </c>
      <c r="AD3002">
        <v>0</v>
      </c>
      <c r="AE3002">
        <v>0</v>
      </c>
      <c r="AF3002">
        <v>0</v>
      </c>
      <c r="AG3002" t="s">
        <v>14485</v>
      </c>
      <c r="AH3002" s="21" t="str">
        <f t="shared" si="92"/>
        <v>YT21</v>
      </c>
      <c r="AI3002" s="21">
        <v>345.36</v>
      </c>
      <c r="AJ3002" s="21">
        <f t="shared" si="93"/>
        <v>99.816176470588232</v>
      </c>
      <c r="AK3002" s="21" t="s">
        <v>2060</v>
      </c>
      <c r="AL3002" t="s">
        <v>3610</v>
      </c>
      <c r="AM3002" s="26" t="s">
        <v>38</v>
      </c>
      <c r="AN3002" t="s">
        <v>2031</v>
      </c>
    </row>
    <row r="3003" spans="1:40" ht="15" hidden="1" thickTop="1" x14ac:dyDescent="0.35">
      <c r="A3003" t="s">
        <v>2771</v>
      </c>
      <c r="B3003" t="s">
        <v>14486</v>
      </c>
      <c r="C3003" t="s">
        <v>7085</v>
      </c>
      <c r="D3003" t="s">
        <v>14487</v>
      </c>
      <c r="E3003" t="s">
        <v>2691</v>
      </c>
      <c r="F3003">
        <v>1</v>
      </c>
      <c r="G3003" t="s">
        <v>2600</v>
      </c>
      <c r="H3003" t="s">
        <v>2577</v>
      </c>
      <c r="I3003" t="s">
        <v>2076</v>
      </c>
      <c r="J3003" t="s">
        <v>2699</v>
      </c>
      <c r="K3003" t="s">
        <v>2579</v>
      </c>
      <c r="L3003" t="s">
        <v>2058</v>
      </c>
      <c r="M3003" t="s">
        <v>2170</v>
      </c>
      <c r="N3003">
        <v>3</v>
      </c>
      <c r="O3003">
        <v>163</v>
      </c>
      <c r="P3003">
        <v>1.07</v>
      </c>
      <c r="Q3003">
        <v>15300</v>
      </c>
      <c r="R3003">
        <v>0</v>
      </c>
      <c r="S3003">
        <v>0</v>
      </c>
      <c r="T3003">
        <v>0</v>
      </c>
      <c r="U3003">
        <v>3</v>
      </c>
      <c r="V3003">
        <v>163</v>
      </c>
      <c r="W3003">
        <v>1.07</v>
      </c>
      <c r="X3003">
        <v>0</v>
      </c>
      <c r="Y3003">
        <v>0</v>
      </c>
      <c r="Z3003">
        <v>0</v>
      </c>
      <c r="AA3003">
        <v>0</v>
      </c>
      <c r="AB3003">
        <v>0</v>
      </c>
      <c r="AC3003">
        <v>0</v>
      </c>
      <c r="AD3003">
        <v>0</v>
      </c>
      <c r="AE3003">
        <v>0</v>
      </c>
      <c r="AF3003">
        <v>0</v>
      </c>
      <c r="AG3003" t="s">
        <v>14488</v>
      </c>
      <c r="AH3003" s="21" t="str">
        <f t="shared" si="92"/>
        <v>YR25</v>
      </c>
      <c r="AI3003" s="21">
        <v>216</v>
      </c>
      <c r="AJ3003" s="21">
        <f t="shared" si="93"/>
        <v>98.93464052287581</v>
      </c>
      <c r="AK3003" s="21" t="s">
        <v>2063</v>
      </c>
      <c r="AL3003" t="s">
        <v>2581</v>
      </c>
      <c r="AM3003" s="26" t="s">
        <v>38</v>
      </c>
      <c r="AN3003" t="s">
        <v>2031</v>
      </c>
    </row>
    <row r="3004" spans="1:40" ht="15" hidden="1" thickTop="1" x14ac:dyDescent="0.35">
      <c r="A3004" t="s">
        <v>2776</v>
      </c>
      <c r="B3004" t="s">
        <v>14489</v>
      </c>
      <c r="C3004" t="s">
        <v>4750</v>
      </c>
      <c r="D3004" t="s">
        <v>14490</v>
      </c>
      <c r="E3004" t="s">
        <v>46</v>
      </c>
      <c r="F3004">
        <v>1</v>
      </c>
      <c r="G3004" t="s">
        <v>2055</v>
      </c>
      <c r="H3004" t="s">
        <v>2056</v>
      </c>
      <c r="I3004" t="s">
        <v>2076</v>
      </c>
      <c r="J3004" t="s">
        <v>4752</v>
      </c>
      <c r="K3004" t="s">
        <v>42</v>
      </c>
      <c r="L3004" t="s">
        <v>2058</v>
      </c>
      <c r="M3004" t="s">
        <v>5179</v>
      </c>
      <c r="N3004">
        <v>3</v>
      </c>
      <c r="O3004">
        <v>250</v>
      </c>
      <c r="P3004">
        <v>1.36</v>
      </c>
      <c r="Q3004">
        <v>18360</v>
      </c>
      <c r="R3004">
        <v>0</v>
      </c>
      <c r="S3004">
        <v>0</v>
      </c>
      <c r="T3004">
        <v>0</v>
      </c>
      <c r="U3004">
        <v>3</v>
      </c>
      <c r="V3004">
        <v>250</v>
      </c>
      <c r="W3004">
        <v>1.36</v>
      </c>
      <c r="X3004">
        <v>0</v>
      </c>
      <c r="Y3004">
        <v>0</v>
      </c>
      <c r="Z3004">
        <v>0</v>
      </c>
      <c r="AA3004">
        <v>0</v>
      </c>
      <c r="AB3004">
        <v>0</v>
      </c>
      <c r="AC3004">
        <v>0</v>
      </c>
      <c r="AD3004">
        <v>0</v>
      </c>
      <c r="AE3004">
        <v>0</v>
      </c>
      <c r="AF3004">
        <v>0</v>
      </c>
      <c r="AG3004" t="s">
        <v>14491</v>
      </c>
      <c r="AH3004" s="21" t="str">
        <f t="shared" si="92"/>
        <v>YR25</v>
      </c>
      <c r="AI3004" s="21">
        <v>258.95999999999998</v>
      </c>
      <c r="AJ3004" s="21">
        <f t="shared" si="93"/>
        <v>98.63834422657952</v>
      </c>
      <c r="AK3004" s="21" t="s">
        <v>2063</v>
      </c>
      <c r="AL3004" t="s">
        <v>2841</v>
      </c>
      <c r="AM3004" s="26" t="s">
        <v>38</v>
      </c>
      <c r="AN3004" t="s">
        <v>2031</v>
      </c>
    </row>
    <row r="3005" spans="1:40" ht="15" hidden="1" thickTop="1" x14ac:dyDescent="0.35">
      <c r="A3005" t="s">
        <v>2784</v>
      </c>
      <c r="B3005" t="s">
        <v>14492</v>
      </c>
      <c r="C3005" t="s">
        <v>8244</v>
      </c>
      <c r="D3005" t="s">
        <v>14493</v>
      </c>
      <c r="E3005" t="s">
        <v>2575</v>
      </c>
      <c r="F3005">
        <v>1</v>
      </c>
      <c r="G3005" t="s">
        <v>2576</v>
      </c>
      <c r="H3005" t="s">
        <v>2577</v>
      </c>
      <c r="I3005" t="s">
        <v>2076</v>
      </c>
      <c r="J3005" t="s">
        <v>2858</v>
      </c>
      <c r="K3005" t="s">
        <v>2742</v>
      </c>
      <c r="L3005" t="s">
        <v>2058</v>
      </c>
      <c r="M3005" t="s">
        <v>2059</v>
      </c>
      <c r="N3005">
        <v>9</v>
      </c>
      <c r="O3005">
        <v>218</v>
      </c>
      <c r="P3005">
        <v>0.89</v>
      </c>
      <c r="Q3005">
        <v>24480</v>
      </c>
      <c r="R3005">
        <v>3</v>
      </c>
      <c r="S3005">
        <v>56</v>
      </c>
      <c r="T3005">
        <v>0.23</v>
      </c>
      <c r="U3005">
        <v>4</v>
      </c>
      <c r="V3005">
        <v>95</v>
      </c>
      <c r="W3005">
        <v>0.39</v>
      </c>
      <c r="X3005">
        <v>0</v>
      </c>
      <c r="Y3005">
        <v>0</v>
      </c>
      <c r="Z3005">
        <v>0</v>
      </c>
      <c r="AA3005">
        <v>2</v>
      </c>
      <c r="AB3005">
        <v>67</v>
      </c>
      <c r="AC3005">
        <v>0.27</v>
      </c>
      <c r="AD3005">
        <v>0</v>
      </c>
      <c r="AE3005">
        <v>0</v>
      </c>
      <c r="AF3005">
        <v>0</v>
      </c>
      <c r="AG3005" t="s">
        <v>14494</v>
      </c>
      <c r="AH3005" s="21" t="str">
        <f t="shared" si="92"/>
        <v>YK20</v>
      </c>
      <c r="AI3005" s="21">
        <v>345.36</v>
      </c>
      <c r="AJ3005" s="21">
        <f t="shared" si="93"/>
        <v>99.109477124183002</v>
      </c>
      <c r="AK3005" s="21" t="s">
        <v>2063</v>
      </c>
      <c r="AL3005" t="s">
        <v>2551</v>
      </c>
      <c r="AM3005" s="26" t="s">
        <v>38</v>
      </c>
      <c r="AN3005" t="s">
        <v>2033</v>
      </c>
    </row>
    <row r="3006" spans="1:40" ht="15" hidden="1" thickTop="1" x14ac:dyDescent="0.35">
      <c r="A3006" t="s">
        <v>2789</v>
      </c>
      <c r="B3006" t="s">
        <v>14495</v>
      </c>
      <c r="C3006" t="s">
        <v>5923</v>
      </c>
      <c r="D3006" t="s">
        <v>14496</v>
      </c>
      <c r="E3006" t="s">
        <v>3115</v>
      </c>
      <c r="F3006">
        <v>1</v>
      </c>
      <c r="G3006" t="s">
        <v>2816</v>
      </c>
      <c r="H3006" t="s">
        <v>2620</v>
      </c>
      <c r="I3006" t="s">
        <v>2076</v>
      </c>
      <c r="J3006" t="s">
        <v>3116</v>
      </c>
      <c r="K3006" t="s">
        <v>2818</v>
      </c>
      <c r="L3006" t="s">
        <v>2058</v>
      </c>
      <c r="M3006" t="s">
        <v>2059</v>
      </c>
      <c r="N3006">
        <v>3</v>
      </c>
      <c r="O3006">
        <v>129</v>
      </c>
      <c r="P3006">
        <v>0.53</v>
      </c>
      <c r="Q3006">
        <v>24480</v>
      </c>
      <c r="R3006">
        <v>0</v>
      </c>
      <c r="S3006">
        <v>0</v>
      </c>
      <c r="T3006">
        <v>0</v>
      </c>
      <c r="U3006">
        <v>3</v>
      </c>
      <c r="V3006">
        <v>129</v>
      </c>
      <c r="W3006">
        <v>0.53</v>
      </c>
      <c r="X3006">
        <v>0</v>
      </c>
      <c r="Y3006">
        <v>0</v>
      </c>
      <c r="Z3006">
        <v>0</v>
      </c>
      <c r="AA3006">
        <v>0</v>
      </c>
      <c r="AB3006">
        <v>0</v>
      </c>
      <c r="AC3006">
        <v>0</v>
      </c>
      <c r="AD3006">
        <v>0</v>
      </c>
      <c r="AE3006">
        <v>0</v>
      </c>
      <c r="AF3006">
        <v>0</v>
      </c>
      <c r="AG3006" t="s">
        <v>14497</v>
      </c>
      <c r="AH3006" s="21" t="str">
        <f t="shared" si="92"/>
        <v>YM68</v>
      </c>
      <c r="AI3006" s="21">
        <v>345.36</v>
      </c>
      <c r="AJ3006" s="21">
        <f t="shared" si="93"/>
        <v>99.473039215686271</v>
      </c>
      <c r="AK3006" s="21" t="s">
        <v>2060</v>
      </c>
      <c r="AL3006" t="s">
        <v>3118</v>
      </c>
      <c r="AM3006" s="26" t="s">
        <v>38</v>
      </c>
      <c r="AN3006" t="s">
        <v>2030</v>
      </c>
    </row>
    <row r="3007" spans="1:40" ht="15" hidden="1" thickTop="1" x14ac:dyDescent="0.35">
      <c r="A3007" t="s">
        <v>2796</v>
      </c>
      <c r="B3007" t="s">
        <v>14498</v>
      </c>
      <c r="C3007" t="s">
        <v>3786</v>
      </c>
      <c r="D3007" t="s">
        <v>14499</v>
      </c>
      <c r="E3007" t="s">
        <v>2667</v>
      </c>
      <c r="F3007">
        <v>1</v>
      </c>
      <c r="G3007" t="s">
        <v>2509</v>
      </c>
      <c r="H3007" t="s">
        <v>2510</v>
      </c>
      <c r="I3007" t="s">
        <v>2076</v>
      </c>
      <c r="J3007" t="s">
        <v>2794</v>
      </c>
      <c r="K3007" t="s">
        <v>2669</v>
      </c>
      <c r="L3007" t="s">
        <v>2058</v>
      </c>
      <c r="M3007" t="s">
        <v>2059</v>
      </c>
      <c r="N3007">
        <v>8</v>
      </c>
      <c r="O3007">
        <v>251</v>
      </c>
      <c r="P3007">
        <v>1.03</v>
      </c>
      <c r="Q3007">
        <v>24480</v>
      </c>
      <c r="R3007">
        <v>3</v>
      </c>
      <c r="S3007">
        <v>65</v>
      </c>
      <c r="T3007">
        <v>0.27</v>
      </c>
      <c r="U3007">
        <v>5</v>
      </c>
      <c r="V3007">
        <v>186</v>
      </c>
      <c r="W3007">
        <v>0.76</v>
      </c>
      <c r="X3007">
        <v>0</v>
      </c>
      <c r="Y3007">
        <v>0</v>
      </c>
      <c r="Z3007">
        <v>0</v>
      </c>
      <c r="AA3007">
        <v>0</v>
      </c>
      <c r="AB3007">
        <v>0</v>
      </c>
      <c r="AC3007">
        <v>0</v>
      </c>
      <c r="AD3007">
        <v>0</v>
      </c>
      <c r="AE3007">
        <v>0</v>
      </c>
      <c r="AF3007">
        <v>0</v>
      </c>
      <c r="AG3007" t="s">
        <v>14500</v>
      </c>
      <c r="AH3007" s="21" t="str">
        <f t="shared" si="92"/>
        <v>YK20</v>
      </c>
      <c r="AI3007" s="21">
        <v>345.36</v>
      </c>
      <c r="AJ3007" s="21">
        <f t="shared" si="93"/>
        <v>98.974673202614383</v>
      </c>
      <c r="AK3007" s="21" t="s">
        <v>2063</v>
      </c>
      <c r="AL3007" t="s">
        <v>2515</v>
      </c>
      <c r="AM3007" s="26" t="s">
        <v>38</v>
      </c>
      <c r="AN3007" t="s">
        <v>2032</v>
      </c>
    </row>
    <row r="3008" spans="1:40" ht="15" hidden="1" thickTop="1" x14ac:dyDescent="0.35">
      <c r="A3008" t="s">
        <v>2801</v>
      </c>
      <c r="B3008" t="s">
        <v>14501</v>
      </c>
      <c r="C3008" t="s">
        <v>4580</v>
      </c>
      <c r="D3008" t="s">
        <v>14502</v>
      </c>
      <c r="E3008" t="s">
        <v>3013</v>
      </c>
      <c r="F3008">
        <v>1</v>
      </c>
      <c r="G3008" t="s">
        <v>2600</v>
      </c>
      <c r="H3008" t="s">
        <v>2577</v>
      </c>
      <c r="I3008" t="s">
        <v>2076</v>
      </c>
      <c r="J3008" t="s">
        <v>3183</v>
      </c>
      <c r="K3008" t="s">
        <v>2742</v>
      </c>
      <c r="L3008" t="s">
        <v>2058</v>
      </c>
      <c r="M3008" t="s">
        <v>2170</v>
      </c>
      <c r="N3008">
        <v>7</v>
      </c>
      <c r="O3008">
        <v>192</v>
      </c>
      <c r="P3008">
        <v>1.25</v>
      </c>
      <c r="Q3008">
        <v>15300</v>
      </c>
      <c r="R3008">
        <v>4</v>
      </c>
      <c r="S3008">
        <v>101</v>
      </c>
      <c r="T3008">
        <v>0.66</v>
      </c>
      <c r="U3008">
        <v>3</v>
      </c>
      <c r="V3008">
        <v>91</v>
      </c>
      <c r="W3008">
        <v>0.59</v>
      </c>
      <c r="X3008">
        <v>0</v>
      </c>
      <c r="Y3008">
        <v>0</v>
      </c>
      <c r="Z3008">
        <v>0</v>
      </c>
      <c r="AA3008">
        <v>0</v>
      </c>
      <c r="AB3008">
        <v>0</v>
      </c>
      <c r="AC3008">
        <v>0</v>
      </c>
      <c r="AD3008">
        <v>0</v>
      </c>
      <c r="AE3008">
        <v>0</v>
      </c>
      <c r="AF3008">
        <v>0</v>
      </c>
      <c r="AG3008" t="s">
        <v>14503</v>
      </c>
      <c r="AH3008" s="21" t="str">
        <f t="shared" si="92"/>
        <v>YR25</v>
      </c>
      <c r="AI3008" s="21">
        <v>216</v>
      </c>
      <c r="AJ3008" s="21">
        <f t="shared" si="93"/>
        <v>98.745098039215691</v>
      </c>
      <c r="AK3008" s="21" t="s">
        <v>2063</v>
      </c>
      <c r="AL3008" t="s">
        <v>2551</v>
      </c>
      <c r="AM3008" s="26" t="s">
        <v>38</v>
      </c>
      <c r="AN3008" t="s">
        <v>2032</v>
      </c>
    </row>
    <row r="3009" spans="1:40" ht="15" hidden="1" thickTop="1" x14ac:dyDescent="0.35">
      <c r="A3009" t="s">
        <v>2806</v>
      </c>
      <c r="B3009" t="s">
        <v>14504</v>
      </c>
      <c r="C3009" t="s">
        <v>6280</v>
      </c>
      <c r="D3009" t="s">
        <v>14505</v>
      </c>
      <c r="E3009" t="s">
        <v>2691</v>
      </c>
      <c r="F3009">
        <v>1</v>
      </c>
      <c r="G3009" t="s">
        <v>2633</v>
      </c>
      <c r="H3009" t="s">
        <v>2577</v>
      </c>
      <c r="I3009" t="s">
        <v>2076</v>
      </c>
      <c r="J3009" t="s">
        <v>2692</v>
      </c>
      <c r="K3009" t="s">
        <v>2635</v>
      </c>
      <c r="L3009" t="s">
        <v>2058</v>
      </c>
      <c r="M3009" t="s">
        <v>2170</v>
      </c>
      <c r="N3009">
        <v>2</v>
      </c>
      <c r="O3009">
        <v>123</v>
      </c>
      <c r="P3009">
        <v>0.8</v>
      </c>
      <c r="Q3009">
        <v>15300</v>
      </c>
      <c r="R3009">
        <v>0</v>
      </c>
      <c r="S3009">
        <v>0</v>
      </c>
      <c r="T3009">
        <v>0</v>
      </c>
      <c r="U3009">
        <v>1</v>
      </c>
      <c r="V3009">
        <v>50</v>
      </c>
      <c r="W3009">
        <v>0.33</v>
      </c>
      <c r="X3009">
        <v>0</v>
      </c>
      <c r="Y3009">
        <v>0</v>
      </c>
      <c r="Z3009">
        <v>0</v>
      </c>
      <c r="AA3009">
        <v>1</v>
      </c>
      <c r="AB3009">
        <v>73</v>
      </c>
      <c r="AC3009">
        <v>0.48</v>
      </c>
      <c r="AD3009">
        <v>0</v>
      </c>
      <c r="AE3009">
        <v>0</v>
      </c>
      <c r="AF3009">
        <v>0</v>
      </c>
      <c r="AG3009" t="s">
        <v>14506</v>
      </c>
      <c r="AH3009" s="21" t="str">
        <f t="shared" si="92"/>
        <v>YR25</v>
      </c>
      <c r="AI3009" s="21">
        <v>216</v>
      </c>
      <c r="AJ3009" s="21">
        <f t="shared" si="93"/>
        <v>99.196078431372555</v>
      </c>
      <c r="AK3009" s="21" t="s">
        <v>2063</v>
      </c>
      <c r="AL3009" t="s">
        <v>2581</v>
      </c>
      <c r="AM3009" s="26" t="s">
        <v>38</v>
      </c>
      <c r="AN3009" t="s">
        <v>2031</v>
      </c>
    </row>
    <row r="3010" spans="1:40" ht="15" hidden="1" thickTop="1" x14ac:dyDescent="0.35">
      <c r="A3010" t="s">
        <v>2811</v>
      </c>
      <c r="B3010" t="s">
        <v>14507</v>
      </c>
      <c r="C3010" t="s">
        <v>6280</v>
      </c>
      <c r="D3010" t="s">
        <v>14505</v>
      </c>
      <c r="E3010" t="s">
        <v>2691</v>
      </c>
      <c r="F3010">
        <v>1</v>
      </c>
      <c r="G3010" t="s">
        <v>2633</v>
      </c>
      <c r="H3010" t="s">
        <v>2577</v>
      </c>
      <c r="I3010" t="s">
        <v>2076</v>
      </c>
      <c r="J3010" t="s">
        <v>2692</v>
      </c>
      <c r="K3010" t="s">
        <v>2635</v>
      </c>
      <c r="L3010" t="s">
        <v>2058</v>
      </c>
      <c r="M3010" t="s">
        <v>2170</v>
      </c>
      <c r="N3010">
        <v>6</v>
      </c>
      <c r="O3010">
        <v>118</v>
      </c>
      <c r="P3010">
        <v>0.77</v>
      </c>
      <c r="Q3010">
        <v>15300</v>
      </c>
      <c r="R3010">
        <v>4</v>
      </c>
      <c r="S3010">
        <v>64</v>
      </c>
      <c r="T3010">
        <v>0.42</v>
      </c>
      <c r="U3010">
        <v>2</v>
      </c>
      <c r="V3010">
        <v>54</v>
      </c>
      <c r="W3010">
        <v>0.35</v>
      </c>
      <c r="X3010">
        <v>0</v>
      </c>
      <c r="Y3010">
        <v>0</v>
      </c>
      <c r="Z3010">
        <v>0</v>
      </c>
      <c r="AA3010">
        <v>0</v>
      </c>
      <c r="AB3010">
        <v>0</v>
      </c>
      <c r="AC3010">
        <v>0</v>
      </c>
      <c r="AD3010">
        <v>0</v>
      </c>
      <c r="AE3010">
        <v>0</v>
      </c>
      <c r="AF3010">
        <v>0</v>
      </c>
      <c r="AG3010" t="s">
        <v>14508</v>
      </c>
      <c r="AH3010" s="21" t="str">
        <f t="shared" si="92"/>
        <v>YR25</v>
      </c>
      <c r="AI3010" s="21">
        <v>216</v>
      </c>
      <c r="AJ3010" s="21">
        <f t="shared" si="93"/>
        <v>99.228758169934636</v>
      </c>
      <c r="AK3010" s="21" t="s">
        <v>2060</v>
      </c>
      <c r="AL3010" t="s">
        <v>2581</v>
      </c>
      <c r="AM3010" s="26" t="s">
        <v>38</v>
      </c>
      <c r="AN3010" t="s">
        <v>2029</v>
      </c>
    </row>
    <row r="3011" spans="1:40" ht="15" hidden="1" thickTop="1" x14ac:dyDescent="0.35">
      <c r="A3011" t="s">
        <v>2821</v>
      </c>
      <c r="B3011" t="s">
        <v>14509</v>
      </c>
      <c r="C3011" t="s">
        <v>6280</v>
      </c>
      <c r="D3011" t="s">
        <v>14505</v>
      </c>
      <c r="E3011" t="s">
        <v>2691</v>
      </c>
      <c r="F3011">
        <v>1</v>
      </c>
      <c r="G3011" t="s">
        <v>2633</v>
      </c>
      <c r="H3011" t="s">
        <v>2577</v>
      </c>
      <c r="I3011" t="s">
        <v>2076</v>
      </c>
      <c r="J3011" t="s">
        <v>2692</v>
      </c>
      <c r="K3011" t="s">
        <v>2635</v>
      </c>
      <c r="L3011" t="s">
        <v>2058</v>
      </c>
      <c r="M3011" t="s">
        <v>2170</v>
      </c>
      <c r="N3011">
        <v>1</v>
      </c>
      <c r="O3011">
        <v>90</v>
      </c>
      <c r="P3011">
        <v>0.59</v>
      </c>
      <c r="Q3011">
        <v>15300</v>
      </c>
      <c r="R3011">
        <v>0</v>
      </c>
      <c r="S3011">
        <v>0</v>
      </c>
      <c r="T3011">
        <v>0</v>
      </c>
      <c r="U3011">
        <v>1</v>
      </c>
      <c r="V3011">
        <v>90</v>
      </c>
      <c r="W3011">
        <v>0.59</v>
      </c>
      <c r="X3011">
        <v>0</v>
      </c>
      <c r="Y3011">
        <v>0</v>
      </c>
      <c r="Z3011">
        <v>0</v>
      </c>
      <c r="AA3011">
        <v>0</v>
      </c>
      <c r="AB3011">
        <v>0</v>
      </c>
      <c r="AC3011">
        <v>0</v>
      </c>
      <c r="AD3011">
        <v>0</v>
      </c>
      <c r="AE3011">
        <v>0</v>
      </c>
      <c r="AF3011">
        <v>0</v>
      </c>
      <c r="AG3011" t="s">
        <v>14510</v>
      </c>
      <c r="AH3011" s="21" t="str">
        <f t="shared" si="92"/>
        <v>YR25</v>
      </c>
      <c r="AI3011" s="21">
        <v>216</v>
      </c>
      <c r="AJ3011" s="21">
        <f t="shared" si="93"/>
        <v>99.411764705882348</v>
      </c>
      <c r="AK3011" s="21" t="s">
        <v>2060</v>
      </c>
      <c r="AL3011" t="s">
        <v>2581</v>
      </c>
      <c r="AM3011" s="26" t="s">
        <v>38</v>
      </c>
      <c r="AN3011" t="s">
        <v>2029</v>
      </c>
    </row>
    <row r="3012" spans="1:40" ht="15" hidden="1" thickTop="1" x14ac:dyDescent="0.35">
      <c r="A3012" t="s">
        <v>2830</v>
      </c>
      <c r="B3012" t="s">
        <v>14511</v>
      </c>
      <c r="C3012" t="s">
        <v>9143</v>
      </c>
      <c r="D3012" t="s">
        <v>3693</v>
      </c>
      <c r="E3012" t="s">
        <v>116</v>
      </c>
      <c r="F3012">
        <v>1</v>
      </c>
      <c r="G3012" t="s">
        <v>2055</v>
      </c>
      <c r="H3012" t="s">
        <v>2056</v>
      </c>
      <c r="I3012" t="s">
        <v>2076</v>
      </c>
      <c r="J3012" t="s">
        <v>3693</v>
      </c>
      <c r="K3012" t="s">
        <v>63</v>
      </c>
      <c r="L3012" t="s">
        <v>2058</v>
      </c>
      <c r="M3012" t="s">
        <v>2059</v>
      </c>
      <c r="N3012">
        <v>7</v>
      </c>
      <c r="O3012">
        <v>92</v>
      </c>
      <c r="P3012">
        <v>0.38</v>
      </c>
      <c r="Q3012">
        <v>24480</v>
      </c>
      <c r="R3012">
        <v>2</v>
      </c>
      <c r="S3012">
        <v>17</v>
      </c>
      <c r="T3012">
        <v>7.0000000000000007E-2</v>
      </c>
      <c r="U3012">
        <v>5</v>
      </c>
      <c r="V3012">
        <v>75</v>
      </c>
      <c r="W3012">
        <v>0.31</v>
      </c>
      <c r="X3012">
        <v>0</v>
      </c>
      <c r="Y3012">
        <v>0</v>
      </c>
      <c r="Z3012">
        <v>0</v>
      </c>
      <c r="AA3012">
        <v>0</v>
      </c>
      <c r="AB3012">
        <v>0</v>
      </c>
      <c r="AC3012">
        <v>0</v>
      </c>
      <c r="AD3012">
        <v>0</v>
      </c>
      <c r="AE3012">
        <v>0</v>
      </c>
      <c r="AF3012">
        <v>0</v>
      </c>
      <c r="AG3012" t="s">
        <v>14512</v>
      </c>
      <c r="AH3012" s="21" t="str">
        <f t="shared" si="92"/>
        <v>YO52</v>
      </c>
      <c r="AI3012" s="21">
        <v>345.36</v>
      </c>
      <c r="AJ3012" s="21">
        <f t="shared" si="93"/>
        <v>99.624183006535944</v>
      </c>
      <c r="AK3012" s="21" t="s">
        <v>2060</v>
      </c>
      <c r="AL3012" t="s">
        <v>2271</v>
      </c>
      <c r="AM3012" s="26" t="s">
        <v>38</v>
      </c>
      <c r="AN3012" t="s">
        <v>2032</v>
      </c>
    </row>
    <row r="3013" spans="1:40" ht="15" hidden="1" thickTop="1" x14ac:dyDescent="0.35">
      <c r="A3013" t="s">
        <v>2835</v>
      </c>
      <c r="B3013" t="s">
        <v>14513</v>
      </c>
      <c r="C3013" t="s">
        <v>9143</v>
      </c>
      <c r="D3013" t="s">
        <v>3693</v>
      </c>
      <c r="E3013" t="s">
        <v>116</v>
      </c>
      <c r="F3013">
        <v>1</v>
      </c>
      <c r="G3013" t="s">
        <v>2055</v>
      </c>
      <c r="H3013" t="s">
        <v>2056</v>
      </c>
      <c r="I3013" t="s">
        <v>2076</v>
      </c>
      <c r="J3013" t="s">
        <v>3693</v>
      </c>
      <c r="K3013" t="s">
        <v>63</v>
      </c>
      <c r="L3013" t="s">
        <v>2058</v>
      </c>
      <c r="M3013" t="s">
        <v>2059</v>
      </c>
      <c r="N3013">
        <v>4</v>
      </c>
      <c r="O3013">
        <v>65</v>
      </c>
      <c r="P3013">
        <v>0.27</v>
      </c>
      <c r="Q3013">
        <v>24480</v>
      </c>
      <c r="R3013">
        <v>0</v>
      </c>
      <c r="S3013">
        <v>0</v>
      </c>
      <c r="T3013">
        <v>0</v>
      </c>
      <c r="U3013">
        <v>3</v>
      </c>
      <c r="V3013">
        <v>57</v>
      </c>
      <c r="W3013">
        <v>0.23</v>
      </c>
      <c r="X3013">
        <v>0</v>
      </c>
      <c r="Y3013">
        <v>0</v>
      </c>
      <c r="Z3013">
        <v>0</v>
      </c>
      <c r="AA3013">
        <v>1</v>
      </c>
      <c r="AB3013">
        <v>8</v>
      </c>
      <c r="AC3013">
        <v>0.03</v>
      </c>
      <c r="AD3013">
        <v>0</v>
      </c>
      <c r="AE3013">
        <v>0</v>
      </c>
      <c r="AF3013">
        <v>0</v>
      </c>
      <c r="AG3013" t="s">
        <v>14514</v>
      </c>
      <c r="AH3013" s="21" t="str">
        <f t="shared" si="92"/>
        <v>YO52</v>
      </c>
      <c r="AI3013" s="21">
        <v>345.36</v>
      </c>
      <c r="AJ3013" s="21">
        <f t="shared" si="93"/>
        <v>99.734477124183002</v>
      </c>
      <c r="AK3013" s="21" t="s">
        <v>2060</v>
      </c>
      <c r="AL3013" t="s">
        <v>2271</v>
      </c>
      <c r="AM3013" s="26" t="s">
        <v>38</v>
      </c>
      <c r="AN3013" t="s">
        <v>2032</v>
      </c>
    </row>
    <row r="3014" spans="1:40" ht="15" hidden="1" thickTop="1" x14ac:dyDescent="0.35">
      <c r="A3014" t="s">
        <v>2842</v>
      </c>
      <c r="B3014" t="s">
        <v>14515</v>
      </c>
      <c r="C3014" t="s">
        <v>9143</v>
      </c>
      <c r="D3014" t="s">
        <v>3693</v>
      </c>
      <c r="E3014" t="s">
        <v>116</v>
      </c>
      <c r="F3014">
        <v>1</v>
      </c>
      <c r="G3014" t="s">
        <v>2055</v>
      </c>
      <c r="H3014" t="s">
        <v>2056</v>
      </c>
      <c r="I3014" t="s">
        <v>2076</v>
      </c>
      <c r="J3014" t="s">
        <v>3693</v>
      </c>
      <c r="K3014" t="s">
        <v>63</v>
      </c>
      <c r="L3014" t="s">
        <v>2058</v>
      </c>
      <c r="M3014" t="s">
        <v>2059</v>
      </c>
      <c r="N3014">
        <v>3</v>
      </c>
      <c r="O3014">
        <v>35</v>
      </c>
      <c r="P3014">
        <v>0.14000000000000001</v>
      </c>
      <c r="Q3014">
        <v>24480</v>
      </c>
      <c r="R3014">
        <v>1</v>
      </c>
      <c r="S3014">
        <v>8</v>
      </c>
      <c r="T3014">
        <v>0.03</v>
      </c>
      <c r="U3014">
        <v>2</v>
      </c>
      <c r="V3014">
        <v>27</v>
      </c>
      <c r="W3014">
        <v>0.11</v>
      </c>
      <c r="X3014">
        <v>0</v>
      </c>
      <c r="Y3014">
        <v>0</v>
      </c>
      <c r="Z3014">
        <v>0</v>
      </c>
      <c r="AA3014">
        <v>0</v>
      </c>
      <c r="AB3014">
        <v>0</v>
      </c>
      <c r="AC3014">
        <v>0</v>
      </c>
      <c r="AD3014">
        <v>0</v>
      </c>
      <c r="AE3014">
        <v>0</v>
      </c>
      <c r="AF3014">
        <v>0</v>
      </c>
      <c r="AG3014" t="s">
        <v>14516</v>
      </c>
      <c r="AH3014" s="21" t="str">
        <f t="shared" si="92"/>
        <v>YO52</v>
      </c>
      <c r="AI3014" s="21">
        <v>345.36</v>
      </c>
      <c r="AJ3014" s="21">
        <f t="shared" si="93"/>
        <v>99.857026143790847</v>
      </c>
      <c r="AK3014" s="21" t="s">
        <v>2060</v>
      </c>
      <c r="AL3014" t="s">
        <v>2271</v>
      </c>
      <c r="AM3014" s="26" t="s">
        <v>38</v>
      </c>
      <c r="AN3014" t="s">
        <v>2033</v>
      </c>
    </row>
    <row r="3015" spans="1:40" ht="15" hidden="1" thickTop="1" x14ac:dyDescent="0.35">
      <c r="A3015" t="s">
        <v>2847</v>
      </c>
      <c r="B3015" t="s">
        <v>14517</v>
      </c>
      <c r="C3015" t="s">
        <v>6021</v>
      </c>
      <c r="D3015" t="s">
        <v>3693</v>
      </c>
      <c r="E3015" t="s">
        <v>116</v>
      </c>
      <c r="F3015">
        <v>1</v>
      </c>
      <c r="G3015" t="s">
        <v>2055</v>
      </c>
      <c r="H3015" t="s">
        <v>2056</v>
      </c>
      <c r="I3015" t="s">
        <v>2076</v>
      </c>
      <c r="J3015" t="s">
        <v>3693</v>
      </c>
      <c r="K3015" t="s">
        <v>63</v>
      </c>
      <c r="L3015" t="s">
        <v>2058</v>
      </c>
      <c r="M3015" t="s">
        <v>2059</v>
      </c>
      <c r="N3015">
        <v>15</v>
      </c>
      <c r="O3015">
        <v>243</v>
      </c>
      <c r="P3015">
        <v>0.99</v>
      </c>
      <c r="Q3015">
        <v>24480</v>
      </c>
      <c r="R3015">
        <v>6</v>
      </c>
      <c r="S3015">
        <v>101</v>
      </c>
      <c r="T3015">
        <v>0.41</v>
      </c>
      <c r="U3015">
        <v>9</v>
      </c>
      <c r="V3015">
        <v>142</v>
      </c>
      <c r="W3015">
        <v>0.57999999999999996</v>
      </c>
      <c r="X3015">
        <v>0</v>
      </c>
      <c r="Y3015">
        <v>0</v>
      </c>
      <c r="Z3015">
        <v>0</v>
      </c>
      <c r="AA3015">
        <v>0</v>
      </c>
      <c r="AB3015">
        <v>0</v>
      </c>
      <c r="AC3015">
        <v>0</v>
      </c>
      <c r="AD3015">
        <v>0</v>
      </c>
      <c r="AE3015">
        <v>0</v>
      </c>
      <c r="AF3015">
        <v>0</v>
      </c>
      <c r="AG3015" t="s">
        <v>14518</v>
      </c>
      <c r="AH3015" s="21" t="str">
        <f t="shared" ref="AH3015:AH3078" si="94">LEFT(AG3015,4)</f>
        <v>YO52</v>
      </c>
      <c r="AI3015" s="21">
        <v>345.36</v>
      </c>
      <c r="AJ3015" s="21">
        <f t="shared" ref="AJ3015:AJ3078" si="95">100-(O3015/Q3015*100)</f>
        <v>99.007352941176464</v>
      </c>
      <c r="AK3015" s="21" t="s">
        <v>2063</v>
      </c>
      <c r="AL3015" t="s">
        <v>2271</v>
      </c>
      <c r="AM3015" s="26" t="s">
        <v>38</v>
      </c>
      <c r="AN3015" t="s">
        <v>2033</v>
      </c>
    </row>
    <row r="3016" spans="1:40" ht="15" hidden="1" thickTop="1" x14ac:dyDescent="0.35">
      <c r="A3016" t="s">
        <v>2853</v>
      </c>
      <c r="B3016" t="s">
        <v>14519</v>
      </c>
      <c r="C3016" t="s">
        <v>6021</v>
      </c>
      <c r="D3016" t="s">
        <v>3693</v>
      </c>
      <c r="E3016" t="s">
        <v>116</v>
      </c>
      <c r="F3016">
        <v>1</v>
      </c>
      <c r="G3016" t="s">
        <v>2055</v>
      </c>
      <c r="H3016" t="s">
        <v>2056</v>
      </c>
      <c r="I3016" t="s">
        <v>2076</v>
      </c>
      <c r="J3016" t="s">
        <v>3693</v>
      </c>
      <c r="K3016" t="s">
        <v>63</v>
      </c>
      <c r="L3016" t="s">
        <v>2058</v>
      </c>
      <c r="M3016" t="s">
        <v>2059</v>
      </c>
      <c r="N3016">
        <v>11</v>
      </c>
      <c r="O3016">
        <v>212</v>
      </c>
      <c r="P3016">
        <v>0.87</v>
      </c>
      <c r="Q3016">
        <v>24480</v>
      </c>
      <c r="R3016">
        <v>4</v>
      </c>
      <c r="S3016">
        <v>96</v>
      </c>
      <c r="T3016">
        <v>0.39</v>
      </c>
      <c r="U3016">
        <v>7</v>
      </c>
      <c r="V3016">
        <v>116</v>
      </c>
      <c r="W3016">
        <v>0.47</v>
      </c>
      <c r="X3016">
        <v>0</v>
      </c>
      <c r="Y3016">
        <v>0</v>
      </c>
      <c r="Z3016">
        <v>0</v>
      </c>
      <c r="AA3016">
        <v>0</v>
      </c>
      <c r="AB3016">
        <v>0</v>
      </c>
      <c r="AC3016">
        <v>0</v>
      </c>
      <c r="AD3016">
        <v>0</v>
      </c>
      <c r="AE3016">
        <v>0</v>
      </c>
      <c r="AF3016">
        <v>0</v>
      </c>
      <c r="AG3016" t="s">
        <v>14520</v>
      </c>
      <c r="AH3016" s="21" t="str">
        <f t="shared" si="94"/>
        <v>YO52</v>
      </c>
      <c r="AI3016" s="21">
        <v>345.36</v>
      </c>
      <c r="AJ3016" s="21">
        <f t="shared" si="95"/>
        <v>99.133986928104576</v>
      </c>
      <c r="AK3016" s="21" t="s">
        <v>2063</v>
      </c>
      <c r="AL3016" t="s">
        <v>2271</v>
      </c>
      <c r="AM3016" s="26" t="s">
        <v>38</v>
      </c>
      <c r="AN3016" t="s">
        <v>2032</v>
      </c>
    </row>
    <row r="3017" spans="1:40" ht="15" hidden="1" thickTop="1" x14ac:dyDescent="0.35">
      <c r="A3017" t="s">
        <v>2860</v>
      </c>
      <c r="B3017" t="s">
        <v>14521</v>
      </c>
      <c r="C3017" t="s">
        <v>6021</v>
      </c>
      <c r="D3017" t="s">
        <v>3693</v>
      </c>
      <c r="E3017" t="s">
        <v>116</v>
      </c>
      <c r="F3017">
        <v>1</v>
      </c>
      <c r="G3017" t="s">
        <v>2055</v>
      </c>
      <c r="H3017" t="s">
        <v>2056</v>
      </c>
      <c r="I3017" t="s">
        <v>2076</v>
      </c>
      <c r="J3017" t="s">
        <v>3693</v>
      </c>
      <c r="K3017" t="s">
        <v>63</v>
      </c>
      <c r="L3017" t="s">
        <v>2058</v>
      </c>
      <c r="M3017" t="s">
        <v>2059</v>
      </c>
      <c r="N3017">
        <v>9</v>
      </c>
      <c r="O3017">
        <v>186</v>
      </c>
      <c r="P3017">
        <v>0.76</v>
      </c>
      <c r="Q3017">
        <v>24480</v>
      </c>
      <c r="R3017">
        <v>3</v>
      </c>
      <c r="S3017">
        <v>73</v>
      </c>
      <c r="T3017">
        <v>0.3</v>
      </c>
      <c r="U3017">
        <v>5</v>
      </c>
      <c r="V3017">
        <v>100</v>
      </c>
      <c r="W3017">
        <v>0.41</v>
      </c>
      <c r="X3017">
        <v>0</v>
      </c>
      <c r="Y3017">
        <v>0</v>
      </c>
      <c r="Z3017">
        <v>0</v>
      </c>
      <c r="AA3017">
        <v>1</v>
      </c>
      <c r="AB3017">
        <v>13</v>
      </c>
      <c r="AC3017">
        <v>0.05</v>
      </c>
      <c r="AD3017">
        <v>0</v>
      </c>
      <c r="AE3017">
        <v>0</v>
      </c>
      <c r="AF3017">
        <v>0</v>
      </c>
      <c r="AG3017" t="s">
        <v>14522</v>
      </c>
      <c r="AH3017" s="21" t="str">
        <f t="shared" si="94"/>
        <v>YO52</v>
      </c>
      <c r="AI3017" s="21">
        <v>345.36</v>
      </c>
      <c r="AJ3017" s="21">
        <f t="shared" si="95"/>
        <v>99.240196078431367</v>
      </c>
      <c r="AK3017" s="21" t="s">
        <v>2060</v>
      </c>
      <c r="AL3017" t="s">
        <v>2271</v>
      </c>
      <c r="AM3017" s="26" t="s">
        <v>38</v>
      </c>
      <c r="AN3017" t="s">
        <v>2032</v>
      </c>
    </row>
    <row r="3018" spans="1:40" ht="15" hidden="1" thickTop="1" x14ac:dyDescent="0.35">
      <c r="A3018" t="s">
        <v>2864</v>
      </c>
      <c r="B3018" t="s">
        <v>14523</v>
      </c>
      <c r="C3018" t="s">
        <v>6021</v>
      </c>
      <c r="D3018" t="s">
        <v>3693</v>
      </c>
      <c r="E3018" t="s">
        <v>116</v>
      </c>
      <c r="F3018">
        <v>1</v>
      </c>
      <c r="G3018" t="s">
        <v>2055</v>
      </c>
      <c r="H3018" t="s">
        <v>2056</v>
      </c>
      <c r="I3018" t="s">
        <v>2076</v>
      </c>
      <c r="J3018" t="s">
        <v>3693</v>
      </c>
      <c r="K3018" t="s">
        <v>63</v>
      </c>
      <c r="L3018" t="s">
        <v>2058</v>
      </c>
      <c r="M3018" t="s">
        <v>2059</v>
      </c>
      <c r="N3018">
        <v>12</v>
      </c>
      <c r="O3018">
        <v>114</v>
      </c>
      <c r="P3018">
        <v>0.47</v>
      </c>
      <c r="Q3018">
        <v>24480</v>
      </c>
      <c r="R3018">
        <v>4</v>
      </c>
      <c r="S3018">
        <v>34</v>
      </c>
      <c r="T3018">
        <v>0.14000000000000001</v>
      </c>
      <c r="U3018">
        <v>8</v>
      </c>
      <c r="V3018">
        <v>80</v>
      </c>
      <c r="W3018">
        <v>0.33</v>
      </c>
      <c r="X3018">
        <v>0</v>
      </c>
      <c r="Y3018">
        <v>0</v>
      </c>
      <c r="Z3018">
        <v>0</v>
      </c>
      <c r="AA3018">
        <v>0</v>
      </c>
      <c r="AB3018">
        <v>0</v>
      </c>
      <c r="AC3018">
        <v>0</v>
      </c>
      <c r="AD3018">
        <v>0</v>
      </c>
      <c r="AE3018">
        <v>0</v>
      </c>
      <c r="AF3018">
        <v>0</v>
      </c>
      <c r="AG3018" t="s">
        <v>14524</v>
      </c>
      <c r="AH3018" s="21" t="str">
        <f t="shared" si="94"/>
        <v>YO52</v>
      </c>
      <c r="AI3018" s="21">
        <v>345.36</v>
      </c>
      <c r="AJ3018" s="21">
        <f t="shared" si="95"/>
        <v>99.534313725490193</v>
      </c>
      <c r="AK3018" s="21" t="s">
        <v>2060</v>
      </c>
      <c r="AL3018" t="s">
        <v>2271</v>
      </c>
      <c r="AM3018" s="26" t="s">
        <v>38</v>
      </c>
      <c r="AN3018" t="s">
        <v>2030</v>
      </c>
    </row>
    <row r="3019" spans="1:40" ht="15" hidden="1" thickTop="1" x14ac:dyDescent="0.35">
      <c r="A3019" t="s">
        <v>2868</v>
      </c>
      <c r="B3019" t="s">
        <v>14525</v>
      </c>
      <c r="C3019" t="s">
        <v>9143</v>
      </c>
      <c r="D3019" t="s">
        <v>3693</v>
      </c>
      <c r="E3019" t="s">
        <v>116</v>
      </c>
      <c r="F3019">
        <v>1</v>
      </c>
      <c r="G3019" t="s">
        <v>2055</v>
      </c>
      <c r="H3019" t="s">
        <v>2056</v>
      </c>
      <c r="I3019" t="s">
        <v>2057</v>
      </c>
      <c r="J3019" t="s">
        <v>3693</v>
      </c>
      <c r="K3019" t="s">
        <v>63</v>
      </c>
      <c r="L3019" t="s">
        <v>2058</v>
      </c>
      <c r="M3019" t="s">
        <v>2059</v>
      </c>
      <c r="N3019">
        <v>3</v>
      </c>
      <c r="O3019">
        <v>50</v>
      </c>
      <c r="P3019">
        <v>0.2</v>
      </c>
      <c r="Q3019">
        <v>24480</v>
      </c>
      <c r="R3019">
        <v>3</v>
      </c>
      <c r="S3019">
        <v>50</v>
      </c>
      <c r="T3019">
        <v>0.2</v>
      </c>
      <c r="U3019">
        <v>0</v>
      </c>
      <c r="V3019">
        <v>0</v>
      </c>
      <c r="W3019">
        <v>0</v>
      </c>
      <c r="X3019">
        <v>0</v>
      </c>
      <c r="Y3019">
        <v>0</v>
      </c>
      <c r="Z3019">
        <v>0</v>
      </c>
      <c r="AA3019">
        <v>0</v>
      </c>
      <c r="AB3019">
        <v>0</v>
      </c>
      <c r="AC3019">
        <v>0</v>
      </c>
      <c r="AD3019">
        <v>0</v>
      </c>
      <c r="AE3019">
        <v>0</v>
      </c>
      <c r="AF3019">
        <v>0</v>
      </c>
      <c r="AG3019" t="s">
        <v>14526</v>
      </c>
      <c r="AH3019" s="21" t="str">
        <f t="shared" si="94"/>
        <v>YT21</v>
      </c>
      <c r="AI3019" s="21">
        <v>345.36</v>
      </c>
      <c r="AJ3019" s="21">
        <f t="shared" si="95"/>
        <v>99.795751633986924</v>
      </c>
      <c r="AK3019" s="21" t="s">
        <v>2060</v>
      </c>
      <c r="AL3019" t="s">
        <v>2271</v>
      </c>
      <c r="AM3019" s="26" t="s">
        <v>38</v>
      </c>
      <c r="AN3019" t="s">
        <v>2031</v>
      </c>
    </row>
    <row r="3020" spans="1:40" ht="15" hidden="1" thickTop="1" x14ac:dyDescent="0.35">
      <c r="A3020" t="s">
        <v>2873</v>
      </c>
      <c r="B3020" t="s">
        <v>14527</v>
      </c>
      <c r="C3020" t="s">
        <v>2837</v>
      </c>
      <c r="D3020" t="s">
        <v>14528</v>
      </c>
      <c r="E3020" t="s">
        <v>41</v>
      </c>
      <c r="F3020">
        <v>1</v>
      </c>
      <c r="G3020" t="s">
        <v>2055</v>
      </c>
      <c r="H3020" t="s">
        <v>2056</v>
      </c>
      <c r="I3020" t="s">
        <v>2057</v>
      </c>
      <c r="J3020" t="s">
        <v>2839</v>
      </c>
      <c r="K3020" t="s">
        <v>42</v>
      </c>
      <c r="L3020" t="s">
        <v>2058</v>
      </c>
      <c r="M3020" t="s">
        <v>2059</v>
      </c>
      <c r="N3020">
        <v>1</v>
      </c>
      <c r="O3020">
        <v>37</v>
      </c>
      <c r="P3020">
        <v>0.15</v>
      </c>
      <c r="Q3020">
        <v>24480</v>
      </c>
      <c r="R3020">
        <v>0</v>
      </c>
      <c r="S3020">
        <v>0</v>
      </c>
      <c r="T3020">
        <v>0</v>
      </c>
      <c r="U3020">
        <v>1</v>
      </c>
      <c r="V3020">
        <v>37</v>
      </c>
      <c r="W3020">
        <v>0.15</v>
      </c>
      <c r="X3020">
        <v>0</v>
      </c>
      <c r="Y3020">
        <v>0</v>
      </c>
      <c r="Z3020">
        <v>0</v>
      </c>
      <c r="AA3020">
        <v>0</v>
      </c>
      <c r="AB3020">
        <v>0</v>
      </c>
      <c r="AC3020">
        <v>0</v>
      </c>
      <c r="AD3020">
        <v>0</v>
      </c>
      <c r="AE3020">
        <v>0</v>
      </c>
      <c r="AF3020">
        <v>0</v>
      </c>
      <c r="AG3020" t="s">
        <v>14529</v>
      </c>
      <c r="AH3020" s="21" t="str">
        <f t="shared" si="94"/>
        <v>YT21</v>
      </c>
      <c r="AI3020" s="21">
        <v>345.36</v>
      </c>
      <c r="AJ3020" s="21">
        <f t="shared" si="95"/>
        <v>99.848856209150327</v>
      </c>
      <c r="AK3020" s="21" t="s">
        <v>2060</v>
      </c>
      <c r="AL3020" t="s">
        <v>2841</v>
      </c>
      <c r="AM3020" s="26" t="s">
        <v>38</v>
      </c>
      <c r="AN3020" t="s">
        <v>2031</v>
      </c>
    </row>
    <row r="3021" spans="1:40" ht="15" hidden="1" thickTop="1" x14ac:dyDescent="0.35">
      <c r="A3021" t="s">
        <v>2878</v>
      </c>
      <c r="B3021" t="s">
        <v>14530</v>
      </c>
      <c r="C3021" t="s">
        <v>2837</v>
      </c>
      <c r="D3021" t="s">
        <v>14528</v>
      </c>
      <c r="E3021" t="s">
        <v>41</v>
      </c>
      <c r="F3021">
        <v>1</v>
      </c>
      <c r="G3021" t="s">
        <v>2055</v>
      </c>
      <c r="H3021" t="s">
        <v>2056</v>
      </c>
      <c r="I3021" t="s">
        <v>2057</v>
      </c>
      <c r="J3021" t="s">
        <v>2839</v>
      </c>
      <c r="K3021" t="s">
        <v>42</v>
      </c>
      <c r="L3021" t="s">
        <v>2058</v>
      </c>
      <c r="M3021" t="s">
        <v>2059</v>
      </c>
      <c r="N3021">
        <v>4</v>
      </c>
      <c r="O3021">
        <v>58</v>
      </c>
      <c r="P3021">
        <v>0.24</v>
      </c>
      <c r="Q3021">
        <v>24480</v>
      </c>
      <c r="R3021">
        <v>1</v>
      </c>
      <c r="S3021">
        <v>32</v>
      </c>
      <c r="T3021">
        <v>0.13</v>
      </c>
      <c r="U3021">
        <v>3</v>
      </c>
      <c r="V3021">
        <v>26</v>
      </c>
      <c r="W3021">
        <v>0.11</v>
      </c>
      <c r="X3021">
        <v>0</v>
      </c>
      <c r="Y3021">
        <v>0</v>
      </c>
      <c r="Z3021">
        <v>0</v>
      </c>
      <c r="AA3021">
        <v>0</v>
      </c>
      <c r="AB3021">
        <v>0</v>
      </c>
      <c r="AC3021">
        <v>0</v>
      </c>
      <c r="AD3021">
        <v>0</v>
      </c>
      <c r="AE3021">
        <v>0</v>
      </c>
      <c r="AF3021">
        <v>0</v>
      </c>
      <c r="AG3021" t="s">
        <v>14531</v>
      </c>
      <c r="AH3021" s="21" t="str">
        <f t="shared" si="94"/>
        <v>YT21</v>
      </c>
      <c r="AI3021" s="21">
        <v>345.36</v>
      </c>
      <c r="AJ3021" s="21">
        <f t="shared" si="95"/>
        <v>99.763071895424844</v>
      </c>
      <c r="AK3021" s="21" t="s">
        <v>2060</v>
      </c>
      <c r="AL3021" t="s">
        <v>2841</v>
      </c>
      <c r="AM3021" s="26" t="s">
        <v>38</v>
      </c>
      <c r="AN3021" t="s">
        <v>2031</v>
      </c>
    </row>
    <row r="3022" spans="1:40" ht="15" hidden="1" thickTop="1" x14ac:dyDescent="0.35">
      <c r="A3022" t="s">
        <v>2883</v>
      </c>
      <c r="B3022" t="s">
        <v>2053</v>
      </c>
      <c r="C3022" t="s">
        <v>86</v>
      </c>
      <c r="D3022" t="s">
        <v>2054</v>
      </c>
      <c r="E3022" t="s">
        <v>72</v>
      </c>
      <c r="F3022">
        <v>1</v>
      </c>
      <c r="G3022" t="s">
        <v>2055</v>
      </c>
      <c r="H3022" t="s">
        <v>2056</v>
      </c>
      <c r="I3022" t="s">
        <v>2057</v>
      </c>
      <c r="J3022" t="s">
        <v>73</v>
      </c>
      <c r="K3022" t="s">
        <v>68</v>
      </c>
      <c r="L3022" t="s">
        <v>2058</v>
      </c>
      <c r="M3022" t="s">
        <v>2059</v>
      </c>
      <c r="N3022">
        <v>0</v>
      </c>
      <c r="O3022">
        <v>0</v>
      </c>
      <c r="P3022">
        <v>0</v>
      </c>
      <c r="Q3022">
        <v>24480</v>
      </c>
      <c r="R3022">
        <v>0</v>
      </c>
      <c r="S3022">
        <v>0</v>
      </c>
      <c r="T3022">
        <v>0</v>
      </c>
      <c r="U3022">
        <v>0</v>
      </c>
      <c r="V3022">
        <v>0</v>
      </c>
      <c r="W3022">
        <v>0</v>
      </c>
      <c r="X3022">
        <v>0</v>
      </c>
      <c r="Y3022">
        <v>0</v>
      </c>
      <c r="Z3022">
        <v>0</v>
      </c>
      <c r="AA3022">
        <v>0</v>
      </c>
      <c r="AB3022">
        <v>0</v>
      </c>
      <c r="AC3022">
        <v>0</v>
      </c>
      <c r="AD3022">
        <v>0</v>
      </c>
      <c r="AE3022">
        <v>0</v>
      </c>
      <c r="AF3022">
        <v>0</v>
      </c>
      <c r="AG3022" t="s">
        <v>392</v>
      </c>
      <c r="AH3022" s="21" t="str">
        <f t="shared" si="94"/>
        <v>YT21</v>
      </c>
      <c r="AI3022" s="21">
        <v>345.36</v>
      </c>
      <c r="AJ3022" s="21">
        <f t="shared" si="95"/>
        <v>100</v>
      </c>
      <c r="AK3022" s="21" t="s">
        <v>2060</v>
      </c>
      <c r="AL3022" t="s">
        <v>75</v>
      </c>
      <c r="AM3022" s="26" t="s">
        <v>38</v>
      </c>
      <c r="AN3022" t="s">
        <v>2030</v>
      </c>
    </row>
    <row r="3023" spans="1:40" ht="15" hidden="1" thickTop="1" x14ac:dyDescent="0.35">
      <c r="A3023" t="s">
        <v>2052</v>
      </c>
      <c r="B3023" t="s">
        <v>2062</v>
      </c>
      <c r="C3023" t="s">
        <v>86</v>
      </c>
      <c r="D3023" t="s">
        <v>2054</v>
      </c>
      <c r="E3023" t="s">
        <v>72</v>
      </c>
      <c r="F3023">
        <v>1</v>
      </c>
      <c r="G3023" t="s">
        <v>2055</v>
      </c>
      <c r="H3023" t="s">
        <v>2056</v>
      </c>
      <c r="I3023" t="s">
        <v>2057</v>
      </c>
      <c r="J3023" t="s">
        <v>73</v>
      </c>
      <c r="K3023" t="s">
        <v>68</v>
      </c>
      <c r="L3023" t="s">
        <v>2058</v>
      </c>
      <c r="M3023" t="s">
        <v>2059</v>
      </c>
      <c r="N3023">
        <v>2</v>
      </c>
      <c r="O3023">
        <v>57</v>
      </c>
      <c r="P3023">
        <v>0.23</v>
      </c>
      <c r="Q3023">
        <v>24480</v>
      </c>
      <c r="R3023">
        <v>2</v>
      </c>
      <c r="S3023">
        <v>57</v>
      </c>
      <c r="T3023">
        <v>0.23</v>
      </c>
      <c r="U3023">
        <v>0</v>
      </c>
      <c r="V3023">
        <v>0</v>
      </c>
      <c r="W3023">
        <v>0</v>
      </c>
      <c r="X3023">
        <v>0</v>
      </c>
      <c r="Y3023">
        <v>0</v>
      </c>
      <c r="Z3023">
        <v>0</v>
      </c>
      <c r="AA3023">
        <v>0</v>
      </c>
      <c r="AB3023">
        <v>0</v>
      </c>
      <c r="AC3023">
        <v>0</v>
      </c>
      <c r="AD3023">
        <v>0</v>
      </c>
      <c r="AE3023">
        <v>0</v>
      </c>
      <c r="AF3023">
        <v>0</v>
      </c>
      <c r="AG3023" t="s">
        <v>393</v>
      </c>
      <c r="AH3023" s="21" t="str">
        <f t="shared" si="94"/>
        <v>YT21</v>
      </c>
      <c r="AI3023" s="21">
        <v>345.36</v>
      </c>
      <c r="AJ3023" s="21">
        <f t="shared" si="95"/>
        <v>99.767156862745097</v>
      </c>
      <c r="AK3023" s="21" t="s">
        <v>2060</v>
      </c>
      <c r="AL3023" t="s">
        <v>75</v>
      </c>
      <c r="AM3023" s="26" t="s">
        <v>38</v>
      </c>
      <c r="AN3023" t="s">
        <v>2030</v>
      </c>
    </row>
    <row r="3024" spans="1:40" ht="15" hidden="1" thickTop="1" x14ac:dyDescent="0.35">
      <c r="A3024" t="s">
        <v>2061</v>
      </c>
      <c r="B3024" t="s">
        <v>2065</v>
      </c>
      <c r="C3024" t="s">
        <v>237</v>
      </c>
      <c r="D3024" t="s">
        <v>2066</v>
      </c>
      <c r="E3024" t="s">
        <v>72</v>
      </c>
      <c r="F3024">
        <v>1</v>
      </c>
      <c r="G3024" t="s">
        <v>2055</v>
      </c>
      <c r="H3024" t="s">
        <v>2056</v>
      </c>
      <c r="I3024" t="s">
        <v>2057</v>
      </c>
      <c r="J3024" t="s">
        <v>73</v>
      </c>
      <c r="K3024" t="s">
        <v>68</v>
      </c>
      <c r="L3024" t="s">
        <v>2058</v>
      </c>
      <c r="M3024" t="s">
        <v>2059</v>
      </c>
      <c r="N3024">
        <v>2</v>
      </c>
      <c r="O3024">
        <v>65</v>
      </c>
      <c r="P3024">
        <v>0.27</v>
      </c>
      <c r="Q3024">
        <v>24480</v>
      </c>
      <c r="R3024">
        <v>2</v>
      </c>
      <c r="S3024">
        <v>65</v>
      </c>
      <c r="T3024">
        <v>0.27</v>
      </c>
      <c r="U3024">
        <v>0</v>
      </c>
      <c r="V3024">
        <v>0</v>
      </c>
      <c r="W3024">
        <v>0</v>
      </c>
      <c r="X3024">
        <v>0</v>
      </c>
      <c r="Y3024">
        <v>0</v>
      </c>
      <c r="Z3024">
        <v>0</v>
      </c>
      <c r="AA3024">
        <v>0</v>
      </c>
      <c r="AB3024">
        <v>0</v>
      </c>
      <c r="AC3024">
        <v>0</v>
      </c>
      <c r="AD3024">
        <v>0</v>
      </c>
      <c r="AE3024">
        <v>0</v>
      </c>
      <c r="AF3024">
        <v>0</v>
      </c>
      <c r="AG3024" t="s">
        <v>394</v>
      </c>
      <c r="AH3024" s="21" t="str">
        <f t="shared" si="94"/>
        <v>YT21</v>
      </c>
      <c r="AI3024" s="21">
        <v>345.36</v>
      </c>
      <c r="AJ3024" s="21">
        <f t="shared" si="95"/>
        <v>99.734477124183002</v>
      </c>
      <c r="AK3024" s="21" t="s">
        <v>2060</v>
      </c>
      <c r="AL3024" t="s">
        <v>75</v>
      </c>
      <c r="AM3024" s="26" t="s">
        <v>38</v>
      </c>
      <c r="AN3024" t="s">
        <v>2031</v>
      </c>
    </row>
    <row r="3025" spans="1:40" ht="15" hidden="1" thickTop="1" x14ac:dyDescent="0.35">
      <c r="A3025" t="s">
        <v>2064</v>
      </c>
      <c r="B3025" t="s">
        <v>2068</v>
      </c>
      <c r="C3025" t="s">
        <v>237</v>
      </c>
      <c r="D3025" t="s">
        <v>2066</v>
      </c>
      <c r="E3025" t="s">
        <v>72</v>
      </c>
      <c r="F3025">
        <v>1</v>
      </c>
      <c r="G3025" t="s">
        <v>2055</v>
      </c>
      <c r="H3025" t="s">
        <v>2056</v>
      </c>
      <c r="I3025" t="s">
        <v>2057</v>
      </c>
      <c r="J3025" t="s">
        <v>73</v>
      </c>
      <c r="K3025" t="s">
        <v>68</v>
      </c>
      <c r="L3025" t="s">
        <v>2058</v>
      </c>
      <c r="M3025" t="s">
        <v>2059</v>
      </c>
      <c r="N3025">
        <v>4</v>
      </c>
      <c r="O3025">
        <v>314</v>
      </c>
      <c r="P3025">
        <v>1.28</v>
      </c>
      <c r="Q3025">
        <v>24480</v>
      </c>
      <c r="R3025">
        <v>4</v>
      </c>
      <c r="S3025">
        <v>314</v>
      </c>
      <c r="T3025">
        <v>1.28</v>
      </c>
      <c r="U3025">
        <v>0</v>
      </c>
      <c r="V3025">
        <v>0</v>
      </c>
      <c r="W3025">
        <v>0</v>
      </c>
      <c r="X3025">
        <v>0</v>
      </c>
      <c r="Y3025">
        <v>0</v>
      </c>
      <c r="Z3025">
        <v>0</v>
      </c>
      <c r="AA3025">
        <v>0</v>
      </c>
      <c r="AB3025">
        <v>0</v>
      </c>
      <c r="AC3025">
        <v>0</v>
      </c>
      <c r="AD3025">
        <v>0</v>
      </c>
      <c r="AE3025">
        <v>0</v>
      </c>
      <c r="AF3025">
        <v>0</v>
      </c>
      <c r="AG3025" t="s">
        <v>395</v>
      </c>
      <c r="AH3025" s="21" t="str">
        <f t="shared" si="94"/>
        <v>YT21</v>
      </c>
      <c r="AI3025" s="21">
        <v>345.36</v>
      </c>
      <c r="AJ3025" s="21">
        <f t="shared" si="95"/>
        <v>98.717320261437905</v>
      </c>
      <c r="AK3025" s="21" t="s">
        <v>2063</v>
      </c>
      <c r="AL3025" t="s">
        <v>75</v>
      </c>
      <c r="AM3025" s="26" t="s">
        <v>38</v>
      </c>
      <c r="AN3025" t="s">
        <v>2030</v>
      </c>
    </row>
    <row r="3026" spans="1:40" ht="15" hidden="1" thickTop="1" x14ac:dyDescent="0.35">
      <c r="A3026" t="s">
        <v>2067</v>
      </c>
      <c r="B3026" t="s">
        <v>2070</v>
      </c>
      <c r="C3026" t="s">
        <v>237</v>
      </c>
      <c r="D3026" t="s">
        <v>2066</v>
      </c>
      <c r="E3026" t="s">
        <v>72</v>
      </c>
      <c r="F3026">
        <v>1</v>
      </c>
      <c r="G3026" t="s">
        <v>2055</v>
      </c>
      <c r="H3026" t="s">
        <v>2056</v>
      </c>
      <c r="I3026" t="s">
        <v>2057</v>
      </c>
      <c r="J3026" t="s">
        <v>73</v>
      </c>
      <c r="K3026" t="s">
        <v>68</v>
      </c>
      <c r="L3026" t="s">
        <v>2058</v>
      </c>
      <c r="M3026" t="s">
        <v>2059</v>
      </c>
      <c r="N3026">
        <v>2</v>
      </c>
      <c r="O3026">
        <v>52</v>
      </c>
      <c r="P3026">
        <v>0.21</v>
      </c>
      <c r="Q3026">
        <v>24480</v>
      </c>
      <c r="R3026">
        <v>2</v>
      </c>
      <c r="S3026">
        <v>52</v>
      </c>
      <c r="T3026">
        <v>0.21</v>
      </c>
      <c r="U3026">
        <v>0</v>
      </c>
      <c r="V3026">
        <v>0</v>
      </c>
      <c r="W3026">
        <v>0</v>
      </c>
      <c r="X3026">
        <v>0</v>
      </c>
      <c r="Y3026">
        <v>0</v>
      </c>
      <c r="Z3026">
        <v>0</v>
      </c>
      <c r="AA3026">
        <v>0</v>
      </c>
      <c r="AB3026">
        <v>0</v>
      </c>
      <c r="AC3026">
        <v>0</v>
      </c>
      <c r="AD3026">
        <v>0</v>
      </c>
      <c r="AE3026">
        <v>0</v>
      </c>
      <c r="AF3026">
        <v>0</v>
      </c>
      <c r="AG3026" t="s">
        <v>396</v>
      </c>
      <c r="AH3026" s="21" t="str">
        <f t="shared" si="94"/>
        <v>YT21</v>
      </c>
      <c r="AI3026" s="21">
        <v>345.36</v>
      </c>
      <c r="AJ3026" s="21">
        <f t="shared" si="95"/>
        <v>99.787581699346404</v>
      </c>
      <c r="AK3026" s="21" t="s">
        <v>2060</v>
      </c>
      <c r="AL3026" t="s">
        <v>75</v>
      </c>
      <c r="AM3026" s="26" t="s">
        <v>38</v>
      </c>
      <c r="AN3026" t="s">
        <v>2031</v>
      </c>
    </row>
    <row r="3027" spans="1:40" ht="15" hidden="1" thickTop="1" x14ac:dyDescent="0.35">
      <c r="A3027" t="s">
        <v>2069</v>
      </c>
      <c r="B3027" t="s">
        <v>2072</v>
      </c>
      <c r="C3027" t="s">
        <v>237</v>
      </c>
      <c r="D3027" t="s">
        <v>2066</v>
      </c>
      <c r="E3027" t="s">
        <v>72</v>
      </c>
      <c r="F3027">
        <v>1</v>
      </c>
      <c r="G3027" t="s">
        <v>2055</v>
      </c>
      <c r="H3027" t="s">
        <v>2056</v>
      </c>
      <c r="I3027" t="s">
        <v>2057</v>
      </c>
      <c r="J3027" t="s">
        <v>73</v>
      </c>
      <c r="K3027" t="s">
        <v>68</v>
      </c>
      <c r="L3027" t="s">
        <v>2058</v>
      </c>
      <c r="M3027" t="s">
        <v>2059</v>
      </c>
      <c r="N3027">
        <v>1</v>
      </c>
      <c r="O3027">
        <v>9</v>
      </c>
      <c r="P3027">
        <v>0.04</v>
      </c>
      <c r="Q3027">
        <v>24480</v>
      </c>
      <c r="R3027">
        <v>1</v>
      </c>
      <c r="S3027">
        <v>9</v>
      </c>
      <c r="T3027">
        <v>0.04</v>
      </c>
      <c r="U3027">
        <v>0</v>
      </c>
      <c r="V3027">
        <v>0</v>
      </c>
      <c r="W3027">
        <v>0</v>
      </c>
      <c r="X3027">
        <v>0</v>
      </c>
      <c r="Y3027">
        <v>0</v>
      </c>
      <c r="Z3027">
        <v>0</v>
      </c>
      <c r="AA3027">
        <v>0</v>
      </c>
      <c r="AB3027">
        <v>0</v>
      </c>
      <c r="AC3027">
        <v>0</v>
      </c>
      <c r="AD3027">
        <v>0</v>
      </c>
      <c r="AE3027">
        <v>0</v>
      </c>
      <c r="AF3027">
        <v>0</v>
      </c>
      <c r="AG3027" t="s">
        <v>397</v>
      </c>
      <c r="AH3027" s="21" t="str">
        <f t="shared" si="94"/>
        <v>YT21</v>
      </c>
      <c r="AI3027" s="21">
        <v>345.36</v>
      </c>
      <c r="AJ3027" s="21">
        <f t="shared" si="95"/>
        <v>99.963235294117652</v>
      </c>
      <c r="AK3027" s="21" t="s">
        <v>2060</v>
      </c>
      <c r="AL3027" t="s">
        <v>75</v>
      </c>
      <c r="AM3027" s="26" t="s">
        <v>38</v>
      </c>
      <c r="AN3027" t="s">
        <v>2030</v>
      </c>
    </row>
    <row r="3028" spans="1:40" ht="15" hidden="1" thickTop="1" x14ac:dyDescent="0.35">
      <c r="A3028" t="s">
        <v>2071</v>
      </c>
      <c r="B3028" t="s">
        <v>2074</v>
      </c>
      <c r="C3028" t="s">
        <v>237</v>
      </c>
      <c r="D3028" t="s">
        <v>2075</v>
      </c>
      <c r="E3028" t="s">
        <v>72</v>
      </c>
      <c r="F3028">
        <v>1</v>
      </c>
      <c r="G3028" t="s">
        <v>2055</v>
      </c>
      <c r="H3028" t="s">
        <v>2056</v>
      </c>
      <c r="I3028" t="s">
        <v>2076</v>
      </c>
      <c r="J3028" t="s">
        <v>73</v>
      </c>
      <c r="K3028" t="s">
        <v>68</v>
      </c>
      <c r="L3028" t="s">
        <v>2058</v>
      </c>
      <c r="M3028" t="s">
        <v>2059</v>
      </c>
      <c r="N3028">
        <v>4</v>
      </c>
      <c r="O3028">
        <v>115</v>
      </c>
      <c r="P3028">
        <v>0.47</v>
      </c>
      <c r="Q3028">
        <v>24480</v>
      </c>
      <c r="R3028">
        <v>3</v>
      </c>
      <c r="S3028">
        <v>83</v>
      </c>
      <c r="T3028">
        <v>0.34</v>
      </c>
      <c r="U3028">
        <v>1</v>
      </c>
      <c r="V3028">
        <v>32</v>
      </c>
      <c r="W3028">
        <v>0.13</v>
      </c>
      <c r="X3028">
        <v>0</v>
      </c>
      <c r="Y3028">
        <v>0</v>
      </c>
      <c r="Z3028">
        <v>0</v>
      </c>
      <c r="AA3028">
        <v>0</v>
      </c>
      <c r="AB3028">
        <v>0</v>
      </c>
      <c r="AC3028">
        <v>0</v>
      </c>
      <c r="AD3028">
        <v>0</v>
      </c>
      <c r="AE3028">
        <v>0</v>
      </c>
      <c r="AF3028">
        <v>0</v>
      </c>
      <c r="AG3028" t="s">
        <v>398</v>
      </c>
      <c r="AH3028" s="21" t="str">
        <f t="shared" si="94"/>
        <v>YK21</v>
      </c>
      <c r="AI3028" s="21">
        <v>345.36</v>
      </c>
      <c r="AJ3028" s="21">
        <f t="shared" si="95"/>
        <v>99.53022875816994</v>
      </c>
      <c r="AK3028" s="21" t="s">
        <v>2060</v>
      </c>
      <c r="AL3028" t="s">
        <v>75</v>
      </c>
      <c r="AM3028" s="26" t="s">
        <v>38</v>
      </c>
      <c r="AN3028" t="s">
        <v>2031</v>
      </c>
    </row>
    <row r="3029" spans="1:40" ht="15" hidden="1" thickTop="1" x14ac:dyDescent="0.35">
      <c r="A3029" t="s">
        <v>2073</v>
      </c>
      <c r="B3029" t="s">
        <v>2078</v>
      </c>
      <c r="C3029" t="s">
        <v>237</v>
      </c>
      <c r="D3029" t="s">
        <v>2075</v>
      </c>
      <c r="E3029" t="s">
        <v>72</v>
      </c>
      <c r="F3029">
        <v>1</v>
      </c>
      <c r="G3029" t="s">
        <v>2055</v>
      </c>
      <c r="H3029" t="s">
        <v>2056</v>
      </c>
      <c r="I3029" t="s">
        <v>2076</v>
      </c>
      <c r="J3029" t="s">
        <v>73</v>
      </c>
      <c r="K3029" t="s">
        <v>68</v>
      </c>
      <c r="L3029" t="s">
        <v>2058</v>
      </c>
      <c r="M3029" t="s">
        <v>2059</v>
      </c>
      <c r="N3029">
        <v>3</v>
      </c>
      <c r="O3029">
        <v>45</v>
      </c>
      <c r="P3029">
        <v>0.18</v>
      </c>
      <c r="Q3029">
        <v>24480</v>
      </c>
      <c r="R3029">
        <v>2</v>
      </c>
      <c r="S3029">
        <v>36</v>
      </c>
      <c r="T3029">
        <v>0.15</v>
      </c>
      <c r="U3029">
        <v>0</v>
      </c>
      <c r="V3029">
        <v>0</v>
      </c>
      <c r="W3029">
        <v>0</v>
      </c>
      <c r="X3029">
        <v>0</v>
      </c>
      <c r="Y3029">
        <v>0</v>
      </c>
      <c r="Z3029">
        <v>0</v>
      </c>
      <c r="AA3029">
        <v>1</v>
      </c>
      <c r="AB3029">
        <v>9</v>
      </c>
      <c r="AC3029">
        <v>0.04</v>
      </c>
      <c r="AD3029">
        <v>0</v>
      </c>
      <c r="AE3029">
        <v>0</v>
      </c>
      <c r="AF3029">
        <v>0</v>
      </c>
      <c r="AG3029" t="s">
        <v>399</v>
      </c>
      <c r="AH3029" s="21" t="str">
        <f t="shared" si="94"/>
        <v>YK21</v>
      </c>
      <c r="AI3029" s="21">
        <v>345.36</v>
      </c>
      <c r="AJ3029" s="21">
        <f t="shared" si="95"/>
        <v>99.816176470588232</v>
      </c>
      <c r="AK3029" s="21" t="s">
        <v>2060</v>
      </c>
      <c r="AL3029" t="s">
        <v>75</v>
      </c>
      <c r="AM3029" s="26" t="s">
        <v>38</v>
      </c>
      <c r="AN3029" t="s">
        <v>2030</v>
      </c>
    </row>
    <row r="3030" spans="1:40" ht="15" hidden="1" thickTop="1" x14ac:dyDescent="0.35">
      <c r="A3030" t="s">
        <v>2077</v>
      </c>
      <c r="B3030" t="s">
        <v>2080</v>
      </c>
      <c r="C3030" t="s">
        <v>100</v>
      </c>
      <c r="D3030" t="s">
        <v>2081</v>
      </c>
      <c r="E3030" t="s">
        <v>560</v>
      </c>
      <c r="F3030">
        <v>1</v>
      </c>
      <c r="G3030" t="s">
        <v>2055</v>
      </c>
      <c r="H3030" t="s">
        <v>2056</v>
      </c>
      <c r="I3030" t="s">
        <v>2057</v>
      </c>
      <c r="J3030" t="s">
        <v>67</v>
      </c>
      <c r="K3030" t="s">
        <v>68</v>
      </c>
      <c r="L3030" t="s">
        <v>2058</v>
      </c>
      <c r="M3030" t="s">
        <v>2059</v>
      </c>
      <c r="N3030">
        <v>6</v>
      </c>
      <c r="O3030">
        <v>93</v>
      </c>
      <c r="P3030">
        <v>0.38</v>
      </c>
      <c r="Q3030">
        <v>24480</v>
      </c>
      <c r="R3030">
        <v>2</v>
      </c>
      <c r="S3030">
        <v>23</v>
      </c>
      <c r="T3030">
        <v>0.09</v>
      </c>
      <c r="U3030">
        <v>4</v>
      </c>
      <c r="V3030">
        <v>70</v>
      </c>
      <c r="W3030">
        <v>0.28999999999999998</v>
      </c>
      <c r="X3030">
        <v>0</v>
      </c>
      <c r="Y3030">
        <v>0</v>
      </c>
      <c r="Z3030">
        <v>0</v>
      </c>
      <c r="AA3030">
        <v>0</v>
      </c>
      <c r="AB3030">
        <v>0</v>
      </c>
      <c r="AC3030">
        <v>0</v>
      </c>
      <c r="AD3030">
        <v>0</v>
      </c>
      <c r="AE3030">
        <v>0</v>
      </c>
      <c r="AF3030">
        <v>0</v>
      </c>
      <c r="AG3030" t="s">
        <v>400</v>
      </c>
      <c r="AH3030" s="21" t="str">
        <f t="shared" si="94"/>
        <v>YT21</v>
      </c>
      <c r="AI3030" s="21">
        <v>345.36</v>
      </c>
      <c r="AJ3030" s="21">
        <f t="shared" si="95"/>
        <v>99.620098039215691</v>
      </c>
      <c r="AK3030" s="21" t="s">
        <v>2060</v>
      </c>
      <c r="AL3030" t="s">
        <v>70</v>
      </c>
      <c r="AM3030" s="26" t="s">
        <v>38</v>
      </c>
      <c r="AN3030" t="s">
        <v>2031</v>
      </c>
    </row>
    <row r="3031" spans="1:40" ht="15" hidden="1" thickTop="1" x14ac:dyDescent="0.35">
      <c r="A3031" t="s">
        <v>2079</v>
      </c>
      <c r="B3031" t="s">
        <v>2083</v>
      </c>
      <c r="C3031" t="s">
        <v>100</v>
      </c>
      <c r="D3031" t="s">
        <v>2081</v>
      </c>
      <c r="E3031" t="s">
        <v>560</v>
      </c>
      <c r="F3031">
        <v>1</v>
      </c>
      <c r="G3031" t="s">
        <v>2055</v>
      </c>
      <c r="H3031" t="s">
        <v>2056</v>
      </c>
      <c r="I3031" t="s">
        <v>2057</v>
      </c>
      <c r="J3031" t="s">
        <v>67</v>
      </c>
      <c r="K3031" t="s">
        <v>68</v>
      </c>
      <c r="L3031" t="s">
        <v>2058</v>
      </c>
      <c r="M3031" t="s">
        <v>2059</v>
      </c>
      <c r="N3031">
        <v>4</v>
      </c>
      <c r="O3031">
        <v>91</v>
      </c>
      <c r="P3031">
        <v>0.37</v>
      </c>
      <c r="Q3031">
        <v>24480</v>
      </c>
      <c r="R3031">
        <v>3</v>
      </c>
      <c r="S3031">
        <v>83</v>
      </c>
      <c r="T3031">
        <v>0.34</v>
      </c>
      <c r="U3031">
        <v>1</v>
      </c>
      <c r="V3031">
        <v>8</v>
      </c>
      <c r="W3031">
        <v>0.03</v>
      </c>
      <c r="X3031">
        <v>0</v>
      </c>
      <c r="Y3031">
        <v>0</v>
      </c>
      <c r="Z3031">
        <v>0</v>
      </c>
      <c r="AA3031">
        <v>0</v>
      </c>
      <c r="AB3031">
        <v>0</v>
      </c>
      <c r="AC3031">
        <v>0</v>
      </c>
      <c r="AD3031">
        <v>0</v>
      </c>
      <c r="AE3031">
        <v>0</v>
      </c>
      <c r="AF3031">
        <v>0</v>
      </c>
      <c r="AG3031" t="s">
        <v>401</v>
      </c>
      <c r="AH3031" s="21" t="str">
        <f t="shared" si="94"/>
        <v>YT21</v>
      </c>
      <c r="AI3031" s="21">
        <v>345.36</v>
      </c>
      <c r="AJ3031" s="21">
        <f t="shared" si="95"/>
        <v>99.628267973856211</v>
      </c>
      <c r="AK3031" s="21" t="s">
        <v>2060</v>
      </c>
      <c r="AL3031" t="s">
        <v>70</v>
      </c>
      <c r="AM3031" s="26" t="s">
        <v>38</v>
      </c>
      <c r="AN3031" t="s">
        <v>2031</v>
      </c>
    </row>
    <row r="3032" spans="1:40" ht="15" hidden="1" thickTop="1" x14ac:dyDescent="0.35">
      <c r="A3032" t="s">
        <v>2082</v>
      </c>
      <c r="B3032" t="s">
        <v>2085</v>
      </c>
      <c r="C3032" t="s">
        <v>92</v>
      </c>
      <c r="D3032" t="s">
        <v>67</v>
      </c>
      <c r="E3032" t="s">
        <v>560</v>
      </c>
      <c r="F3032">
        <v>1</v>
      </c>
      <c r="G3032" t="s">
        <v>2055</v>
      </c>
      <c r="H3032" t="s">
        <v>2056</v>
      </c>
      <c r="I3032" t="s">
        <v>2057</v>
      </c>
      <c r="J3032" t="s">
        <v>67</v>
      </c>
      <c r="K3032" t="s">
        <v>68</v>
      </c>
      <c r="L3032" t="s">
        <v>2058</v>
      </c>
      <c r="M3032" t="s">
        <v>2059</v>
      </c>
      <c r="N3032">
        <v>5</v>
      </c>
      <c r="O3032">
        <v>354</v>
      </c>
      <c r="P3032">
        <v>1.45</v>
      </c>
      <c r="Q3032">
        <v>24480</v>
      </c>
      <c r="R3032">
        <v>4</v>
      </c>
      <c r="S3032">
        <v>279</v>
      </c>
      <c r="T3032">
        <v>1.1399999999999999</v>
      </c>
      <c r="U3032">
        <v>1</v>
      </c>
      <c r="V3032">
        <v>75</v>
      </c>
      <c r="W3032">
        <v>0.31</v>
      </c>
      <c r="X3032">
        <v>0</v>
      </c>
      <c r="Y3032">
        <v>0</v>
      </c>
      <c r="Z3032">
        <v>0</v>
      </c>
      <c r="AA3032">
        <v>0</v>
      </c>
      <c r="AB3032">
        <v>0</v>
      </c>
      <c r="AC3032">
        <v>0</v>
      </c>
      <c r="AD3032">
        <v>0</v>
      </c>
      <c r="AE3032">
        <v>0</v>
      </c>
      <c r="AF3032">
        <v>0</v>
      </c>
      <c r="AG3032" t="s">
        <v>402</v>
      </c>
      <c r="AH3032" s="21" t="str">
        <f t="shared" si="94"/>
        <v>YT21</v>
      </c>
      <c r="AI3032" s="21">
        <v>345.36</v>
      </c>
      <c r="AJ3032" s="21">
        <f t="shared" si="95"/>
        <v>98.553921568627445</v>
      </c>
      <c r="AK3032" s="21" t="s">
        <v>2063</v>
      </c>
      <c r="AL3032" t="s">
        <v>70</v>
      </c>
      <c r="AM3032" s="26" t="s">
        <v>38</v>
      </c>
      <c r="AN3032" t="s">
        <v>2032</v>
      </c>
    </row>
    <row r="3033" spans="1:40" ht="15" hidden="1" thickTop="1" x14ac:dyDescent="0.35">
      <c r="A3033" t="s">
        <v>2084</v>
      </c>
      <c r="B3033" t="s">
        <v>2087</v>
      </c>
      <c r="C3033" t="s">
        <v>92</v>
      </c>
      <c r="D3033" t="s">
        <v>67</v>
      </c>
      <c r="E3033" t="s">
        <v>560</v>
      </c>
      <c r="F3033">
        <v>1</v>
      </c>
      <c r="G3033" t="s">
        <v>2055</v>
      </c>
      <c r="H3033" t="s">
        <v>2056</v>
      </c>
      <c r="I3033" t="s">
        <v>2057</v>
      </c>
      <c r="J3033" t="s">
        <v>67</v>
      </c>
      <c r="K3033" t="s">
        <v>68</v>
      </c>
      <c r="L3033" t="s">
        <v>2058</v>
      </c>
      <c r="M3033" t="s">
        <v>2059</v>
      </c>
      <c r="N3033">
        <v>1</v>
      </c>
      <c r="O3033">
        <v>37</v>
      </c>
      <c r="P3033">
        <v>0.15</v>
      </c>
      <c r="Q3033">
        <v>24480</v>
      </c>
      <c r="R3033">
        <v>0</v>
      </c>
      <c r="S3033">
        <v>0</v>
      </c>
      <c r="T3033">
        <v>0</v>
      </c>
      <c r="U3033">
        <v>0</v>
      </c>
      <c r="V3033">
        <v>0</v>
      </c>
      <c r="W3033">
        <v>0</v>
      </c>
      <c r="X3033">
        <v>0</v>
      </c>
      <c r="Y3033">
        <v>0</v>
      </c>
      <c r="Z3033">
        <v>0</v>
      </c>
      <c r="AA3033">
        <v>1</v>
      </c>
      <c r="AB3033">
        <v>37</v>
      </c>
      <c r="AC3033">
        <v>0.15</v>
      </c>
      <c r="AD3033">
        <v>0</v>
      </c>
      <c r="AE3033">
        <v>0</v>
      </c>
      <c r="AF3033">
        <v>0</v>
      </c>
      <c r="AG3033" t="s">
        <v>403</v>
      </c>
      <c r="AH3033" s="21" t="str">
        <f t="shared" si="94"/>
        <v>YT21</v>
      </c>
      <c r="AI3033" s="21">
        <v>345.36</v>
      </c>
      <c r="AJ3033" s="21">
        <f t="shared" si="95"/>
        <v>99.848856209150327</v>
      </c>
      <c r="AK3033" s="21" t="s">
        <v>2060</v>
      </c>
      <c r="AL3033" t="s">
        <v>70</v>
      </c>
      <c r="AM3033" s="26" t="s">
        <v>38</v>
      </c>
      <c r="AN3033" t="s">
        <v>2033</v>
      </c>
    </row>
    <row r="3034" spans="1:40" ht="15" hidden="1" thickTop="1" x14ac:dyDescent="0.35">
      <c r="A3034" t="s">
        <v>2086</v>
      </c>
      <c r="B3034" t="s">
        <v>2089</v>
      </c>
      <c r="C3034" t="s">
        <v>92</v>
      </c>
      <c r="D3034" t="s">
        <v>67</v>
      </c>
      <c r="E3034" t="s">
        <v>560</v>
      </c>
      <c r="F3034">
        <v>1</v>
      </c>
      <c r="G3034" t="s">
        <v>2055</v>
      </c>
      <c r="H3034" t="s">
        <v>2056</v>
      </c>
      <c r="I3034" t="s">
        <v>2057</v>
      </c>
      <c r="J3034" t="s">
        <v>67</v>
      </c>
      <c r="K3034" t="s">
        <v>68</v>
      </c>
      <c r="L3034" t="s">
        <v>2058</v>
      </c>
      <c r="M3034" t="s">
        <v>2059</v>
      </c>
      <c r="N3034">
        <v>3</v>
      </c>
      <c r="O3034">
        <v>47</v>
      </c>
      <c r="P3034">
        <v>0.19</v>
      </c>
      <c r="Q3034">
        <v>24480</v>
      </c>
      <c r="R3034">
        <v>1</v>
      </c>
      <c r="S3034">
        <v>6</v>
      </c>
      <c r="T3034">
        <v>0.02</v>
      </c>
      <c r="U3034">
        <v>2</v>
      </c>
      <c r="V3034">
        <v>41</v>
      </c>
      <c r="W3034">
        <v>0.17</v>
      </c>
      <c r="X3034">
        <v>0</v>
      </c>
      <c r="Y3034">
        <v>0</v>
      </c>
      <c r="Z3034">
        <v>0</v>
      </c>
      <c r="AA3034">
        <v>0</v>
      </c>
      <c r="AB3034">
        <v>0</v>
      </c>
      <c r="AC3034">
        <v>0</v>
      </c>
      <c r="AD3034">
        <v>0</v>
      </c>
      <c r="AE3034">
        <v>0</v>
      </c>
      <c r="AF3034">
        <v>0</v>
      </c>
      <c r="AG3034" t="s">
        <v>404</v>
      </c>
      <c r="AH3034" s="21" t="str">
        <f t="shared" si="94"/>
        <v>YT21</v>
      </c>
      <c r="AI3034" s="21">
        <v>345.36</v>
      </c>
      <c r="AJ3034" s="21">
        <f t="shared" si="95"/>
        <v>99.808006535947712</v>
      </c>
      <c r="AK3034" s="21" t="s">
        <v>2060</v>
      </c>
      <c r="AL3034" t="s">
        <v>70</v>
      </c>
      <c r="AM3034" s="26" t="s">
        <v>38</v>
      </c>
      <c r="AN3034" t="s">
        <v>2033</v>
      </c>
    </row>
    <row r="3035" spans="1:40" ht="15" hidden="1" thickTop="1" x14ac:dyDescent="0.35">
      <c r="A3035" t="s">
        <v>2088</v>
      </c>
      <c r="B3035" t="s">
        <v>2091</v>
      </c>
      <c r="C3035" t="s">
        <v>92</v>
      </c>
      <c r="D3035" t="s">
        <v>67</v>
      </c>
      <c r="E3035" t="s">
        <v>560</v>
      </c>
      <c r="F3035">
        <v>1</v>
      </c>
      <c r="G3035" t="s">
        <v>2055</v>
      </c>
      <c r="H3035" t="s">
        <v>2056</v>
      </c>
      <c r="I3035" t="s">
        <v>2057</v>
      </c>
      <c r="J3035" t="s">
        <v>67</v>
      </c>
      <c r="K3035" t="s">
        <v>68</v>
      </c>
      <c r="L3035" t="s">
        <v>2058</v>
      </c>
      <c r="M3035" t="s">
        <v>2059</v>
      </c>
      <c r="N3035">
        <v>11</v>
      </c>
      <c r="O3035">
        <v>375</v>
      </c>
      <c r="P3035">
        <v>1.53</v>
      </c>
      <c r="Q3035">
        <v>24480</v>
      </c>
      <c r="R3035">
        <v>9</v>
      </c>
      <c r="S3035">
        <v>310</v>
      </c>
      <c r="T3035">
        <v>1.27</v>
      </c>
      <c r="U3035">
        <v>1</v>
      </c>
      <c r="V3035">
        <v>36</v>
      </c>
      <c r="W3035">
        <v>0.15</v>
      </c>
      <c r="X3035">
        <v>1</v>
      </c>
      <c r="Y3035">
        <v>29</v>
      </c>
      <c r="Z3035">
        <v>0.12</v>
      </c>
      <c r="AA3035">
        <v>0</v>
      </c>
      <c r="AB3035">
        <v>0</v>
      </c>
      <c r="AC3035">
        <v>0</v>
      </c>
      <c r="AD3035">
        <v>0</v>
      </c>
      <c r="AE3035">
        <v>0</v>
      </c>
      <c r="AF3035">
        <v>0</v>
      </c>
      <c r="AG3035" t="s">
        <v>405</v>
      </c>
      <c r="AH3035" s="21" t="str">
        <f t="shared" si="94"/>
        <v>YT21</v>
      </c>
      <c r="AI3035" s="21">
        <v>345.36</v>
      </c>
      <c r="AJ3035" s="21">
        <f t="shared" si="95"/>
        <v>98.468137254901961</v>
      </c>
      <c r="AK3035" s="21" t="s">
        <v>2063</v>
      </c>
      <c r="AL3035" t="s">
        <v>70</v>
      </c>
      <c r="AM3035" s="26" t="s">
        <v>38</v>
      </c>
      <c r="AN3035" t="s">
        <v>2033</v>
      </c>
    </row>
    <row r="3036" spans="1:40" ht="15" hidden="1" thickTop="1" x14ac:dyDescent="0.35">
      <c r="A3036" t="s">
        <v>2090</v>
      </c>
      <c r="B3036" t="s">
        <v>2093</v>
      </c>
      <c r="C3036" t="s">
        <v>92</v>
      </c>
      <c r="D3036" t="s">
        <v>2094</v>
      </c>
      <c r="E3036" t="s">
        <v>119</v>
      </c>
      <c r="F3036">
        <v>1</v>
      </c>
      <c r="G3036" t="s">
        <v>2055</v>
      </c>
      <c r="H3036" t="s">
        <v>2056</v>
      </c>
      <c r="I3036" t="s">
        <v>2057</v>
      </c>
      <c r="J3036" t="s">
        <v>67</v>
      </c>
      <c r="K3036" t="s">
        <v>68</v>
      </c>
      <c r="L3036" t="s">
        <v>2058</v>
      </c>
      <c r="M3036" t="s">
        <v>2059</v>
      </c>
      <c r="N3036">
        <v>1</v>
      </c>
      <c r="O3036">
        <v>50</v>
      </c>
      <c r="P3036">
        <v>0.2</v>
      </c>
      <c r="Q3036">
        <v>24480</v>
      </c>
      <c r="R3036">
        <v>1</v>
      </c>
      <c r="S3036">
        <v>50</v>
      </c>
      <c r="T3036">
        <v>0.2</v>
      </c>
      <c r="U3036">
        <v>0</v>
      </c>
      <c r="V3036">
        <v>0</v>
      </c>
      <c r="W3036">
        <v>0</v>
      </c>
      <c r="X3036">
        <v>0</v>
      </c>
      <c r="Y3036">
        <v>0</v>
      </c>
      <c r="Z3036">
        <v>0</v>
      </c>
      <c r="AA3036">
        <v>0</v>
      </c>
      <c r="AB3036">
        <v>0</v>
      </c>
      <c r="AC3036">
        <v>0</v>
      </c>
      <c r="AD3036">
        <v>0</v>
      </c>
      <c r="AE3036">
        <v>0</v>
      </c>
      <c r="AF3036">
        <v>0</v>
      </c>
      <c r="AG3036" t="s">
        <v>406</v>
      </c>
      <c r="AH3036" s="21" t="str">
        <f t="shared" si="94"/>
        <v>YT21</v>
      </c>
      <c r="AI3036" s="21">
        <v>345.36</v>
      </c>
      <c r="AJ3036" s="21">
        <f t="shared" si="95"/>
        <v>99.795751633986924</v>
      </c>
      <c r="AK3036" s="21" t="s">
        <v>2060</v>
      </c>
      <c r="AL3036" t="s">
        <v>70</v>
      </c>
      <c r="AM3036" s="26" t="s">
        <v>38</v>
      </c>
      <c r="AN3036" t="s">
        <v>2030</v>
      </c>
    </row>
    <row r="3037" spans="1:40" ht="15" hidden="1" thickTop="1" x14ac:dyDescent="0.35">
      <c r="A3037" t="s">
        <v>2092</v>
      </c>
      <c r="B3037" t="s">
        <v>2096</v>
      </c>
      <c r="C3037" t="s">
        <v>92</v>
      </c>
      <c r="D3037" t="s">
        <v>2094</v>
      </c>
      <c r="E3037" t="s">
        <v>119</v>
      </c>
      <c r="F3037">
        <v>1</v>
      </c>
      <c r="G3037" t="s">
        <v>2055</v>
      </c>
      <c r="H3037" t="s">
        <v>2056</v>
      </c>
      <c r="I3037" t="s">
        <v>2057</v>
      </c>
      <c r="J3037" t="s">
        <v>67</v>
      </c>
      <c r="K3037" t="s">
        <v>68</v>
      </c>
      <c r="L3037" t="s">
        <v>2058</v>
      </c>
      <c r="M3037" t="s">
        <v>2059</v>
      </c>
      <c r="N3037">
        <v>4</v>
      </c>
      <c r="O3037">
        <v>192</v>
      </c>
      <c r="P3037">
        <v>0.78</v>
      </c>
      <c r="Q3037">
        <v>24480</v>
      </c>
      <c r="R3037">
        <v>2</v>
      </c>
      <c r="S3037">
        <v>101</v>
      </c>
      <c r="T3037">
        <v>0.41</v>
      </c>
      <c r="U3037">
        <v>2</v>
      </c>
      <c r="V3037">
        <v>91</v>
      </c>
      <c r="W3037">
        <v>0.37</v>
      </c>
      <c r="X3037">
        <v>0</v>
      </c>
      <c r="Y3037">
        <v>0</v>
      </c>
      <c r="Z3037">
        <v>0</v>
      </c>
      <c r="AA3037">
        <v>0</v>
      </c>
      <c r="AB3037">
        <v>0</v>
      </c>
      <c r="AC3037">
        <v>0</v>
      </c>
      <c r="AD3037">
        <v>0</v>
      </c>
      <c r="AE3037">
        <v>0</v>
      </c>
      <c r="AF3037">
        <v>0</v>
      </c>
      <c r="AG3037" t="s">
        <v>407</v>
      </c>
      <c r="AH3037" s="21" t="str">
        <f t="shared" si="94"/>
        <v>YT21</v>
      </c>
      <c r="AI3037" s="21">
        <v>345.36</v>
      </c>
      <c r="AJ3037" s="21">
        <f t="shared" si="95"/>
        <v>99.215686274509807</v>
      </c>
      <c r="AK3037" s="21" t="s">
        <v>2060</v>
      </c>
      <c r="AL3037" t="s">
        <v>70</v>
      </c>
      <c r="AM3037" s="26" t="s">
        <v>38</v>
      </c>
      <c r="AN3037" t="s">
        <v>2031</v>
      </c>
    </row>
    <row r="3038" spans="1:40" ht="15" hidden="1" thickTop="1" x14ac:dyDescent="0.35">
      <c r="A3038" t="s">
        <v>2095</v>
      </c>
      <c r="B3038" t="s">
        <v>2098</v>
      </c>
      <c r="C3038" t="s">
        <v>92</v>
      </c>
      <c r="D3038" t="s">
        <v>2094</v>
      </c>
      <c r="E3038" t="s">
        <v>119</v>
      </c>
      <c r="F3038">
        <v>1</v>
      </c>
      <c r="G3038" t="s">
        <v>2055</v>
      </c>
      <c r="H3038" t="s">
        <v>2056</v>
      </c>
      <c r="I3038" t="s">
        <v>2057</v>
      </c>
      <c r="J3038" t="s">
        <v>67</v>
      </c>
      <c r="K3038" t="s">
        <v>68</v>
      </c>
      <c r="L3038" t="s">
        <v>2058</v>
      </c>
      <c r="M3038" t="s">
        <v>2059</v>
      </c>
      <c r="N3038">
        <v>1</v>
      </c>
      <c r="O3038">
        <v>32</v>
      </c>
      <c r="P3038">
        <v>0.13</v>
      </c>
      <c r="Q3038">
        <v>24480</v>
      </c>
      <c r="R3038">
        <v>0</v>
      </c>
      <c r="S3038">
        <v>0</v>
      </c>
      <c r="T3038">
        <v>0</v>
      </c>
      <c r="U3038">
        <v>1</v>
      </c>
      <c r="V3038">
        <v>32</v>
      </c>
      <c r="W3038">
        <v>0.13</v>
      </c>
      <c r="X3038">
        <v>0</v>
      </c>
      <c r="Y3038">
        <v>0</v>
      </c>
      <c r="Z3038">
        <v>0</v>
      </c>
      <c r="AA3038">
        <v>0</v>
      </c>
      <c r="AB3038">
        <v>0</v>
      </c>
      <c r="AC3038">
        <v>0</v>
      </c>
      <c r="AD3038">
        <v>0</v>
      </c>
      <c r="AE3038">
        <v>0</v>
      </c>
      <c r="AF3038">
        <v>0</v>
      </c>
      <c r="AG3038" t="s">
        <v>408</v>
      </c>
      <c r="AH3038" s="21" t="str">
        <f t="shared" si="94"/>
        <v>YT21</v>
      </c>
      <c r="AI3038" s="21">
        <v>345.36</v>
      </c>
      <c r="AJ3038" s="21">
        <f t="shared" si="95"/>
        <v>99.869281045751634</v>
      </c>
      <c r="AK3038" s="21" t="s">
        <v>2060</v>
      </c>
      <c r="AL3038" t="s">
        <v>70</v>
      </c>
      <c r="AM3038" s="26" t="s">
        <v>38</v>
      </c>
      <c r="AN3038" t="s">
        <v>2031</v>
      </c>
    </row>
    <row r="3039" spans="1:40" ht="15" hidden="1" thickTop="1" x14ac:dyDescent="0.35">
      <c r="A3039" t="s">
        <v>2097</v>
      </c>
      <c r="B3039" t="s">
        <v>2100</v>
      </c>
      <c r="C3039" t="s">
        <v>66</v>
      </c>
      <c r="D3039" t="s">
        <v>2101</v>
      </c>
      <c r="E3039" t="s">
        <v>560</v>
      </c>
      <c r="F3039">
        <v>1</v>
      </c>
      <c r="G3039" t="s">
        <v>2055</v>
      </c>
      <c r="H3039" t="s">
        <v>2056</v>
      </c>
      <c r="I3039" t="s">
        <v>2057</v>
      </c>
      <c r="J3039" t="s">
        <v>67</v>
      </c>
      <c r="K3039" t="s">
        <v>68</v>
      </c>
      <c r="L3039" t="s">
        <v>2058</v>
      </c>
      <c r="M3039" t="s">
        <v>2059</v>
      </c>
      <c r="N3039">
        <v>15</v>
      </c>
      <c r="O3039">
        <v>478</v>
      </c>
      <c r="P3039">
        <v>1.95</v>
      </c>
      <c r="Q3039">
        <v>24480</v>
      </c>
      <c r="R3039">
        <v>10</v>
      </c>
      <c r="S3039">
        <v>302</v>
      </c>
      <c r="T3039">
        <v>1.23</v>
      </c>
      <c r="U3039">
        <v>5</v>
      </c>
      <c r="V3039">
        <v>176</v>
      </c>
      <c r="W3039">
        <v>0.72</v>
      </c>
      <c r="X3039">
        <v>0</v>
      </c>
      <c r="Y3039">
        <v>0</v>
      </c>
      <c r="Z3039">
        <v>0</v>
      </c>
      <c r="AA3039">
        <v>0</v>
      </c>
      <c r="AB3039">
        <v>0</v>
      </c>
      <c r="AC3039">
        <v>0</v>
      </c>
      <c r="AD3039">
        <v>0</v>
      </c>
      <c r="AE3039">
        <v>0</v>
      </c>
      <c r="AF3039">
        <v>0</v>
      </c>
      <c r="AG3039" t="s">
        <v>409</v>
      </c>
      <c r="AH3039" s="21" t="str">
        <f t="shared" si="94"/>
        <v>YT21</v>
      </c>
      <c r="AI3039" s="21">
        <v>345.36</v>
      </c>
      <c r="AJ3039" s="21">
        <f t="shared" si="95"/>
        <v>98.047385620915037</v>
      </c>
      <c r="AK3039" s="21" t="s">
        <v>2063</v>
      </c>
      <c r="AL3039" t="s">
        <v>70</v>
      </c>
      <c r="AM3039" s="26" t="s">
        <v>38</v>
      </c>
      <c r="AN3039" t="s">
        <v>2031</v>
      </c>
    </row>
    <row r="3040" spans="1:40" ht="15" hidden="1" thickTop="1" x14ac:dyDescent="0.35">
      <c r="A3040" t="s">
        <v>2099</v>
      </c>
      <c r="B3040" t="s">
        <v>2103</v>
      </c>
      <c r="C3040" t="s">
        <v>66</v>
      </c>
      <c r="D3040" t="s">
        <v>2101</v>
      </c>
      <c r="E3040" t="s">
        <v>560</v>
      </c>
      <c r="F3040">
        <v>1</v>
      </c>
      <c r="G3040" t="s">
        <v>2055</v>
      </c>
      <c r="H3040" t="s">
        <v>2056</v>
      </c>
      <c r="I3040" t="s">
        <v>2057</v>
      </c>
      <c r="J3040" t="s">
        <v>67</v>
      </c>
      <c r="K3040" t="s">
        <v>68</v>
      </c>
      <c r="L3040" t="s">
        <v>2058</v>
      </c>
      <c r="M3040" t="s">
        <v>2059</v>
      </c>
      <c r="N3040">
        <v>1</v>
      </c>
      <c r="O3040">
        <v>101</v>
      </c>
      <c r="P3040">
        <v>0.41</v>
      </c>
      <c r="Q3040">
        <v>24480</v>
      </c>
      <c r="R3040">
        <v>0</v>
      </c>
      <c r="S3040">
        <v>0</v>
      </c>
      <c r="T3040">
        <v>0</v>
      </c>
      <c r="U3040">
        <v>1</v>
      </c>
      <c r="V3040">
        <v>101</v>
      </c>
      <c r="W3040">
        <v>0.41</v>
      </c>
      <c r="X3040">
        <v>0</v>
      </c>
      <c r="Y3040">
        <v>0</v>
      </c>
      <c r="Z3040">
        <v>0</v>
      </c>
      <c r="AA3040">
        <v>0</v>
      </c>
      <c r="AB3040">
        <v>0</v>
      </c>
      <c r="AC3040">
        <v>0</v>
      </c>
      <c r="AD3040">
        <v>0</v>
      </c>
      <c r="AE3040">
        <v>0</v>
      </c>
      <c r="AF3040">
        <v>0</v>
      </c>
      <c r="AG3040" t="s">
        <v>410</v>
      </c>
      <c r="AH3040" s="21" t="str">
        <f t="shared" si="94"/>
        <v>YT21</v>
      </c>
      <c r="AI3040" s="21">
        <v>345.36</v>
      </c>
      <c r="AJ3040" s="21">
        <f t="shared" si="95"/>
        <v>99.587418300653596</v>
      </c>
      <c r="AK3040" s="21" t="s">
        <v>2060</v>
      </c>
      <c r="AL3040" t="s">
        <v>70</v>
      </c>
      <c r="AM3040" s="26" t="s">
        <v>38</v>
      </c>
      <c r="AN3040" t="s">
        <v>2031</v>
      </c>
    </row>
    <row r="3041" spans="1:40" ht="15" hidden="1" thickTop="1" x14ac:dyDescent="0.35">
      <c r="A3041" t="s">
        <v>2102</v>
      </c>
      <c r="B3041" t="s">
        <v>2105</v>
      </c>
      <c r="C3041" t="s">
        <v>100</v>
      </c>
      <c r="D3041" t="s">
        <v>2106</v>
      </c>
      <c r="E3041" t="s">
        <v>119</v>
      </c>
      <c r="F3041">
        <v>1</v>
      </c>
      <c r="G3041" t="s">
        <v>2055</v>
      </c>
      <c r="H3041" t="s">
        <v>2056</v>
      </c>
      <c r="I3041" t="s">
        <v>2057</v>
      </c>
      <c r="J3041" t="s">
        <v>67</v>
      </c>
      <c r="K3041" t="s">
        <v>68</v>
      </c>
      <c r="L3041" t="s">
        <v>2058</v>
      </c>
      <c r="M3041" t="s">
        <v>2059</v>
      </c>
      <c r="N3041">
        <v>0</v>
      </c>
      <c r="O3041">
        <v>0</v>
      </c>
      <c r="P3041">
        <v>0</v>
      </c>
      <c r="Q3041">
        <v>24480</v>
      </c>
      <c r="R3041">
        <v>0</v>
      </c>
      <c r="S3041">
        <v>0</v>
      </c>
      <c r="T3041">
        <v>0</v>
      </c>
      <c r="U3041">
        <v>0</v>
      </c>
      <c r="V3041">
        <v>0</v>
      </c>
      <c r="W3041">
        <v>0</v>
      </c>
      <c r="X3041">
        <v>0</v>
      </c>
      <c r="Y3041">
        <v>0</v>
      </c>
      <c r="Z3041">
        <v>0</v>
      </c>
      <c r="AA3041">
        <v>0</v>
      </c>
      <c r="AB3041">
        <v>0</v>
      </c>
      <c r="AC3041">
        <v>0</v>
      </c>
      <c r="AD3041">
        <v>0</v>
      </c>
      <c r="AE3041">
        <v>0</v>
      </c>
      <c r="AF3041">
        <v>0</v>
      </c>
      <c r="AG3041" t="s">
        <v>411</v>
      </c>
      <c r="AH3041" s="21" t="str">
        <f t="shared" si="94"/>
        <v>YT21</v>
      </c>
      <c r="AI3041" s="21">
        <v>345.36</v>
      </c>
      <c r="AJ3041" s="21">
        <f t="shared" si="95"/>
        <v>100</v>
      </c>
      <c r="AK3041" s="21" t="s">
        <v>2060</v>
      </c>
      <c r="AL3041" t="s">
        <v>70</v>
      </c>
      <c r="AM3041" s="26" t="s">
        <v>38</v>
      </c>
      <c r="AN3041" t="s">
        <v>2031</v>
      </c>
    </row>
    <row r="3042" spans="1:40" ht="15" hidden="1" thickTop="1" x14ac:dyDescent="0.35">
      <c r="A3042" t="s">
        <v>2104</v>
      </c>
      <c r="B3042" t="s">
        <v>2108</v>
      </c>
      <c r="C3042" t="s">
        <v>117</v>
      </c>
      <c r="D3042" t="s">
        <v>2109</v>
      </c>
      <c r="E3042" t="s">
        <v>560</v>
      </c>
      <c r="F3042">
        <v>1</v>
      </c>
      <c r="G3042" t="s">
        <v>2055</v>
      </c>
      <c r="H3042" t="s">
        <v>2056</v>
      </c>
      <c r="I3042" t="s">
        <v>2057</v>
      </c>
      <c r="J3042" t="s">
        <v>67</v>
      </c>
      <c r="K3042" t="s">
        <v>68</v>
      </c>
      <c r="L3042" t="s">
        <v>2058</v>
      </c>
      <c r="M3042" t="s">
        <v>2059</v>
      </c>
      <c r="N3042">
        <v>1</v>
      </c>
      <c r="O3042">
        <v>10</v>
      </c>
      <c r="P3042">
        <v>0.04</v>
      </c>
      <c r="Q3042">
        <v>24480</v>
      </c>
      <c r="R3042">
        <v>1</v>
      </c>
      <c r="S3042">
        <v>10</v>
      </c>
      <c r="T3042">
        <v>0.04</v>
      </c>
      <c r="U3042">
        <v>0</v>
      </c>
      <c r="V3042">
        <v>0</v>
      </c>
      <c r="W3042">
        <v>0</v>
      </c>
      <c r="X3042">
        <v>0</v>
      </c>
      <c r="Y3042">
        <v>0</v>
      </c>
      <c r="Z3042">
        <v>0</v>
      </c>
      <c r="AA3042">
        <v>0</v>
      </c>
      <c r="AB3042">
        <v>0</v>
      </c>
      <c r="AC3042">
        <v>0</v>
      </c>
      <c r="AD3042">
        <v>0</v>
      </c>
      <c r="AE3042">
        <v>0</v>
      </c>
      <c r="AF3042">
        <v>0</v>
      </c>
      <c r="AG3042" t="s">
        <v>412</v>
      </c>
      <c r="AH3042" s="21" t="str">
        <f t="shared" si="94"/>
        <v>YT21</v>
      </c>
      <c r="AI3042" s="21">
        <v>345.36</v>
      </c>
      <c r="AJ3042" s="21">
        <f t="shared" si="95"/>
        <v>99.959150326797385</v>
      </c>
      <c r="AK3042" s="21" t="s">
        <v>2060</v>
      </c>
      <c r="AL3042" t="s">
        <v>70</v>
      </c>
      <c r="AM3042" s="26" t="s">
        <v>38</v>
      </c>
      <c r="AN3042" t="s">
        <v>2031</v>
      </c>
    </row>
    <row r="3043" spans="1:40" ht="15" hidden="1" thickTop="1" x14ac:dyDescent="0.35">
      <c r="A3043" t="s">
        <v>2107</v>
      </c>
      <c r="B3043" t="s">
        <v>2111</v>
      </c>
      <c r="C3043" t="s">
        <v>117</v>
      </c>
      <c r="D3043" t="s">
        <v>2109</v>
      </c>
      <c r="E3043" t="s">
        <v>560</v>
      </c>
      <c r="F3043">
        <v>1</v>
      </c>
      <c r="G3043" t="s">
        <v>2055</v>
      </c>
      <c r="H3043" t="s">
        <v>2056</v>
      </c>
      <c r="I3043" t="s">
        <v>2057</v>
      </c>
      <c r="J3043" t="s">
        <v>67</v>
      </c>
      <c r="K3043" t="s">
        <v>68</v>
      </c>
      <c r="L3043" t="s">
        <v>2058</v>
      </c>
      <c r="M3043" t="s">
        <v>2059</v>
      </c>
      <c r="N3043">
        <v>0</v>
      </c>
      <c r="O3043">
        <v>0</v>
      </c>
      <c r="P3043">
        <v>0</v>
      </c>
      <c r="Q3043">
        <v>24480</v>
      </c>
      <c r="R3043">
        <v>0</v>
      </c>
      <c r="S3043">
        <v>0</v>
      </c>
      <c r="T3043">
        <v>0</v>
      </c>
      <c r="U3043">
        <v>0</v>
      </c>
      <c r="V3043">
        <v>0</v>
      </c>
      <c r="W3043">
        <v>0</v>
      </c>
      <c r="X3043">
        <v>0</v>
      </c>
      <c r="Y3043">
        <v>0</v>
      </c>
      <c r="Z3043">
        <v>0</v>
      </c>
      <c r="AA3043">
        <v>0</v>
      </c>
      <c r="AB3043">
        <v>0</v>
      </c>
      <c r="AC3043">
        <v>0</v>
      </c>
      <c r="AD3043">
        <v>0</v>
      </c>
      <c r="AE3043">
        <v>0</v>
      </c>
      <c r="AF3043">
        <v>0</v>
      </c>
      <c r="AG3043" t="s">
        <v>413</v>
      </c>
      <c r="AH3043" s="21" t="str">
        <f t="shared" si="94"/>
        <v>YT21</v>
      </c>
      <c r="AI3043" s="21">
        <v>345.36</v>
      </c>
      <c r="AJ3043" s="21">
        <f t="shared" si="95"/>
        <v>100</v>
      </c>
      <c r="AK3043" s="21" t="s">
        <v>2060</v>
      </c>
      <c r="AL3043" t="s">
        <v>70</v>
      </c>
      <c r="AM3043" s="26" t="s">
        <v>38</v>
      </c>
      <c r="AN3043" t="s">
        <v>2031</v>
      </c>
    </row>
    <row r="3044" spans="1:40" ht="15" hidden="1" thickTop="1" x14ac:dyDescent="0.35">
      <c r="A3044" t="s">
        <v>2110</v>
      </c>
      <c r="B3044" t="s">
        <v>2113</v>
      </c>
      <c r="C3044" t="s">
        <v>117</v>
      </c>
      <c r="D3044" t="s">
        <v>2109</v>
      </c>
      <c r="E3044" t="s">
        <v>560</v>
      </c>
      <c r="F3044">
        <v>1</v>
      </c>
      <c r="G3044" t="s">
        <v>2055</v>
      </c>
      <c r="H3044" t="s">
        <v>2056</v>
      </c>
      <c r="I3044" t="s">
        <v>2057</v>
      </c>
      <c r="J3044" t="s">
        <v>67</v>
      </c>
      <c r="K3044" t="s">
        <v>68</v>
      </c>
      <c r="L3044" t="s">
        <v>2058</v>
      </c>
      <c r="M3044" t="s">
        <v>2059</v>
      </c>
      <c r="N3044">
        <v>6</v>
      </c>
      <c r="O3044">
        <v>233</v>
      </c>
      <c r="P3044">
        <v>0.95</v>
      </c>
      <c r="Q3044">
        <v>24480</v>
      </c>
      <c r="R3044">
        <v>6</v>
      </c>
      <c r="S3044">
        <v>233</v>
      </c>
      <c r="T3044">
        <v>0.95</v>
      </c>
      <c r="U3044">
        <v>0</v>
      </c>
      <c r="V3044">
        <v>0</v>
      </c>
      <c r="W3044">
        <v>0</v>
      </c>
      <c r="X3044">
        <v>0</v>
      </c>
      <c r="Y3044">
        <v>0</v>
      </c>
      <c r="Z3044">
        <v>0</v>
      </c>
      <c r="AA3044">
        <v>0</v>
      </c>
      <c r="AB3044">
        <v>0</v>
      </c>
      <c r="AC3044">
        <v>0</v>
      </c>
      <c r="AD3044">
        <v>0</v>
      </c>
      <c r="AE3044">
        <v>0</v>
      </c>
      <c r="AF3044">
        <v>0</v>
      </c>
      <c r="AG3044" t="s">
        <v>414</v>
      </c>
      <c r="AH3044" s="21" t="str">
        <f t="shared" si="94"/>
        <v>YT21</v>
      </c>
      <c r="AI3044" s="21">
        <v>345.36</v>
      </c>
      <c r="AJ3044" s="21">
        <f t="shared" si="95"/>
        <v>99.048202614379079</v>
      </c>
      <c r="AK3044" s="21" t="s">
        <v>2063</v>
      </c>
      <c r="AL3044" t="s">
        <v>70</v>
      </c>
      <c r="AM3044" s="26" t="s">
        <v>38</v>
      </c>
      <c r="AN3044" t="s">
        <v>2030</v>
      </c>
    </row>
    <row r="3045" spans="1:40" ht="15" hidden="1" thickTop="1" x14ac:dyDescent="0.35">
      <c r="A3045" t="s">
        <v>2112</v>
      </c>
      <c r="B3045" t="s">
        <v>2115</v>
      </c>
      <c r="C3045" t="s">
        <v>117</v>
      </c>
      <c r="D3045" t="s">
        <v>2109</v>
      </c>
      <c r="E3045" t="s">
        <v>560</v>
      </c>
      <c r="F3045">
        <v>1</v>
      </c>
      <c r="G3045" t="s">
        <v>2055</v>
      </c>
      <c r="H3045" t="s">
        <v>2056</v>
      </c>
      <c r="I3045" t="s">
        <v>2057</v>
      </c>
      <c r="J3045" t="s">
        <v>67</v>
      </c>
      <c r="K3045" t="s">
        <v>68</v>
      </c>
      <c r="L3045" t="s">
        <v>2058</v>
      </c>
      <c r="M3045" t="s">
        <v>2059</v>
      </c>
      <c r="N3045">
        <v>2</v>
      </c>
      <c r="O3045">
        <v>72</v>
      </c>
      <c r="P3045">
        <v>0.28999999999999998</v>
      </c>
      <c r="Q3045">
        <v>24480</v>
      </c>
      <c r="R3045">
        <v>2</v>
      </c>
      <c r="S3045">
        <v>72</v>
      </c>
      <c r="T3045">
        <v>0.28999999999999998</v>
      </c>
      <c r="U3045">
        <v>0</v>
      </c>
      <c r="V3045">
        <v>0</v>
      </c>
      <c r="W3045">
        <v>0</v>
      </c>
      <c r="X3045">
        <v>0</v>
      </c>
      <c r="Y3045">
        <v>0</v>
      </c>
      <c r="Z3045">
        <v>0</v>
      </c>
      <c r="AA3045">
        <v>0</v>
      </c>
      <c r="AB3045">
        <v>0</v>
      </c>
      <c r="AC3045">
        <v>0</v>
      </c>
      <c r="AD3045">
        <v>0</v>
      </c>
      <c r="AE3045">
        <v>0</v>
      </c>
      <c r="AF3045">
        <v>0</v>
      </c>
      <c r="AG3045" t="s">
        <v>415</v>
      </c>
      <c r="AH3045" s="21" t="str">
        <f t="shared" si="94"/>
        <v>YT21</v>
      </c>
      <c r="AI3045" s="21">
        <v>345.36</v>
      </c>
      <c r="AJ3045" s="21">
        <f t="shared" si="95"/>
        <v>99.705882352941174</v>
      </c>
      <c r="AK3045" s="21" t="s">
        <v>2060</v>
      </c>
      <c r="AL3045" t="s">
        <v>70</v>
      </c>
      <c r="AM3045" s="26" t="s">
        <v>38</v>
      </c>
      <c r="AN3045" t="s">
        <v>2031</v>
      </c>
    </row>
    <row r="3046" spans="1:40" ht="15" hidden="1" thickTop="1" x14ac:dyDescent="0.35">
      <c r="A3046" t="s">
        <v>2114</v>
      </c>
      <c r="B3046" t="s">
        <v>14532</v>
      </c>
      <c r="C3046" t="s">
        <v>6141</v>
      </c>
      <c r="D3046" t="s">
        <v>6143</v>
      </c>
      <c r="E3046" t="s">
        <v>47</v>
      </c>
      <c r="F3046">
        <v>1</v>
      </c>
      <c r="G3046" t="s">
        <v>2055</v>
      </c>
      <c r="H3046" t="s">
        <v>2056</v>
      </c>
      <c r="I3046" t="s">
        <v>2076</v>
      </c>
      <c r="J3046" t="s">
        <v>6143</v>
      </c>
      <c r="K3046" t="s">
        <v>42</v>
      </c>
      <c r="L3046" t="s">
        <v>2058</v>
      </c>
      <c r="M3046" t="s">
        <v>2059</v>
      </c>
      <c r="N3046">
        <v>10</v>
      </c>
      <c r="O3046">
        <v>413</v>
      </c>
      <c r="P3046">
        <v>1.69</v>
      </c>
      <c r="Q3046">
        <v>24480</v>
      </c>
      <c r="R3046">
        <v>4</v>
      </c>
      <c r="S3046">
        <v>123</v>
      </c>
      <c r="T3046">
        <v>0.5</v>
      </c>
      <c r="U3046">
        <v>6</v>
      </c>
      <c r="V3046">
        <v>290</v>
      </c>
      <c r="W3046">
        <v>1.18</v>
      </c>
      <c r="X3046">
        <v>0</v>
      </c>
      <c r="Y3046">
        <v>0</v>
      </c>
      <c r="Z3046">
        <v>0</v>
      </c>
      <c r="AA3046">
        <v>0</v>
      </c>
      <c r="AB3046">
        <v>0</v>
      </c>
      <c r="AC3046">
        <v>0</v>
      </c>
      <c r="AD3046">
        <v>0</v>
      </c>
      <c r="AE3046">
        <v>0</v>
      </c>
      <c r="AF3046">
        <v>0</v>
      </c>
      <c r="AG3046" t="s">
        <v>14533</v>
      </c>
      <c r="AH3046" s="21" t="str">
        <f t="shared" si="94"/>
        <v>YK21</v>
      </c>
      <c r="AI3046" s="21">
        <v>345.36</v>
      </c>
      <c r="AJ3046" s="21">
        <f t="shared" si="95"/>
        <v>98.312908496732021</v>
      </c>
      <c r="AK3046" s="21" t="s">
        <v>2063</v>
      </c>
      <c r="AL3046" t="s">
        <v>6143</v>
      </c>
      <c r="AM3046" s="26" t="s">
        <v>38</v>
      </c>
      <c r="AN3046" t="s">
        <v>2030</v>
      </c>
    </row>
    <row r="3047" spans="1:40" ht="15" hidden="1" thickTop="1" x14ac:dyDescent="0.35">
      <c r="A3047" t="s">
        <v>2989</v>
      </c>
      <c r="B3047" t="s">
        <v>14534</v>
      </c>
      <c r="C3047" t="s">
        <v>6141</v>
      </c>
      <c r="D3047" t="s">
        <v>6143</v>
      </c>
      <c r="E3047" t="s">
        <v>47</v>
      </c>
      <c r="F3047">
        <v>1</v>
      </c>
      <c r="G3047" t="s">
        <v>2055</v>
      </c>
      <c r="H3047" t="s">
        <v>2056</v>
      </c>
      <c r="I3047" t="s">
        <v>2076</v>
      </c>
      <c r="J3047" t="s">
        <v>6143</v>
      </c>
      <c r="K3047" t="s">
        <v>42</v>
      </c>
      <c r="L3047" t="s">
        <v>2058</v>
      </c>
      <c r="M3047" t="s">
        <v>2059</v>
      </c>
      <c r="N3047">
        <v>9</v>
      </c>
      <c r="O3047">
        <v>330</v>
      </c>
      <c r="P3047">
        <v>1.35</v>
      </c>
      <c r="Q3047">
        <v>24480</v>
      </c>
      <c r="R3047">
        <v>2</v>
      </c>
      <c r="S3047">
        <v>65</v>
      </c>
      <c r="T3047">
        <v>0.27</v>
      </c>
      <c r="U3047">
        <v>7</v>
      </c>
      <c r="V3047">
        <v>265</v>
      </c>
      <c r="W3047">
        <v>1.08</v>
      </c>
      <c r="X3047">
        <v>0</v>
      </c>
      <c r="Y3047">
        <v>0</v>
      </c>
      <c r="Z3047">
        <v>0</v>
      </c>
      <c r="AA3047">
        <v>0</v>
      </c>
      <c r="AB3047">
        <v>0</v>
      </c>
      <c r="AC3047">
        <v>0</v>
      </c>
      <c r="AD3047">
        <v>0</v>
      </c>
      <c r="AE3047">
        <v>0</v>
      </c>
      <c r="AF3047">
        <v>0</v>
      </c>
      <c r="AG3047" t="s">
        <v>14535</v>
      </c>
      <c r="AH3047" s="21" t="str">
        <f t="shared" si="94"/>
        <v>YK21</v>
      </c>
      <c r="AI3047" s="21">
        <v>345.36</v>
      </c>
      <c r="AJ3047" s="21">
        <f t="shared" si="95"/>
        <v>98.651960784313729</v>
      </c>
      <c r="AK3047" s="21" t="s">
        <v>2063</v>
      </c>
      <c r="AL3047" t="s">
        <v>6143</v>
      </c>
      <c r="AM3047" s="26" t="s">
        <v>38</v>
      </c>
      <c r="AN3047" t="s">
        <v>2031</v>
      </c>
    </row>
    <row r="3048" spans="1:40" ht="15" hidden="1" thickTop="1" x14ac:dyDescent="0.35">
      <c r="A3048" t="s">
        <v>2992</v>
      </c>
      <c r="B3048" t="s">
        <v>14536</v>
      </c>
      <c r="C3048" t="s">
        <v>6141</v>
      </c>
      <c r="D3048" t="s">
        <v>6143</v>
      </c>
      <c r="E3048" t="s">
        <v>47</v>
      </c>
      <c r="F3048">
        <v>1</v>
      </c>
      <c r="G3048" t="s">
        <v>2055</v>
      </c>
      <c r="H3048" t="s">
        <v>2056</v>
      </c>
      <c r="I3048" t="s">
        <v>2076</v>
      </c>
      <c r="J3048" t="s">
        <v>6143</v>
      </c>
      <c r="K3048" t="s">
        <v>42</v>
      </c>
      <c r="L3048" t="s">
        <v>2058</v>
      </c>
      <c r="M3048" t="s">
        <v>2059</v>
      </c>
      <c r="N3048">
        <v>7</v>
      </c>
      <c r="O3048">
        <v>343</v>
      </c>
      <c r="P3048">
        <v>1.4</v>
      </c>
      <c r="Q3048">
        <v>24480</v>
      </c>
      <c r="R3048">
        <v>2</v>
      </c>
      <c r="S3048">
        <v>79</v>
      </c>
      <c r="T3048">
        <v>0.32</v>
      </c>
      <c r="U3048">
        <v>5</v>
      </c>
      <c r="V3048">
        <v>264</v>
      </c>
      <c r="W3048">
        <v>1.08</v>
      </c>
      <c r="X3048">
        <v>0</v>
      </c>
      <c r="Y3048">
        <v>0</v>
      </c>
      <c r="Z3048">
        <v>0</v>
      </c>
      <c r="AA3048">
        <v>0</v>
      </c>
      <c r="AB3048">
        <v>0</v>
      </c>
      <c r="AC3048">
        <v>0</v>
      </c>
      <c r="AD3048">
        <v>0</v>
      </c>
      <c r="AE3048">
        <v>0</v>
      </c>
      <c r="AF3048">
        <v>0</v>
      </c>
      <c r="AG3048" t="s">
        <v>14537</v>
      </c>
      <c r="AH3048" s="21" t="str">
        <f t="shared" si="94"/>
        <v>YK21</v>
      </c>
      <c r="AI3048" s="21">
        <v>345.36</v>
      </c>
      <c r="AJ3048" s="21">
        <f t="shared" si="95"/>
        <v>98.598856209150327</v>
      </c>
      <c r="AK3048" s="21" t="s">
        <v>2063</v>
      </c>
      <c r="AL3048" t="s">
        <v>6143</v>
      </c>
      <c r="AM3048" s="26" t="s">
        <v>38</v>
      </c>
      <c r="AN3048" t="s">
        <v>2030</v>
      </c>
    </row>
    <row r="3049" spans="1:40" ht="15" hidden="1" thickTop="1" x14ac:dyDescent="0.35">
      <c r="A3049" t="s">
        <v>2995</v>
      </c>
      <c r="B3049" t="s">
        <v>14538</v>
      </c>
      <c r="C3049" t="s">
        <v>6141</v>
      </c>
      <c r="D3049" t="s">
        <v>6143</v>
      </c>
      <c r="E3049" t="s">
        <v>47</v>
      </c>
      <c r="F3049">
        <v>1</v>
      </c>
      <c r="G3049" t="s">
        <v>2055</v>
      </c>
      <c r="H3049" t="s">
        <v>2056</v>
      </c>
      <c r="I3049" t="s">
        <v>2076</v>
      </c>
      <c r="J3049" t="s">
        <v>6143</v>
      </c>
      <c r="K3049" t="s">
        <v>42</v>
      </c>
      <c r="L3049" t="s">
        <v>2058</v>
      </c>
      <c r="M3049" t="s">
        <v>2059</v>
      </c>
      <c r="N3049">
        <v>7</v>
      </c>
      <c r="O3049">
        <v>240</v>
      </c>
      <c r="P3049">
        <v>0.98</v>
      </c>
      <c r="Q3049">
        <v>24480</v>
      </c>
      <c r="R3049">
        <v>3</v>
      </c>
      <c r="S3049">
        <v>89</v>
      </c>
      <c r="T3049">
        <v>0.36</v>
      </c>
      <c r="U3049">
        <v>3</v>
      </c>
      <c r="V3049">
        <v>125</v>
      </c>
      <c r="W3049">
        <v>0.51</v>
      </c>
      <c r="X3049">
        <v>1</v>
      </c>
      <c r="Y3049">
        <v>26</v>
      </c>
      <c r="Z3049">
        <v>0.11</v>
      </c>
      <c r="AA3049">
        <v>0</v>
      </c>
      <c r="AB3049">
        <v>0</v>
      </c>
      <c r="AC3049">
        <v>0</v>
      </c>
      <c r="AD3049">
        <v>0</v>
      </c>
      <c r="AE3049">
        <v>0</v>
      </c>
      <c r="AF3049">
        <v>0</v>
      </c>
      <c r="AG3049" t="s">
        <v>14539</v>
      </c>
      <c r="AH3049" s="21" t="str">
        <f t="shared" si="94"/>
        <v>YK21</v>
      </c>
      <c r="AI3049" s="21">
        <v>345.36</v>
      </c>
      <c r="AJ3049" s="21">
        <f t="shared" si="95"/>
        <v>99.019607843137251</v>
      </c>
      <c r="AK3049" s="21" t="s">
        <v>2063</v>
      </c>
      <c r="AL3049" t="s">
        <v>6143</v>
      </c>
      <c r="AM3049" s="26" t="s">
        <v>38</v>
      </c>
      <c r="AN3049" t="s">
        <v>2030</v>
      </c>
    </row>
    <row r="3050" spans="1:40" ht="15" hidden="1" thickTop="1" x14ac:dyDescent="0.35">
      <c r="A3050" t="s">
        <v>3001</v>
      </c>
      <c r="B3050" t="s">
        <v>14540</v>
      </c>
      <c r="C3050" t="s">
        <v>3093</v>
      </c>
      <c r="D3050" t="s">
        <v>14541</v>
      </c>
      <c r="E3050" t="s">
        <v>88</v>
      </c>
      <c r="F3050">
        <v>1</v>
      </c>
      <c r="G3050" t="s">
        <v>2055</v>
      </c>
      <c r="H3050" t="s">
        <v>2056</v>
      </c>
      <c r="I3050" t="s">
        <v>2076</v>
      </c>
      <c r="J3050" t="s">
        <v>3095</v>
      </c>
      <c r="K3050" t="s">
        <v>63</v>
      </c>
      <c r="L3050" t="s">
        <v>2058</v>
      </c>
      <c r="M3050" t="s">
        <v>2059</v>
      </c>
      <c r="N3050">
        <v>12</v>
      </c>
      <c r="O3050">
        <v>617</v>
      </c>
      <c r="P3050">
        <v>2.52</v>
      </c>
      <c r="Q3050">
        <v>24480</v>
      </c>
      <c r="R3050">
        <v>2</v>
      </c>
      <c r="S3050">
        <v>97</v>
      </c>
      <c r="T3050">
        <v>0.4</v>
      </c>
      <c r="U3050">
        <v>10</v>
      </c>
      <c r="V3050">
        <v>520</v>
      </c>
      <c r="W3050">
        <v>2.12</v>
      </c>
      <c r="X3050">
        <v>0</v>
      </c>
      <c r="Y3050">
        <v>0</v>
      </c>
      <c r="Z3050">
        <v>0</v>
      </c>
      <c r="AA3050">
        <v>0</v>
      </c>
      <c r="AB3050">
        <v>0</v>
      </c>
      <c r="AC3050">
        <v>0</v>
      </c>
      <c r="AD3050">
        <v>0</v>
      </c>
      <c r="AE3050">
        <v>0</v>
      </c>
      <c r="AF3050">
        <v>0</v>
      </c>
      <c r="AG3050" t="s">
        <v>14542</v>
      </c>
      <c r="AH3050" s="21" t="str">
        <f t="shared" si="94"/>
        <v>YO52</v>
      </c>
      <c r="AI3050" s="21">
        <v>345.36</v>
      </c>
      <c r="AJ3050" s="21">
        <f t="shared" si="95"/>
        <v>97.479575163398692</v>
      </c>
      <c r="AK3050" s="21" t="s">
        <v>2063</v>
      </c>
      <c r="AL3050" t="s">
        <v>3097</v>
      </c>
      <c r="AM3050" s="26" t="s">
        <v>38</v>
      </c>
      <c r="AN3050" t="s">
        <v>2031</v>
      </c>
    </row>
    <row r="3051" spans="1:40" ht="15" hidden="1" thickTop="1" x14ac:dyDescent="0.35">
      <c r="A3051" t="s">
        <v>3009</v>
      </c>
      <c r="B3051" t="s">
        <v>14543</v>
      </c>
      <c r="C3051" t="s">
        <v>3093</v>
      </c>
      <c r="D3051" t="s">
        <v>14544</v>
      </c>
      <c r="E3051" t="s">
        <v>88</v>
      </c>
      <c r="F3051">
        <v>1</v>
      </c>
      <c r="G3051" t="s">
        <v>2055</v>
      </c>
      <c r="H3051" t="s">
        <v>2056</v>
      </c>
      <c r="I3051" t="s">
        <v>2076</v>
      </c>
      <c r="J3051" t="s">
        <v>3095</v>
      </c>
      <c r="K3051" t="s">
        <v>63</v>
      </c>
      <c r="L3051" t="s">
        <v>2058</v>
      </c>
      <c r="M3051" t="s">
        <v>2059</v>
      </c>
      <c r="N3051">
        <v>15</v>
      </c>
      <c r="O3051">
        <v>766</v>
      </c>
      <c r="P3051">
        <v>3.13</v>
      </c>
      <c r="Q3051">
        <v>24480</v>
      </c>
      <c r="R3051">
        <v>4</v>
      </c>
      <c r="S3051">
        <v>212</v>
      </c>
      <c r="T3051">
        <v>0.87</v>
      </c>
      <c r="U3051">
        <v>9</v>
      </c>
      <c r="V3051">
        <v>534</v>
      </c>
      <c r="W3051">
        <v>2.1800000000000002</v>
      </c>
      <c r="X3051">
        <v>0</v>
      </c>
      <c r="Y3051">
        <v>0</v>
      </c>
      <c r="Z3051">
        <v>0</v>
      </c>
      <c r="AA3051">
        <v>2</v>
      </c>
      <c r="AB3051">
        <v>20</v>
      </c>
      <c r="AC3051">
        <v>0.08</v>
      </c>
      <c r="AD3051">
        <v>0</v>
      </c>
      <c r="AE3051">
        <v>0</v>
      </c>
      <c r="AF3051">
        <v>0</v>
      </c>
      <c r="AG3051" t="s">
        <v>14545</v>
      </c>
      <c r="AH3051" s="21" t="str">
        <f t="shared" si="94"/>
        <v>YO52</v>
      </c>
      <c r="AI3051" s="21">
        <v>345.36</v>
      </c>
      <c r="AJ3051" s="21">
        <f t="shared" si="95"/>
        <v>96.870915032679733</v>
      </c>
      <c r="AK3051" s="21" t="s">
        <v>2063</v>
      </c>
      <c r="AL3051" t="s">
        <v>3097</v>
      </c>
      <c r="AM3051" s="26" t="s">
        <v>38</v>
      </c>
      <c r="AN3051" t="s">
        <v>2031</v>
      </c>
    </row>
    <row r="3052" spans="1:40" ht="15" hidden="1" thickTop="1" x14ac:dyDescent="0.35">
      <c r="A3052" t="s">
        <v>3015</v>
      </c>
      <c r="B3052" t="s">
        <v>14546</v>
      </c>
      <c r="C3052" t="s">
        <v>3093</v>
      </c>
      <c r="D3052" t="s">
        <v>14547</v>
      </c>
      <c r="E3052" t="s">
        <v>88</v>
      </c>
      <c r="F3052">
        <v>1</v>
      </c>
      <c r="G3052" t="s">
        <v>2055</v>
      </c>
      <c r="H3052" t="s">
        <v>2056</v>
      </c>
      <c r="I3052" t="s">
        <v>2076</v>
      </c>
      <c r="J3052" t="s">
        <v>3095</v>
      </c>
      <c r="K3052" t="s">
        <v>63</v>
      </c>
      <c r="L3052" t="s">
        <v>2058</v>
      </c>
      <c r="M3052" t="s">
        <v>2059</v>
      </c>
      <c r="N3052">
        <v>16</v>
      </c>
      <c r="O3052">
        <v>655</v>
      </c>
      <c r="P3052">
        <v>2.68</v>
      </c>
      <c r="Q3052">
        <v>24480</v>
      </c>
      <c r="R3052">
        <v>6</v>
      </c>
      <c r="S3052">
        <v>259</v>
      </c>
      <c r="T3052">
        <v>1.06</v>
      </c>
      <c r="U3052">
        <v>10</v>
      </c>
      <c r="V3052">
        <v>396</v>
      </c>
      <c r="W3052">
        <v>1.62</v>
      </c>
      <c r="X3052">
        <v>0</v>
      </c>
      <c r="Y3052">
        <v>0</v>
      </c>
      <c r="Z3052">
        <v>0</v>
      </c>
      <c r="AA3052">
        <v>0</v>
      </c>
      <c r="AB3052">
        <v>0</v>
      </c>
      <c r="AC3052">
        <v>0</v>
      </c>
      <c r="AD3052">
        <v>0</v>
      </c>
      <c r="AE3052">
        <v>0</v>
      </c>
      <c r="AF3052">
        <v>0</v>
      </c>
      <c r="AG3052" t="s">
        <v>14548</v>
      </c>
      <c r="AH3052" s="21" t="str">
        <f t="shared" si="94"/>
        <v>YO52</v>
      </c>
      <c r="AI3052" s="21">
        <v>345.36</v>
      </c>
      <c r="AJ3052" s="21">
        <f t="shared" si="95"/>
        <v>97.324346405228752</v>
      </c>
      <c r="AK3052" s="21" t="s">
        <v>2063</v>
      </c>
      <c r="AL3052" t="s">
        <v>3097</v>
      </c>
      <c r="AM3052" s="26" t="s">
        <v>38</v>
      </c>
      <c r="AN3052" t="s">
        <v>2031</v>
      </c>
    </row>
    <row r="3053" spans="1:40" ht="15" hidden="1" thickTop="1" x14ac:dyDescent="0.35">
      <c r="A3053" t="s">
        <v>3019</v>
      </c>
      <c r="B3053" t="s">
        <v>14549</v>
      </c>
      <c r="C3053" t="s">
        <v>3465</v>
      </c>
      <c r="D3053" t="s">
        <v>14550</v>
      </c>
      <c r="E3053" t="s">
        <v>3462</v>
      </c>
      <c r="F3053">
        <v>1</v>
      </c>
      <c r="G3053" t="s">
        <v>2600</v>
      </c>
      <c r="H3053" t="s">
        <v>2577</v>
      </c>
      <c r="I3053" t="s">
        <v>2076</v>
      </c>
      <c r="J3053" t="s">
        <v>2692</v>
      </c>
      <c r="K3053" t="s">
        <v>2635</v>
      </c>
      <c r="L3053" t="s">
        <v>2058</v>
      </c>
      <c r="M3053" t="s">
        <v>2059</v>
      </c>
      <c r="N3053">
        <v>5</v>
      </c>
      <c r="O3053">
        <v>114</v>
      </c>
      <c r="P3053">
        <v>0.47</v>
      </c>
      <c r="Q3053">
        <v>24480</v>
      </c>
      <c r="R3053">
        <v>2</v>
      </c>
      <c r="S3053">
        <v>41</v>
      </c>
      <c r="T3053">
        <v>0.17</v>
      </c>
      <c r="U3053">
        <v>3</v>
      </c>
      <c r="V3053">
        <v>73</v>
      </c>
      <c r="W3053">
        <v>0.3</v>
      </c>
      <c r="X3053">
        <v>0</v>
      </c>
      <c r="Y3053">
        <v>0</v>
      </c>
      <c r="Z3053">
        <v>0</v>
      </c>
      <c r="AA3053">
        <v>0</v>
      </c>
      <c r="AB3053">
        <v>0</v>
      </c>
      <c r="AC3053">
        <v>0</v>
      </c>
      <c r="AD3053">
        <v>0</v>
      </c>
      <c r="AE3053">
        <v>0</v>
      </c>
      <c r="AF3053">
        <v>0</v>
      </c>
      <c r="AG3053" t="s">
        <v>14551</v>
      </c>
      <c r="AH3053" s="21" t="str">
        <f t="shared" si="94"/>
        <v>YR25</v>
      </c>
      <c r="AI3053" s="21">
        <v>345.36</v>
      </c>
      <c r="AJ3053" s="21">
        <f t="shared" si="95"/>
        <v>99.534313725490193</v>
      </c>
      <c r="AK3053" s="21" t="s">
        <v>2060</v>
      </c>
      <c r="AL3053" t="s">
        <v>2581</v>
      </c>
      <c r="AM3053" s="26" t="s">
        <v>38</v>
      </c>
      <c r="AN3053" t="s">
        <v>2032</v>
      </c>
    </row>
    <row r="3054" spans="1:40" ht="15" hidden="1" thickTop="1" x14ac:dyDescent="0.35">
      <c r="A3054" t="s">
        <v>3024</v>
      </c>
      <c r="B3054" t="s">
        <v>14552</v>
      </c>
      <c r="C3054" t="s">
        <v>4067</v>
      </c>
      <c r="D3054" t="s">
        <v>14553</v>
      </c>
      <c r="E3054" t="s">
        <v>2575</v>
      </c>
      <c r="F3054">
        <v>1</v>
      </c>
      <c r="G3054" t="s">
        <v>2600</v>
      </c>
      <c r="H3054" t="s">
        <v>2577</v>
      </c>
      <c r="I3054" t="s">
        <v>2076</v>
      </c>
      <c r="J3054" t="s">
        <v>2699</v>
      </c>
      <c r="K3054" t="s">
        <v>2579</v>
      </c>
      <c r="L3054" t="s">
        <v>2058</v>
      </c>
      <c r="M3054" t="s">
        <v>2059</v>
      </c>
      <c r="N3054">
        <v>2</v>
      </c>
      <c r="O3054">
        <v>21</v>
      </c>
      <c r="P3054">
        <v>0.09</v>
      </c>
      <c r="Q3054">
        <v>24480</v>
      </c>
      <c r="R3054">
        <v>1</v>
      </c>
      <c r="S3054">
        <v>1</v>
      </c>
      <c r="T3054">
        <v>0</v>
      </c>
      <c r="U3054">
        <v>1</v>
      </c>
      <c r="V3054">
        <v>20</v>
      </c>
      <c r="W3054">
        <v>0.08</v>
      </c>
      <c r="X3054">
        <v>0</v>
      </c>
      <c r="Y3054">
        <v>0</v>
      </c>
      <c r="Z3054">
        <v>0</v>
      </c>
      <c r="AA3054">
        <v>0</v>
      </c>
      <c r="AB3054">
        <v>0</v>
      </c>
      <c r="AC3054">
        <v>0</v>
      </c>
      <c r="AD3054">
        <v>0</v>
      </c>
      <c r="AE3054">
        <v>0</v>
      </c>
      <c r="AF3054">
        <v>0</v>
      </c>
      <c r="AG3054" t="s">
        <v>14554</v>
      </c>
      <c r="AH3054" s="21" t="str">
        <f t="shared" si="94"/>
        <v>YR25</v>
      </c>
      <c r="AI3054" s="21">
        <v>345.36</v>
      </c>
      <c r="AJ3054" s="21">
        <f t="shared" si="95"/>
        <v>99.914215686274517</v>
      </c>
      <c r="AK3054" s="21" t="s">
        <v>2060</v>
      </c>
      <c r="AL3054" t="s">
        <v>2581</v>
      </c>
      <c r="AM3054" s="26" t="s">
        <v>38</v>
      </c>
      <c r="AN3054" t="s">
        <v>2030</v>
      </c>
    </row>
    <row r="3055" spans="1:40" ht="15" hidden="1" thickTop="1" x14ac:dyDescent="0.35">
      <c r="A3055" t="s">
        <v>3030</v>
      </c>
      <c r="B3055" t="s">
        <v>14555</v>
      </c>
      <c r="C3055" t="s">
        <v>6967</v>
      </c>
      <c r="D3055" t="s">
        <v>14556</v>
      </c>
      <c r="E3055" t="s">
        <v>2646</v>
      </c>
      <c r="F3055">
        <v>1</v>
      </c>
      <c r="G3055" t="s">
        <v>2600</v>
      </c>
      <c r="H3055" t="s">
        <v>2577</v>
      </c>
      <c r="I3055" t="s">
        <v>2076</v>
      </c>
      <c r="J3055" t="s">
        <v>2647</v>
      </c>
      <c r="K3055" t="s">
        <v>2602</v>
      </c>
      <c r="L3055" t="s">
        <v>2058</v>
      </c>
      <c r="M3055" t="s">
        <v>2059</v>
      </c>
      <c r="N3055">
        <v>3</v>
      </c>
      <c r="O3055">
        <v>65</v>
      </c>
      <c r="P3055">
        <v>0.27</v>
      </c>
      <c r="Q3055">
        <v>24480</v>
      </c>
      <c r="R3055">
        <v>1</v>
      </c>
      <c r="S3055">
        <v>33</v>
      </c>
      <c r="T3055">
        <v>0.13</v>
      </c>
      <c r="U3055">
        <v>2</v>
      </c>
      <c r="V3055">
        <v>32</v>
      </c>
      <c r="W3055">
        <v>0.13</v>
      </c>
      <c r="X3055">
        <v>0</v>
      </c>
      <c r="Y3055">
        <v>0</v>
      </c>
      <c r="Z3055">
        <v>0</v>
      </c>
      <c r="AA3055">
        <v>0</v>
      </c>
      <c r="AB3055">
        <v>0</v>
      </c>
      <c r="AC3055">
        <v>0</v>
      </c>
      <c r="AD3055">
        <v>0</v>
      </c>
      <c r="AE3055">
        <v>0</v>
      </c>
      <c r="AF3055">
        <v>0</v>
      </c>
      <c r="AG3055" t="s">
        <v>14557</v>
      </c>
      <c r="AH3055" s="21" t="str">
        <f t="shared" si="94"/>
        <v>YK20</v>
      </c>
      <c r="AI3055" s="21">
        <v>345.36</v>
      </c>
      <c r="AJ3055" s="21">
        <f t="shared" si="95"/>
        <v>99.734477124183002</v>
      </c>
      <c r="AK3055" s="21" t="s">
        <v>2060</v>
      </c>
      <c r="AL3055" t="s">
        <v>2551</v>
      </c>
      <c r="AM3055" s="26" t="s">
        <v>38</v>
      </c>
      <c r="AN3055" t="s">
        <v>2033</v>
      </c>
    </row>
    <row r="3056" spans="1:40" ht="15" hidden="1" thickTop="1" x14ac:dyDescent="0.35">
      <c r="A3056" t="s">
        <v>3036</v>
      </c>
      <c r="B3056" t="s">
        <v>14558</v>
      </c>
      <c r="C3056" t="s">
        <v>5707</v>
      </c>
      <c r="D3056" t="s">
        <v>14559</v>
      </c>
      <c r="E3056" t="s">
        <v>2608</v>
      </c>
      <c r="F3056">
        <v>1</v>
      </c>
      <c r="G3056" t="s">
        <v>2576</v>
      </c>
      <c r="H3056" t="s">
        <v>2577</v>
      </c>
      <c r="I3056" t="s">
        <v>2076</v>
      </c>
      <c r="J3056" t="s">
        <v>2741</v>
      </c>
      <c r="K3056" t="s">
        <v>2742</v>
      </c>
      <c r="L3056" t="s">
        <v>2058</v>
      </c>
      <c r="M3056" t="s">
        <v>2170</v>
      </c>
      <c r="N3056">
        <v>7</v>
      </c>
      <c r="O3056">
        <v>298</v>
      </c>
      <c r="P3056">
        <v>1.95</v>
      </c>
      <c r="Q3056">
        <v>15300</v>
      </c>
      <c r="R3056">
        <v>2</v>
      </c>
      <c r="S3056">
        <v>84</v>
      </c>
      <c r="T3056">
        <v>0.55000000000000004</v>
      </c>
      <c r="U3056">
        <v>4</v>
      </c>
      <c r="V3056">
        <v>179</v>
      </c>
      <c r="W3056">
        <v>1.17</v>
      </c>
      <c r="X3056">
        <v>0</v>
      </c>
      <c r="Y3056">
        <v>0</v>
      </c>
      <c r="Z3056">
        <v>0</v>
      </c>
      <c r="AA3056">
        <v>1</v>
      </c>
      <c r="AB3056">
        <v>35</v>
      </c>
      <c r="AC3056">
        <v>0.23</v>
      </c>
      <c r="AD3056">
        <v>0</v>
      </c>
      <c r="AE3056">
        <v>0</v>
      </c>
      <c r="AF3056">
        <v>0</v>
      </c>
      <c r="AG3056" t="s">
        <v>14560</v>
      </c>
      <c r="AH3056" s="21" t="str">
        <f t="shared" si="94"/>
        <v>YK20</v>
      </c>
      <c r="AI3056" s="21">
        <v>216</v>
      </c>
      <c r="AJ3056" s="21">
        <f t="shared" si="95"/>
        <v>98.052287581699346</v>
      </c>
      <c r="AK3056" s="21" t="s">
        <v>2063</v>
      </c>
      <c r="AL3056" t="s">
        <v>2613</v>
      </c>
      <c r="AM3056" s="26" t="s">
        <v>38</v>
      </c>
      <c r="AN3056" t="s">
        <v>2030</v>
      </c>
    </row>
    <row r="3057" spans="1:40" ht="15" hidden="1" thickTop="1" x14ac:dyDescent="0.35">
      <c r="A3057" t="s">
        <v>3041</v>
      </c>
      <c r="B3057" t="s">
        <v>14561</v>
      </c>
      <c r="C3057" t="s">
        <v>8244</v>
      </c>
      <c r="D3057" t="s">
        <v>14562</v>
      </c>
      <c r="E3057" t="s">
        <v>2575</v>
      </c>
      <c r="F3057">
        <v>1</v>
      </c>
      <c r="G3057" t="s">
        <v>2576</v>
      </c>
      <c r="H3057" t="s">
        <v>2577</v>
      </c>
      <c r="I3057" t="s">
        <v>2076</v>
      </c>
      <c r="J3057" t="s">
        <v>2858</v>
      </c>
      <c r="K3057" t="s">
        <v>2742</v>
      </c>
      <c r="L3057" t="s">
        <v>2058</v>
      </c>
      <c r="M3057" t="s">
        <v>2170</v>
      </c>
      <c r="N3057">
        <v>5</v>
      </c>
      <c r="O3057">
        <v>130</v>
      </c>
      <c r="P3057">
        <v>0.85</v>
      </c>
      <c r="Q3057">
        <v>15300</v>
      </c>
      <c r="R3057">
        <v>1</v>
      </c>
      <c r="S3057">
        <v>26</v>
      </c>
      <c r="T3057">
        <v>0.17</v>
      </c>
      <c r="U3057">
        <v>3</v>
      </c>
      <c r="V3057">
        <v>76</v>
      </c>
      <c r="W3057">
        <v>0.5</v>
      </c>
      <c r="X3057">
        <v>1</v>
      </c>
      <c r="Y3057">
        <v>28</v>
      </c>
      <c r="Z3057">
        <v>0.18</v>
      </c>
      <c r="AA3057">
        <v>0</v>
      </c>
      <c r="AB3057">
        <v>0</v>
      </c>
      <c r="AC3057">
        <v>0</v>
      </c>
      <c r="AD3057">
        <v>0</v>
      </c>
      <c r="AE3057">
        <v>0</v>
      </c>
      <c r="AF3057">
        <v>0</v>
      </c>
      <c r="AG3057" t="s">
        <v>14563</v>
      </c>
      <c r="AH3057" s="21" t="str">
        <f t="shared" si="94"/>
        <v>YK20</v>
      </c>
      <c r="AI3057" s="21">
        <v>216</v>
      </c>
      <c r="AJ3057" s="21">
        <f t="shared" si="95"/>
        <v>99.150326797385617</v>
      </c>
      <c r="AK3057" s="21" t="s">
        <v>2063</v>
      </c>
      <c r="AL3057" t="s">
        <v>2551</v>
      </c>
      <c r="AM3057" s="26" t="s">
        <v>38</v>
      </c>
      <c r="AN3057" t="s">
        <v>2032</v>
      </c>
    </row>
    <row r="3058" spans="1:40" ht="15" hidden="1" thickTop="1" x14ac:dyDescent="0.35">
      <c r="A3058" t="s">
        <v>3046</v>
      </c>
      <c r="B3058" t="s">
        <v>14564</v>
      </c>
      <c r="C3058" t="s">
        <v>2573</v>
      </c>
      <c r="D3058" t="s">
        <v>14565</v>
      </c>
      <c r="E3058" t="s">
        <v>2575</v>
      </c>
      <c r="F3058">
        <v>1</v>
      </c>
      <c r="G3058" t="s">
        <v>2576</v>
      </c>
      <c r="H3058" t="s">
        <v>2577</v>
      </c>
      <c r="I3058" t="s">
        <v>2057</v>
      </c>
      <c r="J3058" t="s">
        <v>2578</v>
      </c>
      <c r="K3058" t="s">
        <v>2579</v>
      </c>
      <c r="L3058" t="s">
        <v>2058</v>
      </c>
      <c r="M3058" t="s">
        <v>2059</v>
      </c>
      <c r="N3058">
        <v>1</v>
      </c>
      <c r="O3058">
        <v>24</v>
      </c>
      <c r="P3058">
        <v>0.1</v>
      </c>
      <c r="Q3058">
        <v>24480</v>
      </c>
      <c r="R3058">
        <v>1</v>
      </c>
      <c r="S3058">
        <v>24</v>
      </c>
      <c r="T3058">
        <v>0.1</v>
      </c>
      <c r="U3058">
        <v>0</v>
      </c>
      <c r="V3058">
        <v>0</v>
      </c>
      <c r="W3058">
        <v>0</v>
      </c>
      <c r="X3058">
        <v>0</v>
      </c>
      <c r="Y3058">
        <v>0</v>
      </c>
      <c r="Z3058">
        <v>0</v>
      </c>
      <c r="AA3058">
        <v>0</v>
      </c>
      <c r="AB3058">
        <v>0</v>
      </c>
      <c r="AC3058">
        <v>0</v>
      </c>
      <c r="AD3058">
        <v>0</v>
      </c>
      <c r="AE3058">
        <v>0</v>
      </c>
      <c r="AF3058">
        <v>0</v>
      </c>
      <c r="AG3058" t="s">
        <v>14566</v>
      </c>
      <c r="AH3058" s="21" t="str">
        <f t="shared" si="94"/>
        <v>YT21</v>
      </c>
      <c r="AI3058" s="21">
        <v>345.36</v>
      </c>
      <c r="AJ3058" s="21">
        <f t="shared" si="95"/>
        <v>99.901960784313729</v>
      </c>
      <c r="AK3058" s="21" t="s">
        <v>2060</v>
      </c>
      <c r="AL3058" t="s">
        <v>2581</v>
      </c>
      <c r="AM3058" s="26" t="s">
        <v>38</v>
      </c>
      <c r="AN3058" t="s">
        <v>2032</v>
      </c>
    </row>
    <row r="3059" spans="1:40" ht="15" hidden="1" thickTop="1" x14ac:dyDescent="0.35">
      <c r="A3059" t="s">
        <v>3050</v>
      </c>
      <c r="B3059" t="s">
        <v>14567</v>
      </c>
      <c r="C3059" t="s">
        <v>2644</v>
      </c>
      <c r="D3059" t="s">
        <v>14568</v>
      </c>
      <c r="E3059" t="s">
        <v>2646</v>
      </c>
      <c r="F3059">
        <v>1</v>
      </c>
      <c r="G3059" t="s">
        <v>2600</v>
      </c>
      <c r="H3059" t="s">
        <v>2577</v>
      </c>
      <c r="I3059" t="s">
        <v>2076</v>
      </c>
      <c r="J3059" t="s">
        <v>2647</v>
      </c>
      <c r="K3059" t="s">
        <v>2602</v>
      </c>
      <c r="L3059" t="s">
        <v>2058</v>
      </c>
      <c r="M3059" t="s">
        <v>2163</v>
      </c>
      <c r="N3059">
        <v>7</v>
      </c>
      <c r="O3059">
        <v>215</v>
      </c>
      <c r="P3059">
        <v>1.24</v>
      </c>
      <c r="Q3059">
        <v>17340</v>
      </c>
      <c r="R3059">
        <v>1</v>
      </c>
      <c r="S3059">
        <v>21</v>
      </c>
      <c r="T3059">
        <v>0.12</v>
      </c>
      <c r="U3059">
        <v>5</v>
      </c>
      <c r="V3059">
        <v>150</v>
      </c>
      <c r="W3059">
        <v>0.87</v>
      </c>
      <c r="X3059">
        <v>0</v>
      </c>
      <c r="Y3059">
        <v>0</v>
      </c>
      <c r="Z3059">
        <v>0</v>
      </c>
      <c r="AA3059">
        <v>1</v>
      </c>
      <c r="AB3059">
        <v>44</v>
      </c>
      <c r="AC3059">
        <v>0.25</v>
      </c>
      <c r="AD3059">
        <v>0</v>
      </c>
      <c r="AE3059">
        <v>0</v>
      </c>
      <c r="AF3059">
        <v>0</v>
      </c>
      <c r="AG3059" t="s">
        <v>14569</v>
      </c>
      <c r="AH3059" s="21" t="str">
        <f t="shared" si="94"/>
        <v>YK20</v>
      </c>
      <c r="AI3059" s="21">
        <v>244.8</v>
      </c>
      <c r="AJ3059" s="21">
        <f t="shared" si="95"/>
        <v>98.760092272202996</v>
      </c>
      <c r="AK3059" s="21" t="s">
        <v>2063</v>
      </c>
      <c r="AL3059" t="s">
        <v>2551</v>
      </c>
      <c r="AM3059" s="26" t="s">
        <v>38</v>
      </c>
      <c r="AN3059" t="s">
        <v>2032</v>
      </c>
    </row>
    <row r="3060" spans="1:40" ht="15" hidden="1" thickTop="1" x14ac:dyDescent="0.35">
      <c r="A3060" t="s">
        <v>3054</v>
      </c>
      <c r="B3060" t="s">
        <v>14570</v>
      </c>
      <c r="C3060" t="s">
        <v>5396</v>
      </c>
      <c r="D3060" t="s">
        <v>14571</v>
      </c>
      <c r="E3060" t="s">
        <v>146</v>
      </c>
      <c r="F3060">
        <v>1</v>
      </c>
      <c r="G3060" t="s">
        <v>2524</v>
      </c>
      <c r="H3060" t="s">
        <v>2056</v>
      </c>
      <c r="I3060" t="s">
        <v>2076</v>
      </c>
      <c r="J3060" t="s">
        <v>3189</v>
      </c>
      <c r="K3060" t="s">
        <v>62</v>
      </c>
      <c r="L3060" t="s">
        <v>2058</v>
      </c>
      <c r="M3060" t="s">
        <v>2059</v>
      </c>
      <c r="N3060">
        <v>2</v>
      </c>
      <c r="O3060">
        <v>73</v>
      </c>
      <c r="P3060">
        <v>0.3</v>
      </c>
      <c r="Q3060">
        <v>24480</v>
      </c>
      <c r="R3060">
        <v>0</v>
      </c>
      <c r="S3060">
        <v>0</v>
      </c>
      <c r="T3060">
        <v>0</v>
      </c>
      <c r="U3060">
        <v>2</v>
      </c>
      <c r="V3060">
        <v>73</v>
      </c>
      <c r="W3060">
        <v>0.3</v>
      </c>
      <c r="X3060">
        <v>0</v>
      </c>
      <c r="Y3060">
        <v>0</v>
      </c>
      <c r="Z3060">
        <v>0</v>
      </c>
      <c r="AA3060">
        <v>0</v>
      </c>
      <c r="AB3060">
        <v>0</v>
      </c>
      <c r="AC3060">
        <v>0</v>
      </c>
      <c r="AD3060">
        <v>0</v>
      </c>
      <c r="AE3060">
        <v>0</v>
      </c>
      <c r="AF3060">
        <v>0</v>
      </c>
      <c r="AG3060" t="s">
        <v>14572</v>
      </c>
      <c r="AH3060" s="21" t="str">
        <f t="shared" si="94"/>
        <v>YK21</v>
      </c>
      <c r="AI3060" s="21">
        <v>345.36</v>
      </c>
      <c r="AJ3060" s="21">
        <f t="shared" si="95"/>
        <v>99.701797385620921</v>
      </c>
      <c r="AK3060" s="21" t="s">
        <v>2060</v>
      </c>
      <c r="AL3060" t="s">
        <v>2527</v>
      </c>
      <c r="AM3060" s="26" t="s">
        <v>38</v>
      </c>
      <c r="AN3060" t="s">
        <v>2031</v>
      </c>
    </row>
    <row r="3061" spans="1:40" ht="15" hidden="1" thickTop="1" x14ac:dyDescent="0.35">
      <c r="A3061" t="s">
        <v>3061</v>
      </c>
      <c r="B3061" t="s">
        <v>14573</v>
      </c>
      <c r="C3061" t="s">
        <v>5396</v>
      </c>
      <c r="D3061" t="s">
        <v>14571</v>
      </c>
      <c r="E3061" t="s">
        <v>146</v>
      </c>
      <c r="F3061">
        <v>1</v>
      </c>
      <c r="G3061" t="s">
        <v>2524</v>
      </c>
      <c r="H3061" t="s">
        <v>2056</v>
      </c>
      <c r="I3061" t="s">
        <v>2076</v>
      </c>
      <c r="J3061" t="s">
        <v>3189</v>
      </c>
      <c r="K3061" t="s">
        <v>62</v>
      </c>
      <c r="L3061" t="s">
        <v>2058</v>
      </c>
      <c r="M3061" t="s">
        <v>2059</v>
      </c>
      <c r="N3061">
        <v>6</v>
      </c>
      <c r="O3061">
        <v>224</v>
      </c>
      <c r="P3061">
        <v>0.92</v>
      </c>
      <c r="Q3061">
        <v>24480</v>
      </c>
      <c r="R3061">
        <v>3</v>
      </c>
      <c r="S3061">
        <v>102</v>
      </c>
      <c r="T3061">
        <v>0.42</v>
      </c>
      <c r="U3061">
        <v>3</v>
      </c>
      <c r="V3061">
        <v>122</v>
      </c>
      <c r="W3061">
        <v>0.5</v>
      </c>
      <c r="X3061">
        <v>0</v>
      </c>
      <c r="Y3061">
        <v>0</v>
      </c>
      <c r="Z3061">
        <v>0</v>
      </c>
      <c r="AA3061">
        <v>0</v>
      </c>
      <c r="AB3061">
        <v>0</v>
      </c>
      <c r="AC3061">
        <v>0</v>
      </c>
      <c r="AD3061">
        <v>0</v>
      </c>
      <c r="AE3061">
        <v>0</v>
      </c>
      <c r="AF3061">
        <v>0</v>
      </c>
      <c r="AG3061" t="s">
        <v>14574</v>
      </c>
      <c r="AH3061" s="21" t="str">
        <f t="shared" si="94"/>
        <v>YK21</v>
      </c>
      <c r="AI3061" s="21">
        <v>345.36</v>
      </c>
      <c r="AJ3061" s="21">
        <f t="shared" si="95"/>
        <v>99.084967320261441</v>
      </c>
      <c r="AK3061" s="21" t="s">
        <v>2063</v>
      </c>
      <c r="AL3061" t="s">
        <v>2527</v>
      </c>
      <c r="AM3061" s="26" t="s">
        <v>38</v>
      </c>
      <c r="AN3061" t="s">
        <v>2031</v>
      </c>
    </row>
    <row r="3062" spans="1:40" ht="15" hidden="1" thickTop="1" x14ac:dyDescent="0.35">
      <c r="A3062" t="s">
        <v>3065</v>
      </c>
      <c r="B3062" t="s">
        <v>14575</v>
      </c>
      <c r="C3062" t="s">
        <v>5396</v>
      </c>
      <c r="D3062" t="s">
        <v>14571</v>
      </c>
      <c r="E3062" t="s">
        <v>146</v>
      </c>
      <c r="F3062">
        <v>1</v>
      </c>
      <c r="G3062" t="s">
        <v>2524</v>
      </c>
      <c r="H3062" t="s">
        <v>2056</v>
      </c>
      <c r="I3062" t="s">
        <v>2076</v>
      </c>
      <c r="J3062" t="s">
        <v>3189</v>
      </c>
      <c r="K3062" t="s">
        <v>62</v>
      </c>
      <c r="L3062" t="s">
        <v>2058</v>
      </c>
      <c r="M3062" t="s">
        <v>2059</v>
      </c>
      <c r="N3062">
        <v>3</v>
      </c>
      <c r="O3062">
        <v>150</v>
      </c>
      <c r="P3062">
        <v>0.61</v>
      </c>
      <c r="Q3062">
        <v>24480</v>
      </c>
      <c r="R3062">
        <v>1</v>
      </c>
      <c r="S3062">
        <v>34</v>
      </c>
      <c r="T3062">
        <v>0.14000000000000001</v>
      </c>
      <c r="U3062">
        <v>1</v>
      </c>
      <c r="V3062">
        <v>78</v>
      </c>
      <c r="W3062">
        <v>0.32</v>
      </c>
      <c r="X3062">
        <v>0</v>
      </c>
      <c r="Y3062">
        <v>0</v>
      </c>
      <c r="Z3062">
        <v>0</v>
      </c>
      <c r="AA3062">
        <v>1</v>
      </c>
      <c r="AB3062">
        <v>38</v>
      </c>
      <c r="AC3062">
        <v>0.16</v>
      </c>
      <c r="AD3062">
        <v>0</v>
      </c>
      <c r="AE3062">
        <v>0</v>
      </c>
      <c r="AF3062">
        <v>0</v>
      </c>
      <c r="AG3062" t="s">
        <v>14576</v>
      </c>
      <c r="AH3062" s="21" t="str">
        <f t="shared" si="94"/>
        <v>YK21</v>
      </c>
      <c r="AI3062" s="21">
        <v>345.36</v>
      </c>
      <c r="AJ3062" s="21">
        <f t="shared" si="95"/>
        <v>99.387254901960787</v>
      </c>
      <c r="AK3062" s="21" t="s">
        <v>2060</v>
      </c>
      <c r="AL3062" t="s">
        <v>2527</v>
      </c>
      <c r="AM3062" s="26" t="s">
        <v>38</v>
      </c>
      <c r="AN3062" t="s">
        <v>2031</v>
      </c>
    </row>
    <row r="3063" spans="1:40" ht="15" hidden="1" thickTop="1" x14ac:dyDescent="0.35">
      <c r="A3063" t="s">
        <v>3070</v>
      </c>
      <c r="B3063" t="s">
        <v>14577</v>
      </c>
      <c r="C3063" t="s">
        <v>5668</v>
      </c>
      <c r="D3063" t="s">
        <v>14578</v>
      </c>
      <c r="E3063" t="s">
        <v>3013</v>
      </c>
      <c r="F3063">
        <v>1</v>
      </c>
      <c r="G3063" t="s">
        <v>2600</v>
      </c>
      <c r="H3063" t="s">
        <v>2577</v>
      </c>
      <c r="I3063" t="s">
        <v>2057</v>
      </c>
      <c r="J3063" t="s">
        <v>3183</v>
      </c>
      <c r="K3063" t="s">
        <v>2742</v>
      </c>
      <c r="L3063" t="s">
        <v>2058</v>
      </c>
      <c r="M3063" t="s">
        <v>2059</v>
      </c>
      <c r="N3063">
        <v>6</v>
      </c>
      <c r="O3063">
        <v>138</v>
      </c>
      <c r="P3063">
        <v>0.56000000000000005</v>
      </c>
      <c r="Q3063">
        <v>24480</v>
      </c>
      <c r="R3063">
        <v>3</v>
      </c>
      <c r="S3063">
        <v>58</v>
      </c>
      <c r="T3063">
        <v>0.24</v>
      </c>
      <c r="U3063">
        <v>3</v>
      </c>
      <c r="V3063">
        <v>80</v>
      </c>
      <c r="W3063">
        <v>0.33</v>
      </c>
      <c r="X3063">
        <v>0</v>
      </c>
      <c r="Y3063">
        <v>0</v>
      </c>
      <c r="Z3063">
        <v>0</v>
      </c>
      <c r="AA3063">
        <v>0</v>
      </c>
      <c r="AB3063">
        <v>0</v>
      </c>
      <c r="AC3063">
        <v>0</v>
      </c>
      <c r="AD3063">
        <v>0</v>
      </c>
      <c r="AE3063">
        <v>0</v>
      </c>
      <c r="AF3063">
        <v>0</v>
      </c>
      <c r="AG3063" t="s">
        <v>14579</v>
      </c>
      <c r="AH3063" s="21" t="str">
        <f t="shared" si="94"/>
        <v>YT21</v>
      </c>
      <c r="AI3063" s="21">
        <v>345.36</v>
      </c>
      <c r="AJ3063" s="21">
        <f t="shared" si="95"/>
        <v>99.436274509803923</v>
      </c>
      <c r="AK3063" s="21" t="s">
        <v>2060</v>
      </c>
      <c r="AL3063" t="s">
        <v>2551</v>
      </c>
      <c r="AM3063" s="26" t="s">
        <v>38</v>
      </c>
      <c r="AN3063" t="s">
        <v>2030</v>
      </c>
    </row>
    <row r="3064" spans="1:40" ht="15" hidden="1" thickTop="1" x14ac:dyDescent="0.35">
      <c r="A3064" t="s">
        <v>3075</v>
      </c>
      <c r="B3064" t="s">
        <v>14580</v>
      </c>
      <c r="C3064" t="s">
        <v>2606</v>
      </c>
      <c r="D3064" t="s">
        <v>14581</v>
      </c>
      <c r="E3064" t="s">
        <v>3193</v>
      </c>
      <c r="F3064">
        <v>1</v>
      </c>
      <c r="G3064" t="s">
        <v>2609</v>
      </c>
      <c r="H3064" t="s">
        <v>2577</v>
      </c>
      <c r="I3064" t="s">
        <v>2076</v>
      </c>
      <c r="J3064" t="s">
        <v>2610</v>
      </c>
      <c r="K3064" t="s">
        <v>2611</v>
      </c>
      <c r="L3064" t="s">
        <v>2058</v>
      </c>
      <c r="M3064" t="s">
        <v>2170</v>
      </c>
      <c r="N3064">
        <v>4</v>
      </c>
      <c r="O3064">
        <v>182</v>
      </c>
      <c r="P3064">
        <v>1.19</v>
      </c>
      <c r="Q3064">
        <v>15300</v>
      </c>
      <c r="R3064">
        <v>0</v>
      </c>
      <c r="S3064">
        <v>0</v>
      </c>
      <c r="T3064">
        <v>0</v>
      </c>
      <c r="U3064">
        <v>4</v>
      </c>
      <c r="V3064">
        <v>182</v>
      </c>
      <c r="W3064">
        <v>1.19</v>
      </c>
      <c r="X3064">
        <v>0</v>
      </c>
      <c r="Y3064">
        <v>0</v>
      </c>
      <c r="Z3064">
        <v>0</v>
      </c>
      <c r="AA3064">
        <v>0</v>
      </c>
      <c r="AB3064">
        <v>0</v>
      </c>
      <c r="AC3064">
        <v>0</v>
      </c>
      <c r="AD3064">
        <v>0</v>
      </c>
      <c r="AE3064">
        <v>0</v>
      </c>
      <c r="AF3064">
        <v>0</v>
      </c>
      <c r="AG3064" t="s">
        <v>14582</v>
      </c>
      <c r="AH3064" s="21" t="str">
        <f t="shared" si="94"/>
        <v>YK20</v>
      </c>
      <c r="AI3064" s="21">
        <v>216</v>
      </c>
      <c r="AJ3064" s="21">
        <f t="shared" si="95"/>
        <v>98.810457516339866</v>
      </c>
      <c r="AK3064" s="21" t="s">
        <v>2063</v>
      </c>
      <c r="AL3064" t="s">
        <v>2613</v>
      </c>
      <c r="AM3064" s="26" t="s">
        <v>38</v>
      </c>
      <c r="AN3064" t="s">
        <v>2033</v>
      </c>
    </row>
    <row r="3065" spans="1:40" ht="15" hidden="1" thickTop="1" x14ac:dyDescent="0.35">
      <c r="A3065" t="s">
        <v>3078</v>
      </c>
      <c r="B3065" t="s">
        <v>14583</v>
      </c>
      <c r="C3065" t="s">
        <v>4072</v>
      </c>
      <c r="D3065" t="s">
        <v>14584</v>
      </c>
      <c r="E3065" t="s">
        <v>2575</v>
      </c>
      <c r="F3065">
        <v>1</v>
      </c>
      <c r="G3065" t="s">
        <v>2609</v>
      </c>
      <c r="H3065" t="s">
        <v>2577</v>
      </c>
      <c r="I3065" t="s">
        <v>2076</v>
      </c>
      <c r="J3065" t="s">
        <v>2610</v>
      </c>
      <c r="K3065" t="s">
        <v>2611</v>
      </c>
      <c r="L3065" t="s">
        <v>2058</v>
      </c>
      <c r="M3065" t="s">
        <v>2163</v>
      </c>
      <c r="N3065">
        <v>3</v>
      </c>
      <c r="O3065">
        <v>81</v>
      </c>
      <c r="P3065">
        <v>0.47</v>
      </c>
      <c r="Q3065">
        <v>17340</v>
      </c>
      <c r="R3065">
        <v>2</v>
      </c>
      <c r="S3065">
        <v>37</v>
      </c>
      <c r="T3065">
        <v>0.21</v>
      </c>
      <c r="U3065">
        <v>0</v>
      </c>
      <c r="V3065">
        <v>0</v>
      </c>
      <c r="W3065">
        <v>0</v>
      </c>
      <c r="X3065">
        <v>1</v>
      </c>
      <c r="Y3065">
        <v>44</v>
      </c>
      <c r="Z3065">
        <v>0.25</v>
      </c>
      <c r="AA3065">
        <v>0</v>
      </c>
      <c r="AB3065">
        <v>0</v>
      </c>
      <c r="AC3065">
        <v>0</v>
      </c>
      <c r="AD3065">
        <v>0</v>
      </c>
      <c r="AE3065">
        <v>0</v>
      </c>
      <c r="AF3065">
        <v>0</v>
      </c>
      <c r="AG3065" t="s">
        <v>14585</v>
      </c>
      <c r="AH3065" s="21" t="str">
        <f t="shared" si="94"/>
        <v>YR25</v>
      </c>
      <c r="AI3065" s="21">
        <v>244.8</v>
      </c>
      <c r="AJ3065" s="21">
        <f t="shared" si="95"/>
        <v>99.532871972318333</v>
      </c>
      <c r="AK3065" s="21" t="s">
        <v>2060</v>
      </c>
      <c r="AL3065" t="s">
        <v>2581</v>
      </c>
      <c r="AM3065" s="26" t="s">
        <v>38</v>
      </c>
      <c r="AN3065" t="s">
        <v>2030</v>
      </c>
    </row>
    <row r="3066" spans="1:40" ht="15" hidden="1" thickTop="1" x14ac:dyDescent="0.35">
      <c r="A3066" t="s">
        <v>3082</v>
      </c>
      <c r="B3066" t="s">
        <v>14586</v>
      </c>
      <c r="C3066" t="s">
        <v>4088</v>
      </c>
      <c r="D3066" t="s">
        <v>14587</v>
      </c>
      <c r="E3066" t="s">
        <v>3193</v>
      </c>
      <c r="F3066">
        <v>1</v>
      </c>
      <c r="G3066" t="s">
        <v>2609</v>
      </c>
      <c r="H3066" t="s">
        <v>2577</v>
      </c>
      <c r="I3066" t="s">
        <v>2076</v>
      </c>
      <c r="J3066" t="s">
        <v>2610</v>
      </c>
      <c r="K3066" t="s">
        <v>2611</v>
      </c>
      <c r="L3066" t="s">
        <v>2058</v>
      </c>
      <c r="M3066" t="s">
        <v>2170</v>
      </c>
      <c r="N3066">
        <v>2</v>
      </c>
      <c r="O3066">
        <v>29</v>
      </c>
      <c r="P3066">
        <v>0.19</v>
      </c>
      <c r="Q3066">
        <v>15300</v>
      </c>
      <c r="R3066">
        <v>0</v>
      </c>
      <c r="S3066">
        <v>0</v>
      </c>
      <c r="T3066">
        <v>0</v>
      </c>
      <c r="U3066">
        <v>1</v>
      </c>
      <c r="V3066">
        <v>13</v>
      </c>
      <c r="W3066">
        <v>0.08</v>
      </c>
      <c r="X3066">
        <v>1</v>
      </c>
      <c r="Y3066">
        <v>16</v>
      </c>
      <c r="Z3066">
        <v>0.1</v>
      </c>
      <c r="AA3066">
        <v>0</v>
      </c>
      <c r="AB3066">
        <v>0</v>
      </c>
      <c r="AC3066">
        <v>0</v>
      </c>
      <c r="AD3066">
        <v>0</v>
      </c>
      <c r="AE3066">
        <v>0</v>
      </c>
      <c r="AF3066">
        <v>0</v>
      </c>
      <c r="AG3066" t="s">
        <v>14588</v>
      </c>
      <c r="AH3066" s="21" t="str">
        <f t="shared" si="94"/>
        <v>YR25</v>
      </c>
      <c r="AI3066" s="21">
        <v>216</v>
      </c>
      <c r="AJ3066" s="21">
        <f t="shared" si="95"/>
        <v>99.810457516339866</v>
      </c>
      <c r="AK3066" s="21" t="s">
        <v>2060</v>
      </c>
      <c r="AL3066" t="s">
        <v>2613</v>
      </c>
      <c r="AM3066" s="26" t="s">
        <v>38</v>
      </c>
      <c r="AN3066" t="s">
        <v>2030</v>
      </c>
    </row>
    <row r="3067" spans="1:40" ht="15" hidden="1" thickTop="1" x14ac:dyDescent="0.35">
      <c r="A3067" t="s">
        <v>3088</v>
      </c>
      <c r="B3067" t="s">
        <v>14589</v>
      </c>
      <c r="C3067" t="s">
        <v>4143</v>
      </c>
      <c r="D3067" t="s">
        <v>14590</v>
      </c>
      <c r="E3067" t="s">
        <v>3013</v>
      </c>
      <c r="F3067">
        <v>1</v>
      </c>
      <c r="G3067" t="s">
        <v>2600</v>
      </c>
      <c r="H3067" t="s">
        <v>2577</v>
      </c>
      <c r="I3067" t="s">
        <v>2076</v>
      </c>
      <c r="J3067" t="s">
        <v>3183</v>
      </c>
      <c r="K3067" t="s">
        <v>2742</v>
      </c>
      <c r="L3067" t="s">
        <v>2058</v>
      </c>
      <c r="M3067" t="s">
        <v>2170</v>
      </c>
      <c r="N3067">
        <v>2</v>
      </c>
      <c r="O3067">
        <v>63</v>
      </c>
      <c r="P3067">
        <v>0.41</v>
      </c>
      <c r="Q3067">
        <v>15300</v>
      </c>
      <c r="R3067">
        <v>0</v>
      </c>
      <c r="S3067">
        <v>0</v>
      </c>
      <c r="T3067">
        <v>0</v>
      </c>
      <c r="U3067">
        <v>2</v>
      </c>
      <c r="V3067">
        <v>63</v>
      </c>
      <c r="W3067">
        <v>0.41</v>
      </c>
      <c r="X3067">
        <v>0</v>
      </c>
      <c r="Y3067">
        <v>0</v>
      </c>
      <c r="Z3067">
        <v>0</v>
      </c>
      <c r="AA3067">
        <v>0</v>
      </c>
      <c r="AB3067">
        <v>0</v>
      </c>
      <c r="AC3067">
        <v>0</v>
      </c>
      <c r="AD3067">
        <v>0</v>
      </c>
      <c r="AE3067">
        <v>0</v>
      </c>
      <c r="AF3067">
        <v>0</v>
      </c>
      <c r="AG3067" t="s">
        <v>14591</v>
      </c>
      <c r="AH3067" s="21" t="str">
        <f t="shared" si="94"/>
        <v>YM68</v>
      </c>
      <c r="AI3067" s="21">
        <v>216</v>
      </c>
      <c r="AJ3067" s="21">
        <f t="shared" si="95"/>
        <v>99.588235294117652</v>
      </c>
      <c r="AK3067" s="21" t="s">
        <v>2060</v>
      </c>
      <c r="AL3067" t="s">
        <v>2551</v>
      </c>
      <c r="AM3067" s="26" t="s">
        <v>38</v>
      </c>
      <c r="AN3067" t="s">
        <v>2031</v>
      </c>
    </row>
    <row r="3068" spans="1:40" ht="15" hidden="1" thickTop="1" x14ac:dyDescent="0.35">
      <c r="A3068" t="s">
        <v>3091</v>
      </c>
      <c r="B3068" t="s">
        <v>14592</v>
      </c>
      <c r="C3068" t="s">
        <v>8466</v>
      </c>
      <c r="D3068" t="s">
        <v>14593</v>
      </c>
      <c r="E3068" t="s">
        <v>2946</v>
      </c>
      <c r="F3068">
        <v>2</v>
      </c>
      <c r="G3068" t="s">
        <v>2816</v>
      </c>
      <c r="H3068" t="s">
        <v>2620</v>
      </c>
      <c r="I3068" t="s">
        <v>2076</v>
      </c>
      <c r="J3068" t="s">
        <v>8468</v>
      </c>
      <c r="K3068" t="s">
        <v>2818</v>
      </c>
      <c r="L3068" t="s">
        <v>2058</v>
      </c>
      <c r="M3068" t="s">
        <v>14594</v>
      </c>
      <c r="N3068">
        <v>3</v>
      </c>
      <c r="O3068">
        <v>56</v>
      </c>
      <c r="P3068">
        <v>0.46</v>
      </c>
      <c r="Q3068">
        <v>12240</v>
      </c>
      <c r="R3068">
        <v>0</v>
      </c>
      <c r="S3068">
        <v>0</v>
      </c>
      <c r="T3068">
        <v>0</v>
      </c>
      <c r="U3068">
        <v>3</v>
      </c>
      <c r="V3068">
        <v>56</v>
      </c>
      <c r="W3068">
        <v>0.46</v>
      </c>
      <c r="X3068">
        <v>0</v>
      </c>
      <c r="Y3068">
        <v>0</v>
      </c>
      <c r="Z3068">
        <v>0</v>
      </c>
      <c r="AA3068">
        <v>0</v>
      </c>
      <c r="AB3068">
        <v>0</v>
      </c>
      <c r="AC3068">
        <v>0</v>
      </c>
      <c r="AD3068">
        <v>0</v>
      </c>
      <c r="AE3068">
        <v>0</v>
      </c>
      <c r="AF3068">
        <v>0</v>
      </c>
      <c r="AG3068" t="s">
        <v>14595</v>
      </c>
      <c r="AH3068" s="21" t="str">
        <f t="shared" si="94"/>
        <v>YO52</v>
      </c>
      <c r="AI3068" s="21">
        <v>172.79999999999995</v>
      </c>
      <c r="AJ3068" s="21">
        <f t="shared" si="95"/>
        <v>99.542483660130713</v>
      </c>
      <c r="AK3068" s="21" t="s">
        <v>2060</v>
      </c>
      <c r="AL3068" t="s">
        <v>2949</v>
      </c>
      <c r="AM3068" s="26" t="s">
        <v>38</v>
      </c>
      <c r="AN3068" t="s">
        <v>2031</v>
      </c>
    </row>
    <row r="3069" spans="1:40" s="85" customFormat="1" ht="15" hidden="1" thickTop="1" x14ac:dyDescent="0.35">
      <c r="A3069" t="s">
        <v>3098</v>
      </c>
      <c r="B3069" t="s">
        <v>14596</v>
      </c>
      <c r="C3069" t="s">
        <v>8466</v>
      </c>
      <c r="D3069" t="s">
        <v>14593</v>
      </c>
      <c r="E3069" t="s">
        <v>2946</v>
      </c>
      <c r="F3069">
        <v>2</v>
      </c>
      <c r="G3069" t="s">
        <v>2816</v>
      </c>
      <c r="H3069" t="s">
        <v>2620</v>
      </c>
      <c r="I3069" t="s">
        <v>2076</v>
      </c>
      <c r="J3069" t="s">
        <v>8468</v>
      </c>
      <c r="K3069" t="s">
        <v>2818</v>
      </c>
      <c r="L3069" t="s">
        <v>2058</v>
      </c>
      <c r="M3069" t="s">
        <v>14594</v>
      </c>
      <c r="N3069">
        <v>1</v>
      </c>
      <c r="O3069">
        <v>18</v>
      </c>
      <c r="P3069">
        <v>0.15</v>
      </c>
      <c r="Q3069">
        <v>12240</v>
      </c>
      <c r="R3069">
        <v>1</v>
      </c>
      <c r="S3069">
        <v>18</v>
      </c>
      <c r="T3069">
        <v>0.15</v>
      </c>
      <c r="U3069">
        <v>0</v>
      </c>
      <c r="V3069">
        <v>0</v>
      </c>
      <c r="W3069">
        <v>0</v>
      </c>
      <c r="X3069">
        <v>0</v>
      </c>
      <c r="Y3069">
        <v>0</v>
      </c>
      <c r="Z3069">
        <v>0</v>
      </c>
      <c r="AA3069">
        <v>0</v>
      </c>
      <c r="AB3069">
        <v>0</v>
      </c>
      <c r="AC3069">
        <v>0</v>
      </c>
      <c r="AD3069">
        <v>0</v>
      </c>
      <c r="AE3069">
        <v>0</v>
      </c>
      <c r="AF3069">
        <v>0</v>
      </c>
      <c r="AG3069" t="s">
        <v>14597</v>
      </c>
      <c r="AH3069" s="21" t="str">
        <f t="shared" si="94"/>
        <v>YO52</v>
      </c>
      <c r="AI3069" s="21">
        <v>172.79999999999995</v>
      </c>
      <c r="AJ3069" s="21">
        <f t="shared" si="95"/>
        <v>99.852941176470594</v>
      </c>
      <c r="AK3069" s="21" t="s">
        <v>2060</v>
      </c>
      <c r="AL3069" t="s">
        <v>2949</v>
      </c>
      <c r="AM3069" s="26" t="s">
        <v>38</v>
      </c>
      <c r="AN3069" t="s">
        <v>2031</v>
      </c>
    </row>
    <row r="3070" spans="1:40" s="85" customFormat="1" ht="15" hidden="1" thickTop="1" x14ac:dyDescent="0.35">
      <c r="A3070" t="s">
        <v>3103</v>
      </c>
      <c r="B3070" t="s">
        <v>14598</v>
      </c>
      <c r="C3070" t="s">
        <v>3488</v>
      </c>
      <c r="D3070" t="s">
        <v>14599</v>
      </c>
      <c r="E3070" t="s">
        <v>2575</v>
      </c>
      <c r="F3070">
        <v>1</v>
      </c>
      <c r="G3070" t="s">
        <v>2576</v>
      </c>
      <c r="H3070" t="s">
        <v>2577</v>
      </c>
      <c r="I3070" t="s">
        <v>2076</v>
      </c>
      <c r="J3070" t="s">
        <v>2741</v>
      </c>
      <c r="K3070" t="s">
        <v>2742</v>
      </c>
      <c r="L3070" t="s">
        <v>2058</v>
      </c>
      <c r="M3070" t="s">
        <v>2170</v>
      </c>
      <c r="N3070">
        <v>3</v>
      </c>
      <c r="O3070">
        <v>90</v>
      </c>
      <c r="P3070">
        <v>0.59</v>
      </c>
      <c r="Q3070">
        <v>15300</v>
      </c>
      <c r="R3070">
        <v>2</v>
      </c>
      <c r="S3070">
        <v>75</v>
      </c>
      <c r="T3070">
        <v>0.49</v>
      </c>
      <c r="U3070">
        <v>1</v>
      </c>
      <c r="V3070">
        <v>15</v>
      </c>
      <c r="W3070">
        <v>0.1</v>
      </c>
      <c r="X3070">
        <v>0</v>
      </c>
      <c r="Y3070">
        <v>0</v>
      </c>
      <c r="Z3070">
        <v>0</v>
      </c>
      <c r="AA3070">
        <v>0</v>
      </c>
      <c r="AB3070">
        <v>0</v>
      </c>
      <c r="AC3070">
        <v>0</v>
      </c>
      <c r="AD3070">
        <v>0</v>
      </c>
      <c r="AE3070">
        <v>0</v>
      </c>
      <c r="AF3070">
        <v>0</v>
      </c>
      <c r="AG3070" t="s">
        <v>14600</v>
      </c>
      <c r="AH3070" s="21" t="str">
        <f t="shared" si="94"/>
        <v>YK20</v>
      </c>
      <c r="AI3070" s="21">
        <v>216</v>
      </c>
      <c r="AJ3070" s="21">
        <f t="shared" si="95"/>
        <v>99.411764705882348</v>
      </c>
      <c r="AK3070" s="21" t="s">
        <v>2060</v>
      </c>
      <c r="AL3070" t="s">
        <v>2613</v>
      </c>
      <c r="AM3070" s="26" t="s">
        <v>38</v>
      </c>
      <c r="AN3070" t="s">
        <v>2032</v>
      </c>
    </row>
    <row r="3071" spans="1:40" s="48" customFormat="1" ht="15" hidden="1" thickTop="1" x14ac:dyDescent="0.35">
      <c r="A3071" t="s">
        <v>3111</v>
      </c>
      <c r="B3071" t="s">
        <v>14601</v>
      </c>
      <c r="C3071" t="s">
        <v>2885</v>
      </c>
      <c r="D3071" t="s">
        <v>14602</v>
      </c>
      <c r="E3071" t="s">
        <v>3440</v>
      </c>
      <c r="F3071">
        <v>1</v>
      </c>
      <c r="G3071" t="s">
        <v>2609</v>
      </c>
      <c r="H3071" t="s">
        <v>2577</v>
      </c>
      <c r="I3071" t="s">
        <v>2076</v>
      </c>
      <c r="J3071" t="s">
        <v>2578</v>
      </c>
      <c r="K3071" t="s">
        <v>2579</v>
      </c>
      <c r="L3071" t="s">
        <v>2058</v>
      </c>
      <c r="M3071" t="s">
        <v>2982</v>
      </c>
      <c r="N3071">
        <v>1</v>
      </c>
      <c r="O3071">
        <v>47</v>
      </c>
      <c r="P3071">
        <v>0.33</v>
      </c>
      <c r="Q3071">
        <v>14280</v>
      </c>
      <c r="R3071">
        <v>0</v>
      </c>
      <c r="S3071">
        <v>0</v>
      </c>
      <c r="T3071">
        <v>0</v>
      </c>
      <c r="U3071">
        <v>1</v>
      </c>
      <c r="V3071">
        <v>47</v>
      </c>
      <c r="W3071">
        <v>0.33</v>
      </c>
      <c r="X3071">
        <v>0</v>
      </c>
      <c r="Y3071">
        <v>0</v>
      </c>
      <c r="Z3071">
        <v>0</v>
      </c>
      <c r="AA3071">
        <v>0</v>
      </c>
      <c r="AB3071">
        <v>0</v>
      </c>
      <c r="AC3071">
        <v>0</v>
      </c>
      <c r="AD3071">
        <v>0</v>
      </c>
      <c r="AE3071">
        <v>0</v>
      </c>
      <c r="AF3071">
        <v>0</v>
      </c>
      <c r="AG3071" t="s">
        <v>14603</v>
      </c>
      <c r="AH3071" s="21" t="str">
        <f t="shared" si="94"/>
        <v>YM68</v>
      </c>
      <c r="AI3071" s="21">
        <v>201.59999999999997</v>
      </c>
      <c r="AJ3071" s="21">
        <f t="shared" si="95"/>
        <v>99.670868347338939</v>
      </c>
      <c r="AK3071" s="21" t="s">
        <v>2060</v>
      </c>
      <c r="AL3071" t="s">
        <v>2581</v>
      </c>
      <c r="AM3071" s="26" t="s">
        <v>38</v>
      </c>
      <c r="AN3071" t="s">
        <v>2029</v>
      </c>
    </row>
    <row r="3072" spans="1:40" s="143" customFormat="1" ht="15" hidden="1" thickTop="1" x14ac:dyDescent="0.35">
      <c r="A3072" t="s">
        <v>3119</v>
      </c>
      <c r="B3072" t="s">
        <v>14604</v>
      </c>
      <c r="C3072" t="s">
        <v>4580</v>
      </c>
      <c r="D3072" t="s">
        <v>14605</v>
      </c>
      <c r="E3072" t="s">
        <v>3013</v>
      </c>
      <c r="F3072">
        <v>1</v>
      </c>
      <c r="G3072" t="s">
        <v>2600</v>
      </c>
      <c r="H3072" t="s">
        <v>2577</v>
      </c>
      <c r="I3072" t="s">
        <v>2076</v>
      </c>
      <c r="J3072" t="s">
        <v>3183</v>
      </c>
      <c r="K3072" t="s">
        <v>2742</v>
      </c>
      <c r="L3072" t="s">
        <v>2058</v>
      </c>
      <c r="M3072" t="s">
        <v>2059</v>
      </c>
      <c r="N3072">
        <v>3</v>
      </c>
      <c r="O3072">
        <v>62</v>
      </c>
      <c r="P3072">
        <v>0.25</v>
      </c>
      <c r="Q3072">
        <v>24480</v>
      </c>
      <c r="R3072">
        <v>2</v>
      </c>
      <c r="S3072">
        <v>30</v>
      </c>
      <c r="T3072">
        <v>0.12</v>
      </c>
      <c r="U3072">
        <v>1</v>
      </c>
      <c r="V3072">
        <v>32</v>
      </c>
      <c r="W3072">
        <v>0.13</v>
      </c>
      <c r="X3072">
        <v>0</v>
      </c>
      <c r="Y3072">
        <v>0</v>
      </c>
      <c r="Z3072">
        <v>0</v>
      </c>
      <c r="AA3072">
        <v>0</v>
      </c>
      <c r="AB3072">
        <v>0</v>
      </c>
      <c r="AC3072">
        <v>0</v>
      </c>
      <c r="AD3072">
        <v>0</v>
      </c>
      <c r="AE3072">
        <v>0</v>
      </c>
      <c r="AF3072">
        <v>0</v>
      </c>
      <c r="AG3072" t="s">
        <v>14606</v>
      </c>
      <c r="AH3072" s="21" t="str">
        <f t="shared" si="94"/>
        <v>YM68</v>
      </c>
      <c r="AI3072" s="21">
        <v>345.36</v>
      </c>
      <c r="AJ3072" s="21">
        <f t="shared" si="95"/>
        <v>99.746732026143789</v>
      </c>
      <c r="AK3072" s="21" t="s">
        <v>2060</v>
      </c>
      <c r="AL3072" t="s">
        <v>2551</v>
      </c>
      <c r="AM3072" s="26" t="s">
        <v>38</v>
      </c>
      <c r="AN3072" t="s">
        <v>2030</v>
      </c>
    </row>
    <row r="3073" spans="1:40" s="143" customFormat="1" ht="15" hidden="1" thickTop="1" x14ac:dyDescent="0.35">
      <c r="A3073" t="s">
        <v>3125</v>
      </c>
      <c r="B3073" t="s">
        <v>14607</v>
      </c>
      <c r="C3073" t="s">
        <v>6280</v>
      </c>
      <c r="D3073" t="s">
        <v>14608</v>
      </c>
      <c r="E3073" t="s">
        <v>2691</v>
      </c>
      <c r="F3073">
        <v>1</v>
      </c>
      <c r="G3073" t="s">
        <v>2633</v>
      </c>
      <c r="H3073" t="s">
        <v>2577</v>
      </c>
      <c r="I3073" t="s">
        <v>2076</v>
      </c>
      <c r="J3073" t="s">
        <v>2692</v>
      </c>
      <c r="K3073" t="s">
        <v>2635</v>
      </c>
      <c r="L3073" t="s">
        <v>2058</v>
      </c>
      <c r="M3073" t="s">
        <v>2059</v>
      </c>
      <c r="N3073">
        <v>3</v>
      </c>
      <c r="O3073">
        <v>96</v>
      </c>
      <c r="P3073">
        <v>0.39</v>
      </c>
      <c r="Q3073">
        <v>24480</v>
      </c>
      <c r="R3073">
        <v>1</v>
      </c>
      <c r="S3073">
        <v>49</v>
      </c>
      <c r="T3073">
        <v>0.2</v>
      </c>
      <c r="U3073">
        <v>2</v>
      </c>
      <c r="V3073">
        <v>47</v>
      </c>
      <c r="W3073">
        <v>0.19</v>
      </c>
      <c r="X3073">
        <v>0</v>
      </c>
      <c r="Y3073">
        <v>0</v>
      </c>
      <c r="Z3073">
        <v>0</v>
      </c>
      <c r="AA3073">
        <v>0</v>
      </c>
      <c r="AB3073">
        <v>0</v>
      </c>
      <c r="AC3073">
        <v>0</v>
      </c>
      <c r="AD3073">
        <v>0</v>
      </c>
      <c r="AE3073">
        <v>0</v>
      </c>
      <c r="AF3073">
        <v>0</v>
      </c>
      <c r="AG3073" t="s">
        <v>14609</v>
      </c>
      <c r="AH3073" s="21" t="str">
        <f t="shared" si="94"/>
        <v>YR25</v>
      </c>
      <c r="AI3073" s="21">
        <v>345.36</v>
      </c>
      <c r="AJ3073" s="21">
        <f t="shared" si="95"/>
        <v>99.607843137254903</v>
      </c>
      <c r="AK3073" s="21" t="s">
        <v>2060</v>
      </c>
      <c r="AL3073" t="s">
        <v>2581</v>
      </c>
      <c r="AM3073" s="26" t="s">
        <v>38</v>
      </c>
      <c r="AN3073" t="s">
        <v>2030</v>
      </c>
    </row>
    <row r="3074" spans="1:40" ht="15" hidden="1" thickTop="1" x14ac:dyDescent="0.35">
      <c r="A3074" t="s">
        <v>3129</v>
      </c>
      <c r="B3074" t="s">
        <v>14610</v>
      </c>
      <c r="C3074" t="s">
        <v>3192</v>
      </c>
      <c r="D3074" t="s">
        <v>14611</v>
      </c>
      <c r="E3074" t="s">
        <v>2608</v>
      </c>
      <c r="F3074">
        <v>1</v>
      </c>
      <c r="G3074" t="s">
        <v>2609</v>
      </c>
      <c r="H3074" t="s">
        <v>2577</v>
      </c>
      <c r="I3074" t="s">
        <v>2057</v>
      </c>
      <c r="J3074" t="s">
        <v>2764</v>
      </c>
      <c r="K3074" t="s">
        <v>2765</v>
      </c>
      <c r="L3074" t="s">
        <v>2058</v>
      </c>
      <c r="M3074" t="s">
        <v>2170</v>
      </c>
      <c r="N3074">
        <v>4</v>
      </c>
      <c r="O3074">
        <v>143</v>
      </c>
      <c r="P3074">
        <v>0.93</v>
      </c>
      <c r="Q3074">
        <v>15300</v>
      </c>
      <c r="R3074">
        <v>2</v>
      </c>
      <c r="S3074">
        <v>107</v>
      </c>
      <c r="T3074">
        <v>0.7</v>
      </c>
      <c r="U3074">
        <v>0</v>
      </c>
      <c r="V3074">
        <v>0</v>
      </c>
      <c r="W3074">
        <v>0</v>
      </c>
      <c r="X3074">
        <v>0</v>
      </c>
      <c r="Y3074">
        <v>0</v>
      </c>
      <c r="Z3074">
        <v>0</v>
      </c>
      <c r="AA3074">
        <v>2</v>
      </c>
      <c r="AB3074">
        <v>36</v>
      </c>
      <c r="AC3074">
        <v>0.24</v>
      </c>
      <c r="AD3074">
        <v>0</v>
      </c>
      <c r="AE3074">
        <v>0</v>
      </c>
      <c r="AF3074">
        <v>0</v>
      </c>
      <c r="AG3074" t="s">
        <v>14612</v>
      </c>
      <c r="AH3074" s="21" t="str">
        <f t="shared" si="94"/>
        <v>YT21</v>
      </c>
      <c r="AI3074" s="21">
        <v>216</v>
      </c>
      <c r="AJ3074" s="21">
        <f t="shared" si="95"/>
        <v>99.06535947712419</v>
      </c>
      <c r="AK3074" s="21" t="s">
        <v>2063</v>
      </c>
      <c r="AL3074" t="s">
        <v>2613</v>
      </c>
      <c r="AM3074" s="26" t="s">
        <v>38</v>
      </c>
      <c r="AN3074" t="s">
        <v>2033</v>
      </c>
    </row>
    <row r="3075" spans="1:40" ht="15" hidden="1" thickTop="1" x14ac:dyDescent="0.35">
      <c r="A3075" t="s">
        <v>3132</v>
      </c>
      <c r="B3075" t="s">
        <v>14613</v>
      </c>
      <c r="C3075" t="s">
        <v>4708</v>
      </c>
      <c r="D3075" t="s">
        <v>30188</v>
      </c>
      <c r="E3075" t="s">
        <v>2575</v>
      </c>
      <c r="F3075">
        <v>1</v>
      </c>
      <c r="G3075" t="s">
        <v>2633</v>
      </c>
      <c r="H3075" t="s">
        <v>2577</v>
      </c>
      <c r="I3075" t="s">
        <v>2076</v>
      </c>
      <c r="J3075" t="s">
        <v>2675</v>
      </c>
      <c r="K3075" t="s">
        <v>2611</v>
      </c>
      <c r="L3075" t="s">
        <v>2058</v>
      </c>
      <c r="M3075" t="s">
        <v>3044</v>
      </c>
      <c r="N3075">
        <v>1</v>
      </c>
      <c r="O3075">
        <v>56</v>
      </c>
      <c r="P3075">
        <v>0.46</v>
      </c>
      <c r="Q3075">
        <v>12240</v>
      </c>
      <c r="R3075">
        <v>0</v>
      </c>
      <c r="S3075">
        <v>0</v>
      </c>
      <c r="T3075">
        <v>0</v>
      </c>
      <c r="U3075">
        <v>0</v>
      </c>
      <c r="V3075">
        <v>0</v>
      </c>
      <c r="W3075">
        <v>0</v>
      </c>
      <c r="X3075">
        <v>1</v>
      </c>
      <c r="Y3075">
        <v>56</v>
      </c>
      <c r="Z3075">
        <v>0.46</v>
      </c>
      <c r="AA3075">
        <v>0</v>
      </c>
      <c r="AB3075">
        <v>0</v>
      </c>
      <c r="AC3075">
        <v>0</v>
      </c>
      <c r="AD3075">
        <v>0</v>
      </c>
      <c r="AE3075">
        <v>0</v>
      </c>
      <c r="AF3075">
        <v>0</v>
      </c>
      <c r="AG3075" t="s">
        <v>14614</v>
      </c>
      <c r="AH3075" s="21" t="str">
        <f t="shared" si="94"/>
        <v>YR25</v>
      </c>
      <c r="AI3075" s="21">
        <v>172.79999999999995</v>
      </c>
      <c r="AJ3075" s="21">
        <f t="shared" si="95"/>
        <v>99.542483660130713</v>
      </c>
      <c r="AK3075" s="21" t="s">
        <v>2060</v>
      </c>
      <c r="AL3075" t="s">
        <v>2581</v>
      </c>
      <c r="AM3075" s="26" t="s">
        <v>38</v>
      </c>
      <c r="AN3075" t="s">
        <v>2029</v>
      </c>
    </row>
    <row r="3076" spans="1:40" ht="15" hidden="1" thickTop="1" x14ac:dyDescent="0.35">
      <c r="A3076" t="s">
        <v>3137</v>
      </c>
      <c r="B3076" t="s">
        <v>14615</v>
      </c>
      <c r="C3076" t="s">
        <v>4708</v>
      </c>
      <c r="D3076" t="s">
        <v>30188</v>
      </c>
      <c r="E3076" t="s">
        <v>2575</v>
      </c>
      <c r="F3076">
        <v>1</v>
      </c>
      <c r="G3076" t="s">
        <v>2633</v>
      </c>
      <c r="H3076" t="s">
        <v>2577</v>
      </c>
      <c r="I3076" t="s">
        <v>2076</v>
      </c>
      <c r="J3076" t="s">
        <v>2675</v>
      </c>
      <c r="K3076" t="s">
        <v>2611</v>
      </c>
      <c r="L3076" t="s">
        <v>2058</v>
      </c>
      <c r="M3076" t="s">
        <v>3044</v>
      </c>
      <c r="N3076">
        <v>2</v>
      </c>
      <c r="O3076">
        <v>72</v>
      </c>
      <c r="P3076">
        <v>0.59</v>
      </c>
      <c r="Q3076">
        <v>12240</v>
      </c>
      <c r="R3076">
        <v>1</v>
      </c>
      <c r="S3076">
        <v>35</v>
      </c>
      <c r="T3076">
        <v>0.28999999999999998</v>
      </c>
      <c r="U3076">
        <v>1</v>
      </c>
      <c r="V3076">
        <v>37</v>
      </c>
      <c r="W3076">
        <v>0.3</v>
      </c>
      <c r="X3076">
        <v>0</v>
      </c>
      <c r="Y3076">
        <v>0</v>
      </c>
      <c r="Z3076">
        <v>0</v>
      </c>
      <c r="AA3076">
        <v>0</v>
      </c>
      <c r="AB3076">
        <v>0</v>
      </c>
      <c r="AC3076">
        <v>0</v>
      </c>
      <c r="AD3076">
        <v>0</v>
      </c>
      <c r="AE3076">
        <v>0</v>
      </c>
      <c r="AF3076">
        <v>0</v>
      </c>
      <c r="AG3076" t="s">
        <v>14616</v>
      </c>
      <c r="AH3076" s="21" t="str">
        <f t="shared" si="94"/>
        <v>YR25</v>
      </c>
      <c r="AI3076" s="21">
        <v>172.79999999999995</v>
      </c>
      <c r="AJ3076" s="21">
        <f t="shared" si="95"/>
        <v>99.411764705882348</v>
      </c>
      <c r="AK3076" s="21" t="s">
        <v>2060</v>
      </c>
      <c r="AL3076" t="s">
        <v>2581</v>
      </c>
      <c r="AM3076" s="26" t="s">
        <v>38</v>
      </c>
      <c r="AN3076" t="s">
        <v>2029</v>
      </c>
    </row>
    <row r="3077" spans="1:40" s="143" customFormat="1" ht="15" hidden="1" thickTop="1" x14ac:dyDescent="0.35">
      <c r="A3077" t="s">
        <v>3141</v>
      </c>
      <c r="B3077" t="s">
        <v>14617</v>
      </c>
      <c r="C3077" t="s">
        <v>4708</v>
      </c>
      <c r="D3077" t="s">
        <v>30188</v>
      </c>
      <c r="E3077" t="s">
        <v>2575</v>
      </c>
      <c r="F3077">
        <v>1</v>
      </c>
      <c r="G3077" t="s">
        <v>2633</v>
      </c>
      <c r="H3077" t="s">
        <v>2577</v>
      </c>
      <c r="I3077" t="s">
        <v>2076</v>
      </c>
      <c r="J3077" t="s">
        <v>2675</v>
      </c>
      <c r="K3077" t="s">
        <v>2611</v>
      </c>
      <c r="L3077" t="s">
        <v>2058</v>
      </c>
      <c r="M3077" t="s">
        <v>3044</v>
      </c>
      <c r="N3077">
        <v>1</v>
      </c>
      <c r="O3077">
        <v>9</v>
      </c>
      <c r="P3077">
        <v>7.0000000000000007E-2</v>
      </c>
      <c r="Q3077">
        <v>12240</v>
      </c>
      <c r="R3077">
        <v>0</v>
      </c>
      <c r="S3077">
        <v>0</v>
      </c>
      <c r="T3077">
        <v>0</v>
      </c>
      <c r="U3077">
        <v>1</v>
      </c>
      <c r="V3077">
        <v>9</v>
      </c>
      <c r="W3077">
        <v>7.0000000000000007E-2</v>
      </c>
      <c r="X3077">
        <v>0</v>
      </c>
      <c r="Y3077">
        <v>0</v>
      </c>
      <c r="Z3077">
        <v>0</v>
      </c>
      <c r="AA3077">
        <v>0</v>
      </c>
      <c r="AB3077">
        <v>0</v>
      </c>
      <c r="AC3077">
        <v>0</v>
      </c>
      <c r="AD3077">
        <v>0</v>
      </c>
      <c r="AE3077">
        <v>0</v>
      </c>
      <c r="AF3077">
        <v>0</v>
      </c>
      <c r="AG3077" t="s">
        <v>14618</v>
      </c>
      <c r="AH3077" s="21" t="str">
        <f t="shared" si="94"/>
        <v>YR25</v>
      </c>
      <c r="AI3077" s="21">
        <v>172.79999999999995</v>
      </c>
      <c r="AJ3077" s="21">
        <f t="shared" si="95"/>
        <v>99.92647058823529</v>
      </c>
      <c r="AK3077" s="21" t="s">
        <v>2060</v>
      </c>
      <c r="AL3077" t="s">
        <v>2581</v>
      </c>
      <c r="AM3077" s="26" t="s">
        <v>38</v>
      </c>
      <c r="AN3077" t="s">
        <v>2029</v>
      </c>
    </row>
    <row r="3078" spans="1:40" s="143" customFormat="1" ht="15" hidden="1" thickTop="1" x14ac:dyDescent="0.35">
      <c r="A3078" t="s">
        <v>3147</v>
      </c>
      <c r="B3078" t="s">
        <v>14619</v>
      </c>
      <c r="C3078" t="s">
        <v>4708</v>
      </c>
      <c r="D3078" t="s">
        <v>30188</v>
      </c>
      <c r="E3078" t="s">
        <v>2575</v>
      </c>
      <c r="F3078">
        <v>1</v>
      </c>
      <c r="G3078" t="s">
        <v>2633</v>
      </c>
      <c r="H3078" t="s">
        <v>2577</v>
      </c>
      <c r="I3078" t="s">
        <v>2076</v>
      </c>
      <c r="J3078" t="s">
        <v>2675</v>
      </c>
      <c r="K3078" t="s">
        <v>2611</v>
      </c>
      <c r="L3078" t="s">
        <v>2058</v>
      </c>
      <c r="M3078" t="s">
        <v>3044</v>
      </c>
      <c r="N3078">
        <v>6</v>
      </c>
      <c r="O3078">
        <v>154</v>
      </c>
      <c r="P3078">
        <v>1.26</v>
      </c>
      <c r="Q3078">
        <v>12240</v>
      </c>
      <c r="R3078">
        <v>2</v>
      </c>
      <c r="S3078">
        <v>37</v>
      </c>
      <c r="T3078">
        <v>0.3</v>
      </c>
      <c r="U3078">
        <v>4</v>
      </c>
      <c r="V3078">
        <v>117</v>
      </c>
      <c r="W3078">
        <v>0.96</v>
      </c>
      <c r="X3078">
        <v>0</v>
      </c>
      <c r="Y3078">
        <v>0</v>
      </c>
      <c r="Z3078">
        <v>0</v>
      </c>
      <c r="AA3078">
        <v>0</v>
      </c>
      <c r="AB3078">
        <v>0</v>
      </c>
      <c r="AC3078">
        <v>0</v>
      </c>
      <c r="AD3078">
        <v>0</v>
      </c>
      <c r="AE3078">
        <v>0</v>
      </c>
      <c r="AF3078">
        <v>0</v>
      </c>
      <c r="AG3078" t="s">
        <v>14620</v>
      </c>
      <c r="AH3078" s="21" t="str">
        <f t="shared" si="94"/>
        <v>YR25</v>
      </c>
      <c r="AI3078" s="21">
        <v>172.79999999999995</v>
      </c>
      <c r="AJ3078" s="21">
        <f t="shared" si="95"/>
        <v>98.74183006535948</v>
      </c>
      <c r="AK3078" s="21" t="s">
        <v>2063</v>
      </c>
      <c r="AL3078" t="s">
        <v>2581</v>
      </c>
      <c r="AM3078" s="26" t="s">
        <v>38</v>
      </c>
      <c r="AN3078" t="s">
        <v>2031</v>
      </c>
    </row>
    <row r="3079" spans="1:40" ht="15" hidden="1" thickTop="1" x14ac:dyDescent="0.35">
      <c r="A3079" t="s">
        <v>3152</v>
      </c>
      <c r="B3079" t="s">
        <v>14621</v>
      </c>
      <c r="C3079" t="s">
        <v>4708</v>
      </c>
      <c r="D3079" t="s">
        <v>30188</v>
      </c>
      <c r="E3079" t="s">
        <v>2575</v>
      </c>
      <c r="F3079">
        <v>1</v>
      </c>
      <c r="G3079" t="s">
        <v>2633</v>
      </c>
      <c r="H3079" t="s">
        <v>2577</v>
      </c>
      <c r="I3079" t="s">
        <v>2076</v>
      </c>
      <c r="J3079" t="s">
        <v>2675</v>
      </c>
      <c r="K3079" t="s">
        <v>2611</v>
      </c>
      <c r="L3079" t="s">
        <v>2058</v>
      </c>
      <c r="M3079" t="s">
        <v>3044</v>
      </c>
      <c r="N3079">
        <v>5</v>
      </c>
      <c r="O3079">
        <v>149</v>
      </c>
      <c r="P3079">
        <v>1.22</v>
      </c>
      <c r="Q3079">
        <v>12240</v>
      </c>
      <c r="R3079">
        <v>4</v>
      </c>
      <c r="S3079">
        <v>124</v>
      </c>
      <c r="T3079">
        <v>1.01</v>
      </c>
      <c r="U3079">
        <v>0</v>
      </c>
      <c r="V3079">
        <v>0</v>
      </c>
      <c r="W3079">
        <v>0</v>
      </c>
      <c r="X3079">
        <v>0</v>
      </c>
      <c r="Y3079">
        <v>0</v>
      </c>
      <c r="Z3079">
        <v>0</v>
      </c>
      <c r="AA3079">
        <v>1</v>
      </c>
      <c r="AB3079">
        <v>25</v>
      </c>
      <c r="AC3079">
        <v>0.2</v>
      </c>
      <c r="AD3079">
        <v>0</v>
      </c>
      <c r="AE3079">
        <v>0</v>
      </c>
      <c r="AF3079">
        <v>0</v>
      </c>
      <c r="AG3079" t="s">
        <v>14622</v>
      </c>
      <c r="AH3079" s="21" t="str">
        <f t="shared" ref="AH3079:AH3142" si="96">LEFT(AG3079,4)</f>
        <v>YR25</v>
      </c>
      <c r="AI3079" s="21">
        <v>172.79999999999995</v>
      </c>
      <c r="AJ3079" s="21">
        <f t="shared" ref="AJ3079:AJ3142" si="97">100-(O3079/Q3079*100)</f>
        <v>98.782679738562095</v>
      </c>
      <c r="AK3079" s="21" t="s">
        <v>2063</v>
      </c>
      <c r="AL3079" t="s">
        <v>2581</v>
      </c>
      <c r="AM3079" s="26" t="s">
        <v>38</v>
      </c>
      <c r="AN3079" t="s">
        <v>2031</v>
      </c>
    </row>
    <row r="3080" spans="1:40" s="143" customFormat="1" ht="15" hidden="1" thickTop="1" x14ac:dyDescent="0.35">
      <c r="A3080" t="s">
        <v>3158</v>
      </c>
      <c r="B3080" t="s">
        <v>14623</v>
      </c>
      <c r="C3080" t="s">
        <v>4708</v>
      </c>
      <c r="D3080" t="s">
        <v>30188</v>
      </c>
      <c r="E3080" t="s">
        <v>2575</v>
      </c>
      <c r="F3080">
        <v>1</v>
      </c>
      <c r="G3080" t="s">
        <v>2633</v>
      </c>
      <c r="H3080" t="s">
        <v>2577</v>
      </c>
      <c r="I3080" t="s">
        <v>2076</v>
      </c>
      <c r="J3080" t="s">
        <v>2675</v>
      </c>
      <c r="K3080" t="s">
        <v>2611</v>
      </c>
      <c r="L3080" t="s">
        <v>2058</v>
      </c>
      <c r="M3080" t="s">
        <v>3044</v>
      </c>
      <c r="N3080">
        <v>4</v>
      </c>
      <c r="O3080">
        <v>81</v>
      </c>
      <c r="P3080">
        <v>0.66</v>
      </c>
      <c r="Q3080">
        <v>12240</v>
      </c>
      <c r="R3080">
        <v>3</v>
      </c>
      <c r="S3080">
        <v>23</v>
      </c>
      <c r="T3080">
        <v>0.19</v>
      </c>
      <c r="U3080">
        <v>1</v>
      </c>
      <c r="V3080">
        <v>58</v>
      </c>
      <c r="W3080">
        <v>0.47</v>
      </c>
      <c r="X3080">
        <v>0</v>
      </c>
      <c r="Y3080">
        <v>0</v>
      </c>
      <c r="Z3080">
        <v>0</v>
      </c>
      <c r="AA3080">
        <v>0</v>
      </c>
      <c r="AB3080">
        <v>0</v>
      </c>
      <c r="AC3080">
        <v>0</v>
      </c>
      <c r="AD3080">
        <v>0</v>
      </c>
      <c r="AE3080">
        <v>0</v>
      </c>
      <c r="AF3080">
        <v>0</v>
      </c>
      <c r="AG3080" t="s">
        <v>14624</v>
      </c>
      <c r="AH3080" s="21" t="str">
        <f t="shared" si="96"/>
        <v>YR25</v>
      </c>
      <c r="AI3080" s="21">
        <v>172.79999999999995</v>
      </c>
      <c r="AJ3080" s="21">
        <f t="shared" si="97"/>
        <v>99.338235294117652</v>
      </c>
      <c r="AK3080" s="21" t="s">
        <v>2060</v>
      </c>
      <c r="AL3080" t="s">
        <v>2581</v>
      </c>
      <c r="AM3080" s="26" t="s">
        <v>38</v>
      </c>
      <c r="AN3080" t="s">
        <v>2031</v>
      </c>
    </row>
    <row r="3081" spans="1:40" s="85" customFormat="1" ht="15" hidden="1" thickTop="1" x14ac:dyDescent="0.35">
      <c r="A3081" t="s">
        <v>3164</v>
      </c>
      <c r="B3081" t="s">
        <v>14625</v>
      </c>
      <c r="C3081" t="s">
        <v>4708</v>
      </c>
      <c r="D3081" t="s">
        <v>30188</v>
      </c>
      <c r="E3081" t="s">
        <v>2575</v>
      </c>
      <c r="F3081">
        <v>1</v>
      </c>
      <c r="G3081" t="s">
        <v>2633</v>
      </c>
      <c r="H3081" t="s">
        <v>2577</v>
      </c>
      <c r="I3081" t="s">
        <v>2076</v>
      </c>
      <c r="J3081" t="s">
        <v>2675</v>
      </c>
      <c r="K3081" t="s">
        <v>2611</v>
      </c>
      <c r="L3081" t="s">
        <v>2058</v>
      </c>
      <c r="M3081" t="s">
        <v>3044</v>
      </c>
      <c r="N3081">
        <v>2</v>
      </c>
      <c r="O3081">
        <v>46</v>
      </c>
      <c r="P3081">
        <v>0.38</v>
      </c>
      <c r="Q3081">
        <v>12240</v>
      </c>
      <c r="R3081">
        <v>2</v>
      </c>
      <c r="S3081">
        <v>46</v>
      </c>
      <c r="T3081">
        <v>0.38</v>
      </c>
      <c r="U3081">
        <v>0</v>
      </c>
      <c r="V3081">
        <v>0</v>
      </c>
      <c r="W3081">
        <v>0</v>
      </c>
      <c r="X3081">
        <v>0</v>
      </c>
      <c r="Y3081">
        <v>0</v>
      </c>
      <c r="Z3081">
        <v>0</v>
      </c>
      <c r="AA3081">
        <v>0</v>
      </c>
      <c r="AB3081">
        <v>0</v>
      </c>
      <c r="AC3081">
        <v>0</v>
      </c>
      <c r="AD3081">
        <v>0</v>
      </c>
      <c r="AE3081">
        <v>0</v>
      </c>
      <c r="AF3081">
        <v>0</v>
      </c>
      <c r="AG3081" t="s">
        <v>14626</v>
      </c>
      <c r="AH3081" s="21" t="str">
        <f t="shared" si="96"/>
        <v>YR25</v>
      </c>
      <c r="AI3081" s="21">
        <v>172.79999999999995</v>
      </c>
      <c r="AJ3081" s="21">
        <f t="shared" si="97"/>
        <v>99.624183006535944</v>
      </c>
      <c r="AK3081" s="21" t="s">
        <v>2060</v>
      </c>
      <c r="AL3081" t="s">
        <v>2581</v>
      </c>
      <c r="AM3081" s="26" t="s">
        <v>38</v>
      </c>
      <c r="AN3081" t="s">
        <v>2031</v>
      </c>
    </row>
    <row r="3082" spans="1:40" ht="15" hidden="1" thickTop="1" x14ac:dyDescent="0.35">
      <c r="A3082" t="s">
        <v>3170</v>
      </c>
      <c r="B3082" t="s">
        <v>14627</v>
      </c>
      <c r="C3082" t="s">
        <v>8217</v>
      </c>
      <c r="D3082" t="s">
        <v>14628</v>
      </c>
      <c r="E3082" t="s">
        <v>2646</v>
      </c>
      <c r="F3082">
        <v>1</v>
      </c>
      <c r="G3082" t="s">
        <v>2600</v>
      </c>
      <c r="H3082" t="s">
        <v>2577</v>
      </c>
      <c r="I3082" t="s">
        <v>2057</v>
      </c>
      <c r="J3082" t="s">
        <v>2647</v>
      </c>
      <c r="K3082" t="s">
        <v>2602</v>
      </c>
      <c r="L3082" t="s">
        <v>2058</v>
      </c>
      <c r="M3082" t="s">
        <v>2170</v>
      </c>
      <c r="N3082">
        <v>1</v>
      </c>
      <c r="O3082">
        <v>12</v>
      </c>
      <c r="P3082">
        <v>0.08</v>
      </c>
      <c r="Q3082">
        <v>15300</v>
      </c>
      <c r="R3082">
        <v>1</v>
      </c>
      <c r="S3082">
        <v>12</v>
      </c>
      <c r="T3082">
        <v>0.08</v>
      </c>
      <c r="U3082">
        <v>0</v>
      </c>
      <c r="V3082">
        <v>0</v>
      </c>
      <c r="W3082">
        <v>0</v>
      </c>
      <c r="X3082">
        <v>0</v>
      </c>
      <c r="Y3082">
        <v>0</v>
      </c>
      <c r="Z3082">
        <v>0</v>
      </c>
      <c r="AA3082">
        <v>0</v>
      </c>
      <c r="AB3082">
        <v>0</v>
      </c>
      <c r="AC3082">
        <v>0</v>
      </c>
      <c r="AD3082">
        <v>0</v>
      </c>
      <c r="AE3082">
        <v>0</v>
      </c>
      <c r="AF3082">
        <v>0</v>
      </c>
      <c r="AG3082" t="s">
        <v>14629</v>
      </c>
      <c r="AH3082" s="21" t="str">
        <f t="shared" si="96"/>
        <v>YT21</v>
      </c>
      <c r="AI3082" s="21">
        <v>216</v>
      </c>
      <c r="AJ3082" s="21">
        <f t="shared" si="97"/>
        <v>99.921568627450981</v>
      </c>
      <c r="AK3082" s="21" t="s">
        <v>2060</v>
      </c>
      <c r="AL3082" t="s">
        <v>2551</v>
      </c>
      <c r="AM3082" s="26" t="s">
        <v>38</v>
      </c>
      <c r="AN3082" t="s">
        <v>2030</v>
      </c>
    </row>
    <row r="3083" spans="1:40" ht="15" hidden="1" thickTop="1" x14ac:dyDescent="0.35">
      <c r="A3083" t="s">
        <v>3178</v>
      </c>
      <c r="B3083" t="s">
        <v>14630</v>
      </c>
      <c r="C3083" t="s">
        <v>2974</v>
      </c>
      <c r="D3083" t="s">
        <v>14631</v>
      </c>
      <c r="E3083" t="s">
        <v>2608</v>
      </c>
      <c r="F3083">
        <v>1</v>
      </c>
      <c r="G3083" t="s">
        <v>2609</v>
      </c>
      <c r="H3083" t="s">
        <v>2577</v>
      </c>
      <c r="I3083" t="s">
        <v>2076</v>
      </c>
      <c r="J3083" t="s">
        <v>2764</v>
      </c>
      <c r="K3083" t="s">
        <v>2765</v>
      </c>
      <c r="L3083" t="s">
        <v>2058</v>
      </c>
      <c r="M3083" t="s">
        <v>2059</v>
      </c>
      <c r="N3083">
        <v>6</v>
      </c>
      <c r="O3083">
        <v>267</v>
      </c>
      <c r="P3083">
        <v>1.0900000000000001</v>
      </c>
      <c r="Q3083">
        <v>24480</v>
      </c>
      <c r="R3083">
        <v>2</v>
      </c>
      <c r="S3083">
        <v>46</v>
      </c>
      <c r="T3083">
        <v>0.19</v>
      </c>
      <c r="U3083">
        <v>3</v>
      </c>
      <c r="V3083">
        <v>159</v>
      </c>
      <c r="W3083">
        <v>0.65</v>
      </c>
      <c r="X3083">
        <v>1</v>
      </c>
      <c r="Y3083">
        <v>62</v>
      </c>
      <c r="Z3083">
        <v>0.25</v>
      </c>
      <c r="AA3083">
        <v>0</v>
      </c>
      <c r="AB3083">
        <v>0</v>
      </c>
      <c r="AC3083">
        <v>0</v>
      </c>
      <c r="AD3083">
        <v>0</v>
      </c>
      <c r="AE3083">
        <v>0</v>
      </c>
      <c r="AF3083">
        <v>0</v>
      </c>
      <c r="AG3083" t="s">
        <v>14632</v>
      </c>
      <c r="AH3083" s="21" t="str">
        <f t="shared" si="96"/>
        <v>YM68</v>
      </c>
      <c r="AI3083" s="21">
        <v>345.36</v>
      </c>
      <c r="AJ3083" s="21">
        <f t="shared" si="97"/>
        <v>98.909313725490193</v>
      </c>
      <c r="AK3083" s="21" t="s">
        <v>2063</v>
      </c>
      <c r="AL3083" t="s">
        <v>2613</v>
      </c>
      <c r="AM3083" s="26" t="s">
        <v>38</v>
      </c>
      <c r="AN3083" t="s">
        <v>2032</v>
      </c>
    </row>
    <row r="3084" spans="1:40" ht="15" hidden="1" thickTop="1" x14ac:dyDescent="0.35">
      <c r="A3084" t="s">
        <v>3185</v>
      </c>
      <c r="B3084" t="s">
        <v>14633</v>
      </c>
      <c r="C3084" t="s">
        <v>3456</v>
      </c>
      <c r="D3084" t="s">
        <v>14634</v>
      </c>
      <c r="E3084" t="s">
        <v>3440</v>
      </c>
      <c r="F3084">
        <v>1</v>
      </c>
      <c r="G3084" t="s">
        <v>2609</v>
      </c>
      <c r="H3084" t="s">
        <v>2577</v>
      </c>
      <c r="I3084" t="s">
        <v>2076</v>
      </c>
      <c r="J3084" t="s">
        <v>2675</v>
      </c>
      <c r="K3084" t="s">
        <v>2611</v>
      </c>
      <c r="L3084" t="s">
        <v>2058</v>
      </c>
      <c r="M3084" t="s">
        <v>2059</v>
      </c>
      <c r="N3084">
        <v>1</v>
      </c>
      <c r="O3084">
        <v>64</v>
      </c>
      <c r="P3084">
        <v>0.26</v>
      </c>
      <c r="Q3084">
        <v>24480</v>
      </c>
      <c r="R3084">
        <v>0</v>
      </c>
      <c r="S3084">
        <v>14</v>
      </c>
      <c r="T3084">
        <v>0.06</v>
      </c>
      <c r="U3084">
        <v>1</v>
      </c>
      <c r="V3084">
        <v>50</v>
      </c>
      <c r="W3084">
        <v>0.2</v>
      </c>
      <c r="X3084">
        <v>0</v>
      </c>
      <c r="Y3084">
        <v>0</v>
      </c>
      <c r="Z3084">
        <v>0</v>
      </c>
      <c r="AA3084">
        <v>0</v>
      </c>
      <c r="AB3084">
        <v>0</v>
      </c>
      <c r="AC3084">
        <v>0</v>
      </c>
      <c r="AD3084">
        <v>0</v>
      </c>
      <c r="AE3084">
        <v>0</v>
      </c>
      <c r="AF3084">
        <v>0</v>
      </c>
      <c r="AG3084" t="s">
        <v>14635</v>
      </c>
      <c r="AH3084" s="21" t="str">
        <f t="shared" si="96"/>
        <v>YR25</v>
      </c>
      <c r="AI3084" s="21">
        <v>345.36</v>
      </c>
      <c r="AJ3084" s="21">
        <f t="shared" si="97"/>
        <v>99.738562091503269</v>
      </c>
      <c r="AK3084" s="21" t="s">
        <v>2060</v>
      </c>
      <c r="AL3084" t="s">
        <v>2581</v>
      </c>
      <c r="AM3084" s="26" t="s">
        <v>38</v>
      </c>
      <c r="AN3084" t="s">
        <v>2033</v>
      </c>
    </row>
    <row r="3085" spans="1:40" ht="15" hidden="1" thickTop="1" x14ac:dyDescent="0.35">
      <c r="A3085" t="s">
        <v>3191</v>
      </c>
      <c r="B3085" t="s">
        <v>14636</v>
      </c>
      <c r="C3085" t="s">
        <v>4385</v>
      </c>
      <c r="D3085" t="s">
        <v>14637</v>
      </c>
      <c r="E3085" t="s">
        <v>2575</v>
      </c>
      <c r="F3085">
        <v>1</v>
      </c>
      <c r="G3085" t="s">
        <v>2576</v>
      </c>
      <c r="H3085" t="s">
        <v>2577</v>
      </c>
      <c r="I3085" t="s">
        <v>2076</v>
      </c>
      <c r="J3085" t="s">
        <v>2858</v>
      </c>
      <c r="K3085" t="s">
        <v>2742</v>
      </c>
      <c r="L3085" t="s">
        <v>2058</v>
      </c>
      <c r="M3085" t="s">
        <v>2170</v>
      </c>
      <c r="N3085">
        <v>0</v>
      </c>
      <c r="O3085">
        <v>0</v>
      </c>
      <c r="P3085">
        <v>0</v>
      </c>
      <c r="Q3085">
        <v>15300</v>
      </c>
      <c r="R3085">
        <v>0</v>
      </c>
      <c r="S3085">
        <v>0</v>
      </c>
      <c r="T3085">
        <v>0</v>
      </c>
      <c r="U3085">
        <v>0</v>
      </c>
      <c r="V3085">
        <v>0</v>
      </c>
      <c r="W3085">
        <v>0</v>
      </c>
      <c r="X3085">
        <v>0</v>
      </c>
      <c r="Y3085">
        <v>0</v>
      </c>
      <c r="Z3085">
        <v>0</v>
      </c>
      <c r="AA3085">
        <v>0</v>
      </c>
      <c r="AB3085">
        <v>0</v>
      </c>
      <c r="AC3085">
        <v>0</v>
      </c>
      <c r="AD3085">
        <v>0</v>
      </c>
      <c r="AE3085">
        <v>0</v>
      </c>
      <c r="AF3085">
        <v>0</v>
      </c>
      <c r="AG3085" t="s">
        <v>14638</v>
      </c>
      <c r="AH3085" s="21" t="str">
        <f t="shared" si="96"/>
        <v>YK20</v>
      </c>
      <c r="AI3085" s="21">
        <v>216</v>
      </c>
      <c r="AJ3085" s="21">
        <f t="shared" si="97"/>
        <v>100</v>
      </c>
      <c r="AK3085" s="21" t="s">
        <v>2060</v>
      </c>
      <c r="AL3085" t="s">
        <v>2551</v>
      </c>
      <c r="AM3085" s="26" t="s">
        <v>38</v>
      </c>
      <c r="AN3085" t="s">
        <v>2030</v>
      </c>
    </row>
    <row r="3086" spans="1:40" ht="15" hidden="1" thickTop="1" x14ac:dyDescent="0.35">
      <c r="A3086" t="s">
        <v>3195</v>
      </c>
      <c r="B3086" t="s">
        <v>14639</v>
      </c>
      <c r="C3086" t="s">
        <v>4805</v>
      </c>
      <c r="D3086" t="s">
        <v>14640</v>
      </c>
      <c r="E3086" t="s">
        <v>2575</v>
      </c>
      <c r="F3086">
        <v>1</v>
      </c>
      <c r="G3086" t="s">
        <v>2576</v>
      </c>
      <c r="H3086" t="s">
        <v>2577</v>
      </c>
      <c r="I3086" t="s">
        <v>2076</v>
      </c>
      <c r="J3086" t="s">
        <v>2578</v>
      </c>
      <c r="K3086" t="s">
        <v>2579</v>
      </c>
      <c r="L3086" t="s">
        <v>2058</v>
      </c>
      <c r="M3086" t="s">
        <v>2170</v>
      </c>
      <c r="N3086">
        <v>6</v>
      </c>
      <c r="O3086">
        <v>116</v>
      </c>
      <c r="P3086">
        <v>0.76</v>
      </c>
      <c r="Q3086">
        <v>15300</v>
      </c>
      <c r="R3086">
        <v>4</v>
      </c>
      <c r="S3086">
        <v>72</v>
      </c>
      <c r="T3086">
        <v>0.47</v>
      </c>
      <c r="U3086">
        <v>1</v>
      </c>
      <c r="V3086">
        <v>37</v>
      </c>
      <c r="W3086">
        <v>0.24</v>
      </c>
      <c r="X3086">
        <v>0</v>
      </c>
      <c r="Y3086">
        <v>0</v>
      </c>
      <c r="Z3086">
        <v>0</v>
      </c>
      <c r="AA3086">
        <v>1</v>
      </c>
      <c r="AB3086">
        <v>7</v>
      </c>
      <c r="AC3086">
        <v>0.05</v>
      </c>
      <c r="AD3086">
        <v>0</v>
      </c>
      <c r="AE3086">
        <v>0</v>
      </c>
      <c r="AF3086">
        <v>0</v>
      </c>
      <c r="AG3086" t="s">
        <v>14641</v>
      </c>
      <c r="AH3086" s="21" t="str">
        <f t="shared" si="96"/>
        <v>YR25</v>
      </c>
      <c r="AI3086" s="21">
        <v>216</v>
      </c>
      <c r="AJ3086" s="21">
        <f t="shared" si="97"/>
        <v>99.24183006535948</v>
      </c>
      <c r="AK3086" s="21" t="s">
        <v>2060</v>
      </c>
      <c r="AL3086" t="s">
        <v>2581</v>
      </c>
      <c r="AM3086" s="26" t="s">
        <v>38</v>
      </c>
      <c r="AN3086" t="s">
        <v>2033</v>
      </c>
    </row>
    <row r="3087" spans="1:40" ht="15" hidden="1" thickTop="1" x14ac:dyDescent="0.35">
      <c r="A3087" t="s">
        <v>3198</v>
      </c>
      <c r="B3087" t="s">
        <v>14642</v>
      </c>
      <c r="C3087" t="s">
        <v>2598</v>
      </c>
      <c r="D3087" t="s">
        <v>14643</v>
      </c>
      <c r="E3087" t="s">
        <v>2575</v>
      </c>
      <c r="F3087">
        <v>1</v>
      </c>
      <c r="G3087" t="s">
        <v>2600</v>
      </c>
      <c r="H3087" t="s">
        <v>2577</v>
      </c>
      <c r="I3087" t="s">
        <v>2057</v>
      </c>
      <c r="J3087" t="s">
        <v>2601</v>
      </c>
      <c r="K3087" t="s">
        <v>2602</v>
      </c>
      <c r="L3087" t="s">
        <v>2058</v>
      </c>
      <c r="M3087" t="s">
        <v>2170</v>
      </c>
      <c r="N3087">
        <v>3</v>
      </c>
      <c r="O3087">
        <v>88</v>
      </c>
      <c r="P3087">
        <v>0.57999999999999996</v>
      </c>
      <c r="Q3087">
        <v>15300</v>
      </c>
      <c r="R3087">
        <v>2</v>
      </c>
      <c r="S3087">
        <v>54</v>
      </c>
      <c r="T3087">
        <v>0.35</v>
      </c>
      <c r="U3087">
        <v>0</v>
      </c>
      <c r="V3087">
        <v>0</v>
      </c>
      <c r="W3087">
        <v>0</v>
      </c>
      <c r="X3087">
        <v>0</v>
      </c>
      <c r="Y3087">
        <v>0</v>
      </c>
      <c r="Z3087">
        <v>0</v>
      </c>
      <c r="AA3087">
        <v>1</v>
      </c>
      <c r="AB3087">
        <v>34</v>
      </c>
      <c r="AC3087">
        <v>0.22</v>
      </c>
      <c r="AD3087">
        <v>0</v>
      </c>
      <c r="AE3087">
        <v>0</v>
      </c>
      <c r="AF3087">
        <v>0</v>
      </c>
      <c r="AG3087" t="s">
        <v>14644</v>
      </c>
      <c r="AH3087" s="21" t="str">
        <f t="shared" si="96"/>
        <v>YT21</v>
      </c>
      <c r="AI3087" s="21">
        <v>216</v>
      </c>
      <c r="AJ3087" s="21">
        <f t="shared" si="97"/>
        <v>99.424836601307192</v>
      </c>
      <c r="AK3087" s="21" t="s">
        <v>2060</v>
      </c>
      <c r="AL3087" t="s">
        <v>2551</v>
      </c>
      <c r="AM3087" s="26" t="s">
        <v>38</v>
      </c>
      <c r="AN3087" t="s">
        <v>2030</v>
      </c>
    </row>
    <row r="3088" spans="1:40" ht="15" hidden="1" thickTop="1" x14ac:dyDescent="0.35">
      <c r="A3088" t="s">
        <v>3202</v>
      </c>
      <c r="B3088" t="s">
        <v>14645</v>
      </c>
      <c r="C3088" t="s">
        <v>8041</v>
      </c>
      <c r="D3088" t="s">
        <v>14646</v>
      </c>
      <c r="E3088" t="s">
        <v>2575</v>
      </c>
      <c r="F3088">
        <v>1</v>
      </c>
      <c r="G3088" t="s">
        <v>2600</v>
      </c>
      <c r="H3088" t="s">
        <v>2577</v>
      </c>
      <c r="I3088" t="s">
        <v>2057</v>
      </c>
      <c r="J3088" t="s">
        <v>2699</v>
      </c>
      <c r="K3088" t="s">
        <v>2579</v>
      </c>
      <c r="L3088" t="s">
        <v>2058</v>
      </c>
      <c r="M3088" t="s">
        <v>2170</v>
      </c>
      <c r="N3088">
        <v>3</v>
      </c>
      <c r="O3088">
        <v>75</v>
      </c>
      <c r="P3088">
        <v>0.49</v>
      </c>
      <c r="Q3088">
        <v>15300</v>
      </c>
      <c r="R3088">
        <v>1</v>
      </c>
      <c r="S3088">
        <v>21</v>
      </c>
      <c r="T3088">
        <v>0.14000000000000001</v>
      </c>
      <c r="U3088">
        <v>0</v>
      </c>
      <c r="V3088">
        <v>0</v>
      </c>
      <c r="W3088">
        <v>0</v>
      </c>
      <c r="X3088">
        <v>0</v>
      </c>
      <c r="Y3088">
        <v>0</v>
      </c>
      <c r="Z3088">
        <v>0</v>
      </c>
      <c r="AA3088">
        <v>2</v>
      </c>
      <c r="AB3088">
        <v>54</v>
      </c>
      <c r="AC3088">
        <v>0.35</v>
      </c>
      <c r="AD3088">
        <v>0</v>
      </c>
      <c r="AE3088">
        <v>0</v>
      </c>
      <c r="AF3088">
        <v>0</v>
      </c>
      <c r="AG3088" t="s">
        <v>14647</v>
      </c>
      <c r="AH3088" s="21" t="str">
        <f t="shared" si="96"/>
        <v>YT21</v>
      </c>
      <c r="AI3088" s="21">
        <v>216</v>
      </c>
      <c r="AJ3088" s="21">
        <f t="shared" si="97"/>
        <v>99.509803921568633</v>
      </c>
      <c r="AK3088" s="21" t="s">
        <v>2060</v>
      </c>
      <c r="AL3088" t="s">
        <v>2581</v>
      </c>
      <c r="AM3088" s="26" t="s">
        <v>38</v>
      </c>
      <c r="AN3088" t="s">
        <v>2030</v>
      </c>
    </row>
    <row r="3089" spans="1:40" ht="15" hidden="1" thickTop="1" x14ac:dyDescent="0.35">
      <c r="A3089" t="s">
        <v>3205</v>
      </c>
      <c r="B3089" t="s">
        <v>14648</v>
      </c>
      <c r="C3089" t="s">
        <v>2573</v>
      </c>
      <c r="D3089" t="s">
        <v>30189</v>
      </c>
      <c r="E3089" t="s">
        <v>2575</v>
      </c>
      <c r="F3089">
        <v>1</v>
      </c>
      <c r="G3089" t="s">
        <v>2576</v>
      </c>
      <c r="H3089" t="s">
        <v>2577</v>
      </c>
      <c r="I3089" t="s">
        <v>2076</v>
      </c>
      <c r="J3089" t="s">
        <v>2578</v>
      </c>
      <c r="K3089" t="s">
        <v>2579</v>
      </c>
      <c r="L3089" t="s">
        <v>2058</v>
      </c>
      <c r="M3089" t="s">
        <v>2207</v>
      </c>
      <c r="N3089">
        <v>7</v>
      </c>
      <c r="O3089">
        <v>130</v>
      </c>
      <c r="P3089">
        <v>0.98</v>
      </c>
      <c r="Q3089">
        <v>13260</v>
      </c>
      <c r="R3089">
        <v>4</v>
      </c>
      <c r="S3089">
        <v>86</v>
      </c>
      <c r="T3089">
        <v>0.65</v>
      </c>
      <c r="U3089">
        <v>3</v>
      </c>
      <c r="V3089">
        <v>44</v>
      </c>
      <c r="W3089">
        <v>0.33</v>
      </c>
      <c r="X3089">
        <v>0</v>
      </c>
      <c r="Y3089">
        <v>0</v>
      </c>
      <c r="Z3089">
        <v>0</v>
      </c>
      <c r="AA3089">
        <v>0</v>
      </c>
      <c r="AB3089">
        <v>0</v>
      </c>
      <c r="AC3089">
        <v>0</v>
      </c>
      <c r="AD3089">
        <v>0</v>
      </c>
      <c r="AE3089">
        <v>0</v>
      </c>
      <c r="AF3089">
        <v>0</v>
      </c>
      <c r="AG3089" t="s">
        <v>14649</v>
      </c>
      <c r="AH3089" s="21" t="str">
        <f t="shared" si="96"/>
        <v>YR25</v>
      </c>
      <c r="AI3089" s="21">
        <v>187.20000000000002</v>
      </c>
      <c r="AJ3089" s="21">
        <f t="shared" si="97"/>
        <v>99.019607843137251</v>
      </c>
      <c r="AK3089" s="21" t="s">
        <v>2063</v>
      </c>
      <c r="AL3089" t="s">
        <v>2581</v>
      </c>
      <c r="AM3089" s="26" t="s">
        <v>38</v>
      </c>
      <c r="AN3089" t="s">
        <v>2031</v>
      </c>
    </row>
    <row r="3090" spans="1:40" ht="15" hidden="1" thickTop="1" x14ac:dyDescent="0.35">
      <c r="A3090" t="s">
        <v>3210</v>
      </c>
      <c r="B3090" t="s">
        <v>14650</v>
      </c>
      <c r="C3090" t="s">
        <v>2573</v>
      </c>
      <c r="D3090" t="s">
        <v>30190</v>
      </c>
      <c r="E3090" t="s">
        <v>2575</v>
      </c>
      <c r="F3090">
        <v>1</v>
      </c>
      <c r="G3090" t="s">
        <v>2576</v>
      </c>
      <c r="H3090" t="s">
        <v>2577</v>
      </c>
      <c r="I3090" t="s">
        <v>2076</v>
      </c>
      <c r="J3090" t="s">
        <v>2578</v>
      </c>
      <c r="K3090" t="s">
        <v>2579</v>
      </c>
      <c r="L3090" t="s">
        <v>2058</v>
      </c>
      <c r="M3090" t="s">
        <v>2207</v>
      </c>
      <c r="N3090">
        <v>3</v>
      </c>
      <c r="O3090">
        <v>50</v>
      </c>
      <c r="P3090">
        <v>0.38</v>
      </c>
      <c r="Q3090">
        <v>13260</v>
      </c>
      <c r="R3090">
        <v>1</v>
      </c>
      <c r="S3090">
        <v>3</v>
      </c>
      <c r="T3090">
        <v>0.02</v>
      </c>
      <c r="U3090">
        <v>2</v>
      </c>
      <c r="V3090">
        <v>47</v>
      </c>
      <c r="W3090">
        <v>0.35</v>
      </c>
      <c r="X3090">
        <v>0</v>
      </c>
      <c r="Y3090">
        <v>0</v>
      </c>
      <c r="Z3090">
        <v>0</v>
      </c>
      <c r="AA3090">
        <v>0</v>
      </c>
      <c r="AB3090">
        <v>0</v>
      </c>
      <c r="AC3090">
        <v>0</v>
      </c>
      <c r="AD3090">
        <v>0</v>
      </c>
      <c r="AE3090">
        <v>0</v>
      </c>
      <c r="AF3090">
        <v>0</v>
      </c>
      <c r="AG3090" t="s">
        <v>14651</v>
      </c>
      <c r="AH3090" s="21" t="str">
        <f t="shared" si="96"/>
        <v>YR25</v>
      </c>
      <c r="AI3090" s="21">
        <v>187.20000000000002</v>
      </c>
      <c r="AJ3090" s="21">
        <f t="shared" si="97"/>
        <v>99.622926093514323</v>
      </c>
      <c r="AK3090" s="21" t="s">
        <v>2060</v>
      </c>
      <c r="AL3090" t="s">
        <v>2581</v>
      </c>
      <c r="AM3090" s="26" t="s">
        <v>38</v>
      </c>
      <c r="AN3090" t="s">
        <v>2031</v>
      </c>
    </row>
    <row r="3091" spans="1:40" ht="15" hidden="1" thickTop="1" x14ac:dyDescent="0.35">
      <c r="A3091" t="s">
        <v>3215</v>
      </c>
      <c r="B3091" t="s">
        <v>14652</v>
      </c>
      <c r="C3091" t="s">
        <v>2573</v>
      </c>
      <c r="D3091" t="s">
        <v>30191</v>
      </c>
      <c r="E3091" t="s">
        <v>2575</v>
      </c>
      <c r="F3091">
        <v>1</v>
      </c>
      <c r="G3091" t="s">
        <v>2576</v>
      </c>
      <c r="H3091" t="s">
        <v>2577</v>
      </c>
      <c r="I3091" t="s">
        <v>2076</v>
      </c>
      <c r="J3091" t="s">
        <v>2578</v>
      </c>
      <c r="K3091" t="s">
        <v>2579</v>
      </c>
      <c r="L3091" t="s">
        <v>2058</v>
      </c>
      <c r="M3091" t="s">
        <v>2207</v>
      </c>
      <c r="N3091">
        <v>2</v>
      </c>
      <c r="O3091">
        <v>22</v>
      </c>
      <c r="P3091">
        <v>0.17</v>
      </c>
      <c r="Q3091">
        <v>13260</v>
      </c>
      <c r="R3091">
        <v>2</v>
      </c>
      <c r="S3091">
        <v>22</v>
      </c>
      <c r="T3091">
        <v>0.17</v>
      </c>
      <c r="U3091">
        <v>0</v>
      </c>
      <c r="V3091">
        <v>0</v>
      </c>
      <c r="W3091">
        <v>0</v>
      </c>
      <c r="X3091">
        <v>0</v>
      </c>
      <c r="Y3091">
        <v>0</v>
      </c>
      <c r="Z3091">
        <v>0</v>
      </c>
      <c r="AA3091">
        <v>0</v>
      </c>
      <c r="AB3091">
        <v>0</v>
      </c>
      <c r="AC3091">
        <v>0</v>
      </c>
      <c r="AD3091">
        <v>0</v>
      </c>
      <c r="AE3091">
        <v>0</v>
      </c>
      <c r="AF3091">
        <v>0</v>
      </c>
      <c r="AG3091" t="s">
        <v>14653</v>
      </c>
      <c r="AH3091" s="21" t="str">
        <f t="shared" si="96"/>
        <v>YR25</v>
      </c>
      <c r="AI3091" s="21">
        <v>187.20000000000002</v>
      </c>
      <c r="AJ3091" s="21">
        <f t="shared" si="97"/>
        <v>99.834087481146298</v>
      </c>
      <c r="AK3091" s="21" t="s">
        <v>2060</v>
      </c>
      <c r="AL3091" t="s">
        <v>2581</v>
      </c>
      <c r="AM3091" s="26" t="s">
        <v>38</v>
      </c>
      <c r="AN3091" t="s">
        <v>2029</v>
      </c>
    </row>
    <row r="3092" spans="1:40" ht="15" hidden="1" thickTop="1" x14ac:dyDescent="0.35">
      <c r="A3092" t="s">
        <v>3219</v>
      </c>
      <c r="B3092" t="s">
        <v>14654</v>
      </c>
      <c r="C3092" t="s">
        <v>2573</v>
      </c>
      <c r="D3092" t="s">
        <v>30192</v>
      </c>
      <c r="E3092" t="s">
        <v>2575</v>
      </c>
      <c r="F3092">
        <v>1</v>
      </c>
      <c r="G3092" t="s">
        <v>2576</v>
      </c>
      <c r="H3092" t="s">
        <v>2577</v>
      </c>
      <c r="I3092" t="s">
        <v>2076</v>
      </c>
      <c r="J3092" t="s">
        <v>2578</v>
      </c>
      <c r="K3092" t="s">
        <v>2579</v>
      </c>
      <c r="L3092" t="s">
        <v>2058</v>
      </c>
      <c r="M3092" t="s">
        <v>2207</v>
      </c>
      <c r="N3092">
        <v>2</v>
      </c>
      <c r="O3092">
        <v>51</v>
      </c>
      <c r="P3092">
        <v>0.38</v>
      </c>
      <c r="Q3092">
        <v>13260</v>
      </c>
      <c r="R3092">
        <v>1</v>
      </c>
      <c r="S3092">
        <v>30</v>
      </c>
      <c r="T3092">
        <v>0.23</v>
      </c>
      <c r="U3092">
        <v>1</v>
      </c>
      <c r="V3092">
        <v>21</v>
      </c>
      <c r="W3092">
        <v>0.16</v>
      </c>
      <c r="X3092">
        <v>0</v>
      </c>
      <c r="Y3092">
        <v>0</v>
      </c>
      <c r="Z3092">
        <v>0</v>
      </c>
      <c r="AA3092">
        <v>0</v>
      </c>
      <c r="AB3092">
        <v>0</v>
      </c>
      <c r="AC3092">
        <v>0</v>
      </c>
      <c r="AD3092">
        <v>0</v>
      </c>
      <c r="AE3092">
        <v>0</v>
      </c>
      <c r="AF3092">
        <v>0</v>
      </c>
      <c r="AG3092" t="s">
        <v>14655</v>
      </c>
      <c r="AH3092" s="21" t="str">
        <f t="shared" si="96"/>
        <v>YR25</v>
      </c>
      <c r="AI3092" s="21">
        <v>187.20000000000002</v>
      </c>
      <c r="AJ3092" s="21">
        <f t="shared" si="97"/>
        <v>99.615384615384613</v>
      </c>
      <c r="AK3092" s="21" t="s">
        <v>2060</v>
      </c>
      <c r="AL3092" t="s">
        <v>2581</v>
      </c>
      <c r="AM3092" s="26" t="s">
        <v>38</v>
      </c>
      <c r="AN3092" t="s">
        <v>2029</v>
      </c>
    </row>
    <row r="3093" spans="1:40" ht="15" hidden="1" thickTop="1" x14ac:dyDescent="0.35">
      <c r="A3093" t="s">
        <v>3225</v>
      </c>
      <c r="B3093" t="s">
        <v>14656</v>
      </c>
      <c r="C3093" t="s">
        <v>2573</v>
      </c>
      <c r="D3093" t="s">
        <v>30193</v>
      </c>
      <c r="E3093" t="s">
        <v>2575</v>
      </c>
      <c r="F3093">
        <v>1</v>
      </c>
      <c r="G3093" t="s">
        <v>2576</v>
      </c>
      <c r="H3093" t="s">
        <v>2577</v>
      </c>
      <c r="I3093" t="s">
        <v>2076</v>
      </c>
      <c r="J3093" t="s">
        <v>2578</v>
      </c>
      <c r="K3093" t="s">
        <v>2579</v>
      </c>
      <c r="L3093" t="s">
        <v>2058</v>
      </c>
      <c r="M3093" t="s">
        <v>2207</v>
      </c>
      <c r="N3093">
        <v>3</v>
      </c>
      <c r="O3093">
        <v>110</v>
      </c>
      <c r="P3093">
        <v>0.83</v>
      </c>
      <c r="Q3093">
        <v>13260</v>
      </c>
      <c r="R3093">
        <v>1</v>
      </c>
      <c r="S3093">
        <v>17</v>
      </c>
      <c r="T3093">
        <v>0.13</v>
      </c>
      <c r="U3093">
        <v>2</v>
      </c>
      <c r="V3093">
        <v>93</v>
      </c>
      <c r="W3093">
        <v>0.7</v>
      </c>
      <c r="X3093">
        <v>0</v>
      </c>
      <c r="Y3093">
        <v>0</v>
      </c>
      <c r="Z3093">
        <v>0</v>
      </c>
      <c r="AA3093">
        <v>0</v>
      </c>
      <c r="AB3093">
        <v>0</v>
      </c>
      <c r="AC3093">
        <v>0</v>
      </c>
      <c r="AD3093">
        <v>0</v>
      </c>
      <c r="AE3093">
        <v>0</v>
      </c>
      <c r="AF3093">
        <v>0</v>
      </c>
      <c r="AG3093" t="s">
        <v>14657</v>
      </c>
      <c r="AH3093" s="21" t="str">
        <f t="shared" si="96"/>
        <v>YR25</v>
      </c>
      <c r="AI3093" s="21">
        <v>187.20000000000002</v>
      </c>
      <c r="AJ3093" s="21">
        <f t="shared" si="97"/>
        <v>99.170437405731519</v>
      </c>
      <c r="AK3093" s="21" t="s">
        <v>2063</v>
      </c>
      <c r="AL3093" t="s">
        <v>2581</v>
      </c>
      <c r="AM3093" s="26" t="s">
        <v>38</v>
      </c>
      <c r="AN3093" t="s">
        <v>2031</v>
      </c>
    </row>
    <row r="3094" spans="1:40" ht="15" hidden="1" thickTop="1" x14ac:dyDescent="0.35">
      <c r="A3094" t="s">
        <v>3228</v>
      </c>
      <c r="B3094" t="s">
        <v>14658</v>
      </c>
      <c r="C3094" t="s">
        <v>2889</v>
      </c>
      <c r="D3094" t="s">
        <v>14659</v>
      </c>
      <c r="E3094" t="s">
        <v>3430</v>
      </c>
      <c r="F3094">
        <v>1</v>
      </c>
      <c r="G3094" t="s">
        <v>2609</v>
      </c>
      <c r="H3094" t="s">
        <v>2577</v>
      </c>
      <c r="I3094" t="s">
        <v>2076</v>
      </c>
      <c r="J3094" t="s">
        <v>2764</v>
      </c>
      <c r="K3094" t="s">
        <v>2765</v>
      </c>
      <c r="L3094" t="s">
        <v>2058</v>
      </c>
      <c r="M3094" t="s">
        <v>2170</v>
      </c>
      <c r="N3094">
        <v>2</v>
      </c>
      <c r="O3094">
        <v>81</v>
      </c>
      <c r="P3094">
        <v>0.53</v>
      </c>
      <c r="Q3094">
        <v>15300</v>
      </c>
      <c r="R3094">
        <v>2</v>
      </c>
      <c r="S3094">
        <v>81</v>
      </c>
      <c r="T3094">
        <v>0.53</v>
      </c>
      <c r="U3094">
        <v>0</v>
      </c>
      <c r="V3094">
        <v>0</v>
      </c>
      <c r="W3094">
        <v>0</v>
      </c>
      <c r="X3094">
        <v>0</v>
      </c>
      <c r="Y3094">
        <v>0</v>
      </c>
      <c r="Z3094">
        <v>0</v>
      </c>
      <c r="AA3094">
        <v>0</v>
      </c>
      <c r="AB3094">
        <v>0</v>
      </c>
      <c r="AC3094">
        <v>0</v>
      </c>
      <c r="AD3094">
        <v>0</v>
      </c>
      <c r="AE3094">
        <v>0</v>
      </c>
      <c r="AF3094">
        <v>0</v>
      </c>
      <c r="AG3094" t="s">
        <v>14660</v>
      </c>
      <c r="AH3094" s="21" t="str">
        <f t="shared" si="96"/>
        <v>YR25</v>
      </c>
      <c r="AI3094" s="21">
        <v>216</v>
      </c>
      <c r="AJ3094" s="21">
        <f t="shared" si="97"/>
        <v>99.470588235294116</v>
      </c>
      <c r="AK3094" s="21" t="s">
        <v>2060</v>
      </c>
      <c r="AL3094" t="s">
        <v>2613</v>
      </c>
      <c r="AM3094" s="26" t="s">
        <v>38</v>
      </c>
      <c r="AN3094" t="s">
        <v>2031</v>
      </c>
    </row>
    <row r="3095" spans="1:40" ht="15" hidden="1" thickTop="1" x14ac:dyDescent="0.35">
      <c r="A3095" t="s">
        <v>3233</v>
      </c>
      <c r="B3095" t="s">
        <v>14661</v>
      </c>
      <c r="C3095" t="s">
        <v>3207</v>
      </c>
      <c r="D3095" t="s">
        <v>14662</v>
      </c>
      <c r="E3095" t="s">
        <v>2608</v>
      </c>
      <c r="F3095">
        <v>1</v>
      </c>
      <c r="G3095" t="s">
        <v>2576</v>
      </c>
      <c r="H3095" t="s">
        <v>2577</v>
      </c>
      <c r="I3095" t="s">
        <v>2057</v>
      </c>
      <c r="J3095" t="s">
        <v>2692</v>
      </c>
      <c r="K3095" t="s">
        <v>2635</v>
      </c>
      <c r="L3095" t="s">
        <v>2058</v>
      </c>
      <c r="M3095" t="s">
        <v>2170</v>
      </c>
      <c r="N3095">
        <v>3</v>
      </c>
      <c r="O3095">
        <v>122</v>
      </c>
      <c r="P3095">
        <v>0.8</v>
      </c>
      <c r="Q3095">
        <v>15300</v>
      </c>
      <c r="R3095">
        <v>2</v>
      </c>
      <c r="S3095">
        <v>84</v>
      </c>
      <c r="T3095">
        <v>0.55000000000000004</v>
      </c>
      <c r="U3095">
        <v>1</v>
      </c>
      <c r="V3095">
        <v>38</v>
      </c>
      <c r="W3095">
        <v>0.25</v>
      </c>
      <c r="X3095">
        <v>0</v>
      </c>
      <c r="Y3095">
        <v>0</v>
      </c>
      <c r="Z3095">
        <v>0</v>
      </c>
      <c r="AA3095">
        <v>0</v>
      </c>
      <c r="AB3095">
        <v>0</v>
      </c>
      <c r="AC3095">
        <v>0</v>
      </c>
      <c r="AD3095">
        <v>0</v>
      </c>
      <c r="AE3095">
        <v>0</v>
      </c>
      <c r="AF3095">
        <v>0</v>
      </c>
      <c r="AG3095" t="s">
        <v>14663</v>
      </c>
      <c r="AH3095" s="21" t="str">
        <f t="shared" si="96"/>
        <v>YT21</v>
      </c>
      <c r="AI3095" s="21">
        <v>216</v>
      </c>
      <c r="AJ3095" s="21">
        <f t="shared" si="97"/>
        <v>99.202614379084963</v>
      </c>
      <c r="AK3095" s="21" t="s">
        <v>2060</v>
      </c>
      <c r="AL3095" t="s">
        <v>2581</v>
      </c>
      <c r="AM3095" s="26" t="s">
        <v>38</v>
      </c>
      <c r="AN3095" t="s">
        <v>2029</v>
      </c>
    </row>
    <row r="3096" spans="1:40" ht="15" hidden="1" thickTop="1" x14ac:dyDescent="0.35">
      <c r="A3096" t="s">
        <v>3237</v>
      </c>
      <c r="B3096" t="s">
        <v>14664</v>
      </c>
      <c r="C3096" t="s">
        <v>6101</v>
      </c>
      <c r="D3096" t="s">
        <v>14665</v>
      </c>
      <c r="E3096" t="s">
        <v>2575</v>
      </c>
      <c r="F3096">
        <v>1</v>
      </c>
      <c r="G3096" t="s">
        <v>2576</v>
      </c>
      <c r="H3096" t="s">
        <v>2577</v>
      </c>
      <c r="I3096" t="s">
        <v>2076</v>
      </c>
      <c r="J3096" t="s">
        <v>2578</v>
      </c>
      <c r="K3096" t="s">
        <v>2579</v>
      </c>
      <c r="L3096" t="s">
        <v>2058</v>
      </c>
      <c r="M3096" t="s">
        <v>2170</v>
      </c>
      <c r="N3096">
        <v>3</v>
      </c>
      <c r="O3096">
        <v>66</v>
      </c>
      <c r="P3096">
        <v>0.43</v>
      </c>
      <c r="Q3096">
        <v>15300</v>
      </c>
      <c r="R3096">
        <v>2</v>
      </c>
      <c r="S3096">
        <v>56</v>
      </c>
      <c r="T3096">
        <v>0.37</v>
      </c>
      <c r="U3096">
        <v>1</v>
      </c>
      <c r="V3096">
        <v>10</v>
      </c>
      <c r="W3096">
        <v>7.0000000000000007E-2</v>
      </c>
      <c r="X3096">
        <v>0</v>
      </c>
      <c r="Y3096">
        <v>0</v>
      </c>
      <c r="Z3096">
        <v>0</v>
      </c>
      <c r="AA3096">
        <v>0</v>
      </c>
      <c r="AB3096">
        <v>0</v>
      </c>
      <c r="AC3096">
        <v>0</v>
      </c>
      <c r="AD3096">
        <v>0</v>
      </c>
      <c r="AE3096">
        <v>0</v>
      </c>
      <c r="AF3096">
        <v>0</v>
      </c>
      <c r="AG3096" t="s">
        <v>14666</v>
      </c>
      <c r="AH3096" s="21" t="str">
        <f t="shared" si="96"/>
        <v>YR25</v>
      </c>
      <c r="AI3096" s="21">
        <v>216</v>
      </c>
      <c r="AJ3096" s="21">
        <f t="shared" si="97"/>
        <v>99.568627450980387</v>
      </c>
      <c r="AK3096" s="21" t="s">
        <v>2060</v>
      </c>
      <c r="AL3096" t="s">
        <v>2581</v>
      </c>
      <c r="AM3096" s="26" t="s">
        <v>38</v>
      </c>
      <c r="AN3096" t="s">
        <v>2031</v>
      </c>
    </row>
    <row r="3097" spans="1:40" ht="15" hidden="1" thickTop="1" x14ac:dyDescent="0.35">
      <c r="A3097" t="s">
        <v>3241</v>
      </c>
      <c r="B3097" t="s">
        <v>14667</v>
      </c>
      <c r="C3097" t="s">
        <v>8244</v>
      </c>
      <c r="D3097" t="s">
        <v>14668</v>
      </c>
      <c r="E3097" t="s">
        <v>2575</v>
      </c>
      <c r="F3097">
        <v>1</v>
      </c>
      <c r="G3097" t="s">
        <v>2576</v>
      </c>
      <c r="H3097" t="s">
        <v>2577</v>
      </c>
      <c r="I3097" t="s">
        <v>2076</v>
      </c>
      <c r="J3097" t="s">
        <v>2858</v>
      </c>
      <c r="K3097" t="s">
        <v>2742</v>
      </c>
      <c r="L3097" t="s">
        <v>2058</v>
      </c>
      <c r="M3097" t="s">
        <v>2059</v>
      </c>
      <c r="N3097">
        <v>5</v>
      </c>
      <c r="O3097">
        <v>121</v>
      </c>
      <c r="P3097">
        <v>0.49</v>
      </c>
      <c r="Q3097">
        <v>24480</v>
      </c>
      <c r="R3097">
        <v>0</v>
      </c>
      <c r="S3097">
        <v>0</v>
      </c>
      <c r="T3097">
        <v>0</v>
      </c>
      <c r="U3097">
        <v>4</v>
      </c>
      <c r="V3097">
        <v>73</v>
      </c>
      <c r="W3097">
        <v>0.3</v>
      </c>
      <c r="X3097">
        <v>1</v>
      </c>
      <c r="Y3097">
        <v>48</v>
      </c>
      <c r="Z3097">
        <v>0.2</v>
      </c>
      <c r="AA3097">
        <v>0</v>
      </c>
      <c r="AB3097">
        <v>0</v>
      </c>
      <c r="AC3097">
        <v>0</v>
      </c>
      <c r="AD3097">
        <v>0</v>
      </c>
      <c r="AE3097">
        <v>0</v>
      </c>
      <c r="AF3097">
        <v>0</v>
      </c>
      <c r="AG3097" t="s">
        <v>14669</v>
      </c>
      <c r="AH3097" s="21" t="str">
        <f t="shared" si="96"/>
        <v>YK20</v>
      </c>
      <c r="AI3097" s="21">
        <v>345.36</v>
      </c>
      <c r="AJ3097" s="21">
        <f t="shared" si="97"/>
        <v>99.505718954248366</v>
      </c>
      <c r="AK3097" s="21" t="s">
        <v>2060</v>
      </c>
      <c r="AL3097" t="s">
        <v>2551</v>
      </c>
      <c r="AM3097" s="26" t="s">
        <v>38</v>
      </c>
      <c r="AN3097" t="s">
        <v>2032</v>
      </c>
    </row>
    <row r="3098" spans="1:40" ht="15" hidden="1" thickTop="1" x14ac:dyDescent="0.35">
      <c r="A3098" t="s">
        <v>3246</v>
      </c>
      <c r="B3098" t="s">
        <v>14670</v>
      </c>
      <c r="C3098" t="s">
        <v>4416</v>
      </c>
      <c r="D3098" t="s">
        <v>14671</v>
      </c>
      <c r="E3098" t="s">
        <v>2608</v>
      </c>
      <c r="F3098">
        <v>1</v>
      </c>
      <c r="G3098" t="s">
        <v>2609</v>
      </c>
      <c r="H3098" t="s">
        <v>2577</v>
      </c>
      <c r="I3098" t="s">
        <v>2076</v>
      </c>
      <c r="J3098" t="s">
        <v>2764</v>
      </c>
      <c r="K3098" t="s">
        <v>2765</v>
      </c>
      <c r="L3098" t="s">
        <v>2058</v>
      </c>
      <c r="M3098" t="s">
        <v>2059</v>
      </c>
      <c r="N3098">
        <v>5</v>
      </c>
      <c r="O3098">
        <v>222</v>
      </c>
      <c r="P3098">
        <v>0.91</v>
      </c>
      <c r="Q3098">
        <v>24480</v>
      </c>
      <c r="R3098">
        <v>0</v>
      </c>
      <c r="S3098">
        <v>0</v>
      </c>
      <c r="T3098">
        <v>0</v>
      </c>
      <c r="U3098">
        <v>5</v>
      </c>
      <c r="V3098">
        <v>222</v>
      </c>
      <c r="W3098">
        <v>0.91</v>
      </c>
      <c r="X3098">
        <v>0</v>
      </c>
      <c r="Y3098">
        <v>0</v>
      </c>
      <c r="Z3098">
        <v>0</v>
      </c>
      <c r="AA3098">
        <v>0</v>
      </c>
      <c r="AB3098">
        <v>0</v>
      </c>
      <c r="AC3098">
        <v>0</v>
      </c>
      <c r="AD3098">
        <v>0</v>
      </c>
      <c r="AE3098">
        <v>0</v>
      </c>
      <c r="AF3098">
        <v>0</v>
      </c>
      <c r="AG3098" t="s">
        <v>14672</v>
      </c>
      <c r="AH3098" s="21" t="str">
        <f t="shared" si="96"/>
        <v>YM68</v>
      </c>
      <c r="AI3098" s="21">
        <v>345.36</v>
      </c>
      <c r="AJ3098" s="21">
        <f t="shared" si="97"/>
        <v>99.093137254901961</v>
      </c>
      <c r="AK3098" s="21" t="s">
        <v>2063</v>
      </c>
      <c r="AL3098" t="s">
        <v>2613</v>
      </c>
      <c r="AM3098" s="26" t="s">
        <v>38</v>
      </c>
      <c r="AN3098" t="s">
        <v>2030</v>
      </c>
    </row>
    <row r="3099" spans="1:40" ht="15" hidden="1" thickTop="1" x14ac:dyDescent="0.35">
      <c r="A3099" t="s">
        <v>3252</v>
      </c>
      <c r="B3099" t="s">
        <v>14673</v>
      </c>
      <c r="C3099" t="s">
        <v>5206</v>
      </c>
      <c r="D3099" t="s">
        <v>14674</v>
      </c>
      <c r="E3099" t="s">
        <v>2780</v>
      </c>
      <c r="F3099">
        <v>1</v>
      </c>
      <c r="G3099" t="s">
        <v>2609</v>
      </c>
      <c r="H3099" t="s">
        <v>2577</v>
      </c>
      <c r="I3099" t="s">
        <v>2076</v>
      </c>
      <c r="J3099" t="s">
        <v>2781</v>
      </c>
      <c r="K3099" t="s">
        <v>2765</v>
      </c>
      <c r="L3099" t="s">
        <v>2058</v>
      </c>
      <c r="M3099" t="s">
        <v>2431</v>
      </c>
      <c r="N3099">
        <v>2</v>
      </c>
      <c r="O3099">
        <v>77</v>
      </c>
      <c r="P3099">
        <v>0.5</v>
      </c>
      <c r="Q3099">
        <v>15300</v>
      </c>
      <c r="R3099">
        <v>0</v>
      </c>
      <c r="S3099">
        <v>0</v>
      </c>
      <c r="T3099">
        <v>0</v>
      </c>
      <c r="U3099">
        <v>2</v>
      </c>
      <c r="V3099">
        <v>77</v>
      </c>
      <c r="W3099">
        <v>0.5</v>
      </c>
      <c r="X3099">
        <v>0</v>
      </c>
      <c r="Y3099">
        <v>0</v>
      </c>
      <c r="Z3099">
        <v>0</v>
      </c>
      <c r="AA3099">
        <v>0</v>
      </c>
      <c r="AB3099">
        <v>0</v>
      </c>
      <c r="AC3099">
        <v>0</v>
      </c>
      <c r="AD3099">
        <v>0</v>
      </c>
      <c r="AE3099">
        <v>0</v>
      </c>
      <c r="AF3099">
        <v>0</v>
      </c>
      <c r="AG3099" t="s">
        <v>14675</v>
      </c>
      <c r="AH3099" s="21" t="str">
        <f t="shared" si="96"/>
        <v>YK20</v>
      </c>
      <c r="AI3099" s="21">
        <v>216</v>
      </c>
      <c r="AJ3099" s="21">
        <f t="shared" si="97"/>
        <v>99.496732026143789</v>
      </c>
      <c r="AK3099" s="21" t="s">
        <v>2060</v>
      </c>
      <c r="AL3099" t="s">
        <v>2613</v>
      </c>
      <c r="AM3099" s="26" t="s">
        <v>38</v>
      </c>
      <c r="AN3099" t="s">
        <v>2032</v>
      </c>
    </row>
    <row r="3100" spans="1:40" ht="15" hidden="1" thickTop="1" x14ac:dyDescent="0.35">
      <c r="A3100" t="s">
        <v>3258</v>
      </c>
      <c r="B3100" t="s">
        <v>14676</v>
      </c>
      <c r="C3100" t="s">
        <v>2739</v>
      </c>
      <c r="D3100" t="s">
        <v>14677</v>
      </c>
      <c r="E3100" t="s">
        <v>2575</v>
      </c>
      <c r="F3100">
        <v>1</v>
      </c>
      <c r="G3100" t="s">
        <v>2576</v>
      </c>
      <c r="H3100" t="s">
        <v>2577</v>
      </c>
      <c r="I3100" t="s">
        <v>2076</v>
      </c>
      <c r="J3100" t="s">
        <v>2741</v>
      </c>
      <c r="K3100" t="s">
        <v>2742</v>
      </c>
      <c r="L3100" t="s">
        <v>2058</v>
      </c>
      <c r="M3100" t="s">
        <v>2982</v>
      </c>
      <c r="N3100">
        <v>0</v>
      </c>
      <c r="O3100">
        <v>0</v>
      </c>
      <c r="P3100">
        <v>0</v>
      </c>
      <c r="Q3100">
        <v>14280</v>
      </c>
      <c r="R3100">
        <v>0</v>
      </c>
      <c r="S3100">
        <v>0</v>
      </c>
      <c r="T3100">
        <v>0</v>
      </c>
      <c r="U3100">
        <v>0</v>
      </c>
      <c r="V3100">
        <v>0</v>
      </c>
      <c r="W3100">
        <v>0</v>
      </c>
      <c r="X3100">
        <v>0</v>
      </c>
      <c r="Y3100">
        <v>0</v>
      </c>
      <c r="Z3100">
        <v>0</v>
      </c>
      <c r="AA3100">
        <v>0</v>
      </c>
      <c r="AB3100">
        <v>0</v>
      </c>
      <c r="AC3100">
        <v>0</v>
      </c>
      <c r="AD3100">
        <v>0</v>
      </c>
      <c r="AE3100">
        <v>0</v>
      </c>
      <c r="AF3100">
        <v>0</v>
      </c>
      <c r="AG3100" t="s">
        <v>14678</v>
      </c>
      <c r="AH3100" s="21" t="str">
        <f t="shared" si="96"/>
        <v>YK20</v>
      </c>
      <c r="AI3100" s="21">
        <v>201.59999999999997</v>
      </c>
      <c r="AJ3100" s="21">
        <f t="shared" si="97"/>
        <v>100</v>
      </c>
      <c r="AK3100" s="21" t="s">
        <v>2060</v>
      </c>
      <c r="AL3100" t="s">
        <v>2613</v>
      </c>
      <c r="AM3100" s="26" t="s">
        <v>38</v>
      </c>
      <c r="AN3100" t="s">
        <v>2031</v>
      </c>
    </row>
    <row r="3101" spans="1:40" ht="15" hidden="1" thickTop="1" x14ac:dyDescent="0.35">
      <c r="A3101" t="s">
        <v>3264</v>
      </c>
      <c r="B3101" t="s">
        <v>14679</v>
      </c>
      <c r="C3101" t="s">
        <v>6101</v>
      </c>
      <c r="D3101" t="s">
        <v>14665</v>
      </c>
      <c r="E3101" t="s">
        <v>2575</v>
      </c>
      <c r="F3101">
        <v>1</v>
      </c>
      <c r="G3101" t="s">
        <v>2576</v>
      </c>
      <c r="H3101" t="s">
        <v>2577</v>
      </c>
      <c r="I3101" t="s">
        <v>2057</v>
      </c>
      <c r="J3101" t="s">
        <v>2578</v>
      </c>
      <c r="K3101" t="s">
        <v>2579</v>
      </c>
      <c r="L3101" t="s">
        <v>2058</v>
      </c>
      <c r="M3101" t="s">
        <v>2170</v>
      </c>
      <c r="N3101">
        <v>1</v>
      </c>
      <c r="O3101">
        <v>20</v>
      </c>
      <c r="P3101">
        <v>0.13</v>
      </c>
      <c r="Q3101">
        <v>15300</v>
      </c>
      <c r="R3101">
        <v>1</v>
      </c>
      <c r="S3101">
        <v>20</v>
      </c>
      <c r="T3101">
        <v>0.13</v>
      </c>
      <c r="U3101">
        <v>0</v>
      </c>
      <c r="V3101">
        <v>0</v>
      </c>
      <c r="W3101">
        <v>0</v>
      </c>
      <c r="X3101">
        <v>0</v>
      </c>
      <c r="Y3101">
        <v>0</v>
      </c>
      <c r="Z3101">
        <v>0</v>
      </c>
      <c r="AA3101">
        <v>0</v>
      </c>
      <c r="AB3101">
        <v>0</v>
      </c>
      <c r="AC3101">
        <v>0</v>
      </c>
      <c r="AD3101">
        <v>0</v>
      </c>
      <c r="AE3101">
        <v>0</v>
      </c>
      <c r="AF3101">
        <v>0</v>
      </c>
      <c r="AG3101" t="s">
        <v>14680</v>
      </c>
      <c r="AH3101" s="21" t="str">
        <f t="shared" si="96"/>
        <v>YT21</v>
      </c>
      <c r="AI3101" s="21">
        <v>216</v>
      </c>
      <c r="AJ3101" s="21">
        <f t="shared" si="97"/>
        <v>99.869281045751634</v>
      </c>
      <c r="AK3101" s="21" t="s">
        <v>2060</v>
      </c>
      <c r="AL3101" t="s">
        <v>2581</v>
      </c>
      <c r="AM3101" s="26" t="s">
        <v>38</v>
      </c>
      <c r="AN3101" t="s">
        <v>2029</v>
      </c>
    </row>
    <row r="3102" spans="1:40" ht="15" hidden="1" thickTop="1" x14ac:dyDescent="0.35">
      <c r="A3102" t="s">
        <v>3270</v>
      </c>
      <c r="B3102" t="s">
        <v>14681</v>
      </c>
      <c r="C3102" t="s">
        <v>30202</v>
      </c>
      <c r="D3102" t="s">
        <v>14682</v>
      </c>
      <c r="E3102" t="s">
        <v>2575</v>
      </c>
      <c r="F3102">
        <v>1</v>
      </c>
      <c r="G3102" t="s">
        <v>2576</v>
      </c>
      <c r="H3102" t="s">
        <v>2577</v>
      </c>
      <c r="I3102" t="s">
        <v>2057</v>
      </c>
      <c r="J3102" t="s">
        <v>2578</v>
      </c>
      <c r="K3102" t="s">
        <v>2579</v>
      </c>
      <c r="L3102" t="s">
        <v>2058</v>
      </c>
      <c r="M3102" t="s">
        <v>2170</v>
      </c>
      <c r="N3102">
        <v>1</v>
      </c>
      <c r="O3102">
        <v>34</v>
      </c>
      <c r="P3102">
        <v>0.22</v>
      </c>
      <c r="Q3102">
        <v>15300</v>
      </c>
      <c r="R3102">
        <v>0</v>
      </c>
      <c r="S3102">
        <v>0</v>
      </c>
      <c r="T3102">
        <v>0</v>
      </c>
      <c r="U3102">
        <v>1</v>
      </c>
      <c r="V3102">
        <v>34</v>
      </c>
      <c r="W3102">
        <v>0.22</v>
      </c>
      <c r="X3102">
        <v>0</v>
      </c>
      <c r="Y3102">
        <v>0</v>
      </c>
      <c r="Z3102">
        <v>0</v>
      </c>
      <c r="AA3102">
        <v>0</v>
      </c>
      <c r="AB3102">
        <v>0</v>
      </c>
      <c r="AC3102">
        <v>0</v>
      </c>
      <c r="AD3102">
        <v>0</v>
      </c>
      <c r="AE3102">
        <v>0</v>
      </c>
      <c r="AF3102">
        <v>0</v>
      </c>
      <c r="AG3102" t="s">
        <v>14683</v>
      </c>
      <c r="AH3102" s="21" t="str">
        <f t="shared" si="96"/>
        <v>YT21</v>
      </c>
      <c r="AI3102" s="21">
        <v>216</v>
      </c>
      <c r="AJ3102" s="21">
        <f t="shared" si="97"/>
        <v>99.777777777777771</v>
      </c>
      <c r="AK3102" s="21" t="s">
        <v>2060</v>
      </c>
      <c r="AL3102" t="s">
        <v>2581</v>
      </c>
      <c r="AM3102" s="26" t="s">
        <v>38</v>
      </c>
      <c r="AN3102" t="s">
        <v>2031</v>
      </c>
    </row>
    <row r="3103" spans="1:40" ht="15" hidden="1" thickTop="1" x14ac:dyDescent="0.35">
      <c r="A3103" t="s">
        <v>3273</v>
      </c>
      <c r="B3103" t="s">
        <v>14684</v>
      </c>
      <c r="C3103" t="s">
        <v>30202</v>
      </c>
      <c r="D3103" t="s">
        <v>14682</v>
      </c>
      <c r="E3103" t="s">
        <v>2575</v>
      </c>
      <c r="F3103">
        <v>1</v>
      </c>
      <c r="G3103" t="s">
        <v>2576</v>
      </c>
      <c r="H3103" t="s">
        <v>2577</v>
      </c>
      <c r="I3103" t="s">
        <v>2057</v>
      </c>
      <c r="J3103" t="s">
        <v>2578</v>
      </c>
      <c r="K3103" t="s">
        <v>2579</v>
      </c>
      <c r="L3103" t="s">
        <v>2058</v>
      </c>
      <c r="M3103" t="s">
        <v>2170</v>
      </c>
      <c r="N3103">
        <v>6</v>
      </c>
      <c r="O3103">
        <v>149</v>
      </c>
      <c r="P3103">
        <v>0.97</v>
      </c>
      <c r="Q3103">
        <v>15300</v>
      </c>
      <c r="R3103">
        <v>5</v>
      </c>
      <c r="S3103">
        <v>131</v>
      </c>
      <c r="T3103">
        <v>0.86</v>
      </c>
      <c r="U3103">
        <v>1</v>
      </c>
      <c r="V3103">
        <v>18</v>
      </c>
      <c r="W3103">
        <v>0.12</v>
      </c>
      <c r="X3103">
        <v>0</v>
      </c>
      <c r="Y3103">
        <v>0</v>
      </c>
      <c r="Z3103">
        <v>0</v>
      </c>
      <c r="AA3103">
        <v>0</v>
      </c>
      <c r="AB3103">
        <v>0</v>
      </c>
      <c r="AC3103">
        <v>0</v>
      </c>
      <c r="AD3103">
        <v>0</v>
      </c>
      <c r="AE3103">
        <v>0</v>
      </c>
      <c r="AF3103">
        <v>0</v>
      </c>
      <c r="AG3103" t="s">
        <v>14685</v>
      </c>
      <c r="AH3103" s="21" t="str">
        <f t="shared" si="96"/>
        <v>YT21</v>
      </c>
      <c r="AI3103" s="21">
        <v>216</v>
      </c>
      <c r="AJ3103" s="21">
        <f t="shared" si="97"/>
        <v>99.026143790849673</v>
      </c>
      <c r="AK3103" s="21" t="s">
        <v>2063</v>
      </c>
      <c r="AL3103" t="s">
        <v>2581</v>
      </c>
      <c r="AM3103" s="26" t="s">
        <v>38</v>
      </c>
      <c r="AN3103" t="s">
        <v>2031</v>
      </c>
    </row>
    <row r="3104" spans="1:40" ht="15" hidden="1" thickTop="1" x14ac:dyDescent="0.35">
      <c r="A3104" t="s">
        <v>3276</v>
      </c>
      <c r="B3104" t="s">
        <v>14686</v>
      </c>
      <c r="C3104" t="s">
        <v>3456</v>
      </c>
      <c r="D3104" t="s">
        <v>14687</v>
      </c>
      <c r="E3104" t="s">
        <v>2575</v>
      </c>
      <c r="F3104">
        <v>1</v>
      </c>
      <c r="G3104" t="s">
        <v>2609</v>
      </c>
      <c r="H3104" t="s">
        <v>2577</v>
      </c>
      <c r="I3104" t="s">
        <v>2076</v>
      </c>
      <c r="J3104" t="s">
        <v>2675</v>
      </c>
      <c r="K3104" t="s">
        <v>2611</v>
      </c>
      <c r="L3104" t="s">
        <v>2058</v>
      </c>
      <c r="M3104" t="s">
        <v>2170</v>
      </c>
      <c r="N3104">
        <v>0</v>
      </c>
      <c r="O3104">
        <v>0</v>
      </c>
      <c r="P3104">
        <v>0</v>
      </c>
      <c r="Q3104">
        <v>15300</v>
      </c>
      <c r="R3104">
        <v>0</v>
      </c>
      <c r="S3104">
        <v>0</v>
      </c>
      <c r="T3104">
        <v>0</v>
      </c>
      <c r="U3104">
        <v>0</v>
      </c>
      <c r="V3104">
        <v>0</v>
      </c>
      <c r="W3104">
        <v>0</v>
      </c>
      <c r="X3104">
        <v>0</v>
      </c>
      <c r="Y3104">
        <v>0</v>
      </c>
      <c r="Z3104">
        <v>0</v>
      </c>
      <c r="AA3104">
        <v>0</v>
      </c>
      <c r="AB3104">
        <v>0</v>
      </c>
      <c r="AC3104">
        <v>0</v>
      </c>
      <c r="AD3104">
        <v>0</v>
      </c>
      <c r="AE3104">
        <v>0</v>
      </c>
      <c r="AF3104">
        <v>0</v>
      </c>
      <c r="AG3104" t="s">
        <v>14688</v>
      </c>
      <c r="AH3104" s="21" t="str">
        <f t="shared" si="96"/>
        <v>YR25</v>
      </c>
      <c r="AI3104" s="21">
        <v>216</v>
      </c>
      <c r="AJ3104" s="21">
        <f t="shared" si="97"/>
        <v>100</v>
      </c>
      <c r="AK3104" s="21" t="s">
        <v>2060</v>
      </c>
      <c r="AL3104" t="s">
        <v>2581</v>
      </c>
      <c r="AM3104" s="26" t="s">
        <v>38</v>
      </c>
      <c r="AN3104" t="s">
        <v>2031</v>
      </c>
    </row>
    <row r="3105" spans="1:40" ht="15" hidden="1" thickTop="1" x14ac:dyDescent="0.35">
      <c r="A3105" t="s">
        <v>3279</v>
      </c>
      <c r="B3105" t="s">
        <v>14689</v>
      </c>
      <c r="C3105" t="s">
        <v>3456</v>
      </c>
      <c r="D3105" t="s">
        <v>14687</v>
      </c>
      <c r="E3105" t="s">
        <v>2575</v>
      </c>
      <c r="F3105">
        <v>1</v>
      </c>
      <c r="G3105" t="s">
        <v>2609</v>
      </c>
      <c r="H3105" t="s">
        <v>2577</v>
      </c>
      <c r="I3105" t="s">
        <v>2076</v>
      </c>
      <c r="J3105" t="s">
        <v>2675</v>
      </c>
      <c r="K3105" t="s">
        <v>2611</v>
      </c>
      <c r="L3105" t="s">
        <v>2058</v>
      </c>
      <c r="M3105" t="s">
        <v>2170</v>
      </c>
      <c r="N3105">
        <v>2</v>
      </c>
      <c r="O3105">
        <v>26</v>
      </c>
      <c r="P3105">
        <v>0.17</v>
      </c>
      <c r="Q3105">
        <v>15300</v>
      </c>
      <c r="R3105">
        <v>0</v>
      </c>
      <c r="S3105">
        <v>0</v>
      </c>
      <c r="T3105">
        <v>0</v>
      </c>
      <c r="U3105">
        <v>2</v>
      </c>
      <c r="V3105">
        <v>26</v>
      </c>
      <c r="W3105">
        <v>0.17</v>
      </c>
      <c r="X3105">
        <v>0</v>
      </c>
      <c r="Y3105">
        <v>0</v>
      </c>
      <c r="Z3105">
        <v>0</v>
      </c>
      <c r="AA3105">
        <v>0</v>
      </c>
      <c r="AB3105">
        <v>0</v>
      </c>
      <c r="AC3105">
        <v>0</v>
      </c>
      <c r="AD3105">
        <v>0</v>
      </c>
      <c r="AE3105">
        <v>0</v>
      </c>
      <c r="AF3105">
        <v>0</v>
      </c>
      <c r="AG3105" t="s">
        <v>14690</v>
      </c>
      <c r="AH3105" s="21" t="str">
        <f t="shared" si="96"/>
        <v>YR25</v>
      </c>
      <c r="AI3105" s="21">
        <v>216</v>
      </c>
      <c r="AJ3105" s="21">
        <f t="shared" si="97"/>
        <v>99.830065359477118</v>
      </c>
      <c r="AK3105" s="21" t="s">
        <v>2060</v>
      </c>
      <c r="AL3105" t="s">
        <v>2581</v>
      </c>
      <c r="AM3105" s="26" t="s">
        <v>38</v>
      </c>
      <c r="AN3105" t="s">
        <v>2031</v>
      </c>
    </row>
    <row r="3106" spans="1:40" ht="15" hidden="1" thickTop="1" x14ac:dyDescent="0.35">
      <c r="A3106" t="s">
        <v>3284</v>
      </c>
      <c r="B3106" t="s">
        <v>14691</v>
      </c>
      <c r="C3106" t="s">
        <v>4699</v>
      </c>
      <c r="D3106" t="s">
        <v>14692</v>
      </c>
      <c r="E3106" t="s">
        <v>2608</v>
      </c>
      <c r="F3106">
        <v>1</v>
      </c>
      <c r="G3106" t="s">
        <v>2609</v>
      </c>
      <c r="H3106" t="s">
        <v>2577</v>
      </c>
      <c r="I3106" t="s">
        <v>2057</v>
      </c>
      <c r="J3106" t="s">
        <v>2764</v>
      </c>
      <c r="K3106" t="s">
        <v>2765</v>
      </c>
      <c r="L3106" t="s">
        <v>2058</v>
      </c>
      <c r="M3106" t="s">
        <v>2170</v>
      </c>
      <c r="N3106">
        <v>3</v>
      </c>
      <c r="O3106">
        <v>223</v>
      </c>
      <c r="P3106">
        <v>1.46</v>
      </c>
      <c r="Q3106">
        <v>15300</v>
      </c>
      <c r="R3106">
        <v>2</v>
      </c>
      <c r="S3106">
        <v>169</v>
      </c>
      <c r="T3106">
        <v>1.1000000000000001</v>
      </c>
      <c r="U3106">
        <v>1</v>
      </c>
      <c r="V3106">
        <v>54</v>
      </c>
      <c r="W3106">
        <v>0.35</v>
      </c>
      <c r="X3106">
        <v>0</v>
      </c>
      <c r="Y3106">
        <v>0</v>
      </c>
      <c r="Z3106">
        <v>0</v>
      </c>
      <c r="AA3106">
        <v>0</v>
      </c>
      <c r="AB3106">
        <v>0</v>
      </c>
      <c r="AC3106">
        <v>0</v>
      </c>
      <c r="AD3106">
        <v>0</v>
      </c>
      <c r="AE3106">
        <v>0</v>
      </c>
      <c r="AF3106">
        <v>0</v>
      </c>
      <c r="AG3106" t="s">
        <v>14693</v>
      </c>
      <c r="AH3106" s="21" t="str">
        <f t="shared" si="96"/>
        <v>YT21</v>
      </c>
      <c r="AI3106" s="21">
        <v>216</v>
      </c>
      <c r="AJ3106" s="21">
        <f t="shared" si="97"/>
        <v>98.542483660130713</v>
      </c>
      <c r="AK3106" s="21" t="s">
        <v>2063</v>
      </c>
      <c r="AL3106" t="s">
        <v>2613</v>
      </c>
      <c r="AM3106" s="26" t="s">
        <v>38</v>
      </c>
      <c r="AN3106" t="s">
        <v>2030</v>
      </c>
    </row>
    <row r="3107" spans="1:40" ht="15" hidden="1" thickTop="1" x14ac:dyDescent="0.35">
      <c r="A3107" t="s">
        <v>3288</v>
      </c>
      <c r="B3107" t="s">
        <v>14694</v>
      </c>
      <c r="C3107" t="s">
        <v>2970</v>
      </c>
      <c r="D3107" t="s">
        <v>14695</v>
      </c>
      <c r="E3107" t="s">
        <v>2575</v>
      </c>
      <c r="F3107">
        <v>1</v>
      </c>
      <c r="G3107" t="s">
        <v>2633</v>
      </c>
      <c r="H3107" t="s">
        <v>2577</v>
      </c>
      <c r="I3107" t="s">
        <v>2057</v>
      </c>
      <c r="J3107" t="s">
        <v>2610</v>
      </c>
      <c r="K3107" t="s">
        <v>2611</v>
      </c>
      <c r="L3107" t="s">
        <v>2058</v>
      </c>
      <c r="M3107" t="s">
        <v>2170</v>
      </c>
      <c r="N3107">
        <v>1</v>
      </c>
      <c r="O3107">
        <v>21</v>
      </c>
      <c r="P3107">
        <v>0.14000000000000001</v>
      </c>
      <c r="Q3107">
        <v>15300</v>
      </c>
      <c r="R3107">
        <v>1</v>
      </c>
      <c r="S3107">
        <v>21</v>
      </c>
      <c r="T3107">
        <v>0.14000000000000001</v>
      </c>
      <c r="U3107">
        <v>0</v>
      </c>
      <c r="V3107">
        <v>0</v>
      </c>
      <c r="W3107">
        <v>0</v>
      </c>
      <c r="X3107">
        <v>0</v>
      </c>
      <c r="Y3107">
        <v>0</v>
      </c>
      <c r="Z3107">
        <v>0</v>
      </c>
      <c r="AA3107">
        <v>0</v>
      </c>
      <c r="AB3107">
        <v>0</v>
      </c>
      <c r="AC3107">
        <v>0</v>
      </c>
      <c r="AD3107">
        <v>0</v>
      </c>
      <c r="AE3107">
        <v>0</v>
      </c>
      <c r="AF3107">
        <v>0</v>
      </c>
      <c r="AG3107" t="s">
        <v>14696</v>
      </c>
      <c r="AH3107" s="21" t="str">
        <f t="shared" si="96"/>
        <v>YT21</v>
      </c>
      <c r="AI3107" s="21">
        <v>216</v>
      </c>
      <c r="AJ3107" s="21">
        <f t="shared" si="97"/>
        <v>99.862745098039213</v>
      </c>
      <c r="AK3107" s="21" t="s">
        <v>2060</v>
      </c>
      <c r="AL3107" t="s">
        <v>2581</v>
      </c>
      <c r="AM3107" s="26" t="s">
        <v>38</v>
      </c>
      <c r="AN3107" t="s">
        <v>2031</v>
      </c>
    </row>
    <row r="3108" spans="1:40" ht="15" hidden="1" thickTop="1" x14ac:dyDescent="0.35">
      <c r="A3108" t="s">
        <v>3292</v>
      </c>
      <c r="B3108" t="s">
        <v>14697</v>
      </c>
      <c r="C3108" t="s">
        <v>2970</v>
      </c>
      <c r="D3108" t="s">
        <v>14695</v>
      </c>
      <c r="E3108" t="s">
        <v>2575</v>
      </c>
      <c r="F3108">
        <v>1</v>
      </c>
      <c r="G3108" t="s">
        <v>2633</v>
      </c>
      <c r="H3108" t="s">
        <v>2577</v>
      </c>
      <c r="I3108" t="s">
        <v>2057</v>
      </c>
      <c r="J3108" t="s">
        <v>2610</v>
      </c>
      <c r="K3108" t="s">
        <v>2611</v>
      </c>
      <c r="L3108" t="s">
        <v>2058</v>
      </c>
      <c r="M3108" t="s">
        <v>2170</v>
      </c>
      <c r="N3108">
        <v>3</v>
      </c>
      <c r="O3108">
        <v>39</v>
      </c>
      <c r="P3108">
        <v>0.25</v>
      </c>
      <c r="Q3108">
        <v>15300</v>
      </c>
      <c r="R3108">
        <v>0</v>
      </c>
      <c r="S3108">
        <v>0</v>
      </c>
      <c r="T3108">
        <v>0</v>
      </c>
      <c r="U3108">
        <v>2</v>
      </c>
      <c r="V3108">
        <v>22</v>
      </c>
      <c r="W3108">
        <v>0.14000000000000001</v>
      </c>
      <c r="X3108">
        <v>1</v>
      </c>
      <c r="Y3108">
        <v>17</v>
      </c>
      <c r="Z3108">
        <v>0.11</v>
      </c>
      <c r="AA3108">
        <v>0</v>
      </c>
      <c r="AB3108">
        <v>0</v>
      </c>
      <c r="AC3108">
        <v>0</v>
      </c>
      <c r="AD3108">
        <v>0</v>
      </c>
      <c r="AE3108">
        <v>0</v>
      </c>
      <c r="AF3108">
        <v>0</v>
      </c>
      <c r="AG3108" t="s">
        <v>14698</v>
      </c>
      <c r="AH3108" s="21" t="str">
        <f t="shared" si="96"/>
        <v>YT21</v>
      </c>
      <c r="AI3108" s="21">
        <v>216</v>
      </c>
      <c r="AJ3108" s="21">
        <f t="shared" si="97"/>
        <v>99.745098039215691</v>
      </c>
      <c r="AK3108" s="21" t="s">
        <v>2060</v>
      </c>
      <c r="AL3108" t="s">
        <v>2581</v>
      </c>
      <c r="AM3108" s="26" t="s">
        <v>38</v>
      </c>
      <c r="AN3108" t="s">
        <v>2031</v>
      </c>
    </row>
    <row r="3109" spans="1:40" ht="15" hidden="1" thickTop="1" x14ac:dyDescent="0.35">
      <c r="A3109" t="s">
        <v>3297</v>
      </c>
      <c r="B3109" t="s">
        <v>14699</v>
      </c>
      <c r="C3109" t="s">
        <v>2970</v>
      </c>
      <c r="D3109" t="s">
        <v>14695</v>
      </c>
      <c r="E3109" t="s">
        <v>2575</v>
      </c>
      <c r="F3109">
        <v>1</v>
      </c>
      <c r="G3109" t="s">
        <v>2633</v>
      </c>
      <c r="H3109" t="s">
        <v>2577</v>
      </c>
      <c r="I3109" t="s">
        <v>2057</v>
      </c>
      <c r="J3109" t="s">
        <v>2610</v>
      </c>
      <c r="K3109" t="s">
        <v>2611</v>
      </c>
      <c r="L3109" t="s">
        <v>2058</v>
      </c>
      <c r="M3109" t="s">
        <v>2170</v>
      </c>
      <c r="N3109">
        <v>0</v>
      </c>
      <c r="O3109">
        <v>0</v>
      </c>
      <c r="P3109">
        <v>0</v>
      </c>
      <c r="Q3109">
        <v>15300</v>
      </c>
      <c r="R3109">
        <v>0</v>
      </c>
      <c r="S3109">
        <v>0</v>
      </c>
      <c r="T3109">
        <v>0</v>
      </c>
      <c r="U3109">
        <v>0</v>
      </c>
      <c r="V3109">
        <v>0</v>
      </c>
      <c r="W3109">
        <v>0</v>
      </c>
      <c r="X3109">
        <v>0</v>
      </c>
      <c r="Y3109">
        <v>0</v>
      </c>
      <c r="Z3109">
        <v>0</v>
      </c>
      <c r="AA3109">
        <v>0</v>
      </c>
      <c r="AB3109">
        <v>0</v>
      </c>
      <c r="AC3109">
        <v>0</v>
      </c>
      <c r="AD3109">
        <v>0</v>
      </c>
      <c r="AE3109">
        <v>0</v>
      </c>
      <c r="AF3109">
        <v>0</v>
      </c>
      <c r="AG3109" t="s">
        <v>14700</v>
      </c>
      <c r="AH3109" s="21" t="str">
        <f t="shared" si="96"/>
        <v>YT21</v>
      </c>
      <c r="AI3109" s="21">
        <v>216</v>
      </c>
      <c r="AJ3109" s="21">
        <f t="shared" si="97"/>
        <v>100</v>
      </c>
      <c r="AK3109" s="21" t="s">
        <v>2060</v>
      </c>
      <c r="AL3109" t="s">
        <v>2581</v>
      </c>
      <c r="AM3109" s="26" t="s">
        <v>38</v>
      </c>
      <c r="AN3109" t="s">
        <v>2031</v>
      </c>
    </row>
    <row r="3110" spans="1:40" ht="15" hidden="1" thickTop="1" x14ac:dyDescent="0.35">
      <c r="A3110" t="s">
        <v>3301</v>
      </c>
      <c r="B3110" t="s">
        <v>14701</v>
      </c>
      <c r="C3110" t="s">
        <v>2970</v>
      </c>
      <c r="D3110" t="s">
        <v>14695</v>
      </c>
      <c r="E3110" t="s">
        <v>2575</v>
      </c>
      <c r="F3110">
        <v>1</v>
      </c>
      <c r="G3110" t="s">
        <v>2633</v>
      </c>
      <c r="H3110" t="s">
        <v>2577</v>
      </c>
      <c r="I3110" t="s">
        <v>2057</v>
      </c>
      <c r="J3110" t="s">
        <v>2610</v>
      </c>
      <c r="K3110" t="s">
        <v>2611</v>
      </c>
      <c r="L3110" t="s">
        <v>2058</v>
      </c>
      <c r="M3110" t="s">
        <v>2170</v>
      </c>
      <c r="N3110">
        <v>0</v>
      </c>
      <c r="O3110">
        <v>0</v>
      </c>
      <c r="P3110">
        <v>0</v>
      </c>
      <c r="Q3110">
        <v>15300</v>
      </c>
      <c r="R3110">
        <v>0</v>
      </c>
      <c r="S3110">
        <v>0</v>
      </c>
      <c r="T3110">
        <v>0</v>
      </c>
      <c r="U3110">
        <v>0</v>
      </c>
      <c r="V3110">
        <v>0</v>
      </c>
      <c r="W3110">
        <v>0</v>
      </c>
      <c r="X3110">
        <v>0</v>
      </c>
      <c r="Y3110">
        <v>0</v>
      </c>
      <c r="Z3110">
        <v>0</v>
      </c>
      <c r="AA3110">
        <v>0</v>
      </c>
      <c r="AB3110">
        <v>0</v>
      </c>
      <c r="AC3110">
        <v>0</v>
      </c>
      <c r="AD3110">
        <v>0</v>
      </c>
      <c r="AE3110">
        <v>0</v>
      </c>
      <c r="AF3110">
        <v>0</v>
      </c>
      <c r="AG3110" t="s">
        <v>14702</v>
      </c>
      <c r="AH3110" s="21" t="str">
        <f t="shared" si="96"/>
        <v>YT21</v>
      </c>
      <c r="AI3110" s="21">
        <v>216</v>
      </c>
      <c r="AJ3110" s="21">
        <f t="shared" si="97"/>
        <v>100</v>
      </c>
      <c r="AK3110" s="21" t="s">
        <v>2060</v>
      </c>
      <c r="AL3110" t="s">
        <v>2581</v>
      </c>
      <c r="AM3110" s="26" t="s">
        <v>38</v>
      </c>
      <c r="AN3110" t="s">
        <v>2031</v>
      </c>
    </row>
    <row r="3111" spans="1:40" ht="15" hidden="1" thickTop="1" x14ac:dyDescent="0.35">
      <c r="A3111" t="s">
        <v>3306</v>
      </c>
      <c r="B3111" t="s">
        <v>14703</v>
      </c>
      <c r="C3111" t="s">
        <v>2970</v>
      </c>
      <c r="D3111" t="s">
        <v>14695</v>
      </c>
      <c r="E3111" t="s">
        <v>2575</v>
      </c>
      <c r="F3111">
        <v>1</v>
      </c>
      <c r="G3111" t="s">
        <v>2633</v>
      </c>
      <c r="H3111" t="s">
        <v>2577</v>
      </c>
      <c r="I3111" t="s">
        <v>2057</v>
      </c>
      <c r="J3111" t="s">
        <v>2610</v>
      </c>
      <c r="K3111" t="s">
        <v>2611</v>
      </c>
      <c r="L3111" t="s">
        <v>2058</v>
      </c>
      <c r="M3111" t="s">
        <v>2170</v>
      </c>
      <c r="N3111">
        <v>0</v>
      </c>
      <c r="O3111">
        <v>0</v>
      </c>
      <c r="P3111">
        <v>0</v>
      </c>
      <c r="Q3111">
        <v>15300</v>
      </c>
      <c r="R3111">
        <v>0</v>
      </c>
      <c r="S3111">
        <v>0</v>
      </c>
      <c r="T3111">
        <v>0</v>
      </c>
      <c r="U3111">
        <v>0</v>
      </c>
      <c r="V3111">
        <v>0</v>
      </c>
      <c r="W3111">
        <v>0</v>
      </c>
      <c r="X3111">
        <v>0</v>
      </c>
      <c r="Y3111">
        <v>0</v>
      </c>
      <c r="Z3111">
        <v>0</v>
      </c>
      <c r="AA3111">
        <v>0</v>
      </c>
      <c r="AB3111">
        <v>0</v>
      </c>
      <c r="AC3111">
        <v>0</v>
      </c>
      <c r="AD3111">
        <v>0</v>
      </c>
      <c r="AE3111">
        <v>0</v>
      </c>
      <c r="AF3111">
        <v>0</v>
      </c>
      <c r="AG3111" t="s">
        <v>14704</v>
      </c>
      <c r="AH3111" s="21" t="str">
        <f t="shared" si="96"/>
        <v>YT21</v>
      </c>
      <c r="AI3111" s="21">
        <v>216</v>
      </c>
      <c r="AJ3111" s="21">
        <f t="shared" si="97"/>
        <v>100</v>
      </c>
      <c r="AK3111" s="21" t="s">
        <v>2060</v>
      </c>
      <c r="AL3111" t="s">
        <v>2581</v>
      </c>
      <c r="AM3111" s="26" t="s">
        <v>38</v>
      </c>
      <c r="AN3111" t="s">
        <v>2031</v>
      </c>
    </row>
    <row r="3112" spans="1:40" ht="15" hidden="1" thickTop="1" x14ac:dyDescent="0.35">
      <c r="A3112" t="s">
        <v>3311</v>
      </c>
      <c r="B3112" t="s">
        <v>14705</v>
      </c>
      <c r="C3112" t="s">
        <v>4997</v>
      </c>
      <c r="D3112" t="s">
        <v>14706</v>
      </c>
      <c r="E3112" t="s">
        <v>2608</v>
      </c>
      <c r="F3112">
        <v>1</v>
      </c>
      <c r="G3112" t="s">
        <v>2576</v>
      </c>
      <c r="H3112" t="s">
        <v>2577</v>
      </c>
      <c r="I3112" t="s">
        <v>2057</v>
      </c>
      <c r="J3112" t="s">
        <v>2692</v>
      </c>
      <c r="K3112" t="s">
        <v>2635</v>
      </c>
      <c r="L3112" t="s">
        <v>2058</v>
      </c>
      <c r="M3112" t="s">
        <v>2170</v>
      </c>
      <c r="N3112">
        <v>0</v>
      </c>
      <c r="O3112">
        <v>0</v>
      </c>
      <c r="P3112">
        <v>0</v>
      </c>
      <c r="Q3112">
        <v>15300</v>
      </c>
      <c r="R3112">
        <v>0</v>
      </c>
      <c r="S3112">
        <v>0</v>
      </c>
      <c r="T3112">
        <v>0</v>
      </c>
      <c r="U3112">
        <v>0</v>
      </c>
      <c r="V3112">
        <v>0</v>
      </c>
      <c r="W3112">
        <v>0</v>
      </c>
      <c r="X3112">
        <v>0</v>
      </c>
      <c r="Y3112">
        <v>0</v>
      </c>
      <c r="Z3112">
        <v>0</v>
      </c>
      <c r="AA3112">
        <v>0</v>
      </c>
      <c r="AB3112">
        <v>0</v>
      </c>
      <c r="AC3112">
        <v>0</v>
      </c>
      <c r="AD3112">
        <v>0</v>
      </c>
      <c r="AE3112">
        <v>0</v>
      </c>
      <c r="AF3112">
        <v>0</v>
      </c>
      <c r="AG3112" t="s">
        <v>14707</v>
      </c>
      <c r="AH3112" s="21" t="str">
        <f t="shared" si="96"/>
        <v>YT21</v>
      </c>
      <c r="AI3112" s="21">
        <v>216</v>
      </c>
      <c r="AJ3112" s="21">
        <f t="shared" si="97"/>
        <v>100</v>
      </c>
      <c r="AK3112" s="21" t="s">
        <v>2060</v>
      </c>
      <c r="AL3112" t="s">
        <v>2581</v>
      </c>
      <c r="AM3112" s="26" t="s">
        <v>38</v>
      </c>
      <c r="AN3112" t="s">
        <v>2031</v>
      </c>
    </row>
    <row r="3113" spans="1:40" ht="15" hidden="1" thickTop="1" x14ac:dyDescent="0.35">
      <c r="A3113" t="s">
        <v>3317</v>
      </c>
      <c r="B3113" t="s">
        <v>14708</v>
      </c>
      <c r="C3113" t="s">
        <v>4997</v>
      </c>
      <c r="D3113" t="s">
        <v>14706</v>
      </c>
      <c r="E3113" t="s">
        <v>2608</v>
      </c>
      <c r="F3113">
        <v>1</v>
      </c>
      <c r="G3113" t="s">
        <v>2576</v>
      </c>
      <c r="H3113" t="s">
        <v>2577</v>
      </c>
      <c r="I3113" t="s">
        <v>2057</v>
      </c>
      <c r="J3113" t="s">
        <v>2692</v>
      </c>
      <c r="K3113" t="s">
        <v>2635</v>
      </c>
      <c r="L3113" t="s">
        <v>2058</v>
      </c>
      <c r="M3113" t="s">
        <v>2170</v>
      </c>
      <c r="N3113">
        <v>1</v>
      </c>
      <c r="O3113">
        <v>31</v>
      </c>
      <c r="P3113">
        <v>0.2</v>
      </c>
      <c r="Q3113">
        <v>15300</v>
      </c>
      <c r="R3113">
        <v>1</v>
      </c>
      <c r="S3113">
        <v>31</v>
      </c>
      <c r="T3113">
        <v>0.2</v>
      </c>
      <c r="U3113">
        <v>0</v>
      </c>
      <c r="V3113">
        <v>0</v>
      </c>
      <c r="W3113">
        <v>0</v>
      </c>
      <c r="X3113">
        <v>0</v>
      </c>
      <c r="Y3113">
        <v>0</v>
      </c>
      <c r="Z3113">
        <v>0</v>
      </c>
      <c r="AA3113">
        <v>0</v>
      </c>
      <c r="AB3113">
        <v>0</v>
      </c>
      <c r="AC3113">
        <v>0</v>
      </c>
      <c r="AD3113">
        <v>0</v>
      </c>
      <c r="AE3113">
        <v>0</v>
      </c>
      <c r="AF3113">
        <v>0</v>
      </c>
      <c r="AG3113" t="s">
        <v>14709</v>
      </c>
      <c r="AH3113" s="21" t="str">
        <f t="shared" si="96"/>
        <v>YT21</v>
      </c>
      <c r="AI3113" s="21">
        <v>216</v>
      </c>
      <c r="AJ3113" s="21">
        <f t="shared" si="97"/>
        <v>99.797385620915037</v>
      </c>
      <c r="AK3113" s="21" t="s">
        <v>2060</v>
      </c>
      <c r="AL3113" t="s">
        <v>2581</v>
      </c>
      <c r="AM3113" s="26" t="s">
        <v>38</v>
      </c>
      <c r="AN3113" t="s">
        <v>2031</v>
      </c>
    </row>
    <row r="3114" spans="1:40" ht="15" hidden="1" thickTop="1" x14ac:dyDescent="0.35">
      <c r="A3114" t="s">
        <v>3320</v>
      </c>
      <c r="B3114" t="s">
        <v>14710</v>
      </c>
      <c r="C3114" t="s">
        <v>5198</v>
      </c>
      <c r="D3114" t="s">
        <v>14711</v>
      </c>
      <c r="E3114" t="s">
        <v>2608</v>
      </c>
      <c r="F3114">
        <v>1</v>
      </c>
      <c r="G3114" t="s">
        <v>2609</v>
      </c>
      <c r="H3114" t="s">
        <v>2577</v>
      </c>
      <c r="I3114" t="s">
        <v>2076</v>
      </c>
      <c r="J3114" t="s">
        <v>2675</v>
      </c>
      <c r="K3114" t="s">
        <v>2611</v>
      </c>
      <c r="L3114" t="s">
        <v>2058</v>
      </c>
      <c r="M3114" t="s">
        <v>2170</v>
      </c>
      <c r="N3114">
        <v>0</v>
      </c>
      <c r="O3114">
        <v>0</v>
      </c>
      <c r="P3114">
        <v>0</v>
      </c>
      <c r="Q3114">
        <v>15300</v>
      </c>
      <c r="R3114">
        <v>0</v>
      </c>
      <c r="S3114">
        <v>0</v>
      </c>
      <c r="T3114">
        <v>0</v>
      </c>
      <c r="U3114">
        <v>0</v>
      </c>
      <c r="V3114">
        <v>0</v>
      </c>
      <c r="W3114">
        <v>0</v>
      </c>
      <c r="X3114">
        <v>0</v>
      </c>
      <c r="Y3114">
        <v>0</v>
      </c>
      <c r="Z3114">
        <v>0</v>
      </c>
      <c r="AA3114">
        <v>0</v>
      </c>
      <c r="AB3114">
        <v>0</v>
      </c>
      <c r="AC3114">
        <v>0</v>
      </c>
      <c r="AD3114">
        <v>0</v>
      </c>
      <c r="AE3114">
        <v>0</v>
      </c>
      <c r="AF3114">
        <v>0</v>
      </c>
      <c r="AG3114" t="s">
        <v>14712</v>
      </c>
      <c r="AH3114" s="21" t="str">
        <f t="shared" si="96"/>
        <v>YR25</v>
      </c>
      <c r="AI3114" s="21">
        <v>216</v>
      </c>
      <c r="AJ3114" s="21">
        <f t="shared" si="97"/>
        <v>100</v>
      </c>
      <c r="AK3114" s="21" t="s">
        <v>2060</v>
      </c>
      <c r="AL3114" t="s">
        <v>2581</v>
      </c>
      <c r="AM3114" s="26" t="s">
        <v>38</v>
      </c>
      <c r="AN3114" t="s">
        <v>2031</v>
      </c>
    </row>
    <row r="3115" spans="1:40" ht="15" hidden="1" thickTop="1" x14ac:dyDescent="0.35">
      <c r="A3115" t="s">
        <v>3323</v>
      </c>
      <c r="B3115" t="s">
        <v>14713</v>
      </c>
      <c r="C3115" t="s">
        <v>5198</v>
      </c>
      <c r="D3115" t="s">
        <v>14711</v>
      </c>
      <c r="E3115" t="s">
        <v>2608</v>
      </c>
      <c r="F3115">
        <v>1</v>
      </c>
      <c r="G3115" t="s">
        <v>2609</v>
      </c>
      <c r="H3115" t="s">
        <v>2577</v>
      </c>
      <c r="I3115" t="s">
        <v>2076</v>
      </c>
      <c r="J3115" t="s">
        <v>2675</v>
      </c>
      <c r="K3115" t="s">
        <v>2611</v>
      </c>
      <c r="L3115" t="s">
        <v>2058</v>
      </c>
      <c r="M3115" t="s">
        <v>2170</v>
      </c>
      <c r="N3115">
        <v>1</v>
      </c>
      <c r="O3115">
        <v>24</v>
      </c>
      <c r="P3115">
        <v>0.16</v>
      </c>
      <c r="Q3115">
        <v>15300</v>
      </c>
      <c r="R3115">
        <v>0</v>
      </c>
      <c r="S3115">
        <v>0</v>
      </c>
      <c r="T3115">
        <v>0</v>
      </c>
      <c r="U3115">
        <v>1</v>
      </c>
      <c r="V3115">
        <v>24</v>
      </c>
      <c r="W3115">
        <v>0.16</v>
      </c>
      <c r="X3115">
        <v>0</v>
      </c>
      <c r="Y3115">
        <v>0</v>
      </c>
      <c r="Z3115">
        <v>0</v>
      </c>
      <c r="AA3115">
        <v>0</v>
      </c>
      <c r="AB3115">
        <v>0</v>
      </c>
      <c r="AC3115">
        <v>0</v>
      </c>
      <c r="AD3115">
        <v>0</v>
      </c>
      <c r="AE3115">
        <v>0</v>
      </c>
      <c r="AF3115">
        <v>0</v>
      </c>
      <c r="AG3115" t="s">
        <v>14714</v>
      </c>
      <c r="AH3115" s="21" t="str">
        <f t="shared" si="96"/>
        <v>YR25</v>
      </c>
      <c r="AI3115" s="21">
        <v>216</v>
      </c>
      <c r="AJ3115" s="21">
        <f t="shared" si="97"/>
        <v>99.843137254901961</v>
      </c>
      <c r="AK3115" s="21" t="s">
        <v>2060</v>
      </c>
      <c r="AL3115" t="s">
        <v>2581</v>
      </c>
      <c r="AM3115" s="26" t="s">
        <v>38</v>
      </c>
      <c r="AN3115" t="s">
        <v>2031</v>
      </c>
    </row>
    <row r="3116" spans="1:40" ht="15" hidden="1" thickTop="1" x14ac:dyDescent="0.35">
      <c r="A3116" t="s">
        <v>3327</v>
      </c>
      <c r="B3116" t="s">
        <v>14715</v>
      </c>
      <c r="C3116" t="s">
        <v>5198</v>
      </c>
      <c r="D3116" t="s">
        <v>14711</v>
      </c>
      <c r="E3116" t="s">
        <v>2608</v>
      </c>
      <c r="F3116">
        <v>1</v>
      </c>
      <c r="G3116" t="s">
        <v>2609</v>
      </c>
      <c r="H3116" t="s">
        <v>2577</v>
      </c>
      <c r="I3116" t="s">
        <v>2076</v>
      </c>
      <c r="J3116" t="s">
        <v>2675</v>
      </c>
      <c r="K3116" t="s">
        <v>2611</v>
      </c>
      <c r="L3116" t="s">
        <v>2058</v>
      </c>
      <c r="M3116" t="s">
        <v>2170</v>
      </c>
      <c r="N3116">
        <v>1</v>
      </c>
      <c r="O3116">
        <v>41</v>
      </c>
      <c r="P3116">
        <v>0.27</v>
      </c>
      <c r="Q3116">
        <v>15300</v>
      </c>
      <c r="R3116">
        <v>0</v>
      </c>
      <c r="S3116">
        <v>0</v>
      </c>
      <c r="T3116">
        <v>0</v>
      </c>
      <c r="U3116">
        <v>1</v>
      </c>
      <c r="V3116">
        <v>41</v>
      </c>
      <c r="W3116">
        <v>0.27</v>
      </c>
      <c r="X3116">
        <v>0</v>
      </c>
      <c r="Y3116">
        <v>0</v>
      </c>
      <c r="Z3116">
        <v>0</v>
      </c>
      <c r="AA3116">
        <v>0</v>
      </c>
      <c r="AB3116">
        <v>0</v>
      </c>
      <c r="AC3116">
        <v>0</v>
      </c>
      <c r="AD3116">
        <v>0</v>
      </c>
      <c r="AE3116">
        <v>0</v>
      </c>
      <c r="AF3116">
        <v>0</v>
      </c>
      <c r="AG3116" t="s">
        <v>14716</v>
      </c>
      <c r="AH3116" s="21" t="str">
        <f t="shared" si="96"/>
        <v>YR25</v>
      </c>
      <c r="AI3116" s="21">
        <v>216</v>
      </c>
      <c r="AJ3116" s="21">
        <f t="shared" si="97"/>
        <v>99.732026143790847</v>
      </c>
      <c r="AK3116" s="21" t="s">
        <v>2060</v>
      </c>
      <c r="AL3116" t="s">
        <v>2581</v>
      </c>
      <c r="AM3116" s="26" t="s">
        <v>38</v>
      </c>
      <c r="AN3116" t="s">
        <v>2031</v>
      </c>
    </row>
    <row r="3117" spans="1:40" ht="15" hidden="1" thickTop="1" x14ac:dyDescent="0.35">
      <c r="A3117" t="s">
        <v>3330</v>
      </c>
      <c r="B3117" t="s">
        <v>14717</v>
      </c>
      <c r="C3117" t="s">
        <v>2798</v>
      </c>
      <c r="D3117" t="s">
        <v>14718</v>
      </c>
      <c r="E3117" t="s">
        <v>2608</v>
      </c>
      <c r="F3117">
        <v>1</v>
      </c>
      <c r="G3117" t="s">
        <v>2609</v>
      </c>
      <c r="H3117" t="s">
        <v>2577</v>
      </c>
      <c r="I3117" t="s">
        <v>2076</v>
      </c>
      <c r="J3117" t="s">
        <v>2610</v>
      </c>
      <c r="K3117" t="s">
        <v>2611</v>
      </c>
      <c r="L3117" t="s">
        <v>2058</v>
      </c>
      <c r="M3117" t="s">
        <v>2170</v>
      </c>
      <c r="N3117">
        <v>3</v>
      </c>
      <c r="O3117">
        <v>125</v>
      </c>
      <c r="P3117">
        <v>0.82</v>
      </c>
      <c r="Q3117">
        <v>15300</v>
      </c>
      <c r="R3117">
        <v>1</v>
      </c>
      <c r="S3117">
        <v>24</v>
      </c>
      <c r="T3117">
        <v>0.16</v>
      </c>
      <c r="U3117">
        <v>2</v>
      </c>
      <c r="V3117">
        <v>101</v>
      </c>
      <c r="W3117">
        <v>0.66</v>
      </c>
      <c r="X3117">
        <v>0</v>
      </c>
      <c r="Y3117">
        <v>0</v>
      </c>
      <c r="Z3117">
        <v>0</v>
      </c>
      <c r="AA3117">
        <v>0</v>
      </c>
      <c r="AB3117">
        <v>0</v>
      </c>
      <c r="AC3117">
        <v>0</v>
      </c>
      <c r="AD3117">
        <v>0</v>
      </c>
      <c r="AE3117">
        <v>0</v>
      </c>
      <c r="AF3117">
        <v>0</v>
      </c>
      <c r="AG3117" t="s">
        <v>14719</v>
      </c>
      <c r="AH3117" s="21" t="str">
        <f t="shared" si="96"/>
        <v>YM68</v>
      </c>
      <c r="AI3117" s="21">
        <v>216</v>
      </c>
      <c r="AJ3117" s="21">
        <f t="shared" si="97"/>
        <v>99.183006535947712</v>
      </c>
      <c r="AK3117" s="21" t="s">
        <v>2063</v>
      </c>
      <c r="AL3117" t="s">
        <v>2613</v>
      </c>
      <c r="AM3117" s="26" t="s">
        <v>38</v>
      </c>
      <c r="AN3117" t="s">
        <v>2030</v>
      </c>
    </row>
    <row r="3118" spans="1:40" ht="15" hidden="1" thickTop="1" x14ac:dyDescent="0.35">
      <c r="A3118" t="s">
        <v>3335</v>
      </c>
      <c r="B3118" t="s">
        <v>14720</v>
      </c>
      <c r="C3118" t="s">
        <v>3510</v>
      </c>
      <c r="D3118" t="s">
        <v>14721</v>
      </c>
      <c r="E3118" t="s">
        <v>3028</v>
      </c>
      <c r="F3118">
        <v>1</v>
      </c>
      <c r="G3118" t="s">
        <v>2546</v>
      </c>
      <c r="H3118" t="s">
        <v>2510</v>
      </c>
      <c r="I3118" t="s">
        <v>2076</v>
      </c>
      <c r="J3118" t="s">
        <v>3006</v>
      </c>
      <c r="K3118" t="s">
        <v>3007</v>
      </c>
      <c r="L3118" t="s">
        <v>2058</v>
      </c>
      <c r="M3118" t="s">
        <v>2059</v>
      </c>
      <c r="N3118">
        <v>14</v>
      </c>
      <c r="O3118">
        <v>879</v>
      </c>
      <c r="P3118">
        <v>3.59</v>
      </c>
      <c r="Q3118">
        <v>24480</v>
      </c>
      <c r="R3118">
        <v>5</v>
      </c>
      <c r="S3118">
        <v>183</v>
      </c>
      <c r="T3118">
        <v>0.75</v>
      </c>
      <c r="U3118">
        <v>8</v>
      </c>
      <c r="V3118">
        <v>665</v>
      </c>
      <c r="W3118">
        <v>2.72</v>
      </c>
      <c r="X3118">
        <v>1</v>
      </c>
      <c r="Y3118">
        <v>31</v>
      </c>
      <c r="Z3118">
        <v>0.13</v>
      </c>
      <c r="AA3118">
        <v>0</v>
      </c>
      <c r="AB3118">
        <v>0</v>
      </c>
      <c r="AC3118">
        <v>0</v>
      </c>
      <c r="AD3118">
        <v>0</v>
      </c>
      <c r="AE3118">
        <v>0</v>
      </c>
      <c r="AF3118">
        <v>0</v>
      </c>
      <c r="AG3118" t="s">
        <v>14722</v>
      </c>
      <c r="AH3118" s="21" t="str">
        <f t="shared" si="96"/>
        <v>YR25</v>
      </c>
      <c r="AI3118" s="21">
        <v>345.36</v>
      </c>
      <c r="AJ3118" s="21">
        <f t="shared" si="97"/>
        <v>96.409313725490193</v>
      </c>
      <c r="AK3118" s="21" t="s">
        <v>2063</v>
      </c>
      <c r="AL3118" t="s">
        <v>2551</v>
      </c>
      <c r="AM3118" s="26" t="s">
        <v>38</v>
      </c>
      <c r="AN3118" t="s">
        <v>2030</v>
      </c>
    </row>
    <row r="3119" spans="1:40" ht="15" hidden="1" thickTop="1" x14ac:dyDescent="0.35">
      <c r="A3119" t="s">
        <v>3340</v>
      </c>
      <c r="B3119" t="s">
        <v>14723</v>
      </c>
      <c r="C3119" t="s">
        <v>5561</v>
      </c>
      <c r="D3119" t="s">
        <v>14724</v>
      </c>
      <c r="E3119" t="s">
        <v>2575</v>
      </c>
      <c r="F3119">
        <v>1</v>
      </c>
      <c r="G3119" t="s">
        <v>2576</v>
      </c>
      <c r="H3119" t="s">
        <v>2577</v>
      </c>
      <c r="I3119" t="s">
        <v>2076</v>
      </c>
      <c r="J3119" t="s">
        <v>2578</v>
      </c>
      <c r="K3119" t="s">
        <v>2579</v>
      </c>
      <c r="L3119" t="s">
        <v>2058</v>
      </c>
      <c r="M3119" t="s">
        <v>2358</v>
      </c>
      <c r="N3119">
        <v>0</v>
      </c>
      <c r="O3119">
        <v>0</v>
      </c>
      <c r="P3119">
        <v>0</v>
      </c>
      <c r="Q3119">
        <v>13260</v>
      </c>
      <c r="R3119">
        <v>0</v>
      </c>
      <c r="S3119">
        <v>0</v>
      </c>
      <c r="T3119">
        <v>0</v>
      </c>
      <c r="U3119">
        <v>0</v>
      </c>
      <c r="V3119">
        <v>0</v>
      </c>
      <c r="W3119">
        <v>0</v>
      </c>
      <c r="X3119">
        <v>0</v>
      </c>
      <c r="Y3119">
        <v>0</v>
      </c>
      <c r="Z3119">
        <v>0</v>
      </c>
      <c r="AA3119">
        <v>0</v>
      </c>
      <c r="AB3119">
        <v>0</v>
      </c>
      <c r="AC3119">
        <v>0</v>
      </c>
      <c r="AD3119">
        <v>0</v>
      </c>
      <c r="AE3119">
        <v>0</v>
      </c>
      <c r="AF3119">
        <v>0</v>
      </c>
      <c r="AG3119" t="s">
        <v>14725</v>
      </c>
      <c r="AH3119" s="21" t="str">
        <f t="shared" si="96"/>
        <v>YR25</v>
      </c>
      <c r="AI3119" s="21">
        <v>187.20000000000005</v>
      </c>
      <c r="AJ3119" s="21">
        <f t="shared" si="97"/>
        <v>100</v>
      </c>
      <c r="AK3119" s="21" t="s">
        <v>2060</v>
      </c>
      <c r="AL3119" t="s">
        <v>2581</v>
      </c>
      <c r="AM3119" s="26" t="s">
        <v>38</v>
      </c>
      <c r="AN3119" t="s">
        <v>2029</v>
      </c>
    </row>
    <row r="3120" spans="1:40" ht="15" hidden="1" thickTop="1" x14ac:dyDescent="0.35">
      <c r="A3120" t="s">
        <v>3345</v>
      </c>
      <c r="B3120" t="s">
        <v>14726</v>
      </c>
      <c r="C3120" t="s">
        <v>14727</v>
      </c>
      <c r="D3120" t="s">
        <v>14728</v>
      </c>
      <c r="E3120" t="s">
        <v>2646</v>
      </c>
      <c r="F3120">
        <v>1</v>
      </c>
      <c r="G3120" t="s">
        <v>2600</v>
      </c>
      <c r="H3120" t="s">
        <v>2577</v>
      </c>
      <c r="I3120" t="s">
        <v>2076</v>
      </c>
      <c r="J3120" t="s">
        <v>2647</v>
      </c>
      <c r="K3120" t="s">
        <v>2602</v>
      </c>
      <c r="L3120" t="s">
        <v>2058</v>
      </c>
      <c r="M3120" t="s">
        <v>2163</v>
      </c>
      <c r="N3120">
        <v>6</v>
      </c>
      <c r="O3120">
        <v>261</v>
      </c>
      <c r="P3120">
        <v>1.51</v>
      </c>
      <c r="Q3120">
        <v>17340</v>
      </c>
      <c r="R3120">
        <v>4</v>
      </c>
      <c r="S3120">
        <v>105</v>
      </c>
      <c r="T3120">
        <v>0.61</v>
      </c>
      <c r="U3120">
        <v>2</v>
      </c>
      <c r="V3120">
        <v>156</v>
      </c>
      <c r="W3120">
        <v>0.9</v>
      </c>
      <c r="X3120">
        <v>0</v>
      </c>
      <c r="Y3120">
        <v>0</v>
      </c>
      <c r="Z3120">
        <v>0</v>
      </c>
      <c r="AA3120">
        <v>0</v>
      </c>
      <c r="AB3120">
        <v>0</v>
      </c>
      <c r="AC3120">
        <v>0</v>
      </c>
      <c r="AD3120">
        <v>0</v>
      </c>
      <c r="AE3120">
        <v>0</v>
      </c>
      <c r="AF3120">
        <v>0</v>
      </c>
      <c r="AG3120" t="s">
        <v>14729</v>
      </c>
      <c r="AH3120" s="21" t="str">
        <f t="shared" si="96"/>
        <v>YR25</v>
      </c>
      <c r="AI3120" s="21">
        <v>244.8</v>
      </c>
      <c r="AJ3120" s="21">
        <f t="shared" si="97"/>
        <v>98.494809688581313</v>
      </c>
      <c r="AK3120" s="21" t="s">
        <v>2063</v>
      </c>
      <c r="AL3120" t="s">
        <v>2551</v>
      </c>
      <c r="AM3120" s="26" t="s">
        <v>38</v>
      </c>
      <c r="AN3120" t="s">
        <v>2032</v>
      </c>
    </row>
    <row r="3121" spans="1:40" ht="15" hidden="1" thickTop="1" x14ac:dyDescent="0.35">
      <c r="A3121" t="s">
        <v>3349</v>
      </c>
      <c r="B3121" t="s">
        <v>14730</v>
      </c>
      <c r="C3121" t="s">
        <v>3149</v>
      </c>
      <c r="D3121" t="s">
        <v>14731</v>
      </c>
      <c r="E3121" t="s">
        <v>2562</v>
      </c>
      <c r="F3121">
        <v>1</v>
      </c>
      <c r="G3121" t="s">
        <v>2546</v>
      </c>
      <c r="H3121" t="s">
        <v>2510</v>
      </c>
      <c r="I3121" t="s">
        <v>2076</v>
      </c>
      <c r="J3121" t="s">
        <v>2547</v>
      </c>
      <c r="K3121" t="s">
        <v>2548</v>
      </c>
      <c r="L3121" t="s">
        <v>2058</v>
      </c>
      <c r="M3121" t="s">
        <v>2059</v>
      </c>
      <c r="N3121">
        <v>4</v>
      </c>
      <c r="O3121">
        <v>163</v>
      </c>
      <c r="P3121">
        <v>0.67</v>
      </c>
      <c r="Q3121">
        <v>24480</v>
      </c>
      <c r="R3121">
        <v>0</v>
      </c>
      <c r="S3121">
        <v>0</v>
      </c>
      <c r="T3121">
        <v>0</v>
      </c>
      <c r="U3121">
        <v>3</v>
      </c>
      <c r="V3121">
        <v>92</v>
      </c>
      <c r="W3121">
        <v>0.38</v>
      </c>
      <c r="X3121">
        <v>1</v>
      </c>
      <c r="Y3121">
        <v>71</v>
      </c>
      <c r="Z3121">
        <v>0.28999999999999998</v>
      </c>
      <c r="AA3121">
        <v>0</v>
      </c>
      <c r="AB3121">
        <v>0</v>
      </c>
      <c r="AC3121">
        <v>0</v>
      </c>
      <c r="AD3121">
        <v>0</v>
      </c>
      <c r="AE3121">
        <v>0</v>
      </c>
      <c r="AF3121">
        <v>0</v>
      </c>
      <c r="AG3121" t="s">
        <v>14732</v>
      </c>
      <c r="AH3121" s="21" t="str">
        <f t="shared" si="96"/>
        <v>YR25</v>
      </c>
      <c r="AI3121" s="21">
        <v>345.36</v>
      </c>
      <c r="AJ3121" s="21">
        <f t="shared" si="97"/>
        <v>99.334150326797385</v>
      </c>
      <c r="AK3121" s="21" t="s">
        <v>2060</v>
      </c>
      <c r="AL3121" t="s">
        <v>2551</v>
      </c>
      <c r="AM3121" s="26" t="s">
        <v>38</v>
      </c>
      <c r="AN3121" t="s">
        <v>2032</v>
      </c>
    </row>
    <row r="3122" spans="1:40" ht="15" hidden="1" thickTop="1" x14ac:dyDescent="0.35">
      <c r="A3122" t="s">
        <v>3355</v>
      </c>
      <c r="B3122" t="s">
        <v>14733</v>
      </c>
      <c r="C3122" t="s">
        <v>3134</v>
      </c>
      <c r="D3122" t="s">
        <v>14734</v>
      </c>
      <c r="E3122" t="s">
        <v>2724</v>
      </c>
      <c r="F3122">
        <v>4</v>
      </c>
      <c r="G3122" t="s">
        <v>2682</v>
      </c>
      <c r="H3122" t="s">
        <v>2620</v>
      </c>
      <c r="I3122" t="s">
        <v>2076</v>
      </c>
      <c r="J3122" t="s">
        <v>2725</v>
      </c>
      <c r="K3122" t="s">
        <v>2684</v>
      </c>
      <c r="L3122" t="s">
        <v>2058</v>
      </c>
      <c r="M3122" t="s">
        <v>2059</v>
      </c>
      <c r="N3122">
        <v>6</v>
      </c>
      <c r="O3122">
        <v>166</v>
      </c>
      <c r="P3122">
        <v>0.68</v>
      </c>
      <c r="Q3122">
        <v>24480</v>
      </c>
      <c r="R3122">
        <v>3</v>
      </c>
      <c r="S3122">
        <v>98</v>
      </c>
      <c r="T3122">
        <v>0.4</v>
      </c>
      <c r="U3122">
        <v>3</v>
      </c>
      <c r="V3122">
        <v>68</v>
      </c>
      <c r="W3122">
        <v>0.28000000000000003</v>
      </c>
      <c r="X3122">
        <v>0</v>
      </c>
      <c r="Y3122">
        <v>0</v>
      </c>
      <c r="Z3122">
        <v>0</v>
      </c>
      <c r="AA3122">
        <v>0</v>
      </c>
      <c r="AB3122">
        <v>0</v>
      </c>
      <c r="AC3122">
        <v>0</v>
      </c>
      <c r="AD3122">
        <v>0</v>
      </c>
      <c r="AE3122">
        <v>0</v>
      </c>
      <c r="AF3122">
        <v>0</v>
      </c>
      <c r="AG3122" t="s">
        <v>14735</v>
      </c>
      <c r="AH3122" s="21" t="str">
        <f t="shared" si="96"/>
        <v>YR25</v>
      </c>
      <c r="AI3122" s="21">
        <v>345.36</v>
      </c>
      <c r="AJ3122" s="21">
        <f t="shared" si="97"/>
        <v>99.321895424836597</v>
      </c>
      <c r="AK3122" s="21" t="s">
        <v>2060</v>
      </c>
      <c r="AL3122" t="s">
        <v>2725</v>
      </c>
      <c r="AM3122" s="26" t="s">
        <v>38</v>
      </c>
      <c r="AN3122" t="s">
        <v>2032</v>
      </c>
    </row>
    <row r="3123" spans="1:40" ht="15" hidden="1" thickTop="1" x14ac:dyDescent="0.35">
      <c r="A3123" t="s">
        <v>3360</v>
      </c>
      <c r="B3123" t="s">
        <v>14736</v>
      </c>
      <c r="C3123" t="s">
        <v>2798</v>
      </c>
      <c r="D3123" t="s">
        <v>14737</v>
      </c>
      <c r="E3123" t="s">
        <v>2608</v>
      </c>
      <c r="F3123">
        <v>1</v>
      </c>
      <c r="G3123" t="s">
        <v>2609</v>
      </c>
      <c r="H3123" t="s">
        <v>2577</v>
      </c>
      <c r="I3123" t="s">
        <v>2076</v>
      </c>
      <c r="J3123" t="s">
        <v>2610</v>
      </c>
      <c r="K3123" t="s">
        <v>2611</v>
      </c>
      <c r="L3123" t="s">
        <v>2058</v>
      </c>
      <c r="M3123" t="s">
        <v>2170</v>
      </c>
      <c r="N3123">
        <v>2</v>
      </c>
      <c r="O3123">
        <v>59</v>
      </c>
      <c r="P3123">
        <v>0.39</v>
      </c>
      <c r="Q3123">
        <v>15300</v>
      </c>
      <c r="R3123">
        <v>0</v>
      </c>
      <c r="S3123">
        <v>0</v>
      </c>
      <c r="T3123">
        <v>0</v>
      </c>
      <c r="U3123">
        <v>2</v>
      </c>
      <c r="V3123">
        <v>59</v>
      </c>
      <c r="W3123">
        <v>0.39</v>
      </c>
      <c r="X3123">
        <v>0</v>
      </c>
      <c r="Y3123">
        <v>0</v>
      </c>
      <c r="Z3123">
        <v>0</v>
      </c>
      <c r="AA3123">
        <v>0</v>
      </c>
      <c r="AB3123">
        <v>0</v>
      </c>
      <c r="AC3123">
        <v>0</v>
      </c>
      <c r="AD3123">
        <v>0</v>
      </c>
      <c r="AE3123">
        <v>0</v>
      </c>
      <c r="AF3123">
        <v>0</v>
      </c>
      <c r="AG3123" t="s">
        <v>14738</v>
      </c>
      <c r="AH3123" s="21" t="str">
        <f t="shared" si="96"/>
        <v>YR25</v>
      </c>
      <c r="AI3123" s="21">
        <v>216</v>
      </c>
      <c r="AJ3123" s="21">
        <f t="shared" si="97"/>
        <v>99.614379084967325</v>
      </c>
      <c r="AK3123" s="21" t="s">
        <v>2060</v>
      </c>
      <c r="AL3123" t="s">
        <v>2613</v>
      </c>
      <c r="AM3123" s="26" t="s">
        <v>38</v>
      </c>
      <c r="AN3123" t="s">
        <v>2031</v>
      </c>
    </row>
    <row r="3124" spans="1:40" ht="15" hidden="1" thickTop="1" x14ac:dyDescent="0.35">
      <c r="A3124" t="s">
        <v>3366</v>
      </c>
      <c r="B3124" t="s">
        <v>14739</v>
      </c>
      <c r="C3124" t="s">
        <v>2798</v>
      </c>
      <c r="D3124" t="s">
        <v>14737</v>
      </c>
      <c r="E3124" t="s">
        <v>2608</v>
      </c>
      <c r="F3124">
        <v>1</v>
      </c>
      <c r="G3124" t="s">
        <v>2609</v>
      </c>
      <c r="H3124" t="s">
        <v>2577</v>
      </c>
      <c r="I3124" t="s">
        <v>2076</v>
      </c>
      <c r="J3124" t="s">
        <v>2610</v>
      </c>
      <c r="K3124" t="s">
        <v>2611</v>
      </c>
      <c r="L3124" t="s">
        <v>2058</v>
      </c>
      <c r="M3124" t="s">
        <v>2170</v>
      </c>
      <c r="N3124">
        <v>1</v>
      </c>
      <c r="O3124">
        <v>20</v>
      </c>
      <c r="P3124">
        <v>0.13</v>
      </c>
      <c r="Q3124">
        <v>15300</v>
      </c>
      <c r="R3124">
        <v>0</v>
      </c>
      <c r="S3124">
        <v>0</v>
      </c>
      <c r="T3124">
        <v>0</v>
      </c>
      <c r="U3124">
        <v>1</v>
      </c>
      <c r="V3124">
        <v>20</v>
      </c>
      <c r="W3124">
        <v>0.13</v>
      </c>
      <c r="X3124">
        <v>0</v>
      </c>
      <c r="Y3124">
        <v>0</v>
      </c>
      <c r="Z3124">
        <v>0</v>
      </c>
      <c r="AA3124">
        <v>0</v>
      </c>
      <c r="AB3124">
        <v>0</v>
      </c>
      <c r="AC3124">
        <v>0</v>
      </c>
      <c r="AD3124">
        <v>0</v>
      </c>
      <c r="AE3124">
        <v>0</v>
      </c>
      <c r="AF3124">
        <v>0</v>
      </c>
      <c r="AG3124" t="s">
        <v>14740</v>
      </c>
      <c r="AH3124" s="21" t="str">
        <f t="shared" si="96"/>
        <v>YR25</v>
      </c>
      <c r="AI3124" s="21">
        <v>216</v>
      </c>
      <c r="AJ3124" s="21">
        <f t="shared" si="97"/>
        <v>99.869281045751634</v>
      </c>
      <c r="AK3124" s="21" t="s">
        <v>2060</v>
      </c>
      <c r="AL3124" t="s">
        <v>2613</v>
      </c>
      <c r="AM3124" s="26" t="s">
        <v>38</v>
      </c>
      <c r="AN3124" t="s">
        <v>2031</v>
      </c>
    </row>
    <row r="3125" spans="1:40" ht="15" hidden="1" thickTop="1" x14ac:dyDescent="0.35">
      <c r="A3125" t="s">
        <v>3370</v>
      </c>
      <c r="B3125" t="s">
        <v>14741</v>
      </c>
      <c r="C3125" t="s">
        <v>4416</v>
      </c>
      <c r="D3125" t="s">
        <v>14742</v>
      </c>
      <c r="E3125" t="s">
        <v>2608</v>
      </c>
      <c r="F3125">
        <v>1</v>
      </c>
      <c r="G3125" t="s">
        <v>2609</v>
      </c>
      <c r="H3125" t="s">
        <v>2577</v>
      </c>
      <c r="I3125" t="s">
        <v>2076</v>
      </c>
      <c r="J3125" t="s">
        <v>2764</v>
      </c>
      <c r="K3125" t="s">
        <v>2765</v>
      </c>
      <c r="L3125" t="s">
        <v>2058</v>
      </c>
      <c r="M3125" t="s">
        <v>2163</v>
      </c>
      <c r="N3125">
        <v>3</v>
      </c>
      <c r="O3125">
        <v>62</v>
      </c>
      <c r="P3125">
        <v>0.36</v>
      </c>
      <c r="Q3125">
        <v>17340</v>
      </c>
      <c r="R3125">
        <v>0</v>
      </c>
      <c r="S3125">
        <v>0</v>
      </c>
      <c r="T3125">
        <v>0</v>
      </c>
      <c r="U3125">
        <v>3</v>
      </c>
      <c r="V3125">
        <v>62</v>
      </c>
      <c r="W3125">
        <v>0.36</v>
      </c>
      <c r="X3125">
        <v>0</v>
      </c>
      <c r="Y3125">
        <v>0</v>
      </c>
      <c r="Z3125">
        <v>0</v>
      </c>
      <c r="AA3125">
        <v>0</v>
      </c>
      <c r="AB3125">
        <v>0</v>
      </c>
      <c r="AC3125">
        <v>0</v>
      </c>
      <c r="AD3125">
        <v>0</v>
      </c>
      <c r="AE3125">
        <v>0</v>
      </c>
      <c r="AF3125">
        <v>0</v>
      </c>
      <c r="AG3125" t="s">
        <v>14743</v>
      </c>
      <c r="AH3125" s="21" t="str">
        <f t="shared" si="96"/>
        <v>YR25</v>
      </c>
      <c r="AI3125" s="21">
        <v>244.8</v>
      </c>
      <c r="AJ3125" s="21">
        <f t="shared" si="97"/>
        <v>99.642445213379474</v>
      </c>
      <c r="AK3125" s="21" t="s">
        <v>2060</v>
      </c>
      <c r="AL3125" t="s">
        <v>2613</v>
      </c>
      <c r="AM3125" s="26" t="s">
        <v>38</v>
      </c>
      <c r="AN3125" t="s">
        <v>2030</v>
      </c>
    </row>
    <row r="3126" spans="1:40" ht="15" hidden="1" thickTop="1" x14ac:dyDescent="0.35">
      <c r="A3126" t="s">
        <v>3375</v>
      </c>
      <c r="B3126" t="s">
        <v>14744</v>
      </c>
      <c r="C3126" t="s">
        <v>2889</v>
      </c>
      <c r="D3126" t="s">
        <v>14745</v>
      </c>
      <c r="E3126" t="s">
        <v>2608</v>
      </c>
      <c r="F3126">
        <v>1</v>
      </c>
      <c r="G3126" t="s">
        <v>2609</v>
      </c>
      <c r="H3126" t="s">
        <v>2577</v>
      </c>
      <c r="I3126" t="s">
        <v>2076</v>
      </c>
      <c r="J3126" t="s">
        <v>2764</v>
      </c>
      <c r="K3126" t="s">
        <v>2765</v>
      </c>
      <c r="L3126" t="s">
        <v>2058</v>
      </c>
      <c r="M3126" t="s">
        <v>2170</v>
      </c>
      <c r="N3126">
        <v>2</v>
      </c>
      <c r="O3126">
        <v>125</v>
      </c>
      <c r="P3126">
        <v>0.82</v>
      </c>
      <c r="Q3126">
        <v>15300</v>
      </c>
      <c r="R3126">
        <v>0</v>
      </c>
      <c r="S3126">
        <v>0</v>
      </c>
      <c r="T3126">
        <v>0</v>
      </c>
      <c r="U3126">
        <v>2</v>
      </c>
      <c r="V3126">
        <v>125</v>
      </c>
      <c r="W3126">
        <v>0.82</v>
      </c>
      <c r="X3126">
        <v>0</v>
      </c>
      <c r="Y3126">
        <v>0</v>
      </c>
      <c r="Z3126">
        <v>0</v>
      </c>
      <c r="AA3126">
        <v>0</v>
      </c>
      <c r="AB3126">
        <v>0</v>
      </c>
      <c r="AC3126">
        <v>0</v>
      </c>
      <c r="AD3126">
        <v>0</v>
      </c>
      <c r="AE3126">
        <v>0</v>
      </c>
      <c r="AF3126">
        <v>0</v>
      </c>
      <c r="AG3126" t="s">
        <v>14746</v>
      </c>
      <c r="AH3126" s="21" t="str">
        <f t="shared" si="96"/>
        <v>YR25</v>
      </c>
      <c r="AI3126" s="21">
        <v>216</v>
      </c>
      <c r="AJ3126" s="21">
        <f t="shared" si="97"/>
        <v>99.183006535947712</v>
      </c>
      <c r="AK3126" s="21" t="s">
        <v>2063</v>
      </c>
      <c r="AL3126" t="s">
        <v>2613</v>
      </c>
      <c r="AM3126" s="26" t="s">
        <v>38</v>
      </c>
      <c r="AN3126" t="s">
        <v>2030</v>
      </c>
    </row>
    <row r="3127" spans="1:40" ht="15" hidden="1" thickTop="1" x14ac:dyDescent="0.35">
      <c r="A3127" t="s">
        <v>3379</v>
      </c>
      <c r="B3127" t="s">
        <v>14747</v>
      </c>
      <c r="C3127" t="s">
        <v>4546</v>
      </c>
      <c r="D3127" t="s">
        <v>14748</v>
      </c>
      <c r="E3127" t="s">
        <v>2608</v>
      </c>
      <c r="F3127">
        <v>1</v>
      </c>
      <c r="G3127" t="s">
        <v>2609</v>
      </c>
      <c r="H3127" t="s">
        <v>2577</v>
      </c>
      <c r="I3127" t="s">
        <v>2076</v>
      </c>
      <c r="J3127" t="s">
        <v>2764</v>
      </c>
      <c r="K3127" t="s">
        <v>2765</v>
      </c>
      <c r="L3127" t="s">
        <v>2058</v>
      </c>
      <c r="M3127" t="s">
        <v>2170</v>
      </c>
      <c r="N3127">
        <v>4</v>
      </c>
      <c r="O3127">
        <v>197</v>
      </c>
      <c r="P3127">
        <v>1.29</v>
      </c>
      <c r="Q3127">
        <v>15300</v>
      </c>
      <c r="R3127">
        <v>2</v>
      </c>
      <c r="S3127">
        <v>117</v>
      </c>
      <c r="T3127">
        <v>0.76</v>
      </c>
      <c r="U3127">
        <v>2</v>
      </c>
      <c r="V3127">
        <v>80</v>
      </c>
      <c r="W3127">
        <v>0.52</v>
      </c>
      <c r="X3127">
        <v>0</v>
      </c>
      <c r="Y3127">
        <v>0</v>
      </c>
      <c r="Z3127">
        <v>0</v>
      </c>
      <c r="AA3127">
        <v>0</v>
      </c>
      <c r="AB3127">
        <v>0</v>
      </c>
      <c r="AC3127">
        <v>0</v>
      </c>
      <c r="AD3127">
        <v>0</v>
      </c>
      <c r="AE3127">
        <v>0</v>
      </c>
      <c r="AF3127">
        <v>0</v>
      </c>
      <c r="AG3127" t="s">
        <v>14749</v>
      </c>
      <c r="AH3127" s="21" t="str">
        <f t="shared" si="96"/>
        <v>YR25</v>
      </c>
      <c r="AI3127" s="21">
        <v>216</v>
      </c>
      <c r="AJ3127" s="21">
        <f t="shared" si="97"/>
        <v>98.712418300653596</v>
      </c>
      <c r="AK3127" s="21" t="s">
        <v>2063</v>
      </c>
      <c r="AL3127" t="s">
        <v>2613</v>
      </c>
      <c r="AM3127" s="26" t="s">
        <v>38</v>
      </c>
      <c r="AN3127" t="s">
        <v>2032</v>
      </c>
    </row>
    <row r="3128" spans="1:40" ht="15" hidden="1" thickTop="1" x14ac:dyDescent="0.35">
      <c r="A3128" t="s">
        <v>3385</v>
      </c>
      <c r="B3128" t="s">
        <v>2117</v>
      </c>
      <c r="C3128" t="s">
        <v>111</v>
      </c>
      <c r="D3128" t="s">
        <v>2118</v>
      </c>
      <c r="E3128" t="s">
        <v>136</v>
      </c>
      <c r="F3128">
        <v>4</v>
      </c>
      <c r="G3128" t="s">
        <v>2055</v>
      </c>
      <c r="H3128" t="s">
        <v>2056</v>
      </c>
      <c r="I3128" t="s">
        <v>2076</v>
      </c>
      <c r="J3128" t="s">
        <v>113</v>
      </c>
      <c r="K3128" t="s">
        <v>68</v>
      </c>
      <c r="L3128" t="s">
        <v>2058</v>
      </c>
      <c r="M3128" t="s">
        <v>2059</v>
      </c>
      <c r="N3128">
        <v>5</v>
      </c>
      <c r="O3128">
        <v>1374</v>
      </c>
      <c r="P3128">
        <v>5.61</v>
      </c>
      <c r="Q3128">
        <v>24480</v>
      </c>
      <c r="R3128">
        <v>1</v>
      </c>
      <c r="S3128">
        <v>113</v>
      </c>
      <c r="T3128">
        <v>0.46</v>
      </c>
      <c r="U3128">
        <v>3</v>
      </c>
      <c r="V3128">
        <v>971</v>
      </c>
      <c r="W3128">
        <v>3.97</v>
      </c>
      <c r="X3128">
        <v>0</v>
      </c>
      <c r="Y3128">
        <v>0</v>
      </c>
      <c r="Z3128">
        <v>0</v>
      </c>
      <c r="AA3128">
        <v>1</v>
      </c>
      <c r="AB3128">
        <v>290</v>
      </c>
      <c r="AC3128">
        <v>1.18</v>
      </c>
      <c r="AD3128">
        <v>0</v>
      </c>
      <c r="AE3128">
        <v>0</v>
      </c>
      <c r="AF3128">
        <v>0</v>
      </c>
      <c r="AG3128" t="s">
        <v>416</v>
      </c>
      <c r="AH3128" s="21" t="str">
        <f t="shared" si="96"/>
        <v>YR25</v>
      </c>
      <c r="AI3128" s="21">
        <v>345.36</v>
      </c>
      <c r="AJ3128" s="21">
        <f t="shared" si="97"/>
        <v>94.387254901960787</v>
      </c>
      <c r="AK3128" s="21" t="s">
        <v>2063</v>
      </c>
      <c r="AL3128" t="s">
        <v>115</v>
      </c>
      <c r="AM3128" s="26" t="s">
        <v>38</v>
      </c>
      <c r="AN3128" t="s">
        <v>2031</v>
      </c>
    </row>
    <row r="3129" spans="1:40" ht="15" hidden="1" thickTop="1" x14ac:dyDescent="0.35">
      <c r="A3129" t="s">
        <v>2116</v>
      </c>
      <c r="B3129" t="s">
        <v>14750</v>
      </c>
      <c r="C3129" t="s">
        <v>14751</v>
      </c>
      <c r="D3129" t="s">
        <v>14752</v>
      </c>
      <c r="E3129" t="s">
        <v>2980</v>
      </c>
      <c r="F3129">
        <v>2</v>
      </c>
      <c r="G3129" t="s">
        <v>2619</v>
      </c>
      <c r="H3129" t="s">
        <v>2620</v>
      </c>
      <c r="I3129" t="s">
        <v>2076</v>
      </c>
      <c r="J3129" t="s">
        <v>14753</v>
      </c>
      <c r="K3129" t="s">
        <v>2655</v>
      </c>
      <c r="L3129" t="s">
        <v>2058</v>
      </c>
      <c r="M3129" t="s">
        <v>2982</v>
      </c>
      <c r="N3129">
        <v>0</v>
      </c>
      <c r="O3129">
        <v>0</v>
      </c>
      <c r="P3129">
        <v>0</v>
      </c>
      <c r="Q3129">
        <v>14280</v>
      </c>
      <c r="R3129">
        <v>0</v>
      </c>
      <c r="S3129">
        <v>0</v>
      </c>
      <c r="T3129">
        <v>0</v>
      </c>
      <c r="U3129">
        <v>0</v>
      </c>
      <c r="V3129">
        <v>0</v>
      </c>
      <c r="W3129">
        <v>0</v>
      </c>
      <c r="X3129">
        <v>0</v>
      </c>
      <c r="Y3129">
        <v>0</v>
      </c>
      <c r="Z3129">
        <v>0</v>
      </c>
      <c r="AA3129">
        <v>0</v>
      </c>
      <c r="AB3129">
        <v>0</v>
      </c>
      <c r="AC3129">
        <v>0</v>
      </c>
      <c r="AD3129">
        <v>0</v>
      </c>
      <c r="AE3129">
        <v>0</v>
      </c>
      <c r="AF3129">
        <v>0</v>
      </c>
      <c r="AG3129" t="s">
        <v>14754</v>
      </c>
      <c r="AH3129" s="21" t="str">
        <f t="shared" si="96"/>
        <v>YR25</v>
      </c>
      <c r="AI3129" s="21">
        <v>201.59999999999997</v>
      </c>
      <c r="AJ3129" s="21">
        <f t="shared" si="97"/>
        <v>100</v>
      </c>
      <c r="AK3129" s="21" t="s">
        <v>2060</v>
      </c>
      <c r="AL3129" t="s">
        <v>2984</v>
      </c>
      <c r="AM3129" s="26" t="s">
        <v>38</v>
      </c>
      <c r="AN3129" t="s">
        <v>2029</v>
      </c>
    </row>
    <row r="3130" spans="1:40" ht="15" hidden="1" thickTop="1" x14ac:dyDescent="0.35">
      <c r="A3130" t="s">
        <v>3394</v>
      </c>
      <c r="B3130" t="s">
        <v>14755</v>
      </c>
      <c r="C3130" t="s">
        <v>3644</v>
      </c>
      <c r="D3130" t="s">
        <v>14756</v>
      </c>
      <c r="E3130" t="s">
        <v>3539</v>
      </c>
      <c r="F3130">
        <v>1</v>
      </c>
      <c r="G3130" t="s">
        <v>2682</v>
      </c>
      <c r="H3130" t="s">
        <v>2620</v>
      </c>
      <c r="I3130" t="s">
        <v>2076</v>
      </c>
      <c r="J3130" t="s">
        <v>3646</v>
      </c>
      <c r="K3130" t="s">
        <v>2684</v>
      </c>
      <c r="L3130" t="s">
        <v>2058</v>
      </c>
      <c r="M3130" t="s">
        <v>2170</v>
      </c>
      <c r="N3130">
        <v>2</v>
      </c>
      <c r="O3130">
        <v>48</v>
      </c>
      <c r="P3130">
        <v>0.31</v>
      </c>
      <c r="Q3130">
        <v>15300</v>
      </c>
      <c r="R3130">
        <v>0</v>
      </c>
      <c r="S3130">
        <v>0</v>
      </c>
      <c r="T3130">
        <v>0</v>
      </c>
      <c r="U3130">
        <v>2</v>
      </c>
      <c r="V3130">
        <v>48</v>
      </c>
      <c r="W3130">
        <v>0.31</v>
      </c>
      <c r="X3130">
        <v>0</v>
      </c>
      <c r="Y3130">
        <v>0</v>
      </c>
      <c r="Z3130">
        <v>0</v>
      </c>
      <c r="AA3130">
        <v>0</v>
      </c>
      <c r="AB3130">
        <v>0</v>
      </c>
      <c r="AC3130">
        <v>0</v>
      </c>
      <c r="AD3130">
        <v>0</v>
      </c>
      <c r="AE3130">
        <v>0</v>
      </c>
      <c r="AF3130">
        <v>0</v>
      </c>
      <c r="AG3130" t="s">
        <v>14757</v>
      </c>
      <c r="AH3130" s="21" t="str">
        <f t="shared" si="96"/>
        <v>YR25</v>
      </c>
      <c r="AI3130" s="21">
        <v>216</v>
      </c>
      <c r="AJ3130" s="21">
        <f t="shared" si="97"/>
        <v>99.686274509803923</v>
      </c>
      <c r="AK3130" s="21" t="s">
        <v>2060</v>
      </c>
      <c r="AL3130" t="s">
        <v>2686</v>
      </c>
      <c r="AM3130" s="26" t="s">
        <v>38</v>
      </c>
      <c r="AN3130" t="s">
        <v>2031</v>
      </c>
    </row>
    <row r="3131" spans="1:40" ht="15" hidden="1" thickTop="1" x14ac:dyDescent="0.35">
      <c r="A3131" t="s">
        <v>3399</v>
      </c>
      <c r="B3131" t="s">
        <v>14758</v>
      </c>
      <c r="C3131" t="s">
        <v>2522</v>
      </c>
      <c r="D3131" t="s">
        <v>14759</v>
      </c>
      <c r="E3131" t="s">
        <v>61</v>
      </c>
      <c r="F3131">
        <v>3</v>
      </c>
      <c r="G3131" t="s">
        <v>2524</v>
      </c>
      <c r="H3131" t="s">
        <v>2056</v>
      </c>
      <c r="I3131" t="s">
        <v>2076</v>
      </c>
      <c r="J3131" t="s">
        <v>2525</v>
      </c>
      <c r="K3131" t="s">
        <v>62</v>
      </c>
      <c r="L3131" t="s">
        <v>2058</v>
      </c>
      <c r="M3131" t="s">
        <v>2059</v>
      </c>
      <c r="N3131">
        <v>0</v>
      </c>
      <c r="O3131">
        <v>0</v>
      </c>
      <c r="P3131">
        <v>0</v>
      </c>
      <c r="Q3131">
        <v>24480</v>
      </c>
      <c r="R3131">
        <v>0</v>
      </c>
      <c r="S3131">
        <v>0</v>
      </c>
      <c r="T3131">
        <v>0</v>
      </c>
      <c r="U3131">
        <v>0</v>
      </c>
      <c r="V3131">
        <v>0</v>
      </c>
      <c r="W3131">
        <v>0</v>
      </c>
      <c r="X3131">
        <v>0</v>
      </c>
      <c r="Y3131">
        <v>0</v>
      </c>
      <c r="Z3131">
        <v>0</v>
      </c>
      <c r="AA3131">
        <v>0</v>
      </c>
      <c r="AB3131">
        <v>0</v>
      </c>
      <c r="AC3131">
        <v>0</v>
      </c>
      <c r="AD3131">
        <v>0</v>
      </c>
      <c r="AE3131">
        <v>0</v>
      </c>
      <c r="AF3131">
        <v>0</v>
      </c>
      <c r="AG3131" t="s">
        <v>14760</v>
      </c>
      <c r="AH3131" s="21" t="str">
        <f t="shared" si="96"/>
        <v>YR25</v>
      </c>
      <c r="AI3131" s="21">
        <v>345.36</v>
      </c>
      <c r="AJ3131" s="21">
        <f t="shared" si="97"/>
        <v>100</v>
      </c>
      <c r="AK3131" s="21" t="s">
        <v>2060</v>
      </c>
      <c r="AL3131" t="s">
        <v>2527</v>
      </c>
      <c r="AM3131" s="26" t="s">
        <v>38</v>
      </c>
      <c r="AN3131" t="s">
        <v>2029</v>
      </c>
    </row>
    <row r="3132" spans="1:40" ht="15" hidden="1" thickTop="1" x14ac:dyDescent="0.35">
      <c r="A3132" t="s">
        <v>3403</v>
      </c>
      <c r="B3132" t="s">
        <v>14761</v>
      </c>
      <c r="C3132" t="s">
        <v>4394</v>
      </c>
      <c r="D3132" t="s">
        <v>14762</v>
      </c>
      <c r="E3132" t="s">
        <v>2608</v>
      </c>
      <c r="F3132">
        <v>1</v>
      </c>
      <c r="G3132" t="s">
        <v>2609</v>
      </c>
      <c r="H3132" t="s">
        <v>2577</v>
      </c>
      <c r="I3132" t="s">
        <v>2076</v>
      </c>
      <c r="J3132" t="s">
        <v>2764</v>
      </c>
      <c r="K3132" t="s">
        <v>2765</v>
      </c>
      <c r="L3132" t="s">
        <v>2058</v>
      </c>
      <c r="M3132" t="s">
        <v>2059</v>
      </c>
      <c r="N3132">
        <v>8</v>
      </c>
      <c r="O3132">
        <v>341</v>
      </c>
      <c r="P3132">
        <v>1.39</v>
      </c>
      <c r="Q3132">
        <v>24480</v>
      </c>
      <c r="R3132">
        <v>2</v>
      </c>
      <c r="S3132">
        <v>114</v>
      </c>
      <c r="T3132">
        <v>0.47</v>
      </c>
      <c r="U3132">
        <v>2</v>
      </c>
      <c r="V3132">
        <v>66</v>
      </c>
      <c r="W3132">
        <v>0.27</v>
      </c>
      <c r="X3132">
        <v>0</v>
      </c>
      <c r="Y3132">
        <v>0</v>
      </c>
      <c r="Z3132">
        <v>0</v>
      </c>
      <c r="AA3132">
        <v>4</v>
      </c>
      <c r="AB3132">
        <v>161</v>
      </c>
      <c r="AC3132">
        <v>0.66</v>
      </c>
      <c r="AD3132">
        <v>0</v>
      </c>
      <c r="AE3132">
        <v>0</v>
      </c>
      <c r="AF3132">
        <v>0</v>
      </c>
      <c r="AG3132" t="s">
        <v>14763</v>
      </c>
      <c r="AH3132" s="21" t="str">
        <f t="shared" si="96"/>
        <v>YR25</v>
      </c>
      <c r="AI3132" s="21">
        <v>345.36</v>
      </c>
      <c r="AJ3132" s="21">
        <f t="shared" si="97"/>
        <v>98.607026143790847</v>
      </c>
      <c r="AK3132" s="21" t="s">
        <v>2063</v>
      </c>
      <c r="AL3132" t="s">
        <v>2613</v>
      </c>
      <c r="AM3132" s="26" t="s">
        <v>38</v>
      </c>
      <c r="AN3132" t="s">
        <v>2031</v>
      </c>
    </row>
    <row r="3133" spans="1:40" ht="15" hidden="1" thickTop="1" x14ac:dyDescent="0.35">
      <c r="A3133" t="s">
        <v>3412</v>
      </c>
      <c r="B3133" t="s">
        <v>14764</v>
      </c>
      <c r="C3133" t="s">
        <v>4507</v>
      </c>
      <c r="D3133" t="s">
        <v>14765</v>
      </c>
      <c r="E3133" t="s">
        <v>2575</v>
      </c>
      <c r="F3133">
        <v>1</v>
      </c>
      <c r="G3133" t="s">
        <v>2609</v>
      </c>
      <c r="H3133" t="s">
        <v>2577</v>
      </c>
      <c r="I3133" t="s">
        <v>2076</v>
      </c>
      <c r="J3133" t="s">
        <v>2675</v>
      </c>
      <c r="K3133" t="s">
        <v>2611</v>
      </c>
      <c r="L3133" t="s">
        <v>2058</v>
      </c>
      <c r="M3133" t="s">
        <v>2170</v>
      </c>
      <c r="N3133">
        <v>1</v>
      </c>
      <c r="O3133">
        <v>32</v>
      </c>
      <c r="P3133">
        <v>0.21</v>
      </c>
      <c r="Q3133">
        <v>15300</v>
      </c>
      <c r="R3133">
        <v>1</v>
      </c>
      <c r="S3133">
        <v>32</v>
      </c>
      <c r="T3133">
        <v>0.21</v>
      </c>
      <c r="U3133">
        <v>0</v>
      </c>
      <c r="V3133">
        <v>0</v>
      </c>
      <c r="W3133">
        <v>0</v>
      </c>
      <c r="X3133">
        <v>0</v>
      </c>
      <c r="Y3133">
        <v>0</v>
      </c>
      <c r="Z3133">
        <v>0</v>
      </c>
      <c r="AA3133">
        <v>0</v>
      </c>
      <c r="AB3133">
        <v>0</v>
      </c>
      <c r="AC3133">
        <v>0</v>
      </c>
      <c r="AD3133">
        <v>0</v>
      </c>
      <c r="AE3133">
        <v>0</v>
      </c>
      <c r="AF3133">
        <v>0</v>
      </c>
      <c r="AG3133" t="s">
        <v>14766</v>
      </c>
      <c r="AH3133" s="21" t="str">
        <f t="shared" si="96"/>
        <v>YR25</v>
      </c>
      <c r="AI3133" s="21">
        <v>216</v>
      </c>
      <c r="AJ3133" s="21">
        <f t="shared" si="97"/>
        <v>99.790849673202615</v>
      </c>
      <c r="AK3133" s="21" t="s">
        <v>2060</v>
      </c>
      <c r="AL3133" t="s">
        <v>2581</v>
      </c>
      <c r="AM3133" s="26" t="s">
        <v>38</v>
      </c>
      <c r="AN3133" t="s">
        <v>2029</v>
      </c>
    </row>
    <row r="3134" spans="1:40" ht="15" hidden="1" thickTop="1" x14ac:dyDescent="0.35">
      <c r="A3134" t="s">
        <v>3417</v>
      </c>
      <c r="B3134" t="s">
        <v>14767</v>
      </c>
      <c r="C3134" t="s">
        <v>3510</v>
      </c>
      <c r="D3134" t="s">
        <v>14768</v>
      </c>
      <c r="E3134" t="s">
        <v>3028</v>
      </c>
      <c r="F3134">
        <v>1</v>
      </c>
      <c r="G3134" t="s">
        <v>2546</v>
      </c>
      <c r="H3134" t="s">
        <v>2510</v>
      </c>
      <c r="I3134" t="s">
        <v>2076</v>
      </c>
      <c r="J3134" t="s">
        <v>3006</v>
      </c>
      <c r="K3134" t="s">
        <v>3007</v>
      </c>
      <c r="L3134" t="s">
        <v>2058</v>
      </c>
      <c r="M3134" t="s">
        <v>2059</v>
      </c>
      <c r="N3134">
        <v>6</v>
      </c>
      <c r="O3134">
        <v>462</v>
      </c>
      <c r="P3134">
        <v>1.89</v>
      </c>
      <c r="Q3134">
        <v>24480</v>
      </c>
      <c r="R3134">
        <v>3</v>
      </c>
      <c r="S3134">
        <v>255</v>
      </c>
      <c r="T3134">
        <v>1.04</v>
      </c>
      <c r="U3134">
        <v>3</v>
      </c>
      <c r="V3134">
        <v>207</v>
      </c>
      <c r="W3134">
        <v>0.85</v>
      </c>
      <c r="X3134">
        <v>0</v>
      </c>
      <c r="Y3134">
        <v>0</v>
      </c>
      <c r="Z3134">
        <v>0</v>
      </c>
      <c r="AA3134">
        <v>0</v>
      </c>
      <c r="AB3134">
        <v>0</v>
      </c>
      <c r="AC3134">
        <v>0</v>
      </c>
      <c r="AD3134">
        <v>0</v>
      </c>
      <c r="AE3134">
        <v>0</v>
      </c>
      <c r="AF3134">
        <v>0</v>
      </c>
      <c r="AG3134" t="s">
        <v>14769</v>
      </c>
      <c r="AH3134" s="21" t="str">
        <f t="shared" si="96"/>
        <v>YR25</v>
      </c>
      <c r="AI3134" s="21">
        <v>345.36</v>
      </c>
      <c r="AJ3134" s="21">
        <f t="shared" si="97"/>
        <v>98.112745098039213</v>
      </c>
      <c r="AK3134" s="21" t="s">
        <v>2063</v>
      </c>
      <c r="AL3134" t="s">
        <v>2551</v>
      </c>
      <c r="AM3134" s="26" t="s">
        <v>38</v>
      </c>
      <c r="AN3134" t="s">
        <v>2030</v>
      </c>
    </row>
    <row r="3135" spans="1:40" ht="15" hidden="1" thickTop="1" x14ac:dyDescent="0.35">
      <c r="A3135" t="s">
        <v>3422</v>
      </c>
      <c r="B3135" t="s">
        <v>14770</v>
      </c>
      <c r="C3135" t="s">
        <v>3396</v>
      </c>
      <c r="D3135" t="s">
        <v>14771</v>
      </c>
      <c r="E3135" t="s">
        <v>3028</v>
      </c>
      <c r="F3135">
        <v>2</v>
      </c>
      <c r="G3135" t="s">
        <v>2546</v>
      </c>
      <c r="H3135" t="s">
        <v>2510</v>
      </c>
      <c r="I3135" t="s">
        <v>2076</v>
      </c>
      <c r="J3135" t="s">
        <v>3006</v>
      </c>
      <c r="K3135" t="s">
        <v>3007</v>
      </c>
      <c r="L3135" t="s">
        <v>2058</v>
      </c>
      <c r="M3135" t="s">
        <v>2170</v>
      </c>
      <c r="N3135">
        <v>6</v>
      </c>
      <c r="O3135">
        <v>559</v>
      </c>
      <c r="P3135">
        <v>3.65</v>
      </c>
      <c r="Q3135">
        <v>15300</v>
      </c>
      <c r="R3135">
        <v>5</v>
      </c>
      <c r="S3135">
        <v>490</v>
      </c>
      <c r="T3135">
        <v>3.2</v>
      </c>
      <c r="U3135">
        <v>0</v>
      </c>
      <c r="V3135">
        <v>0</v>
      </c>
      <c r="W3135">
        <v>0</v>
      </c>
      <c r="X3135">
        <v>1</v>
      </c>
      <c r="Y3135">
        <v>69</v>
      </c>
      <c r="Z3135">
        <v>0.45</v>
      </c>
      <c r="AA3135">
        <v>0</v>
      </c>
      <c r="AB3135">
        <v>0</v>
      </c>
      <c r="AC3135">
        <v>0</v>
      </c>
      <c r="AD3135">
        <v>0</v>
      </c>
      <c r="AE3135">
        <v>0</v>
      </c>
      <c r="AF3135">
        <v>0</v>
      </c>
      <c r="AG3135" t="s">
        <v>14772</v>
      </c>
      <c r="AH3135" s="21" t="str">
        <f t="shared" si="96"/>
        <v>YR25</v>
      </c>
      <c r="AI3135" s="21">
        <v>216</v>
      </c>
      <c r="AJ3135" s="21">
        <f t="shared" si="97"/>
        <v>96.346405228758172</v>
      </c>
      <c r="AK3135" s="21" t="s">
        <v>2063</v>
      </c>
      <c r="AL3135" t="s">
        <v>2551</v>
      </c>
      <c r="AM3135" s="26" t="s">
        <v>38</v>
      </c>
      <c r="AN3135" t="s">
        <v>2030</v>
      </c>
    </row>
    <row r="3136" spans="1:40" ht="15" hidden="1" thickTop="1" x14ac:dyDescent="0.35">
      <c r="A3136" t="s">
        <v>3426</v>
      </c>
      <c r="B3136" t="s">
        <v>14773</v>
      </c>
      <c r="C3136" t="s">
        <v>3666</v>
      </c>
      <c r="D3136" t="s">
        <v>14774</v>
      </c>
      <c r="E3136" t="s">
        <v>3115</v>
      </c>
      <c r="F3136">
        <v>3</v>
      </c>
      <c r="G3136" t="s">
        <v>2816</v>
      </c>
      <c r="H3136" t="s">
        <v>2620</v>
      </c>
      <c r="I3136" t="s">
        <v>2076</v>
      </c>
      <c r="J3136" t="s">
        <v>3116</v>
      </c>
      <c r="K3136" t="s">
        <v>2818</v>
      </c>
      <c r="L3136" t="s">
        <v>2058</v>
      </c>
      <c r="M3136" t="s">
        <v>2170</v>
      </c>
      <c r="N3136">
        <v>3</v>
      </c>
      <c r="O3136">
        <v>202</v>
      </c>
      <c r="P3136">
        <v>1.32</v>
      </c>
      <c r="Q3136">
        <v>15300</v>
      </c>
      <c r="R3136">
        <v>2</v>
      </c>
      <c r="S3136">
        <v>181</v>
      </c>
      <c r="T3136">
        <v>1.18</v>
      </c>
      <c r="U3136">
        <v>1</v>
      </c>
      <c r="V3136">
        <v>21</v>
      </c>
      <c r="W3136">
        <v>0.14000000000000001</v>
      </c>
      <c r="X3136">
        <v>0</v>
      </c>
      <c r="Y3136">
        <v>0</v>
      </c>
      <c r="Z3136">
        <v>0</v>
      </c>
      <c r="AA3136">
        <v>0</v>
      </c>
      <c r="AB3136">
        <v>0</v>
      </c>
      <c r="AC3136">
        <v>0</v>
      </c>
      <c r="AD3136">
        <v>0</v>
      </c>
      <c r="AE3136">
        <v>0</v>
      </c>
      <c r="AF3136">
        <v>0</v>
      </c>
      <c r="AG3136" t="s">
        <v>14775</v>
      </c>
      <c r="AH3136" s="21" t="str">
        <f t="shared" si="96"/>
        <v>YR25</v>
      </c>
      <c r="AI3136" s="21">
        <v>216</v>
      </c>
      <c r="AJ3136" s="21">
        <f t="shared" si="97"/>
        <v>98.679738562091501</v>
      </c>
      <c r="AK3136" s="21" t="s">
        <v>2063</v>
      </c>
      <c r="AL3136" t="s">
        <v>3118</v>
      </c>
      <c r="AM3136" s="26" t="s">
        <v>38</v>
      </c>
      <c r="AN3136" t="s">
        <v>2029</v>
      </c>
    </row>
    <row r="3137" spans="1:40" ht="15" hidden="1" thickTop="1" x14ac:dyDescent="0.35">
      <c r="A3137" t="s">
        <v>3432</v>
      </c>
      <c r="B3137" t="s">
        <v>14776</v>
      </c>
      <c r="C3137" t="s">
        <v>4938</v>
      </c>
      <c r="D3137" t="s">
        <v>14777</v>
      </c>
      <c r="E3137" t="s">
        <v>3572</v>
      </c>
      <c r="F3137">
        <v>1</v>
      </c>
      <c r="G3137" t="s">
        <v>2546</v>
      </c>
      <c r="H3137" t="s">
        <v>2510</v>
      </c>
      <c r="I3137" t="s">
        <v>2076</v>
      </c>
      <c r="J3137" t="s">
        <v>4692</v>
      </c>
      <c r="K3137" t="s">
        <v>3007</v>
      </c>
      <c r="L3137" t="s">
        <v>2058</v>
      </c>
      <c r="M3137" t="s">
        <v>2059</v>
      </c>
      <c r="N3137">
        <v>18</v>
      </c>
      <c r="O3137">
        <v>538</v>
      </c>
      <c r="P3137">
        <v>2.2000000000000002</v>
      </c>
      <c r="Q3137">
        <v>24480</v>
      </c>
      <c r="R3137">
        <v>5</v>
      </c>
      <c r="S3137">
        <v>93</v>
      </c>
      <c r="T3137">
        <v>0.38</v>
      </c>
      <c r="U3137">
        <v>12</v>
      </c>
      <c r="V3137">
        <v>422</v>
      </c>
      <c r="W3137">
        <v>1.72</v>
      </c>
      <c r="X3137">
        <v>1</v>
      </c>
      <c r="Y3137">
        <v>23</v>
      </c>
      <c r="Z3137">
        <v>0.09</v>
      </c>
      <c r="AA3137">
        <v>0</v>
      </c>
      <c r="AB3137">
        <v>0</v>
      </c>
      <c r="AC3137">
        <v>0</v>
      </c>
      <c r="AD3137">
        <v>0</v>
      </c>
      <c r="AE3137">
        <v>0</v>
      </c>
      <c r="AF3137">
        <v>0</v>
      </c>
      <c r="AG3137" t="s">
        <v>14778</v>
      </c>
      <c r="AH3137" s="21" t="str">
        <f t="shared" si="96"/>
        <v>YR25</v>
      </c>
      <c r="AI3137" s="21">
        <v>345.36</v>
      </c>
      <c r="AJ3137" s="21">
        <f t="shared" si="97"/>
        <v>97.802287581699346</v>
      </c>
      <c r="AK3137" s="21" t="s">
        <v>2063</v>
      </c>
      <c r="AL3137" t="s">
        <v>2551</v>
      </c>
      <c r="AM3137" s="26" t="s">
        <v>38</v>
      </c>
      <c r="AN3137" t="s">
        <v>2030</v>
      </c>
    </row>
    <row r="3138" spans="1:40" ht="15" hidden="1" thickTop="1" x14ac:dyDescent="0.35">
      <c r="A3138" t="s">
        <v>3437</v>
      </c>
      <c r="B3138" t="s">
        <v>14779</v>
      </c>
      <c r="C3138" t="s">
        <v>3003</v>
      </c>
      <c r="D3138" t="s">
        <v>14780</v>
      </c>
      <c r="E3138" t="s">
        <v>3005</v>
      </c>
      <c r="F3138">
        <v>1</v>
      </c>
      <c r="G3138" t="s">
        <v>2546</v>
      </c>
      <c r="H3138" t="s">
        <v>2510</v>
      </c>
      <c r="I3138" t="s">
        <v>2076</v>
      </c>
      <c r="J3138" t="s">
        <v>3006</v>
      </c>
      <c r="K3138" t="s">
        <v>3007</v>
      </c>
      <c r="L3138" t="s">
        <v>2058</v>
      </c>
      <c r="M3138" t="s">
        <v>2059</v>
      </c>
      <c r="N3138">
        <v>3</v>
      </c>
      <c r="O3138">
        <v>52</v>
      </c>
      <c r="P3138">
        <v>0.21</v>
      </c>
      <c r="Q3138">
        <v>24480</v>
      </c>
      <c r="R3138">
        <v>2</v>
      </c>
      <c r="S3138">
        <v>30</v>
      </c>
      <c r="T3138">
        <v>0.12</v>
      </c>
      <c r="U3138">
        <v>1</v>
      </c>
      <c r="V3138">
        <v>22</v>
      </c>
      <c r="W3138">
        <v>0.09</v>
      </c>
      <c r="X3138">
        <v>0</v>
      </c>
      <c r="Y3138">
        <v>0</v>
      </c>
      <c r="Z3138">
        <v>0</v>
      </c>
      <c r="AA3138">
        <v>0</v>
      </c>
      <c r="AB3138">
        <v>0</v>
      </c>
      <c r="AC3138">
        <v>0</v>
      </c>
      <c r="AD3138">
        <v>0</v>
      </c>
      <c r="AE3138">
        <v>0</v>
      </c>
      <c r="AF3138">
        <v>0</v>
      </c>
      <c r="AG3138" t="s">
        <v>14781</v>
      </c>
      <c r="AH3138" s="21" t="str">
        <f t="shared" si="96"/>
        <v>YR25</v>
      </c>
      <c r="AI3138" s="21">
        <v>345.36</v>
      </c>
      <c r="AJ3138" s="21">
        <f t="shared" si="97"/>
        <v>99.787581699346404</v>
      </c>
      <c r="AK3138" s="21" t="s">
        <v>2060</v>
      </c>
      <c r="AL3138" t="s">
        <v>2551</v>
      </c>
      <c r="AM3138" s="26" t="s">
        <v>38</v>
      </c>
      <c r="AN3138" t="s">
        <v>2032</v>
      </c>
    </row>
    <row r="3139" spans="1:40" ht="15" hidden="1" thickTop="1" x14ac:dyDescent="0.35">
      <c r="A3139" t="s">
        <v>3442</v>
      </c>
      <c r="B3139" t="s">
        <v>14782</v>
      </c>
      <c r="C3139" t="s">
        <v>3405</v>
      </c>
      <c r="D3139" t="s">
        <v>14783</v>
      </c>
      <c r="E3139" t="s">
        <v>4009</v>
      </c>
      <c r="F3139">
        <v>2</v>
      </c>
      <c r="G3139" t="s">
        <v>2509</v>
      </c>
      <c r="H3139" t="s">
        <v>2510</v>
      </c>
      <c r="I3139" t="s">
        <v>2076</v>
      </c>
      <c r="J3139" t="s">
        <v>3408</v>
      </c>
      <c r="K3139" t="s">
        <v>3109</v>
      </c>
      <c r="L3139" t="s">
        <v>2058</v>
      </c>
      <c r="M3139" t="s">
        <v>2488</v>
      </c>
      <c r="N3139">
        <v>4</v>
      </c>
      <c r="O3139">
        <v>172</v>
      </c>
      <c r="P3139">
        <v>1.05</v>
      </c>
      <c r="Q3139">
        <v>16320</v>
      </c>
      <c r="R3139">
        <v>1</v>
      </c>
      <c r="S3139">
        <v>44</v>
      </c>
      <c r="T3139">
        <v>0.27</v>
      </c>
      <c r="U3139">
        <v>2</v>
      </c>
      <c r="V3139">
        <v>98</v>
      </c>
      <c r="W3139">
        <v>0.6</v>
      </c>
      <c r="X3139">
        <v>0</v>
      </c>
      <c r="Y3139">
        <v>0</v>
      </c>
      <c r="Z3139">
        <v>0</v>
      </c>
      <c r="AA3139">
        <v>1</v>
      </c>
      <c r="AB3139">
        <v>30</v>
      </c>
      <c r="AC3139">
        <v>0.18</v>
      </c>
      <c r="AD3139">
        <v>0</v>
      </c>
      <c r="AE3139">
        <v>0</v>
      </c>
      <c r="AF3139">
        <v>0</v>
      </c>
      <c r="AG3139" t="s">
        <v>14784</v>
      </c>
      <c r="AH3139" s="21" t="str">
        <f t="shared" si="96"/>
        <v>YR25</v>
      </c>
      <c r="AI3139" s="21">
        <v>230.40000000000003</v>
      </c>
      <c r="AJ3139" s="21">
        <f t="shared" si="97"/>
        <v>98.946078431372555</v>
      </c>
      <c r="AK3139" s="21" t="s">
        <v>2063</v>
      </c>
      <c r="AL3139" t="s">
        <v>3411</v>
      </c>
      <c r="AM3139" s="26" t="s">
        <v>38</v>
      </c>
      <c r="AN3139" t="s">
        <v>2031</v>
      </c>
    </row>
    <row r="3140" spans="1:40" ht="15" hidden="1" thickTop="1" x14ac:dyDescent="0.35">
      <c r="A3140" t="s">
        <v>3447</v>
      </c>
      <c r="B3140" t="s">
        <v>14785</v>
      </c>
      <c r="C3140" t="s">
        <v>3166</v>
      </c>
      <c r="D3140" t="s">
        <v>14786</v>
      </c>
      <c r="E3140" t="s">
        <v>2667</v>
      </c>
      <c r="F3140">
        <v>2</v>
      </c>
      <c r="G3140" t="s">
        <v>2509</v>
      </c>
      <c r="H3140" t="s">
        <v>2510</v>
      </c>
      <c r="I3140" t="s">
        <v>2076</v>
      </c>
      <c r="J3140" t="s">
        <v>3168</v>
      </c>
      <c r="K3140" t="s">
        <v>2669</v>
      </c>
      <c r="L3140" t="s">
        <v>2058</v>
      </c>
      <c r="M3140" t="s">
        <v>2059</v>
      </c>
      <c r="N3140">
        <v>10</v>
      </c>
      <c r="O3140">
        <v>333</v>
      </c>
      <c r="P3140">
        <v>1.36</v>
      </c>
      <c r="Q3140">
        <v>24480</v>
      </c>
      <c r="R3140">
        <v>3</v>
      </c>
      <c r="S3140">
        <v>100</v>
      </c>
      <c r="T3140">
        <v>0.41</v>
      </c>
      <c r="U3140">
        <v>5</v>
      </c>
      <c r="V3140">
        <v>148</v>
      </c>
      <c r="W3140">
        <v>0.6</v>
      </c>
      <c r="X3140">
        <v>2</v>
      </c>
      <c r="Y3140">
        <v>85</v>
      </c>
      <c r="Z3140">
        <v>0.35</v>
      </c>
      <c r="AA3140">
        <v>0</v>
      </c>
      <c r="AB3140">
        <v>0</v>
      </c>
      <c r="AC3140">
        <v>0</v>
      </c>
      <c r="AD3140">
        <v>0</v>
      </c>
      <c r="AE3140">
        <v>0</v>
      </c>
      <c r="AF3140">
        <v>0</v>
      </c>
      <c r="AG3140" t="s">
        <v>14787</v>
      </c>
      <c r="AH3140" s="21" t="str">
        <f t="shared" si="96"/>
        <v>YR25</v>
      </c>
      <c r="AI3140" s="21">
        <v>345.36</v>
      </c>
      <c r="AJ3140" s="21">
        <f t="shared" si="97"/>
        <v>98.639705882352942</v>
      </c>
      <c r="AK3140" s="21" t="s">
        <v>2063</v>
      </c>
      <c r="AL3140" t="s">
        <v>2515</v>
      </c>
      <c r="AM3140" s="26" t="s">
        <v>38</v>
      </c>
      <c r="AN3140" t="s">
        <v>2032</v>
      </c>
    </row>
    <row r="3141" spans="1:40" ht="15" hidden="1" thickTop="1" x14ac:dyDescent="0.35">
      <c r="A3141" t="s">
        <v>3451</v>
      </c>
      <c r="B3141" t="s">
        <v>14788</v>
      </c>
      <c r="C3141" t="s">
        <v>3396</v>
      </c>
      <c r="D3141" t="s">
        <v>14789</v>
      </c>
      <c r="E3141" t="s">
        <v>3028</v>
      </c>
      <c r="F3141">
        <v>1</v>
      </c>
      <c r="G3141" t="s">
        <v>2546</v>
      </c>
      <c r="H3141" t="s">
        <v>2510</v>
      </c>
      <c r="I3141" t="s">
        <v>2076</v>
      </c>
      <c r="J3141" t="s">
        <v>3006</v>
      </c>
      <c r="K3141" t="s">
        <v>3007</v>
      </c>
      <c r="L3141" t="s">
        <v>2058</v>
      </c>
      <c r="M3141" t="s">
        <v>2059</v>
      </c>
      <c r="N3141">
        <v>5</v>
      </c>
      <c r="O3141">
        <v>374</v>
      </c>
      <c r="P3141">
        <v>1.53</v>
      </c>
      <c r="Q3141">
        <v>24480</v>
      </c>
      <c r="R3141">
        <v>3</v>
      </c>
      <c r="S3141">
        <v>69</v>
      </c>
      <c r="T3141">
        <v>0.28000000000000003</v>
      </c>
      <c r="U3141">
        <v>2</v>
      </c>
      <c r="V3141">
        <v>305</v>
      </c>
      <c r="W3141">
        <v>1.25</v>
      </c>
      <c r="X3141">
        <v>0</v>
      </c>
      <c r="Y3141">
        <v>0</v>
      </c>
      <c r="Z3141">
        <v>0</v>
      </c>
      <c r="AA3141">
        <v>0</v>
      </c>
      <c r="AB3141">
        <v>0</v>
      </c>
      <c r="AC3141">
        <v>0</v>
      </c>
      <c r="AD3141">
        <v>0</v>
      </c>
      <c r="AE3141">
        <v>0</v>
      </c>
      <c r="AF3141">
        <v>0</v>
      </c>
      <c r="AG3141" t="s">
        <v>14790</v>
      </c>
      <c r="AH3141" s="21" t="str">
        <f t="shared" si="96"/>
        <v>YM68</v>
      </c>
      <c r="AI3141" s="21">
        <v>345.36</v>
      </c>
      <c r="AJ3141" s="21">
        <f t="shared" si="97"/>
        <v>98.472222222222229</v>
      </c>
      <c r="AK3141" s="21" t="s">
        <v>2063</v>
      </c>
      <c r="AL3141" t="s">
        <v>2551</v>
      </c>
      <c r="AM3141" s="26" t="s">
        <v>38</v>
      </c>
      <c r="AN3141" t="s">
        <v>2030</v>
      </c>
    </row>
    <row r="3142" spans="1:40" ht="15" hidden="1" thickTop="1" x14ac:dyDescent="0.35">
      <c r="A3142" t="s">
        <v>3454</v>
      </c>
      <c r="B3142" t="s">
        <v>14791</v>
      </c>
      <c r="C3142" t="s">
        <v>3396</v>
      </c>
      <c r="D3142" t="s">
        <v>14789</v>
      </c>
      <c r="E3142" t="s">
        <v>3028</v>
      </c>
      <c r="F3142">
        <v>1</v>
      </c>
      <c r="G3142" t="s">
        <v>2546</v>
      </c>
      <c r="H3142" t="s">
        <v>2510</v>
      </c>
      <c r="I3142" t="s">
        <v>2076</v>
      </c>
      <c r="J3142" t="s">
        <v>3006</v>
      </c>
      <c r="K3142" t="s">
        <v>3007</v>
      </c>
      <c r="L3142" t="s">
        <v>2058</v>
      </c>
      <c r="M3142" t="s">
        <v>2059</v>
      </c>
      <c r="N3142">
        <v>7</v>
      </c>
      <c r="O3142">
        <v>764</v>
      </c>
      <c r="P3142">
        <v>3.12</v>
      </c>
      <c r="Q3142">
        <v>24480</v>
      </c>
      <c r="R3142">
        <v>3</v>
      </c>
      <c r="S3142">
        <v>540</v>
      </c>
      <c r="T3142">
        <v>2.21</v>
      </c>
      <c r="U3142">
        <v>3</v>
      </c>
      <c r="V3142">
        <v>109</v>
      </c>
      <c r="W3142">
        <v>0.45</v>
      </c>
      <c r="X3142">
        <v>0</v>
      </c>
      <c r="Y3142">
        <v>0</v>
      </c>
      <c r="Z3142">
        <v>0</v>
      </c>
      <c r="AA3142">
        <v>1</v>
      </c>
      <c r="AB3142">
        <v>115</v>
      </c>
      <c r="AC3142">
        <v>0.47</v>
      </c>
      <c r="AD3142">
        <v>0</v>
      </c>
      <c r="AE3142">
        <v>0</v>
      </c>
      <c r="AF3142">
        <v>0</v>
      </c>
      <c r="AG3142" t="s">
        <v>14792</v>
      </c>
      <c r="AH3142" s="21" t="str">
        <f t="shared" si="96"/>
        <v>YM68</v>
      </c>
      <c r="AI3142" s="21">
        <v>345.36</v>
      </c>
      <c r="AJ3142" s="21">
        <f t="shared" si="97"/>
        <v>96.879084967320267</v>
      </c>
      <c r="AK3142" s="21" t="s">
        <v>2063</v>
      </c>
      <c r="AL3142" t="s">
        <v>2551</v>
      </c>
      <c r="AM3142" s="26" t="s">
        <v>38</v>
      </c>
      <c r="AN3142" t="s">
        <v>2031</v>
      </c>
    </row>
    <row r="3143" spans="1:40" ht="15" hidden="1" thickTop="1" x14ac:dyDescent="0.35">
      <c r="A3143" t="s">
        <v>3459</v>
      </c>
      <c r="B3143" t="s">
        <v>2120</v>
      </c>
      <c r="C3143" t="s">
        <v>128</v>
      </c>
      <c r="D3143" t="s">
        <v>2121</v>
      </c>
      <c r="E3143" t="s">
        <v>112</v>
      </c>
      <c r="F3143">
        <v>2</v>
      </c>
      <c r="G3143" t="s">
        <v>2055</v>
      </c>
      <c r="H3143" t="s">
        <v>2056</v>
      </c>
      <c r="I3143" t="s">
        <v>2076</v>
      </c>
      <c r="J3143" t="s">
        <v>113</v>
      </c>
      <c r="K3143" t="s">
        <v>68</v>
      </c>
      <c r="L3143" t="s">
        <v>2058</v>
      </c>
      <c r="M3143" t="s">
        <v>2059</v>
      </c>
      <c r="N3143">
        <v>2</v>
      </c>
      <c r="O3143">
        <v>149</v>
      </c>
      <c r="P3143">
        <v>0.61</v>
      </c>
      <c r="Q3143">
        <v>24480</v>
      </c>
      <c r="R3143">
        <v>1</v>
      </c>
      <c r="S3143">
        <v>60</v>
      </c>
      <c r="T3143">
        <v>0.25</v>
      </c>
      <c r="U3143">
        <v>1</v>
      </c>
      <c r="V3143">
        <v>89</v>
      </c>
      <c r="W3143">
        <v>0.36</v>
      </c>
      <c r="X3143">
        <v>0</v>
      </c>
      <c r="Y3143">
        <v>0</v>
      </c>
      <c r="Z3143">
        <v>0</v>
      </c>
      <c r="AA3143">
        <v>0</v>
      </c>
      <c r="AB3143">
        <v>0</v>
      </c>
      <c r="AC3143">
        <v>0</v>
      </c>
      <c r="AD3143">
        <v>0</v>
      </c>
      <c r="AE3143">
        <v>0</v>
      </c>
      <c r="AF3143">
        <v>0</v>
      </c>
      <c r="AG3143" t="s">
        <v>417</v>
      </c>
      <c r="AH3143" s="21" t="str">
        <f t="shared" ref="AH3143:AH3206" si="98">LEFT(AG3143,4)</f>
        <v>YR25</v>
      </c>
      <c r="AI3143" s="21">
        <v>345.36</v>
      </c>
      <c r="AJ3143" s="21">
        <f t="shared" ref="AJ3143:AJ3206" si="99">100-(O3143/Q3143*100)</f>
        <v>99.39133986928104</v>
      </c>
      <c r="AK3143" s="21" t="s">
        <v>2060</v>
      </c>
      <c r="AL3143" t="s">
        <v>115</v>
      </c>
      <c r="AM3143" s="26" t="s">
        <v>38</v>
      </c>
      <c r="AN3143" t="s">
        <v>2029</v>
      </c>
    </row>
    <row r="3144" spans="1:40" ht="15" hidden="1" thickTop="1" x14ac:dyDescent="0.35">
      <c r="A3144" t="s">
        <v>2119</v>
      </c>
      <c r="B3144" t="s">
        <v>14793</v>
      </c>
      <c r="C3144" t="s">
        <v>3396</v>
      </c>
      <c r="D3144" t="s">
        <v>14794</v>
      </c>
      <c r="E3144" t="s">
        <v>3028</v>
      </c>
      <c r="F3144">
        <v>1</v>
      </c>
      <c r="G3144" t="s">
        <v>2546</v>
      </c>
      <c r="H3144" t="s">
        <v>2510</v>
      </c>
      <c r="I3144" t="s">
        <v>2076</v>
      </c>
      <c r="J3144" t="s">
        <v>3006</v>
      </c>
      <c r="K3144" t="s">
        <v>3007</v>
      </c>
      <c r="L3144" t="s">
        <v>2058</v>
      </c>
      <c r="M3144" t="s">
        <v>2170</v>
      </c>
      <c r="N3144">
        <v>14</v>
      </c>
      <c r="O3144">
        <v>829</v>
      </c>
      <c r="P3144">
        <v>5.42</v>
      </c>
      <c r="Q3144">
        <v>15300</v>
      </c>
      <c r="R3144">
        <v>7</v>
      </c>
      <c r="S3144">
        <v>399</v>
      </c>
      <c r="T3144">
        <v>2.61</v>
      </c>
      <c r="U3144">
        <v>7</v>
      </c>
      <c r="V3144">
        <v>430</v>
      </c>
      <c r="W3144">
        <v>2.81</v>
      </c>
      <c r="X3144">
        <v>0</v>
      </c>
      <c r="Y3144">
        <v>0</v>
      </c>
      <c r="Z3144">
        <v>0</v>
      </c>
      <c r="AA3144">
        <v>0</v>
      </c>
      <c r="AB3144">
        <v>0</v>
      </c>
      <c r="AC3144">
        <v>0</v>
      </c>
      <c r="AD3144">
        <v>0</v>
      </c>
      <c r="AE3144">
        <v>0</v>
      </c>
      <c r="AF3144">
        <v>0</v>
      </c>
      <c r="AG3144" t="s">
        <v>14795</v>
      </c>
      <c r="AH3144" s="21" t="str">
        <f t="shared" si="98"/>
        <v>YR25</v>
      </c>
      <c r="AI3144" s="21">
        <v>216</v>
      </c>
      <c r="AJ3144" s="21">
        <f t="shared" si="99"/>
        <v>94.58169934640523</v>
      </c>
      <c r="AK3144" s="21" t="s">
        <v>2063</v>
      </c>
      <c r="AL3144" t="s">
        <v>2551</v>
      </c>
      <c r="AM3144" s="26" t="s">
        <v>38</v>
      </c>
      <c r="AN3144" t="s">
        <v>2032</v>
      </c>
    </row>
    <row r="3145" spans="1:40" ht="15" hidden="1" thickTop="1" x14ac:dyDescent="0.35">
      <c r="A3145" t="s">
        <v>3468</v>
      </c>
      <c r="B3145" t="s">
        <v>14796</v>
      </c>
      <c r="C3145" t="s">
        <v>4053</v>
      </c>
      <c r="D3145" t="s">
        <v>14797</v>
      </c>
      <c r="E3145" t="s">
        <v>4055</v>
      </c>
      <c r="F3145">
        <v>1</v>
      </c>
      <c r="G3145" t="s">
        <v>2509</v>
      </c>
      <c r="H3145" t="s">
        <v>2510</v>
      </c>
      <c r="I3145" t="s">
        <v>2076</v>
      </c>
      <c r="J3145" t="s">
        <v>2794</v>
      </c>
      <c r="K3145" t="s">
        <v>2669</v>
      </c>
      <c r="L3145" t="s">
        <v>2058</v>
      </c>
      <c r="M3145" t="s">
        <v>2059</v>
      </c>
      <c r="N3145">
        <v>4</v>
      </c>
      <c r="O3145">
        <v>365</v>
      </c>
      <c r="P3145">
        <v>1.49</v>
      </c>
      <c r="Q3145">
        <v>24480</v>
      </c>
      <c r="R3145">
        <v>1</v>
      </c>
      <c r="S3145">
        <v>40</v>
      </c>
      <c r="T3145">
        <v>0.16</v>
      </c>
      <c r="U3145">
        <v>3</v>
      </c>
      <c r="V3145">
        <v>325</v>
      </c>
      <c r="W3145">
        <v>1.33</v>
      </c>
      <c r="X3145">
        <v>0</v>
      </c>
      <c r="Y3145">
        <v>0</v>
      </c>
      <c r="Z3145">
        <v>0</v>
      </c>
      <c r="AA3145">
        <v>0</v>
      </c>
      <c r="AB3145">
        <v>0</v>
      </c>
      <c r="AC3145">
        <v>0</v>
      </c>
      <c r="AD3145">
        <v>0</v>
      </c>
      <c r="AE3145">
        <v>0</v>
      </c>
      <c r="AF3145">
        <v>0</v>
      </c>
      <c r="AG3145" t="s">
        <v>14798</v>
      </c>
      <c r="AH3145" s="21" t="str">
        <f t="shared" si="98"/>
        <v>YR25</v>
      </c>
      <c r="AI3145" s="21">
        <v>345.36</v>
      </c>
      <c r="AJ3145" s="21">
        <f t="shared" si="99"/>
        <v>98.508986928104576</v>
      </c>
      <c r="AK3145" s="21" t="s">
        <v>2063</v>
      </c>
      <c r="AL3145" t="s">
        <v>2515</v>
      </c>
      <c r="AM3145" s="26" t="s">
        <v>38</v>
      </c>
      <c r="AN3145" t="s">
        <v>2033</v>
      </c>
    </row>
    <row r="3146" spans="1:40" ht="15" hidden="1" thickTop="1" x14ac:dyDescent="0.35">
      <c r="A3146" t="s">
        <v>3473</v>
      </c>
      <c r="B3146" t="s">
        <v>14799</v>
      </c>
      <c r="C3146" t="s">
        <v>3419</v>
      </c>
      <c r="D3146" t="s">
        <v>14800</v>
      </c>
      <c r="E3146" t="s">
        <v>4895</v>
      </c>
      <c r="F3146">
        <v>1</v>
      </c>
      <c r="G3146" t="s">
        <v>2546</v>
      </c>
      <c r="H3146" t="s">
        <v>2510</v>
      </c>
      <c r="I3146" t="s">
        <v>2076</v>
      </c>
      <c r="J3146" t="s">
        <v>2547</v>
      </c>
      <c r="K3146" t="s">
        <v>2548</v>
      </c>
      <c r="L3146" t="s">
        <v>2058</v>
      </c>
      <c r="M3146" t="s">
        <v>2059</v>
      </c>
      <c r="N3146">
        <v>6</v>
      </c>
      <c r="O3146">
        <v>361</v>
      </c>
      <c r="P3146">
        <v>1.47</v>
      </c>
      <c r="Q3146">
        <v>24480</v>
      </c>
      <c r="R3146">
        <v>4</v>
      </c>
      <c r="S3146">
        <v>229</v>
      </c>
      <c r="T3146">
        <v>0.94</v>
      </c>
      <c r="U3146">
        <v>2</v>
      </c>
      <c r="V3146">
        <v>132</v>
      </c>
      <c r="W3146">
        <v>0.54</v>
      </c>
      <c r="X3146">
        <v>0</v>
      </c>
      <c r="Y3146">
        <v>0</v>
      </c>
      <c r="Z3146">
        <v>0</v>
      </c>
      <c r="AA3146">
        <v>0</v>
      </c>
      <c r="AB3146">
        <v>0</v>
      </c>
      <c r="AC3146">
        <v>0</v>
      </c>
      <c r="AD3146">
        <v>0</v>
      </c>
      <c r="AE3146">
        <v>0</v>
      </c>
      <c r="AF3146">
        <v>0</v>
      </c>
      <c r="AG3146" t="s">
        <v>14801</v>
      </c>
      <c r="AH3146" s="21" t="str">
        <f t="shared" si="98"/>
        <v>YM68</v>
      </c>
      <c r="AI3146" s="21">
        <v>345.36</v>
      </c>
      <c r="AJ3146" s="21">
        <f t="shared" si="99"/>
        <v>98.525326797385617</v>
      </c>
      <c r="AK3146" s="21" t="s">
        <v>2063</v>
      </c>
      <c r="AL3146" t="s">
        <v>2551</v>
      </c>
      <c r="AM3146" s="26" t="s">
        <v>38</v>
      </c>
      <c r="AN3146" t="s">
        <v>2033</v>
      </c>
    </row>
    <row r="3147" spans="1:40" ht="15" hidden="1" thickTop="1" x14ac:dyDescent="0.35">
      <c r="A3147" t="s">
        <v>3477</v>
      </c>
      <c r="B3147" t="s">
        <v>14802</v>
      </c>
      <c r="C3147" t="s">
        <v>2928</v>
      </c>
      <c r="D3147" t="s">
        <v>14803</v>
      </c>
      <c r="E3147" t="s">
        <v>4895</v>
      </c>
      <c r="F3147">
        <v>1</v>
      </c>
      <c r="G3147" t="s">
        <v>2546</v>
      </c>
      <c r="H3147" t="s">
        <v>2510</v>
      </c>
      <c r="I3147" t="s">
        <v>2076</v>
      </c>
      <c r="J3147" t="s">
        <v>2547</v>
      </c>
      <c r="K3147" t="s">
        <v>2548</v>
      </c>
      <c r="L3147" t="s">
        <v>2058</v>
      </c>
      <c r="M3147" t="s">
        <v>2170</v>
      </c>
      <c r="N3147">
        <v>3</v>
      </c>
      <c r="O3147">
        <v>112</v>
      </c>
      <c r="P3147">
        <v>0.73</v>
      </c>
      <c r="Q3147">
        <v>15300</v>
      </c>
      <c r="R3147">
        <v>1</v>
      </c>
      <c r="S3147">
        <v>41</v>
      </c>
      <c r="T3147">
        <v>0.27</v>
      </c>
      <c r="U3147">
        <v>2</v>
      </c>
      <c r="V3147">
        <v>71</v>
      </c>
      <c r="W3147">
        <v>0.46</v>
      </c>
      <c r="X3147">
        <v>0</v>
      </c>
      <c r="Y3147">
        <v>0</v>
      </c>
      <c r="Z3147">
        <v>0</v>
      </c>
      <c r="AA3147">
        <v>0</v>
      </c>
      <c r="AB3147">
        <v>0</v>
      </c>
      <c r="AC3147">
        <v>0</v>
      </c>
      <c r="AD3147">
        <v>0</v>
      </c>
      <c r="AE3147">
        <v>0</v>
      </c>
      <c r="AF3147">
        <v>0</v>
      </c>
      <c r="AG3147" t="s">
        <v>14804</v>
      </c>
      <c r="AH3147" s="21" t="str">
        <f t="shared" si="98"/>
        <v>YM68</v>
      </c>
      <c r="AI3147" s="21">
        <v>216</v>
      </c>
      <c r="AJ3147" s="21">
        <f t="shared" si="99"/>
        <v>99.267973856209153</v>
      </c>
      <c r="AK3147" s="21" t="s">
        <v>2060</v>
      </c>
      <c r="AL3147" t="s">
        <v>2551</v>
      </c>
      <c r="AM3147" s="26" t="s">
        <v>38</v>
      </c>
      <c r="AN3147" t="s">
        <v>2030</v>
      </c>
    </row>
    <row r="3148" spans="1:40" ht="15" hidden="1" thickTop="1" x14ac:dyDescent="0.35">
      <c r="A3148" t="s">
        <v>3482</v>
      </c>
      <c r="B3148" t="s">
        <v>418</v>
      </c>
      <c r="C3148" t="s">
        <v>111</v>
      </c>
      <c r="D3148" t="s">
        <v>2123</v>
      </c>
      <c r="E3148" t="s">
        <v>136</v>
      </c>
      <c r="F3148">
        <v>4</v>
      </c>
      <c r="G3148" t="s">
        <v>2055</v>
      </c>
      <c r="H3148" t="s">
        <v>2056</v>
      </c>
      <c r="I3148" t="s">
        <v>2076</v>
      </c>
      <c r="J3148" t="s">
        <v>113</v>
      </c>
      <c r="K3148" t="s">
        <v>68</v>
      </c>
      <c r="L3148" t="s">
        <v>2058</v>
      </c>
      <c r="M3148" t="s">
        <v>2059</v>
      </c>
      <c r="N3148">
        <v>0</v>
      </c>
      <c r="O3148">
        <v>0</v>
      </c>
      <c r="P3148">
        <v>0</v>
      </c>
      <c r="Q3148">
        <v>24480</v>
      </c>
      <c r="R3148">
        <v>0</v>
      </c>
      <c r="S3148">
        <v>0</v>
      </c>
      <c r="T3148">
        <v>0</v>
      </c>
      <c r="U3148">
        <v>0</v>
      </c>
      <c r="V3148">
        <v>0</v>
      </c>
      <c r="W3148">
        <v>0</v>
      </c>
      <c r="X3148">
        <v>0</v>
      </c>
      <c r="Y3148">
        <v>0</v>
      </c>
      <c r="Z3148">
        <v>0</v>
      </c>
      <c r="AA3148">
        <v>0</v>
      </c>
      <c r="AB3148">
        <v>0</v>
      </c>
      <c r="AC3148">
        <v>0</v>
      </c>
      <c r="AD3148">
        <v>0</v>
      </c>
      <c r="AE3148">
        <v>0</v>
      </c>
      <c r="AF3148">
        <v>0</v>
      </c>
      <c r="AG3148" t="s">
        <v>419</v>
      </c>
      <c r="AH3148" s="21" t="str">
        <f t="shared" si="98"/>
        <v>YR25</v>
      </c>
      <c r="AI3148" s="21">
        <v>345.36</v>
      </c>
      <c r="AJ3148" s="21">
        <f t="shared" si="99"/>
        <v>100</v>
      </c>
      <c r="AK3148" s="21" t="s">
        <v>2060</v>
      </c>
      <c r="AL3148" t="s">
        <v>115</v>
      </c>
      <c r="AM3148" s="26" t="s">
        <v>38</v>
      </c>
      <c r="AN3148" t="s">
        <v>2029</v>
      </c>
    </row>
    <row r="3149" spans="1:40" ht="15" hidden="1" thickTop="1" x14ac:dyDescent="0.35">
      <c r="A3149" t="s">
        <v>2122</v>
      </c>
      <c r="B3149" t="s">
        <v>14805</v>
      </c>
      <c r="C3149" t="s">
        <v>3414</v>
      </c>
      <c r="D3149" t="s">
        <v>14806</v>
      </c>
      <c r="E3149" t="s">
        <v>2825</v>
      </c>
      <c r="F3149">
        <v>1</v>
      </c>
      <c r="G3149" t="s">
        <v>2816</v>
      </c>
      <c r="H3149" t="s">
        <v>2620</v>
      </c>
      <c r="I3149" t="s">
        <v>2076</v>
      </c>
      <c r="J3149" t="s">
        <v>2826</v>
      </c>
      <c r="K3149" t="s">
        <v>2827</v>
      </c>
      <c r="L3149" t="s">
        <v>2058</v>
      </c>
      <c r="M3149" t="s">
        <v>2170</v>
      </c>
      <c r="N3149">
        <v>4</v>
      </c>
      <c r="O3149">
        <v>165</v>
      </c>
      <c r="P3149">
        <v>1.08</v>
      </c>
      <c r="Q3149">
        <v>15300</v>
      </c>
      <c r="R3149">
        <v>0</v>
      </c>
      <c r="S3149">
        <v>0</v>
      </c>
      <c r="T3149">
        <v>0</v>
      </c>
      <c r="U3149">
        <v>4</v>
      </c>
      <c r="V3149">
        <v>165</v>
      </c>
      <c r="W3149">
        <v>1.08</v>
      </c>
      <c r="X3149">
        <v>0</v>
      </c>
      <c r="Y3149">
        <v>0</v>
      </c>
      <c r="Z3149">
        <v>0</v>
      </c>
      <c r="AA3149">
        <v>0</v>
      </c>
      <c r="AB3149">
        <v>0</v>
      </c>
      <c r="AC3149">
        <v>0</v>
      </c>
      <c r="AD3149">
        <v>0</v>
      </c>
      <c r="AE3149">
        <v>0</v>
      </c>
      <c r="AF3149">
        <v>0</v>
      </c>
      <c r="AG3149" t="s">
        <v>14807</v>
      </c>
      <c r="AH3149" s="21" t="str">
        <f t="shared" si="98"/>
        <v>YR25</v>
      </c>
      <c r="AI3149" s="21">
        <v>216</v>
      </c>
      <c r="AJ3149" s="21">
        <f t="shared" si="99"/>
        <v>98.921568627450981</v>
      </c>
      <c r="AK3149" s="21" t="s">
        <v>2063</v>
      </c>
      <c r="AL3149" t="s">
        <v>2829</v>
      </c>
      <c r="AM3149" s="26" t="s">
        <v>38</v>
      </c>
      <c r="AN3149" t="s">
        <v>2031</v>
      </c>
    </row>
    <row r="3150" spans="1:40" ht="15" hidden="1" thickTop="1" x14ac:dyDescent="0.35">
      <c r="A3150" t="s">
        <v>3491</v>
      </c>
      <c r="B3150" t="s">
        <v>14808</v>
      </c>
      <c r="C3150" t="s">
        <v>3414</v>
      </c>
      <c r="D3150" t="s">
        <v>14806</v>
      </c>
      <c r="E3150" t="s">
        <v>2825</v>
      </c>
      <c r="F3150">
        <v>1</v>
      </c>
      <c r="G3150" t="s">
        <v>2816</v>
      </c>
      <c r="H3150" t="s">
        <v>2620</v>
      </c>
      <c r="I3150" t="s">
        <v>2076</v>
      </c>
      <c r="J3150" t="s">
        <v>2826</v>
      </c>
      <c r="K3150" t="s">
        <v>2827</v>
      </c>
      <c r="L3150" t="s">
        <v>2058</v>
      </c>
      <c r="M3150" t="s">
        <v>2170</v>
      </c>
      <c r="N3150">
        <v>8</v>
      </c>
      <c r="O3150">
        <v>325</v>
      </c>
      <c r="P3150">
        <v>2.12</v>
      </c>
      <c r="Q3150">
        <v>15300</v>
      </c>
      <c r="R3150">
        <v>2</v>
      </c>
      <c r="S3150">
        <v>159</v>
      </c>
      <c r="T3150">
        <v>1.04</v>
      </c>
      <c r="U3150">
        <v>6</v>
      </c>
      <c r="V3150">
        <v>166</v>
      </c>
      <c r="W3150">
        <v>1.08</v>
      </c>
      <c r="X3150">
        <v>0</v>
      </c>
      <c r="Y3150">
        <v>0</v>
      </c>
      <c r="Z3150">
        <v>0</v>
      </c>
      <c r="AA3150">
        <v>0</v>
      </c>
      <c r="AB3150">
        <v>0</v>
      </c>
      <c r="AC3150">
        <v>0</v>
      </c>
      <c r="AD3150">
        <v>0</v>
      </c>
      <c r="AE3150">
        <v>0</v>
      </c>
      <c r="AF3150">
        <v>0</v>
      </c>
      <c r="AG3150" t="s">
        <v>14809</v>
      </c>
      <c r="AH3150" s="21" t="str">
        <f t="shared" si="98"/>
        <v>YR25</v>
      </c>
      <c r="AI3150" s="21">
        <v>216</v>
      </c>
      <c r="AJ3150" s="21">
        <f t="shared" si="99"/>
        <v>97.875816993464056</v>
      </c>
      <c r="AK3150" s="21" t="s">
        <v>2063</v>
      </c>
      <c r="AL3150" t="s">
        <v>2829</v>
      </c>
      <c r="AM3150" s="26" t="s">
        <v>38</v>
      </c>
      <c r="AN3150" t="s">
        <v>2029</v>
      </c>
    </row>
    <row r="3151" spans="1:40" ht="15" hidden="1" thickTop="1" x14ac:dyDescent="0.35">
      <c r="A3151" t="s">
        <v>3496</v>
      </c>
      <c r="B3151" t="s">
        <v>14810</v>
      </c>
      <c r="C3151" t="s">
        <v>3414</v>
      </c>
      <c r="D3151" t="s">
        <v>14806</v>
      </c>
      <c r="E3151" t="s">
        <v>2825</v>
      </c>
      <c r="F3151">
        <v>1</v>
      </c>
      <c r="G3151" t="s">
        <v>2816</v>
      </c>
      <c r="H3151" t="s">
        <v>2620</v>
      </c>
      <c r="I3151" t="s">
        <v>2076</v>
      </c>
      <c r="J3151" t="s">
        <v>2826</v>
      </c>
      <c r="K3151" t="s">
        <v>2827</v>
      </c>
      <c r="L3151" t="s">
        <v>2058</v>
      </c>
      <c r="M3151" t="s">
        <v>2170</v>
      </c>
      <c r="N3151">
        <v>4</v>
      </c>
      <c r="O3151">
        <v>105</v>
      </c>
      <c r="P3151">
        <v>0.69</v>
      </c>
      <c r="Q3151">
        <v>15300</v>
      </c>
      <c r="R3151">
        <v>1</v>
      </c>
      <c r="S3151">
        <v>12</v>
      </c>
      <c r="T3151">
        <v>0.08</v>
      </c>
      <c r="U3151">
        <v>3</v>
      </c>
      <c r="V3151">
        <v>93</v>
      </c>
      <c r="W3151">
        <v>0.61</v>
      </c>
      <c r="X3151">
        <v>0</v>
      </c>
      <c r="Y3151">
        <v>0</v>
      </c>
      <c r="Z3151">
        <v>0</v>
      </c>
      <c r="AA3151">
        <v>0</v>
      </c>
      <c r="AB3151">
        <v>0</v>
      </c>
      <c r="AC3151">
        <v>0</v>
      </c>
      <c r="AD3151">
        <v>0</v>
      </c>
      <c r="AE3151">
        <v>0</v>
      </c>
      <c r="AF3151">
        <v>0</v>
      </c>
      <c r="AG3151" t="s">
        <v>14811</v>
      </c>
      <c r="AH3151" s="21" t="str">
        <f t="shared" si="98"/>
        <v>YR25</v>
      </c>
      <c r="AI3151" s="21">
        <v>216</v>
      </c>
      <c r="AJ3151" s="21">
        <f t="shared" si="99"/>
        <v>99.313725490196077</v>
      </c>
      <c r="AK3151" s="21" t="s">
        <v>2060</v>
      </c>
      <c r="AL3151" t="s">
        <v>2829</v>
      </c>
      <c r="AM3151" s="26" t="s">
        <v>38</v>
      </c>
      <c r="AN3151" t="s">
        <v>2031</v>
      </c>
    </row>
    <row r="3152" spans="1:40" ht="15" hidden="1" thickTop="1" x14ac:dyDescent="0.35">
      <c r="A3152" t="s">
        <v>3501</v>
      </c>
      <c r="B3152" t="s">
        <v>2125</v>
      </c>
      <c r="C3152" t="s">
        <v>100</v>
      </c>
      <c r="D3152" t="s">
        <v>2126</v>
      </c>
      <c r="E3152" t="s">
        <v>560</v>
      </c>
      <c r="F3152">
        <v>1</v>
      </c>
      <c r="G3152" t="s">
        <v>2055</v>
      </c>
      <c r="H3152" t="s">
        <v>2056</v>
      </c>
      <c r="I3152" t="s">
        <v>2057</v>
      </c>
      <c r="J3152" t="s">
        <v>67</v>
      </c>
      <c r="K3152" t="s">
        <v>68</v>
      </c>
      <c r="L3152" t="s">
        <v>2058</v>
      </c>
      <c r="M3152" t="s">
        <v>2059</v>
      </c>
      <c r="N3152">
        <v>1</v>
      </c>
      <c r="O3152">
        <v>5</v>
      </c>
      <c r="P3152">
        <v>0.02</v>
      </c>
      <c r="Q3152">
        <v>24480</v>
      </c>
      <c r="R3152">
        <v>0</v>
      </c>
      <c r="S3152">
        <v>0</v>
      </c>
      <c r="T3152">
        <v>0</v>
      </c>
      <c r="U3152">
        <v>1</v>
      </c>
      <c r="V3152">
        <v>5</v>
      </c>
      <c r="W3152">
        <v>0.02</v>
      </c>
      <c r="X3152">
        <v>0</v>
      </c>
      <c r="Y3152">
        <v>0</v>
      </c>
      <c r="Z3152">
        <v>0</v>
      </c>
      <c r="AA3152">
        <v>0</v>
      </c>
      <c r="AB3152">
        <v>0</v>
      </c>
      <c r="AC3152">
        <v>0</v>
      </c>
      <c r="AD3152">
        <v>0</v>
      </c>
      <c r="AE3152">
        <v>0</v>
      </c>
      <c r="AF3152">
        <v>0</v>
      </c>
      <c r="AG3152" t="s">
        <v>420</v>
      </c>
      <c r="AH3152" s="21" t="str">
        <f t="shared" si="98"/>
        <v>YT21</v>
      </c>
      <c r="AI3152" s="21">
        <v>345.36</v>
      </c>
      <c r="AJ3152" s="21">
        <f t="shared" si="99"/>
        <v>99.979575163398692</v>
      </c>
      <c r="AK3152" s="21" t="s">
        <v>2060</v>
      </c>
      <c r="AL3152" t="s">
        <v>70</v>
      </c>
      <c r="AM3152" s="26" t="s">
        <v>38</v>
      </c>
      <c r="AN3152" t="s">
        <v>2031</v>
      </c>
    </row>
    <row r="3153" spans="1:40" ht="15" hidden="1" thickTop="1" x14ac:dyDescent="0.35">
      <c r="A3153" t="s">
        <v>2124</v>
      </c>
      <c r="B3153" t="s">
        <v>2128</v>
      </c>
      <c r="C3153" t="s">
        <v>100</v>
      </c>
      <c r="D3153" t="s">
        <v>2126</v>
      </c>
      <c r="E3153" t="s">
        <v>560</v>
      </c>
      <c r="F3153">
        <v>1</v>
      </c>
      <c r="G3153" t="s">
        <v>2055</v>
      </c>
      <c r="H3153" t="s">
        <v>2056</v>
      </c>
      <c r="I3153" t="s">
        <v>2057</v>
      </c>
      <c r="J3153" t="s">
        <v>67</v>
      </c>
      <c r="K3153" t="s">
        <v>68</v>
      </c>
      <c r="L3153" t="s">
        <v>2058</v>
      </c>
      <c r="M3153" t="s">
        <v>2059</v>
      </c>
      <c r="N3153">
        <v>3</v>
      </c>
      <c r="O3153">
        <v>52</v>
      </c>
      <c r="P3153">
        <v>0.21</v>
      </c>
      <c r="Q3153">
        <v>24480</v>
      </c>
      <c r="R3153">
        <v>3</v>
      </c>
      <c r="S3153">
        <v>52</v>
      </c>
      <c r="T3153">
        <v>0.21</v>
      </c>
      <c r="U3153">
        <v>0</v>
      </c>
      <c r="V3153">
        <v>0</v>
      </c>
      <c r="W3153">
        <v>0</v>
      </c>
      <c r="X3153">
        <v>0</v>
      </c>
      <c r="Y3153">
        <v>0</v>
      </c>
      <c r="Z3153">
        <v>0</v>
      </c>
      <c r="AA3153">
        <v>0</v>
      </c>
      <c r="AB3153">
        <v>0</v>
      </c>
      <c r="AC3153">
        <v>0</v>
      </c>
      <c r="AD3153">
        <v>0</v>
      </c>
      <c r="AE3153">
        <v>0</v>
      </c>
      <c r="AF3153">
        <v>0</v>
      </c>
      <c r="AG3153" t="s">
        <v>421</v>
      </c>
      <c r="AH3153" s="21" t="str">
        <f t="shared" si="98"/>
        <v>YT21</v>
      </c>
      <c r="AI3153" s="21">
        <v>345.36</v>
      </c>
      <c r="AJ3153" s="21">
        <f t="shared" si="99"/>
        <v>99.787581699346404</v>
      </c>
      <c r="AK3153" s="21" t="s">
        <v>2060</v>
      </c>
      <c r="AL3153" t="s">
        <v>70</v>
      </c>
      <c r="AM3153" s="26" t="s">
        <v>38</v>
      </c>
      <c r="AN3153" t="s">
        <v>2031</v>
      </c>
    </row>
    <row r="3154" spans="1:40" ht="15" hidden="1" thickTop="1" x14ac:dyDescent="0.35">
      <c r="A3154" t="s">
        <v>2127</v>
      </c>
      <c r="B3154" t="s">
        <v>14812</v>
      </c>
      <c r="C3154" t="s">
        <v>4856</v>
      </c>
      <c r="D3154" t="s">
        <v>14813</v>
      </c>
      <c r="E3154" t="s">
        <v>3704</v>
      </c>
      <c r="F3154">
        <v>4</v>
      </c>
      <c r="G3154" t="s">
        <v>2619</v>
      </c>
      <c r="H3154" t="s">
        <v>2620</v>
      </c>
      <c r="I3154" t="s">
        <v>2076</v>
      </c>
      <c r="J3154" t="s">
        <v>3705</v>
      </c>
      <c r="K3154" t="s">
        <v>2655</v>
      </c>
      <c r="L3154" t="s">
        <v>2058</v>
      </c>
      <c r="M3154" t="s">
        <v>2059</v>
      </c>
      <c r="N3154">
        <v>6</v>
      </c>
      <c r="O3154">
        <v>728</v>
      </c>
      <c r="P3154">
        <v>2.97</v>
      </c>
      <c r="Q3154">
        <v>24480</v>
      </c>
      <c r="R3154">
        <v>4</v>
      </c>
      <c r="S3154">
        <v>580</v>
      </c>
      <c r="T3154">
        <v>2.37</v>
      </c>
      <c r="U3154">
        <v>2</v>
      </c>
      <c r="V3154">
        <v>148</v>
      </c>
      <c r="W3154">
        <v>0.6</v>
      </c>
      <c r="X3154">
        <v>0</v>
      </c>
      <c r="Y3154">
        <v>0</v>
      </c>
      <c r="Z3154">
        <v>0</v>
      </c>
      <c r="AA3154">
        <v>0</v>
      </c>
      <c r="AB3154">
        <v>0</v>
      </c>
      <c r="AC3154">
        <v>0</v>
      </c>
      <c r="AD3154">
        <v>0</v>
      </c>
      <c r="AE3154">
        <v>0</v>
      </c>
      <c r="AF3154">
        <v>0</v>
      </c>
      <c r="AG3154" t="s">
        <v>14814</v>
      </c>
      <c r="AH3154" s="21" t="str">
        <f t="shared" si="98"/>
        <v>YR25</v>
      </c>
      <c r="AI3154" s="21">
        <v>345.36</v>
      </c>
      <c r="AJ3154" s="21">
        <f t="shared" si="99"/>
        <v>97.026143790849673</v>
      </c>
      <c r="AK3154" s="21" t="s">
        <v>2063</v>
      </c>
      <c r="AL3154" t="s">
        <v>2984</v>
      </c>
      <c r="AM3154" s="26" t="s">
        <v>38</v>
      </c>
      <c r="AN3154" t="s">
        <v>2031</v>
      </c>
    </row>
    <row r="3155" spans="1:40" ht="15" hidden="1" thickTop="1" x14ac:dyDescent="0.35">
      <c r="A3155" t="s">
        <v>3508</v>
      </c>
      <c r="B3155" t="s">
        <v>14815</v>
      </c>
      <c r="C3155" t="s">
        <v>3949</v>
      </c>
      <c r="D3155" t="s">
        <v>14816</v>
      </c>
      <c r="E3155" t="s">
        <v>4786</v>
      </c>
      <c r="F3155">
        <v>2</v>
      </c>
      <c r="G3155" t="s">
        <v>2509</v>
      </c>
      <c r="H3155" t="s">
        <v>2510</v>
      </c>
      <c r="I3155" t="s">
        <v>2076</v>
      </c>
      <c r="J3155" t="s">
        <v>2987</v>
      </c>
      <c r="K3155" t="s">
        <v>2513</v>
      </c>
      <c r="L3155" t="s">
        <v>2058</v>
      </c>
      <c r="M3155" t="s">
        <v>2059</v>
      </c>
      <c r="N3155">
        <v>5</v>
      </c>
      <c r="O3155">
        <v>173</v>
      </c>
      <c r="P3155">
        <v>0.71</v>
      </c>
      <c r="Q3155">
        <v>24480</v>
      </c>
      <c r="R3155">
        <v>4</v>
      </c>
      <c r="S3155">
        <v>153</v>
      </c>
      <c r="T3155">
        <v>0.63</v>
      </c>
      <c r="U3155">
        <v>1</v>
      </c>
      <c r="V3155">
        <v>20</v>
      </c>
      <c r="W3155">
        <v>0.08</v>
      </c>
      <c r="X3155">
        <v>0</v>
      </c>
      <c r="Y3155">
        <v>0</v>
      </c>
      <c r="Z3155">
        <v>0</v>
      </c>
      <c r="AA3155">
        <v>0</v>
      </c>
      <c r="AB3155">
        <v>0</v>
      </c>
      <c r="AC3155">
        <v>0</v>
      </c>
      <c r="AD3155">
        <v>0</v>
      </c>
      <c r="AE3155">
        <v>0</v>
      </c>
      <c r="AF3155">
        <v>0</v>
      </c>
      <c r="AG3155" t="s">
        <v>14817</v>
      </c>
      <c r="AH3155" s="21" t="str">
        <f t="shared" si="98"/>
        <v>YK20</v>
      </c>
      <c r="AI3155" s="21">
        <v>345.36</v>
      </c>
      <c r="AJ3155" s="21">
        <f t="shared" si="99"/>
        <v>99.29330065359477</v>
      </c>
      <c r="AK3155" s="21" t="s">
        <v>2060</v>
      </c>
      <c r="AL3155" t="s">
        <v>2515</v>
      </c>
      <c r="AM3155" s="26" t="s">
        <v>38</v>
      </c>
      <c r="AN3155" t="s">
        <v>2031</v>
      </c>
    </row>
    <row r="3156" spans="1:40" ht="15" hidden="1" thickTop="1" x14ac:dyDescent="0.35">
      <c r="A3156" t="s">
        <v>3513</v>
      </c>
      <c r="B3156" t="s">
        <v>14818</v>
      </c>
      <c r="C3156" t="s">
        <v>5466</v>
      </c>
      <c r="D3156" t="s">
        <v>14819</v>
      </c>
      <c r="E3156" t="s">
        <v>3820</v>
      </c>
      <c r="F3156">
        <v>1</v>
      </c>
      <c r="G3156" t="s">
        <v>2816</v>
      </c>
      <c r="H3156" t="s">
        <v>2620</v>
      </c>
      <c r="I3156" t="s">
        <v>2076</v>
      </c>
      <c r="J3156" t="s">
        <v>3821</v>
      </c>
      <c r="K3156" t="s">
        <v>2818</v>
      </c>
      <c r="L3156" t="s">
        <v>2058</v>
      </c>
      <c r="M3156" t="s">
        <v>2059</v>
      </c>
      <c r="N3156">
        <v>1</v>
      </c>
      <c r="O3156">
        <v>41</v>
      </c>
      <c r="P3156">
        <v>0.17</v>
      </c>
      <c r="Q3156">
        <v>24480</v>
      </c>
      <c r="R3156">
        <v>0</v>
      </c>
      <c r="S3156">
        <v>0</v>
      </c>
      <c r="T3156">
        <v>0</v>
      </c>
      <c r="U3156">
        <v>1</v>
      </c>
      <c r="V3156">
        <v>41</v>
      </c>
      <c r="W3156">
        <v>0.17</v>
      </c>
      <c r="X3156">
        <v>0</v>
      </c>
      <c r="Y3156">
        <v>0</v>
      </c>
      <c r="Z3156">
        <v>0</v>
      </c>
      <c r="AA3156">
        <v>0</v>
      </c>
      <c r="AB3156">
        <v>0</v>
      </c>
      <c r="AC3156">
        <v>0</v>
      </c>
      <c r="AD3156">
        <v>0</v>
      </c>
      <c r="AE3156">
        <v>0</v>
      </c>
      <c r="AF3156">
        <v>0</v>
      </c>
      <c r="AG3156" t="s">
        <v>14820</v>
      </c>
      <c r="AH3156" s="21" t="str">
        <f t="shared" si="98"/>
        <v>YO52</v>
      </c>
      <c r="AI3156" s="21">
        <v>345.36</v>
      </c>
      <c r="AJ3156" s="21">
        <f t="shared" si="99"/>
        <v>99.832516339869287</v>
      </c>
      <c r="AK3156" s="21" t="s">
        <v>2060</v>
      </c>
      <c r="AL3156" t="s">
        <v>2820</v>
      </c>
      <c r="AM3156" s="26" t="s">
        <v>38</v>
      </c>
      <c r="AN3156" t="s">
        <v>2031</v>
      </c>
    </row>
    <row r="3157" spans="1:40" ht="15" hidden="1" thickTop="1" x14ac:dyDescent="0.35">
      <c r="A3157" t="s">
        <v>3518</v>
      </c>
      <c r="B3157" t="s">
        <v>14821</v>
      </c>
      <c r="C3157" t="s">
        <v>5466</v>
      </c>
      <c r="D3157" t="s">
        <v>14819</v>
      </c>
      <c r="E3157" t="s">
        <v>3820</v>
      </c>
      <c r="F3157">
        <v>1</v>
      </c>
      <c r="G3157" t="s">
        <v>2816</v>
      </c>
      <c r="H3157" t="s">
        <v>2620</v>
      </c>
      <c r="I3157" t="s">
        <v>2076</v>
      </c>
      <c r="J3157" t="s">
        <v>3821</v>
      </c>
      <c r="K3157" t="s">
        <v>2818</v>
      </c>
      <c r="L3157" t="s">
        <v>2058</v>
      </c>
      <c r="M3157" t="s">
        <v>2059</v>
      </c>
      <c r="N3157">
        <v>5</v>
      </c>
      <c r="O3157">
        <v>252</v>
      </c>
      <c r="P3157">
        <v>1.03</v>
      </c>
      <c r="Q3157">
        <v>24480</v>
      </c>
      <c r="R3157">
        <v>3</v>
      </c>
      <c r="S3157">
        <v>172</v>
      </c>
      <c r="T3157">
        <v>0.7</v>
      </c>
      <c r="U3157">
        <v>2</v>
      </c>
      <c r="V3157">
        <v>80</v>
      </c>
      <c r="W3157">
        <v>0.33</v>
      </c>
      <c r="X3157">
        <v>0</v>
      </c>
      <c r="Y3157">
        <v>0</v>
      </c>
      <c r="Z3157">
        <v>0</v>
      </c>
      <c r="AA3157">
        <v>0</v>
      </c>
      <c r="AB3157">
        <v>0</v>
      </c>
      <c r="AC3157">
        <v>0</v>
      </c>
      <c r="AD3157">
        <v>0</v>
      </c>
      <c r="AE3157">
        <v>0</v>
      </c>
      <c r="AF3157">
        <v>0</v>
      </c>
      <c r="AG3157" t="s">
        <v>14822</v>
      </c>
      <c r="AH3157" s="21" t="str">
        <f t="shared" si="98"/>
        <v>YO52</v>
      </c>
      <c r="AI3157" s="21">
        <v>345.36</v>
      </c>
      <c r="AJ3157" s="21">
        <f t="shared" si="99"/>
        <v>98.970588235294116</v>
      </c>
      <c r="AK3157" s="21" t="s">
        <v>2063</v>
      </c>
      <c r="AL3157" t="s">
        <v>2820</v>
      </c>
      <c r="AM3157" s="26" t="s">
        <v>38</v>
      </c>
      <c r="AN3157" t="s">
        <v>2029</v>
      </c>
    </row>
    <row r="3158" spans="1:40" ht="15" hidden="1" thickTop="1" x14ac:dyDescent="0.35">
      <c r="A3158" t="s">
        <v>3524</v>
      </c>
      <c r="B3158" t="s">
        <v>14823</v>
      </c>
      <c r="C3158" t="s">
        <v>5466</v>
      </c>
      <c r="D3158" t="s">
        <v>14819</v>
      </c>
      <c r="E3158" t="s">
        <v>3820</v>
      </c>
      <c r="F3158">
        <v>1</v>
      </c>
      <c r="G3158" t="s">
        <v>2816</v>
      </c>
      <c r="H3158" t="s">
        <v>2620</v>
      </c>
      <c r="I3158" t="s">
        <v>2076</v>
      </c>
      <c r="J3158" t="s">
        <v>3821</v>
      </c>
      <c r="K3158" t="s">
        <v>2818</v>
      </c>
      <c r="L3158" t="s">
        <v>2058</v>
      </c>
      <c r="M3158" t="s">
        <v>2059</v>
      </c>
      <c r="N3158">
        <v>3</v>
      </c>
      <c r="O3158">
        <v>205</v>
      </c>
      <c r="P3158">
        <v>0.84</v>
      </c>
      <c r="Q3158">
        <v>24480</v>
      </c>
      <c r="R3158">
        <v>1</v>
      </c>
      <c r="S3158">
        <v>101</v>
      </c>
      <c r="T3158">
        <v>0.41</v>
      </c>
      <c r="U3158">
        <v>2</v>
      </c>
      <c r="V3158">
        <v>104</v>
      </c>
      <c r="W3158">
        <v>0.42</v>
      </c>
      <c r="X3158">
        <v>0</v>
      </c>
      <c r="Y3158">
        <v>0</v>
      </c>
      <c r="Z3158">
        <v>0</v>
      </c>
      <c r="AA3158">
        <v>0</v>
      </c>
      <c r="AB3158">
        <v>0</v>
      </c>
      <c r="AC3158">
        <v>0</v>
      </c>
      <c r="AD3158">
        <v>0</v>
      </c>
      <c r="AE3158">
        <v>0</v>
      </c>
      <c r="AF3158">
        <v>0</v>
      </c>
      <c r="AG3158" t="s">
        <v>14824</v>
      </c>
      <c r="AH3158" s="21" t="str">
        <f t="shared" si="98"/>
        <v>YO52</v>
      </c>
      <c r="AI3158" s="21">
        <v>345.36</v>
      </c>
      <c r="AJ3158" s="21">
        <f t="shared" si="99"/>
        <v>99.162581699346404</v>
      </c>
      <c r="AK3158" s="21" t="s">
        <v>2063</v>
      </c>
      <c r="AL3158" t="s">
        <v>2820</v>
      </c>
      <c r="AM3158" s="26" t="s">
        <v>38</v>
      </c>
      <c r="AN3158" t="s">
        <v>2030</v>
      </c>
    </row>
    <row r="3159" spans="1:40" ht="15" hidden="1" thickTop="1" x14ac:dyDescent="0.35">
      <c r="A3159" t="s">
        <v>3528</v>
      </c>
      <c r="B3159" t="s">
        <v>14825</v>
      </c>
      <c r="C3159" t="s">
        <v>5466</v>
      </c>
      <c r="D3159" t="s">
        <v>14819</v>
      </c>
      <c r="E3159" t="s">
        <v>3820</v>
      </c>
      <c r="F3159">
        <v>1</v>
      </c>
      <c r="G3159" t="s">
        <v>2816</v>
      </c>
      <c r="H3159" t="s">
        <v>2620</v>
      </c>
      <c r="I3159" t="s">
        <v>2076</v>
      </c>
      <c r="J3159" t="s">
        <v>3821</v>
      </c>
      <c r="K3159" t="s">
        <v>2818</v>
      </c>
      <c r="L3159" t="s">
        <v>2058</v>
      </c>
      <c r="M3159" t="s">
        <v>2059</v>
      </c>
      <c r="N3159">
        <v>11</v>
      </c>
      <c r="O3159">
        <v>562</v>
      </c>
      <c r="P3159">
        <v>2.2999999999999998</v>
      </c>
      <c r="Q3159">
        <v>24480</v>
      </c>
      <c r="R3159">
        <v>11</v>
      </c>
      <c r="S3159">
        <v>562</v>
      </c>
      <c r="T3159">
        <v>2.2999999999999998</v>
      </c>
      <c r="U3159">
        <v>0</v>
      </c>
      <c r="V3159">
        <v>0</v>
      </c>
      <c r="W3159">
        <v>0</v>
      </c>
      <c r="X3159">
        <v>0</v>
      </c>
      <c r="Y3159">
        <v>0</v>
      </c>
      <c r="Z3159">
        <v>0</v>
      </c>
      <c r="AA3159">
        <v>0</v>
      </c>
      <c r="AB3159">
        <v>0</v>
      </c>
      <c r="AC3159">
        <v>0</v>
      </c>
      <c r="AD3159">
        <v>0</v>
      </c>
      <c r="AE3159">
        <v>0</v>
      </c>
      <c r="AF3159">
        <v>0</v>
      </c>
      <c r="AG3159" t="s">
        <v>14826</v>
      </c>
      <c r="AH3159" s="21" t="str">
        <f t="shared" si="98"/>
        <v>YO52</v>
      </c>
      <c r="AI3159" s="21">
        <v>345.36</v>
      </c>
      <c r="AJ3159" s="21">
        <f t="shared" si="99"/>
        <v>97.704248366013076</v>
      </c>
      <c r="AK3159" s="21" t="s">
        <v>2063</v>
      </c>
      <c r="AL3159" t="s">
        <v>2820</v>
      </c>
      <c r="AM3159" s="26" t="s">
        <v>38</v>
      </c>
      <c r="AN3159" t="s">
        <v>2031</v>
      </c>
    </row>
    <row r="3160" spans="1:40" ht="15" hidden="1" thickTop="1" x14ac:dyDescent="0.35">
      <c r="A3160" t="s">
        <v>3531</v>
      </c>
      <c r="B3160" t="s">
        <v>14827</v>
      </c>
      <c r="C3160" t="s">
        <v>5466</v>
      </c>
      <c r="D3160" t="s">
        <v>14819</v>
      </c>
      <c r="E3160" t="s">
        <v>3820</v>
      </c>
      <c r="F3160">
        <v>1</v>
      </c>
      <c r="G3160" t="s">
        <v>2816</v>
      </c>
      <c r="H3160" t="s">
        <v>2620</v>
      </c>
      <c r="I3160" t="s">
        <v>2076</v>
      </c>
      <c r="J3160" t="s">
        <v>3821</v>
      </c>
      <c r="K3160" t="s">
        <v>2818</v>
      </c>
      <c r="L3160" t="s">
        <v>2058</v>
      </c>
      <c r="M3160" t="s">
        <v>2059</v>
      </c>
      <c r="N3160">
        <v>2</v>
      </c>
      <c r="O3160">
        <v>150</v>
      </c>
      <c r="P3160">
        <v>0.61</v>
      </c>
      <c r="Q3160">
        <v>24480</v>
      </c>
      <c r="R3160">
        <v>2</v>
      </c>
      <c r="S3160">
        <v>150</v>
      </c>
      <c r="T3160">
        <v>0.61</v>
      </c>
      <c r="U3160">
        <v>0</v>
      </c>
      <c r="V3160">
        <v>0</v>
      </c>
      <c r="W3160">
        <v>0</v>
      </c>
      <c r="X3160">
        <v>0</v>
      </c>
      <c r="Y3160">
        <v>0</v>
      </c>
      <c r="Z3160">
        <v>0</v>
      </c>
      <c r="AA3160">
        <v>0</v>
      </c>
      <c r="AB3160">
        <v>0</v>
      </c>
      <c r="AC3160">
        <v>0</v>
      </c>
      <c r="AD3160">
        <v>0</v>
      </c>
      <c r="AE3160">
        <v>0</v>
      </c>
      <c r="AF3160">
        <v>0</v>
      </c>
      <c r="AG3160" t="s">
        <v>14828</v>
      </c>
      <c r="AH3160" s="21" t="str">
        <f t="shared" si="98"/>
        <v>YO52</v>
      </c>
      <c r="AI3160" s="21">
        <v>345.36</v>
      </c>
      <c r="AJ3160" s="21">
        <f t="shared" si="99"/>
        <v>99.387254901960787</v>
      </c>
      <c r="AK3160" s="21" t="s">
        <v>2060</v>
      </c>
      <c r="AL3160" t="s">
        <v>2820</v>
      </c>
      <c r="AM3160" s="26" t="s">
        <v>38</v>
      </c>
      <c r="AN3160" t="s">
        <v>2031</v>
      </c>
    </row>
    <row r="3161" spans="1:40" ht="15" hidden="1" thickTop="1" x14ac:dyDescent="0.35">
      <c r="A3161" t="s">
        <v>3535</v>
      </c>
      <c r="B3161" t="s">
        <v>14829</v>
      </c>
      <c r="C3161" t="s">
        <v>5466</v>
      </c>
      <c r="D3161" t="s">
        <v>14819</v>
      </c>
      <c r="E3161" t="s">
        <v>3820</v>
      </c>
      <c r="F3161">
        <v>1</v>
      </c>
      <c r="G3161" t="s">
        <v>2816</v>
      </c>
      <c r="H3161" t="s">
        <v>2620</v>
      </c>
      <c r="I3161" t="s">
        <v>2076</v>
      </c>
      <c r="J3161" t="s">
        <v>3821</v>
      </c>
      <c r="K3161" t="s">
        <v>2818</v>
      </c>
      <c r="L3161" t="s">
        <v>2058</v>
      </c>
      <c r="M3161" t="s">
        <v>2059</v>
      </c>
      <c r="N3161">
        <v>3</v>
      </c>
      <c r="O3161">
        <v>57</v>
      </c>
      <c r="P3161">
        <v>0.23</v>
      </c>
      <c r="Q3161">
        <v>24480</v>
      </c>
      <c r="R3161">
        <v>1</v>
      </c>
      <c r="S3161">
        <v>24</v>
      </c>
      <c r="T3161">
        <v>0.1</v>
      </c>
      <c r="U3161">
        <v>2</v>
      </c>
      <c r="V3161">
        <v>33</v>
      </c>
      <c r="W3161">
        <v>0.13</v>
      </c>
      <c r="X3161">
        <v>0</v>
      </c>
      <c r="Y3161">
        <v>0</v>
      </c>
      <c r="Z3161">
        <v>0</v>
      </c>
      <c r="AA3161">
        <v>0</v>
      </c>
      <c r="AB3161">
        <v>0</v>
      </c>
      <c r="AC3161">
        <v>0</v>
      </c>
      <c r="AD3161">
        <v>0</v>
      </c>
      <c r="AE3161">
        <v>0</v>
      </c>
      <c r="AF3161">
        <v>0</v>
      </c>
      <c r="AG3161" t="s">
        <v>14830</v>
      </c>
      <c r="AH3161" s="21" t="str">
        <f t="shared" si="98"/>
        <v>YO52</v>
      </c>
      <c r="AI3161" s="21">
        <v>345.36</v>
      </c>
      <c r="AJ3161" s="21">
        <f t="shared" si="99"/>
        <v>99.767156862745097</v>
      </c>
      <c r="AK3161" s="21" t="s">
        <v>2060</v>
      </c>
      <c r="AL3161" t="s">
        <v>2820</v>
      </c>
      <c r="AM3161" s="26" t="s">
        <v>38</v>
      </c>
      <c r="AN3161" t="s">
        <v>2029</v>
      </c>
    </row>
    <row r="3162" spans="1:40" ht="15" hidden="1" thickTop="1" x14ac:dyDescent="0.35">
      <c r="A3162" t="s">
        <v>3542</v>
      </c>
      <c r="B3162" t="s">
        <v>14831</v>
      </c>
      <c r="C3162" t="s">
        <v>7416</v>
      </c>
      <c r="D3162" t="s">
        <v>14832</v>
      </c>
      <c r="E3162" t="s">
        <v>3407</v>
      </c>
      <c r="F3162">
        <v>2</v>
      </c>
      <c r="G3162" t="s">
        <v>2509</v>
      </c>
      <c r="H3162" t="s">
        <v>2510</v>
      </c>
      <c r="I3162" t="s">
        <v>2076</v>
      </c>
      <c r="J3162" t="s">
        <v>2794</v>
      </c>
      <c r="K3162" t="s">
        <v>2669</v>
      </c>
      <c r="L3162" t="s">
        <v>2058</v>
      </c>
      <c r="M3162" t="s">
        <v>2059</v>
      </c>
      <c r="N3162">
        <v>7</v>
      </c>
      <c r="O3162">
        <v>302</v>
      </c>
      <c r="P3162">
        <v>1.23</v>
      </c>
      <c r="Q3162">
        <v>24480</v>
      </c>
      <c r="R3162">
        <v>3</v>
      </c>
      <c r="S3162">
        <v>136</v>
      </c>
      <c r="T3162">
        <v>0.56000000000000005</v>
      </c>
      <c r="U3162">
        <v>4</v>
      </c>
      <c r="V3162">
        <v>166</v>
      </c>
      <c r="W3162">
        <v>0.68</v>
      </c>
      <c r="X3162">
        <v>0</v>
      </c>
      <c r="Y3162">
        <v>0</v>
      </c>
      <c r="Z3162">
        <v>0</v>
      </c>
      <c r="AA3162">
        <v>0</v>
      </c>
      <c r="AB3162">
        <v>0</v>
      </c>
      <c r="AC3162">
        <v>0</v>
      </c>
      <c r="AD3162">
        <v>0</v>
      </c>
      <c r="AE3162">
        <v>0</v>
      </c>
      <c r="AF3162">
        <v>0</v>
      </c>
      <c r="AG3162" t="s">
        <v>14833</v>
      </c>
      <c r="AH3162" s="21" t="str">
        <f t="shared" si="98"/>
        <v>YM68</v>
      </c>
      <c r="AI3162" s="21">
        <v>345.36</v>
      </c>
      <c r="AJ3162" s="21">
        <f t="shared" si="99"/>
        <v>98.76633986928104</v>
      </c>
      <c r="AK3162" s="21" t="s">
        <v>2063</v>
      </c>
      <c r="AL3162" t="s">
        <v>2515</v>
      </c>
      <c r="AM3162" s="26" t="s">
        <v>38</v>
      </c>
      <c r="AN3162" t="s">
        <v>2031</v>
      </c>
    </row>
    <row r="3163" spans="1:40" ht="15" hidden="1" thickTop="1" x14ac:dyDescent="0.35">
      <c r="A3163" t="s">
        <v>3547</v>
      </c>
      <c r="B3163" t="s">
        <v>14834</v>
      </c>
      <c r="C3163" t="s">
        <v>3738</v>
      </c>
      <c r="D3163" t="s">
        <v>14835</v>
      </c>
      <c r="E3163" t="s">
        <v>2562</v>
      </c>
      <c r="F3163">
        <v>1</v>
      </c>
      <c r="G3163" t="s">
        <v>2546</v>
      </c>
      <c r="H3163" t="s">
        <v>2510</v>
      </c>
      <c r="I3163" t="s">
        <v>2076</v>
      </c>
      <c r="J3163" t="s">
        <v>2547</v>
      </c>
      <c r="K3163" t="s">
        <v>2548</v>
      </c>
      <c r="L3163" t="s">
        <v>2058</v>
      </c>
      <c r="M3163" t="s">
        <v>2170</v>
      </c>
      <c r="N3163">
        <v>5</v>
      </c>
      <c r="O3163">
        <v>170</v>
      </c>
      <c r="P3163">
        <v>1.1100000000000001</v>
      </c>
      <c r="Q3163">
        <v>15300</v>
      </c>
      <c r="R3163">
        <v>2</v>
      </c>
      <c r="S3163">
        <v>84</v>
      </c>
      <c r="T3163">
        <v>0.55000000000000004</v>
      </c>
      <c r="U3163">
        <v>3</v>
      </c>
      <c r="V3163">
        <v>86</v>
      </c>
      <c r="W3163">
        <v>0.56000000000000005</v>
      </c>
      <c r="X3163">
        <v>0</v>
      </c>
      <c r="Y3163">
        <v>0</v>
      </c>
      <c r="Z3163">
        <v>0</v>
      </c>
      <c r="AA3163">
        <v>0</v>
      </c>
      <c r="AB3163">
        <v>0</v>
      </c>
      <c r="AC3163">
        <v>0</v>
      </c>
      <c r="AD3163">
        <v>0</v>
      </c>
      <c r="AE3163">
        <v>0</v>
      </c>
      <c r="AF3163">
        <v>0</v>
      </c>
      <c r="AG3163" t="s">
        <v>14836</v>
      </c>
      <c r="AH3163" s="21" t="str">
        <f t="shared" si="98"/>
        <v>YR25</v>
      </c>
      <c r="AI3163" s="21">
        <v>216</v>
      </c>
      <c r="AJ3163" s="21">
        <f t="shared" si="99"/>
        <v>98.888888888888886</v>
      </c>
      <c r="AK3163" s="21" t="s">
        <v>2063</v>
      </c>
      <c r="AL3163" t="s">
        <v>2551</v>
      </c>
      <c r="AM3163" s="26" t="s">
        <v>38</v>
      </c>
      <c r="AN3163" t="s">
        <v>2030</v>
      </c>
    </row>
    <row r="3164" spans="1:40" ht="15" hidden="1" thickTop="1" x14ac:dyDescent="0.35">
      <c r="A3164" t="s">
        <v>3551</v>
      </c>
      <c r="B3164" t="s">
        <v>14837</v>
      </c>
      <c r="C3164" t="s">
        <v>12962</v>
      </c>
      <c r="D3164" t="s">
        <v>14838</v>
      </c>
      <c r="E3164" t="s">
        <v>2946</v>
      </c>
      <c r="F3164">
        <v>1</v>
      </c>
      <c r="G3164" t="s">
        <v>2816</v>
      </c>
      <c r="H3164" t="s">
        <v>2620</v>
      </c>
      <c r="I3164" t="s">
        <v>2076</v>
      </c>
      <c r="J3164" t="s">
        <v>3383</v>
      </c>
      <c r="K3164" t="s">
        <v>2818</v>
      </c>
      <c r="L3164" t="s">
        <v>2058</v>
      </c>
      <c r="M3164" t="s">
        <v>2059</v>
      </c>
      <c r="N3164">
        <v>6</v>
      </c>
      <c r="O3164">
        <v>148</v>
      </c>
      <c r="P3164">
        <v>0.6</v>
      </c>
      <c r="Q3164">
        <v>24480</v>
      </c>
      <c r="R3164">
        <v>5</v>
      </c>
      <c r="S3164">
        <v>93</v>
      </c>
      <c r="T3164">
        <v>0.38</v>
      </c>
      <c r="U3164">
        <v>0</v>
      </c>
      <c r="V3164">
        <v>0</v>
      </c>
      <c r="W3164">
        <v>0</v>
      </c>
      <c r="X3164">
        <v>0</v>
      </c>
      <c r="Y3164">
        <v>0</v>
      </c>
      <c r="Z3164">
        <v>0</v>
      </c>
      <c r="AA3164">
        <v>1</v>
      </c>
      <c r="AB3164">
        <v>55</v>
      </c>
      <c r="AC3164">
        <v>0.22</v>
      </c>
      <c r="AD3164">
        <v>0</v>
      </c>
      <c r="AE3164">
        <v>0</v>
      </c>
      <c r="AF3164">
        <v>0</v>
      </c>
      <c r="AG3164" t="s">
        <v>14839</v>
      </c>
      <c r="AH3164" s="21" t="str">
        <f t="shared" si="98"/>
        <v>YO52</v>
      </c>
      <c r="AI3164" s="21">
        <v>345.36</v>
      </c>
      <c r="AJ3164" s="21">
        <f t="shared" si="99"/>
        <v>99.395424836601308</v>
      </c>
      <c r="AK3164" s="21" t="s">
        <v>2060</v>
      </c>
      <c r="AL3164" t="s">
        <v>2949</v>
      </c>
      <c r="AM3164" s="26" t="s">
        <v>38</v>
      </c>
      <c r="AN3164" t="s">
        <v>2031</v>
      </c>
    </row>
    <row r="3165" spans="1:40" ht="15" hidden="1" thickTop="1" x14ac:dyDescent="0.35">
      <c r="A3165" t="s">
        <v>3555</v>
      </c>
      <c r="B3165" t="s">
        <v>14840</v>
      </c>
      <c r="C3165" t="s">
        <v>12962</v>
      </c>
      <c r="D3165" t="s">
        <v>14838</v>
      </c>
      <c r="E3165" t="s">
        <v>2946</v>
      </c>
      <c r="F3165">
        <v>1</v>
      </c>
      <c r="G3165" t="s">
        <v>2816</v>
      </c>
      <c r="H3165" t="s">
        <v>2620</v>
      </c>
      <c r="I3165" t="s">
        <v>2076</v>
      </c>
      <c r="J3165" t="s">
        <v>3383</v>
      </c>
      <c r="K3165" t="s">
        <v>2818</v>
      </c>
      <c r="L3165" t="s">
        <v>2058</v>
      </c>
      <c r="M3165" t="s">
        <v>2059</v>
      </c>
      <c r="N3165">
        <v>6</v>
      </c>
      <c r="O3165">
        <v>207</v>
      </c>
      <c r="P3165">
        <v>0.85</v>
      </c>
      <c r="Q3165">
        <v>24480</v>
      </c>
      <c r="R3165">
        <v>6</v>
      </c>
      <c r="S3165">
        <v>207</v>
      </c>
      <c r="T3165">
        <v>0.85</v>
      </c>
      <c r="U3165">
        <v>0</v>
      </c>
      <c r="V3165">
        <v>0</v>
      </c>
      <c r="W3165">
        <v>0</v>
      </c>
      <c r="X3165">
        <v>0</v>
      </c>
      <c r="Y3165">
        <v>0</v>
      </c>
      <c r="Z3165">
        <v>0</v>
      </c>
      <c r="AA3165">
        <v>0</v>
      </c>
      <c r="AB3165">
        <v>0</v>
      </c>
      <c r="AC3165">
        <v>0</v>
      </c>
      <c r="AD3165">
        <v>0</v>
      </c>
      <c r="AE3165">
        <v>0</v>
      </c>
      <c r="AF3165">
        <v>0</v>
      </c>
      <c r="AG3165" t="s">
        <v>14841</v>
      </c>
      <c r="AH3165" s="21" t="str">
        <f t="shared" si="98"/>
        <v>YO52</v>
      </c>
      <c r="AI3165" s="21">
        <v>345.36</v>
      </c>
      <c r="AJ3165" s="21">
        <f t="shared" si="99"/>
        <v>99.154411764705884</v>
      </c>
      <c r="AK3165" s="21" t="s">
        <v>2063</v>
      </c>
      <c r="AL3165" t="s">
        <v>2949</v>
      </c>
      <c r="AM3165" s="26" t="s">
        <v>38</v>
      </c>
      <c r="AN3165" t="s">
        <v>2029</v>
      </c>
    </row>
    <row r="3166" spans="1:40" ht="15" hidden="1" thickTop="1" x14ac:dyDescent="0.35">
      <c r="A3166" t="s">
        <v>3558</v>
      </c>
      <c r="B3166" t="s">
        <v>14842</v>
      </c>
      <c r="C3166" t="s">
        <v>12962</v>
      </c>
      <c r="D3166" t="s">
        <v>14838</v>
      </c>
      <c r="E3166" t="s">
        <v>2946</v>
      </c>
      <c r="F3166">
        <v>1</v>
      </c>
      <c r="G3166" t="s">
        <v>2816</v>
      </c>
      <c r="H3166" t="s">
        <v>2620</v>
      </c>
      <c r="I3166" t="s">
        <v>2076</v>
      </c>
      <c r="J3166" t="s">
        <v>3383</v>
      </c>
      <c r="K3166" t="s">
        <v>2818</v>
      </c>
      <c r="L3166" t="s">
        <v>2058</v>
      </c>
      <c r="M3166" t="s">
        <v>2059</v>
      </c>
      <c r="N3166">
        <v>4</v>
      </c>
      <c r="O3166">
        <v>166</v>
      </c>
      <c r="P3166">
        <v>0.68</v>
      </c>
      <c r="Q3166">
        <v>24480</v>
      </c>
      <c r="R3166">
        <v>0</v>
      </c>
      <c r="S3166">
        <v>0</v>
      </c>
      <c r="T3166">
        <v>0</v>
      </c>
      <c r="U3166">
        <v>4</v>
      </c>
      <c r="V3166">
        <v>166</v>
      </c>
      <c r="W3166">
        <v>0.68</v>
      </c>
      <c r="X3166">
        <v>0</v>
      </c>
      <c r="Y3166">
        <v>0</v>
      </c>
      <c r="Z3166">
        <v>0</v>
      </c>
      <c r="AA3166">
        <v>0</v>
      </c>
      <c r="AB3166">
        <v>0</v>
      </c>
      <c r="AC3166">
        <v>0</v>
      </c>
      <c r="AD3166">
        <v>0</v>
      </c>
      <c r="AE3166">
        <v>0</v>
      </c>
      <c r="AF3166">
        <v>0</v>
      </c>
      <c r="AG3166" t="s">
        <v>14843</v>
      </c>
      <c r="AH3166" s="21" t="str">
        <f t="shared" si="98"/>
        <v>YO52</v>
      </c>
      <c r="AI3166" s="21">
        <v>345.36</v>
      </c>
      <c r="AJ3166" s="21">
        <f t="shared" si="99"/>
        <v>99.321895424836597</v>
      </c>
      <c r="AK3166" s="21" t="s">
        <v>2060</v>
      </c>
      <c r="AL3166" t="s">
        <v>2949</v>
      </c>
      <c r="AM3166" s="26" t="s">
        <v>38</v>
      </c>
      <c r="AN3166" t="s">
        <v>2031</v>
      </c>
    </row>
    <row r="3167" spans="1:40" ht="15" hidden="1" thickTop="1" x14ac:dyDescent="0.35">
      <c r="A3167" t="s">
        <v>3561</v>
      </c>
      <c r="B3167" t="s">
        <v>14844</v>
      </c>
      <c r="C3167" t="s">
        <v>2897</v>
      </c>
      <c r="D3167" t="s">
        <v>14845</v>
      </c>
      <c r="E3167" t="s">
        <v>2938</v>
      </c>
      <c r="F3167">
        <v>1</v>
      </c>
      <c r="G3167" t="s">
        <v>2593</v>
      </c>
      <c r="H3167" t="s">
        <v>2056</v>
      </c>
      <c r="I3167" t="s">
        <v>2076</v>
      </c>
      <c r="J3167" t="s">
        <v>2594</v>
      </c>
      <c r="K3167" t="s">
        <v>65</v>
      </c>
      <c r="L3167" t="s">
        <v>2058</v>
      </c>
      <c r="M3167" t="s">
        <v>2059</v>
      </c>
      <c r="N3167">
        <v>3</v>
      </c>
      <c r="O3167">
        <v>97</v>
      </c>
      <c r="P3167">
        <v>0.4</v>
      </c>
      <c r="Q3167">
        <v>24480</v>
      </c>
      <c r="R3167">
        <v>2</v>
      </c>
      <c r="S3167">
        <v>53</v>
      </c>
      <c r="T3167">
        <v>0.22</v>
      </c>
      <c r="U3167">
        <v>1</v>
      </c>
      <c r="V3167">
        <v>44</v>
      </c>
      <c r="W3167">
        <v>0.18</v>
      </c>
      <c r="X3167">
        <v>0</v>
      </c>
      <c r="Y3167">
        <v>0</v>
      </c>
      <c r="Z3167">
        <v>0</v>
      </c>
      <c r="AA3167">
        <v>0</v>
      </c>
      <c r="AB3167">
        <v>0</v>
      </c>
      <c r="AC3167">
        <v>0</v>
      </c>
      <c r="AD3167">
        <v>0</v>
      </c>
      <c r="AE3167">
        <v>0</v>
      </c>
      <c r="AF3167">
        <v>0</v>
      </c>
      <c r="AG3167" t="s">
        <v>14846</v>
      </c>
      <c r="AH3167" s="21" t="str">
        <f t="shared" si="98"/>
        <v>YK20</v>
      </c>
      <c r="AI3167" s="21">
        <v>345.36</v>
      </c>
      <c r="AJ3167" s="21">
        <f t="shared" si="99"/>
        <v>99.603758169934636</v>
      </c>
      <c r="AK3167" s="21" t="s">
        <v>2060</v>
      </c>
      <c r="AL3167" t="s">
        <v>2527</v>
      </c>
      <c r="AM3167" s="26" t="s">
        <v>38</v>
      </c>
      <c r="AN3167" t="s">
        <v>2030</v>
      </c>
    </row>
    <row r="3168" spans="1:40" ht="15" hidden="1" thickTop="1" x14ac:dyDescent="0.35">
      <c r="A3168" t="s">
        <v>3565</v>
      </c>
      <c r="B3168" t="s">
        <v>14847</v>
      </c>
      <c r="C3168" t="s">
        <v>4240</v>
      </c>
      <c r="D3168" t="s">
        <v>14848</v>
      </c>
      <c r="E3168" t="s">
        <v>2508</v>
      </c>
      <c r="F3168">
        <v>2</v>
      </c>
      <c r="G3168" t="s">
        <v>2509</v>
      </c>
      <c r="H3168" t="s">
        <v>2510</v>
      </c>
      <c r="I3168" t="s">
        <v>2076</v>
      </c>
      <c r="J3168" t="s">
        <v>2512</v>
      </c>
      <c r="K3168" t="s">
        <v>2513</v>
      </c>
      <c r="L3168" t="s">
        <v>2058</v>
      </c>
      <c r="M3168" t="s">
        <v>2170</v>
      </c>
      <c r="N3168">
        <v>3</v>
      </c>
      <c r="O3168">
        <v>108</v>
      </c>
      <c r="P3168">
        <v>0.71</v>
      </c>
      <c r="Q3168">
        <v>15300</v>
      </c>
      <c r="R3168">
        <v>1</v>
      </c>
      <c r="S3168">
        <v>18</v>
      </c>
      <c r="T3168">
        <v>0.12</v>
      </c>
      <c r="U3168">
        <v>2</v>
      </c>
      <c r="V3168">
        <v>90</v>
      </c>
      <c r="W3168">
        <v>0.59</v>
      </c>
      <c r="X3168">
        <v>0</v>
      </c>
      <c r="Y3168">
        <v>0</v>
      </c>
      <c r="Z3168">
        <v>0</v>
      </c>
      <c r="AA3168">
        <v>0</v>
      </c>
      <c r="AB3168">
        <v>0</v>
      </c>
      <c r="AC3168">
        <v>0</v>
      </c>
      <c r="AD3168">
        <v>0</v>
      </c>
      <c r="AE3168">
        <v>0</v>
      </c>
      <c r="AF3168">
        <v>0</v>
      </c>
      <c r="AG3168" t="s">
        <v>14849</v>
      </c>
      <c r="AH3168" s="21" t="str">
        <f t="shared" si="98"/>
        <v>YM68</v>
      </c>
      <c r="AI3168" s="21">
        <v>216</v>
      </c>
      <c r="AJ3168" s="21">
        <f t="shared" si="99"/>
        <v>99.294117647058826</v>
      </c>
      <c r="AK3168" s="21" t="s">
        <v>2060</v>
      </c>
      <c r="AL3168" t="s">
        <v>2515</v>
      </c>
      <c r="AM3168" s="26" t="s">
        <v>38</v>
      </c>
      <c r="AN3168" t="s">
        <v>2030</v>
      </c>
    </row>
    <row r="3169" spans="1:40" ht="15" hidden="1" thickTop="1" x14ac:dyDescent="0.35">
      <c r="A3169" t="s">
        <v>3568</v>
      </c>
      <c r="B3169" t="s">
        <v>14850</v>
      </c>
      <c r="C3169" t="s">
        <v>6508</v>
      </c>
      <c r="D3169" t="s">
        <v>14851</v>
      </c>
      <c r="E3169" t="s">
        <v>2920</v>
      </c>
      <c r="F3169">
        <v>1</v>
      </c>
      <c r="G3169" t="s">
        <v>2682</v>
      </c>
      <c r="H3169" t="s">
        <v>2620</v>
      </c>
      <c r="I3169" t="s">
        <v>2076</v>
      </c>
      <c r="J3169" t="s">
        <v>6510</v>
      </c>
      <c r="K3169" t="s">
        <v>2684</v>
      </c>
      <c r="L3169" t="s">
        <v>2058</v>
      </c>
      <c r="M3169" t="s">
        <v>11487</v>
      </c>
      <c r="N3169">
        <v>7</v>
      </c>
      <c r="O3169">
        <v>149</v>
      </c>
      <c r="P3169">
        <v>0.97</v>
      </c>
      <c r="Q3169">
        <v>15300</v>
      </c>
      <c r="R3169">
        <v>1</v>
      </c>
      <c r="S3169">
        <v>19</v>
      </c>
      <c r="T3169">
        <v>0.12</v>
      </c>
      <c r="U3169">
        <v>6</v>
      </c>
      <c r="V3169">
        <v>130</v>
      </c>
      <c r="W3169">
        <v>0.85</v>
      </c>
      <c r="X3169">
        <v>0</v>
      </c>
      <c r="Y3169">
        <v>0</v>
      </c>
      <c r="Z3169">
        <v>0</v>
      </c>
      <c r="AA3169">
        <v>0</v>
      </c>
      <c r="AB3169">
        <v>0</v>
      </c>
      <c r="AC3169">
        <v>0</v>
      </c>
      <c r="AD3169">
        <v>0</v>
      </c>
      <c r="AE3169">
        <v>0</v>
      </c>
      <c r="AF3169">
        <v>0</v>
      </c>
      <c r="AG3169" t="s">
        <v>14852</v>
      </c>
      <c r="AH3169" s="21" t="str">
        <f t="shared" si="98"/>
        <v>YO52</v>
      </c>
      <c r="AI3169" s="21">
        <v>216</v>
      </c>
      <c r="AJ3169" s="21">
        <f t="shared" si="99"/>
        <v>99.026143790849673</v>
      </c>
      <c r="AK3169" s="21" t="s">
        <v>2063</v>
      </c>
      <c r="AL3169" t="s">
        <v>2923</v>
      </c>
      <c r="AM3169" s="26" t="s">
        <v>38</v>
      </c>
      <c r="AN3169" t="s">
        <v>2029</v>
      </c>
    </row>
    <row r="3170" spans="1:40" ht="15" hidden="1" thickTop="1" x14ac:dyDescent="0.35">
      <c r="A3170" t="s">
        <v>3575</v>
      </c>
      <c r="B3170" t="s">
        <v>14853</v>
      </c>
      <c r="C3170" t="s">
        <v>6508</v>
      </c>
      <c r="D3170" t="s">
        <v>14854</v>
      </c>
      <c r="E3170" t="s">
        <v>2920</v>
      </c>
      <c r="F3170">
        <v>1</v>
      </c>
      <c r="G3170" t="s">
        <v>2682</v>
      </c>
      <c r="H3170" t="s">
        <v>2620</v>
      </c>
      <c r="I3170" t="s">
        <v>2076</v>
      </c>
      <c r="J3170" t="s">
        <v>6510</v>
      </c>
      <c r="K3170" t="s">
        <v>2684</v>
      </c>
      <c r="L3170" t="s">
        <v>2058</v>
      </c>
      <c r="M3170" t="s">
        <v>11487</v>
      </c>
      <c r="N3170">
        <v>2</v>
      </c>
      <c r="O3170">
        <v>39</v>
      </c>
      <c r="P3170">
        <v>0.25</v>
      </c>
      <c r="Q3170">
        <v>15300</v>
      </c>
      <c r="R3170">
        <v>1</v>
      </c>
      <c r="S3170">
        <v>20</v>
      </c>
      <c r="T3170">
        <v>0.13</v>
      </c>
      <c r="U3170">
        <v>1</v>
      </c>
      <c r="V3170">
        <v>19</v>
      </c>
      <c r="W3170">
        <v>0.12</v>
      </c>
      <c r="X3170">
        <v>0</v>
      </c>
      <c r="Y3170">
        <v>0</v>
      </c>
      <c r="Z3170">
        <v>0</v>
      </c>
      <c r="AA3170">
        <v>0</v>
      </c>
      <c r="AB3170">
        <v>0</v>
      </c>
      <c r="AC3170">
        <v>0</v>
      </c>
      <c r="AD3170">
        <v>0</v>
      </c>
      <c r="AE3170">
        <v>0</v>
      </c>
      <c r="AF3170">
        <v>0</v>
      </c>
      <c r="AG3170" t="s">
        <v>14855</v>
      </c>
      <c r="AH3170" s="21" t="str">
        <f t="shared" si="98"/>
        <v>YO52</v>
      </c>
      <c r="AI3170" s="21">
        <v>216</v>
      </c>
      <c r="AJ3170" s="21">
        <f t="shared" si="99"/>
        <v>99.745098039215691</v>
      </c>
      <c r="AK3170" s="21" t="s">
        <v>2060</v>
      </c>
      <c r="AL3170" t="s">
        <v>2923</v>
      </c>
      <c r="AM3170" s="26" t="s">
        <v>38</v>
      </c>
      <c r="AN3170" t="s">
        <v>2029</v>
      </c>
    </row>
    <row r="3171" spans="1:40" ht="15" hidden="1" thickTop="1" x14ac:dyDescent="0.35">
      <c r="A3171" t="s">
        <v>3580</v>
      </c>
      <c r="B3171" t="s">
        <v>14856</v>
      </c>
      <c r="C3171" t="s">
        <v>2945</v>
      </c>
      <c r="D3171" t="s">
        <v>2947</v>
      </c>
      <c r="E3171" t="s">
        <v>2946</v>
      </c>
      <c r="F3171">
        <v>1</v>
      </c>
      <c r="G3171" t="s">
        <v>2816</v>
      </c>
      <c r="H3171" t="s">
        <v>2620</v>
      </c>
      <c r="I3171" t="s">
        <v>2076</v>
      </c>
      <c r="J3171" t="s">
        <v>2947</v>
      </c>
      <c r="K3171" t="s">
        <v>2818</v>
      </c>
      <c r="L3171" t="s">
        <v>2058</v>
      </c>
      <c r="M3171" t="s">
        <v>2059</v>
      </c>
      <c r="N3171">
        <v>8</v>
      </c>
      <c r="O3171">
        <v>281</v>
      </c>
      <c r="P3171">
        <v>1.1499999999999999</v>
      </c>
      <c r="Q3171">
        <v>24480</v>
      </c>
      <c r="R3171">
        <v>4</v>
      </c>
      <c r="S3171">
        <v>142</v>
      </c>
      <c r="T3171">
        <v>0.57999999999999996</v>
      </c>
      <c r="U3171">
        <v>4</v>
      </c>
      <c r="V3171">
        <v>139</v>
      </c>
      <c r="W3171">
        <v>0.56999999999999995</v>
      </c>
      <c r="X3171">
        <v>0</v>
      </c>
      <c r="Y3171">
        <v>0</v>
      </c>
      <c r="Z3171">
        <v>0</v>
      </c>
      <c r="AA3171">
        <v>0</v>
      </c>
      <c r="AB3171">
        <v>0</v>
      </c>
      <c r="AC3171">
        <v>0</v>
      </c>
      <c r="AD3171">
        <v>0</v>
      </c>
      <c r="AE3171">
        <v>0</v>
      </c>
      <c r="AF3171">
        <v>0</v>
      </c>
      <c r="AG3171" t="s">
        <v>14857</v>
      </c>
      <c r="AH3171" s="21" t="str">
        <f t="shared" si="98"/>
        <v>YO52</v>
      </c>
      <c r="AI3171" s="21">
        <v>345.36</v>
      </c>
      <c r="AJ3171" s="21">
        <f t="shared" si="99"/>
        <v>98.852124183006538</v>
      </c>
      <c r="AK3171" s="21" t="s">
        <v>2063</v>
      </c>
      <c r="AL3171" t="s">
        <v>2949</v>
      </c>
      <c r="AM3171" s="26" t="s">
        <v>38</v>
      </c>
      <c r="AN3171" t="s">
        <v>2030</v>
      </c>
    </row>
    <row r="3172" spans="1:40" ht="15" hidden="1" thickTop="1" x14ac:dyDescent="0.35">
      <c r="A3172" t="s">
        <v>3585</v>
      </c>
      <c r="B3172" t="s">
        <v>14858</v>
      </c>
      <c r="C3172" t="s">
        <v>2945</v>
      </c>
      <c r="D3172" t="s">
        <v>2947</v>
      </c>
      <c r="E3172" t="s">
        <v>2946</v>
      </c>
      <c r="F3172">
        <v>1</v>
      </c>
      <c r="G3172" t="s">
        <v>2816</v>
      </c>
      <c r="H3172" t="s">
        <v>2620</v>
      </c>
      <c r="I3172" t="s">
        <v>2076</v>
      </c>
      <c r="J3172" t="s">
        <v>2947</v>
      </c>
      <c r="K3172" t="s">
        <v>2818</v>
      </c>
      <c r="L3172" t="s">
        <v>2058</v>
      </c>
      <c r="M3172" t="s">
        <v>2059</v>
      </c>
      <c r="N3172">
        <v>15</v>
      </c>
      <c r="O3172">
        <v>400</v>
      </c>
      <c r="P3172">
        <v>1.63</v>
      </c>
      <c r="Q3172">
        <v>24480</v>
      </c>
      <c r="R3172">
        <v>3</v>
      </c>
      <c r="S3172">
        <v>80</v>
      </c>
      <c r="T3172">
        <v>0.33</v>
      </c>
      <c r="U3172">
        <v>12</v>
      </c>
      <c r="V3172">
        <v>320</v>
      </c>
      <c r="W3172">
        <v>1.31</v>
      </c>
      <c r="X3172">
        <v>0</v>
      </c>
      <c r="Y3172">
        <v>0</v>
      </c>
      <c r="Z3172">
        <v>0</v>
      </c>
      <c r="AA3172">
        <v>0</v>
      </c>
      <c r="AB3172">
        <v>0</v>
      </c>
      <c r="AC3172">
        <v>0</v>
      </c>
      <c r="AD3172">
        <v>0</v>
      </c>
      <c r="AE3172">
        <v>0</v>
      </c>
      <c r="AF3172">
        <v>0</v>
      </c>
      <c r="AG3172" t="s">
        <v>14859</v>
      </c>
      <c r="AH3172" s="21" t="str">
        <f t="shared" si="98"/>
        <v>YO52</v>
      </c>
      <c r="AI3172" s="21">
        <v>345.36</v>
      </c>
      <c r="AJ3172" s="21">
        <f t="shared" si="99"/>
        <v>98.366013071895424</v>
      </c>
      <c r="AK3172" s="21" t="s">
        <v>2063</v>
      </c>
      <c r="AL3172" t="s">
        <v>2949</v>
      </c>
      <c r="AM3172" s="26" t="s">
        <v>38</v>
      </c>
      <c r="AN3172" t="s">
        <v>2030</v>
      </c>
    </row>
    <row r="3173" spans="1:40" ht="15" hidden="1" thickTop="1" x14ac:dyDescent="0.35">
      <c r="A3173" t="s">
        <v>3592</v>
      </c>
      <c r="B3173" t="s">
        <v>14860</v>
      </c>
      <c r="C3173" t="s">
        <v>2945</v>
      </c>
      <c r="D3173" t="s">
        <v>2947</v>
      </c>
      <c r="E3173" t="s">
        <v>2946</v>
      </c>
      <c r="F3173">
        <v>1</v>
      </c>
      <c r="G3173" t="s">
        <v>2816</v>
      </c>
      <c r="H3173" t="s">
        <v>2620</v>
      </c>
      <c r="I3173" t="s">
        <v>2076</v>
      </c>
      <c r="J3173" t="s">
        <v>2947</v>
      </c>
      <c r="K3173" t="s">
        <v>2818</v>
      </c>
      <c r="L3173" t="s">
        <v>2058</v>
      </c>
      <c r="M3173" t="s">
        <v>2059</v>
      </c>
      <c r="N3173">
        <v>8</v>
      </c>
      <c r="O3173">
        <v>241</v>
      </c>
      <c r="P3173">
        <v>0.98</v>
      </c>
      <c r="Q3173">
        <v>24480</v>
      </c>
      <c r="R3173">
        <v>3</v>
      </c>
      <c r="S3173">
        <v>103</v>
      </c>
      <c r="T3173">
        <v>0.42</v>
      </c>
      <c r="U3173">
        <v>4</v>
      </c>
      <c r="V3173">
        <v>137</v>
      </c>
      <c r="W3173">
        <v>0.56000000000000005</v>
      </c>
      <c r="X3173">
        <v>0</v>
      </c>
      <c r="Y3173">
        <v>0</v>
      </c>
      <c r="Z3173">
        <v>0</v>
      </c>
      <c r="AA3173">
        <v>1</v>
      </c>
      <c r="AB3173">
        <v>1</v>
      </c>
      <c r="AC3173">
        <v>0</v>
      </c>
      <c r="AD3173">
        <v>0</v>
      </c>
      <c r="AE3173">
        <v>0</v>
      </c>
      <c r="AF3173">
        <v>0</v>
      </c>
      <c r="AG3173" t="s">
        <v>14861</v>
      </c>
      <c r="AH3173" s="21" t="str">
        <f t="shared" si="98"/>
        <v>YO52</v>
      </c>
      <c r="AI3173" s="21">
        <v>345.36</v>
      </c>
      <c r="AJ3173" s="21">
        <f t="shared" si="99"/>
        <v>99.015522875816998</v>
      </c>
      <c r="AK3173" s="21" t="s">
        <v>2063</v>
      </c>
      <c r="AL3173" t="s">
        <v>2949</v>
      </c>
      <c r="AM3173" s="26" t="s">
        <v>38</v>
      </c>
      <c r="AN3173" t="s">
        <v>2030</v>
      </c>
    </row>
    <row r="3174" spans="1:40" ht="15" hidden="1" thickTop="1" x14ac:dyDescent="0.35">
      <c r="A3174" t="s">
        <v>3597</v>
      </c>
      <c r="B3174" t="s">
        <v>14862</v>
      </c>
      <c r="C3174" t="s">
        <v>10615</v>
      </c>
      <c r="D3174" t="s">
        <v>14863</v>
      </c>
      <c r="E3174" t="s">
        <v>2946</v>
      </c>
      <c r="F3174">
        <v>1</v>
      </c>
      <c r="G3174" t="s">
        <v>2816</v>
      </c>
      <c r="H3174" t="s">
        <v>2620</v>
      </c>
      <c r="I3174" t="s">
        <v>2076</v>
      </c>
      <c r="J3174" t="s">
        <v>3383</v>
      </c>
      <c r="K3174" t="s">
        <v>2818</v>
      </c>
      <c r="L3174" t="s">
        <v>2058</v>
      </c>
      <c r="M3174" t="s">
        <v>2059</v>
      </c>
      <c r="N3174">
        <v>2</v>
      </c>
      <c r="O3174">
        <v>195</v>
      </c>
      <c r="P3174">
        <v>0.8</v>
      </c>
      <c r="Q3174">
        <v>24480</v>
      </c>
      <c r="R3174">
        <v>0</v>
      </c>
      <c r="S3174">
        <v>0</v>
      </c>
      <c r="T3174">
        <v>0</v>
      </c>
      <c r="U3174">
        <v>2</v>
      </c>
      <c r="V3174">
        <v>195</v>
      </c>
      <c r="W3174">
        <v>0.8</v>
      </c>
      <c r="X3174">
        <v>0</v>
      </c>
      <c r="Y3174">
        <v>0</v>
      </c>
      <c r="Z3174">
        <v>0</v>
      </c>
      <c r="AA3174">
        <v>0</v>
      </c>
      <c r="AB3174">
        <v>0</v>
      </c>
      <c r="AC3174">
        <v>0</v>
      </c>
      <c r="AD3174">
        <v>0</v>
      </c>
      <c r="AE3174">
        <v>0</v>
      </c>
      <c r="AF3174">
        <v>0</v>
      </c>
      <c r="AG3174" t="s">
        <v>14864</v>
      </c>
      <c r="AH3174" s="21" t="str">
        <f t="shared" si="98"/>
        <v>YO52</v>
      </c>
      <c r="AI3174" s="21">
        <v>345.36</v>
      </c>
      <c r="AJ3174" s="21">
        <f t="shared" si="99"/>
        <v>99.203431372549019</v>
      </c>
      <c r="AK3174" s="21" t="s">
        <v>2060</v>
      </c>
      <c r="AL3174" t="s">
        <v>2949</v>
      </c>
      <c r="AM3174" s="26" t="s">
        <v>38</v>
      </c>
      <c r="AN3174" t="s">
        <v>2031</v>
      </c>
    </row>
    <row r="3175" spans="1:40" ht="15" hidden="1" thickTop="1" x14ac:dyDescent="0.35">
      <c r="A3175" t="s">
        <v>3601</v>
      </c>
      <c r="B3175" t="s">
        <v>14865</v>
      </c>
      <c r="C3175" t="s">
        <v>10615</v>
      </c>
      <c r="D3175" t="s">
        <v>14863</v>
      </c>
      <c r="E3175" t="s">
        <v>2946</v>
      </c>
      <c r="F3175">
        <v>1</v>
      </c>
      <c r="G3175" t="s">
        <v>2816</v>
      </c>
      <c r="H3175" t="s">
        <v>2620</v>
      </c>
      <c r="I3175" t="s">
        <v>2076</v>
      </c>
      <c r="J3175" t="s">
        <v>3383</v>
      </c>
      <c r="K3175" t="s">
        <v>2818</v>
      </c>
      <c r="L3175" t="s">
        <v>2058</v>
      </c>
      <c r="M3175" t="s">
        <v>2059</v>
      </c>
      <c r="N3175">
        <v>7</v>
      </c>
      <c r="O3175">
        <v>344</v>
      </c>
      <c r="P3175">
        <v>1.41</v>
      </c>
      <c r="Q3175">
        <v>24480</v>
      </c>
      <c r="R3175">
        <v>2</v>
      </c>
      <c r="S3175">
        <v>77</v>
      </c>
      <c r="T3175">
        <v>0.31</v>
      </c>
      <c r="U3175">
        <v>5</v>
      </c>
      <c r="V3175">
        <v>267</v>
      </c>
      <c r="W3175">
        <v>1.0900000000000001</v>
      </c>
      <c r="X3175">
        <v>0</v>
      </c>
      <c r="Y3175">
        <v>0</v>
      </c>
      <c r="Z3175">
        <v>0</v>
      </c>
      <c r="AA3175">
        <v>0</v>
      </c>
      <c r="AB3175">
        <v>0</v>
      </c>
      <c r="AC3175">
        <v>0</v>
      </c>
      <c r="AD3175">
        <v>0</v>
      </c>
      <c r="AE3175">
        <v>0</v>
      </c>
      <c r="AF3175">
        <v>0</v>
      </c>
      <c r="AG3175" t="s">
        <v>14866</v>
      </c>
      <c r="AH3175" s="21" t="str">
        <f t="shared" si="98"/>
        <v>YO52</v>
      </c>
      <c r="AI3175" s="21">
        <v>345.36</v>
      </c>
      <c r="AJ3175" s="21">
        <f t="shared" si="99"/>
        <v>98.59477124183006</v>
      </c>
      <c r="AK3175" s="21" t="s">
        <v>2063</v>
      </c>
      <c r="AL3175" t="s">
        <v>2949</v>
      </c>
      <c r="AM3175" s="26" t="s">
        <v>38</v>
      </c>
      <c r="AN3175" t="s">
        <v>2030</v>
      </c>
    </row>
    <row r="3176" spans="1:40" ht="15" hidden="1" thickTop="1" x14ac:dyDescent="0.35">
      <c r="A3176" t="s">
        <v>3607</v>
      </c>
      <c r="B3176" t="s">
        <v>14867</v>
      </c>
      <c r="C3176" t="s">
        <v>10615</v>
      </c>
      <c r="D3176" t="s">
        <v>14863</v>
      </c>
      <c r="E3176" t="s">
        <v>2946</v>
      </c>
      <c r="F3176">
        <v>1</v>
      </c>
      <c r="G3176" t="s">
        <v>2816</v>
      </c>
      <c r="H3176" t="s">
        <v>2620</v>
      </c>
      <c r="I3176" t="s">
        <v>2076</v>
      </c>
      <c r="J3176" t="s">
        <v>3383</v>
      </c>
      <c r="K3176" t="s">
        <v>2818</v>
      </c>
      <c r="L3176" t="s">
        <v>2058</v>
      </c>
      <c r="M3176" t="s">
        <v>2059</v>
      </c>
      <c r="N3176">
        <v>3</v>
      </c>
      <c r="O3176">
        <v>122</v>
      </c>
      <c r="P3176">
        <v>0.5</v>
      </c>
      <c r="Q3176">
        <v>24480</v>
      </c>
      <c r="R3176">
        <v>1</v>
      </c>
      <c r="S3176">
        <v>42</v>
      </c>
      <c r="T3176">
        <v>0.17</v>
      </c>
      <c r="U3176">
        <v>2</v>
      </c>
      <c r="V3176">
        <v>80</v>
      </c>
      <c r="W3176">
        <v>0.33</v>
      </c>
      <c r="X3176">
        <v>0</v>
      </c>
      <c r="Y3176">
        <v>0</v>
      </c>
      <c r="Z3176">
        <v>0</v>
      </c>
      <c r="AA3176">
        <v>0</v>
      </c>
      <c r="AB3176">
        <v>0</v>
      </c>
      <c r="AC3176">
        <v>0</v>
      </c>
      <c r="AD3176">
        <v>0</v>
      </c>
      <c r="AE3176">
        <v>0</v>
      </c>
      <c r="AF3176">
        <v>0</v>
      </c>
      <c r="AG3176" t="s">
        <v>14868</v>
      </c>
      <c r="AH3176" s="21" t="str">
        <f t="shared" si="98"/>
        <v>YO52</v>
      </c>
      <c r="AI3176" s="21">
        <v>345.36</v>
      </c>
      <c r="AJ3176" s="21">
        <f t="shared" si="99"/>
        <v>99.501633986928098</v>
      </c>
      <c r="AK3176" s="21" t="s">
        <v>2060</v>
      </c>
      <c r="AL3176" t="s">
        <v>2949</v>
      </c>
      <c r="AM3176" s="26" t="s">
        <v>38</v>
      </c>
      <c r="AN3176" t="s">
        <v>2030</v>
      </c>
    </row>
    <row r="3177" spans="1:40" ht="15" hidden="1" thickTop="1" x14ac:dyDescent="0.35">
      <c r="A3177" t="s">
        <v>3611</v>
      </c>
      <c r="B3177" t="s">
        <v>14869</v>
      </c>
      <c r="C3177" t="s">
        <v>2951</v>
      </c>
      <c r="D3177" t="s">
        <v>14870</v>
      </c>
      <c r="E3177" t="s">
        <v>79</v>
      </c>
      <c r="F3177">
        <v>1</v>
      </c>
      <c r="G3177" t="s">
        <v>2524</v>
      </c>
      <c r="H3177" t="s">
        <v>2056</v>
      </c>
      <c r="I3177" t="s">
        <v>2076</v>
      </c>
      <c r="J3177" t="s">
        <v>2532</v>
      </c>
      <c r="K3177" t="s">
        <v>62</v>
      </c>
      <c r="L3177" t="s">
        <v>2058</v>
      </c>
      <c r="M3177" t="s">
        <v>2059</v>
      </c>
      <c r="N3177">
        <v>3</v>
      </c>
      <c r="O3177">
        <v>96</v>
      </c>
      <c r="P3177">
        <v>0.39</v>
      </c>
      <c r="Q3177">
        <v>24480</v>
      </c>
      <c r="R3177">
        <v>0</v>
      </c>
      <c r="S3177">
        <v>0</v>
      </c>
      <c r="T3177">
        <v>0</v>
      </c>
      <c r="U3177">
        <v>2</v>
      </c>
      <c r="V3177">
        <v>67</v>
      </c>
      <c r="W3177">
        <v>0.27</v>
      </c>
      <c r="X3177">
        <v>1</v>
      </c>
      <c r="Y3177">
        <v>29</v>
      </c>
      <c r="Z3177">
        <v>0.12</v>
      </c>
      <c r="AA3177">
        <v>0</v>
      </c>
      <c r="AB3177">
        <v>0</v>
      </c>
      <c r="AC3177">
        <v>0</v>
      </c>
      <c r="AD3177">
        <v>0</v>
      </c>
      <c r="AE3177">
        <v>0</v>
      </c>
      <c r="AF3177">
        <v>0</v>
      </c>
      <c r="AG3177" t="s">
        <v>14871</v>
      </c>
      <c r="AH3177" s="21" t="str">
        <f t="shared" si="98"/>
        <v>YR25</v>
      </c>
      <c r="AI3177" s="21">
        <v>345.36</v>
      </c>
      <c r="AJ3177" s="21">
        <f t="shared" si="99"/>
        <v>99.607843137254903</v>
      </c>
      <c r="AK3177" s="21" t="s">
        <v>2060</v>
      </c>
      <c r="AL3177" t="s">
        <v>2527</v>
      </c>
      <c r="AM3177" s="26" t="s">
        <v>38</v>
      </c>
      <c r="AN3177" t="s">
        <v>2032</v>
      </c>
    </row>
    <row r="3178" spans="1:40" ht="15" hidden="1" thickTop="1" x14ac:dyDescent="0.35">
      <c r="A3178" t="s">
        <v>3616</v>
      </c>
      <c r="B3178" t="s">
        <v>14872</v>
      </c>
      <c r="C3178" t="s">
        <v>2543</v>
      </c>
      <c r="D3178" t="s">
        <v>14873</v>
      </c>
      <c r="E3178" t="s">
        <v>2562</v>
      </c>
      <c r="F3178">
        <v>1</v>
      </c>
      <c r="G3178" t="s">
        <v>2546</v>
      </c>
      <c r="H3178" t="s">
        <v>2510</v>
      </c>
      <c r="I3178" t="s">
        <v>2076</v>
      </c>
      <c r="J3178" t="s">
        <v>2547</v>
      </c>
      <c r="K3178" t="s">
        <v>2548</v>
      </c>
      <c r="L3178" t="s">
        <v>2058</v>
      </c>
      <c r="M3178" t="s">
        <v>2170</v>
      </c>
      <c r="N3178">
        <v>2</v>
      </c>
      <c r="O3178">
        <v>92</v>
      </c>
      <c r="P3178">
        <v>0.6</v>
      </c>
      <c r="Q3178">
        <v>15300</v>
      </c>
      <c r="R3178">
        <v>1</v>
      </c>
      <c r="S3178">
        <v>59</v>
      </c>
      <c r="T3178">
        <v>0.39</v>
      </c>
      <c r="U3178">
        <v>1</v>
      </c>
      <c r="V3178">
        <v>33</v>
      </c>
      <c r="W3178">
        <v>0.22</v>
      </c>
      <c r="X3178">
        <v>0</v>
      </c>
      <c r="Y3178">
        <v>0</v>
      </c>
      <c r="Z3178">
        <v>0</v>
      </c>
      <c r="AA3178">
        <v>0</v>
      </c>
      <c r="AB3178">
        <v>0</v>
      </c>
      <c r="AC3178">
        <v>0</v>
      </c>
      <c r="AD3178">
        <v>0</v>
      </c>
      <c r="AE3178">
        <v>0</v>
      </c>
      <c r="AF3178">
        <v>0</v>
      </c>
      <c r="AG3178" t="s">
        <v>14874</v>
      </c>
      <c r="AH3178" s="21" t="str">
        <f t="shared" si="98"/>
        <v>YM68</v>
      </c>
      <c r="AI3178" s="21">
        <v>216</v>
      </c>
      <c r="AJ3178" s="21">
        <f t="shared" si="99"/>
        <v>99.398692810457518</v>
      </c>
      <c r="AK3178" s="21" t="s">
        <v>2060</v>
      </c>
      <c r="AL3178" t="s">
        <v>2551</v>
      </c>
      <c r="AM3178" s="26" t="s">
        <v>38</v>
      </c>
      <c r="AN3178" t="s">
        <v>2031</v>
      </c>
    </row>
    <row r="3179" spans="1:40" ht="15" hidden="1" thickTop="1" x14ac:dyDescent="0.35">
      <c r="A3179" t="s">
        <v>3620</v>
      </c>
      <c r="B3179" t="s">
        <v>14875</v>
      </c>
      <c r="C3179" t="s">
        <v>3003</v>
      </c>
      <c r="D3179" t="s">
        <v>14876</v>
      </c>
      <c r="E3179" t="s">
        <v>3005</v>
      </c>
      <c r="F3179">
        <v>1</v>
      </c>
      <c r="G3179" t="s">
        <v>2546</v>
      </c>
      <c r="H3179" t="s">
        <v>2510</v>
      </c>
      <c r="I3179" t="s">
        <v>2076</v>
      </c>
      <c r="J3179" t="s">
        <v>3006</v>
      </c>
      <c r="K3179" t="s">
        <v>3007</v>
      </c>
      <c r="L3179" t="s">
        <v>2058</v>
      </c>
      <c r="M3179" t="s">
        <v>2170</v>
      </c>
      <c r="N3179">
        <v>3</v>
      </c>
      <c r="O3179">
        <v>42</v>
      </c>
      <c r="P3179">
        <v>0.27</v>
      </c>
      <c r="Q3179">
        <v>15300</v>
      </c>
      <c r="R3179">
        <v>1</v>
      </c>
      <c r="S3179">
        <v>16</v>
      </c>
      <c r="T3179">
        <v>0.1</v>
      </c>
      <c r="U3179">
        <v>2</v>
      </c>
      <c r="V3179">
        <v>26</v>
      </c>
      <c r="W3179">
        <v>0.17</v>
      </c>
      <c r="X3179">
        <v>0</v>
      </c>
      <c r="Y3179">
        <v>0</v>
      </c>
      <c r="Z3179">
        <v>0</v>
      </c>
      <c r="AA3179">
        <v>0</v>
      </c>
      <c r="AB3179">
        <v>0</v>
      </c>
      <c r="AC3179">
        <v>0</v>
      </c>
      <c r="AD3179">
        <v>0</v>
      </c>
      <c r="AE3179">
        <v>0</v>
      </c>
      <c r="AF3179">
        <v>0</v>
      </c>
      <c r="AG3179" t="s">
        <v>14877</v>
      </c>
      <c r="AH3179" s="21" t="str">
        <f t="shared" si="98"/>
        <v>YM68</v>
      </c>
      <c r="AI3179" s="21">
        <v>216</v>
      </c>
      <c r="AJ3179" s="21">
        <f t="shared" si="99"/>
        <v>99.725490196078425</v>
      </c>
      <c r="AK3179" s="21" t="s">
        <v>2060</v>
      </c>
      <c r="AL3179" t="s">
        <v>2551</v>
      </c>
      <c r="AM3179" s="26" t="s">
        <v>38</v>
      </c>
      <c r="AN3179" t="s">
        <v>2031</v>
      </c>
    </row>
    <row r="3180" spans="1:40" ht="15" hidden="1" thickTop="1" x14ac:dyDescent="0.35">
      <c r="A3180" t="s">
        <v>3626</v>
      </c>
      <c r="B3180" t="s">
        <v>14878</v>
      </c>
      <c r="C3180" t="s">
        <v>5194</v>
      </c>
      <c r="D3180" t="s">
        <v>14879</v>
      </c>
      <c r="E3180" t="s">
        <v>4811</v>
      </c>
      <c r="F3180">
        <v>1</v>
      </c>
      <c r="G3180" t="s">
        <v>2600</v>
      </c>
      <c r="H3180" t="s">
        <v>2577</v>
      </c>
      <c r="I3180" t="s">
        <v>2076</v>
      </c>
      <c r="J3180" t="s">
        <v>2699</v>
      </c>
      <c r="K3180" t="s">
        <v>2579</v>
      </c>
      <c r="L3180" t="s">
        <v>2058</v>
      </c>
      <c r="M3180" t="s">
        <v>2059</v>
      </c>
      <c r="N3180">
        <v>0</v>
      </c>
      <c r="O3180">
        <v>0</v>
      </c>
      <c r="P3180">
        <v>0</v>
      </c>
      <c r="Q3180">
        <v>24480</v>
      </c>
      <c r="R3180">
        <v>0</v>
      </c>
      <c r="S3180">
        <v>0</v>
      </c>
      <c r="T3180">
        <v>0</v>
      </c>
      <c r="U3180">
        <v>0</v>
      </c>
      <c r="V3180">
        <v>0</v>
      </c>
      <c r="W3180">
        <v>0</v>
      </c>
      <c r="X3180">
        <v>0</v>
      </c>
      <c r="Y3180">
        <v>0</v>
      </c>
      <c r="Z3180">
        <v>0</v>
      </c>
      <c r="AA3180">
        <v>0</v>
      </c>
      <c r="AB3180">
        <v>0</v>
      </c>
      <c r="AC3180">
        <v>0</v>
      </c>
      <c r="AD3180">
        <v>0</v>
      </c>
      <c r="AE3180">
        <v>0</v>
      </c>
      <c r="AF3180">
        <v>0</v>
      </c>
      <c r="AG3180" t="s">
        <v>14880</v>
      </c>
      <c r="AH3180" s="21" t="str">
        <f t="shared" si="98"/>
        <v>YR25</v>
      </c>
      <c r="AI3180" s="21">
        <v>345.36</v>
      </c>
      <c r="AJ3180" s="21">
        <f t="shared" si="99"/>
        <v>100</v>
      </c>
      <c r="AK3180" s="21" t="s">
        <v>2060</v>
      </c>
      <c r="AL3180" t="s">
        <v>2581</v>
      </c>
      <c r="AM3180" s="26" t="s">
        <v>38</v>
      </c>
      <c r="AN3180" t="s">
        <v>2031</v>
      </c>
    </row>
    <row r="3181" spans="1:40" ht="15" hidden="1" thickTop="1" x14ac:dyDescent="0.35">
      <c r="A3181" t="s">
        <v>3630</v>
      </c>
      <c r="B3181" t="s">
        <v>14881</v>
      </c>
      <c r="C3181" t="s">
        <v>4822</v>
      </c>
      <c r="D3181" t="s">
        <v>14882</v>
      </c>
      <c r="E3181" t="s">
        <v>3572</v>
      </c>
      <c r="F3181">
        <v>2</v>
      </c>
      <c r="G3181" t="s">
        <v>2546</v>
      </c>
      <c r="H3181" t="s">
        <v>2510</v>
      </c>
      <c r="I3181" t="s">
        <v>2057</v>
      </c>
      <c r="J3181" t="s">
        <v>3573</v>
      </c>
      <c r="K3181" t="s">
        <v>3007</v>
      </c>
      <c r="L3181" t="s">
        <v>2058</v>
      </c>
      <c r="M3181" t="s">
        <v>2059</v>
      </c>
      <c r="N3181">
        <v>2</v>
      </c>
      <c r="O3181">
        <v>78</v>
      </c>
      <c r="P3181">
        <v>0.32</v>
      </c>
      <c r="Q3181">
        <v>24480</v>
      </c>
      <c r="R3181">
        <v>0</v>
      </c>
      <c r="S3181">
        <v>0</v>
      </c>
      <c r="T3181">
        <v>0</v>
      </c>
      <c r="U3181">
        <v>1</v>
      </c>
      <c r="V3181">
        <v>41</v>
      </c>
      <c r="W3181">
        <v>0.17</v>
      </c>
      <c r="X3181">
        <v>0</v>
      </c>
      <c r="Y3181">
        <v>0</v>
      </c>
      <c r="Z3181">
        <v>0</v>
      </c>
      <c r="AA3181">
        <v>1</v>
      </c>
      <c r="AB3181">
        <v>37</v>
      </c>
      <c r="AC3181">
        <v>0.15</v>
      </c>
      <c r="AD3181">
        <v>0</v>
      </c>
      <c r="AE3181">
        <v>0</v>
      </c>
      <c r="AF3181">
        <v>0</v>
      </c>
      <c r="AG3181" t="s">
        <v>14883</v>
      </c>
      <c r="AH3181" s="21" t="str">
        <f t="shared" si="98"/>
        <v>YT21</v>
      </c>
      <c r="AI3181" s="21">
        <v>345.36</v>
      </c>
      <c r="AJ3181" s="21">
        <f t="shared" si="99"/>
        <v>99.681372549019613</v>
      </c>
      <c r="AK3181" s="21" t="s">
        <v>2060</v>
      </c>
      <c r="AL3181" t="s">
        <v>2551</v>
      </c>
      <c r="AM3181" s="26" t="s">
        <v>38</v>
      </c>
      <c r="AN3181" t="s">
        <v>2031</v>
      </c>
    </row>
    <row r="3182" spans="1:40" s="85" customFormat="1" ht="15" hidden="1" thickTop="1" x14ac:dyDescent="0.35">
      <c r="A3182" t="s">
        <v>3637</v>
      </c>
      <c r="B3182" t="s">
        <v>14884</v>
      </c>
      <c r="C3182" t="s">
        <v>4092</v>
      </c>
      <c r="D3182" t="s">
        <v>14885</v>
      </c>
      <c r="E3182" t="s">
        <v>3193</v>
      </c>
      <c r="F3182">
        <v>1</v>
      </c>
      <c r="G3182" t="s">
        <v>2633</v>
      </c>
      <c r="H3182" t="s">
        <v>2577</v>
      </c>
      <c r="I3182" t="s">
        <v>2057</v>
      </c>
      <c r="J3182" t="s">
        <v>2610</v>
      </c>
      <c r="K3182" t="s">
        <v>2611</v>
      </c>
      <c r="L3182" t="s">
        <v>30320</v>
      </c>
      <c r="M3182" t="s">
        <v>2207</v>
      </c>
      <c r="N3182">
        <v>2</v>
      </c>
      <c r="O3182">
        <v>41</v>
      </c>
      <c r="P3182">
        <v>0.4</v>
      </c>
      <c r="Q3182">
        <v>10140</v>
      </c>
      <c r="R3182">
        <v>0</v>
      </c>
      <c r="S3182">
        <v>0</v>
      </c>
      <c r="T3182">
        <v>0</v>
      </c>
      <c r="U3182">
        <v>2</v>
      </c>
      <c r="V3182">
        <v>41</v>
      </c>
      <c r="W3182">
        <v>0.4</v>
      </c>
      <c r="X3182">
        <v>0</v>
      </c>
      <c r="Y3182">
        <v>0</v>
      </c>
      <c r="Z3182">
        <v>0</v>
      </c>
      <c r="AA3182">
        <v>0</v>
      </c>
      <c r="AB3182">
        <v>0</v>
      </c>
      <c r="AC3182">
        <v>0</v>
      </c>
      <c r="AD3182">
        <v>0</v>
      </c>
      <c r="AE3182">
        <v>0</v>
      </c>
      <c r="AF3182">
        <v>0</v>
      </c>
      <c r="AG3182" t="s">
        <v>14886</v>
      </c>
      <c r="AH3182" s="21" t="str">
        <f t="shared" si="98"/>
        <v>YT21</v>
      </c>
      <c r="AI3182" s="21">
        <v>187.20000000000002</v>
      </c>
      <c r="AJ3182" s="21">
        <f t="shared" si="99"/>
        <v>99.595660749506905</v>
      </c>
      <c r="AK3182" s="21" t="s">
        <v>2060</v>
      </c>
      <c r="AL3182" t="s">
        <v>2613</v>
      </c>
      <c r="AM3182" s="26" t="s">
        <v>38</v>
      </c>
      <c r="AN3182" t="s">
        <v>2029</v>
      </c>
    </row>
    <row r="3183" spans="1:40" ht="15" hidden="1" thickTop="1" x14ac:dyDescent="0.35">
      <c r="A3183" t="s">
        <v>3642</v>
      </c>
      <c r="B3183" t="s">
        <v>14887</v>
      </c>
      <c r="C3183" t="s">
        <v>3949</v>
      </c>
      <c r="D3183" t="s">
        <v>14888</v>
      </c>
      <c r="E3183" t="s">
        <v>2986</v>
      </c>
      <c r="F3183">
        <v>2</v>
      </c>
      <c r="G3183" t="s">
        <v>2509</v>
      </c>
      <c r="H3183" t="s">
        <v>2510</v>
      </c>
      <c r="I3183" t="s">
        <v>2057</v>
      </c>
      <c r="J3183" t="s">
        <v>2987</v>
      </c>
      <c r="K3183" t="s">
        <v>2513</v>
      </c>
      <c r="L3183" t="s">
        <v>2058</v>
      </c>
      <c r="M3183" t="s">
        <v>2059</v>
      </c>
      <c r="N3183">
        <v>6</v>
      </c>
      <c r="O3183">
        <v>588</v>
      </c>
      <c r="P3183">
        <v>2.4</v>
      </c>
      <c r="Q3183">
        <v>24480</v>
      </c>
      <c r="R3183">
        <v>5</v>
      </c>
      <c r="S3183">
        <v>496</v>
      </c>
      <c r="T3183">
        <v>2.0299999999999998</v>
      </c>
      <c r="U3183">
        <v>1</v>
      </c>
      <c r="V3183">
        <v>92</v>
      </c>
      <c r="W3183">
        <v>0.38</v>
      </c>
      <c r="X3183">
        <v>0</v>
      </c>
      <c r="Y3183">
        <v>0</v>
      </c>
      <c r="Z3183">
        <v>0</v>
      </c>
      <c r="AA3183">
        <v>0</v>
      </c>
      <c r="AB3183">
        <v>0</v>
      </c>
      <c r="AC3183">
        <v>0</v>
      </c>
      <c r="AD3183">
        <v>0</v>
      </c>
      <c r="AE3183">
        <v>0</v>
      </c>
      <c r="AF3183">
        <v>0</v>
      </c>
      <c r="AG3183" t="s">
        <v>14889</v>
      </c>
      <c r="AH3183" s="21" t="str">
        <f t="shared" si="98"/>
        <v>YT21</v>
      </c>
      <c r="AI3183" s="21">
        <v>345.36</v>
      </c>
      <c r="AJ3183" s="21">
        <f t="shared" si="99"/>
        <v>97.598039215686271</v>
      </c>
      <c r="AK3183" s="21" t="s">
        <v>2063</v>
      </c>
      <c r="AL3183" t="s">
        <v>2515</v>
      </c>
      <c r="AM3183" s="26" t="s">
        <v>38</v>
      </c>
      <c r="AN3183" t="s">
        <v>2031</v>
      </c>
    </row>
    <row r="3184" spans="1:40" ht="15" hidden="1" thickTop="1" x14ac:dyDescent="0.35">
      <c r="A3184" t="s">
        <v>3648</v>
      </c>
      <c r="B3184" t="s">
        <v>14890</v>
      </c>
      <c r="C3184" t="s">
        <v>2997</v>
      </c>
      <c r="D3184" t="s">
        <v>14891</v>
      </c>
      <c r="E3184" t="s">
        <v>43</v>
      </c>
      <c r="F3184">
        <v>2</v>
      </c>
      <c r="G3184" t="s">
        <v>2055</v>
      </c>
      <c r="H3184" t="s">
        <v>2056</v>
      </c>
      <c r="I3184" t="s">
        <v>2057</v>
      </c>
      <c r="J3184" t="s">
        <v>2999</v>
      </c>
      <c r="K3184" t="s">
        <v>42</v>
      </c>
      <c r="L3184" t="s">
        <v>2058</v>
      </c>
      <c r="M3184" t="s">
        <v>2059</v>
      </c>
      <c r="N3184">
        <v>6</v>
      </c>
      <c r="O3184">
        <v>287</v>
      </c>
      <c r="P3184">
        <v>1.17</v>
      </c>
      <c r="Q3184">
        <v>24480</v>
      </c>
      <c r="R3184">
        <v>4</v>
      </c>
      <c r="S3184">
        <v>217</v>
      </c>
      <c r="T3184">
        <v>0.89</v>
      </c>
      <c r="U3184">
        <v>0</v>
      </c>
      <c r="V3184">
        <v>0</v>
      </c>
      <c r="W3184">
        <v>0</v>
      </c>
      <c r="X3184">
        <v>1</v>
      </c>
      <c r="Y3184">
        <v>25</v>
      </c>
      <c r="Z3184">
        <v>0.1</v>
      </c>
      <c r="AA3184">
        <v>1</v>
      </c>
      <c r="AB3184">
        <v>45</v>
      </c>
      <c r="AC3184">
        <v>0.18</v>
      </c>
      <c r="AD3184">
        <v>0</v>
      </c>
      <c r="AE3184">
        <v>0</v>
      </c>
      <c r="AF3184">
        <v>0</v>
      </c>
      <c r="AG3184" t="s">
        <v>14892</v>
      </c>
      <c r="AH3184" s="21" t="str">
        <f t="shared" si="98"/>
        <v>YT21</v>
      </c>
      <c r="AI3184" s="21">
        <v>345.36</v>
      </c>
      <c r="AJ3184" s="21">
        <f t="shared" si="99"/>
        <v>98.827614379084963</v>
      </c>
      <c r="AK3184" s="21" t="s">
        <v>2063</v>
      </c>
      <c r="AL3184" t="s">
        <v>2964</v>
      </c>
      <c r="AM3184" s="26" t="s">
        <v>38</v>
      </c>
      <c r="AN3184" t="s">
        <v>2030</v>
      </c>
    </row>
    <row r="3185" spans="1:40" ht="15" hidden="1" thickTop="1" x14ac:dyDescent="0.35">
      <c r="A3185" t="s">
        <v>3652</v>
      </c>
      <c r="B3185" t="s">
        <v>14893</v>
      </c>
      <c r="C3185" t="s">
        <v>2537</v>
      </c>
      <c r="D3185" t="s">
        <v>14894</v>
      </c>
      <c r="E3185" t="s">
        <v>558</v>
      </c>
      <c r="F3185">
        <v>2</v>
      </c>
      <c r="G3185" t="s">
        <v>2524</v>
      </c>
      <c r="H3185" t="s">
        <v>2056</v>
      </c>
      <c r="I3185" t="s">
        <v>2057</v>
      </c>
      <c r="J3185" t="s">
        <v>2539</v>
      </c>
      <c r="K3185" t="s">
        <v>62</v>
      </c>
      <c r="L3185" t="s">
        <v>2058</v>
      </c>
      <c r="M3185" t="s">
        <v>2310</v>
      </c>
      <c r="N3185">
        <v>9</v>
      </c>
      <c r="O3185">
        <v>333</v>
      </c>
      <c r="P3185">
        <v>2.04</v>
      </c>
      <c r="Q3185">
        <v>16320</v>
      </c>
      <c r="R3185">
        <v>5</v>
      </c>
      <c r="S3185">
        <v>122</v>
      </c>
      <c r="T3185">
        <v>0.75</v>
      </c>
      <c r="U3185">
        <v>4</v>
      </c>
      <c r="V3185">
        <v>211</v>
      </c>
      <c r="W3185">
        <v>1.29</v>
      </c>
      <c r="X3185">
        <v>0</v>
      </c>
      <c r="Y3185">
        <v>0</v>
      </c>
      <c r="Z3185">
        <v>0</v>
      </c>
      <c r="AA3185">
        <v>0</v>
      </c>
      <c r="AB3185">
        <v>0</v>
      </c>
      <c r="AC3185">
        <v>0</v>
      </c>
      <c r="AD3185">
        <v>0</v>
      </c>
      <c r="AE3185">
        <v>0</v>
      </c>
      <c r="AF3185">
        <v>0</v>
      </c>
      <c r="AG3185" t="s">
        <v>14895</v>
      </c>
      <c r="AH3185" s="21" t="str">
        <f t="shared" si="98"/>
        <v>YT21</v>
      </c>
      <c r="AI3185" s="21">
        <v>230.39999999999998</v>
      </c>
      <c r="AJ3185" s="21">
        <f t="shared" si="99"/>
        <v>97.959558823529406</v>
      </c>
      <c r="AK3185" s="21" t="s">
        <v>2063</v>
      </c>
      <c r="AL3185" t="s">
        <v>2527</v>
      </c>
      <c r="AM3185" s="26" t="s">
        <v>38</v>
      </c>
      <c r="AN3185" t="s">
        <v>2032</v>
      </c>
    </row>
    <row r="3186" spans="1:40" ht="15" hidden="1" thickTop="1" x14ac:dyDescent="0.35">
      <c r="A3186" t="s">
        <v>3660</v>
      </c>
      <c r="B3186" t="s">
        <v>14896</v>
      </c>
      <c r="C3186" t="s">
        <v>3537</v>
      </c>
      <c r="D3186" t="s">
        <v>14897</v>
      </c>
      <c r="E3186" t="s">
        <v>3539</v>
      </c>
      <c r="F3186">
        <v>1</v>
      </c>
      <c r="G3186" t="s">
        <v>2682</v>
      </c>
      <c r="H3186" t="s">
        <v>2620</v>
      </c>
      <c r="I3186" t="s">
        <v>2057</v>
      </c>
      <c r="J3186" t="s">
        <v>3540</v>
      </c>
      <c r="K3186" t="s">
        <v>2684</v>
      </c>
      <c r="L3186" t="s">
        <v>2058</v>
      </c>
      <c r="M3186" t="s">
        <v>2059</v>
      </c>
      <c r="N3186">
        <v>7</v>
      </c>
      <c r="O3186">
        <v>246</v>
      </c>
      <c r="P3186">
        <v>1</v>
      </c>
      <c r="Q3186">
        <v>24480</v>
      </c>
      <c r="R3186">
        <v>3</v>
      </c>
      <c r="S3186">
        <v>81</v>
      </c>
      <c r="T3186">
        <v>0.33</v>
      </c>
      <c r="U3186">
        <v>4</v>
      </c>
      <c r="V3186">
        <v>165</v>
      </c>
      <c r="W3186">
        <v>0.67</v>
      </c>
      <c r="X3186">
        <v>0</v>
      </c>
      <c r="Y3186">
        <v>0</v>
      </c>
      <c r="Z3186">
        <v>0</v>
      </c>
      <c r="AA3186">
        <v>0</v>
      </c>
      <c r="AB3186">
        <v>0</v>
      </c>
      <c r="AC3186">
        <v>0</v>
      </c>
      <c r="AD3186">
        <v>0</v>
      </c>
      <c r="AE3186">
        <v>0</v>
      </c>
      <c r="AF3186">
        <v>0</v>
      </c>
      <c r="AG3186" t="s">
        <v>14898</v>
      </c>
      <c r="AH3186" s="21" t="str">
        <f t="shared" si="98"/>
        <v>YT21</v>
      </c>
      <c r="AI3186" s="21">
        <v>345.36</v>
      </c>
      <c r="AJ3186" s="21">
        <f t="shared" si="99"/>
        <v>98.995098039215691</v>
      </c>
      <c r="AK3186" s="21" t="s">
        <v>2063</v>
      </c>
      <c r="AL3186" t="s">
        <v>3540</v>
      </c>
      <c r="AM3186" s="26" t="s">
        <v>38</v>
      </c>
      <c r="AN3186" t="s">
        <v>2031</v>
      </c>
    </row>
    <row r="3187" spans="1:40" ht="15" hidden="1" thickTop="1" x14ac:dyDescent="0.35">
      <c r="A3187" t="s">
        <v>3664</v>
      </c>
      <c r="B3187" t="s">
        <v>14899</v>
      </c>
      <c r="C3187" t="s">
        <v>2918</v>
      </c>
      <c r="D3187" t="s">
        <v>14900</v>
      </c>
      <c r="E3187" t="s">
        <v>2943</v>
      </c>
      <c r="F3187">
        <v>1</v>
      </c>
      <c r="G3187" t="s">
        <v>2682</v>
      </c>
      <c r="H3187" t="s">
        <v>2620</v>
      </c>
      <c r="I3187" t="s">
        <v>2057</v>
      </c>
      <c r="J3187" t="s">
        <v>2921</v>
      </c>
      <c r="K3187" t="s">
        <v>2684</v>
      </c>
      <c r="L3187" t="s">
        <v>2058</v>
      </c>
      <c r="M3187" t="s">
        <v>2170</v>
      </c>
      <c r="N3187">
        <v>2</v>
      </c>
      <c r="O3187">
        <v>120</v>
      </c>
      <c r="P3187">
        <v>0.78</v>
      </c>
      <c r="Q3187">
        <v>15300</v>
      </c>
      <c r="R3187">
        <v>2</v>
      </c>
      <c r="S3187">
        <v>120</v>
      </c>
      <c r="T3187">
        <v>0.78</v>
      </c>
      <c r="U3187">
        <v>0</v>
      </c>
      <c r="V3187">
        <v>0</v>
      </c>
      <c r="W3187">
        <v>0</v>
      </c>
      <c r="X3187">
        <v>0</v>
      </c>
      <c r="Y3187">
        <v>0</v>
      </c>
      <c r="Z3187">
        <v>0</v>
      </c>
      <c r="AA3187">
        <v>0</v>
      </c>
      <c r="AB3187">
        <v>0</v>
      </c>
      <c r="AC3187">
        <v>0</v>
      </c>
      <c r="AD3187">
        <v>0</v>
      </c>
      <c r="AE3187">
        <v>0</v>
      </c>
      <c r="AF3187">
        <v>0</v>
      </c>
      <c r="AG3187" t="s">
        <v>14901</v>
      </c>
      <c r="AH3187" s="21" t="str">
        <f t="shared" si="98"/>
        <v>YT21</v>
      </c>
      <c r="AI3187" s="21">
        <v>216</v>
      </c>
      <c r="AJ3187" s="21">
        <f t="shared" si="99"/>
        <v>99.215686274509807</v>
      </c>
      <c r="AK3187" s="21" t="s">
        <v>2060</v>
      </c>
      <c r="AL3187" t="s">
        <v>2923</v>
      </c>
      <c r="AM3187" s="26" t="s">
        <v>38</v>
      </c>
      <c r="AN3187" t="s">
        <v>2030</v>
      </c>
    </row>
    <row r="3188" spans="1:40" ht="15" hidden="1" thickTop="1" x14ac:dyDescent="0.35">
      <c r="A3188" t="s">
        <v>3670</v>
      </c>
      <c r="B3188" t="s">
        <v>14902</v>
      </c>
      <c r="C3188" t="s">
        <v>3845</v>
      </c>
      <c r="D3188" t="s">
        <v>14903</v>
      </c>
      <c r="E3188" t="s">
        <v>2946</v>
      </c>
      <c r="F3188">
        <v>1</v>
      </c>
      <c r="G3188" t="s">
        <v>2816</v>
      </c>
      <c r="H3188" t="s">
        <v>2620</v>
      </c>
      <c r="I3188" t="s">
        <v>2076</v>
      </c>
      <c r="J3188" t="s">
        <v>3383</v>
      </c>
      <c r="K3188" t="s">
        <v>2818</v>
      </c>
      <c r="L3188" t="s">
        <v>2058</v>
      </c>
      <c r="M3188" t="s">
        <v>2059</v>
      </c>
      <c r="N3188">
        <v>2</v>
      </c>
      <c r="O3188">
        <v>77</v>
      </c>
      <c r="P3188">
        <v>0.31</v>
      </c>
      <c r="Q3188">
        <v>24480</v>
      </c>
      <c r="R3188">
        <v>1</v>
      </c>
      <c r="S3188">
        <v>42</v>
      </c>
      <c r="T3188">
        <v>0.17</v>
      </c>
      <c r="U3188">
        <v>1</v>
      </c>
      <c r="V3188">
        <v>35</v>
      </c>
      <c r="W3188">
        <v>0.14000000000000001</v>
      </c>
      <c r="X3188">
        <v>0</v>
      </c>
      <c r="Y3188">
        <v>0</v>
      </c>
      <c r="Z3188">
        <v>0</v>
      </c>
      <c r="AA3188">
        <v>0</v>
      </c>
      <c r="AB3188">
        <v>0</v>
      </c>
      <c r="AC3188">
        <v>0</v>
      </c>
      <c r="AD3188">
        <v>0</v>
      </c>
      <c r="AE3188">
        <v>0</v>
      </c>
      <c r="AF3188">
        <v>0</v>
      </c>
      <c r="AG3188" t="s">
        <v>14904</v>
      </c>
      <c r="AH3188" s="21" t="str">
        <f t="shared" si="98"/>
        <v>YO52</v>
      </c>
      <c r="AI3188" s="21">
        <v>345.36</v>
      </c>
      <c r="AJ3188" s="21">
        <f t="shared" si="99"/>
        <v>99.685457516339866</v>
      </c>
      <c r="AK3188" s="21" t="s">
        <v>2060</v>
      </c>
      <c r="AL3188" t="s">
        <v>2949</v>
      </c>
      <c r="AM3188" s="26" t="s">
        <v>38</v>
      </c>
      <c r="AN3188" t="s">
        <v>2031</v>
      </c>
    </row>
    <row r="3189" spans="1:40" ht="15" hidden="1" thickTop="1" x14ac:dyDescent="0.35">
      <c r="A3189" t="s">
        <v>3676</v>
      </c>
      <c r="B3189" t="s">
        <v>14905</v>
      </c>
      <c r="C3189" t="s">
        <v>3845</v>
      </c>
      <c r="D3189" t="s">
        <v>14903</v>
      </c>
      <c r="E3189" t="s">
        <v>2946</v>
      </c>
      <c r="F3189">
        <v>1</v>
      </c>
      <c r="G3189" t="s">
        <v>2816</v>
      </c>
      <c r="H3189" t="s">
        <v>2620</v>
      </c>
      <c r="I3189" t="s">
        <v>2076</v>
      </c>
      <c r="J3189" t="s">
        <v>3383</v>
      </c>
      <c r="K3189" t="s">
        <v>2818</v>
      </c>
      <c r="L3189" t="s">
        <v>2058</v>
      </c>
      <c r="M3189" t="s">
        <v>2059</v>
      </c>
      <c r="N3189">
        <v>1</v>
      </c>
      <c r="O3189">
        <v>37</v>
      </c>
      <c r="P3189">
        <v>0.15</v>
      </c>
      <c r="Q3189">
        <v>24480</v>
      </c>
      <c r="R3189">
        <v>1</v>
      </c>
      <c r="S3189">
        <v>37</v>
      </c>
      <c r="T3189">
        <v>0.15</v>
      </c>
      <c r="U3189">
        <v>0</v>
      </c>
      <c r="V3189">
        <v>0</v>
      </c>
      <c r="W3189">
        <v>0</v>
      </c>
      <c r="X3189">
        <v>0</v>
      </c>
      <c r="Y3189">
        <v>0</v>
      </c>
      <c r="Z3189">
        <v>0</v>
      </c>
      <c r="AA3189">
        <v>0</v>
      </c>
      <c r="AB3189">
        <v>0</v>
      </c>
      <c r="AC3189">
        <v>0</v>
      </c>
      <c r="AD3189">
        <v>0</v>
      </c>
      <c r="AE3189">
        <v>0</v>
      </c>
      <c r="AF3189">
        <v>0</v>
      </c>
      <c r="AG3189" t="s">
        <v>14906</v>
      </c>
      <c r="AH3189" s="21" t="str">
        <f t="shared" si="98"/>
        <v>YO52</v>
      </c>
      <c r="AI3189" s="21">
        <v>345.36</v>
      </c>
      <c r="AJ3189" s="21">
        <f t="shared" si="99"/>
        <v>99.848856209150327</v>
      </c>
      <c r="AK3189" s="21" t="s">
        <v>2060</v>
      </c>
      <c r="AL3189" t="s">
        <v>2949</v>
      </c>
      <c r="AM3189" s="26" t="s">
        <v>38</v>
      </c>
      <c r="AN3189" t="s">
        <v>2029</v>
      </c>
    </row>
    <row r="3190" spans="1:40" ht="15" hidden="1" thickTop="1" x14ac:dyDescent="0.35">
      <c r="A3190" t="s">
        <v>3680</v>
      </c>
      <c r="B3190" t="s">
        <v>14907</v>
      </c>
      <c r="C3190" t="s">
        <v>3381</v>
      </c>
      <c r="D3190" t="s">
        <v>14908</v>
      </c>
      <c r="E3190" t="s">
        <v>2946</v>
      </c>
      <c r="F3190">
        <v>1</v>
      </c>
      <c r="G3190" t="s">
        <v>2816</v>
      </c>
      <c r="H3190" t="s">
        <v>2620</v>
      </c>
      <c r="I3190" t="s">
        <v>2076</v>
      </c>
      <c r="J3190" t="s">
        <v>3383</v>
      </c>
      <c r="K3190" t="s">
        <v>2818</v>
      </c>
      <c r="L3190" t="s">
        <v>2058</v>
      </c>
      <c r="M3190" t="s">
        <v>2059</v>
      </c>
      <c r="N3190">
        <v>6</v>
      </c>
      <c r="O3190">
        <v>246</v>
      </c>
      <c r="P3190">
        <v>1</v>
      </c>
      <c r="Q3190">
        <v>24480</v>
      </c>
      <c r="R3190">
        <v>2</v>
      </c>
      <c r="S3190">
        <v>50</v>
      </c>
      <c r="T3190">
        <v>0.2</v>
      </c>
      <c r="U3190">
        <v>3</v>
      </c>
      <c r="V3190">
        <v>158</v>
      </c>
      <c r="W3190">
        <v>0.65</v>
      </c>
      <c r="X3190">
        <v>0</v>
      </c>
      <c r="Y3190">
        <v>0</v>
      </c>
      <c r="Z3190">
        <v>0</v>
      </c>
      <c r="AA3190">
        <v>1</v>
      </c>
      <c r="AB3190">
        <v>38</v>
      </c>
      <c r="AC3190">
        <v>0.16</v>
      </c>
      <c r="AD3190">
        <v>0</v>
      </c>
      <c r="AE3190">
        <v>0</v>
      </c>
      <c r="AF3190">
        <v>0</v>
      </c>
      <c r="AG3190" t="s">
        <v>14909</v>
      </c>
      <c r="AH3190" s="21" t="str">
        <f t="shared" si="98"/>
        <v>YO52</v>
      </c>
      <c r="AI3190" s="21">
        <v>345.36</v>
      </c>
      <c r="AJ3190" s="21">
        <f t="shared" si="99"/>
        <v>98.995098039215691</v>
      </c>
      <c r="AK3190" s="21" t="s">
        <v>2063</v>
      </c>
      <c r="AL3190" t="s">
        <v>2949</v>
      </c>
      <c r="AM3190" s="26" t="s">
        <v>38</v>
      </c>
      <c r="AN3190" t="s">
        <v>2030</v>
      </c>
    </row>
    <row r="3191" spans="1:40" ht="15" hidden="1" thickTop="1" x14ac:dyDescent="0.35">
      <c r="A3191" t="s">
        <v>3684</v>
      </c>
      <c r="B3191" t="s">
        <v>14910</v>
      </c>
      <c r="C3191" t="s">
        <v>5803</v>
      </c>
      <c r="D3191" t="s">
        <v>14911</v>
      </c>
      <c r="E3191" t="s">
        <v>126</v>
      </c>
      <c r="F3191">
        <v>1</v>
      </c>
      <c r="G3191" t="s">
        <v>2524</v>
      </c>
      <c r="H3191" t="s">
        <v>2056</v>
      </c>
      <c r="I3191" t="s">
        <v>2057</v>
      </c>
      <c r="J3191" t="s">
        <v>3893</v>
      </c>
      <c r="K3191" t="s">
        <v>62</v>
      </c>
      <c r="L3191" t="s">
        <v>2058</v>
      </c>
      <c r="M3191" t="s">
        <v>2170</v>
      </c>
      <c r="N3191">
        <v>2</v>
      </c>
      <c r="O3191">
        <v>170</v>
      </c>
      <c r="P3191">
        <v>1.1100000000000001</v>
      </c>
      <c r="Q3191">
        <v>15300</v>
      </c>
      <c r="R3191">
        <v>2</v>
      </c>
      <c r="S3191">
        <v>170</v>
      </c>
      <c r="T3191">
        <v>1.1100000000000001</v>
      </c>
      <c r="U3191">
        <v>0</v>
      </c>
      <c r="V3191">
        <v>0</v>
      </c>
      <c r="W3191">
        <v>0</v>
      </c>
      <c r="X3191">
        <v>0</v>
      </c>
      <c r="Y3191">
        <v>0</v>
      </c>
      <c r="Z3191">
        <v>0</v>
      </c>
      <c r="AA3191">
        <v>0</v>
      </c>
      <c r="AB3191">
        <v>0</v>
      </c>
      <c r="AC3191">
        <v>0</v>
      </c>
      <c r="AD3191">
        <v>0</v>
      </c>
      <c r="AE3191">
        <v>0</v>
      </c>
      <c r="AF3191">
        <v>0</v>
      </c>
      <c r="AG3191" t="s">
        <v>14912</v>
      </c>
      <c r="AH3191" s="21" t="str">
        <f t="shared" si="98"/>
        <v>YT21</v>
      </c>
      <c r="AI3191" s="21">
        <v>216</v>
      </c>
      <c r="AJ3191" s="21">
        <f t="shared" si="99"/>
        <v>98.888888888888886</v>
      </c>
      <c r="AK3191" s="21" t="s">
        <v>2063</v>
      </c>
      <c r="AL3191" t="s">
        <v>2527</v>
      </c>
      <c r="AM3191" s="26" t="s">
        <v>38</v>
      </c>
      <c r="AN3191" t="s">
        <v>2031</v>
      </c>
    </row>
    <row r="3192" spans="1:40" ht="15" hidden="1" thickTop="1" x14ac:dyDescent="0.35">
      <c r="A3192" t="s">
        <v>3689</v>
      </c>
      <c r="B3192" t="s">
        <v>14913</v>
      </c>
      <c r="C3192" t="s">
        <v>3857</v>
      </c>
      <c r="D3192" t="s">
        <v>14914</v>
      </c>
      <c r="E3192" t="s">
        <v>558</v>
      </c>
      <c r="F3192">
        <v>2</v>
      </c>
      <c r="G3192" t="s">
        <v>2524</v>
      </c>
      <c r="H3192" t="s">
        <v>2056</v>
      </c>
      <c r="I3192" t="s">
        <v>2057</v>
      </c>
      <c r="J3192" t="s">
        <v>2532</v>
      </c>
      <c r="K3192" t="s">
        <v>62</v>
      </c>
      <c r="L3192" t="s">
        <v>2058</v>
      </c>
      <c r="M3192" t="s">
        <v>2170</v>
      </c>
      <c r="N3192">
        <v>1</v>
      </c>
      <c r="O3192">
        <v>33</v>
      </c>
      <c r="P3192">
        <v>0.22</v>
      </c>
      <c r="Q3192">
        <v>15300</v>
      </c>
      <c r="R3192">
        <v>1</v>
      </c>
      <c r="S3192">
        <v>33</v>
      </c>
      <c r="T3192">
        <v>0.22</v>
      </c>
      <c r="U3192">
        <v>0</v>
      </c>
      <c r="V3192">
        <v>0</v>
      </c>
      <c r="W3192">
        <v>0</v>
      </c>
      <c r="X3192">
        <v>0</v>
      </c>
      <c r="Y3192">
        <v>0</v>
      </c>
      <c r="Z3192">
        <v>0</v>
      </c>
      <c r="AA3192">
        <v>0</v>
      </c>
      <c r="AB3192">
        <v>0</v>
      </c>
      <c r="AC3192">
        <v>0</v>
      </c>
      <c r="AD3192">
        <v>0</v>
      </c>
      <c r="AE3192">
        <v>0</v>
      </c>
      <c r="AF3192">
        <v>0</v>
      </c>
      <c r="AG3192" t="s">
        <v>14915</v>
      </c>
      <c r="AH3192" s="21" t="str">
        <f t="shared" si="98"/>
        <v>YT21</v>
      </c>
      <c r="AI3192" s="21">
        <v>216</v>
      </c>
      <c r="AJ3192" s="21">
        <f t="shared" si="99"/>
        <v>99.784313725490193</v>
      </c>
      <c r="AK3192" s="21" t="s">
        <v>2060</v>
      </c>
      <c r="AL3192" t="s">
        <v>2527</v>
      </c>
      <c r="AM3192" s="26" t="s">
        <v>38</v>
      </c>
      <c r="AN3192" t="s">
        <v>2031</v>
      </c>
    </row>
    <row r="3193" spans="1:40" ht="15" hidden="1" thickTop="1" x14ac:dyDescent="0.35">
      <c r="A3193" t="s">
        <v>3695</v>
      </c>
      <c r="B3193" t="s">
        <v>14916</v>
      </c>
      <c r="C3193" t="s">
        <v>3260</v>
      </c>
      <c r="D3193" t="s">
        <v>14917</v>
      </c>
      <c r="E3193" t="s">
        <v>3005</v>
      </c>
      <c r="F3193">
        <v>1</v>
      </c>
      <c r="G3193" t="s">
        <v>2546</v>
      </c>
      <c r="H3193" t="s">
        <v>2510</v>
      </c>
      <c r="I3193" t="s">
        <v>2057</v>
      </c>
      <c r="J3193" t="s">
        <v>3262</v>
      </c>
      <c r="K3193" t="s">
        <v>2548</v>
      </c>
      <c r="L3193" t="s">
        <v>2058</v>
      </c>
      <c r="M3193" t="s">
        <v>2170</v>
      </c>
      <c r="N3193">
        <v>1</v>
      </c>
      <c r="O3193">
        <v>52</v>
      </c>
      <c r="P3193">
        <v>0.34</v>
      </c>
      <c r="Q3193">
        <v>15300</v>
      </c>
      <c r="R3193">
        <v>1</v>
      </c>
      <c r="S3193">
        <v>52</v>
      </c>
      <c r="T3193">
        <v>0.34</v>
      </c>
      <c r="U3193">
        <v>0</v>
      </c>
      <c r="V3193">
        <v>0</v>
      </c>
      <c r="W3193">
        <v>0</v>
      </c>
      <c r="X3193">
        <v>0</v>
      </c>
      <c r="Y3193">
        <v>0</v>
      </c>
      <c r="Z3193">
        <v>0</v>
      </c>
      <c r="AA3193">
        <v>0</v>
      </c>
      <c r="AB3193">
        <v>0</v>
      </c>
      <c r="AC3193">
        <v>0</v>
      </c>
      <c r="AD3193">
        <v>0</v>
      </c>
      <c r="AE3193">
        <v>0</v>
      </c>
      <c r="AF3193">
        <v>0</v>
      </c>
      <c r="AG3193" t="s">
        <v>14918</v>
      </c>
      <c r="AH3193" s="21" t="str">
        <f t="shared" si="98"/>
        <v>YT21</v>
      </c>
      <c r="AI3193" s="21">
        <v>216</v>
      </c>
      <c r="AJ3193" s="21">
        <f t="shared" si="99"/>
        <v>99.66013071895425</v>
      </c>
      <c r="AK3193" s="21" t="s">
        <v>2060</v>
      </c>
      <c r="AL3193" t="s">
        <v>2551</v>
      </c>
      <c r="AM3193" s="26" t="s">
        <v>38</v>
      </c>
      <c r="AN3193" t="s">
        <v>2031</v>
      </c>
    </row>
    <row r="3194" spans="1:40" ht="15" hidden="1" thickTop="1" x14ac:dyDescent="0.35">
      <c r="A3194" t="s">
        <v>3700</v>
      </c>
      <c r="B3194" t="s">
        <v>14919</v>
      </c>
      <c r="C3194" t="s">
        <v>4240</v>
      </c>
      <c r="D3194" t="s">
        <v>14920</v>
      </c>
      <c r="E3194" t="s">
        <v>2508</v>
      </c>
      <c r="F3194">
        <v>2</v>
      </c>
      <c r="G3194" t="s">
        <v>2509</v>
      </c>
      <c r="H3194" t="s">
        <v>2510</v>
      </c>
      <c r="I3194" t="s">
        <v>2057</v>
      </c>
      <c r="J3194" t="s">
        <v>2512</v>
      </c>
      <c r="K3194" t="s">
        <v>2513</v>
      </c>
      <c r="L3194" t="s">
        <v>2058</v>
      </c>
      <c r="M3194" t="s">
        <v>2170</v>
      </c>
      <c r="N3194">
        <v>2</v>
      </c>
      <c r="O3194">
        <v>106</v>
      </c>
      <c r="P3194">
        <v>0.69</v>
      </c>
      <c r="Q3194">
        <v>15300</v>
      </c>
      <c r="R3194">
        <v>1</v>
      </c>
      <c r="S3194">
        <v>65</v>
      </c>
      <c r="T3194">
        <v>0.42</v>
      </c>
      <c r="U3194">
        <v>1</v>
      </c>
      <c r="V3194">
        <v>41</v>
      </c>
      <c r="W3194">
        <v>0.27</v>
      </c>
      <c r="X3194">
        <v>0</v>
      </c>
      <c r="Y3194">
        <v>0</v>
      </c>
      <c r="Z3194">
        <v>0</v>
      </c>
      <c r="AA3194">
        <v>0</v>
      </c>
      <c r="AB3194">
        <v>0</v>
      </c>
      <c r="AC3194">
        <v>0</v>
      </c>
      <c r="AD3194">
        <v>0</v>
      </c>
      <c r="AE3194">
        <v>0</v>
      </c>
      <c r="AF3194">
        <v>0</v>
      </c>
      <c r="AG3194" t="s">
        <v>14921</v>
      </c>
      <c r="AH3194" s="21" t="str">
        <f t="shared" si="98"/>
        <v>YT21</v>
      </c>
      <c r="AI3194" s="21">
        <v>216</v>
      </c>
      <c r="AJ3194" s="21">
        <f t="shared" si="99"/>
        <v>99.307189542483655</v>
      </c>
      <c r="AK3194" s="21" t="s">
        <v>2060</v>
      </c>
      <c r="AL3194" t="s">
        <v>2515</v>
      </c>
      <c r="AM3194" s="26" t="s">
        <v>38</v>
      </c>
      <c r="AN3194" t="s">
        <v>2031</v>
      </c>
    </row>
    <row r="3195" spans="1:40" ht="15" hidden="1" thickTop="1" x14ac:dyDescent="0.35">
      <c r="A3195" t="s">
        <v>3707</v>
      </c>
      <c r="B3195" t="s">
        <v>14922</v>
      </c>
      <c r="C3195" t="s">
        <v>4474</v>
      </c>
      <c r="D3195" t="s">
        <v>14923</v>
      </c>
      <c r="E3195" t="s">
        <v>2705</v>
      </c>
      <c r="F3195">
        <v>1</v>
      </c>
      <c r="G3195" t="s">
        <v>2593</v>
      </c>
      <c r="H3195" t="s">
        <v>2056</v>
      </c>
      <c r="I3195" t="s">
        <v>2057</v>
      </c>
      <c r="J3195" t="s">
        <v>4476</v>
      </c>
      <c r="K3195" t="s">
        <v>65</v>
      </c>
      <c r="L3195" t="s">
        <v>2058</v>
      </c>
      <c r="M3195" t="s">
        <v>2170</v>
      </c>
      <c r="N3195">
        <v>1</v>
      </c>
      <c r="O3195">
        <v>50</v>
      </c>
      <c r="P3195">
        <v>0.33</v>
      </c>
      <c r="Q3195">
        <v>15300</v>
      </c>
      <c r="R3195">
        <v>1</v>
      </c>
      <c r="S3195">
        <v>50</v>
      </c>
      <c r="T3195">
        <v>0.33</v>
      </c>
      <c r="U3195">
        <v>0</v>
      </c>
      <c r="V3195">
        <v>0</v>
      </c>
      <c r="W3195">
        <v>0</v>
      </c>
      <c r="X3195">
        <v>0</v>
      </c>
      <c r="Y3195">
        <v>0</v>
      </c>
      <c r="Z3195">
        <v>0</v>
      </c>
      <c r="AA3195">
        <v>0</v>
      </c>
      <c r="AB3195">
        <v>0</v>
      </c>
      <c r="AC3195">
        <v>0</v>
      </c>
      <c r="AD3195">
        <v>0</v>
      </c>
      <c r="AE3195">
        <v>0</v>
      </c>
      <c r="AF3195">
        <v>0</v>
      </c>
      <c r="AG3195" t="s">
        <v>14924</v>
      </c>
      <c r="AH3195" s="21" t="str">
        <f t="shared" si="98"/>
        <v>YT21</v>
      </c>
      <c r="AI3195" s="21">
        <v>216</v>
      </c>
      <c r="AJ3195" s="21">
        <f t="shared" si="99"/>
        <v>99.673202614379079</v>
      </c>
      <c r="AK3195" s="21" t="s">
        <v>2060</v>
      </c>
      <c r="AL3195" t="s">
        <v>2527</v>
      </c>
      <c r="AM3195" s="26" t="s">
        <v>38</v>
      </c>
      <c r="AN3195" t="s">
        <v>2030</v>
      </c>
    </row>
    <row r="3196" spans="1:40" ht="15" hidden="1" thickTop="1" x14ac:dyDescent="0.35">
      <c r="A3196" t="s">
        <v>3713</v>
      </c>
      <c r="B3196" t="s">
        <v>14925</v>
      </c>
      <c r="C3196" t="s">
        <v>3381</v>
      </c>
      <c r="D3196" t="s">
        <v>14908</v>
      </c>
      <c r="E3196" t="s">
        <v>2946</v>
      </c>
      <c r="F3196">
        <v>1</v>
      </c>
      <c r="G3196" t="s">
        <v>2816</v>
      </c>
      <c r="H3196" t="s">
        <v>2620</v>
      </c>
      <c r="I3196" t="s">
        <v>2076</v>
      </c>
      <c r="J3196" t="s">
        <v>3383</v>
      </c>
      <c r="K3196" t="s">
        <v>2818</v>
      </c>
      <c r="L3196" t="s">
        <v>2058</v>
      </c>
      <c r="M3196" t="s">
        <v>2059</v>
      </c>
      <c r="N3196">
        <v>3</v>
      </c>
      <c r="O3196">
        <v>88</v>
      </c>
      <c r="P3196">
        <v>0.36</v>
      </c>
      <c r="Q3196">
        <v>24480</v>
      </c>
      <c r="R3196">
        <v>0</v>
      </c>
      <c r="S3196">
        <v>0</v>
      </c>
      <c r="T3196">
        <v>0</v>
      </c>
      <c r="U3196">
        <v>3</v>
      </c>
      <c r="V3196">
        <v>88</v>
      </c>
      <c r="W3196">
        <v>0.36</v>
      </c>
      <c r="X3196">
        <v>0</v>
      </c>
      <c r="Y3196">
        <v>0</v>
      </c>
      <c r="Z3196">
        <v>0</v>
      </c>
      <c r="AA3196">
        <v>0</v>
      </c>
      <c r="AB3196">
        <v>0</v>
      </c>
      <c r="AC3196">
        <v>0</v>
      </c>
      <c r="AD3196">
        <v>0</v>
      </c>
      <c r="AE3196">
        <v>0</v>
      </c>
      <c r="AF3196">
        <v>0</v>
      </c>
      <c r="AG3196" t="s">
        <v>14926</v>
      </c>
      <c r="AH3196" s="21" t="str">
        <f t="shared" si="98"/>
        <v>YO52</v>
      </c>
      <c r="AI3196" s="21">
        <v>345.36</v>
      </c>
      <c r="AJ3196" s="21">
        <f t="shared" si="99"/>
        <v>99.640522875816998</v>
      </c>
      <c r="AK3196" s="21" t="s">
        <v>2060</v>
      </c>
      <c r="AL3196" t="s">
        <v>2949</v>
      </c>
      <c r="AM3196" s="26" t="s">
        <v>38</v>
      </c>
      <c r="AN3196" t="s">
        <v>2030</v>
      </c>
    </row>
    <row r="3197" spans="1:40" ht="15" hidden="1" thickTop="1" x14ac:dyDescent="0.35">
      <c r="A3197" t="s">
        <v>3719</v>
      </c>
      <c r="B3197" t="s">
        <v>14927</v>
      </c>
      <c r="C3197" t="s">
        <v>9078</v>
      </c>
      <c r="D3197" t="s">
        <v>14928</v>
      </c>
      <c r="E3197" t="s">
        <v>2691</v>
      </c>
      <c r="F3197">
        <v>1</v>
      </c>
      <c r="G3197" t="s">
        <v>2633</v>
      </c>
      <c r="H3197" t="s">
        <v>2577</v>
      </c>
      <c r="I3197" t="s">
        <v>2076</v>
      </c>
      <c r="J3197" t="s">
        <v>2692</v>
      </c>
      <c r="K3197" t="s">
        <v>2635</v>
      </c>
      <c r="L3197" t="s">
        <v>2058</v>
      </c>
      <c r="M3197" t="s">
        <v>2059</v>
      </c>
      <c r="N3197">
        <v>5</v>
      </c>
      <c r="O3197">
        <v>120</v>
      </c>
      <c r="P3197">
        <v>0.49</v>
      </c>
      <c r="Q3197">
        <v>24480</v>
      </c>
      <c r="R3197">
        <v>1</v>
      </c>
      <c r="S3197">
        <v>25</v>
      </c>
      <c r="T3197">
        <v>0.1</v>
      </c>
      <c r="U3197">
        <v>4</v>
      </c>
      <c r="V3197">
        <v>95</v>
      </c>
      <c r="W3197">
        <v>0.39</v>
      </c>
      <c r="X3197">
        <v>0</v>
      </c>
      <c r="Y3197">
        <v>0</v>
      </c>
      <c r="Z3197">
        <v>0</v>
      </c>
      <c r="AA3197">
        <v>0</v>
      </c>
      <c r="AB3197">
        <v>0</v>
      </c>
      <c r="AC3197">
        <v>0</v>
      </c>
      <c r="AD3197">
        <v>0</v>
      </c>
      <c r="AE3197">
        <v>0</v>
      </c>
      <c r="AF3197">
        <v>0</v>
      </c>
      <c r="AG3197" t="s">
        <v>14929</v>
      </c>
      <c r="AH3197" s="21" t="str">
        <f t="shared" si="98"/>
        <v>YR25</v>
      </c>
      <c r="AI3197" s="21">
        <v>345.36</v>
      </c>
      <c r="AJ3197" s="21">
        <f t="shared" si="99"/>
        <v>99.509803921568633</v>
      </c>
      <c r="AK3197" s="21" t="s">
        <v>2060</v>
      </c>
      <c r="AL3197" t="s">
        <v>2581</v>
      </c>
      <c r="AM3197" s="26" t="s">
        <v>38</v>
      </c>
      <c r="AN3197" t="s">
        <v>2029</v>
      </c>
    </row>
    <row r="3198" spans="1:40" ht="15" hidden="1" thickTop="1" x14ac:dyDescent="0.35">
      <c r="A3198" t="s">
        <v>3723</v>
      </c>
      <c r="B3198" t="s">
        <v>14930</v>
      </c>
      <c r="C3198" t="s">
        <v>9078</v>
      </c>
      <c r="D3198" t="s">
        <v>14928</v>
      </c>
      <c r="E3198" t="s">
        <v>2691</v>
      </c>
      <c r="F3198">
        <v>1</v>
      </c>
      <c r="G3198" t="s">
        <v>2633</v>
      </c>
      <c r="H3198" t="s">
        <v>2577</v>
      </c>
      <c r="I3198" t="s">
        <v>2076</v>
      </c>
      <c r="J3198" t="s">
        <v>2692</v>
      </c>
      <c r="K3198" t="s">
        <v>2635</v>
      </c>
      <c r="L3198" t="s">
        <v>2058</v>
      </c>
      <c r="M3198" t="s">
        <v>2059</v>
      </c>
      <c r="N3198">
        <v>3</v>
      </c>
      <c r="O3198">
        <v>88</v>
      </c>
      <c r="P3198">
        <v>0.36</v>
      </c>
      <c r="Q3198">
        <v>24480</v>
      </c>
      <c r="R3198">
        <v>2</v>
      </c>
      <c r="S3198">
        <v>61</v>
      </c>
      <c r="T3198">
        <v>0.25</v>
      </c>
      <c r="U3198">
        <v>1</v>
      </c>
      <c r="V3198">
        <v>27</v>
      </c>
      <c r="W3198">
        <v>0.11</v>
      </c>
      <c r="X3198">
        <v>0</v>
      </c>
      <c r="Y3198">
        <v>0</v>
      </c>
      <c r="Z3198">
        <v>0</v>
      </c>
      <c r="AA3198">
        <v>0</v>
      </c>
      <c r="AB3198">
        <v>0</v>
      </c>
      <c r="AC3198">
        <v>0</v>
      </c>
      <c r="AD3198">
        <v>0</v>
      </c>
      <c r="AE3198">
        <v>0</v>
      </c>
      <c r="AF3198">
        <v>0</v>
      </c>
      <c r="AG3198" t="s">
        <v>14931</v>
      </c>
      <c r="AH3198" s="21" t="str">
        <f t="shared" si="98"/>
        <v>YR25</v>
      </c>
      <c r="AI3198" s="21">
        <v>345.36</v>
      </c>
      <c r="AJ3198" s="21">
        <f t="shared" si="99"/>
        <v>99.640522875816998</v>
      </c>
      <c r="AK3198" s="21" t="s">
        <v>2060</v>
      </c>
      <c r="AL3198" t="s">
        <v>2581</v>
      </c>
      <c r="AM3198" s="26" t="s">
        <v>38</v>
      </c>
      <c r="AN3198" t="s">
        <v>2029</v>
      </c>
    </row>
    <row r="3199" spans="1:40" ht="15" hidden="1" thickTop="1" x14ac:dyDescent="0.35">
      <c r="A3199" t="s">
        <v>3728</v>
      </c>
      <c r="B3199" t="s">
        <v>14932</v>
      </c>
      <c r="C3199" t="s">
        <v>9078</v>
      </c>
      <c r="D3199" t="s">
        <v>14928</v>
      </c>
      <c r="E3199" t="s">
        <v>2691</v>
      </c>
      <c r="F3199">
        <v>1</v>
      </c>
      <c r="G3199" t="s">
        <v>2633</v>
      </c>
      <c r="H3199" t="s">
        <v>2577</v>
      </c>
      <c r="I3199" t="s">
        <v>2076</v>
      </c>
      <c r="J3199" t="s">
        <v>2692</v>
      </c>
      <c r="K3199" t="s">
        <v>2635</v>
      </c>
      <c r="L3199" t="s">
        <v>2058</v>
      </c>
      <c r="M3199" t="s">
        <v>2059</v>
      </c>
      <c r="N3199">
        <v>0</v>
      </c>
      <c r="O3199">
        <v>0</v>
      </c>
      <c r="P3199">
        <v>0</v>
      </c>
      <c r="Q3199">
        <v>24480</v>
      </c>
      <c r="R3199">
        <v>0</v>
      </c>
      <c r="S3199">
        <v>0</v>
      </c>
      <c r="T3199">
        <v>0</v>
      </c>
      <c r="U3199">
        <v>0</v>
      </c>
      <c r="V3199">
        <v>0</v>
      </c>
      <c r="W3199">
        <v>0</v>
      </c>
      <c r="X3199">
        <v>0</v>
      </c>
      <c r="Y3199">
        <v>0</v>
      </c>
      <c r="Z3199">
        <v>0</v>
      </c>
      <c r="AA3199">
        <v>0</v>
      </c>
      <c r="AB3199">
        <v>0</v>
      </c>
      <c r="AC3199">
        <v>0</v>
      </c>
      <c r="AD3199">
        <v>0</v>
      </c>
      <c r="AE3199">
        <v>0</v>
      </c>
      <c r="AF3199">
        <v>0</v>
      </c>
      <c r="AG3199" t="s">
        <v>14933</v>
      </c>
      <c r="AH3199" s="21" t="str">
        <f t="shared" si="98"/>
        <v>YR25</v>
      </c>
      <c r="AI3199" s="21">
        <v>345.36</v>
      </c>
      <c r="AJ3199" s="21">
        <f t="shared" si="99"/>
        <v>100</v>
      </c>
      <c r="AK3199" s="21" t="s">
        <v>2060</v>
      </c>
      <c r="AL3199" t="s">
        <v>2581</v>
      </c>
      <c r="AM3199" s="26" t="s">
        <v>38</v>
      </c>
      <c r="AN3199" t="s">
        <v>2029</v>
      </c>
    </row>
    <row r="3200" spans="1:40" ht="15" hidden="1" thickTop="1" x14ac:dyDescent="0.35">
      <c r="A3200" t="s">
        <v>3733</v>
      </c>
      <c r="B3200" t="s">
        <v>14934</v>
      </c>
      <c r="C3200" t="s">
        <v>2885</v>
      </c>
      <c r="D3200" t="s">
        <v>14935</v>
      </c>
      <c r="E3200" t="s">
        <v>2608</v>
      </c>
      <c r="F3200">
        <v>1</v>
      </c>
      <c r="G3200" t="s">
        <v>2576</v>
      </c>
      <c r="H3200" t="s">
        <v>2577</v>
      </c>
      <c r="I3200" t="s">
        <v>2057</v>
      </c>
      <c r="J3200" t="s">
        <v>2578</v>
      </c>
      <c r="K3200" t="s">
        <v>2579</v>
      </c>
      <c r="L3200" t="s">
        <v>2058</v>
      </c>
      <c r="M3200" t="s">
        <v>11487</v>
      </c>
      <c r="N3200">
        <v>0</v>
      </c>
      <c r="O3200">
        <v>0</v>
      </c>
      <c r="P3200">
        <v>0</v>
      </c>
      <c r="Q3200">
        <v>15300</v>
      </c>
      <c r="R3200">
        <v>0</v>
      </c>
      <c r="S3200">
        <v>0</v>
      </c>
      <c r="T3200">
        <v>0</v>
      </c>
      <c r="U3200">
        <v>0</v>
      </c>
      <c r="V3200">
        <v>0</v>
      </c>
      <c r="W3200">
        <v>0</v>
      </c>
      <c r="X3200">
        <v>0</v>
      </c>
      <c r="Y3200">
        <v>0</v>
      </c>
      <c r="Z3200">
        <v>0</v>
      </c>
      <c r="AA3200">
        <v>0</v>
      </c>
      <c r="AB3200">
        <v>0</v>
      </c>
      <c r="AC3200">
        <v>0</v>
      </c>
      <c r="AD3200">
        <v>0</v>
      </c>
      <c r="AE3200">
        <v>0</v>
      </c>
      <c r="AF3200">
        <v>0</v>
      </c>
      <c r="AG3200" t="s">
        <v>14936</v>
      </c>
      <c r="AH3200" s="21" t="str">
        <f t="shared" si="98"/>
        <v>YT21</v>
      </c>
      <c r="AI3200" s="21">
        <v>216</v>
      </c>
      <c r="AJ3200" s="21">
        <f t="shared" si="99"/>
        <v>100</v>
      </c>
      <c r="AK3200" s="21" t="s">
        <v>2060</v>
      </c>
      <c r="AL3200" t="s">
        <v>2581</v>
      </c>
      <c r="AM3200" s="26" t="s">
        <v>38</v>
      </c>
      <c r="AN3200" t="s">
        <v>2029</v>
      </c>
    </row>
    <row r="3201" spans="1:40" ht="15" hidden="1" thickTop="1" x14ac:dyDescent="0.35">
      <c r="A3201" t="s">
        <v>3736</v>
      </c>
      <c r="B3201" t="s">
        <v>14937</v>
      </c>
      <c r="C3201" t="s">
        <v>3493</v>
      </c>
      <c r="D3201" t="s">
        <v>14938</v>
      </c>
      <c r="E3201" t="s">
        <v>2575</v>
      </c>
      <c r="F3201">
        <v>1</v>
      </c>
      <c r="G3201" t="s">
        <v>2576</v>
      </c>
      <c r="H3201" t="s">
        <v>2577</v>
      </c>
      <c r="I3201" t="s">
        <v>2057</v>
      </c>
      <c r="J3201" t="s">
        <v>2578</v>
      </c>
      <c r="K3201" t="s">
        <v>2579</v>
      </c>
      <c r="L3201" t="s">
        <v>2058</v>
      </c>
      <c r="M3201" t="s">
        <v>2549</v>
      </c>
      <c r="N3201">
        <v>3</v>
      </c>
      <c r="O3201">
        <v>47</v>
      </c>
      <c r="P3201">
        <v>0.33</v>
      </c>
      <c r="Q3201">
        <v>14280</v>
      </c>
      <c r="R3201">
        <v>0</v>
      </c>
      <c r="S3201">
        <v>0</v>
      </c>
      <c r="T3201">
        <v>0</v>
      </c>
      <c r="U3201">
        <v>3</v>
      </c>
      <c r="V3201">
        <v>47</v>
      </c>
      <c r="W3201">
        <v>0.33</v>
      </c>
      <c r="X3201">
        <v>0</v>
      </c>
      <c r="Y3201">
        <v>0</v>
      </c>
      <c r="Z3201">
        <v>0</v>
      </c>
      <c r="AA3201">
        <v>0</v>
      </c>
      <c r="AB3201">
        <v>0</v>
      </c>
      <c r="AC3201">
        <v>0</v>
      </c>
      <c r="AD3201">
        <v>0</v>
      </c>
      <c r="AE3201">
        <v>0</v>
      </c>
      <c r="AF3201">
        <v>0</v>
      </c>
      <c r="AG3201" t="s">
        <v>14939</v>
      </c>
      <c r="AH3201" s="21" t="str">
        <f t="shared" si="98"/>
        <v>YT21</v>
      </c>
      <c r="AI3201" s="21">
        <v>201.59999999999997</v>
      </c>
      <c r="AJ3201" s="21">
        <f t="shared" si="99"/>
        <v>99.670868347338939</v>
      </c>
      <c r="AK3201" s="21" t="s">
        <v>2060</v>
      </c>
      <c r="AL3201" t="s">
        <v>2581</v>
      </c>
      <c r="AM3201" s="26" t="s">
        <v>38</v>
      </c>
      <c r="AN3201" t="s">
        <v>2030</v>
      </c>
    </row>
    <row r="3202" spans="1:40" ht="15" hidden="1" thickTop="1" x14ac:dyDescent="0.35">
      <c r="A3202" t="s">
        <v>3741</v>
      </c>
      <c r="B3202" t="s">
        <v>14940</v>
      </c>
      <c r="C3202" t="s">
        <v>3857</v>
      </c>
      <c r="D3202" t="s">
        <v>14941</v>
      </c>
      <c r="E3202" t="s">
        <v>558</v>
      </c>
      <c r="F3202">
        <v>2</v>
      </c>
      <c r="G3202" t="s">
        <v>2524</v>
      </c>
      <c r="H3202" t="s">
        <v>2056</v>
      </c>
      <c r="I3202" t="s">
        <v>2057</v>
      </c>
      <c r="J3202" t="s">
        <v>2532</v>
      </c>
      <c r="K3202" t="s">
        <v>62</v>
      </c>
      <c r="L3202" t="s">
        <v>2058</v>
      </c>
      <c r="M3202" t="s">
        <v>2059</v>
      </c>
      <c r="N3202">
        <v>9</v>
      </c>
      <c r="O3202">
        <v>714</v>
      </c>
      <c r="P3202">
        <v>2.92</v>
      </c>
      <c r="Q3202">
        <v>24480</v>
      </c>
      <c r="R3202">
        <v>6</v>
      </c>
      <c r="S3202">
        <v>234</v>
      </c>
      <c r="T3202">
        <v>0.96</v>
      </c>
      <c r="U3202">
        <v>1</v>
      </c>
      <c r="V3202">
        <v>68</v>
      </c>
      <c r="W3202">
        <v>0.28000000000000003</v>
      </c>
      <c r="X3202">
        <v>1</v>
      </c>
      <c r="Y3202">
        <v>52</v>
      </c>
      <c r="Z3202">
        <v>0.21</v>
      </c>
      <c r="AA3202">
        <v>0</v>
      </c>
      <c r="AB3202">
        <v>0</v>
      </c>
      <c r="AC3202">
        <v>0</v>
      </c>
      <c r="AD3202">
        <v>1</v>
      </c>
      <c r="AE3202">
        <v>360</v>
      </c>
      <c r="AF3202">
        <v>1.47</v>
      </c>
      <c r="AG3202" t="s">
        <v>14942</v>
      </c>
      <c r="AH3202" s="21" t="str">
        <f t="shared" si="98"/>
        <v>YT21</v>
      </c>
      <c r="AI3202" s="21">
        <v>345.36</v>
      </c>
      <c r="AJ3202" s="21">
        <f t="shared" si="99"/>
        <v>97.083333333333329</v>
      </c>
      <c r="AK3202" s="21" t="s">
        <v>2063</v>
      </c>
      <c r="AL3202" t="s">
        <v>2527</v>
      </c>
      <c r="AM3202" s="26" t="s">
        <v>38</v>
      </c>
      <c r="AN3202" t="s">
        <v>2032</v>
      </c>
    </row>
    <row r="3203" spans="1:40" ht="15" hidden="1" thickTop="1" x14ac:dyDescent="0.35">
      <c r="A3203" t="s">
        <v>3744</v>
      </c>
      <c r="B3203" t="s">
        <v>14943</v>
      </c>
      <c r="C3203" t="s">
        <v>4997</v>
      </c>
      <c r="D3203" t="s">
        <v>14944</v>
      </c>
      <c r="E3203" t="s">
        <v>2691</v>
      </c>
      <c r="F3203">
        <v>1</v>
      </c>
      <c r="G3203" t="s">
        <v>2576</v>
      </c>
      <c r="H3203" t="s">
        <v>2577</v>
      </c>
      <c r="I3203" t="s">
        <v>2076</v>
      </c>
      <c r="J3203" t="s">
        <v>2692</v>
      </c>
      <c r="K3203" t="s">
        <v>2635</v>
      </c>
      <c r="L3203" t="s">
        <v>30320</v>
      </c>
      <c r="M3203" t="s">
        <v>2310</v>
      </c>
      <c r="N3203">
        <v>1</v>
      </c>
      <c r="O3203">
        <v>75</v>
      </c>
      <c r="P3203">
        <v>0.6</v>
      </c>
      <c r="Q3203">
        <v>12480</v>
      </c>
      <c r="R3203">
        <v>1</v>
      </c>
      <c r="S3203">
        <v>75</v>
      </c>
      <c r="T3203">
        <v>0.6</v>
      </c>
      <c r="U3203">
        <v>0</v>
      </c>
      <c r="V3203">
        <v>0</v>
      </c>
      <c r="W3203">
        <v>0</v>
      </c>
      <c r="X3203">
        <v>0</v>
      </c>
      <c r="Y3203">
        <v>0</v>
      </c>
      <c r="Z3203">
        <v>0</v>
      </c>
      <c r="AA3203">
        <v>0</v>
      </c>
      <c r="AB3203">
        <v>0</v>
      </c>
      <c r="AC3203">
        <v>0</v>
      </c>
      <c r="AD3203">
        <v>0</v>
      </c>
      <c r="AE3203">
        <v>0</v>
      </c>
      <c r="AF3203">
        <v>0</v>
      </c>
      <c r="AG3203" t="s">
        <v>14945</v>
      </c>
      <c r="AH3203" s="21" t="str">
        <f t="shared" si="98"/>
        <v>YK20</v>
      </c>
      <c r="AI3203" s="21">
        <v>230.39999999999998</v>
      </c>
      <c r="AJ3203" s="21">
        <f t="shared" si="99"/>
        <v>99.399038461538467</v>
      </c>
      <c r="AK3203" s="21" t="s">
        <v>2060</v>
      </c>
      <c r="AL3203" t="s">
        <v>2581</v>
      </c>
      <c r="AM3203" s="26" t="s">
        <v>38</v>
      </c>
      <c r="AN3203" t="s">
        <v>2029</v>
      </c>
    </row>
    <row r="3204" spans="1:40" ht="15" hidden="1" thickTop="1" x14ac:dyDescent="0.35">
      <c r="A3204" t="s">
        <v>3747</v>
      </c>
      <c r="B3204" t="s">
        <v>14946</v>
      </c>
      <c r="C3204" t="s">
        <v>4997</v>
      </c>
      <c r="D3204" t="s">
        <v>14947</v>
      </c>
      <c r="E3204" t="s">
        <v>2691</v>
      </c>
      <c r="F3204">
        <v>1</v>
      </c>
      <c r="G3204" t="s">
        <v>2576</v>
      </c>
      <c r="H3204" t="s">
        <v>2577</v>
      </c>
      <c r="I3204" t="s">
        <v>2076</v>
      </c>
      <c r="J3204" t="s">
        <v>2692</v>
      </c>
      <c r="K3204" t="s">
        <v>2635</v>
      </c>
      <c r="L3204" t="s">
        <v>30320</v>
      </c>
      <c r="M3204" t="s">
        <v>2310</v>
      </c>
      <c r="N3204">
        <v>0</v>
      </c>
      <c r="O3204">
        <v>0</v>
      </c>
      <c r="P3204">
        <v>0</v>
      </c>
      <c r="Q3204">
        <v>12480</v>
      </c>
      <c r="R3204">
        <v>0</v>
      </c>
      <c r="S3204">
        <v>0</v>
      </c>
      <c r="T3204">
        <v>0</v>
      </c>
      <c r="U3204">
        <v>0</v>
      </c>
      <c r="V3204">
        <v>0</v>
      </c>
      <c r="W3204">
        <v>0</v>
      </c>
      <c r="X3204">
        <v>0</v>
      </c>
      <c r="Y3204">
        <v>0</v>
      </c>
      <c r="Z3204">
        <v>0</v>
      </c>
      <c r="AA3204">
        <v>0</v>
      </c>
      <c r="AB3204">
        <v>0</v>
      </c>
      <c r="AC3204">
        <v>0</v>
      </c>
      <c r="AD3204">
        <v>0</v>
      </c>
      <c r="AE3204">
        <v>0</v>
      </c>
      <c r="AF3204">
        <v>0</v>
      </c>
      <c r="AG3204" t="s">
        <v>14948</v>
      </c>
      <c r="AH3204" s="21" t="str">
        <f t="shared" si="98"/>
        <v>YK20</v>
      </c>
      <c r="AI3204" s="21">
        <v>230.39999999999998</v>
      </c>
      <c r="AJ3204" s="21">
        <f t="shared" si="99"/>
        <v>100</v>
      </c>
      <c r="AK3204" s="21" t="s">
        <v>2060</v>
      </c>
      <c r="AL3204" t="s">
        <v>2581</v>
      </c>
      <c r="AM3204" s="26" t="s">
        <v>38</v>
      </c>
      <c r="AN3204" t="s">
        <v>2029</v>
      </c>
    </row>
    <row r="3205" spans="1:40" ht="15" hidden="1" thickTop="1" x14ac:dyDescent="0.35">
      <c r="A3205" t="s">
        <v>3752</v>
      </c>
      <c r="B3205" t="s">
        <v>14949</v>
      </c>
      <c r="C3205" t="s">
        <v>5928</v>
      </c>
      <c r="D3205" t="s">
        <v>14950</v>
      </c>
      <c r="E3205" t="s">
        <v>2646</v>
      </c>
      <c r="F3205">
        <v>1</v>
      </c>
      <c r="G3205" t="s">
        <v>2600</v>
      </c>
      <c r="H3205" t="s">
        <v>2577</v>
      </c>
      <c r="I3205" t="s">
        <v>2076</v>
      </c>
      <c r="J3205" t="s">
        <v>2647</v>
      </c>
      <c r="K3205" t="s">
        <v>2602</v>
      </c>
      <c r="L3205" t="s">
        <v>2058</v>
      </c>
      <c r="M3205" t="s">
        <v>2170</v>
      </c>
      <c r="N3205">
        <v>3</v>
      </c>
      <c r="O3205">
        <v>37</v>
      </c>
      <c r="P3205">
        <v>0.24</v>
      </c>
      <c r="Q3205">
        <v>15300</v>
      </c>
      <c r="R3205">
        <v>1</v>
      </c>
      <c r="S3205">
        <v>17</v>
      </c>
      <c r="T3205">
        <v>0.11</v>
      </c>
      <c r="U3205">
        <v>2</v>
      </c>
      <c r="V3205">
        <v>20</v>
      </c>
      <c r="W3205">
        <v>0.13</v>
      </c>
      <c r="X3205">
        <v>0</v>
      </c>
      <c r="Y3205">
        <v>0</v>
      </c>
      <c r="Z3205">
        <v>0</v>
      </c>
      <c r="AA3205">
        <v>0</v>
      </c>
      <c r="AB3205">
        <v>0</v>
      </c>
      <c r="AC3205">
        <v>0</v>
      </c>
      <c r="AD3205">
        <v>0</v>
      </c>
      <c r="AE3205">
        <v>0</v>
      </c>
      <c r="AF3205">
        <v>0</v>
      </c>
      <c r="AG3205" t="s">
        <v>14951</v>
      </c>
      <c r="AH3205" s="21" t="str">
        <f t="shared" si="98"/>
        <v>YK21</v>
      </c>
      <c r="AI3205" s="21">
        <v>216</v>
      </c>
      <c r="AJ3205" s="21">
        <f t="shared" si="99"/>
        <v>99.75816993464052</v>
      </c>
      <c r="AK3205" s="21" t="s">
        <v>2060</v>
      </c>
      <c r="AL3205" t="s">
        <v>2551</v>
      </c>
      <c r="AM3205" s="26" t="s">
        <v>38</v>
      </c>
      <c r="AN3205" t="s">
        <v>2031</v>
      </c>
    </row>
    <row r="3206" spans="1:40" ht="15" hidden="1" thickTop="1" x14ac:dyDescent="0.35">
      <c r="A3206" t="s">
        <v>3756</v>
      </c>
      <c r="B3206" t="s">
        <v>14952</v>
      </c>
      <c r="C3206" t="s">
        <v>5928</v>
      </c>
      <c r="D3206" t="s">
        <v>14953</v>
      </c>
      <c r="E3206" t="s">
        <v>2646</v>
      </c>
      <c r="F3206">
        <v>1</v>
      </c>
      <c r="G3206" t="s">
        <v>2600</v>
      </c>
      <c r="H3206" t="s">
        <v>2577</v>
      </c>
      <c r="I3206" t="s">
        <v>2076</v>
      </c>
      <c r="J3206" t="s">
        <v>2647</v>
      </c>
      <c r="K3206" t="s">
        <v>2602</v>
      </c>
      <c r="L3206" t="s">
        <v>2058</v>
      </c>
      <c r="M3206" t="s">
        <v>2170</v>
      </c>
      <c r="N3206">
        <v>2</v>
      </c>
      <c r="O3206">
        <v>18</v>
      </c>
      <c r="P3206">
        <v>0.12</v>
      </c>
      <c r="Q3206">
        <v>15300</v>
      </c>
      <c r="R3206">
        <v>0</v>
      </c>
      <c r="S3206">
        <v>0</v>
      </c>
      <c r="T3206">
        <v>0</v>
      </c>
      <c r="U3206">
        <v>2</v>
      </c>
      <c r="V3206">
        <v>18</v>
      </c>
      <c r="W3206">
        <v>0.12</v>
      </c>
      <c r="X3206">
        <v>0</v>
      </c>
      <c r="Y3206">
        <v>0</v>
      </c>
      <c r="Z3206">
        <v>0</v>
      </c>
      <c r="AA3206">
        <v>0</v>
      </c>
      <c r="AB3206">
        <v>0</v>
      </c>
      <c r="AC3206">
        <v>0</v>
      </c>
      <c r="AD3206">
        <v>0</v>
      </c>
      <c r="AE3206">
        <v>0</v>
      </c>
      <c r="AF3206">
        <v>0</v>
      </c>
      <c r="AG3206" t="s">
        <v>14954</v>
      </c>
      <c r="AH3206" s="21" t="str">
        <f t="shared" si="98"/>
        <v>YK21</v>
      </c>
      <c r="AI3206" s="21">
        <v>216</v>
      </c>
      <c r="AJ3206" s="21">
        <f t="shared" si="99"/>
        <v>99.882352941176464</v>
      </c>
      <c r="AK3206" s="21" t="s">
        <v>2060</v>
      </c>
      <c r="AL3206" t="s">
        <v>2551</v>
      </c>
      <c r="AM3206" s="26" t="s">
        <v>38</v>
      </c>
      <c r="AN3206" t="s">
        <v>2031</v>
      </c>
    </row>
    <row r="3207" spans="1:40" ht="15" hidden="1" thickTop="1" x14ac:dyDescent="0.35">
      <c r="A3207" t="s">
        <v>3761</v>
      </c>
      <c r="B3207" t="s">
        <v>14955</v>
      </c>
      <c r="C3207" t="s">
        <v>5928</v>
      </c>
      <c r="D3207" t="s">
        <v>14956</v>
      </c>
      <c r="E3207" t="s">
        <v>2646</v>
      </c>
      <c r="F3207">
        <v>1</v>
      </c>
      <c r="G3207" t="s">
        <v>2600</v>
      </c>
      <c r="H3207" t="s">
        <v>2577</v>
      </c>
      <c r="I3207" t="s">
        <v>2076</v>
      </c>
      <c r="J3207" t="s">
        <v>2647</v>
      </c>
      <c r="K3207" t="s">
        <v>2602</v>
      </c>
      <c r="L3207" t="s">
        <v>2058</v>
      </c>
      <c r="M3207" t="s">
        <v>2170</v>
      </c>
      <c r="N3207">
        <v>1</v>
      </c>
      <c r="O3207">
        <v>13</v>
      </c>
      <c r="P3207">
        <v>0.08</v>
      </c>
      <c r="Q3207">
        <v>15300</v>
      </c>
      <c r="R3207">
        <v>1</v>
      </c>
      <c r="S3207">
        <v>13</v>
      </c>
      <c r="T3207">
        <v>0.08</v>
      </c>
      <c r="U3207">
        <v>0</v>
      </c>
      <c r="V3207">
        <v>0</v>
      </c>
      <c r="W3207">
        <v>0</v>
      </c>
      <c r="X3207">
        <v>0</v>
      </c>
      <c r="Y3207">
        <v>0</v>
      </c>
      <c r="Z3207">
        <v>0</v>
      </c>
      <c r="AA3207">
        <v>0</v>
      </c>
      <c r="AB3207">
        <v>0</v>
      </c>
      <c r="AC3207">
        <v>0</v>
      </c>
      <c r="AD3207">
        <v>0</v>
      </c>
      <c r="AE3207">
        <v>0</v>
      </c>
      <c r="AF3207">
        <v>0</v>
      </c>
      <c r="AG3207" t="s">
        <v>14957</v>
      </c>
      <c r="AH3207" s="21" t="str">
        <f t="shared" ref="AH3207:AH3270" si="100">LEFT(AG3207,4)</f>
        <v>YK21</v>
      </c>
      <c r="AI3207" s="21">
        <v>216</v>
      </c>
      <c r="AJ3207" s="21">
        <f t="shared" ref="AJ3207:AJ3270" si="101">100-(O3207/Q3207*100)</f>
        <v>99.915032679738559</v>
      </c>
      <c r="AK3207" s="21" t="s">
        <v>2060</v>
      </c>
      <c r="AL3207" t="s">
        <v>2551</v>
      </c>
      <c r="AM3207" s="26" t="s">
        <v>38</v>
      </c>
      <c r="AN3207" t="s">
        <v>2031</v>
      </c>
    </row>
    <row r="3208" spans="1:40" ht="15" hidden="1" thickTop="1" x14ac:dyDescent="0.35">
      <c r="A3208" t="s">
        <v>3764</v>
      </c>
      <c r="B3208" t="s">
        <v>14958</v>
      </c>
      <c r="C3208" t="s">
        <v>5928</v>
      </c>
      <c r="D3208" t="s">
        <v>14959</v>
      </c>
      <c r="E3208" t="s">
        <v>2646</v>
      </c>
      <c r="F3208">
        <v>1</v>
      </c>
      <c r="G3208" t="s">
        <v>2600</v>
      </c>
      <c r="H3208" t="s">
        <v>2577</v>
      </c>
      <c r="I3208" t="s">
        <v>2076</v>
      </c>
      <c r="J3208" t="s">
        <v>2647</v>
      </c>
      <c r="K3208" t="s">
        <v>2602</v>
      </c>
      <c r="L3208" t="s">
        <v>2058</v>
      </c>
      <c r="M3208" t="s">
        <v>2170</v>
      </c>
      <c r="N3208">
        <v>6</v>
      </c>
      <c r="O3208">
        <v>75</v>
      </c>
      <c r="P3208">
        <v>0.49</v>
      </c>
      <c r="Q3208">
        <v>15300</v>
      </c>
      <c r="R3208">
        <v>1</v>
      </c>
      <c r="S3208">
        <v>20</v>
      </c>
      <c r="T3208">
        <v>0.13</v>
      </c>
      <c r="U3208">
        <v>5</v>
      </c>
      <c r="V3208">
        <v>55</v>
      </c>
      <c r="W3208">
        <v>0.36</v>
      </c>
      <c r="X3208">
        <v>0</v>
      </c>
      <c r="Y3208">
        <v>0</v>
      </c>
      <c r="Z3208">
        <v>0</v>
      </c>
      <c r="AA3208">
        <v>0</v>
      </c>
      <c r="AB3208">
        <v>0</v>
      </c>
      <c r="AC3208">
        <v>0</v>
      </c>
      <c r="AD3208">
        <v>0</v>
      </c>
      <c r="AE3208">
        <v>0</v>
      </c>
      <c r="AF3208">
        <v>0</v>
      </c>
      <c r="AG3208" t="s">
        <v>14960</v>
      </c>
      <c r="AH3208" s="21" t="str">
        <f t="shared" si="100"/>
        <v>YK21</v>
      </c>
      <c r="AI3208" s="21">
        <v>216</v>
      </c>
      <c r="AJ3208" s="21">
        <f t="shared" si="101"/>
        <v>99.509803921568633</v>
      </c>
      <c r="AK3208" s="21" t="s">
        <v>2060</v>
      </c>
      <c r="AL3208" t="s">
        <v>2551</v>
      </c>
      <c r="AM3208" s="26" t="s">
        <v>38</v>
      </c>
      <c r="AN3208" t="s">
        <v>2031</v>
      </c>
    </row>
    <row r="3209" spans="1:40" ht="15" hidden="1" thickTop="1" x14ac:dyDescent="0.35">
      <c r="A3209" t="s">
        <v>3769</v>
      </c>
      <c r="B3209" t="s">
        <v>14961</v>
      </c>
      <c r="C3209" t="s">
        <v>3510</v>
      </c>
      <c r="D3209" t="s">
        <v>14962</v>
      </c>
      <c r="E3209" t="s">
        <v>3028</v>
      </c>
      <c r="F3209">
        <v>1</v>
      </c>
      <c r="G3209" t="s">
        <v>2546</v>
      </c>
      <c r="H3209" t="s">
        <v>2510</v>
      </c>
      <c r="I3209" t="s">
        <v>2057</v>
      </c>
      <c r="J3209" t="s">
        <v>3006</v>
      </c>
      <c r="K3209" t="s">
        <v>3007</v>
      </c>
      <c r="L3209" t="s">
        <v>2058</v>
      </c>
      <c r="M3209" t="s">
        <v>2059</v>
      </c>
      <c r="N3209">
        <v>0</v>
      </c>
      <c r="O3209">
        <v>0</v>
      </c>
      <c r="P3209">
        <v>0</v>
      </c>
      <c r="Q3209">
        <v>24480</v>
      </c>
      <c r="R3209">
        <v>0</v>
      </c>
      <c r="S3209">
        <v>0</v>
      </c>
      <c r="T3209">
        <v>0</v>
      </c>
      <c r="U3209">
        <v>0</v>
      </c>
      <c r="V3209">
        <v>0</v>
      </c>
      <c r="W3209">
        <v>0</v>
      </c>
      <c r="X3209">
        <v>0</v>
      </c>
      <c r="Y3209">
        <v>0</v>
      </c>
      <c r="Z3209">
        <v>0</v>
      </c>
      <c r="AA3209">
        <v>0</v>
      </c>
      <c r="AB3209">
        <v>0</v>
      </c>
      <c r="AC3209">
        <v>0</v>
      </c>
      <c r="AD3209">
        <v>0</v>
      </c>
      <c r="AE3209">
        <v>0</v>
      </c>
      <c r="AF3209">
        <v>0</v>
      </c>
      <c r="AG3209" t="s">
        <v>14963</v>
      </c>
      <c r="AH3209" s="21" t="str">
        <f t="shared" si="100"/>
        <v>YT21</v>
      </c>
      <c r="AI3209" s="21">
        <v>345.36</v>
      </c>
      <c r="AJ3209" s="21">
        <f t="shared" si="101"/>
        <v>100</v>
      </c>
      <c r="AK3209" s="21" t="s">
        <v>2060</v>
      </c>
      <c r="AL3209" t="s">
        <v>2551</v>
      </c>
      <c r="AM3209" s="26" t="s">
        <v>38</v>
      </c>
      <c r="AN3209" t="s">
        <v>2029</v>
      </c>
    </row>
    <row r="3210" spans="1:40" ht="15" hidden="1" thickTop="1" x14ac:dyDescent="0.35">
      <c r="A3210" t="s">
        <v>3775</v>
      </c>
      <c r="B3210" t="s">
        <v>14964</v>
      </c>
      <c r="C3210" t="s">
        <v>3396</v>
      </c>
      <c r="D3210" t="s">
        <v>14965</v>
      </c>
      <c r="E3210" t="s">
        <v>3028</v>
      </c>
      <c r="F3210">
        <v>1</v>
      </c>
      <c r="G3210" t="s">
        <v>2546</v>
      </c>
      <c r="H3210" t="s">
        <v>2510</v>
      </c>
      <c r="I3210" t="s">
        <v>2057</v>
      </c>
      <c r="J3210" t="s">
        <v>3006</v>
      </c>
      <c r="K3210" t="s">
        <v>3007</v>
      </c>
      <c r="L3210" t="s">
        <v>2058</v>
      </c>
      <c r="M3210" t="s">
        <v>2170</v>
      </c>
      <c r="N3210">
        <v>5</v>
      </c>
      <c r="O3210">
        <v>486</v>
      </c>
      <c r="P3210">
        <v>3.18</v>
      </c>
      <c r="Q3210">
        <v>15300</v>
      </c>
      <c r="R3210">
        <v>4</v>
      </c>
      <c r="S3210">
        <v>443</v>
      </c>
      <c r="T3210">
        <v>2.9</v>
      </c>
      <c r="U3210">
        <v>1</v>
      </c>
      <c r="V3210">
        <v>43</v>
      </c>
      <c r="W3210">
        <v>0.28000000000000003</v>
      </c>
      <c r="X3210">
        <v>0</v>
      </c>
      <c r="Y3210">
        <v>0</v>
      </c>
      <c r="Z3210">
        <v>0</v>
      </c>
      <c r="AA3210">
        <v>0</v>
      </c>
      <c r="AB3210">
        <v>0</v>
      </c>
      <c r="AC3210">
        <v>0</v>
      </c>
      <c r="AD3210">
        <v>0</v>
      </c>
      <c r="AE3210">
        <v>0</v>
      </c>
      <c r="AF3210">
        <v>0</v>
      </c>
      <c r="AG3210" t="s">
        <v>14966</v>
      </c>
      <c r="AH3210" s="21" t="str">
        <f t="shared" si="100"/>
        <v>YT21</v>
      </c>
      <c r="AI3210" s="21">
        <v>216</v>
      </c>
      <c r="AJ3210" s="21">
        <f t="shared" si="101"/>
        <v>96.82352941176471</v>
      </c>
      <c r="AK3210" s="21" t="s">
        <v>2063</v>
      </c>
      <c r="AL3210" t="s">
        <v>2551</v>
      </c>
      <c r="AM3210" s="26" t="s">
        <v>38</v>
      </c>
      <c r="AN3210" t="s">
        <v>2033</v>
      </c>
    </row>
    <row r="3211" spans="1:40" ht="15" hidden="1" thickTop="1" x14ac:dyDescent="0.35">
      <c r="A3211" t="s">
        <v>3779</v>
      </c>
      <c r="B3211" t="s">
        <v>14967</v>
      </c>
      <c r="C3211" t="s">
        <v>4306</v>
      </c>
      <c r="D3211" t="s">
        <v>14968</v>
      </c>
      <c r="E3211" t="s">
        <v>3107</v>
      </c>
      <c r="F3211">
        <v>1</v>
      </c>
      <c r="G3211" t="s">
        <v>2509</v>
      </c>
      <c r="H3211" t="s">
        <v>2510</v>
      </c>
      <c r="I3211" t="s">
        <v>2057</v>
      </c>
      <c r="J3211" t="s">
        <v>3408</v>
      </c>
      <c r="K3211" t="s">
        <v>3109</v>
      </c>
      <c r="L3211" t="s">
        <v>2058</v>
      </c>
      <c r="M3211" t="s">
        <v>2170</v>
      </c>
      <c r="N3211">
        <v>1</v>
      </c>
      <c r="O3211">
        <v>112</v>
      </c>
      <c r="P3211">
        <v>0.73</v>
      </c>
      <c r="Q3211">
        <v>15300</v>
      </c>
      <c r="R3211">
        <v>1</v>
      </c>
      <c r="S3211">
        <v>112</v>
      </c>
      <c r="T3211">
        <v>0.73</v>
      </c>
      <c r="U3211">
        <v>0</v>
      </c>
      <c r="V3211">
        <v>0</v>
      </c>
      <c r="W3211">
        <v>0</v>
      </c>
      <c r="X3211">
        <v>0</v>
      </c>
      <c r="Y3211">
        <v>0</v>
      </c>
      <c r="Z3211">
        <v>0</v>
      </c>
      <c r="AA3211">
        <v>0</v>
      </c>
      <c r="AB3211">
        <v>0</v>
      </c>
      <c r="AC3211">
        <v>0</v>
      </c>
      <c r="AD3211">
        <v>0</v>
      </c>
      <c r="AE3211">
        <v>0</v>
      </c>
      <c r="AF3211">
        <v>0</v>
      </c>
      <c r="AG3211" t="s">
        <v>14969</v>
      </c>
      <c r="AH3211" s="21" t="str">
        <f t="shared" si="100"/>
        <v>YT21</v>
      </c>
      <c r="AI3211" s="21">
        <v>216</v>
      </c>
      <c r="AJ3211" s="21">
        <f t="shared" si="101"/>
        <v>99.267973856209153</v>
      </c>
      <c r="AK3211" s="21" t="s">
        <v>2060</v>
      </c>
      <c r="AL3211" t="s">
        <v>3411</v>
      </c>
      <c r="AM3211" s="26" t="s">
        <v>38</v>
      </c>
      <c r="AN3211" t="s">
        <v>2029</v>
      </c>
    </row>
    <row r="3212" spans="1:40" ht="15" hidden="1" thickTop="1" x14ac:dyDescent="0.35">
      <c r="A3212" t="s">
        <v>3784</v>
      </c>
      <c r="B3212" t="s">
        <v>14970</v>
      </c>
      <c r="C3212" t="s">
        <v>4338</v>
      </c>
      <c r="D3212" t="s">
        <v>14971</v>
      </c>
      <c r="E3212" t="s">
        <v>2667</v>
      </c>
      <c r="F3212">
        <v>2</v>
      </c>
      <c r="G3212" t="s">
        <v>2509</v>
      </c>
      <c r="H3212" t="s">
        <v>2510</v>
      </c>
      <c r="I3212" t="s">
        <v>2057</v>
      </c>
      <c r="J3212" t="s">
        <v>4340</v>
      </c>
      <c r="K3212" t="s">
        <v>2669</v>
      </c>
      <c r="L3212" t="s">
        <v>2058</v>
      </c>
      <c r="M3212" t="s">
        <v>2170</v>
      </c>
      <c r="N3212">
        <v>0</v>
      </c>
      <c r="O3212">
        <v>0</v>
      </c>
      <c r="P3212">
        <v>0</v>
      </c>
      <c r="Q3212">
        <v>15300</v>
      </c>
      <c r="R3212">
        <v>0</v>
      </c>
      <c r="S3212">
        <v>0</v>
      </c>
      <c r="T3212">
        <v>0</v>
      </c>
      <c r="U3212">
        <v>0</v>
      </c>
      <c r="V3212">
        <v>0</v>
      </c>
      <c r="W3212">
        <v>0</v>
      </c>
      <c r="X3212">
        <v>0</v>
      </c>
      <c r="Y3212">
        <v>0</v>
      </c>
      <c r="Z3212">
        <v>0</v>
      </c>
      <c r="AA3212">
        <v>0</v>
      </c>
      <c r="AB3212">
        <v>0</v>
      </c>
      <c r="AC3212">
        <v>0</v>
      </c>
      <c r="AD3212">
        <v>0</v>
      </c>
      <c r="AE3212">
        <v>0</v>
      </c>
      <c r="AF3212">
        <v>0</v>
      </c>
      <c r="AG3212" t="s">
        <v>14972</v>
      </c>
      <c r="AH3212" s="21" t="str">
        <f t="shared" si="100"/>
        <v>YT21</v>
      </c>
      <c r="AI3212" s="21">
        <v>216</v>
      </c>
      <c r="AJ3212" s="21">
        <f t="shared" si="101"/>
        <v>100</v>
      </c>
      <c r="AK3212" s="21" t="s">
        <v>2060</v>
      </c>
      <c r="AL3212" t="s">
        <v>2515</v>
      </c>
      <c r="AM3212" s="26" t="s">
        <v>38</v>
      </c>
      <c r="AN3212" t="s">
        <v>2031</v>
      </c>
    </row>
    <row r="3213" spans="1:40" ht="15" hidden="1" thickTop="1" x14ac:dyDescent="0.35">
      <c r="A3213" t="s">
        <v>3789</v>
      </c>
      <c r="B3213" t="s">
        <v>14973</v>
      </c>
      <c r="C3213" t="s">
        <v>12962</v>
      </c>
      <c r="D3213" t="s">
        <v>14974</v>
      </c>
      <c r="E3213" t="s">
        <v>2946</v>
      </c>
      <c r="F3213">
        <v>1</v>
      </c>
      <c r="G3213" t="s">
        <v>2816</v>
      </c>
      <c r="H3213" t="s">
        <v>2620</v>
      </c>
      <c r="I3213" t="s">
        <v>2057</v>
      </c>
      <c r="J3213" t="s">
        <v>3383</v>
      </c>
      <c r="K3213" t="s">
        <v>2818</v>
      </c>
      <c r="L3213" t="s">
        <v>2058</v>
      </c>
      <c r="M3213" t="s">
        <v>2059</v>
      </c>
      <c r="N3213">
        <v>6</v>
      </c>
      <c r="O3213">
        <v>303</v>
      </c>
      <c r="P3213">
        <v>1.24</v>
      </c>
      <c r="Q3213">
        <v>24480</v>
      </c>
      <c r="R3213">
        <v>4</v>
      </c>
      <c r="S3213">
        <v>182</v>
      </c>
      <c r="T3213">
        <v>0.74</v>
      </c>
      <c r="U3213">
        <v>2</v>
      </c>
      <c r="V3213">
        <v>121</v>
      </c>
      <c r="W3213">
        <v>0.49</v>
      </c>
      <c r="X3213">
        <v>0</v>
      </c>
      <c r="Y3213">
        <v>0</v>
      </c>
      <c r="Z3213">
        <v>0</v>
      </c>
      <c r="AA3213">
        <v>0</v>
      </c>
      <c r="AB3213">
        <v>0</v>
      </c>
      <c r="AC3213">
        <v>0</v>
      </c>
      <c r="AD3213">
        <v>0</v>
      </c>
      <c r="AE3213">
        <v>0</v>
      </c>
      <c r="AF3213">
        <v>0</v>
      </c>
      <c r="AG3213" t="s">
        <v>14975</v>
      </c>
      <c r="AH3213" s="21" t="str">
        <f t="shared" si="100"/>
        <v>YT21</v>
      </c>
      <c r="AI3213" s="21">
        <v>345.36</v>
      </c>
      <c r="AJ3213" s="21">
        <f t="shared" si="101"/>
        <v>98.762254901960787</v>
      </c>
      <c r="AK3213" s="21" t="s">
        <v>2063</v>
      </c>
      <c r="AL3213" t="s">
        <v>2949</v>
      </c>
      <c r="AM3213" s="26" t="s">
        <v>38</v>
      </c>
      <c r="AN3213" t="s">
        <v>2031</v>
      </c>
    </row>
    <row r="3214" spans="1:40" ht="15" hidden="1" thickTop="1" x14ac:dyDescent="0.35">
      <c r="A3214" t="s">
        <v>3793</v>
      </c>
      <c r="B3214" t="s">
        <v>14976</v>
      </c>
      <c r="C3214" t="s">
        <v>3172</v>
      </c>
      <c r="D3214" t="s">
        <v>14977</v>
      </c>
      <c r="E3214" t="s">
        <v>3174</v>
      </c>
      <c r="F3214">
        <v>3</v>
      </c>
      <c r="G3214" t="s">
        <v>2682</v>
      </c>
      <c r="H3214" t="s">
        <v>2620</v>
      </c>
      <c r="I3214" t="s">
        <v>2057</v>
      </c>
      <c r="J3214" t="s">
        <v>3175</v>
      </c>
      <c r="K3214" t="s">
        <v>2684</v>
      </c>
      <c r="L3214" t="s">
        <v>2058</v>
      </c>
      <c r="M3214" t="s">
        <v>2059</v>
      </c>
      <c r="N3214">
        <v>1</v>
      </c>
      <c r="O3214">
        <v>68</v>
      </c>
      <c r="P3214">
        <v>0.28000000000000003</v>
      </c>
      <c r="Q3214">
        <v>24480</v>
      </c>
      <c r="R3214">
        <v>0</v>
      </c>
      <c r="S3214">
        <v>0</v>
      </c>
      <c r="T3214">
        <v>0</v>
      </c>
      <c r="U3214">
        <v>1</v>
      </c>
      <c r="V3214">
        <v>68</v>
      </c>
      <c r="W3214">
        <v>0.28000000000000003</v>
      </c>
      <c r="X3214">
        <v>0</v>
      </c>
      <c r="Y3214">
        <v>0</v>
      </c>
      <c r="Z3214">
        <v>0</v>
      </c>
      <c r="AA3214">
        <v>0</v>
      </c>
      <c r="AB3214">
        <v>0</v>
      </c>
      <c r="AC3214">
        <v>0</v>
      </c>
      <c r="AD3214">
        <v>0</v>
      </c>
      <c r="AE3214">
        <v>0</v>
      </c>
      <c r="AF3214">
        <v>0</v>
      </c>
      <c r="AG3214" t="s">
        <v>14978</v>
      </c>
      <c r="AH3214" s="21" t="str">
        <f t="shared" si="100"/>
        <v>YT21</v>
      </c>
      <c r="AI3214" s="21">
        <v>345.36</v>
      </c>
      <c r="AJ3214" s="21">
        <f t="shared" si="101"/>
        <v>99.722222222222229</v>
      </c>
      <c r="AK3214" s="21" t="s">
        <v>2060</v>
      </c>
      <c r="AL3214" t="s">
        <v>3177</v>
      </c>
      <c r="AM3214" s="26" t="s">
        <v>38</v>
      </c>
      <c r="AN3214" t="s">
        <v>2031</v>
      </c>
    </row>
    <row r="3215" spans="1:40" ht="15" hidden="1" thickTop="1" x14ac:dyDescent="0.35">
      <c r="A3215" t="s">
        <v>3799</v>
      </c>
      <c r="B3215" t="s">
        <v>14979</v>
      </c>
      <c r="C3215" t="s">
        <v>5456</v>
      </c>
      <c r="D3215" t="s">
        <v>14980</v>
      </c>
      <c r="E3215" t="s">
        <v>64</v>
      </c>
      <c r="F3215">
        <v>1</v>
      </c>
      <c r="G3215" t="s">
        <v>2524</v>
      </c>
      <c r="H3215" t="s">
        <v>2056</v>
      </c>
      <c r="I3215" t="s">
        <v>2057</v>
      </c>
      <c r="J3215" t="s">
        <v>5458</v>
      </c>
      <c r="K3215" t="s">
        <v>62</v>
      </c>
      <c r="L3215" t="s">
        <v>2058</v>
      </c>
      <c r="M3215" t="s">
        <v>2059</v>
      </c>
      <c r="N3215">
        <v>2</v>
      </c>
      <c r="O3215">
        <v>83</v>
      </c>
      <c r="P3215">
        <v>0.34</v>
      </c>
      <c r="Q3215">
        <v>24480</v>
      </c>
      <c r="R3215">
        <v>1</v>
      </c>
      <c r="S3215">
        <v>22</v>
      </c>
      <c r="T3215">
        <v>0.09</v>
      </c>
      <c r="U3215">
        <v>1</v>
      </c>
      <c r="V3215">
        <v>61</v>
      </c>
      <c r="W3215">
        <v>0.25</v>
      </c>
      <c r="X3215">
        <v>0</v>
      </c>
      <c r="Y3215">
        <v>0</v>
      </c>
      <c r="Z3215">
        <v>0</v>
      </c>
      <c r="AA3215">
        <v>0</v>
      </c>
      <c r="AB3215">
        <v>0</v>
      </c>
      <c r="AC3215">
        <v>0</v>
      </c>
      <c r="AD3215">
        <v>0</v>
      </c>
      <c r="AE3215">
        <v>0</v>
      </c>
      <c r="AF3215">
        <v>0</v>
      </c>
      <c r="AG3215" t="s">
        <v>14981</v>
      </c>
      <c r="AH3215" s="21" t="str">
        <f t="shared" si="100"/>
        <v>YT21</v>
      </c>
      <c r="AI3215" s="21">
        <v>345.36</v>
      </c>
      <c r="AJ3215" s="21">
        <f t="shared" si="101"/>
        <v>99.660947712418306</v>
      </c>
      <c r="AK3215" s="21" t="s">
        <v>2060</v>
      </c>
      <c r="AL3215" t="s">
        <v>2527</v>
      </c>
      <c r="AM3215" s="26" t="s">
        <v>38</v>
      </c>
      <c r="AN3215" t="s">
        <v>2030</v>
      </c>
    </row>
    <row r="3216" spans="1:40" ht="15" hidden="1" thickTop="1" x14ac:dyDescent="0.35">
      <c r="A3216" t="s">
        <v>3803</v>
      </c>
      <c r="B3216" t="s">
        <v>14982</v>
      </c>
      <c r="C3216" t="s">
        <v>4385</v>
      </c>
      <c r="D3216" t="s">
        <v>14983</v>
      </c>
      <c r="E3216" t="s">
        <v>2575</v>
      </c>
      <c r="F3216">
        <v>1</v>
      </c>
      <c r="G3216" t="s">
        <v>2576</v>
      </c>
      <c r="H3216" t="s">
        <v>2577</v>
      </c>
      <c r="I3216" t="s">
        <v>2057</v>
      </c>
      <c r="J3216" t="s">
        <v>2858</v>
      </c>
      <c r="K3216" t="s">
        <v>2742</v>
      </c>
      <c r="L3216" t="s">
        <v>2058</v>
      </c>
      <c r="M3216" t="s">
        <v>2170</v>
      </c>
      <c r="N3216">
        <v>0</v>
      </c>
      <c r="O3216">
        <v>0</v>
      </c>
      <c r="P3216">
        <v>0</v>
      </c>
      <c r="Q3216">
        <v>15300</v>
      </c>
      <c r="R3216">
        <v>0</v>
      </c>
      <c r="S3216">
        <v>0</v>
      </c>
      <c r="T3216">
        <v>0</v>
      </c>
      <c r="U3216">
        <v>0</v>
      </c>
      <c r="V3216">
        <v>0</v>
      </c>
      <c r="W3216">
        <v>0</v>
      </c>
      <c r="X3216">
        <v>0</v>
      </c>
      <c r="Y3216">
        <v>0</v>
      </c>
      <c r="Z3216">
        <v>0</v>
      </c>
      <c r="AA3216">
        <v>0</v>
      </c>
      <c r="AB3216">
        <v>0</v>
      </c>
      <c r="AC3216">
        <v>0</v>
      </c>
      <c r="AD3216">
        <v>0</v>
      </c>
      <c r="AE3216">
        <v>0</v>
      </c>
      <c r="AF3216">
        <v>0</v>
      </c>
      <c r="AG3216" t="s">
        <v>14984</v>
      </c>
      <c r="AH3216" s="21" t="str">
        <f t="shared" si="100"/>
        <v>YT21</v>
      </c>
      <c r="AI3216" s="21">
        <v>216</v>
      </c>
      <c r="AJ3216" s="21">
        <f t="shared" si="101"/>
        <v>100</v>
      </c>
      <c r="AK3216" s="21" t="s">
        <v>2060</v>
      </c>
      <c r="AL3216" t="s">
        <v>2551</v>
      </c>
      <c r="AM3216" s="26" t="s">
        <v>38</v>
      </c>
      <c r="AN3216" t="s">
        <v>2030</v>
      </c>
    </row>
    <row r="3217" spans="1:40" ht="15" hidden="1" thickTop="1" x14ac:dyDescent="0.35">
      <c r="A3217" t="s">
        <v>3807</v>
      </c>
      <c r="B3217" t="s">
        <v>14985</v>
      </c>
      <c r="C3217" t="s">
        <v>7888</v>
      </c>
      <c r="D3217" t="s">
        <v>14986</v>
      </c>
      <c r="E3217" t="s">
        <v>2667</v>
      </c>
      <c r="F3217">
        <v>1</v>
      </c>
      <c r="G3217" t="s">
        <v>2509</v>
      </c>
      <c r="H3217" t="s">
        <v>2510</v>
      </c>
      <c r="I3217" t="s">
        <v>2057</v>
      </c>
      <c r="J3217" t="s">
        <v>2794</v>
      </c>
      <c r="K3217" t="s">
        <v>2669</v>
      </c>
      <c r="L3217" t="s">
        <v>2058</v>
      </c>
      <c r="M3217" t="s">
        <v>2170</v>
      </c>
      <c r="N3217">
        <v>0</v>
      </c>
      <c r="O3217">
        <v>0</v>
      </c>
      <c r="P3217">
        <v>0</v>
      </c>
      <c r="Q3217">
        <v>15300</v>
      </c>
      <c r="R3217">
        <v>0</v>
      </c>
      <c r="S3217">
        <v>0</v>
      </c>
      <c r="T3217">
        <v>0</v>
      </c>
      <c r="U3217">
        <v>0</v>
      </c>
      <c r="V3217">
        <v>0</v>
      </c>
      <c r="W3217">
        <v>0</v>
      </c>
      <c r="X3217">
        <v>0</v>
      </c>
      <c r="Y3217">
        <v>0</v>
      </c>
      <c r="Z3217">
        <v>0</v>
      </c>
      <c r="AA3217">
        <v>0</v>
      </c>
      <c r="AB3217">
        <v>0</v>
      </c>
      <c r="AC3217">
        <v>0</v>
      </c>
      <c r="AD3217">
        <v>0</v>
      </c>
      <c r="AE3217">
        <v>0</v>
      </c>
      <c r="AF3217">
        <v>0</v>
      </c>
      <c r="AG3217" t="s">
        <v>14987</v>
      </c>
      <c r="AH3217" s="21" t="str">
        <f t="shared" si="100"/>
        <v>YT21</v>
      </c>
      <c r="AI3217" s="21">
        <v>216</v>
      </c>
      <c r="AJ3217" s="21">
        <f t="shared" si="101"/>
        <v>100</v>
      </c>
      <c r="AK3217" s="21" t="s">
        <v>2060</v>
      </c>
      <c r="AL3217" t="s">
        <v>2515</v>
      </c>
      <c r="AM3217" s="26" t="s">
        <v>38</v>
      </c>
      <c r="AN3217" t="s">
        <v>2032</v>
      </c>
    </row>
    <row r="3218" spans="1:40" ht="15" hidden="1" thickTop="1" x14ac:dyDescent="0.35">
      <c r="A3218" t="s">
        <v>3812</v>
      </c>
      <c r="B3218" t="s">
        <v>14988</v>
      </c>
      <c r="C3218" t="s">
        <v>3149</v>
      </c>
      <c r="D3218" t="s">
        <v>14989</v>
      </c>
      <c r="E3218" t="s">
        <v>2562</v>
      </c>
      <c r="F3218">
        <v>1</v>
      </c>
      <c r="G3218" t="s">
        <v>2546</v>
      </c>
      <c r="H3218" t="s">
        <v>2510</v>
      </c>
      <c r="I3218" t="s">
        <v>2057</v>
      </c>
      <c r="J3218" t="s">
        <v>2547</v>
      </c>
      <c r="K3218" t="s">
        <v>2548</v>
      </c>
      <c r="L3218" t="s">
        <v>2058</v>
      </c>
      <c r="M3218" t="s">
        <v>11487</v>
      </c>
      <c r="N3218">
        <v>3</v>
      </c>
      <c r="O3218">
        <v>101</v>
      </c>
      <c r="P3218">
        <v>0.66</v>
      </c>
      <c r="Q3218">
        <v>15300</v>
      </c>
      <c r="R3218">
        <v>1</v>
      </c>
      <c r="S3218">
        <v>36</v>
      </c>
      <c r="T3218">
        <v>0.24</v>
      </c>
      <c r="U3218">
        <v>2</v>
      </c>
      <c r="V3218">
        <v>65</v>
      </c>
      <c r="W3218">
        <v>0.42</v>
      </c>
      <c r="X3218">
        <v>0</v>
      </c>
      <c r="Y3218">
        <v>0</v>
      </c>
      <c r="Z3218">
        <v>0</v>
      </c>
      <c r="AA3218">
        <v>0</v>
      </c>
      <c r="AB3218">
        <v>0</v>
      </c>
      <c r="AC3218">
        <v>0</v>
      </c>
      <c r="AD3218">
        <v>0</v>
      </c>
      <c r="AE3218">
        <v>0</v>
      </c>
      <c r="AF3218">
        <v>0</v>
      </c>
      <c r="AG3218" t="s">
        <v>14990</v>
      </c>
      <c r="AH3218" s="21" t="str">
        <f t="shared" si="100"/>
        <v>YT21</v>
      </c>
      <c r="AI3218" s="21">
        <v>216</v>
      </c>
      <c r="AJ3218" s="21">
        <f t="shared" si="101"/>
        <v>99.33986928104575</v>
      </c>
      <c r="AK3218" s="21" t="s">
        <v>2060</v>
      </c>
      <c r="AL3218" t="s">
        <v>2551</v>
      </c>
      <c r="AM3218" s="26" t="s">
        <v>38</v>
      </c>
      <c r="AN3218" t="s">
        <v>2031</v>
      </c>
    </row>
    <row r="3219" spans="1:40" ht="15" hidden="1" thickTop="1" x14ac:dyDescent="0.35">
      <c r="A3219" t="s">
        <v>3816</v>
      </c>
      <c r="B3219" t="s">
        <v>14991</v>
      </c>
      <c r="C3219" t="s">
        <v>3121</v>
      </c>
      <c r="D3219" t="s">
        <v>14992</v>
      </c>
      <c r="E3219" t="s">
        <v>4786</v>
      </c>
      <c r="F3219">
        <v>1</v>
      </c>
      <c r="G3219" t="s">
        <v>2509</v>
      </c>
      <c r="H3219" t="s">
        <v>2510</v>
      </c>
      <c r="I3219" t="s">
        <v>2057</v>
      </c>
      <c r="J3219" t="s">
        <v>3123</v>
      </c>
      <c r="K3219" t="s">
        <v>2513</v>
      </c>
      <c r="L3219" t="s">
        <v>2058</v>
      </c>
      <c r="M3219" t="s">
        <v>2059</v>
      </c>
      <c r="N3219">
        <v>0</v>
      </c>
      <c r="O3219">
        <v>0</v>
      </c>
      <c r="P3219">
        <v>0</v>
      </c>
      <c r="Q3219">
        <v>24480</v>
      </c>
      <c r="R3219">
        <v>0</v>
      </c>
      <c r="S3219">
        <v>0</v>
      </c>
      <c r="T3219">
        <v>0</v>
      </c>
      <c r="U3219">
        <v>0</v>
      </c>
      <c r="V3219">
        <v>0</v>
      </c>
      <c r="W3219">
        <v>0</v>
      </c>
      <c r="X3219">
        <v>0</v>
      </c>
      <c r="Y3219">
        <v>0</v>
      </c>
      <c r="Z3219">
        <v>0</v>
      </c>
      <c r="AA3219">
        <v>0</v>
      </c>
      <c r="AB3219">
        <v>0</v>
      </c>
      <c r="AC3219">
        <v>0</v>
      </c>
      <c r="AD3219">
        <v>0</v>
      </c>
      <c r="AE3219">
        <v>0</v>
      </c>
      <c r="AF3219">
        <v>0</v>
      </c>
      <c r="AG3219" t="s">
        <v>14993</v>
      </c>
      <c r="AH3219" s="21" t="str">
        <f t="shared" si="100"/>
        <v>YT21</v>
      </c>
      <c r="AI3219" s="21">
        <v>345.36</v>
      </c>
      <c r="AJ3219" s="21">
        <f t="shared" si="101"/>
        <v>100</v>
      </c>
      <c r="AK3219" s="21" t="s">
        <v>2060</v>
      </c>
      <c r="AL3219" t="s">
        <v>2515</v>
      </c>
      <c r="AM3219" s="26" t="s">
        <v>38</v>
      </c>
      <c r="AN3219" t="s">
        <v>2031</v>
      </c>
    </row>
    <row r="3220" spans="1:40" ht="15" hidden="1" thickTop="1" x14ac:dyDescent="0.35">
      <c r="A3220" t="s">
        <v>3823</v>
      </c>
      <c r="B3220" t="s">
        <v>14994</v>
      </c>
      <c r="C3220" t="s">
        <v>4992</v>
      </c>
      <c r="D3220" t="s">
        <v>14995</v>
      </c>
      <c r="E3220" t="s">
        <v>2857</v>
      </c>
      <c r="F3220">
        <v>1</v>
      </c>
      <c r="G3220" t="s">
        <v>2576</v>
      </c>
      <c r="H3220" t="s">
        <v>2577</v>
      </c>
      <c r="I3220" t="s">
        <v>2057</v>
      </c>
      <c r="J3220" t="s">
        <v>2858</v>
      </c>
      <c r="K3220" t="s">
        <v>2742</v>
      </c>
      <c r="L3220" t="s">
        <v>2058</v>
      </c>
      <c r="M3220" t="s">
        <v>2163</v>
      </c>
      <c r="N3220">
        <v>1</v>
      </c>
      <c r="O3220">
        <v>85</v>
      </c>
      <c r="P3220">
        <v>0.49</v>
      </c>
      <c r="Q3220">
        <v>17340</v>
      </c>
      <c r="R3220">
        <v>1</v>
      </c>
      <c r="S3220">
        <v>85</v>
      </c>
      <c r="T3220">
        <v>0.49</v>
      </c>
      <c r="U3220">
        <v>0</v>
      </c>
      <c r="V3220">
        <v>0</v>
      </c>
      <c r="W3220">
        <v>0</v>
      </c>
      <c r="X3220">
        <v>0</v>
      </c>
      <c r="Y3220">
        <v>0</v>
      </c>
      <c r="Z3220">
        <v>0</v>
      </c>
      <c r="AA3220">
        <v>0</v>
      </c>
      <c r="AB3220">
        <v>0</v>
      </c>
      <c r="AC3220">
        <v>0</v>
      </c>
      <c r="AD3220">
        <v>0</v>
      </c>
      <c r="AE3220">
        <v>0</v>
      </c>
      <c r="AF3220">
        <v>0</v>
      </c>
      <c r="AG3220" t="s">
        <v>14996</v>
      </c>
      <c r="AH3220" s="21" t="str">
        <f t="shared" si="100"/>
        <v>YT21</v>
      </c>
      <c r="AI3220" s="21">
        <v>244.8</v>
      </c>
      <c r="AJ3220" s="21">
        <f t="shared" si="101"/>
        <v>99.509803921568633</v>
      </c>
      <c r="AK3220" s="21" t="s">
        <v>2060</v>
      </c>
      <c r="AL3220" t="s">
        <v>2551</v>
      </c>
      <c r="AM3220" s="26" t="s">
        <v>38</v>
      </c>
      <c r="AN3220" t="s">
        <v>2032</v>
      </c>
    </row>
    <row r="3221" spans="1:40" ht="15" hidden="1" thickTop="1" x14ac:dyDescent="0.35">
      <c r="A3221" t="s">
        <v>3827</v>
      </c>
      <c r="B3221" t="s">
        <v>14997</v>
      </c>
      <c r="C3221" t="s">
        <v>3498</v>
      </c>
      <c r="D3221" t="s">
        <v>14998</v>
      </c>
      <c r="E3221" t="s">
        <v>2646</v>
      </c>
      <c r="F3221">
        <v>1</v>
      </c>
      <c r="G3221" t="s">
        <v>2600</v>
      </c>
      <c r="H3221" t="s">
        <v>2577</v>
      </c>
      <c r="I3221" t="s">
        <v>2057</v>
      </c>
      <c r="J3221" t="s">
        <v>2647</v>
      </c>
      <c r="K3221" t="s">
        <v>2602</v>
      </c>
      <c r="L3221" t="s">
        <v>2058</v>
      </c>
      <c r="M3221" t="s">
        <v>2170</v>
      </c>
      <c r="N3221">
        <v>0</v>
      </c>
      <c r="O3221">
        <v>0</v>
      </c>
      <c r="P3221">
        <v>0</v>
      </c>
      <c r="Q3221">
        <v>15300</v>
      </c>
      <c r="R3221">
        <v>0</v>
      </c>
      <c r="S3221">
        <v>0</v>
      </c>
      <c r="T3221">
        <v>0</v>
      </c>
      <c r="U3221">
        <v>0</v>
      </c>
      <c r="V3221">
        <v>0</v>
      </c>
      <c r="W3221">
        <v>0</v>
      </c>
      <c r="X3221">
        <v>0</v>
      </c>
      <c r="Y3221">
        <v>0</v>
      </c>
      <c r="Z3221">
        <v>0</v>
      </c>
      <c r="AA3221">
        <v>0</v>
      </c>
      <c r="AB3221">
        <v>0</v>
      </c>
      <c r="AC3221">
        <v>0</v>
      </c>
      <c r="AD3221">
        <v>0</v>
      </c>
      <c r="AE3221">
        <v>0</v>
      </c>
      <c r="AF3221">
        <v>0</v>
      </c>
      <c r="AG3221" t="s">
        <v>14999</v>
      </c>
      <c r="AH3221" s="21" t="str">
        <f t="shared" si="100"/>
        <v>YT21</v>
      </c>
      <c r="AI3221" s="21">
        <v>216</v>
      </c>
      <c r="AJ3221" s="21">
        <f t="shared" si="101"/>
        <v>100</v>
      </c>
      <c r="AK3221" s="21" t="s">
        <v>2060</v>
      </c>
      <c r="AL3221" t="s">
        <v>2551</v>
      </c>
      <c r="AM3221" s="26" t="s">
        <v>38</v>
      </c>
      <c r="AN3221" t="s">
        <v>2030</v>
      </c>
    </row>
    <row r="3222" spans="1:40" ht="15" hidden="1" thickTop="1" x14ac:dyDescent="0.35">
      <c r="A3222" t="s">
        <v>3830</v>
      </c>
      <c r="B3222" t="s">
        <v>15000</v>
      </c>
      <c r="C3222" t="s">
        <v>9339</v>
      </c>
      <c r="D3222" t="s">
        <v>15001</v>
      </c>
      <c r="E3222" t="s">
        <v>2667</v>
      </c>
      <c r="F3222">
        <v>1</v>
      </c>
      <c r="G3222" t="s">
        <v>2509</v>
      </c>
      <c r="H3222" t="s">
        <v>2510</v>
      </c>
      <c r="I3222" t="s">
        <v>2057</v>
      </c>
      <c r="J3222" t="s">
        <v>9341</v>
      </c>
      <c r="K3222" t="s">
        <v>3109</v>
      </c>
      <c r="L3222" t="s">
        <v>2058</v>
      </c>
      <c r="M3222" t="s">
        <v>2982</v>
      </c>
      <c r="N3222">
        <v>2</v>
      </c>
      <c r="O3222">
        <v>50</v>
      </c>
      <c r="P3222">
        <v>0.35</v>
      </c>
      <c r="Q3222">
        <v>14280</v>
      </c>
      <c r="R3222">
        <v>0</v>
      </c>
      <c r="S3222">
        <v>0</v>
      </c>
      <c r="T3222">
        <v>0</v>
      </c>
      <c r="U3222">
        <v>2</v>
      </c>
      <c r="V3222">
        <v>50</v>
      </c>
      <c r="W3222">
        <v>0.35</v>
      </c>
      <c r="X3222">
        <v>0</v>
      </c>
      <c r="Y3222">
        <v>0</v>
      </c>
      <c r="Z3222">
        <v>0</v>
      </c>
      <c r="AA3222">
        <v>0</v>
      </c>
      <c r="AB3222">
        <v>0</v>
      </c>
      <c r="AC3222">
        <v>0</v>
      </c>
      <c r="AD3222">
        <v>0</v>
      </c>
      <c r="AE3222">
        <v>0</v>
      </c>
      <c r="AF3222">
        <v>0</v>
      </c>
      <c r="AG3222" t="s">
        <v>15002</v>
      </c>
      <c r="AH3222" s="21" t="str">
        <f t="shared" si="100"/>
        <v>YT21</v>
      </c>
      <c r="AI3222" s="21">
        <v>201.59999999999997</v>
      </c>
      <c r="AJ3222" s="21">
        <f t="shared" si="101"/>
        <v>99.649859943977589</v>
      </c>
      <c r="AK3222" s="21" t="s">
        <v>2060</v>
      </c>
      <c r="AL3222" t="s">
        <v>2515</v>
      </c>
      <c r="AM3222" s="26" t="s">
        <v>38</v>
      </c>
      <c r="AN3222" t="s">
        <v>2029</v>
      </c>
    </row>
    <row r="3223" spans="1:40" ht="15" hidden="1" thickTop="1" x14ac:dyDescent="0.35">
      <c r="A3223" t="s">
        <v>3833</v>
      </c>
      <c r="B3223" t="s">
        <v>15003</v>
      </c>
      <c r="C3223" t="s">
        <v>9595</v>
      </c>
      <c r="D3223" t="s">
        <v>15004</v>
      </c>
      <c r="E3223" t="s">
        <v>2667</v>
      </c>
      <c r="F3223">
        <v>1</v>
      </c>
      <c r="G3223" t="s">
        <v>2509</v>
      </c>
      <c r="H3223" t="s">
        <v>2510</v>
      </c>
      <c r="I3223" t="s">
        <v>2057</v>
      </c>
      <c r="J3223" t="s">
        <v>3168</v>
      </c>
      <c r="K3223" t="s">
        <v>2669</v>
      </c>
      <c r="L3223" t="s">
        <v>2058</v>
      </c>
      <c r="M3223" t="s">
        <v>2059</v>
      </c>
      <c r="N3223">
        <v>4</v>
      </c>
      <c r="O3223">
        <v>162</v>
      </c>
      <c r="P3223">
        <v>0.66</v>
      </c>
      <c r="Q3223">
        <v>24480</v>
      </c>
      <c r="R3223">
        <v>2</v>
      </c>
      <c r="S3223">
        <v>81</v>
      </c>
      <c r="T3223">
        <v>0.33</v>
      </c>
      <c r="U3223">
        <v>2</v>
      </c>
      <c r="V3223">
        <v>81</v>
      </c>
      <c r="W3223">
        <v>0.33</v>
      </c>
      <c r="X3223">
        <v>0</v>
      </c>
      <c r="Y3223">
        <v>0</v>
      </c>
      <c r="Z3223">
        <v>0</v>
      </c>
      <c r="AA3223">
        <v>0</v>
      </c>
      <c r="AB3223">
        <v>0</v>
      </c>
      <c r="AC3223">
        <v>0</v>
      </c>
      <c r="AD3223">
        <v>0</v>
      </c>
      <c r="AE3223">
        <v>0</v>
      </c>
      <c r="AF3223">
        <v>0</v>
      </c>
      <c r="AG3223" t="s">
        <v>15005</v>
      </c>
      <c r="AH3223" s="21" t="str">
        <f t="shared" si="100"/>
        <v>YT21</v>
      </c>
      <c r="AI3223" s="21">
        <v>345.36</v>
      </c>
      <c r="AJ3223" s="21">
        <f t="shared" si="101"/>
        <v>99.338235294117652</v>
      </c>
      <c r="AK3223" s="21" t="s">
        <v>2060</v>
      </c>
      <c r="AL3223" t="s">
        <v>2515</v>
      </c>
      <c r="AM3223" s="26" t="s">
        <v>38</v>
      </c>
      <c r="AN3223" t="s">
        <v>2032</v>
      </c>
    </row>
    <row r="3224" spans="1:40" ht="15" hidden="1" thickTop="1" x14ac:dyDescent="0.35">
      <c r="A3224" t="s">
        <v>3836</v>
      </c>
      <c r="B3224" t="s">
        <v>15006</v>
      </c>
      <c r="C3224" t="s">
        <v>3786</v>
      </c>
      <c r="D3224" t="s">
        <v>15007</v>
      </c>
      <c r="E3224" t="s">
        <v>2667</v>
      </c>
      <c r="F3224">
        <v>1</v>
      </c>
      <c r="G3224" t="s">
        <v>2509</v>
      </c>
      <c r="H3224" t="s">
        <v>2510</v>
      </c>
      <c r="I3224" t="s">
        <v>2057</v>
      </c>
      <c r="J3224" t="s">
        <v>2794</v>
      </c>
      <c r="K3224" t="s">
        <v>2669</v>
      </c>
      <c r="L3224" t="s">
        <v>2058</v>
      </c>
      <c r="M3224" t="s">
        <v>3044</v>
      </c>
      <c r="N3224">
        <v>0</v>
      </c>
      <c r="O3224">
        <v>0</v>
      </c>
      <c r="P3224">
        <v>0</v>
      </c>
      <c r="Q3224">
        <v>12240</v>
      </c>
      <c r="R3224">
        <v>0</v>
      </c>
      <c r="S3224">
        <v>0</v>
      </c>
      <c r="T3224">
        <v>0</v>
      </c>
      <c r="U3224">
        <v>0</v>
      </c>
      <c r="V3224">
        <v>0</v>
      </c>
      <c r="W3224">
        <v>0</v>
      </c>
      <c r="X3224">
        <v>0</v>
      </c>
      <c r="Y3224">
        <v>0</v>
      </c>
      <c r="Z3224">
        <v>0</v>
      </c>
      <c r="AA3224">
        <v>0</v>
      </c>
      <c r="AB3224">
        <v>0</v>
      </c>
      <c r="AC3224">
        <v>0</v>
      </c>
      <c r="AD3224">
        <v>0</v>
      </c>
      <c r="AE3224">
        <v>0</v>
      </c>
      <c r="AF3224">
        <v>0</v>
      </c>
      <c r="AG3224" t="s">
        <v>15008</v>
      </c>
      <c r="AH3224" s="21" t="str">
        <f t="shared" si="100"/>
        <v>YT21</v>
      </c>
      <c r="AI3224" s="21">
        <v>172.79999999999995</v>
      </c>
      <c r="AJ3224" s="21">
        <f t="shared" si="101"/>
        <v>100</v>
      </c>
      <c r="AK3224" s="21" t="s">
        <v>2060</v>
      </c>
      <c r="AL3224" t="s">
        <v>2515</v>
      </c>
      <c r="AM3224" s="26" t="s">
        <v>38</v>
      </c>
      <c r="AN3224" t="s">
        <v>2029</v>
      </c>
    </row>
    <row r="3225" spans="1:40" ht="15" hidden="1" thickTop="1" x14ac:dyDescent="0.35">
      <c r="A3225" t="s">
        <v>3840</v>
      </c>
      <c r="B3225" t="s">
        <v>15009</v>
      </c>
      <c r="C3225" t="s">
        <v>4997</v>
      </c>
      <c r="D3225" t="s">
        <v>15010</v>
      </c>
      <c r="E3225" t="s">
        <v>2691</v>
      </c>
      <c r="F3225">
        <v>1</v>
      </c>
      <c r="G3225" t="s">
        <v>2576</v>
      </c>
      <c r="H3225" t="s">
        <v>2577</v>
      </c>
      <c r="I3225" t="s">
        <v>2076</v>
      </c>
      <c r="J3225" t="s">
        <v>2692</v>
      </c>
      <c r="K3225" t="s">
        <v>2635</v>
      </c>
      <c r="L3225" t="s">
        <v>30320</v>
      </c>
      <c r="M3225" t="s">
        <v>2310</v>
      </c>
      <c r="N3225">
        <v>0</v>
      </c>
      <c r="O3225">
        <v>0</v>
      </c>
      <c r="P3225">
        <v>0</v>
      </c>
      <c r="Q3225">
        <v>12480</v>
      </c>
      <c r="R3225">
        <v>0</v>
      </c>
      <c r="S3225">
        <v>0</v>
      </c>
      <c r="T3225">
        <v>0</v>
      </c>
      <c r="U3225">
        <v>0</v>
      </c>
      <c r="V3225">
        <v>0</v>
      </c>
      <c r="W3225">
        <v>0</v>
      </c>
      <c r="X3225">
        <v>0</v>
      </c>
      <c r="Y3225">
        <v>0</v>
      </c>
      <c r="Z3225">
        <v>0</v>
      </c>
      <c r="AA3225">
        <v>0</v>
      </c>
      <c r="AB3225">
        <v>0</v>
      </c>
      <c r="AC3225">
        <v>0</v>
      </c>
      <c r="AD3225">
        <v>0</v>
      </c>
      <c r="AE3225">
        <v>0</v>
      </c>
      <c r="AF3225">
        <v>0</v>
      </c>
      <c r="AG3225" t="s">
        <v>15011</v>
      </c>
      <c r="AH3225" s="21" t="str">
        <f t="shared" si="100"/>
        <v>YK20</v>
      </c>
      <c r="AI3225" s="21">
        <v>230.39999999999998</v>
      </c>
      <c r="AJ3225" s="21">
        <f t="shared" si="101"/>
        <v>100</v>
      </c>
      <c r="AK3225" s="21" t="s">
        <v>2060</v>
      </c>
      <c r="AL3225" t="s">
        <v>2581</v>
      </c>
      <c r="AM3225" s="26" t="s">
        <v>38</v>
      </c>
      <c r="AN3225" t="s">
        <v>2029</v>
      </c>
    </row>
    <row r="3226" spans="1:40" ht="15" hidden="1" thickTop="1" x14ac:dyDescent="0.35">
      <c r="A3226" t="s">
        <v>3843</v>
      </c>
      <c r="B3226" t="s">
        <v>15012</v>
      </c>
      <c r="C3226" t="s">
        <v>4997</v>
      </c>
      <c r="D3226" t="s">
        <v>15013</v>
      </c>
      <c r="E3226" t="s">
        <v>2691</v>
      </c>
      <c r="F3226">
        <v>1</v>
      </c>
      <c r="G3226" t="s">
        <v>2576</v>
      </c>
      <c r="H3226" t="s">
        <v>2577</v>
      </c>
      <c r="I3226" t="s">
        <v>2076</v>
      </c>
      <c r="J3226" t="s">
        <v>2692</v>
      </c>
      <c r="K3226" t="s">
        <v>2635</v>
      </c>
      <c r="L3226" t="s">
        <v>30320</v>
      </c>
      <c r="M3226" t="s">
        <v>2310</v>
      </c>
      <c r="N3226">
        <v>0</v>
      </c>
      <c r="O3226">
        <v>0</v>
      </c>
      <c r="P3226">
        <v>0</v>
      </c>
      <c r="Q3226">
        <v>12480</v>
      </c>
      <c r="R3226">
        <v>0</v>
      </c>
      <c r="S3226">
        <v>0</v>
      </c>
      <c r="T3226">
        <v>0</v>
      </c>
      <c r="U3226">
        <v>0</v>
      </c>
      <c r="V3226">
        <v>0</v>
      </c>
      <c r="W3226">
        <v>0</v>
      </c>
      <c r="X3226">
        <v>0</v>
      </c>
      <c r="Y3226">
        <v>0</v>
      </c>
      <c r="Z3226">
        <v>0</v>
      </c>
      <c r="AA3226">
        <v>0</v>
      </c>
      <c r="AB3226">
        <v>0</v>
      </c>
      <c r="AC3226">
        <v>0</v>
      </c>
      <c r="AD3226">
        <v>0</v>
      </c>
      <c r="AE3226">
        <v>0</v>
      </c>
      <c r="AF3226">
        <v>0</v>
      </c>
      <c r="AG3226" t="s">
        <v>15014</v>
      </c>
      <c r="AH3226" s="21" t="str">
        <f t="shared" si="100"/>
        <v>YK20</v>
      </c>
      <c r="AI3226" s="21">
        <v>230.39999999999998</v>
      </c>
      <c r="AJ3226" s="21">
        <f t="shared" si="101"/>
        <v>100</v>
      </c>
      <c r="AK3226" s="21" t="s">
        <v>2060</v>
      </c>
      <c r="AL3226" t="s">
        <v>2581</v>
      </c>
      <c r="AM3226" s="26" t="s">
        <v>38</v>
      </c>
      <c r="AN3226" t="s">
        <v>2029</v>
      </c>
    </row>
    <row r="3227" spans="1:40" ht="15" hidden="1" thickTop="1" x14ac:dyDescent="0.35">
      <c r="A3227" t="s">
        <v>3848</v>
      </c>
      <c r="B3227" t="s">
        <v>15015</v>
      </c>
      <c r="C3227" t="s">
        <v>5084</v>
      </c>
      <c r="D3227" t="s">
        <v>15016</v>
      </c>
      <c r="E3227" t="s">
        <v>3005</v>
      </c>
      <c r="F3227">
        <v>1</v>
      </c>
      <c r="G3227" t="s">
        <v>2546</v>
      </c>
      <c r="H3227" t="s">
        <v>2510</v>
      </c>
      <c r="I3227" t="s">
        <v>2057</v>
      </c>
      <c r="J3227" t="s">
        <v>3711</v>
      </c>
      <c r="K3227" t="s">
        <v>2548</v>
      </c>
      <c r="L3227" t="s">
        <v>2058</v>
      </c>
      <c r="M3227" t="s">
        <v>2170</v>
      </c>
      <c r="N3227">
        <v>3</v>
      </c>
      <c r="O3227">
        <v>79</v>
      </c>
      <c r="P3227">
        <v>0.52</v>
      </c>
      <c r="Q3227">
        <v>15300</v>
      </c>
      <c r="R3227">
        <v>3</v>
      </c>
      <c r="S3227">
        <v>79</v>
      </c>
      <c r="T3227">
        <v>0.52</v>
      </c>
      <c r="U3227">
        <v>0</v>
      </c>
      <c r="V3227">
        <v>0</v>
      </c>
      <c r="W3227">
        <v>0</v>
      </c>
      <c r="X3227">
        <v>0</v>
      </c>
      <c r="Y3227">
        <v>0</v>
      </c>
      <c r="Z3227">
        <v>0</v>
      </c>
      <c r="AA3227">
        <v>0</v>
      </c>
      <c r="AB3227">
        <v>0</v>
      </c>
      <c r="AC3227">
        <v>0</v>
      </c>
      <c r="AD3227">
        <v>0</v>
      </c>
      <c r="AE3227">
        <v>0</v>
      </c>
      <c r="AF3227">
        <v>0</v>
      </c>
      <c r="AG3227" t="s">
        <v>15017</v>
      </c>
      <c r="AH3227" s="21" t="str">
        <f t="shared" si="100"/>
        <v>YT21</v>
      </c>
      <c r="AI3227" s="21">
        <v>216</v>
      </c>
      <c r="AJ3227" s="21">
        <f t="shared" si="101"/>
        <v>99.48366013071896</v>
      </c>
      <c r="AK3227" s="21" t="s">
        <v>2060</v>
      </c>
      <c r="AL3227" t="s">
        <v>2551</v>
      </c>
      <c r="AM3227" s="26" t="s">
        <v>38</v>
      </c>
      <c r="AN3227" t="s">
        <v>2030</v>
      </c>
    </row>
    <row r="3228" spans="1:40" ht="15" hidden="1" thickTop="1" x14ac:dyDescent="0.35">
      <c r="A3228" t="s">
        <v>3852</v>
      </c>
      <c r="B3228" t="s">
        <v>15018</v>
      </c>
      <c r="C3228" t="s">
        <v>4585</v>
      </c>
      <c r="D3228" t="s">
        <v>15019</v>
      </c>
      <c r="E3228" t="s">
        <v>3407</v>
      </c>
      <c r="F3228">
        <v>2</v>
      </c>
      <c r="G3228" t="s">
        <v>2509</v>
      </c>
      <c r="H3228" t="s">
        <v>2510</v>
      </c>
      <c r="I3228" t="s">
        <v>2057</v>
      </c>
      <c r="J3228" t="s">
        <v>3408</v>
      </c>
      <c r="K3228" t="s">
        <v>3109</v>
      </c>
      <c r="L3228" t="s">
        <v>2058</v>
      </c>
      <c r="M3228" t="s">
        <v>2310</v>
      </c>
      <c r="N3228">
        <v>0</v>
      </c>
      <c r="O3228">
        <v>0</v>
      </c>
      <c r="P3228">
        <v>0</v>
      </c>
      <c r="Q3228">
        <v>16320</v>
      </c>
      <c r="R3228">
        <v>0</v>
      </c>
      <c r="S3228">
        <v>0</v>
      </c>
      <c r="T3228">
        <v>0</v>
      </c>
      <c r="U3228">
        <v>0</v>
      </c>
      <c r="V3228">
        <v>0</v>
      </c>
      <c r="W3228">
        <v>0</v>
      </c>
      <c r="X3228">
        <v>0</v>
      </c>
      <c r="Y3228">
        <v>0</v>
      </c>
      <c r="Z3228">
        <v>0</v>
      </c>
      <c r="AA3228">
        <v>0</v>
      </c>
      <c r="AB3228">
        <v>0</v>
      </c>
      <c r="AC3228">
        <v>0</v>
      </c>
      <c r="AD3228">
        <v>0</v>
      </c>
      <c r="AE3228">
        <v>0</v>
      </c>
      <c r="AF3228">
        <v>0</v>
      </c>
      <c r="AG3228" t="s">
        <v>15020</v>
      </c>
      <c r="AH3228" s="21" t="str">
        <f t="shared" si="100"/>
        <v>YT21</v>
      </c>
      <c r="AI3228" s="21">
        <v>230.39999999999998</v>
      </c>
      <c r="AJ3228" s="21">
        <f t="shared" si="101"/>
        <v>100</v>
      </c>
      <c r="AK3228" s="21" t="s">
        <v>2060</v>
      </c>
      <c r="AL3228" t="s">
        <v>3411</v>
      </c>
      <c r="AM3228" s="26" t="s">
        <v>38</v>
      </c>
      <c r="AN3228" t="s">
        <v>2029</v>
      </c>
    </row>
    <row r="3229" spans="1:40" ht="15" hidden="1" thickTop="1" x14ac:dyDescent="0.35">
      <c r="A3229" t="s">
        <v>3855</v>
      </c>
      <c r="B3229" t="s">
        <v>15021</v>
      </c>
      <c r="C3229" t="s">
        <v>4585</v>
      </c>
      <c r="D3229" t="s">
        <v>15022</v>
      </c>
      <c r="E3229" t="s">
        <v>3407</v>
      </c>
      <c r="F3229">
        <v>1</v>
      </c>
      <c r="G3229" t="s">
        <v>2509</v>
      </c>
      <c r="H3229" t="s">
        <v>2510</v>
      </c>
      <c r="I3229" t="s">
        <v>2057</v>
      </c>
      <c r="J3229" t="s">
        <v>3408</v>
      </c>
      <c r="K3229" t="s">
        <v>3109</v>
      </c>
      <c r="L3229" t="s">
        <v>2058</v>
      </c>
      <c r="M3229" t="s">
        <v>2170</v>
      </c>
      <c r="N3229">
        <v>1</v>
      </c>
      <c r="O3229">
        <v>57</v>
      </c>
      <c r="P3229">
        <v>0.37</v>
      </c>
      <c r="Q3229">
        <v>15300</v>
      </c>
      <c r="R3229">
        <v>0</v>
      </c>
      <c r="S3229">
        <v>0</v>
      </c>
      <c r="T3229">
        <v>0</v>
      </c>
      <c r="U3229">
        <v>1</v>
      </c>
      <c r="V3229">
        <v>57</v>
      </c>
      <c r="W3229">
        <v>0.37</v>
      </c>
      <c r="X3229">
        <v>0</v>
      </c>
      <c r="Y3229">
        <v>0</v>
      </c>
      <c r="Z3229">
        <v>0</v>
      </c>
      <c r="AA3229">
        <v>0</v>
      </c>
      <c r="AB3229">
        <v>0</v>
      </c>
      <c r="AC3229">
        <v>0</v>
      </c>
      <c r="AD3229">
        <v>0</v>
      </c>
      <c r="AE3229">
        <v>0</v>
      </c>
      <c r="AF3229">
        <v>0</v>
      </c>
      <c r="AG3229" t="s">
        <v>15023</v>
      </c>
      <c r="AH3229" s="21" t="str">
        <f t="shared" si="100"/>
        <v>YT21</v>
      </c>
      <c r="AI3229" s="21">
        <v>216</v>
      </c>
      <c r="AJ3229" s="21">
        <f t="shared" si="101"/>
        <v>99.627450980392155</v>
      </c>
      <c r="AK3229" s="21" t="s">
        <v>2060</v>
      </c>
      <c r="AL3229" t="s">
        <v>3411</v>
      </c>
      <c r="AM3229" s="26" t="s">
        <v>38</v>
      </c>
      <c r="AN3229" t="s">
        <v>2031</v>
      </c>
    </row>
    <row r="3230" spans="1:40" ht="15" hidden="1" thickTop="1" x14ac:dyDescent="0.35">
      <c r="A3230" t="s">
        <v>3860</v>
      </c>
      <c r="B3230" t="s">
        <v>15024</v>
      </c>
      <c r="C3230" t="s">
        <v>2786</v>
      </c>
      <c r="D3230" t="s">
        <v>15025</v>
      </c>
      <c r="E3230" t="s">
        <v>2780</v>
      </c>
      <c r="F3230">
        <v>4</v>
      </c>
      <c r="G3230" t="s">
        <v>2609</v>
      </c>
      <c r="H3230" t="s">
        <v>2577</v>
      </c>
      <c r="I3230" t="s">
        <v>2076</v>
      </c>
      <c r="J3230" t="s">
        <v>2781</v>
      </c>
      <c r="K3230" t="s">
        <v>2765</v>
      </c>
      <c r="L3230" t="s">
        <v>2058</v>
      </c>
      <c r="M3230" t="s">
        <v>2170</v>
      </c>
      <c r="N3230">
        <v>11</v>
      </c>
      <c r="O3230">
        <v>424</v>
      </c>
      <c r="P3230">
        <v>2.77</v>
      </c>
      <c r="Q3230">
        <v>15300</v>
      </c>
      <c r="R3230">
        <v>6</v>
      </c>
      <c r="S3230">
        <v>210</v>
      </c>
      <c r="T3230">
        <v>1.37</v>
      </c>
      <c r="U3230">
        <v>5</v>
      </c>
      <c r="V3230">
        <v>214</v>
      </c>
      <c r="W3230">
        <v>1.4</v>
      </c>
      <c r="X3230">
        <v>0</v>
      </c>
      <c r="Y3230">
        <v>0</v>
      </c>
      <c r="Z3230">
        <v>0</v>
      </c>
      <c r="AA3230">
        <v>0</v>
      </c>
      <c r="AB3230">
        <v>0</v>
      </c>
      <c r="AC3230">
        <v>0</v>
      </c>
      <c r="AD3230">
        <v>0</v>
      </c>
      <c r="AE3230">
        <v>0</v>
      </c>
      <c r="AF3230">
        <v>0</v>
      </c>
      <c r="AG3230" t="s">
        <v>15026</v>
      </c>
      <c r="AH3230" s="21" t="str">
        <f t="shared" si="100"/>
        <v>YK20</v>
      </c>
      <c r="AI3230" s="21">
        <v>216</v>
      </c>
      <c r="AJ3230" s="21">
        <f t="shared" si="101"/>
        <v>97.228758169934636</v>
      </c>
      <c r="AK3230" s="21" t="s">
        <v>2063</v>
      </c>
      <c r="AL3230" t="s">
        <v>2613</v>
      </c>
      <c r="AM3230" s="26" t="s">
        <v>38</v>
      </c>
      <c r="AN3230" t="s">
        <v>2031</v>
      </c>
    </row>
    <row r="3231" spans="1:40" ht="15" hidden="1" thickTop="1" x14ac:dyDescent="0.35">
      <c r="A3231" t="s">
        <v>3863</v>
      </c>
      <c r="B3231" t="s">
        <v>15027</v>
      </c>
      <c r="C3231" t="s">
        <v>4185</v>
      </c>
      <c r="D3231" t="s">
        <v>15028</v>
      </c>
      <c r="E3231" t="s">
        <v>2780</v>
      </c>
      <c r="F3231">
        <v>1</v>
      </c>
      <c r="G3231" t="s">
        <v>2609</v>
      </c>
      <c r="H3231" t="s">
        <v>2577</v>
      </c>
      <c r="I3231" t="s">
        <v>2076</v>
      </c>
      <c r="J3231" t="s">
        <v>2781</v>
      </c>
      <c r="K3231" t="s">
        <v>2765</v>
      </c>
      <c r="L3231" t="s">
        <v>2058</v>
      </c>
      <c r="M3231" t="s">
        <v>2170</v>
      </c>
      <c r="N3231">
        <v>4</v>
      </c>
      <c r="O3231">
        <v>114</v>
      </c>
      <c r="P3231">
        <v>0.75</v>
      </c>
      <c r="Q3231">
        <v>15300</v>
      </c>
      <c r="R3231">
        <v>3</v>
      </c>
      <c r="S3231">
        <v>84</v>
      </c>
      <c r="T3231">
        <v>0.55000000000000004</v>
      </c>
      <c r="U3231">
        <v>1</v>
      </c>
      <c r="V3231">
        <v>30</v>
      </c>
      <c r="W3231">
        <v>0.2</v>
      </c>
      <c r="X3231">
        <v>0</v>
      </c>
      <c r="Y3231">
        <v>0</v>
      </c>
      <c r="Z3231">
        <v>0</v>
      </c>
      <c r="AA3231">
        <v>0</v>
      </c>
      <c r="AB3231">
        <v>0</v>
      </c>
      <c r="AC3231">
        <v>0</v>
      </c>
      <c r="AD3231">
        <v>0</v>
      </c>
      <c r="AE3231">
        <v>0</v>
      </c>
      <c r="AF3231">
        <v>0</v>
      </c>
      <c r="AG3231" t="s">
        <v>15029</v>
      </c>
      <c r="AH3231" s="21" t="str">
        <f t="shared" si="100"/>
        <v>YK21</v>
      </c>
      <c r="AI3231" s="21">
        <v>216</v>
      </c>
      <c r="AJ3231" s="21">
        <f t="shared" si="101"/>
        <v>99.254901960784309</v>
      </c>
      <c r="AK3231" s="21" t="s">
        <v>2060</v>
      </c>
      <c r="AL3231" t="s">
        <v>2613</v>
      </c>
      <c r="AM3231" s="26" t="s">
        <v>38</v>
      </c>
      <c r="AN3231" t="s">
        <v>2031</v>
      </c>
    </row>
    <row r="3232" spans="1:40" ht="15" hidden="1" thickTop="1" x14ac:dyDescent="0.35">
      <c r="A3232" t="s">
        <v>3868</v>
      </c>
      <c r="B3232" t="s">
        <v>15030</v>
      </c>
      <c r="C3232" t="s">
        <v>4185</v>
      </c>
      <c r="D3232" t="s">
        <v>15028</v>
      </c>
      <c r="E3232" t="s">
        <v>2780</v>
      </c>
      <c r="F3232">
        <v>1</v>
      </c>
      <c r="G3232" t="s">
        <v>2609</v>
      </c>
      <c r="H3232" t="s">
        <v>2577</v>
      </c>
      <c r="I3232" t="s">
        <v>2076</v>
      </c>
      <c r="J3232" t="s">
        <v>2781</v>
      </c>
      <c r="K3232" t="s">
        <v>2765</v>
      </c>
      <c r="L3232" t="s">
        <v>2058</v>
      </c>
      <c r="M3232" t="s">
        <v>2170</v>
      </c>
      <c r="N3232">
        <v>1</v>
      </c>
      <c r="O3232">
        <v>35</v>
      </c>
      <c r="P3232">
        <v>0.23</v>
      </c>
      <c r="Q3232">
        <v>15300</v>
      </c>
      <c r="R3232">
        <v>0</v>
      </c>
      <c r="S3232">
        <v>0</v>
      </c>
      <c r="T3232">
        <v>0</v>
      </c>
      <c r="U3232">
        <v>1</v>
      </c>
      <c r="V3232">
        <v>35</v>
      </c>
      <c r="W3232">
        <v>0.23</v>
      </c>
      <c r="X3232">
        <v>0</v>
      </c>
      <c r="Y3232">
        <v>0</v>
      </c>
      <c r="Z3232">
        <v>0</v>
      </c>
      <c r="AA3232">
        <v>0</v>
      </c>
      <c r="AB3232">
        <v>0</v>
      </c>
      <c r="AC3232">
        <v>0</v>
      </c>
      <c r="AD3232">
        <v>0</v>
      </c>
      <c r="AE3232">
        <v>0</v>
      </c>
      <c r="AF3232">
        <v>0</v>
      </c>
      <c r="AG3232" t="s">
        <v>15031</v>
      </c>
      <c r="AH3232" s="21" t="str">
        <f t="shared" si="100"/>
        <v>YK21</v>
      </c>
      <c r="AI3232" s="21">
        <v>216</v>
      </c>
      <c r="AJ3232" s="21">
        <f t="shared" si="101"/>
        <v>99.771241830065364</v>
      </c>
      <c r="AK3232" s="21" t="s">
        <v>2060</v>
      </c>
      <c r="AL3232" t="s">
        <v>2613</v>
      </c>
      <c r="AM3232" s="26" t="s">
        <v>38</v>
      </c>
      <c r="AN3232" t="s">
        <v>2031</v>
      </c>
    </row>
    <row r="3233" spans="1:40" ht="15" hidden="1" thickTop="1" x14ac:dyDescent="0.35">
      <c r="A3233" t="s">
        <v>3872</v>
      </c>
      <c r="B3233" t="s">
        <v>15032</v>
      </c>
      <c r="C3233" t="s">
        <v>4185</v>
      </c>
      <c r="D3233" t="s">
        <v>15028</v>
      </c>
      <c r="E3233" t="s">
        <v>2780</v>
      </c>
      <c r="F3233">
        <v>1</v>
      </c>
      <c r="G3233" t="s">
        <v>2609</v>
      </c>
      <c r="H3233" t="s">
        <v>2577</v>
      </c>
      <c r="I3233" t="s">
        <v>2076</v>
      </c>
      <c r="J3233" t="s">
        <v>2781</v>
      </c>
      <c r="K3233" t="s">
        <v>2765</v>
      </c>
      <c r="L3233" t="s">
        <v>2058</v>
      </c>
      <c r="M3233" t="s">
        <v>2170</v>
      </c>
      <c r="N3233">
        <v>6</v>
      </c>
      <c r="O3233">
        <v>158</v>
      </c>
      <c r="P3233">
        <v>1.03</v>
      </c>
      <c r="Q3233">
        <v>15300</v>
      </c>
      <c r="R3233">
        <v>4</v>
      </c>
      <c r="S3233">
        <v>117</v>
      </c>
      <c r="T3233">
        <v>0.76</v>
      </c>
      <c r="U3233">
        <v>2</v>
      </c>
      <c r="V3233">
        <v>41</v>
      </c>
      <c r="W3233">
        <v>0.27</v>
      </c>
      <c r="X3233">
        <v>0</v>
      </c>
      <c r="Y3233">
        <v>0</v>
      </c>
      <c r="Z3233">
        <v>0</v>
      </c>
      <c r="AA3233">
        <v>0</v>
      </c>
      <c r="AB3233">
        <v>0</v>
      </c>
      <c r="AC3233">
        <v>0</v>
      </c>
      <c r="AD3233">
        <v>0</v>
      </c>
      <c r="AE3233">
        <v>0</v>
      </c>
      <c r="AF3233">
        <v>0</v>
      </c>
      <c r="AG3233" t="s">
        <v>15033</v>
      </c>
      <c r="AH3233" s="21" t="str">
        <f t="shared" si="100"/>
        <v>YK21</v>
      </c>
      <c r="AI3233" s="21">
        <v>216</v>
      </c>
      <c r="AJ3233" s="21">
        <f t="shared" si="101"/>
        <v>98.967320261437905</v>
      </c>
      <c r="AK3233" s="21" t="s">
        <v>2063</v>
      </c>
      <c r="AL3233" t="s">
        <v>2613</v>
      </c>
      <c r="AM3233" s="26" t="s">
        <v>38</v>
      </c>
      <c r="AN3233" t="s">
        <v>2031</v>
      </c>
    </row>
    <row r="3234" spans="1:40" ht="15" hidden="1" thickTop="1" x14ac:dyDescent="0.35">
      <c r="A3234" t="s">
        <v>3876</v>
      </c>
      <c r="B3234" t="s">
        <v>15034</v>
      </c>
      <c r="C3234" t="s">
        <v>4185</v>
      </c>
      <c r="D3234" t="s">
        <v>15028</v>
      </c>
      <c r="E3234" t="s">
        <v>2780</v>
      </c>
      <c r="F3234">
        <v>1</v>
      </c>
      <c r="G3234" t="s">
        <v>2609</v>
      </c>
      <c r="H3234" t="s">
        <v>2577</v>
      </c>
      <c r="I3234" t="s">
        <v>2076</v>
      </c>
      <c r="J3234" t="s">
        <v>2781</v>
      </c>
      <c r="K3234" t="s">
        <v>2765</v>
      </c>
      <c r="L3234" t="s">
        <v>2058</v>
      </c>
      <c r="M3234" t="s">
        <v>2170</v>
      </c>
      <c r="N3234">
        <v>5</v>
      </c>
      <c r="O3234">
        <v>131</v>
      </c>
      <c r="P3234">
        <v>0.86</v>
      </c>
      <c r="Q3234">
        <v>15300</v>
      </c>
      <c r="R3234">
        <v>1</v>
      </c>
      <c r="S3234">
        <v>14</v>
      </c>
      <c r="T3234">
        <v>0.09</v>
      </c>
      <c r="U3234">
        <v>4</v>
      </c>
      <c r="V3234">
        <v>117</v>
      </c>
      <c r="W3234">
        <v>0.76</v>
      </c>
      <c r="X3234">
        <v>0</v>
      </c>
      <c r="Y3234">
        <v>0</v>
      </c>
      <c r="Z3234">
        <v>0</v>
      </c>
      <c r="AA3234">
        <v>0</v>
      </c>
      <c r="AB3234">
        <v>0</v>
      </c>
      <c r="AC3234">
        <v>0</v>
      </c>
      <c r="AD3234">
        <v>0</v>
      </c>
      <c r="AE3234">
        <v>0</v>
      </c>
      <c r="AF3234">
        <v>0</v>
      </c>
      <c r="AG3234" t="s">
        <v>15035</v>
      </c>
      <c r="AH3234" s="21" t="str">
        <f t="shared" si="100"/>
        <v>YK21</v>
      </c>
      <c r="AI3234" s="21">
        <v>216</v>
      </c>
      <c r="AJ3234" s="21">
        <f t="shared" si="101"/>
        <v>99.143790849673209</v>
      </c>
      <c r="AK3234" s="21" t="s">
        <v>2063</v>
      </c>
      <c r="AL3234" t="s">
        <v>2613</v>
      </c>
      <c r="AM3234" s="26" t="s">
        <v>38</v>
      </c>
      <c r="AN3234" t="s">
        <v>2031</v>
      </c>
    </row>
    <row r="3235" spans="1:40" ht="15" hidden="1" thickTop="1" x14ac:dyDescent="0.35">
      <c r="A3235" t="s">
        <v>3881</v>
      </c>
      <c r="B3235" t="s">
        <v>15036</v>
      </c>
      <c r="C3235" t="s">
        <v>2880</v>
      </c>
      <c r="D3235" t="s">
        <v>15037</v>
      </c>
      <c r="E3235" t="s">
        <v>2608</v>
      </c>
      <c r="F3235">
        <v>1</v>
      </c>
      <c r="G3235" t="s">
        <v>2609</v>
      </c>
      <c r="H3235" t="s">
        <v>2577</v>
      </c>
      <c r="I3235" t="s">
        <v>2057</v>
      </c>
      <c r="J3235" t="s">
        <v>2675</v>
      </c>
      <c r="K3235" t="s">
        <v>2611</v>
      </c>
      <c r="L3235" t="s">
        <v>2058</v>
      </c>
      <c r="M3235" t="s">
        <v>2170</v>
      </c>
      <c r="N3235">
        <v>0</v>
      </c>
      <c r="O3235">
        <v>0</v>
      </c>
      <c r="P3235">
        <v>0</v>
      </c>
      <c r="Q3235">
        <v>15300</v>
      </c>
      <c r="R3235">
        <v>0</v>
      </c>
      <c r="S3235">
        <v>0</v>
      </c>
      <c r="T3235">
        <v>0</v>
      </c>
      <c r="U3235">
        <v>0</v>
      </c>
      <c r="V3235">
        <v>0</v>
      </c>
      <c r="W3235">
        <v>0</v>
      </c>
      <c r="X3235">
        <v>0</v>
      </c>
      <c r="Y3235">
        <v>0</v>
      </c>
      <c r="Z3235">
        <v>0</v>
      </c>
      <c r="AA3235">
        <v>0</v>
      </c>
      <c r="AB3235">
        <v>0</v>
      </c>
      <c r="AC3235">
        <v>0</v>
      </c>
      <c r="AD3235">
        <v>0</v>
      </c>
      <c r="AE3235">
        <v>0</v>
      </c>
      <c r="AF3235">
        <v>0</v>
      </c>
      <c r="AG3235" t="s">
        <v>15038</v>
      </c>
      <c r="AH3235" s="21" t="str">
        <f t="shared" si="100"/>
        <v>YT21</v>
      </c>
      <c r="AI3235" s="21">
        <v>216</v>
      </c>
      <c r="AJ3235" s="21">
        <f t="shared" si="101"/>
        <v>100</v>
      </c>
      <c r="AK3235" s="21" t="s">
        <v>2060</v>
      </c>
      <c r="AL3235" t="s">
        <v>2581</v>
      </c>
      <c r="AM3235" s="26" t="s">
        <v>38</v>
      </c>
      <c r="AN3235" t="s">
        <v>2029</v>
      </c>
    </row>
    <row r="3236" spans="1:40" ht="15" hidden="1" thickTop="1" x14ac:dyDescent="0.35">
      <c r="A3236" t="s">
        <v>3885</v>
      </c>
      <c r="B3236" t="s">
        <v>15039</v>
      </c>
      <c r="C3236" t="s">
        <v>2880</v>
      </c>
      <c r="D3236" t="s">
        <v>15037</v>
      </c>
      <c r="E3236" t="s">
        <v>2608</v>
      </c>
      <c r="F3236">
        <v>1</v>
      </c>
      <c r="G3236" t="s">
        <v>2609</v>
      </c>
      <c r="H3236" t="s">
        <v>2577</v>
      </c>
      <c r="I3236" t="s">
        <v>2057</v>
      </c>
      <c r="J3236" t="s">
        <v>2675</v>
      </c>
      <c r="K3236" t="s">
        <v>2611</v>
      </c>
      <c r="L3236" t="s">
        <v>2058</v>
      </c>
      <c r="M3236" t="s">
        <v>2170</v>
      </c>
      <c r="N3236">
        <v>2</v>
      </c>
      <c r="O3236">
        <v>54</v>
      </c>
      <c r="P3236">
        <v>0.35</v>
      </c>
      <c r="Q3236">
        <v>15300</v>
      </c>
      <c r="R3236">
        <v>1</v>
      </c>
      <c r="S3236">
        <v>26</v>
      </c>
      <c r="T3236">
        <v>0.17</v>
      </c>
      <c r="U3236">
        <v>1</v>
      </c>
      <c r="V3236">
        <v>28</v>
      </c>
      <c r="W3236">
        <v>0.18</v>
      </c>
      <c r="X3236">
        <v>0</v>
      </c>
      <c r="Y3236">
        <v>0</v>
      </c>
      <c r="Z3236">
        <v>0</v>
      </c>
      <c r="AA3236">
        <v>0</v>
      </c>
      <c r="AB3236">
        <v>0</v>
      </c>
      <c r="AC3236">
        <v>0</v>
      </c>
      <c r="AD3236">
        <v>0</v>
      </c>
      <c r="AE3236">
        <v>0</v>
      </c>
      <c r="AF3236">
        <v>0</v>
      </c>
      <c r="AG3236" t="s">
        <v>15040</v>
      </c>
      <c r="AH3236" s="21" t="str">
        <f t="shared" si="100"/>
        <v>YT21</v>
      </c>
      <c r="AI3236" s="21">
        <v>216</v>
      </c>
      <c r="AJ3236" s="21">
        <f t="shared" si="101"/>
        <v>99.647058823529406</v>
      </c>
      <c r="AK3236" s="21" t="s">
        <v>2060</v>
      </c>
      <c r="AL3236" t="s">
        <v>2581</v>
      </c>
      <c r="AM3236" s="26" t="s">
        <v>38</v>
      </c>
      <c r="AN3236" t="s">
        <v>2031</v>
      </c>
    </row>
    <row r="3237" spans="1:40" ht="15" hidden="1" thickTop="1" x14ac:dyDescent="0.35">
      <c r="A3237" t="s">
        <v>3889</v>
      </c>
      <c r="B3237" t="s">
        <v>15041</v>
      </c>
      <c r="C3237" t="s">
        <v>2880</v>
      </c>
      <c r="D3237" t="s">
        <v>15037</v>
      </c>
      <c r="E3237" t="s">
        <v>2608</v>
      </c>
      <c r="F3237">
        <v>1</v>
      </c>
      <c r="G3237" t="s">
        <v>2609</v>
      </c>
      <c r="H3237" t="s">
        <v>2577</v>
      </c>
      <c r="I3237" t="s">
        <v>2057</v>
      </c>
      <c r="J3237" t="s">
        <v>2675</v>
      </c>
      <c r="K3237" t="s">
        <v>2611</v>
      </c>
      <c r="L3237" t="s">
        <v>2058</v>
      </c>
      <c r="M3237" t="s">
        <v>2170</v>
      </c>
      <c r="N3237">
        <v>4</v>
      </c>
      <c r="O3237">
        <v>137</v>
      </c>
      <c r="P3237">
        <v>0.9</v>
      </c>
      <c r="Q3237">
        <v>15300</v>
      </c>
      <c r="R3237">
        <v>2</v>
      </c>
      <c r="S3237">
        <v>60</v>
      </c>
      <c r="T3237">
        <v>0.39</v>
      </c>
      <c r="U3237">
        <v>2</v>
      </c>
      <c r="V3237">
        <v>77</v>
      </c>
      <c r="W3237">
        <v>0.5</v>
      </c>
      <c r="X3237">
        <v>0</v>
      </c>
      <c r="Y3237">
        <v>0</v>
      </c>
      <c r="Z3237">
        <v>0</v>
      </c>
      <c r="AA3237">
        <v>0</v>
      </c>
      <c r="AB3237">
        <v>0</v>
      </c>
      <c r="AC3237">
        <v>0</v>
      </c>
      <c r="AD3237">
        <v>0</v>
      </c>
      <c r="AE3237">
        <v>0</v>
      </c>
      <c r="AF3237">
        <v>0</v>
      </c>
      <c r="AG3237" t="s">
        <v>15042</v>
      </c>
      <c r="AH3237" s="21" t="str">
        <f t="shared" si="100"/>
        <v>YT21</v>
      </c>
      <c r="AI3237" s="21">
        <v>216</v>
      </c>
      <c r="AJ3237" s="21">
        <f t="shared" si="101"/>
        <v>99.104575163398692</v>
      </c>
      <c r="AK3237" s="21" t="s">
        <v>2063</v>
      </c>
      <c r="AL3237" t="s">
        <v>2581</v>
      </c>
      <c r="AM3237" s="26" t="s">
        <v>38</v>
      </c>
      <c r="AN3237" t="s">
        <v>2031</v>
      </c>
    </row>
    <row r="3238" spans="1:40" ht="15" hidden="1" thickTop="1" x14ac:dyDescent="0.35">
      <c r="A3238" t="s">
        <v>3895</v>
      </c>
      <c r="B3238" t="s">
        <v>15043</v>
      </c>
      <c r="C3238" t="s">
        <v>2970</v>
      </c>
      <c r="D3238" t="s">
        <v>15044</v>
      </c>
      <c r="E3238" t="s">
        <v>2575</v>
      </c>
      <c r="F3238">
        <v>1</v>
      </c>
      <c r="G3238" t="s">
        <v>2633</v>
      </c>
      <c r="H3238" t="s">
        <v>2577</v>
      </c>
      <c r="I3238" t="s">
        <v>2057</v>
      </c>
      <c r="J3238" t="s">
        <v>2610</v>
      </c>
      <c r="K3238" t="s">
        <v>2611</v>
      </c>
      <c r="L3238" t="s">
        <v>2058</v>
      </c>
      <c r="M3238" t="s">
        <v>2170</v>
      </c>
      <c r="N3238">
        <v>1</v>
      </c>
      <c r="O3238">
        <v>22</v>
      </c>
      <c r="P3238">
        <v>0.14000000000000001</v>
      </c>
      <c r="Q3238">
        <v>15300</v>
      </c>
      <c r="R3238">
        <v>1</v>
      </c>
      <c r="S3238">
        <v>22</v>
      </c>
      <c r="T3238">
        <v>0.14000000000000001</v>
      </c>
      <c r="U3238">
        <v>0</v>
      </c>
      <c r="V3238">
        <v>0</v>
      </c>
      <c r="W3238">
        <v>0</v>
      </c>
      <c r="X3238">
        <v>0</v>
      </c>
      <c r="Y3238">
        <v>0</v>
      </c>
      <c r="Z3238">
        <v>0</v>
      </c>
      <c r="AA3238">
        <v>0</v>
      </c>
      <c r="AB3238">
        <v>0</v>
      </c>
      <c r="AC3238">
        <v>0</v>
      </c>
      <c r="AD3238">
        <v>0</v>
      </c>
      <c r="AE3238">
        <v>0</v>
      </c>
      <c r="AF3238">
        <v>0</v>
      </c>
      <c r="AG3238" t="s">
        <v>15045</v>
      </c>
      <c r="AH3238" s="21" t="str">
        <f t="shared" si="100"/>
        <v>YT21</v>
      </c>
      <c r="AI3238" s="21">
        <v>216</v>
      </c>
      <c r="AJ3238" s="21">
        <f t="shared" si="101"/>
        <v>99.856209150326791</v>
      </c>
      <c r="AK3238" s="21" t="s">
        <v>2060</v>
      </c>
      <c r="AL3238" t="s">
        <v>2581</v>
      </c>
      <c r="AM3238" s="26" t="s">
        <v>38</v>
      </c>
      <c r="AN3238" t="s">
        <v>2029</v>
      </c>
    </row>
    <row r="3239" spans="1:40" ht="15" hidden="1" thickTop="1" x14ac:dyDescent="0.35">
      <c r="A3239" t="s">
        <v>3899</v>
      </c>
      <c r="B3239" t="s">
        <v>15046</v>
      </c>
      <c r="C3239" t="s">
        <v>2970</v>
      </c>
      <c r="D3239" t="s">
        <v>15044</v>
      </c>
      <c r="E3239" t="s">
        <v>2575</v>
      </c>
      <c r="F3239">
        <v>1</v>
      </c>
      <c r="G3239" t="s">
        <v>2633</v>
      </c>
      <c r="H3239" t="s">
        <v>2577</v>
      </c>
      <c r="I3239" t="s">
        <v>2057</v>
      </c>
      <c r="J3239" t="s">
        <v>2610</v>
      </c>
      <c r="K3239" t="s">
        <v>2611</v>
      </c>
      <c r="L3239" t="s">
        <v>2058</v>
      </c>
      <c r="M3239" t="s">
        <v>2170</v>
      </c>
      <c r="N3239">
        <v>1</v>
      </c>
      <c r="O3239">
        <v>22</v>
      </c>
      <c r="P3239">
        <v>0.14000000000000001</v>
      </c>
      <c r="Q3239">
        <v>15300</v>
      </c>
      <c r="R3239">
        <v>0</v>
      </c>
      <c r="S3239">
        <v>0</v>
      </c>
      <c r="T3239">
        <v>0</v>
      </c>
      <c r="U3239">
        <v>1</v>
      </c>
      <c r="V3239">
        <v>22</v>
      </c>
      <c r="W3239">
        <v>0.14000000000000001</v>
      </c>
      <c r="X3239">
        <v>0</v>
      </c>
      <c r="Y3239">
        <v>0</v>
      </c>
      <c r="Z3239">
        <v>0</v>
      </c>
      <c r="AA3239">
        <v>0</v>
      </c>
      <c r="AB3239">
        <v>0</v>
      </c>
      <c r="AC3239">
        <v>0</v>
      </c>
      <c r="AD3239">
        <v>0</v>
      </c>
      <c r="AE3239">
        <v>0</v>
      </c>
      <c r="AF3239">
        <v>0</v>
      </c>
      <c r="AG3239" t="s">
        <v>15047</v>
      </c>
      <c r="AH3239" s="21" t="str">
        <f t="shared" si="100"/>
        <v>YT21</v>
      </c>
      <c r="AI3239" s="21">
        <v>216</v>
      </c>
      <c r="AJ3239" s="21">
        <f t="shared" si="101"/>
        <v>99.856209150326791</v>
      </c>
      <c r="AK3239" s="21" t="s">
        <v>2060</v>
      </c>
      <c r="AL3239" t="s">
        <v>2581</v>
      </c>
      <c r="AM3239" s="26" t="s">
        <v>38</v>
      </c>
      <c r="AN3239" t="s">
        <v>2029</v>
      </c>
    </row>
    <row r="3240" spans="1:40" ht="15" hidden="1" thickTop="1" x14ac:dyDescent="0.35">
      <c r="A3240" t="s">
        <v>3906</v>
      </c>
      <c r="B3240" t="s">
        <v>15048</v>
      </c>
      <c r="C3240" t="s">
        <v>3093</v>
      </c>
      <c r="D3240" t="s">
        <v>15049</v>
      </c>
      <c r="E3240" t="s">
        <v>88</v>
      </c>
      <c r="F3240">
        <v>1</v>
      </c>
      <c r="G3240" t="s">
        <v>2055</v>
      </c>
      <c r="H3240" t="s">
        <v>2056</v>
      </c>
      <c r="I3240" t="s">
        <v>2076</v>
      </c>
      <c r="J3240" t="s">
        <v>3095</v>
      </c>
      <c r="K3240" t="s">
        <v>63</v>
      </c>
      <c r="L3240" t="s">
        <v>2058</v>
      </c>
      <c r="M3240" t="s">
        <v>2059</v>
      </c>
      <c r="N3240">
        <v>6</v>
      </c>
      <c r="O3240">
        <v>320</v>
      </c>
      <c r="P3240">
        <v>1.31</v>
      </c>
      <c r="Q3240">
        <v>24480</v>
      </c>
      <c r="R3240">
        <v>1</v>
      </c>
      <c r="S3240">
        <v>43</v>
      </c>
      <c r="T3240">
        <v>0.18</v>
      </c>
      <c r="U3240">
        <v>5</v>
      </c>
      <c r="V3240">
        <v>277</v>
      </c>
      <c r="W3240">
        <v>1.1299999999999999</v>
      </c>
      <c r="X3240">
        <v>0</v>
      </c>
      <c r="Y3240">
        <v>0</v>
      </c>
      <c r="Z3240">
        <v>0</v>
      </c>
      <c r="AA3240">
        <v>0</v>
      </c>
      <c r="AB3240">
        <v>0</v>
      </c>
      <c r="AC3240">
        <v>0</v>
      </c>
      <c r="AD3240">
        <v>0</v>
      </c>
      <c r="AE3240">
        <v>0</v>
      </c>
      <c r="AF3240">
        <v>0</v>
      </c>
      <c r="AG3240" t="s">
        <v>15050</v>
      </c>
      <c r="AH3240" s="21" t="str">
        <f t="shared" si="100"/>
        <v>YO52</v>
      </c>
      <c r="AI3240" s="21">
        <v>345.36</v>
      </c>
      <c r="AJ3240" s="21">
        <f t="shared" si="101"/>
        <v>98.692810457516345</v>
      </c>
      <c r="AK3240" s="21" t="s">
        <v>2063</v>
      </c>
      <c r="AL3240" t="s">
        <v>3097</v>
      </c>
      <c r="AM3240" s="26" t="s">
        <v>38</v>
      </c>
      <c r="AN3240" t="s">
        <v>2029</v>
      </c>
    </row>
    <row r="3241" spans="1:40" ht="15" hidden="1" thickTop="1" x14ac:dyDescent="0.35">
      <c r="A3241" t="s">
        <v>3910</v>
      </c>
      <c r="B3241" t="s">
        <v>15051</v>
      </c>
      <c r="C3241" t="s">
        <v>3387</v>
      </c>
      <c r="D3241" t="s">
        <v>3095</v>
      </c>
      <c r="E3241" t="s">
        <v>88</v>
      </c>
      <c r="F3241">
        <v>1</v>
      </c>
      <c r="G3241" t="s">
        <v>2055</v>
      </c>
      <c r="H3241" t="s">
        <v>2056</v>
      </c>
      <c r="I3241" t="s">
        <v>2076</v>
      </c>
      <c r="J3241" t="s">
        <v>3095</v>
      </c>
      <c r="K3241" t="s">
        <v>63</v>
      </c>
      <c r="L3241" t="s">
        <v>2058</v>
      </c>
      <c r="M3241" t="s">
        <v>2059</v>
      </c>
      <c r="N3241">
        <v>3</v>
      </c>
      <c r="O3241">
        <v>126</v>
      </c>
      <c r="P3241">
        <v>0.51</v>
      </c>
      <c r="Q3241">
        <v>24480</v>
      </c>
      <c r="R3241">
        <v>1</v>
      </c>
      <c r="S3241">
        <v>21</v>
      </c>
      <c r="T3241">
        <v>0.09</v>
      </c>
      <c r="U3241">
        <v>2</v>
      </c>
      <c r="V3241">
        <v>105</v>
      </c>
      <c r="W3241">
        <v>0.43</v>
      </c>
      <c r="X3241">
        <v>0</v>
      </c>
      <c r="Y3241">
        <v>0</v>
      </c>
      <c r="Z3241">
        <v>0</v>
      </c>
      <c r="AA3241">
        <v>0</v>
      </c>
      <c r="AB3241">
        <v>0</v>
      </c>
      <c r="AC3241">
        <v>0</v>
      </c>
      <c r="AD3241">
        <v>0</v>
      </c>
      <c r="AE3241">
        <v>0</v>
      </c>
      <c r="AF3241">
        <v>0</v>
      </c>
      <c r="AG3241" t="s">
        <v>15052</v>
      </c>
      <c r="AH3241" s="21" t="str">
        <f t="shared" si="100"/>
        <v>YO52</v>
      </c>
      <c r="AI3241" s="21">
        <v>345.36</v>
      </c>
      <c r="AJ3241" s="21">
        <f t="shared" si="101"/>
        <v>99.485294117647058</v>
      </c>
      <c r="AK3241" s="21" t="s">
        <v>2060</v>
      </c>
      <c r="AL3241" t="s">
        <v>3097</v>
      </c>
      <c r="AM3241" s="26" t="s">
        <v>38</v>
      </c>
      <c r="AN3241" t="s">
        <v>2029</v>
      </c>
    </row>
    <row r="3242" spans="1:40" ht="15" hidden="1" thickTop="1" x14ac:dyDescent="0.35">
      <c r="A3242" t="s">
        <v>3915</v>
      </c>
      <c r="B3242" t="s">
        <v>15053</v>
      </c>
      <c r="C3242" t="s">
        <v>3387</v>
      </c>
      <c r="D3242" t="s">
        <v>3095</v>
      </c>
      <c r="E3242" t="s">
        <v>88</v>
      </c>
      <c r="F3242">
        <v>1</v>
      </c>
      <c r="G3242" t="s">
        <v>2055</v>
      </c>
      <c r="H3242" t="s">
        <v>2056</v>
      </c>
      <c r="I3242" t="s">
        <v>2076</v>
      </c>
      <c r="J3242" t="s">
        <v>3095</v>
      </c>
      <c r="K3242" t="s">
        <v>63</v>
      </c>
      <c r="L3242" t="s">
        <v>2058</v>
      </c>
      <c r="M3242" t="s">
        <v>2059</v>
      </c>
      <c r="N3242">
        <v>5</v>
      </c>
      <c r="O3242">
        <v>290</v>
      </c>
      <c r="P3242">
        <v>1.18</v>
      </c>
      <c r="Q3242">
        <v>24480</v>
      </c>
      <c r="R3242">
        <v>2</v>
      </c>
      <c r="S3242">
        <v>85</v>
      </c>
      <c r="T3242">
        <v>0.35</v>
      </c>
      <c r="U3242">
        <v>3</v>
      </c>
      <c r="V3242">
        <v>205</v>
      </c>
      <c r="W3242">
        <v>0.84</v>
      </c>
      <c r="X3242">
        <v>0</v>
      </c>
      <c r="Y3242">
        <v>0</v>
      </c>
      <c r="Z3242">
        <v>0</v>
      </c>
      <c r="AA3242">
        <v>0</v>
      </c>
      <c r="AB3242">
        <v>0</v>
      </c>
      <c r="AC3242">
        <v>0</v>
      </c>
      <c r="AD3242">
        <v>0</v>
      </c>
      <c r="AE3242">
        <v>0</v>
      </c>
      <c r="AF3242">
        <v>0</v>
      </c>
      <c r="AG3242" t="s">
        <v>15054</v>
      </c>
      <c r="AH3242" s="21" t="str">
        <f t="shared" si="100"/>
        <v>YO52</v>
      </c>
      <c r="AI3242" s="21">
        <v>345.36</v>
      </c>
      <c r="AJ3242" s="21">
        <f t="shared" si="101"/>
        <v>98.81535947712419</v>
      </c>
      <c r="AK3242" s="21" t="s">
        <v>2063</v>
      </c>
      <c r="AL3242" t="s">
        <v>3097</v>
      </c>
      <c r="AM3242" s="26" t="s">
        <v>38</v>
      </c>
      <c r="AN3242" t="s">
        <v>2029</v>
      </c>
    </row>
    <row r="3243" spans="1:40" ht="15" hidden="1" thickTop="1" x14ac:dyDescent="0.35">
      <c r="A3243" t="s">
        <v>3919</v>
      </c>
      <c r="B3243" t="s">
        <v>15055</v>
      </c>
      <c r="C3243" t="s">
        <v>3387</v>
      </c>
      <c r="D3243" t="s">
        <v>3095</v>
      </c>
      <c r="E3243" t="s">
        <v>88</v>
      </c>
      <c r="F3243">
        <v>1</v>
      </c>
      <c r="G3243" t="s">
        <v>2055</v>
      </c>
      <c r="H3243" t="s">
        <v>2056</v>
      </c>
      <c r="I3243" t="s">
        <v>2076</v>
      </c>
      <c r="J3243" t="s">
        <v>3095</v>
      </c>
      <c r="K3243" t="s">
        <v>63</v>
      </c>
      <c r="L3243" t="s">
        <v>2058</v>
      </c>
      <c r="M3243" t="s">
        <v>2059</v>
      </c>
      <c r="N3243">
        <v>1</v>
      </c>
      <c r="O3243">
        <v>41</v>
      </c>
      <c r="P3243">
        <v>0.17</v>
      </c>
      <c r="Q3243">
        <v>24480</v>
      </c>
      <c r="R3243">
        <v>0</v>
      </c>
      <c r="S3243">
        <v>0</v>
      </c>
      <c r="T3243">
        <v>0</v>
      </c>
      <c r="U3243">
        <v>1</v>
      </c>
      <c r="V3243">
        <v>41</v>
      </c>
      <c r="W3243">
        <v>0.17</v>
      </c>
      <c r="X3243">
        <v>0</v>
      </c>
      <c r="Y3243">
        <v>0</v>
      </c>
      <c r="Z3243">
        <v>0</v>
      </c>
      <c r="AA3243">
        <v>0</v>
      </c>
      <c r="AB3243">
        <v>0</v>
      </c>
      <c r="AC3243">
        <v>0</v>
      </c>
      <c r="AD3243">
        <v>0</v>
      </c>
      <c r="AE3243">
        <v>0</v>
      </c>
      <c r="AF3243">
        <v>0</v>
      </c>
      <c r="AG3243" t="s">
        <v>15056</v>
      </c>
      <c r="AH3243" s="21" t="str">
        <f t="shared" si="100"/>
        <v>YO52</v>
      </c>
      <c r="AI3243" s="21">
        <v>345.36</v>
      </c>
      <c r="AJ3243" s="21">
        <f t="shared" si="101"/>
        <v>99.832516339869287</v>
      </c>
      <c r="AK3243" s="21" t="s">
        <v>2060</v>
      </c>
      <c r="AL3243" t="s">
        <v>3097</v>
      </c>
      <c r="AM3243" s="26" t="s">
        <v>38</v>
      </c>
      <c r="AN3243" t="s">
        <v>2029</v>
      </c>
    </row>
    <row r="3244" spans="1:40" ht="15" hidden="1" thickTop="1" x14ac:dyDescent="0.35">
      <c r="A3244" t="s">
        <v>3923</v>
      </c>
      <c r="B3244" t="s">
        <v>15057</v>
      </c>
      <c r="C3244" t="s">
        <v>3387</v>
      </c>
      <c r="D3244" t="s">
        <v>3095</v>
      </c>
      <c r="E3244" t="s">
        <v>88</v>
      </c>
      <c r="F3244">
        <v>1</v>
      </c>
      <c r="G3244" t="s">
        <v>2055</v>
      </c>
      <c r="H3244" t="s">
        <v>2056</v>
      </c>
      <c r="I3244" t="s">
        <v>2076</v>
      </c>
      <c r="J3244" t="s">
        <v>3095</v>
      </c>
      <c r="K3244" t="s">
        <v>63</v>
      </c>
      <c r="L3244" t="s">
        <v>2058</v>
      </c>
      <c r="M3244" t="s">
        <v>2059</v>
      </c>
      <c r="N3244">
        <v>2</v>
      </c>
      <c r="O3244">
        <v>82</v>
      </c>
      <c r="P3244">
        <v>0.33</v>
      </c>
      <c r="Q3244">
        <v>24480</v>
      </c>
      <c r="R3244">
        <v>0</v>
      </c>
      <c r="S3244">
        <v>0</v>
      </c>
      <c r="T3244">
        <v>0</v>
      </c>
      <c r="U3244">
        <v>1</v>
      </c>
      <c r="V3244">
        <v>67</v>
      </c>
      <c r="W3244">
        <v>0.27</v>
      </c>
      <c r="X3244">
        <v>0</v>
      </c>
      <c r="Y3244">
        <v>0</v>
      </c>
      <c r="Z3244">
        <v>0</v>
      </c>
      <c r="AA3244">
        <v>1</v>
      </c>
      <c r="AB3244">
        <v>15</v>
      </c>
      <c r="AC3244">
        <v>0.06</v>
      </c>
      <c r="AD3244">
        <v>0</v>
      </c>
      <c r="AE3244">
        <v>0</v>
      </c>
      <c r="AF3244">
        <v>0</v>
      </c>
      <c r="AG3244" t="s">
        <v>15058</v>
      </c>
      <c r="AH3244" s="21" t="str">
        <f t="shared" si="100"/>
        <v>YO52</v>
      </c>
      <c r="AI3244" s="21">
        <v>345.36</v>
      </c>
      <c r="AJ3244" s="21">
        <f t="shared" si="101"/>
        <v>99.665032679738559</v>
      </c>
      <c r="AK3244" s="21" t="s">
        <v>2060</v>
      </c>
      <c r="AL3244" t="s">
        <v>3097</v>
      </c>
      <c r="AM3244" s="26" t="s">
        <v>38</v>
      </c>
      <c r="AN3244" t="s">
        <v>2029</v>
      </c>
    </row>
    <row r="3245" spans="1:40" ht="15" hidden="1" thickTop="1" x14ac:dyDescent="0.35">
      <c r="A3245" t="s">
        <v>3924</v>
      </c>
      <c r="B3245" t="s">
        <v>15059</v>
      </c>
      <c r="C3245" t="s">
        <v>5742</v>
      </c>
      <c r="D3245" t="s">
        <v>15060</v>
      </c>
      <c r="E3245" t="s">
        <v>203</v>
      </c>
      <c r="F3245">
        <v>1</v>
      </c>
      <c r="G3245" t="s">
        <v>2055</v>
      </c>
      <c r="H3245" t="s">
        <v>2056</v>
      </c>
      <c r="I3245" t="s">
        <v>2076</v>
      </c>
      <c r="J3245" t="s">
        <v>5744</v>
      </c>
      <c r="K3245" t="s">
        <v>63</v>
      </c>
      <c r="L3245" t="s">
        <v>2058</v>
      </c>
      <c r="M3245" t="s">
        <v>2059</v>
      </c>
      <c r="N3245">
        <v>16</v>
      </c>
      <c r="O3245">
        <v>705</v>
      </c>
      <c r="P3245">
        <v>2.88</v>
      </c>
      <c r="Q3245">
        <v>24480</v>
      </c>
      <c r="R3245">
        <v>14</v>
      </c>
      <c r="S3245">
        <v>613</v>
      </c>
      <c r="T3245">
        <v>2.5</v>
      </c>
      <c r="U3245">
        <v>2</v>
      </c>
      <c r="V3245">
        <v>92</v>
      </c>
      <c r="W3245">
        <v>0.38</v>
      </c>
      <c r="X3245">
        <v>0</v>
      </c>
      <c r="Y3245">
        <v>0</v>
      </c>
      <c r="Z3245">
        <v>0</v>
      </c>
      <c r="AA3245">
        <v>0</v>
      </c>
      <c r="AB3245">
        <v>0</v>
      </c>
      <c r="AC3245">
        <v>0</v>
      </c>
      <c r="AD3245">
        <v>0</v>
      </c>
      <c r="AE3245">
        <v>0</v>
      </c>
      <c r="AF3245">
        <v>0</v>
      </c>
      <c r="AG3245" t="s">
        <v>15061</v>
      </c>
      <c r="AH3245" s="21" t="str">
        <f t="shared" si="100"/>
        <v>YK21</v>
      </c>
      <c r="AI3245" s="21">
        <v>345.36</v>
      </c>
      <c r="AJ3245" s="21">
        <f t="shared" si="101"/>
        <v>97.120098039215691</v>
      </c>
      <c r="AK3245" s="21" t="s">
        <v>2063</v>
      </c>
      <c r="AL3245" t="s">
        <v>5097</v>
      </c>
      <c r="AM3245" s="26" t="s">
        <v>38</v>
      </c>
      <c r="AN3245" t="s">
        <v>2030</v>
      </c>
    </row>
    <row r="3246" spans="1:40" ht="15" hidden="1" thickTop="1" x14ac:dyDescent="0.35">
      <c r="A3246" t="s">
        <v>3928</v>
      </c>
      <c r="B3246" t="s">
        <v>15062</v>
      </c>
      <c r="C3246" t="s">
        <v>5742</v>
      </c>
      <c r="D3246" t="s">
        <v>15063</v>
      </c>
      <c r="E3246" t="s">
        <v>203</v>
      </c>
      <c r="F3246">
        <v>1</v>
      </c>
      <c r="G3246" t="s">
        <v>2055</v>
      </c>
      <c r="H3246" t="s">
        <v>2056</v>
      </c>
      <c r="I3246" t="s">
        <v>2076</v>
      </c>
      <c r="J3246" t="s">
        <v>5744</v>
      </c>
      <c r="K3246" t="s">
        <v>63</v>
      </c>
      <c r="L3246" t="s">
        <v>2058</v>
      </c>
      <c r="M3246" t="s">
        <v>2059</v>
      </c>
      <c r="N3246">
        <v>13</v>
      </c>
      <c r="O3246">
        <v>592</v>
      </c>
      <c r="P3246">
        <v>2.42</v>
      </c>
      <c r="Q3246">
        <v>24480</v>
      </c>
      <c r="R3246">
        <v>3</v>
      </c>
      <c r="S3246">
        <v>134</v>
      </c>
      <c r="T3246">
        <v>0.55000000000000004</v>
      </c>
      <c r="U3246">
        <v>10</v>
      </c>
      <c r="V3246">
        <v>458</v>
      </c>
      <c r="W3246">
        <v>1.87</v>
      </c>
      <c r="X3246">
        <v>0</v>
      </c>
      <c r="Y3246">
        <v>0</v>
      </c>
      <c r="Z3246">
        <v>0</v>
      </c>
      <c r="AA3246">
        <v>0</v>
      </c>
      <c r="AB3246">
        <v>0</v>
      </c>
      <c r="AC3246">
        <v>0</v>
      </c>
      <c r="AD3246">
        <v>0</v>
      </c>
      <c r="AE3246">
        <v>0</v>
      </c>
      <c r="AF3246">
        <v>0</v>
      </c>
      <c r="AG3246" t="s">
        <v>15064</v>
      </c>
      <c r="AH3246" s="21" t="str">
        <f t="shared" si="100"/>
        <v>YK21</v>
      </c>
      <c r="AI3246" s="21">
        <v>345.36</v>
      </c>
      <c r="AJ3246" s="21">
        <f t="shared" si="101"/>
        <v>97.58169934640523</v>
      </c>
      <c r="AK3246" s="21" t="s">
        <v>2063</v>
      </c>
      <c r="AL3246" t="s">
        <v>5097</v>
      </c>
      <c r="AM3246" s="26" t="s">
        <v>38</v>
      </c>
      <c r="AN3246" t="s">
        <v>2030</v>
      </c>
    </row>
    <row r="3247" spans="1:40" ht="15" hidden="1" thickTop="1" x14ac:dyDescent="0.35">
      <c r="A3247" t="s">
        <v>3933</v>
      </c>
      <c r="B3247" t="s">
        <v>15065</v>
      </c>
      <c r="C3247" t="s">
        <v>5742</v>
      </c>
      <c r="D3247" t="s">
        <v>15066</v>
      </c>
      <c r="E3247" t="s">
        <v>203</v>
      </c>
      <c r="F3247">
        <v>1</v>
      </c>
      <c r="G3247" t="s">
        <v>2055</v>
      </c>
      <c r="H3247" t="s">
        <v>2056</v>
      </c>
      <c r="I3247" t="s">
        <v>2076</v>
      </c>
      <c r="J3247" t="s">
        <v>5744</v>
      </c>
      <c r="K3247" t="s">
        <v>63</v>
      </c>
      <c r="L3247" t="s">
        <v>2058</v>
      </c>
      <c r="M3247" t="s">
        <v>2059</v>
      </c>
      <c r="N3247">
        <v>5</v>
      </c>
      <c r="O3247">
        <v>195</v>
      </c>
      <c r="P3247">
        <v>0.8</v>
      </c>
      <c r="Q3247">
        <v>24480</v>
      </c>
      <c r="R3247">
        <v>1</v>
      </c>
      <c r="S3247">
        <v>46</v>
      </c>
      <c r="T3247">
        <v>0.19</v>
      </c>
      <c r="U3247">
        <v>4</v>
      </c>
      <c r="V3247">
        <v>149</v>
      </c>
      <c r="W3247">
        <v>0.61</v>
      </c>
      <c r="X3247">
        <v>0</v>
      </c>
      <c r="Y3247">
        <v>0</v>
      </c>
      <c r="Z3247">
        <v>0</v>
      </c>
      <c r="AA3247">
        <v>0</v>
      </c>
      <c r="AB3247">
        <v>0</v>
      </c>
      <c r="AC3247">
        <v>0</v>
      </c>
      <c r="AD3247">
        <v>0</v>
      </c>
      <c r="AE3247">
        <v>0</v>
      </c>
      <c r="AF3247">
        <v>0</v>
      </c>
      <c r="AG3247" t="s">
        <v>15067</v>
      </c>
      <c r="AH3247" s="21" t="str">
        <f t="shared" si="100"/>
        <v>YK21</v>
      </c>
      <c r="AI3247" s="21">
        <v>345.36</v>
      </c>
      <c r="AJ3247" s="21">
        <f t="shared" si="101"/>
        <v>99.203431372549019</v>
      </c>
      <c r="AK3247" s="21" t="s">
        <v>2060</v>
      </c>
      <c r="AL3247" t="s">
        <v>5097</v>
      </c>
      <c r="AM3247" s="26" t="s">
        <v>38</v>
      </c>
      <c r="AN3247" t="s">
        <v>2029</v>
      </c>
    </row>
    <row r="3248" spans="1:40" ht="15" hidden="1" thickTop="1" x14ac:dyDescent="0.35">
      <c r="A3248" t="s">
        <v>3934</v>
      </c>
      <c r="B3248" t="s">
        <v>15068</v>
      </c>
      <c r="C3248" t="s">
        <v>5552</v>
      </c>
      <c r="D3248" t="s">
        <v>4752</v>
      </c>
      <c r="E3248" t="s">
        <v>46</v>
      </c>
      <c r="F3248">
        <v>1</v>
      </c>
      <c r="G3248" t="s">
        <v>2055</v>
      </c>
      <c r="H3248" t="s">
        <v>2056</v>
      </c>
      <c r="I3248" t="s">
        <v>2076</v>
      </c>
      <c r="J3248" t="s">
        <v>4752</v>
      </c>
      <c r="K3248" t="s">
        <v>42</v>
      </c>
      <c r="L3248" t="s">
        <v>2058</v>
      </c>
      <c r="M3248" t="s">
        <v>2059</v>
      </c>
      <c r="N3248">
        <v>8</v>
      </c>
      <c r="O3248">
        <v>356</v>
      </c>
      <c r="P3248">
        <v>1.45</v>
      </c>
      <c r="Q3248">
        <v>24480</v>
      </c>
      <c r="R3248">
        <v>4</v>
      </c>
      <c r="S3248">
        <v>150</v>
      </c>
      <c r="T3248">
        <v>0.61</v>
      </c>
      <c r="U3248">
        <v>4</v>
      </c>
      <c r="V3248">
        <v>206</v>
      </c>
      <c r="W3248">
        <v>0.84</v>
      </c>
      <c r="X3248">
        <v>0</v>
      </c>
      <c r="Y3248">
        <v>0</v>
      </c>
      <c r="Z3248">
        <v>0</v>
      </c>
      <c r="AA3248">
        <v>0</v>
      </c>
      <c r="AB3248">
        <v>0</v>
      </c>
      <c r="AC3248">
        <v>0</v>
      </c>
      <c r="AD3248">
        <v>0</v>
      </c>
      <c r="AE3248">
        <v>0</v>
      </c>
      <c r="AF3248">
        <v>0</v>
      </c>
      <c r="AG3248" t="s">
        <v>15069</v>
      </c>
      <c r="AH3248" s="21" t="str">
        <f t="shared" si="100"/>
        <v>YO52</v>
      </c>
      <c r="AI3248" s="21">
        <v>345.36</v>
      </c>
      <c r="AJ3248" s="21">
        <f t="shared" si="101"/>
        <v>98.545751633986924</v>
      </c>
      <c r="AK3248" s="21" t="s">
        <v>2063</v>
      </c>
      <c r="AL3248" t="s">
        <v>2841</v>
      </c>
      <c r="AM3248" s="26" t="s">
        <v>38</v>
      </c>
      <c r="AN3248" t="s">
        <v>2030</v>
      </c>
    </row>
    <row r="3249" spans="1:40" ht="15" hidden="1" thickTop="1" x14ac:dyDescent="0.35">
      <c r="A3249" t="s">
        <v>3939</v>
      </c>
      <c r="B3249" t="s">
        <v>15070</v>
      </c>
      <c r="C3249" t="s">
        <v>5552</v>
      </c>
      <c r="D3249" t="s">
        <v>4752</v>
      </c>
      <c r="E3249" t="s">
        <v>46</v>
      </c>
      <c r="F3249">
        <v>1</v>
      </c>
      <c r="G3249" t="s">
        <v>2055</v>
      </c>
      <c r="H3249" t="s">
        <v>2056</v>
      </c>
      <c r="I3249" t="s">
        <v>2076</v>
      </c>
      <c r="J3249" t="s">
        <v>4752</v>
      </c>
      <c r="K3249" t="s">
        <v>42</v>
      </c>
      <c r="L3249" t="s">
        <v>2058</v>
      </c>
      <c r="M3249" t="s">
        <v>2059</v>
      </c>
      <c r="N3249">
        <v>13</v>
      </c>
      <c r="O3249">
        <v>684</v>
      </c>
      <c r="P3249">
        <v>2.79</v>
      </c>
      <c r="Q3249">
        <v>24480</v>
      </c>
      <c r="R3249">
        <v>4</v>
      </c>
      <c r="S3249">
        <v>204</v>
      </c>
      <c r="T3249">
        <v>0.83</v>
      </c>
      <c r="U3249">
        <v>9</v>
      </c>
      <c r="V3249">
        <v>480</v>
      </c>
      <c r="W3249">
        <v>1.96</v>
      </c>
      <c r="X3249">
        <v>0</v>
      </c>
      <c r="Y3249">
        <v>0</v>
      </c>
      <c r="Z3249">
        <v>0</v>
      </c>
      <c r="AA3249">
        <v>0</v>
      </c>
      <c r="AB3249">
        <v>0</v>
      </c>
      <c r="AC3249">
        <v>0</v>
      </c>
      <c r="AD3249">
        <v>0</v>
      </c>
      <c r="AE3249">
        <v>0</v>
      </c>
      <c r="AF3249">
        <v>0</v>
      </c>
      <c r="AG3249" t="s">
        <v>15071</v>
      </c>
      <c r="AH3249" s="21" t="str">
        <f t="shared" si="100"/>
        <v>YO52</v>
      </c>
      <c r="AI3249" s="21">
        <v>345.36</v>
      </c>
      <c r="AJ3249" s="21">
        <f t="shared" si="101"/>
        <v>97.205882352941174</v>
      </c>
      <c r="AK3249" s="21" t="s">
        <v>2063</v>
      </c>
      <c r="AL3249" t="s">
        <v>2841</v>
      </c>
      <c r="AM3249" s="26" t="s">
        <v>38</v>
      </c>
      <c r="AN3249" t="s">
        <v>2030</v>
      </c>
    </row>
    <row r="3250" spans="1:40" ht="15" hidden="1" thickTop="1" x14ac:dyDescent="0.35">
      <c r="A3250" t="s">
        <v>3944</v>
      </c>
      <c r="B3250" t="s">
        <v>15072</v>
      </c>
      <c r="C3250" t="s">
        <v>5552</v>
      </c>
      <c r="D3250" t="s">
        <v>4752</v>
      </c>
      <c r="E3250" t="s">
        <v>46</v>
      </c>
      <c r="F3250">
        <v>1</v>
      </c>
      <c r="G3250" t="s">
        <v>2055</v>
      </c>
      <c r="H3250" t="s">
        <v>2056</v>
      </c>
      <c r="I3250" t="s">
        <v>2076</v>
      </c>
      <c r="J3250" t="s">
        <v>4752</v>
      </c>
      <c r="K3250" t="s">
        <v>42</v>
      </c>
      <c r="L3250" t="s">
        <v>2058</v>
      </c>
      <c r="M3250" t="s">
        <v>2059</v>
      </c>
      <c r="N3250">
        <v>11</v>
      </c>
      <c r="O3250">
        <v>500</v>
      </c>
      <c r="P3250">
        <v>2.04</v>
      </c>
      <c r="Q3250">
        <v>24480</v>
      </c>
      <c r="R3250">
        <v>9</v>
      </c>
      <c r="S3250">
        <v>421</v>
      </c>
      <c r="T3250">
        <v>1.72</v>
      </c>
      <c r="U3250">
        <v>1</v>
      </c>
      <c r="V3250">
        <v>66</v>
      </c>
      <c r="W3250">
        <v>0.27</v>
      </c>
      <c r="X3250">
        <v>0</v>
      </c>
      <c r="Y3250">
        <v>0</v>
      </c>
      <c r="Z3250">
        <v>0</v>
      </c>
      <c r="AA3250">
        <v>1</v>
      </c>
      <c r="AB3250">
        <v>13</v>
      </c>
      <c r="AC3250">
        <v>0.05</v>
      </c>
      <c r="AD3250">
        <v>0</v>
      </c>
      <c r="AE3250">
        <v>0</v>
      </c>
      <c r="AF3250">
        <v>0</v>
      </c>
      <c r="AG3250" t="s">
        <v>15073</v>
      </c>
      <c r="AH3250" s="21" t="str">
        <f t="shared" si="100"/>
        <v>YO52</v>
      </c>
      <c r="AI3250" s="21">
        <v>345.36</v>
      </c>
      <c r="AJ3250" s="21">
        <f t="shared" si="101"/>
        <v>97.957516339869287</v>
      </c>
      <c r="AK3250" s="21" t="s">
        <v>2063</v>
      </c>
      <c r="AL3250" t="s">
        <v>2841</v>
      </c>
      <c r="AM3250" s="26" t="s">
        <v>38</v>
      </c>
      <c r="AN3250" t="s">
        <v>2030</v>
      </c>
    </row>
    <row r="3251" spans="1:40" ht="15" hidden="1" thickTop="1" x14ac:dyDescent="0.35">
      <c r="A3251" t="s">
        <v>3947</v>
      </c>
      <c r="B3251" t="s">
        <v>15074</v>
      </c>
      <c r="C3251" t="s">
        <v>4750</v>
      </c>
      <c r="D3251" t="s">
        <v>15075</v>
      </c>
      <c r="E3251" t="s">
        <v>46</v>
      </c>
      <c r="F3251">
        <v>1</v>
      </c>
      <c r="G3251" t="s">
        <v>2055</v>
      </c>
      <c r="H3251" t="s">
        <v>2056</v>
      </c>
      <c r="I3251" t="s">
        <v>2076</v>
      </c>
      <c r="J3251" t="s">
        <v>4752</v>
      </c>
      <c r="K3251" t="s">
        <v>42</v>
      </c>
      <c r="L3251" t="s">
        <v>2058</v>
      </c>
      <c r="M3251" t="s">
        <v>2059</v>
      </c>
      <c r="N3251">
        <v>1</v>
      </c>
      <c r="O3251">
        <v>37</v>
      </c>
      <c r="P3251">
        <v>0.15</v>
      </c>
      <c r="Q3251">
        <v>24480</v>
      </c>
      <c r="R3251">
        <v>1</v>
      </c>
      <c r="S3251">
        <v>37</v>
      </c>
      <c r="T3251">
        <v>0.15</v>
      </c>
      <c r="U3251">
        <v>0</v>
      </c>
      <c r="V3251">
        <v>0</v>
      </c>
      <c r="W3251">
        <v>0</v>
      </c>
      <c r="X3251">
        <v>0</v>
      </c>
      <c r="Y3251">
        <v>0</v>
      </c>
      <c r="Z3251">
        <v>0</v>
      </c>
      <c r="AA3251">
        <v>0</v>
      </c>
      <c r="AB3251">
        <v>0</v>
      </c>
      <c r="AC3251">
        <v>0</v>
      </c>
      <c r="AD3251">
        <v>0</v>
      </c>
      <c r="AE3251">
        <v>0</v>
      </c>
      <c r="AF3251">
        <v>0</v>
      </c>
      <c r="AG3251" t="s">
        <v>15076</v>
      </c>
      <c r="AH3251" s="21" t="str">
        <f t="shared" si="100"/>
        <v>YO52</v>
      </c>
      <c r="AI3251" s="21">
        <v>345.36</v>
      </c>
      <c r="AJ3251" s="21">
        <f t="shared" si="101"/>
        <v>99.848856209150327</v>
      </c>
      <c r="AK3251" s="21" t="s">
        <v>2060</v>
      </c>
      <c r="AL3251" t="s">
        <v>2841</v>
      </c>
      <c r="AM3251" s="26" t="s">
        <v>38</v>
      </c>
      <c r="AN3251" t="s">
        <v>2031</v>
      </c>
    </row>
    <row r="3252" spans="1:40" ht="15" hidden="1" thickTop="1" x14ac:dyDescent="0.35">
      <c r="A3252" t="s">
        <v>3952</v>
      </c>
      <c r="B3252" t="s">
        <v>15077</v>
      </c>
      <c r="C3252" t="s">
        <v>4750</v>
      </c>
      <c r="D3252" t="s">
        <v>15075</v>
      </c>
      <c r="E3252" t="s">
        <v>46</v>
      </c>
      <c r="F3252">
        <v>1</v>
      </c>
      <c r="G3252" t="s">
        <v>2055</v>
      </c>
      <c r="H3252" t="s">
        <v>2056</v>
      </c>
      <c r="I3252" t="s">
        <v>2076</v>
      </c>
      <c r="J3252" t="s">
        <v>4752</v>
      </c>
      <c r="K3252" t="s">
        <v>42</v>
      </c>
      <c r="L3252" t="s">
        <v>2058</v>
      </c>
      <c r="M3252" t="s">
        <v>2059</v>
      </c>
      <c r="N3252">
        <v>4</v>
      </c>
      <c r="O3252">
        <v>96</v>
      </c>
      <c r="P3252">
        <v>0.39</v>
      </c>
      <c r="Q3252">
        <v>24480</v>
      </c>
      <c r="R3252">
        <v>0</v>
      </c>
      <c r="S3252">
        <v>0</v>
      </c>
      <c r="T3252">
        <v>0</v>
      </c>
      <c r="U3252">
        <v>3</v>
      </c>
      <c r="V3252">
        <v>91</v>
      </c>
      <c r="W3252">
        <v>0.37</v>
      </c>
      <c r="X3252">
        <v>0</v>
      </c>
      <c r="Y3252">
        <v>0</v>
      </c>
      <c r="Z3252">
        <v>0</v>
      </c>
      <c r="AA3252">
        <v>1</v>
      </c>
      <c r="AB3252">
        <v>5</v>
      </c>
      <c r="AC3252">
        <v>0.02</v>
      </c>
      <c r="AD3252">
        <v>0</v>
      </c>
      <c r="AE3252">
        <v>0</v>
      </c>
      <c r="AF3252">
        <v>0</v>
      </c>
      <c r="AG3252" t="s">
        <v>15078</v>
      </c>
      <c r="AH3252" s="21" t="str">
        <f t="shared" si="100"/>
        <v>YO52</v>
      </c>
      <c r="AI3252" s="21">
        <v>345.36</v>
      </c>
      <c r="AJ3252" s="21">
        <f t="shared" si="101"/>
        <v>99.607843137254903</v>
      </c>
      <c r="AK3252" s="21" t="s">
        <v>2060</v>
      </c>
      <c r="AL3252" t="s">
        <v>2841</v>
      </c>
      <c r="AM3252" s="26" t="s">
        <v>38</v>
      </c>
      <c r="AN3252" t="s">
        <v>2031</v>
      </c>
    </row>
    <row r="3253" spans="1:40" ht="15" hidden="1" thickTop="1" x14ac:dyDescent="0.35">
      <c r="A3253" t="s">
        <v>3958</v>
      </c>
      <c r="B3253" t="s">
        <v>15079</v>
      </c>
      <c r="C3253" t="s">
        <v>4750</v>
      </c>
      <c r="D3253" t="s">
        <v>15075</v>
      </c>
      <c r="E3253" t="s">
        <v>46</v>
      </c>
      <c r="F3253">
        <v>1</v>
      </c>
      <c r="G3253" t="s">
        <v>2055</v>
      </c>
      <c r="H3253" t="s">
        <v>2056</v>
      </c>
      <c r="I3253" t="s">
        <v>2076</v>
      </c>
      <c r="J3253" t="s">
        <v>4752</v>
      </c>
      <c r="K3253" t="s">
        <v>42</v>
      </c>
      <c r="L3253" t="s">
        <v>2058</v>
      </c>
      <c r="M3253" t="s">
        <v>2059</v>
      </c>
      <c r="N3253">
        <v>5</v>
      </c>
      <c r="O3253">
        <v>223</v>
      </c>
      <c r="P3253">
        <v>0.91</v>
      </c>
      <c r="Q3253">
        <v>24480</v>
      </c>
      <c r="R3253">
        <v>2</v>
      </c>
      <c r="S3253">
        <v>55</v>
      </c>
      <c r="T3253">
        <v>0.22</v>
      </c>
      <c r="U3253">
        <v>3</v>
      </c>
      <c r="V3253">
        <v>168</v>
      </c>
      <c r="W3253">
        <v>0.69</v>
      </c>
      <c r="X3253">
        <v>0</v>
      </c>
      <c r="Y3253">
        <v>0</v>
      </c>
      <c r="Z3253">
        <v>0</v>
      </c>
      <c r="AA3253">
        <v>0</v>
      </c>
      <c r="AB3253">
        <v>0</v>
      </c>
      <c r="AC3253">
        <v>0</v>
      </c>
      <c r="AD3253">
        <v>0</v>
      </c>
      <c r="AE3253">
        <v>0</v>
      </c>
      <c r="AF3253">
        <v>0</v>
      </c>
      <c r="AG3253" t="s">
        <v>15080</v>
      </c>
      <c r="AH3253" s="21" t="str">
        <f t="shared" si="100"/>
        <v>YO52</v>
      </c>
      <c r="AI3253" s="21">
        <v>345.36</v>
      </c>
      <c r="AJ3253" s="21">
        <f t="shared" si="101"/>
        <v>99.089052287581694</v>
      </c>
      <c r="AK3253" s="21" t="s">
        <v>2063</v>
      </c>
      <c r="AL3253" t="s">
        <v>2841</v>
      </c>
      <c r="AM3253" s="26" t="s">
        <v>38</v>
      </c>
      <c r="AN3253" t="s">
        <v>2031</v>
      </c>
    </row>
    <row r="3254" spans="1:40" ht="15" hidden="1" thickTop="1" x14ac:dyDescent="0.35">
      <c r="A3254" t="s">
        <v>3962</v>
      </c>
      <c r="B3254" t="s">
        <v>2130</v>
      </c>
      <c r="C3254" t="s">
        <v>111</v>
      </c>
      <c r="D3254" t="s">
        <v>113</v>
      </c>
      <c r="E3254" t="s">
        <v>136</v>
      </c>
      <c r="F3254">
        <v>1</v>
      </c>
      <c r="G3254" t="s">
        <v>2055</v>
      </c>
      <c r="H3254" t="s">
        <v>2056</v>
      </c>
      <c r="I3254" t="s">
        <v>2057</v>
      </c>
      <c r="J3254" t="s">
        <v>113</v>
      </c>
      <c r="K3254" t="s">
        <v>68</v>
      </c>
      <c r="L3254" t="s">
        <v>2058</v>
      </c>
      <c r="M3254" t="s">
        <v>2059</v>
      </c>
      <c r="N3254">
        <v>1</v>
      </c>
      <c r="O3254">
        <v>70</v>
      </c>
      <c r="P3254">
        <v>0.28999999999999998</v>
      </c>
      <c r="Q3254">
        <v>24480</v>
      </c>
      <c r="R3254">
        <v>0</v>
      </c>
      <c r="S3254">
        <v>0</v>
      </c>
      <c r="T3254">
        <v>0</v>
      </c>
      <c r="U3254">
        <v>1</v>
      </c>
      <c r="V3254">
        <v>70</v>
      </c>
      <c r="W3254">
        <v>0.28999999999999998</v>
      </c>
      <c r="X3254">
        <v>0</v>
      </c>
      <c r="Y3254">
        <v>0</v>
      </c>
      <c r="Z3254">
        <v>0</v>
      </c>
      <c r="AA3254">
        <v>0</v>
      </c>
      <c r="AB3254">
        <v>0</v>
      </c>
      <c r="AC3254">
        <v>0</v>
      </c>
      <c r="AD3254">
        <v>0</v>
      </c>
      <c r="AE3254">
        <v>0</v>
      </c>
      <c r="AF3254">
        <v>0</v>
      </c>
      <c r="AG3254" t="s">
        <v>422</v>
      </c>
      <c r="AH3254" s="21" t="str">
        <f t="shared" si="100"/>
        <v>YT21</v>
      </c>
      <c r="AI3254" s="21">
        <v>345.36</v>
      </c>
      <c r="AJ3254" s="21">
        <f t="shared" si="101"/>
        <v>99.714052287581694</v>
      </c>
      <c r="AK3254" s="21" t="s">
        <v>2060</v>
      </c>
      <c r="AL3254" t="s">
        <v>115</v>
      </c>
      <c r="AM3254" s="26" t="s">
        <v>38</v>
      </c>
      <c r="AN3254" t="s">
        <v>2029</v>
      </c>
    </row>
    <row r="3255" spans="1:40" ht="15" hidden="1" thickTop="1" x14ac:dyDescent="0.35">
      <c r="A3255" t="s">
        <v>3966</v>
      </c>
      <c r="B3255" t="s">
        <v>2132</v>
      </c>
      <c r="C3255" t="s">
        <v>111</v>
      </c>
      <c r="D3255" t="s">
        <v>113</v>
      </c>
      <c r="E3255" t="s">
        <v>112</v>
      </c>
      <c r="F3255">
        <v>1</v>
      </c>
      <c r="G3255" t="s">
        <v>2055</v>
      </c>
      <c r="H3255" t="s">
        <v>2056</v>
      </c>
      <c r="I3255" t="s">
        <v>2057</v>
      </c>
      <c r="J3255" t="s">
        <v>113</v>
      </c>
      <c r="K3255" t="s">
        <v>68</v>
      </c>
      <c r="L3255" t="s">
        <v>2058</v>
      </c>
      <c r="M3255" t="s">
        <v>2059</v>
      </c>
      <c r="N3255">
        <v>0</v>
      </c>
      <c r="O3255">
        <v>0</v>
      </c>
      <c r="P3255">
        <v>0</v>
      </c>
      <c r="Q3255">
        <v>24480</v>
      </c>
      <c r="R3255">
        <v>0</v>
      </c>
      <c r="S3255">
        <v>0</v>
      </c>
      <c r="T3255">
        <v>0</v>
      </c>
      <c r="U3255">
        <v>0</v>
      </c>
      <c r="V3255">
        <v>0</v>
      </c>
      <c r="W3255">
        <v>0</v>
      </c>
      <c r="X3255">
        <v>0</v>
      </c>
      <c r="Y3255">
        <v>0</v>
      </c>
      <c r="Z3255">
        <v>0</v>
      </c>
      <c r="AA3255">
        <v>0</v>
      </c>
      <c r="AB3255">
        <v>0</v>
      </c>
      <c r="AC3255">
        <v>0</v>
      </c>
      <c r="AD3255">
        <v>0</v>
      </c>
      <c r="AE3255">
        <v>0</v>
      </c>
      <c r="AF3255">
        <v>0</v>
      </c>
      <c r="AG3255" t="s">
        <v>423</v>
      </c>
      <c r="AH3255" s="21" t="str">
        <f t="shared" si="100"/>
        <v>YT21</v>
      </c>
      <c r="AI3255" s="21">
        <v>345.36</v>
      </c>
      <c r="AJ3255" s="21">
        <f t="shared" si="101"/>
        <v>100</v>
      </c>
      <c r="AK3255" s="21" t="s">
        <v>2060</v>
      </c>
      <c r="AL3255" t="s">
        <v>115</v>
      </c>
      <c r="AM3255" s="26" t="s">
        <v>38</v>
      </c>
      <c r="AN3255" t="s">
        <v>2031</v>
      </c>
    </row>
    <row r="3256" spans="1:40" ht="15" hidden="1" thickTop="1" x14ac:dyDescent="0.35">
      <c r="A3256" t="s">
        <v>3970</v>
      </c>
      <c r="B3256" t="s">
        <v>2134</v>
      </c>
      <c r="C3256" t="s">
        <v>92</v>
      </c>
      <c r="D3256" t="s">
        <v>2135</v>
      </c>
      <c r="E3256" t="s">
        <v>560</v>
      </c>
      <c r="F3256">
        <v>1</v>
      </c>
      <c r="G3256" t="s">
        <v>2055</v>
      </c>
      <c r="H3256" t="s">
        <v>2056</v>
      </c>
      <c r="I3256" t="s">
        <v>2057</v>
      </c>
      <c r="J3256" t="s">
        <v>67</v>
      </c>
      <c r="K3256" t="s">
        <v>68</v>
      </c>
      <c r="L3256" t="s">
        <v>2058</v>
      </c>
      <c r="M3256" t="s">
        <v>2059</v>
      </c>
      <c r="N3256">
        <v>2</v>
      </c>
      <c r="O3256">
        <v>115</v>
      </c>
      <c r="P3256">
        <v>0.47</v>
      </c>
      <c r="Q3256">
        <v>24480</v>
      </c>
      <c r="R3256">
        <v>2</v>
      </c>
      <c r="S3256">
        <v>115</v>
      </c>
      <c r="T3256">
        <v>0.47</v>
      </c>
      <c r="U3256">
        <v>0</v>
      </c>
      <c r="V3256">
        <v>0</v>
      </c>
      <c r="W3256">
        <v>0</v>
      </c>
      <c r="X3256">
        <v>0</v>
      </c>
      <c r="Y3256">
        <v>0</v>
      </c>
      <c r="Z3256">
        <v>0</v>
      </c>
      <c r="AA3256">
        <v>0</v>
      </c>
      <c r="AB3256">
        <v>0</v>
      </c>
      <c r="AC3256">
        <v>0</v>
      </c>
      <c r="AD3256">
        <v>0</v>
      </c>
      <c r="AE3256">
        <v>0</v>
      </c>
      <c r="AF3256">
        <v>0</v>
      </c>
      <c r="AG3256" t="s">
        <v>424</v>
      </c>
      <c r="AH3256" s="21" t="str">
        <f t="shared" si="100"/>
        <v>YT21</v>
      </c>
      <c r="AI3256" s="21">
        <v>345.36</v>
      </c>
      <c r="AJ3256" s="21">
        <f t="shared" si="101"/>
        <v>99.53022875816994</v>
      </c>
      <c r="AK3256" s="21" t="s">
        <v>2060</v>
      </c>
      <c r="AL3256" t="s">
        <v>70</v>
      </c>
      <c r="AM3256" s="26" t="s">
        <v>38</v>
      </c>
      <c r="AN3256" t="s">
        <v>2029</v>
      </c>
    </row>
    <row r="3257" spans="1:40" ht="15" hidden="1" thickTop="1" x14ac:dyDescent="0.35">
      <c r="A3257" t="s">
        <v>2129</v>
      </c>
      <c r="B3257" t="s">
        <v>2137</v>
      </c>
      <c r="C3257" t="s">
        <v>822</v>
      </c>
      <c r="D3257" t="s">
        <v>425</v>
      </c>
      <c r="E3257" t="s">
        <v>72</v>
      </c>
      <c r="F3257">
        <v>1</v>
      </c>
      <c r="G3257" t="s">
        <v>2055</v>
      </c>
      <c r="H3257" t="s">
        <v>2056</v>
      </c>
      <c r="I3257" t="s">
        <v>2076</v>
      </c>
      <c r="J3257" t="s">
        <v>425</v>
      </c>
      <c r="K3257" t="s">
        <v>68</v>
      </c>
      <c r="L3257" t="s">
        <v>2058</v>
      </c>
      <c r="M3257" t="s">
        <v>2059</v>
      </c>
      <c r="N3257">
        <v>14</v>
      </c>
      <c r="O3257">
        <v>373</v>
      </c>
      <c r="P3257">
        <v>1.52</v>
      </c>
      <c r="Q3257">
        <v>24480</v>
      </c>
      <c r="R3257">
        <v>0</v>
      </c>
      <c r="S3257">
        <v>0</v>
      </c>
      <c r="T3257">
        <v>0</v>
      </c>
      <c r="U3257">
        <v>14</v>
      </c>
      <c r="V3257">
        <v>373</v>
      </c>
      <c r="W3257">
        <v>1.52</v>
      </c>
      <c r="X3257">
        <v>0</v>
      </c>
      <c r="Y3257">
        <v>0</v>
      </c>
      <c r="Z3257">
        <v>0</v>
      </c>
      <c r="AA3257">
        <v>0</v>
      </c>
      <c r="AB3257">
        <v>0</v>
      </c>
      <c r="AC3257">
        <v>0</v>
      </c>
      <c r="AD3257">
        <v>0</v>
      </c>
      <c r="AE3257">
        <v>0</v>
      </c>
      <c r="AF3257">
        <v>0</v>
      </c>
      <c r="AG3257" t="s">
        <v>426</v>
      </c>
      <c r="AH3257" s="21" t="str">
        <f t="shared" si="100"/>
        <v>YK21</v>
      </c>
      <c r="AI3257" s="21">
        <v>345.36</v>
      </c>
      <c r="AJ3257" s="21">
        <f t="shared" si="101"/>
        <v>98.476307189542482</v>
      </c>
      <c r="AK3257" s="21" t="s">
        <v>2063</v>
      </c>
      <c r="AL3257" t="s">
        <v>75</v>
      </c>
      <c r="AM3257" s="26" t="s">
        <v>38</v>
      </c>
      <c r="AN3257" t="s">
        <v>2030</v>
      </c>
    </row>
    <row r="3258" spans="1:40" ht="15" hidden="1" thickTop="1" x14ac:dyDescent="0.35">
      <c r="A3258" t="s">
        <v>2131</v>
      </c>
      <c r="B3258" t="s">
        <v>2139</v>
      </c>
      <c r="C3258" t="s">
        <v>822</v>
      </c>
      <c r="D3258" t="s">
        <v>425</v>
      </c>
      <c r="E3258" t="s">
        <v>72</v>
      </c>
      <c r="F3258">
        <v>1</v>
      </c>
      <c r="G3258" t="s">
        <v>2055</v>
      </c>
      <c r="H3258" t="s">
        <v>2056</v>
      </c>
      <c r="I3258" t="s">
        <v>2076</v>
      </c>
      <c r="J3258" t="s">
        <v>425</v>
      </c>
      <c r="K3258" t="s">
        <v>68</v>
      </c>
      <c r="L3258" t="s">
        <v>2058</v>
      </c>
      <c r="M3258" t="s">
        <v>2059</v>
      </c>
      <c r="N3258">
        <v>6</v>
      </c>
      <c r="O3258">
        <v>167</v>
      </c>
      <c r="P3258">
        <v>0.68</v>
      </c>
      <c r="Q3258">
        <v>24480</v>
      </c>
      <c r="R3258">
        <v>3</v>
      </c>
      <c r="S3258">
        <v>79</v>
      </c>
      <c r="T3258">
        <v>0.32</v>
      </c>
      <c r="U3258">
        <v>2</v>
      </c>
      <c r="V3258">
        <v>65</v>
      </c>
      <c r="W3258">
        <v>0.27</v>
      </c>
      <c r="X3258">
        <v>1</v>
      </c>
      <c r="Y3258">
        <v>23</v>
      </c>
      <c r="Z3258">
        <v>0.09</v>
      </c>
      <c r="AA3258">
        <v>0</v>
      </c>
      <c r="AB3258">
        <v>0</v>
      </c>
      <c r="AC3258">
        <v>0</v>
      </c>
      <c r="AD3258">
        <v>0</v>
      </c>
      <c r="AE3258">
        <v>0</v>
      </c>
      <c r="AF3258">
        <v>0</v>
      </c>
      <c r="AG3258" t="s">
        <v>427</v>
      </c>
      <c r="AH3258" s="21" t="str">
        <f t="shared" si="100"/>
        <v>YK21</v>
      </c>
      <c r="AI3258" s="21">
        <v>345.36</v>
      </c>
      <c r="AJ3258" s="21">
        <f t="shared" si="101"/>
        <v>99.317810457516345</v>
      </c>
      <c r="AK3258" s="21" t="s">
        <v>2060</v>
      </c>
      <c r="AL3258" t="s">
        <v>75</v>
      </c>
      <c r="AM3258" s="26" t="s">
        <v>38</v>
      </c>
      <c r="AN3258" t="s">
        <v>2030</v>
      </c>
    </row>
    <row r="3259" spans="1:40" ht="15" hidden="1" thickTop="1" x14ac:dyDescent="0.35">
      <c r="A3259" t="s">
        <v>2133</v>
      </c>
      <c r="B3259" t="s">
        <v>15081</v>
      </c>
      <c r="C3259" t="s">
        <v>3038</v>
      </c>
      <c r="D3259" t="s">
        <v>15082</v>
      </c>
      <c r="E3259" t="s">
        <v>559</v>
      </c>
      <c r="F3259">
        <v>1</v>
      </c>
      <c r="G3259" t="s">
        <v>2055</v>
      </c>
      <c r="H3259" t="s">
        <v>2056</v>
      </c>
      <c r="I3259" t="s">
        <v>2057</v>
      </c>
      <c r="J3259" t="s">
        <v>2568</v>
      </c>
      <c r="K3259" t="s">
        <v>63</v>
      </c>
      <c r="L3259" t="s">
        <v>2058</v>
      </c>
      <c r="M3259" t="s">
        <v>2059</v>
      </c>
      <c r="N3259">
        <v>0</v>
      </c>
      <c r="O3259">
        <v>0</v>
      </c>
      <c r="P3259">
        <v>0</v>
      </c>
      <c r="Q3259">
        <v>24480</v>
      </c>
      <c r="R3259">
        <v>0</v>
      </c>
      <c r="S3259">
        <v>0</v>
      </c>
      <c r="T3259">
        <v>0</v>
      </c>
      <c r="U3259">
        <v>0</v>
      </c>
      <c r="V3259">
        <v>0</v>
      </c>
      <c r="W3259">
        <v>0</v>
      </c>
      <c r="X3259">
        <v>0</v>
      </c>
      <c r="Y3259">
        <v>0</v>
      </c>
      <c r="Z3259">
        <v>0</v>
      </c>
      <c r="AA3259">
        <v>0</v>
      </c>
      <c r="AB3259">
        <v>0</v>
      </c>
      <c r="AC3259">
        <v>0</v>
      </c>
      <c r="AD3259">
        <v>0</v>
      </c>
      <c r="AE3259">
        <v>0</v>
      </c>
      <c r="AF3259">
        <v>0</v>
      </c>
      <c r="AG3259" t="s">
        <v>15083</v>
      </c>
      <c r="AH3259" s="21" t="str">
        <f t="shared" si="100"/>
        <v>YT21</v>
      </c>
      <c r="AI3259" s="21">
        <v>345.36</v>
      </c>
      <c r="AJ3259" s="21">
        <f t="shared" si="101"/>
        <v>100</v>
      </c>
      <c r="AK3259" s="21" t="s">
        <v>2060</v>
      </c>
      <c r="AL3259" t="s">
        <v>2570</v>
      </c>
      <c r="AM3259" s="26" t="s">
        <v>38</v>
      </c>
      <c r="AN3259" t="s">
        <v>2029</v>
      </c>
    </row>
    <row r="3260" spans="1:40" ht="15" hidden="1" thickTop="1" x14ac:dyDescent="0.35">
      <c r="A3260" t="s">
        <v>2136</v>
      </c>
      <c r="B3260" t="s">
        <v>15084</v>
      </c>
      <c r="C3260" t="s">
        <v>3038</v>
      </c>
      <c r="D3260" t="s">
        <v>15082</v>
      </c>
      <c r="E3260" t="s">
        <v>559</v>
      </c>
      <c r="F3260">
        <v>1</v>
      </c>
      <c r="G3260" t="s">
        <v>2055</v>
      </c>
      <c r="H3260" t="s">
        <v>2056</v>
      </c>
      <c r="I3260" t="s">
        <v>2057</v>
      </c>
      <c r="J3260" t="s">
        <v>2568</v>
      </c>
      <c r="K3260" t="s">
        <v>63</v>
      </c>
      <c r="L3260" t="s">
        <v>2058</v>
      </c>
      <c r="M3260" t="s">
        <v>2059</v>
      </c>
      <c r="N3260">
        <v>2</v>
      </c>
      <c r="O3260">
        <v>126</v>
      </c>
      <c r="P3260">
        <v>0.51</v>
      </c>
      <c r="Q3260">
        <v>24480</v>
      </c>
      <c r="R3260">
        <v>0</v>
      </c>
      <c r="S3260">
        <v>0</v>
      </c>
      <c r="T3260">
        <v>0</v>
      </c>
      <c r="U3260">
        <v>2</v>
      </c>
      <c r="V3260">
        <v>126</v>
      </c>
      <c r="W3260">
        <v>0.51</v>
      </c>
      <c r="X3260">
        <v>0</v>
      </c>
      <c r="Y3260">
        <v>0</v>
      </c>
      <c r="Z3260">
        <v>0</v>
      </c>
      <c r="AA3260">
        <v>0</v>
      </c>
      <c r="AB3260">
        <v>0</v>
      </c>
      <c r="AC3260">
        <v>0</v>
      </c>
      <c r="AD3260">
        <v>0</v>
      </c>
      <c r="AE3260">
        <v>0</v>
      </c>
      <c r="AF3260">
        <v>0</v>
      </c>
      <c r="AG3260" t="s">
        <v>15085</v>
      </c>
      <c r="AH3260" s="21" t="str">
        <f t="shared" si="100"/>
        <v>YT21</v>
      </c>
      <c r="AI3260" s="21">
        <v>345.36</v>
      </c>
      <c r="AJ3260" s="21">
        <f t="shared" si="101"/>
        <v>99.485294117647058</v>
      </c>
      <c r="AK3260" s="21" t="s">
        <v>2060</v>
      </c>
      <c r="AL3260" t="s">
        <v>2570</v>
      </c>
      <c r="AM3260" s="26" t="s">
        <v>38</v>
      </c>
      <c r="AN3260" t="s">
        <v>2031</v>
      </c>
    </row>
    <row r="3261" spans="1:40" ht="15" hidden="1" thickTop="1" x14ac:dyDescent="0.35">
      <c r="A3261" t="s">
        <v>2138</v>
      </c>
      <c r="B3261" t="s">
        <v>15086</v>
      </c>
      <c r="C3261" t="s">
        <v>3038</v>
      </c>
      <c r="D3261" t="s">
        <v>15082</v>
      </c>
      <c r="E3261" t="s">
        <v>559</v>
      </c>
      <c r="F3261">
        <v>1</v>
      </c>
      <c r="G3261" t="s">
        <v>2055</v>
      </c>
      <c r="H3261" t="s">
        <v>2056</v>
      </c>
      <c r="I3261" t="s">
        <v>2057</v>
      </c>
      <c r="J3261" t="s">
        <v>2568</v>
      </c>
      <c r="K3261" t="s">
        <v>63</v>
      </c>
      <c r="L3261" t="s">
        <v>2058</v>
      </c>
      <c r="M3261" t="s">
        <v>2059</v>
      </c>
      <c r="N3261">
        <v>1</v>
      </c>
      <c r="O3261">
        <v>29</v>
      </c>
      <c r="P3261">
        <v>0.12</v>
      </c>
      <c r="Q3261">
        <v>24480</v>
      </c>
      <c r="R3261">
        <v>0</v>
      </c>
      <c r="S3261">
        <v>0</v>
      </c>
      <c r="T3261">
        <v>0</v>
      </c>
      <c r="U3261">
        <v>1</v>
      </c>
      <c r="V3261">
        <v>29</v>
      </c>
      <c r="W3261">
        <v>0.12</v>
      </c>
      <c r="X3261">
        <v>0</v>
      </c>
      <c r="Y3261">
        <v>0</v>
      </c>
      <c r="Z3261">
        <v>0</v>
      </c>
      <c r="AA3261">
        <v>0</v>
      </c>
      <c r="AB3261">
        <v>0</v>
      </c>
      <c r="AC3261">
        <v>0</v>
      </c>
      <c r="AD3261">
        <v>0</v>
      </c>
      <c r="AE3261">
        <v>0</v>
      </c>
      <c r="AF3261">
        <v>0</v>
      </c>
      <c r="AG3261" t="s">
        <v>15087</v>
      </c>
      <c r="AH3261" s="21" t="str">
        <f t="shared" si="100"/>
        <v>YT21</v>
      </c>
      <c r="AI3261" s="21">
        <v>345.36</v>
      </c>
      <c r="AJ3261" s="21">
        <f t="shared" si="101"/>
        <v>99.881535947712422</v>
      </c>
      <c r="AK3261" s="21" t="s">
        <v>2060</v>
      </c>
      <c r="AL3261" t="s">
        <v>2570</v>
      </c>
      <c r="AM3261" s="26" t="s">
        <v>38</v>
      </c>
      <c r="AN3261" t="s">
        <v>2029</v>
      </c>
    </row>
    <row r="3262" spans="1:40" ht="15" hidden="1" thickTop="1" x14ac:dyDescent="0.35">
      <c r="A3262" t="s">
        <v>3994</v>
      </c>
      <c r="B3262" t="s">
        <v>15088</v>
      </c>
      <c r="C3262" t="s">
        <v>3038</v>
      </c>
      <c r="D3262" t="s">
        <v>15089</v>
      </c>
      <c r="E3262" t="s">
        <v>559</v>
      </c>
      <c r="F3262">
        <v>1</v>
      </c>
      <c r="G3262" t="s">
        <v>2055</v>
      </c>
      <c r="H3262" t="s">
        <v>2056</v>
      </c>
      <c r="I3262" t="s">
        <v>2057</v>
      </c>
      <c r="J3262" t="s">
        <v>2568</v>
      </c>
      <c r="K3262" t="s">
        <v>63</v>
      </c>
      <c r="L3262" t="s">
        <v>2058</v>
      </c>
      <c r="M3262" t="s">
        <v>2059</v>
      </c>
      <c r="N3262">
        <v>0</v>
      </c>
      <c r="O3262">
        <v>0</v>
      </c>
      <c r="P3262">
        <v>0</v>
      </c>
      <c r="Q3262">
        <v>24480</v>
      </c>
      <c r="R3262">
        <v>0</v>
      </c>
      <c r="S3262">
        <v>0</v>
      </c>
      <c r="T3262">
        <v>0</v>
      </c>
      <c r="U3262">
        <v>0</v>
      </c>
      <c r="V3262">
        <v>0</v>
      </c>
      <c r="W3262">
        <v>0</v>
      </c>
      <c r="X3262">
        <v>0</v>
      </c>
      <c r="Y3262">
        <v>0</v>
      </c>
      <c r="Z3262">
        <v>0</v>
      </c>
      <c r="AA3262">
        <v>0</v>
      </c>
      <c r="AB3262">
        <v>0</v>
      </c>
      <c r="AC3262">
        <v>0</v>
      </c>
      <c r="AD3262">
        <v>0</v>
      </c>
      <c r="AE3262">
        <v>0</v>
      </c>
      <c r="AF3262">
        <v>0</v>
      </c>
      <c r="AG3262" t="s">
        <v>15090</v>
      </c>
      <c r="AH3262" s="21" t="str">
        <f t="shared" si="100"/>
        <v>YT21</v>
      </c>
      <c r="AI3262" s="21">
        <v>345.36</v>
      </c>
      <c r="AJ3262" s="21">
        <f t="shared" si="101"/>
        <v>100</v>
      </c>
      <c r="AK3262" s="21" t="s">
        <v>2060</v>
      </c>
      <c r="AL3262" t="s">
        <v>2570</v>
      </c>
      <c r="AM3262" s="26" t="s">
        <v>38</v>
      </c>
      <c r="AN3262" t="s">
        <v>2029</v>
      </c>
    </row>
    <row r="3263" spans="1:40" ht="15" hidden="1" thickTop="1" x14ac:dyDescent="0.35">
      <c r="A3263" t="s">
        <v>3999</v>
      </c>
      <c r="B3263" t="s">
        <v>15091</v>
      </c>
      <c r="C3263" t="s">
        <v>10859</v>
      </c>
      <c r="D3263" t="s">
        <v>15092</v>
      </c>
      <c r="E3263" t="s">
        <v>559</v>
      </c>
      <c r="F3263">
        <v>1</v>
      </c>
      <c r="G3263" t="s">
        <v>2055</v>
      </c>
      <c r="H3263" t="s">
        <v>2056</v>
      </c>
      <c r="I3263" t="s">
        <v>2057</v>
      </c>
      <c r="J3263" t="s">
        <v>2568</v>
      </c>
      <c r="K3263" t="s">
        <v>63</v>
      </c>
      <c r="L3263" t="s">
        <v>2058</v>
      </c>
      <c r="M3263" t="s">
        <v>2059</v>
      </c>
      <c r="N3263">
        <v>1</v>
      </c>
      <c r="O3263">
        <v>93</v>
      </c>
      <c r="P3263">
        <v>0.38</v>
      </c>
      <c r="Q3263">
        <v>24480</v>
      </c>
      <c r="R3263">
        <v>0</v>
      </c>
      <c r="S3263">
        <v>0</v>
      </c>
      <c r="T3263">
        <v>0</v>
      </c>
      <c r="U3263">
        <v>1</v>
      </c>
      <c r="V3263">
        <v>93</v>
      </c>
      <c r="W3263">
        <v>0.38</v>
      </c>
      <c r="X3263">
        <v>0</v>
      </c>
      <c r="Y3263">
        <v>0</v>
      </c>
      <c r="Z3263">
        <v>0</v>
      </c>
      <c r="AA3263">
        <v>0</v>
      </c>
      <c r="AB3263">
        <v>0</v>
      </c>
      <c r="AC3263">
        <v>0</v>
      </c>
      <c r="AD3263">
        <v>0</v>
      </c>
      <c r="AE3263">
        <v>0</v>
      </c>
      <c r="AF3263">
        <v>0</v>
      </c>
      <c r="AG3263" t="s">
        <v>15093</v>
      </c>
      <c r="AH3263" s="21" t="str">
        <f t="shared" si="100"/>
        <v>YT21</v>
      </c>
      <c r="AI3263" s="21">
        <v>345.36</v>
      </c>
      <c r="AJ3263" s="21">
        <f t="shared" si="101"/>
        <v>99.620098039215691</v>
      </c>
      <c r="AK3263" s="21" t="s">
        <v>2060</v>
      </c>
      <c r="AL3263" t="s">
        <v>2570</v>
      </c>
      <c r="AM3263" s="26" t="s">
        <v>38</v>
      </c>
      <c r="AN3263" t="s">
        <v>2029</v>
      </c>
    </row>
    <row r="3264" spans="1:40" ht="15" hidden="1" thickTop="1" x14ac:dyDescent="0.35">
      <c r="A3264" t="s">
        <v>4006</v>
      </c>
      <c r="B3264" t="s">
        <v>15094</v>
      </c>
      <c r="C3264" t="s">
        <v>3686</v>
      </c>
      <c r="D3264" t="s">
        <v>15095</v>
      </c>
      <c r="E3264" t="s">
        <v>559</v>
      </c>
      <c r="F3264">
        <v>1</v>
      </c>
      <c r="G3264" t="s">
        <v>2055</v>
      </c>
      <c r="H3264" t="s">
        <v>2056</v>
      </c>
      <c r="I3264" t="s">
        <v>2057</v>
      </c>
      <c r="J3264" t="s">
        <v>2568</v>
      </c>
      <c r="K3264" t="s">
        <v>63</v>
      </c>
      <c r="L3264" t="s">
        <v>2058</v>
      </c>
      <c r="M3264" t="s">
        <v>2059</v>
      </c>
      <c r="N3264">
        <v>1</v>
      </c>
      <c r="O3264">
        <v>40</v>
      </c>
      <c r="P3264">
        <v>0.16</v>
      </c>
      <c r="Q3264">
        <v>24480</v>
      </c>
      <c r="R3264">
        <v>0</v>
      </c>
      <c r="S3264">
        <v>0</v>
      </c>
      <c r="T3264">
        <v>0</v>
      </c>
      <c r="U3264">
        <v>1</v>
      </c>
      <c r="V3264">
        <v>40</v>
      </c>
      <c r="W3264">
        <v>0.16</v>
      </c>
      <c r="X3264">
        <v>0</v>
      </c>
      <c r="Y3264">
        <v>0</v>
      </c>
      <c r="Z3264">
        <v>0</v>
      </c>
      <c r="AA3264">
        <v>0</v>
      </c>
      <c r="AB3264">
        <v>0</v>
      </c>
      <c r="AC3264">
        <v>0</v>
      </c>
      <c r="AD3264">
        <v>0</v>
      </c>
      <c r="AE3264">
        <v>0</v>
      </c>
      <c r="AF3264">
        <v>0</v>
      </c>
      <c r="AG3264" t="s">
        <v>15096</v>
      </c>
      <c r="AH3264" s="21" t="str">
        <f t="shared" si="100"/>
        <v>YT21</v>
      </c>
      <c r="AI3264" s="21">
        <v>345.36</v>
      </c>
      <c r="AJ3264" s="21">
        <f t="shared" si="101"/>
        <v>99.83660130718954</v>
      </c>
      <c r="AK3264" s="21" t="s">
        <v>2060</v>
      </c>
      <c r="AL3264" t="s">
        <v>2570</v>
      </c>
      <c r="AM3264" s="26" t="s">
        <v>38</v>
      </c>
      <c r="AN3264" t="s">
        <v>2029</v>
      </c>
    </row>
    <row r="3265" spans="1:40" ht="15" hidden="1" thickTop="1" x14ac:dyDescent="0.35">
      <c r="A3265" t="s">
        <v>4011</v>
      </c>
      <c r="B3265" t="s">
        <v>15097</v>
      </c>
      <c r="C3265" t="s">
        <v>2997</v>
      </c>
      <c r="D3265" t="s">
        <v>15098</v>
      </c>
      <c r="E3265" t="s">
        <v>43</v>
      </c>
      <c r="F3265">
        <v>2</v>
      </c>
      <c r="G3265" t="s">
        <v>2055</v>
      </c>
      <c r="H3265" t="s">
        <v>2056</v>
      </c>
      <c r="I3265" t="s">
        <v>2057</v>
      </c>
      <c r="J3265" t="s">
        <v>2999</v>
      </c>
      <c r="K3265" t="s">
        <v>42</v>
      </c>
      <c r="L3265" t="s">
        <v>2058</v>
      </c>
      <c r="M3265" t="s">
        <v>2059</v>
      </c>
      <c r="N3265">
        <v>1</v>
      </c>
      <c r="O3265">
        <v>44</v>
      </c>
      <c r="P3265">
        <v>0.18</v>
      </c>
      <c r="Q3265">
        <v>24480</v>
      </c>
      <c r="R3265">
        <v>0</v>
      </c>
      <c r="S3265">
        <v>0</v>
      </c>
      <c r="T3265">
        <v>0</v>
      </c>
      <c r="U3265">
        <v>1</v>
      </c>
      <c r="V3265">
        <v>44</v>
      </c>
      <c r="W3265">
        <v>0.18</v>
      </c>
      <c r="X3265">
        <v>0</v>
      </c>
      <c r="Y3265">
        <v>0</v>
      </c>
      <c r="Z3265">
        <v>0</v>
      </c>
      <c r="AA3265">
        <v>0</v>
      </c>
      <c r="AB3265">
        <v>0</v>
      </c>
      <c r="AC3265">
        <v>0</v>
      </c>
      <c r="AD3265">
        <v>0</v>
      </c>
      <c r="AE3265">
        <v>0</v>
      </c>
      <c r="AF3265">
        <v>0</v>
      </c>
      <c r="AG3265" t="s">
        <v>15099</v>
      </c>
      <c r="AH3265" s="21" t="str">
        <f t="shared" si="100"/>
        <v>YT21</v>
      </c>
      <c r="AI3265" s="21">
        <v>345.36</v>
      </c>
      <c r="AJ3265" s="21">
        <f t="shared" si="101"/>
        <v>99.820261437908499</v>
      </c>
      <c r="AK3265" s="21" t="s">
        <v>2060</v>
      </c>
      <c r="AL3265" t="s">
        <v>2964</v>
      </c>
      <c r="AM3265" s="26" t="s">
        <v>38</v>
      </c>
      <c r="AN3265" t="s">
        <v>2031</v>
      </c>
    </row>
    <row r="3266" spans="1:40" ht="15" hidden="1" thickTop="1" x14ac:dyDescent="0.35">
      <c r="A3266" t="s">
        <v>4015</v>
      </c>
      <c r="B3266" t="s">
        <v>15100</v>
      </c>
      <c r="C3266" t="s">
        <v>2997</v>
      </c>
      <c r="D3266" t="s">
        <v>15098</v>
      </c>
      <c r="E3266" t="s">
        <v>43</v>
      </c>
      <c r="F3266">
        <v>2</v>
      </c>
      <c r="G3266" t="s">
        <v>2055</v>
      </c>
      <c r="H3266" t="s">
        <v>2056</v>
      </c>
      <c r="I3266" t="s">
        <v>2057</v>
      </c>
      <c r="J3266" t="s">
        <v>2999</v>
      </c>
      <c r="K3266" t="s">
        <v>42</v>
      </c>
      <c r="L3266" t="s">
        <v>2058</v>
      </c>
      <c r="M3266" t="s">
        <v>2059</v>
      </c>
      <c r="N3266">
        <v>4</v>
      </c>
      <c r="O3266">
        <v>228</v>
      </c>
      <c r="P3266">
        <v>0.93</v>
      </c>
      <c r="Q3266">
        <v>24480</v>
      </c>
      <c r="R3266">
        <v>1</v>
      </c>
      <c r="S3266">
        <v>97</v>
      </c>
      <c r="T3266">
        <v>0.4</v>
      </c>
      <c r="U3266">
        <v>3</v>
      </c>
      <c r="V3266">
        <v>131</v>
      </c>
      <c r="W3266">
        <v>0.54</v>
      </c>
      <c r="X3266">
        <v>0</v>
      </c>
      <c r="Y3266">
        <v>0</v>
      </c>
      <c r="Z3266">
        <v>0</v>
      </c>
      <c r="AA3266">
        <v>0</v>
      </c>
      <c r="AB3266">
        <v>0</v>
      </c>
      <c r="AC3266">
        <v>0</v>
      </c>
      <c r="AD3266">
        <v>0</v>
      </c>
      <c r="AE3266">
        <v>0</v>
      </c>
      <c r="AF3266">
        <v>0</v>
      </c>
      <c r="AG3266" t="s">
        <v>15101</v>
      </c>
      <c r="AH3266" s="21" t="str">
        <f t="shared" si="100"/>
        <v>YT21</v>
      </c>
      <c r="AI3266" s="21">
        <v>345.36</v>
      </c>
      <c r="AJ3266" s="21">
        <f t="shared" si="101"/>
        <v>99.068627450980387</v>
      </c>
      <c r="AK3266" s="21" t="s">
        <v>2063</v>
      </c>
      <c r="AL3266" t="s">
        <v>2964</v>
      </c>
      <c r="AM3266" s="26" t="s">
        <v>38</v>
      </c>
      <c r="AN3266" t="s">
        <v>2031</v>
      </c>
    </row>
    <row r="3267" spans="1:40" ht="15" hidden="1" thickTop="1" x14ac:dyDescent="0.35">
      <c r="A3267" t="s">
        <v>4019</v>
      </c>
      <c r="B3267" t="s">
        <v>15102</v>
      </c>
      <c r="C3267" t="s">
        <v>3212</v>
      </c>
      <c r="D3267" t="s">
        <v>15103</v>
      </c>
      <c r="E3267" t="s">
        <v>5691</v>
      </c>
      <c r="F3267">
        <v>1</v>
      </c>
      <c r="G3267" t="s">
        <v>2055</v>
      </c>
      <c r="H3267" t="s">
        <v>2056</v>
      </c>
      <c r="I3267" t="s">
        <v>2057</v>
      </c>
      <c r="J3267" t="s">
        <v>2999</v>
      </c>
      <c r="K3267" t="s">
        <v>42</v>
      </c>
      <c r="L3267" t="s">
        <v>2058</v>
      </c>
      <c r="M3267" t="s">
        <v>2059</v>
      </c>
      <c r="N3267">
        <v>2</v>
      </c>
      <c r="O3267">
        <v>92</v>
      </c>
      <c r="P3267">
        <v>0.38</v>
      </c>
      <c r="Q3267">
        <v>24480</v>
      </c>
      <c r="R3267">
        <v>2</v>
      </c>
      <c r="S3267">
        <v>92</v>
      </c>
      <c r="T3267">
        <v>0.38</v>
      </c>
      <c r="U3267">
        <v>0</v>
      </c>
      <c r="V3267">
        <v>0</v>
      </c>
      <c r="W3267">
        <v>0</v>
      </c>
      <c r="X3267">
        <v>0</v>
      </c>
      <c r="Y3267">
        <v>0</v>
      </c>
      <c r="Z3267">
        <v>0</v>
      </c>
      <c r="AA3267">
        <v>0</v>
      </c>
      <c r="AB3267">
        <v>0</v>
      </c>
      <c r="AC3267">
        <v>0</v>
      </c>
      <c r="AD3267">
        <v>0</v>
      </c>
      <c r="AE3267">
        <v>0</v>
      </c>
      <c r="AF3267">
        <v>0</v>
      </c>
      <c r="AG3267" t="s">
        <v>15104</v>
      </c>
      <c r="AH3267" s="21" t="str">
        <f t="shared" si="100"/>
        <v>YT21</v>
      </c>
      <c r="AI3267" s="21">
        <v>345.36</v>
      </c>
      <c r="AJ3267" s="21">
        <f t="shared" si="101"/>
        <v>99.624183006535944</v>
      </c>
      <c r="AK3267" s="21" t="s">
        <v>2060</v>
      </c>
      <c r="AL3267" t="s">
        <v>2964</v>
      </c>
      <c r="AM3267" s="26" t="s">
        <v>38</v>
      </c>
      <c r="AN3267" t="s">
        <v>2029</v>
      </c>
    </row>
    <row r="3268" spans="1:40" ht="15" hidden="1" thickTop="1" x14ac:dyDescent="0.35">
      <c r="A3268" t="s">
        <v>4023</v>
      </c>
      <c r="B3268" t="s">
        <v>15105</v>
      </c>
      <c r="C3268" t="s">
        <v>3212</v>
      </c>
      <c r="D3268" t="s">
        <v>15103</v>
      </c>
      <c r="E3268" t="s">
        <v>5691</v>
      </c>
      <c r="F3268">
        <v>1</v>
      </c>
      <c r="G3268" t="s">
        <v>2055</v>
      </c>
      <c r="H3268" t="s">
        <v>2056</v>
      </c>
      <c r="I3268" t="s">
        <v>2057</v>
      </c>
      <c r="J3268" t="s">
        <v>2999</v>
      </c>
      <c r="K3268" t="s">
        <v>42</v>
      </c>
      <c r="L3268" t="s">
        <v>2058</v>
      </c>
      <c r="M3268" t="s">
        <v>2059</v>
      </c>
      <c r="N3268">
        <v>1</v>
      </c>
      <c r="O3268">
        <v>27</v>
      </c>
      <c r="P3268">
        <v>0.11</v>
      </c>
      <c r="Q3268">
        <v>24480</v>
      </c>
      <c r="R3268">
        <v>1</v>
      </c>
      <c r="S3268">
        <v>27</v>
      </c>
      <c r="T3268">
        <v>0.11</v>
      </c>
      <c r="U3268">
        <v>0</v>
      </c>
      <c r="V3268">
        <v>0</v>
      </c>
      <c r="W3268">
        <v>0</v>
      </c>
      <c r="X3268">
        <v>0</v>
      </c>
      <c r="Y3268">
        <v>0</v>
      </c>
      <c r="Z3268">
        <v>0</v>
      </c>
      <c r="AA3268">
        <v>0</v>
      </c>
      <c r="AB3268">
        <v>0</v>
      </c>
      <c r="AC3268">
        <v>0</v>
      </c>
      <c r="AD3268">
        <v>0</v>
      </c>
      <c r="AE3268">
        <v>0</v>
      </c>
      <c r="AF3268">
        <v>0</v>
      </c>
      <c r="AG3268" t="s">
        <v>15106</v>
      </c>
      <c r="AH3268" s="21" t="str">
        <f t="shared" si="100"/>
        <v>YT21</v>
      </c>
      <c r="AI3268" s="21">
        <v>345.36</v>
      </c>
      <c r="AJ3268" s="21">
        <f t="shared" si="101"/>
        <v>99.889705882352942</v>
      </c>
      <c r="AK3268" s="21" t="s">
        <v>2060</v>
      </c>
      <c r="AL3268" t="s">
        <v>2964</v>
      </c>
      <c r="AM3268" s="26" t="s">
        <v>38</v>
      </c>
      <c r="AN3268" t="s">
        <v>2031</v>
      </c>
    </row>
    <row r="3269" spans="1:40" ht="15" hidden="1" thickTop="1" x14ac:dyDescent="0.35">
      <c r="A3269" t="s">
        <v>4028</v>
      </c>
      <c r="B3269" t="s">
        <v>15107</v>
      </c>
      <c r="C3269" t="s">
        <v>3613</v>
      </c>
      <c r="D3269" t="s">
        <v>15108</v>
      </c>
      <c r="E3269" t="s">
        <v>5691</v>
      </c>
      <c r="F3269">
        <v>1</v>
      </c>
      <c r="G3269" t="s">
        <v>2055</v>
      </c>
      <c r="H3269" t="s">
        <v>2056</v>
      </c>
      <c r="I3269" t="s">
        <v>2057</v>
      </c>
      <c r="J3269" t="s">
        <v>2999</v>
      </c>
      <c r="K3269" t="s">
        <v>42</v>
      </c>
      <c r="L3269" t="s">
        <v>2058</v>
      </c>
      <c r="M3269" t="s">
        <v>2059</v>
      </c>
      <c r="N3269">
        <v>3</v>
      </c>
      <c r="O3269">
        <v>70</v>
      </c>
      <c r="P3269">
        <v>0.28999999999999998</v>
      </c>
      <c r="Q3269">
        <v>24480</v>
      </c>
      <c r="R3269">
        <v>3</v>
      </c>
      <c r="S3269">
        <v>70</v>
      </c>
      <c r="T3269">
        <v>0.28999999999999998</v>
      </c>
      <c r="U3269">
        <v>0</v>
      </c>
      <c r="V3269">
        <v>0</v>
      </c>
      <c r="W3269">
        <v>0</v>
      </c>
      <c r="X3269">
        <v>0</v>
      </c>
      <c r="Y3269">
        <v>0</v>
      </c>
      <c r="Z3269">
        <v>0</v>
      </c>
      <c r="AA3269">
        <v>0</v>
      </c>
      <c r="AB3269">
        <v>0</v>
      </c>
      <c r="AC3269">
        <v>0</v>
      </c>
      <c r="AD3269">
        <v>0</v>
      </c>
      <c r="AE3269">
        <v>0</v>
      </c>
      <c r="AF3269">
        <v>0</v>
      </c>
      <c r="AG3269" t="s">
        <v>15109</v>
      </c>
      <c r="AH3269" s="21" t="str">
        <f t="shared" si="100"/>
        <v>YT21</v>
      </c>
      <c r="AI3269" s="21">
        <v>345.36</v>
      </c>
      <c r="AJ3269" s="21">
        <f t="shared" si="101"/>
        <v>99.714052287581694</v>
      </c>
      <c r="AK3269" s="21" t="s">
        <v>2060</v>
      </c>
      <c r="AL3269" t="s">
        <v>2964</v>
      </c>
      <c r="AM3269" s="26" t="s">
        <v>38</v>
      </c>
      <c r="AN3269" t="s">
        <v>2032</v>
      </c>
    </row>
    <row r="3270" spans="1:40" ht="15" hidden="1" thickTop="1" x14ac:dyDescent="0.35">
      <c r="A3270" t="s">
        <v>4032</v>
      </c>
      <c r="B3270" t="s">
        <v>15110</v>
      </c>
      <c r="C3270" t="s">
        <v>3613</v>
      </c>
      <c r="D3270" t="s">
        <v>15108</v>
      </c>
      <c r="E3270" t="s">
        <v>5691</v>
      </c>
      <c r="F3270">
        <v>1</v>
      </c>
      <c r="G3270" t="s">
        <v>2055</v>
      </c>
      <c r="H3270" t="s">
        <v>2056</v>
      </c>
      <c r="I3270" t="s">
        <v>2057</v>
      </c>
      <c r="J3270" t="s">
        <v>2999</v>
      </c>
      <c r="K3270" t="s">
        <v>42</v>
      </c>
      <c r="L3270" t="s">
        <v>2058</v>
      </c>
      <c r="M3270" t="s">
        <v>2059</v>
      </c>
      <c r="N3270">
        <v>3</v>
      </c>
      <c r="O3270">
        <v>76</v>
      </c>
      <c r="P3270">
        <v>0.31</v>
      </c>
      <c r="Q3270">
        <v>24480</v>
      </c>
      <c r="R3270">
        <v>2</v>
      </c>
      <c r="S3270">
        <v>67</v>
      </c>
      <c r="T3270">
        <v>0.27</v>
      </c>
      <c r="U3270">
        <v>0</v>
      </c>
      <c r="V3270">
        <v>0</v>
      </c>
      <c r="W3270">
        <v>0</v>
      </c>
      <c r="X3270">
        <v>1</v>
      </c>
      <c r="Y3270">
        <v>9</v>
      </c>
      <c r="Z3270">
        <v>0.04</v>
      </c>
      <c r="AA3270">
        <v>0</v>
      </c>
      <c r="AB3270">
        <v>0</v>
      </c>
      <c r="AC3270">
        <v>0</v>
      </c>
      <c r="AD3270">
        <v>0</v>
      </c>
      <c r="AE3270">
        <v>0</v>
      </c>
      <c r="AF3270">
        <v>0</v>
      </c>
      <c r="AG3270" t="s">
        <v>15111</v>
      </c>
      <c r="AH3270" s="21" t="str">
        <f t="shared" si="100"/>
        <v>YT21</v>
      </c>
      <c r="AI3270" s="21">
        <v>345.36</v>
      </c>
      <c r="AJ3270" s="21">
        <f t="shared" si="101"/>
        <v>99.689542483660134</v>
      </c>
      <c r="AK3270" s="21" t="s">
        <v>2060</v>
      </c>
      <c r="AL3270" t="s">
        <v>2964</v>
      </c>
      <c r="AM3270" s="26" t="s">
        <v>38</v>
      </c>
      <c r="AN3270" t="s">
        <v>2032</v>
      </c>
    </row>
    <row r="3271" spans="1:40" ht="15" hidden="1" thickTop="1" x14ac:dyDescent="0.35">
      <c r="A3271" t="s">
        <v>4033</v>
      </c>
      <c r="B3271" t="s">
        <v>15112</v>
      </c>
      <c r="C3271" t="s">
        <v>3212</v>
      </c>
      <c r="D3271" t="s">
        <v>2999</v>
      </c>
      <c r="E3271" t="s">
        <v>43</v>
      </c>
      <c r="F3271">
        <v>1</v>
      </c>
      <c r="G3271" t="s">
        <v>2055</v>
      </c>
      <c r="H3271" t="s">
        <v>2056</v>
      </c>
      <c r="I3271" t="s">
        <v>2057</v>
      </c>
      <c r="J3271" t="s">
        <v>2999</v>
      </c>
      <c r="K3271" t="s">
        <v>42</v>
      </c>
      <c r="L3271" t="s">
        <v>2058</v>
      </c>
      <c r="M3271" t="s">
        <v>2059</v>
      </c>
      <c r="N3271">
        <v>3</v>
      </c>
      <c r="O3271">
        <v>194</v>
      </c>
      <c r="P3271">
        <v>0.79</v>
      </c>
      <c r="Q3271">
        <v>24480</v>
      </c>
      <c r="R3271">
        <v>1</v>
      </c>
      <c r="S3271">
        <v>59</v>
      </c>
      <c r="T3271">
        <v>0.24</v>
      </c>
      <c r="U3271">
        <v>2</v>
      </c>
      <c r="V3271">
        <v>135</v>
      </c>
      <c r="W3271">
        <v>0.55000000000000004</v>
      </c>
      <c r="X3271">
        <v>0</v>
      </c>
      <c r="Y3271">
        <v>0</v>
      </c>
      <c r="Z3271">
        <v>0</v>
      </c>
      <c r="AA3271">
        <v>0</v>
      </c>
      <c r="AB3271">
        <v>0</v>
      </c>
      <c r="AC3271">
        <v>0</v>
      </c>
      <c r="AD3271">
        <v>0</v>
      </c>
      <c r="AE3271">
        <v>0</v>
      </c>
      <c r="AF3271">
        <v>0</v>
      </c>
      <c r="AG3271" t="s">
        <v>15113</v>
      </c>
      <c r="AH3271" s="21" t="str">
        <f t="shared" ref="AH3271:AH3334" si="102">LEFT(AG3271,4)</f>
        <v>YT21</v>
      </c>
      <c r="AI3271" s="21">
        <v>345.36</v>
      </c>
      <c r="AJ3271" s="21">
        <f t="shared" ref="AJ3271:AJ3334" si="103">100-(O3271/Q3271*100)</f>
        <v>99.207516339869287</v>
      </c>
      <c r="AK3271" s="21" t="s">
        <v>2060</v>
      </c>
      <c r="AL3271" t="s">
        <v>2964</v>
      </c>
      <c r="AM3271" s="26" t="s">
        <v>38</v>
      </c>
      <c r="AN3271" t="s">
        <v>2031</v>
      </c>
    </row>
    <row r="3272" spans="1:40" ht="15" hidden="1" thickTop="1" x14ac:dyDescent="0.35">
      <c r="A3272" t="s">
        <v>4037</v>
      </c>
      <c r="B3272" t="s">
        <v>15114</v>
      </c>
      <c r="C3272" t="s">
        <v>3212</v>
      </c>
      <c r="D3272" t="s">
        <v>2999</v>
      </c>
      <c r="E3272" t="s">
        <v>43</v>
      </c>
      <c r="F3272">
        <v>1</v>
      </c>
      <c r="G3272" t="s">
        <v>2055</v>
      </c>
      <c r="H3272" t="s">
        <v>2056</v>
      </c>
      <c r="I3272" t="s">
        <v>2057</v>
      </c>
      <c r="J3272" t="s">
        <v>2999</v>
      </c>
      <c r="K3272" t="s">
        <v>42</v>
      </c>
      <c r="L3272" t="s">
        <v>2058</v>
      </c>
      <c r="M3272" t="s">
        <v>2059</v>
      </c>
      <c r="N3272">
        <v>3</v>
      </c>
      <c r="O3272">
        <v>126</v>
      </c>
      <c r="P3272">
        <v>0.51</v>
      </c>
      <c r="Q3272">
        <v>24480</v>
      </c>
      <c r="R3272">
        <v>2</v>
      </c>
      <c r="S3272">
        <v>95</v>
      </c>
      <c r="T3272">
        <v>0.39</v>
      </c>
      <c r="U3272">
        <v>1</v>
      </c>
      <c r="V3272">
        <v>31</v>
      </c>
      <c r="W3272">
        <v>0.13</v>
      </c>
      <c r="X3272">
        <v>0</v>
      </c>
      <c r="Y3272">
        <v>0</v>
      </c>
      <c r="Z3272">
        <v>0</v>
      </c>
      <c r="AA3272">
        <v>0</v>
      </c>
      <c r="AB3272">
        <v>0</v>
      </c>
      <c r="AC3272">
        <v>0</v>
      </c>
      <c r="AD3272">
        <v>0</v>
      </c>
      <c r="AE3272">
        <v>0</v>
      </c>
      <c r="AF3272">
        <v>0</v>
      </c>
      <c r="AG3272" t="s">
        <v>15115</v>
      </c>
      <c r="AH3272" s="21" t="str">
        <f t="shared" si="102"/>
        <v>YT21</v>
      </c>
      <c r="AI3272" s="21">
        <v>345.36</v>
      </c>
      <c r="AJ3272" s="21">
        <f t="shared" si="103"/>
        <v>99.485294117647058</v>
      </c>
      <c r="AK3272" s="21" t="s">
        <v>2060</v>
      </c>
      <c r="AL3272" t="s">
        <v>2964</v>
      </c>
      <c r="AM3272" s="26" t="s">
        <v>38</v>
      </c>
      <c r="AN3272" t="s">
        <v>2029</v>
      </c>
    </row>
    <row r="3273" spans="1:40" ht="15" hidden="1" thickTop="1" x14ac:dyDescent="0.35">
      <c r="A3273" t="s">
        <v>4041</v>
      </c>
      <c r="B3273" t="s">
        <v>15116</v>
      </c>
      <c r="C3273" t="s">
        <v>3212</v>
      </c>
      <c r="D3273" t="s">
        <v>2999</v>
      </c>
      <c r="E3273" t="s">
        <v>43</v>
      </c>
      <c r="F3273">
        <v>1</v>
      </c>
      <c r="G3273" t="s">
        <v>2055</v>
      </c>
      <c r="H3273" t="s">
        <v>2056</v>
      </c>
      <c r="I3273" t="s">
        <v>2057</v>
      </c>
      <c r="J3273" t="s">
        <v>2999</v>
      </c>
      <c r="K3273" t="s">
        <v>42</v>
      </c>
      <c r="L3273" t="s">
        <v>2058</v>
      </c>
      <c r="M3273" t="s">
        <v>2059</v>
      </c>
      <c r="N3273">
        <v>1</v>
      </c>
      <c r="O3273">
        <v>5</v>
      </c>
      <c r="P3273">
        <v>0.02</v>
      </c>
      <c r="Q3273">
        <v>24480</v>
      </c>
      <c r="R3273">
        <v>0</v>
      </c>
      <c r="S3273">
        <v>0</v>
      </c>
      <c r="T3273">
        <v>0</v>
      </c>
      <c r="U3273">
        <v>0</v>
      </c>
      <c r="V3273">
        <v>0</v>
      </c>
      <c r="W3273">
        <v>0</v>
      </c>
      <c r="X3273">
        <v>1</v>
      </c>
      <c r="Y3273">
        <v>5</v>
      </c>
      <c r="Z3273">
        <v>0.02</v>
      </c>
      <c r="AA3273">
        <v>0</v>
      </c>
      <c r="AB3273">
        <v>0</v>
      </c>
      <c r="AC3273">
        <v>0</v>
      </c>
      <c r="AD3273">
        <v>0</v>
      </c>
      <c r="AE3273">
        <v>0</v>
      </c>
      <c r="AF3273">
        <v>0</v>
      </c>
      <c r="AG3273" t="s">
        <v>15117</v>
      </c>
      <c r="AH3273" s="21" t="str">
        <f t="shared" si="102"/>
        <v>YT21</v>
      </c>
      <c r="AI3273" s="21">
        <v>345.36</v>
      </c>
      <c r="AJ3273" s="21">
        <f t="shared" si="103"/>
        <v>99.979575163398692</v>
      </c>
      <c r="AK3273" s="21" t="s">
        <v>2060</v>
      </c>
      <c r="AL3273" t="s">
        <v>2964</v>
      </c>
      <c r="AM3273" s="26" t="s">
        <v>38</v>
      </c>
      <c r="AN3273" t="s">
        <v>2029</v>
      </c>
    </row>
    <row r="3274" spans="1:40" ht="15" hidden="1" thickTop="1" x14ac:dyDescent="0.35">
      <c r="A3274" t="s">
        <v>4045</v>
      </c>
      <c r="B3274" t="s">
        <v>15118</v>
      </c>
      <c r="C3274" t="s">
        <v>3212</v>
      </c>
      <c r="D3274" t="s">
        <v>15119</v>
      </c>
      <c r="E3274" t="s">
        <v>5691</v>
      </c>
      <c r="F3274">
        <v>1</v>
      </c>
      <c r="G3274" t="s">
        <v>2055</v>
      </c>
      <c r="H3274" t="s">
        <v>2056</v>
      </c>
      <c r="I3274" t="s">
        <v>2057</v>
      </c>
      <c r="J3274" t="s">
        <v>2999</v>
      </c>
      <c r="K3274" t="s">
        <v>42</v>
      </c>
      <c r="L3274" t="s">
        <v>2058</v>
      </c>
      <c r="M3274" t="s">
        <v>2059</v>
      </c>
      <c r="N3274">
        <v>6</v>
      </c>
      <c r="O3274">
        <v>476</v>
      </c>
      <c r="P3274">
        <v>1.94</v>
      </c>
      <c r="Q3274">
        <v>24480</v>
      </c>
      <c r="R3274">
        <v>2</v>
      </c>
      <c r="S3274">
        <v>175</v>
      </c>
      <c r="T3274">
        <v>0.71</v>
      </c>
      <c r="U3274">
        <v>4</v>
      </c>
      <c r="V3274">
        <v>301</v>
      </c>
      <c r="W3274">
        <v>1.23</v>
      </c>
      <c r="X3274">
        <v>0</v>
      </c>
      <c r="Y3274">
        <v>0</v>
      </c>
      <c r="Z3274">
        <v>0</v>
      </c>
      <c r="AA3274">
        <v>0</v>
      </c>
      <c r="AB3274">
        <v>0</v>
      </c>
      <c r="AC3274">
        <v>0</v>
      </c>
      <c r="AD3274">
        <v>0</v>
      </c>
      <c r="AE3274">
        <v>0</v>
      </c>
      <c r="AF3274">
        <v>0</v>
      </c>
      <c r="AG3274" t="s">
        <v>15120</v>
      </c>
      <c r="AH3274" s="21" t="str">
        <f t="shared" si="102"/>
        <v>YT21</v>
      </c>
      <c r="AI3274" s="21">
        <v>345.36</v>
      </c>
      <c r="AJ3274" s="21">
        <f t="shared" si="103"/>
        <v>98.055555555555557</v>
      </c>
      <c r="AK3274" s="21" t="s">
        <v>2063</v>
      </c>
      <c r="AL3274" t="s">
        <v>2964</v>
      </c>
      <c r="AM3274" s="26" t="s">
        <v>38</v>
      </c>
      <c r="AN3274" t="s">
        <v>2031</v>
      </c>
    </row>
    <row r="3275" spans="1:40" ht="15" hidden="1" thickTop="1" x14ac:dyDescent="0.35">
      <c r="A3275" t="s">
        <v>4051</v>
      </c>
      <c r="B3275" t="s">
        <v>15121</v>
      </c>
      <c r="C3275" t="s">
        <v>3613</v>
      </c>
      <c r="D3275" t="s">
        <v>15122</v>
      </c>
      <c r="E3275" t="s">
        <v>43</v>
      </c>
      <c r="F3275">
        <v>2</v>
      </c>
      <c r="G3275" t="s">
        <v>2055</v>
      </c>
      <c r="H3275" t="s">
        <v>2056</v>
      </c>
      <c r="I3275" t="s">
        <v>2057</v>
      </c>
      <c r="J3275" t="s">
        <v>2999</v>
      </c>
      <c r="K3275" t="s">
        <v>42</v>
      </c>
      <c r="L3275" t="s">
        <v>2058</v>
      </c>
      <c r="M3275" t="s">
        <v>2059</v>
      </c>
      <c r="N3275">
        <v>5</v>
      </c>
      <c r="O3275">
        <v>205</v>
      </c>
      <c r="P3275">
        <v>0.84</v>
      </c>
      <c r="Q3275">
        <v>24480</v>
      </c>
      <c r="R3275">
        <v>4</v>
      </c>
      <c r="S3275">
        <v>185</v>
      </c>
      <c r="T3275">
        <v>0.76</v>
      </c>
      <c r="U3275">
        <v>1</v>
      </c>
      <c r="V3275">
        <v>20</v>
      </c>
      <c r="W3275">
        <v>0.08</v>
      </c>
      <c r="X3275">
        <v>0</v>
      </c>
      <c r="Y3275">
        <v>0</v>
      </c>
      <c r="Z3275">
        <v>0</v>
      </c>
      <c r="AA3275">
        <v>0</v>
      </c>
      <c r="AB3275">
        <v>0</v>
      </c>
      <c r="AC3275">
        <v>0</v>
      </c>
      <c r="AD3275">
        <v>0</v>
      </c>
      <c r="AE3275">
        <v>0</v>
      </c>
      <c r="AF3275">
        <v>0</v>
      </c>
      <c r="AG3275" t="s">
        <v>15123</v>
      </c>
      <c r="AH3275" s="21" t="str">
        <f t="shared" si="102"/>
        <v>YT21</v>
      </c>
      <c r="AI3275" s="21">
        <v>345.36</v>
      </c>
      <c r="AJ3275" s="21">
        <f t="shared" si="103"/>
        <v>99.162581699346404</v>
      </c>
      <c r="AK3275" s="21" t="s">
        <v>2063</v>
      </c>
      <c r="AL3275" t="s">
        <v>2964</v>
      </c>
      <c r="AM3275" s="26" t="s">
        <v>38</v>
      </c>
      <c r="AN3275" t="s">
        <v>2030</v>
      </c>
    </row>
    <row r="3276" spans="1:40" ht="15" hidden="1" thickTop="1" x14ac:dyDescent="0.35">
      <c r="A3276" t="s">
        <v>4057</v>
      </c>
      <c r="B3276" t="s">
        <v>15124</v>
      </c>
      <c r="C3276" t="s">
        <v>3613</v>
      </c>
      <c r="D3276" t="s">
        <v>15122</v>
      </c>
      <c r="E3276" t="s">
        <v>43</v>
      </c>
      <c r="F3276">
        <v>2</v>
      </c>
      <c r="G3276" t="s">
        <v>2055</v>
      </c>
      <c r="H3276" t="s">
        <v>2056</v>
      </c>
      <c r="I3276" t="s">
        <v>2057</v>
      </c>
      <c r="J3276" t="s">
        <v>2999</v>
      </c>
      <c r="K3276" t="s">
        <v>42</v>
      </c>
      <c r="L3276" t="s">
        <v>2058</v>
      </c>
      <c r="M3276" t="s">
        <v>2059</v>
      </c>
      <c r="N3276">
        <v>3</v>
      </c>
      <c r="O3276">
        <v>99</v>
      </c>
      <c r="P3276">
        <v>0.4</v>
      </c>
      <c r="Q3276">
        <v>24480</v>
      </c>
      <c r="R3276">
        <v>2</v>
      </c>
      <c r="S3276">
        <v>69</v>
      </c>
      <c r="T3276">
        <v>0.28000000000000003</v>
      </c>
      <c r="U3276">
        <v>1</v>
      </c>
      <c r="V3276">
        <v>30</v>
      </c>
      <c r="W3276">
        <v>0.12</v>
      </c>
      <c r="X3276">
        <v>0</v>
      </c>
      <c r="Y3276">
        <v>0</v>
      </c>
      <c r="Z3276">
        <v>0</v>
      </c>
      <c r="AA3276">
        <v>0</v>
      </c>
      <c r="AB3276">
        <v>0</v>
      </c>
      <c r="AC3276">
        <v>0</v>
      </c>
      <c r="AD3276">
        <v>0</v>
      </c>
      <c r="AE3276">
        <v>0</v>
      </c>
      <c r="AF3276">
        <v>0</v>
      </c>
      <c r="AG3276" t="s">
        <v>15125</v>
      </c>
      <c r="AH3276" s="21" t="str">
        <f t="shared" si="102"/>
        <v>YT21</v>
      </c>
      <c r="AI3276" s="21">
        <v>345.36</v>
      </c>
      <c r="AJ3276" s="21">
        <f t="shared" si="103"/>
        <v>99.595588235294116</v>
      </c>
      <c r="AK3276" s="21" t="s">
        <v>2060</v>
      </c>
      <c r="AL3276" t="s">
        <v>2964</v>
      </c>
      <c r="AM3276" s="26" t="s">
        <v>38</v>
      </c>
      <c r="AN3276" t="s">
        <v>2030</v>
      </c>
    </row>
    <row r="3277" spans="1:40" ht="15" hidden="1" thickTop="1" x14ac:dyDescent="0.35">
      <c r="A3277" t="s">
        <v>4060</v>
      </c>
      <c r="B3277" t="s">
        <v>15126</v>
      </c>
      <c r="C3277" t="s">
        <v>5093</v>
      </c>
      <c r="D3277" t="s">
        <v>5095</v>
      </c>
      <c r="E3277" t="s">
        <v>132</v>
      </c>
      <c r="F3277">
        <v>1</v>
      </c>
      <c r="G3277" t="s">
        <v>2055</v>
      </c>
      <c r="H3277" t="s">
        <v>2056</v>
      </c>
      <c r="I3277" t="s">
        <v>2057</v>
      </c>
      <c r="J3277" t="s">
        <v>5095</v>
      </c>
      <c r="K3277" t="s">
        <v>63</v>
      </c>
      <c r="L3277" t="s">
        <v>2058</v>
      </c>
      <c r="M3277" t="s">
        <v>11755</v>
      </c>
      <c r="N3277">
        <v>2</v>
      </c>
      <c r="O3277">
        <v>29</v>
      </c>
      <c r="P3277">
        <v>0.22</v>
      </c>
      <c r="Q3277">
        <v>13260</v>
      </c>
      <c r="R3277">
        <v>2</v>
      </c>
      <c r="S3277">
        <v>29</v>
      </c>
      <c r="T3277">
        <v>0.22</v>
      </c>
      <c r="U3277">
        <v>0</v>
      </c>
      <c r="V3277">
        <v>0</v>
      </c>
      <c r="W3277">
        <v>0</v>
      </c>
      <c r="X3277">
        <v>0</v>
      </c>
      <c r="Y3277">
        <v>0</v>
      </c>
      <c r="Z3277">
        <v>0</v>
      </c>
      <c r="AA3277">
        <v>0</v>
      </c>
      <c r="AB3277">
        <v>0</v>
      </c>
      <c r="AC3277">
        <v>0</v>
      </c>
      <c r="AD3277">
        <v>0</v>
      </c>
      <c r="AE3277">
        <v>0</v>
      </c>
      <c r="AF3277">
        <v>0</v>
      </c>
      <c r="AG3277" t="s">
        <v>15127</v>
      </c>
      <c r="AH3277" s="21" t="str">
        <f t="shared" si="102"/>
        <v>YT21</v>
      </c>
      <c r="AI3277" s="21">
        <v>187.20000000000002</v>
      </c>
      <c r="AJ3277" s="21">
        <f t="shared" si="103"/>
        <v>99.781297134238315</v>
      </c>
      <c r="AK3277" s="21" t="s">
        <v>2060</v>
      </c>
      <c r="AL3277" t="s">
        <v>5097</v>
      </c>
      <c r="AM3277" s="26" t="s">
        <v>38</v>
      </c>
      <c r="AN3277" t="s">
        <v>2029</v>
      </c>
    </row>
    <row r="3278" spans="1:40" ht="15" hidden="1" thickTop="1" x14ac:dyDescent="0.35">
      <c r="A3278" t="s">
        <v>4065</v>
      </c>
      <c r="B3278" t="s">
        <v>15128</v>
      </c>
      <c r="C3278" t="s">
        <v>5093</v>
      </c>
      <c r="D3278" t="s">
        <v>5095</v>
      </c>
      <c r="E3278" t="s">
        <v>132</v>
      </c>
      <c r="F3278">
        <v>1</v>
      </c>
      <c r="G3278" t="s">
        <v>2055</v>
      </c>
      <c r="H3278" t="s">
        <v>2056</v>
      </c>
      <c r="I3278" t="s">
        <v>2057</v>
      </c>
      <c r="J3278" t="s">
        <v>5095</v>
      </c>
      <c r="K3278" t="s">
        <v>63</v>
      </c>
      <c r="L3278" t="s">
        <v>2058</v>
      </c>
      <c r="M3278" t="s">
        <v>11755</v>
      </c>
      <c r="N3278">
        <v>1</v>
      </c>
      <c r="O3278">
        <v>99</v>
      </c>
      <c r="P3278">
        <v>0.75</v>
      </c>
      <c r="Q3278">
        <v>13260</v>
      </c>
      <c r="R3278">
        <v>0</v>
      </c>
      <c r="S3278">
        <v>0</v>
      </c>
      <c r="T3278">
        <v>0</v>
      </c>
      <c r="U3278">
        <v>1</v>
      </c>
      <c r="V3278">
        <v>99</v>
      </c>
      <c r="W3278">
        <v>0.75</v>
      </c>
      <c r="X3278">
        <v>0</v>
      </c>
      <c r="Y3278">
        <v>0</v>
      </c>
      <c r="Z3278">
        <v>0</v>
      </c>
      <c r="AA3278">
        <v>0</v>
      </c>
      <c r="AB3278">
        <v>0</v>
      </c>
      <c r="AC3278">
        <v>0</v>
      </c>
      <c r="AD3278">
        <v>0</v>
      </c>
      <c r="AE3278">
        <v>0</v>
      </c>
      <c r="AF3278">
        <v>0</v>
      </c>
      <c r="AG3278" t="s">
        <v>15129</v>
      </c>
      <c r="AH3278" s="21" t="str">
        <f t="shared" si="102"/>
        <v>YT21</v>
      </c>
      <c r="AI3278" s="21">
        <v>187.20000000000002</v>
      </c>
      <c r="AJ3278" s="21">
        <f t="shared" si="103"/>
        <v>99.25339366515837</v>
      </c>
      <c r="AK3278" s="21" t="s">
        <v>2060</v>
      </c>
      <c r="AL3278" t="s">
        <v>5097</v>
      </c>
      <c r="AM3278" s="26" t="s">
        <v>38</v>
      </c>
      <c r="AN3278" t="s">
        <v>2031</v>
      </c>
    </row>
    <row r="3279" spans="1:40" ht="15" hidden="1" thickTop="1" x14ac:dyDescent="0.35">
      <c r="A3279" t="s">
        <v>4070</v>
      </c>
      <c r="B3279" t="s">
        <v>15130</v>
      </c>
      <c r="C3279" t="s">
        <v>5093</v>
      </c>
      <c r="D3279" t="s">
        <v>5095</v>
      </c>
      <c r="E3279" t="s">
        <v>132</v>
      </c>
      <c r="F3279">
        <v>1</v>
      </c>
      <c r="G3279" t="s">
        <v>2055</v>
      </c>
      <c r="H3279" t="s">
        <v>2056</v>
      </c>
      <c r="I3279" t="s">
        <v>2057</v>
      </c>
      <c r="J3279" t="s">
        <v>5095</v>
      </c>
      <c r="K3279" t="s">
        <v>63</v>
      </c>
      <c r="L3279" t="s">
        <v>2058</v>
      </c>
      <c r="M3279" t="s">
        <v>11755</v>
      </c>
      <c r="N3279">
        <v>1</v>
      </c>
      <c r="O3279">
        <v>17</v>
      </c>
      <c r="P3279">
        <v>0.13</v>
      </c>
      <c r="Q3279">
        <v>13260</v>
      </c>
      <c r="R3279">
        <v>1</v>
      </c>
      <c r="S3279">
        <v>17</v>
      </c>
      <c r="T3279">
        <v>0.13</v>
      </c>
      <c r="U3279">
        <v>0</v>
      </c>
      <c r="V3279">
        <v>0</v>
      </c>
      <c r="W3279">
        <v>0</v>
      </c>
      <c r="X3279">
        <v>0</v>
      </c>
      <c r="Y3279">
        <v>0</v>
      </c>
      <c r="Z3279">
        <v>0</v>
      </c>
      <c r="AA3279">
        <v>0</v>
      </c>
      <c r="AB3279">
        <v>0</v>
      </c>
      <c r="AC3279">
        <v>0</v>
      </c>
      <c r="AD3279">
        <v>0</v>
      </c>
      <c r="AE3279">
        <v>0</v>
      </c>
      <c r="AF3279">
        <v>0</v>
      </c>
      <c r="AG3279" t="s">
        <v>15131</v>
      </c>
      <c r="AH3279" s="21" t="str">
        <f t="shared" si="102"/>
        <v>YT21</v>
      </c>
      <c r="AI3279" s="21">
        <v>187.20000000000002</v>
      </c>
      <c r="AJ3279" s="21">
        <f t="shared" si="103"/>
        <v>99.871794871794876</v>
      </c>
      <c r="AK3279" s="21" t="s">
        <v>2060</v>
      </c>
      <c r="AL3279" t="s">
        <v>5097</v>
      </c>
      <c r="AM3279" s="26" t="s">
        <v>38</v>
      </c>
      <c r="AN3279" t="s">
        <v>2031</v>
      </c>
    </row>
    <row r="3280" spans="1:40" ht="15" hidden="1" thickTop="1" x14ac:dyDescent="0.35">
      <c r="A3280" t="s">
        <v>4075</v>
      </c>
      <c r="B3280" t="s">
        <v>2141</v>
      </c>
      <c r="C3280" t="s">
        <v>102</v>
      </c>
      <c r="D3280" t="s">
        <v>2142</v>
      </c>
      <c r="E3280" t="s">
        <v>560</v>
      </c>
      <c r="F3280">
        <v>1</v>
      </c>
      <c r="G3280" t="s">
        <v>2055</v>
      </c>
      <c r="H3280" t="s">
        <v>2056</v>
      </c>
      <c r="I3280" t="s">
        <v>2057</v>
      </c>
      <c r="J3280" t="s">
        <v>67</v>
      </c>
      <c r="K3280" t="s">
        <v>68</v>
      </c>
      <c r="L3280" t="s">
        <v>2058</v>
      </c>
      <c r="M3280" t="s">
        <v>2059</v>
      </c>
      <c r="N3280">
        <v>1</v>
      </c>
      <c r="O3280">
        <v>6</v>
      </c>
      <c r="P3280">
        <v>0.02</v>
      </c>
      <c r="Q3280">
        <v>24480</v>
      </c>
      <c r="R3280">
        <v>1</v>
      </c>
      <c r="S3280">
        <v>6</v>
      </c>
      <c r="T3280">
        <v>0.02</v>
      </c>
      <c r="U3280">
        <v>0</v>
      </c>
      <c r="V3280">
        <v>0</v>
      </c>
      <c r="W3280">
        <v>0</v>
      </c>
      <c r="X3280">
        <v>0</v>
      </c>
      <c r="Y3280">
        <v>0</v>
      </c>
      <c r="Z3280">
        <v>0</v>
      </c>
      <c r="AA3280">
        <v>0</v>
      </c>
      <c r="AB3280">
        <v>0</v>
      </c>
      <c r="AC3280">
        <v>0</v>
      </c>
      <c r="AD3280">
        <v>0</v>
      </c>
      <c r="AE3280">
        <v>0</v>
      </c>
      <c r="AF3280">
        <v>0</v>
      </c>
      <c r="AG3280" t="s">
        <v>431</v>
      </c>
      <c r="AH3280" s="21" t="str">
        <f t="shared" si="102"/>
        <v>YT21</v>
      </c>
      <c r="AI3280" s="21">
        <v>345.36</v>
      </c>
      <c r="AJ3280" s="21">
        <f t="shared" si="103"/>
        <v>99.975490196078425</v>
      </c>
      <c r="AK3280" s="21" t="s">
        <v>2060</v>
      </c>
      <c r="AL3280" t="s">
        <v>70</v>
      </c>
      <c r="AM3280" s="26" t="s">
        <v>38</v>
      </c>
      <c r="AN3280" t="s">
        <v>2031</v>
      </c>
    </row>
    <row r="3281" spans="1:40" ht="15" hidden="1" thickTop="1" x14ac:dyDescent="0.35">
      <c r="A3281" t="s">
        <v>4079</v>
      </c>
      <c r="B3281" t="s">
        <v>2144</v>
      </c>
      <c r="C3281" t="s">
        <v>102</v>
      </c>
      <c r="D3281" t="s">
        <v>2142</v>
      </c>
      <c r="E3281" t="s">
        <v>560</v>
      </c>
      <c r="F3281">
        <v>1</v>
      </c>
      <c r="G3281" t="s">
        <v>2055</v>
      </c>
      <c r="H3281" t="s">
        <v>2056</v>
      </c>
      <c r="I3281" t="s">
        <v>2057</v>
      </c>
      <c r="J3281" t="s">
        <v>67</v>
      </c>
      <c r="K3281" t="s">
        <v>68</v>
      </c>
      <c r="L3281" t="s">
        <v>2058</v>
      </c>
      <c r="M3281" t="s">
        <v>2059</v>
      </c>
      <c r="N3281">
        <v>1</v>
      </c>
      <c r="O3281">
        <v>215</v>
      </c>
      <c r="P3281">
        <v>0.88</v>
      </c>
      <c r="Q3281">
        <v>24480</v>
      </c>
      <c r="R3281">
        <v>1</v>
      </c>
      <c r="S3281">
        <v>215</v>
      </c>
      <c r="T3281">
        <v>0.88</v>
      </c>
      <c r="U3281">
        <v>0</v>
      </c>
      <c r="V3281">
        <v>0</v>
      </c>
      <c r="W3281">
        <v>0</v>
      </c>
      <c r="X3281">
        <v>0</v>
      </c>
      <c r="Y3281">
        <v>0</v>
      </c>
      <c r="Z3281">
        <v>0</v>
      </c>
      <c r="AA3281">
        <v>0</v>
      </c>
      <c r="AB3281">
        <v>0</v>
      </c>
      <c r="AC3281">
        <v>0</v>
      </c>
      <c r="AD3281">
        <v>0</v>
      </c>
      <c r="AE3281">
        <v>0</v>
      </c>
      <c r="AF3281">
        <v>0</v>
      </c>
      <c r="AG3281" t="s">
        <v>432</v>
      </c>
      <c r="AH3281" s="21" t="str">
        <f t="shared" si="102"/>
        <v>YT21</v>
      </c>
      <c r="AI3281" s="21">
        <v>345.36</v>
      </c>
      <c r="AJ3281" s="21">
        <f t="shared" si="103"/>
        <v>99.121732026143789</v>
      </c>
      <c r="AK3281" s="21" t="s">
        <v>2063</v>
      </c>
      <c r="AL3281" t="s">
        <v>70</v>
      </c>
      <c r="AM3281" s="26" t="s">
        <v>38</v>
      </c>
      <c r="AN3281" t="s">
        <v>2031</v>
      </c>
    </row>
    <row r="3282" spans="1:40" ht="15" hidden="1" thickTop="1" x14ac:dyDescent="0.35">
      <c r="A3282" t="s">
        <v>4083</v>
      </c>
      <c r="B3282" t="s">
        <v>15132</v>
      </c>
      <c r="C3282" t="s">
        <v>9201</v>
      </c>
      <c r="D3282" t="s">
        <v>4445</v>
      </c>
      <c r="E3282" t="s">
        <v>149</v>
      </c>
      <c r="F3282">
        <v>1</v>
      </c>
      <c r="G3282" t="s">
        <v>2055</v>
      </c>
      <c r="H3282" t="s">
        <v>2056</v>
      </c>
      <c r="I3282" t="s">
        <v>2057</v>
      </c>
      <c r="J3282" t="s">
        <v>4445</v>
      </c>
      <c r="K3282" t="s">
        <v>63</v>
      </c>
      <c r="L3282" t="s">
        <v>2058</v>
      </c>
      <c r="M3282" t="s">
        <v>2059</v>
      </c>
      <c r="N3282">
        <v>3</v>
      </c>
      <c r="O3282">
        <v>356</v>
      </c>
      <c r="P3282">
        <v>1.45</v>
      </c>
      <c r="Q3282">
        <v>24480</v>
      </c>
      <c r="R3282">
        <v>2</v>
      </c>
      <c r="S3282">
        <v>329</v>
      </c>
      <c r="T3282">
        <v>1.34</v>
      </c>
      <c r="U3282">
        <v>1</v>
      </c>
      <c r="V3282">
        <v>27</v>
      </c>
      <c r="W3282">
        <v>0.11</v>
      </c>
      <c r="X3282">
        <v>0</v>
      </c>
      <c r="Y3282">
        <v>0</v>
      </c>
      <c r="Z3282">
        <v>0</v>
      </c>
      <c r="AA3282">
        <v>0</v>
      </c>
      <c r="AB3282">
        <v>0</v>
      </c>
      <c r="AC3282">
        <v>0</v>
      </c>
      <c r="AD3282">
        <v>0</v>
      </c>
      <c r="AE3282">
        <v>0</v>
      </c>
      <c r="AF3282">
        <v>0</v>
      </c>
      <c r="AG3282" t="s">
        <v>15133</v>
      </c>
      <c r="AH3282" s="21" t="str">
        <f t="shared" si="102"/>
        <v>YT21</v>
      </c>
      <c r="AI3282" s="21">
        <v>345.36</v>
      </c>
      <c r="AJ3282" s="21">
        <f t="shared" si="103"/>
        <v>98.545751633986924</v>
      </c>
      <c r="AK3282" s="21" t="s">
        <v>2063</v>
      </c>
      <c r="AL3282" t="s">
        <v>2570</v>
      </c>
      <c r="AM3282" s="26" t="s">
        <v>38</v>
      </c>
      <c r="AN3282" t="s">
        <v>2031</v>
      </c>
    </row>
    <row r="3283" spans="1:40" ht="15" hidden="1" thickTop="1" x14ac:dyDescent="0.35">
      <c r="A3283" t="s">
        <v>2140</v>
      </c>
      <c r="B3283" t="s">
        <v>15134</v>
      </c>
      <c r="C3283" t="s">
        <v>9201</v>
      </c>
      <c r="D3283" t="s">
        <v>4445</v>
      </c>
      <c r="E3283" t="s">
        <v>149</v>
      </c>
      <c r="F3283">
        <v>1</v>
      </c>
      <c r="G3283" t="s">
        <v>2055</v>
      </c>
      <c r="H3283" t="s">
        <v>2056</v>
      </c>
      <c r="I3283" t="s">
        <v>2057</v>
      </c>
      <c r="J3283" t="s">
        <v>4445</v>
      </c>
      <c r="K3283" t="s">
        <v>63</v>
      </c>
      <c r="L3283" t="s">
        <v>2058</v>
      </c>
      <c r="M3283" t="s">
        <v>2059</v>
      </c>
      <c r="N3283">
        <v>0</v>
      </c>
      <c r="O3283">
        <v>0</v>
      </c>
      <c r="P3283">
        <v>0</v>
      </c>
      <c r="Q3283">
        <v>24480</v>
      </c>
      <c r="R3283">
        <v>0</v>
      </c>
      <c r="S3283">
        <v>0</v>
      </c>
      <c r="T3283">
        <v>0</v>
      </c>
      <c r="U3283">
        <v>0</v>
      </c>
      <c r="V3283">
        <v>0</v>
      </c>
      <c r="W3283">
        <v>0</v>
      </c>
      <c r="X3283">
        <v>0</v>
      </c>
      <c r="Y3283">
        <v>0</v>
      </c>
      <c r="Z3283">
        <v>0</v>
      </c>
      <c r="AA3283">
        <v>0</v>
      </c>
      <c r="AB3283">
        <v>0</v>
      </c>
      <c r="AC3283">
        <v>0</v>
      </c>
      <c r="AD3283">
        <v>0</v>
      </c>
      <c r="AE3283">
        <v>0</v>
      </c>
      <c r="AF3283">
        <v>0</v>
      </c>
      <c r="AG3283" t="s">
        <v>15135</v>
      </c>
      <c r="AH3283" s="21" t="str">
        <f t="shared" si="102"/>
        <v>YT21</v>
      </c>
      <c r="AI3283" s="21">
        <v>345.36</v>
      </c>
      <c r="AJ3283" s="21">
        <f t="shared" si="103"/>
        <v>100</v>
      </c>
      <c r="AK3283" s="21" t="s">
        <v>2060</v>
      </c>
      <c r="AL3283" t="s">
        <v>2570</v>
      </c>
      <c r="AM3283" s="26" t="s">
        <v>38</v>
      </c>
      <c r="AN3283" t="s">
        <v>2031</v>
      </c>
    </row>
    <row r="3284" spans="1:40" ht="15" hidden="1" thickTop="1" x14ac:dyDescent="0.35">
      <c r="A3284" t="s">
        <v>2143</v>
      </c>
      <c r="B3284" t="s">
        <v>15136</v>
      </c>
      <c r="C3284" t="s">
        <v>4567</v>
      </c>
      <c r="D3284" t="s">
        <v>15137</v>
      </c>
      <c r="E3284" t="s">
        <v>2691</v>
      </c>
      <c r="F3284">
        <v>1</v>
      </c>
      <c r="G3284" t="s">
        <v>2576</v>
      </c>
      <c r="H3284" t="s">
        <v>2577</v>
      </c>
      <c r="I3284" t="s">
        <v>2076</v>
      </c>
      <c r="J3284" t="s">
        <v>2692</v>
      </c>
      <c r="K3284" t="s">
        <v>2635</v>
      </c>
      <c r="L3284" t="s">
        <v>2058</v>
      </c>
      <c r="M3284" t="s">
        <v>2170</v>
      </c>
      <c r="N3284">
        <v>0</v>
      </c>
      <c r="O3284">
        <v>0</v>
      </c>
      <c r="P3284">
        <v>0</v>
      </c>
      <c r="Q3284">
        <v>15300</v>
      </c>
      <c r="R3284">
        <v>0</v>
      </c>
      <c r="S3284">
        <v>0</v>
      </c>
      <c r="T3284">
        <v>0</v>
      </c>
      <c r="U3284">
        <v>0</v>
      </c>
      <c r="V3284">
        <v>0</v>
      </c>
      <c r="W3284">
        <v>0</v>
      </c>
      <c r="X3284">
        <v>0</v>
      </c>
      <c r="Y3284">
        <v>0</v>
      </c>
      <c r="Z3284">
        <v>0</v>
      </c>
      <c r="AA3284">
        <v>0</v>
      </c>
      <c r="AB3284">
        <v>0</v>
      </c>
      <c r="AC3284">
        <v>0</v>
      </c>
      <c r="AD3284">
        <v>0</v>
      </c>
      <c r="AE3284">
        <v>0</v>
      </c>
      <c r="AF3284">
        <v>0</v>
      </c>
      <c r="AG3284" t="s">
        <v>15138</v>
      </c>
      <c r="AH3284" s="21" t="str">
        <f t="shared" si="102"/>
        <v>YR25</v>
      </c>
      <c r="AI3284" s="21">
        <v>216</v>
      </c>
      <c r="AJ3284" s="21">
        <f t="shared" si="103"/>
        <v>100</v>
      </c>
      <c r="AK3284" s="21" t="s">
        <v>2060</v>
      </c>
      <c r="AL3284" t="s">
        <v>2581</v>
      </c>
      <c r="AM3284" s="26" t="s">
        <v>38</v>
      </c>
      <c r="AN3284" t="s">
        <v>2029</v>
      </c>
    </row>
    <row r="3285" spans="1:40" ht="15" hidden="1" thickTop="1" x14ac:dyDescent="0.35">
      <c r="A3285" t="s">
        <v>4095</v>
      </c>
      <c r="B3285" t="s">
        <v>15139</v>
      </c>
      <c r="C3285" t="s">
        <v>4567</v>
      </c>
      <c r="D3285" t="s">
        <v>15140</v>
      </c>
      <c r="E3285" t="s">
        <v>2691</v>
      </c>
      <c r="F3285">
        <v>1</v>
      </c>
      <c r="G3285" t="s">
        <v>2576</v>
      </c>
      <c r="H3285" t="s">
        <v>2577</v>
      </c>
      <c r="I3285" t="s">
        <v>2076</v>
      </c>
      <c r="J3285" t="s">
        <v>2692</v>
      </c>
      <c r="K3285" t="s">
        <v>2635</v>
      </c>
      <c r="L3285" t="s">
        <v>2058</v>
      </c>
      <c r="M3285" t="s">
        <v>2170</v>
      </c>
      <c r="N3285">
        <v>2</v>
      </c>
      <c r="O3285">
        <v>36</v>
      </c>
      <c r="P3285">
        <v>0.24</v>
      </c>
      <c r="Q3285">
        <v>15300</v>
      </c>
      <c r="R3285">
        <v>1</v>
      </c>
      <c r="S3285">
        <v>25</v>
      </c>
      <c r="T3285">
        <v>0.16</v>
      </c>
      <c r="U3285">
        <v>1</v>
      </c>
      <c r="V3285">
        <v>11</v>
      </c>
      <c r="W3285">
        <v>7.0000000000000007E-2</v>
      </c>
      <c r="X3285">
        <v>0</v>
      </c>
      <c r="Y3285">
        <v>0</v>
      </c>
      <c r="Z3285">
        <v>0</v>
      </c>
      <c r="AA3285">
        <v>0</v>
      </c>
      <c r="AB3285">
        <v>0</v>
      </c>
      <c r="AC3285">
        <v>0</v>
      </c>
      <c r="AD3285">
        <v>0</v>
      </c>
      <c r="AE3285">
        <v>0</v>
      </c>
      <c r="AF3285">
        <v>0</v>
      </c>
      <c r="AG3285" t="s">
        <v>15141</v>
      </c>
      <c r="AH3285" s="21" t="str">
        <f t="shared" si="102"/>
        <v>YR25</v>
      </c>
      <c r="AI3285" s="21">
        <v>216</v>
      </c>
      <c r="AJ3285" s="21">
        <f t="shared" si="103"/>
        <v>99.764705882352942</v>
      </c>
      <c r="AK3285" s="21" t="s">
        <v>2060</v>
      </c>
      <c r="AL3285" t="s">
        <v>2581</v>
      </c>
      <c r="AM3285" s="26" t="s">
        <v>38</v>
      </c>
      <c r="AN3285" t="s">
        <v>2029</v>
      </c>
    </row>
    <row r="3286" spans="1:40" ht="15" hidden="1" thickTop="1" x14ac:dyDescent="0.35">
      <c r="A3286" t="s">
        <v>4099</v>
      </c>
      <c r="B3286" t="s">
        <v>15142</v>
      </c>
      <c r="C3286" t="s">
        <v>4567</v>
      </c>
      <c r="D3286" t="s">
        <v>15143</v>
      </c>
      <c r="E3286" t="s">
        <v>2691</v>
      </c>
      <c r="F3286">
        <v>1</v>
      </c>
      <c r="G3286" t="s">
        <v>2576</v>
      </c>
      <c r="H3286" t="s">
        <v>2577</v>
      </c>
      <c r="I3286" t="s">
        <v>2076</v>
      </c>
      <c r="J3286" t="s">
        <v>2692</v>
      </c>
      <c r="K3286" t="s">
        <v>2635</v>
      </c>
      <c r="L3286" t="s">
        <v>2058</v>
      </c>
      <c r="M3286" t="s">
        <v>2170</v>
      </c>
      <c r="N3286">
        <v>0</v>
      </c>
      <c r="O3286">
        <v>0</v>
      </c>
      <c r="P3286">
        <v>0</v>
      </c>
      <c r="Q3286">
        <v>15300</v>
      </c>
      <c r="R3286">
        <v>0</v>
      </c>
      <c r="S3286">
        <v>0</v>
      </c>
      <c r="T3286">
        <v>0</v>
      </c>
      <c r="U3286">
        <v>0</v>
      </c>
      <c r="V3286">
        <v>0</v>
      </c>
      <c r="W3286">
        <v>0</v>
      </c>
      <c r="X3286">
        <v>0</v>
      </c>
      <c r="Y3286">
        <v>0</v>
      </c>
      <c r="Z3286">
        <v>0</v>
      </c>
      <c r="AA3286">
        <v>0</v>
      </c>
      <c r="AB3286">
        <v>0</v>
      </c>
      <c r="AC3286">
        <v>0</v>
      </c>
      <c r="AD3286">
        <v>0</v>
      </c>
      <c r="AE3286">
        <v>0</v>
      </c>
      <c r="AF3286">
        <v>0</v>
      </c>
      <c r="AG3286" t="s">
        <v>15144</v>
      </c>
      <c r="AH3286" s="21" t="str">
        <f t="shared" si="102"/>
        <v>YR25</v>
      </c>
      <c r="AI3286" s="21">
        <v>216</v>
      </c>
      <c r="AJ3286" s="21">
        <f t="shared" si="103"/>
        <v>100</v>
      </c>
      <c r="AK3286" s="21" t="s">
        <v>2060</v>
      </c>
      <c r="AL3286" t="s">
        <v>2581</v>
      </c>
      <c r="AM3286" s="26" t="s">
        <v>38</v>
      </c>
      <c r="AN3286" t="s">
        <v>2031</v>
      </c>
    </row>
    <row r="3287" spans="1:40" ht="15" hidden="1" thickTop="1" x14ac:dyDescent="0.35">
      <c r="A3287" t="s">
        <v>4104</v>
      </c>
      <c r="B3287" t="s">
        <v>15145</v>
      </c>
      <c r="C3287" t="s">
        <v>3608</v>
      </c>
      <c r="D3287" t="s">
        <v>3609</v>
      </c>
      <c r="E3287" t="s">
        <v>44</v>
      </c>
      <c r="F3287">
        <v>1</v>
      </c>
      <c r="G3287" t="s">
        <v>2055</v>
      </c>
      <c r="H3287" t="s">
        <v>2056</v>
      </c>
      <c r="I3287" t="s">
        <v>2057</v>
      </c>
      <c r="J3287" t="s">
        <v>3609</v>
      </c>
      <c r="K3287" t="s">
        <v>42</v>
      </c>
      <c r="L3287" t="s">
        <v>2058</v>
      </c>
      <c r="M3287" t="s">
        <v>2059</v>
      </c>
      <c r="N3287">
        <v>0</v>
      </c>
      <c r="O3287">
        <v>0</v>
      </c>
      <c r="P3287">
        <v>0</v>
      </c>
      <c r="Q3287">
        <v>24480</v>
      </c>
      <c r="R3287">
        <v>0</v>
      </c>
      <c r="S3287">
        <v>0</v>
      </c>
      <c r="T3287">
        <v>0</v>
      </c>
      <c r="U3287">
        <v>0</v>
      </c>
      <c r="V3287">
        <v>0</v>
      </c>
      <c r="W3287">
        <v>0</v>
      </c>
      <c r="X3287">
        <v>0</v>
      </c>
      <c r="Y3287">
        <v>0</v>
      </c>
      <c r="Z3287">
        <v>0</v>
      </c>
      <c r="AA3287">
        <v>0</v>
      </c>
      <c r="AB3287">
        <v>0</v>
      </c>
      <c r="AC3287">
        <v>0</v>
      </c>
      <c r="AD3287">
        <v>0</v>
      </c>
      <c r="AE3287">
        <v>0</v>
      </c>
      <c r="AF3287">
        <v>0</v>
      </c>
      <c r="AG3287" t="s">
        <v>15146</v>
      </c>
      <c r="AH3287" s="21" t="str">
        <f t="shared" si="102"/>
        <v>YT21</v>
      </c>
      <c r="AI3287" s="21">
        <v>345.36</v>
      </c>
      <c r="AJ3287" s="21">
        <f t="shared" si="103"/>
        <v>100</v>
      </c>
      <c r="AK3287" s="21" t="s">
        <v>2060</v>
      </c>
      <c r="AL3287" t="s">
        <v>3610</v>
      </c>
      <c r="AM3287" s="26" t="s">
        <v>38</v>
      </c>
      <c r="AN3287" t="s">
        <v>2031</v>
      </c>
    </row>
    <row r="3288" spans="1:40" ht="15" hidden="1" thickTop="1" x14ac:dyDescent="0.35">
      <c r="A3288" t="s">
        <v>4108</v>
      </c>
      <c r="B3288" t="s">
        <v>15147</v>
      </c>
      <c r="C3288" t="s">
        <v>3608</v>
      </c>
      <c r="D3288" t="s">
        <v>3609</v>
      </c>
      <c r="E3288" t="s">
        <v>44</v>
      </c>
      <c r="F3288">
        <v>1</v>
      </c>
      <c r="G3288" t="s">
        <v>2055</v>
      </c>
      <c r="H3288" t="s">
        <v>2056</v>
      </c>
      <c r="I3288" t="s">
        <v>2057</v>
      </c>
      <c r="J3288" t="s">
        <v>3609</v>
      </c>
      <c r="K3288" t="s">
        <v>42</v>
      </c>
      <c r="L3288" t="s">
        <v>2058</v>
      </c>
      <c r="M3288" t="s">
        <v>2059</v>
      </c>
      <c r="N3288">
        <v>0</v>
      </c>
      <c r="O3288">
        <v>0</v>
      </c>
      <c r="P3288">
        <v>0</v>
      </c>
      <c r="Q3288">
        <v>24480</v>
      </c>
      <c r="R3288">
        <v>0</v>
      </c>
      <c r="S3288">
        <v>0</v>
      </c>
      <c r="T3288">
        <v>0</v>
      </c>
      <c r="U3288">
        <v>0</v>
      </c>
      <c r="V3288">
        <v>0</v>
      </c>
      <c r="W3288">
        <v>0</v>
      </c>
      <c r="X3288">
        <v>0</v>
      </c>
      <c r="Y3288">
        <v>0</v>
      </c>
      <c r="Z3288">
        <v>0</v>
      </c>
      <c r="AA3288">
        <v>0</v>
      </c>
      <c r="AB3288">
        <v>0</v>
      </c>
      <c r="AC3288">
        <v>0</v>
      </c>
      <c r="AD3288">
        <v>0</v>
      </c>
      <c r="AE3288">
        <v>0</v>
      </c>
      <c r="AF3288">
        <v>0</v>
      </c>
      <c r="AG3288" t="s">
        <v>15148</v>
      </c>
      <c r="AH3288" s="21" t="str">
        <f t="shared" si="102"/>
        <v>YT21</v>
      </c>
      <c r="AI3288" s="21">
        <v>345.36</v>
      </c>
      <c r="AJ3288" s="21">
        <f t="shared" si="103"/>
        <v>100</v>
      </c>
      <c r="AK3288" s="21" t="s">
        <v>2060</v>
      </c>
      <c r="AL3288" t="s">
        <v>3610</v>
      </c>
      <c r="AM3288" s="26" t="s">
        <v>38</v>
      </c>
      <c r="AN3288" t="s">
        <v>2031</v>
      </c>
    </row>
    <row r="3289" spans="1:40" ht="15" hidden="1" thickTop="1" x14ac:dyDescent="0.35">
      <c r="A3289" t="s">
        <v>4112</v>
      </c>
      <c r="B3289" t="s">
        <v>15149</v>
      </c>
      <c r="C3289" t="s">
        <v>3608</v>
      </c>
      <c r="D3289" t="s">
        <v>3609</v>
      </c>
      <c r="E3289" t="s">
        <v>44</v>
      </c>
      <c r="F3289">
        <v>1</v>
      </c>
      <c r="G3289" t="s">
        <v>2055</v>
      </c>
      <c r="H3289" t="s">
        <v>2056</v>
      </c>
      <c r="I3289" t="s">
        <v>2057</v>
      </c>
      <c r="J3289" t="s">
        <v>3609</v>
      </c>
      <c r="K3289" t="s">
        <v>42</v>
      </c>
      <c r="L3289" t="s">
        <v>2058</v>
      </c>
      <c r="M3289" t="s">
        <v>2059</v>
      </c>
      <c r="N3289">
        <v>1</v>
      </c>
      <c r="O3289">
        <v>43</v>
      </c>
      <c r="P3289">
        <v>0.18</v>
      </c>
      <c r="Q3289">
        <v>24480</v>
      </c>
      <c r="R3289">
        <v>0</v>
      </c>
      <c r="S3289">
        <v>0</v>
      </c>
      <c r="T3289">
        <v>0</v>
      </c>
      <c r="U3289">
        <v>0</v>
      </c>
      <c r="V3289">
        <v>0</v>
      </c>
      <c r="W3289">
        <v>0</v>
      </c>
      <c r="X3289">
        <v>0</v>
      </c>
      <c r="Y3289">
        <v>0</v>
      </c>
      <c r="Z3289">
        <v>0</v>
      </c>
      <c r="AA3289">
        <v>1</v>
      </c>
      <c r="AB3289">
        <v>43</v>
      </c>
      <c r="AC3289">
        <v>0.18</v>
      </c>
      <c r="AD3289">
        <v>0</v>
      </c>
      <c r="AE3289">
        <v>0</v>
      </c>
      <c r="AF3289">
        <v>0</v>
      </c>
      <c r="AG3289" t="s">
        <v>15150</v>
      </c>
      <c r="AH3289" s="21" t="str">
        <f t="shared" si="102"/>
        <v>YT21</v>
      </c>
      <c r="AI3289" s="21">
        <v>345.36</v>
      </c>
      <c r="AJ3289" s="21">
        <f t="shared" si="103"/>
        <v>99.824346405228752</v>
      </c>
      <c r="AK3289" s="21" t="s">
        <v>2060</v>
      </c>
      <c r="AL3289" t="s">
        <v>3610</v>
      </c>
      <c r="AM3289" s="26" t="s">
        <v>38</v>
      </c>
      <c r="AN3289" t="s">
        <v>2029</v>
      </c>
    </row>
    <row r="3290" spans="1:40" ht="15" hidden="1" thickTop="1" x14ac:dyDescent="0.35">
      <c r="A3290" t="s">
        <v>4116</v>
      </c>
      <c r="B3290" t="s">
        <v>15151</v>
      </c>
      <c r="C3290" t="s">
        <v>6424</v>
      </c>
      <c r="D3290" t="s">
        <v>15152</v>
      </c>
      <c r="E3290" t="s">
        <v>44</v>
      </c>
      <c r="F3290">
        <v>1</v>
      </c>
      <c r="G3290" t="s">
        <v>2055</v>
      </c>
      <c r="H3290" t="s">
        <v>2056</v>
      </c>
      <c r="I3290" t="s">
        <v>2057</v>
      </c>
      <c r="J3290" t="s">
        <v>3609</v>
      </c>
      <c r="K3290" t="s">
        <v>42</v>
      </c>
      <c r="L3290" t="s">
        <v>2058</v>
      </c>
      <c r="M3290" t="s">
        <v>2059</v>
      </c>
      <c r="N3290">
        <v>0</v>
      </c>
      <c r="O3290">
        <v>0</v>
      </c>
      <c r="P3290">
        <v>0</v>
      </c>
      <c r="Q3290">
        <v>24480</v>
      </c>
      <c r="R3290">
        <v>0</v>
      </c>
      <c r="S3290">
        <v>0</v>
      </c>
      <c r="T3290">
        <v>0</v>
      </c>
      <c r="U3290">
        <v>0</v>
      </c>
      <c r="V3290">
        <v>0</v>
      </c>
      <c r="W3290">
        <v>0</v>
      </c>
      <c r="X3290">
        <v>0</v>
      </c>
      <c r="Y3290">
        <v>0</v>
      </c>
      <c r="Z3290">
        <v>0</v>
      </c>
      <c r="AA3290">
        <v>0</v>
      </c>
      <c r="AB3290">
        <v>0</v>
      </c>
      <c r="AC3290">
        <v>0</v>
      </c>
      <c r="AD3290">
        <v>0</v>
      </c>
      <c r="AE3290">
        <v>0</v>
      </c>
      <c r="AF3290">
        <v>0</v>
      </c>
      <c r="AG3290" t="s">
        <v>15153</v>
      </c>
      <c r="AH3290" s="21" t="str">
        <f t="shared" si="102"/>
        <v>YT21</v>
      </c>
      <c r="AI3290" s="21">
        <v>345.36</v>
      </c>
      <c r="AJ3290" s="21">
        <f t="shared" si="103"/>
        <v>100</v>
      </c>
      <c r="AK3290" s="21" t="s">
        <v>2060</v>
      </c>
      <c r="AL3290" t="s">
        <v>3610</v>
      </c>
      <c r="AM3290" s="26" t="s">
        <v>38</v>
      </c>
      <c r="AN3290" t="s">
        <v>2031</v>
      </c>
    </row>
    <row r="3291" spans="1:40" ht="15" hidden="1" thickTop="1" x14ac:dyDescent="0.35">
      <c r="A3291" t="s">
        <v>4121</v>
      </c>
      <c r="B3291" t="s">
        <v>15154</v>
      </c>
      <c r="C3291" t="s">
        <v>6424</v>
      </c>
      <c r="D3291" t="s">
        <v>15152</v>
      </c>
      <c r="E3291" t="s">
        <v>44</v>
      </c>
      <c r="F3291">
        <v>1</v>
      </c>
      <c r="G3291" t="s">
        <v>2055</v>
      </c>
      <c r="H3291" t="s">
        <v>2056</v>
      </c>
      <c r="I3291" t="s">
        <v>2057</v>
      </c>
      <c r="J3291" t="s">
        <v>3609</v>
      </c>
      <c r="K3291" t="s">
        <v>42</v>
      </c>
      <c r="L3291" t="s">
        <v>2058</v>
      </c>
      <c r="M3291" t="s">
        <v>2059</v>
      </c>
      <c r="N3291">
        <v>2</v>
      </c>
      <c r="O3291">
        <v>92</v>
      </c>
      <c r="P3291">
        <v>0.38</v>
      </c>
      <c r="Q3291">
        <v>24480</v>
      </c>
      <c r="R3291">
        <v>1</v>
      </c>
      <c r="S3291">
        <v>70</v>
      </c>
      <c r="T3291">
        <v>0.28999999999999998</v>
      </c>
      <c r="U3291">
        <v>1</v>
      </c>
      <c r="V3291">
        <v>22</v>
      </c>
      <c r="W3291">
        <v>0.09</v>
      </c>
      <c r="X3291">
        <v>0</v>
      </c>
      <c r="Y3291">
        <v>0</v>
      </c>
      <c r="Z3291">
        <v>0</v>
      </c>
      <c r="AA3291">
        <v>0</v>
      </c>
      <c r="AB3291">
        <v>0</v>
      </c>
      <c r="AC3291">
        <v>0</v>
      </c>
      <c r="AD3291">
        <v>0</v>
      </c>
      <c r="AE3291">
        <v>0</v>
      </c>
      <c r="AF3291">
        <v>0</v>
      </c>
      <c r="AG3291" t="s">
        <v>15155</v>
      </c>
      <c r="AH3291" s="21" t="str">
        <f t="shared" si="102"/>
        <v>YT21</v>
      </c>
      <c r="AI3291" s="21">
        <v>345.36</v>
      </c>
      <c r="AJ3291" s="21">
        <f t="shared" si="103"/>
        <v>99.624183006535944</v>
      </c>
      <c r="AK3291" s="21" t="s">
        <v>2060</v>
      </c>
      <c r="AL3291" t="s">
        <v>3610</v>
      </c>
      <c r="AM3291" s="26" t="s">
        <v>38</v>
      </c>
      <c r="AN3291" t="s">
        <v>2031</v>
      </c>
    </row>
    <row r="3292" spans="1:40" ht="15" hidden="1" thickTop="1" x14ac:dyDescent="0.35">
      <c r="A3292" t="s">
        <v>4125</v>
      </c>
      <c r="B3292" t="s">
        <v>15156</v>
      </c>
      <c r="C3292" t="s">
        <v>3603</v>
      </c>
      <c r="D3292" t="s">
        <v>3605</v>
      </c>
      <c r="E3292" t="s">
        <v>559</v>
      </c>
      <c r="F3292">
        <v>1</v>
      </c>
      <c r="G3292" t="s">
        <v>2055</v>
      </c>
      <c r="H3292" t="s">
        <v>2056</v>
      </c>
      <c r="I3292" t="s">
        <v>2057</v>
      </c>
      <c r="J3292" t="s">
        <v>3605</v>
      </c>
      <c r="K3292" t="s">
        <v>63</v>
      </c>
      <c r="L3292" t="s">
        <v>2058</v>
      </c>
      <c r="M3292" t="s">
        <v>2059</v>
      </c>
      <c r="N3292">
        <v>0</v>
      </c>
      <c r="O3292">
        <v>0</v>
      </c>
      <c r="P3292">
        <v>0</v>
      </c>
      <c r="Q3292">
        <v>24480</v>
      </c>
      <c r="R3292">
        <v>0</v>
      </c>
      <c r="S3292">
        <v>0</v>
      </c>
      <c r="T3292">
        <v>0</v>
      </c>
      <c r="U3292">
        <v>0</v>
      </c>
      <c r="V3292">
        <v>0</v>
      </c>
      <c r="W3292">
        <v>0</v>
      </c>
      <c r="X3292">
        <v>0</v>
      </c>
      <c r="Y3292">
        <v>0</v>
      </c>
      <c r="Z3292">
        <v>0</v>
      </c>
      <c r="AA3292">
        <v>0</v>
      </c>
      <c r="AB3292">
        <v>0</v>
      </c>
      <c r="AC3292">
        <v>0</v>
      </c>
      <c r="AD3292">
        <v>0</v>
      </c>
      <c r="AE3292">
        <v>0</v>
      </c>
      <c r="AF3292">
        <v>0</v>
      </c>
      <c r="AG3292" t="s">
        <v>15157</v>
      </c>
      <c r="AH3292" s="21" t="str">
        <f t="shared" si="102"/>
        <v>YT21</v>
      </c>
      <c r="AI3292" s="21">
        <v>345.36</v>
      </c>
      <c r="AJ3292" s="21">
        <f t="shared" si="103"/>
        <v>100</v>
      </c>
      <c r="AK3292" s="21" t="s">
        <v>2060</v>
      </c>
      <c r="AL3292" t="s">
        <v>2570</v>
      </c>
      <c r="AM3292" s="26" t="s">
        <v>38</v>
      </c>
      <c r="AN3292" t="s">
        <v>2029</v>
      </c>
    </row>
    <row r="3293" spans="1:40" ht="15" hidden="1" thickTop="1" x14ac:dyDescent="0.35">
      <c r="A3293" t="s">
        <v>4129</v>
      </c>
      <c r="B3293" t="s">
        <v>2146</v>
      </c>
      <c r="C3293" t="s">
        <v>81</v>
      </c>
      <c r="D3293" t="s">
        <v>2147</v>
      </c>
      <c r="E3293" t="s">
        <v>560</v>
      </c>
      <c r="F3293">
        <v>2</v>
      </c>
      <c r="G3293" t="s">
        <v>2055</v>
      </c>
      <c r="H3293" t="s">
        <v>2056</v>
      </c>
      <c r="I3293" t="s">
        <v>2057</v>
      </c>
      <c r="J3293" t="s">
        <v>82</v>
      </c>
      <c r="K3293" t="s">
        <v>68</v>
      </c>
      <c r="L3293" t="s">
        <v>2058</v>
      </c>
      <c r="M3293" t="s">
        <v>2059</v>
      </c>
      <c r="N3293">
        <v>4</v>
      </c>
      <c r="O3293">
        <v>247</v>
      </c>
      <c r="P3293">
        <v>1.01</v>
      </c>
      <c r="Q3293">
        <v>24480</v>
      </c>
      <c r="R3293">
        <v>3</v>
      </c>
      <c r="S3293">
        <v>225</v>
      </c>
      <c r="T3293">
        <v>0.92</v>
      </c>
      <c r="U3293">
        <v>1</v>
      </c>
      <c r="V3293">
        <v>22</v>
      </c>
      <c r="W3293">
        <v>0.09</v>
      </c>
      <c r="X3293">
        <v>0</v>
      </c>
      <c r="Y3293">
        <v>0</v>
      </c>
      <c r="Z3293">
        <v>0</v>
      </c>
      <c r="AA3293">
        <v>0</v>
      </c>
      <c r="AB3293">
        <v>0</v>
      </c>
      <c r="AC3293">
        <v>0</v>
      </c>
      <c r="AD3293">
        <v>0</v>
      </c>
      <c r="AE3293">
        <v>0</v>
      </c>
      <c r="AF3293">
        <v>0</v>
      </c>
      <c r="AG3293" t="s">
        <v>433</v>
      </c>
      <c r="AH3293" s="21" t="str">
        <f t="shared" si="102"/>
        <v>YT21</v>
      </c>
      <c r="AI3293" s="21">
        <v>345.36</v>
      </c>
      <c r="AJ3293" s="21">
        <f t="shared" si="103"/>
        <v>98.991013071895424</v>
      </c>
      <c r="AK3293" s="21" t="s">
        <v>2063</v>
      </c>
      <c r="AL3293" t="s">
        <v>70</v>
      </c>
      <c r="AM3293" s="26" t="s">
        <v>38</v>
      </c>
      <c r="AN3293" t="s">
        <v>2030</v>
      </c>
    </row>
    <row r="3294" spans="1:40" ht="15" hidden="1" thickTop="1" x14ac:dyDescent="0.35">
      <c r="A3294" t="s">
        <v>4133</v>
      </c>
      <c r="B3294" t="s">
        <v>2149</v>
      </c>
      <c r="C3294" t="s">
        <v>81</v>
      </c>
      <c r="D3294" t="s">
        <v>82</v>
      </c>
      <c r="E3294" t="s">
        <v>560</v>
      </c>
      <c r="F3294">
        <v>1</v>
      </c>
      <c r="G3294" t="s">
        <v>2055</v>
      </c>
      <c r="H3294" t="s">
        <v>2056</v>
      </c>
      <c r="I3294" t="s">
        <v>2057</v>
      </c>
      <c r="J3294" t="s">
        <v>82</v>
      </c>
      <c r="K3294" t="s">
        <v>68</v>
      </c>
      <c r="L3294" t="s">
        <v>2058</v>
      </c>
      <c r="M3294" t="s">
        <v>2059</v>
      </c>
      <c r="N3294">
        <v>2</v>
      </c>
      <c r="O3294">
        <v>75</v>
      </c>
      <c r="P3294">
        <v>0.31</v>
      </c>
      <c r="Q3294">
        <v>24480</v>
      </c>
      <c r="R3294">
        <v>1</v>
      </c>
      <c r="S3294">
        <v>65</v>
      </c>
      <c r="T3294">
        <v>0.27</v>
      </c>
      <c r="U3294">
        <v>1</v>
      </c>
      <c r="V3294">
        <v>10</v>
      </c>
      <c r="W3294">
        <v>0.04</v>
      </c>
      <c r="X3294">
        <v>0</v>
      </c>
      <c r="Y3294">
        <v>0</v>
      </c>
      <c r="Z3294">
        <v>0</v>
      </c>
      <c r="AA3294">
        <v>0</v>
      </c>
      <c r="AB3294">
        <v>0</v>
      </c>
      <c r="AC3294">
        <v>0</v>
      </c>
      <c r="AD3294">
        <v>0</v>
      </c>
      <c r="AE3294">
        <v>0</v>
      </c>
      <c r="AF3294">
        <v>0</v>
      </c>
      <c r="AG3294" t="s">
        <v>434</v>
      </c>
      <c r="AH3294" s="21" t="str">
        <f t="shared" si="102"/>
        <v>YT21</v>
      </c>
      <c r="AI3294" s="21">
        <v>345.36</v>
      </c>
      <c r="AJ3294" s="21">
        <f t="shared" si="103"/>
        <v>99.693627450980387</v>
      </c>
      <c r="AK3294" s="21" t="s">
        <v>2060</v>
      </c>
      <c r="AL3294" t="s">
        <v>70</v>
      </c>
      <c r="AM3294" s="26" t="s">
        <v>38</v>
      </c>
      <c r="AN3294" t="s">
        <v>2030</v>
      </c>
    </row>
    <row r="3295" spans="1:40" ht="15" hidden="1" thickTop="1" x14ac:dyDescent="0.35">
      <c r="A3295" t="s">
        <v>4137</v>
      </c>
      <c r="B3295" t="s">
        <v>2151</v>
      </c>
      <c r="C3295" t="s">
        <v>81</v>
      </c>
      <c r="D3295" t="s">
        <v>82</v>
      </c>
      <c r="E3295" t="s">
        <v>560</v>
      </c>
      <c r="F3295">
        <v>1</v>
      </c>
      <c r="G3295" t="s">
        <v>2055</v>
      </c>
      <c r="H3295" t="s">
        <v>2056</v>
      </c>
      <c r="I3295" t="s">
        <v>2057</v>
      </c>
      <c r="J3295" t="s">
        <v>82</v>
      </c>
      <c r="K3295" t="s">
        <v>68</v>
      </c>
      <c r="L3295" t="s">
        <v>2058</v>
      </c>
      <c r="M3295" t="s">
        <v>2059</v>
      </c>
      <c r="N3295">
        <v>1</v>
      </c>
      <c r="O3295">
        <v>19</v>
      </c>
      <c r="P3295">
        <v>0.08</v>
      </c>
      <c r="Q3295">
        <v>24480</v>
      </c>
      <c r="R3295">
        <v>0</v>
      </c>
      <c r="S3295">
        <v>0</v>
      </c>
      <c r="T3295">
        <v>0</v>
      </c>
      <c r="U3295">
        <v>1</v>
      </c>
      <c r="V3295">
        <v>19</v>
      </c>
      <c r="W3295">
        <v>0.08</v>
      </c>
      <c r="X3295">
        <v>0</v>
      </c>
      <c r="Y3295">
        <v>0</v>
      </c>
      <c r="Z3295">
        <v>0</v>
      </c>
      <c r="AA3295">
        <v>0</v>
      </c>
      <c r="AB3295">
        <v>0</v>
      </c>
      <c r="AC3295">
        <v>0</v>
      </c>
      <c r="AD3295">
        <v>0</v>
      </c>
      <c r="AE3295">
        <v>0</v>
      </c>
      <c r="AF3295">
        <v>0</v>
      </c>
      <c r="AG3295" t="s">
        <v>435</v>
      </c>
      <c r="AH3295" s="21" t="str">
        <f t="shared" si="102"/>
        <v>YT21</v>
      </c>
      <c r="AI3295" s="21">
        <v>345.36</v>
      </c>
      <c r="AJ3295" s="21">
        <f t="shared" si="103"/>
        <v>99.922385620915037</v>
      </c>
      <c r="AK3295" s="21" t="s">
        <v>2060</v>
      </c>
      <c r="AL3295" t="s">
        <v>70</v>
      </c>
      <c r="AM3295" s="26" t="s">
        <v>38</v>
      </c>
      <c r="AN3295" t="s">
        <v>2032</v>
      </c>
    </row>
    <row r="3296" spans="1:40" ht="15" hidden="1" thickTop="1" x14ac:dyDescent="0.35">
      <c r="A3296" t="s">
        <v>4141</v>
      </c>
      <c r="B3296" t="s">
        <v>2153</v>
      </c>
      <c r="C3296" t="s">
        <v>81</v>
      </c>
      <c r="D3296" t="s">
        <v>82</v>
      </c>
      <c r="E3296" t="s">
        <v>560</v>
      </c>
      <c r="F3296">
        <v>1</v>
      </c>
      <c r="G3296" t="s">
        <v>2055</v>
      </c>
      <c r="H3296" t="s">
        <v>2056</v>
      </c>
      <c r="I3296" t="s">
        <v>2057</v>
      </c>
      <c r="J3296" t="s">
        <v>82</v>
      </c>
      <c r="K3296" t="s">
        <v>68</v>
      </c>
      <c r="L3296" t="s">
        <v>2058</v>
      </c>
      <c r="M3296" t="s">
        <v>2059</v>
      </c>
      <c r="N3296">
        <v>4</v>
      </c>
      <c r="O3296">
        <v>82</v>
      </c>
      <c r="P3296">
        <v>0.33</v>
      </c>
      <c r="Q3296">
        <v>24480</v>
      </c>
      <c r="R3296">
        <v>2</v>
      </c>
      <c r="S3296">
        <v>57</v>
      </c>
      <c r="T3296">
        <v>0.23</v>
      </c>
      <c r="U3296">
        <v>1</v>
      </c>
      <c r="V3296">
        <v>19</v>
      </c>
      <c r="W3296">
        <v>0.08</v>
      </c>
      <c r="X3296">
        <v>0</v>
      </c>
      <c r="Y3296">
        <v>0</v>
      </c>
      <c r="Z3296">
        <v>0</v>
      </c>
      <c r="AA3296">
        <v>1</v>
      </c>
      <c r="AB3296">
        <v>6</v>
      </c>
      <c r="AC3296">
        <v>0.02</v>
      </c>
      <c r="AD3296">
        <v>0</v>
      </c>
      <c r="AE3296">
        <v>0</v>
      </c>
      <c r="AF3296">
        <v>0</v>
      </c>
      <c r="AG3296" t="s">
        <v>436</v>
      </c>
      <c r="AH3296" s="21" t="str">
        <f t="shared" si="102"/>
        <v>YT21</v>
      </c>
      <c r="AI3296" s="21">
        <v>345.36</v>
      </c>
      <c r="AJ3296" s="21">
        <f t="shared" si="103"/>
        <v>99.665032679738559</v>
      </c>
      <c r="AK3296" s="21" t="s">
        <v>2060</v>
      </c>
      <c r="AL3296" t="s">
        <v>70</v>
      </c>
      <c r="AM3296" s="26" t="s">
        <v>38</v>
      </c>
      <c r="AN3296" t="s">
        <v>2031</v>
      </c>
    </row>
    <row r="3297" spans="1:40" ht="15" hidden="1" thickTop="1" x14ac:dyDescent="0.35">
      <c r="A3297" t="s">
        <v>2145</v>
      </c>
      <c r="B3297" t="s">
        <v>15159</v>
      </c>
      <c r="C3297" t="s">
        <v>3632</v>
      </c>
      <c r="D3297" t="s">
        <v>3634</v>
      </c>
      <c r="E3297" t="s">
        <v>45</v>
      </c>
      <c r="F3297">
        <v>1</v>
      </c>
      <c r="G3297" t="s">
        <v>2055</v>
      </c>
      <c r="H3297" t="s">
        <v>2056</v>
      </c>
      <c r="I3297" t="s">
        <v>2076</v>
      </c>
      <c r="J3297" t="s">
        <v>3634</v>
      </c>
      <c r="K3297" t="s">
        <v>42</v>
      </c>
      <c r="L3297" t="s">
        <v>2058</v>
      </c>
      <c r="M3297" t="s">
        <v>2059</v>
      </c>
      <c r="N3297">
        <v>5</v>
      </c>
      <c r="O3297">
        <v>109</v>
      </c>
      <c r="P3297">
        <v>0.45</v>
      </c>
      <c r="Q3297">
        <v>24480</v>
      </c>
      <c r="R3297">
        <v>3</v>
      </c>
      <c r="S3297">
        <v>70</v>
      </c>
      <c r="T3297">
        <v>0.28999999999999998</v>
      </c>
      <c r="U3297">
        <v>2</v>
      </c>
      <c r="V3297">
        <v>39</v>
      </c>
      <c r="W3297">
        <v>0.16</v>
      </c>
      <c r="X3297">
        <v>0</v>
      </c>
      <c r="Y3297">
        <v>0</v>
      </c>
      <c r="Z3297">
        <v>0</v>
      </c>
      <c r="AA3297">
        <v>0</v>
      </c>
      <c r="AB3297">
        <v>0</v>
      </c>
      <c r="AC3297">
        <v>0</v>
      </c>
      <c r="AD3297">
        <v>0</v>
      </c>
      <c r="AE3297">
        <v>0</v>
      </c>
      <c r="AF3297">
        <v>0</v>
      </c>
      <c r="AG3297" t="s">
        <v>15160</v>
      </c>
      <c r="AH3297" s="21" t="str">
        <f t="shared" si="102"/>
        <v>YK21</v>
      </c>
      <c r="AI3297" s="21">
        <v>345.36</v>
      </c>
      <c r="AJ3297" s="21">
        <f t="shared" si="103"/>
        <v>99.554738562091501</v>
      </c>
      <c r="AK3297" s="21" t="s">
        <v>2060</v>
      </c>
      <c r="AL3297" t="s">
        <v>3636</v>
      </c>
      <c r="AM3297" s="26" t="s">
        <v>38</v>
      </c>
      <c r="AN3297" t="s">
        <v>2030</v>
      </c>
    </row>
    <row r="3298" spans="1:40" ht="15" hidden="1" thickTop="1" x14ac:dyDescent="0.35">
      <c r="A3298" t="s">
        <v>2148</v>
      </c>
      <c r="B3298" t="s">
        <v>15161</v>
      </c>
      <c r="C3298" t="s">
        <v>3632</v>
      </c>
      <c r="D3298" t="s">
        <v>3634</v>
      </c>
      <c r="E3298" t="s">
        <v>45</v>
      </c>
      <c r="F3298">
        <v>1</v>
      </c>
      <c r="G3298" t="s">
        <v>2055</v>
      </c>
      <c r="H3298" t="s">
        <v>2056</v>
      </c>
      <c r="I3298" t="s">
        <v>2076</v>
      </c>
      <c r="J3298" t="s">
        <v>3634</v>
      </c>
      <c r="K3298" t="s">
        <v>42</v>
      </c>
      <c r="L3298" t="s">
        <v>2058</v>
      </c>
      <c r="M3298" t="s">
        <v>2059</v>
      </c>
      <c r="N3298">
        <v>5</v>
      </c>
      <c r="O3298">
        <v>149</v>
      </c>
      <c r="P3298">
        <v>0.61</v>
      </c>
      <c r="Q3298">
        <v>24480</v>
      </c>
      <c r="R3298">
        <v>1</v>
      </c>
      <c r="S3298">
        <v>16</v>
      </c>
      <c r="T3298">
        <v>7.0000000000000007E-2</v>
      </c>
      <c r="U3298">
        <v>4</v>
      </c>
      <c r="V3298">
        <v>133</v>
      </c>
      <c r="W3298">
        <v>0.54</v>
      </c>
      <c r="X3298">
        <v>0</v>
      </c>
      <c r="Y3298">
        <v>0</v>
      </c>
      <c r="Z3298">
        <v>0</v>
      </c>
      <c r="AA3298">
        <v>0</v>
      </c>
      <c r="AB3298">
        <v>0</v>
      </c>
      <c r="AC3298">
        <v>0</v>
      </c>
      <c r="AD3298">
        <v>0</v>
      </c>
      <c r="AE3298">
        <v>0</v>
      </c>
      <c r="AF3298">
        <v>0</v>
      </c>
      <c r="AG3298" t="s">
        <v>15162</v>
      </c>
      <c r="AH3298" s="21" t="str">
        <f t="shared" si="102"/>
        <v>YK21</v>
      </c>
      <c r="AI3298" s="21">
        <v>345.36</v>
      </c>
      <c r="AJ3298" s="21">
        <f t="shared" si="103"/>
        <v>99.39133986928104</v>
      </c>
      <c r="AK3298" s="21" t="s">
        <v>2060</v>
      </c>
      <c r="AL3298" t="s">
        <v>3636</v>
      </c>
      <c r="AM3298" s="26" t="s">
        <v>38</v>
      </c>
      <c r="AN3298" t="s">
        <v>2030</v>
      </c>
    </row>
    <row r="3299" spans="1:40" ht="15" hidden="1" thickTop="1" x14ac:dyDescent="0.35">
      <c r="A3299" t="s">
        <v>2150</v>
      </c>
      <c r="B3299" t="s">
        <v>15163</v>
      </c>
      <c r="C3299" t="s">
        <v>15164</v>
      </c>
      <c r="D3299" t="s">
        <v>3634</v>
      </c>
      <c r="E3299" t="s">
        <v>45</v>
      </c>
      <c r="F3299">
        <v>1</v>
      </c>
      <c r="G3299" t="s">
        <v>2055</v>
      </c>
      <c r="H3299" t="s">
        <v>2056</v>
      </c>
      <c r="I3299" t="s">
        <v>2076</v>
      </c>
      <c r="J3299" t="s">
        <v>3634</v>
      </c>
      <c r="K3299" t="s">
        <v>42</v>
      </c>
      <c r="L3299" t="s">
        <v>2058</v>
      </c>
      <c r="M3299" t="s">
        <v>2059</v>
      </c>
      <c r="N3299">
        <v>20</v>
      </c>
      <c r="O3299">
        <v>607</v>
      </c>
      <c r="P3299">
        <v>2.48</v>
      </c>
      <c r="Q3299">
        <v>24480</v>
      </c>
      <c r="R3299">
        <v>11</v>
      </c>
      <c r="S3299">
        <v>338</v>
      </c>
      <c r="T3299">
        <v>1.38</v>
      </c>
      <c r="U3299">
        <v>9</v>
      </c>
      <c r="V3299">
        <v>269</v>
      </c>
      <c r="W3299">
        <v>1.1000000000000001</v>
      </c>
      <c r="X3299">
        <v>0</v>
      </c>
      <c r="Y3299">
        <v>0</v>
      </c>
      <c r="Z3299">
        <v>0</v>
      </c>
      <c r="AA3299">
        <v>0</v>
      </c>
      <c r="AB3299">
        <v>0</v>
      </c>
      <c r="AC3299">
        <v>0</v>
      </c>
      <c r="AD3299">
        <v>0</v>
      </c>
      <c r="AE3299">
        <v>0</v>
      </c>
      <c r="AF3299">
        <v>0</v>
      </c>
      <c r="AG3299" t="s">
        <v>15165</v>
      </c>
      <c r="AH3299" s="21" t="str">
        <f t="shared" si="102"/>
        <v>YK21</v>
      </c>
      <c r="AI3299" s="21">
        <v>345.36</v>
      </c>
      <c r="AJ3299" s="21">
        <f t="shared" si="103"/>
        <v>97.520424836601308</v>
      </c>
      <c r="AK3299" s="21" t="s">
        <v>2063</v>
      </c>
      <c r="AL3299" t="s">
        <v>3636</v>
      </c>
      <c r="AM3299" s="26" t="s">
        <v>38</v>
      </c>
      <c r="AN3299" t="s">
        <v>2032</v>
      </c>
    </row>
    <row r="3300" spans="1:40" ht="15" hidden="1" thickTop="1" x14ac:dyDescent="0.35">
      <c r="A3300" t="s">
        <v>2152</v>
      </c>
      <c r="B3300" t="s">
        <v>15166</v>
      </c>
      <c r="C3300" t="s">
        <v>15164</v>
      </c>
      <c r="D3300" t="s">
        <v>3634</v>
      </c>
      <c r="E3300" t="s">
        <v>45</v>
      </c>
      <c r="F3300">
        <v>1</v>
      </c>
      <c r="G3300" t="s">
        <v>2055</v>
      </c>
      <c r="H3300" t="s">
        <v>2056</v>
      </c>
      <c r="I3300" t="s">
        <v>2076</v>
      </c>
      <c r="J3300" t="s">
        <v>3634</v>
      </c>
      <c r="K3300" t="s">
        <v>42</v>
      </c>
      <c r="L3300" t="s">
        <v>2058</v>
      </c>
      <c r="M3300" t="s">
        <v>2059</v>
      </c>
      <c r="N3300">
        <v>6</v>
      </c>
      <c r="O3300">
        <v>143</v>
      </c>
      <c r="P3300">
        <v>0.57999999999999996</v>
      </c>
      <c r="Q3300">
        <v>24480</v>
      </c>
      <c r="R3300">
        <v>1</v>
      </c>
      <c r="S3300">
        <v>27</v>
      </c>
      <c r="T3300">
        <v>0.11</v>
      </c>
      <c r="U3300">
        <v>5</v>
      </c>
      <c r="V3300">
        <v>116</v>
      </c>
      <c r="W3300">
        <v>0.47</v>
      </c>
      <c r="X3300">
        <v>0</v>
      </c>
      <c r="Y3300">
        <v>0</v>
      </c>
      <c r="Z3300">
        <v>0</v>
      </c>
      <c r="AA3300">
        <v>0</v>
      </c>
      <c r="AB3300">
        <v>0</v>
      </c>
      <c r="AC3300">
        <v>0</v>
      </c>
      <c r="AD3300">
        <v>0</v>
      </c>
      <c r="AE3300">
        <v>0</v>
      </c>
      <c r="AF3300">
        <v>0</v>
      </c>
      <c r="AG3300" t="s">
        <v>15167</v>
      </c>
      <c r="AH3300" s="21" t="str">
        <f t="shared" si="102"/>
        <v>YK21</v>
      </c>
      <c r="AI3300" s="21">
        <v>345.36</v>
      </c>
      <c r="AJ3300" s="21">
        <f t="shared" si="103"/>
        <v>99.415849673202615</v>
      </c>
      <c r="AK3300" s="21" t="s">
        <v>2060</v>
      </c>
      <c r="AL3300" t="s">
        <v>3636</v>
      </c>
      <c r="AM3300" s="26" t="s">
        <v>38</v>
      </c>
      <c r="AN3300" t="s">
        <v>2032</v>
      </c>
    </row>
    <row r="3301" spans="1:40" ht="15" hidden="1" thickTop="1" x14ac:dyDescent="0.35">
      <c r="A3301" t="s">
        <v>4158</v>
      </c>
      <c r="B3301" t="s">
        <v>15168</v>
      </c>
      <c r="C3301" t="s">
        <v>4245</v>
      </c>
      <c r="D3301" t="s">
        <v>15169</v>
      </c>
      <c r="E3301" t="s">
        <v>132</v>
      </c>
      <c r="F3301">
        <v>1</v>
      </c>
      <c r="G3301" t="s">
        <v>2055</v>
      </c>
      <c r="H3301" t="s">
        <v>2056</v>
      </c>
      <c r="I3301" t="s">
        <v>2057</v>
      </c>
      <c r="J3301" t="s">
        <v>15169</v>
      </c>
      <c r="K3301" t="s">
        <v>63</v>
      </c>
      <c r="L3301" t="s">
        <v>2058</v>
      </c>
      <c r="M3301" t="s">
        <v>11755</v>
      </c>
      <c r="N3301">
        <v>2</v>
      </c>
      <c r="O3301">
        <v>56</v>
      </c>
      <c r="P3301">
        <v>0.42</v>
      </c>
      <c r="Q3301">
        <v>13260</v>
      </c>
      <c r="R3301">
        <v>2</v>
      </c>
      <c r="S3301">
        <v>56</v>
      </c>
      <c r="T3301">
        <v>0.42</v>
      </c>
      <c r="U3301">
        <v>0</v>
      </c>
      <c r="V3301">
        <v>0</v>
      </c>
      <c r="W3301">
        <v>0</v>
      </c>
      <c r="X3301">
        <v>0</v>
      </c>
      <c r="Y3301">
        <v>0</v>
      </c>
      <c r="Z3301">
        <v>0</v>
      </c>
      <c r="AA3301">
        <v>0</v>
      </c>
      <c r="AB3301">
        <v>0</v>
      </c>
      <c r="AC3301">
        <v>0</v>
      </c>
      <c r="AD3301">
        <v>0</v>
      </c>
      <c r="AE3301">
        <v>0</v>
      </c>
      <c r="AF3301">
        <v>0</v>
      </c>
      <c r="AG3301" t="s">
        <v>15170</v>
      </c>
      <c r="AH3301" s="21" t="str">
        <f t="shared" si="102"/>
        <v>YT21</v>
      </c>
      <c r="AI3301" s="21">
        <v>187.20000000000002</v>
      </c>
      <c r="AJ3301" s="21">
        <f t="shared" si="103"/>
        <v>99.57767722473605</v>
      </c>
      <c r="AK3301" s="21" t="s">
        <v>2060</v>
      </c>
      <c r="AL3301" t="s">
        <v>3097</v>
      </c>
      <c r="AM3301" s="26" t="s">
        <v>38</v>
      </c>
      <c r="AN3301" t="s">
        <v>2030</v>
      </c>
    </row>
    <row r="3302" spans="1:40" ht="15" hidden="1" thickTop="1" x14ac:dyDescent="0.35">
      <c r="A3302" t="s">
        <v>4162</v>
      </c>
      <c r="B3302" t="s">
        <v>15171</v>
      </c>
      <c r="C3302" t="s">
        <v>4245</v>
      </c>
      <c r="D3302" t="s">
        <v>15169</v>
      </c>
      <c r="E3302" t="s">
        <v>132</v>
      </c>
      <c r="F3302">
        <v>1</v>
      </c>
      <c r="G3302" t="s">
        <v>2055</v>
      </c>
      <c r="H3302" t="s">
        <v>2056</v>
      </c>
      <c r="I3302" t="s">
        <v>2057</v>
      </c>
      <c r="J3302" t="s">
        <v>15169</v>
      </c>
      <c r="K3302" t="s">
        <v>63</v>
      </c>
      <c r="L3302" t="s">
        <v>2058</v>
      </c>
      <c r="M3302" t="s">
        <v>11755</v>
      </c>
      <c r="N3302">
        <v>0</v>
      </c>
      <c r="O3302">
        <v>0</v>
      </c>
      <c r="P3302">
        <v>0</v>
      </c>
      <c r="Q3302">
        <v>13260</v>
      </c>
      <c r="R3302">
        <v>0</v>
      </c>
      <c r="S3302">
        <v>0</v>
      </c>
      <c r="T3302">
        <v>0</v>
      </c>
      <c r="U3302">
        <v>0</v>
      </c>
      <c r="V3302">
        <v>0</v>
      </c>
      <c r="W3302">
        <v>0</v>
      </c>
      <c r="X3302">
        <v>0</v>
      </c>
      <c r="Y3302">
        <v>0</v>
      </c>
      <c r="Z3302">
        <v>0</v>
      </c>
      <c r="AA3302">
        <v>0</v>
      </c>
      <c r="AB3302">
        <v>0</v>
      </c>
      <c r="AC3302">
        <v>0</v>
      </c>
      <c r="AD3302">
        <v>0</v>
      </c>
      <c r="AE3302">
        <v>0</v>
      </c>
      <c r="AF3302">
        <v>0</v>
      </c>
      <c r="AG3302" t="s">
        <v>15172</v>
      </c>
      <c r="AH3302" s="21" t="str">
        <f t="shared" si="102"/>
        <v>YT21</v>
      </c>
      <c r="AI3302" s="21">
        <v>187.20000000000002</v>
      </c>
      <c r="AJ3302" s="21">
        <f t="shared" si="103"/>
        <v>100</v>
      </c>
      <c r="AK3302" s="21" t="s">
        <v>2060</v>
      </c>
      <c r="AL3302" t="s">
        <v>3097</v>
      </c>
      <c r="AM3302" s="26" t="s">
        <v>38</v>
      </c>
      <c r="AN3302" t="s">
        <v>2030</v>
      </c>
    </row>
    <row r="3303" spans="1:40" ht="15" hidden="1" thickTop="1" x14ac:dyDescent="0.35">
      <c r="A3303" t="s">
        <v>4166</v>
      </c>
      <c r="B3303" t="s">
        <v>2155</v>
      </c>
      <c r="C3303" t="s">
        <v>71</v>
      </c>
      <c r="D3303" t="s">
        <v>2156</v>
      </c>
      <c r="E3303" t="s">
        <v>72</v>
      </c>
      <c r="F3303">
        <v>1</v>
      </c>
      <c r="G3303" t="s">
        <v>2055</v>
      </c>
      <c r="H3303" t="s">
        <v>2056</v>
      </c>
      <c r="I3303" t="s">
        <v>2076</v>
      </c>
      <c r="J3303" t="s">
        <v>73</v>
      </c>
      <c r="K3303" t="s">
        <v>68</v>
      </c>
      <c r="L3303" t="s">
        <v>2058</v>
      </c>
      <c r="M3303" t="s">
        <v>2059</v>
      </c>
      <c r="N3303">
        <v>5</v>
      </c>
      <c r="O3303">
        <v>118</v>
      </c>
      <c r="P3303">
        <v>0.48</v>
      </c>
      <c r="Q3303">
        <v>24480</v>
      </c>
      <c r="R3303">
        <v>2</v>
      </c>
      <c r="S3303">
        <v>42</v>
      </c>
      <c r="T3303">
        <v>0.17</v>
      </c>
      <c r="U3303">
        <v>3</v>
      </c>
      <c r="V3303">
        <v>76</v>
      </c>
      <c r="W3303">
        <v>0.31</v>
      </c>
      <c r="X3303">
        <v>0</v>
      </c>
      <c r="Y3303">
        <v>0</v>
      </c>
      <c r="Z3303">
        <v>0</v>
      </c>
      <c r="AA3303">
        <v>0</v>
      </c>
      <c r="AB3303">
        <v>0</v>
      </c>
      <c r="AC3303">
        <v>0</v>
      </c>
      <c r="AD3303">
        <v>0</v>
      </c>
      <c r="AE3303">
        <v>0</v>
      </c>
      <c r="AF3303">
        <v>0</v>
      </c>
      <c r="AG3303" t="s">
        <v>437</v>
      </c>
      <c r="AH3303" s="21" t="str">
        <f t="shared" si="102"/>
        <v>YK21</v>
      </c>
      <c r="AI3303" s="21">
        <v>345.36</v>
      </c>
      <c r="AJ3303" s="21">
        <f t="shared" si="103"/>
        <v>99.517973856209153</v>
      </c>
      <c r="AK3303" s="21" t="s">
        <v>2060</v>
      </c>
      <c r="AL3303" t="s">
        <v>75</v>
      </c>
      <c r="AM3303" s="26" t="s">
        <v>38</v>
      </c>
      <c r="AN3303" t="s">
        <v>2031</v>
      </c>
    </row>
    <row r="3304" spans="1:40" ht="15" hidden="1" thickTop="1" x14ac:dyDescent="0.35">
      <c r="A3304" t="s">
        <v>4171</v>
      </c>
      <c r="B3304" t="s">
        <v>15173</v>
      </c>
      <c r="C3304" t="s">
        <v>2897</v>
      </c>
      <c r="D3304" t="s">
        <v>15174</v>
      </c>
      <c r="E3304" t="s">
        <v>7075</v>
      </c>
      <c r="F3304">
        <v>1</v>
      </c>
      <c r="G3304" t="s">
        <v>2593</v>
      </c>
      <c r="H3304" t="s">
        <v>2056</v>
      </c>
      <c r="I3304" t="s">
        <v>2057</v>
      </c>
      <c r="J3304" t="s">
        <v>2594</v>
      </c>
      <c r="K3304" t="s">
        <v>65</v>
      </c>
      <c r="L3304" t="s">
        <v>2058</v>
      </c>
      <c r="M3304" t="s">
        <v>2170</v>
      </c>
      <c r="N3304">
        <v>2</v>
      </c>
      <c r="O3304">
        <v>85</v>
      </c>
      <c r="P3304">
        <v>0.56000000000000005</v>
      </c>
      <c r="Q3304">
        <v>15300</v>
      </c>
      <c r="R3304">
        <v>1</v>
      </c>
      <c r="S3304">
        <v>40</v>
      </c>
      <c r="T3304">
        <v>0.26</v>
      </c>
      <c r="U3304">
        <v>1</v>
      </c>
      <c r="V3304">
        <v>45</v>
      </c>
      <c r="W3304">
        <v>0.28999999999999998</v>
      </c>
      <c r="X3304">
        <v>0</v>
      </c>
      <c r="Y3304">
        <v>0</v>
      </c>
      <c r="Z3304">
        <v>0</v>
      </c>
      <c r="AA3304">
        <v>0</v>
      </c>
      <c r="AB3304">
        <v>0</v>
      </c>
      <c r="AC3304">
        <v>0</v>
      </c>
      <c r="AD3304">
        <v>0</v>
      </c>
      <c r="AE3304">
        <v>0</v>
      </c>
      <c r="AF3304">
        <v>0</v>
      </c>
      <c r="AG3304" t="s">
        <v>15175</v>
      </c>
      <c r="AH3304" s="21" t="str">
        <f t="shared" si="102"/>
        <v>YT21</v>
      </c>
      <c r="AI3304" s="21">
        <v>216</v>
      </c>
      <c r="AJ3304" s="21">
        <f t="shared" si="103"/>
        <v>99.444444444444443</v>
      </c>
      <c r="AK3304" s="21" t="s">
        <v>2060</v>
      </c>
      <c r="AL3304" t="s">
        <v>2527</v>
      </c>
      <c r="AM3304" s="26" t="s">
        <v>38</v>
      </c>
      <c r="AN3304" t="s">
        <v>2031</v>
      </c>
    </row>
    <row r="3305" spans="1:40" ht="15" hidden="1" thickTop="1" x14ac:dyDescent="0.35">
      <c r="A3305" t="s">
        <v>4176</v>
      </c>
      <c r="B3305" t="s">
        <v>15176</v>
      </c>
      <c r="C3305" t="s">
        <v>2875</v>
      </c>
      <c r="D3305" t="s">
        <v>15177</v>
      </c>
      <c r="E3305" t="s">
        <v>2575</v>
      </c>
      <c r="F3305">
        <v>1</v>
      </c>
      <c r="G3305" t="s">
        <v>2576</v>
      </c>
      <c r="H3305" t="s">
        <v>2577</v>
      </c>
      <c r="I3305" t="s">
        <v>2076</v>
      </c>
      <c r="J3305" t="s">
        <v>2858</v>
      </c>
      <c r="K3305" t="s">
        <v>2742</v>
      </c>
      <c r="L3305" t="s">
        <v>2058</v>
      </c>
      <c r="M3305" t="s">
        <v>2059</v>
      </c>
      <c r="N3305">
        <v>2</v>
      </c>
      <c r="O3305">
        <v>48</v>
      </c>
      <c r="P3305">
        <v>0.2</v>
      </c>
      <c r="Q3305">
        <v>24480</v>
      </c>
      <c r="R3305">
        <v>2</v>
      </c>
      <c r="S3305">
        <v>48</v>
      </c>
      <c r="T3305">
        <v>0.2</v>
      </c>
      <c r="U3305">
        <v>0</v>
      </c>
      <c r="V3305">
        <v>0</v>
      </c>
      <c r="W3305">
        <v>0</v>
      </c>
      <c r="X3305">
        <v>0</v>
      </c>
      <c r="Y3305">
        <v>0</v>
      </c>
      <c r="Z3305">
        <v>0</v>
      </c>
      <c r="AA3305">
        <v>0</v>
      </c>
      <c r="AB3305">
        <v>0</v>
      </c>
      <c r="AC3305">
        <v>0</v>
      </c>
      <c r="AD3305">
        <v>0</v>
      </c>
      <c r="AE3305">
        <v>0</v>
      </c>
      <c r="AF3305">
        <v>0</v>
      </c>
      <c r="AG3305" t="s">
        <v>15178</v>
      </c>
      <c r="AH3305" s="21" t="str">
        <f t="shared" si="102"/>
        <v>YK20</v>
      </c>
      <c r="AI3305" s="21">
        <v>345.36</v>
      </c>
      <c r="AJ3305" s="21">
        <f t="shared" si="103"/>
        <v>99.803921568627445</v>
      </c>
      <c r="AK3305" s="21" t="s">
        <v>2060</v>
      </c>
      <c r="AL3305" t="s">
        <v>2551</v>
      </c>
      <c r="AM3305" s="26" t="s">
        <v>38</v>
      </c>
      <c r="AN3305" t="s">
        <v>2031</v>
      </c>
    </row>
    <row r="3306" spans="1:40" ht="15" hidden="1" thickTop="1" x14ac:dyDescent="0.35">
      <c r="A3306" t="s">
        <v>4180</v>
      </c>
      <c r="B3306" t="s">
        <v>15179</v>
      </c>
      <c r="C3306" t="s">
        <v>2875</v>
      </c>
      <c r="D3306" t="s">
        <v>15177</v>
      </c>
      <c r="E3306" t="s">
        <v>2575</v>
      </c>
      <c r="F3306">
        <v>1</v>
      </c>
      <c r="G3306" t="s">
        <v>2576</v>
      </c>
      <c r="H3306" t="s">
        <v>2577</v>
      </c>
      <c r="I3306" t="s">
        <v>2076</v>
      </c>
      <c r="J3306" t="s">
        <v>2858</v>
      </c>
      <c r="K3306" t="s">
        <v>2742</v>
      </c>
      <c r="L3306" t="s">
        <v>2058</v>
      </c>
      <c r="M3306" t="s">
        <v>2059</v>
      </c>
      <c r="N3306">
        <v>2</v>
      </c>
      <c r="O3306">
        <v>33</v>
      </c>
      <c r="P3306">
        <v>0.13</v>
      </c>
      <c r="Q3306">
        <v>24480</v>
      </c>
      <c r="R3306">
        <v>2</v>
      </c>
      <c r="S3306">
        <v>33</v>
      </c>
      <c r="T3306">
        <v>0.13</v>
      </c>
      <c r="U3306">
        <v>0</v>
      </c>
      <c r="V3306">
        <v>0</v>
      </c>
      <c r="W3306">
        <v>0</v>
      </c>
      <c r="X3306">
        <v>0</v>
      </c>
      <c r="Y3306">
        <v>0</v>
      </c>
      <c r="Z3306">
        <v>0</v>
      </c>
      <c r="AA3306">
        <v>0</v>
      </c>
      <c r="AB3306">
        <v>0</v>
      </c>
      <c r="AC3306">
        <v>0</v>
      </c>
      <c r="AD3306">
        <v>0</v>
      </c>
      <c r="AE3306">
        <v>0</v>
      </c>
      <c r="AF3306">
        <v>0</v>
      </c>
      <c r="AG3306" t="s">
        <v>15180</v>
      </c>
      <c r="AH3306" s="21" t="str">
        <f t="shared" si="102"/>
        <v>YK20</v>
      </c>
      <c r="AI3306" s="21">
        <v>345.36</v>
      </c>
      <c r="AJ3306" s="21">
        <f t="shared" si="103"/>
        <v>99.865196078431367</v>
      </c>
      <c r="AK3306" s="21" t="s">
        <v>2060</v>
      </c>
      <c r="AL3306" t="s">
        <v>2551</v>
      </c>
      <c r="AM3306" s="26" t="s">
        <v>38</v>
      </c>
      <c r="AN3306" t="s">
        <v>2030</v>
      </c>
    </row>
    <row r="3307" spans="1:40" ht="15" hidden="1" thickTop="1" x14ac:dyDescent="0.35">
      <c r="A3307" t="s">
        <v>2154</v>
      </c>
      <c r="B3307" t="s">
        <v>15181</v>
      </c>
      <c r="C3307" t="s">
        <v>2875</v>
      </c>
      <c r="D3307" t="s">
        <v>15177</v>
      </c>
      <c r="E3307" t="s">
        <v>2575</v>
      </c>
      <c r="F3307">
        <v>1</v>
      </c>
      <c r="G3307" t="s">
        <v>2576</v>
      </c>
      <c r="H3307" t="s">
        <v>2577</v>
      </c>
      <c r="I3307" t="s">
        <v>2076</v>
      </c>
      <c r="J3307" t="s">
        <v>2858</v>
      </c>
      <c r="K3307" t="s">
        <v>2742</v>
      </c>
      <c r="L3307" t="s">
        <v>2058</v>
      </c>
      <c r="M3307" t="s">
        <v>2059</v>
      </c>
      <c r="N3307">
        <v>3</v>
      </c>
      <c r="O3307">
        <v>106</v>
      </c>
      <c r="P3307">
        <v>0.43</v>
      </c>
      <c r="Q3307">
        <v>24480</v>
      </c>
      <c r="R3307">
        <v>1</v>
      </c>
      <c r="S3307">
        <v>54</v>
      </c>
      <c r="T3307">
        <v>0.22</v>
      </c>
      <c r="U3307">
        <v>2</v>
      </c>
      <c r="V3307">
        <v>52</v>
      </c>
      <c r="W3307">
        <v>0.21</v>
      </c>
      <c r="X3307">
        <v>0</v>
      </c>
      <c r="Y3307">
        <v>0</v>
      </c>
      <c r="Z3307">
        <v>0</v>
      </c>
      <c r="AA3307">
        <v>0</v>
      </c>
      <c r="AB3307">
        <v>0</v>
      </c>
      <c r="AC3307">
        <v>0</v>
      </c>
      <c r="AD3307">
        <v>0</v>
      </c>
      <c r="AE3307">
        <v>0</v>
      </c>
      <c r="AF3307">
        <v>0</v>
      </c>
      <c r="AG3307" t="s">
        <v>15182</v>
      </c>
      <c r="AH3307" s="21" t="str">
        <f t="shared" si="102"/>
        <v>YK20</v>
      </c>
      <c r="AI3307" s="21">
        <v>345.36</v>
      </c>
      <c r="AJ3307" s="21">
        <f t="shared" si="103"/>
        <v>99.566993464052288</v>
      </c>
      <c r="AK3307" s="21" t="s">
        <v>2060</v>
      </c>
      <c r="AL3307" t="s">
        <v>2551</v>
      </c>
      <c r="AM3307" s="26" t="s">
        <v>38</v>
      </c>
      <c r="AN3307" t="s">
        <v>2029</v>
      </c>
    </row>
    <row r="3308" spans="1:40" ht="15" hidden="1" thickTop="1" x14ac:dyDescent="0.35">
      <c r="A3308" t="s">
        <v>4188</v>
      </c>
      <c r="B3308" t="s">
        <v>15183</v>
      </c>
      <c r="C3308" t="s">
        <v>2875</v>
      </c>
      <c r="D3308" t="s">
        <v>15177</v>
      </c>
      <c r="E3308" t="s">
        <v>2575</v>
      </c>
      <c r="F3308">
        <v>1</v>
      </c>
      <c r="G3308" t="s">
        <v>2576</v>
      </c>
      <c r="H3308" t="s">
        <v>2577</v>
      </c>
      <c r="I3308" t="s">
        <v>2076</v>
      </c>
      <c r="J3308" t="s">
        <v>2858</v>
      </c>
      <c r="K3308" t="s">
        <v>2742</v>
      </c>
      <c r="L3308" t="s">
        <v>2058</v>
      </c>
      <c r="M3308" t="s">
        <v>2059</v>
      </c>
      <c r="N3308">
        <v>1</v>
      </c>
      <c r="O3308">
        <v>12</v>
      </c>
      <c r="P3308">
        <v>0.05</v>
      </c>
      <c r="Q3308">
        <v>24480</v>
      </c>
      <c r="R3308">
        <v>0</v>
      </c>
      <c r="S3308">
        <v>0</v>
      </c>
      <c r="T3308">
        <v>0</v>
      </c>
      <c r="U3308">
        <v>1</v>
      </c>
      <c r="V3308">
        <v>12</v>
      </c>
      <c r="W3308">
        <v>0.05</v>
      </c>
      <c r="X3308">
        <v>0</v>
      </c>
      <c r="Y3308">
        <v>0</v>
      </c>
      <c r="Z3308">
        <v>0</v>
      </c>
      <c r="AA3308">
        <v>0</v>
      </c>
      <c r="AB3308">
        <v>0</v>
      </c>
      <c r="AC3308">
        <v>0</v>
      </c>
      <c r="AD3308">
        <v>0</v>
      </c>
      <c r="AE3308">
        <v>0</v>
      </c>
      <c r="AF3308">
        <v>0</v>
      </c>
      <c r="AG3308" t="s">
        <v>15184</v>
      </c>
      <c r="AH3308" s="21" t="str">
        <f t="shared" si="102"/>
        <v>YK20</v>
      </c>
      <c r="AI3308" s="21">
        <v>345.36</v>
      </c>
      <c r="AJ3308" s="21">
        <f t="shared" si="103"/>
        <v>99.950980392156865</v>
      </c>
      <c r="AK3308" s="21" t="s">
        <v>2060</v>
      </c>
      <c r="AL3308" t="s">
        <v>2551</v>
      </c>
      <c r="AM3308" s="26" t="s">
        <v>38</v>
      </c>
      <c r="AN3308" t="s">
        <v>2030</v>
      </c>
    </row>
    <row r="3309" spans="1:40" ht="15" hidden="1" thickTop="1" x14ac:dyDescent="0.35">
      <c r="A3309" t="s">
        <v>4193</v>
      </c>
      <c r="B3309" t="s">
        <v>15185</v>
      </c>
      <c r="C3309" t="s">
        <v>4585</v>
      </c>
      <c r="D3309" t="s">
        <v>15186</v>
      </c>
      <c r="E3309" t="s">
        <v>3407</v>
      </c>
      <c r="F3309">
        <v>1</v>
      </c>
      <c r="G3309" t="s">
        <v>2509</v>
      </c>
      <c r="H3309" t="s">
        <v>2510</v>
      </c>
      <c r="I3309" t="s">
        <v>2076</v>
      </c>
      <c r="J3309" t="s">
        <v>3408</v>
      </c>
      <c r="K3309" t="s">
        <v>3109</v>
      </c>
      <c r="L3309" t="s">
        <v>2058</v>
      </c>
      <c r="M3309" t="s">
        <v>2059</v>
      </c>
      <c r="N3309">
        <v>4</v>
      </c>
      <c r="O3309">
        <v>191</v>
      </c>
      <c r="P3309">
        <v>0.78</v>
      </c>
      <c r="Q3309">
        <v>24480</v>
      </c>
      <c r="R3309">
        <v>1</v>
      </c>
      <c r="S3309">
        <v>38</v>
      </c>
      <c r="T3309">
        <v>0.16</v>
      </c>
      <c r="U3309">
        <v>3</v>
      </c>
      <c r="V3309">
        <v>153</v>
      </c>
      <c r="W3309">
        <v>0.63</v>
      </c>
      <c r="X3309">
        <v>0</v>
      </c>
      <c r="Y3309">
        <v>0</v>
      </c>
      <c r="Z3309">
        <v>0</v>
      </c>
      <c r="AA3309">
        <v>0</v>
      </c>
      <c r="AB3309">
        <v>0</v>
      </c>
      <c r="AC3309">
        <v>0</v>
      </c>
      <c r="AD3309">
        <v>0</v>
      </c>
      <c r="AE3309">
        <v>0</v>
      </c>
      <c r="AF3309">
        <v>0</v>
      </c>
      <c r="AG3309" t="s">
        <v>15187</v>
      </c>
      <c r="AH3309" s="21" t="str">
        <f t="shared" si="102"/>
        <v>YM68</v>
      </c>
      <c r="AI3309" s="21">
        <v>345.36</v>
      </c>
      <c r="AJ3309" s="21">
        <f t="shared" si="103"/>
        <v>99.21977124183006</v>
      </c>
      <c r="AK3309" s="21" t="s">
        <v>2060</v>
      </c>
      <c r="AL3309" t="s">
        <v>3411</v>
      </c>
      <c r="AM3309" s="26" t="s">
        <v>38</v>
      </c>
      <c r="AN3309" t="s">
        <v>2033</v>
      </c>
    </row>
    <row r="3310" spans="1:40" ht="15" hidden="1" thickTop="1" x14ac:dyDescent="0.35">
      <c r="A3310" t="s">
        <v>4198</v>
      </c>
      <c r="B3310" t="s">
        <v>15188</v>
      </c>
      <c r="C3310" t="s">
        <v>4195</v>
      </c>
      <c r="D3310" t="s">
        <v>15189</v>
      </c>
      <c r="E3310" t="s">
        <v>2575</v>
      </c>
      <c r="F3310">
        <v>1</v>
      </c>
      <c r="G3310" t="s">
        <v>2576</v>
      </c>
      <c r="H3310" t="s">
        <v>2577</v>
      </c>
      <c r="I3310" t="s">
        <v>2076</v>
      </c>
      <c r="J3310" t="s">
        <v>2858</v>
      </c>
      <c r="K3310" t="s">
        <v>2742</v>
      </c>
      <c r="L3310" t="s">
        <v>2058</v>
      </c>
      <c r="M3310" t="s">
        <v>14594</v>
      </c>
      <c r="N3310">
        <v>4</v>
      </c>
      <c r="O3310">
        <v>82</v>
      </c>
      <c r="P3310">
        <v>0.67</v>
      </c>
      <c r="Q3310">
        <v>12240</v>
      </c>
      <c r="R3310">
        <v>1</v>
      </c>
      <c r="S3310">
        <v>15</v>
      </c>
      <c r="T3310">
        <v>0.12</v>
      </c>
      <c r="U3310">
        <v>3</v>
      </c>
      <c r="V3310">
        <v>67</v>
      </c>
      <c r="W3310">
        <v>0.55000000000000004</v>
      </c>
      <c r="X3310">
        <v>0</v>
      </c>
      <c r="Y3310">
        <v>0</v>
      </c>
      <c r="Z3310">
        <v>0</v>
      </c>
      <c r="AA3310">
        <v>0</v>
      </c>
      <c r="AB3310">
        <v>0</v>
      </c>
      <c r="AC3310">
        <v>0</v>
      </c>
      <c r="AD3310">
        <v>0</v>
      </c>
      <c r="AE3310">
        <v>0</v>
      </c>
      <c r="AF3310">
        <v>0</v>
      </c>
      <c r="AG3310" t="s">
        <v>15190</v>
      </c>
      <c r="AH3310" s="21" t="str">
        <f t="shared" si="102"/>
        <v>YK20</v>
      </c>
      <c r="AI3310" s="21">
        <v>172.79999999999995</v>
      </c>
      <c r="AJ3310" s="21">
        <f t="shared" si="103"/>
        <v>99.330065359477118</v>
      </c>
      <c r="AK3310" s="21" t="s">
        <v>2060</v>
      </c>
      <c r="AL3310" t="s">
        <v>2551</v>
      </c>
      <c r="AM3310" s="26" t="s">
        <v>38</v>
      </c>
      <c r="AN3310" t="s">
        <v>2031</v>
      </c>
    </row>
    <row r="3311" spans="1:40" ht="15" hidden="1" thickTop="1" x14ac:dyDescent="0.35">
      <c r="A3311" t="s">
        <v>4202</v>
      </c>
      <c r="B3311" t="s">
        <v>15191</v>
      </c>
      <c r="C3311" t="s">
        <v>4195</v>
      </c>
      <c r="D3311" t="s">
        <v>15189</v>
      </c>
      <c r="E3311" t="s">
        <v>2575</v>
      </c>
      <c r="F3311">
        <v>1</v>
      </c>
      <c r="G3311" t="s">
        <v>2576</v>
      </c>
      <c r="H3311" t="s">
        <v>2577</v>
      </c>
      <c r="I3311" t="s">
        <v>2076</v>
      </c>
      <c r="J3311" t="s">
        <v>2858</v>
      </c>
      <c r="K3311" t="s">
        <v>2742</v>
      </c>
      <c r="L3311" t="s">
        <v>2058</v>
      </c>
      <c r="M3311" t="s">
        <v>14594</v>
      </c>
      <c r="N3311">
        <v>2</v>
      </c>
      <c r="O3311">
        <v>37</v>
      </c>
      <c r="P3311">
        <v>0.3</v>
      </c>
      <c r="Q3311">
        <v>12240</v>
      </c>
      <c r="R3311">
        <v>0</v>
      </c>
      <c r="S3311">
        <v>0</v>
      </c>
      <c r="T3311">
        <v>0</v>
      </c>
      <c r="U3311">
        <v>2</v>
      </c>
      <c r="V3311">
        <v>37</v>
      </c>
      <c r="W3311">
        <v>0.3</v>
      </c>
      <c r="X3311">
        <v>0</v>
      </c>
      <c r="Y3311">
        <v>0</v>
      </c>
      <c r="Z3311">
        <v>0</v>
      </c>
      <c r="AA3311">
        <v>0</v>
      </c>
      <c r="AB3311">
        <v>0</v>
      </c>
      <c r="AC3311">
        <v>0</v>
      </c>
      <c r="AD3311">
        <v>0</v>
      </c>
      <c r="AE3311">
        <v>0</v>
      </c>
      <c r="AF3311">
        <v>0</v>
      </c>
      <c r="AG3311" t="s">
        <v>15192</v>
      </c>
      <c r="AH3311" s="21" t="str">
        <f t="shared" si="102"/>
        <v>YK20</v>
      </c>
      <c r="AI3311" s="21">
        <v>172.79999999999995</v>
      </c>
      <c r="AJ3311" s="21">
        <f t="shared" si="103"/>
        <v>99.697712418300654</v>
      </c>
      <c r="AK3311" s="21" t="s">
        <v>2060</v>
      </c>
      <c r="AL3311" t="s">
        <v>2551</v>
      </c>
      <c r="AM3311" s="26" t="s">
        <v>38</v>
      </c>
      <c r="AN3311" t="s">
        <v>2029</v>
      </c>
    </row>
    <row r="3312" spans="1:40" ht="15" hidden="1" thickTop="1" x14ac:dyDescent="0.35">
      <c r="A3312" t="s">
        <v>4206</v>
      </c>
      <c r="B3312" t="s">
        <v>15193</v>
      </c>
      <c r="C3312" t="s">
        <v>4195</v>
      </c>
      <c r="D3312" t="s">
        <v>15189</v>
      </c>
      <c r="E3312" t="s">
        <v>2575</v>
      </c>
      <c r="F3312">
        <v>1</v>
      </c>
      <c r="G3312" t="s">
        <v>2576</v>
      </c>
      <c r="H3312" t="s">
        <v>2577</v>
      </c>
      <c r="I3312" t="s">
        <v>2076</v>
      </c>
      <c r="J3312" t="s">
        <v>2858</v>
      </c>
      <c r="K3312" t="s">
        <v>2742</v>
      </c>
      <c r="L3312" t="s">
        <v>2058</v>
      </c>
      <c r="M3312" t="s">
        <v>14594</v>
      </c>
      <c r="N3312">
        <v>3</v>
      </c>
      <c r="O3312">
        <v>40</v>
      </c>
      <c r="P3312">
        <v>0.33</v>
      </c>
      <c r="Q3312">
        <v>12240</v>
      </c>
      <c r="R3312">
        <v>2</v>
      </c>
      <c r="S3312">
        <v>29</v>
      </c>
      <c r="T3312">
        <v>0.24</v>
      </c>
      <c r="U3312">
        <v>1</v>
      </c>
      <c r="V3312">
        <v>11</v>
      </c>
      <c r="W3312">
        <v>0.09</v>
      </c>
      <c r="X3312">
        <v>0</v>
      </c>
      <c r="Y3312">
        <v>0</v>
      </c>
      <c r="Z3312">
        <v>0</v>
      </c>
      <c r="AA3312">
        <v>0</v>
      </c>
      <c r="AB3312">
        <v>0</v>
      </c>
      <c r="AC3312">
        <v>0</v>
      </c>
      <c r="AD3312">
        <v>0</v>
      </c>
      <c r="AE3312">
        <v>0</v>
      </c>
      <c r="AF3312">
        <v>0</v>
      </c>
      <c r="AG3312" t="s">
        <v>15194</v>
      </c>
      <c r="AH3312" s="21" t="str">
        <f t="shared" si="102"/>
        <v>YK20</v>
      </c>
      <c r="AI3312" s="21">
        <v>172.79999999999995</v>
      </c>
      <c r="AJ3312" s="21">
        <f t="shared" si="103"/>
        <v>99.673202614379079</v>
      </c>
      <c r="AK3312" s="21" t="s">
        <v>2060</v>
      </c>
      <c r="AL3312" t="s">
        <v>2551</v>
      </c>
      <c r="AM3312" s="26" t="s">
        <v>38</v>
      </c>
      <c r="AN3312" t="s">
        <v>2029</v>
      </c>
    </row>
    <row r="3313" spans="1:40" ht="15" hidden="1" thickTop="1" x14ac:dyDescent="0.35">
      <c r="A3313" t="s">
        <v>4210</v>
      </c>
      <c r="B3313" t="s">
        <v>15195</v>
      </c>
      <c r="C3313" t="s">
        <v>4997</v>
      </c>
      <c r="D3313" t="s">
        <v>15196</v>
      </c>
      <c r="E3313" t="s">
        <v>2608</v>
      </c>
      <c r="F3313">
        <v>1</v>
      </c>
      <c r="G3313" t="s">
        <v>2576</v>
      </c>
      <c r="H3313" t="s">
        <v>2577</v>
      </c>
      <c r="I3313" t="s">
        <v>2076</v>
      </c>
      <c r="J3313" t="s">
        <v>2692</v>
      </c>
      <c r="K3313" t="s">
        <v>2635</v>
      </c>
      <c r="L3313" t="s">
        <v>2058</v>
      </c>
      <c r="M3313" t="s">
        <v>2170</v>
      </c>
      <c r="N3313">
        <v>3</v>
      </c>
      <c r="O3313">
        <v>120</v>
      </c>
      <c r="P3313">
        <v>0.78</v>
      </c>
      <c r="Q3313">
        <v>15300</v>
      </c>
      <c r="R3313">
        <v>1</v>
      </c>
      <c r="S3313">
        <v>39</v>
      </c>
      <c r="T3313">
        <v>0.25</v>
      </c>
      <c r="U3313">
        <v>2</v>
      </c>
      <c r="V3313">
        <v>81</v>
      </c>
      <c r="W3313">
        <v>0.53</v>
      </c>
      <c r="X3313">
        <v>0</v>
      </c>
      <c r="Y3313">
        <v>0</v>
      </c>
      <c r="Z3313">
        <v>0</v>
      </c>
      <c r="AA3313">
        <v>0</v>
      </c>
      <c r="AB3313">
        <v>0</v>
      </c>
      <c r="AC3313">
        <v>0</v>
      </c>
      <c r="AD3313">
        <v>0</v>
      </c>
      <c r="AE3313">
        <v>0</v>
      </c>
      <c r="AF3313">
        <v>0</v>
      </c>
      <c r="AG3313" t="s">
        <v>15197</v>
      </c>
      <c r="AH3313" s="21" t="str">
        <f t="shared" si="102"/>
        <v>YK20</v>
      </c>
      <c r="AI3313" s="21">
        <v>216</v>
      </c>
      <c r="AJ3313" s="21">
        <f t="shared" si="103"/>
        <v>99.215686274509807</v>
      </c>
      <c r="AK3313" s="21" t="s">
        <v>2060</v>
      </c>
      <c r="AL3313" t="s">
        <v>2581</v>
      </c>
      <c r="AM3313" s="26" t="s">
        <v>38</v>
      </c>
      <c r="AN3313" t="s">
        <v>2031</v>
      </c>
    </row>
    <row r="3314" spans="1:40" ht="15" hidden="1" thickTop="1" x14ac:dyDescent="0.35">
      <c r="A3314" t="s">
        <v>4215</v>
      </c>
      <c r="B3314" t="s">
        <v>15198</v>
      </c>
      <c r="C3314" t="s">
        <v>4997</v>
      </c>
      <c r="D3314" t="s">
        <v>15196</v>
      </c>
      <c r="E3314" t="s">
        <v>2608</v>
      </c>
      <c r="F3314">
        <v>1</v>
      </c>
      <c r="G3314" t="s">
        <v>2576</v>
      </c>
      <c r="H3314" t="s">
        <v>2577</v>
      </c>
      <c r="I3314" t="s">
        <v>2076</v>
      </c>
      <c r="J3314" t="s">
        <v>2692</v>
      </c>
      <c r="K3314" t="s">
        <v>2635</v>
      </c>
      <c r="L3314" t="s">
        <v>2058</v>
      </c>
      <c r="M3314" t="s">
        <v>2170</v>
      </c>
      <c r="N3314">
        <v>1</v>
      </c>
      <c r="O3314">
        <v>57</v>
      </c>
      <c r="P3314">
        <v>0.37</v>
      </c>
      <c r="Q3314">
        <v>15300</v>
      </c>
      <c r="R3314">
        <v>0</v>
      </c>
      <c r="S3314">
        <v>0</v>
      </c>
      <c r="T3314">
        <v>0</v>
      </c>
      <c r="U3314">
        <v>1</v>
      </c>
      <c r="V3314">
        <v>57</v>
      </c>
      <c r="W3314">
        <v>0.37</v>
      </c>
      <c r="X3314">
        <v>0</v>
      </c>
      <c r="Y3314">
        <v>0</v>
      </c>
      <c r="Z3314">
        <v>0</v>
      </c>
      <c r="AA3314">
        <v>0</v>
      </c>
      <c r="AB3314">
        <v>0</v>
      </c>
      <c r="AC3314">
        <v>0</v>
      </c>
      <c r="AD3314">
        <v>0</v>
      </c>
      <c r="AE3314">
        <v>0</v>
      </c>
      <c r="AF3314">
        <v>0</v>
      </c>
      <c r="AG3314" t="s">
        <v>15199</v>
      </c>
      <c r="AH3314" s="21" t="str">
        <f t="shared" si="102"/>
        <v>YK20</v>
      </c>
      <c r="AI3314" s="21">
        <v>216</v>
      </c>
      <c r="AJ3314" s="21">
        <f t="shared" si="103"/>
        <v>99.627450980392155</v>
      </c>
      <c r="AK3314" s="21" t="s">
        <v>2060</v>
      </c>
      <c r="AL3314" t="s">
        <v>2581</v>
      </c>
      <c r="AM3314" s="26" t="s">
        <v>38</v>
      </c>
      <c r="AN3314" t="s">
        <v>2029</v>
      </c>
    </row>
    <row r="3315" spans="1:40" ht="15" hidden="1" thickTop="1" x14ac:dyDescent="0.35">
      <c r="A3315" t="s">
        <v>4219</v>
      </c>
      <c r="B3315" t="s">
        <v>15200</v>
      </c>
      <c r="C3315" t="s">
        <v>4997</v>
      </c>
      <c r="D3315" t="s">
        <v>15196</v>
      </c>
      <c r="E3315" t="s">
        <v>2608</v>
      </c>
      <c r="F3315">
        <v>1</v>
      </c>
      <c r="G3315" t="s">
        <v>2576</v>
      </c>
      <c r="H3315" t="s">
        <v>2577</v>
      </c>
      <c r="I3315" t="s">
        <v>2076</v>
      </c>
      <c r="J3315" t="s">
        <v>2692</v>
      </c>
      <c r="K3315" t="s">
        <v>2635</v>
      </c>
      <c r="L3315" t="s">
        <v>2058</v>
      </c>
      <c r="M3315" t="s">
        <v>2170</v>
      </c>
      <c r="N3315">
        <v>2</v>
      </c>
      <c r="O3315">
        <v>113</v>
      </c>
      <c r="P3315">
        <v>0.74</v>
      </c>
      <c r="Q3315">
        <v>15300</v>
      </c>
      <c r="R3315">
        <v>1</v>
      </c>
      <c r="S3315">
        <v>48</v>
      </c>
      <c r="T3315">
        <v>0.31</v>
      </c>
      <c r="U3315">
        <v>1</v>
      </c>
      <c r="V3315">
        <v>65</v>
      </c>
      <c r="W3315">
        <v>0.42</v>
      </c>
      <c r="X3315">
        <v>0</v>
      </c>
      <c r="Y3315">
        <v>0</v>
      </c>
      <c r="Z3315">
        <v>0</v>
      </c>
      <c r="AA3315">
        <v>0</v>
      </c>
      <c r="AB3315">
        <v>0</v>
      </c>
      <c r="AC3315">
        <v>0</v>
      </c>
      <c r="AD3315">
        <v>0</v>
      </c>
      <c r="AE3315">
        <v>0</v>
      </c>
      <c r="AF3315">
        <v>0</v>
      </c>
      <c r="AG3315" t="s">
        <v>15201</v>
      </c>
      <c r="AH3315" s="21" t="str">
        <f t="shared" si="102"/>
        <v>YK20</v>
      </c>
      <c r="AI3315" s="21">
        <v>216</v>
      </c>
      <c r="AJ3315" s="21">
        <f t="shared" si="103"/>
        <v>99.261437908496731</v>
      </c>
      <c r="AK3315" s="21" t="s">
        <v>2060</v>
      </c>
      <c r="AL3315" t="s">
        <v>2581</v>
      </c>
      <c r="AM3315" s="26" t="s">
        <v>38</v>
      </c>
      <c r="AN3315" t="s">
        <v>2029</v>
      </c>
    </row>
    <row r="3316" spans="1:40" ht="15" hidden="1" thickTop="1" x14ac:dyDescent="0.35">
      <c r="A3316" t="s">
        <v>4226</v>
      </c>
      <c r="B3316" t="s">
        <v>15202</v>
      </c>
      <c r="C3316" t="s">
        <v>3520</v>
      </c>
      <c r="D3316" t="s">
        <v>15203</v>
      </c>
      <c r="E3316" t="s">
        <v>3309</v>
      </c>
      <c r="F3316">
        <v>1</v>
      </c>
      <c r="G3316" t="s">
        <v>2509</v>
      </c>
      <c r="H3316" t="s">
        <v>2510</v>
      </c>
      <c r="I3316" t="s">
        <v>2076</v>
      </c>
      <c r="J3316" t="s">
        <v>3522</v>
      </c>
      <c r="K3316" t="s">
        <v>3109</v>
      </c>
      <c r="L3316" t="s">
        <v>2058</v>
      </c>
      <c r="M3316" t="s">
        <v>2170</v>
      </c>
      <c r="N3316">
        <v>3</v>
      </c>
      <c r="O3316">
        <v>88</v>
      </c>
      <c r="P3316">
        <v>0.57999999999999996</v>
      </c>
      <c r="Q3316">
        <v>15300</v>
      </c>
      <c r="R3316">
        <v>1</v>
      </c>
      <c r="S3316">
        <v>34</v>
      </c>
      <c r="T3316">
        <v>0.22</v>
      </c>
      <c r="U3316">
        <v>2</v>
      </c>
      <c r="V3316">
        <v>54</v>
      </c>
      <c r="W3316">
        <v>0.35</v>
      </c>
      <c r="X3316">
        <v>0</v>
      </c>
      <c r="Y3316">
        <v>0</v>
      </c>
      <c r="Z3316">
        <v>0</v>
      </c>
      <c r="AA3316">
        <v>0</v>
      </c>
      <c r="AB3316">
        <v>0</v>
      </c>
      <c r="AC3316">
        <v>0</v>
      </c>
      <c r="AD3316">
        <v>0</v>
      </c>
      <c r="AE3316">
        <v>0</v>
      </c>
      <c r="AF3316">
        <v>0</v>
      </c>
      <c r="AG3316" t="s">
        <v>15204</v>
      </c>
      <c r="AH3316" s="21" t="str">
        <f t="shared" si="102"/>
        <v>YM68</v>
      </c>
      <c r="AI3316" s="21">
        <v>216</v>
      </c>
      <c r="AJ3316" s="21">
        <f t="shared" si="103"/>
        <v>99.424836601307192</v>
      </c>
      <c r="AK3316" s="21" t="s">
        <v>2060</v>
      </c>
      <c r="AL3316" t="s">
        <v>2515</v>
      </c>
      <c r="AM3316" s="26" t="s">
        <v>38</v>
      </c>
      <c r="AN3316" t="s">
        <v>2032</v>
      </c>
    </row>
    <row r="3317" spans="1:40" ht="15" hidden="1" thickTop="1" x14ac:dyDescent="0.35">
      <c r="A3317" t="s">
        <v>4231</v>
      </c>
      <c r="B3317" t="s">
        <v>15205</v>
      </c>
      <c r="C3317" t="s">
        <v>3544</v>
      </c>
      <c r="D3317" t="s">
        <v>15206</v>
      </c>
      <c r="E3317" t="s">
        <v>3407</v>
      </c>
      <c r="F3317">
        <v>1</v>
      </c>
      <c r="G3317" t="s">
        <v>2509</v>
      </c>
      <c r="H3317" t="s">
        <v>2510</v>
      </c>
      <c r="I3317" t="s">
        <v>2076</v>
      </c>
      <c r="J3317" t="s">
        <v>3408</v>
      </c>
      <c r="K3317" t="s">
        <v>3109</v>
      </c>
      <c r="L3317" t="s">
        <v>2058</v>
      </c>
      <c r="M3317" t="s">
        <v>2059</v>
      </c>
      <c r="N3317">
        <v>2</v>
      </c>
      <c r="O3317">
        <v>146</v>
      </c>
      <c r="P3317">
        <v>0.6</v>
      </c>
      <c r="Q3317">
        <v>24480</v>
      </c>
      <c r="R3317">
        <v>0</v>
      </c>
      <c r="S3317">
        <v>0</v>
      </c>
      <c r="T3317">
        <v>0</v>
      </c>
      <c r="U3317">
        <v>2</v>
      </c>
      <c r="V3317">
        <v>146</v>
      </c>
      <c r="W3317">
        <v>0.6</v>
      </c>
      <c r="X3317">
        <v>0</v>
      </c>
      <c r="Y3317">
        <v>0</v>
      </c>
      <c r="Z3317">
        <v>0</v>
      </c>
      <c r="AA3317">
        <v>0</v>
      </c>
      <c r="AB3317">
        <v>0</v>
      </c>
      <c r="AC3317">
        <v>0</v>
      </c>
      <c r="AD3317">
        <v>0</v>
      </c>
      <c r="AE3317">
        <v>0</v>
      </c>
      <c r="AF3317">
        <v>0</v>
      </c>
      <c r="AG3317" t="s">
        <v>15207</v>
      </c>
      <c r="AH3317" s="21" t="str">
        <f t="shared" si="102"/>
        <v>YM68</v>
      </c>
      <c r="AI3317" s="21">
        <v>345.36</v>
      </c>
      <c r="AJ3317" s="21">
        <f t="shared" si="103"/>
        <v>99.403594771241828</v>
      </c>
      <c r="AK3317" s="21" t="s">
        <v>2060</v>
      </c>
      <c r="AL3317" t="s">
        <v>3411</v>
      </c>
      <c r="AM3317" s="26" t="s">
        <v>38</v>
      </c>
      <c r="AN3317" t="s">
        <v>2033</v>
      </c>
    </row>
    <row r="3318" spans="1:40" ht="15" hidden="1" thickTop="1" x14ac:dyDescent="0.35">
      <c r="A3318" t="s">
        <v>4235</v>
      </c>
      <c r="B3318" t="s">
        <v>15208</v>
      </c>
      <c r="C3318" t="s">
        <v>2554</v>
      </c>
      <c r="D3318" t="s">
        <v>15209</v>
      </c>
      <c r="E3318" t="s">
        <v>79</v>
      </c>
      <c r="F3318">
        <v>1</v>
      </c>
      <c r="G3318" t="s">
        <v>2524</v>
      </c>
      <c r="H3318" t="s">
        <v>2056</v>
      </c>
      <c r="I3318" t="s">
        <v>2076</v>
      </c>
      <c r="J3318" t="s">
        <v>2532</v>
      </c>
      <c r="K3318" t="s">
        <v>62</v>
      </c>
      <c r="L3318" t="s">
        <v>2058</v>
      </c>
      <c r="M3318" t="s">
        <v>2059</v>
      </c>
      <c r="N3318">
        <v>4</v>
      </c>
      <c r="O3318">
        <v>183</v>
      </c>
      <c r="P3318">
        <v>0.75</v>
      </c>
      <c r="Q3318">
        <v>24480</v>
      </c>
      <c r="R3318">
        <v>1</v>
      </c>
      <c r="S3318">
        <v>21</v>
      </c>
      <c r="T3318">
        <v>0.09</v>
      </c>
      <c r="U3318">
        <v>3</v>
      </c>
      <c r="V3318">
        <v>162</v>
      </c>
      <c r="W3318">
        <v>0.66</v>
      </c>
      <c r="X3318">
        <v>0</v>
      </c>
      <c r="Y3318">
        <v>0</v>
      </c>
      <c r="Z3318">
        <v>0</v>
      </c>
      <c r="AA3318">
        <v>0</v>
      </c>
      <c r="AB3318">
        <v>0</v>
      </c>
      <c r="AC3318">
        <v>0</v>
      </c>
      <c r="AD3318">
        <v>0</v>
      </c>
      <c r="AE3318">
        <v>0</v>
      </c>
      <c r="AF3318">
        <v>0</v>
      </c>
      <c r="AG3318" t="s">
        <v>15210</v>
      </c>
      <c r="AH3318" s="21" t="str">
        <f t="shared" si="102"/>
        <v>YK20</v>
      </c>
      <c r="AI3318" s="21">
        <v>345.36</v>
      </c>
      <c r="AJ3318" s="21">
        <f t="shared" si="103"/>
        <v>99.252450980392155</v>
      </c>
      <c r="AK3318" s="21" t="s">
        <v>2060</v>
      </c>
      <c r="AL3318" t="s">
        <v>2527</v>
      </c>
      <c r="AM3318" s="26" t="s">
        <v>38</v>
      </c>
      <c r="AN3318" t="s">
        <v>2033</v>
      </c>
    </row>
    <row r="3319" spans="1:40" ht="15" hidden="1" thickTop="1" x14ac:dyDescent="0.35">
      <c r="A3319" t="s">
        <v>4238</v>
      </c>
      <c r="B3319" t="s">
        <v>15211</v>
      </c>
      <c r="C3319" t="s">
        <v>6818</v>
      </c>
      <c r="D3319" t="s">
        <v>15212</v>
      </c>
      <c r="E3319" t="s">
        <v>2575</v>
      </c>
      <c r="F3319">
        <v>1</v>
      </c>
      <c r="G3319" t="s">
        <v>2576</v>
      </c>
      <c r="H3319" t="s">
        <v>2577</v>
      </c>
      <c r="I3319" t="s">
        <v>2076</v>
      </c>
      <c r="J3319" t="s">
        <v>2578</v>
      </c>
      <c r="K3319" t="s">
        <v>2579</v>
      </c>
      <c r="L3319" t="s">
        <v>2058</v>
      </c>
      <c r="M3319" t="s">
        <v>2170</v>
      </c>
      <c r="N3319">
        <v>2</v>
      </c>
      <c r="O3319">
        <v>67</v>
      </c>
      <c r="P3319">
        <v>0.44</v>
      </c>
      <c r="Q3319">
        <v>15300</v>
      </c>
      <c r="R3319">
        <v>2</v>
      </c>
      <c r="S3319">
        <v>67</v>
      </c>
      <c r="T3319">
        <v>0.44</v>
      </c>
      <c r="U3319">
        <v>0</v>
      </c>
      <c r="V3319">
        <v>0</v>
      </c>
      <c r="W3319">
        <v>0</v>
      </c>
      <c r="X3319">
        <v>0</v>
      </c>
      <c r="Y3319">
        <v>0</v>
      </c>
      <c r="Z3319">
        <v>0</v>
      </c>
      <c r="AA3319">
        <v>0</v>
      </c>
      <c r="AB3319">
        <v>0</v>
      </c>
      <c r="AC3319">
        <v>0</v>
      </c>
      <c r="AD3319">
        <v>0</v>
      </c>
      <c r="AE3319">
        <v>0</v>
      </c>
      <c r="AF3319">
        <v>0</v>
      </c>
      <c r="AG3319" t="s">
        <v>15213</v>
      </c>
      <c r="AH3319" s="21" t="str">
        <f t="shared" si="102"/>
        <v>YK20</v>
      </c>
      <c r="AI3319" s="21">
        <v>216</v>
      </c>
      <c r="AJ3319" s="21">
        <f t="shared" si="103"/>
        <v>99.562091503267979</v>
      </c>
      <c r="AK3319" s="21" t="s">
        <v>2060</v>
      </c>
      <c r="AL3319" t="s">
        <v>2581</v>
      </c>
      <c r="AM3319" s="26" t="s">
        <v>38</v>
      </c>
      <c r="AN3319" t="s">
        <v>2029</v>
      </c>
    </row>
    <row r="3320" spans="1:40" ht="15" hidden="1" thickTop="1" x14ac:dyDescent="0.35">
      <c r="A3320" t="s">
        <v>4243</v>
      </c>
      <c r="B3320" t="s">
        <v>15214</v>
      </c>
      <c r="C3320" t="s">
        <v>6818</v>
      </c>
      <c r="D3320" t="s">
        <v>15212</v>
      </c>
      <c r="E3320" t="s">
        <v>2575</v>
      </c>
      <c r="F3320">
        <v>1</v>
      </c>
      <c r="G3320" t="s">
        <v>2576</v>
      </c>
      <c r="H3320" t="s">
        <v>2577</v>
      </c>
      <c r="I3320" t="s">
        <v>2076</v>
      </c>
      <c r="J3320" t="s">
        <v>2578</v>
      </c>
      <c r="K3320" t="s">
        <v>2579</v>
      </c>
      <c r="L3320" t="s">
        <v>2058</v>
      </c>
      <c r="M3320" t="s">
        <v>2170</v>
      </c>
      <c r="N3320">
        <v>4</v>
      </c>
      <c r="O3320">
        <v>121</v>
      </c>
      <c r="P3320">
        <v>0.79</v>
      </c>
      <c r="Q3320">
        <v>15300</v>
      </c>
      <c r="R3320">
        <v>1</v>
      </c>
      <c r="S3320">
        <v>43</v>
      </c>
      <c r="T3320">
        <v>0.28000000000000003</v>
      </c>
      <c r="U3320">
        <v>3</v>
      </c>
      <c r="V3320">
        <v>78</v>
      </c>
      <c r="W3320">
        <v>0.51</v>
      </c>
      <c r="X3320">
        <v>0</v>
      </c>
      <c r="Y3320">
        <v>0</v>
      </c>
      <c r="Z3320">
        <v>0</v>
      </c>
      <c r="AA3320">
        <v>0</v>
      </c>
      <c r="AB3320">
        <v>0</v>
      </c>
      <c r="AC3320">
        <v>0</v>
      </c>
      <c r="AD3320">
        <v>0</v>
      </c>
      <c r="AE3320">
        <v>0</v>
      </c>
      <c r="AF3320">
        <v>0</v>
      </c>
      <c r="AG3320" t="s">
        <v>15215</v>
      </c>
      <c r="AH3320" s="21" t="str">
        <f t="shared" si="102"/>
        <v>YK20</v>
      </c>
      <c r="AI3320" s="21">
        <v>216</v>
      </c>
      <c r="AJ3320" s="21">
        <f t="shared" si="103"/>
        <v>99.209150326797385</v>
      </c>
      <c r="AK3320" s="21" t="s">
        <v>2060</v>
      </c>
      <c r="AL3320" t="s">
        <v>2581</v>
      </c>
      <c r="AM3320" s="26" t="s">
        <v>38</v>
      </c>
      <c r="AN3320" t="s">
        <v>2029</v>
      </c>
    </row>
    <row r="3321" spans="1:40" ht="15" hidden="1" thickTop="1" x14ac:dyDescent="0.35">
      <c r="A3321" t="s">
        <v>4248</v>
      </c>
      <c r="B3321" t="s">
        <v>15216</v>
      </c>
      <c r="C3321" t="s">
        <v>6818</v>
      </c>
      <c r="D3321" t="s">
        <v>15212</v>
      </c>
      <c r="E3321" t="s">
        <v>2575</v>
      </c>
      <c r="F3321">
        <v>1</v>
      </c>
      <c r="G3321" t="s">
        <v>2576</v>
      </c>
      <c r="H3321" t="s">
        <v>2577</v>
      </c>
      <c r="I3321" t="s">
        <v>2076</v>
      </c>
      <c r="J3321" t="s">
        <v>2578</v>
      </c>
      <c r="K3321" t="s">
        <v>2579</v>
      </c>
      <c r="L3321" t="s">
        <v>2058</v>
      </c>
      <c r="M3321" t="s">
        <v>2170</v>
      </c>
      <c r="N3321">
        <v>5</v>
      </c>
      <c r="O3321">
        <v>139</v>
      </c>
      <c r="P3321">
        <v>0.91</v>
      </c>
      <c r="Q3321">
        <v>15300</v>
      </c>
      <c r="R3321">
        <v>0</v>
      </c>
      <c r="S3321">
        <v>0</v>
      </c>
      <c r="T3321">
        <v>0</v>
      </c>
      <c r="U3321">
        <v>5</v>
      </c>
      <c r="V3321">
        <v>139</v>
      </c>
      <c r="W3321">
        <v>0.91</v>
      </c>
      <c r="X3321">
        <v>0</v>
      </c>
      <c r="Y3321">
        <v>0</v>
      </c>
      <c r="Z3321">
        <v>0</v>
      </c>
      <c r="AA3321">
        <v>0</v>
      </c>
      <c r="AB3321">
        <v>0</v>
      </c>
      <c r="AC3321">
        <v>0</v>
      </c>
      <c r="AD3321">
        <v>0</v>
      </c>
      <c r="AE3321">
        <v>0</v>
      </c>
      <c r="AF3321">
        <v>0</v>
      </c>
      <c r="AG3321" t="s">
        <v>15217</v>
      </c>
      <c r="AH3321" s="21" t="str">
        <f t="shared" si="102"/>
        <v>YK20</v>
      </c>
      <c r="AI3321" s="21">
        <v>216</v>
      </c>
      <c r="AJ3321" s="21">
        <f t="shared" si="103"/>
        <v>99.091503267973863</v>
      </c>
      <c r="AK3321" s="21" t="s">
        <v>2063</v>
      </c>
      <c r="AL3321" t="s">
        <v>2581</v>
      </c>
      <c r="AM3321" s="26" t="s">
        <v>38</v>
      </c>
      <c r="AN3321" t="s">
        <v>2029</v>
      </c>
    </row>
    <row r="3322" spans="1:40" ht="15" hidden="1" thickTop="1" x14ac:dyDescent="0.35">
      <c r="A3322" t="s">
        <v>4252</v>
      </c>
      <c r="B3322" t="s">
        <v>15218</v>
      </c>
      <c r="C3322" t="s">
        <v>6818</v>
      </c>
      <c r="D3322" t="s">
        <v>15212</v>
      </c>
      <c r="E3322" t="s">
        <v>2575</v>
      </c>
      <c r="F3322">
        <v>1</v>
      </c>
      <c r="G3322" t="s">
        <v>2576</v>
      </c>
      <c r="H3322" t="s">
        <v>2577</v>
      </c>
      <c r="I3322" t="s">
        <v>2076</v>
      </c>
      <c r="J3322" t="s">
        <v>2578</v>
      </c>
      <c r="K3322" t="s">
        <v>2579</v>
      </c>
      <c r="L3322" t="s">
        <v>2058</v>
      </c>
      <c r="M3322" t="s">
        <v>2170</v>
      </c>
      <c r="N3322">
        <v>3</v>
      </c>
      <c r="O3322">
        <v>52</v>
      </c>
      <c r="P3322">
        <v>0.34</v>
      </c>
      <c r="Q3322">
        <v>15300</v>
      </c>
      <c r="R3322">
        <v>2</v>
      </c>
      <c r="S3322">
        <v>46</v>
      </c>
      <c r="T3322">
        <v>0.3</v>
      </c>
      <c r="U3322">
        <v>1</v>
      </c>
      <c r="V3322">
        <v>6</v>
      </c>
      <c r="W3322">
        <v>0.04</v>
      </c>
      <c r="X3322">
        <v>0</v>
      </c>
      <c r="Y3322">
        <v>0</v>
      </c>
      <c r="Z3322">
        <v>0</v>
      </c>
      <c r="AA3322">
        <v>0</v>
      </c>
      <c r="AB3322">
        <v>0</v>
      </c>
      <c r="AC3322">
        <v>0</v>
      </c>
      <c r="AD3322">
        <v>0</v>
      </c>
      <c r="AE3322">
        <v>0</v>
      </c>
      <c r="AF3322">
        <v>0</v>
      </c>
      <c r="AG3322" t="s">
        <v>15219</v>
      </c>
      <c r="AH3322" s="21" t="str">
        <f t="shared" si="102"/>
        <v>YK20</v>
      </c>
      <c r="AI3322" s="21">
        <v>216</v>
      </c>
      <c r="AJ3322" s="21">
        <f t="shared" si="103"/>
        <v>99.66013071895425</v>
      </c>
      <c r="AK3322" s="21" t="s">
        <v>2060</v>
      </c>
      <c r="AL3322" t="s">
        <v>2581</v>
      </c>
      <c r="AM3322" s="26" t="s">
        <v>38</v>
      </c>
      <c r="AN3322" t="s">
        <v>2031</v>
      </c>
    </row>
    <row r="3323" spans="1:40" ht="15" hidden="1" thickTop="1" x14ac:dyDescent="0.35">
      <c r="A3323" t="s">
        <v>4255</v>
      </c>
      <c r="B3323" t="s">
        <v>15220</v>
      </c>
      <c r="C3323" t="s">
        <v>3484</v>
      </c>
      <c r="D3323" t="s">
        <v>15221</v>
      </c>
      <c r="E3323" t="s">
        <v>3013</v>
      </c>
      <c r="F3323">
        <v>1</v>
      </c>
      <c r="G3323" t="s">
        <v>2576</v>
      </c>
      <c r="H3323" t="s">
        <v>2577</v>
      </c>
      <c r="I3323" t="s">
        <v>2076</v>
      </c>
      <c r="J3323" t="s">
        <v>2741</v>
      </c>
      <c r="K3323" t="s">
        <v>2742</v>
      </c>
      <c r="L3323" t="s">
        <v>2058</v>
      </c>
      <c r="M3323" t="s">
        <v>2170</v>
      </c>
      <c r="N3323">
        <v>6</v>
      </c>
      <c r="O3323">
        <v>189</v>
      </c>
      <c r="P3323">
        <v>1.24</v>
      </c>
      <c r="Q3323">
        <v>15300</v>
      </c>
      <c r="R3323">
        <v>3</v>
      </c>
      <c r="S3323">
        <v>63</v>
      </c>
      <c r="T3323">
        <v>0.41</v>
      </c>
      <c r="U3323">
        <v>3</v>
      </c>
      <c r="V3323">
        <v>126</v>
      </c>
      <c r="W3323">
        <v>0.82</v>
      </c>
      <c r="X3323">
        <v>0</v>
      </c>
      <c r="Y3323">
        <v>0</v>
      </c>
      <c r="Z3323">
        <v>0</v>
      </c>
      <c r="AA3323">
        <v>0</v>
      </c>
      <c r="AB3323">
        <v>0</v>
      </c>
      <c r="AC3323">
        <v>0</v>
      </c>
      <c r="AD3323">
        <v>0</v>
      </c>
      <c r="AE3323">
        <v>0</v>
      </c>
      <c r="AF3323">
        <v>0</v>
      </c>
      <c r="AG3323" t="s">
        <v>15222</v>
      </c>
      <c r="AH3323" s="21" t="str">
        <f t="shared" si="102"/>
        <v>YK21</v>
      </c>
      <c r="AI3323" s="21">
        <v>216</v>
      </c>
      <c r="AJ3323" s="21">
        <f t="shared" si="103"/>
        <v>98.764705882352942</v>
      </c>
      <c r="AK3323" s="21" t="s">
        <v>2063</v>
      </c>
      <c r="AL3323" t="s">
        <v>2551</v>
      </c>
      <c r="AM3323" s="26" t="s">
        <v>38</v>
      </c>
      <c r="AN3323" t="s">
        <v>2031</v>
      </c>
    </row>
    <row r="3324" spans="1:40" ht="15" hidden="1" thickTop="1" x14ac:dyDescent="0.35">
      <c r="A3324" t="s">
        <v>4260</v>
      </c>
      <c r="B3324" t="s">
        <v>15223</v>
      </c>
      <c r="C3324" t="s">
        <v>3484</v>
      </c>
      <c r="D3324" t="s">
        <v>15221</v>
      </c>
      <c r="E3324" t="s">
        <v>3013</v>
      </c>
      <c r="F3324">
        <v>1</v>
      </c>
      <c r="G3324" t="s">
        <v>2576</v>
      </c>
      <c r="H3324" t="s">
        <v>2577</v>
      </c>
      <c r="I3324" t="s">
        <v>2076</v>
      </c>
      <c r="J3324" t="s">
        <v>2741</v>
      </c>
      <c r="K3324" t="s">
        <v>2742</v>
      </c>
      <c r="L3324" t="s">
        <v>2058</v>
      </c>
      <c r="M3324" t="s">
        <v>2170</v>
      </c>
      <c r="N3324">
        <v>9</v>
      </c>
      <c r="O3324">
        <v>268</v>
      </c>
      <c r="P3324">
        <v>1.75</v>
      </c>
      <c r="Q3324">
        <v>15300</v>
      </c>
      <c r="R3324">
        <v>1</v>
      </c>
      <c r="S3324">
        <v>62</v>
      </c>
      <c r="T3324">
        <v>0.41</v>
      </c>
      <c r="U3324">
        <v>7</v>
      </c>
      <c r="V3324">
        <v>195</v>
      </c>
      <c r="W3324">
        <v>1.27</v>
      </c>
      <c r="X3324">
        <v>0</v>
      </c>
      <c r="Y3324">
        <v>0</v>
      </c>
      <c r="Z3324">
        <v>0</v>
      </c>
      <c r="AA3324">
        <v>1</v>
      </c>
      <c r="AB3324">
        <v>11</v>
      </c>
      <c r="AC3324">
        <v>7.0000000000000007E-2</v>
      </c>
      <c r="AD3324">
        <v>0</v>
      </c>
      <c r="AE3324">
        <v>0</v>
      </c>
      <c r="AF3324">
        <v>0</v>
      </c>
      <c r="AG3324" t="s">
        <v>15224</v>
      </c>
      <c r="AH3324" s="21" t="str">
        <f t="shared" si="102"/>
        <v>YK21</v>
      </c>
      <c r="AI3324" s="21">
        <v>216</v>
      </c>
      <c r="AJ3324" s="21">
        <f t="shared" si="103"/>
        <v>98.248366013071902</v>
      </c>
      <c r="AK3324" s="21" t="s">
        <v>2063</v>
      </c>
      <c r="AL3324" t="s">
        <v>2551</v>
      </c>
      <c r="AM3324" s="26" t="s">
        <v>38</v>
      </c>
      <c r="AN3324" t="s">
        <v>2031</v>
      </c>
    </row>
    <row r="3325" spans="1:40" ht="15" hidden="1" thickTop="1" x14ac:dyDescent="0.35">
      <c r="A3325" t="s">
        <v>4264</v>
      </c>
      <c r="B3325" t="s">
        <v>15225</v>
      </c>
      <c r="C3325" t="s">
        <v>3484</v>
      </c>
      <c r="D3325" t="s">
        <v>15221</v>
      </c>
      <c r="E3325" t="s">
        <v>3013</v>
      </c>
      <c r="F3325">
        <v>1</v>
      </c>
      <c r="G3325" t="s">
        <v>2576</v>
      </c>
      <c r="H3325" t="s">
        <v>2577</v>
      </c>
      <c r="I3325" t="s">
        <v>2076</v>
      </c>
      <c r="J3325" t="s">
        <v>2741</v>
      </c>
      <c r="K3325" t="s">
        <v>2742</v>
      </c>
      <c r="L3325" t="s">
        <v>2058</v>
      </c>
      <c r="M3325" t="s">
        <v>2170</v>
      </c>
      <c r="N3325">
        <v>8</v>
      </c>
      <c r="O3325">
        <v>216</v>
      </c>
      <c r="P3325">
        <v>1.41</v>
      </c>
      <c r="Q3325">
        <v>15300</v>
      </c>
      <c r="R3325">
        <v>3</v>
      </c>
      <c r="S3325">
        <v>119</v>
      </c>
      <c r="T3325">
        <v>0.78</v>
      </c>
      <c r="U3325">
        <v>4</v>
      </c>
      <c r="V3325">
        <v>89</v>
      </c>
      <c r="W3325">
        <v>0.57999999999999996</v>
      </c>
      <c r="X3325">
        <v>0</v>
      </c>
      <c r="Y3325">
        <v>0</v>
      </c>
      <c r="Z3325">
        <v>0</v>
      </c>
      <c r="AA3325">
        <v>1</v>
      </c>
      <c r="AB3325">
        <v>8</v>
      </c>
      <c r="AC3325">
        <v>0.05</v>
      </c>
      <c r="AD3325">
        <v>0</v>
      </c>
      <c r="AE3325">
        <v>0</v>
      </c>
      <c r="AF3325">
        <v>0</v>
      </c>
      <c r="AG3325" t="s">
        <v>15226</v>
      </c>
      <c r="AH3325" s="21" t="str">
        <f t="shared" si="102"/>
        <v>YK21</v>
      </c>
      <c r="AI3325" s="21">
        <v>216</v>
      </c>
      <c r="AJ3325" s="21">
        <f t="shared" si="103"/>
        <v>98.588235294117652</v>
      </c>
      <c r="AK3325" s="21" t="s">
        <v>2063</v>
      </c>
      <c r="AL3325" t="s">
        <v>2551</v>
      </c>
      <c r="AM3325" s="26" t="s">
        <v>38</v>
      </c>
      <c r="AN3325" t="s">
        <v>2031</v>
      </c>
    </row>
    <row r="3326" spans="1:40" ht="15" hidden="1" thickTop="1" x14ac:dyDescent="0.35">
      <c r="A3326" t="s">
        <v>4269</v>
      </c>
      <c r="B3326" t="s">
        <v>15227</v>
      </c>
      <c r="C3326" t="s">
        <v>3484</v>
      </c>
      <c r="D3326" t="s">
        <v>15221</v>
      </c>
      <c r="E3326" t="s">
        <v>3013</v>
      </c>
      <c r="F3326">
        <v>1</v>
      </c>
      <c r="G3326" t="s">
        <v>2576</v>
      </c>
      <c r="H3326" t="s">
        <v>2577</v>
      </c>
      <c r="I3326" t="s">
        <v>2076</v>
      </c>
      <c r="J3326" t="s">
        <v>2741</v>
      </c>
      <c r="K3326" t="s">
        <v>2742</v>
      </c>
      <c r="L3326" t="s">
        <v>2058</v>
      </c>
      <c r="M3326" t="s">
        <v>2170</v>
      </c>
      <c r="N3326">
        <v>7</v>
      </c>
      <c r="O3326">
        <v>142</v>
      </c>
      <c r="P3326">
        <v>0.93</v>
      </c>
      <c r="Q3326">
        <v>15300</v>
      </c>
      <c r="R3326">
        <v>2</v>
      </c>
      <c r="S3326">
        <v>39</v>
      </c>
      <c r="T3326">
        <v>0.25</v>
      </c>
      <c r="U3326">
        <v>5</v>
      </c>
      <c r="V3326">
        <v>103</v>
      </c>
      <c r="W3326">
        <v>0.67</v>
      </c>
      <c r="X3326">
        <v>0</v>
      </c>
      <c r="Y3326">
        <v>0</v>
      </c>
      <c r="Z3326">
        <v>0</v>
      </c>
      <c r="AA3326">
        <v>0</v>
      </c>
      <c r="AB3326">
        <v>0</v>
      </c>
      <c r="AC3326">
        <v>0</v>
      </c>
      <c r="AD3326">
        <v>0</v>
      </c>
      <c r="AE3326">
        <v>0</v>
      </c>
      <c r="AF3326">
        <v>0</v>
      </c>
      <c r="AG3326" t="s">
        <v>15228</v>
      </c>
      <c r="AH3326" s="21" t="str">
        <f t="shared" si="102"/>
        <v>YK21</v>
      </c>
      <c r="AI3326" s="21">
        <v>216</v>
      </c>
      <c r="AJ3326" s="21">
        <f t="shared" si="103"/>
        <v>99.071895424836597</v>
      </c>
      <c r="AK3326" s="21" t="s">
        <v>2063</v>
      </c>
      <c r="AL3326" t="s">
        <v>2551</v>
      </c>
      <c r="AM3326" s="26" t="s">
        <v>38</v>
      </c>
      <c r="AN3326" t="s">
        <v>2031</v>
      </c>
    </row>
    <row r="3327" spans="1:40" ht="15" hidden="1" thickTop="1" x14ac:dyDescent="0.35">
      <c r="A3327" t="s">
        <v>4273</v>
      </c>
      <c r="B3327" t="s">
        <v>15229</v>
      </c>
      <c r="C3327" t="s">
        <v>3484</v>
      </c>
      <c r="D3327" t="s">
        <v>15221</v>
      </c>
      <c r="E3327" t="s">
        <v>3013</v>
      </c>
      <c r="F3327">
        <v>1</v>
      </c>
      <c r="G3327" t="s">
        <v>2576</v>
      </c>
      <c r="H3327" t="s">
        <v>2577</v>
      </c>
      <c r="I3327" t="s">
        <v>2076</v>
      </c>
      <c r="J3327" t="s">
        <v>2741</v>
      </c>
      <c r="K3327" t="s">
        <v>2742</v>
      </c>
      <c r="L3327" t="s">
        <v>2058</v>
      </c>
      <c r="M3327" t="s">
        <v>2170</v>
      </c>
      <c r="N3327">
        <v>2</v>
      </c>
      <c r="O3327">
        <v>85</v>
      </c>
      <c r="P3327">
        <v>0.56000000000000005</v>
      </c>
      <c r="Q3327">
        <v>15300</v>
      </c>
      <c r="R3327">
        <v>0</v>
      </c>
      <c r="S3327">
        <v>0</v>
      </c>
      <c r="T3327">
        <v>0</v>
      </c>
      <c r="U3327">
        <v>2</v>
      </c>
      <c r="V3327">
        <v>85</v>
      </c>
      <c r="W3327">
        <v>0.56000000000000005</v>
      </c>
      <c r="X3327">
        <v>0</v>
      </c>
      <c r="Y3327">
        <v>0</v>
      </c>
      <c r="Z3327">
        <v>0</v>
      </c>
      <c r="AA3327">
        <v>0</v>
      </c>
      <c r="AB3327">
        <v>0</v>
      </c>
      <c r="AC3327">
        <v>0</v>
      </c>
      <c r="AD3327">
        <v>0</v>
      </c>
      <c r="AE3327">
        <v>0</v>
      </c>
      <c r="AF3327">
        <v>0</v>
      </c>
      <c r="AG3327" t="s">
        <v>15230</v>
      </c>
      <c r="AH3327" s="21" t="str">
        <f t="shared" si="102"/>
        <v>YK21</v>
      </c>
      <c r="AI3327" s="21">
        <v>216</v>
      </c>
      <c r="AJ3327" s="21">
        <f t="shared" si="103"/>
        <v>99.444444444444443</v>
      </c>
      <c r="AK3327" s="21" t="s">
        <v>2060</v>
      </c>
      <c r="AL3327" t="s">
        <v>2551</v>
      </c>
      <c r="AM3327" s="26" t="s">
        <v>38</v>
      </c>
      <c r="AN3327" t="s">
        <v>2029</v>
      </c>
    </row>
    <row r="3328" spans="1:40" ht="15" hidden="1" thickTop="1" x14ac:dyDescent="0.35">
      <c r="A3328" t="s">
        <v>4277</v>
      </c>
      <c r="B3328" t="s">
        <v>15231</v>
      </c>
      <c r="C3328" t="s">
        <v>3949</v>
      </c>
      <c r="D3328" t="s">
        <v>15232</v>
      </c>
      <c r="E3328" t="s">
        <v>2986</v>
      </c>
      <c r="F3328">
        <v>1</v>
      </c>
      <c r="G3328" t="s">
        <v>2509</v>
      </c>
      <c r="H3328" t="s">
        <v>2510</v>
      </c>
      <c r="I3328" t="s">
        <v>2076</v>
      </c>
      <c r="J3328" t="s">
        <v>2987</v>
      </c>
      <c r="K3328" t="s">
        <v>2513</v>
      </c>
      <c r="L3328" t="s">
        <v>2058</v>
      </c>
      <c r="M3328" t="s">
        <v>2059</v>
      </c>
      <c r="N3328">
        <v>0</v>
      </c>
      <c r="O3328">
        <v>0</v>
      </c>
      <c r="P3328">
        <v>0</v>
      </c>
      <c r="Q3328">
        <v>24480</v>
      </c>
      <c r="R3328">
        <v>0</v>
      </c>
      <c r="S3328">
        <v>0</v>
      </c>
      <c r="T3328">
        <v>0</v>
      </c>
      <c r="U3328">
        <v>0</v>
      </c>
      <c r="V3328">
        <v>0</v>
      </c>
      <c r="W3328">
        <v>0</v>
      </c>
      <c r="X3328">
        <v>0</v>
      </c>
      <c r="Y3328">
        <v>0</v>
      </c>
      <c r="Z3328">
        <v>0</v>
      </c>
      <c r="AA3328">
        <v>0</v>
      </c>
      <c r="AB3328">
        <v>0</v>
      </c>
      <c r="AC3328">
        <v>0</v>
      </c>
      <c r="AD3328">
        <v>0</v>
      </c>
      <c r="AE3328">
        <v>0</v>
      </c>
      <c r="AF3328">
        <v>0</v>
      </c>
      <c r="AG3328" t="s">
        <v>15233</v>
      </c>
      <c r="AH3328" s="21" t="str">
        <f t="shared" si="102"/>
        <v>YR25</v>
      </c>
      <c r="AI3328" s="21">
        <v>345.36</v>
      </c>
      <c r="AJ3328" s="21">
        <f t="shared" si="103"/>
        <v>100</v>
      </c>
      <c r="AK3328" s="21" t="s">
        <v>2060</v>
      </c>
      <c r="AL3328" t="s">
        <v>2515</v>
      </c>
      <c r="AM3328" s="26" t="s">
        <v>38</v>
      </c>
      <c r="AN3328" t="s">
        <v>2031</v>
      </c>
    </row>
    <row r="3329" spans="1:40" ht="15" hidden="1" thickTop="1" x14ac:dyDescent="0.35">
      <c r="A3329" t="s">
        <v>4280</v>
      </c>
      <c r="B3329" t="s">
        <v>15234</v>
      </c>
      <c r="C3329" t="s">
        <v>2798</v>
      </c>
      <c r="D3329" t="s">
        <v>15235</v>
      </c>
      <c r="E3329" t="s">
        <v>2608</v>
      </c>
      <c r="F3329">
        <v>1</v>
      </c>
      <c r="G3329" t="s">
        <v>2609</v>
      </c>
      <c r="H3329" t="s">
        <v>2577</v>
      </c>
      <c r="I3329" t="s">
        <v>2076</v>
      </c>
      <c r="J3329" t="s">
        <v>2610</v>
      </c>
      <c r="K3329" t="s">
        <v>2611</v>
      </c>
      <c r="L3329" t="s">
        <v>2058</v>
      </c>
      <c r="M3329" t="s">
        <v>2059</v>
      </c>
      <c r="N3329">
        <v>11</v>
      </c>
      <c r="O3329">
        <v>420</v>
      </c>
      <c r="P3329">
        <v>1.72</v>
      </c>
      <c r="Q3329">
        <v>24480</v>
      </c>
      <c r="R3329">
        <v>3</v>
      </c>
      <c r="S3329">
        <v>103</v>
      </c>
      <c r="T3329">
        <v>0.42</v>
      </c>
      <c r="U3329">
        <v>7</v>
      </c>
      <c r="V3329">
        <v>298</v>
      </c>
      <c r="W3329">
        <v>1.22</v>
      </c>
      <c r="X3329">
        <v>1</v>
      </c>
      <c r="Y3329">
        <v>19</v>
      </c>
      <c r="Z3329">
        <v>0.08</v>
      </c>
      <c r="AA3329">
        <v>0</v>
      </c>
      <c r="AB3329">
        <v>0</v>
      </c>
      <c r="AC3329">
        <v>0</v>
      </c>
      <c r="AD3329">
        <v>0</v>
      </c>
      <c r="AE3329">
        <v>0</v>
      </c>
      <c r="AF3329">
        <v>0</v>
      </c>
      <c r="AG3329" t="s">
        <v>15236</v>
      </c>
      <c r="AH3329" s="21" t="str">
        <f t="shared" si="102"/>
        <v>YR25</v>
      </c>
      <c r="AI3329" s="21">
        <v>345.36</v>
      </c>
      <c r="AJ3329" s="21">
        <f t="shared" si="103"/>
        <v>98.284313725490193</v>
      </c>
      <c r="AK3329" s="21" t="s">
        <v>2063</v>
      </c>
      <c r="AL3329" t="s">
        <v>2613</v>
      </c>
      <c r="AM3329" s="26" t="s">
        <v>38</v>
      </c>
      <c r="AN3329" t="s">
        <v>2033</v>
      </c>
    </row>
    <row r="3330" spans="1:40" ht="15" hidden="1" thickTop="1" x14ac:dyDescent="0.35">
      <c r="A3330" t="s">
        <v>4285</v>
      </c>
      <c r="B3330" t="s">
        <v>15237</v>
      </c>
      <c r="C3330" t="s">
        <v>2746</v>
      </c>
      <c r="D3330" t="s">
        <v>15238</v>
      </c>
      <c r="E3330" t="s">
        <v>2608</v>
      </c>
      <c r="F3330">
        <v>1</v>
      </c>
      <c r="G3330" t="s">
        <v>2633</v>
      </c>
      <c r="H3330" t="s">
        <v>2577</v>
      </c>
      <c r="I3330" t="s">
        <v>2057</v>
      </c>
      <c r="J3330" t="s">
        <v>2675</v>
      </c>
      <c r="K3330" t="s">
        <v>2611</v>
      </c>
      <c r="L3330" t="s">
        <v>2058</v>
      </c>
      <c r="M3330" t="s">
        <v>2170</v>
      </c>
      <c r="N3330">
        <v>2</v>
      </c>
      <c r="O3330">
        <v>110</v>
      </c>
      <c r="P3330">
        <v>0.72</v>
      </c>
      <c r="Q3330">
        <v>15300</v>
      </c>
      <c r="R3330">
        <v>0</v>
      </c>
      <c r="S3330">
        <v>0</v>
      </c>
      <c r="T3330">
        <v>0</v>
      </c>
      <c r="U3330">
        <v>2</v>
      </c>
      <c r="V3330">
        <v>110</v>
      </c>
      <c r="W3330">
        <v>0.72</v>
      </c>
      <c r="X3330">
        <v>0</v>
      </c>
      <c r="Y3330">
        <v>0</v>
      </c>
      <c r="Z3330">
        <v>0</v>
      </c>
      <c r="AA3330">
        <v>0</v>
      </c>
      <c r="AB3330">
        <v>0</v>
      </c>
      <c r="AC3330">
        <v>0</v>
      </c>
      <c r="AD3330">
        <v>0</v>
      </c>
      <c r="AE3330">
        <v>0</v>
      </c>
      <c r="AF3330">
        <v>0</v>
      </c>
      <c r="AG3330" t="s">
        <v>15239</v>
      </c>
      <c r="AH3330" s="21" t="str">
        <f t="shared" si="102"/>
        <v>YT21</v>
      </c>
      <c r="AI3330" s="21">
        <v>216</v>
      </c>
      <c r="AJ3330" s="21">
        <f t="shared" si="103"/>
        <v>99.281045751633982</v>
      </c>
      <c r="AK3330" s="21" t="s">
        <v>2060</v>
      </c>
      <c r="AL3330" t="s">
        <v>2581</v>
      </c>
      <c r="AM3330" s="26" t="s">
        <v>38</v>
      </c>
      <c r="AN3330" t="s">
        <v>2030</v>
      </c>
    </row>
    <row r="3331" spans="1:40" ht="15" hidden="1" thickTop="1" x14ac:dyDescent="0.35">
      <c r="A3331" t="s">
        <v>4289</v>
      </c>
      <c r="B3331" t="s">
        <v>15240</v>
      </c>
      <c r="C3331" t="s">
        <v>4394</v>
      </c>
      <c r="D3331" t="s">
        <v>15241</v>
      </c>
      <c r="E3331" t="s">
        <v>2608</v>
      </c>
      <c r="F3331">
        <v>1</v>
      </c>
      <c r="G3331" t="s">
        <v>2609</v>
      </c>
      <c r="H3331" t="s">
        <v>2577</v>
      </c>
      <c r="I3331" t="s">
        <v>2076</v>
      </c>
      <c r="J3331" t="s">
        <v>2764</v>
      </c>
      <c r="K3331" t="s">
        <v>2765</v>
      </c>
      <c r="L3331" t="s">
        <v>2058</v>
      </c>
      <c r="M3331" t="s">
        <v>2207</v>
      </c>
      <c r="N3331">
        <v>2</v>
      </c>
      <c r="O3331">
        <v>77</v>
      </c>
      <c r="P3331">
        <v>0.57999999999999996</v>
      </c>
      <c r="Q3331">
        <v>13260</v>
      </c>
      <c r="R3331">
        <v>1</v>
      </c>
      <c r="S3331">
        <v>22</v>
      </c>
      <c r="T3331">
        <v>0.17</v>
      </c>
      <c r="U3331">
        <v>1</v>
      </c>
      <c r="V3331">
        <v>55</v>
      </c>
      <c r="W3331">
        <v>0.41</v>
      </c>
      <c r="X3331">
        <v>0</v>
      </c>
      <c r="Y3331">
        <v>0</v>
      </c>
      <c r="Z3331">
        <v>0</v>
      </c>
      <c r="AA3331">
        <v>0</v>
      </c>
      <c r="AB3331">
        <v>0</v>
      </c>
      <c r="AC3331">
        <v>0</v>
      </c>
      <c r="AD3331">
        <v>0</v>
      </c>
      <c r="AE3331">
        <v>0</v>
      </c>
      <c r="AF3331">
        <v>0</v>
      </c>
      <c r="AG3331" t="s">
        <v>15242</v>
      </c>
      <c r="AH3331" s="21" t="str">
        <f t="shared" si="102"/>
        <v>YR25</v>
      </c>
      <c r="AI3331" s="21">
        <v>187.20000000000002</v>
      </c>
      <c r="AJ3331" s="21">
        <f t="shared" si="103"/>
        <v>99.419306184012072</v>
      </c>
      <c r="AK3331" s="21" t="s">
        <v>2060</v>
      </c>
      <c r="AL3331" t="s">
        <v>2613</v>
      </c>
      <c r="AM3331" s="26" t="s">
        <v>38</v>
      </c>
      <c r="AN3331" t="s">
        <v>2031</v>
      </c>
    </row>
    <row r="3332" spans="1:40" ht="15" hidden="1" thickTop="1" x14ac:dyDescent="0.35">
      <c r="A3332" t="s">
        <v>4293</v>
      </c>
      <c r="B3332" t="s">
        <v>15243</v>
      </c>
      <c r="C3332" t="s">
        <v>7085</v>
      </c>
      <c r="D3332" t="s">
        <v>15244</v>
      </c>
      <c r="E3332" t="s">
        <v>2691</v>
      </c>
      <c r="F3332">
        <v>1</v>
      </c>
      <c r="G3332" t="s">
        <v>2600</v>
      </c>
      <c r="H3332" t="s">
        <v>2577</v>
      </c>
      <c r="I3332" t="s">
        <v>2076</v>
      </c>
      <c r="J3332" t="s">
        <v>2699</v>
      </c>
      <c r="K3332" t="s">
        <v>2579</v>
      </c>
      <c r="L3332" t="s">
        <v>2058</v>
      </c>
      <c r="M3332" t="s">
        <v>2170</v>
      </c>
      <c r="N3332">
        <v>8</v>
      </c>
      <c r="O3332">
        <v>301</v>
      </c>
      <c r="P3332">
        <v>1.97</v>
      </c>
      <c r="Q3332">
        <v>15300</v>
      </c>
      <c r="R3332">
        <v>2</v>
      </c>
      <c r="S3332">
        <v>103</v>
      </c>
      <c r="T3332">
        <v>0.67</v>
      </c>
      <c r="U3332">
        <v>5</v>
      </c>
      <c r="V3332">
        <v>196</v>
      </c>
      <c r="W3332">
        <v>1.28</v>
      </c>
      <c r="X3332">
        <v>0</v>
      </c>
      <c r="Y3332">
        <v>0</v>
      </c>
      <c r="Z3332">
        <v>0</v>
      </c>
      <c r="AA3332">
        <v>1</v>
      </c>
      <c r="AB3332">
        <v>2</v>
      </c>
      <c r="AC3332">
        <v>0.01</v>
      </c>
      <c r="AD3332">
        <v>0</v>
      </c>
      <c r="AE3332">
        <v>0</v>
      </c>
      <c r="AF3332">
        <v>0</v>
      </c>
      <c r="AG3332" t="s">
        <v>15245</v>
      </c>
      <c r="AH3332" s="21" t="str">
        <f t="shared" si="102"/>
        <v>YM68</v>
      </c>
      <c r="AI3332" s="21">
        <v>216</v>
      </c>
      <c r="AJ3332" s="21">
        <f t="shared" si="103"/>
        <v>98.032679738562095</v>
      </c>
      <c r="AK3332" s="21" t="s">
        <v>2063</v>
      </c>
      <c r="AL3332" t="s">
        <v>2581</v>
      </c>
      <c r="AM3332" s="26" t="s">
        <v>38</v>
      </c>
      <c r="AN3332" t="s">
        <v>2030</v>
      </c>
    </row>
    <row r="3333" spans="1:40" ht="15" hidden="1" thickTop="1" x14ac:dyDescent="0.35">
      <c r="A3333" t="s">
        <v>4297</v>
      </c>
      <c r="B3333" t="s">
        <v>15246</v>
      </c>
      <c r="C3333" t="s">
        <v>3479</v>
      </c>
      <c r="D3333" t="s">
        <v>15247</v>
      </c>
      <c r="E3333" t="s">
        <v>2575</v>
      </c>
      <c r="F3333">
        <v>1</v>
      </c>
      <c r="G3333" t="s">
        <v>2609</v>
      </c>
      <c r="H3333" t="s">
        <v>2577</v>
      </c>
      <c r="I3333" t="s">
        <v>2076</v>
      </c>
      <c r="J3333" t="s">
        <v>2610</v>
      </c>
      <c r="K3333" t="s">
        <v>2611</v>
      </c>
      <c r="L3333" t="s">
        <v>2058</v>
      </c>
      <c r="M3333" t="s">
        <v>2170</v>
      </c>
      <c r="N3333">
        <v>2</v>
      </c>
      <c r="O3333">
        <v>37</v>
      </c>
      <c r="P3333">
        <v>0.24</v>
      </c>
      <c r="Q3333">
        <v>15300</v>
      </c>
      <c r="R3333">
        <v>1</v>
      </c>
      <c r="S3333">
        <v>22</v>
      </c>
      <c r="T3333">
        <v>0.14000000000000001</v>
      </c>
      <c r="U3333">
        <v>1</v>
      </c>
      <c r="V3333">
        <v>15</v>
      </c>
      <c r="W3333">
        <v>0.1</v>
      </c>
      <c r="X3333">
        <v>0</v>
      </c>
      <c r="Y3333">
        <v>0</v>
      </c>
      <c r="Z3333">
        <v>0</v>
      </c>
      <c r="AA3333">
        <v>0</v>
      </c>
      <c r="AB3333">
        <v>0</v>
      </c>
      <c r="AC3333">
        <v>0</v>
      </c>
      <c r="AD3333">
        <v>0</v>
      </c>
      <c r="AE3333">
        <v>0</v>
      </c>
      <c r="AF3333">
        <v>0</v>
      </c>
      <c r="AG3333" t="s">
        <v>15248</v>
      </c>
      <c r="AH3333" s="21" t="str">
        <f t="shared" si="102"/>
        <v>YR25</v>
      </c>
      <c r="AI3333" s="21">
        <v>216</v>
      </c>
      <c r="AJ3333" s="21">
        <f t="shared" si="103"/>
        <v>99.75816993464052</v>
      </c>
      <c r="AK3333" s="21" t="s">
        <v>2060</v>
      </c>
      <c r="AL3333" t="s">
        <v>2581</v>
      </c>
      <c r="AM3333" s="26" t="s">
        <v>38</v>
      </c>
      <c r="AN3333" t="s">
        <v>2029</v>
      </c>
    </row>
    <row r="3334" spans="1:40" ht="15" hidden="1" thickTop="1" x14ac:dyDescent="0.35">
      <c r="A3334" t="s">
        <v>4301</v>
      </c>
      <c r="B3334" t="s">
        <v>15249</v>
      </c>
      <c r="C3334" t="s">
        <v>3479</v>
      </c>
      <c r="D3334" t="s">
        <v>15250</v>
      </c>
      <c r="E3334" t="s">
        <v>2575</v>
      </c>
      <c r="F3334">
        <v>1</v>
      </c>
      <c r="G3334" t="s">
        <v>2609</v>
      </c>
      <c r="H3334" t="s">
        <v>2577</v>
      </c>
      <c r="I3334" t="s">
        <v>2076</v>
      </c>
      <c r="J3334" t="s">
        <v>2610</v>
      </c>
      <c r="K3334" t="s">
        <v>2611</v>
      </c>
      <c r="L3334" t="s">
        <v>2058</v>
      </c>
      <c r="M3334" t="s">
        <v>2170</v>
      </c>
      <c r="N3334">
        <v>3</v>
      </c>
      <c r="O3334">
        <v>81</v>
      </c>
      <c r="P3334">
        <v>0.53</v>
      </c>
      <c r="Q3334">
        <v>15300</v>
      </c>
      <c r="R3334">
        <v>2</v>
      </c>
      <c r="S3334">
        <v>45</v>
      </c>
      <c r="T3334">
        <v>0.28999999999999998</v>
      </c>
      <c r="U3334">
        <v>1</v>
      </c>
      <c r="V3334">
        <v>36</v>
      </c>
      <c r="W3334">
        <v>0.24</v>
      </c>
      <c r="X3334">
        <v>0</v>
      </c>
      <c r="Y3334">
        <v>0</v>
      </c>
      <c r="Z3334">
        <v>0</v>
      </c>
      <c r="AA3334">
        <v>0</v>
      </c>
      <c r="AB3334">
        <v>0</v>
      </c>
      <c r="AC3334">
        <v>0</v>
      </c>
      <c r="AD3334">
        <v>0</v>
      </c>
      <c r="AE3334">
        <v>0</v>
      </c>
      <c r="AF3334">
        <v>0</v>
      </c>
      <c r="AG3334" t="s">
        <v>15251</v>
      </c>
      <c r="AH3334" s="21" t="str">
        <f t="shared" si="102"/>
        <v>YR25</v>
      </c>
      <c r="AI3334" s="21">
        <v>216</v>
      </c>
      <c r="AJ3334" s="21">
        <f t="shared" si="103"/>
        <v>99.470588235294116</v>
      </c>
      <c r="AK3334" s="21" t="s">
        <v>2060</v>
      </c>
      <c r="AL3334" t="s">
        <v>2581</v>
      </c>
      <c r="AM3334" s="26" t="s">
        <v>38</v>
      </c>
      <c r="AN3334" t="s">
        <v>2029</v>
      </c>
    </row>
    <row r="3335" spans="1:40" ht="15" hidden="1" thickTop="1" x14ac:dyDescent="0.35">
      <c r="A3335" t="s">
        <v>4304</v>
      </c>
      <c r="B3335" t="s">
        <v>15252</v>
      </c>
      <c r="C3335" t="s">
        <v>3479</v>
      </c>
      <c r="D3335" t="s">
        <v>15253</v>
      </c>
      <c r="E3335" t="s">
        <v>2575</v>
      </c>
      <c r="F3335">
        <v>1</v>
      </c>
      <c r="G3335" t="s">
        <v>2609</v>
      </c>
      <c r="H3335" t="s">
        <v>2577</v>
      </c>
      <c r="I3335" t="s">
        <v>2076</v>
      </c>
      <c r="J3335" t="s">
        <v>2610</v>
      </c>
      <c r="K3335" t="s">
        <v>2611</v>
      </c>
      <c r="L3335" t="s">
        <v>2058</v>
      </c>
      <c r="M3335" t="s">
        <v>2170</v>
      </c>
      <c r="N3335">
        <v>1</v>
      </c>
      <c r="O3335">
        <v>17</v>
      </c>
      <c r="P3335">
        <v>0.11</v>
      </c>
      <c r="Q3335">
        <v>15300</v>
      </c>
      <c r="R3335">
        <v>1</v>
      </c>
      <c r="S3335">
        <v>17</v>
      </c>
      <c r="T3335">
        <v>0.11</v>
      </c>
      <c r="U3335">
        <v>0</v>
      </c>
      <c r="V3335">
        <v>0</v>
      </c>
      <c r="W3335">
        <v>0</v>
      </c>
      <c r="X3335">
        <v>0</v>
      </c>
      <c r="Y3335">
        <v>0</v>
      </c>
      <c r="Z3335">
        <v>0</v>
      </c>
      <c r="AA3335">
        <v>0</v>
      </c>
      <c r="AB3335">
        <v>0</v>
      </c>
      <c r="AC3335">
        <v>0</v>
      </c>
      <c r="AD3335">
        <v>0</v>
      </c>
      <c r="AE3335">
        <v>0</v>
      </c>
      <c r="AF3335">
        <v>0</v>
      </c>
      <c r="AG3335" t="s">
        <v>15254</v>
      </c>
      <c r="AH3335" s="21" t="str">
        <f t="shared" ref="AH3335:AH3398" si="104">LEFT(AG3335,4)</f>
        <v>YR25</v>
      </c>
      <c r="AI3335" s="21">
        <v>216</v>
      </c>
      <c r="AJ3335" s="21">
        <f t="shared" ref="AJ3335:AJ3398" si="105">100-(O3335/Q3335*100)</f>
        <v>99.888888888888886</v>
      </c>
      <c r="AK3335" s="21" t="s">
        <v>2060</v>
      </c>
      <c r="AL3335" t="s">
        <v>2581</v>
      </c>
      <c r="AM3335" s="26" t="s">
        <v>38</v>
      </c>
      <c r="AN3335" t="s">
        <v>2029</v>
      </c>
    </row>
    <row r="3336" spans="1:40" ht="15" hidden="1" thickTop="1" x14ac:dyDescent="0.35">
      <c r="A3336" t="s">
        <v>4309</v>
      </c>
      <c r="B3336" t="s">
        <v>15255</v>
      </c>
      <c r="C3336" t="s">
        <v>2880</v>
      </c>
      <c r="D3336" t="s">
        <v>15037</v>
      </c>
      <c r="E3336" t="s">
        <v>2608</v>
      </c>
      <c r="F3336">
        <v>1</v>
      </c>
      <c r="G3336" t="s">
        <v>2609</v>
      </c>
      <c r="H3336" t="s">
        <v>2577</v>
      </c>
      <c r="I3336" t="s">
        <v>2057</v>
      </c>
      <c r="J3336" t="s">
        <v>2675</v>
      </c>
      <c r="K3336" t="s">
        <v>2611</v>
      </c>
      <c r="L3336" t="s">
        <v>2058</v>
      </c>
      <c r="M3336" t="s">
        <v>2170</v>
      </c>
      <c r="N3336">
        <v>2</v>
      </c>
      <c r="O3336">
        <v>92</v>
      </c>
      <c r="P3336">
        <v>0.6</v>
      </c>
      <c r="Q3336">
        <v>15300</v>
      </c>
      <c r="R3336">
        <v>0</v>
      </c>
      <c r="S3336">
        <v>0</v>
      </c>
      <c r="T3336">
        <v>0</v>
      </c>
      <c r="U3336">
        <v>2</v>
      </c>
      <c r="V3336">
        <v>92</v>
      </c>
      <c r="W3336">
        <v>0.6</v>
      </c>
      <c r="X3336">
        <v>0</v>
      </c>
      <c r="Y3336">
        <v>0</v>
      </c>
      <c r="Z3336">
        <v>0</v>
      </c>
      <c r="AA3336">
        <v>0</v>
      </c>
      <c r="AB3336">
        <v>0</v>
      </c>
      <c r="AC3336">
        <v>0</v>
      </c>
      <c r="AD3336">
        <v>0</v>
      </c>
      <c r="AE3336">
        <v>0</v>
      </c>
      <c r="AF3336">
        <v>0</v>
      </c>
      <c r="AG3336" t="s">
        <v>15256</v>
      </c>
      <c r="AH3336" s="21" t="str">
        <f t="shared" si="104"/>
        <v>YT21</v>
      </c>
      <c r="AI3336" s="21">
        <v>216</v>
      </c>
      <c r="AJ3336" s="21">
        <f t="shared" si="105"/>
        <v>99.398692810457518</v>
      </c>
      <c r="AK3336" s="21" t="s">
        <v>2060</v>
      </c>
      <c r="AL3336" t="s">
        <v>2581</v>
      </c>
      <c r="AM3336" s="26" t="s">
        <v>38</v>
      </c>
      <c r="AN3336" t="s">
        <v>2031</v>
      </c>
    </row>
    <row r="3337" spans="1:40" s="85" customFormat="1" ht="15" hidden="1" thickTop="1" x14ac:dyDescent="0.35">
      <c r="A3337" t="s">
        <v>4312</v>
      </c>
      <c r="B3337" t="s">
        <v>15257</v>
      </c>
      <c r="C3337" t="s">
        <v>2880</v>
      </c>
      <c r="D3337" t="s">
        <v>15037</v>
      </c>
      <c r="E3337" t="s">
        <v>2608</v>
      </c>
      <c r="F3337">
        <v>1</v>
      </c>
      <c r="G3337" t="s">
        <v>2609</v>
      </c>
      <c r="H3337" t="s">
        <v>2577</v>
      </c>
      <c r="I3337" t="s">
        <v>2076</v>
      </c>
      <c r="J3337" t="s">
        <v>2675</v>
      </c>
      <c r="K3337" t="s">
        <v>2611</v>
      </c>
      <c r="L3337" t="s">
        <v>2058</v>
      </c>
      <c r="M3337" t="s">
        <v>2170</v>
      </c>
      <c r="N3337">
        <v>3</v>
      </c>
      <c r="O3337">
        <v>123</v>
      </c>
      <c r="P3337">
        <v>0.8</v>
      </c>
      <c r="Q3337">
        <v>15300</v>
      </c>
      <c r="R3337">
        <v>1</v>
      </c>
      <c r="S3337">
        <v>36</v>
      </c>
      <c r="T3337">
        <v>0.24</v>
      </c>
      <c r="U3337">
        <v>2</v>
      </c>
      <c r="V3337">
        <v>87</v>
      </c>
      <c r="W3337">
        <v>0.56999999999999995</v>
      </c>
      <c r="X3337">
        <v>0</v>
      </c>
      <c r="Y3337">
        <v>0</v>
      </c>
      <c r="Z3337">
        <v>0</v>
      </c>
      <c r="AA3337">
        <v>0</v>
      </c>
      <c r="AB3337">
        <v>0</v>
      </c>
      <c r="AC3337">
        <v>0</v>
      </c>
      <c r="AD3337">
        <v>0</v>
      </c>
      <c r="AE3337">
        <v>0</v>
      </c>
      <c r="AF3337">
        <v>0</v>
      </c>
      <c r="AG3337" t="s">
        <v>15258</v>
      </c>
      <c r="AH3337" s="21" t="str">
        <f t="shared" si="104"/>
        <v>YR25</v>
      </c>
      <c r="AI3337" s="21">
        <v>216</v>
      </c>
      <c r="AJ3337" s="21">
        <f t="shared" si="105"/>
        <v>99.196078431372555</v>
      </c>
      <c r="AK3337" s="21" t="s">
        <v>2063</v>
      </c>
      <c r="AL3337" t="s">
        <v>2581</v>
      </c>
      <c r="AM3337" s="26" t="s">
        <v>38</v>
      </c>
      <c r="AN3337" t="s">
        <v>2031</v>
      </c>
    </row>
    <row r="3338" spans="1:40" s="85" customFormat="1" ht="15" hidden="1" thickTop="1" x14ac:dyDescent="0.35">
      <c r="A3338" t="s">
        <v>4318</v>
      </c>
      <c r="B3338" t="s">
        <v>15259</v>
      </c>
      <c r="C3338" t="s">
        <v>2880</v>
      </c>
      <c r="D3338" t="s">
        <v>15037</v>
      </c>
      <c r="E3338" t="s">
        <v>2608</v>
      </c>
      <c r="F3338">
        <v>1</v>
      </c>
      <c r="G3338" t="s">
        <v>2609</v>
      </c>
      <c r="H3338" t="s">
        <v>2577</v>
      </c>
      <c r="I3338" t="s">
        <v>2076</v>
      </c>
      <c r="J3338" t="s">
        <v>2675</v>
      </c>
      <c r="K3338" t="s">
        <v>2611</v>
      </c>
      <c r="L3338" t="s">
        <v>2058</v>
      </c>
      <c r="M3338" t="s">
        <v>2170</v>
      </c>
      <c r="N3338">
        <v>2</v>
      </c>
      <c r="O3338">
        <v>85</v>
      </c>
      <c r="P3338">
        <v>0.56000000000000005</v>
      </c>
      <c r="Q3338">
        <v>15300</v>
      </c>
      <c r="R3338">
        <v>1</v>
      </c>
      <c r="S3338">
        <v>40</v>
      </c>
      <c r="T3338">
        <v>0.26</v>
      </c>
      <c r="U3338">
        <v>1</v>
      </c>
      <c r="V3338">
        <v>45</v>
      </c>
      <c r="W3338">
        <v>0.28999999999999998</v>
      </c>
      <c r="X3338">
        <v>0</v>
      </c>
      <c r="Y3338">
        <v>0</v>
      </c>
      <c r="Z3338">
        <v>0</v>
      </c>
      <c r="AA3338">
        <v>0</v>
      </c>
      <c r="AB3338">
        <v>0</v>
      </c>
      <c r="AC3338">
        <v>0</v>
      </c>
      <c r="AD3338">
        <v>0</v>
      </c>
      <c r="AE3338">
        <v>0</v>
      </c>
      <c r="AF3338">
        <v>0</v>
      </c>
      <c r="AG3338" t="s">
        <v>15260</v>
      </c>
      <c r="AH3338" s="21" t="str">
        <f t="shared" si="104"/>
        <v>YR25</v>
      </c>
      <c r="AI3338" s="21">
        <v>216</v>
      </c>
      <c r="AJ3338" s="21">
        <f t="shared" si="105"/>
        <v>99.444444444444443</v>
      </c>
      <c r="AK3338" s="21" t="s">
        <v>2060</v>
      </c>
      <c r="AL3338" t="s">
        <v>2581</v>
      </c>
      <c r="AM3338" s="26" t="s">
        <v>38</v>
      </c>
      <c r="AN3338" t="s">
        <v>2029</v>
      </c>
    </row>
    <row r="3339" spans="1:40" s="85" customFormat="1" ht="15" hidden="1" thickTop="1" x14ac:dyDescent="0.35">
      <c r="A3339" t="s">
        <v>4324</v>
      </c>
      <c r="B3339" t="s">
        <v>15261</v>
      </c>
      <c r="C3339" t="s">
        <v>7085</v>
      </c>
      <c r="D3339" t="s">
        <v>15262</v>
      </c>
      <c r="E3339" t="s">
        <v>2691</v>
      </c>
      <c r="F3339">
        <v>1</v>
      </c>
      <c r="G3339" t="s">
        <v>2600</v>
      </c>
      <c r="H3339" t="s">
        <v>2577</v>
      </c>
      <c r="I3339" t="s">
        <v>2076</v>
      </c>
      <c r="J3339" t="s">
        <v>2699</v>
      </c>
      <c r="K3339" t="s">
        <v>2579</v>
      </c>
      <c r="L3339" t="s">
        <v>2058</v>
      </c>
      <c r="M3339" t="s">
        <v>2170</v>
      </c>
      <c r="N3339">
        <v>5</v>
      </c>
      <c r="O3339">
        <v>258</v>
      </c>
      <c r="P3339">
        <v>1.69</v>
      </c>
      <c r="Q3339">
        <v>15300</v>
      </c>
      <c r="R3339">
        <v>1</v>
      </c>
      <c r="S3339">
        <v>33</v>
      </c>
      <c r="T3339">
        <v>0.22</v>
      </c>
      <c r="U3339">
        <v>4</v>
      </c>
      <c r="V3339">
        <v>225</v>
      </c>
      <c r="W3339">
        <v>1.47</v>
      </c>
      <c r="X3339">
        <v>0</v>
      </c>
      <c r="Y3339">
        <v>0</v>
      </c>
      <c r="Z3339">
        <v>0</v>
      </c>
      <c r="AA3339">
        <v>0</v>
      </c>
      <c r="AB3339">
        <v>0</v>
      </c>
      <c r="AC3339">
        <v>0</v>
      </c>
      <c r="AD3339">
        <v>0</v>
      </c>
      <c r="AE3339">
        <v>0</v>
      </c>
      <c r="AF3339">
        <v>0</v>
      </c>
      <c r="AG3339" t="s">
        <v>15263</v>
      </c>
      <c r="AH3339" s="21" t="str">
        <f t="shared" si="104"/>
        <v>YM68</v>
      </c>
      <c r="AI3339" s="21">
        <v>216</v>
      </c>
      <c r="AJ3339" s="21">
        <f t="shared" si="105"/>
        <v>98.313725490196077</v>
      </c>
      <c r="AK3339" s="21" t="s">
        <v>2063</v>
      </c>
      <c r="AL3339" t="s">
        <v>2581</v>
      </c>
      <c r="AM3339" s="26" t="s">
        <v>38</v>
      </c>
      <c r="AN3339" t="s">
        <v>2030</v>
      </c>
    </row>
    <row r="3340" spans="1:40" ht="15" hidden="1" thickTop="1" x14ac:dyDescent="0.35">
      <c r="A3340" t="s">
        <v>4328</v>
      </c>
      <c r="B3340" t="s">
        <v>15264</v>
      </c>
      <c r="C3340" t="s">
        <v>3021</v>
      </c>
      <c r="D3340" t="s">
        <v>15265</v>
      </c>
      <c r="E3340" t="s">
        <v>2857</v>
      </c>
      <c r="F3340">
        <v>1</v>
      </c>
      <c r="G3340" t="s">
        <v>2576</v>
      </c>
      <c r="H3340" t="s">
        <v>2577</v>
      </c>
      <c r="I3340" t="s">
        <v>2057</v>
      </c>
      <c r="J3340" t="s">
        <v>2858</v>
      </c>
      <c r="K3340" t="s">
        <v>2742</v>
      </c>
      <c r="L3340" t="s">
        <v>2058</v>
      </c>
      <c r="M3340" t="s">
        <v>2170</v>
      </c>
      <c r="N3340">
        <v>2</v>
      </c>
      <c r="O3340">
        <v>53</v>
      </c>
      <c r="P3340">
        <v>0.35</v>
      </c>
      <c r="Q3340">
        <v>15300</v>
      </c>
      <c r="R3340">
        <v>0</v>
      </c>
      <c r="S3340">
        <v>0</v>
      </c>
      <c r="T3340">
        <v>0</v>
      </c>
      <c r="U3340">
        <v>2</v>
      </c>
      <c r="V3340">
        <v>53</v>
      </c>
      <c r="W3340">
        <v>0.35</v>
      </c>
      <c r="X3340">
        <v>0</v>
      </c>
      <c r="Y3340">
        <v>0</v>
      </c>
      <c r="Z3340">
        <v>0</v>
      </c>
      <c r="AA3340">
        <v>0</v>
      </c>
      <c r="AB3340">
        <v>0</v>
      </c>
      <c r="AC3340">
        <v>0</v>
      </c>
      <c r="AD3340">
        <v>0</v>
      </c>
      <c r="AE3340">
        <v>0</v>
      </c>
      <c r="AF3340">
        <v>0</v>
      </c>
      <c r="AG3340" t="s">
        <v>15266</v>
      </c>
      <c r="AH3340" s="21" t="str">
        <f t="shared" si="104"/>
        <v>YT21</v>
      </c>
      <c r="AI3340" s="21">
        <v>216</v>
      </c>
      <c r="AJ3340" s="21">
        <f t="shared" si="105"/>
        <v>99.653594771241828</v>
      </c>
      <c r="AK3340" s="21" t="s">
        <v>2060</v>
      </c>
      <c r="AL3340" t="s">
        <v>2581</v>
      </c>
      <c r="AM3340" s="26" t="s">
        <v>38</v>
      </c>
      <c r="AN3340" t="s">
        <v>2031</v>
      </c>
    </row>
    <row r="3341" spans="1:40" ht="15" hidden="1" thickTop="1" x14ac:dyDescent="0.35">
      <c r="A3341" t="s">
        <v>4332</v>
      </c>
      <c r="B3341" t="s">
        <v>15267</v>
      </c>
      <c r="C3341" t="s">
        <v>2773</v>
      </c>
      <c r="D3341" t="s">
        <v>15268</v>
      </c>
      <c r="E3341" t="s">
        <v>2857</v>
      </c>
      <c r="F3341">
        <v>1</v>
      </c>
      <c r="G3341" t="s">
        <v>2576</v>
      </c>
      <c r="H3341" t="s">
        <v>2577</v>
      </c>
      <c r="I3341" t="s">
        <v>2076</v>
      </c>
      <c r="J3341" t="s">
        <v>2741</v>
      </c>
      <c r="K3341" t="s">
        <v>2742</v>
      </c>
      <c r="L3341" t="s">
        <v>2058</v>
      </c>
      <c r="M3341" t="s">
        <v>2059</v>
      </c>
      <c r="N3341">
        <v>1</v>
      </c>
      <c r="O3341">
        <v>32</v>
      </c>
      <c r="P3341">
        <v>0.13</v>
      </c>
      <c r="Q3341">
        <v>24480</v>
      </c>
      <c r="R3341">
        <v>0</v>
      </c>
      <c r="S3341">
        <v>0</v>
      </c>
      <c r="T3341">
        <v>0</v>
      </c>
      <c r="U3341">
        <v>1</v>
      </c>
      <c r="V3341">
        <v>32</v>
      </c>
      <c r="W3341">
        <v>0.13</v>
      </c>
      <c r="X3341">
        <v>0</v>
      </c>
      <c r="Y3341">
        <v>0</v>
      </c>
      <c r="Z3341">
        <v>0</v>
      </c>
      <c r="AA3341">
        <v>0</v>
      </c>
      <c r="AB3341">
        <v>0</v>
      </c>
      <c r="AC3341">
        <v>0</v>
      </c>
      <c r="AD3341">
        <v>0</v>
      </c>
      <c r="AE3341">
        <v>0</v>
      </c>
      <c r="AF3341">
        <v>0</v>
      </c>
      <c r="AG3341" t="s">
        <v>15269</v>
      </c>
      <c r="AH3341" s="21" t="str">
        <f t="shared" si="104"/>
        <v>YK20</v>
      </c>
      <c r="AI3341" s="21">
        <v>345.36</v>
      </c>
      <c r="AJ3341" s="21">
        <f t="shared" si="105"/>
        <v>99.869281045751634</v>
      </c>
      <c r="AK3341" s="21" t="s">
        <v>2060</v>
      </c>
      <c r="AL3341" t="s">
        <v>2613</v>
      </c>
      <c r="AM3341" s="26" t="s">
        <v>38</v>
      </c>
      <c r="AN3341" t="s">
        <v>2032</v>
      </c>
    </row>
    <row r="3342" spans="1:40" ht="15" hidden="1" thickTop="1" x14ac:dyDescent="0.35">
      <c r="A3342" t="s">
        <v>4336</v>
      </c>
      <c r="B3342" t="s">
        <v>15270</v>
      </c>
      <c r="C3342" t="s">
        <v>10037</v>
      </c>
      <c r="D3342" t="s">
        <v>15271</v>
      </c>
      <c r="E3342" t="s">
        <v>3013</v>
      </c>
      <c r="F3342">
        <v>1</v>
      </c>
      <c r="G3342" t="s">
        <v>2600</v>
      </c>
      <c r="H3342" t="s">
        <v>2577</v>
      </c>
      <c r="I3342" t="s">
        <v>2057</v>
      </c>
      <c r="J3342" t="s">
        <v>3183</v>
      </c>
      <c r="K3342" t="s">
        <v>2742</v>
      </c>
      <c r="L3342" t="s">
        <v>2058</v>
      </c>
      <c r="M3342" t="s">
        <v>2170</v>
      </c>
      <c r="N3342">
        <v>1</v>
      </c>
      <c r="O3342">
        <v>20</v>
      </c>
      <c r="P3342">
        <v>0.13</v>
      </c>
      <c r="Q3342">
        <v>15300</v>
      </c>
      <c r="R3342">
        <v>1</v>
      </c>
      <c r="S3342">
        <v>20</v>
      </c>
      <c r="T3342">
        <v>0.13</v>
      </c>
      <c r="U3342">
        <v>0</v>
      </c>
      <c r="V3342">
        <v>0</v>
      </c>
      <c r="W3342">
        <v>0</v>
      </c>
      <c r="X3342">
        <v>0</v>
      </c>
      <c r="Y3342">
        <v>0</v>
      </c>
      <c r="Z3342">
        <v>0</v>
      </c>
      <c r="AA3342">
        <v>0</v>
      </c>
      <c r="AB3342">
        <v>0</v>
      </c>
      <c r="AC3342">
        <v>0</v>
      </c>
      <c r="AD3342">
        <v>0</v>
      </c>
      <c r="AE3342">
        <v>0</v>
      </c>
      <c r="AF3342">
        <v>0</v>
      </c>
      <c r="AG3342" t="s">
        <v>15272</v>
      </c>
      <c r="AH3342" s="21" t="str">
        <f t="shared" si="104"/>
        <v>YT21</v>
      </c>
      <c r="AI3342" s="21">
        <v>216</v>
      </c>
      <c r="AJ3342" s="21">
        <f t="shared" si="105"/>
        <v>99.869281045751634</v>
      </c>
      <c r="AK3342" s="21" t="s">
        <v>2060</v>
      </c>
      <c r="AL3342" t="s">
        <v>2551</v>
      </c>
      <c r="AM3342" s="26" t="s">
        <v>38</v>
      </c>
      <c r="AN3342" t="s">
        <v>2031</v>
      </c>
    </row>
    <row r="3343" spans="1:40" ht="15" hidden="1" thickTop="1" x14ac:dyDescent="0.35">
      <c r="A3343" t="s">
        <v>4342</v>
      </c>
      <c r="B3343" t="s">
        <v>15273</v>
      </c>
      <c r="C3343" t="s">
        <v>2584</v>
      </c>
      <c r="D3343" t="s">
        <v>2586</v>
      </c>
      <c r="E3343" t="s">
        <v>64</v>
      </c>
      <c r="F3343">
        <v>1</v>
      </c>
      <c r="G3343" t="s">
        <v>2524</v>
      </c>
      <c r="H3343" t="s">
        <v>2056</v>
      </c>
      <c r="I3343" t="s">
        <v>2076</v>
      </c>
      <c r="J3343" t="s">
        <v>2586</v>
      </c>
      <c r="K3343" t="s">
        <v>62</v>
      </c>
      <c r="L3343" t="s">
        <v>2058</v>
      </c>
      <c r="M3343" t="s">
        <v>2059</v>
      </c>
      <c r="N3343">
        <v>9</v>
      </c>
      <c r="O3343">
        <v>244</v>
      </c>
      <c r="P3343">
        <v>1</v>
      </c>
      <c r="Q3343">
        <v>24480</v>
      </c>
      <c r="R3343">
        <v>3</v>
      </c>
      <c r="S3343">
        <v>106</v>
      </c>
      <c r="T3343">
        <v>0.43</v>
      </c>
      <c r="U3343">
        <v>6</v>
      </c>
      <c r="V3343">
        <v>138</v>
      </c>
      <c r="W3343">
        <v>0.56000000000000005</v>
      </c>
      <c r="X3343">
        <v>0</v>
      </c>
      <c r="Y3343">
        <v>0</v>
      </c>
      <c r="Z3343">
        <v>0</v>
      </c>
      <c r="AA3343">
        <v>0</v>
      </c>
      <c r="AB3343">
        <v>0</v>
      </c>
      <c r="AC3343">
        <v>0</v>
      </c>
      <c r="AD3343">
        <v>0</v>
      </c>
      <c r="AE3343">
        <v>0</v>
      </c>
      <c r="AF3343">
        <v>0</v>
      </c>
      <c r="AG3343" t="s">
        <v>15274</v>
      </c>
      <c r="AH3343" s="21" t="str">
        <f t="shared" si="104"/>
        <v>YK21</v>
      </c>
      <c r="AI3343" s="21">
        <v>345.36</v>
      </c>
      <c r="AJ3343" s="21">
        <f t="shared" si="105"/>
        <v>99.003267973856211</v>
      </c>
      <c r="AK3343" s="21" t="s">
        <v>2063</v>
      </c>
      <c r="AL3343" t="s">
        <v>2527</v>
      </c>
      <c r="AM3343" s="26" t="s">
        <v>38</v>
      </c>
      <c r="AN3343" t="s">
        <v>2030</v>
      </c>
    </row>
    <row r="3344" spans="1:40" ht="15" hidden="1" thickTop="1" x14ac:dyDescent="0.35">
      <c r="A3344" t="s">
        <v>4346</v>
      </c>
      <c r="B3344" t="s">
        <v>15275</v>
      </c>
      <c r="C3344" t="s">
        <v>2584</v>
      </c>
      <c r="D3344" t="s">
        <v>2586</v>
      </c>
      <c r="E3344" t="s">
        <v>64</v>
      </c>
      <c r="F3344">
        <v>1</v>
      </c>
      <c r="G3344" t="s">
        <v>2524</v>
      </c>
      <c r="H3344" t="s">
        <v>2056</v>
      </c>
      <c r="I3344" t="s">
        <v>2076</v>
      </c>
      <c r="J3344" t="s">
        <v>2586</v>
      </c>
      <c r="K3344" t="s">
        <v>62</v>
      </c>
      <c r="L3344" t="s">
        <v>2058</v>
      </c>
      <c r="M3344" t="s">
        <v>2059</v>
      </c>
      <c r="N3344">
        <v>7</v>
      </c>
      <c r="O3344">
        <v>112</v>
      </c>
      <c r="P3344">
        <v>0.46</v>
      </c>
      <c r="Q3344">
        <v>24480</v>
      </c>
      <c r="R3344">
        <v>3</v>
      </c>
      <c r="S3344">
        <v>41</v>
      </c>
      <c r="T3344">
        <v>0.17</v>
      </c>
      <c r="U3344">
        <v>4</v>
      </c>
      <c r="V3344">
        <v>71</v>
      </c>
      <c r="W3344">
        <v>0.28999999999999998</v>
      </c>
      <c r="X3344">
        <v>0</v>
      </c>
      <c r="Y3344">
        <v>0</v>
      </c>
      <c r="Z3344">
        <v>0</v>
      </c>
      <c r="AA3344">
        <v>0</v>
      </c>
      <c r="AB3344">
        <v>0</v>
      </c>
      <c r="AC3344">
        <v>0</v>
      </c>
      <c r="AD3344">
        <v>0</v>
      </c>
      <c r="AE3344">
        <v>0</v>
      </c>
      <c r="AF3344">
        <v>0</v>
      </c>
      <c r="AG3344" t="s">
        <v>15276</v>
      </c>
      <c r="AH3344" s="21" t="str">
        <f t="shared" si="104"/>
        <v>YK21</v>
      </c>
      <c r="AI3344" s="21">
        <v>345.36</v>
      </c>
      <c r="AJ3344" s="21">
        <f t="shared" si="105"/>
        <v>99.542483660130713</v>
      </c>
      <c r="AK3344" s="21" t="s">
        <v>2060</v>
      </c>
      <c r="AL3344" t="s">
        <v>2527</v>
      </c>
      <c r="AM3344" s="26" t="s">
        <v>38</v>
      </c>
      <c r="AN3344" t="s">
        <v>2032</v>
      </c>
    </row>
    <row r="3345" spans="1:40" ht="15" hidden="1" thickTop="1" x14ac:dyDescent="0.35">
      <c r="A3345" t="s">
        <v>4349</v>
      </c>
      <c r="B3345" t="s">
        <v>15277</v>
      </c>
      <c r="C3345" t="s">
        <v>2584</v>
      </c>
      <c r="D3345" t="s">
        <v>2586</v>
      </c>
      <c r="E3345" t="s">
        <v>64</v>
      </c>
      <c r="F3345">
        <v>1</v>
      </c>
      <c r="G3345" t="s">
        <v>2524</v>
      </c>
      <c r="H3345" t="s">
        <v>2056</v>
      </c>
      <c r="I3345" t="s">
        <v>2076</v>
      </c>
      <c r="J3345" t="s">
        <v>2586</v>
      </c>
      <c r="K3345" t="s">
        <v>62</v>
      </c>
      <c r="L3345" t="s">
        <v>2058</v>
      </c>
      <c r="M3345" t="s">
        <v>2059</v>
      </c>
      <c r="N3345">
        <v>10</v>
      </c>
      <c r="O3345">
        <v>282</v>
      </c>
      <c r="P3345">
        <v>1.1499999999999999</v>
      </c>
      <c r="Q3345">
        <v>24480</v>
      </c>
      <c r="R3345">
        <v>5</v>
      </c>
      <c r="S3345">
        <v>169</v>
      </c>
      <c r="T3345">
        <v>0.69</v>
      </c>
      <c r="U3345">
        <v>5</v>
      </c>
      <c r="V3345">
        <v>113</v>
      </c>
      <c r="W3345">
        <v>0.46</v>
      </c>
      <c r="X3345">
        <v>0</v>
      </c>
      <c r="Y3345">
        <v>0</v>
      </c>
      <c r="Z3345">
        <v>0</v>
      </c>
      <c r="AA3345">
        <v>0</v>
      </c>
      <c r="AB3345">
        <v>0</v>
      </c>
      <c r="AC3345">
        <v>0</v>
      </c>
      <c r="AD3345">
        <v>0</v>
      </c>
      <c r="AE3345">
        <v>0</v>
      </c>
      <c r="AF3345">
        <v>0</v>
      </c>
      <c r="AG3345" t="s">
        <v>15278</v>
      </c>
      <c r="AH3345" s="21" t="str">
        <f t="shared" si="104"/>
        <v>YK21</v>
      </c>
      <c r="AI3345" s="21">
        <v>345.36</v>
      </c>
      <c r="AJ3345" s="21">
        <f t="shared" si="105"/>
        <v>98.848039215686271</v>
      </c>
      <c r="AK3345" s="21" t="s">
        <v>2063</v>
      </c>
      <c r="AL3345" t="s">
        <v>2527</v>
      </c>
      <c r="AM3345" s="26" t="s">
        <v>38</v>
      </c>
      <c r="AN3345" t="s">
        <v>2030</v>
      </c>
    </row>
    <row r="3346" spans="1:40" ht="15" hidden="1" thickTop="1" x14ac:dyDescent="0.35">
      <c r="A3346" t="s">
        <v>4352</v>
      </c>
      <c r="B3346" t="s">
        <v>15279</v>
      </c>
      <c r="C3346" t="s">
        <v>2584</v>
      </c>
      <c r="D3346" t="s">
        <v>2586</v>
      </c>
      <c r="E3346" t="s">
        <v>64</v>
      </c>
      <c r="F3346">
        <v>1</v>
      </c>
      <c r="G3346" t="s">
        <v>2524</v>
      </c>
      <c r="H3346" t="s">
        <v>2056</v>
      </c>
      <c r="I3346" t="s">
        <v>2076</v>
      </c>
      <c r="J3346" t="s">
        <v>2586</v>
      </c>
      <c r="K3346" t="s">
        <v>62</v>
      </c>
      <c r="L3346" t="s">
        <v>2058</v>
      </c>
      <c r="M3346" t="s">
        <v>2059</v>
      </c>
      <c r="N3346">
        <v>20</v>
      </c>
      <c r="O3346">
        <v>293</v>
      </c>
      <c r="P3346">
        <v>1.2</v>
      </c>
      <c r="Q3346">
        <v>24480</v>
      </c>
      <c r="R3346">
        <v>8</v>
      </c>
      <c r="S3346">
        <v>106</v>
      </c>
      <c r="T3346">
        <v>0.43</v>
      </c>
      <c r="U3346">
        <v>11</v>
      </c>
      <c r="V3346">
        <v>171</v>
      </c>
      <c r="W3346">
        <v>0.7</v>
      </c>
      <c r="X3346">
        <v>0</v>
      </c>
      <c r="Y3346">
        <v>0</v>
      </c>
      <c r="Z3346">
        <v>0</v>
      </c>
      <c r="AA3346">
        <v>1</v>
      </c>
      <c r="AB3346">
        <v>16</v>
      </c>
      <c r="AC3346">
        <v>7.0000000000000007E-2</v>
      </c>
      <c r="AD3346">
        <v>0</v>
      </c>
      <c r="AE3346">
        <v>0</v>
      </c>
      <c r="AF3346">
        <v>0</v>
      </c>
      <c r="AG3346" t="s">
        <v>15280</v>
      </c>
      <c r="AH3346" s="21" t="str">
        <f t="shared" si="104"/>
        <v>YK21</v>
      </c>
      <c r="AI3346" s="21">
        <v>345.36</v>
      </c>
      <c r="AJ3346" s="21">
        <f t="shared" si="105"/>
        <v>98.803104575163403</v>
      </c>
      <c r="AK3346" s="21" t="s">
        <v>2063</v>
      </c>
      <c r="AL3346" t="s">
        <v>2527</v>
      </c>
      <c r="AM3346" s="26" t="s">
        <v>38</v>
      </c>
      <c r="AN3346" t="s">
        <v>2030</v>
      </c>
    </row>
    <row r="3347" spans="1:40" ht="15" hidden="1" thickTop="1" x14ac:dyDescent="0.35">
      <c r="A3347" t="s">
        <v>4356</v>
      </c>
      <c r="B3347" t="s">
        <v>15281</v>
      </c>
      <c r="C3347" t="s">
        <v>2584</v>
      </c>
      <c r="D3347" t="s">
        <v>2586</v>
      </c>
      <c r="E3347" t="s">
        <v>64</v>
      </c>
      <c r="F3347">
        <v>1</v>
      </c>
      <c r="G3347" t="s">
        <v>2524</v>
      </c>
      <c r="H3347" t="s">
        <v>2056</v>
      </c>
      <c r="I3347" t="s">
        <v>2076</v>
      </c>
      <c r="J3347" t="s">
        <v>2586</v>
      </c>
      <c r="K3347" t="s">
        <v>62</v>
      </c>
      <c r="L3347" t="s">
        <v>2058</v>
      </c>
      <c r="M3347" t="s">
        <v>2059</v>
      </c>
      <c r="N3347">
        <v>6</v>
      </c>
      <c r="O3347">
        <v>130</v>
      </c>
      <c r="P3347">
        <v>0.53</v>
      </c>
      <c r="Q3347">
        <v>24480</v>
      </c>
      <c r="R3347">
        <v>4</v>
      </c>
      <c r="S3347">
        <v>81</v>
      </c>
      <c r="T3347">
        <v>0.33</v>
      </c>
      <c r="U3347">
        <v>2</v>
      </c>
      <c r="V3347">
        <v>49</v>
      </c>
      <c r="W3347">
        <v>0.2</v>
      </c>
      <c r="X3347">
        <v>0</v>
      </c>
      <c r="Y3347">
        <v>0</v>
      </c>
      <c r="Z3347">
        <v>0</v>
      </c>
      <c r="AA3347">
        <v>0</v>
      </c>
      <c r="AB3347">
        <v>0</v>
      </c>
      <c r="AC3347">
        <v>0</v>
      </c>
      <c r="AD3347">
        <v>0</v>
      </c>
      <c r="AE3347">
        <v>0</v>
      </c>
      <c r="AF3347">
        <v>0</v>
      </c>
      <c r="AG3347" t="s">
        <v>15282</v>
      </c>
      <c r="AH3347" s="21" t="str">
        <f t="shared" si="104"/>
        <v>YK21</v>
      </c>
      <c r="AI3347" s="21">
        <v>345.36</v>
      </c>
      <c r="AJ3347" s="21">
        <f t="shared" si="105"/>
        <v>99.468954248366018</v>
      </c>
      <c r="AK3347" s="21" t="s">
        <v>2060</v>
      </c>
      <c r="AL3347" t="s">
        <v>2527</v>
      </c>
      <c r="AM3347" s="26" t="s">
        <v>38</v>
      </c>
      <c r="AN3347" t="s">
        <v>2030</v>
      </c>
    </row>
    <row r="3348" spans="1:40" ht="15" hidden="1" thickTop="1" x14ac:dyDescent="0.35">
      <c r="A3348" t="s">
        <v>4360</v>
      </c>
      <c r="B3348" t="s">
        <v>15283</v>
      </c>
      <c r="C3348" t="s">
        <v>5707</v>
      </c>
      <c r="D3348" t="s">
        <v>15284</v>
      </c>
      <c r="E3348" t="s">
        <v>2608</v>
      </c>
      <c r="F3348">
        <v>1</v>
      </c>
      <c r="G3348" t="s">
        <v>2576</v>
      </c>
      <c r="H3348" t="s">
        <v>2577</v>
      </c>
      <c r="I3348" t="s">
        <v>2057</v>
      </c>
      <c r="J3348" t="s">
        <v>2741</v>
      </c>
      <c r="K3348" t="s">
        <v>2742</v>
      </c>
      <c r="L3348" t="s">
        <v>2058</v>
      </c>
      <c r="M3348" t="s">
        <v>2170</v>
      </c>
      <c r="N3348">
        <v>3</v>
      </c>
      <c r="O3348">
        <v>251</v>
      </c>
      <c r="P3348">
        <v>1.64</v>
      </c>
      <c r="Q3348">
        <v>15300</v>
      </c>
      <c r="R3348">
        <v>2</v>
      </c>
      <c r="S3348">
        <v>198</v>
      </c>
      <c r="T3348">
        <v>1.29</v>
      </c>
      <c r="U3348">
        <v>1</v>
      </c>
      <c r="V3348">
        <v>53</v>
      </c>
      <c r="W3348">
        <v>0.35</v>
      </c>
      <c r="X3348">
        <v>0</v>
      </c>
      <c r="Y3348">
        <v>0</v>
      </c>
      <c r="Z3348">
        <v>0</v>
      </c>
      <c r="AA3348">
        <v>0</v>
      </c>
      <c r="AB3348">
        <v>0</v>
      </c>
      <c r="AC3348">
        <v>0</v>
      </c>
      <c r="AD3348">
        <v>0</v>
      </c>
      <c r="AE3348">
        <v>0</v>
      </c>
      <c r="AF3348">
        <v>0</v>
      </c>
      <c r="AG3348" t="s">
        <v>15285</v>
      </c>
      <c r="AH3348" s="21" t="str">
        <f t="shared" si="104"/>
        <v>YT21</v>
      </c>
      <c r="AI3348" s="21">
        <v>216</v>
      </c>
      <c r="AJ3348" s="21">
        <f t="shared" si="105"/>
        <v>98.359477124183002</v>
      </c>
      <c r="AK3348" s="21" t="s">
        <v>2063</v>
      </c>
      <c r="AL3348" t="s">
        <v>2613</v>
      </c>
      <c r="AM3348" s="26" t="s">
        <v>38</v>
      </c>
      <c r="AN3348" t="s">
        <v>2033</v>
      </c>
    </row>
    <row r="3349" spans="1:40" ht="15" hidden="1" thickTop="1" x14ac:dyDescent="0.35">
      <c r="A3349" t="s">
        <v>4364</v>
      </c>
      <c r="B3349" t="s">
        <v>15286</v>
      </c>
      <c r="C3349" t="s">
        <v>2606</v>
      </c>
      <c r="D3349" t="s">
        <v>15287</v>
      </c>
      <c r="E3349" t="s">
        <v>3430</v>
      </c>
      <c r="F3349">
        <v>1</v>
      </c>
      <c r="G3349" t="s">
        <v>2609</v>
      </c>
      <c r="H3349" t="s">
        <v>2577</v>
      </c>
      <c r="I3349" t="s">
        <v>2076</v>
      </c>
      <c r="J3349" t="s">
        <v>2610</v>
      </c>
      <c r="K3349" t="s">
        <v>2611</v>
      </c>
      <c r="L3349" t="s">
        <v>2058</v>
      </c>
      <c r="M3349" t="s">
        <v>2170</v>
      </c>
      <c r="N3349">
        <v>9</v>
      </c>
      <c r="O3349">
        <v>771</v>
      </c>
      <c r="P3349">
        <v>5.04</v>
      </c>
      <c r="Q3349">
        <v>15300</v>
      </c>
      <c r="R3349">
        <v>3</v>
      </c>
      <c r="S3349">
        <v>262</v>
      </c>
      <c r="T3349">
        <v>1.71</v>
      </c>
      <c r="U3349">
        <v>6</v>
      </c>
      <c r="V3349">
        <v>509</v>
      </c>
      <c r="W3349">
        <v>3.33</v>
      </c>
      <c r="X3349">
        <v>0</v>
      </c>
      <c r="Y3349">
        <v>0</v>
      </c>
      <c r="Z3349">
        <v>0</v>
      </c>
      <c r="AA3349">
        <v>0</v>
      </c>
      <c r="AB3349">
        <v>0</v>
      </c>
      <c r="AC3349">
        <v>0</v>
      </c>
      <c r="AD3349">
        <v>0</v>
      </c>
      <c r="AE3349">
        <v>0</v>
      </c>
      <c r="AF3349">
        <v>0</v>
      </c>
      <c r="AG3349" t="s">
        <v>15288</v>
      </c>
      <c r="AH3349" s="21" t="str">
        <f t="shared" si="104"/>
        <v>YM68</v>
      </c>
      <c r="AI3349" s="21">
        <v>216</v>
      </c>
      <c r="AJ3349" s="21">
        <f t="shared" si="105"/>
        <v>94.960784313725497</v>
      </c>
      <c r="AK3349" s="21" t="s">
        <v>2063</v>
      </c>
      <c r="AL3349" t="s">
        <v>2613</v>
      </c>
      <c r="AM3349" s="26" t="s">
        <v>38</v>
      </c>
      <c r="AN3349" t="s">
        <v>2033</v>
      </c>
    </row>
    <row r="3350" spans="1:40" ht="15" hidden="1" thickTop="1" x14ac:dyDescent="0.35">
      <c r="A3350" t="s">
        <v>4368</v>
      </c>
      <c r="B3350" t="s">
        <v>15289</v>
      </c>
      <c r="C3350" t="s">
        <v>4025</v>
      </c>
      <c r="D3350" t="s">
        <v>15290</v>
      </c>
      <c r="E3350" t="s">
        <v>3462</v>
      </c>
      <c r="F3350">
        <v>1</v>
      </c>
      <c r="G3350" t="s">
        <v>2600</v>
      </c>
      <c r="H3350" t="s">
        <v>2577</v>
      </c>
      <c r="I3350" t="s">
        <v>2076</v>
      </c>
      <c r="J3350" t="s">
        <v>2634</v>
      </c>
      <c r="K3350" t="s">
        <v>2635</v>
      </c>
      <c r="L3350" t="s">
        <v>2058</v>
      </c>
      <c r="M3350" t="s">
        <v>2170</v>
      </c>
      <c r="N3350">
        <v>3</v>
      </c>
      <c r="O3350">
        <v>86</v>
      </c>
      <c r="P3350">
        <v>0.56000000000000005</v>
      </c>
      <c r="Q3350">
        <v>15300</v>
      </c>
      <c r="R3350">
        <v>0</v>
      </c>
      <c r="S3350">
        <v>0</v>
      </c>
      <c r="T3350">
        <v>0</v>
      </c>
      <c r="U3350">
        <v>2</v>
      </c>
      <c r="V3350">
        <v>63</v>
      </c>
      <c r="W3350">
        <v>0.41</v>
      </c>
      <c r="X3350">
        <v>0</v>
      </c>
      <c r="Y3350">
        <v>0</v>
      </c>
      <c r="Z3350">
        <v>0</v>
      </c>
      <c r="AA3350">
        <v>1</v>
      </c>
      <c r="AB3350">
        <v>23</v>
      </c>
      <c r="AC3350">
        <v>0.15</v>
      </c>
      <c r="AD3350">
        <v>0</v>
      </c>
      <c r="AE3350">
        <v>0</v>
      </c>
      <c r="AF3350">
        <v>0</v>
      </c>
      <c r="AG3350" t="s">
        <v>15291</v>
      </c>
      <c r="AH3350" s="21" t="str">
        <f t="shared" si="104"/>
        <v>YR25</v>
      </c>
      <c r="AI3350" s="21">
        <v>216</v>
      </c>
      <c r="AJ3350" s="21">
        <f t="shared" si="105"/>
        <v>99.437908496732021</v>
      </c>
      <c r="AK3350" s="21" t="s">
        <v>2060</v>
      </c>
      <c r="AL3350" t="s">
        <v>2581</v>
      </c>
      <c r="AM3350" s="26" t="s">
        <v>38</v>
      </c>
      <c r="AN3350" t="s">
        <v>2031</v>
      </c>
    </row>
    <row r="3351" spans="1:40" ht="15" hidden="1" thickTop="1" x14ac:dyDescent="0.35">
      <c r="A3351" t="s">
        <v>4372</v>
      </c>
      <c r="B3351" t="s">
        <v>15292</v>
      </c>
      <c r="C3351" t="s">
        <v>8041</v>
      </c>
      <c r="D3351" t="s">
        <v>15293</v>
      </c>
      <c r="E3351" t="s">
        <v>2575</v>
      </c>
      <c r="F3351">
        <v>1</v>
      </c>
      <c r="G3351" t="s">
        <v>2600</v>
      </c>
      <c r="H3351" t="s">
        <v>2577</v>
      </c>
      <c r="I3351" t="s">
        <v>2076</v>
      </c>
      <c r="J3351" t="s">
        <v>2699</v>
      </c>
      <c r="K3351" t="s">
        <v>2579</v>
      </c>
      <c r="L3351" t="s">
        <v>2058</v>
      </c>
      <c r="M3351" t="s">
        <v>2170</v>
      </c>
      <c r="N3351">
        <v>1</v>
      </c>
      <c r="O3351">
        <v>24</v>
      </c>
      <c r="P3351">
        <v>0.16</v>
      </c>
      <c r="Q3351">
        <v>15300</v>
      </c>
      <c r="R3351">
        <v>1</v>
      </c>
      <c r="S3351">
        <v>24</v>
      </c>
      <c r="T3351">
        <v>0.16</v>
      </c>
      <c r="U3351">
        <v>0</v>
      </c>
      <c r="V3351">
        <v>0</v>
      </c>
      <c r="W3351">
        <v>0</v>
      </c>
      <c r="X3351">
        <v>0</v>
      </c>
      <c r="Y3351">
        <v>0</v>
      </c>
      <c r="Z3351">
        <v>0</v>
      </c>
      <c r="AA3351">
        <v>0</v>
      </c>
      <c r="AB3351">
        <v>0</v>
      </c>
      <c r="AC3351">
        <v>0</v>
      </c>
      <c r="AD3351">
        <v>0</v>
      </c>
      <c r="AE3351">
        <v>0</v>
      </c>
      <c r="AF3351">
        <v>0</v>
      </c>
      <c r="AG3351" t="s">
        <v>15294</v>
      </c>
      <c r="AH3351" s="21" t="str">
        <f t="shared" si="104"/>
        <v>YM68</v>
      </c>
      <c r="AI3351" s="21">
        <v>216</v>
      </c>
      <c r="AJ3351" s="21">
        <f t="shared" si="105"/>
        <v>99.843137254901961</v>
      </c>
      <c r="AK3351" s="21" t="s">
        <v>2060</v>
      </c>
      <c r="AL3351" t="s">
        <v>2581</v>
      </c>
      <c r="AM3351" s="26" t="s">
        <v>38</v>
      </c>
      <c r="AN3351" t="s">
        <v>2031</v>
      </c>
    </row>
    <row r="3352" spans="1:40" ht="15" hidden="1" thickTop="1" x14ac:dyDescent="0.35">
      <c r="A3352" t="s">
        <v>4377</v>
      </c>
      <c r="B3352" t="s">
        <v>15295</v>
      </c>
      <c r="C3352" t="s">
        <v>4546</v>
      </c>
      <c r="D3352" t="s">
        <v>15296</v>
      </c>
      <c r="E3352" t="s">
        <v>2608</v>
      </c>
      <c r="F3352">
        <v>1</v>
      </c>
      <c r="G3352" t="s">
        <v>2609</v>
      </c>
      <c r="H3352" t="s">
        <v>2577</v>
      </c>
      <c r="I3352" t="s">
        <v>2076</v>
      </c>
      <c r="J3352" t="s">
        <v>2764</v>
      </c>
      <c r="K3352" t="s">
        <v>2765</v>
      </c>
      <c r="L3352" t="s">
        <v>2058</v>
      </c>
      <c r="M3352" t="s">
        <v>2170</v>
      </c>
      <c r="N3352">
        <v>3</v>
      </c>
      <c r="O3352">
        <v>60</v>
      </c>
      <c r="P3352">
        <v>0.39</v>
      </c>
      <c r="Q3352">
        <v>15300</v>
      </c>
      <c r="R3352">
        <v>1</v>
      </c>
      <c r="S3352">
        <v>15</v>
      </c>
      <c r="T3352">
        <v>0.1</v>
      </c>
      <c r="U3352">
        <v>1</v>
      </c>
      <c r="V3352">
        <v>26</v>
      </c>
      <c r="W3352">
        <v>0.17</v>
      </c>
      <c r="X3352">
        <v>0</v>
      </c>
      <c r="Y3352">
        <v>0</v>
      </c>
      <c r="Z3352">
        <v>0</v>
      </c>
      <c r="AA3352">
        <v>1</v>
      </c>
      <c r="AB3352">
        <v>19</v>
      </c>
      <c r="AC3352">
        <v>0.12</v>
      </c>
      <c r="AD3352">
        <v>0</v>
      </c>
      <c r="AE3352">
        <v>0</v>
      </c>
      <c r="AF3352">
        <v>0</v>
      </c>
      <c r="AG3352" t="s">
        <v>15297</v>
      </c>
      <c r="AH3352" s="21" t="str">
        <f t="shared" si="104"/>
        <v>YR25</v>
      </c>
      <c r="AI3352" s="21">
        <v>216</v>
      </c>
      <c r="AJ3352" s="21">
        <f t="shared" si="105"/>
        <v>99.607843137254903</v>
      </c>
      <c r="AK3352" s="21" t="s">
        <v>2060</v>
      </c>
      <c r="AL3352" t="s">
        <v>2613</v>
      </c>
      <c r="AM3352" s="26" t="s">
        <v>38</v>
      </c>
      <c r="AN3352" t="s">
        <v>2033</v>
      </c>
    </row>
    <row r="3353" spans="1:40" ht="15" hidden="1" thickTop="1" x14ac:dyDescent="0.35">
      <c r="A3353" t="s">
        <v>4380</v>
      </c>
      <c r="B3353" t="s">
        <v>15298</v>
      </c>
      <c r="C3353" t="s">
        <v>4634</v>
      </c>
      <c r="D3353" t="s">
        <v>15299</v>
      </c>
      <c r="E3353" t="s">
        <v>2646</v>
      </c>
      <c r="F3353">
        <v>1</v>
      </c>
      <c r="G3353" t="s">
        <v>2600</v>
      </c>
      <c r="H3353" t="s">
        <v>2577</v>
      </c>
      <c r="I3353" t="s">
        <v>2076</v>
      </c>
      <c r="J3353" t="s">
        <v>2647</v>
      </c>
      <c r="K3353" t="s">
        <v>2602</v>
      </c>
      <c r="L3353" t="s">
        <v>2058</v>
      </c>
      <c r="M3353" t="s">
        <v>2310</v>
      </c>
      <c r="N3353">
        <v>3</v>
      </c>
      <c r="O3353">
        <v>29</v>
      </c>
      <c r="P3353">
        <v>0.18</v>
      </c>
      <c r="Q3353">
        <v>16320</v>
      </c>
      <c r="R3353">
        <v>0</v>
      </c>
      <c r="S3353">
        <v>0</v>
      </c>
      <c r="T3353">
        <v>0</v>
      </c>
      <c r="U3353">
        <v>3</v>
      </c>
      <c r="V3353">
        <v>29</v>
      </c>
      <c r="W3353">
        <v>0.18</v>
      </c>
      <c r="X3353">
        <v>0</v>
      </c>
      <c r="Y3353">
        <v>0</v>
      </c>
      <c r="Z3353">
        <v>0</v>
      </c>
      <c r="AA3353">
        <v>0</v>
      </c>
      <c r="AB3353">
        <v>0</v>
      </c>
      <c r="AC3353">
        <v>0</v>
      </c>
      <c r="AD3353">
        <v>0</v>
      </c>
      <c r="AE3353">
        <v>0</v>
      </c>
      <c r="AF3353">
        <v>0</v>
      </c>
      <c r="AG3353" t="s">
        <v>15300</v>
      </c>
      <c r="AH3353" s="21" t="str">
        <f t="shared" si="104"/>
        <v>YK20</v>
      </c>
      <c r="AI3353" s="21">
        <v>230.39999999999998</v>
      </c>
      <c r="AJ3353" s="21">
        <f t="shared" si="105"/>
        <v>99.822303921568633</v>
      </c>
      <c r="AK3353" s="21" t="s">
        <v>2060</v>
      </c>
      <c r="AL3353" t="s">
        <v>2551</v>
      </c>
      <c r="AM3353" s="26" t="s">
        <v>38</v>
      </c>
      <c r="AN3353" t="s">
        <v>2032</v>
      </c>
    </row>
    <row r="3354" spans="1:40" ht="15" hidden="1" thickTop="1" x14ac:dyDescent="0.35">
      <c r="A3354" t="s">
        <v>4383</v>
      </c>
      <c r="B3354" t="s">
        <v>15301</v>
      </c>
      <c r="C3354" t="s">
        <v>5035</v>
      </c>
      <c r="D3354" t="s">
        <v>15302</v>
      </c>
      <c r="E3354" t="s">
        <v>3028</v>
      </c>
      <c r="F3354">
        <v>2</v>
      </c>
      <c r="G3354" t="s">
        <v>2546</v>
      </c>
      <c r="H3354" t="s">
        <v>2510</v>
      </c>
      <c r="I3354" t="s">
        <v>2076</v>
      </c>
      <c r="J3354" t="s">
        <v>3006</v>
      </c>
      <c r="K3354" t="s">
        <v>3007</v>
      </c>
      <c r="L3354" t="s">
        <v>2058</v>
      </c>
      <c r="M3354" t="s">
        <v>2059</v>
      </c>
      <c r="N3354">
        <v>7</v>
      </c>
      <c r="O3354">
        <v>273</v>
      </c>
      <c r="P3354">
        <v>1.1200000000000001</v>
      </c>
      <c r="Q3354">
        <v>24480</v>
      </c>
      <c r="R3354">
        <v>4</v>
      </c>
      <c r="S3354">
        <v>217</v>
      </c>
      <c r="T3354">
        <v>0.89</v>
      </c>
      <c r="U3354">
        <v>3</v>
      </c>
      <c r="V3354">
        <v>56</v>
      </c>
      <c r="W3354">
        <v>0.23</v>
      </c>
      <c r="X3354">
        <v>0</v>
      </c>
      <c r="Y3354">
        <v>0</v>
      </c>
      <c r="Z3354">
        <v>0</v>
      </c>
      <c r="AA3354">
        <v>0</v>
      </c>
      <c r="AB3354">
        <v>0</v>
      </c>
      <c r="AC3354">
        <v>0</v>
      </c>
      <c r="AD3354">
        <v>0</v>
      </c>
      <c r="AE3354">
        <v>0</v>
      </c>
      <c r="AF3354">
        <v>0</v>
      </c>
      <c r="AG3354" t="s">
        <v>15303</v>
      </c>
      <c r="AH3354" s="21" t="str">
        <f t="shared" si="104"/>
        <v>YK21</v>
      </c>
      <c r="AI3354" s="21">
        <v>345.36</v>
      </c>
      <c r="AJ3354" s="21">
        <f t="shared" si="105"/>
        <v>98.884803921568633</v>
      </c>
      <c r="AK3354" s="21" t="s">
        <v>2063</v>
      </c>
      <c r="AL3354" t="s">
        <v>2551</v>
      </c>
      <c r="AM3354" s="26" t="s">
        <v>38</v>
      </c>
      <c r="AN3354" t="s">
        <v>2030</v>
      </c>
    </row>
    <row r="3355" spans="1:40" ht="15" hidden="1" thickTop="1" x14ac:dyDescent="0.35">
      <c r="A3355" t="s">
        <v>4388</v>
      </c>
      <c r="B3355" t="s">
        <v>15304</v>
      </c>
      <c r="C3355" t="s">
        <v>5035</v>
      </c>
      <c r="D3355" t="s">
        <v>15305</v>
      </c>
      <c r="E3355" t="s">
        <v>3028</v>
      </c>
      <c r="F3355">
        <v>2</v>
      </c>
      <c r="G3355" t="s">
        <v>2546</v>
      </c>
      <c r="H3355" t="s">
        <v>2510</v>
      </c>
      <c r="I3355" t="s">
        <v>2076</v>
      </c>
      <c r="J3355" t="s">
        <v>3006</v>
      </c>
      <c r="K3355" t="s">
        <v>3007</v>
      </c>
      <c r="L3355" t="s">
        <v>2058</v>
      </c>
      <c r="M3355" t="s">
        <v>2059</v>
      </c>
      <c r="N3355">
        <v>6</v>
      </c>
      <c r="O3355">
        <v>665</v>
      </c>
      <c r="P3355">
        <v>2.72</v>
      </c>
      <c r="Q3355">
        <v>24480</v>
      </c>
      <c r="R3355">
        <v>1</v>
      </c>
      <c r="S3355">
        <v>231</v>
      </c>
      <c r="T3355">
        <v>0.94</v>
      </c>
      <c r="U3355">
        <v>5</v>
      </c>
      <c r="V3355">
        <v>434</v>
      </c>
      <c r="W3355">
        <v>1.77</v>
      </c>
      <c r="X3355">
        <v>0</v>
      </c>
      <c r="Y3355">
        <v>0</v>
      </c>
      <c r="Z3355">
        <v>0</v>
      </c>
      <c r="AA3355">
        <v>0</v>
      </c>
      <c r="AB3355">
        <v>0</v>
      </c>
      <c r="AC3355">
        <v>0</v>
      </c>
      <c r="AD3355">
        <v>0</v>
      </c>
      <c r="AE3355">
        <v>0</v>
      </c>
      <c r="AF3355">
        <v>0</v>
      </c>
      <c r="AG3355" t="s">
        <v>15306</v>
      </c>
      <c r="AH3355" s="21" t="str">
        <f t="shared" si="104"/>
        <v>YK21</v>
      </c>
      <c r="AI3355" s="21">
        <v>345.36</v>
      </c>
      <c r="AJ3355" s="21">
        <f t="shared" si="105"/>
        <v>97.283496732026137</v>
      </c>
      <c r="AK3355" s="21" t="s">
        <v>2063</v>
      </c>
      <c r="AL3355" t="s">
        <v>2551</v>
      </c>
      <c r="AM3355" s="26" t="s">
        <v>38</v>
      </c>
      <c r="AN3355" t="s">
        <v>2030</v>
      </c>
    </row>
    <row r="3356" spans="1:40" ht="15" hidden="1" thickTop="1" x14ac:dyDescent="0.35">
      <c r="A3356" t="s">
        <v>4392</v>
      </c>
      <c r="B3356" t="s">
        <v>15307</v>
      </c>
      <c r="C3356" t="s">
        <v>5035</v>
      </c>
      <c r="D3356" t="s">
        <v>15308</v>
      </c>
      <c r="E3356" t="s">
        <v>3028</v>
      </c>
      <c r="F3356">
        <v>2</v>
      </c>
      <c r="G3356" t="s">
        <v>2546</v>
      </c>
      <c r="H3356" t="s">
        <v>2510</v>
      </c>
      <c r="I3356" t="s">
        <v>2076</v>
      </c>
      <c r="J3356" t="s">
        <v>3006</v>
      </c>
      <c r="K3356" t="s">
        <v>3007</v>
      </c>
      <c r="L3356" t="s">
        <v>2058</v>
      </c>
      <c r="M3356" t="s">
        <v>2059</v>
      </c>
      <c r="N3356">
        <v>7</v>
      </c>
      <c r="O3356">
        <v>706</v>
      </c>
      <c r="P3356">
        <v>2.88</v>
      </c>
      <c r="Q3356">
        <v>24480</v>
      </c>
      <c r="R3356">
        <v>1</v>
      </c>
      <c r="S3356">
        <v>69</v>
      </c>
      <c r="T3356">
        <v>0.28000000000000003</v>
      </c>
      <c r="U3356">
        <v>6</v>
      </c>
      <c r="V3356">
        <v>637</v>
      </c>
      <c r="W3356">
        <v>2.6</v>
      </c>
      <c r="X3356">
        <v>0</v>
      </c>
      <c r="Y3356">
        <v>0</v>
      </c>
      <c r="Z3356">
        <v>0</v>
      </c>
      <c r="AA3356">
        <v>0</v>
      </c>
      <c r="AB3356">
        <v>0</v>
      </c>
      <c r="AC3356">
        <v>0</v>
      </c>
      <c r="AD3356">
        <v>0</v>
      </c>
      <c r="AE3356">
        <v>0</v>
      </c>
      <c r="AF3356">
        <v>0</v>
      </c>
      <c r="AG3356" t="s">
        <v>15309</v>
      </c>
      <c r="AH3356" s="21" t="str">
        <f t="shared" si="104"/>
        <v>YK21</v>
      </c>
      <c r="AI3356" s="21">
        <v>345.36</v>
      </c>
      <c r="AJ3356" s="21">
        <f t="shared" si="105"/>
        <v>97.116013071895424</v>
      </c>
      <c r="AK3356" s="21" t="s">
        <v>2063</v>
      </c>
      <c r="AL3356" t="s">
        <v>2551</v>
      </c>
      <c r="AM3356" s="26" t="s">
        <v>38</v>
      </c>
      <c r="AN3356" t="s">
        <v>2031</v>
      </c>
    </row>
    <row r="3357" spans="1:40" ht="15" hidden="1" thickTop="1" x14ac:dyDescent="0.35">
      <c r="A3357" t="s">
        <v>4397</v>
      </c>
      <c r="B3357" t="s">
        <v>15310</v>
      </c>
      <c r="C3357" t="s">
        <v>8244</v>
      </c>
      <c r="D3357" t="s">
        <v>15311</v>
      </c>
      <c r="E3357" t="s">
        <v>2575</v>
      </c>
      <c r="F3357">
        <v>1</v>
      </c>
      <c r="G3357" t="s">
        <v>2576</v>
      </c>
      <c r="H3357" t="s">
        <v>2577</v>
      </c>
      <c r="I3357" t="s">
        <v>2076</v>
      </c>
      <c r="J3357" t="s">
        <v>2858</v>
      </c>
      <c r="K3357" t="s">
        <v>2742</v>
      </c>
      <c r="L3357" t="s">
        <v>2058</v>
      </c>
      <c r="M3357" t="s">
        <v>2310</v>
      </c>
      <c r="N3357">
        <v>1</v>
      </c>
      <c r="O3357">
        <v>20</v>
      </c>
      <c r="P3357">
        <v>0.12</v>
      </c>
      <c r="Q3357">
        <v>16320</v>
      </c>
      <c r="R3357">
        <v>0</v>
      </c>
      <c r="S3357">
        <v>0</v>
      </c>
      <c r="T3357">
        <v>0</v>
      </c>
      <c r="U3357">
        <v>1</v>
      </c>
      <c r="V3357">
        <v>20</v>
      </c>
      <c r="W3357">
        <v>0.12</v>
      </c>
      <c r="X3357">
        <v>0</v>
      </c>
      <c r="Y3357">
        <v>0</v>
      </c>
      <c r="Z3357">
        <v>0</v>
      </c>
      <c r="AA3357">
        <v>0</v>
      </c>
      <c r="AB3357">
        <v>0</v>
      </c>
      <c r="AC3357">
        <v>0</v>
      </c>
      <c r="AD3357">
        <v>0</v>
      </c>
      <c r="AE3357">
        <v>0</v>
      </c>
      <c r="AF3357">
        <v>0</v>
      </c>
      <c r="AG3357" t="s">
        <v>15312</v>
      </c>
      <c r="AH3357" s="21" t="str">
        <f t="shared" si="104"/>
        <v>YM68</v>
      </c>
      <c r="AI3357" s="21">
        <v>230.39999999999998</v>
      </c>
      <c r="AJ3357" s="21">
        <f t="shared" si="105"/>
        <v>99.877450980392155</v>
      </c>
      <c r="AK3357" s="21" t="s">
        <v>2060</v>
      </c>
      <c r="AL3357" t="s">
        <v>2551</v>
      </c>
      <c r="AM3357" s="26" t="s">
        <v>38</v>
      </c>
      <c r="AN3357" t="s">
        <v>2031</v>
      </c>
    </row>
    <row r="3358" spans="1:40" ht="15" hidden="1" thickTop="1" x14ac:dyDescent="0.35">
      <c r="A3358" t="s">
        <v>4400</v>
      </c>
      <c r="B3358" t="s">
        <v>15313</v>
      </c>
      <c r="C3358" t="s">
        <v>3878</v>
      </c>
      <c r="D3358" t="s">
        <v>15314</v>
      </c>
      <c r="E3358" t="s">
        <v>2646</v>
      </c>
      <c r="F3358">
        <v>1</v>
      </c>
      <c r="G3358" t="s">
        <v>2600</v>
      </c>
      <c r="H3358" t="s">
        <v>2577</v>
      </c>
      <c r="I3358" t="s">
        <v>2076</v>
      </c>
      <c r="J3358" t="s">
        <v>2601</v>
      </c>
      <c r="K3358" t="s">
        <v>2602</v>
      </c>
      <c r="L3358" t="s">
        <v>2058</v>
      </c>
      <c r="M3358" t="s">
        <v>2170</v>
      </c>
      <c r="N3358">
        <v>2</v>
      </c>
      <c r="O3358">
        <v>41</v>
      </c>
      <c r="P3358">
        <v>0.27</v>
      </c>
      <c r="Q3358">
        <v>15300</v>
      </c>
      <c r="R3358">
        <v>1</v>
      </c>
      <c r="S3358">
        <v>24</v>
      </c>
      <c r="T3358">
        <v>0.16</v>
      </c>
      <c r="U3358">
        <v>1</v>
      </c>
      <c r="V3358">
        <v>17</v>
      </c>
      <c r="W3358">
        <v>0.11</v>
      </c>
      <c r="X3358">
        <v>0</v>
      </c>
      <c r="Y3358">
        <v>0</v>
      </c>
      <c r="Z3358">
        <v>0</v>
      </c>
      <c r="AA3358">
        <v>0</v>
      </c>
      <c r="AB3358">
        <v>0</v>
      </c>
      <c r="AC3358">
        <v>0</v>
      </c>
      <c r="AD3358">
        <v>0</v>
      </c>
      <c r="AE3358">
        <v>0</v>
      </c>
      <c r="AF3358">
        <v>0</v>
      </c>
      <c r="AG3358" t="s">
        <v>15315</v>
      </c>
      <c r="AH3358" s="21" t="str">
        <f t="shared" si="104"/>
        <v>YK20</v>
      </c>
      <c r="AI3358" s="21">
        <v>216</v>
      </c>
      <c r="AJ3358" s="21">
        <f t="shared" si="105"/>
        <v>99.732026143790847</v>
      </c>
      <c r="AK3358" s="21" t="s">
        <v>2060</v>
      </c>
      <c r="AL3358" t="s">
        <v>2551</v>
      </c>
      <c r="AM3358" s="26" t="s">
        <v>38</v>
      </c>
      <c r="AN3358" t="s">
        <v>2033</v>
      </c>
    </row>
    <row r="3359" spans="1:40" ht="15" hidden="1" thickTop="1" x14ac:dyDescent="0.35">
      <c r="A3359" t="s">
        <v>4403</v>
      </c>
      <c r="B3359" t="s">
        <v>15316</v>
      </c>
      <c r="C3359" t="s">
        <v>14727</v>
      </c>
      <c r="D3359" t="s">
        <v>15317</v>
      </c>
      <c r="E3359" t="s">
        <v>2646</v>
      </c>
      <c r="F3359">
        <v>1</v>
      </c>
      <c r="G3359" t="s">
        <v>2600</v>
      </c>
      <c r="H3359" t="s">
        <v>2577</v>
      </c>
      <c r="I3359" t="s">
        <v>2076</v>
      </c>
      <c r="J3359" t="s">
        <v>2647</v>
      </c>
      <c r="K3359" t="s">
        <v>2602</v>
      </c>
      <c r="L3359" t="s">
        <v>2058</v>
      </c>
      <c r="M3359" t="s">
        <v>2170</v>
      </c>
      <c r="N3359">
        <v>2</v>
      </c>
      <c r="O3359">
        <v>35</v>
      </c>
      <c r="P3359">
        <v>0.23</v>
      </c>
      <c r="Q3359">
        <v>15300</v>
      </c>
      <c r="R3359">
        <v>1</v>
      </c>
      <c r="S3359">
        <v>20</v>
      </c>
      <c r="T3359">
        <v>0.13</v>
      </c>
      <c r="U3359">
        <v>1</v>
      </c>
      <c r="V3359">
        <v>15</v>
      </c>
      <c r="W3359">
        <v>0.1</v>
      </c>
      <c r="X3359">
        <v>0</v>
      </c>
      <c r="Y3359">
        <v>0</v>
      </c>
      <c r="Z3359">
        <v>0</v>
      </c>
      <c r="AA3359">
        <v>0</v>
      </c>
      <c r="AB3359">
        <v>0</v>
      </c>
      <c r="AC3359">
        <v>0</v>
      </c>
      <c r="AD3359">
        <v>0</v>
      </c>
      <c r="AE3359">
        <v>0</v>
      </c>
      <c r="AF3359">
        <v>0</v>
      </c>
      <c r="AG3359" t="s">
        <v>15318</v>
      </c>
      <c r="AH3359" s="21" t="str">
        <f t="shared" si="104"/>
        <v>YR25</v>
      </c>
      <c r="AI3359" s="21">
        <v>216</v>
      </c>
      <c r="AJ3359" s="21">
        <f t="shared" si="105"/>
        <v>99.771241830065364</v>
      </c>
      <c r="AK3359" s="21" t="s">
        <v>2060</v>
      </c>
      <c r="AL3359" t="s">
        <v>2551</v>
      </c>
      <c r="AM3359" s="26" t="s">
        <v>38</v>
      </c>
      <c r="AN3359" t="s">
        <v>2031</v>
      </c>
    </row>
    <row r="3360" spans="1:40" ht="15" hidden="1" thickTop="1" x14ac:dyDescent="0.35">
      <c r="A3360" t="s">
        <v>4407</v>
      </c>
      <c r="B3360" t="s">
        <v>15319</v>
      </c>
      <c r="C3360" t="s">
        <v>3936</v>
      </c>
      <c r="D3360" t="s">
        <v>15320</v>
      </c>
      <c r="E3360" t="s">
        <v>2691</v>
      </c>
      <c r="F3360">
        <v>1</v>
      </c>
      <c r="G3360" t="s">
        <v>2600</v>
      </c>
      <c r="H3360" t="s">
        <v>2577</v>
      </c>
      <c r="I3360" t="s">
        <v>2076</v>
      </c>
      <c r="J3360" t="s">
        <v>2699</v>
      </c>
      <c r="K3360" t="s">
        <v>2579</v>
      </c>
      <c r="L3360" t="s">
        <v>2058</v>
      </c>
      <c r="M3360" t="s">
        <v>2059</v>
      </c>
      <c r="N3360">
        <v>10</v>
      </c>
      <c r="O3360">
        <v>398</v>
      </c>
      <c r="P3360">
        <v>1.63</v>
      </c>
      <c r="Q3360">
        <v>24480</v>
      </c>
      <c r="R3360">
        <v>7</v>
      </c>
      <c r="S3360">
        <v>255</v>
      </c>
      <c r="T3360">
        <v>1.04</v>
      </c>
      <c r="U3360">
        <v>3</v>
      </c>
      <c r="V3360">
        <v>143</v>
      </c>
      <c r="W3360">
        <v>0.57999999999999996</v>
      </c>
      <c r="X3360">
        <v>0</v>
      </c>
      <c r="Y3360">
        <v>0</v>
      </c>
      <c r="Z3360">
        <v>0</v>
      </c>
      <c r="AA3360">
        <v>0</v>
      </c>
      <c r="AB3360">
        <v>0</v>
      </c>
      <c r="AC3360">
        <v>0</v>
      </c>
      <c r="AD3360">
        <v>0</v>
      </c>
      <c r="AE3360">
        <v>0</v>
      </c>
      <c r="AF3360">
        <v>0</v>
      </c>
      <c r="AG3360" t="s">
        <v>15321</v>
      </c>
      <c r="AH3360" s="21" t="str">
        <f t="shared" si="104"/>
        <v>YR25</v>
      </c>
      <c r="AI3360" s="21">
        <v>345.36</v>
      </c>
      <c r="AJ3360" s="21">
        <f t="shared" si="105"/>
        <v>98.374183006535944</v>
      </c>
      <c r="AK3360" s="21" t="s">
        <v>2063</v>
      </c>
      <c r="AL3360" t="s">
        <v>2581</v>
      </c>
      <c r="AM3360" s="26" t="s">
        <v>38</v>
      </c>
      <c r="AN3360" t="s">
        <v>2033</v>
      </c>
    </row>
    <row r="3361" spans="1:40" ht="15" hidden="1" thickTop="1" x14ac:dyDescent="0.35">
      <c r="A3361" t="s">
        <v>4411</v>
      </c>
      <c r="B3361" t="s">
        <v>15322</v>
      </c>
      <c r="C3361" t="s">
        <v>4796</v>
      </c>
      <c r="D3361" t="s">
        <v>15323</v>
      </c>
      <c r="E3361" t="s">
        <v>3309</v>
      </c>
      <c r="F3361">
        <v>1</v>
      </c>
      <c r="G3361" t="s">
        <v>2509</v>
      </c>
      <c r="H3361" t="s">
        <v>2510</v>
      </c>
      <c r="I3361" t="s">
        <v>2076</v>
      </c>
      <c r="J3361" t="s">
        <v>3108</v>
      </c>
      <c r="K3361" t="s">
        <v>3109</v>
      </c>
      <c r="L3361" t="s">
        <v>2058</v>
      </c>
      <c r="M3361" t="s">
        <v>2059</v>
      </c>
      <c r="N3361">
        <v>5</v>
      </c>
      <c r="O3361">
        <v>328</v>
      </c>
      <c r="P3361">
        <v>1.34</v>
      </c>
      <c r="Q3361">
        <v>24480</v>
      </c>
      <c r="R3361">
        <v>2</v>
      </c>
      <c r="S3361">
        <v>87</v>
      </c>
      <c r="T3361">
        <v>0.36</v>
      </c>
      <c r="U3361">
        <v>3</v>
      </c>
      <c r="V3361">
        <v>241</v>
      </c>
      <c r="W3361">
        <v>0.98</v>
      </c>
      <c r="X3361">
        <v>0</v>
      </c>
      <c r="Y3361">
        <v>0</v>
      </c>
      <c r="Z3361">
        <v>0</v>
      </c>
      <c r="AA3361">
        <v>0</v>
      </c>
      <c r="AB3361">
        <v>0</v>
      </c>
      <c r="AC3361">
        <v>0</v>
      </c>
      <c r="AD3361">
        <v>0</v>
      </c>
      <c r="AE3361">
        <v>0</v>
      </c>
      <c r="AF3361">
        <v>0</v>
      </c>
      <c r="AG3361" t="s">
        <v>15324</v>
      </c>
      <c r="AH3361" s="21" t="str">
        <f t="shared" si="104"/>
        <v>YO52</v>
      </c>
      <c r="AI3361" s="21">
        <v>345.36</v>
      </c>
      <c r="AJ3361" s="21">
        <f t="shared" si="105"/>
        <v>98.66013071895425</v>
      </c>
      <c r="AK3361" s="21" t="s">
        <v>2063</v>
      </c>
      <c r="AL3361" t="s">
        <v>2515</v>
      </c>
      <c r="AM3361" s="26" t="s">
        <v>38</v>
      </c>
      <c r="AN3361" t="s">
        <v>2032</v>
      </c>
    </row>
    <row r="3362" spans="1:40" ht="15" hidden="1" thickTop="1" x14ac:dyDescent="0.35">
      <c r="A3362" t="s">
        <v>4414</v>
      </c>
      <c r="B3362" t="s">
        <v>15325</v>
      </c>
      <c r="C3362" t="s">
        <v>4796</v>
      </c>
      <c r="D3362" t="s">
        <v>15323</v>
      </c>
      <c r="E3362" t="s">
        <v>3309</v>
      </c>
      <c r="F3362">
        <v>1</v>
      </c>
      <c r="G3362" t="s">
        <v>2509</v>
      </c>
      <c r="H3362" t="s">
        <v>2510</v>
      </c>
      <c r="I3362" t="s">
        <v>2076</v>
      </c>
      <c r="J3362" t="s">
        <v>3108</v>
      </c>
      <c r="K3362" t="s">
        <v>3109</v>
      </c>
      <c r="L3362" t="s">
        <v>2058</v>
      </c>
      <c r="M3362" t="s">
        <v>2059</v>
      </c>
      <c r="N3362">
        <v>6</v>
      </c>
      <c r="O3362">
        <v>137</v>
      </c>
      <c r="P3362">
        <v>0.56000000000000005</v>
      </c>
      <c r="Q3362">
        <v>24480</v>
      </c>
      <c r="R3362">
        <v>2</v>
      </c>
      <c r="S3362">
        <v>17</v>
      </c>
      <c r="T3362">
        <v>7.0000000000000007E-2</v>
      </c>
      <c r="U3362">
        <v>4</v>
      </c>
      <c r="V3362">
        <v>120</v>
      </c>
      <c r="W3362">
        <v>0.49</v>
      </c>
      <c r="X3362">
        <v>0</v>
      </c>
      <c r="Y3362">
        <v>0</v>
      </c>
      <c r="Z3362">
        <v>0</v>
      </c>
      <c r="AA3362">
        <v>0</v>
      </c>
      <c r="AB3362">
        <v>0</v>
      </c>
      <c r="AC3362">
        <v>0</v>
      </c>
      <c r="AD3362">
        <v>0</v>
      </c>
      <c r="AE3362">
        <v>0</v>
      </c>
      <c r="AF3362">
        <v>0</v>
      </c>
      <c r="AG3362" t="s">
        <v>15326</v>
      </c>
      <c r="AH3362" s="21" t="str">
        <f t="shared" si="104"/>
        <v>YO52</v>
      </c>
      <c r="AI3362" s="21">
        <v>345.36</v>
      </c>
      <c r="AJ3362" s="21">
        <f t="shared" si="105"/>
        <v>99.44035947712419</v>
      </c>
      <c r="AK3362" s="21" t="s">
        <v>2060</v>
      </c>
      <c r="AL3362" t="s">
        <v>2515</v>
      </c>
      <c r="AM3362" s="26" t="s">
        <v>38</v>
      </c>
      <c r="AN3362" t="s">
        <v>2032</v>
      </c>
    </row>
    <row r="3363" spans="1:40" ht="15" hidden="1" thickTop="1" x14ac:dyDescent="0.35">
      <c r="A3363" t="s">
        <v>4419</v>
      </c>
      <c r="B3363" t="s">
        <v>15327</v>
      </c>
      <c r="C3363" t="s">
        <v>4796</v>
      </c>
      <c r="D3363" t="s">
        <v>15323</v>
      </c>
      <c r="E3363" t="s">
        <v>3309</v>
      </c>
      <c r="F3363">
        <v>1</v>
      </c>
      <c r="G3363" t="s">
        <v>2509</v>
      </c>
      <c r="H3363" t="s">
        <v>2510</v>
      </c>
      <c r="I3363" t="s">
        <v>2076</v>
      </c>
      <c r="J3363" t="s">
        <v>3108</v>
      </c>
      <c r="K3363" t="s">
        <v>3109</v>
      </c>
      <c r="L3363" t="s">
        <v>2058</v>
      </c>
      <c r="M3363" t="s">
        <v>2059</v>
      </c>
      <c r="N3363">
        <v>12</v>
      </c>
      <c r="O3363">
        <v>283</v>
      </c>
      <c r="P3363">
        <v>1.1599999999999999</v>
      </c>
      <c r="Q3363">
        <v>24480</v>
      </c>
      <c r="R3363">
        <v>9</v>
      </c>
      <c r="S3363">
        <v>222</v>
      </c>
      <c r="T3363">
        <v>0.91</v>
      </c>
      <c r="U3363">
        <v>3</v>
      </c>
      <c r="V3363">
        <v>61</v>
      </c>
      <c r="W3363">
        <v>0.25</v>
      </c>
      <c r="X3363">
        <v>0</v>
      </c>
      <c r="Y3363">
        <v>0</v>
      </c>
      <c r="Z3363">
        <v>0</v>
      </c>
      <c r="AA3363">
        <v>0</v>
      </c>
      <c r="AB3363">
        <v>0</v>
      </c>
      <c r="AC3363">
        <v>0</v>
      </c>
      <c r="AD3363">
        <v>0</v>
      </c>
      <c r="AE3363">
        <v>0</v>
      </c>
      <c r="AF3363">
        <v>0</v>
      </c>
      <c r="AG3363" t="s">
        <v>15328</v>
      </c>
      <c r="AH3363" s="21" t="str">
        <f t="shared" si="104"/>
        <v>YO52</v>
      </c>
      <c r="AI3363" s="21">
        <v>345.36</v>
      </c>
      <c r="AJ3363" s="21">
        <f t="shared" si="105"/>
        <v>98.843954248366018</v>
      </c>
      <c r="AK3363" s="21" t="s">
        <v>2063</v>
      </c>
      <c r="AL3363" t="s">
        <v>2515</v>
      </c>
      <c r="AM3363" s="26" t="s">
        <v>38</v>
      </c>
      <c r="AN3363" t="s">
        <v>2032</v>
      </c>
    </row>
    <row r="3364" spans="1:40" ht="15" hidden="1" thickTop="1" x14ac:dyDescent="0.35">
      <c r="A3364" t="s">
        <v>4424</v>
      </c>
      <c r="B3364" t="s">
        <v>15329</v>
      </c>
      <c r="C3364" t="s">
        <v>4185</v>
      </c>
      <c r="D3364" t="s">
        <v>15330</v>
      </c>
      <c r="E3364" t="s">
        <v>2608</v>
      </c>
      <c r="F3364">
        <v>1</v>
      </c>
      <c r="G3364" t="s">
        <v>2609</v>
      </c>
      <c r="H3364" t="s">
        <v>2577</v>
      </c>
      <c r="I3364" t="s">
        <v>2057</v>
      </c>
      <c r="J3364" t="s">
        <v>2781</v>
      </c>
      <c r="K3364" t="s">
        <v>2765</v>
      </c>
      <c r="L3364" t="s">
        <v>2058</v>
      </c>
      <c r="M3364" t="s">
        <v>2170</v>
      </c>
      <c r="N3364">
        <v>0</v>
      </c>
      <c r="O3364">
        <v>0</v>
      </c>
      <c r="P3364">
        <v>0</v>
      </c>
      <c r="Q3364">
        <v>15300</v>
      </c>
      <c r="R3364">
        <v>0</v>
      </c>
      <c r="S3364">
        <v>0</v>
      </c>
      <c r="T3364">
        <v>0</v>
      </c>
      <c r="U3364">
        <v>0</v>
      </c>
      <c r="V3364">
        <v>0</v>
      </c>
      <c r="W3364">
        <v>0</v>
      </c>
      <c r="X3364">
        <v>0</v>
      </c>
      <c r="Y3364">
        <v>0</v>
      </c>
      <c r="Z3364">
        <v>0</v>
      </c>
      <c r="AA3364">
        <v>0</v>
      </c>
      <c r="AB3364">
        <v>0</v>
      </c>
      <c r="AC3364">
        <v>0</v>
      </c>
      <c r="AD3364">
        <v>0</v>
      </c>
      <c r="AE3364">
        <v>0</v>
      </c>
      <c r="AF3364">
        <v>0</v>
      </c>
      <c r="AG3364" t="s">
        <v>15331</v>
      </c>
      <c r="AH3364" s="21" t="str">
        <f t="shared" si="104"/>
        <v>YT21</v>
      </c>
      <c r="AI3364" s="21">
        <v>216</v>
      </c>
      <c r="AJ3364" s="21">
        <f t="shared" si="105"/>
        <v>100</v>
      </c>
      <c r="AK3364" s="21" t="s">
        <v>2060</v>
      </c>
      <c r="AL3364" t="s">
        <v>2613</v>
      </c>
      <c r="AM3364" s="26" t="s">
        <v>38</v>
      </c>
      <c r="AN3364" t="s">
        <v>2033</v>
      </c>
    </row>
    <row r="3365" spans="1:40" ht="15" hidden="1" thickTop="1" x14ac:dyDescent="0.35">
      <c r="A3365" t="s">
        <v>4428</v>
      </c>
      <c r="B3365" t="s">
        <v>15332</v>
      </c>
      <c r="C3365" t="s">
        <v>4185</v>
      </c>
      <c r="D3365" t="s">
        <v>15333</v>
      </c>
      <c r="E3365" t="s">
        <v>2608</v>
      </c>
      <c r="F3365">
        <v>1</v>
      </c>
      <c r="G3365" t="s">
        <v>2609</v>
      </c>
      <c r="H3365" t="s">
        <v>2577</v>
      </c>
      <c r="I3365" t="s">
        <v>2057</v>
      </c>
      <c r="J3365" t="s">
        <v>2781</v>
      </c>
      <c r="K3365" t="s">
        <v>2765</v>
      </c>
      <c r="L3365" t="s">
        <v>2058</v>
      </c>
      <c r="M3365" t="s">
        <v>2170</v>
      </c>
      <c r="N3365">
        <v>8</v>
      </c>
      <c r="O3365">
        <v>250</v>
      </c>
      <c r="P3365">
        <v>1.63</v>
      </c>
      <c r="Q3365">
        <v>15300</v>
      </c>
      <c r="R3365">
        <v>5</v>
      </c>
      <c r="S3365">
        <v>162</v>
      </c>
      <c r="T3365">
        <v>1.06</v>
      </c>
      <c r="U3365">
        <v>3</v>
      </c>
      <c r="V3365">
        <v>88</v>
      </c>
      <c r="W3365">
        <v>0.57999999999999996</v>
      </c>
      <c r="X3365">
        <v>0</v>
      </c>
      <c r="Y3365">
        <v>0</v>
      </c>
      <c r="Z3365">
        <v>0</v>
      </c>
      <c r="AA3365">
        <v>0</v>
      </c>
      <c r="AB3365">
        <v>0</v>
      </c>
      <c r="AC3365">
        <v>0</v>
      </c>
      <c r="AD3365">
        <v>0</v>
      </c>
      <c r="AE3365">
        <v>0</v>
      </c>
      <c r="AF3365">
        <v>0</v>
      </c>
      <c r="AG3365" t="s">
        <v>15334</v>
      </c>
      <c r="AH3365" s="21" t="str">
        <f t="shared" si="104"/>
        <v>YT21</v>
      </c>
      <c r="AI3365" s="21">
        <v>216</v>
      </c>
      <c r="AJ3365" s="21">
        <f t="shared" si="105"/>
        <v>98.366013071895424</v>
      </c>
      <c r="AK3365" s="21" t="s">
        <v>2063</v>
      </c>
      <c r="AL3365" t="s">
        <v>2613</v>
      </c>
      <c r="AM3365" s="26" t="s">
        <v>38</v>
      </c>
      <c r="AN3365" t="s">
        <v>2030</v>
      </c>
    </row>
    <row r="3366" spans="1:40" ht="15" hidden="1" thickTop="1" x14ac:dyDescent="0.35">
      <c r="A3366" t="s">
        <v>4431</v>
      </c>
      <c r="B3366" t="s">
        <v>15335</v>
      </c>
      <c r="C3366" t="s">
        <v>2762</v>
      </c>
      <c r="D3366" t="s">
        <v>15336</v>
      </c>
      <c r="E3366" t="s">
        <v>2608</v>
      </c>
      <c r="F3366">
        <v>1</v>
      </c>
      <c r="G3366" t="s">
        <v>2609</v>
      </c>
      <c r="H3366" t="s">
        <v>2577</v>
      </c>
      <c r="I3366" t="s">
        <v>2057</v>
      </c>
      <c r="J3366" t="s">
        <v>2764</v>
      </c>
      <c r="K3366" t="s">
        <v>2765</v>
      </c>
      <c r="L3366" t="s">
        <v>2058</v>
      </c>
      <c r="M3366" t="s">
        <v>2059</v>
      </c>
      <c r="N3366">
        <v>3</v>
      </c>
      <c r="O3366">
        <v>149</v>
      </c>
      <c r="P3366">
        <v>0.61</v>
      </c>
      <c r="Q3366">
        <v>24480</v>
      </c>
      <c r="R3366">
        <v>3</v>
      </c>
      <c r="S3366">
        <v>149</v>
      </c>
      <c r="T3366">
        <v>0.61</v>
      </c>
      <c r="U3366">
        <v>0</v>
      </c>
      <c r="V3366">
        <v>0</v>
      </c>
      <c r="W3366">
        <v>0</v>
      </c>
      <c r="X3366">
        <v>0</v>
      </c>
      <c r="Y3366">
        <v>0</v>
      </c>
      <c r="Z3366">
        <v>0</v>
      </c>
      <c r="AA3366">
        <v>0</v>
      </c>
      <c r="AB3366">
        <v>0</v>
      </c>
      <c r="AC3366">
        <v>0</v>
      </c>
      <c r="AD3366">
        <v>0</v>
      </c>
      <c r="AE3366">
        <v>0</v>
      </c>
      <c r="AF3366">
        <v>0</v>
      </c>
      <c r="AG3366" t="s">
        <v>15337</v>
      </c>
      <c r="AH3366" s="21" t="str">
        <f t="shared" si="104"/>
        <v>YT21</v>
      </c>
      <c r="AI3366" s="21">
        <v>345.36</v>
      </c>
      <c r="AJ3366" s="21">
        <f t="shared" si="105"/>
        <v>99.39133986928104</v>
      </c>
      <c r="AK3366" s="21" t="s">
        <v>2060</v>
      </c>
      <c r="AL3366" t="s">
        <v>2613</v>
      </c>
      <c r="AM3366" s="26" t="s">
        <v>38</v>
      </c>
      <c r="AN3366" t="s">
        <v>2031</v>
      </c>
    </row>
    <row r="3367" spans="1:40" ht="15" hidden="1" thickTop="1" x14ac:dyDescent="0.35">
      <c r="A3367" t="s">
        <v>4435</v>
      </c>
      <c r="B3367" t="s">
        <v>15338</v>
      </c>
      <c r="C3367" t="s">
        <v>5177</v>
      </c>
      <c r="D3367" t="s">
        <v>15339</v>
      </c>
      <c r="E3367" t="s">
        <v>2646</v>
      </c>
      <c r="F3367">
        <v>1</v>
      </c>
      <c r="G3367" t="s">
        <v>2600</v>
      </c>
      <c r="H3367" t="s">
        <v>2577</v>
      </c>
      <c r="I3367" t="s">
        <v>2076</v>
      </c>
      <c r="J3367" t="s">
        <v>2601</v>
      </c>
      <c r="K3367" t="s">
        <v>2602</v>
      </c>
      <c r="L3367" t="s">
        <v>2058</v>
      </c>
      <c r="M3367" t="s">
        <v>15340</v>
      </c>
      <c r="N3367">
        <v>2</v>
      </c>
      <c r="O3367">
        <v>32</v>
      </c>
      <c r="P3367">
        <v>0.2</v>
      </c>
      <c r="Q3367">
        <v>16320</v>
      </c>
      <c r="R3367">
        <v>0</v>
      </c>
      <c r="S3367">
        <v>0</v>
      </c>
      <c r="T3367">
        <v>0</v>
      </c>
      <c r="U3367">
        <v>1</v>
      </c>
      <c r="V3367">
        <v>13</v>
      </c>
      <c r="W3367">
        <v>0.08</v>
      </c>
      <c r="X3367">
        <v>1</v>
      </c>
      <c r="Y3367">
        <v>19</v>
      </c>
      <c r="Z3367">
        <v>0.12</v>
      </c>
      <c r="AA3367">
        <v>0</v>
      </c>
      <c r="AB3367">
        <v>0</v>
      </c>
      <c r="AC3367">
        <v>0</v>
      </c>
      <c r="AD3367">
        <v>0</v>
      </c>
      <c r="AE3367">
        <v>0</v>
      </c>
      <c r="AF3367">
        <v>0</v>
      </c>
      <c r="AG3367" t="s">
        <v>15341</v>
      </c>
      <c r="AH3367" s="21" t="str">
        <f t="shared" si="104"/>
        <v>YK20</v>
      </c>
      <c r="AI3367" s="21">
        <v>230.16000000000003</v>
      </c>
      <c r="AJ3367" s="21">
        <f t="shared" si="105"/>
        <v>99.803921568627445</v>
      </c>
      <c r="AK3367" s="21" t="s">
        <v>2060</v>
      </c>
      <c r="AL3367" t="s">
        <v>2551</v>
      </c>
      <c r="AM3367" s="26" t="s">
        <v>38</v>
      </c>
      <c r="AN3367" t="s">
        <v>2031</v>
      </c>
    </row>
    <row r="3368" spans="1:40" ht="15" hidden="1" thickTop="1" x14ac:dyDescent="0.35">
      <c r="A3368" t="s">
        <v>4441</v>
      </c>
      <c r="B3368" t="s">
        <v>15342</v>
      </c>
      <c r="C3368" t="s">
        <v>2808</v>
      </c>
      <c r="D3368" t="s">
        <v>15343</v>
      </c>
      <c r="E3368" t="s">
        <v>2691</v>
      </c>
      <c r="F3368">
        <v>1</v>
      </c>
      <c r="G3368" t="s">
        <v>2633</v>
      </c>
      <c r="H3368" t="s">
        <v>2577</v>
      </c>
      <c r="I3368" t="s">
        <v>2076</v>
      </c>
      <c r="J3368" t="s">
        <v>2692</v>
      </c>
      <c r="K3368" t="s">
        <v>2635</v>
      </c>
      <c r="L3368" t="s">
        <v>2058</v>
      </c>
      <c r="M3368" t="s">
        <v>2170</v>
      </c>
      <c r="N3368">
        <v>8</v>
      </c>
      <c r="O3368">
        <v>286</v>
      </c>
      <c r="P3368">
        <v>1.87</v>
      </c>
      <c r="Q3368">
        <v>15300</v>
      </c>
      <c r="R3368">
        <v>3</v>
      </c>
      <c r="S3368">
        <v>141</v>
      </c>
      <c r="T3368">
        <v>0.92</v>
      </c>
      <c r="U3368">
        <v>3</v>
      </c>
      <c r="V3368">
        <v>101</v>
      </c>
      <c r="W3368">
        <v>0.66</v>
      </c>
      <c r="X3368">
        <v>0</v>
      </c>
      <c r="Y3368">
        <v>0</v>
      </c>
      <c r="Z3368">
        <v>0</v>
      </c>
      <c r="AA3368">
        <v>2</v>
      </c>
      <c r="AB3368">
        <v>44</v>
      </c>
      <c r="AC3368">
        <v>0.28999999999999998</v>
      </c>
      <c r="AD3368">
        <v>0</v>
      </c>
      <c r="AE3368">
        <v>0</v>
      </c>
      <c r="AF3368">
        <v>0</v>
      </c>
      <c r="AG3368" t="s">
        <v>15344</v>
      </c>
      <c r="AH3368" s="21" t="str">
        <f t="shared" si="104"/>
        <v>YM68</v>
      </c>
      <c r="AI3368" s="21">
        <v>216</v>
      </c>
      <c r="AJ3368" s="21">
        <f t="shared" si="105"/>
        <v>98.130718954248366</v>
      </c>
      <c r="AK3368" s="21" t="s">
        <v>2063</v>
      </c>
      <c r="AL3368" t="s">
        <v>2581</v>
      </c>
      <c r="AM3368" s="26" t="s">
        <v>38</v>
      </c>
      <c r="AN3368" t="s">
        <v>2032</v>
      </c>
    </row>
    <row r="3369" spans="1:40" ht="15" hidden="1" thickTop="1" x14ac:dyDescent="0.35">
      <c r="A3369" t="s">
        <v>4447</v>
      </c>
      <c r="B3369" t="s">
        <v>15345</v>
      </c>
      <c r="C3369" t="s">
        <v>6967</v>
      </c>
      <c r="D3369" t="s">
        <v>15346</v>
      </c>
      <c r="E3369" t="s">
        <v>2646</v>
      </c>
      <c r="F3369">
        <v>1</v>
      </c>
      <c r="G3369" t="s">
        <v>2600</v>
      </c>
      <c r="H3369" t="s">
        <v>2577</v>
      </c>
      <c r="I3369" t="s">
        <v>2076</v>
      </c>
      <c r="J3369" t="s">
        <v>2647</v>
      </c>
      <c r="K3369" t="s">
        <v>2602</v>
      </c>
      <c r="L3369" t="s">
        <v>2058</v>
      </c>
      <c r="M3369" t="s">
        <v>2170</v>
      </c>
      <c r="N3369">
        <v>6</v>
      </c>
      <c r="O3369">
        <v>97</v>
      </c>
      <c r="P3369">
        <v>0.63</v>
      </c>
      <c r="Q3369">
        <v>15300</v>
      </c>
      <c r="R3369">
        <v>1</v>
      </c>
      <c r="S3369">
        <v>35</v>
      </c>
      <c r="T3369">
        <v>0.23</v>
      </c>
      <c r="U3369">
        <v>3</v>
      </c>
      <c r="V3369">
        <v>29</v>
      </c>
      <c r="W3369">
        <v>0.19</v>
      </c>
      <c r="X3369">
        <v>2</v>
      </c>
      <c r="Y3369">
        <v>33</v>
      </c>
      <c r="Z3369">
        <v>0.22</v>
      </c>
      <c r="AA3369">
        <v>0</v>
      </c>
      <c r="AB3369">
        <v>0</v>
      </c>
      <c r="AC3369">
        <v>0</v>
      </c>
      <c r="AD3369">
        <v>0</v>
      </c>
      <c r="AE3369">
        <v>0</v>
      </c>
      <c r="AF3369">
        <v>0</v>
      </c>
      <c r="AG3369" t="s">
        <v>15347</v>
      </c>
      <c r="AH3369" s="21" t="str">
        <f t="shared" si="104"/>
        <v>YK20</v>
      </c>
      <c r="AI3369" s="21">
        <v>216</v>
      </c>
      <c r="AJ3369" s="21">
        <f t="shared" si="105"/>
        <v>99.366013071895424</v>
      </c>
      <c r="AK3369" s="21" t="s">
        <v>2060</v>
      </c>
      <c r="AL3369" t="s">
        <v>2551</v>
      </c>
      <c r="AM3369" s="26" t="s">
        <v>38</v>
      </c>
      <c r="AN3369" t="s">
        <v>2033</v>
      </c>
    </row>
    <row r="3370" spans="1:40" ht="15" hidden="1" thickTop="1" x14ac:dyDescent="0.35">
      <c r="A3370" t="s">
        <v>4451</v>
      </c>
      <c r="B3370" t="s">
        <v>15348</v>
      </c>
      <c r="C3370" t="s">
        <v>4699</v>
      </c>
      <c r="D3370" t="s">
        <v>15349</v>
      </c>
      <c r="E3370" t="s">
        <v>3430</v>
      </c>
      <c r="F3370">
        <v>1</v>
      </c>
      <c r="G3370" t="s">
        <v>2609</v>
      </c>
      <c r="H3370" t="s">
        <v>2577</v>
      </c>
      <c r="I3370" t="s">
        <v>2076</v>
      </c>
      <c r="J3370" t="s">
        <v>2764</v>
      </c>
      <c r="K3370" t="s">
        <v>2765</v>
      </c>
      <c r="L3370" t="s">
        <v>2058</v>
      </c>
      <c r="M3370" t="s">
        <v>2059</v>
      </c>
      <c r="N3370">
        <v>5</v>
      </c>
      <c r="O3370">
        <v>184</v>
      </c>
      <c r="P3370">
        <v>0.75</v>
      </c>
      <c r="Q3370">
        <v>24480</v>
      </c>
      <c r="R3370">
        <v>1</v>
      </c>
      <c r="S3370">
        <v>17</v>
      </c>
      <c r="T3370">
        <v>7.0000000000000007E-2</v>
      </c>
      <c r="U3370">
        <v>4</v>
      </c>
      <c r="V3370">
        <v>167</v>
      </c>
      <c r="W3370">
        <v>0.68</v>
      </c>
      <c r="X3370">
        <v>0</v>
      </c>
      <c r="Y3370">
        <v>0</v>
      </c>
      <c r="Z3370">
        <v>0</v>
      </c>
      <c r="AA3370">
        <v>0</v>
      </c>
      <c r="AB3370">
        <v>0</v>
      </c>
      <c r="AC3370">
        <v>0</v>
      </c>
      <c r="AD3370">
        <v>0</v>
      </c>
      <c r="AE3370">
        <v>0</v>
      </c>
      <c r="AF3370">
        <v>0</v>
      </c>
      <c r="AG3370" t="s">
        <v>15350</v>
      </c>
      <c r="AH3370" s="21" t="str">
        <f t="shared" si="104"/>
        <v>YR25</v>
      </c>
      <c r="AI3370" s="21">
        <v>345.36</v>
      </c>
      <c r="AJ3370" s="21">
        <f t="shared" si="105"/>
        <v>99.248366013071902</v>
      </c>
      <c r="AK3370" s="21" t="s">
        <v>2060</v>
      </c>
      <c r="AL3370" t="s">
        <v>2613</v>
      </c>
      <c r="AM3370" s="26" t="s">
        <v>38</v>
      </c>
      <c r="AN3370" t="s">
        <v>2032</v>
      </c>
    </row>
    <row r="3371" spans="1:40" ht="15" hidden="1" thickTop="1" x14ac:dyDescent="0.35">
      <c r="A3371" t="s">
        <v>4455</v>
      </c>
      <c r="B3371" t="s">
        <v>15351</v>
      </c>
      <c r="C3371" t="s">
        <v>4185</v>
      </c>
      <c r="D3371" t="s">
        <v>15352</v>
      </c>
      <c r="E3371" t="s">
        <v>2608</v>
      </c>
      <c r="F3371">
        <v>1</v>
      </c>
      <c r="G3371" t="s">
        <v>2609</v>
      </c>
      <c r="H3371" t="s">
        <v>2577</v>
      </c>
      <c r="I3371" t="s">
        <v>2057</v>
      </c>
      <c r="J3371" t="s">
        <v>2781</v>
      </c>
      <c r="K3371" t="s">
        <v>2765</v>
      </c>
      <c r="L3371" t="s">
        <v>2058</v>
      </c>
      <c r="M3371" t="s">
        <v>2059</v>
      </c>
      <c r="N3371">
        <v>3</v>
      </c>
      <c r="O3371">
        <v>135</v>
      </c>
      <c r="P3371">
        <v>0.55000000000000004</v>
      </c>
      <c r="Q3371">
        <v>24480</v>
      </c>
      <c r="R3371">
        <v>1</v>
      </c>
      <c r="S3371">
        <v>39</v>
      </c>
      <c r="T3371">
        <v>0.16</v>
      </c>
      <c r="U3371">
        <v>1</v>
      </c>
      <c r="V3371">
        <v>33</v>
      </c>
      <c r="W3371">
        <v>0.13</v>
      </c>
      <c r="X3371">
        <v>0</v>
      </c>
      <c r="Y3371">
        <v>0</v>
      </c>
      <c r="Z3371">
        <v>0</v>
      </c>
      <c r="AA3371">
        <v>1</v>
      </c>
      <c r="AB3371">
        <v>63</v>
      </c>
      <c r="AC3371">
        <v>0.26</v>
      </c>
      <c r="AD3371">
        <v>0</v>
      </c>
      <c r="AE3371">
        <v>0</v>
      </c>
      <c r="AF3371">
        <v>0</v>
      </c>
      <c r="AG3371" t="s">
        <v>15353</v>
      </c>
      <c r="AH3371" s="21" t="str">
        <f t="shared" si="104"/>
        <v>YT21</v>
      </c>
      <c r="AI3371" s="21">
        <v>345.36</v>
      </c>
      <c r="AJ3371" s="21">
        <f t="shared" si="105"/>
        <v>99.44852941176471</v>
      </c>
      <c r="AK3371" s="21" t="s">
        <v>2060</v>
      </c>
      <c r="AL3371" t="s">
        <v>2613</v>
      </c>
      <c r="AM3371" s="26" t="s">
        <v>38</v>
      </c>
      <c r="AN3371" t="s">
        <v>2032</v>
      </c>
    </row>
    <row r="3372" spans="1:40" ht="15" hidden="1" thickTop="1" x14ac:dyDescent="0.35">
      <c r="A3372" t="s">
        <v>4458</v>
      </c>
      <c r="B3372" t="s">
        <v>15354</v>
      </c>
      <c r="C3372" t="s">
        <v>15355</v>
      </c>
      <c r="D3372" t="s">
        <v>3162</v>
      </c>
      <c r="E3372" t="s">
        <v>2667</v>
      </c>
      <c r="F3372">
        <v>2</v>
      </c>
      <c r="G3372" t="s">
        <v>2509</v>
      </c>
      <c r="H3372" t="s">
        <v>2510</v>
      </c>
      <c r="I3372" t="s">
        <v>2076</v>
      </c>
      <c r="J3372" t="s">
        <v>3162</v>
      </c>
      <c r="K3372" t="s">
        <v>2669</v>
      </c>
      <c r="L3372" t="s">
        <v>2058</v>
      </c>
      <c r="M3372" t="s">
        <v>2059</v>
      </c>
      <c r="N3372">
        <v>12</v>
      </c>
      <c r="O3372">
        <v>276</v>
      </c>
      <c r="P3372">
        <v>1.1299999999999999</v>
      </c>
      <c r="Q3372">
        <v>24480</v>
      </c>
      <c r="R3372">
        <v>7</v>
      </c>
      <c r="S3372">
        <v>175</v>
      </c>
      <c r="T3372">
        <v>0.71</v>
      </c>
      <c r="U3372">
        <v>5</v>
      </c>
      <c r="V3372">
        <v>101</v>
      </c>
      <c r="W3372">
        <v>0.41</v>
      </c>
      <c r="X3372">
        <v>0</v>
      </c>
      <c r="Y3372">
        <v>0</v>
      </c>
      <c r="Z3372">
        <v>0</v>
      </c>
      <c r="AA3372">
        <v>0</v>
      </c>
      <c r="AB3372">
        <v>0</v>
      </c>
      <c r="AC3372">
        <v>0</v>
      </c>
      <c r="AD3372">
        <v>0</v>
      </c>
      <c r="AE3372">
        <v>0</v>
      </c>
      <c r="AF3372">
        <v>0</v>
      </c>
      <c r="AG3372" t="s">
        <v>15356</v>
      </c>
      <c r="AH3372" s="21" t="str">
        <f t="shared" si="104"/>
        <v>YO52</v>
      </c>
      <c r="AI3372" s="21">
        <v>345.36</v>
      </c>
      <c r="AJ3372" s="21">
        <f t="shared" si="105"/>
        <v>98.872549019607845</v>
      </c>
      <c r="AK3372" s="21" t="s">
        <v>2063</v>
      </c>
      <c r="AL3372" t="s">
        <v>2515</v>
      </c>
      <c r="AM3372" s="26" t="s">
        <v>38</v>
      </c>
      <c r="AN3372" t="s">
        <v>2030</v>
      </c>
    </row>
    <row r="3373" spans="1:40" ht="15" hidden="1" thickTop="1" x14ac:dyDescent="0.35">
      <c r="A3373" t="s">
        <v>4461</v>
      </c>
      <c r="B3373" t="s">
        <v>15357</v>
      </c>
      <c r="C3373" t="s">
        <v>15355</v>
      </c>
      <c r="D3373" t="s">
        <v>3162</v>
      </c>
      <c r="E3373" t="s">
        <v>2667</v>
      </c>
      <c r="F3373">
        <v>2</v>
      </c>
      <c r="G3373" t="s">
        <v>2509</v>
      </c>
      <c r="H3373" t="s">
        <v>2510</v>
      </c>
      <c r="I3373" t="s">
        <v>2076</v>
      </c>
      <c r="J3373" t="s">
        <v>3162</v>
      </c>
      <c r="K3373" t="s">
        <v>2669</v>
      </c>
      <c r="L3373" t="s">
        <v>2058</v>
      </c>
      <c r="M3373" t="s">
        <v>2059</v>
      </c>
      <c r="N3373">
        <v>6</v>
      </c>
      <c r="O3373">
        <v>121</v>
      </c>
      <c r="P3373">
        <v>0.49</v>
      </c>
      <c r="Q3373">
        <v>24480</v>
      </c>
      <c r="R3373">
        <v>1</v>
      </c>
      <c r="S3373">
        <v>6</v>
      </c>
      <c r="T3373">
        <v>0.02</v>
      </c>
      <c r="U3373">
        <v>4</v>
      </c>
      <c r="V3373">
        <v>101</v>
      </c>
      <c r="W3373">
        <v>0.41</v>
      </c>
      <c r="X3373">
        <v>0</v>
      </c>
      <c r="Y3373">
        <v>0</v>
      </c>
      <c r="Z3373">
        <v>0</v>
      </c>
      <c r="AA3373">
        <v>1</v>
      </c>
      <c r="AB3373">
        <v>14</v>
      </c>
      <c r="AC3373">
        <v>0.06</v>
      </c>
      <c r="AD3373">
        <v>0</v>
      </c>
      <c r="AE3373">
        <v>0</v>
      </c>
      <c r="AF3373">
        <v>0</v>
      </c>
      <c r="AG3373" t="s">
        <v>15358</v>
      </c>
      <c r="AH3373" s="21" t="str">
        <f t="shared" si="104"/>
        <v>YO52</v>
      </c>
      <c r="AI3373" s="21">
        <v>345.36</v>
      </c>
      <c r="AJ3373" s="21">
        <f t="shared" si="105"/>
        <v>99.505718954248366</v>
      </c>
      <c r="AK3373" s="21" t="s">
        <v>2060</v>
      </c>
      <c r="AL3373" t="s">
        <v>2515</v>
      </c>
      <c r="AM3373" s="26" t="s">
        <v>38</v>
      </c>
      <c r="AN3373" t="s">
        <v>2030</v>
      </c>
    </row>
    <row r="3374" spans="1:40" ht="15" hidden="1" thickTop="1" x14ac:dyDescent="0.35">
      <c r="A3374" t="s">
        <v>4465</v>
      </c>
      <c r="B3374" t="s">
        <v>15359</v>
      </c>
      <c r="C3374" t="s">
        <v>15355</v>
      </c>
      <c r="D3374" t="s">
        <v>3162</v>
      </c>
      <c r="E3374" t="s">
        <v>2667</v>
      </c>
      <c r="F3374">
        <v>2</v>
      </c>
      <c r="G3374" t="s">
        <v>2509</v>
      </c>
      <c r="H3374" t="s">
        <v>2510</v>
      </c>
      <c r="I3374" t="s">
        <v>2076</v>
      </c>
      <c r="J3374" t="s">
        <v>3162</v>
      </c>
      <c r="K3374" t="s">
        <v>2669</v>
      </c>
      <c r="L3374" t="s">
        <v>2058</v>
      </c>
      <c r="M3374" t="s">
        <v>2059</v>
      </c>
      <c r="N3374">
        <v>5</v>
      </c>
      <c r="O3374">
        <v>102</v>
      </c>
      <c r="P3374">
        <v>0.42</v>
      </c>
      <c r="Q3374">
        <v>24480</v>
      </c>
      <c r="R3374">
        <v>1</v>
      </c>
      <c r="S3374">
        <v>24</v>
      </c>
      <c r="T3374">
        <v>0.1</v>
      </c>
      <c r="U3374">
        <v>4</v>
      </c>
      <c r="V3374">
        <v>78</v>
      </c>
      <c r="W3374">
        <v>0.32</v>
      </c>
      <c r="X3374">
        <v>0</v>
      </c>
      <c r="Y3374">
        <v>0</v>
      </c>
      <c r="Z3374">
        <v>0</v>
      </c>
      <c r="AA3374">
        <v>0</v>
      </c>
      <c r="AB3374">
        <v>0</v>
      </c>
      <c r="AC3374">
        <v>0</v>
      </c>
      <c r="AD3374">
        <v>0</v>
      </c>
      <c r="AE3374">
        <v>0</v>
      </c>
      <c r="AF3374">
        <v>0</v>
      </c>
      <c r="AG3374" t="s">
        <v>15360</v>
      </c>
      <c r="AH3374" s="21" t="str">
        <f t="shared" si="104"/>
        <v>YO52</v>
      </c>
      <c r="AI3374" s="21">
        <v>345.36</v>
      </c>
      <c r="AJ3374" s="21">
        <f t="shared" si="105"/>
        <v>99.583333333333329</v>
      </c>
      <c r="AK3374" s="21" t="s">
        <v>2060</v>
      </c>
      <c r="AL3374" t="s">
        <v>2515</v>
      </c>
      <c r="AM3374" s="26" t="s">
        <v>38</v>
      </c>
      <c r="AN3374" t="s">
        <v>2030</v>
      </c>
    </row>
    <row r="3375" spans="1:40" ht="15" hidden="1" thickTop="1" x14ac:dyDescent="0.35">
      <c r="A3375" t="s">
        <v>4468</v>
      </c>
      <c r="B3375" t="s">
        <v>15361</v>
      </c>
      <c r="C3375" t="s">
        <v>3160</v>
      </c>
      <c r="D3375" t="s">
        <v>3162</v>
      </c>
      <c r="E3375" t="s">
        <v>2667</v>
      </c>
      <c r="F3375">
        <v>2</v>
      </c>
      <c r="G3375" t="s">
        <v>2509</v>
      </c>
      <c r="H3375" t="s">
        <v>2510</v>
      </c>
      <c r="I3375" t="s">
        <v>2076</v>
      </c>
      <c r="J3375" t="s">
        <v>3162</v>
      </c>
      <c r="K3375" t="s">
        <v>2669</v>
      </c>
      <c r="L3375" t="s">
        <v>2058</v>
      </c>
      <c r="M3375" t="s">
        <v>2059</v>
      </c>
      <c r="N3375">
        <v>8</v>
      </c>
      <c r="O3375">
        <v>178</v>
      </c>
      <c r="P3375">
        <v>0.73</v>
      </c>
      <c r="Q3375">
        <v>24480</v>
      </c>
      <c r="R3375">
        <v>3</v>
      </c>
      <c r="S3375">
        <v>70</v>
      </c>
      <c r="T3375">
        <v>0.28999999999999998</v>
      </c>
      <c r="U3375">
        <v>4</v>
      </c>
      <c r="V3375">
        <v>84</v>
      </c>
      <c r="W3375">
        <v>0.34</v>
      </c>
      <c r="X3375">
        <v>0</v>
      </c>
      <c r="Y3375">
        <v>0</v>
      </c>
      <c r="Z3375">
        <v>0</v>
      </c>
      <c r="AA3375">
        <v>1</v>
      </c>
      <c r="AB3375">
        <v>24</v>
      </c>
      <c r="AC3375">
        <v>0.1</v>
      </c>
      <c r="AD3375">
        <v>0</v>
      </c>
      <c r="AE3375">
        <v>0</v>
      </c>
      <c r="AF3375">
        <v>0</v>
      </c>
      <c r="AG3375" t="s">
        <v>15362</v>
      </c>
      <c r="AH3375" s="21" t="str">
        <f t="shared" si="104"/>
        <v>YO52</v>
      </c>
      <c r="AI3375" s="21">
        <v>345.36</v>
      </c>
      <c r="AJ3375" s="21">
        <f t="shared" si="105"/>
        <v>99.272875816993462</v>
      </c>
      <c r="AK3375" s="21" t="s">
        <v>2060</v>
      </c>
      <c r="AL3375" t="s">
        <v>2515</v>
      </c>
      <c r="AM3375" s="26" t="s">
        <v>38</v>
      </c>
      <c r="AN3375" t="s">
        <v>2030</v>
      </c>
    </row>
    <row r="3376" spans="1:40" ht="15" hidden="1" thickTop="1" x14ac:dyDescent="0.35">
      <c r="A3376" t="s">
        <v>4472</v>
      </c>
      <c r="B3376" t="s">
        <v>15363</v>
      </c>
      <c r="C3376" t="s">
        <v>3160</v>
      </c>
      <c r="D3376" t="s">
        <v>3162</v>
      </c>
      <c r="E3376" t="s">
        <v>2667</v>
      </c>
      <c r="F3376">
        <v>2</v>
      </c>
      <c r="G3376" t="s">
        <v>2509</v>
      </c>
      <c r="H3376" t="s">
        <v>2510</v>
      </c>
      <c r="I3376" t="s">
        <v>2076</v>
      </c>
      <c r="J3376" t="s">
        <v>3162</v>
      </c>
      <c r="K3376" t="s">
        <v>2669</v>
      </c>
      <c r="L3376" t="s">
        <v>2058</v>
      </c>
      <c r="M3376" t="s">
        <v>2059</v>
      </c>
      <c r="N3376">
        <v>6</v>
      </c>
      <c r="O3376">
        <v>127</v>
      </c>
      <c r="P3376">
        <v>0.52</v>
      </c>
      <c r="Q3376">
        <v>24480</v>
      </c>
      <c r="R3376">
        <v>2</v>
      </c>
      <c r="S3376">
        <v>66</v>
      </c>
      <c r="T3376">
        <v>0.27</v>
      </c>
      <c r="U3376">
        <v>4</v>
      </c>
      <c r="V3376">
        <v>61</v>
      </c>
      <c r="W3376">
        <v>0.25</v>
      </c>
      <c r="X3376">
        <v>0</v>
      </c>
      <c r="Y3376">
        <v>0</v>
      </c>
      <c r="Z3376">
        <v>0</v>
      </c>
      <c r="AA3376">
        <v>0</v>
      </c>
      <c r="AB3376">
        <v>0</v>
      </c>
      <c r="AC3376">
        <v>0</v>
      </c>
      <c r="AD3376">
        <v>0</v>
      </c>
      <c r="AE3376">
        <v>0</v>
      </c>
      <c r="AF3376">
        <v>0</v>
      </c>
      <c r="AG3376" t="s">
        <v>15364</v>
      </c>
      <c r="AH3376" s="21" t="str">
        <f t="shared" si="104"/>
        <v>YO52</v>
      </c>
      <c r="AI3376" s="21">
        <v>345.36</v>
      </c>
      <c r="AJ3376" s="21">
        <f t="shared" si="105"/>
        <v>99.481209150326791</v>
      </c>
      <c r="AK3376" s="21" t="s">
        <v>2060</v>
      </c>
      <c r="AL3376" t="s">
        <v>2515</v>
      </c>
      <c r="AM3376" s="26" t="s">
        <v>38</v>
      </c>
      <c r="AN3376" t="s">
        <v>2032</v>
      </c>
    </row>
    <row r="3377" spans="1:40" ht="15" hidden="1" thickTop="1" x14ac:dyDescent="0.35">
      <c r="A3377" t="s">
        <v>4478</v>
      </c>
      <c r="B3377" t="s">
        <v>15365</v>
      </c>
      <c r="C3377" t="s">
        <v>3160</v>
      </c>
      <c r="D3377" t="s">
        <v>3162</v>
      </c>
      <c r="E3377" t="s">
        <v>2667</v>
      </c>
      <c r="F3377">
        <v>2</v>
      </c>
      <c r="G3377" t="s">
        <v>2509</v>
      </c>
      <c r="H3377" t="s">
        <v>2510</v>
      </c>
      <c r="I3377" t="s">
        <v>2076</v>
      </c>
      <c r="J3377" t="s">
        <v>3162</v>
      </c>
      <c r="K3377" t="s">
        <v>2669</v>
      </c>
      <c r="L3377" t="s">
        <v>2058</v>
      </c>
      <c r="M3377" t="s">
        <v>2059</v>
      </c>
      <c r="N3377">
        <v>5</v>
      </c>
      <c r="O3377">
        <v>156</v>
      </c>
      <c r="P3377">
        <v>0.64</v>
      </c>
      <c r="Q3377">
        <v>24480</v>
      </c>
      <c r="R3377">
        <v>3</v>
      </c>
      <c r="S3377">
        <v>81</v>
      </c>
      <c r="T3377">
        <v>0.33</v>
      </c>
      <c r="U3377">
        <v>2</v>
      </c>
      <c r="V3377">
        <v>75</v>
      </c>
      <c r="W3377">
        <v>0.31</v>
      </c>
      <c r="X3377">
        <v>0</v>
      </c>
      <c r="Y3377">
        <v>0</v>
      </c>
      <c r="Z3377">
        <v>0</v>
      </c>
      <c r="AA3377">
        <v>0</v>
      </c>
      <c r="AB3377">
        <v>0</v>
      </c>
      <c r="AC3377">
        <v>0</v>
      </c>
      <c r="AD3377">
        <v>0</v>
      </c>
      <c r="AE3377">
        <v>0</v>
      </c>
      <c r="AF3377">
        <v>0</v>
      </c>
      <c r="AG3377" t="s">
        <v>15366</v>
      </c>
      <c r="AH3377" s="21" t="str">
        <f t="shared" si="104"/>
        <v>YO52</v>
      </c>
      <c r="AI3377" s="21">
        <v>345.36</v>
      </c>
      <c r="AJ3377" s="21">
        <f t="shared" si="105"/>
        <v>99.362745098039213</v>
      </c>
      <c r="AK3377" s="21" t="s">
        <v>2060</v>
      </c>
      <c r="AL3377" t="s">
        <v>2515</v>
      </c>
      <c r="AM3377" s="26" t="s">
        <v>38</v>
      </c>
      <c r="AN3377" t="s">
        <v>2032</v>
      </c>
    </row>
    <row r="3378" spans="1:40" ht="15" hidden="1" thickTop="1" x14ac:dyDescent="0.35">
      <c r="A3378" t="s">
        <v>4483</v>
      </c>
      <c r="B3378" t="s">
        <v>15367</v>
      </c>
      <c r="C3378" t="s">
        <v>3428</v>
      </c>
      <c r="D3378" t="s">
        <v>15368</v>
      </c>
      <c r="E3378" t="s">
        <v>2608</v>
      </c>
      <c r="F3378">
        <v>1</v>
      </c>
      <c r="G3378" t="s">
        <v>2609</v>
      </c>
      <c r="H3378" t="s">
        <v>2577</v>
      </c>
      <c r="I3378" t="s">
        <v>2076</v>
      </c>
      <c r="J3378" t="s">
        <v>2610</v>
      </c>
      <c r="K3378" t="s">
        <v>2611</v>
      </c>
      <c r="L3378" t="s">
        <v>2058</v>
      </c>
      <c r="M3378" t="s">
        <v>2170</v>
      </c>
      <c r="N3378">
        <v>4</v>
      </c>
      <c r="O3378">
        <v>174</v>
      </c>
      <c r="P3378">
        <v>1.1399999999999999</v>
      </c>
      <c r="Q3378">
        <v>15300</v>
      </c>
      <c r="R3378">
        <v>1</v>
      </c>
      <c r="S3378">
        <v>35</v>
      </c>
      <c r="T3378">
        <v>0.23</v>
      </c>
      <c r="U3378">
        <v>2</v>
      </c>
      <c r="V3378">
        <v>69</v>
      </c>
      <c r="W3378">
        <v>0.45</v>
      </c>
      <c r="X3378">
        <v>0</v>
      </c>
      <c r="Y3378">
        <v>0</v>
      </c>
      <c r="Z3378">
        <v>0</v>
      </c>
      <c r="AA3378">
        <v>1</v>
      </c>
      <c r="AB3378">
        <v>70</v>
      </c>
      <c r="AC3378">
        <v>0.46</v>
      </c>
      <c r="AD3378">
        <v>0</v>
      </c>
      <c r="AE3378">
        <v>0</v>
      </c>
      <c r="AF3378">
        <v>0</v>
      </c>
      <c r="AG3378" t="s">
        <v>15369</v>
      </c>
      <c r="AH3378" s="21" t="str">
        <f t="shared" si="104"/>
        <v>YK20</v>
      </c>
      <c r="AI3378" s="21">
        <v>216</v>
      </c>
      <c r="AJ3378" s="21">
        <f t="shared" si="105"/>
        <v>98.862745098039213</v>
      </c>
      <c r="AK3378" s="21" t="s">
        <v>2063</v>
      </c>
      <c r="AL3378" t="s">
        <v>2613</v>
      </c>
      <c r="AM3378" s="26" t="s">
        <v>38</v>
      </c>
      <c r="AN3378" t="s">
        <v>2030</v>
      </c>
    </row>
    <row r="3379" spans="1:40" ht="15" hidden="1" thickTop="1" x14ac:dyDescent="0.35">
      <c r="A3379" t="s">
        <v>4486</v>
      </c>
      <c r="B3379" t="s">
        <v>15370</v>
      </c>
      <c r="C3379" t="s">
        <v>4791</v>
      </c>
      <c r="D3379" t="s">
        <v>15371</v>
      </c>
      <c r="E3379" t="s">
        <v>3309</v>
      </c>
      <c r="F3379">
        <v>2</v>
      </c>
      <c r="G3379" t="s">
        <v>2509</v>
      </c>
      <c r="H3379" t="s">
        <v>2510</v>
      </c>
      <c r="I3379" t="s">
        <v>2076</v>
      </c>
      <c r="J3379" t="s">
        <v>3522</v>
      </c>
      <c r="K3379" t="s">
        <v>3109</v>
      </c>
      <c r="L3379" t="s">
        <v>2058</v>
      </c>
      <c r="M3379" t="s">
        <v>2059</v>
      </c>
      <c r="N3379">
        <v>3</v>
      </c>
      <c r="O3379">
        <v>122</v>
      </c>
      <c r="P3379">
        <v>0.5</v>
      </c>
      <c r="Q3379">
        <v>24480</v>
      </c>
      <c r="R3379">
        <v>3</v>
      </c>
      <c r="S3379">
        <v>122</v>
      </c>
      <c r="T3379">
        <v>0.5</v>
      </c>
      <c r="U3379">
        <v>0</v>
      </c>
      <c r="V3379">
        <v>0</v>
      </c>
      <c r="W3379">
        <v>0</v>
      </c>
      <c r="X3379">
        <v>0</v>
      </c>
      <c r="Y3379">
        <v>0</v>
      </c>
      <c r="Z3379">
        <v>0</v>
      </c>
      <c r="AA3379">
        <v>0</v>
      </c>
      <c r="AB3379">
        <v>0</v>
      </c>
      <c r="AC3379">
        <v>0</v>
      </c>
      <c r="AD3379">
        <v>0</v>
      </c>
      <c r="AE3379">
        <v>0</v>
      </c>
      <c r="AF3379">
        <v>0</v>
      </c>
      <c r="AG3379" t="s">
        <v>15372</v>
      </c>
      <c r="AH3379" s="21" t="str">
        <f t="shared" si="104"/>
        <v>YK21</v>
      </c>
      <c r="AI3379" s="21">
        <v>345.36</v>
      </c>
      <c r="AJ3379" s="21">
        <f t="shared" si="105"/>
        <v>99.501633986928098</v>
      </c>
      <c r="AK3379" s="21" t="s">
        <v>2060</v>
      </c>
      <c r="AL3379" t="s">
        <v>2515</v>
      </c>
      <c r="AM3379" s="26" t="s">
        <v>38</v>
      </c>
      <c r="AN3379" t="s">
        <v>2030</v>
      </c>
    </row>
    <row r="3380" spans="1:40" ht="15" hidden="1" thickTop="1" x14ac:dyDescent="0.35">
      <c r="A3380" t="s">
        <v>4489</v>
      </c>
      <c r="B3380" t="s">
        <v>15373</v>
      </c>
      <c r="C3380" t="s">
        <v>4791</v>
      </c>
      <c r="D3380" t="s">
        <v>15371</v>
      </c>
      <c r="E3380" t="s">
        <v>3309</v>
      </c>
      <c r="F3380">
        <v>2</v>
      </c>
      <c r="G3380" t="s">
        <v>2509</v>
      </c>
      <c r="H3380" t="s">
        <v>2510</v>
      </c>
      <c r="I3380" t="s">
        <v>2076</v>
      </c>
      <c r="J3380" t="s">
        <v>3522</v>
      </c>
      <c r="K3380" t="s">
        <v>3109</v>
      </c>
      <c r="L3380" t="s">
        <v>2058</v>
      </c>
      <c r="M3380" t="s">
        <v>2059</v>
      </c>
      <c r="N3380">
        <v>6</v>
      </c>
      <c r="O3380">
        <v>323</v>
      </c>
      <c r="P3380">
        <v>1.32</v>
      </c>
      <c r="Q3380">
        <v>24480</v>
      </c>
      <c r="R3380">
        <v>4</v>
      </c>
      <c r="S3380">
        <v>220</v>
      </c>
      <c r="T3380">
        <v>0.9</v>
      </c>
      <c r="U3380">
        <v>2</v>
      </c>
      <c r="V3380">
        <v>103</v>
      </c>
      <c r="W3380">
        <v>0.42</v>
      </c>
      <c r="X3380">
        <v>0</v>
      </c>
      <c r="Y3380">
        <v>0</v>
      </c>
      <c r="Z3380">
        <v>0</v>
      </c>
      <c r="AA3380">
        <v>0</v>
      </c>
      <c r="AB3380">
        <v>0</v>
      </c>
      <c r="AC3380">
        <v>0</v>
      </c>
      <c r="AD3380">
        <v>0</v>
      </c>
      <c r="AE3380">
        <v>0</v>
      </c>
      <c r="AF3380">
        <v>0</v>
      </c>
      <c r="AG3380" t="s">
        <v>15374</v>
      </c>
      <c r="AH3380" s="21" t="str">
        <f t="shared" si="104"/>
        <v>YK21</v>
      </c>
      <c r="AI3380" s="21">
        <v>345.36</v>
      </c>
      <c r="AJ3380" s="21">
        <f t="shared" si="105"/>
        <v>98.680555555555557</v>
      </c>
      <c r="AK3380" s="21" t="s">
        <v>2063</v>
      </c>
      <c r="AL3380" t="s">
        <v>2515</v>
      </c>
      <c r="AM3380" s="26" t="s">
        <v>38</v>
      </c>
      <c r="AN3380" t="s">
        <v>2030</v>
      </c>
    </row>
    <row r="3381" spans="1:40" ht="15" hidden="1" thickTop="1" x14ac:dyDescent="0.35">
      <c r="A3381" t="s">
        <v>4493</v>
      </c>
      <c r="B3381" t="s">
        <v>15375</v>
      </c>
      <c r="C3381" t="s">
        <v>3766</v>
      </c>
      <c r="D3381" t="s">
        <v>15376</v>
      </c>
      <c r="E3381" t="s">
        <v>2938</v>
      </c>
      <c r="F3381">
        <v>1</v>
      </c>
      <c r="G3381" t="s">
        <v>2593</v>
      </c>
      <c r="H3381" t="s">
        <v>2056</v>
      </c>
      <c r="I3381" t="s">
        <v>2057</v>
      </c>
      <c r="J3381" t="s">
        <v>3250</v>
      </c>
      <c r="K3381" t="s">
        <v>65</v>
      </c>
      <c r="L3381" t="s">
        <v>2058</v>
      </c>
      <c r="M3381" t="s">
        <v>2059</v>
      </c>
      <c r="N3381">
        <v>3</v>
      </c>
      <c r="O3381">
        <v>119</v>
      </c>
      <c r="P3381">
        <v>0.49</v>
      </c>
      <c r="Q3381">
        <v>24480</v>
      </c>
      <c r="R3381">
        <v>0</v>
      </c>
      <c r="S3381">
        <v>0</v>
      </c>
      <c r="T3381">
        <v>0</v>
      </c>
      <c r="U3381">
        <v>3</v>
      </c>
      <c r="V3381">
        <v>119</v>
      </c>
      <c r="W3381">
        <v>0.49</v>
      </c>
      <c r="X3381">
        <v>0</v>
      </c>
      <c r="Y3381">
        <v>0</v>
      </c>
      <c r="Z3381">
        <v>0</v>
      </c>
      <c r="AA3381">
        <v>0</v>
      </c>
      <c r="AB3381">
        <v>0</v>
      </c>
      <c r="AC3381">
        <v>0</v>
      </c>
      <c r="AD3381">
        <v>0</v>
      </c>
      <c r="AE3381">
        <v>0</v>
      </c>
      <c r="AF3381">
        <v>0</v>
      </c>
      <c r="AG3381" t="s">
        <v>15377</v>
      </c>
      <c r="AH3381" s="21" t="str">
        <f t="shared" si="104"/>
        <v>YT21</v>
      </c>
      <c r="AI3381" s="21">
        <v>345.36</v>
      </c>
      <c r="AJ3381" s="21">
        <f t="shared" si="105"/>
        <v>99.513888888888886</v>
      </c>
      <c r="AK3381" s="21" t="s">
        <v>2060</v>
      </c>
      <c r="AL3381" t="s">
        <v>2527</v>
      </c>
      <c r="AM3381" s="26" t="s">
        <v>38</v>
      </c>
      <c r="AN3381" t="s">
        <v>2030</v>
      </c>
    </row>
    <row r="3382" spans="1:40" ht="15" hidden="1" thickTop="1" x14ac:dyDescent="0.35">
      <c r="A3382" t="s">
        <v>4496</v>
      </c>
      <c r="B3382" t="s">
        <v>15378</v>
      </c>
      <c r="C3382" t="s">
        <v>4257</v>
      </c>
      <c r="D3382" t="s">
        <v>15379</v>
      </c>
      <c r="E3382" t="s">
        <v>2938</v>
      </c>
      <c r="F3382">
        <v>1</v>
      </c>
      <c r="G3382" t="s">
        <v>2593</v>
      </c>
      <c r="H3382" t="s">
        <v>2056</v>
      </c>
      <c r="I3382" t="s">
        <v>2057</v>
      </c>
      <c r="J3382" t="s">
        <v>3250</v>
      </c>
      <c r="K3382" t="s">
        <v>65</v>
      </c>
      <c r="L3382" t="s">
        <v>2058</v>
      </c>
      <c r="M3382" t="s">
        <v>2982</v>
      </c>
      <c r="N3382">
        <v>2</v>
      </c>
      <c r="O3382">
        <v>68</v>
      </c>
      <c r="P3382">
        <v>0.48</v>
      </c>
      <c r="Q3382">
        <v>14280</v>
      </c>
      <c r="R3382">
        <v>1</v>
      </c>
      <c r="S3382">
        <v>37</v>
      </c>
      <c r="T3382">
        <v>0.26</v>
      </c>
      <c r="U3382">
        <v>0</v>
      </c>
      <c r="V3382">
        <v>0</v>
      </c>
      <c r="W3382">
        <v>0</v>
      </c>
      <c r="X3382">
        <v>1</v>
      </c>
      <c r="Y3382">
        <v>31</v>
      </c>
      <c r="Z3382">
        <v>0.22</v>
      </c>
      <c r="AA3382">
        <v>0</v>
      </c>
      <c r="AB3382">
        <v>0</v>
      </c>
      <c r="AC3382">
        <v>0</v>
      </c>
      <c r="AD3382">
        <v>0</v>
      </c>
      <c r="AE3382">
        <v>0</v>
      </c>
      <c r="AF3382">
        <v>0</v>
      </c>
      <c r="AG3382" t="s">
        <v>15380</v>
      </c>
      <c r="AH3382" s="21" t="str">
        <f t="shared" si="104"/>
        <v>YT21</v>
      </c>
      <c r="AI3382" s="21">
        <v>201.59999999999997</v>
      </c>
      <c r="AJ3382" s="21">
        <f t="shared" si="105"/>
        <v>99.523809523809518</v>
      </c>
      <c r="AK3382" s="21" t="s">
        <v>2060</v>
      </c>
      <c r="AL3382" t="s">
        <v>2527</v>
      </c>
      <c r="AM3382" s="26" t="s">
        <v>38</v>
      </c>
      <c r="AN3382" t="s">
        <v>2031</v>
      </c>
    </row>
    <row r="3383" spans="1:40" ht="15" hidden="1" thickTop="1" x14ac:dyDescent="0.35">
      <c r="A3383" t="s">
        <v>4501</v>
      </c>
      <c r="B3383" t="s">
        <v>15381</v>
      </c>
      <c r="C3383" t="s">
        <v>4791</v>
      </c>
      <c r="D3383" t="s">
        <v>15371</v>
      </c>
      <c r="E3383" t="s">
        <v>3309</v>
      </c>
      <c r="F3383">
        <v>2</v>
      </c>
      <c r="G3383" t="s">
        <v>2509</v>
      </c>
      <c r="H3383" t="s">
        <v>2510</v>
      </c>
      <c r="I3383" t="s">
        <v>2076</v>
      </c>
      <c r="J3383" t="s">
        <v>3522</v>
      </c>
      <c r="K3383" t="s">
        <v>3109</v>
      </c>
      <c r="L3383" t="s">
        <v>2058</v>
      </c>
      <c r="M3383" t="s">
        <v>2059</v>
      </c>
      <c r="N3383">
        <v>6</v>
      </c>
      <c r="O3383">
        <v>244</v>
      </c>
      <c r="P3383">
        <v>1</v>
      </c>
      <c r="Q3383">
        <v>24480</v>
      </c>
      <c r="R3383">
        <v>4</v>
      </c>
      <c r="S3383">
        <v>107</v>
      </c>
      <c r="T3383">
        <v>0.44</v>
      </c>
      <c r="U3383">
        <v>1</v>
      </c>
      <c r="V3383">
        <v>59</v>
      </c>
      <c r="W3383">
        <v>0.24</v>
      </c>
      <c r="X3383">
        <v>0</v>
      </c>
      <c r="Y3383">
        <v>0</v>
      </c>
      <c r="Z3383">
        <v>0</v>
      </c>
      <c r="AA3383">
        <v>1</v>
      </c>
      <c r="AB3383">
        <v>78</v>
      </c>
      <c r="AC3383">
        <v>0.32</v>
      </c>
      <c r="AD3383">
        <v>0</v>
      </c>
      <c r="AE3383">
        <v>0</v>
      </c>
      <c r="AF3383">
        <v>0</v>
      </c>
      <c r="AG3383" t="s">
        <v>15382</v>
      </c>
      <c r="AH3383" s="21" t="str">
        <f t="shared" si="104"/>
        <v>YK21</v>
      </c>
      <c r="AI3383" s="21">
        <v>345.36</v>
      </c>
      <c r="AJ3383" s="21">
        <f t="shared" si="105"/>
        <v>99.003267973856211</v>
      </c>
      <c r="AK3383" s="21" t="s">
        <v>2063</v>
      </c>
      <c r="AL3383" t="s">
        <v>2515</v>
      </c>
      <c r="AM3383" s="26" t="s">
        <v>38</v>
      </c>
      <c r="AN3383" t="s">
        <v>2031</v>
      </c>
    </row>
    <row r="3384" spans="1:40" ht="15" hidden="1" thickTop="1" x14ac:dyDescent="0.35">
      <c r="A3384" t="s">
        <v>4505</v>
      </c>
      <c r="B3384" t="s">
        <v>15383</v>
      </c>
      <c r="C3384" t="s">
        <v>4791</v>
      </c>
      <c r="D3384" t="s">
        <v>15371</v>
      </c>
      <c r="E3384" t="s">
        <v>3309</v>
      </c>
      <c r="F3384">
        <v>2</v>
      </c>
      <c r="G3384" t="s">
        <v>2509</v>
      </c>
      <c r="H3384" t="s">
        <v>2510</v>
      </c>
      <c r="I3384" t="s">
        <v>2076</v>
      </c>
      <c r="J3384" t="s">
        <v>3522</v>
      </c>
      <c r="K3384" t="s">
        <v>3109</v>
      </c>
      <c r="L3384" t="s">
        <v>2058</v>
      </c>
      <c r="M3384" t="s">
        <v>2059</v>
      </c>
      <c r="N3384">
        <v>3</v>
      </c>
      <c r="O3384">
        <v>90</v>
      </c>
      <c r="P3384">
        <v>0.37</v>
      </c>
      <c r="Q3384">
        <v>24480</v>
      </c>
      <c r="R3384">
        <v>0</v>
      </c>
      <c r="S3384">
        <v>0</v>
      </c>
      <c r="T3384">
        <v>0</v>
      </c>
      <c r="U3384">
        <v>3</v>
      </c>
      <c r="V3384">
        <v>90</v>
      </c>
      <c r="W3384">
        <v>0.37</v>
      </c>
      <c r="X3384">
        <v>0</v>
      </c>
      <c r="Y3384">
        <v>0</v>
      </c>
      <c r="Z3384">
        <v>0</v>
      </c>
      <c r="AA3384">
        <v>0</v>
      </c>
      <c r="AB3384">
        <v>0</v>
      </c>
      <c r="AC3384">
        <v>0</v>
      </c>
      <c r="AD3384">
        <v>0</v>
      </c>
      <c r="AE3384">
        <v>0</v>
      </c>
      <c r="AF3384">
        <v>0</v>
      </c>
      <c r="AG3384" t="s">
        <v>15384</v>
      </c>
      <c r="AH3384" s="21" t="str">
        <f t="shared" si="104"/>
        <v>YK21</v>
      </c>
      <c r="AI3384" s="21">
        <v>345.36</v>
      </c>
      <c r="AJ3384" s="21">
        <f t="shared" si="105"/>
        <v>99.632352941176464</v>
      </c>
      <c r="AK3384" s="21" t="s">
        <v>2060</v>
      </c>
      <c r="AL3384" t="s">
        <v>2515</v>
      </c>
      <c r="AM3384" s="26" t="s">
        <v>38</v>
      </c>
      <c r="AN3384" t="s">
        <v>2030</v>
      </c>
    </row>
    <row r="3385" spans="1:40" ht="15" hidden="1" thickTop="1" x14ac:dyDescent="0.35">
      <c r="A3385" t="s">
        <v>4510</v>
      </c>
      <c r="B3385" t="s">
        <v>15385</v>
      </c>
      <c r="C3385" t="s">
        <v>3042</v>
      </c>
      <c r="D3385" t="s">
        <v>15386</v>
      </c>
      <c r="E3385" t="s">
        <v>4055</v>
      </c>
      <c r="F3385">
        <v>1</v>
      </c>
      <c r="G3385" t="s">
        <v>2509</v>
      </c>
      <c r="H3385" t="s">
        <v>2510</v>
      </c>
      <c r="I3385" t="s">
        <v>2076</v>
      </c>
      <c r="J3385" t="s">
        <v>2794</v>
      </c>
      <c r="K3385" t="s">
        <v>2669</v>
      </c>
      <c r="L3385" t="s">
        <v>2058</v>
      </c>
      <c r="M3385" t="s">
        <v>2170</v>
      </c>
      <c r="N3385">
        <v>4</v>
      </c>
      <c r="O3385">
        <v>220</v>
      </c>
      <c r="P3385">
        <v>1.44</v>
      </c>
      <c r="Q3385">
        <v>15300</v>
      </c>
      <c r="R3385">
        <v>2</v>
      </c>
      <c r="S3385">
        <v>139</v>
      </c>
      <c r="T3385">
        <v>0.91</v>
      </c>
      <c r="U3385">
        <v>1</v>
      </c>
      <c r="V3385">
        <v>34</v>
      </c>
      <c r="W3385">
        <v>0.22</v>
      </c>
      <c r="X3385">
        <v>0</v>
      </c>
      <c r="Y3385">
        <v>0</v>
      </c>
      <c r="Z3385">
        <v>0</v>
      </c>
      <c r="AA3385">
        <v>1</v>
      </c>
      <c r="AB3385">
        <v>47</v>
      </c>
      <c r="AC3385">
        <v>0.31</v>
      </c>
      <c r="AD3385">
        <v>0</v>
      </c>
      <c r="AE3385">
        <v>0</v>
      </c>
      <c r="AF3385">
        <v>0</v>
      </c>
      <c r="AG3385" t="s">
        <v>15387</v>
      </c>
      <c r="AH3385" s="21" t="str">
        <f t="shared" si="104"/>
        <v>YM68</v>
      </c>
      <c r="AI3385" s="21">
        <v>216</v>
      </c>
      <c r="AJ3385" s="21">
        <f t="shared" si="105"/>
        <v>98.562091503267979</v>
      </c>
      <c r="AK3385" s="21" t="s">
        <v>2063</v>
      </c>
      <c r="AL3385" t="s">
        <v>2515</v>
      </c>
      <c r="AM3385" s="26" t="s">
        <v>38</v>
      </c>
      <c r="AN3385" t="s">
        <v>2033</v>
      </c>
    </row>
    <row r="3386" spans="1:40" ht="15" hidden="1" thickTop="1" x14ac:dyDescent="0.35">
      <c r="A3386" t="s">
        <v>4513</v>
      </c>
      <c r="B3386" t="s">
        <v>15388</v>
      </c>
      <c r="C3386" t="s">
        <v>2791</v>
      </c>
      <c r="D3386" t="s">
        <v>15389</v>
      </c>
      <c r="E3386" t="s">
        <v>2793</v>
      </c>
      <c r="F3386">
        <v>1</v>
      </c>
      <c r="G3386" t="s">
        <v>2509</v>
      </c>
      <c r="H3386" t="s">
        <v>2510</v>
      </c>
      <c r="I3386" t="s">
        <v>2076</v>
      </c>
      <c r="J3386" t="s">
        <v>2794</v>
      </c>
      <c r="K3386" t="s">
        <v>2669</v>
      </c>
      <c r="L3386" t="s">
        <v>2058</v>
      </c>
      <c r="M3386" t="s">
        <v>2207</v>
      </c>
      <c r="N3386">
        <v>4</v>
      </c>
      <c r="O3386">
        <v>110</v>
      </c>
      <c r="P3386">
        <v>0.83</v>
      </c>
      <c r="Q3386">
        <v>13260</v>
      </c>
      <c r="R3386">
        <v>1</v>
      </c>
      <c r="S3386">
        <v>23</v>
      </c>
      <c r="T3386">
        <v>0.17</v>
      </c>
      <c r="U3386">
        <v>3</v>
      </c>
      <c r="V3386">
        <v>87</v>
      </c>
      <c r="W3386">
        <v>0.66</v>
      </c>
      <c r="X3386">
        <v>0</v>
      </c>
      <c r="Y3386">
        <v>0</v>
      </c>
      <c r="Z3386">
        <v>0</v>
      </c>
      <c r="AA3386">
        <v>0</v>
      </c>
      <c r="AB3386">
        <v>0</v>
      </c>
      <c r="AC3386">
        <v>0</v>
      </c>
      <c r="AD3386">
        <v>0</v>
      </c>
      <c r="AE3386">
        <v>0</v>
      </c>
      <c r="AF3386">
        <v>0</v>
      </c>
      <c r="AG3386" t="s">
        <v>15390</v>
      </c>
      <c r="AH3386" s="21" t="str">
        <f t="shared" si="104"/>
        <v>YM68</v>
      </c>
      <c r="AI3386" s="21">
        <v>187.20000000000002</v>
      </c>
      <c r="AJ3386" s="21">
        <f t="shared" si="105"/>
        <v>99.170437405731519</v>
      </c>
      <c r="AK3386" s="21" t="s">
        <v>2063</v>
      </c>
      <c r="AL3386" t="s">
        <v>2515</v>
      </c>
      <c r="AM3386" s="26" t="s">
        <v>38</v>
      </c>
      <c r="AN3386" t="s">
        <v>2032</v>
      </c>
    </row>
    <row r="3387" spans="1:40" ht="15" hidden="1" thickTop="1" x14ac:dyDescent="0.35">
      <c r="A3387" t="s">
        <v>4516</v>
      </c>
      <c r="B3387" t="s">
        <v>15391</v>
      </c>
      <c r="C3387" t="s">
        <v>4690</v>
      </c>
      <c r="D3387" t="s">
        <v>15392</v>
      </c>
      <c r="E3387" t="s">
        <v>3572</v>
      </c>
      <c r="F3387">
        <v>1</v>
      </c>
      <c r="G3387" t="s">
        <v>2546</v>
      </c>
      <c r="H3387" t="s">
        <v>2510</v>
      </c>
      <c r="I3387" t="s">
        <v>2076</v>
      </c>
      <c r="J3387" t="s">
        <v>4692</v>
      </c>
      <c r="K3387" t="s">
        <v>3007</v>
      </c>
      <c r="L3387" t="s">
        <v>2058</v>
      </c>
      <c r="M3387" t="s">
        <v>2170</v>
      </c>
      <c r="N3387">
        <v>15</v>
      </c>
      <c r="O3387">
        <v>365</v>
      </c>
      <c r="P3387">
        <v>2.39</v>
      </c>
      <c r="Q3387">
        <v>15300</v>
      </c>
      <c r="R3387">
        <v>3</v>
      </c>
      <c r="S3387">
        <v>49</v>
      </c>
      <c r="T3387">
        <v>0.32</v>
      </c>
      <c r="U3387">
        <v>11</v>
      </c>
      <c r="V3387">
        <v>305</v>
      </c>
      <c r="W3387">
        <v>1.99</v>
      </c>
      <c r="X3387">
        <v>1</v>
      </c>
      <c r="Y3387">
        <v>11</v>
      </c>
      <c r="Z3387">
        <v>7.0000000000000007E-2</v>
      </c>
      <c r="AA3387">
        <v>0</v>
      </c>
      <c r="AB3387">
        <v>0</v>
      </c>
      <c r="AC3387">
        <v>0</v>
      </c>
      <c r="AD3387">
        <v>0</v>
      </c>
      <c r="AE3387">
        <v>0</v>
      </c>
      <c r="AF3387">
        <v>0</v>
      </c>
      <c r="AG3387" t="s">
        <v>15393</v>
      </c>
      <c r="AH3387" s="21" t="str">
        <f t="shared" si="104"/>
        <v>YR25</v>
      </c>
      <c r="AI3387" s="21">
        <v>216</v>
      </c>
      <c r="AJ3387" s="21">
        <f t="shared" si="105"/>
        <v>97.614379084967325</v>
      </c>
      <c r="AK3387" s="21" t="s">
        <v>2063</v>
      </c>
      <c r="AL3387" t="s">
        <v>2551</v>
      </c>
      <c r="AM3387" s="26" t="s">
        <v>38</v>
      </c>
      <c r="AN3387" t="s">
        <v>2032</v>
      </c>
    </row>
    <row r="3388" spans="1:40" ht="15" hidden="1" thickTop="1" x14ac:dyDescent="0.35">
      <c r="A3388" t="s">
        <v>4520</v>
      </c>
      <c r="B3388" t="s">
        <v>15394</v>
      </c>
      <c r="C3388" t="s">
        <v>6045</v>
      </c>
      <c r="D3388" t="s">
        <v>15395</v>
      </c>
      <c r="E3388" t="s">
        <v>2986</v>
      </c>
      <c r="F3388">
        <v>2</v>
      </c>
      <c r="G3388" t="s">
        <v>2509</v>
      </c>
      <c r="H3388" t="s">
        <v>2510</v>
      </c>
      <c r="I3388" t="s">
        <v>2076</v>
      </c>
      <c r="J3388" t="s">
        <v>2987</v>
      </c>
      <c r="K3388" t="s">
        <v>2513</v>
      </c>
      <c r="L3388" t="s">
        <v>2058</v>
      </c>
      <c r="M3388" t="s">
        <v>2059</v>
      </c>
      <c r="N3388">
        <v>3</v>
      </c>
      <c r="O3388">
        <v>191</v>
      </c>
      <c r="P3388">
        <v>0.78</v>
      </c>
      <c r="Q3388">
        <v>24480</v>
      </c>
      <c r="R3388">
        <v>2</v>
      </c>
      <c r="S3388">
        <v>102</v>
      </c>
      <c r="T3388">
        <v>0.42</v>
      </c>
      <c r="U3388">
        <v>1</v>
      </c>
      <c r="V3388">
        <v>89</v>
      </c>
      <c r="W3388">
        <v>0.36</v>
      </c>
      <c r="X3388">
        <v>0</v>
      </c>
      <c r="Y3388">
        <v>0</v>
      </c>
      <c r="Z3388">
        <v>0</v>
      </c>
      <c r="AA3388">
        <v>0</v>
      </c>
      <c r="AB3388">
        <v>0</v>
      </c>
      <c r="AC3388">
        <v>0</v>
      </c>
      <c r="AD3388">
        <v>0</v>
      </c>
      <c r="AE3388">
        <v>0</v>
      </c>
      <c r="AF3388">
        <v>0</v>
      </c>
      <c r="AG3388" t="s">
        <v>15396</v>
      </c>
      <c r="AH3388" s="21" t="str">
        <f t="shared" si="104"/>
        <v>YR25</v>
      </c>
      <c r="AI3388" s="21">
        <v>345.36</v>
      </c>
      <c r="AJ3388" s="21">
        <f t="shared" si="105"/>
        <v>99.21977124183006</v>
      </c>
      <c r="AK3388" s="21" t="s">
        <v>2060</v>
      </c>
      <c r="AL3388" t="s">
        <v>2515</v>
      </c>
      <c r="AM3388" s="26" t="s">
        <v>38</v>
      </c>
      <c r="AN3388" t="s">
        <v>2031</v>
      </c>
    </row>
    <row r="3389" spans="1:40" ht="15" hidden="1" thickTop="1" x14ac:dyDescent="0.35">
      <c r="A3389" t="s">
        <v>4523</v>
      </c>
      <c r="B3389" t="s">
        <v>15397</v>
      </c>
      <c r="C3389" t="s">
        <v>4306</v>
      </c>
      <c r="D3389" t="s">
        <v>15398</v>
      </c>
      <c r="E3389" t="s">
        <v>3407</v>
      </c>
      <c r="F3389">
        <v>1</v>
      </c>
      <c r="G3389" t="s">
        <v>2509</v>
      </c>
      <c r="H3389" t="s">
        <v>2510</v>
      </c>
      <c r="I3389" t="s">
        <v>2076</v>
      </c>
      <c r="J3389" t="s">
        <v>3408</v>
      </c>
      <c r="K3389" t="s">
        <v>3109</v>
      </c>
      <c r="L3389" t="s">
        <v>2058</v>
      </c>
      <c r="M3389" t="s">
        <v>2170</v>
      </c>
      <c r="N3389">
        <v>1</v>
      </c>
      <c r="O3389">
        <v>54</v>
      </c>
      <c r="P3389">
        <v>0.35</v>
      </c>
      <c r="Q3389">
        <v>15300</v>
      </c>
      <c r="R3389">
        <v>1</v>
      </c>
      <c r="S3389">
        <v>54</v>
      </c>
      <c r="T3389">
        <v>0.35</v>
      </c>
      <c r="U3389">
        <v>0</v>
      </c>
      <c r="V3389">
        <v>0</v>
      </c>
      <c r="W3389">
        <v>0</v>
      </c>
      <c r="X3389">
        <v>0</v>
      </c>
      <c r="Y3389">
        <v>0</v>
      </c>
      <c r="Z3389">
        <v>0</v>
      </c>
      <c r="AA3389">
        <v>0</v>
      </c>
      <c r="AB3389">
        <v>0</v>
      </c>
      <c r="AC3389">
        <v>0</v>
      </c>
      <c r="AD3389">
        <v>0</v>
      </c>
      <c r="AE3389">
        <v>0</v>
      </c>
      <c r="AF3389">
        <v>0</v>
      </c>
      <c r="AG3389" t="s">
        <v>15399</v>
      </c>
      <c r="AH3389" s="21" t="str">
        <f t="shared" si="104"/>
        <v>YR25</v>
      </c>
      <c r="AI3389" s="21">
        <v>216</v>
      </c>
      <c r="AJ3389" s="21">
        <f t="shared" si="105"/>
        <v>99.647058823529406</v>
      </c>
      <c r="AK3389" s="21" t="s">
        <v>2060</v>
      </c>
      <c r="AL3389" t="s">
        <v>3411</v>
      </c>
      <c r="AM3389" s="26" t="s">
        <v>38</v>
      </c>
      <c r="AN3389" t="s">
        <v>2032</v>
      </c>
    </row>
    <row r="3390" spans="1:40" ht="15" hidden="1" thickTop="1" x14ac:dyDescent="0.35">
      <c r="A3390" t="s">
        <v>4527</v>
      </c>
      <c r="B3390" t="s">
        <v>15400</v>
      </c>
      <c r="C3390" t="s">
        <v>7593</v>
      </c>
      <c r="D3390" t="s">
        <v>15401</v>
      </c>
      <c r="E3390" t="s">
        <v>559</v>
      </c>
      <c r="F3390">
        <v>1</v>
      </c>
      <c r="G3390" t="s">
        <v>2055</v>
      </c>
      <c r="H3390" t="s">
        <v>2056</v>
      </c>
      <c r="I3390" t="s">
        <v>2076</v>
      </c>
      <c r="J3390" t="s">
        <v>2568</v>
      </c>
      <c r="K3390" t="s">
        <v>63</v>
      </c>
      <c r="L3390" t="s">
        <v>2058</v>
      </c>
      <c r="M3390" t="s">
        <v>2982</v>
      </c>
      <c r="N3390">
        <v>1</v>
      </c>
      <c r="O3390">
        <v>31</v>
      </c>
      <c r="P3390">
        <v>0.22</v>
      </c>
      <c r="Q3390">
        <v>14280</v>
      </c>
      <c r="R3390">
        <v>1</v>
      </c>
      <c r="S3390">
        <v>31</v>
      </c>
      <c r="T3390">
        <v>0.22</v>
      </c>
      <c r="U3390">
        <v>0</v>
      </c>
      <c r="V3390">
        <v>0</v>
      </c>
      <c r="W3390">
        <v>0</v>
      </c>
      <c r="X3390">
        <v>0</v>
      </c>
      <c r="Y3390">
        <v>0</v>
      </c>
      <c r="Z3390">
        <v>0</v>
      </c>
      <c r="AA3390">
        <v>0</v>
      </c>
      <c r="AB3390">
        <v>0</v>
      </c>
      <c r="AC3390">
        <v>0</v>
      </c>
      <c r="AD3390">
        <v>0</v>
      </c>
      <c r="AE3390">
        <v>0</v>
      </c>
      <c r="AF3390">
        <v>0</v>
      </c>
      <c r="AG3390" t="s">
        <v>15402</v>
      </c>
      <c r="AH3390" s="21" t="str">
        <f t="shared" si="104"/>
        <v>YR25</v>
      </c>
      <c r="AI3390" s="21">
        <v>201.59999999999997</v>
      </c>
      <c r="AJ3390" s="21">
        <f t="shared" si="105"/>
        <v>99.782913165266109</v>
      </c>
      <c r="AK3390" s="21" t="s">
        <v>2060</v>
      </c>
      <c r="AL3390" t="s">
        <v>2570</v>
      </c>
      <c r="AM3390" s="26" t="s">
        <v>38</v>
      </c>
      <c r="AN3390" t="s">
        <v>2029</v>
      </c>
    </row>
    <row r="3391" spans="1:40" ht="15" hidden="1" thickTop="1" x14ac:dyDescent="0.35">
      <c r="A3391" t="s">
        <v>4531</v>
      </c>
      <c r="B3391" t="s">
        <v>15403</v>
      </c>
      <c r="C3391" t="s">
        <v>5223</v>
      </c>
      <c r="D3391" t="s">
        <v>15404</v>
      </c>
      <c r="E3391" t="s">
        <v>2705</v>
      </c>
      <c r="F3391">
        <v>1</v>
      </c>
      <c r="G3391" t="s">
        <v>2593</v>
      </c>
      <c r="H3391" t="s">
        <v>2056</v>
      </c>
      <c r="I3391" t="s">
        <v>2057</v>
      </c>
      <c r="J3391" t="s">
        <v>2594</v>
      </c>
      <c r="K3391" t="s">
        <v>65</v>
      </c>
      <c r="L3391" t="s">
        <v>2058</v>
      </c>
      <c r="M3391" t="s">
        <v>2059</v>
      </c>
      <c r="N3391">
        <v>0</v>
      </c>
      <c r="O3391">
        <v>0</v>
      </c>
      <c r="P3391">
        <v>0</v>
      </c>
      <c r="Q3391">
        <v>24480</v>
      </c>
      <c r="R3391">
        <v>0</v>
      </c>
      <c r="S3391">
        <v>0</v>
      </c>
      <c r="T3391">
        <v>0</v>
      </c>
      <c r="U3391">
        <v>0</v>
      </c>
      <c r="V3391">
        <v>0</v>
      </c>
      <c r="W3391">
        <v>0</v>
      </c>
      <c r="X3391">
        <v>0</v>
      </c>
      <c r="Y3391">
        <v>0</v>
      </c>
      <c r="Z3391">
        <v>0</v>
      </c>
      <c r="AA3391">
        <v>0</v>
      </c>
      <c r="AB3391">
        <v>0</v>
      </c>
      <c r="AC3391">
        <v>0</v>
      </c>
      <c r="AD3391">
        <v>0</v>
      </c>
      <c r="AE3391">
        <v>0</v>
      </c>
      <c r="AF3391">
        <v>0</v>
      </c>
      <c r="AG3391" t="s">
        <v>15405</v>
      </c>
      <c r="AH3391" s="21" t="str">
        <f t="shared" si="104"/>
        <v>YT21</v>
      </c>
      <c r="AI3391" s="21">
        <v>345.36</v>
      </c>
      <c r="AJ3391" s="21">
        <f t="shared" si="105"/>
        <v>100</v>
      </c>
      <c r="AK3391" s="21" t="s">
        <v>2060</v>
      </c>
      <c r="AL3391" t="s">
        <v>2527</v>
      </c>
      <c r="AM3391" s="26" t="s">
        <v>38</v>
      </c>
      <c r="AN3391" t="s">
        <v>2030</v>
      </c>
    </row>
    <row r="3392" spans="1:40" ht="15" hidden="1" thickTop="1" x14ac:dyDescent="0.35">
      <c r="A3392" t="s">
        <v>4536</v>
      </c>
      <c r="B3392" t="s">
        <v>15406</v>
      </c>
      <c r="C3392" t="s">
        <v>2936</v>
      </c>
      <c r="D3392" t="s">
        <v>15407</v>
      </c>
      <c r="E3392" t="s">
        <v>2592</v>
      </c>
      <c r="F3392">
        <v>1</v>
      </c>
      <c r="G3392" t="s">
        <v>2593</v>
      </c>
      <c r="H3392" t="s">
        <v>2056</v>
      </c>
      <c r="I3392" t="s">
        <v>2057</v>
      </c>
      <c r="J3392" t="s">
        <v>2594</v>
      </c>
      <c r="K3392" t="s">
        <v>65</v>
      </c>
      <c r="L3392" t="s">
        <v>2058</v>
      </c>
      <c r="M3392" t="s">
        <v>2059</v>
      </c>
      <c r="N3392">
        <v>2</v>
      </c>
      <c r="O3392">
        <v>104</v>
      </c>
      <c r="P3392">
        <v>0.42</v>
      </c>
      <c r="Q3392">
        <v>24480</v>
      </c>
      <c r="R3392">
        <v>0</v>
      </c>
      <c r="S3392">
        <v>0</v>
      </c>
      <c r="T3392">
        <v>0</v>
      </c>
      <c r="U3392">
        <v>1</v>
      </c>
      <c r="V3392">
        <v>77</v>
      </c>
      <c r="W3392">
        <v>0.31</v>
      </c>
      <c r="X3392">
        <v>0</v>
      </c>
      <c r="Y3392">
        <v>0</v>
      </c>
      <c r="Z3392">
        <v>0</v>
      </c>
      <c r="AA3392">
        <v>1</v>
      </c>
      <c r="AB3392">
        <v>27</v>
      </c>
      <c r="AC3392">
        <v>0.11</v>
      </c>
      <c r="AD3392">
        <v>0</v>
      </c>
      <c r="AE3392">
        <v>0</v>
      </c>
      <c r="AF3392">
        <v>0</v>
      </c>
      <c r="AG3392" t="s">
        <v>15408</v>
      </c>
      <c r="AH3392" s="21" t="str">
        <f t="shared" si="104"/>
        <v>YT21</v>
      </c>
      <c r="AI3392" s="21">
        <v>345.36</v>
      </c>
      <c r="AJ3392" s="21">
        <f t="shared" si="105"/>
        <v>99.575163398692808</v>
      </c>
      <c r="AK3392" s="21" t="s">
        <v>2060</v>
      </c>
      <c r="AL3392" t="s">
        <v>2527</v>
      </c>
      <c r="AM3392" s="26" t="s">
        <v>38</v>
      </c>
      <c r="AN3392" t="s">
        <v>2030</v>
      </c>
    </row>
    <row r="3393" spans="1:40" ht="15" hidden="1" thickTop="1" x14ac:dyDescent="0.35">
      <c r="A3393" t="s">
        <v>4539</v>
      </c>
      <c r="B3393" t="s">
        <v>15409</v>
      </c>
      <c r="C3393" t="s">
        <v>6457</v>
      </c>
      <c r="D3393" t="s">
        <v>15410</v>
      </c>
      <c r="E3393" t="s">
        <v>2705</v>
      </c>
      <c r="F3393">
        <v>1</v>
      </c>
      <c r="G3393" t="s">
        <v>2593</v>
      </c>
      <c r="H3393" t="s">
        <v>2056</v>
      </c>
      <c r="I3393" t="s">
        <v>2057</v>
      </c>
      <c r="J3393" t="s">
        <v>2594</v>
      </c>
      <c r="K3393" t="s">
        <v>65</v>
      </c>
      <c r="L3393" t="s">
        <v>2058</v>
      </c>
      <c r="M3393" t="s">
        <v>2059</v>
      </c>
      <c r="N3393">
        <v>3</v>
      </c>
      <c r="O3393">
        <v>202</v>
      </c>
      <c r="P3393">
        <v>0.83</v>
      </c>
      <c r="Q3393">
        <v>24480</v>
      </c>
      <c r="R3393">
        <v>1</v>
      </c>
      <c r="S3393">
        <v>42</v>
      </c>
      <c r="T3393">
        <v>0.17</v>
      </c>
      <c r="U3393">
        <v>0</v>
      </c>
      <c r="V3393">
        <v>0</v>
      </c>
      <c r="W3393">
        <v>0</v>
      </c>
      <c r="X3393">
        <v>2</v>
      </c>
      <c r="Y3393">
        <v>160</v>
      </c>
      <c r="Z3393">
        <v>0.65</v>
      </c>
      <c r="AA3393">
        <v>0</v>
      </c>
      <c r="AB3393">
        <v>0</v>
      </c>
      <c r="AC3393">
        <v>0</v>
      </c>
      <c r="AD3393">
        <v>0</v>
      </c>
      <c r="AE3393">
        <v>0</v>
      </c>
      <c r="AF3393">
        <v>0</v>
      </c>
      <c r="AG3393" t="s">
        <v>15411</v>
      </c>
      <c r="AH3393" s="21" t="str">
        <f t="shared" si="104"/>
        <v>YT21</v>
      </c>
      <c r="AI3393" s="21">
        <v>345.36</v>
      </c>
      <c r="AJ3393" s="21">
        <f t="shared" si="105"/>
        <v>99.174836601307192</v>
      </c>
      <c r="AK3393" s="21" t="s">
        <v>2063</v>
      </c>
      <c r="AL3393" t="s">
        <v>2527</v>
      </c>
      <c r="AM3393" s="26" t="s">
        <v>38</v>
      </c>
      <c r="AN3393" t="s">
        <v>2033</v>
      </c>
    </row>
    <row r="3394" spans="1:40" ht="15" hidden="1" thickTop="1" x14ac:dyDescent="0.35">
      <c r="A3394" t="s">
        <v>4544</v>
      </c>
      <c r="B3394" t="s">
        <v>15412</v>
      </c>
      <c r="C3394" t="s">
        <v>4245</v>
      </c>
      <c r="D3394" t="s">
        <v>15169</v>
      </c>
      <c r="E3394" t="s">
        <v>132</v>
      </c>
      <c r="F3394">
        <v>1</v>
      </c>
      <c r="G3394" t="s">
        <v>2055</v>
      </c>
      <c r="H3394" t="s">
        <v>2056</v>
      </c>
      <c r="I3394" t="s">
        <v>2057</v>
      </c>
      <c r="J3394" t="s">
        <v>15169</v>
      </c>
      <c r="K3394" t="s">
        <v>63</v>
      </c>
      <c r="L3394" t="s">
        <v>2058</v>
      </c>
      <c r="M3394" t="s">
        <v>11755</v>
      </c>
      <c r="N3394">
        <v>4</v>
      </c>
      <c r="O3394">
        <v>204</v>
      </c>
      <c r="P3394">
        <v>1.54</v>
      </c>
      <c r="Q3394">
        <v>13260</v>
      </c>
      <c r="R3394">
        <v>3</v>
      </c>
      <c r="S3394">
        <v>125</v>
      </c>
      <c r="T3394">
        <v>0.94</v>
      </c>
      <c r="U3394">
        <v>1</v>
      </c>
      <c r="V3394">
        <v>79</v>
      </c>
      <c r="W3394">
        <v>0.6</v>
      </c>
      <c r="X3394">
        <v>0</v>
      </c>
      <c r="Y3394">
        <v>0</v>
      </c>
      <c r="Z3394">
        <v>0</v>
      </c>
      <c r="AA3394">
        <v>0</v>
      </c>
      <c r="AB3394">
        <v>0</v>
      </c>
      <c r="AC3394">
        <v>0</v>
      </c>
      <c r="AD3394">
        <v>0</v>
      </c>
      <c r="AE3394">
        <v>0</v>
      </c>
      <c r="AF3394">
        <v>0</v>
      </c>
      <c r="AG3394" t="s">
        <v>15413</v>
      </c>
      <c r="AH3394" s="21" t="str">
        <f t="shared" si="104"/>
        <v>YT21</v>
      </c>
      <c r="AI3394" s="21">
        <v>187.20000000000002</v>
      </c>
      <c r="AJ3394" s="21">
        <f t="shared" si="105"/>
        <v>98.461538461538467</v>
      </c>
      <c r="AK3394" s="21" t="s">
        <v>2063</v>
      </c>
      <c r="AL3394" t="s">
        <v>3097</v>
      </c>
      <c r="AM3394" s="26" t="s">
        <v>38</v>
      </c>
      <c r="AN3394" t="s">
        <v>2030</v>
      </c>
    </row>
    <row r="3395" spans="1:40" ht="15" hidden="1" thickTop="1" x14ac:dyDescent="0.35">
      <c r="A3395" t="s">
        <v>4549</v>
      </c>
      <c r="B3395" t="s">
        <v>15414</v>
      </c>
      <c r="C3395" t="s">
        <v>5194</v>
      </c>
      <c r="D3395" t="s">
        <v>15415</v>
      </c>
      <c r="E3395" t="s">
        <v>5244</v>
      </c>
      <c r="F3395">
        <v>1</v>
      </c>
      <c r="G3395" t="s">
        <v>2600</v>
      </c>
      <c r="H3395" t="s">
        <v>2577</v>
      </c>
      <c r="I3395" t="s">
        <v>2057</v>
      </c>
      <c r="J3395" t="s">
        <v>2699</v>
      </c>
      <c r="K3395" t="s">
        <v>2579</v>
      </c>
      <c r="L3395" t="s">
        <v>2058</v>
      </c>
      <c r="M3395" t="s">
        <v>2059</v>
      </c>
      <c r="N3395">
        <v>1</v>
      </c>
      <c r="O3395">
        <v>47</v>
      </c>
      <c r="P3395">
        <v>0.19</v>
      </c>
      <c r="Q3395">
        <v>24480</v>
      </c>
      <c r="R3395">
        <v>1</v>
      </c>
      <c r="S3395">
        <v>47</v>
      </c>
      <c r="T3395">
        <v>0.19</v>
      </c>
      <c r="U3395">
        <v>0</v>
      </c>
      <c r="V3395">
        <v>0</v>
      </c>
      <c r="W3395">
        <v>0</v>
      </c>
      <c r="X3395">
        <v>0</v>
      </c>
      <c r="Y3395">
        <v>0</v>
      </c>
      <c r="Z3395">
        <v>0</v>
      </c>
      <c r="AA3395">
        <v>0</v>
      </c>
      <c r="AB3395">
        <v>0</v>
      </c>
      <c r="AC3395">
        <v>0</v>
      </c>
      <c r="AD3395">
        <v>0</v>
      </c>
      <c r="AE3395">
        <v>0</v>
      </c>
      <c r="AF3395">
        <v>0</v>
      </c>
      <c r="AG3395" t="s">
        <v>15416</v>
      </c>
      <c r="AH3395" s="21" t="str">
        <f t="shared" si="104"/>
        <v>YT21</v>
      </c>
      <c r="AI3395" s="21">
        <v>345.36</v>
      </c>
      <c r="AJ3395" s="21">
        <f t="shared" si="105"/>
        <v>99.808006535947712</v>
      </c>
      <c r="AK3395" s="21" t="s">
        <v>2060</v>
      </c>
      <c r="AL3395" t="s">
        <v>2581</v>
      </c>
      <c r="AM3395" s="26" t="s">
        <v>38</v>
      </c>
      <c r="AN3395" t="s">
        <v>2030</v>
      </c>
    </row>
    <row r="3396" spans="1:40" ht="15" hidden="1" thickTop="1" x14ac:dyDescent="0.35">
      <c r="A3396" t="s">
        <v>4553</v>
      </c>
      <c r="B3396" t="s">
        <v>15417</v>
      </c>
      <c r="C3396" t="s">
        <v>5198</v>
      </c>
      <c r="D3396" t="s">
        <v>15418</v>
      </c>
      <c r="E3396" t="s">
        <v>2608</v>
      </c>
      <c r="F3396">
        <v>1</v>
      </c>
      <c r="G3396" t="s">
        <v>2609</v>
      </c>
      <c r="H3396" t="s">
        <v>2577</v>
      </c>
      <c r="I3396" t="s">
        <v>2057</v>
      </c>
      <c r="J3396" t="s">
        <v>2675</v>
      </c>
      <c r="K3396" t="s">
        <v>2611</v>
      </c>
      <c r="L3396" t="s">
        <v>2058</v>
      </c>
      <c r="M3396" t="s">
        <v>2059</v>
      </c>
      <c r="N3396">
        <v>2</v>
      </c>
      <c r="O3396">
        <v>99</v>
      </c>
      <c r="P3396">
        <v>0.4</v>
      </c>
      <c r="Q3396">
        <v>24480</v>
      </c>
      <c r="R3396">
        <v>0</v>
      </c>
      <c r="S3396">
        <v>0</v>
      </c>
      <c r="T3396">
        <v>0</v>
      </c>
      <c r="U3396">
        <v>1</v>
      </c>
      <c r="V3396">
        <v>76</v>
      </c>
      <c r="W3396">
        <v>0.31</v>
      </c>
      <c r="X3396">
        <v>0</v>
      </c>
      <c r="Y3396">
        <v>0</v>
      </c>
      <c r="Z3396">
        <v>0</v>
      </c>
      <c r="AA3396">
        <v>1</v>
      </c>
      <c r="AB3396">
        <v>23</v>
      </c>
      <c r="AC3396">
        <v>0.09</v>
      </c>
      <c r="AD3396">
        <v>0</v>
      </c>
      <c r="AE3396">
        <v>0</v>
      </c>
      <c r="AF3396">
        <v>0</v>
      </c>
      <c r="AG3396" t="s">
        <v>15419</v>
      </c>
      <c r="AH3396" s="21" t="str">
        <f t="shared" si="104"/>
        <v>YT21</v>
      </c>
      <c r="AI3396" s="21">
        <v>345.36</v>
      </c>
      <c r="AJ3396" s="21">
        <f t="shared" si="105"/>
        <v>99.595588235294116</v>
      </c>
      <c r="AK3396" s="21" t="s">
        <v>2060</v>
      </c>
      <c r="AL3396" t="s">
        <v>2581</v>
      </c>
      <c r="AM3396" s="26" t="s">
        <v>38</v>
      </c>
      <c r="AN3396" t="s">
        <v>2031</v>
      </c>
    </row>
    <row r="3397" spans="1:40" ht="15" hidden="1" thickTop="1" x14ac:dyDescent="0.35">
      <c r="A3397" t="s">
        <v>4557</v>
      </c>
      <c r="B3397" t="s">
        <v>15420</v>
      </c>
      <c r="C3397" t="s">
        <v>5198</v>
      </c>
      <c r="D3397" t="s">
        <v>15418</v>
      </c>
      <c r="E3397" t="s">
        <v>2608</v>
      </c>
      <c r="F3397">
        <v>1</v>
      </c>
      <c r="G3397" t="s">
        <v>2609</v>
      </c>
      <c r="H3397" t="s">
        <v>2577</v>
      </c>
      <c r="I3397" t="s">
        <v>2057</v>
      </c>
      <c r="J3397" t="s">
        <v>2675</v>
      </c>
      <c r="K3397" t="s">
        <v>2611</v>
      </c>
      <c r="L3397" t="s">
        <v>2058</v>
      </c>
      <c r="M3397" t="s">
        <v>2059</v>
      </c>
      <c r="N3397">
        <v>0</v>
      </c>
      <c r="O3397">
        <v>0</v>
      </c>
      <c r="P3397">
        <v>0</v>
      </c>
      <c r="Q3397">
        <v>24480</v>
      </c>
      <c r="R3397">
        <v>0</v>
      </c>
      <c r="S3397">
        <v>0</v>
      </c>
      <c r="T3397">
        <v>0</v>
      </c>
      <c r="U3397">
        <v>0</v>
      </c>
      <c r="V3397">
        <v>0</v>
      </c>
      <c r="W3397">
        <v>0</v>
      </c>
      <c r="X3397">
        <v>0</v>
      </c>
      <c r="Y3397">
        <v>0</v>
      </c>
      <c r="Z3397">
        <v>0</v>
      </c>
      <c r="AA3397">
        <v>0</v>
      </c>
      <c r="AB3397">
        <v>0</v>
      </c>
      <c r="AC3397">
        <v>0</v>
      </c>
      <c r="AD3397">
        <v>0</v>
      </c>
      <c r="AE3397">
        <v>0</v>
      </c>
      <c r="AF3397">
        <v>0</v>
      </c>
      <c r="AG3397" t="s">
        <v>15421</v>
      </c>
      <c r="AH3397" s="21" t="str">
        <f t="shared" si="104"/>
        <v>YT21</v>
      </c>
      <c r="AI3397" s="21">
        <v>345.36</v>
      </c>
      <c r="AJ3397" s="21">
        <f t="shared" si="105"/>
        <v>100</v>
      </c>
      <c r="AK3397" s="21" t="s">
        <v>2060</v>
      </c>
      <c r="AL3397" t="s">
        <v>2581</v>
      </c>
      <c r="AM3397" s="26" t="s">
        <v>38</v>
      </c>
      <c r="AN3397" t="s">
        <v>2031</v>
      </c>
    </row>
    <row r="3398" spans="1:40" ht="15" hidden="1" thickTop="1" x14ac:dyDescent="0.35">
      <c r="A3398" t="s">
        <v>4561</v>
      </c>
      <c r="B3398" t="s">
        <v>15422</v>
      </c>
      <c r="C3398" t="s">
        <v>3011</v>
      </c>
      <c r="D3398" t="s">
        <v>15423</v>
      </c>
      <c r="E3398" t="s">
        <v>3013</v>
      </c>
      <c r="F3398">
        <v>1</v>
      </c>
      <c r="G3398" t="s">
        <v>2600</v>
      </c>
      <c r="H3398" t="s">
        <v>2577</v>
      </c>
      <c r="I3398" t="s">
        <v>2076</v>
      </c>
      <c r="J3398" t="s">
        <v>2741</v>
      </c>
      <c r="K3398" t="s">
        <v>2742</v>
      </c>
      <c r="L3398" t="s">
        <v>2058</v>
      </c>
      <c r="M3398" t="s">
        <v>2170</v>
      </c>
      <c r="N3398">
        <v>4</v>
      </c>
      <c r="O3398">
        <v>149</v>
      </c>
      <c r="P3398">
        <v>0.97</v>
      </c>
      <c r="Q3398">
        <v>15300</v>
      </c>
      <c r="R3398">
        <v>2</v>
      </c>
      <c r="S3398">
        <v>66</v>
      </c>
      <c r="T3398">
        <v>0.43</v>
      </c>
      <c r="U3398">
        <v>2</v>
      </c>
      <c r="V3398">
        <v>83</v>
      </c>
      <c r="W3398">
        <v>0.54</v>
      </c>
      <c r="X3398">
        <v>0</v>
      </c>
      <c r="Y3398">
        <v>0</v>
      </c>
      <c r="Z3398">
        <v>0</v>
      </c>
      <c r="AA3398">
        <v>0</v>
      </c>
      <c r="AB3398">
        <v>0</v>
      </c>
      <c r="AC3398">
        <v>0</v>
      </c>
      <c r="AD3398">
        <v>0</v>
      </c>
      <c r="AE3398">
        <v>0</v>
      </c>
      <c r="AF3398">
        <v>0</v>
      </c>
      <c r="AG3398" t="s">
        <v>15424</v>
      </c>
      <c r="AH3398" s="21" t="str">
        <f t="shared" si="104"/>
        <v>YR25</v>
      </c>
      <c r="AI3398" s="21">
        <v>216</v>
      </c>
      <c r="AJ3398" s="21">
        <f t="shared" si="105"/>
        <v>99.026143790849673</v>
      </c>
      <c r="AK3398" s="21" t="s">
        <v>2063</v>
      </c>
      <c r="AL3398" t="s">
        <v>2551</v>
      </c>
      <c r="AM3398" s="26" t="s">
        <v>38</v>
      </c>
      <c r="AN3398" t="s">
        <v>2031</v>
      </c>
    </row>
    <row r="3399" spans="1:40" ht="15" hidden="1" thickTop="1" x14ac:dyDescent="0.35">
      <c r="A3399" t="s">
        <v>4565</v>
      </c>
      <c r="B3399" t="s">
        <v>15425</v>
      </c>
      <c r="C3399" t="s">
        <v>4221</v>
      </c>
      <c r="D3399" t="s">
        <v>15426</v>
      </c>
      <c r="E3399" t="s">
        <v>4223</v>
      </c>
      <c r="F3399">
        <v>1</v>
      </c>
      <c r="G3399" t="s">
        <v>2682</v>
      </c>
      <c r="H3399" t="s">
        <v>2620</v>
      </c>
      <c r="I3399" t="s">
        <v>2076</v>
      </c>
      <c r="J3399" t="s">
        <v>4224</v>
      </c>
      <c r="K3399" t="s">
        <v>2684</v>
      </c>
      <c r="L3399" t="s">
        <v>2058</v>
      </c>
      <c r="M3399" t="s">
        <v>2170</v>
      </c>
      <c r="N3399">
        <v>2</v>
      </c>
      <c r="O3399">
        <v>62</v>
      </c>
      <c r="P3399">
        <v>0.41</v>
      </c>
      <c r="Q3399">
        <v>15300</v>
      </c>
      <c r="R3399">
        <v>2</v>
      </c>
      <c r="S3399">
        <v>62</v>
      </c>
      <c r="T3399">
        <v>0.41</v>
      </c>
      <c r="U3399">
        <v>0</v>
      </c>
      <c r="V3399">
        <v>0</v>
      </c>
      <c r="W3399">
        <v>0</v>
      </c>
      <c r="X3399">
        <v>0</v>
      </c>
      <c r="Y3399">
        <v>0</v>
      </c>
      <c r="Z3399">
        <v>0</v>
      </c>
      <c r="AA3399">
        <v>0</v>
      </c>
      <c r="AB3399">
        <v>0</v>
      </c>
      <c r="AC3399">
        <v>0</v>
      </c>
      <c r="AD3399">
        <v>0</v>
      </c>
      <c r="AE3399">
        <v>0</v>
      </c>
      <c r="AF3399">
        <v>0</v>
      </c>
      <c r="AG3399" t="s">
        <v>15427</v>
      </c>
      <c r="AH3399" s="21" t="str">
        <f t="shared" ref="AH3399:AH3462" si="106">LEFT(AG3399,4)</f>
        <v>YR25</v>
      </c>
      <c r="AI3399" s="21">
        <v>216</v>
      </c>
      <c r="AJ3399" s="21">
        <f t="shared" ref="AJ3399:AJ3462" si="107">100-(O3399/Q3399*100)</f>
        <v>99.59477124183006</v>
      </c>
      <c r="AK3399" s="21" t="s">
        <v>2060</v>
      </c>
      <c r="AL3399" t="s">
        <v>3177</v>
      </c>
      <c r="AM3399" s="26" t="s">
        <v>38</v>
      </c>
      <c r="AN3399" t="s">
        <v>2031</v>
      </c>
    </row>
    <row r="3400" spans="1:40" ht="15" hidden="1" thickTop="1" x14ac:dyDescent="0.35">
      <c r="A3400" t="s">
        <v>4570</v>
      </c>
      <c r="B3400" t="s">
        <v>15428</v>
      </c>
      <c r="C3400" t="s">
        <v>7888</v>
      </c>
      <c r="D3400" t="s">
        <v>15429</v>
      </c>
      <c r="E3400" t="s">
        <v>2667</v>
      </c>
      <c r="F3400">
        <v>1</v>
      </c>
      <c r="G3400" t="s">
        <v>2509</v>
      </c>
      <c r="H3400" t="s">
        <v>2510</v>
      </c>
      <c r="I3400" t="s">
        <v>2076</v>
      </c>
      <c r="J3400" t="s">
        <v>2794</v>
      </c>
      <c r="K3400" t="s">
        <v>2669</v>
      </c>
      <c r="L3400" t="s">
        <v>2058</v>
      </c>
      <c r="M3400" t="s">
        <v>2170</v>
      </c>
      <c r="N3400">
        <v>12</v>
      </c>
      <c r="O3400">
        <v>412</v>
      </c>
      <c r="P3400">
        <v>2.69</v>
      </c>
      <c r="Q3400">
        <v>15300</v>
      </c>
      <c r="R3400">
        <v>6</v>
      </c>
      <c r="S3400">
        <v>203</v>
      </c>
      <c r="T3400">
        <v>1.33</v>
      </c>
      <c r="U3400">
        <v>5</v>
      </c>
      <c r="V3400">
        <v>176</v>
      </c>
      <c r="W3400">
        <v>1.1499999999999999</v>
      </c>
      <c r="X3400">
        <v>0</v>
      </c>
      <c r="Y3400">
        <v>0</v>
      </c>
      <c r="Z3400">
        <v>0</v>
      </c>
      <c r="AA3400">
        <v>1</v>
      </c>
      <c r="AB3400">
        <v>33</v>
      </c>
      <c r="AC3400">
        <v>0.22</v>
      </c>
      <c r="AD3400">
        <v>0</v>
      </c>
      <c r="AE3400">
        <v>0</v>
      </c>
      <c r="AF3400">
        <v>0</v>
      </c>
      <c r="AG3400" t="s">
        <v>15430</v>
      </c>
      <c r="AH3400" s="21" t="str">
        <f t="shared" si="106"/>
        <v>YR25</v>
      </c>
      <c r="AI3400" s="21">
        <v>216</v>
      </c>
      <c r="AJ3400" s="21">
        <f t="shared" si="107"/>
        <v>97.307189542483655</v>
      </c>
      <c r="AK3400" s="21" t="s">
        <v>2063</v>
      </c>
      <c r="AL3400" t="s">
        <v>2515</v>
      </c>
      <c r="AM3400" s="26" t="s">
        <v>38</v>
      </c>
      <c r="AN3400" t="s">
        <v>2030</v>
      </c>
    </row>
    <row r="3401" spans="1:40" ht="15" hidden="1" thickTop="1" x14ac:dyDescent="0.35">
      <c r="A3401" t="s">
        <v>4574</v>
      </c>
      <c r="B3401" t="s">
        <v>15431</v>
      </c>
      <c r="C3401" t="s">
        <v>2573</v>
      </c>
      <c r="D3401" t="s">
        <v>15432</v>
      </c>
      <c r="E3401" t="s">
        <v>2857</v>
      </c>
      <c r="F3401">
        <v>1</v>
      </c>
      <c r="G3401" t="s">
        <v>2576</v>
      </c>
      <c r="H3401" t="s">
        <v>2577</v>
      </c>
      <c r="I3401" t="s">
        <v>2076</v>
      </c>
      <c r="J3401" t="s">
        <v>2578</v>
      </c>
      <c r="K3401" t="s">
        <v>2579</v>
      </c>
      <c r="L3401" t="s">
        <v>2058</v>
      </c>
      <c r="M3401" t="s">
        <v>2059</v>
      </c>
      <c r="N3401">
        <v>1</v>
      </c>
      <c r="O3401">
        <v>45</v>
      </c>
      <c r="P3401">
        <v>0.18</v>
      </c>
      <c r="Q3401">
        <v>24480</v>
      </c>
      <c r="R3401">
        <v>0</v>
      </c>
      <c r="S3401">
        <v>0</v>
      </c>
      <c r="T3401">
        <v>0</v>
      </c>
      <c r="U3401">
        <v>1</v>
      </c>
      <c r="V3401">
        <v>45</v>
      </c>
      <c r="W3401">
        <v>0.18</v>
      </c>
      <c r="X3401">
        <v>0</v>
      </c>
      <c r="Y3401">
        <v>0</v>
      </c>
      <c r="Z3401">
        <v>0</v>
      </c>
      <c r="AA3401">
        <v>0</v>
      </c>
      <c r="AB3401">
        <v>0</v>
      </c>
      <c r="AC3401">
        <v>0</v>
      </c>
      <c r="AD3401">
        <v>0</v>
      </c>
      <c r="AE3401">
        <v>0</v>
      </c>
      <c r="AF3401">
        <v>0</v>
      </c>
      <c r="AG3401" t="s">
        <v>15433</v>
      </c>
      <c r="AH3401" s="21" t="str">
        <f t="shared" si="106"/>
        <v>YR25</v>
      </c>
      <c r="AI3401" s="21">
        <v>345.36</v>
      </c>
      <c r="AJ3401" s="21">
        <f t="shared" si="107"/>
        <v>99.816176470588232</v>
      </c>
      <c r="AK3401" s="21" t="s">
        <v>2060</v>
      </c>
      <c r="AL3401" t="s">
        <v>2581</v>
      </c>
      <c r="AM3401" s="26" t="s">
        <v>38</v>
      </c>
      <c r="AN3401" t="s">
        <v>2032</v>
      </c>
    </row>
    <row r="3402" spans="1:40" ht="15" hidden="1" thickTop="1" x14ac:dyDescent="0.35">
      <c r="A3402" t="s">
        <v>4578</v>
      </c>
      <c r="B3402" t="s">
        <v>15434</v>
      </c>
      <c r="C3402" t="s">
        <v>3351</v>
      </c>
      <c r="D3402" t="s">
        <v>15435</v>
      </c>
      <c r="E3402" t="s">
        <v>2681</v>
      </c>
      <c r="F3402">
        <v>1</v>
      </c>
      <c r="G3402" t="s">
        <v>2682</v>
      </c>
      <c r="H3402" t="s">
        <v>2620</v>
      </c>
      <c r="I3402" t="s">
        <v>2057</v>
      </c>
      <c r="J3402" t="s">
        <v>2683</v>
      </c>
      <c r="K3402" t="s">
        <v>2684</v>
      </c>
      <c r="L3402" t="s">
        <v>2058</v>
      </c>
      <c r="M3402" t="s">
        <v>2310</v>
      </c>
      <c r="N3402">
        <v>2</v>
      </c>
      <c r="O3402">
        <v>64</v>
      </c>
      <c r="P3402">
        <v>0.39</v>
      </c>
      <c r="Q3402">
        <v>16320</v>
      </c>
      <c r="R3402">
        <v>0</v>
      </c>
      <c r="S3402">
        <v>0</v>
      </c>
      <c r="T3402">
        <v>0</v>
      </c>
      <c r="U3402">
        <v>1</v>
      </c>
      <c r="V3402">
        <v>37</v>
      </c>
      <c r="W3402">
        <v>0.23</v>
      </c>
      <c r="X3402">
        <v>0</v>
      </c>
      <c r="Y3402">
        <v>0</v>
      </c>
      <c r="Z3402">
        <v>0</v>
      </c>
      <c r="AA3402">
        <v>1</v>
      </c>
      <c r="AB3402">
        <v>27</v>
      </c>
      <c r="AC3402">
        <v>0.17</v>
      </c>
      <c r="AD3402">
        <v>0</v>
      </c>
      <c r="AE3402">
        <v>0</v>
      </c>
      <c r="AF3402">
        <v>0</v>
      </c>
      <c r="AG3402" t="s">
        <v>15436</v>
      </c>
      <c r="AH3402" s="21" t="str">
        <f t="shared" si="106"/>
        <v>YT21</v>
      </c>
      <c r="AI3402" s="21">
        <v>230.39999999999998</v>
      </c>
      <c r="AJ3402" s="21">
        <f t="shared" si="107"/>
        <v>99.607843137254903</v>
      </c>
      <c r="AK3402" s="21" t="s">
        <v>2060</v>
      </c>
      <c r="AL3402" t="s">
        <v>2686</v>
      </c>
      <c r="AM3402" s="26" t="s">
        <v>38</v>
      </c>
      <c r="AN3402" t="s">
        <v>2030</v>
      </c>
    </row>
    <row r="3403" spans="1:40" ht="15" hidden="1" thickTop="1" x14ac:dyDescent="0.35">
      <c r="A3403" t="s">
        <v>4583</v>
      </c>
      <c r="B3403" t="s">
        <v>15437</v>
      </c>
      <c r="C3403" t="s">
        <v>2709</v>
      </c>
      <c r="D3403" t="s">
        <v>15438</v>
      </c>
      <c r="E3403" t="s">
        <v>2545</v>
      </c>
      <c r="F3403">
        <v>1</v>
      </c>
      <c r="G3403" t="s">
        <v>2546</v>
      </c>
      <c r="H3403" t="s">
        <v>2510</v>
      </c>
      <c r="I3403" t="s">
        <v>2057</v>
      </c>
      <c r="J3403" t="s">
        <v>2547</v>
      </c>
      <c r="K3403" t="s">
        <v>2548</v>
      </c>
      <c r="L3403" t="s">
        <v>2058</v>
      </c>
      <c r="M3403" t="s">
        <v>5179</v>
      </c>
      <c r="N3403">
        <v>3</v>
      </c>
      <c r="O3403">
        <v>127</v>
      </c>
      <c r="P3403">
        <v>0.69</v>
      </c>
      <c r="Q3403">
        <v>18360</v>
      </c>
      <c r="R3403">
        <v>1</v>
      </c>
      <c r="S3403">
        <v>45</v>
      </c>
      <c r="T3403">
        <v>0.25</v>
      </c>
      <c r="U3403">
        <v>2</v>
      </c>
      <c r="V3403">
        <v>82</v>
      </c>
      <c r="W3403">
        <v>0.45</v>
      </c>
      <c r="X3403">
        <v>0</v>
      </c>
      <c r="Y3403">
        <v>0</v>
      </c>
      <c r="Z3403">
        <v>0</v>
      </c>
      <c r="AA3403">
        <v>0</v>
      </c>
      <c r="AB3403">
        <v>0</v>
      </c>
      <c r="AC3403">
        <v>0</v>
      </c>
      <c r="AD3403">
        <v>0</v>
      </c>
      <c r="AE3403">
        <v>0</v>
      </c>
      <c r="AF3403">
        <v>0</v>
      </c>
      <c r="AG3403" t="s">
        <v>15439</v>
      </c>
      <c r="AH3403" s="21" t="str">
        <f t="shared" si="106"/>
        <v>YT21</v>
      </c>
      <c r="AI3403" s="21">
        <v>258.95999999999998</v>
      </c>
      <c r="AJ3403" s="21">
        <f t="shared" si="107"/>
        <v>99.308278867102402</v>
      </c>
      <c r="AK3403" s="21" t="s">
        <v>2060</v>
      </c>
      <c r="AL3403" t="s">
        <v>2551</v>
      </c>
      <c r="AM3403" s="26" t="s">
        <v>38</v>
      </c>
      <c r="AN3403" t="s">
        <v>2031</v>
      </c>
    </row>
    <row r="3404" spans="1:40" ht="15" hidden="1" thickTop="1" x14ac:dyDescent="0.35">
      <c r="A3404" t="s">
        <v>4588</v>
      </c>
      <c r="B3404" t="s">
        <v>15440</v>
      </c>
      <c r="C3404" t="s">
        <v>3056</v>
      </c>
      <c r="D3404" t="s">
        <v>15441</v>
      </c>
      <c r="E3404" t="s">
        <v>3058</v>
      </c>
      <c r="F3404">
        <v>1</v>
      </c>
      <c r="G3404" t="s">
        <v>2546</v>
      </c>
      <c r="H3404" t="s">
        <v>2510</v>
      </c>
      <c r="I3404" t="s">
        <v>2057</v>
      </c>
      <c r="J3404" t="s">
        <v>3059</v>
      </c>
      <c r="K3404" t="s">
        <v>3007</v>
      </c>
      <c r="L3404" t="s">
        <v>2058</v>
      </c>
      <c r="M3404" t="s">
        <v>2059</v>
      </c>
      <c r="N3404">
        <v>12</v>
      </c>
      <c r="O3404">
        <v>266</v>
      </c>
      <c r="P3404">
        <v>1.0900000000000001</v>
      </c>
      <c r="Q3404">
        <v>24480</v>
      </c>
      <c r="R3404">
        <v>4</v>
      </c>
      <c r="S3404">
        <v>63</v>
      </c>
      <c r="T3404">
        <v>0.26</v>
      </c>
      <c r="U3404">
        <v>8</v>
      </c>
      <c r="V3404">
        <v>203</v>
      </c>
      <c r="W3404">
        <v>0.83</v>
      </c>
      <c r="X3404">
        <v>0</v>
      </c>
      <c r="Y3404">
        <v>0</v>
      </c>
      <c r="Z3404">
        <v>0</v>
      </c>
      <c r="AA3404">
        <v>0</v>
      </c>
      <c r="AB3404">
        <v>0</v>
      </c>
      <c r="AC3404">
        <v>0</v>
      </c>
      <c r="AD3404">
        <v>0</v>
      </c>
      <c r="AE3404">
        <v>0</v>
      </c>
      <c r="AF3404">
        <v>0</v>
      </c>
      <c r="AG3404" t="s">
        <v>15442</v>
      </c>
      <c r="AH3404" s="21" t="str">
        <f t="shared" si="106"/>
        <v>YT21</v>
      </c>
      <c r="AI3404" s="21">
        <v>345.36</v>
      </c>
      <c r="AJ3404" s="21">
        <f t="shared" si="107"/>
        <v>98.91339869281046</v>
      </c>
      <c r="AK3404" s="21" t="s">
        <v>2063</v>
      </c>
      <c r="AL3404" t="s">
        <v>2551</v>
      </c>
      <c r="AM3404" s="26" t="s">
        <v>38</v>
      </c>
      <c r="AN3404" t="s">
        <v>2030</v>
      </c>
    </row>
    <row r="3405" spans="1:40" ht="15" hidden="1" thickTop="1" x14ac:dyDescent="0.35">
      <c r="A3405" t="s">
        <v>4592</v>
      </c>
      <c r="B3405" t="s">
        <v>15443</v>
      </c>
      <c r="C3405" t="s">
        <v>3351</v>
      </c>
      <c r="D3405" t="s">
        <v>15444</v>
      </c>
      <c r="E3405" t="s">
        <v>2681</v>
      </c>
      <c r="F3405">
        <v>3</v>
      </c>
      <c r="G3405" t="s">
        <v>2682</v>
      </c>
      <c r="H3405" t="s">
        <v>2620</v>
      </c>
      <c r="I3405" t="s">
        <v>2057</v>
      </c>
      <c r="J3405" t="s">
        <v>2683</v>
      </c>
      <c r="K3405" t="s">
        <v>2684</v>
      </c>
      <c r="L3405" t="s">
        <v>2058</v>
      </c>
      <c r="M3405" t="s">
        <v>2059</v>
      </c>
      <c r="N3405">
        <v>4</v>
      </c>
      <c r="O3405">
        <v>228</v>
      </c>
      <c r="P3405">
        <v>0.93</v>
      </c>
      <c r="Q3405">
        <v>24480</v>
      </c>
      <c r="R3405">
        <v>4</v>
      </c>
      <c r="S3405">
        <v>228</v>
      </c>
      <c r="T3405">
        <v>0.93</v>
      </c>
      <c r="U3405">
        <v>0</v>
      </c>
      <c r="V3405">
        <v>0</v>
      </c>
      <c r="W3405">
        <v>0</v>
      </c>
      <c r="X3405">
        <v>0</v>
      </c>
      <c r="Y3405">
        <v>0</v>
      </c>
      <c r="Z3405">
        <v>0</v>
      </c>
      <c r="AA3405">
        <v>0</v>
      </c>
      <c r="AB3405">
        <v>0</v>
      </c>
      <c r="AC3405">
        <v>0</v>
      </c>
      <c r="AD3405">
        <v>0</v>
      </c>
      <c r="AE3405">
        <v>0</v>
      </c>
      <c r="AF3405">
        <v>0</v>
      </c>
      <c r="AG3405" t="s">
        <v>15445</v>
      </c>
      <c r="AH3405" s="21" t="str">
        <f t="shared" si="106"/>
        <v>YT21</v>
      </c>
      <c r="AI3405" s="21">
        <v>345.36</v>
      </c>
      <c r="AJ3405" s="21">
        <f t="shared" si="107"/>
        <v>99.068627450980387</v>
      </c>
      <c r="AK3405" s="21" t="s">
        <v>2063</v>
      </c>
      <c r="AL3405" t="s">
        <v>2686</v>
      </c>
      <c r="AM3405" s="26" t="s">
        <v>38</v>
      </c>
      <c r="AN3405" t="s">
        <v>2029</v>
      </c>
    </row>
    <row r="3406" spans="1:40" ht="15" hidden="1" thickTop="1" x14ac:dyDescent="0.35">
      <c r="A3406" t="s">
        <v>4597</v>
      </c>
      <c r="B3406" t="s">
        <v>15446</v>
      </c>
      <c r="C3406" t="s">
        <v>3672</v>
      </c>
      <c r="D3406" t="s">
        <v>15447</v>
      </c>
      <c r="E3406" t="s">
        <v>2825</v>
      </c>
      <c r="F3406">
        <v>1</v>
      </c>
      <c r="G3406" t="s">
        <v>2816</v>
      </c>
      <c r="H3406" t="s">
        <v>2620</v>
      </c>
      <c r="I3406" t="s">
        <v>2057</v>
      </c>
      <c r="J3406" t="s">
        <v>3674</v>
      </c>
      <c r="K3406" t="s">
        <v>2827</v>
      </c>
      <c r="L3406" t="s">
        <v>2058</v>
      </c>
      <c r="M3406" t="s">
        <v>2059</v>
      </c>
      <c r="N3406">
        <v>3</v>
      </c>
      <c r="O3406">
        <v>153</v>
      </c>
      <c r="P3406">
        <v>0.63</v>
      </c>
      <c r="Q3406">
        <v>24480</v>
      </c>
      <c r="R3406">
        <v>1</v>
      </c>
      <c r="S3406">
        <v>46</v>
      </c>
      <c r="T3406">
        <v>0.19</v>
      </c>
      <c r="U3406">
        <v>1</v>
      </c>
      <c r="V3406">
        <v>66</v>
      </c>
      <c r="W3406">
        <v>0.27</v>
      </c>
      <c r="X3406">
        <v>0</v>
      </c>
      <c r="Y3406">
        <v>0</v>
      </c>
      <c r="Z3406">
        <v>0</v>
      </c>
      <c r="AA3406">
        <v>1</v>
      </c>
      <c r="AB3406">
        <v>41</v>
      </c>
      <c r="AC3406">
        <v>0.17</v>
      </c>
      <c r="AD3406">
        <v>0</v>
      </c>
      <c r="AE3406">
        <v>0</v>
      </c>
      <c r="AF3406">
        <v>0</v>
      </c>
      <c r="AG3406" t="s">
        <v>15448</v>
      </c>
      <c r="AH3406" s="21" t="str">
        <f t="shared" si="106"/>
        <v>YT21</v>
      </c>
      <c r="AI3406" s="21">
        <v>345.36</v>
      </c>
      <c r="AJ3406" s="21">
        <f t="shared" si="107"/>
        <v>99.375</v>
      </c>
      <c r="AK3406" s="21" t="s">
        <v>2060</v>
      </c>
      <c r="AL3406" t="s">
        <v>2829</v>
      </c>
      <c r="AM3406" s="26" t="s">
        <v>38</v>
      </c>
      <c r="AN3406" t="s">
        <v>2030</v>
      </c>
    </row>
    <row r="3407" spans="1:40" ht="15" hidden="1" thickTop="1" x14ac:dyDescent="0.35">
      <c r="A3407" t="s">
        <v>4601</v>
      </c>
      <c r="B3407" t="s">
        <v>15449</v>
      </c>
      <c r="C3407" t="s">
        <v>3166</v>
      </c>
      <c r="D3407" t="s">
        <v>3168</v>
      </c>
      <c r="E3407" t="s">
        <v>2667</v>
      </c>
      <c r="F3407">
        <v>1</v>
      </c>
      <c r="G3407" t="s">
        <v>2509</v>
      </c>
      <c r="H3407" t="s">
        <v>2510</v>
      </c>
      <c r="I3407" t="s">
        <v>2076</v>
      </c>
      <c r="J3407" t="s">
        <v>3168</v>
      </c>
      <c r="K3407" t="s">
        <v>2669</v>
      </c>
      <c r="L3407" t="s">
        <v>2058</v>
      </c>
      <c r="M3407" t="s">
        <v>2059</v>
      </c>
      <c r="N3407">
        <v>2</v>
      </c>
      <c r="O3407">
        <v>45</v>
      </c>
      <c r="P3407">
        <v>0.18</v>
      </c>
      <c r="Q3407">
        <v>24480</v>
      </c>
      <c r="R3407">
        <v>1</v>
      </c>
      <c r="S3407">
        <v>16</v>
      </c>
      <c r="T3407">
        <v>7.0000000000000007E-2</v>
      </c>
      <c r="U3407">
        <v>1</v>
      </c>
      <c r="V3407">
        <v>29</v>
      </c>
      <c r="W3407">
        <v>0.12</v>
      </c>
      <c r="X3407">
        <v>0</v>
      </c>
      <c r="Y3407">
        <v>0</v>
      </c>
      <c r="Z3407">
        <v>0</v>
      </c>
      <c r="AA3407">
        <v>0</v>
      </c>
      <c r="AB3407">
        <v>0</v>
      </c>
      <c r="AC3407">
        <v>0</v>
      </c>
      <c r="AD3407">
        <v>0</v>
      </c>
      <c r="AE3407">
        <v>0</v>
      </c>
      <c r="AF3407">
        <v>0</v>
      </c>
      <c r="AG3407" t="s">
        <v>15450</v>
      </c>
      <c r="AH3407" s="21" t="str">
        <f t="shared" si="106"/>
        <v>YO52</v>
      </c>
      <c r="AI3407" s="21">
        <v>345.36</v>
      </c>
      <c r="AJ3407" s="21">
        <f t="shared" si="107"/>
        <v>99.816176470588232</v>
      </c>
      <c r="AK3407" s="21" t="s">
        <v>2060</v>
      </c>
      <c r="AL3407" t="s">
        <v>2515</v>
      </c>
      <c r="AM3407" s="26" t="s">
        <v>38</v>
      </c>
      <c r="AN3407" t="s">
        <v>2031</v>
      </c>
    </row>
    <row r="3408" spans="1:40" ht="15" hidden="1" thickTop="1" x14ac:dyDescent="0.35">
      <c r="A3408" t="s">
        <v>4605</v>
      </c>
      <c r="B3408" t="s">
        <v>2158</v>
      </c>
      <c r="C3408" t="s">
        <v>117</v>
      </c>
      <c r="D3408" t="s">
        <v>2159</v>
      </c>
      <c r="E3408" t="s">
        <v>560</v>
      </c>
      <c r="F3408">
        <v>1</v>
      </c>
      <c r="G3408" t="s">
        <v>2055</v>
      </c>
      <c r="H3408" t="s">
        <v>2056</v>
      </c>
      <c r="I3408" t="s">
        <v>2057</v>
      </c>
      <c r="J3408" t="s">
        <v>67</v>
      </c>
      <c r="K3408" t="s">
        <v>68</v>
      </c>
      <c r="L3408" t="s">
        <v>2058</v>
      </c>
      <c r="M3408" t="s">
        <v>2059</v>
      </c>
      <c r="N3408">
        <v>7</v>
      </c>
      <c r="O3408">
        <v>373</v>
      </c>
      <c r="P3408">
        <v>1.52</v>
      </c>
      <c r="Q3408">
        <v>24480</v>
      </c>
      <c r="R3408">
        <v>6</v>
      </c>
      <c r="S3408">
        <v>284</v>
      </c>
      <c r="T3408">
        <v>1.1599999999999999</v>
      </c>
      <c r="U3408">
        <v>0</v>
      </c>
      <c r="V3408">
        <v>0</v>
      </c>
      <c r="W3408">
        <v>0</v>
      </c>
      <c r="X3408">
        <v>1</v>
      </c>
      <c r="Y3408">
        <v>89</v>
      </c>
      <c r="Z3408">
        <v>0.36</v>
      </c>
      <c r="AA3408">
        <v>0</v>
      </c>
      <c r="AB3408">
        <v>0</v>
      </c>
      <c r="AC3408">
        <v>0</v>
      </c>
      <c r="AD3408">
        <v>0</v>
      </c>
      <c r="AE3408">
        <v>0</v>
      </c>
      <c r="AF3408">
        <v>0</v>
      </c>
      <c r="AG3408" t="s">
        <v>438</v>
      </c>
      <c r="AH3408" s="21" t="str">
        <f t="shared" si="106"/>
        <v>YT21</v>
      </c>
      <c r="AI3408" s="21">
        <v>345.36</v>
      </c>
      <c r="AJ3408" s="21">
        <f t="shared" si="107"/>
        <v>98.476307189542482</v>
      </c>
      <c r="AK3408" s="21" t="s">
        <v>2063</v>
      </c>
      <c r="AL3408" t="s">
        <v>70</v>
      </c>
      <c r="AM3408" s="26" t="s">
        <v>38</v>
      </c>
      <c r="AN3408" t="s">
        <v>2030</v>
      </c>
    </row>
    <row r="3409" spans="1:40" ht="15" hidden="1" thickTop="1" x14ac:dyDescent="0.35">
      <c r="A3409" t="s">
        <v>4609</v>
      </c>
      <c r="B3409" t="s">
        <v>15451</v>
      </c>
      <c r="C3409" t="s">
        <v>3212</v>
      </c>
      <c r="D3409" t="s">
        <v>15452</v>
      </c>
      <c r="E3409" t="s">
        <v>43</v>
      </c>
      <c r="F3409">
        <v>3</v>
      </c>
      <c r="G3409" t="s">
        <v>2055</v>
      </c>
      <c r="H3409" t="s">
        <v>2056</v>
      </c>
      <c r="I3409" t="s">
        <v>2057</v>
      </c>
      <c r="J3409" t="s">
        <v>2999</v>
      </c>
      <c r="K3409" t="s">
        <v>42</v>
      </c>
      <c r="L3409" t="s">
        <v>2058</v>
      </c>
      <c r="M3409" t="s">
        <v>2059</v>
      </c>
      <c r="N3409">
        <v>2</v>
      </c>
      <c r="O3409">
        <v>312</v>
      </c>
      <c r="P3409">
        <v>1.27</v>
      </c>
      <c r="Q3409">
        <v>24480</v>
      </c>
      <c r="R3409">
        <v>2</v>
      </c>
      <c r="S3409">
        <v>312</v>
      </c>
      <c r="T3409">
        <v>1.27</v>
      </c>
      <c r="U3409">
        <v>0</v>
      </c>
      <c r="V3409">
        <v>0</v>
      </c>
      <c r="W3409">
        <v>0</v>
      </c>
      <c r="X3409">
        <v>0</v>
      </c>
      <c r="Y3409">
        <v>0</v>
      </c>
      <c r="Z3409">
        <v>0</v>
      </c>
      <c r="AA3409">
        <v>0</v>
      </c>
      <c r="AB3409">
        <v>0</v>
      </c>
      <c r="AC3409">
        <v>0</v>
      </c>
      <c r="AD3409">
        <v>0</v>
      </c>
      <c r="AE3409">
        <v>0</v>
      </c>
      <c r="AF3409">
        <v>0</v>
      </c>
      <c r="AG3409" t="s">
        <v>15453</v>
      </c>
      <c r="AH3409" s="21" t="str">
        <f t="shared" si="106"/>
        <v>YT21</v>
      </c>
      <c r="AI3409" s="21">
        <v>345.36</v>
      </c>
      <c r="AJ3409" s="21">
        <f t="shared" si="107"/>
        <v>98.725490196078425</v>
      </c>
      <c r="AK3409" s="21" t="s">
        <v>2063</v>
      </c>
      <c r="AL3409" t="s">
        <v>2964</v>
      </c>
      <c r="AM3409" s="26" t="s">
        <v>38</v>
      </c>
      <c r="AN3409" t="s">
        <v>2031</v>
      </c>
    </row>
    <row r="3410" spans="1:40" ht="15" hidden="1" thickTop="1" x14ac:dyDescent="0.35">
      <c r="A3410" t="s">
        <v>4613</v>
      </c>
      <c r="B3410" t="s">
        <v>15454</v>
      </c>
      <c r="C3410" t="s">
        <v>5757</v>
      </c>
      <c r="D3410" t="s">
        <v>15455</v>
      </c>
      <c r="E3410" t="s">
        <v>3005</v>
      </c>
      <c r="F3410">
        <v>2</v>
      </c>
      <c r="G3410" t="s">
        <v>2546</v>
      </c>
      <c r="H3410" t="s">
        <v>2510</v>
      </c>
      <c r="I3410" t="s">
        <v>2057</v>
      </c>
      <c r="J3410" t="s">
        <v>5759</v>
      </c>
      <c r="K3410" t="s">
        <v>2548</v>
      </c>
      <c r="L3410" t="s">
        <v>2058</v>
      </c>
      <c r="M3410" t="s">
        <v>2059</v>
      </c>
      <c r="N3410">
        <v>2</v>
      </c>
      <c r="O3410">
        <v>126</v>
      </c>
      <c r="P3410">
        <v>0.51</v>
      </c>
      <c r="Q3410">
        <v>24480</v>
      </c>
      <c r="R3410">
        <v>1</v>
      </c>
      <c r="S3410">
        <v>35</v>
      </c>
      <c r="T3410">
        <v>0.14000000000000001</v>
      </c>
      <c r="U3410">
        <v>1</v>
      </c>
      <c r="V3410">
        <v>91</v>
      </c>
      <c r="W3410">
        <v>0.37</v>
      </c>
      <c r="X3410">
        <v>0</v>
      </c>
      <c r="Y3410">
        <v>0</v>
      </c>
      <c r="Z3410">
        <v>0</v>
      </c>
      <c r="AA3410">
        <v>0</v>
      </c>
      <c r="AB3410">
        <v>0</v>
      </c>
      <c r="AC3410">
        <v>0</v>
      </c>
      <c r="AD3410">
        <v>0</v>
      </c>
      <c r="AE3410">
        <v>0</v>
      </c>
      <c r="AF3410">
        <v>0</v>
      </c>
      <c r="AG3410" t="s">
        <v>15456</v>
      </c>
      <c r="AH3410" s="21" t="str">
        <f t="shared" si="106"/>
        <v>YT21</v>
      </c>
      <c r="AI3410" s="21">
        <v>345.36</v>
      </c>
      <c r="AJ3410" s="21">
        <f t="shared" si="107"/>
        <v>99.485294117647058</v>
      </c>
      <c r="AK3410" s="21" t="s">
        <v>2060</v>
      </c>
      <c r="AL3410" t="s">
        <v>2551</v>
      </c>
      <c r="AM3410" s="26" t="s">
        <v>38</v>
      </c>
      <c r="AN3410" t="s">
        <v>2031</v>
      </c>
    </row>
    <row r="3411" spans="1:40" ht="15" hidden="1" thickTop="1" x14ac:dyDescent="0.35">
      <c r="A3411" t="s">
        <v>4618</v>
      </c>
      <c r="B3411" t="s">
        <v>15457</v>
      </c>
      <c r="C3411" t="s">
        <v>5817</v>
      </c>
      <c r="D3411" t="s">
        <v>15458</v>
      </c>
      <c r="E3411" t="s">
        <v>2508</v>
      </c>
      <c r="F3411">
        <v>2</v>
      </c>
      <c r="G3411" t="s">
        <v>2509</v>
      </c>
      <c r="H3411" t="s">
        <v>2510</v>
      </c>
      <c r="I3411" t="s">
        <v>2057</v>
      </c>
      <c r="J3411" t="s">
        <v>2512</v>
      </c>
      <c r="K3411" t="s">
        <v>2513</v>
      </c>
      <c r="L3411" t="s">
        <v>2058</v>
      </c>
      <c r="M3411" t="s">
        <v>2059</v>
      </c>
      <c r="N3411">
        <v>1</v>
      </c>
      <c r="O3411">
        <v>51</v>
      </c>
      <c r="P3411">
        <v>0.21</v>
      </c>
      <c r="Q3411">
        <v>24480</v>
      </c>
      <c r="R3411">
        <v>0</v>
      </c>
      <c r="S3411">
        <v>0</v>
      </c>
      <c r="T3411">
        <v>0</v>
      </c>
      <c r="U3411">
        <v>0</v>
      </c>
      <c r="V3411">
        <v>0</v>
      </c>
      <c r="W3411">
        <v>0</v>
      </c>
      <c r="X3411">
        <v>0</v>
      </c>
      <c r="Y3411">
        <v>0</v>
      </c>
      <c r="Z3411">
        <v>0</v>
      </c>
      <c r="AA3411">
        <v>1</v>
      </c>
      <c r="AB3411">
        <v>51</v>
      </c>
      <c r="AC3411">
        <v>0.21</v>
      </c>
      <c r="AD3411">
        <v>0</v>
      </c>
      <c r="AE3411">
        <v>0</v>
      </c>
      <c r="AF3411">
        <v>0</v>
      </c>
      <c r="AG3411" t="s">
        <v>15459</v>
      </c>
      <c r="AH3411" s="21" t="str">
        <f t="shared" si="106"/>
        <v>YT21</v>
      </c>
      <c r="AI3411" s="21">
        <v>345.36</v>
      </c>
      <c r="AJ3411" s="21">
        <f t="shared" si="107"/>
        <v>99.791666666666671</v>
      </c>
      <c r="AK3411" s="21" t="s">
        <v>2060</v>
      </c>
      <c r="AL3411" t="s">
        <v>2515</v>
      </c>
      <c r="AM3411" s="26" t="s">
        <v>38</v>
      </c>
      <c r="AN3411" t="s">
        <v>2030</v>
      </c>
    </row>
    <row r="3412" spans="1:40" ht="15" hidden="1" thickTop="1" x14ac:dyDescent="0.35">
      <c r="A3412" t="s">
        <v>4622</v>
      </c>
      <c r="B3412" t="s">
        <v>15460</v>
      </c>
      <c r="C3412" t="s">
        <v>4796</v>
      </c>
      <c r="D3412" t="s">
        <v>15461</v>
      </c>
      <c r="E3412" t="s">
        <v>3309</v>
      </c>
      <c r="F3412">
        <v>2</v>
      </c>
      <c r="G3412" t="s">
        <v>2509</v>
      </c>
      <c r="H3412" t="s">
        <v>2510</v>
      </c>
      <c r="I3412" t="s">
        <v>2057</v>
      </c>
      <c r="J3412" t="s">
        <v>3108</v>
      </c>
      <c r="K3412" t="s">
        <v>3109</v>
      </c>
      <c r="L3412" t="s">
        <v>2058</v>
      </c>
      <c r="M3412" t="s">
        <v>2059</v>
      </c>
      <c r="N3412">
        <v>6</v>
      </c>
      <c r="O3412">
        <v>276</v>
      </c>
      <c r="P3412">
        <v>1.1299999999999999</v>
      </c>
      <c r="Q3412">
        <v>24480</v>
      </c>
      <c r="R3412">
        <v>2</v>
      </c>
      <c r="S3412">
        <v>85</v>
      </c>
      <c r="T3412">
        <v>0.35</v>
      </c>
      <c r="U3412">
        <v>1</v>
      </c>
      <c r="V3412">
        <v>25</v>
      </c>
      <c r="W3412">
        <v>0.1</v>
      </c>
      <c r="X3412">
        <v>2</v>
      </c>
      <c r="Y3412">
        <v>88</v>
      </c>
      <c r="Z3412">
        <v>0.36</v>
      </c>
      <c r="AA3412">
        <v>1</v>
      </c>
      <c r="AB3412">
        <v>78</v>
      </c>
      <c r="AC3412">
        <v>0.32</v>
      </c>
      <c r="AD3412">
        <v>0</v>
      </c>
      <c r="AE3412">
        <v>0</v>
      </c>
      <c r="AF3412">
        <v>0</v>
      </c>
      <c r="AG3412" t="s">
        <v>15462</v>
      </c>
      <c r="AH3412" s="21" t="str">
        <f t="shared" si="106"/>
        <v>YT21</v>
      </c>
      <c r="AI3412" s="21">
        <v>345.36</v>
      </c>
      <c r="AJ3412" s="21">
        <f t="shared" si="107"/>
        <v>98.872549019607845</v>
      </c>
      <c r="AK3412" s="21" t="s">
        <v>2063</v>
      </c>
      <c r="AL3412" t="s">
        <v>2515</v>
      </c>
      <c r="AM3412" s="26" t="s">
        <v>38</v>
      </c>
      <c r="AN3412" t="s">
        <v>2030</v>
      </c>
    </row>
    <row r="3413" spans="1:40" ht="15" hidden="1" thickTop="1" x14ac:dyDescent="0.35">
      <c r="A3413" t="s">
        <v>4627</v>
      </c>
      <c r="B3413" t="s">
        <v>15463</v>
      </c>
      <c r="C3413" t="s">
        <v>3632</v>
      </c>
      <c r="D3413" t="s">
        <v>15464</v>
      </c>
      <c r="E3413" t="s">
        <v>45</v>
      </c>
      <c r="F3413">
        <v>1</v>
      </c>
      <c r="G3413" t="s">
        <v>2055</v>
      </c>
      <c r="H3413" t="s">
        <v>2056</v>
      </c>
      <c r="I3413" t="s">
        <v>2057</v>
      </c>
      <c r="J3413" t="s">
        <v>3634</v>
      </c>
      <c r="K3413" t="s">
        <v>42</v>
      </c>
      <c r="L3413" t="s">
        <v>2058</v>
      </c>
      <c r="M3413" t="s">
        <v>2059</v>
      </c>
      <c r="N3413">
        <v>4</v>
      </c>
      <c r="O3413">
        <v>174</v>
      </c>
      <c r="P3413">
        <v>0.71</v>
      </c>
      <c r="Q3413">
        <v>24480</v>
      </c>
      <c r="R3413">
        <v>1</v>
      </c>
      <c r="S3413">
        <v>48</v>
      </c>
      <c r="T3413">
        <v>0.2</v>
      </c>
      <c r="U3413">
        <v>3</v>
      </c>
      <c r="V3413">
        <v>126</v>
      </c>
      <c r="W3413">
        <v>0.51</v>
      </c>
      <c r="X3413">
        <v>0</v>
      </c>
      <c r="Y3413">
        <v>0</v>
      </c>
      <c r="Z3413">
        <v>0</v>
      </c>
      <c r="AA3413">
        <v>0</v>
      </c>
      <c r="AB3413">
        <v>0</v>
      </c>
      <c r="AC3413">
        <v>0</v>
      </c>
      <c r="AD3413">
        <v>0</v>
      </c>
      <c r="AE3413">
        <v>0</v>
      </c>
      <c r="AF3413">
        <v>0</v>
      </c>
      <c r="AG3413" t="s">
        <v>15465</v>
      </c>
      <c r="AH3413" s="21" t="str">
        <f t="shared" si="106"/>
        <v>YT21</v>
      </c>
      <c r="AI3413" s="21">
        <v>345.36</v>
      </c>
      <c r="AJ3413" s="21">
        <f t="shared" si="107"/>
        <v>99.289215686274517</v>
      </c>
      <c r="AK3413" s="21" t="s">
        <v>2060</v>
      </c>
      <c r="AL3413" t="s">
        <v>3636</v>
      </c>
      <c r="AM3413" s="26" t="s">
        <v>38</v>
      </c>
      <c r="AN3413" t="s">
        <v>2032</v>
      </c>
    </row>
    <row r="3414" spans="1:40" ht="15" hidden="1" thickTop="1" x14ac:dyDescent="0.35">
      <c r="A3414" t="s">
        <v>2157</v>
      </c>
      <c r="B3414" t="s">
        <v>15466</v>
      </c>
      <c r="C3414" t="s">
        <v>2837</v>
      </c>
      <c r="D3414" t="s">
        <v>14528</v>
      </c>
      <c r="E3414" t="s">
        <v>41</v>
      </c>
      <c r="F3414">
        <v>1</v>
      </c>
      <c r="G3414" t="s">
        <v>2055</v>
      </c>
      <c r="H3414" t="s">
        <v>2056</v>
      </c>
      <c r="I3414" t="s">
        <v>2057</v>
      </c>
      <c r="J3414" t="s">
        <v>2839</v>
      </c>
      <c r="K3414" t="s">
        <v>42</v>
      </c>
      <c r="L3414" t="s">
        <v>2058</v>
      </c>
      <c r="M3414" t="s">
        <v>2059</v>
      </c>
      <c r="N3414">
        <v>3</v>
      </c>
      <c r="O3414">
        <v>381</v>
      </c>
      <c r="P3414">
        <v>1.56</v>
      </c>
      <c r="Q3414">
        <v>24480</v>
      </c>
      <c r="R3414">
        <v>2</v>
      </c>
      <c r="S3414">
        <v>360</v>
      </c>
      <c r="T3414">
        <v>1.47</v>
      </c>
      <c r="U3414">
        <v>1</v>
      </c>
      <c r="V3414">
        <v>21</v>
      </c>
      <c r="W3414">
        <v>0.09</v>
      </c>
      <c r="X3414">
        <v>0</v>
      </c>
      <c r="Y3414">
        <v>0</v>
      </c>
      <c r="Z3414">
        <v>0</v>
      </c>
      <c r="AA3414">
        <v>0</v>
      </c>
      <c r="AB3414">
        <v>0</v>
      </c>
      <c r="AC3414">
        <v>0</v>
      </c>
      <c r="AD3414">
        <v>0</v>
      </c>
      <c r="AE3414">
        <v>0</v>
      </c>
      <c r="AF3414">
        <v>0</v>
      </c>
      <c r="AG3414" t="s">
        <v>15467</v>
      </c>
      <c r="AH3414" s="21" t="str">
        <f t="shared" si="106"/>
        <v>YT21</v>
      </c>
      <c r="AI3414" s="21">
        <v>345.36</v>
      </c>
      <c r="AJ3414" s="21">
        <f t="shared" si="107"/>
        <v>98.443627450980387</v>
      </c>
      <c r="AK3414" s="21" t="s">
        <v>2063</v>
      </c>
      <c r="AL3414" t="s">
        <v>2841</v>
      </c>
      <c r="AM3414" s="26" t="s">
        <v>38</v>
      </c>
      <c r="AN3414" t="s">
        <v>2031</v>
      </c>
    </row>
    <row r="3415" spans="1:40" ht="15" hidden="1" thickTop="1" x14ac:dyDescent="0.35">
      <c r="A3415" t="s">
        <v>4632</v>
      </c>
      <c r="B3415" t="s">
        <v>15468</v>
      </c>
      <c r="C3415" t="s">
        <v>3166</v>
      </c>
      <c r="D3415" t="s">
        <v>3168</v>
      </c>
      <c r="E3415" t="s">
        <v>2667</v>
      </c>
      <c r="F3415">
        <v>1</v>
      </c>
      <c r="G3415" t="s">
        <v>2509</v>
      </c>
      <c r="H3415" t="s">
        <v>2510</v>
      </c>
      <c r="I3415" t="s">
        <v>2076</v>
      </c>
      <c r="J3415" t="s">
        <v>3168</v>
      </c>
      <c r="K3415" t="s">
        <v>2669</v>
      </c>
      <c r="L3415" t="s">
        <v>2058</v>
      </c>
      <c r="M3415" t="s">
        <v>2059</v>
      </c>
      <c r="N3415">
        <v>5</v>
      </c>
      <c r="O3415">
        <v>157</v>
      </c>
      <c r="P3415">
        <v>0.64</v>
      </c>
      <c r="Q3415">
        <v>24480</v>
      </c>
      <c r="R3415">
        <v>1</v>
      </c>
      <c r="S3415">
        <v>42</v>
      </c>
      <c r="T3415">
        <v>0.17</v>
      </c>
      <c r="U3415">
        <v>3</v>
      </c>
      <c r="V3415">
        <v>90</v>
      </c>
      <c r="W3415">
        <v>0.37</v>
      </c>
      <c r="X3415">
        <v>0</v>
      </c>
      <c r="Y3415">
        <v>0</v>
      </c>
      <c r="Z3415">
        <v>0</v>
      </c>
      <c r="AA3415">
        <v>1</v>
      </c>
      <c r="AB3415">
        <v>25</v>
      </c>
      <c r="AC3415">
        <v>0.1</v>
      </c>
      <c r="AD3415">
        <v>0</v>
      </c>
      <c r="AE3415">
        <v>0</v>
      </c>
      <c r="AF3415">
        <v>0</v>
      </c>
      <c r="AG3415" t="s">
        <v>15469</v>
      </c>
      <c r="AH3415" s="21" t="str">
        <f t="shared" si="106"/>
        <v>YO52</v>
      </c>
      <c r="AI3415" s="21">
        <v>345.36</v>
      </c>
      <c r="AJ3415" s="21">
        <f t="shared" si="107"/>
        <v>99.35866013071896</v>
      </c>
      <c r="AK3415" s="21" t="s">
        <v>2060</v>
      </c>
      <c r="AL3415" t="s">
        <v>2515</v>
      </c>
      <c r="AM3415" s="26" t="s">
        <v>38</v>
      </c>
      <c r="AN3415" t="s">
        <v>2031</v>
      </c>
    </row>
    <row r="3416" spans="1:40" ht="15" hidden="1" thickTop="1" x14ac:dyDescent="0.35">
      <c r="A3416" t="s">
        <v>4637</v>
      </c>
      <c r="B3416" t="s">
        <v>15470</v>
      </c>
      <c r="C3416" t="s">
        <v>3166</v>
      </c>
      <c r="D3416" t="s">
        <v>3168</v>
      </c>
      <c r="E3416" t="s">
        <v>2667</v>
      </c>
      <c r="F3416">
        <v>1</v>
      </c>
      <c r="G3416" t="s">
        <v>2509</v>
      </c>
      <c r="H3416" t="s">
        <v>2510</v>
      </c>
      <c r="I3416" t="s">
        <v>2076</v>
      </c>
      <c r="J3416" t="s">
        <v>3168</v>
      </c>
      <c r="K3416" t="s">
        <v>2669</v>
      </c>
      <c r="L3416" t="s">
        <v>2058</v>
      </c>
      <c r="M3416" t="s">
        <v>2059</v>
      </c>
      <c r="N3416">
        <v>1</v>
      </c>
      <c r="O3416">
        <v>23</v>
      </c>
      <c r="P3416">
        <v>0.09</v>
      </c>
      <c r="Q3416">
        <v>24480</v>
      </c>
      <c r="R3416">
        <v>0</v>
      </c>
      <c r="S3416">
        <v>0</v>
      </c>
      <c r="T3416">
        <v>0</v>
      </c>
      <c r="U3416">
        <v>1</v>
      </c>
      <c r="V3416">
        <v>23</v>
      </c>
      <c r="W3416">
        <v>0.09</v>
      </c>
      <c r="X3416">
        <v>0</v>
      </c>
      <c r="Y3416">
        <v>0</v>
      </c>
      <c r="Z3416">
        <v>0</v>
      </c>
      <c r="AA3416">
        <v>0</v>
      </c>
      <c r="AB3416">
        <v>0</v>
      </c>
      <c r="AC3416">
        <v>0</v>
      </c>
      <c r="AD3416">
        <v>0</v>
      </c>
      <c r="AE3416">
        <v>0</v>
      </c>
      <c r="AF3416">
        <v>0</v>
      </c>
      <c r="AG3416" t="s">
        <v>15471</v>
      </c>
      <c r="AH3416" s="21" t="str">
        <f t="shared" si="106"/>
        <v>YO52</v>
      </c>
      <c r="AI3416" s="21">
        <v>345.36</v>
      </c>
      <c r="AJ3416" s="21">
        <f t="shared" si="107"/>
        <v>99.906045751633982</v>
      </c>
      <c r="AK3416" s="21" t="s">
        <v>2060</v>
      </c>
      <c r="AL3416" t="s">
        <v>2515</v>
      </c>
      <c r="AM3416" s="26" t="s">
        <v>38</v>
      </c>
      <c r="AN3416" t="s">
        <v>2031</v>
      </c>
    </row>
    <row r="3417" spans="1:40" ht="15" hidden="1" thickTop="1" x14ac:dyDescent="0.35">
      <c r="A3417" t="s">
        <v>4641</v>
      </c>
      <c r="B3417" t="s">
        <v>15472</v>
      </c>
      <c r="C3417" t="s">
        <v>3166</v>
      </c>
      <c r="D3417" t="s">
        <v>3168</v>
      </c>
      <c r="E3417" t="s">
        <v>2667</v>
      </c>
      <c r="F3417">
        <v>1</v>
      </c>
      <c r="G3417" t="s">
        <v>2509</v>
      </c>
      <c r="H3417" t="s">
        <v>2510</v>
      </c>
      <c r="I3417" t="s">
        <v>2076</v>
      </c>
      <c r="J3417" t="s">
        <v>3168</v>
      </c>
      <c r="K3417" t="s">
        <v>2669</v>
      </c>
      <c r="L3417" t="s">
        <v>2058</v>
      </c>
      <c r="M3417" t="s">
        <v>2059</v>
      </c>
      <c r="N3417">
        <v>4</v>
      </c>
      <c r="O3417">
        <v>123</v>
      </c>
      <c r="P3417">
        <v>0.5</v>
      </c>
      <c r="Q3417">
        <v>24480</v>
      </c>
      <c r="R3417">
        <v>3</v>
      </c>
      <c r="S3417">
        <v>93</v>
      </c>
      <c r="T3417">
        <v>0.38</v>
      </c>
      <c r="U3417">
        <v>1</v>
      </c>
      <c r="V3417">
        <v>30</v>
      </c>
      <c r="W3417">
        <v>0.12</v>
      </c>
      <c r="X3417">
        <v>0</v>
      </c>
      <c r="Y3417">
        <v>0</v>
      </c>
      <c r="Z3417">
        <v>0</v>
      </c>
      <c r="AA3417">
        <v>0</v>
      </c>
      <c r="AB3417">
        <v>0</v>
      </c>
      <c r="AC3417">
        <v>0</v>
      </c>
      <c r="AD3417">
        <v>0</v>
      </c>
      <c r="AE3417">
        <v>0</v>
      </c>
      <c r="AF3417">
        <v>0</v>
      </c>
      <c r="AG3417" t="s">
        <v>15473</v>
      </c>
      <c r="AH3417" s="21" t="str">
        <f t="shared" si="106"/>
        <v>YO52</v>
      </c>
      <c r="AI3417" s="21">
        <v>345.36</v>
      </c>
      <c r="AJ3417" s="21">
        <f t="shared" si="107"/>
        <v>99.497549019607845</v>
      </c>
      <c r="AK3417" s="21" t="s">
        <v>2060</v>
      </c>
      <c r="AL3417" t="s">
        <v>2515</v>
      </c>
      <c r="AM3417" s="26" t="s">
        <v>38</v>
      </c>
      <c r="AN3417" t="s">
        <v>2031</v>
      </c>
    </row>
    <row r="3418" spans="1:40" ht="15" hidden="1" thickTop="1" x14ac:dyDescent="0.35">
      <c r="A3418" t="s">
        <v>4645</v>
      </c>
      <c r="B3418" t="s">
        <v>15474</v>
      </c>
      <c r="C3418" t="s">
        <v>3166</v>
      </c>
      <c r="D3418" t="s">
        <v>3168</v>
      </c>
      <c r="E3418" t="s">
        <v>2667</v>
      </c>
      <c r="F3418">
        <v>1</v>
      </c>
      <c r="G3418" t="s">
        <v>2509</v>
      </c>
      <c r="H3418" t="s">
        <v>2510</v>
      </c>
      <c r="I3418" t="s">
        <v>2076</v>
      </c>
      <c r="J3418" t="s">
        <v>3168</v>
      </c>
      <c r="K3418" t="s">
        <v>2669</v>
      </c>
      <c r="L3418" t="s">
        <v>2058</v>
      </c>
      <c r="M3418" t="s">
        <v>2059</v>
      </c>
      <c r="N3418">
        <v>2</v>
      </c>
      <c r="O3418">
        <v>99</v>
      </c>
      <c r="P3418">
        <v>0.4</v>
      </c>
      <c r="Q3418">
        <v>24480</v>
      </c>
      <c r="R3418">
        <v>2</v>
      </c>
      <c r="S3418">
        <v>99</v>
      </c>
      <c r="T3418">
        <v>0.4</v>
      </c>
      <c r="U3418">
        <v>0</v>
      </c>
      <c r="V3418">
        <v>0</v>
      </c>
      <c r="W3418">
        <v>0</v>
      </c>
      <c r="X3418">
        <v>0</v>
      </c>
      <c r="Y3418">
        <v>0</v>
      </c>
      <c r="Z3418">
        <v>0</v>
      </c>
      <c r="AA3418">
        <v>0</v>
      </c>
      <c r="AB3418">
        <v>0</v>
      </c>
      <c r="AC3418">
        <v>0</v>
      </c>
      <c r="AD3418">
        <v>0</v>
      </c>
      <c r="AE3418">
        <v>0</v>
      </c>
      <c r="AF3418">
        <v>0</v>
      </c>
      <c r="AG3418" t="s">
        <v>15475</v>
      </c>
      <c r="AH3418" s="21" t="str">
        <f t="shared" si="106"/>
        <v>YO52</v>
      </c>
      <c r="AI3418" s="21">
        <v>345.36</v>
      </c>
      <c r="AJ3418" s="21">
        <f t="shared" si="107"/>
        <v>99.595588235294116</v>
      </c>
      <c r="AK3418" s="21" t="s">
        <v>2060</v>
      </c>
      <c r="AL3418" t="s">
        <v>2515</v>
      </c>
      <c r="AM3418" s="26" t="s">
        <v>38</v>
      </c>
      <c r="AN3418" t="s">
        <v>2031</v>
      </c>
    </row>
    <row r="3419" spans="1:40" ht="15" hidden="1" thickTop="1" x14ac:dyDescent="0.35">
      <c r="A3419" t="s">
        <v>4649</v>
      </c>
      <c r="B3419" t="s">
        <v>15476</v>
      </c>
      <c r="C3419" t="s">
        <v>5720</v>
      </c>
      <c r="D3419" t="s">
        <v>3168</v>
      </c>
      <c r="E3419" t="s">
        <v>2667</v>
      </c>
      <c r="F3419">
        <v>1</v>
      </c>
      <c r="G3419" t="s">
        <v>2509</v>
      </c>
      <c r="H3419" t="s">
        <v>2510</v>
      </c>
      <c r="I3419" t="s">
        <v>2076</v>
      </c>
      <c r="J3419" t="s">
        <v>3168</v>
      </c>
      <c r="K3419" t="s">
        <v>2669</v>
      </c>
      <c r="L3419" t="s">
        <v>2058</v>
      </c>
      <c r="M3419" t="s">
        <v>2059</v>
      </c>
      <c r="N3419">
        <v>5</v>
      </c>
      <c r="O3419">
        <v>97</v>
      </c>
      <c r="P3419">
        <v>0.4</v>
      </c>
      <c r="Q3419">
        <v>24480</v>
      </c>
      <c r="R3419">
        <v>2</v>
      </c>
      <c r="S3419">
        <v>19</v>
      </c>
      <c r="T3419">
        <v>0.08</v>
      </c>
      <c r="U3419">
        <v>2</v>
      </c>
      <c r="V3419">
        <v>30</v>
      </c>
      <c r="W3419">
        <v>0.12</v>
      </c>
      <c r="X3419">
        <v>0</v>
      </c>
      <c r="Y3419">
        <v>0</v>
      </c>
      <c r="Z3419">
        <v>0</v>
      </c>
      <c r="AA3419">
        <v>1</v>
      </c>
      <c r="AB3419">
        <v>48</v>
      </c>
      <c r="AC3419">
        <v>0.2</v>
      </c>
      <c r="AD3419">
        <v>0</v>
      </c>
      <c r="AE3419">
        <v>0</v>
      </c>
      <c r="AF3419">
        <v>0</v>
      </c>
      <c r="AG3419" t="s">
        <v>15477</v>
      </c>
      <c r="AH3419" s="21" t="str">
        <f t="shared" si="106"/>
        <v>YO52</v>
      </c>
      <c r="AI3419" s="21">
        <v>345.36</v>
      </c>
      <c r="AJ3419" s="21">
        <f t="shared" si="107"/>
        <v>99.603758169934636</v>
      </c>
      <c r="AK3419" s="21" t="s">
        <v>2060</v>
      </c>
      <c r="AL3419" t="s">
        <v>2515</v>
      </c>
      <c r="AM3419" s="26" t="s">
        <v>38</v>
      </c>
      <c r="AN3419" t="s">
        <v>2030</v>
      </c>
    </row>
    <row r="3420" spans="1:40" ht="15" hidden="1" thickTop="1" x14ac:dyDescent="0.35">
      <c r="A3420" t="s">
        <v>4653</v>
      </c>
      <c r="B3420" t="s">
        <v>15478</v>
      </c>
      <c r="C3420" t="s">
        <v>6477</v>
      </c>
      <c r="D3420" t="s">
        <v>15479</v>
      </c>
      <c r="E3420" t="s">
        <v>3309</v>
      </c>
      <c r="F3420">
        <v>1</v>
      </c>
      <c r="G3420" t="s">
        <v>2509</v>
      </c>
      <c r="H3420" t="s">
        <v>2510</v>
      </c>
      <c r="I3420" t="s">
        <v>2076</v>
      </c>
      <c r="J3420" t="s">
        <v>3522</v>
      </c>
      <c r="K3420" t="s">
        <v>3109</v>
      </c>
      <c r="L3420" t="s">
        <v>2058</v>
      </c>
      <c r="M3420" t="s">
        <v>2059</v>
      </c>
      <c r="N3420">
        <v>8</v>
      </c>
      <c r="O3420">
        <v>451</v>
      </c>
      <c r="P3420">
        <v>1.84</v>
      </c>
      <c r="Q3420">
        <v>24480</v>
      </c>
      <c r="R3420">
        <v>3</v>
      </c>
      <c r="S3420">
        <v>129</v>
      </c>
      <c r="T3420">
        <v>0.53</v>
      </c>
      <c r="U3420">
        <v>5</v>
      </c>
      <c r="V3420">
        <v>322</v>
      </c>
      <c r="W3420">
        <v>1.32</v>
      </c>
      <c r="X3420">
        <v>0</v>
      </c>
      <c r="Y3420">
        <v>0</v>
      </c>
      <c r="Z3420">
        <v>0</v>
      </c>
      <c r="AA3420">
        <v>0</v>
      </c>
      <c r="AB3420">
        <v>0</v>
      </c>
      <c r="AC3420">
        <v>0</v>
      </c>
      <c r="AD3420">
        <v>0</v>
      </c>
      <c r="AE3420">
        <v>0</v>
      </c>
      <c r="AF3420">
        <v>0</v>
      </c>
      <c r="AG3420" t="s">
        <v>15480</v>
      </c>
      <c r="AH3420" s="21" t="str">
        <f t="shared" si="106"/>
        <v>YK21</v>
      </c>
      <c r="AI3420" s="21">
        <v>345.36</v>
      </c>
      <c r="AJ3420" s="21">
        <f t="shared" si="107"/>
        <v>98.157679738562095</v>
      </c>
      <c r="AK3420" s="21" t="s">
        <v>2063</v>
      </c>
      <c r="AL3420" t="s">
        <v>2515</v>
      </c>
      <c r="AM3420" s="26" t="s">
        <v>38</v>
      </c>
      <c r="AN3420" t="s">
        <v>2030</v>
      </c>
    </row>
    <row r="3421" spans="1:40" ht="15" hidden="1" thickTop="1" x14ac:dyDescent="0.35">
      <c r="A3421" t="s">
        <v>4654</v>
      </c>
      <c r="B3421" t="s">
        <v>15481</v>
      </c>
      <c r="C3421" t="s">
        <v>2978</v>
      </c>
      <c r="D3421" t="s">
        <v>2981</v>
      </c>
      <c r="E3421" t="s">
        <v>2980</v>
      </c>
      <c r="F3421">
        <v>1</v>
      </c>
      <c r="G3421" t="s">
        <v>2619</v>
      </c>
      <c r="H3421" t="s">
        <v>2620</v>
      </c>
      <c r="I3421" t="s">
        <v>2076</v>
      </c>
      <c r="J3421" t="s">
        <v>2981</v>
      </c>
      <c r="K3421" t="s">
        <v>2655</v>
      </c>
      <c r="L3421" t="s">
        <v>2058</v>
      </c>
      <c r="M3421" t="s">
        <v>2059</v>
      </c>
      <c r="N3421">
        <v>7</v>
      </c>
      <c r="O3421">
        <v>281</v>
      </c>
      <c r="P3421">
        <v>1.1499999999999999</v>
      </c>
      <c r="Q3421">
        <v>24480</v>
      </c>
      <c r="R3421">
        <v>2</v>
      </c>
      <c r="S3421">
        <v>79</v>
      </c>
      <c r="T3421">
        <v>0.32</v>
      </c>
      <c r="U3421">
        <v>4</v>
      </c>
      <c r="V3421">
        <v>177</v>
      </c>
      <c r="W3421">
        <v>0.72</v>
      </c>
      <c r="X3421">
        <v>0</v>
      </c>
      <c r="Y3421">
        <v>0</v>
      </c>
      <c r="Z3421">
        <v>0</v>
      </c>
      <c r="AA3421">
        <v>1</v>
      </c>
      <c r="AB3421">
        <v>25</v>
      </c>
      <c r="AC3421">
        <v>0.1</v>
      </c>
      <c r="AD3421">
        <v>0</v>
      </c>
      <c r="AE3421">
        <v>0</v>
      </c>
      <c r="AF3421">
        <v>0</v>
      </c>
      <c r="AG3421" t="s">
        <v>15482</v>
      </c>
      <c r="AH3421" s="21" t="str">
        <f t="shared" si="106"/>
        <v>YO52</v>
      </c>
      <c r="AI3421" s="21">
        <v>345.36</v>
      </c>
      <c r="AJ3421" s="21">
        <f t="shared" si="107"/>
        <v>98.852124183006538</v>
      </c>
      <c r="AK3421" s="21" t="s">
        <v>2063</v>
      </c>
      <c r="AL3421" t="s">
        <v>2984</v>
      </c>
      <c r="AM3421" s="26" t="s">
        <v>38</v>
      </c>
      <c r="AN3421" t="s">
        <v>2032</v>
      </c>
    </row>
    <row r="3422" spans="1:40" ht="15" hidden="1" thickTop="1" x14ac:dyDescent="0.35">
      <c r="A3422" t="s">
        <v>4659</v>
      </c>
      <c r="B3422" t="s">
        <v>15483</v>
      </c>
      <c r="C3422" t="s">
        <v>2978</v>
      </c>
      <c r="D3422" t="s">
        <v>2981</v>
      </c>
      <c r="E3422" t="s">
        <v>2980</v>
      </c>
      <c r="F3422">
        <v>1</v>
      </c>
      <c r="G3422" t="s">
        <v>2619</v>
      </c>
      <c r="H3422" t="s">
        <v>2620</v>
      </c>
      <c r="I3422" t="s">
        <v>2076</v>
      </c>
      <c r="J3422" t="s">
        <v>2981</v>
      </c>
      <c r="K3422" t="s">
        <v>2655</v>
      </c>
      <c r="L3422" t="s">
        <v>2058</v>
      </c>
      <c r="M3422" t="s">
        <v>2059</v>
      </c>
      <c r="N3422">
        <v>6</v>
      </c>
      <c r="O3422">
        <v>302</v>
      </c>
      <c r="P3422">
        <v>1.23</v>
      </c>
      <c r="Q3422">
        <v>24480</v>
      </c>
      <c r="R3422">
        <v>2</v>
      </c>
      <c r="S3422">
        <v>159</v>
      </c>
      <c r="T3422">
        <v>0.65</v>
      </c>
      <c r="U3422">
        <v>3</v>
      </c>
      <c r="V3422">
        <v>114</v>
      </c>
      <c r="W3422">
        <v>0.47</v>
      </c>
      <c r="X3422">
        <v>0</v>
      </c>
      <c r="Y3422">
        <v>0</v>
      </c>
      <c r="Z3422">
        <v>0</v>
      </c>
      <c r="AA3422">
        <v>1</v>
      </c>
      <c r="AB3422">
        <v>29</v>
      </c>
      <c r="AC3422">
        <v>0.12</v>
      </c>
      <c r="AD3422">
        <v>0</v>
      </c>
      <c r="AE3422">
        <v>0</v>
      </c>
      <c r="AF3422">
        <v>0</v>
      </c>
      <c r="AG3422" t="s">
        <v>15484</v>
      </c>
      <c r="AH3422" s="21" t="str">
        <f t="shared" si="106"/>
        <v>YO52</v>
      </c>
      <c r="AI3422" s="21">
        <v>345.36</v>
      </c>
      <c r="AJ3422" s="21">
        <f t="shared" si="107"/>
        <v>98.76633986928104</v>
      </c>
      <c r="AK3422" s="21" t="s">
        <v>2063</v>
      </c>
      <c r="AL3422" t="s">
        <v>2984</v>
      </c>
      <c r="AM3422" s="26" t="s">
        <v>38</v>
      </c>
      <c r="AN3422" t="s">
        <v>2032</v>
      </c>
    </row>
    <row r="3423" spans="1:40" ht="15" hidden="1" thickTop="1" x14ac:dyDescent="0.35">
      <c r="A3423" t="s">
        <v>4663</v>
      </c>
      <c r="B3423" t="s">
        <v>15485</v>
      </c>
      <c r="C3423" t="s">
        <v>2978</v>
      </c>
      <c r="D3423" t="s">
        <v>2981</v>
      </c>
      <c r="E3423" t="s">
        <v>2980</v>
      </c>
      <c r="F3423">
        <v>1</v>
      </c>
      <c r="G3423" t="s">
        <v>2619</v>
      </c>
      <c r="H3423" t="s">
        <v>2620</v>
      </c>
      <c r="I3423" t="s">
        <v>2076</v>
      </c>
      <c r="J3423" t="s">
        <v>2981</v>
      </c>
      <c r="K3423" t="s">
        <v>2655</v>
      </c>
      <c r="L3423" t="s">
        <v>2058</v>
      </c>
      <c r="M3423" t="s">
        <v>2059</v>
      </c>
      <c r="N3423">
        <v>5</v>
      </c>
      <c r="O3423">
        <v>167</v>
      </c>
      <c r="P3423">
        <v>0.68</v>
      </c>
      <c r="Q3423">
        <v>24480</v>
      </c>
      <c r="R3423">
        <v>1</v>
      </c>
      <c r="S3423">
        <v>32</v>
      </c>
      <c r="T3423">
        <v>0.13</v>
      </c>
      <c r="U3423">
        <v>4</v>
      </c>
      <c r="V3423">
        <v>135</v>
      </c>
      <c r="W3423">
        <v>0.55000000000000004</v>
      </c>
      <c r="X3423">
        <v>0</v>
      </c>
      <c r="Y3423">
        <v>0</v>
      </c>
      <c r="Z3423">
        <v>0</v>
      </c>
      <c r="AA3423">
        <v>0</v>
      </c>
      <c r="AB3423">
        <v>0</v>
      </c>
      <c r="AC3423">
        <v>0</v>
      </c>
      <c r="AD3423">
        <v>0</v>
      </c>
      <c r="AE3423">
        <v>0</v>
      </c>
      <c r="AF3423">
        <v>0</v>
      </c>
      <c r="AG3423" t="s">
        <v>15486</v>
      </c>
      <c r="AH3423" s="21" t="str">
        <f t="shared" si="106"/>
        <v>YO52</v>
      </c>
      <c r="AI3423" s="21">
        <v>345.36</v>
      </c>
      <c r="AJ3423" s="21">
        <f t="shared" si="107"/>
        <v>99.317810457516345</v>
      </c>
      <c r="AK3423" s="21" t="s">
        <v>2060</v>
      </c>
      <c r="AL3423" t="s">
        <v>2984</v>
      </c>
      <c r="AM3423" s="26" t="s">
        <v>38</v>
      </c>
      <c r="AN3423" t="s">
        <v>2031</v>
      </c>
    </row>
    <row r="3424" spans="1:40" ht="15" hidden="1" thickTop="1" x14ac:dyDescent="0.35">
      <c r="A3424" t="s">
        <v>4667</v>
      </c>
      <c r="B3424" t="s">
        <v>15487</v>
      </c>
      <c r="C3424" t="s">
        <v>2978</v>
      </c>
      <c r="D3424" t="s">
        <v>2981</v>
      </c>
      <c r="E3424" t="s">
        <v>2980</v>
      </c>
      <c r="F3424">
        <v>1</v>
      </c>
      <c r="G3424" t="s">
        <v>2619</v>
      </c>
      <c r="H3424" t="s">
        <v>2620</v>
      </c>
      <c r="I3424" t="s">
        <v>2076</v>
      </c>
      <c r="J3424" t="s">
        <v>2981</v>
      </c>
      <c r="K3424" t="s">
        <v>2655</v>
      </c>
      <c r="L3424" t="s">
        <v>2058</v>
      </c>
      <c r="M3424" t="s">
        <v>2059</v>
      </c>
      <c r="N3424">
        <v>3</v>
      </c>
      <c r="O3424">
        <v>86</v>
      </c>
      <c r="P3424">
        <v>0.35</v>
      </c>
      <c r="Q3424">
        <v>24480</v>
      </c>
      <c r="R3424">
        <v>2</v>
      </c>
      <c r="S3424">
        <v>71</v>
      </c>
      <c r="T3424">
        <v>0.28999999999999998</v>
      </c>
      <c r="U3424">
        <v>1</v>
      </c>
      <c r="V3424">
        <v>15</v>
      </c>
      <c r="W3424">
        <v>0.06</v>
      </c>
      <c r="X3424">
        <v>0</v>
      </c>
      <c r="Y3424">
        <v>0</v>
      </c>
      <c r="Z3424">
        <v>0</v>
      </c>
      <c r="AA3424">
        <v>0</v>
      </c>
      <c r="AB3424">
        <v>0</v>
      </c>
      <c r="AC3424">
        <v>0</v>
      </c>
      <c r="AD3424">
        <v>0</v>
      </c>
      <c r="AE3424">
        <v>0</v>
      </c>
      <c r="AF3424">
        <v>0</v>
      </c>
      <c r="AG3424" t="s">
        <v>15488</v>
      </c>
      <c r="AH3424" s="21" t="str">
        <f t="shared" si="106"/>
        <v>YO52</v>
      </c>
      <c r="AI3424" s="21">
        <v>345.36</v>
      </c>
      <c r="AJ3424" s="21">
        <f t="shared" si="107"/>
        <v>99.648692810457518</v>
      </c>
      <c r="AK3424" s="21" t="s">
        <v>2060</v>
      </c>
      <c r="AL3424" t="s">
        <v>2984</v>
      </c>
      <c r="AM3424" s="26" t="s">
        <v>38</v>
      </c>
      <c r="AN3424" t="s">
        <v>2030</v>
      </c>
    </row>
    <row r="3425" spans="1:40" ht="15" hidden="1" thickTop="1" x14ac:dyDescent="0.35">
      <c r="A3425" t="s">
        <v>4671</v>
      </c>
      <c r="B3425" t="s">
        <v>15489</v>
      </c>
      <c r="C3425" t="s">
        <v>2978</v>
      </c>
      <c r="D3425" t="s">
        <v>2981</v>
      </c>
      <c r="E3425" t="s">
        <v>2980</v>
      </c>
      <c r="F3425">
        <v>1</v>
      </c>
      <c r="G3425" t="s">
        <v>2619</v>
      </c>
      <c r="H3425" t="s">
        <v>2620</v>
      </c>
      <c r="I3425" t="s">
        <v>2076</v>
      </c>
      <c r="J3425" t="s">
        <v>2981</v>
      </c>
      <c r="K3425" t="s">
        <v>2655</v>
      </c>
      <c r="L3425" t="s">
        <v>2058</v>
      </c>
      <c r="M3425" t="s">
        <v>2059</v>
      </c>
      <c r="N3425">
        <v>6</v>
      </c>
      <c r="O3425">
        <v>185</v>
      </c>
      <c r="P3425">
        <v>0.76</v>
      </c>
      <c r="Q3425">
        <v>24480</v>
      </c>
      <c r="R3425">
        <v>0</v>
      </c>
      <c r="S3425">
        <v>0</v>
      </c>
      <c r="T3425">
        <v>0</v>
      </c>
      <c r="U3425">
        <v>5</v>
      </c>
      <c r="V3425">
        <v>174</v>
      </c>
      <c r="W3425">
        <v>0.71</v>
      </c>
      <c r="X3425">
        <v>0</v>
      </c>
      <c r="Y3425">
        <v>0</v>
      </c>
      <c r="Z3425">
        <v>0</v>
      </c>
      <c r="AA3425">
        <v>1</v>
      </c>
      <c r="AB3425">
        <v>11</v>
      </c>
      <c r="AC3425">
        <v>0.04</v>
      </c>
      <c r="AD3425">
        <v>0</v>
      </c>
      <c r="AE3425">
        <v>0</v>
      </c>
      <c r="AF3425">
        <v>0</v>
      </c>
      <c r="AG3425" t="s">
        <v>15490</v>
      </c>
      <c r="AH3425" s="21" t="str">
        <f t="shared" si="106"/>
        <v>YO52</v>
      </c>
      <c r="AI3425" s="21">
        <v>345.36</v>
      </c>
      <c r="AJ3425" s="21">
        <f t="shared" si="107"/>
        <v>99.244281045751634</v>
      </c>
      <c r="AK3425" s="21" t="s">
        <v>2060</v>
      </c>
      <c r="AL3425" t="s">
        <v>2984</v>
      </c>
      <c r="AM3425" s="26" t="s">
        <v>38</v>
      </c>
      <c r="AN3425" t="s">
        <v>2033</v>
      </c>
    </row>
    <row r="3426" spans="1:40" ht="15" hidden="1" thickTop="1" x14ac:dyDescent="0.35">
      <c r="A3426" t="s">
        <v>4677</v>
      </c>
      <c r="B3426" t="s">
        <v>15491</v>
      </c>
      <c r="C3426" t="s">
        <v>2978</v>
      </c>
      <c r="D3426" t="s">
        <v>2981</v>
      </c>
      <c r="E3426" t="s">
        <v>2980</v>
      </c>
      <c r="F3426">
        <v>1</v>
      </c>
      <c r="G3426" t="s">
        <v>2619</v>
      </c>
      <c r="H3426" t="s">
        <v>2620</v>
      </c>
      <c r="I3426" t="s">
        <v>2076</v>
      </c>
      <c r="J3426" t="s">
        <v>2981</v>
      </c>
      <c r="K3426" t="s">
        <v>2655</v>
      </c>
      <c r="L3426" t="s">
        <v>2058</v>
      </c>
      <c r="M3426" t="s">
        <v>2059</v>
      </c>
      <c r="N3426">
        <v>4</v>
      </c>
      <c r="O3426">
        <v>165</v>
      </c>
      <c r="P3426">
        <v>0.67</v>
      </c>
      <c r="Q3426">
        <v>24480</v>
      </c>
      <c r="R3426">
        <v>4</v>
      </c>
      <c r="S3426">
        <v>165</v>
      </c>
      <c r="T3426">
        <v>0.67</v>
      </c>
      <c r="U3426">
        <v>0</v>
      </c>
      <c r="V3426">
        <v>0</v>
      </c>
      <c r="W3426">
        <v>0</v>
      </c>
      <c r="X3426">
        <v>0</v>
      </c>
      <c r="Y3426">
        <v>0</v>
      </c>
      <c r="Z3426">
        <v>0</v>
      </c>
      <c r="AA3426">
        <v>0</v>
      </c>
      <c r="AB3426">
        <v>0</v>
      </c>
      <c r="AC3426">
        <v>0</v>
      </c>
      <c r="AD3426">
        <v>0</v>
      </c>
      <c r="AE3426">
        <v>0</v>
      </c>
      <c r="AF3426">
        <v>0</v>
      </c>
      <c r="AG3426" t="s">
        <v>15492</v>
      </c>
      <c r="AH3426" s="21" t="str">
        <f t="shared" si="106"/>
        <v>YO52</v>
      </c>
      <c r="AI3426" s="21">
        <v>345.36</v>
      </c>
      <c r="AJ3426" s="21">
        <f t="shared" si="107"/>
        <v>99.325980392156865</v>
      </c>
      <c r="AK3426" s="21" t="s">
        <v>2060</v>
      </c>
      <c r="AL3426" t="s">
        <v>2984</v>
      </c>
      <c r="AM3426" s="26" t="s">
        <v>38</v>
      </c>
      <c r="AN3426" t="s">
        <v>2032</v>
      </c>
    </row>
    <row r="3427" spans="1:40" ht="15" hidden="1" thickTop="1" x14ac:dyDescent="0.35">
      <c r="A3427" t="s">
        <v>4681</v>
      </c>
      <c r="B3427" t="s">
        <v>15493</v>
      </c>
      <c r="C3427" t="s">
        <v>3845</v>
      </c>
      <c r="D3427" t="s">
        <v>15494</v>
      </c>
      <c r="E3427" t="s">
        <v>2946</v>
      </c>
      <c r="F3427">
        <v>1</v>
      </c>
      <c r="G3427" t="s">
        <v>2816</v>
      </c>
      <c r="H3427" t="s">
        <v>2620</v>
      </c>
      <c r="I3427" t="s">
        <v>2057</v>
      </c>
      <c r="J3427" t="s">
        <v>3383</v>
      </c>
      <c r="K3427" t="s">
        <v>2818</v>
      </c>
      <c r="L3427" t="s">
        <v>2058</v>
      </c>
      <c r="M3427" t="s">
        <v>2059</v>
      </c>
      <c r="N3427">
        <v>8</v>
      </c>
      <c r="O3427">
        <v>618</v>
      </c>
      <c r="P3427">
        <v>2.52</v>
      </c>
      <c r="Q3427">
        <v>24480</v>
      </c>
      <c r="R3427">
        <v>2</v>
      </c>
      <c r="S3427">
        <v>143</v>
      </c>
      <c r="T3427">
        <v>0.57999999999999996</v>
      </c>
      <c r="U3427">
        <v>5</v>
      </c>
      <c r="V3427">
        <v>415</v>
      </c>
      <c r="W3427">
        <v>1.7</v>
      </c>
      <c r="X3427">
        <v>0</v>
      </c>
      <c r="Y3427">
        <v>0</v>
      </c>
      <c r="Z3427">
        <v>0</v>
      </c>
      <c r="AA3427">
        <v>1</v>
      </c>
      <c r="AB3427">
        <v>60</v>
      </c>
      <c r="AC3427">
        <v>0.25</v>
      </c>
      <c r="AD3427">
        <v>0</v>
      </c>
      <c r="AE3427">
        <v>0</v>
      </c>
      <c r="AF3427">
        <v>0</v>
      </c>
      <c r="AG3427" t="s">
        <v>15495</v>
      </c>
      <c r="AH3427" s="21" t="str">
        <f t="shared" si="106"/>
        <v>YT21</v>
      </c>
      <c r="AI3427" s="21">
        <v>345.36</v>
      </c>
      <c r="AJ3427" s="21">
        <f t="shared" si="107"/>
        <v>97.475490196078425</v>
      </c>
      <c r="AK3427" s="21" t="s">
        <v>2063</v>
      </c>
      <c r="AL3427" t="s">
        <v>2949</v>
      </c>
      <c r="AM3427" s="26" t="s">
        <v>38</v>
      </c>
      <c r="AN3427" t="s">
        <v>2031</v>
      </c>
    </row>
    <row r="3428" spans="1:40" ht="15" hidden="1" thickTop="1" x14ac:dyDescent="0.35">
      <c r="A3428" t="s">
        <v>4685</v>
      </c>
      <c r="B3428" t="s">
        <v>15496</v>
      </c>
      <c r="C3428" t="s">
        <v>3444</v>
      </c>
      <c r="D3428" t="s">
        <v>15497</v>
      </c>
      <c r="E3428" t="s">
        <v>558</v>
      </c>
      <c r="F3428">
        <v>2</v>
      </c>
      <c r="G3428" t="s">
        <v>2524</v>
      </c>
      <c r="H3428" t="s">
        <v>2056</v>
      </c>
      <c r="I3428" t="s">
        <v>2057</v>
      </c>
      <c r="J3428" t="s">
        <v>2556</v>
      </c>
      <c r="K3428" t="s">
        <v>62</v>
      </c>
      <c r="L3428" t="s">
        <v>2058</v>
      </c>
      <c r="M3428" t="s">
        <v>2170</v>
      </c>
      <c r="N3428">
        <v>1</v>
      </c>
      <c r="O3428">
        <v>9</v>
      </c>
      <c r="P3428">
        <v>0.06</v>
      </c>
      <c r="Q3428">
        <v>15300</v>
      </c>
      <c r="R3428">
        <v>0</v>
      </c>
      <c r="S3428">
        <v>0</v>
      </c>
      <c r="T3428">
        <v>0</v>
      </c>
      <c r="U3428">
        <v>1</v>
      </c>
      <c r="V3428">
        <v>9</v>
      </c>
      <c r="W3428">
        <v>0.06</v>
      </c>
      <c r="X3428">
        <v>0</v>
      </c>
      <c r="Y3428">
        <v>0</v>
      </c>
      <c r="Z3428">
        <v>0</v>
      </c>
      <c r="AA3428">
        <v>0</v>
      </c>
      <c r="AB3428">
        <v>0</v>
      </c>
      <c r="AC3428">
        <v>0</v>
      </c>
      <c r="AD3428">
        <v>0</v>
      </c>
      <c r="AE3428">
        <v>0</v>
      </c>
      <c r="AF3428">
        <v>0</v>
      </c>
      <c r="AG3428" t="s">
        <v>15498</v>
      </c>
      <c r="AH3428" s="21" t="str">
        <f t="shared" si="106"/>
        <v>YT21</v>
      </c>
      <c r="AI3428" s="21">
        <v>216</v>
      </c>
      <c r="AJ3428" s="21">
        <f t="shared" si="107"/>
        <v>99.941176470588232</v>
      </c>
      <c r="AK3428" s="21" t="s">
        <v>2060</v>
      </c>
      <c r="AL3428" t="s">
        <v>2527</v>
      </c>
      <c r="AM3428" s="26" t="s">
        <v>38</v>
      </c>
      <c r="AN3428" t="s">
        <v>2029</v>
      </c>
    </row>
    <row r="3429" spans="1:40" ht="15" hidden="1" thickTop="1" x14ac:dyDescent="0.35">
      <c r="A3429" t="s">
        <v>4688</v>
      </c>
      <c r="B3429" t="s">
        <v>15499</v>
      </c>
      <c r="C3429" t="s">
        <v>6618</v>
      </c>
      <c r="D3429" t="s">
        <v>15500</v>
      </c>
      <c r="E3429" t="s">
        <v>2562</v>
      </c>
      <c r="F3429">
        <v>1</v>
      </c>
      <c r="G3429" t="s">
        <v>2546</v>
      </c>
      <c r="H3429" t="s">
        <v>2510</v>
      </c>
      <c r="I3429" t="s">
        <v>2057</v>
      </c>
      <c r="J3429" t="s">
        <v>2547</v>
      </c>
      <c r="K3429" t="s">
        <v>2548</v>
      </c>
      <c r="L3429" t="s">
        <v>2058</v>
      </c>
      <c r="M3429" t="s">
        <v>2170</v>
      </c>
      <c r="N3429">
        <v>0</v>
      </c>
      <c r="O3429">
        <v>0</v>
      </c>
      <c r="P3429">
        <v>0</v>
      </c>
      <c r="Q3429">
        <v>15300</v>
      </c>
      <c r="R3429">
        <v>0</v>
      </c>
      <c r="S3429">
        <v>0</v>
      </c>
      <c r="T3429">
        <v>0</v>
      </c>
      <c r="U3429">
        <v>0</v>
      </c>
      <c r="V3429">
        <v>0</v>
      </c>
      <c r="W3429">
        <v>0</v>
      </c>
      <c r="X3429">
        <v>0</v>
      </c>
      <c r="Y3429">
        <v>0</v>
      </c>
      <c r="Z3429">
        <v>0</v>
      </c>
      <c r="AA3429">
        <v>0</v>
      </c>
      <c r="AB3429">
        <v>0</v>
      </c>
      <c r="AC3429">
        <v>0</v>
      </c>
      <c r="AD3429">
        <v>0</v>
      </c>
      <c r="AE3429">
        <v>0</v>
      </c>
      <c r="AF3429">
        <v>0</v>
      </c>
      <c r="AG3429" t="s">
        <v>15501</v>
      </c>
      <c r="AH3429" s="21" t="str">
        <f t="shared" si="106"/>
        <v>YT21</v>
      </c>
      <c r="AI3429" s="21">
        <v>216</v>
      </c>
      <c r="AJ3429" s="21">
        <f t="shared" si="107"/>
        <v>100</v>
      </c>
      <c r="AK3429" s="21" t="s">
        <v>2060</v>
      </c>
      <c r="AL3429" t="s">
        <v>2551</v>
      </c>
      <c r="AM3429" s="26" t="s">
        <v>38</v>
      </c>
      <c r="AN3429" t="s">
        <v>2029</v>
      </c>
    </row>
    <row r="3430" spans="1:40" ht="15" hidden="1" thickTop="1" x14ac:dyDescent="0.35">
      <c r="A3430" t="s">
        <v>4694</v>
      </c>
      <c r="B3430" t="s">
        <v>15502</v>
      </c>
      <c r="C3430" t="s">
        <v>2506</v>
      </c>
      <c r="D3430" t="s">
        <v>15503</v>
      </c>
      <c r="E3430" t="s">
        <v>2508</v>
      </c>
      <c r="F3430">
        <v>1</v>
      </c>
      <c r="G3430" t="s">
        <v>2509</v>
      </c>
      <c r="H3430" t="s">
        <v>2510</v>
      </c>
      <c r="I3430" t="s">
        <v>2057</v>
      </c>
      <c r="J3430" t="s">
        <v>2512</v>
      </c>
      <c r="K3430" t="s">
        <v>2513</v>
      </c>
      <c r="L3430" t="s">
        <v>2058</v>
      </c>
      <c r="M3430" t="s">
        <v>2170</v>
      </c>
      <c r="N3430">
        <v>6</v>
      </c>
      <c r="O3430">
        <v>598</v>
      </c>
      <c r="P3430">
        <v>3.91</v>
      </c>
      <c r="Q3430">
        <v>15300</v>
      </c>
      <c r="R3430">
        <v>3</v>
      </c>
      <c r="S3430">
        <v>246</v>
      </c>
      <c r="T3430">
        <v>1.61</v>
      </c>
      <c r="U3430">
        <v>1</v>
      </c>
      <c r="V3430">
        <v>67</v>
      </c>
      <c r="W3430">
        <v>0.44</v>
      </c>
      <c r="X3430">
        <v>0</v>
      </c>
      <c r="Y3430">
        <v>0</v>
      </c>
      <c r="Z3430">
        <v>0</v>
      </c>
      <c r="AA3430">
        <v>1</v>
      </c>
      <c r="AB3430">
        <v>38</v>
      </c>
      <c r="AC3430">
        <v>0.25</v>
      </c>
      <c r="AD3430">
        <v>1</v>
      </c>
      <c r="AE3430">
        <v>247</v>
      </c>
      <c r="AF3430">
        <v>1.61</v>
      </c>
      <c r="AG3430" t="s">
        <v>15504</v>
      </c>
      <c r="AH3430" s="21" t="str">
        <f t="shared" si="106"/>
        <v>YT21</v>
      </c>
      <c r="AI3430" s="21">
        <v>216</v>
      </c>
      <c r="AJ3430" s="21">
        <f t="shared" si="107"/>
        <v>96.091503267973849</v>
      </c>
      <c r="AK3430" s="21" t="s">
        <v>2063</v>
      </c>
      <c r="AL3430" t="s">
        <v>2515</v>
      </c>
      <c r="AM3430" s="26" t="s">
        <v>38</v>
      </c>
      <c r="AN3430" t="s">
        <v>2032</v>
      </c>
    </row>
    <row r="3431" spans="1:40" ht="15" hidden="1" thickTop="1" x14ac:dyDescent="0.35">
      <c r="A3431" t="s">
        <v>4695</v>
      </c>
      <c r="B3431" t="s">
        <v>15505</v>
      </c>
      <c r="C3431" t="s">
        <v>2660</v>
      </c>
      <c r="D3431" t="s">
        <v>15506</v>
      </c>
      <c r="E3431" t="s">
        <v>61</v>
      </c>
      <c r="F3431">
        <v>1</v>
      </c>
      <c r="G3431" t="s">
        <v>2524</v>
      </c>
      <c r="H3431" t="s">
        <v>2056</v>
      </c>
      <c r="I3431" t="s">
        <v>2057</v>
      </c>
      <c r="J3431" t="s">
        <v>2525</v>
      </c>
      <c r="K3431" t="s">
        <v>62</v>
      </c>
      <c r="L3431" t="s">
        <v>2058</v>
      </c>
      <c r="M3431" t="s">
        <v>2059</v>
      </c>
      <c r="N3431">
        <v>0</v>
      </c>
      <c r="O3431">
        <v>0</v>
      </c>
      <c r="P3431">
        <v>0</v>
      </c>
      <c r="Q3431">
        <v>24480</v>
      </c>
      <c r="R3431">
        <v>0</v>
      </c>
      <c r="S3431">
        <v>0</v>
      </c>
      <c r="T3431">
        <v>0</v>
      </c>
      <c r="U3431">
        <v>0</v>
      </c>
      <c r="V3431">
        <v>0</v>
      </c>
      <c r="W3431">
        <v>0</v>
      </c>
      <c r="X3431">
        <v>0</v>
      </c>
      <c r="Y3431">
        <v>0</v>
      </c>
      <c r="Z3431">
        <v>0</v>
      </c>
      <c r="AA3431">
        <v>0</v>
      </c>
      <c r="AB3431">
        <v>0</v>
      </c>
      <c r="AC3431">
        <v>0</v>
      </c>
      <c r="AD3431">
        <v>0</v>
      </c>
      <c r="AE3431">
        <v>0</v>
      </c>
      <c r="AF3431">
        <v>0</v>
      </c>
      <c r="AG3431" t="s">
        <v>15507</v>
      </c>
      <c r="AH3431" s="21" t="str">
        <f t="shared" si="106"/>
        <v>YT21</v>
      </c>
      <c r="AI3431" s="21">
        <v>345.36</v>
      </c>
      <c r="AJ3431" s="21">
        <f t="shared" si="107"/>
        <v>100</v>
      </c>
      <c r="AK3431" s="21" t="s">
        <v>2060</v>
      </c>
      <c r="AL3431" t="s">
        <v>2527</v>
      </c>
      <c r="AM3431" s="26" t="s">
        <v>38</v>
      </c>
      <c r="AN3431" t="s">
        <v>2031</v>
      </c>
    </row>
    <row r="3432" spans="1:40" ht="15" hidden="1" thickTop="1" x14ac:dyDescent="0.35">
      <c r="A3432" t="s">
        <v>4697</v>
      </c>
      <c r="B3432" t="s">
        <v>15508</v>
      </c>
      <c r="C3432" t="s">
        <v>3254</v>
      </c>
      <c r="D3432" t="s">
        <v>15509</v>
      </c>
      <c r="E3432" t="s">
        <v>2986</v>
      </c>
      <c r="F3432">
        <v>1</v>
      </c>
      <c r="G3432" t="s">
        <v>2509</v>
      </c>
      <c r="H3432" t="s">
        <v>2510</v>
      </c>
      <c r="I3432" t="s">
        <v>2057</v>
      </c>
      <c r="J3432" t="s">
        <v>3256</v>
      </c>
      <c r="K3432" t="s">
        <v>2513</v>
      </c>
      <c r="L3432" t="s">
        <v>2058</v>
      </c>
      <c r="M3432" t="s">
        <v>2059</v>
      </c>
      <c r="N3432">
        <v>1</v>
      </c>
      <c r="O3432">
        <v>81</v>
      </c>
      <c r="P3432">
        <v>0.33</v>
      </c>
      <c r="Q3432">
        <v>24480</v>
      </c>
      <c r="R3432">
        <v>1</v>
      </c>
      <c r="S3432">
        <v>81</v>
      </c>
      <c r="T3432">
        <v>0.33</v>
      </c>
      <c r="U3432">
        <v>0</v>
      </c>
      <c r="V3432">
        <v>0</v>
      </c>
      <c r="W3432">
        <v>0</v>
      </c>
      <c r="X3432">
        <v>0</v>
      </c>
      <c r="Y3432">
        <v>0</v>
      </c>
      <c r="Z3432">
        <v>0</v>
      </c>
      <c r="AA3432">
        <v>0</v>
      </c>
      <c r="AB3432">
        <v>0</v>
      </c>
      <c r="AC3432">
        <v>0</v>
      </c>
      <c r="AD3432">
        <v>0</v>
      </c>
      <c r="AE3432">
        <v>0</v>
      </c>
      <c r="AF3432">
        <v>0</v>
      </c>
      <c r="AG3432" t="s">
        <v>15510</v>
      </c>
      <c r="AH3432" s="21" t="str">
        <f t="shared" si="106"/>
        <v>YT21</v>
      </c>
      <c r="AI3432" s="21">
        <v>345.36</v>
      </c>
      <c r="AJ3432" s="21">
        <f t="shared" si="107"/>
        <v>99.669117647058826</v>
      </c>
      <c r="AK3432" s="21" t="s">
        <v>2060</v>
      </c>
      <c r="AL3432" t="s">
        <v>2515</v>
      </c>
      <c r="AM3432" s="26" t="s">
        <v>38</v>
      </c>
      <c r="AN3432" t="s">
        <v>2030</v>
      </c>
    </row>
    <row r="3433" spans="1:40" ht="15" hidden="1" thickTop="1" x14ac:dyDescent="0.35">
      <c r="A3433" t="s">
        <v>4702</v>
      </c>
      <c r="B3433" t="s">
        <v>15511</v>
      </c>
      <c r="C3433" t="s">
        <v>3121</v>
      </c>
      <c r="D3433" t="s">
        <v>15512</v>
      </c>
      <c r="E3433" t="s">
        <v>4786</v>
      </c>
      <c r="F3433">
        <v>1</v>
      </c>
      <c r="G3433" t="s">
        <v>2509</v>
      </c>
      <c r="H3433" t="s">
        <v>2510</v>
      </c>
      <c r="I3433" t="s">
        <v>2057</v>
      </c>
      <c r="J3433" t="s">
        <v>3123</v>
      </c>
      <c r="K3433" t="s">
        <v>2513</v>
      </c>
      <c r="L3433" t="s">
        <v>2058</v>
      </c>
      <c r="M3433" t="s">
        <v>2059</v>
      </c>
      <c r="N3433">
        <v>4</v>
      </c>
      <c r="O3433">
        <v>241</v>
      </c>
      <c r="P3433">
        <v>0.98</v>
      </c>
      <c r="Q3433">
        <v>24480</v>
      </c>
      <c r="R3433">
        <v>2</v>
      </c>
      <c r="S3433">
        <v>160</v>
      </c>
      <c r="T3433">
        <v>0.65</v>
      </c>
      <c r="U3433">
        <v>1</v>
      </c>
      <c r="V3433">
        <v>74</v>
      </c>
      <c r="W3433">
        <v>0.3</v>
      </c>
      <c r="X3433">
        <v>1</v>
      </c>
      <c r="Y3433">
        <v>7</v>
      </c>
      <c r="Z3433">
        <v>0.03</v>
      </c>
      <c r="AA3433">
        <v>0</v>
      </c>
      <c r="AB3433">
        <v>0</v>
      </c>
      <c r="AC3433">
        <v>0</v>
      </c>
      <c r="AD3433">
        <v>0</v>
      </c>
      <c r="AE3433">
        <v>0</v>
      </c>
      <c r="AF3433">
        <v>0</v>
      </c>
      <c r="AG3433" t="s">
        <v>15513</v>
      </c>
      <c r="AH3433" s="21" t="str">
        <f t="shared" si="106"/>
        <v>YT21</v>
      </c>
      <c r="AI3433" s="21">
        <v>345.36</v>
      </c>
      <c r="AJ3433" s="21">
        <f t="shared" si="107"/>
        <v>99.015522875816998</v>
      </c>
      <c r="AK3433" s="21" t="s">
        <v>2063</v>
      </c>
      <c r="AL3433" t="s">
        <v>2515</v>
      </c>
      <c r="AM3433" s="26" t="s">
        <v>38</v>
      </c>
      <c r="AN3433" t="s">
        <v>2032</v>
      </c>
    </row>
    <row r="3434" spans="1:40" ht="15" hidden="1" thickTop="1" x14ac:dyDescent="0.35">
      <c r="A3434" t="s">
        <v>4706</v>
      </c>
      <c r="B3434" t="s">
        <v>15514</v>
      </c>
      <c r="C3434" t="s">
        <v>2679</v>
      </c>
      <c r="D3434" t="s">
        <v>15515</v>
      </c>
      <c r="E3434" t="s">
        <v>3353</v>
      </c>
      <c r="F3434">
        <v>1</v>
      </c>
      <c r="G3434" t="s">
        <v>2682</v>
      </c>
      <c r="H3434" t="s">
        <v>2620</v>
      </c>
      <c r="I3434" t="s">
        <v>2057</v>
      </c>
      <c r="J3434" t="s">
        <v>2683</v>
      </c>
      <c r="K3434" t="s">
        <v>2684</v>
      </c>
      <c r="L3434" t="s">
        <v>2058</v>
      </c>
      <c r="M3434" t="s">
        <v>2059</v>
      </c>
      <c r="N3434">
        <v>4</v>
      </c>
      <c r="O3434">
        <v>105</v>
      </c>
      <c r="P3434">
        <v>0.43</v>
      </c>
      <c r="Q3434">
        <v>24480</v>
      </c>
      <c r="R3434">
        <v>1</v>
      </c>
      <c r="S3434">
        <v>29</v>
      </c>
      <c r="T3434">
        <v>0.12</v>
      </c>
      <c r="U3434">
        <v>3</v>
      </c>
      <c r="V3434">
        <v>76</v>
      </c>
      <c r="W3434">
        <v>0.31</v>
      </c>
      <c r="X3434">
        <v>0</v>
      </c>
      <c r="Y3434">
        <v>0</v>
      </c>
      <c r="Z3434">
        <v>0</v>
      </c>
      <c r="AA3434">
        <v>0</v>
      </c>
      <c r="AB3434">
        <v>0</v>
      </c>
      <c r="AC3434">
        <v>0</v>
      </c>
      <c r="AD3434">
        <v>0</v>
      </c>
      <c r="AE3434">
        <v>0</v>
      </c>
      <c r="AF3434">
        <v>0</v>
      </c>
      <c r="AG3434" t="s">
        <v>15516</v>
      </c>
      <c r="AH3434" s="21" t="str">
        <f t="shared" si="106"/>
        <v>YT21</v>
      </c>
      <c r="AI3434" s="21">
        <v>345.36</v>
      </c>
      <c r="AJ3434" s="21">
        <f t="shared" si="107"/>
        <v>99.571078431372555</v>
      </c>
      <c r="AK3434" s="21" t="s">
        <v>2060</v>
      </c>
      <c r="AL3434" t="s">
        <v>2686</v>
      </c>
      <c r="AM3434" s="26" t="s">
        <v>38</v>
      </c>
      <c r="AN3434" t="s">
        <v>2030</v>
      </c>
    </row>
    <row r="3435" spans="1:40" ht="15" hidden="1" thickTop="1" x14ac:dyDescent="0.35">
      <c r="A3435" t="s">
        <v>4711</v>
      </c>
      <c r="B3435" t="s">
        <v>15517</v>
      </c>
      <c r="C3435" t="s">
        <v>8649</v>
      </c>
      <c r="D3435" t="s">
        <v>15518</v>
      </c>
      <c r="E3435" t="s">
        <v>126</v>
      </c>
      <c r="F3435">
        <v>2</v>
      </c>
      <c r="G3435" t="s">
        <v>2524</v>
      </c>
      <c r="H3435" t="s">
        <v>2056</v>
      </c>
      <c r="I3435" t="s">
        <v>2057</v>
      </c>
      <c r="J3435" t="s">
        <v>3956</v>
      </c>
      <c r="K3435" t="s">
        <v>62</v>
      </c>
      <c r="L3435" t="s">
        <v>2058</v>
      </c>
      <c r="M3435" t="s">
        <v>2163</v>
      </c>
      <c r="N3435">
        <v>0</v>
      </c>
      <c r="O3435">
        <v>0</v>
      </c>
      <c r="P3435">
        <v>0</v>
      </c>
      <c r="Q3435">
        <v>17340</v>
      </c>
      <c r="R3435">
        <v>0</v>
      </c>
      <c r="S3435">
        <v>0</v>
      </c>
      <c r="T3435">
        <v>0</v>
      </c>
      <c r="U3435">
        <v>0</v>
      </c>
      <c r="V3435">
        <v>0</v>
      </c>
      <c r="W3435">
        <v>0</v>
      </c>
      <c r="X3435">
        <v>0</v>
      </c>
      <c r="Y3435">
        <v>0</v>
      </c>
      <c r="Z3435">
        <v>0</v>
      </c>
      <c r="AA3435">
        <v>0</v>
      </c>
      <c r="AB3435">
        <v>0</v>
      </c>
      <c r="AC3435">
        <v>0</v>
      </c>
      <c r="AD3435">
        <v>0</v>
      </c>
      <c r="AE3435">
        <v>0</v>
      </c>
      <c r="AF3435">
        <v>0</v>
      </c>
      <c r="AG3435" t="s">
        <v>15519</v>
      </c>
      <c r="AH3435" s="21" t="str">
        <f t="shared" si="106"/>
        <v>YT21</v>
      </c>
      <c r="AI3435" s="21">
        <v>244.8</v>
      </c>
      <c r="AJ3435" s="21">
        <f t="shared" si="107"/>
        <v>100</v>
      </c>
      <c r="AK3435" s="21" t="s">
        <v>2060</v>
      </c>
      <c r="AL3435" t="s">
        <v>2527</v>
      </c>
      <c r="AM3435" s="26" t="s">
        <v>38</v>
      </c>
      <c r="AN3435" t="s">
        <v>2031</v>
      </c>
    </row>
    <row r="3436" spans="1:40" ht="15" hidden="1" thickTop="1" x14ac:dyDescent="0.35">
      <c r="A3436" t="s">
        <v>4715</v>
      </c>
      <c r="B3436" t="s">
        <v>15520</v>
      </c>
      <c r="C3436" t="s">
        <v>4047</v>
      </c>
      <c r="D3436" t="s">
        <v>15521</v>
      </c>
      <c r="E3436" t="s">
        <v>64</v>
      </c>
      <c r="F3436">
        <v>2</v>
      </c>
      <c r="G3436" t="s">
        <v>2524</v>
      </c>
      <c r="H3436" t="s">
        <v>2056</v>
      </c>
      <c r="I3436" t="s">
        <v>2057</v>
      </c>
      <c r="J3436" t="s">
        <v>4049</v>
      </c>
      <c r="K3436" t="s">
        <v>62</v>
      </c>
      <c r="L3436" t="s">
        <v>2058</v>
      </c>
      <c r="M3436" t="s">
        <v>2310</v>
      </c>
      <c r="N3436">
        <v>6</v>
      </c>
      <c r="O3436">
        <v>179</v>
      </c>
      <c r="P3436">
        <v>1.1000000000000001</v>
      </c>
      <c r="Q3436">
        <v>16320</v>
      </c>
      <c r="R3436">
        <v>2</v>
      </c>
      <c r="S3436">
        <v>83</v>
      </c>
      <c r="T3436">
        <v>0.51</v>
      </c>
      <c r="U3436">
        <v>4</v>
      </c>
      <c r="V3436">
        <v>96</v>
      </c>
      <c r="W3436">
        <v>0.59</v>
      </c>
      <c r="X3436">
        <v>0</v>
      </c>
      <c r="Y3436">
        <v>0</v>
      </c>
      <c r="Z3436">
        <v>0</v>
      </c>
      <c r="AA3436">
        <v>0</v>
      </c>
      <c r="AB3436">
        <v>0</v>
      </c>
      <c r="AC3436">
        <v>0</v>
      </c>
      <c r="AD3436">
        <v>0</v>
      </c>
      <c r="AE3436">
        <v>0</v>
      </c>
      <c r="AF3436">
        <v>0</v>
      </c>
      <c r="AG3436" t="s">
        <v>15522</v>
      </c>
      <c r="AH3436" s="21" t="str">
        <f t="shared" si="106"/>
        <v>YT21</v>
      </c>
      <c r="AI3436" s="21">
        <v>230.39999999999998</v>
      </c>
      <c r="AJ3436" s="21">
        <f t="shared" si="107"/>
        <v>98.903186274509807</v>
      </c>
      <c r="AK3436" s="21" t="s">
        <v>2063</v>
      </c>
      <c r="AL3436" t="s">
        <v>2527</v>
      </c>
      <c r="AM3436" s="26" t="s">
        <v>38</v>
      </c>
      <c r="AN3436" t="s">
        <v>2029</v>
      </c>
    </row>
    <row r="3437" spans="1:40" ht="15" hidden="1" thickTop="1" x14ac:dyDescent="0.35">
      <c r="A3437" t="s">
        <v>4719</v>
      </c>
      <c r="B3437" t="s">
        <v>15523</v>
      </c>
      <c r="C3437" t="s">
        <v>2978</v>
      </c>
      <c r="D3437" t="s">
        <v>2981</v>
      </c>
      <c r="E3437" t="s">
        <v>2980</v>
      </c>
      <c r="F3437">
        <v>1</v>
      </c>
      <c r="G3437" t="s">
        <v>2619</v>
      </c>
      <c r="H3437" t="s">
        <v>2620</v>
      </c>
      <c r="I3437" t="s">
        <v>2076</v>
      </c>
      <c r="J3437" t="s">
        <v>2981</v>
      </c>
      <c r="K3437" t="s">
        <v>2655</v>
      </c>
      <c r="L3437" t="s">
        <v>2058</v>
      </c>
      <c r="M3437" t="s">
        <v>2059</v>
      </c>
      <c r="N3437">
        <v>2</v>
      </c>
      <c r="O3437">
        <v>61</v>
      </c>
      <c r="P3437">
        <v>0.25</v>
      </c>
      <c r="Q3437">
        <v>24480</v>
      </c>
      <c r="R3437">
        <v>0</v>
      </c>
      <c r="S3437">
        <v>0</v>
      </c>
      <c r="T3437">
        <v>0</v>
      </c>
      <c r="U3437">
        <v>2</v>
      </c>
      <c r="V3437">
        <v>61</v>
      </c>
      <c r="W3437">
        <v>0.25</v>
      </c>
      <c r="X3437">
        <v>0</v>
      </c>
      <c r="Y3437">
        <v>0</v>
      </c>
      <c r="Z3437">
        <v>0</v>
      </c>
      <c r="AA3437">
        <v>0</v>
      </c>
      <c r="AB3437">
        <v>0</v>
      </c>
      <c r="AC3437">
        <v>0</v>
      </c>
      <c r="AD3437">
        <v>0</v>
      </c>
      <c r="AE3437">
        <v>0</v>
      </c>
      <c r="AF3437">
        <v>0</v>
      </c>
      <c r="AG3437" t="s">
        <v>15524</v>
      </c>
      <c r="AH3437" s="21" t="str">
        <f t="shared" si="106"/>
        <v>YO52</v>
      </c>
      <c r="AI3437" s="21">
        <v>345.36</v>
      </c>
      <c r="AJ3437" s="21">
        <f t="shared" si="107"/>
        <v>99.750816993464056</v>
      </c>
      <c r="AK3437" s="21" t="s">
        <v>2060</v>
      </c>
      <c r="AL3437" t="s">
        <v>2984</v>
      </c>
      <c r="AM3437" s="26" t="s">
        <v>38</v>
      </c>
      <c r="AN3437" t="s">
        <v>2030</v>
      </c>
    </row>
    <row r="3438" spans="1:40" ht="15" hidden="1" thickTop="1" x14ac:dyDescent="0.35">
      <c r="A3438" t="s">
        <v>4723</v>
      </c>
      <c r="B3438" t="s">
        <v>15525</v>
      </c>
      <c r="C3438" t="s">
        <v>5198</v>
      </c>
      <c r="D3438" t="s">
        <v>15526</v>
      </c>
      <c r="E3438" t="s">
        <v>2575</v>
      </c>
      <c r="F3438">
        <v>1</v>
      </c>
      <c r="G3438" t="s">
        <v>2609</v>
      </c>
      <c r="H3438" t="s">
        <v>2577</v>
      </c>
      <c r="I3438" t="s">
        <v>2057</v>
      </c>
      <c r="J3438" t="s">
        <v>2675</v>
      </c>
      <c r="K3438" t="s">
        <v>2611</v>
      </c>
      <c r="L3438" t="s">
        <v>2058</v>
      </c>
      <c r="M3438" t="s">
        <v>2170</v>
      </c>
      <c r="N3438">
        <v>1</v>
      </c>
      <c r="O3438">
        <v>41</v>
      </c>
      <c r="P3438">
        <v>0.27</v>
      </c>
      <c r="Q3438">
        <v>15300</v>
      </c>
      <c r="R3438">
        <v>0</v>
      </c>
      <c r="S3438">
        <v>0</v>
      </c>
      <c r="T3438">
        <v>0</v>
      </c>
      <c r="U3438">
        <v>1</v>
      </c>
      <c r="V3438">
        <v>41</v>
      </c>
      <c r="W3438">
        <v>0.27</v>
      </c>
      <c r="X3438">
        <v>0</v>
      </c>
      <c r="Y3438">
        <v>0</v>
      </c>
      <c r="Z3438">
        <v>0</v>
      </c>
      <c r="AA3438">
        <v>0</v>
      </c>
      <c r="AB3438">
        <v>0</v>
      </c>
      <c r="AC3438">
        <v>0</v>
      </c>
      <c r="AD3438">
        <v>0</v>
      </c>
      <c r="AE3438">
        <v>0</v>
      </c>
      <c r="AF3438">
        <v>0</v>
      </c>
      <c r="AG3438" t="s">
        <v>15527</v>
      </c>
      <c r="AH3438" s="21" t="str">
        <f t="shared" si="106"/>
        <v>YT21</v>
      </c>
      <c r="AI3438" s="21">
        <v>216</v>
      </c>
      <c r="AJ3438" s="21">
        <f t="shared" si="107"/>
        <v>99.732026143790847</v>
      </c>
      <c r="AK3438" s="21" t="s">
        <v>2060</v>
      </c>
      <c r="AL3438" t="s">
        <v>2581</v>
      </c>
      <c r="AM3438" s="26" t="s">
        <v>38</v>
      </c>
      <c r="AN3438" t="s">
        <v>2031</v>
      </c>
    </row>
    <row r="3439" spans="1:40" ht="15" hidden="1" thickTop="1" x14ac:dyDescent="0.35">
      <c r="A3439" t="s">
        <v>4727</v>
      </c>
      <c r="B3439" t="s">
        <v>15528</v>
      </c>
      <c r="C3439" t="s">
        <v>5198</v>
      </c>
      <c r="D3439" t="s">
        <v>15526</v>
      </c>
      <c r="E3439" t="s">
        <v>2575</v>
      </c>
      <c r="F3439">
        <v>1</v>
      </c>
      <c r="G3439" t="s">
        <v>2609</v>
      </c>
      <c r="H3439" t="s">
        <v>2577</v>
      </c>
      <c r="I3439" t="s">
        <v>2057</v>
      </c>
      <c r="J3439" t="s">
        <v>2675</v>
      </c>
      <c r="K3439" t="s">
        <v>2611</v>
      </c>
      <c r="L3439" t="s">
        <v>2058</v>
      </c>
      <c r="M3439" t="s">
        <v>2170</v>
      </c>
      <c r="N3439">
        <v>3</v>
      </c>
      <c r="O3439">
        <v>98</v>
      </c>
      <c r="P3439">
        <v>0.64</v>
      </c>
      <c r="Q3439">
        <v>15300</v>
      </c>
      <c r="R3439">
        <v>0</v>
      </c>
      <c r="S3439">
        <v>0</v>
      </c>
      <c r="T3439">
        <v>0</v>
      </c>
      <c r="U3439">
        <v>2</v>
      </c>
      <c r="V3439">
        <v>61</v>
      </c>
      <c r="W3439">
        <v>0.4</v>
      </c>
      <c r="X3439">
        <v>0</v>
      </c>
      <c r="Y3439">
        <v>0</v>
      </c>
      <c r="Z3439">
        <v>0</v>
      </c>
      <c r="AA3439">
        <v>1</v>
      </c>
      <c r="AB3439">
        <v>37</v>
      </c>
      <c r="AC3439">
        <v>0.24</v>
      </c>
      <c r="AD3439">
        <v>0</v>
      </c>
      <c r="AE3439">
        <v>0</v>
      </c>
      <c r="AF3439">
        <v>0</v>
      </c>
      <c r="AG3439" t="s">
        <v>15529</v>
      </c>
      <c r="AH3439" s="21" t="str">
        <f t="shared" si="106"/>
        <v>YT21</v>
      </c>
      <c r="AI3439" s="21">
        <v>216</v>
      </c>
      <c r="AJ3439" s="21">
        <f t="shared" si="107"/>
        <v>99.359477124183002</v>
      </c>
      <c r="AK3439" s="21" t="s">
        <v>2060</v>
      </c>
      <c r="AL3439" t="s">
        <v>2581</v>
      </c>
      <c r="AM3439" s="26" t="s">
        <v>38</v>
      </c>
      <c r="AN3439" t="s">
        <v>2031</v>
      </c>
    </row>
    <row r="3440" spans="1:40" ht="15" hidden="1" thickTop="1" x14ac:dyDescent="0.35">
      <c r="A3440" t="s">
        <v>4731</v>
      </c>
      <c r="B3440" t="s">
        <v>15530</v>
      </c>
      <c r="C3440" t="s">
        <v>5198</v>
      </c>
      <c r="D3440" t="s">
        <v>15526</v>
      </c>
      <c r="E3440" t="s">
        <v>2575</v>
      </c>
      <c r="F3440">
        <v>1</v>
      </c>
      <c r="G3440" t="s">
        <v>2609</v>
      </c>
      <c r="H3440" t="s">
        <v>2577</v>
      </c>
      <c r="I3440" t="s">
        <v>2057</v>
      </c>
      <c r="J3440" t="s">
        <v>2675</v>
      </c>
      <c r="K3440" t="s">
        <v>2611</v>
      </c>
      <c r="L3440" t="s">
        <v>2058</v>
      </c>
      <c r="M3440" t="s">
        <v>2170</v>
      </c>
      <c r="N3440">
        <v>0</v>
      </c>
      <c r="O3440">
        <v>0</v>
      </c>
      <c r="P3440">
        <v>0</v>
      </c>
      <c r="Q3440">
        <v>15300</v>
      </c>
      <c r="R3440">
        <v>0</v>
      </c>
      <c r="S3440">
        <v>0</v>
      </c>
      <c r="T3440">
        <v>0</v>
      </c>
      <c r="U3440">
        <v>0</v>
      </c>
      <c r="V3440">
        <v>0</v>
      </c>
      <c r="W3440">
        <v>0</v>
      </c>
      <c r="X3440">
        <v>0</v>
      </c>
      <c r="Y3440">
        <v>0</v>
      </c>
      <c r="Z3440">
        <v>0</v>
      </c>
      <c r="AA3440">
        <v>0</v>
      </c>
      <c r="AB3440">
        <v>0</v>
      </c>
      <c r="AC3440">
        <v>0</v>
      </c>
      <c r="AD3440">
        <v>0</v>
      </c>
      <c r="AE3440">
        <v>0</v>
      </c>
      <c r="AF3440">
        <v>0</v>
      </c>
      <c r="AG3440" t="s">
        <v>15531</v>
      </c>
      <c r="AH3440" s="21" t="str">
        <f t="shared" si="106"/>
        <v>YT21</v>
      </c>
      <c r="AI3440" s="21">
        <v>216</v>
      </c>
      <c r="AJ3440" s="21">
        <f t="shared" si="107"/>
        <v>100</v>
      </c>
      <c r="AK3440" s="21" t="s">
        <v>2060</v>
      </c>
      <c r="AL3440" t="s">
        <v>2581</v>
      </c>
      <c r="AM3440" s="26" t="s">
        <v>38</v>
      </c>
      <c r="AN3440" t="s">
        <v>2031</v>
      </c>
    </row>
    <row r="3441" spans="1:40" ht="15" hidden="1" thickTop="1" x14ac:dyDescent="0.35">
      <c r="A3441" t="s">
        <v>4736</v>
      </c>
      <c r="B3441" t="s">
        <v>15532</v>
      </c>
      <c r="C3441" t="s">
        <v>5198</v>
      </c>
      <c r="D3441" t="s">
        <v>15526</v>
      </c>
      <c r="E3441" t="s">
        <v>2575</v>
      </c>
      <c r="F3441">
        <v>1</v>
      </c>
      <c r="G3441" t="s">
        <v>2609</v>
      </c>
      <c r="H3441" t="s">
        <v>2577</v>
      </c>
      <c r="I3441" t="s">
        <v>2057</v>
      </c>
      <c r="J3441" t="s">
        <v>2675</v>
      </c>
      <c r="K3441" t="s">
        <v>2611</v>
      </c>
      <c r="L3441" t="s">
        <v>2058</v>
      </c>
      <c r="M3441" t="s">
        <v>2170</v>
      </c>
      <c r="N3441">
        <v>1</v>
      </c>
      <c r="O3441">
        <v>30</v>
      </c>
      <c r="P3441">
        <v>0.2</v>
      </c>
      <c r="Q3441">
        <v>15300</v>
      </c>
      <c r="R3441">
        <v>0</v>
      </c>
      <c r="S3441">
        <v>0</v>
      </c>
      <c r="T3441">
        <v>0</v>
      </c>
      <c r="U3441">
        <v>1</v>
      </c>
      <c r="V3441">
        <v>30</v>
      </c>
      <c r="W3441">
        <v>0.2</v>
      </c>
      <c r="X3441">
        <v>0</v>
      </c>
      <c r="Y3441">
        <v>0</v>
      </c>
      <c r="Z3441">
        <v>0</v>
      </c>
      <c r="AA3441">
        <v>0</v>
      </c>
      <c r="AB3441">
        <v>0</v>
      </c>
      <c r="AC3441">
        <v>0</v>
      </c>
      <c r="AD3441">
        <v>0</v>
      </c>
      <c r="AE3441">
        <v>0</v>
      </c>
      <c r="AF3441">
        <v>0</v>
      </c>
      <c r="AG3441" t="s">
        <v>15533</v>
      </c>
      <c r="AH3441" s="21" t="str">
        <f t="shared" si="106"/>
        <v>YT21</v>
      </c>
      <c r="AI3441" s="21">
        <v>216</v>
      </c>
      <c r="AJ3441" s="21">
        <f t="shared" si="107"/>
        <v>99.803921568627445</v>
      </c>
      <c r="AK3441" s="21" t="s">
        <v>2060</v>
      </c>
      <c r="AL3441" t="s">
        <v>2581</v>
      </c>
      <c r="AM3441" s="26" t="s">
        <v>38</v>
      </c>
      <c r="AN3441" t="s">
        <v>2031</v>
      </c>
    </row>
    <row r="3442" spans="1:40" ht="15" hidden="1" thickTop="1" x14ac:dyDescent="0.35">
      <c r="A3442" t="s">
        <v>4740</v>
      </c>
      <c r="B3442" t="s">
        <v>15534</v>
      </c>
      <c r="C3442" t="s">
        <v>4173</v>
      </c>
      <c r="D3442" t="s">
        <v>15535</v>
      </c>
      <c r="E3442" t="s">
        <v>2691</v>
      </c>
      <c r="F3442">
        <v>1</v>
      </c>
      <c r="G3442" t="s">
        <v>2600</v>
      </c>
      <c r="H3442" t="s">
        <v>2577</v>
      </c>
      <c r="I3442" t="s">
        <v>2076</v>
      </c>
      <c r="J3442" t="s">
        <v>2634</v>
      </c>
      <c r="K3442" t="s">
        <v>2635</v>
      </c>
      <c r="L3442" t="s">
        <v>2058</v>
      </c>
      <c r="M3442" t="s">
        <v>2170</v>
      </c>
      <c r="N3442">
        <v>5</v>
      </c>
      <c r="O3442">
        <v>175</v>
      </c>
      <c r="P3442">
        <v>1.1399999999999999</v>
      </c>
      <c r="Q3442">
        <v>15300</v>
      </c>
      <c r="R3442">
        <v>2</v>
      </c>
      <c r="S3442">
        <v>86</v>
      </c>
      <c r="T3442">
        <v>0.56000000000000005</v>
      </c>
      <c r="U3442">
        <v>1</v>
      </c>
      <c r="V3442">
        <v>64</v>
      </c>
      <c r="W3442">
        <v>0.42</v>
      </c>
      <c r="X3442">
        <v>0</v>
      </c>
      <c r="Y3442">
        <v>0</v>
      </c>
      <c r="Z3442">
        <v>0</v>
      </c>
      <c r="AA3442">
        <v>2</v>
      </c>
      <c r="AB3442">
        <v>25</v>
      </c>
      <c r="AC3442">
        <v>0.16</v>
      </c>
      <c r="AD3442">
        <v>0</v>
      </c>
      <c r="AE3442">
        <v>0</v>
      </c>
      <c r="AF3442">
        <v>0</v>
      </c>
      <c r="AG3442" t="s">
        <v>15536</v>
      </c>
      <c r="AH3442" s="21" t="str">
        <f t="shared" si="106"/>
        <v>YR25</v>
      </c>
      <c r="AI3442" s="21">
        <v>216</v>
      </c>
      <c r="AJ3442" s="21">
        <f t="shared" si="107"/>
        <v>98.856209150326791</v>
      </c>
      <c r="AK3442" s="21" t="s">
        <v>2063</v>
      </c>
      <c r="AL3442" t="s">
        <v>2581</v>
      </c>
      <c r="AM3442" s="26" t="s">
        <v>38</v>
      </c>
      <c r="AN3442" t="s">
        <v>2029</v>
      </c>
    </row>
    <row r="3443" spans="1:40" ht="15" hidden="1" thickTop="1" x14ac:dyDescent="0.35">
      <c r="A3443" t="s">
        <v>4744</v>
      </c>
      <c r="B3443" t="s">
        <v>15537</v>
      </c>
      <c r="C3443" t="s">
        <v>4173</v>
      </c>
      <c r="D3443" t="s">
        <v>15538</v>
      </c>
      <c r="E3443" t="s">
        <v>2691</v>
      </c>
      <c r="F3443">
        <v>1</v>
      </c>
      <c r="G3443" t="s">
        <v>2600</v>
      </c>
      <c r="H3443" t="s">
        <v>2577</v>
      </c>
      <c r="I3443" t="s">
        <v>2076</v>
      </c>
      <c r="J3443" t="s">
        <v>2634</v>
      </c>
      <c r="K3443" t="s">
        <v>2635</v>
      </c>
      <c r="L3443" t="s">
        <v>2058</v>
      </c>
      <c r="M3443" t="s">
        <v>2170</v>
      </c>
      <c r="N3443">
        <v>3</v>
      </c>
      <c r="O3443">
        <v>88</v>
      </c>
      <c r="P3443">
        <v>0.57999999999999996</v>
      </c>
      <c r="Q3443">
        <v>15300</v>
      </c>
      <c r="R3443">
        <v>0</v>
      </c>
      <c r="S3443">
        <v>0</v>
      </c>
      <c r="T3443">
        <v>0</v>
      </c>
      <c r="U3443">
        <v>3</v>
      </c>
      <c r="V3443">
        <v>88</v>
      </c>
      <c r="W3443">
        <v>0.57999999999999996</v>
      </c>
      <c r="X3443">
        <v>0</v>
      </c>
      <c r="Y3443">
        <v>0</v>
      </c>
      <c r="Z3443">
        <v>0</v>
      </c>
      <c r="AA3443">
        <v>0</v>
      </c>
      <c r="AB3443">
        <v>0</v>
      </c>
      <c r="AC3443">
        <v>0</v>
      </c>
      <c r="AD3443">
        <v>0</v>
      </c>
      <c r="AE3443">
        <v>0</v>
      </c>
      <c r="AF3443">
        <v>0</v>
      </c>
      <c r="AG3443" t="s">
        <v>15539</v>
      </c>
      <c r="AH3443" s="21" t="str">
        <f t="shared" si="106"/>
        <v>YR25</v>
      </c>
      <c r="AI3443" s="21">
        <v>216</v>
      </c>
      <c r="AJ3443" s="21">
        <f t="shared" si="107"/>
        <v>99.424836601307192</v>
      </c>
      <c r="AK3443" s="21" t="s">
        <v>2060</v>
      </c>
      <c r="AL3443" t="s">
        <v>2581</v>
      </c>
      <c r="AM3443" s="26" t="s">
        <v>38</v>
      </c>
      <c r="AN3443" t="s">
        <v>2029</v>
      </c>
    </row>
    <row r="3444" spans="1:40" ht="15" hidden="1" thickTop="1" x14ac:dyDescent="0.35">
      <c r="A3444" t="s">
        <v>4748</v>
      </c>
      <c r="B3444" t="s">
        <v>15540</v>
      </c>
      <c r="C3444" t="s">
        <v>4228</v>
      </c>
      <c r="D3444" t="s">
        <v>15541</v>
      </c>
      <c r="E3444" t="s">
        <v>4009</v>
      </c>
      <c r="F3444">
        <v>2</v>
      </c>
      <c r="G3444" t="s">
        <v>2509</v>
      </c>
      <c r="H3444" t="s">
        <v>2510</v>
      </c>
      <c r="I3444" t="s">
        <v>2057</v>
      </c>
      <c r="J3444" t="s">
        <v>3408</v>
      </c>
      <c r="K3444" t="s">
        <v>3109</v>
      </c>
      <c r="L3444" t="s">
        <v>2058</v>
      </c>
      <c r="M3444" t="s">
        <v>2059</v>
      </c>
      <c r="N3444">
        <v>2</v>
      </c>
      <c r="O3444">
        <v>106</v>
      </c>
      <c r="P3444">
        <v>0.43</v>
      </c>
      <c r="Q3444">
        <v>24480</v>
      </c>
      <c r="R3444">
        <v>0</v>
      </c>
      <c r="S3444">
        <v>0</v>
      </c>
      <c r="T3444">
        <v>0</v>
      </c>
      <c r="U3444">
        <v>1</v>
      </c>
      <c r="V3444">
        <v>45</v>
      </c>
      <c r="W3444">
        <v>0.18</v>
      </c>
      <c r="X3444">
        <v>0</v>
      </c>
      <c r="Y3444">
        <v>0</v>
      </c>
      <c r="Z3444">
        <v>0</v>
      </c>
      <c r="AA3444">
        <v>1</v>
      </c>
      <c r="AB3444">
        <v>61</v>
      </c>
      <c r="AC3444">
        <v>0.25</v>
      </c>
      <c r="AD3444">
        <v>0</v>
      </c>
      <c r="AE3444">
        <v>0</v>
      </c>
      <c r="AF3444">
        <v>0</v>
      </c>
      <c r="AG3444" t="s">
        <v>15542</v>
      </c>
      <c r="AH3444" s="21" t="str">
        <f t="shared" si="106"/>
        <v>YT21</v>
      </c>
      <c r="AI3444" s="21">
        <v>345.36</v>
      </c>
      <c r="AJ3444" s="21">
        <f t="shared" si="107"/>
        <v>99.566993464052288</v>
      </c>
      <c r="AK3444" s="21" t="s">
        <v>2060</v>
      </c>
      <c r="AL3444" t="s">
        <v>3411</v>
      </c>
      <c r="AM3444" s="26" t="s">
        <v>38</v>
      </c>
      <c r="AN3444" t="s">
        <v>2030</v>
      </c>
    </row>
    <row r="3445" spans="1:40" ht="15" hidden="1" thickTop="1" x14ac:dyDescent="0.35">
      <c r="A3445" t="s">
        <v>4754</v>
      </c>
      <c r="B3445" t="s">
        <v>15543</v>
      </c>
      <c r="C3445" t="s">
        <v>4228</v>
      </c>
      <c r="D3445" t="s">
        <v>15544</v>
      </c>
      <c r="E3445" t="s">
        <v>4009</v>
      </c>
      <c r="F3445">
        <v>2</v>
      </c>
      <c r="G3445" t="s">
        <v>2509</v>
      </c>
      <c r="H3445" t="s">
        <v>2510</v>
      </c>
      <c r="I3445" t="s">
        <v>2057</v>
      </c>
      <c r="J3445" t="s">
        <v>3408</v>
      </c>
      <c r="K3445" t="s">
        <v>3109</v>
      </c>
      <c r="L3445" t="s">
        <v>2058</v>
      </c>
      <c r="M3445" t="s">
        <v>2310</v>
      </c>
      <c r="N3445">
        <v>0</v>
      </c>
      <c r="O3445">
        <v>0</v>
      </c>
      <c r="P3445">
        <v>0</v>
      </c>
      <c r="Q3445">
        <v>16320</v>
      </c>
      <c r="R3445">
        <v>0</v>
      </c>
      <c r="S3445">
        <v>0</v>
      </c>
      <c r="T3445">
        <v>0</v>
      </c>
      <c r="U3445">
        <v>0</v>
      </c>
      <c r="V3445">
        <v>0</v>
      </c>
      <c r="W3445">
        <v>0</v>
      </c>
      <c r="X3445">
        <v>0</v>
      </c>
      <c r="Y3445">
        <v>0</v>
      </c>
      <c r="Z3445">
        <v>0</v>
      </c>
      <c r="AA3445">
        <v>0</v>
      </c>
      <c r="AB3445">
        <v>0</v>
      </c>
      <c r="AC3445">
        <v>0</v>
      </c>
      <c r="AD3445">
        <v>0</v>
      </c>
      <c r="AE3445">
        <v>0</v>
      </c>
      <c r="AF3445">
        <v>0</v>
      </c>
      <c r="AG3445" t="s">
        <v>15545</v>
      </c>
      <c r="AH3445" s="21" t="str">
        <f t="shared" si="106"/>
        <v>YT21</v>
      </c>
      <c r="AI3445" s="21">
        <v>230.39999999999998</v>
      </c>
      <c r="AJ3445" s="21">
        <f t="shared" si="107"/>
        <v>100</v>
      </c>
      <c r="AK3445" s="21" t="s">
        <v>2060</v>
      </c>
      <c r="AL3445" t="s">
        <v>3411</v>
      </c>
      <c r="AM3445" s="26" t="s">
        <v>38</v>
      </c>
      <c r="AN3445" t="s">
        <v>2031</v>
      </c>
    </row>
    <row r="3446" spans="1:40" ht="15" hidden="1" thickTop="1" x14ac:dyDescent="0.35">
      <c r="A3446" t="s">
        <v>4759</v>
      </c>
      <c r="B3446" t="s">
        <v>15546</v>
      </c>
      <c r="C3446" t="s">
        <v>3771</v>
      </c>
      <c r="D3446" t="s">
        <v>15547</v>
      </c>
      <c r="E3446" t="s">
        <v>2508</v>
      </c>
      <c r="F3446">
        <v>1</v>
      </c>
      <c r="G3446" t="s">
        <v>2509</v>
      </c>
      <c r="H3446" t="s">
        <v>2510</v>
      </c>
      <c r="I3446" t="s">
        <v>2057</v>
      </c>
      <c r="J3446" t="s">
        <v>3773</v>
      </c>
      <c r="K3446" t="s">
        <v>2513</v>
      </c>
      <c r="L3446" t="s">
        <v>2058</v>
      </c>
      <c r="M3446" t="s">
        <v>2170</v>
      </c>
      <c r="N3446">
        <v>3</v>
      </c>
      <c r="O3446">
        <v>132</v>
      </c>
      <c r="P3446">
        <v>0.86</v>
      </c>
      <c r="Q3446">
        <v>15300</v>
      </c>
      <c r="R3446">
        <v>2</v>
      </c>
      <c r="S3446">
        <v>99</v>
      </c>
      <c r="T3446">
        <v>0.65</v>
      </c>
      <c r="U3446">
        <v>1</v>
      </c>
      <c r="V3446">
        <v>33</v>
      </c>
      <c r="W3446">
        <v>0.22</v>
      </c>
      <c r="X3446">
        <v>0</v>
      </c>
      <c r="Y3446">
        <v>0</v>
      </c>
      <c r="Z3446">
        <v>0</v>
      </c>
      <c r="AA3446">
        <v>0</v>
      </c>
      <c r="AB3446">
        <v>0</v>
      </c>
      <c r="AC3446">
        <v>0</v>
      </c>
      <c r="AD3446">
        <v>0</v>
      </c>
      <c r="AE3446">
        <v>0</v>
      </c>
      <c r="AF3446">
        <v>0</v>
      </c>
      <c r="AG3446" t="s">
        <v>15548</v>
      </c>
      <c r="AH3446" s="21" t="str">
        <f t="shared" si="106"/>
        <v>YT21</v>
      </c>
      <c r="AI3446" s="21">
        <v>216</v>
      </c>
      <c r="AJ3446" s="21">
        <f t="shared" si="107"/>
        <v>99.137254901960787</v>
      </c>
      <c r="AK3446" s="21" t="s">
        <v>2063</v>
      </c>
      <c r="AL3446" t="s">
        <v>2515</v>
      </c>
      <c r="AM3446" s="26" t="s">
        <v>38</v>
      </c>
      <c r="AN3446" t="s">
        <v>2030</v>
      </c>
    </row>
    <row r="3447" spans="1:40" ht="15" hidden="1" thickTop="1" x14ac:dyDescent="0.35">
      <c r="A3447" t="s">
        <v>4762</v>
      </c>
      <c r="B3447" t="s">
        <v>15549</v>
      </c>
      <c r="C3447" t="s">
        <v>3042</v>
      </c>
      <c r="D3447" t="s">
        <v>15550</v>
      </c>
      <c r="E3447" t="s">
        <v>4055</v>
      </c>
      <c r="F3447">
        <v>1</v>
      </c>
      <c r="G3447" t="s">
        <v>2509</v>
      </c>
      <c r="H3447" t="s">
        <v>2510</v>
      </c>
      <c r="I3447" t="s">
        <v>2057</v>
      </c>
      <c r="J3447" t="s">
        <v>2794</v>
      </c>
      <c r="K3447" t="s">
        <v>2669</v>
      </c>
      <c r="L3447" t="s">
        <v>2058</v>
      </c>
      <c r="M3447" t="s">
        <v>15551</v>
      </c>
      <c r="N3447">
        <v>2</v>
      </c>
      <c r="O3447">
        <v>155</v>
      </c>
      <c r="P3447">
        <v>1.1299999999999999</v>
      </c>
      <c r="Q3447">
        <v>13770</v>
      </c>
      <c r="R3447">
        <v>0</v>
      </c>
      <c r="S3447">
        <v>0</v>
      </c>
      <c r="T3447">
        <v>0</v>
      </c>
      <c r="U3447">
        <v>2</v>
      </c>
      <c r="V3447">
        <v>155</v>
      </c>
      <c r="W3447">
        <v>1.1299999999999999</v>
      </c>
      <c r="X3447">
        <v>0</v>
      </c>
      <c r="Y3447">
        <v>0</v>
      </c>
      <c r="Z3447">
        <v>0</v>
      </c>
      <c r="AA3447">
        <v>0</v>
      </c>
      <c r="AB3447">
        <v>0</v>
      </c>
      <c r="AC3447">
        <v>0</v>
      </c>
      <c r="AD3447">
        <v>0</v>
      </c>
      <c r="AE3447">
        <v>0</v>
      </c>
      <c r="AF3447">
        <v>0</v>
      </c>
      <c r="AG3447" t="s">
        <v>15552</v>
      </c>
      <c r="AH3447" s="21" t="str">
        <f t="shared" si="106"/>
        <v>YT21</v>
      </c>
      <c r="AI3447" s="21">
        <v>194.4</v>
      </c>
      <c r="AJ3447" s="21">
        <f t="shared" si="107"/>
        <v>98.874364560639066</v>
      </c>
      <c r="AK3447" s="21" t="s">
        <v>2063</v>
      </c>
      <c r="AL3447" t="s">
        <v>2515</v>
      </c>
      <c r="AM3447" s="26" t="s">
        <v>38</v>
      </c>
      <c r="AN3447" t="s">
        <v>2031</v>
      </c>
    </row>
    <row r="3448" spans="1:40" ht="15" hidden="1" thickTop="1" x14ac:dyDescent="0.35">
      <c r="A3448" t="s">
        <v>4765</v>
      </c>
      <c r="B3448" t="s">
        <v>15553</v>
      </c>
      <c r="C3448" t="s">
        <v>3771</v>
      </c>
      <c r="D3448" t="s">
        <v>15554</v>
      </c>
      <c r="E3448" t="s">
        <v>2508</v>
      </c>
      <c r="F3448">
        <v>1</v>
      </c>
      <c r="G3448" t="s">
        <v>2509</v>
      </c>
      <c r="H3448" t="s">
        <v>2510</v>
      </c>
      <c r="I3448" t="s">
        <v>2057</v>
      </c>
      <c r="J3448" t="s">
        <v>3773</v>
      </c>
      <c r="K3448" t="s">
        <v>2513</v>
      </c>
      <c r="L3448" t="s">
        <v>2058</v>
      </c>
      <c r="M3448" t="s">
        <v>2170</v>
      </c>
      <c r="N3448">
        <v>2</v>
      </c>
      <c r="O3448">
        <v>66</v>
      </c>
      <c r="P3448">
        <v>0.43</v>
      </c>
      <c r="Q3448">
        <v>15300</v>
      </c>
      <c r="R3448">
        <v>2</v>
      </c>
      <c r="S3448">
        <v>66</v>
      </c>
      <c r="T3448">
        <v>0.43</v>
      </c>
      <c r="U3448">
        <v>0</v>
      </c>
      <c r="V3448">
        <v>0</v>
      </c>
      <c r="W3448">
        <v>0</v>
      </c>
      <c r="X3448">
        <v>0</v>
      </c>
      <c r="Y3448">
        <v>0</v>
      </c>
      <c r="Z3448">
        <v>0</v>
      </c>
      <c r="AA3448">
        <v>0</v>
      </c>
      <c r="AB3448">
        <v>0</v>
      </c>
      <c r="AC3448">
        <v>0</v>
      </c>
      <c r="AD3448">
        <v>0</v>
      </c>
      <c r="AE3448">
        <v>0</v>
      </c>
      <c r="AF3448">
        <v>0</v>
      </c>
      <c r="AG3448" t="s">
        <v>15555</v>
      </c>
      <c r="AH3448" s="21" t="str">
        <f t="shared" si="106"/>
        <v>YT21</v>
      </c>
      <c r="AI3448" s="21">
        <v>216</v>
      </c>
      <c r="AJ3448" s="21">
        <f t="shared" si="107"/>
        <v>99.568627450980387</v>
      </c>
      <c r="AK3448" s="21" t="s">
        <v>2060</v>
      </c>
      <c r="AL3448" t="s">
        <v>2515</v>
      </c>
      <c r="AM3448" s="26" t="s">
        <v>38</v>
      </c>
      <c r="AN3448" t="s">
        <v>2032</v>
      </c>
    </row>
    <row r="3449" spans="1:40" ht="15" hidden="1" thickTop="1" x14ac:dyDescent="0.35">
      <c r="A3449" t="s">
        <v>4770</v>
      </c>
      <c r="B3449" t="s">
        <v>15556</v>
      </c>
      <c r="C3449" t="s">
        <v>3192</v>
      </c>
      <c r="D3449" t="s">
        <v>15557</v>
      </c>
      <c r="E3449" t="s">
        <v>2608</v>
      </c>
      <c r="F3449">
        <v>1</v>
      </c>
      <c r="G3449" t="s">
        <v>2609</v>
      </c>
      <c r="H3449" t="s">
        <v>2577</v>
      </c>
      <c r="I3449" t="s">
        <v>2057</v>
      </c>
      <c r="J3449" t="s">
        <v>2764</v>
      </c>
      <c r="K3449" t="s">
        <v>2765</v>
      </c>
      <c r="L3449" t="s">
        <v>2058</v>
      </c>
      <c r="M3449" t="s">
        <v>2170</v>
      </c>
      <c r="N3449">
        <v>3</v>
      </c>
      <c r="O3449">
        <v>221</v>
      </c>
      <c r="P3449">
        <v>1.44</v>
      </c>
      <c r="Q3449">
        <v>15300</v>
      </c>
      <c r="R3449">
        <v>3</v>
      </c>
      <c r="S3449">
        <v>221</v>
      </c>
      <c r="T3449">
        <v>1.44</v>
      </c>
      <c r="U3449">
        <v>0</v>
      </c>
      <c r="V3449">
        <v>0</v>
      </c>
      <c r="W3449">
        <v>0</v>
      </c>
      <c r="X3449">
        <v>0</v>
      </c>
      <c r="Y3449">
        <v>0</v>
      </c>
      <c r="Z3449">
        <v>0</v>
      </c>
      <c r="AA3449">
        <v>0</v>
      </c>
      <c r="AB3449">
        <v>0</v>
      </c>
      <c r="AC3449">
        <v>0</v>
      </c>
      <c r="AD3449">
        <v>0</v>
      </c>
      <c r="AE3449">
        <v>0</v>
      </c>
      <c r="AF3449">
        <v>0</v>
      </c>
      <c r="AG3449" t="s">
        <v>15558</v>
      </c>
      <c r="AH3449" s="21" t="str">
        <f t="shared" si="106"/>
        <v>YT21</v>
      </c>
      <c r="AI3449" s="21">
        <v>216</v>
      </c>
      <c r="AJ3449" s="21">
        <f t="shared" si="107"/>
        <v>98.555555555555557</v>
      </c>
      <c r="AK3449" s="21" t="s">
        <v>2063</v>
      </c>
      <c r="AL3449" t="s">
        <v>2613</v>
      </c>
      <c r="AM3449" s="26" t="s">
        <v>38</v>
      </c>
      <c r="AN3449" t="s">
        <v>2029</v>
      </c>
    </row>
    <row r="3450" spans="1:40" ht="15" hidden="1" thickTop="1" x14ac:dyDescent="0.35">
      <c r="A3450" t="s">
        <v>4774</v>
      </c>
      <c r="B3450" t="s">
        <v>15559</v>
      </c>
      <c r="C3450" t="s">
        <v>2778</v>
      </c>
      <c r="D3450" t="s">
        <v>15560</v>
      </c>
      <c r="E3450" t="s">
        <v>2780</v>
      </c>
      <c r="F3450">
        <v>1</v>
      </c>
      <c r="G3450" t="s">
        <v>2609</v>
      </c>
      <c r="H3450" t="s">
        <v>2577</v>
      </c>
      <c r="I3450" t="s">
        <v>2057</v>
      </c>
      <c r="J3450" t="s">
        <v>2781</v>
      </c>
      <c r="K3450" t="s">
        <v>2765</v>
      </c>
      <c r="L3450" t="s">
        <v>2058</v>
      </c>
      <c r="M3450" t="s">
        <v>15561</v>
      </c>
      <c r="N3450">
        <v>7</v>
      </c>
      <c r="O3450">
        <v>223</v>
      </c>
      <c r="P3450">
        <v>2.4300000000000002</v>
      </c>
      <c r="Q3450">
        <v>9180</v>
      </c>
      <c r="R3450">
        <v>7</v>
      </c>
      <c r="S3450">
        <v>223</v>
      </c>
      <c r="T3450">
        <v>2.4300000000000002</v>
      </c>
      <c r="U3450">
        <v>0</v>
      </c>
      <c r="V3450">
        <v>0</v>
      </c>
      <c r="W3450">
        <v>0</v>
      </c>
      <c r="X3450">
        <v>0</v>
      </c>
      <c r="Y3450">
        <v>0</v>
      </c>
      <c r="Z3450">
        <v>0</v>
      </c>
      <c r="AA3450">
        <v>0</v>
      </c>
      <c r="AB3450">
        <v>0</v>
      </c>
      <c r="AC3450">
        <v>0</v>
      </c>
      <c r="AD3450">
        <v>0</v>
      </c>
      <c r="AE3450">
        <v>0</v>
      </c>
      <c r="AF3450">
        <v>0</v>
      </c>
      <c r="AG3450" t="s">
        <v>15562</v>
      </c>
      <c r="AH3450" s="21" t="str">
        <f t="shared" si="106"/>
        <v>YT21</v>
      </c>
      <c r="AI3450" s="21">
        <v>129.60000000000002</v>
      </c>
      <c r="AJ3450" s="21">
        <f t="shared" si="107"/>
        <v>97.570806100217865</v>
      </c>
      <c r="AK3450" s="21" t="s">
        <v>2063</v>
      </c>
      <c r="AL3450" t="s">
        <v>2613</v>
      </c>
      <c r="AM3450" s="26" t="s">
        <v>38</v>
      </c>
      <c r="AN3450" t="s">
        <v>2029</v>
      </c>
    </row>
    <row r="3451" spans="1:40" ht="15" hidden="1" thickTop="1" x14ac:dyDescent="0.35">
      <c r="A3451" t="s">
        <v>4778</v>
      </c>
      <c r="B3451" t="s">
        <v>2161</v>
      </c>
      <c r="C3451" t="s">
        <v>100</v>
      </c>
      <c r="D3451" t="s">
        <v>2162</v>
      </c>
      <c r="E3451" t="s">
        <v>119</v>
      </c>
      <c r="F3451">
        <v>1</v>
      </c>
      <c r="G3451" t="s">
        <v>2055</v>
      </c>
      <c r="H3451" t="s">
        <v>2056</v>
      </c>
      <c r="I3451" t="s">
        <v>2057</v>
      </c>
      <c r="J3451" t="s">
        <v>67</v>
      </c>
      <c r="K3451" t="s">
        <v>68</v>
      </c>
      <c r="L3451" t="s">
        <v>2058</v>
      </c>
      <c r="M3451" t="s">
        <v>2163</v>
      </c>
      <c r="N3451">
        <v>4</v>
      </c>
      <c r="O3451">
        <v>217</v>
      </c>
      <c r="P3451">
        <v>1.25</v>
      </c>
      <c r="Q3451">
        <v>17340</v>
      </c>
      <c r="R3451">
        <v>1</v>
      </c>
      <c r="S3451">
        <v>89</v>
      </c>
      <c r="T3451">
        <v>0.51</v>
      </c>
      <c r="U3451">
        <v>3</v>
      </c>
      <c r="V3451">
        <v>128</v>
      </c>
      <c r="W3451">
        <v>0.74</v>
      </c>
      <c r="X3451">
        <v>0</v>
      </c>
      <c r="Y3451">
        <v>0</v>
      </c>
      <c r="Z3451">
        <v>0</v>
      </c>
      <c r="AA3451">
        <v>0</v>
      </c>
      <c r="AB3451">
        <v>0</v>
      </c>
      <c r="AC3451">
        <v>0</v>
      </c>
      <c r="AD3451">
        <v>0</v>
      </c>
      <c r="AE3451">
        <v>0</v>
      </c>
      <c r="AF3451">
        <v>0</v>
      </c>
      <c r="AG3451" t="s">
        <v>439</v>
      </c>
      <c r="AH3451" s="21" t="str">
        <f t="shared" si="106"/>
        <v>YT21</v>
      </c>
      <c r="AI3451" s="21">
        <v>244.8</v>
      </c>
      <c r="AJ3451" s="21">
        <f t="shared" si="107"/>
        <v>98.748558246828139</v>
      </c>
      <c r="AK3451" s="21" t="s">
        <v>2063</v>
      </c>
      <c r="AL3451" t="s">
        <v>70</v>
      </c>
      <c r="AM3451" s="26" t="s">
        <v>38</v>
      </c>
      <c r="AN3451" t="s">
        <v>2033</v>
      </c>
    </row>
    <row r="3452" spans="1:40" ht="15" hidden="1" thickTop="1" x14ac:dyDescent="0.35">
      <c r="A3452" t="s">
        <v>4782</v>
      </c>
      <c r="B3452" t="s">
        <v>15563</v>
      </c>
      <c r="C3452" t="s">
        <v>4624</v>
      </c>
      <c r="D3452" t="s">
        <v>15564</v>
      </c>
      <c r="E3452" t="s">
        <v>3013</v>
      </c>
      <c r="F3452">
        <v>1</v>
      </c>
      <c r="G3452" t="s">
        <v>2600</v>
      </c>
      <c r="H3452" t="s">
        <v>2577</v>
      </c>
      <c r="I3452" t="s">
        <v>2057</v>
      </c>
      <c r="J3452" t="s">
        <v>3183</v>
      </c>
      <c r="K3452" t="s">
        <v>2742</v>
      </c>
      <c r="L3452" t="s">
        <v>2058</v>
      </c>
      <c r="M3452" t="s">
        <v>2059</v>
      </c>
      <c r="N3452">
        <v>2</v>
      </c>
      <c r="O3452">
        <v>104</v>
      </c>
      <c r="P3452">
        <v>0.42</v>
      </c>
      <c r="Q3452">
        <v>24480</v>
      </c>
      <c r="R3452">
        <v>2</v>
      </c>
      <c r="S3452">
        <v>104</v>
      </c>
      <c r="T3452">
        <v>0.42</v>
      </c>
      <c r="U3452">
        <v>0</v>
      </c>
      <c r="V3452">
        <v>0</v>
      </c>
      <c r="W3452">
        <v>0</v>
      </c>
      <c r="X3452">
        <v>0</v>
      </c>
      <c r="Y3452">
        <v>0</v>
      </c>
      <c r="Z3452">
        <v>0</v>
      </c>
      <c r="AA3452">
        <v>0</v>
      </c>
      <c r="AB3452">
        <v>0</v>
      </c>
      <c r="AC3452">
        <v>0</v>
      </c>
      <c r="AD3452">
        <v>0</v>
      </c>
      <c r="AE3452">
        <v>0</v>
      </c>
      <c r="AF3452">
        <v>0</v>
      </c>
      <c r="AG3452" t="s">
        <v>15565</v>
      </c>
      <c r="AH3452" s="21" t="str">
        <f t="shared" si="106"/>
        <v>YT21</v>
      </c>
      <c r="AI3452" s="21">
        <v>345.36</v>
      </c>
      <c r="AJ3452" s="21">
        <f t="shared" si="107"/>
        <v>99.575163398692808</v>
      </c>
      <c r="AK3452" s="21" t="s">
        <v>2060</v>
      </c>
      <c r="AL3452" t="s">
        <v>2551</v>
      </c>
      <c r="AM3452" s="26" t="s">
        <v>38</v>
      </c>
      <c r="AN3452" t="s">
        <v>2030</v>
      </c>
    </row>
    <row r="3453" spans="1:40" ht="15" hidden="1" thickTop="1" x14ac:dyDescent="0.35">
      <c r="A3453" t="s">
        <v>4789</v>
      </c>
      <c r="B3453" t="s">
        <v>15566</v>
      </c>
      <c r="C3453" t="s">
        <v>4416</v>
      </c>
      <c r="D3453" t="s">
        <v>15567</v>
      </c>
      <c r="E3453" t="s">
        <v>3193</v>
      </c>
      <c r="F3453">
        <v>1</v>
      </c>
      <c r="G3453" t="s">
        <v>2609</v>
      </c>
      <c r="H3453" t="s">
        <v>2577</v>
      </c>
      <c r="I3453" t="s">
        <v>2057</v>
      </c>
      <c r="J3453" t="s">
        <v>2764</v>
      </c>
      <c r="K3453" t="s">
        <v>2765</v>
      </c>
      <c r="L3453" t="s">
        <v>2058</v>
      </c>
      <c r="M3453" t="s">
        <v>2170</v>
      </c>
      <c r="N3453">
        <v>2</v>
      </c>
      <c r="O3453">
        <v>71</v>
      </c>
      <c r="P3453">
        <v>0.46</v>
      </c>
      <c r="Q3453">
        <v>15300</v>
      </c>
      <c r="R3453">
        <v>1</v>
      </c>
      <c r="S3453">
        <v>44</v>
      </c>
      <c r="T3453">
        <v>0.28999999999999998</v>
      </c>
      <c r="U3453">
        <v>1</v>
      </c>
      <c r="V3453">
        <v>27</v>
      </c>
      <c r="W3453">
        <v>0.18</v>
      </c>
      <c r="X3453">
        <v>0</v>
      </c>
      <c r="Y3453">
        <v>0</v>
      </c>
      <c r="Z3453">
        <v>0</v>
      </c>
      <c r="AA3453">
        <v>0</v>
      </c>
      <c r="AB3453">
        <v>0</v>
      </c>
      <c r="AC3453">
        <v>0</v>
      </c>
      <c r="AD3453">
        <v>0</v>
      </c>
      <c r="AE3453">
        <v>0</v>
      </c>
      <c r="AF3453">
        <v>0</v>
      </c>
      <c r="AG3453" t="s">
        <v>15568</v>
      </c>
      <c r="AH3453" s="21" t="str">
        <f t="shared" si="106"/>
        <v>YT21</v>
      </c>
      <c r="AI3453" s="21">
        <v>216</v>
      </c>
      <c r="AJ3453" s="21">
        <f t="shared" si="107"/>
        <v>99.535947712418306</v>
      </c>
      <c r="AK3453" s="21" t="s">
        <v>2060</v>
      </c>
      <c r="AL3453" t="s">
        <v>2613</v>
      </c>
      <c r="AM3453" s="26" t="s">
        <v>38</v>
      </c>
      <c r="AN3453" t="s">
        <v>2029</v>
      </c>
    </row>
    <row r="3454" spans="1:40" ht="15" hidden="1" thickTop="1" x14ac:dyDescent="0.35">
      <c r="A3454" t="s">
        <v>4794</v>
      </c>
      <c r="B3454" t="s">
        <v>15569</v>
      </c>
      <c r="C3454" t="s">
        <v>4282</v>
      </c>
      <c r="D3454" t="s">
        <v>15570</v>
      </c>
      <c r="E3454" t="s">
        <v>3942</v>
      </c>
      <c r="F3454">
        <v>1</v>
      </c>
      <c r="G3454" t="s">
        <v>2600</v>
      </c>
      <c r="H3454" t="s">
        <v>2577</v>
      </c>
      <c r="I3454" t="s">
        <v>2057</v>
      </c>
      <c r="J3454" t="s">
        <v>2699</v>
      </c>
      <c r="K3454" t="s">
        <v>2579</v>
      </c>
      <c r="L3454" t="s">
        <v>2058</v>
      </c>
      <c r="M3454" t="s">
        <v>2170</v>
      </c>
      <c r="N3454">
        <v>2</v>
      </c>
      <c r="O3454">
        <v>91</v>
      </c>
      <c r="P3454">
        <v>0.59</v>
      </c>
      <c r="Q3454">
        <v>15300</v>
      </c>
      <c r="R3454">
        <v>2</v>
      </c>
      <c r="S3454">
        <v>91</v>
      </c>
      <c r="T3454">
        <v>0.59</v>
      </c>
      <c r="U3454">
        <v>0</v>
      </c>
      <c r="V3454">
        <v>0</v>
      </c>
      <c r="W3454">
        <v>0</v>
      </c>
      <c r="X3454">
        <v>0</v>
      </c>
      <c r="Y3454">
        <v>0</v>
      </c>
      <c r="Z3454">
        <v>0</v>
      </c>
      <c r="AA3454">
        <v>0</v>
      </c>
      <c r="AB3454">
        <v>0</v>
      </c>
      <c r="AC3454">
        <v>0</v>
      </c>
      <c r="AD3454">
        <v>0</v>
      </c>
      <c r="AE3454">
        <v>0</v>
      </c>
      <c r="AF3454">
        <v>0</v>
      </c>
      <c r="AG3454" t="s">
        <v>15571</v>
      </c>
      <c r="AH3454" s="21" t="str">
        <f t="shared" si="106"/>
        <v>YT21</v>
      </c>
      <c r="AI3454" s="21">
        <v>216</v>
      </c>
      <c r="AJ3454" s="21">
        <f t="shared" si="107"/>
        <v>99.40522875816994</v>
      </c>
      <c r="AK3454" s="21" t="s">
        <v>2060</v>
      </c>
      <c r="AL3454" t="s">
        <v>2581</v>
      </c>
      <c r="AM3454" s="26" t="s">
        <v>38</v>
      </c>
      <c r="AN3454" t="s">
        <v>2029</v>
      </c>
    </row>
    <row r="3455" spans="1:40" ht="15" hidden="1" thickTop="1" x14ac:dyDescent="0.35">
      <c r="A3455" t="s">
        <v>4799</v>
      </c>
      <c r="B3455" t="s">
        <v>15572</v>
      </c>
      <c r="C3455" t="s">
        <v>3207</v>
      </c>
      <c r="D3455" t="s">
        <v>15573</v>
      </c>
      <c r="E3455" t="s">
        <v>2608</v>
      </c>
      <c r="F3455">
        <v>1</v>
      </c>
      <c r="G3455" t="s">
        <v>2576</v>
      </c>
      <c r="H3455" t="s">
        <v>2577</v>
      </c>
      <c r="I3455" t="s">
        <v>2057</v>
      </c>
      <c r="J3455" t="s">
        <v>2692</v>
      </c>
      <c r="K3455" t="s">
        <v>2635</v>
      </c>
      <c r="L3455" t="s">
        <v>2058</v>
      </c>
      <c r="M3455" t="s">
        <v>3044</v>
      </c>
      <c r="N3455">
        <v>1</v>
      </c>
      <c r="O3455">
        <v>83</v>
      </c>
      <c r="P3455">
        <v>0.68</v>
      </c>
      <c r="Q3455">
        <v>12240</v>
      </c>
      <c r="R3455">
        <v>1</v>
      </c>
      <c r="S3455">
        <v>83</v>
      </c>
      <c r="T3455">
        <v>0.68</v>
      </c>
      <c r="U3455">
        <v>0</v>
      </c>
      <c r="V3455">
        <v>0</v>
      </c>
      <c r="W3455">
        <v>0</v>
      </c>
      <c r="X3455">
        <v>0</v>
      </c>
      <c r="Y3455">
        <v>0</v>
      </c>
      <c r="Z3455">
        <v>0</v>
      </c>
      <c r="AA3455">
        <v>0</v>
      </c>
      <c r="AB3455">
        <v>0</v>
      </c>
      <c r="AC3455">
        <v>0</v>
      </c>
      <c r="AD3455">
        <v>0</v>
      </c>
      <c r="AE3455">
        <v>0</v>
      </c>
      <c r="AF3455">
        <v>0</v>
      </c>
      <c r="AG3455" t="s">
        <v>15574</v>
      </c>
      <c r="AH3455" s="21" t="str">
        <f t="shared" si="106"/>
        <v>YT21</v>
      </c>
      <c r="AI3455" s="21">
        <v>172.79999999999995</v>
      </c>
      <c r="AJ3455" s="21">
        <f t="shared" si="107"/>
        <v>99.321895424836597</v>
      </c>
      <c r="AK3455" s="21" t="s">
        <v>2060</v>
      </c>
      <c r="AL3455" t="s">
        <v>2581</v>
      </c>
      <c r="AM3455" s="26" t="s">
        <v>38</v>
      </c>
      <c r="AN3455" t="s">
        <v>2031</v>
      </c>
    </row>
    <row r="3456" spans="1:40" ht="15" hidden="1" thickTop="1" x14ac:dyDescent="0.35">
      <c r="A3456" t="s">
        <v>4803</v>
      </c>
      <c r="B3456" t="s">
        <v>15575</v>
      </c>
      <c r="C3456" t="s">
        <v>2560</v>
      </c>
      <c r="D3456" t="s">
        <v>15576</v>
      </c>
      <c r="E3456" t="s">
        <v>2562</v>
      </c>
      <c r="F3456">
        <v>1</v>
      </c>
      <c r="G3456" t="s">
        <v>2546</v>
      </c>
      <c r="H3456" t="s">
        <v>2510</v>
      </c>
      <c r="I3456" t="s">
        <v>2057</v>
      </c>
      <c r="J3456" t="s">
        <v>2547</v>
      </c>
      <c r="K3456" t="s">
        <v>2548</v>
      </c>
      <c r="L3456" t="s">
        <v>2058</v>
      </c>
      <c r="M3456" t="s">
        <v>2163</v>
      </c>
      <c r="N3456">
        <v>0</v>
      </c>
      <c r="O3456">
        <v>0</v>
      </c>
      <c r="P3456">
        <v>0</v>
      </c>
      <c r="Q3456">
        <v>17340</v>
      </c>
      <c r="R3456">
        <v>0</v>
      </c>
      <c r="S3456">
        <v>0</v>
      </c>
      <c r="T3456">
        <v>0</v>
      </c>
      <c r="U3456">
        <v>0</v>
      </c>
      <c r="V3456">
        <v>0</v>
      </c>
      <c r="W3456">
        <v>0</v>
      </c>
      <c r="X3456">
        <v>0</v>
      </c>
      <c r="Y3456">
        <v>0</v>
      </c>
      <c r="Z3456">
        <v>0</v>
      </c>
      <c r="AA3456">
        <v>0</v>
      </c>
      <c r="AB3456">
        <v>0</v>
      </c>
      <c r="AC3456">
        <v>0</v>
      </c>
      <c r="AD3456">
        <v>0</v>
      </c>
      <c r="AE3456">
        <v>0</v>
      </c>
      <c r="AF3456">
        <v>0</v>
      </c>
      <c r="AG3456" t="s">
        <v>15577</v>
      </c>
      <c r="AH3456" s="21" t="str">
        <f t="shared" si="106"/>
        <v>YT21</v>
      </c>
      <c r="AI3456" s="21">
        <v>244.8</v>
      </c>
      <c r="AJ3456" s="21">
        <f t="shared" si="107"/>
        <v>100</v>
      </c>
      <c r="AK3456" s="21" t="s">
        <v>2060</v>
      </c>
      <c r="AL3456" t="s">
        <v>2551</v>
      </c>
      <c r="AM3456" s="26" t="s">
        <v>38</v>
      </c>
      <c r="AN3456" t="s">
        <v>2034</v>
      </c>
    </row>
    <row r="3457" spans="1:40" ht="15" hidden="1" thickTop="1" x14ac:dyDescent="0.35">
      <c r="A3457" t="s">
        <v>4808</v>
      </c>
      <c r="B3457" t="s">
        <v>15578</v>
      </c>
      <c r="C3457" t="s">
        <v>4437</v>
      </c>
      <c r="D3457" t="s">
        <v>15579</v>
      </c>
      <c r="E3457" t="s">
        <v>3058</v>
      </c>
      <c r="F3457">
        <v>1</v>
      </c>
      <c r="G3457" t="s">
        <v>2546</v>
      </c>
      <c r="H3457" t="s">
        <v>2510</v>
      </c>
      <c r="I3457" t="s">
        <v>2057</v>
      </c>
      <c r="J3457" t="s">
        <v>4439</v>
      </c>
      <c r="K3457" t="s">
        <v>3007</v>
      </c>
      <c r="L3457" t="s">
        <v>2058</v>
      </c>
      <c r="M3457" t="s">
        <v>2170</v>
      </c>
      <c r="N3457">
        <v>2</v>
      </c>
      <c r="O3457">
        <v>58</v>
      </c>
      <c r="P3457">
        <v>0.38</v>
      </c>
      <c r="Q3457">
        <v>15300</v>
      </c>
      <c r="R3457">
        <v>1</v>
      </c>
      <c r="S3457">
        <v>36</v>
      </c>
      <c r="T3457">
        <v>0.24</v>
      </c>
      <c r="U3457">
        <v>1</v>
      </c>
      <c r="V3457">
        <v>22</v>
      </c>
      <c r="W3457">
        <v>0.14000000000000001</v>
      </c>
      <c r="X3457">
        <v>0</v>
      </c>
      <c r="Y3457">
        <v>0</v>
      </c>
      <c r="Z3457">
        <v>0</v>
      </c>
      <c r="AA3457">
        <v>0</v>
      </c>
      <c r="AB3457">
        <v>0</v>
      </c>
      <c r="AC3457">
        <v>0</v>
      </c>
      <c r="AD3457">
        <v>0</v>
      </c>
      <c r="AE3457">
        <v>0</v>
      </c>
      <c r="AF3457">
        <v>0</v>
      </c>
      <c r="AG3457" t="s">
        <v>15580</v>
      </c>
      <c r="AH3457" s="21" t="str">
        <f t="shared" si="106"/>
        <v>YT21</v>
      </c>
      <c r="AI3457" s="21">
        <v>216</v>
      </c>
      <c r="AJ3457" s="21">
        <f t="shared" si="107"/>
        <v>99.620915032679733</v>
      </c>
      <c r="AK3457" s="21" t="s">
        <v>2060</v>
      </c>
      <c r="AL3457" t="s">
        <v>2551</v>
      </c>
      <c r="AM3457" s="26" t="s">
        <v>38</v>
      </c>
      <c r="AN3457" t="s">
        <v>2030</v>
      </c>
    </row>
    <row r="3458" spans="1:40" ht="15" hidden="1" thickTop="1" x14ac:dyDescent="0.35">
      <c r="A3458" t="s">
        <v>4813</v>
      </c>
      <c r="B3458" t="s">
        <v>15581</v>
      </c>
      <c r="C3458" t="s">
        <v>5757</v>
      </c>
      <c r="D3458" t="s">
        <v>15582</v>
      </c>
      <c r="E3458" t="s">
        <v>3005</v>
      </c>
      <c r="F3458">
        <v>2</v>
      </c>
      <c r="G3458" t="s">
        <v>2546</v>
      </c>
      <c r="H3458" t="s">
        <v>2510</v>
      </c>
      <c r="I3458" t="s">
        <v>2057</v>
      </c>
      <c r="J3458" t="s">
        <v>5759</v>
      </c>
      <c r="K3458" t="s">
        <v>2548</v>
      </c>
      <c r="L3458" t="s">
        <v>2058</v>
      </c>
      <c r="M3458" t="s">
        <v>2170</v>
      </c>
      <c r="N3458">
        <v>2</v>
      </c>
      <c r="O3458">
        <v>94</v>
      </c>
      <c r="P3458">
        <v>0.61</v>
      </c>
      <c r="Q3458">
        <v>15300</v>
      </c>
      <c r="R3458">
        <v>1</v>
      </c>
      <c r="S3458">
        <v>39</v>
      </c>
      <c r="T3458">
        <v>0.25</v>
      </c>
      <c r="U3458">
        <v>1</v>
      </c>
      <c r="V3458">
        <v>55</v>
      </c>
      <c r="W3458">
        <v>0.36</v>
      </c>
      <c r="X3458">
        <v>0</v>
      </c>
      <c r="Y3458">
        <v>0</v>
      </c>
      <c r="Z3458">
        <v>0</v>
      </c>
      <c r="AA3458">
        <v>0</v>
      </c>
      <c r="AB3458">
        <v>0</v>
      </c>
      <c r="AC3458">
        <v>0</v>
      </c>
      <c r="AD3458">
        <v>0</v>
      </c>
      <c r="AE3458">
        <v>0</v>
      </c>
      <c r="AF3458">
        <v>0</v>
      </c>
      <c r="AG3458" t="s">
        <v>15583</v>
      </c>
      <c r="AH3458" s="21" t="str">
        <f t="shared" si="106"/>
        <v>YT21</v>
      </c>
      <c r="AI3458" s="21">
        <v>216</v>
      </c>
      <c r="AJ3458" s="21">
        <f t="shared" si="107"/>
        <v>99.385620915032675</v>
      </c>
      <c r="AK3458" s="21" t="s">
        <v>2060</v>
      </c>
      <c r="AL3458" t="s">
        <v>2551</v>
      </c>
      <c r="AM3458" s="26" t="s">
        <v>38</v>
      </c>
      <c r="AN3458" t="s">
        <v>2031</v>
      </c>
    </row>
    <row r="3459" spans="1:40" ht="15" hidden="1" thickTop="1" x14ac:dyDescent="0.35">
      <c r="A3459" t="s">
        <v>2160</v>
      </c>
      <c r="B3459" t="s">
        <v>15584</v>
      </c>
      <c r="C3459" t="s">
        <v>2813</v>
      </c>
      <c r="D3459" t="s">
        <v>15585</v>
      </c>
      <c r="E3459" t="s">
        <v>12118</v>
      </c>
      <c r="F3459">
        <v>4</v>
      </c>
      <c r="G3459" t="s">
        <v>2816</v>
      </c>
      <c r="H3459" t="s">
        <v>2620</v>
      </c>
      <c r="I3459" t="s">
        <v>2057</v>
      </c>
      <c r="J3459" t="s">
        <v>2817</v>
      </c>
      <c r="K3459" t="s">
        <v>2818</v>
      </c>
      <c r="L3459" t="s">
        <v>2058</v>
      </c>
      <c r="M3459" t="s">
        <v>2059</v>
      </c>
      <c r="N3459">
        <v>1</v>
      </c>
      <c r="O3459">
        <v>1096</v>
      </c>
      <c r="P3459">
        <v>4.4800000000000004</v>
      </c>
      <c r="Q3459">
        <v>24480</v>
      </c>
      <c r="R3459">
        <v>0</v>
      </c>
      <c r="S3459">
        <v>0</v>
      </c>
      <c r="T3459">
        <v>0</v>
      </c>
      <c r="U3459">
        <v>0</v>
      </c>
      <c r="V3459">
        <v>0</v>
      </c>
      <c r="W3459">
        <v>0</v>
      </c>
      <c r="X3459">
        <v>0</v>
      </c>
      <c r="Y3459">
        <v>0</v>
      </c>
      <c r="Z3459">
        <v>0</v>
      </c>
      <c r="AA3459">
        <v>0</v>
      </c>
      <c r="AB3459">
        <v>0</v>
      </c>
      <c r="AC3459">
        <v>0</v>
      </c>
      <c r="AD3459">
        <v>1</v>
      </c>
      <c r="AE3459">
        <v>1096</v>
      </c>
      <c r="AF3459">
        <v>4.4800000000000004</v>
      </c>
      <c r="AG3459" t="s">
        <v>15586</v>
      </c>
      <c r="AH3459" s="21" t="str">
        <f t="shared" si="106"/>
        <v>YT21</v>
      </c>
      <c r="AI3459" s="21">
        <v>345.36</v>
      </c>
      <c r="AJ3459" s="21">
        <f t="shared" si="107"/>
        <v>95.522875816993462</v>
      </c>
      <c r="AK3459" s="21" t="s">
        <v>2063</v>
      </c>
      <c r="AL3459" t="s">
        <v>2820</v>
      </c>
      <c r="AM3459" s="26" t="s">
        <v>38</v>
      </c>
      <c r="AN3459" t="s">
        <v>2031</v>
      </c>
    </row>
    <row r="3460" spans="1:40" ht="15" hidden="1" thickTop="1" x14ac:dyDescent="0.35">
      <c r="A3460" t="s">
        <v>4820</v>
      </c>
      <c r="B3460" t="s">
        <v>15587</v>
      </c>
      <c r="C3460" t="s">
        <v>4585</v>
      </c>
      <c r="D3460" t="s">
        <v>15588</v>
      </c>
      <c r="E3460" t="s">
        <v>3407</v>
      </c>
      <c r="F3460">
        <v>1</v>
      </c>
      <c r="G3460" t="s">
        <v>2509</v>
      </c>
      <c r="H3460" t="s">
        <v>2510</v>
      </c>
      <c r="I3460" t="s">
        <v>2057</v>
      </c>
      <c r="J3460" t="s">
        <v>3408</v>
      </c>
      <c r="K3460" t="s">
        <v>3109</v>
      </c>
      <c r="L3460" t="s">
        <v>2058</v>
      </c>
      <c r="M3460" t="s">
        <v>2059</v>
      </c>
      <c r="N3460">
        <v>1</v>
      </c>
      <c r="O3460">
        <v>29</v>
      </c>
      <c r="P3460">
        <v>0.12</v>
      </c>
      <c r="Q3460">
        <v>24480</v>
      </c>
      <c r="R3460">
        <v>0</v>
      </c>
      <c r="S3460">
        <v>0</v>
      </c>
      <c r="T3460">
        <v>0</v>
      </c>
      <c r="U3460">
        <v>0</v>
      </c>
      <c r="V3460">
        <v>0</v>
      </c>
      <c r="W3460">
        <v>0</v>
      </c>
      <c r="X3460">
        <v>0</v>
      </c>
      <c r="Y3460">
        <v>0</v>
      </c>
      <c r="Z3460">
        <v>0</v>
      </c>
      <c r="AA3460">
        <v>1</v>
      </c>
      <c r="AB3460">
        <v>29</v>
      </c>
      <c r="AC3460">
        <v>0.12</v>
      </c>
      <c r="AD3460">
        <v>0</v>
      </c>
      <c r="AE3460">
        <v>0</v>
      </c>
      <c r="AF3460">
        <v>0</v>
      </c>
      <c r="AG3460" t="s">
        <v>15589</v>
      </c>
      <c r="AH3460" s="21" t="str">
        <f t="shared" si="106"/>
        <v>YT21</v>
      </c>
      <c r="AI3460" s="21">
        <v>345.36</v>
      </c>
      <c r="AJ3460" s="21">
        <f t="shared" si="107"/>
        <v>99.881535947712422</v>
      </c>
      <c r="AK3460" s="21" t="s">
        <v>2060</v>
      </c>
      <c r="AL3460" t="s">
        <v>3411</v>
      </c>
      <c r="AM3460" s="26" t="s">
        <v>38</v>
      </c>
      <c r="AN3460" t="s">
        <v>2031</v>
      </c>
    </row>
    <row r="3461" spans="1:40" ht="15" hidden="1" thickTop="1" x14ac:dyDescent="0.35">
      <c r="A3461" t="s">
        <v>4825</v>
      </c>
      <c r="B3461" t="s">
        <v>15590</v>
      </c>
      <c r="C3461" t="s">
        <v>3187</v>
      </c>
      <c r="D3461" t="s">
        <v>15591</v>
      </c>
      <c r="E3461" t="s">
        <v>64</v>
      </c>
      <c r="F3461">
        <v>2</v>
      </c>
      <c r="G3461" t="s">
        <v>2524</v>
      </c>
      <c r="H3461" t="s">
        <v>2056</v>
      </c>
      <c r="I3461" t="s">
        <v>2076</v>
      </c>
      <c r="J3461" t="s">
        <v>3189</v>
      </c>
      <c r="K3461" t="s">
        <v>62</v>
      </c>
      <c r="L3461" t="s">
        <v>2058</v>
      </c>
      <c r="M3461" t="s">
        <v>2059</v>
      </c>
      <c r="N3461">
        <v>4</v>
      </c>
      <c r="O3461">
        <v>85</v>
      </c>
      <c r="P3461">
        <v>0.35</v>
      </c>
      <c r="Q3461">
        <v>24480</v>
      </c>
      <c r="R3461">
        <v>3</v>
      </c>
      <c r="S3461">
        <v>77</v>
      </c>
      <c r="T3461">
        <v>0.31</v>
      </c>
      <c r="U3461">
        <v>1</v>
      </c>
      <c r="V3461">
        <v>8</v>
      </c>
      <c r="W3461">
        <v>0.03</v>
      </c>
      <c r="X3461">
        <v>0</v>
      </c>
      <c r="Y3461">
        <v>0</v>
      </c>
      <c r="Z3461">
        <v>0</v>
      </c>
      <c r="AA3461">
        <v>0</v>
      </c>
      <c r="AB3461">
        <v>0</v>
      </c>
      <c r="AC3461">
        <v>0</v>
      </c>
      <c r="AD3461">
        <v>0</v>
      </c>
      <c r="AE3461">
        <v>0</v>
      </c>
      <c r="AF3461">
        <v>0</v>
      </c>
      <c r="AG3461" t="s">
        <v>15592</v>
      </c>
      <c r="AH3461" s="21" t="str">
        <f t="shared" si="106"/>
        <v>YK21</v>
      </c>
      <c r="AI3461" s="21">
        <v>345.36</v>
      </c>
      <c r="AJ3461" s="21">
        <f t="shared" si="107"/>
        <v>99.652777777777771</v>
      </c>
      <c r="AK3461" s="21" t="s">
        <v>2060</v>
      </c>
      <c r="AL3461" t="s">
        <v>2527</v>
      </c>
      <c r="AM3461" s="26" t="s">
        <v>38</v>
      </c>
      <c r="AN3461" t="s">
        <v>2030</v>
      </c>
    </row>
    <row r="3462" spans="1:40" ht="15" hidden="1" thickTop="1" x14ac:dyDescent="0.35">
      <c r="A3462" t="s">
        <v>4829</v>
      </c>
      <c r="B3462" t="s">
        <v>15593</v>
      </c>
      <c r="C3462" t="s">
        <v>3187</v>
      </c>
      <c r="D3462" t="s">
        <v>15591</v>
      </c>
      <c r="E3462" t="s">
        <v>64</v>
      </c>
      <c r="F3462">
        <v>2</v>
      </c>
      <c r="G3462" t="s">
        <v>2524</v>
      </c>
      <c r="H3462" t="s">
        <v>2056</v>
      </c>
      <c r="I3462" t="s">
        <v>2076</v>
      </c>
      <c r="J3462" t="s">
        <v>3189</v>
      </c>
      <c r="K3462" t="s">
        <v>62</v>
      </c>
      <c r="L3462" t="s">
        <v>2058</v>
      </c>
      <c r="M3462" t="s">
        <v>2059</v>
      </c>
      <c r="N3462">
        <v>6</v>
      </c>
      <c r="O3462">
        <v>225</v>
      </c>
      <c r="P3462">
        <v>0.92</v>
      </c>
      <c r="Q3462">
        <v>24480</v>
      </c>
      <c r="R3462">
        <v>2</v>
      </c>
      <c r="S3462">
        <v>43</v>
      </c>
      <c r="T3462">
        <v>0.18</v>
      </c>
      <c r="U3462">
        <v>4</v>
      </c>
      <c r="V3462">
        <v>182</v>
      </c>
      <c r="W3462">
        <v>0.74</v>
      </c>
      <c r="X3462">
        <v>0</v>
      </c>
      <c r="Y3462">
        <v>0</v>
      </c>
      <c r="Z3462">
        <v>0</v>
      </c>
      <c r="AA3462">
        <v>0</v>
      </c>
      <c r="AB3462">
        <v>0</v>
      </c>
      <c r="AC3462">
        <v>0</v>
      </c>
      <c r="AD3462">
        <v>0</v>
      </c>
      <c r="AE3462">
        <v>0</v>
      </c>
      <c r="AF3462">
        <v>0</v>
      </c>
      <c r="AG3462" t="s">
        <v>15594</v>
      </c>
      <c r="AH3462" s="21" t="str">
        <f t="shared" si="106"/>
        <v>YK21</v>
      </c>
      <c r="AI3462" s="21">
        <v>345.36</v>
      </c>
      <c r="AJ3462" s="21">
        <f t="shared" si="107"/>
        <v>99.080882352941174</v>
      </c>
      <c r="AK3462" s="21" t="s">
        <v>2063</v>
      </c>
      <c r="AL3462" t="s">
        <v>2527</v>
      </c>
      <c r="AM3462" s="26" t="s">
        <v>38</v>
      </c>
      <c r="AN3462" t="s">
        <v>2030</v>
      </c>
    </row>
    <row r="3463" spans="1:40" ht="15" hidden="1" thickTop="1" x14ac:dyDescent="0.35">
      <c r="A3463" t="s">
        <v>4833</v>
      </c>
      <c r="B3463" t="s">
        <v>15595</v>
      </c>
      <c r="C3463" t="s">
        <v>9595</v>
      </c>
      <c r="D3463" t="s">
        <v>15596</v>
      </c>
      <c r="E3463" t="s">
        <v>2667</v>
      </c>
      <c r="F3463">
        <v>1</v>
      </c>
      <c r="G3463" t="s">
        <v>2509</v>
      </c>
      <c r="H3463" t="s">
        <v>2510</v>
      </c>
      <c r="I3463" t="s">
        <v>2057</v>
      </c>
      <c r="J3463" t="s">
        <v>3168</v>
      </c>
      <c r="K3463" t="s">
        <v>2669</v>
      </c>
      <c r="L3463" t="s">
        <v>2058</v>
      </c>
      <c r="M3463" t="s">
        <v>2726</v>
      </c>
      <c r="N3463">
        <v>0</v>
      </c>
      <c r="O3463">
        <v>0</v>
      </c>
      <c r="P3463">
        <v>0</v>
      </c>
      <c r="Q3463">
        <v>17340</v>
      </c>
      <c r="R3463">
        <v>0</v>
      </c>
      <c r="S3463">
        <v>0</v>
      </c>
      <c r="T3463">
        <v>0</v>
      </c>
      <c r="U3463">
        <v>0</v>
      </c>
      <c r="V3463">
        <v>0</v>
      </c>
      <c r="W3463">
        <v>0</v>
      </c>
      <c r="X3463">
        <v>0</v>
      </c>
      <c r="Y3463">
        <v>0</v>
      </c>
      <c r="Z3463">
        <v>0</v>
      </c>
      <c r="AA3463">
        <v>0</v>
      </c>
      <c r="AB3463">
        <v>0</v>
      </c>
      <c r="AC3463">
        <v>0</v>
      </c>
      <c r="AD3463">
        <v>0</v>
      </c>
      <c r="AE3463">
        <v>0</v>
      </c>
      <c r="AF3463">
        <v>0</v>
      </c>
      <c r="AG3463" t="s">
        <v>15597</v>
      </c>
      <c r="AH3463" s="21" t="str">
        <f t="shared" ref="AH3463:AH3526" si="108">LEFT(AG3463,4)</f>
        <v>YT21</v>
      </c>
      <c r="AI3463" s="21">
        <v>244.56000000000003</v>
      </c>
      <c r="AJ3463" s="21">
        <f t="shared" ref="AJ3463:AJ3526" si="109">100-(O3463/Q3463*100)</f>
        <v>100</v>
      </c>
      <c r="AK3463" s="21" t="s">
        <v>2060</v>
      </c>
      <c r="AL3463" t="s">
        <v>2515</v>
      </c>
      <c r="AM3463" s="26" t="s">
        <v>38</v>
      </c>
      <c r="AN3463" t="s">
        <v>2031</v>
      </c>
    </row>
    <row r="3464" spans="1:40" ht="15" hidden="1" thickTop="1" x14ac:dyDescent="0.35">
      <c r="A3464" t="s">
        <v>4837</v>
      </c>
      <c r="B3464" t="s">
        <v>2165</v>
      </c>
      <c r="C3464" t="s">
        <v>135</v>
      </c>
      <c r="D3464" t="s">
        <v>2166</v>
      </c>
      <c r="E3464" t="s">
        <v>136</v>
      </c>
      <c r="F3464">
        <v>1</v>
      </c>
      <c r="G3464" t="s">
        <v>2055</v>
      </c>
      <c r="H3464" t="s">
        <v>2056</v>
      </c>
      <c r="I3464" t="s">
        <v>2057</v>
      </c>
      <c r="J3464" t="s">
        <v>137</v>
      </c>
      <c r="K3464" t="s">
        <v>68</v>
      </c>
      <c r="L3464" t="s">
        <v>2058</v>
      </c>
      <c r="M3464" t="s">
        <v>2059</v>
      </c>
      <c r="N3464">
        <v>1</v>
      </c>
      <c r="O3464">
        <v>555</v>
      </c>
      <c r="P3464">
        <v>2.27</v>
      </c>
      <c r="Q3464">
        <v>24480</v>
      </c>
      <c r="R3464">
        <v>0</v>
      </c>
      <c r="S3464">
        <v>0</v>
      </c>
      <c r="T3464">
        <v>0</v>
      </c>
      <c r="U3464">
        <v>0</v>
      </c>
      <c r="V3464">
        <v>0</v>
      </c>
      <c r="W3464">
        <v>0</v>
      </c>
      <c r="X3464">
        <v>0</v>
      </c>
      <c r="Y3464">
        <v>0</v>
      </c>
      <c r="Z3464">
        <v>0</v>
      </c>
      <c r="AA3464">
        <v>1</v>
      </c>
      <c r="AB3464">
        <v>555</v>
      </c>
      <c r="AC3464">
        <v>2.27</v>
      </c>
      <c r="AD3464">
        <v>0</v>
      </c>
      <c r="AE3464">
        <v>0</v>
      </c>
      <c r="AF3464">
        <v>0</v>
      </c>
      <c r="AG3464" t="s">
        <v>440</v>
      </c>
      <c r="AH3464" s="21" t="str">
        <f t="shared" si="108"/>
        <v>YT21</v>
      </c>
      <c r="AI3464" s="21">
        <v>345.36</v>
      </c>
      <c r="AJ3464" s="21">
        <f t="shared" si="109"/>
        <v>97.732843137254903</v>
      </c>
      <c r="AK3464" s="21" t="s">
        <v>2063</v>
      </c>
      <c r="AL3464" t="s">
        <v>115</v>
      </c>
      <c r="AM3464" s="26" t="s">
        <v>38</v>
      </c>
      <c r="AN3464" t="s">
        <v>2030</v>
      </c>
    </row>
    <row r="3465" spans="1:40" ht="15" hidden="1" thickTop="1" x14ac:dyDescent="0.35">
      <c r="A3465" t="s">
        <v>4841</v>
      </c>
      <c r="B3465" t="s">
        <v>15598</v>
      </c>
      <c r="C3465" t="s">
        <v>8301</v>
      </c>
      <c r="D3465" t="s">
        <v>15599</v>
      </c>
      <c r="E3465" t="s">
        <v>2986</v>
      </c>
      <c r="F3465">
        <v>1</v>
      </c>
      <c r="G3465" t="s">
        <v>2509</v>
      </c>
      <c r="H3465" t="s">
        <v>2510</v>
      </c>
      <c r="I3465" t="s">
        <v>2057</v>
      </c>
      <c r="J3465" t="s">
        <v>3123</v>
      </c>
      <c r="K3465" t="s">
        <v>2513</v>
      </c>
      <c r="L3465" t="s">
        <v>2058</v>
      </c>
      <c r="M3465" t="s">
        <v>2059</v>
      </c>
      <c r="N3465">
        <v>1</v>
      </c>
      <c r="O3465">
        <v>83</v>
      </c>
      <c r="P3465">
        <v>0.34</v>
      </c>
      <c r="Q3465">
        <v>24480</v>
      </c>
      <c r="R3465">
        <v>0</v>
      </c>
      <c r="S3465">
        <v>0</v>
      </c>
      <c r="T3465">
        <v>0</v>
      </c>
      <c r="U3465">
        <v>1</v>
      </c>
      <c r="V3465">
        <v>83</v>
      </c>
      <c r="W3465">
        <v>0.34</v>
      </c>
      <c r="X3465">
        <v>0</v>
      </c>
      <c r="Y3465">
        <v>0</v>
      </c>
      <c r="Z3465">
        <v>0</v>
      </c>
      <c r="AA3465">
        <v>0</v>
      </c>
      <c r="AB3465">
        <v>0</v>
      </c>
      <c r="AC3465">
        <v>0</v>
      </c>
      <c r="AD3465">
        <v>0</v>
      </c>
      <c r="AE3465">
        <v>0</v>
      </c>
      <c r="AF3465">
        <v>0</v>
      </c>
      <c r="AG3465" t="s">
        <v>15600</v>
      </c>
      <c r="AH3465" s="21" t="str">
        <f t="shared" si="108"/>
        <v>YT21</v>
      </c>
      <c r="AI3465" s="21">
        <v>345.36</v>
      </c>
      <c r="AJ3465" s="21">
        <f t="shared" si="109"/>
        <v>99.660947712418306</v>
      </c>
      <c r="AK3465" s="21" t="s">
        <v>2060</v>
      </c>
      <c r="AL3465" t="s">
        <v>2515</v>
      </c>
      <c r="AM3465" s="26" t="s">
        <v>38</v>
      </c>
      <c r="AN3465" t="s">
        <v>2030</v>
      </c>
    </row>
    <row r="3466" spans="1:40" ht="15" hidden="1" thickTop="1" x14ac:dyDescent="0.35">
      <c r="A3466" t="s">
        <v>4845</v>
      </c>
      <c r="B3466" t="s">
        <v>15601</v>
      </c>
      <c r="C3466" t="s">
        <v>5604</v>
      </c>
      <c r="D3466" t="s">
        <v>15602</v>
      </c>
      <c r="E3466" t="s">
        <v>126</v>
      </c>
      <c r="F3466">
        <v>2</v>
      </c>
      <c r="G3466" t="s">
        <v>2524</v>
      </c>
      <c r="H3466" t="s">
        <v>2056</v>
      </c>
      <c r="I3466" t="s">
        <v>2057</v>
      </c>
      <c r="J3466" t="s">
        <v>3893</v>
      </c>
      <c r="K3466" t="s">
        <v>62</v>
      </c>
      <c r="L3466" t="s">
        <v>2058</v>
      </c>
      <c r="M3466" t="s">
        <v>2170</v>
      </c>
      <c r="N3466">
        <v>6</v>
      </c>
      <c r="O3466">
        <v>536</v>
      </c>
      <c r="P3466">
        <v>3.5</v>
      </c>
      <c r="Q3466">
        <v>15300</v>
      </c>
      <c r="R3466">
        <v>4</v>
      </c>
      <c r="S3466">
        <v>385</v>
      </c>
      <c r="T3466">
        <v>2.52</v>
      </c>
      <c r="U3466">
        <v>2</v>
      </c>
      <c r="V3466">
        <v>151</v>
      </c>
      <c r="W3466">
        <v>0.99</v>
      </c>
      <c r="X3466">
        <v>0</v>
      </c>
      <c r="Y3466">
        <v>0</v>
      </c>
      <c r="Z3466">
        <v>0</v>
      </c>
      <c r="AA3466">
        <v>0</v>
      </c>
      <c r="AB3466">
        <v>0</v>
      </c>
      <c r="AC3466">
        <v>0</v>
      </c>
      <c r="AD3466">
        <v>0</v>
      </c>
      <c r="AE3466">
        <v>0</v>
      </c>
      <c r="AF3466">
        <v>0</v>
      </c>
      <c r="AG3466" t="s">
        <v>15603</v>
      </c>
      <c r="AH3466" s="21" t="str">
        <f t="shared" si="108"/>
        <v>YT21</v>
      </c>
      <c r="AI3466" s="21">
        <v>216</v>
      </c>
      <c r="AJ3466" s="21">
        <f t="shared" si="109"/>
        <v>96.496732026143789</v>
      </c>
      <c r="AK3466" s="21" t="s">
        <v>2063</v>
      </c>
      <c r="AL3466" t="s">
        <v>2527</v>
      </c>
      <c r="AM3466" s="26" t="s">
        <v>38</v>
      </c>
      <c r="AN3466" t="s">
        <v>2031</v>
      </c>
    </row>
    <row r="3467" spans="1:40" ht="15" hidden="1" thickTop="1" x14ac:dyDescent="0.35">
      <c r="A3467" t="s">
        <v>4850</v>
      </c>
      <c r="B3467" t="s">
        <v>15604</v>
      </c>
      <c r="C3467" t="s">
        <v>5100</v>
      </c>
      <c r="D3467" t="s">
        <v>15605</v>
      </c>
      <c r="E3467" t="s">
        <v>558</v>
      </c>
      <c r="F3467">
        <v>2</v>
      </c>
      <c r="G3467" t="s">
        <v>2524</v>
      </c>
      <c r="H3467" t="s">
        <v>2056</v>
      </c>
      <c r="I3467" t="s">
        <v>2057</v>
      </c>
      <c r="J3467" t="s">
        <v>2532</v>
      </c>
      <c r="K3467" t="s">
        <v>62</v>
      </c>
      <c r="L3467" t="s">
        <v>2058</v>
      </c>
      <c r="M3467" t="s">
        <v>2059</v>
      </c>
      <c r="N3467">
        <v>2</v>
      </c>
      <c r="O3467">
        <v>87</v>
      </c>
      <c r="P3467">
        <v>0.36</v>
      </c>
      <c r="Q3467">
        <v>24480</v>
      </c>
      <c r="R3467">
        <v>2</v>
      </c>
      <c r="S3467">
        <v>87</v>
      </c>
      <c r="T3467">
        <v>0.36</v>
      </c>
      <c r="U3467">
        <v>0</v>
      </c>
      <c r="V3467">
        <v>0</v>
      </c>
      <c r="W3467">
        <v>0</v>
      </c>
      <c r="X3467">
        <v>0</v>
      </c>
      <c r="Y3467">
        <v>0</v>
      </c>
      <c r="Z3467">
        <v>0</v>
      </c>
      <c r="AA3467">
        <v>0</v>
      </c>
      <c r="AB3467">
        <v>0</v>
      </c>
      <c r="AC3467">
        <v>0</v>
      </c>
      <c r="AD3467">
        <v>0</v>
      </c>
      <c r="AE3467">
        <v>0</v>
      </c>
      <c r="AF3467">
        <v>0</v>
      </c>
      <c r="AG3467" t="s">
        <v>15606</v>
      </c>
      <c r="AH3467" s="21" t="str">
        <f t="shared" si="108"/>
        <v>YT21</v>
      </c>
      <c r="AI3467" s="21">
        <v>345.36</v>
      </c>
      <c r="AJ3467" s="21">
        <f t="shared" si="109"/>
        <v>99.644607843137251</v>
      </c>
      <c r="AK3467" s="21" t="s">
        <v>2060</v>
      </c>
      <c r="AL3467" t="s">
        <v>2527</v>
      </c>
      <c r="AM3467" s="26" t="s">
        <v>38</v>
      </c>
      <c r="AN3467" t="s">
        <v>2032</v>
      </c>
    </row>
    <row r="3468" spans="1:40" ht="15" hidden="1" thickTop="1" x14ac:dyDescent="0.35">
      <c r="A3468" t="s">
        <v>4854</v>
      </c>
      <c r="B3468" t="s">
        <v>15607</v>
      </c>
      <c r="C3468" t="s">
        <v>3954</v>
      </c>
      <c r="D3468" t="s">
        <v>15608</v>
      </c>
      <c r="E3468" t="s">
        <v>126</v>
      </c>
      <c r="F3468">
        <v>1</v>
      </c>
      <c r="G3468" t="s">
        <v>2524</v>
      </c>
      <c r="H3468" t="s">
        <v>2056</v>
      </c>
      <c r="I3468" t="s">
        <v>2057</v>
      </c>
      <c r="J3468" t="s">
        <v>3956</v>
      </c>
      <c r="K3468" t="s">
        <v>62</v>
      </c>
      <c r="L3468" t="s">
        <v>2058</v>
      </c>
      <c r="M3468" t="s">
        <v>2059</v>
      </c>
      <c r="N3468">
        <v>2</v>
      </c>
      <c r="O3468">
        <v>133</v>
      </c>
      <c r="P3468">
        <v>0.54</v>
      </c>
      <c r="Q3468">
        <v>24480</v>
      </c>
      <c r="R3468">
        <v>1</v>
      </c>
      <c r="S3468">
        <v>94</v>
      </c>
      <c r="T3468">
        <v>0.38</v>
      </c>
      <c r="U3468">
        <v>1</v>
      </c>
      <c r="V3468">
        <v>39</v>
      </c>
      <c r="W3468">
        <v>0.16</v>
      </c>
      <c r="X3468">
        <v>0</v>
      </c>
      <c r="Y3468">
        <v>0</v>
      </c>
      <c r="Z3468">
        <v>0</v>
      </c>
      <c r="AA3468">
        <v>0</v>
      </c>
      <c r="AB3468">
        <v>0</v>
      </c>
      <c r="AC3468">
        <v>0</v>
      </c>
      <c r="AD3468">
        <v>0</v>
      </c>
      <c r="AE3468">
        <v>0</v>
      </c>
      <c r="AF3468">
        <v>0</v>
      </c>
      <c r="AG3468" t="s">
        <v>15609</v>
      </c>
      <c r="AH3468" s="21" t="str">
        <f t="shared" si="108"/>
        <v>YT21</v>
      </c>
      <c r="AI3468" s="21">
        <v>345.36</v>
      </c>
      <c r="AJ3468" s="21">
        <f t="shared" si="109"/>
        <v>99.45669934640523</v>
      </c>
      <c r="AK3468" s="21" t="s">
        <v>2060</v>
      </c>
      <c r="AL3468" t="s">
        <v>2527</v>
      </c>
      <c r="AM3468" s="26" t="s">
        <v>38</v>
      </c>
      <c r="AN3468" t="s">
        <v>2030</v>
      </c>
    </row>
    <row r="3469" spans="1:40" ht="15" hidden="1" thickTop="1" x14ac:dyDescent="0.35">
      <c r="A3469" t="s">
        <v>4859</v>
      </c>
      <c r="B3469" t="s">
        <v>15610</v>
      </c>
      <c r="C3469" t="s">
        <v>3248</v>
      </c>
      <c r="D3469" t="s">
        <v>15611</v>
      </c>
      <c r="E3469" t="s">
        <v>2938</v>
      </c>
      <c r="F3469">
        <v>1</v>
      </c>
      <c r="G3469" t="s">
        <v>2593</v>
      </c>
      <c r="H3469" t="s">
        <v>2056</v>
      </c>
      <c r="I3469" t="s">
        <v>2057</v>
      </c>
      <c r="J3469" t="s">
        <v>3250</v>
      </c>
      <c r="K3469" t="s">
        <v>65</v>
      </c>
      <c r="L3469" t="s">
        <v>2058</v>
      </c>
      <c r="M3469" t="s">
        <v>2310</v>
      </c>
      <c r="N3469">
        <v>2</v>
      </c>
      <c r="O3469">
        <v>52</v>
      </c>
      <c r="P3469">
        <v>0.32</v>
      </c>
      <c r="Q3469">
        <v>16320</v>
      </c>
      <c r="R3469">
        <v>1</v>
      </c>
      <c r="S3469">
        <v>13</v>
      </c>
      <c r="T3469">
        <v>0.08</v>
      </c>
      <c r="U3469">
        <v>1</v>
      </c>
      <c r="V3469">
        <v>39</v>
      </c>
      <c r="W3469">
        <v>0.24</v>
      </c>
      <c r="X3469">
        <v>0</v>
      </c>
      <c r="Y3469">
        <v>0</v>
      </c>
      <c r="Z3469">
        <v>0</v>
      </c>
      <c r="AA3469">
        <v>0</v>
      </c>
      <c r="AB3469">
        <v>0</v>
      </c>
      <c r="AC3469">
        <v>0</v>
      </c>
      <c r="AD3469">
        <v>0</v>
      </c>
      <c r="AE3469">
        <v>0</v>
      </c>
      <c r="AF3469">
        <v>0</v>
      </c>
      <c r="AG3469" t="s">
        <v>15612</v>
      </c>
      <c r="AH3469" s="21" t="str">
        <f t="shared" si="108"/>
        <v>YT21</v>
      </c>
      <c r="AI3469" s="21">
        <v>230.39999999999998</v>
      </c>
      <c r="AJ3469" s="21">
        <f t="shared" si="109"/>
        <v>99.681372549019613</v>
      </c>
      <c r="AK3469" s="21" t="s">
        <v>2060</v>
      </c>
      <c r="AL3469" t="s">
        <v>2527</v>
      </c>
      <c r="AM3469" s="26" t="s">
        <v>38</v>
      </c>
      <c r="AN3469" t="s">
        <v>2030</v>
      </c>
    </row>
    <row r="3470" spans="1:40" ht="15" hidden="1" thickTop="1" x14ac:dyDescent="0.35">
      <c r="A3470" t="s">
        <v>4862</v>
      </c>
      <c r="B3470" t="s">
        <v>2168</v>
      </c>
      <c r="C3470" t="s">
        <v>100</v>
      </c>
      <c r="D3470" t="s">
        <v>2169</v>
      </c>
      <c r="E3470" t="s">
        <v>560</v>
      </c>
      <c r="F3470">
        <v>1</v>
      </c>
      <c r="G3470" t="s">
        <v>2055</v>
      </c>
      <c r="H3470" t="s">
        <v>2056</v>
      </c>
      <c r="I3470" t="s">
        <v>2057</v>
      </c>
      <c r="J3470" t="s">
        <v>67</v>
      </c>
      <c r="K3470" t="s">
        <v>68</v>
      </c>
      <c r="L3470" t="s">
        <v>2058</v>
      </c>
      <c r="M3470" t="s">
        <v>2170</v>
      </c>
      <c r="N3470">
        <v>6</v>
      </c>
      <c r="O3470">
        <v>188</v>
      </c>
      <c r="P3470">
        <v>1.23</v>
      </c>
      <c r="Q3470">
        <v>15300</v>
      </c>
      <c r="R3470">
        <v>5</v>
      </c>
      <c r="S3470">
        <v>150</v>
      </c>
      <c r="T3470">
        <v>0.98</v>
      </c>
      <c r="U3470">
        <v>1</v>
      </c>
      <c r="V3470">
        <v>38</v>
      </c>
      <c r="W3470">
        <v>0.25</v>
      </c>
      <c r="X3470">
        <v>0</v>
      </c>
      <c r="Y3470">
        <v>0</v>
      </c>
      <c r="Z3470">
        <v>0</v>
      </c>
      <c r="AA3470">
        <v>0</v>
      </c>
      <c r="AB3470">
        <v>0</v>
      </c>
      <c r="AC3470">
        <v>0</v>
      </c>
      <c r="AD3470">
        <v>0</v>
      </c>
      <c r="AE3470">
        <v>0</v>
      </c>
      <c r="AF3470">
        <v>0</v>
      </c>
      <c r="AG3470" t="s">
        <v>441</v>
      </c>
      <c r="AH3470" s="21" t="str">
        <f t="shared" si="108"/>
        <v>YT21</v>
      </c>
      <c r="AI3470" s="21">
        <v>216</v>
      </c>
      <c r="AJ3470" s="21">
        <f t="shared" si="109"/>
        <v>98.771241830065364</v>
      </c>
      <c r="AK3470" s="21" t="s">
        <v>2063</v>
      </c>
      <c r="AL3470" t="s">
        <v>70</v>
      </c>
      <c r="AM3470" s="26" t="s">
        <v>38</v>
      </c>
      <c r="AN3470" t="s">
        <v>2030</v>
      </c>
    </row>
    <row r="3471" spans="1:40" ht="15" hidden="1" thickTop="1" x14ac:dyDescent="0.35">
      <c r="A3471" t="s">
        <v>4866</v>
      </c>
      <c r="B3471" t="s">
        <v>15613</v>
      </c>
      <c r="C3471" t="s">
        <v>3857</v>
      </c>
      <c r="D3471" t="s">
        <v>15614</v>
      </c>
      <c r="E3471" t="s">
        <v>558</v>
      </c>
      <c r="F3471">
        <v>2</v>
      </c>
      <c r="G3471" t="s">
        <v>2524</v>
      </c>
      <c r="H3471" t="s">
        <v>2056</v>
      </c>
      <c r="I3471" t="s">
        <v>2057</v>
      </c>
      <c r="J3471" t="s">
        <v>2532</v>
      </c>
      <c r="K3471" t="s">
        <v>62</v>
      </c>
      <c r="L3471" t="s">
        <v>2058</v>
      </c>
      <c r="M3471" t="s">
        <v>2982</v>
      </c>
      <c r="N3471">
        <v>1</v>
      </c>
      <c r="O3471">
        <v>84</v>
      </c>
      <c r="P3471">
        <v>0.59</v>
      </c>
      <c r="Q3471">
        <v>14280</v>
      </c>
      <c r="R3471">
        <v>0</v>
      </c>
      <c r="S3471">
        <v>0</v>
      </c>
      <c r="T3471">
        <v>0</v>
      </c>
      <c r="U3471">
        <v>1</v>
      </c>
      <c r="V3471">
        <v>84</v>
      </c>
      <c r="W3471">
        <v>0.59</v>
      </c>
      <c r="X3471">
        <v>0</v>
      </c>
      <c r="Y3471">
        <v>0</v>
      </c>
      <c r="Z3471">
        <v>0</v>
      </c>
      <c r="AA3471">
        <v>0</v>
      </c>
      <c r="AB3471">
        <v>0</v>
      </c>
      <c r="AC3471">
        <v>0</v>
      </c>
      <c r="AD3471">
        <v>0</v>
      </c>
      <c r="AE3471">
        <v>0</v>
      </c>
      <c r="AF3471">
        <v>0</v>
      </c>
      <c r="AG3471" t="s">
        <v>15615</v>
      </c>
      <c r="AH3471" s="21" t="str">
        <f t="shared" si="108"/>
        <v>YT21</v>
      </c>
      <c r="AI3471" s="21">
        <v>201.59999999999997</v>
      </c>
      <c r="AJ3471" s="21">
        <f t="shared" si="109"/>
        <v>99.411764705882348</v>
      </c>
      <c r="AK3471" s="21" t="s">
        <v>2060</v>
      </c>
      <c r="AL3471" t="s">
        <v>2527</v>
      </c>
      <c r="AM3471" s="26" t="s">
        <v>38</v>
      </c>
      <c r="AN3471" t="s">
        <v>2030</v>
      </c>
    </row>
    <row r="3472" spans="1:40" ht="15" hidden="1" thickTop="1" x14ac:dyDescent="0.35">
      <c r="A3472" t="s">
        <v>2164</v>
      </c>
      <c r="B3472" t="s">
        <v>15616</v>
      </c>
      <c r="C3472" t="s">
        <v>5396</v>
      </c>
      <c r="D3472" t="s">
        <v>15617</v>
      </c>
      <c r="E3472" t="s">
        <v>146</v>
      </c>
      <c r="F3472">
        <v>1</v>
      </c>
      <c r="G3472" t="s">
        <v>2524</v>
      </c>
      <c r="H3472" t="s">
        <v>2056</v>
      </c>
      <c r="I3472" t="s">
        <v>2057</v>
      </c>
      <c r="J3472" t="s">
        <v>3189</v>
      </c>
      <c r="K3472" t="s">
        <v>62</v>
      </c>
      <c r="L3472" t="s">
        <v>2058</v>
      </c>
      <c r="M3472" t="s">
        <v>2488</v>
      </c>
      <c r="N3472">
        <v>0</v>
      </c>
      <c r="O3472">
        <v>0</v>
      </c>
      <c r="P3472">
        <v>0</v>
      </c>
      <c r="Q3472">
        <v>16320</v>
      </c>
      <c r="R3472">
        <v>0</v>
      </c>
      <c r="S3472">
        <v>0</v>
      </c>
      <c r="T3472">
        <v>0</v>
      </c>
      <c r="U3472">
        <v>0</v>
      </c>
      <c r="V3472">
        <v>0</v>
      </c>
      <c r="W3472">
        <v>0</v>
      </c>
      <c r="X3472">
        <v>0</v>
      </c>
      <c r="Y3472">
        <v>0</v>
      </c>
      <c r="Z3472">
        <v>0</v>
      </c>
      <c r="AA3472">
        <v>0</v>
      </c>
      <c r="AB3472">
        <v>0</v>
      </c>
      <c r="AC3472">
        <v>0</v>
      </c>
      <c r="AD3472">
        <v>0</v>
      </c>
      <c r="AE3472">
        <v>0</v>
      </c>
      <c r="AF3472">
        <v>0</v>
      </c>
      <c r="AG3472" t="s">
        <v>15618</v>
      </c>
      <c r="AH3472" s="21" t="str">
        <f t="shared" si="108"/>
        <v>YT21</v>
      </c>
      <c r="AI3472" s="21">
        <v>230.40000000000003</v>
      </c>
      <c r="AJ3472" s="21">
        <f t="shared" si="109"/>
        <v>100</v>
      </c>
      <c r="AK3472" s="21" t="s">
        <v>2060</v>
      </c>
      <c r="AL3472" t="s">
        <v>2527</v>
      </c>
      <c r="AM3472" s="26" t="s">
        <v>38</v>
      </c>
      <c r="AN3472" t="s">
        <v>2030</v>
      </c>
    </row>
    <row r="3473" spans="1:40" ht="15" hidden="1" thickTop="1" x14ac:dyDescent="0.35">
      <c r="A3473" t="s">
        <v>4873</v>
      </c>
      <c r="B3473" t="s">
        <v>15619</v>
      </c>
      <c r="C3473" t="s">
        <v>3891</v>
      </c>
      <c r="D3473" t="s">
        <v>15620</v>
      </c>
      <c r="E3473" t="s">
        <v>561</v>
      </c>
      <c r="F3473">
        <v>1</v>
      </c>
      <c r="G3473" t="s">
        <v>2524</v>
      </c>
      <c r="H3473" t="s">
        <v>2056</v>
      </c>
      <c r="I3473" t="s">
        <v>2076</v>
      </c>
      <c r="J3473" t="s">
        <v>3893</v>
      </c>
      <c r="K3473" t="s">
        <v>62</v>
      </c>
      <c r="L3473" t="s">
        <v>2058</v>
      </c>
      <c r="M3473" t="s">
        <v>2059</v>
      </c>
      <c r="N3473">
        <v>4</v>
      </c>
      <c r="O3473">
        <v>110</v>
      </c>
      <c r="P3473">
        <v>0.45</v>
      </c>
      <c r="Q3473">
        <v>24480</v>
      </c>
      <c r="R3473">
        <v>2</v>
      </c>
      <c r="S3473">
        <v>51</v>
      </c>
      <c r="T3473">
        <v>0.21</v>
      </c>
      <c r="U3473">
        <v>1</v>
      </c>
      <c r="V3473">
        <v>20</v>
      </c>
      <c r="W3473">
        <v>0.08</v>
      </c>
      <c r="X3473">
        <v>0</v>
      </c>
      <c r="Y3473">
        <v>0</v>
      </c>
      <c r="Z3473">
        <v>0</v>
      </c>
      <c r="AA3473">
        <v>1</v>
      </c>
      <c r="AB3473">
        <v>39</v>
      </c>
      <c r="AC3473">
        <v>0.16</v>
      </c>
      <c r="AD3473">
        <v>0</v>
      </c>
      <c r="AE3473">
        <v>0</v>
      </c>
      <c r="AF3473">
        <v>0</v>
      </c>
      <c r="AG3473" t="s">
        <v>15621</v>
      </c>
      <c r="AH3473" s="21" t="str">
        <f t="shared" si="108"/>
        <v>YO52</v>
      </c>
      <c r="AI3473" s="21">
        <v>345.36</v>
      </c>
      <c r="AJ3473" s="21">
        <f t="shared" si="109"/>
        <v>99.550653594771248</v>
      </c>
      <c r="AK3473" s="21" t="s">
        <v>2060</v>
      </c>
      <c r="AL3473" t="s">
        <v>2527</v>
      </c>
      <c r="AM3473" s="26" t="s">
        <v>38</v>
      </c>
      <c r="AN3473" t="s">
        <v>2031</v>
      </c>
    </row>
    <row r="3474" spans="1:40" ht="15" hidden="1" thickTop="1" x14ac:dyDescent="0.35">
      <c r="A3474" t="s">
        <v>4877</v>
      </c>
      <c r="B3474" t="s">
        <v>15622</v>
      </c>
      <c r="C3474" t="s">
        <v>3891</v>
      </c>
      <c r="D3474" t="s">
        <v>15620</v>
      </c>
      <c r="E3474" t="s">
        <v>561</v>
      </c>
      <c r="F3474">
        <v>1</v>
      </c>
      <c r="G3474" t="s">
        <v>2524</v>
      </c>
      <c r="H3474" t="s">
        <v>2056</v>
      </c>
      <c r="I3474" t="s">
        <v>2076</v>
      </c>
      <c r="J3474" t="s">
        <v>3893</v>
      </c>
      <c r="K3474" t="s">
        <v>62</v>
      </c>
      <c r="L3474" t="s">
        <v>2058</v>
      </c>
      <c r="M3474" t="s">
        <v>2059</v>
      </c>
      <c r="N3474">
        <v>2</v>
      </c>
      <c r="O3474">
        <v>122</v>
      </c>
      <c r="P3474">
        <v>0.5</v>
      </c>
      <c r="Q3474">
        <v>24480</v>
      </c>
      <c r="R3474">
        <v>1</v>
      </c>
      <c r="S3474">
        <v>101</v>
      </c>
      <c r="T3474">
        <v>0.41</v>
      </c>
      <c r="U3474">
        <v>1</v>
      </c>
      <c r="V3474">
        <v>21</v>
      </c>
      <c r="W3474">
        <v>0.09</v>
      </c>
      <c r="X3474">
        <v>0</v>
      </c>
      <c r="Y3474">
        <v>0</v>
      </c>
      <c r="Z3474">
        <v>0</v>
      </c>
      <c r="AA3474">
        <v>0</v>
      </c>
      <c r="AB3474">
        <v>0</v>
      </c>
      <c r="AC3474">
        <v>0</v>
      </c>
      <c r="AD3474">
        <v>0</v>
      </c>
      <c r="AE3474">
        <v>0</v>
      </c>
      <c r="AF3474">
        <v>0</v>
      </c>
      <c r="AG3474" t="s">
        <v>15623</v>
      </c>
      <c r="AH3474" s="21" t="str">
        <f t="shared" si="108"/>
        <v>YO52</v>
      </c>
      <c r="AI3474" s="21">
        <v>345.36</v>
      </c>
      <c r="AJ3474" s="21">
        <f t="shared" si="109"/>
        <v>99.501633986928098</v>
      </c>
      <c r="AK3474" s="21" t="s">
        <v>2060</v>
      </c>
      <c r="AL3474" t="s">
        <v>2527</v>
      </c>
      <c r="AM3474" s="26" t="s">
        <v>38</v>
      </c>
      <c r="AN3474" t="s">
        <v>2029</v>
      </c>
    </row>
    <row r="3475" spans="1:40" ht="15" hidden="1" thickTop="1" x14ac:dyDescent="0.35">
      <c r="A3475" t="s">
        <v>4881</v>
      </c>
      <c r="B3475" t="s">
        <v>15624</v>
      </c>
      <c r="C3475" t="s">
        <v>3891</v>
      </c>
      <c r="D3475" t="s">
        <v>15620</v>
      </c>
      <c r="E3475" t="s">
        <v>561</v>
      </c>
      <c r="F3475">
        <v>1</v>
      </c>
      <c r="G3475" t="s">
        <v>2524</v>
      </c>
      <c r="H3475" t="s">
        <v>2056</v>
      </c>
      <c r="I3475" t="s">
        <v>2076</v>
      </c>
      <c r="J3475" t="s">
        <v>3893</v>
      </c>
      <c r="K3475" t="s">
        <v>62</v>
      </c>
      <c r="L3475" t="s">
        <v>2058</v>
      </c>
      <c r="M3475" t="s">
        <v>2059</v>
      </c>
      <c r="N3475">
        <v>5</v>
      </c>
      <c r="O3475">
        <v>165</v>
      </c>
      <c r="P3475">
        <v>0.67</v>
      </c>
      <c r="Q3475">
        <v>24480</v>
      </c>
      <c r="R3475">
        <v>3</v>
      </c>
      <c r="S3475">
        <v>85</v>
      </c>
      <c r="T3475">
        <v>0.35</v>
      </c>
      <c r="U3475">
        <v>2</v>
      </c>
      <c r="V3475">
        <v>80</v>
      </c>
      <c r="W3475">
        <v>0.33</v>
      </c>
      <c r="X3475">
        <v>0</v>
      </c>
      <c r="Y3475">
        <v>0</v>
      </c>
      <c r="Z3475">
        <v>0</v>
      </c>
      <c r="AA3475">
        <v>0</v>
      </c>
      <c r="AB3475">
        <v>0</v>
      </c>
      <c r="AC3475">
        <v>0</v>
      </c>
      <c r="AD3475">
        <v>0</v>
      </c>
      <c r="AE3475">
        <v>0</v>
      </c>
      <c r="AF3475">
        <v>0</v>
      </c>
      <c r="AG3475" t="s">
        <v>15625</v>
      </c>
      <c r="AH3475" s="21" t="str">
        <f t="shared" si="108"/>
        <v>YO52</v>
      </c>
      <c r="AI3475" s="21">
        <v>345.36</v>
      </c>
      <c r="AJ3475" s="21">
        <f t="shared" si="109"/>
        <v>99.325980392156865</v>
      </c>
      <c r="AK3475" s="21" t="s">
        <v>2060</v>
      </c>
      <c r="AL3475" t="s">
        <v>2527</v>
      </c>
      <c r="AM3475" s="26" t="s">
        <v>38</v>
      </c>
      <c r="AN3475" t="s">
        <v>2031</v>
      </c>
    </row>
    <row r="3476" spans="1:40" ht="15" hidden="1" thickTop="1" x14ac:dyDescent="0.35">
      <c r="A3476" t="s">
        <v>4885</v>
      </c>
      <c r="B3476" t="s">
        <v>15626</v>
      </c>
      <c r="C3476" t="s">
        <v>3891</v>
      </c>
      <c r="D3476" t="s">
        <v>15620</v>
      </c>
      <c r="E3476" t="s">
        <v>561</v>
      </c>
      <c r="F3476">
        <v>1</v>
      </c>
      <c r="G3476" t="s">
        <v>2524</v>
      </c>
      <c r="H3476" t="s">
        <v>2056</v>
      </c>
      <c r="I3476" t="s">
        <v>2076</v>
      </c>
      <c r="J3476" t="s">
        <v>3893</v>
      </c>
      <c r="K3476" t="s">
        <v>62</v>
      </c>
      <c r="L3476" t="s">
        <v>2058</v>
      </c>
      <c r="M3476" t="s">
        <v>2059</v>
      </c>
      <c r="N3476">
        <v>2</v>
      </c>
      <c r="O3476">
        <v>36</v>
      </c>
      <c r="P3476">
        <v>0.15</v>
      </c>
      <c r="Q3476">
        <v>24480</v>
      </c>
      <c r="R3476">
        <v>1</v>
      </c>
      <c r="S3476">
        <v>6</v>
      </c>
      <c r="T3476">
        <v>0.02</v>
      </c>
      <c r="U3476">
        <v>1</v>
      </c>
      <c r="V3476">
        <v>30</v>
      </c>
      <c r="W3476">
        <v>0.12</v>
      </c>
      <c r="X3476">
        <v>0</v>
      </c>
      <c r="Y3476">
        <v>0</v>
      </c>
      <c r="Z3476">
        <v>0</v>
      </c>
      <c r="AA3476">
        <v>0</v>
      </c>
      <c r="AB3476">
        <v>0</v>
      </c>
      <c r="AC3476">
        <v>0</v>
      </c>
      <c r="AD3476">
        <v>0</v>
      </c>
      <c r="AE3476">
        <v>0</v>
      </c>
      <c r="AF3476">
        <v>0</v>
      </c>
      <c r="AG3476" t="s">
        <v>15627</v>
      </c>
      <c r="AH3476" s="21" t="str">
        <f t="shared" si="108"/>
        <v>YO52</v>
      </c>
      <c r="AI3476" s="21">
        <v>345.36</v>
      </c>
      <c r="AJ3476" s="21">
        <f t="shared" si="109"/>
        <v>99.852941176470594</v>
      </c>
      <c r="AK3476" s="21" t="s">
        <v>2060</v>
      </c>
      <c r="AL3476" t="s">
        <v>2527</v>
      </c>
      <c r="AM3476" s="26" t="s">
        <v>38</v>
      </c>
      <c r="AN3476" t="s">
        <v>2031</v>
      </c>
    </row>
    <row r="3477" spans="1:40" ht="15" hidden="1" thickTop="1" x14ac:dyDescent="0.35">
      <c r="A3477" t="s">
        <v>4889</v>
      </c>
      <c r="B3477" t="s">
        <v>15628</v>
      </c>
      <c r="C3477" t="s">
        <v>5396</v>
      </c>
      <c r="D3477" t="s">
        <v>15629</v>
      </c>
      <c r="E3477" t="s">
        <v>146</v>
      </c>
      <c r="F3477">
        <v>1</v>
      </c>
      <c r="G3477" t="s">
        <v>2524</v>
      </c>
      <c r="H3477" t="s">
        <v>2056</v>
      </c>
      <c r="I3477" t="s">
        <v>2057</v>
      </c>
      <c r="J3477" t="s">
        <v>3189</v>
      </c>
      <c r="K3477" t="s">
        <v>62</v>
      </c>
      <c r="L3477" t="s">
        <v>2058</v>
      </c>
      <c r="M3477" t="s">
        <v>2310</v>
      </c>
      <c r="N3477">
        <v>2</v>
      </c>
      <c r="O3477">
        <v>69</v>
      </c>
      <c r="P3477">
        <v>0.42</v>
      </c>
      <c r="Q3477">
        <v>16320</v>
      </c>
      <c r="R3477">
        <v>1</v>
      </c>
      <c r="S3477">
        <v>67</v>
      </c>
      <c r="T3477">
        <v>0.41</v>
      </c>
      <c r="U3477">
        <v>1</v>
      </c>
      <c r="V3477">
        <v>2</v>
      </c>
      <c r="W3477">
        <v>0.01</v>
      </c>
      <c r="X3477">
        <v>0</v>
      </c>
      <c r="Y3477">
        <v>0</v>
      </c>
      <c r="Z3477">
        <v>0</v>
      </c>
      <c r="AA3477">
        <v>0</v>
      </c>
      <c r="AB3477">
        <v>0</v>
      </c>
      <c r="AC3477">
        <v>0</v>
      </c>
      <c r="AD3477">
        <v>0</v>
      </c>
      <c r="AE3477">
        <v>0</v>
      </c>
      <c r="AF3477">
        <v>0</v>
      </c>
      <c r="AG3477" t="s">
        <v>15630</v>
      </c>
      <c r="AH3477" s="21" t="str">
        <f t="shared" si="108"/>
        <v>YT21</v>
      </c>
      <c r="AI3477" s="21">
        <v>230.39999999999998</v>
      </c>
      <c r="AJ3477" s="21">
        <f t="shared" si="109"/>
        <v>99.577205882352942</v>
      </c>
      <c r="AK3477" s="21" t="s">
        <v>2060</v>
      </c>
      <c r="AL3477" t="s">
        <v>2527</v>
      </c>
      <c r="AM3477" s="26" t="s">
        <v>38</v>
      </c>
      <c r="AN3477" t="s">
        <v>2030</v>
      </c>
    </row>
    <row r="3478" spans="1:40" ht="15" hidden="1" thickTop="1" x14ac:dyDescent="0.35">
      <c r="A3478" t="s">
        <v>2167</v>
      </c>
      <c r="B3478" t="s">
        <v>15631</v>
      </c>
      <c r="C3478" t="s">
        <v>3187</v>
      </c>
      <c r="D3478" t="s">
        <v>15632</v>
      </c>
      <c r="E3478" t="s">
        <v>64</v>
      </c>
      <c r="F3478">
        <v>1</v>
      </c>
      <c r="G3478" t="s">
        <v>2524</v>
      </c>
      <c r="H3478" t="s">
        <v>2056</v>
      </c>
      <c r="I3478" t="s">
        <v>2057</v>
      </c>
      <c r="J3478" t="s">
        <v>3189</v>
      </c>
      <c r="K3478" t="s">
        <v>62</v>
      </c>
      <c r="L3478" t="s">
        <v>2058</v>
      </c>
      <c r="M3478" t="s">
        <v>2310</v>
      </c>
      <c r="N3478">
        <v>6</v>
      </c>
      <c r="O3478">
        <v>358</v>
      </c>
      <c r="P3478">
        <v>2.19</v>
      </c>
      <c r="Q3478">
        <v>16320</v>
      </c>
      <c r="R3478">
        <v>5</v>
      </c>
      <c r="S3478">
        <v>311</v>
      </c>
      <c r="T3478">
        <v>1.91</v>
      </c>
      <c r="U3478">
        <v>1</v>
      </c>
      <c r="V3478">
        <v>47</v>
      </c>
      <c r="W3478">
        <v>0.28999999999999998</v>
      </c>
      <c r="X3478">
        <v>0</v>
      </c>
      <c r="Y3478">
        <v>0</v>
      </c>
      <c r="Z3478">
        <v>0</v>
      </c>
      <c r="AA3478">
        <v>0</v>
      </c>
      <c r="AB3478">
        <v>0</v>
      </c>
      <c r="AC3478">
        <v>0</v>
      </c>
      <c r="AD3478">
        <v>0</v>
      </c>
      <c r="AE3478">
        <v>0</v>
      </c>
      <c r="AF3478">
        <v>0</v>
      </c>
      <c r="AG3478" t="s">
        <v>15633</v>
      </c>
      <c r="AH3478" s="21" t="str">
        <f t="shared" si="108"/>
        <v>YT21</v>
      </c>
      <c r="AI3478" s="21">
        <v>230.39999999999998</v>
      </c>
      <c r="AJ3478" s="21">
        <f t="shared" si="109"/>
        <v>97.806372549019613</v>
      </c>
      <c r="AK3478" s="21" t="s">
        <v>2063</v>
      </c>
      <c r="AL3478" t="s">
        <v>2527</v>
      </c>
      <c r="AM3478" s="26" t="s">
        <v>38</v>
      </c>
      <c r="AN3478" t="s">
        <v>2030</v>
      </c>
    </row>
    <row r="3479" spans="1:40" ht="15" hidden="1" thickTop="1" x14ac:dyDescent="0.35">
      <c r="A3479" t="s">
        <v>4897</v>
      </c>
      <c r="B3479" t="s">
        <v>15634</v>
      </c>
      <c r="C3479" t="s">
        <v>3912</v>
      </c>
      <c r="D3479" t="s">
        <v>15635</v>
      </c>
      <c r="E3479" t="s">
        <v>2705</v>
      </c>
      <c r="F3479">
        <v>2</v>
      </c>
      <c r="G3479" t="s">
        <v>2593</v>
      </c>
      <c r="H3479" t="s">
        <v>2056</v>
      </c>
      <c r="I3479" t="s">
        <v>2057</v>
      </c>
      <c r="J3479" t="s">
        <v>3364</v>
      </c>
      <c r="K3479" t="s">
        <v>65</v>
      </c>
      <c r="L3479" t="s">
        <v>2058</v>
      </c>
      <c r="M3479" t="s">
        <v>2170</v>
      </c>
      <c r="N3479">
        <v>2</v>
      </c>
      <c r="O3479">
        <v>58</v>
      </c>
      <c r="P3479">
        <v>0.38</v>
      </c>
      <c r="Q3479">
        <v>15300</v>
      </c>
      <c r="R3479">
        <v>0</v>
      </c>
      <c r="S3479">
        <v>0</v>
      </c>
      <c r="T3479">
        <v>0</v>
      </c>
      <c r="U3479">
        <v>1</v>
      </c>
      <c r="V3479">
        <v>16</v>
      </c>
      <c r="W3479">
        <v>0.1</v>
      </c>
      <c r="X3479">
        <v>0</v>
      </c>
      <c r="Y3479">
        <v>0</v>
      </c>
      <c r="Z3479">
        <v>0</v>
      </c>
      <c r="AA3479">
        <v>1</v>
      </c>
      <c r="AB3479">
        <v>42</v>
      </c>
      <c r="AC3479">
        <v>0.27</v>
      </c>
      <c r="AD3479">
        <v>0</v>
      </c>
      <c r="AE3479">
        <v>0</v>
      </c>
      <c r="AF3479">
        <v>0</v>
      </c>
      <c r="AG3479" t="s">
        <v>15636</v>
      </c>
      <c r="AH3479" s="21" t="str">
        <f t="shared" si="108"/>
        <v>YT21</v>
      </c>
      <c r="AI3479" s="21">
        <v>216</v>
      </c>
      <c r="AJ3479" s="21">
        <f t="shared" si="109"/>
        <v>99.620915032679733</v>
      </c>
      <c r="AK3479" s="21" t="s">
        <v>2060</v>
      </c>
      <c r="AL3479" t="s">
        <v>2527</v>
      </c>
      <c r="AM3479" s="26" t="s">
        <v>38</v>
      </c>
      <c r="AN3479" t="s">
        <v>2032</v>
      </c>
    </row>
    <row r="3480" spans="1:40" ht="15" hidden="1" thickTop="1" x14ac:dyDescent="0.35">
      <c r="A3480" t="s">
        <v>4901</v>
      </c>
      <c r="B3480" t="s">
        <v>15637</v>
      </c>
      <c r="C3480" t="s">
        <v>3032</v>
      </c>
      <c r="D3480" t="s">
        <v>15638</v>
      </c>
      <c r="E3480" t="s">
        <v>2705</v>
      </c>
      <c r="F3480">
        <v>1</v>
      </c>
      <c r="G3480" t="s">
        <v>2593</v>
      </c>
      <c r="H3480" t="s">
        <v>2056</v>
      </c>
      <c r="I3480" t="s">
        <v>2057</v>
      </c>
      <c r="J3480" t="s">
        <v>3034</v>
      </c>
      <c r="K3480" t="s">
        <v>65</v>
      </c>
      <c r="L3480" t="s">
        <v>2058</v>
      </c>
      <c r="M3480" t="s">
        <v>2059</v>
      </c>
      <c r="N3480">
        <v>4</v>
      </c>
      <c r="O3480">
        <v>202</v>
      </c>
      <c r="P3480">
        <v>0.83</v>
      </c>
      <c r="Q3480">
        <v>24480</v>
      </c>
      <c r="R3480">
        <v>0</v>
      </c>
      <c r="S3480">
        <v>0</v>
      </c>
      <c r="T3480">
        <v>0</v>
      </c>
      <c r="U3480">
        <v>4</v>
      </c>
      <c r="V3480">
        <v>202</v>
      </c>
      <c r="W3480">
        <v>0.83</v>
      </c>
      <c r="X3480">
        <v>0</v>
      </c>
      <c r="Y3480">
        <v>0</v>
      </c>
      <c r="Z3480">
        <v>0</v>
      </c>
      <c r="AA3480">
        <v>0</v>
      </c>
      <c r="AB3480">
        <v>0</v>
      </c>
      <c r="AC3480">
        <v>0</v>
      </c>
      <c r="AD3480">
        <v>0</v>
      </c>
      <c r="AE3480">
        <v>0</v>
      </c>
      <c r="AF3480">
        <v>0</v>
      </c>
      <c r="AG3480" t="s">
        <v>15639</v>
      </c>
      <c r="AH3480" s="21" t="str">
        <f t="shared" si="108"/>
        <v>YT21</v>
      </c>
      <c r="AI3480" s="21">
        <v>345.36</v>
      </c>
      <c r="AJ3480" s="21">
        <f t="shared" si="109"/>
        <v>99.174836601307192</v>
      </c>
      <c r="AK3480" s="21" t="s">
        <v>2063</v>
      </c>
      <c r="AL3480" t="s">
        <v>2527</v>
      </c>
      <c r="AM3480" s="26" t="s">
        <v>38</v>
      </c>
      <c r="AN3480" t="s">
        <v>2030</v>
      </c>
    </row>
    <row r="3481" spans="1:40" ht="15" hidden="1" thickTop="1" x14ac:dyDescent="0.35">
      <c r="A3481" t="s">
        <v>4905</v>
      </c>
      <c r="B3481" t="s">
        <v>15640</v>
      </c>
      <c r="C3481" t="s">
        <v>3912</v>
      </c>
      <c r="D3481" t="s">
        <v>15641</v>
      </c>
      <c r="E3481" t="s">
        <v>2705</v>
      </c>
      <c r="F3481">
        <v>1</v>
      </c>
      <c r="G3481" t="s">
        <v>2593</v>
      </c>
      <c r="H3481" t="s">
        <v>2056</v>
      </c>
      <c r="I3481" t="s">
        <v>2057</v>
      </c>
      <c r="J3481" t="s">
        <v>3364</v>
      </c>
      <c r="K3481" t="s">
        <v>65</v>
      </c>
      <c r="L3481" t="s">
        <v>2058</v>
      </c>
      <c r="M3481" t="s">
        <v>2170</v>
      </c>
      <c r="N3481">
        <v>2</v>
      </c>
      <c r="O3481">
        <v>164</v>
      </c>
      <c r="P3481">
        <v>1.07</v>
      </c>
      <c r="Q3481">
        <v>15300</v>
      </c>
      <c r="R3481">
        <v>2</v>
      </c>
      <c r="S3481">
        <v>164</v>
      </c>
      <c r="T3481">
        <v>1.07</v>
      </c>
      <c r="U3481">
        <v>0</v>
      </c>
      <c r="V3481">
        <v>0</v>
      </c>
      <c r="W3481">
        <v>0</v>
      </c>
      <c r="X3481">
        <v>0</v>
      </c>
      <c r="Y3481">
        <v>0</v>
      </c>
      <c r="Z3481">
        <v>0</v>
      </c>
      <c r="AA3481">
        <v>0</v>
      </c>
      <c r="AB3481">
        <v>0</v>
      </c>
      <c r="AC3481">
        <v>0</v>
      </c>
      <c r="AD3481">
        <v>0</v>
      </c>
      <c r="AE3481">
        <v>0</v>
      </c>
      <c r="AF3481">
        <v>0</v>
      </c>
      <c r="AG3481" t="s">
        <v>15642</v>
      </c>
      <c r="AH3481" s="21" t="str">
        <f t="shared" si="108"/>
        <v>YT21</v>
      </c>
      <c r="AI3481" s="21">
        <v>216</v>
      </c>
      <c r="AJ3481" s="21">
        <f t="shared" si="109"/>
        <v>98.928104575163403</v>
      </c>
      <c r="AK3481" s="21" t="s">
        <v>2063</v>
      </c>
      <c r="AL3481" t="s">
        <v>2527</v>
      </c>
      <c r="AM3481" s="26" t="s">
        <v>38</v>
      </c>
      <c r="AN3481" t="s">
        <v>2031</v>
      </c>
    </row>
    <row r="3482" spans="1:40" ht="15" hidden="1" thickTop="1" x14ac:dyDescent="0.35">
      <c r="A3482" t="s">
        <v>4909</v>
      </c>
      <c r="B3482" t="s">
        <v>15643</v>
      </c>
      <c r="C3482" t="s">
        <v>3861</v>
      </c>
      <c r="D3482" t="s">
        <v>15644</v>
      </c>
      <c r="E3482" t="s">
        <v>3407</v>
      </c>
      <c r="F3482">
        <v>2</v>
      </c>
      <c r="G3482" t="s">
        <v>2509</v>
      </c>
      <c r="H3482" t="s">
        <v>2510</v>
      </c>
      <c r="I3482" t="s">
        <v>2057</v>
      </c>
      <c r="J3482" t="s">
        <v>3408</v>
      </c>
      <c r="K3482" t="s">
        <v>3109</v>
      </c>
      <c r="L3482" t="s">
        <v>2058</v>
      </c>
      <c r="M3482" t="s">
        <v>2059</v>
      </c>
      <c r="N3482">
        <v>2</v>
      </c>
      <c r="O3482">
        <v>150</v>
      </c>
      <c r="P3482">
        <v>0.61</v>
      </c>
      <c r="Q3482">
        <v>24480</v>
      </c>
      <c r="R3482">
        <v>1</v>
      </c>
      <c r="S3482">
        <v>100</v>
      </c>
      <c r="T3482">
        <v>0.41</v>
      </c>
      <c r="U3482">
        <v>1</v>
      </c>
      <c r="V3482">
        <v>50</v>
      </c>
      <c r="W3482">
        <v>0.2</v>
      </c>
      <c r="X3482">
        <v>0</v>
      </c>
      <c r="Y3482">
        <v>0</v>
      </c>
      <c r="Z3482">
        <v>0</v>
      </c>
      <c r="AA3482">
        <v>0</v>
      </c>
      <c r="AB3482">
        <v>0</v>
      </c>
      <c r="AC3482">
        <v>0</v>
      </c>
      <c r="AD3482">
        <v>0</v>
      </c>
      <c r="AE3482">
        <v>0</v>
      </c>
      <c r="AF3482">
        <v>0</v>
      </c>
      <c r="AG3482" t="s">
        <v>15645</v>
      </c>
      <c r="AH3482" s="21" t="str">
        <f t="shared" si="108"/>
        <v>YT21</v>
      </c>
      <c r="AI3482" s="21">
        <v>345.36</v>
      </c>
      <c r="AJ3482" s="21">
        <f t="shared" si="109"/>
        <v>99.387254901960787</v>
      </c>
      <c r="AK3482" s="21" t="s">
        <v>2060</v>
      </c>
      <c r="AL3482" t="s">
        <v>2515</v>
      </c>
      <c r="AM3482" s="26" t="s">
        <v>38</v>
      </c>
      <c r="AN3482" t="s">
        <v>2031</v>
      </c>
    </row>
    <row r="3483" spans="1:40" ht="15" hidden="1" thickTop="1" x14ac:dyDescent="0.35">
      <c r="A3483" t="s">
        <v>4913</v>
      </c>
      <c r="B3483" t="s">
        <v>15646</v>
      </c>
      <c r="C3483" t="s">
        <v>5977</v>
      </c>
      <c r="D3483" t="s">
        <v>15647</v>
      </c>
      <c r="E3483" t="s">
        <v>2667</v>
      </c>
      <c r="F3483">
        <v>1</v>
      </c>
      <c r="G3483" t="s">
        <v>2509</v>
      </c>
      <c r="H3483" t="s">
        <v>2510</v>
      </c>
      <c r="I3483" t="s">
        <v>2057</v>
      </c>
      <c r="J3483" t="s">
        <v>2794</v>
      </c>
      <c r="K3483" t="s">
        <v>2669</v>
      </c>
      <c r="L3483" t="s">
        <v>2058</v>
      </c>
      <c r="M3483" t="s">
        <v>2059</v>
      </c>
      <c r="N3483">
        <v>4</v>
      </c>
      <c r="O3483">
        <v>180</v>
      </c>
      <c r="P3483">
        <v>0.74</v>
      </c>
      <c r="Q3483">
        <v>24480</v>
      </c>
      <c r="R3483">
        <v>1</v>
      </c>
      <c r="S3483">
        <v>13</v>
      </c>
      <c r="T3483">
        <v>0.05</v>
      </c>
      <c r="U3483">
        <v>2</v>
      </c>
      <c r="V3483">
        <v>114</v>
      </c>
      <c r="W3483">
        <v>0.47</v>
      </c>
      <c r="X3483">
        <v>0</v>
      </c>
      <c r="Y3483">
        <v>0</v>
      </c>
      <c r="Z3483">
        <v>0</v>
      </c>
      <c r="AA3483">
        <v>1</v>
      </c>
      <c r="AB3483">
        <v>53</v>
      </c>
      <c r="AC3483">
        <v>0.22</v>
      </c>
      <c r="AD3483">
        <v>0</v>
      </c>
      <c r="AE3483">
        <v>0</v>
      </c>
      <c r="AF3483">
        <v>0</v>
      </c>
      <c r="AG3483" t="s">
        <v>15648</v>
      </c>
      <c r="AH3483" s="21" t="str">
        <f t="shared" si="108"/>
        <v>YT21</v>
      </c>
      <c r="AI3483" s="21">
        <v>345.36</v>
      </c>
      <c r="AJ3483" s="21">
        <f t="shared" si="109"/>
        <v>99.264705882352942</v>
      </c>
      <c r="AK3483" s="21" t="s">
        <v>2060</v>
      </c>
      <c r="AL3483" t="s">
        <v>2515</v>
      </c>
      <c r="AM3483" s="26" t="s">
        <v>38</v>
      </c>
      <c r="AN3483" t="s">
        <v>2030</v>
      </c>
    </row>
    <row r="3484" spans="1:40" ht="15" hidden="1" thickTop="1" x14ac:dyDescent="0.35">
      <c r="A3484" t="s">
        <v>4917</v>
      </c>
      <c r="B3484" t="s">
        <v>15649</v>
      </c>
      <c r="C3484" t="s">
        <v>6508</v>
      </c>
      <c r="D3484" t="s">
        <v>15650</v>
      </c>
      <c r="E3484" t="s">
        <v>2920</v>
      </c>
      <c r="F3484">
        <v>1</v>
      </c>
      <c r="G3484" t="s">
        <v>2682</v>
      </c>
      <c r="H3484" t="s">
        <v>2620</v>
      </c>
      <c r="I3484" t="s">
        <v>2057</v>
      </c>
      <c r="J3484" t="s">
        <v>6510</v>
      </c>
      <c r="K3484" t="s">
        <v>2684</v>
      </c>
      <c r="L3484" t="s">
        <v>2058</v>
      </c>
      <c r="M3484" t="s">
        <v>2310</v>
      </c>
      <c r="N3484">
        <v>0</v>
      </c>
      <c r="O3484">
        <v>0</v>
      </c>
      <c r="P3484">
        <v>0</v>
      </c>
      <c r="Q3484">
        <v>16320</v>
      </c>
      <c r="R3484">
        <v>0</v>
      </c>
      <c r="S3484">
        <v>0</v>
      </c>
      <c r="T3484">
        <v>0</v>
      </c>
      <c r="U3484">
        <v>0</v>
      </c>
      <c r="V3484">
        <v>0</v>
      </c>
      <c r="W3484">
        <v>0</v>
      </c>
      <c r="X3484">
        <v>0</v>
      </c>
      <c r="Y3484">
        <v>0</v>
      </c>
      <c r="Z3484">
        <v>0</v>
      </c>
      <c r="AA3484">
        <v>0</v>
      </c>
      <c r="AB3484">
        <v>0</v>
      </c>
      <c r="AC3484">
        <v>0</v>
      </c>
      <c r="AD3484">
        <v>0</v>
      </c>
      <c r="AE3484">
        <v>0</v>
      </c>
      <c r="AF3484">
        <v>0</v>
      </c>
      <c r="AG3484" t="s">
        <v>15651</v>
      </c>
      <c r="AH3484" s="21" t="str">
        <f t="shared" si="108"/>
        <v>YT21</v>
      </c>
      <c r="AI3484" s="21">
        <v>230.39999999999998</v>
      </c>
      <c r="AJ3484" s="21">
        <f t="shared" si="109"/>
        <v>100</v>
      </c>
      <c r="AK3484" s="21" t="s">
        <v>2060</v>
      </c>
      <c r="AL3484" t="s">
        <v>2923</v>
      </c>
      <c r="AM3484" s="26" t="s">
        <v>38</v>
      </c>
      <c r="AN3484" t="s">
        <v>2029</v>
      </c>
    </row>
    <row r="3485" spans="1:40" ht="15" hidden="1" thickTop="1" x14ac:dyDescent="0.35">
      <c r="A3485" t="s">
        <v>4921</v>
      </c>
      <c r="B3485" t="s">
        <v>15652</v>
      </c>
      <c r="C3485" t="s">
        <v>4306</v>
      </c>
      <c r="D3485" t="s">
        <v>15653</v>
      </c>
      <c r="E3485" t="s">
        <v>4009</v>
      </c>
      <c r="F3485">
        <v>1</v>
      </c>
      <c r="G3485" t="s">
        <v>2509</v>
      </c>
      <c r="H3485" t="s">
        <v>2510</v>
      </c>
      <c r="I3485" t="s">
        <v>2057</v>
      </c>
      <c r="J3485" t="s">
        <v>3408</v>
      </c>
      <c r="K3485" t="s">
        <v>3109</v>
      </c>
      <c r="L3485" t="s">
        <v>2058</v>
      </c>
      <c r="M3485" t="s">
        <v>2059</v>
      </c>
      <c r="N3485">
        <v>3</v>
      </c>
      <c r="O3485">
        <v>158</v>
      </c>
      <c r="P3485">
        <v>0.65</v>
      </c>
      <c r="Q3485">
        <v>24480</v>
      </c>
      <c r="R3485">
        <v>2</v>
      </c>
      <c r="S3485">
        <v>107</v>
      </c>
      <c r="T3485">
        <v>0.44</v>
      </c>
      <c r="U3485">
        <v>0</v>
      </c>
      <c r="V3485">
        <v>0</v>
      </c>
      <c r="W3485">
        <v>0</v>
      </c>
      <c r="X3485">
        <v>0</v>
      </c>
      <c r="Y3485">
        <v>0</v>
      </c>
      <c r="Z3485">
        <v>0</v>
      </c>
      <c r="AA3485">
        <v>1</v>
      </c>
      <c r="AB3485">
        <v>51</v>
      </c>
      <c r="AC3485">
        <v>0.21</v>
      </c>
      <c r="AD3485">
        <v>0</v>
      </c>
      <c r="AE3485">
        <v>0</v>
      </c>
      <c r="AF3485">
        <v>0</v>
      </c>
      <c r="AG3485" t="s">
        <v>15654</v>
      </c>
      <c r="AH3485" s="21" t="str">
        <f t="shared" si="108"/>
        <v>YT21</v>
      </c>
      <c r="AI3485" s="21">
        <v>345.36</v>
      </c>
      <c r="AJ3485" s="21">
        <f t="shared" si="109"/>
        <v>99.354575163398692</v>
      </c>
      <c r="AK3485" s="21" t="s">
        <v>2060</v>
      </c>
      <c r="AL3485" t="s">
        <v>3411</v>
      </c>
      <c r="AM3485" s="26" t="s">
        <v>38</v>
      </c>
      <c r="AN3485" t="s">
        <v>2032</v>
      </c>
    </row>
    <row r="3486" spans="1:40" ht="15" hidden="1" thickTop="1" x14ac:dyDescent="0.35">
      <c r="A3486" t="s">
        <v>4925</v>
      </c>
      <c r="B3486" t="s">
        <v>15655</v>
      </c>
      <c r="C3486" t="s">
        <v>4856</v>
      </c>
      <c r="D3486" t="s">
        <v>15656</v>
      </c>
      <c r="E3486" t="s">
        <v>3704</v>
      </c>
      <c r="F3486">
        <v>1</v>
      </c>
      <c r="G3486" t="s">
        <v>2619</v>
      </c>
      <c r="H3486" t="s">
        <v>2620</v>
      </c>
      <c r="I3486" t="s">
        <v>2057</v>
      </c>
      <c r="J3486" t="s">
        <v>3705</v>
      </c>
      <c r="K3486" t="s">
        <v>2655</v>
      </c>
      <c r="L3486" t="s">
        <v>2058</v>
      </c>
      <c r="M3486" t="s">
        <v>2059</v>
      </c>
      <c r="N3486">
        <v>5</v>
      </c>
      <c r="O3486">
        <v>339</v>
      </c>
      <c r="P3486">
        <v>1.38</v>
      </c>
      <c r="Q3486">
        <v>24480</v>
      </c>
      <c r="R3486">
        <v>0</v>
      </c>
      <c r="S3486">
        <v>0</v>
      </c>
      <c r="T3486">
        <v>0</v>
      </c>
      <c r="U3486">
        <v>3</v>
      </c>
      <c r="V3486">
        <v>210</v>
      </c>
      <c r="W3486">
        <v>0.86</v>
      </c>
      <c r="X3486">
        <v>0</v>
      </c>
      <c r="Y3486">
        <v>0</v>
      </c>
      <c r="Z3486">
        <v>0</v>
      </c>
      <c r="AA3486">
        <v>2</v>
      </c>
      <c r="AB3486">
        <v>129</v>
      </c>
      <c r="AC3486">
        <v>0.53</v>
      </c>
      <c r="AD3486">
        <v>0</v>
      </c>
      <c r="AE3486">
        <v>0</v>
      </c>
      <c r="AF3486">
        <v>0</v>
      </c>
      <c r="AG3486" t="s">
        <v>15657</v>
      </c>
      <c r="AH3486" s="21" t="str">
        <f t="shared" si="108"/>
        <v>YT21</v>
      </c>
      <c r="AI3486" s="21">
        <v>345.36</v>
      </c>
      <c r="AJ3486" s="21">
        <f t="shared" si="109"/>
        <v>98.615196078431367</v>
      </c>
      <c r="AK3486" s="21" t="s">
        <v>2063</v>
      </c>
      <c r="AL3486" t="s">
        <v>2984</v>
      </c>
      <c r="AM3486" s="26" t="s">
        <v>38</v>
      </c>
      <c r="AN3486" t="s">
        <v>2033</v>
      </c>
    </row>
    <row r="3487" spans="1:40" ht="15" hidden="1" thickTop="1" x14ac:dyDescent="0.35">
      <c r="A3487" t="s">
        <v>4929</v>
      </c>
      <c r="B3487" t="s">
        <v>15658</v>
      </c>
      <c r="C3487" t="s">
        <v>7933</v>
      </c>
      <c r="D3487" t="s">
        <v>15659</v>
      </c>
      <c r="E3487" t="s">
        <v>2646</v>
      </c>
      <c r="F3487">
        <v>1</v>
      </c>
      <c r="G3487" t="s">
        <v>2600</v>
      </c>
      <c r="H3487" t="s">
        <v>2577</v>
      </c>
      <c r="I3487" t="s">
        <v>2076</v>
      </c>
      <c r="J3487" t="s">
        <v>2601</v>
      </c>
      <c r="K3487" t="s">
        <v>2602</v>
      </c>
      <c r="L3487" t="s">
        <v>2058</v>
      </c>
      <c r="M3487" t="s">
        <v>2170</v>
      </c>
      <c r="N3487">
        <v>1</v>
      </c>
      <c r="O3487">
        <v>11</v>
      </c>
      <c r="P3487">
        <v>7.0000000000000007E-2</v>
      </c>
      <c r="Q3487">
        <v>15300</v>
      </c>
      <c r="R3487">
        <v>0</v>
      </c>
      <c r="S3487">
        <v>0</v>
      </c>
      <c r="T3487">
        <v>0</v>
      </c>
      <c r="U3487">
        <v>1</v>
      </c>
      <c r="V3487">
        <v>11</v>
      </c>
      <c r="W3487">
        <v>7.0000000000000007E-2</v>
      </c>
      <c r="X3487">
        <v>0</v>
      </c>
      <c r="Y3487">
        <v>0</v>
      </c>
      <c r="Z3487">
        <v>0</v>
      </c>
      <c r="AA3487">
        <v>0</v>
      </c>
      <c r="AB3487">
        <v>0</v>
      </c>
      <c r="AC3487">
        <v>0</v>
      </c>
      <c r="AD3487">
        <v>0</v>
      </c>
      <c r="AE3487">
        <v>0</v>
      </c>
      <c r="AF3487">
        <v>0</v>
      </c>
      <c r="AG3487" t="s">
        <v>15660</v>
      </c>
      <c r="AH3487" s="21" t="str">
        <f t="shared" si="108"/>
        <v>YK21</v>
      </c>
      <c r="AI3487" s="21">
        <v>216</v>
      </c>
      <c r="AJ3487" s="21">
        <f t="shared" si="109"/>
        <v>99.928104575163403</v>
      </c>
      <c r="AK3487" s="21" t="s">
        <v>2060</v>
      </c>
      <c r="AL3487" t="s">
        <v>2551</v>
      </c>
      <c r="AM3487" s="26" t="s">
        <v>38</v>
      </c>
      <c r="AN3487" t="s">
        <v>2031</v>
      </c>
    </row>
    <row r="3488" spans="1:40" ht="15" hidden="1" thickTop="1" x14ac:dyDescent="0.35">
      <c r="A3488" t="s">
        <v>4933</v>
      </c>
      <c r="B3488" t="s">
        <v>15661</v>
      </c>
      <c r="C3488" t="s">
        <v>4118</v>
      </c>
      <c r="D3488" t="s">
        <v>15662</v>
      </c>
      <c r="E3488" t="s">
        <v>2646</v>
      </c>
      <c r="F3488">
        <v>1</v>
      </c>
      <c r="G3488" t="s">
        <v>2600</v>
      </c>
      <c r="H3488" t="s">
        <v>2577</v>
      </c>
      <c r="I3488" t="s">
        <v>2076</v>
      </c>
      <c r="J3488" t="s">
        <v>2647</v>
      </c>
      <c r="K3488" t="s">
        <v>2602</v>
      </c>
      <c r="L3488" t="s">
        <v>2058</v>
      </c>
      <c r="M3488" t="s">
        <v>2170</v>
      </c>
      <c r="N3488">
        <v>2</v>
      </c>
      <c r="O3488">
        <v>24</v>
      </c>
      <c r="P3488">
        <v>0.16</v>
      </c>
      <c r="Q3488">
        <v>15300</v>
      </c>
      <c r="R3488">
        <v>1</v>
      </c>
      <c r="S3488">
        <v>13</v>
      </c>
      <c r="T3488">
        <v>0.08</v>
      </c>
      <c r="U3488">
        <v>1</v>
      </c>
      <c r="V3488">
        <v>11</v>
      </c>
      <c r="W3488">
        <v>7.0000000000000007E-2</v>
      </c>
      <c r="X3488">
        <v>0</v>
      </c>
      <c r="Y3488">
        <v>0</v>
      </c>
      <c r="Z3488">
        <v>0</v>
      </c>
      <c r="AA3488">
        <v>0</v>
      </c>
      <c r="AB3488">
        <v>0</v>
      </c>
      <c r="AC3488">
        <v>0</v>
      </c>
      <c r="AD3488">
        <v>0</v>
      </c>
      <c r="AE3488">
        <v>0</v>
      </c>
      <c r="AF3488">
        <v>0</v>
      </c>
      <c r="AG3488" t="s">
        <v>15663</v>
      </c>
      <c r="AH3488" s="21" t="str">
        <f t="shared" si="108"/>
        <v>YK21</v>
      </c>
      <c r="AI3488" s="21">
        <v>216</v>
      </c>
      <c r="AJ3488" s="21">
        <f t="shared" si="109"/>
        <v>99.843137254901961</v>
      </c>
      <c r="AK3488" s="21" t="s">
        <v>2060</v>
      </c>
      <c r="AL3488" t="s">
        <v>2551</v>
      </c>
      <c r="AM3488" s="26" t="s">
        <v>38</v>
      </c>
      <c r="AN3488" t="s">
        <v>2031</v>
      </c>
    </row>
    <row r="3489" spans="1:40" ht="15" hidden="1" thickTop="1" x14ac:dyDescent="0.35">
      <c r="A3489" t="s">
        <v>4937</v>
      </c>
      <c r="B3489" t="s">
        <v>15664</v>
      </c>
      <c r="C3489" t="s">
        <v>4118</v>
      </c>
      <c r="D3489" t="s">
        <v>15662</v>
      </c>
      <c r="E3489" t="s">
        <v>2646</v>
      </c>
      <c r="F3489">
        <v>1</v>
      </c>
      <c r="G3489" t="s">
        <v>2600</v>
      </c>
      <c r="H3489" t="s">
        <v>2577</v>
      </c>
      <c r="I3489" t="s">
        <v>2076</v>
      </c>
      <c r="J3489" t="s">
        <v>2647</v>
      </c>
      <c r="K3489" t="s">
        <v>2602</v>
      </c>
      <c r="L3489" t="s">
        <v>2058</v>
      </c>
      <c r="M3489" t="s">
        <v>2170</v>
      </c>
      <c r="N3489">
        <v>1</v>
      </c>
      <c r="O3489">
        <v>9</v>
      </c>
      <c r="P3489">
        <v>0.06</v>
      </c>
      <c r="Q3489">
        <v>15300</v>
      </c>
      <c r="R3489">
        <v>1</v>
      </c>
      <c r="S3489">
        <v>9</v>
      </c>
      <c r="T3489">
        <v>0.06</v>
      </c>
      <c r="U3489">
        <v>0</v>
      </c>
      <c r="V3489">
        <v>0</v>
      </c>
      <c r="W3489">
        <v>0</v>
      </c>
      <c r="X3489">
        <v>0</v>
      </c>
      <c r="Y3489">
        <v>0</v>
      </c>
      <c r="Z3489">
        <v>0</v>
      </c>
      <c r="AA3489">
        <v>0</v>
      </c>
      <c r="AB3489">
        <v>0</v>
      </c>
      <c r="AC3489">
        <v>0</v>
      </c>
      <c r="AD3489">
        <v>0</v>
      </c>
      <c r="AE3489">
        <v>0</v>
      </c>
      <c r="AF3489">
        <v>0</v>
      </c>
      <c r="AG3489" t="s">
        <v>15665</v>
      </c>
      <c r="AH3489" s="21" t="str">
        <f t="shared" si="108"/>
        <v>YK21</v>
      </c>
      <c r="AI3489" s="21">
        <v>216</v>
      </c>
      <c r="AJ3489" s="21">
        <f t="shared" si="109"/>
        <v>99.941176470588232</v>
      </c>
      <c r="AK3489" s="21" t="s">
        <v>2060</v>
      </c>
      <c r="AL3489" t="s">
        <v>2551</v>
      </c>
      <c r="AM3489" s="26" t="s">
        <v>38</v>
      </c>
      <c r="AN3489" t="s">
        <v>2031</v>
      </c>
    </row>
    <row r="3490" spans="1:40" ht="15" hidden="1" thickTop="1" x14ac:dyDescent="0.35">
      <c r="A3490" t="s">
        <v>4941</v>
      </c>
      <c r="B3490" t="s">
        <v>15666</v>
      </c>
      <c r="C3490" t="s">
        <v>3912</v>
      </c>
      <c r="D3490" t="s">
        <v>15667</v>
      </c>
      <c r="E3490" t="s">
        <v>2938</v>
      </c>
      <c r="F3490">
        <v>2</v>
      </c>
      <c r="G3490" t="s">
        <v>2593</v>
      </c>
      <c r="H3490" t="s">
        <v>2056</v>
      </c>
      <c r="I3490" t="s">
        <v>2057</v>
      </c>
      <c r="J3490" t="s">
        <v>3364</v>
      </c>
      <c r="K3490" t="s">
        <v>65</v>
      </c>
      <c r="L3490" t="s">
        <v>2058</v>
      </c>
      <c r="M3490" t="s">
        <v>2170</v>
      </c>
      <c r="N3490">
        <v>2</v>
      </c>
      <c r="O3490">
        <v>47</v>
      </c>
      <c r="P3490">
        <v>0.31</v>
      </c>
      <c r="Q3490">
        <v>15300</v>
      </c>
      <c r="R3490">
        <v>2</v>
      </c>
      <c r="S3490">
        <v>47</v>
      </c>
      <c r="T3490">
        <v>0.31</v>
      </c>
      <c r="U3490">
        <v>0</v>
      </c>
      <c r="V3490">
        <v>0</v>
      </c>
      <c r="W3490">
        <v>0</v>
      </c>
      <c r="X3490">
        <v>0</v>
      </c>
      <c r="Y3490">
        <v>0</v>
      </c>
      <c r="Z3490">
        <v>0</v>
      </c>
      <c r="AA3490">
        <v>0</v>
      </c>
      <c r="AB3490">
        <v>0</v>
      </c>
      <c r="AC3490">
        <v>0</v>
      </c>
      <c r="AD3490">
        <v>0</v>
      </c>
      <c r="AE3490">
        <v>0</v>
      </c>
      <c r="AF3490">
        <v>0</v>
      </c>
      <c r="AG3490" t="s">
        <v>15668</v>
      </c>
      <c r="AH3490" s="21" t="str">
        <f t="shared" si="108"/>
        <v>YT21</v>
      </c>
      <c r="AI3490" s="21">
        <v>216</v>
      </c>
      <c r="AJ3490" s="21">
        <f t="shared" si="109"/>
        <v>99.692810457516345</v>
      </c>
      <c r="AK3490" s="21" t="s">
        <v>2060</v>
      </c>
      <c r="AL3490" t="s">
        <v>2527</v>
      </c>
      <c r="AM3490" s="26" t="s">
        <v>38</v>
      </c>
      <c r="AN3490" t="s">
        <v>2030</v>
      </c>
    </row>
    <row r="3491" spans="1:40" ht="15" hidden="1" thickTop="1" x14ac:dyDescent="0.35">
      <c r="A3491" t="s">
        <v>4946</v>
      </c>
      <c r="B3491" t="s">
        <v>15669</v>
      </c>
      <c r="C3491" t="s">
        <v>7186</v>
      </c>
      <c r="D3491" t="s">
        <v>15670</v>
      </c>
      <c r="E3491" t="s">
        <v>2575</v>
      </c>
      <c r="F3491">
        <v>1</v>
      </c>
      <c r="G3491" t="s">
        <v>2576</v>
      </c>
      <c r="H3491" t="s">
        <v>2577</v>
      </c>
      <c r="I3491" t="s">
        <v>2057</v>
      </c>
      <c r="J3491" t="s">
        <v>2578</v>
      </c>
      <c r="K3491" t="s">
        <v>2579</v>
      </c>
      <c r="L3491" t="s">
        <v>2058</v>
      </c>
      <c r="M3491" t="s">
        <v>2059</v>
      </c>
      <c r="N3491">
        <v>1</v>
      </c>
      <c r="O3491">
        <v>24</v>
      </c>
      <c r="P3491">
        <v>0.1</v>
      </c>
      <c r="Q3491">
        <v>24480</v>
      </c>
      <c r="R3491">
        <v>1</v>
      </c>
      <c r="S3491">
        <v>24</v>
      </c>
      <c r="T3491">
        <v>0.1</v>
      </c>
      <c r="U3491">
        <v>0</v>
      </c>
      <c r="V3491">
        <v>0</v>
      </c>
      <c r="W3491">
        <v>0</v>
      </c>
      <c r="X3491">
        <v>0</v>
      </c>
      <c r="Y3491">
        <v>0</v>
      </c>
      <c r="Z3491">
        <v>0</v>
      </c>
      <c r="AA3491">
        <v>0</v>
      </c>
      <c r="AB3491">
        <v>0</v>
      </c>
      <c r="AC3491">
        <v>0</v>
      </c>
      <c r="AD3491">
        <v>0</v>
      </c>
      <c r="AE3491">
        <v>0</v>
      </c>
      <c r="AF3491">
        <v>0</v>
      </c>
      <c r="AG3491" t="s">
        <v>15671</v>
      </c>
      <c r="AH3491" s="21" t="str">
        <f t="shared" si="108"/>
        <v>YT21</v>
      </c>
      <c r="AI3491" s="21">
        <v>345.36</v>
      </c>
      <c r="AJ3491" s="21">
        <f t="shared" si="109"/>
        <v>99.901960784313729</v>
      </c>
      <c r="AK3491" s="21" t="s">
        <v>2060</v>
      </c>
      <c r="AL3491" t="s">
        <v>2581</v>
      </c>
      <c r="AM3491" s="26" t="s">
        <v>38</v>
      </c>
      <c r="AN3491" t="s">
        <v>2029</v>
      </c>
    </row>
    <row r="3492" spans="1:40" ht="15" hidden="1" thickTop="1" x14ac:dyDescent="0.35">
      <c r="A3492" t="s">
        <v>4950</v>
      </c>
      <c r="B3492" t="s">
        <v>15672</v>
      </c>
      <c r="C3492" t="s">
        <v>3587</v>
      </c>
      <c r="D3492" t="s">
        <v>15673</v>
      </c>
      <c r="E3492" t="s">
        <v>3589</v>
      </c>
      <c r="F3492">
        <v>1</v>
      </c>
      <c r="G3492" t="s">
        <v>2619</v>
      </c>
      <c r="H3492" t="s">
        <v>2620</v>
      </c>
      <c r="I3492" t="s">
        <v>2057</v>
      </c>
      <c r="J3492" t="s">
        <v>3590</v>
      </c>
      <c r="K3492" t="s">
        <v>2622</v>
      </c>
      <c r="L3492" t="s">
        <v>2058</v>
      </c>
      <c r="M3492" t="s">
        <v>2059</v>
      </c>
      <c r="N3492">
        <v>4</v>
      </c>
      <c r="O3492">
        <v>224</v>
      </c>
      <c r="P3492">
        <v>0.92</v>
      </c>
      <c r="Q3492">
        <v>24480</v>
      </c>
      <c r="R3492">
        <v>4</v>
      </c>
      <c r="S3492">
        <v>224</v>
      </c>
      <c r="T3492">
        <v>0.92</v>
      </c>
      <c r="U3492">
        <v>0</v>
      </c>
      <c r="V3492">
        <v>0</v>
      </c>
      <c r="W3492">
        <v>0</v>
      </c>
      <c r="X3492">
        <v>0</v>
      </c>
      <c r="Y3492">
        <v>0</v>
      </c>
      <c r="Z3492">
        <v>0</v>
      </c>
      <c r="AA3492">
        <v>0</v>
      </c>
      <c r="AB3492">
        <v>0</v>
      </c>
      <c r="AC3492">
        <v>0</v>
      </c>
      <c r="AD3492">
        <v>0</v>
      </c>
      <c r="AE3492">
        <v>0</v>
      </c>
      <c r="AF3492">
        <v>0</v>
      </c>
      <c r="AG3492" t="s">
        <v>15674</v>
      </c>
      <c r="AH3492" s="21" t="str">
        <f t="shared" si="108"/>
        <v>YT21</v>
      </c>
      <c r="AI3492" s="21">
        <v>345.36</v>
      </c>
      <c r="AJ3492" s="21">
        <f t="shared" si="109"/>
        <v>99.084967320261441</v>
      </c>
      <c r="AK3492" s="21" t="s">
        <v>2063</v>
      </c>
      <c r="AL3492" t="s">
        <v>2624</v>
      </c>
      <c r="AM3492" s="26" t="s">
        <v>38</v>
      </c>
      <c r="AN3492" t="s">
        <v>2030</v>
      </c>
    </row>
    <row r="3493" spans="1:40" ht="15" hidden="1" thickTop="1" x14ac:dyDescent="0.35">
      <c r="A3493" t="s">
        <v>4954</v>
      </c>
      <c r="B3493" t="s">
        <v>15675</v>
      </c>
      <c r="C3493" t="s">
        <v>3608</v>
      </c>
      <c r="D3493" t="s">
        <v>15676</v>
      </c>
      <c r="E3493" t="s">
        <v>44</v>
      </c>
      <c r="F3493">
        <v>1</v>
      </c>
      <c r="G3493" t="s">
        <v>2055</v>
      </c>
      <c r="H3493" t="s">
        <v>2056</v>
      </c>
      <c r="I3493" t="s">
        <v>2057</v>
      </c>
      <c r="J3493" t="s">
        <v>3609</v>
      </c>
      <c r="K3493" t="s">
        <v>42</v>
      </c>
      <c r="L3493" t="s">
        <v>2058</v>
      </c>
      <c r="M3493" t="s">
        <v>2488</v>
      </c>
      <c r="N3493">
        <v>1</v>
      </c>
      <c r="O3493">
        <v>45</v>
      </c>
      <c r="P3493">
        <v>0.28000000000000003</v>
      </c>
      <c r="Q3493">
        <v>16320</v>
      </c>
      <c r="R3493">
        <v>1</v>
      </c>
      <c r="S3493">
        <v>45</v>
      </c>
      <c r="T3493">
        <v>0.28000000000000003</v>
      </c>
      <c r="U3493">
        <v>0</v>
      </c>
      <c r="V3493">
        <v>0</v>
      </c>
      <c r="W3493">
        <v>0</v>
      </c>
      <c r="X3493">
        <v>0</v>
      </c>
      <c r="Y3493">
        <v>0</v>
      </c>
      <c r="Z3493">
        <v>0</v>
      </c>
      <c r="AA3493">
        <v>0</v>
      </c>
      <c r="AB3493">
        <v>0</v>
      </c>
      <c r="AC3493">
        <v>0</v>
      </c>
      <c r="AD3493">
        <v>0</v>
      </c>
      <c r="AE3493">
        <v>0</v>
      </c>
      <c r="AF3493">
        <v>0</v>
      </c>
      <c r="AG3493" t="s">
        <v>15677</v>
      </c>
      <c r="AH3493" s="21" t="str">
        <f t="shared" si="108"/>
        <v>YT21</v>
      </c>
      <c r="AI3493" s="21">
        <v>230.40000000000003</v>
      </c>
      <c r="AJ3493" s="21">
        <f t="shared" si="109"/>
        <v>99.724264705882348</v>
      </c>
      <c r="AK3493" s="21" t="s">
        <v>2060</v>
      </c>
      <c r="AL3493" t="s">
        <v>3610</v>
      </c>
      <c r="AM3493" s="26" t="s">
        <v>38</v>
      </c>
      <c r="AN3493" t="s">
        <v>2031</v>
      </c>
    </row>
    <row r="3494" spans="1:40" ht="15" hidden="1" thickTop="1" x14ac:dyDescent="0.35">
      <c r="A3494" t="s">
        <v>4958</v>
      </c>
      <c r="B3494" t="s">
        <v>15678</v>
      </c>
      <c r="C3494" t="s">
        <v>3221</v>
      </c>
      <c r="D3494" t="s">
        <v>15679</v>
      </c>
      <c r="E3494" t="s">
        <v>2920</v>
      </c>
      <c r="F3494">
        <v>1</v>
      </c>
      <c r="G3494" t="s">
        <v>2682</v>
      </c>
      <c r="H3494" t="s">
        <v>2620</v>
      </c>
      <c r="I3494" t="s">
        <v>2057</v>
      </c>
      <c r="J3494" t="s">
        <v>3223</v>
      </c>
      <c r="K3494" t="s">
        <v>2684</v>
      </c>
      <c r="L3494" t="s">
        <v>2058</v>
      </c>
      <c r="M3494" t="s">
        <v>2549</v>
      </c>
      <c r="N3494">
        <v>0</v>
      </c>
      <c r="O3494">
        <v>0</v>
      </c>
      <c r="P3494">
        <v>0</v>
      </c>
      <c r="Q3494">
        <v>14280</v>
      </c>
      <c r="R3494">
        <v>0</v>
      </c>
      <c r="S3494">
        <v>0</v>
      </c>
      <c r="T3494">
        <v>0</v>
      </c>
      <c r="U3494">
        <v>0</v>
      </c>
      <c r="V3494">
        <v>0</v>
      </c>
      <c r="W3494">
        <v>0</v>
      </c>
      <c r="X3494">
        <v>0</v>
      </c>
      <c r="Y3494">
        <v>0</v>
      </c>
      <c r="Z3494">
        <v>0</v>
      </c>
      <c r="AA3494">
        <v>0</v>
      </c>
      <c r="AB3494">
        <v>0</v>
      </c>
      <c r="AC3494">
        <v>0</v>
      </c>
      <c r="AD3494">
        <v>0</v>
      </c>
      <c r="AE3494">
        <v>0</v>
      </c>
      <c r="AF3494">
        <v>0</v>
      </c>
      <c r="AG3494" t="s">
        <v>15680</v>
      </c>
      <c r="AH3494" s="21" t="str">
        <f t="shared" si="108"/>
        <v>YT21</v>
      </c>
      <c r="AI3494" s="21">
        <v>201.59999999999997</v>
      </c>
      <c r="AJ3494" s="21">
        <f t="shared" si="109"/>
        <v>100</v>
      </c>
      <c r="AK3494" s="21" t="s">
        <v>2060</v>
      </c>
      <c r="AL3494" t="s">
        <v>2923</v>
      </c>
      <c r="AM3494" s="26" t="s">
        <v>38</v>
      </c>
      <c r="AN3494" t="s">
        <v>2030</v>
      </c>
    </row>
    <row r="3495" spans="1:40" ht="15" hidden="1" thickTop="1" x14ac:dyDescent="0.35">
      <c r="A3495" t="s">
        <v>4962</v>
      </c>
      <c r="B3495" t="s">
        <v>15681</v>
      </c>
      <c r="C3495" t="s">
        <v>3166</v>
      </c>
      <c r="D3495" t="s">
        <v>15682</v>
      </c>
      <c r="E3495" t="s">
        <v>2667</v>
      </c>
      <c r="F3495">
        <v>2</v>
      </c>
      <c r="G3495" t="s">
        <v>2509</v>
      </c>
      <c r="H3495" t="s">
        <v>2510</v>
      </c>
      <c r="I3495" t="s">
        <v>2057</v>
      </c>
      <c r="J3495" t="s">
        <v>3168</v>
      </c>
      <c r="K3495" t="s">
        <v>2669</v>
      </c>
      <c r="L3495" t="s">
        <v>2058</v>
      </c>
      <c r="M3495" t="s">
        <v>2059</v>
      </c>
      <c r="N3495">
        <v>6</v>
      </c>
      <c r="O3495">
        <v>211</v>
      </c>
      <c r="P3495">
        <v>0.86</v>
      </c>
      <c r="Q3495">
        <v>24480</v>
      </c>
      <c r="R3495">
        <v>1</v>
      </c>
      <c r="S3495">
        <v>27</v>
      </c>
      <c r="T3495">
        <v>0.11</v>
      </c>
      <c r="U3495">
        <v>4</v>
      </c>
      <c r="V3495">
        <v>163</v>
      </c>
      <c r="W3495">
        <v>0.67</v>
      </c>
      <c r="X3495">
        <v>0</v>
      </c>
      <c r="Y3495">
        <v>0</v>
      </c>
      <c r="Z3495">
        <v>0</v>
      </c>
      <c r="AA3495">
        <v>1</v>
      </c>
      <c r="AB3495">
        <v>21</v>
      </c>
      <c r="AC3495">
        <v>0.09</v>
      </c>
      <c r="AD3495">
        <v>0</v>
      </c>
      <c r="AE3495">
        <v>0</v>
      </c>
      <c r="AF3495">
        <v>0</v>
      </c>
      <c r="AG3495" t="s">
        <v>15683</v>
      </c>
      <c r="AH3495" s="21" t="str">
        <f t="shared" si="108"/>
        <v>YT21</v>
      </c>
      <c r="AI3495" s="21">
        <v>345.36</v>
      </c>
      <c r="AJ3495" s="21">
        <f t="shared" si="109"/>
        <v>99.138071895424844</v>
      </c>
      <c r="AK3495" s="21" t="s">
        <v>2063</v>
      </c>
      <c r="AL3495" t="s">
        <v>2515</v>
      </c>
      <c r="AM3495" s="26" t="s">
        <v>38</v>
      </c>
      <c r="AN3495" t="s">
        <v>2030</v>
      </c>
    </row>
    <row r="3496" spans="1:40" ht="15" hidden="1" thickTop="1" x14ac:dyDescent="0.35">
      <c r="A3496" t="s">
        <v>4966</v>
      </c>
      <c r="B3496" t="s">
        <v>15684</v>
      </c>
      <c r="C3496" t="s">
        <v>8881</v>
      </c>
      <c r="D3496" t="s">
        <v>15685</v>
      </c>
      <c r="E3496" t="s">
        <v>2575</v>
      </c>
      <c r="F3496">
        <v>1</v>
      </c>
      <c r="G3496" t="s">
        <v>2576</v>
      </c>
      <c r="H3496" t="s">
        <v>2577</v>
      </c>
      <c r="I3496" t="s">
        <v>2076</v>
      </c>
      <c r="J3496" t="s">
        <v>2692</v>
      </c>
      <c r="K3496" t="s">
        <v>2635</v>
      </c>
      <c r="L3496" t="s">
        <v>30320</v>
      </c>
      <c r="M3496" t="s">
        <v>5106</v>
      </c>
      <c r="N3496">
        <v>1</v>
      </c>
      <c r="O3496">
        <v>9</v>
      </c>
      <c r="P3496">
        <v>0.13</v>
      </c>
      <c r="Q3496">
        <v>7020</v>
      </c>
      <c r="R3496">
        <v>0</v>
      </c>
      <c r="S3496">
        <v>0</v>
      </c>
      <c r="T3496">
        <v>0</v>
      </c>
      <c r="U3496">
        <v>1</v>
      </c>
      <c r="V3496">
        <v>9</v>
      </c>
      <c r="W3496">
        <v>0.13</v>
      </c>
      <c r="X3496">
        <v>0</v>
      </c>
      <c r="Y3496">
        <v>0</v>
      </c>
      <c r="Z3496">
        <v>0</v>
      </c>
      <c r="AA3496">
        <v>0</v>
      </c>
      <c r="AB3496">
        <v>0</v>
      </c>
      <c r="AC3496">
        <v>0</v>
      </c>
      <c r="AD3496">
        <v>0</v>
      </c>
      <c r="AE3496">
        <v>0</v>
      </c>
      <c r="AF3496">
        <v>0</v>
      </c>
      <c r="AG3496" t="s">
        <v>15686</v>
      </c>
      <c r="AH3496" s="21" t="str">
        <f t="shared" si="108"/>
        <v>YK20</v>
      </c>
      <c r="AI3496" s="21">
        <v>129.60000000000002</v>
      </c>
      <c r="AJ3496" s="21">
        <f t="shared" si="109"/>
        <v>99.871794871794876</v>
      </c>
      <c r="AK3496" s="21" t="s">
        <v>2060</v>
      </c>
      <c r="AL3496" t="s">
        <v>2581</v>
      </c>
      <c r="AM3496" s="26" t="s">
        <v>38</v>
      </c>
      <c r="AN3496" t="s">
        <v>2029</v>
      </c>
    </row>
    <row r="3497" spans="1:40" ht="15" hidden="1" thickTop="1" x14ac:dyDescent="0.35">
      <c r="A3497" t="s">
        <v>4970</v>
      </c>
      <c r="B3497" t="s">
        <v>15687</v>
      </c>
      <c r="C3497" t="s">
        <v>6904</v>
      </c>
      <c r="D3497" t="s">
        <v>15688</v>
      </c>
      <c r="E3497" t="s">
        <v>2691</v>
      </c>
      <c r="F3497">
        <v>1</v>
      </c>
      <c r="G3497" t="s">
        <v>2633</v>
      </c>
      <c r="H3497" t="s">
        <v>2577</v>
      </c>
      <c r="I3497" t="s">
        <v>2057</v>
      </c>
      <c r="J3497" t="s">
        <v>2634</v>
      </c>
      <c r="K3497" t="s">
        <v>2635</v>
      </c>
      <c r="L3497" t="s">
        <v>30320</v>
      </c>
      <c r="M3497" t="s">
        <v>13611</v>
      </c>
      <c r="N3497">
        <v>1</v>
      </c>
      <c r="O3497">
        <v>56</v>
      </c>
      <c r="P3497">
        <v>0.9</v>
      </c>
      <c r="Q3497">
        <v>6240</v>
      </c>
      <c r="R3497">
        <v>1</v>
      </c>
      <c r="S3497">
        <v>56</v>
      </c>
      <c r="T3497">
        <v>0.9</v>
      </c>
      <c r="U3497">
        <v>0</v>
      </c>
      <c r="V3497">
        <v>0</v>
      </c>
      <c r="W3497">
        <v>0</v>
      </c>
      <c r="X3497">
        <v>0</v>
      </c>
      <c r="Y3497">
        <v>0</v>
      </c>
      <c r="Z3497">
        <v>0</v>
      </c>
      <c r="AA3497">
        <v>0</v>
      </c>
      <c r="AB3497">
        <v>0</v>
      </c>
      <c r="AC3497">
        <v>0</v>
      </c>
      <c r="AD3497">
        <v>0</v>
      </c>
      <c r="AE3497">
        <v>0</v>
      </c>
      <c r="AF3497">
        <v>0</v>
      </c>
      <c r="AG3497" t="s">
        <v>15689</v>
      </c>
      <c r="AH3497" s="21" t="str">
        <f t="shared" si="108"/>
        <v>YT21</v>
      </c>
      <c r="AI3497" s="21">
        <v>115.19999999999999</v>
      </c>
      <c r="AJ3497" s="21">
        <f t="shared" si="109"/>
        <v>99.102564102564102</v>
      </c>
      <c r="AK3497" s="21" t="s">
        <v>2063</v>
      </c>
      <c r="AL3497" t="s">
        <v>2581</v>
      </c>
      <c r="AM3497" s="26" t="s">
        <v>38</v>
      </c>
      <c r="AN3497" t="s">
        <v>2029</v>
      </c>
    </row>
    <row r="3498" spans="1:40" ht="15" hidden="1" thickTop="1" x14ac:dyDescent="0.35">
      <c r="A3498" t="s">
        <v>4974</v>
      </c>
      <c r="B3498" t="s">
        <v>15690</v>
      </c>
      <c r="C3498" t="s">
        <v>4001</v>
      </c>
      <c r="D3498" t="s">
        <v>15691</v>
      </c>
      <c r="E3498" t="s">
        <v>4003</v>
      </c>
      <c r="F3498">
        <v>1</v>
      </c>
      <c r="G3498" t="s">
        <v>2600</v>
      </c>
      <c r="H3498" t="s">
        <v>2510</v>
      </c>
      <c r="I3498" t="s">
        <v>2076</v>
      </c>
      <c r="J3498" t="s">
        <v>4004</v>
      </c>
      <c r="K3498" t="s">
        <v>3007</v>
      </c>
      <c r="L3498" t="s">
        <v>2058</v>
      </c>
      <c r="M3498" t="s">
        <v>2059</v>
      </c>
      <c r="N3498">
        <v>1</v>
      </c>
      <c r="O3498">
        <v>36</v>
      </c>
      <c r="P3498">
        <v>0.15</v>
      </c>
      <c r="Q3498">
        <v>24480</v>
      </c>
      <c r="R3498">
        <v>1</v>
      </c>
      <c r="S3498">
        <v>36</v>
      </c>
      <c r="T3498">
        <v>0.15</v>
      </c>
      <c r="U3498">
        <v>0</v>
      </c>
      <c r="V3498">
        <v>0</v>
      </c>
      <c r="W3498">
        <v>0</v>
      </c>
      <c r="X3498">
        <v>0</v>
      </c>
      <c r="Y3498">
        <v>0</v>
      </c>
      <c r="Z3498">
        <v>0</v>
      </c>
      <c r="AA3498">
        <v>0</v>
      </c>
      <c r="AB3498">
        <v>0</v>
      </c>
      <c r="AC3498">
        <v>0</v>
      </c>
      <c r="AD3498">
        <v>0</v>
      </c>
      <c r="AE3498">
        <v>0</v>
      </c>
      <c r="AF3498">
        <v>0</v>
      </c>
      <c r="AG3498" t="s">
        <v>15692</v>
      </c>
      <c r="AH3498" s="21" t="str">
        <f t="shared" si="108"/>
        <v>YK20</v>
      </c>
      <c r="AI3498" s="21">
        <v>345.36</v>
      </c>
      <c r="AJ3498" s="21">
        <f t="shared" si="109"/>
        <v>99.852941176470594</v>
      </c>
      <c r="AK3498" s="21" t="s">
        <v>2060</v>
      </c>
      <c r="AL3498" t="s">
        <v>2551</v>
      </c>
      <c r="AM3498" s="26" t="s">
        <v>38</v>
      </c>
      <c r="AN3498" t="s">
        <v>2031</v>
      </c>
    </row>
    <row r="3499" spans="1:40" ht="15" hidden="1" thickTop="1" x14ac:dyDescent="0.35">
      <c r="A3499" t="s">
        <v>4978</v>
      </c>
      <c r="B3499" t="s">
        <v>15693</v>
      </c>
      <c r="C3499" t="s">
        <v>4001</v>
      </c>
      <c r="D3499" t="s">
        <v>15691</v>
      </c>
      <c r="E3499" t="s">
        <v>4003</v>
      </c>
      <c r="F3499">
        <v>1</v>
      </c>
      <c r="G3499" t="s">
        <v>2600</v>
      </c>
      <c r="H3499" t="s">
        <v>2510</v>
      </c>
      <c r="I3499" t="s">
        <v>2076</v>
      </c>
      <c r="J3499" t="s">
        <v>4004</v>
      </c>
      <c r="K3499" t="s">
        <v>3007</v>
      </c>
      <c r="L3499" t="s">
        <v>2058</v>
      </c>
      <c r="M3499" t="s">
        <v>2059</v>
      </c>
      <c r="N3499">
        <v>4</v>
      </c>
      <c r="O3499">
        <v>164</v>
      </c>
      <c r="P3499">
        <v>0.67</v>
      </c>
      <c r="Q3499">
        <v>24480</v>
      </c>
      <c r="R3499">
        <v>0</v>
      </c>
      <c r="S3499">
        <v>0</v>
      </c>
      <c r="T3499">
        <v>0</v>
      </c>
      <c r="U3499">
        <v>4</v>
      </c>
      <c r="V3499">
        <v>164</v>
      </c>
      <c r="W3499">
        <v>0.67</v>
      </c>
      <c r="X3499">
        <v>0</v>
      </c>
      <c r="Y3499">
        <v>0</v>
      </c>
      <c r="Z3499">
        <v>0</v>
      </c>
      <c r="AA3499">
        <v>0</v>
      </c>
      <c r="AB3499">
        <v>0</v>
      </c>
      <c r="AC3499">
        <v>0</v>
      </c>
      <c r="AD3499">
        <v>0</v>
      </c>
      <c r="AE3499">
        <v>0</v>
      </c>
      <c r="AF3499">
        <v>0</v>
      </c>
      <c r="AG3499" t="s">
        <v>15694</v>
      </c>
      <c r="AH3499" s="21" t="str">
        <f t="shared" si="108"/>
        <v>YK20</v>
      </c>
      <c r="AI3499" s="21">
        <v>345.36</v>
      </c>
      <c r="AJ3499" s="21">
        <f t="shared" si="109"/>
        <v>99.330065359477118</v>
      </c>
      <c r="AK3499" s="21" t="s">
        <v>2060</v>
      </c>
      <c r="AL3499" t="s">
        <v>2551</v>
      </c>
      <c r="AM3499" s="26" t="s">
        <v>38</v>
      </c>
      <c r="AN3499" t="s">
        <v>2031</v>
      </c>
    </row>
    <row r="3500" spans="1:40" ht="15" hidden="1" thickTop="1" x14ac:dyDescent="0.35">
      <c r="A3500" t="s">
        <v>4982</v>
      </c>
      <c r="B3500" t="s">
        <v>15695</v>
      </c>
      <c r="C3500" t="s">
        <v>4001</v>
      </c>
      <c r="D3500" t="s">
        <v>15691</v>
      </c>
      <c r="E3500" t="s">
        <v>4003</v>
      </c>
      <c r="F3500">
        <v>1</v>
      </c>
      <c r="G3500" t="s">
        <v>2600</v>
      </c>
      <c r="H3500" t="s">
        <v>2510</v>
      </c>
      <c r="I3500" t="s">
        <v>2076</v>
      </c>
      <c r="J3500" t="s">
        <v>4004</v>
      </c>
      <c r="K3500" t="s">
        <v>3007</v>
      </c>
      <c r="L3500" t="s">
        <v>2058</v>
      </c>
      <c r="M3500" t="s">
        <v>2059</v>
      </c>
      <c r="N3500">
        <v>1</v>
      </c>
      <c r="O3500">
        <v>18</v>
      </c>
      <c r="P3500">
        <v>7.0000000000000007E-2</v>
      </c>
      <c r="Q3500">
        <v>24480</v>
      </c>
      <c r="R3500">
        <v>1</v>
      </c>
      <c r="S3500">
        <v>18</v>
      </c>
      <c r="T3500">
        <v>7.0000000000000007E-2</v>
      </c>
      <c r="U3500">
        <v>0</v>
      </c>
      <c r="V3500">
        <v>0</v>
      </c>
      <c r="W3500">
        <v>0</v>
      </c>
      <c r="X3500">
        <v>0</v>
      </c>
      <c r="Y3500">
        <v>0</v>
      </c>
      <c r="Z3500">
        <v>0</v>
      </c>
      <c r="AA3500">
        <v>0</v>
      </c>
      <c r="AB3500">
        <v>0</v>
      </c>
      <c r="AC3500">
        <v>0</v>
      </c>
      <c r="AD3500">
        <v>0</v>
      </c>
      <c r="AE3500">
        <v>0</v>
      </c>
      <c r="AF3500">
        <v>0</v>
      </c>
      <c r="AG3500" t="s">
        <v>15696</v>
      </c>
      <c r="AH3500" s="21" t="str">
        <f t="shared" si="108"/>
        <v>YK20</v>
      </c>
      <c r="AI3500" s="21">
        <v>345.36</v>
      </c>
      <c r="AJ3500" s="21">
        <f t="shared" si="109"/>
        <v>99.92647058823529</v>
      </c>
      <c r="AK3500" s="21" t="s">
        <v>2060</v>
      </c>
      <c r="AL3500" t="s">
        <v>2551</v>
      </c>
      <c r="AM3500" s="26" t="s">
        <v>38</v>
      </c>
      <c r="AN3500" t="s">
        <v>2031</v>
      </c>
    </row>
    <row r="3501" spans="1:40" ht="15" hidden="1" thickTop="1" x14ac:dyDescent="0.35">
      <c r="A3501" t="s">
        <v>4986</v>
      </c>
      <c r="B3501" t="s">
        <v>15697</v>
      </c>
      <c r="C3501" t="s">
        <v>4822</v>
      </c>
      <c r="D3501" t="s">
        <v>15698</v>
      </c>
      <c r="E3501" t="s">
        <v>3572</v>
      </c>
      <c r="F3501">
        <v>2</v>
      </c>
      <c r="G3501" t="s">
        <v>2546</v>
      </c>
      <c r="H3501" t="s">
        <v>2510</v>
      </c>
      <c r="I3501" t="s">
        <v>2076</v>
      </c>
      <c r="J3501" t="s">
        <v>3573</v>
      </c>
      <c r="K3501" t="s">
        <v>3007</v>
      </c>
      <c r="L3501" t="s">
        <v>2058</v>
      </c>
      <c r="M3501" t="s">
        <v>2059</v>
      </c>
      <c r="N3501">
        <v>14</v>
      </c>
      <c r="O3501">
        <v>408</v>
      </c>
      <c r="P3501">
        <v>1.67</v>
      </c>
      <c r="Q3501">
        <v>24480</v>
      </c>
      <c r="R3501">
        <v>4</v>
      </c>
      <c r="S3501">
        <v>130</v>
      </c>
      <c r="T3501">
        <v>0.53</v>
      </c>
      <c r="U3501">
        <v>7</v>
      </c>
      <c r="V3501">
        <v>196</v>
      </c>
      <c r="W3501">
        <v>0.8</v>
      </c>
      <c r="X3501">
        <v>2</v>
      </c>
      <c r="Y3501">
        <v>50</v>
      </c>
      <c r="Z3501">
        <v>0.2</v>
      </c>
      <c r="AA3501">
        <v>1</v>
      </c>
      <c r="AB3501">
        <v>32</v>
      </c>
      <c r="AC3501">
        <v>0.13</v>
      </c>
      <c r="AD3501">
        <v>0</v>
      </c>
      <c r="AE3501">
        <v>0</v>
      </c>
      <c r="AF3501">
        <v>0</v>
      </c>
      <c r="AG3501" t="s">
        <v>15699</v>
      </c>
      <c r="AH3501" s="21" t="str">
        <f t="shared" si="108"/>
        <v>YK20</v>
      </c>
      <c r="AI3501" s="21">
        <v>345.36</v>
      </c>
      <c r="AJ3501" s="21">
        <f t="shared" si="109"/>
        <v>98.333333333333329</v>
      </c>
      <c r="AK3501" s="21" t="s">
        <v>2063</v>
      </c>
      <c r="AL3501" t="s">
        <v>2551</v>
      </c>
      <c r="AM3501" s="26" t="s">
        <v>38</v>
      </c>
      <c r="AN3501" t="s">
        <v>2033</v>
      </c>
    </row>
    <row r="3502" spans="1:40" ht="15" hidden="1" thickTop="1" x14ac:dyDescent="0.35">
      <c r="A3502" t="s">
        <v>4990</v>
      </c>
      <c r="B3502" t="s">
        <v>15700</v>
      </c>
      <c r="C3502" t="s">
        <v>4822</v>
      </c>
      <c r="D3502" t="s">
        <v>15698</v>
      </c>
      <c r="E3502" t="s">
        <v>3572</v>
      </c>
      <c r="F3502">
        <v>2</v>
      </c>
      <c r="G3502" t="s">
        <v>2546</v>
      </c>
      <c r="H3502" t="s">
        <v>2510</v>
      </c>
      <c r="I3502" t="s">
        <v>2076</v>
      </c>
      <c r="J3502" t="s">
        <v>3573</v>
      </c>
      <c r="K3502" t="s">
        <v>3007</v>
      </c>
      <c r="L3502" t="s">
        <v>2058</v>
      </c>
      <c r="M3502" t="s">
        <v>2059</v>
      </c>
      <c r="N3502">
        <v>11</v>
      </c>
      <c r="O3502">
        <v>166</v>
      </c>
      <c r="P3502">
        <v>0.68</v>
      </c>
      <c r="Q3502">
        <v>24480</v>
      </c>
      <c r="R3502">
        <v>6</v>
      </c>
      <c r="S3502">
        <v>118</v>
      </c>
      <c r="T3502">
        <v>0.48</v>
      </c>
      <c r="U3502">
        <v>4</v>
      </c>
      <c r="V3502">
        <v>31</v>
      </c>
      <c r="W3502">
        <v>0.13</v>
      </c>
      <c r="X3502">
        <v>1</v>
      </c>
      <c r="Y3502">
        <v>17</v>
      </c>
      <c r="Z3502">
        <v>7.0000000000000007E-2</v>
      </c>
      <c r="AA3502">
        <v>0</v>
      </c>
      <c r="AB3502">
        <v>0</v>
      </c>
      <c r="AC3502">
        <v>0</v>
      </c>
      <c r="AD3502">
        <v>0</v>
      </c>
      <c r="AE3502">
        <v>0</v>
      </c>
      <c r="AF3502">
        <v>0</v>
      </c>
      <c r="AG3502" t="s">
        <v>15701</v>
      </c>
      <c r="AH3502" s="21" t="str">
        <f t="shared" si="108"/>
        <v>YK20</v>
      </c>
      <c r="AI3502" s="21">
        <v>345.36</v>
      </c>
      <c r="AJ3502" s="21">
        <f t="shared" si="109"/>
        <v>99.321895424836597</v>
      </c>
      <c r="AK3502" s="21" t="s">
        <v>2060</v>
      </c>
      <c r="AL3502" t="s">
        <v>2551</v>
      </c>
      <c r="AM3502" s="26" t="s">
        <v>38</v>
      </c>
      <c r="AN3502" t="s">
        <v>2030</v>
      </c>
    </row>
    <row r="3503" spans="1:40" ht="15" hidden="1" thickTop="1" x14ac:dyDescent="0.35">
      <c r="A3503" t="s">
        <v>4995</v>
      </c>
      <c r="B3503" t="s">
        <v>15702</v>
      </c>
      <c r="C3503" t="s">
        <v>4257</v>
      </c>
      <c r="D3503" t="s">
        <v>15703</v>
      </c>
      <c r="E3503" t="s">
        <v>2938</v>
      </c>
      <c r="F3503">
        <v>1</v>
      </c>
      <c r="G3503" t="s">
        <v>2593</v>
      </c>
      <c r="H3503" t="s">
        <v>2056</v>
      </c>
      <c r="I3503" t="s">
        <v>2076</v>
      </c>
      <c r="J3503" t="s">
        <v>3250</v>
      </c>
      <c r="K3503" t="s">
        <v>65</v>
      </c>
      <c r="L3503" t="s">
        <v>2058</v>
      </c>
      <c r="M3503" t="s">
        <v>2170</v>
      </c>
      <c r="N3503">
        <v>2</v>
      </c>
      <c r="O3503">
        <v>38</v>
      </c>
      <c r="P3503">
        <v>0.25</v>
      </c>
      <c r="Q3503">
        <v>15300</v>
      </c>
      <c r="R3503">
        <v>1</v>
      </c>
      <c r="S3503">
        <v>25</v>
      </c>
      <c r="T3503">
        <v>0.16</v>
      </c>
      <c r="U3503">
        <v>1</v>
      </c>
      <c r="V3503">
        <v>13</v>
      </c>
      <c r="W3503">
        <v>0.08</v>
      </c>
      <c r="X3503">
        <v>0</v>
      </c>
      <c r="Y3503">
        <v>0</v>
      </c>
      <c r="Z3503">
        <v>0</v>
      </c>
      <c r="AA3503">
        <v>0</v>
      </c>
      <c r="AB3503">
        <v>0</v>
      </c>
      <c r="AC3503">
        <v>0</v>
      </c>
      <c r="AD3503">
        <v>0</v>
      </c>
      <c r="AE3503">
        <v>0</v>
      </c>
      <c r="AF3503">
        <v>0</v>
      </c>
      <c r="AG3503" t="s">
        <v>15704</v>
      </c>
      <c r="AH3503" s="21" t="str">
        <f t="shared" si="108"/>
        <v>YM68</v>
      </c>
      <c r="AI3503" s="21">
        <v>216</v>
      </c>
      <c r="AJ3503" s="21">
        <f t="shared" si="109"/>
        <v>99.751633986928098</v>
      </c>
      <c r="AK3503" s="21" t="s">
        <v>2060</v>
      </c>
      <c r="AL3503" t="s">
        <v>2527</v>
      </c>
      <c r="AM3503" s="26" t="s">
        <v>38</v>
      </c>
      <c r="AN3503" t="s">
        <v>2032</v>
      </c>
    </row>
    <row r="3504" spans="1:40" ht="15" hidden="1" thickTop="1" x14ac:dyDescent="0.35">
      <c r="A3504" t="s">
        <v>5000</v>
      </c>
      <c r="B3504" t="s">
        <v>15705</v>
      </c>
      <c r="C3504" t="s">
        <v>6457</v>
      </c>
      <c r="D3504" t="s">
        <v>15706</v>
      </c>
      <c r="E3504" t="s">
        <v>2705</v>
      </c>
      <c r="F3504">
        <v>1</v>
      </c>
      <c r="G3504" t="s">
        <v>2593</v>
      </c>
      <c r="H3504" t="s">
        <v>2056</v>
      </c>
      <c r="I3504" t="s">
        <v>2076</v>
      </c>
      <c r="J3504" t="s">
        <v>2594</v>
      </c>
      <c r="K3504" t="s">
        <v>65</v>
      </c>
      <c r="L3504" t="s">
        <v>2058</v>
      </c>
      <c r="M3504" t="s">
        <v>2170</v>
      </c>
      <c r="N3504">
        <v>3</v>
      </c>
      <c r="O3504">
        <v>121</v>
      </c>
      <c r="P3504">
        <v>0.79</v>
      </c>
      <c r="Q3504">
        <v>15300</v>
      </c>
      <c r="R3504">
        <v>1</v>
      </c>
      <c r="S3504">
        <v>44</v>
      </c>
      <c r="T3504">
        <v>0.28999999999999998</v>
      </c>
      <c r="U3504">
        <v>2</v>
      </c>
      <c r="V3504">
        <v>77</v>
      </c>
      <c r="W3504">
        <v>0.5</v>
      </c>
      <c r="X3504">
        <v>0</v>
      </c>
      <c r="Y3504">
        <v>0</v>
      </c>
      <c r="Z3504">
        <v>0</v>
      </c>
      <c r="AA3504">
        <v>0</v>
      </c>
      <c r="AB3504">
        <v>0</v>
      </c>
      <c r="AC3504">
        <v>0</v>
      </c>
      <c r="AD3504">
        <v>0</v>
      </c>
      <c r="AE3504">
        <v>0</v>
      </c>
      <c r="AF3504">
        <v>0</v>
      </c>
      <c r="AG3504" t="s">
        <v>15707</v>
      </c>
      <c r="AH3504" s="21" t="str">
        <f t="shared" si="108"/>
        <v>YM68</v>
      </c>
      <c r="AI3504" s="21">
        <v>216</v>
      </c>
      <c r="AJ3504" s="21">
        <f t="shared" si="109"/>
        <v>99.209150326797385</v>
      </c>
      <c r="AK3504" s="21" t="s">
        <v>2060</v>
      </c>
      <c r="AL3504" t="s">
        <v>2527</v>
      </c>
      <c r="AM3504" s="26" t="s">
        <v>38</v>
      </c>
      <c r="AN3504" t="s">
        <v>2032</v>
      </c>
    </row>
    <row r="3505" spans="1:40" ht="15" hidden="1" thickTop="1" x14ac:dyDescent="0.35">
      <c r="A3505" t="s">
        <v>5003</v>
      </c>
      <c r="B3505" t="s">
        <v>15708</v>
      </c>
      <c r="C3505" t="s">
        <v>4306</v>
      </c>
      <c r="D3505" t="s">
        <v>15709</v>
      </c>
      <c r="E3505" t="s">
        <v>4009</v>
      </c>
      <c r="F3505">
        <v>1</v>
      </c>
      <c r="G3505" t="s">
        <v>2509</v>
      </c>
      <c r="H3505" t="s">
        <v>2510</v>
      </c>
      <c r="I3505" t="s">
        <v>2076</v>
      </c>
      <c r="J3505" t="s">
        <v>3408</v>
      </c>
      <c r="K3505" t="s">
        <v>3109</v>
      </c>
      <c r="L3505" t="s">
        <v>2058</v>
      </c>
      <c r="M3505" t="s">
        <v>2059</v>
      </c>
      <c r="N3505">
        <v>7</v>
      </c>
      <c r="O3505">
        <v>341</v>
      </c>
      <c r="P3505">
        <v>1.39</v>
      </c>
      <c r="Q3505">
        <v>24480</v>
      </c>
      <c r="R3505">
        <v>1</v>
      </c>
      <c r="S3505">
        <v>57</v>
      </c>
      <c r="T3505">
        <v>0.23</v>
      </c>
      <c r="U3505">
        <v>6</v>
      </c>
      <c r="V3505">
        <v>284</v>
      </c>
      <c r="W3505">
        <v>1.1599999999999999</v>
      </c>
      <c r="X3505">
        <v>0</v>
      </c>
      <c r="Y3505">
        <v>0</v>
      </c>
      <c r="Z3505">
        <v>0</v>
      </c>
      <c r="AA3505">
        <v>0</v>
      </c>
      <c r="AB3505">
        <v>0</v>
      </c>
      <c r="AC3505">
        <v>0</v>
      </c>
      <c r="AD3505">
        <v>0</v>
      </c>
      <c r="AE3505">
        <v>0</v>
      </c>
      <c r="AF3505">
        <v>0</v>
      </c>
      <c r="AG3505" t="s">
        <v>15710</v>
      </c>
      <c r="AH3505" s="21" t="str">
        <f t="shared" si="108"/>
        <v>YR25</v>
      </c>
      <c r="AI3505" s="21">
        <v>345.36</v>
      </c>
      <c r="AJ3505" s="21">
        <f t="shared" si="109"/>
        <v>98.607026143790847</v>
      </c>
      <c r="AK3505" s="21" t="s">
        <v>2063</v>
      </c>
      <c r="AL3505" t="s">
        <v>3411</v>
      </c>
      <c r="AM3505" s="26" t="s">
        <v>38</v>
      </c>
      <c r="AN3505" t="s">
        <v>2030</v>
      </c>
    </row>
    <row r="3506" spans="1:40" ht="15" hidden="1" thickTop="1" x14ac:dyDescent="0.35">
      <c r="A3506" t="s">
        <v>5007</v>
      </c>
      <c r="B3506" t="s">
        <v>15711</v>
      </c>
      <c r="C3506" t="s">
        <v>14178</v>
      </c>
      <c r="D3506" t="s">
        <v>15712</v>
      </c>
      <c r="E3506" t="s">
        <v>2938</v>
      </c>
      <c r="F3506">
        <v>1</v>
      </c>
      <c r="G3506" t="s">
        <v>2593</v>
      </c>
      <c r="H3506" t="s">
        <v>2056</v>
      </c>
      <c r="I3506" t="s">
        <v>2076</v>
      </c>
      <c r="J3506" t="s">
        <v>14180</v>
      </c>
      <c r="K3506" t="s">
        <v>65</v>
      </c>
      <c r="L3506" t="s">
        <v>2058</v>
      </c>
      <c r="M3506" t="s">
        <v>2059</v>
      </c>
      <c r="N3506">
        <v>4</v>
      </c>
      <c r="O3506">
        <v>216</v>
      </c>
      <c r="P3506">
        <v>0.88</v>
      </c>
      <c r="Q3506">
        <v>24480</v>
      </c>
      <c r="R3506">
        <v>3</v>
      </c>
      <c r="S3506">
        <v>150</v>
      </c>
      <c r="T3506">
        <v>0.61</v>
      </c>
      <c r="U3506">
        <v>1</v>
      </c>
      <c r="V3506">
        <v>66</v>
      </c>
      <c r="W3506">
        <v>0.27</v>
      </c>
      <c r="X3506">
        <v>0</v>
      </c>
      <c r="Y3506">
        <v>0</v>
      </c>
      <c r="Z3506">
        <v>0</v>
      </c>
      <c r="AA3506">
        <v>0</v>
      </c>
      <c r="AB3506">
        <v>0</v>
      </c>
      <c r="AC3506">
        <v>0</v>
      </c>
      <c r="AD3506">
        <v>0</v>
      </c>
      <c r="AE3506">
        <v>0</v>
      </c>
      <c r="AF3506">
        <v>0</v>
      </c>
      <c r="AG3506" t="s">
        <v>15713</v>
      </c>
      <c r="AH3506" s="21" t="str">
        <f t="shared" si="108"/>
        <v>YM68</v>
      </c>
      <c r="AI3506" s="21">
        <v>345.36</v>
      </c>
      <c r="AJ3506" s="21">
        <f t="shared" si="109"/>
        <v>99.117647058823536</v>
      </c>
      <c r="AK3506" s="21" t="s">
        <v>2063</v>
      </c>
      <c r="AL3506" t="s">
        <v>2527</v>
      </c>
      <c r="AM3506" s="26" t="s">
        <v>38</v>
      </c>
      <c r="AN3506" t="s">
        <v>2032</v>
      </c>
    </row>
    <row r="3507" spans="1:40" ht="15" hidden="1" thickTop="1" x14ac:dyDescent="0.35">
      <c r="A3507" t="s">
        <v>5010</v>
      </c>
      <c r="B3507" t="s">
        <v>15714</v>
      </c>
      <c r="C3507" t="s">
        <v>4474</v>
      </c>
      <c r="D3507" t="s">
        <v>15715</v>
      </c>
      <c r="E3507" t="s">
        <v>2705</v>
      </c>
      <c r="F3507">
        <v>2</v>
      </c>
      <c r="G3507" t="s">
        <v>2593</v>
      </c>
      <c r="H3507" t="s">
        <v>2056</v>
      </c>
      <c r="I3507" t="s">
        <v>2057</v>
      </c>
      <c r="J3507" t="s">
        <v>4476</v>
      </c>
      <c r="K3507" t="s">
        <v>65</v>
      </c>
      <c r="L3507" t="s">
        <v>2058</v>
      </c>
      <c r="M3507" t="s">
        <v>2170</v>
      </c>
      <c r="N3507">
        <v>3</v>
      </c>
      <c r="O3507">
        <v>264</v>
      </c>
      <c r="P3507">
        <v>1.73</v>
      </c>
      <c r="Q3507">
        <v>15300</v>
      </c>
      <c r="R3507">
        <v>0</v>
      </c>
      <c r="S3507">
        <v>0</v>
      </c>
      <c r="T3507">
        <v>0</v>
      </c>
      <c r="U3507">
        <v>1</v>
      </c>
      <c r="V3507">
        <v>32</v>
      </c>
      <c r="W3507">
        <v>0.21</v>
      </c>
      <c r="X3507">
        <v>0</v>
      </c>
      <c r="Y3507">
        <v>0</v>
      </c>
      <c r="Z3507">
        <v>0</v>
      </c>
      <c r="AA3507">
        <v>2</v>
      </c>
      <c r="AB3507">
        <v>232</v>
      </c>
      <c r="AC3507">
        <v>1.52</v>
      </c>
      <c r="AD3507">
        <v>0</v>
      </c>
      <c r="AE3507">
        <v>0</v>
      </c>
      <c r="AF3507">
        <v>0</v>
      </c>
      <c r="AG3507" t="s">
        <v>15716</v>
      </c>
      <c r="AH3507" s="21" t="str">
        <f t="shared" si="108"/>
        <v>YT21</v>
      </c>
      <c r="AI3507" s="21">
        <v>216</v>
      </c>
      <c r="AJ3507" s="21">
        <f t="shared" si="109"/>
        <v>98.274509803921575</v>
      </c>
      <c r="AK3507" s="21" t="s">
        <v>2063</v>
      </c>
      <c r="AL3507" t="s">
        <v>2527</v>
      </c>
      <c r="AM3507" s="26" t="s">
        <v>38</v>
      </c>
      <c r="AN3507" t="s">
        <v>2032</v>
      </c>
    </row>
    <row r="3508" spans="1:40" ht="15" hidden="1" thickTop="1" x14ac:dyDescent="0.35">
      <c r="A3508" t="s">
        <v>5013</v>
      </c>
      <c r="B3508" t="s">
        <v>15717</v>
      </c>
      <c r="C3508" t="s">
        <v>2936</v>
      </c>
      <c r="D3508" t="s">
        <v>15718</v>
      </c>
      <c r="E3508" t="s">
        <v>2938</v>
      </c>
      <c r="F3508">
        <v>1</v>
      </c>
      <c r="G3508" t="s">
        <v>2593</v>
      </c>
      <c r="H3508" t="s">
        <v>2056</v>
      </c>
      <c r="I3508" t="s">
        <v>2076</v>
      </c>
      <c r="J3508" t="s">
        <v>2594</v>
      </c>
      <c r="K3508" t="s">
        <v>65</v>
      </c>
      <c r="L3508" t="s">
        <v>2058</v>
      </c>
      <c r="M3508" t="s">
        <v>2059</v>
      </c>
      <c r="N3508">
        <v>1</v>
      </c>
      <c r="O3508">
        <v>25</v>
      </c>
      <c r="P3508">
        <v>0.1</v>
      </c>
      <c r="Q3508">
        <v>24480</v>
      </c>
      <c r="R3508">
        <v>0</v>
      </c>
      <c r="S3508">
        <v>0</v>
      </c>
      <c r="T3508">
        <v>0</v>
      </c>
      <c r="U3508">
        <v>1</v>
      </c>
      <c r="V3508">
        <v>25</v>
      </c>
      <c r="W3508">
        <v>0.1</v>
      </c>
      <c r="X3508">
        <v>0</v>
      </c>
      <c r="Y3508">
        <v>0</v>
      </c>
      <c r="Z3508">
        <v>0</v>
      </c>
      <c r="AA3508">
        <v>0</v>
      </c>
      <c r="AB3508">
        <v>0</v>
      </c>
      <c r="AC3508">
        <v>0</v>
      </c>
      <c r="AD3508">
        <v>0</v>
      </c>
      <c r="AE3508">
        <v>0</v>
      </c>
      <c r="AF3508">
        <v>0</v>
      </c>
      <c r="AG3508" t="s">
        <v>15719</v>
      </c>
      <c r="AH3508" s="21" t="str">
        <f t="shared" si="108"/>
        <v>YM68</v>
      </c>
      <c r="AI3508" s="21">
        <v>345.36</v>
      </c>
      <c r="AJ3508" s="21">
        <f t="shared" si="109"/>
        <v>99.897875816993462</v>
      </c>
      <c r="AK3508" s="21" t="s">
        <v>2060</v>
      </c>
      <c r="AL3508" t="s">
        <v>2527</v>
      </c>
      <c r="AM3508" s="26" t="s">
        <v>38</v>
      </c>
      <c r="AN3508" t="s">
        <v>2030</v>
      </c>
    </row>
    <row r="3509" spans="1:40" ht="15" hidden="1" thickTop="1" x14ac:dyDescent="0.35">
      <c r="A3509" t="s">
        <v>5017</v>
      </c>
      <c r="B3509" t="s">
        <v>15720</v>
      </c>
      <c r="C3509" t="s">
        <v>2537</v>
      </c>
      <c r="D3509" t="s">
        <v>15721</v>
      </c>
      <c r="E3509" t="s">
        <v>558</v>
      </c>
      <c r="F3509">
        <v>2</v>
      </c>
      <c r="G3509" t="s">
        <v>2524</v>
      </c>
      <c r="H3509" t="s">
        <v>2056</v>
      </c>
      <c r="I3509" t="s">
        <v>2076</v>
      </c>
      <c r="J3509" t="s">
        <v>2539</v>
      </c>
      <c r="K3509" t="s">
        <v>62</v>
      </c>
      <c r="L3509" t="s">
        <v>2058</v>
      </c>
      <c r="M3509" t="s">
        <v>2059</v>
      </c>
      <c r="N3509">
        <v>8</v>
      </c>
      <c r="O3509">
        <v>201</v>
      </c>
      <c r="P3509">
        <v>0.82</v>
      </c>
      <c r="Q3509">
        <v>24480</v>
      </c>
      <c r="R3509">
        <v>3</v>
      </c>
      <c r="S3509">
        <v>23</v>
      </c>
      <c r="T3509">
        <v>0.09</v>
      </c>
      <c r="U3509">
        <v>5</v>
      </c>
      <c r="V3509">
        <v>178</v>
      </c>
      <c r="W3509">
        <v>0.73</v>
      </c>
      <c r="X3509">
        <v>0</v>
      </c>
      <c r="Y3509">
        <v>0</v>
      </c>
      <c r="Z3509">
        <v>0</v>
      </c>
      <c r="AA3509">
        <v>0</v>
      </c>
      <c r="AB3509">
        <v>0</v>
      </c>
      <c r="AC3509">
        <v>0</v>
      </c>
      <c r="AD3509">
        <v>0</v>
      </c>
      <c r="AE3509">
        <v>0</v>
      </c>
      <c r="AF3509">
        <v>0</v>
      </c>
      <c r="AG3509" t="s">
        <v>15722</v>
      </c>
      <c r="AH3509" s="21" t="str">
        <f t="shared" si="108"/>
        <v>YK20</v>
      </c>
      <c r="AI3509" s="21">
        <v>345.36</v>
      </c>
      <c r="AJ3509" s="21">
        <f t="shared" si="109"/>
        <v>99.178921568627445</v>
      </c>
      <c r="AK3509" s="21" t="s">
        <v>2063</v>
      </c>
      <c r="AL3509" t="s">
        <v>2527</v>
      </c>
      <c r="AM3509" s="26" t="s">
        <v>38</v>
      </c>
      <c r="AN3509" t="s">
        <v>2033</v>
      </c>
    </row>
    <row r="3510" spans="1:40" ht="15" hidden="1" thickTop="1" x14ac:dyDescent="0.35">
      <c r="A3510" t="s">
        <v>5021</v>
      </c>
      <c r="B3510" t="s">
        <v>2172</v>
      </c>
      <c r="C3510" t="s">
        <v>71</v>
      </c>
      <c r="D3510" t="s">
        <v>2173</v>
      </c>
      <c r="E3510" t="s">
        <v>72</v>
      </c>
      <c r="F3510">
        <v>1</v>
      </c>
      <c r="G3510" t="s">
        <v>2055</v>
      </c>
      <c r="H3510" t="s">
        <v>2056</v>
      </c>
      <c r="I3510" t="s">
        <v>2057</v>
      </c>
      <c r="J3510" t="s">
        <v>73</v>
      </c>
      <c r="K3510" t="s">
        <v>68</v>
      </c>
      <c r="L3510" t="s">
        <v>2058</v>
      </c>
      <c r="M3510" t="s">
        <v>2059</v>
      </c>
      <c r="N3510">
        <v>1</v>
      </c>
      <c r="O3510">
        <v>26</v>
      </c>
      <c r="P3510">
        <v>0.11</v>
      </c>
      <c r="Q3510">
        <v>24480</v>
      </c>
      <c r="R3510">
        <v>1</v>
      </c>
      <c r="S3510">
        <v>26</v>
      </c>
      <c r="T3510">
        <v>0.11</v>
      </c>
      <c r="U3510">
        <v>0</v>
      </c>
      <c r="V3510">
        <v>0</v>
      </c>
      <c r="W3510">
        <v>0</v>
      </c>
      <c r="X3510">
        <v>0</v>
      </c>
      <c r="Y3510">
        <v>0</v>
      </c>
      <c r="Z3510">
        <v>0</v>
      </c>
      <c r="AA3510">
        <v>0</v>
      </c>
      <c r="AB3510">
        <v>0</v>
      </c>
      <c r="AC3510">
        <v>0</v>
      </c>
      <c r="AD3510">
        <v>0</v>
      </c>
      <c r="AE3510">
        <v>0</v>
      </c>
      <c r="AF3510">
        <v>0</v>
      </c>
      <c r="AG3510" t="s">
        <v>442</v>
      </c>
      <c r="AH3510" s="21" t="str">
        <f t="shared" si="108"/>
        <v>YT21</v>
      </c>
      <c r="AI3510" s="21">
        <v>345.36</v>
      </c>
      <c r="AJ3510" s="21">
        <f t="shared" si="109"/>
        <v>99.893790849673209</v>
      </c>
      <c r="AK3510" s="21" t="s">
        <v>2060</v>
      </c>
      <c r="AL3510" t="s">
        <v>75</v>
      </c>
      <c r="AM3510" s="26" t="s">
        <v>38</v>
      </c>
      <c r="AN3510" t="s">
        <v>2030</v>
      </c>
    </row>
    <row r="3511" spans="1:40" ht="15" hidden="1" thickTop="1" x14ac:dyDescent="0.35">
      <c r="A3511" t="s">
        <v>5025</v>
      </c>
      <c r="B3511" t="s">
        <v>15723</v>
      </c>
      <c r="C3511" t="s">
        <v>4257</v>
      </c>
      <c r="D3511" t="s">
        <v>15724</v>
      </c>
      <c r="E3511" t="s">
        <v>2938</v>
      </c>
      <c r="F3511">
        <v>1</v>
      </c>
      <c r="G3511" t="s">
        <v>2593</v>
      </c>
      <c r="H3511" t="s">
        <v>2056</v>
      </c>
      <c r="I3511" t="s">
        <v>2057</v>
      </c>
      <c r="J3511" t="s">
        <v>3250</v>
      </c>
      <c r="K3511" t="s">
        <v>65</v>
      </c>
      <c r="L3511" t="s">
        <v>2058</v>
      </c>
      <c r="M3511" t="s">
        <v>2170</v>
      </c>
      <c r="N3511">
        <v>1</v>
      </c>
      <c r="O3511">
        <v>13</v>
      </c>
      <c r="P3511">
        <v>0.08</v>
      </c>
      <c r="Q3511">
        <v>15300</v>
      </c>
      <c r="R3511">
        <v>0</v>
      </c>
      <c r="S3511">
        <v>0</v>
      </c>
      <c r="T3511">
        <v>0</v>
      </c>
      <c r="U3511">
        <v>0</v>
      </c>
      <c r="V3511">
        <v>0</v>
      </c>
      <c r="W3511">
        <v>0</v>
      </c>
      <c r="X3511">
        <v>1</v>
      </c>
      <c r="Y3511">
        <v>13</v>
      </c>
      <c r="Z3511">
        <v>0.08</v>
      </c>
      <c r="AA3511">
        <v>0</v>
      </c>
      <c r="AB3511">
        <v>0</v>
      </c>
      <c r="AC3511">
        <v>0</v>
      </c>
      <c r="AD3511">
        <v>0</v>
      </c>
      <c r="AE3511">
        <v>0</v>
      </c>
      <c r="AF3511">
        <v>0</v>
      </c>
      <c r="AG3511" t="s">
        <v>15725</v>
      </c>
      <c r="AH3511" s="21" t="str">
        <f t="shared" si="108"/>
        <v>YT21</v>
      </c>
      <c r="AI3511" s="21">
        <v>216</v>
      </c>
      <c r="AJ3511" s="21">
        <f t="shared" si="109"/>
        <v>99.915032679738559</v>
      </c>
      <c r="AK3511" s="21" t="s">
        <v>2060</v>
      </c>
      <c r="AL3511" t="s">
        <v>2527</v>
      </c>
      <c r="AM3511" s="26" t="s">
        <v>38</v>
      </c>
      <c r="AN3511" t="s">
        <v>2032</v>
      </c>
    </row>
    <row r="3512" spans="1:40" ht="15" hidden="1" thickTop="1" x14ac:dyDescent="0.35">
      <c r="A3512" t="s">
        <v>5029</v>
      </c>
      <c r="B3512" t="s">
        <v>15726</v>
      </c>
      <c r="C3512" t="s">
        <v>4474</v>
      </c>
      <c r="D3512" t="s">
        <v>15727</v>
      </c>
      <c r="E3512" t="s">
        <v>2705</v>
      </c>
      <c r="F3512">
        <v>2</v>
      </c>
      <c r="G3512" t="s">
        <v>2593</v>
      </c>
      <c r="H3512" t="s">
        <v>2056</v>
      </c>
      <c r="I3512" t="s">
        <v>2076</v>
      </c>
      <c r="J3512" t="s">
        <v>4476</v>
      </c>
      <c r="K3512" t="s">
        <v>65</v>
      </c>
      <c r="L3512" t="s">
        <v>2058</v>
      </c>
      <c r="M3512" t="s">
        <v>2170</v>
      </c>
      <c r="N3512">
        <v>9</v>
      </c>
      <c r="O3512">
        <v>477</v>
      </c>
      <c r="P3512">
        <v>3.12</v>
      </c>
      <c r="Q3512">
        <v>15300</v>
      </c>
      <c r="R3512">
        <v>3</v>
      </c>
      <c r="S3512">
        <v>226</v>
      </c>
      <c r="T3512">
        <v>1.48</v>
      </c>
      <c r="U3512">
        <v>6</v>
      </c>
      <c r="V3512">
        <v>251</v>
      </c>
      <c r="W3512">
        <v>1.64</v>
      </c>
      <c r="X3512">
        <v>0</v>
      </c>
      <c r="Y3512">
        <v>0</v>
      </c>
      <c r="Z3512">
        <v>0</v>
      </c>
      <c r="AA3512">
        <v>0</v>
      </c>
      <c r="AB3512">
        <v>0</v>
      </c>
      <c r="AC3512">
        <v>0</v>
      </c>
      <c r="AD3512">
        <v>0</v>
      </c>
      <c r="AE3512">
        <v>0</v>
      </c>
      <c r="AF3512">
        <v>0</v>
      </c>
      <c r="AG3512" t="s">
        <v>15728</v>
      </c>
      <c r="AH3512" s="21" t="str">
        <f t="shared" si="108"/>
        <v>YM68</v>
      </c>
      <c r="AI3512" s="21">
        <v>216</v>
      </c>
      <c r="AJ3512" s="21">
        <f t="shared" si="109"/>
        <v>96.882352941176464</v>
      </c>
      <c r="AK3512" s="21" t="s">
        <v>2063</v>
      </c>
      <c r="AL3512" t="s">
        <v>2527</v>
      </c>
      <c r="AM3512" s="26" t="s">
        <v>38</v>
      </c>
      <c r="AN3512" t="s">
        <v>2031</v>
      </c>
    </row>
    <row r="3513" spans="1:40" ht="15" hidden="1" thickTop="1" x14ac:dyDescent="0.35">
      <c r="A3513" t="s">
        <v>5033</v>
      </c>
      <c r="B3513" t="s">
        <v>15729</v>
      </c>
      <c r="C3513" t="s">
        <v>5223</v>
      </c>
      <c r="D3513" t="s">
        <v>15730</v>
      </c>
      <c r="E3513" t="s">
        <v>2705</v>
      </c>
      <c r="F3513">
        <v>1</v>
      </c>
      <c r="G3513" t="s">
        <v>2593</v>
      </c>
      <c r="H3513" t="s">
        <v>2056</v>
      </c>
      <c r="I3513" t="s">
        <v>2076</v>
      </c>
      <c r="J3513" t="s">
        <v>2594</v>
      </c>
      <c r="K3513" t="s">
        <v>65</v>
      </c>
      <c r="L3513" t="s">
        <v>2058</v>
      </c>
      <c r="M3513" t="s">
        <v>2170</v>
      </c>
      <c r="N3513">
        <v>6</v>
      </c>
      <c r="O3513">
        <v>241</v>
      </c>
      <c r="P3513">
        <v>1.58</v>
      </c>
      <c r="Q3513">
        <v>15300</v>
      </c>
      <c r="R3513">
        <v>2</v>
      </c>
      <c r="S3513">
        <v>59</v>
      </c>
      <c r="T3513">
        <v>0.39</v>
      </c>
      <c r="U3513">
        <v>4</v>
      </c>
      <c r="V3513">
        <v>182</v>
      </c>
      <c r="W3513">
        <v>1.19</v>
      </c>
      <c r="X3513">
        <v>0</v>
      </c>
      <c r="Y3513">
        <v>0</v>
      </c>
      <c r="Z3513">
        <v>0</v>
      </c>
      <c r="AA3513">
        <v>0</v>
      </c>
      <c r="AB3513">
        <v>0</v>
      </c>
      <c r="AC3513">
        <v>0</v>
      </c>
      <c r="AD3513">
        <v>0</v>
      </c>
      <c r="AE3513">
        <v>0</v>
      </c>
      <c r="AF3513">
        <v>0</v>
      </c>
      <c r="AG3513" t="s">
        <v>15731</v>
      </c>
      <c r="AH3513" s="21" t="str">
        <f t="shared" si="108"/>
        <v>YK20</v>
      </c>
      <c r="AI3513" s="21">
        <v>216</v>
      </c>
      <c r="AJ3513" s="21">
        <f t="shared" si="109"/>
        <v>98.424836601307192</v>
      </c>
      <c r="AK3513" s="21" t="s">
        <v>2063</v>
      </c>
      <c r="AL3513" t="s">
        <v>2527</v>
      </c>
      <c r="AM3513" s="26" t="s">
        <v>38</v>
      </c>
      <c r="AN3513" t="s">
        <v>2032</v>
      </c>
    </row>
    <row r="3514" spans="1:40" ht="15" hidden="1" thickTop="1" x14ac:dyDescent="0.35">
      <c r="A3514" t="s">
        <v>5038</v>
      </c>
      <c r="B3514" t="s">
        <v>15732</v>
      </c>
      <c r="C3514" t="s">
        <v>5100</v>
      </c>
      <c r="D3514" t="s">
        <v>15733</v>
      </c>
      <c r="E3514" t="s">
        <v>558</v>
      </c>
      <c r="F3514">
        <v>1</v>
      </c>
      <c r="G3514" t="s">
        <v>2524</v>
      </c>
      <c r="H3514" t="s">
        <v>2056</v>
      </c>
      <c r="I3514" t="s">
        <v>2076</v>
      </c>
      <c r="J3514" t="s">
        <v>2532</v>
      </c>
      <c r="K3514" t="s">
        <v>62</v>
      </c>
      <c r="L3514" t="s">
        <v>2058</v>
      </c>
      <c r="M3514" t="s">
        <v>2059</v>
      </c>
      <c r="N3514">
        <v>2</v>
      </c>
      <c r="O3514">
        <v>147</v>
      </c>
      <c r="P3514">
        <v>0.6</v>
      </c>
      <c r="Q3514">
        <v>24480</v>
      </c>
      <c r="R3514">
        <v>1</v>
      </c>
      <c r="S3514">
        <v>114</v>
      </c>
      <c r="T3514">
        <v>0.47</v>
      </c>
      <c r="U3514">
        <v>1</v>
      </c>
      <c r="V3514">
        <v>33</v>
      </c>
      <c r="W3514">
        <v>0.13</v>
      </c>
      <c r="X3514">
        <v>0</v>
      </c>
      <c r="Y3514">
        <v>0</v>
      </c>
      <c r="Z3514">
        <v>0</v>
      </c>
      <c r="AA3514">
        <v>0</v>
      </c>
      <c r="AB3514">
        <v>0</v>
      </c>
      <c r="AC3514">
        <v>0</v>
      </c>
      <c r="AD3514">
        <v>0</v>
      </c>
      <c r="AE3514">
        <v>0</v>
      </c>
      <c r="AF3514">
        <v>0</v>
      </c>
      <c r="AG3514" t="s">
        <v>15734</v>
      </c>
      <c r="AH3514" s="21" t="str">
        <f t="shared" si="108"/>
        <v>YK20</v>
      </c>
      <c r="AI3514" s="21">
        <v>345.36</v>
      </c>
      <c r="AJ3514" s="21">
        <f t="shared" si="109"/>
        <v>99.399509803921575</v>
      </c>
      <c r="AK3514" s="21" t="s">
        <v>2060</v>
      </c>
      <c r="AL3514" t="s">
        <v>2527</v>
      </c>
      <c r="AM3514" s="26" t="s">
        <v>38</v>
      </c>
      <c r="AN3514" t="s">
        <v>2031</v>
      </c>
    </row>
    <row r="3515" spans="1:40" ht="15" hidden="1" thickTop="1" x14ac:dyDescent="0.35">
      <c r="A3515" t="s">
        <v>5042</v>
      </c>
      <c r="B3515" t="s">
        <v>15735</v>
      </c>
      <c r="C3515" t="s">
        <v>2537</v>
      </c>
      <c r="D3515" t="s">
        <v>15736</v>
      </c>
      <c r="E3515" t="s">
        <v>558</v>
      </c>
      <c r="F3515">
        <v>1</v>
      </c>
      <c r="G3515" t="s">
        <v>2524</v>
      </c>
      <c r="H3515" t="s">
        <v>2056</v>
      </c>
      <c r="I3515" t="s">
        <v>2076</v>
      </c>
      <c r="J3515" t="s">
        <v>2539</v>
      </c>
      <c r="K3515" t="s">
        <v>62</v>
      </c>
      <c r="L3515" t="s">
        <v>2058</v>
      </c>
      <c r="M3515" t="s">
        <v>2170</v>
      </c>
      <c r="N3515">
        <v>4</v>
      </c>
      <c r="O3515">
        <v>117</v>
      </c>
      <c r="P3515">
        <v>0.76</v>
      </c>
      <c r="Q3515">
        <v>15300</v>
      </c>
      <c r="R3515">
        <v>1</v>
      </c>
      <c r="S3515">
        <v>35</v>
      </c>
      <c r="T3515">
        <v>0.23</v>
      </c>
      <c r="U3515">
        <v>2</v>
      </c>
      <c r="V3515">
        <v>51</v>
      </c>
      <c r="W3515">
        <v>0.33</v>
      </c>
      <c r="X3515">
        <v>1</v>
      </c>
      <c r="Y3515">
        <v>31</v>
      </c>
      <c r="Z3515">
        <v>0.2</v>
      </c>
      <c r="AA3515">
        <v>0</v>
      </c>
      <c r="AB3515">
        <v>0</v>
      </c>
      <c r="AC3515">
        <v>0</v>
      </c>
      <c r="AD3515">
        <v>0</v>
      </c>
      <c r="AE3515">
        <v>0</v>
      </c>
      <c r="AF3515">
        <v>0</v>
      </c>
      <c r="AG3515" t="s">
        <v>15737</v>
      </c>
      <c r="AH3515" s="21" t="str">
        <f t="shared" si="108"/>
        <v>YR25</v>
      </c>
      <c r="AI3515" s="21">
        <v>216</v>
      </c>
      <c r="AJ3515" s="21">
        <f t="shared" si="109"/>
        <v>99.235294117647058</v>
      </c>
      <c r="AK3515" s="21" t="s">
        <v>2060</v>
      </c>
      <c r="AL3515" t="s">
        <v>2527</v>
      </c>
      <c r="AM3515" s="26" t="s">
        <v>38</v>
      </c>
      <c r="AN3515" t="s">
        <v>2030</v>
      </c>
    </row>
    <row r="3516" spans="1:40" ht="15" hidden="1" thickTop="1" x14ac:dyDescent="0.35">
      <c r="A3516" t="s">
        <v>5046</v>
      </c>
      <c r="B3516" t="s">
        <v>15738</v>
      </c>
      <c r="C3516" t="s">
        <v>6045</v>
      </c>
      <c r="D3516" t="s">
        <v>15739</v>
      </c>
      <c r="E3516" t="s">
        <v>4786</v>
      </c>
      <c r="F3516">
        <v>2</v>
      </c>
      <c r="G3516" t="s">
        <v>2509</v>
      </c>
      <c r="H3516" t="s">
        <v>2510</v>
      </c>
      <c r="I3516" t="s">
        <v>2076</v>
      </c>
      <c r="J3516" t="s">
        <v>2987</v>
      </c>
      <c r="K3516" t="s">
        <v>2513</v>
      </c>
      <c r="L3516" t="s">
        <v>2058</v>
      </c>
      <c r="M3516" t="s">
        <v>2059</v>
      </c>
      <c r="N3516">
        <v>8</v>
      </c>
      <c r="O3516">
        <v>297</v>
      </c>
      <c r="P3516">
        <v>1.21</v>
      </c>
      <c r="Q3516">
        <v>24480</v>
      </c>
      <c r="R3516">
        <v>4</v>
      </c>
      <c r="S3516">
        <v>145</v>
      </c>
      <c r="T3516">
        <v>0.59</v>
      </c>
      <c r="U3516">
        <v>4</v>
      </c>
      <c r="V3516">
        <v>152</v>
      </c>
      <c r="W3516">
        <v>0.62</v>
      </c>
      <c r="X3516">
        <v>0</v>
      </c>
      <c r="Y3516">
        <v>0</v>
      </c>
      <c r="Z3516">
        <v>0</v>
      </c>
      <c r="AA3516">
        <v>0</v>
      </c>
      <c r="AB3516">
        <v>0</v>
      </c>
      <c r="AC3516">
        <v>0</v>
      </c>
      <c r="AD3516">
        <v>0</v>
      </c>
      <c r="AE3516">
        <v>0</v>
      </c>
      <c r="AF3516">
        <v>0</v>
      </c>
      <c r="AG3516" t="s">
        <v>15740</v>
      </c>
      <c r="AH3516" s="21" t="str">
        <f t="shared" si="108"/>
        <v>YR25</v>
      </c>
      <c r="AI3516" s="21">
        <v>345.36</v>
      </c>
      <c r="AJ3516" s="21">
        <f t="shared" si="109"/>
        <v>98.786764705882348</v>
      </c>
      <c r="AK3516" s="21" t="s">
        <v>2063</v>
      </c>
      <c r="AL3516" t="s">
        <v>2515</v>
      </c>
      <c r="AM3516" s="26" t="s">
        <v>38</v>
      </c>
      <c r="AN3516" t="s">
        <v>2030</v>
      </c>
    </row>
    <row r="3517" spans="1:40" s="85" customFormat="1" ht="15" hidden="1" thickTop="1" x14ac:dyDescent="0.35">
      <c r="A3517" t="s">
        <v>5050</v>
      </c>
      <c r="B3517" t="s">
        <v>15741</v>
      </c>
      <c r="C3517" t="s">
        <v>6045</v>
      </c>
      <c r="D3517" t="s">
        <v>15739</v>
      </c>
      <c r="E3517" t="s">
        <v>4786</v>
      </c>
      <c r="F3517">
        <v>2</v>
      </c>
      <c r="G3517" t="s">
        <v>2509</v>
      </c>
      <c r="H3517" t="s">
        <v>2510</v>
      </c>
      <c r="I3517" t="s">
        <v>2076</v>
      </c>
      <c r="J3517" t="s">
        <v>2987</v>
      </c>
      <c r="K3517" t="s">
        <v>2513</v>
      </c>
      <c r="L3517" t="s">
        <v>2058</v>
      </c>
      <c r="M3517" t="s">
        <v>2059</v>
      </c>
      <c r="N3517">
        <v>4</v>
      </c>
      <c r="O3517">
        <v>103</v>
      </c>
      <c r="P3517">
        <v>0.42</v>
      </c>
      <c r="Q3517">
        <v>24480</v>
      </c>
      <c r="R3517">
        <v>0</v>
      </c>
      <c r="S3517">
        <v>0</v>
      </c>
      <c r="T3517">
        <v>0</v>
      </c>
      <c r="U3517">
        <v>3</v>
      </c>
      <c r="V3517">
        <v>80</v>
      </c>
      <c r="W3517">
        <v>0.33</v>
      </c>
      <c r="X3517">
        <v>1</v>
      </c>
      <c r="Y3517">
        <v>23</v>
      </c>
      <c r="Z3517">
        <v>0.09</v>
      </c>
      <c r="AA3517">
        <v>0</v>
      </c>
      <c r="AB3517">
        <v>0</v>
      </c>
      <c r="AC3517">
        <v>0</v>
      </c>
      <c r="AD3517">
        <v>0</v>
      </c>
      <c r="AE3517">
        <v>0</v>
      </c>
      <c r="AF3517">
        <v>0</v>
      </c>
      <c r="AG3517" t="s">
        <v>15742</v>
      </c>
      <c r="AH3517" s="21" t="str">
        <f t="shared" si="108"/>
        <v>YR25</v>
      </c>
      <c r="AI3517" s="21">
        <v>345.36</v>
      </c>
      <c r="AJ3517" s="21">
        <f t="shared" si="109"/>
        <v>99.579248366013076</v>
      </c>
      <c r="AK3517" s="21" t="s">
        <v>2060</v>
      </c>
      <c r="AL3517" t="s">
        <v>2515</v>
      </c>
      <c r="AM3517" s="26" t="s">
        <v>38</v>
      </c>
      <c r="AN3517" t="s">
        <v>2030</v>
      </c>
    </row>
    <row r="3518" spans="1:40" ht="15" hidden="1" thickTop="1" x14ac:dyDescent="0.35">
      <c r="A3518" t="s">
        <v>2171</v>
      </c>
      <c r="B3518" t="s">
        <v>15743</v>
      </c>
      <c r="C3518" t="s">
        <v>6045</v>
      </c>
      <c r="D3518" t="s">
        <v>15739</v>
      </c>
      <c r="E3518" t="s">
        <v>4786</v>
      </c>
      <c r="F3518">
        <v>2</v>
      </c>
      <c r="G3518" t="s">
        <v>2509</v>
      </c>
      <c r="H3518" t="s">
        <v>2510</v>
      </c>
      <c r="I3518" t="s">
        <v>2076</v>
      </c>
      <c r="J3518" t="s">
        <v>2987</v>
      </c>
      <c r="K3518" t="s">
        <v>2513</v>
      </c>
      <c r="L3518" t="s">
        <v>2058</v>
      </c>
      <c r="M3518" t="s">
        <v>2059</v>
      </c>
      <c r="N3518">
        <v>5</v>
      </c>
      <c r="O3518">
        <v>148</v>
      </c>
      <c r="P3518">
        <v>0.6</v>
      </c>
      <c r="Q3518">
        <v>24480</v>
      </c>
      <c r="R3518">
        <v>1</v>
      </c>
      <c r="S3518">
        <v>49</v>
      </c>
      <c r="T3518">
        <v>0.2</v>
      </c>
      <c r="U3518">
        <v>4</v>
      </c>
      <c r="V3518">
        <v>99</v>
      </c>
      <c r="W3518">
        <v>0.4</v>
      </c>
      <c r="X3518">
        <v>0</v>
      </c>
      <c r="Y3518">
        <v>0</v>
      </c>
      <c r="Z3518">
        <v>0</v>
      </c>
      <c r="AA3518">
        <v>0</v>
      </c>
      <c r="AB3518">
        <v>0</v>
      </c>
      <c r="AC3518">
        <v>0</v>
      </c>
      <c r="AD3518">
        <v>0</v>
      </c>
      <c r="AE3518">
        <v>0</v>
      </c>
      <c r="AF3518">
        <v>0</v>
      </c>
      <c r="AG3518" t="s">
        <v>15744</v>
      </c>
      <c r="AH3518" s="21" t="str">
        <f t="shared" si="108"/>
        <v>YR25</v>
      </c>
      <c r="AI3518" s="21">
        <v>345.36</v>
      </c>
      <c r="AJ3518" s="21">
        <f t="shared" si="109"/>
        <v>99.395424836601308</v>
      </c>
      <c r="AK3518" s="21" t="s">
        <v>2060</v>
      </c>
      <c r="AL3518" t="s">
        <v>2515</v>
      </c>
      <c r="AM3518" s="26" t="s">
        <v>38</v>
      </c>
      <c r="AN3518" t="s">
        <v>2030</v>
      </c>
    </row>
    <row r="3519" spans="1:40" ht="15" hidden="1" thickTop="1" x14ac:dyDescent="0.35">
      <c r="A3519" t="s">
        <v>5058</v>
      </c>
      <c r="B3519" t="s">
        <v>15745</v>
      </c>
      <c r="C3519" t="s">
        <v>6045</v>
      </c>
      <c r="D3519" t="s">
        <v>15739</v>
      </c>
      <c r="E3519" t="s">
        <v>4786</v>
      </c>
      <c r="F3519">
        <v>2</v>
      </c>
      <c r="G3519" t="s">
        <v>2509</v>
      </c>
      <c r="H3519" t="s">
        <v>2510</v>
      </c>
      <c r="I3519" t="s">
        <v>2076</v>
      </c>
      <c r="J3519" t="s">
        <v>2987</v>
      </c>
      <c r="K3519" t="s">
        <v>2513</v>
      </c>
      <c r="L3519" t="s">
        <v>2058</v>
      </c>
      <c r="M3519" t="s">
        <v>2059</v>
      </c>
      <c r="N3519">
        <v>7</v>
      </c>
      <c r="O3519">
        <v>210</v>
      </c>
      <c r="P3519">
        <v>0.86</v>
      </c>
      <c r="Q3519">
        <v>24480</v>
      </c>
      <c r="R3519">
        <v>2</v>
      </c>
      <c r="S3519">
        <v>75</v>
      </c>
      <c r="T3519">
        <v>0.31</v>
      </c>
      <c r="U3519">
        <v>5</v>
      </c>
      <c r="V3519">
        <v>135</v>
      </c>
      <c r="W3519">
        <v>0.55000000000000004</v>
      </c>
      <c r="X3519">
        <v>0</v>
      </c>
      <c r="Y3519">
        <v>0</v>
      </c>
      <c r="Z3519">
        <v>0</v>
      </c>
      <c r="AA3519">
        <v>0</v>
      </c>
      <c r="AB3519">
        <v>0</v>
      </c>
      <c r="AC3519">
        <v>0</v>
      </c>
      <c r="AD3519">
        <v>0</v>
      </c>
      <c r="AE3519">
        <v>0</v>
      </c>
      <c r="AF3519">
        <v>0</v>
      </c>
      <c r="AG3519" t="s">
        <v>15746</v>
      </c>
      <c r="AH3519" s="21" t="str">
        <f t="shared" si="108"/>
        <v>YR25</v>
      </c>
      <c r="AI3519" s="21">
        <v>345.36</v>
      </c>
      <c r="AJ3519" s="21">
        <f t="shared" si="109"/>
        <v>99.142156862745097</v>
      </c>
      <c r="AK3519" s="21" t="s">
        <v>2063</v>
      </c>
      <c r="AL3519" t="s">
        <v>2515</v>
      </c>
      <c r="AM3519" s="26" t="s">
        <v>38</v>
      </c>
      <c r="AN3519" t="s">
        <v>2030</v>
      </c>
    </row>
    <row r="3520" spans="1:40" ht="15" hidden="1" thickTop="1" x14ac:dyDescent="0.35">
      <c r="A3520" t="s">
        <v>5062</v>
      </c>
      <c r="B3520" t="s">
        <v>15747</v>
      </c>
      <c r="C3520" t="s">
        <v>2734</v>
      </c>
      <c r="D3520" t="s">
        <v>15748</v>
      </c>
      <c r="E3520" t="s">
        <v>2575</v>
      </c>
      <c r="F3520">
        <v>1</v>
      </c>
      <c r="G3520" t="s">
        <v>2576</v>
      </c>
      <c r="H3520" t="s">
        <v>2577</v>
      </c>
      <c r="I3520" t="s">
        <v>2076</v>
      </c>
      <c r="J3520" t="s">
        <v>2699</v>
      </c>
      <c r="K3520" t="s">
        <v>2579</v>
      </c>
      <c r="L3520" t="s">
        <v>30320</v>
      </c>
      <c r="M3520" t="s">
        <v>2170</v>
      </c>
      <c r="N3520">
        <v>0</v>
      </c>
      <c r="O3520">
        <v>0</v>
      </c>
      <c r="P3520">
        <v>0</v>
      </c>
      <c r="Q3520">
        <v>11700</v>
      </c>
      <c r="R3520">
        <v>0</v>
      </c>
      <c r="S3520">
        <v>0</v>
      </c>
      <c r="T3520">
        <v>0</v>
      </c>
      <c r="U3520">
        <v>0</v>
      </c>
      <c r="V3520">
        <v>0</v>
      </c>
      <c r="W3520">
        <v>0</v>
      </c>
      <c r="X3520">
        <v>0</v>
      </c>
      <c r="Y3520">
        <v>0</v>
      </c>
      <c r="Z3520">
        <v>0</v>
      </c>
      <c r="AA3520">
        <v>0</v>
      </c>
      <c r="AB3520">
        <v>0</v>
      </c>
      <c r="AC3520">
        <v>0</v>
      </c>
      <c r="AD3520">
        <v>0</v>
      </c>
      <c r="AE3520">
        <v>0</v>
      </c>
      <c r="AF3520">
        <v>0</v>
      </c>
      <c r="AG3520" t="s">
        <v>15749</v>
      </c>
      <c r="AH3520" s="21" t="str">
        <f t="shared" si="108"/>
        <v>YK20</v>
      </c>
      <c r="AI3520" s="21">
        <v>216</v>
      </c>
      <c r="AJ3520" s="21">
        <f t="shared" si="109"/>
        <v>100</v>
      </c>
      <c r="AK3520" s="21" t="s">
        <v>2060</v>
      </c>
      <c r="AL3520" t="s">
        <v>2581</v>
      </c>
      <c r="AM3520" s="26" t="s">
        <v>38</v>
      </c>
      <c r="AN3520" t="s">
        <v>2029</v>
      </c>
    </row>
    <row r="3521" spans="1:40" ht="15" hidden="1" thickTop="1" x14ac:dyDescent="0.35">
      <c r="A3521" t="s">
        <v>5065</v>
      </c>
      <c r="B3521" t="s">
        <v>15750</v>
      </c>
      <c r="C3521" t="s">
        <v>2734</v>
      </c>
      <c r="D3521" t="s">
        <v>15748</v>
      </c>
      <c r="E3521" t="s">
        <v>2575</v>
      </c>
      <c r="F3521">
        <v>1</v>
      </c>
      <c r="G3521" t="s">
        <v>2576</v>
      </c>
      <c r="H3521" t="s">
        <v>2577</v>
      </c>
      <c r="I3521" t="s">
        <v>2076</v>
      </c>
      <c r="J3521" t="s">
        <v>2699</v>
      </c>
      <c r="K3521" t="s">
        <v>2579</v>
      </c>
      <c r="L3521" t="s">
        <v>30320</v>
      </c>
      <c r="M3521" t="s">
        <v>2170</v>
      </c>
      <c r="N3521">
        <v>0</v>
      </c>
      <c r="O3521">
        <v>0</v>
      </c>
      <c r="P3521">
        <v>0</v>
      </c>
      <c r="Q3521">
        <v>11700</v>
      </c>
      <c r="R3521">
        <v>0</v>
      </c>
      <c r="S3521">
        <v>0</v>
      </c>
      <c r="T3521">
        <v>0</v>
      </c>
      <c r="U3521">
        <v>0</v>
      </c>
      <c r="V3521">
        <v>0</v>
      </c>
      <c r="W3521">
        <v>0</v>
      </c>
      <c r="X3521">
        <v>0</v>
      </c>
      <c r="Y3521">
        <v>0</v>
      </c>
      <c r="Z3521">
        <v>0</v>
      </c>
      <c r="AA3521">
        <v>0</v>
      </c>
      <c r="AB3521">
        <v>0</v>
      </c>
      <c r="AC3521">
        <v>0</v>
      </c>
      <c r="AD3521">
        <v>0</v>
      </c>
      <c r="AE3521">
        <v>0</v>
      </c>
      <c r="AF3521">
        <v>0</v>
      </c>
      <c r="AG3521" t="s">
        <v>15751</v>
      </c>
      <c r="AH3521" s="21" t="str">
        <f t="shared" si="108"/>
        <v>YK20</v>
      </c>
      <c r="AI3521" s="21">
        <v>216</v>
      </c>
      <c r="AJ3521" s="21">
        <f t="shared" si="109"/>
        <v>100</v>
      </c>
      <c r="AK3521" s="21" t="s">
        <v>2060</v>
      </c>
      <c r="AL3521" t="s">
        <v>2581</v>
      </c>
      <c r="AM3521" s="26" t="s">
        <v>38</v>
      </c>
      <c r="AN3521" t="s">
        <v>2029</v>
      </c>
    </row>
    <row r="3522" spans="1:40" ht="15" hidden="1" thickTop="1" x14ac:dyDescent="0.35">
      <c r="A3522" t="s">
        <v>5070</v>
      </c>
      <c r="B3522" t="s">
        <v>15752</v>
      </c>
      <c r="C3522" t="s">
        <v>4805</v>
      </c>
      <c r="D3522" t="s">
        <v>15753</v>
      </c>
      <c r="E3522" t="s">
        <v>2575</v>
      </c>
      <c r="F3522">
        <v>1</v>
      </c>
      <c r="G3522" t="s">
        <v>2576</v>
      </c>
      <c r="H3522" t="s">
        <v>2577</v>
      </c>
      <c r="I3522" t="s">
        <v>2076</v>
      </c>
      <c r="J3522" t="s">
        <v>2578</v>
      </c>
      <c r="K3522" t="s">
        <v>2579</v>
      </c>
      <c r="L3522" t="s">
        <v>2058</v>
      </c>
      <c r="M3522" t="s">
        <v>2170</v>
      </c>
      <c r="N3522">
        <v>1</v>
      </c>
      <c r="O3522">
        <v>24</v>
      </c>
      <c r="P3522">
        <v>0.16</v>
      </c>
      <c r="Q3522">
        <v>15300</v>
      </c>
      <c r="R3522">
        <v>0</v>
      </c>
      <c r="S3522">
        <v>0</v>
      </c>
      <c r="T3522">
        <v>0</v>
      </c>
      <c r="U3522">
        <v>1</v>
      </c>
      <c r="V3522">
        <v>24</v>
      </c>
      <c r="W3522">
        <v>0.16</v>
      </c>
      <c r="X3522">
        <v>0</v>
      </c>
      <c r="Y3522">
        <v>0</v>
      </c>
      <c r="Z3522">
        <v>0</v>
      </c>
      <c r="AA3522">
        <v>0</v>
      </c>
      <c r="AB3522">
        <v>0</v>
      </c>
      <c r="AC3522">
        <v>0</v>
      </c>
      <c r="AD3522">
        <v>0</v>
      </c>
      <c r="AE3522">
        <v>0</v>
      </c>
      <c r="AF3522">
        <v>0</v>
      </c>
      <c r="AG3522" t="s">
        <v>15754</v>
      </c>
      <c r="AH3522" s="21" t="str">
        <f t="shared" si="108"/>
        <v>YK20</v>
      </c>
      <c r="AI3522" s="21">
        <v>216</v>
      </c>
      <c r="AJ3522" s="21">
        <f t="shared" si="109"/>
        <v>99.843137254901961</v>
      </c>
      <c r="AK3522" s="21" t="s">
        <v>2060</v>
      </c>
      <c r="AL3522" t="s">
        <v>2581</v>
      </c>
      <c r="AM3522" s="26" t="s">
        <v>38</v>
      </c>
      <c r="AN3522" t="s">
        <v>2029</v>
      </c>
    </row>
    <row r="3523" spans="1:40" ht="15" hidden="1" thickTop="1" x14ac:dyDescent="0.35">
      <c r="A3523" t="s">
        <v>5074</v>
      </c>
      <c r="B3523" t="s">
        <v>15755</v>
      </c>
      <c r="C3523" t="s">
        <v>4805</v>
      </c>
      <c r="D3523" t="s">
        <v>15753</v>
      </c>
      <c r="E3523" t="s">
        <v>2575</v>
      </c>
      <c r="F3523">
        <v>1</v>
      </c>
      <c r="G3523" t="s">
        <v>2576</v>
      </c>
      <c r="H3523" t="s">
        <v>2577</v>
      </c>
      <c r="I3523" t="s">
        <v>2076</v>
      </c>
      <c r="J3523" t="s">
        <v>2578</v>
      </c>
      <c r="K3523" t="s">
        <v>2579</v>
      </c>
      <c r="L3523" t="s">
        <v>2058</v>
      </c>
      <c r="M3523" t="s">
        <v>2170</v>
      </c>
      <c r="N3523">
        <v>0</v>
      </c>
      <c r="O3523">
        <v>0</v>
      </c>
      <c r="P3523">
        <v>0</v>
      </c>
      <c r="Q3523">
        <v>15300</v>
      </c>
      <c r="R3523">
        <v>0</v>
      </c>
      <c r="S3523">
        <v>0</v>
      </c>
      <c r="T3523">
        <v>0</v>
      </c>
      <c r="U3523">
        <v>0</v>
      </c>
      <c r="V3523">
        <v>0</v>
      </c>
      <c r="W3523">
        <v>0</v>
      </c>
      <c r="X3523">
        <v>0</v>
      </c>
      <c r="Y3523">
        <v>0</v>
      </c>
      <c r="Z3523">
        <v>0</v>
      </c>
      <c r="AA3523">
        <v>0</v>
      </c>
      <c r="AB3523">
        <v>0</v>
      </c>
      <c r="AC3523">
        <v>0</v>
      </c>
      <c r="AD3523">
        <v>0</v>
      </c>
      <c r="AE3523">
        <v>0</v>
      </c>
      <c r="AF3523">
        <v>0</v>
      </c>
      <c r="AG3523" t="s">
        <v>15756</v>
      </c>
      <c r="AH3523" s="21" t="str">
        <f t="shared" si="108"/>
        <v>YM68</v>
      </c>
      <c r="AI3523" s="21">
        <v>216</v>
      </c>
      <c r="AJ3523" s="21">
        <f t="shared" si="109"/>
        <v>100</v>
      </c>
      <c r="AK3523" s="21" t="s">
        <v>2060</v>
      </c>
      <c r="AL3523" t="s">
        <v>2581</v>
      </c>
      <c r="AM3523" s="26" t="s">
        <v>38</v>
      </c>
      <c r="AN3523" t="s">
        <v>2029</v>
      </c>
    </row>
    <row r="3524" spans="1:40" ht="15" hidden="1" thickTop="1" x14ac:dyDescent="0.35">
      <c r="A3524" t="s">
        <v>5078</v>
      </c>
      <c r="B3524" t="s">
        <v>15757</v>
      </c>
      <c r="C3524" t="s">
        <v>6818</v>
      </c>
      <c r="D3524" t="s">
        <v>6041</v>
      </c>
      <c r="E3524" t="s">
        <v>2575</v>
      </c>
      <c r="F3524">
        <v>1</v>
      </c>
      <c r="G3524" t="s">
        <v>2576</v>
      </c>
      <c r="H3524" t="s">
        <v>2577</v>
      </c>
      <c r="I3524" t="s">
        <v>2076</v>
      </c>
      <c r="J3524" t="s">
        <v>2578</v>
      </c>
      <c r="K3524" t="s">
        <v>2579</v>
      </c>
      <c r="L3524" t="s">
        <v>2058</v>
      </c>
      <c r="M3524" t="s">
        <v>2059</v>
      </c>
      <c r="N3524">
        <v>4</v>
      </c>
      <c r="O3524">
        <v>112</v>
      </c>
      <c r="P3524">
        <v>0.46</v>
      </c>
      <c r="Q3524">
        <v>24480</v>
      </c>
      <c r="R3524">
        <v>2</v>
      </c>
      <c r="S3524">
        <v>66</v>
      </c>
      <c r="T3524">
        <v>0.27</v>
      </c>
      <c r="U3524">
        <v>2</v>
      </c>
      <c r="V3524">
        <v>46</v>
      </c>
      <c r="W3524">
        <v>0.19</v>
      </c>
      <c r="X3524">
        <v>0</v>
      </c>
      <c r="Y3524">
        <v>0</v>
      </c>
      <c r="Z3524">
        <v>0</v>
      </c>
      <c r="AA3524">
        <v>0</v>
      </c>
      <c r="AB3524">
        <v>0</v>
      </c>
      <c r="AC3524">
        <v>0</v>
      </c>
      <c r="AD3524">
        <v>0</v>
      </c>
      <c r="AE3524">
        <v>0</v>
      </c>
      <c r="AF3524">
        <v>0</v>
      </c>
      <c r="AG3524" t="s">
        <v>15758</v>
      </c>
      <c r="AH3524" s="21" t="str">
        <f t="shared" si="108"/>
        <v>YK20</v>
      </c>
      <c r="AI3524" s="21">
        <v>345.36</v>
      </c>
      <c r="AJ3524" s="21">
        <f t="shared" si="109"/>
        <v>99.542483660130713</v>
      </c>
      <c r="AK3524" s="21" t="s">
        <v>2060</v>
      </c>
      <c r="AL3524" t="s">
        <v>2581</v>
      </c>
      <c r="AM3524" s="26" t="s">
        <v>38</v>
      </c>
      <c r="AN3524" t="s">
        <v>2031</v>
      </c>
    </row>
    <row r="3525" spans="1:40" ht="15" hidden="1" thickTop="1" x14ac:dyDescent="0.35">
      <c r="A3525" t="s">
        <v>5082</v>
      </c>
      <c r="B3525" t="s">
        <v>15759</v>
      </c>
      <c r="C3525" t="s">
        <v>6818</v>
      </c>
      <c r="D3525" t="s">
        <v>6041</v>
      </c>
      <c r="E3525" t="s">
        <v>2575</v>
      </c>
      <c r="F3525">
        <v>1</v>
      </c>
      <c r="G3525" t="s">
        <v>2576</v>
      </c>
      <c r="H3525" t="s">
        <v>2577</v>
      </c>
      <c r="I3525" t="s">
        <v>2076</v>
      </c>
      <c r="J3525" t="s">
        <v>2578</v>
      </c>
      <c r="K3525" t="s">
        <v>2579</v>
      </c>
      <c r="L3525" t="s">
        <v>2058</v>
      </c>
      <c r="M3525" t="s">
        <v>2059</v>
      </c>
      <c r="N3525">
        <v>1</v>
      </c>
      <c r="O3525">
        <v>22</v>
      </c>
      <c r="P3525">
        <v>0.09</v>
      </c>
      <c r="Q3525">
        <v>24480</v>
      </c>
      <c r="R3525">
        <v>0</v>
      </c>
      <c r="S3525">
        <v>0</v>
      </c>
      <c r="T3525">
        <v>0</v>
      </c>
      <c r="U3525">
        <v>1</v>
      </c>
      <c r="V3525">
        <v>22</v>
      </c>
      <c r="W3525">
        <v>0.09</v>
      </c>
      <c r="X3525">
        <v>0</v>
      </c>
      <c r="Y3525">
        <v>0</v>
      </c>
      <c r="Z3525">
        <v>0</v>
      </c>
      <c r="AA3525">
        <v>0</v>
      </c>
      <c r="AB3525">
        <v>0</v>
      </c>
      <c r="AC3525">
        <v>0</v>
      </c>
      <c r="AD3525">
        <v>0</v>
      </c>
      <c r="AE3525">
        <v>0</v>
      </c>
      <c r="AF3525">
        <v>0</v>
      </c>
      <c r="AG3525" t="s">
        <v>15760</v>
      </c>
      <c r="AH3525" s="21" t="str">
        <f t="shared" si="108"/>
        <v>YK20</v>
      </c>
      <c r="AI3525" s="21">
        <v>345.36</v>
      </c>
      <c r="AJ3525" s="21">
        <f t="shared" si="109"/>
        <v>99.91013071895425</v>
      </c>
      <c r="AK3525" s="21" t="s">
        <v>2060</v>
      </c>
      <c r="AL3525" t="s">
        <v>2581</v>
      </c>
      <c r="AM3525" s="26" t="s">
        <v>38</v>
      </c>
      <c r="AN3525" t="s">
        <v>2031</v>
      </c>
    </row>
    <row r="3526" spans="1:40" ht="15" hidden="1" thickTop="1" x14ac:dyDescent="0.35">
      <c r="A3526" t="s">
        <v>5087</v>
      </c>
      <c r="B3526" t="s">
        <v>15761</v>
      </c>
      <c r="C3526" t="s">
        <v>6818</v>
      </c>
      <c r="D3526" t="s">
        <v>15762</v>
      </c>
      <c r="E3526" t="s">
        <v>2575</v>
      </c>
      <c r="F3526">
        <v>1</v>
      </c>
      <c r="G3526" t="s">
        <v>2576</v>
      </c>
      <c r="H3526" t="s">
        <v>2577</v>
      </c>
      <c r="I3526" t="s">
        <v>2076</v>
      </c>
      <c r="J3526" t="s">
        <v>2578</v>
      </c>
      <c r="K3526" t="s">
        <v>2579</v>
      </c>
      <c r="L3526" t="s">
        <v>2058</v>
      </c>
      <c r="M3526" t="s">
        <v>2059</v>
      </c>
      <c r="N3526">
        <v>2</v>
      </c>
      <c r="O3526">
        <v>49</v>
      </c>
      <c r="P3526">
        <v>0.2</v>
      </c>
      <c r="Q3526">
        <v>24480</v>
      </c>
      <c r="R3526">
        <v>1</v>
      </c>
      <c r="S3526">
        <v>28</v>
      </c>
      <c r="T3526">
        <v>0.11</v>
      </c>
      <c r="U3526">
        <v>1</v>
      </c>
      <c r="V3526">
        <v>21</v>
      </c>
      <c r="W3526">
        <v>0.09</v>
      </c>
      <c r="X3526">
        <v>0</v>
      </c>
      <c r="Y3526">
        <v>0</v>
      </c>
      <c r="Z3526">
        <v>0</v>
      </c>
      <c r="AA3526">
        <v>0</v>
      </c>
      <c r="AB3526">
        <v>0</v>
      </c>
      <c r="AC3526">
        <v>0</v>
      </c>
      <c r="AD3526">
        <v>0</v>
      </c>
      <c r="AE3526">
        <v>0</v>
      </c>
      <c r="AF3526">
        <v>0</v>
      </c>
      <c r="AG3526" t="s">
        <v>15763</v>
      </c>
      <c r="AH3526" s="21" t="str">
        <f t="shared" si="108"/>
        <v>YK20</v>
      </c>
      <c r="AI3526" s="21">
        <v>345.36</v>
      </c>
      <c r="AJ3526" s="21">
        <f t="shared" si="109"/>
        <v>99.799836601307192</v>
      </c>
      <c r="AK3526" s="21" t="s">
        <v>2060</v>
      </c>
      <c r="AL3526" t="s">
        <v>2581</v>
      </c>
      <c r="AM3526" s="26" t="s">
        <v>38</v>
      </c>
      <c r="AN3526" t="s">
        <v>2031</v>
      </c>
    </row>
    <row r="3527" spans="1:40" ht="15" hidden="1" thickTop="1" x14ac:dyDescent="0.35">
      <c r="A3527" t="s">
        <v>5091</v>
      </c>
      <c r="B3527" t="s">
        <v>15764</v>
      </c>
      <c r="C3527" t="s">
        <v>6818</v>
      </c>
      <c r="D3527" t="s">
        <v>15762</v>
      </c>
      <c r="E3527" t="s">
        <v>2575</v>
      </c>
      <c r="F3527">
        <v>1</v>
      </c>
      <c r="G3527" t="s">
        <v>2576</v>
      </c>
      <c r="H3527" t="s">
        <v>2577</v>
      </c>
      <c r="I3527" t="s">
        <v>2076</v>
      </c>
      <c r="J3527" t="s">
        <v>2578</v>
      </c>
      <c r="K3527" t="s">
        <v>2579</v>
      </c>
      <c r="L3527" t="s">
        <v>2058</v>
      </c>
      <c r="M3527" t="s">
        <v>2059</v>
      </c>
      <c r="N3527">
        <v>4</v>
      </c>
      <c r="O3527">
        <v>70</v>
      </c>
      <c r="P3527">
        <v>0.28999999999999998</v>
      </c>
      <c r="Q3527">
        <v>24480</v>
      </c>
      <c r="R3527">
        <v>1</v>
      </c>
      <c r="S3527">
        <v>10</v>
      </c>
      <c r="T3527">
        <v>0.04</v>
      </c>
      <c r="U3527">
        <v>3</v>
      </c>
      <c r="V3527">
        <v>60</v>
      </c>
      <c r="W3527">
        <v>0.25</v>
      </c>
      <c r="X3527">
        <v>0</v>
      </c>
      <c r="Y3527">
        <v>0</v>
      </c>
      <c r="Z3527">
        <v>0</v>
      </c>
      <c r="AA3527">
        <v>0</v>
      </c>
      <c r="AB3527">
        <v>0</v>
      </c>
      <c r="AC3527">
        <v>0</v>
      </c>
      <c r="AD3527">
        <v>0</v>
      </c>
      <c r="AE3527">
        <v>0</v>
      </c>
      <c r="AF3527">
        <v>0</v>
      </c>
      <c r="AG3527" t="s">
        <v>15765</v>
      </c>
      <c r="AH3527" s="21" t="str">
        <f t="shared" ref="AH3527:AH3590" si="110">LEFT(AG3527,4)</f>
        <v>YK20</v>
      </c>
      <c r="AI3527" s="21">
        <v>345.36</v>
      </c>
      <c r="AJ3527" s="21">
        <f t="shared" ref="AJ3527:AJ3590" si="111">100-(O3527/Q3527*100)</f>
        <v>99.714052287581694</v>
      </c>
      <c r="AK3527" s="21" t="s">
        <v>2060</v>
      </c>
      <c r="AL3527" t="s">
        <v>2581</v>
      </c>
      <c r="AM3527" s="26" t="s">
        <v>38</v>
      </c>
      <c r="AN3527" t="s">
        <v>2031</v>
      </c>
    </row>
    <row r="3528" spans="1:40" ht="15" hidden="1" thickTop="1" x14ac:dyDescent="0.35">
      <c r="A3528" t="s">
        <v>5098</v>
      </c>
      <c r="B3528" t="s">
        <v>15766</v>
      </c>
      <c r="C3528" t="s">
        <v>6818</v>
      </c>
      <c r="D3528" t="s">
        <v>15762</v>
      </c>
      <c r="E3528" t="s">
        <v>2575</v>
      </c>
      <c r="F3528">
        <v>1</v>
      </c>
      <c r="G3528" t="s">
        <v>2576</v>
      </c>
      <c r="H3528" t="s">
        <v>2577</v>
      </c>
      <c r="I3528" t="s">
        <v>2076</v>
      </c>
      <c r="J3528" t="s">
        <v>2578</v>
      </c>
      <c r="K3528" t="s">
        <v>2579</v>
      </c>
      <c r="L3528" t="s">
        <v>2058</v>
      </c>
      <c r="M3528" t="s">
        <v>2059</v>
      </c>
      <c r="N3528">
        <v>4</v>
      </c>
      <c r="O3528">
        <v>96</v>
      </c>
      <c r="P3528">
        <v>0.39</v>
      </c>
      <c r="Q3528">
        <v>24480</v>
      </c>
      <c r="R3528">
        <v>1</v>
      </c>
      <c r="S3528">
        <v>27</v>
      </c>
      <c r="T3528">
        <v>0.11</v>
      </c>
      <c r="U3528">
        <v>3</v>
      </c>
      <c r="V3528">
        <v>69</v>
      </c>
      <c r="W3528">
        <v>0.28000000000000003</v>
      </c>
      <c r="X3528">
        <v>0</v>
      </c>
      <c r="Y3528">
        <v>0</v>
      </c>
      <c r="Z3528">
        <v>0</v>
      </c>
      <c r="AA3528">
        <v>0</v>
      </c>
      <c r="AB3528">
        <v>0</v>
      </c>
      <c r="AC3528">
        <v>0</v>
      </c>
      <c r="AD3528">
        <v>0</v>
      </c>
      <c r="AE3528">
        <v>0</v>
      </c>
      <c r="AF3528">
        <v>0</v>
      </c>
      <c r="AG3528" t="s">
        <v>15767</v>
      </c>
      <c r="AH3528" s="21" t="str">
        <f t="shared" si="110"/>
        <v>YK20</v>
      </c>
      <c r="AI3528" s="21">
        <v>345.36</v>
      </c>
      <c r="AJ3528" s="21">
        <f t="shared" si="111"/>
        <v>99.607843137254903</v>
      </c>
      <c r="AK3528" s="21" t="s">
        <v>2060</v>
      </c>
      <c r="AL3528" t="s">
        <v>2581</v>
      </c>
      <c r="AM3528" s="26" t="s">
        <v>38</v>
      </c>
      <c r="AN3528" t="s">
        <v>2031</v>
      </c>
    </row>
    <row r="3529" spans="1:40" ht="15" hidden="1" thickTop="1" x14ac:dyDescent="0.35">
      <c r="A3529" t="s">
        <v>5103</v>
      </c>
      <c r="B3529" t="s">
        <v>15768</v>
      </c>
      <c r="C3529" t="s">
        <v>6818</v>
      </c>
      <c r="D3529" t="s">
        <v>15762</v>
      </c>
      <c r="E3529" t="s">
        <v>2575</v>
      </c>
      <c r="F3529">
        <v>1</v>
      </c>
      <c r="G3529" t="s">
        <v>2576</v>
      </c>
      <c r="H3529" t="s">
        <v>2577</v>
      </c>
      <c r="I3529" t="s">
        <v>2076</v>
      </c>
      <c r="J3529" t="s">
        <v>2578</v>
      </c>
      <c r="K3529" t="s">
        <v>2579</v>
      </c>
      <c r="L3529" t="s">
        <v>2058</v>
      </c>
      <c r="M3529" t="s">
        <v>2059</v>
      </c>
      <c r="N3529">
        <v>0</v>
      </c>
      <c r="O3529">
        <v>0</v>
      </c>
      <c r="P3529">
        <v>0</v>
      </c>
      <c r="Q3529">
        <v>24480</v>
      </c>
      <c r="R3529">
        <v>0</v>
      </c>
      <c r="S3529">
        <v>0</v>
      </c>
      <c r="T3529">
        <v>0</v>
      </c>
      <c r="U3529">
        <v>0</v>
      </c>
      <c r="V3529">
        <v>0</v>
      </c>
      <c r="W3529">
        <v>0</v>
      </c>
      <c r="X3529">
        <v>0</v>
      </c>
      <c r="Y3529">
        <v>0</v>
      </c>
      <c r="Z3529">
        <v>0</v>
      </c>
      <c r="AA3529">
        <v>0</v>
      </c>
      <c r="AB3529">
        <v>0</v>
      </c>
      <c r="AC3529">
        <v>0</v>
      </c>
      <c r="AD3529">
        <v>0</v>
      </c>
      <c r="AE3529">
        <v>0</v>
      </c>
      <c r="AF3529">
        <v>0</v>
      </c>
      <c r="AG3529" t="s">
        <v>15769</v>
      </c>
      <c r="AH3529" s="21" t="str">
        <f t="shared" si="110"/>
        <v>YK20</v>
      </c>
      <c r="AI3529" s="21">
        <v>345.36</v>
      </c>
      <c r="AJ3529" s="21">
        <f t="shared" si="111"/>
        <v>100</v>
      </c>
      <c r="AK3529" s="21" t="s">
        <v>2060</v>
      </c>
      <c r="AL3529" t="s">
        <v>2581</v>
      </c>
      <c r="AM3529" s="26" t="s">
        <v>38</v>
      </c>
      <c r="AN3529" t="s">
        <v>2031</v>
      </c>
    </row>
    <row r="3530" spans="1:40" ht="15" hidden="1" thickTop="1" x14ac:dyDescent="0.35">
      <c r="A3530" t="s">
        <v>5108</v>
      </c>
      <c r="B3530" t="s">
        <v>15770</v>
      </c>
      <c r="C3530" t="s">
        <v>2573</v>
      </c>
      <c r="D3530" t="s">
        <v>30194</v>
      </c>
      <c r="E3530" t="s">
        <v>2575</v>
      </c>
      <c r="F3530">
        <v>1</v>
      </c>
      <c r="G3530" t="s">
        <v>2576</v>
      </c>
      <c r="H3530" t="s">
        <v>2577</v>
      </c>
      <c r="I3530" t="s">
        <v>2076</v>
      </c>
      <c r="J3530" t="s">
        <v>2578</v>
      </c>
      <c r="K3530" t="s">
        <v>2579</v>
      </c>
      <c r="L3530" t="s">
        <v>2058</v>
      </c>
      <c r="M3530" t="s">
        <v>2207</v>
      </c>
      <c r="N3530">
        <v>0</v>
      </c>
      <c r="O3530">
        <v>0</v>
      </c>
      <c r="P3530">
        <v>0</v>
      </c>
      <c r="Q3530">
        <v>13260</v>
      </c>
      <c r="R3530">
        <v>0</v>
      </c>
      <c r="S3530">
        <v>0</v>
      </c>
      <c r="T3530">
        <v>0</v>
      </c>
      <c r="U3530">
        <v>0</v>
      </c>
      <c r="V3530">
        <v>0</v>
      </c>
      <c r="W3530">
        <v>0</v>
      </c>
      <c r="X3530">
        <v>0</v>
      </c>
      <c r="Y3530">
        <v>0</v>
      </c>
      <c r="Z3530">
        <v>0</v>
      </c>
      <c r="AA3530">
        <v>0</v>
      </c>
      <c r="AB3530">
        <v>0</v>
      </c>
      <c r="AC3530">
        <v>0</v>
      </c>
      <c r="AD3530">
        <v>0</v>
      </c>
      <c r="AE3530">
        <v>0</v>
      </c>
      <c r="AF3530">
        <v>0</v>
      </c>
      <c r="AG3530" t="s">
        <v>15771</v>
      </c>
      <c r="AH3530" s="21" t="str">
        <f t="shared" si="110"/>
        <v>YR25</v>
      </c>
      <c r="AI3530" s="21">
        <v>187.20000000000002</v>
      </c>
      <c r="AJ3530" s="21">
        <f t="shared" si="111"/>
        <v>100</v>
      </c>
      <c r="AK3530" s="21" t="s">
        <v>2060</v>
      </c>
      <c r="AL3530" t="s">
        <v>2581</v>
      </c>
      <c r="AM3530" s="26" t="s">
        <v>38</v>
      </c>
      <c r="AN3530" t="s">
        <v>2031</v>
      </c>
    </row>
    <row r="3531" spans="1:40" ht="15" hidden="1" thickTop="1" x14ac:dyDescent="0.35">
      <c r="A3531" t="s">
        <v>5112</v>
      </c>
      <c r="B3531" t="s">
        <v>15772</v>
      </c>
      <c r="C3531" t="s">
        <v>6101</v>
      </c>
      <c r="D3531" t="s">
        <v>15773</v>
      </c>
      <c r="E3531" t="s">
        <v>2575</v>
      </c>
      <c r="F3531">
        <v>1</v>
      </c>
      <c r="G3531" t="s">
        <v>2576</v>
      </c>
      <c r="H3531" t="s">
        <v>2577</v>
      </c>
      <c r="I3531" t="s">
        <v>2076</v>
      </c>
      <c r="J3531" t="s">
        <v>2578</v>
      </c>
      <c r="K3531" t="s">
        <v>2579</v>
      </c>
      <c r="L3531" t="s">
        <v>2058</v>
      </c>
      <c r="M3531" t="s">
        <v>2059</v>
      </c>
      <c r="N3531">
        <v>0</v>
      </c>
      <c r="O3531">
        <v>0</v>
      </c>
      <c r="P3531">
        <v>0</v>
      </c>
      <c r="Q3531">
        <v>24480</v>
      </c>
      <c r="R3531">
        <v>0</v>
      </c>
      <c r="S3531">
        <v>0</v>
      </c>
      <c r="T3531">
        <v>0</v>
      </c>
      <c r="U3531">
        <v>0</v>
      </c>
      <c r="V3531">
        <v>0</v>
      </c>
      <c r="W3531">
        <v>0</v>
      </c>
      <c r="X3531">
        <v>0</v>
      </c>
      <c r="Y3531">
        <v>0</v>
      </c>
      <c r="Z3531">
        <v>0</v>
      </c>
      <c r="AA3531">
        <v>0</v>
      </c>
      <c r="AB3531">
        <v>0</v>
      </c>
      <c r="AC3531">
        <v>0</v>
      </c>
      <c r="AD3531">
        <v>0</v>
      </c>
      <c r="AE3531">
        <v>0</v>
      </c>
      <c r="AF3531">
        <v>0</v>
      </c>
      <c r="AG3531" t="s">
        <v>15774</v>
      </c>
      <c r="AH3531" s="21" t="str">
        <f t="shared" si="110"/>
        <v>YK20</v>
      </c>
      <c r="AI3531" s="21">
        <v>345.36</v>
      </c>
      <c r="AJ3531" s="21">
        <f t="shared" si="111"/>
        <v>100</v>
      </c>
      <c r="AK3531" s="21" t="s">
        <v>2060</v>
      </c>
      <c r="AL3531" t="s">
        <v>2581</v>
      </c>
      <c r="AM3531" s="26" t="s">
        <v>38</v>
      </c>
      <c r="AN3531" t="s">
        <v>2029</v>
      </c>
    </row>
    <row r="3532" spans="1:40" ht="15" hidden="1" thickTop="1" x14ac:dyDescent="0.35">
      <c r="A3532" t="s">
        <v>5116</v>
      </c>
      <c r="B3532" t="s">
        <v>15775</v>
      </c>
      <c r="C3532" t="s">
        <v>6101</v>
      </c>
      <c r="D3532" t="s">
        <v>15773</v>
      </c>
      <c r="E3532" t="s">
        <v>2575</v>
      </c>
      <c r="F3532">
        <v>1</v>
      </c>
      <c r="G3532" t="s">
        <v>2576</v>
      </c>
      <c r="H3532" t="s">
        <v>2577</v>
      </c>
      <c r="I3532" t="s">
        <v>2076</v>
      </c>
      <c r="J3532" t="s">
        <v>2578</v>
      </c>
      <c r="K3532" t="s">
        <v>2579</v>
      </c>
      <c r="L3532" t="s">
        <v>2058</v>
      </c>
      <c r="M3532" t="s">
        <v>2059</v>
      </c>
      <c r="N3532">
        <v>0</v>
      </c>
      <c r="O3532">
        <v>0</v>
      </c>
      <c r="P3532">
        <v>0</v>
      </c>
      <c r="Q3532">
        <v>24480</v>
      </c>
      <c r="R3532">
        <v>0</v>
      </c>
      <c r="S3532">
        <v>0</v>
      </c>
      <c r="T3532">
        <v>0</v>
      </c>
      <c r="U3532">
        <v>0</v>
      </c>
      <c r="V3532">
        <v>0</v>
      </c>
      <c r="W3532">
        <v>0</v>
      </c>
      <c r="X3532">
        <v>0</v>
      </c>
      <c r="Y3532">
        <v>0</v>
      </c>
      <c r="Z3532">
        <v>0</v>
      </c>
      <c r="AA3532">
        <v>0</v>
      </c>
      <c r="AB3532">
        <v>0</v>
      </c>
      <c r="AC3532">
        <v>0</v>
      </c>
      <c r="AD3532">
        <v>0</v>
      </c>
      <c r="AE3532">
        <v>0</v>
      </c>
      <c r="AF3532">
        <v>0</v>
      </c>
      <c r="AG3532" t="s">
        <v>15776</v>
      </c>
      <c r="AH3532" s="21" t="str">
        <f t="shared" si="110"/>
        <v>YK20</v>
      </c>
      <c r="AI3532" s="21">
        <v>345.36</v>
      </c>
      <c r="AJ3532" s="21">
        <f t="shared" si="111"/>
        <v>100</v>
      </c>
      <c r="AK3532" s="21" t="s">
        <v>2060</v>
      </c>
      <c r="AL3532" t="s">
        <v>2581</v>
      </c>
      <c r="AM3532" s="26" t="s">
        <v>38</v>
      </c>
      <c r="AN3532" t="s">
        <v>2029</v>
      </c>
    </row>
    <row r="3533" spans="1:40" ht="15" hidden="1" thickTop="1" x14ac:dyDescent="0.35">
      <c r="A3533" t="s">
        <v>5120</v>
      </c>
      <c r="B3533" t="s">
        <v>15777</v>
      </c>
      <c r="C3533" t="s">
        <v>6101</v>
      </c>
      <c r="D3533" t="s">
        <v>15773</v>
      </c>
      <c r="E3533" t="s">
        <v>2575</v>
      </c>
      <c r="F3533">
        <v>1</v>
      </c>
      <c r="G3533" t="s">
        <v>2576</v>
      </c>
      <c r="H3533" t="s">
        <v>2577</v>
      </c>
      <c r="I3533" t="s">
        <v>2076</v>
      </c>
      <c r="J3533" t="s">
        <v>2578</v>
      </c>
      <c r="K3533" t="s">
        <v>2579</v>
      </c>
      <c r="L3533" t="s">
        <v>2058</v>
      </c>
      <c r="M3533" t="s">
        <v>2059</v>
      </c>
      <c r="N3533">
        <v>2</v>
      </c>
      <c r="O3533">
        <v>100</v>
      </c>
      <c r="P3533">
        <v>0.41</v>
      </c>
      <c r="Q3533">
        <v>24480</v>
      </c>
      <c r="R3533">
        <v>1</v>
      </c>
      <c r="S3533">
        <v>14</v>
      </c>
      <c r="T3533">
        <v>0.06</v>
      </c>
      <c r="U3533">
        <v>1</v>
      </c>
      <c r="V3533">
        <v>86</v>
      </c>
      <c r="W3533">
        <v>0.35</v>
      </c>
      <c r="X3533">
        <v>0</v>
      </c>
      <c r="Y3533">
        <v>0</v>
      </c>
      <c r="Z3533">
        <v>0</v>
      </c>
      <c r="AA3533">
        <v>0</v>
      </c>
      <c r="AB3533">
        <v>0</v>
      </c>
      <c r="AC3533">
        <v>0</v>
      </c>
      <c r="AD3533">
        <v>0</v>
      </c>
      <c r="AE3533">
        <v>0</v>
      </c>
      <c r="AF3533">
        <v>0</v>
      </c>
      <c r="AG3533" t="s">
        <v>15778</v>
      </c>
      <c r="AH3533" s="21" t="str">
        <f t="shared" si="110"/>
        <v>YK20</v>
      </c>
      <c r="AI3533" s="21">
        <v>345.36</v>
      </c>
      <c r="AJ3533" s="21">
        <f t="shared" si="111"/>
        <v>99.591503267973863</v>
      </c>
      <c r="AK3533" s="21" t="s">
        <v>2060</v>
      </c>
      <c r="AL3533" t="s">
        <v>2581</v>
      </c>
      <c r="AM3533" s="26" t="s">
        <v>38</v>
      </c>
      <c r="AN3533" t="s">
        <v>2029</v>
      </c>
    </row>
    <row r="3534" spans="1:40" ht="15" hidden="1" thickTop="1" x14ac:dyDescent="0.35">
      <c r="A3534" t="s">
        <v>5126</v>
      </c>
      <c r="B3534" t="s">
        <v>15779</v>
      </c>
      <c r="C3534" t="s">
        <v>6101</v>
      </c>
      <c r="D3534" t="s">
        <v>15773</v>
      </c>
      <c r="E3534" t="s">
        <v>2575</v>
      </c>
      <c r="F3534">
        <v>1</v>
      </c>
      <c r="G3534" t="s">
        <v>2576</v>
      </c>
      <c r="H3534" t="s">
        <v>2577</v>
      </c>
      <c r="I3534" t="s">
        <v>2076</v>
      </c>
      <c r="J3534" t="s">
        <v>2578</v>
      </c>
      <c r="K3534" t="s">
        <v>2579</v>
      </c>
      <c r="L3534" t="s">
        <v>2058</v>
      </c>
      <c r="M3534" t="s">
        <v>2059</v>
      </c>
      <c r="N3534">
        <v>6</v>
      </c>
      <c r="O3534">
        <v>76</v>
      </c>
      <c r="P3534">
        <v>0.31</v>
      </c>
      <c r="Q3534">
        <v>24480</v>
      </c>
      <c r="R3534">
        <v>4</v>
      </c>
      <c r="S3534">
        <v>46</v>
      </c>
      <c r="T3534">
        <v>0.19</v>
      </c>
      <c r="U3534">
        <v>2</v>
      </c>
      <c r="V3534">
        <v>30</v>
      </c>
      <c r="W3534">
        <v>0.12</v>
      </c>
      <c r="X3534">
        <v>0</v>
      </c>
      <c r="Y3534">
        <v>0</v>
      </c>
      <c r="Z3534">
        <v>0</v>
      </c>
      <c r="AA3534">
        <v>0</v>
      </c>
      <c r="AB3534">
        <v>0</v>
      </c>
      <c r="AC3534">
        <v>0</v>
      </c>
      <c r="AD3534">
        <v>0</v>
      </c>
      <c r="AE3534">
        <v>0</v>
      </c>
      <c r="AF3534">
        <v>0</v>
      </c>
      <c r="AG3534" t="s">
        <v>15780</v>
      </c>
      <c r="AH3534" s="21" t="str">
        <f t="shared" si="110"/>
        <v>YK20</v>
      </c>
      <c r="AI3534" s="21">
        <v>345.36</v>
      </c>
      <c r="AJ3534" s="21">
        <f t="shared" si="111"/>
        <v>99.689542483660134</v>
      </c>
      <c r="AK3534" s="21" t="s">
        <v>2060</v>
      </c>
      <c r="AL3534" t="s">
        <v>2581</v>
      </c>
      <c r="AM3534" s="26" t="s">
        <v>38</v>
      </c>
      <c r="AN3534" t="s">
        <v>2029</v>
      </c>
    </row>
    <row r="3535" spans="1:40" ht="15" hidden="1" thickTop="1" x14ac:dyDescent="0.35">
      <c r="A3535" t="s">
        <v>5130</v>
      </c>
      <c r="B3535" t="s">
        <v>15781</v>
      </c>
      <c r="C3535" t="s">
        <v>5259</v>
      </c>
      <c r="D3535" t="s">
        <v>15782</v>
      </c>
      <c r="E3535" t="s">
        <v>2938</v>
      </c>
      <c r="F3535">
        <v>1</v>
      </c>
      <c r="G3535" t="s">
        <v>2593</v>
      </c>
      <c r="H3535" t="s">
        <v>2056</v>
      </c>
      <c r="I3535" t="s">
        <v>2057</v>
      </c>
      <c r="J3535" t="s">
        <v>3250</v>
      </c>
      <c r="K3535" t="s">
        <v>65</v>
      </c>
      <c r="L3535" t="s">
        <v>2058</v>
      </c>
      <c r="M3535" t="s">
        <v>2059</v>
      </c>
      <c r="N3535">
        <v>2</v>
      </c>
      <c r="O3535">
        <v>47</v>
      </c>
      <c r="P3535">
        <v>0.19</v>
      </c>
      <c r="Q3535">
        <v>24480</v>
      </c>
      <c r="R3535">
        <v>2</v>
      </c>
      <c r="S3535">
        <v>47</v>
      </c>
      <c r="T3535">
        <v>0.19</v>
      </c>
      <c r="U3535">
        <v>0</v>
      </c>
      <c r="V3535">
        <v>0</v>
      </c>
      <c r="W3535">
        <v>0</v>
      </c>
      <c r="X3535">
        <v>0</v>
      </c>
      <c r="Y3535">
        <v>0</v>
      </c>
      <c r="Z3535">
        <v>0</v>
      </c>
      <c r="AA3535">
        <v>0</v>
      </c>
      <c r="AB3535">
        <v>0</v>
      </c>
      <c r="AC3535">
        <v>0</v>
      </c>
      <c r="AD3535">
        <v>0</v>
      </c>
      <c r="AE3535">
        <v>0</v>
      </c>
      <c r="AF3535">
        <v>0</v>
      </c>
      <c r="AG3535" t="s">
        <v>15783</v>
      </c>
      <c r="AH3535" s="21" t="str">
        <f t="shared" si="110"/>
        <v>YT21</v>
      </c>
      <c r="AI3535" s="21">
        <v>345.36</v>
      </c>
      <c r="AJ3535" s="21">
        <f t="shared" si="111"/>
        <v>99.808006535947712</v>
      </c>
      <c r="AK3535" s="21" t="s">
        <v>2060</v>
      </c>
      <c r="AL3535" t="s">
        <v>2527</v>
      </c>
      <c r="AM3535" s="26" t="s">
        <v>38</v>
      </c>
      <c r="AN3535" t="s">
        <v>2031</v>
      </c>
    </row>
    <row r="3536" spans="1:40" ht="15" hidden="1" thickTop="1" x14ac:dyDescent="0.35">
      <c r="A3536" t="s">
        <v>5135</v>
      </c>
      <c r="B3536" t="s">
        <v>15784</v>
      </c>
      <c r="C3536" t="s">
        <v>5259</v>
      </c>
      <c r="D3536" t="s">
        <v>15782</v>
      </c>
      <c r="E3536" t="s">
        <v>2938</v>
      </c>
      <c r="F3536">
        <v>1</v>
      </c>
      <c r="G3536" t="s">
        <v>2593</v>
      </c>
      <c r="H3536" t="s">
        <v>2056</v>
      </c>
      <c r="I3536" t="s">
        <v>2057</v>
      </c>
      <c r="J3536" t="s">
        <v>3250</v>
      </c>
      <c r="K3536" t="s">
        <v>65</v>
      </c>
      <c r="L3536" t="s">
        <v>2058</v>
      </c>
      <c r="M3536" t="s">
        <v>2059</v>
      </c>
      <c r="N3536">
        <v>1</v>
      </c>
      <c r="O3536">
        <v>7</v>
      </c>
      <c r="P3536">
        <v>0.03</v>
      </c>
      <c r="Q3536">
        <v>24480</v>
      </c>
      <c r="R3536">
        <v>1</v>
      </c>
      <c r="S3536">
        <v>7</v>
      </c>
      <c r="T3536">
        <v>0.03</v>
      </c>
      <c r="U3536">
        <v>0</v>
      </c>
      <c r="V3536">
        <v>0</v>
      </c>
      <c r="W3536">
        <v>0</v>
      </c>
      <c r="X3536">
        <v>0</v>
      </c>
      <c r="Y3536">
        <v>0</v>
      </c>
      <c r="Z3536">
        <v>0</v>
      </c>
      <c r="AA3536">
        <v>0</v>
      </c>
      <c r="AB3536">
        <v>0</v>
      </c>
      <c r="AC3536">
        <v>0</v>
      </c>
      <c r="AD3536">
        <v>0</v>
      </c>
      <c r="AE3536">
        <v>0</v>
      </c>
      <c r="AF3536">
        <v>0</v>
      </c>
      <c r="AG3536" t="s">
        <v>15785</v>
      </c>
      <c r="AH3536" s="21" t="str">
        <f t="shared" si="110"/>
        <v>YT21</v>
      </c>
      <c r="AI3536" s="21">
        <v>345.36</v>
      </c>
      <c r="AJ3536" s="21">
        <f t="shared" si="111"/>
        <v>99.971405228758172</v>
      </c>
      <c r="AK3536" s="21" t="s">
        <v>2060</v>
      </c>
      <c r="AL3536" t="s">
        <v>2527</v>
      </c>
      <c r="AM3536" s="26" t="s">
        <v>38</v>
      </c>
      <c r="AN3536" t="s">
        <v>2029</v>
      </c>
    </row>
    <row r="3537" spans="1:40" ht="15" hidden="1" thickTop="1" x14ac:dyDescent="0.35">
      <c r="A3537" t="s">
        <v>5139</v>
      </c>
      <c r="B3537" t="s">
        <v>15786</v>
      </c>
      <c r="C3537" t="s">
        <v>5259</v>
      </c>
      <c r="D3537" t="s">
        <v>15782</v>
      </c>
      <c r="E3537" t="s">
        <v>2938</v>
      </c>
      <c r="F3537">
        <v>1</v>
      </c>
      <c r="G3537" t="s">
        <v>2593</v>
      </c>
      <c r="H3537" t="s">
        <v>2056</v>
      </c>
      <c r="I3537" t="s">
        <v>2057</v>
      </c>
      <c r="J3537" t="s">
        <v>3250</v>
      </c>
      <c r="K3537" t="s">
        <v>65</v>
      </c>
      <c r="L3537" t="s">
        <v>2058</v>
      </c>
      <c r="M3537" t="s">
        <v>2059</v>
      </c>
      <c r="N3537">
        <v>2</v>
      </c>
      <c r="O3537">
        <v>102</v>
      </c>
      <c r="P3537">
        <v>0.42</v>
      </c>
      <c r="Q3537">
        <v>24480</v>
      </c>
      <c r="R3537">
        <v>1</v>
      </c>
      <c r="S3537">
        <v>47</v>
      </c>
      <c r="T3537">
        <v>0.19</v>
      </c>
      <c r="U3537">
        <v>1</v>
      </c>
      <c r="V3537">
        <v>55</v>
      </c>
      <c r="W3537">
        <v>0.22</v>
      </c>
      <c r="X3537">
        <v>0</v>
      </c>
      <c r="Y3537">
        <v>0</v>
      </c>
      <c r="Z3537">
        <v>0</v>
      </c>
      <c r="AA3537">
        <v>0</v>
      </c>
      <c r="AB3537">
        <v>0</v>
      </c>
      <c r="AC3537">
        <v>0</v>
      </c>
      <c r="AD3537">
        <v>0</v>
      </c>
      <c r="AE3537">
        <v>0</v>
      </c>
      <c r="AF3537">
        <v>0</v>
      </c>
      <c r="AG3537" t="s">
        <v>15787</v>
      </c>
      <c r="AH3537" s="21" t="str">
        <f t="shared" si="110"/>
        <v>YT21</v>
      </c>
      <c r="AI3537" s="21">
        <v>345.36</v>
      </c>
      <c r="AJ3537" s="21">
        <f t="shared" si="111"/>
        <v>99.583333333333329</v>
      </c>
      <c r="AK3537" s="21" t="s">
        <v>2060</v>
      </c>
      <c r="AL3537" t="s">
        <v>2527</v>
      </c>
      <c r="AM3537" s="26" t="s">
        <v>38</v>
      </c>
      <c r="AN3537" t="s">
        <v>2031</v>
      </c>
    </row>
    <row r="3538" spans="1:40" ht="15" hidden="1" thickTop="1" x14ac:dyDescent="0.35">
      <c r="A3538" t="s">
        <v>5143</v>
      </c>
      <c r="B3538" t="s">
        <v>15788</v>
      </c>
      <c r="C3538" t="s">
        <v>5259</v>
      </c>
      <c r="D3538" t="s">
        <v>15782</v>
      </c>
      <c r="E3538" t="s">
        <v>2938</v>
      </c>
      <c r="F3538">
        <v>1</v>
      </c>
      <c r="G3538" t="s">
        <v>2593</v>
      </c>
      <c r="H3538" t="s">
        <v>2056</v>
      </c>
      <c r="I3538" t="s">
        <v>2057</v>
      </c>
      <c r="J3538" t="s">
        <v>3250</v>
      </c>
      <c r="K3538" t="s">
        <v>65</v>
      </c>
      <c r="L3538" t="s">
        <v>2058</v>
      </c>
      <c r="M3538" t="s">
        <v>2059</v>
      </c>
      <c r="N3538">
        <v>4</v>
      </c>
      <c r="O3538">
        <v>136</v>
      </c>
      <c r="P3538">
        <v>0.56000000000000005</v>
      </c>
      <c r="Q3538">
        <v>24480</v>
      </c>
      <c r="R3538">
        <v>3</v>
      </c>
      <c r="S3538">
        <v>117</v>
      </c>
      <c r="T3538">
        <v>0.48</v>
      </c>
      <c r="U3538">
        <v>1</v>
      </c>
      <c r="V3538">
        <v>19</v>
      </c>
      <c r="W3538">
        <v>0.08</v>
      </c>
      <c r="X3538">
        <v>0</v>
      </c>
      <c r="Y3538">
        <v>0</v>
      </c>
      <c r="Z3538">
        <v>0</v>
      </c>
      <c r="AA3538">
        <v>0</v>
      </c>
      <c r="AB3538">
        <v>0</v>
      </c>
      <c r="AC3538">
        <v>0</v>
      </c>
      <c r="AD3538">
        <v>0</v>
      </c>
      <c r="AE3538">
        <v>0</v>
      </c>
      <c r="AF3538">
        <v>0</v>
      </c>
      <c r="AG3538" t="s">
        <v>15789</v>
      </c>
      <c r="AH3538" s="21" t="str">
        <f t="shared" si="110"/>
        <v>YT21</v>
      </c>
      <c r="AI3538" s="21">
        <v>345.36</v>
      </c>
      <c r="AJ3538" s="21">
        <f t="shared" si="111"/>
        <v>99.444444444444443</v>
      </c>
      <c r="AK3538" s="21" t="s">
        <v>2060</v>
      </c>
      <c r="AL3538" t="s">
        <v>2527</v>
      </c>
      <c r="AM3538" s="26" t="s">
        <v>38</v>
      </c>
      <c r="AN3538" t="s">
        <v>2030</v>
      </c>
    </row>
    <row r="3539" spans="1:40" ht="15" hidden="1" thickTop="1" x14ac:dyDescent="0.35">
      <c r="A3539" t="s">
        <v>5147</v>
      </c>
      <c r="B3539" t="s">
        <v>15790</v>
      </c>
      <c r="C3539" t="s">
        <v>4257</v>
      </c>
      <c r="D3539" t="s">
        <v>15791</v>
      </c>
      <c r="E3539" t="s">
        <v>2938</v>
      </c>
      <c r="F3539">
        <v>1</v>
      </c>
      <c r="G3539" t="s">
        <v>2593</v>
      </c>
      <c r="H3539" t="s">
        <v>2056</v>
      </c>
      <c r="I3539" t="s">
        <v>2057</v>
      </c>
      <c r="J3539" t="s">
        <v>3250</v>
      </c>
      <c r="K3539" t="s">
        <v>65</v>
      </c>
      <c r="L3539" t="s">
        <v>2058</v>
      </c>
      <c r="M3539" t="s">
        <v>2059</v>
      </c>
      <c r="N3539">
        <v>8</v>
      </c>
      <c r="O3539">
        <v>269</v>
      </c>
      <c r="P3539">
        <v>1.1000000000000001</v>
      </c>
      <c r="Q3539">
        <v>24480</v>
      </c>
      <c r="R3539">
        <v>7</v>
      </c>
      <c r="S3539">
        <v>248</v>
      </c>
      <c r="T3539">
        <v>1.01</v>
      </c>
      <c r="U3539">
        <v>1</v>
      </c>
      <c r="V3539">
        <v>21</v>
      </c>
      <c r="W3539">
        <v>0.09</v>
      </c>
      <c r="X3539">
        <v>0</v>
      </c>
      <c r="Y3539">
        <v>0</v>
      </c>
      <c r="Z3539">
        <v>0</v>
      </c>
      <c r="AA3539">
        <v>0</v>
      </c>
      <c r="AB3539">
        <v>0</v>
      </c>
      <c r="AC3539">
        <v>0</v>
      </c>
      <c r="AD3539">
        <v>0</v>
      </c>
      <c r="AE3539">
        <v>0</v>
      </c>
      <c r="AF3539">
        <v>0</v>
      </c>
      <c r="AG3539" t="s">
        <v>15792</v>
      </c>
      <c r="AH3539" s="21" t="str">
        <f t="shared" si="110"/>
        <v>YT21</v>
      </c>
      <c r="AI3539" s="21">
        <v>345.36</v>
      </c>
      <c r="AJ3539" s="21">
        <f t="shared" si="111"/>
        <v>98.901143790849673</v>
      </c>
      <c r="AK3539" s="21" t="s">
        <v>2063</v>
      </c>
      <c r="AL3539" t="s">
        <v>2527</v>
      </c>
      <c r="AM3539" s="26" t="s">
        <v>38</v>
      </c>
      <c r="AN3539" t="s">
        <v>2033</v>
      </c>
    </row>
    <row r="3540" spans="1:40" ht="15" hidden="1" thickTop="1" x14ac:dyDescent="0.35">
      <c r="A3540" t="s">
        <v>5151</v>
      </c>
      <c r="B3540" t="s">
        <v>15793</v>
      </c>
      <c r="C3540" t="s">
        <v>4690</v>
      </c>
      <c r="D3540" t="s">
        <v>15794</v>
      </c>
      <c r="E3540" t="s">
        <v>3572</v>
      </c>
      <c r="F3540">
        <v>1</v>
      </c>
      <c r="G3540" t="s">
        <v>2546</v>
      </c>
      <c r="H3540" t="s">
        <v>2510</v>
      </c>
      <c r="I3540" t="s">
        <v>2057</v>
      </c>
      <c r="J3540" t="s">
        <v>4692</v>
      </c>
      <c r="K3540" t="s">
        <v>3007</v>
      </c>
      <c r="L3540" t="s">
        <v>2058</v>
      </c>
      <c r="M3540" t="s">
        <v>2059</v>
      </c>
      <c r="N3540">
        <v>3</v>
      </c>
      <c r="O3540">
        <v>110</v>
      </c>
      <c r="P3540">
        <v>0.45</v>
      </c>
      <c r="Q3540">
        <v>24480</v>
      </c>
      <c r="R3540">
        <v>3</v>
      </c>
      <c r="S3540">
        <v>110</v>
      </c>
      <c r="T3540">
        <v>0.45</v>
      </c>
      <c r="U3540">
        <v>0</v>
      </c>
      <c r="V3540">
        <v>0</v>
      </c>
      <c r="W3540">
        <v>0</v>
      </c>
      <c r="X3540">
        <v>0</v>
      </c>
      <c r="Y3540">
        <v>0</v>
      </c>
      <c r="Z3540">
        <v>0</v>
      </c>
      <c r="AA3540">
        <v>0</v>
      </c>
      <c r="AB3540">
        <v>0</v>
      </c>
      <c r="AC3540">
        <v>0</v>
      </c>
      <c r="AD3540">
        <v>0</v>
      </c>
      <c r="AE3540">
        <v>0</v>
      </c>
      <c r="AF3540">
        <v>0</v>
      </c>
      <c r="AG3540" t="s">
        <v>15795</v>
      </c>
      <c r="AH3540" s="21" t="str">
        <f t="shared" si="110"/>
        <v>YT21</v>
      </c>
      <c r="AI3540" s="21">
        <v>345.36</v>
      </c>
      <c r="AJ3540" s="21">
        <f t="shared" si="111"/>
        <v>99.550653594771248</v>
      </c>
      <c r="AK3540" s="21" t="s">
        <v>2060</v>
      </c>
      <c r="AL3540" t="s">
        <v>2551</v>
      </c>
      <c r="AM3540" s="26" t="s">
        <v>38</v>
      </c>
      <c r="AN3540" t="s">
        <v>2030</v>
      </c>
    </row>
    <row r="3541" spans="1:40" ht="15" hidden="1" thickTop="1" x14ac:dyDescent="0.35">
      <c r="A3541" t="s">
        <v>5155</v>
      </c>
      <c r="B3541" t="s">
        <v>2175</v>
      </c>
      <c r="C3541" t="s">
        <v>94</v>
      </c>
      <c r="D3541" t="s">
        <v>2176</v>
      </c>
      <c r="E3541" t="s">
        <v>443</v>
      </c>
      <c r="F3541">
        <v>1</v>
      </c>
      <c r="G3541" t="s">
        <v>2055</v>
      </c>
      <c r="H3541" t="s">
        <v>2056</v>
      </c>
      <c r="I3541" t="s">
        <v>2057</v>
      </c>
      <c r="J3541" t="s">
        <v>96</v>
      </c>
      <c r="K3541" t="s">
        <v>68</v>
      </c>
      <c r="L3541" t="s">
        <v>2058</v>
      </c>
      <c r="M3541" t="s">
        <v>2059</v>
      </c>
      <c r="N3541">
        <v>1</v>
      </c>
      <c r="O3541">
        <v>70</v>
      </c>
      <c r="P3541">
        <v>0.28999999999999998</v>
      </c>
      <c r="Q3541">
        <v>24480</v>
      </c>
      <c r="R3541">
        <v>1</v>
      </c>
      <c r="S3541">
        <v>70</v>
      </c>
      <c r="T3541">
        <v>0.28999999999999998</v>
      </c>
      <c r="U3541">
        <v>0</v>
      </c>
      <c r="V3541">
        <v>0</v>
      </c>
      <c r="W3541">
        <v>0</v>
      </c>
      <c r="X3541">
        <v>0</v>
      </c>
      <c r="Y3541">
        <v>0</v>
      </c>
      <c r="Z3541">
        <v>0</v>
      </c>
      <c r="AA3541">
        <v>0</v>
      </c>
      <c r="AB3541">
        <v>0</v>
      </c>
      <c r="AC3541">
        <v>0</v>
      </c>
      <c r="AD3541">
        <v>0</v>
      </c>
      <c r="AE3541">
        <v>0</v>
      </c>
      <c r="AF3541">
        <v>0</v>
      </c>
      <c r="AG3541" t="s">
        <v>444</v>
      </c>
      <c r="AH3541" s="21" t="str">
        <f t="shared" si="110"/>
        <v>YT21</v>
      </c>
      <c r="AI3541" s="21">
        <v>345.36</v>
      </c>
      <c r="AJ3541" s="21">
        <f t="shared" si="111"/>
        <v>99.714052287581694</v>
      </c>
      <c r="AK3541" s="21" t="s">
        <v>2060</v>
      </c>
      <c r="AL3541" t="s">
        <v>75</v>
      </c>
      <c r="AM3541" s="26" t="s">
        <v>38</v>
      </c>
      <c r="AN3541" t="s">
        <v>2029</v>
      </c>
    </row>
    <row r="3542" spans="1:40" ht="15" hidden="1" thickTop="1" x14ac:dyDescent="0.35">
      <c r="A3542" t="s">
        <v>5159</v>
      </c>
      <c r="B3542" t="s">
        <v>15796</v>
      </c>
      <c r="C3542" t="s">
        <v>15797</v>
      </c>
      <c r="D3542" t="s">
        <v>15798</v>
      </c>
      <c r="E3542" t="s">
        <v>559</v>
      </c>
      <c r="F3542">
        <v>1</v>
      </c>
      <c r="G3542" t="s">
        <v>2055</v>
      </c>
      <c r="H3542" t="s">
        <v>2056</v>
      </c>
      <c r="I3542" t="s">
        <v>2057</v>
      </c>
      <c r="J3542" t="s">
        <v>15799</v>
      </c>
      <c r="K3542" t="s">
        <v>63</v>
      </c>
      <c r="L3542" t="s">
        <v>2058</v>
      </c>
      <c r="M3542" t="s">
        <v>2059</v>
      </c>
      <c r="N3542">
        <v>0</v>
      </c>
      <c r="O3542">
        <v>0</v>
      </c>
      <c r="P3542">
        <v>0</v>
      </c>
      <c r="Q3542">
        <v>24480</v>
      </c>
      <c r="R3542">
        <v>0</v>
      </c>
      <c r="S3542">
        <v>0</v>
      </c>
      <c r="T3542">
        <v>0</v>
      </c>
      <c r="U3542">
        <v>0</v>
      </c>
      <c r="V3542">
        <v>0</v>
      </c>
      <c r="W3542">
        <v>0</v>
      </c>
      <c r="X3542">
        <v>0</v>
      </c>
      <c r="Y3542">
        <v>0</v>
      </c>
      <c r="Z3542">
        <v>0</v>
      </c>
      <c r="AA3542">
        <v>0</v>
      </c>
      <c r="AB3542">
        <v>0</v>
      </c>
      <c r="AC3542">
        <v>0</v>
      </c>
      <c r="AD3542">
        <v>0</v>
      </c>
      <c r="AE3542">
        <v>0</v>
      </c>
      <c r="AF3542">
        <v>0</v>
      </c>
      <c r="AG3542" t="s">
        <v>15800</v>
      </c>
      <c r="AH3542" s="21" t="str">
        <f t="shared" si="110"/>
        <v>YT21</v>
      </c>
      <c r="AI3542" s="21">
        <v>345.36</v>
      </c>
      <c r="AJ3542" s="21">
        <f t="shared" si="111"/>
        <v>100</v>
      </c>
      <c r="AK3542" s="21" t="s">
        <v>2060</v>
      </c>
      <c r="AL3542" t="s">
        <v>2570</v>
      </c>
      <c r="AM3542" s="26" t="s">
        <v>38</v>
      </c>
      <c r="AN3542" t="s">
        <v>2029</v>
      </c>
    </row>
    <row r="3543" spans="1:40" ht="15" hidden="1" thickTop="1" x14ac:dyDescent="0.35">
      <c r="A3543" t="s">
        <v>5163</v>
      </c>
      <c r="B3543" t="s">
        <v>2178</v>
      </c>
      <c r="C3543" t="s">
        <v>1517</v>
      </c>
      <c r="D3543" t="s">
        <v>2179</v>
      </c>
      <c r="E3543" t="s">
        <v>95</v>
      </c>
      <c r="F3543">
        <v>1</v>
      </c>
      <c r="G3543" t="s">
        <v>2055</v>
      </c>
      <c r="H3543" t="s">
        <v>2056</v>
      </c>
      <c r="I3543" t="s">
        <v>2057</v>
      </c>
      <c r="J3543" t="s">
        <v>1518</v>
      </c>
      <c r="K3543" t="s">
        <v>68</v>
      </c>
      <c r="L3543" t="s">
        <v>2058</v>
      </c>
      <c r="M3543" t="s">
        <v>2059</v>
      </c>
      <c r="N3543">
        <v>2</v>
      </c>
      <c r="O3543">
        <v>58</v>
      </c>
      <c r="P3543">
        <v>0.24</v>
      </c>
      <c r="Q3543">
        <v>24480</v>
      </c>
      <c r="R3543">
        <v>1</v>
      </c>
      <c r="S3543">
        <v>41</v>
      </c>
      <c r="T3543">
        <v>0.17</v>
      </c>
      <c r="U3543">
        <v>0</v>
      </c>
      <c r="V3543">
        <v>0</v>
      </c>
      <c r="W3543">
        <v>0</v>
      </c>
      <c r="X3543">
        <v>0</v>
      </c>
      <c r="Y3543">
        <v>0</v>
      </c>
      <c r="Z3543">
        <v>0</v>
      </c>
      <c r="AA3543">
        <v>1</v>
      </c>
      <c r="AB3543">
        <v>17</v>
      </c>
      <c r="AC3543">
        <v>7.0000000000000007E-2</v>
      </c>
      <c r="AD3543">
        <v>0</v>
      </c>
      <c r="AE3543">
        <v>0</v>
      </c>
      <c r="AF3543">
        <v>0</v>
      </c>
      <c r="AG3543" t="s">
        <v>445</v>
      </c>
      <c r="AH3543" s="21" t="str">
        <f t="shared" si="110"/>
        <v>YT21</v>
      </c>
      <c r="AI3543" s="21">
        <v>345.36</v>
      </c>
      <c r="AJ3543" s="21">
        <f t="shared" si="111"/>
        <v>99.763071895424844</v>
      </c>
      <c r="AK3543" s="21" t="s">
        <v>2060</v>
      </c>
      <c r="AL3543" t="s">
        <v>75</v>
      </c>
      <c r="AM3543" s="26" t="s">
        <v>38</v>
      </c>
      <c r="AN3543" t="s">
        <v>2030</v>
      </c>
    </row>
    <row r="3544" spans="1:40" ht="15" hidden="1" thickTop="1" x14ac:dyDescent="0.35">
      <c r="A3544" t="s">
        <v>5167</v>
      </c>
      <c r="B3544" t="s">
        <v>2181</v>
      </c>
      <c r="C3544" t="s">
        <v>1517</v>
      </c>
      <c r="D3544" t="s">
        <v>2179</v>
      </c>
      <c r="E3544" t="s">
        <v>95</v>
      </c>
      <c r="F3544">
        <v>1</v>
      </c>
      <c r="G3544" t="s">
        <v>2055</v>
      </c>
      <c r="H3544" t="s">
        <v>2056</v>
      </c>
      <c r="I3544" t="s">
        <v>2057</v>
      </c>
      <c r="J3544" t="s">
        <v>1518</v>
      </c>
      <c r="K3544" t="s">
        <v>68</v>
      </c>
      <c r="L3544" t="s">
        <v>2058</v>
      </c>
      <c r="M3544" t="s">
        <v>2059</v>
      </c>
      <c r="N3544">
        <v>7</v>
      </c>
      <c r="O3544">
        <v>474</v>
      </c>
      <c r="P3544">
        <v>1.94</v>
      </c>
      <c r="Q3544">
        <v>24480</v>
      </c>
      <c r="R3544">
        <v>5</v>
      </c>
      <c r="S3544">
        <v>309</v>
      </c>
      <c r="T3544">
        <v>1.26</v>
      </c>
      <c r="U3544">
        <v>2</v>
      </c>
      <c r="V3544">
        <v>165</v>
      </c>
      <c r="W3544">
        <v>0.67</v>
      </c>
      <c r="X3544">
        <v>0</v>
      </c>
      <c r="Y3544">
        <v>0</v>
      </c>
      <c r="Z3544">
        <v>0</v>
      </c>
      <c r="AA3544">
        <v>0</v>
      </c>
      <c r="AB3544">
        <v>0</v>
      </c>
      <c r="AC3544">
        <v>0</v>
      </c>
      <c r="AD3544">
        <v>0</v>
      </c>
      <c r="AE3544">
        <v>0</v>
      </c>
      <c r="AF3544">
        <v>0</v>
      </c>
      <c r="AG3544" t="s">
        <v>446</v>
      </c>
      <c r="AH3544" s="21" t="str">
        <f t="shared" si="110"/>
        <v>YT21</v>
      </c>
      <c r="AI3544" s="21">
        <v>345.36</v>
      </c>
      <c r="AJ3544" s="21">
        <f t="shared" si="111"/>
        <v>98.063725490196077</v>
      </c>
      <c r="AK3544" s="21" t="s">
        <v>2063</v>
      </c>
      <c r="AL3544" t="s">
        <v>75</v>
      </c>
      <c r="AM3544" s="26" t="s">
        <v>38</v>
      </c>
      <c r="AN3544" t="s">
        <v>2030</v>
      </c>
    </row>
    <row r="3545" spans="1:40" ht="15" hidden="1" thickTop="1" x14ac:dyDescent="0.35">
      <c r="A3545" t="s">
        <v>5171</v>
      </c>
      <c r="B3545" t="s">
        <v>15801</v>
      </c>
      <c r="C3545" t="s">
        <v>3248</v>
      </c>
      <c r="D3545" t="s">
        <v>3250</v>
      </c>
      <c r="E3545" t="s">
        <v>2938</v>
      </c>
      <c r="F3545">
        <v>1</v>
      </c>
      <c r="G3545" t="s">
        <v>2593</v>
      </c>
      <c r="H3545" t="s">
        <v>2056</v>
      </c>
      <c r="I3545" t="s">
        <v>2057</v>
      </c>
      <c r="J3545" t="s">
        <v>3250</v>
      </c>
      <c r="K3545" t="s">
        <v>65</v>
      </c>
      <c r="L3545" t="s">
        <v>2058</v>
      </c>
      <c r="M3545" t="s">
        <v>2059</v>
      </c>
      <c r="N3545">
        <v>3</v>
      </c>
      <c r="O3545">
        <v>56</v>
      </c>
      <c r="P3545">
        <v>0.23</v>
      </c>
      <c r="Q3545">
        <v>24480</v>
      </c>
      <c r="R3545">
        <v>2</v>
      </c>
      <c r="S3545">
        <v>35</v>
      </c>
      <c r="T3545">
        <v>0.14000000000000001</v>
      </c>
      <c r="U3545">
        <v>1</v>
      </c>
      <c r="V3545">
        <v>21</v>
      </c>
      <c r="W3545">
        <v>0.09</v>
      </c>
      <c r="X3545">
        <v>0</v>
      </c>
      <c r="Y3545">
        <v>0</v>
      </c>
      <c r="Z3545">
        <v>0</v>
      </c>
      <c r="AA3545">
        <v>0</v>
      </c>
      <c r="AB3545">
        <v>0</v>
      </c>
      <c r="AC3545">
        <v>0</v>
      </c>
      <c r="AD3545">
        <v>0</v>
      </c>
      <c r="AE3545">
        <v>0</v>
      </c>
      <c r="AF3545">
        <v>0</v>
      </c>
      <c r="AG3545" t="s">
        <v>15802</v>
      </c>
      <c r="AH3545" s="21" t="str">
        <f t="shared" si="110"/>
        <v>YT21</v>
      </c>
      <c r="AI3545" s="21">
        <v>345.36</v>
      </c>
      <c r="AJ3545" s="21">
        <f t="shared" si="111"/>
        <v>99.771241830065364</v>
      </c>
      <c r="AK3545" s="21" t="s">
        <v>2060</v>
      </c>
      <c r="AL3545" t="s">
        <v>2527</v>
      </c>
      <c r="AM3545" s="26" t="s">
        <v>38</v>
      </c>
      <c r="AN3545" t="s">
        <v>2031</v>
      </c>
    </row>
    <row r="3546" spans="1:40" ht="15" hidden="1" thickTop="1" x14ac:dyDescent="0.35">
      <c r="A3546" t="s">
        <v>5175</v>
      </c>
      <c r="B3546" t="s">
        <v>2183</v>
      </c>
      <c r="C3546" t="s">
        <v>100</v>
      </c>
      <c r="D3546" t="s">
        <v>2184</v>
      </c>
      <c r="E3546" t="s">
        <v>560</v>
      </c>
      <c r="F3546">
        <v>1</v>
      </c>
      <c r="G3546" t="s">
        <v>2055</v>
      </c>
      <c r="H3546" t="s">
        <v>2056</v>
      </c>
      <c r="I3546" t="s">
        <v>2057</v>
      </c>
      <c r="J3546" t="s">
        <v>67</v>
      </c>
      <c r="K3546" t="s">
        <v>68</v>
      </c>
      <c r="L3546" t="s">
        <v>2058</v>
      </c>
      <c r="M3546" t="s">
        <v>2059</v>
      </c>
      <c r="N3546">
        <v>2</v>
      </c>
      <c r="O3546">
        <v>75</v>
      </c>
      <c r="P3546">
        <v>0.31</v>
      </c>
      <c r="Q3546">
        <v>24480</v>
      </c>
      <c r="R3546">
        <v>2</v>
      </c>
      <c r="S3546">
        <v>75</v>
      </c>
      <c r="T3546">
        <v>0.31</v>
      </c>
      <c r="U3546">
        <v>0</v>
      </c>
      <c r="V3546">
        <v>0</v>
      </c>
      <c r="W3546">
        <v>0</v>
      </c>
      <c r="X3546">
        <v>0</v>
      </c>
      <c r="Y3546">
        <v>0</v>
      </c>
      <c r="Z3546">
        <v>0</v>
      </c>
      <c r="AA3546">
        <v>0</v>
      </c>
      <c r="AB3546">
        <v>0</v>
      </c>
      <c r="AC3546">
        <v>0</v>
      </c>
      <c r="AD3546">
        <v>0</v>
      </c>
      <c r="AE3546">
        <v>0</v>
      </c>
      <c r="AF3546">
        <v>0</v>
      </c>
      <c r="AG3546" t="s">
        <v>447</v>
      </c>
      <c r="AH3546" s="21" t="str">
        <f t="shared" si="110"/>
        <v>YT21</v>
      </c>
      <c r="AI3546" s="21">
        <v>345.36</v>
      </c>
      <c r="AJ3546" s="21">
        <f t="shared" si="111"/>
        <v>99.693627450980387</v>
      </c>
      <c r="AK3546" s="21" t="s">
        <v>2060</v>
      </c>
      <c r="AL3546" t="s">
        <v>70</v>
      </c>
      <c r="AM3546" s="26" t="s">
        <v>38</v>
      </c>
      <c r="AN3546" t="s">
        <v>2031</v>
      </c>
    </row>
    <row r="3547" spans="1:40" ht="15" hidden="1" thickTop="1" x14ac:dyDescent="0.35">
      <c r="A3547" t="s">
        <v>5181</v>
      </c>
      <c r="B3547" t="s">
        <v>15803</v>
      </c>
      <c r="C3547" t="s">
        <v>3192</v>
      </c>
      <c r="D3547" t="s">
        <v>15804</v>
      </c>
      <c r="E3547" t="s">
        <v>2608</v>
      </c>
      <c r="F3547">
        <v>1</v>
      </c>
      <c r="G3547" t="s">
        <v>2609</v>
      </c>
      <c r="H3547" t="s">
        <v>2577</v>
      </c>
      <c r="I3547" t="s">
        <v>2057</v>
      </c>
      <c r="J3547" t="s">
        <v>2764</v>
      </c>
      <c r="K3547" t="s">
        <v>2765</v>
      </c>
      <c r="L3547" t="s">
        <v>2058</v>
      </c>
      <c r="M3547" t="s">
        <v>2207</v>
      </c>
      <c r="N3547">
        <v>0</v>
      </c>
      <c r="O3547">
        <v>0</v>
      </c>
      <c r="P3547">
        <v>0</v>
      </c>
      <c r="Q3547">
        <v>13260</v>
      </c>
      <c r="R3547">
        <v>0</v>
      </c>
      <c r="S3547">
        <v>0</v>
      </c>
      <c r="T3547">
        <v>0</v>
      </c>
      <c r="U3547">
        <v>0</v>
      </c>
      <c r="V3547">
        <v>0</v>
      </c>
      <c r="W3547">
        <v>0</v>
      </c>
      <c r="X3547">
        <v>0</v>
      </c>
      <c r="Y3547">
        <v>0</v>
      </c>
      <c r="Z3547">
        <v>0</v>
      </c>
      <c r="AA3547">
        <v>0</v>
      </c>
      <c r="AB3547">
        <v>0</v>
      </c>
      <c r="AC3547">
        <v>0</v>
      </c>
      <c r="AD3547">
        <v>0</v>
      </c>
      <c r="AE3547">
        <v>0</v>
      </c>
      <c r="AF3547">
        <v>0</v>
      </c>
      <c r="AG3547" t="s">
        <v>15805</v>
      </c>
      <c r="AH3547" s="21" t="str">
        <f t="shared" si="110"/>
        <v>YT21</v>
      </c>
      <c r="AI3547" s="21">
        <v>187.20000000000002</v>
      </c>
      <c r="AJ3547" s="21">
        <f t="shared" si="111"/>
        <v>100</v>
      </c>
      <c r="AK3547" s="21" t="s">
        <v>2060</v>
      </c>
      <c r="AL3547" t="s">
        <v>2613</v>
      </c>
      <c r="AM3547" s="26" t="s">
        <v>38</v>
      </c>
      <c r="AN3547" t="s">
        <v>2029</v>
      </c>
    </row>
    <row r="3548" spans="1:40" ht="15" hidden="1" thickTop="1" x14ac:dyDescent="0.35">
      <c r="A3548" t="s">
        <v>5185</v>
      </c>
      <c r="B3548" t="s">
        <v>15806</v>
      </c>
      <c r="C3548" t="s">
        <v>12605</v>
      </c>
      <c r="D3548" t="s">
        <v>15807</v>
      </c>
      <c r="E3548" t="s">
        <v>12607</v>
      </c>
      <c r="F3548">
        <v>1</v>
      </c>
      <c r="G3548" t="s">
        <v>2619</v>
      </c>
      <c r="H3548" t="s">
        <v>2620</v>
      </c>
      <c r="I3548" t="s">
        <v>2057</v>
      </c>
      <c r="J3548" t="s">
        <v>12608</v>
      </c>
      <c r="K3548" t="s">
        <v>2655</v>
      </c>
      <c r="L3548" t="s">
        <v>2058</v>
      </c>
      <c r="M3548" t="s">
        <v>2059</v>
      </c>
      <c r="N3548">
        <v>2</v>
      </c>
      <c r="O3548">
        <v>1223</v>
      </c>
      <c r="P3548">
        <v>5</v>
      </c>
      <c r="Q3548">
        <v>24480</v>
      </c>
      <c r="R3548">
        <v>1</v>
      </c>
      <c r="S3548">
        <v>367</v>
      </c>
      <c r="T3548">
        <v>1.5</v>
      </c>
      <c r="U3548">
        <v>0</v>
      </c>
      <c r="V3548">
        <v>0</v>
      </c>
      <c r="W3548">
        <v>0</v>
      </c>
      <c r="X3548">
        <v>0</v>
      </c>
      <c r="Y3548">
        <v>0</v>
      </c>
      <c r="Z3548">
        <v>0</v>
      </c>
      <c r="AA3548">
        <v>1</v>
      </c>
      <c r="AB3548">
        <v>856</v>
      </c>
      <c r="AC3548">
        <v>3.5</v>
      </c>
      <c r="AD3548">
        <v>0</v>
      </c>
      <c r="AE3548">
        <v>0</v>
      </c>
      <c r="AF3548">
        <v>0</v>
      </c>
      <c r="AG3548" t="s">
        <v>15808</v>
      </c>
      <c r="AH3548" s="21" t="str">
        <f t="shared" si="110"/>
        <v>YT21</v>
      </c>
      <c r="AI3548" s="21">
        <v>345.36</v>
      </c>
      <c r="AJ3548" s="21">
        <f t="shared" si="111"/>
        <v>95.004084967320267</v>
      </c>
      <c r="AK3548" s="21" t="s">
        <v>2063</v>
      </c>
      <c r="AL3548" t="s">
        <v>2984</v>
      </c>
      <c r="AM3548" s="26" t="s">
        <v>38</v>
      </c>
      <c r="AN3548" t="s">
        <v>2032</v>
      </c>
    </row>
    <row r="3549" spans="1:40" ht="15" hidden="1" thickTop="1" x14ac:dyDescent="0.35">
      <c r="A3549" t="s">
        <v>2174</v>
      </c>
      <c r="B3549" t="s">
        <v>15809</v>
      </c>
      <c r="C3549" t="s">
        <v>3570</v>
      </c>
      <c r="D3549" t="s">
        <v>15810</v>
      </c>
      <c r="E3549" t="s">
        <v>3572</v>
      </c>
      <c r="F3549">
        <v>2</v>
      </c>
      <c r="G3549" t="s">
        <v>2546</v>
      </c>
      <c r="H3549" t="s">
        <v>2510</v>
      </c>
      <c r="I3549" t="s">
        <v>2057</v>
      </c>
      <c r="J3549" t="s">
        <v>3573</v>
      </c>
      <c r="K3549" t="s">
        <v>3007</v>
      </c>
      <c r="L3549" t="s">
        <v>2058</v>
      </c>
      <c r="M3549" t="s">
        <v>2059</v>
      </c>
      <c r="N3549">
        <v>1</v>
      </c>
      <c r="O3549">
        <v>26</v>
      </c>
      <c r="P3549">
        <v>0.11</v>
      </c>
      <c r="Q3549">
        <v>24480</v>
      </c>
      <c r="R3549">
        <v>1</v>
      </c>
      <c r="S3549">
        <v>26</v>
      </c>
      <c r="T3549">
        <v>0.11</v>
      </c>
      <c r="U3549">
        <v>0</v>
      </c>
      <c r="V3549">
        <v>0</v>
      </c>
      <c r="W3549">
        <v>0</v>
      </c>
      <c r="X3549">
        <v>0</v>
      </c>
      <c r="Y3549">
        <v>0</v>
      </c>
      <c r="Z3549">
        <v>0</v>
      </c>
      <c r="AA3549">
        <v>0</v>
      </c>
      <c r="AB3549">
        <v>0</v>
      </c>
      <c r="AC3549">
        <v>0</v>
      </c>
      <c r="AD3549">
        <v>0</v>
      </c>
      <c r="AE3549">
        <v>0</v>
      </c>
      <c r="AF3549">
        <v>0</v>
      </c>
      <c r="AG3549" t="s">
        <v>15811</v>
      </c>
      <c r="AH3549" s="21" t="str">
        <f t="shared" si="110"/>
        <v>YT21</v>
      </c>
      <c r="AI3549" s="21">
        <v>345.36</v>
      </c>
      <c r="AJ3549" s="21">
        <f t="shared" si="111"/>
        <v>99.893790849673209</v>
      </c>
      <c r="AK3549" s="21" t="s">
        <v>2060</v>
      </c>
      <c r="AL3549" t="s">
        <v>2551</v>
      </c>
      <c r="AM3549" s="26" t="s">
        <v>38</v>
      </c>
      <c r="AN3549" t="s">
        <v>2030</v>
      </c>
    </row>
    <row r="3550" spans="1:40" ht="15" hidden="1" thickTop="1" x14ac:dyDescent="0.35">
      <c r="A3550" t="s">
        <v>5192</v>
      </c>
      <c r="B3550" t="s">
        <v>15812</v>
      </c>
      <c r="C3550" t="s">
        <v>5121</v>
      </c>
      <c r="D3550" t="s">
        <v>15813</v>
      </c>
      <c r="E3550" t="s">
        <v>5122</v>
      </c>
      <c r="F3550">
        <v>1</v>
      </c>
      <c r="G3550" t="s">
        <v>2619</v>
      </c>
      <c r="H3550" t="s">
        <v>2620</v>
      </c>
      <c r="I3550" t="s">
        <v>2057</v>
      </c>
      <c r="J3550" t="s">
        <v>5123</v>
      </c>
      <c r="K3550" t="s">
        <v>2622</v>
      </c>
      <c r="L3550" t="s">
        <v>2058</v>
      </c>
      <c r="M3550" t="s">
        <v>2059</v>
      </c>
      <c r="N3550">
        <v>0</v>
      </c>
      <c r="O3550">
        <v>0</v>
      </c>
      <c r="P3550">
        <v>0</v>
      </c>
      <c r="Q3550">
        <v>24480</v>
      </c>
      <c r="R3550">
        <v>0</v>
      </c>
      <c r="S3550">
        <v>0</v>
      </c>
      <c r="T3550">
        <v>0</v>
      </c>
      <c r="U3550">
        <v>0</v>
      </c>
      <c r="V3550">
        <v>0</v>
      </c>
      <c r="W3550">
        <v>0</v>
      </c>
      <c r="X3550">
        <v>0</v>
      </c>
      <c r="Y3550">
        <v>0</v>
      </c>
      <c r="Z3550">
        <v>0</v>
      </c>
      <c r="AA3550">
        <v>0</v>
      </c>
      <c r="AB3550">
        <v>0</v>
      </c>
      <c r="AC3550">
        <v>0</v>
      </c>
      <c r="AD3550">
        <v>0</v>
      </c>
      <c r="AE3550">
        <v>0</v>
      </c>
      <c r="AF3550">
        <v>0</v>
      </c>
      <c r="AG3550" t="s">
        <v>15814</v>
      </c>
      <c r="AH3550" s="21" t="str">
        <f t="shared" si="110"/>
        <v>YT21</v>
      </c>
      <c r="AI3550" s="21">
        <v>345.36</v>
      </c>
      <c r="AJ3550" s="21">
        <f t="shared" si="111"/>
        <v>100</v>
      </c>
      <c r="AK3550" s="21" t="s">
        <v>2060</v>
      </c>
      <c r="AL3550" t="s">
        <v>5125</v>
      </c>
      <c r="AM3550" s="26" t="s">
        <v>38</v>
      </c>
      <c r="AN3550" t="s">
        <v>2031</v>
      </c>
    </row>
    <row r="3551" spans="1:40" ht="15" hidden="1" thickTop="1" x14ac:dyDescent="0.35">
      <c r="A3551" t="s">
        <v>2177</v>
      </c>
      <c r="B3551" t="s">
        <v>15815</v>
      </c>
      <c r="C3551" t="s">
        <v>5584</v>
      </c>
      <c r="D3551" t="s">
        <v>15816</v>
      </c>
      <c r="E3551" t="s">
        <v>4848</v>
      </c>
      <c r="F3551">
        <v>2</v>
      </c>
      <c r="G3551" t="s">
        <v>2546</v>
      </c>
      <c r="H3551" t="s">
        <v>2510</v>
      </c>
      <c r="I3551" t="s">
        <v>2057</v>
      </c>
      <c r="J3551" t="s">
        <v>3006</v>
      </c>
      <c r="K3551" t="s">
        <v>3007</v>
      </c>
      <c r="L3551" t="s">
        <v>2058</v>
      </c>
      <c r="M3551" t="s">
        <v>2170</v>
      </c>
      <c r="N3551">
        <v>1</v>
      </c>
      <c r="O3551">
        <v>62</v>
      </c>
      <c r="P3551">
        <v>0.41</v>
      </c>
      <c r="Q3551">
        <v>15300</v>
      </c>
      <c r="R3551">
        <v>1</v>
      </c>
      <c r="S3551">
        <v>62</v>
      </c>
      <c r="T3551">
        <v>0.41</v>
      </c>
      <c r="U3551">
        <v>0</v>
      </c>
      <c r="V3551">
        <v>0</v>
      </c>
      <c r="W3551">
        <v>0</v>
      </c>
      <c r="X3551">
        <v>0</v>
      </c>
      <c r="Y3551">
        <v>0</v>
      </c>
      <c r="Z3551">
        <v>0</v>
      </c>
      <c r="AA3551">
        <v>0</v>
      </c>
      <c r="AB3551">
        <v>0</v>
      </c>
      <c r="AC3551">
        <v>0</v>
      </c>
      <c r="AD3551">
        <v>0</v>
      </c>
      <c r="AE3551">
        <v>0</v>
      </c>
      <c r="AF3551">
        <v>0</v>
      </c>
      <c r="AG3551" t="s">
        <v>15817</v>
      </c>
      <c r="AH3551" s="21" t="str">
        <f t="shared" si="110"/>
        <v>YT21</v>
      </c>
      <c r="AI3551" s="21">
        <v>216</v>
      </c>
      <c r="AJ3551" s="21">
        <f t="shared" si="111"/>
        <v>99.59477124183006</v>
      </c>
      <c r="AK3551" s="21" t="s">
        <v>2060</v>
      </c>
      <c r="AL3551" t="s">
        <v>2551</v>
      </c>
      <c r="AM3551" s="26" t="s">
        <v>38</v>
      </c>
      <c r="AN3551" t="s">
        <v>2029</v>
      </c>
    </row>
    <row r="3552" spans="1:40" ht="15" hidden="1" thickTop="1" x14ac:dyDescent="0.35">
      <c r="A3552" t="s">
        <v>2180</v>
      </c>
      <c r="B3552" t="s">
        <v>2186</v>
      </c>
      <c r="C3552" t="s">
        <v>567</v>
      </c>
      <c r="D3552" t="s">
        <v>2187</v>
      </c>
      <c r="E3552" t="s">
        <v>560</v>
      </c>
      <c r="F3552">
        <v>2</v>
      </c>
      <c r="G3552" t="s">
        <v>2055</v>
      </c>
      <c r="H3552" t="s">
        <v>2056</v>
      </c>
      <c r="I3552" t="s">
        <v>2057</v>
      </c>
      <c r="J3552" t="s">
        <v>428</v>
      </c>
      <c r="K3552" t="s">
        <v>68</v>
      </c>
      <c r="L3552" t="s">
        <v>2058</v>
      </c>
      <c r="M3552" t="s">
        <v>2170</v>
      </c>
      <c r="N3552">
        <v>5</v>
      </c>
      <c r="O3552">
        <v>275</v>
      </c>
      <c r="P3552">
        <v>1.8</v>
      </c>
      <c r="Q3552">
        <v>15300</v>
      </c>
      <c r="R3552">
        <v>3</v>
      </c>
      <c r="S3552">
        <v>188</v>
      </c>
      <c r="T3552">
        <v>1.23</v>
      </c>
      <c r="U3552">
        <v>1</v>
      </c>
      <c r="V3552">
        <v>32</v>
      </c>
      <c r="W3552">
        <v>0.21</v>
      </c>
      <c r="X3552">
        <v>0</v>
      </c>
      <c r="Y3552">
        <v>0</v>
      </c>
      <c r="Z3552">
        <v>0</v>
      </c>
      <c r="AA3552">
        <v>1</v>
      </c>
      <c r="AB3552">
        <v>55</v>
      </c>
      <c r="AC3552">
        <v>0.36</v>
      </c>
      <c r="AD3552">
        <v>0</v>
      </c>
      <c r="AE3552">
        <v>0</v>
      </c>
      <c r="AF3552">
        <v>0</v>
      </c>
      <c r="AG3552" t="s">
        <v>448</v>
      </c>
      <c r="AH3552" s="21" t="str">
        <f t="shared" si="110"/>
        <v>YT21</v>
      </c>
      <c r="AI3552" s="21">
        <v>216</v>
      </c>
      <c r="AJ3552" s="21">
        <f t="shared" si="111"/>
        <v>98.202614379084963</v>
      </c>
      <c r="AK3552" s="21" t="s">
        <v>2063</v>
      </c>
      <c r="AL3552" t="s">
        <v>70</v>
      </c>
      <c r="AM3552" s="26" t="s">
        <v>38</v>
      </c>
      <c r="AN3552" t="s">
        <v>2031</v>
      </c>
    </row>
    <row r="3553" spans="1:40" ht="15" hidden="1" thickTop="1" x14ac:dyDescent="0.35">
      <c r="A3553" t="s">
        <v>5204</v>
      </c>
      <c r="B3553" t="s">
        <v>15818</v>
      </c>
      <c r="C3553" t="s">
        <v>2522</v>
      </c>
      <c r="D3553" t="s">
        <v>15819</v>
      </c>
      <c r="E3553" t="s">
        <v>61</v>
      </c>
      <c r="F3553">
        <v>2</v>
      </c>
      <c r="G3553" t="s">
        <v>2524</v>
      </c>
      <c r="H3553" t="s">
        <v>2056</v>
      </c>
      <c r="I3553" t="s">
        <v>2057</v>
      </c>
      <c r="J3553" t="s">
        <v>2525</v>
      </c>
      <c r="K3553" t="s">
        <v>62</v>
      </c>
      <c r="L3553" t="s">
        <v>2058</v>
      </c>
      <c r="M3553" t="s">
        <v>2982</v>
      </c>
      <c r="N3553">
        <v>1</v>
      </c>
      <c r="O3553">
        <v>41</v>
      </c>
      <c r="P3553">
        <v>0.28999999999999998</v>
      </c>
      <c r="Q3553">
        <v>14280</v>
      </c>
      <c r="R3553">
        <v>0</v>
      </c>
      <c r="S3553">
        <v>0</v>
      </c>
      <c r="T3553">
        <v>0</v>
      </c>
      <c r="U3553">
        <v>1</v>
      </c>
      <c r="V3553">
        <v>41</v>
      </c>
      <c r="W3553">
        <v>0.28999999999999998</v>
      </c>
      <c r="X3553">
        <v>0</v>
      </c>
      <c r="Y3553">
        <v>0</v>
      </c>
      <c r="Z3553">
        <v>0</v>
      </c>
      <c r="AA3553">
        <v>0</v>
      </c>
      <c r="AB3553">
        <v>0</v>
      </c>
      <c r="AC3553">
        <v>0</v>
      </c>
      <c r="AD3553">
        <v>0</v>
      </c>
      <c r="AE3553">
        <v>0</v>
      </c>
      <c r="AF3553">
        <v>0</v>
      </c>
      <c r="AG3553" t="s">
        <v>15820</v>
      </c>
      <c r="AH3553" s="21" t="str">
        <f t="shared" si="110"/>
        <v>YT21</v>
      </c>
      <c r="AI3553" s="21">
        <v>201.59999999999997</v>
      </c>
      <c r="AJ3553" s="21">
        <f t="shared" si="111"/>
        <v>99.712885154061624</v>
      </c>
      <c r="AK3553" s="21" t="s">
        <v>2060</v>
      </c>
      <c r="AL3553" t="s">
        <v>2527</v>
      </c>
      <c r="AM3553" s="26" t="s">
        <v>38</v>
      </c>
      <c r="AN3553" t="s">
        <v>2029</v>
      </c>
    </row>
    <row r="3554" spans="1:40" ht="15" hidden="1" thickTop="1" x14ac:dyDescent="0.35">
      <c r="A3554" t="s">
        <v>2182</v>
      </c>
      <c r="B3554" t="s">
        <v>15821</v>
      </c>
      <c r="C3554" t="s">
        <v>3786</v>
      </c>
      <c r="D3554" t="s">
        <v>15822</v>
      </c>
      <c r="E3554" t="s">
        <v>2667</v>
      </c>
      <c r="F3554">
        <v>1</v>
      </c>
      <c r="G3554" t="s">
        <v>2509</v>
      </c>
      <c r="H3554" t="s">
        <v>2510</v>
      </c>
      <c r="I3554" t="s">
        <v>2057</v>
      </c>
      <c r="J3554" t="s">
        <v>2794</v>
      </c>
      <c r="K3554" t="s">
        <v>2669</v>
      </c>
      <c r="L3554" t="s">
        <v>2058</v>
      </c>
      <c r="M3554" t="s">
        <v>2059</v>
      </c>
      <c r="N3554">
        <v>4</v>
      </c>
      <c r="O3554">
        <v>104</v>
      </c>
      <c r="P3554">
        <v>0.42</v>
      </c>
      <c r="Q3554">
        <v>24480</v>
      </c>
      <c r="R3554">
        <v>2</v>
      </c>
      <c r="S3554">
        <v>44</v>
      </c>
      <c r="T3554">
        <v>0.18</v>
      </c>
      <c r="U3554">
        <v>1</v>
      </c>
      <c r="V3554">
        <v>37</v>
      </c>
      <c r="W3554">
        <v>0.15</v>
      </c>
      <c r="X3554">
        <v>0</v>
      </c>
      <c r="Y3554">
        <v>0</v>
      </c>
      <c r="Z3554">
        <v>0</v>
      </c>
      <c r="AA3554">
        <v>1</v>
      </c>
      <c r="AB3554">
        <v>23</v>
      </c>
      <c r="AC3554">
        <v>0.09</v>
      </c>
      <c r="AD3554">
        <v>0</v>
      </c>
      <c r="AE3554">
        <v>0</v>
      </c>
      <c r="AF3554">
        <v>0</v>
      </c>
      <c r="AG3554" t="s">
        <v>15823</v>
      </c>
      <c r="AH3554" s="21" t="str">
        <f t="shared" si="110"/>
        <v>YT21</v>
      </c>
      <c r="AI3554" s="21">
        <v>345.36</v>
      </c>
      <c r="AJ3554" s="21">
        <f t="shared" si="111"/>
        <v>99.575163398692808</v>
      </c>
      <c r="AK3554" s="21" t="s">
        <v>2060</v>
      </c>
      <c r="AL3554" t="s">
        <v>2515</v>
      </c>
      <c r="AM3554" s="26" t="s">
        <v>38</v>
      </c>
      <c r="AN3554" t="s">
        <v>2033</v>
      </c>
    </row>
    <row r="3555" spans="1:40" ht="15" hidden="1" thickTop="1" x14ac:dyDescent="0.35">
      <c r="A3555" t="s">
        <v>5212</v>
      </c>
      <c r="B3555" t="s">
        <v>15824</v>
      </c>
      <c r="C3555" t="s">
        <v>12386</v>
      </c>
      <c r="D3555" t="s">
        <v>15825</v>
      </c>
      <c r="E3555" t="s">
        <v>64</v>
      </c>
      <c r="F3555">
        <v>2</v>
      </c>
      <c r="G3555" t="s">
        <v>2524</v>
      </c>
      <c r="H3555" t="s">
        <v>2056</v>
      </c>
      <c r="I3555" t="s">
        <v>2057</v>
      </c>
      <c r="J3555" t="s">
        <v>5458</v>
      </c>
      <c r="K3555" t="s">
        <v>62</v>
      </c>
      <c r="L3555" t="s">
        <v>2058</v>
      </c>
      <c r="M3555" t="s">
        <v>2163</v>
      </c>
      <c r="N3555">
        <v>1</v>
      </c>
      <c r="O3555">
        <v>85</v>
      </c>
      <c r="P3555">
        <v>0.49</v>
      </c>
      <c r="Q3555">
        <v>17340</v>
      </c>
      <c r="R3555">
        <v>1</v>
      </c>
      <c r="S3555">
        <v>85</v>
      </c>
      <c r="T3555">
        <v>0.49</v>
      </c>
      <c r="U3555">
        <v>0</v>
      </c>
      <c r="V3555">
        <v>0</v>
      </c>
      <c r="W3555">
        <v>0</v>
      </c>
      <c r="X3555">
        <v>0</v>
      </c>
      <c r="Y3555">
        <v>0</v>
      </c>
      <c r="Z3555">
        <v>0</v>
      </c>
      <c r="AA3555">
        <v>0</v>
      </c>
      <c r="AB3555">
        <v>0</v>
      </c>
      <c r="AC3555">
        <v>0</v>
      </c>
      <c r="AD3555">
        <v>0</v>
      </c>
      <c r="AE3555">
        <v>0</v>
      </c>
      <c r="AF3555">
        <v>0</v>
      </c>
      <c r="AG3555" t="s">
        <v>15826</v>
      </c>
      <c r="AH3555" s="21" t="str">
        <f t="shared" si="110"/>
        <v>YT21</v>
      </c>
      <c r="AI3555" s="21">
        <v>244.8</v>
      </c>
      <c r="AJ3555" s="21">
        <f t="shared" si="111"/>
        <v>99.509803921568633</v>
      </c>
      <c r="AK3555" s="21" t="s">
        <v>2060</v>
      </c>
      <c r="AL3555" t="s">
        <v>2527</v>
      </c>
      <c r="AM3555" s="26" t="s">
        <v>38</v>
      </c>
      <c r="AN3555" t="s">
        <v>2031</v>
      </c>
    </row>
    <row r="3556" spans="1:40" ht="15" hidden="1" thickTop="1" x14ac:dyDescent="0.35">
      <c r="A3556" t="s">
        <v>5217</v>
      </c>
      <c r="B3556" t="s">
        <v>15827</v>
      </c>
      <c r="C3556" t="s">
        <v>2756</v>
      </c>
      <c r="D3556" t="s">
        <v>15828</v>
      </c>
      <c r="E3556" t="s">
        <v>2618</v>
      </c>
      <c r="F3556">
        <v>1</v>
      </c>
      <c r="G3556" t="s">
        <v>2619</v>
      </c>
      <c r="H3556" t="s">
        <v>2620</v>
      </c>
      <c r="I3556" t="s">
        <v>2057</v>
      </c>
      <c r="J3556" t="s">
        <v>2621</v>
      </c>
      <c r="K3556" t="s">
        <v>2622</v>
      </c>
      <c r="L3556" t="s">
        <v>2058</v>
      </c>
      <c r="M3556" t="s">
        <v>2059</v>
      </c>
      <c r="N3556">
        <v>4</v>
      </c>
      <c r="O3556">
        <v>293</v>
      </c>
      <c r="P3556">
        <v>1.2</v>
      </c>
      <c r="Q3556">
        <v>24480</v>
      </c>
      <c r="R3556">
        <v>3</v>
      </c>
      <c r="S3556">
        <v>254</v>
      </c>
      <c r="T3556">
        <v>1.04</v>
      </c>
      <c r="U3556">
        <v>1</v>
      </c>
      <c r="V3556">
        <v>39</v>
      </c>
      <c r="W3556">
        <v>0.16</v>
      </c>
      <c r="X3556">
        <v>0</v>
      </c>
      <c r="Y3556">
        <v>0</v>
      </c>
      <c r="Z3556">
        <v>0</v>
      </c>
      <c r="AA3556">
        <v>0</v>
      </c>
      <c r="AB3556">
        <v>0</v>
      </c>
      <c r="AC3556">
        <v>0</v>
      </c>
      <c r="AD3556">
        <v>0</v>
      </c>
      <c r="AE3556">
        <v>0</v>
      </c>
      <c r="AF3556">
        <v>0</v>
      </c>
      <c r="AG3556" t="s">
        <v>15829</v>
      </c>
      <c r="AH3556" s="21" t="str">
        <f t="shared" si="110"/>
        <v>YT21</v>
      </c>
      <c r="AI3556" s="21">
        <v>345.36</v>
      </c>
      <c r="AJ3556" s="21">
        <f t="shared" si="111"/>
        <v>98.803104575163403</v>
      </c>
      <c r="AK3556" s="21" t="s">
        <v>2063</v>
      </c>
      <c r="AL3556" t="s">
        <v>2624</v>
      </c>
      <c r="AM3556" s="26" t="s">
        <v>38</v>
      </c>
      <c r="AN3556" t="s">
        <v>2030</v>
      </c>
    </row>
    <row r="3557" spans="1:40" ht="15" hidden="1" thickTop="1" x14ac:dyDescent="0.35">
      <c r="A3557" t="s">
        <v>5221</v>
      </c>
      <c r="B3557" t="s">
        <v>15830</v>
      </c>
      <c r="C3557" t="s">
        <v>5604</v>
      </c>
      <c r="D3557" t="s">
        <v>15831</v>
      </c>
      <c r="E3557" t="s">
        <v>126</v>
      </c>
      <c r="F3557">
        <v>2</v>
      </c>
      <c r="G3557" t="s">
        <v>2524</v>
      </c>
      <c r="H3557" t="s">
        <v>2056</v>
      </c>
      <c r="I3557" t="s">
        <v>2057</v>
      </c>
      <c r="J3557" t="s">
        <v>3893</v>
      </c>
      <c r="K3557" t="s">
        <v>62</v>
      </c>
      <c r="L3557" t="s">
        <v>2058</v>
      </c>
      <c r="M3557" t="s">
        <v>2059</v>
      </c>
      <c r="N3557">
        <v>3</v>
      </c>
      <c r="O3557">
        <v>199</v>
      </c>
      <c r="P3557">
        <v>0.81</v>
      </c>
      <c r="Q3557">
        <v>24480</v>
      </c>
      <c r="R3557">
        <v>1</v>
      </c>
      <c r="S3557">
        <v>69</v>
      </c>
      <c r="T3557">
        <v>0.28000000000000003</v>
      </c>
      <c r="U3557">
        <v>2</v>
      </c>
      <c r="V3557">
        <v>130</v>
      </c>
      <c r="W3557">
        <v>0.53</v>
      </c>
      <c r="X3557">
        <v>0</v>
      </c>
      <c r="Y3557">
        <v>0</v>
      </c>
      <c r="Z3557">
        <v>0</v>
      </c>
      <c r="AA3557">
        <v>0</v>
      </c>
      <c r="AB3557">
        <v>0</v>
      </c>
      <c r="AC3557">
        <v>0</v>
      </c>
      <c r="AD3557">
        <v>0</v>
      </c>
      <c r="AE3557">
        <v>0</v>
      </c>
      <c r="AF3557">
        <v>0</v>
      </c>
      <c r="AG3557" t="s">
        <v>15832</v>
      </c>
      <c r="AH3557" s="21" t="str">
        <f t="shared" si="110"/>
        <v>YT21</v>
      </c>
      <c r="AI3557" s="21">
        <v>345.36</v>
      </c>
      <c r="AJ3557" s="21">
        <f t="shared" si="111"/>
        <v>99.187091503267979</v>
      </c>
      <c r="AK3557" s="21" t="s">
        <v>2063</v>
      </c>
      <c r="AL3557" t="s">
        <v>2527</v>
      </c>
      <c r="AM3557" s="26" t="s">
        <v>38</v>
      </c>
      <c r="AN3557" t="s">
        <v>2030</v>
      </c>
    </row>
    <row r="3558" spans="1:40" ht="15" hidden="1" thickTop="1" x14ac:dyDescent="0.35">
      <c r="A3558" t="s">
        <v>5226</v>
      </c>
      <c r="B3558" t="s">
        <v>15833</v>
      </c>
      <c r="C3558" t="s">
        <v>2928</v>
      </c>
      <c r="D3558" t="s">
        <v>15834</v>
      </c>
      <c r="E3558" t="s">
        <v>2562</v>
      </c>
      <c r="F3558">
        <v>1</v>
      </c>
      <c r="G3558" t="s">
        <v>2546</v>
      </c>
      <c r="H3558" t="s">
        <v>2510</v>
      </c>
      <c r="I3558" t="s">
        <v>2057</v>
      </c>
      <c r="J3558" t="s">
        <v>2547</v>
      </c>
      <c r="K3558" t="s">
        <v>2548</v>
      </c>
      <c r="L3558" t="s">
        <v>2058</v>
      </c>
      <c r="M3558" t="s">
        <v>2059</v>
      </c>
      <c r="N3558">
        <v>4</v>
      </c>
      <c r="O3558">
        <v>358</v>
      </c>
      <c r="P3558">
        <v>1.46</v>
      </c>
      <c r="Q3558">
        <v>24480</v>
      </c>
      <c r="R3558">
        <v>3</v>
      </c>
      <c r="S3558">
        <v>282</v>
      </c>
      <c r="T3558">
        <v>1.1499999999999999</v>
      </c>
      <c r="U3558">
        <v>1</v>
      </c>
      <c r="V3558">
        <v>76</v>
      </c>
      <c r="W3558">
        <v>0.31</v>
      </c>
      <c r="X3558">
        <v>0</v>
      </c>
      <c r="Y3558">
        <v>0</v>
      </c>
      <c r="Z3558">
        <v>0</v>
      </c>
      <c r="AA3558">
        <v>0</v>
      </c>
      <c r="AB3558">
        <v>0</v>
      </c>
      <c r="AC3558">
        <v>0</v>
      </c>
      <c r="AD3558">
        <v>0</v>
      </c>
      <c r="AE3558">
        <v>0</v>
      </c>
      <c r="AF3558">
        <v>0</v>
      </c>
      <c r="AG3558" t="s">
        <v>15835</v>
      </c>
      <c r="AH3558" s="21" t="str">
        <f t="shared" si="110"/>
        <v>YT21</v>
      </c>
      <c r="AI3558" s="21">
        <v>345.36</v>
      </c>
      <c r="AJ3558" s="21">
        <f t="shared" si="111"/>
        <v>98.537581699346404</v>
      </c>
      <c r="AK3558" s="21" t="s">
        <v>2063</v>
      </c>
      <c r="AL3558" t="s">
        <v>2551</v>
      </c>
      <c r="AM3558" s="26" t="s">
        <v>38</v>
      </c>
      <c r="AN3558" t="s">
        <v>2032</v>
      </c>
    </row>
    <row r="3559" spans="1:40" ht="15" hidden="1" thickTop="1" x14ac:dyDescent="0.35">
      <c r="A3559" t="s">
        <v>5230</v>
      </c>
      <c r="B3559" t="s">
        <v>15836</v>
      </c>
      <c r="C3559" t="s">
        <v>3749</v>
      </c>
      <c r="D3559" t="s">
        <v>15837</v>
      </c>
      <c r="E3559" t="s">
        <v>3589</v>
      </c>
      <c r="F3559">
        <v>1</v>
      </c>
      <c r="G3559" t="s">
        <v>2619</v>
      </c>
      <c r="H3559" t="s">
        <v>2620</v>
      </c>
      <c r="I3559" t="s">
        <v>2057</v>
      </c>
      <c r="J3559" t="s">
        <v>3590</v>
      </c>
      <c r="K3559" t="s">
        <v>2622</v>
      </c>
      <c r="L3559" t="s">
        <v>2058</v>
      </c>
      <c r="M3559" t="s">
        <v>3583</v>
      </c>
      <c r="N3559">
        <v>2</v>
      </c>
      <c r="O3559">
        <v>99</v>
      </c>
      <c r="P3559">
        <v>0.81</v>
      </c>
      <c r="Q3559">
        <v>12240</v>
      </c>
      <c r="R3559">
        <v>0</v>
      </c>
      <c r="S3559">
        <v>0</v>
      </c>
      <c r="T3559">
        <v>0</v>
      </c>
      <c r="U3559">
        <v>2</v>
      </c>
      <c r="V3559">
        <v>99</v>
      </c>
      <c r="W3559">
        <v>0.81</v>
      </c>
      <c r="X3559">
        <v>0</v>
      </c>
      <c r="Y3559">
        <v>0</v>
      </c>
      <c r="Z3559">
        <v>0</v>
      </c>
      <c r="AA3559">
        <v>0</v>
      </c>
      <c r="AB3559">
        <v>0</v>
      </c>
      <c r="AC3559">
        <v>0</v>
      </c>
      <c r="AD3559">
        <v>0</v>
      </c>
      <c r="AE3559">
        <v>0</v>
      </c>
      <c r="AF3559">
        <v>0</v>
      </c>
      <c r="AG3559" t="s">
        <v>15838</v>
      </c>
      <c r="AH3559" s="21" t="str">
        <f t="shared" si="110"/>
        <v>YT21</v>
      </c>
      <c r="AI3559" s="21">
        <v>172.79999999999998</v>
      </c>
      <c r="AJ3559" s="21">
        <f t="shared" si="111"/>
        <v>99.191176470588232</v>
      </c>
      <c r="AK3559" s="21" t="s">
        <v>2063</v>
      </c>
      <c r="AL3559" t="s">
        <v>2624</v>
      </c>
      <c r="AM3559" s="26" t="s">
        <v>38</v>
      </c>
      <c r="AN3559" t="s">
        <v>2030</v>
      </c>
    </row>
    <row r="3560" spans="1:40" ht="15" hidden="1" thickTop="1" x14ac:dyDescent="0.35">
      <c r="A3560" t="s">
        <v>2185</v>
      </c>
      <c r="B3560" t="s">
        <v>15839</v>
      </c>
      <c r="C3560" t="s">
        <v>3351</v>
      </c>
      <c r="D3560" t="s">
        <v>15840</v>
      </c>
      <c r="E3560" t="s">
        <v>3353</v>
      </c>
      <c r="F3560">
        <v>1</v>
      </c>
      <c r="G3560" t="s">
        <v>2682</v>
      </c>
      <c r="H3560" t="s">
        <v>2620</v>
      </c>
      <c r="I3560" t="s">
        <v>2057</v>
      </c>
      <c r="J3560" t="s">
        <v>2683</v>
      </c>
      <c r="K3560" t="s">
        <v>2684</v>
      </c>
      <c r="L3560" t="s">
        <v>2058</v>
      </c>
      <c r="M3560" t="s">
        <v>2170</v>
      </c>
      <c r="N3560">
        <v>15</v>
      </c>
      <c r="O3560">
        <v>430</v>
      </c>
      <c r="P3560">
        <v>2.81</v>
      </c>
      <c r="Q3560">
        <v>15300</v>
      </c>
      <c r="R3560">
        <v>6</v>
      </c>
      <c r="S3560">
        <v>176</v>
      </c>
      <c r="T3560">
        <v>1.1499999999999999</v>
      </c>
      <c r="U3560">
        <v>9</v>
      </c>
      <c r="V3560">
        <v>254</v>
      </c>
      <c r="W3560">
        <v>1.66</v>
      </c>
      <c r="X3560">
        <v>0</v>
      </c>
      <c r="Y3560">
        <v>0</v>
      </c>
      <c r="Z3560">
        <v>0</v>
      </c>
      <c r="AA3560">
        <v>0</v>
      </c>
      <c r="AB3560">
        <v>0</v>
      </c>
      <c r="AC3560">
        <v>0</v>
      </c>
      <c r="AD3560">
        <v>0</v>
      </c>
      <c r="AE3560">
        <v>0</v>
      </c>
      <c r="AF3560">
        <v>0</v>
      </c>
      <c r="AG3560" t="s">
        <v>15841</v>
      </c>
      <c r="AH3560" s="21" t="str">
        <f t="shared" si="110"/>
        <v>YT21</v>
      </c>
      <c r="AI3560" s="21">
        <v>216</v>
      </c>
      <c r="AJ3560" s="21">
        <f t="shared" si="111"/>
        <v>97.189542483660134</v>
      </c>
      <c r="AK3560" s="21" t="s">
        <v>2063</v>
      </c>
      <c r="AL3560" t="s">
        <v>2686</v>
      </c>
      <c r="AM3560" s="26" t="s">
        <v>38</v>
      </c>
      <c r="AN3560" t="s">
        <v>2030</v>
      </c>
    </row>
    <row r="3561" spans="1:40" ht="15" hidden="1" thickTop="1" x14ac:dyDescent="0.35">
      <c r="A3561" t="s">
        <v>5237</v>
      </c>
      <c r="B3561" t="s">
        <v>15842</v>
      </c>
      <c r="C3561" t="s">
        <v>3488</v>
      </c>
      <c r="D3561" t="s">
        <v>15843</v>
      </c>
      <c r="E3561" t="s">
        <v>2575</v>
      </c>
      <c r="F3561">
        <v>1</v>
      </c>
      <c r="G3561" t="s">
        <v>2576</v>
      </c>
      <c r="H3561" t="s">
        <v>2577</v>
      </c>
      <c r="I3561" t="s">
        <v>2057</v>
      </c>
      <c r="J3561" t="s">
        <v>2741</v>
      </c>
      <c r="K3561" t="s">
        <v>2742</v>
      </c>
      <c r="L3561" t="s">
        <v>2058</v>
      </c>
      <c r="M3561" t="s">
        <v>2059</v>
      </c>
      <c r="N3561">
        <v>6</v>
      </c>
      <c r="O3561">
        <v>245</v>
      </c>
      <c r="P3561">
        <v>1</v>
      </c>
      <c r="Q3561">
        <v>24480</v>
      </c>
      <c r="R3561">
        <v>4</v>
      </c>
      <c r="S3561">
        <v>164</v>
      </c>
      <c r="T3561">
        <v>0.67</v>
      </c>
      <c r="U3561">
        <v>2</v>
      </c>
      <c r="V3561">
        <v>81</v>
      </c>
      <c r="W3561">
        <v>0.33</v>
      </c>
      <c r="X3561">
        <v>0</v>
      </c>
      <c r="Y3561">
        <v>0</v>
      </c>
      <c r="Z3561">
        <v>0</v>
      </c>
      <c r="AA3561">
        <v>0</v>
      </c>
      <c r="AB3561">
        <v>0</v>
      </c>
      <c r="AC3561">
        <v>0</v>
      </c>
      <c r="AD3561">
        <v>0</v>
      </c>
      <c r="AE3561">
        <v>0</v>
      </c>
      <c r="AF3561">
        <v>0</v>
      </c>
      <c r="AG3561" t="s">
        <v>15844</v>
      </c>
      <c r="AH3561" s="21" t="str">
        <f t="shared" si="110"/>
        <v>YT21</v>
      </c>
      <c r="AI3561" s="21">
        <v>345.36</v>
      </c>
      <c r="AJ3561" s="21">
        <f t="shared" si="111"/>
        <v>98.999183006535944</v>
      </c>
      <c r="AK3561" s="21" t="s">
        <v>2063</v>
      </c>
      <c r="AL3561" t="s">
        <v>2613</v>
      </c>
      <c r="AM3561" s="26" t="s">
        <v>38</v>
      </c>
      <c r="AN3561" t="s">
        <v>2032</v>
      </c>
    </row>
    <row r="3562" spans="1:40" ht="15" hidden="1" thickTop="1" x14ac:dyDescent="0.35">
      <c r="A3562" t="s">
        <v>5240</v>
      </c>
      <c r="B3562" t="s">
        <v>15845</v>
      </c>
      <c r="C3562" t="s">
        <v>3248</v>
      </c>
      <c r="D3562" t="s">
        <v>3250</v>
      </c>
      <c r="E3562" t="s">
        <v>2938</v>
      </c>
      <c r="F3562">
        <v>1</v>
      </c>
      <c r="G3562" t="s">
        <v>2593</v>
      </c>
      <c r="H3562" t="s">
        <v>2056</v>
      </c>
      <c r="I3562" t="s">
        <v>2057</v>
      </c>
      <c r="J3562" t="s">
        <v>3250</v>
      </c>
      <c r="K3562" t="s">
        <v>65</v>
      </c>
      <c r="L3562" t="s">
        <v>2058</v>
      </c>
      <c r="M3562" t="s">
        <v>2059</v>
      </c>
      <c r="N3562">
        <v>11</v>
      </c>
      <c r="O3562">
        <v>276</v>
      </c>
      <c r="P3562">
        <v>1.1299999999999999</v>
      </c>
      <c r="Q3562">
        <v>24480</v>
      </c>
      <c r="R3562">
        <v>9</v>
      </c>
      <c r="S3562">
        <v>209</v>
      </c>
      <c r="T3562">
        <v>0.85</v>
      </c>
      <c r="U3562">
        <v>0</v>
      </c>
      <c r="V3562">
        <v>0</v>
      </c>
      <c r="W3562">
        <v>0</v>
      </c>
      <c r="X3562">
        <v>0</v>
      </c>
      <c r="Y3562">
        <v>0</v>
      </c>
      <c r="Z3562">
        <v>0</v>
      </c>
      <c r="AA3562">
        <v>2</v>
      </c>
      <c r="AB3562">
        <v>67</v>
      </c>
      <c r="AC3562">
        <v>0.27</v>
      </c>
      <c r="AD3562">
        <v>0</v>
      </c>
      <c r="AE3562">
        <v>0</v>
      </c>
      <c r="AF3562">
        <v>0</v>
      </c>
      <c r="AG3562" t="s">
        <v>15846</v>
      </c>
      <c r="AH3562" s="21" t="str">
        <f t="shared" si="110"/>
        <v>YT21</v>
      </c>
      <c r="AI3562" s="21">
        <v>345.36</v>
      </c>
      <c r="AJ3562" s="21">
        <f t="shared" si="111"/>
        <v>98.872549019607845</v>
      </c>
      <c r="AK3562" s="21" t="s">
        <v>2063</v>
      </c>
      <c r="AL3562" t="s">
        <v>2527</v>
      </c>
      <c r="AM3562" s="26" t="s">
        <v>38</v>
      </c>
      <c r="AN3562" t="s">
        <v>2030</v>
      </c>
    </row>
    <row r="3563" spans="1:40" ht="15" hidden="1" thickTop="1" x14ac:dyDescent="0.35">
      <c r="A3563" t="s">
        <v>5246</v>
      </c>
      <c r="B3563" t="s">
        <v>15847</v>
      </c>
      <c r="C3563" t="s">
        <v>3248</v>
      </c>
      <c r="D3563" t="s">
        <v>3250</v>
      </c>
      <c r="E3563" t="s">
        <v>2938</v>
      </c>
      <c r="F3563">
        <v>1</v>
      </c>
      <c r="G3563" t="s">
        <v>2593</v>
      </c>
      <c r="H3563" t="s">
        <v>2056</v>
      </c>
      <c r="I3563" t="s">
        <v>2057</v>
      </c>
      <c r="J3563" t="s">
        <v>3250</v>
      </c>
      <c r="K3563" t="s">
        <v>65</v>
      </c>
      <c r="L3563" t="s">
        <v>2058</v>
      </c>
      <c r="M3563" t="s">
        <v>2059</v>
      </c>
      <c r="N3563">
        <v>2</v>
      </c>
      <c r="O3563">
        <v>19</v>
      </c>
      <c r="P3563">
        <v>0.08</v>
      </c>
      <c r="Q3563">
        <v>24480</v>
      </c>
      <c r="R3563">
        <v>2</v>
      </c>
      <c r="S3563">
        <v>19</v>
      </c>
      <c r="T3563">
        <v>0.08</v>
      </c>
      <c r="U3563">
        <v>0</v>
      </c>
      <c r="V3563">
        <v>0</v>
      </c>
      <c r="W3563">
        <v>0</v>
      </c>
      <c r="X3563">
        <v>0</v>
      </c>
      <c r="Y3563">
        <v>0</v>
      </c>
      <c r="Z3563">
        <v>0</v>
      </c>
      <c r="AA3563">
        <v>0</v>
      </c>
      <c r="AB3563">
        <v>0</v>
      </c>
      <c r="AC3563">
        <v>0</v>
      </c>
      <c r="AD3563">
        <v>0</v>
      </c>
      <c r="AE3563">
        <v>0</v>
      </c>
      <c r="AF3563">
        <v>0</v>
      </c>
      <c r="AG3563" t="s">
        <v>15848</v>
      </c>
      <c r="AH3563" s="21" t="str">
        <f t="shared" si="110"/>
        <v>YT21</v>
      </c>
      <c r="AI3563" s="21">
        <v>345.36</v>
      </c>
      <c r="AJ3563" s="21">
        <f t="shared" si="111"/>
        <v>99.922385620915037</v>
      </c>
      <c r="AK3563" s="21" t="s">
        <v>2060</v>
      </c>
      <c r="AL3563" t="s">
        <v>2527</v>
      </c>
      <c r="AM3563" s="26" t="s">
        <v>38</v>
      </c>
      <c r="AN3563" t="s">
        <v>2031</v>
      </c>
    </row>
    <row r="3564" spans="1:40" ht="15" hidden="1" thickTop="1" x14ac:dyDescent="0.35">
      <c r="A3564" t="s">
        <v>5250</v>
      </c>
      <c r="B3564" t="s">
        <v>15849</v>
      </c>
      <c r="C3564" t="s">
        <v>3248</v>
      </c>
      <c r="D3564" t="s">
        <v>3250</v>
      </c>
      <c r="E3564" t="s">
        <v>2938</v>
      </c>
      <c r="F3564">
        <v>1</v>
      </c>
      <c r="G3564" t="s">
        <v>2593</v>
      </c>
      <c r="H3564" t="s">
        <v>2056</v>
      </c>
      <c r="I3564" t="s">
        <v>2057</v>
      </c>
      <c r="J3564" t="s">
        <v>3250</v>
      </c>
      <c r="K3564" t="s">
        <v>65</v>
      </c>
      <c r="L3564" t="s">
        <v>2058</v>
      </c>
      <c r="M3564" t="s">
        <v>2059</v>
      </c>
      <c r="N3564">
        <v>0</v>
      </c>
      <c r="O3564">
        <v>0</v>
      </c>
      <c r="P3564">
        <v>0</v>
      </c>
      <c r="Q3564">
        <v>24480</v>
      </c>
      <c r="R3564">
        <v>0</v>
      </c>
      <c r="S3564">
        <v>0</v>
      </c>
      <c r="T3564">
        <v>0</v>
      </c>
      <c r="U3564">
        <v>0</v>
      </c>
      <c r="V3564">
        <v>0</v>
      </c>
      <c r="W3564">
        <v>0</v>
      </c>
      <c r="X3564">
        <v>0</v>
      </c>
      <c r="Y3564">
        <v>0</v>
      </c>
      <c r="Z3564">
        <v>0</v>
      </c>
      <c r="AA3564">
        <v>0</v>
      </c>
      <c r="AB3564">
        <v>0</v>
      </c>
      <c r="AC3564">
        <v>0</v>
      </c>
      <c r="AD3564">
        <v>0</v>
      </c>
      <c r="AE3564">
        <v>0</v>
      </c>
      <c r="AF3564">
        <v>0</v>
      </c>
      <c r="AG3564" t="s">
        <v>15850</v>
      </c>
      <c r="AH3564" s="21" t="str">
        <f t="shared" si="110"/>
        <v>YT21</v>
      </c>
      <c r="AI3564" s="21">
        <v>345.36</v>
      </c>
      <c r="AJ3564" s="21">
        <f t="shared" si="111"/>
        <v>100</v>
      </c>
      <c r="AK3564" s="21" t="s">
        <v>2060</v>
      </c>
      <c r="AL3564" t="s">
        <v>2527</v>
      </c>
      <c r="AM3564" s="26" t="s">
        <v>38</v>
      </c>
      <c r="AN3564" t="s">
        <v>2030</v>
      </c>
    </row>
    <row r="3565" spans="1:40" ht="15" hidden="1" thickTop="1" x14ac:dyDescent="0.35">
      <c r="A3565" t="s">
        <v>5254</v>
      </c>
      <c r="B3565" t="s">
        <v>15851</v>
      </c>
      <c r="C3565" t="s">
        <v>3248</v>
      </c>
      <c r="D3565" t="s">
        <v>3250</v>
      </c>
      <c r="E3565" t="s">
        <v>2938</v>
      </c>
      <c r="F3565">
        <v>1</v>
      </c>
      <c r="G3565" t="s">
        <v>2593</v>
      </c>
      <c r="H3565" t="s">
        <v>2056</v>
      </c>
      <c r="I3565" t="s">
        <v>2057</v>
      </c>
      <c r="J3565" t="s">
        <v>3250</v>
      </c>
      <c r="K3565" t="s">
        <v>65</v>
      </c>
      <c r="L3565" t="s">
        <v>2058</v>
      </c>
      <c r="M3565" t="s">
        <v>2059</v>
      </c>
      <c r="N3565">
        <v>0</v>
      </c>
      <c r="O3565">
        <v>0</v>
      </c>
      <c r="P3565">
        <v>0</v>
      </c>
      <c r="Q3565">
        <v>24480</v>
      </c>
      <c r="R3565">
        <v>0</v>
      </c>
      <c r="S3565">
        <v>0</v>
      </c>
      <c r="T3565">
        <v>0</v>
      </c>
      <c r="U3565">
        <v>0</v>
      </c>
      <c r="V3565">
        <v>0</v>
      </c>
      <c r="W3565">
        <v>0</v>
      </c>
      <c r="X3565">
        <v>0</v>
      </c>
      <c r="Y3565">
        <v>0</v>
      </c>
      <c r="Z3565">
        <v>0</v>
      </c>
      <c r="AA3565">
        <v>0</v>
      </c>
      <c r="AB3565">
        <v>0</v>
      </c>
      <c r="AC3565">
        <v>0</v>
      </c>
      <c r="AD3565">
        <v>0</v>
      </c>
      <c r="AE3565">
        <v>0</v>
      </c>
      <c r="AF3565">
        <v>0</v>
      </c>
      <c r="AG3565" t="s">
        <v>15852</v>
      </c>
      <c r="AH3565" s="21" t="str">
        <f t="shared" si="110"/>
        <v>YT21</v>
      </c>
      <c r="AI3565" s="21">
        <v>345.36</v>
      </c>
      <c r="AJ3565" s="21">
        <f t="shared" si="111"/>
        <v>100</v>
      </c>
      <c r="AK3565" s="21" t="s">
        <v>2060</v>
      </c>
      <c r="AL3565" t="s">
        <v>2527</v>
      </c>
      <c r="AM3565" s="26" t="s">
        <v>38</v>
      </c>
      <c r="AN3565" t="s">
        <v>2031</v>
      </c>
    </row>
    <row r="3566" spans="1:40" ht="15" hidden="1" thickTop="1" x14ac:dyDescent="0.35">
      <c r="A3566" t="s">
        <v>5257</v>
      </c>
      <c r="B3566" t="s">
        <v>15853</v>
      </c>
      <c r="C3566" t="s">
        <v>3248</v>
      </c>
      <c r="D3566" t="s">
        <v>3250</v>
      </c>
      <c r="E3566" t="s">
        <v>2938</v>
      </c>
      <c r="F3566">
        <v>1</v>
      </c>
      <c r="G3566" t="s">
        <v>2593</v>
      </c>
      <c r="H3566" t="s">
        <v>2056</v>
      </c>
      <c r="I3566" t="s">
        <v>2057</v>
      </c>
      <c r="J3566" t="s">
        <v>3250</v>
      </c>
      <c r="K3566" t="s">
        <v>65</v>
      </c>
      <c r="L3566" t="s">
        <v>2058</v>
      </c>
      <c r="M3566" t="s">
        <v>2059</v>
      </c>
      <c r="N3566">
        <v>0</v>
      </c>
      <c r="O3566">
        <v>0</v>
      </c>
      <c r="P3566">
        <v>0</v>
      </c>
      <c r="Q3566">
        <v>24480</v>
      </c>
      <c r="R3566">
        <v>0</v>
      </c>
      <c r="S3566">
        <v>0</v>
      </c>
      <c r="T3566">
        <v>0</v>
      </c>
      <c r="U3566">
        <v>0</v>
      </c>
      <c r="V3566">
        <v>0</v>
      </c>
      <c r="W3566">
        <v>0</v>
      </c>
      <c r="X3566">
        <v>0</v>
      </c>
      <c r="Y3566">
        <v>0</v>
      </c>
      <c r="Z3566">
        <v>0</v>
      </c>
      <c r="AA3566">
        <v>0</v>
      </c>
      <c r="AB3566">
        <v>0</v>
      </c>
      <c r="AC3566">
        <v>0</v>
      </c>
      <c r="AD3566">
        <v>0</v>
      </c>
      <c r="AE3566">
        <v>0</v>
      </c>
      <c r="AF3566">
        <v>0</v>
      </c>
      <c r="AG3566" t="s">
        <v>15854</v>
      </c>
      <c r="AH3566" s="21" t="str">
        <f t="shared" si="110"/>
        <v>YT21</v>
      </c>
      <c r="AI3566" s="21">
        <v>345.36</v>
      </c>
      <c r="AJ3566" s="21">
        <f t="shared" si="111"/>
        <v>100</v>
      </c>
      <c r="AK3566" s="21" t="s">
        <v>2060</v>
      </c>
      <c r="AL3566" t="s">
        <v>2527</v>
      </c>
      <c r="AM3566" s="26" t="s">
        <v>38</v>
      </c>
      <c r="AN3566" t="s">
        <v>2031</v>
      </c>
    </row>
    <row r="3567" spans="1:40" ht="15" hidden="1" thickTop="1" x14ac:dyDescent="0.35">
      <c r="A3567" t="s">
        <v>5262</v>
      </c>
      <c r="B3567" t="s">
        <v>15855</v>
      </c>
      <c r="C3567" t="s">
        <v>3248</v>
      </c>
      <c r="D3567" t="s">
        <v>3250</v>
      </c>
      <c r="E3567" t="s">
        <v>2938</v>
      </c>
      <c r="F3567">
        <v>1</v>
      </c>
      <c r="G3567" t="s">
        <v>2593</v>
      </c>
      <c r="H3567" t="s">
        <v>2056</v>
      </c>
      <c r="I3567" t="s">
        <v>2057</v>
      </c>
      <c r="J3567" t="s">
        <v>3250</v>
      </c>
      <c r="K3567" t="s">
        <v>65</v>
      </c>
      <c r="L3567" t="s">
        <v>2058</v>
      </c>
      <c r="M3567" t="s">
        <v>2059</v>
      </c>
      <c r="N3567">
        <v>3</v>
      </c>
      <c r="O3567">
        <v>47</v>
      </c>
      <c r="P3567">
        <v>0.19</v>
      </c>
      <c r="Q3567">
        <v>24480</v>
      </c>
      <c r="R3567">
        <v>2</v>
      </c>
      <c r="S3567">
        <v>31</v>
      </c>
      <c r="T3567">
        <v>0.13</v>
      </c>
      <c r="U3567">
        <v>1</v>
      </c>
      <c r="V3567">
        <v>16</v>
      </c>
      <c r="W3567">
        <v>7.0000000000000007E-2</v>
      </c>
      <c r="X3567">
        <v>0</v>
      </c>
      <c r="Y3567">
        <v>0</v>
      </c>
      <c r="Z3567">
        <v>0</v>
      </c>
      <c r="AA3567">
        <v>0</v>
      </c>
      <c r="AB3567">
        <v>0</v>
      </c>
      <c r="AC3567">
        <v>0</v>
      </c>
      <c r="AD3567">
        <v>0</v>
      </c>
      <c r="AE3567">
        <v>0</v>
      </c>
      <c r="AF3567">
        <v>0</v>
      </c>
      <c r="AG3567" t="s">
        <v>15856</v>
      </c>
      <c r="AH3567" s="21" t="str">
        <f t="shared" si="110"/>
        <v>YT21</v>
      </c>
      <c r="AI3567" s="21">
        <v>345.36</v>
      </c>
      <c r="AJ3567" s="21">
        <f t="shared" si="111"/>
        <v>99.808006535947712</v>
      </c>
      <c r="AK3567" s="21" t="s">
        <v>2060</v>
      </c>
      <c r="AL3567" t="s">
        <v>2527</v>
      </c>
      <c r="AM3567" s="26" t="s">
        <v>38</v>
      </c>
      <c r="AN3567" t="s">
        <v>2031</v>
      </c>
    </row>
    <row r="3568" spans="1:40" ht="15" hidden="1" thickTop="1" x14ac:dyDescent="0.35">
      <c r="A3568" t="s">
        <v>5265</v>
      </c>
      <c r="B3568" t="s">
        <v>15857</v>
      </c>
      <c r="C3568" t="s">
        <v>3248</v>
      </c>
      <c r="D3568" t="s">
        <v>3250</v>
      </c>
      <c r="E3568" t="s">
        <v>2938</v>
      </c>
      <c r="F3568">
        <v>1</v>
      </c>
      <c r="G3568" t="s">
        <v>2593</v>
      </c>
      <c r="H3568" t="s">
        <v>2056</v>
      </c>
      <c r="I3568" t="s">
        <v>2057</v>
      </c>
      <c r="J3568" t="s">
        <v>3250</v>
      </c>
      <c r="K3568" t="s">
        <v>65</v>
      </c>
      <c r="L3568" t="s">
        <v>2058</v>
      </c>
      <c r="M3568" t="s">
        <v>2059</v>
      </c>
      <c r="N3568">
        <v>3</v>
      </c>
      <c r="O3568">
        <v>111</v>
      </c>
      <c r="P3568">
        <v>0.45</v>
      </c>
      <c r="Q3568">
        <v>24480</v>
      </c>
      <c r="R3568">
        <v>2</v>
      </c>
      <c r="S3568">
        <v>80</v>
      </c>
      <c r="T3568">
        <v>0.33</v>
      </c>
      <c r="U3568">
        <v>0</v>
      </c>
      <c r="V3568">
        <v>0</v>
      </c>
      <c r="W3568">
        <v>0</v>
      </c>
      <c r="X3568">
        <v>1</v>
      </c>
      <c r="Y3568">
        <v>31</v>
      </c>
      <c r="Z3568">
        <v>0.13</v>
      </c>
      <c r="AA3568">
        <v>0</v>
      </c>
      <c r="AB3568">
        <v>0</v>
      </c>
      <c r="AC3568">
        <v>0</v>
      </c>
      <c r="AD3568">
        <v>0</v>
      </c>
      <c r="AE3568">
        <v>0</v>
      </c>
      <c r="AF3568">
        <v>0</v>
      </c>
      <c r="AG3568" t="s">
        <v>15858</v>
      </c>
      <c r="AH3568" s="21" t="str">
        <f t="shared" si="110"/>
        <v>YT21</v>
      </c>
      <c r="AI3568" s="21">
        <v>345.36</v>
      </c>
      <c r="AJ3568" s="21">
        <f t="shared" si="111"/>
        <v>99.546568627450981</v>
      </c>
      <c r="AK3568" s="21" t="s">
        <v>2060</v>
      </c>
      <c r="AL3568" t="s">
        <v>2527</v>
      </c>
      <c r="AM3568" s="26" t="s">
        <v>38</v>
      </c>
      <c r="AN3568" t="s">
        <v>2031</v>
      </c>
    </row>
    <row r="3569" spans="1:40" ht="15" hidden="1" thickTop="1" x14ac:dyDescent="0.35">
      <c r="A3569" t="s">
        <v>5268</v>
      </c>
      <c r="B3569" t="s">
        <v>15859</v>
      </c>
      <c r="C3569" t="s">
        <v>3248</v>
      </c>
      <c r="D3569" t="s">
        <v>3250</v>
      </c>
      <c r="E3569" t="s">
        <v>2938</v>
      </c>
      <c r="F3569">
        <v>1</v>
      </c>
      <c r="G3569" t="s">
        <v>2593</v>
      </c>
      <c r="H3569" t="s">
        <v>2056</v>
      </c>
      <c r="I3569" t="s">
        <v>2057</v>
      </c>
      <c r="J3569" t="s">
        <v>3250</v>
      </c>
      <c r="K3569" t="s">
        <v>65</v>
      </c>
      <c r="L3569" t="s">
        <v>2058</v>
      </c>
      <c r="M3569" t="s">
        <v>2059</v>
      </c>
      <c r="N3569">
        <v>5</v>
      </c>
      <c r="O3569">
        <v>103</v>
      </c>
      <c r="P3569">
        <v>0.42</v>
      </c>
      <c r="Q3569">
        <v>24480</v>
      </c>
      <c r="R3569">
        <v>3</v>
      </c>
      <c r="S3569">
        <v>74</v>
      </c>
      <c r="T3569">
        <v>0.3</v>
      </c>
      <c r="U3569">
        <v>2</v>
      </c>
      <c r="V3569">
        <v>29</v>
      </c>
      <c r="W3569">
        <v>0.12</v>
      </c>
      <c r="X3569">
        <v>0</v>
      </c>
      <c r="Y3569">
        <v>0</v>
      </c>
      <c r="Z3569">
        <v>0</v>
      </c>
      <c r="AA3569">
        <v>0</v>
      </c>
      <c r="AB3569">
        <v>0</v>
      </c>
      <c r="AC3569">
        <v>0</v>
      </c>
      <c r="AD3569">
        <v>0</v>
      </c>
      <c r="AE3569">
        <v>0</v>
      </c>
      <c r="AF3569">
        <v>0</v>
      </c>
      <c r="AG3569" t="s">
        <v>15860</v>
      </c>
      <c r="AH3569" s="21" t="str">
        <f t="shared" si="110"/>
        <v>YT21</v>
      </c>
      <c r="AI3569" s="21">
        <v>345.36</v>
      </c>
      <c r="AJ3569" s="21">
        <f t="shared" si="111"/>
        <v>99.579248366013076</v>
      </c>
      <c r="AK3569" s="21" t="s">
        <v>2060</v>
      </c>
      <c r="AL3569" t="s">
        <v>2527</v>
      </c>
      <c r="AM3569" s="26" t="s">
        <v>38</v>
      </c>
      <c r="AN3569" t="s">
        <v>2031</v>
      </c>
    </row>
    <row r="3570" spans="1:40" ht="15" hidden="1" thickTop="1" x14ac:dyDescent="0.35">
      <c r="A3570" t="s">
        <v>5272</v>
      </c>
      <c r="B3570" t="s">
        <v>15861</v>
      </c>
      <c r="C3570" t="s">
        <v>3248</v>
      </c>
      <c r="D3570" t="s">
        <v>3250</v>
      </c>
      <c r="E3570" t="s">
        <v>2938</v>
      </c>
      <c r="F3570">
        <v>1</v>
      </c>
      <c r="G3570" t="s">
        <v>2593</v>
      </c>
      <c r="H3570" t="s">
        <v>2056</v>
      </c>
      <c r="I3570" t="s">
        <v>2057</v>
      </c>
      <c r="J3570" t="s">
        <v>3250</v>
      </c>
      <c r="K3570" t="s">
        <v>65</v>
      </c>
      <c r="L3570" t="s">
        <v>2058</v>
      </c>
      <c r="M3570" t="s">
        <v>2059</v>
      </c>
      <c r="N3570">
        <v>3</v>
      </c>
      <c r="O3570">
        <v>63</v>
      </c>
      <c r="P3570">
        <v>0.26</v>
      </c>
      <c r="Q3570">
        <v>24480</v>
      </c>
      <c r="R3570">
        <v>2</v>
      </c>
      <c r="S3570">
        <v>31</v>
      </c>
      <c r="T3570">
        <v>0.13</v>
      </c>
      <c r="U3570">
        <v>1</v>
      </c>
      <c r="V3570">
        <v>32</v>
      </c>
      <c r="W3570">
        <v>0.13</v>
      </c>
      <c r="X3570">
        <v>0</v>
      </c>
      <c r="Y3570">
        <v>0</v>
      </c>
      <c r="Z3570">
        <v>0</v>
      </c>
      <c r="AA3570">
        <v>0</v>
      </c>
      <c r="AB3570">
        <v>0</v>
      </c>
      <c r="AC3570">
        <v>0</v>
      </c>
      <c r="AD3570">
        <v>0</v>
      </c>
      <c r="AE3570">
        <v>0</v>
      </c>
      <c r="AF3570">
        <v>0</v>
      </c>
      <c r="AG3570" t="s">
        <v>15862</v>
      </c>
      <c r="AH3570" s="21" t="str">
        <f t="shared" si="110"/>
        <v>YT21</v>
      </c>
      <c r="AI3570" s="21">
        <v>345.36</v>
      </c>
      <c r="AJ3570" s="21">
        <f t="shared" si="111"/>
        <v>99.742647058823536</v>
      </c>
      <c r="AK3570" s="21" t="s">
        <v>2060</v>
      </c>
      <c r="AL3570" t="s">
        <v>2527</v>
      </c>
      <c r="AM3570" s="26" t="s">
        <v>38</v>
      </c>
      <c r="AN3570" t="s">
        <v>2031</v>
      </c>
    </row>
    <row r="3571" spans="1:40" ht="15" hidden="1" thickTop="1" x14ac:dyDescent="0.35">
      <c r="A3571" t="s">
        <v>5276</v>
      </c>
      <c r="B3571" t="s">
        <v>15863</v>
      </c>
      <c r="C3571" t="s">
        <v>3248</v>
      </c>
      <c r="D3571" t="s">
        <v>3250</v>
      </c>
      <c r="E3571" t="s">
        <v>2938</v>
      </c>
      <c r="F3571">
        <v>1</v>
      </c>
      <c r="G3571" t="s">
        <v>2593</v>
      </c>
      <c r="H3571" t="s">
        <v>2056</v>
      </c>
      <c r="I3571" t="s">
        <v>2057</v>
      </c>
      <c r="J3571" t="s">
        <v>3250</v>
      </c>
      <c r="K3571" t="s">
        <v>65</v>
      </c>
      <c r="L3571" t="s">
        <v>2058</v>
      </c>
      <c r="M3571" t="s">
        <v>2059</v>
      </c>
      <c r="N3571">
        <v>4</v>
      </c>
      <c r="O3571">
        <v>99</v>
      </c>
      <c r="P3571">
        <v>0.4</v>
      </c>
      <c r="Q3571">
        <v>24480</v>
      </c>
      <c r="R3571">
        <v>1</v>
      </c>
      <c r="S3571">
        <v>61</v>
      </c>
      <c r="T3571">
        <v>0.25</v>
      </c>
      <c r="U3571">
        <v>3</v>
      </c>
      <c r="V3571">
        <v>38</v>
      </c>
      <c r="W3571">
        <v>0.16</v>
      </c>
      <c r="X3571">
        <v>0</v>
      </c>
      <c r="Y3571">
        <v>0</v>
      </c>
      <c r="Z3571">
        <v>0</v>
      </c>
      <c r="AA3571">
        <v>0</v>
      </c>
      <c r="AB3571">
        <v>0</v>
      </c>
      <c r="AC3571">
        <v>0</v>
      </c>
      <c r="AD3571">
        <v>0</v>
      </c>
      <c r="AE3571">
        <v>0</v>
      </c>
      <c r="AF3571">
        <v>0</v>
      </c>
      <c r="AG3571" t="s">
        <v>15864</v>
      </c>
      <c r="AH3571" s="21" t="str">
        <f t="shared" si="110"/>
        <v>YT21</v>
      </c>
      <c r="AI3571" s="21">
        <v>345.36</v>
      </c>
      <c r="AJ3571" s="21">
        <f t="shared" si="111"/>
        <v>99.595588235294116</v>
      </c>
      <c r="AK3571" s="21" t="s">
        <v>2060</v>
      </c>
      <c r="AL3571" t="s">
        <v>2527</v>
      </c>
      <c r="AM3571" s="26" t="s">
        <v>38</v>
      </c>
      <c r="AN3571" t="s">
        <v>2031</v>
      </c>
    </row>
    <row r="3572" spans="1:40" ht="15" hidden="1" thickTop="1" x14ac:dyDescent="0.35">
      <c r="A3572" t="s">
        <v>5279</v>
      </c>
      <c r="B3572" t="s">
        <v>15865</v>
      </c>
      <c r="C3572" t="s">
        <v>3187</v>
      </c>
      <c r="D3572" t="s">
        <v>15866</v>
      </c>
      <c r="E3572" t="s">
        <v>64</v>
      </c>
      <c r="F3572">
        <v>2</v>
      </c>
      <c r="G3572" t="s">
        <v>2524</v>
      </c>
      <c r="H3572" t="s">
        <v>2056</v>
      </c>
      <c r="I3572" t="s">
        <v>2057</v>
      </c>
      <c r="J3572" t="s">
        <v>3189</v>
      </c>
      <c r="K3572" t="s">
        <v>62</v>
      </c>
      <c r="L3572" t="s">
        <v>2058</v>
      </c>
      <c r="M3572" t="s">
        <v>2059</v>
      </c>
      <c r="N3572">
        <v>6</v>
      </c>
      <c r="O3572">
        <v>182</v>
      </c>
      <c r="P3572">
        <v>0.74</v>
      </c>
      <c r="Q3572">
        <v>24480</v>
      </c>
      <c r="R3572">
        <v>6</v>
      </c>
      <c r="S3572">
        <v>182</v>
      </c>
      <c r="T3572">
        <v>0.74</v>
      </c>
      <c r="U3572">
        <v>0</v>
      </c>
      <c r="V3572">
        <v>0</v>
      </c>
      <c r="W3572">
        <v>0</v>
      </c>
      <c r="X3572">
        <v>0</v>
      </c>
      <c r="Y3572">
        <v>0</v>
      </c>
      <c r="Z3572">
        <v>0</v>
      </c>
      <c r="AA3572">
        <v>0</v>
      </c>
      <c r="AB3572">
        <v>0</v>
      </c>
      <c r="AC3572">
        <v>0</v>
      </c>
      <c r="AD3572">
        <v>0</v>
      </c>
      <c r="AE3572">
        <v>0</v>
      </c>
      <c r="AF3572">
        <v>0</v>
      </c>
      <c r="AG3572" t="s">
        <v>15867</v>
      </c>
      <c r="AH3572" s="21" t="str">
        <f t="shared" si="110"/>
        <v>YT21</v>
      </c>
      <c r="AI3572" s="21">
        <v>345.36</v>
      </c>
      <c r="AJ3572" s="21">
        <f t="shared" si="111"/>
        <v>99.256535947712422</v>
      </c>
      <c r="AK3572" s="21" t="s">
        <v>2060</v>
      </c>
      <c r="AL3572" t="s">
        <v>2527</v>
      </c>
      <c r="AM3572" s="26" t="s">
        <v>38</v>
      </c>
      <c r="AN3572" t="s">
        <v>2030</v>
      </c>
    </row>
    <row r="3573" spans="1:40" ht="15" hidden="1" thickTop="1" x14ac:dyDescent="0.35">
      <c r="A3573" t="s">
        <v>5283</v>
      </c>
      <c r="B3573" t="s">
        <v>15868</v>
      </c>
      <c r="C3573" t="s">
        <v>3281</v>
      </c>
      <c r="D3573" t="s">
        <v>15869</v>
      </c>
      <c r="E3573" t="s">
        <v>2938</v>
      </c>
      <c r="F3573">
        <v>1</v>
      </c>
      <c r="G3573" t="s">
        <v>2593</v>
      </c>
      <c r="H3573" t="s">
        <v>2056</v>
      </c>
      <c r="I3573" t="s">
        <v>2057</v>
      </c>
      <c r="J3573" t="s">
        <v>3268</v>
      </c>
      <c r="K3573" t="s">
        <v>62</v>
      </c>
      <c r="L3573" t="s">
        <v>2058</v>
      </c>
      <c r="M3573" t="s">
        <v>2170</v>
      </c>
      <c r="N3573">
        <v>0</v>
      </c>
      <c r="O3573">
        <v>0</v>
      </c>
      <c r="P3573">
        <v>0</v>
      </c>
      <c r="Q3573">
        <v>15300</v>
      </c>
      <c r="R3573">
        <v>0</v>
      </c>
      <c r="S3573">
        <v>0</v>
      </c>
      <c r="T3573">
        <v>0</v>
      </c>
      <c r="U3573">
        <v>0</v>
      </c>
      <c r="V3573">
        <v>0</v>
      </c>
      <c r="W3573">
        <v>0</v>
      </c>
      <c r="X3573">
        <v>0</v>
      </c>
      <c r="Y3573">
        <v>0</v>
      </c>
      <c r="Z3573">
        <v>0</v>
      </c>
      <c r="AA3573">
        <v>0</v>
      </c>
      <c r="AB3573">
        <v>0</v>
      </c>
      <c r="AC3573">
        <v>0</v>
      </c>
      <c r="AD3573">
        <v>0</v>
      </c>
      <c r="AE3573">
        <v>0</v>
      </c>
      <c r="AF3573">
        <v>0</v>
      </c>
      <c r="AG3573" t="s">
        <v>15870</v>
      </c>
      <c r="AH3573" s="21" t="str">
        <f t="shared" si="110"/>
        <v>YT21</v>
      </c>
      <c r="AI3573" s="21">
        <v>216</v>
      </c>
      <c r="AJ3573" s="21">
        <f t="shared" si="111"/>
        <v>100</v>
      </c>
      <c r="AK3573" s="21" t="s">
        <v>2060</v>
      </c>
      <c r="AL3573" t="s">
        <v>2527</v>
      </c>
      <c r="AM3573" s="26" t="s">
        <v>38</v>
      </c>
      <c r="AN3573" t="s">
        <v>2029</v>
      </c>
    </row>
    <row r="3574" spans="1:40" ht="15" hidden="1" thickTop="1" x14ac:dyDescent="0.35">
      <c r="A3574" t="s">
        <v>5284</v>
      </c>
      <c r="B3574" t="s">
        <v>15871</v>
      </c>
      <c r="C3574" t="s">
        <v>5084</v>
      </c>
      <c r="D3574" t="s">
        <v>15872</v>
      </c>
      <c r="E3574" t="s">
        <v>3005</v>
      </c>
      <c r="F3574">
        <v>1</v>
      </c>
      <c r="G3574" t="s">
        <v>2546</v>
      </c>
      <c r="H3574" t="s">
        <v>2510</v>
      </c>
      <c r="I3574" t="s">
        <v>2057</v>
      </c>
      <c r="J3574" t="s">
        <v>3711</v>
      </c>
      <c r="K3574" t="s">
        <v>2548</v>
      </c>
      <c r="L3574" t="s">
        <v>2058</v>
      </c>
      <c r="M3574" t="s">
        <v>2059</v>
      </c>
      <c r="N3574">
        <v>0</v>
      </c>
      <c r="O3574">
        <v>0</v>
      </c>
      <c r="P3574">
        <v>0</v>
      </c>
      <c r="Q3574">
        <v>24480</v>
      </c>
      <c r="R3574">
        <v>0</v>
      </c>
      <c r="S3574">
        <v>0</v>
      </c>
      <c r="T3574">
        <v>0</v>
      </c>
      <c r="U3574">
        <v>0</v>
      </c>
      <c r="V3574">
        <v>0</v>
      </c>
      <c r="W3574">
        <v>0</v>
      </c>
      <c r="X3574">
        <v>0</v>
      </c>
      <c r="Y3574">
        <v>0</v>
      </c>
      <c r="Z3574">
        <v>0</v>
      </c>
      <c r="AA3574">
        <v>0</v>
      </c>
      <c r="AB3574">
        <v>0</v>
      </c>
      <c r="AC3574">
        <v>0</v>
      </c>
      <c r="AD3574">
        <v>0</v>
      </c>
      <c r="AE3574">
        <v>0</v>
      </c>
      <c r="AF3574">
        <v>0</v>
      </c>
      <c r="AG3574" t="s">
        <v>15873</v>
      </c>
      <c r="AH3574" s="21" t="str">
        <f t="shared" si="110"/>
        <v>YT21</v>
      </c>
      <c r="AI3574" s="21">
        <v>345.36</v>
      </c>
      <c r="AJ3574" s="21">
        <f t="shared" si="111"/>
        <v>100</v>
      </c>
      <c r="AK3574" s="21" t="s">
        <v>2060</v>
      </c>
      <c r="AL3574" t="s">
        <v>2551</v>
      </c>
      <c r="AM3574" s="26" t="s">
        <v>38</v>
      </c>
      <c r="AN3574" t="s">
        <v>2031</v>
      </c>
    </row>
    <row r="3575" spans="1:40" ht="15" hidden="1" thickTop="1" x14ac:dyDescent="0.35">
      <c r="A3575" t="s">
        <v>5288</v>
      </c>
      <c r="B3575" t="s">
        <v>15874</v>
      </c>
      <c r="C3575" t="s">
        <v>2537</v>
      </c>
      <c r="D3575" t="s">
        <v>15875</v>
      </c>
      <c r="E3575" t="s">
        <v>558</v>
      </c>
      <c r="F3575">
        <v>1</v>
      </c>
      <c r="G3575" t="s">
        <v>2524</v>
      </c>
      <c r="H3575" t="s">
        <v>2056</v>
      </c>
      <c r="I3575" t="s">
        <v>2057</v>
      </c>
      <c r="J3575" t="s">
        <v>2539</v>
      </c>
      <c r="K3575" t="s">
        <v>62</v>
      </c>
      <c r="L3575" t="s">
        <v>2058</v>
      </c>
      <c r="M3575" t="s">
        <v>2170</v>
      </c>
      <c r="N3575">
        <v>0</v>
      </c>
      <c r="O3575">
        <v>0</v>
      </c>
      <c r="P3575">
        <v>0</v>
      </c>
      <c r="Q3575">
        <v>15300</v>
      </c>
      <c r="R3575">
        <v>0</v>
      </c>
      <c r="S3575">
        <v>0</v>
      </c>
      <c r="T3575">
        <v>0</v>
      </c>
      <c r="U3575">
        <v>0</v>
      </c>
      <c r="V3575">
        <v>0</v>
      </c>
      <c r="W3575">
        <v>0</v>
      </c>
      <c r="X3575">
        <v>0</v>
      </c>
      <c r="Y3575">
        <v>0</v>
      </c>
      <c r="Z3575">
        <v>0</v>
      </c>
      <c r="AA3575">
        <v>0</v>
      </c>
      <c r="AB3575">
        <v>0</v>
      </c>
      <c r="AC3575">
        <v>0</v>
      </c>
      <c r="AD3575">
        <v>0</v>
      </c>
      <c r="AE3575">
        <v>0</v>
      </c>
      <c r="AF3575">
        <v>0</v>
      </c>
      <c r="AG3575" t="s">
        <v>15876</v>
      </c>
      <c r="AH3575" s="21" t="str">
        <f t="shared" si="110"/>
        <v>YT21</v>
      </c>
      <c r="AI3575" s="21">
        <v>216</v>
      </c>
      <c r="AJ3575" s="21">
        <f t="shared" si="111"/>
        <v>100</v>
      </c>
      <c r="AK3575" s="21" t="s">
        <v>2060</v>
      </c>
      <c r="AL3575" t="s">
        <v>2527</v>
      </c>
      <c r="AM3575" s="26" t="s">
        <v>38</v>
      </c>
      <c r="AN3575" t="s">
        <v>2029</v>
      </c>
    </row>
    <row r="3576" spans="1:40" ht="15" hidden="1" thickTop="1" x14ac:dyDescent="0.35">
      <c r="A3576" t="s">
        <v>5292</v>
      </c>
      <c r="B3576" t="s">
        <v>15877</v>
      </c>
      <c r="C3576" t="s">
        <v>2584</v>
      </c>
      <c r="D3576" t="s">
        <v>15878</v>
      </c>
      <c r="E3576" t="s">
        <v>64</v>
      </c>
      <c r="F3576">
        <v>2</v>
      </c>
      <c r="G3576" t="s">
        <v>2524</v>
      </c>
      <c r="H3576" t="s">
        <v>2056</v>
      </c>
      <c r="I3576" t="s">
        <v>2057</v>
      </c>
      <c r="J3576" t="s">
        <v>2586</v>
      </c>
      <c r="K3576" t="s">
        <v>62</v>
      </c>
      <c r="L3576" t="s">
        <v>2058</v>
      </c>
      <c r="M3576" t="s">
        <v>2310</v>
      </c>
      <c r="N3576">
        <v>5</v>
      </c>
      <c r="O3576">
        <v>268</v>
      </c>
      <c r="P3576">
        <v>1.64</v>
      </c>
      <c r="Q3576">
        <v>16320</v>
      </c>
      <c r="R3576">
        <v>4</v>
      </c>
      <c r="S3576">
        <v>220</v>
      </c>
      <c r="T3576">
        <v>1.35</v>
      </c>
      <c r="U3576">
        <v>1</v>
      </c>
      <c r="V3576">
        <v>48</v>
      </c>
      <c r="W3576">
        <v>0.28999999999999998</v>
      </c>
      <c r="X3576">
        <v>0</v>
      </c>
      <c r="Y3576">
        <v>0</v>
      </c>
      <c r="Z3576">
        <v>0</v>
      </c>
      <c r="AA3576">
        <v>0</v>
      </c>
      <c r="AB3576">
        <v>0</v>
      </c>
      <c r="AC3576">
        <v>0</v>
      </c>
      <c r="AD3576">
        <v>0</v>
      </c>
      <c r="AE3576">
        <v>0</v>
      </c>
      <c r="AF3576">
        <v>0</v>
      </c>
      <c r="AG3576" t="s">
        <v>15879</v>
      </c>
      <c r="AH3576" s="21" t="str">
        <f t="shared" si="110"/>
        <v>YT21</v>
      </c>
      <c r="AI3576" s="21">
        <v>230.39999999999998</v>
      </c>
      <c r="AJ3576" s="21">
        <f t="shared" si="111"/>
        <v>98.357843137254903</v>
      </c>
      <c r="AK3576" s="21" t="s">
        <v>2063</v>
      </c>
      <c r="AL3576" t="s">
        <v>2527</v>
      </c>
      <c r="AM3576" s="26" t="s">
        <v>38</v>
      </c>
      <c r="AN3576" t="s">
        <v>2031</v>
      </c>
    </row>
    <row r="3577" spans="1:40" ht="15" hidden="1" thickTop="1" x14ac:dyDescent="0.35">
      <c r="A3577" t="s">
        <v>5296</v>
      </c>
      <c r="B3577" t="s">
        <v>15880</v>
      </c>
      <c r="C3577" t="s">
        <v>3444</v>
      </c>
      <c r="D3577" t="s">
        <v>15881</v>
      </c>
      <c r="E3577" t="s">
        <v>558</v>
      </c>
      <c r="F3577">
        <v>1</v>
      </c>
      <c r="G3577" t="s">
        <v>2524</v>
      </c>
      <c r="H3577" t="s">
        <v>2056</v>
      </c>
      <c r="I3577" t="s">
        <v>2057</v>
      </c>
      <c r="J3577" t="s">
        <v>2556</v>
      </c>
      <c r="K3577" t="s">
        <v>62</v>
      </c>
      <c r="L3577" t="s">
        <v>2058</v>
      </c>
      <c r="M3577" t="s">
        <v>2310</v>
      </c>
      <c r="N3577">
        <v>8</v>
      </c>
      <c r="O3577">
        <v>193</v>
      </c>
      <c r="P3577">
        <v>1.18</v>
      </c>
      <c r="Q3577">
        <v>16320</v>
      </c>
      <c r="R3577">
        <v>6</v>
      </c>
      <c r="S3577">
        <v>89</v>
      </c>
      <c r="T3577">
        <v>0.55000000000000004</v>
      </c>
      <c r="U3577">
        <v>2</v>
      </c>
      <c r="V3577">
        <v>104</v>
      </c>
      <c r="W3577">
        <v>0.64</v>
      </c>
      <c r="X3577">
        <v>0</v>
      </c>
      <c r="Y3577">
        <v>0</v>
      </c>
      <c r="Z3577">
        <v>0</v>
      </c>
      <c r="AA3577">
        <v>0</v>
      </c>
      <c r="AB3577">
        <v>0</v>
      </c>
      <c r="AC3577">
        <v>0</v>
      </c>
      <c r="AD3577">
        <v>0</v>
      </c>
      <c r="AE3577">
        <v>0</v>
      </c>
      <c r="AF3577">
        <v>0</v>
      </c>
      <c r="AG3577" t="s">
        <v>15882</v>
      </c>
      <c r="AH3577" s="21" t="str">
        <f t="shared" si="110"/>
        <v>YT21</v>
      </c>
      <c r="AI3577" s="21">
        <v>230.39999999999998</v>
      </c>
      <c r="AJ3577" s="21">
        <f t="shared" si="111"/>
        <v>98.817401960784309</v>
      </c>
      <c r="AK3577" s="21" t="s">
        <v>2063</v>
      </c>
      <c r="AL3577" t="s">
        <v>2527</v>
      </c>
      <c r="AM3577" s="26" t="s">
        <v>38</v>
      </c>
      <c r="AN3577" t="s">
        <v>2030</v>
      </c>
    </row>
    <row r="3578" spans="1:40" ht="15" hidden="1" thickTop="1" x14ac:dyDescent="0.35">
      <c r="A3578" t="s">
        <v>5300</v>
      </c>
      <c r="B3578" t="s">
        <v>15883</v>
      </c>
      <c r="C3578" t="s">
        <v>5084</v>
      </c>
      <c r="D3578" t="s">
        <v>15884</v>
      </c>
      <c r="E3578" t="s">
        <v>3005</v>
      </c>
      <c r="F3578">
        <v>1</v>
      </c>
      <c r="G3578" t="s">
        <v>2546</v>
      </c>
      <c r="H3578" t="s">
        <v>2510</v>
      </c>
      <c r="I3578" t="s">
        <v>2057</v>
      </c>
      <c r="J3578" t="s">
        <v>3711</v>
      </c>
      <c r="K3578" t="s">
        <v>2548</v>
      </c>
      <c r="L3578" t="s">
        <v>2058</v>
      </c>
      <c r="M3578" t="s">
        <v>2059</v>
      </c>
      <c r="N3578">
        <v>1</v>
      </c>
      <c r="O3578">
        <v>34</v>
      </c>
      <c r="P3578">
        <v>0.14000000000000001</v>
      </c>
      <c r="Q3578">
        <v>24480</v>
      </c>
      <c r="R3578">
        <v>1</v>
      </c>
      <c r="S3578">
        <v>34</v>
      </c>
      <c r="T3578">
        <v>0.14000000000000001</v>
      </c>
      <c r="U3578">
        <v>0</v>
      </c>
      <c r="V3578">
        <v>0</v>
      </c>
      <c r="W3578">
        <v>0</v>
      </c>
      <c r="X3578">
        <v>0</v>
      </c>
      <c r="Y3578">
        <v>0</v>
      </c>
      <c r="Z3578">
        <v>0</v>
      </c>
      <c r="AA3578">
        <v>0</v>
      </c>
      <c r="AB3578">
        <v>0</v>
      </c>
      <c r="AC3578">
        <v>0</v>
      </c>
      <c r="AD3578">
        <v>0</v>
      </c>
      <c r="AE3578">
        <v>0</v>
      </c>
      <c r="AF3578">
        <v>0</v>
      </c>
      <c r="AG3578" t="s">
        <v>15885</v>
      </c>
      <c r="AH3578" s="21" t="str">
        <f t="shared" si="110"/>
        <v>YT21</v>
      </c>
      <c r="AI3578" s="21">
        <v>345.36</v>
      </c>
      <c r="AJ3578" s="21">
        <f t="shared" si="111"/>
        <v>99.861111111111114</v>
      </c>
      <c r="AK3578" s="21" t="s">
        <v>2060</v>
      </c>
      <c r="AL3578" t="s">
        <v>2551</v>
      </c>
      <c r="AM3578" s="26" t="s">
        <v>38</v>
      </c>
      <c r="AN3578" t="s">
        <v>2031</v>
      </c>
    </row>
    <row r="3579" spans="1:40" ht="15" hidden="1" thickTop="1" x14ac:dyDescent="0.35">
      <c r="A3579" t="s">
        <v>5304</v>
      </c>
      <c r="B3579" t="s">
        <v>15886</v>
      </c>
      <c r="C3579" t="s">
        <v>3260</v>
      </c>
      <c r="D3579" t="s">
        <v>15887</v>
      </c>
      <c r="E3579" t="s">
        <v>3005</v>
      </c>
      <c r="F3579">
        <v>1</v>
      </c>
      <c r="G3579" t="s">
        <v>2546</v>
      </c>
      <c r="H3579" t="s">
        <v>2510</v>
      </c>
      <c r="I3579" t="s">
        <v>2057</v>
      </c>
      <c r="J3579" t="s">
        <v>3262</v>
      </c>
      <c r="K3579" t="s">
        <v>2548</v>
      </c>
      <c r="L3579" t="s">
        <v>2058</v>
      </c>
      <c r="M3579" t="s">
        <v>2059</v>
      </c>
      <c r="N3579">
        <v>0</v>
      </c>
      <c r="O3579">
        <v>0</v>
      </c>
      <c r="P3579">
        <v>0</v>
      </c>
      <c r="Q3579">
        <v>24480</v>
      </c>
      <c r="R3579">
        <v>0</v>
      </c>
      <c r="S3579">
        <v>0</v>
      </c>
      <c r="T3579">
        <v>0</v>
      </c>
      <c r="U3579">
        <v>0</v>
      </c>
      <c r="V3579">
        <v>0</v>
      </c>
      <c r="W3579">
        <v>0</v>
      </c>
      <c r="X3579">
        <v>0</v>
      </c>
      <c r="Y3579">
        <v>0</v>
      </c>
      <c r="Z3579">
        <v>0</v>
      </c>
      <c r="AA3579">
        <v>0</v>
      </c>
      <c r="AB3579">
        <v>0</v>
      </c>
      <c r="AC3579">
        <v>0</v>
      </c>
      <c r="AD3579">
        <v>0</v>
      </c>
      <c r="AE3579">
        <v>0</v>
      </c>
      <c r="AF3579">
        <v>0</v>
      </c>
      <c r="AG3579" t="s">
        <v>15888</v>
      </c>
      <c r="AH3579" s="21" t="str">
        <f t="shared" si="110"/>
        <v>YT21</v>
      </c>
      <c r="AI3579" s="21">
        <v>345.36</v>
      </c>
      <c r="AJ3579" s="21">
        <f t="shared" si="111"/>
        <v>100</v>
      </c>
      <c r="AK3579" s="21" t="s">
        <v>2060</v>
      </c>
      <c r="AL3579" t="s">
        <v>2551</v>
      </c>
      <c r="AM3579" s="26" t="s">
        <v>38</v>
      </c>
      <c r="AN3579" t="s">
        <v>2031</v>
      </c>
    </row>
    <row r="3580" spans="1:40" ht="15" hidden="1" thickTop="1" x14ac:dyDescent="0.35">
      <c r="A3580" t="s">
        <v>5307</v>
      </c>
      <c r="B3580" t="s">
        <v>15889</v>
      </c>
      <c r="C3580" t="s">
        <v>2722</v>
      </c>
      <c r="D3580" t="s">
        <v>15890</v>
      </c>
      <c r="E3580" t="s">
        <v>2724</v>
      </c>
      <c r="F3580">
        <v>1</v>
      </c>
      <c r="G3580" t="s">
        <v>2682</v>
      </c>
      <c r="H3580" t="s">
        <v>2620</v>
      </c>
      <c r="I3580" t="s">
        <v>2057</v>
      </c>
      <c r="J3580" t="s">
        <v>2725</v>
      </c>
      <c r="K3580" t="s">
        <v>2684</v>
      </c>
      <c r="L3580" t="s">
        <v>2058</v>
      </c>
      <c r="M3580" t="s">
        <v>2170</v>
      </c>
      <c r="N3580">
        <v>3</v>
      </c>
      <c r="O3580">
        <v>107</v>
      </c>
      <c r="P3580">
        <v>0.7</v>
      </c>
      <c r="Q3580">
        <v>15300</v>
      </c>
      <c r="R3580">
        <v>2</v>
      </c>
      <c r="S3580">
        <v>85</v>
      </c>
      <c r="T3580">
        <v>0.56000000000000005</v>
      </c>
      <c r="U3580">
        <v>1</v>
      </c>
      <c r="V3580">
        <v>22</v>
      </c>
      <c r="W3580">
        <v>0.14000000000000001</v>
      </c>
      <c r="X3580">
        <v>0</v>
      </c>
      <c r="Y3580">
        <v>0</v>
      </c>
      <c r="Z3580">
        <v>0</v>
      </c>
      <c r="AA3580">
        <v>0</v>
      </c>
      <c r="AB3580">
        <v>0</v>
      </c>
      <c r="AC3580">
        <v>0</v>
      </c>
      <c r="AD3580">
        <v>0</v>
      </c>
      <c r="AE3580">
        <v>0</v>
      </c>
      <c r="AF3580">
        <v>0</v>
      </c>
      <c r="AG3580" t="s">
        <v>15891</v>
      </c>
      <c r="AH3580" s="21" t="str">
        <f t="shared" si="110"/>
        <v>YT21</v>
      </c>
      <c r="AI3580" s="21">
        <v>216</v>
      </c>
      <c r="AJ3580" s="21">
        <f t="shared" si="111"/>
        <v>99.300653594771248</v>
      </c>
      <c r="AK3580" s="21" t="s">
        <v>2060</v>
      </c>
      <c r="AL3580" t="s">
        <v>2725</v>
      </c>
      <c r="AM3580" s="26" t="s">
        <v>38</v>
      </c>
      <c r="AN3580" t="s">
        <v>2032</v>
      </c>
    </row>
    <row r="3581" spans="1:40" ht="15" hidden="1" thickTop="1" x14ac:dyDescent="0.35">
      <c r="A3581" t="s">
        <v>5310</v>
      </c>
      <c r="B3581" t="s">
        <v>15892</v>
      </c>
      <c r="C3581" t="s">
        <v>6370</v>
      </c>
      <c r="D3581" t="s">
        <v>15893</v>
      </c>
      <c r="E3581" t="s">
        <v>2724</v>
      </c>
      <c r="F3581">
        <v>1</v>
      </c>
      <c r="G3581" t="s">
        <v>2682</v>
      </c>
      <c r="H3581" t="s">
        <v>2620</v>
      </c>
      <c r="I3581" t="s">
        <v>2057</v>
      </c>
      <c r="J3581" t="s">
        <v>2725</v>
      </c>
      <c r="K3581" t="s">
        <v>2684</v>
      </c>
      <c r="L3581" t="s">
        <v>2058</v>
      </c>
      <c r="M3581" t="s">
        <v>7847</v>
      </c>
      <c r="N3581">
        <v>2</v>
      </c>
      <c r="O3581">
        <v>41</v>
      </c>
      <c r="P3581">
        <v>0.26</v>
      </c>
      <c r="Q3581">
        <v>15810</v>
      </c>
      <c r="R3581">
        <v>1</v>
      </c>
      <c r="S3581">
        <v>39</v>
      </c>
      <c r="T3581">
        <v>0.25</v>
      </c>
      <c r="U3581">
        <v>0</v>
      </c>
      <c r="V3581">
        <v>0</v>
      </c>
      <c r="W3581">
        <v>0</v>
      </c>
      <c r="X3581">
        <v>0</v>
      </c>
      <c r="Y3581">
        <v>0</v>
      </c>
      <c r="Z3581">
        <v>0</v>
      </c>
      <c r="AA3581">
        <v>1</v>
      </c>
      <c r="AB3581">
        <v>2</v>
      </c>
      <c r="AC3581">
        <v>0.01</v>
      </c>
      <c r="AD3581">
        <v>0</v>
      </c>
      <c r="AE3581">
        <v>0</v>
      </c>
      <c r="AF3581">
        <v>0</v>
      </c>
      <c r="AG3581" t="s">
        <v>15894</v>
      </c>
      <c r="AH3581" s="21" t="str">
        <f t="shared" si="110"/>
        <v>YT21</v>
      </c>
      <c r="AI3581" s="21">
        <v>223.2</v>
      </c>
      <c r="AJ3581" s="21">
        <f t="shared" si="111"/>
        <v>99.740670461733075</v>
      </c>
      <c r="AK3581" s="21" t="s">
        <v>2060</v>
      </c>
      <c r="AL3581" t="s">
        <v>2725</v>
      </c>
      <c r="AM3581" s="26" t="s">
        <v>38</v>
      </c>
      <c r="AN3581" t="s">
        <v>2030</v>
      </c>
    </row>
    <row r="3582" spans="1:40" ht="15" hidden="1" thickTop="1" x14ac:dyDescent="0.35">
      <c r="A3582" t="s">
        <v>5313</v>
      </c>
      <c r="B3582" t="s">
        <v>15895</v>
      </c>
      <c r="C3582" t="s">
        <v>5566</v>
      </c>
      <c r="D3582" t="s">
        <v>15896</v>
      </c>
      <c r="E3582" t="s">
        <v>3539</v>
      </c>
      <c r="F3582">
        <v>3</v>
      </c>
      <c r="G3582" t="s">
        <v>2682</v>
      </c>
      <c r="H3582" t="s">
        <v>2620</v>
      </c>
      <c r="I3582" t="s">
        <v>2057</v>
      </c>
      <c r="J3582" t="s">
        <v>5568</v>
      </c>
      <c r="K3582" t="s">
        <v>2684</v>
      </c>
      <c r="L3582" t="s">
        <v>2058</v>
      </c>
      <c r="M3582" t="s">
        <v>2726</v>
      </c>
      <c r="N3582">
        <v>3</v>
      </c>
      <c r="O3582">
        <v>149</v>
      </c>
      <c r="P3582">
        <v>0.86</v>
      </c>
      <c r="Q3582">
        <v>17340</v>
      </c>
      <c r="R3582">
        <v>1</v>
      </c>
      <c r="S3582">
        <v>46</v>
      </c>
      <c r="T3582">
        <v>0.27</v>
      </c>
      <c r="U3582">
        <v>2</v>
      </c>
      <c r="V3582">
        <v>103</v>
      </c>
      <c r="W3582">
        <v>0.59</v>
      </c>
      <c r="X3582">
        <v>0</v>
      </c>
      <c r="Y3582">
        <v>0</v>
      </c>
      <c r="Z3582">
        <v>0</v>
      </c>
      <c r="AA3582">
        <v>0</v>
      </c>
      <c r="AB3582">
        <v>0</v>
      </c>
      <c r="AC3582">
        <v>0</v>
      </c>
      <c r="AD3582">
        <v>0</v>
      </c>
      <c r="AE3582">
        <v>0</v>
      </c>
      <c r="AF3582">
        <v>0</v>
      </c>
      <c r="AG3582" t="s">
        <v>15897</v>
      </c>
      <c r="AH3582" s="21" t="str">
        <f t="shared" si="110"/>
        <v>YT21</v>
      </c>
      <c r="AI3582" s="21">
        <v>244.56000000000003</v>
      </c>
      <c r="AJ3582" s="21">
        <f t="shared" si="111"/>
        <v>99.140715109573236</v>
      </c>
      <c r="AK3582" s="21" t="s">
        <v>2063</v>
      </c>
      <c r="AL3582" t="s">
        <v>2686</v>
      </c>
      <c r="AM3582" s="26" t="s">
        <v>38</v>
      </c>
      <c r="AN3582" t="s">
        <v>2031</v>
      </c>
    </row>
    <row r="3583" spans="1:40" ht="15" hidden="1" thickTop="1" x14ac:dyDescent="0.35">
      <c r="A3583" t="s">
        <v>5317</v>
      </c>
      <c r="B3583" t="s">
        <v>15898</v>
      </c>
      <c r="C3583" t="s">
        <v>3192</v>
      </c>
      <c r="D3583" t="s">
        <v>15899</v>
      </c>
      <c r="E3583" t="s">
        <v>3193</v>
      </c>
      <c r="F3583">
        <v>1</v>
      </c>
      <c r="G3583" t="s">
        <v>2609</v>
      </c>
      <c r="H3583" t="s">
        <v>2577</v>
      </c>
      <c r="I3583" t="s">
        <v>2057</v>
      </c>
      <c r="J3583" t="s">
        <v>2764</v>
      </c>
      <c r="K3583" t="s">
        <v>2765</v>
      </c>
      <c r="L3583" t="s">
        <v>2058</v>
      </c>
      <c r="M3583" t="s">
        <v>2059</v>
      </c>
      <c r="N3583">
        <v>2</v>
      </c>
      <c r="O3583">
        <v>179</v>
      </c>
      <c r="P3583">
        <v>0.73</v>
      </c>
      <c r="Q3583">
        <v>24480</v>
      </c>
      <c r="R3583">
        <v>1</v>
      </c>
      <c r="S3583">
        <v>80</v>
      </c>
      <c r="T3583">
        <v>0.33</v>
      </c>
      <c r="U3583">
        <v>1</v>
      </c>
      <c r="V3583">
        <v>99</v>
      </c>
      <c r="W3583">
        <v>0.4</v>
      </c>
      <c r="X3583">
        <v>0</v>
      </c>
      <c r="Y3583">
        <v>0</v>
      </c>
      <c r="Z3583">
        <v>0</v>
      </c>
      <c r="AA3583">
        <v>0</v>
      </c>
      <c r="AB3583">
        <v>0</v>
      </c>
      <c r="AC3583">
        <v>0</v>
      </c>
      <c r="AD3583">
        <v>0</v>
      </c>
      <c r="AE3583">
        <v>0</v>
      </c>
      <c r="AF3583">
        <v>0</v>
      </c>
      <c r="AG3583" t="s">
        <v>15900</v>
      </c>
      <c r="AH3583" s="21" t="str">
        <f t="shared" si="110"/>
        <v>YT21</v>
      </c>
      <c r="AI3583" s="21">
        <v>345.36</v>
      </c>
      <c r="AJ3583" s="21">
        <f t="shared" si="111"/>
        <v>99.268790849673209</v>
      </c>
      <c r="AK3583" s="21" t="s">
        <v>2060</v>
      </c>
      <c r="AL3583" t="s">
        <v>2613</v>
      </c>
      <c r="AM3583" s="26" t="s">
        <v>38</v>
      </c>
      <c r="AN3583" t="s">
        <v>2029</v>
      </c>
    </row>
    <row r="3584" spans="1:40" ht="15" hidden="1" thickTop="1" x14ac:dyDescent="0.35">
      <c r="A3584" t="s">
        <v>5321</v>
      </c>
      <c r="B3584" t="s">
        <v>15901</v>
      </c>
      <c r="C3584" t="s">
        <v>15164</v>
      </c>
      <c r="D3584" t="s">
        <v>3634</v>
      </c>
      <c r="E3584" t="s">
        <v>45</v>
      </c>
      <c r="F3584">
        <v>1</v>
      </c>
      <c r="G3584" t="s">
        <v>2055</v>
      </c>
      <c r="H3584" t="s">
        <v>2056</v>
      </c>
      <c r="I3584" t="s">
        <v>2057</v>
      </c>
      <c r="J3584" t="s">
        <v>3634</v>
      </c>
      <c r="K3584" t="s">
        <v>42</v>
      </c>
      <c r="L3584" t="s">
        <v>2058</v>
      </c>
      <c r="M3584" t="s">
        <v>2059</v>
      </c>
      <c r="N3584">
        <v>4</v>
      </c>
      <c r="O3584">
        <v>156</v>
      </c>
      <c r="P3584">
        <v>0.64</v>
      </c>
      <c r="Q3584">
        <v>24480</v>
      </c>
      <c r="R3584">
        <v>3</v>
      </c>
      <c r="S3584">
        <v>104</v>
      </c>
      <c r="T3584">
        <v>0.42</v>
      </c>
      <c r="U3584">
        <v>1</v>
      </c>
      <c r="V3584">
        <v>52</v>
      </c>
      <c r="W3584">
        <v>0.21</v>
      </c>
      <c r="X3584">
        <v>0</v>
      </c>
      <c r="Y3584">
        <v>0</v>
      </c>
      <c r="Z3584">
        <v>0</v>
      </c>
      <c r="AA3584">
        <v>0</v>
      </c>
      <c r="AB3584">
        <v>0</v>
      </c>
      <c r="AC3584">
        <v>0</v>
      </c>
      <c r="AD3584">
        <v>0</v>
      </c>
      <c r="AE3584">
        <v>0</v>
      </c>
      <c r="AF3584">
        <v>0</v>
      </c>
      <c r="AG3584" t="s">
        <v>15902</v>
      </c>
      <c r="AH3584" s="21" t="str">
        <f t="shared" si="110"/>
        <v>YT21</v>
      </c>
      <c r="AI3584" s="21">
        <v>345.36</v>
      </c>
      <c r="AJ3584" s="21">
        <f t="shared" si="111"/>
        <v>99.362745098039213</v>
      </c>
      <c r="AK3584" s="21" t="s">
        <v>2060</v>
      </c>
      <c r="AL3584" t="s">
        <v>3636</v>
      </c>
      <c r="AM3584" s="26" t="s">
        <v>38</v>
      </c>
      <c r="AN3584" t="s">
        <v>2032</v>
      </c>
    </row>
    <row r="3585" spans="1:40" ht="15" hidden="1" thickTop="1" x14ac:dyDescent="0.35">
      <c r="A3585" t="s">
        <v>5325</v>
      </c>
      <c r="B3585" t="s">
        <v>15903</v>
      </c>
      <c r="C3585" t="s">
        <v>4480</v>
      </c>
      <c r="D3585" t="s">
        <v>15904</v>
      </c>
      <c r="E3585" t="s">
        <v>2508</v>
      </c>
      <c r="F3585">
        <v>2</v>
      </c>
      <c r="G3585" t="s">
        <v>2509</v>
      </c>
      <c r="H3585" t="s">
        <v>2510</v>
      </c>
      <c r="I3585" t="s">
        <v>2057</v>
      </c>
      <c r="J3585" t="s">
        <v>3773</v>
      </c>
      <c r="K3585" t="s">
        <v>2513</v>
      </c>
      <c r="L3585" t="s">
        <v>30320</v>
      </c>
      <c r="M3585" t="s">
        <v>9223</v>
      </c>
      <c r="N3585">
        <v>0</v>
      </c>
      <c r="O3585">
        <v>0</v>
      </c>
      <c r="P3585">
        <v>0</v>
      </c>
      <c r="Q3585">
        <v>7020</v>
      </c>
      <c r="R3585">
        <v>0</v>
      </c>
      <c r="S3585">
        <v>0</v>
      </c>
      <c r="T3585">
        <v>0</v>
      </c>
      <c r="U3585">
        <v>0</v>
      </c>
      <c r="V3585">
        <v>0</v>
      </c>
      <c r="W3585">
        <v>0</v>
      </c>
      <c r="X3585">
        <v>0</v>
      </c>
      <c r="Y3585">
        <v>0</v>
      </c>
      <c r="Z3585">
        <v>0</v>
      </c>
      <c r="AA3585">
        <v>0</v>
      </c>
      <c r="AB3585">
        <v>0</v>
      </c>
      <c r="AC3585">
        <v>0</v>
      </c>
      <c r="AD3585">
        <v>0</v>
      </c>
      <c r="AE3585">
        <v>0</v>
      </c>
      <c r="AF3585">
        <v>0</v>
      </c>
      <c r="AG3585" t="s">
        <v>15905</v>
      </c>
      <c r="AH3585" s="21" t="str">
        <f t="shared" si="110"/>
        <v>YT21</v>
      </c>
      <c r="AI3585" s="21">
        <v>129.60000000000002</v>
      </c>
      <c r="AJ3585" s="21">
        <f t="shared" si="111"/>
        <v>100</v>
      </c>
      <c r="AK3585" s="21" t="s">
        <v>2060</v>
      </c>
      <c r="AL3585" t="s">
        <v>2515</v>
      </c>
      <c r="AM3585" s="26" t="s">
        <v>38</v>
      </c>
      <c r="AN3585" t="s">
        <v>2031</v>
      </c>
    </row>
    <row r="3586" spans="1:40" ht="15" hidden="1" thickTop="1" x14ac:dyDescent="0.35">
      <c r="A3586" t="s">
        <v>5329</v>
      </c>
      <c r="B3586" t="s">
        <v>15906</v>
      </c>
      <c r="C3586" t="s">
        <v>4480</v>
      </c>
      <c r="D3586" t="s">
        <v>15907</v>
      </c>
      <c r="E3586" t="s">
        <v>2508</v>
      </c>
      <c r="F3586">
        <v>1</v>
      </c>
      <c r="G3586" t="s">
        <v>2509</v>
      </c>
      <c r="H3586" t="s">
        <v>2510</v>
      </c>
      <c r="I3586" t="s">
        <v>2057</v>
      </c>
      <c r="J3586" t="s">
        <v>3773</v>
      </c>
      <c r="K3586" t="s">
        <v>2513</v>
      </c>
      <c r="L3586" t="s">
        <v>2058</v>
      </c>
      <c r="M3586" t="s">
        <v>2059</v>
      </c>
      <c r="N3586">
        <v>4</v>
      </c>
      <c r="O3586">
        <v>177</v>
      </c>
      <c r="P3586">
        <v>0.72</v>
      </c>
      <c r="Q3586">
        <v>24480</v>
      </c>
      <c r="R3586">
        <v>2</v>
      </c>
      <c r="S3586">
        <v>83</v>
      </c>
      <c r="T3586">
        <v>0.34</v>
      </c>
      <c r="U3586">
        <v>1</v>
      </c>
      <c r="V3586">
        <v>45</v>
      </c>
      <c r="W3586">
        <v>0.18</v>
      </c>
      <c r="X3586">
        <v>0</v>
      </c>
      <c r="Y3586">
        <v>0</v>
      </c>
      <c r="Z3586">
        <v>0</v>
      </c>
      <c r="AA3586">
        <v>1</v>
      </c>
      <c r="AB3586">
        <v>49</v>
      </c>
      <c r="AC3586">
        <v>0.2</v>
      </c>
      <c r="AD3586">
        <v>0</v>
      </c>
      <c r="AE3586">
        <v>0</v>
      </c>
      <c r="AF3586">
        <v>0</v>
      </c>
      <c r="AG3586" t="s">
        <v>15908</v>
      </c>
      <c r="AH3586" s="21" t="str">
        <f t="shared" si="110"/>
        <v>YT21</v>
      </c>
      <c r="AI3586" s="21">
        <v>345.36</v>
      </c>
      <c r="AJ3586" s="21">
        <f t="shared" si="111"/>
        <v>99.276960784313729</v>
      </c>
      <c r="AK3586" s="21" t="s">
        <v>2060</v>
      </c>
      <c r="AL3586" t="s">
        <v>2515</v>
      </c>
      <c r="AM3586" s="26" t="s">
        <v>38</v>
      </c>
      <c r="AN3586" t="s">
        <v>2030</v>
      </c>
    </row>
    <row r="3587" spans="1:40" ht="15" hidden="1" thickTop="1" x14ac:dyDescent="0.35">
      <c r="A3587" t="s">
        <v>5333</v>
      </c>
      <c r="B3587" t="s">
        <v>15909</v>
      </c>
      <c r="C3587" t="s">
        <v>3248</v>
      </c>
      <c r="D3587" t="s">
        <v>3250</v>
      </c>
      <c r="E3587" t="s">
        <v>2938</v>
      </c>
      <c r="F3587">
        <v>1</v>
      </c>
      <c r="G3587" t="s">
        <v>2593</v>
      </c>
      <c r="H3587" t="s">
        <v>2056</v>
      </c>
      <c r="I3587" t="s">
        <v>2057</v>
      </c>
      <c r="J3587" t="s">
        <v>3250</v>
      </c>
      <c r="K3587" t="s">
        <v>65</v>
      </c>
      <c r="L3587" t="s">
        <v>2058</v>
      </c>
      <c r="M3587" t="s">
        <v>2059</v>
      </c>
      <c r="N3587">
        <v>12</v>
      </c>
      <c r="O3587">
        <v>309</v>
      </c>
      <c r="P3587">
        <v>1.26</v>
      </c>
      <c r="Q3587">
        <v>24480</v>
      </c>
      <c r="R3587">
        <v>10</v>
      </c>
      <c r="S3587">
        <v>258</v>
      </c>
      <c r="T3587">
        <v>1.05</v>
      </c>
      <c r="U3587">
        <v>1</v>
      </c>
      <c r="V3587">
        <v>18</v>
      </c>
      <c r="W3587">
        <v>7.0000000000000007E-2</v>
      </c>
      <c r="X3587">
        <v>1</v>
      </c>
      <c r="Y3587">
        <v>33</v>
      </c>
      <c r="Z3587">
        <v>0.13</v>
      </c>
      <c r="AA3587">
        <v>0</v>
      </c>
      <c r="AB3587">
        <v>0</v>
      </c>
      <c r="AC3587">
        <v>0</v>
      </c>
      <c r="AD3587">
        <v>0</v>
      </c>
      <c r="AE3587">
        <v>0</v>
      </c>
      <c r="AF3587">
        <v>0</v>
      </c>
      <c r="AG3587" t="s">
        <v>15910</v>
      </c>
      <c r="AH3587" s="21" t="str">
        <f t="shared" si="110"/>
        <v>YT21</v>
      </c>
      <c r="AI3587" s="21">
        <v>345.36</v>
      </c>
      <c r="AJ3587" s="21">
        <f t="shared" si="111"/>
        <v>98.737745098039213</v>
      </c>
      <c r="AK3587" s="21" t="s">
        <v>2063</v>
      </c>
      <c r="AL3587" t="s">
        <v>2527</v>
      </c>
      <c r="AM3587" s="26" t="s">
        <v>38</v>
      </c>
      <c r="AN3587" t="s">
        <v>2029</v>
      </c>
    </row>
    <row r="3588" spans="1:40" ht="15" hidden="1" thickTop="1" x14ac:dyDescent="0.35">
      <c r="A3588" t="s">
        <v>5336</v>
      </c>
      <c r="B3588" t="s">
        <v>2189</v>
      </c>
      <c r="C3588" t="s">
        <v>66</v>
      </c>
      <c r="D3588" t="s">
        <v>2190</v>
      </c>
      <c r="E3588" t="s">
        <v>119</v>
      </c>
      <c r="F3588">
        <v>1</v>
      </c>
      <c r="G3588" t="s">
        <v>2055</v>
      </c>
      <c r="H3588" t="s">
        <v>2056</v>
      </c>
      <c r="I3588" t="s">
        <v>2057</v>
      </c>
      <c r="J3588" t="s">
        <v>67</v>
      </c>
      <c r="K3588" t="s">
        <v>68</v>
      </c>
      <c r="L3588" t="s">
        <v>2058</v>
      </c>
      <c r="M3588" t="s">
        <v>2170</v>
      </c>
      <c r="N3588">
        <v>1</v>
      </c>
      <c r="O3588">
        <v>32</v>
      </c>
      <c r="P3588">
        <v>0.21</v>
      </c>
      <c r="Q3588">
        <v>15300</v>
      </c>
      <c r="R3588">
        <v>1</v>
      </c>
      <c r="S3588">
        <v>32</v>
      </c>
      <c r="T3588">
        <v>0.21</v>
      </c>
      <c r="U3588">
        <v>0</v>
      </c>
      <c r="V3588">
        <v>0</v>
      </c>
      <c r="W3588">
        <v>0</v>
      </c>
      <c r="X3588">
        <v>0</v>
      </c>
      <c r="Y3588">
        <v>0</v>
      </c>
      <c r="Z3588">
        <v>0</v>
      </c>
      <c r="AA3588">
        <v>0</v>
      </c>
      <c r="AB3588">
        <v>0</v>
      </c>
      <c r="AC3588">
        <v>0</v>
      </c>
      <c r="AD3588">
        <v>0</v>
      </c>
      <c r="AE3588">
        <v>0</v>
      </c>
      <c r="AF3588">
        <v>0</v>
      </c>
      <c r="AG3588" t="s">
        <v>449</v>
      </c>
      <c r="AH3588" s="21" t="str">
        <f t="shared" si="110"/>
        <v>YT21</v>
      </c>
      <c r="AI3588" s="21">
        <v>216</v>
      </c>
      <c r="AJ3588" s="21">
        <f t="shared" si="111"/>
        <v>99.790849673202615</v>
      </c>
      <c r="AK3588" s="21" t="s">
        <v>2060</v>
      </c>
      <c r="AL3588" t="s">
        <v>70</v>
      </c>
      <c r="AM3588" s="26" t="s">
        <v>38</v>
      </c>
      <c r="AN3588" t="s">
        <v>2030</v>
      </c>
    </row>
    <row r="3589" spans="1:40" ht="15" hidden="1" thickTop="1" x14ac:dyDescent="0.35">
      <c r="A3589" t="s">
        <v>5340</v>
      </c>
      <c r="B3589" t="s">
        <v>15911</v>
      </c>
      <c r="C3589" t="s">
        <v>6457</v>
      </c>
      <c r="D3589" t="s">
        <v>15912</v>
      </c>
      <c r="E3589" t="s">
        <v>15913</v>
      </c>
      <c r="F3589">
        <v>1</v>
      </c>
      <c r="G3589" t="s">
        <v>2593</v>
      </c>
      <c r="H3589" t="s">
        <v>2056</v>
      </c>
      <c r="I3589" t="s">
        <v>2076</v>
      </c>
      <c r="J3589" t="s">
        <v>2594</v>
      </c>
      <c r="K3589" t="s">
        <v>65</v>
      </c>
      <c r="L3589" t="s">
        <v>2058</v>
      </c>
      <c r="M3589" t="s">
        <v>2170</v>
      </c>
      <c r="N3589">
        <v>5</v>
      </c>
      <c r="O3589">
        <v>1114</v>
      </c>
      <c r="P3589">
        <v>7.28</v>
      </c>
      <c r="Q3589">
        <v>15300</v>
      </c>
      <c r="R3589">
        <v>2</v>
      </c>
      <c r="S3589">
        <v>467</v>
      </c>
      <c r="T3589">
        <v>3.05</v>
      </c>
      <c r="U3589">
        <v>3</v>
      </c>
      <c r="V3589">
        <v>647</v>
      </c>
      <c r="W3589">
        <v>4.2300000000000004</v>
      </c>
      <c r="X3589">
        <v>0</v>
      </c>
      <c r="Y3589">
        <v>0</v>
      </c>
      <c r="Z3589">
        <v>0</v>
      </c>
      <c r="AA3589">
        <v>0</v>
      </c>
      <c r="AB3589">
        <v>0</v>
      </c>
      <c r="AC3589">
        <v>0</v>
      </c>
      <c r="AD3589">
        <v>0</v>
      </c>
      <c r="AE3589">
        <v>0</v>
      </c>
      <c r="AF3589">
        <v>0</v>
      </c>
      <c r="AG3589" t="s">
        <v>15914</v>
      </c>
      <c r="AH3589" s="21" t="str">
        <f t="shared" si="110"/>
        <v>YK21</v>
      </c>
      <c r="AI3589" s="21">
        <v>216</v>
      </c>
      <c r="AJ3589" s="21">
        <f t="shared" si="111"/>
        <v>92.718954248366018</v>
      </c>
      <c r="AK3589" s="21" t="s">
        <v>2063</v>
      </c>
      <c r="AL3589" t="s">
        <v>2527</v>
      </c>
      <c r="AM3589" s="26" t="s">
        <v>38</v>
      </c>
      <c r="AN3589" t="s">
        <v>2031</v>
      </c>
    </row>
    <row r="3590" spans="1:40" ht="15" hidden="1" thickTop="1" x14ac:dyDescent="0.35">
      <c r="A3590" t="s">
        <v>5344</v>
      </c>
      <c r="B3590" t="s">
        <v>15915</v>
      </c>
      <c r="C3590" t="s">
        <v>6457</v>
      </c>
      <c r="D3590" t="s">
        <v>15912</v>
      </c>
      <c r="E3590" t="s">
        <v>15913</v>
      </c>
      <c r="F3590">
        <v>1</v>
      </c>
      <c r="G3590" t="s">
        <v>2593</v>
      </c>
      <c r="H3590" t="s">
        <v>2056</v>
      </c>
      <c r="I3590" t="s">
        <v>2076</v>
      </c>
      <c r="J3590" t="s">
        <v>2594</v>
      </c>
      <c r="K3590" t="s">
        <v>65</v>
      </c>
      <c r="L3590" t="s">
        <v>2058</v>
      </c>
      <c r="M3590" t="s">
        <v>2170</v>
      </c>
      <c r="N3590">
        <v>0</v>
      </c>
      <c r="O3590">
        <v>0</v>
      </c>
      <c r="P3590">
        <v>0</v>
      </c>
      <c r="Q3590">
        <v>15300</v>
      </c>
      <c r="R3590">
        <v>0</v>
      </c>
      <c r="S3590">
        <v>0</v>
      </c>
      <c r="T3590">
        <v>0</v>
      </c>
      <c r="U3590">
        <v>0</v>
      </c>
      <c r="V3590">
        <v>0</v>
      </c>
      <c r="W3590">
        <v>0</v>
      </c>
      <c r="X3590">
        <v>0</v>
      </c>
      <c r="Y3590">
        <v>0</v>
      </c>
      <c r="Z3590">
        <v>0</v>
      </c>
      <c r="AA3590">
        <v>0</v>
      </c>
      <c r="AB3590">
        <v>0</v>
      </c>
      <c r="AC3590">
        <v>0</v>
      </c>
      <c r="AD3590">
        <v>0</v>
      </c>
      <c r="AE3590">
        <v>0</v>
      </c>
      <c r="AF3590">
        <v>0</v>
      </c>
      <c r="AG3590" t="s">
        <v>15916</v>
      </c>
      <c r="AH3590" s="21" t="str">
        <f t="shared" si="110"/>
        <v>YK21</v>
      </c>
      <c r="AI3590" s="21">
        <v>216</v>
      </c>
      <c r="AJ3590" s="21">
        <f t="shared" si="111"/>
        <v>100</v>
      </c>
      <c r="AK3590" s="21" t="s">
        <v>2060</v>
      </c>
      <c r="AL3590" t="s">
        <v>2527</v>
      </c>
      <c r="AM3590" s="26" t="s">
        <v>38</v>
      </c>
      <c r="AN3590" t="s">
        <v>2031</v>
      </c>
    </row>
    <row r="3591" spans="1:40" ht="15" hidden="1" thickTop="1" x14ac:dyDescent="0.35">
      <c r="A3591" t="s">
        <v>5348</v>
      </c>
      <c r="B3591" t="s">
        <v>15917</v>
      </c>
      <c r="C3591" t="s">
        <v>6457</v>
      </c>
      <c r="D3591" t="s">
        <v>15912</v>
      </c>
      <c r="E3591" t="s">
        <v>15913</v>
      </c>
      <c r="F3591">
        <v>1</v>
      </c>
      <c r="G3591" t="s">
        <v>2593</v>
      </c>
      <c r="H3591" t="s">
        <v>2056</v>
      </c>
      <c r="I3591" t="s">
        <v>2076</v>
      </c>
      <c r="J3591" t="s">
        <v>2594</v>
      </c>
      <c r="K3591" t="s">
        <v>65</v>
      </c>
      <c r="L3591" t="s">
        <v>2058</v>
      </c>
      <c r="M3591" t="s">
        <v>2170</v>
      </c>
      <c r="N3591">
        <v>2</v>
      </c>
      <c r="O3591">
        <v>119</v>
      </c>
      <c r="P3591">
        <v>0.78</v>
      </c>
      <c r="Q3591">
        <v>15300</v>
      </c>
      <c r="R3591">
        <v>1</v>
      </c>
      <c r="S3591">
        <v>70</v>
      </c>
      <c r="T3591">
        <v>0.46</v>
      </c>
      <c r="U3591">
        <v>1</v>
      </c>
      <c r="V3591">
        <v>49</v>
      </c>
      <c r="W3591">
        <v>0.32</v>
      </c>
      <c r="X3591">
        <v>0</v>
      </c>
      <c r="Y3591">
        <v>0</v>
      </c>
      <c r="Z3591">
        <v>0</v>
      </c>
      <c r="AA3591">
        <v>0</v>
      </c>
      <c r="AB3591">
        <v>0</v>
      </c>
      <c r="AC3591">
        <v>0</v>
      </c>
      <c r="AD3591">
        <v>0</v>
      </c>
      <c r="AE3591">
        <v>0</v>
      </c>
      <c r="AF3591">
        <v>0</v>
      </c>
      <c r="AG3591" t="s">
        <v>15918</v>
      </c>
      <c r="AH3591" s="21" t="str">
        <f t="shared" ref="AH3591:AH3654" si="112">LEFT(AG3591,4)</f>
        <v>YK21</v>
      </c>
      <c r="AI3591" s="21">
        <v>216</v>
      </c>
      <c r="AJ3591" s="21">
        <f t="shared" ref="AJ3591:AJ3654" si="113">100-(O3591/Q3591*100)</f>
        <v>99.222222222222229</v>
      </c>
      <c r="AK3591" s="21" t="s">
        <v>2060</v>
      </c>
      <c r="AL3591" t="s">
        <v>2527</v>
      </c>
      <c r="AM3591" s="26" t="s">
        <v>38</v>
      </c>
      <c r="AN3591" t="s">
        <v>2031</v>
      </c>
    </row>
    <row r="3592" spans="1:40" ht="15" hidden="1" thickTop="1" x14ac:dyDescent="0.35">
      <c r="A3592" t="s">
        <v>5351</v>
      </c>
      <c r="B3592" t="s">
        <v>15919</v>
      </c>
      <c r="C3592" t="s">
        <v>3709</v>
      </c>
      <c r="D3592" t="s">
        <v>15920</v>
      </c>
      <c r="E3592" t="s">
        <v>3005</v>
      </c>
      <c r="F3592">
        <v>1</v>
      </c>
      <c r="G3592" t="s">
        <v>2546</v>
      </c>
      <c r="H3592" t="s">
        <v>2510</v>
      </c>
      <c r="I3592" t="s">
        <v>2057</v>
      </c>
      <c r="J3592" t="s">
        <v>3711</v>
      </c>
      <c r="K3592" t="s">
        <v>2548</v>
      </c>
      <c r="L3592" t="s">
        <v>2058</v>
      </c>
      <c r="M3592" t="s">
        <v>2059</v>
      </c>
      <c r="N3592">
        <v>4</v>
      </c>
      <c r="O3592">
        <v>110</v>
      </c>
      <c r="P3592">
        <v>0.45</v>
      </c>
      <c r="Q3592">
        <v>24480</v>
      </c>
      <c r="R3592">
        <v>4</v>
      </c>
      <c r="S3592">
        <v>110</v>
      </c>
      <c r="T3592">
        <v>0.45</v>
      </c>
      <c r="U3592">
        <v>0</v>
      </c>
      <c r="V3592">
        <v>0</v>
      </c>
      <c r="W3592">
        <v>0</v>
      </c>
      <c r="X3592">
        <v>0</v>
      </c>
      <c r="Y3592">
        <v>0</v>
      </c>
      <c r="Z3592">
        <v>0</v>
      </c>
      <c r="AA3592">
        <v>0</v>
      </c>
      <c r="AB3592">
        <v>0</v>
      </c>
      <c r="AC3592">
        <v>0</v>
      </c>
      <c r="AD3592">
        <v>0</v>
      </c>
      <c r="AE3592">
        <v>0</v>
      </c>
      <c r="AF3592">
        <v>0</v>
      </c>
      <c r="AG3592" t="s">
        <v>15921</v>
      </c>
      <c r="AH3592" s="21" t="str">
        <f t="shared" si="112"/>
        <v>YT21</v>
      </c>
      <c r="AI3592" s="21">
        <v>345.36</v>
      </c>
      <c r="AJ3592" s="21">
        <f t="shared" si="113"/>
        <v>99.550653594771248</v>
      </c>
      <c r="AK3592" s="21" t="s">
        <v>2060</v>
      </c>
      <c r="AL3592" t="s">
        <v>2551</v>
      </c>
      <c r="AM3592" s="26" t="s">
        <v>38</v>
      </c>
      <c r="AN3592" t="s">
        <v>2030</v>
      </c>
    </row>
    <row r="3593" spans="1:40" ht="15" hidden="1" thickTop="1" x14ac:dyDescent="0.35">
      <c r="A3593" t="s">
        <v>5355</v>
      </c>
      <c r="B3593" t="s">
        <v>15922</v>
      </c>
      <c r="C3593" t="s">
        <v>3749</v>
      </c>
      <c r="D3593" t="s">
        <v>15923</v>
      </c>
      <c r="E3593" t="s">
        <v>3589</v>
      </c>
      <c r="F3593">
        <v>1</v>
      </c>
      <c r="G3593" t="s">
        <v>2619</v>
      </c>
      <c r="H3593" t="s">
        <v>2620</v>
      </c>
      <c r="I3593" t="s">
        <v>2057</v>
      </c>
      <c r="J3593" t="s">
        <v>3590</v>
      </c>
      <c r="K3593" t="s">
        <v>2622</v>
      </c>
      <c r="L3593" t="s">
        <v>2058</v>
      </c>
      <c r="M3593" t="s">
        <v>2170</v>
      </c>
      <c r="N3593">
        <v>3</v>
      </c>
      <c r="O3593">
        <v>126</v>
      </c>
      <c r="P3593">
        <v>0.82</v>
      </c>
      <c r="Q3593">
        <v>15300</v>
      </c>
      <c r="R3593">
        <v>1</v>
      </c>
      <c r="S3593">
        <v>37</v>
      </c>
      <c r="T3593">
        <v>0.24</v>
      </c>
      <c r="U3593">
        <v>2</v>
      </c>
      <c r="V3593">
        <v>89</v>
      </c>
      <c r="W3593">
        <v>0.57999999999999996</v>
      </c>
      <c r="X3593">
        <v>0</v>
      </c>
      <c r="Y3593">
        <v>0</v>
      </c>
      <c r="Z3593">
        <v>0</v>
      </c>
      <c r="AA3593">
        <v>0</v>
      </c>
      <c r="AB3593">
        <v>0</v>
      </c>
      <c r="AC3593">
        <v>0</v>
      </c>
      <c r="AD3593">
        <v>0</v>
      </c>
      <c r="AE3593">
        <v>0</v>
      </c>
      <c r="AF3593">
        <v>0</v>
      </c>
      <c r="AG3593" t="s">
        <v>15924</v>
      </c>
      <c r="AH3593" s="21" t="str">
        <f t="shared" si="112"/>
        <v>YT21</v>
      </c>
      <c r="AI3593" s="21">
        <v>216</v>
      </c>
      <c r="AJ3593" s="21">
        <f t="shared" si="113"/>
        <v>99.17647058823529</v>
      </c>
      <c r="AK3593" s="21" t="s">
        <v>2063</v>
      </c>
      <c r="AL3593" t="s">
        <v>2624</v>
      </c>
      <c r="AM3593" s="26" t="s">
        <v>38</v>
      </c>
      <c r="AN3593" t="s">
        <v>2032</v>
      </c>
    </row>
    <row r="3594" spans="1:40" ht="15" hidden="1" thickTop="1" x14ac:dyDescent="0.35">
      <c r="A3594" t="s">
        <v>5359</v>
      </c>
      <c r="B3594" t="s">
        <v>15925</v>
      </c>
      <c r="C3594" t="s">
        <v>6457</v>
      </c>
      <c r="D3594" t="s">
        <v>15912</v>
      </c>
      <c r="E3594" t="s">
        <v>15913</v>
      </c>
      <c r="F3594">
        <v>1</v>
      </c>
      <c r="G3594" t="s">
        <v>2593</v>
      </c>
      <c r="H3594" t="s">
        <v>2056</v>
      </c>
      <c r="I3594" t="s">
        <v>2076</v>
      </c>
      <c r="J3594" t="s">
        <v>2594</v>
      </c>
      <c r="K3594" t="s">
        <v>65</v>
      </c>
      <c r="L3594" t="s">
        <v>2058</v>
      </c>
      <c r="M3594" t="s">
        <v>2170</v>
      </c>
      <c r="N3594">
        <v>1</v>
      </c>
      <c r="O3594">
        <v>13</v>
      </c>
      <c r="P3594">
        <v>0.08</v>
      </c>
      <c r="Q3594">
        <v>15300</v>
      </c>
      <c r="R3594">
        <v>0</v>
      </c>
      <c r="S3594">
        <v>0</v>
      </c>
      <c r="T3594">
        <v>0</v>
      </c>
      <c r="U3594">
        <v>1</v>
      </c>
      <c r="V3594">
        <v>13</v>
      </c>
      <c r="W3594">
        <v>0.08</v>
      </c>
      <c r="X3594">
        <v>0</v>
      </c>
      <c r="Y3594">
        <v>0</v>
      </c>
      <c r="Z3594">
        <v>0</v>
      </c>
      <c r="AA3594">
        <v>0</v>
      </c>
      <c r="AB3594">
        <v>0</v>
      </c>
      <c r="AC3594">
        <v>0</v>
      </c>
      <c r="AD3594">
        <v>0</v>
      </c>
      <c r="AE3594">
        <v>0</v>
      </c>
      <c r="AF3594">
        <v>0</v>
      </c>
      <c r="AG3594" t="s">
        <v>15926</v>
      </c>
      <c r="AH3594" s="21" t="str">
        <f t="shared" si="112"/>
        <v>YK21</v>
      </c>
      <c r="AI3594" s="21">
        <v>216</v>
      </c>
      <c r="AJ3594" s="21">
        <f t="shared" si="113"/>
        <v>99.915032679738559</v>
      </c>
      <c r="AK3594" s="21" t="s">
        <v>2060</v>
      </c>
      <c r="AL3594" t="s">
        <v>2527</v>
      </c>
      <c r="AM3594" s="26" t="s">
        <v>38</v>
      </c>
      <c r="AN3594" t="s">
        <v>2031</v>
      </c>
    </row>
    <row r="3595" spans="1:40" ht="15" hidden="1" thickTop="1" x14ac:dyDescent="0.35">
      <c r="A3595" t="s">
        <v>5363</v>
      </c>
      <c r="B3595" t="s">
        <v>15927</v>
      </c>
      <c r="C3595" t="s">
        <v>6457</v>
      </c>
      <c r="D3595" t="s">
        <v>15912</v>
      </c>
      <c r="E3595" t="s">
        <v>15913</v>
      </c>
      <c r="F3595">
        <v>1</v>
      </c>
      <c r="G3595" t="s">
        <v>2593</v>
      </c>
      <c r="H3595" t="s">
        <v>2056</v>
      </c>
      <c r="I3595" t="s">
        <v>2076</v>
      </c>
      <c r="J3595" t="s">
        <v>2594</v>
      </c>
      <c r="K3595" t="s">
        <v>65</v>
      </c>
      <c r="L3595" t="s">
        <v>2058</v>
      </c>
      <c r="M3595" t="s">
        <v>2170</v>
      </c>
      <c r="N3595">
        <v>0</v>
      </c>
      <c r="O3595">
        <v>0</v>
      </c>
      <c r="P3595">
        <v>0</v>
      </c>
      <c r="Q3595">
        <v>15300</v>
      </c>
      <c r="R3595">
        <v>0</v>
      </c>
      <c r="S3595">
        <v>0</v>
      </c>
      <c r="T3595">
        <v>0</v>
      </c>
      <c r="U3595">
        <v>0</v>
      </c>
      <c r="V3595">
        <v>0</v>
      </c>
      <c r="W3595">
        <v>0</v>
      </c>
      <c r="X3595">
        <v>0</v>
      </c>
      <c r="Y3595">
        <v>0</v>
      </c>
      <c r="Z3595">
        <v>0</v>
      </c>
      <c r="AA3595">
        <v>0</v>
      </c>
      <c r="AB3595">
        <v>0</v>
      </c>
      <c r="AC3595">
        <v>0</v>
      </c>
      <c r="AD3595">
        <v>0</v>
      </c>
      <c r="AE3595">
        <v>0</v>
      </c>
      <c r="AF3595">
        <v>0</v>
      </c>
      <c r="AG3595" t="s">
        <v>15928</v>
      </c>
      <c r="AH3595" s="21" t="str">
        <f t="shared" si="112"/>
        <v>YK21</v>
      </c>
      <c r="AI3595" s="21">
        <v>216</v>
      </c>
      <c r="AJ3595" s="21">
        <f t="shared" si="113"/>
        <v>100</v>
      </c>
      <c r="AK3595" s="21" t="s">
        <v>2060</v>
      </c>
      <c r="AL3595" t="s">
        <v>2527</v>
      </c>
      <c r="AM3595" s="26" t="s">
        <v>38</v>
      </c>
      <c r="AN3595" t="s">
        <v>2029</v>
      </c>
    </row>
    <row r="3596" spans="1:40" ht="15" hidden="1" thickTop="1" x14ac:dyDescent="0.35">
      <c r="A3596" t="s">
        <v>2188</v>
      </c>
      <c r="B3596" t="s">
        <v>15929</v>
      </c>
      <c r="C3596" t="s">
        <v>6457</v>
      </c>
      <c r="D3596" t="s">
        <v>15912</v>
      </c>
      <c r="E3596" t="s">
        <v>15913</v>
      </c>
      <c r="F3596">
        <v>1</v>
      </c>
      <c r="G3596" t="s">
        <v>2593</v>
      </c>
      <c r="H3596" t="s">
        <v>2056</v>
      </c>
      <c r="I3596" t="s">
        <v>2076</v>
      </c>
      <c r="J3596" t="s">
        <v>2594</v>
      </c>
      <c r="K3596" t="s">
        <v>65</v>
      </c>
      <c r="L3596" t="s">
        <v>2058</v>
      </c>
      <c r="M3596" t="s">
        <v>2170</v>
      </c>
      <c r="N3596">
        <v>1</v>
      </c>
      <c r="O3596">
        <v>400</v>
      </c>
      <c r="P3596">
        <v>2.61</v>
      </c>
      <c r="Q3596">
        <v>15300</v>
      </c>
      <c r="R3596">
        <v>0</v>
      </c>
      <c r="S3596">
        <v>0</v>
      </c>
      <c r="T3596">
        <v>0</v>
      </c>
      <c r="U3596">
        <v>1</v>
      </c>
      <c r="V3596">
        <v>400</v>
      </c>
      <c r="W3596">
        <v>2.61</v>
      </c>
      <c r="X3596">
        <v>0</v>
      </c>
      <c r="Y3596">
        <v>0</v>
      </c>
      <c r="Z3596">
        <v>0</v>
      </c>
      <c r="AA3596">
        <v>0</v>
      </c>
      <c r="AB3596">
        <v>0</v>
      </c>
      <c r="AC3596">
        <v>0</v>
      </c>
      <c r="AD3596">
        <v>0</v>
      </c>
      <c r="AE3596">
        <v>0</v>
      </c>
      <c r="AF3596">
        <v>0</v>
      </c>
      <c r="AG3596" t="s">
        <v>15930</v>
      </c>
      <c r="AH3596" s="21" t="str">
        <f t="shared" si="112"/>
        <v>YK21</v>
      </c>
      <c r="AI3596" s="21">
        <v>216</v>
      </c>
      <c r="AJ3596" s="21">
        <f t="shared" si="113"/>
        <v>97.385620915032675</v>
      </c>
      <c r="AK3596" s="21" t="s">
        <v>2063</v>
      </c>
      <c r="AL3596" t="s">
        <v>2527</v>
      </c>
      <c r="AM3596" s="26" t="s">
        <v>38</v>
      </c>
      <c r="AN3596" t="s">
        <v>2031</v>
      </c>
    </row>
    <row r="3597" spans="1:40" ht="15" hidden="1" thickTop="1" x14ac:dyDescent="0.35">
      <c r="A3597" t="s">
        <v>5370</v>
      </c>
      <c r="B3597" t="s">
        <v>15931</v>
      </c>
      <c r="C3597" t="s">
        <v>10037</v>
      </c>
      <c r="D3597" t="s">
        <v>15932</v>
      </c>
      <c r="E3597" t="s">
        <v>3013</v>
      </c>
      <c r="F3597">
        <v>1</v>
      </c>
      <c r="G3597" t="s">
        <v>2600</v>
      </c>
      <c r="H3597" t="s">
        <v>2577</v>
      </c>
      <c r="I3597" t="s">
        <v>2076</v>
      </c>
      <c r="J3597" t="s">
        <v>3183</v>
      </c>
      <c r="K3597" t="s">
        <v>2742</v>
      </c>
      <c r="L3597" t="s">
        <v>2058</v>
      </c>
      <c r="M3597" t="s">
        <v>2170</v>
      </c>
      <c r="N3597">
        <v>3</v>
      </c>
      <c r="O3597">
        <v>91</v>
      </c>
      <c r="P3597">
        <v>0.59</v>
      </c>
      <c r="Q3597">
        <v>15300</v>
      </c>
      <c r="R3597">
        <v>2</v>
      </c>
      <c r="S3597">
        <v>49</v>
      </c>
      <c r="T3597">
        <v>0.32</v>
      </c>
      <c r="U3597">
        <v>0</v>
      </c>
      <c r="V3597">
        <v>0</v>
      </c>
      <c r="W3597">
        <v>0</v>
      </c>
      <c r="X3597">
        <v>0</v>
      </c>
      <c r="Y3597">
        <v>0</v>
      </c>
      <c r="Z3597">
        <v>0</v>
      </c>
      <c r="AA3597">
        <v>1</v>
      </c>
      <c r="AB3597">
        <v>42</v>
      </c>
      <c r="AC3597">
        <v>0.27</v>
      </c>
      <c r="AD3597">
        <v>0</v>
      </c>
      <c r="AE3597">
        <v>0</v>
      </c>
      <c r="AF3597">
        <v>0</v>
      </c>
      <c r="AG3597" t="s">
        <v>15933</v>
      </c>
      <c r="AH3597" s="21" t="str">
        <f t="shared" si="112"/>
        <v>YK20</v>
      </c>
      <c r="AI3597" s="21">
        <v>216</v>
      </c>
      <c r="AJ3597" s="21">
        <f t="shared" si="113"/>
        <v>99.40522875816994</v>
      </c>
      <c r="AK3597" s="21" t="s">
        <v>2060</v>
      </c>
      <c r="AL3597" t="s">
        <v>2551</v>
      </c>
      <c r="AM3597" s="26" t="s">
        <v>38</v>
      </c>
      <c r="AN3597" t="s">
        <v>2031</v>
      </c>
    </row>
    <row r="3598" spans="1:40" ht="15" hidden="1" thickTop="1" x14ac:dyDescent="0.35">
      <c r="A3598" t="s">
        <v>5375</v>
      </c>
      <c r="B3598" t="s">
        <v>15934</v>
      </c>
      <c r="C3598" t="s">
        <v>10037</v>
      </c>
      <c r="D3598" t="s">
        <v>15932</v>
      </c>
      <c r="E3598" t="s">
        <v>3013</v>
      </c>
      <c r="F3598">
        <v>1</v>
      </c>
      <c r="G3598" t="s">
        <v>2600</v>
      </c>
      <c r="H3598" t="s">
        <v>2577</v>
      </c>
      <c r="I3598" t="s">
        <v>2076</v>
      </c>
      <c r="J3598" t="s">
        <v>3183</v>
      </c>
      <c r="K3598" t="s">
        <v>2742</v>
      </c>
      <c r="L3598" t="s">
        <v>2058</v>
      </c>
      <c r="M3598" t="s">
        <v>2170</v>
      </c>
      <c r="N3598">
        <v>9</v>
      </c>
      <c r="O3598">
        <v>161</v>
      </c>
      <c r="P3598">
        <v>1.05</v>
      </c>
      <c r="Q3598">
        <v>15300</v>
      </c>
      <c r="R3598">
        <v>3</v>
      </c>
      <c r="S3598">
        <v>41</v>
      </c>
      <c r="T3598">
        <v>0.27</v>
      </c>
      <c r="U3598">
        <v>6</v>
      </c>
      <c r="V3598">
        <v>120</v>
      </c>
      <c r="W3598">
        <v>0.78</v>
      </c>
      <c r="X3598">
        <v>0</v>
      </c>
      <c r="Y3598">
        <v>0</v>
      </c>
      <c r="Z3598">
        <v>0</v>
      </c>
      <c r="AA3598">
        <v>0</v>
      </c>
      <c r="AB3598">
        <v>0</v>
      </c>
      <c r="AC3598">
        <v>0</v>
      </c>
      <c r="AD3598">
        <v>0</v>
      </c>
      <c r="AE3598">
        <v>0</v>
      </c>
      <c r="AF3598">
        <v>0</v>
      </c>
      <c r="AG3598" t="s">
        <v>15935</v>
      </c>
      <c r="AH3598" s="21" t="str">
        <f t="shared" si="112"/>
        <v>YK20</v>
      </c>
      <c r="AI3598" s="21">
        <v>216</v>
      </c>
      <c r="AJ3598" s="21">
        <f t="shared" si="113"/>
        <v>98.947712418300654</v>
      </c>
      <c r="AK3598" s="21" t="s">
        <v>2063</v>
      </c>
      <c r="AL3598" t="s">
        <v>2551</v>
      </c>
      <c r="AM3598" s="26" t="s">
        <v>38</v>
      </c>
      <c r="AN3598" t="s">
        <v>2030</v>
      </c>
    </row>
    <row r="3599" spans="1:40" ht="15" hidden="1" thickTop="1" x14ac:dyDescent="0.35">
      <c r="A3599" t="s">
        <v>5379</v>
      </c>
      <c r="B3599" t="s">
        <v>15936</v>
      </c>
      <c r="C3599" t="s">
        <v>10037</v>
      </c>
      <c r="D3599" t="s">
        <v>15932</v>
      </c>
      <c r="E3599" t="s">
        <v>3013</v>
      </c>
      <c r="F3599">
        <v>1</v>
      </c>
      <c r="G3599" t="s">
        <v>2600</v>
      </c>
      <c r="H3599" t="s">
        <v>2577</v>
      </c>
      <c r="I3599" t="s">
        <v>2076</v>
      </c>
      <c r="J3599" t="s">
        <v>3183</v>
      </c>
      <c r="K3599" t="s">
        <v>2742</v>
      </c>
      <c r="L3599" t="s">
        <v>2058</v>
      </c>
      <c r="M3599" t="s">
        <v>2170</v>
      </c>
      <c r="N3599">
        <v>9</v>
      </c>
      <c r="O3599">
        <v>189</v>
      </c>
      <c r="P3599">
        <v>1.24</v>
      </c>
      <c r="Q3599">
        <v>15300</v>
      </c>
      <c r="R3599">
        <v>0</v>
      </c>
      <c r="S3599">
        <v>0</v>
      </c>
      <c r="T3599">
        <v>0</v>
      </c>
      <c r="U3599">
        <v>8</v>
      </c>
      <c r="V3599">
        <v>182</v>
      </c>
      <c r="W3599">
        <v>1.19</v>
      </c>
      <c r="X3599">
        <v>0</v>
      </c>
      <c r="Y3599">
        <v>0</v>
      </c>
      <c r="Z3599">
        <v>0</v>
      </c>
      <c r="AA3599">
        <v>1</v>
      </c>
      <c r="AB3599">
        <v>7</v>
      </c>
      <c r="AC3599">
        <v>0.05</v>
      </c>
      <c r="AD3599">
        <v>0</v>
      </c>
      <c r="AE3599">
        <v>0</v>
      </c>
      <c r="AF3599">
        <v>0</v>
      </c>
      <c r="AG3599" t="s">
        <v>15937</v>
      </c>
      <c r="AH3599" s="21" t="str">
        <f t="shared" si="112"/>
        <v>YK20</v>
      </c>
      <c r="AI3599" s="21">
        <v>216</v>
      </c>
      <c r="AJ3599" s="21">
        <f t="shared" si="113"/>
        <v>98.764705882352942</v>
      </c>
      <c r="AK3599" s="21" t="s">
        <v>2063</v>
      </c>
      <c r="AL3599" t="s">
        <v>2551</v>
      </c>
      <c r="AM3599" s="26" t="s">
        <v>38</v>
      </c>
      <c r="AN3599" t="s">
        <v>2031</v>
      </c>
    </row>
    <row r="3600" spans="1:40" ht="15" hidden="1" thickTop="1" x14ac:dyDescent="0.35">
      <c r="A3600" t="s">
        <v>5386</v>
      </c>
      <c r="B3600" t="s">
        <v>15938</v>
      </c>
      <c r="C3600" t="s">
        <v>10037</v>
      </c>
      <c r="D3600" t="s">
        <v>15932</v>
      </c>
      <c r="E3600" t="s">
        <v>3013</v>
      </c>
      <c r="F3600">
        <v>1</v>
      </c>
      <c r="G3600" t="s">
        <v>2600</v>
      </c>
      <c r="H3600" t="s">
        <v>2577</v>
      </c>
      <c r="I3600" t="s">
        <v>2076</v>
      </c>
      <c r="J3600" t="s">
        <v>3183</v>
      </c>
      <c r="K3600" t="s">
        <v>2742</v>
      </c>
      <c r="L3600" t="s">
        <v>2058</v>
      </c>
      <c r="M3600" t="s">
        <v>2170</v>
      </c>
      <c r="N3600">
        <v>9</v>
      </c>
      <c r="O3600">
        <v>169</v>
      </c>
      <c r="P3600">
        <v>1.1000000000000001</v>
      </c>
      <c r="Q3600">
        <v>15300</v>
      </c>
      <c r="R3600">
        <v>7</v>
      </c>
      <c r="S3600">
        <v>145</v>
      </c>
      <c r="T3600">
        <v>0.95</v>
      </c>
      <c r="U3600">
        <v>1</v>
      </c>
      <c r="V3600">
        <v>22</v>
      </c>
      <c r="W3600">
        <v>0.14000000000000001</v>
      </c>
      <c r="X3600">
        <v>0</v>
      </c>
      <c r="Y3600">
        <v>0</v>
      </c>
      <c r="Z3600">
        <v>0</v>
      </c>
      <c r="AA3600">
        <v>1</v>
      </c>
      <c r="AB3600">
        <v>2</v>
      </c>
      <c r="AC3600">
        <v>0.01</v>
      </c>
      <c r="AD3600">
        <v>0</v>
      </c>
      <c r="AE3600">
        <v>0</v>
      </c>
      <c r="AF3600">
        <v>0</v>
      </c>
      <c r="AG3600" t="s">
        <v>15939</v>
      </c>
      <c r="AH3600" s="21" t="str">
        <f t="shared" si="112"/>
        <v>YK20</v>
      </c>
      <c r="AI3600" s="21">
        <v>216</v>
      </c>
      <c r="AJ3600" s="21">
        <f t="shared" si="113"/>
        <v>98.895424836601308</v>
      </c>
      <c r="AK3600" s="21" t="s">
        <v>2063</v>
      </c>
      <c r="AL3600" t="s">
        <v>2551</v>
      </c>
      <c r="AM3600" s="26" t="s">
        <v>38</v>
      </c>
      <c r="AN3600" t="s">
        <v>2031</v>
      </c>
    </row>
    <row r="3601" spans="1:40" ht="15" hidden="1" thickTop="1" x14ac:dyDescent="0.35">
      <c r="A3601" t="s">
        <v>5390</v>
      </c>
      <c r="B3601" t="s">
        <v>15940</v>
      </c>
      <c r="C3601" t="s">
        <v>5194</v>
      </c>
      <c r="D3601" t="s">
        <v>15941</v>
      </c>
      <c r="E3601" t="s">
        <v>2691</v>
      </c>
      <c r="F3601">
        <v>1</v>
      </c>
      <c r="G3601" t="s">
        <v>2600</v>
      </c>
      <c r="H3601" t="s">
        <v>2577</v>
      </c>
      <c r="I3601" t="s">
        <v>2076</v>
      </c>
      <c r="J3601" t="s">
        <v>2699</v>
      </c>
      <c r="K3601" t="s">
        <v>2579</v>
      </c>
      <c r="L3601" t="s">
        <v>2058</v>
      </c>
      <c r="M3601" t="s">
        <v>2170</v>
      </c>
      <c r="N3601">
        <v>1</v>
      </c>
      <c r="O3601">
        <v>97</v>
      </c>
      <c r="P3601">
        <v>0.63</v>
      </c>
      <c r="Q3601">
        <v>15300</v>
      </c>
      <c r="R3601">
        <v>1</v>
      </c>
      <c r="S3601">
        <v>97</v>
      </c>
      <c r="T3601">
        <v>0.63</v>
      </c>
      <c r="U3601">
        <v>0</v>
      </c>
      <c r="V3601">
        <v>0</v>
      </c>
      <c r="W3601">
        <v>0</v>
      </c>
      <c r="X3601">
        <v>0</v>
      </c>
      <c r="Y3601">
        <v>0</v>
      </c>
      <c r="Z3601">
        <v>0</v>
      </c>
      <c r="AA3601">
        <v>0</v>
      </c>
      <c r="AB3601">
        <v>0</v>
      </c>
      <c r="AC3601">
        <v>0</v>
      </c>
      <c r="AD3601">
        <v>0</v>
      </c>
      <c r="AE3601">
        <v>0</v>
      </c>
      <c r="AF3601">
        <v>0</v>
      </c>
      <c r="AG3601" t="s">
        <v>15942</v>
      </c>
      <c r="AH3601" s="21" t="str">
        <f t="shared" si="112"/>
        <v>YK20</v>
      </c>
      <c r="AI3601" s="21">
        <v>216</v>
      </c>
      <c r="AJ3601" s="21">
        <f t="shared" si="113"/>
        <v>99.366013071895424</v>
      </c>
      <c r="AK3601" s="21" t="s">
        <v>2060</v>
      </c>
      <c r="AL3601" t="s">
        <v>2581</v>
      </c>
      <c r="AM3601" s="26" t="s">
        <v>38</v>
      </c>
      <c r="AN3601" t="s">
        <v>2031</v>
      </c>
    </row>
    <row r="3602" spans="1:40" ht="15" hidden="1" thickTop="1" x14ac:dyDescent="0.35">
      <c r="A3602" t="s">
        <v>5392</v>
      </c>
      <c r="B3602" t="s">
        <v>15943</v>
      </c>
      <c r="C3602" t="s">
        <v>5194</v>
      </c>
      <c r="D3602" t="s">
        <v>15941</v>
      </c>
      <c r="E3602" t="s">
        <v>2691</v>
      </c>
      <c r="F3602">
        <v>1</v>
      </c>
      <c r="G3602" t="s">
        <v>2600</v>
      </c>
      <c r="H3602" t="s">
        <v>2577</v>
      </c>
      <c r="I3602" t="s">
        <v>2076</v>
      </c>
      <c r="J3602" t="s">
        <v>2699</v>
      </c>
      <c r="K3602" t="s">
        <v>2579</v>
      </c>
      <c r="L3602" t="s">
        <v>2058</v>
      </c>
      <c r="M3602" t="s">
        <v>2170</v>
      </c>
      <c r="N3602">
        <v>1</v>
      </c>
      <c r="O3602">
        <v>27</v>
      </c>
      <c r="P3602">
        <v>0.18</v>
      </c>
      <c r="Q3602">
        <v>15300</v>
      </c>
      <c r="R3602">
        <v>0</v>
      </c>
      <c r="S3602">
        <v>0</v>
      </c>
      <c r="T3602">
        <v>0</v>
      </c>
      <c r="U3602">
        <v>1</v>
      </c>
      <c r="V3602">
        <v>27</v>
      </c>
      <c r="W3602">
        <v>0.18</v>
      </c>
      <c r="X3602">
        <v>0</v>
      </c>
      <c r="Y3602">
        <v>0</v>
      </c>
      <c r="Z3602">
        <v>0</v>
      </c>
      <c r="AA3602">
        <v>0</v>
      </c>
      <c r="AB3602">
        <v>0</v>
      </c>
      <c r="AC3602">
        <v>0</v>
      </c>
      <c r="AD3602">
        <v>0</v>
      </c>
      <c r="AE3602">
        <v>0</v>
      </c>
      <c r="AF3602">
        <v>0</v>
      </c>
      <c r="AG3602" t="s">
        <v>15944</v>
      </c>
      <c r="AH3602" s="21" t="str">
        <f t="shared" si="112"/>
        <v>YK20</v>
      </c>
      <c r="AI3602" s="21">
        <v>216</v>
      </c>
      <c r="AJ3602" s="21">
        <f t="shared" si="113"/>
        <v>99.82352941176471</v>
      </c>
      <c r="AK3602" s="21" t="s">
        <v>2060</v>
      </c>
      <c r="AL3602" t="s">
        <v>2581</v>
      </c>
      <c r="AM3602" s="26" t="s">
        <v>38</v>
      </c>
      <c r="AN3602" t="s">
        <v>2031</v>
      </c>
    </row>
    <row r="3603" spans="1:40" s="85" customFormat="1" ht="15" hidden="1" thickTop="1" x14ac:dyDescent="0.35">
      <c r="A3603" t="s">
        <v>5394</v>
      </c>
      <c r="B3603" t="s">
        <v>15945</v>
      </c>
      <c r="C3603" t="s">
        <v>5194</v>
      </c>
      <c r="D3603" t="s">
        <v>15941</v>
      </c>
      <c r="E3603" t="s">
        <v>2691</v>
      </c>
      <c r="F3603">
        <v>1</v>
      </c>
      <c r="G3603" t="s">
        <v>2600</v>
      </c>
      <c r="H3603" t="s">
        <v>2577</v>
      </c>
      <c r="I3603" t="s">
        <v>2076</v>
      </c>
      <c r="J3603" t="s">
        <v>2699</v>
      </c>
      <c r="K3603" t="s">
        <v>2579</v>
      </c>
      <c r="L3603" t="s">
        <v>2058</v>
      </c>
      <c r="M3603" t="s">
        <v>2170</v>
      </c>
      <c r="N3603">
        <v>1</v>
      </c>
      <c r="O3603">
        <v>15</v>
      </c>
      <c r="P3603">
        <v>0.1</v>
      </c>
      <c r="Q3603">
        <v>15300</v>
      </c>
      <c r="R3603">
        <v>0</v>
      </c>
      <c r="S3603">
        <v>0</v>
      </c>
      <c r="T3603">
        <v>0</v>
      </c>
      <c r="U3603">
        <v>1</v>
      </c>
      <c r="V3603">
        <v>15</v>
      </c>
      <c r="W3603">
        <v>0.1</v>
      </c>
      <c r="X3603">
        <v>0</v>
      </c>
      <c r="Y3603">
        <v>0</v>
      </c>
      <c r="Z3603">
        <v>0</v>
      </c>
      <c r="AA3603">
        <v>0</v>
      </c>
      <c r="AB3603">
        <v>0</v>
      </c>
      <c r="AC3603">
        <v>0</v>
      </c>
      <c r="AD3603">
        <v>0</v>
      </c>
      <c r="AE3603">
        <v>0</v>
      </c>
      <c r="AF3603">
        <v>0</v>
      </c>
      <c r="AG3603" t="s">
        <v>15946</v>
      </c>
      <c r="AH3603" s="21" t="str">
        <f t="shared" si="112"/>
        <v>YK20</v>
      </c>
      <c r="AI3603" s="21">
        <v>216</v>
      </c>
      <c r="AJ3603" s="21">
        <f t="shared" si="113"/>
        <v>99.901960784313729</v>
      </c>
      <c r="AK3603" s="21" t="s">
        <v>2060</v>
      </c>
      <c r="AL3603" t="s">
        <v>2581</v>
      </c>
      <c r="AM3603" s="26" t="s">
        <v>38</v>
      </c>
      <c r="AN3603" t="s">
        <v>2029</v>
      </c>
    </row>
    <row r="3604" spans="1:40" ht="15" hidden="1" thickTop="1" x14ac:dyDescent="0.35">
      <c r="A3604" t="s">
        <v>5399</v>
      </c>
      <c r="B3604" t="s">
        <v>15947</v>
      </c>
      <c r="C3604" t="s">
        <v>5194</v>
      </c>
      <c r="D3604" t="s">
        <v>15941</v>
      </c>
      <c r="E3604" t="s">
        <v>2691</v>
      </c>
      <c r="F3604">
        <v>1</v>
      </c>
      <c r="G3604" t="s">
        <v>2600</v>
      </c>
      <c r="H3604" t="s">
        <v>2577</v>
      </c>
      <c r="I3604" t="s">
        <v>2076</v>
      </c>
      <c r="J3604" t="s">
        <v>2699</v>
      </c>
      <c r="K3604" t="s">
        <v>2579</v>
      </c>
      <c r="L3604" t="s">
        <v>2058</v>
      </c>
      <c r="M3604" t="s">
        <v>2170</v>
      </c>
      <c r="N3604">
        <v>8</v>
      </c>
      <c r="O3604">
        <v>358</v>
      </c>
      <c r="P3604">
        <v>2.34</v>
      </c>
      <c r="Q3604">
        <v>15300</v>
      </c>
      <c r="R3604">
        <v>7</v>
      </c>
      <c r="S3604">
        <v>199</v>
      </c>
      <c r="T3604">
        <v>1.3</v>
      </c>
      <c r="U3604">
        <v>1</v>
      </c>
      <c r="V3604">
        <v>159</v>
      </c>
      <c r="W3604">
        <v>1.04</v>
      </c>
      <c r="X3604">
        <v>0</v>
      </c>
      <c r="Y3604">
        <v>0</v>
      </c>
      <c r="Z3604">
        <v>0</v>
      </c>
      <c r="AA3604">
        <v>0</v>
      </c>
      <c r="AB3604">
        <v>0</v>
      </c>
      <c r="AC3604">
        <v>0</v>
      </c>
      <c r="AD3604">
        <v>0</v>
      </c>
      <c r="AE3604">
        <v>0</v>
      </c>
      <c r="AF3604">
        <v>0</v>
      </c>
      <c r="AG3604" t="s">
        <v>15948</v>
      </c>
      <c r="AH3604" s="21" t="str">
        <f t="shared" si="112"/>
        <v>YK20</v>
      </c>
      <c r="AI3604" s="21">
        <v>216</v>
      </c>
      <c r="AJ3604" s="21">
        <f t="shared" si="113"/>
        <v>97.66013071895425</v>
      </c>
      <c r="AK3604" s="21" t="s">
        <v>2063</v>
      </c>
      <c r="AL3604" t="s">
        <v>2581</v>
      </c>
      <c r="AM3604" s="26" t="s">
        <v>38</v>
      </c>
      <c r="AN3604" t="s">
        <v>2029</v>
      </c>
    </row>
    <row r="3605" spans="1:40" ht="15" hidden="1" thickTop="1" x14ac:dyDescent="0.35">
      <c r="A3605" t="s">
        <v>5403</v>
      </c>
      <c r="B3605" t="s">
        <v>15949</v>
      </c>
      <c r="C3605" t="s">
        <v>5194</v>
      </c>
      <c r="D3605" t="s">
        <v>15941</v>
      </c>
      <c r="E3605" t="s">
        <v>2691</v>
      </c>
      <c r="F3605">
        <v>1</v>
      </c>
      <c r="G3605" t="s">
        <v>2600</v>
      </c>
      <c r="H3605" t="s">
        <v>2577</v>
      </c>
      <c r="I3605" t="s">
        <v>2076</v>
      </c>
      <c r="J3605" t="s">
        <v>2699</v>
      </c>
      <c r="K3605" t="s">
        <v>2579</v>
      </c>
      <c r="L3605" t="s">
        <v>2058</v>
      </c>
      <c r="M3605" t="s">
        <v>2170</v>
      </c>
      <c r="N3605">
        <v>2</v>
      </c>
      <c r="O3605">
        <v>62</v>
      </c>
      <c r="P3605">
        <v>0.41</v>
      </c>
      <c r="Q3605">
        <v>15300</v>
      </c>
      <c r="R3605">
        <v>1</v>
      </c>
      <c r="S3605">
        <v>47</v>
      </c>
      <c r="T3605">
        <v>0.31</v>
      </c>
      <c r="U3605">
        <v>1</v>
      </c>
      <c r="V3605">
        <v>15</v>
      </c>
      <c r="W3605">
        <v>0.1</v>
      </c>
      <c r="X3605">
        <v>0</v>
      </c>
      <c r="Y3605">
        <v>0</v>
      </c>
      <c r="Z3605">
        <v>0</v>
      </c>
      <c r="AA3605">
        <v>0</v>
      </c>
      <c r="AB3605">
        <v>0</v>
      </c>
      <c r="AC3605">
        <v>0</v>
      </c>
      <c r="AD3605">
        <v>0</v>
      </c>
      <c r="AE3605">
        <v>0</v>
      </c>
      <c r="AF3605">
        <v>0</v>
      </c>
      <c r="AG3605" t="s">
        <v>15950</v>
      </c>
      <c r="AH3605" s="21" t="str">
        <f t="shared" si="112"/>
        <v>YK20</v>
      </c>
      <c r="AI3605" s="21">
        <v>216</v>
      </c>
      <c r="AJ3605" s="21">
        <f t="shared" si="113"/>
        <v>99.59477124183006</v>
      </c>
      <c r="AK3605" s="21" t="s">
        <v>2060</v>
      </c>
      <c r="AL3605" t="s">
        <v>2581</v>
      </c>
      <c r="AM3605" s="26" t="s">
        <v>38</v>
      </c>
      <c r="AN3605" t="s">
        <v>2029</v>
      </c>
    </row>
    <row r="3606" spans="1:40" ht="15" hidden="1" thickTop="1" x14ac:dyDescent="0.35">
      <c r="A3606" t="s">
        <v>5407</v>
      </c>
      <c r="B3606" t="s">
        <v>15951</v>
      </c>
      <c r="C3606" t="s">
        <v>4190</v>
      </c>
      <c r="D3606" t="s">
        <v>15952</v>
      </c>
      <c r="E3606" t="s">
        <v>2691</v>
      </c>
      <c r="F3606">
        <v>1</v>
      </c>
      <c r="G3606" t="s">
        <v>2600</v>
      </c>
      <c r="H3606" t="s">
        <v>2577</v>
      </c>
      <c r="I3606" t="s">
        <v>2076</v>
      </c>
      <c r="J3606" t="s">
        <v>2692</v>
      </c>
      <c r="K3606" t="s">
        <v>2635</v>
      </c>
      <c r="L3606" t="s">
        <v>2058</v>
      </c>
      <c r="M3606" t="s">
        <v>2982</v>
      </c>
      <c r="N3606">
        <v>1</v>
      </c>
      <c r="O3606">
        <v>12</v>
      </c>
      <c r="P3606">
        <v>0.08</v>
      </c>
      <c r="Q3606">
        <v>14280</v>
      </c>
      <c r="R3606">
        <v>0</v>
      </c>
      <c r="S3606">
        <v>0</v>
      </c>
      <c r="T3606">
        <v>0</v>
      </c>
      <c r="U3606">
        <v>1</v>
      </c>
      <c r="V3606">
        <v>12</v>
      </c>
      <c r="W3606">
        <v>0.08</v>
      </c>
      <c r="X3606">
        <v>0</v>
      </c>
      <c r="Y3606">
        <v>0</v>
      </c>
      <c r="Z3606">
        <v>0</v>
      </c>
      <c r="AA3606">
        <v>0</v>
      </c>
      <c r="AB3606">
        <v>0</v>
      </c>
      <c r="AC3606">
        <v>0</v>
      </c>
      <c r="AD3606">
        <v>0</v>
      </c>
      <c r="AE3606">
        <v>0</v>
      </c>
      <c r="AF3606">
        <v>0</v>
      </c>
      <c r="AG3606" t="s">
        <v>15953</v>
      </c>
      <c r="AH3606" s="21" t="str">
        <f t="shared" si="112"/>
        <v>YM68</v>
      </c>
      <c r="AI3606" s="21">
        <v>201.59999999999997</v>
      </c>
      <c r="AJ3606" s="21">
        <f t="shared" si="113"/>
        <v>99.915966386554615</v>
      </c>
      <c r="AK3606" s="21" t="s">
        <v>2060</v>
      </c>
      <c r="AL3606" t="s">
        <v>2581</v>
      </c>
      <c r="AM3606" s="26" t="s">
        <v>38</v>
      </c>
      <c r="AN3606" t="s">
        <v>2031</v>
      </c>
    </row>
    <row r="3607" spans="1:40" ht="15" hidden="1" thickTop="1" x14ac:dyDescent="0.35">
      <c r="A3607" t="s">
        <v>5411</v>
      </c>
      <c r="B3607" t="s">
        <v>15954</v>
      </c>
      <c r="C3607" t="s">
        <v>3818</v>
      </c>
      <c r="D3607" t="s">
        <v>15955</v>
      </c>
      <c r="E3607" t="s">
        <v>3820</v>
      </c>
      <c r="F3607">
        <v>1</v>
      </c>
      <c r="G3607" t="s">
        <v>2816</v>
      </c>
      <c r="H3607" t="s">
        <v>2620</v>
      </c>
      <c r="I3607" t="s">
        <v>2076</v>
      </c>
      <c r="J3607" t="s">
        <v>3821</v>
      </c>
      <c r="K3607" t="s">
        <v>2818</v>
      </c>
      <c r="L3607" t="s">
        <v>2058</v>
      </c>
      <c r="M3607" t="s">
        <v>2059</v>
      </c>
      <c r="N3607">
        <v>7</v>
      </c>
      <c r="O3607">
        <v>353</v>
      </c>
      <c r="P3607">
        <v>1.44</v>
      </c>
      <c r="Q3607">
        <v>24480</v>
      </c>
      <c r="R3607">
        <v>4</v>
      </c>
      <c r="S3607">
        <v>237</v>
      </c>
      <c r="T3607">
        <v>0.97</v>
      </c>
      <c r="U3607">
        <v>3</v>
      </c>
      <c r="V3607">
        <v>116</v>
      </c>
      <c r="W3607">
        <v>0.47</v>
      </c>
      <c r="X3607">
        <v>0</v>
      </c>
      <c r="Y3607">
        <v>0</v>
      </c>
      <c r="Z3607">
        <v>0</v>
      </c>
      <c r="AA3607">
        <v>0</v>
      </c>
      <c r="AB3607">
        <v>0</v>
      </c>
      <c r="AC3607">
        <v>0</v>
      </c>
      <c r="AD3607">
        <v>0</v>
      </c>
      <c r="AE3607">
        <v>0</v>
      </c>
      <c r="AF3607">
        <v>0</v>
      </c>
      <c r="AG3607" t="s">
        <v>15956</v>
      </c>
      <c r="AH3607" s="21" t="str">
        <f t="shared" si="112"/>
        <v>YR25</v>
      </c>
      <c r="AI3607" s="21">
        <v>345.36</v>
      </c>
      <c r="AJ3607" s="21">
        <f t="shared" si="113"/>
        <v>98.558006535947712</v>
      </c>
      <c r="AK3607" s="21" t="s">
        <v>2063</v>
      </c>
      <c r="AL3607" t="s">
        <v>2820</v>
      </c>
      <c r="AM3607" s="26" t="s">
        <v>38</v>
      </c>
      <c r="AN3607" t="s">
        <v>2032</v>
      </c>
    </row>
    <row r="3608" spans="1:40" ht="15" hidden="1" thickTop="1" x14ac:dyDescent="0.35">
      <c r="A3608" t="s">
        <v>5416</v>
      </c>
      <c r="B3608" t="s">
        <v>15957</v>
      </c>
      <c r="C3608" t="s">
        <v>4580</v>
      </c>
      <c r="D3608" t="s">
        <v>15958</v>
      </c>
      <c r="E3608" t="s">
        <v>3013</v>
      </c>
      <c r="F3608">
        <v>1</v>
      </c>
      <c r="G3608" t="s">
        <v>2600</v>
      </c>
      <c r="H3608" t="s">
        <v>2577</v>
      </c>
      <c r="I3608" t="s">
        <v>2076</v>
      </c>
      <c r="J3608" t="s">
        <v>3183</v>
      </c>
      <c r="K3608" t="s">
        <v>2742</v>
      </c>
      <c r="L3608" t="s">
        <v>2058</v>
      </c>
      <c r="M3608" t="s">
        <v>2170</v>
      </c>
      <c r="N3608">
        <v>7</v>
      </c>
      <c r="O3608">
        <v>212</v>
      </c>
      <c r="P3608">
        <v>1.39</v>
      </c>
      <c r="Q3608">
        <v>15300</v>
      </c>
      <c r="R3608">
        <v>3</v>
      </c>
      <c r="S3608">
        <v>90</v>
      </c>
      <c r="T3608">
        <v>0.59</v>
      </c>
      <c r="U3608">
        <v>3</v>
      </c>
      <c r="V3608">
        <v>75</v>
      </c>
      <c r="W3608">
        <v>0.49</v>
      </c>
      <c r="X3608">
        <v>1</v>
      </c>
      <c r="Y3608">
        <v>47</v>
      </c>
      <c r="Z3608">
        <v>0.31</v>
      </c>
      <c r="AA3608">
        <v>0</v>
      </c>
      <c r="AB3608">
        <v>0</v>
      </c>
      <c r="AC3608">
        <v>0</v>
      </c>
      <c r="AD3608">
        <v>0</v>
      </c>
      <c r="AE3608">
        <v>0</v>
      </c>
      <c r="AF3608">
        <v>0</v>
      </c>
      <c r="AG3608" t="s">
        <v>15959</v>
      </c>
      <c r="AH3608" s="21" t="str">
        <f t="shared" si="112"/>
        <v>YK20</v>
      </c>
      <c r="AI3608" s="21">
        <v>216</v>
      </c>
      <c r="AJ3608" s="21">
        <f t="shared" si="113"/>
        <v>98.614379084967325</v>
      </c>
      <c r="AK3608" s="21" t="s">
        <v>2063</v>
      </c>
      <c r="AL3608" t="s">
        <v>2551</v>
      </c>
      <c r="AM3608" s="26" t="s">
        <v>38</v>
      </c>
      <c r="AN3608" t="s">
        <v>2032</v>
      </c>
    </row>
    <row r="3609" spans="1:40" ht="15" hidden="1" thickTop="1" x14ac:dyDescent="0.35">
      <c r="A3609" t="s">
        <v>5420</v>
      </c>
      <c r="B3609" t="s">
        <v>15960</v>
      </c>
      <c r="C3609" t="s">
        <v>4118</v>
      </c>
      <c r="D3609" t="s">
        <v>15961</v>
      </c>
      <c r="E3609" t="s">
        <v>2646</v>
      </c>
      <c r="F3609">
        <v>1</v>
      </c>
      <c r="G3609" t="s">
        <v>2600</v>
      </c>
      <c r="H3609" t="s">
        <v>2577</v>
      </c>
      <c r="I3609" t="s">
        <v>2076</v>
      </c>
      <c r="J3609" t="s">
        <v>2647</v>
      </c>
      <c r="K3609" t="s">
        <v>2602</v>
      </c>
      <c r="L3609" t="s">
        <v>2058</v>
      </c>
      <c r="M3609" t="s">
        <v>2488</v>
      </c>
      <c r="N3609">
        <v>14</v>
      </c>
      <c r="O3609">
        <v>386</v>
      </c>
      <c r="P3609">
        <v>2.37</v>
      </c>
      <c r="Q3609">
        <v>16320</v>
      </c>
      <c r="R3609">
        <v>3</v>
      </c>
      <c r="S3609">
        <v>68</v>
      </c>
      <c r="T3609">
        <v>0.42</v>
      </c>
      <c r="U3609">
        <v>10</v>
      </c>
      <c r="V3609">
        <v>294</v>
      </c>
      <c r="W3609">
        <v>1.8</v>
      </c>
      <c r="X3609">
        <v>1</v>
      </c>
      <c r="Y3609">
        <v>24</v>
      </c>
      <c r="Z3609">
        <v>0.15</v>
      </c>
      <c r="AA3609">
        <v>0</v>
      </c>
      <c r="AB3609">
        <v>0</v>
      </c>
      <c r="AC3609">
        <v>0</v>
      </c>
      <c r="AD3609">
        <v>0</v>
      </c>
      <c r="AE3609">
        <v>0</v>
      </c>
      <c r="AF3609">
        <v>0</v>
      </c>
      <c r="AG3609" t="s">
        <v>15962</v>
      </c>
      <c r="AH3609" s="21" t="str">
        <f t="shared" si="112"/>
        <v>YR25</v>
      </c>
      <c r="AI3609" s="21">
        <v>230.40000000000003</v>
      </c>
      <c r="AJ3609" s="21">
        <f t="shared" si="113"/>
        <v>97.634803921568633</v>
      </c>
      <c r="AK3609" s="21" t="s">
        <v>2063</v>
      </c>
      <c r="AL3609" t="s">
        <v>2551</v>
      </c>
      <c r="AM3609" s="26" t="s">
        <v>38</v>
      </c>
      <c r="AN3609" t="s">
        <v>2033</v>
      </c>
    </row>
    <row r="3610" spans="1:40" ht="15" hidden="1" thickTop="1" x14ac:dyDescent="0.35">
      <c r="A3610" t="s">
        <v>5424</v>
      </c>
      <c r="B3610" t="s">
        <v>15963</v>
      </c>
      <c r="C3610" t="s">
        <v>3332</v>
      </c>
      <c r="D3610" t="s">
        <v>15964</v>
      </c>
      <c r="E3610" t="s">
        <v>2575</v>
      </c>
      <c r="F3610">
        <v>1</v>
      </c>
      <c r="G3610" t="s">
        <v>2600</v>
      </c>
      <c r="H3610" t="s">
        <v>2577</v>
      </c>
      <c r="I3610" t="s">
        <v>2057</v>
      </c>
      <c r="J3610" t="s">
        <v>2699</v>
      </c>
      <c r="K3610" t="s">
        <v>2579</v>
      </c>
      <c r="L3610" t="s">
        <v>2058</v>
      </c>
      <c r="M3610" t="s">
        <v>2170</v>
      </c>
      <c r="N3610">
        <v>3</v>
      </c>
      <c r="O3610">
        <v>69</v>
      </c>
      <c r="P3610">
        <v>0.45</v>
      </c>
      <c r="Q3610">
        <v>15300</v>
      </c>
      <c r="R3610">
        <v>1</v>
      </c>
      <c r="S3610">
        <v>23</v>
      </c>
      <c r="T3610">
        <v>0.15</v>
      </c>
      <c r="U3610">
        <v>1</v>
      </c>
      <c r="V3610">
        <v>22</v>
      </c>
      <c r="W3610">
        <v>0.14000000000000001</v>
      </c>
      <c r="X3610">
        <v>1</v>
      </c>
      <c r="Y3610">
        <v>24</v>
      </c>
      <c r="Z3610">
        <v>0.16</v>
      </c>
      <c r="AA3610">
        <v>0</v>
      </c>
      <c r="AB3610">
        <v>0</v>
      </c>
      <c r="AC3610">
        <v>0</v>
      </c>
      <c r="AD3610">
        <v>0</v>
      </c>
      <c r="AE3610">
        <v>0</v>
      </c>
      <c r="AF3610">
        <v>0</v>
      </c>
      <c r="AG3610" t="s">
        <v>15965</v>
      </c>
      <c r="AH3610" s="21" t="str">
        <f t="shared" si="112"/>
        <v>YT21</v>
      </c>
      <c r="AI3610" s="21">
        <v>216</v>
      </c>
      <c r="AJ3610" s="21">
        <f t="shared" si="113"/>
        <v>99.549019607843135</v>
      </c>
      <c r="AK3610" s="21" t="s">
        <v>2060</v>
      </c>
      <c r="AL3610" t="s">
        <v>2581</v>
      </c>
      <c r="AM3610" s="26" t="s">
        <v>38</v>
      </c>
      <c r="AN3610" t="s">
        <v>2030</v>
      </c>
    </row>
    <row r="3611" spans="1:40" ht="15" hidden="1" thickTop="1" x14ac:dyDescent="0.35">
      <c r="A3611" t="s">
        <v>5428</v>
      </c>
      <c r="B3611" t="s">
        <v>15966</v>
      </c>
      <c r="C3611" t="s">
        <v>4480</v>
      </c>
      <c r="D3611" t="s">
        <v>15967</v>
      </c>
      <c r="E3611" t="s">
        <v>2508</v>
      </c>
      <c r="F3611">
        <v>2</v>
      </c>
      <c r="G3611" t="s">
        <v>2509</v>
      </c>
      <c r="H3611" t="s">
        <v>2510</v>
      </c>
      <c r="I3611" t="s">
        <v>2076</v>
      </c>
      <c r="J3611" t="s">
        <v>3773</v>
      </c>
      <c r="K3611" t="s">
        <v>2513</v>
      </c>
      <c r="L3611" t="s">
        <v>2058</v>
      </c>
      <c r="M3611" t="s">
        <v>2059</v>
      </c>
      <c r="N3611">
        <v>2</v>
      </c>
      <c r="O3611">
        <v>97</v>
      </c>
      <c r="P3611">
        <v>0.4</v>
      </c>
      <c r="Q3611">
        <v>24480</v>
      </c>
      <c r="R3611">
        <v>1</v>
      </c>
      <c r="S3611">
        <v>54</v>
      </c>
      <c r="T3611">
        <v>0.22</v>
      </c>
      <c r="U3611">
        <v>1</v>
      </c>
      <c r="V3611">
        <v>43</v>
      </c>
      <c r="W3611">
        <v>0.18</v>
      </c>
      <c r="X3611">
        <v>0</v>
      </c>
      <c r="Y3611">
        <v>0</v>
      </c>
      <c r="Z3611">
        <v>0</v>
      </c>
      <c r="AA3611">
        <v>0</v>
      </c>
      <c r="AB3611">
        <v>0</v>
      </c>
      <c r="AC3611">
        <v>0</v>
      </c>
      <c r="AD3611">
        <v>0</v>
      </c>
      <c r="AE3611">
        <v>0</v>
      </c>
      <c r="AF3611">
        <v>0</v>
      </c>
      <c r="AG3611" t="s">
        <v>15968</v>
      </c>
      <c r="AH3611" s="21" t="str">
        <f t="shared" si="112"/>
        <v>YK21</v>
      </c>
      <c r="AI3611" s="21">
        <v>345.36</v>
      </c>
      <c r="AJ3611" s="21">
        <f t="shared" si="113"/>
        <v>99.603758169934636</v>
      </c>
      <c r="AK3611" s="21" t="s">
        <v>2060</v>
      </c>
      <c r="AL3611" t="s">
        <v>2515</v>
      </c>
      <c r="AM3611" s="26" t="s">
        <v>38</v>
      </c>
      <c r="AN3611" t="s">
        <v>2032</v>
      </c>
    </row>
    <row r="3612" spans="1:40" ht="15" hidden="1" thickTop="1" x14ac:dyDescent="0.35">
      <c r="A3612" t="s">
        <v>5432</v>
      </c>
      <c r="B3612" t="s">
        <v>15969</v>
      </c>
      <c r="C3612" t="s">
        <v>2893</v>
      </c>
      <c r="D3612" t="s">
        <v>15970</v>
      </c>
      <c r="E3612" t="s">
        <v>2608</v>
      </c>
      <c r="F3612">
        <v>1</v>
      </c>
      <c r="G3612" t="s">
        <v>2609</v>
      </c>
      <c r="H3612" t="s">
        <v>2577</v>
      </c>
      <c r="I3612" t="s">
        <v>2076</v>
      </c>
      <c r="J3612" t="s">
        <v>2764</v>
      </c>
      <c r="K3612" t="s">
        <v>2765</v>
      </c>
      <c r="L3612" t="s">
        <v>2058</v>
      </c>
      <c r="M3612" t="s">
        <v>2163</v>
      </c>
      <c r="N3612">
        <v>5</v>
      </c>
      <c r="O3612">
        <v>340</v>
      </c>
      <c r="P3612">
        <v>1.96</v>
      </c>
      <c r="Q3612">
        <v>17340</v>
      </c>
      <c r="R3612">
        <v>2</v>
      </c>
      <c r="S3612">
        <v>193</v>
      </c>
      <c r="T3612">
        <v>1.1100000000000001</v>
      </c>
      <c r="U3612">
        <v>3</v>
      </c>
      <c r="V3612">
        <v>147</v>
      </c>
      <c r="W3612">
        <v>0.85</v>
      </c>
      <c r="X3612">
        <v>0</v>
      </c>
      <c r="Y3612">
        <v>0</v>
      </c>
      <c r="Z3612">
        <v>0</v>
      </c>
      <c r="AA3612">
        <v>0</v>
      </c>
      <c r="AB3612">
        <v>0</v>
      </c>
      <c r="AC3612">
        <v>0</v>
      </c>
      <c r="AD3612">
        <v>0</v>
      </c>
      <c r="AE3612">
        <v>0</v>
      </c>
      <c r="AF3612">
        <v>0</v>
      </c>
      <c r="AG3612" t="s">
        <v>15971</v>
      </c>
      <c r="AH3612" s="21" t="str">
        <f t="shared" si="112"/>
        <v>YR25</v>
      </c>
      <c r="AI3612" s="21">
        <v>244.8</v>
      </c>
      <c r="AJ3612" s="21">
        <f t="shared" si="113"/>
        <v>98.039215686274517</v>
      </c>
      <c r="AK3612" s="21" t="s">
        <v>2063</v>
      </c>
      <c r="AL3612" t="s">
        <v>2613</v>
      </c>
      <c r="AM3612" s="26" t="s">
        <v>38</v>
      </c>
      <c r="AN3612" t="s">
        <v>2032</v>
      </c>
    </row>
    <row r="3613" spans="1:40" ht="15" hidden="1" thickTop="1" x14ac:dyDescent="0.35">
      <c r="A3613" t="s">
        <v>5437</v>
      </c>
      <c r="B3613" t="s">
        <v>15972</v>
      </c>
      <c r="C3613" t="s">
        <v>4062</v>
      </c>
      <c r="D3613" t="s">
        <v>15973</v>
      </c>
      <c r="E3613" t="s">
        <v>2646</v>
      </c>
      <c r="F3613">
        <v>1</v>
      </c>
      <c r="G3613" t="s">
        <v>2600</v>
      </c>
      <c r="H3613" t="s">
        <v>2577</v>
      </c>
      <c r="I3613" t="s">
        <v>2076</v>
      </c>
      <c r="J3613" t="s">
        <v>2647</v>
      </c>
      <c r="K3613" t="s">
        <v>2602</v>
      </c>
      <c r="L3613" t="s">
        <v>2058</v>
      </c>
      <c r="M3613" t="s">
        <v>2488</v>
      </c>
      <c r="N3613">
        <v>8</v>
      </c>
      <c r="O3613">
        <v>127</v>
      </c>
      <c r="P3613">
        <v>0.78</v>
      </c>
      <c r="Q3613">
        <v>16320</v>
      </c>
      <c r="R3613">
        <v>2</v>
      </c>
      <c r="S3613">
        <v>38</v>
      </c>
      <c r="T3613">
        <v>0.23</v>
      </c>
      <c r="U3613">
        <v>5</v>
      </c>
      <c r="V3613">
        <v>69</v>
      </c>
      <c r="W3613">
        <v>0.42</v>
      </c>
      <c r="X3613">
        <v>0</v>
      </c>
      <c r="Y3613">
        <v>0</v>
      </c>
      <c r="Z3613">
        <v>0</v>
      </c>
      <c r="AA3613">
        <v>1</v>
      </c>
      <c r="AB3613">
        <v>20</v>
      </c>
      <c r="AC3613">
        <v>0.12</v>
      </c>
      <c r="AD3613">
        <v>0</v>
      </c>
      <c r="AE3613">
        <v>0</v>
      </c>
      <c r="AF3613">
        <v>0</v>
      </c>
      <c r="AG3613" t="s">
        <v>15974</v>
      </c>
      <c r="AH3613" s="21" t="str">
        <f t="shared" si="112"/>
        <v>YR25</v>
      </c>
      <c r="AI3613" s="21">
        <v>230.40000000000003</v>
      </c>
      <c r="AJ3613" s="21">
        <f t="shared" si="113"/>
        <v>99.221813725490193</v>
      </c>
      <c r="AK3613" s="21" t="s">
        <v>2060</v>
      </c>
      <c r="AL3613" t="s">
        <v>2581</v>
      </c>
      <c r="AM3613" s="26" t="s">
        <v>38</v>
      </c>
      <c r="AN3613" t="s">
        <v>2031</v>
      </c>
    </row>
    <row r="3614" spans="1:40" ht="15" hidden="1" thickTop="1" x14ac:dyDescent="0.35">
      <c r="A3614" t="s">
        <v>5441</v>
      </c>
      <c r="B3614" t="s">
        <v>15975</v>
      </c>
      <c r="C3614" t="s">
        <v>2598</v>
      </c>
      <c r="D3614" t="s">
        <v>15976</v>
      </c>
      <c r="E3614" t="s">
        <v>2646</v>
      </c>
      <c r="F3614">
        <v>1</v>
      </c>
      <c r="G3614" t="s">
        <v>2600</v>
      </c>
      <c r="H3614" t="s">
        <v>2577</v>
      </c>
      <c r="I3614" t="s">
        <v>2076</v>
      </c>
      <c r="J3614" t="s">
        <v>2601</v>
      </c>
      <c r="K3614" t="s">
        <v>2602</v>
      </c>
      <c r="L3614" t="s">
        <v>2058</v>
      </c>
      <c r="M3614" t="s">
        <v>2170</v>
      </c>
      <c r="N3614">
        <v>3</v>
      </c>
      <c r="O3614">
        <v>89</v>
      </c>
      <c r="P3614">
        <v>0.57999999999999996</v>
      </c>
      <c r="Q3614">
        <v>15300</v>
      </c>
      <c r="R3614">
        <v>1</v>
      </c>
      <c r="S3614">
        <v>28</v>
      </c>
      <c r="T3614">
        <v>0.18</v>
      </c>
      <c r="U3614">
        <v>2</v>
      </c>
      <c r="V3614">
        <v>61</v>
      </c>
      <c r="W3614">
        <v>0.4</v>
      </c>
      <c r="X3614">
        <v>0</v>
      </c>
      <c r="Y3614">
        <v>0</v>
      </c>
      <c r="Z3614">
        <v>0</v>
      </c>
      <c r="AA3614">
        <v>0</v>
      </c>
      <c r="AB3614">
        <v>0</v>
      </c>
      <c r="AC3614">
        <v>0</v>
      </c>
      <c r="AD3614">
        <v>0</v>
      </c>
      <c r="AE3614">
        <v>0</v>
      </c>
      <c r="AF3614">
        <v>0</v>
      </c>
      <c r="AG3614" t="s">
        <v>15977</v>
      </c>
      <c r="AH3614" s="21" t="str">
        <f t="shared" si="112"/>
        <v>YM68</v>
      </c>
      <c r="AI3614" s="21">
        <v>216</v>
      </c>
      <c r="AJ3614" s="21">
        <f t="shared" si="113"/>
        <v>99.41830065359477</v>
      </c>
      <c r="AK3614" s="21" t="s">
        <v>2060</v>
      </c>
      <c r="AL3614" t="s">
        <v>2551</v>
      </c>
      <c r="AM3614" s="26" t="s">
        <v>38</v>
      </c>
      <c r="AN3614" t="s">
        <v>2032</v>
      </c>
    </row>
    <row r="3615" spans="1:40" ht="15" hidden="1" thickTop="1" x14ac:dyDescent="0.35">
      <c r="A3615" t="s">
        <v>5445</v>
      </c>
      <c r="B3615" t="s">
        <v>15978</v>
      </c>
      <c r="C3615" t="s">
        <v>2606</v>
      </c>
      <c r="D3615" t="s">
        <v>15979</v>
      </c>
      <c r="E3615" t="s">
        <v>2608</v>
      </c>
      <c r="F3615">
        <v>1</v>
      </c>
      <c r="G3615" t="s">
        <v>2609</v>
      </c>
      <c r="H3615" t="s">
        <v>2577</v>
      </c>
      <c r="I3615" t="s">
        <v>2076</v>
      </c>
      <c r="J3615" t="s">
        <v>2610</v>
      </c>
      <c r="K3615" t="s">
        <v>2611</v>
      </c>
      <c r="L3615" t="s">
        <v>2058</v>
      </c>
      <c r="M3615" t="s">
        <v>2170</v>
      </c>
      <c r="N3615">
        <v>5</v>
      </c>
      <c r="O3615">
        <v>257</v>
      </c>
      <c r="P3615">
        <v>1.68</v>
      </c>
      <c r="Q3615">
        <v>15300</v>
      </c>
      <c r="R3615">
        <v>3</v>
      </c>
      <c r="S3615">
        <v>155</v>
      </c>
      <c r="T3615">
        <v>1.01</v>
      </c>
      <c r="U3615">
        <v>1</v>
      </c>
      <c r="V3615">
        <v>77</v>
      </c>
      <c r="W3615">
        <v>0.5</v>
      </c>
      <c r="X3615">
        <v>0</v>
      </c>
      <c r="Y3615">
        <v>0</v>
      </c>
      <c r="Z3615">
        <v>0</v>
      </c>
      <c r="AA3615">
        <v>1</v>
      </c>
      <c r="AB3615">
        <v>25</v>
      </c>
      <c r="AC3615">
        <v>0.16</v>
      </c>
      <c r="AD3615">
        <v>0</v>
      </c>
      <c r="AE3615">
        <v>0</v>
      </c>
      <c r="AF3615">
        <v>0</v>
      </c>
      <c r="AG3615" t="s">
        <v>15980</v>
      </c>
      <c r="AH3615" s="21" t="str">
        <f t="shared" si="112"/>
        <v>YR25</v>
      </c>
      <c r="AI3615" s="21">
        <v>216</v>
      </c>
      <c r="AJ3615" s="21">
        <f t="shared" si="113"/>
        <v>98.320261437908499</v>
      </c>
      <c r="AK3615" s="21" t="s">
        <v>2063</v>
      </c>
      <c r="AL3615" t="s">
        <v>2613</v>
      </c>
      <c r="AM3615" s="26" t="s">
        <v>38</v>
      </c>
      <c r="AN3615" t="s">
        <v>2031</v>
      </c>
    </row>
    <row r="3616" spans="1:40" ht="15" hidden="1" thickTop="1" x14ac:dyDescent="0.35">
      <c r="A3616" t="s">
        <v>5450</v>
      </c>
      <c r="B3616" t="s">
        <v>15981</v>
      </c>
      <c r="C3616" t="s">
        <v>3192</v>
      </c>
      <c r="D3616" t="s">
        <v>15982</v>
      </c>
      <c r="E3616" t="s">
        <v>2608</v>
      </c>
      <c r="F3616">
        <v>1</v>
      </c>
      <c r="G3616" t="s">
        <v>2609</v>
      </c>
      <c r="H3616" t="s">
        <v>2577</v>
      </c>
      <c r="I3616" t="s">
        <v>2076</v>
      </c>
      <c r="J3616" t="s">
        <v>2764</v>
      </c>
      <c r="K3616" t="s">
        <v>2765</v>
      </c>
      <c r="L3616" t="s">
        <v>2058</v>
      </c>
      <c r="M3616" t="s">
        <v>2170</v>
      </c>
      <c r="N3616">
        <v>1</v>
      </c>
      <c r="O3616">
        <v>68</v>
      </c>
      <c r="P3616">
        <v>0.44</v>
      </c>
      <c r="Q3616">
        <v>15300</v>
      </c>
      <c r="R3616">
        <v>1</v>
      </c>
      <c r="S3616">
        <v>68</v>
      </c>
      <c r="T3616">
        <v>0.44</v>
      </c>
      <c r="U3616">
        <v>0</v>
      </c>
      <c r="V3616">
        <v>0</v>
      </c>
      <c r="W3616">
        <v>0</v>
      </c>
      <c r="X3616">
        <v>0</v>
      </c>
      <c r="Y3616">
        <v>0</v>
      </c>
      <c r="Z3616">
        <v>0</v>
      </c>
      <c r="AA3616">
        <v>0</v>
      </c>
      <c r="AB3616">
        <v>0</v>
      </c>
      <c r="AC3616">
        <v>0</v>
      </c>
      <c r="AD3616">
        <v>0</v>
      </c>
      <c r="AE3616">
        <v>0</v>
      </c>
      <c r="AF3616">
        <v>0</v>
      </c>
      <c r="AG3616" t="s">
        <v>15983</v>
      </c>
      <c r="AH3616" s="21" t="str">
        <f t="shared" si="112"/>
        <v>YR25</v>
      </c>
      <c r="AI3616" s="21">
        <v>216</v>
      </c>
      <c r="AJ3616" s="21">
        <f t="shared" si="113"/>
        <v>99.555555555555557</v>
      </c>
      <c r="AK3616" s="21" t="s">
        <v>2060</v>
      </c>
      <c r="AL3616" t="s">
        <v>2613</v>
      </c>
      <c r="AM3616" s="26" t="s">
        <v>38</v>
      </c>
      <c r="AN3616" t="s">
        <v>2031</v>
      </c>
    </row>
    <row r="3617" spans="1:40" ht="15" hidden="1" thickTop="1" x14ac:dyDescent="0.35">
      <c r="A3617" t="s">
        <v>5454</v>
      </c>
      <c r="B3617" t="s">
        <v>15984</v>
      </c>
      <c r="C3617" t="s">
        <v>2936</v>
      </c>
      <c r="D3617" t="s">
        <v>15985</v>
      </c>
      <c r="E3617" t="s">
        <v>2938</v>
      </c>
      <c r="F3617">
        <v>1</v>
      </c>
      <c r="G3617" t="s">
        <v>2593</v>
      </c>
      <c r="H3617" t="s">
        <v>2056</v>
      </c>
      <c r="I3617" t="s">
        <v>2076</v>
      </c>
      <c r="J3617" t="s">
        <v>2594</v>
      </c>
      <c r="K3617" t="s">
        <v>65</v>
      </c>
      <c r="L3617" t="s">
        <v>2058</v>
      </c>
      <c r="M3617" t="s">
        <v>2170</v>
      </c>
      <c r="N3617">
        <v>3</v>
      </c>
      <c r="O3617">
        <v>88</v>
      </c>
      <c r="P3617">
        <v>0.57999999999999996</v>
      </c>
      <c r="Q3617">
        <v>15300</v>
      </c>
      <c r="R3617">
        <v>1</v>
      </c>
      <c r="S3617">
        <v>42</v>
      </c>
      <c r="T3617">
        <v>0.27</v>
      </c>
      <c r="U3617">
        <v>0</v>
      </c>
      <c r="V3617">
        <v>0</v>
      </c>
      <c r="W3617">
        <v>0</v>
      </c>
      <c r="X3617">
        <v>2</v>
      </c>
      <c r="Y3617">
        <v>46</v>
      </c>
      <c r="Z3617">
        <v>0.3</v>
      </c>
      <c r="AA3617">
        <v>0</v>
      </c>
      <c r="AB3617">
        <v>0</v>
      </c>
      <c r="AC3617">
        <v>0</v>
      </c>
      <c r="AD3617">
        <v>0</v>
      </c>
      <c r="AE3617">
        <v>0</v>
      </c>
      <c r="AF3617">
        <v>0</v>
      </c>
      <c r="AG3617" t="s">
        <v>15986</v>
      </c>
      <c r="AH3617" s="21" t="str">
        <f t="shared" si="112"/>
        <v>YK20</v>
      </c>
      <c r="AI3617" s="21">
        <v>216</v>
      </c>
      <c r="AJ3617" s="21">
        <f t="shared" si="113"/>
        <v>99.424836601307192</v>
      </c>
      <c r="AK3617" s="21" t="s">
        <v>2060</v>
      </c>
      <c r="AL3617" t="s">
        <v>2527</v>
      </c>
      <c r="AM3617" s="26" t="s">
        <v>38</v>
      </c>
      <c r="AN3617" t="s">
        <v>2030</v>
      </c>
    </row>
    <row r="3618" spans="1:40" ht="15" hidden="1" thickTop="1" x14ac:dyDescent="0.35">
      <c r="A3618" t="s">
        <v>5460</v>
      </c>
      <c r="B3618" t="s">
        <v>15987</v>
      </c>
      <c r="C3618" t="s">
        <v>3470</v>
      </c>
      <c r="D3618" t="s">
        <v>15988</v>
      </c>
      <c r="E3618" t="s">
        <v>2575</v>
      </c>
      <c r="F3618">
        <v>1</v>
      </c>
      <c r="G3618" t="s">
        <v>2600</v>
      </c>
      <c r="H3618" t="s">
        <v>2577</v>
      </c>
      <c r="I3618" t="s">
        <v>2076</v>
      </c>
      <c r="J3618" t="s">
        <v>2601</v>
      </c>
      <c r="K3618" t="s">
        <v>2602</v>
      </c>
      <c r="L3618" t="s">
        <v>2058</v>
      </c>
      <c r="M3618" t="s">
        <v>2170</v>
      </c>
      <c r="N3618">
        <v>4</v>
      </c>
      <c r="O3618">
        <v>54</v>
      </c>
      <c r="P3618">
        <v>0.35</v>
      </c>
      <c r="Q3618">
        <v>15300</v>
      </c>
      <c r="R3618">
        <v>1</v>
      </c>
      <c r="S3618">
        <v>2</v>
      </c>
      <c r="T3618">
        <v>0.01</v>
      </c>
      <c r="U3618">
        <v>3</v>
      </c>
      <c r="V3618">
        <v>52</v>
      </c>
      <c r="W3618">
        <v>0.34</v>
      </c>
      <c r="X3618">
        <v>0</v>
      </c>
      <c r="Y3618">
        <v>0</v>
      </c>
      <c r="Z3618">
        <v>0</v>
      </c>
      <c r="AA3618">
        <v>0</v>
      </c>
      <c r="AB3618">
        <v>0</v>
      </c>
      <c r="AC3618">
        <v>0</v>
      </c>
      <c r="AD3618">
        <v>0</v>
      </c>
      <c r="AE3618">
        <v>0</v>
      </c>
      <c r="AF3618">
        <v>0</v>
      </c>
      <c r="AG3618" t="s">
        <v>15989</v>
      </c>
      <c r="AH3618" s="21" t="str">
        <f t="shared" si="112"/>
        <v>YM68</v>
      </c>
      <c r="AI3618" s="21">
        <v>216</v>
      </c>
      <c r="AJ3618" s="21">
        <f t="shared" si="113"/>
        <v>99.647058823529406</v>
      </c>
      <c r="AK3618" s="21" t="s">
        <v>2060</v>
      </c>
      <c r="AL3618" t="s">
        <v>2551</v>
      </c>
      <c r="AM3618" s="26" t="s">
        <v>38</v>
      </c>
      <c r="AN3618" t="s">
        <v>2030</v>
      </c>
    </row>
    <row r="3619" spans="1:40" ht="15" hidden="1" thickTop="1" x14ac:dyDescent="0.35">
      <c r="A3619" t="s">
        <v>5464</v>
      </c>
      <c r="B3619" t="s">
        <v>15990</v>
      </c>
      <c r="C3619" t="s">
        <v>2644</v>
      </c>
      <c r="D3619" t="s">
        <v>15991</v>
      </c>
      <c r="E3619" t="s">
        <v>2646</v>
      </c>
      <c r="F3619">
        <v>1</v>
      </c>
      <c r="G3619" t="s">
        <v>2600</v>
      </c>
      <c r="H3619" t="s">
        <v>2577</v>
      </c>
      <c r="I3619" t="s">
        <v>2076</v>
      </c>
      <c r="J3619" t="s">
        <v>2647</v>
      </c>
      <c r="K3619" t="s">
        <v>2602</v>
      </c>
      <c r="L3619" t="s">
        <v>2058</v>
      </c>
      <c r="M3619" t="s">
        <v>2170</v>
      </c>
      <c r="N3619">
        <v>4</v>
      </c>
      <c r="O3619">
        <v>169</v>
      </c>
      <c r="P3619">
        <v>1.1000000000000001</v>
      </c>
      <c r="Q3619">
        <v>15300</v>
      </c>
      <c r="R3619">
        <v>2</v>
      </c>
      <c r="S3619">
        <v>65</v>
      </c>
      <c r="T3619">
        <v>0.42</v>
      </c>
      <c r="U3619">
        <v>2</v>
      </c>
      <c r="V3619">
        <v>104</v>
      </c>
      <c r="W3619">
        <v>0.68</v>
      </c>
      <c r="X3619">
        <v>0</v>
      </c>
      <c r="Y3619">
        <v>0</v>
      </c>
      <c r="Z3619">
        <v>0</v>
      </c>
      <c r="AA3619">
        <v>0</v>
      </c>
      <c r="AB3619">
        <v>0</v>
      </c>
      <c r="AC3619">
        <v>0</v>
      </c>
      <c r="AD3619">
        <v>0</v>
      </c>
      <c r="AE3619">
        <v>0</v>
      </c>
      <c r="AF3619">
        <v>0</v>
      </c>
      <c r="AG3619" t="s">
        <v>15992</v>
      </c>
      <c r="AH3619" s="21" t="str">
        <f t="shared" si="112"/>
        <v>YM68</v>
      </c>
      <c r="AI3619" s="21">
        <v>216</v>
      </c>
      <c r="AJ3619" s="21">
        <f t="shared" si="113"/>
        <v>98.895424836601308</v>
      </c>
      <c r="AK3619" s="21" t="s">
        <v>2063</v>
      </c>
      <c r="AL3619" t="s">
        <v>2551</v>
      </c>
      <c r="AM3619" s="26" t="s">
        <v>38</v>
      </c>
      <c r="AN3619" t="s">
        <v>2030</v>
      </c>
    </row>
    <row r="3620" spans="1:40" ht="15" hidden="1" thickTop="1" x14ac:dyDescent="0.35">
      <c r="A3620" t="s">
        <v>5469</v>
      </c>
      <c r="B3620" t="s">
        <v>15993</v>
      </c>
      <c r="C3620" t="s">
        <v>4385</v>
      </c>
      <c r="D3620" t="s">
        <v>15994</v>
      </c>
      <c r="E3620" t="s">
        <v>2575</v>
      </c>
      <c r="F3620">
        <v>1</v>
      </c>
      <c r="G3620" t="s">
        <v>2600</v>
      </c>
      <c r="H3620" t="s">
        <v>2577</v>
      </c>
      <c r="I3620" t="s">
        <v>2076</v>
      </c>
      <c r="J3620" t="s">
        <v>2858</v>
      </c>
      <c r="K3620" t="s">
        <v>2742</v>
      </c>
      <c r="L3620" t="s">
        <v>2058</v>
      </c>
      <c r="M3620" t="s">
        <v>2170</v>
      </c>
      <c r="N3620">
        <v>5</v>
      </c>
      <c r="O3620">
        <v>141</v>
      </c>
      <c r="P3620">
        <v>0.92</v>
      </c>
      <c r="Q3620">
        <v>15300</v>
      </c>
      <c r="R3620">
        <v>2</v>
      </c>
      <c r="S3620">
        <v>37</v>
      </c>
      <c r="T3620">
        <v>0.24</v>
      </c>
      <c r="U3620">
        <v>3</v>
      </c>
      <c r="V3620">
        <v>104</v>
      </c>
      <c r="W3620">
        <v>0.68</v>
      </c>
      <c r="X3620">
        <v>0</v>
      </c>
      <c r="Y3620">
        <v>0</v>
      </c>
      <c r="Z3620">
        <v>0</v>
      </c>
      <c r="AA3620">
        <v>0</v>
      </c>
      <c r="AB3620">
        <v>0</v>
      </c>
      <c r="AC3620">
        <v>0</v>
      </c>
      <c r="AD3620">
        <v>0</v>
      </c>
      <c r="AE3620">
        <v>0</v>
      </c>
      <c r="AF3620">
        <v>0</v>
      </c>
      <c r="AG3620" t="s">
        <v>15995</v>
      </c>
      <c r="AH3620" s="21" t="str">
        <f t="shared" si="112"/>
        <v>YR25</v>
      </c>
      <c r="AI3620" s="21">
        <v>216</v>
      </c>
      <c r="AJ3620" s="21">
        <f t="shared" si="113"/>
        <v>99.078431372549019</v>
      </c>
      <c r="AK3620" s="21" t="s">
        <v>2063</v>
      </c>
      <c r="AL3620" t="s">
        <v>2551</v>
      </c>
      <c r="AM3620" s="26" t="s">
        <v>38</v>
      </c>
      <c r="AN3620" t="s">
        <v>2032</v>
      </c>
    </row>
    <row r="3621" spans="1:40" ht="15" hidden="1" thickTop="1" x14ac:dyDescent="0.35">
      <c r="A3621" t="s">
        <v>5473</v>
      </c>
      <c r="B3621" t="s">
        <v>2192</v>
      </c>
      <c r="C3621" t="s">
        <v>128</v>
      </c>
      <c r="D3621" t="s">
        <v>2193</v>
      </c>
      <c r="E3621" t="s">
        <v>112</v>
      </c>
      <c r="F3621">
        <v>1</v>
      </c>
      <c r="G3621" t="s">
        <v>2055</v>
      </c>
      <c r="H3621" t="s">
        <v>2056</v>
      </c>
      <c r="I3621" t="s">
        <v>2076</v>
      </c>
      <c r="J3621" t="s">
        <v>113</v>
      </c>
      <c r="K3621" t="s">
        <v>68</v>
      </c>
      <c r="L3621" t="s">
        <v>2058</v>
      </c>
      <c r="M3621" t="s">
        <v>2163</v>
      </c>
      <c r="N3621">
        <v>6</v>
      </c>
      <c r="O3621">
        <v>311</v>
      </c>
      <c r="P3621">
        <v>1.79</v>
      </c>
      <c r="Q3621">
        <v>17340</v>
      </c>
      <c r="R3621">
        <v>0</v>
      </c>
      <c r="S3621">
        <v>0</v>
      </c>
      <c r="T3621">
        <v>0</v>
      </c>
      <c r="U3621">
        <v>6</v>
      </c>
      <c r="V3621">
        <v>311</v>
      </c>
      <c r="W3621">
        <v>1.79</v>
      </c>
      <c r="X3621">
        <v>0</v>
      </c>
      <c r="Y3621">
        <v>0</v>
      </c>
      <c r="Z3621">
        <v>0</v>
      </c>
      <c r="AA3621">
        <v>0</v>
      </c>
      <c r="AB3621">
        <v>0</v>
      </c>
      <c r="AC3621">
        <v>0</v>
      </c>
      <c r="AD3621">
        <v>0</v>
      </c>
      <c r="AE3621">
        <v>0</v>
      </c>
      <c r="AF3621">
        <v>0</v>
      </c>
      <c r="AG3621" t="s">
        <v>450</v>
      </c>
      <c r="AH3621" s="21" t="str">
        <f t="shared" si="112"/>
        <v>YR25</v>
      </c>
      <c r="AI3621" s="21">
        <v>244.8</v>
      </c>
      <c r="AJ3621" s="21">
        <f t="shared" si="113"/>
        <v>98.206459054209915</v>
      </c>
      <c r="AK3621" s="21" t="s">
        <v>2063</v>
      </c>
      <c r="AL3621" t="s">
        <v>115</v>
      </c>
      <c r="AM3621" s="26" t="s">
        <v>38</v>
      </c>
      <c r="AN3621" t="s">
        <v>2029</v>
      </c>
    </row>
    <row r="3622" spans="1:40" ht="15" hidden="1" thickTop="1" x14ac:dyDescent="0.35">
      <c r="A3622" t="s">
        <v>5477</v>
      </c>
      <c r="B3622" t="s">
        <v>2195</v>
      </c>
      <c r="C3622" t="s">
        <v>71</v>
      </c>
      <c r="D3622" t="s">
        <v>2196</v>
      </c>
      <c r="E3622" t="s">
        <v>72</v>
      </c>
      <c r="F3622">
        <v>1</v>
      </c>
      <c r="G3622" t="s">
        <v>2055</v>
      </c>
      <c r="H3622" t="s">
        <v>2056</v>
      </c>
      <c r="I3622" t="s">
        <v>2057</v>
      </c>
      <c r="J3622" t="s">
        <v>73</v>
      </c>
      <c r="K3622" t="s">
        <v>68</v>
      </c>
      <c r="L3622" t="s">
        <v>2058</v>
      </c>
      <c r="M3622" t="s">
        <v>2059</v>
      </c>
      <c r="N3622">
        <v>5</v>
      </c>
      <c r="O3622">
        <v>263</v>
      </c>
      <c r="P3622">
        <v>1.07</v>
      </c>
      <c r="Q3622">
        <v>24480</v>
      </c>
      <c r="R3622">
        <v>1</v>
      </c>
      <c r="S3622">
        <v>80</v>
      </c>
      <c r="T3622">
        <v>0.33</v>
      </c>
      <c r="U3622">
        <v>4</v>
      </c>
      <c r="V3622">
        <v>183</v>
      </c>
      <c r="W3622">
        <v>0.75</v>
      </c>
      <c r="X3622">
        <v>0</v>
      </c>
      <c r="Y3622">
        <v>0</v>
      </c>
      <c r="Z3622">
        <v>0</v>
      </c>
      <c r="AA3622">
        <v>0</v>
      </c>
      <c r="AB3622">
        <v>0</v>
      </c>
      <c r="AC3622">
        <v>0</v>
      </c>
      <c r="AD3622">
        <v>0</v>
      </c>
      <c r="AE3622">
        <v>0</v>
      </c>
      <c r="AF3622">
        <v>0</v>
      </c>
      <c r="AG3622" t="s">
        <v>451</v>
      </c>
      <c r="AH3622" s="21" t="str">
        <f t="shared" si="112"/>
        <v>YT21</v>
      </c>
      <c r="AI3622" s="21">
        <v>345.36</v>
      </c>
      <c r="AJ3622" s="21">
        <f t="shared" si="113"/>
        <v>98.925653594771248</v>
      </c>
      <c r="AK3622" s="21" t="s">
        <v>2063</v>
      </c>
      <c r="AL3622" t="s">
        <v>75</v>
      </c>
      <c r="AM3622" s="26" t="s">
        <v>38</v>
      </c>
      <c r="AN3622" t="s">
        <v>2030</v>
      </c>
    </row>
    <row r="3623" spans="1:40" ht="15" hidden="1" thickTop="1" x14ac:dyDescent="0.35">
      <c r="A3623" t="s">
        <v>5481</v>
      </c>
      <c r="B3623" t="s">
        <v>15996</v>
      </c>
      <c r="C3623" t="s">
        <v>5945</v>
      </c>
      <c r="D3623" t="s">
        <v>15997</v>
      </c>
      <c r="E3623" t="s">
        <v>2575</v>
      </c>
      <c r="F3623">
        <v>1</v>
      </c>
      <c r="G3623" t="s">
        <v>2576</v>
      </c>
      <c r="H3623" t="s">
        <v>2577</v>
      </c>
      <c r="I3623" t="s">
        <v>2076</v>
      </c>
      <c r="J3623" t="s">
        <v>2741</v>
      </c>
      <c r="K3623" t="s">
        <v>2742</v>
      </c>
      <c r="L3623" t="s">
        <v>2058</v>
      </c>
      <c r="M3623" t="s">
        <v>2170</v>
      </c>
      <c r="N3623">
        <v>1</v>
      </c>
      <c r="O3623">
        <v>23</v>
      </c>
      <c r="P3623">
        <v>0.15</v>
      </c>
      <c r="Q3623">
        <v>15300</v>
      </c>
      <c r="R3623">
        <v>0</v>
      </c>
      <c r="S3623">
        <v>0</v>
      </c>
      <c r="T3623">
        <v>0</v>
      </c>
      <c r="U3623">
        <v>1</v>
      </c>
      <c r="V3623">
        <v>23</v>
      </c>
      <c r="W3623">
        <v>0.15</v>
      </c>
      <c r="X3623">
        <v>0</v>
      </c>
      <c r="Y3623">
        <v>0</v>
      </c>
      <c r="Z3623">
        <v>0</v>
      </c>
      <c r="AA3623">
        <v>0</v>
      </c>
      <c r="AB3623">
        <v>0</v>
      </c>
      <c r="AC3623">
        <v>0</v>
      </c>
      <c r="AD3623">
        <v>0</v>
      </c>
      <c r="AE3623">
        <v>0</v>
      </c>
      <c r="AF3623">
        <v>0</v>
      </c>
      <c r="AG3623" t="s">
        <v>15998</v>
      </c>
      <c r="AH3623" s="21" t="str">
        <f t="shared" si="112"/>
        <v>YK20</v>
      </c>
      <c r="AI3623" s="21">
        <v>216</v>
      </c>
      <c r="AJ3623" s="21">
        <f t="shared" si="113"/>
        <v>99.849673202614383</v>
      </c>
      <c r="AK3623" s="21" t="s">
        <v>2060</v>
      </c>
      <c r="AL3623" t="s">
        <v>2613</v>
      </c>
      <c r="AM3623" s="26" t="s">
        <v>38</v>
      </c>
      <c r="AN3623" t="s">
        <v>2030</v>
      </c>
    </row>
    <row r="3624" spans="1:40" ht="15" hidden="1" thickTop="1" x14ac:dyDescent="0.35">
      <c r="A3624" t="s">
        <v>5485</v>
      </c>
      <c r="B3624" t="s">
        <v>15999</v>
      </c>
      <c r="C3624" t="s">
        <v>5945</v>
      </c>
      <c r="D3624" t="s">
        <v>15997</v>
      </c>
      <c r="E3624" t="s">
        <v>2575</v>
      </c>
      <c r="F3624">
        <v>1</v>
      </c>
      <c r="G3624" t="s">
        <v>2576</v>
      </c>
      <c r="H3624" t="s">
        <v>2577</v>
      </c>
      <c r="I3624" t="s">
        <v>2076</v>
      </c>
      <c r="J3624" t="s">
        <v>2741</v>
      </c>
      <c r="K3624" t="s">
        <v>2742</v>
      </c>
      <c r="L3624" t="s">
        <v>2058</v>
      </c>
      <c r="M3624" t="s">
        <v>2170</v>
      </c>
      <c r="N3624">
        <v>0</v>
      </c>
      <c r="O3624">
        <v>0</v>
      </c>
      <c r="P3624">
        <v>0</v>
      </c>
      <c r="Q3624">
        <v>15300</v>
      </c>
      <c r="R3624">
        <v>0</v>
      </c>
      <c r="S3624">
        <v>0</v>
      </c>
      <c r="T3624">
        <v>0</v>
      </c>
      <c r="U3624">
        <v>0</v>
      </c>
      <c r="V3624">
        <v>0</v>
      </c>
      <c r="W3624">
        <v>0</v>
      </c>
      <c r="X3624">
        <v>0</v>
      </c>
      <c r="Y3624">
        <v>0</v>
      </c>
      <c r="Z3624">
        <v>0</v>
      </c>
      <c r="AA3624">
        <v>0</v>
      </c>
      <c r="AB3624">
        <v>0</v>
      </c>
      <c r="AC3624">
        <v>0</v>
      </c>
      <c r="AD3624">
        <v>0</v>
      </c>
      <c r="AE3624">
        <v>0</v>
      </c>
      <c r="AF3624">
        <v>0</v>
      </c>
      <c r="AG3624" t="s">
        <v>16000</v>
      </c>
      <c r="AH3624" s="21" t="str">
        <f t="shared" si="112"/>
        <v>YK20</v>
      </c>
      <c r="AI3624" s="21">
        <v>216</v>
      </c>
      <c r="AJ3624" s="21">
        <f t="shared" si="113"/>
        <v>100</v>
      </c>
      <c r="AK3624" s="21" t="s">
        <v>2060</v>
      </c>
      <c r="AL3624" t="s">
        <v>2613</v>
      </c>
      <c r="AM3624" s="26" t="s">
        <v>38</v>
      </c>
      <c r="AN3624" t="s">
        <v>2030</v>
      </c>
    </row>
    <row r="3625" spans="1:40" ht="15" hidden="1" thickTop="1" x14ac:dyDescent="0.35">
      <c r="A3625" t="s">
        <v>5489</v>
      </c>
      <c r="B3625" t="s">
        <v>16001</v>
      </c>
      <c r="C3625" t="s">
        <v>5067</v>
      </c>
      <c r="D3625" t="s">
        <v>16002</v>
      </c>
      <c r="E3625" t="s">
        <v>2608</v>
      </c>
      <c r="F3625">
        <v>1</v>
      </c>
      <c r="G3625" t="s">
        <v>2609</v>
      </c>
      <c r="H3625" t="s">
        <v>2577</v>
      </c>
      <c r="I3625" t="s">
        <v>2076</v>
      </c>
      <c r="J3625" t="s">
        <v>2610</v>
      </c>
      <c r="K3625" t="s">
        <v>2611</v>
      </c>
      <c r="L3625" t="s">
        <v>2058</v>
      </c>
      <c r="M3625" t="s">
        <v>2170</v>
      </c>
      <c r="N3625">
        <v>8</v>
      </c>
      <c r="O3625">
        <v>183</v>
      </c>
      <c r="P3625">
        <v>1.2</v>
      </c>
      <c r="Q3625">
        <v>15300</v>
      </c>
      <c r="R3625">
        <v>6</v>
      </c>
      <c r="S3625">
        <v>116</v>
      </c>
      <c r="T3625">
        <v>0.76</v>
      </c>
      <c r="U3625">
        <v>2</v>
      </c>
      <c r="V3625">
        <v>67</v>
      </c>
      <c r="W3625">
        <v>0.44</v>
      </c>
      <c r="X3625">
        <v>0</v>
      </c>
      <c r="Y3625">
        <v>0</v>
      </c>
      <c r="Z3625">
        <v>0</v>
      </c>
      <c r="AA3625">
        <v>0</v>
      </c>
      <c r="AB3625">
        <v>0</v>
      </c>
      <c r="AC3625">
        <v>0</v>
      </c>
      <c r="AD3625">
        <v>0</v>
      </c>
      <c r="AE3625">
        <v>0</v>
      </c>
      <c r="AF3625">
        <v>0</v>
      </c>
      <c r="AG3625" t="s">
        <v>16003</v>
      </c>
      <c r="AH3625" s="21" t="str">
        <f t="shared" si="112"/>
        <v>YR25</v>
      </c>
      <c r="AI3625" s="21">
        <v>216</v>
      </c>
      <c r="AJ3625" s="21">
        <f t="shared" si="113"/>
        <v>98.803921568627445</v>
      </c>
      <c r="AK3625" s="21" t="s">
        <v>2063</v>
      </c>
      <c r="AL3625" t="s">
        <v>2613</v>
      </c>
      <c r="AM3625" s="26" t="s">
        <v>38</v>
      </c>
      <c r="AN3625" t="s">
        <v>2030</v>
      </c>
    </row>
    <row r="3626" spans="1:40" s="34" customFormat="1" ht="15" hidden="1" thickTop="1" x14ac:dyDescent="0.35">
      <c r="A3626" t="s">
        <v>5494</v>
      </c>
      <c r="B3626" t="s">
        <v>16004</v>
      </c>
      <c r="C3626" t="s">
        <v>5067</v>
      </c>
      <c r="D3626" t="s">
        <v>16002</v>
      </c>
      <c r="E3626" t="s">
        <v>2608</v>
      </c>
      <c r="F3626">
        <v>1</v>
      </c>
      <c r="G3626" t="s">
        <v>2609</v>
      </c>
      <c r="H3626" t="s">
        <v>2577</v>
      </c>
      <c r="I3626" t="s">
        <v>2076</v>
      </c>
      <c r="J3626" t="s">
        <v>2610</v>
      </c>
      <c r="K3626" t="s">
        <v>2611</v>
      </c>
      <c r="L3626" t="s">
        <v>2058</v>
      </c>
      <c r="M3626" t="s">
        <v>2170</v>
      </c>
      <c r="N3626">
        <v>5</v>
      </c>
      <c r="O3626">
        <v>161</v>
      </c>
      <c r="P3626">
        <v>1.05</v>
      </c>
      <c r="Q3626">
        <v>15300</v>
      </c>
      <c r="R3626">
        <v>0</v>
      </c>
      <c r="S3626">
        <v>0</v>
      </c>
      <c r="T3626">
        <v>0</v>
      </c>
      <c r="U3626">
        <v>4</v>
      </c>
      <c r="V3626">
        <v>108</v>
      </c>
      <c r="W3626">
        <v>0.71</v>
      </c>
      <c r="X3626">
        <v>0</v>
      </c>
      <c r="Y3626">
        <v>0</v>
      </c>
      <c r="Z3626">
        <v>0</v>
      </c>
      <c r="AA3626">
        <v>1</v>
      </c>
      <c r="AB3626">
        <v>53</v>
      </c>
      <c r="AC3626">
        <v>0.35</v>
      </c>
      <c r="AD3626">
        <v>0</v>
      </c>
      <c r="AE3626">
        <v>0</v>
      </c>
      <c r="AF3626">
        <v>0</v>
      </c>
      <c r="AG3626" t="s">
        <v>16005</v>
      </c>
      <c r="AH3626" s="21" t="str">
        <f t="shared" si="112"/>
        <v>YR25</v>
      </c>
      <c r="AI3626" s="21">
        <v>216</v>
      </c>
      <c r="AJ3626" s="21">
        <f t="shared" si="113"/>
        <v>98.947712418300654</v>
      </c>
      <c r="AK3626" s="21" t="s">
        <v>2063</v>
      </c>
      <c r="AL3626" t="s">
        <v>2613</v>
      </c>
      <c r="AM3626" s="26" t="s">
        <v>38</v>
      </c>
      <c r="AN3626" t="s">
        <v>2031</v>
      </c>
    </row>
    <row r="3627" spans="1:40" ht="15" hidden="1" thickTop="1" x14ac:dyDescent="0.35">
      <c r="A3627" t="s">
        <v>5498</v>
      </c>
      <c r="B3627" t="s">
        <v>16006</v>
      </c>
      <c r="C3627" t="s">
        <v>5067</v>
      </c>
      <c r="D3627" t="s">
        <v>16007</v>
      </c>
      <c r="E3627" t="s">
        <v>2608</v>
      </c>
      <c r="F3627">
        <v>1</v>
      </c>
      <c r="G3627" t="s">
        <v>2609</v>
      </c>
      <c r="H3627" t="s">
        <v>2577</v>
      </c>
      <c r="I3627" t="s">
        <v>2076</v>
      </c>
      <c r="J3627" t="s">
        <v>2610</v>
      </c>
      <c r="K3627" t="s">
        <v>2611</v>
      </c>
      <c r="L3627" t="s">
        <v>30320</v>
      </c>
      <c r="M3627" t="s">
        <v>5106</v>
      </c>
      <c r="N3627">
        <v>0</v>
      </c>
      <c r="O3627">
        <v>0</v>
      </c>
      <c r="P3627">
        <v>0</v>
      </c>
      <c r="Q3627">
        <v>7020</v>
      </c>
      <c r="R3627">
        <v>0</v>
      </c>
      <c r="S3627">
        <v>0</v>
      </c>
      <c r="T3627">
        <v>0</v>
      </c>
      <c r="U3627">
        <v>0</v>
      </c>
      <c r="V3627">
        <v>0</v>
      </c>
      <c r="W3627">
        <v>0</v>
      </c>
      <c r="X3627">
        <v>0</v>
      </c>
      <c r="Y3627">
        <v>0</v>
      </c>
      <c r="Z3627">
        <v>0</v>
      </c>
      <c r="AA3627">
        <v>0</v>
      </c>
      <c r="AB3627">
        <v>0</v>
      </c>
      <c r="AC3627">
        <v>0</v>
      </c>
      <c r="AD3627">
        <v>0</v>
      </c>
      <c r="AE3627">
        <v>0</v>
      </c>
      <c r="AF3627">
        <v>0</v>
      </c>
      <c r="AG3627" t="s">
        <v>16008</v>
      </c>
      <c r="AH3627" s="21" t="str">
        <f t="shared" si="112"/>
        <v>YR25</v>
      </c>
      <c r="AI3627" s="21">
        <v>129.60000000000002</v>
      </c>
      <c r="AJ3627" s="21">
        <f t="shared" si="113"/>
        <v>100</v>
      </c>
      <c r="AK3627" s="21" t="s">
        <v>2060</v>
      </c>
      <c r="AL3627" t="s">
        <v>2613</v>
      </c>
      <c r="AM3627" s="26" t="s">
        <v>38</v>
      </c>
      <c r="AN3627" t="s">
        <v>2029</v>
      </c>
    </row>
    <row r="3628" spans="1:40" ht="15" hidden="1" thickTop="1" x14ac:dyDescent="0.35">
      <c r="A3628" t="s">
        <v>5502</v>
      </c>
      <c r="B3628" t="s">
        <v>2198</v>
      </c>
      <c r="C3628" t="s">
        <v>76</v>
      </c>
      <c r="D3628" t="s">
        <v>2199</v>
      </c>
      <c r="E3628" t="s">
        <v>560</v>
      </c>
      <c r="F3628">
        <v>1</v>
      </c>
      <c r="G3628" t="s">
        <v>2055</v>
      </c>
      <c r="H3628" t="s">
        <v>2056</v>
      </c>
      <c r="I3628" t="s">
        <v>2057</v>
      </c>
      <c r="J3628" t="s">
        <v>67</v>
      </c>
      <c r="K3628" t="s">
        <v>68</v>
      </c>
      <c r="L3628" t="s">
        <v>2058</v>
      </c>
      <c r="M3628" t="s">
        <v>2059</v>
      </c>
      <c r="N3628">
        <v>3</v>
      </c>
      <c r="O3628">
        <v>228</v>
      </c>
      <c r="P3628">
        <v>0.93</v>
      </c>
      <c r="Q3628">
        <v>24480</v>
      </c>
      <c r="R3628">
        <v>3</v>
      </c>
      <c r="S3628">
        <v>228</v>
      </c>
      <c r="T3628">
        <v>0.93</v>
      </c>
      <c r="U3628">
        <v>0</v>
      </c>
      <c r="V3628">
        <v>0</v>
      </c>
      <c r="W3628">
        <v>0</v>
      </c>
      <c r="X3628">
        <v>0</v>
      </c>
      <c r="Y3628">
        <v>0</v>
      </c>
      <c r="Z3628">
        <v>0</v>
      </c>
      <c r="AA3628">
        <v>0</v>
      </c>
      <c r="AB3628">
        <v>0</v>
      </c>
      <c r="AC3628">
        <v>0</v>
      </c>
      <c r="AD3628">
        <v>0</v>
      </c>
      <c r="AE3628">
        <v>0</v>
      </c>
      <c r="AF3628">
        <v>0</v>
      </c>
      <c r="AG3628" t="s">
        <v>452</v>
      </c>
      <c r="AH3628" s="21" t="str">
        <f t="shared" si="112"/>
        <v>YT21</v>
      </c>
      <c r="AI3628" s="21">
        <v>345.36</v>
      </c>
      <c r="AJ3628" s="21">
        <f t="shared" si="113"/>
        <v>99.068627450980387</v>
      </c>
      <c r="AK3628" s="21" t="s">
        <v>2063</v>
      </c>
      <c r="AL3628" t="s">
        <v>70</v>
      </c>
      <c r="AM3628" s="26" t="s">
        <v>38</v>
      </c>
      <c r="AN3628" t="s">
        <v>2031</v>
      </c>
    </row>
    <row r="3629" spans="1:40" ht="15" hidden="1" thickTop="1" x14ac:dyDescent="0.35">
      <c r="A3629" t="s">
        <v>2191</v>
      </c>
      <c r="B3629" t="s">
        <v>2201</v>
      </c>
      <c r="C3629" t="s">
        <v>76</v>
      </c>
      <c r="D3629" t="s">
        <v>2199</v>
      </c>
      <c r="E3629" t="s">
        <v>560</v>
      </c>
      <c r="F3629">
        <v>1</v>
      </c>
      <c r="G3629" t="s">
        <v>2055</v>
      </c>
      <c r="H3629" t="s">
        <v>2056</v>
      </c>
      <c r="I3629" t="s">
        <v>2057</v>
      </c>
      <c r="J3629" t="s">
        <v>67</v>
      </c>
      <c r="K3629" t="s">
        <v>68</v>
      </c>
      <c r="L3629" t="s">
        <v>2058</v>
      </c>
      <c r="M3629" t="s">
        <v>2059</v>
      </c>
      <c r="N3629">
        <v>1</v>
      </c>
      <c r="O3629">
        <v>25</v>
      </c>
      <c r="P3629">
        <v>0.1</v>
      </c>
      <c r="Q3629">
        <v>24480</v>
      </c>
      <c r="R3629">
        <v>0</v>
      </c>
      <c r="S3629">
        <v>0</v>
      </c>
      <c r="T3629">
        <v>0</v>
      </c>
      <c r="U3629">
        <v>1</v>
      </c>
      <c r="V3629">
        <v>25</v>
      </c>
      <c r="W3629">
        <v>0.1</v>
      </c>
      <c r="X3629">
        <v>0</v>
      </c>
      <c r="Y3629">
        <v>0</v>
      </c>
      <c r="Z3629">
        <v>0</v>
      </c>
      <c r="AA3629">
        <v>0</v>
      </c>
      <c r="AB3629">
        <v>0</v>
      </c>
      <c r="AC3629">
        <v>0</v>
      </c>
      <c r="AD3629">
        <v>0</v>
      </c>
      <c r="AE3629">
        <v>0</v>
      </c>
      <c r="AF3629">
        <v>0</v>
      </c>
      <c r="AG3629" t="s">
        <v>453</v>
      </c>
      <c r="AH3629" s="21" t="str">
        <f t="shared" si="112"/>
        <v>YT21</v>
      </c>
      <c r="AI3629" s="21">
        <v>345.36</v>
      </c>
      <c r="AJ3629" s="21">
        <f t="shared" si="113"/>
        <v>99.897875816993462</v>
      </c>
      <c r="AK3629" s="21" t="s">
        <v>2060</v>
      </c>
      <c r="AL3629" t="s">
        <v>70</v>
      </c>
      <c r="AM3629" s="26" t="s">
        <v>38</v>
      </c>
      <c r="AN3629" t="s">
        <v>2030</v>
      </c>
    </row>
    <row r="3630" spans="1:40" ht="15" hidden="1" thickTop="1" x14ac:dyDescent="0.35">
      <c r="A3630" t="s">
        <v>2194</v>
      </c>
      <c r="B3630" t="s">
        <v>2203</v>
      </c>
      <c r="C3630" t="s">
        <v>76</v>
      </c>
      <c r="D3630" t="s">
        <v>2199</v>
      </c>
      <c r="E3630" t="s">
        <v>560</v>
      </c>
      <c r="F3630">
        <v>1</v>
      </c>
      <c r="G3630" t="s">
        <v>2055</v>
      </c>
      <c r="H3630" t="s">
        <v>2056</v>
      </c>
      <c r="I3630" t="s">
        <v>2057</v>
      </c>
      <c r="J3630" t="s">
        <v>67</v>
      </c>
      <c r="K3630" t="s">
        <v>68</v>
      </c>
      <c r="L3630" t="s">
        <v>2058</v>
      </c>
      <c r="M3630" t="s">
        <v>2059</v>
      </c>
      <c r="N3630">
        <v>2</v>
      </c>
      <c r="O3630">
        <v>85</v>
      </c>
      <c r="P3630">
        <v>0.35</v>
      </c>
      <c r="Q3630">
        <v>24480</v>
      </c>
      <c r="R3630">
        <v>2</v>
      </c>
      <c r="S3630">
        <v>85</v>
      </c>
      <c r="T3630">
        <v>0.35</v>
      </c>
      <c r="U3630">
        <v>0</v>
      </c>
      <c r="V3630">
        <v>0</v>
      </c>
      <c r="W3630">
        <v>0</v>
      </c>
      <c r="X3630">
        <v>0</v>
      </c>
      <c r="Y3630">
        <v>0</v>
      </c>
      <c r="Z3630">
        <v>0</v>
      </c>
      <c r="AA3630">
        <v>0</v>
      </c>
      <c r="AB3630">
        <v>0</v>
      </c>
      <c r="AC3630">
        <v>0</v>
      </c>
      <c r="AD3630">
        <v>0</v>
      </c>
      <c r="AE3630">
        <v>0</v>
      </c>
      <c r="AF3630">
        <v>0</v>
      </c>
      <c r="AG3630" t="s">
        <v>454</v>
      </c>
      <c r="AH3630" s="21" t="str">
        <f t="shared" si="112"/>
        <v>YT21</v>
      </c>
      <c r="AI3630" s="21">
        <v>345.36</v>
      </c>
      <c r="AJ3630" s="21">
        <f t="shared" si="113"/>
        <v>99.652777777777771</v>
      </c>
      <c r="AK3630" s="21" t="s">
        <v>2060</v>
      </c>
      <c r="AL3630" t="s">
        <v>70</v>
      </c>
      <c r="AM3630" s="26" t="s">
        <v>38</v>
      </c>
      <c r="AN3630" t="s">
        <v>2031</v>
      </c>
    </row>
    <row r="3631" spans="1:40" ht="15" hidden="1" thickTop="1" x14ac:dyDescent="0.35">
      <c r="A3631" t="s">
        <v>5512</v>
      </c>
      <c r="B3631" t="s">
        <v>16009</v>
      </c>
      <c r="C3631" t="s">
        <v>3644</v>
      </c>
      <c r="D3631" t="s">
        <v>16010</v>
      </c>
      <c r="E3631" t="s">
        <v>3539</v>
      </c>
      <c r="F3631">
        <v>1</v>
      </c>
      <c r="G3631" t="s">
        <v>2682</v>
      </c>
      <c r="H3631" t="s">
        <v>2620</v>
      </c>
      <c r="I3631" t="s">
        <v>2076</v>
      </c>
      <c r="J3631" t="s">
        <v>3646</v>
      </c>
      <c r="K3631" t="s">
        <v>2684</v>
      </c>
      <c r="L3631" t="s">
        <v>2058</v>
      </c>
      <c r="M3631" t="s">
        <v>2170</v>
      </c>
      <c r="N3631">
        <v>5</v>
      </c>
      <c r="O3631">
        <v>161</v>
      </c>
      <c r="P3631">
        <v>1.05</v>
      </c>
      <c r="Q3631">
        <v>15300</v>
      </c>
      <c r="R3631">
        <v>1</v>
      </c>
      <c r="S3631">
        <v>62</v>
      </c>
      <c r="T3631">
        <v>0.41</v>
      </c>
      <c r="U3631">
        <v>4</v>
      </c>
      <c r="V3631">
        <v>99</v>
      </c>
      <c r="W3631">
        <v>0.65</v>
      </c>
      <c r="X3631">
        <v>0</v>
      </c>
      <c r="Y3631">
        <v>0</v>
      </c>
      <c r="Z3631">
        <v>0</v>
      </c>
      <c r="AA3631">
        <v>0</v>
      </c>
      <c r="AB3631">
        <v>0</v>
      </c>
      <c r="AC3631">
        <v>0</v>
      </c>
      <c r="AD3631">
        <v>0</v>
      </c>
      <c r="AE3631">
        <v>0</v>
      </c>
      <c r="AF3631">
        <v>0</v>
      </c>
      <c r="AG3631" t="s">
        <v>16011</v>
      </c>
      <c r="AH3631" s="21" t="str">
        <f t="shared" si="112"/>
        <v>YR25</v>
      </c>
      <c r="AI3631" s="21">
        <v>216</v>
      </c>
      <c r="AJ3631" s="21">
        <f t="shared" si="113"/>
        <v>98.947712418300654</v>
      </c>
      <c r="AK3631" s="21" t="s">
        <v>2063</v>
      </c>
      <c r="AL3631" t="s">
        <v>2686</v>
      </c>
      <c r="AM3631" s="26" t="s">
        <v>38</v>
      </c>
      <c r="AN3631" t="s">
        <v>2030</v>
      </c>
    </row>
    <row r="3632" spans="1:40" ht="15" hidden="1" thickTop="1" x14ac:dyDescent="0.35">
      <c r="A3632" t="s">
        <v>5516</v>
      </c>
      <c r="B3632" t="s">
        <v>16012</v>
      </c>
      <c r="C3632" t="s">
        <v>3766</v>
      </c>
      <c r="D3632" t="s">
        <v>16013</v>
      </c>
      <c r="E3632" t="s">
        <v>2938</v>
      </c>
      <c r="F3632">
        <v>1</v>
      </c>
      <c r="G3632" t="s">
        <v>2593</v>
      </c>
      <c r="H3632" t="s">
        <v>2056</v>
      </c>
      <c r="I3632" t="s">
        <v>2057</v>
      </c>
      <c r="J3632" t="s">
        <v>3250</v>
      </c>
      <c r="K3632" t="s">
        <v>65</v>
      </c>
      <c r="L3632" t="s">
        <v>2058</v>
      </c>
      <c r="M3632" t="s">
        <v>2170</v>
      </c>
      <c r="N3632">
        <v>6</v>
      </c>
      <c r="O3632">
        <v>288</v>
      </c>
      <c r="P3632">
        <v>1.88</v>
      </c>
      <c r="Q3632">
        <v>15300</v>
      </c>
      <c r="R3632">
        <v>2</v>
      </c>
      <c r="S3632">
        <v>116</v>
      </c>
      <c r="T3632">
        <v>0.76</v>
      </c>
      <c r="U3632">
        <v>3</v>
      </c>
      <c r="V3632">
        <v>164</v>
      </c>
      <c r="W3632">
        <v>1.07</v>
      </c>
      <c r="X3632">
        <v>0</v>
      </c>
      <c r="Y3632">
        <v>0</v>
      </c>
      <c r="Z3632">
        <v>0</v>
      </c>
      <c r="AA3632">
        <v>1</v>
      </c>
      <c r="AB3632">
        <v>8</v>
      </c>
      <c r="AC3632">
        <v>0.05</v>
      </c>
      <c r="AD3632">
        <v>0</v>
      </c>
      <c r="AE3632">
        <v>0</v>
      </c>
      <c r="AF3632">
        <v>0</v>
      </c>
      <c r="AG3632" t="s">
        <v>16014</v>
      </c>
      <c r="AH3632" s="21" t="str">
        <f t="shared" si="112"/>
        <v>YT21</v>
      </c>
      <c r="AI3632" s="21">
        <v>216</v>
      </c>
      <c r="AJ3632" s="21">
        <f t="shared" si="113"/>
        <v>98.117647058823536</v>
      </c>
      <c r="AK3632" s="21" t="s">
        <v>2063</v>
      </c>
      <c r="AL3632" t="s">
        <v>2527</v>
      </c>
      <c r="AM3632" s="26" t="s">
        <v>38</v>
      </c>
      <c r="AN3632" t="s">
        <v>2030</v>
      </c>
    </row>
    <row r="3633" spans="1:40" ht="15" hidden="1" thickTop="1" x14ac:dyDescent="0.35">
      <c r="A3633" t="s">
        <v>5520</v>
      </c>
      <c r="B3633" t="s">
        <v>16015</v>
      </c>
      <c r="C3633" t="s">
        <v>4072</v>
      </c>
      <c r="D3633" t="s">
        <v>16016</v>
      </c>
      <c r="E3633" t="s">
        <v>2575</v>
      </c>
      <c r="F3633">
        <v>1</v>
      </c>
      <c r="G3633" t="s">
        <v>2609</v>
      </c>
      <c r="H3633" t="s">
        <v>2577</v>
      </c>
      <c r="I3633" t="s">
        <v>2076</v>
      </c>
      <c r="J3633" t="s">
        <v>2610</v>
      </c>
      <c r="K3633" t="s">
        <v>2611</v>
      </c>
      <c r="L3633" t="s">
        <v>2058</v>
      </c>
      <c r="M3633" t="s">
        <v>2170</v>
      </c>
      <c r="N3633">
        <v>3</v>
      </c>
      <c r="O3633">
        <v>119</v>
      </c>
      <c r="P3633">
        <v>0.78</v>
      </c>
      <c r="Q3633">
        <v>15300</v>
      </c>
      <c r="R3633">
        <v>2</v>
      </c>
      <c r="S3633">
        <v>66</v>
      </c>
      <c r="T3633">
        <v>0.43</v>
      </c>
      <c r="U3633">
        <v>1</v>
      </c>
      <c r="V3633">
        <v>53</v>
      </c>
      <c r="W3633">
        <v>0.35</v>
      </c>
      <c r="X3633">
        <v>0</v>
      </c>
      <c r="Y3633">
        <v>0</v>
      </c>
      <c r="Z3633">
        <v>0</v>
      </c>
      <c r="AA3633">
        <v>0</v>
      </c>
      <c r="AB3633">
        <v>0</v>
      </c>
      <c r="AC3633">
        <v>0</v>
      </c>
      <c r="AD3633">
        <v>0</v>
      </c>
      <c r="AE3633">
        <v>0</v>
      </c>
      <c r="AF3633">
        <v>0</v>
      </c>
      <c r="AG3633" t="s">
        <v>16017</v>
      </c>
      <c r="AH3633" s="21" t="str">
        <f t="shared" si="112"/>
        <v>YR25</v>
      </c>
      <c r="AI3633" s="21">
        <v>216</v>
      </c>
      <c r="AJ3633" s="21">
        <f t="shared" si="113"/>
        <v>99.222222222222229</v>
      </c>
      <c r="AK3633" s="21" t="s">
        <v>2060</v>
      </c>
      <c r="AL3633" t="s">
        <v>2581</v>
      </c>
      <c r="AM3633" s="26" t="s">
        <v>38</v>
      </c>
      <c r="AN3633" t="s">
        <v>2030</v>
      </c>
    </row>
    <row r="3634" spans="1:40" ht="15" hidden="1" thickTop="1" x14ac:dyDescent="0.35">
      <c r="A3634" t="s">
        <v>5521</v>
      </c>
      <c r="B3634" t="s">
        <v>16018</v>
      </c>
      <c r="C3634" t="s">
        <v>4072</v>
      </c>
      <c r="D3634" t="s">
        <v>16016</v>
      </c>
      <c r="E3634" t="s">
        <v>2575</v>
      </c>
      <c r="F3634">
        <v>1</v>
      </c>
      <c r="G3634" t="s">
        <v>2609</v>
      </c>
      <c r="H3634" t="s">
        <v>2577</v>
      </c>
      <c r="I3634" t="s">
        <v>2076</v>
      </c>
      <c r="J3634" t="s">
        <v>2610</v>
      </c>
      <c r="K3634" t="s">
        <v>2611</v>
      </c>
      <c r="L3634" t="s">
        <v>2058</v>
      </c>
      <c r="M3634" t="s">
        <v>2170</v>
      </c>
      <c r="N3634">
        <v>4</v>
      </c>
      <c r="O3634">
        <v>113</v>
      </c>
      <c r="P3634">
        <v>0.74</v>
      </c>
      <c r="Q3634">
        <v>15300</v>
      </c>
      <c r="R3634">
        <v>2</v>
      </c>
      <c r="S3634">
        <v>37</v>
      </c>
      <c r="T3634">
        <v>0.24</v>
      </c>
      <c r="U3634">
        <v>2</v>
      </c>
      <c r="V3634">
        <v>76</v>
      </c>
      <c r="W3634">
        <v>0.5</v>
      </c>
      <c r="X3634">
        <v>0</v>
      </c>
      <c r="Y3634">
        <v>0</v>
      </c>
      <c r="Z3634">
        <v>0</v>
      </c>
      <c r="AA3634">
        <v>0</v>
      </c>
      <c r="AB3634">
        <v>0</v>
      </c>
      <c r="AC3634">
        <v>0</v>
      </c>
      <c r="AD3634">
        <v>0</v>
      </c>
      <c r="AE3634">
        <v>0</v>
      </c>
      <c r="AF3634">
        <v>0</v>
      </c>
      <c r="AG3634" t="s">
        <v>16019</v>
      </c>
      <c r="AH3634" s="21" t="str">
        <f t="shared" si="112"/>
        <v>YR25</v>
      </c>
      <c r="AI3634" s="21">
        <v>216</v>
      </c>
      <c r="AJ3634" s="21">
        <f t="shared" si="113"/>
        <v>99.261437908496731</v>
      </c>
      <c r="AK3634" s="21" t="s">
        <v>2060</v>
      </c>
      <c r="AL3634" t="s">
        <v>2581</v>
      </c>
      <c r="AM3634" s="26" t="s">
        <v>38</v>
      </c>
      <c r="AN3634" t="s">
        <v>2030</v>
      </c>
    </row>
    <row r="3635" spans="1:40" ht="15" hidden="1" thickTop="1" x14ac:dyDescent="0.35">
      <c r="A3635" t="s">
        <v>5525</v>
      </c>
      <c r="B3635" t="s">
        <v>16020</v>
      </c>
      <c r="C3635" t="s">
        <v>2734</v>
      </c>
      <c r="D3635" t="s">
        <v>16021</v>
      </c>
      <c r="E3635" t="s">
        <v>5244</v>
      </c>
      <c r="F3635">
        <v>1</v>
      </c>
      <c r="G3635" t="s">
        <v>2600</v>
      </c>
      <c r="H3635" t="s">
        <v>2577</v>
      </c>
      <c r="I3635" t="s">
        <v>2076</v>
      </c>
      <c r="J3635" t="s">
        <v>2699</v>
      </c>
      <c r="K3635" t="s">
        <v>2579</v>
      </c>
      <c r="L3635" t="s">
        <v>30320</v>
      </c>
      <c r="M3635" t="s">
        <v>2170</v>
      </c>
      <c r="N3635">
        <v>0</v>
      </c>
      <c r="O3635">
        <v>0</v>
      </c>
      <c r="P3635">
        <v>0</v>
      </c>
      <c r="Q3635">
        <v>11700</v>
      </c>
      <c r="R3635">
        <v>0</v>
      </c>
      <c r="S3635">
        <v>0</v>
      </c>
      <c r="T3635">
        <v>0</v>
      </c>
      <c r="U3635">
        <v>0</v>
      </c>
      <c r="V3635">
        <v>0</v>
      </c>
      <c r="W3635">
        <v>0</v>
      </c>
      <c r="X3635">
        <v>0</v>
      </c>
      <c r="Y3635">
        <v>0</v>
      </c>
      <c r="Z3635">
        <v>0</v>
      </c>
      <c r="AA3635">
        <v>0</v>
      </c>
      <c r="AB3635">
        <v>0</v>
      </c>
      <c r="AC3635">
        <v>0</v>
      </c>
      <c r="AD3635">
        <v>0</v>
      </c>
      <c r="AE3635">
        <v>0</v>
      </c>
      <c r="AF3635">
        <v>0</v>
      </c>
      <c r="AG3635" t="s">
        <v>16022</v>
      </c>
      <c r="AH3635" s="21" t="str">
        <f t="shared" si="112"/>
        <v>YR25</v>
      </c>
      <c r="AI3635" s="21">
        <v>216</v>
      </c>
      <c r="AJ3635" s="21">
        <f t="shared" si="113"/>
        <v>100</v>
      </c>
      <c r="AK3635" s="21" t="s">
        <v>2060</v>
      </c>
      <c r="AL3635" t="s">
        <v>2581</v>
      </c>
      <c r="AM3635" s="26" t="s">
        <v>38</v>
      </c>
      <c r="AN3635" t="s">
        <v>2029</v>
      </c>
    </row>
    <row r="3636" spans="1:40" ht="15" hidden="1" thickTop="1" x14ac:dyDescent="0.35">
      <c r="A3636" t="s">
        <v>2197</v>
      </c>
      <c r="B3636" t="s">
        <v>16023</v>
      </c>
      <c r="C3636" t="s">
        <v>2734</v>
      </c>
      <c r="D3636" t="s">
        <v>16021</v>
      </c>
      <c r="E3636" t="s">
        <v>5244</v>
      </c>
      <c r="F3636">
        <v>1</v>
      </c>
      <c r="G3636" t="s">
        <v>2600</v>
      </c>
      <c r="H3636" t="s">
        <v>2577</v>
      </c>
      <c r="I3636" t="s">
        <v>2076</v>
      </c>
      <c r="J3636" t="s">
        <v>2699</v>
      </c>
      <c r="K3636" t="s">
        <v>2579</v>
      </c>
      <c r="L3636" t="s">
        <v>30320</v>
      </c>
      <c r="M3636" t="s">
        <v>2170</v>
      </c>
      <c r="N3636">
        <v>0</v>
      </c>
      <c r="O3636">
        <v>0</v>
      </c>
      <c r="P3636">
        <v>0</v>
      </c>
      <c r="Q3636">
        <v>11700</v>
      </c>
      <c r="R3636">
        <v>0</v>
      </c>
      <c r="S3636">
        <v>0</v>
      </c>
      <c r="T3636">
        <v>0</v>
      </c>
      <c r="U3636">
        <v>0</v>
      </c>
      <c r="V3636">
        <v>0</v>
      </c>
      <c r="W3636">
        <v>0</v>
      </c>
      <c r="X3636">
        <v>0</v>
      </c>
      <c r="Y3636">
        <v>0</v>
      </c>
      <c r="Z3636">
        <v>0</v>
      </c>
      <c r="AA3636">
        <v>0</v>
      </c>
      <c r="AB3636">
        <v>0</v>
      </c>
      <c r="AC3636">
        <v>0</v>
      </c>
      <c r="AD3636">
        <v>0</v>
      </c>
      <c r="AE3636">
        <v>0</v>
      </c>
      <c r="AF3636">
        <v>0</v>
      </c>
      <c r="AG3636" t="s">
        <v>16024</v>
      </c>
      <c r="AH3636" s="21" t="str">
        <f t="shared" si="112"/>
        <v>YR25</v>
      </c>
      <c r="AI3636" s="21">
        <v>216</v>
      </c>
      <c r="AJ3636" s="21">
        <f t="shared" si="113"/>
        <v>100</v>
      </c>
      <c r="AK3636" s="21" t="s">
        <v>2060</v>
      </c>
      <c r="AL3636" t="s">
        <v>2581</v>
      </c>
      <c r="AM3636" s="26" t="s">
        <v>38</v>
      </c>
      <c r="AN3636" t="s">
        <v>2029</v>
      </c>
    </row>
    <row r="3637" spans="1:40" ht="15" hidden="1" thickTop="1" x14ac:dyDescent="0.35">
      <c r="A3637" t="s">
        <v>2200</v>
      </c>
      <c r="B3637" t="s">
        <v>16025</v>
      </c>
      <c r="C3637" t="s">
        <v>4507</v>
      </c>
      <c r="D3637" t="s">
        <v>16026</v>
      </c>
      <c r="E3637" t="s">
        <v>2575</v>
      </c>
      <c r="F3637">
        <v>1</v>
      </c>
      <c r="G3637" t="s">
        <v>2609</v>
      </c>
      <c r="H3637" t="s">
        <v>2577</v>
      </c>
      <c r="I3637" t="s">
        <v>2076</v>
      </c>
      <c r="J3637" t="s">
        <v>2675</v>
      </c>
      <c r="K3637" t="s">
        <v>2611</v>
      </c>
      <c r="L3637" t="s">
        <v>2058</v>
      </c>
      <c r="M3637" t="s">
        <v>2170</v>
      </c>
      <c r="N3637">
        <v>2</v>
      </c>
      <c r="O3637">
        <v>59</v>
      </c>
      <c r="P3637">
        <v>0.39</v>
      </c>
      <c r="Q3637">
        <v>15300</v>
      </c>
      <c r="R3637">
        <v>2</v>
      </c>
      <c r="S3637">
        <v>59</v>
      </c>
      <c r="T3637">
        <v>0.39</v>
      </c>
      <c r="U3637">
        <v>0</v>
      </c>
      <c r="V3637">
        <v>0</v>
      </c>
      <c r="W3637">
        <v>0</v>
      </c>
      <c r="X3637">
        <v>0</v>
      </c>
      <c r="Y3637">
        <v>0</v>
      </c>
      <c r="Z3637">
        <v>0</v>
      </c>
      <c r="AA3637">
        <v>0</v>
      </c>
      <c r="AB3637">
        <v>0</v>
      </c>
      <c r="AC3637">
        <v>0</v>
      </c>
      <c r="AD3637">
        <v>0</v>
      </c>
      <c r="AE3637">
        <v>0</v>
      </c>
      <c r="AF3637">
        <v>0</v>
      </c>
      <c r="AG3637" t="s">
        <v>16027</v>
      </c>
      <c r="AH3637" s="21" t="str">
        <f t="shared" si="112"/>
        <v>YR25</v>
      </c>
      <c r="AI3637" s="21">
        <v>216</v>
      </c>
      <c r="AJ3637" s="21">
        <f t="shared" si="113"/>
        <v>99.614379084967325</v>
      </c>
      <c r="AK3637" s="21" t="s">
        <v>2060</v>
      </c>
      <c r="AL3637" t="s">
        <v>2581</v>
      </c>
      <c r="AM3637" s="26" t="s">
        <v>38</v>
      </c>
      <c r="AN3637" t="s">
        <v>2029</v>
      </c>
    </row>
    <row r="3638" spans="1:40" ht="15" hidden="1" thickTop="1" x14ac:dyDescent="0.35">
      <c r="A3638" t="s">
        <v>2202</v>
      </c>
      <c r="B3638" t="s">
        <v>16028</v>
      </c>
      <c r="C3638" t="s">
        <v>2734</v>
      </c>
      <c r="D3638" t="s">
        <v>16029</v>
      </c>
      <c r="E3638" t="s">
        <v>5244</v>
      </c>
      <c r="F3638">
        <v>1</v>
      </c>
      <c r="G3638" t="s">
        <v>2600</v>
      </c>
      <c r="H3638" t="s">
        <v>2577</v>
      </c>
      <c r="I3638" t="s">
        <v>2076</v>
      </c>
      <c r="J3638" t="s">
        <v>2699</v>
      </c>
      <c r="K3638" t="s">
        <v>2579</v>
      </c>
      <c r="L3638" t="s">
        <v>2058</v>
      </c>
      <c r="M3638" t="s">
        <v>2170</v>
      </c>
      <c r="N3638">
        <v>0</v>
      </c>
      <c r="O3638">
        <v>0</v>
      </c>
      <c r="P3638">
        <v>0</v>
      </c>
      <c r="Q3638">
        <v>15300</v>
      </c>
      <c r="R3638">
        <v>0</v>
      </c>
      <c r="S3638">
        <v>0</v>
      </c>
      <c r="T3638">
        <v>0</v>
      </c>
      <c r="U3638">
        <v>0</v>
      </c>
      <c r="V3638">
        <v>0</v>
      </c>
      <c r="W3638">
        <v>0</v>
      </c>
      <c r="X3638">
        <v>0</v>
      </c>
      <c r="Y3638">
        <v>0</v>
      </c>
      <c r="Z3638">
        <v>0</v>
      </c>
      <c r="AA3638">
        <v>0</v>
      </c>
      <c r="AB3638">
        <v>0</v>
      </c>
      <c r="AC3638">
        <v>0</v>
      </c>
      <c r="AD3638">
        <v>0</v>
      </c>
      <c r="AE3638">
        <v>0</v>
      </c>
      <c r="AF3638">
        <v>0</v>
      </c>
      <c r="AG3638" t="s">
        <v>16030</v>
      </c>
      <c r="AH3638" s="21" t="str">
        <f t="shared" si="112"/>
        <v>YR25</v>
      </c>
      <c r="AI3638" s="21">
        <v>216</v>
      </c>
      <c r="AJ3638" s="21">
        <f t="shared" si="113"/>
        <v>100</v>
      </c>
      <c r="AK3638" s="21" t="s">
        <v>2060</v>
      </c>
      <c r="AL3638" t="s">
        <v>2581</v>
      </c>
      <c r="AM3638" s="26" t="s">
        <v>38</v>
      </c>
      <c r="AN3638" t="s">
        <v>2029</v>
      </c>
    </row>
    <row r="3639" spans="1:40" ht="15" hidden="1" thickTop="1" x14ac:dyDescent="0.35">
      <c r="A3639" t="s">
        <v>5535</v>
      </c>
      <c r="B3639" t="s">
        <v>16031</v>
      </c>
      <c r="C3639" t="s">
        <v>2734</v>
      </c>
      <c r="D3639" t="s">
        <v>16029</v>
      </c>
      <c r="E3639" t="s">
        <v>5244</v>
      </c>
      <c r="F3639">
        <v>1</v>
      </c>
      <c r="G3639" t="s">
        <v>2600</v>
      </c>
      <c r="H3639" t="s">
        <v>2577</v>
      </c>
      <c r="I3639" t="s">
        <v>2076</v>
      </c>
      <c r="J3639" t="s">
        <v>2699</v>
      </c>
      <c r="K3639" t="s">
        <v>2579</v>
      </c>
      <c r="L3639" t="s">
        <v>2058</v>
      </c>
      <c r="M3639" t="s">
        <v>2170</v>
      </c>
      <c r="N3639">
        <v>0</v>
      </c>
      <c r="O3639">
        <v>0</v>
      </c>
      <c r="P3639">
        <v>0</v>
      </c>
      <c r="Q3639">
        <v>15300</v>
      </c>
      <c r="R3639">
        <v>0</v>
      </c>
      <c r="S3639">
        <v>0</v>
      </c>
      <c r="T3639">
        <v>0</v>
      </c>
      <c r="U3639">
        <v>0</v>
      </c>
      <c r="V3639">
        <v>0</v>
      </c>
      <c r="W3639">
        <v>0</v>
      </c>
      <c r="X3639">
        <v>0</v>
      </c>
      <c r="Y3639">
        <v>0</v>
      </c>
      <c r="Z3639">
        <v>0</v>
      </c>
      <c r="AA3639">
        <v>0</v>
      </c>
      <c r="AB3639">
        <v>0</v>
      </c>
      <c r="AC3639">
        <v>0</v>
      </c>
      <c r="AD3639">
        <v>0</v>
      </c>
      <c r="AE3639">
        <v>0</v>
      </c>
      <c r="AF3639">
        <v>0</v>
      </c>
      <c r="AG3639" t="s">
        <v>16032</v>
      </c>
      <c r="AH3639" s="21" t="str">
        <f t="shared" si="112"/>
        <v>YR25</v>
      </c>
      <c r="AI3639" s="21">
        <v>216</v>
      </c>
      <c r="AJ3639" s="21">
        <f t="shared" si="113"/>
        <v>100</v>
      </c>
      <c r="AK3639" s="21" t="s">
        <v>2060</v>
      </c>
      <c r="AL3639" t="s">
        <v>2581</v>
      </c>
      <c r="AM3639" s="26" t="s">
        <v>38</v>
      </c>
      <c r="AN3639" t="s">
        <v>2029</v>
      </c>
    </row>
    <row r="3640" spans="1:40" ht="15" hidden="1" thickTop="1" x14ac:dyDescent="0.35">
      <c r="A3640" t="s">
        <v>5539</v>
      </c>
      <c r="B3640" t="s">
        <v>16033</v>
      </c>
      <c r="C3640" t="s">
        <v>4101</v>
      </c>
      <c r="D3640" t="s">
        <v>16034</v>
      </c>
      <c r="E3640" t="s">
        <v>3338</v>
      </c>
      <c r="F3640">
        <v>1</v>
      </c>
      <c r="G3640" t="s">
        <v>2609</v>
      </c>
      <c r="H3640" t="s">
        <v>2577</v>
      </c>
      <c r="I3640" t="s">
        <v>2076</v>
      </c>
      <c r="J3640" t="s">
        <v>2675</v>
      </c>
      <c r="K3640" t="s">
        <v>2611</v>
      </c>
      <c r="L3640" t="s">
        <v>2058</v>
      </c>
      <c r="M3640" t="s">
        <v>2170</v>
      </c>
      <c r="N3640">
        <v>1</v>
      </c>
      <c r="O3640">
        <v>30</v>
      </c>
      <c r="P3640">
        <v>0.2</v>
      </c>
      <c r="Q3640">
        <v>15300</v>
      </c>
      <c r="R3640">
        <v>0</v>
      </c>
      <c r="S3640">
        <v>0</v>
      </c>
      <c r="T3640">
        <v>0</v>
      </c>
      <c r="U3640">
        <v>1</v>
      </c>
      <c r="V3640">
        <v>30</v>
      </c>
      <c r="W3640">
        <v>0.2</v>
      </c>
      <c r="X3640">
        <v>0</v>
      </c>
      <c r="Y3640">
        <v>0</v>
      </c>
      <c r="Z3640">
        <v>0</v>
      </c>
      <c r="AA3640">
        <v>0</v>
      </c>
      <c r="AB3640">
        <v>0</v>
      </c>
      <c r="AC3640">
        <v>0</v>
      </c>
      <c r="AD3640">
        <v>0</v>
      </c>
      <c r="AE3640">
        <v>0</v>
      </c>
      <c r="AF3640">
        <v>0</v>
      </c>
      <c r="AG3640" t="s">
        <v>16035</v>
      </c>
      <c r="AH3640" s="21" t="str">
        <f t="shared" si="112"/>
        <v>YK20</v>
      </c>
      <c r="AI3640" s="21">
        <v>216</v>
      </c>
      <c r="AJ3640" s="21">
        <f t="shared" si="113"/>
        <v>99.803921568627445</v>
      </c>
      <c r="AK3640" s="21" t="s">
        <v>2060</v>
      </c>
      <c r="AL3640" t="s">
        <v>2581</v>
      </c>
      <c r="AM3640" s="26" t="s">
        <v>38</v>
      </c>
      <c r="AN3640" t="s">
        <v>2029</v>
      </c>
    </row>
    <row r="3641" spans="1:40" ht="15" hidden="1" thickTop="1" x14ac:dyDescent="0.35">
      <c r="A3641" t="s">
        <v>5543</v>
      </c>
      <c r="B3641" t="s">
        <v>16036</v>
      </c>
      <c r="C3641" t="s">
        <v>4101</v>
      </c>
      <c r="D3641" t="s">
        <v>16034</v>
      </c>
      <c r="E3641" t="s">
        <v>3338</v>
      </c>
      <c r="F3641">
        <v>1</v>
      </c>
      <c r="G3641" t="s">
        <v>2609</v>
      </c>
      <c r="H3641" t="s">
        <v>2577</v>
      </c>
      <c r="I3641" t="s">
        <v>2076</v>
      </c>
      <c r="J3641" t="s">
        <v>2675</v>
      </c>
      <c r="K3641" t="s">
        <v>2611</v>
      </c>
      <c r="L3641" t="s">
        <v>2058</v>
      </c>
      <c r="M3641" t="s">
        <v>2170</v>
      </c>
      <c r="N3641">
        <v>1</v>
      </c>
      <c r="O3641">
        <v>35</v>
      </c>
      <c r="P3641">
        <v>0.23</v>
      </c>
      <c r="Q3641">
        <v>15300</v>
      </c>
      <c r="R3641">
        <v>0</v>
      </c>
      <c r="S3641">
        <v>0</v>
      </c>
      <c r="T3641">
        <v>0</v>
      </c>
      <c r="U3641">
        <v>1</v>
      </c>
      <c r="V3641">
        <v>35</v>
      </c>
      <c r="W3641">
        <v>0.23</v>
      </c>
      <c r="X3641">
        <v>0</v>
      </c>
      <c r="Y3641">
        <v>0</v>
      </c>
      <c r="Z3641">
        <v>0</v>
      </c>
      <c r="AA3641">
        <v>0</v>
      </c>
      <c r="AB3641">
        <v>0</v>
      </c>
      <c r="AC3641">
        <v>0</v>
      </c>
      <c r="AD3641">
        <v>0</v>
      </c>
      <c r="AE3641">
        <v>0</v>
      </c>
      <c r="AF3641">
        <v>0</v>
      </c>
      <c r="AG3641" t="s">
        <v>16037</v>
      </c>
      <c r="AH3641" s="21" t="str">
        <f t="shared" si="112"/>
        <v>YK20</v>
      </c>
      <c r="AI3641" s="21">
        <v>216</v>
      </c>
      <c r="AJ3641" s="21">
        <f t="shared" si="113"/>
        <v>99.771241830065364</v>
      </c>
      <c r="AK3641" s="21" t="s">
        <v>2060</v>
      </c>
      <c r="AL3641" t="s">
        <v>2581</v>
      </c>
      <c r="AM3641" s="26" t="s">
        <v>38</v>
      </c>
      <c r="AN3641" t="s">
        <v>2029</v>
      </c>
    </row>
    <row r="3642" spans="1:40" ht="15" hidden="1" thickTop="1" x14ac:dyDescent="0.35">
      <c r="A3642" t="s">
        <v>5546</v>
      </c>
      <c r="B3642" t="s">
        <v>16038</v>
      </c>
      <c r="C3642" t="s">
        <v>4101</v>
      </c>
      <c r="D3642" t="s">
        <v>16034</v>
      </c>
      <c r="E3642" t="s">
        <v>3338</v>
      </c>
      <c r="F3642">
        <v>1</v>
      </c>
      <c r="G3642" t="s">
        <v>2609</v>
      </c>
      <c r="H3642" t="s">
        <v>2577</v>
      </c>
      <c r="I3642" t="s">
        <v>2076</v>
      </c>
      <c r="J3642" t="s">
        <v>2675</v>
      </c>
      <c r="K3642" t="s">
        <v>2611</v>
      </c>
      <c r="L3642" t="s">
        <v>2058</v>
      </c>
      <c r="M3642" t="s">
        <v>2170</v>
      </c>
      <c r="N3642">
        <v>3</v>
      </c>
      <c r="O3642">
        <v>103</v>
      </c>
      <c r="P3642">
        <v>0.67</v>
      </c>
      <c r="Q3642">
        <v>15300</v>
      </c>
      <c r="R3642">
        <v>1</v>
      </c>
      <c r="S3642">
        <v>32</v>
      </c>
      <c r="T3642">
        <v>0.21</v>
      </c>
      <c r="U3642">
        <v>2</v>
      </c>
      <c r="V3642">
        <v>71</v>
      </c>
      <c r="W3642">
        <v>0.46</v>
      </c>
      <c r="X3642">
        <v>0</v>
      </c>
      <c r="Y3642">
        <v>0</v>
      </c>
      <c r="Z3642">
        <v>0</v>
      </c>
      <c r="AA3642">
        <v>0</v>
      </c>
      <c r="AB3642">
        <v>0</v>
      </c>
      <c r="AC3642">
        <v>0</v>
      </c>
      <c r="AD3642">
        <v>0</v>
      </c>
      <c r="AE3642">
        <v>0</v>
      </c>
      <c r="AF3642">
        <v>0</v>
      </c>
      <c r="AG3642" t="s">
        <v>16039</v>
      </c>
      <c r="AH3642" s="21" t="str">
        <f t="shared" si="112"/>
        <v>YK20</v>
      </c>
      <c r="AI3642" s="21">
        <v>216</v>
      </c>
      <c r="AJ3642" s="21">
        <f t="shared" si="113"/>
        <v>99.326797385620921</v>
      </c>
      <c r="AK3642" s="21" t="s">
        <v>2060</v>
      </c>
      <c r="AL3642" t="s">
        <v>2581</v>
      </c>
      <c r="AM3642" s="26" t="s">
        <v>38</v>
      </c>
      <c r="AN3642" t="s">
        <v>2029</v>
      </c>
    </row>
    <row r="3643" spans="1:40" ht="15" hidden="1" thickTop="1" x14ac:dyDescent="0.35">
      <c r="A3643" t="s">
        <v>5550</v>
      </c>
      <c r="B3643" t="s">
        <v>16040</v>
      </c>
      <c r="C3643" t="s">
        <v>4708</v>
      </c>
      <c r="D3643" t="s">
        <v>16041</v>
      </c>
      <c r="E3643" t="s">
        <v>2608</v>
      </c>
      <c r="F3643">
        <v>1</v>
      </c>
      <c r="G3643" t="s">
        <v>2633</v>
      </c>
      <c r="H3643" t="s">
        <v>2577</v>
      </c>
      <c r="I3643" t="s">
        <v>2076</v>
      </c>
      <c r="J3643" t="s">
        <v>2675</v>
      </c>
      <c r="K3643" t="s">
        <v>2611</v>
      </c>
      <c r="L3643" t="s">
        <v>2058</v>
      </c>
      <c r="M3643" t="s">
        <v>2170</v>
      </c>
      <c r="N3643">
        <v>2</v>
      </c>
      <c r="O3643">
        <v>76</v>
      </c>
      <c r="P3643">
        <v>0.5</v>
      </c>
      <c r="Q3643">
        <v>15300</v>
      </c>
      <c r="R3643">
        <v>0</v>
      </c>
      <c r="S3643">
        <v>0</v>
      </c>
      <c r="T3643">
        <v>0</v>
      </c>
      <c r="U3643">
        <v>2</v>
      </c>
      <c r="V3643">
        <v>76</v>
      </c>
      <c r="W3643">
        <v>0.5</v>
      </c>
      <c r="X3643">
        <v>0</v>
      </c>
      <c r="Y3643">
        <v>0</v>
      </c>
      <c r="Z3643">
        <v>0</v>
      </c>
      <c r="AA3643">
        <v>0</v>
      </c>
      <c r="AB3643">
        <v>0</v>
      </c>
      <c r="AC3643">
        <v>0</v>
      </c>
      <c r="AD3643">
        <v>0</v>
      </c>
      <c r="AE3643">
        <v>0</v>
      </c>
      <c r="AF3643">
        <v>0</v>
      </c>
      <c r="AG3643" t="s">
        <v>16042</v>
      </c>
      <c r="AH3643" s="21" t="str">
        <f t="shared" si="112"/>
        <v>YR25</v>
      </c>
      <c r="AI3643" s="21">
        <v>216</v>
      </c>
      <c r="AJ3643" s="21">
        <f t="shared" si="113"/>
        <v>99.503267973856211</v>
      </c>
      <c r="AK3643" s="21" t="s">
        <v>2060</v>
      </c>
      <c r="AL3643" t="s">
        <v>2581</v>
      </c>
      <c r="AM3643" s="26" t="s">
        <v>38</v>
      </c>
      <c r="AN3643" t="s">
        <v>2031</v>
      </c>
    </row>
    <row r="3644" spans="1:40" ht="15" hidden="1" thickTop="1" x14ac:dyDescent="0.35">
      <c r="A3644" t="s">
        <v>5555</v>
      </c>
      <c r="B3644" t="s">
        <v>16043</v>
      </c>
      <c r="C3644" t="s">
        <v>4708</v>
      </c>
      <c r="D3644" t="s">
        <v>16041</v>
      </c>
      <c r="E3644" t="s">
        <v>2608</v>
      </c>
      <c r="F3644">
        <v>1</v>
      </c>
      <c r="G3644" t="s">
        <v>2633</v>
      </c>
      <c r="H3644" t="s">
        <v>2577</v>
      </c>
      <c r="I3644" t="s">
        <v>2076</v>
      </c>
      <c r="J3644" t="s">
        <v>2675</v>
      </c>
      <c r="K3644" t="s">
        <v>2611</v>
      </c>
      <c r="L3644" t="s">
        <v>2058</v>
      </c>
      <c r="M3644" t="s">
        <v>2170</v>
      </c>
      <c r="N3644">
        <v>1</v>
      </c>
      <c r="O3644">
        <v>29</v>
      </c>
      <c r="P3644">
        <v>0.19</v>
      </c>
      <c r="Q3644">
        <v>15300</v>
      </c>
      <c r="R3644">
        <v>0</v>
      </c>
      <c r="S3644">
        <v>0</v>
      </c>
      <c r="T3644">
        <v>0</v>
      </c>
      <c r="U3644">
        <v>1</v>
      </c>
      <c r="V3644">
        <v>29</v>
      </c>
      <c r="W3644">
        <v>0.19</v>
      </c>
      <c r="X3644">
        <v>0</v>
      </c>
      <c r="Y3644">
        <v>0</v>
      </c>
      <c r="Z3644">
        <v>0</v>
      </c>
      <c r="AA3644">
        <v>0</v>
      </c>
      <c r="AB3644">
        <v>0</v>
      </c>
      <c r="AC3644">
        <v>0</v>
      </c>
      <c r="AD3644">
        <v>0</v>
      </c>
      <c r="AE3644">
        <v>0</v>
      </c>
      <c r="AF3644">
        <v>0</v>
      </c>
      <c r="AG3644" t="s">
        <v>16044</v>
      </c>
      <c r="AH3644" s="21" t="str">
        <f t="shared" si="112"/>
        <v>YR25</v>
      </c>
      <c r="AI3644" s="21">
        <v>216</v>
      </c>
      <c r="AJ3644" s="21">
        <f t="shared" si="113"/>
        <v>99.810457516339866</v>
      </c>
      <c r="AK3644" s="21" t="s">
        <v>2060</v>
      </c>
      <c r="AL3644" t="s">
        <v>2581</v>
      </c>
      <c r="AM3644" s="26" t="s">
        <v>38</v>
      </c>
      <c r="AN3644" t="s">
        <v>2031</v>
      </c>
    </row>
    <row r="3645" spans="1:40" ht="15" hidden="1" thickTop="1" x14ac:dyDescent="0.35">
      <c r="A3645" t="s">
        <v>5559</v>
      </c>
      <c r="B3645" t="s">
        <v>16045</v>
      </c>
      <c r="C3645" t="s">
        <v>4708</v>
      </c>
      <c r="D3645" t="s">
        <v>16041</v>
      </c>
      <c r="E3645" t="s">
        <v>2608</v>
      </c>
      <c r="F3645">
        <v>1</v>
      </c>
      <c r="G3645" t="s">
        <v>2633</v>
      </c>
      <c r="H3645" t="s">
        <v>2577</v>
      </c>
      <c r="I3645" t="s">
        <v>2076</v>
      </c>
      <c r="J3645" t="s">
        <v>2675</v>
      </c>
      <c r="K3645" t="s">
        <v>2611</v>
      </c>
      <c r="L3645" t="s">
        <v>2058</v>
      </c>
      <c r="M3645" t="s">
        <v>2170</v>
      </c>
      <c r="N3645">
        <v>3</v>
      </c>
      <c r="O3645">
        <v>120</v>
      </c>
      <c r="P3645">
        <v>0.78</v>
      </c>
      <c r="Q3645">
        <v>15300</v>
      </c>
      <c r="R3645">
        <v>3</v>
      </c>
      <c r="S3645">
        <v>120</v>
      </c>
      <c r="T3645">
        <v>0.78</v>
      </c>
      <c r="U3645">
        <v>0</v>
      </c>
      <c r="V3645">
        <v>0</v>
      </c>
      <c r="W3645">
        <v>0</v>
      </c>
      <c r="X3645">
        <v>0</v>
      </c>
      <c r="Y3645">
        <v>0</v>
      </c>
      <c r="Z3645">
        <v>0</v>
      </c>
      <c r="AA3645">
        <v>0</v>
      </c>
      <c r="AB3645">
        <v>0</v>
      </c>
      <c r="AC3645">
        <v>0</v>
      </c>
      <c r="AD3645">
        <v>0</v>
      </c>
      <c r="AE3645">
        <v>0</v>
      </c>
      <c r="AF3645">
        <v>0</v>
      </c>
      <c r="AG3645" t="s">
        <v>16046</v>
      </c>
      <c r="AH3645" s="21" t="str">
        <f t="shared" si="112"/>
        <v>YR25</v>
      </c>
      <c r="AI3645" s="21">
        <v>216</v>
      </c>
      <c r="AJ3645" s="21">
        <f t="shared" si="113"/>
        <v>99.215686274509807</v>
      </c>
      <c r="AK3645" s="21" t="s">
        <v>2060</v>
      </c>
      <c r="AL3645" t="s">
        <v>2581</v>
      </c>
      <c r="AM3645" s="26" t="s">
        <v>38</v>
      </c>
      <c r="AN3645" t="s">
        <v>2029</v>
      </c>
    </row>
    <row r="3646" spans="1:40" ht="15" hidden="1" thickTop="1" x14ac:dyDescent="0.35">
      <c r="A3646" t="s">
        <v>5564</v>
      </c>
      <c r="B3646" t="s">
        <v>16047</v>
      </c>
      <c r="C3646" t="s">
        <v>4708</v>
      </c>
      <c r="D3646" t="s">
        <v>16041</v>
      </c>
      <c r="E3646" t="s">
        <v>2608</v>
      </c>
      <c r="F3646">
        <v>1</v>
      </c>
      <c r="G3646" t="s">
        <v>2633</v>
      </c>
      <c r="H3646" t="s">
        <v>2577</v>
      </c>
      <c r="I3646" t="s">
        <v>2076</v>
      </c>
      <c r="J3646" t="s">
        <v>2675</v>
      </c>
      <c r="K3646" t="s">
        <v>2611</v>
      </c>
      <c r="L3646" t="s">
        <v>2058</v>
      </c>
      <c r="M3646" t="s">
        <v>2170</v>
      </c>
      <c r="N3646">
        <v>1</v>
      </c>
      <c r="O3646">
        <v>19</v>
      </c>
      <c r="P3646">
        <v>0.12</v>
      </c>
      <c r="Q3646">
        <v>15300</v>
      </c>
      <c r="R3646">
        <v>0</v>
      </c>
      <c r="S3646">
        <v>0</v>
      </c>
      <c r="T3646">
        <v>0</v>
      </c>
      <c r="U3646">
        <v>1</v>
      </c>
      <c r="V3646">
        <v>19</v>
      </c>
      <c r="W3646">
        <v>0.12</v>
      </c>
      <c r="X3646">
        <v>0</v>
      </c>
      <c r="Y3646">
        <v>0</v>
      </c>
      <c r="Z3646">
        <v>0</v>
      </c>
      <c r="AA3646">
        <v>0</v>
      </c>
      <c r="AB3646">
        <v>0</v>
      </c>
      <c r="AC3646">
        <v>0</v>
      </c>
      <c r="AD3646">
        <v>0</v>
      </c>
      <c r="AE3646">
        <v>0</v>
      </c>
      <c r="AF3646">
        <v>0</v>
      </c>
      <c r="AG3646" t="s">
        <v>16048</v>
      </c>
      <c r="AH3646" s="21" t="str">
        <f t="shared" si="112"/>
        <v>YR25</v>
      </c>
      <c r="AI3646" s="21">
        <v>216</v>
      </c>
      <c r="AJ3646" s="21">
        <f t="shared" si="113"/>
        <v>99.875816993464056</v>
      </c>
      <c r="AK3646" s="21" t="s">
        <v>2060</v>
      </c>
      <c r="AL3646" t="s">
        <v>2581</v>
      </c>
      <c r="AM3646" s="26" t="s">
        <v>38</v>
      </c>
      <c r="AN3646" t="s">
        <v>2031</v>
      </c>
    </row>
    <row r="3647" spans="1:40" ht="15" hidden="1" thickTop="1" x14ac:dyDescent="0.35">
      <c r="A3647" t="s">
        <v>5570</v>
      </c>
      <c r="B3647" t="s">
        <v>16049</v>
      </c>
      <c r="C3647" t="s">
        <v>3456</v>
      </c>
      <c r="D3647" t="s">
        <v>16050</v>
      </c>
      <c r="E3647" t="s">
        <v>2575</v>
      </c>
      <c r="F3647">
        <v>1</v>
      </c>
      <c r="G3647" t="s">
        <v>2609</v>
      </c>
      <c r="H3647" t="s">
        <v>2577</v>
      </c>
      <c r="I3647" t="s">
        <v>2076</v>
      </c>
      <c r="J3647" t="s">
        <v>2675</v>
      </c>
      <c r="K3647" t="s">
        <v>2611</v>
      </c>
      <c r="L3647" t="s">
        <v>2058</v>
      </c>
      <c r="M3647" t="s">
        <v>2170</v>
      </c>
      <c r="N3647">
        <v>1</v>
      </c>
      <c r="O3647">
        <v>29</v>
      </c>
      <c r="P3647">
        <v>0.19</v>
      </c>
      <c r="Q3647">
        <v>15300</v>
      </c>
      <c r="R3647">
        <v>0</v>
      </c>
      <c r="S3647">
        <v>0</v>
      </c>
      <c r="T3647">
        <v>0</v>
      </c>
      <c r="U3647">
        <v>0</v>
      </c>
      <c r="V3647">
        <v>0</v>
      </c>
      <c r="W3647">
        <v>0</v>
      </c>
      <c r="X3647">
        <v>1</v>
      </c>
      <c r="Y3647">
        <v>29</v>
      </c>
      <c r="Z3647">
        <v>0.19</v>
      </c>
      <c r="AA3647">
        <v>0</v>
      </c>
      <c r="AB3647">
        <v>0</v>
      </c>
      <c r="AC3647">
        <v>0</v>
      </c>
      <c r="AD3647">
        <v>0</v>
      </c>
      <c r="AE3647">
        <v>0</v>
      </c>
      <c r="AF3647">
        <v>0</v>
      </c>
      <c r="AG3647" t="s">
        <v>16051</v>
      </c>
      <c r="AH3647" s="21" t="str">
        <f t="shared" si="112"/>
        <v>YR25</v>
      </c>
      <c r="AI3647" s="21">
        <v>216</v>
      </c>
      <c r="AJ3647" s="21">
        <f t="shared" si="113"/>
        <v>99.810457516339866</v>
      </c>
      <c r="AK3647" s="21" t="s">
        <v>2060</v>
      </c>
      <c r="AL3647" t="s">
        <v>2581</v>
      </c>
      <c r="AM3647" s="26" t="s">
        <v>38</v>
      </c>
      <c r="AN3647" t="s">
        <v>2029</v>
      </c>
    </row>
    <row r="3648" spans="1:40" ht="15" hidden="1" thickTop="1" x14ac:dyDescent="0.35">
      <c r="A3648" t="s">
        <v>5574</v>
      </c>
      <c r="B3648" t="s">
        <v>16052</v>
      </c>
      <c r="C3648" t="s">
        <v>3456</v>
      </c>
      <c r="D3648" t="s">
        <v>16050</v>
      </c>
      <c r="E3648" t="s">
        <v>2575</v>
      </c>
      <c r="F3648">
        <v>1</v>
      </c>
      <c r="G3648" t="s">
        <v>2609</v>
      </c>
      <c r="H3648" t="s">
        <v>2577</v>
      </c>
      <c r="I3648" t="s">
        <v>2076</v>
      </c>
      <c r="J3648" t="s">
        <v>2675</v>
      </c>
      <c r="K3648" t="s">
        <v>2611</v>
      </c>
      <c r="L3648" t="s">
        <v>2058</v>
      </c>
      <c r="M3648" t="s">
        <v>2170</v>
      </c>
      <c r="N3648">
        <v>3</v>
      </c>
      <c r="O3648">
        <v>115</v>
      </c>
      <c r="P3648">
        <v>0.75</v>
      </c>
      <c r="Q3648">
        <v>15300</v>
      </c>
      <c r="R3648">
        <v>3</v>
      </c>
      <c r="S3648">
        <v>115</v>
      </c>
      <c r="T3648">
        <v>0.75</v>
      </c>
      <c r="U3648">
        <v>0</v>
      </c>
      <c r="V3648">
        <v>0</v>
      </c>
      <c r="W3648">
        <v>0</v>
      </c>
      <c r="X3648">
        <v>0</v>
      </c>
      <c r="Y3648">
        <v>0</v>
      </c>
      <c r="Z3648">
        <v>0</v>
      </c>
      <c r="AA3648">
        <v>0</v>
      </c>
      <c r="AB3648">
        <v>0</v>
      </c>
      <c r="AC3648">
        <v>0</v>
      </c>
      <c r="AD3648">
        <v>0</v>
      </c>
      <c r="AE3648">
        <v>0</v>
      </c>
      <c r="AF3648">
        <v>0</v>
      </c>
      <c r="AG3648" t="s">
        <v>16053</v>
      </c>
      <c r="AH3648" s="21" t="str">
        <f t="shared" si="112"/>
        <v>YR25</v>
      </c>
      <c r="AI3648" s="21">
        <v>216</v>
      </c>
      <c r="AJ3648" s="21">
        <f t="shared" si="113"/>
        <v>99.248366013071902</v>
      </c>
      <c r="AK3648" s="21" t="s">
        <v>2060</v>
      </c>
      <c r="AL3648" t="s">
        <v>2581</v>
      </c>
      <c r="AM3648" s="26" t="s">
        <v>38</v>
      </c>
      <c r="AN3648" t="s">
        <v>2029</v>
      </c>
    </row>
    <row r="3649" spans="1:40" ht="15" hidden="1" thickTop="1" x14ac:dyDescent="0.35">
      <c r="A3649" t="s">
        <v>5578</v>
      </c>
      <c r="B3649" t="s">
        <v>16054</v>
      </c>
      <c r="C3649" t="s">
        <v>6457</v>
      </c>
      <c r="D3649" t="s">
        <v>16055</v>
      </c>
      <c r="E3649" t="s">
        <v>2705</v>
      </c>
      <c r="F3649">
        <v>1</v>
      </c>
      <c r="G3649" t="s">
        <v>2593</v>
      </c>
      <c r="H3649" t="s">
        <v>2056</v>
      </c>
      <c r="I3649" t="s">
        <v>2076</v>
      </c>
      <c r="J3649" t="s">
        <v>2594</v>
      </c>
      <c r="K3649" t="s">
        <v>65</v>
      </c>
      <c r="L3649" t="s">
        <v>2058</v>
      </c>
      <c r="M3649" t="s">
        <v>2170</v>
      </c>
      <c r="N3649">
        <v>5</v>
      </c>
      <c r="O3649">
        <v>155</v>
      </c>
      <c r="P3649">
        <v>1.01</v>
      </c>
      <c r="Q3649">
        <v>15300</v>
      </c>
      <c r="R3649">
        <v>1</v>
      </c>
      <c r="S3649">
        <v>14</v>
      </c>
      <c r="T3649">
        <v>0.09</v>
      </c>
      <c r="U3649">
        <v>4</v>
      </c>
      <c r="V3649">
        <v>141</v>
      </c>
      <c r="W3649">
        <v>0.92</v>
      </c>
      <c r="X3649">
        <v>0</v>
      </c>
      <c r="Y3649">
        <v>0</v>
      </c>
      <c r="Z3649">
        <v>0</v>
      </c>
      <c r="AA3649">
        <v>0</v>
      </c>
      <c r="AB3649">
        <v>0</v>
      </c>
      <c r="AC3649">
        <v>0</v>
      </c>
      <c r="AD3649">
        <v>0</v>
      </c>
      <c r="AE3649">
        <v>0</v>
      </c>
      <c r="AF3649">
        <v>0</v>
      </c>
      <c r="AG3649" t="s">
        <v>16056</v>
      </c>
      <c r="AH3649" s="21" t="str">
        <f t="shared" si="112"/>
        <v>YM68</v>
      </c>
      <c r="AI3649" s="21">
        <v>216</v>
      </c>
      <c r="AJ3649" s="21">
        <f t="shared" si="113"/>
        <v>98.986928104575156</v>
      </c>
      <c r="AK3649" s="21" t="s">
        <v>2063</v>
      </c>
      <c r="AL3649" t="s">
        <v>2527</v>
      </c>
      <c r="AM3649" s="26" t="s">
        <v>38</v>
      </c>
      <c r="AN3649" t="s">
        <v>2032</v>
      </c>
    </row>
    <row r="3650" spans="1:40" ht="15" hidden="1" thickTop="1" x14ac:dyDescent="0.35">
      <c r="A3650" t="s">
        <v>5582</v>
      </c>
      <c r="B3650" t="s">
        <v>16057</v>
      </c>
      <c r="C3650" t="s">
        <v>5198</v>
      </c>
      <c r="D3650" t="s">
        <v>16058</v>
      </c>
      <c r="E3650" t="s">
        <v>2608</v>
      </c>
      <c r="F3650">
        <v>1</v>
      </c>
      <c r="G3650" t="s">
        <v>2609</v>
      </c>
      <c r="H3650" t="s">
        <v>2577</v>
      </c>
      <c r="I3650" t="s">
        <v>2076</v>
      </c>
      <c r="J3650" t="s">
        <v>2675</v>
      </c>
      <c r="K3650" t="s">
        <v>2611</v>
      </c>
      <c r="L3650" t="s">
        <v>2058</v>
      </c>
      <c r="M3650" t="s">
        <v>2170</v>
      </c>
      <c r="N3650">
        <v>1</v>
      </c>
      <c r="O3650">
        <v>28</v>
      </c>
      <c r="P3650">
        <v>0.18</v>
      </c>
      <c r="Q3650">
        <v>15300</v>
      </c>
      <c r="R3650">
        <v>0</v>
      </c>
      <c r="S3650">
        <v>0</v>
      </c>
      <c r="T3650">
        <v>0</v>
      </c>
      <c r="U3650">
        <v>1</v>
      </c>
      <c r="V3650">
        <v>28</v>
      </c>
      <c r="W3650">
        <v>0.18</v>
      </c>
      <c r="X3650">
        <v>0</v>
      </c>
      <c r="Y3650">
        <v>0</v>
      </c>
      <c r="Z3650">
        <v>0</v>
      </c>
      <c r="AA3650">
        <v>0</v>
      </c>
      <c r="AB3650">
        <v>0</v>
      </c>
      <c r="AC3650">
        <v>0</v>
      </c>
      <c r="AD3650">
        <v>0</v>
      </c>
      <c r="AE3650">
        <v>0</v>
      </c>
      <c r="AF3650">
        <v>0</v>
      </c>
      <c r="AG3650" t="s">
        <v>16059</v>
      </c>
      <c r="AH3650" s="21" t="str">
        <f t="shared" si="112"/>
        <v>YR25</v>
      </c>
      <c r="AI3650" s="21">
        <v>216</v>
      </c>
      <c r="AJ3650" s="21">
        <f t="shared" si="113"/>
        <v>99.816993464052288</v>
      </c>
      <c r="AK3650" s="21" t="s">
        <v>2060</v>
      </c>
      <c r="AL3650" t="s">
        <v>2581</v>
      </c>
      <c r="AM3650" s="26" t="s">
        <v>38</v>
      </c>
      <c r="AN3650" t="s">
        <v>2029</v>
      </c>
    </row>
    <row r="3651" spans="1:40" ht="15" hidden="1" thickTop="1" x14ac:dyDescent="0.35">
      <c r="A3651" t="s">
        <v>5587</v>
      </c>
      <c r="B3651" t="s">
        <v>16060</v>
      </c>
      <c r="C3651" t="s">
        <v>5198</v>
      </c>
      <c r="D3651" t="s">
        <v>16058</v>
      </c>
      <c r="E3651" t="s">
        <v>2608</v>
      </c>
      <c r="F3651">
        <v>1</v>
      </c>
      <c r="G3651" t="s">
        <v>2609</v>
      </c>
      <c r="H3651" t="s">
        <v>2577</v>
      </c>
      <c r="I3651" t="s">
        <v>2076</v>
      </c>
      <c r="J3651" t="s">
        <v>2675</v>
      </c>
      <c r="K3651" t="s">
        <v>2611</v>
      </c>
      <c r="L3651" t="s">
        <v>2058</v>
      </c>
      <c r="M3651" t="s">
        <v>2170</v>
      </c>
      <c r="N3651">
        <v>2</v>
      </c>
      <c r="O3651">
        <v>54</v>
      </c>
      <c r="P3651">
        <v>0.35</v>
      </c>
      <c r="Q3651">
        <v>15300</v>
      </c>
      <c r="R3651">
        <v>1</v>
      </c>
      <c r="S3651">
        <v>32</v>
      </c>
      <c r="T3651">
        <v>0.21</v>
      </c>
      <c r="U3651">
        <v>1</v>
      </c>
      <c r="V3651">
        <v>22</v>
      </c>
      <c r="W3651">
        <v>0.14000000000000001</v>
      </c>
      <c r="X3651">
        <v>0</v>
      </c>
      <c r="Y3651">
        <v>0</v>
      </c>
      <c r="Z3651">
        <v>0</v>
      </c>
      <c r="AA3651">
        <v>0</v>
      </c>
      <c r="AB3651">
        <v>0</v>
      </c>
      <c r="AC3651">
        <v>0</v>
      </c>
      <c r="AD3651">
        <v>0</v>
      </c>
      <c r="AE3651">
        <v>0</v>
      </c>
      <c r="AF3651">
        <v>0</v>
      </c>
      <c r="AG3651" t="s">
        <v>16061</v>
      </c>
      <c r="AH3651" s="21" t="str">
        <f t="shared" si="112"/>
        <v>YR25</v>
      </c>
      <c r="AI3651" s="21">
        <v>216</v>
      </c>
      <c r="AJ3651" s="21">
        <f t="shared" si="113"/>
        <v>99.647058823529406</v>
      </c>
      <c r="AK3651" s="21" t="s">
        <v>2060</v>
      </c>
      <c r="AL3651" t="s">
        <v>2581</v>
      </c>
      <c r="AM3651" s="26" t="s">
        <v>38</v>
      </c>
      <c r="AN3651" t="s">
        <v>2029</v>
      </c>
    </row>
    <row r="3652" spans="1:40" ht="15" hidden="1" thickTop="1" x14ac:dyDescent="0.35">
      <c r="A3652" t="s">
        <v>5590</v>
      </c>
      <c r="B3652" t="s">
        <v>16062</v>
      </c>
      <c r="C3652" t="s">
        <v>2746</v>
      </c>
      <c r="D3652" t="s">
        <v>16063</v>
      </c>
      <c r="E3652" t="s">
        <v>2575</v>
      </c>
      <c r="F3652">
        <v>1</v>
      </c>
      <c r="G3652" t="s">
        <v>2609</v>
      </c>
      <c r="H3652" t="s">
        <v>2577</v>
      </c>
      <c r="I3652" t="s">
        <v>2076</v>
      </c>
      <c r="J3652" t="s">
        <v>2675</v>
      </c>
      <c r="K3652" t="s">
        <v>2611</v>
      </c>
      <c r="L3652" t="s">
        <v>2058</v>
      </c>
      <c r="M3652" t="s">
        <v>2170</v>
      </c>
      <c r="N3652">
        <v>8</v>
      </c>
      <c r="O3652">
        <v>215</v>
      </c>
      <c r="P3652">
        <v>1.41</v>
      </c>
      <c r="Q3652">
        <v>15300</v>
      </c>
      <c r="R3652">
        <v>6</v>
      </c>
      <c r="S3652">
        <v>155</v>
      </c>
      <c r="T3652">
        <v>1.01</v>
      </c>
      <c r="U3652">
        <v>2</v>
      </c>
      <c r="V3652">
        <v>60</v>
      </c>
      <c r="W3652">
        <v>0.39</v>
      </c>
      <c r="X3652">
        <v>0</v>
      </c>
      <c r="Y3652">
        <v>0</v>
      </c>
      <c r="Z3652">
        <v>0</v>
      </c>
      <c r="AA3652">
        <v>0</v>
      </c>
      <c r="AB3652">
        <v>0</v>
      </c>
      <c r="AC3652">
        <v>0</v>
      </c>
      <c r="AD3652">
        <v>0</v>
      </c>
      <c r="AE3652">
        <v>0</v>
      </c>
      <c r="AF3652">
        <v>0</v>
      </c>
      <c r="AG3652" t="s">
        <v>16064</v>
      </c>
      <c r="AH3652" s="21" t="str">
        <f t="shared" si="112"/>
        <v>YR25</v>
      </c>
      <c r="AI3652" s="21">
        <v>216</v>
      </c>
      <c r="AJ3652" s="21">
        <f t="shared" si="113"/>
        <v>98.59477124183006</v>
      </c>
      <c r="AK3652" s="21" t="s">
        <v>2063</v>
      </c>
      <c r="AL3652" t="s">
        <v>2581</v>
      </c>
      <c r="AM3652" s="26" t="s">
        <v>38</v>
      </c>
      <c r="AN3652" t="s">
        <v>2031</v>
      </c>
    </row>
    <row r="3653" spans="1:40" ht="15" hidden="1" thickTop="1" x14ac:dyDescent="0.35">
      <c r="A3653" t="s">
        <v>5594</v>
      </c>
      <c r="B3653" t="s">
        <v>16065</v>
      </c>
      <c r="C3653" t="s">
        <v>2746</v>
      </c>
      <c r="D3653" t="s">
        <v>16063</v>
      </c>
      <c r="E3653" t="s">
        <v>2575</v>
      </c>
      <c r="F3653">
        <v>1</v>
      </c>
      <c r="G3653" t="s">
        <v>2609</v>
      </c>
      <c r="H3653" t="s">
        <v>2577</v>
      </c>
      <c r="I3653" t="s">
        <v>2076</v>
      </c>
      <c r="J3653" t="s">
        <v>2675</v>
      </c>
      <c r="K3653" t="s">
        <v>2611</v>
      </c>
      <c r="L3653" t="s">
        <v>2058</v>
      </c>
      <c r="M3653" t="s">
        <v>2170</v>
      </c>
      <c r="N3653">
        <v>10</v>
      </c>
      <c r="O3653">
        <v>189</v>
      </c>
      <c r="P3653">
        <v>1.24</v>
      </c>
      <c r="Q3653">
        <v>15300</v>
      </c>
      <c r="R3653">
        <v>2</v>
      </c>
      <c r="S3653">
        <v>36</v>
      </c>
      <c r="T3653">
        <v>0.24</v>
      </c>
      <c r="U3653">
        <v>7</v>
      </c>
      <c r="V3653">
        <v>134</v>
      </c>
      <c r="W3653">
        <v>0.88</v>
      </c>
      <c r="X3653">
        <v>0</v>
      </c>
      <c r="Y3653">
        <v>0</v>
      </c>
      <c r="Z3653">
        <v>0</v>
      </c>
      <c r="AA3653">
        <v>1</v>
      </c>
      <c r="AB3653">
        <v>19</v>
      </c>
      <c r="AC3653">
        <v>0.12</v>
      </c>
      <c r="AD3653">
        <v>0</v>
      </c>
      <c r="AE3653">
        <v>0</v>
      </c>
      <c r="AF3653">
        <v>0</v>
      </c>
      <c r="AG3653" t="s">
        <v>16066</v>
      </c>
      <c r="AH3653" s="21" t="str">
        <f t="shared" si="112"/>
        <v>YR25</v>
      </c>
      <c r="AI3653" s="21">
        <v>216</v>
      </c>
      <c r="AJ3653" s="21">
        <f t="shared" si="113"/>
        <v>98.764705882352942</v>
      </c>
      <c r="AK3653" s="21" t="s">
        <v>2063</v>
      </c>
      <c r="AL3653" t="s">
        <v>2581</v>
      </c>
      <c r="AM3653" s="26" t="s">
        <v>38</v>
      </c>
      <c r="AN3653" t="s">
        <v>2031</v>
      </c>
    </row>
    <row r="3654" spans="1:40" ht="15" hidden="1" thickTop="1" x14ac:dyDescent="0.35">
      <c r="A3654" t="s">
        <v>5598</v>
      </c>
      <c r="B3654" t="s">
        <v>16067</v>
      </c>
      <c r="C3654" t="s">
        <v>2689</v>
      </c>
      <c r="D3654" t="s">
        <v>16068</v>
      </c>
      <c r="E3654" t="s">
        <v>2691</v>
      </c>
      <c r="F3654">
        <v>1</v>
      </c>
      <c r="G3654" t="s">
        <v>2633</v>
      </c>
      <c r="H3654" t="s">
        <v>2577</v>
      </c>
      <c r="I3654" t="s">
        <v>2076</v>
      </c>
      <c r="J3654" t="s">
        <v>2692</v>
      </c>
      <c r="K3654" t="s">
        <v>2635</v>
      </c>
      <c r="L3654" t="s">
        <v>2058</v>
      </c>
      <c r="M3654" t="s">
        <v>2170</v>
      </c>
      <c r="N3654">
        <v>4</v>
      </c>
      <c r="O3654">
        <v>123</v>
      </c>
      <c r="P3654">
        <v>0.8</v>
      </c>
      <c r="Q3654">
        <v>15300</v>
      </c>
      <c r="R3654">
        <v>3</v>
      </c>
      <c r="S3654">
        <v>92</v>
      </c>
      <c r="T3654">
        <v>0.6</v>
      </c>
      <c r="U3654">
        <v>1</v>
      </c>
      <c r="V3654">
        <v>31</v>
      </c>
      <c r="W3654">
        <v>0.2</v>
      </c>
      <c r="X3654">
        <v>0</v>
      </c>
      <c r="Y3654">
        <v>0</v>
      </c>
      <c r="Z3654">
        <v>0</v>
      </c>
      <c r="AA3654">
        <v>0</v>
      </c>
      <c r="AB3654">
        <v>0</v>
      </c>
      <c r="AC3654">
        <v>0</v>
      </c>
      <c r="AD3654">
        <v>0</v>
      </c>
      <c r="AE3654">
        <v>0</v>
      </c>
      <c r="AF3654">
        <v>0</v>
      </c>
      <c r="AG3654" t="s">
        <v>16069</v>
      </c>
      <c r="AH3654" s="21" t="str">
        <f t="shared" si="112"/>
        <v>YR25</v>
      </c>
      <c r="AI3654" s="21">
        <v>216</v>
      </c>
      <c r="AJ3654" s="21">
        <f t="shared" si="113"/>
        <v>99.196078431372555</v>
      </c>
      <c r="AK3654" s="21" t="s">
        <v>2063</v>
      </c>
      <c r="AL3654" t="s">
        <v>2581</v>
      </c>
      <c r="AM3654" s="26" t="s">
        <v>38</v>
      </c>
      <c r="AN3654" t="s">
        <v>2031</v>
      </c>
    </row>
    <row r="3655" spans="1:40" ht="15" hidden="1" thickTop="1" x14ac:dyDescent="0.35">
      <c r="A3655" t="s">
        <v>5602</v>
      </c>
      <c r="B3655" t="s">
        <v>16070</v>
      </c>
      <c r="C3655" t="s">
        <v>2689</v>
      </c>
      <c r="D3655" t="s">
        <v>16068</v>
      </c>
      <c r="E3655" t="s">
        <v>2691</v>
      </c>
      <c r="F3655">
        <v>1</v>
      </c>
      <c r="G3655" t="s">
        <v>2633</v>
      </c>
      <c r="H3655" t="s">
        <v>2577</v>
      </c>
      <c r="I3655" t="s">
        <v>2076</v>
      </c>
      <c r="J3655" t="s">
        <v>2692</v>
      </c>
      <c r="K3655" t="s">
        <v>2635</v>
      </c>
      <c r="L3655" t="s">
        <v>2058</v>
      </c>
      <c r="M3655" t="s">
        <v>2170</v>
      </c>
      <c r="N3655">
        <v>3</v>
      </c>
      <c r="O3655">
        <v>88</v>
      </c>
      <c r="P3655">
        <v>0.57999999999999996</v>
      </c>
      <c r="Q3655">
        <v>15300</v>
      </c>
      <c r="R3655">
        <v>2</v>
      </c>
      <c r="S3655">
        <v>69</v>
      </c>
      <c r="T3655">
        <v>0.45</v>
      </c>
      <c r="U3655">
        <v>1</v>
      </c>
      <c r="V3655">
        <v>19</v>
      </c>
      <c r="W3655">
        <v>0.12</v>
      </c>
      <c r="X3655">
        <v>0</v>
      </c>
      <c r="Y3655">
        <v>0</v>
      </c>
      <c r="Z3655">
        <v>0</v>
      </c>
      <c r="AA3655">
        <v>0</v>
      </c>
      <c r="AB3655">
        <v>0</v>
      </c>
      <c r="AC3655">
        <v>0</v>
      </c>
      <c r="AD3655">
        <v>0</v>
      </c>
      <c r="AE3655">
        <v>0</v>
      </c>
      <c r="AF3655">
        <v>0</v>
      </c>
      <c r="AG3655" t="s">
        <v>16071</v>
      </c>
      <c r="AH3655" s="21" t="str">
        <f t="shared" ref="AH3655:AH3718" si="114">LEFT(AG3655,4)</f>
        <v>YR25</v>
      </c>
      <c r="AI3655" s="21">
        <v>216</v>
      </c>
      <c r="AJ3655" s="21">
        <f t="shared" ref="AJ3655:AJ3718" si="115">100-(O3655/Q3655*100)</f>
        <v>99.424836601307192</v>
      </c>
      <c r="AK3655" s="21" t="s">
        <v>2060</v>
      </c>
      <c r="AL3655" t="s">
        <v>2581</v>
      </c>
      <c r="AM3655" s="26" t="s">
        <v>38</v>
      </c>
      <c r="AN3655" t="s">
        <v>2031</v>
      </c>
    </row>
    <row r="3656" spans="1:40" ht="15" hidden="1" thickTop="1" x14ac:dyDescent="0.35">
      <c r="A3656" t="s">
        <v>5607</v>
      </c>
      <c r="B3656" t="s">
        <v>16072</v>
      </c>
      <c r="C3656" t="s">
        <v>4173</v>
      </c>
      <c r="D3656" t="s">
        <v>16073</v>
      </c>
      <c r="E3656" t="s">
        <v>2691</v>
      </c>
      <c r="F3656">
        <v>1</v>
      </c>
      <c r="G3656" t="s">
        <v>2600</v>
      </c>
      <c r="H3656" t="s">
        <v>2577</v>
      </c>
      <c r="I3656" t="s">
        <v>2076</v>
      </c>
      <c r="J3656" t="s">
        <v>2634</v>
      </c>
      <c r="K3656" t="s">
        <v>2635</v>
      </c>
      <c r="L3656" t="s">
        <v>2058</v>
      </c>
      <c r="M3656" t="s">
        <v>2170</v>
      </c>
      <c r="N3656">
        <v>2</v>
      </c>
      <c r="O3656">
        <v>71</v>
      </c>
      <c r="P3656">
        <v>0.46</v>
      </c>
      <c r="Q3656">
        <v>15300</v>
      </c>
      <c r="R3656">
        <v>2</v>
      </c>
      <c r="S3656">
        <v>71</v>
      </c>
      <c r="T3656">
        <v>0.46</v>
      </c>
      <c r="U3656">
        <v>0</v>
      </c>
      <c r="V3656">
        <v>0</v>
      </c>
      <c r="W3656">
        <v>0</v>
      </c>
      <c r="X3656">
        <v>0</v>
      </c>
      <c r="Y3656">
        <v>0</v>
      </c>
      <c r="Z3656">
        <v>0</v>
      </c>
      <c r="AA3656">
        <v>0</v>
      </c>
      <c r="AB3656">
        <v>0</v>
      </c>
      <c r="AC3656">
        <v>0</v>
      </c>
      <c r="AD3656">
        <v>0</v>
      </c>
      <c r="AE3656">
        <v>0</v>
      </c>
      <c r="AF3656">
        <v>0</v>
      </c>
      <c r="AG3656" t="s">
        <v>16074</v>
      </c>
      <c r="AH3656" s="21" t="str">
        <f t="shared" si="114"/>
        <v>YR25</v>
      </c>
      <c r="AI3656" s="21">
        <v>216</v>
      </c>
      <c r="AJ3656" s="21">
        <f t="shared" si="115"/>
        <v>99.535947712418306</v>
      </c>
      <c r="AK3656" s="21" t="s">
        <v>2060</v>
      </c>
      <c r="AL3656" t="s">
        <v>2581</v>
      </c>
      <c r="AM3656" s="26" t="s">
        <v>38</v>
      </c>
      <c r="AN3656" t="s">
        <v>2031</v>
      </c>
    </row>
    <row r="3657" spans="1:40" ht="15" hidden="1" thickTop="1" x14ac:dyDescent="0.35">
      <c r="A3657" t="s">
        <v>5611</v>
      </c>
      <c r="B3657" t="s">
        <v>16075</v>
      </c>
      <c r="C3657" t="s">
        <v>4173</v>
      </c>
      <c r="D3657" t="s">
        <v>16073</v>
      </c>
      <c r="E3657" t="s">
        <v>2691</v>
      </c>
      <c r="F3657">
        <v>1</v>
      </c>
      <c r="G3657" t="s">
        <v>2600</v>
      </c>
      <c r="H3657" t="s">
        <v>2577</v>
      </c>
      <c r="I3657" t="s">
        <v>2076</v>
      </c>
      <c r="J3657" t="s">
        <v>2634</v>
      </c>
      <c r="K3657" t="s">
        <v>2635</v>
      </c>
      <c r="L3657" t="s">
        <v>2058</v>
      </c>
      <c r="M3657" t="s">
        <v>2170</v>
      </c>
      <c r="N3657">
        <v>2</v>
      </c>
      <c r="O3657">
        <v>94</v>
      </c>
      <c r="P3657">
        <v>0.61</v>
      </c>
      <c r="Q3657">
        <v>15300</v>
      </c>
      <c r="R3657">
        <v>0</v>
      </c>
      <c r="S3657">
        <v>0</v>
      </c>
      <c r="T3657">
        <v>0</v>
      </c>
      <c r="U3657">
        <v>2</v>
      </c>
      <c r="V3657">
        <v>94</v>
      </c>
      <c r="W3657">
        <v>0.61</v>
      </c>
      <c r="X3657">
        <v>0</v>
      </c>
      <c r="Y3657">
        <v>0</v>
      </c>
      <c r="Z3657">
        <v>0</v>
      </c>
      <c r="AA3657">
        <v>0</v>
      </c>
      <c r="AB3657">
        <v>0</v>
      </c>
      <c r="AC3657">
        <v>0</v>
      </c>
      <c r="AD3657">
        <v>0</v>
      </c>
      <c r="AE3657">
        <v>0</v>
      </c>
      <c r="AF3657">
        <v>0</v>
      </c>
      <c r="AG3657" t="s">
        <v>16076</v>
      </c>
      <c r="AH3657" s="21" t="str">
        <f t="shared" si="114"/>
        <v>YR25</v>
      </c>
      <c r="AI3657" s="21">
        <v>216</v>
      </c>
      <c r="AJ3657" s="21">
        <f t="shared" si="115"/>
        <v>99.385620915032675</v>
      </c>
      <c r="AK3657" s="21" t="s">
        <v>2060</v>
      </c>
      <c r="AL3657" t="s">
        <v>2581</v>
      </c>
      <c r="AM3657" s="26" t="s">
        <v>38</v>
      </c>
      <c r="AN3657" t="s">
        <v>2031</v>
      </c>
    </row>
    <row r="3658" spans="1:40" ht="15" hidden="1" thickTop="1" x14ac:dyDescent="0.35">
      <c r="A3658" t="s">
        <v>5615</v>
      </c>
      <c r="B3658" t="s">
        <v>16077</v>
      </c>
      <c r="C3658" t="s">
        <v>2689</v>
      </c>
      <c r="D3658" t="s">
        <v>16078</v>
      </c>
      <c r="E3658" t="s">
        <v>2691</v>
      </c>
      <c r="F3658">
        <v>1</v>
      </c>
      <c r="G3658" t="s">
        <v>2633</v>
      </c>
      <c r="H3658" t="s">
        <v>2577</v>
      </c>
      <c r="I3658" t="s">
        <v>2076</v>
      </c>
      <c r="J3658" t="s">
        <v>2692</v>
      </c>
      <c r="K3658" t="s">
        <v>2635</v>
      </c>
      <c r="L3658" t="s">
        <v>2058</v>
      </c>
      <c r="M3658" t="s">
        <v>2170</v>
      </c>
      <c r="N3658">
        <v>1</v>
      </c>
      <c r="O3658">
        <v>29</v>
      </c>
      <c r="P3658">
        <v>0.19</v>
      </c>
      <c r="Q3658">
        <v>15300</v>
      </c>
      <c r="R3658">
        <v>0</v>
      </c>
      <c r="S3658">
        <v>0</v>
      </c>
      <c r="T3658">
        <v>0</v>
      </c>
      <c r="U3658">
        <v>1</v>
      </c>
      <c r="V3658">
        <v>29</v>
      </c>
      <c r="W3658">
        <v>0.19</v>
      </c>
      <c r="X3658">
        <v>0</v>
      </c>
      <c r="Y3658">
        <v>0</v>
      </c>
      <c r="Z3658">
        <v>0</v>
      </c>
      <c r="AA3658">
        <v>0</v>
      </c>
      <c r="AB3658">
        <v>0</v>
      </c>
      <c r="AC3658">
        <v>0</v>
      </c>
      <c r="AD3658">
        <v>0</v>
      </c>
      <c r="AE3658">
        <v>0</v>
      </c>
      <c r="AF3658">
        <v>0</v>
      </c>
      <c r="AG3658" t="s">
        <v>16079</v>
      </c>
      <c r="AH3658" s="21" t="str">
        <f t="shared" si="114"/>
        <v>YR25</v>
      </c>
      <c r="AI3658" s="21">
        <v>216</v>
      </c>
      <c r="AJ3658" s="21">
        <f t="shared" si="115"/>
        <v>99.810457516339866</v>
      </c>
      <c r="AK3658" s="21" t="s">
        <v>2060</v>
      </c>
      <c r="AL3658" t="s">
        <v>2581</v>
      </c>
      <c r="AM3658" s="26" t="s">
        <v>38</v>
      </c>
      <c r="AN3658" t="s">
        <v>2031</v>
      </c>
    </row>
    <row r="3659" spans="1:40" ht="15" hidden="1" thickTop="1" x14ac:dyDescent="0.35">
      <c r="A3659" t="s">
        <v>5619</v>
      </c>
      <c r="B3659" t="s">
        <v>16080</v>
      </c>
      <c r="C3659" t="s">
        <v>2689</v>
      </c>
      <c r="D3659" t="s">
        <v>16078</v>
      </c>
      <c r="E3659" t="s">
        <v>2691</v>
      </c>
      <c r="F3659">
        <v>1</v>
      </c>
      <c r="G3659" t="s">
        <v>2633</v>
      </c>
      <c r="H3659" t="s">
        <v>2577</v>
      </c>
      <c r="I3659" t="s">
        <v>2076</v>
      </c>
      <c r="J3659" t="s">
        <v>2692</v>
      </c>
      <c r="K3659" t="s">
        <v>2635</v>
      </c>
      <c r="L3659" t="s">
        <v>2058</v>
      </c>
      <c r="M3659" t="s">
        <v>2170</v>
      </c>
      <c r="N3659">
        <v>0</v>
      </c>
      <c r="O3659">
        <v>0</v>
      </c>
      <c r="P3659">
        <v>0</v>
      </c>
      <c r="Q3659">
        <v>15300</v>
      </c>
      <c r="R3659">
        <v>0</v>
      </c>
      <c r="S3659">
        <v>0</v>
      </c>
      <c r="T3659">
        <v>0</v>
      </c>
      <c r="U3659">
        <v>0</v>
      </c>
      <c r="V3659">
        <v>0</v>
      </c>
      <c r="W3659">
        <v>0</v>
      </c>
      <c r="X3659">
        <v>0</v>
      </c>
      <c r="Y3659">
        <v>0</v>
      </c>
      <c r="Z3659">
        <v>0</v>
      </c>
      <c r="AA3659">
        <v>0</v>
      </c>
      <c r="AB3659">
        <v>0</v>
      </c>
      <c r="AC3659">
        <v>0</v>
      </c>
      <c r="AD3659">
        <v>0</v>
      </c>
      <c r="AE3659">
        <v>0</v>
      </c>
      <c r="AF3659">
        <v>0</v>
      </c>
      <c r="AG3659" t="s">
        <v>16081</v>
      </c>
      <c r="AH3659" s="21" t="str">
        <f t="shared" si="114"/>
        <v>YR25</v>
      </c>
      <c r="AI3659" s="21">
        <v>216</v>
      </c>
      <c r="AJ3659" s="21">
        <f t="shared" si="115"/>
        <v>100</v>
      </c>
      <c r="AK3659" s="21" t="s">
        <v>2060</v>
      </c>
      <c r="AL3659" t="s">
        <v>2581</v>
      </c>
      <c r="AM3659" s="26" t="s">
        <v>38</v>
      </c>
      <c r="AN3659" t="s">
        <v>2031</v>
      </c>
    </row>
    <row r="3660" spans="1:40" ht="15" hidden="1" thickTop="1" x14ac:dyDescent="0.35">
      <c r="A3660" t="s">
        <v>5623</v>
      </c>
      <c r="B3660" t="s">
        <v>16082</v>
      </c>
      <c r="C3660" t="s">
        <v>2689</v>
      </c>
      <c r="D3660" t="s">
        <v>16083</v>
      </c>
      <c r="E3660" t="s">
        <v>2691</v>
      </c>
      <c r="F3660">
        <v>1</v>
      </c>
      <c r="G3660" t="s">
        <v>2633</v>
      </c>
      <c r="H3660" t="s">
        <v>2577</v>
      </c>
      <c r="I3660" t="s">
        <v>2076</v>
      </c>
      <c r="J3660" t="s">
        <v>2692</v>
      </c>
      <c r="K3660" t="s">
        <v>2635</v>
      </c>
      <c r="L3660" t="s">
        <v>30320</v>
      </c>
      <c r="M3660" t="s">
        <v>3409</v>
      </c>
      <c r="N3660">
        <v>2</v>
      </c>
      <c r="O3660">
        <v>59</v>
      </c>
      <c r="P3660">
        <v>0.76</v>
      </c>
      <c r="Q3660">
        <v>7800</v>
      </c>
      <c r="R3660">
        <v>0</v>
      </c>
      <c r="S3660">
        <v>0</v>
      </c>
      <c r="T3660">
        <v>0</v>
      </c>
      <c r="U3660">
        <v>2</v>
      </c>
      <c r="V3660">
        <v>59</v>
      </c>
      <c r="W3660">
        <v>0.76</v>
      </c>
      <c r="X3660">
        <v>0</v>
      </c>
      <c r="Y3660">
        <v>0</v>
      </c>
      <c r="Z3660">
        <v>0</v>
      </c>
      <c r="AA3660">
        <v>0</v>
      </c>
      <c r="AB3660">
        <v>0</v>
      </c>
      <c r="AC3660">
        <v>0</v>
      </c>
      <c r="AD3660">
        <v>0</v>
      </c>
      <c r="AE3660">
        <v>0</v>
      </c>
      <c r="AF3660">
        <v>0</v>
      </c>
      <c r="AG3660" t="s">
        <v>16084</v>
      </c>
      <c r="AH3660" s="21" t="str">
        <f t="shared" si="114"/>
        <v>YR25</v>
      </c>
      <c r="AI3660" s="21">
        <v>144</v>
      </c>
      <c r="AJ3660" s="21">
        <f t="shared" si="115"/>
        <v>99.243589743589737</v>
      </c>
      <c r="AK3660" s="21" t="s">
        <v>2060</v>
      </c>
      <c r="AL3660" t="s">
        <v>2581</v>
      </c>
      <c r="AM3660" s="26" t="s">
        <v>38</v>
      </c>
      <c r="AN3660" t="s">
        <v>2029</v>
      </c>
    </row>
    <row r="3661" spans="1:40" ht="15" hidden="1" thickTop="1" x14ac:dyDescent="0.35">
      <c r="A3661" t="s">
        <v>5627</v>
      </c>
      <c r="B3661" t="s">
        <v>16085</v>
      </c>
      <c r="C3661" t="s">
        <v>2689</v>
      </c>
      <c r="D3661" t="s">
        <v>16083</v>
      </c>
      <c r="E3661" t="s">
        <v>2691</v>
      </c>
      <c r="F3661">
        <v>1</v>
      </c>
      <c r="G3661" t="s">
        <v>2633</v>
      </c>
      <c r="H3661" t="s">
        <v>2577</v>
      </c>
      <c r="I3661" t="s">
        <v>2076</v>
      </c>
      <c r="J3661" t="s">
        <v>2692</v>
      </c>
      <c r="K3661" t="s">
        <v>2635</v>
      </c>
      <c r="L3661" t="s">
        <v>30320</v>
      </c>
      <c r="M3661" t="s">
        <v>3409</v>
      </c>
      <c r="N3661">
        <v>0</v>
      </c>
      <c r="O3661">
        <v>0</v>
      </c>
      <c r="P3661">
        <v>0</v>
      </c>
      <c r="Q3661">
        <v>7800</v>
      </c>
      <c r="R3661">
        <v>0</v>
      </c>
      <c r="S3661">
        <v>0</v>
      </c>
      <c r="T3661">
        <v>0</v>
      </c>
      <c r="U3661">
        <v>0</v>
      </c>
      <c r="V3661">
        <v>0</v>
      </c>
      <c r="W3661">
        <v>0</v>
      </c>
      <c r="X3661">
        <v>0</v>
      </c>
      <c r="Y3661">
        <v>0</v>
      </c>
      <c r="Z3661">
        <v>0</v>
      </c>
      <c r="AA3661">
        <v>0</v>
      </c>
      <c r="AB3661">
        <v>0</v>
      </c>
      <c r="AC3661">
        <v>0</v>
      </c>
      <c r="AD3661">
        <v>0</v>
      </c>
      <c r="AE3661">
        <v>0</v>
      </c>
      <c r="AF3661">
        <v>0</v>
      </c>
      <c r="AG3661" t="s">
        <v>16086</v>
      </c>
      <c r="AH3661" s="21" t="str">
        <f t="shared" si="114"/>
        <v>YR25</v>
      </c>
      <c r="AI3661" s="21">
        <v>144</v>
      </c>
      <c r="AJ3661" s="21">
        <f t="shared" si="115"/>
        <v>100</v>
      </c>
      <c r="AK3661" s="21" t="s">
        <v>2060</v>
      </c>
      <c r="AL3661" t="s">
        <v>2581</v>
      </c>
      <c r="AM3661" s="26" t="s">
        <v>38</v>
      </c>
      <c r="AN3661" t="s">
        <v>2029</v>
      </c>
    </row>
    <row r="3662" spans="1:40" ht="15" hidden="1" thickTop="1" x14ac:dyDescent="0.35">
      <c r="A3662" t="s">
        <v>5631</v>
      </c>
      <c r="B3662" t="s">
        <v>16087</v>
      </c>
      <c r="C3662" t="s">
        <v>3207</v>
      </c>
      <c r="D3662" t="s">
        <v>16088</v>
      </c>
      <c r="E3662" t="s">
        <v>2575</v>
      </c>
      <c r="F3662">
        <v>1</v>
      </c>
      <c r="G3662" t="s">
        <v>2576</v>
      </c>
      <c r="H3662" t="s">
        <v>2577</v>
      </c>
      <c r="I3662" t="s">
        <v>2076</v>
      </c>
      <c r="J3662" t="s">
        <v>2692</v>
      </c>
      <c r="K3662" t="s">
        <v>2635</v>
      </c>
      <c r="L3662" t="s">
        <v>2058</v>
      </c>
      <c r="M3662" t="s">
        <v>2170</v>
      </c>
      <c r="N3662">
        <v>1</v>
      </c>
      <c r="O3662">
        <v>44</v>
      </c>
      <c r="P3662">
        <v>0.28999999999999998</v>
      </c>
      <c r="Q3662">
        <v>15300</v>
      </c>
      <c r="R3662">
        <v>1</v>
      </c>
      <c r="S3662">
        <v>44</v>
      </c>
      <c r="T3662">
        <v>0.28999999999999998</v>
      </c>
      <c r="U3662">
        <v>0</v>
      </c>
      <c r="V3662">
        <v>0</v>
      </c>
      <c r="W3662">
        <v>0</v>
      </c>
      <c r="X3662">
        <v>0</v>
      </c>
      <c r="Y3662">
        <v>0</v>
      </c>
      <c r="Z3662">
        <v>0</v>
      </c>
      <c r="AA3662">
        <v>0</v>
      </c>
      <c r="AB3662">
        <v>0</v>
      </c>
      <c r="AC3662">
        <v>0</v>
      </c>
      <c r="AD3662">
        <v>0</v>
      </c>
      <c r="AE3662">
        <v>0</v>
      </c>
      <c r="AF3662">
        <v>0</v>
      </c>
      <c r="AG3662" t="s">
        <v>16089</v>
      </c>
      <c r="AH3662" s="21" t="str">
        <f t="shared" si="114"/>
        <v>YM68</v>
      </c>
      <c r="AI3662" s="21">
        <v>216</v>
      </c>
      <c r="AJ3662" s="21">
        <f t="shared" si="115"/>
        <v>99.712418300653596</v>
      </c>
      <c r="AK3662" s="21" t="s">
        <v>2060</v>
      </c>
      <c r="AL3662" t="s">
        <v>2581</v>
      </c>
      <c r="AM3662" s="26" t="s">
        <v>38</v>
      </c>
      <c r="AN3662" t="s">
        <v>2029</v>
      </c>
    </row>
    <row r="3663" spans="1:40" ht="15" hidden="1" thickTop="1" x14ac:dyDescent="0.35">
      <c r="A3663" t="s">
        <v>5636</v>
      </c>
      <c r="B3663" t="s">
        <v>16090</v>
      </c>
      <c r="C3663" t="s">
        <v>3207</v>
      </c>
      <c r="D3663" t="s">
        <v>16088</v>
      </c>
      <c r="E3663" t="s">
        <v>2575</v>
      </c>
      <c r="F3663">
        <v>1</v>
      </c>
      <c r="G3663" t="s">
        <v>2576</v>
      </c>
      <c r="H3663" t="s">
        <v>2577</v>
      </c>
      <c r="I3663" t="s">
        <v>2076</v>
      </c>
      <c r="J3663" t="s">
        <v>2692</v>
      </c>
      <c r="K3663" t="s">
        <v>2635</v>
      </c>
      <c r="L3663" t="s">
        <v>2058</v>
      </c>
      <c r="M3663" t="s">
        <v>2170</v>
      </c>
      <c r="N3663">
        <v>1</v>
      </c>
      <c r="O3663">
        <v>6</v>
      </c>
      <c r="P3663">
        <v>0.04</v>
      </c>
      <c r="Q3663">
        <v>15300</v>
      </c>
      <c r="R3663">
        <v>1</v>
      </c>
      <c r="S3663">
        <v>6</v>
      </c>
      <c r="T3663">
        <v>0.04</v>
      </c>
      <c r="U3663">
        <v>0</v>
      </c>
      <c r="V3663">
        <v>0</v>
      </c>
      <c r="W3663">
        <v>0</v>
      </c>
      <c r="X3663">
        <v>0</v>
      </c>
      <c r="Y3663">
        <v>0</v>
      </c>
      <c r="Z3663">
        <v>0</v>
      </c>
      <c r="AA3663">
        <v>0</v>
      </c>
      <c r="AB3663">
        <v>0</v>
      </c>
      <c r="AC3663">
        <v>0</v>
      </c>
      <c r="AD3663">
        <v>0</v>
      </c>
      <c r="AE3663">
        <v>0</v>
      </c>
      <c r="AF3663">
        <v>0</v>
      </c>
      <c r="AG3663" t="s">
        <v>16091</v>
      </c>
      <c r="AH3663" s="21" t="str">
        <f t="shared" si="114"/>
        <v>YM68</v>
      </c>
      <c r="AI3663" s="21">
        <v>216</v>
      </c>
      <c r="AJ3663" s="21">
        <f t="shared" si="115"/>
        <v>99.960784313725483</v>
      </c>
      <c r="AK3663" s="21" t="s">
        <v>2060</v>
      </c>
      <c r="AL3663" t="s">
        <v>2581</v>
      </c>
      <c r="AM3663" s="26" t="s">
        <v>38</v>
      </c>
      <c r="AN3663" t="s">
        <v>2031</v>
      </c>
    </row>
    <row r="3664" spans="1:40" ht="15" hidden="1" thickTop="1" x14ac:dyDescent="0.35">
      <c r="A3664" t="s">
        <v>5640</v>
      </c>
      <c r="B3664" t="s">
        <v>16092</v>
      </c>
      <c r="C3664" t="s">
        <v>3639</v>
      </c>
      <c r="D3664" t="s">
        <v>16093</v>
      </c>
      <c r="E3664" t="s">
        <v>3309</v>
      </c>
      <c r="F3664">
        <v>2</v>
      </c>
      <c r="G3664" t="s">
        <v>2509</v>
      </c>
      <c r="H3664" t="s">
        <v>2510</v>
      </c>
      <c r="I3664" t="s">
        <v>2076</v>
      </c>
      <c r="J3664" t="s">
        <v>3522</v>
      </c>
      <c r="K3664" t="s">
        <v>3109</v>
      </c>
      <c r="L3664" t="s">
        <v>30320</v>
      </c>
      <c r="M3664" t="s">
        <v>5106</v>
      </c>
      <c r="N3664">
        <v>2</v>
      </c>
      <c r="O3664">
        <v>118</v>
      </c>
      <c r="P3664">
        <v>1.68</v>
      </c>
      <c r="Q3664">
        <v>7020</v>
      </c>
      <c r="R3664">
        <v>0</v>
      </c>
      <c r="S3664">
        <v>0</v>
      </c>
      <c r="T3664">
        <v>0</v>
      </c>
      <c r="U3664">
        <v>2</v>
      </c>
      <c r="V3664">
        <v>118</v>
      </c>
      <c r="W3664">
        <v>1.68</v>
      </c>
      <c r="X3664">
        <v>0</v>
      </c>
      <c r="Y3664">
        <v>0</v>
      </c>
      <c r="Z3664">
        <v>0</v>
      </c>
      <c r="AA3664">
        <v>0</v>
      </c>
      <c r="AB3664">
        <v>0</v>
      </c>
      <c r="AC3664">
        <v>0</v>
      </c>
      <c r="AD3664">
        <v>0</v>
      </c>
      <c r="AE3664">
        <v>0</v>
      </c>
      <c r="AF3664">
        <v>0</v>
      </c>
      <c r="AG3664" t="s">
        <v>16094</v>
      </c>
      <c r="AH3664" s="21" t="str">
        <f t="shared" si="114"/>
        <v>YM68</v>
      </c>
      <c r="AI3664" s="21">
        <v>129.60000000000002</v>
      </c>
      <c r="AJ3664" s="21">
        <f t="shared" si="115"/>
        <v>98.319088319088323</v>
      </c>
      <c r="AK3664" s="21" t="s">
        <v>2063</v>
      </c>
      <c r="AL3664" t="s">
        <v>2515</v>
      </c>
      <c r="AM3664" s="26" t="s">
        <v>38</v>
      </c>
      <c r="AN3664" t="s">
        <v>2029</v>
      </c>
    </row>
    <row r="3665" spans="1:40" ht="15" hidden="1" thickTop="1" x14ac:dyDescent="0.35">
      <c r="A3665" t="s">
        <v>5644</v>
      </c>
      <c r="B3665" t="s">
        <v>16095</v>
      </c>
      <c r="C3665" t="s">
        <v>4257</v>
      </c>
      <c r="D3665" t="s">
        <v>16096</v>
      </c>
      <c r="E3665" t="s">
        <v>2938</v>
      </c>
      <c r="F3665">
        <v>1</v>
      </c>
      <c r="G3665" t="s">
        <v>2593</v>
      </c>
      <c r="H3665" t="s">
        <v>2056</v>
      </c>
      <c r="I3665" t="s">
        <v>2076</v>
      </c>
      <c r="J3665" t="s">
        <v>3250</v>
      </c>
      <c r="K3665" t="s">
        <v>65</v>
      </c>
      <c r="L3665" t="s">
        <v>2058</v>
      </c>
      <c r="M3665" t="s">
        <v>2170</v>
      </c>
      <c r="N3665">
        <v>3</v>
      </c>
      <c r="O3665">
        <v>89</v>
      </c>
      <c r="P3665">
        <v>0.57999999999999996</v>
      </c>
      <c r="Q3665">
        <v>15300</v>
      </c>
      <c r="R3665">
        <v>1</v>
      </c>
      <c r="S3665">
        <v>49</v>
      </c>
      <c r="T3665">
        <v>0.32</v>
      </c>
      <c r="U3665">
        <v>0</v>
      </c>
      <c r="V3665">
        <v>0</v>
      </c>
      <c r="W3665">
        <v>0</v>
      </c>
      <c r="X3665">
        <v>2</v>
      </c>
      <c r="Y3665">
        <v>40</v>
      </c>
      <c r="Z3665">
        <v>0.26</v>
      </c>
      <c r="AA3665">
        <v>0</v>
      </c>
      <c r="AB3665">
        <v>0</v>
      </c>
      <c r="AC3665">
        <v>0</v>
      </c>
      <c r="AD3665">
        <v>0</v>
      </c>
      <c r="AE3665">
        <v>0</v>
      </c>
      <c r="AF3665">
        <v>0</v>
      </c>
      <c r="AG3665" t="s">
        <v>16097</v>
      </c>
      <c r="AH3665" s="21" t="str">
        <f t="shared" si="114"/>
        <v>YM68</v>
      </c>
      <c r="AI3665" s="21">
        <v>216</v>
      </c>
      <c r="AJ3665" s="21">
        <f t="shared" si="115"/>
        <v>99.41830065359477</v>
      </c>
      <c r="AK3665" s="21" t="s">
        <v>2060</v>
      </c>
      <c r="AL3665" t="s">
        <v>2527</v>
      </c>
      <c r="AM3665" s="26" t="s">
        <v>38</v>
      </c>
      <c r="AN3665" t="s">
        <v>2030</v>
      </c>
    </row>
    <row r="3666" spans="1:40" ht="15" hidden="1" thickTop="1" x14ac:dyDescent="0.35">
      <c r="A3666" t="s">
        <v>5648</v>
      </c>
      <c r="B3666" t="s">
        <v>16098</v>
      </c>
      <c r="C3666" t="s">
        <v>3212</v>
      </c>
      <c r="D3666" t="s">
        <v>16099</v>
      </c>
      <c r="E3666" t="s">
        <v>43</v>
      </c>
      <c r="F3666">
        <v>1</v>
      </c>
      <c r="G3666" t="s">
        <v>2055</v>
      </c>
      <c r="H3666" t="s">
        <v>2056</v>
      </c>
      <c r="I3666" t="s">
        <v>2076</v>
      </c>
      <c r="J3666" t="s">
        <v>2999</v>
      </c>
      <c r="K3666" t="s">
        <v>42</v>
      </c>
      <c r="L3666" t="s">
        <v>2058</v>
      </c>
      <c r="M3666" t="s">
        <v>2170</v>
      </c>
      <c r="N3666">
        <v>3</v>
      </c>
      <c r="O3666">
        <v>200</v>
      </c>
      <c r="P3666">
        <v>1.31</v>
      </c>
      <c r="Q3666">
        <v>15300</v>
      </c>
      <c r="R3666">
        <v>2</v>
      </c>
      <c r="S3666">
        <v>90</v>
      </c>
      <c r="T3666">
        <v>0.59</v>
      </c>
      <c r="U3666">
        <v>1</v>
      </c>
      <c r="V3666">
        <v>110</v>
      </c>
      <c r="W3666">
        <v>0.72</v>
      </c>
      <c r="X3666">
        <v>0</v>
      </c>
      <c r="Y3666">
        <v>0</v>
      </c>
      <c r="Z3666">
        <v>0</v>
      </c>
      <c r="AA3666">
        <v>0</v>
      </c>
      <c r="AB3666">
        <v>0</v>
      </c>
      <c r="AC3666">
        <v>0</v>
      </c>
      <c r="AD3666">
        <v>0</v>
      </c>
      <c r="AE3666">
        <v>0</v>
      </c>
      <c r="AF3666">
        <v>0</v>
      </c>
      <c r="AG3666" t="s">
        <v>16100</v>
      </c>
      <c r="AH3666" s="21" t="str">
        <f t="shared" si="114"/>
        <v>YR25</v>
      </c>
      <c r="AI3666" s="21">
        <v>216</v>
      </c>
      <c r="AJ3666" s="21">
        <f t="shared" si="115"/>
        <v>98.692810457516345</v>
      </c>
      <c r="AK3666" s="21" t="s">
        <v>2063</v>
      </c>
      <c r="AL3666" t="s">
        <v>2964</v>
      </c>
      <c r="AM3666" s="26" t="s">
        <v>38</v>
      </c>
      <c r="AN3666" t="s">
        <v>2030</v>
      </c>
    </row>
    <row r="3667" spans="1:40" ht="15" hidden="1" thickTop="1" x14ac:dyDescent="0.35">
      <c r="A3667" t="s">
        <v>5652</v>
      </c>
      <c r="B3667" t="s">
        <v>16101</v>
      </c>
      <c r="C3667" t="s">
        <v>4805</v>
      </c>
      <c r="D3667" t="s">
        <v>16102</v>
      </c>
      <c r="E3667" t="s">
        <v>2575</v>
      </c>
      <c r="F3667">
        <v>1</v>
      </c>
      <c r="G3667" t="s">
        <v>2576</v>
      </c>
      <c r="H3667" t="s">
        <v>2577</v>
      </c>
      <c r="I3667" t="s">
        <v>2076</v>
      </c>
      <c r="J3667" t="s">
        <v>2578</v>
      </c>
      <c r="K3667" t="s">
        <v>2579</v>
      </c>
      <c r="L3667" t="s">
        <v>2058</v>
      </c>
      <c r="M3667" t="s">
        <v>2170</v>
      </c>
      <c r="N3667">
        <v>1</v>
      </c>
      <c r="O3667">
        <v>31</v>
      </c>
      <c r="P3667">
        <v>0.2</v>
      </c>
      <c r="Q3667">
        <v>15300</v>
      </c>
      <c r="R3667">
        <v>0</v>
      </c>
      <c r="S3667">
        <v>0</v>
      </c>
      <c r="T3667">
        <v>0</v>
      </c>
      <c r="U3667">
        <v>1</v>
      </c>
      <c r="V3667">
        <v>31</v>
      </c>
      <c r="W3667">
        <v>0.2</v>
      </c>
      <c r="X3667">
        <v>0</v>
      </c>
      <c r="Y3667">
        <v>0</v>
      </c>
      <c r="Z3667">
        <v>0</v>
      </c>
      <c r="AA3667">
        <v>0</v>
      </c>
      <c r="AB3667">
        <v>0</v>
      </c>
      <c r="AC3667">
        <v>0</v>
      </c>
      <c r="AD3667">
        <v>0</v>
      </c>
      <c r="AE3667">
        <v>0</v>
      </c>
      <c r="AF3667">
        <v>0</v>
      </c>
      <c r="AG3667" t="s">
        <v>16103</v>
      </c>
      <c r="AH3667" s="21" t="str">
        <f t="shared" si="114"/>
        <v>YR25</v>
      </c>
      <c r="AI3667" s="21">
        <v>216</v>
      </c>
      <c r="AJ3667" s="21">
        <f t="shared" si="115"/>
        <v>99.797385620915037</v>
      </c>
      <c r="AK3667" s="21" t="s">
        <v>2060</v>
      </c>
      <c r="AL3667" t="s">
        <v>2581</v>
      </c>
      <c r="AM3667" s="26" t="s">
        <v>38</v>
      </c>
      <c r="AN3667" t="s">
        <v>2029</v>
      </c>
    </row>
    <row r="3668" spans="1:40" ht="15" hidden="1" thickTop="1" x14ac:dyDescent="0.35">
      <c r="A3668" t="s">
        <v>5658</v>
      </c>
      <c r="B3668" t="s">
        <v>16104</v>
      </c>
      <c r="C3668" t="s">
        <v>4805</v>
      </c>
      <c r="D3668" t="s">
        <v>16102</v>
      </c>
      <c r="E3668" t="s">
        <v>2575</v>
      </c>
      <c r="F3668">
        <v>1</v>
      </c>
      <c r="G3668" t="s">
        <v>2576</v>
      </c>
      <c r="H3668" t="s">
        <v>2577</v>
      </c>
      <c r="I3668" t="s">
        <v>2076</v>
      </c>
      <c r="J3668" t="s">
        <v>2578</v>
      </c>
      <c r="K3668" t="s">
        <v>2579</v>
      </c>
      <c r="L3668" t="s">
        <v>2058</v>
      </c>
      <c r="M3668" t="s">
        <v>2170</v>
      </c>
      <c r="N3668">
        <v>1</v>
      </c>
      <c r="O3668">
        <v>15</v>
      </c>
      <c r="P3668">
        <v>0.1</v>
      </c>
      <c r="Q3668">
        <v>15300</v>
      </c>
      <c r="R3668">
        <v>1</v>
      </c>
      <c r="S3668">
        <v>15</v>
      </c>
      <c r="T3668">
        <v>0.1</v>
      </c>
      <c r="U3668">
        <v>0</v>
      </c>
      <c r="V3668">
        <v>0</v>
      </c>
      <c r="W3668">
        <v>0</v>
      </c>
      <c r="X3668">
        <v>0</v>
      </c>
      <c r="Y3668">
        <v>0</v>
      </c>
      <c r="Z3668">
        <v>0</v>
      </c>
      <c r="AA3668">
        <v>0</v>
      </c>
      <c r="AB3668">
        <v>0</v>
      </c>
      <c r="AC3668">
        <v>0</v>
      </c>
      <c r="AD3668">
        <v>0</v>
      </c>
      <c r="AE3668">
        <v>0</v>
      </c>
      <c r="AF3668">
        <v>0</v>
      </c>
      <c r="AG3668" t="s">
        <v>16105</v>
      </c>
      <c r="AH3668" s="21" t="str">
        <f t="shared" si="114"/>
        <v>YR25</v>
      </c>
      <c r="AI3668" s="21">
        <v>216</v>
      </c>
      <c r="AJ3668" s="21">
        <f t="shared" si="115"/>
        <v>99.901960784313729</v>
      </c>
      <c r="AK3668" s="21" t="s">
        <v>2060</v>
      </c>
      <c r="AL3668" t="s">
        <v>2581</v>
      </c>
      <c r="AM3668" s="26" t="s">
        <v>38</v>
      </c>
      <c r="AN3668" t="s">
        <v>2029</v>
      </c>
    </row>
    <row r="3669" spans="1:40" s="34" customFormat="1" ht="15" hidden="1" thickTop="1" x14ac:dyDescent="0.35">
      <c r="A3669" t="s">
        <v>5662</v>
      </c>
      <c r="B3669" t="s">
        <v>16106</v>
      </c>
      <c r="C3669" t="s">
        <v>2689</v>
      </c>
      <c r="D3669" t="s">
        <v>16107</v>
      </c>
      <c r="E3669" t="s">
        <v>2691</v>
      </c>
      <c r="F3669">
        <v>1</v>
      </c>
      <c r="G3669" t="s">
        <v>2633</v>
      </c>
      <c r="H3669" t="s">
        <v>2577</v>
      </c>
      <c r="I3669" t="s">
        <v>2076</v>
      </c>
      <c r="J3669" t="s">
        <v>2692</v>
      </c>
      <c r="K3669" t="s">
        <v>2635</v>
      </c>
      <c r="L3669" t="s">
        <v>2058</v>
      </c>
      <c r="M3669" t="s">
        <v>2170</v>
      </c>
      <c r="N3669">
        <v>1</v>
      </c>
      <c r="O3669">
        <v>19</v>
      </c>
      <c r="P3669">
        <v>0.12</v>
      </c>
      <c r="Q3669">
        <v>15300</v>
      </c>
      <c r="R3669">
        <v>0</v>
      </c>
      <c r="S3669">
        <v>0</v>
      </c>
      <c r="T3669">
        <v>0</v>
      </c>
      <c r="U3669">
        <v>1</v>
      </c>
      <c r="V3669">
        <v>19</v>
      </c>
      <c r="W3669">
        <v>0.12</v>
      </c>
      <c r="X3669">
        <v>0</v>
      </c>
      <c r="Y3669">
        <v>0</v>
      </c>
      <c r="Z3669">
        <v>0</v>
      </c>
      <c r="AA3669">
        <v>0</v>
      </c>
      <c r="AB3669">
        <v>0</v>
      </c>
      <c r="AC3669">
        <v>0</v>
      </c>
      <c r="AD3669">
        <v>0</v>
      </c>
      <c r="AE3669">
        <v>0</v>
      </c>
      <c r="AF3669">
        <v>0</v>
      </c>
      <c r="AG3669" t="s">
        <v>16108</v>
      </c>
      <c r="AH3669" s="21" t="str">
        <f t="shared" si="114"/>
        <v>YR25</v>
      </c>
      <c r="AI3669" s="21">
        <v>216</v>
      </c>
      <c r="AJ3669" s="21">
        <f t="shared" si="115"/>
        <v>99.875816993464056</v>
      </c>
      <c r="AK3669" s="21" t="s">
        <v>2060</v>
      </c>
      <c r="AL3669" t="s">
        <v>2581</v>
      </c>
      <c r="AM3669" s="26" t="s">
        <v>38</v>
      </c>
      <c r="AN3669" t="s">
        <v>2031</v>
      </c>
    </row>
    <row r="3670" spans="1:40" ht="15" hidden="1" thickTop="1" x14ac:dyDescent="0.35">
      <c r="A3670" t="s">
        <v>5666</v>
      </c>
      <c r="B3670" t="s">
        <v>16109</v>
      </c>
      <c r="C3670" t="s">
        <v>2689</v>
      </c>
      <c r="D3670" t="s">
        <v>16107</v>
      </c>
      <c r="E3670" t="s">
        <v>2691</v>
      </c>
      <c r="F3670">
        <v>1</v>
      </c>
      <c r="G3670" t="s">
        <v>2633</v>
      </c>
      <c r="H3670" t="s">
        <v>2577</v>
      </c>
      <c r="I3670" t="s">
        <v>2076</v>
      </c>
      <c r="J3670" t="s">
        <v>2692</v>
      </c>
      <c r="K3670" t="s">
        <v>2635</v>
      </c>
      <c r="L3670" t="s">
        <v>2058</v>
      </c>
      <c r="M3670" t="s">
        <v>2170</v>
      </c>
      <c r="N3670">
        <v>4</v>
      </c>
      <c r="O3670">
        <v>189</v>
      </c>
      <c r="P3670">
        <v>1.24</v>
      </c>
      <c r="Q3670">
        <v>15300</v>
      </c>
      <c r="R3670">
        <v>3</v>
      </c>
      <c r="S3670">
        <v>133</v>
      </c>
      <c r="T3670">
        <v>0.87</v>
      </c>
      <c r="U3670">
        <v>1</v>
      </c>
      <c r="V3670">
        <v>56</v>
      </c>
      <c r="W3670">
        <v>0.37</v>
      </c>
      <c r="X3670">
        <v>0</v>
      </c>
      <c r="Y3670">
        <v>0</v>
      </c>
      <c r="Z3670">
        <v>0</v>
      </c>
      <c r="AA3670">
        <v>0</v>
      </c>
      <c r="AB3670">
        <v>0</v>
      </c>
      <c r="AC3670">
        <v>0</v>
      </c>
      <c r="AD3670">
        <v>0</v>
      </c>
      <c r="AE3670">
        <v>0</v>
      </c>
      <c r="AF3670">
        <v>0</v>
      </c>
      <c r="AG3670" t="s">
        <v>16110</v>
      </c>
      <c r="AH3670" s="21" t="str">
        <f t="shared" si="114"/>
        <v>YR25</v>
      </c>
      <c r="AI3670" s="21">
        <v>216</v>
      </c>
      <c r="AJ3670" s="21">
        <f t="shared" si="115"/>
        <v>98.764705882352942</v>
      </c>
      <c r="AK3670" s="21" t="s">
        <v>2063</v>
      </c>
      <c r="AL3670" t="s">
        <v>2581</v>
      </c>
      <c r="AM3670" s="26" t="s">
        <v>38</v>
      </c>
      <c r="AN3670" t="s">
        <v>2031</v>
      </c>
    </row>
    <row r="3671" spans="1:40" ht="15" hidden="1" thickTop="1" x14ac:dyDescent="0.35">
      <c r="A3671" t="s">
        <v>5671</v>
      </c>
      <c r="B3671" t="s">
        <v>16111</v>
      </c>
      <c r="C3671" t="s">
        <v>3781</v>
      </c>
      <c r="D3671" t="s">
        <v>16112</v>
      </c>
      <c r="E3671" t="s">
        <v>2691</v>
      </c>
      <c r="F3671">
        <v>1</v>
      </c>
      <c r="G3671" t="s">
        <v>2609</v>
      </c>
      <c r="H3671" t="s">
        <v>2577</v>
      </c>
      <c r="I3671" t="s">
        <v>2076</v>
      </c>
      <c r="J3671" t="s">
        <v>2692</v>
      </c>
      <c r="K3671" t="s">
        <v>2635</v>
      </c>
      <c r="L3671" t="s">
        <v>2058</v>
      </c>
      <c r="M3671" t="s">
        <v>5106</v>
      </c>
      <c r="N3671">
        <v>2</v>
      </c>
      <c r="O3671">
        <v>65</v>
      </c>
      <c r="P3671">
        <v>0.71</v>
      </c>
      <c r="Q3671">
        <v>9180</v>
      </c>
      <c r="R3671">
        <v>0</v>
      </c>
      <c r="S3671">
        <v>0</v>
      </c>
      <c r="T3671">
        <v>0</v>
      </c>
      <c r="U3671">
        <v>2</v>
      </c>
      <c r="V3671">
        <v>65</v>
      </c>
      <c r="W3671">
        <v>0.71</v>
      </c>
      <c r="X3671">
        <v>0</v>
      </c>
      <c r="Y3671">
        <v>0</v>
      </c>
      <c r="Z3671">
        <v>0</v>
      </c>
      <c r="AA3671">
        <v>0</v>
      </c>
      <c r="AB3671">
        <v>0</v>
      </c>
      <c r="AC3671">
        <v>0</v>
      </c>
      <c r="AD3671">
        <v>0</v>
      </c>
      <c r="AE3671">
        <v>0</v>
      </c>
      <c r="AF3671">
        <v>0</v>
      </c>
      <c r="AG3671" t="s">
        <v>16113</v>
      </c>
      <c r="AH3671" s="21" t="str">
        <f t="shared" si="114"/>
        <v>YR25</v>
      </c>
      <c r="AI3671" s="21">
        <v>129.60000000000002</v>
      </c>
      <c r="AJ3671" s="21">
        <f t="shared" si="115"/>
        <v>99.291938997821347</v>
      </c>
      <c r="AK3671" s="21" t="s">
        <v>2060</v>
      </c>
      <c r="AL3671" t="s">
        <v>2581</v>
      </c>
      <c r="AM3671" s="26" t="s">
        <v>38</v>
      </c>
      <c r="AN3671" t="s">
        <v>2031</v>
      </c>
    </row>
    <row r="3672" spans="1:40" ht="15" hidden="1" thickTop="1" x14ac:dyDescent="0.35">
      <c r="A3672" t="s">
        <v>5675</v>
      </c>
      <c r="B3672" t="s">
        <v>16114</v>
      </c>
      <c r="C3672" t="s">
        <v>3781</v>
      </c>
      <c r="D3672" t="s">
        <v>16115</v>
      </c>
      <c r="E3672" t="s">
        <v>2691</v>
      </c>
      <c r="F3672">
        <v>1</v>
      </c>
      <c r="G3672" t="s">
        <v>2609</v>
      </c>
      <c r="H3672" t="s">
        <v>2577</v>
      </c>
      <c r="I3672" t="s">
        <v>2076</v>
      </c>
      <c r="J3672" t="s">
        <v>2692</v>
      </c>
      <c r="K3672" t="s">
        <v>2635</v>
      </c>
      <c r="L3672" t="s">
        <v>2058</v>
      </c>
      <c r="M3672" t="s">
        <v>5106</v>
      </c>
      <c r="N3672">
        <v>0</v>
      </c>
      <c r="O3672">
        <v>0</v>
      </c>
      <c r="P3672">
        <v>0</v>
      </c>
      <c r="Q3672">
        <v>9180</v>
      </c>
      <c r="R3672">
        <v>0</v>
      </c>
      <c r="S3672">
        <v>0</v>
      </c>
      <c r="T3672">
        <v>0</v>
      </c>
      <c r="U3672">
        <v>0</v>
      </c>
      <c r="V3672">
        <v>0</v>
      </c>
      <c r="W3672">
        <v>0</v>
      </c>
      <c r="X3672">
        <v>0</v>
      </c>
      <c r="Y3672">
        <v>0</v>
      </c>
      <c r="Z3672">
        <v>0</v>
      </c>
      <c r="AA3672">
        <v>0</v>
      </c>
      <c r="AB3672">
        <v>0</v>
      </c>
      <c r="AC3672">
        <v>0</v>
      </c>
      <c r="AD3672">
        <v>0</v>
      </c>
      <c r="AE3672">
        <v>0</v>
      </c>
      <c r="AF3672">
        <v>0</v>
      </c>
      <c r="AG3672" t="s">
        <v>16116</v>
      </c>
      <c r="AH3672" s="21" t="str">
        <f t="shared" si="114"/>
        <v>YR25</v>
      </c>
      <c r="AI3672" s="21">
        <v>129.60000000000002</v>
      </c>
      <c r="AJ3672" s="21">
        <f t="shared" si="115"/>
        <v>100</v>
      </c>
      <c r="AK3672" s="21" t="s">
        <v>2060</v>
      </c>
      <c r="AL3672" t="s">
        <v>2581</v>
      </c>
      <c r="AM3672" s="26" t="s">
        <v>38</v>
      </c>
      <c r="AN3672" t="s">
        <v>2031</v>
      </c>
    </row>
    <row r="3673" spans="1:40" ht="15" hidden="1" thickTop="1" x14ac:dyDescent="0.35">
      <c r="A3673" t="s">
        <v>5679</v>
      </c>
      <c r="B3673" t="s">
        <v>16117</v>
      </c>
      <c r="C3673" t="s">
        <v>3781</v>
      </c>
      <c r="D3673" t="s">
        <v>16118</v>
      </c>
      <c r="E3673" t="s">
        <v>2691</v>
      </c>
      <c r="F3673">
        <v>1</v>
      </c>
      <c r="G3673" t="s">
        <v>2609</v>
      </c>
      <c r="H3673" t="s">
        <v>2577</v>
      </c>
      <c r="I3673" t="s">
        <v>2076</v>
      </c>
      <c r="J3673" t="s">
        <v>2692</v>
      </c>
      <c r="K3673" t="s">
        <v>2635</v>
      </c>
      <c r="L3673" t="s">
        <v>2058</v>
      </c>
      <c r="M3673" t="s">
        <v>5106</v>
      </c>
      <c r="N3673">
        <v>3</v>
      </c>
      <c r="O3673">
        <v>127</v>
      </c>
      <c r="P3673">
        <v>1.38</v>
      </c>
      <c r="Q3673">
        <v>9180</v>
      </c>
      <c r="R3673">
        <v>0</v>
      </c>
      <c r="S3673">
        <v>0</v>
      </c>
      <c r="T3673">
        <v>0</v>
      </c>
      <c r="U3673">
        <v>3</v>
      </c>
      <c r="V3673">
        <v>127</v>
      </c>
      <c r="W3673">
        <v>1.38</v>
      </c>
      <c r="X3673">
        <v>0</v>
      </c>
      <c r="Y3673">
        <v>0</v>
      </c>
      <c r="Z3673">
        <v>0</v>
      </c>
      <c r="AA3673">
        <v>0</v>
      </c>
      <c r="AB3673">
        <v>0</v>
      </c>
      <c r="AC3673">
        <v>0</v>
      </c>
      <c r="AD3673">
        <v>0</v>
      </c>
      <c r="AE3673">
        <v>0</v>
      </c>
      <c r="AF3673">
        <v>0</v>
      </c>
      <c r="AG3673" t="s">
        <v>16119</v>
      </c>
      <c r="AH3673" s="21" t="str">
        <f t="shared" si="114"/>
        <v>YR25</v>
      </c>
      <c r="AI3673" s="21">
        <v>129.60000000000002</v>
      </c>
      <c r="AJ3673" s="21">
        <f t="shared" si="115"/>
        <v>98.61655773420479</v>
      </c>
      <c r="AK3673" s="21" t="s">
        <v>2063</v>
      </c>
      <c r="AL3673" t="s">
        <v>2581</v>
      </c>
      <c r="AM3673" s="26" t="s">
        <v>38</v>
      </c>
      <c r="AN3673" t="s">
        <v>2031</v>
      </c>
    </row>
    <row r="3674" spans="1:40" ht="15" hidden="1" thickTop="1" x14ac:dyDescent="0.35">
      <c r="A3674" t="s">
        <v>5684</v>
      </c>
      <c r="B3674" t="s">
        <v>16120</v>
      </c>
      <c r="C3674" t="s">
        <v>4656</v>
      </c>
      <c r="D3674" t="s">
        <v>16121</v>
      </c>
      <c r="E3674" t="s">
        <v>2575</v>
      </c>
      <c r="F3674">
        <v>1</v>
      </c>
      <c r="G3674" t="s">
        <v>2576</v>
      </c>
      <c r="H3674" t="s">
        <v>2577</v>
      </c>
      <c r="I3674" t="s">
        <v>2076</v>
      </c>
      <c r="J3674" t="s">
        <v>2858</v>
      </c>
      <c r="K3674" t="s">
        <v>2742</v>
      </c>
      <c r="L3674" t="s">
        <v>2058</v>
      </c>
      <c r="M3674" t="s">
        <v>2170</v>
      </c>
      <c r="N3674">
        <v>3</v>
      </c>
      <c r="O3674">
        <v>62</v>
      </c>
      <c r="P3674">
        <v>0.41</v>
      </c>
      <c r="Q3674">
        <v>15300</v>
      </c>
      <c r="R3674">
        <v>1</v>
      </c>
      <c r="S3674">
        <v>25</v>
      </c>
      <c r="T3674">
        <v>0.16</v>
      </c>
      <c r="U3674">
        <v>1</v>
      </c>
      <c r="V3674">
        <v>16</v>
      </c>
      <c r="W3674">
        <v>0.1</v>
      </c>
      <c r="X3674">
        <v>1</v>
      </c>
      <c r="Y3674">
        <v>21</v>
      </c>
      <c r="Z3674">
        <v>0.14000000000000001</v>
      </c>
      <c r="AA3674">
        <v>0</v>
      </c>
      <c r="AB3674">
        <v>0</v>
      </c>
      <c r="AC3674">
        <v>0</v>
      </c>
      <c r="AD3674">
        <v>0</v>
      </c>
      <c r="AE3674">
        <v>0</v>
      </c>
      <c r="AF3674">
        <v>0</v>
      </c>
      <c r="AG3674" t="s">
        <v>16122</v>
      </c>
      <c r="AH3674" s="21" t="str">
        <f t="shared" si="114"/>
        <v>YR25</v>
      </c>
      <c r="AI3674" s="21">
        <v>216</v>
      </c>
      <c r="AJ3674" s="21">
        <f t="shared" si="115"/>
        <v>99.59477124183006</v>
      </c>
      <c r="AK3674" s="21" t="s">
        <v>2060</v>
      </c>
      <c r="AL3674" t="s">
        <v>2551</v>
      </c>
      <c r="AM3674" s="26" t="s">
        <v>38</v>
      </c>
      <c r="AN3674" t="s">
        <v>2029</v>
      </c>
    </row>
    <row r="3675" spans="1:40" ht="15" hidden="1" thickTop="1" x14ac:dyDescent="0.35">
      <c r="A3675" t="s">
        <v>5688</v>
      </c>
      <c r="B3675" t="s">
        <v>16123</v>
      </c>
      <c r="C3675" t="s">
        <v>4656</v>
      </c>
      <c r="D3675" t="s">
        <v>16121</v>
      </c>
      <c r="E3675" t="s">
        <v>2575</v>
      </c>
      <c r="F3675">
        <v>1</v>
      </c>
      <c r="G3675" t="s">
        <v>2576</v>
      </c>
      <c r="H3675" t="s">
        <v>2577</v>
      </c>
      <c r="I3675" t="s">
        <v>2076</v>
      </c>
      <c r="J3675" t="s">
        <v>2858</v>
      </c>
      <c r="K3675" t="s">
        <v>2742</v>
      </c>
      <c r="L3675" t="s">
        <v>2058</v>
      </c>
      <c r="M3675" t="s">
        <v>2170</v>
      </c>
      <c r="N3675">
        <v>1</v>
      </c>
      <c r="O3675">
        <v>22</v>
      </c>
      <c r="P3675">
        <v>0.14000000000000001</v>
      </c>
      <c r="Q3675">
        <v>15300</v>
      </c>
      <c r="R3675">
        <v>0</v>
      </c>
      <c r="S3675">
        <v>0</v>
      </c>
      <c r="T3675">
        <v>0</v>
      </c>
      <c r="U3675">
        <v>1</v>
      </c>
      <c r="V3675">
        <v>22</v>
      </c>
      <c r="W3675">
        <v>0.14000000000000001</v>
      </c>
      <c r="X3675">
        <v>0</v>
      </c>
      <c r="Y3675">
        <v>0</v>
      </c>
      <c r="Z3675">
        <v>0</v>
      </c>
      <c r="AA3675">
        <v>0</v>
      </c>
      <c r="AB3675">
        <v>0</v>
      </c>
      <c r="AC3675">
        <v>0</v>
      </c>
      <c r="AD3675">
        <v>0</v>
      </c>
      <c r="AE3675">
        <v>0</v>
      </c>
      <c r="AF3675">
        <v>0</v>
      </c>
      <c r="AG3675" t="s">
        <v>16124</v>
      </c>
      <c r="AH3675" s="21" t="str">
        <f t="shared" si="114"/>
        <v>YR25</v>
      </c>
      <c r="AI3675" s="21">
        <v>216</v>
      </c>
      <c r="AJ3675" s="21">
        <f t="shared" si="115"/>
        <v>99.856209150326791</v>
      </c>
      <c r="AK3675" s="21" t="s">
        <v>2060</v>
      </c>
      <c r="AL3675" t="s">
        <v>2551</v>
      </c>
      <c r="AM3675" s="26" t="s">
        <v>38</v>
      </c>
      <c r="AN3675" t="s">
        <v>2029</v>
      </c>
    </row>
    <row r="3676" spans="1:40" ht="15" hidden="1" thickTop="1" x14ac:dyDescent="0.35">
      <c r="A3676" t="s">
        <v>5693</v>
      </c>
      <c r="B3676" t="s">
        <v>16125</v>
      </c>
      <c r="C3676" t="s">
        <v>6967</v>
      </c>
      <c r="D3676" t="s">
        <v>16126</v>
      </c>
      <c r="E3676" t="s">
        <v>2646</v>
      </c>
      <c r="F3676">
        <v>1</v>
      </c>
      <c r="G3676" t="s">
        <v>2600</v>
      </c>
      <c r="H3676" t="s">
        <v>2577</v>
      </c>
      <c r="I3676" t="s">
        <v>2076</v>
      </c>
      <c r="J3676" t="s">
        <v>2647</v>
      </c>
      <c r="K3676" t="s">
        <v>2602</v>
      </c>
      <c r="L3676" t="s">
        <v>2058</v>
      </c>
      <c r="M3676" t="s">
        <v>2170</v>
      </c>
      <c r="N3676">
        <v>4</v>
      </c>
      <c r="O3676">
        <v>86</v>
      </c>
      <c r="P3676">
        <v>0.56000000000000005</v>
      </c>
      <c r="Q3676">
        <v>15300</v>
      </c>
      <c r="R3676">
        <v>1</v>
      </c>
      <c r="S3676">
        <v>14</v>
      </c>
      <c r="T3676">
        <v>0.09</v>
      </c>
      <c r="U3676">
        <v>3</v>
      </c>
      <c r="V3676">
        <v>72</v>
      </c>
      <c r="W3676">
        <v>0.47</v>
      </c>
      <c r="X3676">
        <v>0</v>
      </c>
      <c r="Y3676">
        <v>0</v>
      </c>
      <c r="Z3676">
        <v>0</v>
      </c>
      <c r="AA3676">
        <v>0</v>
      </c>
      <c r="AB3676">
        <v>0</v>
      </c>
      <c r="AC3676">
        <v>0</v>
      </c>
      <c r="AD3676">
        <v>0</v>
      </c>
      <c r="AE3676">
        <v>0</v>
      </c>
      <c r="AF3676">
        <v>0</v>
      </c>
      <c r="AG3676" t="s">
        <v>16127</v>
      </c>
      <c r="AH3676" s="21" t="str">
        <f t="shared" si="114"/>
        <v>YK21</v>
      </c>
      <c r="AI3676" s="21">
        <v>216</v>
      </c>
      <c r="AJ3676" s="21">
        <f t="shared" si="115"/>
        <v>99.437908496732021</v>
      </c>
      <c r="AK3676" s="21" t="s">
        <v>2060</v>
      </c>
      <c r="AL3676" t="s">
        <v>2551</v>
      </c>
      <c r="AM3676" s="26" t="s">
        <v>38</v>
      </c>
      <c r="AN3676" t="s">
        <v>2032</v>
      </c>
    </row>
    <row r="3677" spans="1:40" ht="15" hidden="1" thickTop="1" x14ac:dyDescent="0.35">
      <c r="A3677" t="s">
        <v>5697</v>
      </c>
      <c r="B3677" t="s">
        <v>16128</v>
      </c>
      <c r="C3677" t="s">
        <v>6967</v>
      </c>
      <c r="D3677" t="s">
        <v>16126</v>
      </c>
      <c r="E3677" t="s">
        <v>2646</v>
      </c>
      <c r="F3677">
        <v>1</v>
      </c>
      <c r="G3677" t="s">
        <v>2600</v>
      </c>
      <c r="H3677" t="s">
        <v>2577</v>
      </c>
      <c r="I3677" t="s">
        <v>2076</v>
      </c>
      <c r="J3677" t="s">
        <v>2647</v>
      </c>
      <c r="K3677" t="s">
        <v>2602</v>
      </c>
      <c r="L3677" t="s">
        <v>2058</v>
      </c>
      <c r="M3677" t="s">
        <v>2170</v>
      </c>
      <c r="N3677">
        <v>7</v>
      </c>
      <c r="O3677">
        <v>87</v>
      </c>
      <c r="P3677">
        <v>0.56999999999999995</v>
      </c>
      <c r="Q3677">
        <v>15300</v>
      </c>
      <c r="R3677">
        <v>2</v>
      </c>
      <c r="S3677">
        <v>33</v>
      </c>
      <c r="T3677">
        <v>0.22</v>
      </c>
      <c r="U3677">
        <v>5</v>
      </c>
      <c r="V3677">
        <v>54</v>
      </c>
      <c r="W3677">
        <v>0.35</v>
      </c>
      <c r="X3677">
        <v>0</v>
      </c>
      <c r="Y3677">
        <v>0</v>
      </c>
      <c r="Z3677">
        <v>0</v>
      </c>
      <c r="AA3677">
        <v>0</v>
      </c>
      <c r="AB3677">
        <v>0</v>
      </c>
      <c r="AC3677">
        <v>0</v>
      </c>
      <c r="AD3677">
        <v>0</v>
      </c>
      <c r="AE3677">
        <v>0</v>
      </c>
      <c r="AF3677">
        <v>0</v>
      </c>
      <c r="AG3677" t="s">
        <v>16129</v>
      </c>
      <c r="AH3677" s="21" t="str">
        <f t="shared" si="114"/>
        <v>YK21</v>
      </c>
      <c r="AI3677" s="21">
        <v>216</v>
      </c>
      <c r="AJ3677" s="21">
        <f t="shared" si="115"/>
        <v>99.431372549019613</v>
      </c>
      <c r="AK3677" s="21" t="s">
        <v>2060</v>
      </c>
      <c r="AL3677" t="s">
        <v>2551</v>
      </c>
      <c r="AM3677" s="26" t="s">
        <v>38</v>
      </c>
      <c r="AN3677" t="s">
        <v>2030</v>
      </c>
    </row>
    <row r="3678" spans="1:40" ht="15" hidden="1" thickTop="1" x14ac:dyDescent="0.35">
      <c r="A3678" t="s">
        <v>5701</v>
      </c>
      <c r="B3678" t="s">
        <v>16130</v>
      </c>
      <c r="C3678" t="s">
        <v>2734</v>
      </c>
      <c r="D3678" t="s">
        <v>16131</v>
      </c>
      <c r="E3678" t="s">
        <v>2691</v>
      </c>
      <c r="F3678">
        <v>1</v>
      </c>
      <c r="G3678" t="s">
        <v>2576</v>
      </c>
      <c r="H3678" t="s">
        <v>2577</v>
      </c>
      <c r="I3678" t="s">
        <v>2057</v>
      </c>
      <c r="J3678" t="s">
        <v>2699</v>
      </c>
      <c r="K3678" t="s">
        <v>2579</v>
      </c>
      <c r="L3678" t="s">
        <v>2058</v>
      </c>
      <c r="M3678" t="s">
        <v>2059</v>
      </c>
      <c r="N3678">
        <v>0</v>
      </c>
      <c r="O3678">
        <v>0</v>
      </c>
      <c r="P3678">
        <v>0</v>
      </c>
      <c r="Q3678">
        <v>24480</v>
      </c>
      <c r="R3678">
        <v>0</v>
      </c>
      <c r="S3678">
        <v>0</v>
      </c>
      <c r="T3678">
        <v>0</v>
      </c>
      <c r="U3678">
        <v>0</v>
      </c>
      <c r="V3678">
        <v>0</v>
      </c>
      <c r="W3678">
        <v>0</v>
      </c>
      <c r="X3678">
        <v>0</v>
      </c>
      <c r="Y3678">
        <v>0</v>
      </c>
      <c r="Z3678">
        <v>0</v>
      </c>
      <c r="AA3678">
        <v>0</v>
      </c>
      <c r="AB3678">
        <v>0</v>
      </c>
      <c r="AC3678">
        <v>0</v>
      </c>
      <c r="AD3678">
        <v>0</v>
      </c>
      <c r="AE3678">
        <v>0</v>
      </c>
      <c r="AF3678">
        <v>0</v>
      </c>
      <c r="AG3678" t="s">
        <v>16132</v>
      </c>
      <c r="AH3678" s="21" t="str">
        <f t="shared" si="114"/>
        <v>YT21</v>
      </c>
      <c r="AI3678" s="21">
        <v>345.36</v>
      </c>
      <c r="AJ3678" s="21">
        <f t="shared" si="115"/>
        <v>100</v>
      </c>
      <c r="AK3678" s="21" t="s">
        <v>2060</v>
      </c>
      <c r="AL3678" t="s">
        <v>2581</v>
      </c>
      <c r="AM3678" s="26" t="s">
        <v>38</v>
      </c>
      <c r="AN3678" t="s">
        <v>2029</v>
      </c>
    </row>
    <row r="3679" spans="1:40" ht="15" hidden="1" thickTop="1" x14ac:dyDescent="0.35">
      <c r="A3679" t="s">
        <v>5705</v>
      </c>
      <c r="B3679" t="s">
        <v>16133</v>
      </c>
      <c r="C3679" t="s">
        <v>2734</v>
      </c>
      <c r="D3679" t="s">
        <v>16131</v>
      </c>
      <c r="E3679" t="s">
        <v>2691</v>
      </c>
      <c r="F3679">
        <v>1</v>
      </c>
      <c r="G3679" t="s">
        <v>2576</v>
      </c>
      <c r="H3679" t="s">
        <v>2577</v>
      </c>
      <c r="I3679" t="s">
        <v>2057</v>
      </c>
      <c r="J3679" t="s">
        <v>2699</v>
      </c>
      <c r="K3679" t="s">
        <v>2579</v>
      </c>
      <c r="L3679" t="s">
        <v>2058</v>
      </c>
      <c r="M3679" t="s">
        <v>2059</v>
      </c>
      <c r="N3679">
        <v>2</v>
      </c>
      <c r="O3679">
        <v>78</v>
      </c>
      <c r="P3679">
        <v>0.32</v>
      </c>
      <c r="Q3679">
        <v>24480</v>
      </c>
      <c r="R3679">
        <v>0</v>
      </c>
      <c r="S3679">
        <v>0</v>
      </c>
      <c r="T3679">
        <v>0</v>
      </c>
      <c r="U3679">
        <v>2</v>
      </c>
      <c r="V3679">
        <v>78</v>
      </c>
      <c r="W3679">
        <v>0.32</v>
      </c>
      <c r="X3679">
        <v>0</v>
      </c>
      <c r="Y3679">
        <v>0</v>
      </c>
      <c r="Z3679">
        <v>0</v>
      </c>
      <c r="AA3679">
        <v>0</v>
      </c>
      <c r="AB3679">
        <v>0</v>
      </c>
      <c r="AC3679">
        <v>0</v>
      </c>
      <c r="AD3679">
        <v>0</v>
      </c>
      <c r="AE3679">
        <v>0</v>
      </c>
      <c r="AF3679">
        <v>0</v>
      </c>
      <c r="AG3679" t="s">
        <v>16134</v>
      </c>
      <c r="AH3679" s="21" t="str">
        <f t="shared" si="114"/>
        <v>YT21</v>
      </c>
      <c r="AI3679" s="21">
        <v>345.36</v>
      </c>
      <c r="AJ3679" s="21">
        <f t="shared" si="115"/>
        <v>99.681372549019613</v>
      </c>
      <c r="AK3679" s="21" t="s">
        <v>2060</v>
      </c>
      <c r="AL3679" t="s">
        <v>2581</v>
      </c>
      <c r="AM3679" s="26" t="s">
        <v>38</v>
      </c>
      <c r="AN3679" t="s">
        <v>2029</v>
      </c>
    </row>
    <row r="3680" spans="1:40" ht="15" hidden="1" thickTop="1" x14ac:dyDescent="0.35">
      <c r="A3680" t="s">
        <v>5710</v>
      </c>
      <c r="B3680" t="s">
        <v>16135</v>
      </c>
      <c r="C3680" t="s">
        <v>3414</v>
      </c>
      <c r="D3680" t="s">
        <v>16136</v>
      </c>
      <c r="E3680" t="s">
        <v>2825</v>
      </c>
      <c r="F3680">
        <v>1</v>
      </c>
      <c r="G3680" t="s">
        <v>2816</v>
      </c>
      <c r="H3680" t="s">
        <v>2620</v>
      </c>
      <c r="I3680" t="s">
        <v>2076</v>
      </c>
      <c r="J3680" t="s">
        <v>2826</v>
      </c>
      <c r="K3680" t="s">
        <v>2827</v>
      </c>
      <c r="L3680" t="s">
        <v>2058</v>
      </c>
      <c r="M3680" t="s">
        <v>2982</v>
      </c>
      <c r="N3680">
        <v>9</v>
      </c>
      <c r="O3680">
        <v>396</v>
      </c>
      <c r="P3680">
        <v>2.77</v>
      </c>
      <c r="Q3680">
        <v>14280</v>
      </c>
      <c r="R3680">
        <v>3</v>
      </c>
      <c r="S3680">
        <v>160</v>
      </c>
      <c r="T3680">
        <v>1.1200000000000001</v>
      </c>
      <c r="U3680">
        <v>6</v>
      </c>
      <c r="V3680">
        <v>236</v>
      </c>
      <c r="W3680">
        <v>1.65</v>
      </c>
      <c r="X3680">
        <v>0</v>
      </c>
      <c r="Y3680">
        <v>0</v>
      </c>
      <c r="Z3680">
        <v>0</v>
      </c>
      <c r="AA3680">
        <v>0</v>
      </c>
      <c r="AB3680">
        <v>0</v>
      </c>
      <c r="AC3680">
        <v>0</v>
      </c>
      <c r="AD3680">
        <v>0</v>
      </c>
      <c r="AE3680">
        <v>0</v>
      </c>
      <c r="AF3680">
        <v>0</v>
      </c>
      <c r="AG3680" t="s">
        <v>16137</v>
      </c>
      <c r="AH3680" s="21" t="str">
        <f t="shared" si="114"/>
        <v>YR25</v>
      </c>
      <c r="AI3680" s="21">
        <v>201.59999999999997</v>
      </c>
      <c r="AJ3680" s="21">
        <f t="shared" si="115"/>
        <v>97.226890756302524</v>
      </c>
      <c r="AK3680" s="21" t="s">
        <v>2063</v>
      </c>
      <c r="AL3680" t="s">
        <v>2829</v>
      </c>
      <c r="AM3680" s="26" t="s">
        <v>38</v>
      </c>
      <c r="AN3680" t="s">
        <v>2030</v>
      </c>
    </row>
    <row r="3681" spans="1:40" ht="15" hidden="1" thickTop="1" x14ac:dyDescent="0.35">
      <c r="A3681" t="s">
        <v>5714</v>
      </c>
      <c r="B3681" t="s">
        <v>16138</v>
      </c>
      <c r="C3681" t="s">
        <v>3342</v>
      </c>
      <c r="D3681" t="s">
        <v>16139</v>
      </c>
      <c r="E3681" t="s">
        <v>3013</v>
      </c>
      <c r="F3681">
        <v>1</v>
      </c>
      <c r="G3681" t="s">
        <v>2600</v>
      </c>
      <c r="H3681" t="s">
        <v>2577</v>
      </c>
      <c r="I3681" t="s">
        <v>2076</v>
      </c>
      <c r="J3681" t="s">
        <v>3183</v>
      </c>
      <c r="K3681" t="s">
        <v>2742</v>
      </c>
      <c r="L3681" t="s">
        <v>2058</v>
      </c>
      <c r="M3681" t="s">
        <v>2982</v>
      </c>
      <c r="N3681">
        <v>1</v>
      </c>
      <c r="O3681">
        <v>16</v>
      </c>
      <c r="P3681">
        <v>0.11</v>
      </c>
      <c r="Q3681">
        <v>14280</v>
      </c>
      <c r="R3681">
        <v>0</v>
      </c>
      <c r="S3681">
        <v>0</v>
      </c>
      <c r="T3681">
        <v>0</v>
      </c>
      <c r="U3681">
        <v>1</v>
      </c>
      <c r="V3681">
        <v>16</v>
      </c>
      <c r="W3681">
        <v>0.11</v>
      </c>
      <c r="X3681">
        <v>0</v>
      </c>
      <c r="Y3681">
        <v>0</v>
      </c>
      <c r="Z3681">
        <v>0</v>
      </c>
      <c r="AA3681">
        <v>0</v>
      </c>
      <c r="AB3681">
        <v>0</v>
      </c>
      <c r="AC3681">
        <v>0</v>
      </c>
      <c r="AD3681">
        <v>0</v>
      </c>
      <c r="AE3681">
        <v>0</v>
      </c>
      <c r="AF3681">
        <v>0</v>
      </c>
      <c r="AG3681" t="s">
        <v>16140</v>
      </c>
      <c r="AH3681" s="21" t="str">
        <f t="shared" si="114"/>
        <v>YR25</v>
      </c>
      <c r="AI3681" s="21">
        <v>201.59999999999997</v>
      </c>
      <c r="AJ3681" s="21">
        <f t="shared" si="115"/>
        <v>99.88795518207283</v>
      </c>
      <c r="AK3681" s="21" t="s">
        <v>2060</v>
      </c>
      <c r="AL3681" t="s">
        <v>2551</v>
      </c>
      <c r="AM3681" s="26" t="s">
        <v>38</v>
      </c>
      <c r="AN3681" t="s">
        <v>2031</v>
      </c>
    </row>
    <row r="3682" spans="1:40" ht="15" hidden="1" thickTop="1" x14ac:dyDescent="0.35">
      <c r="A3682" t="s">
        <v>5718</v>
      </c>
      <c r="B3682" t="s">
        <v>16141</v>
      </c>
      <c r="C3682" t="s">
        <v>4580</v>
      </c>
      <c r="D3682" t="s">
        <v>16142</v>
      </c>
      <c r="E3682" t="s">
        <v>3013</v>
      </c>
      <c r="F3682">
        <v>1</v>
      </c>
      <c r="G3682" t="s">
        <v>2600</v>
      </c>
      <c r="H3682" t="s">
        <v>2577</v>
      </c>
      <c r="I3682" t="s">
        <v>2076</v>
      </c>
      <c r="J3682" t="s">
        <v>3183</v>
      </c>
      <c r="K3682" t="s">
        <v>2742</v>
      </c>
      <c r="L3682" t="s">
        <v>2058</v>
      </c>
      <c r="M3682" t="s">
        <v>2170</v>
      </c>
      <c r="N3682">
        <v>8</v>
      </c>
      <c r="O3682">
        <v>269</v>
      </c>
      <c r="P3682">
        <v>1.76</v>
      </c>
      <c r="Q3682">
        <v>15300</v>
      </c>
      <c r="R3682">
        <v>0</v>
      </c>
      <c r="S3682">
        <v>0</v>
      </c>
      <c r="T3682">
        <v>0</v>
      </c>
      <c r="U3682">
        <v>8</v>
      </c>
      <c r="V3682">
        <v>269</v>
      </c>
      <c r="W3682">
        <v>1.76</v>
      </c>
      <c r="X3682">
        <v>0</v>
      </c>
      <c r="Y3682">
        <v>0</v>
      </c>
      <c r="Z3682">
        <v>0</v>
      </c>
      <c r="AA3682">
        <v>0</v>
      </c>
      <c r="AB3682">
        <v>0</v>
      </c>
      <c r="AC3682">
        <v>0</v>
      </c>
      <c r="AD3682">
        <v>0</v>
      </c>
      <c r="AE3682">
        <v>0</v>
      </c>
      <c r="AF3682">
        <v>0</v>
      </c>
      <c r="AG3682" t="s">
        <v>16143</v>
      </c>
      <c r="AH3682" s="21" t="str">
        <f t="shared" si="114"/>
        <v>YR25</v>
      </c>
      <c r="AI3682" s="21">
        <v>216</v>
      </c>
      <c r="AJ3682" s="21">
        <f t="shared" si="115"/>
        <v>98.24183006535948</v>
      </c>
      <c r="AK3682" s="21" t="s">
        <v>2063</v>
      </c>
      <c r="AL3682" t="s">
        <v>2551</v>
      </c>
      <c r="AM3682" s="26" t="s">
        <v>38</v>
      </c>
      <c r="AN3682" t="s">
        <v>2032</v>
      </c>
    </row>
    <row r="3683" spans="1:40" ht="15" hidden="1" thickTop="1" x14ac:dyDescent="0.35">
      <c r="A3683" t="s">
        <v>5723</v>
      </c>
      <c r="B3683" t="s">
        <v>16144</v>
      </c>
      <c r="C3683" t="s">
        <v>4541</v>
      </c>
      <c r="D3683" t="s">
        <v>16145</v>
      </c>
      <c r="E3683" t="s">
        <v>3193</v>
      </c>
      <c r="F3683">
        <v>1</v>
      </c>
      <c r="G3683" t="s">
        <v>2609</v>
      </c>
      <c r="H3683" t="s">
        <v>2577</v>
      </c>
      <c r="I3683" t="s">
        <v>2057</v>
      </c>
      <c r="J3683" t="s">
        <v>2764</v>
      </c>
      <c r="K3683" t="s">
        <v>2765</v>
      </c>
      <c r="L3683" t="s">
        <v>2058</v>
      </c>
      <c r="M3683" t="s">
        <v>2170</v>
      </c>
      <c r="N3683">
        <v>2</v>
      </c>
      <c r="O3683">
        <v>49</v>
      </c>
      <c r="P3683">
        <v>0.32</v>
      </c>
      <c r="Q3683">
        <v>15300</v>
      </c>
      <c r="R3683">
        <v>1</v>
      </c>
      <c r="S3683">
        <v>22</v>
      </c>
      <c r="T3683">
        <v>0.14000000000000001</v>
      </c>
      <c r="U3683">
        <v>0</v>
      </c>
      <c r="V3683">
        <v>0</v>
      </c>
      <c r="W3683">
        <v>0</v>
      </c>
      <c r="X3683">
        <v>0</v>
      </c>
      <c r="Y3683">
        <v>0</v>
      </c>
      <c r="Z3683">
        <v>0</v>
      </c>
      <c r="AA3683">
        <v>1</v>
      </c>
      <c r="AB3683">
        <v>27</v>
      </c>
      <c r="AC3683">
        <v>0.18</v>
      </c>
      <c r="AD3683">
        <v>0</v>
      </c>
      <c r="AE3683">
        <v>0</v>
      </c>
      <c r="AF3683">
        <v>0</v>
      </c>
      <c r="AG3683" t="s">
        <v>16146</v>
      </c>
      <c r="AH3683" s="21" t="str">
        <f t="shared" si="114"/>
        <v>YT21</v>
      </c>
      <c r="AI3683" s="21">
        <v>216</v>
      </c>
      <c r="AJ3683" s="21">
        <f t="shared" si="115"/>
        <v>99.679738562091501</v>
      </c>
      <c r="AK3683" s="21" t="s">
        <v>2060</v>
      </c>
      <c r="AL3683" t="s">
        <v>2613</v>
      </c>
      <c r="AM3683" s="26" t="s">
        <v>38</v>
      </c>
      <c r="AN3683" t="s">
        <v>2031</v>
      </c>
    </row>
    <row r="3684" spans="1:40" ht="15" hidden="1" thickTop="1" x14ac:dyDescent="0.35">
      <c r="A3684" t="s">
        <v>5728</v>
      </c>
      <c r="B3684" t="s">
        <v>16147</v>
      </c>
      <c r="C3684" t="s">
        <v>4118</v>
      </c>
      <c r="D3684" t="s">
        <v>16148</v>
      </c>
      <c r="E3684" t="s">
        <v>2646</v>
      </c>
      <c r="F3684">
        <v>1</v>
      </c>
      <c r="G3684" t="s">
        <v>2600</v>
      </c>
      <c r="H3684" t="s">
        <v>2577</v>
      </c>
      <c r="I3684" t="s">
        <v>2076</v>
      </c>
      <c r="J3684" t="s">
        <v>2647</v>
      </c>
      <c r="K3684" t="s">
        <v>2602</v>
      </c>
      <c r="L3684" t="s">
        <v>2058</v>
      </c>
      <c r="M3684" t="s">
        <v>2170</v>
      </c>
      <c r="N3684">
        <v>2</v>
      </c>
      <c r="O3684">
        <v>37</v>
      </c>
      <c r="P3684">
        <v>0.24</v>
      </c>
      <c r="Q3684">
        <v>15300</v>
      </c>
      <c r="R3684">
        <v>0</v>
      </c>
      <c r="S3684">
        <v>0</v>
      </c>
      <c r="T3684">
        <v>0</v>
      </c>
      <c r="U3684">
        <v>2</v>
      </c>
      <c r="V3684">
        <v>37</v>
      </c>
      <c r="W3684">
        <v>0.24</v>
      </c>
      <c r="X3684">
        <v>0</v>
      </c>
      <c r="Y3684">
        <v>0</v>
      </c>
      <c r="Z3684">
        <v>0</v>
      </c>
      <c r="AA3684">
        <v>0</v>
      </c>
      <c r="AB3684">
        <v>0</v>
      </c>
      <c r="AC3684">
        <v>0</v>
      </c>
      <c r="AD3684">
        <v>0</v>
      </c>
      <c r="AE3684">
        <v>0</v>
      </c>
      <c r="AF3684">
        <v>0</v>
      </c>
      <c r="AG3684" t="s">
        <v>16149</v>
      </c>
      <c r="AH3684" s="21" t="str">
        <f t="shared" si="114"/>
        <v>YM68</v>
      </c>
      <c r="AI3684" s="21">
        <v>216</v>
      </c>
      <c r="AJ3684" s="21">
        <f t="shared" si="115"/>
        <v>99.75816993464052</v>
      </c>
      <c r="AK3684" s="21" t="s">
        <v>2060</v>
      </c>
      <c r="AL3684" t="s">
        <v>2551</v>
      </c>
      <c r="AM3684" s="26" t="s">
        <v>38</v>
      </c>
      <c r="AN3684" t="s">
        <v>2030</v>
      </c>
    </row>
    <row r="3685" spans="1:40" ht="15" hidden="1" thickTop="1" x14ac:dyDescent="0.35">
      <c r="A3685" t="s">
        <v>5732</v>
      </c>
      <c r="B3685" t="s">
        <v>16150</v>
      </c>
      <c r="C3685" t="s">
        <v>8881</v>
      </c>
      <c r="D3685" t="s">
        <v>16151</v>
      </c>
      <c r="E3685" t="s">
        <v>2691</v>
      </c>
      <c r="F3685">
        <v>1</v>
      </c>
      <c r="G3685" t="s">
        <v>2576</v>
      </c>
      <c r="H3685" t="s">
        <v>2577</v>
      </c>
      <c r="I3685" t="s">
        <v>2057</v>
      </c>
      <c r="J3685" t="s">
        <v>2692</v>
      </c>
      <c r="K3685" t="s">
        <v>2635</v>
      </c>
      <c r="L3685" t="s">
        <v>2058</v>
      </c>
      <c r="M3685" t="s">
        <v>2059</v>
      </c>
      <c r="N3685">
        <v>0</v>
      </c>
      <c r="O3685">
        <v>0</v>
      </c>
      <c r="P3685">
        <v>0</v>
      </c>
      <c r="Q3685">
        <v>24480</v>
      </c>
      <c r="R3685">
        <v>0</v>
      </c>
      <c r="S3685">
        <v>0</v>
      </c>
      <c r="T3685">
        <v>0</v>
      </c>
      <c r="U3685">
        <v>0</v>
      </c>
      <c r="V3685">
        <v>0</v>
      </c>
      <c r="W3685">
        <v>0</v>
      </c>
      <c r="X3685">
        <v>0</v>
      </c>
      <c r="Y3685">
        <v>0</v>
      </c>
      <c r="Z3685">
        <v>0</v>
      </c>
      <c r="AA3685">
        <v>0</v>
      </c>
      <c r="AB3685">
        <v>0</v>
      </c>
      <c r="AC3685">
        <v>0</v>
      </c>
      <c r="AD3685">
        <v>0</v>
      </c>
      <c r="AE3685">
        <v>0</v>
      </c>
      <c r="AF3685">
        <v>0</v>
      </c>
      <c r="AG3685" t="s">
        <v>16152</v>
      </c>
      <c r="AH3685" s="21" t="str">
        <f t="shared" si="114"/>
        <v>YT21</v>
      </c>
      <c r="AI3685" s="21">
        <v>345.36</v>
      </c>
      <c r="AJ3685" s="21">
        <f t="shared" si="115"/>
        <v>100</v>
      </c>
      <c r="AK3685" s="21" t="s">
        <v>2060</v>
      </c>
      <c r="AL3685" t="s">
        <v>2581</v>
      </c>
      <c r="AM3685" s="26" t="s">
        <v>38</v>
      </c>
      <c r="AN3685" t="s">
        <v>2031</v>
      </c>
    </row>
    <row r="3686" spans="1:40" ht="15" hidden="1" thickTop="1" x14ac:dyDescent="0.35">
      <c r="A3686" t="s">
        <v>5736</v>
      </c>
      <c r="B3686" t="s">
        <v>16153</v>
      </c>
      <c r="C3686" t="s">
        <v>8881</v>
      </c>
      <c r="D3686" t="s">
        <v>16151</v>
      </c>
      <c r="E3686" t="s">
        <v>2691</v>
      </c>
      <c r="F3686">
        <v>1</v>
      </c>
      <c r="G3686" t="s">
        <v>2576</v>
      </c>
      <c r="H3686" t="s">
        <v>2577</v>
      </c>
      <c r="I3686" t="s">
        <v>2057</v>
      </c>
      <c r="J3686" t="s">
        <v>2692</v>
      </c>
      <c r="K3686" t="s">
        <v>2635</v>
      </c>
      <c r="L3686" t="s">
        <v>2058</v>
      </c>
      <c r="M3686" t="s">
        <v>2059</v>
      </c>
      <c r="N3686">
        <v>0</v>
      </c>
      <c r="O3686">
        <v>0</v>
      </c>
      <c r="P3686">
        <v>0</v>
      </c>
      <c r="Q3686">
        <v>24480</v>
      </c>
      <c r="R3686">
        <v>0</v>
      </c>
      <c r="S3686">
        <v>0</v>
      </c>
      <c r="T3686">
        <v>0</v>
      </c>
      <c r="U3686">
        <v>0</v>
      </c>
      <c r="V3686">
        <v>0</v>
      </c>
      <c r="W3686">
        <v>0</v>
      </c>
      <c r="X3686">
        <v>0</v>
      </c>
      <c r="Y3686">
        <v>0</v>
      </c>
      <c r="Z3686">
        <v>0</v>
      </c>
      <c r="AA3686">
        <v>0</v>
      </c>
      <c r="AB3686">
        <v>0</v>
      </c>
      <c r="AC3686">
        <v>0</v>
      </c>
      <c r="AD3686">
        <v>0</v>
      </c>
      <c r="AE3686">
        <v>0</v>
      </c>
      <c r="AF3686">
        <v>0</v>
      </c>
      <c r="AG3686" t="s">
        <v>16154</v>
      </c>
      <c r="AH3686" s="21" t="str">
        <f t="shared" si="114"/>
        <v>YT21</v>
      </c>
      <c r="AI3686" s="21">
        <v>345.36</v>
      </c>
      <c r="AJ3686" s="21">
        <f t="shared" si="115"/>
        <v>100</v>
      </c>
      <c r="AK3686" s="21" t="s">
        <v>2060</v>
      </c>
      <c r="AL3686" t="s">
        <v>2581</v>
      </c>
      <c r="AM3686" s="26" t="s">
        <v>38</v>
      </c>
      <c r="AN3686" t="s">
        <v>2029</v>
      </c>
    </row>
    <row r="3687" spans="1:40" ht="15" hidden="1" thickTop="1" x14ac:dyDescent="0.35">
      <c r="A3687" t="s">
        <v>5740</v>
      </c>
      <c r="B3687" t="s">
        <v>16155</v>
      </c>
      <c r="C3687" t="s">
        <v>4190</v>
      </c>
      <c r="D3687" t="s">
        <v>16156</v>
      </c>
      <c r="E3687" t="s">
        <v>2691</v>
      </c>
      <c r="F3687">
        <v>1</v>
      </c>
      <c r="G3687" t="s">
        <v>2600</v>
      </c>
      <c r="H3687" t="s">
        <v>2577</v>
      </c>
      <c r="I3687" t="s">
        <v>2076</v>
      </c>
      <c r="J3687" t="s">
        <v>2692</v>
      </c>
      <c r="K3687" t="s">
        <v>2635</v>
      </c>
      <c r="L3687" t="s">
        <v>2058</v>
      </c>
      <c r="M3687" t="s">
        <v>2170</v>
      </c>
      <c r="N3687">
        <v>6</v>
      </c>
      <c r="O3687">
        <v>279</v>
      </c>
      <c r="P3687">
        <v>1.82</v>
      </c>
      <c r="Q3687">
        <v>15300</v>
      </c>
      <c r="R3687">
        <v>3</v>
      </c>
      <c r="S3687">
        <v>124</v>
      </c>
      <c r="T3687">
        <v>0.81</v>
      </c>
      <c r="U3687">
        <v>3</v>
      </c>
      <c r="V3687">
        <v>155</v>
      </c>
      <c r="W3687">
        <v>1.01</v>
      </c>
      <c r="X3687">
        <v>0</v>
      </c>
      <c r="Y3687">
        <v>0</v>
      </c>
      <c r="Z3687">
        <v>0</v>
      </c>
      <c r="AA3687">
        <v>0</v>
      </c>
      <c r="AB3687">
        <v>0</v>
      </c>
      <c r="AC3687">
        <v>0</v>
      </c>
      <c r="AD3687">
        <v>0</v>
      </c>
      <c r="AE3687">
        <v>0</v>
      </c>
      <c r="AF3687">
        <v>0</v>
      </c>
      <c r="AG3687" t="s">
        <v>16157</v>
      </c>
      <c r="AH3687" s="21" t="str">
        <f t="shared" si="114"/>
        <v>YR25</v>
      </c>
      <c r="AI3687" s="21">
        <v>216</v>
      </c>
      <c r="AJ3687" s="21">
        <f t="shared" si="115"/>
        <v>98.17647058823529</v>
      </c>
      <c r="AK3687" s="21" t="s">
        <v>2063</v>
      </c>
      <c r="AL3687" t="s">
        <v>2581</v>
      </c>
      <c r="AM3687" s="26" t="s">
        <v>38</v>
      </c>
      <c r="AN3687" t="s">
        <v>2032</v>
      </c>
    </row>
    <row r="3688" spans="1:40" ht="15" hidden="1" thickTop="1" x14ac:dyDescent="0.35">
      <c r="A3688" t="s">
        <v>5746</v>
      </c>
      <c r="B3688" t="s">
        <v>16158</v>
      </c>
      <c r="C3688" t="s">
        <v>4190</v>
      </c>
      <c r="D3688" t="s">
        <v>16156</v>
      </c>
      <c r="E3688" t="s">
        <v>2691</v>
      </c>
      <c r="F3688">
        <v>1</v>
      </c>
      <c r="G3688" t="s">
        <v>2600</v>
      </c>
      <c r="H3688" t="s">
        <v>2577</v>
      </c>
      <c r="I3688" t="s">
        <v>2076</v>
      </c>
      <c r="J3688" t="s">
        <v>2692</v>
      </c>
      <c r="K3688" t="s">
        <v>2635</v>
      </c>
      <c r="L3688" t="s">
        <v>2058</v>
      </c>
      <c r="M3688" t="s">
        <v>2170</v>
      </c>
      <c r="N3688">
        <v>9</v>
      </c>
      <c r="O3688">
        <v>366</v>
      </c>
      <c r="P3688">
        <v>2.39</v>
      </c>
      <c r="Q3688">
        <v>15300</v>
      </c>
      <c r="R3688">
        <v>2</v>
      </c>
      <c r="S3688">
        <v>106</v>
      </c>
      <c r="T3688">
        <v>0.69</v>
      </c>
      <c r="U3688">
        <v>7</v>
      </c>
      <c r="V3688">
        <v>260</v>
      </c>
      <c r="W3688">
        <v>1.7</v>
      </c>
      <c r="X3688">
        <v>0</v>
      </c>
      <c r="Y3688">
        <v>0</v>
      </c>
      <c r="Z3688">
        <v>0</v>
      </c>
      <c r="AA3688">
        <v>0</v>
      </c>
      <c r="AB3688">
        <v>0</v>
      </c>
      <c r="AC3688">
        <v>0</v>
      </c>
      <c r="AD3688">
        <v>0</v>
      </c>
      <c r="AE3688">
        <v>0</v>
      </c>
      <c r="AF3688">
        <v>0</v>
      </c>
      <c r="AG3688" t="s">
        <v>16159</v>
      </c>
      <c r="AH3688" s="21" t="str">
        <f t="shared" si="114"/>
        <v>YR25</v>
      </c>
      <c r="AI3688" s="21">
        <v>216</v>
      </c>
      <c r="AJ3688" s="21">
        <f t="shared" si="115"/>
        <v>97.607843137254903</v>
      </c>
      <c r="AK3688" s="21" t="s">
        <v>2063</v>
      </c>
      <c r="AL3688" t="s">
        <v>2581</v>
      </c>
      <c r="AM3688" s="26" t="s">
        <v>38</v>
      </c>
      <c r="AN3688" t="s">
        <v>2032</v>
      </c>
    </row>
    <row r="3689" spans="1:40" ht="15" hidden="1" thickTop="1" x14ac:dyDescent="0.35">
      <c r="A3689" t="s">
        <v>5751</v>
      </c>
      <c r="B3689" t="s">
        <v>16160</v>
      </c>
      <c r="C3689" t="s">
        <v>3996</v>
      </c>
      <c r="D3689" t="s">
        <v>16161</v>
      </c>
      <c r="E3689" t="s">
        <v>2575</v>
      </c>
      <c r="F3689">
        <v>1</v>
      </c>
      <c r="G3689" t="s">
        <v>2600</v>
      </c>
      <c r="H3689" t="s">
        <v>2577</v>
      </c>
      <c r="I3689" t="s">
        <v>2076</v>
      </c>
      <c r="J3689" t="s">
        <v>2601</v>
      </c>
      <c r="K3689" t="s">
        <v>2602</v>
      </c>
      <c r="L3689" t="s">
        <v>2058</v>
      </c>
      <c r="M3689" t="s">
        <v>2170</v>
      </c>
      <c r="N3689">
        <v>7</v>
      </c>
      <c r="O3689">
        <v>187</v>
      </c>
      <c r="P3689">
        <v>1.22</v>
      </c>
      <c r="Q3689">
        <v>15300</v>
      </c>
      <c r="R3689">
        <v>1</v>
      </c>
      <c r="S3689">
        <v>30</v>
      </c>
      <c r="T3689">
        <v>0.2</v>
      </c>
      <c r="U3689">
        <v>6</v>
      </c>
      <c r="V3689">
        <v>157</v>
      </c>
      <c r="W3689">
        <v>1.03</v>
      </c>
      <c r="X3689">
        <v>0</v>
      </c>
      <c r="Y3689">
        <v>0</v>
      </c>
      <c r="Z3689">
        <v>0</v>
      </c>
      <c r="AA3689">
        <v>0</v>
      </c>
      <c r="AB3689">
        <v>0</v>
      </c>
      <c r="AC3689">
        <v>0</v>
      </c>
      <c r="AD3689">
        <v>0</v>
      </c>
      <c r="AE3689">
        <v>0</v>
      </c>
      <c r="AF3689">
        <v>0</v>
      </c>
      <c r="AG3689" t="s">
        <v>16162</v>
      </c>
      <c r="AH3689" s="21" t="str">
        <f t="shared" si="114"/>
        <v>YK20</v>
      </c>
      <c r="AI3689" s="21">
        <v>216</v>
      </c>
      <c r="AJ3689" s="21">
        <f t="shared" si="115"/>
        <v>98.777777777777771</v>
      </c>
      <c r="AK3689" s="21" t="s">
        <v>2063</v>
      </c>
      <c r="AL3689" t="s">
        <v>2551</v>
      </c>
      <c r="AM3689" s="26" t="s">
        <v>38</v>
      </c>
      <c r="AN3689" t="s">
        <v>2032</v>
      </c>
    </row>
    <row r="3690" spans="1:40" ht="15" hidden="1" thickTop="1" x14ac:dyDescent="0.35">
      <c r="A3690" t="s">
        <v>5755</v>
      </c>
      <c r="B3690" t="s">
        <v>16163</v>
      </c>
      <c r="C3690" t="s">
        <v>4421</v>
      </c>
      <c r="D3690" t="s">
        <v>16164</v>
      </c>
      <c r="E3690" t="s">
        <v>2608</v>
      </c>
      <c r="F3690">
        <v>1</v>
      </c>
      <c r="G3690" t="s">
        <v>2633</v>
      </c>
      <c r="H3690" t="s">
        <v>2577</v>
      </c>
      <c r="I3690" t="s">
        <v>2076</v>
      </c>
      <c r="J3690" t="s">
        <v>2610</v>
      </c>
      <c r="K3690" t="s">
        <v>2611</v>
      </c>
      <c r="L3690" t="s">
        <v>2058</v>
      </c>
      <c r="M3690" t="s">
        <v>2059</v>
      </c>
      <c r="N3690">
        <v>8</v>
      </c>
      <c r="O3690">
        <v>397</v>
      </c>
      <c r="P3690">
        <v>1.62</v>
      </c>
      <c r="Q3690">
        <v>24480</v>
      </c>
      <c r="R3690">
        <v>3</v>
      </c>
      <c r="S3690">
        <v>113</v>
      </c>
      <c r="T3690">
        <v>0.46</v>
      </c>
      <c r="U3690">
        <v>5</v>
      </c>
      <c r="V3690">
        <v>284</v>
      </c>
      <c r="W3690">
        <v>1.1599999999999999</v>
      </c>
      <c r="X3690">
        <v>0</v>
      </c>
      <c r="Y3690">
        <v>0</v>
      </c>
      <c r="Z3690">
        <v>0</v>
      </c>
      <c r="AA3690">
        <v>0</v>
      </c>
      <c r="AB3690">
        <v>0</v>
      </c>
      <c r="AC3690">
        <v>0</v>
      </c>
      <c r="AD3690">
        <v>0</v>
      </c>
      <c r="AE3690">
        <v>0</v>
      </c>
      <c r="AF3690">
        <v>0</v>
      </c>
      <c r="AG3690" t="s">
        <v>16165</v>
      </c>
      <c r="AH3690" s="21" t="str">
        <f t="shared" si="114"/>
        <v>YR25</v>
      </c>
      <c r="AI3690" s="21">
        <v>345.36</v>
      </c>
      <c r="AJ3690" s="21">
        <f t="shared" si="115"/>
        <v>98.378267973856211</v>
      </c>
      <c r="AK3690" s="21" t="s">
        <v>2063</v>
      </c>
      <c r="AL3690" t="s">
        <v>2581</v>
      </c>
      <c r="AM3690" s="26" t="s">
        <v>38</v>
      </c>
      <c r="AN3690" t="s">
        <v>2033</v>
      </c>
    </row>
    <row r="3691" spans="1:40" ht="15" hidden="1" thickTop="1" x14ac:dyDescent="0.35">
      <c r="A3691" t="s">
        <v>5761</v>
      </c>
      <c r="B3691" t="s">
        <v>16166</v>
      </c>
      <c r="C3691" t="s">
        <v>3730</v>
      </c>
      <c r="D3691" t="s">
        <v>16167</v>
      </c>
      <c r="E3691" t="s">
        <v>3013</v>
      </c>
      <c r="F3691">
        <v>1</v>
      </c>
      <c r="G3691" t="s">
        <v>2576</v>
      </c>
      <c r="H3691" t="s">
        <v>2577</v>
      </c>
      <c r="I3691" t="s">
        <v>2076</v>
      </c>
      <c r="J3691" t="s">
        <v>3183</v>
      </c>
      <c r="K3691" t="s">
        <v>2742</v>
      </c>
      <c r="L3691" t="s">
        <v>2058</v>
      </c>
      <c r="M3691" t="s">
        <v>2170</v>
      </c>
      <c r="N3691">
        <v>2</v>
      </c>
      <c r="O3691">
        <v>91</v>
      </c>
      <c r="P3691">
        <v>0.59</v>
      </c>
      <c r="Q3691">
        <v>15300</v>
      </c>
      <c r="R3691">
        <v>1</v>
      </c>
      <c r="S3691">
        <v>47</v>
      </c>
      <c r="T3691">
        <v>0.31</v>
      </c>
      <c r="U3691">
        <v>1</v>
      </c>
      <c r="V3691">
        <v>44</v>
      </c>
      <c r="W3691">
        <v>0.28999999999999998</v>
      </c>
      <c r="X3691">
        <v>0</v>
      </c>
      <c r="Y3691">
        <v>0</v>
      </c>
      <c r="Z3691">
        <v>0</v>
      </c>
      <c r="AA3691">
        <v>0</v>
      </c>
      <c r="AB3691">
        <v>0</v>
      </c>
      <c r="AC3691">
        <v>0</v>
      </c>
      <c r="AD3691">
        <v>0</v>
      </c>
      <c r="AE3691">
        <v>0</v>
      </c>
      <c r="AF3691">
        <v>0</v>
      </c>
      <c r="AG3691" t="s">
        <v>16168</v>
      </c>
      <c r="AH3691" s="21" t="str">
        <f t="shared" si="114"/>
        <v>YR25</v>
      </c>
      <c r="AI3691" s="21">
        <v>216</v>
      </c>
      <c r="AJ3691" s="21">
        <f t="shared" si="115"/>
        <v>99.40522875816994</v>
      </c>
      <c r="AK3691" s="21" t="s">
        <v>2060</v>
      </c>
      <c r="AL3691" t="s">
        <v>2551</v>
      </c>
      <c r="AM3691" s="26" t="s">
        <v>38</v>
      </c>
      <c r="AN3691" t="s">
        <v>2031</v>
      </c>
    </row>
    <row r="3692" spans="1:40" ht="15" hidden="1" thickTop="1" x14ac:dyDescent="0.35">
      <c r="A3692" t="s">
        <v>5765</v>
      </c>
      <c r="B3692" t="s">
        <v>16169</v>
      </c>
      <c r="C3692" t="s">
        <v>8217</v>
      </c>
      <c r="D3692" t="s">
        <v>16170</v>
      </c>
      <c r="E3692" t="s">
        <v>2646</v>
      </c>
      <c r="F3692">
        <v>1</v>
      </c>
      <c r="G3692" t="s">
        <v>2600</v>
      </c>
      <c r="H3692" t="s">
        <v>2577</v>
      </c>
      <c r="I3692" t="s">
        <v>2076</v>
      </c>
      <c r="J3692" t="s">
        <v>2647</v>
      </c>
      <c r="K3692" t="s">
        <v>2602</v>
      </c>
      <c r="L3692" t="s">
        <v>2058</v>
      </c>
      <c r="M3692" t="s">
        <v>2059</v>
      </c>
      <c r="N3692">
        <v>5</v>
      </c>
      <c r="O3692">
        <v>224</v>
      </c>
      <c r="P3692">
        <v>0.92</v>
      </c>
      <c r="Q3692">
        <v>24480</v>
      </c>
      <c r="R3692">
        <v>2</v>
      </c>
      <c r="S3692">
        <v>136</v>
      </c>
      <c r="T3692">
        <v>0.56000000000000005</v>
      </c>
      <c r="U3692">
        <v>3</v>
      </c>
      <c r="V3692">
        <v>88</v>
      </c>
      <c r="W3692">
        <v>0.36</v>
      </c>
      <c r="X3692">
        <v>0</v>
      </c>
      <c r="Y3692">
        <v>0</v>
      </c>
      <c r="Z3692">
        <v>0</v>
      </c>
      <c r="AA3692">
        <v>0</v>
      </c>
      <c r="AB3692">
        <v>0</v>
      </c>
      <c r="AC3692">
        <v>0</v>
      </c>
      <c r="AD3692">
        <v>0</v>
      </c>
      <c r="AE3692">
        <v>0</v>
      </c>
      <c r="AF3692">
        <v>0</v>
      </c>
      <c r="AG3692" t="s">
        <v>16171</v>
      </c>
      <c r="AH3692" s="21" t="str">
        <f t="shared" si="114"/>
        <v>YM68</v>
      </c>
      <c r="AI3692" s="21">
        <v>345.36</v>
      </c>
      <c r="AJ3692" s="21">
        <f t="shared" si="115"/>
        <v>99.084967320261441</v>
      </c>
      <c r="AK3692" s="21" t="s">
        <v>2063</v>
      </c>
      <c r="AL3692" t="s">
        <v>2551</v>
      </c>
      <c r="AM3692" s="26" t="s">
        <v>38</v>
      </c>
      <c r="AN3692" t="s">
        <v>2033</v>
      </c>
    </row>
    <row r="3693" spans="1:40" ht="15" hidden="1" thickTop="1" x14ac:dyDescent="0.35">
      <c r="A3693" t="s">
        <v>5769</v>
      </c>
      <c r="B3693" t="s">
        <v>16172</v>
      </c>
      <c r="C3693" t="s">
        <v>7085</v>
      </c>
      <c r="D3693" t="s">
        <v>16173</v>
      </c>
      <c r="E3693" t="s">
        <v>2691</v>
      </c>
      <c r="F3693">
        <v>1</v>
      </c>
      <c r="G3693" t="s">
        <v>2600</v>
      </c>
      <c r="H3693" t="s">
        <v>2577</v>
      </c>
      <c r="I3693" t="s">
        <v>2076</v>
      </c>
      <c r="J3693" t="s">
        <v>2699</v>
      </c>
      <c r="K3693" t="s">
        <v>2579</v>
      </c>
      <c r="L3693" t="s">
        <v>2058</v>
      </c>
      <c r="M3693" t="s">
        <v>2059</v>
      </c>
      <c r="N3693">
        <v>14</v>
      </c>
      <c r="O3693">
        <v>731</v>
      </c>
      <c r="P3693">
        <v>2.99</v>
      </c>
      <c r="Q3693">
        <v>24480</v>
      </c>
      <c r="R3693">
        <v>11</v>
      </c>
      <c r="S3693">
        <v>520</v>
      </c>
      <c r="T3693">
        <v>2.12</v>
      </c>
      <c r="U3693">
        <v>2</v>
      </c>
      <c r="V3693">
        <v>183</v>
      </c>
      <c r="W3693">
        <v>0.75</v>
      </c>
      <c r="X3693">
        <v>1</v>
      </c>
      <c r="Y3693">
        <v>28</v>
      </c>
      <c r="Z3693">
        <v>0.11</v>
      </c>
      <c r="AA3693">
        <v>0</v>
      </c>
      <c r="AB3693">
        <v>0</v>
      </c>
      <c r="AC3693">
        <v>0</v>
      </c>
      <c r="AD3693">
        <v>0</v>
      </c>
      <c r="AE3693">
        <v>0</v>
      </c>
      <c r="AF3693">
        <v>0</v>
      </c>
      <c r="AG3693" t="s">
        <v>16174</v>
      </c>
      <c r="AH3693" s="21" t="str">
        <f t="shared" si="114"/>
        <v>YR25</v>
      </c>
      <c r="AI3693" s="21">
        <v>345.36</v>
      </c>
      <c r="AJ3693" s="21">
        <f t="shared" si="115"/>
        <v>97.013888888888886</v>
      </c>
      <c r="AK3693" s="21" t="s">
        <v>2063</v>
      </c>
      <c r="AL3693" t="s">
        <v>2581</v>
      </c>
      <c r="AM3693" s="26" t="s">
        <v>38</v>
      </c>
      <c r="AN3693" t="s">
        <v>2030</v>
      </c>
    </row>
    <row r="3694" spans="1:40" ht="15" hidden="1" thickTop="1" x14ac:dyDescent="0.35">
      <c r="A3694" t="s">
        <v>5773</v>
      </c>
      <c r="B3694" t="s">
        <v>16175</v>
      </c>
      <c r="C3694" t="s">
        <v>4101</v>
      </c>
      <c r="D3694" t="s">
        <v>16176</v>
      </c>
      <c r="E3694" t="s">
        <v>3338</v>
      </c>
      <c r="F3694">
        <v>1</v>
      </c>
      <c r="G3694" t="s">
        <v>2609</v>
      </c>
      <c r="H3694" t="s">
        <v>2577</v>
      </c>
      <c r="I3694" t="s">
        <v>2076</v>
      </c>
      <c r="J3694" t="s">
        <v>2675</v>
      </c>
      <c r="K3694" t="s">
        <v>2611</v>
      </c>
      <c r="L3694" t="s">
        <v>2058</v>
      </c>
      <c r="M3694" t="s">
        <v>2170</v>
      </c>
      <c r="N3694">
        <v>7</v>
      </c>
      <c r="O3694">
        <v>271</v>
      </c>
      <c r="P3694">
        <v>1.77</v>
      </c>
      <c r="Q3694">
        <v>15300</v>
      </c>
      <c r="R3694">
        <v>3</v>
      </c>
      <c r="S3694">
        <v>109</v>
      </c>
      <c r="T3694">
        <v>0.71</v>
      </c>
      <c r="U3694">
        <v>4</v>
      </c>
      <c r="V3694">
        <v>162</v>
      </c>
      <c r="W3694">
        <v>1.06</v>
      </c>
      <c r="X3694">
        <v>0</v>
      </c>
      <c r="Y3694">
        <v>0</v>
      </c>
      <c r="Z3694">
        <v>0</v>
      </c>
      <c r="AA3694">
        <v>0</v>
      </c>
      <c r="AB3694">
        <v>0</v>
      </c>
      <c r="AC3694">
        <v>0</v>
      </c>
      <c r="AD3694">
        <v>0</v>
      </c>
      <c r="AE3694">
        <v>0</v>
      </c>
      <c r="AF3694">
        <v>0</v>
      </c>
      <c r="AG3694" t="s">
        <v>16177</v>
      </c>
      <c r="AH3694" s="21" t="str">
        <f t="shared" si="114"/>
        <v>YR25</v>
      </c>
      <c r="AI3694" s="21">
        <v>216</v>
      </c>
      <c r="AJ3694" s="21">
        <f t="shared" si="115"/>
        <v>98.228758169934636</v>
      </c>
      <c r="AK3694" s="21" t="s">
        <v>2063</v>
      </c>
      <c r="AL3694" t="s">
        <v>2581</v>
      </c>
      <c r="AM3694" s="26" t="s">
        <v>38</v>
      </c>
      <c r="AN3694" t="s">
        <v>2032</v>
      </c>
    </row>
    <row r="3695" spans="1:40" ht="15" hidden="1" thickTop="1" x14ac:dyDescent="0.35">
      <c r="A3695" t="s">
        <v>5777</v>
      </c>
      <c r="B3695" t="s">
        <v>16178</v>
      </c>
      <c r="C3695" t="s">
        <v>3479</v>
      </c>
      <c r="D3695" t="s">
        <v>16179</v>
      </c>
      <c r="E3695" t="s">
        <v>2575</v>
      </c>
      <c r="F3695">
        <v>1</v>
      </c>
      <c r="G3695" t="s">
        <v>2609</v>
      </c>
      <c r="H3695" t="s">
        <v>2577</v>
      </c>
      <c r="I3695" t="s">
        <v>2076</v>
      </c>
      <c r="J3695" t="s">
        <v>2610</v>
      </c>
      <c r="K3695" t="s">
        <v>2611</v>
      </c>
      <c r="L3695" t="s">
        <v>2058</v>
      </c>
      <c r="M3695" t="s">
        <v>2170</v>
      </c>
      <c r="N3695">
        <v>8</v>
      </c>
      <c r="O3695">
        <v>209</v>
      </c>
      <c r="P3695">
        <v>1.37</v>
      </c>
      <c r="Q3695">
        <v>15300</v>
      </c>
      <c r="R3695">
        <v>3</v>
      </c>
      <c r="S3695">
        <v>85</v>
      </c>
      <c r="T3695">
        <v>0.56000000000000005</v>
      </c>
      <c r="U3695">
        <v>5</v>
      </c>
      <c r="V3695">
        <v>124</v>
      </c>
      <c r="W3695">
        <v>0.81</v>
      </c>
      <c r="X3695">
        <v>0</v>
      </c>
      <c r="Y3695">
        <v>0</v>
      </c>
      <c r="Z3695">
        <v>0</v>
      </c>
      <c r="AA3695">
        <v>0</v>
      </c>
      <c r="AB3695">
        <v>0</v>
      </c>
      <c r="AC3695">
        <v>0</v>
      </c>
      <c r="AD3695">
        <v>0</v>
      </c>
      <c r="AE3695">
        <v>0</v>
      </c>
      <c r="AF3695">
        <v>0</v>
      </c>
      <c r="AG3695" t="s">
        <v>16180</v>
      </c>
      <c r="AH3695" s="21" t="str">
        <f t="shared" si="114"/>
        <v>YR25</v>
      </c>
      <c r="AI3695" s="21">
        <v>216</v>
      </c>
      <c r="AJ3695" s="21">
        <f t="shared" si="115"/>
        <v>98.633986928104576</v>
      </c>
      <c r="AK3695" s="21" t="s">
        <v>2063</v>
      </c>
      <c r="AL3695" t="s">
        <v>2581</v>
      </c>
      <c r="AM3695" s="26" t="s">
        <v>38</v>
      </c>
      <c r="AN3695" t="s">
        <v>2032</v>
      </c>
    </row>
    <row r="3696" spans="1:40" ht="15" hidden="1" thickTop="1" x14ac:dyDescent="0.35">
      <c r="A3696" t="s">
        <v>5781</v>
      </c>
      <c r="B3696" t="s">
        <v>16181</v>
      </c>
      <c r="C3696" t="s">
        <v>3479</v>
      </c>
      <c r="D3696" t="s">
        <v>16179</v>
      </c>
      <c r="E3696" t="s">
        <v>2575</v>
      </c>
      <c r="F3696">
        <v>1</v>
      </c>
      <c r="G3696" t="s">
        <v>2609</v>
      </c>
      <c r="H3696" t="s">
        <v>2577</v>
      </c>
      <c r="I3696" t="s">
        <v>2076</v>
      </c>
      <c r="J3696" t="s">
        <v>2610</v>
      </c>
      <c r="K3696" t="s">
        <v>2611</v>
      </c>
      <c r="L3696" t="s">
        <v>2058</v>
      </c>
      <c r="M3696" t="s">
        <v>2170</v>
      </c>
      <c r="N3696">
        <v>10</v>
      </c>
      <c r="O3696">
        <v>212</v>
      </c>
      <c r="P3696">
        <v>1.39</v>
      </c>
      <c r="Q3696">
        <v>15300</v>
      </c>
      <c r="R3696">
        <v>5</v>
      </c>
      <c r="S3696">
        <v>92</v>
      </c>
      <c r="T3696">
        <v>0.6</v>
      </c>
      <c r="U3696">
        <v>4</v>
      </c>
      <c r="V3696">
        <v>94</v>
      </c>
      <c r="W3696">
        <v>0.61</v>
      </c>
      <c r="X3696">
        <v>0</v>
      </c>
      <c r="Y3696">
        <v>0</v>
      </c>
      <c r="Z3696">
        <v>0</v>
      </c>
      <c r="AA3696">
        <v>1</v>
      </c>
      <c r="AB3696">
        <v>26</v>
      </c>
      <c r="AC3696">
        <v>0.17</v>
      </c>
      <c r="AD3696">
        <v>0</v>
      </c>
      <c r="AE3696">
        <v>0</v>
      </c>
      <c r="AF3696">
        <v>0</v>
      </c>
      <c r="AG3696" t="s">
        <v>16182</v>
      </c>
      <c r="AH3696" s="21" t="str">
        <f t="shared" si="114"/>
        <v>YR25</v>
      </c>
      <c r="AI3696" s="21">
        <v>216</v>
      </c>
      <c r="AJ3696" s="21">
        <f t="shared" si="115"/>
        <v>98.614379084967325</v>
      </c>
      <c r="AK3696" s="21" t="s">
        <v>2063</v>
      </c>
      <c r="AL3696" t="s">
        <v>2581</v>
      </c>
      <c r="AM3696" s="26" t="s">
        <v>38</v>
      </c>
      <c r="AN3696" t="s">
        <v>2030</v>
      </c>
    </row>
    <row r="3697" spans="1:40" ht="15" hidden="1" thickTop="1" x14ac:dyDescent="0.35">
      <c r="A3697" t="s">
        <v>5785</v>
      </c>
      <c r="B3697" t="s">
        <v>16183</v>
      </c>
      <c r="C3697" t="s">
        <v>3479</v>
      </c>
      <c r="D3697" t="s">
        <v>16179</v>
      </c>
      <c r="E3697" t="s">
        <v>2575</v>
      </c>
      <c r="F3697">
        <v>1</v>
      </c>
      <c r="G3697" t="s">
        <v>2609</v>
      </c>
      <c r="H3697" t="s">
        <v>2577</v>
      </c>
      <c r="I3697" t="s">
        <v>2076</v>
      </c>
      <c r="J3697" t="s">
        <v>2610</v>
      </c>
      <c r="K3697" t="s">
        <v>2611</v>
      </c>
      <c r="L3697" t="s">
        <v>2058</v>
      </c>
      <c r="M3697" t="s">
        <v>2170</v>
      </c>
      <c r="N3697">
        <v>3</v>
      </c>
      <c r="O3697">
        <v>79</v>
      </c>
      <c r="P3697">
        <v>0.52</v>
      </c>
      <c r="Q3697">
        <v>15300</v>
      </c>
      <c r="R3697">
        <v>0</v>
      </c>
      <c r="S3697">
        <v>0</v>
      </c>
      <c r="T3697">
        <v>0</v>
      </c>
      <c r="U3697">
        <v>3</v>
      </c>
      <c r="V3697">
        <v>79</v>
      </c>
      <c r="W3697">
        <v>0.52</v>
      </c>
      <c r="X3697">
        <v>0</v>
      </c>
      <c r="Y3697">
        <v>0</v>
      </c>
      <c r="Z3697">
        <v>0</v>
      </c>
      <c r="AA3697">
        <v>0</v>
      </c>
      <c r="AB3697">
        <v>0</v>
      </c>
      <c r="AC3697">
        <v>0</v>
      </c>
      <c r="AD3697">
        <v>0</v>
      </c>
      <c r="AE3697">
        <v>0</v>
      </c>
      <c r="AF3697">
        <v>0</v>
      </c>
      <c r="AG3697" t="s">
        <v>16184</v>
      </c>
      <c r="AH3697" s="21" t="str">
        <f t="shared" si="114"/>
        <v>YR25</v>
      </c>
      <c r="AI3697" s="21">
        <v>216</v>
      </c>
      <c r="AJ3697" s="21">
        <f t="shared" si="115"/>
        <v>99.48366013071896</v>
      </c>
      <c r="AK3697" s="21" t="s">
        <v>2060</v>
      </c>
      <c r="AL3697" t="s">
        <v>2581</v>
      </c>
      <c r="AM3697" s="26" t="s">
        <v>38</v>
      </c>
      <c r="AN3697" t="s">
        <v>2032</v>
      </c>
    </row>
    <row r="3698" spans="1:40" ht="15" hidden="1" thickTop="1" x14ac:dyDescent="0.35">
      <c r="A3698" t="s">
        <v>5789</v>
      </c>
      <c r="B3698" t="s">
        <v>16185</v>
      </c>
      <c r="C3698" t="s">
        <v>2880</v>
      </c>
      <c r="D3698" t="s">
        <v>16186</v>
      </c>
      <c r="E3698" t="s">
        <v>2608</v>
      </c>
      <c r="F3698">
        <v>1</v>
      </c>
      <c r="G3698" t="s">
        <v>2633</v>
      </c>
      <c r="H3698" t="s">
        <v>2577</v>
      </c>
      <c r="I3698" t="s">
        <v>2076</v>
      </c>
      <c r="J3698" t="s">
        <v>2675</v>
      </c>
      <c r="K3698" t="s">
        <v>2611</v>
      </c>
      <c r="L3698" t="s">
        <v>2058</v>
      </c>
      <c r="M3698" t="s">
        <v>2170</v>
      </c>
      <c r="N3698">
        <v>2</v>
      </c>
      <c r="O3698">
        <v>72</v>
      </c>
      <c r="P3698">
        <v>0.47</v>
      </c>
      <c r="Q3698">
        <v>15300</v>
      </c>
      <c r="R3698">
        <v>0</v>
      </c>
      <c r="S3698">
        <v>0</v>
      </c>
      <c r="T3698">
        <v>0</v>
      </c>
      <c r="U3698">
        <v>2</v>
      </c>
      <c r="V3698">
        <v>72</v>
      </c>
      <c r="W3698">
        <v>0.47</v>
      </c>
      <c r="X3698">
        <v>0</v>
      </c>
      <c r="Y3698">
        <v>0</v>
      </c>
      <c r="Z3698">
        <v>0</v>
      </c>
      <c r="AA3698">
        <v>0</v>
      </c>
      <c r="AB3698">
        <v>0</v>
      </c>
      <c r="AC3698">
        <v>0</v>
      </c>
      <c r="AD3698">
        <v>0</v>
      </c>
      <c r="AE3698">
        <v>0</v>
      </c>
      <c r="AF3698">
        <v>0</v>
      </c>
      <c r="AG3698" t="s">
        <v>16187</v>
      </c>
      <c r="AH3698" s="21" t="str">
        <f t="shared" si="114"/>
        <v>YR25</v>
      </c>
      <c r="AI3698" s="21">
        <v>216</v>
      </c>
      <c r="AJ3698" s="21">
        <f t="shared" si="115"/>
        <v>99.529411764705884</v>
      </c>
      <c r="AK3698" s="21" t="s">
        <v>2060</v>
      </c>
      <c r="AL3698" t="s">
        <v>2581</v>
      </c>
      <c r="AM3698" s="26" t="s">
        <v>38</v>
      </c>
      <c r="AN3698" t="s">
        <v>2031</v>
      </c>
    </row>
    <row r="3699" spans="1:40" ht="15" hidden="1" thickTop="1" x14ac:dyDescent="0.35">
      <c r="A3699" t="s">
        <v>5793</v>
      </c>
      <c r="B3699" t="s">
        <v>16188</v>
      </c>
      <c r="C3699" t="s">
        <v>2880</v>
      </c>
      <c r="D3699" t="s">
        <v>16186</v>
      </c>
      <c r="E3699" t="s">
        <v>2608</v>
      </c>
      <c r="F3699">
        <v>1</v>
      </c>
      <c r="G3699" t="s">
        <v>2633</v>
      </c>
      <c r="H3699" t="s">
        <v>2577</v>
      </c>
      <c r="I3699" t="s">
        <v>2076</v>
      </c>
      <c r="J3699" t="s">
        <v>2675</v>
      </c>
      <c r="K3699" t="s">
        <v>2611</v>
      </c>
      <c r="L3699" t="s">
        <v>2058</v>
      </c>
      <c r="M3699" t="s">
        <v>2170</v>
      </c>
      <c r="N3699">
        <v>5</v>
      </c>
      <c r="O3699">
        <v>198</v>
      </c>
      <c r="P3699">
        <v>1.29</v>
      </c>
      <c r="Q3699">
        <v>15300</v>
      </c>
      <c r="R3699">
        <v>2</v>
      </c>
      <c r="S3699">
        <v>103</v>
      </c>
      <c r="T3699">
        <v>0.67</v>
      </c>
      <c r="U3699">
        <v>3</v>
      </c>
      <c r="V3699">
        <v>95</v>
      </c>
      <c r="W3699">
        <v>0.62</v>
      </c>
      <c r="X3699">
        <v>0</v>
      </c>
      <c r="Y3699">
        <v>0</v>
      </c>
      <c r="Z3699">
        <v>0</v>
      </c>
      <c r="AA3699">
        <v>0</v>
      </c>
      <c r="AB3699">
        <v>0</v>
      </c>
      <c r="AC3699">
        <v>0</v>
      </c>
      <c r="AD3699">
        <v>0</v>
      </c>
      <c r="AE3699">
        <v>0</v>
      </c>
      <c r="AF3699">
        <v>0</v>
      </c>
      <c r="AG3699" t="s">
        <v>16189</v>
      </c>
      <c r="AH3699" s="21" t="str">
        <f t="shared" si="114"/>
        <v>YR25</v>
      </c>
      <c r="AI3699" s="21">
        <v>216</v>
      </c>
      <c r="AJ3699" s="21">
        <f t="shared" si="115"/>
        <v>98.705882352941174</v>
      </c>
      <c r="AK3699" s="21" t="s">
        <v>2063</v>
      </c>
      <c r="AL3699" t="s">
        <v>2581</v>
      </c>
      <c r="AM3699" s="26" t="s">
        <v>38</v>
      </c>
      <c r="AN3699" t="s">
        <v>2031</v>
      </c>
    </row>
    <row r="3700" spans="1:40" ht="15" hidden="1" thickTop="1" x14ac:dyDescent="0.35">
      <c r="A3700" t="s">
        <v>5797</v>
      </c>
      <c r="B3700" t="s">
        <v>16190</v>
      </c>
      <c r="C3700" t="s">
        <v>3781</v>
      </c>
      <c r="D3700" t="s">
        <v>16191</v>
      </c>
      <c r="E3700" t="s">
        <v>2691</v>
      </c>
      <c r="F3700">
        <v>1</v>
      </c>
      <c r="G3700" t="s">
        <v>2609</v>
      </c>
      <c r="H3700" t="s">
        <v>2577</v>
      </c>
      <c r="I3700" t="s">
        <v>2076</v>
      </c>
      <c r="J3700" t="s">
        <v>2692</v>
      </c>
      <c r="K3700" t="s">
        <v>2635</v>
      </c>
      <c r="L3700" t="s">
        <v>30320</v>
      </c>
      <c r="M3700" t="s">
        <v>5106</v>
      </c>
      <c r="N3700">
        <v>0</v>
      </c>
      <c r="O3700">
        <v>0</v>
      </c>
      <c r="P3700">
        <v>0</v>
      </c>
      <c r="Q3700">
        <v>7020</v>
      </c>
      <c r="R3700">
        <v>0</v>
      </c>
      <c r="S3700">
        <v>0</v>
      </c>
      <c r="T3700">
        <v>0</v>
      </c>
      <c r="U3700">
        <v>0</v>
      </c>
      <c r="V3700">
        <v>0</v>
      </c>
      <c r="W3700">
        <v>0</v>
      </c>
      <c r="X3700">
        <v>0</v>
      </c>
      <c r="Y3700">
        <v>0</v>
      </c>
      <c r="Z3700">
        <v>0</v>
      </c>
      <c r="AA3700">
        <v>0</v>
      </c>
      <c r="AB3700">
        <v>0</v>
      </c>
      <c r="AC3700">
        <v>0</v>
      </c>
      <c r="AD3700">
        <v>0</v>
      </c>
      <c r="AE3700">
        <v>0</v>
      </c>
      <c r="AF3700">
        <v>0</v>
      </c>
      <c r="AG3700" t="s">
        <v>16192</v>
      </c>
      <c r="AH3700" s="21" t="str">
        <f t="shared" si="114"/>
        <v>YR25</v>
      </c>
      <c r="AI3700" s="21">
        <v>129.60000000000002</v>
      </c>
      <c r="AJ3700" s="21">
        <f t="shared" si="115"/>
        <v>100</v>
      </c>
      <c r="AK3700" s="21" t="s">
        <v>2060</v>
      </c>
      <c r="AL3700" t="s">
        <v>2581</v>
      </c>
      <c r="AM3700" s="26" t="s">
        <v>38</v>
      </c>
      <c r="AN3700" t="s">
        <v>2029</v>
      </c>
    </row>
    <row r="3701" spans="1:40" ht="15" hidden="1" thickTop="1" x14ac:dyDescent="0.35">
      <c r="A3701" t="s">
        <v>5801</v>
      </c>
      <c r="B3701" t="s">
        <v>16193</v>
      </c>
      <c r="C3701" t="s">
        <v>3781</v>
      </c>
      <c r="D3701" t="s">
        <v>16191</v>
      </c>
      <c r="E3701" t="s">
        <v>2691</v>
      </c>
      <c r="F3701">
        <v>1</v>
      </c>
      <c r="G3701" t="s">
        <v>2609</v>
      </c>
      <c r="H3701" t="s">
        <v>2577</v>
      </c>
      <c r="I3701" t="s">
        <v>2076</v>
      </c>
      <c r="J3701" t="s">
        <v>2692</v>
      </c>
      <c r="K3701" t="s">
        <v>2635</v>
      </c>
      <c r="L3701" t="s">
        <v>30320</v>
      </c>
      <c r="M3701" t="s">
        <v>5106</v>
      </c>
      <c r="N3701">
        <v>0</v>
      </c>
      <c r="O3701">
        <v>0</v>
      </c>
      <c r="P3701">
        <v>0</v>
      </c>
      <c r="Q3701">
        <v>7020</v>
      </c>
      <c r="R3701">
        <v>0</v>
      </c>
      <c r="S3701">
        <v>0</v>
      </c>
      <c r="T3701">
        <v>0</v>
      </c>
      <c r="U3701">
        <v>0</v>
      </c>
      <c r="V3701">
        <v>0</v>
      </c>
      <c r="W3701">
        <v>0</v>
      </c>
      <c r="X3701">
        <v>0</v>
      </c>
      <c r="Y3701">
        <v>0</v>
      </c>
      <c r="Z3701">
        <v>0</v>
      </c>
      <c r="AA3701">
        <v>0</v>
      </c>
      <c r="AB3701">
        <v>0</v>
      </c>
      <c r="AC3701">
        <v>0</v>
      </c>
      <c r="AD3701">
        <v>0</v>
      </c>
      <c r="AE3701">
        <v>0</v>
      </c>
      <c r="AF3701">
        <v>0</v>
      </c>
      <c r="AG3701" t="s">
        <v>16194</v>
      </c>
      <c r="AH3701" s="21" t="str">
        <f t="shared" si="114"/>
        <v>YR25</v>
      </c>
      <c r="AI3701" s="21">
        <v>129.60000000000002</v>
      </c>
      <c r="AJ3701" s="21">
        <f t="shared" si="115"/>
        <v>100</v>
      </c>
      <c r="AK3701" s="21" t="s">
        <v>2060</v>
      </c>
      <c r="AL3701" t="s">
        <v>2581</v>
      </c>
      <c r="AM3701" s="26" t="s">
        <v>38</v>
      </c>
      <c r="AN3701" t="s">
        <v>2029</v>
      </c>
    </row>
    <row r="3702" spans="1:40" ht="15" hidden="1" thickTop="1" x14ac:dyDescent="0.35">
      <c r="A3702" t="s">
        <v>5806</v>
      </c>
      <c r="B3702" t="s">
        <v>16195</v>
      </c>
      <c r="C3702" t="s">
        <v>4507</v>
      </c>
      <c r="D3702" t="s">
        <v>16196</v>
      </c>
      <c r="E3702" t="s">
        <v>3440</v>
      </c>
      <c r="F3702">
        <v>1</v>
      </c>
      <c r="G3702" t="s">
        <v>2609</v>
      </c>
      <c r="H3702" t="s">
        <v>2577</v>
      </c>
      <c r="I3702" t="s">
        <v>2076</v>
      </c>
      <c r="J3702" t="s">
        <v>2675</v>
      </c>
      <c r="K3702" t="s">
        <v>2611</v>
      </c>
      <c r="L3702" t="s">
        <v>2058</v>
      </c>
      <c r="M3702" t="s">
        <v>2170</v>
      </c>
      <c r="N3702">
        <v>8</v>
      </c>
      <c r="O3702">
        <v>392</v>
      </c>
      <c r="P3702">
        <v>2.56</v>
      </c>
      <c r="Q3702">
        <v>15300</v>
      </c>
      <c r="R3702">
        <v>6</v>
      </c>
      <c r="S3702">
        <v>298</v>
      </c>
      <c r="T3702">
        <v>1.95</v>
      </c>
      <c r="U3702">
        <v>2</v>
      </c>
      <c r="V3702">
        <v>94</v>
      </c>
      <c r="W3702">
        <v>0.61</v>
      </c>
      <c r="X3702">
        <v>0</v>
      </c>
      <c r="Y3702">
        <v>0</v>
      </c>
      <c r="Z3702">
        <v>0</v>
      </c>
      <c r="AA3702">
        <v>0</v>
      </c>
      <c r="AB3702">
        <v>0</v>
      </c>
      <c r="AC3702">
        <v>0</v>
      </c>
      <c r="AD3702">
        <v>0</v>
      </c>
      <c r="AE3702">
        <v>0</v>
      </c>
      <c r="AF3702">
        <v>0</v>
      </c>
      <c r="AG3702" t="s">
        <v>16197</v>
      </c>
      <c r="AH3702" s="21" t="str">
        <f t="shared" si="114"/>
        <v>YR25</v>
      </c>
      <c r="AI3702" s="21">
        <v>216</v>
      </c>
      <c r="AJ3702" s="21">
        <f t="shared" si="115"/>
        <v>97.437908496732021</v>
      </c>
      <c r="AK3702" s="21" t="s">
        <v>2063</v>
      </c>
      <c r="AL3702" t="s">
        <v>2581</v>
      </c>
      <c r="AM3702" s="26" t="s">
        <v>38</v>
      </c>
      <c r="AN3702" t="s">
        <v>2032</v>
      </c>
    </row>
    <row r="3703" spans="1:40" ht="15" hidden="1" thickTop="1" x14ac:dyDescent="0.35">
      <c r="A3703" t="s">
        <v>5807</v>
      </c>
      <c r="B3703" t="s">
        <v>16198</v>
      </c>
      <c r="C3703" t="s">
        <v>2880</v>
      </c>
      <c r="D3703" t="s">
        <v>16199</v>
      </c>
      <c r="E3703" t="s">
        <v>2575</v>
      </c>
      <c r="F3703">
        <v>1</v>
      </c>
      <c r="G3703" t="s">
        <v>2609</v>
      </c>
      <c r="H3703" t="s">
        <v>2577</v>
      </c>
      <c r="I3703" t="s">
        <v>2076</v>
      </c>
      <c r="J3703" t="s">
        <v>2675</v>
      </c>
      <c r="K3703" t="s">
        <v>2611</v>
      </c>
      <c r="L3703" t="s">
        <v>2058</v>
      </c>
      <c r="M3703" t="s">
        <v>2170</v>
      </c>
      <c r="N3703">
        <v>5</v>
      </c>
      <c r="O3703">
        <v>149</v>
      </c>
      <c r="P3703">
        <v>0.97</v>
      </c>
      <c r="Q3703">
        <v>15300</v>
      </c>
      <c r="R3703">
        <v>4</v>
      </c>
      <c r="S3703">
        <v>121</v>
      </c>
      <c r="T3703">
        <v>0.79</v>
      </c>
      <c r="U3703">
        <v>1</v>
      </c>
      <c r="V3703">
        <v>28</v>
      </c>
      <c r="W3703">
        <v>0.18</v>
      </c>
      <c r="X3703">
        <v>0</v>
      </c>
      <c r="Y3703">
        <v>0</v>
      </c>
      <c r="Z3703">
        <v>0</v>
      </c>
      <c r="AA3703">
        <v>0</v>
      </c>
      <c r="AB3703">
        <v>0</v>
      </c>
      <c r="AC3703">
        <v>0</v>
      </c>
      <c r="AD3703">
        <v>0</v>
      </c>
      <c r="AE3703">
        <v>0</v>
      </c>
      <c r="AF3703">
        <v>0</v>
      </c>
      <c r="AG3703" t="s">
        <v>16200</v>
      </c>
      <c r="AH3703" s="21" t="str">
        <f t="shared" si="114"/>
        <v>YR25</v>
      </c>
      <c r="AI3703" s="21">
        <v>216</v>
      </c>
      <c r="AJ3703" s="21">
        <f t="shared" si="115"/>
        <v>99.026143790849673</v>
      </c>
      <c r="AK3703" s="21" t="s">
        <v>2063</v>
      </c>
      <c r="AL3703" t="s">
        <v>2581</v>
      </c>
      <c r="AM3703" s="26" t="s">
        <v>38</v>
      </c>
      <c r="AN3703" t="s">
        <v>2032</v>
      </c>
    </row>
    <row r="3704" spans="1:40" ht="15" hidden="1" thickTop="1" x14ac:dyDescent="0.35">
      <c r="A3704" t="s">
        <v>5811</v>
      </c>
      <c r="B3704" t="s">
        <v>16201</v>
      </c>
      <c r="C3704" t="s">
        <v>4634</v>
      </c>
      <c r="D3704" t="s">
        <v>16202</v>
      </c>
      <c r="E3704" t="s">
        <v>2646</v>
      </c>
      <c r="F3704">
        <v>1</v>
      </c>
      <c r="G3704" t="s">
        <v>2600</v>
      </c>
      <c r="H3704" t="s">
        <v>2577</v>
      </c>
      <c r="I3704" t="s">
        <v>2057</v>
      </c>
      <c r="J3704" t="s">
        <v>2647</v>
      </c>
      <c r="K3704" t="s">
        <v>2602</v>
      </c>
      <c r="L3704" t="s">
        <v>2058</v>
      </c>
      <c r="M3704" t="s">
        <v>2310</v>
      </c>
      <c r="N3704">
        <v>3</v>
      </c>
      <c r="O3704">
        <v>247</v>
      </c>
      <c r="P3704">
        <v>1.51</v>
      </c>
      <c r="Q3704">
        <v>16320</v>
      </c>
      <c r="R3704">
        <v>0</v>
      </c>
      <c r="S3704">
        <v>0</v>
      </c>
      <c r="T3704">
        <v>0</v>
      </c>
      <c r="U3704">
        <v>3</v>
      </c>
      <c r="V3704">
        <v>247</v>
      </c>
      <c r="W3704">
        <v>1.51</v>
      </c>
      <c r="X3704">
        <v>0</v>
      </c>
      <c r="Y3704">
        <v>0</v>
      </c>
      <c r="Z3704">
        <v>0</v>
      </c>
      <c r="AA3704">
        <v>0</v>
      </c>
      <c r="AB3704">
        <v>0</v>
      </c>
      <c r="AC3704">
        <v>0</v>
      </c>
      <c r="AD3704">
        <v>0</v>
      </c>
      <c r="AE3704">
        <v>0</v>
      </c>
      <c r="AF3704">
        <v>0</v>
      </c>
      <c r="AG3704" t="s">
        <v>16203</v>
      </c>
      <c r="AH3704" s="21" t="str">
        <f t="shared" si="114"/>
        <v>YT21</v>
      </c>
      <c r="AI3704" s="21">
        <v>230.39999999999998</v>
      </c>
      <c r="AJ3704" s="21">
        <f t="shared" si="115"/>
        <v>98.486519607843135</v>
      </c>
      <c r="AK3704" s="21" t="s">
        <v>2063</v>
      </c>
      <c r="AL3704" t="s">
        <v>2551</v>
      </c>
      <c r="AM3704" s="26" t="s">
        <v>38</v>
      </c>
      <c r="AN3704" t="s">
        <v>2033</v>
      </c>
    </row>
    <row r="3705" spans="1:40" ht="15" hidden="1" thickTop="1" x14ac:dyDescent="0.35">
      <c r="A3705" t="s">
        <v>5815</v>
      </c>
      <c r="B3705" t="s">
        <v>16204</v>
      </c>
      <c r="C3705" t="s">
        <v>8244</v>
      </c>
      <c r="D3705" t="s">
        <v>16205</v>
      </c>
      <c r="E3705" t="s">
        <v>2575</v>
      </c>
      <c r="F3705">
        <v>1</v>
      </c>
      <c r="G3705" t="s">
        <v>2576</v>
      </c>
      <c r="H3705" t="s">
        <v>2577</v>
      </c>
      <c r="I3705" t="s">
        <v>2076</v>
      </c>
      <c r="J3705" t="s">
        <v>2858</v>
      </c>
      <c r="K3705" t="s">
        <v>2742</v>
      </c>
      <c r="L3705" t="s">
        <v>2058</v>
      </c>
      <c r="M3705" t="s">
        <v>2982</v>
      </c>
      <c r="N3705">
        <v>2</v>
      </c>
      <c r="O3705">
        <v>58</v>
      </c>
      <c r="P3705">
        <v>0.41</v>
      </c>
      <c r="Q3705">
        <v>14280</v>
      </c>
      <c r="R3705">
        <v>0</v>
      </c>
      <c r="S3705">
        <v>0</v>
      </c>
      <c r="T3705">
        <v>0</v>
      </c>
      <c r="U3705">
        <v>2</v>
      </c>
      <c r="V3705">
        <v>58</v>
      </c>
      <c r="W3705">
        <v>0.41</v>
      </c>
      <c r="X3705">
        <v>0</v>
      </c>
      <c r="Y3705">
        <v>0</v>
      </c>
      <c r="Z3705">
        <v>0</v>
      </c>
      <c r="AA3705">
        <v>0</v>
      </c>
      <c r="AB3705">
        <v>0</v>
      </c>
      <c r="AC3705">
        <v>0</v>
      </c>
      <c r="AD3705">
        <v>0</v>
      </c>
      <c r="AE3705">
        <v>0</v>
      </c>
      <c r="AF3705">
        <v>0</v>
      </c>
      <c r="AG3705" t="s">
        <v>16206</v>
      </c>
      <c r="AH3705" s="21" t="str">
        <f t="shared" si="114"/>
        <v>YK20</v>
      </c>
      <c r="AI3705" s="21">
        <v>201.59999999999997</v>
      </c>
      <c r="AJ3705" s="21">
        <f t="shared" si="115"/>
        <v>99.593837535014003</v>
      </c>
      <c r="AK3705" s="21" t="s">
        <v>2060</v>
      </c>
      <c r="AL3705" t="s">
        <v>2551</v>
      </c>
      <c r="AM3705" s="26" t="s">
        <v>38</v>
      </c>
      <c r="AN3705" t="s">
        <v>2031</v>
      </c>
    </row>
    <row r="3706" spans="1:40" ht="15" hidden="1" thickTop="1" x14ac:dyDescent="0.35">
      <c r="A3706" t="s">
        <v>5820</v>
      </c>
      <c r="B3706" t="s">
        <v>16207</v>
      </c>
      <c r="C3706" t="s">
        <v>4767</v>
      </c>
      <c r="D3706" t="s">
        <v>16208</v>
      </c>
      <c r="E3706" t="s">
        <v>2646</v>
      </c>
      <c r="F3706">
        <v>1</v>
      </c>
      <c r="G3706" t="s">
        <v>2600</v>
      </c>
      <c r="H3706" t="s">
        <v>2577</v>
      </c>
      <c r="I3706" t="s">
        <v>2076</v>
      </c>
      <c r="J3706" t="s">
        <v>2601</v>
      </c>
      <c r="K3706" t="s">
        <v>2602</v>
      </c>
      <c r="L3706" t="s">
        <v>2058</v>
      </c>
      <c r="M3706" t="s">
        <v>2310</v>
      </c>
      <c r="N3706">
        <v>3</v>
      </c>
      <c r="O3706">
        <v>51</v>
      </c>
      <c r="P3706">
        <v>0.31</v>
      </c>
      <c r="Q3706">
        <v>16320</v>
      </c>
      <c r="R3706">
        <v>2</v>
      </c>
      <c r="S3706">
        <v>30</v>
      </c>
      <c r="T3706">
        <v>0.18</v>
      </c>
      <c r="U3706">
        <v>1</v>
      </c>
      <c r="V3706">
        <v>21</v>
      </c>
      <c r="W3706">
        <v>0.13</v>
      </c>
      <c r="X3706">
        <v>0</v>
      </c>
      <c r="Y3706">
        <v>0</v>
      </c>
      <c r="Z3706">
        <v>0</v>
      </c>
      <c r="AA3706">
        <v>0</v>
      </c>
      <c r="AB3706">
        <v>0</v>
      </c>
      <c r="AC3706">
        <v>0</v>
      </c>
      <c r="AD3706">
        <v>0</v>
      </c>
      <c r="AE3706">
        <v>0</v>
      </c>
      <c r="AF3706">
        <v>0</v>
      </c>
      <c r="AG3706" t="s">
        <v>16209</v>
      </c>
      <c r="AH3706" s="21" t="str">
        <f t="shared" si="114"/>
        <v>YK20</v>
      </c>
      <c r="AI3706" s="21">
        <v>230.39999999999998</v>
      </c>
      <c r="AJ3706" s="21">
        <f t="shared" si="115"/>
        <v>99.6875</v>
      </c>
      <c r="AK3706" s="21" t="s">
        <v>2060</v>
      </c>
      <c r="AL3706" t="s">
        <v>2551</v>
      </c>
      <c r="AM3706" s="26" t="s">
        <v>38</v>
      </c>
      <c r="AN3706" t="s">
        <v>2032</v>
      </c>
    </row>
    <row r="3707" spans="1:40" ht="15" hidden="1" thickTop="1" x14ac:dyDescent="0.35">
      <c r="A3707" t="s">
        <v>5824</v>
      </c>
      <c r="B3707" t="s">
        <v>16210</v>
      </c>
      <c r="C3707" t="s">
        <v>3570</v>
      </c>
      <c r="D3707" t="s">
        <v>16211</v>
      </c>
      <c r="E3707" t="s">
        <v>3572</v>
      </c>
      <c r="F3707">
        <v>1</v>
      </c>
      <c r="G3707" t="s">
        <v>2546</v>
      </c>
      <c r="H3707" t="s">
        <v>2510</v>
      </c>
      <c r="I3707" t="s">
        <v>2076</v>
      </c>
      <c r="J3707" t="s">
        <v>3573</v>
      </c>
      <c r="K3707" t="s">
        <v>3007</v>
      </c>
      <c r="L3707" t="s">
        <v>2058</v>
      </c>
      <c r="M3707" t="s">
        <v>2170</v>
      </c>
      <c r="N3707">
        <v>8</v>
      </c>
      <c r="O3707">
        <v>228</v>
      </c>
      <c r="P3707">
        <v>1.49</v>
      </c>
      <c r="Q3707">
        <v>15300</v>
      </c>
      <c r="R3707">
        <v>4</v>
      </c>
      <c r="S3707">
        <v>76</v>
      </c>
      <c r="T3707">
        <v>0.5</v>
      </c>
      <c r="U3707">
        <v>4</v>
      </c>
      <c r="V3707">
        <v>152</v>
      </c>
      <c r="W3707">
        <v>0.99</v>
      </c>
      <c r="X3707">
        <v>0</v>
      </c>
      <c r="Y3707">
        <v>0</v>
      </c>
      <c r="Z3707">
        <v>0</v>
      </c>
      <c r="AA3707">
        <v>0</v>
      </c>
      <c r="AB3707">
        <v>0</v>
      </c>
      <c r="AC3707">
        <v>0</v>
      </c>
      <c r="AD3707">
        <v>0</v>
      </c>
      <c r="AE3707">
        <v>0</v>
      </c>
      <c r="AF3707">
        <v>0</v>
      </c>
      <c r="AG3707" t="s">
        <v>16212</v>
      </c>
      <c r="AH3707" s="21" t="str">
        <f t="shared" si="114"/>
        <v>YR25</v>
      </c>
      <c r="AI3707" s="21">
        <v>216</v>
      </c>
      <c r="AJ3707" s="21">
        <f t="shared" si="115"/>
        <v>98.509803921568633</v>
      </c>
      <c r="AK3707" s="21" t="s">
        <v>2063</v>
      </c>
      <c r="AL3707" t="s">
        <v>2551</v>
      </c>
      <c r="AM3707" s="26" t="s">
        <v>38</v>
      </c>
      <c r="AN3707" t="s">
        <v>2031</v>
      </c>
    </row>
    <row r="3708" spans="1:40" ht="15" hidden="1" thickTop="1" x14ac:dyDescent="0.35">
      <c r="A3708" t="s">
        <v>5828</v>
      </c>
      <c r="B3708" t="s">
        <v>16213</v>
      </c>
      <c r="C3708" t="s">
        <v>2566</v>
      </c>
      <c r="D3708" t="s">
        <v>16214</v>
      </c>
      <c r="E3708" t="s">
        <v>559</v>
      </c>
      <c r="F3708">
        <v>1</v>
      </c>
      <c r="G3708" t="s">
        <v>2055</v>
      </c>
      <c r="H3708" t="s">
        <v>2056</v>
      </c>
      <c r="I3708" t="s">
        <v>2057</v>
      </c>
      <c r="J3708" t="s">
        <v>2568</v>
      </c>
      <c r="K3708" t="s">
        <v>63</v>
      </c>
      <c r="L3708" t="s">
        <v>2058</v>
      </c>
      <c r="M3708" t="s">
        <v>2170</v>
      </c>
      <c r="N3708">
        <v>0</v>
      </c>
      <c r="O3708">
        <v>0</v>
      </c>
      <c r="P3708">
        <v>0</v>
      </c>
      <c r="Q3708">
        <v>15300</v>
      </c>
      <c r="R3708">
        <v>0</v>
      </c>
      <c r="S3708">
        <v>0</v>
      </c>
      <c r="T3708">
        <v>0</v>
      </c>
      <c r="U3708">
        <v>0</v>
      </c>
      <c r="V3708">
        <v>0</v>
      </c>
      <c r="W3708">
        <v>0</v>
      </c>
      <c r="X3708">
        <v>0</v>
      </c>
      <c r="Y3708">
        <v>0</v>
      </c>
      <c r="Z3708">
        <v>0</v>
      </c>
      <c r="AA3708">
        <v>0</v>
      </c>
      <c r="AB3708">
        <v>0</v>
      </c>
      <c r="AC3708">
        <v>0</v>
      </c>
      <c r="AD3708">
        <v>0</v>
      </c>
      <c r="AE3708">
        <v>0</v>
      </c>
      <c r="AF3708">
        <v>0</v>
      </c>
      <c r="AG3708" t="s">
        <v>16215</v>
      </c>
      <c r="AH3708" s="21" t="str">
        <f t="shared" si="114"/>
        <v>YT21</v>
      </c>
      <c r="AI3708" s="21">
        <v>216</v>
      </c>
      <c r="AJ3708" s="21">
        <f t="shared" si="115"/>
        <v>100</v>
      </c>
      <c r="AK3708" s="21" t="s">
        <v>2060</v>
      </c>
      <c r="AL3708" t="s">
        <v>2570</v>
      </c>
      <c r="AM3708" s="26" t="s">
        <v>38</v>
      </c>
      <c r="AN3708" t="s">
        <v>2029</v>
      </c>
    </row>
    <row r="3709" spans="1:40" ht="15" hidden="1" thickTop="1" x14ac:dyDescent="0.35">
      <c r="A3709" t="s">
        <v>5832</v>
      </c>
      <c r="B3709" t="s">
        <v>16216</v>
      </c>
      <c r="C3709" t="s">
        <v>3113</v>
      </c>
      <c r="D3709" t="s">
        <v>16217</v>
      </c>
      <c r="E3709" t="s">
        <v>3115</v>
      </c>
      <c r="F3709">
        <v>1</v>
      </c>
      <c r="G3709" t="s">
        <v>2816</v>
      </c>
      <c r="H3709" t="s">
        <v>2620</v>
      </c>
      <c r="I3709" t="s">
        <v>2057</v>
      </c>
      <c r="J3709" t="s">
        <v>3116</v>
      </c>
      <c r="K3709" t="s">
        <v>2818</v>
      </c>
      <c r="L3709" t="s">
        <v>2058</v>
      </c>
      <c r="M3709" t="s">
        <v>2059</v>
      </c>
      <c r="N3709">
        <v>1</v>
      </c>
      <c r="O3709">
        <v>53</v>
      </c>
      <c r="P3709">
        <v>0.22</v>
      </c>
      <c r="Q3709">
        <v>24480</v>
      </c>
      <c r="R3709">
        <v>0</v>
      </c>
      <c r="S3709">
        <v>0</v>
      </c>
      <c r="T3709">
        <v>0</v>
      </c>
      <c r="U3709">
        <v>1</v>
      </c>
      <c r="V3709">
        <v>53</v>
      </c>
      <c r="W3709">
        <v>0.22</v>
      </c>
      <c r="X3709">
        <v>0</v>
      </c>
      <c r="Y3709">
        <v>0</v>
      </c>
      <c r="Z3709">
        <v>0</v>
      </c>
      <c r="AA3709">
        <v>0</v>
      </c>
      <c r="AB3709">
        <v>0</v>
      </c>
      <c r="AC3709">
        <v>0</v>
      </c>
      <c r="AD3709">
        <v>0</v>
      </c>
      <c r="AE3709">
        <v>0</v>
      </c>
      <c r="AF3709">
        <v>0</v>
      </c>
      <c r="AG3709" t="s">
        <v>16218</v>
      </c>
      <c r="AH3709" s="21" t="str">
        <f t="shared" si="114"/>
        <v>YT21</v>
      </c>
      <c r="AI3709" s="21">
        <v>345.36</v>
      </c>
      <c r="AJ3709" s="21">
        <f t="shared" si="115"/>
        <v>99.783496732026137</v>
      </c>
      <c r="AK3709" s="21" t="s">
        <v>2060</v>
      </c>
      <c r="AL3709" t="s">
        <v>3118</v>
      </c>
      <c r="AM3709" s="26" t="s">
        <v>38</v>
      </c>
      <c r="AN3709" t="s">
        <v>2031</v>
      </c>
    </row>
    <row r="3710" spans="1:40" ht="15" hidden="1" thickTop="1" x14ac:dyDescent="0.35">
      <c r="A3710" t="s">
        <v>5836</v>
      </c>
      <c r="B3710" t="s">
        <v>16219</v>
      </c>
      <c r="C3710" t="s">
        <v>14727</v>
      </c>
      <c r="D3710" t="s">
        <v>16220</v>
      </c>
      <c r="E3710" t="s">
        <v>2646</v>
      </c>
      <c r="F3710">
        <v>1</v>
      </c>
      <c r="G3710" t="s">
        <v>2600</v>
      </c>
      <c r="H3710" t="s">
        <v>2577</v>
      </c>
      <c r="I3710" t="s">
        <v>2076</v>
      </c>
      <c r="J3710" t="s">
        <v>2647</v>
      </c>
      <c r="K3710" t="s">
        <v>2602</v>
      </c>
      <c r="L3710" t="s">
        <v>2058</v>
      </c>
      <c r="M3710" t="s">
        <v>2488</v>
      </c>
      <c r="N3710">
        <v>4</v>
      </c>
      <c r="O3710">
        <v>55</v>
      </c>
      <c r="P3710">
        <v>0.34</v>
      </c>
      <c r="Q3710">
        <v>16320</v>
      </c>
      <c r="R3710">
        <v>0</v>
      </c>
      <c r="S3710">
        <v>0</v>
      </c>
      <c r="T3710">
        <v>0</v>
      </c>
      <c r="U3710">
        <v>2</v>
      </c>
      <c r="V3710">
        <v>29</v>
      </c>
      <c r="W3710">
        <v>0.18</v>
      </c>
      <c r="X3710">
        <v>0</v>
      </c>
      <c r="Y3710">
        <v>0</v>
      </c>
      <c r="Z3710">
        <v>0</v>
      </c>
      <c r="AA3710">
        <v>2</v>
      </c>
      <c r="AB3710">
        <v>26</v>
      </c>
      <c r="AC3710">
        <v>0.16</v>
      </c>
      <c r="AD3710">
        <v>0</v>
      </c>
      <c r="AE3710">
        <v>0</v>
      </c>
      <c r="AF3710">
        <v>0</v>
      </c>
      <c r="AG3710" t="s">
        <v>16221</v>
      </c>
      <c r="AH3710" s="21" t="str">
        <f t="shared" si="114"/>
        <v>YK20</v>
      </c>
      <c r="AI3710" s="21">
        <v>230.40000000000003</v>
      </c>
      <c r="AJ3710" s="21">
        <f t="shared" si="115"/>
        <v>99.662990196078425</v>
      </c>
      <c r="AK3710" s="21" t="s">
        <v>2060</v>
      </c>
      <c r="AL3710" t="s">
        <v>2551</v>
      </c>
      <c r="AM3710" s="26" t="s">
        <v>38</v>
      </c>
      <c r="AN3710" t="s">
        <v>2031</v>
      </c>
    </row>
    <row r="3711" spans="1:40" ht="15" hidden="1" thickTop="1" x14ac:dyDescent="0.35">
      <c r="A3711" t="s">
        <v>5839</v>
      </c>
      <c r="B3711" t="s">
        <v>16222</v>
      </c>
      <c r="C3711" t="s">
        <v>3192</v>
      </c>
      <c r="D3711" t="s">
        <v>16223</v>
      </c>
      <c r="E3711" t="s">
        <v>2608</v>
      </c>
      <c r="F3711">
        <v>1</v>
      </c>
      <c r="G3711" t="s">
        <v>2609</v>
      </c>
      <c r="H3711" t="s">
        <v>2577</v>
      </c>
      <c r="I3711" t="s">
        <v>2076</v>
      </c>
      <c r="J3711" t="s">
        <v>2764</v>
      </c>
      <c r="K3711" t="s">
        <v>2765</v>
      </c>
      <c r="L3711" t="s">
        <v>2058</v>
      </c>
      <c r="M3711" t="s">
        <v>2170</v>
      </c>
      <c r="N3711">
        <v>3</v>
      </c>
      <c r="O3711">
        <v>128</v>
      </c>
      <c r="P3711">
        <v>0.84</v>
      </c>
      <c r="Q3711">
        <v>15300</v>
      </c>
      <c r="R3711">
        <v>1</v>
      </c>
      <c r="S3711">
        <v>65</v>
      </c>
      <c r="T3711">
        <v>0.42</v>
      </c>
      <c r="U3711">
        <v>2</v>
      </c>
      <c r="V3711">
        <v>63</v>
      </c>
      <c r="W3711">
        <v>0.41</v>
      </c>
      <c r="X3711">
        <v>0</v>
      </c>
      <c r="Y3711">
        <v>0</v>
      </c>
      <c r="Z3711">
        <v>0</v>
      </c>
      <c r="AA3711">
        <v>0</v>
      </c>
      <c r="AB3711">
        <v>0</v>
      </c>
      <c r="AC3711">
        <v>0</v>
      </c>
      <c r="AD3711">
        <v>0</v>
      </c>
      <c r="AE3711">
        <v>0</v>
      </c>
      <c r="AF3711">
        <v>0</v>
      </c>
      <c r="AG3711" t="s">
        <v>16224</v>
      </c>
      <c r="AH3711" s="21" t="str">
        <f t="shared" si="114"/>
        <v>YR25</v>
      </c>
      <c r="AI3711" s="21">
        <v>216</v>
      </c>
      <c r="AJ3711" s="21">
        <f t="shared" si="115"/>
        <v>99.16339869281046</v>
      </c>
      <c r="AK3711" s="21" t="s">
        <v>2063</v>
      </c>
      <c r="AL3711" t="s">
        <v>2613</v>
      </c>
      <c r="AM3711" s="26" t="s">
        <v>38</v>
      </c>
      <c r="AN3711" t="s">
        <v>2032</v>
      </c>
    </row>
    <row r="3712" spans="1:40" ht="15" hidden="1" thickTop="1" x14ac:dyDescent="0.35">
      <c r="A3712" t="s">
        <v>5843</v>
      </c>
      <c r="B3712" t="s">
        <v>16225</v>
      </c>
      <c r="C3712" t="s">
        <v>4072</v>
      </c>
      <c r="D3712" t="s">
        <v>16226</v>
      </c>
      <c r="E3712" t="s">
        <v>2575</v>
      </c>
      <c r="F3712">
        <v>1</v>
      </c>
      <c r="G3712" t="s">
        <v>2609</v>
      </c>
      <c r="H3712" t="s">
        <v>2577</v>
      </c>
      <c r="I3712" t="s">
        <v>2076</v>
      </c>
      <c r="J3712" t="s">
        <v>2610</v>
      </c>
      <c r="K3712" t="s">
        <v>2611</v>
      </c>
      <c r="L3712" t="s">
        <v>2058</v>
      </c>
      <c r="M3712" t="s">
        <v>2170</v>
      </c>
      <c r="N3712">
        <v>11</v>
      </c>
      <c r="O3712">
        <v>286</v>
      </c>
      <c r="P3712">
        <v>1.87</v>
      </c>
      <c r="Q3712">
        <v>15300</v>
      </c>
      <c r="R3712">
        <v>10</v>
      </c>
      <c r="S3712">
        <v>246</v>
      </c>
      <c r="T3712">
        <v>1.61</v>
      </c>
      <c r="U3712">
        <v>1</v>
      </c>
      <c r="V3712">
        <v>40</v>
      </c>
      <c r="W3712">
        <v>0.26</v>
      </c>
      <c r="X3712">
        <v>0</v>
      </c>
      <c r="Y3712">
        <v>0</v>
      </c>
      <c r="Z3712">
        <v>0</v>
      </c>
      <c r="AA3712">
        <v>0</v>
      </c>
      <c r="AB3712">
        <v>0</v>
      </c>
      <c r="AC3712">
        <v>0</v>
      </c>
      <c r="AD3712">
        <v>0</v>
      </c>
      <c r="AE3712">
        <v>0</v>
      </c>
      <c r="AF3712">
        <v>0</v>
      </c>
      <c r="AG3712" t="s">
        <v>16227</v>
      </c>
      <c r="AH3712" s="21" t="str">
        <f t="shared" si="114"/>
        <v>YR25</v>
      </c>
      <c r="AI3712" s="21">
        <v>216</v>
      </c>
      <c r="AJ3712" s="21">
        <f t="shared" si="115"/>
        <v>98.130718954248366</v>
      </c>
      <c r="AK3712" s="21" t="s">
        <v>2063</v>
      </c>
      <c r="AL3712" t="s">
        <v>2581</v>
      </c>
      <c r="AM3712" s="26" t="s">
        <v>38</v>
      </c>
      <c r="AN3712" t="s">
        <v>2030</v>
      </c>
    </row>
    <row r="3713" spans="1:40" ht="15" hidden="1" thickTop="1" x14ac:dyDescent="0.35">
      <c r="A3713" t="s">
        <v>5846</v>
      </c>
      <c r="B3713" t="s">
        <v>16228</v>
      </c>
      <c r="C3713" t="s">
        <v>5561</v>
      </c>
      <c r="D3713" t="s">
        <v>16229</v>
      </c>
      <c r="E3713" t="s">
        <v>2575</v>
      </c>
      <c r="F3713">
        <v>1</v>
      </c>
      <c r="G3713" t="s">
        <v>2576</v>
      </c>
      <c r="H3713" t="s">
        <v>2577</v>
      </c>
      <c r="I3713" t="s">
        <v>2057</v>
      </c>
      <c r="J3713" t="s">
        <v>2578</v>
      </c>
      <c r="K3713" t="s">
        <v>2579</v>
      </c>
      <c r="L3713" t="s">
        <v>2058</v>
      </c>
      <c r="M3713" t="s">
        <v>2059</v>
      </c>
      <c r="N3713">
        <v>0</v>
      </c>
      <c r="O3713">
        <v>0</v>
      </c>
      <c r="P3713">
        <v>0</v>
      </c>
      <c r="Q3713">
        <v>24480</v>
      </c>
      <c r="R3713">
        <v>0</v>
      </c>
      <c r="S3713">
        <v>0</v>
      </c>
      <c r="T3713">
        <v>0</v>
      </c>
      <c r="U3713">
        <v>0</v>
      </c>
      <c r="V3713">
        <v>0</v>
      </c>
      <c r="W3713">
        <v>0</v>
      </c>
      <c r="X3713">
        <v>0</v>
      </c>
      <c r="Y3713">
        <v>0</v>
      </c>
      <c r="Z3713">
        <v>0</v>
      </c>
      <c r="AA3713">
        <v>0</v>
      </c>
      <c r="AB3713">
        <v>0</v>
      </c>
      <c r="AC3713">
        <v>0</v>
      </c>
      <c r="AD3713">
        <v>0</v>
      </c>
      <c r="AE3713">
        <v>0</v>
      </c>
      <c r="AF3713">
        <v>0</v>
      </c>
      <c r="AG3713" t="s">
        <v>16230</v>
      </c>
      <c r="AH3713" s="21" t="str">
        <f t="shared" si="114"/>
        <v>YT21</v>
      </c>
      <c r="AI3713" s="21">
        <v>345.36</v>
      </c>
      <c r="AJ3713" s="21">
        <f t="shared" si="115"/>
        <v>100</v>
      </c>
      <c r="AK3713" s="21" t="s">
        <v>2060</v>
      </c>
      <c r="AL3713" t="s">
        <v>2581</v>
      </c>
      <c r="AM3713" s="26" t="s">
        <v>38</v>
      </c>
      <c r="AN3713" t="s">
        <v>2031</v>
      </c>
    </row>
    <row r="3714" spans="1:40" ht="15" hidden="1" thickTop="1" x14ac:dyDescent="0.35">
      <c r="A3714" t="s">
        <v>5850</v>
      </c>
      <c r="B3714" t="s">
        <v>16232</v>
      </c>
      <c r="C3714" t="s">
        <v>8622</v>
      </c>
      <c r="D3714" t="s">
        <v>16233</v>
      </c>
      <c r="E3714" t="s">
        <v>4003</v>
      </c>
      <c r="F3714">
        <v>1</v>
      </c>
      <c r="G3714" t="s">
        <v>2600</v>
      </c>
      <c r="H3714" t="s">
        <v>2510</v>
      </c>
      <c r="I3714" t="s">
        <v>2057</v>
      </c>
      <c r="J3714" t="s">
        <v>4004</v>
      </c>
      <c r="K3714" t="s">
        <v>3007</v>
      </c>
      <c r="L3714" t="s">
        <v>2058</v>
      </c>
      <c r="M3714" t="s">
        <v>2059</v>
      </c>
      <c r="N3714">
        <v>3</v>
      </c>
      <c r="O3714">
        <v>131</v>
      </c>
      <c r="P3714">
        <v>0.54</v>
      </c>
      <c r="Q3714">
        <v>24480</v>
      </c>
      <c r="R3714">
        <v>0</v>
      </c>
      <c r="S3714">
        <v>0</v>
      </c>
      <c r="T3714">
        <v>0</v>
      </c>
      <c r="U3714">
        <v>1</v>
      </c>
      <c r="V3714">
        <v>47</v>
      </c>
      <c r="W3714">
        <v>0.19</v>
      </c>
      <c r="X3714">
        <v>0</v>
      </c>
      <c r="Y3714">
        <v>0</v>
      </c>
      <c r="Z3714">
        <v>0</v>
      </c>
      <c r="AA3714">
        <v>2</v>
      </c>
      <c r="AB3714">
        <v>84</v>
      </c>
      <c r="AC3714">
        <v>0.34</v>
      </c>
      <c r="AD3714">
        <v>0</v>
      </c>
      <c r="AE3714">
        <v>0</v>
      </c>
      <c r="AF3714">
        <v>0</v>
      </c>
      <c r="AG3714" t="s">
        <v>16234</v>
      </c>
      <c r="AH3714" s="21" t="str">
        <f t="shared" si="114"/>
        <v>YT21</v>
      </c>
      <c r="AI3714" s="21">
        <v>345.36</v>
      </c>
      <c r="AJ3714" s="21">
        <f t="shared" si="115"/>
        <v>99.46486928104575</v>
      </c>
      <c r="AK3714" s="21" t="s">
        <v>2060</v>
      </c>
      <c r="AL3714" t="s">
        <v>2551</v>
      </c>
      <c r="AM3714" s="26" t="s">
        <v>38</v>
      </c>
      <c r="AN3714" t="s">
        <v>2030</v>
      </c>
    </row>
    <row r="3715" spans="1:40" ht="15" hidden="1" thickTop="1" x14ac:dyDescent="0.35">
      <c r="A3715" t="s">
        <v>5854</v>
      </c>
      <c r="B3715" t="s">
        <v>16235</v>
      </c>
      <c r="C3715" t="s">
        <v>2631</v>
      </c>
      <c r="D3715" t="s">
        <v>16236</v>
      </c>
      <c r="E3715" t="s">
        <v>2575</v>
      </c>
      <c r="F3715">
        <v>1</v>
      </c>
      <c r="G3715" t="s">
        <v>2633</v>
      </c>
      <c r="H3715" t="s">
        <v>2577</v>
      </c>
      <c r="I3715" t="s">
        <v>2057</v>
      </c>
      <c r="J3715" t="s">
        <v>2634</v>
      </c>
      <c r="K3715" t="s">
        <v>2635</v>
      </c>
      <c r="L3715" t="s">
        <v>2058</v>
      </c>
      <c r="M3715" t="s">
        <v>2207</v>
      </c>
      <c r="N3715">
        <v>2</v>
      </c>
      <c r="O3715">
        <v>66</v>
      </c>
      <c r="P3715">
        <v>0.5</v>
      </c>
      <c r="Q3715">
        <v>13260</v>
      </c>
      <c r="R3715">
        <v>1</v>
      </c>
      <c r="S3715">
        <v>41</v>
      </c>
      <c r="T3715">
        <v>0.31</v>
      </c>
      <c r="U3715">
        <v>0</v>
      </c>
      <c r="V3715">
        <v>0</v>
      </c>
      <c r="W3715">
        <v>0</v>
      </c>
      <c r="X3715">
        <v>0</v>
      </c>
      <c r="Y3715">
        <v>0</v>
      </c>
      <c r="Z3715">
        <v>0</v>
      </c>
      <c r="AA3715">
        <v>1</v>
      </c>
      <c r="AB3715">
        <v>25</v>
      </c>
      <c r="AC3715">
        <v>0.19</v>
      </c>
      <c r="AD3715">
        <v>0</v>
      </c>
      <c r="AE3715">
        <v>0</v>
      </c>
      <c r="AF3715">
        <v>0</v>
      </c>
      <c r="AG3715" t="s">
        <v>16237</v>
      </c>
      <c r="AH3715" s="21" t="str">
        <f t="shared" si="114"/>
        <v>YT21</v>
      </c>
      <c r="AI3715" s="21">
        <v>187.20000000000002</v>
      </c>
      <c r="AJ3715" s="21">
        <f t="shared" si="115"/>
        <v>99.502262443438909</v>
      </c>
      <c r="AK3715" s="21" t="s">
        <v>2060</v>
      </c>
      <c r="AL3715" t="s">
        <v>2581</v>
      </c>
      <c r="AM3715" s="26" t="s">
        <v>38</v>
      </c>
      <c r="AN3715" t="s">
        <v>2031</v>
      </c>
    </row>
    <row r="3716" spans="1:40" ht="15" hidden="1" thickTop="1" x14ac:dyDescent="0.35">
      <c r="A3716" t="s">
        <v>5858</v>
      </c>
      <c r="B3716" t="s">
        <v>16238</v>
      </c>
      <c r="C3716" t="s">
        <v>2631</v>
      </c>
      <c r="D3716" t="s">
        <v>16236</v>
      </c>
      <c r="E3716" t="s">
        <v>2575</v>
      </c>
      <c r="F3716">
        <v>1</v>
      </c>
      <c r="G3716" t="s">
        <v>2633</v>
      </c>
      <c r="H3716" t="s">
        <v>2577</v>
      </c>
      <c r="I3716" t="s">
        <v>2057</v>
      </c>
      <c r="J3716" t="s">
        <v>2634</v>
      </c>
      <c r="K3716" t="s">
        <v>2635</v>
      </c>
      <c r="L3716" t="s">
        <v>2058</v>
      </c>
      <c r="M3716" t="s">
        <v>2207</v>
      </c>
      <c r="N3716">
        <v>0</v>
      </c>
      <c r="O3716">
        <v>0</v>
      </c>
      <c r="P3716">
        <v>0</v>
      </c>
      <c r="Q3716">
        <v>13260</v>
      </c>
      <c r="R3716">
        <v>0</v>
      </c>
      <c r="S3716">
        <v>0</v>
      </c>
      <c r="T3716">
        <v>0</v>
      </c>
      <c r="U3716">
        <v>0</v>
      </c>
      <c r="V3716">
        <v>0</v>
      </c>
      <c r="W3716">
        <v>0</v>
      </c>
      <c r="X3716">
        <v>0</v>
      </c>
      <c r="Y3716">
        <v>0</v>
      </c>
      <c r="Z3716">
        <v>0</v>
      </c>
      <c r="AA3716">
        <v>0</v>
      </c>
      <c r="AB3716">
        <v>0</v>
      </c>
      <c r="AC3716">
        <v>0</v>
      </c>
      <c r="AD3716">
        <v>0</v>
      </c>
      <c r="AE3716">
        <v>0</v>
      </c>
      <c r="AF3716">
        <v>0</v>
      </c>
      <c r="AG3716" t="s">
        <v>16239</v>
      </c>
      <c r="AH3716" s="21" t="str">
        <f t="shared" si="114"/>
        <v>YT21</v>
      </c>
      <c r="AI3716" s="21">
        <v>187.20000000000002</v>
      </c>
      <c r="AJ3716" s="21">
        <f t="shared" si="115"/>
        <v>100</v>
      </c>
      <c r="AK3716" s="21" t="s">
        <v>2060</v>
      </c>
      <c r="AL3716" t="s">
        <v>2581</v>
      </c>
      <c r="AM3716" s="26" t="s">
        <v>38</v>
      </c>
      <c r="AN3716" t="s">
        <v>2031</v>
      </c>
    </row>
    <row r="3717" spans="1:40" ht="15" hidden="1" thickTop="1" x14ac:dyDescent="0.35">
      <c r="A3717" t="s">
        <v>5862</v>
      </c>
      <c r="B3717" t="s">
        <v>16240</v>
      </c>
      <c r="C3717" t="s">
        <v>7533</v>
      </c>
      <c r="D3717" t="s">
        <v>16241</v>
      </c>
      <c r="E3717" t="s">
        <v>3013</v>
      </c>
      <c r="F3717">
        <v>1</v>
      </c>
      <c r="G3717" t="s">
        <v>2600</v>
      </c>
      <c r="H3717" t="s">
        <v>2577</v>
      </c>
      <c r="I3717" t="s">
        <v>2076</v>
      </c>
      <c r="J3717" t="s">
        <v>3183</v>
      </c>
      <c r="K3717" t="s">
        <v>2742</v>
      </c>
      <c r="L3717" t="s">
        <v>2058</v>
      </c>
      <c r="M3717" t="s">
        <v>2059</v>
      </c>
      <c r="N3717">
        <v>13</v>
      </c>
      <c r="O3717">
        <v>290</v>
      </c>
      <c r="P3717">
        <v>1.18</v>
      </c>
      <c r="Q3717">
        <v>24480</v>
      </c>
      <c r="R3717">
        <v>4</v>
      </c>
      <c r="S3717">
        <v>112</v>
      </c>
      <c r="T3717">
        <v>0.46</v>
      </c>
      <c r="U3717">
        <v>9</v>
      </c>
      <c r="V3717">
        <v>178</v>
      </c>
      <c r="W3717">
        <v>0.73</v>
      </c>
      <c r="X3717">
        <v>0</v>
      </c>
      <c r="Y3717">
        <v>0</v>
      </c>
      <c r="Z3717">
        <v>0</v>
      </c>
      <c r="AA3717">
        <v>0</v>
      </c>
      <c r="AB3717">
        <v>0</v>
      </c>
      <c r="AC3717">
        <v>0</v>
      </c>
      <c r="AD3717">
        <v>0</v>
      </c>
      <c r="AE3717">
        <v>0</v>
      </c>
      <c r="AF3717">
        <v>0</v>
      </c>
      <c r="AG3717" t="s">
        <v>16242</v>
      </c>
      <c r="AH3717" s="21" t="str">
        <f t="shared" si="114"/>
        <v>YR25</v>
      </c>
      <c r="AI3717" s="21">
        <v>345.36</v>
      </c>
      <c r="AJ3717" s="21">
        <f t="shared" si="115"/>
        <v>98.81535947712419</v>
      </c>
      <c r="AK3717" s="21" t="s">
        <v>2063</v>
      </c>
      <c r="AL3717" t="s">
        <v>2551</v>
      </c>
      <c r="AM3717" s="26" t="s">
        <v>38</v>
      </c>
      <c r="AN3717" t="s">
        <v>2033</v>
      </c>
    </row>
    <row r="3718" spans="1:40" ht="15" hidden="1" thickTop="1" x14ac:dyDescent="0.35">
      <c r="A3718" t="s">
        <v>5866</v>
      </c>
      <c r="B3718" t="s">
        <v>16243</v>
      </c>
      <c r="C3718" t="s">
        <v>2673</v>
      </c>
      <c r="D3718" t="s">
        <v>16244</v>
      </c>
      <c r="E3718" t="s">
        <v>3338</v>
      </c>
      <c r="F3718">
        <v>1</v>
      </c>
      <c r="G3718" t="s">
        <v>2609</v>
      </c>
      <c r="H3718" t="s">
        <v>2577</v>
      </c>
      <c r="I3718" t="s">
        <v>2076</v>
      </c>
      <c r="J3718" t="s">
        <v>2675</v>
      </c>
      <c r="K3718" t="s">
        <v>2611</v>
      </c>
      <c r="L3718" t="s">
        <v>2058</v>
      </c>
      <c r="M3718" t="s">
        <v>2059</v>
      </c>
      <c r="N3718">
        <v>5</v>
      </c>
      <c r="O3718">
        <v>220</v>
      </c>
      <c r="P3718">
        <v>0.9</v>
      </c>
      <c r="Q3718">
        <v>24480</v>
      </c>
      <c r="R3718">
        <v>3</v>
      </c>
      <c r="S3718">
        <v>138</v>
      </c>
      <c r="T3718">
        <v>0.56000000000000005</v>
      </c>
      <c r="U3718">
        <v>2</v>
      </c>
      <c r="V3718">
        <v>82</v>
      </c>
      <c r="W3718">
        <v>0.33</v>
      </c>
      <c r="X3718">
        <v>0</v>
      </c>
      <c r="Y3718">
        <v>0</v>
      </c>
      <c r="Z3718">
        <v>0</v>
      </c>
      <c r="AA3718">
        <v>0</v>
      </c>
      <c r="AB3718">
        <v>0</v>
      </c>
      <c r="AC3718">
        <v>0</v>
      </c>
      <c r="AD3718">
        <v>0</v>
      </c>
      <c r="AE3718">
        <v>0</v>
      </c>
      <c r="AF3718">
        <v>0</v>
      </c>
      <c r="AG3718" t="s">
        <v>16245</v>
      </c>
      <c r="AH3718" s="21" t="str">
        <f t="shared" si="114"/>
        <v>YM68</v>
      </c>
      <c r="AI3718" s="21">
        <v>345.36</v>
      </c>
      <c r="AJ3718" s="21">
        <f t="shared" si="115"/>
        <v>99.101307189542482</v>
      </c>
      <c r="AK3718" s="21" t="s">
        <v>2063</v>
      </c>
      <c r="AL3718" t="s">
        <v>2581</v>
      </c>
      <c r="AM3718" s="26" t="s">
        <v>38</v>
      </c>
      <c r="AN3718" t="s">
        <v>2030</v>
      </c>
    </row>
    <row r="3719" spans="1:40" ht="15" hidden="1" thickTop="1" x14ac:dyDescent="0.35">
      <c r="A3719" t="s">
        <v>5871</v>
      </c>
      <c r="B3719" t="s">
        <v>16246</v>
      </c>
      <c r="C3719" t="s">
        <v>4101</v>
      </c>
      <c r="D3719" t="s">
        <v>16247</v>
      </c>
      <c r="E3719" t="s">
        <v>3338</v>
      </c>
      <c r="F3719">
        <v>1</v>
      </c>
      <c r="G3719" t="s">
        <v>2609</v>
      </c>
      <c r="H3719" t="s">
        <v>2577</v>
      </c>
      <c r="I3719" t="s">
        <v>2076</v>
      </c>
      <c r="J3719" t="s">
        <v>2675</v>
      </c>
      <c r="K3719" t="s">
        <v>2611</v>
      </c>
      <c r="L3719" t="s">
        <v>2058</v>
      </c>
      <c r="M3719" t="s">
        <v>2170</v>
      </c>
      <c r="N3719">
        <v>3</v>
      </c>
      <c r="O3719">
        <v>130</v>
      </c>
      <c r="P3719">
        <v>0.85</v>
      </c>
      <c r="Q3719">
        <v>15300</v>
      </c>
      <c r="R3719">
        <v>0</v>
      </c>
      <c r="S3719">
        <v>0</v>
      </c>
      <c r="T3719">
        <v>0</v>
      </c>
      <c r="U3719">
        <v>3</v>
      </c>
      <c r="V3719">
        <v>130</v>
      </c>
      <c r="W3719">
        <v>0.85</v>
      </c>
      <c r="X3719">
        <v>0</v>
      </c>
      <c r="Y3719">
        <v>0</v>
      </c>
      <c r="Z3719">
        <v>0</v>
      </c>
      <c r="AA3719">
        <v>0</v>
      </c>
      <c r="AB3719">
        <v>0</v>
      </c>
      <c r="AC3719">
        <v>0</v>
      </c>
      <c r="AD3719">
        <v>0</v>
      </c>
      <c r="AE3719">
        <v>0</v>
      </c>
      <c r="AF3719">
        <v>0</v>
      </c>
      <c r="AG3719" t="s">
        <v>16248</v>
      </c>
      <c r="AH3719" s="21" t="str">
        <f t="shared" ref="AH3719:AH3782" si="116">LEFT(AG3719,4)</f>
        <v>YK20</v>
      </c>
      <c r="AI3719" s="21">
        <v>216</v>
      </c>
      <c r="AJ3719" s="21">
        <f t="shared" ref="AJ3719:AJ3782" si="117">100-(O3719/Q3719*100)</f>
        <v>99.150326797385617</v>
      </c>
      <c r="AK3719" s="21" t="s">
        <v>2063</v>
      </c>
      <c r="AL3719" t="s">
        <v>2581</v>
      </c>
      <c r="AM3719" s="26" t="s">
        <v>38</v>
      </c>
      <c r="AN3719" t="s">
        <v>2033</v>
      </c>
    </row>
    <row r="3720" spans="1:40" ht="15" hidden="1" thickTop="1" x14ac:dyDescent="0.35">
      <c r="A3720" t="s">
        <v>5875</v>
      </c>
      <c r="B3720" t="s">
        <v>16249</v>
      </c>
      <c r="C3720" t="s">
        <v>2808</v>
      </c>
      <c r="D3720" t="s">
        <v>16250</v>
      </c>
      <c r="E3720" t="s">
        <v>2608</v>
      </c>
      <c r="F3720">
        <v>1</v>
      </c>
      <c r="G3720" t="s">
        <v>2633</v>
      </c>
      <c r="H3720" t="s">
        <v>2577</v>
      </c>
      <c r="I3720" t="s">
        <v>2076</v>
      </c>
      <c r="J3720" t="s">
        <v>2692</v>
      </c>
      <c r="K3720" t="s">
        <v>2635</v>
      </c>
      <c r="L3720" t="s">
        <v>2058</v>
      </c>
      <c r="M3720" t="s">
        <v>2170</v>
      </c>
      <c r="N3720">
        <v>3</v>
      </c>
      <c r="O3720">
        <v>115</v>
      </c>
      <c r="P3720">
        <v>0.75</v>
      </c>
      <c r="Q3720">
        <v>15300</v>
      </c>
      <c r="R3720">
        <v>0</v>
      </c>
      <c r="S3720">
        <v>0</v>
      </c>
      <c r="T3720">
        <v>0</v>
      </c>
      <c r="U3720">
        <v>3</v>
      </c>
      <c r="V3720">
        <v>115</v>
      </c>
      <c r="W3720">
        <v>0.75</v>
      </c>
      <c r="X3720">
        <v>0</v>
      </c>
      <c r="Y3720">
        <v>0</v>
      </c>
      <c r="Z3720">
        <v>0</v>
      </c>
      <c r="AA3720">
        <v>0</v>
      </c>
      <c r="AB3720">
        <v>0</v>
      </c>
      <c r="AC3720">
        <v>0</v>
      </c>
      <c r="AD3720">
        <v>0</v>
      </c>
      <c r="AE3720">
        <v>0</v>
      </c>
      <c r="AF3720">
        <v>0</v>
      </c>
      <c r="AG3720" t="s">
        <v>16251</v>
      </c>
      <c r="AH3720" s="21" t="str">
        <f t="shared" si="116"/>
        <v>YR25</v>
      </c>
      <c r="AI3720" s="21">
        <v>216</v>
      </c>
      <c r="AJ3720" s="21">
        <f t="shared" si="117"/>
        <v>99.248366013071902</v>
      </c>
      <c r="AK3720" s="21" t="s">
        <v>2060</v>
      </c>
      <c r="AL3720" t="s">
        <v>2581</v>
      </c>
      <c r="AM3720" s="26" t="s">
        <v>38</v>
      </c>
      <c r="AN3720" t="s">
        <v>2030</v>
      </c>
    </row>
    <row r="3721" spans="1:40" ht="15" hidden="1" thickTop="1" x14ac:dyDescent="0.35">
      <c r="A3721" t="s">
        <v>5879</v>
      </c>
      <c r="B3721" t="s">
        <v>16252</v>
      </c>
      <c r="C3721" t="s">
        <v>4699</v>
      </c>
      <c r="D3721" t="s">
        <v>16253</v>
      </c>
      <c r="E3721" t="s">
        <v>3430</v>
      </c>
      <c r="F3721">
        <v>1</v>
      </c>
      <c r="G3721" t="s">
        <v>2609</v>
      </c>
      <c r="H3721" t="s">
        <v>2577</v>
      </c>
      <c r="I3721" t="s">
        <v>2076</v>
      </c>
      <c r="J3721" t="s">
        <v>2764</v>
      </c>
      <c r="K3721" t="s">
        <v>2765</v>
      </c>
      <c r="L3721" t="s">
        <v>2058</v>
      </c>
      <c r="M3721" t="s">
        <v>2549</v>
      </c>
      <c r="N3721">
        <v>6</v>
      </c>
      <c r="O3721">
        <v>149</v>
      </c>
      <c r="P3721">
        <v>1.04</v>
      </c>
      <c r="Q3721">
        <v>14280</v>
      </c>
      <c r="R3721">
        <v>1</v>
      </c>
      <c r="S3721">
        <v>18</v>
      </c>
      <c r="T3721">
        <v>0.13</v>
      </c>
      <c r="U3721">
        <v>4</v>
      </c>
      <c r="V3721">
        <v>88</v>
      </c>
      <c r="W3721">
        <v>0.62</v>
      </c>
      <c r="X3721">
        <v>1</v>
      </c>
      <c r="Y3721">
        <v>43</v>
      </c>
      <c r="Z3721">
        <v>0.3</v>
      </c>
      <c r="AA3721">
        <v>0</v>
      </c>
      <c r="AB3721">
        <v>0</v>
      </c>
      <c r="AC3721">
        <v>0</v>
      </c>
      <c r="AD3721">
        <v>0</v>
      </c>
      <c r="AE3721">
        <v>0</v>
      </c>
      <c r="AF3721">
        <v>0</v>
      </c>
      <c r="AG3721" t="s">
        <v>16254</v>
      </c>
      <c r="AH3721" s="21" t="str">
        <f t="shared" si="116"/>
        <v>YR25</v>
      </c>
      <c r="AI3721" s="21">
        <v>201.59999999999997</v>
      </c>
      <c r="AJ3721" s="21">
        <f t="shared" si="117"/>
        <v>98.956582633053216</v>
      </c>
      <c r="AK3721" s="21" t="s">
        <v>2063</v>
      </c>
      <c r="AL3721" t="s">
        <v>2613</v>
      </c>
      <c r="AM3721" s="26" t="s">
        <v>38</v>
      </c>
      <c r="AN3721" t="s">
        <v>2030</v>
      </c>
    </row>
    <row r="3722" spans="1:40" ht="15" hidden="1" thickTop="1" x14ac:dyDescent="0.35">
      <c r="A3722" t="s">
        <v>5883</v>
      </c>
      <c r="B3722" t="s">
        <v>16255</v>
      </c>
      <c r="C3722" t="s">
        <v>2631</v>
      </c>
      <c r="D3722" t="s">
        <v>16236</v>
      </c>
      <c r="E3722" t="s">
        <v>2575</v>
      </c>
      <c r="F3722">
        <v>1</v>
      </c>
      <c r="G3722" t="s">
        <v>2633</v>
      </c>
      <c r="H3722" t="s">
        <v>2577</v>
      </c>
      <c r="I3722" t="s">
        <v>2057</v>
      </c>
      <c r="J3722" t="s">
        <v>2634</v>
      </c>
      <c r="K3722" t="s">
        <v>2635</v>
      </c>
      <c r="L3722" t="s">
        <v>2058</v>
      </c>
      <c r="M3722" t="s">
        <v>2207</v>
      </c>
      <c r="N3722">
        <v>0</v>
      </c>
      <c r="O3722">
        <v>0</v>
      </c>
      <c r="P3722">
        <v>0</v>
      </c>
      <c r="Q3722">
        <v>13260</v>
      </c>
      <c r="R3722">
        <v>0</v>
      </c>
      <c r="S3722">
        <v>0</v>
      </c>
      <c r="T3722">
        <v>0</v>
      </c>
      <c r="U3722">
        <v>0</v>
      </c>
      <c r="V3722">
        <v>0</v>
      </c>
      <c r="W3722">
        <v>0</v>
      </c>
      <c r="X3722">
        <v>0</v>
      </c>
      <c r="Y3722">
        <v>0</v>
      </c>
      <c r="Z3722">
        <v>0</v>
      </c>
      <c r="AA3722">
        <v>0</v>
      </c>
      <c r="AB3722">
        <v>0</v>
      </c>
      <c r="AC3722">
        <v>0</v>
      </c>
      <c r="AD3722">
        <v>0</v>
      </c>
      <c r="AE3722">
        <v>0</v>
      </c>
      <c r="AF3722">
        <v>0</v>
      </c>
      <c r="AG3722" t="s">
        <v>16256</v>
      </c>
      <c r="AH3722" s="21" t="str">
        <f t="shared" si="116"/>
        <v>YT21</v>
      </c>
      <c r="AI3722" s="21">
        <v>187.20000000000002</v>
      </c>
      <c r="AJ3722" s="21">
        <f t="shared" si="117"/>
        <v>100</v>
      </c>
      <c r="AK3722" s="21" t="s">
        <v>2060</v>
      </c>
      <c r="AL3722" t="s">
        <v>2581</v>
      </c>
      <c r="AM3722" s="26" t="s">
        <v>38</v>
      </c>
      <c r="AN3722" t="s">
        <v>2031</v>
      </c>
    </row>
    <row r="3723" spans="1:40" ht="15" hidden="1" thickTop="1" x14ac:dyDescent="0.35">
      <c r="A3723" t="s">
        <v>5887</v>
      </c>
      <c r="B3723" t="s">
        <v>16257</v>
      </c>
      <c r="C3723" t="s">
        <v>2897</v>
      </c>
      <c r="D3723" t="s">
        <v>16258</v>
      </c>
      <c r="E3723" t="s">
        <v>7075</v>
      </c>
      <c r="F3723">
        <v>1</v>
      </c>
      <c r="G3723" t="s">
        <v>2593</v>
      </c>
      <c r="H3723" t="s">
        <v>2056</v>
      </c>
      <c r="I3723" t="s">
        <v>2057</v>
      </c>
      <c r="J3723" t="s">
        <v>2594</v>
      </c>
      <c r="K3723" t="s">
        <v>65</v>
      </c>
      <c r="L3723" t="s">
        <v>2058</v>
      </c>
      <c r="M3723" t="s">
        <v>2163</v>
      </c>
      <c r="N3723">
        <v>8</v>
      </c>
      <c r="O3723">
        <v>450</v>
      </c>
      <c r="P3723">
        <v>2.6</v>
      </c>
      <c r="Q3723">
        <v>17340</v>
      </c>
      <c r="R3723">
        <v>6</v>
      </c>
      <c r="S3723">
        <v>335</v>
      </c>
      <c r="T3723">
        <v>1.93</v>
      </c>
      <c r="U3723">
        <v>2</v>
      </c>
      <c r="V3723">
        <v>115</v>
      </c>
      <c r="W3723">
        <v>0.66</v>
      </c>
      <c r="X3723">
        <v>0</v>
      </c>
      <c r="Y3723">
        <v>0</v>
      </c>
      <c r="Z3723">
        <v>0</v>
      </c>
      <c r="AA3723">
        <v>0</v>
      </c>
      <c r="AB3723">
        <v>0</v>
      </c>
      <c r="AC3723">
        <v>0</v>
      </c>
      <c r="AD3723">
        <v>0</v>
      </c>
      <c r="AE3723">
        <v>0</v>
      </c>
      <c r="AF3723">
        <v>0</v>
      </c>
      <c r="AG3723" t="s">
        <v>16259</v>
      </c>
      <c r="AH3723" s="21" t="str">
        <f t="shared" si="116"/>
        <v>YT21</v>
      </c>
      <c r="AI3723" s="21">
        <v>244.8</v>
      </c>
      <c r="AJ3723" s="21">
        <f t="shared" si="117"/>
        <v>97.404844290657437</v>
      </c>
      <c r="AK3723" s="21" t="s">
        <v>2063</v>
      </c>
      <c r="AL3723" t="s">
        <v>2527</v>
      </c>
      <c r="AM3723" s="26" t="s">
        <v>38</v>
      </c>
      <c r="AN3723" t="s">
        <v>2030</v>
      </c>
    </row>
    <row r="3724" spans="1:40" ht="15" hidden="1" thickTop="1" x14ac:dyDescent="0.35">
      <c r="A3724" t="s">
        <v>5891</v>
      </c>
      <c r="B3724" t="s">
        <v>16260</v>
      </c>
      <c r="C3724" t="s">
        <v>2897</v>
      </c>
      <c r="D3724" t="s">
        <v>16261</v>
      </c>
      <c r="E3724" t="s">
        <v>7075</v>
      </c>
      <c r="F3724">
        <v>1</v>
      </c>
      <c r="G3724" t="s">
        <v>2593</v>
      </c>
      <c r="H3724" t="s">
        <v>2056</v>
      </c>
      <c r="I3724" t="s">
        <v>2057</v>
      </c>
      <c r="J3724" t="s">
        <v>2594</v>
      </c>
      <c r="K3724" t="s">
        <v>65</v>
      </c>
      <c r="L3724" t="s">
        <v>2058</v>
      </c>
      <c r="M3724" t="s">
        <v>2059</v>
      </c>
      <c r="N3724">
        <v>17</v>
      </c>
      <c r="O3724">
        <v>1582</v>
      </c>
      <c r="P3724">
        <v>6.46</v>
      </c>
      <c r="Q3724">
        <v>24480</v>
      </c>
      <c r="R3724">
        <v>14</v>
      </c>
      <c r="S3724">
        <v>1340</v>
      </c>
      <c r="T3724">
        <v>5.47</v>
      </c>
      <c r="U3724">
        <v>3</v>
      </c>
      <c r="V3724">
        <v>242</v>
      </c>
      <c r="W3724">
        <v>0.99</v>
      </c>
      <c r="X3724">
        <v>0</v>
      </c>
      <c r="Y3724">
        <v>0</v>
      </c>
      <c r="Z3724">
        <v>0</v>
      </c>
      <c r="AA3724">
        <v>0</v>
      </c>
      <c r="AB3724">
        <v>0</v>
      </c>
      <c r="AC3724">
        <v>0</v>
      </c>
      <c r="AD3724">
        <v>0</v>
      </c>
      <c r="AE3724">
        <v>0</v>
      </c>
      <c r="AF3724">
        <v>0</v>
      </c>
      <c r="AG3724" t="s">
        <v>16262</v>
      </c>
      <c r="AH3724" s="21" t="str">
        <f t="shared" si="116"/>
        <v>YT21</v>
      </c>
      <c r="AI3724" s="21">
        <v>345.36</v>
      </c>
      <c r="AJ3724" s="21">
        <f t="shared" si="117"/>
        <v>93.537581699346404</v>
      </c>
      <c r="AK3724" s="21" t="s">
        <v>2063</v>
      </c>
      <c r="AL3724" t="s">
        <v>2527</v>
      </c>
      <c r="AM3724" s="26" t="s">
        <v>38</v>
      </c>
      <c r="AN3724" t="s">
        <v>2033</v>
      </c>
    </row>
    <row r="3725" spans="1:40" ht="15" hidden="1" thickTop="1" x14ac:dyDescent="0.35">
      <c r="A3725" t="s">
        <v>5895</v>
      </c>
      <c r="B3725" t="s">
        <v>16263</v>
      </c>
      <c r="C3725" t="s">
        <v>2573</v>
      </c>
      <c r="D3725" t="s">
        <v>16264</v>
      </c>
      <c r="E3725" t="s">
        <v>2575</v>
      </c>
      <c r="F3725">
        <v>1</v>
      </c>
      <c r="G3725" t="s">
        <v>2576</v>
      </c>
      <c r="H3725" t="s">
        <v>2577</v>
      </c>
      <c r="I3725" t="s">
        <v>2076</v>
      </c>
      <c r="J3725" t="s">
        <v>2578</v>
      </c>
      <c r="K3725" t="s">
        <v>2579</v>
      </c>
      <c r="L3725" t="s">
        <v>2058</v>
      </c>
      <c r="M3725" t="s">
        <v>2163</v>
      </c>
      <c r="N3725">
        <v>3</v>
      </c>
      <c r="O3725">
        <v>105</v>
      </c>
      <c r="P3725">
        <v>0.61</v>
      </c>
      <c r="Q3725">
        <v>17340</v>
      </c>
      <c r="R3725">
        <v>1</v>
      </c>
      <c r="S3725">
        <v>48</v>
      </c>
      <c r="T3725">
        <v>0.28000000000000003</v>
      </c>
      <c r="U3725">
        <v>2</v>
      </c>
      <c r="V3725">
        <v>57</v>
      </c>
      <c r="W3725">
        <v>0.33</v>
      </c>
      <c r="X3725">
        <v>0</v>
      </c>
      <c r="Y3725">
        <v>0</v>
      </c>
      <c r="Z3725">
        <v>0</v>
      </c>
      <c r="AA3725">
        <v>0</v>
      </c>
      <c r="AB3725">
        <v>0</v>
      </c>
      <c r="AC3725">
        <v>0</v>
      </c>
      <c r="AD3725">
        <v>0</v>
      </c>
      <c r="AE3725">
        <v>0</v>
      </c>
      <c r="AF3725">
        <v>0</v>
      </c>
      <c r="AG3725" t="s">
        <v>16265</v>
      </c>
      <c r="AH3725" s="21" t="str">
        <f t="shared" si="116"/>
        <v>YR25</v>
      </c>
      <c r="AI3725" s="21">
        <v>244.8</v>
      </c>
      <c r="AJ3725" s="21">
        <f t="shared" si="117"/>
        <v>99.394463667820062</v>
      </c>
      <c r="AK3725" s="21" t="s">
        <v>2060</v>
      </c>
      <c r="AL3725" t="s">
        <v>2581</v>
      </c>
      <c r="AM3725" s="26" t="s">
        <v>38</v>
      </c>
      <c r="AN3725" t="s">
        <v>2030</v>
      </c>
    </row>
    <row r="3726" spans="1:40" ht="15" hidden="1" thickTop="1" x14ac:dyDescent="0.35">
      <c r="A3726" t="s">
        <v>5899</v>
      </c>
      <c r="B3726" t="s">
        <v>16266</v>
      </c>
      <c r="C3726" t="s">
        <v>4767</v>
      </c>
      <c r="D3726" t="s">
        <v>16267</v>
      </c>
      <c r="E3726" t="s">
        <v>2646</v>
      </c>
      <c r="F3726">
        <v>1</v>
      </c>
      <c r="G3726" t="s">
        <v>2600</v>
      </c>
      <c r="H3726" t="s">
        <v>2577</v>
      </c>
      <c r="I3726" t="s">
        <v>2076</v>
      </c>
      <c r="J3726" t="s">
        <v>2601</v>
      </c>
      <c r="K3726" t="s">
        <v>2602</v>
      </c>
      <c r="L3726" t="s">
        <v>2058</v>
      </c>
      <c r="M3726" t="s">
        <v>2163</v>
      </c>
      <c r="N3726">
        <v>2</v>
      </c>
      <c r="O3726">
        <v>33</v>
      </c>
      <c r="P3726">
        <v>0.19</v>
      </c>
      <c r="Q3726">
        <v>17340</v>
      </c>
      <c r="R3726">
        <v>1</v>
      </c>
      <c r="S3726">
        <v>17</v>
      </c>
      <c r="T3726">
        <v>0.1</v>
      </c>
      <c r="U3726">
        <v>1</v>
      </c>
      <c r="V3726">
        <v>16</v>
      </c>
      <c r="W3726">
        <v>0.09</v>
      </c>
      <c r="X3726">
        <v>0</v>
      </c>
      <c r="Y3726">
        <v>0</v>
      </c>
      <c r="Z3726">
        <v>0</v>
      </c>
      <c r="AA3726">
        <v>0</v>
      </c>
      <c r="AB3726">
        <v>0</v>
      </c>
      <c r="AC3726">
        <v>0</v>
      </c>
      <c r="AD3726">
        <v>0</v>
      </c>
      <c r="AE3726">
        <v>0</v>
      </c>
      <c r="AF3726">
        <v>0</v>
      </c>
      <c r="AG3726" t="s">
        <v>16268</v>
      </c>
      <c r="AH3726" s="21" t="str">
        <f t="shared" si="116"/>
        <v>YM68</v>
      </c>
      <c r="AI3726" s="21">
        <v>244.8</v>
      </c>
      <c r="AJ3726" s="21">
        <f t="shared" si="117"/>
        <v>99.809688581314873</v>
      </c>
      <c r="AK3726" s="21" t="s">
        <v>2060</v>
      </c>
      <c r="AL3726" t="s">
        <v>2551</v>
      </c>
      <c r="AM3726" s="26" t="s">
        <v>38</v>
      </c>
      <c r="AN3726" t="s">
        <v>2030</v>
      </c>
    </row>
    <row r="3727" spans="1:40" ht="15" hidden="1" thickTop="1" x14ac:dyDescent="0.35">
      <c r="A3727" t="s">
        <v>5903</v>
      </c>
      <c r="B3727" t="s">
        <v>16269</v>
      </c>
      <c r="C3727" t="s">
        <v>4092</v>
      </c>
      <c r="D3727" t="s">
        <v>16270</v>
      </c>
      <c r="E3727" t="s">
        <v>3430</v>
      </c>
      <c r="F3727">
        <v>1</v>
      </c>
      <c r="G3727" t="s">
        <v>2609</v>
      </c>
      <c r="H3727" t="s">
        <v>2577</v>
      </c>
      <c r="I3727" t="s">
        <v>2076</v>
      </c>
      <c r="J3727" t="s">
        <v>2610</v>
      </c>
      <c r="K3727" t="s">
        <v>2611</v>
      </c>
      <c r="L3727" t="s">
        <v>2058</v>
      </c>
      <c r="M3727" t="s">
        <v>2170</v>
      </c>
      <c r="N3727">
        <v>0</v>
      </c>
      <c r="O3727">
        <v>0</v>
      </c>
      <c r="P3727">
        <v>0</v>
      </c>
      <c r="Q3727">
        <v>15300</v>
      </c>
      <c r="R3727">
        <v>0</v>
      </c>
      <c r="S3727">
        <v>0</v>
      </c>
      <c r="T3727">
        <v>0</v>
      </c>
      <c r="U3727">
        <v>0</v>
      </c>
      <c r="V3727">
        <v>0</v>
      </c>
      <c r="W3727">
        <v>0</v>
      </c>
      <c r="X3727">
        <v>0</v>
      </c>
      <c r="Y3727">
        <v>0</v>
      </c>
      <c r="Z3727">
        <v>0</v>
      </c>
      <c r="AA3727">
        <v>0</v>
      </c>
      <c r="AB3727">
        <v>0</v>
      </c>
      <c r="AC3727">
        <v>0</v>
      </c>
      <c r="AD3727">
        <v>0</v>
      </c>
      <c r="AE3727">
        <v>0</v>
      </c>
      <c r="AF3727">
        <v>0</v>
      </c>
      <c r="AG3727" t="s">
        <v>16271</v>
      </c>
      <c r="AH3727" s="21" t="str">
        <f t="shared" si="116"/>
        <v>YK20</v>
      </c>
      <c r="AI3727" s="21">
        <v>216</v>
      </c>
      <c r="AJ3727" s="21">
        <f t="shared" si="117"/>
        <v>100</v>
      </c>
      <c r="AK3727" s="21" t="s">
        <v>2060</v>
      </c>
      <c r="AL3727" t="s">
        <v>2613</v>
      </c>
      <c r="AM3727" s="26" t="s">
        <v>38</v>
      </c>
      <c r="AN3727" t="s">
        <v>2031</v>
      </c>
    </row>
    <row r="3728" spans="1:40" ht="15" hidden="1" thickTop="1" x14ac:dyDescent="0.35">
      <c r="A3728" t="s">
        <v>5907</v>
      </c>
      <c r="B3728" t="s">
        <v>16272</v>
      </c>
      <c r="C3728" t="s">
        <v>8622</v>
      </c>
      <c r="D3728" t="s">
        <v>16273</v>
      </c>
      <c r="E3728" t="s">
        <v>4003</v>
      </c>
      <c r="F3728">
        <v>1</v>
      </c>
      <c r="G3728" t="s">
        <v>2600</v>
      </c>
      <c r="H3728" t="s">
        <v>2510</v>
      </c>
      <c r="I3728" t="s">
        <v>2076</v>
      </c>
      <c r="J3728" t="s">
        <v>4004</v>
      </c>
      <c r="K3728" t="s">
        <v>3007</v>
      </c>
      <c r="L3728" t="s">
        <v>2058</v>
      </c>
      <c r="M3728" t="s">
        <v>2170</v>
      </c>
      <c r="N3728">
        <v>6</v>
      </c>
      <c r="O3728">
        <v>533</v>
      </c>
      <c r="P3728">
        <v>3.48</v>
      </c>
      <c r="Q3728">
        <v>15300</v>
      </c>
      <c r="R3728">
        <v>2</v>
      </c>
      <c r="S3728">
        <v>280</v>
      </c>
      <c r="T3728">
        <v>1.83</v>
      </c>
      <c r="U3728">
        <v>4</v>
      </c>
      <c r="V3728">
        <v>253</v>
      </c>
      <c r="W3728">
        <v>1.65</v>
      </c>
      <c r="X3728">
        <v>0</v>
      </c>
      <c r="Y3728">
        <v>0</v>
      </c>
      <c r="Z3728">
        <v>0</v>
      </c>
      <c r="AA3728">
        <v>0</v>
      </c>
      <c r="AB3728">
        <v>0</v>
      </c>
      <c r="AC3728">
        <v>0</v>
      </c>
      <c r="AD3728">
        <v>0</v>
      </c>
      <c r="AE3728">
        <v>0</v>
      </c>
      <c r="AF3728">
        <v>0</v>
      </c>
      <c r="AG3728" t="s">
        <v>16274</v>
      </c>
      <c r="AH3728" s="21" t="str">
        <f t="shared" si="116"/>
        <v>YM68</v>
      </c>
      <c r="AI3728" s="21">
        <v>216</v>
      </c>
      <c r="AJ3728" s="21">
        <f t="shared" si="117"/>
        <v>96.51633986928104</v>
      </c>
      <c r="AK3728" s="21" t="s">
        <v>2063</v>
      </c>
      <c r="AL3728" t="s">
        <v>2551</v>
      </c>
      <c r="AM3728" s="26" t="s">
        <v>38</v>
      </c>
      <c r="AN3728" t="s">
        <v>2032</v>
      </c>
    </row>
    <row r="3729" spans="1:40" ht="15" hidden="1" thickTop="1" x14ac:dyDescent="0.35">
      <c r="A3729" t="s">
        <v>5911</v>
      </c>
      <c r="B3729" t="s">
        <v>16275</v>
      </c>
      <c r="C3729" t="s">
        <v>2897</v>
      </c>
      <c r="D3729" t="s">
        <v>16276</v>
      </c>
      <c r="E3729" t="s">
        <v>7075</v>
      </c>
      <c r="F3729">
        <v>1</v>
      </c>
      <c r="G3729" t="s">
        <v>2593</v>
      </c>
      <c r="H3729" t="s">
        <v>2056</v>
      </c>
      <c r="I3729" t="s">
        <v>2057</v>
      </c>
      <c r="J3729" t="s">
        <v>2594</v>
      </c>
      <c r="K3729" t="s">
        <v>65</v>
      </c>
      <c r="L3729" t="s">
        <v>2058</v>
      </c>
      <c r="M3729" t="s">
        <v>2163</v>
      </c>
      <c r="N3729">
        <v>3</v>
      </c>
      <c r="O3729">
        <v>166</v>
      </c>
      <c r="P3729">
        <v>0.96</v>
      </c>
      <c r="Q3729">
        <v>17340</v>
      </c>
      <c r="R3729">
        <v>1</v>
      </c>
      <c r="S3729">
        <v>34</v>
      </c>
      <c r="T3729">
        <v>0.2</v>
      </c>
      <c r="U3729">
        <v>0</v>
      </c>
      <c r="V3729">
        <v>0</v>
      </c>
      <c r="W3729">
        <v>0</v>
      </c>
      <c r="X3729">
        <v>0</v>
      </c>
      <c r="Y3729">
        <v>0</v>
      </c>
      <c r="Z3729">
        <v>0</v>
      </c>
      <c r="AA3729">
        <v>2</v>
      </c>
      <c r="AB3729">
        <v>132</v>
      </c>
      <c r="AC3729">
        <v>0.76</v>
      </c>
      <c r="AD3729">
        <v>0</v>
      </c>
      <c r="AE3729">
        <v>0</v>
      </c>
      <c r="AF3729">
        <v>0</v>
      </c>
      <c r="AG3729" t="s">
        <v>16277</v>
      </c>
      <c r="AH3729" s="21" t="str">
        <f t="shared" si="116"/>
        <v>YT21</v>
      </c>
      <c r="AI3729" s="21">
        <v>244.8</v>
      </c>
      <c r="AJ3729" s="21">
        <f t="shared" si="117"/>
        <v>99.042675893886965</v>
      </c>
      <c r="AK3729" s="21" t="s">
        <v>2063</v>
      </c>
      <c r="AL3729" t="s">
        <v>2527</v>
      </c>
      <c r="AM3729" s="26" t="s">
        <v>38</v>
      </c>
      <c r="AN3729" t="s">
        <v>2032</v>
      </c>
    </row>
    <row r="3730" spans="1:40" ht="15" hidden="1" thickTop="1" x14ac:dyDescent="0.35">
      <c r="A3730" t="s">
        <v>5915</v>
      </c>
      <c r="B3730" t="s">
        <v>16278</v>
      </c>
      <c r="C3730" t="s">
        <v>5223</v>
      </c>
      <c r="D3730" t="s">
        <v>16279</v>
      </c>
      <c r="E3730" t="s">
        <v>2705</v>
      </c>
      <c r="F3730">
        <v>1</v>
      </c>
      <c r="G3730" t="s">
        <v>2593</v>
      </c>
      <c r="H3730" t="s">
        <v>2056</v>
      </c>
      <c r="I3730" t="s">
        <v>2057</v>
      </c>
      <c r="J3730" t="s">
        <v>2594</v>
      </c>
      <c r="K3730" t="s">
        <v>65</v>
      </c>
      <c r="L3730" t="s">
        <v>2058</v>
      </c>
      <c r="M3730" t="s">
        <v>2059</v>
      </c>
      <c r="N3730">
        <v>3</v>
      </c>
      <c r="O3730">
        <v>121</v>
      </c>
      <c r="P3730">
        <v>0.49</v>
      </c>
      <c r="Q3730">
        <v>24480</v>
      </c>
      <c r="R3730">
        <v>2</v>
      </c>
      <c r="S3730">
        <v>69</v>
      </c>
      <c r="T3730">
        <v>0.28000000000000003</v>
      </c>
      <c r="U3730">
        <v>1</v>
      </c>
      <c r="V3730">
        <v>52</v>
      </c>
      <c r="W3730">
        <v>0.21</v>
      </c>
      <c r="X3730">
        <v>0</v>
      </c>
      <c r="Y3730">
        <v>0</v>
      </c>
      <c r="Z3730">
        <v>0</v>
      </c>
      <c r="AA3730">
        <v>0</v>
      </c>
      <c r="AB3730">
        <v>0</v>
      </c>
      <c r="AC3730">
        <v>0</v>
      </c>
      <c r="AD3730">
        <v>0</v>
      </c>
      <c r="AE3730">
        <v>0</v>
      </c>
      <c r="AF3730">
        <v>0</v>
      </c>
      <c r="AG3730" t="s">
        <v>16280</v>
      </c>
      <c r="AH3730" s="21" t="str">
        <f t="shared" si="116"/>
        <v>YT21</v>
      </c>
      <c r="AI3730" s="21">
        <v>345.36</v>
      </c>
      <c r="AJ3730" s="21">
        <f t="shared" si="117"/>
        <v>99.505718954248366</v>
      </c>
      <c r="AK3730" s="21" t="s">
        <v>2060</v>
      </c>
      <c r="AL3730" t="s">
        <v>2527</v>
      </c>
      <c r="AM3730" s="26" t="s">
        <v>38</v>
      </c>
      <c r="AN3730" t="s">
        <v>2033</v>
      </c>
    </row>
    <row r="3731" spans="1:40" ht="15" hidden="1" thickTop="1" x14ac:dyDescent="0.35">
      <c r="A3731" t="s">
        <v>5921</v>
      </c>
      <c r="B3731" t="s">
        <v>16281</v>
      </c>
      <c r="C3731" t="s">
        <v>5447</v>
      </c>
      <c r="D3731" t="s">
        <v>16282</v>
      </c>
      <c r="E3731" t="s">
        <v>2705</v>
      </c>
      <c r="F3731">
        <v>1</v>
      </c>
      <c r="G3731" t="s">
        <v>2593</v>
      </c>
      <c r="H3731" t="s">
        <v>2056</v>
      </c>
      <c r="I3731" t="s">
        <v>2057</v>
      </c>
      <c r="J3731" t="s">
        <v>2594</v>
      </c>
      <c r="K3731" t="s">
        <v>65</v>
      </c>
      <c r="L3731" t="s">
        <v>2058</v>
      </c>
      <c r="M3731" t="s">
        <v>2170</v>
      </c>
      <c r="N3731">
        <v>1</v>
      </c>
      <c r="O3731">
        <v>22</v>
      </c>
      <c r="P3731">
        <v>0.14000000000000001</v>
      </c>
      <c r="Q3731">
        <v>15300</v>
      </c>
      <c r="R3731">
        <v>1</v>
      </c>
      <c r="S3731">
        <v>22</v>
      </c>
      <c r="T3731">
        <v>0.14000000000000001</v>
      </c>
      <c r="U3731">
        <v>0</v>
      </c>
      <c r="V3731">
        <v>0</v>
      </c>
      <c r="W3731">
        <v>0</v>
      </c>
      <c r="X3731">
        <v>0</v>
      </c>
      <c r="Y3731">
        <v>0</v>
      </c>
      <c r="Z3731">
        <v>0</v>
      </c>
      <c r="AA3731">
        <v>0</v>
      </c>
      <c r="AB3731">
        <v>0</v>
      </c>
      <c r="AC3731">
        <v>0</v>
      </c>
      <c r="AD3731">
        <v>0</v>
      </c>
      <c r="AE3731">
        <v>0</v>
      </c>
      <c r="AF3731">
        <v>0</v>
      </c>
      <c r="AG3731" t="s">
        <v>16283</v>
      </c>
      <c r="AH3731" s="21" t="str">
        <f t="shared" si="116"/>
        <v>YT21</v>
      </c>
      <c r="AI3731" s="21">
        <v>216</v>
      </c>
      <c r="AJ3731" s="21">
        <f t="shared" si="117"/>
        <v>99.856209150326791</v>
      </c>
      <c r="AK3731" s="21" t="s">
        <v>2060</v>
      </c>
      <c r="AL3731" t="s">
        <v>2527</v>
      </c>
      <c r="AM3731" s="26" t="s">
        <v>38</v>
      </c>
      <c r="AN3731" t="s">
        <v>2031</v>
      </c>
    </row>
    <row r="3732" spans="1:40" ht="15" hidden="1" thickTop="1" x14ac:dyDescent="0.35">
      <c r="A3732" t="s">
        <v>5926</v>
      </c>
      <c r="B3732" t="s">
        <v>16284</v>
      </c>
      <c r="C3732" t="s">
        <v>2978</v>
      </c>
      <c r="D3732" t="s">
        <v>2981</v>
      </c>
      <c r="E3732" t="s">
        <v>2980</v>
      </c>
      <c r="F3732">
        <v>1</v>
      </c>
      <c r="G3732" t="s">
        <v>2619</v>
      </c>
      <c r="H3732" t="s">
        <v>2620</v>
      </c>
      <c r="I3732" t="s">
        <v>2076</v>
      </c>
      <c r="J3732" t="s">
        <v>2981</v>
      </c>
      <c r="K3732" t="s">
        <v>2655</v>
      </c>
      <c r="L3732" t="s">
        <v>2058</v>
      </c>
      <c r="M3732" t="s">
        <v>2982</v>
      </c>
      <c r="N3732">
        <v>1</v>
      </c>
      <c r="O3732">
        <v>26</v>
      </c>
      <c r="P3732">
        <v>0.18</v>
      </c>
      <c r="Q3732">
        <v>14280</v>
      </c>
      <c r="R3732">
        <v>1</v>
      </c>
      <c r="S3732">
        <v>26</v>
      </c>
      <c r="T3732">
        <v>0.18</v>
      </c>
      <c r="U3732">
        <v>0</v>
      </c>
      <c r="V3732">
        <v>0</v>
      </c>
      <c r="W3732">
        <v>0</v>
      </c>
      <c r="X3732">
        <v>0</v>
      </c>
      <c r="Y3732">
        <v>0</v>
      </c>
      <c r="Z3732">
        <v>0</v>
      </c>
      <c r="AA3732">
        <v>0</v>
      </c>
      <c r="AB3732">
        <v>0</v>
      </c>
      <c r="AC3732">
        <v>0</v>
      </c>
      <c r="AD3732">
        <v>0</v>
      </c>
      <c r="AE3732">
        <v>0</v>
      </c>
      <c r="AF3732">
        <v>0</v>
      </c>
      <c r="AG3732" t="s">
        <v>16285</v>
      </c>
      <c r="AH3732" s="21" t="str">
        <f t="shared" si="116"/>
        <v>YO52</v>
      </c>
      <c r="AI3732" s="21">
        <v>201.59999999999997</v>
      </c>
      <c r="AJ3732" s="21">
        <f t="shared" si="117"/>
        <v>99.817927170868344</v>
      </c>
      <c r="AK3732" s="21" t="s">
        <v>2060</v>
      </c>
      <c r="AL3732" t="s">
        <v>2984</v>
      </c>
      <c r="AM3732" s="26" t="s">
        <v>38</v>
      </c>
      <c r="AN3732" t="s">
        <v>2029</v>
      </c>
    </row>
    <row r="3733" spans="1:40" ht="15" hidden="1" thickTop="1" x14ac:dyDescent="0.35">
      <c r="A3733" t="s">
        <v>5931</v>
      </c>
      <c r="B3733" t="s">
        <v>16286</v>
      </c>
      <c r="C3733" t="s">
        <v>2978</v>
      </c>
      <c r="D3733" t="s">
        <v>2981</v>
      </c>
      <c r="E3733" t="s">
        <v>2980</v>
      </c>
      <c r="F3733">
        <v>1</v>
      </c>
      <c r="G3733" t="s">
        <v>2619</v>
      </c>
      <c r="H3733" t="s">
        <v>2620</v>
      </c>
      <c r="I3733" t="s">
        <v>2076</v>
      </c>
      <c r="J3733" t="s">
        <v>2981</v>
      </c>
      <c r="K3733" t="s">
        <v>2655</v>
      </c>
      <c r="L3733" t="s">
        <v>2058</v>
      </c>
      <c r="M3733" t="s">
        <v>2982</v>
      </c>
      <c r="N3733">
        <v>3</v>
      </c>
      <c r="O3733">
        <v>91</v>
      </c>
      <c r="P3733">
        <v>0.64</v>
      </c>
      <c r="Q3733">
        <v>14280</v>
      </c>
      <c r="R3733">
        <v>2</v>
      </c>
      <c r="S3733">
        <v>60</v>
      </c>
      <c r="T3733">
        <v>0.42</v>
      </c>
      <c r="U3733">
        <v>0</v>
      </c>
      <c r="V3733">
        <v>0</v>
      </c>
      <c r="W3733">
        <v>0</v>
      </c>
      <c r="X3733">
        <v>0</v>
      </c>
      <c r="Y3733">
        <v>0</v>
      </c>
      <c r="Z3733">
        <v>0</v>
      </c>
      <c r="AA3733">
        <v>1</v>
      </c>
      <c r="AB3733">
        <v>31</v>
      </c>
      <c r="AC3733">
        <v>0.22</v>
      </c>
      <c r="AD3733">
        <v>0</v>
      </c>
      <c r="AE3733">
        <v>0</v>
      </c>
      <c r="AF3733">
        <v>0</v>
      </c>
      <c r="AG3733" t="s">
        <v>16287</v>
      </c>
      <c r="AH3733" s="21" t="str">
        <f t="shared" si="116"/>
        <v>YO52</v>
      </c>
      <c r="AI3733" s="21">
        <v>201.59999999999997</v>
      </c>
      <c r="AJ3733" s="21">
        <f t="shared" si="117"/>
        <v>99.362745098039213</v>
      </c>
      <c r="AK3733" s="21" t="s">
        <v>2060</v>
      </c>
      <c r="AL3733" t="s">
        <v>2984</v>
      </c>
      <c r="AM3733" s="26" t="s">
        <v>38</v>
      </c>
      <c r="AN3733" t="s">
        <v>2029</v>
      </c>
    </row>
    <row r="3734" spans="1:40" ht="15" hidden="1" thickTop="1" x14ac:dyDescent="0.35">
      <c r="A3734" t="s">
        <v>5935</v>
      </c>
      <c r="B3734" t="s">
        <v>16288</v>
      </c>
      <c r="C3734" t="s">
        <v>2936</v>
      </c>
      <c r="D3734" t="s">
        <v>16289</v>
      </c>
      <c r="E3734" t="s">
        <v>2938</v>
      </c>
      <c r="F3734">
        <v>1</v>
      </c>
      <c r="G3734" t="s">
        <v>2593</v>
      </c>
      <c r="H3734" t="s">
        <v>2056</v>
      </c>
      <c r="I3734" t="s">
        <v>2057</v>
      </c>
      <c r="J3734" t="s">
        <v>2594</v>
      </c>
      <c r="K3734" t="s">
        <v>65</v>
      </c>
      <c r="L3734" t="s">
        <v>2058</v>
      </c>
      <c r="M3734" t="s">
        <v>2059</v>
      </c>
      <c r="N3734">
        <v>7</v>
      </c>
      <c r="O3734">
        <v>229</v>
      </c>
      <c r="P3734">
        <v>0.94</v>
      </c>
      <c r="Q3734">
        <v>24480</v>
      </c>
      <c r="R3734">
        <v>4</v>
      </c>
      <c r="S3734">
        <v>51</v>
      </c>
      <c r="T3734">
        <v>0.21</v>
      </c>
      <c r="U3734">
        <v>2</v>
      </c>
      <c r="V3734">
        <v>51</v>
      </c>
      <c r="W3734">
        <v>0.21</v>
      </c>
      <c r="X3734">
        <v>0</v>
      </c>
      <c r="Y3734">
        <v>0</v>
      </c>
      <c r="Z3734">
        <v>0</v>
      </c>
      <c r="AA3734">
        <v>1</v>
      </c>
      <c r="AB3734">
        <v>127</v>
      </c>
      <c r="AC3734">
        <v>0.52</v>
      </c>
      <c r="AD3734">
        <v>0</v>
      </c>
      <c r="AE3734">
        <v>0</v>
      </c>
      <c r="AF3734">
        <v>0</v>
      </c>
      <c r="AG3734" t="s">
        <v>16290</v>
      </c>
      <c r="AH3734" s="21" t="str">
        <f t="shared" si="116"/>
        <v>YT21</v>
      </c>
      <c r="AI3734" s="21">
        <v>345.36</v>
      </c>
      <c r="AJ3734" s="21">
        <f t="shared" si="117"/>
        <v>99.064542483660134</v>
      </c>
      <c r="AK3734" s="21" t="s">
        <v>2063</v>
      </c>
      <c r="AL3734" t="s">
        <v>2527</v>
      </c>
      <c r="AM3734" s="26" t="s">
        <v>38</v>
      </c>
      <c r="AN3734" t="s">
        <v>2032</v>
      </c>
    </row>
    <row r="3735" spans="1:40" ht="15" hidden="1" thickTop="1" x14ac:dyDescent="0.35">
      <c r="A3735" t="s">
        <v>5939</v>
      </c>
      <c r="B3735" t="s">
        <v>16291</v>
      </c>
      <c r="C3735" t="s">
        <v>3281</v>
      </c>
      <c r="D3735" t="s">
        <v>16292</v>
      </c>
      <c r="E3735" t="s">
        <v>2938</v>
      </c>
      <c r="F3735">
        <v>2</v>
      </c>
      <c r="G3735" t="s">
        <v>2593</v>
      </c>
      <c r="H3735" t="s">
        <v>2056</v>
      </c>
      <c r="I3735" t="s">
        <v>2076</v>
      </c>
      <c r="J3735" t="s">
        <v>3268</v>
      </c>
      <c r="K3735" t="s">
        <v>62</v>
      </c>
      <c r="L3735" t="s">
        <v>2058</v>
      </c>
      <c r="M3735" t="s">
        <v>2163</v>
      </c>
      <c r="N3735">
        <v>2</v>
      </c>
      <c r="O3735">
        <v>107</v>
      </c>
      <c r="P3735">
        <v>0.62</v>
      </c>
      <c r="Q3735">
        <v>17340</v>
      </c>
      <c r="R3735">
        <v>1</v>
      </c>
      <c r="S3735">
        <v>88</v>
      </c>
      <c r="T3735">
        <v>0.51</v>
      </c>
      <c r="U3735">
        <v>1</v>
      </c>
      <c r="V3735">
        <v>19</v>
      </c>
      <c r="W3735">
        <v>0.11</v>
      </c>
      <c r="X3735">
        <v>0</v>
      </c>
      <c r="Y3735">
        <v>0</v>
      </c>
      <c r="Z3735">
        <v>0</v>
      </c>
      <c r="AA3735">
        <v>0</v>
      </c>
      <c r="AB3735">
        <v>0</v>
      </c>
      <c r="AC3735">
        <v>0</v>
      </c>
      <c r="AD3735">
        <v>0</v>
      </c>
      <c r="AE3735">
        <v>0</v>
      </c>
      <c r="AF3735">
        <v>0</v>
      </c>
      <c r="AG3735" t="s">
        <v>16293</v>
      </c>
      <c r="AH3735" s="21" t="str">
        <f t="shared" si="116"/>
        <v>YR25</v>
      </c>
      <c r="AI3735" s="21">
        <v>244.8</v>
      </c>
      <c r="AJ3735" s="21">
        <f t="shared" si="117"/>
        <v>99.38292964244522</v>
      </c>
      <c r="AK3735" s="21" t="s">
        <v>2060</v>
      </c>
      <c r="AL3735" t="s">
        <v>2527</v>
      </c>
      <c r="AM3735" s="26" t="s">
        <v>38</v>
      </c>
      <c r="AN3735" t="s">
        <v>2031</v>
      </c>
    </row>
    <row r="3736" spans="1:40" ht="15" hidden="1" thickTop="1" x14ac:dyDescent="0.35">
      <c r="A3736" t="s">
        <v>5943</v>
      </c>
      <c r="B3736" t="s">
        <v>16294</v>
      </c>
      <c r="C3736" t="s">
        <v>2703</v>
      </c>
      <c r="D3736" t="s">
        <v>16295</v>
      </c>
      <c r="E3736" t="s">
        <v>2705</v>
      </c>
      <c r="F3736">
        <v>1</v>
      </c>
      <c r="G3736" t="s">
        <v>2593</v>
      </c>
      <c r="H3736" t="s">
        <v>2056</v>
      </c>
      <c r="I3736" t="s">
        <v>2057</v>
      </c>
      <c r="J3736" t="s">
        <v>2594</v>
      </c>
      <c r="K3736" t="s">
        <v>65</v>
      </c>
      <c r="L3736" t="s">
        <v>2058</v>
      </c>
      <c r="M3736" t="s">
        <v>2170</v>
      </c>
      <c r="N3736">
        <v>3</v>
      </c>
      <c r="O3736">
        <v>110</v>
      </c>
      <c r="P3736">
        <v>0.72</v>
      </c>
      <c r="Q3736">
        <v>15300</v>
      </c>
      <c r="R3736">
        <v>3</v>
      </c>
      <c r="S3736">
        <v>110</v>
      </c>
      <c r="T3736">
        <v>0.72</v>
      </c>
      <c r="U3736">
        <v>0</v>
      </c>
      <c r="V3736">
        <v>0</v>
      </c>
      <c r="W3736">
        <v>0</v>
      </c>
      <c r="X3736">
        <v>0</v>
      </c>
      <c r="Y3736">
        <v>0</v>
      </c>
      <c r="Z3736">
        <v>0</v>
      </c>
      <c r="AA3736">
        <v>0</v>
      </c>
      <c r="AB3736">
        <v>0</v>
      </c>
      <c r="AC3736">
        <v>0</v>
      </c>
      <c r="AD3736">
        <v>0</v>
      </c>
      <c r="AE3736">
        <v>0</v>
      </c>
      <c r="AF3736">
        <v>0</v>
      </c>
      <c r="AG3736" t="s">
        <v>16296</v>
      </c>
      <c r="AH3736" s="21" t="str">
        <f t="shared" si="116"/>
        <v>YT21</v>
      </c>
      <c r="AI3736" s="21">
        <v>216</v>
      </c>
      <c r="AJ3736" s="21">
        <f t="shared" si="117"/>
        <v>99.281045751633982</v>
      </c>
      <c r="AK3736" s="21" t="s">
        <v>2060</v>
      </c>
      <c r="AL3736" t="s">
        <v>2527</v>
      </c>
      <c r="AM3736" s="26" t="s">
        <v>38</v>
      </c>
      <c r="AN3736" t="s">
        <v>2031</v>
      </c>
    </row>
    <row r="3737" spans="1:40" ht="15" hidden="1" thickTop="1" x14ac:dyDescent="0.35">
      <c r="A3737" t="s">
        <v>5948</v>
      </c>
      <c r="B3737" t="s">
        <v>16297</v>
      </c>
      <c r="C3737" t="s">
        <v>2778</v>
      </c>
      <c r="D3737" t="s">
        <v>16298</v>
      </c>
      <c r="E3737" t="s">
        <v>2608</v>
      </c>
      <c r="F3737">
        <v>1</v>
      </c>
      <c r="G3737" t="s">
        <v>2609</v>
      </c>
      <c r="H3737" t="s">
        <v>2577</v>
      </c>
      <c r="I3737" t="s">
        <v>2057</v>
      </c>
      <c r="J3737" t="s">
        <v>2781</v>
      </c>
      <c r="K3737" t="s">
        <v>2765</v>
      </c>
      <c r="L3737" t="s">
        <v>2058</v>
      </c>
      <c r="M3737" t="s">
        <v>2059</v>
      </c>
      <c r="N3737">
        <v>1</v>
      </c>
      <c r="O3737">
        <v>35</v>
      </c>
      <c r="P3737">
        <v>0.14000000000000001</v>
      </c>
      <c r="Q3737">
        <v>24480</v>
      </c>
      <c r="R3737">
        <v>0</v>
      </c>
      <c r="S3737">
        <v>0</v>
      </c>
      <c r="T3737">
        <v>0</v>
      </c>
      <c r="U3737">
        <v>0</v>
      </c>
      <c r="V3737">
        <v>0</v>
      </c>
      <c r="W3737">
        <v>0</v>
      </c>
      <c r="X3737">
        <v>0</v>
      </c>
      <c r="Y3737">
        <v>0</v>
      </c>
      <c r="Z3737">
        <v>0</v>
      </c>
      <c r="AA3737">
        <v>1</v>
      </c>
      <c r="AB3737">
        <v>35</v>
      </c>
      <c r="AC3737">
        <v>0.14000000000000001</v>
      </c>
      <c r="AD3737">
        <v>0</v>
      </c>
      <c r="AE3737">
        <v>0</v>
      </c>
      <c r="AF3737">
        <v>0</v>
      </c>
      <c r="AG3737" t="s">
        <v>16299</v>
      </c>
      <c r="AH3737" s="21" t="str">
        <f t="shared" si="116"/>
        <v>YT21</v>
      </c>
      <c r="AI3737" s="21">
        <v>345.36</v>
      </c>
      <c r="AJ3737" s="21">
        <f t="shared" si="117"/>
        <v>99.857026143790847</v>
      </c>
      <c r="AK3737" s="21" t="s">
        <v>2060</v>
      </c>
      <c r="AL3737" t="s">
        <v>2613</v>
      </c>
      <c r="AM3737" s="26" t="s">
        <v>38</v>
      </c>
      <c r="AN3737" t="s">
        <v>2030</v>
      </c>
    </row>
    <row r="3738" spans="1:40" ht="15" hidden="1" thickTop="1" x14ac:dyDescent="0.35">
      <c r="A3738" t="s">
        <v>5952</v>
      </c>
      <c r="B3738" t="s">
        <v>16300</v>
      </c>
      <c r="C3738" t="s">
        <v>4101</v>
      </c>
      <c r="D3738" t="s">
        <v>16301</v>
      </c>
      <c r="E3738" t="s">
        <v>3338</v>
      </c>
      <c r="F3738">
        <v>1</v>
      </c>
      <c r="G3738" t="s">
        <v>2609</v>
      </c>
      <c r="H3738" t="s">
        <v>2577</v>
      </c>
      <c r="I3738" t="s">
        <v>2057</v>
      </c>
      <c r="J3738" t="s">
        <v>2675</v>
      </c>
      <c r="K3738" t="s">
        <v>2611</v>
      </c>
      <c r="L3738" t="s">
        <v>2058</v>
      </c>
      <c r="M3738" t="s">
        <v>2170</v>
      </c>
      <c r="N3738">
        <v>3</v>
      </c>
      <c r="O3738">
        <v>103</v>
      </c>
      <c r="P3738">
        <v>0.67</v>
      </c>
      <c r="Q3738">
        <v>15300</v>
      </c>
      <c r="R3738">
        <v>1</v>
      </c>
      <c r="S3738">
        <v>40</v>
      </c>
      <c r="T3738">
        <v>0.26</v>
      </c>
      <c r="U3738">
        <v>2</v>
      </c>
      <c r="V3738">
        <v>63</v>
      </c>
      <c r="W3738">
        <v>0.41</v>
      </c>
      <c r="X3738">
        <v>0</v>
      </c>
      <c r="Y3738">
        <v>0</v>
      </c>
      <c r="Z3738">
        <v>0</v>
      </c>
      <c r="AA3738">
        <v>0</v>
      </c>
      <c r="AB3738">
        <v>0</v>
      </c>
      <c r="AC3738">
        <v>0</v>
      </c>
      <c r="AD3738">
        <v>0</v>
      </c>
      <c r="AE3738">
        <v>0</v>
      </c>
      <c r="AF3738">
        <v>0</v>
      </c>
      <c r="AG3738" t="s">
        <v>16302</v>
      </c>
      <c r="AH3738" s="21" t="str">
        <f t="shared" si="116"/>
        <v>YT21</v>
      </c>
      <c r="AI3738" s="21">
        <v>216</v>
      </c>
      <c r="AJ3738" s="21">
        <f t="shared" si="117"/>
        <v>99.326797385620921</v>
      </c>
      <c r="AK3738" s="21" t="s">
        <v>2060</v>
      </c>
      <c r="AL3738" t="s">
        <v>2581</v>
      </c>
      <c r="AM3738" s="26" t="s">
        <v>38</v>
      </c>
      <c r="AN3738" t="s">
        <v>2031</v>
      </c>
    </row>
    <row r="3739" spans="1:40" ht="15" hidden="1" thickTop="1" x14ac:dyDescent="0.35">
      <c r="A3739" t="s">
        <v>5956</v>
      </c>
      <c r="B3739" t="s">
        <v>16305</v>
      </c>
      <c r="C3739" t="s">
        <v>4143</v>
      </c>
      <c r="D3739" t="s">
        <v>16306</v>
      </c>
      <c r="E3739" t="s">
        <v>3013</v>
      </c>
      <c r="F3739">
        <v>1</v>
      </c>
      <c r="G3739" t="s">
        <v>2600</v>
      </c>
      <c r="H3739" t="s">
        <v>2577</v>
      </c>
      <c r="I3739" t="s">
        <v>2057</v>
      </c>
      <c r="J3739" t="s">
        <v>3183</v>
      </c>
      <c r="K3739" t="s">
        <v>2742</v>
      </c>
      <c r="L3739" t="s">
        <v>2058</v>
      </c>
      <c r="M3739" t="s">
        <v>2059</v>
      </c>
      <c r="N3739">
        <v>0</v>
      </c>
      <c r="O3739">
        <v>0</v>
      </c>
      <c r="P3739">
        <v>0</v>
      </c>
      <c r="Q3739">
        <v>24480</v>
      </c>
      <c r="R3739">
        <v>0</v>
      </c>
      <c r="S3739">
        <v>0</v>
      </c>
      <c r="T3739">
        <v>0</v>
      </c>
      <c r="U3739">
        <v>0</v>
      </c>
      <c r="V3739">
        <v>0</v>
      </c>
      <c r="W3739">
        <v>0</v>
      </c>
      <c r="X3739">
        <v>0</v>
      </c>
      <c r="Y3739">
        <v>0</v>
      </c>
      <c r="Z3739">
        <v>0</v>
      </c>
      <c r="AA3739">
        <v>0</v>
      </c>
      <c r="AB3739">
        <v>0</v>
      </c>
      <c r="AC3739">
        <v>0</v>
      </c>
      <c r="AD3739">
        <v>0</v>
      </c>
      <c r="AE3739">
        <v>0</v>
      </c>
      <c r="AF3739">
        <v>0</v>
      </c>
      <c r="AG3739" t="s">
        <v>16307</v>
      </c>
      <c r="AH3739" s="21" t="str">
        <f t="shared" si="116"/>
        <v>YT21</v>
      </c>
      <c r="AI3739" s="21">
        <v>345.36</v>
      </c>
      <c r="AJ3739" s="21">
        <f t="shared" si="117"/>
        <v>100</v>
      </c>
      <c r="AK3739" s="21" t="s">
        <v>2060</v>
      </c>
      <c r="AL3739" t="s">
        <v>2551</v>
      </c>
      <c r="AM3739" s="26" t="s">
        <v>38</v>
      </c>
      <c r="AN3739" t="s">
        <v>2031</v>
      </c>
    </row>
    <row r="3740" spans="1:40" ht="15" hidden="1" thickTop="1" x14ac:dyDescent="0.35">
      <c r="A3740" t="s">
        <v>5960</v>
      </c>
      <c r="B3740" t="s">
        <v>16308</v>
      </c>
      <c r="C3740" t="s">
        <v>4282</v>
      </c>
      <c r="D3740" t="s">
        <v>16309</v>
      </c>
      <c r="E3740" t="s">
        <v>2691</v>
      </c>
      <c r="F3740">
        <v>1</v>
      </c>
      <c r="G3740" t="s">
        <v>2600</v>
      </c>
      <c r="H3740" t="s">
        <v>2577</v>
      </c>
      <c r="I3740" t="s">
        <v>2076</v>
      </c>
      <c r="J3740" t="s">
        <v>2699</v>
      </c>
      <c r="K3740" t="s">
        <v>2579</v>
      </c>
      <c r="L3740" t="s">
        <v>2058</v>
      </c>
      <c r="M3740" t="s">
        <v>2170</v>
      </c>
      <c r="N3740">
        <v>3</v>
      </c>
      <c r="O3740">
        <v>165</v>
      </c>
      <c r="P3740">
        <v>1.08</v>
      </c>
      <c r="Q3740">
        <v>15300</v>
      </c>
      <c r="R3740">
        <v>2</v>
      </c>
      <c r="S3740">
        <v>139</v>
      </c>
      <c r="T3740">
        <v>0.91</v>
      </c>
      <c r="U3740">
        <v>1</v>
      </c>
      <c r="V3740">
        <v>26</v>
      </c>
      <c r="W3740">
        <v>0.17</v>
      </c>
      <c r="X3740">
        <v>0</v>
      </c>
      <c r="Y3740">
        <v>0</v>
      </c>
      <c r="Z3740">
        <v>0</v>
      </c>
      <c r="AA3740">
        <v>0</v>
      </c>
      <c r="AB3740">
        <v>0</v>
      </c>
      <c r="AC3740">
        <v>0</v>
      </c>
      <c r="AD3740">
        <v>0</v>
      </c>
      <c r="AE3740">
        <v>0</v>
      </c>
      <c r="AF3740">
        <v>0</v>
      </c>
      <c r="AG3740" t="s">
        <v>16310</v>
      </c>
      <c r="AH3740" s="21" t="str">
        <f t="shared" si="116"/>
        <v>YR25</v>
      </c>
      <c r="AI3740" s="21">
        <v>216</v>
      </c>
      <c r="AJ3740" s="21">
        <f t="shared" si="117"/>
        <v>98.921568627450981</v>
      </c>
      <c r="AK3740" s="21" t="s">
        <v>2063</v>
      </c>
      <c r="AL3740" t="s">
        <v>2581</v>
      </c>
      <c r="AM3740" s="26" t="s">
        <v>38</v>
      </c>
      <c r="AN3740" t="s">
        <v>2030</v>
      </c>
    </row>
    <row r="3741" spans="1:40" ht="15" hidden="1" thickTop="1" x14ac:dyDescent="0.35">
      <c r="A3741" t="s">
        <v>5964</v>
      </c>
      <c r="B3741" t="s">
        <v>16311</v>
      </c>
      <c r="C3741" t="s">
        <v>2974</v>
      </c>
      <c r="D3741" t="s">
        <v>16312</v>
      </c>
      <c r="E3741" t="s">
        <v>2608</v>
      </c>
      <c r="F3741">
        <v>1</v>
      </c>
      <c r="G3741" t="s">
        <v>2609</v>
      </c>
      <c r="H3741" t="s">
        <v>2577</v>
      </c>
      <c r="I3741" t="s">
        <v>2076</v>
      </c>
      <c r="J3741" t="s">
        <v>2764</v>
      </c>
      <c r="K3741" t="s">
        <v>2765</v>
      </c>
      <c r="L3741" t="s">
        <v>30320</v>
      </c>
      <c r="M3741" t="s">
        <v>3409</v>
      </c>
      <c r="N3741">
        <v>0</v>
      </c>
      <c r="O3741">
        <v>0</v>
      </c>
      <c r="P3741">
        <v>0</v>
      </c>
      <c r="Q3741">
        <v>7800</v>
      </c>
      <c r="R3741">
        <v>0</v>
      </c>
      <c r="S3741">
        <v>0</v>
      </c>
      <c r="T3741">
        <v>0</v>
      </c>
      <c r="U3741">
        <v>0</v>
      </c>
      <c r="V3741">
        <v>0</v>
      </c>
      <c r="W3741">
        <v>0</v>
      </c>
      <c r="X3741">
        <v>0</v>
      </c>
      <c r="Y3741">
        <v>0</v>
      </c>
      <c r="Z3741">
        <v>0</v>
      </c>
      <c r="AA3741">
        <v>0</v>
      </c>
      <c r="AB3741">
        <v>0</v>
      </c>
      <c r="AC3741">
        <v>0</v>
      </c>
      <c r="AD3741">
        <v>0</v>
      </c>
      <c r="AE3741">
        <v>0</v>
      </c>
      <c r="AF3741">
        <v>0</v>
      </c>
      <c r="AG3741" t="s">
        <v>16313</v>
      </c>
      <c r="AH3741" s="21" t="str">
        <f t="shared" si="116"/>
        <v>YR25</v>
      </c>
      <c r="AI3741" s="21">
        <v>144</v>
      </c>
      <c r="AJ3741" s="21">
        <f t="shared" si="117"/>
        <v>100</v>
      </c>
      <c r="AK3741" s="21" t="s">
        <v>2060</v>
      </c>
      <c r="AL3741" t="s">
        <v>2613</v>
      </c>
      <c r="AM3741" s="26" t="s">
        <v>38</v>
      </c>
      <c r="AN3741" t="s">
        <v>2029</v>
      </c>
    </row>
    <row r="3742" spans="1:40" ht="15" hidden="1" thickTop="1" x14ac:dyDescent="0.35">
      <c r="A3742" t="s">
        <v>5968</v>
      </c>
      <c r="B3742" t="s">
        <v>16314</v>
      </c>
      <c r="C3742" t="s">
        <v>3996</v>
      </c>
      <c r="D3742" t="s">
        <v>16315</v>
      </c>
      <c r="E3742" t="s">
        <v>2575</v>
      </c>
      <c r="F3742">
        <v>1</v>
      </c>
      <c r="G3742" t="s">
        <v>2600</v>
      </c>
      <c r="H3742" t="s">
        <v>2577</v>
      </c>
      <c r="I3742" t="s">
        <v>2057</v>
      </c>
      <c r="J3742" t="s">
        <v>2601</v>
      </c>
      <c r="K3742" t="s">
        <v>2602</v>
      </c>
      <c r="L3742" t="s">
        <v>2058</v>
      </c>
      <c r="M3742" t="s">
        <v>2170</v>
      </c>
      <c r="N3742">
        <v>0</v>
      </c>
      <c r="O3742">
        <v>0</v>
      </c>
      <c r="P3742">
        <v>0</v>
      </c>
      <c r="Q3742">
        <v>15300</v>
      </c>
      <c r="R3742">
        <v>0</v>
      </c>
      <c r="S3742">
        <v>0</v>
      </c>
      <c r="T3742">
        <v>0</v>
      </c>
      <c r="U3742">
        <v>0</v>
      </c>
      <c r="V3742">
        <v>0</v>
      </c>
      <c r="W3742">
        <v>0</v>
      </c>
      <c r="X3742">
        <v>0</v>
      </c>
      <c r="Y3742">
        <v>0</v>
      </c>
      <c r="Z3742">
        <v>0</v>
      </c>
      <c r="AA3742">
        <v>0</v>
      </c>
      <c r="AB3742">
        <v>0</v>
      </c>
      <c r="AC3742">
        <v>0</v>
      </c>
      <c r="AD3742">
        <v>0</v>
      </c>
      <c r="AE3742">
        <v>0</v>
      </c>
      <c r="AF3742">
        <v>0</v>
      </c>
      <c r="AG3742" t="s">
        <v>16316</v>
      </c>
      <c r="AH3742" s="21" t="str">
        <f t="shared" si="116"/>
        <v>YT21</v>
      </c>
      <c r="AI3742" s="21">
        <v>216</v>
      </c>
      <c r="AJ3742" s="21">
        <f t="shared" si="117"/>
        <v>100</v>
      </c>
      <c r="AK3742" s="21" t="s">
        <v>2060</v>
      </c>
      <c r="AL3742" t="s">
        <v>2551</v>
      </c>
      <c r="AM3742" s="26" t="s">
        <v>38</v>
      </c>
      <c r="AN3742" t="s">
        <v>2031</v>
      </c>
    </row>
    <row r="3743" spans="1:40" ht="15" hidden="1" thickTop="1" x14ac:dyDescent="0.35">
      <c r="A3743" t="s">
        <v>5972</v>
      </c>
      <c r="B3743" t="s">
        <v>16317</v>
      </c>
      <c r="C3743" t="s">
        <v>2808</v>
      </c>
      <c r="D3743" t="s">
        <v>16318</v>
      </c>
      <c r="E3743" t="s">
        <v>2691</v>
      </c>
      <c r="F3743">
        <v>1</v>
      </c>
      <c r="G3743" t="s">
        <v>2633</v>
      </c>
      <c r="H3743" t="s">
        <v>2577</v>
      </c>
      <c r="I3743" t="s">
        <v>2076</v>
      </c>
      <c r="J3743" t="s">
        <v>2692</v>
      </c>
      <c r="K3743" t="s">
        <v>2635</v>
      </c>
      <c r="L3743" t="s">
        <v>2058</v>
      </c>
      <c r="M3743" t="s">
        <v>2170</v>
      </c>
      <c r="N3743">
        <v>3</v>
      </c>
      <c r="O3743">
        <v>94</v>
      </c>
      <c r="P3743">
        <v>0.61</v>
      </c>
      <c r="Q3743">
        <v>15300</v>
      </c>
      <c r="R3743">
        <v>1</v>
      </c>
      <c r="S3743">
        <v>35</v>
      </c>
      <c r="T3743">
        <v>0.23</v>
      </c>
      <c r="U3743">
        <v>2</v>
      </c>
      <c r="V3743">
        <v>59</v>
      </c>
      <c r="W3743">
        <v>0.39</v>
      </c>
      <c r="X3743">
        <v>0</v>
      </c>
      <c r="Y3743">
        <v>0</v>
      </c>
      <c r="Z3743">
        <v>0</v>
      </c>
      <c r="AA3743">
        <v>0</v>
      </c>
      <c r="AB3743">
        <v>0</v>
      </c>
      <c r="AC3743">
        <v>0</v>
      </c>
      <c r="AD3743">
        <v>0</v>
      </c>
      <c r="AE3743">
        <v>0</v>
      </c>
      <c r="AF3743">
        <v>0</v>
      </c>
      <c r="AG3743" t="s">
        <v>16319</v>
      </c>
      <c r="AH3743" s="21" t="str">
        <f t="shared" si="116"/>
        <v>YK20</v>
      </c>
      <c r="AI3743" s="21">
        <v>216</v>
      </c>
      <c r="AJ3743" s="21">
        <f t="shared" si="117"/>
        <v>99.385620915032675</v>
      </c>
      <c r="AK3743" s="21" t="s">
        <v>2060</v>
      </c>
      <c r="AL3743" t="s">
        <v>2581</v>
      </c>
      <c r="AM3743" s="26" t="s">
        <v>38</v>
      </c>
      <c r="AN3743" t="s">
        <v>2031</v>
      </c>
    </row>
    <row r="3744" spans="1:40" ht="15" hidden="1" thickTop="1" x14ac:dyDescent="0.35">
      <c r="A3744" t="s">
        <v>5975</v>
      </c>
      <c r="B3744" t="s">
        <v>16320</v>
      </c>
      <c r="C3744" t="s">
        <v>2808</v>
      </c>
      <c r="D3744" t="s">
        <v>16318</v>
      </c>
      <c r="E3744" t="s">
        <v>2691</v>
      </c>
      <c r="F3744">
        <v>1</v>
      </c>
      <c r="G3744" t="s">
        <v>2633</v>
      </c>
      <c r="H3744" t="s">
        <v>2577</v>
      </c>
      <c r="I3744" t="s">
        <v>2076</v>
      </c>
      <c r="J3744" t="s">
        <v>2692</v>
      </c>
      <c r="K3744" t="s">
        <v>2635</v>
      </c>
      <c r="L3744" t="s">
        <v>2058</v>
      </c>
      <c r="M3744" t="s">
        <v>2170</v>
      </c>
      <c r="N3744">
        <v>3</v>
      </c>
      <c r="O3744">
        <v>98</v>
      </c>
      <c r="P3744">
        <v>0.64</v>
      </c>
      <c r="Q3744">
        <v>15300</v>
      </c>
      <c r="R3744">
        <v>0</v>
      </c>
      <c r="S3744">
        <v>0</v>
      </c>
      <c r="T3744">
        <v>0</v>
      </c>
      <c r="U3744">
        <v>3</v>
      </c>
      <c r="V3744">
        <v>98</v>
      </c>
      <c r="W3744">
        <v>0.64</v>
      </c>
      <c r="X3744">
        <v>0</v>
      </c>
      <c r="Y3744">
        <v>0</v>
      </c>
      <c r="Z3744">
        <v>0</v>
      </c>
      <c r="AA3744">
        <v>0</v>
      </c>
      <c r="AB3744">
        <v>0</v>
      </c>
      <c r="AC3744">
        <v>0</v>
      </c>
      <c r="AD3744">
        <v>0</v>
      </c>
      <c r="AE3744">
        <v>0</v>
      </c>
      <c r="AF3744">
        <v>0</v>
      </c>
      <c r="AG3744" t="s">
        <v>16321</v>
      </c>
      <c r="AH3744" s="21" t="str">
        <f t="shared" si="116"/>
        <v>YK20</v>
      </c>
      <c r="AI3744" s="21">
        <v>216</v>
      </c>
      <c r="AJ3744" s="21">
        <f t="shared" si="117"/>
        <v>99.359477124183002</v>
      </c>
      <c r="AK3744" s="21" t="s">
        <v>2060</v>
      </c>
      <c r="AL3744" t="s">
        <v>2581</v>
      </c>
      <c r="AM3744" s="26" t="s">
        <v>38</v>
      </c>
      <c r="AN3744" t="s">
        <v>2031</v>
      </c>
    </row>
    <row r="3745" spans="1:40" ht="15" hidden="1" thickTop="1" x14ac:dyDescent="0.35">
      <c r="A3745" t="s">
        <v>5980</v>
      </c>
      <c r="B3745" t="s">
        <v>16322</v>
      </c>
      <c r="C3745" t="s">
        <v>2808</v>
      </c>
      <c r="D3745" t="s">
        <v>16318</v>
      </c>
      <c r="E3745" t="s">
        <v>2691</v>
      </c>
      <c r="F3745">
        <v>1</v>
      </c>
      <c r="G3745" t="s">
        <v>2633</v>
      </c>
      <c r="H3745" t="s">
        <v>2577</v>
      </c>
      <c r="I3745" t="s">
        <v>2076</v>
      </c>
      <c r="J3745" t="s">
        <v>2692</v>
      </c>
      <c r="K3745" t="s">
        <v>2635</v>
      </c>
      <c r="L3745" t="s">
        <v>2058</v>
      </c>
      <c r="M3745" t="s">
        <v>2170</v>
      </c>
      <c r="N3745">
        <v>4</v>
      </c>
      <c r="O3745">
        <v>166</v>
      </c>
      <c r="P3745">
        <v>1.08</v>
      </c>
      <c r="Q3745">
        <v>15300</v>
      </c>
      <c r="R3745">
        <v>2</v>
      </c>
      <c r="S3745">
        <v>96</v>
      </c>
      <c r="T3745">
        <v>0.63</v>
      </c>
      <c r="U3745">
        <v>2</v>
      </c>
      <c r="V3745">
        <v>70</v>
      </c>
      <c r="W3745">
        <v>0.46</v>
      </c>
      <c r="X3745">
        <v>0</v>
      </c>
      <c r="Y3745">
        <v>0</v>
      </c>
      <c r="Z3745">
        <v>0</v>
      </c>
      <c r="AA3745">
        <v>0</v>
      </c>
      <c r="AB3745">
        <v>0</v>
      </c>
      <c r="AC3745">
        <v>0</v>
      </c>
      <c r="AD3745">
        <v>0</v>
      </c>
      <c r="AE3745">
        <v>0</v>
      </c>
      <c r="AF3745">
        <v>0</v>
      </c>
      <c r="AG3745" t="s">
        <v>16323</v>
      </c>
      <c r="AH3745" s="21" t="str">
        <f t="shared" si="116"/>
        <v>YK20</v>
      </c>
      <c r="AI3745" s="21">
        <v>216</v>
      </c>
      <c r="AJ3745" s="21">
        <f t="shared" si="117"/>
        <v>98.915032679738559</v>
      </c>
      <c r="AK3745" s="21" t="s">
        <v>2063</v>
      </c>
      <c r="AL3745" t="s">
        <v>2581</v>
      </c>
      <c r="AM3745" s="26" t="s">
        <v>38</v>
      </c>
      <c r="AN3745" t="s">
        <v>2031</v>
      </c>
    </row>
    <row r="3746" spans="1:40" ht="15" hidden="1" thickTop="1" x14ac:dyDescent="0.35">
      <c r="A3746" t="s">
        <v>5984</v>
      </c>
      <c r="B3746" t="s">
        <v>16324</v>
      </c>
      <c r="C3746" t="s">
        <v>2808</v>
      </c>
      <c r="D3746" t="s">
        <v>16318</v>
      </c>
      <c r="E3746" t="s">
        <v>2691</v>
      </c>
      <c r="F3746">
        <v>1</v>
      </c>
      <c r="G3746" t="s">
        <v>2633</v>
      </c>
      <c r="H3746" t="s">
        <v>2577</v>
      </c>
      <c r="I3746" t="s">
        <v>2076</v>
      </c>
      <c r="J3746" t="s">
        <v>2692</v>
      </c>
      <c r="K3746" t="s">
        <v>2635</v>
      </c>
      <c r="L3746" t="s">
        <v>2058</v>
      </c>
      <c r="M3746" t="s">
        <v>2170</v>
      </c>
      <c r="N3746">
        <v>3</v>
      </c>
      <c r="O3746">
        <v>136</v>
      </c>
      <c r="P3746">
        <v>0.89</v>
      </c>
      <c r="Q3746">
        <v>15300</v>
      </c>
      <c r="R3746">
        <v>0</v>
      </c>
      <c r="S3746">
        <v>0</v>
      </c>
      <c r="T3746">
        <v>0</v>
      </c>
      <c r="U3746">
        <v>2</v>
      </c>
      <c r="V3746">
        <v>101</v>
      </c>
      <c r="W3746">
        <v>0.66</v>
      </c>
      <c r="X3746">
        <v>0</v>
      </c>
      <c r="Y3746">
        <v>0</v>
      </c>
      <c r="Z3746">
        <v>0</v>
      </c>
      <c r="AA3746">
        <v>1</v>
      </c>
      <c r="AB3746">
        <v>35</v>
      </c>
      <c r="AC3746">
        <v>0.23</v>
      </c>
      <c r="AD3746">
        <v>0</v>
      </c>
      <c r="AE3746">
        <v>0</v>
      </c>
      <c r="AF3746">
        <v>0</v>
      </c>
      <c r="AG3746" t="s">
        <v>16325</v>
      </c>
      <c r="AH3746" s="21" t="str">
        <f t="shared" si="116"/>
        <v>YK20</v>
      </c>
      <c r="AI3746" s="21">
        <v>216</v>
      </c>
      <c r="AJ3746" s="21">
        <f t="shared" si="117"/>
        <v>99.111111111111114</v>
      </c>
      <c r="AK3746" s="21" t="s">
        <v>2063</v>
      </c>
      <c r="AL3746" t="s">
        <v>2581</v>
      </c>
      <c r="AM3746" s="26" t="s">
        <v>38</v>
      </c>
      <c r="AN3746" t="s">
        <v>2031</v>
      </c>
    </row>
    <row r="3747" spans="1:40" ht="15" hidden="1" thickTop="1" x14ac:dyDescent="0.35">
      <c r="A3747" t="s">
        <v>5988</v>
      </c>
      <c r="B3747" t="s">
        <v>16326</v>
      </c>
      <c r="C3747" t="s">
        <v>9078</v>
      </c>
      <c r="D3747" t="s">
        <v>16327</v>
      </c>
      <c r="E3747" t="s">
        <v>2691</v>
      </c>
      <c r="F3747">
        <v>1</v>
      </c>
      <c r="G3747" t="s">
        <v>2633</v>
      </c>
      <c r="H3747" t="s">
        <v>2577</v>
      </c>
      <c r="I3747" t="s">
        <v>2076</v>
      </c>
      <c r="J3747" t="s">
        <v>2692</v>
      </c>
      <c r="K3747" t="s">
        <v>2635</v>
      </c>
      <c r="L3747" t="s">
        <v>2058</v>
      </c>
      <c r="M3747" t="s">
        <v>2170</v>
      </c>
      <c r="N3747">
        <v>2</v>
      </c>
      <c r="O3747">
        <v>85</v>
      </c>
      <c r="P3747">
        <v>0.56000000000000005</v>
      </c>
      <c r="Q3747">
        <v>15300</v>
      </c>
      <c r="R3747">
        <v>1</v>
      </c>
      <c r="S3747">
        <v>21</v>
      </c>
      <c r="T3747">
        <v>0.14000000000000001</v>
      </c>
      <c r="U3747">
        <v>1</v>
      </c>
      <c r="V3747">
        <v>64</v>
      </c>
      <c r="W3747">
        <v>0.42</v>
      </c>
      <c r="X3747">
        <v>0</v>
      </c>
      <c r="Y3747">
        <v>0</v>
      </c>
      <c r="Z3747">
        <v>0</v>
      </c>
      <c r="AA3747">
        <v>0</v>
      </c>
      <c r="AB3747">
        <v>0</v>
      </c>
      <c r="AC3747">
        <v>0</v>
      </c>
      <c r="AD3747">
        <v>0</v>
      </c>
      <c r="AE3747">
        <v>0</v>
      </c>
      <c r="AF3747">
        <v>0</v>
      </c>
      <c r="AG3747" t="s">
        <v>16328</v>
      </c>
      <c r="AH3747" s="21" t="str">
        <f t="shared" si="116"/>
        <v>YK20</v>
      </c>
      <c r="AI3747" s="21">
        <v>216</v>
      </c>
      <c r="AJ3747" s="21">
        <f t="shared" si="117"/>
        <v>99.444444444444443</v>
      </c>
      <c r="AK3747" s="21" t="s">
        <v>2060</v>
      </c>
      <c r="AL3747" t="s">
        <v>2581</v>
      </c>
      <c r="AM3747" s="26" t="s">
        <v>38</v>
      </c>
      <c r="AN3747" t="s">
        <v>2031</v>
      </c>
    </row>
    <row r="3748" spans="1:40" ht="15" hidden="1" thickTop="1" x14ac:dyDescent="0.35">
      <c r="A3748" t="s">
        <v>5992</v>
      </c>
      <c r="B3748" t="s">
        <v>16329</v>
      </c>
      <c r="C3748" t="s">
        <v>9078</v>
      </c>
      <c r="D3748" t="s">
        <v>16327</v>
      </c>
      <c r="E3748" t="s">
        <v>2691</v>
      </c>
      <c r="F3748">
        <v>1</v>
      </c>
      <c r="G3748" t="s">
        <v>2633</v>
      </c>
      <c r="H3748" t="s">
        <v>2577</v>
      </c>
      <c r="I3748" t="s">
        <v>2076</v>
      </c>
      <c r="J3748" t="s">
        <v>2692</v>
      </c>
      <c r="K3748" t="s">
        <v>2635</v>
      </c>
      <c r="L3748" t="s">
        <v>2058</v>
      </c>
      <c r="M3748" t="s">
        <v>2170</v>
      </c>
      <c r="N3748">
        <v>1</v>
      </c>
      <c r="O3748">
        <v>37</v>
      </c>
      <c r="P3748">
        <v>0.24</v>
      </c>
      <c r="Q3748">
        <v>15300</v>
      </c>
      <c r="R3748">
        <v>0</v>
      </c>
      <c r="S3748">
        <v>0</v>
      </c>
      <c r="T3748">
        <v>0</v>
      </c>
      <c r="U3748">
        <v>1</v>
      </c>
      <c r="V3748">
        <v>37</v>
      </c>
      <c r="W3748">
        <v>0.24</v>
      </c>
      <c r="X3748">
        <v>0</v>
      </c>
      <c r="Y3748">
        <v>0</v>
      </c>
      <c r="Z3748">
        <v>0</v>
      </c>
      <c r="AA3748">
        <v>0</v>
      </c>
      <c r="AB3748">
        <v>0</v>
      </c>
      <c r="AC3748">
        <v>0</v>
      </c>
      <c r="AD3748">
        <v>0</v>
      </c>
      <c r="AE3748">
        <v>0</v>
      </c>
      <c r="AF3748">
        <v>0</v>
      </c>
      <c r="AG3748" t="s">
        <v>16330</v>
      </c>
      <c r="AH3748" s="21" t="str">
        <f t="shared" si="116"/>
        <v>YK20</v>
      </c>
      <c r="AI3748" s="21">
        <v>216</v>
      </c>
      <c r="AJ3748" s="21">
        <f t="shared" si="117"/>
        <v>99.75816993464052</v>
      </c>
      <c r="AK3748" s="21" t="s">
        <v>2060</v>
      </c>
      <c r="AL3748" t="s">
        <v>2581</v>
      </c>
      <c r="AM3748" s="26" t="s">
        <v>38</v>
      </c>
      <c r="AN3748" t="s">
        <v>2031</v>
      </c>
    </row>
    <row r="3749" spans="1:40" ht="15" hidden="1" thickTop="1" x14ac:dyDescent="0.35">
      <c r="A3749" t="s">
        <v>5996</v>
      </c>
      <c r="B3749" t="s">
        <v>16331</v>
      </c>
      <c r="C3749" t="s">
        <v>9078</v>
      </c>
      <c r="D3749" t="s">
        <v>16327</v>
      </c>
      <c r="E3749" t="s">
        <v>2691</v>
      </c>
      <c r="F3749">
        <v>1</v>
      </c>
      <c r="G3749" t="s">
        <v>2633</v>
      </c>
      <c r="H3749" t="s">
        <v>2577</v>
      </c>
      <c r="I3749" t="s">
        <v>2076</v>
      </c>
      <c r="J3749" t="s">
        <v>2692</v>
      </c>
      <c r="K3749" t="s">
        <v>2635</v>
      </c>
      <c r="L3749" t="s">
        <v>2058</v>
      </c>
      <c r="M3749" t="s">
        <v>2170</v>
      </c>
      <c r="N3749">
        <v>7</v>
      </c>
      <c r="O3749">
        <v>382</v>
      </c>
      <c r="P3749">
        <v>2.5</v>
      </c>
      <c r="Q3749">
        <v>15300</v>
      </c>
      <c r="R3749">
        <v>0</v>
      </c>
      <c r="S3749">
        <v>0</v>
      </c>
      <c r="T3749">
        <v>0</v>
      </c>
      <c r="U3749">
        <v>7</v>
      </c>
      <c r="V3749">
        <v>382</v>
      </c>
      <c r="W3749">
        <v>2.5</v>
      </c>
      <c r="X3749">
        <v>0</v>
      </c>
      <c r="Y3749">
        <v>0</v>
      </c>
      <c r="Z3749">
        <v>0</v>
      </c>
      <c r="AA3749">
        <v>0</v>
      </c>
      <c r="AB3749">
        <v>0</v>
      </c>
      <c r="AC3749">
        <v>0</v>
      </c>
      <c r="AD3749">
        <v>0</v>
      </c>
      <c r="AE3749">
        <v>0</v>
      </c>
      <c r="AF3749">
        <v>0</v>
      </c>
      <c r="AG3749" t="s">
        <v>16332</v>
      </c>
      <c r="AH3749" s="21" t="str">
        <f t="shared" si="116"/>
        <v>YK20</v>
      </c>
      <c r="AI3749" s="21">
        <v>216</v>
      </c>
      <c r="AJ3749" s="21">
        <f t="shared" si="117"/>
        <v>97.503267973856211</v>
      </c>
      <c r="AK3749" s="21" t="s">
        <v>2063</v>
      </c>
      <c r="AL3749" t="s">
        <v>2581</v>
      </c>
      <c r="AM3749" s="26" t="s">
        <v>38</v>
      </c>
      <c r="AN3749" t="s">
        <v>2031</v>
      </c>
    </row>
    <row r="3750" spans="1:40" ht="15" hidden="1" thickTop="1" x14ac:dyDescent="0.35">
      <c r="A3750" t="s">
        <v>5999</v>
      </c>
      <c r="B3750" t="s">
        <v>16333</v>
      </c>
      <c r="C3750" t="s">
        <v>9078</v>
      </c>
      <c r="D3750" t="s">
        <v>16327</v>
      </c>
      <c r="E3750" t="s">
        <v>2691</v>
      </c>
      <c r="F3750">
        <v>1</v>
      </c>
      <c r="G3750" t="s">
        <v>2633</v>
      </c>
      <c r="H3750" t="s">
        <v>2577</v>
      </c>
      <c r="I3750" t="s">
        <v>2076</v>
      </c>
      <c r="J3750" t="s">
        <v>2692</v>
      </c>
      <c r="K3750" t="s">
        <v>2635</v>
      </c>
      <c r="L3750" t="s">
        <v>2058</v>
      </c>
      <c r="M3750" t="s">
        <v>2170</v>
      </c>
      <c r="N3750">
        <v>1</v>
      </c>
      <c r="O3750">
        <v>26</v>
      </c>
      <c r="P3750">
        <v>0.17</v>
      </c>
      <c r="Q3750">
        <v>15300</v>
      </c>
      <c r="R3750">
        <v>1</v>
      </c>
      <c r="S3750">
        <v>26</v>
      </c>
      <c r="T3750">
        <v>0.17</v>
      </c>
      <c r="U3750">
        <v>0</v>
      </c>
      <c r="V3750">
        <v>0</v>
      </c>
      <c r="W3750">
        <v>0</v>
      </c>
      <c r="X3750">
        <v>0</v>
      </c>
      <c r="Y3750">
        <v>0</v>
      </c>
      <c r="Z3750">
        <v>0</v>
      </c>
      <c r="AA3750">
        <v>0</v>
      </c>
      <c r="AB3750">
        <v>0</v>
      </c>
      <c r="AC3750">
        <v>0</v>
      </c>
      <c r="AD3750">
        <v>0</v>
      </c>
      <c r="AE3750">
        <v>0</v>
      </c>
      <c r="AF3750">
        <v>0</v>
      </c>
      <c r="AG3750" t="s">
        <v>16334</v>
      </c>
      <c r="AH3750" s="21" t="str">
        <f t="shared" si="116"/>
        <v>YK20</v>
      </c>
      <c r="AI3750" s="21">
        <v>216</v>
      </c>
      <c r="AJ3750" s="21">
        <f t="shared" si="117"/>
        <v>99.830065359477118</v>
      </c>
      <c r="AK3750" s="21" t="s">
        <v>2060</v>
      </c>
      <c r="AL3750" t="s">
        <v>2581</v>
      </c>
      <c r="AM3750" s="26" t="s">
        <v>38</v>
      </c>
      <c r="AN3750" t="s">
        <v>2029</v>
      </c>
    </row>
    <row r="3751" spans="1:40" ht="15" hidden="1" thickTop="1" x14ac:dyDescent="0.35">
      <c r="A3751" t="s">
        <v>6003</v>
      </c>
      <c r="B3751" t="s">
        <v>16335</v>
      </c>
      <c r="C3751" t="s">
        <v>6904</v>
      </c>
      <c r="D3751" t="s">
        <v>16336</v>
      </c>
      <c r="E3751" t="s">
        <v>2691</v>
      </c>
      <c r="F3751">
        <v>1</v>
      </c>
      <c r="G3751" t="s">
        <v>2633</v>
      </c>
      <c r="H3751" t="s">
        <v>2577</v>
      </c>
      <c r="I3751" t="s">
        <v>2076</v>
      </c>
      <c r="J3751" t="s">
        <v>2634</v>
      </c>
      <c r="K3751" t="s">
        <v>2635</v>
      </c>
      <c r="L3751" t="s">
        <v>2058</v>
      </c>
      <c r="M3751" t="s">
        <v>2170</v>
      </c>
      <c r="N3751">
        <v>0</v>
      </c>
      <c r="O3751">
        <v>0</v>
      </c>
      <c r="P3751">
        <v>0</v>
      </c>
      <c r="Q3751">
        <v>15300</v>
      </c>
      <c r="R3751">
        <v>0</v>
      </c>
      <c r="S3751">
        <v>0</v>
      </c>
      <c r="T3751">
        <v>0</v>
      </c>
      <c r="U3751">
        <v>0</v>
      </c>
      <c r="V3751">
        <v>0</v>
      </c>
      <c r="W3751">
        <v>0</v>
      </c>
      <c r="X3751">
        <v>0</v>
      </c>
      <c r="Y3751">
        <v>0</v>
      </c>
      <c r="Z3751">
        <v>0</v>
      </c>
      <c r="AA3751">
        <v>0</v>
      </c>
      <c r="AB3751">
        <v>0</v>
      </c>
      <c r="AC3751">
        <v>0</v>
      </c>
      <c r="AD3751">
        <v>0</v>
      </c>
      <c r="AE3751">
        <v>0</v>
      </c>
      <c r="AF3751">
        <v>0</v>
      </c>
      <c r="AG3751" t="s">
        <v>16337</v>
      </c>
      <c r="AH3751" s="21" t="str">
        <f t="shared" si="116"/>
        <v>YK20</v>
      </c>
      <c r="AI3751" s="21">
        <v>216</v>
      </c>
      <c r="AJ3751" s="21">
        <f t="shared" si="117"/>
        <v>100</v>
      </c>
      <c r="AK3751" s="21" t="s">
        <v>2060</v>
      </c>
      <c r="AL3751" t="s">
        <v>2581</v>
      </c>
      <c r="AM3751" s="26" t="s">
        <v>38</v>
      </c>
      <c r="AN3751" t="s">
        <v>2031</v>
      </c>
    </row>
    <row r="3752" spans="1:40" ht="15" hidden="1" thickTop="1" x14ac:dyDescent="0.35">
      <c r="A3752" t="s">
        <v>6007</v>
      </c>
      <c r="B3752" t="s">
        <v>16338</v>
      </c>
      <c r="C3752" t="s">
        <v>6904</v>
      </c>
      <c r="D3752" t="s">
        <v>16336</v>
      </c>
      <c r="E3752" t="s">
        <v>2691</v>
      </c>
      <c r="F3752">
        <v>1</v>
      </c>
      <c r="G3752" t="s">
        <v>2633</v>
      </c>
      <c r="H3752" t="s">
        <v>2577</v>
      </c>
      <c r="I3752" t="s">
        <v>2076</v>
      </c>
      <c r="J3752" t="s">
        <v>2634</v>
      </c>
      <c r="K3752" t="s">
        <v>2635</v>
      </c>
      <c r="L3752" t="s">
        <v>2058</v>
      </c>
      <c r="M3752" t="s">
        <v>2170</v>
      </c>
      <c r="N3752">
        <v>4</v>
      </c>
      <c r="O3752">
        <v>208</v>
      </c>
      <c r="P3752">
        <v>1.36</v>
      </c>
      <c r="Q3752">
        <v>15300</v>
      </c>
      <c r="R3752">
        <v>2</v>
      </c>
      <c r="S3752">
        <v>129</v>
      </c>
      <c r="T3752">
        <v>0.84</v>
      </c>
      <c r="U3752">
        <v>2</v>
      </c>
      <c r="V3752">
        <v>79</v>
      </c>
      <c r="W3752">
        <v>0.52</v>
      </c>
      <c r="X3752">
        <v>0</v>
      </c>
      <c r="Y3752">
        <v>0</v>
      </c>
      <c r="Z3752">
        <v>0</v>
      </c>
      <c r="AA3752">
        <v>0</v>
      </c>
      <c r="AB3752">
        <v>0</v>
      </c>
      <c r="AC3752">
        <v>0</v>
      </c>
      <c r="AD3752">
        <v>0</v>
      </c>
      <c r="AE3752">
        <v>0</v>
      </c>
      <c r="AF3752">
        <v>0</v>
      </c>
      <c r="AG3752" t="s">
        <v>16339</v>
      </c>
      <c r="AH3752" s="21" t="str">
        <f t="shared" si="116"/>
        <v>YK20</v>
      </c>
      <c r="AI3752" s="21">
        <v>216</v>
      </c>
      <c r="AJ3752" s="21">
        <f t="shared" si="117"/>
        <v>98.640522875816998</v>
      </c>
      <c r="AK3752" s="21" t="s">
        <v>2063</v>
      </c>
      <c r="AL3752" t="s">
        <v>2581</v>
      </c>
      <c r="AM3752" s="26" t="s">
        <v>38</v>
      </c>
      <c r="AN3752" t="s">
        <v>2030</v>
      </c>
    </row>
    <row r="3753" spans="1:40" ht="15" hidden="1" thickTop="1" x14ac:dyDescent="0.35">
      <c r="A3753" t="s">
        <v>6011</v>
      </c>
      <c r="B3753" t="s">
        <v>16340</v>
      </c>
      <c r="C3753" t="s">
        <v>6904</v>
      </c>
      <c r="D3753" t="s">
        <v>16336</v>
      </c>
      <c r="E3753" t="s">
        <v>2691</v>
      </c>
      <c r="F3753">
        <v>1</v>
      </c>
      <c r="G3753" t="s">
        <v>2633</v>
      </c>
      <c r="H3753" t="s">
        <v>2577</v>
      </c>
      <c r="I3753" t="s">
        <v>2076</v>
      </c>
      <c r="J3753" t="s">
        <v>2634</v>
      </c>
      <c r="K3753" t="s">
        <v>2635</v>
      </c>
      <c r="L3753" t="s">
        <v>2058</v>
      </c>
      <c r="M3753" t="s">
        <v>2170</v>
      </c>
      <c r="N3753">
        <v>6</v>
      </c>
      <c r="O3753">
        <v>235</v>
      </c>
      <c r="P3753">
        <v>1.54</v>
      </c>
      <c r="Q3753">
        <v>15300</v>
      </c>
      <c r="R3753">
        <v>4</v>
      </c>
      <c r="S3753">
        <v>91</v>
      </c>
      <c r="T3753">
        <v>0.59</v>
      </c>
      <c r="U3753">
        <v>2</v>
      </c>
      <c r="V3753">
        <v>144</v>
      </c>
      <c r="W3753">
        <v>0.94</v>
      </c>
      <c r="X3753">
        <v>0</v>
      </c>
      <c r="Y3753">
        <v>0</v>
      </c>
      <c r="Z3753">
        <v>0</v>
      </c>
      <c r="AA3753">
        <v>0</v>
      </c>
      <c r="AB3753">
        <v>0</v>
      </c>
      <c r="AC3753">
        <v>0</v>
      </c>
      <c r="AD3753">
        <v>0</v>
      </c>
      <c r="AE3753">
        <v>0</v>
      </c>
      <c r="AF3753">
        <v>0</v>
      </c>
      <c r="AG3753" t="s">
        <v>16341</v>
      </c>
      <c r="AH3753" s="21" t="str">
        <f t="shared" si="116"/>
        <v>YK20</v>
      </c>
      <c r="AI3753" s="21">
        <v>216</v>
      </c>
      <c r="AJ3753" s="21">
        <f t="shared" si="117"/>
        <v>98.464052287581694</v>
      </c>
      <c r="AK3753" s="21" t="s">
        <v>2063</v>
      </c>
      <c r="AL3753" t="s">
        <v>2581</v>
      </c>
      <c r="AM3753" s="26" t="s">
        <v>38</v>
      </c>
      <c r="AN3753" t="s">
        <v>2030</v>
      </c>
    </row>
    <row r="3754" spans="1:40" ht="15" hidden="1" thickTop="1" x14ac:dyDescent="0.35">
      <c r="A3754" t="s">
        <v>6015</v>
      </c>
      <c r="B3754" t="s">
        <v>16342</v>
      </c>
      <c r="C3754" t="s">
        <v>2631</v>
      </c>
      <c r="D3754" t="s">
        <v>16343</v>
      </c>
      <c r="E3754" t="s">
        <v>2575</v>
      </c>
      <c r="F3754">
        <v>1</v>
      </c>
      <c r="G3754" t="s">
        <v>2633</v>
      </c>
      <c r="H3754" t="s">
        <v>2577</v>
      </c>
      <c r="I3754" t="s">
        <v>2076</v>
      </c>
      <c r="J3754" t="s">
        <v>2634</v>
      </c>
      <c r="K3754" t="s">
        <v>2635</v>
      </c>
      <c r="L3754" t="s">
        <v>2058</v>
      </c>
      <c r="M3754" t="s">
        <v>2170</v>
      </c>
      <c r="N3754">
        <v>5</v>
      </c>
      <c r="O3754">
        <v>112</v>
      </c>
      <c r="P3754">
        <v>0.73</v>
      </c>
      <c r="Q3754">
        <v>15300</v>
      </c>
      <c r="R3754">
        <v>1</v>
      </c>
      <c r="S3754">
        <v>20</v>
      </c>
      <c r="T3754">
        <v>0.13</v>
      </c>
      <c r="U3754">
        <v>4</v>
      </c>
      <c r="V3754">
        <v>92</v>
      </c>
      <c r="W3754">
        <v>0.6</v>
      </c>
      <c r="X3754">
        <v>0</v>
      </c>
      <c r="Y3754">
        <v>0</v>
      </c>
      <c r="Z3754">
        <v>0</v>
      </c>
      <c r="AA3754">
        <v>0</v>
      </c>
      <c r="AB3754">
        <v>0</v>
      </c>
      <c r="AC3754">
        <v>0</v>
      </c>
      <c r="AD3754">
        <v>0</v>
      </c>
      <c r="AE3754">
        <v>0</v>
      </c>
      <c r="AF3754">
        <v>0</v>
      </c>
      <c r="AG3754" t="s">
        <v>16344</v>
      </c>
      <c r="AH3754" s="21" t="str">
        <f t="shared" si="116"/>
        <v>YK20</v>
      </c>
      <c r="AI3754" s="21">
        <v>216</v>
      </c>
      <c r="AJ3754" s="21">
        <f t="shared" si="117"/>
        <v>99.267973856209153</v>
      </c>
      <c r="AK3754" s="21" t="s">
        <v>2060</v>
      </c>
      <c r="AL3754" t="s">
        <v>2581</v>
      </c>
      <c r="AM3754" s="26" t="s">
        <v>38</v>
      </c>
      <c r="AN3754" t="s">
        <v>2031</v>
      </c>
    </row>
    <row r="3755" spans="1:40" ht="15" hidden="1" thickTop="1" x14ac:dyDescent="0.35">
      <c r="A3755" t="s">
        <v>6019</v>
      </c>
      <c r="B3755" t="s">
        <v>16345</v>
      </c>
      <c r="C3755" t="s">
        <v>2631</v>
      </c>
      <c r="D3755" t="s">
        <v>16343</v>
      </c>
      <c r="E3755" t="s">
        <v>2575</v>
      </c>
      <c r="F3755">
        <v>1</v>
      </c>
      <c r="G3755" t="s">
        <v>2633</v>
      </c>
      <c r="H3755" t="s">
        <v>2577</v>
      </c>
      <c r="I3755" t="s">
        <v>2076</v>
      </c>
      <c r="J3755" t="s">
        <v>2634</v>
      </c>
      <c r="K3755" t="s">
        <v>2635</v>
      </c>
      <c r="L3755" t="s">
        <v>2058</v>
      </c>
      <c r="M3755" t="s">
        <v>2170</v>
      </c>
      <c r="N3755">
        <v>4</v>
      </c>
      <c r="O3755">
        <v>89</v>
      </c>
      <c r="P3755">
        <v>0.57999999999999996</v>
      </c>
      <c r="Q3755">
        <v>15300</v>
      </c>
      <c r="R3755">
        <v>2</v>
      </c>
      <c r="S3755">
        <v>57</v>
      </c>
      <c r="T3755">
        <v>0.37</v>
      </c>
      <c r="U3755">
        <v>2</v>
      </c>
      <c r="V3755">
        <v>32</v>
      </c>
      <c r="W3755">
        <v>0.21</v>
      </c>
      <c r="X3755">
        <v>0</v>
      </c>
      <c r="Y3755">
        <v>0</v>
      </c>
      <c r="Z3755">
        <v>0</v>
      </c>
      <c r="AA3755">
        <v>0</v>
      </c>
      <c r="AB3755">
        <v>0</v>
      </c>
      <c r="AC3755">
        <v>0</v>
      </c>
      <c r="AD3755">
        <v>0</v>
      </c>
      <c r="AE3755">
        <v>0</v>
      </c>
      <c r="AF3755">
        <v>0</v>
      </c>
      <c r="AG3755" t="s">
        <v>16346</v>
      </c>
      <c r="AH3755" s="21" t="str">
        <f t="shared" si="116"/>
        <v>YK20</v>
      </c>
      <c r="AI3755" s="21">
        <v>216</v>
      </c>
      <c r="AJ3755" s="21">
        <f t="shared" si="117"/>
        <v>99.41830065359477</v>
      </c>
      <c r="AK3755" s="21" t="s">
        <v>2060</v>
      </c>
      <c r="AL3755" t="s">
        <v>2581</v>
      </c>
      <c r="AM3755" s="26" t="s">
        <v>38</v>
      </c>
      <c r="AN3755" t="s">
        <v>2031</v>
      </c>
    </row>
    <row r="3756" spans="1:40" ht="15" hidden="1" thickTop="1" x14ac:dyDescent="0.35">
      <c r="A3756" t="s">
        <v>6024</v>
      </c>
      <c r="B3756" t="s">
        <v>16347</v>
      </c>
      <c r="C3756" t="s">
        <v>2631</v>
      </c>
      <c r="D3756" t="s">
        <v>16343</v>
      </c>
      <c r="E3756" t="s">
        <v>2575</v>
      </c>
      <c r="F3756">
        <v>1</v>
      </c>
      <c r="G3756" t="s">
        <v>2633</v>
      </c>
      <c r="H3756" t="s">
        <v>2577</v>
      </c>
      <c r="I3756" t="s">
        <v>2076</v>
      </c>
      <c r="J3756" t="s">
        <v>2634</v>
      </c>
      <c r="K3756" t="s">
        <v>2635</v>
      </c>
      <c r="L3756" t="s">
        <v>2058</v>
      </c>
      <c r="M3756" t="s">
        <v>2170</v>
      </c>
      <c r="N3756">
        <v>2</v>
      </c>
      <c r="O3756">
        <v>55</v>
      </c>
      <c r="P3756">
        <v>0.36</v>
      </c>
      <c r="Q3756">
        <v>15300</v>
      </c>
      <c r="R3756">
        <v>1</v>
      </c>
      <c r="S3756">
        <v>24</v>
      </c>
      <c r="T3756">
        <v>0.16</v>
      </c>
      <c r="U3756">
        <v>1</v>
      </c>
      <c r="V3756">
        <v>31</v>
      </c>
      <c r="W3756">
        <v>0.2</v>
      </c>
      <c r="X3756">
        <v>0</v>
      </c>
      <c r="Y3756">
        <v>0</v>
      </c>
      <c r="Z3756">
        <v>0</v>
      </c>
      <c r="AA3756">
        <v>0</v>
      </c>
      <c r="AB3756">
        <v>0</v>
      </c>
      <c r="AC3756">
        <v>0</v>
      </c>
      <c r="AD3756">
        <v>0</v>
      </c>
      <c r="AE3756">
        <v>0</v>
      </c>
      <c r="AF3756">
        <v>0</v>
      </c>
      <c r="AG3756" t="s">
        <v>16348</v>
      </c>
      <c r="AH3756" s="21" t="str">
        <f t="shared" si="116"/>
        <v>YK20</v>
      </c>
      <c r="AI3756" s="21">
        <v>216</v>
      </c>
      <c r="AJ3756" s="21">
        <f t="shared" si="117"/>
        <v>99.640522875816998</v>
      </c>
      <c r="AK3756" s="21" t="s">
        <v>2060</v>
      </c>
      <c r="AL3756" t="s">
        <v>2581</v>
      </c>
      <c r="AM3756" s="26" t="s">
        <v>38</v>
      </c>
      <c r="AN3756" t="s">
        <v>2031</v>
      </c>
    </row>
    <row r="3757" spans="1:40" ht="15" hidden="1" thickTop="1" x14ac:dyDescent="0.35">
      <c r="A3757" t="s">
        <v>6027</v>
      </c>
      <c r="B3757" t="s">
        <v>16349</v>
      </c>
      <c r="C3757" t="s">
        <v>2631</v>
      </c>
      <c r="D3757" t="s">
        <v>16343</v>
      </c>
      <c r="E3757" t="s">
        <v>2575</v>
      </c>
      <c r="F3757">
        <v>1</v>
      </c>
      <c r="G3757" t="s">
        <v>2633</v>
      </c>
      <c r="H3757" t="s">
        <v>2577</v>
      </c>
      <c r="I3757" t="s">
        <v>2076</v>
      </c>
      <c r="J3757" t="s">
        <v>2634</v>
      </c>
      <c r="K3757" t="s">
        <v>2635</v>
      </c>
      <c r="L3757" t="s">
        <v>2058</v>
      </c>
      <c r="M3757" t="s">
        <v>2170</v>
      </c>
      <c r="N3757">
        <v>0</v>
      </c>
      <c r="O3757">
        <v>0</v>
      </c>
      <c r="P3757">
        <v>0</v>
      </c>
      <c r="Q3757">
        <v>15300</v>
      </c>
      <c r="R3757">
        <v>0</v>
      </c>
      <c r="S3757">
        <v>0</v>
      </c>
      <c r="T3757">
        <v>0</v>
      </c>
      <c r="U3757">
        <v>0</v>
      </c>
      <c r="V3757">
        <v>0</v>
      </c>
      <c r="W3757">
        <v>0</v>
      </c>
      <c r="X3757">
        <v>0</v>
      </c>
      <c r="Y3757">
        <v>0</v>
      </c>
      <c r="Z3757">
        <v>0</v>
      </c>
      <c r="AA3757">
        <v>0</v>
      </c>
      <c r="AB3757">
        <v>0</v>
      </c>
      <c r="AC3757">
        <v>0</v>
      </c>
      <c r="AD3757">
        <v>0</v>
      </c>
      <c r="AE3757">
        <v>0</v>
      </c>
      <c r="AF3757">
        <v>0</v>
      </c>
      <c r="AG3757" t="s">
        <v>16350</v>
      </c>
      <c r="AH3757" s="21" t="str">
        <f t="shared" si="116"/>
        <v>YK20</v>
      </c>
      <c r="AI3757" s="21">
        <v>216</v>
      </c>
      <c r="AJ3757" s="21">
        <f t="shared" si="117"/>
        <v>100</v>
      </c>
      <c r="AK3757" s="21" t="s">
        <v>2060</v>
      </c>
      <c r="AL3757" t="s">
        <v>2581</v>
      </c>
      <c r="AM3757" s="26" t="s">
        <v>38</v>
      </c>
      <c r="AN3757" t="s">
        <v>2031</v>
      </c>
    </row>
    <row r="3758" spans="1:40" ht="15" hidden="1" thickTop="1" x14ac:dyDescent="0.35">
      <c r="A3758" t="s">
        <v>6031</v>
      </c>
      <c r="B3758" t="s">
        <v>16351</v>
      </c>
      <c r="C3758" t="s">
        <v>2631</v>
      </c>
      <c r="D3758" t="s">
        <v>16352</v>
      </c>
      <c r="E3758" t="s">
        <v>2575</v>
      </c>
      <c r="F3758">
        <v>1</v>
      </c>
      <c r="G3758" t="s">
        <v>2633</v>
      </c>
      <c r="H3758" t="s">
        <v>2577</v>
      </c>
      <c r="I3758" t="s">
        <v>2076</v>
      </c>
      <c r="J3758" t="s">
        <v>2634</v>
      </c>
      <c r="K3758" t="s">
        <v>2635</v>
      </c>
      <c r="L3758" t="s">
        <v>2058</v>
      </c>
      <c r="M3758" t="s">
        <v>2693</v>
      </c>
      <c r="N3758">
        <v>1</v>
      </c>
      <c r="O3758">
        <v>63</v>
      </c>
      <c r="P3758">
        <v>0.43</v>
      </c>
      <c r="Q3758">
        <v>14580</v>
      </c>
      <c r="R3758">
        <v>1</v>
      </c>
      <c r="S3758">
        <v>63</v>
      </c>
      <c r="T3758">
        <v>0.43</v>
      </c>
      <c r="U3758">
        <v>0</v>
      </c>
      <c r="V3758">
        <v>0</v>
      </c>
      <c r="W3758">
        <v>0</v>
      </c>
      <c r="X3758">
        <v>0</v>
      </c>
      <c r="Y3758">
        <v>0</v>
      </c>
      <c r="Z3758">
        <v>0</v>
      </c>
      <c r="AA3758">
        <v>0</v>
      </c>
      <c r="AB3758">
        <v>0</v>
      </c>
      <c r="AC3758">
        <v>0</v>
      </c>
      <c r="AD3758">
        <v>0</v>
      </c>
      <c r="AE3758">
        <v>0</v>
      </c>
      <c r="AF3758">
        <v>0</v>
      </c>
      <c r="AG3758" t="s">
        <v>16353</v>
      </c>
      <c r="AH3758" s="21" t="str">
        <f t="shared" si="116"/>
        <v>YK20</v>
      </c>
      <c r="AI3758" s="21">
        <v>187.20000000000005</v>
      </c>
      <c r="AJ3758" s="21">
        <f t="shared" si="117"/>
        <v>99.567901234567898</v>
      </c>
      <c r="AK3758" s="21" t="s">
        <v>2060</v>
      </c>
      <c r="AL3758" t="s">
        <v>2581</v>
      </c>
      <c r="AM3758" s="26" t="s">
        <v>38</v>
      </c>
      <c r="AN3758" t="s">
        <v>2030</v>
      </c>
    </row>
    <row r="3759" spans="1:40" ht="15" hidden="1" thickTop="1" x14ac:dyDescent="0.35">
      <c r="A3759" t="s">
        <v>6035</v>
      </c>
      <c r="B3759" t="s">
        <v>16354</v>
      </c>
      <c r="C3759" t="s">
        <v>4805</v>
      </c>
      <c r="D3759" t="s">
        <v>16355</v>
      </c>
      <c r="E3759" t="s">
        <v>2857</v>
      </c>
      <c r="F3759">
        <v>1</v>
      </c>
      <c r="G3759" t="s">
        <v>2576</v>
      </c>
      <c r="H3759" t="s">
        <v>2577</v>
      </c>
      <c r="I3759" t="s">
        <v>2057</v>
      </c>
      <c r="J3759" t="s">
        <v>2578</v>
      </c>
      <c r="K3759" t="s">
        <v>2579</v>
      </c>
      <c r="L3759" t="s">
        <v>2058</v>
      </c>
      <c r="M3759" t="s">
        <v>2170</v>
      </c>
      <c r="N3759">
        <v>1</v>
      </c>
      <c r="O3759">
        <v>44</v>
      </c>
      <c r="P3759">
        <v>0.28999999999999998</v>
      </c>
      <c r="Q3759">
        <v>15300</v>
      </c>
      <c r="R3759">
        <v>1</v>
      </c>
      <c r="S3759">
        <v>44</v>
      </c>
      <c r="T3759">
        <v>0.28999999999999998</v>
      </c>
      <c r="U3759">
        <v>0</v>
      </c>
      <c r="V3759">
        <v>0</v>
      </c>
      <c r="W3759">
        <v>0</v>
      </c>
      <c r="X3759">
        <v>0</v>
      </c>
      <c r="Y3759">
        <v>0</v>
      </c>
      <c r="Z3759">
        <v>0</v>
      </c>
      <c r="AA3759">
        <v>0</v>
      </c>
      <c r="AB3759">
        <v>0</v>
      </c>
      <c r="AC3759">
        <v>0</v>
      </c>
      <c r="AD3759">
        <v>0</v>
      </c>
      <c r="AE3759">
        <v>0</v>
      </c>
      <c r="AF3759">
        <v>0</v>
      </c>
      <c r="AG3759" t="s">
        <v>16356</v>
      </c>
      <c r="AH3759" s="21" t="str">
        <f t="shared" si="116"/>
        <v>YT21</v>
      </c>
      <c r="AI3759" s="21">
        <v>216</v>
      </c>
      <c r="AJ3759" s="21">
        <f t="shared" si="117"/>
        <v>99.712418300653596</v>
      </c>
      <c r="AK3759" s="21" t="s">
        <v>2060</v>
      </c>
      <c r="AL3759" t="s">
        <v>2581</v>
      </c>
      <c r="AM3759" s="26" t="s">
        <v>38</v>
      </c>
      <c r="AN3759" t="s">
        <v>2030</v>
      </c>
    </row>
    <row r="3760" spans="1:40" ht="15" hidden="1" thickTop="1" x14ac:dyDescent="0.35">
      <c r="A3760" t="s">
        <v>6039</v>
      </c>
      <c r="B3760" t="s">
        <v>16357</v>
      </c>
      <c r="C3760" t="s">
        <v>4805</v>
      </c>
      <c r="D3760" t="s">
        <v>16355</v>
      </c>
      <c r="E3760" t="s">
        <v>2857</v>
      </c>
      <c r="F3760">
        <v>1</v>
      </c>
      <c r="G3760" t="s">
        <v>2576</v>
      </c>
      <c r="H3760" t="s">
        <v>2577</v>
      </c>
      <c r="I3760" t="s">
        <v>2057</v>
      </c>
      <c r="J3760" t="s">
        <v>2578</v>
      </c>
      <c r="K3760" t="s">
        <v>2579</v>
      </c>
      <c r="L3760" t="s">
        <v>2058</v>
      </c>
      <c r="M3760" t="s">
        <v>2170</v>
      </c>
      <c r="N3760">
        <v>0</v>
      </c>
      <c r="O3760">
        <v>0</v>
      </c>
      <c r="P3760">
        <v>0</v>
      </c>
      <c r="Q3760">
        <v>15300</v>
      </c>
      <c r="R3760">
        <v>0</v>
      </c>
      <c r="S3760">
        <v>0</v>
      </c>
      <c r="T3760">
        <v>0</v>
      </c>
      <c r="U3760">
        <v>0</v>
      </c>
      <c r="V3760">
        <v>0</v>
      </c>
      <c r="W3760">
        <v>0</v>
      </c>
      <c r="X3760">
        <v>0</v>
      </c>
      <c r="Y3760">
        <v>0</v>
      </c>
      <c r="Z3760">
        <v>0</v>
      </c>
      <c r="AA3760">
        <v>0</v>
      </c>
      <c r="AB3760">
        <v>0</v>
      </c>
      <c r="AC3760">
        <v>0</v>
      </c>
      <c r="AD3760">
        <v>0</v>
      </c>
      <c r="AE3760">
        <v>0</v>
      </c>
      <c r="AF3760">
        <v>0</v>
      </c>
      <c r="AG3760" t="s">
        <v>16358</v>
      </c>
      <c r="AH3760" s="21" t="str">
        <f t="shared" si="116"/>
        <v>YT21</v>
      </c>
      <c r="AI3760" s="21">
        <v>216</v>
      </c>
      <c r="AJ3760" s="21">
        <f t="shared" si="117"/>
        <v>100</v>
      </c>
      <c r="AK3760" s="21" t="s">
        <v>2060</v>
      </c>
      <c r="AL3760" t="s">
        <v>2581</v>
      </c>
      <c r="AM3760" s="26" t="s">
        <v>38</v>
      </c>
      <c r="AN3760" t="s">
        <v>2030</v>
      </c>
    </row>
    <row r="3761" spans="1:40" ht="15" hidden="1" thickTop="1" x14ac:dyDescent="0.35">
      <c r="A3761" t="s">
        <v>6043</v>
      </c>
      <c r="B3761" t="s">
        <v>16359</v>
      </c>
      <c r="C3761" t="s">
        <v>4805</v>
      </c>
      <c r="D3761" t="s">
        <v>16355</v>
      </c>
      <c r="E3761" t="s">
        <v>2857</v>
      </c>
      <c r="F3761">
        <v>1</v>
      </c>
      <c r="G3761" t="s">
        <v>2576</v>
      </c>
      <c r="H3761" t="s">
        <v>2577</v>
      </c>
      <c r="I3761" t="s">
        <v>2057</v>
      </c>
      <c r="J3761" t="s">
        <v>2578</v>
      </c>
      <c r="K3761" t="s">
        <v>2579</v>
      </c>
      <c r="L3761" t="s">
        <v>2058</v>
      </c>
      <c r="M3761" t="s">
        <v>2170</v>
      </c>
      <c r="N3761">
        <v>2</v>
      </c>
      <c r="O3761">
        <v>120</v>
      </c>
      <c r="P3761">
        <v>0.78</v>
      </c>
      <c r="Q3761">
        <v>15300</v>
      </c>
      <c r="R3761">
        <v>1</v>
      </c>
      <c r="S3761">
        <v>41</v>
      </c>
      <c r="T3761">
        <v>0.27</v>
      </c>
      <c r="U3761">
        <v>1</v>
      </c>
      <c r="V3761">
        <v>79</v>
      </c>
      <c r="W3761">
        <v>0.52</v>
      </c>
      <c r="X3761">
        <v>0</v>
      </c>
      <c r="Y3761">
        <v>0</v>
      </c>
      <c r="Z3761">
        <v>0</v>
      </c>
      <c r="AA3761">
        <v>0</v>
      </c>
      <c r="AB3761">
        <v>0</v>
      </c>
      <c r="AC3761">
        <v>0</v>
      </c>
      <c r="AD3761">
        <v>0</v>
      </c>
      <c r="AE3761">
        <v>0</v>
      </c>
      <c r="AF3761">
        <v>0</v>
      </c>
      <c r="AG3761" t="s">
        <v>16360</v>
      </c>
      <c r="AH3761" s="21" t="str">
        <f t="shared" si="116"/>
        <v>YT21</v>
      </c>
      <c r="AI3761" s="21">
        <v>216</v>
      </c>
      <c r="AJ3761" s="21">
        <f t="shared" si="117"/>
        <v>99.215686274509807</v>
      </c>
      <c r="AK3761" s="21" t="s">
        <v>2060</v>
      </c>
      <c r="AL3761" t="s">
        <v>2581</v>
      </c>
      <c r="AM3761" s="26" t="s">
        <v>38</v>
      </c>
      <c r="AN3761" t="s">
        <v>2030</v>
      </c>
    </row>
    <row r="3762" spans="1:40" ht="15" hidden="1" thickTop="1" x14ac:dyDescent="0.35">
      <c r="A3762" t="s">
        <v>6048</v>
      </c>
      <c r="B3762" t="s">
        <v>16361</v>
      </c>
      <c r="C3762" t="s">
        <v>2631</v>
      </c>
      <c r="D3762" t="s">
        <v>16352</v>
      </c>
      <c r="E3762" t="s">
        <v>2575</v>
      </c>
      <c r="F3762">
        <v>1</v>
      </c>
      <c r="G3762" t="s">
        <v>2633</v>
      </c>
      <c r="H3762" t="s">
        <v>2577</v>
      </c>
      <c r="I3762" t="s">
        <v>2076</v>
      </c>
      <c r="J3762" t="s">
        <v>2634</v>
      </c>
      <c r="K3762" t="s">
        <v>2635</v>
      </c>
      <c r="L3762" t="s">
        <v>2058</v>
      </c>
      <c r="M3762" t="s">
        <v>2693</v>
      </c>
      <c r="N3762">
        <v>3</v>
      </c>
      <c r="O3762">
        <v>85</v>
      </c>
      <c r="P3762">
        <v>0.57999999999999996</v>
      </c>
      <c r="Q3762">
        <v>14580</v>
      </c>
      <c r="R3762">
        <v>2</v>
      </c>
      <c r="S3762">
        <v>44</v>
      </c>
      <c r="T3762">
        <v>0.3</v>
      </c>
      <c r="U3762">
        <v>1</v>
      </c>
      <c r="V3762">
        <v>41</v>
      </c>
      <c r="W3762">
        <v>0.28000000000000003</v>
      </c>
      <c r="X3762">
        <v>0</v>
      </c>
      <c r="Y3762">
        <v>0</v>
      </c>
      <c r="Z3762">
        <v>0</v>
      </c>
      <c r="AA3762">
        <v>0</v>
      </c>
      <c r="AB3762">
        <v>0</v>
      </c>
      <c r="AC3762">
        <v>0</v>
      </c>
      <c r="AD3762">
        <v>0</v>
      </c>
      <c r="AE3762">
        <v>0</v>
      </c>
      <c r="AF3762">
        <v>0</v>
      </c>
      <c r="AG3762" t="s">
        <v>16362</v>
      </c>
      <c r="AH3762" s="21" t="str">
        <f t="shared" si="116"/>
        <v>YK20</v>
      </c>
      <c r="AI3762" s="21">
        <v>187.20000000000005</v>
      </c>
      <c r="AJ3762" s="21">
        <f t="shared" si="117"/>
        <v>99.417009602194781</v>
      </c>
      <c r="AK3762" s="21" t="s">
        <v>2060</v>
      </c>
      <c r="AL3762" t="s">
        <v>2581</v>
      </c>
      <c r="AM3762" s="26" t="s">
        <v>38</v>
      </c>
      <c r="AN3762" t="s">
        <v>2031</v>
      </c>
    </row>
    <row r="3763" spans="1:40" ht="15" hidden="1" thickTop="1" x14ac:dyDescent="0.35">
      <c r="A3763" t="s">
        <v>6052</v>
      </c>
      <c r="B3763" t="s">
        <v>16363</v>
      </c>
      <c r="C3763" t="s">
        <v>2631</v>
      </c>
      <c r="D3763" t="s">
        <v>16352</v>
      </c>
      <c r="E3763" t="s">
        <v>2575</v>
      </c>
      <c r="F3763">
        <v>1</v>
      </c>
      <c r="G3763" t="s">
        <v>2633</v>
      </c>
      <c r="H3763" t="s">
        <v>2577</v>
      </c>
      <c r="I3763" t="s">
        <v>2076</v>
      </c>
      <c r="J3763" t="s">
        <v>2634</v>
      </c>
      <c r="K3763" t="s">
        <v>2635</v>
      </c>
      <c r="L3763" t="s">
        <v>2058</v>
      </c>
      <c r="M3763" t="s">
        <v>2693</v>
      </c>
      <c r="N3763">
        <v>0</v>
      </c>
      <c r="O3763">
        <v>0</v>
      </c>
      <c r="P3763">
        <v>0</v>
      </c>
      <c r="Q3763">
        <v>14580</v>
      </c>
      <c r="R3763">
        <v>0</v>
      </c>
      <c r="S3763">
        <v>0</v>
      </c>
      <c r="T3763">
        <v>0</v>
      </c>
      <c r="U3763">
        <v>0</v>
      </c>
      <c r="V3763">
        <v>0</v>
      </c>
      <c r="W3763">
        <v>0</v>
      </c>
      <c r="X3763">
        <v>0</v>
      </c>
      <c r="Y3763">
        <v>0</v>
      </c>
      <c r="Z3763">
        <v>0</v>
      </c>
      <c r="AA3763">
        <v>0</v>
      </c>
      <c r="AB3763">
        <v>0</v>
      </c>
      <c r="AC3763">
        <v>0</v>
      </c>
      <c r="AD3763">
        <v>0</v>
      </c>
      <c r="AE3763">
        <v>0</v>
      </c>
      <c r="AF3763">
        <v>0</v>
      </c>
      <c r="AG3763" t="s">
        <v>16364</v>
      </c>
      <c r="AH3763" s="21" t="str">
        <f t="shared" si="116"/>
        <v>YK20</v>
      </c>
      <c r="AI3763" s="21">
        <v>187.20000000000005</v>
      </c>
      <c r="AJ3763" s="21">
        <f t="shared" si="117"/>
        <v>100</v>
      </c>
      <c r="AK3763" s="21" t="s">
        <v>2060</v>
      </c>
      <c r="AL3763" t="s">
        <v>2581</v>
      </c>
      <c r="AM3763" s="26" t="s">
        <v>38</v>
      </c>
      <c r="AN3763" t="s">
        <v>2031</v>
      </c>
    </row>
    <row r="3764" spans="1:40" ht="15" hidden="1" thickTop="1" x14ac:dyDescent="0.35">
      <c r="A3764" t="s">
        <v>6056</v>
      </c>
      <c r="B3764" t="s">
        <v>16365</v>
      </c>
      <c r="C3764" t="s">
        <v>2631</v>
      </c>
      <c r="D3764" t="s">
        <v>16352</v>
      </c>
      <c r="E3764" t="s">
        <v>2575</v>
      </c>
      <c r="F3764">
        <v>1</v>
      </c>
      <c r="G3764" t="s">
        <v>2633</v>
      </c>
      <c r="H3764" t="s">
        <v>2577</v>
      </c>
      <c r="I3764" t="s">
        <v>2076</v>
      </c>
      <c r="J3764" t="s">
        <v>2634</v>
      </c>
      <c r="K3764" t="s">
        <v>2635</v>
      </c>
      <c r="L3764" t="s">
        <v>2058</v>
      </c>
      <c r="M3764" t="s">
        <v>2693</v>
      </c>
      <c r="N3764">
        <v>0</v>
      </c>
      <c r="O3764">
        <v>0</v>
      </c>
      <c r="P3764">
        <v>0</v>
      </c>
      <c r="Q3764">
        <v>14580</v>
      </c>
      <c r="R3764">
        <v>0</v>
      </c>
      <c r="S3764">
        <v>0</v>
      </c>
      <c r="T3764">
        <v>0</v>
      </c>
      <c r="U3764">
        <v>0</v>
      </c>
      <c r="V3764">
        <v>0</v>
      </c>
      <c r="W3764">
        <v>0</v>
      </c>
      <c r="X3764">
        <v>0</v>
      </c>
      <c r="Y3764">
        <v>0</v>
      </c>
      <c r="Z3764">
        <v>0</v>
      </c>
      <c r="AA3764">
        <v>0</v>
      </c>
      <c r="AB3764">
        <v>0</v>
      </c>
      <c r="AC3764">
        <v>0</v>
      </c>
      <c r="AD3764">
        <v>0</v>
      </c>
      <c r="AE3764">
        <v>0</v>
      </c>
      <c r="AF3764">
        <v>0</v>
      </c>
      <c r="AG3764" t="s">
        <v>16366</v>
      </c>
      <c r="AH3764" s="21" t="str">
        <f t="shared" si="116"/>
        <v>YK20</v>
      </c>
      <c r="AI3764" s="21">
        <v>187.20000000000005</v>
      </c>
      <c r="AJ3764" s="21">
        <f t="shared" si="117"/>
        <v>100</v>
      </c>
      <c r="AK3764" s="21" t="s">
        <v>2060</v>
      </c>
      <c r="AL3764" t="s">
        <v>2581</v>
      </c>
      <c r="AM3764" s="26" t="s">
        <v>38</v>
      </c>
      <c r="AN3764" t="s">
        <v>2031</v>
      </c>
    </row>
    <row r="3765" spans="1:40" ht="15" hidden="1" thickTop="1" x14ac:dyDescent="0.35">
      <c r="A3765" t="s">
        <v>6060</v>
      </c>
      <c r="B3765" t="s">
        <v>16367</v>
      </c>
      <c r="C3765" t="s">
        <v>2631</v>
      </c>
      <c r="D3765" t="s">
        <v>16352</v>
      </c>
      <c r="E3765" t="s">
        <v>2575</v>
      </c>
      <c r="F3765">
        <v>1</v>
      </c>
      <c r="G3765" t="s">
        <v>2633</v>
      </c>
      <c r="H3765" t="s">
        <v>2577</v>
      </c>
      <c r="I3765" t="s">
        <v>2076</v>
      </c>
      <c r="J3765" t="s">
        <v>2634</v>
      </c>
      <c r="K3765" t="s">
        <v>2635</v>
      </c>
      <c r="L3765" t="s">
        <v>2058</v>
      </c>
      <c r="M3765" t="s">
        <v>2693</v>
      </c>
      <c r="N3765">
        <v>3</v>
      </c>
      <c r="O3765">
        <v>38</v>
      </c>
      <c r="P3765">
        <v>0.26</v>
      </c>
      <c r="Q3765">
        <v>14580</v>
      </c>
      <c r="R3765">
        <v>1</v>
      </c>
      <c r="S3765">
        <v>12</v>
      </c>
      <c r="T3765">
        <v>0.08</v>
      </c>
      <c r="U3765">
        <v>2</v>
      </c>
      <c r="V3765">
        <v>26</v>
      </c>
      <c r="W3765">
        <v>0.18</v>
      </c>
      <c r="X3765">
        <v>0</v>
      </c>
      <c r="Y3765">
        <v>0</v>
      </c>
      <c r="Z3765">
        <v>0</v>
      </c>
      <c r="AA3765">
        <v>0</v>
      </c>
      <c r="AB3765">
        <v>0</v>
      </c>
      <c r="AC3765">
        <v>0</v>
      </c>
      <c r="AD3765">
        <v>0</v>
      </c>
      <c r="AE3765">
        <v>0</v>
      </c>
      <c r="AF3765">
        <v>0</v>
      </c>
      <c r="AG3765" t="s">
        <v>16368</v>
      </c>
      <c r="AH3765" s="21" t="str">
        <f t="shared" si="116"/>
        <v>YK20</v>
      </c>
      <c r="AI3765" s="21">
        <v>187.20000000000005</v>
      </c>
      <c r="AJ3765" s="21">
        <f t="shared" si="117"/>
        <v>99.739368998628251</v>
      </c>
      <c r="AK3765" s="21" t="s">
        <v>2060</v>
      </c>
      <c r="AL3765" t="s">
        <v>2581</v>
      </c>
      <c r="AM3765" s="26" t="s">
        <v>38</v>
      </c>
      <c r="AN3765" t="s">
        <v>2031</v>
      </c>
    </row>
    <row r="3766" spans="1:40" ht="15" hidden="1" thickTop="1" x14ac:dyDescent="0.35">
      <c r="A3766" t="s">
        <v>6064</v>
      </c>
      <c r="B3766" t="s">
        <v>16369</v>
      </c>
      <c r="C3766" t="s">
        <v>5198</v>
      </c>
      <c r="D3766" t="s">
        <v>16370</v>
      </c>
      <c r="E3766" t="s">
        <v>2608</v>
      </c>
      <c r="F3766">
        <v>1</v>
      </c>
      <c r="G3766" t="s">
        <v>2609</v>
      </c>
      <c r="H3766" t="s">
        <v>2577</v>
      </c>
      <c r="I3766" t="s">
        <v>2076</v>
      </c>
      <c r="J3766" t="s">
        <v>2675</v>
      </c>
      <c r="K3766" t="s">
        <v>2611</v>
      </c>
      <c r="L3766" t="s">
        <v>2058</v>
      </c>
      <c r="M3766" t="s">
        <v>2170</v>
      </c>
      <c r="N3766">
        <v>4</v>
      </c>
      <c r="O3766">
        <v>121</v>
      </c>
      <c r="P3766">
        <v>0.79</v>
      </c>
      <c r="Q3766">
        <v>15300</v>
      </c>
      <c r="R3766">
        <v>0</v>
      </c>
      <c r="S3766">
        <v>0</v>
      </c>
      <c r="T3766">
        <v>0</v>
      </c>
      <c r="U3766">
        <v>4</v>
      </c>
      <c r="V3766">
        <v>121</v>
      </c>
      <c r="W3766">
        <v>0.79</v>
      </c>
      <c r="X3766">
        <v>0</v>
      </c>
      <c r="Y3766">
        <v>0</v>
      </c>
      <c r="Z3766">
        <v>0</v>
      </c>
      <c r="AA3766">
        <v>0</v>
      </c>
      <c r="AB3766">
        <v>0</v>
      </c>
      <c r="AC3766">
        <v>0</v>
      </c>
      <c r="AD3766">
        <v>0</v>
      </c>
      <c r="AE3766">
        <v>0</v>
      </c>
      <c r="AF3766">
        <v>0</v>
      </c>
      <c r="AG3766" t="s">
        <v>16371</v>
      </c>
      <c r="AH3766" s="21" t="str">
        <f t="shared" si="116"/>
        <v>YK20</v>
      </c>
      <c r="AI3766" s="21">
        <v>216</v>
      </c>
      <c r="AJ3766" s="21">
        <f t="shared" si="117"/>
        <v>99.209150326797385</v>
      </c>
      <c r="AK3766" s="21" t="s">
        <v>2060</v>
      </c>
      <c r="AL3766" t="s">
        <v>2581</v>
      </c>
      <c r="AM3766" s="26" t="s">
        <v>38</v>
      </c>
      <c r="AN3766" t="s">
        <v>2031</v>
      </c>
    </row>
    <row r="3767" spans="1:40" ht="15" hidden="1" thickTop="1" x14ac:dyDescent="0.35">
      <c r="A3767" t="s">
        <v>6068</v>
      </c>
      <c r="B3767" t="s">
        <v>16372</v>
      </c>
      <c r="C3767" t="s">
        <v>5198</v>
      </c>
      <c r="D3767" t="s">
        <v>16370</v>
      </c>
      <c r="E3767" t="s">
        <v>2608</v>
      </c>
      <c r="F3767">
        <v>1</v>
      </c>
      <c r="G3767" t="s">
        <v>2609</v>
      </c>
      <c r="H3767" t="s">
        <v>2577</v>
      </c>
      <c r="I3767" t="s">
        <v>2076</v>
      </c>
      <c r="J3767" t="s">
        <v>2675</v>
      </c>
      <c r="K3767" t="s">
        <v>2611</v>
      </c>
      <c r="L3767" t="s">
        <v>2058</v>
      </c>
      <c r="M3767" t="s">
        <v>2170</v>
      </c>
      <c r="N3767">
        <v>0</v>
      </c>
      <c r="O3767">
        <v>0</v>
      </c>
      <c r="P3767">
        <v>0</v>
      </c>
      <c r="Q3767">
        <v>15300</v>
      </c>
      <c r="R3767">
        <v>0</v>
      </c>
      <c r="S3767">
        <v>0</v>
      </c>
      <c r="T3767">
        <v>0</v>
      </c>
      <c r="U3767">
        <v>0</v>
      </c>
      <c r="V3767">
        <v>0</v>
      </c>
      <c r="W3767">
        <v>0</v>
      </c>
      <c r="X3767">
        <v>0</v>
      </c>
      <c r="Y3767">
        <v>0</v>
      </c>
      <c r="Z3767">
        <v>0</v>
      </c>
      <c r="AA3767">
        <v>0</v>
      </c>
      <c r="AB3767">
        <v>0</v>
      </c>
      <c r="AC3767">
        <v>0</v>
      </c>
      <c r="AD3767">
        <v>0</v>
      </c>
      <c r="AE3767">
        <v>0</v>
      </c>
      <c r="AF3767">
        <v>0</v>
      </c>
      <c r="AG3767" t="s">
        <v>16373</v>
      </c>
      <c r="AH3767" s="21" t="str">
        <f t="shared" si="116"/>
        <v>YK20</v>
      </c>
      <c r="AI3767" s="21">
        <v>216</v>
      </c>
      <c r="AJ3767" s="21">
        <f t="shared" si="117"/>
        <v>100</v>
      </c>
      <c r="AK3767" s="21" t="s">
        <v>2060</v>
      </c>
      <c r="AL3767" t="s">
        <v>2581</v>
      </c>
      <c r="AM3767" s="26" t="s">
        <v>38</v>
      </c>
      <c r="AN3767" t="s">
        <v>2031</v>
      </c>
    </row>
    <row r="3768" spans="1:40" ht="15" hidden="1" thickTop="1" x14ac:dyDescent="0.35">
      <c r="A3768" t="s">
        <v>6072</v>
      </c>
      <c r="B3768" t="s">
        <v>16374</v>
      </c>
      <c r="C3768" t="s">
        <v>5198</v>
      </c>
      <c r="D3768" t="s">
        <v>16370</v>
      </c>
      <c r="E3768" t="s">
        <v>2608</v>
      </c>
      <c r="F3768">
        <v>1</v>
      </c>
      <c r="G3768" t="s">
        <v>2609</v>
      </c>
      <c r="H3768" t="s">
        <v>2577</v>
      </c>
      <c r="I3768" t="s">
        <v>2076</v>
      </c>
      <c r="J3768" t="s">
        <v>2675</v>
      </c>
      <c r="K3768" t="s">
        <v>2611</v>
      </c>
      <c r="L3768" t="s">
        <v>2058</v>
      </c>
      <c r="M3768" t="s">
        <v>2170</v>
      </c>
      <c r="N3768">
        <v>2</v>
      </c>
      <c r="O3768">
        <v>65</v>
      </c>
      <c r="P3768">
        <v>0.42</v>
      </c>
      <c r="Q3768">
        <v>15300</v>
      </c>
      <c r="R3768">
        <v>0</v>
      </c>
      <c r="S3768">
        <v>0</v>
      </c>
      <c r="T3768">
        <v>0</v>
      </c>
      <c r="U3768">
        <v>2</v>
      </c>
      <c r="V3768">
        <v>65</v>
      </c>
      <c r="W3768">
        <v>0.42</v>
      </c>
      <c r="X3768">
        <v>0</v>
      </c>
      <c r="Y3768">
        <v>0</v>
      </c>
      <c r="Z3768">
        <v>0</v>
      </c>
      <c r="AA3768">
        <v>0</v>
      </c>
      <c r="AB3768">
        <v>0</v>
      </c>
      <c r="AC3768">
        <v>0</v>
      </c>
      <c r="AD3768">
        <v>0</v>
      </c>
      <c r="AE3768">
        <v>0</v>
      </c>
      <c r="AF3768">
        <v>0</v>
      </c>
      <c r="AG3768" t="s">
        <v>16375</v>
      </c>
      <c r="AH3768" s="21" t="str">
        <f t="shared" si="116"/>
        <v>YK20</v>
      </c>
      <c r="AI3768" s="21">
        <v>216</v>
      </c>
      <c r="AJ3768" s="21">
        <f t="shared" si="117"/>
        <v>99.575163398692808</v>
      </c>
      <c r="AK3768" s="21" t="s">
        <v>2060</v>
      </c>
      <c r="AL3768" t="s">
        <v>2581</v>
      </c>
      <c r="AM3768" s="26" t="s">
        <v>38</v>
      </c>
      <c r="AN3768" t="s">
        <v>2031</v>
      </c>
    </row>
    <row r="3769" spans="1:40" ht="15" hidden="1" thickTop="1" x14ac:dyDescent="0.35">
      <c r="A3769" t="s">
        <v>6076</v>
      </c>
      <c r="B3769" t="s">
        <v>16376</v>
      </c>
      <c r="C3769" t="s">
        <v>5198</v>
      </c>
      <c r="D3769" t="s">
        <v>16370</v>
      </c>
      <c r="E3769" t="s">
        <v>2608</v>
      </c>
      <c r="F3769">
        <v>1</v>
      </c>
      <c r="G3769" t="s">
        <v>2609</v>
      </c>
      <c r="H3769" t="s">
        <v>2577</v>
      </c>
      <c r="I3769" t="s">
        <v>2076</v>
      </c>
      <c r="J3769" t="s">
        <v>2675</v>
      </c>
      <c r="K3769" t="s">
        <v>2611</v>
      </c>
      <c r="L3769" t="s">
        <v>2058</v>
      </c>
      <c r="M3769" t="s">
        <v>2170</v>
      </c>
      <c r="N3769">
        <v>1</v>
      </c>
      <c r="O3769">
        <v>47</v>
      </c>
      <c r="P3769">
        <v>0.31</v>
      </c>
      <c r="Q3769">
        <v>15300</v>
      </c>
      <c r="R3769">
        <v>0</v>
      </c>
      <c r="S3769">
        <v>0</v>
      </c>
      <c r="T3769">
        <v>0</v>
      </c>
      <c r="U3769">
        <v>1</v>
      </c>
      <c r="V3769">
        <v>47</v>
      </c>
      <c r="W3769">
        <v>0.31</v>
      </c>
      <c r="X3769">
        <v>0</v>
      </c>
      <c r="Y3769">
        <v>0</v>
      </c>
      <c r="Z3769">
        <v>0</v>
      </c>
      <c r="AA3769">
        <v>0</v>
      </c>
      <c r="AB3769">
        <v>0</v>
      </c>
      <c r="AC3769">
        <v>0</v>
      </c>
      <c r="AD3769">
        <v>0</v>
      </c>
      <c r="AE3769">
        <v>0</v>
      </c>
      <c r="AF3769">
        <v>0</v>
      </c>
      <c r="AG3769" t="s">
        <v>16377</v>
      </c>
      <c r="AH3769" s="21" t="str">
        <f t="shared" si="116"/>
        <v>YK20</v>
      </c>
      <c r="AI3769" s="21">
        <v>216</v>
      </c>
      <c r="AJ3769" s="21">
        <f t="shared" si="117"/>
        <v>99.692810457516345</v>
      </c>
      <c r="AK3769" s="21" t="s">
        <v>2060</v>
      </c>
      <c r="AL3769" t="s">
        <v>2581</v>
      </c>
      <c r="AM3769" s="26" t="s">
        <v>38</v>
      </c>
      <c r="AN3769" t="s">
        <v>2029</v>
      </c>
    </row>
    <row r="3770" spans="1:40" ht="15" hidden="1" thickTop="1" x14ac:dyDescent="0.35">
      <c r="A3770" t="s">
        <v>6080</v>
      </c>
      <c r="B3770" t="s">
        <v>16378</v>
      </c>
      <c r="C3770" t="s">
        <v>5198</v>
      </c>
      <c r="D3770" t="s">
        <v>16370</v>
      </c>
      <c r="E3770" t="s">
        <v>2608</v>
      </c>
      <c r="F3770">
        <v>1</v>
      </c>
      <c r="G3770" t="s">
        <v>2609</v>
      </c>
      <c r="H3770" t="s">
        <v>2577</v>
      </c>
      <c r="I3770" t="s">
        <v>2076</v>
      </c>
      <c r="J3770" t="s">
        <v>2675</v>
      </c>
      <c r="K3770" t="s">
        <v>2611</v>
      </c>
      <c r="L3770" t="s">
        <v>2058</v>
      </c>
      <c r="M3770" t="s">
        <v>2170</v>
      </c>
      <c r="N3770">
        <v>0</v>
      </c>
      <c r="O3770">
        <v>0</v>
      </c>
      <c r="P3770">
        <v>0</v>
      </c>
      <c r="Q3770">
        <v>15300</v>
      </c>
      <c r="R3770">
        <v>0</v>
      </c>
      <c r="S3770">
        <v>0</v>
      </c>
      <c r="T3770">
        <v>0</v>
      </c>
      <c r="U3770">
        <v>0</v>
      </c>
      <c r="V3770">
        <v>0</v>
      </c>
      <c r="W3770">
        <v>0</v>
      </c>
      <c r="X3770">
        <v>0</v>
      </c>
      <c r="Y3770">
        <v>0</v>
      </c>
      <c r="Z3770">
        <v>0</v>
      </c>
      <c r="AA3770">
        <v>0</v>
      </c>
      <c r="AB3770">
        <v>0</v>
      </c>
      <c r="AC3770">
        <v>0</v>
      </c>
      <c r="AD3770">
        <v>0</v>
      </c>
      <c r="AE3770">
        <v>0</v>
      </c>
      <c r="AF3770">
        <v>0</v>
      </c>
      <c r="AG3770" t="s">
        <v>16379</v>
      </c>
      <c r="AH3770" s="21" t="str">
        <f t="shared" si="116"/>
        <v>YK20</v>
      </c>
      <c r="AI3770" s="21">
        <v>216</v>
      </c>
      <c r="AJ3770" s="21">
        <f t="shared" si="117"/>
        <v>100</v>
      </c>
      <c r="AK3770" s="21" t="s">
        <v>2060</v>
      </c>
      <c r="AL3770" t="s">
        <v>2581</v>
      </c>
      <c r="AM3770" s="26" t="s">
        <v>38</v>
      </c>
      <c r="AN3770" t="s">
        <v>2031</v>
      </c>
    </row>
    <row r="3771" spans="1:40" ht="15" hidden="1" thickTop="1" x14ac:dyDescent="0.35">
      <c r="A3771" t="s">
        <v>6084</v>
      </c>
      <c r="B3771" t="s">
        <v>16380</v>
      </c>
      <c r="C3771" t="s">
        <v>5198</v>
      </c>
      <c r="D3771" t="s">
        <v>16370</v>
      </c>
      <c r="E3771" t="s">
        <v>2608</v>
      </c>
      <c r="F3771">
        <v>1</v>
      </c>
      <c r="G3771" t="s">
        <v>2609</v>
      </c>
      <c r="H3771" t="s">
        <v>2577</v>
      </c>
      <c r="I3771" t="s">
        <v>2076</v>
      </c>
      <c r="J3771" t="s">
        <v>2675</v>
      </c>
      <c r="K3771" t="s">
        <v>2611</v>
      </c>
      <c r="L3771" t="s">
        <v>2058</v>
      </c>
      <c r="M3771" t="s">
        <v>2170</v>
      </c>
      <c r="N3771">
        <v>6</v>
      </c>
      <c r="O3771">
        <v>164</v>
      </c>
      <c r="P3771">
        <v>1.07</v>
      </c>
      <c r="Q3771">
        <v>15300</v>
      </c>
      <c r="R3771">
        <v>3</v>
      </c>
      <c r="S3771">
        <v>111</v>
      </c>
      <c r="T3771">
        <v>0.73</v>
      </c>
      <c r="U3771">
        <v>2</v>
      </c>
      <c r="V3771">
        <v>29</v>
      </c>
      <c r="W3771">
        <v>0.19</v>
      </c>
      <c r="X3771">
        <v>0</v>
      </c>
      <c r="Y3771">
        <v>0</v>
      </c>
      <c r="Z3771">
        <v>0</v>
      </c>
      <c r="AA3771">
        <v>1</v>
      </c>
      <c r="AB3771">
        <v>24</v>
      </c>
      <c r="AC3771">
        <v>0.16</v>
      </c>
      <c r="AD3771">
        <v>0</v>
      </c>
      <c r="AE3771">
        <v>0</v>
      </c>
      <c r="AF3771">
        <v>0</v>
      </c>
      <c r="AG3771" t="s">
        <v>16381</v>
      </c>
      <c r="AH3771" s="21" t="str">
        <f t="shared" si="116"/>
        <v>YK20</v>
      </c>
      <c r="AI3771" s="21">
        <v>216</v>
      </c>
      <c r="AJ3771" s="21">
        <f t="shared" si="117"/>
        <v>98.928104575163403</v>
      </c>
      <c r="AK3771" s="21" t="s">
        <v>2063</v>
      </c>
      <c r="AL3771" t="s">
        <v>2581</v>
      </c>
      <c r="AM3771" s="26" t="s">
        <v>38</v>
      </c>
      <c r="AN3771" t="s">
        <v>2031</v>
      </c>
    </row>
    <row r="3772" spans="1:40" ht="15" hidden="1" thickTop="1" x14ac:dyDescent="0.35">
      <c r="A3772" t="s">
        <v>6088</v>
      </c>
      <c r="B3772" t="s">
        <v>16382</v>
      </c>
      <c r="C3772" t="s">
        <v>5198</v>
      </c>
      <c r="D3772" t="s">
        <v>16370</v>
      </c>
      <c r="E3772" t="s">
        <v>2608</v>
      </c>
      <c r="F3772">
        <v>1</v>
      </c>
      <c r="G3772" t="s">
        <v>2609</v>
      </c>
      <c r="H3772" t="s">
        <v>2577</v>
      </c>
      <c r="I3772" t="s">
        <v>2076</v>
      </c>
      <c r="J3772" t="s">
        <v>2675</v>
      </c>
      <c r="K3772" t="s">
        <v>2611</v>
      </c>
      <c r="L3772" t="s">
        <v>2058</v>
      </c>
      <c r="M3772" t="s">
        <v>2170</v>
      </c>
      <c r="N3772">
        <v>7</v>
      </c>
      <c r="O3772">
        <v>135</v>
      </c>
      <c r="P3772">
        <v>0.88</v>
      </c>
      <c r="Q3772">
        <v>15300</v>
      </c>
      <c r="R3772">
        <v>2</v>
      </c>
      <c r="S3772">
        <v>29</v>
      </c>
      <c r="T3772">
        <v>0.19</v>
      </c>
      <c r="U3772">
        <v>3</v>
      </c>
      <c r="V3772">
        <v>78</v>
      </c>
      <c r="W3772">
        <v>0.51</v>
      </c>
      <c r="X3772">
        <v>0</v>
      </c>
      <c r="Y3772">
        <v>0</v>
      </c>
      <c r="Z3772">
        <v>0</v>
      </c>
      <c r="AA3772">
        <v>2</v>
      </c>
      <c r="AB3772">
        <v>28</v>
      </c>
      <c r="AC3772">
        <v>0.18</v>
      </c>
      <c r="AD3772">
        <v>0</v>
      </c>
      <c r="AE3772">
        <v>0</v>
      </c>
      <c r="AF3772">
        <v>0</v>
      </c>
      <c r="AG3772" t="s">
        <v>16383</v>
      </c>
      <c r="AH3772" s="21" t="str">
        <f t="shared" si="116"/>
        <v>YK20</v>
      </c>
      <c r="AI3772" s="21">
        <v>216</v>
      </c>
      <c r="AJ3772" s="21">
        <f t="shared" si="117"/>
        <v>99.117647058823536</v>
      </c>
      <c r="AK3772" s="21" t="s">
        <v>2063</v>
      </c>
      <c r="AL3772" t="s">
        <v>2581</v>
      </c>
      <c r="AM3772" s="26" t="s">
        <v>38</v>
      </c>
      <c r="AN3772" t="s">
        <v>2031</v>
      </c>
    </row>
    <row r="3773" spans="1:40" ht="15" hidden="1" thickTop="1" x14ac:dyDescent="0.35">
      <c r="A3773" t="s">
        <v>6091</v>
      </c>
      <c r="B3773" t="s">
        <v>16384</v>
      </c>
      <c r="C3773" t="s">
        <v>5198</v>
      </c>
      <c r="D3773" t="s">
        <v>16385</v>
      </c>
      <c r="E3773" t="s">
        <v>2608</v>
      </c>
      <c r="F3773">
        <v>1</v>
      </c>
      <c r="G3773" t="s">
        <v>2609</v>
      </c>
      <c r="H3773" t="s">
        <v>2577</v>
      </c>
      <c r="I3773" t="s">
        <v>2076</v>
      </c>
      <c r="J3773" t="s">
        <v>2675</v>
      </c>
      <c r="K3773" t="s">
        <v>2611</v>
      </c>
      <c r="L3773" t="s">
        <v>2058</v>
      </c>
      <c r="M3773" t="s">
        <v>2170</v>
      </c>
      <c r="N3773">
        <v>1</v>
      </c>
      <c r="O3773">
        <v>20</v>
      </c>
      <c r="P3773">
        <v>0.13</v>
      </c>
      <c r="Q3773">
        <v>15300</v>
      </c>
      <c r="R3773">
        <v>0</v>
      </c>
      <c r="S3773">
        <v>0</v>
      </c>
      <c r="T3773">
        <v>0</v>
      </c>
      <c r="U3773">
        <v>1</v>
      </c>
      <c r="V3773">
        <v>20</v>
      </c>
      <c r="W3773">
        <v>0.13</v>
      </c>
      <c r="X3773">
        <v>0</v>
      </c>
      <c r="Y3773">
        <v>0</v>
      </c>
      <c r="Z3773">
        <v>0</v>
      </c>
      <c r="AA3773">
        <v>0</v>
      </c>
      <c r="AB3773">
        <v>0</v>
      </c>
      <c r="AC3773">
        <v>0</v>
      </c>
      <c r="AD3773">
        <v>0</v>
      </c>
      <c r="AE3773">
        <v>0</v>
      </c>
      <c r="AF3773">
        <v>0</v>
      </c>
      <c r="AG3773" t="s">
        <v>16386</v>
      </c>
      <c r="AH3773" s="21" t="str">
        <f t="shared" si="116"/>
        <v>YK20</v>
      </c>
      <c r="AI3773" s="21">
        <v>216</v>
      </c>
      <c r="AJ3773" s="21">
        <f t="shared" si="117"/>
        <v>99.869281045751634</v>
      </c>
      <c r="AK3773" s="21" t="s">
        <v>2060</v>
      </c>
      <c r="AL3773" t="s">
        <v>2581</v>
      </c>
      <c r="AM3773" s="26" t="s">
        <v>38</v>
      </c>
      <c r="AN3773" t="s">
        <v>2031</v>
      </c>
    </row>
    <row r="3774" spans="1:40" ht="15" hidden="1" thickTop="1" x14ac:dyDescent="0.35">
      <c r="A3774" t="s">
        <v>6095</v>
      </c>
      <c r="B3774" t="s">
        <v>16387</v>
      </c>
      <c r="C3774" t="s">
        <v>5198</v>
      </c>
      <c r="D3774" t="s">
        <v>16385</v>
      </c>
      <c r="E3774" t="s">
        <v>2608</v>
      </c>
      <c r="F3774">
        <v>1</v>
      </c>
      <c r="G3774" t="s">
        <v>2609</v>
      </c>
      <c r="H3774" t="s">
        <v>2577</v>
      </c>
      <c r="I3774" t="s">
        <v>2076</v>
      </c>
      <c r="J3774" t="s">
        <v>2675</v>
      </c>
      <c r="K3774" t="s">
        <v>2611</v>
      </c>
      <c r="L3774" t="s">
        <v>2058</v>
      </c>
      <c r="M3774" t="s">
        <v>2170</v>
      </c>
      <c r="N3774">
        <v>6</v>
      </c>
      <c r="O3774">
        <v>160</v>
      </c>
      <c r="P3774">
        <v>1.05</v>
      </c>
      <c r="Q3774">
        <v>15300</v>
      </c>
      <c r="R3774">
        <v>1</v>
      </c>
      <c r="S3774">
        <v>9</v>
      </c>
      <c r="T3774">
        <v>0.06</v>
      </c>
      <c r="U3774">
        <v>5</v>
      </c>
      <c r="V3774">
        <v>151</v>
      </c>
      <c r="W3774">
        <v>0.99</v>
      </c>
      <c r="X3774">
        <v>0</v>
      </c>
      <c r="Y3774">
        <v>0</v>
      </c>
      <c r="Z3774">
        <v>0</v>
      </c>
      <c r="AA3774">
        <v>0</v>
      </c>
      <c r="AB3774">
        <v>0</v>
      </c>
      <c r="AC3774">
        <v>0</v>
      </c>
      <c r="AD3774">
        <v>0</v>
      </c>
      <c r="AE3774">
        <v>0</v>
      </c>
      <c r="AF3774">
        <v>0</v>
      </c>
      <c r="AG3774" t="s">
        <v>16388</v>
      </c>
      <c r="AH3774" s="21" t="str">
        <f t="shared" si="116"/>
        <v>YK20</v>
      </c>
      <c r="AI3774" s="21">
        <v>216</v>
      </c>
      <c r="AJ3774" s="21">
        <f t="shared" si="117"/>
        <v>98.954248366013076</v>
      </c>
      <c r="AK3774" s="21" t="s">
        <v>2063</v>
      </c>
      <c r="AL3774" t="s">
        <v>2581</v>
      </c>
      <c r="AM3774" s="26" t="s">
        <v>38</v>
      </c>
      <c r="AN3774" t="s">
        <v>2029</v>
      </c>
    </row>
    <row r="3775" spans="1:40" ht="15" hidden="1" thickTop="1" x14ac:dyDescent="0.35">
      <c r="A3775" t="s">
        <v>6099</v>
      </c>
      <c r="B3775" t="s">
        <v>16389</v>
      </c>
      <c r="C3775" t="s">
        <v>5198</v>
      </c>
      <c r="D3775" t="s">
        <v>16385</v>
      </c>
      <c r="E3775" t="s">
        <v>2608</v>
      </c>
      <c r="F3775">
        <v>1</v>
      </c>
      <c r="G3775" t="s">
        <v>2609</v>
      </c>
      <c r="H3775" t="s">
        <v>2577</v>
      </c>
      <c r="I3775" t="s">
        <v>2076</v>
      </c>
      <c r="J3775" t="s">
        <v>2675</v>
      </c>
      <c r="K3775" t="s">
        <v>2611</v>
      </c>
      <c r="L3775" t="s">
        <v>2058</v>
      </c>
      <c r="M3775" t="s">
        <v>2170</v>
      </c>
      <c r="N3775">
        <v>0</v>
      </c>
      <c r="O3775">
        <v>0</v>
      </c>
      <c r="P3775">
        <v>0</v>
      </c>
      <c r="Q3775">
        <v>15300</v>
      </c>
      <c r="R3775">
        <v>0</v>
      </c>
      <c r="S3775">
        <v>0</v>
      </c>
      <c r="T3775">
        <v>0</v>
      </c>
      <c r="U3775">
        <v>0</v>
      </c>
      <c r="V3775">
        <v>0</v>
      </c>
      <c r="W3775">
        <v>0</v>
      </c>
      <c r="X3775">
        <v>0</v>
      </c>
      <c r="Y3775">
        <v>0</v>
      </c>
      <c r="Z3775">
        <v>0</v>
      </c>
      <c r="AA3775">
        <v>0</v>
      </c>
      <c r="AB3775">
        <v>0</v>
      </c>
      <c r="AC3775">
        <v>0</v>
      </c>
      <c r="AD3775">
        <v>0</v>
      </c>
      <c r="AE3775">
        <v>0</v>
      </c>
      <c r="AF3775">
        <v>0</v>
      </c>
      <c r="AG3775" t="s">
        <v>16390</v>
      </c>
      <c r="AH3775" s="21" t="str">
        <f t="shared" si="116"/>
        <v>YK20</v>
      </c>
      <c r="AI3775" s="21">
        <v>216</v>
      </c>
      <c r="AJ3775" s="21">
        <f t="shared" si="117"/>
        <v>100</v>
      </c>
      <c r="AK3775" s="21" t="s">
        <v>2060</v>
      </c>
      <c r="AL3775" t="s">
        <v>2581</v>
      </c>
      <c r="AM3775" s="26" t="s">
        <v>38</v>
      </c>
      <c r="AN3775" t="s">
        <v>2031</v>
      </c>
    </row>
    <row r="3776" spans="1:40" ht="15" hidden="1" thickTop="1" x14ac:dyDescent="0.35">
      <c r="A3776" t="s">
        <v>6104</v>
      </c>
      <c r="B3776" t="s">
        <v>16391</v>
      </c>
      <c r="C3776" t="s">
        <v>5198</v>
      </c>
      <c r="D3776" t="s">
        <v>16385</v>
      </c>
      <c r="E3776" t="s">
        <v>2608</v>
      </c>
      <c r="F3776">
        <v>1</v>
      </c>
      <c r="G3776" t="s">
        <v>2609</v>
      </c>
      <c r="H3776" t="s">
        <v>2577</v>
      </c>
      <c r="I3776" t="s">
        <v>2076</v>
      </c>
      <c r="J3776" t="s">
        <v>2675</v>
      </c>
      <c r="K3776" t="s">
        <v>2611</v>
      </c>
      <c r="L3776" t="s">
        <v>2058</v>
      </c>
      <c r="M3776" t="s">
        <v>2170</v>
      </c>
      <c r="N3776">
        <v>4</v>
      </c>
      <c r="O3776">
        <v>136</v>
      </c>
      <c r="P3776">
        <v>0.89</v>
      </c>
      <c r="Q3776">
        <v>15300</v>
      </c>
      <c r="R3776">
        <v>1</v>
      </c>
      <c r="S3776">
        <v>21</v>
      </c>
      <c r="T3776">
        <v>0.14000000000000001</v>
      </c>
      <c r="U3776">
        <v>3</v>
      </c>
      <c r="V3776">
        <v>115</v>
      </c>
      <c r="W3776">
        <v>0.75</v>
      </c>
      <c r="X3776">
        <v>0</v>
      </c>
      <c r="Y3776">
        <v>0</v>
      </c>
      <c r="Z3776">
        <v>0</v>
      </c>
      <c r="AA3776">
        <v>0</v>
      </c>
      <c r="AB3776">
        <v>0</v>
      </c>
      <c r="AC3776">
        <v>0</v>
      </c>
      <c r="AD3776">
        <v>0</v>
      </c>
      <c r="AE3776">
        <v>0</v>
      </c>
      <c r="AF3776">
        <v>0</v>
      </c>
      <c r="AG3776" t="s">
        <v>16392</v>
      </c>
      <c r="AH3776" s="21" t="str">
        <f t="shared" si="116"/>
        <v>YK20</v>
      </c>
      <c r="AI3776" s="21">
        <v>216</v>
      </c>
      <c r="AJ3776" s="21">
        <f t="shared" si="117"/>
        <v>99.111111111111114</v>
      </c>
      <c r="AK3776" s="21" t="s">
        <v>2063</v>
      </c>
      <c r="AL3776" t="s">
        <v>2581</v>
      </c>
      <c r="AM3776" s="26" t="s">
        <v>38</v>
      </c>
      <c r="AN3776" t="s">
        <v>2031</v>
      </c>
    </row>
    <row r="3777" spans="1:40" ht="15" hidden="1" thickTop="1" x14ac:dyDescent="0.35">
      <c r="A3777" t="s">
        <v>6108</v>
      </c>
      <c r="B3777" t="s">
        <v>16393</v>
      </c>
      <c r="C3777" t="s">
        <v>4072</v>
      </c>
      <c r="D3777" t="s">
        <v>16394</v>
      </c>
      <c r="E3777" t="s">
        <v>2575</v>
      </c>
      <c r="F3777">
        <v>1</v>
      </c>
      <c r="G3777" t="s">
        <v>2609</v>
      </c>
      <c r="H3777" t="s">
        <v>2577</v>
      </c>
      <c r="I3777" t="s">
        <v>2076</v>
      </c>
      <c r="J3777" t="s">
        <v>2610</v>
      </c>
      <c r="K3777" t="s">
        <v>2611</v>
      </c>
      <c r="L3777" t="s">
        <v>2058</v>
      </c>
      <c r="M3777" t="s">
        <v>2170</v>
      </c>
      <c r="N3777">
        <v>1</v>
      </c>
      <c r="O3777">
        <v>3</v>
      </c>
      <c r="P3777">
        <v>0.02</v>
      </c>
      <c r="Q3777">
        <v>15300</v>
      </c>
      <c r="R3777">
        <v>1</v>
      </c>
      <c r="S3777">
        <v>3</v>
      </c>
      <c r="T3777">
        <v>0.02</v>
      </c>
      <c r="U3777">
        <v>0</v>
      </c>
      <c r="V3777">
        <v>0</v>
      </c>
      <c r="W3777">
        <v>0</v>
      </c>
      <c r="X3777">
        <v>0</v>
      </c>
      <c r="Y3777">
        <v>0</v>
      </c>
      <c r="Z3777">
        <v>0</v>
      </c>
      <c r="AA3777">
        <v>0</v>
      </c>
      <c r="AB3777">
        <v>0</v>
      </c>
      <c r="AC3777">
        <v>0</v>
      </c>
      <c r="AD3777">
        <v>0</v>
      </c>
      <c r="AE3777">
        <v>0</v>
      </c>
      <c r="AF3777">
        <v>0</v>
      </c>
      <c r="AG3777" t="s">
        <v>16395</v>
      </c>
      <c r="AH3777" s="21" t="str">
        <f t="shared" si="116"/>
        <v>YK20</v>
      </c>
      <c r="AI3777" s="21">
        <v>216</v>
      </c>
      <c r="AJ3777" s="21">
        <f t="shared" si="117"/>
        <v>99.980392156862749</v>
      </c>
      <c r="AK3777" s="21" t="s">
        <v>2060</v>
      </c>
      <c r="AL3777" t="s">
        <v>2581</v>
      </c>
      <c r="AM3777" s="26" t="s">
        <v>38</v>
      </c>
      <c r="AN3777" t="s">
        <v>2031</v>
      </c>
    </row>
    <row r="3778" spans="1:40" ht="15" hidden="1" thickTop="1" x14ac:dyDescent="0.35">
      <c r="A3778" t="s">
        <v>6112</v>
      </c>
      <c r="B3778" t="s">
        <v>16396</v>
      </c>
      <c r="C3778" t="s">
        <v>4072</v>
      </c>
      <c r="D3778" t="s">
        <v>16394</v>
      </c>
      <c r="E3778" t="s">
        <v>2575</v>
      </c>
      <c r="F3778">
        <v>1</v>
      </c>
      <c r="G3778" t="s">
        <v>2609</v>
      </c>
      <c r="H3778" t="s">
        <v>2577</v>
      </c>
      <c r="I3778" t="s">
        <v>2076</v>
      </c>
      <c r="J3778" t="s">
        <v>2610</v>
      </c>
      <c r="K3778" t="s">
        <v>2611</v>
      </c>
      <c r="L3778" t="s">
        <v>2058</v>
      </c>
      <c r="M3778" t="s">
        <v>2170</v>
      </c>
      <c r="N3778">
        <v>4</v>
      </c>
      <c r="O3778">
        <v>85</v>
      </c>
      <c r="P3778">
        <v>0.56000000000000005</v>
      </c>
      <c r="Q3778">
        <v>15300</v>
      </c>
      <c r="R3778">
        <v>4</v>
      </c>
      <c r="S3778">
        <v>85</v>
      </c>
      <c r="T3778">
        <v>0.56000000000000005</v>
      </c>
      <c r="U3778">
        <v>0</v>
      </c>
      <c r="V3778">
        <v>0</v>
      </c>
      <c r="W3778">
        <v>0</v>
      </c>
      <c r="X3778">
        <v>0</v>
      </c>
      <c r="Y3778">
        <v>0</v>
      </c>
      <c r="Z3778">
        <v>0</v>
      </c>
      <c r="AA3778">
        <v>0</v>
      </c>
      <c r="AB3778">
        <v>0</v>
      </c>
      <c r="AC3778">
        <v>0</v>
      </c>
      <c r="AD3778">
        <v>0</v>
      </c>
      <c r="AE3778">
        <v>0</v>
      </c>
      <c r="AF3778">
        <v>0</v>
      </c>
      <c r="AG3778" t="s">
        <v>16397</v>
      </c>
      <c r="AH3778" s="21" t="str">
        <f t="shared" si="116"/>
        <v>YK20</v>
      </c>
      <c r="AI3778" s="21">
        <v>216</v>
      </c>
      <c r="AJ3778" s="21">
        <f t="shared" si="117"/>
        <v>99.444444444444443</v>
      </c>
      <c r="AK3778" s="21" t="s">
        <v>2060</v>
      </c>
      <c r="AL3778" t="s">
        <v>2581</v>
      </c>
      <c r="AM3778" s="26" t="s">
        <v>38</v>
      </c>
      <c r="AN3778" t="s">
        <v>2030</v>
      </c>
    </row>
    <row r="3779" spans="1:40" ht="15" hidden="1" thickTop="1" x14ac:dyDescent="0.35">
      <c r="A3779" t="s">
        <v>6116</v>
      </c>
      <c r="B3779" t="s">
        <v>16398</v>
      </c>
      <c r="C3779" t="s">
        <v>4072</v>
      </c>
      <c r="D3779" t="s">
        <v>16394</v>
      </c>
      <c r="E3779" t="s">
        <v>2575</v>
      </c>
      <c r="F3779">
        <v>1</v>
      </c>
      <c r="G3779" t="s">
        <v>2609</v>
      </c>
      <c r="H3779" t="s">
        <v>2577</v>
      </c>
      <c r="I3779" t="s">
        <v>2076</v>
      </c>
      <c r="J3779" t="s">
        <v>2610</v>
      </c>
      <c r="K3779" t="s">
        <v>2611</v>
      </c>
      <c r="L3779" t="s">
        <v>2058</v>
      </c>
      <c r="M3779" t="s">
        <v>2170</v>
      </c>
      <c r="N3779">
        <v>6</v>
      </c>
      <c r="O3779">
        <v>138</v>
      </c>
      <c r="P3779">
        <v>0.9</v>
      </c>
      <c r="Q3779">
        <v>15300</v>
      </c>
      <c r="R3779">
        <v>2</v>
      </c>
      <c r="S3779">
        <v>46</v>
      </c>
      <c r="T3779">
        <v>0.3</v>
      </c>
      <c r="U3779">
        <v>3</v>
      </c>
      <c r="V3779">
        <v>70</v>
      </c>
      <c r="W3779">
        <v>0.46</v>
      </c>
      <c r="X3779">
        <v>1</v>
      </c>
      <c r="Y3779">
        <v>22</v>
      </c>
      <c r="Z3779">
        <v>0.14000000000000001</v>
      </c>
      <c r="AA3779">
        <v>0</v>
      </c>
      <c r="AB3779">
        <v>0</v>
      </c>
      <c r="AC3779">
        <v>0</v>
      </c>
      <c r="AD3779">
        <v>0</v>
      </c>
      <c r="AE3779">
        <v>0</v>
      </c>
      <c r="AF3779">
        <v>0</v>
      </c>
      <c r="AG3779" t="s">
        <v>16399</v>
      </c>
      <c r="AH3779" s="21" t="str">
        <f t="shared" si="116"/>
        <v>YK20</v>
      </c>
      <c r="AI3779" s="21">
        <v>216</v>
      </c>
      <c r="AJ3779" s="21">
        <f t="shared" si="117"/>
        <v>99.098039215686271</v>
      </c>
      <c r="AK3779" s="21" t="s">
        <v>2063</v>
      </c>
      <c r="AL3779" t="s">
        <v>2581</v>
      </c>
      <c r="AM3779" s="26" t="s">
        <v>38</v>
      </c>
      <c r="AN3779" t="s">
        <v>2030</v>
      </c>
    </row>
    <row r="3780" spans="1:40" ht="15" hidden="1" thickTop="1" x14ac:dyDescent="0.35">
      <c r="A3780" t="s">
        <v>6119</v>
      </c>
      <c r="B3780" t="s">
        <v>16400</v>
      </c>
      <c r="C3780" t="s">
        <v>4072</v>
      </c>
      <c r="D3780" t="s">
        <v>16394</v>
      </c>
      <c r="E3780" t="s">
        <v>2575</v>
      </c>
      <c r="F3780">
        <v>1</v>
      </c>
      <c r="G3780" t="s">
        <v>2609</v>
      </c>
      <c r="H3780" t="s">
        <v>2577</v>
      </c>
      <c r="I3780" t="s">
        <v>2076</v>
      </c>
      <c r="J3780" t="s">
        <v>2610</v>
      </c>
      <c r="K3780" t="s">
        <v>2611</v>
      </c>
      <c r="L3780" t="s">
        <v>2058</v>
      </c>
      <c r="M3780" t="s">
        <v>2170</v>
      </c>
      <c r="N3780">
        <v>8</v>
      </c>
      <c r="O3780">
        <v>155</v>
      </c>
      <c r="P3780">
        <v>1.01</v>
      </c>
      <c r="Q3780">
        <v>15300</v>
      </c>
      <c r="R3780">
        <v>4</v>
      </c>
      <c r="S3780">
        <v>45</v>
      </c>
      <c r="T3780">
        <v>0.28999999999999998</v>
      </c>
      <c r="U3780">
        <v>4</v>
      </c>
      <c r="V3780">
        <v>110</v>
      </c>
      <c r="W3780">
        <v>0.72</v>
      </c>
      <c r="X3780">
        <v>0</v>
      </c>
      <c r="Y3780">
        <v>0</v>
      </c>
      <c r="Z3780">
        <v>0</v>
      </c>
      <c r="AA3780">
        <v>0</v>
      </c>
      <c r="AB3780">
        <v>0</v>
      </c>
      <c r="AC3780">
        <v>0</v>
      </c>
      <c r="AD3780">
        <v>0</v>
      </c>
      <c r="AE3780">
        <v>0</v>
      </c>
      <c r="AF3780">
        <v>0</v>
      </c>
      <c r="AG3780" t="s">
        <v>16401</v>
      </c>
      <c r="AH3780" s="21" t="str">
        <f t="shared" si="116"/>
        <v>YK20</v>
      </c>
      <c r="AI3780" s="21">
        <v>216</v>
      </c>
      <c r="AJ3780" s="21">
        <f t="shared" si="117"/>
        <v>98.986928104575156</v>
      </c>
      <c r="AK3780" s="21" t="s">
        <v>2063</v>
      </c>
      <c r="AL3780" t="s">
        <v>2581</v>
      </c>
      <c r="AM3780" s="26" t="s">
        <v>38</v>
      </c>
      <c r="AN3780" t="s">
        <v>2030</v>
      </c>
    </row>
    <row r="3781" spans="1:40" ht="15" hidden="1" thickTop="1" x14ac:dyDescent="0.35">
      <c r="A3781" t="s">
        <v>6123</v>
      </c>
      <c r="B3781" t="s">
        <v>16402</v>
      </c>
      <c r="C3781" t="s">
        <v>4072</v>
      </c>
      <c r="D3781" t="s">
        <v>16394</v>
      </c>
      <c r="E3781" t="s">
        <v>2575</v>
      </c>
      <c r="F3781">
        <v>1</v>
      </c>
      <c r="G3781" t="s">
        <v>2609</v>
      </c>
      <c r="H3781" t="s">
        <v>2577</v>
      </c>
      <c r="I3781" t="s">
        <v>2076</v>
      </c>
      <c r="J3781" t="s">
        <v>2610</v>
      </c>
      <c r="K3781" t="s">
        <v>2611</v>
      </c>
      <c r="L3781" t="s">
        <v>2058</v>
      </c>
      <c r="M3781" t="s">
        <v>2170</v>
      </c>
      <c r="N3781">
        <v>1</v>
      </c>
      <c r="O3781">
        <v>17</v>
      </c>
      <c r="P3781">
        <v>0.11</v>
      </c>
      <c r="Q3781">
        <v>15300</v>
      </c>
      <c r="R3781">
        <v>1</v>
      </c>
      <c r="S3781">
        <v>17</v>
      </c>
      <c r="T3781">
        <v>0.11</v>
      </c>
      <c r="U3781">
        <v>0</v>
      </c>
      <c r="V3781">
        <v>0</v>
      </c>
      <c r="W3781">
        <v>0</v>
      </c>
      <c r="X3781">
        <v>0</v>
      </c>
      <c r="Y3781">
        <v>0</v>
      </c>
      <c r="Z3781">
        <v>0</v>
      </c>
      <c r="AA3781">
        <v>0</v>
      </c>
      <c r="AB3781">
        <v>0</v>
      </c>
      <c r="AC3781">
        <v>0</v>
      </c>
      <c r="AD3781">
        <v>0</v>
      </c>
      <c r="AE3781">
        <v>0</v>
      </c>
      <c r="AF3781">
        <v>0</v>
      </c>
      <c r="AG3781" t="s">
        <v>16403</v>
      </c>
      <c r="AH3781" s="21" t="str">
        <f t="shared" si="116"/>
        <v>YK20</v>
      </c>
      <c r="AI3781" s="21">
        <v>216</v>
      </c>
      <c r="AJ3781" s="21">
        <f t="shared" si="117"/>
        <v>99.888888888888886</v>
      </c>
      <c r="AK3781" s="21" t="s">
        <v>2060</v>
      </c>
      <c r="AL3781" t="s">
        <v>2581</v>
      </c>
      <c r="AM3781" s="26" t="s">
        <v>38</v>
      </c>
      <c r="AN3781" t="s">
        <v>2030</v>
      </c>
    </row>
    <row r="3782" spans="1:40" ht="15" hidden="1" thickTop="1" x14ac:dyDescent="0.35">
      <c r="A3782" t="s">
        <v>6127</v>
      </c>
      <c r="B3782" t="s">
        <v>16404</v>
      </c>
      <c r="C3782" t="s">
        <v>3594</v>
      </c>
      <c r="D3782" t="s">
        <v>16405</v>
      </c>
      <c r="E3782" t="s">
        <v>2575</v>
      </c>
      <c r="F3782">
        <v>1</v>
      </c>
      <c r="G3782" t="s">
        <v>2609</v>
      </c>
      <c r="H3782" t="s">
        <v>2577</v>
      </c>
      <c r="I3782" t="s">
        <v>2076</v>
      </c>
      <c r="J3782" t="s">
        <v>2610</v>
      </c>
      <c r="K3782" t="s">
        <v>2611</v>
      </c>
      <c r="L3782" t="s">
        <v>2058</v>
      </c>
      <c r="M3782" t="s">
        <v>2170</v>
      </c>
      <c r="N3782">
        <v>3</v>
      </c>
      <c r="O3782">
        <v>74</v>
      </c>
      <c r="P3782">
        <v>0.48</v>
      </c>
      <c r="Q3782">
        <v>15300</v>
      </c>
      <c r="R3782">
        <v>0</v>
      </c>
      <c r="S3782">
        <v>0</v>
      </c>
      <c r="T3782">
        <v>0</v>
      </c>
      <c r="U3782">
        <v>3</v>
      </c>
      <c r="V3782">
        <v>74</v>
      </c>
      <c r="W3782">
        <v>0.48</v>
      </c>
      <c r="X3782">
        <v>0</v>
      </c>
      <c r="Y3782">
        <v>0</v>
      </c>
      <c r="Z3782">
        <v>0</v>
      </c>
      <c r="AA3782">
        <v>0</v>
      </c>
      <c r="AB3782">
        <v>0</v>
      </c>
      <c r="AC3782">
        <v>0</v>
      </c>
      <c r="AD3782">
        <v>0</v>
      </c>
      <c r="AE3782">
        <v>0</v>
      </c>
      <c r="AF3782">
        <v>0</v>
      </c>
      <c r="AG3782" t="s">
        <v>16406</v>
      </c>
      <c r="AH3782" s="21" t="str">
        <f t="shared" si="116"/>
        <v>YK20</v>
      </c>
      <c r="AI3782" s="21">
        <v>216</v>
      </c>
      <c r="AJ3782" s="21">
        <f t="shared" si="117"/>
        <v>99.51633986928104</v>
      </c>
      <c r="AK3782" s="21" t="s">
        <v>2060</v>
      </c>
      <c r="AL3782" t="s">
        <v>2581</v>
      </c>
      <c r="AM3782" s="26" t="s">
        <v>38</v>
      </c>
      <c r="AN3782" t="s">
        <v>2029</v>
      </c>
    </row>
    <row r="3783" spans="1:40" ht="15" hidden="1" thickTop="1" x14ac:dyDescent="0.35">
      <c r="A3783" t="s">
        <v>6131</v>
      </c>
      <c r="B3783" t="s">
        <v>16407</v>
      </c>
      <c r="C3783" t="s">
        <v>3594</v>
      </c>
      <c r="D3783" t="s">
        <v>16405</v>
      </c>
      <c r="E3783" t="s">
        <v>2575</v>
      </c>
      <c r="F3783">
        <v>1</v>
      </c>
      <c r="G3783" t="s">
        <v>2609</v>
      </c>
      <c r="H3783" t="s">
        <v>2577</v>
      </c>
      <c r="I3783" t="s">
        <v>2076</v>
      </c>
      <c r="J3783" t="s">
        <v>2610</v>
      </c>
      <c r="K3783" t="s">
        <v>2611</v>
      </c>
      <c r="L3783" t="s">
        <v>2058</v>
      </c>
      <c r="M3783" t="s">
        <v>2170</v>
      </c>
      <c r="N3783">
        <v>5</v>
      </c>
      <c r="O3783">
        <v>51</v>
      </c>
      <c r="P3783">
        <v>0.33</v>
      </c>
      <c r="Q3783">
        <v>15300</v>
      </c>
      <c r="R3783">
        <v>0</v>
      </c>
      <c r="S3783">
        <v>0</v>
      </c>
      <c r="T3783">
        <v>0</v>
      </c>
      <c r="U3783">
        <v>5</v>
      </c>
      <c r="V3783">
        <v>51</v>
      </c>
      <c r="W3783">
        <v>0.33</v>
      </c>
      <c r="X3783">
        <v>0</v>
      </c>
      <c r="Y3783">
        <v>0</v>
      </c>
      <c r="Z3783">
        <v>0</v>
      </c>
      <c r="AA3783">
        <v>0</v>
      </c>
      <c r="AB3783">
        <v>0</v>
      </c>
      <c r="AC3783">
        <v>0</v>
      </c>
      <c r="AD3783">
        <v>0</v>
      </c>
      <c r="AE3783">
        <v>0</v>
      </c>
      <c r="AF3783">
        <v>0</v>
      </c>
      <c r="AG3783" t="s">
        <v>16408</v>
      </c>
      <c r="AH3783" s="21" t="str">
        <f t="shared" ref="AH3783:AH3846" si="118">LEFT(AG3783,4)</f>
        <v>YK20</v>
      </c>
      <c r="AI3783" s="21">
        <v>216</v>
      </c>
      <c r="AJ3783" s="21">
        <f t="shared" ref="AJ3783:AJ3846" si="119">100-(O3783/Q3783*100)</f>
        <v>99.666666666666671</v>
      </c>
      <c r="AK3783" s="21" t="s">
        <v>2060</v>
      </c>
      <c r="AL3783" t="s">
        <v>2581</v>
      </c>
      <c r="AM3783" s="26" t="s">
        <v>38</v>
      </c>
      <c r="AN3783" t="s">
        <v>2031</v>
      </c>
    </row>
    <row r="3784" spans="1:40" ht="15" hidden="1" thickTop="1" x14ac:dyDescent="0.35">
      <c r="A3784" t="s">
        <v>6135</v>
      </c>
      <c r="B3784" t="s">
        <v>16409</v>
      </c>
      <c r="C3784" t="s">
        <v>3594</v>
      </c>
      <c r="D3784" t="s">
        <v>16405</v>
      </c>
      <c r="E3784" t="s">
        <v>2575</v>
      </c>
      <c r="F3784">
        <v>1</v>
      </c>
      <c r="G3784" t="s">
        <v>2609</v>
      </c>
      <c r="H3784" t="s">
        <v>2577</v>
      </c>
      <c r="I3784" t="s">
        <v>2076</v>
      </c>
      <c r="J3784" t="s">
        <v>2610</v>
      </c>
      <c r="K3784" t="s">
        <v>2611</v>
      </c>
      <c r="L3784" t="s">
        <v>2058</v>
      </c>
      <c r="M3784" t="s">
        <v>2170</v>
      </c>
      <c r="N3784">
        <v>3</v>
      </c>
      <c r="O3784">
        <v>39</v>
      </c>
      <c r="P3784">
        <v>0.25</v>
      </c>
      <c r="Q3784">
        <v>15300</v>
      </c>
      <c r="R3784">
        <v>2</v>
      </c>
      <c r="S3784">
        <v>23</v>
      </c>
      <c r="T3784">
        <v>0.15</v>
      </c>
      <c r="U3784">
        <v>0</v>
      </c>
      <c r="V3784">
        <v>0</v>
      </c>
      <c r="W3784">
        <v>0</v>
      </c>
      <c r="X3784">
        <v>0</v>
      </c>
      <c r="Y3784">
        <v>0</v>
      </c>
      <c r="Z3784">
        <v>0</v>
      </c>
      <c r="AA3784">
        <v>1</v>
      </c>
      <c r="AB3784">
        <v>16</v>
      </c>
      <c r="AC3784">
        <v>0.1</v>
      </c>
      <c r="AD3784">
        <v>0</v>
      </c>
      <c r="AE3784">
        <v>0</v>
      </c>
      <c r="AF3784">
        <v>0</v>
      </c>
      <c r="AG3784" t="s">
        <v>16410</v>
      </c>
      <c r="AH3784" s="21" t="str">
        <f t="shared" si="118"/>
        <v>YK20</v>
      </c>
      <c r="AI3784" s="21">
        <v>216</v>
      </c>
      <c r="AJ3784" s="21">
        <f t="shared" si="119"/>
        <v>99.745098039215691</v>
      </c>
      <c r="AK3784" s="21" t="s">
        <v>2060</v>
      </c>
      <c r="AL3784" t="s">
        <v>2581</v>
      </c>
      <c r="AM3784" s="26" t="s">
        <v>38</v>
      </c>
      <c r="AN3784" t="s">
        <v>2031</v>
      </c>
    </row>
    <row r="3785" spans="1:40" ht="15" hidden="1" thickTop="1" x14ac:dyDescent="0.35">
      <c r="A3785" t="s">
        <v>6139</v>
      </c>
      <c r="B3785" t="s">
        <v>16411</v>
      </c>
      <c r="C3785" t="s">
        <v>3594</v>
      </c>
      <c r="D3785" t="s">
        <v>16405</v>
      </c>
      <c r="E3785" t="s">
        <v>2575</v>
      </c>
      <c r="F3785">
        <v>1</v>
      </c>
      <c r="G3785" t="s">
        <v>2609</v>
      </c>
      <c r="H3785" t="s">
        <v>2577</v>
      </c>
      <c r="I3785" t="s">
        <v>2076</v>
      </c>
      <c r="J3785" t="s">
        <v>2610</v>
      </c>
      <c r="K3785" t="s">
        <v>2611</v>
      </c>
      <c r="L3785" t="s">
        <v>2058</v>
      </c>
      <c r="M3785" t="s">
        <v>2170</v>
      </c>
      <c r="N3785">
        <v>2</v>
      </c>
      <c r="O3785">
        <v>70</v>
      </c>
      <c r="P3785">
        <v>0.46</v>
      </c>
      <c r="Q3785">
        <v>15300</v>
      </c>
      <c r="R3785">
        <v>0</v>
      </c>
      <c r="S3785">
        <v>0</v>
      </c>
      <c r="T3785">
        <v>0</v>
      </c>
      <c r="U3785">
        <v>2</v>
      </c>
      <c r="V3785">
        <v>70</v>
      </c>
      <c r="W3785">
        <v>0.46</v>
      </c>
      <c r="X3785">
        <v>0</v>
      </c>
      <c r="Y3785">
        <v>0</v>
      </c>
      <c r="Z3785">
        <v>0</v>
      </c>
      <c r="AA3785">
        <v>0</v>
      </c>
      <c r="AB3785">
        <v>0</v>
      </c>
      <c r="AC3785">
        <v>0</v>
      </c>
      <c r="AD3785">
        <v>0</v>
      </c>
      <c r="AE3785">
        <v>0</v>
      </c>
      <c r="AF3785">
        <v>0</v>
      </c>
      <c r="AG3785" t="s">
        <v>16412</v>
      </c>
      <c r="AH3785" s="21" t="str">
        <f t="shared" si="118"/>
        <v>YK20</v>
      </c>
      <c r="AI3785" s="21">
        <v>216</v>
      </c>
      <c r="AJ3785" s="21">
        <f t="shared" si="119"/>
        <v>99.542483660130713</v>
      </c>
      <c r="AK3785" s="21" t="s">
        <v>2060</v>
      </c>
      <c r="AL3785" t="s">
        <v>2581</v>
      </c>
      <c r="AM3785" s="26" t="s">
        <v>38</v>
      </c>
      <c r="AN3785" t="s">
        <v>2030</v>
      </c>
    </row>
    <row r="3786" spans="1:40" ht="15" hidden="1" thickTop="1" x14ac:dyDescent="0.35">
      <c r="A3786" t="s">
        <v>6145</v>
      </c>
      <c r="B3786" t="s">
        <v>16413</v>
      </c>
      <c r="C3786" t="s">
        <v>3594</v>
      </c>
      <c r="D3786" t="s">
        <v>16405</v>
      </c>
      <c r="E3786" t="s">
        <v>2575</v>
      </c>
      <c r="F3786">
        <v>1</v>
      </c>
      <c r="G3786" t="s">
        <v>2609</v>
      </c>
      <c r="H3786" t="s">
        <v>2577</v>
      </c>
      <c r="I3786" t="s">
        <v>2076</v>
      </c>
      <c r="J3786" t="s">
        <v>2610</v>
      </c>
      <c r="K3786" t="s">
        <v>2611</v>
      </c>
      <c r="L3786" t="s">
        <v>2058</v>
      </c>
      <c r="M3786" t="s">
        <v>2170</v>
      </c>
      <c r="N3786">
        <v>5</v>
      </c>
      <c r="O3786">
        <v>106</v>
      </c>
      <c r="P3786">
        <v>0.69</v>
      </c>
      <c r="Q3786">
        <v>15300</v>
      </c>
      <c r="R3786">
        <v>2</v>
      </c>
      <c r="S3786">
        <v>32</v>
      </c>
      <c r="T3786">
        <v>0.21</v>
      </c>
      <c r="U3786">
        <v>3</v>
      </c>
      <c r="V3786">
        <v>74</v>
      </c>
      <c r="W3786">
        <v>0.48</v>
      </c>
      <c r="X3786">
        <v>0</v>
      </c>
      <c r="Y3786">
        <v>0</v>
      </c>
      <c r="Z3786">
        <v>0</v>
      </c>
      <c r="AA3786">
        <v>0</v>
      </c>
      <c r="AB3786">
        <v>0</v>
      </c>
      <c r="AC3786">
        <v>0</v>
      </c>
      <c r="AD3786">
        <v>0</v>
      </c>
      <c r="AE3786">
        <v>0</v>
      </c>
      <c r="AF3786">
        <v>0</v>
      </c>
      <c r="AG3786" t="s">
        <v>16414</v>
      </c>
      <c r="AH3786" s="21" t="str">
        <f t="shared" si="118"/>
        <v>YK20</v>
      </c>
      <c r="AI3786" s="21">
        <v>216</v>
      </c>
      <c r="AJ3786" s="21">
        <f t="shared" si="119"/>
        <v>99.307189542483655</v>
      </c>
      <c r="AK3786" s="21" t="s">
        <v>2060</v>
      </c>
      <c r="AL3786" t="s">
        <v>2581</v>
      </c>
      <c r="AM3786" s="26" t="s">
        <v>38</v>
      </c>
      <c r="AN3786" t="s">
        <v>2031</v>
      </c>
    </row>
    <row r="3787" spans="1:40" ht="15" hidden="1" thickTop="1" x14ac:dyDescent="0.35">
      <c r="A3787" t="s">
        <v>6149</v>
      </c>
      <c r="B3787" t="s">
        <v>16415</v>
      </c>
      <c r="C3787" t="s">
        <v>2746</v>
      </c>
      <c r="D3787" t="s">
        <v>16416</v>
      </c>
      <c r="E3787" t="s">
        <v>2575</v>
      </c>
      <c r="F3787">
        <v>1</v>
      </c>
      <c r="G3787" t="s">
        <v>2609</v>
      </c>
      <c r="H3787" t="s">
        <v>2577</v>
      </c>
      <c r="I3787" t="s">
        <v>2076</v>
      </c>
      <c r="J3787" t="s">
        <v>2675</v>
      </c>
      <c r="K3787" t="s">
        <v>2611</v>
      </c>
      <c r="L3787" t="s">
        <v>2058</v>
      </c>
      <c r="M3787" t="s">
        <v>2170</v>
      </c>
      <c r="N3787">
        <v>3</v>
      </c>
      <c r="O3787">
        <v>69</v>
      </c>
      <c r="P3787">
        <v>0.45</v>
      </c>
      <c r="Q3787">
        <v>15300</v>
      </c>
      <c r="R3787">
        <v>1</v>
      </c>
      <c r="S3787">
        <v>30</v>
      </c>
      <c r="T3787">
        <v>0.2</v>
      </c>
      <c r="U3787">
        <v>2</v>
      </c>
      <c r="V3787">
        <v>39</v>
      </c>
      <c r="W3787">
        <v>0.25</v>
      </c>
      <c r="X3787">
        <v>0</v>
      </c>
      <c r="Y3787">
        <v>0</v>
      </c>
      <c r="Z3787">
        <v>0</v>
      </c>
      <c r="AA3787">
        <v>0</v>
      </c>
      <c r="AB3787">
        <v>0</v>
      </c>
      <c r="AC3787">
        <v>0</v>
      </c>
      <c r="AD3787">
        <v>0</v>
      </c>
      <c r="AE3787">
        <v>0</v>
      </c>
      <c r="AF3787">
        <v>0</v>
      </c>
      <c r="AG3787" t="s">
        <v>16417</v>
      </c>
      <c r="AH3787" s="21" t="str">
        <f t="shared" si="118"/>
        <v>YK20</v>
      </c>
      <c r="AI3787" s="21">
        <v>216</v>
      </c>
      <c r="AJ3787" s="21">
        <f t="shared" si="119"/>
        <v>99.549019607843135</v>
      </c>
      <c r="AK3787" s="21" t="s">
        <v>2060</v>
      </c>
      <c r="AL3787" t="s">
        <v>2581</v>
      </c>
      <c r="AM3787" s="26" t="s">
        <v>38</v>
      </c>
      <c r="AN3787" t="s">
        <v>2029</v>
      </c>
    </row>
    <row r="3788" spans="1:40" ht="15" hidden="1" thickTop="1" x14ac:dyDescent="0.35">
      <c r="A3788" t="s">
        <v>6153</v>
      </c>
      <c r="B3788" t="s">
        <v>16418</v>
      </c>
      <c r="C3788" t="s">
        <v>2746</v>
      </c>
      <c r="D3788" t="s">
        <v>16419</v>
      </c>
      <c r="E3788" t="s">
        <v>2575</v>
      </c>
      <c r="F3788">
        <v>1</v>
      </c>
      <c r="G3788" t="s">
        <v>2609</v>
      </c>
      <c r="H3788" t="s">
        <v>2577</v>
      </c>
      <c r="I3788" t="s">
        <v>2076</v>
      </c>
      <c r="J3788" t="s">
        <v>2675</v>
      </c>
      <c r="K3788" t="s">
        <v>2611</v>
      </c>
      <c r="L3788" t="s">
        <v>2058</v>
      </c>
      <c r="M3788" t="s">
        <v>2170</v>
      </c>
      <c r="N3788">
        <v>2</v>
      </c>
      <c r="O3788">
        <v>48</v>
      </c>
      <c r="P3788">
        <v>0.31</v>
      </c>
      <c r="Q3788">
        <v>15300</v>
      </c>
      <c r="R3788">
        <v>2</v>
      </c>
      <c r="S3788">
        <v>48</v>
      </c>
      <c r="T3788">
        <v>0.31</v>
      </c>
      <c r="U3788">
        <v>0</v>
      </c>
      <c r="V3788">
        <v>0</v>
      </c>
      <c r="W3788">
        <v>0</v>
      </c>
      <c r="X3788">
        <v>0</v>
      </c>
      <c r="Y3788">
        <v>0</v>
      </c>
      <c r="Z3788">
        <v>0</v>
      </c>
      <c r="AA3788">
        <v>0</v>
      </c>
      <c r="AB3788">
        <v>0</v>
      </c>
      <c r="AC3788">
        <v>0</v>
      </c>
      <c r="AD3788">
        <v>0</v>
      </c>
      <c r="AE3788">
        <v>0</v>
      </c>
      <c r="AF3788">
        <v>0</v>
      </c>
      <c r="AG3788" t="s">
        <v>16420</v>
      </c>
      <c r="AH3788" s="21" t="str">
        <f t="shared" si="118"/>
        <v>YK20</v>
      </c>
      <c r="AI3788" s="21">
        <v>216</v>
      </c>
      <c r="AJ3788" s="21">
        <f t="shared" si="119"/>
        <v>99.686274509803923</v>
      </c>
      <c r="AK3788" s="21" t="s">
        <v>2060</v>
      </c>
      <c r="AL3788" t="s">
        <v>2581</v>
      </c>
      <c r="AM3788" s="26" t="s">
        <v>38</v>
      </c>
      <c r="AN3788" t="s">
        <v>2031</v>
      </c>
    </row>
    <row r="3789" spans="1:40" ht="15" hidden="1" thickTop="1" x14ac:dyDescent="0.35">
      <c r="A3789" t="s">
        <v>6157</v>
      </c>
      <c r="B3789" t="s">
        <v>16421</v>
      </c>
      <c r="C3789" t="s">
        <v>2746</v>
      </c>
      <c r="D3789" t="s">
        <v>16422</v>
      </c>
      <c r="E3789" t="s">
        <v>2575</v>
      </c>
      <c r="F3789">
        <v>1</v>
      </c>
      <c r="G3789" t="s">
        <v>2609</v>
      </c>
      <c r="H3789" t="s">
        <v>2577</v>
      </c>
      <c r="I3789" t="s">
        <v>2076</v>
      </c>
      <c r="J3789" t="s">
        <v>2675</v>
      </c>
      <c r="K3789" t="s">
        <v>2611</v>
      </c>
      <c r="L3789" t="s">
        <v>2058</v>
      </c>
      <c r="M3789" t="s">
        <v>2170</v>
      </c>
      <c r="N3789">
        <v>3</v>
      </c>
      <c r="O3789">
        <v>77</v>
      </c>
      <c r="P3789">
        <v>0.5</v>
      </c>
      <c r="Q3789">
        <v>15300</v>
      </c>
      <c r="R3789">
        <v>1</v>
      </c>
      <c r="S3789">
        <v>23</v>
      </c>
      <c r="T3789">
        <v>0.15</v>
      </c>
      <c r="U3789">
        <v>1</v>
      </c>
      <c r="V3789">
        <v>32</v>
      </c>
      <c r="W3789">
        <v>0.21</v>
      </c>
      <c r="X3789">
        <v>1</v>
      </c>
      <c r="Y3789">
        <v>22</v>
      </c>
      <c r="Z3789">
        <v>0.14000000000000001</v>
      </c>
      <c r="AA3789">
        <v>0</v>
      </c>
      <c r="AB3789">
        <v>0</v>
      </c>
      <c r="AC3789">
        <v>0</v>
      </c>
      <c r="AD3789">
        <v>0</v>
      </c>
      <c r="AE3789">
        <v>0</v>
      </c>
      <c r="AF3789">
        <v>0</v>
      </c>
      <c r="AG3789" t="s">
        <v>16423</v>
      </c>
      <c r="AH3789" s="21" t="str">
        <f t="shared" si="118"/>
        <v>YK20</v>
      </c>
      <c r="AI3789" s="21">
        <v>216</v>
      </c>
      <c r="AJ3789" s="21">
        <f t="shared" si="119"/>
        <v>99.496732026143789</v>
      </c>
      <c r="AK3789" s="21" t="s">
        <v>2060</v>
      </c>
      <c r="AL3789" t="s">
        <v>2581</v>
      </c>
      <c r="AM3789" s="26" t="s">
        <v>38</v>
      </c>
      <c r="AN3789" t="s">
        <v>2029</v>
      </c>
    </row>
    <row r="3790" spans="1:40" ht="15" hidden="1" thickTop="1" x14ac:dyDescent="0.35">
      <c r="A3790" t="s">
        <v>6163</v>
      </c>
      <c r="B3790" t="s">
        <v>16424</v>
      </c>
      <c r="C3790" t="s">
        <v>2746</v>
      </c>
      <c r="D3790" t="s">
        <v>16425</v>
      </c>
      <c r="E3790" t="s">
        <v>2575</v>
      </c>
      <c r="F3790">
        <v>1</v>
      </c>
      <c r="G3790" t="s">
        <v>2609</v>
      </c>
      <c r="H3790" t="s">
        <v>2577</v>
      </c>
      <c r="I3790" t="s">
        <v>2076</v>
      </c>
      <c r="J3790" t="s">
        <v>2675</v>
      </c>
      <c r="K3790" t="s">
        <v>2611</v>
      </c>
      <c r="L3790" t="s">
        <v>2058</v>
      </c>
      <c r="M3790" t="s">
        <v>2170</v>
      </c>
      <c r="N3790">
        <v>2</v>
      </c>
      <c r="O3790">
        <v>42</v>
      </c>
      <c r="P3790">
        <v>0.27</v>
      </c>
      <c r="Q3790">
        <v>15300</v>
      </c>
      <c r="R3790">
        <v>1</v>
      </c>
      <c r="S3790">
        <v>19</v>
      </c>
      <c r="T3790">
        <v>0.12</v>
      </c>
      <c r="U3790">
        <v>0</v>
      </c>
      <c r="V3790">
        <v>0</v>
      </c>
      <c r="W3790">
        <v>0</v>
      </c>
      <c r="X3790">
        <v>0</v>
      </c>
      <c r="Y3790">
        <v>0</v>
      </c>
      <c r="Z3790">
        <v>0</v>
      </c>
      <c r="AA3790">
        <v>1</v>
      </c>
      <c r="AB3790">
        <v>23</v>
      </c>
      <c r="AC3790">
        <v>0.15</v>
      </c>
      <c r="AD3790">
        <v>0</v>
      </c>
      <c r="AE3790">
        <v>0</v>
      </c>
      <c r="AF3790">
        <v>0</v>
      </c>
      <c r="AG3790" t="s">
        <v>16426</v>
      </c>
      <c r="AH3790" s="21" t="str">
        <f t="shared" si="118"/>
        <v>YK20</v>
      </c>
      <c r="AI3790" s="21">
        <v>216</v>
      </c>
      <c r="AJ3790" s="21">
        <f t="shared" si="119"/>
        <v>99.725490196078425</v>
      </c>
      <c r="AK3790" s="21" t="s">
        <v>2060</v>
      </c>
      <c r="AL3790" t="s">
        <v>2581</v>
      </c>
      <c r="AM3790" s="26" t="s">
        <v>38</v>
      </c>
      <c r="AN3790" t="s">
        <v>2031</v>
      </c>
    </row>
    <row r="3791" spans="1:40" ht="15" hidden="1" thickTop="1" x14ac:dyDescent="0.35">
      <c r="A3791" t="s">
        <v>6167</v>
      </c>
      <c r="B3791" t="s">
        <v>16427</v>
      </c>
      <c r="C3791" t="s">
        <v>2746</v>
      </c>
      <c r="D3791" t="s">
        <v>16428</v>
      </c>
      <c r="E3791" t="s">
        <v>2575</v>
      </c>
      <c r="F3791">
        <v>1</v>
      </c>
      <c r="G3791" t="s">
        <v>2609</v>
      </c>
      <c r="H3791" t="s">
        <v>2577</v>
      </c>
      <c r="I3791" t="s">
        <v>2076</v>
      </c>
      <c r="J3791" t="s">
        <v>2675</v>
      </c>
      <c r="K3791" t="s">
        <v>2611</v>
      </c>
      <c r="L3791" t="s">
        <v>2058</v>
      </c>
      <c r="M3791" t="s">
        <v>2170</v>
      </c>
      <c r="N3791">
        <v>1</v>
      </c>
      <c r="O3791">
        <v>25</v>
      </c>
      <c r="P3791">
        <v>0.16</v>
      </c>
      <c r="Q3791">
        <v>15300</v>
      </c>
      <c r="R3791">
        <v>0</v>
      </c>
      <c r="S3791">
        <v>0</v>
      </c>
      <c r="T3791">
        <v>0</v>
      </c>
      <c r="U3791">
        <v>1</v>
      </c>
      <c r="V3791">
        <v>25</v>
      </c>
      <c r="W3791">
        <v>0.16</v>
      </c>
      <c r="X3791">
        <v>0</v>
      </c>
      <c r="Y3791">
        <v>0</v>
      </c>
      <c r="Z3791">
        <v>0</v>
      </c>
      <c r="AA3791">
        <v>0</v>
      </c>
      <c r="AB3791">
        <v>0</v>
      </c>
      <c r="AC3791">
        <v>0</v>
      </c>
      <c r="AD3791">
        <v>0</v>
      </c>
      <c r="AE3791">
        <v>0</v>
      </c>
      <c r="AF3791">
        <v>0</v>
      </c>
      <c r="AG3791" t="s">
        <v>16429</v>
      </c>
      <c r="AH3791" s="21" t="str">
        <f t="shared" si="118"/>
        <v>YK20</v>
      </c>
      <c r="AI3791" s="21">
        <v>216</v>
      </c>
      <c r="AJ3791" s="21">
        <f t="shared" si="119"/>
        <v>99.83660130718954</v>
      </c>
      <c r="AK3791" s="21" t="s">
        <v>2060</v>
      </c>
      <c r="AL3791" t="s">
        <v>2581</v>
      </c>
      <c r="AM3791" s="26" t="s">
        <v>38</v>
      </c>
      <c r="AN3791" t="s">
        <v>2031</v>
      </c>
    </row>
    <row r="3792" spans="1:40" ht="15" hidden="1" thickTop="1" x14ac:dyDescent="0.35">
      <c r="A3792" t="s">
        <v>6171</v>
      </c>
      <c r="B3792" t="s">
        <v>16430</v>
      </c>
      <c r="C3792" t="s">
        <v>4507</v>
      </c>
      <c r="D3792" t="s">
        <v>16431</v>
      </c>
      <c r="E3792" t="s">
        <v>3338</v>
      </c>
      <c r="F3792">
        <v>1</v>
      </c>
      <c r="G3792" t="s">
        <v>2609</v>
      </c>
      <c r="H3792" t="s">
        <v>2577</v>
      </c>
      <c r="I3792" t="s">
        <v>2076</v>
      </c>
      <c r="J3792" t="s">
        <v>2675</v>
      </c>
      <c r="K3792" t="s">
        <v>2611</v>
      </c>
      <c r="L3792" t="s">
        <v>2058</v>
      </c>
      <c r="M3792" t="s">
        <v>2170</v>
      </c>
      <c r="N3792">
        <v>6</v>
      </c>
      <c r="O3792">
        <v>205</v>
      </c>
      <c r="P3792">
        <v>1.34</v>
      </c>
      <c r="Q3792">
        <v>15300</v>
      </c>
      <c r="R3792">
        <v>2</v>
      </c>
      <c r="S3792">
        <v>83</v>
      </c>
      <c r="T3792">
        <v>0.54</v>
      </c>
      <c r="U3792">
        <v>4</v>
      </c>
      <c r="V3792">
        <v>122</v>
      </c>
      <c r="W3792">
        <v>0.8</v>
      </c>
      <c r="X3792">
        <v>0</v>
      </c>
      <c r="Y3792">
        <v>0</v>
      </c>
      <c r="Z3792">
        <v>0</v>
      </c>
      <c r="AA3792">
        <v>0</v>
      </c>
      <c r="AB3792">
        <v>0</v>
      </c>
      <c r="AC3792">
        <v>0</v>
      </c>
      <c r="AD3792">
        <v>0</v>
      </c>
      <c r="AE3792">
        <v>0</v>
      </c>
      <c r="AF3792">
        <v>0</v>
      </c>
      <c r="AG3792" t="s">
        <v>16432</v>
      </c>
      <c r="AH3792" s="21" t="str">
        <f t="shared" si="118"/>
        <v>YK20</v>
      </c>
      <c r="AI3792" s="21">
        <v>216</v>
      </c>
      <c r="AJ3792" s="21">
        <f t="shared" si="119"/>
        <v>98.66013071895425</v>
      </c>
      <c r="AK3792" s="21" t="s">
        <v>2063</v>
      </c>
      <c r="AL3792" t="s">
        <v>2581</v>
      </c>
      <c r="AM3792" s="26" t="s">
        <v>38</v>
      </c>
      <c r="AN3792" t="s">
        <v>2031</v>
      </c>
    </row>
    <row r="3793" spans="1:40" ht="15" hidden="1" thickTop="1" x14ac:dyDescent="0.35">
      <c r="A3793" t="s">
        <v>6175</v>
      </c>
      <c r="B3793" t="s">
        <v>16433</v>
      </c>
      <c r="C3793" t="s">
        <v>4507</v>
      </c>
      <c r="D3793" t="s">
        <v>16431</v>
      </c>
      <c r="E3793" t="s">
        <v>3338</v>
      </c>
      <c r="F3793">
        <v>1</v>
      </c>
      <c r="G3793" t="s">
        <v>2609</v>
      </c>
      <c r="H3793" t="s">
        <v>2577</v>
      </c>
      <c r="I3793" t="s">
        <v>2076</v>
      </c>
      <c r="J3793" t="s">
        <v>2675</v>
      </c>
      <c r="K3793" t="s">
        <v>2611</v>
      </c>
      <c r="L3793" t="s">
        <v>2058</v>
      </c>
      <c r="M3793" t="s">
        <v>2170</v>
      </c>
      <c r="N3793">
        <v>1</v>
      </c>
      <c r="O3793">
        <v>39</v>
      </c>
      <c r="P3793">
        <v>0.25</v>
      </c>
      <c r="Q3793">
        <v>15300</v>
      </c>
      <c r="R3793">
        <v>0</v>
      </c>
      <c r="S3793">
        <v>0</v>
      </c>
      <c r="T3793">
        <v>0</v>
      </c>
      <c r="U3793">
        <v>1</v>
      </c>
      <c r="V3793">
        <v>39</v>
      </c>
      <c r="W3793">
        <v>0.25</v>
      </c>
      <c r="X3793">
        <v>0</v>
      </c>
      <c r="Y3793">
        <v>0</v>
      </c>
      <c r="Z3793">
        <v>0</v>
      </c>
      <c r="AA3793">
        <v>0</v>
      </c>
      <c r="AB3793">
        <v>0</v>
      </c>
      <c r="AC3793">
        <v>0</v>
      </c>
      <c r="AD3793">
        <v>0</v>
      </c>
      <c r="AE3793">
        <v>0</v>
      </c>
      <c r="AF3793">
        <v>0</v>
      </c>
      <c r="AG3793" t="s">
        <v>16434</v>
      </c>
      <c r="AH3793" s="21" t="str">
        <f t="shared" si="118"/>
        <v>YK20</v>
      </c>
      <c r="AI3793" s="21">
        <v>216</v>
      </c>
      <c r="AJ3793" s="21">
        <f t="shared" si="119"/>
        <v>99.745098039215691</v>
      </c>
      <c r="AK3793" s="21" t="s">
        <v>2060</v>
      </c>
      <c r="AL3793" t="s">
        <v>2581</v>
      </c>
      <c r="AM3793" s="26" t="s">
        <v>38</v>
      </c>
      <c r="AN3793" t="s">
        <v>2029</v>
      </c>
    </row>
    <row r="3794" spans="1:40" ht="15" hidden="1" thickTop="1" x14ac:dyDescent="0.35">
      <c r="A3794" t="s">
        <v>6179</v>
      </c>
      <c r="B3794" t="s">
        <v>16435</v>
      </c>
      <c r="C3794" t="s">
        <v>4507</v>
      </c>
      <c r="D3794" t="s">
        <v>16431</v>
      </c>
      <c r="E3794" t="s">
        <v>3338</v>
      </c>
      <c r="F3794">
        <v>1</v>
      </c>
      <c r="G3794" t="s">
        <v>2609</v>
      </c>
      <c r="H3794" t="s">
        <v>2577</v>
      </c>
      <c r="I3794" t="s">
        <v>2076</v>
      </c>
      <c r="J3794" t="s">
        <v>2675</v>
      </c>
      <c r="K3794" t="s">
        <v>2611</v>
      </c>
      <c r="L3794" t="s">
        <v>2058</v>
      </c>
      <c r="M3794" t="s">
        <v>2170</v>
      </c>
      <c r="N3794">
        <v>0</v>
      </c>
      <c r="O3794">
        <v>0</v>
      </c>
      <c r="P3794">
        <v>0</v>
      </c>
      <c r="Q3794">
        <v>15300</v>
      </c>
      <c r="R3794">
        <v>0</v>
      </c>
      <c r="S3794">
        <v>0</v>
      </c>
      <c r="T3794">
        <v>0</v>
      </c>
      <c r="U3794">
        <v>0</v>
      </c>
      <c r="V3794">
        <v>0</v>
      </c>
      <c r="W3794">
        <v>0</v>
      </c>
      <c r="X3794">
        <v>0</v>
      </c>
      <c r="Y3794">
        <v>0</v>
      </c>
      <c r="Z3794">
        <v>0</v>
      </c>
      <c r="AA3794">
        <v>0</v>
      </c>
      <c r="AB3794">
        <v>0</v>
      </c>
      <c r="AC3794">
        <v>0</v>
      </c>
      <c r="AD3794">
        <v>0</v>
      </c>
      <c r="AE3794">
        <v>0</v>
      </c>
      <c r="AF3794">
        <v>0</v>
      </c>
      <c r="AG3794" t="s">
        <v>16436</v>
      </c>
      <c r="AH3794" s="21" t="str">
        <f t="shared" si="118"/>
        <v>YK20</v>
      </c>
      <c r="AI3794" s="21">
        <v>216</v>
      </c>
      <c r="AJ3794" s="21">
        <f t="shared" si="119"/>
        <v>100</v>
      </c>
      <c r="AK3794" s="21" t="s">
        <v>2060</v>
      </c>
      <c r="AL3794" t="s">
        <v>2581</v>
      </c>
      <c r="AM3794" s="26" t="s">
        <v>38</v>
      </c>
      <c r="AN3794" t="s">
        <v>2029</v>
      </c>
    </row>
    <row r="3795" spans="1:40" ht="15" hidden="1" thickTop="1" x14ac:dyDescent="0.35">
      <c r="A3795" t="s">
        <v>6183</v>
      </c>
      <c r="B3795" t="s">
        <v>16437</v>
      </c>
      <c r="C3795" t="s">
        <v>3428</v>
      </c>
      <c r="D3795" t="s">
        <v>16438</v>
      </c>
      <c r="E3795" t="s">
        <v>2575</v>
      </c>
      <c r="F3795">
        <v>1</v>
      </c>
      <c r="G3795" t="s">
        <v>2609</v>
      </c>
      <c r="H3795" t="s">
        <v>2577</v>
      </c>
      <c r="I3795" t="s">
        <v>2076</v>
      </c>
      <c r="J3795" t="s">
        <v>2610</v>
      </c>
      <c r="K3795" t="s">
        <v>2611</v>
      </c>
      <c r="L3795" t="s">
        <v>2058</v>
      </c>
      <c r="M3795" t="s">
        <v>2170</v>
      </c>
      <c r="N3795">
        <v>2</v>
      </c>
      <c r="O3795">
        <v>50</v>
      </c>
      <c r="P3795">
        <v>0.33</v>
      </c>
      <c r="Q3795">
        <v>15300</v>
      </c>
      <c r="R3795">
        <v>0</v>
      </c>
      <c r="S3795">
        <v>0</v>
      </c>
      <c r="T3795">
        <v>0</v>
      </c>
      <c r="U3795">
        <v>2</v>
      </c>
      <c r="V3795">
        <v>50</v>
      </c>
      <c r="W3795">
        <v>0.33</v>
      </c>
      <c r="X3795">
        <v>0</v>
      </c>
      <c r="Y3795">
        <v>0</v>
      </c>
      <c r="Z3795">
        <v>0</v>
      </c>
      <c r="AA3795">
        <v>0</v>
      </c>
      <c r="AB3795">
        <v>0</v>
      </c>
      <c r="AC3795">
        <v>0</v>
      </c>
      <c r="AD3795">
        <v>0</v>
      </c>
      <c r="AE3795">
        <v>0</v>
      </c>
      <c r="AF3795">
        <v>0</v>
      </c>
      <c r="AG3795" t="s">
        <v>16439</v>
      </c>
      <c r="AH3795" s="21" t="str">
        <f t="shared" si="118"/>
        <v>YK20</v>
      </c>
      <c r="AI3795" s="21">
        <v>216</v>
      </c>
      <c r="AJ3795" s="21">
        <f t="shared" si="119"/>
        <v>99.673202614379079</v>
      </c>
      <c r="AK3795" s="21" t="s">
        <v>2060</v>
      </c>
      <c r="AL3795" t="s">
        <v>2581</v>
      </c>
      <c r="AM3795" s="26" t="s">
        <v>38</v>
      </c>
      <c r="AN3795" t="s">
        <v>2030</v>
      </c>
    </row>
    <row r="3796" spans="1:40" ht="15" hidden="1" thickTop="1" x14ac:dyDescent="0.35">
      <c r="A3796" t="s">
        <v>6187</v>
      </c>
      <c r="B3796" t="s">
        <v>16440</v>
      </c>
      <c r="C3796" t="s">
        <v>3428</v>
      </c>
      <c r="D3796" t="s">
        <v>16438</v>
      </c>
      <c r="E3796" t="s">
        <v>2575</v>
      </c>
      <c r="F3796">
        <v>1</v>
      </c>
      <c r="G3796" t="s">
        <v>2609</v>
      </c>
      <c r="H3796" t="s">
        <v>2577</v>
      </c>
      <c r="I3796" t="s">
        <v>2076</v>
      </c>
      <c r="J3796" t="s">
        <v>2610</v>
      </c>
      <c r="K3796" t="s">
        <v>2611</v>
      </c>
      <c r="L3796" t="s">
        <v>2058</v>
      </c>
      <c r="M3796" t="s">
        <v>2170</v>
      </c>
      <c r="N3796">
        <v>2</v>
      </c>
      <c r="O3796">
        <v>50</v>
      </c>
      <c r="P3796">
        <v>0.33</v>
      </c>
      <c r="Q3796">
        <v>15300</v>
      </c>
      <c r="R3796">
        <v>1</v>
      </c>
      <c r="S3796">
        <v>30</v>
      </c>
      <c r="T3796">
        <v>0.2</v>
      </c>
      <c r="U3796">
        <v>1</v>
      </c>
      <c r="V3796">
        <v>20</v>
      </c>
      <c r="W3796">
        <v>0.13</v>
      </c>
      <c r="X3796">
        <v>0</v>
      </c>
      <c r="Y3796">
        <v>0</v>
      </c>
      <c r="Z3796">
        <v>0</v>
      </c>
      <c r="AA3796">
        <v>0</v>
      </c>
      <c r="AB3796">
        <v>0</v>
      </c>
      <c r="AC3796">
        <v>0</v>
      </c>
      <c r="AD3796">
        <v>0</v>
      </c>
      <c r="AE3796">
        <v>0</v>
      </c>
      <c r="AF3796">
        <v>0</v>
      </c>
      <c r="AG3796" t="s">
        <v>16441</v>
      </c>
      <c r="AH3796" s="21" t="str">
        <f t="shared" si="118"/>
        <v>YK20</v>
      </c>
      <c r="AI3796" s="21">
        <v>216</v>
      </c>
      <c r="AJ3796" s="21">
        <f t="shared" si="119"/>
        <v>99.673202614379079</v>
      </c>
      <c r="AK3796" s="21" t="s">
        <v>2060</v>
      </c>
      <c r="AL3796" t="s">
        <v>2581</v>
      </c>
      <c r="AM3796" s="26" t="s">
        <v>38</v>
      </c>
      <c r="AN3796" t="s">
        <v>2031</v>
      </c>
    </row>
    <row r="3797" spans="1:40" ht="15" hidden="1" thickTop="1" x14ac:dyDescent="0.35">
      <c r="A3797" t="s">
        <v>6191</v>
      </c>
      <c r="B3797" t="s">
        <v>16442</v>
      </c>
      <c r="C3797" t="s">
        <v>3428</v>
      </c>
      <c r="D3797" t="s">
        <v>16438</v>
      </c>
      <c r="E3797" t="s">
        <v>2575</v>
      </c>
      <c r="F3797">
        <v>1</v>
      </c>
      <c r="G3797" t="s">
        <v>2609</v>
      </c>
      <c r="H3797" t="s">
        <v>2577</v>
      </c>
      <c r="I3797" t="s">
        <v>2076</v>
      </c>
      <c r="J3797" t="s">
        <v>2610</v>
      </c>
      <c r="K3797" t="s">
        <v>2611</v>
      </c>
      <c r="L3797" t="s">
        <v>2058</v>
      </c>
      <c r="M3797" t="s">
        <v>2170</v>
      </c>
      <c r="N3797">
        <v>2</v>
      </c>
      <c r="O3797">
        <v>57</v>
      </c>
      <c r="P3797">
        <v>0.37</v>
      </c>
      <c r="Q3797">
        <v>15300</v>
      </c>
      <c r="R3797">
        <v>1</v>
      </c>
      <c r="S3797">
        <v>41</v>
      </c>
      <c r="T3797">
        <v>0.27</v>
      </c>
      <c r="U3797">
        <v>1</v>
      </c>
      <c r="V3797">
        <v>16</v>
      </c>
      <c r="W3797">
        <v>0.1</v>
      </c>
      <c r="X3797">
        <v>0</v>
      </c>
      <c r="Y3797">
        <v>0</v>
      </c>
      <c r="Z3797">
        <v>0</v>
      </c>
      <c r="AA3797">
        <v>0</v>
      </c>
      <c r="AB3797">
        <v>0</v>
      </c>
      <c r="AC3797">
        <v>0</v>
      </c>
      <c r="AD3797">
        <v>0</v>
      </c>
      <c r="AE3797">
        <v>0</v>
      </c>
      <c r="AF3797">
        <v>0</v>
      </c>
      <c r="AG3797" t="s">
        <v>16443</v>
      </c>
      <c r="AH3797" s="21" t="str">
        <f t="shared" si="118"/>
        <v>YK20</v>
      </c>
      <c r="AI3797" s="21">
        <v>216</v>
      </c>
      <c r="AJ3797" s="21">
        <f t="shared" si="119"/>
        <v>99.627450980392155</v>
      </c>
      <c r="AK3797" s="21" t="s">
        <v>2060</v>
      </c>
      <c r="AL3797" t="s">
        <v>2581</v>
      </c>
      <c r="AM3797" s="26" t="s">
        <v>38</v>
      </c>
      <c r="AN3797" t="s">
        <v>2030</v>
      </c>
    </row>
    <row r="3798" spans="1:40" ht="15" hidden="1" thickTop="1" x14ac:dyDescent="0.35">
      <c r="A3798" t="s">
        <v>6195</v>
      </c>
      <c r="B3798" t="s">
        <v>16444</v>
      </c>
      <c r="C3798" t="s">
        <v>3428</v>
      </c>
      <c r="D3798" t="s">
        <v>16438</v>
      </c>
      <c r="E3798" t="s">
        <v>2575</v>
      </c>
      <c r="F3798">
        <v>1</v>
      </c>
      <c r="G3798" t="s">
        <v>2609</v>
      </c>
      <c r="H3798" t="s">
        <v>2577</v>
      </c>
      <c r="I3798" t="s">
        <v>2076</v>
      </c>
      <c r="J3798" t="s">
        <v>2610</v>
      </c>
      <c r="K3798" t="s">
        <v>2611</v>
      </c>
      <c r="L3798" t="s">
        <v>2058</v>
      </c>
      <c r="M3798" t="s">
        <v>2170</v>
      </c>
      <c r="N3798">
        <v>5</v>
      </c>
      <c r="O3798">
        <v>109</v>
      </c>
      <c r="P3798">
        <v>0.71</v>
      </c>
      <c r="Q3798">
        <v>15300</v>
      </c>
      <c r="R3798">
        <v>4</v>
      </c>
      <c r="S3798">
        <v>62</v>
      </c>
      <c r="T3798">
        <v>0.41</v>
      </c>
      <c r="U3798">
        <v>1</v>
      </c>
      <c r="V3798">
        <v>47</v>
      </c>
      <c r="W3798">
        <v>0.31</v>
      </c>
      <c r="X3798">
        <v>0</v>
      </c>
      <c r="Y3798">
        <v>0</v>
      </c>
      <c r="Z3798">
        <v>0</v>
      </c>
      <c r="AA3798">
        <v>0</v>
      </c>
      <c r="AB3798">
        <v>0</v>
      </c>
      <c r="AC3798">
        <v>0</v>
      </c>
      <c r="AD3798">
        <v>0</v>
      </c>
      <c r="AE3798">
        <v>0</v>
      </c>
      <c r="AF3798">
        <v>0</v>
      </c>
      <c r="AG3798" t="s">
        <v>16445</v>
      </c>
      <c r="AH3798" s="21" t="str">
        <f t="shared" si="118"/>
        <v>YK20</v>
      </c>
      <c r="AI3798" s="21">
        <v>216</v>
      </c>
      <c r="AJ3798" s="21">
        <f t="shared" si="119"/>
        <v>99.287581699346404</v>
      </c>
      <c r="AK3798" s="21" t="s">
        <v>2060</v>
      </c>
      <c r="AL3798" t="s">
        <v>2581</v>
      </c>
      <c r="AM3798" s="26" t="s">
        <v>38</v>
      </c>
      <c r="AN3798" t="s">
        <v>2031</v>
      </c>
    </row>
    <row r="3799" spans="1:40" ht="15" hidden="1" thickTop="1" x14ac:dyDescent="0.35">
      <c r="A3799" t="s">
        <v>6199</v>
      </c>
      <c r="B3799" t="s">
        <v>16446</v>
      </c>
      <c r="C3799" t="s">
        <v>3428</v>
      </c>
      <c r="D3799" t="s">
        <v>16438</v>
      </c>
      <c r="E3799" t="s">
        <v>2575</v>
      </c>
      <c r="F3799">
        <v>1</v>
      </c>
      <c r="G3799" t="s">
        <v>2609</v>
      </c>
      <c r="H3799" t="s">
        <v>2577</v>
      </c>
      <c r="I3799" t="s">
        <v>2076</v>
      </c>
      <c r="J3799" t="s">
        <v>2610</v>
      </c>
      <c r="K3799" t="s">
        <v>2611</v>
      </c>
      <c r="L3799" t="s">
        <v>2058</v>
      </c>
      <c r="M3799" t="s">
        <v>2170</v>
      </c>
      <c r="N3799">
        <v>2</v>
      </c>
      <c r="O3799">
        <v>15</v>
      </c>
      <c r="P3799">
        <v>0.1</v>
      </c>
      <c r="Q3799">
        <v>15300</v>
      </c>
      <c r="R3799">
        <v>0</v>
      </c>
      <c r="S3799">
        <v>0</v>
      </c>
      <c r="T3799">
        <v>0</v>
      </c>
      <c r="U3799">
        <v>2</v>
      </c>
      <c r="V3799">
        <v>15</v>
      </c>
      <c r="W3799">
        <v>0.1</v>
      </c>
      <c r="X3799">
        <v>0</v>
      </c>
      <c r="Y3799">
        <v>0</v>
      </c>
      <c r="Z3799">
        <v>0</v>
      </c>
      <c r="AA3799">
        <v>0</v>
      </c>
      <c r="AB3799">
        <v>0</v>
      </c>
      <c r="AC3799">
        <v>0</v>
      </c>
      <c r="AD3799">
        <v>0</v>
      </c>
      <c r="AE3799">
        <v>0</v>
      </c>
      <c r="AF3799">
        <v>0</v>
      </c>
      <c r="AG3799" t="s">
        <v>16447</v>
      </c>
      <c r="AH3799" s="21" t="str">
        <f t="shared" si="118"/>
        <v>YK20</v>
      </c>
      <c r="AI3799" s="21">
        <v>216</v>
      </c>
      <c r="AJ3799" s="21">
        <f t="shared" si="119"/>
        <v>99.901960784313729</v>
      </c>
      <c r="AK3799" s="21" t="s">
        <v>2060</v>
      </c>
      <c r="AL3799" t="s">
        <v>2581</v>
      </c>
      <c r="AM3799" s="26" t="s">
        <v>38</v>
      </c>
      <c r="AN3799" t="s">
        <v>2031</v>
      </c>
    </row>
    <row r="3800" spans="1:40" ht="15" hidden="1" thickTop="1" x14ac:dyDescent="0.35">
      <c r="A3800" t="s">
        <v>6203</v>
      </c>
      <c r="B3800" t="s">
        <v>16448</v>
      </c>
      <c r="C3800" t="s">
        <v>4088</v>
      </c>
      <c r="D3800" t="s">
        <v>16449</v>
      </c>
      <c r="E3800" t="s">
        <v>3193</v>
      </c>
      <c r="F3800">
        <v>1</v>
      </c>
      <c r="G3800" t="s">
        <v>2609</v>
      </c>
      <c r="H3800" t="s">
        <v>2577</v>
      </c>
      <c r="I3800" t="s">
        <v>2076</v>
      </c>
      <c r="J3800" t="s">
        <v>2610</v>
      </c>
      <c r="K3800" t="s">
        <v>2611</v>
      </c>
      <c r="L3800" t="s">
        <v>2058</v>
      </c>
      <c r="M3800" t="s">
        <v>2170</v>
      </c>
      <c r="N3800">
        <v>2</v>
      </c>
      <c r="O3800">
        <v>21</v>
      </c>
      <c r="P3800">
        <v>0.14000000000000001</v>
      </c>
      <c r="Q3800">
        <v>15300</v>
      </c>
      <c r="R3800">
        <v>0</v>
      </c>
      <c r="S3800">
        <v>0</v>
      </c>
      <c r="T3800">
        <v>0</v>
      </c>
      <c r="U3800">
        <v>2</v>
      </c>
      <c r="V3800">
        <v>21</v>
      </c>
      <c r="W3800">
        <v>0.14000000000000001</v>
      </c>
      <c r="X3800">
        <v>0</v>
      </c>
      <c r="Y3800">
        <v>0</v>
      </c>
      <c r="Z3800">
        <v>0</v>
      </c>
      <c r="AA3800">
        <v>0</v>
      </c>
      <c r="AB3800">
        <v>0</v>
      </c>
      <c r="AC3800">
        <v>0</v>
      </c>
      <c r="AD3800">
        <v>0</v>
      </c>
      <c r="AE3800">
        <v>0</v>
      </c>
      <c r="AF3800">
        <v>0</v>
      </c>
      <c r="AG3800" t="s">
        <v>16450</v>
      </c>
      <c r="AH3800" s="21" t="str">
        <f t="shared" si="118"/>
        <v>YK21</v>
      </c>
      <c r="AI3800" s="21">
        <v>216</v>
      </c>
      <c r="AJ3800" s="21">
        <f t="shared" si="119"/>
        <v>99.862745098039213</v>
      </c>
      <c r="AK3800" s="21" t="s">
        <v>2060</v>
      </c>
      <c r="AL3800" t="s">
        <v>2613</v>
      </c>
      <c r="AM3800" s="26" t="s">
        <v>38</v>
      </c>
      <c r="AN3800" t="s">
        <v>2031</v>
      </c>
    </row>
    <row r="3801" spans="1:40" ht="15" hidden="1" thickTop="1" x14ac:dyDescent="0.35">
      <c r="A3801" t="s">
        <v>6207</v>
      </c>
      <c r="B3801" t="s">
        <v>16451</v>
      </c>
      <c r="C3801" t="s">
        <v>7533</v>
      </c>
      <c r="D3801" t="s">
        <v>30195</v>
      </c>
      <c r="E3801" t="s">
        <v>3013</v>
      </c>
      <c r="F3801">
        <v>1</v>
      </c>
      <c r="G3801" t="s">
        <v>2600</v>
      </c>
      <c r="H3801" t="s">
        <v>2577</v>
      </c>
      <c r="I3801" t="s">
        <v>2057</v>
      </c>
      <c r="J3801" t="s">
        <v>3183</v>
      </c>
      <c r="K3801" t="s">
        <v>2742</v>
      </c>
      <c r="L3801" t="s">
        <v>2058</v>
      </c>
      <c r="M3801" t="s">
        <v>14594</v>
      </c>
      <c r="N3801">
        <v>0</v>
      </c>
      <c r="O3801">
        <v>0</v>
      </c>
      <c r="P3801">
        <v>0</v>
      </c>
      <c r="Q3801">
        <v>12240</v>
      </c>
      <c r="R3801">
        <v>0</v>
      </c>
      <c r="S3801">
        <v>0</v>
      </c>
      <c r="T3801">
        <v>0</v>
      </c>
      <c r="U3801">
        <v>0</v>
      </c>
      <c r="V3801">
        <v>0</v>
      </c>
      <c r="W3801">
        <v>0</v>
      </c>
      <c r="X3801">
        <v>0</v>
      </c>
      <c r="Y3801">
        <v>0</v>
      </c>
      <c r="Z3801">
        <v>0</v>
      </c>
      <c r="AA3801">
        <v>0</v>
      </c>
      <c r="AB3801">
        <v>0</v>
      </c>
      <c r="AC3801">
        <v>0</v>
      </c>
      <c r="AD3801">
        <v>0</v>
      </c>
      <c r="AE3801">
        <v>0</v>
      </c>
      <c r="AF3801">
        <v>0</v>
      </c>
      <c r="AG3801" t="s">
        <v>16452</v>
      </c>
      <c r="AH3801" s="21" t="str">
        <f t="shared" si="118"/>
        <v>YT21</v>
      </c>
      <c r="AI3801" s="21">
        <v>172.79999999999995</v>
      </c>
      <c r="AJ3801" s="21">
        <f t="shared" si="119"/>
        <v>100</v>
      </c>
      <c r="AK3801" s="21" t="s">
        <v>2060</v>
      </c>
      <c r="AL3801" t="s">
        <v>2551</v>
      </c>
      <c r="AM3801" s="26" t="s">
        <v>38</v>
      </c>
      <c r="AN3801" t="s">
        <v>2029</v>
      </c>
    </row>
    <row r="3802" spans="1:40" ht="15" hidden="1" thickTop="1" x14ac:dyDescent="0.35">
      <c r="A3802" t="s">
        <v>6211</v>
      </c>
      <c r="B3802" t="s">
        <v>16453</v>
      </c>
      <c r="C3802" t="s">
        <v>4190</v>
      </c>
      <c r="D3802" t="s">
        <v>16454</v>
      </c>
      <c r="E3802" t="s">
        <v>2691</v>
      </c>
      <c r="F3802">
        <v>1</v>
      </c>
      <c r="G3802" t="s">
        <v>2600</v>
      </c>
      <c r="H3802" t="s">
        <v>2577</v>
      </c>
      <c r="I3802" t="s">
        <v>2057</v>
      </c>
      <c r="J3802" t="s">
        <v>2692</v>
      </c>
      <c r="K3802" t="s">
        <v>2635</v>
      </c>
      <c r="L3802" t="s">
        <v>2058</v>
      </c>
      <c r="M3802" t="s">
        <v>2059</v>
      </c>
      <c r="N3802">
        <v>3</v>
      </c>
      <c r="O3802">
        <v>182</v>
      </c>
      <c r="P3802">
        <v>0.74</v>
      </c>
      <c r="Q3802">
        <v>24480</v>
      </c>
      <c r="R3802">
        <v>2</v>
      </c>
      <c r="S3802">
        <v>91</v>
      </c>
      <c r="T3802">
        <v>0.37</v>
      </c>
      <c r="U3802">
        <v>1</v>
      </c>
      <c r="V3802">
        <v>91</v>
      </c>
      <c r="W3802">
        <v>0.37</v>
      </c>
      <c r="X3802">
        <v>0</v>
      </c>
      <c r="Y3802">
        <v>0</v>
      </c>
      <c r="Z3802">
        <v>0</v>
      </c>
      <c r="AA3802">
        <v>0</v>
      </c>
      <c r="AB3802">
        <v>0</v>
      </c>
      <c r="AC3802">
        <v>0</v>
      </c>
      <c r="AD3802">
        <v>0</v>
      </c>
      <c r="AE3802">
        <v>0</v>
      </c>
      <c r="AF3802">
        <v>0</v>
      </c>
      <c r="AG3802" t="s">
        <v>16455</v>
      </c>
      <c r="AH3802" s="21" t="str">
        <f t="shared" si="118"/>
        <v>YT21</v>
      </c>
      <c r="AI3802" s="21">
        <v>345.36</v>
      </c>
      <c r="AJ3802" s="21">
        <f t="shared" si="119"/>
        <v>99.256535947712422</v>
      </c>
      <c r="AK3802" s="21" t="s">
        <v>2060</v>
      </c>
      <c r="AL3802" t="s">
        <v>2581</v>
      </c>
      <c r="AM3802" s="26" t="s">
        <v>38</v>
      </c>
      <c r="AN3802" t="s">
        <v>2031</v>
      </c>
    </row>
    <row r="3803" spans="1:40" ht="15" hidden="1" thickTop="1" x14ac:dyDescent="0.35">
      <c r="A3803" t="s">
        <v>6215</v>
      </c>
      <c r="B3803" t="s">
        <v>16456</v>
      </c>
      <c r="C3803" t="s">
        <v>7253</v>
      </c>
      <c r="D3803" t="s">
        <v>16457</v>
      </c>
      <c r="E3803" t="s">
        <v>5244</v>
      </c>
      <c r="F3803">
        <v>1</v>
      </c>
      <c r="G3803" t="s">
        <v>2600</v>
      </c>
      <c r="H3803" t="s">
        <v>2577</v>
      </c>
      <c r="I3803" t="s">
        <v>2076</v>
      </c>
      <c r="J3803" t="s">
        <v>2699</v>
      </c>
      <c r="K3803" t="s">
        <v>2579</v>
      </c>
      <c r="L3803" t="s">
        <v>2058</v>
      </c>
      <c r="M3803" t="s">
        <v>2059</v>
      </c>
      <c r="N3803">
        <v>1</v>
      </c>
      <c r="O3803">
        <v>71</v>
      </c>
      <c r="P3803">
        <v>0.28999999999999998</v>
      </c>
      <c r="Q3803">
        <v>24480</v>
      </c>
      <c r="R3803">
        <v>1</v>
      </c>
      <c r="S3803">
        <v>71</v>
      </c>
      <c r="T3803">
        <v>0.28999999999999998</v>
      </c>
      <c r="U3803">
        <v>0</v>
      </c>
      <c r="V3803">
        <v>0</v>
      </c>
      <c r="W3803">
        <v>0</v>
      </c>
      <c r="X3803">
        <v>0</v>
      </c>
      <c r="Y3803">
        <v>0</v>
      </c>
      <c r="Z3803">
        <v>0</v>
      </c>
      <c r="AA3803">
        <v>0</v>
      </c>
      <c r="AB3803">
        <v>0</v>
      </c>
      <c r="AC3803">
        <v>0</v>
      </c>
      <c r="AD3803">
        <v>0</v>
      </c>
      <c r="AE3803">
        <v>0</v>
      </c>
      <c r="AF3803">
        <v>0</v>
      </c>
      <c r="AG3803" t="s">
        <v>16458</v>
      </c>
      <c r="AH3803" s="21" t="str">
        <f t="shared" si="118"/>
        <v>YR25</v>
      </c>
      <c r="AI3803" s="21">
        <v>345.36</v>
      </c>
      <c r="AJ3803" s="21">
        <f t="shared" si="119"/>
        <v>99.709967320261441</v>
      </c>
      <c r="AK3803" s="21" t="s">
        <v>2060</v>
      </c>
      <c r="AL3803" t="s">
        <v>2581</v>
      </c>
      <c r="AM3803" s="26" t="s">
        <v>38</v>
      </c>
      <c r="AN3803" t="s">
        <v>2031</v>
      </c>
    </row>
    <row r="3804" spans="1:40" ht="15" hidden="1" thickTop="1" x14ac:dyDescent="0.35">
      <c r="A3804" t="s">
        <v>6219</v>
      </c>
      <c r="B3804" t="s">
        <v>16459</v>
      </c>
      <c r="C3804" t="s">
        <v>3026</v>
      </c>
      <c r="D3804" t="s">
        <v>16460</v>
      </c>
      <c r="E3804" t="s">
        <v>3028</v>
      </c>
      <c r="F3804">
        <v>1</v>
      </c>
      <c r="G3804" t="s">
        <v>2546</v>
      </c>
      <c r="H3804" t="s">
        <v>2510</v>
      </c>
      <c r="I3804" t="s">
        <v>2076</v>
      </c>
      <c r="J3804" t="s">
        <v>3006</v>
      </c>
      <c r="K3804" t="s">
        <v>3007</v>
      </c>
      <c r="L3804" t="s">
        <v>2058</v>
      </c>
      <c r="M3804" t="s">
        <v>2170</v>
      </c>
      <c r="N3804">
        <v>5</v>
      </c>
      <c r="O3804">
        <v>321</v>
      </c>
      <c r="P3804">
        <v>2.1</v>
      </c>
      <c r="Q3804">
        <v>15300</v>
      </c>
      <c r="R3804">
        <v>1</v>
      </c>
      <c r="S3804">
        <v>108</v>
      </c>
      <c r="T3804">
        <v>0.71</v>
      </c>
      <c r="U3804">
        <v>3</v>
      </c>
      <c r="V3804">
        <v>121</v>
      </c>
      <c r="W3804">
        <v>0.79</v>
      </c>
      <c r="X3804">
        <v>1</v>
      </c>
      <c r="Y3804">
        <v>92</v>
      </c>
      <c r="Z3804">
        <v>0.6</v>
      </c>
      <c r="AA3804">
        <v>0</v>
      </c>
      <c r="AB3804">
        <v>0</v>
      </c>
      <c r="AC3804">
        <v>0</v>
      </c>
      <c r="AD3804">
        <v>0</v>
      </c>
      <c r="AE3804">
        <v>0</v>
      </c>
      <c r="AF3804">
        <v>0</v>
      </c>
      <c r="AG3804" t="s">
        <v>16461</v>
      </c>
      <c r="AH3804" s="21" t="str">
        <f t="shared" si="118"/>
        <v>YK20</v>
      </c>
      <c r="AI3804" s="21">
        <v>216</v>
      </c>
      <c r="AJ3804" s="21">
        <f t="shared" si="119"/>
        <v>97.901960784313729</v>
      </c>
      <c r="AK3804" s="21" t="s">
        <v>2063</v>
      </c>
      <c r="AL3804" t="s">
        <v>2551</v>
      </c>
      <c r="AM3804" s="26" t="s">
        <v>38</v>
      </c>
      <c r="AN3804" t="s">
        <v>2030</v>
      </c>
    </row>
    <row r="3805" spans="1:40" ht="15" hidden="1" thickTop="1" x14ac:dyDescent="0.35">
      <c r="A3805" t="s">
        <v>6223</v>
      </c>
      <c r="B3805" t="s">
        <v>2205</v>
      </c>
      <c r="C3805" t="s">
        <v>117</v>
      </c>
      <c r="D3805" t="s">
        <v>2206</v>
      </c>
      <c r="E3805" t="s">
        <v>560</v>
      </c>
      <c r="F3805">
        <v>1</v>
      </c>
      <c r="G3805" t="s">
        <v>2055</v>
      </c>
      <c r="H3805" t="s">
        <v>2056</v>
      </c>
      <c r="I3805" t="s">
        <v>2057</v>
      </c>
      <c r="J3805" t="s">
        <v>67</v>
      </c>
      <c r="K3805" t="s">
        <v>68</v>
      </c>
      <c r="L3805" t="s">
        <v>2058</v>
      </c>
      <c r="M3805" t="s">
        <v>2207</v>
      </c>
      <c r="N3805">
        <v>3</v>
      </c>
      <c r="O3805">
        <v>155</v>
      </c>
      <c r="P3805">
        <v>1.17</v>
      </c>
      <c r="Q3805">
        <v>13260</v>
      </c>
      <c r="R3805">
        <v>1</v>
      </c>
      <c r="S3805">
        <v>32</v>
      </c>
      <c r="T3805">
        <v>0.24</v>
      </c>
      <c r="U3805">
        <v>2</v>
      </c>
      <c r="V3805">
        <v>123</v>
      </c>
      <c r="W3805">
        <v>0.93</v>
      </c>
      <c r="X3805">
        <v>0</v>
      </c>
      <c r="Y3805">
        <v>0</v>
      </c>
      <c r="Z3805">
        <v>0</v>
      </c>
      <c r="AA3805">
        <v>0</v>
      </c>
      <c r="AB3805">
        <v>0</v>
      </c>
      <c r="AC3805">
        <v>0</v>
      </c>
      <c r="AD3805">
        <v>0</v>
      </c>
      <c r="AE3805">
        <v>0</v>
      </c>
      <c r="AF3805">
        <v>0</v>
      </c>
      <c r="AG3805" t="s">
        <v>455</v>
      </c>
      <c r="AH3805" s="21" t="str">
        <f t="shared" si="118"/>
        <v>YT21</v>
      </c>
      <c r="AI3805" s="21">
        <v>187.20000000000002</v>
      </c>
      <c r="AJ3805" s="21">
        <f t="shared" si="119"/>
        <v>98.83107088989442</v>
      </c>
      <c r="AK3805" s="21" t="s">
        <v>2063</v>
      </c>
      <c r="AL3805" t="s">
        <v>70</v>
      </c>
      <c r="AM3805" s="26" t="s">
        <v>38</v>
      </c>
      <c r="AN3805" t="s">
        <v>2030</v>
      </c>
    </row>
    <row r="3806" spans="1:40" ht="15" hidden="1" thickTop="1" x14ac:dyDescent="0.35">
      <c r="A3806" t="s">
        <v>6227</v>
      </c>
      <c r="B3806" t="s">
        <v>16462</v>
      </c>
      <c r="C3806" t="s">
        <v>7593</v>
      </c>
      <c r="D3806" t="s">
        <v>16463</v>
      </c>
      <c r="E3806" t="s">
        <v>559</v>
      </c>
      <c r="F3806">
        <v>1</v>
      </c>
      <c r="G3806" t="s">
        <v>2055</v>
      </c>
      <c r="H3806" t="s">
        <v>2056</v>
      </c>
      <c r="I3806" t="s">
        <v>2057</v>
      </c>
      <c r="J3806" t="s">
        <v>2568</v>
      </c>
      <c r="K3806" t="s">
        <v>63</v>
      </c>
      <c r="L3806" t="s">
        <v>2058</v>
      </c>
      <c r="M3806" t="s">
        <v>2207</v>
      </c>
      <c r="N3806">
        <v>0</v>
      </c>
      <c r="O3806">
        <v>0</v>
      </c>
      <c r="P3806">
        <v>0</v>
      </c>
      <c r="Q3806">
        <v>13260</v>
      </c>
      <c r="R3806">
        <v>0</v>
      </c>
      <c r="S3806">
        <v>0</v>
      </c>
      <c r="T3806">
        <v>0</v>
      </c>
      <c r="U3806">
        <v>0</v>
      </c>
      <c r="V3806">
        <v>0</v>
      </c>
      <c r="W3806">
        <v>0</v>
      </c>
      <c r="X3806">
        <v>0</v>
      </c>
      <c r="Y3806">
        <v>0</v>
      </c>
      <c r="Z3806">
        <v>0</v>
      </c>
      <c r="AA3806">
        <v>0</v>
      </c>
      <c r="AB3806">
        <v>0</v>
      </c>
      <c r="AC3806">
        <v>0</v>
      </c>
      <c r="AD3806">
        <v>0</v>
      </c>
      <c r="AE3806">
        <v>0</v>
      </c>
      <c r="AF3806">
        <v>0</v>
      </c>
      <c r="AG3806" t="s">
        <v>16464</v>
      </c>
      <c r="AH3806" s="21" t="str">
        <f t="shared" si="118"/>
        <v>YT21</v>
      </c>
      <c r="AI3806" s="21">
        <v>187.20000000000002</v>
      </c>
      <c r="AJ3806" s="21">
        <f t="shared" si="119"/>
        <v>100</v>
      </c>
      <c r="AK3806" s="21" t="s">
        <v>2060</v>
      </c>
      <c r="AL3806" t="s">
        <v>2570</v>
      </c>
      <c r="AM3806" s="26" t="s">
        <v>38</v>
      </c>
      <c r="AN3806" t="s">
        <v>2031</v>
      </c>
    </row>
    <row r="3807" spans="1:40" ht="15" hidden="1" thickTop="1" x14ac:dyDescent="0.35">
      <c r="A3807" t="s">
        <v>6231</v>
      </c>
      <c r="B3807" t="s">
        <v>16465</v>
      </c>
      <c r="C3807" t="s">
        <v>7593</v>
      </c>
      <c r="D3807" t="s">
        <v>16466</v>
      </c>
      <c r="E3807" t="s">
        <v>559</v>
      </c>
      <c r="F3807">
        <v>1</v>
      </c>
      <c r="G3807" t="s">
        <v>2055</v>
      </c>
      <c r="H3807" t="s">
        <v>2056</v>
      </c>
      <c r="I3807" t="s">
        <v>2057</v>
      </c>
      <c r="J3807" t="s">
        <v>2568</v>
      </c>
      <c r="K3807" t="s">
        <v>63</v>
      </c>
      <c r="L3807" t="s">
        <v>2058</v>
      </c>
      <c r="M3807" t="s">
        <v>2207</v>
      </c>
      <c r="N3807">
        <v>1</v>
      </c>
      <c r="O3807">
        <v>308</v>
      </c>
      <c r="P3807">
        <v>2.3199999999999998</v>
      </c>
      <c r="Q3807">
        <v>13260</v>
      </c>
      <c r="R3807">
        <v>1</v>
      </c>
      <c r="S3807">
        <v>308</v>
      </c>
      <c r="T3807">
        <v>2.3199999999999998</v>
      </c>
      <c r="U3807">
        <v>0</v>
      </c>
      <c r="V3807">
        <v>0</v>
      </c>
      <c r="W3807">
        <v>0</v>
      </c>
      <c r="X3807">
        <v>0</v>
      </c>
      <c r="Y3807">
        <v>0</v>
      </c>
      <c r="Z3807">
        <v>0</v>
      </c>
      <c r="AA3807">
        <v>0</v>
      </c>
      <c r="AB3807">
        <v>0</v>
      </c>
      <c r="AC3807">
        <v>0</v>
      </c>
      <c r="AD3807">
        <v>0</v>
      </c>
      <c r="AE3807">
        <v>0</v>
      </c>
      <c r="AF3807">
        <v>0</v>
      </c>
      <c r="AG3807" t="s">
        <v>16467</v>
      </c>
      <c r="AH3807" s="21" t="str">
        <f t="shared" si="118"/>
        <v>YT21</v>
      </c>
      <c r="AI3807" s="21">
        <v>187.20000000000002</v>
      </c>
      <c r="AJ3807" s="21">
        <f t="shared" si="119"/>
        <v>97.67722473604826</v>
      </c>
      <c r="AK3807" s="21" t="s">
        <v>2063</v>
      </c>
      <c r="AL3807" t="s">
        <v>2570</v>
      </c>
      <c r="AM3807" s="26" t="s">
        <v>38</v>
      </c>
      <c r="AN3807" t="s">
        <v>2031</v>
      </c>
    </row>
    <row r="3808" spans="1:40" ht="15" hidden="1" thickTop="1" x14ac:dyDescent="0.35">
      <c r="A3808" t="s">
        <v>6235</v>
      </c>
      <c r="B3808" t="s">
        <v>16468</v>
      </c>
      <c r="C3808" t="s">
        <v>6280</v>
      </c>
      <c r="D3808" t="s">
        <v>16469</v>
      </c>
      <c r="E3808" t="s">
        <v>2691</v>
      </c>
      <c r="F3808">
        <v>1</v>
      </c>
      <c r="G3808" t="s">
        <v>2633</v>
      </c>
      <c r="H3808" t="s">
        <v>2577</v>
      </c>
      <c r="I3808" t="s">
        <v>2076</v>
      </c>
      <c r="J3808" t="s">
        <v>2692</v>
      </c>
      <c r="K3808" t="s">
        <v>2635</v>
      </c>
      <c r="L3808" t="s">
        <v>2058</v>
      </c>
      <c r="M3808" t="s">
        <v>2059</v>
      </c>
      <c r="N3808">
        <v>1</v>
      </c>
      <c r="O3808">
        <v>32</v>
      </c>
      <c r="P3808">
        <v>0.13</v>
      </c>
      <c r="Q3808">
        <v>24480</v>
      </c>
      <c r="R3808">
        <v>1</v>
      </c>
      <c r="S3808">
        <v>32</v>
      </c>
      <c r="T3808">
        <v>0.13</v>
      </c>
      <c r="U3808">
        <v>0</v>
      </c>
      <c r="V3808">
        <v>0</v>
      </c>
      <c r="W3808">
        <v>0</v>
      </c>
      <c r="X3808">
        <v>0</v>
      </c>
      <c r="Y3808">
        <v>0</v>
      </c>
      <c r="Z3808">
        <v>0</v>
      </c>
      <c r="AA3808">
        <v>0</v>
      </c>
      <c r="AB3808">
        <v>0</v>
      </c>
      <c r="AC3808">
        <v>0</v>
      </c>
      <c r="AD3808">
        <v>0</v>
      </c>
      <c r="AE3808">
        <v>0</v>
      </c>
      <c r="AF3808">
        <v>0</v>
      </c>
      <c r="AG3808" t="s">
        <v>16470</v>
      </c>
      <c r="AH3808" s="21" t="str">
        <f t="shared" si="118"/>
        <v>YR25</v>
      </c>
      <c r="AI3808" s="21">
        <v>345.36</v>
      </c>
      <c r="AJ3808" s="21">
        <f t="shared" si="119"/>
        <v>99.869281045751634</v>
      </c>
      <c r="AK3808" s="21" t="s">
        <v>2060</v>
      </c>
      <c r="AL3808" t="s">
        <v>2581</v>
      </c>
      <c r="AM3808" s="26" t="s">
        <v>38</v>
      </c>
      <c r="AN3808" t="s">
        <v>2030</v>
      </c>
    </row>
    <row r="3809" spans="1:40" ht="15" hidden="1" thickTop="1" x14ac:dyDescent="0.35">
      <c r="A3809" t="s">
        <v>6239</v>
      </c>
      <c r="B3809" t="s">
        <v>16471</v>
      </c>
      <c r="C3809" t="s">
        <v>6280</v>
      </c>
      <c r="D3809" t="s">
        <v>16472</v>
      </c>
      <c r="E3809" t="s">
        <v>2691</v>
      </c>
      <c r="F3809">
        <v>1</v>
      </c>
      <c r="G3809" t="s">
        <v>2633</v>
      </c>
      <c r="H3809" t="s">
        <v>2577</v>
      </c>
      <c r="I3809" t="s">
        <v>2076</v>
      </c>
      <c r="J3809" t="s">
        <v>2692</v>
      </c>
      <c r="K3809" t="s">
        <v>2635</v>
      </c>
      <c r="L3809" t="s">
        <v>2058</v>
      </c>
      <c r="M3809" t="s">
        <v>2059</v>
      </c>
      <c r="N3809">
        <v>0</v>
      </c>
      <c r="O3809">
        <v>0</v>
      </c>
      <c r="P3809">
        <v>0</v>
      </c>
      <c r="Q3809">
        <v>24480</v>
      </c>
      <c r="R3809">
        <v>0</v>
      </c>
      <c r="S3809">
        <v>0</v>
      </c>
      <c r="T3809">
        <v>0</v>
      </c>
      <c r="U3809">
        <v>0</v>
      </c>
      <c r="V3809">
        <v>0</v>
      </c>
      <c r="W3809">
        <v>0</v>
      </c>
      <c r="X3809">
        <v>0</v>
      </c>
      <c r="Y3809">
        <v>0</v>
      </c>
      <c r="Z3809">
        <v>0</v>
      </c>
      <c r="AA3809">
        <v>0</v>
      </c>
      <c r="AB3809">
        <v>0</v>
      </c>
      <c r="AC3809">
        <v>0</v>
      </c>
      <c r="AD3809">
        <v>0</v>
      </c>
      <c r="AE3809">
        <v>0</v>
      </c>
      <c r="AF3809">
        <v>0</v>
      </c>
      <c r="AG3809" t="s">
        <v>16473</v>
      </c>
      <c r="AH3809" s="21" t="str">
        <f t="shared" si="118"/>
        <v>YR25</v>
      </c>
      <c r="AI3809" s="21">
        <v>345.36</v>
      </c>
      <c r="AJ3809" s="21">
        <f t="shared" si="119"/>
        <v>100</v>
      </c>
      <c r="AK3809" s="21" t="s">
        <v>2060</v>
      </c>
      <c r="AL3809" t="s">
        <v>2581</v>
      </c>
      <c r="AM3809" s="26" t="s">
        <v>38</v>
      </c>
      <c r="AN3809" t="s">
        <v>2031</v>
      </c>
    </row>
    <row r="3810" spans="1:40" ht="15" hidden="1" thickTop="1" x14ac:dyDescent="0.35">
      <c r="A3810" t="s">
        <v>6243</v>
      </c>
      <c r="B3810" t="s">
        <v>16474</v>
      </c>
      <c r="C3810" t="s">
        <v>2709</v>
      </c>
      <c r="D3810" t="s">
        <v>16475</v>
      </c>
      <c r="E3810" t="s">
        <v>2545</v>
      </c>
      <c r="F3810">
        <v>1</v>
      </c>
      <c r="G3810" t="s">
        <v>2546</v>
      </c>
      <c r="H3810" t="s">
        <v>2510</v>
      </c>
      <c r="I3810" t="s">
        <v>2076</v>
      </c>
      <c r="J3810" t="s">
        <v>2547</v>
      </c>
      <c r="K3810" t="s">
        <v>2548</v>
      </c>
      <c r="L3810" t="s">
        <v>2058</v>
      </c>
      <c r="M3810" t="s">
        <v>2059</v>
      </c>
      <c r="N3810">
        <v>0</v>
      </c>
      <c r="O3810">
        <v>0</v>
      </c>
      <c r="P3810">
        <v>0</v>
      </c>
      <c r="Q3810">
        <v>24480</v>
      </c>
      <c r="R3810">
        <v>0</v>
      </c>
      <c r="S3810">
        <v>0</v>
      </c>
      <c r="T3810">
        <v>0</v>
      </c>
      <c r="U3810">
        <v>0</v>
      </c>
      <c r="V3810">
        <v>0</v>
      </c>
      <c r="W3810">
        <v>0</v>
      </c>
      <c r="X3810">
        <v>0</v>
      </c>
      <c r="Y3810">
        <v>0</v>
      </c>
      <c r="Z3810">
        <v>0</v>
      </c>
      <c r="AA3810">
        <v>0</v>
      </c>
      <c r="AB3810">
        <v>0</v>
      </c>
      <c r="AC3810">
        <v>0</v>
      </c>
      <c r="AD3810">
        <v>0</v>
      </c>
      <c r="AE3810">
        <v>0</v>
      </c>
      <c r="AF3810">
        <v>0</v>
      </c>
      <c r="AG3810" t="s">
        <v>16476</v>
      </c>
      <c r="AH3810" s="21" t="str">
        <f t="shared" si="118"/>
        <v>YK20</v>
      </c>
      <c r="AI3810" s="21">
        <v>345.36</v>
      </c>
      <c r="AJ3810" s="21">
        <f t="shared" si="119"/>
        <v>100</v>
      </c>
      <c r="AK3810" s="21" t="s">
        <v>2060</v>
      </c>
      <c r="AL3810" t="s">
        <v>2551</v>
      </c>
      <c r="AM3810" s="26" t="s">
        <v>38</v>
      </c>
      <c r="AN3810" t="s">
        <v>2029</v>
      </c>
    </row>
    <row r="3811" spans="1:40" ht="15" hidden="1" thickTop="1" x14ac:dyDescent="0.35">
      <c r="A3811" t="s">
        <v>6247</v>
      </c>
      <c r="B3811" t="s">
        <v>16477</v>
      </c>
      <c r="C3811" t="s">
        <v>12962</v>
      </c>
      <c r="D3811" t="s">
        <v>16478</v>
      </c>
      <c r="E3811" t="s">
        <v>2946</v>
      </c>
      <c r="F3811">
        <v>2</v>
      </c>
      <c r="G3811" t="s">
        <v>2816</v>
      </c>
      <c r="H3811" t="s">
        <v>2620</v>
      </c>
      <c r="I3811" t="s">
        <v>2057</v>
      </c>
      <c r="J3811" t="s">
        <v>3383</v>
      </c>
      <c r="K3811" t="s">
        <v>2818</v>
      </c>
      <c r="L3811" t="s">
        <v>2058</v>
      </c>
      <c r="M3811" t="s">
        <v>2059</v>
      </c>
      <c r="N3811">
        <v>2</v>
      </c>
      <c r="O3811">
        <v>131</v>
      </c>
      <c r="P3811">
        <v>0.54</v>
      </c>
      <c r="Q3811">
        <v>24480</v>
      </c>
      <c r="R3811">
        <v>2</v>
      </c>
      <c r="S3811">
        <v>131</v>
      </c>
      <c r="T3811">
        <v>0.54</v>
      </c>
      <c r="U3811">
        <v>0</v>
      </c>
      <c r="V3811">
        <v>0</v>
      </c>
      <c r="W3811">
        <v>0</v>
      </c>
      <c r="X3811">
        <v>0</v>
      </c>
      <c r="Y3811">
        <v>0</v>
      </c>
      <c r="Z3811">
        <v>0</v>
      </c>
      <c r="AA3811">
        <v>0</v>
      </c>
      <c r="AB3811">
        <v>0</v>
      </c>
      <c r="AC3811">
        <v>0</v>
      </c>
      <c r="AD3811">
        <v>0</v>
      </c>
      <c r="AE3811">
        <v>0</v>
      </c>
      <c r="AF3811">
        <v>0</v>
      </c>
      <c r="AG3811" t="s">
        <v>16479</v>
      </c>
      <c r="AH3811" s="21" t="str">
        <f t="shared" si="118"/>
        <v>YT21</v>
      </c>
      <c r="AI3811" s="21">
        <v>345.36</v>
      </c>
      <c r="AJ3811" s="21">
        <f t="shared" si="119"/>
        <v>99.46486928104575</v>
      </c>
      <c r="AK3811" s="21" t="s">
        <v>2060</v>
      </c>
      <c r="AL3811" t="s">
        <v>2949</v>
      </c>
      <c r="AM3811" s="26" t="s">
        <v>38</v>
      </c>
      <c r="AN3811" t="s">
        <v>2031</v>
      </c>
    </row>
    <row r="3812" spans="1:40" ht="15" hidden="1" thickTop="1" x14ac:dyDescent="0.35">
      <c r="A3812" t="s">
        <v>6251</v>
      </c>
      <c r="B3812" t="s">
        <v>16480</v>
      </c>
      <c r="C3812" t="s">
        <v>2644</v>
      </c>
      <c r="D3812" t="s">
        <v>16481</v>
      </c>
      <c r="E3812" t="s">
        <v>2646</v>
      </c>
      <c r="F3812">
        <v>1</v>
      </c>
      <c r="G3812" t="s">
        <v>2600</v>
      </c>
      <c r="H3812" t="s">
        <v>2577</v>
      </c>
      <c r="I3812" t="s">
        <v>2057</v>
      </c>
      <c r="J3812" t="s">
        <v>2647</v>
      </c>
      <c r="K3812" t="s">
        <v>2602</v>
      </c>
      <c r="L3812" t="s">
        <v>2058</v>
      </c>
      <c r="M3812" t="s">
        <v>2059</v>
      </c>
      <c r="N3812">
        <v>2</v>
      </c>
      <c r="O3812">
        <v>44</v>
      </c>
      <c r="P3812">
        <v>0.18</v>
      </c>
      <c r="Q3812">
        <v>24480</v>
      </c>
      <c r="R3812">
        <v>2</v>
      </c>
      <c r="S3812">
        <v>44</v>
      </c>
      <c r="T3812">
        <v>0.18</v>
      </c>
      <c r="U3812">
        <v>0</v>
      </c>
      <c r="V3812">
        <v>0</v>
      </c>
      <c r="W3812">
        <v>0</v>
      </c>
      <c r="X3812">
        <v>0</v>
      </c>
      <c r="Y3812">
        <v>0</v>
      </c>
      <c r="Z3812">
        <v>0</v>
      </c>
      <c r="AA3812">
        <v>0</v>
      </c>
      <c r="AB3812">
        <v>0</v>
      </c>
      <c r="AC3812">
        <v>0</v>
      </c>
      <c r="AD3812">
        <v>0</v>
      </c>
      <c r="AE3812">
        <v>0</v>
      </c>
      <c r="AF3812">
        <v>0</v>
      </c>
      <c r="AG3812" t="s">
        <v>16482</v>
      </c>
      <c r="AH3812" s="21" t="str">
        <f t="shared" si="118"/>
        <v>YT21</v>
      </c>
      <c r="AI3812" s="21">
        <v>345.36</v>
      </c>
      <c r="AJ3812" s="21">
        <f t="shared" si="119"/>
        <v>99.820261437908499</v>
      </c>
      <c r="AK3812" s="21" t="s">
        <v>2060</v>
      </c>
      <c r="AL3812" t="s">
        <v>2551</v>
      </c>
      <c r="AM3812" s="26" t="s">
        <v>38</v>
      </c>
      <c r="AN3812" t="s">
        <v>2033</v>
      </c>
    </row>
    <row r="3813" spans="1:40" ht="15" hidden="1" thickTop="1" x14ac:dyDescent="0.35">
      <c r="A3813" t="s">
        <v>6255</v>
      </c>
      <c r="B3813" t="s">
        <v>16483</v>
      </c>
      <c r="C3813" t="s">
        <v>4699</v>
      </c>
      <c r="D3813" t="s">
        <v>16484</v>
      </c>
      <c r="E3813" t="s">
        <v>3430</v>
      </c>
      <c r="F3813">
        <v>1</v>
      </c>
      <c r="G3813" t="s">
        <v>2609</v>
      </c>
      <c r="H3813" t="s">
        <v>2577</v>
      </c>
      <c r="I3813" t="s">
        <v>2057</v>
      </c>
      <c r="J3813" t="s">
        <v>2764</v>
      </c>
      <c r="K3813" t="s">
        <v>2765</v>
      </c>
      <c r="L3813" t="s">
        <v>2058</v>
      </c>
      <c r="M3813" t="s">
        <v>2170</v>
      </c>
      <c r="N3813">
        <v>1</v>
      </c>
      <c r="O3813">
        <v>63</v>
      </c>
      <c r="P3813">
        <v>0.41</v>
      </c>
      <c r="Q3813">
        <v>15300</v>
      </c>
      <c r="R3813">
        <v>1</v>
      </c>
      <c r="S3813">
        <v>63</v>
      </c>
      <c r="T3813">
        <v>0.41</v>
      </c>
      <c r="U3813">
        <v>0</v>
      </c>
      <c r="V3813">
        <v>0</v>
      </c>
      <c r="W3813">
        <v>0</v>
      </c>
      <c r="X3813">
        <v>0</v>
      </c>
      <c r="Y3813">
        <v>0</v>
      </c>
      <c r="Z3813">
        <v>0</v>
      </c>
      <c r="AA3813">
        <v>0</v>
      </c>
      <c r="AB3813">
        <v>0</v>
      </c>
      <c r="AC3813">
        <v>0</v>
      </c>
      <c r="AD3813">
        <v>0</v>
      </c>
      <c r="AE3813">
        <v>0</v>
      </c>
      <c r="AF3813">
        <v>0</v>
      </c>
      <c r="AG3813" t="s">
        <v>16485</v>
      </c>
      <c r="AH3813" s="21" t="str">
        <f t="shared" si="118"/>
        <v>YT21</v>
      </c>
      <c r="AI3813" s="21">
        <v>216</v>
      </c>
      <c r="AJ3813" s="21">
        <f t="shared" si="119"/>
        <v>99.588235294117652</v>
      </c>
      <c r="AK3813" s="21" t="s">
        <v>2060</v>
      </c>
      <c r="AL3813" t="s">
        <v>2613</v>
      </c>
      <c r="AM3813" s="26" t="s">
        <v>38</v>
      </c>
      <c r="AN3813" t="s">
        <v>2031</v>
      </c>
    </row>
    <row r="3814" spans="1:40" ht="15" hidden="1" thickTop="1" x14ac:dyDescent="0.35">
      <c r="A3814" t="s">
        <v>6259</v>
      </c>
      <c r="B3814" t="s">
        <v>16486</v>
      </c>
      <c r="C3814" t="s">
        <v>2746</v>
      </c>
      <c r="D3814" t="s">
        <v>16487</v>
      </c>
      <c r="E3814" t="s">
        <v>2575</v>
      </c>
      <c r="F3814">
        <v>1</v>
      </c>
      <c r="G3814" t="s">
        <v>2609</v>
      </c>
      <c r="H3814" t="s">
        <v>2577</v>
      </c>
      <c r="I3814" t="s">
        <v>2076</v>
      </c>
      <c r="J3814" t="s">
        <v>2675</v>
      </c>
      <c r="K3814" t="s">
        <v>2611</v>
      </c>
      <c r="L3814" t="s">
        <v>2058</v>
      </c>
      <c r="M3814" t="s">
        <v>2059</v>
      </c>
      <c r="N3814">
        <v>3</v>
      </c>
      <c r="O3814">
        <v>103</v>
      </c>
      <c r="P3814">
        <v>0.42</v>
      </c>
      <c r="Q3814">
        <v>24480</v>
      </c>
      <c r="R3814">
        <v>2</v>
      </c>
      <c r="S3814">
        <v>61</v>
      </c>
      <c r="T3814">
        <v>0.25</v>
      </c>
      <c r="U3814">
        <v>1</v>
      </c>
      <c r="V3814">
        <v>42</v>
      </c>
      <c r="W3814">
        <v>0.17</v>
      </c>
      <c r="X3814">
        <v>0</v>
      </c>
      <c r="Y3814">
        <v>0</v>
      </c>
      <c r="Z3814">
        <v>0</v>
      </c>
      <c r="AA3814">
        <v>0</v>
      </c>
      <c r="AB3814">
        <v>0</v>
      </c>
      <c r="AC3814">
        <v>0</v>
      </c>
      <c r="AD3814">
        <v>0</v>
      </c>
      <c r="AE3814">
        <v>0</v>
      </c>
      <c r="AF3814">
        <v>0</v>
      </c>
      <c r="AG3814" t="s">
        <v>16488</v>
      </c>
      <c r="AH3814" s="21" t="str">
        <f t="shared" si="118"/>
        <v>YM68</v>
      </c>
      <c r="AI3814" s="21">
        <v>345.36</v>
      </c>
      <c r="AJ3814" s="21">
        <f t="shared" si="119"/>
        <v>99.579248366013076</v>
      </c>
      <c r="AK3814" s="21" t="s">
        <v>2060</v>
      </c>
      <c r="AL3814" t="s">
        <v>2581</v>
      </c>
      <c r="AM3814" s="26" t="s">
        <v>38</v>
      </c>
      <c r="AN3814" t="s">
        <v>2030</v>
      </c>
    </row>
    <row r="3815" spans="1:40" ht="15" hidden="1" thickTop="1" x14ac:dyDescent="0.35">
      <c r="A3815" t="s">
        <v>6263</v>
      </c>
      <c r="B3815" t="s">
        <v>16489</v>
      </c>
      <c r="C3815" t="s">
        <v>6280</v>
      </c>
      <c r="D3815" t="s">
        <v>16490</v>
      </c>
      <c r="E3815" t="s">
        <v>2691</v>
      </c>
      <c r="F3815">
        <v>1</v>
      </c>
      <c r="G3815" t="s">
        <v>2633</v>
      </c>
      <c r="H3815" t="s">
        <v>2577</v>
      </c>
      <c r="I3815" t="s">
        <v>2076</v>
      </c>
      <c r="J3815" t="s">
        <v>2692</v>
      </c>
      <c r="K3815" t="s">
        <v>2635</v>
      </c>
      <c r="L3815" t="s">
        <v>2058</v>
      </c>
      <c r="M3815" t="s">
        <v>2059</v>
      </c>
      <c r="N3815">
        <v>2</v>
      </c>
      <c r="O3815">
        <v>92</v>
      </c>
      <c r="P3815">
        <v>0.38</v>
      </c>
      <c r="Q3815">
        <v>24480</v>
      </c>
      <c r="R3815">
        <v>0</v>
      </c>
      <c r="S3815">
        <v>0</v>
      </c>
      <c r="T3815">
        <v>0</v>
      </c>
      <c r="U3815">
        <v>2</v>
      </c>
      <c r="V3815">
        <v>92</v>
      </c>
      <c r="W3815">
        <v>0.38</v>
      </c>
      <c r="X3815">
        <v>0</v>
      </c>
      <c r="Y3815">
        <v>0</v>
      </c>
      <c r="Z3815">
        <v>0</v>
      </c>
      <c r="AA3815">
        <v>0</v>
      </c>
      <c r="AB3815">
        <v>0</v>
      </c>
      <c r="AC3815">
        <v>0</v>
      </c>
      <c r="AD3815">
        <v>0</v>
      </c>
      <c r="AE3815">
        <v>0</v>
      </c>
      <c r="AF3815">
        <v>0</v>
      </c>
      <c r="AG3815" t="s">
        <v>16491</v>
      </c>
      <c r="AH3815" s="21" t="str">
        <f t="shared" si="118"/>
        <v>YK20</v>
      </c>
      <c r="AI3815" s="21">
        <v>345.36</v>
      </c>
      <c r="AJ3815" s="21">
        <f t="shared" si="119"/>
        <v>99.624183006535944</v>
      </c>
      <c r="AK3815" s="21" t="s">
        <v>2060</v>
      </c>
      <c r="AL3815" t="s">
        <v>2581</v>
      </c>
      <c r="AM3815" s="26" t="s">
        <v>38</v>
      </c>
      <c r="AN3815" t="s">
        <v>2033</v>
      </c>
    </row>
    <row r="3816" spans="1:40" ht="15" hidden="1" thickTop="1" x14ac:dyDescent="0.35">
      <c r="A3816" t="s">
        <v>2204</v>
      </c>
      <c r="B3816" t="s">
        <v>16492</v>
      </c>
      <c r="C3816" t="s">
        <v>4025</v>
      </c>
      <c r="D3816" t="s">
        <v>16493</v>
      </c>
      <c r="E3816" t="s">
        <v>2691</v>
      </c>
      <c r="F3816">
        <v>1</v>
      </c>
      <c r="G3816" t="s">
        <v>2600</v>
      </c>
      <c r="H3816" t="s">
        <v>2577</v>
      </c>
      <c r="I3816" t="s">
        <v>2057</v>
      </c>
      <c r="J3816" t="s">
        <v>2634</v>
      </c>
      <c r="K3816" t="s">
        <v>2635</v>
      </c>
      <c r="L3816" t="s">
        <v>2058</v>
      </c>
      <c r="M3816" t="s">
        <v>2059</v>
      </c>
      <c r="N3816">
        <v>2</v>
      </c>
      <c r="O3816">
        <v>147</v>
      </c>
      <c r="P3816">
        <v>0.6</v>
      </c>
      <c r="Q3816">
        <v>24480</v>
      </c>
      <c r="R3816">
        <v>2</v>
      </c>
      <c r="S3816">
        <v>147</v>
      </c>
      <c r="T3816">
        <v>0.6</v>
      </c>
      <c r="U3816">
        <v>0</v>
      </c>
      <c r="V3816">
        <v>0</v>
      </c>
      <c r="W3816">
        <v>0</v>
      </c>
      <c r="X3816">
        <v>0</v>
      </c>
      <c r="Y3816">
        <v>0</v>
      </c>
      <c r="Z3816">
        <v>0</v>
      </c>
      <c r="AA3816">
        <v>0</v>
      </c>
      <c r="AB3816">
        <v>0</v>
      </c>
      <c r="AC3816">
        <v>0</v>
      </c>
      <c r="AD3816">
        <v>0</v>
      </c>
      <c r="AE3816">
        <v>0</v>
      </c>
      <c r="AF3816">
        <v>0</v>
      </c>
      <c r="AG3816" t="s">
        <v>16494</v>
      </c>
      <c r="AH3816" s="21" t="str">
        <f t="shared" si="118"/>
        <v>YT21</v>
      </c>
      <c r="AI3816" s="21">
        <v>345.36</v>
      </c>
      <c r="AJ3816" s="21">
        <f t="shared" si="119"/>
        <v>99.399509803921575</v>
      </c>
      <c r="AK3816" s="21" t="s">
        <v>2060</v>
      </c>
      <c r="AL3816" t="s">
        <v>2581</v>
      </c>
      <c r="AM3816" s="26" t="s">
        <v>38</v>
      </c>
      <c r="AN3816" t="s">
        <v>2030</v>
      </c>
    </row>
    <row r="3817" spans="1:40" ht="15" hidden="1" thickTop="1" x14ac:dyDescent="0.35">
      <c r="A3817" t="s">
        <v>6270</v>
      </c>
      <c r="B3817" t="s">
        <v>16495</v>
      </c>
      <c r="C3817" t="s">
        <v>4025</v>
      </c>
      <c r="D3817" t="s">
        <v>16493</v>
      </c>
      <c r="E3817" t="s">
        <v>2691</v>
      </c>
      <c r="F3817">
        <v>1</v>
      </c>
      <c r="G3817" t="s">
        <v>2600</v>
      </c>
      <c r="H3817" t="s">
        <v>2577</v>
      </c>
      <c r="I3817" t="s">
        <v>2057</v>
      </c>
      <c r="J3817" t="s">
        <v>2634</v>
      </c>
      <c r="K3817" t="s">
        <v>2635</v>
      </c>
      <c r="L3817" t="s">
        <v>2058</v>
      </c>
      <c r="M3817" t="s">
        <v>2059</v>
      </c>
      <c r="N3817">
        <v>1</v>
      </c>
      <c r="O3817">
        <v>33</v>
      </c>
      <c r="P3817">
        <v>0.13</v>
      </c>
      <c r="Q3817">
        <v>24480</v>
      </c>
      <c r="R3817">
        <v>1</v>
      </c>
      <c r="S3817">
        <v>33</v>
      </c>
      <c r="T3817">
        <v>0.13</v>
      </c>
      <c r="U3817">
        <v>0</v>
      </c>
      <c r="V3817">
        <v>0</v>
      </c>
      <c r="W3817">
        <v>0</v>
      </c>
      <c r="X3817">
        <v>0</v>
      </c>
      <c r="Y3817">
        <v>0</v>
      </c>
      <c r="Z3817">
        <v>0</v>
      </c>
      <c r="AA3817">
        <v>0</v>
      </c>
      <c r="AB3817">
        <v>0</v>
      </c>
      <c r="AC3817">
        <v>0</v>
      </c>
      <c r="AD3817">
        <v>0</v>
      </c>
      <c r="AE3817">
        <v>0</v>
      </c>
      <c r="AF3817">
        <v>0</v>
      </c>
      <c r="AG3817" t="s">
        <v>16496</v>
      </c>
      <c r="AH3817" s="21" t="str">
        <f t="shared" si="118"/>
        <v>YT21</v>
      </c>
      <c r="AI3817" s="21">
        <v>345.36</v>
      </c>
      <c r="AJ3817" s="21">
        <f t="shared" si="119"/>
        <v>99.865196078431367</v>
      </c>
      <c r="AK3817" s="21" t="s">
        <v>2060</v>
      </c>
      <c r="AL3817" t="s">
        <v>2581</v>
      </c>
      <c r="AM3817" s="26" t="s">
        <v>38</v>
      </c>
      <c r="AN3817" t="s">
        <v>2030</v>
      </c>
    </row>
    <row r="3818" spans="1:40" ht="15" hidden="1" thickTop="1" x14ac:dyDescent="0.35">
      <c r="A3818" t="s">
        <v>6274</v>
      </c>
      <c r="B3818" t="s">
        <v>16497</v>
      </c>
      <c r="C3818" t="s">
        <v>30202</v>
      </c>
      <c r="D3818" t="s">
        <v>16498</v>
      </c>
      <c r="E3818" t="s">
        <v>2575</v>
      </c>
      <c r="F3818">
        <v>1</v>
      </c>
      <c r="G3818" t="s">
        <v>2576</v>
      </c>
      <c r="H3818" t="s">
        <v>2577</v>
      </c>
      <c r="I3818" t="s">
        <v>2076</v>
      </c>
      <c r="J3818" t="s">
        <v>2578</v>
      </c>
      <c r="K3818" t="s">
        <v>2579</v>
      </c>
      <c r="L3818" t="s">
        <v>2058</v>
      </c>
      <c r="M3818" t="s">
        <v>2310</v>
      </c>
      <c r="N3818">
        <v>2</v>
      </c>
      <c r="O3818">
        <v>34</v>
      </c>
      <c r="P3818">
        <v>0.21</v>
      </c>
      <c r="Q3818">
        <v>16320</v>
      </c>
      <c r="R3818">
        <v>0</v>
      </c>
      <c r="S3818">
        <v>0</v>
      </c>
      <c r="T3818">
        <v>0</v>
      </c>
      <c r="U3818">
        <v>2</v>
      </c>
      <c r="V3818">
        <v>34</v>
      </c>
      <c r="W3818">
        <v>0.21</v>
      </c>
      <c r="X3818">
        <v>0</v>
      </c>
      <c r="Y3818">
        <v>0</v>
      </c>
      <c r="Z3818">
        <v>0</v>
      </c>
      <c r="AA3818">
        <v>0</v>
      </c>
      <c r="AB3818">
        <v>0</v>
      </c>
      <c r="AC3818">
        <v>0</v>
      </c>
      <c r="AD3818">
        <v>0</v>
      </c>
      <c r="AE3818">
        <v>0</v>
      </c>
      <c r="AF3818">
        <v>0</v>
      </c>
      <c r="AG3818" t="s">
        <v>16499</v>
      </c>
      <c r="AH3818" s="21" t="str">
        <f t="shared" si="118"/>
        <v>YK20</v>
      </c>
      <c r="AI3818" s="21">
        <v>230.39999999999998</v>
      </c>
      <c r="AJ3818" s="21">
        <f t="shared" si="119"/>
        <v>99.791666666666671</v>
      </c>
      <c r="AK3818" s="21" t="s">
        <v>2060</v>
      </c>
      <c r="AL3818" t="s">
        <v>2581</v>
      </c>
      <c r="AM3818" s="26" t="s">
        <v>38</v>
      </c>
      <c r="AN3818" t="s">
        <v>2032</v>
      </c>
    </row>
    <row r="3819" spans="1:40" ht="15" hidden="1" thickTop="1" x14ac:dyDescent="0.35">
      <c r="A3819" t="s">
        <v>6278</v>
      </c>
      <c r="B3819" t="s">
        <v>16500</v>
      </c>
      <c r="C3819" t="s">
        <v>4421</v>
      </c>
      <c r="D3819" t="s">
        <v>16501</v>
      </c>
      <c r="E3819" t="s">
        <v>2575</v>
      </c>
      <c r="F3819">
        <v>1</v>
      </c>
      <c r="G3819" t="s">
        <v>2609</v>
      </c>
      <c r="H3819" t="s">
        <v>2577</v>
      </c>
      <c r="I3819" t="s">
        <v>2057</v>
      </c>
      <c r="J3819" t="s">
        <v>2610</v>
      </c>
      <c r="K3819" t="s">
        <v>2611</v>
      </c>
      <c r="L3819" t="s">
        <v>2058</v>
      </c>
      <c r="M3819" t="s">
        <v>2059</v>
      </c>
      <c r="N3819">
        <v>4</v>
      </c>
      <c r="O3819">
        <v>205</v>
      </c>
      <c r="P3819">
        <v>0.84</v>
      </c>
      <c r="Q3819">
        <v>24480</v>
      </c>
      <c r="R3819">
        <v>4</v>
      </c>
      <c r="S3819">
        <v>205</v>
      </c>
      <c r="T3819">
        <v>0.84</v>
      </c>
      <c r="U3819">
        <v>0</v>
      </c>
      <c r="V3819">
        <v>0</v>
      </c>
      <c r="W3819">
        <v>0</v>
      </c>
      <c r="X3819">
        <v>0</v>
      </c>
      <c r="Y3819">
        <v>0</v>
      </c>
      <c r="Z3819">
        <v>0</v>
      </c>
      <c r="AA3819">
        <v>0</v>
      </c>
      <c r="AB3819">
        <v>0</v>
      </c>
      <c r="AC3819">
        <v>0</v>
      </c>
      <c r="AD3819">
        <v>0</v>
      </c>
      <c r="AE3819">
        <v>0</v>
      </c>
      <c r="AF3819">
        <v>0</v>
      </c>
      <c r="AG3819" t="s">
        <v>16502</v>
      </c>
      <c r="AH3819" s="21" t="str">
        <f t="shared" si="118"/>
        <v>YT21</v>
      </c>
      <c r="AI3819" s="21">
        <v>345.36</v>
      </c>
      <c r="AJ3819" s="21">
        <f t="shared" si="119"/>
        <v>99.162581699346404</v>
      </c>
      <c r="AK3819" s="21" t="s">
        <v>2063</v>
      </c>
      <c r="AL3819" t="s">
        <v>2581</v>
      </c>
      <c r="AM3819" s="26" t="s">
        <v>38</v>
      </c>
      <c r="AN3819" t="s">
        <v>2031</v>
      </c>
    </row>
    <row r="3820" spans="1:40" ht="15" hidden="1" thickTop="1" x14ac:dyDescent="0.35">
      <c r="A3820" t="s">
        <v>6283</v>
      </c>
      <c r="B3820" t="s">
        <v>16503</v>
      </c>
      <c r="C3820" t="s">
        <v>4421</v>
      </c>
      <c r="D3820" t="s">
        <v>16501</v>
      </c>
      <c r="E3820" t="s">
        <v>2575</v>
      </c>
      <c r="F3820">
        <v>1</v>
      </c>
      <c r="G3820" t="s">
        <v>2609</v>
      </c>
      <c r="H3820" t="s">
        <v>2577</v>
      </c>
      <c r="I3820" t="s">
        <v>2057</v>
      </c>
      <c r="J3820" t="s">
        <v>2610</v>
      </c>
      <c r="K3820" t="s">
        <v>2611</v>
      </c>
      <c r="L3820" t="s">
        <v>2058</v>
      </c>
      <c r="M3820" t="s">
        <v>2059</v>
      </c>
      <c r="N3820">
        <v>6</v>
      </c>
      <c r="O3820">
        <v>220</v>
      </c>
      <c r="P3820">
        <v>0.9</v>
      </c>
      <c r="Q3820">
        <v>24480</v>
      </c>
      <c r="R3820">
        <v>6</v>
      </c>
      <c r="S3820">
        <v>220</v>
      </c>
      <c r="T3820">
        <v>0.9</v>
      </c>
      <c r="U3820">
        <v>0</v>
      </c>
      <c r="V3820">
        <v>0</v>
      </c>
      <c r="W3820">
        <v>0</v>
      </c>
      <c r="X3820">
        <v>0</v>
      </c>
      <c r="Y3820">
        <v>0</v>
      </c>
      <c r="Z3820">
        <v>0</v>
      </c>
      <c r="AA3820">
        <v>0</v>
      </c>
      <c r="AB3820">
        <v>0</v>
      </c>
      <c r="AC3820">
        <v>0</v>
      </c>
      <c r="AD3820">
        <v>0</v>
      </c>
      <c r="AE3820">
        <v>0</v>
      </c>
      <c r="AF3820">
        <v>0</v>
      </c>
      <c r="AG3820" t="s">
        <v>16504</v>
      </c>
      <c r="AH3820" s="21" t="str">
        <f t="shared" si="118"/>
        <v>YT21</v>
      </c>
      <c r="AI3820" s="21">
        <v>345.36</v>
      </c>
      <c r="AJ3820" s="21">
        <f t="shared" si="119"/>
        <v>99.101307189542482</v>
      </c>
      <c r="AK3820" s="21" t="s">
        <v>2063</v>
      </c>
      <c r="AL3820" t="s">
        <v>2581</v>
      </c>
      <c r="AM3820" s="26" t="s">
        <v>38</v>
      </c>
      <c r="AN3820" t="s">
        <v>2031</v>
      </c>
    </row>
    <row r="3821" spans="1:40" ht="15" hidden="1" thickTop="1" x14ac:dyDescent="0.35">
      <c r="A3821" t="s">
        <v>6287</v>
      </c>
      <c r="B3821" t="s">
        <v>16505</v>
      </c>
      <c r="C3821" t="s">
        <v>2606</v>
      </c>
      <c r="D3821" t="s">
        <v>16506</v>
      </c>
      <c r="E3821" t="s">
        <v>2608</v>
      </c>
      <c r="F3821">
        <v>1</v>
      </c>
      <c r="G3821" t="s">
        <v>2609</v>
      </c>
      <c r="H3821" t="s">
        <v>2577</v>
      </c>
      <c r="I3821" t="s">
        <v>2076</v>
      </c>
      <c r="J3821" t="s">
        <v>2610</v>
      </c>
      <c r="K3821" t="s">
        <v>2611</v>
      </c>
      <c r="L3821" t="s">
        <v>2058</v>
      </c>
      <c r="M3821" t="s">
        <v>2170</v>
      </c>
      <c r="N3821">
        <v>2</v>
      </c>
      <c r="O3821">
        <v>141</v>
      </c>
      <c r="P3821">
        <v>0.92</v>
      </c>
      <c r="Q3821">
        <v>15300</v>
      </c>
      <c r="R3821">
        <v>0</v>
      </c>
      <c r="S3821">
        <v>0</v>
      </c>
      <c r="T3821">
        <v>0</v>
      </c>
      <c r="U3821">
        <v>2</v>
      </c>
      <c r="V3821">
        <v>141</v>
      </c>
      <c r="W3821">
        <v>0.92</v>
      </c>
      <c r="X3821">
        <v>0</v>
      </c>
      <c r="Y3821">
        <v>0</v>
      </c>
      <c r="Z3821">
        <v>0</v>
      </c>
      <c r="AA3821">
        <v>0</v>
      </c>
      <c r="AB3821">
        <v>0</v>
      </c>
      <c r="AC3821">
        <v>0</v>
      </c>
      <c r="AD3821">
        <v>0</v>
      </c>
      <c r="AE3821">
        <v>0</v>
      </c>
      <c r="AF3821">
        <v>0</v>
      </c>
      <c r="AG3821" t="s">
        <v>16507</v>
      </c>
      <c r="AH3821" s="21" t="str">
        <f t="shared" si="118"/>
        <v>YR25</v>
      </c>
      <c r="AI3821" s="21">
        <v>216</v>
      </c>
      <c r="AJ3821" s="21">
        <f t="shared" si="119"/>
        <v>99.078431372549019</v>
      </c>
      <c r="AK3821" s="21" t="s">
        <v>2063</v>
      </c>
      <c r="AL3821" t="s">
        <v>2613</v>
      </c>
      <c r="AM3821" s="26" t="s">
        <v>38</v>
      </c>
      <c r="AN3821" t="s">
        <v>2032</v>
      </c>
    </row>
    <row r="3822" spans="1:40" ht="15" hidden="1" thickTop="1" x14ac:dyDescent="0.35">
      <c r="A3822" t="s">
        <v>6292</v>
      </c>
      <c r="B3822" t="s">
        <v>16508</v>
      </c>
      <c r="C3822" t="s">
        <v>5491</v>
      </c>
      <c r="D3822" t="s">
        <v>16509</v>
      </c>
      <c r="E3822" t="s">
        <v>2646</v>
      </c>
      <c r="F3822">
        <v>1</v>
      </c>
      <c r="G3822" t="s">
        <v>2600</v>
      </c>
      <c r="H3822" t="s">
        <v>2577</v>
      </c>
      <c r="I3822" t="s">
        <v>2057</v>
      </c>
      <c r="J3822" t="s">
        <v>2699</v>
      </c>
      <c r="K3822" t="s">
        <v>2579</v>
      </c>
      <c r="L3822" t="s">
        <v>2058</v>
      </c>
      <c r="M3822" t="s">
        <v>2170</v>
      </c>
      <c r="N3822">
        <v>7</v>
      </c>
      <c r="O3822">
        <v>156</v>
      </c>
      <c r="P3822">
        <v>1.02</v>
      </c>
      <c r="Q3822">
        <v>15300</v>
      </c>
      <c r="R3822">
        <v>5</v>
      </c>
      <c r="S3822">
        <v>105</v>
      </c>
      <c r="T3822">
        <v>0.69</v>
      </c>
      <c r="U3822">
        <v>2</v>
      </c>
      <c r="V3822">
        <v>51</v>
      </c>
      <c r="W3822">
        <v>0.33</v>
      </c>
      <c r="X3822">
        <v>0</v>
      </c>
      <c r="Y3822">
        <v>0</v>
      </c>
      <c r="Z3822">
        <v>0</v>
      </c>
      <c r="AA3822">
        <v>0</v>
      </c>
      <c r="AB3822">
        <v>0</v>
      </c>
      <c r="AC3822">
        <v>0</v>
      </c>
      <c r="AD3822">
        <v>0</v>
      </c>
      <c r="AE3822">
        <v>0</v>
      </c>
      <c r="AF3822">
        <v>0</v>
      </c>
      <c r="AG3822" t="s">
        <v>16510</v>
      </c>
      <c r="AH3822" s="21" t="str">
        <f t="shared" si="118"/>
        <v>YT21</v>
      </c>
      <c r="AI3822" s="21">
        <v>216</v>
      </c>
      <c r="AJ3822" s="21">
        <f t="shared" si="119"/>
        <v>98.980392156862749</v>
      </c>
      <c r="AK3822" s="21" t="s">
        <v>2063</v>
      </c>
      <c r="AL3822" t="s">
        <v>2581</v>
      </c>
      <c r="AM3822" s="26" t="s">
        <v>38</v>
      </c>
      <c r="AN3822" t="s">
        <v>2030</v>
      </c>
    </row>
    <row r="3823" spans="1:40" ht="15" hidden="1" thickTop="1" x14ac:dyDescent="0.35">
      <c r="A3823" t="s">
        <v>6296</v>
      </c>
      <c r="B3823" t="s">
        <v>16511</v>
      </c>
      <c r="C3823" t="s">
        <v>5668</v>
      </c>
      <c r="D3823" t="s">
        <v>16512</v>
      </c>
      <c r="E3823" t="s">
        <v>3013</v>
      </c>
      <c r="F3823">
        <v>1</v>
      </c>
      <c r="G3823" t="s">
        <v>2600</v>
      </c>
      <c r="H3823" t="s">
        <v>2577</v>
      </c>
      <c r="I3823" t="s">
        <v>2076</v>
      </c>
      <c r="J3823" t="s">
        <v>3183</v>
      </c>
      <c r="K3823" t="s">
        <v>2742</v>
      </c>
      <c r="L3823" t="s">
        <v>2058</v>
      </c>
      <c r="M3823" t="s">
        <v>2170</v>
      </c>
      <c r="N3823">
        <v>0</v>
      </c>
      <c r="O3823">
        <v>0</v>
      </c>
      <c r="P3823">
        <v>0</v>
      </c>
      <c r="Q3823">
        <v>15300</v>
      </c>
      <c r="R3823">
        <v>0</v>
      </c>
      <c r="S3823">
        <v>0</v>
      </c>
      <c r="T3823">
        <v>0</v>
      </c>
      <c r="U3823">
        <v>0</v>
      </c>
      <c r="V3823">
        <v>0</v>
      </c>
      <c r="W3823">
        <v>0</v>
      </c>
      <c r="X3823">
        <v>0</v>
      </c>
      <c r="Y3823">
        <v>0</v>
      </c>
      <c r="Z3823">
        <v>0</v>
      </c>
      <c r="AA3823">
        <v>0</v>
      </c>
      <c r="AB3823">
        <v>0</v>
      </c>
      <c r="AC3823">
        <v>0</v>
      </c>
      <c r="AD3823">
        <v>0</v>
      </c>
      <c r="AE3823">
        <v>0</v>
      </c>
      <c r="AF3823">
        <v>0</v>
      </c>
      <c r="AG3823" t="s">
        <v>16513</v>
      </c>
      <c r="AH3823" s="21" t="str">
        <f t="shared" si="118"/>
        <v>YK20</v>
      </c>
      <c r="AI3823" s="21">
        <v>216</v>
      </c>
      <c r="AJ3823" s="21">
        <f t="shared" si="119"/>
        <v>100</v>
      </c>
      <c r="AK3823" s="21" t="s">
        <v>2060</v>
      </c>
      <c r="AL3823" t="s">
        <v>2551</v>
      </c>
      <c r="AM3823" s="26" t="s">
        <v>38</v>
      </c>
      <c r="AN3823" t="s">
        <v>2032</v>
      </c>
    </row>
    <row r="3824" spans="1:40" ht="15" hidden="1" thickTop="1" x14ac:dyDescent="0.35">
      <c r="A3824" t="s">
        <v>6300</v>
      </c>
      <c r="B3824" t="s">
        <v>16514</v>
      </c>
      <c r="C3824" t="s">
        <v>5977</v>
      </c>
      <c r="D3824" t="s">
        <v>16515</v>
      </c>
      <c r="E3824" t="s">
        <v>2667</v>
      </c>
      <c r="F3824">
        <v>1</v>
      </c>
      <c r="G3824" t="s">
        <v>2509</v>
      </c>
      <c r="H3824" t="s">
        <v>2510</v>
      </c>
      <c r="I3824" t="s">
        <v>2076</v>
      </c>
      <c r="J3824" t="s">
        <v>2794</v>
      </c>
      <c r="K3824" t="s">
        <v>2669</v>
      </c>
      <c r="L3824" t="s">
        <v>2058</v>
      </c>
      <c r="M3824" t="s">
        <v>2170</v>
      </c>
      <c r="N3824">
        <v>1</v>
      </c>
      <c r="O3824">
        <v>51</v>
      </c>
      <c r="P3824">
        <v>0.33</v>
      </c>
      <c r="Q3824">
        <v>15300</v>
      </c>
      <c r="R3824">
        <v>0</v>
      </c>
      <c r="S3824">
        <v>0</v>
      </c>
      <c r="T3824">
        <v>0</v>
      </c>
      <c r="U3824">
        <v>0</v>
      </c>
      <c r="V3824">
        <v>0</v>
      </c>
      <c r="W3824">
        <v>0</v>
      </c>
      <c r="X3824">
        <v>0</v>
      </c>
      <c r="Y3824">
        <v>0</v>
      </c>
      <c r="Z3824">
        <v>0</v>
      </c>
      <c r="AA3824">
        <v>1</v>
      </c>
      <c r="AB3824">
        <v>51</v>
      </c>
      <c r="AC3824">
        <v>0.33</v>
      </c>
      <c r="AD3824">
        <v>0</v>
      </c>
      <c r="AE3824">
        <v>0</v>
      </c>
      <c r="AF3824">
        <v>0</v>
      </c>
      <c r="AG3824" t="s">
        <v>16516</v>
      </c>
      <c r="AH3824" s="21" t="str">
        <f t="shared" si="118"/>
        <v>YR25</v>
      </c>
      <c r="AI3824" s="21">
        <v>216</v>
      </c>
      <c r="AJ3824" s="21">
        <f t="shared" si="119"/>
        <v>99.666666666666671</v>
      </c>
      <c r="AK3824" s="21" t="s">
        <v>2060</v>
      </c>
      <c r="AL3824" t="s">
        <v>2515</v>
      </c>
      <c r="AM3824" s="26" t="s">
        <v>38</v>
      </c>
      <c r="AN3824" t="s">
        <v>2029</v>
      </c>
    </row>
    <row r="3825" spans="1:40" ht="15" hidden="1" thickTop="1" x14ac:dyDescent="0.35">
      <c r="A3825" t="s">
        <v>6304</v>
      </c>
      <c r="B3825" t="s">
        <v>16517</v>
      </c>
      <c r="C3825" t="s">
        <v>8329</v>
      </c>
      <c r="D3825" t="s">
        <v>16518</v>
      </c>
      <c r="E3825" t="s">
        <v>3013</v>
      </c>
      <c r="F3825">
        <v>1</v>
      </c>
      <c r="G3825" t="s">
        <v>2600</v>
      </c>
      <c r="H3825" t="s">
        <v>2577</v>
      </c>
      <c r="I3825" t="s">
        <v>2076</v>
      </c>
      <c r="J3825" t="s">
        <v>3183</v>
      </c>
      <c r="K3825" t="s">
        <v>2742</v>
      </c>
      <c r="L3825" t="s">
        <v>2058</v>
      </c>
      <c r="M3825" t="s">
        <v>2170</v>
      </c>
      <c r="N3825">
        <v>1</v>
      </c>
      <c r="O3825">
        <v>17</v>
      </c>
      <c r="P3825">
        <v>0.11</v>
      </c>
      <c r="Q3825">
        <v>15300</v>
      </c>
      <c r="R3825">
        <v>0</v>
      </c>
      <c r="S3825">
        <v>0</v>
      </c>
      <c r="T3825">
        <v>0</v>
      </c>
      <c r="U3825">
        <v>0</v>
      </c>
      <c r="V3825">
        <v>0</v>
      </c>
      <c r="W3825">
        <v>0</v>
      </c>
      <c r="X3825">
        <v>1</v>
      </c>
      <c r="Y3825">
        <v>17</v>
      </c>
      <c r="Z3825">
        <v>0.11</v>
      </c>
      <c r="AA3825">
        <v>0</v>
      </c>
      <c r="AB3825">
        <v>0</v>
      </c>
      <c r="AC3825">
        <v>0</v>
      </c>
      <c r="AD3825">
        <v>0</v>
      </c>
      <c r="AE3825">
        <v>0</v>
      </c>
      <c r="AF3825">
        <v>0</v>
      </c>
      <c r="AG3825" t="s">
        <v>16519</v>
      </c>
      <c r="AH3825" s="21" t="str">
        <f t="shared" si="118"/>
        <v>YM68</v>
      </c>
      <c r="AI3825" s="21">
        <v>216</v>
      </c>
      <c r="AJ3825" s="21">
        <f t="shared" si="119"/>
        <v>99.888888888888886</v>
      </c>
      <c r="AK3825" s="21" t="s">
        <v>2060</v>
      </c>
      <c r="AL3825" t="s">
        <v>2551</v>
      </c>
      <c r="AM3825" s="26" t="s">
        <v>38</v>
      </c>
      <c r="AN3825" t="s">
        <v>2030</v>
      </c>
    </row>
    <row r="3826" spans="1:40" ht="15" hidden="1" thickTop="1" x14ac:dyDescent="0.35">
      <c r="A3826" t="s">
        <v>6308</v>
      </c>
      <c r="B3826" t="s">
        <v>16520</v>
      </c>
      <c r="C3826" t="s">
        <v>4062</v>
      </c>
      <c r="D3826" t="s">
        <v>16521</v>
      </c>
      <c r="E3826" t="s">
        <v>2646</v>
      </c>
      <c r="F3826">
        <v>1</v>
      </c>
      <c r="G3826" t="s">
        <v>2600</v>
      </c>
      <c r="H3826" t="s">
        <v>2577</v>
      </c>
      <c r="I3826" t="s">
        <v>2057</v>
      </c>
      <c r="J3826" t="s">
        <v>2647</v>
      </c>
      <c r="K3826" t="s">
        <v>2602</v>
      </c>
      <c r="L3826" t="s">
        <v>2058</v>
      </c>
      <c r="M3826" t="s">
        <v>2310</v>
      </c>
      <c r="N3826">
        <v>1</v>
      </c>
      <c r="O3826">
        <v>69</v>
      </c>
      <c r="P3826">
        <v>0.42</v>
      </c>
      <c r="Q3826">
        <v>16320</v>
      </c>
      <c r="R3826">
        <v>1</v>
      </c>
      <c r="S3826">
        <v>69</v>
      </c>
      <c r="T3826">
        <v>0.42</v>
      </c>
      <c r="U3826">
        <v>0</v>
      </c>
      <c r="V3826">
        <v>0</v>
      </c>
      <c r="W3826">
        <v>0</v>
      </c>
      <c r="X3826">
        <v>0</v>
      </c>
      <c r="Y3826">
        <v>0</v>
      </c>
      <c r="Z3826">
        <v>0</v>
      </c>
      <c r="AA3826">
        <v>0</v>
      </c>
      <c r="AB3826">
        <v>0</v>
      </c>
      <c r="AC3826">
        <v>0</v>
      </c>
      <c r="AD3826">
        <v>0</v>
      </c>
      <c r="AE3826">
        <v>0</v>
      </c>
      <c r="AF3826">
        <v>0</v>
      </c>
      <c r="AG3826" t="s">
        <v>16522</v>
      </c>
      <c r="AH3826" s="21" t="str">
        <f t="shared" si="118"/>
        <v>YT21</v>
      </c>
      <c r="AI3826" s="21">
        <v>230.39999999999998</v>
      </c>
      <c r="AJ3826" s="21">
        <f t="shared" si="119"/>
        <v>99.577205882352942</v>
      </c>
      <c r="AK3826" s="21" t="s">
        <v>2060</v>
      </c>
      <c r="AL3826" t="s">
        <v>2551</v>
      </c>
      <c r="AM3826" s="26" t="s">
        <v>38</v>
      </c>
      <c r="AN3826" t="s">
        <v>2031</v>
      </c>
    </row>
    <row r="3827" spans="1:40" ht="15" hidden="1" thickTop="1" x14ac:dyDescent="0.35">
      <c r="A3827" t="s">
        <v>6312</v>
      </c>
      <c r="B3827" t="s">
        <v>16523</v>
      </c>
      <c r="C3827" t="s">
        <v>2974</v>
      </c>
      <c r="D3827" t="s">
        <v>16524</v>
      </c>
      <c r="E3827" t="s">
        <v>2608</v>
      </c>
      <c r="F3827">
        <v>1</v>
      </c>
      <c r="G3827" t="s">
        <v>2609</v>
      </c>
      <c r="H3827" t="s">
        <v>2577</v>
      </c>
      <c r="I3827" t="s">
        <v>2057</v>
      </c>
      <c r="J3827" t="s">
        <v>2764</v>
      </c>
      <c r="K3827" t="s">
        <v>2765</v>
      </c>
      <c r="L3827" t="s">
        <v>2058</v>
      </c>
      <c r="M3827" t="s">
        <v>3044</v>
      </c>
      <c r="N3827">
        <v>1</v>
      </c>
      <c r="O3827">
        <v>21</v>
      </c>
      <c r="P3827">
        <v>0.17</v>
      </c>
      <c r="Q3827">
        <v>12240</v>
      </c>
      <c r="R3827">
        <v>1</v>
      </c>
      <c r="S3827">
        <v>21</v>
      </c>
      <c r="T3827">
        <v>0.17</v>
      </c>
      <c r="U3827">
        <v>0</v>
      </c>
      <c r="V3827">
        <v>0</v>
      </c>
      <c r="W3827">
        <v>0</v>
      </c>
      <c r="X3827">
        <v>0</v>
      </c>
      <c r="Y3827">
        <v>0</v>
      </c>
      <c r="Z3827">
        <v>0</v>
      </c>
      <c r="AA3827">
        <v>0</v>
      </c>
      <c r="AB3827">
        <v>0</v>
      </c>
      <c r="AC3827">
        <v>0</v>
      </c>
      <c r="AD3827">
        <v>0</v>
      </c>
      <c r="AE3827">
        <v>0</v>
      </c>
      <c r="AF3827">
        <v>0</v>
      </c>
      <c r="AG3827" t="s">
        <v>16525</v>
      </c>
      <c r="AH3827" s="21" t="str">
        <f t="shared" si="118"/>
        <v>YT21</v>
      </c>
      <c r="AI3827" s="21">
        <v>172.79999999999995</v>
      </c>
      <c r="AJ3827" s="21">
        <f t="shared" si="119"/>
        <v>99.828431372549019</v>
      </c>
      <c r="AK3827" s="21" t="s">
        <v>2060</v>
      </c>
      <c r="AL3827" t="s">
        <v>2613</v>
      </c>
      <c r="AM3827" s="26" t="s">
        <v>38</v>
      </c>
      <c r="AN3827" t="s">
        <v>2031</v>
      </c>
    </row>
    <row r="3828" spans="1:40" ht="15" hidden="1" thickTop="1" x14ac:dyDescent="0.35">
      <c r="A3828" t="s">
        <v>6316</v>
      </c>
      <c r="B3828" t="s">
        <v>16526</v>
      </c>
      <c r="C3828" t="s">
        <v>2974</v>
      </c>
      <c r="D3828" t="s">
        <v>16527</v>
      </c>
      <c r="E3828" t="s">
        <v>2608</v>
      </c>
      <c r="F3828">
        <v>1</v>
      </c>
      <c r="G3828" t="s">
        <v>2609</v>
      </c>
      <c r="H3828" t="s">
        <v>2577</v>
      </c>
      <c r="I3828" t="s">
        <v>2057</v>
      </c>
      <c r="J3828" t="s">
        <v>2764</v>
      </c>
      <c r="K3828" t="s">
        <v>2765</v>
      </c>
      <c r="L3828" t="s">
        <v>2058</v>
      </c>
      <c r="M3828" t="s">
        <v>3044</v>
      </c>
      <c r="N3828">
        <v>0</v>
      </c>
      <c r="O3828">
        <v>0</v>
      </c>
      <c r="P3828">
        <v>0</v>
      </c>
      <c r="Q3828">
        <v>12240</v>
      </c>
      <c r="R3828">
        <v>0</v>
      </c>
      <c r="S3828">
        <v>0</v>
      </c>
      <c r="T3828">
        <v>0</v>
      </c>
      <c r="U3828">
        <v>0</v>
      </c>
      <c r="V3828">
        <v>0</v>
      </c>
      <c r="W3828">
        <v>0</v>
      </c>
      <c r="X3828">
        <v>0</v>
      </c>
      <c r="Y3828">
        <v>0</v>
      </c>
      <c r="Z3828">
        <v>0</v>
      </c>
      <c r="AA3828">
        <v>0</v>
      </c>
      <c r="AB3828">
        <v>0</v>
      </c>
      <c r="AC3828">
        <v>0</v>
      </c>
      <c r="AD3828">
        <v>0</v>
      </c>
      <c r="AE3828">
        <v>0</v>
      </c>
      <c r="AF3828">
        <v>0</v>
      </c>
      <c r="AG3828" t="s">
        <v>16528</v>
      </c>
      <c r="AH3828" s="21" t="str">
        <f t="shared" si="118"/>
        <v>YT21</v>
      </c>
      <c r="AI3828" s="21">
        <v>172.79999999999995</v>
      </c>
      <c r="AJ3828" s="21">
        <f t="shared" si="119"/>
        <v>100</v>
      </c>
      <c r="AK3828" s="21" t="s">
        <v>2060</v>
      </c>
      <c r="AL3828" t="s">
        <v>2613</v>
      </c>
      <c r="AM3828" s="26" t="s">
        <v>38</v>
      </c>
      <c r="AN3828" t="s">
        <v>2029</v>
      </c>
    </row>
    <row r="3829" spans="1:40" ht="15" hidden="1" thickTop="1" x14ac:dyDescent="0.35">
      <c r="A3829" t="s">
        <v>6320</v>
      </c>
      <c r="B3829" t="s">
        <v>16529</v>
      </c>
      <c r="C3829" t="s">
        <v>5491</v>
      </c>
      <c r="D3829" t="s">
        <v>16530</v>
      </c>
      <c r="E3829" t="s">
        <v>2646</v>
      </c>
      <c r="F3829">
        <v>1</v>
      </c>
      <c r="G3829" t="s">
        <v>2600</v>
      </c>
      <c r="H3829" t="s">
        <v>2577</v>
      </c>
      <c r="I3829" t="s">
        <v>2057</v>
      </c>
      <c r="J3829" t="s">
        <v>2699</v>
      </c>
      <c r="K3829" t="s">
        <v>2579</v>
      </c>
      <c r="L3829" t="s">
        <v>2058</v>
      </c>
      <c r="M3829" t="s">
        <v>2059</v>
      </c>
      <c r="N3829">
        <v>3</v>
      </c>
      <c r="O3829">
        <v>72</v>
      </c>
      <c r="P3829">
        <v>0.28999999999999998</v>
      </c>
      <c r="Q3829">
        <v>24480</v>
      </c>
      <c r="R3829">
        <v>0</v>
      </c>
      <c r="S3829">
        <v>0</v>
      </c>
      <c r="T3829">
        <v>0</v>
      </c>
      <c r="U3829">
        <v>2</v>
      </c>
      <c r="V3829">
        <v>40</v>
      </c>
      <c r="W3829">
        <v>0.16</v>
      </c>
      <c r="X3829">
        <v>0</v>
      </c>
      <c r="Y3829">
        <v>0</v>
      </c>
      <c r="Z3829">
        <v>0</v>
      </c>
      <c r="AA3829">
        <v>1</v>
      </c>
      <c r="AB3829">
        <v>32</v>
      </c>
      <c r="AC3829">
        <v>0.13</v>
      </c>
      <c r="AD3829">
        <v>0</v>
      </c>
      <c r="AE3829">
        <v>0</v>
      </c>
      <c r="AF3829">
        <v>0</v>
      </c>
      <c r="AG3829" t="s">
        <v>16531</v>
      </c>
      <c r="AH3829" s="21" t="str">
        <f t="shared" si="118"/>
        <v>YT21</v>
      </c>
      <c r="AI3829" s="21">
        <v>345.36</v>
      </c>
      <c r="AJ3829" s="21">
        <f t="shared" si="119"/>
        <v>99.705882352941174</v>
      </c>
      <c r="AK3829" s="21" t="s">
        <v>2060</v>
      </c>
      <c r="AL3829" t="s">
        <v>2581</v>
      </c>
      <c r="AM3829" s="26" t="s">
        <v>38</v>
      </c>
      <c r="AN3829" t="s">
        <v>2032</v>
      </c>
    </row>
    <row r="3830" spans="1:40" ht="15" hidden="1" thickTop="1" x14ac:dyDescent="0.35">
      <c r="A3830" t="s">
        <v>6324</v>
      </c>
      <c r="B3830" t="s">
        <v>16532</v>
      </c>
      <c r="C3830" t="s">
        <v>4374</v>
      </c>
      <c r="D3830" t="s">
        <v>16533</v>
      </c>
      <c r="E3830" t="s">
        <v>2646</v>
      </c>
      <c r="F3830">
        <v>1</v>
      </c>
      <c r="G3830" t="s">
        <v>2600</v>
      </c>
      <c r="H3830" t="s">
        <v>2577</v>
      </c>
      <c r="I3830" t="s">
        <v>2076</v>
      </c>
      <c r="J3830" t="s">
        <v>2601</v>
      </c>
      <c r="K3830" t="s">
        <v>2602</v>
      </c>
      <c r="L3830" t="s">
        <v>2058</v>
      </c>
      <c r="M3830" t="s">
        <v>2310</v>
      </c>
      <c r="N3830">
        <v>2</v>
      </c>
      <c r="O3830">
        <v>19</v>
      </c>
      <c r="P3830">
        <v>0.12</v>
      </c>
      <c r="Q3830">
        <v>16320</v>
      </c>
      <c r="R3830">
        <v>0</v>
      </c>
      <c r="S3830">
        <v>0</v>
      </c>
      <c r="T3830">
        <v>0</v>
      </c>
      <c r="U3830">
        <v>2</v>
      </c>
      <c r="V3830">
        <v>19</v>
      </c>
      <c r="W3830">
        <v>0.12</v>
      </c>
      <c r="X3830">
        <v>0</v>
      </c>
      <c r="Y3830">
        <v>0</v>
      </c>
      <c r="Z3830">
        <v>0</v>
      </c>
      <c r="AA3830">
        <v>0</v>
      </c>
      <c r="AB3830">
        <v>0</v>
      </c>
      <c r="AC3830">
        <v>0</v>
      </c>
      <c r="AD3830">
        <v>0</v>
      </c>
      <c r="AE3830">
        <v>0</v>
      </c>
      <c r="AF3830">
        <v>0</v>
      </c>
      <c r="AG3830" t="s">
        <v>16534</v>
      </c>
      <c r="AH3830" s="21" t="str">
        <f t="shared" si="118"/>
        <v>YR25</v>
      </c>
      <c r="AI3830" s="21">
        <v>230.39999999999998</v>
      </c>
      <c r="AJ3830" s="21">
        <f t="shared" si="119"/>
        <v>99.883578431372555</v>
      </c>
      <c r="AK3830" s="21" t="s">
        <v>2060</v>
      </c>
      <c r="AL3830" t="s">
        <v>2551</v>
      </c>
      <c r="AM3830" s="26" t="s">
        <v>38</v>
      </c>
      <c r="AN3830" t="s">
        <v>2031</v>
      </c>
    </row>
    <row r="3831" spans="1:40" ht="15" hidden="1" thickTop="1" x14ac:dyDescent="0.35">
      <c r="A3831" t="s">
        <v>6328</v>
      </c>
      <c r="B3831" t="s">
        <v>16535</v>
      </c>
      <c r="C3831" t="s">
        <v>4374</v>
      </c>
      <c r="D3831" t="s">
        <v>16533</v>
      </c>
      <c r="E3831" t="s">
        <v>2646</v>
      </c>
      <c r="F3831">
        <v>1</v>
      </c>
      <c r="G3831" t="s">
        <v>2600</v>
      </c>
      <c r="H3831" t="s">
        <v>2577</v>
      </c>
      <c r="I3831" t="s">
        <v>2076</v>
      </c>
      <c r="J3831" t="s">
        <v>2601</v>
      </c>
      <c r="K3831" t="s">
        <v>2602</v>
      </c>
      <c r="L3831" t="s">
        <v>2058</v>
      </c>
      <c r="M3831" t="s">
        <v>2310</v>
      </c>
      <c r="N3831">
        <v>8</v>
      </c>
      <c r="O3831">
        <v>145</v>
      </c>
      <c r="P3831">
        <v>0.89</v>
      </c>
      <c r="Q3831">
        <v>16320</v>
      </c>
      <c r="R3831">
        <v>4</v>
      </c>
      <c r="S3831">
        <v>68</v>
      </c>
      <c r="T3831">
        <v>0.42</v>
      </c>
      <c r="U3831">
        <v>3</v>
      </c>
      <c r="V3831">
        <v>67</v>
      </c>
      <c r="W3831">
        <v>0.41</v>
      </c>
      <c r="X3831">
        <v>1</v>
      </c>
      <c r="Y3831">
        <v>10</v>
      </c>
      <c r="Z3831">
        <v>0.06</v>
      </c>
      <c r="AA3831">
        <v>0</v>
      </c>
      <c r="AB3831">
        <v>0</v>
      </c>
      <c r="AC3831">
        <v>0</v>
      </c>
      <c r="AD3831">
        <v>0</v>
      </c>
      <c r="AE3831">
        <v>0</v>
      </c>
      <c r="AF3831">
        <v>0</v>
      </c>
      <c r="AG3831" t="s">
        <v>16536</v>
      </c>
      <c r="AH3831" s="21" t="str">
        <f t="shared" si="118"/>
        <v>YR25</v>
      </c>
      <c r="AI3831" s="21">
        <v>230.39999999999998</v>
      </c>
      <c r="AJ3831" s="21">
        <f t="shared" si="119"/>
        <v>99.111519607843135</v>
      </c>
      <c r="AK3831" s="21" t="s">
        <v>2063</v>
      </c>
      <c r="AL3831" t="s">
        <v>2551</v>
      </c>
      <c r="AM3831" s="26" t="s">
        <v>38</v>
      </c>
      <c r="AN3831" t="s">
        <v>2031</v>
      </c>
    </row>
    <row r="3832" spans="1:40" ht="15" hidden="1" thickTop="1" x14ac:dyDescent="0.35">
      <c r="A3832" t="s">
        <v>6332</v>
      </c>
      <c r="B3832" t="s">
        <v>2209</v>
      </c>
      <c r="C3832" t="s">
        <v>117</v>
      </c>
      <c r="D3832" t="s">
        <v>2210</v>
      </c>
      <c r="E3832" t="s">
        <v>560</v>
      </c>
      <c r="F3832">
        <v>1</v>
      </c>
      <c r="G3832" t="s">
        <v>2055</v>
      </c>
      <c r="H3832" t="s">
        <v>2056</v>
      </c>
      <c r="I3832" t="s">
        <v>2057</v>
      </c>
      <c r="J3832" t="s">
        <v>67</v>
      </c>
      <c r="K3832" t="s">
        <v>68</v>
      </c>
      <c r="L3832" t="s">
        <v>2058</v>
      </c>
      <c r="M3832" t="s">
        <v>2059</v>
      </c>
      <c r="N3832">
        <v>0</v>
      </c>
      <c r="O3832">
        <v>0</v>
      </c>
      <c r="P3832">
        <v>0</v>
      </c>
      <c r="Q3832">
        <v>24480</v>
      </c>
      <c r="R3832">
        <v>0</v>
      </c>
      <c r="S3832">
        <v>0</v>
      </c>
      <c r="T3832">
        <v>0</v>
      </c>
      <c r="U3832">
        <v>0</v>
      </c>
      <c r="V3832">
        <v>0</v>
      </c>
      <c r="W3832">
        <v>0</v>
      </c>
      <c r="X3832">
        <v>0</v>
      </c>
      <c r="Y3832">
        <v>0</v>
      </c>
      <c r="Z3832">
        <v>0</v>
      </c>
      <c r="AA3832">
        <v>0</v>
      </c>
      <c r="AB3832">
        <v>0</v>
      </c>
      <c r="AC3832">
        <v>0</v>
      </c>
      <c r="AD3832">
        <v>0</v>
      </c>
      <c r="AE3832">
        <v>0</v>
      </c>
      <c r="AF3832">
        <v>0</v>
      </c>
      <c r="AG3832" t="s">
        <v>459</v>
      </c>
      <c r="AH3832" s="21" t="str">
        <f t="shared" si="118"/>
        <v>YT21</v>
      </c>
      <c r="AI3832" s="21">
        <v>345.36</v>
      </c>
      <c r="AJ3832" s="21">
        <f t="shared" si="119"/>
        <v>100</v>
      </c>
      <c r="AK3832" s="21" t="s">
        <v>2060</v>
      </c>
      <c r="AL3832" t="s">
        <v>70</v>
      </c>
      <c r="AM3832" s="26" t="s">
        <v>38</v>
      </c>
      <c r="AN3832" t="s">
        <v>2031</v>
      </c>
    </row>
    <row r="3833" spans="1:40" ht="15" hidden="1" thickTop="1" x14ac:dyDescent="0.35">
      <c r="A3833" t="s">
        <v>6336</v>
      </c>
      <c r="B3833" t="s">
        <v>2212</v>
      </c>
      <c r="C3833" t="s">
        <v>111</v>
      </c>
      <c r="D3833" t="s">
        <v>2213</v>
      </c>
      <c r="E3833" t="s">
        <v>112</v>
      </c>
      <c r="F3833">
        <v>1</v>
      </c>
      <c r="G3833" t="s">
        <v>2055</v>
      </c>
      <c r="H3833" t="s">
        <v>2056</v>
      </c>
      <c r="I3833" t="s">
        <v>2057</v>
      </c>
      <c r="J3833" t="s">
        <v>113</v>
      </c>
      <c r="K3833" t="s">
        <v>68</v>
      </c>
      <c r="L3833" t="s">
        <v>2058</v>
      </c>
      <c r="M3833" t="s">
        <v>2059</v>
      </c>
      <c r="N3833">
        <v>0</v>
      </c>
      <c r="O3833">
        <v>0</v>
      </c>
      <c r="P3833">
        <v>0</v>
      </c>
      <c r="Q3833">
        <v>24480</v>
      </c>
      <c r="R3833">
        <v>0</v>
      </c>
      <c r="S3833">
        <v>0</v>
      </c>
      <c r="T3833">
        <v>0</v>
      </c>
      <c r="U3833">
        <v>0</v>
      </c>
      <c r="V3833">
        <v>0</v>
      </c>
      <c r="W3833">
        <v>0</v>
      </c>
      <c r="X3833">
        <v>0</v>
      </c>
      <c r="Y3833">
        <v>0</v>
      </c>
      <c r="Z3833">
        <v>0</v>
      </c>
      <c r="AA3833">
        <v>0</v>
      </c>
      <c r="AB3833">
        <v>0</v>
      </c>
      <c r="AC3833">
        <v>0</v>
      </c>
      <c r="AD3833">
        <v>0</v>
      </c>
      <c r="AE3833">
        <v>0</v>
      </c>
      <c r="AF3833">
        <v>0</v>
      </c>
      <c r="AG3833" t="s">
        <v>460</v>
      </c>
      <c r="AH3833" s="21" t="str">
        <f t="shared" si="118"/>
        <v>YT21</v>
      </c>
      <c r="AI3833" s="21">
        <v>345.36</v>
      </c>
      <c r="AJ3833" s="21">
        <f t="shared" si="119"/>
        <v>100</v>
      </c>
      <c r="AK3833" s="21" t="s">
        <v>2060</v>
      </c>
      <c r="AL3833" t="s">
        <v>115</v>
      </c>
      <c r="AM3833" s="26" t="s">
        <v>38</v>
      </c>
      <c r="AN3833" t="s">
        <v>2031</v>
      </c>
    </row>
    <row r="3834" spans="1:40" ht="15" hidden="1" thickTop="1" x14ac:dyDescent="0.35">
      <c r="A3834" t="s">
        <v>6340</v>
      </c>
      <c r="B3834" t="s">
        <v>2215</v>
      </c>
      <c r="C3834" t="s">
        <v>128</v>
      </c>
      <c r="D3834" t="s">
        <v>2216</v>
      </c>
      <c r="E3834" t="s">
        <v>112</v>
      </c>
      <c r="F3834">
        <v>1</v>
      </c>
      <c r="G3834" t="s">
        <v>2055</v>
      </c>
      <c r="H3834" t="s">
        <v>2056</v>
      </c>
      <c r="I3834" t="s">
        <v>2057</v>
      </c>
      <c r="J3834" t="s">
        <v>113</v>
      </c>
      <c r="K3834" t="s">
        <v>68</v>
      </c>
      <c r="L3834" t="s">
        <v>2058</v>
      </c>
      <c r="M3834" t="s">
        <v>2059</v>
      </c>
      <c r="N3834">
        <v>2</v>
      </c>
      <c r="O3834">
        <v>74</v>
      </c>
      <c r="P3834">
        <v>0.3</v>
      </c>
      <c r="Q3834">
        <v>24480</v>
      </c>
      <c r="R3834">
        <v>1</v>
      </c>
      <c r="S3834">
        <v>44</v>
      </c>
      <c r="T3834">
        <v>0.18</v>
      </c>
      <c r="U3834">
        <v>1</v>
      </c>
      <c r="V3834">
        <v>30</v>
      </c>
      <c r="W3834">
        <v>0.12</v>
      </c>
      <c r="X3834">
        <v>0</v>
      </c>
      <c r="Y3834">
        <v>0</v>
      </c>
      <c r="Z3834">
        <v>0</v>
      </c>
      <c r="AA3834">
        <v>0</v>
      </c>
      <c r="AB3834">
        <v>0</v>
      </c>
      <c r="AC3834">
        <v>0</v>
      </c>
      <c r="AD3834">
        <v>0</v>
      </c>
      <c r="AE3834">
        <v>0</v>
      </c>
      <c r="AF3834">
        <v>0</v>
      </c>
      <c r="AG3834" t="s">
        <v>461</v>
      </c>
      <c r="AH3834" s="21" t="str">
        <f t="shared" si="118"/>
        <v>YT21</v>
      </c>
      <c r="AI3834" s="21">
        <v>345.36</v>
      </c>
      <c r="AJ3834" s="21">
        <f t="shared" si="119"/>
        <v>99.697712418300654</v>
      </c>
      <c r="AK3834" s="21" t="s">
        <v>2060</v>
      </c>
      <c r="AL3834" t="s">
        <v>115</v>
      </c>
      <c r="AM3834" s="26" t="s">
        <v>38</v>
      </c>
      <c r="AN3834" t="s">
        <v>2031</v>
      </c>
    </row>
    <row r="3835" spans="1:40" ht="15" hidden="1" thickTop="1" x14ac:dyDescent="0.35">
      <c r="A3835" t="s">
        <v>6344</v>
      </c>
      <c r="B3835" t="s">
        <v>16537</v>
      </c>
      <c r="C3835" t="s">
        <v>5105</v>
      </c>
      <c r="D3835" t="s">
        <v>16538</v>
      </c>
      <c r="E3835" t="s">
        <v>3462</v>
      </c>
      <c r="F3835">
        <v>1</v>
      </c>
      <c r="G3835" t="s">
        <v>2600</v>
      </c>
      <c r="H3835" t="s">
        <v>2577</v>
      </c>
      <c r="I3835" t="s">
        <v>2076</v>
      </c>
      <c r="J3835" t="s">
        <v>2634</v>
      </c>
      <c r="K3835" t="s">
        <v>2635</v>
      </c>
      <c r="L3835" t="s">
        <v>2058</v>
      </c>
      <c r="M3835" t="s">
        <v>2170</v>
      </c>
      <c r="N3835">
        <v>2</v>
      </c>
      <c r="O3835">
        <v>40</v>
      </c>
      <c r="P3835">
        <v>0.26</v>
      </c>
      <c r="Q3835">
        <v>15300</v>
      </c>
      <c r="R3835">
        <v>1</v>
      </c>
      <c r="S3835">
        <v>22</v>
      </c>
      <c r="T3835">
        <v>0.14000000000000001</v>
      </c>
      <c r="U3835">
        <v>1</v>
      </c>
      <c r="V3835">
        <v>18</v>
      </c>
      <c r="W3835">
        <v>0.12</v>
      </c>
      <c r="X3835">
        <v>0</v>
      </c>
      <c r="Y3835">
        <v>0</v>
      </c>
      <c r="Z3835">
        <v>0</v>
      </c>
      <c r="AA3835">
        <v>0</v>
      </c>
      <c r="AB3835">
        <v>0</v>
      </c>
      <c r="AC3835">
        <v>0</v>
      </c>
      <c r="AD3835">
        <v>0</v>
      </c>
      <c r="AE3835">
        <v>0</v>
      </c>
      <c r="AF3835">
        <v>0</v>
      </c>
      <c r="AG3835" t="s">
        <v>16539</v>
      </c>
      <c r="AH3835" s="21" t="str">
        <f t="shared" si="118"/>
        <v>YK20</v>
      </c>
      <c r="AI3835" s="21">
        <v>216</v>
      </c>
      <c r="AJ3835" s="21">
        <f t="shared" si="119"/>
        <v>99.738562091503269</v>
      </c>
      <c r="AK3835" s="21" t="s">
        <v>2060</v>
      </c>
      <c r="AL3835" t="s">
        <v>2581</v>
      </c>
      <c r="AM3835" s="26" t="s">
        <v>38</v>
      </c>
      <c r="AN3835" t="s">
        <v>2032</v>
      </c>
    </row>
    <row r="3836" spans="1:40" ht="15" hidden="1" thickTop="1" x14ac:dyDescent="0.35">
      <c r="A3836" t="s">
        <v>6348</v>
      </c>
      <c r="B3836" t="s">
        <v>16540</v>
      </c>
      <c r="C3836" t="s">
        <v>5413</v>
      </c>
      <c r="D3836" t="s">
        <v>16541</v>
      </c>
      <c r="E3836" t="s">
        <v>44</v>
      </c>
      <c r="F3836">
        <v>1</v>
      </c>
      <c r="G3836" t="s">
        <v>2055</v>
      </c>
      <c r="H3836" t="s">
        <v>2056</v>
      </c>
      <c r="I3836" t="s">
        <v>2057</v>
      </c>
      <c r="J3836" t="s">
        <v>3609</v>
      </c>
      <c r="K3836" t="s">
        <v>42</v>
      </c>
      <c r="L3836" t="s">
        <v>2058</v>
      </c>
      <c r="M3836" t="s">
        <v>2059</v>
      </c>
      <c r="N3836">
        <v>5</v>
      </c>
      <c r="O3836">
        <v>199</v>
      </c>
      <c r="P3836">
        <v>0.81</v>
      </c>
      <c r="Q3836">
        <v>24480</v>
      </c>
      <c r="R3836">
        <v>4</v>
      </c>
      <c r="S3836">
        <v>172</v>
      </c>
      <c r="T3836">
        <v>0.7</v>
      </c>
      <c r="U3836">
        <v>1</v>
      </c>
      <c r="V3836">
        <v>27</v>
      </c>
      <c r="W3836">
        <v>0.11</v>
      </c>
      <c r="X3836">
        <v>0</v>
      </c>
      <c r="Y3836">
        <v>0</v>
      </c>
      <c r="Z3836">
        <v>0</v>
      </c>
      <c r="AA3836">
        <v>0</v>
      </c>
      <c r="AB3836">
        <v>0</v>
      </c>
      <c r="AC3836">
        <v>0</v>
      </c>
      <c r="AD3836">
        <v>0</v>
      </c>
      <c r="AE3836">
        <v>0</v>
      </c>
      <c r="AF3836">
        <v>0</v>
      </c>
      <c r="AG3836" t="s">
        <v>16542</v>
      </c>
      <c r="AH3836" s="21" t="str">
        <f t="shared" si="118"/>
        <v>YT21</v>
      </c>
      <c r="AI3836" s="21">
        <v>345.36</v>
      </c>
      <c r="AJ3836" s="21">
        <f t="shared" si="119"/>
        <v>99.187091503267979</v>
      </c>
      <c r="AK3836" s="21" t="s">
        <v>2063</v>
      </c>
      <c r="AL3836" t="s">
        <v>3610</v>
      </c>
      <c r="AM3836" s="26" t="s">
        <v>38</v>
      </c>
      <c r="AN3836" t="s">
        <v>2029</v>
      </c>
    </row>
    <row r="3837" spans="1:40" ht="15" hidden="1" thickTop="1" x14ac:dyDescent="0.35">
      <c r="A3837" t="s">
        <v>6352</v>
      </c>
      <c r="B3837" t="s">
        <v>16543</v>
      </c>
      <c r="C3837" t="s">
        <v>5413</v>
      </c>
      <c r="D3837" t="s">
        <v>16541</v>
      </c>
      <c r="E3837" t="s">
        <v>44</v>
      </c>
      <c r="F3837">
        <v>1</v>
      </c>
      <c r="G3837" t="s">
        <v>2055</v>
      </c>
      <c r="H3837" t="s">
        <v>2056</v>
      </c>
      <c r="I3837" t="s">
        <v>2057</v>
      </c>
      <c r="J3837" t="s">
        <v>3609</v>
      </c>
      <c r="K3837" t="s">
        <v>42</v>
      </c>
      <c r="L3837" t="s">
        <v>2058</v>
      </c>
      <c r="M3837" t="s">
        <v>2059</v>
      </c>
      <c r="N3837">
        <v>1</v>
      </c>
      <c r="O3837">
        <v>45</v>
      </c>
      <c r="P3837">
        <v>0.18</v>
      </c>
      <c r="Q3837">
        <v>24480</v>
      </c>
      <c r="R3837">
        <v>0</v>
      </c>
      <c r="S3837">
        <v>0</v>
      </c>
      <c r="T3837">
        <v>0</v>
      </c>
      <c r="U3837">
        <v>0</v>
      </c>
      <c r="V3837">
        <v>0</v>
      </c>
      <c r="W3837">
        <v>0</v>
      </c>
      <c r="X3837">
        <v>0</v>
      </c>
      <c r="Y3837">
        <v>0</v>
      </c>
      <c r="Z3837">
        <v>0</v>
      </c>
      <c r="AA3837">
        <v>1</v>
      </c>
      <c r="AB3837">
        <v>45</v>
      </c>
      <c r="AC3837">
        <v>0.18</v>
      </c>
      <c r="AD3837">
        <v>0</v>
      </c>
      <c r="AE3837">
        <v>0</v>
      </c>
      <c r="AF3837">
        <v>0</v>
      </c>
      <c r="AG3837" t="s">
        <v>16544</v>
      </c>
      <c r="AH3837" s="21" t="str">
        <f t="shared" si="118"/>
        <v>YT21</v>
      </c>
      <c r="AI3837" s="21">
        <v>345.36</v>
      </c>
      <c r="AJ3837" s="21">
        <f t="shared" si="119"/>
        <v>99.816176470588232</v>
      </c>
      <c r="AK3837" s="21" t="s">
        <v>2060</v>
      </c>
      <c r="AL3837" t="s">
        <v>3610</v>
      </c>
      <c r="AM3837" s="26" t="s">
        <v>38</v>
      </c>
      <c r="AN3837" t="s">
        <v>2031</v>
      </c>
    </row>
    <row r="3838" spans="1:40" ht="15" hidden="1" thickTop="1" x14ac:dyDescent="0.35">
      <c r="A3838" t="s">
        <v>6356</v>
      </c>
      <c r="B3838" t="s">
        <v>16545</v>
      </c>
      <c r="C3838" t="s">
        <v>5413</v>
      </c>
      <c r="D3838" t="s">
        <v>16541</v>
      </c>
      <c r="E3838" t="s">
        <v>44</v>
      </c>
      <c r="F3838">
        <v>1</v>
      </c>
      <c r="G3838" t="s">
        <v>2055</v>
      </c>
      <c r="H3838" t="s">
        <v>2056</v>
      </c>
      <c r="I3838" t="s">
        <v>2057</v>
      </c>
      <c r="J3838" t="s">
        <v>3609</v>
      </c>
      <c r="K3838" t="s">
        <v>42</v>
      </c>
      <c r="L3838" t="s">
        <v>2058</v>
      </c>
      <c r="M3838" t="s">
        <v>2059</v>
      </c>
      <c r="N3838">
        <v>1</v>
      </c>
      <c r="O3838">
        <v>68</v>
      </c>
      <c r="P3838">
        <v>0.28000000000000003</v>
      </c>
      <c r="Q3838">
        <v>24480</v>
      </c>
      <c r="R3838">
        <v>0</v>
      </c>
      <c r="S3838">
        <v>0</v>
      </c>
      <c r="T3838">
        <v>0</v>
      </c>
      <c r="U3838">
        <v>0</v>
      </c>
      <c r="V3838">
        <v>0</v>
      </c>
      <c r="W3838">
        <v>0</v>
      </c>
      <c r="X3838">
        <v>0</v>
      </c>
      <c r="Y3838">
        <v>0</v>
      </c>
      <c r="Z3838">
        <v>0</v>
      </c>
      <c r="AA3838">
        <v>1</v>
      </c>
      <c r="AB3838">
        <v>68</v>
      </c>
      <c r="AC3838">
        <v>0.28000000000000003</v>
      </c>
      <c r="AD3838">
        <v>0</v>
      </c>
      <c r="AE3838">
        <v>0</v>
      </c>
      <c r="AF3838">
        <v>0</v>
      </c>
      <c r="AG3838" t="s">
        <v>16546</v>
      </c>
      <c r="AH3838" s="21" t="str">
        <f t="shared" si="118"/>
        <v>YT21</v>
      </c>
      <c r="AI3838" s="21">
        <v>345.36</v>
      </c>
      <c r="AJ3838" s="21">
        <f t="shared" si="119"/>
        <v>99.722222222222229</v>
      </c>
      <c r="AK3838" s="21" t="s">
        <v>2060</v>
      </c>
      <c r="AL3838" t="s">
        <v>3610</v>
      </c>
      <c r="AM3838" s="26" t="s">
        <v>38</v>
      </c>
      <c r="AN3838" t="s">
        <v>2029</v>
      </c>
    </row>
    <row r="3839" spans="1:40" ht="15" hidden="1" thickTop="1" x14ac:dyDescent="0.35">
      <c r="A3839" t="s">
        <v>6360</v>
      </c>
      <c r="B3839" t="s">
        <v>16547</v>
      </c>
      <c r="C3839" t="s">
        <v>2997</v>
      </c>
      <c r="D3839" t="s">
        <v>16548</v>
      </c>
      <c r="E3839" t="s">
        <v>43</v>
      </c>
      <c r="F3839">
        <v>1</v>
      </c>
      <c r="G3839" t="s">
        <v>2055</v>
      </c>
      <c r="H3839" t="s">
        <v>2056</v>
      </c>
      <c r="I3839" t="s">
        <v>2057</v>
      </c>
      <c r="J3839" t="s">
        <v>2999</v>
      </c>
      <c r="K3839" t="s">
        <v>42</v>
      </c>
      <c r="L3839" t="s">
        <v>2058</v>
      </c>
      <c r="M3839" t="s">
        <v>2059</v>
      </c>
      <c r="N3839">
        <v>5</v>
      </c>
      <c r="O3839">
        <v>212</v>
      </c>
      <c r="P3839">
        <v>0.87</v>
      </c>
      <c r="Q3839">
        <v>24480</v>
      </c>
      <c r="R3839">
        <v>4</v>
      </c>
      <c r="S3839">
        <v>143</v>
      </c>
      <c r="T3839">
        <v>0.57999999999999996</v>
      </c>
      <c r="U3839">
        <v>1</v>
      </c>
      <c r="V3839">
        <v>69</v>
      </c>
      <c r="W3839">
        <v>0.28000000000000003</v>
      </c>
      <c r="X3839">
        <v>0</v>
      </c>
      <c r="Y3839">
        <v>0</v>
      </c>
      <c r="Z3839">
        <v>0</v>
      </c>
      <c r="AA3839">
        <v>0</v>
      </c>
      <c r="AB3839">
        <v>0</v>
      </c>
      <c r="AC3839">
        <v>0</v>
      </c>
      <c r="AD3839">
        <v>0</v>
      </c>
      <c r="AE3839">
        <v>0</v>
      </c>
      <c r="AF3839">
        <v>0</v>
      </c>
      <c r="AG3839" t="s">
        <v>16549</v>
      </c>
      <c r="AH3839" s="21" t="str">
        <f t="shared" si="118"/>
        <v>YT21</v>
      </c>
      <c r="AI3839" s="21">
        <v>345.36</v>
      </c>
      <c r="AJ3839" s="21">
        <f t="shared" si="119"/>
        <v>99.133986928104576</v>
      </c>
      <c r="AK3839" s="21" t="s">
        <v>2063</v>
      </c>
      <c r="AL3839" t="s">
        <v>2964</v>
      </c>
      <c r="AM3839" s="26" t="s">
        <v>38</v>
      </c>
      <c r="AN3839" t="s">
        <v>2030</v>
      </c>
    </row>
    <row r="3840" spans="1:40" ht="15" hidden="1" thickTop="1" x14ac:dyDescent="0.35">
      <c r="A3840" t="s">
        <v>6364</v>
      </c>
      <c r="B3840" t="s">
        <v>16550</v>
      </c>
      <c r="C3840" t="s">
        <v>2997</v>
      </c>
      <c r="D3840" t="s">
        <v>16548</v>
      </c>
      <c r="E3840" t="s">
        <v>43</v>
      </c>
      <c r="F3840">
        <v>1</v>
      </c>
      <c r="G3840" t="s">
        <v>2055</v>
      </c>
      <c r="H3840" t="s">
        <v>2056</v>
      </c>
      <c r="I3840" t="s">
        <v>2057</v>
      </c>
      <c r="J3840" t="s">
        <v>2999</v>
      </c>
      <c r="K3840" t="s">
        <v>42</v>
      </c>
      <c r="L3840" t="s">
        <v>2058</v>
      </c>
      <c r="M3840" t="s">
        <v>2059</v>
      </c>
      <c r="N3840">
        <v>2</v>
      </c>
      <c r="O3840">
        <v>152</v>
      </c>
      <c r="P3840">
        <v>0.62</v>
      </c>
      <c r="Q3840">
        <v>24480</v>
      </c>
      <c r="R3840">
        <v>1</v>
      </c>
      <c r="S3840">
        <v>67</v>
      </c>
      <c r="T3840">
        <v>0.27</v>
      </c>
      <c r="U3840">
        <v>1</v>
      </c>
      <c r="V3840">
        <v>85</v>
      </c>
      <c r="W3840">
        <v>0.35</v>
      </c>
      <c r="X3840">
        <v>0</v>
      </c>
      <c r="Y3840">
        <v>0</v>
      </c>
      <c r="Z3840">
        <v>0</v>
      </c>
      <c r="AA3840">
        <v>0</v>
      </c>
      <c r="AB3840">
        <v>0</v>
      </c>
      <c r="AC3840">
        <v>0</v>
      </c>
      <c r="AD3840">
        <v>0</v>
      </c>
      <c r="AE3840">
        <v>0</v>
      </c>
      <c r="AF3840">
        <v>0</v>
      </c>
      <c r="AG3840" t="s">
        <v>16551</v>
      </c>
      <c r="AH3840" s="21" t="str">
        <f t="shared" si="118"/>
        <v>YT21</v>
      </c>
      <c r="AI3840" s="21">
        <v>345.36</v>
      </c>
      <c r="AJ3840" s="21">
        <f t="shared" si="119"/>
        <v>99.379084967320267</v>
      </c>
      <c r="AK3840" s="21" t="s">
        <v>2060</v>
      </c>
      <c r="AL3840" t="s">
        <v>2964</v>
      </c>
      <c r="AM3840" s="26" t="s">
        <v>38</v>
      </c>
      <c r="AN3840" t="s">
        <v>2030</v>
      </c>
    </row>
    <row r="3841" spans="1:40" ht="15" hidden="1" thickTop="1" x14ac:dyDescent="0.35">
      <c r="A3841" t="s">
        <v>6368</v>
      </c>
      <c r="B3841" t="s">
        <v>16552</v>
      </c>
      <c r="C3841" t="s">
        <v>3691</v>
      </c>
      <c r="D3841" t="s">
        <v>16553</v>
      </c>
      <c r="E3841" t="s">
        <v>116</v>
      </c>
      <c r="F3841">
        <v>1</v>
      </c>
      <c r="G3841" t="s">
        <v>2055</v>
      </c>
      <c r="H3841" t="s">
        <v>2056</v>
      </c>
      <c r="I3841" t="s">
        <v>2057</v>
      </c>
      <c r="J3841" t="s">
        <v>3693</v>
      </c>
      <c r="K3841" t="s">
        <v>63</v>
      </c>
      <c r="L3841" t="s">
        <v>2058</v>
      </c>
      <c r="M3841" t="s">
        <v>2170</v>
      </c>
      <c r="N3841">
        <v>2</v>
      </c>
      <c r="O3841">
        <v>30</v>
      </c>
      <c r="P3841">
        <v>0.2</v>
      </c>
      <c r="Q3841">
        <v>15300</v>
      </c>
      <c r="R3841">
        <v>1</v>
      </c>
      <c r="S3841">
        <v>2</v>
      </c>
      <c r="T3841">
        <v>0.01</v>
      </c>
      <c r="U3841">
        <v>1</v>
      </c>
      <c r="V3841">
        <v>28</v>
      </c>
      <c r="W3841">
        <v>0.18</v>
      </c>
      <c r="X3841">
        <v>0</v>
      </c>
      <c r="Y3841">
        <v>0</v>
      </c>
      <c r="Z3841">
        <v>0</v>
      </c>
      <c r="AA3841">
        <v>0</v>
      </c>
      <c r="AB3841">
        <v>0</v>
      </c>
      <c r="AC3841">
        <v>0</v>
      </c>
      <c r="AD3841">
        <v>0</v>
      </c>
      <c r="AE3841">
        <v>0</v>
      </c>
      <c r="AF3841">
        <v>0</v>
      </c>
      <c r="AG3841" t="s">
        <v>16554</v>
      </c>
      <c r="AH3841" s="21" t="str">
        <f t="shared" si="118"/>
        <v>YT21</v>
      </c>
      <c r="AI3841" s="21">
        <v>216</v>
      </c>
      <c r="AJ3841" s="21">
        <f t="shared" si="119"/>
        <v>99.803921568627445</v>
      </c>
      <c r="AK3841" s="21" t="s">
        <v>2060</v>
      </c>
      <c r="AL3841" t="s">
        <v>2271</v>
      </c>
      <c r="AM3841" s="26" t="s">
        <v>38</v>
      </c>
      <c r="AN3841" t="s">
        <v>2030</v>
      </c>
    </row>
    <row r="3842" spans="1:40" ht="15" hidden="1" thickTop="1" x14ac:dyDescent="0.35">
      <c r="A3842" t="s">
        <v>6373</v>
      </c>
      <c r="B3842" t="s">
        <v>16555</v>
      </c>
      <c r="C3842" t="s">
        <v>3691</v>
      </c>
      <c r="D3842" t="s">
        <v>16553</v>
      </c>
      <c r="E3842" t="s">
        <v>116</v>
      </c>
      <c r="F3842">
        <v>1</v>
      </c>
      <c r="G3842" t="s">
        <v>2055</v>
      </c>
      <c r="H3842" t="s">
        <v>2056</v>
      </c>
      <c r="I3842" t="s">
        <v>2057</v>
      </c>
      <c r="J3842" t="s">
        <v>3693</v>
      </c>
      <c r="K3842" t="s">
        <v>63</v>
      </c>
      <c r="L3842" t="s">
        <v>2058</v>
      </c>
      <c r="M3842" t="s">
        <v>2170</v>
      </c>
      <c r="N3842">
        <v>6</v>
      </c>
      <c r="O3842">
        <v>206</v>
      </c>
      <c r="P3842">
        <v>1.35</v>
      </c>
      <c r="Q3842">
        <v>15300</v>
      </c>
      <c r="R3842">
        <v>4</v>
      </c>
      <c r="S3842">
        <v>176</v>
      </c>
      <c r="T3842">
        <v>1.1499999999999999</v>
      </c>
      <c r="U3842">
        <v>2</v>
      </c>
      <c r="V3842">
        <v>30</v>
      </c>
      <c r="W3842">
        <v>0.2</v>
      </c>
      <c r="X3842">
        <v>0</v>
      </c>
      <c r="Y3842">
        <v>0</v>
      </c>
      <c r="Z3842">
        <v>0</v>
      </c>
      <c r="AA3842">
        <v>0</v>
      </c>
      <c r="AB3842">
        <v>0</v>
      </c>
      <c r="AC3842">
        <v>0</v>
      </c>
      <c r="AD3842">
        <v>0</v>
      </c>
      <c r="AE3842">
        <v>0</v>
      </c>
      <c r="AF3842">
        <v>0</v>
      </c>
      <c r="AG3842" t="s">
        <v>16556</v>
      </c>
      <c r="AH3842" s="21" t="str">
        <f t="shared" si="118"/>
        <v>YT21</v>
      </c>
      <c r="AI3842" s="21">
        <v>216</v>
      </c>
      <c r="AJ3842" s="21">
        <f t="shared" si="119"/>
        <v>98.653594771241828</v>
      </c>
      <c r="AK3842" s="21" t="s">
        <v>2063</v>
      </c>
      <c r="AL3842" t="s">
        <v>2271</v>
      </c>
      <c r="AM3842" s="26" t="s">
        <v>38</v>
      </c>
      <c r="AN3842" t="s">
        <v>2032</v>
      </c>
    </row>
    <row r="3843" spans="1:40" ht="15" hidden="1" thickTop="1" x14ac:dyDescent="0.35">
      <c r="A3843" t="s">
        <v>6377</v>
      </c>
      <c r="B3843" t="s">
        <v>16557</v>
      </c>
      <c r="C3843" t="s">
        <v>2849</v>
      </c>
      <c r="D3843" t="s">
        <v>16558</v>
      </c>
      <c r="E3843" t="s">
        <v>2851</v>
      </c>
      <c r="F3843">
        <v>1</v>
      </c>
      <c r="G3843" t="s">
        <v>2593</v>
      </c>
      <c r="H3843" t="s">
        <v>2056</v>
      </c>
      <c r="I3843" t="s">
        <v>2076</v>
      </c>
      <c r="J3843" t="s">
        <v>2594</v>
      </c>
      <c r="K3843" t="s">
        <v>65</v>
      </c>
      <c r="L3843" t="s">
        <v>30320</v>
      </c>
      <c r="M3843" t="s">
        <v>5106</v>
      </c>
      <c r="N3843">
        <v>2</v>
      </c>
      <c r="O3843">
        <v>36</v>
      </c>
      <c r="P3843">
        <v>0.51</v>
      </c>
      <c r="Q3843">
        <v>7020</v>
      </c>
      <c r="R3843">
        <v>0</v>
      </c>
      <c r="S3843">
        <v>0</v>
      </c>
      <c r="T3843">
        <v>0</v>
      </c>
      <c r="U3843">
        <v>2</v>
      </c>
      <c r="V3843">
        <v>36</v>
      </c>
      <c r="W3843">
        <v>0.51</v>
      </c>
      <c r="X3843">
        <v>0</v>
      </c>
      <c r="Y3843">
        <v>0</v>
      </c>
      <c r="Z3843">
        <v>0</v>
      </c>
      <c r="AA3843">
        <v>0</v>
      </c>
      <c r="AB3843">
        <v>0</v>
      </c>
      <c r="AC3843">
        <v>0</v>
      </c>
      <c r="AD3843">
        <v>0</v>
      </c>
      <c r="AE3843">
        <v>0</v>
      </c>
      <c r="AF3843">
        <v>0</v>
      </c>
      <c r="AG3843" t="s">
        <v>16559</v>
      </c>
      <c r="AH3843" s="21" t="str">
        <f t="shared" si="118"/>
        <v>YM68</v>
      </c>
      <c r="AI3843" s="21">
        <v>129.60000000000002</v>
      </c>
      <c r="AJ3843" s="21">
        <f t="shared" si="119"/>
        <v>99.487179487179489</v>
      </c>
      <c r="AK3843" s="21" t="s">
        <v>2060</v>
      </c>
      <c r="AL3843" t="s">
        <v>2527</v>
      </c>
      <c r="AM3843" s="26" t="s">
        <v>38</v>
      </c>
      <c r="AN3843" t="s">
        <v>2029</v>
      </c>
    </row>
    <row r="3844" spans="1:40" ht="15" hidden="1" thickTop="1" x14ac:dyDescent="0.35">
      <c r="A3844" t="s">
        <v>2208</v>
      </c>
      <c r="B3844" t="s">
        <v>16560</v>
      </c>
      <c r="C3844" t="s">
        <v>2606</v>
      </c>
      <c r="D3844" t="s">
        <v>16561</v>
      </c>
      <c r="E3844" t="s">
        <v>2608</v>
      </c>
      <c r="F3844">
        <v>1</v>
      </c>
      <c r="G3844" t="s">
        <v>2609</v>
      </c>
      <c r="H3844" t="s">
        <v>2577</v>
      </c>
      <c r="I3844" t="s">
        <v>2076</v>
      </c>
      <c r="J3844" t="s">
        <v>2610</v>
      </c>
      <c r="K3844" t="s">
        <v>2611</v>
      </c>
      <c r="L3844" t="s">
        <v>2058</v>
      </c>
      <c r="M3844" t="s">
        <v>2170</v>
      </c>
      <c r="N3844">
        <v>8</v>
      </c>
      <c r="O3844">
        <v>207</v>
      </c>
      <c r="P3844">
        <v>1.35</v>
      </c>
      <c r="Q3844">
        <v>15300</v>
      </c>
      <c r="R3844">
        <v>2</v>
      </c>
      <c r="S3844">
        <v>38</v>
      </c>
      <c r="T3844">
        <v>0.25</v>
      </c>
      <c r="U3844">
        <v>6</v>
      </c>
      <c r="V3844">
        <v>169</v>
      </c>
      <c r="W3844">
        <v>1.1000000000000001</v>
      </c>
      <c r="X3844">
        <v>0</v>
      </c>
      <c r="Y3844">
        <v>0</v>
      </c>
      <c r="Z3844">
        <v>0</v>
      </c>
      <c r="AA3844">
        <v>0</v>
      </c>
      <c r="AB3844">
        <v>0</v>
      </c>
      <c r="AC3844">
        <v>0</v>
      </c>
      <c r="AD3844">
        <v>0</v>
      </c>
      <c r="AE3844">
        <v>0</v>
      </c>
      <c r="AF3844">
        <v>0</v>
      </c>
      <c r="AG3844" t="s">
        <v>16562</v>
      </c>
      <c r="AH3844" s="21" t="str">
        <f t="shared" si="118"/>
        <v>YR25</v>
      </c>
      <c r="AI3844" s="21">
        <v>216</v>
      </c>
      <c r="AJ3844" s="21">
        <f t="shared" si="119"/>
        <v>98.647058823529406</v>
      </c>
      <c r="AK3844" s="21" t="s">
        <v>2063</v>
      </c>
      <c r="AL3844" t="s">
        <v>2613</v>
      </c>
      <c r="AM3844" s="26" t="s">
        <v>38</v>
      </c>
      <c r="AN3844" t="s">
        <v>2032</v>
      </c>
    </row>
    <row r="3845" spans="1:40" ht="15" hidden="1" thickTop="1" x14ac:dyDescent="0.35">
      <c r="A3845" t="s">
        <v>2211</v>
      </c>
      <c r="B3845" t="s">
        <v>16563</v>
      </c>
      <c r="C3845" t="s">
        <v>2798</v>
      </c>
      <c r="D3845" t="s">
        <v>16564</v>
      </c>
      <c r="E3845" t="s">
        <v>2608</v>
      </c>
      <c r="F3845">
        <v>1</v>
      </c>
      <c r="G3845" t="s">
        <v>2609</v>
      </c>
      <c r="H3845" t="s">
        <v>2577</v>
      </c>
      <c r="I3845" t="s">
        <v>2076</v>
      </c>
      <c r="J3845" t="s">
        <v>2610</v>
      </c>
      <c r="K3845" t="s">
        <v>2611</v>
      </c>
      <c r="L3845" t="s">
        <v>2058</v>
      </c>
      <c r="M3845" t="s">
        <v>2170</v>
      </c>
      <c r="N3845">
        <v>3</v>
      </c>
      <c r="O3845">
        <v>115</v>
      </c>
      <c r="P3845">
        <v>0.75</v>
      </c>
      <c r="Q3845">
        <v>15300</v>
      </c>
      <c r="R3845">
        <v>2</v>
      </c>
      <c r="S3845">
        <v>67</v>
      </c>
      <c r="T3845">
        <v>0.44</v>
      </c>
      <c r="U3845">
        <v>1</v>
      </c>
      <c r="V3845">
        <v>48</v>
      </c>
      <c r="W3845">
        <v>0.31</v>
      </c>
      <c r="X3845">
        <v>0</v>
      </c>
      <c r="Y3845">
        <v>0</v>
      </c>
      <c r="Z3845">
        <v>0</v>
      </c>
      <c r="AA3845">
        <v>0</v>
      </c>
      <c r="AB3845">
        <v>0</v>
      </c>
      <c r="AC3845">
        <v>0</v>
      </c>
      <c r="AD3845">
        <v>0</v>
      </c>
      <c r="AE3845">
        <v>0</v>
      </c>
      <c r="AF3845">
        <v>0</v>
      </c>
      <c r="AG3845" t="s">
        <v>16565</v>
      </c>
      <c r="AH3845" s="21" t="str">
        <f t="shared" si="118"/>
        <v>YR25</v>
      </c>
      <c r="AI3845" s="21">
        <v>216</v>
      </c>
      <c r="AJ3845" s="21">
        <f t="shared" si="119"/>
        <v>99.248366013071902</v>
      </c>
      <c r="AK3845" s="21" t="s">
        <v>2060</v>
      </c>
      <c r="AL3845" t="s">
        <v>2613</v>
      </c>
      <c r="AM3845" s="26" t="s">
        <v>38</v>
      </c>
      <c r="AN3845" t="s">
        <v>2030</v>
      </c>
    </row>
    <row r="3846" spans="1:40" ht="15" hidden="1" thickTop="1" x14ac:dyDescent="0.35">
      <c r="A3846" t="s">
        <v>2214</v>
      </c>
      <c r="B3846" t="s">
        <v>16566</v>
      </c>
      <c r="C3846" t="s">
        <v>14751</v>
      </c>
      <c r="D3846" t="s">
        <v>14753</v>
      </c>
      <c r="E3846" t="s">
        <v>2980</v>
      </c>
      <c r="F3846">
        <v>1</v>
      </c>
      <c r="G3846" t="s">
        <v>2619</v>
      </c>
      <c r="H3846" t="s">
        <v>2620</v>
      </c>
      <c r="I3846" t="s">
        <v>2076</v>
      </c>
      <c r="J3846" t="s">
        <v>14753</v>
      </c>
      <c r="K3846" t="s">
        <v>2655</v>
      </c>
      <c r="L3846" t="s">
        <v>2058</v>
      </c>
      <c r="M3846" t="s">
        <v>2059</v>
      </c>
      <c r="N3846">
        <v>5</v>
      </c>
      <c r="O3846">
        <v>88</v>
      </c>
      <c r="P3846">
        <v>0.36</v>
      </c>
      <c r="Q3846">
        <v>24480</v>
      </c>
      <c r="R3846">
        <v>2</v>
      </c>
      <c r="S3846">
        <v>40</v>
      </c>
      <c r="T3846">
        <v>0.16</v>
      </c>
      <c r="U3846">
        <v>3</v>
      </c>
      <c r="V3846">
        <v>48</v>
      </c>
      <c r="W3846">
        <v>0.2</v>
      </c>
      <c r="X3846">
        <v>0</v>
      </c>
      <c r="Y3846">
        <v>0</v>
      </c>
      <c r="Z3846">
        <v>0</v>
      </c>
      <c r="AA3846">
        <v>0</v>
      </c>
      <c r="AB3846">
        <v>0</v>
      </c>
      <c r="AC3846">
        <v>0</v>
      </c>
      <c r="AD3846">
        <v>0</v>
      </c>
      <c r="AE3846">
        <v>0</v>
      </c>
      <c r="AF3846">
        <v>0</v>
      </c>
      <c r="AG3846" t="s">
        <v>16567</v>
      </c>
      <c r="AH3846" s="21" t="str">
        <f t="shared" si="118"/>
        <v>YO52</v>
      </c>
      <c r="AI3846" s="21">
        <v>345.36</v>
      </c>
      <c r="AJ3846" s="21">
        <f t="shared" si="119"/>
        <v>99.640522875816998</v>
      </c>
      <c r="AK3846" s="21" t="s">
        <v>2060</v>
      </c>
      <c r="AL3846" t="s">
        <v>2984</v>
      </c>
      <c r="AM3846" s="26" t="s">
        <v>38</v>
      </c>
      <c r="AN3846" t="s">
        <v>2030</v>
      </c>
    </row>
    <row r="3847" spans="1:40" ht="15" hidden="1" thickTop="1" x14ac:dyDescent="0.35">
      <c r="A3847" t="s">
        <v>6390</v>
      </c>
      <c r="B3847" t="s">
        <v>16568</v>
      </c>
      <c r="C3847" t="s">
        <v>14751</v>
      </c>
      <c r="D3847" t="s">
        <v>14753</v>
      </c>
      <c r="E3847" t="s">
        <v>2980</v>
      </c>
      <c r="F3847">
        <v>1</v>
      </c>
      <c r="G3847" t="s">
        <v>2619</v>
      </c>
      <c r="H3847" t="s">
        <v>2620</v>
      </c>
      <c r="I3847" t="s">
        <v>2076</v>
      </c>
      <c r="J3847" t="s">
        <v>14753</v>
      </c>
      <c r="K3847" t="s">
        <v>2655</v>
      </c>
      <c r="L3847" t="s">
        <v>2058</v>
      </c>
      <c r="M3847" t="s">
        <v>2059</v>
      </c>
      <c r="N3847">
        <v>3</v>
      </c>
      <c r="O3847">
        <v>71</v>
      </c>
      <c r="P3847">
        <v>0.28999999999999998</v>
      </c>
      <c r="Q3847">
        <v>24480</v>
      </c>
      <c r="R3847">
        <v>0</v>
      </c>
      <c r="S3847">
        <v>0</v>
      </c>
      <c r="T3847">
        <v>0</v>
      </c>
      <c r="U3847">
        <v>3</v>
      </c>
      <c r="V3847">
        <v>71</v>
      </c>
      <c r="W3847">
        <v>0.28999999999999998</v>
      </c>
      <c r="X3847">
        <v>0</v>
      </c>
      <c r="Y3847">
        <v>0</v>
      </c>
      <c r="Z3847">
        <v>0</v>
      </c>
      <c r="AA3847">
        <v>0</v>
      </c>
      <c r="AB3847">
        <v>0</v>
      </c>
      <c r="AC3847">
        <v>0</v>
      </c>
      <c r="AD3847">
        <v>0</v>
      </c>
      <c r="AE3847">
        <v>0</v>
      </c>
      <c r="AF3847">
        <v>0</v>
      </c>
      <c r="AG3847" t="s">
        <v>16569</v>
      </c>
      <c r="AH3847" s="21" t="str">
        <f t="shared" ref="AH3847:AH3910" si="120">LEFT(AG3847,4)</f>
        <v>YO52</v>
      </c>
      <c r="AI3847" s="21">
        <v>345.36</v>
      </c>
      <c r="AJ3847" s="21">
        <f t="shared" ref="AJ3847:AJ3910" si="121">100-(O3847/Q3847*100)</f>
        <v>99.709967320261441</v>
      </c>
      <c r="AK3847" s="21" t="s">
        <v>2060</v>
      </c>
      <c r="AL3847" t="s">
        <v>2984</v>
      </c>
      <c r="AM3847" s="26" t="s">
        <v>38</v>
      </c>
      <c r="AN3847" t="s">
        <v>2032</v>
      </c>
    </row>
    <row r="3848" spans="1:40" ht="15" hidden="1" thickTop="1" x14ac:dyDescent="0.35">
      <c r="A3848" t="s">
        <v>6394</v>
      </c>
      <c r="B3848" t="s">
        <v>16570</v>
      </c>
      <c r="C3848" t="s">
        <v>2855</v>
      </c>
      <c r="D3848" t="s">
        <v>16571</v>
      </c>
      <c r="E3848" t="s">
        <v>2575</v>
      </c>
      <c r="F3848">
        <v>1</v>
      </c>
      <c r="G3848" t="s">
        <v>2576</v>
      </c>
      <c r="H3848" t="s">
        <v>2577</v>
      </c>
      <c r="I3848" t="s">
        <v>2076</v>
      </c>
      <c r="J3848" t="s">
        <v>2858</v>
      </c>
      <c r="K3848" t="s">
        <v>2742</v>
      </c>
      <c r="L3848" t="s">
        <v>2058</v>
      </c>
      <c r="M3848" t="s">
        <v>2170</v>
      </c>
      <c r="N3848">
        <v>2</v>
      </c>
      <c r="O3848">
        <v>24</v>
      </c>
      <c r="P3848">
        <v>0.16</v>
      </c>
      <c r="Q3848">
        <v>15300</v>
      </c>
      <c r="R3848">
        <v>1</v>
      </c>
      <c r="S3848">
        <v>3</v>
      </c>
      <c r="T3848">
        <v>0.02</v>
      </c>
      <c r="U3848">
        <v>1</v>
      </c>
      <c r="V3848">
        <v>21</v>
      </c>
      <c r="W3848">
        <v>0.14000000000000001</v>
      </c>
      <c r="X3848">
        <v>0</v>
      </c>
      <c r="Y3848">
        <v>0</v>
      </c>
      <c r="Z3848">
        <v>0</v>
      </c>
      <c r="AA3848">
        <v>0</v>
      </c>
      <c r="AB3848">
        <v>0</v>
      </c>
      <c r="AC3848">
        <v>0</v>
      </c>
      <c r="AD3848">
        <v>0</v>
      </c>
      <c r="AE3848">
        <v>0</v>
      </c>
      <c r="AF3848">
        <v>0</v>
      </c>
      <c r="AG3848" t="s">
        <v>16572</v>
      </c>
      <c r="AH3848" s="21" t="str">
        <f t="shared" si="120"/>
        <v>YK20</v>
      </c>
      <c r="AI3848" s="21">
        <v>216</v>
      </c>
      <c r="AJ3848" s="21">
        <f t="shared" si="121"/>
        <v>99.843137254901961</v>
      </c>
      <c r="AK3848" s="21" t="s">
        <v>2060</v>
      </c>
      <c r="AL3848" t="s">
        <v>2581</v>
      </c>
      <c r="AM3848" s="26" t="s">
        <v>38</v>
      </c>
      <c r="AN3848" t="s">
        <v>2031</v>
      </c>
    </row>
    <row r="3849" spans="1:40" ht="15" hidden="1" thickTop="1" x14ac:dyDescent="0.35">
      <c r="A3849" t="s">
        <v>6398</v>
      </c>
      <c r="B3849" t="s">
        <v>16574</v>
      </c>
      <c r="C3849" t="s">
        <v>4025</v>
      </c>
      <c r="D3849" t="s">
        <v>16573</v>
      </c>
      <c r="E3849" t="s">
        <v>2691</v>
      </c>
      <c r="F3849">
        <v>1</v>
      </c>
      <c r="G3849" t="s">
        <v>2600</v>
      </c>
      <c r="H3849" t="s">
        <v>2577</v>
      </c>
      <c r="I3849" t="s">
        <v>2057</v>
      </c>
      <c r="J3849" t="s">
        <v>2634</v>
      </c>
      <c r="K3849" t="s">
        <v>2635</v>
      </c>
      <c r="L3849" t="s">
        <v>2058</v>
      </c>
      <c r="M3849" t="s">
        <v>2207</v>
      </c>
      <c r="N3849">
        <v>0</v>
      </c>
      <c r="O3849">
        <v>0</v>
      </c>
      <c r="P3849">
        <v>0</v>
      </c>
      <c r="Q3849">
        <v>13260</v>
      </c>
      <c r="R3849">
        <v>0</v>
      </c>
      <c r="S3849">
        <v>0</v>
      </c>
      <c r="T3849">
        <v>0</v>
      </c>
      <c r="U3849">
        <v>0</v>
      </c>
      <c r="V3849">
        <v>0</v>
      </c>
      <c r="W3849">
        <v>0</v>
      </c>
      <c r="X3849">
        <v>0</v>
      </c>
      <c r="Y3849">
        <v>0</v>
      </c>
      <c r="Z3849">
        <v>0</v>
      </c>
      <c r="AA3849">
        <v>0</v>
      </c>
      <c r="AB3849">
        <v>0</v>
      </c>
      <c r="AC3849">
        <v>0</v>
      </c>
      <c r="AD3849">
        <v>0</v>
      </c>
      <c r="AE3849">
        <v>0</v>
      </c>
      <c r="AF3849">
        <v>0</v>
      </c>
      <c r="AG3849" t="s">
        <v>16575</v>
      </c>
      <c r="AH3849" s="21" t="str">
        <f t="shared" si="120"/>
        <v>YT21</v>
      </c>
      <c r="AI3849" s="21">
        <v>187.20000000000002</v>
      </c>
      <c r="AJ3849" s="21">
        <f t="shared" si="121"/>
        <v>100</v>
      </c>
      <c r="AK3849" s="21" t="s">
        <v>2060</v>
      </c>
      <c r="AL3849" t="s">
        <v>2581</v>
      </c>
      <c r="AM3849" s="26" t="s">
        <v>38</v>
      </c>
      <c r="AN3849" t="s">
        <v>2031</v>
      </c>
    </row>
    <row r="3850" spans="1:40" ht="15" hidden="1" thickTop="1" x14ac:dyDescent="0.35">
      <c r="A3850" t="s">
        <v>6402</v>
      </c>
      <c r="B3850" t="s">
        <v>16576</v>
      </c>
      <c r="C3850" t="s">
        <v>4025</v>
      </c>
      <c r="D3850" t="s">
        <v>16573</v>
      </c>
      <c r="E3850" t="s">
        <v>2691</v>
      </c>
      <c r="F3850">
        <v>1</v>
      </c>
      <c r="G3850" t="s">
        <v>2600</v>
      </c>
      <c r="H3850" t="s">
        <v>2577</v>
      </c>
      <c r="I3850" t="s">
        <v>2057</v>
      </c>
      <c r="J3850" t="s">
        <v>2634</v>
      </c>
      <c r="K3850" t="s">
        <v>2635</v>
      </c>
      <c r="L3850" t="s">
        <v>2058</v>
      </c>
      <c r="M3850" t="s">
        <v>2207</v>
      </c>
      <c r="N3850">
        <v>0</v>
      </c>
      <c r="O3850">
        <v>0</v>
      </c>
      <c r="P3850">
        <v>0</v>
      </c>
      <c r="Q3850">
        <v>13260</v>
      </c>
      <c r="R3850">
        <v>0</v>
      </c>
      <c r="S3850">
        <v>0</v>
      </c>
      <c r="T3850">
        <v>0</v>
      </c>
      <c r="U3850">
        <v>0</v>
      </c>
      <c r="V3850">
        <v>0</v>
      </c>
      <c r="W3850">
        <v>0</v>
      </c>
      <c r="X3850">
        <v>0</v>
      </c>
      <c r="Y3850">
        <v>0</v>
      </c>
      <c r="Z3850">
        <v>0</v>
      </c>
      <c r="AA3850">
        <v>0</v>
      </c>
      <c r="AB3850">
        <v>0</v>
      </c>
      <c r="AC3850">
        <v>0</v>
      </c>
      <c r="AD3850">
        <v>0</v>
      </c>
      <c r="AE3850">
        <v>0</v>
      </c>
      <c r="AF3850">
        <v>0</v>
      </c>
      <c r="AG3850" t="s">
        <v>16577</v>
      </c>
      <c r="AH3850" s="21" t="str">
        <f t="shared" si="120"/>
        <v>YT21</v>
      </c>
      <c r="AI3850" s="21">
        <v>187.20000000000002</v>
      </c>
      <c r="AJ3850" s="21">
        <f t="shared" si="121"/>
        <v>100</v>
      </c>
      <c r="AK3850" s="21" t="s">
        <v>2060</v>
      </c>
      <c r="AL3850" t="s">
        <v>2581</v>
      </c>
      <c r="AM3850" s="26" t="s">
        <v>38</v>
      </c>
      <c r="AN3850" t="s">
        <v>2029</v>
      </c>
    </row>
    <row r="3851" spans="1:40" ht="15" hidden="1" thickTop="1" x14ac:dyDescent="0.35">
      <c r="A3851" t="s">
        <v>6406</v>
      </c>
      <c r="B3851" t="s">
        <v>16578</v>
      </c>
      <c r="C3851" t="s">
        <v>4025</v>
      </c>
      <c r="D3851" t="s">
        <v>16573</v>
      </c>
      <c r="E3851" t="s">
        <v>2691</v>
      </c>
      <c r="F3851">
        <v>1</v>
      </c>
      <c r="G3851" t="s">
        <v>2600</v>
      </c>
      <c r="H3851" t="s">
        <v>2577</v>
      </c>
      <c r="I3851" t="s">
        <v>2057</v>
      </c>
      <c r="J3851" t="s">
        <v>2634</v>
      </c>
      <c r="K3851" t="s">
        <v>2635</v>
      </c>
      <c r="L3851" t="s">
        <v>2058</v>
      </c>
      <c r="M3851" t="s">
        <v>2207</v>
      </c>
      <c r="N3851">
        <v>0</v>
      </c>
      <c r="O3851">
        <v>0</v>
      </c>
      <c r="P3851">
        <v>0</v>
      </c>
      <c r="Q3851">
        <v>13260</v>
      </c>
      <c r="R3851">
        <v>0</v>
      </c>
      <c r="S3851">
        <v>0</v>
      </c>
      <c r="T3851">
        <v>0</v>
      </c>
      <c r="U3851">
        <v>0</v>
      </c>
      <c r="V3851">
        <v>0</v>
      </c>
      <c r="W3851">
        <v>0</v>
      </c>
      <c r="X3851">
        <v>0</v>
      </c>
      <c r="Y3851">
        <v>0</v>
      </c>
      <c r="Z3851">
        <v>0</v>
      </c>
      <c r="AA3851">
        <v>0</v>
      </c>
      <c r="AB3851">
        <v>0</v>
      </c>
      <c r="AC3851">
        <v>0</v>
      </c>
      <c r="AD3851">
        <v>0</v>
      </c>
      <c r="AE3851">
        <v>0</v>
      </c>
      <c r="AF3851">
        <v>0</v>
      </c>
      <c r="AG3851" t="s">
        <v>16579</v>
      </c>
      <c r="AH3851" s="21" t="str">
        <f t="shared" si="120"/>
        <v>YT21</v>
      </c>
      <c r="AI3851" s="21">
        <v>187.20000000000002</v>
      </c>
      <c r="AJ3851" s="21">
        <f t="shared" si="121"/>
        <v>100</v>
      </c>
      <c r="AK3851" s="21" t="s">
        <v>2060</v>
      </c>
      <c r="AL3851" t="s">
        <v>2581</v>
      </c>
      <c r="AM3851" s="26" t="s">
        <v>38</v>
      </c>
      <c r="AN3851" t="s">
        <v>2031</v>
      </c>
    </row>
    <row r="3852" spans="1:40" ht="15" hidden="1" thickTop="1" x14ac:dyDescent="0.35">
      <c r="A3852" t="s">
        <v>6410</v>
      </c>
      <c r="B3852" t="s">
        <v>16580</v>
      </c>
      <c r="C3852" t="s">
        <v>4025</v>
      </c>
      <c r="D3852" t="s">
        <v>16573</v>
      </c>
      <c r="E3852" t="s">
        <v>2691</v>
      </c>
      <c r="F3852">
        <v>1</v>
      </c>
      <c r="G3852" t="s">
        <v>2600</v>
      </c>
      <c r="H3852" t="s">
        <v>2577</v>
      </c>
      <c r="I3852" t="s">
        <v>2057</v>
      </c>
      <c r="J3852" t="s">
        <v>2634</v>
      </c>
      <c r="K3852" t="s">
        <v>2635</v>
      </c>
      <c r="L3852" t="s">
        <v>2058</v>
      </c>
      <c r="M3852" t="s">
        <v>2207</v>
      </c>
      <c r="N3852">
        <v>4</v>
      </c>
      <c r="O3852">
        <v>136</v>
      </c>
      <c r="P3852">
        <v>1.03</v>
      </c>
      <c r="Q3852">
        <v>13260</v>
      </c>
      <c r="R3852">
        <v>0</v>
      </c>
      <c r="S3852">
        <v>0</v>
      </c>
      <c r="T3852">
        <v>0</v>
      </c>
      <c r="U3852">
        <v>4</v>
      </c>
      <c r="V3852">
        <v>136</v>
      </c>
      <c r="W3852">
        <v>1.03</v>
      </c>
      <c r="X3852">
        <v>0</v>
      </c>
      <c r="Y3852">
        <v>0</v>
      </c>
      <c r="Z3852">
        <v>0</v>
      </c>
      <c r="AA3852">
        <v>0</v>
      </c>
      <c r="AB3852">
        <v>0</v>
      </c>
      <c r="AC3852">
        <v>0</v>
      </c>
      <c r="AD3852">
        <v>0</v>
      </c>
      <c r="AE3852">
        <v>0</v>
      </c>
      <c r="AF3852">
        <v>0</v>
      </c>
      <c r="AG3852" t="s">
        <v>16581</v>
      </c>
      <c r="AH3852" s="21" t="str">
        <f t="shared" si="120"/>
        <v>YT21</v>
      </c>
      <c r="AI3852" s="21">
        <v>187.20000000000002</v>
      </c>
      <c r="AJ3852" s="21">
        <f t="shared" si="121"/>
        <v>98.974358974358978</v>
      </c>
      <c r="AK3852" s="21" t="s">
        <v>2063</v>
      </c>
      <c r="AL3852" t="s">
        <v>2581</v>
      </c>
      <c r="AM3852" s="26" t="s">
        <v>38</v>
      </c>
      <c r="AN3852" t="s">
        <v>2029</v>
      </c>
    </row>
    <row r="3853" spans="1:40" ht="15" hidden="1" thickTop="1" x14ac:dyDescent="0.35">
      <c r="A3853" t="s">
        <v>6414</v>
      </c>
      <c r="B3853" t="s">
        <v>16582</v>
      </c>
      <c r="C3853" t="s">
        <v>3725</v>
      </c>
      <c r="D3853" t="s">
        <v>16583</v>
      </c>
      <c r="E3853" t="s">
        <v>2691</v>
      </c>
      <c r="F3853">
        <v>1</v>
      </c>
      <c r="G3853" t="s">
        <v>2600</v>
      </c>
      <c r="H3853" t="s">
        <v>2577</v>
      </c>
      <c r="I3853" t="s">
        <v>2076</v>
      </c>
      <c r="J3853" t="s">
        <v>2634</v>
      </c>
      <c r="K3853" t="s">
        <v>2635</v>
      </c>
      <c r="L3853" t="s">
        <v>2058</v>
      </c>
      <c r="M3853" t="s">
        <v>2059</v>
      </c>
      <c r="N3853">
        <v>3</v>
      </c>
      <c r="O3853">
        <v>54</v>
      </c>
      <c r="P3853">
        <v>0.22</v>
      </c>
      <c r="Q3853">
        <v>24480</v>
      </c>
      <c r="R3853">
        <v>0</v>
      </c>
      <c r="S3853">
        <v>0</v>
      </c>
      <c r="T3853">
        <v>0</v>
      </c>
      <c r="U3853">
        <v>3</v>
      </c>
      <c r="V3853">
        <v>54</v>
      </c>
      <c r="W3853">
        <v>0.22</v>
      </c>
      <c r="X3853">
        <v>0</v>
      </c>
      <c r="Y3853">
        <v>0</v>
      </c>
      <c r="Z3853">
        <v>0</v>
      </c>
      <c r="AA3853">
        <v>0</v>
      </c>
      <c r="AB3853">
        <v>0</v>
      </c>
      <c r="AC3853">
        <v>0</v>
      </c>
      <c r="AD3853">
        <v>0</v>
      </c>
      <c r="AE3853">
        <v>0</v>
      </c>
      <c r="AF3853">
        <v>0</v>
      </c>
      <c r="AG3853" t="s">
        <v>16584</v>
      </c>
      <c r="AH3853" s="21" t="str">
        <f t="shared" si="120"/>
        <v>YK21</v>
      </c>
      <c r="AI3853" s="21">
        <v>345.36</v>
      </c>
      <c r="AJ3853" s="21">
        <f t="shared" si="121"/>
        <v>99.779411764705884</v>
      </c>
      <c r="AK3853" s="21" t="s">
        <v>2060</v>
      </c>
      <c r="AL3853" t="s">
        <v>2581</v>
      </c>
      <c r="AM3853" s="26" t="s">
        <v>38</v>
      </c>
      <c r="AN3853" t="s">
        <v>2030</v>
      </c>
    </row>
    <row r="3854" spans="1:40" ht="15" hidden="1" thickTop="1" x14ac:dyDescent="0.35">
      <c r="A3854" t="s">
        <v>6418</v>
      </c>
      <c r="B3854" t="s">
        <v>16585</v>
      </c>
      <c r="C3854" t="s">
        <v>6643</v>
      </c>
      <c r="D3854" t="s">
        <v>16586</v>
      </c>
      <c r="E3854" t="s">
        <v>4003</v>
      </c>
      <c r="F3854">
        <v>1</v>
      </c>
      <c r="G3854" t="s">
        <v>2600</v>
      </c>
      <c r="H3854" t="s">
        <v>2510</v>
      </c>
      <c r="I3854" t="s">
        <v>2076</v>
      </c>
      <c r="J3854" t="s">
        <v>4004</v>
      </c>
      <c r="K3854" t="s">
        <v>3007</v>
      </c>
      <c r="L3854" t="s">
        <v>2058</v>
      </c>
      <c r="M3854" t="s">
        <v>2207</v>
      </c>
      <c r="N3854">
        <v>1</v>
      </c>
      <c r="O3854">
        <v>22</v>
      </c>
      <c r="P3854">
        <v>0.17</v>
      </c>
      <c r="Q3854">
        <v>13260</v>
      </c>
      <c r="R3854">
        <v>1</v>
      </c>
      <c r="S3854">
        <v>22</v>
      </c>
      <c r="T3854">
        <v>0.17</v>
      </c>
      <c r="U3854">
        <v>0</v>
      </c>
      <c r="V3854">
        <v>0</v>
      </c>
      <c r="W3854">
        <v>0</v>
      </c>
      <c r="X3854">
        <v>0</v>
      </c>
      <c r="Y3854">
        <v>0</v>
      </c>
      <c r="Z3854">
        <v>0</v>
      </c>
      <c r="AA3854">
        <v>0</v>
      </c>
      <c r="AB3854">
        <v>0</v>
      </c>
      <c r="AC3854">
        <v>0</v>
      </c>
      <c r="AD3854">
        <v>0</v>
      </c>
      <c r="AE3854">
        <v>0</v>
      </c>
      <c r="AF3854">
        <v>0</v>
      </c>
      <c r="AG3854" t="s">
        <v>16587</v>
      </c>
      <c r="AH3854" s="21" t="str">
        <f t="shared" si="120"/>
        <v>YR25</v>
      </c>
      <c r="AI3854" s="21">
        <v>187.20000000000002</v>
      </c>
      <c r="AJ3854" s="21">
        <f t="shared" si="121"/>
        <v>99.834087481146298</v>
      </c>
      <c r="AK3854" s="21" t="s">
        <v>2060</v>
      </c>
      <c r="AL3854" t="s">
        <v>2551</v>
      </c>
      <c r="AM3854" s="26" t="s">
        <v>38</v>
      </c>
      <c r="AN3854" t="s">
        <v>2031</v>
      </c>
    </row>
    <row r="3855" spans="1:40" ht="15" hidden="1" thickTop="1" x14ac:dyDescent="0.35">
      <c r="A3855" t="s">
        <v>6422</v>
      </c>
      <c r="B3855" t="s">
        <v>16588</v>
      </c>
      <c r="C3855" t="s">
        <v>6643</v>
      </c>
      <c r="D3855" t="s">
        <v>16589</v>
      </c>
      <c r="E3855" t="s">
        <v>4003</v>
      </c>
      <c r="F3855">
        <v>1</v>
      </c>
      <c r="G3855" t="s">
        <v>2600</v>
      </c>
      <c r="H3855" t="s">
        <v>2510</v>
      </c>
      <c r="I3855" t="s">
        <v>2076</v>
      </c>
      <c r="J3855" t="s">
        <v>4004</v>
      </c>
      <c r="K3855" t="s">
        <v>3007</v>
      </c>
      <c r="L3855" t="s">
        <v>2058</v>
      </c>
      <c r="M3855" t="s">
        <v>2207</v>
      </c>
      <c r="N3855">
        <v>2</v>
      </c>
      <c r="O3855">
        <v>49</v>
      </c>
      <c r="P3855">
        <v>0.37</v>
      </c>
      <c r="Q3855">
        <v>13260</v>
      </c>
      <c r="R3855">
        <v>2</v>
      </c>
      <c r="S3855">
        <v>49</v>
      </c>
      <c r="T3855">
        <v>0.37</v>
      </c>
      <c r="U3855">
        <v>0</v>
      </c>
      <c r="V3855">
        <v>0</v>
      </c>
      <c r="W3855">
        <v>0</v>
      </c>
      <c r="X3855">
        <v>0</v>
      </c>
      <c r="Y3855">
        <v>0</v>
      </c>
      <c r="Z3855">
        <v>0</v>
      </c>
      <c r="AA3855">
        <v>0</v>
      </c>
      <c r="AB3855">
        <v>0</v>
      </c>
      <c r="AC3855">
        <v>0</v>
      </c>
      <c r="AD3855">
        <v>0</v>
      </c>
      <c r="AE3855">
        <v>0</v>
      </c>
      <c r="AF3855">
        <v>0</v>
      </c>
      <c r="AG3855" t="s">
        <v>16590</v>
      </c>
      <c r="AH3855" s="21" t="str">
        <f t="shared" si="120"/>
        <v>YR25</v>
      </c>
      <c r="AI3855" s="21">
        <v>187.20000000000002</v>
      </c>
      <c r="AJ3855" s="21">
        <f t="shared" si="121"/>
        <v>99.630467571644047</v>
      </c>
      <c r="AK3855" s="21" t="s">
        <v>2060</v>
      </c>
      <c r="AL3855" t="s">
        <v>2551</v>
      </c>
      <c r="AM3855" s="26" t="s">
        <v>38</v>
      </c>
      <c r="AN3855" t="s">
        <v>2029</v>
      </c>
    </row>
    <row r="3856" spans="1:40" ht="15" hidden="1" thickTop="1" x14ac:dyDescent="0.35">
      <c r="A3856" t="s">
        <v>6427</v>
      </c>
      <c r="B3856" t="s">
        <v>2218</v>
      </c>
      <c r="C3856" t="s">
        <v>71</v>
      </c>
      <c r="D3856" t="s">
        <v>2156</v>
      </c>
      <c r="E3856" t="s">
        <v>72</v>
      </c>
      <c r="F3856">
        <v>1</v>
      </c>
      <c r="G3856" t="s">
        <v>2055</v>
      </c>
      <c r="H3856" t="s">
        <v>2056</v>
      </c>
      <c r="I3856" t="s">
        <v>2076</v>
      </c>
      <c r="J3856" t="s">
        <v>73</v>
      </c>
      <c r="K3856" t="s">
        <v>68</v>
      </c>
      <c r="L3856" t="s">
        <v>2058</v>
      </c>
      <c r="M3856" t="s">
        <v>2059</v>
      </c>
      <c r="N3856">
        <v>5</v>
      </c>
      <c r="O3856">
        <v>92</v>
      </c>
      <c r="P3856">
        <v>0.38</v>
      </c>
      <c r="Q3856">
        <v>24480</v>
      </c>
      <c r="R3856">
        <v>1</v>
      </c>
      <c r="S3856">
        <v>25</v>
      </c>
      <c r="T3856">
        <v>0.1</v>
      </c>
      <c r="U3856">
        <v>4</v>
      </c>
      <c r="V3856">
        <v>67</v>
      </c>
      <c r="W3856">
        <v>0.27</v>
      </c>
      <c r="X3856">
        <v>0</v>
      </c>
      <c r="Y3856">
        <v>0</v>
      </c>
      <c r="Z3856">
        <v>0</v>
      </c>
      <c r="AA3856">
        <v>0</v>
      </c>
      <c r="AB3856">
        <v>0</v>
      </c>
      <c r="AC3856">
        <v>0</v>
      </c>
      <c r="AD3856">
        <v>0</v>
      </c>
      <c r="AE3856">
        <v>0</v>
      </c>
      <c r="AF3856">
        <v>0</v>
      </c>
      <c r="AG3856" t="s">
        <v>462</v>
      </c>
      <c r="AH3856" s="21" t="str">
        <f t="shared" si="120"/>
        <v>YK21</v>
      </c>
      <c r="AI3856" s="21">
        <v>345.36</v>
      </c>
      <c r="AJ3856" s="21">
        <f t="shared" si="121"/>
        <v>99.624183006535944</v>
      </c>
      <c r="AK3856" s="21" t="s">
        <v>2060</v>
      </c>
      <c r="AL3856" t="s">
        <v>75</v>
      </c>
      <c r="AM3856" s="26" t="s">
        <v>38</v>
      </c>
      <c r="AN3856" t="s">
        <v>2031</v>
      </c>
    </row>
    <row r="3857" spans="1:40" ht="15" hidden="1" thickTop="1" x14ac:dyDescent="0.35">
      <c r="A3857" t="s">
        <v>6431</v>
      </c>
      <c r="B3857" t="s">
        <v>16591</v>
      </c>
      <c r="C3857" t="s">
        <v>2773</v>
      </c>
      <c r="D3857" t="s">
        <v>16592</v>
      </c>
      <c r="E3857" t="s">
        <v>2608</v>
      </c>
      <c r="F3857">
        <v>1</v>
      </c>
      <c r="G3857" t="s">
        <v>2576</v>
      </c>
      <c r="H3857" t="s">
        <v>2577</v>
      </c>
      <c r="I3857" t="s">
        <v>2076</v>
      </c>
      <c r="J3857" t="s">
        <v>2741</v>
      </c>
      <c r="K3857" t="s">
        <v>2742</v>
      </c>
      <c r="L3857" t="s">
        <v>2058</v>
      </c>
      <c r="M3857" t="s">
        <v>2170</v>
      </c>
      <c r="N3857">
        <v>3</v>
      </c>
      <c r="O3857">
        <v>89</v>
      </c>
      <c r="P3857">
        <v>0.57999999999999996</v>
      </c>
      <c r="Q3857">
        <v>15300</v>
      </c>
      <c r="R3857">
        <v>2</v>
      </c>
      <c r="S3857">
        <v>36</v>
      </c>
      <c r="T3857">
        <v>0.24</v>
      </c>
      <c r="U3857">
        <v>1</v>
      </c>
      <c r="V3857">
        <v>53</v>
      </c>
      <c r="W3857">
        <v>0.35</v>
      </c>
      <c r="X3857">
        <v>0</v>
      </c>
      <c r="Y3857">
        <v>0</v>
      </c>
      <c r="Z3857">
        <v>0</v>
      </c>
      <c r="AA3857">
        <v>0</v>
      </c>
      <c r="AB3857">
        <v>0</v>
      </c>
      <c r="AC3857">
        <v>0</v>
      </c>
      <c r="AD3857">
        <v>0</v>
      </c>
      <c r="AE3857">
        <v>0</v>
      </c>
      <c r="AF3857">
        <v>0</v>
      </c>
      <c r="AG3857" t="s">
        <v>16593</v>
      </c>
      <c r="AH3857" s="21" t="str">
        <f t="shared" si="120"/>
        <v>YK20</v>
      </c>
      <c r="AI3857" s="21">
        <v>216</v>
      </c>
      <c r="AJ3857" s="21">
        <f t="shared" si="121"/>
        <v>99.41830065359477</v>
      </c>
      <c r="AK3857" s="21" t="s">
        <v>2060</v>
      </c>
      <c r="AL3857" t="s">
        <v>2613</v>
      </c>
      <c r="AM3857" s="26" t="s">
        <v>38</v>
      </c>
      <c r="AN3857" t="s">
        <v>2030</v>
      </c>
    </row>
    <row r="3858" spans="1:40" ht="15" hidden="1" thickTop="1" x14ac:dyDescent="0.35">
      <c r="A3858" t="s">
        <v>6435</v>
      </c>
      <c r="B3858" t="s">
        <v>16594</v>
      </c>
      <c r="C3858" t="s">
        <v>3465</v>
      </c>
      <c r="D3858" t="s">
        <v>16595</v>
      </c>
      <c r="E3858" t="s">
        <v>2691</v>
      </c>
      <c r="F3858">
        <v>1</v>
      </c>
      <c r="G3858" t="s">
        <v>2600</v>
      </c>
      <c r="H3858" t="s">
        <v>2577</v>
      </c>
      <c r="I3858" t="s">
        <v>2076</v>
      </c>
      <c r="J3858" t="s">
        <v>2692</v>
      </c>
      <c r="K3858" t="s">
        <v>2635</v>
      </c>
      <c r="L3858" t="s">
        <v>2058</v>
      </c>
      <c r="M3858" t="s">
        <v>2170</v>
      </c>
      <c r="N3858">
        <v>0</v>
      </c>
      <c r="O3858">
        <v>0</v>
      </c>
      <c r="P3858">
        <v>0</v>
      </c>
      <c r="Q3858">
        <v>15300</v>
      </c>
      <c r="R3858">
        <v>0</v>
      </c>
      <c r="S3858">
        <v>0</v>
      </c>
      <c r="T3858">
        <v>0</v>
      </c>
      <c r="U3858">
        <v>0</v>
      </c>
      <c r="V3858">
        <v>0</v>
      </c>
      <c r="W3858">
        <v>0</v>
      </c>
      <c r="X3858">
        <v>0</v>
      </c>
      <c r="Y3858">
        <v>0</v>
      </c>
      <c r="Z3858">
        <v>0</v>
      </c>
      <c r="AA3858">
        <v>0</v>
      </c>
      <c r="AB3858">
        <v>0</v>
      </c>
      <c r="AC3858">
        <v>0</v>
      </c>
      <c r="AD3858">
        <v>0</v>
      </c>
      <c r="AE3858">
        <v>0</v>
      </c>
      <c r="AF3858">
        <v>0</v>
      </c>
      <c r="AG3858" t="s">
        <v>16596</v>
      </c>
      <c r="AH3858" s="21" t="str">
        <f t="shared" si="120"/>
        <v>YR25</v>
      </c>
      <c r="AI3858" s="21">
        <v>216</v>
      </c>
      <c r="AJ3858" s="21">
        <f t="shared" si="121"/>
        <v>100</v>
      </c>
      <c r="AK3858" s="21" t="s">
        <v>2060</v>
      </c>
      <c r="AL3858" t="s">
        <v>2581</v>
      </c>
      <c r="AM3858" s="26" t="s">
        <v>38</v>
      </c>
      <c r="AN3858" t="s">
        <v>2031</v>
      </c>
    </row>
    <row r="3859" spans="1:40" ht="15" hidden="1" thickTop="1" x14ac:dyDescent="0.35">
      <c r="A3859" t="s">
        <v>6439</v>
      </c>
      <c r="B3859" t="s">
        <v>16597</v>
      </c>
      <c r="C3859" t="s">
        <v>4001</v>
      </c>
      <c r="D3859" t="s">
        <v>16598</v>
      </c>
      <c r="E3859" t="s">
        <v>4003</v>
      </c>
      <c r="F3859">
        <v>1</v>
      </c>
      <c r="G3859" t="s">
        <v>2600</v>
      </c>
      <c r="H3859" t="s">
        <v>2510</v>
      </c>
      <c r="I3859" t="s">
        <v>2076</v>
      </c>
      <c r="J3859" t="s">
        <v>4004</v>
      </c>
      <c r="K3859" t="s">
        <v>3007</v>
      </c>
      <c r="L3859" t="s">
        <v>2058</v>
      </c>
      <c r="M3859" t="s">
        <v>2059</v>
      </c>
      <c r="N3859">
        <v>6</v>
      </c>
      <c r="O3859">
        <v>189</v>
      </c>
      <c r="P3859">
        <v>0.77</v>
      </c>
      <c r="Q3859">
        <v>24480</v>
      </c>
      <c r="R3859">
        <v>0</v>
      </c>
      <c r="S3859">
        <v>0</v>
      </c>
      <c r="T3859">
        <v>0</v>
      </c>
      <c r="U3859">
        <v>6</v>
      </c>
      <c r="V3859">
        <v>189</v>
      </c>
      <c r="W3859">
        <v>0.77</v>
      </c>
      <c r="X3859">
        <v>0</v>
      </c>
      <c r="Y3859">
        <v>0</v>
      </c>
      <c r="Z3859">
        <v>0</v>
      </c>
      <c r="AA3859">
        <v>0</v>
      </c>
      <c r="AB3859">
        <v>0</v>
      </c>
      <c r="AC3859">
        <v>0</v>
      </c>
      <c r="AD3859">
        <v>0</v>
      </c>
      <c r="AE3859">
        <v>0</v>
      </c>
      <c r="AF3859">
        <v>0</v>
      </c>
      <c r="AG3859" t="s">
        <v>16599</v>
      </c>
      <c r="AH3859" s="21" t="str">
        <f t="shared" si="120"/>
        <v>YR25</v>
      </c>
      <c r="AI3859" s="21">
        <v>345.36</v>
      </c>
      <c r="AJ3859" s="21">
        <f t="shared" si="121"/>
        <v>99.227941176470594</v>
      </c>
      <c r="AK3859" s="21" t="s">
        <v>2060</v>
      </c>
      <c r="AL3859" t="s">
        <v>2551</v>
      </c>
      <c r="AM3859" s="26" t="s">
        <v>38</v>
      </c>
      <c r="AN3859" t="s">
        <v>2030</v>
      </c>
    </row>
    <row r="3860" spans="1:40" ht="15" hidden="1" thickTop="1" x14ac:dyDescent="0.35">
      <c r="A3860" t="s">
        <v>6443</v>
      </c>
      <c r="B3860" t="s">
        <v>16600</v>
      </c>
      <c r="C3860" t="s">
        <v>2631</v>
      </c>
      <c r="D3860" t="s">
        <v>16236</v>
      </c>
      <c r="E3860" t="s">
        <v>2575</v>
      </c>
      <c r="F3860">
        <v>1</v>
      </c>
      <c r="G3860" t="s">
        <v>2633</v>
      </c>
      <c r="H3860" t="s">
        <v>2577</v>
      </c>
      <c r="I3860" t="s">
        <v>2057</v>
      </c>
      <c r="J3860" t="s">
        <v>2634</v>
      </c>
      <c r="K3860" t="s">
        <v>2635</v>
      </c>
      <c r="L3860" t="s">
        <v>2058</v>
      </c>
      <c r="M3860" t="s">
        <v>2207</v>
      </c>
      <c r="N3860">
        <v>1</v>
      </c>
      <c r="O3860">
        <v>27</v>
      </c>
      <c r="P3860">
        <v>0.2</v>
      </c>
      <c r="Q3860">
        <v>13260</v>
      </c>
      <c r="R3860">
        <v>1</v>
      </c>
      <c r="S3860">
        <v>27</v>
      </c>
      <c r="T3860">
        <v>0.2</v>
      </c>
      <c r="U3860">
        <v>0</v>
      </c>
      <c r="V3860">
        <v>0</v>
      </c>
      <c r="W3860">
        <v>0</v>
      </c>
      <c r="X3860">
        <v>0</v>
      </c>
      <c r="Y3860">
        <v>0</v>
      </c>
      <c r="Z3860">
        <v>0</v>
      </c>
      <c r="AA3860">
        <v>0</v>
      </c>
      <c r="AB3860">
        <v>0</v>
      </c>
      <c r="AC3860">
        <v>0</v>
      </c>
      <c r="AD3860">
        <v>0</v>
      </c>
      <c r="AE3860">
        <v>0</v>
      </c>
      <c r="AF3860">
        <v>0</v>
      </c>
      <c r="AG3860" t="s">
        <v>16601</v>
      </c>
      <c r="AH3860" s="21" t="str">
        <f t="shared" si="120"/>
        <v>YT21</v>
      </c>
      <c r="AI3860" s="21">
        <v>187.20000000000002</v>
      </c>
      <c r="AJ3860" s="21">
        <f t="shared" si="121"/>
        <v>99.796380090497735</v>
      </c>
      <c r="AK3860" s="21" t="s">
        <v>2060</v>
      </c>
      <c r="AL3860" t="s">
        <v>2581</v>
      </c>
      <c r="AM3860" s="26" t="s">
        <v>38</v>
      </c>
      <c r="AN3860" t="s">
        <v>2031</v>
      </c>
    </row>
    <row r="3861" spans="1:40" ht="15" hidden="1" thickTop="1" x14ac:dyDescent="0.35">
      <c r="A3861" t="s">
        <v>6447</v>
      </c>
      <c r="B3861" t="s">
        <v>16602</v>
      </c>
      <c r="C3861" t="s">
        <v>2631</v>
      </c>
      <c r="D3861" t="s">
        <v>16236</v>
      </c>
      <c r="E3861" t="s">
        <v>2575</v>
      </c>
      <c r="F3861">
        <v>1</v>
      </c>
      <c r="G3861" t="s">
        <v>2633</v>
      </c>
      <c r="H3861" t="s">
        <v>2577</v>
      </c>
      <c r="I3861" t="s">
        <v>2057</v>
      </c>
      <c r="J3861" t="s">
        <v>2634</v>
      </c>
      <c r="K3861" t="s">
        <v>2635</v>
      </c>
      <c r="L3861" t="s">
        <v>2058</v>
      </c>
      <c r="M3861" t="s">
        <v>2207</v>
      </c>
      <c r="N3861">
        <v>3</v>
      </c>
      <c r="O3861">
        <v>71</v>
      </c>
      <c r="P3861">
        <v>0.54</v>
      </c>
      <c r="Q3861">
        <v>13260</v>
      </c>
      <c r="R3861">
        <v>1</v>
      </c>
      <c r="S3861">
        <v>27</v>
      </c>
      <c r="T3861">
        <v>0.2</v>
      </c>
      <c r="U3861">
        <v>2</v>
      </c>
      <c r="V3861">
        <v>44</v>
      </c>
      <c r="W3861">
        <v>0.33</v>
      </c>
      <c r="X3861">
        <v>0</v>
      </c>
      <c r="Y3861">
        <v>0</v>
      </c>
      <c r="Z3861">
        <v>0</v>
      </c>
      <c r="AA3861">
        <v>0</v>
      </c>
      <c r="AB3861">
        <v>0</v>
      </c>
      <c r="AC3861">
        <v>0</v>
      </c>
      <c r="AD3861">
        <v>0</v>
      </c>
      <c r="AE3861">
        <v>0</v>
      </c>
      <c r="AF3861">
        <v>0</v>
      </c>
      <c r="AG3861" t="s">
        <v>16603</v>
      </c>
      <c r="AH3861" s="21" t="str">
        <f t="shared" si="120"/>
        <v>YT21</v>
      </c>
      <c r="AI3861" s="21">
        <v>187.20000000000002</v>
      </c>
      <c r="AJ3861" s="21">
        <f t="shared" si="121"/>
        <v>99.464555052790345</v>
      </c>
      <c r="AK3861" s="21" t="s">
        <v>2060</v>
      </c>
      <c r="AL3861" t="s">
        <v>2581</v>
      </c>
      <c r="AM3861" s="26" t="s">
        <v>38</v>
      </c>
      <c r="AN3861" t="s">
        <v>2031</v>
      </c>
    </row>
    <row r="3862" spans="1:40" ht="15" hidden="1" thickTop="1" x14ac:dyDescent="0.35">
      <c r="A3862" t="s">
        <v>6451</v>
      </c>
      <c r="B3862" t="s">
        <v>16604</v>
      </c>
      <c r="C3862" t="s">
        <v>2631</v>
      </c>
      <c r="D3862" t="s">
        <v>16236</v>
      </c>
      <c r="E3862" t="s">
        <v>2575</v>
      </c>
      <c r="F3862">
        <v>1</v>
      </c>
      <c r="G3862" t="s">
        <v>2633</v>
      </c>
      <c r="H3862" t="s">
        <v>2577</v>
      </c>
      <c r="I3862" t="s">
        <v>2057</v>
      </c>
      <c r="J3862" t="s">
        <v>2634</v>
      </c>
      <c r="K3862" t="s">
        <v>2635</v>
      </c>
      <c r="L3862" t="s">
        <v>2058</v>
      </c>
      <c r="M3862" t="s">
        <v>2207</v>
      </c>
      <c r="N3862">
        <v>2</v>
      </c>
      <c r="O3862">
        <v>89</v>
      </c>
      <c r="P3862">
        <v>0.67</v>
      </c>
      <c r="Q3862">
        <v>13260</v>
      </c>
      <c r="R3862">
        <v>1</v>
      </c>
      <c r="S3862">
        <v>64</v>
      </c>
      <c r="T3862">
        <v>0.48</v>
      </c>
      <c r="U3862">
        <v>1</v>
      </c>
      <c r="V3862">
        <v>25</v>
      </c>
      <c r="W3862">
        <v>0.19</v>
      </c>
      <c r="X3862">
        <v>0</v>
      </c>
      <c r="Y3862">
        <v>0</v>
      </c>
      <c r="Z3862">
        <v>0</v>
      </c>
      <c r="AA3862">
        <v>0</v>
      </c>
      <c r="AB3862">
        <v>0</v>
      </c>
      <c r="AC3862">
        <v>0</v>
      </c>
      <c r="AD3862">
        <v>0</v>
      </c>
      <c r="AE3862">
        <v>0</v>
      </c>
      <c r="AF3862">
        <v>0</v>
      </c>
      <c r="AG3862" t="s">
        <v>16605</v>
      </c>
      <c r="AH3862" s="21" t="str">
        <f t="shared" si="120"/>
        <v>YT21</v>
      </c>
      <c r="AI3862" s="21">
        <v>187.20000000000002</v>
      </c>
      <c r="AJ3862" s="21">
        <f t="shared" si="121"/>
        <v>99.328808446455511</v>
      </c>
      <c r="AK3862" s="21" t="s">
        <v>2060</v>
      </c>
      <c r="AL3862" t="s">
        <v>2581</v>
      </c>
      <c r="AM3862" s="26" t="s">
        <v>38</v>
      </c>
      <c r="AN3862" t="s">
        <v>2031</v>
      </c>
    </row>
    <row r="3863" spans="1:40" ht="15" hidden="1" thickTop="1" x14ac:dyDescent="0.35">
      <c r="A3863" t="s">
        <v>6455</v>
      </c>
      <c r="B3863" t="s">
        <v>16606</v>
      </c>
      <c r="C3863" t="s">
        <v>6457</v>
      </c>
      <c r="D3863" t="s">
        <v>13567</v>
      </c>
      <c r="E3863" t="s">
        <v>2705</v>
      </c>
      <c r="F3863">
        <v>1</v>
      </c>
      <c r="G3863" t="s">
        <v>2593</v>
      </c>
      <c r="H3863" t="s">
        <v>2056</v>
      </c>
      <c r="I3863" t="s">
        <v>2057</v>
      </c>
      <c r="J3863" t="s">
        <v>2594</v>
      </c>
      <c r="K3863" t="s">
        <v>65</v>
      </c>
      <c r="L3863" t="s">
        <v>2058</v>
      </c>
      <c r="M3863" t="s">
        <v>2059</v>
      </c>
      <c r="N3863">
        <v>4</v>
      </c>
      <c r="O3863">
        <v>190</v>
      </c>
      <c r="P3863">
        <v>0.78</v>
      </c>
      <c r="Q3863">
        <v>24480</v>
      </c>
      <c r="R3863">
        <v>1</v>
      </c>
      <c r="S3863">
        <v>36</v>
      </c>
      <c r="T3863">
        <v>0.15</v>
      </c>
      <c r="U3863">
        <v>2</v>
      </c>
      <c r="V3863">
        <v>89</v>
      </c>
      <c r="W3863">
        <v>0.36</v>
      </c>
      <c r="X3863">
        <v>0</v>
      </c>
      <c r="Y3863">
        <v>0</v>
      </c>
      <c r="Z3863">
        <v>0</v>
      </c>
      <c r="AA3863">
        <v>1</v>
      </c>
      <c r="AB3863">
        <v>65</v>
      </c>
      <c r="AC3863">
        <v>0.27</v>
      </c>
      <c r="AD3863">
        <v>0</v>
      </c>
      <c r="AE3863">
        <v>0</v>
      </c>
      <c r="AF3863">
        <v>0</v>
      </c>
      <c r="AG3863" t="s">
        <v>16607</v>
      </c>
      <c r="AH3863" s="21" t="str">
        <f t="shared" si="120"/>
        <v>YT21</v>
      </c>
      <c r="AI3863" s="21">
        <v>345.36</v>
      </c>
      <c r="AJ3863" s="21">
        <f t="shared" si="121"/>
        <v>99.223856209150327</v>
      </c>
      <c r="AK3863" s="21" t="s">
        <v>2060</v>
      </c>
      <c r="AL3863" t="s">
        <v>2527</v>
      </c>
      <c r="AM3863" s="26" t="s">
        <v>38</v>
      </c>
      <c r="AN3863" t="s">
        <v>2032</v>
      </c>
    </row>
    <row r="3864" spans="1:40" ht="15" hidden="1" thickTop="1" x14ac:dyDescent="0.35">
      <c r="A3864" t="s">
        <v>6460</v>
      </c>
      <c r="B3864" t="s">
        <v>16608</v>
      </c>
      <c r="C3864" t="s">
        <v>2598</v>
      </c>
      <c r="D3864" t="s">
        <v>16609</v>
      </c>
      <c r="E3864" t="s">
        <v>2575</v>
      </c>
      <c r="F3864">
        <v>1</v>
      </c>
      <c r="G3864" t="s">
        <v>2600</v>
      </c>
      <c r="H3864" t="s">
        <v>2577</v>
      </c>
      <c r="I3864" t="s">
        <v>2076</v>
      </c>
      <c r="J3864" t="s">
        <v>2601</v>
      </c>
      <c r="K3864" t="s">
        <v>2602</v>
      </c>
      <c r="L3864" t="s">
        <v>2058</v>
      </c>
      <c r="M3864" t="s">
        <v>2170</v>
      </c>
      <c r="N3864">
        <v>7</v>
      </c>
      <c r="O3864">
        <v>188</v>
      </c>
      <c r="P3864">
        <v>1.23</v>
      </c>
      <c r="Q3864">
        <v>15300</v>
      </c>
      <c r="R3864">
        <v>7</v>
      </c>
      <c r="S3864">
        <v>188</v>
      </c>
      <c r="T3864">
        <v>1.23</v>
      </c>
      <c r="U3864">
        <v>0</v>
      </c>
      <c r="V3864">
        <v>0</v>
      </c>
      <c r="W3864">
        <v>0</v>
      </c>
      <c r="X3864">
        <v>0</v>
      </c>
      <c r="Y3864">
        <v>0</v>
      </c>
      <c r="Z3864">
        <v>0</v>
      </c>
      <c r="AA3864">
        <v>0</v>
      </c>
      <c r="AB3864">
        <v>0</v>
      </c>
      <c r="AC3864">
        <v>0</v>
      </c>
      <c r="AD3864">
        <v>0</v>
      </c>
      <c r="AE3864">
        <v>0</v>
      </c>
      <c r="AF3864">
        <v>0</v>
      </c>
      <c r="AG3864" t="s">
        <v>16610</v>
      </c>
      <c r="AH3864" s="21" t="str">
        <f t="shared" si="120"/>
        <v>YK20</v>
      </c>
      <c r="AI3864" s="21">
        <v>216</v>
      </c>
      <c r="AJ3864" s="21">
        <f t="shared" si="121"/>
        <v>98.771241830065364</v>
      </c>
      <c r="AK3864" s="21" t="s">
        <v>2063</v>
      </c>
      <c r="AL3864" t="s">
        <v>2551</v>
      </c>
      <c r="AM3864" s="26" t="s">
        <v>38</v>
      </c>
      <c r="AN3864" t="s">
        <v>2030</v>
      </c>
    </row>
    <row r="3865" spans="1:40" ht="15" hidden="1" thickTop="1" x14ac:dyDescent="0.35">
      <c r="A3865" t="s">
        <v>6464</v>
      </c>
      <c r="B3865" t="s">
        <v>16611</v>
      </c>
      <c r="C3865" t="s">
        <v>3456</v>
      </c>
      <c r="D3865" t="s">
        <v>16612</v>
      </c>
      <c r="E3865" t="s">
        <v>2575</v>
      </c>
      <c r="F3865">
        <v>1</v>
      </c>
      <c r="G3865" t="s">
        <v>2609</v>
      </c>
      <c r="H3865" t="s">
        <v>2577</v>
      </c>
      <c r="I3865" t="s">
        <v>2076</v>
      </c>
      <c r="J3865" t="s">
        <v>2675</v>
      </c>
      <c r="K3865" t="s">
        <v>2611</v>
      </c>
      <c r="L3865" t="s">
        <v>2058</v>
      </c>
      <c r="M3865" t="s">
        <v>2059</v>
      </c>
      <c r="N3865">
        <v>2</v>
      </c>
      <c r="O3865">
        <v>100</v>
      </c>
      <c r="P3865">
        <v>0.41</v>
      </c>
      <c r="Q3865">
        <v>24480</v>
      </c>
      <c r="R3865">
        <v>0</v>
      </c>
      <c r="S3865">
        <v>0</v>
      </c>
      <c r="T3865">
        <v>0</v>
      </c>
      <c r="U3865">
        <v>2</v>
      </c>
      <c r="V3865">
        <v>100</v>
      </c>
      <c r="W3865">
        <v>0.41</v>
      </c>
      <c r="X3865">
        <v>0</v>
      </c>
      <c r="Y3865">
        <v>0</v>
      </c>
      <c r="Z3865">
        <v>0</v>
      </c>
      <c r="AA3865">
        <v>0</v>
      </c>
      <c r="AB3865">
        <v>0</v>
      </c>
      <c r="AC3865">
        <v>0</v>
      </c>
      <c r="AD3865">
        <v>0</v>
      </c>
      <c r="AE3865">
        <v>0</v>
      </c>
      <c r="AF3865">
        <v>0</v>
      </c>
      <c r="AG3865" t="s">
        <v>16613</v>
      </c>
      <c r="AH3865" s="21" t="str">
        <f t="shared" si="120"/>
        <v>YR25</v>
      </c>
      <c r="AI3865" s="21">
        <v>345.36</v>
      </c>
      <c r="AJ3865" s="21">
        <f t="shared" si="121"/>
        <v>99.591503267973863</v>
      </c>
      <c r="AK3865" s="21" t="s">
        <v>2060</v>
      </c>
      <c r="AL3865" t="s">
        <v>2581</v>
      </c>
      <c r="AM3865" s="26" t="s">
        <v>38</v>
      </c>
      <c r="AN3865" t="s">
        <v>2031</v>
      </c>
    </row>
    <row r="3866" spans="1:40" ht="15" hidden="1" thickTop="1" x14ac:dyDescent="0.35">
      <c r="A3866" t="s">
        <v>6468</v>
      </c>
      <c r="B3866" t="s">
        <v>16614</v>
      </c>
      <c r="C3866" t="s">
        <v>4072</v>
      </c>
      <c r="D3866" t="s">
        <v>16615</v>
      </c>
      <c r="E3866" t="s">
        <v>2608</v>
      </c>
      <c r="F3866">
        <v>1</v>
      </c>
      <c r="G3866" t="s">
        <v>2609</v>
      </c>
      <c r="H3866" t="s">
        <v>2577</v>
      </c>
      <c r="I3866" t="s">
        <v>2076</v>
      </c>
      <c r="J3866" t="s">
        <v>2610</v>
      </c>
      <c r="K3866" t="s">
        <v>2611</v>
      </c>
      <c r="L3866" t="s">
        <v>2058</v>
      </c>
      <c r="M3866" t="s">
        <v>2170</v>
      </c>
      <c r="N3866">
        <v>2</v>
      </c>
      <c r="O3866">
        <v>67</v>
      </c>
      <c r="P3866">
        <v>0.44</v>
      </c>
      <c r="Q3866">
        <v>15300</v>
      </c>
      <c r="R3866">
        <v>2</v>
      </c>
      <c r="S3866">
        <v>67</v>
      </c>
      <c r="T3866">
        <v>0.44</v>
      </c>
      <c r="U3866">
        <v>0</v>
      </c>
      <c r="V3866">
        <v>0</v>
      </c>
      <c r="W3866">
        <v>0</v>
      </c>
      <c r="X3866">
        <v>0</v>
      </c>
      <c r="Y3866">
        <v>0</v>
      </c>
      <c r="Z3866">
        <v>0</v>
      </c>
      <c r="AA3866">
        <v>0</v>
      </c>
      <c r="AB3866">
        <v>0</v>
      </c>
      <c r="AC3866">
        <v>0</v>
      </c>
      <c r="AD3866">
        <v>0</v>
      </c>
      <c r="AE3866">
        <v>0</v>
      </c>
      <c r="AF3866">
        <v>0</v>
      </c>
      <c r="AG3866" t="s">
        <v>16616</v>
      </c>
      <c r="AH3866" s="21" t="str">
        <f t="shared" si="120"/>
        <v>YR25</v>
      </c>
      <c r="AI3866" s="21">
        <v>216</v>
      </c>
      <c r="AJ3866" s="21">
        <f t="shared" si="121"/>
        <v>99.562091503267979</v>
      </c>
      <c r="AK3866" s="21" t="s">
        <v>2060</v>
      </c>
      <c r="AL3866" t="s">
        <v>2613</v>
      </c>
      <c r="AM3866" s="26" t="s">
        <v>38</v>
      </c>
      <c r="AN3866" t="s">
        <v>2029</v>
      </c>
    </row>
    <row r="3867" spans="1:40" ht="15" hidden="1" thickTop="1" x14ac:dyDescent="0.35">
      <c r="A3867" t="s">
        <v>6471</v>
      </c>
      <c r="B3867" t="s">
        <v>16617</v>
      </c>
      <c r="C3867" t="s">
        <v>3342</v>
      </c>
      <c r="D3867" t="s">
        <v>16618</v>
      </c>
      <c r="E3867" t="s">
        <v>3013</v>
      </c>
      <c r="F3867">
        <v>1</v>
      </c>
      <c r="G3867" t="s">
        <v>2600</v>
      </c>
      <c r="H3867" t="s">
        <v>2577</v>
      </c>
      <c r="I3867" t="s">
        <v>2057</v>
      </c>
      <c r="J3867" t="s">
        <v>3183</v>
      </c>
      <c r="K3867" t="s">
        <v>2742</v>
      </c>
      <c r="L3867" t="s">
        <v>30320</v>
      </c>
      <c r="M3867" t="s">
        <v>5106</v>
      </c>
      <c r="N3867">
        <v>0</v>
      </c>
      <c r="O3867">
        <v>0</v>
      </c>
      <c r="P3867">
        <v>0</v>
      </c>
      <c r="Q3867">
        <v>7020</v>
      </c>
      <c r="R3867">
        <v>0</v>
      </c>
      <c r="S3867">
        <v>0</v>
      </c>
      <c r="T3867">
        <v>0</v>
      </c>
      <c r="U3867">
        <v>0</v>
      </c>
      <c r="V3867">
        <v>0</v>
      </c>
      <c r="W3867">
        <v>0</v>
      </c>
      <c r="X3867">
        <v>0</v>
      </c>
      <c r="Y3867">
        <v>0</v>
      </c>
      <c r="Z3867">
        <v>0</v>
      </c>
      <c r="AA3867">
        <v>0</v>
      </c>
      <c r="AB3867">
        <v>0</v>
      </c>
      <c r="AC3867">
        <v>0</v>
      </c>
      <c r="AD3867">
        <v>0</v>
      </c>
      <c r="AE3867">
        <v>0</v>
      </c>
      <c r="AF3867">
        <v>0</v>
      </c>
      <c r="AG3867" t="s">
        <v>16619</v>
      </c>
      <c r="AH3867" s="21" t="str">
        <f t="shared" si="120"/>
        <v>YT21</v>
      </c>
      <c r="AI3867" s="21">
        <v>129.60000000000002</v>
      </c>
      <c r="AJ3867" s="21">
        <f t="shared" si="121"/>
        <v>100</v>
      </c>
      <c r="AK3867" s="21" t="s">
        <v>2060</v>
      </c>
      <c r="AL3867" t="s">
        <v>2551</v>
      </c>
      <c r="AM3867" s="26" t="s">
        <v>38</v>
      </c>
      <c r="AN3867" t="s">
        <v>2029</v>
      </c>
    </row>
    <row r="3868" spans="1:40" ht="15" hidden="1" thickTop="1" x14ac:dyDescent="0.35">
      <c r="A3868" t="s">
        <v>6475</v>
      </c>
      <c r="B3868" t="s">
        <v>16620</v>
      </c>
      <c r="C3868" t="s">
        <v>4594</v>
      </c>
      <c r="D3868" t="s">
        <v>16621</v>
      </c>
      <c r="E3868" t="s">
        <v>2851</v>
      </c>
      <c r="F3868">
        <v>1</v>
      </c>
      <c r="G3868" t="s">
        <v>2593</v>
      </c>
      <c r="H3868" t="s">
        <v>2056</v>
      </c>
      <c r="I3868" t="s">
        <v>2057</v>
      </c>
      <c r="J3868" t="s">
        <v>2594</v>
      </c>
      <c r="K3868" t="s">
        <v>65</v>
      </c>
      <c r="L3868" t="s">
        <v>2058</v>
      </c>
      <c r="M3868" t="s">
        <v>2059</v>
      </c>
      <c r="N3868">
        <v>2</v>
      </c>
      <c r="O3868">
        <v>65</v>
      </c>
      <c r="P3868">
        <v>0.27</v>
      </c>
      <c r="Q3868">
        <v>24480</v>
      </c>
      <c r="R3868">
        <v>1</v>
      </c>
      <c r="S3868">
        <v>39</v>
      </c>
      <c r="T3868">
        <v>0.16</v>
      </c>
      <c r="U3868">
        <v>1</v>
      </c>
      <c r="V3868">
        <v>26</v>
      </c>
      <c r="W3868">
        <v>0.11</v>
      </c>
      <c r="X3868">
        <v>0</v>
      </c>
      <c r="Y3868">
        <v>0</v>
      </c>
      <c r="Z3868">
        <v>0</v>
      </c>
      <c r="AA3868">
        <v>0</v>
      </c>
      <c r="AB3868">
        <v>0</v>
      </c>
      <c r="AC3868">
        <v>0</v>
      </c>
      <c r="AD3868">
        <v>0</v>
      </c>
      <c r="AE3868">
        <v>0</v>
      </c>
      <c r="AF3868">
        <v>0</v>
      </c>
      <c r="AG3868" t="s">
        <v>16622</v>
      </c>
      <c r="AH3868" s="21" t="str">
        <f t="shared" si="120"/>
        <v>YT21</v>
      </c>
      <c r="AI3868" s="21">
        <v>345.36</v>
      </c>
      <c r="AJ3868" s="21">
        <f t="shared" si="121"/>
        <v>99.734477124183002</v>
      </c>
      <c r="AK3868" s="21" t="s">
        <v>2060</v>
      </c>
      <c r="AL3868" t="s">
        <v>2527</v>
      </c>
      <c r="AM3868" s="26" t="s">
        <v>38</v>
      </c>
      <c r="AN3868" t="s">
        <v>2033</v>
      </c>
    </row>
    <row r="3869" spans="1:40" ht="15" hidden="1" thickTop="1" x14ac:dyDescent="0.35">
      <c r="A3869" t="s">
        <v>6480</v>
      </c>
      <c r="B3869" t="s">
        <v>16623</v>
      </c>
      <c r="C3869" t="s">
        <v>2849</v>
      </c>
      <c r="D3869" t="s">
        <v>16624</v>
      </c>
      <c r="E3869" t="s">
        <v>2705</v>
      </c>
      <c r="F3869">
        <v>1</v>
      </c>
      <c r="G3869" t="s">
        <v>2593</v>
      </c>
      <c r="H3869" t="s">
        <v>2056</v>
      </c>
      <c r="I3869" t="s">
        <v>2057</v>
      </c>
      <c r="J3869" t="s">
        <v>2594</v>
      </c>
      <c r="K3869" t="s">
        <v>65</v>
      </c>
      <c r="L3869" t="s">
        <v>2058</v>
      </c>
      <c r="M3869" t="s">
        <v>2059</v>
      </c>
      <c r="N3869">
        <v>2</v>
      </c>
      <c r="O3869">
        <v>170</v>
      </c>
      <c r="P3869">
        <v>0.69</v>
      </c>
      <c r="Q3869">
        <v>24480</v>
      </c>
      <c r="R3869">
        <v>1</v>
      </c>
      <c r="S3869">
        <v>45</v>
      </c>
      <c r="T3869">
        <v>0.18</v>
      </c>
      <c r="U3869">
        <v>0</v>
      </c>
      <c r="V3869">
        <v>0</v>
      </c>
      <c r="W3869">
        <v>0</v>
      </c>
      <c r="X3869">
        <v>0</v>
      </c>
      <c r="Y3869">
        <v>0</v>
      </c>
      <c r="Z3869">
        <v>0</v>
      </c>
      <c r="AA3869">
        <v>1</v>
      </c>
      <c r="AB3869">
        <v>125</v>
      </c>
      <c r="AC3869">
        <v>0.51</v>
      </c>
      <c r="AD3869">
        <v>0</v>
      </c>
      <c r="AE3869">
        <v>0</v>
      </c>
      <c r="AF3869">
        <v>0</v>
      </c>
      <c r="AG3869" t="s">
        <v>16625</v>
      </c>
      <c r="AH3869" s="21" t="str">
        <f t="shared" si="120"/>
        <v>YT21</v>
      </c>
      <c r="AI3869" s="21">
        <v>345.36</v>
      </c>
      <c r="AJ3869" s="21">
        <f t="shared" si="121"/>
        <v>99.305555555555557</v>
      </c>
      <c r="AK3869" s="21" t="s">
        <v>2060</v>
      </c>
      <c r="AL3869" t="s">
        <v>2527</v>
      </c>
      <c r="AM3869" s="26" t="s">
        <v>38</v>
      </c>
      <c r="AN3869" t="s">
        <v>2030</v>
      </c>
    </row>
    <row r="3870" spans="1:40" ht="15" hidden="1" thickTop="1" x14ac:dyDescent="0.35">
      <c r="A3870" t="s">
        <v>2217</v>
      </c>
      <c r="B3870" t="s">
        <v>16626</v>
      </c>
      <c r="C3870" t="s">
        <v>3861</v>
      </c>
      <c r="D3870" t="s">
        <v>16627</v>
      </c>
      <c r="E3870" t="s">
        <v>3407</v>
      </c>
      <c r="F3870">
        <v>1</v>
      </c>
      <c r="G3870" t="s">
        <v>2509</v>
      </c>
      <c r="H3870" t="s">
        <v>2510</v>
      </c>
      <c r="I3870" t="s">
        <v>2076</v>
      </c>
      <c r="J3870" t="s">
        <v>3408</v>
      </c>
      <c r="K3870" t="s">
        <v>3109</v>
      </c>
      <c r="L3870" t="s">
        <v>2058</v>
      </c>
      <c r="M3870" t="s">
        <v>2059</v>
      </c>
      <c r="N3870">
        <v>1</v>
      </c>
      <c r="O3870">
        <v>28</v>
      </c>
      <c r="P3870">
        <v>0.11</v>
      </c>
      <c r="Q3870">
        <v>24480</v>
      </c>
      <c r="R3870">
        <v>1</v>
      </c>
      <c r="S3870">
        <v>28</v>
      </c>
      <c r="T3870">
        <v>0.11</v>
      </c>
      <c r="U3870">
        <v>0</v>
      </c>
      <c r="V3870">
        <v>0</v>
      </c>
      <c r="W3870">
        <v>0</v>
      </c>
      <c r="X3870">
        <v>0</v>
      </c>
      <c r="Y3870">
        <v>0</v>
      </c>
      <c r="Z3870">
        <v>0</v>
      </c>
      <c r="AA3870">
        <v>0</v>
      </c>
      <c r="AB3870">
        <v>0</v>
      </c>
      <c r="AC3870">
        <v>0</v>
      </c>
      <c r="AD3870">
        <v>0</v>
      </c>
      <c r="AE3870">
        <v>0</v>
      </c>
      <c r="AF3870">
        <v>0</v>
      </c>
      <c r="AG3870" t="s">
        <v>16628</v>
      </c>
      <c r="AH3870" s="21" t="str">
        <f t="shared" si="120"/>
        <v>YM68</v>
      </c>
      <c r="AI3870" s="21">
        <v>345.36</v>
      </c>
      <c r="AJ3870" s="21">
        <f t="shared" si="121"/>
        <v>99.885620915032675</v>
      </c>
      <c r="AK3870" s="21" t="s">
        <v>2060</v>
      </c>
      <c r="AL3870" t="s">
        <v>2515</v>
      </c>
      <c r="AM3870" s="26" t="s">
        <v>38</v>
      </c>
      <c r="AN3870" t="s">
        <v>2031</v>
      </c>
    </row>
    <row r="3871" spans="1:40" ht="15" hidden="1" thickTop="1" x14ac:dyDescent="0.35">
      <c r="A3871" t="s">
        <v>6487</v>
      </c>
      <c r="B3871" t="s">
        <v>16629</v>
      </c>
      <c r="C3871" t="s">
        <v>4541</v>
      </c>
      <c r="D3871" t="s">
        <v>16630</v>
      </c>
      <c r="E3871" t="s">
        <v>2608</v>
      </c>
      <c r="F3871">
        <v>1</v>
      </c>
      <c r="G3871" t="s">
        <v>2609</v>
      </c>
      <c r="H3871" t="s">
        <v>2577</v>
      </c>
      <c r="I3871" t="s">
        <v>2076</v>
      </c>
      <c r="J3871" t="s">
        <v>2764</v>
      </c>
      <c r="K3871" t="s">
        <v>2765</v>
      </c>
      <c r="L3871" t="s">
        <v>2058</v>
      </c>
      <c r="M3871" t="s">
        <v>2059</v>
      </c>
      <c r="N3871">
        <v>2</v>
      </c>
      <c r="O3871">
        <v>60</v>
      </c>
      <c r="P3871">
        <v>0.25</v>
      </c>
      <c r="Q3871">
        <v>24480</v>
      </c>
      <c r="R3871">
        <v>1</v>
      </c>
      <c r="S3871">
        <v>22</v>
      </c>
      <c r="T3871">
        <v>0.09</v>
      </c>
      <c r="U3871">
        <v>1</v>
      </c>
      <c r="V3871">
        <v>38</v>
      </c>
      <c r="W3871">
        <v>0.16</v>
      </c>
      <c r="X3871">
        <v>0</v>
      </c>
      <c r="Y3871">
        <v>0</v>
      </c>
      <c r="Z3871">
        <v>0</v>
      </c>
      <c r="AA3871">
        <v>0</v>
      </c>
      <c r="AB3871">
        <v>0</v>
      </c>
      <c r="AC3871">
        <v>0</v>
      </c>
      <c r="AD3871">
        <v>0</v>
      </c>
      <c r="AE3871">
        <v>0</v>
      </c>
      <c r="AF3871">
        <v>0</v>
      </c>
      <c r="AG3871" t="s">
        <v>16631</v>
      </c>
      <c r="AH3871" s="21" t="str">
        <f t="shared" si="120"/>
        <v>YK20</v>
      </c>
      <c r="AI3871" s="21">
        <v>345.36</v>
      </c>
      <c r="AJ3871" s="21">
        <f t="shared" si="121"/>
        <v>99.754901960784309</v>
      </c>
      <c r="AK3871" s="21" t="s">
        <v>2060</v>
      </c>
      <c r="AL3871" t="s">
        <v>2613</v>
      </c>
      <c r="AM3871" s="26" t="s">
        <v>38</v>
      </c>
      <c r="AN3871" t="s">
        <v>2032</v>
      </c>
    </row>
    <row r="3872" spans="1:40" ht="15" hidden="1" thickTop="1" x14ac:dyDescent="0.35">
      <c r="A3872" t="s">
        <v>6491</v>
      </c>
      <c r="B3872" t="s">
        <v>16632</v>
      </c>
      <c r="C3872" t="s">
        <v>3470</v>
      </c>
      <c r="D3872" t="s">
        <v>16633</v>
      </c>
      <c r="E3872" t="s">
        <v>2575</v>
      </c>
      <c r="F3872">
        <v>1</v>
      </c>
      <c r="G3872" t="s">
        <v>2600</v>
      </c>
      <c r="H3872" t="s">
        <v>2577</v>
      </c>
      <c r="I3872" t="s">
        <v>2057</v>
      </c>
      <c r="J3872" t="s">
        <v>2601</v>
      </c>
      <c r="K3872" t="s">
        <v>2602</v>
      </c>
      <c r="L3872" t="s">
        <v>2058</v>
      </c>
      <c r="M3872" t="s">
        <v>2170</v>
      </c>
      <c r="N3872">
        <v>1</v>
      </c>
      <c r="O3872">
        <v>18</v>
      </c>
      <c r="P3872">
        <v>0.12</v>
      </c>
      <c r="Q3872">
        <v>15300</v>
      </c>
      <c r="R3872">
        <v>0</v>
      </c>
      <c r="S3872">
        <v>0</v>
      </c>
      <c r="T3872">
        <v>0</v>
      </c>
      <c r="U3872">
        <v>1</v>
      </c>
      <c r="V3872">
        <v>18</v>
      </c>
      <c r="W3872">
        <v>0.12</v>
      </c>
      <c r="X3872">
        <v>0</v>
      </c>
      <c r="Y3872">
        <v>0</v>
      </c>
      <c r="Z3872">
        <v>0</v>
      </c>
      <c r="AA3872">
        <v>0</v>
      </c>
      <c r="AB3872">
        <v>0</v>
      </c>
      <c r="AC3872">
        <v>0</v>
      </c>
      <c r="AD3872">
        <v>0</v>
      </c>
      <c r="AE3872">
        <v>0</v>
      </c>
      <c r="AF3872">
        <v>0</v>
      </c>
      <c r="AG3872" t="s">
        <v>16634</v>
      </c>
      <c r="AH3872" s="21" t="str">
        <f t="shared" si="120"/>
        <v>YT21</v>
      </c>
      <c r="AI3872" s="21">
        <v>216</v>
      </c>
      <c r="AJ3872" s="21">
        <f t="shared" si="121"/>
        <v>99.882352941176464</v>
      </c>
      <c r="AK3872" s="21" t="s">
        <v>2060</v>
      </c>
      <c r="AL3872" t="s">
        <v>2551</v>
      </c>
      <c r="AM3872" s="26" t="s">
        <v>38</v>
      </c>
      <c r="AN3872" t="s">
        <v>2031</v>
      </c>
    </row>
    <row r="3873" spans="1:40" ht="15" hidden="1" thickTop="1" x14ac:dyDescent="0.35">
      <c r="A3873" t="s">
        <v>6495</v>
      </c>
      <c r="B3873" t="s">
        <v>16635</v>
      </c>
      <c r="C3873" t="s">
        <v>2644</v>
      </c>
      <c r="D3873" t="s">
        <v>16636</v>
      </c>
      <c r="E3873" t="s">
        <v>2646</v>
      </c>
      <c r="F3873">
        <v>1</v>
      </c>
      <c r="G3873" t="s">
        <v>2600</v>
      </c>
      <c r="H3873" t="s">
        <v>2577</v>
      </c>
      <c r="I3873" t="s">
        <v>2076</v>
      </c>
      <c r="J3873" t="s">
        <v>2647</v>
      </c>
      <c r="K3873" t="s">
        <v>2602</v>
      </c>
      <c r="L3873" t="s">
        <v>2058</v>
      </c>
      <c r="M3873" t="s">
        <v>2170</v>
      </c>
      <c r="N3873">
        <v>7</v>
      </c>
      <c r="O3873">
        <v>108</v>
      </c>
      <c r="P3873">
        <v>0.71</v>
      </c>
      <c r="Q3873">
        <v>15300</v>
      </c>
      <c r="R3873">
        <v>0</v>
      </c>
      <c r="S3873">
        <v>0</v>
      </c>
      <c r="T3873">
        <v>0</v>
      </c>
      <c r="U3873">
        <v>6</v>
      </c>
      <c r="V3873">
        <v>88</v>
      </c>
      <c r="W3873">
        <v>0.57999999999999996</v>
      </c>
      <c r="X3873">
        <v>0</v>
      </c>
      <c r="Y3873">
        <v>0</v>
      </c>
      <c r="Z3873">
        <v>0</v>
      </c>
      <c r="AA3873">
        <v>1</v>
      </c>
      <c r="AB3873">
        <v>20</v>
      </c>
      <c r="AC3873">
        <v>0.13</v>
      </c>
      <c r="AD3873">
        <v>0</v>
      </c>
      <c r="AE3873">
        <v>0</v>
      </c>
      <c r="AF3873">
        <v>0</v>
      </c>
      <c r="AG3873" t="s">
        <v>16637</v>
      </c>
      <c r="AH3873" s="21" t="str">
        <f t="shared" si="120"/>
        <v>YK20</v>
      </c>
      <c r="AI3873" s="21">
        <v>216</v>
      </c>
      <c r="AJ3873" s="21">
        <f t="shared" si="121"/>
        <v>99.294117647058826</v>
      </c>
      <c r="AK3873" s="21" t="s">
        <v>2060</v>
      </c>
      <c r="AL3873" t="s">
        <v>2551</v>
      </c>
      <c r="AM3873" s="26" t="s">
        <v>38</v>
      </c>
      <c r="AN3873" t="s">
        <v>2030</v>
      </c>
    </row>
    <row r="3874" spans="1:40" ht="15" hidden="1" thickTop="1" x14ac:dyDescent="0.35">
      <c r="A3874" t="s">
        <v>6499</v>
      </c>
      <c r="B3874" t="s">
        <v>16638</v>
      </c>
      <c r="C3874" t="s">
        <v>2606</v>
      </c>
      <c r="D3874" t="s">
        <v>16639</v>
      </c>
      <c r="E3874" t="s">
        <v>2608</v>
      </c>
      <c r="F3874">
        <v>1</v>
      </c>
      <c r="G3874" t="s">
        <v>2609</v>
      </c>
      <c r="H3874" t="s">
        <v>2577</v>
      </c>
      <c r="I3874" t="s">
        <v>2076</v>
      </c>
      <c r="J3874" t="s">
        <v>2610</v>
      </c>
      <c r="K3874" t="s">
        <v>2611</v>
      </c>
      <c r="L3874" t="s">
        <v>2058</v>
      </c>
      <c r="M3874" t="s">
        <v>2059</v>
      </c>
      <c r="N3874">
        <v>9</v>
      </c>
      <c r="O3874">
        <v>330</v>
      </c>
      <c r="P3874">
        <v>1.35</v>
      </c>
      <c r="Q3874">
        <v>24480</v>
      </c>
      <c r="R3874">
        <v>3</v>
      </c>
      <c r="S3874">
        <v>112</v>
      </c>
      <c r="T3874">
        <v>0.46</v>
      </c>
      <c r="U3874">
        <v>5</v>
      </c>
      <c r="V3874">
        <v>214</v>
      </c>
      <c r="W3874">
        <v>0.87</v>
      </c>
      <c r="X3874">
        <v>0</v>
      </c>
      <c r="Y3874">
        <v>0</v>
      </c>
      <c r="Z3874">
        <v>0</v>
      </c>
      <c r="AA3874">
        <v>1</v>
      </c>
      <c r="AB3874">
        <v>4</v>
      </c>
      <c r="AC3874">
        <v>0.02</v>
      </c>
      <c r="AD3874">
        <v>0</v>
      </c>
      <c r="AE3874">
        <v>0</v>
      </c>
      <c r="AF3874">
        <v>0</v>
      </c>
      <c r="AG3874" t="s">
        <v>16640</v>
      </c>
      <c r="AH3874" s="21" t="str">
        <f t="shared" si="120"/>
        <v>YM68</v>
      </c>
      <c r="AI3874" s="21">
        <v>345.36</v>
      </c>
      <c r="AJ3874" s="21">
        <f t="shared" si="121"/>
        <v>98.651960784313729</v>
      </c>
      <c r="AK3874" s="21" t="s">
        <v>2063</v>
      </c>
      <c r="AL3874" t="s">
        <v>2613</v>
      </c>
      <c r="AM3874" s="26" t="s">
        <v>38</v>
      </c>
      <c r="AN3874" t="s">
        <v>2032</v>
      </c>
    </row>
    <row r="3875" spans="1:40" ht="15" hidden="1" thickTop="1" x14ac:dyDescent="0.35">
      <c r="A3875" t="s">
        <v>6503</v>
      </c>
      <c r="B3875" t="s">
        <v>16641</v>
      </c>
      <c r="C3875" t="s">
        <v>2631</v>
      </c>
      <c r="D3875" t="s">
        <v>16642</v>
      </c>
      <c r="E3875" t="s">
        <v>2575</v>
      </c>
      <c r="F3875">
        <v>1</v>
      </c>
      <c r="G3875" t="s">
        <v>2633</v>
      </c>
      <c r="H3875" t="s">
        <v>2577</v>
      </c>
      <c r="I3875" t="s">
        <v>2076</v>
      </c>
      <c r="J3875" t="s">
        <v>2634</v>
      </c>
      <c r="K3875" t="s">
        <v>2635</v>
      </c>
      <c r="L3875" t="s">
        <v>2058</v>
      </c>
      <c r="M3875" t="s">
        <v>2170</v>
      </c>
      <c r="N3875">
        <v>1</v>
      </c>
      <c r="O3875">
        <v>12</v>
      </c>
      <c r="P3875">
        <v>0.08</v>
      </c>
      <c r="Q3875">
        <v>15300</v>
      </c>
      <c r="R3875">
        <v>1</v>
      </c>
      <c r="S3875">
        <v>12</v>
      </c>
      <c r="T3875">
        <v>0.08</v>
      </c>
      <c r="U3875">
        <v>0</v>
      </c>
      <c r="V3875">
        <v>0</v>
      </c>
      <c r="W3875">
        <v>0</v>
      </c>
      <c r="X3875">
        <v>0</v>
      </c>
      <c r="Y3875">
        <v>0</v>
      </c>
      <c r="Z3875">
        <v>0</v>
      </c>
      <c r="AA3875">
        <v>0</v>
      </c>
      <c r="AB3875">
        <v>0</v>
      </c>
      <c r="AC3875">
        <v>0</v>
      </c>
      <c r="AD3875">
        <v>0</v>
      </c>
      <c r="AE3875">
        <v>0</v>
      </c>
      <c r="AF3875">
        <v>0</v>
      </c>
      <c r="AG3875" t="s">
        <v>16643</v>
      </c>
      <c r="AH3875" s="21" t="str">
        <f t="shared" si="120"/>
        <v>YR25</v>
      </c>
      <c r="AI3875" s="21">
        <v>216</v>
      </c>
      <c r="AJ3875" s="21">
        <f t="shared" si="121"/>
        <v>99.921568627450981</v>
      </c>
      <c r="AK3875" s="21" t="s">
        <v>2060</v>
      </c>
      <c r="AL3875" t="s">
        <v>2581</v>
      </c>
      <c r="AM3875" s="26" t="s">
        <v>38</v>
      </c>
      <c r="AN3875" t="s">
        <v>2031</v>
      </c>
    </row>
    <row r="3876" spans="1:40" ht="15" hidden="1" thickTop="1" x14ac:dyDescent="0.35">
      <c r="A3876" t="s">
        <v>6506</v>
      </c>
      <c r="B3876" t="s">
        <v>16644</v>
      </c>
      <c r="C3876" t="s">
        <v>2855</v>
      </c>
      <c r="D3876" t="s">
        <v>16645</v>
      </c>
      <c r="E3876" t="s">
        <v>2575</v>
      </c>
      <c r="F3876">
        <v>1</v>
      </c>
      <c r="G3876" t="s">
        <v>2576</v>
      </c>
      <c r="H3876" t="s">
        <v>2577</v>
      </c>
      <c r="I3876" t="s">
        <v>2076</v>
      </c>
      <c r="J3876" t="s">
        <v>2858</v>
      </c>
      <c r="K3876" t="s">
        <v>2742</v>
      </c>
      <c r="L3876" t="s">
        <v>2058</v>
      </c>
      <c r="M3876" t="s">
        <v>2310</v>
      </c>
      <c r="N3876">
        <v>3</v>
      </c>
      <c r="O3876">
        <v>64</v>
      </c>
      <c r="P3876">
        <v>0.39</v>
      </c>
      <c r="Q3876">
        <v>16320</v>
      </c>
      <c r="R3876">
        <v>1</v>
      </c>
      <c r="S3876">
        <v>37</v>
      </c>
      <c r="T3876">
        <v>0.23</v>
      </c>
      <c r="U3876">
        <v>2</v>
      </c>
      <c r="V3876">
        <v>27</v>
      </c>
      <c r="W3876">
        <v>0.17</v>
      </c>
      <c r="X3876">
        <v>0</v>
      </c>
      <c r="Y3876">
        <v>0</v>
      </c>
      <c r="Z3876">
        <v>0</v>
      </c>
      <c r="AA3876">
        <v>0</v>
      </c>
      <c r="AB3876">
        <v>0</v>
      </c>
      <c r="AC3876">
        <v>0</v>
      </c>
      <c r="AD3876">
        <v>0</v>
      </c>
      <c r="AE3876">
        <v>0</v>
      </c>
      <c r="AF3876">
        <v>0</v>
      </c>
      <c r="AG3876" t="s">
        <v>16646</v>
      </c>
      <c r="AH3876" s="21" t="str">
        <f t="shared" si="120"/>
        <v>YR25</v>
      </c>
      <c r="AI3876" s="21">
        <v>230.39999999999998</v>
      </c>
      <c r="AJ3876" s="21">
        <f t="shared" si="121"/>
        <v>99.607843137254903</v>
      </c>
      <c r="AK3876" s="21" t="s">
        <v>2060</v>
      </c>
      <c r="AL3876" t="s">
        <v>2581</v>
      </c>
      <c r="AM3876" s="26" t="s">
        <v>38</v>
      </c>
      <c r="AN3876" t="s">
        <v>2030</v>
      </c>
    </row>
    <row r="3877" spans="1:40" ht="15" hidden="1" thickTop="1" x14ac:dyDescent="0.35">
      <c r="A3877" t="s">
        <v>6512</v>
      </c>
      <c r="B3877" t="s">
        <v>16647</v>
      </c>
      <c r="C3877" t="s">
        <v>3781</v>
      </c>
      <c r="D3877" t="s">
        <v>16648</v>
      </c>
      <c r="E3877" t="s">
        <v>2691</v>
      </c>
      <c r="F3877">
        <v>1</v>
      </c>
      <c r="G3877" t="s">
        <v>2609</v>
      </c>
      <c r="H3877" t="s">
        <v>2577</v>
      </c>
      <c r="I3877" t="s">
        <v>2076</v>
      </c>
      <c r="J3877" t="s">
        <v>2692</v>
      </c>
      <c r="K3877" t="s">
        <v>2635</v>
      </c>
      <c r="L3877" t="s">
        <v>2058</v>
      </c>
      <c r="M3877" t="s">
        <v>2170</v>
      </c>
      <c r="N3877">
        <v>3</v>
      </c>
      <c r="O3877">
        <v>133</v>
      </c>
      <c r="P3877">
        <v>0.87</v>
      </c>
      <c r="Q3877">
        <v>15300</v>
      </c>
      <c r="R3877">
        <v>3</v>
      </c>
      <c r="S3877">
        <v>133</v>
      </c>
      <c r="T3877">
        <v>0.87</v>
      </c>
      <c r="U3877">
        <v>0</v>
      </c>
      <c r="V3877">
        <v>0</v>
      </c>
      <c r="W3877">
        <v>0</v>
      </c>
      <c r="X3877">
        <v>0</v>
      </c>
      <c r="Y3877">
        <v>0</v>
      </c>
      <c r="Z3877">
        <v>0</v>
      </c>
      <c r="AA3877">
        <v>0</v>
      </c>
      <c r="AB3877">
        <v>0</v>
      </c>
      <c r="AC3877">
        <v>0</v>
      </c>
      <c r="AD3877">
        <v>0</v>
      </c>
      <c r="AE3877">
        <v>0</v>
      </c>
      <c r="AF3877">
        <v>0</v>
      </c>
      <c r="AG3877" t="s">
        <v>16649</v>
      </c>
      <c r="AH3877" s="21" t="str">
        <f t="shared" si="120"/>
        <v>YR25</v>
      </c>
      <c r="AI3877" s="21">
        <v>216</v>
      </c>
      <c r="AJ3877" s="21">
        <f t="shared" si="121"/>
        <v>99.130718954248366</v>
      </c>
      <c r="AK3877" s="21" t="s">
        <v>2063</v>
      </c>
      <c r="AL3877" t="s">
        <v>2581</v>
      </c>
      <c r="AM3877" s="26" t="s">
        <v>38</v>
      </c>
      <c r="AN3877" t="s">
        <v>2031</v>
      </c>
    </row>
    <row r="3878" spans="1:40" ht="15" hidden="1" thickTop="1" x14ac:dyDescent="0.35">
      <c r="A3878" t="s">
        <v>6516</v>
      </c>
      <c r="B3878" t="s">
        <v>16650</v>
      </c>
      <c r="C3878" t="s">
        <v>4072</v>
      </c>
      <c r="D3878" t="s">
        <v>16016</v>
      </c>
      <c r="E3878" t="s">
        <v>2575</v>
      </c>
      <c r="F3878">
        <v>1</v>
      </c>
      <c r="G3878" t="s">
        <v>2609</v>
      </c>
      <c r="H3878" t="s">
        <v>2577</v>
      </c>
      <c r="I3878" t="s">
        <v>2057</v>
      </c>
      <c r="J3878" t="s">
        <v>2610</v>
      </c>
      <c r="K3878" t="s">
        <v>2611</v>
      </c>
      <c r="L3878" t="s">
        <v>2058</v>
      </c>
      <c r="M3878" t="s">
        <v>2170</v>
      </c>
      <c r="N3878">
        <v>1</v>
      </c>
      <c r="O3878">
        <v>75</v>
      </c>
      <c r="P3878">
        <v>0.49</v>
      </c>
      <c r="Q3878">
        <v>15300</v>
      </c>
      <c r="R3878">
        <v>1</v>
      </c>
      <c r="S3878">
        <v>75</v>
      </c>
      <c r="T3878">
        <v>0.49</v>
      </c>
      <c r="U3878">
        <v>0</v>
      </c>
      <c r="V3878">
        <v>0</v>
      </c>
      <c r="W3878">
        <v>0</v>
      </c>
      <c r="X3878">
        <v>0</v>
      </c>
      <c r="Y3878">
        <v>0</v>
      </c>
      <c r="Z3878">
        <v>0</v>
      </c>
      <c r="AA3878">
        <v>0</v>
      </c>
      <c r="AB3878">
        <v>0</v>
      </c>
      <c r="AC3878">
        <v>0</v>
      </c>
      <c r="AD3878">
        <v>0</v>
      </c>
      <c r="AE3878">
        <v>0</v>
      </c>
      <c r="AF3878">
        <v>0</v>
      </c>
      <c r="AG3878" t="s">
        <v>16651</v>
      </c>
      <c r="AH3878" s="21" t="str">
        <f t="shared" si="120"/>
        <v>YT21</v>
      </c>
      <c r="AI3878" s="21">
        <v>216</v>
      </c>
      <c r="AJ3878" s="21">
        <f t="shared" si="121"/>
        <v>99.509803921568633</v>
      </c>
      <c r="AK3878" s="21" t="s">
        <v>2060</v>
      </c>
      <c r="AL3878" t="s">
        <v>2581</v>
      </c>
      <c r="AM3878" s="26" t="s">
        <v>38</v>
      </c>
      <c r="AN3878" t="s">
        <v>2031</v>
      </c>
    </row>
    <row r="3879" spans="1:40" ht="15" hidden="1" thickTop="1" x14ac:dyDescent="0.35">
      <c r="A3879" t="s">
        <v>6520</v>
      </c>
      <c r="B3879" t="s">
        <v>16652</v>
      </c>
      <c r="C3879" t="s">
        <v>2875</v>
      </c>
      <c r="D3879" t="s">
        <v>16653</v>
      </c>
      <c r="E3879" t="s">
        <v>2575</v>
      </c>
      <c r="F3879">
        <v>1</v>
      </c>
      <c r="G3879" t="s">
        <v>2576</v>
      </c>
      <c r="H3879" t="s">
        <v>2577</v>
      </c>
      <c r="I3879" t="s">
        <v>2076</v>
      </c>
      <c r="J3879" t="s">
        <v>2858</v>
      </c>
      <c r="K3879" t="s">
        <v>2742</v>
      </c>
      <c r="L3879" t="s">
        <v>2058</v>
      </c>
      <c r="M3879" t="s">
        <v>2170</v>
      </c>
      <c r="N3879">
        <v>4</v>
      </c>
      <c r="O3879">
        <v>117</v>
      </c>
      <c r="P3879">
        <v>0.76</v>
      </c>
      <c r="Q3879">
        <v>15300</v>
      </c>
      <c r="R3879">
        <v>1</v>
      </c>
      <c r="S3879">
        <v>34</v>
      </c>
      <c r="T3879">
        <v>0.22</v>
      </c>
      <c r="U3879">
        <v>3</v>
      </c>
      <c r="V3879">
        <v>83</v>
      </c>
      <c r="W3879">
        <v>0.54</v>
      </c>
      <c r="X3879">
        <v>0</v>
      </c>
      <c r="Y3879">
        <v>0</v>
      </c>
      <c r="Z3879">
        <v>0</v>
      </c>
      <c r="AA3879">
        <v>0</v>
      </c>
      <c r="AB3879">
        <v>0</v>
      </c>
      <c r="AC3879">
        <v>0</v>
      </c>
      <c r="AD3879">
        <v>0</v>
      </c>
      <c r="AE3879">
        <v>0</v>
      </c>
      <c r="AF3879">
        <v>0</v>
      </c>
      <c r="AG3879" t="s">
        <v>16654</v>
      </c>
      <c r="AH3879" s="21" t="str">
        <f t="shared" si="120"/>
        <v>YK20</v>
      </c>
      <c r="AI3879" s="21">
        <v>216</v>
      </c>
      <c r="AJ3879" s="21">
        <f t="shared" si="121"/>
        <v>99.235294117647058</v>
      </c>
      <c r="AK3879" s="21" t="s">
        <v>2060</v>
      </c>
      <c r="AL3879" t="s">
        <v>2551</v>
      </c>
      <c r="AM3879" s="26" t="s">
        <v>38</v>
      </c>
      <c r="AN3879" t="s">
        <v>2033</v>
      </c>
    </row>
    <row r="3880" spans="1:40" ht="15" hidden="1" thickTop="1" x14ac:dyDescent="0.35">
      <c r="A3880" t="s">
        <v>6524</v>
      </c>
      <c r="B3880" t="s">
        <v>16655</v>
      </c>
      <c r="C3880" t="s">
        <v>5105</v>
      </c>
      <c r="D3880" t="s">
        <v>16656</v>
      </c>
      <c r="E3880" t="s">
        <v>2691</v>
      </c>
      <c r="F3880">
        <v>1</v>
      </c>
      <c r="G3880" t="s">
        <v>2600</v>
      </c>
      <c r="H3880" t="s">
        <v>2577</v>
      </c>
      <c r="I3880" t="s">
        <v>2076</v>
      </c>
      <c r="J3880" t="s">
        <v>2634</v>
      </c>
      <c r="K3880" t="s">
        <v>2635</v>
      </c>
      <c r="L3880" t="s">
        <v>2058</v>
      </c>
      <c r="M3880" t="s">
        <v>2170</v>
      </c>
      <c r="N3880">
        <v>5</v>
      </c>
      <c r="O3880">
        <v>148</v>
      </c>
      <c r="P3880">
        <v>0.97</v>
      </c>
      <c r="Q3880">
        <v>15300</v>
      </c>
      <c r="R3880">
        <v>2</v>
      </c>
      <c r="S3880">
        <v>48</v>
      </c>
      <c r="T3880">
        <v>0.31</v>
      </c>
      <c r="U3880">
        <v>3</v>
      </c>
      <c r="V3880">
        <v>100</v>
      </c>
      <c r="W3880">
        <v>0.65</v>
      </c>
      <c r="X3880">
        <v>0</v>
      </c>
      <c r="Y3880">
        <v>0</v>
      </c>
      <c r="Z3880">
        <v>0</v>
      </c>
      <c r="AA3880">
        <v>0</v>
      </c>
      <c r="AB3880">
        <v>0</v>
      </c>
      <c r="AC3880">
        <v>0</v>
      </c>
      <c r="AD3880">
        <v>0</v>
      </c>
      <c r="AE3880">
        <v>0</v>
      </c>
      <c r="AF3880">
        <v>0</v>
      </c>
      <c r="AG3880" t="s">
        <v>16657</v>
      </c>
      <c r="AH3880" s="21" t="str">
        <f t="shared" si="120"/>
        <v>YR25</v>
      </c>
      <c r="AI3880" s="21">
        <v>216</v>
      </c>
      <c r="AJ3880" s="21">
        <f t="shared" si="121"/>
        <v>99.032679738562095</v>
      </c>
      <c r="AK3880" s="21" t="s">
        <v>2063</v>
      </c>
      <c r="AL3880" t="s">
        <v>2581</v>
      </c>
      <c r="AM3880" s="26" t="s">
        <v>38</v>
      </c>
      <c r="AN3880" t="s">
        <v>2030</v>
      </c>
    </row>
    <row r="3881" spans="1:40" ht="15" hidden="1" thickTop="1" x14ac:dyDescent="0.35">
      <c r="A3881" t="s">
        <v>6528</v>
      </c>
      <c r="B3881" t="s">
        <v>16658</v>
      </c>
      <c r="C3881" t="s">
        <v>2855</v>
      </c>
      <c r="D3881" t="s">
        <v>16659</v>
      </c>
      <c r="E3881" t="s">
        <v>2857</v>
      </c>
      <c r="F3881">
        <v>1</v>
      </c>
      <c r="G3881" t="s">
        <v>2576</v>
      </c>
      <c r="H3881" t="s">
        <v>2577</v>
      </c>
      <c r="I3881" t="s">
        <v>2076</v>
      </c>
      <c r="J3881" t="s">
        <v>2858</v>
      </c>
      <c r="K3881" t="s">
        <v>2742</v>
      </c>
      <c r="L3881" t="s">
        <v>2058</v>
      </c>
      <c r="M3881" t="s">
        <v>2170</v>
      </c>
      <c r="N3881">
        <v>4</v>
      </c>
      <c r="O3881">
        <v>144</v>
      </c>
      <c r="P3881">
        <v>0.94</v>
      </c>
      <c r="Q3881">
        <v>15300</v>
      </c>
      <c r="R3881">
        <v>1</v>
      </c>
      <c r="S3881">
        <v>58</v>
      </c>
      <c r="T3881">
        <v>0.38</v>
      </c>
      <c r="U3881">
        <v>3</v>
      </c>
      <c r="V3881">
        <v>86</v>
      </c>
      <c r="W3881">
        <v>0.56000000000000005</v>
      </c>
      <c r="X3881">
        <v>0</v>
      </c>
      <c r="Y3881">
        <v>0</v>
      </c>
      <c r="Z3881">
        <v>0</v>
      </c>
      <c r="AA3881">
        <v>0</v>
      </c>
      <c r="AB3881">
        <v>0</v>
      </c>
      <c r="AC3881">
        <v>0</v>
      </c>
      <c r="AD3881">
        <v>0</v>
      </c>
      <c r="AE3881">
        <v>0</v>
      </c>
      <c r="AF3881">
        <v>0</v>
      </c>
      <c r="AG3881" t="s">
        <v>16660</v>
      </c>
      <c r="AH3881" s="21" t="str">
        <f t="shared" si="120"/>
        <v>YK20</v>
      </c>
      <c r="AI3881" s="21">
        <v>216</v>
      </c>
      <c r="AJ3881" s="21">
        <f t="shared" si="121"/>
        <v>99.058823529411768</v>
      </c>
      <c r="AK3881" s="21" t="s">
        <v>2063</v>
      </c>
      <c r="AL3881" t="s">
        <v>2551</v>
      </c>
      <c r="AM3881" s="26" t="s">
        <v>38</v>
      </c>
      <c r="AN3881" t="s">
        <v>2030</v>
      </c>
    </row>
    <row r="3882" spans="1:40" ht="15" hidden="1" thickTop="1" x14ac:dyDescent="0.35">
      <c r="A3882" t="s">
        <v>6532</v>
      </c>
      <c r="B3882" t="s">
        <v>16661</v>
      </c>
      <c r="C3882" t="s">
        <v>10902</v>
      </c>
      <c r="D3882" t="s">
        <v>16662</v>
      </c>
      <c r="E3882" t="s">
        <v>2575</v>
      </c>
      <c r="F3882">
        <v>1</v>
      </c>
      <c r="G3882" t="s">
        <v>2576</v>
      </c>
      <c r="H3882" t="s">
        <v>2577</v>
      </c>
      <c r="I3882" t="s">
        <v>2076</v>
      </c>
      <c r="J3882" t="s">
        <v>2578</v>
      </c>
      <c r="K3882" t="s">
        <v>2579</v>
      </c>
      <c r="L3882" t="s">
        <v>2058</v>
      </c>
      <c r="M3882" t="s">
        <v>2207</v>
      </c>
      <c r="N3882">
        <v>0</v>
      </c>
      <c r="O3882">
        <v>0</v>
      </c>
      <c r="P3882">
        <v>0</v>
      </c>
      <c r="Q3882">
        <v>13260</v>
      </c>
      <c r="R3882">
        <v>0</v>
      </c>
      <c r="S3882">
        <v>0</v>
      </c>
      <c r="T3882">
        <v>0</v>
      </c>
      <c r="U3882">
        <v>0</v>
      </c>
      <c r="V3882">
        <v>0</v>
      </c>
      <c r="W3882">
        <v>0</v>
      </c>
      <c r="X3882">
        <v>0</v>
      </c>
      <c r="Y3882">
        <v>0</v>
      </c>
      <c r="Z3882">
        <v>0</v>
      </c>
      <c r="AA3882">
        <v>0</v>
      </c>
      <c r="AB3882">
        <v>0</v>
      </c>
      <c r="AC3882">
        <v>0</v>
      </c>
      <c r="AD3882">
        <v>0</v>
      </c>
      <c r="AE3882">
        <v>0</v>
      </c>
      <c r="AF3882">
        <v>0</v>
      </c>
      <c r="AG3882" t="s">
        <v>16663</v>
      </c>
      <c r="AH3882" s="21" t="str">
        <f t="shared" si="120"/>
        <v>YK20</v>
      </c>
      <c r="AI3882" s="21">
        <v>187.20000000000002</v>
      </c>
      <c r="AJ3882" s="21">
        <f t="shared" si="121"/>
        <v>100</v>
      </c>
      <c r="AK3882" s="21" t="s">
        <v>2060</v>
      </c>
      <c r="AL3882" t="s">
        <v>2581</v>
      </c>
      <c r="AM3882" s="26" t="s">
        <v>38</v>
      </c>
      <c r="AN3882" t="s">
        <v>2031</v>
      </c>
    </row>
    <row r="3883" spans="1:40" ht="15" hidden="1" thickTop="1" x14ac:dyDescent="0.35">
      <c r="A3883" t="s">
        <v>6536</v>
      </c>
      <c r="B3883" t="s">
        <v>16664</v>
      </c>
      <c r="C3883" t="s">
        <v>10902</v>
      </c>
      <c r="D3883" t="s">
        <v>16662</v>
      </c>
      <c r="E3883" t="s">
        <v>2575</v>
      </c>
      <c r="F3883">
        <v>1</v>
      </c>
      <c r="G3883" t="s">
        <v>2576</v>
      </c>
      <c r="H3883" t="s">
        <v>2577</v>
      </c>
      <c r="I3883" t="s">
        <v>2076</v>
      </c>
      <c r="J3883" t="s">
        <v>2578</v>
      </c>
      <c r="K3883" t="s">
        <v>2579</v>
      </c>
      <c r="L3883" t="s">
        <v>2058</v>
      </c>
      <c r="M3883" t="s">
        <v>2207</v>
      </c>
      <c r="N3883">
        <v>0</v>
      </c>
      <c r="O3883">
        <v>0</v>
      </c>
      <c r="P3883">
        <v>0</v>
      </c>
      <c r="Q3883">
        <v>13260</v>
      </c>
      <c r="R3883">
        <v>0</v>
      </c>
      <c r="S3883">
        <v>0</v>
      </c>
      <c r="T3883">
        <v>0</v>
      </c>
      <c r="U3883">
        <v>0</v>
      </c>
      <c r="V3883">
        <v>0</v>
      </c>
      <c r="W3883">
        <v>0</v>
      </c>
      <c r="X3883">
        <v>0</v>
      </c>
      <c r="Y3883">
        <v>0</v>
      </c>
      <c r="Z3883">
        <v>0</v>
      </c>
      <c r="AA3883">
        <v>0</v>
      </c>
      <c r="AB3883">
        <v>0</v>
      </c>
      <c r="AC3883">
        <v>0</v>
      </c>
      <c r="AD3883">
        <v>0</v>
      </c>
      <c r="AE3883">
        <v>0</v>
      </c>
      <c r="AF3883">
        <v>0</v>
      </c>
      <c r="AG3883" t="s">
        <v>16665</v>
      </c>
      <c r="AH3883" s="21" t="str">
        <f t="shared" si="120"/>
        <v>YK20</v>
      </c>
      <c r="AI3883" s="21">
        <v>187.20000000000002</v>
      </c>
      <c r="AJ3883" s="21">
        <f t="shared" si="121"/>
        <v>100</v>
      </c>
      <c r="AK3883" s="21" t="s">
        <v>2060</v>
      </c>
      <c r="AL3883" t="s">
        <v>2581</v>
      </c>
      <c r="AM3883" s="26" t="s">
        <v>38</v>
      </c>
      <c r="AN3883" t="s">
        <v>2029</v>
      </c>
    </row>
    <row r="3884" spans="1:40" ht="15" hidden="1" thickTop="1" x14ac:dyDescent="0.35">
      <c r="A3884" t="s">
        <v>6540</v>
      </c>
      <c r="B3884" t="s">
        <v>16666</v>
      </c>
      <c r="C3884" t="s">
        <v>2870</v>
      </c>
      <c r="D3884" t="s">
        <v>16667</v>
      </c>
      <c r="E3884" t="s">
        <v>2691</v>
      </c>
      <c r="F3884">
        <v>1</v>
      </c>
      <c r="G3884" t="s">
        <v>2633</v>
      </c>
      <c r="H3884" t="s">
        <v>2577</v>
      </c>
      <c r="I3884" t="s">
        <v>2057</v>
      </c>
      <c r="J3884" t="s">
        <v>2692</v>
      </c>
      <c r="K3884" t="s">
        <v>2635</v>
      </c>
      <c r="L3884" t="s">
        <v>2058</v>
      </c>
      <c r="M3884" t="s">
        <v>2059</v>
      </c>
      <c r="N3884">
        <v>3</v>
      </c>
      <c r="O3884">
        <v>138</v>
      </c>
      <c r="P3884">
        <v>0.56000000000000005</v>
      </c>
      <c r="Q3884">
        <v>24480</v>
      </c>
      <c r="R3884">
        <v>1</v>
      </c>
      <c r="S3884">
        <v>35</v>
      </c>
      <c r="T3884">
        <v>0.14000000000000001</v>
      </c>
      <c r="U3884">
        <v>2</v>
      </c>
      <c r="V3884">
        <v>103</v>
      </c>
      <c r="W3884">
        <v>0.42</v>
      </c>
      <c r="X3884">
        <v>0</v>
      </c>
      <c r="Y3884">
        <v>0</v>
      </c>
      <c r="Z3884">
        <v>0</v>
      </c>
      <c r="AA3884">
        <v>0</v>
      </c>
      <c r="AB3884">
        <v>0</v>
      </c>
      <c r="AC3884">
        <v>0</v>
      </c>
      <c r="AD3884">
        <v>0</v>
      </c>
      <c r="AE3884">
        <v>0</v>
      </c>
      <c r="AF3884">
        <v>0</v>
      </c>
      <c r="AG3884" t="s">
        <v>16668</v>
      </c>
      <c r="AH3884" s="21" t="str">
        <f t="shared" si="120"/>
        <v>YT21</v>
      </c>
      <c r="AI3884" s="21">
        <v>345.36</v>
      </c>
      <c r="AJ3884" s="21">
        <f t="shared" si="121"/>
        <v>99.436274509803923</v>
      </c>
      <c r="AK3884" s="21" t="s">
        <v>2060</v>
      </c>
      <c r="AL3884" t="s">
        <v>2581</v>
      </c>
      <c r="AM3884" s="26" t="s">
        <v>38</v>
      </c>
      <c r="AN3884" t="s">
        <v>2029</v>
      </c>
    </row>
    <row r="3885" spans="1:40" ht="15" hidden="1" thickTop="1" x14ac:dyDescent="0.35">
      <c r="A3885" t="s">
        <v>6545</v>
      </c>
      <c r="B3885" t="s">
        <v>16669</v>
      </c>
      <c r="C3885" t="s">
        <v>2870</v>
      </c>
      <c r="D3885" t="s">
        <v>16670</v>
      </c>
      <c r="E3885" t="s">
        <v>2691</v>
      </c>
      <c r="F3885">
        <v>1</v>
      </c>
      <c r="G3885" t="s">
        <v>2633</v>
      </c>
      <c r="H3885" t="s">
        <v>2577</v>
      </c>
      <c r="I3885" t="s">
        <v>2057</v>
      </c>
      <c r="J3885" t="s">
        <v>2692</v>
      </c>
      <c r="K3885" t="s">
        <v>2635</v>
      </c>
      <c r="L3885" t="s">
        <v>2058</v>
      </c>
      <c r="M3885" t="s">
        <v>2059</v>
      </c>
      <c r="N3885">
        <v>0</v>
      </c>
      <c r="O3885">
        <v>0</v>
      </c>
      <c r="P3885">
        <v>0</v>
      </c>
      <c r="Q3885">
        <v>24480</v>
      </c>
      <c r="R3885">
        <v>0</v>
      </c>
      <c r="S3885">
        <v>0</v>
      </c>
      <c r="T3885">
        <v>0</v>
      </c>
      <c r="U3885">
        <v>0</v>
      </c>
      <c r="V3885">
        <v>0</v>
      </c>
      <c r="W3885">
        <v>0</v>
      </c>
      <c r="X3885">
        <v>0</v>
      </c>
      <c r="Y3885">
        <v>0</v>
      </c>
      <c r="Z3885">
        <v>0</v>
      </c>
      <c r="AA3885">
        <v>0</v>
      </c>
      <c r="AB3885">
        <v>0</v>
      </c>
      <c r="AC3885">
        <v>0</v>
      </c>
      <c r="AD3885">
        <v>0</v>
      </c>
      <c r="AE3885">
        <v>0</v>
      </c>
      <c r="AF3885">
        <v>0</v>
      </c>
      <c r="AG3885" t="s">
        <v>16671</v>
      </c>
      <c r="AH3885" s="21" t="str">
        <f t="shared" si="120"/>
        <v>YT21</v>
      </c>
      <c r="AI3885" s="21">
        <v>345.36</v>
      </c>
      <c r="AJ3885" s="21">
        <f t="shared" si="121"/>
        <v>100</v>
      </c>
      <c r="AK3885" s="21" t="s">
        <v>2060</v>
      </c>
      <c r="AL3885" t="s">
        <v>2581</v>
      </c>
      <c r="AM3885" s="26" t="s">
        <v>38</v>
      </c>
      <c r="AN3885" t="s">
        <v>2029</v>
      </c>
    </row>
    <row r="3886" spans="1:40" ht="15" hidden="1" thickTop="1" x14ac:dyDescent="0.35">
      <c r="A3886" t="s">
        <v>6549</v>
      </c>
      <c r="B3886" t="s">
        <v>16672</v>
      </c>
      <c r="C3886" t="s">
        <v>4062</v>
      </c>
      <c r="D3886" t="s">
        <v>16673</v>
      </c>
      <c r="E3886" t="s">
        <v>2646</v>
      </c>
      <c r="F3886">
        <v>1</v>
      </c>
      <c r="G3886" t="s">
        <v>2600</v>
      </c>
      <c r="H3886" t="s">
        <v>2577</v>
      </c>
      <c r="I3886" t="s">
        <v>2057</v>
      </c>
      <c r="J3886" t="s">
        <v>2647</v>
      </c>
      <c r="K3886" t="s">
        <v>2602</v>
      </c>
      <c r="L3886" t="s">
        <v>2058</v>
      </c>
      <c r="M3886" t="s">
        <v>2207</v>
      </c>
      <c r="N3886">
        <v>0</v>
      </c>
      <c r="O3886">
        <v>0</v>
      </c>
      <c r="P3886">
        <v>0</v>
      </c>
      <c r="Q3886">
        <v>13260</v>
      </c>
      <c r="R3886">
        <v>0</v>
      </c>
      <c r="S3886">
        <v>0</v>
      </c>
      <c r="T3886">
        <v>0</v>
      </c>
      <c r="U3886">
        <v>0</v>
      </c>
      <c r="V3886">
        <v>0</v>
      </c>
      <c r="W3886">
        <v>0</v>
      </c>
      <c r="X3886">
        <v>0</v>
      </c>
      <c r="Y3886">
        <v>0</v>
      </c>
      <c r="Z3886">
        <v>0</v>
      </c>
      <c r="AA3886">
        <v>0</v>
      </c>
      <c r="AB3886">
        <v>0</v>
      </c>
      <c r="AC3886">
        <v>0</v>
      </c>
      <c r="AD3886">
        <v>0</v>
      </c>
      <c r="AE3886">
        <v>0</v>
      </c>
      <c r="AF3886">
        <v>0</v>
      </c>
      <c r="AG3886" t="s">
        <v>16674</v>
      </c>
      <c r="AH3886" s="21" t="str">
        <f t="shared" si="120"/>
        <v>YT21</v>
      </c>
      <c r="AI3886" s="21">
        <v>187.20000000000002</v>
      </c>
      <c r="AJ3886" s="21">
        <f t="shared" si="121"/>
        <v>100</v>
      </c>
      <c r="AK3886" s="21" t="s">
        <v>2060</v>
      </c>
      <c r="AL3886" t="s">
        <v>2551</v>
      </c>
      <c r="AM3886" s="26" t="s">
        <v>38</v>
      </c>
      <c r="AN3886" t="s">
        <v>2029</v>
      </c>
    </row>
    <row r="3887" spans="1:40" ht="15" hidden="1" thickTop="1" x14ac:dyDescent="0.35">
      <c r="A3887" t="s">
        <v>6553</v>
      </c>
      <c r="B3887" t="s">
        <v>16675</v>
      </c>
      <c r="C3887" t="s">
        <v>4088</v>
      </c>
      <c r="D3887" t="s">
        <v>16449</v>
      </c>
      <c r="E3887" t="s">
        <v>3193</v>
      </c>
      <c r="F3887">
        <v>1</v>
      </c>
      <c r="G3887" t="s">
        <v>2609</v>
      </c>
      <c r="H3887" t="s">
        <v>2577</v>
      </c>
      <c r="I3887" t="s">
        <v>2076</v>
      </c>
      <c r="J3887" t="s">
        <v>2610</v>
      </c>
      <c r="K3887" t="s">
        <v>2611</v>
      </c>
      <c r="L3887" t="s">
        <v>2058</v>
      </c>
      <c r="M3887" t="s">
        <v>2170</v>
      </c>
      <c r="N3887">
        <v>4</v>
      </c>
      <c r="O3887">
        <v>102</v>
      </c>
      <c r="P3887">
        <v>0.67</v>
      </c>
      <c r="Q3887">
        <v>15300</v>
      </c>
      <c r="R3887">
        <v>2</v>
      </c>
      <c r="S3887">
        <v>62</v>
      </c>
      <c r="T3887">
        <v>0.41</v>
      </c>
      <c r="U3887">
        <v>2</v>
      </c>
      <c r="V3887">
        <v>40</v>
      </c>
      <c r="W3887">
        <v>0.26</v>
      </c>
      <c r="X3887">
        <v>0</v>
      </c>
      <c r="Y3887">
        <v>0</v>
      </c>
      <c r="Z3887">
        <v>0</v>
      </c>
      <c r="AA3887">
        <v>0</v>
      </c>
      <c r="AB3887">
        <v>0</v>
      </c>
      <c r="AC3887">
        <v>0</v>
      </c>
      <c r="AD3887">
        <v>0</v>
      </c>
      <c r="AE3887">
        <v>0</v>
      </c>
      <c r="AF3887">
        <v>0</v>
      </c>
      <c r="AG3887" t="s">
        <v>16676</v>
      </c>
      <c r="AH3887" s="21" t="str">
        <f t="shared" si="120"/>
        <v>YK21</v>
      </c>
      <c r="AI3887" s="21">
        <v>216</v>
      </c>
      <c r="AJ3887" s="21">
        <f t="shared" si="121"/>
        <v>99.333333333333329</v>
      </c>
      <c r="AK3887" s="21" t="s">
        <v>2060</v>
      </c>
      <c r="AL3887" t="s">
        <v>2613</v>
      </c>
      <c r="AM3887" s="26" t="s">
        <v>38</v>
      </c>
      <c r="AN3887" t="s">
        <v>2031</v>
      </c>
    </row>
    <row r="3888" spans="1:40" ht="15" hidden="1" thickTop="1" x14ac:dyDescent="0.35">
      <c r="A3888" t="s">
        <v>6557</v>
      </c>
      <c r="B3888" t="s">
        <v>16677</v>
      </c>
      <c r="C3888" t="s">
        <v>4088</v>
      </c>
      <c r="D3888" t="s">
        <v>16449</v>
      </c>
      <c r="E3888" t="s">
        <v>3193</v>
      </c>
      <c r="F3888">
        <v>1</v>
      </c>
      <c r="G3888" t="s">
        <v>2609</v>
      </c>
      <c r="H3888" t="s">
        <v>2577</v>
      </c>
      <c r="I3888" t="s">
        <v>2076</v>
      </c>
      <c r="J3888" t="s">
        <v>2610</v>
      </c>
      <c r="K3888" t="s">
        <v>2611</v>
      </c>
      <c r="L3888" t="s">
        <v>2058</v>
      </c>
      <c r="M3888" t="s">
        <v>2170</v>
      </c>
      <c r="N3888">
        <v>3</v>
      </c>
      <c r="O3888">
        <v>65</v>
      </c>
      <c r="P3888">
        <v>0.42</v>
      </c>
      <c r="Q3888">
        <v>15300</v>
      </c>
      <c r="R3888">
        <v>1</v>
      </c>
      <c r="S3888">
        <v>17</v>
      </c>
      <c r="T3888">
        <v>0.11</v>
      </c>
      <c r="U3888">
        <v>2</v>
      </c>
      <c r="V3888">
        <v>48</v>
      </c>
      <c r="W3888">
        <v>0.31</v>
      </c>
      <c r="X3888">
        <v>0</v>
      </c>
      <c r="Y3888">
        <v>0</v>
      </c>
      <c r="Z3888">
        <v>0</v>
      </c>
      <c r="AA3888">
        <v>0</v>
      </c>
      <c r="AB3888">
        <v>0</v>
      </c>
      <c r="AC3888">
        <v>0</v>
      </c>
      <c r="AD3888">
        <v>0</v>
      </c>
      <c r="AE3888">
        <v>0</v>
      </c>
      <c r="AF3888">
        <v>0</v>
      </c>
      <c r="AG3888" t="s">
        <v>16678</v>
      </c>
      <c r="AH3888" s="21" t="str">
        <f t="shared" si="120"/>
        <v>YK21</v>
      </c>
      <c r="AI3888" s="21">
        <v>216</v>
      </c>
      <c r="AJ3888" s="21">
        <f t="shared" si="121"/>
        <v>99.575163398692808</v>
      </c>
      <c r="AK3888" s="21" t="s">
        <v>2060</v>
      </c>
      <c r="AL3888" t="s">
        <v>2613</v>
      </c>
      <c r="AM3888" s="26" t="s">
        <v>38</v>
      </c>
      <c r="AN3888" t="s">
        <v>2031</v>
      </c>
    </row>
    <row r="3889" spans="1:40" ht="15" hidden="1" thickTop="1" x14ac:dyDescent="0.35">
      <c r="A3889" t="s">
        <v>6561</v>
      </c>
      <c r="B3889" t="s">
        <v>16679</v>
      </c>
      <c r="C3889" t="s">
        <v>2974</v>
      </c>
      <c r="D3889" t="s">
        <v>16680</v>
      </c>
      <c r="E3889" t="s">
        <v>2608</v>
      </c>
      <c r="F3889">
        <v>1</v>
      </c>
      <c r="G3889" t="s">
        <v>2609</v>
      </c>
      <c r="H3889" t="s">
        <v>2577</v>
      </c>
      <c r="I3889" t="s">
        <v>2057</v>
      </c>
      <c r="J3889" t="s">
        <v>2764</v>
      </c>
      <c r="K3889" t="s">
        <v>2765</v>
      </c>
      <c r="L3889" t="s">
        <v>2058</v>
      </c>
      <c r="M3889" t="s">
        <v>2170</v>
      </c>
      <c r="N3889">
        <v>1</v>
      </c>
      <c r="O3889">
        <v>18</v>
      </c>
      <c r="P3889">
        <v>0.12</v>
      </c>
      <c r="Q3889">
        <v>15300</v>
      </c>
      <c r="R3889">
        <v>0</v>
      </c>
      <c r="S3889">
        <v>0</v>
      </c>
      <c r="T3889">
        <v>0</v>
      </c>
      <c r="U3889">
        <v>0</v>
      </c>
      <c r="V3889">
        <v>0</v>
      </c>
      <c r="W3889">
        <v>0</v>
      </c>
      <c r="X3889">
        <v>1</v>
      </c>
      <c r="Y3889">
        <v>18</v>
      </c>
      <c r="Z3889">
        <v>0.12</v>
      </c>
      <c r="AA3889">
        <v>0</v>
      </c>
      <c r="AB3889">
        <v>0</v>
      </c>
      <c r="AC3889">
        <v>0</v>
      </c>
      <c r="AD3889">
        <v>0</v>
      </c>
      <c r="AE3889">
        <v>0</v>
      </c>
      <c r="AF3889">
        <v>0</v>
      </c>
      <c r="AG3889" t="s">
        <v>16681</v>
      </c>
      <c r="AH3889" s="21" t="str">
        <f t="shared" si="120"/>
        <v>YT21</v>
      </c>
      <c r="AI3889" s="21">
        <v>216</v>
      </c>
      <c r="AJ3889" s="21">
        <f t="shared" si="121"/>
        <v>99.882352941176464</v>
      </c>
      <c r="AK3889" s="21" t="s">
        <v>2060</v>
      </c>
      <c r="AL3889" t="s">
        <v>2613</v>
      </c>
      <c r="AM3889" s="26" t="s">
        <v>38</v>
      </c>
      <c r="AN3889" t="s">
        <v>2029</v>
      </c>
    </row>
    <row r="3890" spans="1:40" ht="15" hidden="1" thickTop="1" x14ac:dyDescent="0.35">
      <c r="A3890" t="s">
        <v>6565</v>
      </c>
      <c r="B3890" t="s">
        <v>16682</v>
      </c>
      <c r="C3890" t="s">
        <v>2974</v>
      </c>
      <c r="D3890" t="s">
        <v>16683</v>
      </c>
      <c r="E3890" t="s">
        <v>2608</v>
      </c>
      <c r="F3890">
        <v>1</v>
      </c>
      <c r="G3890" t="s">
        <v>2609</v>
      </c>
      <c r="H3890" t="s">
        <v>2577</v>
      </c>
      <c r="I3890" t="s">
        <v>2057</v>
      </c>
      <c r="J3890" t="s">
        <v>2764</v>
      </c>
      <c r="K3890" t="s">
        <v>2765</v>
      </c>
      <c r="L3890" t="s">
        <v>2058</v>
      </c>
      <c r="M3890" t="s">
        <v>2170</v>
      </c>
      <c r="N3890">
        <v>1</v>
      </c>
      <c r="O3890">
        <v>31</v>
      </c>
      <c r="P3890">
        <v>0.2</v>
      </c>
      <c r="Q3890">
        <v>15300</v>
      </c>
      <c r="R3890">
        <v>1</v>
      </c>
      <c r="S3890">
        <v>31</v>
      </c>
      <c r="T3890">
        <v>0.2</v>
      </c>
      <c r="U3890">
        <v>0</v>
      </c>
      <c r="V3890">
        <v>0</v>
      </c>
      <c r="W3890">
        <v>0</v>
      </c>
      <c r="X3890">
        <v>0</v>
      </c>
      <c r="Y3890">
        <v>0</v>
      </c>
      <c r="Z3890">
        <v>0</v>
      </c>
      <c r="AA3890">
        <v>0</v>
      </c>
      <c r="AB3890">
        <v>0</v>
      </c>
      <c r="AC3890">
        <v>0</v>
      </c>
      <c r="AD3890">
        <v>0</v>
      </c>
      <c r="AE3890">
        <v>0</v>
      </c>
      <c r="AF3890">
        <v>0</v>
      </c>
      <c r="AG3890" t="s">
        <v>16684</v>
      </c>
      <c r="AH3890" s="21" t="str">
        <f t="shared" si="120"/>
        <v>YT21</v>
      </c>
      <c r="AI3890" s="21">
        <v>216</v>
      </c>
      <c r="AJ3890" s="21">
        <f t="shared" si="121"/>
        <v>99.797385620915037</v>
      </c>
      <c r="AK3890" s="21" t="s">
        <v>2060</v>
      </c>
      <c r="AL3890" t="s">
        <v>2613</v>
      </c>
      <c r="AM3890" s="26" t="s">
        <v>38</v>
      </c>
      <c r="AN3890" t="s">
        <v>2029</v>
      </c>
    </row>
    <row r="3891" spans="1:40" ht="15" hidden="1" thickTop="1" x14ac:dyDescent="0.35">
      <c r="A3891" t="s">
        <v>6569</v>
      </c>
      <c r="B3891" t="s">
        <v>16685</v>
      </c>
      <c r="C3891" t="s">
        <v>4546</v>
      </c>
      <c r="D3891" t="s">
        <v>16686</v>
      </c>
      <c r="E3891" t="s">
        <v>2608</v>
      </c>
      <c r="F3891">
        <v>1</v>
      </c>
      <c r="G3891" t="s">
        <v>2609</v>
      </c>
      <c r="H3891" t="s">
        <v>2577</v>
      </c>
      <c r="I3891" t="s">
        <v>2057</v>
      </c>
      <c r="J3891" t="s">
        <v>2764</v>
      </c>
      <c r="K3891" t="s">
        <v>2765</v>
      </c>
      <c r="L3891" t="s">
        <v>30320</v>
      </c>
      <c r="M3891" t="s">
        <v>5106</v>
      </c>
      <c r="N3891">
        <v>0</v>
      </c>
      <c r="O3891">
        <v>0</v>
      </c>
      <c r="P3891">
        <v>0</v>
      </c>
      <c r="Q3891">
        <v>7020</v>
      </c>
      <c r="R3891">
        <v>0</v>
      </c>
      <c r="S3891">
        <v>0</v>
      </c>
      <c r="T3891">
        <v>0</v>
      </c>
      <c r="U3891">
        <v>0</v>
      </c>
      <c r="V3891">
        <v>0</v>
      </c>
      <c r="W3891">
        <v>0</v>
      </c>
      <c r="X3891">
        <v>0</v>
      </c>
      <c r="Y3891">
        <v>0</v>
      </c>
      <c r="Z3891">
        <v>0</v>
      </c>
      <c r="AA3891">
        <v>0</v>
      </c>
      <c r="AB3891">
        <v>0</v>
      </c>
      <c r="AC3891">
        <v>0</v>
      </c>
      <c r="AD3891">
        <v>0</v>
      </c>
      <c r="AE3891">
        <v>0</v>
      </c>
      <c r="AF3891">
        <v>0</v>
      </c>
      <c r="AG3891" t="s">
        <v>16687</v>
      </c>
      <c r="AH3891" s="21" t="str">
        <f t="shared" si="120"/>
        <v>YT21</v>
      </c>
      <c r="AI3891" s="21">
        <v>129.60000000000002</v>
      </c>
      <c r="AJ3891" s="21">
        <f t="shared" si="121"/>
        <v>100</v>
      </c>
      <c r="AK3891" s="21" t="s">
        <v>2060</v>
      </c>
      <c r="AL3891" t="s">
        <v>2613</v>
      </c>
      <c r="AM3891" s="26" t="s">
        <v>38</v>
      </c>
      <c r="AN3891" t="s">
        <v>2029</v>
      </c>
    </row>
    <row r="3892" spans="1:40" ht="15" hidden="1" thickTop="1" x14ac:dyDescent="0.35">
      <c r="A3892" t="s">
        <v>6573</v>
      </c>
      <c r="B3892" t="s">
        <v>16688</v>
      </c>
      <c r="C3892" t="s">
        <v>4088</v>
      </c>
      <c r="D3892" t="s">
        <v>16689</v>
      </c>
      <c r="E3892" t="s">
        <v>2608</v>
      </c>
      <c r="F3892">
        <v>1</v>
      </c>
      <c r="G3892" t="s">
        <v>2609</v>
      </c>
      <c r="H3892" t="s">
        <v>2577</v>
      </c>
      <c r="I3892" t="s">
        <v>2076</v>
      </c>
      <c r="J3892" t="s">
        <v>2610</v>
      </c>
      <c r="K3892" t="s">
        <v>2611</v>
      </c>
      <c r="L3892" t="s">
        <v>2058</v>
      </c>
      <c r="M3892" t="s">
        <v>2170</v>
      </c>
      <c r="N3892">
        <v>3</v>
      </c>
      <c r="O3892">
        <v>124</v>
      </c>
      <c r="P3892">
        <v>0.81</v>
      </c>
      <c r="Q3892">
        <v>15300</v>
      </c>
      <c r="R3892">
        <v>1</v>
      </c>
      <c r="S3892">
        <v>37</v>
      </c>
      <c r="T3892">
        <v>0.24</v>
      </c>
      <c r="U3892">
        <v>2</v>
      </c>
      <c r="V3892">
        <v>87</v>
      </c>
      <c r="W3892">
        <v>0.56999999999999995</v>
      </c>
      <c r="X3892">
        <v>0</v>
      </c>
      <c r="Y3892">
        <v>0</v>
      </c>
      <c r="Z3892">
        <v>0</v>
      </c>
      <c r="AA3892">
        <v>0</v>
      </c>
      <c r="AB3892">
        <v>0</v>
      </c>
      <c r="AC3892">
        <v>0</v>
      </c>
      <c r="AD3892">
        <v>0</v>
      </c>
      <c r="AE3892">
        <v>0</v>
      </c>
      <c r="AF3892">
        <v>0</v>
      </c>
      <c r="AG3892" t="s">
        <v>16690</v>
      </c>
      <c r="AH3892" s="21" t="str">
        <f t="shared" si="120"/>
        <v>YR25</v>
      </c>
      <c r="AI3892" s="21">
        <v>216</v>
      </c>
      <c r="AJ3892" s="21">
        <f t="shared" si="121"/>
        <v>99.189542483660134</v>
      </c>
      <c r="AK3892" s="21" t="s">
        <v>2063</v>
      </c>
      <c r="AL3892" t="s">
        <v>2613</v>
      </c>
      <c r="AM3892" s="26" t="s">
        <v>38</v>
      </c>
      <c r="AN3892" t="s">
        <v>2029</v>
      </c>
    </row>
    <row r="3893" spans="1:40" ht="15" hidden="1" thickTop="1" x14ac:dyDescent="0.35">
      <c r="A3893" t="s">
        <v>6577</v>
      </c>
      <c r="B3893" t="s">
        <v>16691</v>
      </c>
      <c r="C3893" t="s">
        <v>4088</v>
      </c>
      <c r="D3893" t="s">
        <v>16689</v>
      </c>
      <c r="E3893" t="s">
        <v>2608</v>
      </c>
      <c r="F3893">
        <v>1</v>
      </c>
      <c r="G3893" t="s">
        <v>2609</v>
      </c>
      <c r="H3893" t="s">
        <v>2577</v>
      </c>
      <c r="I3893" t="s">
        <v>2076</v>
      </c>
      <c r="J3893" t="s">
        <v>2610</v>
      </c>
      <c r="K3893" t="s">
        <v>2611</v>
      </c>
      <c r="L3893" t="s">
        <v>2058</v>
      </c>
      <c r="M3893" t="s">
        <v>2170</v>
      </c>
      <c r="N3893">
        <v>4</v>
      </c>
      <c r="O3893">
        <v>116</v>
      </c>
      <c r="P3893">
        <v>0.76</v>
      </c>
      <c r="Q3893">
        <v>15300</v>
      </c>
      <c r="R3893">
        <v>4</v>
      </c>
      <c r="S3893">
        <v>116</v>
      </c>
      <c r="T3893">
        <v>0.76</v>
      </c>
      <c r="U3893">
        <v>0</v>
      </c>
      <c r="V3893">
        <v>0</v>
      </c>
      <c r="W3893">
        <v>0</v>
      </c>
      <c r="X3893">
        <v>0</v>
      </c>
      <c r="Y3893">
        <v>0</v>
      </c>
      <c r="Z3893">
        <v>0</v>
      </c>
      <c r="AA3893">
        <v>0</v>
      </c>
      <c r="AB3893">
        <v>0</v>
      </c>
      <c r="AC3893">
        <v>0</v>
      </c>
      <c r="AD3893">
        <v>0</v>
      </c>
      <c r="AE3893">
        <v>0</v>
      </c>
      <c r="AF3893">
        <v>0</v>
      </c>
      <c r="AG3893" t="s">
        <v>16692</v>
      </c>
      <c r="AH3893" s="21" t="str">
        <f t="shared" si="120"/>
        <v>YR25</v>
      </c>
      <c r="AI3893" s="21">
        <v>216</v>
      </c>
      <c r="AJ3893" s="21">
        <f t="shared" si="121"/>
        <v>99.24183006535948</v>
      </c>
      <c r="AK3893" s="21" t="s">
        <v>2060</v>
      </c>
      <c r="AL3893" t="s">
        <v>2613</v>
      </c>
      <c r="AM3893" s="26" t="s">
        <v>38</v>
      </c>
      <c r="AN3893" t="s">
        <v>2031</v>
      </c>
    </row>
    <row r="3894" spans="1:40" ht="15" hidden="1" thickTop="1" x14ac:dyDescent="0.35">
      <c r="A3894" t="s">
        <v>6581</v>
      </c>
      <c r="B3894" t="s">
        <v>16693</v>
      </c>
      <c r="C3894" t="s">
        <v>4088</v>
      </c>
      <c r="D3894" t="s">
        <v>16689</v>
      </c>
      <c r="E3894" t="s">
        <v>2608</v>
      </c>
      <c r="F3894">
        <v>1</v>
      </c>
      <c r="G3894" t="s">
        <v>2609</v>
      </c>
      <c r="H3894" t="s">
        <v>2577</v>
      </c>
      <c r="I3894" t="s">
        <v>2076</v>
      </c>
      <c r="J3894" t="s">
        <v>2610</v>
      </c>
      <c r="K3894" t="s">
        <v>2611</v>
      </c>
      <c r="L3894" t="s">
        <v>2058</v>
      </c>
      <c r="M3894" t="s">
        <v>2170</v>
      </c>
      <c r="N3894">
        <v>1</v>
      </c>
      <c r="O3894">
        <v>26</v>
      </c>
      <c r="P3894">
        <v>0.17</v>
      </c>
      <c r="Q3894">
        <v>15300</v>
      </c>
      <c r="R3894">
        <v>0</v>
      </c>
      <c r="S3894">
        <v>0</v>
      </c>
      <c r="T3894">
        <v>0</v>
      </c>
      <c r="U3894">
        <v>1</v>
      </c>
      <c r="V3894">
        <v>26</v>
      </c>
      <c r="W3894">
        <v>0.17</v>
      </c>
      <c r="X3894">
        <v>0</v>
      </c>
      <c r="Y3894">
        <v>0</v>
      </c>
      <c r="Z3894">
        <v>0</v>
      </c>
      <c r="AA3894">
        <v>0</v>
      </c>
      <c r="AB3894">
        <v>0</v>
      </c>
      <c r="AC3894">
        <v>0</v>
      </c>
      <c r="AD3894">
        <v>0</v>
      </c>
      <c r="AE3894">
        <v>0</v>
      </c>
      <c r="AF3894">
        <v>0</v>
      </c>
      <c r="AG3894" t="s">
        <v>16694</v>
      </c>
      <c r="AH3894" s="21" t="str">
        <f t="shared" si="120"/>
        <v>YR25</v>
      </c>
      <c r="AI3894" s="21">
        <v>216</v>
      </c>
      <c r="AJ3894" s="21">
        <f t="shared" si="121"/>
        <v>99.830065359477118</v>
      </c>
      <c r="AK3894" s="21" t="s">
        <v>2060</v>
      </c>
      <c r="AL3894" t="s">
        <v>2613</v>
      </c>
      <c r="AM3894" s="26" t="s">
        <v>38</v>
      </c>
      <c r="AN3894" t="s">
        <v>2031</v>
      </c>
    </row>
    <row r="3895" spans="1:40" ht="15" hidden="1" thickTop="1" x14ac:dyDescent="0.35">
      <c r="A3895" t="s">
        <v>6585</v>
      </c>
      <c r="B3895" t="s">
        <v>16695</v>
      </c>
      <c r="C3895" t="s">
        <v>4088</v>
      </c>
      <c r="D3895" t="s">
        <v>16689</v>
      </c>
      <c r="E3895" t="s">
        <v>2608</v>
      </c>
      <c r="F3895">
        <v>1</v>
      </c>
      <c r="G3895" t="s">
        <v>2609</v>
      </c>
      <c r="H3895" t="s">
        <v>2577</v>
      </c>
      <c r="I3895" t="s">
        <v>2076</v>
      </c>
      <c r="J3895" t="s">
        <v>2610</v>
      </c>
      <c r="K3895" t="s">
        <v>2611</v>
      </c>
      <c r="L3895" t="s">
        <v>2058</v>
      </c>
      <c r="M3895" t="s">
        <v>2170</v>
      </c>
      <c r="N3895">
        <v>2</v>
      </c>
      <c r="O3895">
        <v>41</v>
      </c>
      <c r="P3895">
        <v>0.27</v>
      </c>
      <c r="Q3895">
        <v>15300</v>
      </c>
      <c r="R3895">
        <v>0</v>
      </c>
      <c r="S3895">
        <v>0</v>
      </c>
      <c r="T3895">
        <v>0</v>
      </c>
      <c r="U3895">
        <v>2</v>
      </c>
      <c r="V3895">
        <v>41</v>
      </c>
      <c r="W3895">
        <v>0.27</v>
      </c>
      <c r="X3895">
        <v>0</v>
      </c>
      <c r="Y3895">
        <v>0</v>
      </c>
      <c r="Z3895">
        <v>0</v>
      </c>
      <c r="AA3895">
        <v>0</v>
      </c>
      <c r="AB3895">
        <v>0</v>
      </c>
      <c r="AC3895">
        <v>0</v>
      </c>
      <c r="AD3895">
        <v>0</v>
      </c>
      <c r="AE3895">
        <v>0</v>
      </c>
      <c r="AF3895">
        <v>0</v>
      </c>
      <c r="AG3895" t="s">
        <v>16696</v>
      </c>
      <c r="AH3895" s="21" t="str">
        <f t="shared" si="120"/>
        <v>YR25</v>
      </c>
      <c r="AI3895" s="21">
        <v>216</v>
      </c>
      <c r="AJ3895" s="21">
        <f t="shared" si="121"/>
        <v>99.732026143790847</v>
      </c>
      <c r="AK3895" s="21" t="s">
        <v>2060</v>
      </c>
      <c r="AL3895" t="s">
        <v>2613</v>
      </c>
      <c r="AM3895" s="26" t="s">
        <v>38</v>
      </c>
      <c r="AN3895" t="s">
        <v>2029</v>
      </c>
    </row>
    <row r="3896" spans="1:40" ht="15" hidden="1" thickTop="1" x14ac:dyDescent="0.35">
      <c r="A3896" t="s">
        <v>6589</v>
      </c>
      <c r="B3896" t="s">
        <v>16697</v>
      </c>
      <c r="C3896" t="s">
        <v>4088</v>
      </c>
      <c r="D3896" t="s">
        <v>16689</v>
      </c>
      <c r="E3896" t="s">
        <v>2608</v>
      </c>
      <c r="F3896">
        <v>1</v>
      </c>
      <c r="G3896" t="s">
        <v>2609</v>
      </c>
      <c r="H3896" t="s">
        <v>2577</v>
      </c>
      <c r="I3896" t="s">
        <v>2076</v>
      </c>
      <c r="J3896" t="s">
        <v>2610</v>
      </c>
      <c r="K3896" t="s">
        <v>2611</v>
      </c>
      <c r="L3896" t="s">
        <v>2058</v>
      </c>
      <c r="M3896" t="s">
        <v>2170</v>
      </c>
      <c r="N3896">
        <v>2</v>
      </c>
      <c r="O3896">
        <v>87</v>
      </c>
      <c r="P3896">
        <v>0.56999999999999995</v>
      </c>
      <c r="Q3896">
        <v>15300</v>
      </c>
      <c r="R3896">
        <v>0</v>
      </c>
      <c r="S3896">
        <v>0</v>
      </c>
      <c r="T3896">
        <v>0</v>
      </c>
      <c r="U3896">
        <v>2</v>
      </c>
      <c r="V3896">
        <v>87</v>
      </c>
      <c r="W3896">
        <v>0.56999999999999995</v>
      </c>
      <c r="X3896">
        <v>0</v>
      </c>
      <c r="Y3896">
        <v>0</v>
      </c>
      <c r="Z3896">
        <v>0</v>
      </c>
      <c r="AA3896">
        <v>0</v>
      </c>
      <c r="AB3896">
        <v>0</v>
      </c>
      <c r="AC3896">
        <v>0</v>
      </c>
      <c r="AD3896">
        <v>0</v>
      </c>
      <c r="AE3896">
        <v>0</v>
      </c>
      <c r="AF3896">
        <v>0</v>
      </c>
      <c r="AG3896" t="s">
        <v>16698</v>
      </c>
      <c r="AH3896" s="21" t="str">
        <f t="shared" si="120"/>
        <v>YR25</v>
      </c>
      <c r="AI3896" s="21">
        <v>216</v>
      </c>
      <c r="AJ3896" s="21">
        <f t="shared" si="121"/>
        <v>99.431372549019613</v>
      </c>
      <c r="AK3896" s="21" t="s">
        <v>2060</v>
      </c>
      <c r="AL3896" t="s">
        <v>2613</v>
      </c>
      <c r="AM3896" s="26" t="s">
        <v>38</v>
      </c>
      <c r="AN3896" t="s">
        <v>2031</v>
      </c>
    </row>
    <row r="3897" spans="1:40" ht="15" hidden="1" thickTop="1" x14ac:dyDescent="0.35">
      <c r="A3897" t="s">
        <v>6593</v>
      </c>
      <c r="B3897" t="s">
        <v>16699</v>
      </c>
      <c r="C3897" t="s">
        <v>2889</v>
      </c>
      <c r="D3897" t="s">
        <v>16700</v>
      </c>
      <c r="E3897" t="s">
        <v>2608</v>
      </c>
      <c r="F3897">
        <v>1</v>
      </c>
      <c r="G3897" t="s">
        <v>2609</v>
      </c>
      <c r="H3897" t="s">
        <v>2577</v>
      </c>
      <c r="I3897" t="s">
        <v>2057</v>
      </c>
      <c r="J3897" t="s">
        <v>2764</v>
      </c>
      <c r="K3897" t="s">
        <v>2765</v>
      </c>
      <c r="L3897" t="s">
        <v>2058</v>
      </c>
      <c r="M3897" t="s">
        <v>2982</v>
      </c>
      <c r="N3897">
        <v>0</v>
      </c>
      <c r="O3897">
        <v>0</v>
      </c>
      <c r="P3897">
        <v>0</v>
      </c>
      <c r="Q3897">
        <v>15240</v>
      </c>
      <c r="R3897">
        <v>0</v>
      </c>
      <c r="S3897">
        <v>0</v>
      </c>
      <c r="T3897">
        <v>0</v>
      </c>
      <c r="U3897">
        <v>0</v>
      </c>
      <c r="V3897">
        <v>0</v>
      </c>
      <c r="W3897">
        <v>0</v>
      </c>
      <c r="X3897">
        <v>0</v>
      </c>
      <c r="Y3897">
        <v>0</v>
      </c>
      <c r="Z3897">
        <v>0</v>
      </c>
      <c r="AA3897">
        <v>0</v>
      </c>
      <c r="AB3897">
        <v>0</v>
      </c>
      <c r="AC3897">
        <v>0</v>
      </c>
      <c r="AD3897">
        <v>0</v>
      </c>
      <c r="AE3897">
        <v>0</v>
      </c>
      <c r="AF3897">
        <v>0</v>
      </c>
      <c r="AG3897" t="s">
        <v>16701</v>
      </c>
      <c r="AH3897" s="21" t="str">
        <f t="shared" si="120"/>
        <v>YT21</v>
      </c>
      <c r="AI3897" s="21">
        <v>201.59999999999997</v>
      </c>
      <c r="AJ3897" s="21">
        <f t="shared" si="121"/>
        <v>100</v>
      </c>
      <c r="AK3897" s="21" t="s">
        <v>2060</v>
      </c>
      <c r="AL3897" t="s">
        <v>2613</v>
      </c>
      <c r="AM3897" s="26" t="s">
        <v>38</v>
      </c>
      <c r="AN3897" t="s">
        <v>2029</v>
      </c>
    </row>
    <row r="3898" spans="1:40" ht="15" hidden="1" thickTop="1" x14ac:dyDescent="0.35">
      <c r="A3898" t="s">
        <v>6599</v>
      </c>
      <c r="B3898" t="s">
        <v>16702</v>
      </c>
      <c r="C3898" t="s">
        <v>2893</v>
      </c>
      <c r="D3898" t="s">
        <v>16703</v>
      </c>
      <c r="E3898" t="s">
        <v>2608</v>
      </c>
      <c r="F3898">
        <v>1</v>
      </c>
      <c r="G3898" t="s">
        <v>2576</v>
      </c>
      <c r="H3898" t="s">
        <v>2577</v>
      </c>
      <c r="I3898" t="s">
        <v>2076</v>
      </c>
      <c r="J3898" t="s">
        <v>2764</v>
      </c>
      <c r="K3898" t="s">
        <v>2765</v>
      </c>
      <c r="L3898" t="s">
        <v>2058</v>
      </c>
      <c r="M3898" t="s">
        <v>2059</v>
      </c>
      <c r="N3898">
        <v>6</v>
      </c>
      <c r="O3898">
        <v>363</v>
      </c>
      <c r="P3898">
        <v>1.48</v>
      </c>
      <c r="Q3898">
        <v>24480</v>
      </c>
      <c r="R3898">
        <v>3</v>
      </c>
      <c r="S3898">
        <v>254</v>
      </c>
      <c r="T3898">
        <v>1.04</v>
      </c>
      <c r="U3898">
        <v>3</v>
      </c>
      <c r="V3898">
        <v>109</v>
      </c>
      <c r="W3898">
        <v>0.45</v>
      </c>
      <c r="X3898">
        <v>0</v>
      </c>
      <c r="Y3898">
        <v>0</v>
      </c>
      <c r="Z3898">
        <v>0</v>
      </c>
      <c r="AA3898">
        <v>0</v>
      </c>
      <c r="AB3898">
        <v>0</v>
      </c>
      <c r="AC3898">
        <v>0</v>
      </c>
      <c r="AD3898">
        <v>0</v>
      </c>
      <c r="AE3898">
        <v>0</v>
      </c>
      <c r="AF3898">
        <v>0</v>
      </c>
      <c r="AG3898" t="s">
        <v>16704</v>
      </c>
      <c r="AH3898" s="21" t="str">
        <f t="shared" si="120"/>
        <v>YR25</v>
      </c>
      <c r="AI3898" s="21">
        <v>345.36</v>
      </c>
      <c r="AJ3898" s="21">
        <f t="shared" si="121"/>
        <v>98.517156862745097</v>
      </c>
      <c r="AK3898" s="21" t="s">
        <v>2063</v>
      </c>
      <c r="AL3898" t="s">
        <v>2613</v>
      </c>
      <c r="AM3898" s="26" t="s">
        <v>38</v>
      </c>
      <c r="AN3898" t="s">
        <v>2033</v>
      </c>
    </row>
    <row r="3899" spans="1:40" ht="15" hidden="1" thickTop="1" x14ac:dyDescent="0.35">
      <c r="A3899" t="s">
        <v>6603</v>
      </c>
      <c r="B3899" t="s">
        <v>16705</v>
      </c>
      <c r="C3899" t="s">
        <v>2606</v>
      </c>
      <c r="D3899" t="s">
        <v>16706</v>
      </c>
      <c r="E3899" t="s">
        <v>2608</v>
      </c>
      <c r="F3899">
        <v>1</v>
      </c>
      <c r="G3899" t="s">
        <v>2609</v>
      </c>
      <c r="H3899" t="s">
        <v>2577</v>
      </c>
      <c r="I3899" t="s">
        <v>2057</v>
      </c>
      <c r="J3899" t="s">
        <v>2610</v>
      </c>
      <c r="K3899" t="s">
        <v>2611</v>
      </c>
      <c r="L3899" t="s">
        <v>2058</v>
      </c>
      <c r="M3899" t="s">
        <v>2170</v>
      </c>
      <c r="N3899">
        <v>4</v>
      </c>
      <c r="O3899">
        <v>142</v>
      </c>
      <c r="P3899">
        <v>0.93</v>
      </c>
      <c r="Q3899">
        <v>15300</v>
      </c>
      <c r="R3899">
        <v>2</v>
      </c>
      <c r="S3899">
        <v>81</v>
      </c>
      <c r="T3899">
        <v>0.53</v>
      </c>
      <c r="U3899">
        <v>0</v>
      </c>
      <c r="V3899">
        <v>0</v>
      </c>
      <c r="W3899">
        <v>0</v>
      </c>
      <c r="X3899">
        <v>1</v>
      </c>
      <c r="Y3899">
        <v>32</v>
      </c>
      <c r="Z3899">
        <v>0.21</v>
      </c>
      <c r="AA3899">
        <v>1</v>
      </c>
      <c r="AB3899">
        <v>29</v>
      </c>
      <c r="AC3899">
        <v>0.19</v>
      </c>
      <c r="AD3899">
        <v>0</v>
      </c>
      <c r="AE3899">
        <v>0</v>
      </c>
      <c r="AF3899">
        <v>0</v>
      </c>
      <c r="AG3899" t="s">
        <v>16707</v>
      </c>
      <c r="AH3899" s="21" t="str">
        <f t="shared" si="120"/>
        <v>YT21</v>
      </c>
      <c r="AI3899" s="21">
        <v>216</v>
      </c>
      <c r="AJ3899" s="21">
        <f t="shared" si="121"/>
        <v>99.071895424836597</v>
      </c>
      <c r="AK3899" s="21" t="s">
        <v>2063</v>
      </c>
      <c r="AL3899" t="s">
        <v>2613</v>
      </c>
      <c r="AM3899" s="26" t="s">
        <v>38</v>
      </c>
      <c r="AN3899" t="s">
        <v>2033</v>
      </c>
    </row>
    <row r="3900" spans="1:40" ht="15" hidden="1" thickTop="1" x14ac:dyDescent="0.35">
      <c r="A3900" t="s">
        <v>6607</v>
      </c>
      <c r="B3900" t="s">
        <v>16708</v>
      </c>
      <c r="C3900" t="s">
        <v>4580</v>
      </c>
      <c r="D3900" t="s">
        <v>16709</v>
      </c>
      <c r="E3900" t="s">
        <v>3013</v>
      </c>
      <c r="F3900">
        <v>1</v>
      </c>
      <c r="G3900" t="s">
        <v>2600</v>
      </c>
      <c r="H3900" t="s">
        <v>2577</v>
      </c>
      <c r="I3900" t="s">
        <v>2057</v>
      </c>
      <c r="J3900" t="s">
        <v>3183</v>
      </c>
      <c r="K3900" t="s">
        <v>2742</v>
      </c>
      <c r="L3900" t="s">
        <v>2058</v>
      </c>
      <c r="M3900" t="s">
        <v>2170</v>
      </c>
      <c r="N3900">
        <v>2</v>
      </c>
      <c r="O3900">
        <v>53</v>
      </c>
      <c r="P3900">
        <v>0.35</v>
      </c>
      <c r="Q3900">
        <v>15300</v>
      </c>
      <c r="R3900">
        <v>1</v>
      </c>
      <c r="S3900">
        <v>44</v>
      </c>
      <c r="T3900">
        <v>0.28999999999999998</v>
      </c>
      <c r="U3900">
        <v>1</v>
      </c>
      <c r="V3900">
        <v>9</v>
      </c>
      <c r="W3900">
        <v>0.06</v>
      </c>
      <c r="X3900">
        <v>0</v>
      </c>
      <c r="Y3900">
        <v>0</v>
      </c>
      <c r="Z3900">
        <v>0</v>
      </c>
      <c r="AA3900">
        <v>0</v>
      </c>
      <c r="AB3900">
        <v>0</v>
      </c>
      <c r="AC3900">
        <v>0</v>
      </c>
      <c r="AD3900">
        <v>0</v>
      </c>
      <c r="AE3900">
        <v>0</v>
      </c>
      <c r="AF3900">
        <v>0</v>
      </c>
      <c r="AG3900" t="s">
        <v>16710</v>
      </c>
      <c r="AH3900" s="21" t="str">
        <f t="shared" si="120"/>
        <v>YT21</v>
      </c>
      <c r="AI3900" s="21">
        <v>216</v>
      </c>
      <c r="AJ3900" s="21">
        <f t="shared" si="121"/>
        <v>99.653594771241828</v>
      </c>
      <c r="AK3900" s="21" t="s">
        <v>2060</v>
      </c>
      <c r="AL3900" t="s">
        <v>2551</v>
      </c>
      <c r="AM3900" s="26" t="s">
        <v>38</v>
      </c>
      <c r="AN3900" t="s">
        <v>2032</v>
      </c>
    </row>
    <row r="3901" spans="1:40" ht="15" hidden="1" thickTop="1" x14ac:dyDescent="0.35">
      <c r="A3901" t="s">
        <v>6611</v>
      </c>
      <c r="B3901" t="s">
        <v>16711</v>
      </c>
      <c r="C3901" t="s">
        <v>8329</v>
      </c>
      <c r="D3901" t="s">
        <v>16712</v>
      </c>
      <c r="E3901" t="s">
        <v>3013</v>
      </c>
      <c r="F3901">
        <v>1</v>
      </c>
      <c r="G3901" t="s">
        <v>2600</v>
      </c>
      <c r="H3901" t="s">
        <v>2577</v>
      </c>
      <c r="I3901" t="s">
        <v>2076</v>
      </c>
      <c r="J3901" t="s">
        <v>3183</v>
      </c>
      <c r="K3901" t="s">
        <v>2742</v>
      </c>
      <c r="L3901" t="s">
        <v>2058</v>
      </c>
      <c r="M3901" t="s">
        <v>2170</v>
      </c>
      <c r="N3901">
        <v>5</v>
      </c>
      <c r="O3901">
        <v>158</v>
      </c>
      <c r="P3901">
        <v>1.03</v>
      </c>
      <c r="Q3901">
        <v>15300</v>
      </c>
      <c r="R3901">
        <v>3</v>
      </c>
      <c r="S3901">
        <v>107</v>
      </c>
      <c r="T3901">
        <v>0.7</v>
      </c>
      <c r="U3901">
        <v>2</v>
      </c>
      <c r="V3901">
        <v>51</v>
      </c>
      <c r="W3901">
        <v>0.33</v>
      </c>
      <c r="X3901">
        <v>0</v>
      </c>
      <c r="Y3901">
        <v>0</v>
      </c>
      <c r="Z3901">
        <v>0</v>
      </c>
      <c r="AA3901">
        <v>0</v>
      </c>
      <c r="AB3901">
        <v>0</v>
      </c>
      <c r="AC3901">
        <v>0</v>
      </c>
      <c r="AD3901">
        <v>0</v>
      </c>
      <c r="AE3901">
        <v>0</v>
      </c>
      <c r="AF3901">
        <v>0</v>
      </c>
      <c r="AG3901" t="s">
        <v>16713</v>
      </c>
      <c r="AH3901" s="21" t="str">
        <f t="shared" si="120"/>
        <v>YR25</v>
      </c>
      <c r="AI3901" s="21">
        <v>216</v>
      </c>
      <c r="AJ3901" s="21">
        <f t="shared" si="121"/>
        <v>98.967320261437905</v>
      </c>
      <c r="AK3901" s="21" t="s">
        <v>2063</v>
      </c>
      <c r="AL3901" t="s">
        <v>2551</v>
      </c>
      <c r="AM3901" s="26" t="s">
        <v>38</v>
      </c>
      <c r="AN3901" t="s">
        <v>2031</v>
      </c>
    </row>
    <row r="3902" spans="1:40" ht="15" hidden="1" thickTop="1" x14ac:dyDescent="0.35">
      <c r="A3902" t="s">
        <v>6612</v>
      </c>
      <c r="B3902" t="s">
        <v>16714</v>
      </c>
      <c r="C3902" t="s">
        <v>5707</v>
      </c>
      <c r="D3902" t="s">
        <v>16715</v>
      </c>
      <c r="E3902" t="s">
        <v>5749</v>
      </c>
      <c r="F3902">
        <v>1</v>
      </c>
      <c r="G3902" t="s">
        <v>2576</v>
      </c>
      <c r="H3902" t="s">
        <v>2577</v>
      </c>
      <c r="I3902" t="s">
        <v>2076</v>
      </c>
      <c r="J3902" t="s">
        <v>2741</v>
      </c>
      <c r="K3902" t="s">
        <v>2742</v>
      </c>
      <c r="L3902" t="s">
        <v>2058</v>
      </c>
      <c r="M3902" t="s">
        <v>2170</v>
      </c>
      <c r="N3902">
        <v>5</v>
      </c>
      <c r="O3902">
        <v>220</v>
      </c>
      <c r="P3902">
        <v>1.44</v>
      </c>
      <c r="Q3902">
        <v>15300</v>
      </c>
      <c r="R3902">
        <v>3</v>
      </c>
      <c r="S3902">
        <v>111</v>
      </c>
      <c r="T3902">
        <v>0.73</v>
      </c>
      <c r="U3902">
        <v>2</v>
      </c>
      <c r="V3902">
        <v>109</v>
      </c>
      <c r="W3902">
        <v>0.71</v>
      </c>
      <c r="X3902">
        <v>0</v>
      </c>
      <c r="Y3902">
        <v>0</v>
      </c>
      <c r="Z3902">
        <v>0</v>
      </c>
      <c r="AA3902">
        <v>0</v>
      </c>
      <c r="AB3902">
        <v>0</v>
      </c>
      <c r="AC3902">
        <v>0</v>
      </c>
      <c r="AD3902">
        <v>0</v>
      </c>
      <c r="AE3902">
        <v>0</v>
      </c>
      <c r="AF3902">
        <v>0</v>
      </c>
      <c r="AG3902" t="s">
        <v>16716</v>
      </c>
      <c r="AH3902" s="21" t="str">
        <f t="shared" si="120"/>
        <v>YM68</v>
      </c>
      <c r="AI3902" s="21">
        <v>216</v>
      </c>
      <c r="AJ3902" s="21">
        <f t="shared" si="121"/>
        <v>98.562091503267979</v>
      </c>
      <c r="AK3902" s="21" t="s">
        <v>2063</v>
      </c>
      <c r="AL3902" t="s">
        <v>2613</v>
      </c>
      <c r="AM3902" s="26" t="s">
        <v>38</v>
      </c>
      <c r="AN3902" t="s">
        <v>2030</v>
      </c>
    </row>
    <row r="3903" spans="1:40" ht="15" hidden="1" thickTop="1" x14ac:dyDescent="0.35">
      <c r="A3903" t="s">
        <v>6616</v>
      </c>
      <c r="B3903" t="s">
        <v>16718</v>
      </c>
      <c r="C3903" t="s">
        <v>4282</v>
      </c>
      <c r="D3903" t="s">
        <v>16719</v>
      </c>
      <c r="E3903" t="s">
        <v>2646</v>
      </c>
      <c r="F3903">
        <v>1</v>
      </c>
      <c r="G3903" t="s">
        <v>2600</v>
      </c>
      <c r="H3903" t="s">
        <v>2577</v>
      </c>
      <c r="I3903" t="s">
        <v>2076</v>
      </c>
      <c r="J3903" t="s">
        <v>2699</v>
      </c>
      <c r="K3903" t="s">
        <v>2579</v>
      </c>
      <c r="L3903" t="s">
        <v>2058</v>
      </c>
      <c r="M3903" t="s">
        <v>2488</v>
      </c>
      <c r="N3903">
        <v>1</v>
      </c>
      <c r="O3903">
        <v>10</v>
      </c>
      <c r="P3903">
        <v>0.06</v>
      </c>
      <c r="Q3903">
        <v>16320</v>
      </c>
      <c r="R3903">
        <v>0</v>
      </c>
      <c r="S3903">
        <v>0</v>
      </c>
      <c r="T3903">
        <v>0</v>
      </c>
      <c r="U3903">
        <v>1</v>
      </c>
      <c r="V3903">
        <v>10</v>
      </c>
      <c r="W3903">
        <v>0.06</v>
      </c>
      <c r="X3903">
        <v>0</v>
      </c>
      <c r="Y3903">
        <v>0</v>
      </c>
      <c r="Z3903">
        <v>0</v>
      </c>
      <c r="AA3903">
        <v>0</v>
      </c>
      <c r="AB3903">
        <v>0</v>
      </c>
      <c r="AC3903">
        <v>0</v>
      </c>
      <c r="AD3903">
        <v>0</v>
      </c>
      <c r="AE3903">
        <v>0</v>
      </c>
      <c r="AF3903">
        <v>0</v>
      </c>
      <c r="AG3903" t="s">
        <v>16720</v>
      </c>
      <c r="AH3903" s="21" t="str">
        <f t="shared" si="120"/>
        <v>YM68</v>
      </c>
      <c r="AI3903" s="21">
        <v>230.40000000000003</v>
      </c>
      <c r="AJ3903" s="21">
        <f t="shared" si="121"/>
        <v>99.938725490196077</v>
      </c>
      <c r="AK3903" s="21" t="s">
        <v>2060</v>
      </c>
      <c r="AL3903" t="s">
        <v>2581</v>
      </c>
      <c r="AM3903" s="26" t="s">
        <v>38</v>
      </c>
      <c r="AN3903" t="s">
        <v>2031</v>
      </c>
    </row>
    <row r="3904" spans="1:40" ht="15" hidden="1" thickTop="1" x14ac:dyDescent="0.35">
      <c r="A3904" t="s">
        <v>6621</v>
      </c>
      <c r="B3904" t="s">
        <v>16721</v>
      </c>
      <c r="C3904" t="s">
        <v>4338</v>
      </c>
      <c r="D3904" t="s">
        <v>16722</v>
      </c>
      <c r="E3904" t="s">
        <v>2667</v>
      </c>
      <c r="F3904">
        <v>2</v>
      </c>
      <c r="G3904" t="s">
        <v>2509</v>
      </c>
      <c r="H3904" t="s">
        <v>2510</v>
      </c>
      <c r="I3904" t="s">
        <v>2076</v>
      </c>
      <c r="J3904" t="s">
        <v>4340</v>
      </c>
      <c r="K3904" t="s">
        <v>2669</v>
      </c>
      <c r="L3904" t="s">
        <v>2058</v>
      </c>
      <c r="M3904" t="s">
        <v>2059</v>
      </c>
      <c r="N3904">
        <v>5</v>
      </c>
      <c r="O3904">
        <v>65</v>
      </c>
      <c r="P3904">
        <v>0.27</v>
      </c>
      <c r="Q3904">
        <v>24480</v>
      </c>
      <c r="R3904">
        <v>4</v>
      </c>
      <c r="S3904">
        <v>49</v>
      </c>
      <c r="T3904">
        <v>0.2</v>
      </c>
      <c r="U3904">
        <v>1</v>
      </c>
      <c r="V3904">
        <v>16</v>
      </c>
      <c r="W3904">
        <v>7.0000000000000007E-2</v>
      </c>
      <c r="X3904">
        <v>0</v>
      </c>
      <c r="Y3904">
        <v>0</v>
      </c>
      <c r="Z3904">
        <v>0</v>
      </c>
      <c r="AA3904">
        <v>0</v>
      </c>
      <c r="AB3904">
        <v>0</v>
      </c>
      <c r="AC3904">
        <v>0</v>
      </c>
      <c r="AD3904">
        <v>0</v>
      </c>
      <c r="AE3904">
        <v>0</v>
      </c>
      <c r="AF3904">
        <v>0</v>
      </c>
      <c r="AG3904" t="s">
        <v>16723</v>
      </c>
      <c r="AH3904" s="21" t="str">
        <f t="shared" si="120"/>
        <v>YM68</v>
      </c>
      <c r="AI3904" s="21">
        <v>345.36</v>
      </c>
      <c r="AJ3904" s="21">
        <f t="shared" si="121"/>
        <v>99.734477124183002</v>
      </c>
      <c r="AK3904" s="21" t="s">
        <v>2060</v>
      </c>
      <c r="AL3904" t="s">
        <v>2515</v>
      </c>
      <c r="AM3904" s="26" t="s">
        <v>38</v>
      </c>
      <c r="AN3904" t="s">
        <v>2031</v>
      </c>
    </row>
    <row r="3905" spans="1:40" ht="15" hidden="1" thickTop="1" x14ac:dyDescent="0.35">
      <c r="A3905" t="s">
        <v>6625</v>
      </c>
      <c r="B3905" t="s">
        <v>16724</v>
      </c>
      <c r="C3905" t="s">
        <v>4374</v>
      </c>
      <c r="D3905" t="s">
        <v>16725</v>
      </c>
      <c r="E3905" t="s">
        <v>2646</v>
      </c>
      <c r="F3905">
        <v>1</v>
      </c>
      <c r="G3905" t="s">
        <v>2600</v>
      </c>
      <c r="H3905" t="s">
        <v>2577</v>
      </c>
      <c r="I3905" t="s">
        <v>2076</v>
      </c>
      <c r="J3905" t="s">
        <v>2601</v>
      </c>
      <c r="K3905" t="s">
        <v>2602</v>
      </c>
      <c r="L3905" t="s">
        <v>2058</v>
      </c>
      <c r="M3905" t="s">
        <v>2207</v>
      </c>
      <c r="N3905">
        <v>2</v>
      </c>
      <c r="O3905">
        <v>47</v>
      </c>
      <c r="P3905">
        <v>0.35</v>
      </c>
      <c r="Q3905">
        <v>13260</v>
      </c>
      <c r="R3905">
        <v>1</v>
      </c>
      <c r="S3905">
        <v>16</v>
      </c>
      <c r="T3905">
        <v>0.12</v>
      </c>
      <c r="U3905">
        <v>1</v>
      </c>
      <c r="V3905">
        <v>31</v>
      </c>
      <c r="W3905">
        <v>0.23</v>
      </c>
      <c r="X3905">
        <v>0</v>
      </c>
      <c r="Y3905">
        <v>0</v>
      </c>
      <c r="Z3905">
        <v>0</v>
      </c>
      <c r="AA3905">
        <v>0</v>
      </c>
      <c r="AB3905">
        <v>0</v>
      </c>
      <c r="AC3905">
        <v>0</v>
      </c>
      <c r="AD3905">
        <v>0</v>
      </c>
      <c r="AE3905">
        <v>0</v>
      </c>
      <c r="AF3905">
        <v>0</v>
      </c>
      <c r="AG3905" t="s">
        <v>16726</v>
      </c>
      <c r="AH3905" s="21" t="str">
        <f t="shared" si="120"/>
        <v>YK20</v>
      </c>
      <c r="AI3905" s="21">
        <v>187.20000000000002</v>
      </c>
      <c r="AJ3905" s="21">
        <f t="shared" si="121"/>
        <v>99.645550527903467</v>
      </c>
      <c r="AK3905" s="21" t="s">
        <v>2060</v>
      </c>
      <c r="AL3905" t="s">
        <v>2551</v>
      </c>
      <c r="AM3905" s="26" t="s">
        <v>38</v>
      </c>
      <c r="AN3905" t="s">
        <v>2031</v>
      </c>
    </row>
    <row r="3906" spans="1:40" ht="15" hidden="1" thickTop="1" x14ac:dyDescent="0.35">
      <c r="A3906" t="s">
        <v>6629</v>
      </c>
      <c r="B3906" t="s">
        <v>16727</v>
      </c>
      <c r="C3906" t="s">
        <v>4374</v>
      </c>
      <c r="D3906" t="s">
        <v>16725</v>
      </c>
      <c r="E3906" t="s">
        <v>2646</v>
      </c>
      <c r="F3906">
        <v>1</v>
      </c>
      <c r="G3906" t="s">
        <v>2600</v>
      </c>
      <c r="H3906" t="s">
        <v>2577</v>
      </c>
      <c r="I3906" t="s">
        <v>2076</v>
      </c>
      <c r="J3906" t="s">
        <v>2601</v>
      </c>
      <c r="K3906" t="s">
        <v>2602</v>
      </c>
      <c r="L3906" t="s">
        <v>2058</v>
      </c>
      <c r="M3906" t="s">
        <v>2207</v>
      </c>
      <c r="N3906">
        <v>4</v>
      </c>
      <c r="O3906">
        <v>79</v>
      </c>
      <c r="P3906">
        <v>0.6</v>
      </c>
      <c r="Q3906">
        <v>13260</v>
      </c>
      <c r="R3906">
        <v>2</v>
      </c>
      <c r="S3906">
        <v>31</v>
      </c>
      <c r="T3906">
        <v>0.23</v>
      </c>
      <c r="U3906">
        <v>2</v>
      </c>
      <c r="V3906">
        <v>48</v>
      </c>
      <c r="W3906">
        <v>0.36</v>
      </c>
      <c r="X3906">
        <v>0</v>
      </c>
      <c r="Y3906">
        <v>0</v>
      </c>
      <c r="Z3906">
        <v>0</v>
      </c>
      <c r="AA3906">
        <v>0</v>
      </c>
      <c r="AB3906">
        <v>0</v>
      </c>
      <c r="AC3906">
        <v>0</v>
      </c>
      <c r="AD3906">
        <v>0</v>
      </c>
      <c r="AE3906">
        <v>0</v>
      </c>
      <c r="AF3906">
        <v>0</v>
      </c>
      <c r="AG3906" t="s">
        <v>16728</v>
      </c>
      <c r="AH3906" s="21" t="str">
        <f t="shared" si="120"/>
        <v>YK20</v>
      </c>
      <c r="AI3906" s="21">
        <v>187.20000000000002</v>
      </c>
      <c r="AJ3906" s="21">
        <f t="shared" si="121"/>
        <v>99.404223227752638</v>
      </c>
      <c r="AK3906" s="21" t="s">
        <v>2060</v>
      </c>
      <c r="AL3906" t="s">
        <v>2551</v>
      </c>
      <c r="AM3906" s="26" t="s">
        <v>38</v>
      </c>
      <c r="AN3906" t="s">
        <v>2031</v>
      </c>
    </row>
    <row r="3907" spans="1:40" ht="15" hidden="1" thickTop="1" x14ac:dyDescent="0.35">
      <c r="A3907" t="s">
        <v>6633</v>
      </c>
      <c r="B3907" t="s">
        <v>16729</v>
      </c>
      <c r="C3907" t="s">
        <v>2584</v>
      </c>
      <c r="D3907" t="s">
        <v>16730</v>
      </c>
      <c r="E3907" t="s">
        <v>64</v>
      </c>
      <c r="F3907">
        <v>1</v>
      </c>
      <c r="G3907" t="s">
        <v>2524</v>
      </c>
      <c r="H3907" t="s">
        <v>2056</v>
      </c>
      <c r="I3907" t="s">
        <v>2076</v>
      </c>
      <c r="J3907" t="s">
        <v>2586</v>
      </c>
      <c r="K3907" t="s">
        <v>62</v>
      </c>
      <c r="L3907" t="s">
        <v>2058</v>
      </c>
      <c r="M3907" t="s">
        <v>2310</v>
      </c>
      <c r="N3907">
        <v>4</v>
      </c>
      <c r="O3907">
        <v>76</v>
      </c>
      <c r="P3907">
        <v>0.47</v>
      </c>
      <c r="Q3907">
        <v>16320</v>
      </c>
      <c r="R3907">
        <v>0</v>
      </c>
      <c r="S3907">
        <v>0</v>
      </c>
      <c r="T3907">
        <v>0</v>
      </c>
      <c r="U3907">
        <v>4</v>
      </c>
      <c r="V3907">
        <v>76</v>
      </c>
      <c r="W3907">
        <v>0.47</v>
      </c>
      <c r="X3907">
        <v>0</v>
      </c>
      <c r="Y3907">
        <v>0</v>
      </c>
      <c r="Z3907">
        <v>0</v>
      </c>
      <c r="AA3907">
        <v>0</v>
      </c>
      <c r="AB3907">
        <v>0</v>
      </c>
      <c r="AC3907">
        <v>0</v>
      </c>
      <c r="AD3907">
        <v>0</v>
      </c>
      <c r="AE3907">
        <v>0</v>
      </c>
      <c r="AF3907">
        <v>0</v>
      </c>
      <c r="AG3907" t="s">
        <v>16731</v>
      </c>
      <c r="AH3907" s="21" t="str">
        <f t="shared" si="120"/>
        <v>YK21</v>
      </c>
      <c r="AI3907" s="21">
        <v>230.39999999999998</v>
      </c>
      <c r="AJ3907" s="21">
        <f t="shared" si="121"/>
        <v>99.534313725490193</v>
      </c>
      <c r="AK3907" s="21" t="s">
        <v>2060</v>
      </c>
      <c r="AL3907" t="s">
        <v>2527</v>
      </c>
      <c r="AM3907" s="26" t="s">
        <v>38</v>
      </c>
      <c r="AN3907" t="s">
        <v>2031</v>
      </c>
    </row>
    <row r="3908" spans="1:40" ht="15" hidden="1" thickTop="1" x14ac:dyDescent="0.35">
      <c r="A3908" t="s">
        <v>6637</v>
      </c>
      <c r="B3908" t="s">
        <v>16732</v>
      </c>
      <c r="C3908" t="s">
        <v>3428</v>
      </c>
      <c r="D3908" t="s">
        <v>16733</v>
      </c>
      <c r="E3908" t="s">
        <v>2608</v>
      </c>
      <c r="F3908">
        <v>1</v>
      </c>
      <c r="G3908" t="s">
        <v>2609</v>
      </c>
      <c r="H3908" t="s">
        <v>2577</v>
      </c>
      <c r="I3908" t="s">
        <v>2076</v>
      </c>
      <c r="J3908" t="s">
        <v>2610</v>
      </c>
      <c r="K3908" t="s">
        <v>2611</v>
      </c>
      <c r="L3908" t="s">
        <v>2058</v>
      </c>
      <c r="M3908" t="s">
        <v>2170</v>
      </c>
      <c r="N3908">
        <v>4</v>
      </c>
      <c r="O3908">
        <v>118</v>
      </c>
      <c r="P3908">
        <v>0.77</v>
      </c>
      <c r="Q3908">
        <v>15300</v>
      </c>
      <c r="R3908">
        <v>1</v>
      </c>
      <c r="S3908">
        <v>39</v>
      </c>
      <c r="T3908">
        <v>0.25</v>
      </c>
      <c r="U3908">
        <v>3</v>
      </c>
      <c r="V3908">
        <v>79</v>
      </c>
      <c r="W3908">
        <v>0.52</v>
      </c>
      <c r="X3908">
        <v>0</v>
      </c>
      <c r="Y3908">
        <v>0</v>
      </c>
      <c r="Z3908">
        <v>0</v>
      </c>
      <c r="AA3908">
        <v>0</v>
      </c>
      <c r="AB3908">
        <v>0</v>
      </c>
      <c r="AC3908">
        <v>0</v>
      </c>
      <c r="AD3908">
        <v>0</v>
      </c>
      <c r="AE3908">
        <v>0</v>
      </c>
      <c r="AF3908">
        <v>0</v>
      </c>
      <c r="AG3908" t="s">
        <v>16734</v>
      </c>
      <c r="AH3908" s="21" t="str">
        <f t="shared" si="120"/>
        <v>YR25</v>
      </c>
      <c r="AI3908" s="21">
        <v>216</v>
      </c>
      <c r="AJ3908" s="21">
        <f t="shared" si="121"/>
        <v>99.228758169934636</v>
      </c>
      <c r="AK3908" s="21" t="s">
        <v>2060</v>
      </c>
      <c r="AL3908" t="s">
        <v>2613</v>
      </c>
      <c r="AM3908" s="26" t="s">
        <v>38</v>
      </c>
      <c r="AN3908" t="s">
        <v>2030</v>
      </c>
    </row>
    <row r="3909" spans="1:40" ht="15" hidden="1" thickTop="1" x14ac:dyDescent="0.35">
      <c r="A3909" t="s">
        <v>6641</v>
      </c>
      <c r="B3909" t="s">
        <v>16735</v>
      </c>
      <c r="C3909" t="s">
        <v>3428</v>
      </c>
      <c r="D3909" t="s">
        <v>16736</v>
      </c>
      <c r="E3909" t="s">
        <v>2608</v>
      </c>
      <c r="F3909">
        <v>1</v>
      </c>
      <c r="G3909" t="s">
        <v>2609</v>
      </c>
      <c r="H3909" t="s">
        <v>2577</v>
      </c>
      <c r="I3909" t="s">
        <v>2076</v>
      </c>
      <c r="J3909" t="s">
        <v>2610</v>
      </c>
      <c r="K3909" t="s">
        <v>2611</v>
      </c>
      <c r="L3909" t="s">
        <v>2058</v>
      </c>
      <c r="M3909" t="s">
        <v>2170</v>
      </c>
      <c r="N3909">
        <v>0</v>
      </c>
      <c r="O3909">
        <v>0</v>
      </c>
      <c r="P3909">
        <v>0</v>
      </c>
      <c r="Q3909">
        <v>15300</v>
      </c>
      <c r="R3909">
        <v>0</v>
      </c>
      <c r="S3909">
        <v>0</v>
      </c>
      <c r="T3909">
        <v>0</v>
      </c>
      <c r="U3909">
        <v>0</v>
      </c>
      <c r="V3909">
        <v>0</v>
      </c>
      <c r="W3909">
        <v>0</v>
      </c>
      <c r="X3909">
        <v>0</v>
      </c>
      <c r="Y3909">
        <v>0</v>
      </c>
      <c r="Z3909">
        <v>0</v>
      </c>
      <c r="AA3909">
        <v>0</v>
      </c>
      <c r="AB3909">
        <v>0</v>
      </c>
      <c r="AC3909">
        <v>0</v>
      </c>
      <c r="AD3909">
        <v>0</v>
      </c>
      <c r="AE3909">
        <v>0</v>
      </c>
      <c r="AF3909">
        <v>0</v>
      </c>
      <c r="AG3909" t="s">
        <v>16737</v>
      </c>
      <c r="AH3909" s="21" t="str">
        <f t="shared" si="120"/>
        <v>YR25</v>
      </c>
      <c r="AI3909" s="21">
        <v>216</v>
      </c>
      <c r="AJ3909" s="21">
        <f t="shared" si="121"/>
        <v>100</v>
      </c>
      <c r="AK3909" s="21" t="s">
        <v>2060</v>
      </c>
      <c r="AL3909" t="s">
        <v>2613</v>
      </c>
      <c r="AM3909" s="26" t="s">
        <v>38</v>
      </c>
      <c r="AN3909" t="s">
        <v>2031</v>
      </c>
    </row>
    <row r="3910" spans="1:40" ht="15" hidden="1" thickTop="1" x14ac:dyDescent="0.35">
      <c r="A3910" t="s">
        <v>6646</v>
      </c>
      <c r="B3910" t="s">
        <v>16738</v>
      </c>
      <c r="C3910" t="s">
        <v>3428</v>
      </c>
      <c r="D3910" t="s">
        <v>16739</v>
      </c>
      <c r="E3910" t="s">
        <v>2608</v>
      </c>
      <c r="F3910">
        <v>1</v>
      </c>
      <c r="G3910" t="s">
        <v>2609</v>
      </c>
      <c r="H3910" t="s">
        <v>2577</v>
      </c>
      <c r="I3910" t="s">
        <v>2076</v>
      </c>
      <c r="J3910" t="s">
        <v>2610</v>
      </c>
      <c r="K3910" t="s">
        <v>2611</v>
      </c>
      <c r="L3910" t="s">
        <v>2058</v>
      </c>
      <c r="M3910" t="s">
        <v>2170</v>
      </c>
      <c r="N3910">
        <v>3</v>
      </c>
      <c r="O3910">
        <v>86</v>
      </c>
      <c r="P3910">
        <v>0.56000000000000005</v>
      </c>
      <c r="Q3910">
        <v>15300</v>
      </c>
      <c r="R3910">
        <v>0</v>
      </c>
      <c r="S3910">
        <v>0</v>
      </c>
      <c r="T3910">
        <v>0</v>
      </c>
      <c r="U3910">
        <v>2</v>
      </c>
      <c r="V3910">
        <v>69</v>
      </c>
      <c r="W3910">
        <v>0.45</v>
      </c>
      <c r="X3910">
        <v>0</v>
      </c>
      <c r="Y3910">
        <v>0</v>
      </c>
      <c r="Z3910">
        <v>0</v>
      </c>
      <c r="AA3910">
        <v>1</v>
      </c>
      <c r="AB3910">
        <v>17</v>
      </c>
      <c r="AC3910">
        <v>0.11</v>
      </c>
      <c r="AD3910">
        <v>0</v>
      </c>
      <c r="AE3910">
        <v>0</v>
      </c>
      <c r="AF3910">
        <v>0</v>
      </c>
      <c r="AG3910" t="s">
        <v>16740</v>
      </c>
      <c r="AH3910" s="21" t="str">
        <f t="shared" si="120"/>
        <v>YR25</v>
      </c>
      <c r="AI3910" s="21">
        <v>216</v>
      </c>
      <c r="AJ3910" s="21">
        <f t="shared" si="121"/>
        <v>99.437908496732021</v>
      </c>
      <c r="AK3910" s="21" t="s">
        <v>2060</v>
      </c>
      <c r="AL3910" t="s">
        <v>2613</v>
      </c>
      <c r="AM3910" s="26" t="s">
        <v>38</v>
      </c>
      <c r="AN3910" t="s">
        <v>2031</v>
      </c>
    </row>
    <row r="3911" spans="1:40" ht="15" hidden="1" thickTop="1" x14ac:dyDescent="0.35">
      <c r="A3911" t="s">
        <v>6651</v>
      </c>
      <c r="B3911" t="s">
        <v>16741</v>
      </c>
      <c r="C3911" t="s">
        <v>2832</v>
      </c>
      <c r="D3911" t="s">
        <v>16742</v>
      </c>
      <c r="E3911" t="s">
        <v>2562</v>
      </c>
      <c r="F3911">
        <v>1</v>
      </c>
      <c r="G3911" t="s">
        <v>2546</v>
      </c>
      <c r="H3911" t="s">
        <v>2510</v>
      </c>
      <c r="I3911" t="s">
        <v>2076</v>
      </c>
      <c r="J3911" t="s">
        <v>2547</v>
      </c>
      <c r="K3911" t="s">
        <v>2548</v>
      </c>
      <c r="L3911" t="s">
        <v>2058</v>
      </c>
      <c r="M3911" t="s">
        <v>2170</v>
      </c>
      <c r="N3911">
        <v>6</v>
      </c>
      <c r="O3911">
        <v>244</v>
      </c>
      <c r="P3911">
        <v>1.59</v>
      </c>
      <c r="Q3911">
        <v>15300</v>
      </c>
      <c r="R3911">
        <v>2</v>
      </c>
      <c r="S3911">
        <v>94</v>
      </c>
      <c r="T3911">
        <v>0.61</v>
      </c>
      <c r="U3911">
        <v>1</v>
      </c>
      <c r="V3911">
        <v>38</v>
      </c>
      <c r="W3911">
        <v>0.25</v>
      </c>
      <c r="X3911">
        <v>3</v>
      </c>
      <c r="Y3911">
        <v>112</v>
      </c>
      <c r="Z3911">
        <v>0.73</v>
      </c>
      <c r="AA3911">
        <v>0</v>
      </c>
      <c r="AB3911">
        <v>0</v>
      </c>
      <c r="AC3911">
        <v>0</v>
      </c>
      <c r="AD3911">
        <v>0</v>
      </c>
      <c r="AE3911">
        <v>0</v>
      </c>
      <c r="AF3911">
        <v>0</v>
      </c>
      <c r="AG3911" t="s">
        <v>16743</v>
      </c>
      <c r="AH3911" s="21" t="str">
        <f t="shared" ref="AH3911:AH3974" si="122">LEFT(AG3911,4)</f>
        <v>YR25</v>
      </c>
      <c r="AI3911" s="21">
        <v>216</v>
      </c>
      <c r="AJ3911" s="21">
        <f t="shared" ref="AJ3911:AJ3974" si="123">100-(O3911/Q3911*100)</f>
        <v>98.40522875816994</v>
      </c>
      <c r="AK3911" s="21" t="s">
        <v>2063</v>
      </c>
      <c r="AL3911" t="s">
        <v>2551</v>
      </c>
      <c r="AM3911" s="26" t="s">
        <v>38</v>
      </c>
      <c r="AN3911" t="s">
        <v>2030</v>
      </c>
    </row>
    <row r="3912" spans="1:40" ht="15" hidden="1" thickTop="1" x14ac:dyDescent="0.35">
      <c r="A3912" t="s">
        <v>6652</v>
      </c>
      <c r="B3912" t="s">
        <v>16744</v>
      </c>
      <c r="C3912" t="s">
        <v>5447</v>
      </c>
      <c r="D3912" t="s">
        <v>16745</v>
      </c>
      <c r="E3912" t="s">
        <v>2705</v>
      </c>
      <c r="F3912">
        <v>1</v>
      </c>
      <c r="G3912" t="s">
        <v>2593</v>
      </c>
      <c r="H3912" t="s">
        <v>2056</v>
      </c>
      <c r="I3912" t="s">
        <v>2076</v>
      </c>
      <c r="J3912" t="s">
        <v>2594</v>
      </c>
      <c r="K3912" t="s">
        <v>65</v>
      </c>
      <c r="L3912" t="s">
        <v>2058</v>
      </c>
      <c r="M3912" t="s">
        <v>2059</v>
      </c>
      <c r="N3912">
        <v>4</v>
      </c>
      <c r="O3912">
        <v>97</v>
      </c>
      <c r="P3912">
        <v>0.4</v>
      </c>
      <c r="Q3912">
        <v>24480</v>
      </c>
      <c r="R3912">
        <v>0</v>
      </c>
      <c r="S3912">
        <v>0</v>
      </c>
      <c r="T3912">
        <v>0</v>
      </c>
      <c r="U3912">
        <v>4</v>
      </c>
      <c r="V3912">
        <v>97</v>
      </c>
      <c r="W3912">
        <v>0.4</v>
      </c>
      <c r="X3912">
        <v>0</v>
      </c>
      <c r="Y3912">
        <v>0</v>
      </c>
      <c r="Z3912">
        <v>0</v>
      </c>
      <c r="AA3912">
        <v>0</v>
      </c>
      <c r="AB3912">
        <v>0</v>
      </c>
      <c r="AC3912">
        <v>0</v>
      </c>
      <c r="AD3912">
        <v>0</v>
      </c>
      <c r="AE3912">
        <v>0</v>
      </c>
      <c r="AF3912">
        <v>0</v>
      </c>
      <c r="AG3912" t="s">
        <v>16746</v>
      </c>
      <c r="AH3912" s="21" t="str">
        <f t="shared" si="122"/>
        <v>YM68</v>
      </c>
      <c r="AI3912" s="21">
        <v>345.36</v>
      </c>
      <c r="AJ3912" s="21">
        <f t="shared" si="123"/>
        <v>99.603758169934636</v>
      </c>
      <c r="AK3912" s="21" t="s">
        <v>2060</v>
      </c>
      <c r="AL3912" t="s">
        <v>2527</v>
      </c>
      <c r="AM3912" s="26" t="s">
        <v>38</v>
      </c>
      <c r="AN3912" t="s">
        <v>2030</v>
      </c>
    </row>
    <row r="3913" spans="1:40" ht="15" hidden="1" thickTop="1" x14ac:dyDescent="0.35">
      <c r="A3913" t="s">
        <v>6656</v>
      </c>
      <c r="B3913" t="s">
        <v>16747</v>
      </c>
      <c r="C3913" t="s">
        <v>5084</v>
      </c>
      <c r="D3913" t="s">
        <v>16748</v>
      </c>
      <c r="E3913" t="s">
        <v>3005</v>
      </c>
      <c r="F3913">
        <v>1</v>
      </c>
      <c r="G3913" t="s">
        <v>2546</v>
      </c>
      <c r="H3913" t="s">
        <v>2510</v>
      </c>
      <c r="I3913" t="s">
        <v>2076</v>
      </c>
      <c r="J3913" t="s">
        <v>3711</v>
      </c>
      <c r="K3913" t="s">
        <v>2548</v>
      </c>
      <c r="L3913" t="s">
        <v>2058</v>
      </c>
      <c r="M3913" t="s">
        <v>2170</v>
      </c>
      <c r="N3913">
        <v>4</v>
      </c>
      <c r="O3913">
        <v>170</v>
      </c>
      <c r="P3913">
        <v>1.1100000000000001</v>
      </c>
      <c r="Q3913">
        <v>15300</v>
      </c>
      <c r="R3913">
        <v>1</v>
      </c>
      <c r="S3913">
        <v>43</v>
      </c>
      <c r="T3913">
        <v>0.28000000000000003</v>
      </c>
      <c r="U3913">
        <v>3</v>
      </c>
      <c r="V3913">
        <v>127</v>
      </c>
      <c r="W3913">
        <v>0.83</v>
      </c>
      <c r="X3913">
        <v>0</v>
      </c>
      <c r="Y3913">
        <v>0</v>
      </c>
      <c r="Z3913">
        <v>0</v>
      </c>
      <c r="AA3913">
        <v>0</v>
      </c>
      <c r="AB3913">
        <v>0</v>
      </c>
      <c r="AC3913">
        <v>0</v>
      </c>
      <c r="AD3913">
        <v>0</v>
      </c>
      <c r="AE3913">
        <v>0</v>
      </c>
      <c r="AF3913">
        <v>0</v>
      </c>
      <c r="AG3913" t="s">
        <v>16749</v>
      </c>
      <c r="AH3913" s="21" t="str">
        <f t="shared" si="122"/>
        <v>YM68</v>
      </c>
      <c r="AI3913" s="21">
        <v>216</v>
      </c>
      <c r="AJ3913" s="21">
        <f t="shared" si="123"/>
        <v>98.888888888888886</v>
      </c>
      <c r="AK3913" s="21" t="s">
        <v>2063</v>
      </c>
      <c r="AL3913" t="s">
        <v>2551</v>
      </c>
      <c r="AM3913" s="26" t="s">
        <v>38</v>
      </c>
      <c r="AN3913" t="s">
        <v>2031</v>
      </c>
    </row>
    <row r="3914" spans="1:40" ht="15" hidden="1" thickTop="1" x14ac:dyDescent="0.35">
      <c r="A3914" t="s">
        <v>6660</v>
      </c>
      <c r="B3914" t="s">
        <v>16750</v>
      </c>
      <c r="C3914" t="s">
        <v>5654</v>
      </c>
      <c r="D3914" t="s">
        <v>16751</v>
      </c>
      <c r="E3914" t="s">
        <v>3704</v>
      </c>
      <c r="F3914">
        <v>1</v>
      </c>
      <c r="G3914" t="s">
        <v>2619</v>
      </c>
      <c r="H3914" t="s">
        <v>2620</v>
      </c>
      <c r="I3914" t="s">
        <v>2076</v>
      </c>
      <c r="J3914" t="s">
        <v>3705</v>
      </c>
      <c r="K3914" t="s">
        <v>2655</v>
      </c>
      <c r="L3914" t="s">
        <v>2058</v>
      </c>
      <c r="M3914" t="s">
        <v>2170</v>
      </c>
      <c r="N3914">
        <v>4</v>
      </c>
      <c r="O3914">
        <v>351</v>
      </c>
      <c r="P3914">
        <v>2.29</v>
      </c>
      <c r="Q3914">
        <v>15300</v>
      </c>
      <c r="R3914">
        <v>1</v>
      </c>
      <c r="S3914">
        <v>95</v>
      </c>
      <c r="T3914">
        <v>0.62</v>
      </c>
      <c r="U3914">
        <v>2</v>
      </c>
      <c r="V3914">
        <v>185</v>
      </c>
      <c r="W3914">
        <v>1.21</v>
      </c>
      <c r="X3914">
        <v>1</v>
      </c>
      <c r="Y3914">
        <v>71</v>
      </c>
      <c r="Z3914">
        <v>0.46</v>
      </c>
      <c r="AA3914">
        <v>0</v>
      </c>
      <c r="AB3914">
        <v>0</v>
      </c>
      <c r="AC3914">
        <v>0</v>
      </c>
      <c r="AD3914">
        <v>0</v>
      </c>
      <c r="AE3914">
        <v>0</v>
      </c>
      <c r="AF3914">
        <v>0</v>
      </c>
      <c r="AG3914" t="s">
        <v>16752</v>
      </c>
      <c r="AH3914" s="21" t="str">
        <f t="shared" si="122"/>
        <v>YR25</v>
      </c>
      <c r="AI3914" s="21">
        <v>216</v>
      </c>
      <c r="AJ3914" s="21">
        <f t="shared" si="123"/>
        <v>97.705882352941174</v>
      </c>
      <c r="AK3914" s="21" t="s">
        <v>2063</v>
      </c>
      <c r="AL3914" t="s">
        <v>2984</v>
      </c>
      <c r="AM3914" s="26" t="s">
        <v>38</v>
      </c>
      <c r="AN3914" t="s">
        <v>2032</v>
      </c>
    </row>
    <row r="3915" spans="1:40" ht="15" hidden="1" thickTop="1" x14ac:dyDescent="0.35">
      <c r="A3915" t="s">
        <v>6664</v>
      </c>
      <c r="B3915" t="s">
        <v>16753</v>
      </c>
      <c r="C3915" t="s">
        <v>7236</v>
      </c>
      <c r="D3915" t="s">
        <v>3256</v>
      </c>
      <c r="E3915" t="s">
        <v>2986</v>
      </c>
      <c r="F3915">
        <v>1</v>
      </c>
      <c r="G3915" t="s">
        <v>2509</v>
      </c>
      <c r="H3915" t="s">
        <v>2510</v>
      </c>
      <c r="I3915" t="s">
        <v>2076</v>
      </c>
      <c r="J3915" t="s">
        <v>3256</v>
      </c>
      <c r="K3915" t="s">
        <v>2513</v>
      </c>
      <c r="L3915" t="s">
        <v>2058</v>
      </c>
      <c r="M3915" t="s">
        <v>2059</v>
      </c>
      <c r="N3915">
        <v>7</v>
      </c>
      <c r="O3915">
        <v>742</v>
      </c>
      <c r="P3915">
        <v>3.03</v>
      </c>
      <c r="Q3915">
        <v>24480</v>
      </c>
      <c r="R3915">
        <v>4</v>
      </c>
      <c r="S3915">
        <v>536</v>
      </c>
      <c r="T3915">
        <v>2.19</v>
      </c>
      <c r="U3915">
        <v>3</v>
      </c>
      <c r="V3915">
        <v>206</v>
      </c>
      <c r="W3915">
        <v>0.84</v>
      </c>
      <c r="X3915">
        <v>0</v>
      </c>
      <c r="Y3915">
        <v>0</v>
      </c>
      <c r="Z3915">
        <v>0</v>
      </c>
      <c r="AA3915">
        <v>0</v>
      </c>
      <c r="AB3915">
        <v>0</v>
      </c>
      <c r="AC3915">
        <v>0</v>
      </c>
      <c r="AD3915">
        <v>0</v>
      </c>
      <c r="AE3915">
        <v>0</v>
      </c>
      <c r="AF3915">
        <v>0</v>
      </c>
      <c r="AG3915" t="s">
        <v>16754</v>
      </c>
      <c r="AH3915" s="21" t="str">
        <f t="shared" si="122"/>
        <v>YM68</v>
      </c>
      <c r="AI3915" s="21">
        <v>345.36</v>
      </c>
      <c r="AJ3915" s="21">
        <f t="shared" si="123"/>
        <v>96.968954248366018</v>
      </c>
      <c r="AK3915" s="21" t="s">
        <v>2063</v>
      </c>
      <c r="AL3915" t="s">
        <v>2515</v>
      </c>
      <c r="AM3915" s="26" t="s">
        <v>38</v>
      </c>
      <c r="AN3915" t="s">
        <v>2030</v>
      </c>
    </row>
    <row r="3916" spans="1:40" ht="15" hidden="1" thickTop="1" x14ac:dyDescent="0.35">
      <c r="A3916" t="s">
        <v>6668</v>
      </c>
      <c r="B3916" t="s">
        <v>2220</v>
      </c>
      <c r="C3916" t="s">
        <v>100</v>
      </c>
      <c r="D3916" t="s">
        <v>2221</v>
      </c>
      <c r="E3916" t="s">
        <v>560</v>
      </c>
      <c r="F3916">
        <v>1</v>
      </c>
      <c r="G3916" t="s">
        <v>2055</v>
      </c>
      <c r="H3916" t="s">
        <v>2056</v>
      </c>
      <c r="I3916" t="s">
        <v>2076</v>
      </c>
      <c r="J3916" t="s">
        <v>67</v>
      </c>
      <c r="K3916" t="s">
        <v>68</v>
      </c>
      <c r="L3916" t="s">
        <v>2058</v>
      </c>
      <c r="M3916" t="s">
        <v>2059</v>
      </c>
      <c r="N3916">
        <v>10</v>
      </c>
      <c r="O3916">
        <v>358</v>
      </c>
      <c r="P3916">
        <v>1.46</v>
      </c>
      <c r="Q3916">
        <v>24480</v>
      </c>
      <c r="R3916">
        <v>6</v>
      </c>
      <c r="S3916">
        <v>221</v>
      </c>
      <c r="T3916">
        <v>0.9</v>
      </c>
      <c r="U3916">
        <v>3</v>
      </c>
      <c r="V3916">
        <v>115</v>
      </c>
      <c r="W3916">
        <v>0.47</v>
      </c>
      <c r="X3916">
        <v>1</v>
      </c>
      <c r="Y3916">
        <v>22</v>
      </c>
      <c r="Z3916">
        <v>0.09</v>
      </c>
      <c r="AA3916">
        <v>0</v>
      </c>
      <c r="AB3916">
        <v>0</v>
      </c>
      <c r="AC3916">
        <v>0</v>
      </c>
      <c r="AD3916">
        <v>0</v>
      </c>
      <c r="AE3916">
        <v>0</v>
      </c>
      <c r="AF3916">
        <v>0</v>
      </c>
      <c r="AG3916" t="s">
        <v>463</v>
      </c>
      <c r="AH3916" s="21" t="str">
        <f t="shared" si="122"/>
        <v>YR25</v>
      </c>
      <c r="AI3916" s="21">
        <v>345.36</v>
      </c>
      <c r="AJ3916" s="21">
        <f t="shared" si="123"/>
        <v>98.537581699346404</v>
      </c>
      <c r="AK3916" s="21" t="s">
        <v>2063</v>
      </c>
      <c r="AL3916" t="s">
        <v>70</v>
      </c>
      <c r="AM3916" s="26" t="s">
        <v>38</v>
      </c>
      <c r="AN3916" t="s">
        <v>2032</v>
      </c>
    </row>
    <row r="3917" spans="1:40" ht="15" hidden="1" thickTop="1" x14ac:dyDescent="0.35">
      <c r="A3917" t="s">
        <v>6672</v>
      </c>
      <c r="B3917" t="s">
        <v>16755</v>
      </c>
      <c r="C3917" t="s">
        <v>2530</v>
      </c>
      <c r="D3917" t="s">
        <v>16756</v>
      </c>
      <c r="E3917" t="s">
        <v>79</v>
      </c>
      <c r="F3917">
        <v>1</v>
      </c>
      <c r="G3917" t="s">
        <v>2524</v>
      </c>
      <c r="H3917" t="s">
        <v>2056</v>
      </c>
      <c r="I3917" t="s">
        <v>2076</v>
      </c>
      <c r="J3917" t="s">
        <v>2532</v>
      </c>
      <c r="K3917" t="s">
        <v>62</v>
      </c>
      <c r="L3917" t="s">
        <v>2058</v>
      </c>
      <c r="M3917" t="s">
        <v>2059</v>
      </c>
      <c r="N3917">
        <v>3</v>
      </c>
      <c r="O3917">
        <v>186</v>
      </c>
      <c r="P3917">
        <v>0.76</v>
      </c>
      <c r="Q3917">
        <v>24480</v>
      </c>
      <c r="R3917">
        <v>0</v>
      </c>
      <c r="S3917">
        <v>0</v>
      </c>
      <c r="T3917">
        <v>0</v>
      </c>
      <c r="U3917">
        <v>3</v>
      </c>
      <c r="V3917">
        <v>186</v>
      </c>
      <c r="W3917">
        <v>0.76</v>
      </c>
      <c r="X3917">
        <v>0</v>
      </c>
      <c r="Y3917">
        <v>0</v>
      </c>
      <c r="Z3917">
        <v>0</v>
      </c>
      <c r="AA3917">
        <v>0</v>
      </c>
      <c r="AB3917">
        <v>0</v>
      </c>
      <c r="AC3917">
        <v>0</v>
      </c>
      <c r="AD3917">
        <v>0</v>
      </c>
      <c r="AE3917">
        <v>0</v>
      </c>
      <c r="AF3917">
        <v>0</v>
      </c>
      <c r="AG3917" t="s">
        <v>16757</v>
      </c>
      <c r="AH3917" s="21" t="str">
        <f t="shared" si="122"/>
        <v>YK20</v>
      </c>
      <c r="AI3917" s="21">
        <v>345.36</v>
      </c>
      <c r="AJ3917" s="21">
        <f t="shared" si="123"/>
        <v>99.240196078431367</v>
      </c>
      <c r="AK3917" s="21" t="s">
        <v>2060</v>
      </c>
      <c r="AL3917" t="s">
        <v>2527</v>
      </c>
      <c r="AM3917" s="26" t="s">
        <v>38</v>
      </c>
      <c r="AN3917" t="s">
        <v>2031</v>
      </c>
    </row>
    <row r="3918" spans="1:40" ht="15" hidden="1" thickTop="1" x14ac:dyDescent="0.35">
      <c r="A3918" t="s">
        <v>6676</v>
      </c>
      <c r="B3918" t="s">
        <v>16758</v>
      </c>
      <c r="C3918" t="s">
        <v>3134</v>
      </c>
      <c r="D3918" t="s">
        <v>16759</v>
      </c>
      <c r="E3918" t="s">
        <v>2724</v>
      </c>
      <c r="F3918">
        <v>1</v>
      </c>
      <c r="G3918" t="s">
        <v>2682</v>
      </c>
      <c r="H3918" t="s">
        <v>2620</v>
      </c>
      <c r="I3918" t="s">
        <v>2076</v>
      </c>
      <c r="J3918" t="s">
        <v>2725</v>
      </c>
      <c r="K3918" t="s">
        <v>2684</v>
      </c>
      <c r="L3918" t="s">
        <v>2058</v>
      </c>
      <c r="M3918" t="s">
        <v>16760</v>
      </c>
      <c r="N3918">
        <v>0</v>
      </c>
      <c r="O3918">
        <v>0</v>
      </c>
      <c r="P3918">
        <v>0</v>
      </c>
      <c r="Q3918">
        <v>8160</v>
      </c>
      <c r="R3918">
        <v>0</v>
      </c>
      <c r="S3918">
        <v>0</v>
      </c>
      <c r="T3918">
        <v>0</v>
      </c>
      <c r="U3918">
        <v>0</v>
      </c>
      <c r="V3918">
        <v>0</v>
      </c>
      <c r="W3918">
        <v>0</v>
      </c>
      <c r="X3918">
        <v>0</v>
      </c>
      <c r="Y3918">
        <v>0</v>
      </c>
      <c r="Z3918">
        <v>0</v>
      </c>
      <c r="AA3918">
        <v>0</v>
      </c>
      <c r="AB3918">
        <v>0</v>
      </c>
      <c r="AC3918">
        <v>0</v>
      </c>
      <c r="AD3918">
        <v>0</v>
      </c>
      <c r="AE3918">
        <v>0</v>
      </c>
      <c r="AF3918">
        <v>0</v>
      </c>
      <c r="AG3918" t="s">
        <v>16761</v>
      </c>
      <c r="AH3918" s="21" t="str">
        <f t="shared" si="122"/>
        <v>YR25</v>
      </c>
      <c r="AI3918" s="21">
        <v>115.19999999999999</v>
      </c>
      <c r="AJ3918" s="21">
        <f t="shared" si="123"/>
        <v>100</v>
      </c>
      <c r="AK3918" s="21" t="s">
        <v>2060</v>
      </c>
      <c r="AL3918" t="s">
        <v>2725</v>
      </c>
      <c r="AM3918" s="26" t="s">
        <v>38</v>
      </c>
      <c r="AN3918" t="s">
        <v>2029</v>
      </c>
    </row>
    <row r="3919" spans="1:40" ht="15" hidden="1" thickTop="1" x14ac:dyDescent="0.35">
      <c r="A3919" t="s">
        <v>6680</v>
      </c>
      <c r="B3919" t="s">
        <v>16762</v>
      </c>
      <c r="C3919" t="s">
        <v>4656</v>
      </c>
      <c r="D3919" t="s">
        <v>16763</v>
      </c>
      <c r="E3919" t="s">
        <v>2575</v>
      </c>
      <c r="F3919">
        <v>1</v>
      </c>
      <c r="G3919" t="s">
        <v>2576</v>
      </c>
      <c r="H3919" t="s">
        <v>2577</v>
      </c>
      <c r="I3919" t="s">
        <v>2076</v>
      </c>
      <c r="J3919" t="s">
        <v>2858</v>
      </c>
      <c r="K3919" t="s">
        <v>2742</v>
      </c>
      <c r="L3919" t="s">
        <v>2058</v>
      </c>
      <c r="M3919" t="s">
        <v>2170</v>
      </c>
      <c r="N3919">
        <v>5</v>
      </c>
      <c r="O3919">
        <v>84</v>
      </c>
      <c r="P3919">
        <v>0.55000000000000004</v>
      </c>
      <c r="Q3919">
        <v>15300</v>
      </c>
      <c r="R3919">
        <v>1</v>
      </c>
      <c r="S3919">
        <v>11</v>
      </c>
      <c r="T3919">
        <v>7.0000000000000007E-2</v>
      </c>
      <c r="U3919">
        <v>3</v>
      </c>
      <c r="V3919">
        <v>57</v>
      </c>
      <c r="W3919">
        <v>0.37</v>
      </c>
      <c r="X3919">
        <v>0</v>
      </c>
      <c r="Y3919">
        <v>0</v>
      </c>
      <c r="Z3919">
        <v>0</v>
      </c>
      <c r="AA3919">
        <v>1</v>
      </c>
      <c r="AB3919">
        <v>16</v>
      </c>
      <c r="AC3919">
        <v>0.1</v>
      </c>
      <c r="AD3919">
        <v>0</v>
      </c>
      <c r="AE3919">
        <v>0</v>
      </c>
      <c r="AF3919">
        <v>0</v>
      </c>
      <c r="AG3919" t="s">
        <v>16764</v>
      </c>
      <c r="AH3919" s="21" t="str">
        <f t="shared" si="122"/>
        <v>YR25</v>
      </c>
      <c r="AI3919" s="21">
        <v>216</v>
      </c>
      <c r="AJ3919" s="21">
        <f t="shared" si="123"/>
        <v>99.450980392156865</v>
      </c>
      <c r="AK3919" s="21" t="s">
        <v>2060</v>
      </c>
      <c r="AL3919" t="s">
        <v>2551</v>
      </c>
      <c r="AM3919" s="26" t="s">
        <v>38</v>
      </c>
      <c r="AN3919" t="s">
        <v>2033</v>
      </c>
    </row>
    <row r="3920" spans="1:40" ht="15" hidden="1" thickTop="1" x14ac:dyDescent="0.35">
      <c r="A3920" t="s">
        <v>6687</v>
      </c>
      <c r="B3920" t="s">
        <v>16765</v>
      </c>
      <c r="C3920" t="s">
        <v>3303</v>
      </c>
      <c r="D3920" t="s">
        <v>16766</v>
      </c>
      <c r="E3920" t="s">
        <v>2608</v>
      </c>
      <c r="F3920">
        <v>1</v>
      </c>
      <c r="G3920" t="s">
        <v>2609</v>
      </c>
      <c r="H3920" t="s">
        <v>2577</v>
      </c>
      <c r="I3920" t="s">
        <v>2057</v>
      </c>
      <c r="J3920" t="s">
        <v>2781</v>
      </c>
      <c r="K3920" t="s">
        <v>2765</v>
      </c>
      <c r="L3920" t="s">
        <v>2058</v>
      </c>
      <c r="M3920" t="s">
        <v>2170</v>
      </c>
      <c r="N3920">
        <v>1</v>
      </c>
      <c r="O3920">
        <v>32</v>
      </c>
      <c r="P3920">
        <v>0.21</v>
      </c>
      <c r="Q3920">
        <v>15300</v>
      </c>
      <c r="R3920">
        <v>1</v>
      </c>
      <c r="S3920">
        <v>32</v>
      </c>
      <c r="T3920">
        <v>0.21</v>
      </c>
      <c r="U3920">
        <v>0</v>
      </c>
      <c r="V3920">
        <v>0</v>
      </c>
      <c r="W3920">
        <v>0</v>
      </c>
      <c r="X3920">
        <v>0</v>
      </c>
      <c r="Y3920">
        <v>0</v>
      </c>
      <c r="Z3920">
        <v>0</v>
      </c>
      <c r="AA3920">
        <v>0</v>
      </c>
      <c r="AB3920">
        <v>0</v>
      </c>
      <c r="AC3920">
        <v>0</v>
      </c>
      <c r="AD3920">
        <v>0</v>
      </c>
      <c r="AE3920">
        <v>0</v>
      </c>
      <c r="AF3920">
        <v>0</v>
      </c>
      <c r="AG3920" t="s">
        <v>16767</v>
      </c>
      <c r="AH3920" s="21" t="str">
        <f t="shared" si="122"/>
        <v>YT21</v>
      </c>
      <c r="AI3920" s="21">
        <v>216</v>
      </c>
      <c r="AJ3920" s="21">
        <f t="shared" si="123"/>
        <v>99.790849673202615</v>
      </c>
      <c r="AK3920" s="21" t="s">
        <v>2060</v>
      </c>
      <c r="AL3920" t="s">
        <v>2613</v>
      </c>
      <c r="AM3920" s="26" t="s">
        <v>38</v>
      </c>
      <c r="AN3920" t="s">
        <v>2032</v>
      </c>
    </row>
    <row r="3921" spans="1:40" ht="15" hidden="1" thickTop="1" x14ac:dyDescent="0.35">
      <c r="A3921" t="s">
        <v>6690</v>
      </c>
      <c r="B3921" t="s">
        <v>16768</v>
      </c>
      <c r="C3921" t="s">
        <v>5206</v>
      </c>
      <c r="D3921" t="s">
        <v>16769</v>
      </c>
      <c r="E3921" t="s">
        <v>2780</v>
      </c>
      <c r="F3921">
        <v>1</v>
      </c>
      <c r="G3921" t="s">
        <v>2609</v>
      </c>
      <c r="H3921" t="s">
        <v>2577</v>
      </c>
      <c r="I3921" t="s">
        <v>2076</v>
      </c>
      <c r="J3921" t="s">
        <v>2781</v>
      </c>
      <c r="K3921" t="s">
        <v>2765</v>
      </c>
      <c r="L3921" t="s">
        <v>2058</v>
      </c>
      <c r="M3921" t="s">
        <v>2059</v>
      </c>
      <c r="N3921">
        <v>4</v>
      </c>
      <c r="O3921">
        <v>137</v>
      </c>
      <c r="P3921">
        <v>0.56000000000000005</v>
      </c>
      <c r="Q3921">
        <v>24480</v>
      </c>
      <c r="R3921">
        <v>0</v>
      </c>
      <c r="S3921">
        <v>0</v>
      </c>
      <c r="T3921">
        <v>0</v>
      </c>
      <c r="U3921">
        <v>3</v>
      </c>
      <c r="V3921">
        <v>112</v>
      </c>
      <c r="W3921">
        <v>0.46</v>
      </c>
      <c r="X3921">
        <v>1</v>
      </c>
      <c r="Y3921">
        <v>25</v>
      </c>
      <c r="Z3921">
        <v>0.1</v>
      </c>
      <c r="AA3921">
        <v>0</v>
      </c>
      <c r="AB3921">
        <v>0</v>
      </c>
      <c r="AC3921">
        <v>0</v>
      </c>
      <c r="AD3921">
        <v>0</v>
      </c>
      <c r="AE3921">
        <v>0</v>
      </c>
      <c r="AF3921">
        <v>0</v>
      </c>
      <c r="AG3921" t="s">
        <v>16770</v>
      </c>
      <c r="AH3921" s="21" t="str">
        <f t="shared" si="122"/>
        <v>YM68</v>
      </c>
      <c r="AI3921" s="21">
        <v>345.36</v>
      </c>
      <c r="AJ3921" s="21">
        <f t="shared" si="123"/>
        <v>99.44035947712419</v>
      </c>
      <c r="AK3921" s="21" t="s">
        <v>2060</v>
      </c>
      <c r="AL3921" t="s">
        <v>2613</v>
      </c>
      <c r="AM3921" s="26" t="s">
        <v>38</v>
      </c>
      <c r="AN3921" t="s">
        <v>2031</v>
      </c>
    </row>
    <row r="3922" spans="1:40" ht="15" hidden="1" thickTop="1" x14ac:dyDescent="0.35">
      <c r="A3922" t="s">
        <v>6693</v>
      </c>
      <c r="B3922" t="s">
        <v>16771</v>
      </c>
      <c r="C3922" t="s">
        <v>3594</v>
      </c>
      <c r="D3922" t="s">
        <v>16772</v>
      </c>
      <c r="E3922" t="s">
        <v>2608</v>
      </c>
      <c r="F3922">
        <v>1</v>
      </c>
      <c r="G3922" t="s">
        <v>2609</v>
      </c>
      <c r="H3922" t="s">
        <v>2577</v>
      </c>
      <c r="I3922" t="s">
        <v>2076</v>
      </c>
      <c r="J3922" t="s">
        <v>2610</v>
      </c>
      <c r="K3922" t="s">
        <v>2611</v>
      </c>
      <c r="L3922" t="s">
        <v>2058</v>
      </c>
      <c r="M3922" t="s">
        <v>2059</v>
      </c>
      <c r="N3922">
        <v>5</v>
      </c>
      <c r="O3922">
        <v>205</v>
      </c>
      <c r="P3922">
        <v>0.84</v>
      </c>
      <c r="Q3922">
        <v>24480</v>
      </c>
      <c r="R3922">
        <v>3</v>
      </c>
      <c r="S3922">
        <v>98</v>
      </c>
      <c r="T3922">
        <v>0.4</v>
      </c>
      <c r="U3922">
        <v>2</v>
      </c>
      <c r="V3922">
        <v>107</v>
      </c>
      <c r="W3922">
        <v>0.44</v>
      </c>
      <c r="X3922">
        <v>0</v>
      </c>
      <c r="Y3922">
        <v>0</v>
      </c>
      <c r="Z3922">
        <v>0</v>
      </c>
      <c r="AA3922">
        <v>0</v>
      </c>
      <c r="AB3922">
        <v>0</v>
      </c>
      <c r="AC3922">
        <v>0</v>
      </c>
      <c r="AD3922">
        <v>0</v>
      </c>
      <c r="AE3922">
        <v>0</v>
      </c>
      <c r="AF3922">
        <v>0</v>
      </c>
      <c r="AG3922" t="s">
        <v>16773</v>
      </c>
      <c r="AH3922" s="21" t="str">
        <f t="shared" si="122"/>
        <v>YR25</v>
      </c>
      <c r="AI3922" s="21">
        <v>345.36</v>
      </c>
      <c r="AJ3922" s="21">
        <f t="shared" si="123"/>
        <v>99.162581699346404</v>
      </c>
      <c r="AK3922" s="21" t="s">
        <v>2063</v>
      </c>
      <c r="AL3922" t="s">
        <v>2613</v>
      </c>
      <c r="AM3922" s="26" t="s">
        <v>38</v>
      </c>
      <c r="AN3922" t="s">
        <v>2033</v>
      </c>
    </row>
    <row r="3923" spans="1:40" ht="15" hidden="1" thickTop="1" x14ac:dyDescent="0.35">
      <c r="A3923" t="s">
        <v>6696</v>
      </c>
      <c r="B3923" t="s">
        <v>16774</v>
      </c>
      <c r="C3923" t="s">
        <v>5707</v>
      </c>
      <c r="D3923" t="s">
        <v>16775</v>
      </c>
      <c r="E3923" t="s">
        <v>5749</v>
      </c>
      <c r="F3923">
        <v>1</v>
      </c>
      <c r="G3923" t="s">
        <v>2576</v>
      </c>
      <c r="H3923" t="s">
        <v>2577</v>
      </c>
      <c r="I3923" t="s">
        <v>2076</v>
      </c>
      <c r="J3923" t="s">
        <v>2741</v>
      </c>
      <c r="K3923" t="s">
        <v>2742</v>
      </c>
      <c r="L3923" t="s">
        <v>2058</v>
      </c>
      <c r="M3923" t="s">
        <v>2170</v>
      </c>
      <c r="N3923">
        <v>5</v>
      </c>
      <c r="O3923">
        <v>287</v>
      </c>
      <c r="P3923">
        <v>1.88</v>
      </c>
      <c r="Q3923">
        <v>15300</v>
      </c>
      <c r="R3923">
        <v>0</v>
      </c>
      <c r="S3923">
        <v>0</v>
      </c>
      <c r="T3923">
        <v>0</v>
      </c>
      <c r="U3923">
        <v>5</v>
      </c>
      <c r="V3923">
        <v>287</v>
      </c>
      <c r="W3923">
        <v>1.88</v>
      </c>
      <c r="X3923">
        <v>0</v>
      </c>
      <c r="Y3923">
        <v>0</v>
      </c>
      <c r="Z3923">
        <v>0</v>
      </c>
      <c r="AA3923">
        <v>0</v>
      </c>
      <c r="AB3923">
        <v>0</v>
      </c>
      <c r="AC3923">
        <v>0</v>
      </c>
      <c r="AD3923">
        <v>0</v>
      </c>
      <c r="AE3923">
        <v>0</v>
      </c>
      <c r="AF3923">
        <v>0</v>
      </c>
      <c r="AG3923" t="s">
        <v>16776</v>
      </c>
      <c r="AH3923" s="21" t="str">
        <f t="shared" si="122"/>
        <v>YK20</v>
      </c>
      <c r="AI3923" s="21">
        <v>216</v>
      </c>
      <c r="AJ3923" s="21">
        <f t="shared" si="123"/>
        <v>98.124183006535944</v>
      </c>
      <c r="AK3923" s="21" t="s">
        <v>2063</v>
      </c>
      <c r="AL3923" t="s">
        <v>2613</v>
      </c>
      <c r="AM3923" s="26" t="s">
        <v>38</v>
      </c>
      <c r="AN3923" t="s">
        <v>2031</v>
      </c>
    </row>
    <row r="3924" spans="1:40" ht="15" hidden="1" thickTop="1" x14ac:dyDescent="0.35">
      <c r="A3924" t="s">
        <v>6699</v>
      </c>
      <c r="B3924" t="s">
        <v>16777</v>
      </c>
      <c r="C3924" t="s">
        <v>2598</v>
      </c>
      <c r="D3924" t="s">
        <v>16778</v>
      </c>
      <c r="E3924" t="s">
        <v>2575</v>
      </c>
      <c r="F3924">
        <v>1</v>
      </c>
      <c r="G3924" t="s">
        <v>2600</v>
      </c>
      <c r="H3924" t="s">
        <v>2577</v>
      </c>
      <c r="I3924" t="s">
        <v>2076</v>
      </c>
      <c r="J3924" t="s">
        <v>2601</v>
      </c>
      <c r="K3924" t="s">
        <v>2602</v>
      </c>
      <c r="L3924" t="s">
        <v>2058</v>
      </c>
      <c r="M3924" t="s">
        <v>2170</v>
      </c>
      <c r="N3924">
        <v>17</v>
      </c>
      <c r="O3924">
        <v>370</v>
      </c>
      <c r="P3924">
        <v>2.42</v>
      </c>
      <c r="Q3924">
        <v>15300</v>
      </c>
      <c r="R3924">
        <v>15</v>
      </c>
      <c r="S3924">
        <v>326</v>
      </c>
      <c r="T3924">
        <v>2.13</v>
      </c>
      <c r="U3924">
        <v>2</v>
      </c>
      <c r="V3924">
        <v>44</v>
      </c>
      <c r="W3924">
        <v>0.28999999999999998</v>
      </c>
      <c r="X3924">
        <v>0</v>
      </c>
      <c r="Y3924">
        <v>0</v>
      </c>
      <c r="Z3924">
        <v>0</v>
      </c>
      <c r="AA3924">
        <v>0</v>
      </c>
      <c r="AB3924">
        <v>0</v>
      </c>
      <c r="AC3924">
        <v>0</v>
      </c>
      <c r="AD3924">
        <v>0</v>
      </c>
      <c r="AE3924">
        <v>0</v>
      </c>
      <c r="AF3924">
        <v>0</v>
      </c>
      <c r="AG3924" t="s">
        <v>16779</v>
      </c>
      <c r="AH3924" s="21" t="str">
        <f t="shared" si="122"/>
        <v>YR25</v>
      </c>
      <c r="AI3924" s="21">
        <v>216</v>
      </c>
      <c r="AJ3924" s="21">
        <f t="shared" si="123"/>
        <v>97.58169934640523</v>
      </c>
      <c r="AK3924" s="21" t="s">
        <v>2063</v>
      </c>
      <c r="AL3924" t="s">
        <v>2551</v>
      </c>
      <c r="AM3924" s="26" t="s">
        <v>38</v>
      </c>
      <c r="AN3924" t="s">
        <v>2032</v>
      </c>
    </row>
    <row r="3925" spans="1:40" ht="15" hidden="1" thickTop="1" x14ac:dyDescent="0.35">
      <c r="A3925" t="s">
        <v>6702</v>
      </c>
      <c r="B3925" t="s">
        <v>16780</v>
      </c>
      <c r="C3925" t="s">
        <v>2808</v>
      </c>
      <c r="D3925" t="s">
        <v>4887</v>
      </c>
      <c r="E3925" t="s">
        <v>2691</v>
      </c>
      <c r="F3925">
        <v>1</v>
      </c>
      <c r="G3925" t="s">
        <v>2633</v>
      </c>
      <c r="H3925" t="s">
        <v>2577</v>
      </c>
      <c r="I3925" t="s">
        <v>2076</v>
      </c>
      <c r="J3925" t="s">
        <v>2692</v>
      </c>
      <c r="K3925" t="s">
        <v>2635</v>
      </c>
      <c r="L3925" t="s">
        <v>2058</v>
      </c>
      <c r="M3925" t="s">
        <v>2170</v>
      </c>
      <c r="N3925">
        <v>4</v>
      </c>
      <c r="O3925">
        <v>321</v>
      </c>
      <c r="P3925">
        <v>2.1</v>
      </c>
      <c r="Q3925">
        <v>15300</v>
      </c>
      <c r="R3925">
        <v>0</v>
      </c>
      <c r="S3925">
        <v>0</v>
      </c>
      <c r="T3925">
        <v>0</v>
      </c>
      <c r="U3925">
        <v>3</v>
      </c>
      <c r="V3925">
        <v>109</v>
      </c>
      <c r="W3925">
        <v>0.71</v>
      </c>
      <c r="X3925">
        <v>0</v>
      </c>
      <c r="Y3925">
        <v>0</v>
      </c>
      <c r="Z3925">
        <v>0</v>
      </c>
      <c r="AA3925">
        <v>1</v>
      </c>
      <c r="AB3925">
        <v>212</v>
      </c>
      <c r="AC3925">
        <v>1.39</v>
      </c>
      <c r="AD3925">
        <v>0</v>
      </c>
      <c r="AE3925">
        <v>0</v>
      </c>
      <c r="AF3925">
        <v>0</v>
      </c>
      <c r="AG3925" t="s">
        <v>16781</v>
      </c>
      <c r="AH3925" s="21" t="str">
        <f t="shared" si="122"/>
        <v>YR25</v>
      </c>
      <c r="AI3925" s="21">
        <v>216</v>
      </c>
      <c r="AJ3925" s="21">
        <f t="shared" si="123"/>
        <v>97.901960784313729</v>
      </c>
      <c r="AK3925" s="21" t="s">
        <v>2063</v>
      </c>
      <c r="AL3925" t="s">
        <v>2581</v>
      </c>
      <c r="AM3925" s="26" t="s">
        <v>38</v>
      </c>
      <c r="AN3925" t="s">
        <v>2031</v>
      </c>
    </row>
    <row r="3926" spans="1:40" ht="15" hidden="1" thickTop="1" x14ac:dyDescent="0.35">
      <c r="A3926" t="s">
        <v>6706</v>
      </c>
      <c r="B3926" t="s">
        <v>16782</v>
      </c>
      <c r="C3926" t="s">
        <v>4690</v>
      </c>
      <c r="D3926" t="s">
        <v>16783</v>
      </c>
      <c r="E3926" t="s">
        <v>3572</v>
      </c>
      <c r="F3926">
        <v>3</v>
      </c>
      <c r="G3926" t="s">
        <v>2546</v>
      </c>
      <c r="H3926" t="s">
        <v>2510</v>
      </c>
      <c r="I3926" t="s">
        <v>2076</v>
      </c>
      <c r="J3926" t="s">
        <v>4692</v>
      </c>
      <c r="K3926" t="s">
        <v>3007</v>
      </c>
      <c r="L3926" t="s">
        <v>2058</v>
      </c>
      <c r="M3926" t="s">
        <v>2170</v>
      </c>
      <c r="N3926">
        <v>5</v>
      </c>
      <c r="O3926">
        <v>501</v>
      </c>
      <c r="P3926">
        <v>3.27</v>
      </c>
      <c r="Q3926">
        <v>15300</v>
      </c>
      <c r="R3926">
        <v>1</v>
      </c>
      <c r="S3926">
        <v>12</v>
      </c>
      <c r="T3926">
        <v>0.08</v>
      </c>
      <c r="U3926">
        <v>4</v>
      </c>
      <c r="V3926">
        <v>489</v>
      </c>
      <c r="W3926">
        <v>3.2</v>
      </c>
      <c r="X3926">
        <v>0</v>
      </c>
      <c r="Y3926">
        <v>0</v>
      </c>
      <c r="Z3926">
        <v>0</v>
      </c>
      <c r="AA3926">
        <v>0</v>
      </c>
      <c r="AB3926">
        <v>0</v>
      </c>
      <c r="AC3926">
        <v>0</v>
      </c>
      <c r="AD3926">
        <v>0</v>
      </c>
      <c r="AE3926">
        <v>0</v>
      </c>
      <c r="AF3926">
        <v>0</v>
      </c>
      <c r="AG3926" t="s">
        <v>16784</v>
      </c>
      <c r="AH3926" s="21" t="str">
        <f t="shared" si="122"/>
        <v>YR25</v>
      </c>
      <c r="AI3926" s="21">
        <v>216</v>
      </c>
      <c r="AJ3926" s="21">
        <f t="shared" si="123"/>
        <v>96.725490196078425</v>
      </c>
      <c r="AK3926" s="21" t="s">
        <v>2063</v>
      </c>
      <c r="AL3926" t="s">
        <v>2551</v>
      </c>
      <c r="AM3926" s="26" t="s">
        <v>38</v>
      </c>
      <c r="AN3926" t="s">
        <v>2031</v>
      </c>
    </row>
    <row r="3927" spans="1:40" ht="15" hidden="1" thickTop="1" x14ac:dyDescent="0.35">
      <c r="A3927" t="s">
        <v>6708</v>
      </c>
      <c r="B3927" t="s">
        <v>16785</v>
      </c>
      <c r="C3927" t="s">
        <v>2606</v>
      </c>
      <c r="D3927" t="s">
        <v>16786</v>
      </c>
      <c r="E3927" t="s">
        <v>2608</v>
      </c>
      <c r="F3927">
        <v>1</v>
      </c>
      <c r="G3927" t="s">
        <v>2609</v>
      </c>
      <c r="H3927" t="s">
        <v>2577</v>
      </c>
      <c r="I3927" t="s">
        <v>2057</v>
      </c>
      <c r="J3927" t="s">
        <v>2610</v>
      </c>
      <c r="K3927" t="s">
        <v>2611</v>
      </c>
      <c r="L3927" t="s">
        <v>2058</v>
      </c>
      <c r="M3927" t="s">
        <v>2170</v>
      </c>
      <c r="N3927">
        <v>4</v>
      </c>
      <c r="O3927">
        <v>174</v>
      </c>
      <c r="P3927">
        <v>1.1399999999999999</v>
      </c>
      <c r="Q3927">
        <v>15300</v>
      </c>
      <c r="R3927">
        <v>3</v>
      </c>
      <c r="S3927">
        <v>134</v>
      </c>
      <c r="T3927">
        <v>0.88</v>
      </c>
      <c r="U3927">
        <v>1</v>
      </c>
      <c r="V3927">
        <v>40</v>
      </c>
      <c r="W3927">
        <v>0.26</v>
      </c>
      <c r="X3927">
        <v>0</v>
      </c>
      <c r="Y3927">
        <v>0</v>
      </c>
      <c r="Z3927">
        <v>0</v>
      </c>
      <c r="AA3927">
        <v>0</v>
      </c>
      <c r="AB3927">
        <v>0</v>
      </c>
      <c r="AC3927">
        <v>0</v>
      </c>
      <c r="AD3927">
        <v>0</v>
      </c>
      <c r="AE3927">
        <v>0</v>
      </c>
      <c r="AF3927">
        <v>0</v>
      </c>
      <c r="AG3927" t="s">
        <v>16787</v>
      </c>
      <c r="AH3927" s="21" t="str">
        <f t="shared" si="122"/>
        <v>YT21</v>
      </c>
      <c r="AI3927" s="21">
        <v>216</v>
      </c>
      <c r="AJ3927" s="21">
        <f t="shared" si="123"/>
        <v>98.862745098039213</v>
      </c>
      <c r="AK3927" s="21" t="s">
        <v>2063</v>
      </c>
      <c r="AL3927" t="s">
        <v>2613</v>
      </c>
      <c r="AM3927" s="26" t="s">
        <v>38</v>
      </c>
      <c r="AN3927" t="s">
        <v>2032</v>
      </c>
    </row>
    <row r="3928" spans="1:40" ht="15" hidden="1" thickTop="1" x14ac:dyDescent="0.35">
      <c r="A3928" t="s">
        <v>6712</v>
      </c>
      <c r="B3928" t="s">
        <v>16788</v>
      </c>
      <c r="C3928" t="s">
        <v>3730</v>
      </c>
      <c r="D3928" t="s">
        <v>16789</v>
      </c>
      <c r="E3928" t="s">
        <v>3013</v>
      </c>
      <c r="F3928">
        <v>1</v>
      </c>
      <c r="G3928" t="s">
        <v>2600</v>
      </c>
      <c r="H3928" t="s">
        <v>2577</v>
      </c>
      <c r="I3928" t="s">
        <v>2076</v>
      </c>
      <c r="J3928" t="s">
        <v>3183</v>
      </c>
      <c r="K3928" t="s">
        <v>2742</v>
      </c>
      <c r="L3928" t="s">
        <v>2058</v>
      </c>
      <c r="M3928" t="s">
        <v>2059</v>
      </c>
      <c r="N3928">
        <v>9</v>
      </c>
      <c r="O3928">
        <v>207</v>
      </c>
      <c r="P3928">
        <v>0.85</v>
      </c>
      <c r="Q3928">
        <v>24480</v>
      </c>
      <c r="R3928">
        <v>3</v>
      </c>
      <c r="S3928">
        <v>120</v>
      </c>
      <c r="T3928">
        <v>0.49</v>
      </c>
      <c r="U3928">
        <v>6</v>
      </c>
      <c r="V3928">
        <v>87</v>
      </c>
      <c r="W3928">
        <v>0.36</v>
      </c>
      <c r="X3928">
        <v>0</v>
      </c>
      <c r="Y3928">
        <v>0</v>
      </c>
      <c r="Z3928">
        <v>0</v>
      </c>
      <c r="AA3928">
        <v>0</v>
      </c>
      <c r="AB3928">
        <v>0</v>
      </c>
      <c r="AC3928">
        <v>0</v>
      </c>
      <c r="AD3928">
        <v>0</v>
      </c>
      <c r="AE3928">
        <v>0</v>
      </c>
      <c r="AF3928">
        <v>0</v>
      </c>
      <c r="AG3928" t="s">
        <v>16790</v>
      </c>
      <c r="AH3928" s="21" t="str">
        <f t="shared" si="122"/>
        <v>YM68</v>
      </c>
      <c r="AI3928" s="21">
        <v>345.36</v>
      </c>
      <c r="AJ3928" s="21">
        <f t="shared" si="123"/>
        <v>99.154411764705884</v>
      </c>
      <c r="AK3928" s="21" t="s">
        <v>2063</v>
      </c>
      <c r="AL3928" t="s">
        <v>2551</v>
      </c>
      <c r="AM3928" s="26" t="s">
        <v>38</v>
      </c>
      <c r="AN3928" t="s">
        <v>2033</v>
      </c>
    </row>
    <row r="3929" spans="1:40" ht="15" hidden="1" thickTop="1" x14ac:dyDescent="0.35">
      <c r="A3929" t="s">
        <v>6716</v>
      </c>
      <c r="B3929" t="s">
        <v>16791</v>
      </c>
      <c r="C3929" t="s">
        <v>8881</v>
      </c>
      <c r="D3929" t="s">
        <v>16792</v>
      </c>
      <c r="E3929" t="s">
        <v>2608</v>
      </c>
      <c r="F3929">
        <v>1</v>
      </c>
      <c r="G3929" t="s">
        <v>2576</v>
      </c>
      <c r="H3929" t="s">
        <v>2577</v>
      </c>
      <c r="I3929" t="s">
        <v>2076</v>
      </c>
      <c r="J3929" t="s">
        <v>2692</v>
      </c>
      <c r="K3929" t="s">
        <v>2635</v>
      </c>
      <c r="L3929" t="s">
        <v>2058</v>
      </c>
      <c r="M3929" t="s">
        <v>2170</v>
      </c>
      <c r="N3929">
        <v>2</v>
      </c>
      <c r="O3929">
        <v>55</v>
      </c>
      <c r="P3929">
        <v>0.36</v>
      </c>
      <c r="Q3929">
        <v>15300</v>
      </c>
      <c r="R3929">
        <v>0</v>
      </c>
      <c r="S3929">
        <v>0</v>
      </c>
      <c r="T3929">
        <v>0</v>
      </c>
      <c r="U3929">
        <v>2</v>
      </c>
      <c r="V3929">
        <v>55</v>
      </c>
      <c r="W3929">
        <v>0.36</v>
      </c>
      <c r="X3929">
        <v>0</v>
      </c>
      <c r="Y3929">
        <v>0</v>
      </c>
      <c r="Z3929">
        <v>0</v>
      </c>
      <c r="AA3929">
        <v>0</v>
      </c>
      <c r="AB3929">
        <v>0</v>
      </c>
      <c r="AC3929">
        <v>0</v>
      </c>
      <c r="AD3929">
        <v>0</v>
      </c>
      <c r="AE3929">
        <v>0</v>
      </c>
      <c r="AF3929">
        <v>0</v>
      </c>
      <c r="AG3929" t="s">
        <v>16793</v>
      </c>
      <c r="AH3929" s="21" t="str">
        <f t="shared" si="122"/>
        <v>YR25</v>
      </c>
      <c r="AI3929" s="21">
        <v>216</v>
      </c>
      <c r="AJ3929" s="21">
        <f t="shared" si="123"/>
        <v>99.640522875816998</v>
      </c>
      <c r="AK3929" s="21" t="s">
        <v>2060</v>
      </c>
      <c r="AL3929" t="s">
        <v>2581</v>
      </c>
      <c r="AM3929" s="26" t="s">
        <v>38</v>
      </c>
      <c r="AN3929" t="s">
        <v>2031</v>
      </c>
    </row>
    <row r="3930" spans="1:40" ht="15" hidden="1" thickTop="1" x14ac:dyDescent="0.35">
      <c r="A3930" t="s">
        <v>6720</v>
      </c>
      <c r="B3930" t="s">
        <v>16794</v>
      </c>
      <c r="C3930" t="s">
        <v>3434</v>
      </c>
      <c r="D3930" t="s">
        <v>16795</v>
      </c>
      <c r="E3930" t="s">
        <v>2608</v>
      </c>
      <c r="F3930">
        <v>1</v>
      </c>
      <c r="G3930" t="s">
        <v>2609</v>
      </c>
      <c r="H3930" t="s">
        <v>2577</v>
      </c>
      <c r="I3930" t="s">
        <v>2076</v>
      </c>
      <c r="J3930" t="s">
        <v>2764</v>
      </c>
      <c r="K3930" t="s">
        <v>2765</v>
      </c>
      <c r="L3930" t="s">
        <v>2058</v>
      </c>
      <c r="M3930" t="s">
        <v>2059</v>
      </c>
      <c r="N3930">
        <v>1</v>
      </c>
      <c r="O3930">
        <v>51</v>
      </c>
      <c r="P3930">
        <v>0.21</v>
      </c>
      <c r="Q3930">
        <v>24480</v>
      </c>
      <c r="R3930">
        <v>0</v>
      </c>
      <c r="S3930">
        <v>0</v>
      </c>
      <c r="T3930">
        <v>0</v>
      </c>
      <c r="U3930">
        <v>0</v>
      </c>
      <c r="V3930">
        <v>0</v>
      </c>
      <c r="W3930">
        <v>0</v>
      </c>
      <c r="X3930">
        <v>0</v>
      </c>
      <c r="Y3930">
        <v>0</v>
      </c>
      <c r="Z3930">
        <v>0</v>
      </c>
      <c r="AA3930">
        <v>1</v>
      </c>
      <c r="AB3930">
        <v>51</v>
      </c>
      <c r="AC3930">
        <v>0.21</v>
      </c>
      <c r="AD3930">
        <v>0</v>
      </c>
      <c r="AE3930">
        <v>0</v>
      </c>
      <c r="AF3930">
        <v>0</v>
      </c>
      <c r="AG3930" t="s">
        <v>16796</v>
      </c>
      <c r="AH3930" s="21" t="str">
        <f t="shared" si="122"/>
        <v>YK20</v>
      </c>
      <c r="AI3930" s="21">
        <v>345.36</v>
      </c>
      <c r="AJ3930" s="21">
        <f t="shared" si="123"/>
        <v>99.791666666666671</v>
      </c>
      <c r="AK3930" s="21" t="s">
        <v>2060</v>
      </c>
      <c r="AL3930" t="s">
        <v>2613</v>
      </c>
      <c r="AM3930" s="26" t="s">
        <v>38</v>
      </c>
      <c r="AN3930" t="s">
        <v>2029</v>
      </c>
    </row>
    <row r="3931" spans="1:40" ht="15" hidden="1" thickTop="1" x14ac:dyDescent="0.35">
      <c r="A3931" t="s">
        <v>2219</v>
      </c>
      <c r="B3931" t="s">
        <v>16797</v>
      </c>
      <c r="C3931" t="s">
        <v>5668</v>
      </c>
      <c r="D3931" t="s">
        <v>16798</v>
      </c>
      <c r="E3931" t="s">
        <v>3013</v>
      </c>
      <c r="F3931">
        <v>1</v>
      </c>
      <c r="G3931" t="s">
        <v>2600</v>
      </c>
      <c r="H3931" t="s">
        <v>2577</v>
      </c>
      <c r="I3931" t="s">
        <v>2076</v>
      </c>
      <c r="J3931" t="s">
        <v>3183</v>
      </c>
      <c r="K3931" t="s">
        <v>2742</v>
      </c>
      <c r="L3931" t="s">
        <v>2058</v>
      </c>
      <c r="M3931" t="s">
        <v>2059</v>
      </c>
      <c r="N3931">
        <v>2</v>
      </c>
      <c r="O3931">
        <v>63</v>
      </c>
      <c r="P3931">
        <v>0.26</v>
      </c>
      <c r="Q3931">
        <v>24480</v>
      </c>
      <c r="R3931">
        <v>1</v>
      </c>
      <c r="S3931">
        <v>53</v>
      </c>
      <c r="T3931">
        <v>0.22</v>
      </c>
      <c r="U3931">
        <v>1</v>
      </c>
      <c r="V3931">
        <v>10</v>
      </c>
      <c r="W3931">
        <v>0.04</v>
      </c>
      <c r="X3931">
        <v>0</v>
      </c>
      <c r="Y3931">
        <v>0</v>
      </c>
      <c r="Z3931">
        <v>0</v>
      </c>
      <c r="AA3931">
        <v>0</v>
      </c>
      <c r="AB3931">
        <v>0</v>
      </c>
      <c r="AC3931">
        <v>0</v>
      </c>
      <c r="AD3931">
        <v>0</v>
      </c>
      <c r="AE3931">
        <v>0</v>
      </c>
      <c r="AF3931">
        <v>0</v>
      </c>
      <c r="AG3931" t="s">
        <v>16799</v>
      </c>
      <c r="AH3931" s="21" t="str">
        <f t="shared" si="122"/>
        <v>YR25</v>
      </c>
      <c r="AI3931" s="21">
        <v>345.36</v>
      </c>
      <c r="AJ3931" s="21">
        <f t="shared" si="123"/>
        <v>99.742647058823536</v>
      </c>
      <c r="AK3931" s="21" t="s">
        <v>2060</v>
      </c>
      <c r="AL3931" t="s">
        <v>2551</v>
      </c>
      <c r="AM3931" s="26" t="s">
        <v>38</v>
      </c>
      <c r="AN3931" t="s">
        <v>2031</v>
      </c>
    </row>
    <row r="3932" spans="1:40" ht="15" hidden="1" thickTop="1" x14ac:dyDescent="0.35">
      <c r="A3932" t="s">
        <v>6726</v>
      </c>
      <c r="B3932" t="s">
        <v>16800</v>
      </c>
      <c r="C3932" t="s">
        <v>2573</v>
      </c>
      <c r="D3932" t="s">
        <v>16801</v>
      </c>
      <c r="E3932" t="s">
        <v>2608</v>
      </c>
      <c r="F3932">
        <v>1</v>
      </c>
      <c r="G3932" t="s">
        <v>2633</v>
      </c>
      <c r="H3932" t="s">
        <v>2577</v>
      </c>
      <c r="I3932" t="s">
        <v>2076</v>
      </c>
      <c r="J3932" t="s">
        <v>2578</v>
      </c>
      <c r="K3932" t="s">
        <v>2579</v>
      </c>
      <c r="L3932" t="s">
        <v>2058</v>
      </c>
      <c r="M3932" t="s">
        <v>2170</v>
      </c>
      <c r="N3932">
        <v>1</v>
      </c>
      <c r="O3932">
        <v>33</v>
      </c>
      <c r="P3932">
        <v>0.22</v>
      </c>
      <c r="Q3932">
        <v>15300</v>
      </c>
      <c r="R3932">
        <v>1</v>
      </c>
      <c r="S3932">
        <v>33</v>
      </c>
      <c r="T3932">
        <v>0.22</v>
      </c>
      <c r="U3932">
        <v>0</v>
      </c>
      <c r="V3932">
        <v>0</v>
      </c>
      <c r="W3932">
        <v>0</v>
      </c>
      <c r="X3932">
        <v>0</v>
      </c>
      <c r="Y3932">
        <v>0</v>
      </c>
      <c r="Z3932">
        <v>0</v>
      </c>
      <c r="AA3932">
        <v>0</v>
      </c>
      <c r="AB3932">
        <v>0</v>
      </c>
      <c r="AC3932">
        <v>0</v>
      </c>
      <c r="AD3932">
        <v>0</v>
      </c>
      <c r="AE3932">
        <v>0</v>
      </c>
      <c r="AF3932">
        <v>0</v>
      </c>
      <c r="AG3932" t="s">
        <v>16802</v>
      </c>
      <c r="AH3932" s="21" t="str">
        <f t="shared" si="122"/>
        <v>YR25</v>
      </c>
      <c r="AI3932" s="21">
        <v>216</v>
      </c>
      <c r="AJ3932" s="21">
        <f t="shared" si="123"/>
        <v>99.784313725490193</v>
      </c>
      <c r="AK3932" s="21" t="s">
        <v>2060</v>
      </c>
      <c r="AL3932" t="s">
        <v>2581</v>
      </c>
      <c r="AM3932" s="26" t="s">
        <v>38</v>
      </c>
      <c r="AN3932" t="s">
        <v>2029</v>
      </c>
    </row>
    <row r="3933" spans="1:40" ht="15" hidden="1" thickTop="1" x14ac:dyDescent="0.35">
      <c r="A3933" t="s">
        <v>6730</v>
      </c>
      <c r="B3933" t="s">
        <v>16803</v>
      </c>
      <c r="C3933" t="s">
        <v>8329</v>
      </c>
      <c r="D3933" t="s">
        <v>16804</v>
      </c>
      <c r="E3933" t="s">
        <v>3013</v>
      </c>
      <c r="F3933">
        <v>1</v>
      </c>
      <c r="G3933" t="s">
        <v>2600</v>
      </c>
      <c r="H3933" t="s">
        <v>2577</v>
      </c>
      <c r="I3933" t="s">
        <v>2057</v>
      </c>
      <c r="J3933" t="s">
        <v>3183</v>
      </c>
      <c r="K3933" t="s">
        <v>2742</v>
      </c>
      <c r="L3933" t="s">
        <v>2058</v>
      </c>
      <c r="M3933" t="s">
        <v>2170</v>
      </c>
      <c r="N3933">
        <v>0</v>
      </c>
      <c r="O3933">
        <v>0</v>
      </c>
      <c r="P3933">
        <v>0</v>
      </c>
      <c r="Q3933">
        <v>15300</v>
      </c>
      <c r="R3933">
        <v>0</v>
      </c>
      <c r="S3933">
        <v>0</v>
      </c>
      <c r="T3933">
        <v>0</v>
      </c>
      <c r="U3933">
        <v>0</v>
      </c>
      <c r="V3933">
        <v>0</v>
      </c>
      <c r="W3933">
        <v>0</v>
      </c>
      <c r="X3933">
        <v>0</v>
      </c>
      <c r="Y3933">
        <v>0</v>
      </c>
      <c r="Z3933">
        <v>0</v>
      </c>
      <c r="AA3933">
        <v>0</v>
      </c>
      <c r="AB3933">
        <v>0</v>
      </c>
      <c r="AC3933">
        <v>0</v>
      </c>
      <c r="AD3933">
        <v>0</v>
      </c>
      <c r="AE3933">
        <v>0</v>
      </c>
      <c r="AF3933">
        <v>0</v>
      </c>
      <c r="AG3933" t="s">
        <v>16805</v>
      </c>
      <c r="AH3933" s="21" t="str">
        <f t="shared" si="122"/>
        <v>YT21</v>
      </c>
      <c r="AI3933" s="21">
        <v>216</v>
      </c>
      <c r="AJ3933" s="21">
        <f t="shared" si="123"/>
        <v>100</v>
      </c>
      <c r="AK3933" s="21" t="s">
        <v>2060</v>
      </c>
      <c r="AL3933" t="s">
        <v>2551</v>
      </c>
      <c r="AM3933" s="26" t="s">
        <v>38</v>
      </c>
      <c r="AN3933" t="s">
        <v>2030</v>
      </c>
    </row>
    <row r="3934" spans="1:40" ht="15" hidden="1" thickTop="1" x14ac:dyDescent="0.35">
      <c r="A3934" t="s">
        <v>6734</v>
      </c>
      <c r="B3934" t="s">
        <v>16806</v>
      </c>
      <c r="C3934" t="s">
        <v>2751</v>
      </c>
      <c r="D3934" t="s">
        <v>16807</v>
      </c>
      <c r="E3934" t="s">
        <v>2646</v>
      </c>
      <c r="F3934">
        <v>1</v>
      </c>
      <c r="G3934" t="s">
        <v>2600</v>
      </c>
      <c r="H3934" t="s">
        <v>2577</v>
      </c>
      <c r="I3934" t="s">
        <v>2076</v>
      </c>
      <c r="J3934" t="s">
        <v>2647</v>
      </c>
      <c r="K3934" t="s">
        <v>2602</v>
      </c>
      <c r="L3934" t="s">
        <v>2058</v>
      </c>
      <c r="M3934" t="s">
        <v>2170</v>
      </c>
      <c r="N3934">
        <v>3</v>
      </c>
      <c r="O3934">
        <v>61</v>
      </c>
      <c r="P3934">
        <v>0.4</v>
      </c>
      <c r="Q3934">
        <v>15300</v>
      </c>
      <c r="R3934">
        <v>2</v>
      </c>
      <c r="S3934">
        <v>53</v>
      </c>
      <c r="T3934">
        <v>0.35</v>
      </c>
      <c r="U3934">
        <v>1</v>
      </c>
      <c r="V3934">
        <v>8</v>
      </c>
      <c r="W3934">
        <v>0.05</v>
      </c>
      <c r="X3934">
        <v>0</v>
      </c>
      <c r="Y3934">
        <v>0</v>
      </c>
      <c r="Z3934">
        <v>0</v>
      </c>
      <c r="AA3934">
        <v>0</v>
      </c>
      <c r="AB3934">
        <v>0</v>
      </c>
      <c r="AC3934">
        <v>0</v>
      </c>
      <c r="AD3934">
        <v>0</v>
      </c>
      <c r="AE3934">
        <v>0</v>
      </c>
      <c r="AF3934">
        <v>0</v>
      </c>
      <c r="AG3934" t="s">
        <v>16808</v>
      </c>
      <c r="AH3934" s="21" t="str">
        <f t="shared" si="122"/>
        <v>YR25</v>
      </c>
      <c r="AI3934" s="21">
        <v>216</v>
      </c>
      <c r="AJ3934" s="21">
        <f t="shared" si="123"/>
        <v>99.601307189542482</v>
      </c>
      <c r="AK3934" s="21" t="s">
        <v>2060</v>
      </c>
      <c r="AL3934" t="s">
        <v>2551</v>
      </c>
      <c r="AM3934" s="26" t="s">
        <v>38</v>
      </c>
      <c r="AN3934" t="s">
        <v>2030</v>
      </c>
    </row>
    <row r="3935" spans="1:40" ht="15" hidden="1" thickTop="1" x14ac:dyDescent="0.35">
      <c r="A3935" t="s">
        <v>6738</v>
      </c>
      <c r="B3935" t="s">
        <v>16809</v>
      </c>
      <c r="C3935" t="s">
        <v>2746</v>
      </c>
      <c r="D3935" t="s">
        <v>16810</v>
      </c>
      <c r="E3935" t="s">
        <v>3193</v>
      </c>
      <c r="F3935">
        <v>1</v>
      </c>
      <c r="G3935" t="s">
        <v>2609</v>
      </c>
      <c r="H3935" t="s">
        <v>2577</v>
      </c>
      <c r="I3935" t="s">
        <v>2057</v>
      </c>
      <c r="J3935" t="s">
        <v>2675</v>
      </c>
      <c r="K3935" t="s">
        <v>2611</v>
      </c>
      <c r="L3935" t="s">
        <v>2058</v>
      </c>
      <c r="M3935" t="s">
        <v>2059</v>
      </c>
      <c r="N3935">
        <v>0</v>
      </c>
      <c r="O3935">
        <v>0</v>
      </c>
      <c r="P3935">
        <v>0</v>
      </c>
      <c r="Q3935">
        <v>24480</v>
      </c>
      <c r="R3935">
        <v>0</v>
      </c>
      <c r="S3935">
        <v>0</v>
      </c>
      <c r="T3935">
        <v>0</v>
      </c>
      <c r="U3935">
        <v>0</v>
      </c>
      <c r="V3935">
        <v>0</v>
      </c>
      <c r="W3935">
        <v>0</v>
      </c>
      <c r="X3935">
        <v>0</v>
      </c>
      <c r="Y3935">
        <v>0</v>
      </c>
      <c r="Z3935">
        <v>0</v>
      </c>
      <c r="AA3935">
        <v>0</v>
      </c>
      <c r="AB3935">
        <v>0</v>
      </c>
      <c r="AC3935">
        <v>0</v>
      </c>
      <c r="AD3935">
        <v>0</v>
      </c>
      <c r="AE3935">
        <v>0</v>
      </c>
      <c r="AF3935">
        <v>0</v>
      </c>
      <c r="AG3935" t="s">
        <v>16811</v>
      </c>
      <c r="AH3935" s="21" t="str">
        <f t="shared" si="122"/>
        <v>YT21</v>
      </c>
      <c r="AI3935" s="21">
        <v>345.36</v>
      </c>
      <c r="AJ3935" s="21">
        <f t="shared" si="123"/>
        <v>100</v>
      </c>
      <c r="AK3935" s="21" t="s">
        <v>2060</v>
      </c>
      <c r="AL3935" t="s">
        <v>2613</v>
      </c>
      <c r="AM3935" s="26" t="s">
        <v>38</v>
      </c>
      <c r="AN3935" t="s">
        <v>2030</v>
      </c>
    </row>
    <row r="3936" spans="1:40" ht="15" hidden="1" thickTop="1" x14ac:dyDescent="0.35">
      <c r="A3936" t="s">
        <v>6742</v>
      </c>
      <c r="B3936" t="s">
        <v>16812</v>
      </c>
      <c r="C3936" t="s">
        <v>4118</v>
      </c>
      <c r="D3936" t="s">
        <v>16813</v>
      </c>
      <c r="E3936" t="s">
        <v>2646</v>
      </c>
      <c r="F3936">
        <v>1</v>
      </c>
      <c r="G3936" t="s">
        <v>2600</v>
      </c>
      <c r="H3936" t="s">
        <v>2577</v>
      </c>
      <c r="I3936" t="s">
        <v>2076</v>
      </c>
      <c r="J3936" t="s">
        <v>2647</v>
      </c>
      <c r="K3936" t="s">
        <v>2602</v>
      </c>
      <c r="L3936" t="s">
        <v>2058</v>
      </c>
      <c r="M3936" t="s">
        <v>2059</v>
      </c>
      <c r="N3936">
        <v>8</v>
      </c>
      <c r="O3936">
        <v>167</v>
      </c>
      <c r="P3936">
        <v>0.68</v>
      </c>
      <c r="Q3936">
        <v>24480</v>
      </c>
      <c r="R3936">
        <v>7</v>
      </c>
      <c r="S3936">
        <v>111</v>
      </c>
      <c r="T3936">
        <v>0.45</v>
      </c>
      <c r="U3936">
        <v>1</v>
      </c>
      <c r="V3936">
        <v>56</v>
      </c>
      <c r="W3936">
        <v>0.23</v>
      </c>
      <c r="X3936">
        <v>0</v>
      </c>
      <c r="Y3936">
        <v>0</v>
      </c>
      <c r="Z3936">
        <v>0</v>
      </c>
      <c r="AA3936">
        <v>0</v>
      </c>
      <c r="AB3936">
        <v>0</v>
      </c>
      <c r="AC3936">
        <v>0</v>
      </c>
      <c r="AD3936">
        <v>0</v>
      </c>
      <c r="AE3936">
        <v>0</v>
      </c>
      <c r="AF3936">
        <v>0</v>
      </c>
      <c r="AG3936" t="s">
        <v>16814</v>
      </c>
      <c r="AH3936" s="21" t="str">
        <f t="shared" si="122"/>
        <v>YK21</v>
      </c>
      <c r="AI3936" s="21">
        <v>345.36</v>
      </c>
      <c r="AJ3936" s="21">
        <f t="shared" si="123"/>
        <v>99.317810457516345</v>
      </c>
      <c r="AK3936" s="21" t="s">
        <v>2060</v>
      </c>
      <c r="AL3936" t="s">
        <v>2551</v>
      </c>
      <c r="AM3936" s="26" t="s">
        <v>38</v>
      </c>
      <c r="AN3936" t="s">
        <v>2031</v>
      </c>
    </row>
    <row r="3937" spans="1:40" ht="15" hidden="1" thickTop="1" x14ac:dyDescent="0.35">
      <c r="A3937" t="s">
        <v>6746</v>
      </c>
      <c r="B3937" t="s">
        <v>16815</v>
      </c>
      <c r="C3937" t="s">
        <v>4118</v>
      </c>
      <c r="D3937" t="s">
        <v>16816</v>
      </c>
      <c r="E3937" t="s">
        <v>2646</v>
      </c>
      <c r="F3937">
        <v>1</v>
      </c>
      <c r="G3937" t="s">
        <v>2600</v>
      </c>
      <c r="H3937" t="s">
        <v>2577</v>
      </c>
      <c r="I3937" t="s">
        <v>2076</v>
      </c>
      <c r="J3937" t="s">
        <v>2647</v>
      </c>
      <c r="K3937" t="s">
        <v>2602</v>
      </c>
      <c r="L3937" t="s">
        <v>2058</v>
      </c>
      <c r="M3937" t="s">
        <v>2059</v>
      </c>
      <c r="N3937">
        <v>7</v>
      </c>
      <c r="O3937">
        <v>133</v>
      </c>
      <c r="P3937">
        <v>0.54</v>
      </c>
      <c r="Q3937">
        <v>24480</v>
      </c>
      <c r="R3937">
        <v>5</v>
      </c>
      <c r="S3937">
        <v>94</v>
      </c>
      <c r="T3937">
        <v>0.38</v>
      </c>
      <c r="U3937">
        <v>1</v>
      </c>
      <c r="V3937">
        <v>8</v>
      </c>
      <c r="W3937">
        <v>0.03</v>
      </c>
      <c r="X3937">
        <v>0</v>
      </c>
      <c r="Y3937">
        <v>0</v>
      </c>
      <c r="Z3937">
        <v>0</v>
      </c>
      <c r="AA3937">
        <v>1</v>
      </c>
      <c r="AB3937">
        <v>31</v>
      </c>
      <c r="AC3937">
        <v>0.13</v>
      </c>
      <c r="AD3937">
        <v>0</v>
      </c>
      <c r="AE3937">
        <v>0</v>
      </c>
      <c r="AF3937">
        <v>0</v>
      </c>
      <c r="AG3937" t="s">
        <v>16817</v>
      </c>
      <c r="AH3937" s="21" t="str">
        <f t="shared" si="122"/>
        <v>YK21</v>
      </c>
      <c r="AI3937" s="21">
        <v>345.36</v>
      </c>
      <c r="AJ3937" s="21">
        <f t="shared" si="123"/>
        <v>99.45669934640523</v>
      </c>
      <c r="AK3937" s="21" t="s">
        <v>2060</v>
      </c>
      <c r="AL3937" t="s">
        <v>2551</v>
      </c>
      <c r="AM3937" s="26" t="s">
        <v>38</v>
      </c>
      <c r="AN3937" t="s">
        <v>2031</v>
      </c>
    </row>
    <row r="3938" spans="1:40" ht="15" hidden="1" thickTop="1" x14ac:dyDescent="0.35">
      <c r="A3938" t="s">
        <v>6750</v>
      </c>
      <c r="B3938" t="s">
        <v>16818</v>
      </c>
      <c r="C3938" t="s">
        <v>4118</v>
      </c>
      <c r="D3938" t="s">
        <v>16819</v>
      </c>
      <c r="E3938" t="s">
        <v>2646</v>
      </c>
      <c r="F3938">
        <v>1</v>
      </c>
      <c r="G3938" t="s">
        <v>2600</v>
      </c>
      <c r="H3938" t="s">
        <v>2577</v>
      </c>
      <c r="I3938" t="s">
        <v>2076</v>
      </c>
      <c r="J3938" t="s">
        <v>2647</v>
      </c>
      <c r="K3938" t="s">
        <v>2602</v>
      </c>
      <c r="L3938" t="s">
        <v>2058</v>
      </c>
      <c r="M3938" t="s">
        <v>2059</v>
      </c>
      <c r="N3938">
        <v>1</v>
      </c>
      <c r="O3938">
        <v>12</v>
      </c>
      <c r="P3938">
        <v>0.05</v>
      </c>
      <c r="Q3938">
        <v>24480</v>
      </c>
      <c r="R3938">
        <v>0</v>
      </c>
      <c r="S3938">
        <v>0</v>
      </c>
      <c r="T3938">
        <v>0</v>
      </c>
      <c r="U3938">
        <v>1</v>
      </c>
      <c r="V3938">
        <v>12</v>
      </c>
      <c r="W3938">
        <v>0.05</v>
      </c>
      <c r="X3938">
        <v>0</v>
      </c>
      <c r="Y3938">
        <v>0</v>
      </c>
      <c r="Z3938">
        <v>0</v>
      </c>
      <c r="AA3938">
        <v>0</v>
      </c>
      <c r="AB3938">
        <v>0</v>
      </c>
      <c r="AC3938">
        <v>0</v>
      </c>
      <c r="AD3938">
        <v>0</v>
      </c>
      <c r="AE3938">
        <v>0</v>
      </c>
      <c r="AF3938">
        <v>0</v>
      </c>
      <c r="AG3938" t="s">
        <v>16820</v>
      </c>
      <c r="AH3938" s="21" t="str">
        <f t="shared" si="122"/>
        <v>YK21</v>
      </c>
      <c r="AI3938" s="21">
        <v>345.36</v>
      </c>
      <c r="AJ3938" s="21">
        <f t="shared" si="123"/>
        <v>99.950980392156865</v>
      </c>
      <c r="AK3938" s="21" t="s">
        <v>2060</v>
      </c>
      <c r="AL3938" t="s">
        <v>2551</v>
      </c>
      <c r="AM3938" s="26" t="s">
        <v>38</v>
      </c>
      <c r="AN3938" t="s">
        <v>2031</v>
      </c>
    </row>
    <row r="3939" spans="1:40" ht="15" hidden="1" thickTop="1" x14ac:dyDescent="0.35">
      <c r="A3939" t="s">
        <v>6754</v>
      </c>
      <c r="B3939" t="s">
        <v>16821</v>
      </c>
      <c r="C3939" t="s">
        <v>2889</v>
      </c>
      <c r="D3939" t="s">
        <v>16822</v>
      </c>
      <c r="E3939" t="s">
        <v>2608</v>
      </c>
      <c r="F3939">
        <v>1</v>
      </c>
      <c r="G3939" t="s">
        <v>2609</v>
      </c>
      <c r="H3939" t="s">
        <v>2577</v>
      </c>
      <c r="I3939" t="s">
        <v>2076</v>
      </c>
      <c r="J3939" t="s">
        <v>2764</v>
      </c>
      <c r="K3939" t="s">
        <v>2765</v>
      </c>
      <c r="L3939" t="s">
        <v>2058</v>
      </c>
      <c r="M3939" t="s">
        <v>2059</v>
      </c>
      <c r="N3939">
        <v>2</v>
      </c>
      <c r="O3939">
        <v>38</v>
      </c>
      <c r="P3939">
        <v>0.16</v>
      </c>
      <c r="Q3939">
        <v>24480</v>
      </c>
      <c r="R3939">
        <v>0</v>
      </c>
      <c r="S3939">
        <v>0</v>
      </c>
      <c r="T3939">
        <v>0</v>
      </c>
      <c r="U3939">
        <v>2</v>
      </c>
      <c r="V3939">
        <v>38</v>
      </c>
      <c r="W3939">
        <v>0.16</v>
      </c>
      <c r="X3939">
        <v>0</v>
      </c>
      <c r="Y3939">
        <v>0</v>
      </c>
      <c r="Z3939">
        <v>0</v>
      </c>
      <c r="AA3939">
        <v>0</v>
      </c>
      <c r="AB3939">
        <v>0</v>
      </c>
      <c r="AC3939">
        <v>0</v>
      </c>
      <c r="AD3939">
        <v>0</v>
      </c>
      <c r="AE3939">
        <v>0</v>
      </c>
      <c r="AF3939">
        <v>0</v>
      </c>
      <c r="AG3939" t="s">
        <v>16823</v>
      </c>
      <c r="AH3939" s="21" t="str">
        <f t="shared" si="122"/>
        <v>YR25</v>
      </c>
      <c r="AI3939" s="21">
        <v>345.36</v>
      </c>
      <c r="AJ3939" s="21">
        <f t="shared" si="123"/>
        <v>99.84477124183006</v>
      </c>
      <c r="AK3939" s="21" t="s">
        <v>2060</v>
      </c>
      <c r="AL3939" t="s">
        <v>2613</v>
      </c>
      <c r="AM3939" s="26" t="s">
        <v>38</v>
      </c>
      <c r="AN3939" t="s">
        <v>2029</v>
      </c>
    </row>
    <row r="3940" spans="1:40" ht="15" hidden="1" thickTop="1" x14ac:dyDescent="0.35">
      <c r="A3940" t="s">
        <v>6758</v>
      </c>
      <c r="B3940" t="s">
        <v>16824</v>
      </c>
      <c r="C3940" t="s">
        <v>2889</v>
      </c>
      <c r="D3940" t="s">
        <v>16825</v>
      </c>
      <c r="E3940" t="s">
        <v>2608</v>
      </c>
      <c r="F3940">
        <v>1</v>
      </c>
      <c r="G3940" t="s">
        <v>2609</v>
      </c>
      <c r="H3940" t="s">
        <v>2577</v>
      </c>
      <c r="I3940" t="s">
        <v>2076</v>
      </c>
      <c r="J3940" t="s">
        <v>2764</v>
      </c>
      <c r="K3940" t="s">
        <v>2765</v>
      </c>
      <c r="L3940" t="s">
        <v>2058</v>
      </c>
      <c r="M3940" t="s">
        <v>2059</v>
      </c>
      <c r="N3940">
        <v>0</v>
      </c>
      <c r="O3940">
        <v>0</v>
      </c>
      <c r="P3940">
        <v>0</v>
      </c>
      <c r="Q3940">
        <v>24480</v>
      </c>
      <c r="R3940">
        <v>0</v>
      </c>
      <c r="S3940">
        <v>0</v>
      </c>
      <c r="T3940">
        <v>0</v>
      </c>
      <c r="U3940">
        <v>0</v>
      </c>
      <c r="V3940">
        <v>0</v>
      </c>
      <c r="W3940">
        <v>0</v>
      </c>
      <c r="X3940">
        <v>0</v>
      </c>
      <c r="Y3940">
        <v>0</v>
      </c>
      <c r="Z3940">
        <v>0</v>
      </c>
      <c r="AA3940">
        <v>0</v>
      </c>
      <c r="AB3940">
        <v>0</v>
      </c>
      <c r="AC3940">
        <v>0</v>
      </c>
      <c r="AD3940">
        <v>0</v>
      </c>
      <c r="AE3940">
        <v>0</v>
      </c>
      <c r="AF3940">
        <v>0</v>
      </c>
      <c r="AG3940" t="s">
        <v>16826</v>
      </c>
      <c r="AH3940" s="21" t="str">
        <f t="shared" si="122"/>
        <v>YR25</v>
      </c>
      <c r="AI3940" s="21">
        <v>345.36</v>
      </c>
      <c r="AJ3940" s="21">
        <f t="shared" si="123"/>
        <v>100</v>
      </c>
      <c r="AK3940" s="21" t="s">
        <v>2060</v>
      </c>
      <c r="AL3940" t="s">
        <v>2613</v>
      </c>
      <c r="AM3940" s="26" t="s">
        <v>38</v>
      </c>
      <c r="AN3940" t="s">
        <v>2031</v>
      </c>
    </row>
    <row r="3941" spans="1:40" ht="15" hidden="1" thickTop="1" x14ac:dyDescent="0.35">
      <c r="A3941" t="s">
        <v>6763</v>
      </c>
      <c r="B3941" t="s">
        <v>16827</v>
      </c>
      <c r="C3941" t="s">
        <v>2889</v>
      </c>
      <c r="D3941" t="s">
        <v>16828</v>
      </c>
      <c r="E3941" t="s">
        <v>2608</v>
      </c>
      <c r="F3941">
        <v>1</v>
      </c>
      <c r="G3941" t="s">
        <v>2609</v>
      </c>
      <c r="H3941" t="s">
        <v>2577</v>
      </c>
      <c r="I3941" t="s">
        <v>2076</v>
      </c>
      <c r="J3941" t="s">
        <v>2764</v>
      </c>
      <c r="K3941" t="s">
        <v>2765</v>
      </c>
      <c r="L3941" t="s">
        <v>2058</v>
      </c>
      <c r="M3941" t="s">
        <v>2059</v>
      </c>
      <c r="N3941">
        <v>1</v>
      </c>
      <c r="O3941">
        <v>19</v>
      </c>
      <c r="P3941">
        <v>0.08</v>
      </c>
      <c r="Q3941">
        <v>24480</v>
      </c>
      <c r="R3941">
        <v>0</v>
      </c>
      <c r="S3941">
        <v>0</v>
      </c>
      <c r="T3941">
        <v>0</v>
      </c>
      <c r="U3941">
        <v>1</v>
      </c>
      <c r="V3941">
        <v>19</v>
      </c>
      <c r="W3941">
        <v>0.08</v>
      </c>
      <c r="X3941">
        <v>0</v>
      </c>
      <c r="Y3941">
        <v>0</v>
      </c>
      <c r="Z3941">
        <v>0</v>
      </c>
      <c r="AA3941">
        <v>0</v>
      </c>
      <c r="AB3941">
        <v>0</v>
      </c>
      <c r="AC3941">
        <v>0</v>
      </c>
      <c r="AD3941">
        <v>0</v>
      </c>
      <c r="AE3941">
        <v>0</v>
      </c>
      <c r="AF3941">
        <v>0</v>
      </c>
      <c r="AG3941" t="s">
        <v>16829</v>
      </c>
      <c r="AH3941" s="21" t="str">
        <f t="shared" si="122"/>
        <v>YR25</v>
      </c>
      <c r="AI3941" s="21">
        <v>345.36</v>
      </c>
      <c r="AJ3941" s="21">
        <f t="shared" si="123"/>
        <v>99.922385620915037</v>
      </c>
      <c r="AK3941" s="21" t="s">
        <v>2060</v>
      </c>
      <c r="AL3941" t="s">
        <v>2613</v>
      </c>
      <c r="AM3941" s="26" t="s">
        <v>38</v>
      </c>
      <c r="AN3941" t="s">
        <v>2031</v>
      </c>
    </row>
    <row r="3942" spans="1:40" ht="15" hidden="1" thickTop="1" x14ac:dyDescent="0.35">
      <c r="A3942" t="s">
        <v>6767</v>
      </c>
      <c r="B3942" t="s">
        <v>16830</v>
      </c>
      <c r="C3942" t="s">
        <v>2889</v>
      </c>
      <c r="D3942" t="s">
        <v>16831</v>
      </c>
      <c r="E3942" t="s">
        <v>2608</v>
      </c>
      <c r="F3942">
        <v>1</v>
      </c>
      <c r="G3942" t="s">
        <v>2609</v>
      </c>
      <c r="H3942" t="s">
        <v>2577</v>
      </c>
      <c r="I3942" t="s">
        <v>2076</v>
      </c>
      <c r="J3942" t="s">
        <v>2764</v>
      </c>
      <c r="K3942" t="s">
        <v>2765</v>
      </c>
      <c r="L3942" t="s">
        <v>2058</v>
      </c>
      <c r="M3942" t="s">
        <v>2059</v>
      </c>
      <c r="N3942">
        <v>8</v>
      </c>
      <c r="O3942">
        <v>343</v>
      </c>
      <c r="P3942">
        <v>1.4</v>
      </c>
      <c r="Q3942">
        <v>24480</v>
      </c>
      <c r="R3942">
        <v>5</v>
      </c>
      <c r="S3942">
        <v>115</v>
      </c>
      <c r="T3942">
        <v>0.47</v>
      </c>
      <c r="U3942">
        <v>3</v>
      </c>
      <c r="V3942">
        <v>228</v>
      </c>
      <c r="W3942">
        <v>0.93</v>
      </c>
      <c r="X3942">
        <v>0</v>
      </c>
      <c r="Y3942">
        <v>0</v>
      </c>
      <c r="Z3942">
        <v>0</v>
      </c>
      <c r="AA3942">
        <v>0</v>
      </c>
      <c r="AB3942">
        <v>0</v>
      </c>
      <c r="AC3942">
        <v>0</v>
      </c>
      <c r="AD3942">
        <v>0</v>
      </c>
      <c r="AE3942">
        <v>0</v>
      </c>
      <c r="AF3942">
        <v>0</v>
      </c>
      <c r="AG3942" t="s">
        <v>16832</v>
      </c>
      <c r="AH3942" s="21" t="str">
        <f t="shared" si="122"/>
        <v>YR25</v>
      </c>
      <c r="AI3942" s="21">
        <v>345.36</v>
      </c>
      <c r="AJ3942" s="21">
        <f t="shared" si="123"/>
        <v>98.598856209150327</v>
      </c>
      <c r="AK3942" s="21" t="s">
        <v>2063</v>
      </c>
      <c r="AL3942" t="s">
        <v>2613</v>
      </c>
      <c r="AM3942" s="26" t="s">
        <v>38</v>
      </c>
      <c r="AN3942" t="s">
        <v>2031</v>
      </c>
    </row>
    <row r="3943" spans="1:40" ht="15" hidden="1" thickTop="1" x14ac:dyDescent="0.35">
      <c r="A3943" t="s">
        <v>6771</v>
      </c>
      <c r="B3943" t="s">
        <v>16833</v>
      </c>
      <c r="C3943" t="s">
        <v>2889</v>
      </c>
      <c r="D3943" t="s">
        <v>16831</v>
      </c>
      <c r="E3943" t="s">
        <v>2608</v>
      </c>
      <c r="F3943">
        <v>1</v>
      </c>
      <c r="G3943" t="s">
        <v>2609</v>
      </c>
      <c r="H3943" t="s">
        <v>2577</v>
      </c>
      <c r="I3943" t="s">
        <v>2076</v>
      </c>
      <c r="J3943" t="s">
        <v>2764</v>
      </c>
      <c r="K3943" t="s">
        <v>2765</v>
      </c>
      <c r="L3943" t="s">
        <v>2058</v>
      </c>
      <c r="M3943" t="s">
        <v>2059</v>
      </c>
      <c r="N3943">
        <v>3</v>
      </c>
      <c r="O3943">
        <v>74</v>
      </c>
      <c r="P3943">
        <v>0.3</v>
      </c>
      <c r="Q3943">
        <v>24480</v>
      </c>
      <c r="R3943">
        <v>2</v>
      </c>
      <c r="S3943">
        <v>66</v>
      </c>
      <c r="T3943">
        <v>0.27</v>
      </c>
      <c r="U3943">
        <v>1</v>
      </c>
      <c r="V3943">
        <v>8</v>
      </c>
      <c r="W3943">
        <v>0.03</v>
      </c>
      <c r="X3943">
        <v>0</v>
      </c>
      <c r="Y3943">
        <v>0</v>
      </c>
      <c r="Z3943">
        <v>0</v>
      </c>
      <c r="AA3943">
        <v>0</v>
      </c>
      <c r="AB3943">
        <v>0</v>
      </c>
      <c r="AC3943">
        <v>0</v>
      </c>
      <c r="AD3943">
        <v>0</v>
      </c>
      <c r="AE3943">
        <v>0</v>
      </c>
      <c r="AF3943">
        <v>0</v>
      </c>
      <c r="AG3943" t="s">
        <v>16834</v>
      </c>
      <c r="AH3943" s="21" t="str">
        <f t="shared" si="122"/>
        <v>YR25</v>
      </c>
      <c r="AI3943" s="21">
        <v>345.36</v>
      </c>
      <c r="AJ3943" s="21">
        <f t="shared" si="123"/>
        <v>99.697712418300654</v>
      </c>
      <c r="AK3943" s="21" t="s">
        <v>2060</v>
      </c>
      <c r="AL3943" t="s">
        <v>2613</v>
      </c>
      <c r="AM3943" s="26" t="s">
        <v>38</v>
      </c>
      <c r="AN3943" t="s">
        <v>2031</v>
      </c>
    </row>
    <row r="3944" spans="1:40" ht="15" hidden="1" thickTop="1" x14ac:dyDescent="0.35">
      <c r="A3944" t="s">
        <v>6775</v>
      </c>
      <c r="B3944" t="s">
        <v>16835</v>
      </c>
      <c r="C3944" t="s">
        <v>4118</v>
      </c>
      <c r="D3944" t="s">
        <v>16836</v>
      </c>
      <c r="E3944" t="s">
        <v>2646</v>
      </c>
      <c r="F3944">
        <v>1</v>
      </c>
      <c r="G3944" t="s">
        <v>2600</v>
      </c>
      <c r="H3944" t="s">
        <v>2577</v>
      </c>
      <c r="I3944" t="s">
        <v>2076</v>
      </c>
      <c r="J3944" t="s">
        <v>2647</v>
      </c>
      <c r="K3944" t="s">
        <v>2602</v>
      </c>
      <c r="L3944" t="s">
        <v>2058</v>
      </c>
      <c r="M3944" t="s">
        <v>2059</v>
      </c>
      <c r="N3944">
        <v>4</v>
      </c>
      <c r="O3944">
        <v>95</v>
      </c>
      <c r="P3944">
        <v>0.39</v>
      </c>
      <c r="Q3944">
        <v>24480</v>
      </c>
      <c r="R3944">
        <v>1</v>
      </c>
      <c r="S3944">
        <v>17</v>
      </c>
      <c r="T3944">
        <v>7.0000000000000007E-2</v>
      </c>
      <c r="U3944">
        <v>3</v>
      </c>
      <c r="V3944">
        <v>78</v>
      </c>
      <c r="W3944">
        <v>0.32</v>
      </c>
      <c r="X3944">
        <v>0</v>
      </c>
      <c r="Y3944">
        <v>0</v>
      </c>
      <c r="Z3944">
        <v>0</v>
      </c>
      <c r="AA3944">
        <v>0</v>
      </c>
      <c r="AB3944">
        <v>0</v>
      </c>
      <c r="AC3944">
        <v>0</v>
      </c>
      <c r="AD3944">
        <v>0</v>
      </c>
      <c r="AE3944">
        <v>0</v>
      </c>
      <c r="AF3944">
        <v>0</v>
      </c>
      <c r="AG3944" t="s">
        <v>16837</v>
      </c>
      <c r="AH3944" s="21" t="str">
        <f t="shared" si="122"/>
        <v>YK21</v>
      </c>
      <c r="AI3944" s="21">
        <v>345.36</v>
      </c>
      <c r="AJ3944" s="21">
        <f t="shared" si="123"/>
        <v>99.611928104575156</v>
      </c>
      <c r="AK3944" s="21" t="s">
        <v>2060</v>
      </c>
      <c r="AL3944" t="s">
        <v>2551</v>
      </c>
      <c r="AM3944" s="26" t="s">
        <v>38</v>
      </c>
      <c r="AN3944" t="s">
        <v>2031</v>
      </c>
    </row>
    <row r="3945" spans="1:40" ht="15" hidden="1" thickTop="1" x14ac:dyDescent="0.35">
      <c r="A3945" t="s">
        <v>6779</v>
      </c>
      <c r="B3945" t="s">
        <v>16838</v>
      </c>
      <c r="C3945" t="s">
        <v>4118</v>
      </c>
      <c r="D3945" t="s">
        <v>16839</v>
      </c>
      <c r="E3945" t="s">
        <v>2646</v>
      </c>
      <c r="F3945">
        <v>1</v>
      </c>
      <c r="G3945" t="s">
        <v>2600</v>
      </c>
      <c r="H3945" t="s">
        <v>2577</v>
      </c>
      <c r="I3945" t="s">
        <v>2076</v>
      </c>
      <c r="J3945" t="s">
        <v>2647</v>
      </c>
      <c r="K3945" t="s">
        <v>2602</v>
      </c>
      <c r="L3945" t="s">
        <v>2058</v>
      </c>
      <c r="M3945" t="s">
        <v>2059</v>
      </c>
      <c r="N3945">
        <v>5</v>
      </c>
      <c r="O3945">
        <v>72</v>
      </c>
      <c r="P3945">
        <v>0.28999999999999998</v>
      </c>
      <c r="Q3945">
        <v>24480</v>
      </c>
      <c r="R3945">
        <v>4</v>
      </c>
      <c r="S3945">
        <v>51</v>
      </c>
      <c r="T3945">
        <v>0.21</v>
      </c>
      <c r="U3945">
        <v>1</v>
      </c>
      <c r="V3945">
        <v>21</v>
      </c>
      <c r="W3945">
        <v>0.09</v>
      </c>
      <c r="X3945">
        <v>0</v>
      </c>
      <c r="Y3945">
        <v>0</v>
      </c>
      <c r="Z3945">
        <v>0</v>
      </c>
      <c r="AA3945">
        <v>0</v>
      </c>
      <c r="AB3945">
        <v>0</v>
      </c>
      <c r="AC3945">
        <v>0</v>
      </c>
      <c r="AD3945">
        <v>0</v>
      </c>
      <c r="AE3945">
        <v>0</v>
      </c>
      <c r="AF3945">
        <v>0</v>
      </c>
      <c r="AG3945" t="s">
        <v>16840</v>
      </c>
      <c r="AH3945" s="21" t="str">
        <f t="shared" si="122"/>
        <v>YK21</v>
      </c>
      <c r="AI3945" s="21">
        <v>345.36</v>
      </c>
      <c r="AJ3945" s="21">
        <f t="shared" si="123"/>
        <v>99.705882352941174</v>
      </c>
      <c r="AK3945" s="21" t="s">
        <v>2060</v>
      </c>
      <c r="AL3945" t="s">
        <v>2551</v>
      </c>
      <c r="AM3945" s="26" t="s">
        <v>38</v>
      </c>
      <c r="AN3945" t="s">
        <v>2031</v>
      </c>
    </row>
    <row r="3946" spans="1:40" ht="15" hidden="1" thickTop="1" x14ac:dyDescent="0.35">
      <c r="A3946" t="s">
        <v>6783</v>
      </c>
      <c r="B3946" t="s">
        <v>16841</v>
      </c>
      <c r="C3946" t="s">
        <v>2870</v>
      </c>
      <c r="D3946" t="s">
        <v>16842</v>
      </c>
      <c r="E3946" t="s">
        <v>2691</v>
      </c>
      <c r="F3946">
        <v>1</v>
      </c>
      <c r="G3946" t="s">
        <v>2633</v>
      </c>
      <c r="H3946" t="s">
        <v>2577</v>
      </c>
      <c r="I3946" t="s">
        <v>2076</v>
      </c>
      <c r="J3946" t="s">
        <v>2692</v>
      </c>
      <c r="K3946" t="s">
        <v>2635</v>
      </c>
      <c r="L3946" t="s">
        <v>2058</v>
      </c>
      <c r="M3946" t="s">
        <v>2170</v>
      </c>
      <c r="N3946">
        <v>5</v>
      </c>
      <c r="O3946">
        <v>154</v>
      </c>
      <c r="P3946">
        <v>1.01</v>
      </c>
      <c r="Q3946">
        <v>15300</v>
      </c>
      <c r="R3946">
        <v>3</v>
      </c>
      <c r="S3946">
        <v>97</v>
      </c>
      <c r="T3946">
        <v>0.63</v>
      </c>
      <c r="U3946">
        <v>2</v>
      </c>
      <c r="V3946">
        <v>57</v>
      </c>
      <c r="W3946">
        <v>0.37</v>
      </c>
      <c r="X3946">
        <v>0</v>
      </c>
      <c r="Y3946">
        <v>0</v>
      </c>
      <c r="Z3946">
        <v>0</v>
      </c>
      <c r="AA3946">
        <v>0</v>
      </c>
      <c r="AB3946">
        <v>0</v>
      </c>
      <c r="AC3946">
        <v>0</v>
      </c>
      <c r="AD3946">
        <v>0</v>
      </c>
      <c r="AE3946">
        <v>0</v>
      </c>
      <c r="AF3946">
        <v>0</v>
      </c>
      <c r="AG3946" t="s">
        <v>16843</v>
      </c>
      <c r="AH3946" s="21" t="str">
        <f t="shared" si="122"/>
        <v>YR25</v>
      </c>
      <c r="AI3946" s="21">
        <v>216</v>
      </c>
      <c r="AJ3946" s="21">
        <f t="shared" si="123"/>
        <v>98.993464052287578</v>
      </c>
      <c r="AK3946" s="21" t="s">
        <v>2063</v>
      </c>
      <c r="AL3946" t="s">
        <v>2581</v>
      </c>
      <c r="AM3946" s="26" t="s">
        <v>38</v>
      </c>
      <c r="AN3946" t="s">
        <v>2030</v>
      </c>
    </row>
    <row r="3947" spans="1:40" ht="15" hidden="1" thickTop="1" x14ac:dyDescent="0.35">
      <c r="A3947" t="s">
        <v>6787</v>
      </c>
      <c r="B3947" t="s">
        <v>16844</v>
      </c>
      <c r="C3947" t="s">
        <v>2870</v>
      </c>
      <c r="D3947" t="s">
        <v>16842</v>
      </c>
      <c r="E3947" t="s">
        <v>2691</v>
      </c>
      <c r="F3947">
        <v>1</v>
      </c>
      <c r="G3947" t="s">
        <v>2633</v>
      </c>
      <c r="H3947" t="s">
        <v>2577</v>
      </c>
      <c r="I3947" t="s">
        <v>2076</v>
      </c>
      <c r="J3947" t="s">
        <v>2692</v>
      </c>
      <c r="K3947" t="s">
        <v>2635</v>
      </c>
      <c r="L3947" t="s">
        <v>2058</v>
      </c>
      <c r="M3947" t="s">
        <v>2170</v>
      </c>
      <c r="N3947">
        <v>1</v>
      </c>
      <c r="O3947">
        <v>18</v>
      </c>
      <c r="P3947">
        <v>0.12</v>
      </c>
      <c r="Q3947">
        <v>15300</v>
      </c>
      <c r="R3947">
        <v>1</v>
      </c>
      <c r="S3947">
        <v>18</v>
      </c>
      <c r="T3947">
        <v>0.12</v>
      </c>
      <c r="U3947">
        <v>0</v>
      </c>
      <c r="V3947">
        <v>0</v>
      </c>
      <c r="W3947">
        <v>0</v>
      </c>
      <c r="X3947">
        <v>0</v>
      </c>
      <c r="Y3947">
        <v>0</v>
      </c>
      <c r="Z3947">
        <v>0</v>
      </c>
      <c r="AA3947">
        <v>0</v>
      </c>
      <c r="AB3947">
        <v>0</v>
      </c>
      <c r="AC3947">
        <v>0</v>
      </c>
      <c r="AD3947">
        <v>0</v>
      </c>
      <c r="AE3947">
        <v>0</v>
      </c>
      <c r="AF3947">
        <v>0</v>
      </c>
      <c r="AG3947" t="s">
        <v>16845</v>
      </c>
      <c r="AH3947" s="21" t="str">
        <f t="shared" si="122"/>
        <v>YR25</v>
      </c>
      <c r="AI3947" s="21">
        <v>216</v>
      </c>
      <c r="AJ3947" s="21">
        <f t="shared" si="123"/>
        <v>99.882352941176464</v>
      </c>
      <c r="AK3947" s="21" t="s">
        <v>2060</v>
      </c>
      <c r="AL3947" t="s">
        <v>2581</v>
      </c>
      <c r="AM3947" s="26" t="s">
        <v>38</v>
      </c>
      <c r="AN3947" t="s">
        <v>2031</v>
      </c>
    </row>
    <row r="3948" spans="1:40" ht="15" hidden="1" thickTop="1" x14ac:dyDescent="0.35">
      <c r="A3948" t="s">
        <v>6791</v>
      </c>
      <c r="B3948" t="s">
        <v>16846</v>
      </c>
      <c r="C3948" t="s">
        <v>6280</v>
      </c>
      <c r="D3948" t="s">
        <v>16847</v>
      </c>
      <c r="E3948" t="s">
        <v>2691</v>
      </c>
      <c r="F3948">
        <v>1</v>
      </c>
      <c r="G3948" t="s">
        <v>2633</v>
      </c>
      <c r="H3948" t="s">
        <v>2577</v>
      </c>
      <c r="I3948" t="s">
        <v>2076</v>
      </c>
      <c r="J3948" t="s">
        <v>2692</v>
      </c>
      <c r="K3948" t="s">
        <v>2635</v>
      </c>
      <c r="L3948" t="s">
        <v>2058</v>
      </c>
      <c r="M3948" t="s">
        <v>2170</v>
      </c>
      <c r="N3948">
        <v>1</v>
      </c>
      <c r="O3948">
        <v>38</v>
      </c>
      <c r="P3948">
        <v>0.25</v>
      </c>
      <c r="Q3948">
        <v>15300</v>
      </c>
      <c r="R3948">
        <v>1</v>
      </c>
      <c r="S3948">
        <v>38</v>
      </c>
      <c r="T3948">
        <v>0.25</v>
      </c>
      <c r="U3948">
        <v>0</v>
      </c>
      <c r="V3948">
        <v>0</v>
      </c>
      <c r="W3948">
        <v>0</v>
      </c>
      <c r="X3948">
        <v>0</v>
      </c>
      <c r="Y3948">
        <v>0</v>
      </c>
      <c r="Z3948">
        <v>0</v>
      </c>
      <c r="AA3948">
        <v>0</v>
      </c>
      <c r="AB3948">
        <v>0</v>
      </c>
      <c r="AC3948">
        <v>0</v>
      </c>
      <c r="AD3948">
        <v>0</v>
      </c>
      <c r="AE3948">
        <v>0</v>
      </c>
      <c r="AF3948">
        <v>0</v>
      </c>
      <c r="AG3948" t="s">
        <v>16848</v>
      </c>
      <c r="AH3948" s="21" t="str">
        <f t="shared" si="122"/>
        <v>YR25</v>
      </c>
      <c r="AI3948" s="21">
        <v>216</v>
      </c>
      <c r="AJ3948" s="21">
        <f t="shared" si="123"/>
        <v>99.751633986928098</v>
      </c>
      <c r="AK3948" s="21" t="s">
        <v>2060</v>
      </c>
      <c r="AL3948" t="s">
        <v>2581</v>
      </c>
      <c r="AM3948" s="26" t="s">
        <v>38</v>
      </c>
      <c r="AN3948" t="s">
        <v>2029</v>
      </c>
    </row>
    <row r="3949" spans="1:40" ht="15" hidden="1" thickTop="1" x14ac:dyDescent="0.35">
      <c r="A3949" t="s">
        <v>6795</v>
      </c>
      <c r="B3949" t="s">
        <v>16849</v>
      </c>
      <c r="C3949" t="s">
        <v>6280</v>
      </c>
      <c r="D3949" t="s">
        <v>16847</v>
      </c>
      <c r="E3949" t="s">
        <v>2691</v>
      </c>
      <c r="F3949">
        <v>1</v>
      </c>
      <c r="G3949" t="s">
        <v>2633</v>
      </c>
      <c r="H3949" t="s">
        <v>2577</v>
      </c>
      <c r="I3949" t="s">
        <v>2076</v>
      </c>
      <c r="J3949" t="s">
        <v>2692</v>
      </c>
      <c r="K3949" t="s">
        <v>2635</v>
      </c>
      <c r="L3949" t="s">
        <v>2058</v>
      </c>
      <c r="M3949" t="s">
        <v>2170</v>
      </c>
      <c r="N3949">
        <v>0</v>
      </c>
      <c r="O3949">
        <v>0</v>
      </c>
      <c r="P3949">
        <v>0</v>
      </c>
      <c r="Q3949">
        <v>15300</v>
      </c>
      <c r="R3949">
        <v>0</v>
      </c>
      <c r="S3949">
        <v>0</v>
      </c>
      <c r="T3949">
        <v>0</v>
      </c>
      <c r="U3949">
        <v>0</v>
      </c>
      <c r="V3949">
        <v>0</v>
      </c>
      <c r="W3949">
        <v>0</v>
      </c>
      <c r="X3949">
        <v>0</v>
      </c>
      <c r="Y3949">
        <v>0</v>
      </c>
      <c r="Z3949">
        <v>0</v>
      </c>
      <c r="AA3949">
        <v>0</v>
      </c>
      <c r="AB3949">
        <v>0</v>
      </c>
      <c r="AC3949">
        <v>0</v>
      </c>
      <c r="AD3949">
        <v>0</v>
      </c>
      <c r="AE3949">
        <v>0</v>
      </c>
      <c r="AF3949">
        <v>0</v>
      </c>
      <c r="AG3949" t="s">
        <v>16850</v>
      </c>
      <c r="AH3949" s="21" t="str">
        <f t="shared" si="122"/>
        <v>YR25</v>
      </c>
      <c r="AI3949" s="21">
        <v>216</v>
      </c>
      <c r="AJ3949" s="21">
        <f t="shared" si="123"/>
        <v>100</v>
      </c>
      <c r="AK3949" s="21" t="s">
        <v>2060</v>
      </c>
      <c r="AL3949" t="s">
        <v>2581</v>
      </c>
      <c r="AM3949" s="26" t="s">
        <v>38</v>
      </c>
      <c r="AN3949" t="s">
        <v>2029</v>
      </c>
    </row>
    <row r="3950" spans="1:40" ht="15" hidden="1" thickTop="1" x14ac:dyDescent="0.35">
      <c r="A3950" t="s">
        <v>6799</v>
      </c>
      <c r="B3950" t="s">
        <v>16851</v>
      </c>
      <c r="C3950" t="s">
        <v>2870</v>
      </c>
      <c r="D3950" t="s">
        <v>16852</v>
      </c>
      <c r="E3950" t="s">
        <v>2691</v>
      </c>
      <c r="F3950">
        <v>1</v>
      </c>
      <c r="G3950" t="s">
        <v>2633</v>
      </c>
      <c r="H3950" t="s">
        <v>2577</v>
      </c>
      <c r="I3950" t="s">
        <v>2076</v>
      </c>
      <c r="J3950" t="s">
        <v>2692</v>
      </c>
      <c r="K3950" t="s">
        <v>2635</v>
      </c>
      <c r="L3950" t="s">
        <v>2058</v>
      </c>
      <c r="M3950" t="s">
        <v>2170</v>
      </c>
      <c r="N3950">
        <v>3</v>
      </c>
      <c r="O3950">
        <v>91</v>
      </c>
      <c r="P3950">
        <v>0.59</v>
      </c>
      <c r="Q3950">
        <v>15300</v>
      </c>
      <c r="R3950">
        <v>0</v>
      </c>
      <c r="S3950">
        <v>0</v>
      </c>
      <c r="T3950">
        <v>0</v>
      </c>
      <c r="U3950">
        <v>3</v>
      </c>
      <c r="V3950">
        <v>91</v>
      </c>
      <c r="W3950">
        <v>0.59</v>
      </c>
      <c r="X3950">
        <v>0</v>
      </c>
      <c r="Y3950">
        <v>0</v>
      </c>
      <c r="Z3950">
        <v>0</v>
      </c>
      <c r="AA3950">
        <v>0</v>
      </c>
      <c r="AB3950">
        <v>0</v>
      </c>
      <c r="AC3950">
        <v>0</v>
      </c>
      <c r="AD3950">
        <v>0</v>
      </c>
      <c r="AE3950">
        <v>0</v>
      </c>
      <c r="AF3950">
        <v>0</v>
      </c>
      <c r="AG3950" t="s">
        <v>16853</v>
      </c>
      <c r="AH3950" s="21" t="str">
        <f t="shared" si="122"/>
        <v>YR25</v>
      </c>
      <c r="AI3950" s="21">
        <v>216</v>
      </c>
      <c r="AJ3950" s="21">
        <f t="shared" si="123"/>
        <v>99.40522875816994</v>
      </c>
      <c r="AK3950" s="21" t="s">
        <v>2060</v>
      </c>
      <c r="AL3950" t="s">
        <v>2581</v>
      </c>
      <c r="AM3950" s="26" t="s">
        <v>38</v>
      </c>
      <c r="AN3950" t="s">
        <v>2030</v>
      </c>
    </row>
    <row r="3951" spans="1:40" ht="15" hidden="1" thickTop="1" x14ac:dyDescent="0.35">
      <c r="A3951" t="s">
        <v>6803</v>
      </c>
      <c r="B3951" t="s">
        <v>16854</v>
      </c>
      <c r="C3951" t="s">
        <v>2870</v>
      </c>
      <c r="D3951" t="s">
        <v>16852</v>
      </c>
      <c r="E3951" t="s">
        <v>2691</v>
      </c>
      <c r="F3951">
        <v>1</v>
      </c>
      <c r="G3951" t="s">
        <v>2633</v>
      </c>
      <c r="H3951" t="s">
        <v>2577</v>
      </c>
      <c r="I3951" t="s">
        <v>2076</v>
      </c>
      <c r="J3951" t="s">
        <v>2692</v>
      </c>
      <c r="K3951" t="s">
        <v>2635</v>
      </c>
      <c r="L3951" t="s">
        <v>2058</v>
      </c>
      <c r="M3951" t="s">
        <v>2170</v>
      </c>
      <c r="N3951">
        <v>4</v>
      </c>
      <c r="O3951">
        <v>123</v>
      </c>
      <c r="P3951">
        <v>0.8</v>
      </c>
      <c r="Q3951">
        <v>15300</v>
      </c>
      <c r="R3951">
        <v>2</v>
      </c>
      <c r="S3951">
        <v>62</v>
      </c>
      <c r="T3951">
        <v>0.41</v>
      </c>
      <c r="U3951">
        <v>2</v>
      </c>
      <c r="V3951">
        <v>61</v>
      </c>
      <c r="W3951">
        <v>0.4</v>
      </c>
      <c r="X3951">
        <v>0</v>
      </c>
      <c r="Y3951">
        <v>0</v>
      </c>
      <c r="Z3951">
        <v>0</v>
      </c>
      <c r="AA3951">
        <v>0</v>
      </c>
      <c r="AB3951">
        <v>0</v>
      </c>
      <c r="AC3951">
        <v>0</v>
      </c>
      <c r="AD3951">
        <v>0</v>
      </c>
      <c r="AE3951">
        <v>0</v>
      </c>
      <c r="AF3951">
        <v>0</v>
      </c>
      <c r="AG3951" t="s">
        <v>16855</v>
      </c>
      <c r="AH3951" s="21" t="str">
        <f t="shared" si="122"/>
        <v>YR25</v>
      </c>
      <c r="AI3951" s="21">
        <v>216</v>
      </c>
      <c r="AJ3951" s="21">
        <f t="shared" si="123"/>
        <v>99.196078431372555</v>
      </c>
      <c r="AK3951" s="21" t="s">
        <v>2063</v>
      </c>
      <c r="AL3951" t="s">
        <v>2581</v>
      </c>
      <c r="AM3951" s="26" t="s">
        <v>38</v>
      </c>
      <c r="AN3951" t="s">
        <v>2030</v>
      </c>
    </row>
    <row r="3952" spans="1:40" ht="15" hidden="1" thickTop="1" x14ac:dyDescent="0.35">
      <c r="A3952" t="s">
        <v>6805</v>
      </c>
      <c r="B3952" t="s">
        <v>16856</v>
      </c>
      <c r="C3952" t="s">
        <v>2746</v>
      </c>
      <c r="D3952" t="s">
        <v>16857</v>
      </c>
      <c r="E3952" t="s">
        <v>2575</v>
      </c>
      <c r="F3952">
        <v>1</v>
      </c>
      <c r="G3952" t="s">
        <v>2609</v>
      </c>
      <c r="H3952" t="s">
        <v>2577</v>
      </c>
      <c r="I3952" t="s">
        <v>2076</v>
      </c>
      <c r="J3952" t="s">
        <v>2675</v>
      </c>
      <c r="K3952" t="s">
        <v>2611</v>
      </c>
      <c r="L3952" t="s">
        <v>2058</v>
      </c>
      <c r="M3952" t="s">
        <v>2059</v>
      </c>
      <c r="N3952">
        <v>1</v>
      </c>
      <c r="O3952">
        <v>31</v>
      </c>
      <c r="P3952">
        <v>0.13</v>
      </c>
      <c r="Q3952">
        <v>24480</v>
      </c>
      <c r="R3952">
        <v>0</v>
      </c>
      <c r="S3952">
        <v>0</v>
      </c>
      <c r="T3952">
        <v>0</v>
      </c>
      <c r="U3952">
        <v>1</v>
      </c>
      <c r="V3952">
        <v>31</v>
      </c>
      <c r="W3952">
        <v>0.13</v>
      </c>
      <c r="X3952">
        <v>0</v>
      </c>
      <c r="Y3952">
        <v>0</v>
      </c>
      <c r="Z3952">
        <v>0</v>
      </c>
      <c r="AA3952">
        <v>0</v>
      </c>
      <c r="AB3952">
        <v>0</v>
      </c>
      <c r="AC3952">
        <v>0</v>
      </c>
      <c r="AD3952">
        <v>0</v>
      </c>
      <c r="AE3952">
        <v>0</v>
      </c>
      <c r="AF3952">
        <v>0</v>
      </c>
      <c r="AG3952" t="s">
        <v>16858</v>
      </c>
      <c r="AH3952" s="21" t="str">
        <f t="shared" si="122"/>
        <v>YK20</v>
      </c>
      <c r="AI3952" s="21">
        <v>345.36</v>
      </c>
      <c r="AJ3952" s="21">
        <f t="shared" si="123"/>
        <v>99.873366013071902</v>
      </c>
      <c r="AK3952" s="21" t="s">
        <v>2060</v>
      </c>
      <c r="AL3952" t="s">
        <v>2581</v>
      </c>
      <c r="AM3952" s="26" t="s">
        <v>38</v>
      </c>
      <c r="AN3952" t="s">
        <v>2031</v>
      </c>
    </row>
    <row r="3953" spans="1:40" ht="15" hidden="1" thickTop="1" x14ac:dyDescent="0.35">
      <c r="A3953" t="s">
        <v>6809</v>
      </c>
      <c r="B3953" t="s">
        <v>16859</v>
      </c>
      <c r="C3953" t="s">
        <v>2746</v>
      </c>
      <c r="D3953" t="s">
        <v>16857</v>
      </c>
      <c r="E3953" t="s">
        <v>2575</v>
      </c>
      <c r="F3953">
        <v>1</v>
      </c>
      <c r="G3953" t="s">
        <v>2609</v>
      </c>
      <c r="H3953" t="s">
        <v>2577</v>
      </c>
      <c r="I3953" t="s">
        <v>2076</v>
      </c>
      <c r="J3953" t="s">
        <v>2675</v>
      </c>
      <c r="K3953" t="s">
        <v>2611</v>
      </c>
      <c r="L3953" t="s">
        <v>2058</v>
      </c>
      <c r="M3953" t="s">
        <v>2059</v>
      </c>
      <c r="N3953">
        <v>3</v>
      </c>
      <c r="O3953">
        <v>41</v>
      </c>
      <c r="P3953">
        <v>0.17</v>
      </c>
      <c r="Q3953">
        <v>24480</v>
      </c>
      <c r="R3953">
        <v>1</v>
      </c>
      <c r="S3953">
        <v>8</v>
      </c>
      <c r="T3953">
        <v>0.03</v>
      </c>
      <c r="U3953">
        <v>1</v>
      </c>
      <c r="V3953">
        <v>22</v>
      </c>
      <c r="W3953">
        <v>0.09</v>
      </c>
      <c r="X3953">
        <v>0</v>
      </c>
      <c r="Y3953">
        <v>0</v>
      </c>
      <c r="Z3953">
        <v>0</v>
      </c>
      <c r="AA3953">
        <v>1</v>
      </c>
      <c r="AB3953">
        <v>11</v>
      </c>
      <c r="AC3953">
        <v>0.04</v>
      </c>
      <c r="AD3953">
        <v>0</v>
      </c>
      <c r="AE3953">
        <v>0</v>
      </c>
      <c r="AF3953">
        <v>0</v>
      </c>
      <c r="AG3953" t="s">
        <v>16860</v>
      </c>
      <c r="AH3953" s="21" t="str">
        <f t="shared" si="122"/>
        <v>YK20</v>
      </c>
      <c r="AI3953" s="21">
        <v>345.36</v>
      </c>
      <c r="AJ3953" s="21">
        <f t="shared" si="123"/>
        <v>99.832516339869287</v>
      </c>
      <c r="AK3953" s="21" t="s">
        <v>2060</v>
      </c>
      <c r="AL3953" t="s">
        <v>2581</v>
      </c>
      <c r="AM3953" s="26" t="s">
        <v>38</v>
      </c>
      <c r="AN3953" t="s">
        <v>2031</v>
      </c>
    </row>
    <row r="3954" spans="1:40" ht="15" hidden="1" thickTop="1" x14ac:dyDescent="0.35">
      <c r="A3954" t="s">
        <v>6813</v>
      </c>
      <c r="B3954" t="s">
        <v>16861</v>
      </c>
      <c r="C3954" t="s">
        <v>2746</v>
      </c>
      <c r="D3954" t="s">
        <v>16857</v>
      </c>
      <c r="E3954" t="s">
        <v>2575</v>
      </c>
      <c r="F3954">
        <v>1</v>
      </c>
      <c r="G3954" t="s">
        <v>2609</v>
      </c>
      <c r="H3954" t="s">
        <v>2577</v>
      </c>
      <c r="I3954" t="s">
        <v>2076</v>
      </c>
      <c r="J3954" t="s">
        <v>2675</v>
      </c>
      <c r="K3954" t="s">
        <v>2611</v>
      </c>
      <c r="L3954" t="s">
        <v>2058</v>
      </c>
      <c r="M3954" t="s">
        <v>2059</v>
      </c>
      <c r="N3954">
        <v>3</v>
      </c>
      <c r="O3954">
        <v>58</v>
      </c>
      <c r="P3954">
        <v>0.24</v>
      </c>
      <c r="Q3954">
        <v>24480</v>
      </c>
      <c r="R3954">
        <v>1</v>
      </c>
      <c r="S3954">
        <v>22</v>
      </c>
      <c r="T3954">
        <v>0.09</v>
      </c>
      <c r="U3954">
        <v>2</v>
      </c>
      <c r="V3954">
        <v>36</v>
      </c>
      <c r="W3954">
        <v>0.15</v>
      </c>
      <c r="X3954">
        <v>0</v>
      </c>
      <c r="Y3954">
        <v>0</v>
      </c>
      <c r="Z3954">
        <v>0</v>
      </c>
      <c r="AA3954">
        <v>0</v>
      </c>
      <c r="AB3954">
        <v>0</v>
      </c>
      <c r="AC3954">
        <v>0</v>
      </c>
      <c r="AD3954">
        <v>0</v>
      </c>
      <c r="AE3954">
        <v>0</v>
      </c>
      <c r="AF3954">
        <v>0</v>
      </c>
      <c r="AG3954" t="s">
        <v>16862</v>
      </c>
      <c r="AH3954" s="21" t="str">
        <f t="shared" si="122"/>
        <v>YK20</v>
      </c>
      <c r="AI3954" s="21">
        <v>345.36</v>
      </c>
      <c r="AJ3954" s="21">
        <f t="shared" si="123"/>
        <v>99.763071895424844</v>
      </c>
      <c r="AK3954" s="21" t="s">
        <v>2060</v>
      </c>
      <c r="AL3954" t="s">
        <v>2581</v>
      </c>
      <c r="AM3954" s="26" t="s">
        <v>38</v>
      </c>
      <c r="AN3954" t="s">
        <v>2029</v>
      </c>
    </row>
    <row r="3955" spans="1:40" ht="15" hidden="1" thickTop="1" x14ac:dyDescent="0.35">
      <c r="A3955" t="s">
        <v>6817</v>
      </c>
      <c r="B3955" t="s">
        <v>16863</v>
      </c>
      <c r="C3955" t="s">
        <v>2870</v>
      </c>
      <c r="D3955" t="s">
        <v>16864</v>
      </c>
      <c r="E3955" t="s">
        <v>2691</v>
      </c>
      <c r="F3955">
        <v>1</v>
      </c>
      <c r="G3955" t="s">
        <v>2633</v>
      </c>
      <c r="H3955" t="s">
        <v>2577</v>
      </c>
      <c r="I3955" t="s">
        <v>2076</v>
      </c>
      <c r="J3955" t="s">
        <v>2692</v>
      </c>
      <c r="K3955" t="s">
        <v>2635</v>
      </c>
      <c r="L3955" t="s">
        <v>2058</v>
      </c>
      <c r="M3955" t="s">
        <v>2170</v>
      </c>
      <c r="N3955">
        <v>1</v>
      </c>
      <c r="O3955">
        <v>26</v>
      </c>
      <c r="P3955">
        <v>0.17</v>
      </c>
      <c r="Q3955">
        <v>15300</v>
      </c>
      <c r="R3955">
        <v>0</v>
      </c>
      <c r="S3955">
        <v>0</v>
      </c>
      <c r="T3955">
        <v>0</v>
      </c>
      <c r="U3955">
        <v>1</v>
      </c>
      <c r="V3955">
        <v>26</v>
      </c>
      <c r="W3955">
        <v>0.17</v>
      </c>
      <c r="X3955">
        <v>0</v>
      </c>
      <c r="Y3955">
        <v>0</v>
      </c>
      <c r="Z3955">
        <v>0</v>
      </c>
      <c r="AA3955">
        <v>0</v>
      </c>
      <c r="AB3955">
        <v>0</v>
      </c>
      <c r="AC3955">
        <v>0</v>
      </c>
      <c r="AD3955">
        <v>0</v>
      </c>
      <c r="AE3955">
        <v>0</v>
      </c>
      <c r="AF3955">
        <v>0</v>
      </c>
      <c r="AG3955" t="s">
        <v>16865</v>
      </c>
      <c r="AH3955" s="21" t="str">
        <f t="shared" si="122"/>
        <v>YR25</v>
      </c>
      <c r="AI3955" s="21">
        <v>216</v>
      </c>
      <c r="AJ3955" s="21">
        <f t="shared" si="123"/>
        <v>99.830065359477118</v>
      </c>
      <c r="AK3955" s="21" t="s">
        <v>2060</v>
      </c>
      <c r="AL3955" t="s">
        <v>2581</v>
      </c>
      <c r="AM3955" s="26" t="s">
        <v>38</v>
      </c>
      <c r="AN3955" t="s">
        <v>2031</v>
      </c>
    </row>
    <row r="3956" spans="1:40" ht="15" hidden="1" thickTop="1" x14ac:dyDescent="0.35">
      <c r="A3956" t="s">
        <v>6819</v>
      </c>
      <c r="B3956" t="s">
        <v>16866</v>
      </c>
      <c r="C3956" t="s">
        <v>2870</v>
      </c>
      <c r="D3956" t="s">
        <v>16864</v>
      </c>
      <c r="E3956" t="s">
        <v>2691</v>
      </c>
      <c r="F3956">
        <v>1</v>
      </c>
      <c r="G3956" t="s">
        <v>2633</v>
      </c>
      <c r="H3956" t="s">
        <v>2577</v>
      </c>
      <c r="I3956" t="s">
        <v>2076</v>
      </c>
      <c r="J3956" t="s">
        <v>2692</v>
      </c>
      <c r="K3956" t="s">
        <v>2635</v>
      </c>
      <c r="L3956" t="s">
        <v>2058</v>
      </c>
      <c r="M3956" t="s">
        <v>2170</v>
      </c>
      <c r="N3956">
        <v>5</v>
      </c>
      <c r="O3956">
        <v>202</v>
      </c>
      <c r="P3956">
        <v>1.32</v>
      </c>
      <c r="Q3956">
        <v>15300</v>
      </c>
      <c r="R3956">
        <v>0</v>
      </c>
      <c r="S3956">
        <v>0</v>
      </c>
      <c r="T3956">
        <v>0</v>
      </c>
      <c r="U3956">
        <v>4</v>
      </c>
      <c r="V3956">
        <v>162</v>
      </c>
      <c r="W3956">
        <v>1.06</v>
      </c>
      <c r="X3956">
        <v>1</v>
      </c>
      <c r="Y3956">
        <v>40</v>
      </c>
      <c r="Z3956">
        <v>0.26</v>
      </c>
      <c r="AA3956">
        <v>0</v>
      </c>
      <c r="AB3956">
        <v>0</v>
      </c>
      <c r="AC3956">
        <v>0</v>
      </c>
      <c r="AD3956">
        <v>0</v>
      </c>
      <c r="AE3956">
        <v>0</v>
      </c>
      <c r="AF3956">
        <v>0</v>
      </c>
      <c r="AG3956" t="s">
        <v>16867</v>
      </c>
      <c r="AH3956" s="21" t="str">
        <f t="shared" si="122"/>
        <v>YR25</v>
      </c>
      <c r="AI3956" s="21">
        <v>216</v>
      </c>
      <c r="AJ3956" s="21">
        <f t="shared" si="123"/>
        <v>98.679738562091501</v>
      </c>
      <c r="AK3956" s="21" t="s">
        <v>2063</v>
      </c>
      <c r="AL3956" t="s">
        <v>2581</v>
      </c>
      <c r="AM3956" s="26" t="s">
        <v>38</v>
      </c>
      <c r="AN3956" t="s">
        <v>2031</v>
      </c>
    </row>
    <row r="3957" spans="1:40" ht="15" hidden="1" thickTop="1" x14ac:dyDescent="0.35">
      <c r="A3957" t="s">
        <v>6823</v>
      </c>
      <c r="B3957" t="s">
        <v>16868</v>
      </c>
      <c r="C3957" t="s">
        <v>2870</v>
      </c>
      <c r="D3957" t="s">
        <v>16864</v>
      </c>
      <c r="E3957" t="s">
        <v>2691</v>
      </c>
      <c r="F3957">
        <v>1</v>
      </c>
      <c r="G3957" t="s">
        <v>2633</v>
      </c>
      <c r="H3957" t="s">
        <v>2577</v>
      </c>
      <c r="I3957" t="s">
        <v>2076</v>
      </c>
      <c r="J3957" t="s">
        <v>2692</v>
      </c>
      <c r="K3957" t="s">
        <v>2635</v>
      </c>
      <c r="L3957" t="s">
        <v>2058</v>
      </c>
      <c r="M3957" t="s">
        <v>2170</v>
      </c>
      <c r="N3957">
        <v>0</v>
      </c>
      <c r="O3957">
        <v>0</v>
      </c>
      <c r="P3957">
        <v>0</v>
      </c>
      <c r="Q3957">
        <v>15300</v>
      </c>
      <c r="R3957">
        <v>0</v>
      </c>
      <c r="S3957">
        <v>0</v>
      </c>
      <c r="T3957">
        <v>0</v>
      </c>
      <c r="U3957">
        <v>0</v>
      </c>
      <c r="V3957">
        <v>0</v>
      </c>
      <c r="W3957">
        <v>0</v>
      </c>
      <c r="X3957">
        <v>0</v>
      </c>
      <c r="Y3957">
        <v>0</v>
      </c>
      <c r="Z3957">
        <v>0</v>
      </c>
      <c r="AA3957">
        <v>0</v>
      </c>
      <c r="AB3957">
        <v>0</v>
      </c>
      <c r="AC3957">
        <v>0</v>
      </c>
      <c r="AD3957">
        <v>0</v>
      </c>
      <c r="AE3957">
        <v>0</v>
      </c>
      <c r="AF3957">
        <v>0</v>
      </c>
      <c r="AG3957" t="s">
        <v>16869</v>
      </c>
      <c r="AH3957" s="21" t="str">
        <f t="shared" si="122"/>
        <v>YR25</v>
      </c>
      <c r="AI3957" s="21">
        <v>216</v>
      </c>
      <c r="AJ3957" s="21">
        <f t="shared" si="123"/>
        <v>100</v>
      </c>
      <c r="AK3957" s="21" t="s">
        <v>2060</v>
      </c>
      <c r="AL3957" t="s">
        <v>2581</v>
      </c>
      <c r="AM3957" s="26" t="s">
        <v>38</v>
      </c>
      <c r="AN3957" t="s">
        <v>2029</v>
      </c>
    </row>
    <row r="3958" spans="1:40" ht="15" hidden="1" thickTop="1" x14ac:dyDescent="0.35">
      <c r="A3958" t="s">
        <v>6827</v>
      </c>
      <c r="B3958" t="s">
        <v>16870</v>
      </c>
      <c r="C3958" t="s">
        <v>2870</v>
      </c>
      <c r="D3958" t="s">
        <v>16864</v>
      </c>
      <c r="E3958" t="s">
        <v>2691</v>
      </c>
      <c r="F3958">
        <v>1</v>
      </c>
      <c r="G3958" t="s">
        <v>2633</v>
      </c>
      <c r="H3958" t="s">
        <v>2577</v>
      </c>
      <c r="I3958" t="s">
        <v>2076</v>
      </c>
      <c r="J3958" t="s">
        <v>2692</v>
      </c>
      <c r="K3958" t="s">
        <v>2635</v>
      </c>
      <c r="L3958" t="s">
        <v>2058</v>
      </c>
      <c r="M3958" t="s">
        <v>2170</v>
      </c>
      <c r="N3958">
        <v>1</v>
      </c>
      <c r="O3958">
        <v>76</v>
      </c>
      <c r="P3958">
        <v>0.5</v>
      </c>
      <c r="Q3958">
        <v>15300</v>
      </c>
      <c r="R3958">
        <v>0</v>
      </c>
      <c r="S3958">
        <v>0</v>
      </c>
      <c r="T3958">
        <v>0</v>
      </c>
      <c r="U3958">
        <v>1</v>
      </c>
      <c r="V3958">
        <v>76</v>
      </c>
      <c r="W3958">
        <v>0.5</v>
      </c>
      <c r="X3958">
        <v>0</v>
      </c>
      <c r="Y3958">
        <v>0</v>
      </c>
      <c r="Z3958">
        <v>0</v>
      </c>
      <c r="AA3958">
        <v>0</v>
      </c>
      <c r="AB3958">
        <v>0</v>
      </c>
      <c r="AC3958">
        <v>0</v>
      </c>
      <c r="AD3958">
        <v>0</v>
      </c>
      <c r="AE3958">
        <v>0</v>
      </c>
      <c r="AF3958">
        <v>0</v>
      </c>
      <c r="AG3958" t="s">
        <v>16871</v>
      </c>
      <c r="AH3958" s="21" t="str">
        <f t="shared" si="122"/>
        <v>YR25</v>
      </c>
      <c r="AI3958" s="21">
        <v>216</v>
      </c>
      <c r="AJ3958" s="21">
        <f t="shared" si="123"/>
        <v>99.503267973856211</v>
      </c>
      <c r="AK3958" s="21" t="s">
        <v>2060</v>
      </c>
      <c r="AL3958" t="s">
        <v>2581</v>
      </c>
      <c r="AM3958" s="26" t="s">
        <v>38</v>
      </c>
      <c r="AN3958" t="s">
        <v>2031</v>
      </c>
    </row>
    <row r="3959" spans="1:40" ht="15" hidden="1" thickTop="1" x14ac:dyDescent="0.35">
      <c r="A3959" t="s">
        <v>6831</v>
      </c>
      <c r="B3959" t="s">
        <v>16872</v>
      </c>
      <c r="C3959" t="s">
        <v>6280</v>
      </c>
      <c r="D3959" t="s">
        <v>16873</v>
      </c>
      <c r="E3959" t="s">
        <v>2691</v>
      </c>
      <c r="F3959">
        <v>1</v>
      </c>
      <c r="G3959" t="s">
        <v>2633</v>
      </c>
      <c r="H3959" t="s">
        <v>2577</v>
      </c>
      <c r="I3959" t="s">
        <v>2076</v>
      </c>
      <c r="J3959" t="s">
        <v>2692</v>
      </c>
      <c r="K3959" t="s">
        <v>2635</v>
      </c>
      <c r="L3959" t="s">
        <v>2058</v>
      </c>
      <c r="M3959" t="s">
        <v>2170</v>
      </c>
      <c r="N3959">
        <v>3</v>
      </c>
      <c r="O3959">
        <v>72</v>
      </c>
      <c r="P3959">
        <v>0.47</v>
      </c>
      <c r="Q3959">
        <v>15300</v>
      </c>
      <c r="R3959">
        <v>1</v>
      </c>
      <c r="S3959">
        <v>23</v>
      </c>
      <c r="T3959">
        <v>0.15</v>
      </c>
      <c r="U3959">
        <v>1</v>
      </c>
      <c r="V3959">
        <v>42</v>
      </c>
      <c r="W3959">
        <v>0.27</v>
      </c>
      <c r="X3959">
        <v>0</v>
      </c>
      <c r="Y3959">
        <v>0</v>
      </c>
      <c r="Z3959">
        <v>0</v>
      </c>
      <c r="AA3959">
        <v>1</v>
      </c>
      <c r="AB3959">
        <v>7</v>
      </c>
      <c r="AC3959">
        <v>0.05</v>
      </c>
      <c r="AD3959">
        <v>0</v>
      </c>
      <c r="AE3959">
        <v>0</v>
      </c>
      <c r="AF3959">
        <v>0</v>
      </c>
      <c r="AG3959" t="s">
        <v>16874</v>
      </c>
      <c r="AH3959" s="21" t="str">
        <f t="shared" si="122"/>
        <v>YR25</v>
      </c>
      <c r="AI3959" s="21">
        <v>216</v>
      </c>
      <c r="AJ3959" s="21">
        <f t="shared" si="123"/>
        <v>99.529411764705884</v>
      </c>
      <c r="AK3959" s="21" t="s">
        <v>2060</v>
      </c>
      <c r="AL3959" t="s">
        <v>2581</v>
      </c>
      <c r="AM3959" s="26" t="s">
        <v>38</v>
      </c>
      <c r="AN3959" t="s">
        <v>2031</v>
      </c>
    </row>
    <row r="3960" spans="1:40" ht="15" hidden="1" thickTop="1" x14ac:dyDescent="0.35">
      <c r="A3960" t="s">
        <v>6835</v>
      </c>
      <c r="B3960" t="s">
        <v>16875</v>
      </c>
      <c r="C3960" t="s">
        <v>6280</v>
      </c>
      <c r="D3960" t="s">
        <v>16873</v>
      </c>
      <c r="E3960" t="s">
        <v>2691</v>
      </c>
      <c r="F3960">
        <v>1</v>
      </c>
      <c r="G3960" t="s">
        <v>2633</v>
      </c>
      <c r="H3960" t="s">
        <v>2577</v>
      </c>
      <c r="I3960" t="s">
        <v>2076</v>
      </c>
      <c r="J3960" t="s">
        <v>2692</v>
      </c>
      <c r="K3960" t="s">
        <v>2635</v>
      </c>
      <c r="L3960" t="s">
        <v>2058</v>
      </c>
      <c r="M3960" t="s">
        <v>2170</v>
      </c>
      <c r="N3960">
        <v>3</v>
      </c>
      <c r="O3960">
        <v>62</v>
      </c>
      <c r="P3960">
        <v>0.41</v>
      </c>
      <c r="Q3960">
        <v>15300</v>
      </c>
      <c r="R3960">
        <v>1</v>
      </c>
      <c r="S3960">
        <v>17</v>
      </c>
      <c r="T3960">
        <v>0.11</v>
      </c>
      <c r="U3960">
        <v>2</v>
      </c>
      <c r="V3960">
        <v>45</v>
      </c>
      <c r="W3960">
        <v>0.28999999999999998</v>
      </c>
      <c r="X3960">
        <v>0</v>
      </c>
      <c r="Y3960">
        <v>0</v>
      </c>
      <c r="Z3960">
        <v>0</v>
      </c>
      <c r="AA3960">
        <v>0</v>
      </c>
      <c r="AB3960">
        <v>0</v>
      </c>
      <c r="AC3960">
        <v>0</v>
      </c>
      <c r="AD3960">
        <v>0</v>
      </c>
      <c r="AE3960">
        <v>0</v>
      </c>
      <c r="AF3960">
        <v>0</v>
      </c>
      <c r="AG3960" t="s">
        <v>16876</v>
      </c>
      <c r="AH3960" s="21" t="str">
        <f t="shared" si="122"/>
        <v>YR25</v>
      </c>
      <c r="AI3960" s="21">
        <v>216</v>
      </c>
      <c r="AJ3960" s="21">
        <f t="shared" si="123"/>
        <v>99.59477124183006</v>
      </c>
      <c r="AK3960" s="21" t="s">
        <v>2060</v>
      </c>
      <c r="AL3960" t="s">
        <v>2581</v>
      </c>
      <c r="AM3960" s="26" t="s">
        <v>38</v>
      </c>
      <c r="AN3960" t="s">
        <v>2031</v>
      </c>
    </row>
    <row r="3961" spans="1:40" ht="15" hidden="1" thickTop="1" x14ac:dyDescent="0.35">
      <c r="A3961" t="s">
        <v>6839</v>
      </c>
      <c r="B3961" t="s">
        <v>16877</v>
      </c>
      <c r="C3961" t="s">
        <v>2808</v>
      </c>
      <c r="D3961" t="s">
        <v>16878</v>
      </c>
      <c r="E3961" t="s">
        <v>2691</v>
      </c>
      <c r="F3961">
        <v>1</v>
      </c>
      <c r="G3961" t="s">
        <v>2633</v>
      </c>
      <c r="H3961" t="s">
        <v>2577</v>
      </c>
      <c r="I3961" t="s">
        <v>2076</v>
      </c>
      <c r="J3961" t="s">
        <v>2692</v>
      </c>
      <c r="K3961" t="s">
        <v>2635</v>
      </c>
      <c r="L3961" t="s">
        <v>2058</v>
      </c>
      <c r="M3961" t="s">
        <v>2170</v>
      </c>
      <c r="N3961">
        <v>2</v>
      </c>
      <c r="O3961">
        <v>94</v>
      </c>
      <c r="P3961">
        <v>0.61</v>
      </c>
      <c r="Q3961">
        <v>15300</v>
      </c>
      <c r="R3961">
        <v>0</v>
      </c>
      <c r="S3961">
        <v>0</v>
      </c>
      <c r="T3961">
        <v>0</v>
      </c>
      <c r="U3961">
        <v>1</v>
      </c>
      <c r="V3961">
        <v>44</v>
      </c>
      <c r="W3961">
        <v>0.28999999999999998</v>
      </c>
      <c r="X3961">
        <v>0</v>
      </c>
      <c r="Y3961">
        <v>0</v>
      </c>
      <c r="Z3961">
        <v>0</v>
      </c>
      <c r="AA3961">
        <v>1</v>
      </c>
      <c r="AB3961">
        <v>50</v>
      </c>
      <c r="AC3961">
        <v>0.33</v>
      </c>
      <c r="AD3961">
        <v>0</v>
      </c>
      <c r="AE3961">
        <v>0</v>
      </c>
      <c r="AF3961">
        <v>0</v>
      </c>
      <c r="AG3961" t="s">
        <v>16879</v>
      </c>
      <c r="AH3961" s="21" t="str">
        <f t="shared" si="122"/>
        <v>YR25</v>
      </c>
      <c r="AI3961" s="21">
        <v>216</v>
      </c>
      <c r="AJ3961" s="21">
        <f t="shared" si="123"/>
        <v>99.385620915032675</v>
      </c>
      <c r="AK3961" s="21" t="s">
        <v>2060</v>
      </c>
      <c r="AL3961" t="s">
        <v>2581</v>
      </c>
      <c r="AM3961" s="26" t="s">
        <v>38</v>
      </c>
      <c r="AN3961" t="s">
        <v>2030</v>
      </c>
    </row>
    <row r="3962" spans="1:40" ht="15" hidden="1" thickTop="1" x14ac:dyDescent="0.35">
      <c r="A3962" t="s">
        <v>6843</v>
      </c>
      <c r="B3962" t="s">
        <v>16880</v>
      </c>
      <c r="C3962" t="s">
        <v>2808</v>
      </c>
      <c r="D3962" t="s">
        <v>16878</v>
      </c>
      <c r="E3962" t="s">
        <v>2691</v>
      </c>
      <c r="F3962">
        <v>1</v>
      </c>
      <c r="G3962" t="s">
        <v>2633</v>
      </c>
      <c r="H3962" t="s">
        <v>2577</v>
      </c>
      <c r="I3962" t="s">
        <v>2076</v>
      </c>
      <c r="J3962" t="s">
        <v>2692</v>
      </c>
      <c r="K3962" t="s">
        <v>2635</v>
      </c>
      <c r="L3962" t="s">
        <v>2058</v>
      </c>
      <c r="M3962" t="s">
        <v>2170</v>
      </c>
      <c r="N3962">
        <v>2</v>
      </c>
      <c r="O3962">
        <v>88</v>
      </c>
      <c r="P3962">
        <v>0.57999999999999996</v>
      </c>
      <c r="Q3962">
        <v>15300</v>
      </c>
      <c r="R3962">
        <v>1</v>
      </c>
      <c r="S3962">
        <v>53</v>
      </c>
      <c r="T3962">
        <v>0.35</v>
      </c>
      <c r="U3962">
        <v>0</v>
      </c>
      <c r="V3962">
        <v>0</v>
      </c>
      <c r="W3962">
        <v>0</v>
      </c>
      <c r="X3962">
        <v>0</v>
      </c>
      <c r="Y3962">
        <v>0</v>
      </c>
      <c r="Z3962">
        <v>0</v>
      </c>
      <c r="AA3962">
        <v>1</v>
      </c>
      <c r="AB3962">
        <v>35</v>
      </c>
      <c r="AC3962">
        <v>0.23</v>
      </c>
      <c r="AD3962">
        <v>0</v>
      </c>
      <c r="AE3962">
        <v>0</v>
      </c>
      <c r="AF3962">
        <v>0</v>
      </c>
      <c r="AG3962" t="s">
        <v>16881</v>
      </c>
      <c r="AH3962" s="21" t="str">
        <f t="shared" si="122"/>
        <v>YR25</v>
      </c>
      <c r="AI3962" s="21">
        <v>216</v>
      </c>
      <c r="AJ3962" s="21">
        <f t="shared" si="123"/>
        <v>99.424836601307192</v>
      </c>
      <c r="AK3962" s="21" t="s">
        <v>2060</v>
      </c>
      <c r="AL3962" t="s">
        <v>2581</v>
      </c>
      <c r="AM3962" s="26" t="s">
        <v>38</v>
      </c>
      <c r="AN3962" t="s">
        <v>2031</v>
      </c>
    </row>
    <row r="3963" spans="1:40" ht="15" hidden="1" thickTop="1" x14ac:dyDescent="0.35">
      <c r="A3963" t="s">
        <v>6847</v>
      </c>
      <c r="B3963" t="s">
        <v>16882</v>
      </c>
      <c r="C3963" t="s">
        <v>6280</v>
      </c>
      <c r="D3963" t="s">
        <v>16883</v>
      </c>
      <c r="E3963" t="s">
        <v>2691</v>
      </c>
      <c r="F3963">
        <v>1</v>
      </c>
      <c r="G3963" t="s">
        <v>2633</v>
      </c>
      <c r="H3963" t="s">
        <v>2577</v>
      </c>
      <c r="I3963" t="s">
        <v>2076</v>
      </c>
      <c r="J3963" t="s">
        <v>2692</v>
      </c>
      <c r="K3963" t="s">
        <v>2635</v>
      </c>
      <c r="L3963" t="s">
        <v>2058</v>
      </c>
      <c r="M3963" t="s">
        <v>2170</v>
      </c>
      <c r="N3963">
        <v>2</v>
      </c>
      <c r="O3963">
        <v>43</v>
      </c>
      <c r="P3963">
        <v>0.28000000000000003</v>
      </c>
      <c r="Q3963">
        <v>15300</v>
      </c>
      <c r="R3963">
        <v>1</v>
      </c>
      <c r="S3963">
        <v>22</v>
      </c>
      <c r="T3963">
        <v>0.14000000000000001</v>
      </c>
      <c r="U3963">
        <v>1</v>
      </c>
      <c r="V3963">
        <v>21</v>
      </c>
      <c r="W3963">
        <v>0.14000000000000001</v>
      </c>
      <c r="X3963">
        <v>0</v>
      </c>
      <c r="Y3963">
        <v>0</v>
      </c>
      <c r="Z3963">
        <v>0</v>
      </c>
      <c r="AA3963">
        <v>0</v>
      </c>
      <c r="AB3963">
        <v>0</v>
      </c>
      <c r="AC3963">
        <v>0</v>
      </c>
      <c r="AD3963">
        <v>0</v>
      </c>
      <c r="AE3963">
        <v>0</v>
      </c>
      <c r="AF3963">
        <v>0</v>
      </c>
      <c r="AG3963" t="s">
        <v>16884</v>
      </c>
      <c r="AH3963" s="21" t="str">
        <f t="shared" si="122"/>
        <v>YR25</v>
      </c>
      <c r="AI3963" s="21">
        <v>216</v>
      </c>
      <c r="AJ3963" s="21">
        <f t="shared" si="123"/>
        <v>99.718954248366018</v>
      </c>
      <c r="AK3963" s="21" t="s">
        <v>2060</v>
      </c>
      <c r="AL3963" t="s">
        <v>2581</v>
      </c>
      <c r="AM3963" s="26" t="s">
        <v>38</v>
      </c>
      <c r="AN3963" t="s">
        <v>2031</v>
      </c>
    </row>
    <row r="3964" spans="1:40" ht="15" hidden="1" thickTop="1" x14ac:dyDescent="0.35">
      <c r="A3964" t="s">
        <v>6851</v>
      </c>
      <c r="B3964" t="s">
        <v>16885</v>
      </c>
      <c r="C3964" t="s">
        <v>6280</v>
      </c>
      <c r="D3964" t="s">
        <v>16883</v>
      </c>
      <c r="E3964" t="s">
        <v>2691</v>
      </c>
      <c r="F3964">
        <v>1</v>
      </c>
      <c r="G3964" t="s">
        <v>2633</v>
      </c>
      <c r="H3964" t="s">
        <v>2577</v>
      </c>
      <c r="I3964" t="s">
        <v>2076</v>
      </c>
      <c r="J3964" t="s">
        <v>2692</v>
      </c>
      <c r="K3964" t="s">
        <v>2635</v>
      </c>
      <c r="L3964" t="s">
        <v>2058</v>
      </c>
      <c r="M3964" t="s">
        <v>2170</v>
      </c>
      <c r="N3964">
        <v>6</v>
      </c>
      <c r="O3964">
        <v>185</v>
      </c>
      <c r="P3964">
        <v>1.21</v>
      </c>
      <c r="Q3964">
        <v>15300</v>
      </c>
      <c r="R3964">
        <v>5</v>
      </c>
      <c r="S3964">
        <v>153</v>
      </c>
      <c r="T3964">
        <v>1</v>
      </c>
      <c r="U3964">
        <v>1</v>
      </c>
      <c r="V3964">
        <v>32</v>
      </c>
      <c r="W3964">
        <v>0.21</v>
      </c>
      <c r="X3964">
        <v>0</v>
      </c>
      <c r="Y3964">
        <v>0</v>
      </c>
      <c r="Z3964">
        <v>0</v>
      </c>
      <c r="AA3964">
        <v>0</v>
      </c>
      <c r="AB3964">
        <v>0</v>
      </c>
      <c r="AC3964">
        <v>0</v>
      </c>
      <c r="AD3964">
        <v>0</v>
      </c>
      <c r="AE3964">
        <v>0</v>
      </c>
      <c r="AF3964">
        <v>0</v>
      </c>
      <c r="AG3964" t="s">
        <v>16886</v>
      </c>
      <c r="AH3964" s="21" t="str">
        <f t="shared" si="122"/>
        <v>YR25</v>
      </c>
      <c r="AI3964" s="21">
        <v>216</v>
      </c>
      <c r="AJ3964" s="21">
        <f t="shared" si="123"/>
        <v>98.790849673202615</v>
      </c>
      <c r="AK3964" s="21" t="s">
        <v>2063</v>
      </c>
      <c r="AL3964" t="s">
        <v>2581</v>
      </c>
      <c r="AM3964" s="26" t="s">
        <v>38</v>
      </c>
      <c r="AN3964" t="s">
        <v>2031</v>
      </c>
    </row>
    <row r="3965" spans="1:40" ht="15" hidden="1" thickTop="1" x14ac:dyDescent="0.35">
      <c r="A3965" t="s">
        <v>6855</v>
      </c>
      <c r="B3965" t="s">
        <v>16887</v>
      </c>
      <c r="C3965" t="s">
        <v>2808</v>
      </c>
      <c r="D3965" t="s">
        <v>16888</v>
      </c>
      <c r="E3965" t="s">
        <v>2691</v>
      </c>
      <c r="F3965">
        <v>1</v>
      </c>
      <c r="G3965" t="s">
        <v>2633</v>
      </c>
      <c r="H3965" t="s">
        <v>2577</v>
      </c>
      <c r="I3965" t="s">
        <v>2076</v>
      </c>
      <c r="J3965" t="s">
        <v>2692</v>
      </c>
      <c r="K3965" t="s">
        <v>2635</v>
      </c>
      <c r="L3965" t="s">
        <v>2058</v>
      </c>
      <c r="M3965" t="s">
        <v>2170</v>
      </c>
      <c r="N3965">
        <v>2</v>
      </c>
      <c r="O3965">
        <v>52</v>
      </c>
      <c r="P3965">
        <v>0.34</v>
      </c>
      <c r="Q3965">
        <v>15300</v>
      </c>
      <c r="R3965">
        <v>1</v>
      </c>
      <c r="S3965">
        <v>39</v>
      </c>
      <c r="T3965">
        <v>0.25</v>
      </c>
      <c r="U3965">
        <v>1</v>
      </c>
      <c r="V3965">
        <v>13</v>
      </c>
      <c r="W3965">
        <v>0.08</v>
      </c>
      <c r="X3965">
        <v>0</v>
      </c>
      <c r="Y3965">
        <v>0</v>
      </c>
      <c r="Z3965">
        <v>0</v>
      </c>
      <c r="AA3965">
        <v>0</v>
      </c>
      <c r="AB3965">
        <v>0</v>
      </c>
      <c r="AC3965">
        <v>0</v>
      </c>
      <c r="AD3965">
        <v>0</v>
      </c>
      <c r="AE3965">
        <v>0</v>
      </c>
      <c r="AF3965">
        <v>0</v>
      </c>
      <c r="AG3965" t="s">
        <v>16889</v>
      </c>
      <c r="AH3965" s="21" t="str">
        <f t="shared" si="122"/>
        <v>YR25</v>
      </c>
      <c r="AI3965" s="21">
        <v>216</v>
      </c>
      <c r="AJ3965" s="21">
        <f t="shared" si="123"/>
        <v>99.66013071895425</v>
      </c>
      <c r="AK3965" s="21" t="s">
        <v>2060</v>
      </c>
      <c r="AL3965" t="s">
        <v>2581</v>
      </c>
      <c r="AM3965" s="26" t="s">
        <v>38</v>
      </c>
      <c r="AN3965" t="s">
        <v>2031</v>
      </c>
    </row>
    <row r="3966" spans="1:40" ht="15" hidden="1" thickTop="1" x14ac:dyDescent="0.35">
      <c r="A3966" t="s">
        <v>6859</v>
      </c>
      <c r="B3966" t="s">
        <v>16890</v>
      </c>
      <c r="C3966" t="s">
        <v>2808</v>
      </c>
      <c r="D3966" t="s">
        <v>16888</v>
      </c>
      <c r="E3966" t="s">
        <v>2691</v>
      </c>
      <c r="F3966">
        <v>1</v>
      </c>
      <c r="G3966" t="s">
        <v>2633</v>
      </c>
      <c r="H3966" t="s">
        <v>2577</v>
      </c>
      <c r="I3966" t="s">
        <v>2076</v>
      </c>
      <c r="J3966" t="s">
        <v>2692</v>
      </c>
      <c r="K3966" t="s">
        <v>2635</v>
      </c>
      <c r="L3966" t="s">
        <v>2058</v>
      </c>
      <c r="M3966" t="s">
        <v>2170</v>
      </c>
      <c r="N3966">
        <v>2</v>
      </c>
      <c r="O3966">
        <v>75</v>
      </c>
      <c r="P3966">
        <v>0.49</v>
      </c>
      <c r="Q3966">
        <v>15300</v>
      </c>
      <c r="R3966">
        <v>1</v>
      </c>
      <c r="S3966">
        <v>59</v>
      </c>
      <c r="T3966">
        <v>0.39</v>
      </c>
      <c r="U3966">
        <v>1</v>
      </c>
      <c r="V3966">
        <v>16</v>
      </c>
      <c r="W3966">
        <v>0.1</v>
      </c>
      <c r="X3966">
        <v>0</v>
      </c>
      <c r="Y3966">
        <v>0</v>
      </c>
      <c r="Z3966">
        <v>0</v>
      </c>
      <c r="AA3966">
        <v>0</v>
      </c>
      <c r="AB3966">
        <v>0</v>
      </c>
      <c r="AC3966">
        <v>0</v>
      </c>
      <c r="AD3966">
        <v>0</v>
      </c>
      <c r="AE3966">
        <v>0</v>
      </c>
      <c r="AF3966">
        <v>0</v>
      </c>
      <c r="AG3966" t="s">
        <v>16891</v>
      </c>
      <c r="AH3966" s="21" t="str">
        <f t="shared" si="122"/>
        <v>YR25</v>
      </c>
      <c r="AI3966" s="21">
        <v>216</v>
      </c>
      <c r="AJ3966" s="21">
        <f t="shared" si="123"/>
        <v>99.509803921568633</v>
      </c>
      <c r="AK3966" s="21" t="s">
        <v>2060</v>
      </c>
      <c r="AL3966" t="s">
        <v>2581</v>
      </c>
      <c r="AM3966" s="26" t="s">
        <v>38</v>
      </c>
      <c r="AN3966" t="s">
        <v>2031</v>
      </c>
    </row>
    <row r="3967" spans="1:40" ht="15" hidden="1" thickTop="1" x14ac:dyDescent="0.35">
      <c r="A3967" t="s">
        <v>6863</v>
      </c>
      <c r="B3967" t="s">
        <v>16892</v>
      </c>
      <c r="C3967" t="s">
        <v>2870</v>
      </c>
      <c r="D3967" t="s">
        <v>16893</v>
      </c>
      <c r="E3967" t="s">
        <v>2691</v>
      </c>
      <c r="F3967">
        <v>1</v>
      </c>
      <c r="G3967" t="s">
        <v>2633</v>
      </c>
      <c r="H3967" t="s">
        <v>2577</v>
      </c>
      <c r="I3967" t="s">
        <v>2076</v>
      </c>
      <c r="J3967" t="s">
        <v>2692</v>
      </c>
      <c r="K3967" t="s">
        <v>2635</v>
      </c>
      <c r="L3967" t="s">
        <v>2058</v>
      </c>
      <c r="M3967" t="s">
        <v>2170</v>
      </c>
      <c r="N3967">
        <v>0</v>
      </c>
      <c r="O3967">
        <v>0</v>
      </c>
      <c r="P3967">
        <v>0</v>
      </c>
      <c r="Q3967">
        <v>15300</v>
      </c>
      <c r="R3967">
        <v>0</v>
      </c>
      <c r="S3967">
        <v>0</v>
      </c>
      <c r="T3967">
        <v>0</v>
      </c>
      <c r="U3967">
        <v>0</v>
      </c>
      <c r="V3967">
        <v>0</v>
      </c>
      <c r="W3967">
        <v>0</v>
      </c>
      <c r="X3967">
        <v>0</v>
      </c>
      <c r="Y3967">
        <v>0</v>
      </c>
      <c r="Z3967">
        <v>0</v>
      </c>
      <c r="AA3967">
        <v>0</v>
      </c>
      <c r="AB3967">
        <v>0</v>
      </c>
      <c r="AC3967">
        <v>0</v>
      </c>
      <c r="AD3967">
        <v>0</v>
      </c>
      <c r="AE3967">
        <v>0</v>
      </c>
      <c r="AF3967">
        <v>0</v>
      </c>
      <c r="AG3967" t="s">
        <v>16894</v>
      </c>
      <c r="AH3967" s="21" t="str">
        <f t="shared" si="122"/>
        <v>YR25</v>
      </c>
      <c r="AI3967" s="21">
        <v>216</v>
      </c>
      <c r="AJ3967" s="21">
        <f t="shared" si="123"/>
        <v>100</v>
      </c>
      <c r="AK3967" s="21" t="s">
        <v>2060</v>
      </c>
      <c r="AL3967" t="s">
        <v>2581</v>
      </c>
      <c r="AM3967" s="26" t="s">
        <v>38</v>
      </c>
      <c r="AN3967" t="s">
        <v>2029</v>
      </c>
    </row>
    <row r="3968" spans="1:40" ht="15" hidden="1" thickTop="1" x14ac:dyDescent="0.35">
      <c r="A3968" t="s">
        <v>6867</v>
      </c>
      <c r="B3968" t="s">
        <v>16895</v>
      </c>
      <c r="C3968" t="s">
        <v>3686</v>
      </c>
      <c r="D3968" t="s">
        <v>16896</v>
      </c>
      <c r="E3968" t="s">
        <v>559</v>
      </c>
      <c r="F3968">
        <v>1</v>
      </c>
      <c r="G3968" t="s">
        <v>2055</v>
      </c>
      <c r="H3968" t="s">
        <v>2056</v>
      </c>
      <c r="I3968" t="s">
        <v>2076</v>
      </c>
      <c r="J3968" t="s">
        <v>2568</v>
      </c>
      <c r="K3968" t="s">
        <v>63</v>
      </c>
      <c r="L3968" t="s">
        <v>2058</v>
      </c>
      <c r="M3968" t="s">
        <v>2059</v>
      </c>
      <c r="N3968">
        <v>3</v>
      </c>
      <c r="O3968">
        <v>234</v>
      </c>
      <c r="P3968">
        <v>0.96</v>
      </c>
      <c r="Q3968">
        <v>24480</v>
      </c>
      <c r="R3968">
        <v>2</v>
      </c>
      <c r="S3968">
        <v>178</v>
      </c>
      <c r="T3968">
        <v>0.73</v>
      </c>
      <c r="U3968">
        <v>1</v>
      </c>
      <c r="V3968">
        <v>56</v>
      </c>
      <c r="W3968">
        <v>0.23</v>
      </c>
      <c r="X3968">
        <v>0</v>
      </c>
      <c r="Y3968">
        <v>0</v>
      </c>
      <c r="Z3968">
        <v>0</v>
      </c>
      <c r="AA3968">
        <v>0</v>
      </c>
      <c r="AB3968">
        <v>0</v>
      </c>
      <c r="AC3968">
        <v>0</v>
      </c>
      <c r="AD3968">
        <v>0</v>
      </c>
      <c r="AE3968">
        <v>0</v>
      </c>
      <c r="AF3968">
        <v>0</v>
      </c>
      <c r="AG3968" t="s">
        <v>16897</v>
      </c>
      <c r="AH3968" s="21" t="str">
        <f t="shared" si="122"/>
        <v>YR25</v>
      </c>
      <c r="AI3968" s="21">
        <v>345.36</v>
      </c>
      <c r="AJ3968" s="21">
        <f t="shared" si="123"/>
        <v>99.044117647058826</v>
      </c>
      <c r="AK3968" s="21" t="s">
        <v>2063</v>
      </c>
      <c r="AL3968" t="s">
        <v>2570</v>
      </c>
      <c r="AM3968" s="26" t="s">
        <v>38</v>
      </c>
      <c r="AN3968" t="s">
        <v>2031</v>
      </c>
    </row>
    <row r="3969" spans="1:40" ht="15" hidden="1" thickTop="1" x14ac:dyDescent="0.35">
      <c r="A3969" t="s">
        <v>6871</v>
      </c>
      <c r="B3969" t="s">
        <v>16898</v>
      </c>
      <c r="C3969" t="s">
        <v>5720</v>
      </c>
      <c r="D3969" t="s">
        <v>16899</v>
      </c>
      <c r="E3969" t="s">
        <v>2667</v>
      </c>
      <c r="F3969">
        <v>1</v>
      </c>
      <c r="G3969" t="s">
        <v>2509</v>
      </c>
      <c r="H3969" t="s">
        <v>2510</v>
      </c>
      <c r="I3969" t="s">
        <v>2076</v>
      </c>
      <c r="J3969" t="s">
        <v>3168</v>
      </c>
      <c r="K3969" t="s">
        <v>2669</v>
      </c>
      <c r="L3969" t="s">
        <v>2058</v>
      </c>
      <c r="M3969" t="s">
        <v>2982</v>
      </c>
      <c r="N3969">
        <v>1</v>
      </c>
      <c r="O3969">
        <v>17</v>
      </c>
      <c r="P3969">
        <v>0.12</v>
      </c>
      <c r="Q3969">
        <v>14280</v>
      </c>
      <c r="R3969">
        <v>0</v>
      </c>
      <c r="S3969">
        <v>0</v>
      </c>
      <c r="T3969">
        <v>0</v>
      </c>
      <c r="U3969">
        <v>1</v>
      </c>
      <c r="V3969">
        <v>17</v>
      </c>
      <c r="W3969">
        <v>0.12</v>
      </c>
      <c r="X3969">
        <v>0</v>
      </c>
      <c r="Y3969">
        <v>0</v>
      </c>
      <c r="Z3969">
        <v>0</v>
      </c>
      <c r="AA3969">
        <v>0</v>
      </c>
      <c r="AB3969">
        <v>0</v>
      </c>
      <c r="AC3969">
        <v>0</v>
      </c>
      <c r="AD3969">
        <v>0</v>
      </c>
      <c r="AE3969">
        <v>0</v>
      </c>
      <c r="AF3969">
        <v>0</v>
      </c>
      <c r="AG3969" t="s">
        <v>16900</v>
      </c>
      <c r="AH3969" s="21" t="str">
        <f t="shared" si="122"/>
        <v>YO52</v>
      </c>
      <c r="AI3969" s="21">
        <v>201.59999999999997</v>
      </c>
      <c r="AJ3969" s="21">
        <f t="shared" si="123"/>
        <v>99.88095238095238</v>
      </c>
      <c r="AK3969" s="21" t="s">
        <v>2060</v>
      </c>
      <c r="AL3969" t="s">
        <v>2515</v>
      </c>
      <c r="AM3969" s="26" t="s">
        <v>38</v>
      </c>
      <c r="AN3969" t="s">
        <v>2029</v>
      </c>
    </row>
    <row r="3970" spans="1:40" ht="15" hidden="1" thickTop="1" x14ac:dyDescent="0.35">
      <c r="A3970" t="s">
        <v>6875</v>
      </c>
      <c r="B3970" t="s">
        <v>16901</v>
      </c>
      <c r="C3970" t="s">
        <v>2870</v>
      </c>
      <c r="D3970" t="s">
        <v>16893</v>
      </c>
      <c r="E3970" t="s">
        <v>2691</v>
      </c>
      <c r="F3970">
        <v>1</v>
      </c>
      <c r="G3970" t="s">
        <v>2633</v>
      </c>
      <c r="H3970" t="s">
        <v>2577</v>
      </c>
      <c r="I3970" t="s">
        <v>2076</v>
      </c>
      <c r="J3970" t="s">
        <v>2692</v>
      </c>
      <c r="K3970" t="s">
        <v>2635</v>
      </c>
      <c r="L3970" t="s">
        <v>2058</v>
      </c>
      <c r="M3970" t="s">
        <v>2170</v>
      </c>
      <c r="N3970">
        <v>2</v>
      </c>
      <c r="O3970">
        <v>53</v>
      </c>
      <c r="P3970">
        <v>0.35</v>
      </c>
      <c r="Q3970">
        <v>15300</v>
      </c>
      <c r="R3970">
        <v>1</v>
      </c>
      <c r="S3970">
        <v>34</v>
      </c>
      <c r="T3970">
        <v>0.22</v>
      </c>
      <c r="U3970">
        <v>1</v>
      </c>
      <c r="V3970">
        <v>19</v>
      </c>
      <c r="W3970">
        <v>0.12</v>
      </c>
      <c r="X3970">
        <v>0</v>
      </c>
      <c r="Y3970">
        <v>0</v>
      </c>
      <c r="Z3970">
        <v>0</v>
      </c>
      <c r="AA3970">
        <v>0</v>
      </c>
      <c r="AB3970">
        <v>0</v>
      </c>
      <c r="AC3970">
        <v>0</v>
      </c>
      <c r="AD3970">
        <v>0</v>
      </c>
      <c r="AE3970">
        <v>0</v>
      </c>
      <c r="AF3970">
        <v>0</v>
      </c>
      <c r="AG3970" t="s">
        <v>16902</v>
      </c>
      <c r="AH3970" s="21" t="str">
        <f t="shared" si="122"/>
        <v>YR25</v>
      </c>
      <c r="AI3970" s="21">
        <v>216</v>
      </c>
      <c r="AJ3970" s="21">
        <f t="shared" si="123"/>
        <v>99.653594771241828</v>
      </c>
      <c r="AK3970" s="21" t="s">
        <v>2060</v>
      </c>
      <c r="AL3970" t="s">
        <v>2581</v>
      </c>
      <c r="AM3970" s="26" t="s">
        <v>38</v>
      </c>
      <c r="AN3970" t="s">
        <v>2029</v>
      </c>
    </row>
    <row r="3971" spans="1:40" ht="15" hidden="1" thickTop="1" x14ac:dyDescent="0.35">
      <c r="A3971" t="s">
        <v>6879</v>
      </c>
      <c r="B3971" t="s">
        <v>16903</v>
      </c>
      <c r="C3971" t="s">
        <v>2689</v>
      </c>
      <c r="D3971" t="s">
        <v>16904</v>
      </c>
      <c r="E3971" t="s">
        <v>2691</v>
      </c>
      <c r="F3971">
        <v>1</v>
      </c>
      <c r="G3971" t="s">
        <v>2633</v>
      </c>
      <c r="H3971" t="s">
        <v>2577</v>
      </c>
      <c r="I3971" t="s">
        <v>2076</v>
      </c>
      <c r="J3971" t="s">
        <v>2692</v>
      </c>
      <c r="K3971" t="s">
        <v>2635</v>
      </c>
      <c r="L3971" t="s">
        <v>2058</v>
      </c>
      <c r="M3971" t="s">
        <v>2170</v>
      </c>
      <c r="N3971">
        <v>1</v>
      </c>
      <c r="O3971">
        <v>30</v>
      </c>
      <c r="P3971">
        <v>0.2</v>
      </c>
      <c r="Q3971">
        <v>15300</v>
      </c>
      <c r="R3971">
        <v>0</v>
      </c>
      <c r="S3971">
        <v>0</v>
      </c>
      <c r="T3971">
        <v>0</v>
      </c>
      <c r="U3971">
        <v>1</v>
      </c>
      <c r="V3971">
        <v>30</v>
      </c>
      <c r="W3971">
        <v>0.2</v>
      </c>
      <c r="X3971">
        <v>0</v>
      </c>
      <c r="Y3971">
        <v>0</v>
      </c>
      <c r="Z3971">
        <v>0</v>
      </c>
      <c r="AA3971">
        <v>0</v>
      </c>
      <c r="AB3971">
        <v>0</v>
      </c>
      <c r="AC3971">
        <v>0</v>
      </c>
      <c r="AD3971">
        <v>0</v>
      </c>
      <c r="AE3971">
        <v>0</v>
      </c>
      <c r="AF3971">
        <v>0</v>
      </c>
      <c r="AG3971" t="s">
        <v>16905</v>
      </c>
      <c r="AH3971" s="21" t="str">
        <f t="shared" si="122"/>
        <v>YR25</v>
      </c>
      <c r="AI3971" s="21">
        <v>216</v>
      </c>
      <c r="AJ3971" s="21">
        <f t="shared" si="123"/>
        <v>99.803921568627445</v>
      </c>
      <c r="AK3971" s="21" t="s">
        <v>2060</v>
      </c>
      <c r="AL3971" t="s">
        <v>2581</v>
      </c>
      <c r="AM3971" s="26" t="s">
        <v>38</v>
      </c>
      <c r="AN3971" t="s">
        <v>2031</v>
      </c>
    </row>
    <row r="3972" spans="1:40" ht="15" hidden="1" thickTop="1" x14ac:dyDescent="0.35">
      <c r="A3972" t="s">
        <v>6883</v>
      </c>
      <c r="B3972" t="s">
        <v>16906</v>
      </c>
      <c r="C3972" t="s">
        <v>2689</v>
      </c>
      <c r="D3972" t="s">
        <v>16904</v>
      </c>
      <c r="E3972" t="s">
        <v>2691</v>
      </c>
      <c r="F3972">
        <v>1</v>
      </c>
      <c r="G3972" t="s">
        <v>2633</v>
      </c>
      <c r="H3972" t="s">
        <v>2577</v>
      </c>
      <c r="I3972" t="s">
        <v>2076</v>
      </c>
      <c r="J3972" t="s">
        <v>2692</v>
      </c>
      <c r="K3972" t="s">
        <v>2635</v>
      </c>
      <c r="L3972" t="s">
        <v>2058</v>
      </c>
      <c r="M3972" t="s">
        <v>2170</v>
      </c>
      <c r="N3972">
        <v>0</v>
      </c>
      <c r="O3972">
        <v>0</v>
      </c>
      <c r="P3972">
        <v>0</v>
      </c>
      <c r="Q3972">
        <v>15300</v>
      </c>
      <c r="R3972">
        <v>0</v>
      </c>
      <c r="S3972">
        <v>0</v>
      </c>
      <c r="T3972">
        <v>0</v>
      </c>
      <c r="U3972">
        <v>0</v>
      </c>
      <c r="V3972">
        <v>0</v>
      </c>
      <c r="W3972">
        <v>0</v>
      </c>
      <c r="X3972">
        <v>0</v>
      </c>
      <c r="Y3972">
        <v>0</v>
      </c>
      <c r="Z3972">
        <v>0</v>
      </c>
      <c r="AA3972">
        <v>0</v>
      </c>
      <c r="AB3972">
        <v>0</v>
      </c>
      <c r="AC3972">
        <v>0</v>
      </c>
      <c r="AD3972">
        <v>0</v>
      </c>
      <c r="AE3972">
        <v>0</v>
      </c>
      <c r="AF3972">
        <v>0</v>
      </c>
      <c r="AG3972" t="s">
        <v>16907</v>
      </c>
      <c r="AH3972" s="21" t="str">
        <f t="shared" si="122"/>
        <v>YR25</v>
      </c>
      <c r="AI3972" s="21">
        <v>216</v>
      </c>
      <c r="AJ3972" s="21">
        <f t="shared" si="123"/>
        <v>100</v>
      </c>
      <c r="AK3972" s="21" t="s">
        <v>2060</v>
      </c>
      <c r="AL3972" t="s">
        <v>2581</v>
      </c>
      <c r="AM3972" s="26" t="s">
        <v>38</v>
      </c>
      <c r="AN3972" t="s">
        <v>2031</v>
      </c>
    </row>
    <row r="3973" spans="1:40" ht="15" hidden="1" thickTop="1" x14ac:dyDescent="0.35">
      <c r="A3973" t="s">
        <v>6887</v>
      </c>
      <c r="B3973" t="s">
        <v>16908</v>
      </c>
      <c r="C3973" t="s">
        <v>2808</v>
      </c>
      <c r="D3973" t="s">
        <v>16909</v>
      </c>
      <c r="E3973" t="s">
        <v>2691</v>
      </c>
      <c r="F3973">
        <v>1</v>
      </c>
      <c r="G3973" t="s">
        <v>2633</v>
      </c>
      <c r="H3973" t="s">
        <v>2577</v>
      </c>
      <c r="I3973" t="s">
        <v>2076</v>
      </c>
      <c r="J3973" t="s">
        <v>2692</v>
      </c>
      <c r="K3973" t="s">
        <v>2635</v>
      </c>
      <c r="L3973" t="s">
        <v>2058</v>
      </c>
      <c r="M3973" t="s">
        <v>2170</v>
      </c>
      <c r="N3973">
        <v>1</v>
      </c>
      <c r="O3973">
        <v>53</v>
      </c>
      <c r="P3973">
        <v>0.35</v>
      </c>
      <c r="Q3973">
        <v>15300</v>
      </c>
      <c r="R3973">
        <v>1</v>
      </c>
      <c r="S3973">
        <v>53</v>
      </c>
      <c r="T3973">
        <v>0.35</v>
      </c>
      <c r="U3973">
        <v>0</v>
      </c>
      <c r="V3973">
        <v>0</v>
      </c>
      <c r="W3973">
        <v>0</v>
      </c>
      <c r="X3973">
        <v>0</v>
      </c>
      <c r="Y3973">
        <v>0</v>
      </c>
      <c r="Z3973">
        <v>0</v>
      </c>
      <c r="AA3973">
        <v>0</v>
      </c>
      <c r="AB3973">
        <v>0</v>
      </c>
      <c r="AC3973">
        <v>0</v>
      </c>
      <c r="AD3973">
        <v>0</v>
      </c>
      <c r="AE3973">
        <v>0</v>
      </c>
      <c r="AF3973">
        <v>0</v>
      </c>
      <c r="AG3973" t="s">
        <v>16910</v>
      </c>
      <c r="AH3973" s="21" t="str">
        <f t="shared" si="122"/>
        <v>YK20</v>
      </c>
      <c r="AI3973" s="21">
        <v>216</v>
      </c>
      <c r="AJ3973" s="21">
        <f t="shared" si="123"/>
        <v>99.653594771241828</v>
      </c>
      <c r="AK3973" s="21" t="s">
        <v>2060</v>
      </c>
      <c r="AL3973" t="s">
        <v>2581</v>
      </c>
      <c r="AM3973" s="26" t="s">
        <v>38</v>
      </c>
      <c r="AN3973" t="s">
        <v>2030</v>
      </c>
    </row>
    <row r="3974" spans="1:40" ht="15" hidden="1" thickTop="1" x14ac:dyDescent="0.35">
      <c r="A3974" t="s">
        <v>6891</v>
      </c>
      <c r="B3974" t="s">
        <v>16911</v>
      </c>
      <c r="C3974" t="s">
        <v>2808</v>
      </c>
      <c r="D3974" t="s">
        <v>16909</v>
      </c>
      <c r="E3974" t="s">
        <v>2691</v>
      </c>
      <c r="F3974">
        <v>1</v>
      </c>
      <c r="G3974" t="s">
        <v>2633</v>
      </c>
      <c r="H3974" t="s">
        <v>2577</v>
      </c>
      <c r="I3974" t="s">
        <v>2076</v>
      </c>
      <c r="J3974" t="s">
        <v>2692</v>
      </c>
      <c r="K3974" t="s">
        <v>2635</v>
      </c>
      <c r="L3974" t="s">
        <v>2058</v>
      </c>
      <c r="M3974" t="s">
        <v>2170</v>
      </c>
      <c r="N3974">
        <v>1</v>
      </c>
      <c r="O3974">
        <v>31</v>
      </c>
      <c r="P3974">
        <v>0.2</v>
      </c>
      <c r="Q3974">
        <v>15300</v>
      </c>
      <c r="R3974">
        <v>0</v>
      </c>
      <c r="S3974">
        <v>0</v>
      </c>
      <c r="T3974">
        <v>0</v>
      </c>
      <c r="U3974">
        <v>1</v>
      </c>
      <c r="V3974">
        <v>31</v>
      </c>
      <c r="W3974">
        <v>0.2</v>
      </c>
      <c r="X3974">
        <v>0</v>
      </c>
      <c r="Y3974">
        <v>0</v>
      </c>
      <c r="Z3974">
        <v>0</v>
      </c>
      <c r="AA3974">
        <v>0</v>
      </c>
      <c r="AB3974">
        <v>0</v>
      </c>
      <c r="AC3974">
        <v>0</v>
      </c>
      <c r="AD3974">
        <v>0</v>
      </c>
      <c r="AE3974">
        <v>0</v>
      </c>
      <c r="AF3974">
        <v>0</v>
      </c>
      <c r="AG3974" t="s">
        <v>16912</v>
      </c>
      <c r="AH3974" s="21" t="str">
        <f t="shared" si="122"/>
        <v>YK20</v>
      </c>
      <c r="AI3974" s="21">
        <v>216</v>
      </c>
      <c r="AJ3974" s="21">
        <f t="shared" si="123"/>
        <v>99.797385620915037</v>
      </c>
      <c r="AK3974" s="21" t="s">
        <v>2060</v>
      </c>
      <c r="AL3974" t="s">
        <v>2581</v>
      </c>
      <c r="AM3974" s="26" t="s">
        <v>38</v>
      </c>
      <c r="AN3974" t="s">
        <v>2030</v>
      </c>
    </row>
    <row r="3975" spans="1:40" ht="15" hidden="1" thickTop="1" x14ac:dyDescent="0.35">
      <c r="A3975" t="s">
        <v>6894</v>
      </c>
      <c r="B3975" t="s">
        <v>16913</v>
      </c>
      <c r="C3975" t="s">
        <v>3758</v>
      </c>
      <c r="D3975" t="s">
        <v>16914</v>
      </c>
      <c r="E3975" t="s">
        <v>3353</v>
      </c>
      <c r="F3975">
        <v>1</v>
      </c>
      <c r="G3975" t="s">
        <v>2682</v>
      </c>
      <c r="H3975" t="s">
        <v>2620</v>
      </c>
      <c r="I3975" t="s">
        <v>2076</v>
      </c>
      <c r="J3975" t="s">
        <v>2683</v>
      </c>
      <c r="K3975" t="s">
        <v>2684</v>
      </c>
      <c r="L3975" t="s">
        <v>2058</v>
      </c>
      <c r="M3975" t="s">
        <v>2059</v>
      </c>
      <c r="N3975">
        <v>9</v>
      </c>
      <c r="O3975">
        <v>218</v>
      </c>
      <c r="P3975">
        <v>0.89</v>
      </c>
      <c r="Q3975">
        <v>24480</v>
      </c>
      <c r="R3975">
        <v>2</v>
      </c>
      <c r="S3975">
        <v>48</v>
      </c>
      <c r="T3975">
        <v>0.2</v>
      </c>
      <c r="U3975">
        <v>7</v>
      </c>
      <c r="V3975">
        <v>170</v>
      </c>
      <c r="W3975">
        <v>0.69</v>
      </c>
      <c r="X3975">
        <v>0</v>
      </c>
      <c r="Y3975">
        <v>0</v>
      </c>
      <c r="Z3975">
        <v>0</v>
      </c>
      <c r="AA3975">
        <v>0</v>
      </c>
      <c r="AB3975">
        <v>0</v>
      </c>
      <c r="AC3975">
        <v>0</v>
      </c>
      <c r="AD3975">
        <v>0</v>
      </c>
      <c r="AE3975">
        <v>0</v>
      </c>
      <c r="AF3975">
        <v>0</v>
      </c>
      <c r="AG3975" t="s">
        <v>16915</v>
      </c>
      <c r="AH3975" s="21" t="str">
        <f t="shared" ref="AH3975:AH4038" si="124">LEFT(AG3975,4)</f>
        <v>YR25</v>
      </c>
      <c r="AI3975" s="21">
        <v>345.36</v>
      </c>
      <c r="AJ3975" s="21">
        <f t="shared" ref="AJ3975:AJ4038" si="125">100-(O3975/Q3975*100)</f>
        <v>99.109477124183002</v>
      </c>
      <c r="AK3975" s="21" t="s">
        <v>2063</v>
      </c>
      <c r="AL3975" t="s">
        <v>2686</v>
      </c>
      <c r="AM3975" s="26" t="s">
        <v>38</v>
      </c>
      <c r="AN3975" t="s">
        <v>2031</v>
      </c>
    </row>
    <row r="3976" spans="1:40" ht="15" hidden="1" thickTop="1" x14ac:dyDescent="0.35">
      <c r="A3976" t="s">
        <v>6898</v>
      </c>
      <c r="B3976" t="s">
        <v>16916</v>
      </c>
      <c r="C3976" t="s">
        <v>3192</v>
      </c>
      <c r="D3976" t="s">
        <v>30196</v>
      </c>
      <c r="E3976" t="s">
        <v>2608</v>
      </c>
      <c r="F3976">
        <v>1</v>
      </c>
      <c r="G3976" t="s">
        <v>2609</v>
      </c>
      <c r="H3976" t="s">
        <v>2577</v>
      </c>
      <c r="I3976" t="s">
        <v>2057</v>
      </c>
      <c r="J3976" t="s">
        <v>2764</v>
      </c>
      <c r="K3976" t="s">
        <v>2765</v>
      </c>
      <c r="L3976" t="s">
        <v>30320</v>
      </c>
      <c r="M3976" t="s">
        <v>5106</v>
      </c>
      <c r="N3976">
        <v>0</v>
      </c>
      <c r="O3976">
        <v>0</v>
      </c>
      <c r="P3976">
        <v>0</v>
      </c>
      <c r="Q3976">
        <v>7020</v>
      </c>
      <c r="R3976">
        <v>0</v>
      </c>
      <c r="S3976">
        <v>0</v>
      </c>
      <c r="T3976">
        <v>0</v>
      </c>
      <c r="U3976">
        <v>0</v>
      </c>
      <c r="V3976">
        <v>0</v>
      </c>
      <c r="W3976">
        <v>0</v>
      </c>
      <c r="X3976">
        <v>0</v>
      </c>
      <c r="Y3976">
        <v>0</v>
      </c>
      <c r="Z3976">
        <v>0</v>
      </c>
      <c r="AA3976">
        <v>0</v>
      </c>
      <c r="AB3976">
        <v>0</v>
      </c>
      <c r="AC3976">
        <v>0</v>
      </c>
      <c r="AD3976">
        <v>0</v>
      </c>
      <c r="AE3976">
        <v>0</v>
      </c>
      <c r="AF3976">
        <v>0</v>
      </c>
      <c r="AG3976" t="s">
        <v>16917</v>
      </c>
      <c r="AH3976" s="21" t="str">
        <f t="shared" si="124"/>
        <v>YT21</v>
      </c>
      <c r="AI3976" s="21">
        <v>129.60000000000002</v>
      </c>
      <c r="AJ3976" s="21">
        <f t="shared" si="125"/>
        <v>100</v>
      </c>
      <c r="AK3976" s="21" t="s">
        <v>2060</v>
      </c>
      <c r="AL3976" t="s">
        <v>2613</v>
      </c>
      <c r="AM3976" s="26" t="s">
        <v>38</v>
      </c>
      <c r="AN3976" t="s">
        <v>2029</v>
      </c>
    </row>
    <row r="3977" spans="1:40" ht="15" hidden="1" thickTop="1" x14ac:dyDescent="0.35">
      <c r="A3977" t="s">
        <v>6902</v>
      </c>
      <c r="B3977" t="s">
        <v>16918</v>
      </c>
      <c r="C3977" t="s">
        <v>4338</v>
      </c>
      <c r="D3977" t="s">
        <v>16919</v>
      </c>
      <c r="E3977" t="s">
        <v>2667</v>
      </c>
      <c r="F3977">
        <v>2</v>
      </c>
      <c r="G3977" t="s">
        <v>2509</v>
      </c>
      <c r="H3977" t="s">
        <v>2510</v>
      </c>
      <c r="I3977" t="s">
        <v>2076</v>
      </c>
      <c r="J3977" t="s">
        <v>4340</v>
      </c>
      <c r="K3977" t="s">
        <v>2669</v>
      </c>
      <c r="L3977" t="s">
        <v>2058</v>
      </c>
      <c r="M3977" t="s">
        <v>2059</v>
      </c>
      <c r="N3977">
        <v>6</v>
      </c>
      <c r="O3977">
        <v>317</v>
      </c>
      <c r="P3977">
        <v>1.29</v>
      </c>
      <c r="Q3977">
        <v>24480</v>
      </c>
      <c r="R3977">
        <v>2</v>
      </c>
      <c r="S3977">
        <v>115</v>
      </c>
      <c r="T3977">
        <v>0.47</v>
      </c>
      <c r="U3977">
        <v>4</v>
      </c>
      <c r="V3977">
        <v>202</v>
      </c>
      <c r="W3977">
        <v>0.83</v>
      </c>
      <c r="X3977">
        <v>0</v>
      </c>
      <c r="Y3977">
        <v>0</v>
      </c>
      <c r="Z3977">
        <v>0</v>
      </c>
      <c r="AA3977">
        <v>0</v>
      </c>
      <c r="AB3977">
        <v>0</v>
      </c>
      <c r="AC3977">
        <v>0</v>
      </c>
      <c r="AD3977">
        <v>0</v>
      </c>
      <c r="AE3977">
        <v>0</v>
      </c>
      <c r="AF3977">
        <v>0</v>
      </c>
      <c r="AG3977" t="s">
        <v>16920</v>
      </c>
      <c r="AH3977" s="21" t="str">
        <f t="shared" si="124"/>
        <v>YM68</v>
      </c>
      <c r="AI3977" s="21">
        <v>345.36</v>
      </c>
      <c r="AJ3977" s="21">
        <f t="shared" si="125"/>
        <v>98.705065359477118</v>
      </c>
      <c r="AK3977" s="21" t="s">
        <v>2063</v>
      </c>
      <c r="AL3977" t="s">
        <v>2515</v>
      </c>
      <c r="AM3977" s="26" t="s">
        <v>38</v>
      </c>
      <c r="AN3977" t="s">
        <v>2029</v>
      </c>
    </row>
    <row r="3978" spans="1:40" ht="15" hidden="1" thickTop="1" x14ac:dyDescent="0.35">
      <c r="A3978" t="s">
        <v>6907</v>
      </c>
      <c r="B3978" t="s">
        <v>16921</v>
      </c>
      <c r="C3978" t="s">
        <v>4750</v>
      </c>
      <c r="D3978" t="s">
        <v>16922</v>
      </c>
      <c r="E3978" t="s">
        <v>46</v>
      </c>
      <c r="F3978">
        <v>1</v>
      </c>
      <c r="G3978" t="s">
        <v>2055</v>
      </c>
      <c r="H3978" t="s">
        <v>2056</v>
      </c>
      <c r="I3978" t="s">
        <v>2076</v>
      </c>
      <c r="J3978" t="s">
        <v>4752</v>
      </c>
      <c r="K3978" t="s">
        <v>42</v>
      </c>
      <c r="L3978" t="s">
        <v>2058</v>
      </c>
      <c r="M3978" t="s">
        <v>2163</v>
      </c>
      <c r="N3978">
        <v>3</v>
      </c>
      <c r="O3978">
        <v>142</v>
      </c>
      <c r="P3978">
        <v>0.82</v>
      </c>
      <c r="Q3978">
        <v>17340</v>
      </c>
      <c r="R3978">
        <v>1</v>
      </c>
      <c r="S3978">
        <v>48</v>
      </c>
      <c r="T3978">
        <v>0.28000000000000003</v>
      </c>
      <c r="U3978">
        <v>2</v>
      </c>
      <c r="V3978">
        <v>94</v>
      </c>
      <c r="W3978">
        <v>0.54</v>
      </c>
      <c r="X3978">
        <v>0</v>
      </c>
      <c r="Y3978">
        <v>0</v>
      </c>
      <c r="Z3978">
        <v>0</v>
      </c>
      <c r="AA3978">
        <v>0</v>
      </c>
      <c r="AB3978">
        <v>0</v>
      </c>
      <c r="AC3978">
        <v>0</v>
      </c>
      <c r="AD3978">
        <v>0</v>
      </c>
      <c r="AE3978">
        <v>0</v>
      </c>
      <c r="AF3978">
        <v>0</v>
      </c>
      <c r="AG3978" t="s">
        <v>16923</v>
      </c>
      <c r="AH3978" s="21" t="str">
        <f t="shared" si="124"/>
        <v>YO52</v>
      </c>
      <c r="AI3978" s="21">
        <v>244.8</v>
      </c>
      <c r="AJ3978" s="21">
        <f t="shared" si="125"/>
        <v>99.181084198385236</v>
      </c>
      <c r="AK3978" s="21" t="s">
        <v>2063</v>
      </c>
      <c r="AL3978" t="s">
        <v>2841</v>
      </c>
      <c r="AM3978" s="26" t="s">
        <v>38</v>
      </c>
      <c r="AN3978" t="s">
        <v>2029</v>
      </c>
    </row>
    <row r="3979" spans="1:40" ht="15" hidden="1" thickTop="1" x14ac:dyDescent="0.35">
      <c r="A3979" t="s">
        <v>6909</v>
      </c>
      <c r="B3979" t="s">
        <v>16924</v>
      </c>
      <c r="C3979" t="s">
        <v>2870</v>
      </c>
      <c r="D3979" t="s">
        <v>16925</v>
      </c>
      <c r="E3979" t="s">
        <v>2691</v>
      </c>
      <c r="F3979">
        <v>1</v>
      </c>
      <c r="G3979" t="s">
        <v>2633</v>
      </c>
      <c r="H3979" t="s">
        <v>2577</v>
      </c>
      <c r="I3979" t="s">
        <v>2076</v>
      </c>
      <c r="J3979" t="s">
        <v>2692</v>
      </c>
      <c r="K3979" t="s">
        <v>2635</v>
      </c>
      <c r="L3979" t="s">
        <v>2058</v>
      </c>
      <c r="M3979" t="s">
        <v>2170</v>
      </c>
      <c r="N3979">
        <v>4</v>
      </c>
      <c r="O3979">
        <v>126</v>
      </c>
      <c r="P3979">
        <v>0.82</v>
      </c>
      <c r="Q3979">
        <v>15300</v>
      </c>
      <c r="R3979">
        <v>2</v>
      </c>
      <c r="S3979">
        <v>54</v>
      </c>
      <c r="T3979">
        <v>0.35</v>
      </c>
      <c r="U3979">
        <v>2</v>
      </c>
      <c r="V3979">
        <v>72</v>
      </c>
      <c r="W3979">
        <v>0.47</v>
      </c>
      <c r="X3979">
        <v>0</v>
      </c>
      <c r="Y3979">
        <v>0</v>
      </c>
      <c r="Z3979">
        <v>0</v>
      </c>
      <c r="AA3979">
        <v>0</v>
      </c>
      <c r="AB3979">
        <v>0</v>
      </c>
      <c r="AC3979">
        <v>0</v>
      </c>
      <c r="AD3979">
        <v>0</v>
      </c>
      <c r="AE3979">
        <v>0</v>
      </c>
      <c r="AF3979">
        <v>0</v>
      </c>
      <c r="AG3979" t="s">
        <v>16926</v>
      </c>
      <c r="AH3979" s="21" t="str">
        <f t="shared" si="124"/>
        <v>YR25</v>
      </c>
      <c r="AI3979" s="21">
        <v>216</v>
      </c>
      <c r="AJ3979" s="21">
        <f t="shared" si="125"/>
        <v>99.17647058823529</v>
      </c>
      <c r="AK3979" s="21" t="s">
        <v>2063</v>
      </c>
      <c r="AL3979" t="s">
        <v>2581</v>
      </c>
      <c r="AM3979" s="26" t="s">
        <v>38</v>
      </c>
      <c r="AN3979" t="s">
        <v>2031</v>
      </c>
    </row>
    <row r="3980" spans="1:40" ht="15" hidden="1" thickTop="1" x14ac:dyDescent="0.35">
      <c r="A3980" t="s">
        <v>6913</v>
      </c>
      <c r="B3980" t="s">
        <v>16927</v>
      </c>
      <c r="C3980" t="s">
        <v>2870</v>
      </c>
      <c r="D3980" t="s">
        <v>16925</v>
      </c>
      <c r="E3980" t="s">
        <v>2691</v>
      </c>
      <c r="F3980">
        <v>1</v>
      </c>
      <c r="G3980" t="s">
        <v>2633</v>
      </c>
      <c r="H3980" t="s">
        <v>2577</v>
      </c>
      <c r="I3980" t="s">
        <v>2076</v>
      </c>
      <c r="J3980" t="s">
        <v>2692</v>
      </c>
      <c r="K3980" t="s">
        <v>2635</v>
      </c>
      <c r="L3980" t="s">
        <v>2058</v>
      </c>
      <c r="M3980" t="s">
        <v>2170</v>
      </c>
      <c r="N3980">
        <v>0</v>
      </c>
      <c r="O3980">
        <v>0</v>
      </c>
      <c r="P3980">
        <v>0</v>
      </c>
      <c r="Q3980">
        <v>15300</v>
      </c>
      <c r="R3980">
        <v>0</v>
      </c>
      <c r="S3980">
        <v>0</v>
      </c>
      <c r="T3980">
        <v>0</v>
      </c>
      <c r="U3980">
        <v>0</v>
      </c>
      <c r="V3980">
        <v>0</v>
      </c>
      <c r="W3980">
        <v>0</v>
      </c>
      <c r="X3980">
        <v>0</v>
      </c>
      <c r="Y3980">
        <v>0</v>
      </c>
      <c r="Z3980">
        <v>0</v>
      </c>
      <c r="AA3980">
        <v>0</v>
      </c>
      <c r="AB3980">
        <v>0</v>
      </c>
      <c r="AC3980">
        <v>0</v>
      </c>
      <c r="AD3980">
        <v>0</v>
      </c>
      <c r="AE3980">
        <v>0</v>
      </c>
      <c r="AF3980">
        <v>0</v>
      </c>
      <c r="AG3980" t="s">
        <v>16928</v>
      </c>
      <c r="AH3980" s="21" t="str">
        <f t="shared" si="124"/>
        <v>YR25</v>
      </c>
      <c r="AI3980" s="21">
        <v>216</v>
      </c>
      <c r="AJ3980" s="21">
        <f t="shared" si="125"/>
        <v>100</v>
      </c>
      <c r="AK3980" s="21" t="s">
        <v>2060</v>
      </c>
      <c r="AL3980" t="s">
        <v>2581</v>
      </c>
      <c r="AM3980" s="26" t="s">
        <v>38</v>
      </c>
      <c r="AN3980" t="s">
        <v>2031</v>
      </c>
    </row>
    <row r="3981" spans="1:40" ht="15" hidden="1" thickTop="1" x14ac:dyDescent="0.35">
      <c r="A3981" t="s">
        <v>6917</v>
      </c>
      <c r="B3981" t="s">
        <v>16929</v>
      </c>
      <c r="C3981" t="s">
        <v>3428</v>
      </c>
      <c r="D3981" t="s">
        <v>16930</v>
      </c>
      <c r="E3981" t="s">
        <v>2608</v>
      </c>
      <c r="F3981">
        <v>1</v>
      </c>
      <c r="G3981" t="s">
        <v>2609</v>
      </c>
      <c r="H3981" t="s">
        <v>2577</v>
      </c>
      <c r="I3981" t="s">
        <v>2057</v>
      </c>
      <c r="J3981" t="s">
        <v>2610</v>
      </c>
      <c r="K3981" t="s">
        <v>2611</v>
      </c>
      <c r="L3981" t="s">
        <v>2058</v>
      </c>
      <c r="M3981" t="s">
        <v>2170</v>
      </c>
      <c r="N3981">
        <v>1</v>
      </c>
      <c r="O3981">
        <v>43</v>
      </c>
      <c r="P3981">
        <v>0.28000000000000003</v>
      </c>
      <c r="Q3981">
        <v>15300</v>
      </c>
      <c r="R3981">
        <v>1</v>
      </c>
      <c r="S3981">
        <v>43</v>
      </c>
      <c r="T3981">
        <v>0.28000000000000003</v>
      </c>
      <c r="U3981">
        <v>0</v>
      </c>
      <c r="V3981">
        <v>0</v>
      </c>
      <c r="W3981">
        <v>0</v>
      </c>
      <c r="X3981">
        <v>0</v>
      </c>
      <c r="Y3981">
        <v>0</v>
      </c>
      <c r="Z3981">
        <v>0</v>
      </c>
      <c r="AA3981">
        <v>0</v>
      </c>
      <c r="AB3981">
        <v>0</v>
      </c>
      <c r="AC3981">
        <v>0</v>
      </c>
      <c r="AD3981">
        <v>0</v>
      </c>
      <c r="AE3981">
        <v>0</v>
      </c>
      <c r="AF3981">
        <v>0</v>
      </c>
      <c r="AG3981" t="s">
        <v>16931</v>
      </c>
      <c r="AH3981" s="21" t="str">
        <f t="shared" si="124"/>
        <v>YT21</v>
      </c>
      <c r="AI3981" s="21">
        <v>216</v>
      </c>
      <c r="AJ3981" s="21">
        <f t="shared" si="125"/>
        <v>99.718954248366018</v>
      </c>
      <c r="AK3981" s="21" t="s">
        <v>2060</v>
      </c>
      <c r="AL3981" t="s">
        <v>2613</v>
      </c>
      <c r="AM3981" s="26" t="s">
        <v>38</v>
      </c>
      <c r="AN3981" t="s">
        <v>2029</v>
      </c>
    </row>
    <row r="3982" spans="1:40" ht="15" hidden="1" thickTop="1" x14ac:dyDescent="0.35">
      <c r="A3982" t="s">
        <v>6921</v>
      </c>
      <c r="B3982" t="s">
        <v>16932</v>
      </c>
      <c r="C3982" t="s">
        <v>3428</v>
      </c>
      <c r="D3982" t="s">
        <v>16933</v>
      </c>
      <c r="E3982" t="s">
        <v>2608</v>
      </c>
      <c r="F3982">
        <v>1</v>
      </c>
      <c r="G3982" t="s">
        <v>2609</v>
      </c>
      <c r="H3982" t="s">
        <v>2577</v>
      </c>
      <c r="I3982" t="s">
        <v>2057</v>
      </c>
      <c r="J3982" t="s">
        <v>2610</v>
      </c>
      <c r="K3982" t="s">
        <v>2611</v>
      </c>
      <c r="L3982" t="s">
        <v>2058</v>
      </c>
      <c r="M3982" t="s">
        <v>2170</v>
      </c>
      <c r="N3982">
        <v>1</v>
      </c>
      <c r="O3982">
        <v>20</v>
      </c>
      <c r="P3982">
        <v>0.13</v>
      </c>
      <c r="Q3982">
        <v>15300</v>
      </c>
      <c r="R3982">
        <v>1</v>
      </c>
      <c r="S3982">
        <v>20</v>
      </c>
      <c r="T3982">
        <v>0.13</v>
      </c>
      <c r="U3982">
        <v>0</v>
      </c>
      <c r="V3982">
        <v>0</v>
      </c>
      <c r="W3982">
        <v>0</v>
      </c>
      <c r="X3982">
        <v>0</v>
      </c>
      <c r="Y3982">
        <v>0</v>
      </c>
      <c r="Z3982">
        <v>0</v>
      </c>
      <c r="AA3982">
        <v>0</v>
      </c>
      <c r="AB3982">
        <v>0</v>
      </c>
      <c r="AC3982">
        <v>0</v>
      </c>
      <c r="AD3982">
        <v>0</v>
      </c>
      <c r="AE3982">
        <v>0</v>
      </c>
      <c r="AF3982">
        <v>0</v>
      </c>
      <c r="AG3982" t="s">
        <v>16934</v>
      </c>
      <c r="AH3982" s="21" t="str">
        <f t="shared" si="124"/>
        <v>YT21</v>
      </c>
      <c r="AI3982" s="21">
        <v>216</v>
      </c>
      <c r="AJ3982" s="21">
        <f t="shared" si="125"/>
        <v>99.869281045751634</v>
      </c>
      <c r="AK3982" s="21" t="s">
        <v>2060</v>
      </c>
      <c r="AL3982" t="s">
        <v>2613</v>
      </c>
      <c r="AM3982" s="26" t="s">
        <v>38</v>
      </c>
      <c r="AN3982" t="s">
        <v>2031</v>
      </c>
    </row>
    <row r="3983" spans="1:40" ht="15" hidden="1" thickTop="1" x14ac:dyDescent="0.35">
      <c r="A3983" t="s">
        <v>6925</v>
      </c>
      <c r="B3983" t="s">
        <v>16935</v>
      </c>
      <c r="C3983" t="s">
        <v>3428</v>
      </c>
      <c r="D3983" t="s">
        <v>16936</v>
      </c>
      <c r="E3983" t="s">
        <v>2608</v>
      </c>
      <c r="F3983">
        <v>1</v>
      </c>
      <c r="G3983" t="s">
        <v>2609</v>
      </c>
      <c r="H3983" t="s">
        <v>2577</v>
      </c>
      <c r="I3983" t="s">
        <v>2057</v>
      </c>
      <c r="J3983" t="s">
        <v>2610</v>
      </c>
      <c r="K3983" t="s">
        <v>2611</v>
      </c>
      <c r="L3983" t="s">
        <v>2058</v>
      </c>
      <c r="M3983" t="s">
        <v>2170</v>
      </c>
      <c r="N3983">
        <v>1</v>
      </c>
      <c r="O3983">
        <v>9</v>
      </c>
      <c r="P3983">
        <v>0.06</v>
      </c>
      <c r="Q3983">
        <v>15300</v>
      </c>
      <c r="R3983">
        <v>0</v>
      </c>
      <c r="S3983">
        <v>0</v>
      </c>
      <c r="T3983">
        <v>0</v>
      </c>
      <c r="U3983">
        <v>1</v>
      </c>
      <c r="V3983">
        <v>9</v>
      </c>
      <c r="W3983">
        <v>0.06</v>
      </c>
      <c r="X3983">
        <v>0</v>
      </c>
      <c r="Y3983">
        <v>0</v>
      </c>
      <c r="Z3983">
        <v>0</v>
      </c>
      <c r="AA3983">
        <v>0</v>
      </c>
      <c r="AB3983">
        <v>0</v>
      </c>
      <c r="AC3983">
        <v>0</v>
      </c>
      <c r="AD3983">
        <v>0</v>
      </c>
      <c r="AE3983">
        <v>0</v>
      </c>
      <c r="AF3983">
        <v>0</v>
      </c>
      <c r="AG3983" t="s">
        <v>16937</v>
      </c>
      <c r="AH3983" s="21" t="str">
        <f t="shared" si="124"/>
        <v>YT21</v>
      </c>
      <c r="AI3983" s="21">
        <v>216</v>
      </c>
      <c r="AJ3983" s="21">
        <f t="shared" si="125"/>
        <v>99.941176470588232</v>
      </c>
      <c r="AK3983" s="21" t="s">
        <v>2060</v>
      </c>
      <c r="AL3983" t="s">
        <v>2613</v>
      </c>
      <c r="AM3983" s="26" t="s">
        <v>38</v>
      </c>
      <c r="AN3983" t="s">
        <v>2031</v>
      </c>
    </row>
    <row r="3984" spans="1:40" ht="15" hidden="1" thickTop="1" x14ac:dyDescent="0.35">
      <c r="A3984" t="s">
        <v>6929</v>
      </c>
      <c r="B3984" t="s">
        <v>16938</v>
      </c>
      <c r="C3984" t="s">
        <v>3428</v>
      </c>
      <c r="D3984" t="s">
        <v>16939</v>
      </c>
      <c r="E3984" t="s">
        <v>2608</v>
      </c>
      <c r="F3984">
        <v>1</v>
      </c>
      <c r="G3984" t="s">
        <v>2609</v>
      </c>
      <c r="H3984" t="s">
        <v>2577</v>
      </c>
      <c r="I3984" t="s">
        <v>2057</v>
      </c>
      <c r="J3984" t="s">
        <v>2610</v>
      </c>
      <c r="K3984" t="s">
        <v>2611</v>
      </c>
      <c r="L3984" t="s">
        <v>2058</v>
      </c>
      <c r="M3984" t="s">
        <v>2170</v>
      </c>
      <c r="N3984">
        <v>0</v>
      </c>
      <c r="O3984">
        <v>0</v>
      </c>
      <c r="P3984">
        <v>0</v>
      </c>
      <c r="Q3984">
        <v>15300</v>
      </c>
      <c r="R3984">
        <v>0</v>
      </c>
      <c r="S3984">
        <v>0</v>
      </c>
      <c r="T3984">
        <v>0</v>
      </c>
      <c r="U3984">
        <v>0</v>
      </c>
      <c r="V3984">
        <v>0</v>
      </c>
      <c r="W3984">
        <v>0</v>
      </c>
      <c r="X3984">
        <v>0</v>
      </c>
      <c r="Y3984">
        <v>0</v>
      </c>
      <c r="Z3984">
        <v>0</v>
      </c>
      <c r="AA3984">
        <v>0</v>
      </c>
      <c r="AB3984">
        <v>0</v>
      </c>
      <c r="AC3984">
        <v>0</v>
      </c>
      <c r="AD3984">
        <v>0</v>
      </c>
      <c r="AE3984">
        <v>0</v>
      </c>
      <c r="AF3984">
        <v>0</v>
      </c>
      <c r="AG3984" t="s">
        <v>16940</v>
      </c>
      <c r="AH3984" s="21" t="str">
        <f t="shared" si="124"/>
        <v>YT21</v>
      </c>
      <c r="AI3984" s="21">
        <v>216</v>
      </c>
      <c r="AJ3984" s="21">
        <f t="shared" si="125"/>
        <v>100</v>
      </c>
      <c r="AK3984" s="21" t="s">
        <v>2060</v>
      </c>
      <c r="AL3984" t="s">
        <v>2613</v>
      </c>
      <c r="AM3984" s="26" t="s">
        <v>38</v>
      </c>
      <c r="AN3984" t="s">
        <v>2031</v>
      </c>
    </row>
    <row r="3985" spans="1:40" ht="15" hidden="1" thickTop="1" x14ac:dyDescent="0.35">
      <c r="A3985" t="s">
        <v>6933</v>
      </c>
      <c r="B3985" t="s">
        <v>16941</v>
      </c>
      <c r="C3985" t="s">
        <v>3428</v>
      </c>
      <c r="D3985" t="s">
        <v>16942</v>
      </c>
      <c r="E3985" t="s">
        <v>2608</v>
      </c>
      <c r="F3985">
        <v>1</v>
      </c>
      <c r="G3985" t="s">
        <v>2609</v>
      </c>
      <c r="H3985" t="s">
        <v>2577</v>
      </c>
      <c r="I3985" t="s">
        <v>2057</v>
      </c>
      <c r="J3985" t="s">
        <v>2610</v>
      </c>
      <c r="K3985" t="s">
        <v>2611</v>
      </c>
      <c r="L3985" t="s">
        <v>2058</v>
      </c>
      <c r="M3985" t="s">
        <v>2170</v>
      </c>
      <c r="N3985">
        <v>0</v>
      </c>
      <c r="O3985">
        <v>0</v>
      </c>
      <c r="P3985">
        <v>0</v>
      </c>
      <c r="Q3985">
        <v>15300</v>
      </c>
      <c r="R3985">
        <v>0</v>
      </c>
      <c r="S3985">
        <v>0</v>
      </c>
      <c r="T3985">
        <v>0</v>
      </c>
      <c r="U3985">
        <v>0</v>
      </c>
      <c r="V3985">
        <v>0</v>
      </c>
      <c r="W3985">
        <v>0</v>
      </c>
      <c r="X3985">
        <v>0</v>
      </c>
      <c r="Y3985">
        <v>0</v>
      </c>
      <c r="Z3985">
        <v>0</v>
      </c>
      <c r="AA3985">
        <v>0</v>
      </c>
      <c r="AB3985">
        <v>0</v>
      </c>
      <c r="AC3985">
        <v>0</v>
      </c>
      <c r="AD3985">
        <v>0</v>
      </c>
      <c r="AE3985">
        <v>0</v>
      </c>
      <c r="AF3985">
        <v>0</v>
      </c>
      <c r="AG3985" t="s">
        <v>16943</v>
      </c>
      <c r="AH3985" s="21" t="str">
        <f t="shared" si="124"/>
        <v>YT21</v>
      </c>
      <c r="AI3985" s="21">
        <v>216</v>
      </c>
      <c r="AJ3985" s="21">
        <f t="shared" si="125"/>
        <v>100</v>
      </c>
      <c r="AK3985" s="21" t="s">
        <v>2060</v>
      </c>
      <c r="AL3985" t="s">
        <v>2613</v>
      </c>
      <c r="AM3985" s="26" t="s">
        <v>38</v>
      </c>
      <c r="AN3985" t="s">
        <v>2031</v>
      </c>
    </row>
    <row r="3986" spans="1:40" ht="15" hidden="1" thickTop="1" x14ac:dyDescent="0.35">
      <c r="A3986" t="s">
        <v>6937</v>
      </c>
      <c r="B3986" t="s">
        <v>16944</v>
      </c>
      <c r="C3986" t="s">
        <v>3428</v>
      </c>
      <c r="D3986" t="s">
        <v>16945</v>
      </c>
      <c r="E3986" t="s">
        <v>2608</v>
      </c>
      <c r="F3986">
        <v>1</v>
      </c>
      <c r="G3986" t="s">
        <v>2609</v>
      </c>
      <c r="H3986" t="s">
        <v>2577</v>
      </c>
      <c r="I3986" t="s">
        <v>2057</v>
      </c>
      <c r="J3986" t="s">
        <v>2610</v>
      </c>
      <c r="K3986" t="s">
        <v>2611</v>
      </c>
      <c r="L3986" t="s">
        <v>2058</v>
      </c>
      <c r="M3986" t="s">
        <v>2170</v>
      </c>
      <c r="N3986">
        <v>1</v>
      </c>
      <c r="O3986">
        <v>6</v>
      </c>
      <c r="P3986">
        <v>0.04</v>
      </c>
      <c r="Q3986">
        <v>15300</v>
      </c>
      <c r="R3986">
        <v>0</v>
      </c>
      <c r="S3986">
        <v>0</v>
      </c>
      <c r="T3986">
        <v>0</v>
      </c>
      <c r="U3986">
        <v>1</v>
      </c>
      <c r="V3986">
        <v>6</v>
      </c>
      <c r="W3986">
        <v>0.04</v>
      </c>
      <c r="X3986">
        <v>0</v>
      </c>
      <c r="Y3986">
        <v>0</v>
      </c>
      <c r="Z3986">
        <v>0</v>
      </c>
      <c r="AA3986">
        <v>0</v>
      </c>
      <c r="AB3986">
        <v>0</v>
      </c>
      <c r="AC3986">
        <v>0</v>
      </c>
      <c r="AD3986">
        <v>0</v>
      </c>
      <c r="AE3986">
        <v>0</v>
      </c>
      <c r="AF3986">
        <v>0</v>
      </c>
      <c r="AG3986" t="s">
        <v>16946</v>
      </c>
      <c r="AH3986" s="21" t="str">
        <f t="shared" si="124"/>
        <v>YT21</v>
      </c>
      <c r="AI3986" s="21">
        <v>216</v>
      </c>
      <c r="AJ3986" s="21">
        <f t="shared" si="125"/>
        <v>99.960784313725483</v>
      </c>
      <c r="AK3986" s="21" t="s">
        <v>2060</v>
      </c>
      <c r="AL3986" t="s">
        <v>2613</v>
      </c>
      <c r="AM3986" s="26" t="s">
        <v>38</v>
      </c>
      <c r="AN3986" t="s">
        <v>2031</v>
      </c>
    </row>
    <row r="3987" spans="1:40" ht="15" hidden="1" thickTop="1" x14ac:dyDescent="0.35">
      <c r="A3987" t="s">
        <v>6941</v>
      </c>
      <c r="B3987" t="s">
        <v>16947</v>
      </c>
      <c r="C3987" t="s">
        <v>3428</v>
      </c>
      <c r="D3987" t="s">
        <v>16948</v>
      </c>
      <c r="E3987" t="s">
        <v>2608</v>
      </c>
      <c r="F3987">
        <v>1</v>
      </c>
      <c r="G3987" t="s">
        <v>2609</v>
      </c>
      <c r="H3987" t="s">
        <v>2577</v>
      </c>
      <c r="I3987" t="s">
        <v>2057</v>
      </c>
      <c r="J3987" t="s">
        <v>2610</v>
      </c>
      <c r="K3987" t="s">
        <v>2611</v>
      </c>
      <c r="L3987" t="s">
        <v>2058</v>
      </c>
      <c r="M3987" t="s">
        <v>2170</v>
      </c>
      <c r="N3987">
        <v>2</v>
      </c>
      <c r="O3987">
        <v>40</v>
      </c>
      <c r="P3987">
        <v>0.26</v>
      </c>
      <c r="Q3987">
        <v>15300</v>
      </c>
      <c r="R3987">
        <v>2</v>
      </c>
      <c r="S3987">
        <v>40</v>
      </c>
      <c r="T3987">
        <v>0.26</v>
      </c>
      <c r="U3987">
        <v>0</v>
      </c>
      <c r="V3987">
        <v>0</v>
      </c>
      <c r="W3987">
        <v>0</v>
      </c>
      <c r="X3987">
        <v>0</v>
      </c>
      <c r="Y3987">
        <v>0</v>
      </c>
      <c r="Z3987">
        <v>0</v>
      </c>
      <c r="AA3987">
        <v>0</v>
      </c>
      <c r="AB3987">
        <v>0</v>
      </c>
      <c r="AC3987">
        <v>0</v>
      </c>
      <c r="AD3987">
        <v>0</v>
      </c>
      <c r="AE3987">
        <v>0</v>
      </c>
      <c r="AF3987">
        <v>0</v>
      </c>
      <c r="AG3987" t="s">
        <v>16949</v>
      </c>
      <c r="AH3987" s="21" t="str">
        <f t="shared" si="124"/>
        <v>YT21</v>
      </c>
      <c r="AI3987" s="21">
        <v>216</v>
      </c>
      <c r="AJ3987" s="21">
        <f t="shared" si="125"/>
        <v>99.738562091503269</v>
      </c>
      <c r="AK3987" s="21" t="s">
        <v>2060</v>
      </c>
      <c r="AL3987" t="s">
        <v>2613</v>
      </c>
      <c r="AM3987" s="26" t="s">
        <v>38</v>
      </c>
      <c r="AN3987" t="s">
        <v>2029</v>
      </c>
    </row>
    <row r="3988" spans="1:40" ht="15" hidden="1" thickTop="1" x14ac:dyDescent="0.35">
      <c r="A3988" t="s">
        <v>6945</v>
      </c>
      <c r="B3988" t="s">
        <v>16950</v>
      </c>
      <c r="C3988" t="s">
        <v>3715</v>
      </c>
      <c r="D3988" t="s">
        <v>16951</v>
      </c>
      <c r="E3988" t="s">
        <v>2938</v>
      </c>
      <c r="F3988">
        <v>1</v>
      </c>
      <c r="G3988" t="s">
        <v>2593</v>
      </c>
      <c r="H3988" t="s">
        <v>2056</v>
      </c>
      <c r="I3988" t="s">
        <v>2076</v>
      </c>
      <c r="J3988" t="s">
        <v>3717</v>
      </c>
      <c r="K3988" t="s">
        <v>62</v>
      </c>
      <c r="L3988" t="s">
        <v>2058</v>
      </c>
      <c r="M3988" t="s">
        <v>2059</v>
      </c>
      <c r="N3988">
        <v>1</v>
      </c>
      <c r="O3988">
        <v>96</v>
      </c>
      <c r="P3988">
        <v>0.39</v>
      </c>
      <c r="Q3988">
        <v>24480</v>
      </c>
      <c r="R3988">
        <v>1</v>
      </c>
      <c r="S3988">
        <v>96</v>
      </c>
      <c r="T3988">
        <v>0.39</v>
      </c>
      <c r="U3988">
        <v>0</v>
      </c>
      <c r="V3988">
        <v>0</v>
      </c>
      <c r="W3988">
        <v>0</v>
      </c>
      <c r="X3988">
        <v>0</v>
      </c>
      <c r="Y3988">
        <v>0</v>
      </c>
      <c r="Z3988">
        <v>0</v>
      </c>
      <c r="AA3988">
        <v>0</v>
      </c>
      <c r="AB3988">
        <v>0</v>
      </c>
      <c r="AC3988">
        <v>0</v>
      </c>
      <c r="AD3988">
        <v>0</v>
      </c>
      <c r="AE3988">
        <v>0</v>
      </c>
      <c r="AF3988">
        <v>0</v>
      </c>
      <c r="AG3988" t="s">
        <v>16952</v>
      </c>
      <c r="AH3988" s="21" t="str">
        <f t="shared" si="124"/>
        <v>YM68</v>
      </c>
      <c r="AI3988" s="21">
        <v>345.36</v>
      </c>
      <c r="AJ3988" s="21">
        <f t="shared" si="125"/>
        <v>99.607843137254903</v>
      </c>
      <c r="AK3988" s="21" t="s">
        <v>2060</v>
      </c>
      <c r="AL3988" t="s">
        <v>2527</v>
      </c>
      <c r="AM3988" s="26" t="s">
        <v>38</v>
      </c>
      <c r="AN3988" t="s">
        <v>2030</v>
      </c>
    </row>
    <row r="3989" spans="1:40" ht="15" hidden="1" thickTop="1" x14ac:dyDescent="0.35">
      <c r="A3989" t="s">
        <v>6949</v>
      </c>
      <c r="B3989" t="s">
        <v>16953</v>
      </c>
      <c r="C3989" t="s">
        <v>3570</v>
      </c>
      <c r="D3989" t="s">
        <v>16954</v>
      </c>
      <c r="E3989" t="s">
        <v>3572</v>
      </c>
      <c r="F3989">
        <v>1</v>
      </c>
      <c r="G3989" t="s">
        <v>2546</v>
      </c>
      <c r="H3989" t="s">
        <v>2510</v>
      </c>
      <c r="I3989" t="s">
        <v>2076</v>
      </c>
      <c r="J3989" t="s">
        <v>3573</v>
      </c>
      <c r="K3989" t="s">
        <v>3007</v>
      </c>
      <c r="L3989" t="s">
        <v>2058</v>
      </c>
      <c r="M3989" t="s">
        <v>2059</v>
      </c>
      <c r="N3989">
        <v>9</v>
      </c>
      <c r="O3989">
        <v>409</v>
      </c>
      <c r="P3989">
        <v>1.67</v>
      </c>
      <c r="Q3989">
        <v>24480</v>
      </c>
      <c r="R3989">
        <v>2</v>
      </c>
      <c r="S3989">
        <v>58</v>
      </c>
      <c r="T3989">
        <v>0.24</v>
      </c>
      <c r="U3989">
        <v>6</v>
      </c>
      <c r="V3989">
        <v>342</v>
      </c>
      <c r="W3989">
        <v>1.4</v>
      </c>
      <c r="X3989">
        <v>1</v>
      </c>
      <c r="Y3989">
        <v>9</v>
      </c>
      <c r="Z3989">
        <v>0.04</v>
      </c>
      <c r="AA3989">
        <v>0</v>
      </c>
      <c r="AB3989">
        <v>0</v>
      </c>
      <c r="AC3989">
        <v>0</v>
      </c>
      <c r="AD3989">
        <v>0</v>
      </c>
      <c r="AE3989">
        <v>0</v>
      </c>
      <c r="AF3989">
        <v>0</v>
      </c>
      <c r="AG3989" t="s">
        <v>16955</v>
      </c>
      <c r="AH3989" s="21" t="str">
        <f t="shared" si="124"/>
        <v>YM68</v>
      </c>
      <c r="AI3989" s="21">
        <v>345.36</v>
      </c>
      <c r="AJ3989" s="21">
        <f t="shared" si="125"/>
        <v>98.329248366013076</v>
      </c>
      <c r="AK3989" s="21" t="s">
        <v>2063</v>
      </c>
      <c r="AL3989" t="s">
        <v>2551</v>
      </c>
      <c r="AM3989" s="26" t="s">
        <v>38</v>
      </c>
      <c r="AN3989" t="s">
        <v>2031</v>
      </c>
    </row>
    <row r="3990" spans="1:40" ht="15" hidden="1" thickTop="1" x14ac:dyDescent="0.35">
      <c r="A3990" t="s">
        <v>6953</v>
      </c>
      <c r="B3990" t="s">
        <v>16956</v>
      </c>
      <c r="C3990" t="s">
        <v>3056</v>
      </c>
      <c r="D3990" t="s">
        <v>16957</v>
      </c>
      <c r="E3990" t="s">
        <v>3058</v>
      </c>
      <c r="F3990">
        <v>1</v>
      </c>
      <c r="G3990" t="s">
        <v>2546</v>
      </c>
      <c r="H3990" t="s">
        <v>2510</v>
      </c>
      <c r="I3990" t="s">
        <v>2076</v>
      </c>
      <c r="J3990" t="s">
        <v>3059</v>
      </c>
      <c r="K3990" t="s">
        <v>3007</v>
      </c>
      <c r="L3990" t="s">
        <v>2058</v>
      </c>
      <c r="M3990" t="s">
        <v>2170</v>
      </c>
      <c r="N3990">
        <v>8</v>
      </c>
      <c r="O3990">
        <v>276</v>
      </c>
      <c r="P3990">
        <v>1.8</v>
      </c>
      <c r="Q3990">
        <v>15300</v>
      </c>
      <c r="R3990">
        <v>1</v>
      </c>
      <c r="S3990">
        <v>20</v>
      </c>
      <c r="T3990">
        <v>0.13</v>
      </c>
      <c r="U3990">
        <v>7</v>
      </c>
      <c r="V3990">
        <v>256</v>
      </c>
      <c r="W3990">
        <v>1.67</v>
      </c>
      <c r="X3990">
        <v>0</v>
      </c>
      <c r="Y3990">
        <v>0</v>
      </c>
      <c r="Z3990">
        <v>0</v>
      </c>
      <c r="AA3990">
        <v>0</v>
      </c>
      <c r="AB3990">
        <v>0</v>
      </c>
      <c r="AC3990">
        <v>0</v>
      </c>
      <c r="AD3990">
        <v>0</v>
      </c>
      <c r="AE3990">
        <v>0</v>
      </c>
      <c r="AF3990">
        <v>0</v>
      </c>
      <c r="AG3990" t="s">
        <v>16958</v>
      </c>
      <c r="AH3990" s="21" t="str">
        <f t="shared" si="124"/>
        <v>YM68</v>
      </c>
      <c r="AI3990" s="21">
        <v>216</v>
      </c>
      <c r="AJ3990" s="21">
        <f t="shared" si="125"/>
        <v>98.196078431372555</v>
      </c>
      <c r="AK3990" s="21" t="s">
        <v>2063</v>
      </c>
      <c r="AL3990" t="s">
        <v>2551</v>
      </c>
      <c r="AM3990" s="26" t="s">
        <v>38</v>
      </c>
      <c r="AN3990" t="s">
        <v>2030</v>
      </c>
    </row>
    <row r="3991" spans="1:40" ht="15" hidden="1" thickTop="1" x14ac:dyDescent="0.35">
      <c r="A3991" t="s">
        <v>6957</v>
      </c>
      <c r="B3991" t="s">
        <v>16959</v>
      </c>
      <c r="C3991" t="s">
        <v>4673</v>
      </c>
      <c r="D3991" t="s">
        <v>16960</v>
      </c>
      <c r="E3991" t="s">
        <v>3058</v>
      </c>
      <c r="F3991">
        <v>1</v>
      </c>
      <c r="G3991" t="s">
        <v>2546</v>
      </c>
      <c r="H3991" t="s">
        <v>2510</v>
      </c>
      <c r="I3991" t="s">
        <v>2076</v>
      </c>
      <c r="J3991" t="s">
        <v>4675</v>
      </c>
      <c r="K3991" t="s">
        <v>3007</v>
      </c>
      <c r="L3991" t="s">
        <v>2058</v>
      </c>
      <c r="M3991" t="s">
        <v>2170</v>
      </c>
      <c r="N3991">
        <v>5</v>
      </c>
      <c r="O3991">
        <v>43</v>
      </c>
      <c r="P3991">
        <v>0.28000000000000003</v>
      </c>
      <c r="Q3991">
        <v>15300</v>
      </c>
      <c r="R3991">
        <v>2</v>
      </c>
      <c r="S3991">
        <v>6</v>
      </c>
      <c r="T3991">
        <v>0.04</v>
      </c>
      <c r="U3991">
        <v>3</v>
      </c>
      <c r="V3991">
        <v>37</v>
      </c>
      <c r="W3991">
        <v>0.24</v>
      </c>
      <c r="X3991">
        <v>0</v>
      </c>
      <c r="Y3991">
        <v>0</v>
      </c>
      <c r="Z3991">
        <v>0</v>
      </c>
      <c r="AA3991">
        <v>0</v>
      </c>
      <c r="AB3991">
        <v>0</v>
      </c>
      <c r="AC3991">
        <v>0</v>
      </c>
      <c r="AD3991">
        <v>0</v>
      </c>
      <c r="AE3991">
        <v>0</v>
      </c>
      <c r="AF3991">
        <v>0</v>
      </c>
      <c r="AG3991" t="s">
        <v>16961</v>
      </c>
      <c r="AH3991" s="21" t="str">
        <f t="shared" si="124"/>
        <v>YM68</v>
      </c>
      <c r="AI3991" s="21">
        <v>216</v>
      </c>
      <c r="AJ3991" s="21">
        <f t="shared" si="125"/>
        <v>99.718954248366018</v>
      </c>
      <c r="AK3991" s="21" t="s">
        <v>2060</v>
      </c>
      <c r="AL3991" t="s">
        <v>2551</v>
      </c>
      <c r="AM3991" s="26" t="s">
        <v>38</v>
      </c>
      <c r="AN3991" t="s">
        <v>2031</v>
      </c>
    </row>
    <row r="3992" spans="1:40" ht="15" hidden="1" thickTop="1" x14ac:dyDescent="0.35">
      <c r="A3992" t="s">
        <v>6961</v>
      </c>
      <c r="B3992" t="s">
        <v>16962</v>
      </c>
      <c r="C3992" t="s">
        <v>2837</v>
      </c>
      <c r="D3992" t="s">
        <v>16963</v>
      </c>
      <c r="E3992" t="s">
        <v>41</v>
      </c>
      <c r="F3992">
        <v>1</v>
      </c>
      <c r="G3992" t="s">
        <v>2055</v>
      </c>
      <c r="H3992" t="s">
        <v>2056</v>
      </c>
      <c r="I3992" t="s">
        <v>2057</v>
      </c>
      <c r="J3992" t="s">
        <v>2839</v>
      </c>
      <c r="K3992" t="s">
        <v>42</v>
      </c>
      <c r="L3992" t="s">
        <v>2058</v>
      </c>
      <c r="M3992" t="s">
        <v>2170</v>
      </c>
      <c r="N3992">
        <v>2</v>
      </c>
      <c r="O3992">
        <v>134</v>
      </c>
      <c r="P3992">
        <v>0.88</v>
      </c>
      <c r="Q3992">
        <v>15300</v>
      </c>
      <c r="R3992">
        <v>2</v>
      </c>
      <c r="S3992">
        <v>134</v>
      </c>
      <c r="T3992">
        <v>0.88</v>
      </c>
      <c r="U3992">
        <v>0</v>
      </c>
      <c r="V3992">
        <v>0</v>
      </c>
      <c r="W3992">
        <v>0</v>
      </c>
      <c r="X3992">
        <v>0</v>
      </c>
      <c r="Y3992">
        <v>0</v>
      </c>
      <c r="Z3992">
        <v>0</v>
      </c>
      <c r="AA3992">
        <v>0</v>
      </c>
      <c r="AB3992">
        <v>0</v>
      </c>
      <c r="AC3992">
        <v>0</v>
      </c>
      <c r="AD3992">
        <v>0</v>
      </c>
      <c r="AE3992">
        <v>0</v>
      </c>
      <c r="AF3992">
        <v>0</v>
      </c>
      <c r="AG3992" t="s">
        <v>16964</v>
      </c>
      <c r="AH3992" s="21" t="str">
        <f t="shared" si="124"/>
        <v>YT21</v>
      </c>
      <c r="AI3992" s="21">
        <v>216</v>
      </c>
      <c r="AJ3992" s="21">
        <f t="shared" si="125"/>
        <v>99.124183006535944</v>
      </c>
      <c r="AK3992" s="21" t="s">
        <v>2063</v>
      </c>
      <c r="AL3992" t="s">
        <v>2841</v>
      </c>
      <c r="AM3992" s="26" t="s">
        <v>38</v>
      </c>
      <c r="AN3992" t="s">
        <v>2030</v>
      </c>
    </row>
    <row r="3993" spans="1:40" ht="15" hidden="1" thickTop="1" x14ac:dyDescent="0.35">
      <c r="A3993" t="s">
        <v>6965</v>
      </c>
      <c r="B3993" t="s">
        <v>16965</v>
      </c>
      <c r="C3993" t="s">
        <v>2928</v>
      </c>
      <c r="D3993" t="s">
        <v>16966</v>
      </c>
      <c r="E3993" t="s">
        <v>2562</v>
      </c>
      <c r="F3993">
        <v>1</v>
      </c>
      <c r="G3993" t="s">
        <v>2546</v>
      </c>
      <c r="H3993" t="s">
        <v>2510</v>
      </c>
      <c r="I3993" t="s">
        <v>2076</v>
      </c>
      <c r="J3993" t="s">
        <v>2547</v>
      </c>
      <c r="K3993" t="s">
        <v>2548</v>
      </c>
      <c r="L3993" t="s">
        <v>2058</v>
      </c>
      <c r="M3993" t="s">
        <v>2533</v>
      </c>
      <c r="N3993">
        <v>1</v>
      </c>
      <c r="O3993">
        <v>11</v>
      </c>
      <c r="P3993">
        <v>0.09</v>
      </c>
      <c r="Q3993">
        <v>12240</v>
      </c>
      <c r="R3993">
        <v>1</v>
      </c>
      <c r="S3993">
        <v>11</v>
      </c>
      <c r="T3993">
        <v>0.09</v>
      </c>
      <c r="U3993">
        <v>0</v>
      </c>
      <c r="V3993">
        <v>0</v>
      </c>
      <c r="W3993">
        <v>0</v>
      </c>
      <c r="X3993">
        <v>0</v>
      </c>
      <c r="Y3993">
        <v>0</v>
      </c>
      <c r="Z3993">
        <v>0</v>
      </c>
      <c r="AA3993">
        <v>0</v>
      </c>
      <c r="AB3993">
        <v>0</v>
      </c>
      <c r="AC3993">
        <v>0</v>
      </c>
      <c r="AD3993">
        <v>0</v>
      </c>
      <c r="AE3993">
        <v>0</v>
      </c>
      <c r="AF3993">
        <v>0</v>
      </c>
      <c r="AG3993" t="s">
        <v>16967</v>
      </c>
      <c r="AH3993" s="21" t="str">
        <f t="shared" si="124"/>
        <v>YK20</v>
      </c>
      <c r="AI3993" s="21">
        <v>172.79999999999998</v>
      </c>
      <c r="AJ3993" s="21">
        <f t="shared" si="125"/>
        <v>99.91013071895425</v>
      </c>
      <c r="AK3993" s="21" t="s">
        <v>2060</v>
      </c>
      <c r="AL3993" t="s">
        <v>2551</v>
      </c>
      <c r="AM3993" s="26" t="s">
        <v>38</v>
      </c>
      <c r="AN3993" t="s">
        <v>2029</v>
      </c>
    </row>
    <row r="3994" spans="1:40" ht="15" hidden="1" thickTop="1" x14ac:dyDescent="0.35">
      <c r="A3994" t="s">
        <v>6970</v>
      </c>
      <c r="B3994" t="s">
        <v>16968</v>
      </c>
      <c r="C3994" t="s">
        <v>3100</v>
      </c>
      <c r="D3994" t="s">
        <v>16969</v>
      </c>
      <c r="E3994" t="s">
        <v>3624</v>
      </c>
      <c r="F3994">
        <v>1</v>
      </c>
      <c r="G3994" t="s">
        <v>2816</v>
      </c>
      <c r="H3994" t="s">
        <v>2620</v>
      </c>
      <c r="I3994" t="s">
        <v>2076</v>
      </c>
      <c r="J3994" t="s">
        <v>2817</v>
      </c>
      <c r="K3994" t="s">
        <v>2818</v>
      </c>
      <c r="L3994" t="s">
        <v>2058</v>
      </c>
      <c r="M3994" t="s">
        <v>2059</v>
      </c>
      <c r="N3994">
        <v>2</v>
      </c>
      <c r="O3994">
        <v>82</v>
      </c>
      <c r="P3994">
        <v>0.33</v>
      </c>
      <c r="Q3994">
        <v>24480</v>
      </c>
      <c r="R3994">
        <v>1</v>
      </c>
      <c r="S3994">
        <v>46</v>
      </c>
      <c r="T3994">
        <v>0.19</v>
      </c>
      <c r="U3994">
        <v>1</v>
      </c>
      <c r="V3994">
        <v>36</v>
      </c>
      <c r="W3994">
        <v>0.15</v>
      </c>
      <c r="X3994">
        <v>0</v>
      </c>
      <c r="Y3994">
        <v>0</v>
      </c>
      <c r="Z3994">
        <v>0</v>
      </c>
      <c r="AA3994">
        <v>0</v>
      </c>
      <c r="AB3994">
        <v>0</v>
      </c>
      <c r="AC3994">
        <v>0</v>
      </c>
      <c r="AD3994">
        <v>0</v>
      </c>
      <c r="AE3994">
        <v>0</v>
      </c>
      <c r="AF3994">
        <v>0</v>
      </c>
      <c r="AG3994" t="s">
        <v>16970</v>
      </c>
      <c r="AH3994" s="21" t="str">
        <f t="shared" si="124"/>
        <v>YR25</v>
      </c>
      <c r="AI3994" s="21">
        <v>345.36</v>
      </c>
      <c r="AJ3994" s="21">
        <f t="shared" si="125"/>
        <v>99.665032679738559</v>
      </c>
      <c r="AK3994" s="21" t="s">
        <v>2060</v>
      </c>
      <c r="AL3994" t="s">
        <v>2820</v>
      </c>
      <c r="AM3994" s="26" t="s">
        <v>38</v>
      </c>
      <c r="AN3994" t="s">
        <v>2033</v>
      </c>
    </row>
    <row r="3995" spans="1:40" ht="15" hidden="1" thickTop="1" x14ac:dyDescent="0.35">
      <c r="A3995" t="s">
        <v>6974</v>
      </c>
      <c r="B3995" t="s">
        <v>16971</v>
      </c>
      <c r="C3995" t="s">
        <v>4594</v>
      </c>
      <c r="D3995" t="s">
        <v>16972</v>
      </c>
      <c r="E3995" t="s">
        <v>2938</v>
      </c>
      <c r="F3995">
        <v>1</v>
      </c>
      <c r="G3995" t="s">
        <v>2593</v>
      </c>
      <c r="H3995" t="s">
        <v>2056</v>
      </c>
      <c r="I3995" t="s">
        <v>2076</v>
      </c>
      <c r="J3995" t="s">
        <v>2594</v>
      </c>
      <c r="K3995" t="s">
        <v>65</v>
      </c>
      <c r="L3995" t="s">
        <v>2058</v>
      </c>
      <c r="M3995" t="s">
        <v>2059</v>
      </c>
      <c r="N3995">
        <v>6</v>
      </c>
      <c r="O3995">
        <v>121</v>
      </c>
      <c r="P3995">
        <v>0.49</v>
      </c>
      <c r="Q3995">
        <v>24480</v>
      </c>
      <c r="R3995">
        <v>2</v>
      </c>
      <c r="S3995">
        <v>17</v>
      </c>
      <c r="T3995">
        <v>7.0000000000000007E-2</v>
      </c>
      <c r="U3995">
        <v>4</v>
      </c>
      <c r="V3995">
        <v>104</v>
      </c>
      <c r="W3995">
        <v>0.42</v>
      </c>
      <c r="X3995">
        <v>0</v>
      </c>
      <c r="Y3995">
        <v>0</v>
      </c>
      <c r="Z3995">
        <v>0</v>
      </c>
      <c r="AA3995">
        <v>0</v>
      </c>
      <c r="AB3995">
        <v>0</v>
      </c>
      <c r="AC3995">
        <v>0</v>
      </c>
      <c r="AD3995">
        <v>0</v>
      </c>
      <c r="AE3995">
        <v>0</v>
      </c>
      <c r="AF3995">
        <v>0</v>
      </c>
      <c r="AG3995" t="s">
        <v>16973</v>
      </c>
      <c r="AH3995" s="21" t="str">
        <f t="shared" si="124"/>
        <v>YK21</v>
      </c>
      <c r="AI3995" s="21">
        <v>345.36</v>
      </c>
      <c r="AJ3995" s="21">
        <f t="shared" si="125"/>
        <v>99.505718954248366</v>
      </c>
      <c r="AK3995" s="21" t="s">
        <v>2060</v>
      </c>
      <c r="AL3995" t="s">
        <v>2527</v>
      </c>
      <c r="AM3995" s="26" t="s">
        <v>38</v>
      </c>
      <c r="AN3995" t="s">
        <v>2031</v>
      </c>
    </row>
    <row r="3996" spans="1:40" ht="15" hidden="1" thickTop="1" x14ac:dyDescent="0.35">
      <c r="A3996" t="s">
        <v>6978</v>
      </c>
      <c r="B3996" t="s">
        <v>16974</v>
      </c>
      <c r="C3996" t="s">
        <v>4594</v>
      </c>
      <c r="D3996" t="s">
        <v>16975</v>
      </c>
      <c r="E3996" t="s">
        <v>2938</v>
      </c>
      <c r="F3996">
        <v>1</v>
      </c>
      <c r="G3996" t="s">
        <v>2593</v>
      </c>
      <c r="H3996" t="s">
        <v>2056</v>
      </c>
      <c r="I3996" t="s">
        <v>2076</v>
      </c>
      <c r="J3996" t="s">
        <v>2594</v>
      </c>
      <c r="K3996" t="s">
        <v>65</v>
      </c>
      <c r="L3996" t="s">
        <v>2058</v>
      </c>
      <c r="M3996" t="s">
        <v>2059</v>
      </c>
      <c r="N3996">
        <v>2</v>
      </c>
      <c r="O3996">
        <v>137</v>
      </c>
      <c r="P3996">
        <v>0.56000000000000005</v>
      </c>
      <c r="Q3996">
        <v>24480</v>
      </c>
      <c r="R3996">
        <v>1</v>
      </c>
      <c r="S3996">
        <v>100</v>
      </c>
      <c r="T3996">
        <v>0.41</v>
      </c>
      <c r="U3996">
        <v>1</v>
      </c>
      <c r="V3996">
        <v>37</v>
      </c>
      <c r="W3996">
        <v>0.15</v>
      </c>
      <c r="X3996">
        <v>0</v>
      </c>
      <c r="Y3996">
        <v>0</v>
      </c>
      <c r="Z3996">
        <v>0</v>
      </c>
      <c r="AA3996">
        <v>0</v>
      </c>
      <c r="AB3996">
        <v>0</v>
      </c>
      <c r="AC3996">
        <v>0</v>
      </c>
      <c r="AD3996">
        <v>0</v>
      </c>
      <c r="AE3996">
        <v>0</v>
      </c>
      <c r="AF3996">
        <v>0</v>
      </c>
      <c r="AG3996" t="s">
        <v>16976</v>
      </c>
      <c r="AH3996" s="21" t="str">
        <f t="shared" si="124"/>
        <v>YK21</v>
      </c>
      <c r="AI3996" s="21">
        <v>345.36</v>
      </c>
      <c r="AJ3996" s="21">
        <f t="shared" si="125"/>
        <v>99.44035947712419</v>
      </c>
      <c r="AK3996" s="21" t="s">
        <v>2060</v>
      </c>
      <c r="AL3996" t="s">
        <v>2527</v>
      </c>
      <c r="AM3996" s="26" t="s">
        <v>38</v>
      </c>
      <c r="AN3996" t="s">
        <v>2031</v>
      </c>
    </row>
    <row r="3997" spans="1:40" ht="15" hidden="1" thickTop="1" x14ac:dyDescent="0.35">
      <c r="A3997" t="s">
        <v>6981</v>
      </c>
      <c r="B3997" t="s">
        <v>16977</v>
      </c>
      <c r="C3997" t="s">
        <v>4594</v>
      </c>
      <c r="D3997" t="s">
        <v>16978</v>
      </c>
      <c r="E3997" t="s">
        <v>2938</v>
      </c>
      <c r="F3997">
        <v>1</v>
      </c>
      <c r="G3997" t="s">
        <v>2593</v>
      </c>
      <c r="H3997" t="s">
        <v>2056</v>
      </c>
      <c r="I3997" t="s">
        <v>2076</v>
      </c>
      <c r="J3997" t="s">
        <v>2594</v>
      </c>
      <c r="K3997" t="s">
        <v>65</v>
      </c>
      <c r="L3997" t="s">
        <v>2058</v>
      </c>
      <c r="M3997" t="s">
        <v>2059</v>
      </c>
      <c r="N3997">
        <v>9</v>
      </c>
      <c r="O3997">
        <v>300</v>
      </c>
      <c r="P3997">
        <v>1.23</v>
      </c>
      <c r="Q3997">
        <v>24480</v>
      </c>
      <c r="R3997">
        <v>0</v>
      </c>
      <c r="S3997">
        <v>0</v>
      </c>
      <c r="T3997">
        <v>0</v>
      </c>
      <c r="U3997">
        <v>8</v>
      </c>
      <c r="V3997">
        <v>266</v>
      </c>
      <c r="W3997">
        <v>1.0900000000000001</v>
      </c>
      <c r="X3997">
        <v>0</v>
      </c>
      <c r="Y3997">
        <v>0</v>
      </c>
      <c r="Z3997">
        <v>0</v>
      </c>
      <c r="AA3997">
        <v>1</v>
      </c>
      <c r="AB3997">
        <v>34</v>
      </c>
      <c r="AC3997">
        <v>0.14000000000000001</v>
      </c>
      <c r="AD3997">
        <v>0</v>
      </c>
      <c r="AE3997">
        <v>0</v>
      </c>
      <c r="AF3997">
        <v>0</v>
      </c>
      <c r="AG3997" t="s">
        <v>16979</v>
      </c>
      <c r="AH3997" s="21" t="str">
        <f t="shared" si="124"/>
        <v>YK21</v>
      </c>
      <c r="AI3997" s="21">
        <v>345.36</v>
      </c>
      <c r="AJ3997" s="21">
        <f t="shared" si="125"/>
        <v>98.774509803921575</v>
      </c>
      <c r="AK3997" s="21" t="s">
        <v>2063</v>
      </c>
      <c r="AL3997" t="s">
        <v>2527</v>
      </c>
      <c r="AM3997" s="26" t="s">
        <v>38</v>
      </c>
      <c r="AN3997" t="s">
        <v>2030</v>
      </c>
    </row>
    <row r="3998" spans="1:40" ht="15" hidden="1" thickTop="1" x14ac:dyDescent="0.35">
      <c r="A3998" t="s">
        <v>6985</v>
      </c>
      <c r="B3998" t="s">
        <v>16980</v>
      </c>
      <c r="C3998" t="s">
        <v>4594</v>
      </c>
      <c r="D3998" t="s">
        <v>16981</v>
      </c>
      <c r="E3998" t="s">
        <v>2938</v>
      </c>
      <c r="F3998">
        <v>1</v>
      </c>
      <c r="G3998" t="s">
        <v>2593</v>
      </c>
      <c r="H3998" t="s">
        <v>2056</v>
      </c>
      <c r="I3998" t="s">
        <v>2076</v>
      </c>
      <c r="J3998" t="s">
        <v>2594</v>
      </c>
      <c r="K3998" t="s">
        <v>65</v>
      </c>
      <c r="L3998" t="s">
        <v>2058</v>
      </c>
      <c r="M3998" t="s">
        <v>2059</v>
      </c>
      <c r="N3998">
        <v>2</v>
      </c>
      <c r="O3998">
        <v>40</v>
      </c>
      <c r="P3998">
        <v>0.16</v>
      </c>
      <c r="Q3998">
        <v>24480</v>
      </c>
      <c r="R3998">
        <v>0</v>
      </c>
      <c r="S3998">
        <v>0</v>
      </c>
      <c r="T3998">
        <v>0</v>
      </c>
      <c r="U3998">
        <v>2</v>
      </c>
      <c r="V3998">
        <v>40</v>
      </c>
      <c r="W3998">
        <v>0.16</v>
      </c>
      <c r="X3998">
        <v>0</v>
      </c>
      <c r="Y3998">
        <v>0</v>
      </c>
      <c r="Z3998">
        <v>0</v>
      </c>
      <c r="AA3998">
        <v>0</v>
      </c>
      <c r="AB3998">
        <v>0</v>
      </c>
      <c r="AC3998">
        <v>0</v>
      </c>
      <c r="AD3998">
        <v>0</v>
      </c>
      <c r="AE3998">
        <v>0</v>
      </c>
      <c r="AF3998">
        <v>0</v>
      </c>
      <c r="AG3998" t="s">
        <v>16982</v>
      </c>
      <c r="AH3998" s="21" t="str">
        <f t="shared" si="124"/>
        <v>YK21</v>
      </c>
      <c r="AI3998" s="21">
        <v>345.36</v>
      </c>
      <c r="AJ3998" s="21">
        <f t="shared" si="125"/>
        <v>99.83660130718954</v>
      </c>
      <c r="AK3998" s="21" t="s">
        <v>2060</v>
      </c>
      <c r="AL3998" t="s">
        <v>2527</v>
      </c>
      <c r="AM3998" s="26" t="s">
        <v>38</v>
      </c>
      <c r="AN3998" t="s">
        <v>2030</v>
      </c>
    </row>
    <row r="3999" spans="1:40" ht="15" hidden="1" thickTop="1" x14ac:dyDescent="0.35">
      <c r="A3999" t="s">
        <v>6989</v>
      </c>
      <c r="B3999" t="s">
        <v>16983</v>
      </c>
      <c r="C3999" t="s">
        <v>2936</v>
      </c>
      <c r="D3999" t="s">
        <v>16984</v>
      </c>
      <c r="E3999" t="s">
        <v>30262</v>
      </c>
      <c r="F3999">
        <v>1</v>
      </c>
      <c r="G3999" t="s">
        <v>2593</v>
      </c>
      <c r="H3999" t="s">
        <v>2056</v>
      </c>
      <c r="I3999" t="s">
        <v>2076</v>
      </c>
      <c r="J3999" t="s">
        <v>2594</v>
      </c>
      <c r="K3999" t="s">
        <v>65</v>
      </c>
      <c r="L3999" t="s">
        <v>2058</v>
      </c>
      <c r="M3999" t="s">
        <v>3044</v>
      </c>
      <c r="N3999">
        <v>3</v>
      </c>
      <c r="O3999">
        <v>205</v>
      </c>
      <c r="P3999">
        <v>1.67</v>
      </c>
      <c r="Q3999">
        <v>12240</v>
      </c>
      <c r="R3999">
        <v>3</v>
      </c>
      <c r="S3999">
        <v>205</v>
      </c>
      <c r="T3999">
        <v>1.67</v>
      </c>
      <c r="U3999">
        <v>0</v>
      </c>
      <c r="V3999">
        <v>0</v>
      </c>
      <c r="W3999">
        <v>0</v>
      </c>
      <c r="X3999">
        <v>0</v>
      </c>
      <c r="Y3999">
        <v>0</v>
      </c>
      <c r="Z3999">
        <v>0</v>
      </c>
      <c r="AA3999">
        <v>0</v>
      </c>
      <c r="AB3999">
        <v>0</v>
      </c>
      <c r="AC3999">
        <v>0</v>
      </c>
      <c r="AD3999">
        <v>0</v>
      </c>
      <c r="AE3999">
        <v>0</v>
      </c>
      <c r="AF3999">
        <v>0</v>
      </c>
      <c r="AG3999" t="s">
        <v>16985</v>
      </c>
      <c r="AH3999" s="21" t="str">
        <f t="shared" si="124"/>
        <v>YK21</v>
      </c>
      <c r="AI3999" s="21">
        <v>172.79999999999995</v>
      </c>
      <c r="AJ3999" s="21">
        <f t="shared" si="125"/>
        <v>98.325163398692808</v>
      </c>
      <c r="AK3999" s="21" t="s">
        <v>2063</v>
      </c>
      <c r="AL3999" t="s">
        <v>2527</v>
      </c>
      <c r="AM3999" s="26" t="s">
        <v>38</v>
      </c>
      <c r="AN3999" t="s">
        <v>2031</v>
      </c>
    </row>
    <row r="4000" spans="1:40" ht="15" hidden="1" thickTop="1" x14ac:dyDescent="0.35">
      <c r="A4000" t="s">
        <v>6993</v>
      </c>
      <c r="B4000" t="s">
        <v>16986</v>
      </c>
      <c r="C4000" t="s">
        <v>10615</v>
      </c>
      <c r="D4000" t="s">
        <v>16987</v>
      </c>
      <c r="E4000" t="s">
        <v>2946</v>
      </c>
      <c r="F4000">
        <v>1</v>
      </c>
      <c r="G4000" t="s">
        <v>2816</v>
      </c>
      <c r="H4000" t="s">
        <v>2620</v>
      </c>
      <c r="I4000" t="s">
        <v>2076</v>
      </c>
      <c r="J4000" t="s">
        <v>3383</v>
      </c>
      <c r="K4000" t="s">
        <v>2818</v>
      </c>
      <c r="L4000" t="s">
        <v>2058</v>
      </c>
      <c r="M4000" t="s">
        <v>2059</v>
      </c>
      <c r="N4000">
        <v>7</v>
      </c>
      <c r="O4000">
        <v>528</v>
      </c>
      <c r="P4000">
        <v>2.16</v>
      </c>
      <c r="Q4000">
        <v>24480</v>
      </c>
      <c r="R4000">
        <v>5</v>
      </c>
      <c r="S4000">
        <v>421</v>
      </c>
      <c r="T4000">
        <v>1.72</v>
      </c>
      <c r="U4000">
        <v>2</v>
      </c>
      <c r="V4000">
        <v>107</v>
      </c>
      <c r="W4000">
        <v>0.44</v>
      </c>
      <c r="X4000">
        <v>0</v>
      </c>
      <c r="Y4000">
        <v>0</v>
      </c>
      <c r="Z4000">
        <v>0</v>
      </c>
      <c r="AA4000">
        <v>0</v>
      </c>
      <c r="AB4000">
        <v>0</v>
      </c>
      <c r="AC4000">
        <v>0</v>
      </c>
      <c r="AD4000">
        <v>0</v>
      </c>
      <c r="AE4000">
        <v>0</v>
      </c>
      <c r="AF4000">
        <v>0</v>
      </c>
      <c r="AG4000" t="s">
        <v>16988</v>
      </c>
      <c r="AH4000" s="21" t="str">
        <f t="shared" si="124"/>
        <v>YR25</v>
      </c>
      <c r="AI4000" s="21">
        <v>345.36</v>
      </c>
      <c r="AJ4000" s="21">
        <f t="shared" si="125"/>
        <v>97.843137254901961</v>
      </c>
      <c r="AK4000" s="21" t="s">
        <v>2063</v>
      </c>
      <c r="AL4000" t="s">
        <v>2949</v>
      </c>
      <c r="AM4000" s="26" t="s">
        <v>38</v>
      </c>
      <c r="AN4000" t="s">
        <v>2031</v>
      </c>
    </row>
    <row r="4001" spans="1:40" ht="15" hidden="1" thickTop="1" x14ac:dyDescent="0.35">
      <c r="A4001" t="s">
        <v>6997</v>
      </c>
      <c r="B4001" t="s">
        <v>16989</v>
      </c>
      <c r="C4001" t="s">
        <v>3203</v>
      </c>
      <c r="D4001" t="s">
        <v>16990</v>
      </c>
      <c r="E4001" t="s">
        <v>2825</v>
      </c>
      <c r="F4001">
        <v>1</v>
      </c>
      <c r="G4001" t="s">
        <v>2816</v>
      </c>
      <c r="H4001" t="s">
        <v>2620</v>
      </c>
      <c r="I4001" t="s">
        <v>2076</v>
      </c>
      <c r="J4001" t="s">
        <v>2826</v>
      </c>
      <c r="K4001" t="s">
        <v>2827</v>
      </c>
      <c r="L4001" t="s">
        <v>2058</v>
      </c>
      <c r="M4001" t="s">
        <v>2170</v>
      </c>
      <c r="N4001">
        <v>2</v>
      </c>
      <c r="O4001">
        <v>123</v>
      </c>
      <c r="P4001">
        <v>0.8</v>
      </c>
      <c r="Q4001">
        <v>15300</v>
      </c>
      <c r="R4001">
        <v>1</v>
      </c>
      <c r="S4001">
        <v>67</v>
      </c>
      <c r="T4001">
        <v>0.44</v>
      </c>
      <c r="U4001">
        <v>1</v>
      </c>
      <c r="V4001">
        <v>56</v>
      </c>
      <c r="W4001">
        <v>0.37</v>
      </c>
      <c r="X4001">
        <v>0</v>
      </c>
      <c r="Y4001">
        <v>0</v>
      </c>
      <c r="Z4001">
        <v>0</v>
      </c>
      <c r="AA4001">
        <v>0</v>
      </c>
      <c r="AB4001">
        <v>0</v>
      </c>
      <c r="AC4001">
        <v>0</v>
      </c>
      <c r="AD4001">
        <v>0</v>
      </c>
      <c r="AE4001">
        <v>0</v>
      </c>
      <c r="AF4001">
        <v>0</v>
      </c>
      <c r="AG4001" t="s">
        <v>16991</v>
      </c>
      <c r="AH4001" s="21" t="str">
        <f t="shared" si="124"/>
        <v>YM68</v>
      </c>
      <c r="AI4001" s="21">
        <v>216</v>
      </c>
      <c r="AJ4001" s="21">
        <f t="shared" si="125"/>
        <v>99.196078431372555</v>
      </c>
      <c r="AK4001" s="21" t="s">
        <v>2063</v>
      </c>
      <c r="AL4001" t="s">
        <v>2829</v>
      </c>
      <c r="AM4001" s="26" t="s">
        <v>38</v>
      </c>
      <c r="AN4001" t="s">
        <v>2029</v>
      </c>
    </row>
    <row r="4002" spans="1:40" ht="15" hidden="1" thickTop="1" x14ac:dyDescent="0.35">
      <c r="A4002" t="s">
        <v>7001</v>
      </c>
      <c r="B4002" t="s">
        <v>16992</v>
      </c>
      <c r="C4002" t="s">
        <v>5396</v>
      </c>
      <c r="D4002" t="s">
        <v>16993</v>
      </c>
      <c r="E4002" t="s">
        <v>146</v>
      </c>
      <c r="F4002">
        <v>1</v>
      </c>
      <c r="G4002" t="s">
        <v>2524</v>
      </c>
      <c r="H4002" t="s">
        <v>2056</v>
      </c>
      <c r="I4002" t="s">
        <v>2076</v>
      </c>
      <c r="J4002" t="s">
        <v>3189</v>
      </c>
      <c r="K4002" t="s">
        <v>62</v>
      </c>
      <c r="L4002" t="s">
        <v>2058</v>
      </c>
      <c r="M4002" t="s">
        <v>2170</v>
      </c>
      <c r="N4002">
        <v>0</v>
      </c>
      <c r="O4002">
        <v>0</v>
      </c>
      <c r="P4002">
        <v>0</v>
      </c>
      <c r="Q4002">
        <v>15300</v>
      </c>
      <c r="R4002">
        <v>0</v>
      </c>
      <c r="S4002">
        <v>0</v>
      </c>
      <c r="T4002">
        <v>0</v>
      </c>
      <c r="U4002">
        <v>0</v>
      </c>
      <c r="V4002">
        <v>0</v>
      </c>
      <c r="W4002">
        <v>0</v>
      </c>
      <c r="X4002">
        <v>0</v>
      </c>
      <c r="Y4002">
        <v>0</v>
      </c>
      <c r="Z4002">
        <v>0</v>
      </c>
      <c r="AA4002">
        <v>0</v>
      </c>
      <c r="AB4002">
        <v>0</v>
      </c>
      <c r="AC4002">
        <v>0</v>
      </c>
      <c r="AD4002">
        <v>0</v>
      </c>
      <c r="AE4002">
        <v>0</v>
      </c>
      <c r="AF4002">
        <v>0</v>
      </c>
      <c r="AG4002" t="s">
        <v>16994</v>
      </c>
      <c r="AH4002" s="21" t="str">
        <f t="shared" si="124"/>
        <v>YM68</v>
      </c>
      <c r="AI4002" s="21">
        <v>216</v>
      </c>
      <c r="AJ4002" s="21">
        <f t="shared" si="125"/>
        <v>100</v>
      </c>
      <c r="AK4002" s="21" t="s">
        <v>2060</v>
      </c>
      <c r="AL4002" t="s">
        <v>2527</v>
      </c>
      <c r="AM4002" s="26" t="s">
        <v>38</v>
      </c>
      <c r="AN4002" t="s">
        <v>2029</v>
      </c>
    </row>
    <row r="4003" spans="1:40" ht="15" hidden="1" thickTop="1" x14ac:dyDescent="0.35">
      <c r="A4003" t="s">
        <v>7005</v>
      </c>
      <c r="B4003" t="s">
        <v>16995</v>
      </c>
      <c r="C4003" t="s">
        <v>7949</v>
      </c>
      <c r="D4003" t="s">
        <v>16996</v>
      </c>
      <c r="E4003" t="s">
        <v>2938</v>
      </c>
      <c r="F4003">
        <v>1</v>
      </c>
      <c r="G4003" t="s">
        <v>2593</v>
      </c>
      <c r="H4003" t="s">
        <v>2056</v>
      </c>
      <c r="I4003" t="s">
        <v>2076</v>
      </c>
      <c r="J4003" t="s">
        <v>7951</v>
      </c>
      <c r="K4003" t="s">
        <v>65</v>
      </c>
      <c r="L4003" t="s">
        <v>2058</v>
      </c>
      <c r="M4003" t="s">
        <v>2059</v>
      </c>
      <c r="N4003">
        <v>3</v>
      </c>
      <c r="O4003">
        <v>142</v>
      </c>
      <c r="P4003">
        <v>0.57999999999999996</v>
      </c>
      <c r="Q4003">
        <v>24480</v>
      </c>
      <c r="R4003">
        <v>0</v>
      </c>
      <c r="S4003">
        <v>0</v>
      </c>
      <c r="T4003">
        <v>0</v>
      </c>
      <c r="U4003">
        <v>3</v>
      </c>
      <c r="V4003">
        <v>142</v>
      </c>
      <c r="W4003">
        <v>0.57999999999999996</v>
      </c>
      <c r="X4003">
        <v>0</v>
      </c>
      <c r="Y4003">
        <v>0</v>
      </c>
      <c r="Z4003">
        <v>0</v>
      </c>
      <c r="AA4003">
        <v>0</v>
      </c>
      <c r="AB4003">
        <v>0</v>
      </c>
      <c r="AC4003">
        <v>0</v>
      </c>
      <c r="AD4003">
        <v>0</v>
      </c>
      <c r="AE4003">
        <v>0</v>
      </c>
      <c r="AF4003">
        <v>0</v>
      </c>
      <c r="AG4003" t="s">
        <v>16997</v>
      </c>
      <c r="AH4003" s="21" t="str">
        <f t="shared" si="124"/>
        <v>YM68</v>
      </c>
      <c r="AI4003" s="21">
        <v>345.36</v>
      </c>
      <c r="AJ4003" s="21">
        <f t="shared" si="125"/>
        <v>99.419934640522882</v>
      </c>
      <c r="AK4003" s="21" t="s">
        <v>2060</v>
      </c>
      <c r="AL4003" t="s">
        <v>2527</v>
      </c>
      <c r="AM4003" s="26" t="s">
        <v>38</v>
      </c>
      <c r="AN4003" t="s">
        <v>2030</v>
      </c>
    </row>
    <row r="4004" spans="1:40" ht="15" hidden="1" thickTop="1" x14ac:dyDescent="0.35">
      <c r="A4004" t="s">
        <v>7009</v>
      </c>
      <c r="B4004" t="s">
        <v>16998</v>
      </c>
      <c r="C4004" t="s">
        <v>2936</v>
      </c>
      <c r="D4004" t="s">
        <v>16999</v>
      </c>
      <c r="E4004" t="s">
        <v>30262</v>
      </c>
      <c r="F4004">
        <v>1</v>
      </c>
      <c r="G4004" t="s">
        <v>2593</v>
      </c>
      <c r="H4004" t="s">
        <v>2056</v>
      </c>
      <c r="I4004" t="s">
        <v>2076</v>
      </c>
      <c r="J4004" t="s">
        <v>2594</v>
      </c>
      <c r="K4004" t="s">
        <v>65</v>
      </c>
      <c r="L4004" t="s">
        <v>2058</v>
      </c>
      <c r="M4004" t="s">
        <v>3044</v>
      </c>
      <c r="N4004">
        <v>0</v>
      </c>
      <c r="O4004">
        <v>0</v>
      </c>
      <c r="P4004">
        <v>0</v>
      </c>
      <c r="Q4004">
        <v>12240</v>
      </c>
      <c r="R4004">
        <v>0</v>
      </c>
      <c r="S4004">
        <v>0</v>
      </c>
      <c r="T4004">
        <v>0</v>
      </c>
      <c r="U4004">
        <v>0</v>
      </c>
      <c r="V4004">
        <v>0</v>
      </c>
      <c r="W4004">
        <v>0</v>
      </c>
      <c r="X4004">
        <v>0</v>
      </c>
      <c r="Y4004">
        <v>0</v>
      </c>
      <c r="Z4004">
        <v>0</v>
      </c>
      <c r="AA4004">
        <v>0</v>
      </c>
      <c r="AB4004">
        <v>0</v>
      </c>
      <c r="AC4004">
        <v>0</v>
      </c>
      <c r="AD4004">
        <v>0</v>
      </c>
      <c r="AE4004">
        <v>0</v>
      </c>
      <c r="AF4004">
        <v>0</v>
      </c>
      <c r="AG4004" t="s">
        <v>17000</v>
      </c>
      <c r="AH4004" s="21" t="str">
        <f t="shared" si="124"/>
        <v>YK21</v>
      </c>
      <c r="AI4004" s="21">
        <v>172.79999999999995</v>
      </c>
      <c r="AJ4004" s="21">
        <f t="shared" si="125"/>
        <v>100</v>
      </c>
      <c r="AK4004" s="21" t="s">
        <v>2060</v>
      </c>
      <c r="AL4004" t="s">
        <v>2527</v>
      </c>
      <c r="AM4004" s="26" t="s">
        <v>38</v>
      </c>
      <c r="AN4004" t="s">
        <v>2031</v>
      </c>
    </row>
    <row r="4005" spans="1:40" ht="15" hidden="1" thickTop="1" x14ac:dyDescent="0.35">
      <c r="A4005" t="s">
        <v>7012</v>
      </c>
      <c r="B4005" t="s">
        <v>17001</v>
      </c>
      <c r="C4005" t="s">
        <v>3730</v>
      </c>
      <c r="D4005" t="s">
        <v>17002</v>
      </c>
      <c r="E4005" t="s">
        <v>3013</v>
      </c>
      <c r="F4005">
        <v>1</v>
      </c>
      <c r="G4005" t="s">
        <v>2600</v>
      </c>
      <c r="H4005" t="s">
        <v>2577</v>
      </c>
      <c r="I4005" t="s">
        <v>2076</v>
      </c>
      <c r="J4005" t="s">
        <v>3183</v>
      </c>
      <c r="K4005" t="s">
        <v>2742</v>
      </c>
      <c r="L4005" t="s">
        <v>2058</v>
      </c>
      <c r="M4005" t="s">
        <v>2059</v>
      </c>
      <c r="N4005">
        <v>5</v>
      </c>
      <c r="O4005">
        <v>142</v>
      </c>
      <c r="P4005">
        <v>0.57999999999999996</v>
      </c>
      <c r="Q4005">
        <v>24480</v>
      </c>
      <c r="R4005">
        <v>2</v>
      </c>
      <c r="S4005">
        <v>57</v>
      </c>
      <c r="T4005">
        <v>0.23</v>
      </c>
      <c r="U4005">
        <v>3</v>
      </c>
      <c r="V4005">
        <v>85</v>
      </c>
      <c r="W4005">
        <v>0.35</v>
      </c>
      <c r="X4005">
        <v>0</v>
      </c>
      <c r="Y4005">
        <v>0</v>
      </c>
      <c r="Z4005">
        <v>0</v>
      </c>
      <c r="AA4005">
        <v>0</v>
      </c>
      <c r="AB4005">
        <v>0</v>
      </c>
      <c r="AC4005">
        <v>0</v>
      </c>
      <c r="AD4005">
        <v>0</v>
      </c>
      <c r="AE4005">
        <v>0</v>
      </c>
      <c r="AF4005">
        <v>0</v>
      </c>
      <c r="AG4005" t="s">
        <v>17003</v>
      </c>
      <c r="AH4005" s="21" t="str">
        <f t="shared" si="124"/>
        <v>YR25</v>
      </c>
      <c r="AI4005" s="21">
        <v>345.36</v>
      </c>
      <c r="AJ4005" s="21">
        <f t="shared" si="125"/>
        <v>99.419934640522882</v>
      </c>
      <c r="AK4005" s="21" t="s">
        <v>2060</v>
      </c>
      <c r="AL4005" t="s">
        <v>2551</v>
      </c>
      <c r="AM4005" s="26" t="s">
        <v>38</v>
      </c>
      <c r="AN4005" t="s">
        <v>2033</v>
      </c>
    </row>
    <row r="4006" spans="1:40" ht="15" hidden="1" thickTop="1" x14ac:dyDescent="0.35">
      <c r="A4006" t="s">
        <v>7015</v>
      </c>
      <c r="B4006" t="s">
        <v>2223</v>
      </c>
      <c r="C4006" t="s">
        <v>117</v>
      </c>
      <c r="D4006" t="s">
        <v>2224</v>
      </c>
      <c r="E4006" t="s">
        <v>560</v>
      </c>
      <c r="F4006">
        <v>1</v>
      </c>
      <c r="G4006" t="s">
        <v>2055</v>
      </c>
      <c r="H4006" t="s">
        <v>2056</v>
      </c>
      <c r="I4006" t="s">
        <v>2057</v>
      </c>
      <c r="J4006" t="s">
        <v>67</v>
      </c>
      <c r="K4006" t="s">
        <v>68</v>
      </c>
      <c r="L4006" t="s">
        <v>2058</v>
      </c>
      <c r="M4006" t="s">
        <v>2225</v>
      </c>
      <c r="N4006">
        <v>4</v>
      </c>
      <c r="O4006">
        <v>195</v>
      </c>
      <c r="P4006">
        <v>1.59</v>
      </c>
      <c r="Q4006">
        <v>12240</v>
      </c>
      <c r="R4006">
        <v>2</v>
      </c>
      <c r="S4006">
        <v>100</v>
      </c>
      <c r="T4006">
        <v>0.82</v>
      </c>
      <c r="U4006">
        <v>1</v>
      </c>
      <c r="V4006">
        <v>58</v>
      </c>
      <c r="W4006">
        <v>0.47</v>
      </c>
      <c r="X4006">
        <v>1</v>
      </c>
      <c r="Y4006">
        <v>37</v>
      </c>
      <c r="Z4006">
        <v>0.3</v>
      </c>
      <c r="AA4006">
        <v>0</v>
      </c>
      <c r="AB4006">
        <v>0</v>
      </c>
      <c r="AC4006">
        <v>0</v>
      </c>
      <c r="AD4006">
        <v>0</v>
      </c>
      <c r="AE4006">
        <v>0</v>
      </c>
      <c r="AF4006">
        <v>0</v>
      </c>
      <c r="AG4006" t="s">
        <v>464</v>
      </c>
      <c r="AH4006" s="21" t="str">
        <f t="shared" si="124"/>
        <v>YT21</v>
      </c>
      <c r="AI4006" s="21">
        <v>172.79999999999998</v>
      </c>
      <c r="AJ4006" s="21">
        <f t="shared" si="125"/>
        <v>98.406862745098039</v>
      </c>
      <c r="AK4006" s="21" t="s">
        <v>2063</v>
      </c>
      <c r="AL4006" t="s">
        <v>70</v>
      </c>
      <c r="AM4006" s="26" t="s">
        <v>38</v>
      </c>
      <c r="AN4006" t="s">
        <v>2030</v>
      </c>
    </row>
    <row r="4007" spans="1:40" ht="15" hidden="1" thickTop="1" x14ac:dyDescent="0.35">
      <c r="A4007" t="s">
        <v>7018</v>
      </c>
      <c r="B4007" t="s">
        <v>17004</v>
      </c>
      <c r="C4007" t="s">
        <v>2849</v>
      </c>
      <c r="D4007" t="s">
        <v>17005</v>
      </c>
      <c r="E4007" t="s">
        <v>2705</v>
      </c>
      <c r="F4007">
        <v>1</v>
      </c>
      <c r="G4007" t="s">
        <v>2593</v>
      </c>
      <c r="H4007" t="s">
        <v>2056</v>
      </c>
      <c r="I4007" t="s">
        <v>2057</v>
      </c>
      <c r="J4007" t="s">
        <v>2594</v>
      </c>
      <c r="K4007" t="s">
        <v>65</v>
      </c>
      <c r="L4007" t="s">
        <v>2058</v>
      </c>
      <c r="M4007" t="s">
        <v>2059</v>
      </c>
      <c r="N4007">
        <v>0</v>
      </c>
      <c r="O4007">
        <v>0</v>
      </c>
      <c r="P4007">
        <v>0</v>
      </c>
      <c r="Q4007">
        <v>24480</v>
      </c>
      <c r="R4007">
        <v>0</v>
      </c>
      <c r="S4007">
        <v>0</v>
      </c>
      <c r="T4007">
        <v>0</v>
      </c>
      <c r="U4007">
        <v>0</v>
      </c>
      <c r="V4007">
        <v>0</v>
      </c>
      <c r="W4007">
        <v>0</v>
      </c>
      <c r="X4007">
        <v>0</v>
      </c>
      <c r="Y4007">
        <v>0</v>
      </c>
      <c r="Z4007">
        <v>0</v>
      </c>
      <c r="AA4007">
        <v>0</v>
      </c>
      <c r="AB4007">
        <v>0</v>
      </c>
      <c r="AC4007">
        <v>0</v>
      </c>
      <c r="AD4007">
        <v>0</v>
      </c>
      <c r="AE4007">
        <v>0</v>
      </c>
      <c r="AF4007">
        <v>0</v>
      </c>
      <c r="AG4007" t="s">
        <v>17006</v>
      </c>
      <c r="AH4007" s="21" t="str">
        <f t="shared" si="124"/>
        <v>YT21</v>
      </c>
      <c r="AI4007" s="21">
        <v>345.36</v>
      </c>
      <c r="AJ4007" s="21">
        <f t="shared" si="125"/>
        <v>100</v>
      </c>
      <c r="AK4007" s="21" t="s">
        <v>2060</v>
      </c>
      <c r="AL4007" t="s">
        <v>2527</v>
      </c>
      <c r="AM4007" s="26" t="s">
        <v>38</v>
      </c>
      <c r="AN4007" t="s">
        <v>2031</v>
      </c>
    </row>
    <row r="4008" spans="1:40" ht="15" hidden="1" thickTop="1" x14ac:dyDescent="0.35">
      <c r="A4008" t="s">
        <v>7022</v>
      </c>
      <c r="B4008" t="s">
        <v>17007</v>
      </c>
      <c r="C4008" t="s">
        <v>4822</v>
      </c>
      <c r="D4008" t="s">
        <v>15698</v>
      </c>
      <c r="E4008" t="s">
        <v>3572</v>
      </c>
      <c r="F4008">
        <v>2</v>
      </c>
      <c r="G4008" t="s">
        <v>2546</v>
      </c>
      <c r="H4008" t="s">
        <v>2510</v>
      </c>
      <c r="I4008" t="s">
        <v>2076</v>
      </c>
      <c r="J4008" t="s">
        <v>3573</v>
      </c>
      <c r="K4008" t="s">
        <v>3007</v>
      </c>
      <c r="L4008" t="s">
        <v>2058</v>
      </c>
      <c r="M4008" t="s">
        <v>2059</v>
      </c>
      <c r="N4008">
        <v>7</v>
      </c>
      <c r="O4008">
        <v>91</v>
      </c>
      <c r="P4008">
        <v>0.37</v>
      </c>
      <c r="Q4008">
        <v>24480</v>
      </c>
      <c r="R4008">
        <v>3</v>
      </c>
      <c r="S4008">
        <v>35</v>
      </c>
      <c r="T4008">
        <v>0.14000000000000001</v>
      </c>
      <c r="U4008">
        <v>4</v>
      </c>
      <c r="V4008">
        <v>56</v>
      </c>
      <c r="W4008">
        <v>0.23</v>
      </c>
      <c r="X4008">
        <v>0</v>
      </c>
      <c r="Y4008">
        <v>0</v>
      </c>
      <c r="Z4008">
        <v>0</v>
      </c>
      <c r="AA4008">
        <v>0</v>
      </c>
      <c r="AB4008">
        <v>0</v>
      </c>
      <c r="AC4008">
        <v>0</v>
      </c>
      <c r="AD4008">
        <v>0</v>
      </c>
      <c r="AE4008">
        <v>0</v>
      </c>
      <c r="AF4008">
        <v>0</v>
      </c>
      <c r="AG4008" t="s">
        <v>17008</v>
      </c>
      <c r="AH4008" s="21" t="str">
        <f t="shared" si="124"/>
        <v>YK20</v>
      </c>
      <c r="AI4008" s="21">
        <v>345.36</v>
      </c>
      <c r="AJ4008" s="21">
        <f t="shared" si="125"/>
        <v>99.628267973856211</v>
      </c>
      <c r="AK4008" s="21" t="s">
        <v>2060</v>
      </c>
      <c r="AL4008" t="s">
        <v>2551</v>
      </c>
      <c r="AM4008" s="26" t="s">
        <v>38</v>
      </c>
      <c r="AN4008" t="s">
        <v>2032</v>
      </c>
    </row>
    <row r="4009" spans="1:40" ht="15" hidden="1" thickTop="1" x14ac:dyDescent="0.35">
      <c r="A4009" t="s">
        <v>7025</v>
      </c>
      <c r="B4009" t="s">
        <v>17009</v>
      </c>
      <c r="C4009" t="s">
        <v>6643</v>
      </c>
      <c r="D4009" t="s">
        <v>17010</v>
      </c>
      <c r="E4009" t="s">
        <v>4003</v>
      </c>
      <c r="F4009">
        <v>1</v>
      </c>
      <c r="G4009" t="s">
        <v>2600</v>
      </c>
      <c r="H4009" t="s">
        <v>2510</v>
      </c>
      <c r="I4009" t="s">
        <v>2076</v>
      </c>
      <c r="J4009" t="s">
        <v>4004</v>
      </c>
      <c r="K4009" t="s">
        <v>3007</v>
      </c>
      <c r="L4009" t="s">
        <v>2058</v>
      </c>
      <c r="M4009" t="s">
        <v>2207</v>
      </c>
      <c r="N4009">
        <v>3</v>
      </c>
      <c r="O4009">
        <v>62</v>
      </c>
      <c r="P4009">
        <v>0.47</v>
      </c>
      <c r="Q4009">
        <v>13260</v>
      </c>
      <c r="R4009">
        <v>3</v>
      </c>
      <c r="S4009">
        <v>62</v>
      </c>
      <c r="T4009">
        <v>0.47</v>
      </c>
      <c r="U4009">
        <v>0</v>
      </c>
      <c r="V4009">
        <v>0</v>
      </c>
      <c r="W4009">
        <v>0</v>
      </c>
      <c r="X4009">
        <v>0</v>
      </c>
      <c r="Y4009">
        <v>0</v>
      </c>
      <c r="Z4009">
        <v>0</v>
      </c>
      <c r="AA4009">
        <v>0</v>
      </c>
      <c r="AB4009">
        <v>0</v>
      </c>
      <c r="AC4009">
        <v>0</v>
      </c>
      <c r="AD4009">
        <v>0</v>
      </c>
      <c r="AE4009">
        <v>0</v>
      </c>
      <c r="AF4009">
        <v>0</v>
      </c>
      <c r="AG4009" t="s">
        <v>17011</v>
      </c>
      <c r="AH4009" s="21" t="str">
        <f t="shared" si="124"/>
        <v>YR25</v>
      </c>
      <c r="AI4009" s="21">
        <v>187.20000000000002</v>
      </c>
      <c r="AJ4009" s="21">
        <f t="shared" si="125"/>
        <v>99.532428355957762</v>
      </c>
      <c r="AK4009" s="21" t="s">
        <v>2060</v>
      </c>
      <c r="AL4009" t="s">
        <v>2551</v>
      </c>
      <c r="AM4009" s="26" t="s">
        <v>38</v>
      </c>
      <c r="AN4009" t="s">
        <v>2029</v>
      </c>
    </row>
    <row r="4010" spans="1:40" ht="15" hidden="1" thickTop="1" x14ac:dyDescent="0.35">
      <c r="A4010" t="s">
        <v>7026</v>
      </c>
      <c r="B4010" t="s">
        <v>2227</v>
      </c>
      <c r="C4010" t="s">
        <v>78</v>
      </c>
      <c r="D4010" t="s">
        <v>2228</v>
      </c>
      <c r="E4010" t="s">
        <v>560</v>
      </c>
      <c r="F4010">
        <v>1</v>
      </c>
      <c r="G4010" t="s">
        <v>2055</v>
      </c>
      <c r="H4010" t="s">
        <v>2056</v>
      </c>
      <c r="I4010" t="s">
        <v>2057</v>
      </c>
      <c r="J4010" t="s">
        <v>67</v>
      </c>
      <c r="K4010" t="s">
        <v>68</v>
      </c>
      <c r="L4010" t="s">
        <v>2058</v>
      </c>
      <c r="M4010" t="s">
        <v>2059</v>
      </c>
      <c r="N4010">
        <v>4</v>
      </c>
      <c r="O4010">
        <v>210</v>
      </c>
      <c r="P4010">
        <v>0.86</v>
      </c>
      <c r="Q4010">
        <v>24480</v>
      </c>
      <c r="R4010">
        <v>3</v>
      </c>
      <c r="S4010">
        <v>165</v>
      </c>
      <c r="T4010">
        <v>0.67</v>
      </c>
      <c r="U4010">
        <v>0</v>
      </c>
      <c r="V4010">
        <v>0</v>
      </c>
      <c r="W4010">
        <v>0</v>
      </c>
      <c r="X4010">
        <v>0</v>
      </c>
      <c r="Y4010">
        <v>0</v>
      </c>
      <c r="Z4010">
        <v>0</v>
      </c>
      <c r="AA4010">
        <v>1</v>
      </c>
      <c r="AB4010">
        <v>45</v>
      </c>
      <c r="AC4010">
        <v>0.18</v>
      </c>
      <c r="AD4010">
        <v>0</v>
      </c>
      <c r="AE4010">
        <v>0</v>
      </c>
      <c r="AF4010">
        <v>0</v>
      </c>
      <c r="AG4010" t="s">
        <v>465</v>
      </c>
      <c r="AH4010" s="21" t="str">
        <f t="shared" si="124"/>
        <v>YT21</v>
      </c>
      <c r="AI4010" s="21">
        <v>345.36</v>
      </c>
      <c r="AJ4010" s="21">
        <f t="shared" si="125"/>
        <v>99.142156862745097</v>
      </c>
      <c r="AK4010" s="21" t="s">
        <v>2063</v>
      </c>
      <c r="AL4010" t="s">
        <v>70</v>
      </c>
      <c r="AM4010" s="26" t="s">
        <v>38</v>
      </c>
      <c r="AN4010" t="s">
        <v>2031</v>
      </c>
    </row>
    <row r="4011" spans="1:40" ht="15" hidden="1" thickTop="1" x14ac:dyDescent="0.35">
      <c r="A4011" t="s">
        <v>7030</v>
      </c>
      <c r="B4011" t="s">
        <v>2230</v>
      </c>
      <c r="C4011" t="s">
        <v>86</v>
      </c>
      <c r="D4011" t="s">
        <v>2054</v>
      </c>
      <c r="E4011" t="s">
        <v>72</v>
      </c>
      <c r="F4011">
        <v>1</v>
      </c>
      <c r="G4011" t="s">
        <v>2055</v>
      </c>
      <c r="H4011" t="s">
        <v>2056</v>
      </c>
      <c r="I4011" t="s">
        <v>2057</v>
      </c>
      <c r="J4011" t="s">
        <v>73</v>
      </c>
      <c r="K4011" t="s">
        <v>68</v>
      </c>
      <c r="L4011" t="s">
        <v>2058</v>
      </c>
      <c r="M4011" t="s">
        <v>2059</v>
      </c>
      <c r="N4011">
        <v>5</v>
      </c>
      <c r="O4011">
        <v>214</v>
      </c>
      <c r="P4011">
        <v>0.87</v>
      </c>
      <c r="Q4011">
        <v>24480</v>
      </c>
      <c r="R4011">
        <v>3</v>
      </c>
      <c r="S4011">
        <v>137</v>
      </c>
      <c r="T4011">
        <v>0.56000000000000005</v>
      </c>
      <c r="U4011">
        <v>1</v>
      </c>
      <c r="V4011">
        <v>36</v>
      </c>
      <c r="W4011">
        <v>0.15</v>
      </c>
      <c r="X4011">
        <v>0</v>
      </c>
      <c r="Y4011">
        <v>0</v>
      </c>
      <c r="Z4011">
        <v>0</v>
      </c>
      <c r="AA4011">
        <v>1</v>
      </c>
      <c r="AB4011">
        <v>41</v>
      </c>
      <c r="AC4011">
        <v>0.17</v>
      </c>
      <c r="AD4011">
        <v>0</v>
      </c>
      <c r="AE4011">
        <v>0</v>
      </c>
      <c r="AF4011">
        <v>0</v>
      </c>
      <c r="AG4011" t="s">
        <v>466</v>
      </c>
      <c r="AH4011" s="21" t="str">
        <f t="shared" si="124"/>
        <v>YT21</v>
      </c>
      <c r="AI4011" s="21">
        <v>345.36</v>
      </c>
      <c r="AJ4011" s="21">
        <f t="shared" si="125"/>
        <v>99.125816993464056</v>
      </c>
      <c r="AK4011" s="21" t="s">
        <v>2063</v>
      </c>
      <c r="AL4011" t="s">
        <v>75</v>
      </c>
      <c r="AM4011" s="26" t="s">
        <v>38</v>
      </c>
      <c r="AN4011" t="s">
        <v>2030</v>
      </c>
    </row>
    <row r="4012" spans="1:40" ht="15" hidden="1" thickTop="1" x14ac:dyDescent="0.35">
      <c r="A4012" t="s">
        <v>7034</v>
      </c>
      <c r="B4012" t="s">
        <v>2232</v>
      </c>
      <c r="C4012" t="s">
        <v>76</v>
      </c>
      <c r="D4012" t="s">
        <v>2233</v>
      </c>
      <c r="E4012" t="s">
        <v>119</v>
      </c>
      <c r="F4012">
        <v>1</v>
      </c>
      <c r="G4012" t="s">
        <v>2055</v>
      </c>
      <c r="H4012" t="s">
        <v>2056</v>
      </c>
      <c r="I4012" t="s">
        <v>2057</v>
      </c>
      <c r="J4012" t="s">
        <v>67</v>
      </c>
      <c r="K4012" t="s">
        <v>68</v>
      </c>
      <c r="L4012" t="s">
        <v>2058</v>
      </c>
      <c r="M4012" t="s">
        <v>2059</v>
      </c>
      <c r="N4012">
        <v>2</v>
      </c>
      <c r="O4012">
        <v>81</v>
      </c>
      <c r="P4012">
        <v>0.33</v>
      </c>
      <c r="Q4012">
        <v>24480</v>
      </c>
      <c r="R4012">
        <v>0</v>
      </c>
      <c r="S4012">
        <v>0</v>
      </c>
      <c r="T4012">
        <v>0</v>
      </c>
      <c r="U4012">
        <v>1</v>
      </c>
      <c r="V4012">
        <v>66</v>
      </c>
      <c r="W4012">
        <v>0.27</v>
      </c>
      <c r="X4012">
        <v>0</v>
      </c>
      <c r="Y4012">
        <v>0</v>
      </c>
      <c r="Z4012">
        <v>0</v>
      </c>
      <c r="AA4012">
        <v>1</v>
      </c>
      <c r="AB4012">
        <v>15</v>
      </c>
      <c r="AC4012">
        <v>0.06</v>
      </c>
      <c r="AD4012">
        <v>0</v>
      </c>
      <c r="AE4012">
        <v>0</v>
      </c>
      <c r="AF4012">
        <v>0</v>
      </c>
      <c r="AG4012" t="s">
        <v>467</v>
      </c>
      <c r="AH4012" s="21" t="str">
        <f t="shared" si="124"/>
        <v>YT21</v>
      </c>
      <c r="AI4012" s="21">
        <v>345.36</v>
      </c>
      <c r="AJ4012" s="21">
        <f t="shared" si="125"/>
        <v>99.669117647058826</v>
      </c>
      <c r="AK4012" s="21" t="s">
        <v>2060</v>
      </c>
      <c r="AL4012" t="s">
        <v>70</v>
      </c>
      <c r="AM4012" s="26" t="s">
        <v>38</v>
      </c>
      <c r="AN4012" t="s">
        <v>2030</v>
      </c>
    </row>
    <row r="4013" spans="1:40" ht="15" hidden="1" thickTop="1" x14ac:dyDescent="0.35">
      <c r="A4013" t="s">
        <v>7038</v>
      </c>
      <c r="B4013" t="s">
        <v>2235</v>
      </c>
      <c r="C4013" t="s">
        <v>237</v>
      </c>
      <c r="D4013" t="s">
        <v>2075</v>
      </c>
      <c r="E4013" t="s">
        <v>72</v>
      </c>
      <c r="F4013">
        <v>1</v>
      </c>
      <c r="G4013" t="s">
        <v>2055</v>
      </c>
      <c r="H4013" t="s">
        <v>2056</v>
      </c>
      <c r="I4013" t="s">
        <v>2076</v>
      </c>
      <c r="J4013" t="s">
        <v>73</v>
      </c>
      <c r="K4013" t="s">
        <v>68</v>
      </c>
      <c r="L4013" t="s">
        <v>2058</v>
      </c>
      <c r="M4013" t="s">
        <v>2059</v>
      </c>
      <c r="N4013">
        <v>12</v>
      </c>
      <c r="O4013">
        <v>323</v>
      </c>
      <c r="P4013">
        <v>1.32</v>
      </c>
      <c r="Q4013">
        <v>24480</v>
      </c>
      <c r="R4013">
        <v>3</v>
      </c>
      <c r="S4013">
        <v>68</v>
      </c>
      <c r="T4013">
        <v>0.28000000000000003</v>
      </c>
      <c r="U4013">
        <v>8</v>
      </c>
      <c r="V4013">
        <v>240</v>
      </c>
      <c r="W4013">
        <v>0.98</v>
      </c>
      <c r="X4013">
        <v>1</v>
      </c>
      <c r="Y4013">
        <v>15</v>
      </c>
      <c r="Z4013">
        <v>0.06</v>
      </c>
      <c r="AA4013">
        <v>0</v>
      </c>
      <c r="AB4013">
        <v>0</v>
      </c>
      <c r="AC4013">
        <v>0</v>
      </c>
      <c r="AD4013">
        <v>0</v>
      </c>
      <c r="AE4013">
        <v>0</v>
      </c>
      <c r="AF4013">
        <v>0</v>
      </c>
      <c r="AG4013" t="s">
        <v>468</v>
      </c>
      <c r="AH4013" s="21" t="str">
        <f t="shared" si="124"/>
        <v>YK21</v>
      </c>
      <c r="AI4013" s="21">
        <v>345.36</v>
      </c>
      <c r="AJ4013" s="21">
        <f t="shared" si="125"/>
        <v>98.680555555555557</v>
      </c>
      <c r="AK4013" s="21" t="s">
        <v>2063</v>
      </c>
      <c r="AL4013" t="s">
        <v>75</v>
      </c>
      <c r="AM4013" s="26" t="s">
        <v>38</v>
      </c>
      <c r="AN4013" t="s">
        <v>2030</v>
      </c>
    </row>
    <row r="4014" spans="1:40" ht="15" hidden="1" thickTop="1" x14ac:dyDescent="0.35">
      <c r="A4014" t="s">
        <v>7042</v>
      </c>
      <c r="B4014" t="s">
        <v>2237</v>
      </c>
      <c r="C4014" t="s">
        <v>117</v>
      </c>
      <c r="D4014" t="s">
        <v>2109</v>
      </c>
      <c r="E4014" t="s">
        <v>560</v>
      </c>
      <c r="F4014">
        <v>1</v>
      </c>
      <c r="G4014" t="s">
        <v>2055</v>
      </c>
      <c r="H4014" t="s">
        <v>2056</v>
      </c>
      <c r="I4014" t="s">
        <v>2057</v>
      </c>
      <c r="J4014" t="s">
        <v>67</v>
      </c>
      <c r="K4014" t="s">
        <v>68</v>
      </c>
      <c r="L4014" t="s">
        <v>2058</v>
      </c>
      <c r="M4014" t="s">
        <v>2059</v>
      </c>
      <c r="N4014">
        <v>1</v>
      </c>
      <c r="O4014">
        <v>24</v>
      </c>
      <c r="P4014">
        <v>0.1</v>
      </c>
      <c r="Q4014">
        <v>24480</v>
      </c>
      <c r="R4014">
        <v>0</v>
      </c>
      <c r="S4014">
        <v>0</v>
      </c>
      <c r="T4014">
        <v>0</v>
      </c>
      <c r="U4014">
        <v>0</v>
      </c>
      <c r="V4014">
        <v>0</v>
      </c>
      <c r="W4014">
        <v>0</v>
      </c>
      <c r="X4014">
        <v>1</v>
      </c>
      <c r="Y4014">
        <v>24</v>
      </c>
      <c r="Z4014">
        <v>0.1</v>
      </c>
      <c r="AA4014">
        <v>0</v>
      </c>
      <c r="AB4014">
        <v>0</v>
      </c>
      <c r="AC4014">
        <v>0</v>
      </c>
      <c r="AD4014">
        <v>0</v>
      </c>
      <c r="AE4014">
        <v>0</v>
      </c>
      <c r="AF4014">
        <v>0</v>
      </c>
      <c r="AG4014" t="s">
        <v>469</v>
      </c>
      <c r="AH4014" s="21" t="str">
        <f t="shared" si="124"/>
        <v>YT21</v>
      </c>
      <c r="AI4014" s="21">
        <v>345.36</v>
      </c>
      <c r="AJ4014" s="21">
        <f t="shared" si="125"/>
        <v>99.901960784313729</v>
      </c>
      <c r="AK4014" s="21" t="s">
        <v>2060</v>
      </c>
      <c r="AL4014" t="s">
        <v>70</v>
      </c>
      <c r="AM4014" s="26" t="s">
        <v>38</v>
      </c>
      <c r="AN4014" t="s">
        <v>2031</v>
      </c>
    </row>
    <row r="4015" spans="1:40" ht="15" hidden="1" thickTop="1" x14ac:dyDescent="0.35">
      <c r="A4015" t="s">
        <v>7043</v>
      </c>
      <c r="B4015" t="s">
        <v>2239</v>
      </c>
      <c r="C4015" t="s">
        <v>76</v>
      </c>
      <c r="D4015" t="s">
        <v>2240</v>
      </c>
      <c r="E4015" t="s">
        <v>560</v>
      </c>
      <c r="F4015">
        <v>2</v>
      </c>
      <c r="G4015" t="s">
        <v>2055</v>
      </c>
      <c r="H4015" t="s">
        <v>2056</v>
      </c>
      <c r="I4015" t="s">
        <v>2057</v>
      </c>
      <c r="J4015" t="s">
        <v>67</v>
      </c>
      <c r="K4015" t="s">
        <v>68</v>
      </c>
      <c r="L4015" t="s">
        <v>2058</v>
      </c>
      <c r="M4015" t="s">
        <v>2059</v>
      </c>
      <c r="N4015">
        <v>5</v>
      </c>
      <c r="O4015">
        <v>123</v>
      </c>
      <c r="P4015">
        <v>0.5</v>
      </c>
      <c r="Q4015">
        <v>24480</v>
      </c>
      <c r="R4015">
        <v>4</v>
      </c>
      <c r="S4015">
        <v>90</v>
      </c>
      <c r="T4015">
        <v>0.37</v>
      </c>
      <c r="U4015">
        <v>1</v>
      </c>
      <c r="V4015">
        <v>33</v>
      </c>
      <c r="W4015">
        <v>0.13</v>
      </c>
      <c r="X4015">
        <v>0</v>
      </c>
      <c r="Y4015">
        <v>0</v>
      </c>
      <c r="Z4015">
        <v>0</v>
      </c>
      <c r="AA4015">
        <v>0</v>
      </c>
      <c r="AB4015">
        <v>0</v>
      </c>
      <c r="AC4015">
        <v>0</v>
      </c>
      <c r="AD4015">
        <v>0</v>
      </c>
      <c r="AE4015">
        <v>0</v>
      </c>
      <c r="AF4015">
        <v>0</v>
      </c>
      <c r="AG4015" t="s">
        <v>470</v>
      </c>
      <c r="AH4015" s="21" t="str">
        <f t="shared" si="124"/>
        <v>YT21</v>
      </c>
      <c r="AI4015" s="21">
        <v>345.36</v>
      </c>
      <c r="AJ4015" s="21">
        <f t="shared" si="125"/>
        <v>99.497549019607845</v>
      </c>
      <c r="AK4015" s="21" t="s">
        <v>2060</v>
      </c>
      <c r="AL4015" t="s">
        <v>70</v>
      </c>
      <c r="AM4015" s="26" t="s">
        <v>38</v>
      </c>
      <c r="AN4015" t="s">
        <v>2030</v>
      </c>
    </row>
    <row r="4016" spans="1:40" ht="15" hidden="1" thickTop="1" x14ac:dyDescent="0.35">
      <c r="A4016" t="s">
        <v>7046</v>
      </c>
      <c r="B4016" t="s">
        <v>2242</v>
      </c>
      <c r="C4016" t="s">
        <v>822</v>
      </c>
      <c r="D4016" t="s">
        <v>425</v>
      </c>
      <c r="E4016" t="s">
        <v>72</v>
      </c>
      <c r="F4016">
        <v>1</v>
      </c>
      <c r="G4016" t="s">
        <v>2055</v>
      </c>
      <c r="H4016" t="s">
        <v>2056</v>
      </c>
      <c r="I4016" t="s">
        <v>2076</v>
      </c>
      <c r="J4016" t="s">
        <v>425</v>
      </c>
      <c r="K4016" t="s">
        <v>68</v>
      </c>
      <c r="L4016" t="s">
        <v>2058</v>
      </c>
      <c r="M4016" t="s">
        <v>2059</v>
      </c>
      <c r="N4016">
        <v>15</v>
      </c>
      <c r="O4016">
        <v>350</v>
      </c>
      <c r="P4016">
        <v>1.43</v>
      </c>
      <c r="Q4016">
        <v>24480</v>
      </c>
      <c r="R4016">
        <v>7</v>
      </c>
      <c r="S4016">
        <v>142</v>
      </c>
      <c r="T4016">
        <v>0.57999999999999996</v>
      </c>
      <c r="U4016">
        <v>8</v>
      </c>
      <c r="V4016">
        <v>208</v>
      </c>
      <c r="W4016">
        <v>0.85</v>
      </c>
      <c r="X4016">
        <v>0</v>
      </c>
      <c r="Y4016">
        <v>0</v>
      </c>
      <c r="Z4016">
        <v>0</v>
      </c>
      <c r="AA4016">
        <v>0</v>
      </c>
      <c r="AB4016">
        <v>0</v>
      </c>
      <c r="AC4016">
        <v>0</v>
      </c>
      <c r="AD4016">
        <v>0</v>
      </c>
      <c r="AE4016">
        <v>0</v>
      </c>
      <c r="AF4016">
        <v>0</v>
      </c>
      <c r="AG4016" t="s">
        <v>471</v>
      </c>
      <c r="AH4016" s="21" t="str">
        <f t="shared" si="124"/>
        <v>YK21</v>
      </c>
      <c r="AI4016" s="21">
        <v>345.36</v>
      </c>
      <c r="AJ4016" s="21">
        <f t="shared" si="125"/>
        <v>98.570261437908499</v>
      </c>
      <c r="AK4016" s="21" t="s">
        <v>2063</v>
      </c>
      <c r="AL4016" t="s">
        <v>75</v>
      </c>
      <c r="AM4016" s="26" t="s">
        <v>38</v>
      </c>
      <c r="AN4016" t="s">
        <v>2030</v>
      </c>
    </row>
    <row r="4017" spans="1:40" ht="15" hidden="1" thickTop="1" x14ac:dyDescent="0.35">
      <c r="A4017" t="s">
        <v>7049</v>
      </c>
      <c r="B4017" t="s">
        <v>17012</v>
      </c>
      <c r="C4017" t="s">
        <v>3488</v>
      </c>
      <c r="D4017" t="s">
        <v>17013</v>
      </c>
      <c r="E4017" t="s">
        <v>2575</v>
      </c>
      <c r="F4017">
        <v>1</v>
      </c>
      <c r="G4017" t="s">
        <v>2576</v>
      </c>
      <c r="H4017" t="s">
        <v>2577</v>
      </c>
      <c r="I4017" t="s">
        <v>2076</v>
      </c>
      <c r="J4017" t="s">
        <v>2741</v>
      </c>
      <c r="K4017" t="s">
        <v>2742</v>
      </c>
      <c r="L4017" t="s">
        <v>2058</v>
      </c>
      <c r="M4017" t="s">
        <v>2170</v>
      </c>
      <c r="N4017">
        <v>1</v>
      </c>
      <c r="O4017">
        <v>16</v>
      </c>
      <c r="P4017">
        <v>0.1</v>
      </c>
      <c r="Q4017">
        <v>15300</v>
      </c>
      <c r="R4017">
        <v>0</v>
      </c>
      <c r="S4017">
        <v>0</v>
      </c>
      <c r="T4017">
        <v>0</v>
      </c>
      <c r="U4017">
        <v>0</v>
      </c>
      <c r="V4017">
        <v>0</v>
      </c>
      <c r="W4017">
        <v>0</v>
      </c>
      <c r="X4017">
        <v>1</v>
      </c>
      <c r="Y4017">
        <v>16</v>
      </c>
      <c r="Z4017">
        <v>0.1</v>
      </c>
      <c r="AA4017">
        <v>0</v>
      </c>
      <c r="AB4017">
        <v>0</v>
      </c>
      <c r="AC4017">
        <v>0</v>
      </c>
      <c r="AD4017">
        <v>0</v>
      </c>
      <c r="AE4017">
        <v>0</v>
      </c>
      <c r="AF4017">
        <v>0</v>
      </c>
      <c r="AG4017" t="s">
        <v>17014</v>
      </c>
      <c r="AH4017" s="21" t="str">
        <f t="shared" si="124"/>
        <v>YR25</v>
      </c>
      <c r="AI4017" s="21">
        <v>216</v>
      </c>
      <c r="AJ4017" s="21">
        <f t="shared" si="125"/>
        <v>99.895424836601308</v>
      </c>
      <c r="AK4017" s="21" t="s">
        <v>2060</v>
      </c>
      <c r="AL4017" t="s">
        <v>2613</v>
      </c>
      <c r="AM4017" s="26" t="s">
        <v>38</v>
      </c>
      <c r="AN4017" t="s">
        <v>2032</v>
      </c>
    </row>
    <row r="4018" spans="1:40" ht="15" hidden="1" thickTop="1" x14ac:dyDescent="0.35">
      <c r="A4018" t="s">
        <v>7053</v>
      </c>
      <c r="B4018" t="s">
        <v>17015</v>
      </c>
      <c r="C4018" t="s">
        <v>3011</v>
      </c>
      <c r="D4018" t="s">
        <v>17016</v>
      </c>
      <c r="E4018" t="s">
        <v>3013</v>
      </c>
      <c r="F4018">
        <v>1</v>
      </c>
      <c r="G4018" t="s">
        <v>2600</v>
      </c>
      <c r="H4018" t="s">
        <v>2577</v>
      </c>
      <c r="I4018" t="s">
        <v>2076</v>
      </c>
      <c r="J4018" t="s">
        <v>2741</v>
      </c>
      <c r="K4018" t="s">
        <v>2742</v>
      </c>
      <c r="L4018" t="s">
        <v>2058</v>
      </c>
      <c r="M4018" t="s">
        <v>2170</v>
      </c>
      <c r="N4018">
        <v>5</v>
      </c>
      <c r="O4018">
        <v>268</v>
      </c>
      <c r="P4018">
        <v>1.75</v>
      </c>
      <c r="Q4018">
        <v>15300</v>
      </c>
      <c r="R4018">
        <v>2</v>
      </c>
      <c r="S4018">
        <v>82</v>
      </c>
      <c r="T4018">
        <v>0.54</v>
      </c>
      <c r="U4018">
        <v>3</v>
      </c>
      <c r="V4018">
        <v>186</v>
      </c>
      <c r="W4018">
        <v>1.22</v>
      </c>
      <c r="X4018">
        <v>0</v>
      </c>
      <c r="Y4018">
        <v>0</v>
      </c>
      <c r="Z4018">
        <v>0</v>
      </c>
      <c r="AA4018">
        <v>0</v>
      </c>
      <c r="AB4018">
        <v>0</v>
      </c>
      <c r="AC4018">
        <v>0</v>
      </c>
      <c r="AD4018">
        <v>0</v>
      </c>
      <c r="AE4018">
        <v>0</v>
      </c>
      <c r="AF4018">
        <v>0</v>
      </c>
      <c r="AG4018" t="s">
        <v>17017</v>
      </c>
      <c r="AH4018" s="21" t="str">
        <f t="shared" si="124"/>
        <v>YK20</v>
      </c>
      <c r="AI4018" s="21">
        <v>216</v>
      </c>
      <c r="AJ4018" s="21">
        <f t="shared" si="125"/>
        <v>98.248366013071902</v>
      </c>
      <c r="AK4018" s="21" t="s">
        <v>2063</v>
      </c>
      <c r="AL4018" t="s">
        <v>2551</v>
      </c>
      <c r="AM4018" s="26" t="s">
        <v>38</v>
      </c>
      <c r="AN4018" t="s">
        <v>2030</v>
      </c>
    </row>
    <row r="4019" spans="1:40" ht="15" hidden="1" thickTop="1" x14ac:dyDescent="0.35">
      <c r="A4019" t="s">
        <v>7057</v>
      </c>
      <c r="B4019" t="s">
        <v>17018</v>
      </c>
      <c r="C4019" t="s">
        <v>3996</v>
      </c>
      <c r="D4019" t="s">
        <v>17019</v>
      </c>
      <c r="E4019" t="s">
        <v>2575</v>
      </c>
      <c r="F4019">
        <v>1</v>
      </c>
      <c r="G4019" t="s">
        <v>2600</v>
      </c>
      <c r="H4019" t="s">
        <v>2577</v>
      </c>
      <c r="I4019" t="s">
        <v>2076</v>
      </c>
      <c r="J4019" t="s">
        <v>2601</v>
      </c>
      <c r="K4019" t="s">
        <v>2602</v>
      </c>
      <c r="L4019" t="s">
        <v>2058</v>
      </c>
      <c r="M4019" t="s">
        <v>2170</v>
      </c>
      <c r="N4019">
        <v>2</v>
      </c>
      <c r="O4019">
        <v>81</v>
      </c>
      <c r="P4019">
        <v>0.53</v>
      </c>
      <c r="Q4019">
        <v>15300</v>
      </c>
      <c r="R4019">
        <v>0</v>
      </c>
      <c r="S4019">
        <v>0</v>
      </c>
      <c r="T4019">
        <v>0</v>
      </c>
      <c r="U4019">
        <v>2</v>
      </c>
      <c r="V4019">
        <v>81</v>
      </c>
      <c r="W4019">
        <v>0.53</v>
      </c>
      <c r="X4019">
        <v>0</v>
      </c>
      <c r="Y4019">
        <v>0</v>
      </c>
      <c r="Z4019">
        <v>0</v>
      </c>
      <c r="AA4019">
        <v>0</v>
      </c>
      <c r="AB4019">
        <v>0</v>
      </c>
      <c r="AC4019">
        <v>0</v>
      </c>
      <c r="AD4019">
        <v>0</v>
      </c>
      <c r="AE4019">
        <v>0</v>
      </c>
      <c r="AF4019">
        <v>0</v>
      </c>
      <c r="AG4019" t="s">
        <v>17020</v>
      </c>
      <c r="AH4019" s="21" t="str">
        <f t="shared" si="124"/>
        <v>YK20</v>
      </c>
      <c r="AI4019" s="21">
        <v>216</v>
      </c>
      <c r="AJ4019" s="21">
        <f t="shared" si="125"/>
        <v>99.470588235294116</v>
      </c>
      <c r="AK4019" s="21" t="s">
        <v>2060</v>
      </c>
      <c r="AL4019" t="s">
        <v>2551</v>
      </c>
      <c r="AM4019" s="26" t="s">
        <v>38</v>
      </c>
      <c r="AN4019" t="s">
        <v>2031</v>
      </c>
    </row>
    <row r="4020" spans="1:40" ht="15" hidden="1" thickTop="1" x14ac:dyDescent="0.35">
      <c r="A4020" t="s">
        <v>7061</v>
      </c>
      <c r="B4020" t="s">
        <v>17022</v>
      </c>
      <c r="C4020" t="s">
        <v>3725</v>
      </c>
      <c r="D4020" t="s">
        <v>17023</v>
      </c>
      <c r="E4020" t="s">
        <v>2691</v>
      </c>
      <c r="F4020">
        <v>1</v>
      </c>
      <c r="G4020" t="s">
        <v>2600</v>
      </c>
      <c r="H4020" t="s">
        <v>2577</v>
      </c>
      <c r="I4020" t="s">
        <v>2076</v>
      </c>
      <c r="J4020" t="s">
        <v>2634</v>
      </c>
      <c r="K4020" t="s">
        <v>2635</v>
      </c>
      <c r="L4020" t="s">
        <v>2058</v>
      </c>
      <c r="M4020" t="s">
        <v>2059</v>
      </c>
      <c r="N4020">
        <v>10</v>
      </c>
      <c r="O4020">
        <v>362</v>
      </c>
      <c r="P4020">
        <v>1.48</v>
      </c>
      <c r="Q4020">
        <v>24480</v>
      </c>
      <c r="R4020">
        <v>3</v>
      </c>
      <c r="S4020">
        <v>85</v>
      </c>
      <c r="T4020">
        <v>0.35</v>
      </c>
      <c r="U4020">
        <v>7</v>
      </c>
      <c r="V4020">
        <v>277</v>
      </c>
      <c r="W4020">
        <v>1.1299999999999999</v>
      </c>
      <c r="X4020">
        <v>0</v>
      </c>
      <c r="Y4020">
        <v>0</v>
      </c>
      <c r="Z4020">
        <v>0</v>
      </c>
      <c r="AA4020">
        <v>0</v>
      </c>
      <c r="AB4020">
        <v>0</v>
      </c>
      <c r="AC4020">
        <v>0</v>
      </c>
      <c r="AD4020">
        <v>0</v>
      </c>
      <c r="AE4020">
        <v>0</v>
      </c>
      <c r="AF4020">
        <v>0</v>
      </c>
      <c r="AG4020" t="s">
        <v>17024</v>
      </c>
      <c r="AH4020" s="21" t="str">
        <f t="shared" si="124"/>
        <v>YR25</v>
      </c>
      <c r="AI4020" s="21">
        <v>345.36</v>
      </c>
      <c r="AJ4020" s="21">
        <f t="shared" si="125"/>
        <v>98.521241830065364</v>
      </c>
      <c r="AK4020" s="21" t="s">
        <v>2063</v>
      </c>
      <c r="AL4020" t="s">
        <v>2581</v>
      </c>
      <c r="AM4020" s="26" t="s">
        <v>38</v>
      </c>
      <c r="AN4020" t="s">
        <v>2033</v>
      </c>
    </row>
    <row r="4021" spans="1:40" ht="15" hidden="1" thickTop="1" x14ac:dyDescent="0.35">
      <c r="A4021" t="s">
        <v>7065</v>
      </c>
      <c r="B4021" t="s">
        <v>17025</v>
      </c>
      <c r="C4021" t="s">
        <v>2875</v>
      </c>
      <c r="D4021" t="s">
        <v>17026</v>
      </c>
      <c r="E4021" t="s">
        <v>2575</v>
      </c>
      <c r="F4021">
        <v>1</v>
      </c>
      <c r="G4021" t="s">
        <v>2576</v>
      </c>
      <c r="H4021" t="s">
        <v>2577</v>
      </c>
      <c r="I4021" t="s">
        <v>2057</v>
      </c>
      <c r="J4021" t="s">
        <v>2858</v>
      </c>
      <c r="K4021" t="s">
        <v>2742</v>
      </c>
      <c r="L4021" t="s">
        <v>2058</v>
      </c>
      <c r="M4021" t="s">
        <v>2059</v>
      </c>
      <c r="N4021">
        <v>1</v>
      </c>
      <c r="O4021">
        <v>65</v>
      </c>
      <c r="P4021">
        <v>0.27</v>
      </c>
      <c r="Q4021">
        <v>24480</v>
      </c>
      <c r="R4021">
        <v>1</v>
      </c>
      <c r="S4021">
        <v>65</v>
      </c>
      <c r="T4021">
        <v>0.27</v>
      </c>
      <c r="U4021">
        <v>0</v>
      </c>
      <c r="V4021">
        <v>0</v>
      </c>
      <c r="W4021">
        <v>0</v>
      </c>
      <c r="X4021">
        <v>0</v>
      </c>
      <c r="Y4021">
        <v>0</v>
      </c>
      <c r="Z4021">
        <v>0</v>
      </c>
      <c r="AA4021">
        <v>0</v>
      </c>
      <c r="AB4021">
        <v>0</v>
      </c>
      <c r="AC4021">
        <v>0</v>
      </c>
      <c r="AD4021">
        <v>0</v>
      </c>
      <c r="AE4021">
        <v>0</v>
      </c>
      <c r="AF4021">
        <v>0</v>
      </c>
      <c r="AG4021" t="s">
        <v>17027</v>
      </c>
      <c r="AH4021" s="21" t="str">
        <f t="shared" si="124"/>
        <v>YT21</v>
      </c>
      <c r="AI4021" s="21">
        <v>345.36</v>
      </c>
      <c r="AJ4021" s="21">
        <f t="shared" si="125"/>
        <v>99.734477124183002</v>
      </c>
      <c r="AK4021" s="21" t="s">
        <v>2060</v>
      </c>
      <c r="AL4021" t="s">
        <v>2551</v>
      </c>
      <c r="AM4021" s="26" t="s">
        <v>38</v>
      </c>
      <c r="AN4021" t="s">
        <v>2033</v>
      </c>
    </row>
    <row r="4022" spans="1:40" ht="15" hidden="1" thickTop="1" x14ac:dyDescent="0.35">
      <c r="A4022" t="s">
        <v>2222</v>
      </c>
      <c r="B4022" t="s">
        <v>17028</v>
      </c>
      <c r="C4022" t="s">
        <v>8217</v>
      </c>
      <c r="D4022" t="s">
        <v>17029</v>
      </c>
      <c r="E4022" t="s">
        <v>2646</v>
      </c>
      <c r="F4022">
        <v>1</v>
      </c>
      <c r="G4022" t="s">
        <v>2600</v>
      </c>
      <c r="H4022" t="s">
        <v>2577</v>
      </c>
      <c r="I4022" t="s">
        <v>2076</v>
      </c>
      <c r="J4022" t="s">
        <v>2647</v>
      </c>
      <c r="K4022" t="s">
        <v>2602</v>
      </c>
      <c r="L4022" t="s">
        <v>2058</v>
      </c>
      <c r="M4022" t="s">
        <v>2170</v>
      </c>
      <c r="N4022">
        <v>8</v>
      </c>
      <c r="O4022">
        <v>131</v>
      </c>
      <c r="P4022">
        <v>0.86</v>
      </c>
      <c r="Q4022">
        <v>15300</v>
      </c>
      <c r="R4022">
        <v>3</v>
      </c>
      <c r="S4022">
        <v>56</v>
      </c>
      <c r="T4022">
        <v>0.37</v>
      </c>
      <c r="U4022">
        <v>5</v>
      </c>
      <c r="V4022">
        <v>75</v>
      </c>
      <c r="W4022">
        <v>0.49</v>
      </c>
      <c r="X4022">
        <v>0</v>
      </c>
      <c r="Y4022">
        <v>0</v>
      </c>
      <c r="Z4022">
        <v>0</v>
      </c>
      <c r="AA4022">
        <v>0</v>
      </c>
      <c r="AB4022">
        <v>0</v>
      </c>
      <c r="AC4022">
        <v>0</v>
      </c>
      <c r="AD4022">
        <v>0</v>
      </c>
      <c r="AE4022">
        <v>0</v>
      </c>
      <c r="AF4022">
        <v>0</v>
      </c>
      <c r="AG4022" t="s">
        <v>17030</v>
      </c>
      <c r="AH4022" s="21" t="str">
        <f t="shared" si="124"/>
        <v>YK21</v>
      </c>
      <c r="AI4022" s="21">
        <v>216</v>
      </c>
      <c r="AJ4022" s="21">
        <f t="shared" si="125"/>
        <v>99.143790849673209</v>
      </c>
      <c r="AK4022" s="21" t="s">
        <v>2063</v>
      </c>
      <c r="AL4022" t="s">
        <v>2551</v>
      </c>
      <c r="AM4022" s="26" t="s">
        <v>38</v>
      </c>
      <c r="AN4022" t="s">
        <v>2030</v>
      </c>
    </row>
    <row r="4023" spans="1:40" ht="15" hidden="1" thickTop="1" x14ac:dyDescent="0.35">
      <c r="A4023" t="s">
        <v>7072</v>
      </c>
      <c r="B4023" t="s">
        <v>17031</v>
      </c>
      <c r="C4023" t="s">
        <v>8217</v>
      </c>
      <c r="D4023" t="s">
        <v>17029</v>
      </c>
      <c r="E4023" t="s">
        <v>2646</v>
      </c>
      <c r="F4023">
        <v>1</v>
      </c>
      <c r="G4023" t="s">
        <v>2600</v>
      </c>
      <c r="H4023" t="s">
        <v>2577</v>
      </c>
      <c r="I4023" t="s">
        <v>2076</v>
      </c>
      <c r="J4023" t="s">
        <v>2647</v>
      </c>
      <c r="K4023" t="s">
        <v>2602</v>
      </c>
      <c r="L4023" t="s">
        <v>2058</v>
      </c>
      <c r="M4023" t="s">
        <v>2170</v>
      </c>
      <c r="N4023">
        <v>5</v>
      </c>
      <c r="O4023">
        <v>62</v>
      </c>
      <c r="P4023">
        <v>0.41</v>
      </c>
      <c r="Q4023">
        <v>15300</v>
      </c>
      <c r="R4023">
        <v>1</v>
      </c>
      <c r="S4023">
        <v>7</v>
      </c>
      <c r="T4023">
        <v>0.05</v>
      </c>
      <c r="U4023">
        <v>4</v>
      </c>
      <c r="V4023">
        <v>55</v>
      </c>
      <c r="W4023">
        <v>0.36</v>
      </c>
      <c r="X4023">
        <v>0</v>
      </c>
      <c r="Y4023">
        <v>0</v>
      </c>
      <c r="Z4023">
        <v>0</v>
      </c>
      <c r="AA4023">
        <v>0</v>
      </c>
      <c r="AB4023">
        <v>0</v>
      </c>
      <c r="AC4023">
        <v>0</v>
      </c>
      <c r="AD4023">
        <v>0</v>
      </c>
      <c r="AE4023">
        <v>0</v>
      </c>
      <c r="AF4023">
        <v>0</v>
      </c>
      <c r="AG4023" t="s">
        <v>17032</v>
      </c>
      <c r="AH4023" s="21" t="str">
        <f t="shared" si="124"/>
        <v>YK21</v>
      </c>
      <c r="AI4023" s="21">
        <v>216</v>
      </c>
      <c r="AJ4023" s="21">
        <f t="shared" si="125"/>
        <v>99.59477124183006</v>
      </c>
      <c r="AK4023" s="21" t="s">
        <v>2060</v>
      </c>
      <c r="AL4023" t="s">
        <v>2551</v>
      </c>
      <c r="AM4023" s="26" t="s">
        <v>38</v>
      </c>
      <c r="AN4023" t="s">
        <v>2031</v>
      </c>
    </row>
    <row r="4024" spans="1:40" ht="15" hidden="1" thickTop="1" x14ac:dyDescent="0.35">
      <c r="A4024" t="s">
        <v>7077</v>
      </c>
      <c r="B4024" t="s">
        <v>17033</v>
      </c>
      <c r="C4024" t="s">
        <v>5491</v>
      </c>
      <c r="D4024" t="s">
        <v>17034</v>
      </c>
      <c r="E4024" t="s">
        <v>2691</v>
      </c>
      <c r="F4024">
        <v>1</v>
      </c>
      <c r="G4024" t="s">
        <v>2600</v>
      </c>
      <c r="H4024" t="s">
        <v>2577</v>
      </c>
      <c r="I4024" t="s">
        <v>2076</v>
      </c>
      <c r="J4024" t="s">
        <v>2699</v>
      </c>
      <c r="K4024" t="s">
        <v>2579</v>
      </c>
      <c r="L4024" t="s">
        <v>2058</v>
      </c>
      <c r="M4024" t="s">
        <v>2170</v>
      </c>
      <c r="N4024">
        <v>7</v>
      </c>
      <c r="O4024">
        <v>260</v>
      </c>
      <c r="P4024">
        <v>1.7</v>
      </c>
      <c r="Q4024">
        <v>15300</v>
      </c>
      <c r="R4024">
        <v>5</v>
      </c>
      <c r="S4024">
        <v>200</v>
      </c>
      <c r="T4024">
        <v>1.31</v>
      </c>
      <c r="U4024">
        <v>2</v>
      </c>
      <c r="V4024">
        <v>60</v>
      </c>
      <c r="W4024">
        <v>0.39</v>
      </c>
      <c r="X4024">
        <v>0</v>
      </c>
      <c r="Y4024">
        <v>0</v>
      </c>
      <c r="Z4024">
        <v>0</v>
      </c>
      <c r="AA4024">
        <v>0</v>
      </c>
      <c r="AB4024">
        <v>0</v>
      </c>
      <c r="AC4024">
        <v>0</v>
      </c>
      <c r="AD4024">
        <v>0</v>
      </c>
      <c r="AE4024">
        <v>0</v>
      </c>
      <c r="AF4024">
        <v>0</v>
      </c>
      <c r="AG4024" t="s">
        <v>17035</v>
      </c>
      <c r="AH4024" s="21" t="str">
        <f t="shared" si="124"/>
        <v>YK21</v>
      </c>
      <c r="AI4024" s="21">
        <v>216</v>
      </c>
      <c r="AJ4024" s="21">
        <f t="shared" si="125"/>
        <v>98.300653594771248</v>
      </c>
      <c r="AK4024" s="21" t="s">
        <v>2063</v>
      </c>
      <c r="AL4024" t="s">
        <v>2581</v>
      </c>
      <c r="AM4024" s="26" t="s">
        <v>38</v>
      </c>
      <c r="AN4024" t="s">
        <v>2031</v>
      </c>
    </row>
    <row r="4025" spans="1:40" ht="15" hidden="1" thickTop="1" x14ac:dyDescent="0.35">
      <c r="A4025" t="s">
        <v>7080</v>
      </c>
      <c r="B4025" t="s">
        <v>17036</v>
      </c>
      <c r="C4025" t="s">
        <v>5491</v>
      </c>
      <c r="D4025" t="s">
        <v>17034</v>
      </c>
      <c r="E4025" t="s">
        <v>2691</v>
      </c>
      <c r="F4025">
        <v>1</v>
      </c>
      <c r="G4025" t="s">
        <v>2600</v>
      </c>
      <c r="H4025" t="s">
        <v>2577</v>
      </c>
      <c r="I4025" t="s">
        <v>2076</v>
      </c>
      <c r="J4025" t="s">
        <v>2699</v>
      </c>
      <c r="K4025" t="s">
        <v>2579</v>
      </c>
      <c r="L4025" t="s">
        <v>2058</v>
      </c>
      <c r="M4025" t="s">
        <v>2170</v>
      </c>
      <c r="N4025">
        <v>3</v>
      </c>
      <c r="O4025">
        <v>79</v>
      </c>
      <c r="P4025">
        <v>0.52</v>
      </c>
      <c r="Q4025">
        <v>15300</v>
      </c>
      <c r="R4025">
        <v>1</v>
      </c>
      <c r="S4025">
        <v>19</v>
      </c>
      <c r="T4025">
        <v>0.12</v>
      </c>
      <c r="U4025">
        <v>2</v>
      </c>
      <c r="V4025">
        <v>60</v>
      </c>
      <c r="W4025">
        <v>0.39</v>
      </c>
      <c r="X4025">
        <v>0</v>
      </c>
      <c r="Y4025">
        <v>0</v>
      </c>
      <c r="Z4025">
        <v>0</v>
      </c>
      <c r="AA4025">
        <v>0</v>
      </c>
      <c r="AB4025">
        <v>0</v>
      </c>
      <c r="AC4025">
        <v>0</v>
      </c>
      <c r="AD4025">
        <v>0</v>
      </c>
      <c r="AE4025">
        <v>0</v>
      </c>
      <c r="AF4025">
        <v>0</v>
      </c>
      <c r="AG4025" t="s">
        <v>17037</v>
      </c>
      <c r="AH4025" s="21" t="str">
        <f t="shared" si="124"/>
        <v>YK21</v>
      </c>
      <c r="AI4025" s="21">
        <v>216</v>
      </c>
      <c r="AJ4025" s="21">
        <f t="shared" si="125"/>
        <v>99.48366013071896</v>
      </c>
      <c r="AK4025" s="21" t="s">
        <v>2060</v>
      </c>
      <c r="AL4025" t="s">
        <v>2581</v>
      </c>
      <c r="AM4025" s="26" t="s">
        <v>38</v>
      </c>
      <c r="AN4025" t="s">
        <v>2031</v>
      </c>
    </row>
    <row r="4026" spans="1:40" ht="15" hidden="1" thickTop="1" x14ac:dyDescent="0.35">
      <c r="A4026" t="s">
        <v>2226</v>
      </c>
      <c r="B4026" t="s">
        <v>17038</v>
      </c>
      <c r="C4026" t="s">
        <v>5491</v>
      </c>
      <c r="D4026" t="s">
        <v>17034</v>
      </c>
      <c r="E4026" t="s">
        <v>2691</v>
      </c>
      <c r="F4026">
        <v>1</v>
      </c>
      <c r="G4026" t="s">
        <v>2600</v>
      </c>
      <c r="H4026" t="s">
        <v>2577</v>
      </c>
      <c r="I4026" t="s">
        <v>2076</v>
      </c>
      <c r="J4026" t="s">
        <v>2699</v>
      </c>
      <c r="K4026" t="s">
        <v>2579</v>
      </c>
      <c r="L4026" t="s">
        <v>2058</v>
      </c>
      <c r="M4026" t="s">
        <v>2170</v>
      </c>
      <c r="N4026">
        <v>5</v>
      </c>
      <c r="O4026">
        <v>241</v>
      </c>
      <c r="P4026">
        <v>1.58</v>
      </c>
      <c r="Q4026">
        <v>15300</v>
      </c>
      <c r="R4026">
        <v>1</v>
      </c>
      <c r="S4026">
        <v>94</v>
      </c>
      <c r="T4026">
        <v>0.61</v>
      </c>
      <c r="U4026">
        <v>4</v>
      </c>
      <c r="V4026">
        <v>147</v>
      </c>
      <c r="W4026">
        <v>0.96</v>
      </c>
      <c r="X4026">
        <v>0</v>
      </c>
      <c r="Y4026">
        <v>0</v>
      </c>
      <c r="Z4026">
        <v>0</v>
      </c>
      <c r="AA4026">
        <v>0</v>
      </c>
      <c r="AB4026">
        <v>0</v>
      </c>
      <c r="AC4026">
        <v>0</v>
      </c>
      <c r="AD4026">
        <v>0</v>
      </c>
      <c r="AE4026">
        <v>0</v>
      </c>
      <c r="AF4026">
        <v>0</v>
      </c>
      <c r="AG4026" t="s">
        <v>17039</v>
      </c>
      <c r="AH4026" s="21" t="str">
        <f t="shared" si="124"/>
        <v>YK21</v>
      </c>
      <c r="AI4026" s="21">
        <v>216</v>
      </c>
      <c r="AJ4026" s="21">
        <f t="shared" si="125"/>
        <v>98.424836601307192</v>
      </c>
      <c r="AK4026" s="21" t="s">
        <v>2063</v>
      </c>
      <c r="AL4026" t="s">
        <v>2581</v>
      </c>
      <c r="AM4026" s="26" t="s">
        <v>38</v>
      </c>
      <c r="AN4026" t="s">
        <v>2031</v>
      </c>
    </row>
    <row r="4027" spans="1:40" ht="15" hidden="1" thickTop="1" x14ac:dyDescent="0.35">
      <c r="A4027" t="s">
        <v>2229</v>
      </c>
      <c r="B4027" t="s">
        <v>17040</v>
      </c>
      <c r="C4027" t="s">
        <v>7933</v>
      </c>
      <c r="D4027" t="s">
        <v>15659</v>
      </c>
      <c r="E4027" t="s">
        <v>2646</v>
      </c>
      <c r="F4027">
        <v>1</v>
      </c>
      <c r="G4027" t="s">
        <v>2600</v>
      </c>
      <c r="H4027" t="s">
        <v>2577</v>
      </c>
      <c r="I4027" t="s">
        <v>2057</v>
      </c>
      <c r="J4027" t="s">
        <v>2601</v>
      </c>
      <c r="K4027" t="s">
        <v>2602</v>
      </c>
      <c r="L4027" t="s">
        <v>2058</v>
      </c>
      <c r="M4027" t="s">
        <v>2170</v>
      </c>
      <c r="N4027">
        <v>4</v>
      </c>
      <c r="O4027">
        <v>79</v>
      </c>
      <c r="P4027">
        <v>0.52</v>
      </c>
      <c r="Q4027">
        <v>15300</v>
      </c>
      <c r="R4027">
        <v>3</v>
      </c>
      <c r="S4027">
        <v>58</v>
      </c>
      <c r="T4027">
        <v>0.38</v>
      </c>
      <c r="U4027">
        <v>1</v>
      </c>
      <c r="V4027">
        <v>21</v>
      </c>
      <c r="W4027">
        <v>0.14000000000000001</v>
      </c>
      <c r="X4027">
        <v>0</v>
      </c>
      <c r="Y4027">
        <v>0</v>
      </c>
      <c r="Z4027">
        <v>0</v>
      </c>
      <c r="AA4027">
        <v>0</v>
      </c>
      <c r="AB4027">
        <v>0</v>
      </c>
      <c r="AC4027">
        <v>0</v>
      </c>
      <c r="AD4027">
        <v>0</v>
      </c>
      <c r="AE4027">
        <v>0</v>
      </c>
      <c r="AF4027">
        <v>0</v>
      </c>
      <c r="AG4027" t="s">
        <v>17041</v>
      </c>
      <c r="AH4027" s="21" t="str">
        <f t="shared" si="124"/>
        <v>YT21</v>
      </c>
      <c r="AI4027" s="21">
        <v>216</v>
      </c>
      <c r="AJ4027" s="21">
        <f t="shared" si="125"/>
        <v>99.48366013071896</v>
      </c>
      <c r="AK4027" s="21" t="s">
        <v>2060</v>
      </c>
      <c r="AL4027" t="s">
        <v>2551</v>
      </c>
      <c r="AM4027" s="26" t="s">
        <v>38</v>
      </c>
      <c r="AN4027" t="s">
        <v>2031</v>
      </c>
    </row>
    <row r="4028" spans="1:40" ht="15" hidden="1" thickTop="1" x14ac:dyDescent="0.35">
      <c r="A4028" t="s">
        <v>2231</v>
      </c>
      <c r="B4028" t="s">
        <v>17042</v>
      </c>
      <c r="C4028" t="s">
        <v>7933</v>
      </c>
      <c r="D4028" t="s">
        <v>15659</v>
      </c>
      <c r="E4028" t="s">
        <v>2646</v>
      </c>
      <c r="F4028">
        <v>1</v>
      </c>
      <c r="G4028" t="s">
        <v>2600</v>
      </c>
      <c r="H4028" t="s">
        <v>2577</v>
      </c>
      <c r="I4028" t="s">
        <v>2076</v>
      </c>
      <c r="J4028" t="s">
        <v>2601</v>
      </c>
      <c r="K4028" t="s">
        <v>2602</v>
      </c>
      <c r="L4028" t="s">
        <v>2058</v>
      </c>
      <c r="M4028" t="s">
        <v>2170</v>
      </c>
      <c r="N4028">
        <v>2</v>
      </c>
      <c r="O4028">
        <v>31</v>
      </c>
      <c r="P4028">
        <v>0.2</v>
      </c>
      <c r="Q4028">
        <v>15300</v>
      </c>
      <c r="R4028">
        <v>1</v>
      </c>
      <c r="S4028">
        <v>13</v>
      </c>
      <c r="T4028">
        <v>0.08</v>
      </c>
      <c r="U4028">
        <v>0</v>
      </c>
      <c r="V4028">
        <v>0</v>
      </c>
      <c r="W4028">
        <v>0</v>
      </c>
      <c r="X4028">
        <v>1</v>
      </c>
      <c r="Y4028">
        <v>18</v>
      </c>
      <c r="Z4028">
        <v>0.12</v>
      </c>
      <c r="AA4028">
        <v>0</v>
      </c>
      <c r="AB4028">
        <v>0</v>
      </c>
      <c r="AC4028">
        <v>0</v>
      </c>
      <c r="AD4028">
        <v>0</v>
      </c>
      <c r="AE4028">
        <v>0</v>
      </c>
      <c r="AF4028">
        <v>0</v>
      </c>
      <c r="AG4028" t="s">
        <v>17043</v>
      </c>
      <c r="AH4028" s="21" t="str">
        <f t="shared" si="124"/>
        <v>YK21</v>
      </c>
      <c r="AI4028" s="21">
        <v>216</v>
      </c>
      <c r="AJ4028" s="21">
        <f t="shared" si="125"/>
        <v>99.797385620915037</v>
      </c>
      <c r="AK4028" s="21" t="s">
        <v>2060</v>
      </c>
      <c r="AL4028" t="s">
        <v>2551</v>
      </c>
      <c r="AM4028" s="26" t="s">
        <v>38</v>
      </c>
      <c r="AN4028" t="s">
        <v>2031</v>
      </c>
    </row>
    <row r="4029" spans="1:40" ht="15" hidden="1" thickTop="1" x14ac:dyDescent="0.35">
      <c r="A4029" t="s">
        <v>2234</v>
      </c>
      <c r="B4029" t="s">
        <v>17044</v>
      </c>
      <c r="C4029" t="s">
        <v>7933</v>
      </c>
      <c r="D4029" t="s">
        <v>15659</v>
      </c>
      <c r="E4029" t="s">
        <v>2646</v>
      </c>
      <c r="F4029">
        <v>1</v>
      </c>
      <c r="G4029" t="s">
        <v>2600</v>
      </c>
      <c r="H4029" t="s">
        <v>2577</v>
      </c>
      <c r="I4029" t="s">
        <v>2076</v>
      </c>
      <c r="J4029" t="s">
        <v>2601</v>
      </c>
      <c r="K4029" t="s">
        <v>2602</v>
      </c>
      <c r="L4029" t="s">
        <v>2058</v>
      </c>
      <c r="M4029" t="s">
        <v>2170</v>
      </c>
      <c r="N4029">
        <v>9</v>
      </c>
      <c r="O4029">
        <v>151</v>
      </c>
      <c r="P4029">
        <v>0.99</v>
      </c>
      <c r="Q4029">
        <v>15300</v>
      </c>
      <c r="R4029">
        <v>3</v>
      </c>
      <c r="S4029">
        <v>47</v>
      </c>
      <c r="T4029">
        <v>0.31</v>
      </c>
      <c r="U4029">
        <v>6</v>
      </c>
      <c r="V4029">
        <v>104</v>
      </c>
      <c r="W4029">
        <v>0.68</v>
      </c>
      <c r="X4029">
        <v>0</v>
      </c>
      <c r="Y4029">
        <v>0</v>
      </c>
      <c r="Z4029">
        <v>0</v>
      </c>
      <c r="AA4029">
        <v>0</v>
      </c>
      <c r="AB4029">
        <v>0</v>
      </c>
      <c r="AC4029">
        <v>0</v>
      </c>
      <c r="AD4029">
        <v>0</v>
      </c>
      <c r="AE4029">
        <v>0</v>
      </c>
      <c r="AF4029">
        <v>0</v>
      </c>
      <c r="AG4029" t="s">
        <v>17045</v>
      </c>
      <c r="AH4029" s="21" t="str">
        <f t="shared" si="124"/>
        <v>YK21</v>
      </c>
      <c r="AI4029" s="21">
        <v>216</v>
      </c>
      <c r="AJ4029" s="21">
        <f t="shared" si="125"/>
        <v>99.013071895424844</v>
      </c>
      <c r="AK4029" s="21" t="s">
        <v>2063</v>
      </c>
      <c r="AL4029" t="s">
        <v>2551</v>
      </c>
      <c r="AM4029" s="26" t="s">
        <v>38</v>
      </c>
      <c r="AN4029" t="s">
        <v>2031</v>
      </c>
    </row>
    <row r="4030" spans="1:40" ht="15" hidden="1" thickTop="1" x14ac:dyDescent="0.35">
      <c r="A4030" t="s">
        <v>2236</v>
      </c>
      <c r="B4030" t="s">
        <v>17046</v>
      </c>
      <c r="C4030" t="s">
        <v>4580</v>
      </c>
      <c r="D4030" t="s">
        <v>17047</v>
      </c>
      <c r="E4030" t="s">
        <v>3013</v>
      </c>
      <c r="F4030">
        <v>1</v>
      </c>
      <c r="G4030" t="s">
        <v>2600</v>
      </c>
      <c r="H4030" t="s">
        <v>2577</v>
      </c>
      <c r="I4030" t="s">
        <v>2076</v>
      </c>
      <c r="J4030" t="s">
        <v>3183</v>
      </c>
      <c r="K4030" t="s">
        <v>2742</v>
      </c>
      <c r="L4030" t="s">
        <v>2058</v>
      </c>
      <c r="M4030" t="s">
        <v>2170</v>
      </c>
      <c r="N4030">
        <v>7</v>
      </c>
      <c r="O4030">
        <v>92</v>
      </c>
      <c r="P4030">
        <v>0.6</v>
      </c>
      <c r="Q4030">
        <v>15300</v>
      </c>
      <c r="R4030">
        <v>3</v>
      </c>
      <c r="S4030">
        <v>43</v>
      </c>
      <c r="T4030">
        <v>0.28000000000000003</v>
      </c>
      <c r="U4030">
        <v>3</v>
      </c>
      <c r="V4030">
        <v>46</v>
      </c>
      <c r="W4030">
        <v>0.3</v>
      </c>
      <c r="X4030">
        <v>0</v>
      </c>
      <c r="Y4030">
        <v>0</v>
      </c>
      <c r="Z4030">
        <v>0</v>
      </c>
      <c r="AA4030">
        <v>1</v>
      </c>
      <c r="AB4030">
        <v>3</v>
      </c>
      <c r="AC4030">
        <v>0.02</v>
      </c>
      <c r="AD4030">
        <v>0</v>
      </c>
      <c r="AE4030">
        <v>0</v>
      </c>
      <c r="AF4030">
        <v>0</v>
      </c>
      <c r="AG4030" t="s">
        <v>17048</v>
      </c>
      <c r="AH4030" s="21" t="str">
        <f t="shared" si="124"/>
        <v>YK21</v>
      </c>
      <c r="AI4030" s="21">
        <v>216</v>
      </c>
      <c r="AJ4030" s="21">
        <f t="shared" si="125"/>
        <v>99.398692810457518</v>
      </c>
      <c r="AK4030" s="21" t="s">
        <v>2060</v>
      </c>
      <c r="AL4030" t="s">
        <v>2551</v>
      </c>
      <c r="AM4030" s="26" t="s">
        <v>38</v>
      </c>
      <c r="AN4030" t="s">
        <v>2030</v>
      </c>
    </row>
    <row r="4031" spans="1:40" ht="15" hidden="1" thickTop="1" x14ac:dyDescent="0.35">
      <c r="A4031" t="s">
        <v>2238</v>
      </c>
      <c r="B4031" t="s">
        <v>17049</v>
      </c>
      <c r="C4031" t="s">
        <v>4580</v>
      </c>
      <c r="D4031" t="s">
        <v>17050</v>
      </c>
      <c r="E4031" t="s">
        <v>3013</v>
      </c>
      <c r="F4031">
        <v>1</v>
      </c>
      <c r="G4031" t="s">
        <v>2600</v>
      </c>
      <c r="H4031" t="s">
        <v>2577</v>
      </c>
      <c r="I4031" t="s">
        <v>2076</v>
      </c>
      <c r="J4031" t="s">
        <v>3183</v>
      </c>
      <c r="K4031" t="s">
        <v>2742</v>
      </c>
      <c r="L4031" t="s">
        <v>2058</v>
      </c>
      <c r="M4031" t="s">
        <v>2170</v>
      </c>
      <c r="N4031">
        <v>4</v>
      </c>
      <c r="O4031">
        <v>534</v>
      </c>
      <c r="P4031">
        <v>3.49</v>
      </c>
      <c r="Q4031">
        <v>15300</v>
      </c>
      <c r="R4031">
        <v>1</v>
      </c>
      <c r="S4031">
        <v>182</v>
      </c>
      <c r="T4031">
        <v>1.19</v>
      </c>
      <c r="U4031">
        <v>2</v>
      </c>
      <c r="V4031">
        <v>40</v>
      </c>
      <c r="W4031">
        <v>0.26</v>
      </c>
      <c r="X4031">
        <v>0</v>
      </c>
      <c r="Y4031">
        <v>0</v>
      </c>
      <c r="Z4031">
        <v>0</v>
      </c>
      <c r="AA4031">
        <v>1</v>
      </c>
      <c r="AB4031">
        <v>312</v>
      </c>
      <c r="AC4031">
        <v>2.04</v>
      </c>
      <c r="AD4031">
        <v>0</v>
      </c>
      <c r="AE4031">
        <v>0</v>
      </c>
      <c r="AF4031">
        <v>0</v>
      </c>
      <c r="AG4031" t="s">
        <v>17051</v>
      </c>
      <c r="AH4031" s="21" t="str">
        <f t="shared" si="124"/>
        <v>YK21</v>
      </c>
      <c r="AI4031" s="21">
        <v>216</v>
      </c>
      <c r="AJ4031" s="21">
        <f t="shared" si="125"/>
        <v>96.509803921568633</v>
      </c>
      <c r="AK4031" s="21" t="s">
        <v>2063</v>
      </c>
      <c r="AL4031" t="s">
        <v>2551</v>
      </c>
      <c r="AM4031" s="26" t="s">
        <v>38</v>
      </c>
      <c r="AN4031" t="s">
        <v>2031</v>
      </c>
    </row>
    <row r="4032" spans="1:40" ht="15" hidden="1" thickTop="1" x14ac:dyDescent="0.35">
      <c r="A4032" t="s">
        <v>2241</v>
      </c>
      <c r="B4032" t="s">
        <v>17052</v>
      </c>
      <c r="C4032" t="s">
        <v>4580</v>
      </c>
      <c r="D4032" t="s">
        <v>17053</v>
      </c>
      <c r="E4032" t="s">
        <v>3013</v>
      </c>
      <c r="F4032">
        <v>1</v>
      </c>
      <c r="G4032" t="s">
        <v>2600</v>
      </c>
      <c r="H4032" t="s">
        <v>2577</v>
      </c>
      <c r="I4032" t="s">
        <v>2076</v>
      </c>
      <c r="J4032" t="s">
        <v>3183</v>
      </c>
      <c r="K4032" t="s">
        <v>2742</v>
      </c>
      <c r="L4032" t="s">
        <v>2058</v>
      </c>
      <c r="M4032" t="s">
        <v>2170</v>
      </c>
      <c r="N4032">
        <v>4</v>
      </c>
      <c r="O4032">
        <v>83</v>
      </c>
      <c r="P4032">
        <v>0.54</v>
      </c>
      <c r="Q4032">
        <v>15300</v>
      </c>
      <c r="R4032">
        <v>2</v>
      </c>
      <c r="S4032">
        <v>33</v>
      </c>
      <c r="T4032">
        <v>0.22</v>
      </c>
      <c r="U4032">
        <v>2</v>
      </c>
      <c r="V4032">
        <v>50</v>
      </c>
      <c r="W4032">
        <v>0.33</v>
      </c>
      <c r="X4032">
        <v>0</v>
      </c>
      <c r="Y4032">
        <v>0</v>
      </c>
      <c r="Z4032">
        <v>0</v>
      </c>
      <c r="AA4032">
        <v>0</v>
      </c>
      <c r="AB4032">
        <v>0</v>
      </c>
      <c r="AC4032">
        <v>0</v>
      </c>
      <c r="AD4032">
        <v>0</v>
      </c>
      <c r="AE4032">
        <v>0</v>
      </c>
      <c r="AF4032">
        <v>0</v>
      </c>
      <c r="AG4032" t="s">
        <v>17054</v>
      </c>
      <c r="AH4032" s="21" t="str">
        <f t="shared" si="124"/>
        <v>YK21</v>
      </c>
      <c r="AI4032" s="21">
        <v>216</v>
      </c>
      <c r="AJ4032" s="21">
        <f t="shared" si="125"/>
        <v>99.457516339869287</v>
      </c>
      <c r="AK4032" s="21" t="s">
        <v>2060</v>
      </c>
      <c r="AL4032" t="s">
        <v>2551</v>
      </c>
      <c r="AM4032" s="26" t="s">
        <v>38</v>
      </c>
      <c r="AN4032" t="s">
        <v>2030</v>
      </c>
    </row>
    <row r="4033" spans="1:40" ht="15" hidden="1" thickTop="1" x14ac:dyDescent="0.35">
      <c r="A4033" t="s">
        <v>7105</v>
      </c>
      <c r="B4033" t="s">
        <v>17055</v>
      </c>
      <c r="C4033" t="s">
        <v>4580</v>
      </c>
      <c r="D4033" t="s">
        <v>17056</v>
      </c>
      <c r="E4033" t="s">
        <v>3013</v>
      </c>
      <c r="F4033">
        <v>1</v>
      </c>
      <c r="G4033" t="s">
        <v>2600</v>
      </c>
      <c r="H4033" t="s">
        <v>2577</v>
      </c>
      <c r="I4033" t="s">
        <v>2076</v>
      </c>
      <c r="J4033" t="s">
        <v>3183</v>
      </c>
      <c r="K4033" t="s">
        <v>2742</v>
      </c>
      <c r="L4033" t="s">
        <v>2058</v>
      </c>
      <c r="M4033" t="s">
        <v>2170</v>
      </c>
      <c r="N4033">
        <v>4</v>
      </c>
      <c r="O4033">
        <v>77</v>
      </c>
      <c r="P4033">
        <v>0.5</v>
      </c>
      <c r="Q4033">
        <v>15300</v>
      </c>
      <c r="R4033">
        <v>0</v>
      </c>
      <c r="S4033">
        <v>0</v>
      </c>
      <c r="T4033">
        <v>0</v>
      </c>
      <c r="U4033">
        <v>3</v>
      </c>
      <c r="V4033">
        <v>55</v>
      </c>
      <c r="W4033">
        <v>0.36</v>
      </c>
      <c r="X4033">
        <v>0</v>
      </c>
      <c r="Y4033">
        <v>0</v>
      </c>
      <c r="Z4033">
        <v>0</v>
      </c>
      <c r="AA4033">
        <v>1</v>
      </c>
      <c r="AB4033">
        <v>22</v>
      </c>
      <c r="AC4033">
        <v>0.14000000000000001</v>
      </c>
      <c r="AD4033">
        <v>0</v>
      </c>
      <c r="AE4033">
        <v>0</v>
      </c>
      <c r="AF4033">
        <v>0</v>
      </c>
      <c r="AG4033" t="s">
        <v>17057</v>
      </c>
      <c r="AH4033" s="21" t="str">
        <f t="shared" si="124"/>
        <v>YK21</v>
      </c>
      <c r="AI4033" s="21">
        <v>216</v>
      </c>
      <c r="AJ4033" s="21">
        <f t="shared" si="125"/>
        <v>99.496732026143789</v>
      </c>
      <c r="AK4033" s="21" t="s">
        <v>2060</v>
      </c>
      <c r="AL4033" t="s">
        <v>2551</v>
      </c>
      <c r="AM4033" s="26" t="s">
        <v>38</v>
      </c>
      <c r="AN4033" t="s">
        <v>2031</v>
      </c>
    </row>
    <row r="4034" spans="1:40" ht="15" hidden="1" thickTop="1" x14ac:dyDescent="0.35">
      <c r="A4034" t="s">
        <v>7108</v>
      </c>
      <c r="B4034" t="s">
        <v>17058</v>
      </c>
      <c r="C4034" t="s">
        <v>4580</v>
      </c>
      <c r="D4034" t="s">
        <v>17059</v>
      </c>
      <c r="E4034" t="s">
        <v>3013</v>
      </c>
      <c r="F4034">
        <v>1</v>
      </c>
      <c r="G4034" t="s">
        <v>2600</v>
      </c>
      <c r="H4034" t="s">
        <v>2577</v>
      </c>
      <c r="I4034" t="s">
        <v>2076</v>
      </c>
      <c r="J4034" t="s">
        <v>3183</v>
      </c>
      <c r="K4034" t="s">
        <v>2742</v>
      </c>
      <c r="L4034" t="s">
        <v>2058</v>
      </c>
      <c r="M4034" t="s">
        <v>2170</v>
      </c>
      <c r="N4034">
        <v>4</v>
      </c>
      <c r="O4034">
        <v>104</v>
      </c>
      <c r="P4034">
        <v>0.68</v>
      </c>
      <c r="Q4034">
        <v>15300</v>
      </c>
      <c r="R4034">
        <v>2</v>
      </c>
      <c r="S4034">
        <v>52</v>
      </c>
      <c r="T4034">
        <v>0.34</v>
      </c>
      <c r="U4034">
        <v>2</v>
      </c>
      <c r="V4034">
        <v>52</v>
      </c>
      <c r="W4034">
        <v>0.34</v>
      </c>
      <c r="X4034">
        <v>0</v>
      </c>
      <c r="Y4034">
        <v>0</v>
      </c>
      <c r="Z4034">
        <v>0</v>
      </c>
      <c r="AA4034">
        <v>0</v>
      </c>
      <c r="AB4034">
        <v>0</v>
      </c>
      <c r="AC4034">
        <v>0</v>
      </c>
      <c r="AD4034">
        <v>0</v>
      </c>
      <c r="AE4034">
        <v>0</v>
      </c>
      <c r="AF4034">
        <v>0</v>
      </c>
      <c r="AG4034" t="s">
        <v>17060</v>
      </c>
      <c r="AH4034" s="21" t="str">
        <f t="shared" si="124"/>
        <v>YK21</v>
      </c>
      <c r="AI4034" s="21">
        <v>216</v>
      </c>
      <c r="AJ4034" s="21">
        <f t="shared" si="125"/>
        <v>99.320261437908499</v>
      </c>
      <c r="AK4034" s="21" t="s">
        <v>2060</v>
      </c>
      <c r="AL4034" t="s">
        <v>2551</v>
      </c>
      <c r="AM4034" s="26" t="s">
        <v>38</v>
      </c>
      <c r="AN4034" t="s">
        <v>2030</v>
      </c>
    </row>
    <row r="4035" spans="1:40" ht="15" hidden="1" thickTop="1" x14ac:dyDescent="0.35">
      <c r="A4035" t="s">
        <v>7112</v>
      </c>
      <c r="B4035" t="s">
        <v>17061</v>
      </c>
      <c r="C4035" t="s">
        <v>2703</v>
      </c>
      <c r="D4035" t="s">
        <v>16717</v>
      </c>
      <c r="E4035" t="s">
        <v>15913</v>
      </c>
      <c r="F4035">
        <v>1</v>
      </c>
      <c r="G4035" t="s">
        <v>2593</v>
      </c>
      <c r="H4035" t="s">
        <v>2056</v>
      </c>
      <c r="I4035" t="s">
        <v>2076</v>
      </c>
      <c r="J4035" t="s">
        <v>2594</v>
      </c>
      <c r="K4035" t="s">
        <v>65</v>
      </c>
      <c r="L4035" t="s">
        <v>2058</v>
      </c>
      <c r="M4035" t="s">
        <v>2059</v>
      </c>
      <c r="N4035">
        <v>2</v>
      </c>
      <c r="O4035">
        <v>774</v>
      </c>
      <c r="P4035">
        <v>3.16</v>
      </c>
      <c r="Q4035">
        <v>24480</v>
      </c>
      <c r="R4035">
        <v>0</v>
      </c>
      <c r="S4035">
        <v>0</v>
      </c>
      <c r="T4035">
        <v>0</v>
      </c>
      <c r="U4035">
        <v>2</v>
      </c>
      <c r="V4035">
        <v>774</v>
      </c>
      <c r="W4035">
        <v>3.16</v>
      </c>
      <c r="X4035">
        <v>0</v>
      </c>
      <c r="Y4035">
        <v>0</v>
      </c>
      <c r="Z4035">
        <v>0</v>
      </c>
      <c r="AA4035">
        <v>0</v>
      </c>
      <c r="AB4035">
        <v>0</v>
      </c>
      <c r="AC4035">
        <v>0</v>
      </c>
      <c r="AD4035">
        <v>0</v>
      </c>
      <c r="AE4035">
        <v>0</v>
      </c>
      <c r="AF4035">
        <v>0</v>
      </c>
      <c r="AG4035" t="s">
        <v>17062</v>
      </c>
      <c r="AH4035" s="21" t="str">
        <f t="shared" si="124"/>
        <v>YK21</v>
      </c>
      <c r="AI4035" s="21">
        <v>345.36</v>
      </c>
      <c r="AJ4035" s="21">
        <f t="shared" si="125"/>
        <v>96.838235294117652</v>
      </c>
      <c r="AK4035" s="21" t="s">
        <v>2063</v>
      </c>
      <c r="AL4035" t="s">
        <v>2527</v>
      </c>
      <c r="AM4035" s="26" t="s">
        <v>38</v>
      </c>
      <c r="AN4035" t="s">
        <v>2029</v>
      </c>
    </row>
    <row r="4036" spans="1:40" ht="15" hidden="1" thickTop="1" x14ac:dyDescent="0.35">
      <c r="A4036" t="s">
        <v>7116</v>
      </c>
      <c r="B4036" t="s">
        <v>17063</v>
      </c>
      <c r="C4036" t="s">
        <v>2703</v>
      </c>
      <c r="D4036" t="s">
        <v>16717</v>
      </c>
      <c r="E4036" t="s">
        <v>15913</v>
      </c>
      <c r="F4036">
        <v>1</v>
      </c>
      <c r="G4036" t="s">
        <v>2593</v>
      </c>
      <c r="H4036" t="s">
        <v>2056</v>
      </c>
      <c r="I4036" t="s">
        <v>2076</v>
      </c>
      <c r="J4036" t="s">
        <v>2594</v>
      </c>
      <c r="K4036" t="s">
        <v>65</v>
      </c>
      <c r="L4036" t="s">
        <v>2058</v>
      </c>
      <c r="M4036" t="s">
        <v>2059</v>
      </c>
      <c r="N4036">
        <v>1</v>
      </c>
      <c r="O4036">
        <v>374</v>
      </c>
      <c r="P4036">
        <v>1.53</v>
      </c>
      <c r="Q4036">
        <v>24480</v>
      </c>
      <c r="R4036">
        <v>0</v>
      </c>
      <c r="S4036">
        <v>0</v>
      </c>
      <c r="T4036">
        <v>0</v>
      </c>
      <c r="U4036">
        <v>1</v>
      </c>
      <c r="V4036">
        <v>374</v>
      </c>
      <c r="W4036">
        <v>1.53</v>
      </c>
      <c r="X4036">
        <v>0</v>
      </c>
      <c r="Y4036">
        <v>0</v>
      </c>
      <c r="Z4036">
        <v>0</v>
      </c>
      <c r="AA4036">
        <v>0</v>
      </c>
      <c r="AB4036">
        <v>0</v>
      </c>
      <c r="AC4036">
        <v>0</v>
      </c>
      <c r="AD4036">
        <v>0</v>
      </c>
      <c r="AE4036">
        <v>0</v>
      </c>
      <c r="AF4036">
        <v>0</v>
      </c>
      <c r="AG4036" t="s">
        <v>17064</v>
      </c>
      <c r="AH4036" s="21" t="str">
        <f t="shared" si="124"/>
        <v>YK21</v>
      </c>
      <c r="AI4036" s="21">
        <v>345.36</v>
      </c>
      <c r="AJ4036" s="21">
        <f t="shared" si="125"/>
        <v>98.472222222222229</v>
      </c>
      <c r="AK4036" s="21" t="s">
        <v>2063</v>
      </c>
      <c r="AL4036" t="s">
        <v>2527</v>
      </c>
      <c r="AM4036" s="26" t="s">
        <v>38</v>
      </c>
      <c r="AN4036" t="s">
        <v>2029</v>
      </c>
    </row>
    <row r="4037" spans="1:40" ht="15" hidden="1" thickTop="1" x14ac:dyDescent="0.35">
      <c r="A4037" t="s">
        <v>7120</v>
      </c>
      <c r="B4037" t="s">
        <v>17065</v>
      </c>
      <c r="C4037" t="s">
        <v>2703</v>
      </c>
      <c r="D4037" t="s">
        <v>16717</v>
      </c>
      <c r="E4037" t="s">
        <v>15913</v>
      </c>
      <c r="F4037">
        <v>1</v>
      </c>
      <c r="G4037" t="s">
        <v>2593</v>
      </c>
      <c r="H4037" t="s">
        <v>2056</v>
      </c>
      <c r="I4037" t="s">
        <v>2076</v>
      </c>
      <c r="J4037" t="s">
        <v>2594</v>
      </c>
      <c r="K4037" t="s">
        <v>65</v>
      </c>
      <c r="L4037" t="s">
        <v>2058</v>
      </c>
      <c r="M4037" t="s">
        <v>2059</v>
      </c>
      <c r="N4037">
        <v>0</v>
      </c>
      <c r="O4037">
        <v>0</v>
      </c>
      <c r="P4037">
        <v>0</v>
      </c>
      <c r="Q4037">
        <v>24480</v>
      </c>
      <c r="R4037">
        <v>0</v>
      </c>
      <c r="S4037">
        <v>0</v>
      </c>
      <c r="T4037">
        <v>0</v>
      </c>
      <c r="U4037">
        <v>0</v>
      </c>
      <c r="V4037">
        <v>0</v>
      </c>
      <c r="W4037">
        <v>0</v>
      </c>
      <c r="X4037">
        <v>0</v>
      </c>
      <c r="Y4037">
        <v>0</v>
      </c>
      <c r="Z4037">
        <v>0</v>
      </c>
      <c r="AA4037">
        <v>0</v>
      </c>
      <c r="AB4037">
        <v>0</v>
      </c>
      <c r="AC4037">
        <v>0</v>
      </c>
      <c r="AD4037">
        <v>0</v>
      </c>
      <c r="AE4037">
        <v>0</v>
      </c>
      <c r="AF4037">
        <v>0</v>
      </c>
      <c r="AG4037" t="s">
        <v>17066</v>
      </c>
      <c r="AH4037" s="21" t="str">
        <f t="shared" si="124"/>
        <v>YK21</v>
      </c>
      <c r="AI4037" s="21">
        <v>345.36</v>
      </c>
      <c r="AJ4037" s="21">
        <f t="shared" si="125"/>
        <v>100</v>
      </c>
      <c r="AK4037" s="21" t="s">
        <v>2060</v>
      </c>
      <c r="AL4037" t="s">
        <v>2527</v>
      </c>
      <c r="AM4037" s="26" t="s">
        <v>38</v>
      </c>
      <c r="AN4037" t="s">
        <v>2029</v>
      </c>
    </row>
    <row r="4038" spans="1:40" ht="15" hidden="1" thickTop="1" x14ac:dyDescent="0.35">
      <c r="A4038" t="s">
        <v>7124</v>
      </c>
      <c r="B4038" t="s">
        <v>17067</v>
      </c>
      <c r="C4038" t="s">
        <v>2703</v>
      </c>
      <c r="D4038" t="s">
        <v>16717</v>
      </c>
      <c r="E4038" t="s">
        <v>15913</v>
      </c>
      <c r="F4038">
        <v>1</v>
      </c>
      <c r="G4038" t="s">
        <v>2593</v>
      </c>
      <c r="H4038" t="s">
        <v>2056</v>
      </c>
      <c r="I4038" t="s">
        <v>2076</v>
      </c>
      <c r="J4038" t="s">
        <v>2594</v>
      </c>
      <c r="K4038" t="s">
        <v>65</v>
      </c>
      <c r="L4038" t="s">
        <v>2058</v>
      </c>
      <c r="M4038" t="s">
        <v>2059</v>
      </c>
      <c r="N4038">
        <v>1</v>
      </c>
      <c r="O4038">
        <v>6</v>
      </c>
      <c r="P4038">
        <v>0.02</v>
      </c>
      <c r="Q4038">
        <v>24480</v>
      </c>
      <c r="R4038">
        <v>1</v>
      </c>
      <c r="S4038">
        <v>6</v>
      </c>
      <c r="T4038">
        <v>0.02</v>
      </c>
      <c r="U4038">
        <v>0</v>
      </c>
      <c r="V4038">
        <v>0</v>
      </c>
      <c r="W4038">
        <v>0</v>
      </c>
      <c r="X4038">
        <v>0</v>
      </c>
      <c r="Y4038">
        <v>0</v>
      </c>
      <c r="Z4038">
        <v>0</v>
      </c>
      <c r="AA4038">
        <v>0</v>
      </c>
      <c r="AB4038">
        <v>0</v>
      </c>
      <c r="AC4038">
        <v>0</v>
      </c>
      <c r="AD4038">
        <v>0</v>
      </c>
      <c r="AE4038">
        <v>0</v>
      </c>
      <c r="AF4038">
        <v>0</v>
      </c>
      <c r="AG4038" t="s">
        <v>17068</v>
      </c>
      <c r="AH4038" s="21" t="str">
        <f t="shared" si="124"/>
        <v>YK21</v>
      </c>
      <c r="AI4038" s="21">
        <v>345.36</v>
      </c>
      <c r="AJ4038" s="21">
        <f t="shared" si="125"/>
        <v>99.975490196078425</v>
      </c>
      <c r="AK4038" s="21" t="s">
        <v>2060</v>
      </c>
      <c r="AL4038" t="s">
        <v>2527</v>
      </c>
      <c r="AM4038" s="26" t="s">
        <v>38</v>
      </c>
      <c r="AN4038" t="s">
        <v>2029</v>
      </c>
    </row>
    <row r="4039" spans="1:40" ht="15" hidden="1" thickTop="1" x14ac:dyDescent="0.35">
      <c r="A4039" t="s">
        <v>7128</v>
      </c>
      <c r="B4039" t="s">
        <v>17069</v>
      </c>
      <c r="C4039" t="s">
        <v>2703</v>
      </c>
      <c r="D4039" t="s">
        <v>16717</v>
      </c>
      <c r="E4039" t="s">
        <v>15913</v>
      </c>
      <c r="F4039">
        <v>1</v>
      </c>
      <c r="G4039" t="s">
        <v>2593</v>
      </c>
      <c r="H4039" t="s">
        <v>2056</v>
      </c>
      <c r="I4039" t="s">
        <v>2076</v>
      </c>
      <c r="J4039" t="s">
        <v>2594</v>
      </c>
      <c r="K4039" t="s">
        <v>65</v>
      </c>
      <c r="L4039" t="s">
        <v>2058</v>
      </c>
      <c r="M4039" t="s">
        <v>2059</v>
      </c>
      <c r="N4039">
        <v>1</v>
      </c>
      <c r="O4039">
        <v>105</v>
      </c>
      <c r="P4039">
        <v>0.43</v>
      </c>
      <c r="Q4039">
        <v>24480</v>
      </c>
      <c r="R4039">
        <v>0</v>
      </c>
      <c r="S4039">
        <v>0</v>
      </c>
      <c r="T4039">
        <v>0</v>
      </c>
      <c r="U4039">
        <v>1</v>
      </c>
      <c r="V4039">
        <v>105</v>
      </c>
      <c r="W4039">
        <v>0.43</v>
      </c>
      <c r="X4039">
        <v>0</v>
      </c>
      <c r="Y4039">
        <v>0</v>
      </c>
      <c r="Z4039">
        <v>0</v>
      </c>
      <c r="AA4039">
        <v>0</v>
      </c>
      <c r="AB4039">
        <v>0</v>
      </c>
      <c r="AC4039">
        <v>0</v>
      </c>
      <c r="AD4039">
        <v>0</v>
      </c>
      <c r="AE4039">
        <v>0</v>
      </c>
      <c r="AF4039">
        <v>0</v>
      </c>
      <c r="AG4039" t="s">
        <v>17070</v>
      </c>
      <c r="AH4039" s="21" t="str">
        <f t="shared" ref="AH4039:AH4102" si="126">LEFT(AG4039,4)</f>
        <v>YK21</v>
      </c>
      <c r="AI4039" s="21">
        <v>345.36</v>
      </c>
      <c r="AJ4039" s="21">
        <f t="shared" ref="AJ4039:AJ4102" si="127">100-(O4039/Q4039*100)</f>
        <v>99.571078431372555</v>
      </c>
      <c r="AK4039" s="21" t="s">
        <v>2060</v>
      </c>
      <c r="AL4039" t="s">
        <v>2527</v>
      </c>
      <c r="AM4039" s="26" t="s">
        <v>38</v>
      </c>
      <c r="AN4039" t="s">
        <v>2031</v>
      </c>
    </row>
    <row r="4040" spans="1:40" ht="15" hidden="1" thickTop="1" x14ac:dyDescent="0.35">
      <c r="A4040" t="s">
        <v>7132</v>
      </c>
      <c r="B4040" t="s">
        <v>17071</v>
      </c>
      <c r="C4040" t="s">
        <v>4394</v>
      </c>
      <c r="D4040" t="s">
        <v>17072</v>
      </c>
      <c r="E4040" t="s">
        <v>3193</v>
      </c>
      <c r="F4040">
        <v>1</v>
      </c>
      <c r="G4040" t="s">
        <v>2609</v>
      </c>
      <c r="H4040" t="s">
        <v>2577</v>
      </c>
      <c r="I4040" t="s">
        <v>2076</v>
      </c>
      <c r="J4040" t="s">
        <v>2764</v>
      </c>
      <c r="K4040" t="s">
        <v>2765</v>
      </c>
      <c r="L4040" t="s">
        <v>2058</v>
      </c>
      <c r="M4040" t="s">
        <v>2170</v>
      </c>
      <c r="N4040">
        <v>5</v>
      </c>
      <c r="O4040">
        <v>158</v>
      </c>
      <c r="P4040">
        <v>1.03</v>
      </c>
      <c r="Q4040">
        <v>15300</v>
      </c>
      <c r="R4040">
        <v>0</v>
      </c>
      <c r="S4040">
        <v>0</v>
      </c>
      <c r="T4040">
        <v>0</v>
      </c>
      <c r="U4040">
        <v>3</v>
      </c>
      <c r="V4040">
        <v>64</v>
      </c>
      <c r="W4040">
        <v>0.42</v>
      </c>
      <c r="X4040">
        <v>0</v>
      </c>
      <c r="Y4040">
        <v>0</v>
      </c>
      <c r="Z4040">
        <v>0</v>
      </c>
      <c r="AA4040">
        <v>2</v>
      </c>
      <c r="AB4040">
        <v>94</v>
      </c>
      <c r="AC4040">
        <v>0.61</v>
      </c>
      <c r="AD4040">
        <v>0</v>
      </c>
      <c r="AE4040">
        <v>0</v>
      </c>
      <c r="AF4040">
        <v>0</v>
      </c>
      <c r="AG4040" t="s">
        <v>17073</v>
      </c>
      <c r="AH4040" s="21" t="str">
        <f t="shared" si="126"/>
        <v>YK21</v>
      </c>
      <c r="AI4040" s="21">
        <v>216</v>
      </c>
      <c r="AJ4040" s="21">
        <f t="shared" si="127"/>
        <v>98.967320261437905</v>
      </c>
      <c r="AK4040" s="21" t="s">
        <v>2063</v>
      </c>
      <c r="AL4040" t="s">
        <v>2613</v>
      </c>
      <c r="AM4040" s="26" t="s">
        <v>38</v>
      </c>
      <c r="AN4040" t="s">
        <v>2031</v>
      </c>
    </row>
    <row r="4041" spans="1:40" ht="15" hidden="1" thickTop="1" x14ac:dyDescent="0.35">
      <c r="A4041" t="s">
        <v>7136</v>
      </c>
      <c r="B4041" t="s">
        <v>17074</v>
      </c>
      <c r="C4041" t="s">
        <v>4394</v>
      </c>
      <c r="D4041" t="s">
        <v>17072</v>
      </c>
      <c r="E4041" t="s">
        <v>3193</v>
      </c>
      <c r="F4041">
        <v>1</v>
      </c>
      <c r="G4041" t="s">
        <v>2609</v>
      </c>
      <c r="H4041" t="s">
        <v>2577</v>
      </c>
      <c r="I4041" t="s">
        <v>2076</v>
      </c>
      <c r="J4041" t="s">
        <v>2764</v>
      </c>
      <c r="K4041" t="s">
        <v>2765</v>
      </c>
      <c r="L4041" t="s">
        <v>2058</v>
      </c>
      <c r="M4041" t="s">
        <v>2170</v>
      </c>
      <c r="N4041">
        <v>1</v>
      </c>
      <c r="O4041">
        <v>15</v>
      </c>
      <c r="P4041">
        <v>0.1</v>
      </c>
      <c r="Q4041">
        <v>15300</v>
      </c>
      <c r="R4041">
        <v>0</v>
      </c>
      <c r="S4041">
        <v>0</v>
      </c>
      <c r="T4041">
        <v>0</v>
      </c>
      <c r="U4041">
        <v>0</v>
      </c>
      <c r="V4041">
        <v>0</v>
      </c>
      <c r="W4041">
        <v>0</v>
      </c>
      <c r="X4041">
        <v>0</v>
      </c>
      <c r="Y4041">
        <v>0</v>
      </c>
      <c r="Z4041">
        <v>0</v>
      </c>
      <c r="AA4041">
        <v>1</v>
      </c>
      <c r="AB4041">
        <v>15</v>
      </c>
      <c r="AC4041">
        <v>0.1</v>
      </c>
      <c r="AD4041">
        <v>0</v>
      </c>
      <c r="AE4041">
        <v>0</v>
      </c>
      <c r="AF4041">
        <v>0</v>
      </c>
      <c r="AG4041" t="s">
        <v>17075</v>
      </c>
      <c r="AH4041" s="21" t="str">
        <f t="shared" si="126"/>
        <v>YK21</v>
      </c>
      <c r="AI4041" s="21">
        <v>216</v>
      </c>
      <c r="AJ4041" s="21">
        <f t="shared" si="127"/>
        <v>99.901960784313729</v>
      </c>
      <c r="AK4041" s="21" t="s">
        <v>2060</v>
      </c>
      <c r="AL4041" t="s">
        <v>2613</v>
      </c>
      <c r="AM4041" s="26" t="s">
        <v>38</v>
      </c>
      <c r="AN4041" t="s">
        <v>2031</v>
      </c>
    </row>
    <row r="4042" spans="1:40" ht="15" hidden="1" thickTop="1" x14ac:dyDescent="0.35">
      <c r="A4042" t="s">
        <v>7140</v>
      </c>
      <c r="B4042" t="s">
        <v>17076</v>
      </c>
      <c r="C4042" t="s">
        <v>4394</v>
      </c>
      <c r="D4042" t="s">
        <v>17072</v>
      </c>
      <c r="E4042" t="s">
        <v>3193</v>
      </c>
      <c r="F4042">
        <v>1</v>
      </c>
      <c r="G4042" t="s">
        <v>2609</v>
      </c>
      <c r="H4042" t="s">
        <v>2577</v>
      </c>
      <c r="I4042" t="s">
        <v>2076</v>
      </c>
      <c r="J4042" t="s">
        <v>2764</v>
      </c>
      <c r="K4042" t="s">
        <v>2765</v>
      </c>
      <c r="L4042" t="s">
        <v>2058</v>
      </c>
      <c r="M4042" t="s">
        <v>2170</v>
      </c>
      <c r="N4042">
        <v>2</v>
      </c>
      <c r="O4042">
        <v>6</v>
      </c>
      <c r="P4042">
        <v>0.04</v>
      </c>
      <c r="Q4042">
        <v>15300</v>
      </c>
      <c r="R4042">
        <v>1</v>
      </c>
      <c r="S4042">
        <v>3</v>
      </c>
      <c r="T4042">
        <v>0.02</v>
      </c>
      <c r="U4042">
        <v>1</v>
      </c>
      <c r="V4042">
        <v>3</v>
      </c>
      <c r="W4042">
        <v>0.02</v>
      </c>
      <c r="X4042">
        <v>0</v>
      </c>
      <c r="Y4042">
        <v>0</v>
      </c>
      <c r="Z4042">
        <v>0</v>
      </c>
      <c r="AA4042">
        <v>0</v>
      </c>
      <c r="AB4042">
        <v>0</v>
      </c>
      <c r="AC4042">
        <v>0</v>
      </c>
      <c r="AD4042">
        <v>0</v>
      </c>
      <c r="AE4042">
        <v>0</v>
      </c>
      <c r="AF4042">
        <v>0</v>
      </c>
      <c r="AG4042" t="s">
        <v>17077</v>
      </c>
      <c r="AH4042" s="21" t="str">
        <f t="shared" si="126"/>
        <v>YK21</v>
      </c>
      <c r="AI4042" s="21">
        <v>216</v>
      </c>
      <c r="AJ4042" s="21">
        <f t="shared" si="127"/>
        <v>99.960784313725483</v>
      </c>
      <c r="AK4042" s="21" t="s">
        <v>2060</v>
      </c>
      <c r="AL4042" t="s">
        <v>2613</v>
      </c>
      <c r="AM4042" s="26" t="s">
        <v>38</v>
      </c>
      <c r="AN4042" t="s">
        <v>2031</v>
      </c>
    </row>
    <row r="4043" spans="1:40" ht="15" hidden="1" thickTop="1" x14ac:dyDescent="0.35">
      <c r="A4043" t="s">
        <v>7144</v>
      </c>
      <c r="B4043" t="s">
        <v>17078</v>
      </c>
      <c r="C4043" t="s">
        <v>4394</v>
      </c>
      <c r="D4043" t="s">
        <v>17072</v>
      </c>
      <c r="E4043" t="s">
        <v>3193</v>
      </c>
      <c r="F4043">
        <v>1</v>
      </c>
      <c r="G4043" t="s">
        <v>2609</v>
      </c>
      <c r="H4043" t="s">
        <v>2577</v>
      </c>
      <c r="I4043" t="s">
        <v>2076</v>
      </c>
      <c r="J4043" t="s">
        <v>2764</v>
      </c>
      <c r="K4043" t="s">
        <v>2765</v>
      </c>
      <c r="L4043" t="s">
        <v>2058</v>
      </c>
      <c r="M4043" t="s">
        <v>2170</v>
      </c>
      <c r="N4043">
        <v>3</v>
      </c>
      <c r="O4043">
        <v>57</v>
      </c>
      <c r="P4043">
        <v>0.37</v>
      </c>
      <c r="Q4043">
        <v>15300</v>
      </c>
      <c r="R4043">
        <v>1</v>
      </c>
      <c r="S4043">
        <v>29</v>
      </c>
      <c r="T4043">
        <v>0.19</v>
      </c>
      <c r="U4043">
        <v>2</v>
      </c>
      <c r="V4043">
        <v>28</v>
      </c>
      <c r="W4043">
        <v>0.18</v>
      </c>
      <c r="X4043">
        <v>0</v>
      </c>
      <c r="Y4043">
        <v>0</v>
      </c>
      <c r="Z4043">
        <v>0</v>
      </c>
      <c r="AA4043">
        <v>0</v>
      </c>
      <c r="AB4043">
        <v>0</v>
      </c>
      <c r="AC4043">
        <v>0</v>
      </c>
      <c r="AD4043">
        <v>0</v>
      </c>
      <c r="AE4043">
        <v>0</v>
      </c>
      <c r="AF4043">
        <v>0</v>
      </c>
      <c r="AG4043" t="s">
        <v>17079</v>
      </c>
      <c r="AH4043" s="21" t="str">
        <f t="shared" si="126"/>
        <v>YK21</v>
      </c>
      <c r="AI4043" s="21">
        <v>216</v>
      </c>
      <c r="AJ4043" s="21">
        <f t="shared" si="127"/>
        <v>99.627450980392155</v>
      </c>
      <c r="AK4043" s="21" t="s">
        <v>2060</v>
      </c>
      <c r="AL4043" t="s">
        <v>2613</v>
      </c>
      <c r="AM4043" s="26" t="s">
        <v>38</v>
      </c>
      <c r="AN4043" t="s">
        <v>2029</v>
      </c>
    </row>
    <row r="4044" spans="1:40" ht="15" hidden="1" thickTop="1" x14ac:dyDescent="0.35">
      <c r="A4044" t="s">
        <v>7148</v>
      </c>
      <c r="B4044" t="s">
        <v>17080</v>
      </c>
      <c r="C4044" t="s">
        <v>4394</v>
      </c>
      <c r="D4044" t="s">
        <v>17072</v>
      </c>
      <c r="E4044" t="s">
        <v>3193</v>
      </c>
      <c r="F4044">
        <v>1</v>
      </c>
      <c r="G4044" t="s">
        <v>2609</v>
      </c>
      <c r="H4044" t="s">
        <v>2577</v>
      </c>
      <c r="I4044" t="s">
        <v>2076</v>
      </c>
      <c r="J4044" t="s">
        <v>2764</v>
      </c>
      <c r="K4044" t="s">
        <v>2765</v>
      </c>
      <c r="L4044" t="s">
        <v>2058</v>
      </c>
      <c r="M4044" t="s">
        <v>2170</v>
      </c>
      <c r="N4044">
        <v>4</v>
      </c>
      <c r="O4044">
        <v>87</v>
      </c>
      <c r="P4044">
        <v>0.56999999999999995</v>
      </c>
      <c r="Q4044">
        <v>15300</v>
      </c>
      <c r="R4044">
        <v>1</v>
      </c>
      <c r="S4044">
        <v>48</v>
      </c>
      <c r="T4044">
        <v>0.31</v>
      </c>
      <c r="U4044">
        <v>3</v>
      </c>
      <c r="V4044">
        <v>39</v>
      </c>
      <c r="W4044">
        <v>0.25</v>
      </c>
      <c r="X4044">
        <v>0</v>
      </c>
      <c r="Y4044">
        <v>0</v>
      </c>
      <c r="Z4044">
        <v>0</v>
      </c>
      <c r="AA4044">
        <v>0</v>
      </c>
      <c r="AB4044">
        <v>0</v>
      </c>
      <c r="AC4044">
        <v>0</v>
      </c>
      <c r="AD4044">
        <v>0</v>
      </c>
      <c r="AE4044">
        <v>0</v>
      </c>
      <c r="AF4044">
        <v>0</v>
      </c>
      <c r="AG4044" t="s">
        <v>17081</v>
      </c>
      <c r="AH4044" s="21" t="str">
        <f t="shared" si="126"/>
        <v>YK21</v>
      </c>
      <c r="AI4044" s="21">
        <v>216</v>
      </c>
      <c r="AJ4044" s="21">
        <f t="shared" si="127"/>
        <v>99.431372549019613</v>
      </c>
      <c r="AK4044" s="21" t="s">
        <v>2060</v>
      </c>
      <c r="AL4044" t="s">
        <v>2613</v>
      </c>
      <c r="AM4044" s="26" t="s">
        <v>38</v>
      </c>
      <c r="AN4044" t="s">
        <v>2031</v>
      </c>
    </row>
    <row r="4045" spans="1:40" ht="15" hidden="1" thickTop="1" x14ac:dyDescent="0.35">
      <c r="A4045" t="s">
        <v>7152</v>
      </c>
      <c r="B4045" t="s">
        <v>17082</v>
      </c>
      <c r="C4045" t="s">
        <v>3038</v>
      </c>
      <c r="D4045" t="s">
        <v>17083</v>
      </c>
      <c r="E4045" t="s">
        <v>17084</v>
      </c>
      <c r="F4045">
        <v>1</v>
      </c>
      <c r="G4045" t="s">
        <v>2055</v>
      </c>
      <c r="H4045" t="s">
        <v>2056</v>
      </c>
      <c r="I4045" t="s">
        <v>2057</v>
      </c>
      <c r="J4045" t="s">
        <v>2568</v>
      </c>
      <c r="K4045" t="s">
        <v>63</v>
      </c>
      <c r="L4045" t="s">
        <v>2058</v>
      </c>
      <c r="M4045" t="s">
        <v>2059</v>
      </c>
      <c r="N4045">
        <v>1</v>
      </c>
      <c r="O4045">
        <v>61</v>
      </c>
      <c r="P4045">
        <v>0.25</v>
      </c>
      <c r="Q4045">
        <v>24480</v>
      </c>
      <c r="R4045">
        <v>0</v>
      </c>
      <c r="S4045">
        <v>0</v>
      </c>
      <c r="T4045">
        <v>0</v>
      </c>
      <c r="U4045">
        <v>1</v>
      </c>
      <c r="V4045">
        <v>61</v>
      </c>
      <c r="W4045">
        <v>0.25</v>
      </c>
      <c r="X4045">
        <v>0</v>
      </c>
      <c r="Y4045">
        <v>0</v>
      </c>
      <c r="Z4045">
        <v>0</v>
      </c>
      <c r="AA4045">
        <v>0</v>
      </c>
      <c r="AB4045">
        <v>0</v>
      </c>
      <c r="AC4045">
        <v>0</v>
      </c>
      <c r="AD4045">
        <v>0</v>
      </c>
      <c r="AE4045">
        <v>0</v>
      </c>
      <c r="AF4045">
        <v>0</v>
      </c>
      <c r="AG4045" t="s">
        <v>17085</v>
      </c>
      <c r="AH4045" s="21" t="str">
        <f t="shared" si="126"/>
        <v>YT21</v>
      </c>
      <c r="AI4045" s="21">
        <v>345.36</v>
      </c>
      <c r="AJ4045" s="21">
        <f t="shared" si="127"/>
        <v>99.750816993464056</v>
      </c>
      <c r="AK4045" s="21" t="s">
        <v>2060</v>
      </c>
      <c r="AL4045" t="s">
        <v>2570</v>
      </c>
      <c r="AM4045" s="26" t="s">
        <v>38</v>
      </c>
      <c r="AN4045" t="s">
        <v>2030</v>
      </c>
    </row>
    <row r="4046" spans="1:40" ht="15" hidden="1" thickTop="1" x14ac:dyDescent="0.35">
      <c r="A4046" t="s">
        <v>7156</v>
      </c>
      <c r="B4046" t="s">
        <v>17086</v>
      </c>
      <c r="C4046" t="s">
        <v>4733</v>
      </c>
      <c r="D4046" t="s">
        <v>16126</v>
      </c>
      <c r="E4046" t="s">
        <v>2646</v>
      </c>
      <c r="F4046">
        <v>1</v>
      </c>
      <c r="G4046" t="s">
        <v>2600</v>
      </c>
      <c r="H4046" t="s">
        <v>2577</v>
      </c>
      <c r="I4046" t="s">
        <v>2076</v>
      </c>
      <c r="J4046" t="s">
        <v>2647</v>
      </c>
      <c r="K4046" t="s">
        <v>2602</v>
      </c>
      <c r="L4046" t="s">
        <v>2058</v>
      </c>
      <c r="M4046" t="s">
        <v>2170</v>
      </c>
      <c r="N4046">
        <v>1</v>
      </c>
      <c r="O4046">
        <v>19</v>
      </c>
      <c r="P4046">
        <v>0.12</v>
      </c>
      <c r="Q4046">
        <v>15300</v>
      </c>
      <c r="R4046">
        <v>0</v>
      </c>
      <c r="S4046">
        <v>0</v>
      </c>
      <c r="T4046">
        <v>0</v>
      </c>
      <c r="U4046">
        <v>1</v>
      </c>
      <c r="V4046">
        <v>19</v>
      </c>
      <c r="W4046">
        <v>0.12</v>
      </c>
      <c r="X4046">
        <v>0</v>
      </c>
      <c r="Y4046">
        <v>0</v>
      </c>
      <c r="Z4046">
        <v>0</v>
      </c>
      <c r="AA4046">
        <v>0</v>
      </c>
      <c r="AB4046">
        <v>0</v>
      </c>
      <c r="AC4046">
        <v>0</v>
      </c>
      <c r="AD4046">
        <v>0</v>
      </c>
      <c r="AE4046">
        <v>0</v>
      </c>
      <c r="AF4046">
        <v>0</v>
      </c>
      <c r="AG4046" t="s">
        <v>17087</v>
      </c>
      <c r="AH4046" s="21" t="str">
        <f t="shared" si="126"/>
        <v>YR25</v>
      </c>
      <c r="AI4046" s="21">
        <v>216</v>
      </c>
      <c r="AJ4046" s="21">
        <f t="shared" si="127"/>
        <v>99.875816993464056</v>
      </c>
      <c r="AK4046" s="21" t="s">
        <v>2060</v>
      </c>
      <c r="AL4046" t="s">
        <v>2551</v>
      </c>
      <c r="AM4046" s="26" t="s">
        <v>38</v>
      </c>
      <c r="AN4046" t="s">
        <v>2031</v>
      </c>
    </row>
    <row r="4047" spans="1:40" ht="15" hidden="1" thickTop="1" x14ac:dyDescent="0.35">
      <c r="A4047" t="s">
        <v>7159</v>
      </c>
      <c r="B4047" t="s">
        <v>17088</v>
      </c>
      <c r="C4047" t="s">
        <v>4733</v>
      </c>
      <c r="D4047" t="s">
        <v>16126</v>
      </c>
      <c r="E4047" t="s">
        <v>2646</v>
      </c>
      <c r="F4047">
        <v>1</v>
      </c>
      <c r="G4047" t="s">
        <v>2600</v>
      </c>
      <c r="H4047" t="s">
        <v>2577</v>
      </c>
      <c r="I4047" t="s">
        <v>2076</v>
      </c>
      <c r="J4047" t="s">
        <v>2647</v>
      </c>
      <c r="K4047" t="s">
        <v>2602</v>
      </c>
      <c r="L4047" t="s">
        <v>2058</v>
      </c>
      <c r="M4047" t="s">
        <v>2170</v>
      </c>
      <c r="N4047">
        <v>7</v>
      </c>
      <c r="O4047">
        <v>155</v>
      </c>
      <c r="P4047">
        <v>1.01</v>
      </c>
      <c r="Q4047">
        <v>15300</v>
      </c>
      <c r="R4047">
        <v>3</v>
      </c>
      <c r="S4047">
        <v>73</v>
      </c>
      <c r="T4047">
        <v>0.48</v>
      </c>
      <c r="U4047">
        <v>4</v>
      </c>
      <c r="V4047">
        <v>82</v>
      </c>
      <c r="W4047">
        <v>0.54</v>
      </c>
      <c r="X4047">
        <v>0</v>
      </c>
      <c r="Y4047">
        <v>0</v>
      </c>
      <c r="Z4047">
        <v>0</v>
      </c>
      <c r="AA4047">
        <v>0</v>
      </c>
      <c r="AB4047">
        <v>0</v>
      </c>
      <c r="AC4047">
        <v>0</v>
      </c>
      <c r="AD4047">
        <v>0</v>
      </c>
      <c r="AE4047">
        <v>0</v>
      </c>
      <c r="AF4047">
        <v>0</v>
      </c>
      <c r="AG4047" t="s">
        <v>17089</v>
      </c>
      <c r="AH4047" s="21" t="str">
        <f t="shared" si="126"/>
        <v>YR25</v>
      </c>
      <c r="AI4047" s="21">
        <v>216</v>
      </c>
      <c r="AJ4047" s="21">
        <f t="shared" si="127"/>
        <v>98.986928104575156</v>
      </c>
      <c r="AK4047" s="21" t="s">
        <v>2063</v>
      </c>
      <c r="AL4047" t="s">
        <v>2551</v>
      </c>
      <c r="AM4047" s="26" t="s">
        <v>38</v>
      </c>
      <c r="AN4047" t="s">
        <v>2031</v>
      </c>
    </row>
    <row r="4048" spans="1:40" ht="15" hidden="1" thickTop="1" x14ac:dyDescent="0.35">
      <c r="A4048" t="s">
        <v>7163</v>
      </c>
      <c r="B4048" t="s">
        <v>17090</v>
      </c>
      <c r="C4048" t="s">
        <v>4733</v>
      </c>
      <c r="D4048" t="s">
        <v>16126</v>
      </c>
      <c r="E4048" t="s">
        <v>2646</v>
      </c>
      <c r="F4048">
        <v>1</v>
      </c>
      <c r="G4048" t="s">
        <v>2600</v>
      </c>
      <c r="H4048" t="s">
        <v>2577</v>
      </c>
      <c r="I4048" t="s">
        <v>2076</v>
      </c>
      <c r="J4048" t="s">
        <v>2647</v>
      </c>
      <c r="K4048" t="s">
        <v>2602</v>
      </c>
      <c r="L4048" t="s">
        <v>2058</v>
      </c>
      <c r="M4048" t="s">
        <v>2170</v>
      </c>
      <c r="N4048">
        <v>4</v>
      </c>
      <c r="O4048">
        <v>68</v>
      </c>
      <c r="P4048">
        <v>0.44</v>
      </c>
      <c r="Q4048">
        <v>15300</v>
      </c>
      <c r="R4048">
        <v>0</v>
      </c>
      <c r="S4048">
        <v>0</v>
      </c>
      <c r="T4048">
        <v>0</v>
      </c>
      <c r="U4048">
        <v>4</v>
      </c>
      <c r="V4048">
        <v>68</v>
      </c>
      <c r="W4048">
        <v>0.44</v>
      </c>
      <c r="X4048">
        <v>0</v>
      </c>
      <c r="Y4048">
        <v>0</v>
      </c>
      <c r="Z4048">
        <v>0</v>
      </c>
      <c r="AA4048">
        <v>0</v>
      </c>
      <c r="AB4048">
        <v>0</v>
      </c>
      <c r="AC4048">
        <v>0</v>
      </c>
      <c r="AD4048">
        <v>0</v>
      </c>
      <c r="AE4048">
        <v>0</v>
      </c>
      <c r="AF4048">
        <v>0</v>
      </c>
      <c r="AG4048" t="s">
        <v>17091</v>
      </c>
      <c r="AH4048" s="21" t="str">
        <f t="shared" si="126"/>
        <v>YR25</v>
      </c>
      <c r="AI4048" s="21">
        <v>216</v>
      </c>
      <c r="AJ4048" s="21">
        <f t="shared" si="127"/>
        <v>99.555555555555557</v>
      </c>
      <c r="AK4048" s="21" t="s">
        <v>2060</v>
      </c>
      <c r="AL4048" t="s">
        <v>2551</v>
      </c>
      <c r="AM4048" s="26" t="s">
        <v>38</v>
      </c>
      <c r="AN4048" t="s">
        <v>2031</v>
      </c>
    </row>
    <row r="4049" spans="1:40" ht="15" hidden="1" thickTop="1" x14ac:dyDescent="0.35">
      <c r="A4049" t="s">
        <v>7167</v>
      </c>
      <c r="B4049" t="s">
        <v>17092</v>
      </c>
      <c r="C4049" t="s">
        <v>4733</v>
      </c>
      <c r="D4049" t="s">
        <v>16126</v>
      </c>
      <c r="E4049" t="s">
        <v>2646</v>
      </c>
      <c r="F4049">
        <v>1</v>
      </c>
      <c r="G4049" t="s">
        <v>2600</v>
      </c>
      <c r="H4049" t="s">
        <v>2577</v>
      </c>
      <c r="I4049" t="s">
        <v>2076</v>
      </c>
      <c r="J4049" t="s">
        <v>2647</v>
      </c>
      <c r="K4049" t="s">
        <v>2602</v>
      </c>
      <c r="L4049" t="s">
        <v>2058</v>
      </c>
      <c r="M4049" t="s">
        <v>2170</v>
      </c>
      <c r="N4049">
        <v>4</v>
      </c>
      <c r="O4049">
        <v>34</v>
      </c>
      <c r="P4049">
        <v>0.22</v>
      </c>
      <c r="Q4049">
        <v>15300</v>
      </c>
      <c r="R4049">
        <v>1</v>
      </c>
      <c r="S4049">
        <v>1</v>
      </c>
      <c r="T4049">
        <v>0.01</v>
      </c>
      <c r="U4049">
        <v>2</v>
      </c>
      <c r="V4049">
        <v>19</v>
      </c>
      <c r="W4049">
        <v>0.12</v>
      </c>
      <c r="X4049">
        <v>0</v>
      </c>
      <c r="Y4049">
        <v>0</v>
      </c>
      <c r="Z4049">
        <v>0</v>
      </c>
      <c r="AA4049">
        <v>1</v>
      </c>
      <c r="AB4049">
        <v>14</v>
      </c>
      <c r="AC4049">
        <v>0.09</v>
      </c>
      <c r="AD4049">
        <v>0</v>
      </c>
      <c r="AE4049">
        <v>0</v>
      </c>
      <c r="AF4049">
        <v>0</v>
      </c>
      <c r="AG4049" t="s">
        <v>17093</v>
      </c>
      <c r="AH4049" s="21" t="str">
        <f t="shared" si="126"/>
        <v>YR25</v>
      </c>
      <c r="AI4049" s="21">
        <v>216</v>
      </c>
      <c r="AJ4049" s="21">
        <f t="shared" si="127"/>
        <v>99.777777777777771</v>
      </c>
      <c r="AK4049" s="21" t="s">
        <v>2060</v>
      </c>
      <c r="AL4049" t="s">
        <v>2551</v>
      </c>
      <c r="AM4049" s="26" t="s">
        <v>38</v>
      </c>
      <c r="AN4049" t="s">
        <v>2030</v>
      </c>
    </row>
    <row r="4050" spans="1:40" ht="15" hidden="1" thickTop="1" x14ac:dyDescent="0.35">
      <c r="A4050" t="s">
        <v>7171</v>
      </c>
      <c r="B4050" t="s">
        <v>17094</v>
      </c>
      <c r="C4050" t="s">
        <v>4733</v>
      </c>
      <c r="D4050" t="s">
        <v>16126</v>
      </c>
      <c r="E4050" t="s">
        <v>2646</v>
      </c>
      <c r="F4050">
        <v>1</v>
      </c>
      <c r="G4050" t="s">
        <v>2600</v>
      </c>
      <c r="H4050" t="s">
        <v>2577</v>
      </c>
      <c r="I4050" t="s">
        <v>2076</v>
      </c>
      <c r="J4050" t="s">
        <v>2647</v>
      </c>
      <c r="K4050" t="s">
        <v>2602</v>
      </c>
      <c r="L4050" t="s">
        <v>2058</v>
      </c>
      <c r="M4050" t="s">
        <v>2170</v>
      </c>
      <c r="N4050">
        <v>10</v>
      </c>
      <c r="O4050">
        <v>128</v>
      </c>
      <c r="P4050">
        <v>0.84</v>
      </c>
      <c r="Q4050">
        <v>15300</v>
      </c>
      <c r="R4050">
        <v>5</v>
      </c>
      <c r="S4050">
        <v>48</v>
      </c>
      <c r="T4050">
        <v>0.31</v>
      </c>
      <c r="U4050">
        <v>4</v>
      </c>
      <c r="V4050">
        <v>72</v>
      </c>
      <c r="W4050">
        <v>0.47</v>
      </c>
      <c r="X4050">
        <v>0</v>
      </c>
      <c r="Y4050">
        <v>0</v>
      </c>
      <c r="Z4050">
        <v>0</v>
      </c>
      <c r="AA4050">
        <v>1</v>
      </c>
      <c r="AB4050">
        <v>8</v>
      </c>
      <c r="AC4050">
        <v>0.05</v>
      </c>
      <c r="AD4050">
        <v>0</v>
      </c>
      <c r="AE4050">
        <v>0</v>
      </c>
      <c r="AF4050">
        <v>0</v>
      </c>
      <c r="AG4050" t="s">
        <v>17095</v>
      </c>
      <c r="AH4050" s="21" t="str">
        <f t="shared" si="126"/>
        <v>YR25</v>
      </c>
      <c r="AI4050" s="21">
        <v>216</v>
      </c>
      <c r="AJ4050" s="21">
        <f t="shared" si="127"/>
        <v>99.16339869281046</v>
      </c>
      <c r="AK4050" s="21" t="s">
        <v>2063</v>
      </c>
      <c r="AL4050" t="s">
        <v>2551</v>
      </c>
      <c r="AM4050" s="26" t="s">
        <v>38</v>
      </c>
      <c r="AN4050" t="s">
        <v>2031</v>
      </c>
    </row>
    <row r="4051" spans="1:40" ht="15" hidden="1" thickTop="1" x14ac:dyDescent="0.35">
      <c r="A4051" t="s">
        <v>7175</v>
      </c>
      <c r="B4051" t="s">
        <v>17096</v>
      </c>
      <c r="C4051" t="s">
        <v>4101</v>
      </c>
      <c r="D4051" t="s">
        <v>17097</v>
      </c>
      <c r="E4051" t="s">
        <v>3338</v>
      </c>
      <c r="F4051">
        <v>1</v>
      </c>
      <c r="G4051" t="s">
        <v>2609</v>
      </c>
      <c r="H4051" t="s">
        <v>2577</v>
      </c>
      <c r="I4051" t="s">
        <v>2076</v>
      </c>
      <c r="J4051" t="s">
        <v>2675</v>
      </c>
      <c r="K4051" t="s">
        <v>2611</v>
      </c>
      <c r="L4051" t="s">
        <v>30320</v>
      </c>
      <c r="M4051" t="s">
        <v>3409</v>
      </c>
      <c r="N4051">
        <v>0</v>
      </c>
      <c r="O4051">
        <v>0</v>
      </c>
      <c r="P4051">
        <v>0</v>
      </c>
      <c r="Q4051">
        <v>7800</v>
      </c>
      <c r="R4051">
        <v>0</v>
      </c>
      <c r="S4051">
        <v>0</v>
      </c>
      <c r="T4051">
        <v>0</v>
      </c>
      <c r="U4051">
        <v>0</v>
      </c>
      <c r="V4051">
        <v>0</v>
      </c>
      <c r="W4051">
        <v>0</v>
      </c>
      <c r="X4051">
        <v>0</v>
      </c>
      <c r="Y4051">
        <v>0</v>
      </c>
      <c r="Z4051">
        <v>0</v>
      </c>
      <c r="AA4051">
        <v>0</v>
      </c>
      <c r="AB4051">
        <v>0</v>
      </c>
      <c r="AC4051">
        <v>0</v>
      </c>
      <c r="AD4051">
        <v>0</v>
      </c>
      <c r="AE4051">
        <v>0</v>
      </c>
      <c r="AF4051">
        <v>0</v>
      </c>
      <c r="AG4051" t="s">
        <v>17098</v>
      </c>
      <c r="AH4051" s="21" t="str">
        <f t="shared" si="126"/>
        <v>YK20</v>
      </c>
      <c r="AI4051" s="21">
        <v>144</v>
      </c>
      <c r="AJ4051" s="21">
        <f t="shared" si="127"/>
        <v>100</v>
      </c>
      <c r="AK4051" s="21" t="s">
        <v>2060</v>
      </c>
      <c r="AL4051" t="s">
        <v>2581</v>
      </c>
      <c r="AM4051" s="26" t="s">
        <v>38</v>
      </c>
      <c r="AN4051" t="s">
        <v>2029</v>
      </c>
    </row>
    <row r="4052" spans="1:40" ht="15" hidden="1" thickTop="1" x14ac:dyDescent="0.35">
      <c r="A4052" t="s">
        <v>7179</v>
      </c>
      <c r="B4052" t="s">
        <v>17099</v>
      </c>
      <c r="C4052" t="s">
        <v>2904</v>
      </c>
      <c r="D4052" t="s">
        <v>17100</v>
      </c>
      <c r="E4052" t="s">
        <v>2705</v>
      </c>
      <c r="F4052">
        <v>1</v>
      </c>
      <c r="G4052" t="s">
        <v>2593</v>
      </c>
      <c r="H4052" t="s">
        <v>2056</v>
      </c>
      <c r="I4052" t="s">
        <v>2057</v>
      </c>
      <c r="J4052" t="s">
        <v>2594</v>
      </c>
      <c r="K4052" t="s">
        <v>65</v>
      </c>
      <c r="L4052" t="s">
        <v>2058</v>
      </c>
      <c r="M4052" t="s">
        <v>2059</v>
      </c>
      <c r="N4052">
        <v>2</v>
      </c>
      <c r="O4052">
        <v>40</v>
      </c>
      <c r="P4052">
        <v>0.16</v>
      </c>
      <c r="Q4052">
        <v>24480</v>
      </c>
      <c r="R4052">
        <v>1</v>
      </c>
      <c r="S4052">
        <v>20</v>
      </c>
      <c r="T4052">
        <v>0.08</v>
      </c>
      <c r="U4052">
        <v>1</v>
      </c>
      <c r="V4052">
        <v>20</v>
      </c>
      <c r="W4052">
        <v>0.08</v>
      </c>
      <c r="X4052">
        <v>0</v>
      </c>
      <c r="Y4052">
        <v>0</v>
      </c>
      <c r="Z4052">
        <v>0</v>
      </c>
      <c r="AA4052">
        <v>0</v>
      </c>
      <c r="AB4052">
        <v>0</v>
      </c>
      <c r="AC4052">
        <v>0</v>
      </c>
      <c r="AD4052">
        <v>0</v>
      </c>
      <c r="AE4052">
        <v>0</v>
      </c>
      <c r="AF4052">
        <v>0</v>
      </c>
      <c r="AG4052" t="s">
        <v>17101</v>
      </c>
      <c r="AH4052" s="21" t="str">
        <f t="shared" si="126"/>
        <v>YT21</v>
      </c>
      <c r="AI4052" s="21">
        <v>345.36</v>
      </c>
      <c r="AJ4052" s="21">
        <f t="shared" si="127"/>
        <v>99.83660130718954</v>
      </c>
      <c r="AK4052" s="21" t="s">
        <v>2060</v>
      </c>
      <c r="AL4052" t="s">
        <v>2527</v>
      </c>
      <c r="AM4052" s="26" t="s">
        <v>38</v>
      </c>
      <c r="AN4052" t="s">
        <v>2032</v>
      </c>
    </row>
    <row r="4053" spans="1:40" ht="15" hidden="1" thickTop="1" x14ac:dyDescent="0.35">
      <c r="A4053" t="s">
        <v>7182</v>
      </c>
      <c r="B4053" t="s">
        <v>17102</v>
      </c>
      <c r="C4053" t="s">
        <v>2703</v>
      </c>
      <c r="D4053" t="s">
        <v>17103</v>
      </c>
      <c r="E4053" t="s">
        <v>2705</v>
      </c>
      <c r="F4053">
        <v>1</v>
      </c>
      <c r="G4053" t="s">
        <v>2593</v>
      </c>
      <c r="H4053" t="s">
        <v>2056</v>
      </c>
      <c r="I4053" t="s">
        <v>2057</v>
      </c>
      <c r="J4053" t="s">
        <v>2594</v>
      </c>
      <c r="K4053" t="s">
        <v>65</v>
      </c>
      <c r="L4053" t="s">
        <v>2058</v>
      </c>
      <c r="M4053" t="s">
        <v>2170</v>
      </c>
      <c r="N4053">
        <v>0</v>
      </c>
      <c r="O4053">
        <v>0</v>
      </c>
      <c r="P4053">
        <v>0</v>
      </c>
      <c r="Q4053">
        <v>15300</v>
      </c>
      <c r="R4053">
        <v>0</v>
      </c>
      <c r="S4053">
        <v>0</v>
      </c>
      <c r="T4053">
        <v>0</v>
      </c>
      <c r="U4053">
        <v>0</v>
      </c>
      <c r="V4053">
        <v>0</v>
      </c>
      <c r="W4053">
        <v>0</v>
      </c>
      <c r="X4053">
        <v>0</v>
      </c>
      <c r="Y4053">
        <v>0</v>
      </c>
      <c r="Z4053">
        <v>0</v>
      </c>
      <c r="AA4053">
        <v>0</v>
      </c>
      <c r="AB4053">
        <v>0</v>
      </c>
      <c r="AC4053">
        <v>0</v>
      </c>
      <c r="AD4053">
        <v>0</v>
      </c>
      <c r="AE4053">
        <v>0</v>
      </c>
      <c r="AF4053">
        <v>0</v>
      </c>
      <c r="AG4053" t="s">
        <v>17104</v>
      </c>
      <c r="AH4053" s="21" t="str">
        <f t="shared" si="126"/>
        <v>YT21</v>
      </c>
      <c r="AI4053" s="21">
        <v>216</v>
      </c>
      <c r="AJ4053" s="21">
        <f t="shared" si="127"/>
        <v>100</v>
      </c>
      <c r="AK4053" s="21" t="s">
        <v>2060</v>
      </c>
      <c r="AL4053" t="s">
        <v>2527</v>
      </c>
      <c r="AM4053" s="26" t="s">
        <v>38</v>
      </c>
      <c r="AN4053" t="s">
        <v>2029</v>
      </c>
    </row>
    <row r="4054" spans="1:40" ht="15" hidden="1" thickTop="1" x14ac:dyDescent="0.35">
      <c r="A4054" t="s">
        <v>7184</v>
      </c>
      <c r="B4054" t="s">
        <v>17105</v>
      </c>
      <c r="C4054" t="s">
        <v>2849</v>
      </c>
      <c r="D4054" t="s">
        <v>17106</v>
      </c>
      <c r="E4054" t="s">
        <v>2705</v>
      </c>
      <c r="F4054">
        <v>1</v>
      </c>
      <c r="G4054" t="s">
        <v>2593</v>
      </c>
      <c r="H4054" t="s">
        <v>2056</v>
      </c>
      <c r="I4054" t="s">
        <v>2057</v>
      </c>
      <c r="J4054" t="s">
        <v>2594</v>
      </c>
      <c r="K4054" t="s">
        <v>65</v>
      </c>
      <c r="L4054" t="s">
        <v>2058</v>
      </c>
      <c r="M4054" t="s">
        <v>2059</v>
      </c>
      <c r="N4054">
        <v>0</v>
      </c>
      <c r="O4054">
        <v>0</v>
      </c>
      <c r="P4054">
        <v>0</v>
      </c>
      <c r="Q4054">
        <v>24480</v>
      </c>
      <c r="R4054">
        <v>0</v>
      </c>
      <c r="S4054">
        <v>0</v>
      </c>
      <c r="T4054">
        <v>0</v>
      </c>
      <c r="U4054">
        <v>0</v>
      </c>
      <c r="V4054">
        <v>0</v>
      </c>
      <c r="W4054">
        <v>0</v>
      </c>
      <c r="X4054">
        <v>0</v>
      </c>
      <c r="Y4054">
        <v>0</v>
      </c>
      <c r="Z4054">
        <v>0</v>
      </c>
      <c r="AA4054">
        <v>0</v>
      </c>
      <c r="AB4054">
        <v>0</v>
      </c>
      <c r="AC4054">
        <v>0</v>
      </c>
      <c r="AD4054">
        <v>0</v>
      </c>
      <c r="AE4054">
        <v>0</v>
      </c>
      <c r="AF4054">
        <v>0</v>
      </c>
      <c r="AG4054" t="s">
        <v>17107</v>
      </c>
      <c r="AH4054" s="21" t="str">
        <f t="shared" si="126"/>
        <v>YT21</v>
      </c>
      <c r="AI4054" s="21">
        <v>345.36</v>
      </c>
      <c r="AJ4054" s="21">
        <f t="shared" si="127"/>
        <v>100</v>
      </c>
      <c r="AK4054" s="21" t="s">
        <v>2060</v>
      </c>
      <c r="AL4054" t="s">
        <v>2527</v>
      </c>
      <c r="AM4054" s="26" t="s">
        <v>38</v>
      </c>
      <c r="AN4054" t="s">
        <v>2029</v>
      </c>
    </row>
    <row r="4055" spans="1:40" ht="15" hidden="1" thickTop="1" x14ac:dyDescent="0.35">
      <c r="A4055" t="s">
        <v>7189</v>
      </c>
      <c r="B4055" t="s">
        <v>17108</v>
      </c>
      <c r="C4055" t="s">
        <v>6643</v>
      </c>
      <c r="D4055" t="s">
        <v>17109</v>
      </c>
      <c r="E4055" t="s">
        <v>4003</v>
      </c>
      <c r="F4055">
        <v>1</v>
      </c>
      <c r="G4055" t="s">
        <v>2600</v>
      </c>
      <c r="H4055" t="s">
        <v>2510</v>
      </c>
      <c r="I4055" t="s">
        <v>2076</v>
      </c>
      <c r="J4055" t="s">
        <v>4004</v>
      </c>
      <c r="K4055" t="s">
        <v>3007</v>
      </c>
      <c r="L4055" t="s">
        <v>2058</v>
      </c>
      <c r="M4055" t="s">
        <v>2207</v>
      </c>
      <c r="N4055">
        <v>3</v>
      </c>
      <c r="O4055">
        <v>102</v>
      </c>
      <c r="P4055">
        <v>0.77</v>
      </c>
      <c r="Q4055">
        <v>13260</v>
      </c>
      <c r="R4055">
        <v>0</v>
      </c>
      <c r="S4055">
        <v>0</v>
      </c>
      <c r="T4055">
        <v>0</v>
      </c>
      <c r="U4055">
        <v>2</v>
      </c>
      <c r="V4055">
        <v>70</v>
      </c>
      <c r="W4055">
        <v>0.53</v>
      </c>
      <c r="X4055">
        <v>0</v>
      </c>
      <c r="Y4055">
        <v>0</v>
      </c>
      <c r="Z4055">
        <v>0</v>
      </c>
      <c r="AA4055">
        <v>1</v>
      </c>
      <c r="AB4055">
        <v>32</v>
      </c>
      <c r="AC4055">
        <v>0.24</v>
      </c>
      <c r="AD4055">
        <v>0</v>
      </c>
      <c r="AE4055">
        <v>0</v>
      </c>
      <c r="AF4055">
        <v>0</v>
      </c>
      <c r="AG4055" t="s">
        <v>17110</v>
      </c>
      <c r="AH4055" s="21" t="str">
        <f t="shared" si="126"/>
        <v>YK20</v>
      </c>
      <c r="AI4055" s="21">
        <v>187.20000000000002</v>
      </c>
      <c r="AJ4055" s="21">
        <f t="shared" si="127"/>
        <v>99.230769230769226</v>
      </c>
      <c r="AK4055" s="21" t="s">
        <v>2060</v>
      </c>
      <c r="AL4055" t="s">
        <v>2551</v>
      </c>
      <c r="AM4055" s="26" t="s">
        <v>38</v>
      </c>
      <c r="AN4055" t="s">
        <v>2029</v>
      </c>
    </row>
    <row r="4056" spans="1:40" ht="15" hidden="1" thickTop="1" x14ac:dyDescent="0.35">
      <c r="A4056" t="s">
        <v>7192</v>
      </c>
      <c r="B4056" t="s">
        <v>17111</v>
      </c>
      <c r="C4056" t="s">
        <v>2673</v>
      </c>
      <c r="D4056" t="s">
        <v>17112</v>
      </c>
      <c r="E4056" t="s">
        <v>2608</v>
      </c>
      <c r="F4056">
        <v>1</v>
      </c>
      <c r="G4056" t="s">
        <v>2609</v>
      </c>
      <c r="H4056" t="s">
        <v>2577</v>
      </c>
      <c r="I4056" t="s">
        <v>2076</v>
      </c>
      <c r="J4056" t="s">
        <v>2675</v>
      </c>
      <c r="K4056" t="s">
        <v>2611</v>
      </c>
      <c r="L4056" t="s">
        <v>2058</v>
      </c>
      <c r="M4056" t="s">
        <v>2059</v>
      </c>
      <c r="N4056">
        <v>3</v>
      </c>
      <c r="O4056">
        <v>97</v>
      </c>
      <c r="P4056">
        <v>0.4</v>
      </c>
      <c r="Q4056">
        <v>24480</v>
      </c>
      <c r="R4056">
        <v>1</v>
      </c>
      <c r="S4056">
        <v>26</v>
      </c>
      <c r="T4056">
        <v>0.11</v>
      </c>
      <c r="U4056">
        <v>2</v>
      </c>
      <c r="V4056">
        <v>71</v>
      </c>
      <c r="W4056">
        <v>0.28999999999999998</v>
      </c>
      <c r="X4056">
        <v>0</v>
      </c>
      <c r="Y4056">
        <v>0</v>
      </c>
      <c r="Z4056">
        <v>0</v>
      </c>
      <c r="AA4056">
        <v>0</v>
      </c>
      <c r="AB4056">
        <v>0</v>
      </c>
      <c r="AC4056">
        <v>0</v>
      </c>
      <c r="AD4056">
        <v>0</v>
      </c>
      <c r="AE4056">
        <v>0</v>
      </c>
      <c r="AF4056">
        <v>0</v>
      </c>
      <c r="AG4056" t="s">
        <v>17113</v>
      </c>
      <c r="AH4056" s="21" t="str">
        <f t="shared" si="126"/>
        <v>YR25</v>
      </c>
      <c r="AI4056" s="21">
        <v>345.36</v>
      </c>
      <c r="AJ4056" s="21">
        <f t="shared" si="127"/>
        <v>99.603758169934636</v>
      </c>
      <c r="AK4056" s="21" t="s">
        <v>2060</v>
      </c>
      <c r="AL4056" t="s">
        <v>2581</v>
      </c>
      <c r="AM4056" s="26" t="s">
        <v>38</v>
      </c>
      <c r="AN4056" t="s">
        <v>2033</v>
      </c>
    </row>
    <row r="4057" spans="1:40" ht="15" hidden="1" thickTop="1" x14ac:dyDescent="0.35">
      <c r="A4057" t="s">
        <v>7195</v>
      </c>
      <c r="B4057" t="s">
        <v>17114</v>
      </c>
      <c r="C4057" t="s">
        <v>3484</v>
      </c>
      <c r="D4057" t="s">
        <v>15221</v>
      </c>
      <c r="E4057" t="s">
        <v>3013</v>
      </c>
      <c r="F4057">
        <v>1</v>
      </c>
      <c r="G4057" t="s">
        <v>2576</v>
      </c>
      <c r="H4057" t="s">
        <v>2577</v>
      </c>
      <c r="I4057" t="s">
        <v>2076</v>
      </c>
      <c r="J4057" t="s">
        <v>2741</v>
      </c>
      <c r="K4057" t="s">
        <v>2742</v>
      </c>
      <c r="L4057" t="s">
        <v>2058</v>
      </c>
      <c r="M4057" t="s">
        <v>2170</v>
      </c>
      <c r="N4057">
        <v>6</v>
      </c>
      <c r="O4057">
        <v>196</v>
      </c>
      <c r="P4057">
        <v>1.28</v>
      </c>
      <c r="Q4057">
        <v>15300</v>
      </c>
      <c r="R4057">
        <v>1</v>
      </c>
      <c r="S4057">
        <v>37</v>
      </c>
      <c r="T4057">
        <v>0.24</v>
      </c>
      <c r="U4057">
        <v>5</v>
      </c>
      <c r="V4057">
        <v>159</v>
      </c>
      <c r="W4057">
        <v>1.04</v>
      </c>
      <c r="X4057">
        <v>0</v>
      </c>
      <c r="Y4057">
        <v>0</v>
      </c>
      <c r="Z4057">
        <v>0</v>
      </c>
      <c r="AA4057">
        <v>0</v>
      </c>
      <c r="AB4057">
        <v>0</v>
      </c>
      <c r="AC4057">
        <v>0</v>
      </c>
      <c r="AD4057">
        <v>0</v>
      </c>
      <c r="AE4057">
        <v>0</v>
      </c>
      <c r="AF4057">
        <v>0</v>
      </c>
      <c r="AG4057" t="s">
        <v>17115</v>
      </c>
      <c r="AH4057" s="21" t="str">
        <f t="shared" si="126"/>
        <v>YK21</v>
      </c>
      <c r="AI4057" s="21">
        <v>216</v>
      </c>
      <c r="AJ4057" s="21">
        <f t="shared" si="127"/>
        <v>98.718954248366018</v>
      </c>
      <c r="AK4057" s="21" t="s">
        <v>2063</v>
      </c>
      <c r="AL4057" t="s">
        <v>2551</v>
      </c>
      <c r="AM4057" s="26" t="s">
        <v>38</v>
      </c>
      <c r="AN4057" t="s">
        <v>2031</v>
      </c>
    </row>
    <row r="4058" spans="1:40" ht="15" hidden="1" thickTop="1" x14ac:dyDescent="0.35">
      <c r="A4058" t="s">
        <v>7199</v>
      </c>
      <c r="B4058" t="s">
        <v>17116</v>
      </c>
      <c r="C4058" t="s">
        <v>4025</v>
      </c>
      <c r="D4058" t="s">
        <v>17117</v>
      </c>
      <c r="E4058" t="s">
        <v>2691</v>
      </c>
      <c r="F4058">
        <v>1</v>
      </c>
      <c r="G4058" t="s">
        <v>2600</v>
      </c>
      <c r="H4058" t="s">
        <v>2577</v>
      </c>
      <c r="I4058" t="s">
        <v>2057</v>
      </c>
      <c r="J4058" t="s">
        <v>2634</v>
      </c>
      <c r="K4058" t="s">
        <v>2635</v>
      </c>
      <c r="L4058" t="s">
        <v>2058</v>
      </c>
      <c r="M4058" t="s">
        <v>2059</v>
      </c>
      <c r="N4058">
        <v>1</v>
      </c>
      <c r="O4058">
        <v>23</v>
      </c>
      <c r="P4058">
        <v>0.09</v>
      </c>
      <c r="Q4058">
        <v>24480</v>
      </c>
      <c r="R4058">
        <v>0</v>
      </c>
      <c r="S4058">
        <v>0</v>
      </c>
      <c r="T4058">
        <v>0</v>
      </c>
      <c r="U4058">
        <v>1</v>
      </c>
      <c r="V4058">
        <v>23</v>
      </c>
      <c r="W4058">
        <v>0.09</v>
      </c>
      <c r="X4058">
        <v>0</v>
      </c>
      <c r="Y4058">
        <v>0</v>
      </c>
      <c r="Z4058">
        <v>0</v>
      </c>
      <c r="AA4058">
        <v>0</v>
      </c>
      <c r="AB4058">
        <v>0</v>
      </c>
      <c r="AC4058">
        <v>0</v>
      </c>
      <c r="AD4058">
        <v>0</v>
      </c>
      <c r="AE4058">
        <v>0</v>
      </c>
      <c r="AF4058">
        <v>0</v>
      </c>
      <c r="AG4058" t="s">
        <v>17118</v>
      </c>
      <c r="AH4058" s="21" t="str">
        <f t="shared" si="126"/>
        <v>YT21</v>
      </c>
      <c r="AI4058" s="21">
        <v>345.36</v>
      </c>
      <c r="AJ4058" s="21">
        <f t="shared" si="127"/>
        <v>99.906045751633982</v>
      </c>
      <c r="AK4058" s="21" t="s">
        <v>2060</v>
      </c>
      <c r="AL4058" t="s">
        <v>2581</v>
      </c>
      <c r="AM4058" s="26" t="s">
        <v>38</v>
      </c>
      <c r="AN4058" t="s">
        <v>2031</v>
      </c>
    </row>
    <row r="4059" spans="1:40" ht="15" hidden="1" thickTop="1" x14ac:dyDescent="0.35">
      <c r="A4059" t="s">
        <v>7204</v>
      </c>
      <c r="B4059" t="s">
        <v>17119</v>
      </c>
      <c r="C4059" t="s">
        <v>2734</v>
      </c>
      <c r="D4059" t="s">
        <v>17120</v>
      </c>
      <c r="E4059" t="s">
        <v>2691</v>
      </c>
      <c r="F4059">
        <v>1</v>
      </c>
      <c r="G4059" t="s">
        <v>2576</v>
      </c>
      <c r="H4059" t="s">
        <v>2577</v>
      </c>
      <c r="I4059" t="s">
        <v>2076</v>
      </c>
      <c r="J4059" t="s">
        <v>2699</v>
      </c>
      <c r="K4059" t="s">
        <v>2579</v>
      </c>
      <c r="L4059" t="s">
        <v>2058</v>
      </c>
      <c r="M4059" t="s">
        <v>2170</v>
      </c>
      <c r="N4059">
        <v>2</v>
      </c>
      <c r="O4059">
        <v>64</v>
      </c>
      <c r="P4059">
        <v>0.42</v>
      </c>
      <c r="Q4059">
        <v>15300</v>
      </c>
      <c r="R4059">
        <v>0</v>
      </c>
      <c r="S4059">
        <v>0</v>
      </c>
      <c r="T4059">
        <v>0</v>
      </c>
      <c r="U4059">
        <v>2</v>
      </c>
      <c r="V4059">
        <v>64</v>
      </c>
      <c r="W4059">
        <v>0.42</v>
      </c>
      <c r="X4059">
        <v>0</v>
      </c>
      <c r="Y4059">
        <v>0</v>
      </c>
      <c r="Z4059">
        <v>0</v>
      </c>
      <c r="AA4059">
        <v>0</v>
      </c>
      <c r="AB4059">
        <v>0</v>
      </c>
      <c r="AC4059">
        <v>0</v>
      </c>
      <c r="AD4059">
        <v>0</v>
      </c>
      <c r="AE4059">
        <v>0</v>
      </c>
      <c r="AF4059">
        <v>0</v>
      </c>
      <c r="AG4059" t="s">
        <v>17121</v>
      </c>
      <c r="AH4059" s="21" t="str">
        <f t="shared" si="126"/>
        <v>YR25</v>
      </c>
      <c r="AI4059" s="21">
        <v>216</v>
      </c>
      <c r="AJ4059" s="21">
        <f t="shared" si="127"/>
        <v>99.58169934640523</v>
      </c>
      <c r="AK4059" s="21" t="s">
        <v>2060</v>
      </c>
      <c r="AL4059" t="s">
        <v>2581</v>
      </c>
      <c r="AM4059" s="26" t="s">
        <v>38</v>
      </c>
      <c r="AN4059" t="s">
        <v>2031</v>
      </c>
    </row>
    <row r="4060" spans="1:40" ht="15" hidden="1" thickTop="1" x14ac:dyDescent="0.35">
      <c r="A4060" t="s">
        <v>7208</v>
      </c>
      <c r="B4060" t="s">
        <v>17122</v>
      </c>
      <c r="C4060" t="s">
        <v>8881</v>
      </c>
      <c r="D4060" t="s">
        <v>17123</v>
      </c>
      <c r="E4060" t="s">
        <v>2608</v>
      </c>
      <c r="F4060">
        <v>1</v>
      </c>
      <c r="G4060" t="s">
        <v>2576</v>
      </c>
      <c r="H4060" t="s">
        <v>2577</v>
      </c>
      <c r="I4060" t="s">
        <v>2076</v>
      </c>
      <c r="J4060" t="s">
        <v>2692</v>
      </c>
      <c r="K4060" t="s">
        <v>2635</v>
      </c>
      <c r="L4060" t="s">
        <v>2058</v>
      </c>
      <c r="M4060" t="s">
        <v>2059</v>
      </c>
      <c r="N4060">
        <v>13</v>
      </c>
      <c r="O4060">
        <v>552</v>
      </c>
      <c r="P4060">
        <v>2.25</v>
      </c>
      <c r="Q4060">
        <v>24480</v>
      </c>
      <c r="R4060">
        <v>8</v>
      </c>
      <c r="S4060">
        <v>232</v>
      </c>
      <c r="T4060">
        <v>0.95</v>
      </c>
      <c r="U4060">
        <v>5</v>
      </c>
      <c r="V4060">
        <v>320</v>
      </c>
      <c r="W4060">
        <v>1.31</v>
      </c>
      <c r="X4060">
        <v>0</v>
      </c>
      <c r="Y4060">
        <v>0</v>
      </c>
      <c r="Z4060">
        <v>0</v>
      </c>
      <c r="AA4060">
        <v>0</v>
      </c>
      <c r="AB4060">
        <v>0</v>
      </c>
      <c r="AC4060">
        <v>0</v>
      </c>
      <c r="AD4060">
        <v>0</v>
      </c>
      <c r="AE4060">
        <v>0</v>
      </c>
      <c r="AF4060">
        <v>0</v>
      </c>
      <c r="AG4060" t="s">
        <v>17124</v>
      </c>
      <c r="AH4060" s="21" t="str">
        <f t="shared" si="126"/>
        <v>YR25</v>
      </c>
      <c r="AI4060" s="21">
        <v>345.36</v>
      </c>
      <c r="AJ4060" s="21">
        <f t="shared" si="127"/>
        <v>97.745098039215691</v>
      </c>
      <c r="AK4060" s="21" t="s">
        <v>2063</v>
      </c>
      <c r="AL4060" t="s">
        <v>2581</v>
      </c>
      <c r="AM4060" s="26" t="s">
        <v>38</v>
      </c>
      <c r="AN4060" t="s">
        <v>2030</v>
      </c>
    </row>
    <row r="4061" spans="1:40" ht="15" hidden="1" thickTop="1" x14ac:dyDescent="0.35">
      <c r="A4061" t="s">
        <v>7212</v>
      </c>
      <c r="B4061" t="s">
        <v>17125</v>
      </c>
      <c r="C4061" t="s">
        <v>2590</v>
      </c>
      <c r="D4061" t="s">
        <v>17126</v>
      </c>
      <c r="E4061" t="s">
        <v>2938</v>
      </c>
      <c r="F4061">
        <v>1</v>
      </c>
      <c r="G4061" t="s">
        <v>2593</v>
      </c>
      <c r="H4061" t="s">
        <v>2056</v>
      </c>
      <c r="I4061" t="s">
        <v>2057</v>
      </c>
      <c r="J4061" t="s">
        <v>2594</v>
      </c>
      <c r="K4061" t="s">
        <v>65</v>
      </c>
      <c r="L4061" t="s">
        <v>2058</v>
      </c>
      <c r="M4061" t="s">
        <v>2059</v>
      </c>
      <c r="N4061">
        <v>1</v>
      </c>
      <c r="O4061">
        <v>4</v>
      </c>
      <c r="P4061">
        <v>0.02</v>
      </c>
      <c r="Q4061">
        <v>24480</v>
      </c>
      <c r="R4061">
        <v>0</v>
      </c>
      <c r="S4061">
        <v>0</v>
      </c>
      <c r="T4061">
        <v>0</v>
      </c>
      <c r="U4061">
        <v>0</v>
      </c>
      <c r="V4061">
        <v>0</v>
      </c>
      <c r="W4061">
        <v>0</v>
      </c>
      <c r="X4061">
        <v>0</v>
      </c>
      <c r="Y4061">
        <v>0</v>
      </c>
      <c r="Z4061">
        <v>0</v>
      </c>
      <c r="AA4061">
        <v>1</v>
      </c>
      <c r="AB4061">
        <v>4</v>
      </c>
      <c r="AC4061">
        <v>0.02</v>
      </c>
      <c r="AD4061">
        <v>0</v>
      </c>
      <c r="AE4061">
        <v>0</v>
      </c>
      <c r="AF4061">
        <v>0</v>
      </c>
      <c r="AG4061" t="s">
        <v>17127</v>
      </c>
      <c r="AH4061" s="21" t="str">
        <f t="shared" si="126"/>
        <v>YT21</v>
      </c>
      <c r="AI4061" s="21">
        <v>345.36</v>
      </c>
      <c r="AJ4061" s="21">
        <f t="shared" si="127"/>
        <v>99.98366013071896</v>
      </c>
      <c r="AK4061" s="21" t="s">
        <v>2060</v>
      </c>
      <c r="AL4061" t="s">
        <v>2527</v>
      </c>
      <c r="AM4061" s="26" t="s">
        <v>38</v>
      </c>
      <c r="AN4061" t="s">
        <v>2029</v>
      </c>
    </row>
    <row r="4062" spans="1:40" ht="15" hidden="1" thickTop="1" x14ac:dyDescent="0.35">
      <c r="A4062" t="s">
        <v>7215</v>
      </c>
      <c r="B4062" t="s">
        <v>17128</v>
      </c>
      <c r="C4062" t="s">
        <v>2751</v>
      </c>
      <c r="D4062" t="s">
        <v>17129</v>
      </c>
      <c r="E4062" t="s">
        <v>2646</v>
      </c>
      <c r="F4062">
        <v>1</v>
      </c>
      <c r="G4062" t="s">
        <v>2600</v>
      </c>
      <c r="H4062" t="s">
        <v>2577</v>
      </c>
      <c r="I4062" t="s">
        <v>2076</v>
      </c>
      <c r="J4062" t="s">
        <v>2647</v>
      </c>
      <c r="K4062" t="s">
        <v>2602</v>
      </c>
      <c r="L4062" t="s">
        <v>2058</v>
      </c>
      <c r="M4062" t="s">
        <v>2059</v>
      </c>
      <c r="N4062">
        <v>11</v>
      </c>
      <c r="O4062">
        <v>269</v>
      </c>
      <c r="P4062">
        <v>1.1000000000000001</v>
      </c>
      <c r="Q4062">
        <v>24480</v>
      </c>
      <c r="R4062">
        <v>2</v>
      </c>
      <c r="S4062">
        <v>40</v>
      </c>
      <c r="T4062">
        <v>0.16</v>
      </c>
      <c r="U4062">
        <v>9</v>
      </c>
      <c r="V4062">
        <v>229</v>
      </c>
      <c r="W4062">
        <v>0.94</v>
      </c>
      <c r="X4062">
        <v>0</v>
      </c>
      <c r="Y4062">
        <v>0</v>
      </c>
      <c r="Z4062">
        <v>0</v>
      </c>
      <c r="AA4062">
        <v>0</v>
      </c>
      <c r="AB4062">
        <v>0</v>
      </c>
      <c r="AC4062">
        <v>0</v>
      </c>
      <c r="AD4062">
        <v>0</v>
      </c>
      <c r="AE4062">
        <v>0</v>
      </c>
      <c r="AF4062">
        <v>0</v>
      </c>
      <c r="AG4062" t="s">
        <v>17130</v>
      </c>
      <c r="AH4062" s="21" t="str">
        <f t="shared" si="126"/>
        <v>YR25</v>
      </c>
      <c r="AI4062" s="21">
        <v>345.36</v>
      </c>
      <c r="AJ4062" s="21">
        <f t="shared" si="127"/>
        <v>98.901143790849673</v>
      </c>
      <c r="AK4062" s="21" t="s">
        <v>2063</v>
      </c>
      <c r="AL4062" t="s">
        <v>2551</v>
      </c>
      <c r="AM4062" s="26" t="s">
        <v>38</v>
      </c>
      <c r="AN4062" t="s">
        <v>2032</v>
      </c>
    </row>
    <row r="4063" spans="1:40" ht="15" hidden="1" thickTop="1" x14ac:dyDescent="0.35">
      <c r="A4063" t="s">
        <v>7218</v>
      </c>
      <c r="B4063" t="s">
        <v>17131</v>
      </c>
      <c r="C4063" t="s">
        <v>8217</v>
      </c>
      <c r="D4063" t="s">
        <v>17132</v>
      </c>
      <c r="E4063" t="s">
        <v>2646</v>
      </c>
      <c r="F4063">
        <v>1</v>
      </c>
      <c r="G4063" t="s">
        <v>2600</v>
      </c>
      <c r="H4063" t="s">
        <v>2577</v>
      </c>
      <c r="I4063" t="s">
        <v>2076</v>
      </c>
      <c r="J4063" t="s">
        <v>2647</v>
      </c>
      <c r="K4063" t="s">
        <v>2602</v>
      </c>
      <c r="L4063" t="s">
        <v>2058</v>
      </c>
      <c r="M4063" t="s">
        <v>2059</v>
      </c>
      <c r="N4063">
        <v>3</v>
      </c>
      <c r="O4063">
        <v>124</v>
      </c>
      <c r="P4063">
        <v>0.51</v>
      </c>
      <c r="Q4063">
        <v>24480</v>
      </c>
      <c r="R4063">
        <v>1</v>
      </c>
      <c r="S4063">
        <v>15</v>
      </c>
      <c r="T4063">
        <v>0.06</v>
      </c>
      <c r="U4063">
        <v>2</v>
      </c>
      <c r="V4063">
        <v>109</v>
      </c>
      <c r="W4063">
        <v>0.45</v>
      </c>
      <c r="X4063">
        <v>0</v>
      </c>
      <c r="Y4063">
        <v>0</v>
      </c>
      <c r="Z4063">
        <v>0</v>
      </c>
      <c r="AA4063">
        <v>0</v>
      </c>
      <c r="AB4063">
        <v>0</v>
      </c>
      <c r="AC4063">
        <v>0</v>
      </c>
      <c r="AD4063">
        <v>0</v>
      </c>
      <c r="AE4063">
        <v>0</v>
      </c>
      <c r="AF4063">
        <v>0</v>
      </c>
      <c r="AG4063" t="s">
        <v>17133</v>
      </c>
      <c r="AH4063" s="21" t="str">
        <f t="shared" si="126"/>
        <v>YK21</v>
      </c>
      <c r="AI4063" s="21">
        <v>345.36</v>
      </c>
      <c r="AJ4063" s="21">
        <f t="shared" si="127"/>
        <v>99.493464052287578</v>
      </c>
      <c r="AK4063" s="21" t="s">
        <v>2060</v>
      </c>
      <c r="AL4063" t="s">
        <v>2551</v>
      </c>
      <c r="AM4063" s="26" t="s">
        <v>38</v>
      </c>
      <c r="AN4063" t="s">
        <v>2032</v>
      </c>
    </row>
    <row r="4064" spans="1:40" ht="15" hidden="1" thickTop="1" x14ac:dyDescent="0.35">
      <c r="A4064" t="s">
        <v>7222</v>
      </c>
      <c r="B4064" t="s">
        <v>17134</v>
      </c>
      <c r="C4064" t="s">
        <v>3479</v>
      </c>
      <c r="D4064" t="s">
        <v>17135</v>
      </c>
      <c r="E4064" t="s">
        <v>2608</v>
      </c>
      <c r="F4064">
        <v>1</v>
      </c>
      <c r="G4064" t="s">
        <v>2609</v>
      </c>
      <c r="H4064" t="s">
        <v>2577</v>
      </c>
      <c r="I4064" t="s">
        <v>2076</v>
      </c>
      <c r="J4064" t="s">
        <v>2610</v>
      </c>
      <c r="K4064" t="s">
        <v>2611</v>
      </c>
      <c r="L4064" t="s">
        <v>2058</v>
      </c>
      <c r="M4064" t="s">
        <v>2059</v>
      </c>
      <c r="N4064">
        <v>4</v>
      </c>
      <c r="O4064">
        <v>151</v>
      </c>
      <c r="P4064">
        <v>0.62</v>
      </c>
      <c r="Q4064">
        <v>24480</v>
      </c>
      <c r="R4064">
        <v>1</v>
      </c>
      <c r="S4064">
        <v>26</v>
      </c>
      <c r="T4064">
        <v>0.11</v>
      </c>
      <c r="U4064">
        <v>3</v>
      </c>
      <c r="V4064">
        <v>125</v>
      </c>
      <c r="W4064">
        <v>0.51</v>
      </c>
      <c r="X4064">
        <v>0</v>
      </c>
      <c r="Y4064">
        <v>0</v>
      </c>
      <c r="Z4064">
        <v>0</v>
      </c>
      <c r="AA4064">
        <v>0</v>
      </c>
      <c r="AB4064">
        <v>0</v>
      </c>
      <c r="AC4064">
        <v>0</v>
      </c>
      <c r="AD4064">
        <v>0</v>
      </c>
      <c r="AE4064">
        <v>0</v>
      </c>
      <c r="AF4064">
        <v>0</v>
      </c>
      <c r="AG4064" t="s">
        <v>17136</v>
      </c>
      <c r="AH4064" s="21" t="str">
        <f t="shared" si="126"/>
        <v>YR25</v>
      </c>
      <c r="AI4064" s="21">
        <v>345.36</v>
      </c>
      <c r="AJ4064" s="21">
        <f t="shared" si="127"/>
        <v>99.38316993464052</v>
      </c>
      <c r="AK4064" s="21" t="s">
        <v>2060</v>
      </c>
      <c r="AL4064" t="s">
        <v>2581</v>
      </c>
      <c r="AM4064" s="26" t="s">
        <v>38</v>
      </c>
      <c r="AN4064" t="s">
        <v>2030</v>
      </c>
    </row>
    <row r="4065" spans="1:40" ht="15" hidden="1" thickTop="1" x14ac:dyDescent="0.35">
      <c r="A4065" t="s">
        <v>7226</v>
      </c>
      <c r="B4065" t="s">
        <v>17137</v>
      </c>
      <c r="C4065" t="s">
        <v>4421</v>
      </c>
      <c r="D4065" t="s">
        <v>17138</v>
      </c>
      <c r="E4065" t="s">
        <v>2608</v>
      </c>
      <c r="F4065">
        <v>1</v>
      </c>
      <c r="G4065" t="s">
        <v>2609</v>
      </c>
      <c r="H4065" t="s">
        <v>2577</v>
      </c>
      <c r="I4065" t="s">
        <v>2076</v>
      </c>
      <c r="J4065" t="s">
        <v>2610</v>
      </c>
      <c r="K4065" t="s">
        <v>2611</v>
      </c>
      <c r="L4065" t="s">
        <v>2058</v>
      </c>
      <c r="M4065" t="s">
        <v>2059</v>
      </c>
      <c r="N4065">
        <v>0</v>
      </c>
      <c r="O4065">
        <v>0</v>
      </c>
      <c r="P4065">
        <v>0</v>
      </c>
      <c r="Q4065">
        <v>24480</v>
      </c>
      <c r="R4065">
        <v>0</v>
      </c>
      <c r="S4065">
        <v>0</v>
      </c>
      <c r="T4065">
        <v>0</v>
      </c>
      <c r="U4065">
        <v>0</v>
      </c>
      <c r="V4065">
        <v>0</v>
      </c>
      <c r="W4065">
        <v>0</v>
      </c>
      <c r="X4065">
        <v>0</v>
      </c>
      <c r="Y4065">
        <v>0</v>
      </c>
      <c r="Z4065">
        <v>0</v>
      </c>
      <c r="AA4065">
        <v>0</v>
      </c>
      <c r="AB4065">
        <v>0</v>
      </c>
      <c r="AC4065">
        <v>0</v>
      </c>
      <c r="AD4065">
        <v>0</v>
      </c>
      <c r="AE4065">
        <v>0</v>
      </c>
      <c r="AF4065">
        <v>0</v>
      </c>
      <c r="AG4065" t="s">
        <v>17139</v>
      </c>
      <c r="AH4065" s="21" t="str">
        <f t="shared" si="126"/>
        <v>YR25</v>
      </c>
      <c r="AI4065" s="21">
        <v>345.36</v>
      </c>
      <c r="AJ4065" s="21">
        <f t="shared" si="127"/>
        <v>100</v>
      </c>
      <c r="AK4065" s="21" t="s">
        <v>2060</v>
      </c>
      <c r="AL4065" t="s">
        <v>2581</v>
      </c>
      <c r="AM4065" s="26" t="s">
        <v>38</v>
      </c>
      <c r="AN4065" t="s">
        <v>2032</v>
      </c>
    </row>
    <row r="4066" spans="1:40" ht="15" hidden="1" thickTop="1" x14ac:dyDescent="0.35">
      <c r="A4066" t="s">
        <v>7230</v>
      </c>
      <c r="B4066" t="s">
        <v>17140</v>
      </c>
      <c r="C4066" t="s">
        <v>3493</v>
      </c>
      <c r="D4066" t="s">
        <v>17141</v>
      </c>
      <c r="E4066" t="s">
        <v>2575</v>
      </c>
      <c r="F4066">
        <v>1</v>
      </c>
      <c r="G4066" t="s">
        <v>2576</v>
      </c>
      <c r="H4066" t="s">
        <v>2577</v>
      </c>
      <c r="I4066" t="s">
        <v>2076</v>
      </c>
      <c r="J4066" t="s">
        <v>2578</v>
      </c>
      <c r="K4066" t="s">
        <v>2579</v>
      </c>
      <c r="L4066" t="s">
        <v>2058</v>
      </c>
      <c r="M4066" t="s">
        <v>2982</v>
      </c>
      <c r="N4066">
        <v>4</v>
      </c>
      <c r="O4066">
        <v>124</v>
      </c>
      <c r="P4066">
        <v>0.87</v>
      </c>
      <c r="Q4066">
        <v>14280</v>
      </c>
      <c r="R4066">
        <v>4</v>
      </c>
      <c r="S4066">
        <v>124</v>
      </c>
      <c r="T4066">
        <v>0.87</v>
      </c>
      <c r="U4066">
        <v>0</v>
      </c>
      <c r="V4066">
        <v>0</v>
      </c>
      <c r="W4066">
        <v>0</v>
      </c>
      <c r="X4066">
        <v>0</v>
      </c>
      <c r="Y4066">
        <v>0</v>
      </c>
      <c r="Z4066">
        <v>0</v>
      </c>
      <c r="AA4066">
        <v>0</v>
      </c>
      <c r="AB4066">
        <v>0</v>
      </c>
      <c r="AC4066">
        <v>0</v>
      </c>
      <c r="AD4066">
        <v>0</v>
      </c>
      <c r="AE4066">
        <v>0</v>
      </c>
      <c r="AF4066">
        <v>0</v>
      </c>
      <c r="AG4066" t="s">
        <v>17142</v>
      </c>
      <c r="AH4066" s="21" t="str">
        <f t="shared" si="126"/>
        <v>YR25</v>
      </c>
      <c r="AI4066" s="21">
        <v>201.59999999999997</v>
      </c>
      <c r="AJ4066" s="21">
        <f t="shared" si="127"/>
        <v>99.131652661064422</v>
      </c>
      <c r="AK4066" s="21" t="s">
        <v>2063</v>
      </c>
      <c r="AL4066" t="s">
        <v>2581</v>
      </c>
      <c r="AM4066" s="26" t="s">
        <v>38</v>
      </c>
      <c r="AN4066" t="s">
        <v>2031</v>
      </c>
    </row>
    <row r="4067" spans="1:40" ht="15" hidden="1" thickTop="1" x14ac:dyDescent="0.35">
      <c r="A4067" t="s">
        <v>7234</v>
      </c>
      <c r="B4067" t="s">
        <v>17143</v>
      </c>
      <c r="C4067" t="s">
        <v>3493</v>
      </c>
      <c r="D4067" t="s">
        <v>17141</v>
      </c>
      <c r="E4067" t="s">
        <v>2575</v>
      </c>
      <c r="F4067">
        <v>1</v>
      </c>
      <c r="G4067" t="s">
        <v>2576</v>
      </c>
      <c r="H4067" t="s">
        <v>2577</v>
      </c>
      <c r="I4067" t="s">
        <v>2076</v>
      </c>
      <c r="J4067" t="s">
        <v>2578</v>
      </c>
      <c r="K4067" t="s">
        <v>2579</v>
      </c>
      <c r="L4067" t="s">
        <v>2058</v>
      </c>
      <c r="M4067" t="s">
        <v>2982</v>
      </c>
      <c r="N4067">
        <v>3</v>
      </c>
      <c r="O4067">
        <v>70</v>
      </c>
      <c r="P4067">
        <v>0.49</v>
      </c>
      <c r="Q4067">
        <v>14280</v>
      </c>
      <c r="R4067">
        <v>2</v>
      </c>
      <c r="S4067">
        <v>39</v>
      </c>
      <c r="T4067">
        <v>0.27</v>
      </c>
      <c r="U4067">
        <v>1</v>
      </c>
      <c r="V4067">
        <v>31</v>
      </c>
      <c r="W4067">
        <v>0.22</v>
      </c>
      <c r="X4067">
        <v>0</v>
      </c>
      <c r="Y4067">
        <v>0</v>
      </c>
      <c r="Z4067">
        <v>0</v>
      </c>
      <c r="AA4067">
        <v>0</v>
      </c>
      <c r="AB4067">
        <v>0</v>
      </c>
      <c r="AC4067">
        <v>0</v>
      </c>
      <c r="AD4067">
        <v>0</v>
      </c>
      <c r="AE4067">
        <v>0</v>
      </c>
      <c r="AF4067">
        <v>0</v>
      </c>
      <c r="AG4067" t="s">
        <v>17144</v>
      </c>
      <c r="AH4067" s="21" t="str">
        <f t="shared" si="126"/>
        <v>YR25</v>
      </c>
      <c r="AI4067" s="21">
        <v>201.59999999999997</v>
      </c>
      <c r="AJ4067" s="21">
        <f t="shared" si="127"/>
        <v>99.509803921568633</v>
      </c>
      <c r="AK4067" s="21" t="s">
        <v>2060</v>
      </c>
      <c r="AL4067" t="s">
        <v>2581</v>
      </c>
      <c r="AM4067" s="26" t="s">
        <v>38</v>
      </c>
      <c r="AN4067" t="s">
        <v>2031</v>
      </c>
    </row>
    <row r="4068" spans="1:40" ht="15" hidden="1" thickTop="1" x14ac:dyDescent="0.35">
      <c r="A4068" t="s">
        <v>7239</v>
      </c>
      <c r="B4068" t="s">
        <v>17145</v>
      </c>
      <c r="C4068" t="s">
        <v>3493</v>
      </c>
      <c r="D4068" t="s">
        <v>17141</v>
      </c>
      <c r="E4068" t="s">
        <v>2575</v>
      </c>
      <c r="F4068">
        <v>1</v>
      </c>
      <c r="G4068" t="s">
        <v>2576</v>
      </c>
      <c r="H4068" t="s">
        <v>2577</v>
      </c>
      <c r="I4068" t="s">
        <v>2076</v>
      </c>
      <c r="J4068" t="s">
        <v>2578</v>
      </c>
      <c r="K4068" t="s">
        <v>2579</v>
      </c>
      <c r="L4068" t="s">
        <v>2058</v>
      </c>
      <c r="M4068" t="s">
        <v>2982</v>
      </c>
      <c r="N4068">
        <v>1</v>
      </c>
      <c r="O4068">
        <v>18</v>
      </c>
      <c r="P4068">
        <v>0.13</v>
      </c>
      <c r="Q4068">
        <v>14280</v>
      </c>
      <c r="R4068">
        <v>1</v>
      </c>
      <c r="S4068">
        <v>18</v>
      </c>
      <c r="T4068">
        <v>0.13</v>
      </c>
      <c r="U4068">
        <v>0</v>
      </c>
      <c r="V4068">
        <v>0</v>
      </c>
      <c r="W4068">
        <v>0</v>
      </c>
      <c r="X4068">
        <v>0</v>
      </c>
      <c r="Y4068">
        <v>0</v>
      </c>
      <c r="Z4068">
        <v>0</v>
      </c>
      <c r="AA4068">
        <v>0</v>
      </c>
      <c r="AB4068">
        <v>0</v>
      </c>
      <c r="AC4068">
        <v>0</v>
      </c>
      <c r="AD4068">
        <v>0</v>
      </c>
      <c r="AE4068">
        <v>0</v>
      </c>
      <c r="AF4068">
        <v>0</v>
      </c>
      <c r="AG4068" t="s">
        <v>17146</v>
      </c>
      <c r="AH4068" s="21" t="str">
        <f t="shared" si="126"/>
        <v>YR25</v>
      </c>
      <c r="AI4068" s="21">
        <v>201.59999999999997</v>
      </c>
      <c r="AJ4068" s="21">
        <f t="shared" si="127"/>
        <v>99.87394957983193</v>
      </c>
      <c r="AK4068" s="21" t="s">
        <v>2060</v>
      </c>
      <c r="AL4068" t="s">
        <v>2581</v>
      </c>
      <c r="AM4068" s="26" t="s">
        <v>38</v>
      </c>
      <c r="AN4068" t="s">
        <v>2031</v>
      </c>
    </row>
    <row r="4069" spans="1:40" ht="15" hidden="1" thickTop="1" x14ac:dyDescent="0.35">
      <c r="A4069" t="s">
        <v>7243</v>
      </c>
      <c r="B4069" t="s">
        <v>17147</v>
      </c>
      <c r="C4069" t="s">
        <v>3294</v>
      </c>
      <c r="D4069" t="s">
        <v>17148</v>
      </c>
      <c r="E4069" t="s">
        <v>2608</v>
      </c>
      <c r="F4069">
        <v>1</v>
      </c>
      <c r="G4069" t="s">
        <v>2609</v>
      </c>
      <c r="H4069" t="s">
        <v>2577</v>
      </c>
      <c r="I4069" t="s">
        <v>2076</v>
      </c>
      <c r="J4069" t="s">
        <v>2764</v>
      </c>
      <c r="K4069" t="s">
        <v>2765</v>
      </c>
      <c r="L4069" t="s">
        <v>2058</v>
      </c>
      <c r="M4069" t="s">
        <v>2059</v>
      </c>
      <c r="N4069">
        <v>6</v>
      </c>
      <c r="O4069">
        <v>167</v>
      </c>
      <c r="P4069">
        <v>0.68</v>
      </c>
      <c r="Q4069">
        <v>24480</v>
      </c>
      <c r="R4069">
        <v>4</v>
      </c>
      <c r="S4069">
        <v>90</v>
      </c>
      <c r="T4069">
        <v>0.37</v>
      </c>
      <c r="U4069">
        <v>0</v>
      </c>
      <c r="V4069">
        <v>0</v>
      </c>
      <c r="W4069">
        <v>0</v>
      </c>
      <c r="X4069">
        <v>2</v>
      </c>
      <c r="Y4069">
        <v>77</v>
      </c>
      <c r="Z4069">
        <v>0.31</v>
      </c>
      <c r="AA4069">
        <v>0</v>
      </c>
      <c r="AB4069">
        <v>0</v>
      </c>
      <c r="AC4069">
        <v>0</v>
      </c>
      <c r="AD4069">
        <v>0</v>
      </c>
      <c r="AE4069">
        <v>0</v>
      </c>
      <c r="AF4069">
        <v>0</v>
      </c>
      <c r="AG4069" t="s">
        <v>17149</v>
      </c>
      <c r="AH4069" s="21" t="str">
        <f t="shared" si="126"/>
        <v>YR25</v>
      </c>
      <c r="AI4069" s="21">
        <v>345.36</v>
      </c>
      <c r="AJ4069" s="21">
        <f t="shared" si="127"/>
        <v>99.317810457516345</v>
      </c>
      <c r="AK4069" s="21" t="s">
        <v>2060</v>
      </c>
      <c r="AL4069" t="s">
        <v>2613</v>
      </c>
      <c r="AM4069" s="26" t="s">
        <v>38</v>
      </c>
      <c r="AN4069" t="s">
        <v>2032</v>
      </c>
    </row>
    <row r="4070" spans="1:40" ht="15" hidden="1" thickTop="1" x14ac:dyDescent="0.35">
      <c r="A4070" t="s">
        <v>7247</v>
      </c>
      <c r="B4070" t="s">
        <v>17150</v>
      </c>
      <c r="C4070" t="s">
        <v>4101</v>
      </c>
      <c r="D4070" t="s">
        <v>17151</v>
      </c>
      <c r="E4070" t="s">
        <v>3338</v>
      </c>
      <c r="F4070">
        <v>1</v>
      </c>
      <c r="G4070" t="s">
        <v>2609</v>
      </c>
      <c r="H4070" t="s">
        <v>2577</v>
      </c>
      <c r="I4070" t="s">
        <v>2076</v>
      </c>
      <c r="J4070" t="s">
        <v>2675</v>
      </c>
      <c r="K4070" t="s">
        <v>2611</v>
      </c>
      <c r="L4070" t="s">
        <v>2058</v>
      </c>
      <c r="M4070" t="s">
        <v>2059</v>
      </c>
      <c r="N4070">
        <v>4</v>
      </c>
      <c r="O4070">
        <v>114</v>
      </c>
      <c r="P4070">
        <v>0.47</v>
      </c>
      <c r="Q4070">
        <v>24480</v>
      </c>
      <c r="R4070">
        <v>1</v>
      </c>
      <c r="S4070">
        <v>33</v>
      </c>
      <c r="T4070">
        <v>0.13</v>
      </c>
      <c r="U4070">
        <v>3</v>
      </c>
      <c r="V4070">
        <v>81</v>
      </c>
      <c r="W4070">
        <v>0.33</v>
      </c>
      <c r="X4070">
        <v>0</v>
      </c>
      <c r="Y4070">
        <v>0</v>
      </c>
      <c r="Z4070">
        <v>0</v>
      </c>
      <c r="AA4070">
        <v>0</v>
      </c>
      <c r="AB4070">
        <v>0</v>
      </c>
      <c r="AC4070">
        <v>0</v>
      </c>
      <c r="AD4070">
        <v>0</v>
      </c>
      <c r="AE4070">
        <v>0</v>
      </c>
      <c r="AF4070">
        <v>0</v>
      </c>
      <c r="AG4070" t="s">
        <v>17152</v>
      </c>
      <c r="AH4070" s="21" t="str">
        <f t="shared" si="126"/>
        <v>YR25</v>
      </c>
      <c r="AI4070" s="21">
        <v>345.36</v>
      </c>
      <c r="AJ4070" s="21">
        <f t="shared" si="127"/>
        <v>99.534313725490193</v>
      </c>
      <c r="AK4070" s="21" t="s">
        <v>2060</v>
      </c>
      <c r="AL4070" t="s">
        <v>2581</v>
      </c>
      <c r="AM4070" s="26" t="s">
        <v>38</v>
      </c>
      <c r="AN4070" t="s">
        <v>2030</v>
      </c>
    </row>
    <row r="4071" spans="1:40" ht="15" hidden="1" thickTop="1" x14ac:dyDescent="0.35">
      <c r="A4071" t="s">
        <v>7251</v>
      </c>
      <c r="B4071" t="s">
        <v>17153</v>
      </c>
      <c r="C4071" t="s">
        <v>4072</v>
      </c>
      <c r="D4071" t="s">
        <v>17154</v>
      </c>
      <c r="E4071" t="s">
        <v>2575</v>
      </c>
      <c r="F4071">
        <v>1</v>
      </c>
      <c r="G4071" t="s">
        <v>2609</v>
      </c>
      <c r="H4071" t="s">
        <v>2577</v>
      </c>
      <c r="I4071" t="s">
        <v>2076</v>
      </c>
      <c r="J4071" t="s">
        <v>2610</v>
      </c>
      <c r="K4071" t="s">
        <v>2611</v>
      </c>
      <c r="L4071" t="s">
        <v>2058</v>
      </c>
      <c r="M4071" t="s">
        <v>2059</v>
      </c>
      <c r="N4071">
        <v>4</v>
      </c>
      <c r="O4071">
        <v>298</v>
      </c>
      <c r="P4071">
        <v>1.22</v>
      </c>
      <c r="Q4071">
        <v>24480</v>
      </c>
      <c r="R4071">
        <v>1</v>
      </c>
      <c r="S4071">
        <v>87</v>
      </c>
      <c r="T4071">
        <v>0.36</v>
      </c>
      <c r="U4071">
        <v>3</v>
      </c>
      <c r="V4071">
        <v>211</v>
      </c>
      <c r="W4071">
        <v>0.86</v>
      </c>
      <c r="X4071">
        <v>0</v>
      </c>
      <c r="Y4071">
        <v>0</v>
      </c>
      <c r="Z4071">
        <v>0</v>
      </c>
      <c r="AA4071">
        <v>0</v>
      </c>
      <c r="AB4071">
        <v>0</v>
      </c>
      <c r="AC4071">
        <v>0</v>
      </c>
      <c r="AD4071">
        <v>0</v>
      </c>
      <c r="AE4071">
        <v>0</v>
      </c>
      <c r="AF4071">
        <v>0</v>
      </c>
      <c r="AG4071" t="s">
        <v>17155</v>
      </c>
      <c r="AH4071" s="21" t="str">
        <f t="shared" si="126"/>
        <v>YR25</v>
      </c>
      <c r="AI4071" s="21">
        <v>345.36</v>
      </c>
      <c r="AJ4071" s="21">
        <f t="shared" si="127"/>
        <v>98.782679738562095</v>
      </c>
      <c r="AK4071" s="21" t="s">
        <v>2063</v>
      </c>
      <c r="AL4071" t="s">
        <v>2581</v>
      </c>
      <c r="AM4071" s="26" t="s">
        <v>38</v>
      </c>
      <c r="AN4071" t="s">
        <v>2032</v>
      </c>
    </row>
    <row r="4072" spans="1:40" ht="15" hidden="1" thickTop="1" x14ac:dyDescent="0.35">
      <c r="A4072" t="s">
        <v>7256</v>
      </c>
      <c r="B4072" t="s">
        <v>17156</v>
      </c>
      <c r="C4072" t="s">
        <v>3456</v>
      </c>
      <c r="D4072" t="s">
        <v>17157</v>
      </c>
      <c r="E4072" t="s">
        <v>2575</v>
      </c>
      <c r="F4072">
        <v>1</v>
      </c>
      <c r="G4072" t="s">
        <v>2609</v>
      </c>
      <c r="H4072" t="s">
        <v>2577</v>
      </c>
      <c r="I4072" t="s">
        <v>2076</v>
      </c>
      <c r="J4072" t="s">
        <v>2675</v>
      </c>
      <c r="K4072" t="s">
        <v>2611</v>
      </c>
      <c r="L4072" t="s">
        <v>2058</v>
      </c>
      <c r="M4072" t="s">
        <v>2059</v>
      </c>
      <c r="N4072">
        <v>2</v>
      </c>
      <c r="O4072">
        <v>110</v>
      </c>
      <c r="P4072">
        <v>0.45</v>
      </c>
      <c r="Q4072">
        <v>24480</v>
      </c>
      <c r="R4072">
        <v>0</v>
      </c>
      <c r="S4072">
        <v>0</v>
      </c>
      <c r="T4072">
        <v>0</v>
      </c>
      <c r="U4072">
        <v>2</v>
      </c>
      <c r="V4072">
        <v>110</v>
      </c>
      <c r="W4072">
        <v>0.45</v>
      </c>
      <c r="X4072">
        <v>0</v>
      </c>
      <c r="Y4072">
        <v>0</v>
      </c>
      <c r="Z4072">
        <v>0</v>
      </c>
      <c r="AA4072">
        <v>0</v>
      </c>
      <c r="AB4072">
        <v>0</v>
      </c>
      <c r="AC4072">
        <v>0</v>
      </c>
      <c r="AD4072">
        <v>0</v>
      </c>
      <c r="AE4072">
        <v>0</v>
      </c>
      <c r="AF4072">
        <v>0</v>
      </c>
      <c r="AG4072" t="s">
        <v>17158</v>
      </c>
      <c r="AH4072" s="21" t="str">
        <f t="shared" si="126"/>
        <v>YR25</v>
      </c>
      <c r="AI4072" s="21">
        <v>345.36</v>
      </c>
      <c r="AJ4072" s="21">
        <f t="shared" si="127"/>
        <v>99.550653594771248</v>
      </c>
      <c r="AK4072" s="21" t="s">
        <v>2060</v>
      </c>
      <c r="AL4072" t="s">
        <v>2581</v>
      </c>
      <c r="AM4072" s="26" t="s">
        <v>38</v>
      </c>
      <c r="AN4072" t="s">
        <v>2030</v>
      </c>
    </row>
    <row r="4073" spans="1:40" ht="15" hidden="1" thickTop="1" x14ac:dyDescent="0.35">
      <c r="A4073" t="s">
        <v>7260</v>
      </c>
      <c r="B4073" t="s">
        <v>17159</v>
      </c>
      <c r="C4073" t="s">
        <v>2889</v>
      </c>
      <c r="D4073" t="s">
        <v>17160</v>
      </c>
      <c r="E4073" t="s">
        <v>2608</v>
      </c>
      <c r="F4073">
        <v>1</v>
      </c>
      <c r="G4073" t="s">
        <v>2609</v>
      </c>
      <c r="H4073" t="s">
        <v>2577</v>
      </c>
      <c r="I4073" t="s">
        <v>2076</v>
      </c>
      <c r="J4073" t="s">
        <v>2764</v>
      </c>
      <c r="K4073" t="s">
        <v>2765</v>
      </c>
      <c r="L4073" t="s">
        <v>2058</v>
      </c>
      <c r="M4073" t="s">
        <v>2059</v>
      </c>
      <c r="N4073">
        <v>16</v>
      </c>
      <c r="O4073">
        <v>410</v>
      </c>
      <c r="P4073">
        <v>1.67</v>
      </c>
      <c r="Q4073">
        <v>24480</v>
      </c>
      <c r="R4073">
        <v>9</v>
      </c>
      <c r="S4073">
        <v>233</v>
      </c>
      <c r="T4073">
        <v>0.95</v>
      </c>
      <c r="U4073">
        <v>6</v>
      </c>
      <c r="V4073">
        <v>161</v>
      </c>
      <c r="W4073">
        <v>0.66</v>
      </c>
      <c r="X4073">
        <v>0</v>
      </c>
      <c r="Y4073">
        <v>0</v>
      </c>
      <c r="Z4073">
        <v>0</v>
      </c>
      <c r="AA4073">
        <v>1</v>
      </c>
      <c r="AB4073">
        <v>16</v>
      </c>
      <c r="AC4073">
        <v>7.0000000000000007E-2</v>
      </c>
      <c r="AD4073">
        <v>0</v>
      </c>
      <c r="AE4073">
        <v>0</v>
      </c>
      <c r="AF4073">
        <v>0</v>
      </c>
      <c r="AG4073" t="s">
        <v>17161</v>
      </c>
      <c r="AH4073" s="21" t="str">
        <f t="shared" si="126"/>
        <v>YR25</v>
      </c>
      <c r="AI4073" s="21">
        <v>345.36</v>
      </c>
      <c r="AJ4073" s="21">
        <f t="shared" si="127"/>
        <v>98.325163398692808</v>
      </c>
      <c r="AK4073" s="21" t="s">
        <v>2063</v>
      </c>
      <c r="AL4073" t="s">
        <v>2613</v>
      </c>
      <c r="AM4073" s="26" t="s">
        <v>38</v>
      </c>
      <c r="AN4073" t="s">
        <v>2030</v>
      </c>
    </row>
    <row r="4074" spans="1:40" ht="15" hidden="1" thickTop="1" x14ac:dyDescent="0.35">
      <c r="A4074" t="s">
        <v>7264</v>
      </c>
      <c r="B4074" t="s">
        <v>17162</v>
      </c>
      <c r="C4074" t="s">
        <v>4088</v>
      </c>
      <c r="D4074" t="s">
        <v>17163</v>
      </c>
      <c r="E4074" t="s">
        <v>2608</v>
      </c>
      <c r="F4074">
        <v>1</v>
      </c>
      <c r="G4074" t="s">
        <v>2609</v>
      </c>
      <c r="H4074" t="s">
        <v>2577</v>
      </c>
      <c r="I4074" t="s">
        <v>2076</v>
      </c>
      <c r="J4074" t="s">
        <v>2610</v>
      </c>
      <c r="K4074" t="s">
        <v>2611</v>
      </c>
      <c r="L4074" t="s">
        <v>2058</v>
      </c>
      <c r="M4074" t="s">
        <v>2059</v>
      </c>
      <c r="N4074">
        <v>15</v>
      </c>
      <c r="O4074">
        <v>709</v>
      </c>
      <c r="P4074">
        <v>2.9</v>
      </c>
      <c r="Q4074">
        <v>24480</v>
      </c>
      <c r="R4074">
        <v>8</v>
      </c>
      <c r="S4074">
        <v>335</v>
      </c>
      <c r="T4074">
        <v>1.37</v>
      </c>
      <c r="U4074">
        <v>7</v>
      </c>
      <c r="V4074">
        <v>374</v>
      </c>
      <c r="W4074">
        <v>1.53</v>
      </c>
      <c r="X4074">
        <v>0</v>
      </c>
      <c r="Y4074">
        <v>0</v>
      </c>
      <c r="Z4074">
        <v>0</v>
      </c>
      <c r="AA4074">
        <v>0</v>
      </c>
      <c r="AB4074">
        <v>0</v>
      </c>
      <c r="AC4074">
        <v>0</v>
      </c>
      <c r="AD4074">
        <v>0</v>
      </c>
      <c r="AE4074">
        <v>0</v>
      </c>
      <c r="AF4074">
        <v>0</v>
      </c>
      <c r="AG4074" t="s">
        <v>17164</v>
      </c>
      <c r="AH4074" s="21" t="str">
        <f t="shared" si="126"/>
        <v>YR25</v>
      </c>
      <c r="AI4074" s="21">
        <v>345.36</v>
      </c>
      <c r="AJ4074" s="21">
        <f t="shared" si="127"/>
        <v>97.103758169934636</v>
      </c>
      <c r="AK4074" s="21" t="s">
        <v>2063</v>
      </c>
      <c r="AL4074" t="s">
        <v>2613</v>
      </c>
      <c r="AM4074" s="26" t="s">
        <v>38</v>
      </c>
      <c r="AN4074" t="s">
        <v>2032</v>
      </c>
    </row>
    <row r="4075" spans="1:40" ht="15" hidden="1" thickTop="1" x14ac:dyDescent="0.35">
      <c r="A4075" t="s">
        <v>7268</v>
      </c>
      <c r="B4075" t="s">
        <v>17165</v>
      </c>
      <c r="C4075" t="s">
        <v>2893</v>
      </c>
      <c r="D4075" t="s">
        <v>17166</v>
      </c>
      <c r="E4075" t="s">
        <v>2608</v>
      </c>
      <c r="F4075">
        <v>1</v>
      </c>
      <c r="G4075" t="s">
        <v>2609</v>
      </c>
      <c r="H4075" t="s">
        <v>2577</v>
      </c>
      <c r="I4075" t="s">
        <v>2076</v>
      </c>
      <c r="J4075" t="s">
        <v>2764</v>
      </c>
      <c r="K4075" t="s">
        <v>2765</v>
      </c>
      <c r="L4075" t="s">
        <v>2058</v>
      </c>
      <c r="M4075" t="s">
        <v>2059</v>
      </c>
      <c r="N4075">
        <v>2</v>
      </c>
      <c r="O4075">
        <v>99</v>
      </c>
      <c r="P4075">
        <v>0.4</v>
      </c>
      <c r="Q4075">
        <v>24480</v>
      </c>
      <c r="R4075">
        <v>0</v>
      </c>
      <c r="S4075">
        <v>0</v>
      </c>
      <c r="T4075">
        <v>0</v>
      </c>
      <c r="U4075">
        <v>1</v>
      </c>
      <c r="V4075">
        <v>66</v>
      </c>
      <c r="W4075">
        <v>0.27</v>
      </c>
      <c r="X4075">
        <v>1</v>
      </c>
      <c r="Y4075">
        <v>33</v>
      </c>
      <c r="Z4075">
        <v>0.13</v>
      </c>
      <c r="AA4075">
        <v>0</v>
      </c>
      <c r="AB4075">
        <v>0</v>
      </c>
      <c r="AC4075">
        <v>0</v>
      </c>
      <c r="AD4075">
        <v>0</v>
      </c>
      <c r="AE4075">
        <v>0</v>
      </c>
      <c r="AF4075">
        <v>0</v>
      </c>
      <c r="AG4075" t="s">
        <v>17167</v>
      </c>
      <c r="AH4075" s="21" t="str">
        <f t="shared" si="126"/>
        <v>YR25</v>
      </c>
      <c r="AI4075" s="21">
        <v>345.36</v>
      </c>
      <c r="AJ4075" s="21">
        <f t="shared" si="127"/>
        <v>99.595588235294116</v>
      </c>
      <c r="AK4075" s="21" t="s">
        <v>2060</v>
      </c>
      <c r="AL4075" t="s">
        <v>2613</v>
      </c>
      <c r="AM4075" s="26" t="s">
        <v>38</v>
      </c>
      <c r="AN4075" t="s">
        <v>2032</v>
      </c>
    </row>
    <row r="4076" spans="1:40" ht="15" hidden="1" thickTop="1" x14ac:dyDescent="0.35">
      <c r="A4076" t="s">
        <v>7272</v>
      </c>
      <c r="B4076" t="s">
        <v>17168</v>
      </c>
      <c r="C4076" t="s">
        <v>3294</v>
      </c>
      <c r="D4076" t="s">
        <v>17169</v>
      </c>
      <c r="E4076" t="s">
        <v>2608</v>
      </c>
      <c r="F4076">
        <v>1</v>
      </c>
      <c r="G4076" t="s">
        <v>2609</v>
      </c>
      <c r="H4076" t="s">
        <v>2577</v>
      </c>
      <c r="I4076" t="s">
        <v>2076</v>
      </c>
      <c r="J4076" t="s">
        <v>2764</v>
      </c>
      <c r="K4076" t="s">
        <v>2765</v>
      </c>
      <c r="L4076" t="s">
        <v>2058</v>
      </c>
      <c r="M4076" t="s">
        <v>2059</v>
      </c>
      <c r="N4076">
        <v>9</v>
      </c>
      <c r="O4076">
        <v>327</v>
      </c>
      <c r="P4076">
        <v>1.34</v>
      </c>
      <c r="Q4076">
        <v>24480</v>
      </c>
      <c r="R4076">
        <v>2</v>
      </c>
      <c r="S4076">
        <v>72</v>
      </c>
      <c r="T4076">
        <v>0.28999999999999998</v>
      </c>
      <c r="U4076">
        <v>7</v>
      </c>
      <c r="V4076">
        <v>255</v>
      </c>
      <c r="W4076">
        <v>1.04</v>
      </c>
      <c r="X4076">
        <v>0</v>
      </c>
      <c r="Y4076">
        <v>0</v>
      </c>
      <c r="Z4076">
        <v>0</v>
      </c>
      <c r="AA4076">
        <v>0</v>
      </c>
      <c r="AB4076">
        <v>0</v>
      </c>
      <c r="AC4076">
        <v>0</v>
      </c>
      <c r="AD4076">
        <v>0</v>
      </c>
      <c r="AE4076">
        <v>0</v>
      </c>
      <c r="AF4076">
        <v>0</v>
      </c>
      <c r="AG4076" t="s">
        <v>17170</v>
      </c>
      <c r="AH4076" s="21" t="str">
        <f t="shared" si="126"/>
        <v>YR25</v>
      </c>
      <c r="AI4076" s="21">
        <v>345.36</v>
      </c>
      <c r="AJ4076" s="21">
        <f t="shared" si="127"/>
        <v>98.664215686274517</v>
      </c>
      <c r="AK4076" s="21" t="s">
        <v>2063</v>
      </c>
      <c r="AL4076" t="s">
        <v>2613</v>
      </c>
      <c r="AM4076" s="26" t="s">
        <v>38</v>
      </c>
      <c r="AN4076" t="s">
        <v>2030</v>
      </c>
    </row>
    <row r="4077" spans="1:40" ht="15" hidden="1" thickTop="1" x14ac:dyDescent="0.35">
      <c r="A4077" t="s">
        <v>7276</v>
      </c>
      <c r="B4077" t="s">
        <v>17172</v>
      </c>
      <c r="C4077" t="s">
        <v>5491</v>
      </c>
      <c r="D4077" t="s">
        <v>17173</v>
      </c>
      <c r="E4077" t="s">
        <v>5244</v>
      </c>
      <c r="F4077">
        <v>1</v>
      </c>
      <c r="G4077" t="s">
        <v>2600</v>
      </c>
      <c r="H4077" t="s">
        <v>2577</v>
      </c>
      <c r="I4077" t="s">
        <v>2057</v>
      </c>
      <c r="J4077" t="s">
        <v>2699</v>
      </c>
      <c r="K4077" t="s">
        <v>2579</v>
      </c>
      <c r="L4077" t="s">
        <v>30320</v>
      </c>
      <c r="M4077" t="s">
        <v>9223</v>
      </c>
      <c r="N4077">
        <v>1</v>
      </c>
      <c r="O4077">
        <v>25</v>
      </c>
      <c r="P4077">
        <v>0.36</v>
      </c>
      <c r="Q4077">
        <v>7020</v>
      </c>
      <c r="R4077">
        <v>0</v>
      </c>
      <c r="S4077">
        <v>0</v>
      </c>
      <c r="T4077">
        <v>0</v>
      </c>
      <c r="U4077">
        <v>0</v>
      </c>
      <c r="V4077">
        <v>0</v>
      </c>
      <c r="W4077">
        <v>0</v>
      </c>
      <c r="X4077">
        <v>0</v>
      </c>
      <c r="Y4077">
        <v>0</v>
      </c>
      <c r="Z4077">
        <v>0</v>
      </c>
      <c r="AA4077">
        <v>1</v>
      </c>
      <c r="AB4077">
        <v>25</v>
      </c>
      <c r="AC4077">
        <v>0.36</v>
      </c>
      <c r="AD4077">
        <v>0</v>
      </c>
      <c r="AE4077">
        <v>0</v>
      </c>
      <c r="AF4077">
        <v>0</v>
      </c>
      <c r="AG4077" t="s">
        <v>17174</v>
      </c>
      <c r="AH4077" s="21" t="str">
        <f t="shared" si="126"/>
        <v>YT21</v>
      </c>
      <c r="AI4077" s="21">
        <v>129.60000000000002</v>
      </c>
      <c r="AJ4077" s="21">
        <f t="shared" si="127"/>
        <v>99.643874643874639</v>
      </c>
      <c r="AK4077" s="21" t="s">
        <v>2060</v>
      </c>
      <c r="AL4077" t="s">
        <v>2581</v>
      </c>
      <c r="AM4077" s="26" t="s">
        <v>38</v>
      </c>
      <c r="AN4077" t="s">
        <v>2031</v>
      </c>
    </row>
    <row r="4078" spans="1:40" ht="15" hidden="1" thickTop="1" x14ac:dyDescent="0.35">
      <c r="A4078" t="s">
        <v>7280</v>
      </c>
      <c r="B4078" t="s">
        <v>17175</v>
      </c>
      <c r="C4078" t="s">
        <v>3470</v>
      </c>
      <c r="D4078" t="s">
        <v>17176</v>
      </c>
      <c r="E4078" t="s">
        <v>2575</v>
      </c>
      <c r="F4078">
        <v>1</v>
      </c>
      <c r="G4078" t="s">
        <v>2600</v>
      </c>
      <c r="H4078" t="s">
        <v>2577</v>
      </c>
      <c r="I4078" t="s">
        <v>2057</v>
      </c>
      <c r="J4078" t="s">
        <v>2601</v>
      </c>
      <c r="K4078" t="s">
        <v>2602</v>
      </c>
      <c r="L4078" t="s">
        <v>2058</v>
      </c>
      <c r="M4078" t="s">
        <v>2170</v>
      </c>
      <c r="N4078">
        <v>2</v>
      </c>
      <c r="O4078">
        <v>51</v>
      </c>
      <c r="P4078">
        <v>0.33</v>
      </c>
      <c r="Q4078">
        <v>15300</v>
      </c>
      <c r="R4078">
        <v>1</v>
      </c>
      <c r="S4078">
        <v>39</v>
      </c>
      <c r="T4078">
        <v>0.25</v>
      </c>
      <c r="U4078">
        <v>0</v>
      </c>
      <c r="V4078">
        <v>0</v>
      </c>
      <c r="W4078">
        <v>0</v>
      </c>
      <c r="X4078">
        <v>0</v>
      </c>
      <c r="Y4078">
        <v>0</v>
      </c>
      <c r="Z4078">
        <v>0</v>
      </c>
      <c r="AA4078">
        <v>1</v>
      </c>
      <c r="AB4078">
        <v>12</v>
      </c>
      <c r="AC4078">
        <v>0.08</v>
      </c>
      <c r="AD4078">
        <v>0</v>
      </c>
      <c r="AE4078">
        <v>0</v>
      </c>
      <c r="AF4078">
        <v>0</v>
      </c>
      <c r="AG4078" t="s">
        <v>17177</v>
      </c>
      <c r="AH4078" s="21" t="str">
        <f t="shared" si="126"/>
        <v>YT21</v>
      </c>
      <c r="AI4078" s="21">
        <v>216</v>
      </c>
      <c r="AJ4078" s="21">
        <f t="shared" si="127"/>
        <v>99.666666666666671</v>
      </c>
      <c r="AK4078" s="21" t="s">
        <v>2060</v>
      </c>
      <c r="AL4078" t="s">
        <v>2551</v>
      </c>
      <c r="AM4078" s="26" t="s">
        <v>38</v>
      </c>
      <c r="AN4078" t="s">
        <v>2029</v>
      </c>
    </row>
    <row r="4079" spans="1:40" ht="15" hidden="1" thickTop="1" x14ac:dyDescent="0.35">
      <c r="A4079" t="s">
        <v>7284</v>
      </c>
      <c r="B4079" t="s">
        <v>17178</v>
      </c>
      <c r="C4079" t="s">
        <v>2778</v>
      </c>
      <c r="D4079" t="s">
        <v>2781</v>
      </c>
      <c r="E4079" t="s">
        <v>2780</v>
      </c>
      <c r="F4079">
        <v>1</v>
      </c>
      <c r="G4079" t="s">
        <v>2609</v>
      </c>
      <c r="H4079" t="s">
        <v>2577</v>
      </c>
      <c r="I4079" t="s">
        <v>2076</v>
      </c>
      <c r="J4079" t="s">
        <v>2781</v>
      </c>
      <c r="K4079" t="s">
        <v>2765</v>
      </c>
      <c r="L4079" t="s">
        <v>2058</v>
      </c>
      <c r="M4079" t="s">
        <v>2059</v>
      </c>
      <c r="N4079">
        <v>5</v>
      </c>
      <c r="O4079">
        <v>267</v>
      </c>
      <c r="P4079">
        <v>1.0900000000000001</v>
      </c>
      <c r="Q4079">
        <v>24480</v>
      </c>
      <c r="R4079">
        <v>3</v>
      </c>
      <c r="S4079">
        <v>175</v>
      </c>
      <c r="T4079">
        <v>0.71</v>
      </c>
      <c r="U4079">
        <v>2</v>
      </c>
      <c r="V4079">
        <v>92</v>
      </c>
      <c r="W4079">
        <v>0.38</v>
      </c>
      <c r="X4079">
        <v>0</v>
      </c>
      <c r="Y4079">
        <v>0</v>
      </c>
      <c r="Z4079">
        <v>0</v>
      </c>
      <c r="AA4079">
        <v>0</v>
      </c>
      <c r="AB4079">
        <v>0</v>
      </c>
      <c r="AC4079">
        <v>0</v>
      </c>
      <c r="AD4079">
        <v>0</v>
      </c>
      <c r="AE4079">
        <v>0</v>
      </c>
      <c r="AF4079">
        <v>0</v>
      </c>
      <c r="AG4079" t="s">
        <v>17179</v>
      </c>
      <c r="AH4079" s="21" t="str">
        <f t="shared" si="126"/>
        <v>YK21</v>
      </c>
      <c r="AI4079" s="21">
        <v>345.36</v>
      </c>
      <c r="AJ4079" s="21">
        <f t="shared" si="127"/>
        <v>98.909313725490193</v>
      </c>
      <c r="AK4079" s="21" t="s">
        <v>2063</v>
      </c>
      <c r="AL4079" t="s">
        <v>2613</v>
      </c>
      <c r="AM4079" s="26" t="s">
        <v>38</v>
      </c>
      <c r="AN4079" t="s">
        <v>2030</v>
      </c>
    </row>
    <row r="4080" spans="1:40" ht="15" hidden="1" thickTop="1" x14ac:dyDescent="0.35">
      <c r="A4080" t="s">
        <v>7288</v>
      </c>
      <c r="B4080" t="s">
        <v>17180</v>
      </c>
      <c r="C4080" t="s">
        <v>3738</v>
      </c>
      <c r="D4080" t="s">
        <v>17181</v>
      </c>
      <c r="E4080" t="s">
        <v>2562</v>
      </c>
      <c r="F4080">
        <v>1</v>
      </c>
      <c r="G4080" t="s">
        <v>2546</v>
      </c>
      <c r="H4080" t="s">
        <v>2510</v>
      </c>
      <c r="I4080" t="s">
        <v>2076</v>
      </c>
      <c r="J4080" t="s">
        <v>2547</v>
      </c>
      <c r="K4080" t="s">
        <v>2548</v>
      </c>
      <c r="L4080" t="s">
        <v>2058</v>
      </c>
      <c r="M4080" t="s">
        <v>2310</v>
      </c>
      <c r="N4080">
        <v>3</v>
      </c>
      <c r="O4080">
        <v>215</v>
      </c>
      <c r="P4080">
        <v>1.32</v>
      </c>
      <c r="Q4080">
        <v>16320</v>
      </c>
      <c r="R4080">
        <v>1</v>
      </c>
      <c r="S4080">
        <v>30</v>
      </c>
      <c r="T4080">
        <v>0.18</v>
      </c>
      <c r="U4080">
        <v>2</v>
      </c>
      <c r="V4080">
        <v>185</v>
      </c>
      <c r="W4080">
        <v>1.1299999999999999</v>
      </c>
      <c r="X4080">
        <v>0</v>
      </c>
      <c r="Y4080">
        <v>0</v>
      </c>
      <c r="Z4080">
        <v>0</v>
      </c>
      <c r="AA4080">
        <v>0</v>
      </c>
      <c r="AB4080">
        <v>0</v>
      </c>
      <c r="AC4080">
        <v>0</v>
      </c>
      <c r="AD4080">
        <v>0</v>
      </c>
      <c r="AE4080">
        <v>0</v>
      </c>
      <c r="AF4080">
        <v>0</v>
      </c>
      <c r="AG4080" t="s">
        <v>17182</v>
      </c>
      <c r="AH4080" s="21" t="str">
        <f t="shared" si="126"/>
        <v>YM68</v>
      </c>
      <c r="AI4080" s="21">
        <v>230.39999999999998</v>
      </c>
      <c r="AJ4080" s="21">
        <f t="shared" si="127"/>
        <v>98.682598039215691</v>
      </c>
      <c r="AK4080" s="21" t="s">
        <v>2063</v>
      </c>
      <c r="AL4080" t="s">
        <v>2551</v>
      </c>
      <c r="AM4080" s="26" t="s">
        <v>38</v>
      </c>
      <c r="AN4080" t="s">
        <v>2030</v>
      </c>
    </row>
    <row r="4081" spans="1:40" ht="15" hidden="1" thickTop="1" x14ac:dyDescent="0.35">
      <c r="A4081" t="s">
        <v>7292</v>
      </c>
      <c r="B4081" t="s">
        <v>17183</v>
      </c>
      <c r="C4081" t="s">
        <v>3766</v>
      </c>
      <c r="D4081" t="s">
        <v>17184</v>
      </c>
      <c r="E4081" t="s">
        <v>2938</v>
      </c>
      <c r="F4081">
        <v>1</v>
      </c>
      <c r="G4081" t="s">
        <v>2593</v>
      </c>
      <c r="H4081" t="s">
        <v>2056</v>
      </c>
      <c r="I4081" t="s">
        <v>2076</v>
      </c>
      <c r="J4081" t="s">
        <v>3250</v>
      </c>
      <c r="K4081" t="s">
        <v>65</v>
      </c>
      <c r="L4081" t="s">
        <v>2058</v>
      </c>
      <c r="M4081" t="s">
        <v>2170</v>
      </c>
      <c r="N4081">
        <v>5</v>
      </c>
      <c r="O4081">
        <v>226</v>
      </c>
      <c r="P4081">
        <v>1.48</v>
      </c>
      <c r="Q4081">
        <v>15300</v>
      </c>
      <c r="R4081">
        <v>0</v>
      </c>
      <c r="S4081">
        <v>0</v>
      </c>
      <c r="T4081">
        <v>0</v>
      </c>
      <c r="U4081">
        <v>5</v>
      </c>
      <c r="V4081">
        <v>226</v>
      </c>
      <c r="W4081">
        <v>1.48</v>
      </c>
      <c r="X4081">
        <v>0</v>
      </c>
      <c r="Y4081">
        <v>0</v>
      </c>
      <c r="Z4081">
        <v>0</v>
      </c>
      <c r="AA4081">
        <v>0</v>
      </c>
      <c r="AB4081">
        <v>0</v>
      </c>
      <c r="AC4081">
        <v>0</v>
      </c>
      <c r="AD4081">
        <v>0</v>
      </c>
      <c r="AE4081">
        <v>0</v>
      </c>
      <c r="AF4081">
        <v>0</v>
      </c>
      <c r="AG4081" t="s">
        <v>17185</v>
      </c>
      <c r="AH4081" s="21" t="str">
        <f t="shared" si="126"/>
        <v>YM68</v>
      </c>
      <c r="AI4081" s="21">
        <v>216</v>
      </c>
      <c r="AJ4081" s="21">
        <f t="shared" si="127"/>
        <v>98.522875816993462</v>
      </c>
      <c r="AK4081" s="21" t="s">
        <v>2063</v>
      </c>
      <c r="AL4081" t="s">
        <v>2527</v>
      </c>
      <c r="AM4081" s="26" t="s">
        <v>38</v>
      </c>
      <c r="AN4081" t="s">
        <v>2030</v>
      </c>
    </row>
    <row r="4082" spans="1:40" ht="15" hidden="1" thickTop="1" x14ac:dyDescent="0.35">
      <c r="A4082" t="s">
        <v>7296</v>
      </c>
      <c r="B4082" t="s">
        <v>17186</v>
      </c>
      <c r="C4082" t="s">
        <v>3143</v>
      </c>
      <c r="D4082" t="s">
        <v>17187</v>
      </c>
      <c r="E4082" t="s">
        <v>559</v>
      </c>
      <c r="F4082">
        <v>1</v>
      </c>
      <c r="G4082" t="s">
        <v>2055</v>
      </c>
      <c r="H4082" t="s">
        <v>2056</v>
      </c>
      <c r="I4082" t="s">
        <v>2057</v>
      </c>
      <c r="J4082" t="s">
        <v>3145</v>
      </c>
      <c r="K4082" t="s">
        <v>63</v>
      </c>
      <c r="L4082" t="s">
        <v>2058</v>
      </c>
      <c r="M4082" t="s">
        <v>2170</v>
      </c>
      <c r="N4082">
        <v>1</v>
      </c>
      <c r="O4082">
        <v>52</v>
      </c>
      <c r="P4082">
        <v>0.34</v>
      </c>
      <c r="Q4082">
        <v>15300</v>
      </c>
      <c r="R4082">
        <v>1</v>
      </c>
      <c r="S4082">
        <v>52</v>
      </c>
      <c r="T4082">
        <v>0.34</v>
      </c>
      <c r="U4082">
        <v>0</v>
      </c>
      <c r="V4082">
        <v>0</v>
      </c>
      <c r="W4082">
        <v>0</v>
      </c>
      <c r="X4082">
        <v>0</v>
      </c>
      <c r="Y4082">
        <v>0</v>
      </c>
      <c r="Z4082">
        <v>0</v>
      </c>
      <c r="AA4082">
        <v>0</v>
      </c>
      <c r="AB4082">
        <v>0</v>
      </c>
      <c r="AC4082">
        <v>0</v>
      </c>
      <c r="AD4082">
        <v>0</v>
      </c>
      <c r="AE4082">
        <v>0</v>
      </c>
      <c r="AF4082">
        <v>0</v>
      </c>
      <c r="AG4082" t="s">
        <v>17188</v>
      </c>
      <c r="AH4082" s="21" t="str">
        <f t="shared" si="126"/>
        <v>YT21</v>
      </c>
      <c r="AI4082" s="21">
        <v>216</v>
      </c>
      <c r="AJ4082" s="21">
        <f t="shared" si="127"/>
        <v>99.66013071895425</v>
      </c>
      <c r="AK4082" s="21" t="s">
        <v>2060</v>
      </c>
      <c r="AL4082" t="s">
        <v>2570</v>
      </c>
      <c r="AM4082" s="26" t="s">
        <v>38</v>
      </c>
      <c r="AN4082" t="s">
        <v>2029</v>
      </c>
    </row>
    <row r="4083" spans="1:40" ht="15" hidden="1" thickTop="1" x14ac:dyDescent="0.35">
      <c r="A4083" t="s">
        <v>7300</v>
      </c>
      <c r="B4083" t="s">
        <v>17189</v>
      </c>
      <c r="C4083" t="s">
        <v>3072</v>
      </c>
      <c r="D4083" t="s">
        <v>17190</v>
      </c>
      <c r="E4083" t="s">
        <v>3231</v>
      </c>
      <c r="F4083">
        <v>1</v>
      </c>
      <c r="G4083" t="s">
        <v>2816</v>
      </c>
      <c r="H4083" t="s">
        <v>2620</v>
      </c>
      <c r="I4083" t="s">
        <v>2076</v>
      </c>
      <c r="J4083" t="s">
        <v>2826</v>
      </c>
      <c r="K4083" t="s">
        <v>2827</v>
      </c>
      <c r="L4083" t="s">
        <v>2058</v>
      </c>
      <c r="M4083" t="s">
        <v>2170</v>
      </c>
      <c r="N4083">
        <v>7</v>
      </c>
      <c r="O4083">
        <v>200</v>
      </c>
      <c r="P4083">
        <v>1.31</v>
      </c>
      <c r="Q4083">
        <v>15300</v>
      </c>
      <c r="R4083">
        <v>2</v>
      </c>
      <c r="S4083">
        <v>55</v>
      </c>
      <c r="T4083">
        <v>0.36</v>
      </c>
      <c r="U4083">
        <v>5</v>
      </c>
      <c r="V4083">
        <v>145</v>
      </c>
      <c r="W4083">
        <v>0.95</v>
      </c>
      <c r="X4083">
        <v>0</v>
      </c>
      <c r="Y4083">
        <v>0</v>
      </c>
      <c r="Z4083">
        <v>0</v>
      </c>
      <c r="AA4083">
        <v>0</v>
      </c>
      <c r="AB4083">
        <v>0</v>
      </c>
      <c r="AC4083">
        <v>0</v>
      </c>
      <c r="AD4083">
        <v>0</v>
      </c>
      <c r="AE4083">
        <v>0</v>
      </c>
      <c r="AF4083">
        <v>0</v>
      </c>
      <c r="AG4083" t="s">
        <v>17191</v>
      </c>
      <c r="AH4083" s="21" t="str">
        <f t="shared" si="126"/>
        <v>YM68</v>
      </c>
      <c r="AI4083" s="21">
        <v>216</v>
      </c>
      <c r="AJ4083" s="21">
        <f t="shared" si="127"/>
        <v>98.692810457516345</v>
      </c>
      <c r="AK4083" s="21" t="s">
        <v>2063</v>
      </c>
      <c r="AL4083" t="s">
        <v>2829</v>
      </c>
      <c r="AM4083" s="26" t="s">
        <v>38</v>
      </c>
      <c r="AN4083" t="s">
        <v>2030</v>
      </c>
    </row>
    <row r="4084" spans="1:40" ht="15" hidden="1" thickTop="1" x14ac:dyDescent="0.35">
      <c r="A4084" t="s">
        <v>7304</v>
      </c>
      <c r="B4084" t="s">
        <v>17192</v>
      </c>
      <c r="C4084" t="s">
        <v>2897</v>
      </c>
      <c r="D4084" t="s">
        <v>17193</v>
      </c>
      <c r="E4084" t="s">
        <v>2705</v>
      </c>
      <c r="F4084">
        <v>1</v>
      </c>
      <c r="G4084" t="s">
        <v>2593</v>
      </c>
      <c r="H4084" t="s">
        <v>2056</v>
      </c>
      <c r="I4084" t="s">
        <v>2076</v>
      </c>
      <c r="J4084" t="s">
        <v>2594</v>
      </c>
      <c r="K4084" t="s">
        <v>65</v>
      </c>
      <c r="L4084" t="s">
        <v>2058</v>
      </c>
      <c r="M4084" t="s">
        <v>2163</v>
      </c>
      <c r="N4084">
        <v>6</v>
      </c>
      <c r="O4084">
        <v>253</v>
      </c>
      <c r="P4084">
        <v>1.46</v>
      </c>
      <c r="Q4084">
        <v>17340</v>
      </c>
      <c r="R4084">
        <v>2</v>
      </c>
      <c r="S4084">
        <v>71</v>
      </c>
      <c r="T4084">
        <v>0.41</v>
      </c>
      <c r="U4084">
        <v>3</v>
      </c>
      <c r="V4084">
        <v>170</v>
      </c>
      <c r="W4084">
        <v>0.98</v>
      </c>
      <c r="X4084">
        <v>1</v>
      </c>
      <c r="Y4084">
        <v>12</v>
      </c>
      <c r="Z4084">
        <v>7.0000000000000007E-2</v>
      </c>
      <c r="AA4084">
        <v>0</v>
      </c>
      <c r="AB4084">
        <v>0</v>
      </c>
      <c r="AC4084">
        <v>0</v>
      </c>
      <c r="AD4084">
        <v>0</v>
      </c>
      <c r="AE4084">
        <v>0</v>
      </c>
      <c r="AF4084">
        <v>0</v>
      </c>
      <c r="AG4084" t="s">
        <v>17194</v>
      </c>
      <c r="AH4084" s="21" t="str">
        <f t="shared" si="126"/>
        <v>YM68</v>
      </c>
      <c r="AI4084" s="21">
        <v>244.8</v>
      </c>
      <c r="AJ4084" s="21">
        <f t="shared" si="127"/>
        <v>98.540945790080741</v>
      </c>
      <c r="AK4084" s="21" t="s">
        <v>2063</v>
      </c>
      <c r="AL4084" t="s">
        <v>2527</v>
      </c>
      <c r="AM4084" s="26" t="s">
        <v>38</v>
      </c>
      <c r="AN4084" t="s">
        <v>2032</v>
      </c>
    </row>
    <row r="4085" spans="1:40" ht="15" hidden="1" thickTop="1" x14ac:dyDescent="0.35">
      <c r="A4085" t="s">
        <v>7308</v>
      </c>
      <c r="B4085" t="s">
        <v>17195</v>
      </c>
      <c r="C4085" t="s">
        <v>2837</v>
      </c>
      <c r="D4085" t="s">
        <v>14528</v>
      </c>
      <c r="E4085" t="s">
        <v>41</v>
      </c>
      <c r="F4085">
        <v>1</v>
      </c>
      <c r="G4085" t="s">
        <v>2055</v>
      </c>
      <c r="H4085" t="s">
        <v>2056</v>
      </c>
      <c r="I4085" t="s">
        <v>2076</v>
      </c>
      <c r="J4085" t="s">
        <v>2839</v>
      </c>
      <c r="K4085" t="s">
        <v>42</v>
      </c>
      <c r="L4085" t="s">
        <v>2058</v>
      </c>
      <c r="M4085" t="s">
        <v>2059</v>
      </c>
      <c r="N4085">
        <v>6</v>
      </c>
      <c r="O4085">
        <v>802</v>
      </c>
      <c r="P4085">
        <v>3.28</v>
      </c>
      <c r="Q4085">
        <v>24480</v>
      </c>
      <c r="R4085">
        <v>2</v>
      </c>
      <c r="S4085">
        <v>697</v>
      </c>
      <c r="T4085">
        <v>2.85</v>
      </c>
      <c r="U4085">
        <v>4</v>
      </c>
      <c r="V4085">
        <v>105</v>
      </c>
      <c r="W4085">
        <v>0.43</v>
      </c>
      <c r="X4085">
        <v>0</v>
      </c>
      <c r="Y4085">
        <v>0</v>
      </c>
      <c r="Z4085">
        <v>0</v>
      </c>
      <c r="AA4085">
        <v>0</v>
      </c>
      <c r="AB4085">
        <v>0</v>
      </c>
      <c r="AC4085">
        <v>0</v>
      </c>
      <c r="AD4085">
        <v>0</v>
      </c>
      <c r="AE4085">
        <v>0</v>
      </c>
      <c r="AF4085">
        <v>0</v>
      </c>
      <c r="AG4085" t="s">
        <v>17196</v>
      </c>
      <c r="AH4085" s="21" t="str">
        <f t="shared" si="126"/>
        <v>YR25</v>
      </c>
      <c r="AI4085" s="21">
        <v>345.36</v>
      </c>
      <c r="AJ4085" s="21">
        <f t="shared" si="127"/>
        <v>96.723856209150327</v>
      </c>
      <c r="AK4085" s="21" t="s">
        <v>2063</v>
      </c>
      <c r="AL4085" t="s">
        <v>2841</v>
      </c>
      <c r="AM4085" s="26" t="s">
        <v>38</v>
      </c>
      <c r="AN4085" t="s">
        <v>2030</v>
      </c>
    </row>
    <row r="4086" spans="1:40" ht="15" hidden="1" thickTop="1" x14ac:dyDescent="0.35">
      <c r="A4086" t="s">
        <v>7312</v>
      </c>
      <c r="B4086" t="s">
        <v>17197</v>
      </c>
      <c r="C4086" t="s">
        <v>3266</v>
      </c>
      <c r="D4086" t="s">
        <v>17198</v>
      </c>
      <c r="E4086" t="s">
        <v>2938</v>
      </c>
      <c r="F4086">
        <v>1</v>
      </c>
      <c r="G4086" t="s">
        <v>2593</v>
      </c>
      <c r="H4086" t="s">
        <v>2056</v>
      </c>
      <c r="I4086" t="s">
        <v>2076</v>
      </c>
      <c r="J4086" t="s">
        <v>3268</v>
      </c>
      <c r="K4086" t="s">
        <v>62</v>
      </c>
      <c r="L4086" t="s">
        <v>2058</v>
      </c>
      <c r="M4086" t="s">
        <v>2549</v>
      </c>
      <c r="N4086">
        <v>4</v>
      </c>
      <c r="O4086">
        <v>103</v>
      </c>
      <c r="P4086">
        <v>0.72</v>
      </c>
      <c r="Q4086">
        <v>14280</v>
      </c>
      <c r="R4086">
        <v>2</v>
      </c>
      <c r="S4086">
        <v>28</v>
      </c>
      <c r="T4086">
        <v>0.2</v>
      </c>
      <c r="U4086">
        <v>0</v>
      </c>
      <c r="V4086">
        <v>0</v>
      </c>
      <c r="W4086">
        <v>0</v>
      </c>
      <c r="X4086">
        <v>2</v>
      </c>
      <c r="Y4086">
        <v>75</v>
      </c>
      <c r="Z4086">
        <v>0.53</v>
      </c>
      <c r="AA4086">
        <v>0</v>
      </c>
      <c r="AB4086">
        <v>0</v>
      </c>
      <c r="AC4086">
        <v>0</v>
      </c>
      <c r="AD4086">
        <v>0</v>
      </c>
      <c r="AE4086">
        <v>0</v>
      </c>
      <c r="AF4086">
        <v>0</v>
      </c>
      <c r="AG4086" t="s">
        <v>17199</v>
      </c>
      <c r="AH4086" s="21" t="str">
        <f t="shared" si="126"/>
        <v>YR25</v>
      </c>
      <c r="AI4086" s="21">
        <v>201.59999999999997</v>
      </c>
      <c r="AJ4086" s="21">
        <f t="shared" si="127"/>
        <v>99.278711484593842</v>
      </c>
      <c r="AK4086" s="21" t="s">
        <v>2060</v>
      </c>
      <c r="AL4086" t="s">
        <v>2527</v>
      </c>
      <c r="AM4086" s="26" t="s">
        <v>38</v>
      </c>
      <c r="AN4086" t="s">
        <v>2031</v>
      </c>
    </row>
    <row r="4087" spans="1:40" ht="15" hidden="1" thickTop="1" x14ac:dyDescent="0.35">
      <c r="A4087" t="s">
        <v>7316</v>
      </c>
      <c r="B4087" t="s">
        <v>17200</v>
      </c>
      <c r="C4087" t="s">
        <v>3154</v>
      </c>
      <c r="D4087" t="s">
        <v>17201</v>
      </c>
      <c r="E4087" t="s">
        <v>2562</v>
      </c>
      <c r="F4087">
        <v>1</v>
      </c>
      <c r="G4087" t="s">
        <v>2546</v>
      </c>
      <c r="H4087" t="s">
        <v>2510</v>
      </c>
      <c r="I4087" t="s">
        <v>2076</v>
      </c>
      <c r="J4087" t="s">
        <v>2547</v>
      </c>
      <c r="K4087" t="s">
        <v>2548</v>
      </c>
      <c r="L4087" t="s">
        <v>2058</v>
      </c>
      <c r="M4087" t="s">
        <v>2059</v>
      </c>
      <c r="N4087">
        <v>2</v>
      </c>
      <c r="O4087">
        <v>62</v>
      </c>
      <c r="P4087">
        <v>0.25</v>
      </c>
      <c r="Q4087">
        <v>24480</v>
      </c>
      <c r="R4087">
        <v>0</v>
      </c>
      <c r="S4087">
        <v>0</v>
      </c>
      <c r="T4087">
        <v>0</v>
      </c>
      <c r="U4087">
        <v>2</v>
      </c>
      <c r="V4087">
        <v>62</v>
      </c>
      <c r="W4087">
        <v>0.25</v>
      </c>
      <c r="X4087">
        <v>0</v>
      </c>
      <c r="Y4087">
        <v>0</v>
      </c>
      <c r="Z4087">
        <v>0</v>
      </c>
      <c r="AA4087">
        <v>0</v>
      </c>
      <c r="AB4087">
        <v>0</v>
      </c>
      <c r="AC4087">
        <v>0</v>
      </c>
      <c r="AD4087">
        <v>0</v>
      </c>
      <c r="AE4087">
        <v>0</v>
      </c>
      <c r="AF4087">
        <v>0</v>
      </c>
      <c r="AG4087" t="s">
        <v>17202</v>
      </c>
      <c r="AH4087" s="21" t="str">
        <f t="shared" si="126"/>
        <v>YK20</v>
      </c>
      <c r="AI4087" s="21">
        <v>345.36</v>
      </c>
      <c r="AJ4087" s="21">
        <f t="shared" si="127"/>
        <v>99.746732026143789</v>
      </c>
      <c r="AK4087" s="21" t="s">
        <v>2060</v>
      </c>
      <c r="AL4087" t="s">
        <v>2551</v>
      </c>
      <c r="AM4087" s="26" t="s">
        <v>38</v>
      </c>
      <c r="AN4087" t="s">
        <v>2031</v>
      </c>
    </row>
    <row r="4088" spans="1:40" ht="15" hidden="1" thickTop="1" x14ac:dyDescent="0.35">
      <c r="A4088" t="s">
        <v>7231</v>
      </c>
      <c r="B4088" t="s">
        <v>17203</v>
      </c>
      <c r="C4088" t="s">
        <v>2849</v>
      </c>
      <c r="D4088" t="s">
        <v>17204</v>
      </c>
      <c r="E4088" t="s">
        <v>15913</v>
      </c>
      <c r="F4088">
        <v>1</v>
      </c>
      <c r="G4088" t="s">
        <v>2593</v>
      </c>
      <c r="H4088" t="s">
        <v>2056</v>
      </c>
      <c r="I4088" t="s">
        <v>2076</v>
      </c>
      <c r="J4088" t="s">
        <v>2594</v>
      </c>
      <c r="K4088" t="s">
        <v>65</v>
      </c>
      <c r="L4088" t="s">
        <v>30320</v>
      </c>
      <c r="M4088" t="s">
        <v>5106</v>
      </c>
      <c r="N4088">
        <v>0</v>
      </c>
      <c r="O4088">
        <v>0</v>
      </c>
      <c r="P4088">
        <v>0</v>
      </c>
      <c r="Q4088">
        <v>7020</v>
      </c>
      <c r="R4088">
        <v>0</v>
      </c>
      <c r="S4088">
        <v>0</v>
      </c>
      <c r="T4088">
        <v>0</v>
      </c>
      <c r="U4088">
        <v>0</v>
      </c>
      <c r="V4088">
        <v>0</v>
      </c>
      <c r="W4088">
        <v>0</v>
      </c>
      <c r="X4088">
        <v>0</v>
      </c>
      <c r="Y4088">
        <v>0</v>
      </c>
      <c r="Z4088">
        <v>0</v>
      </c>
      <c r="AA4088">
        <v>0</v>
      </c>
      <c r="AB4088">
        <v>0</v>
      </c>
      <c r="AC4088">
        <v>0</v>
      </c>
      <c r="AD4088">
        <v>0</v>
      </c>
      <c r="AE4088">
        <v>0</v>
      </c>
      <c r="AF4088">
        <v>0</v>
      </c>
      <c r="AG4088" t="s">
        <v>17205</v>
      </c>
      <c r="AH4088" s="21" t="str">
        <f t="shared" si="126"/>
        <v>YK21</v>
      </c>
      <c r="AI4088" s="21">
        <v>129.60000000000002</v>
      </c>
      <c r="AJ4088" s="21">
        <f t="shared" si="127"/>
        <v>100</v>
      </c>
      <c r="AK4088" s="21" t="s">
        <v>2060</v>
      </c>
      <c r="AL4088" t="s">
        <v>2527</v>
      </c>
      <c r="AM4088" s="26" t="s">
        <v>38</v>
      </c>
      <c r="AN4088" t="s">
        <v>2029</v>
      </c>
    </row>
    <row r="4089" spans="1:40" ht="15" hidden="1" thickTop="1" x14ac:dyDescent="0.35">
      <c r="A4089" t="s">
        <v>7321</v>
      </c>
      <c r="B4089" t="s">
        <v>17206</v>
      </c>
      <c r="C4089" t="s">
        <v>5242</v>
      </c>
      <c r="D4089" t="s">
        <v>17207</v>
      </c>
      <c r="E4089" t="s">
        <v>2691</v>
      </c>
      <c r="F4089">
        <v>1</v>
      </c>
      <c r="G4089" t="s">
        <v>2600</v>
      </c>
      <c r="H4089" t="s">
        <v>2577</v>
      </c>
      <c r="I4089" t="s">
        <v>2076</v>
      </c>
      <c r="J4089" t="s">
        <v>2699</v>
      </c>
      <c r="K4089" t="s">
        <v>2579</v>
      </c>
      <c r="L4089" t="s">
        <v>2058</v>
      </c>
      <c r="M4089" t="s">
        <v>2170</v>
      </c>
      <c r="N4089">
        <v>8</v>
      </c>
      <c r="O4089">
        <v>242</v>
      </c>
      <c r="P4089">
        <v>1.58</v>
      </c>
      <c r="Q4089">
        <v>15300</v>
      </c>
      <c r="R4089">
        <v>8</v>
      </c>
      <c r="S4089">
        <v>242</v>
      </c>
      <c r="T4089">
        <v>1.58</v>
      </c>
      <c r="U4089">
        <v>0</v>
      </c>
      <c r="V4089">
        <v>0</v>
      </c>
      <c r="W4089">
        <v>0</v>
      </c>
      <c r="X4089">
        <v>0</v>
      </c>
      <c r="Y4089">
        <v>0</v>
      </c>
      <c r="Z4089">
        <v>0</v>
      </c>
      <c r="AA4089">
        <v>0</v>
      </c>
      <c r="AB4089">
        <v>0</v>
      </c>
      <c r="AC4089">
        <v>0</v>
      </c>
      <c r="AD4089">
        <v>0</v>
      </c>
      <c r="AE4089">
        <v>0</v>
      </c>
      <c r="AF4089">
        <v>0</v>
      </c>
      <c r="AG4089" t="s">
        <v>17208</v>
      </c>
      <c r="AH4089" s="21" t="str">
        <f t="shared" si="126"/>
        <v>YR25</v>
      </c>
      <c r="AI4089" s="21">
        <v>216</v>
      </c>
      <c r="AJ4089" s="21">
        <f t="shared" si="127"/>
        <v>98.41830065359477</v>
      </c>
      <c r="AK4089" s="21" t="s">
        <v>2063</v>
      </c>
      <c r="AL4089" t="s">
        <v>2581</v>
      </c>
      <c r="AM4089" s="26" t="s">
        <v>38</v>
      </c>
      <c r="AN4089" t="s">
        <v>2031</v>
      </c>
    </row>
    <row r="4090" spans="1:40" ht="15" hidden="1" thickTop="1" x14ac:dyDescent="0.35">
      <c r="A4090" t="s">
        <v>7325</v>
      </c>
      <c r="B4090" t="s">
        <v>17209</v>
      </c>
      <c r="C4090" t="s">
        <v>2849</v>
      </c>
      <c r="D4090" t="s">
        <v>17204</v>
      </c>
      <c r="E4090" t="s">
        <v>15913</v>
      </c>
      <c r="F4090">
        <v>1</v>
      </c>
      <c r="G4090" t="s">
        <v>2593</v>
      </c>
      <c r="H4090" t="s">
        <v>2056</v>
      </c>
      <c r="I4090" t="s">
        <v>2076</v>
      </c>
      <c r="J4090" t="s">
        <v>2594</v>
      </c>
      <c r="K4090" t="s">
        <v>65</v>
      </c>
      <c r="L4090" t="s">
        <v>30320</v>
      </c>
      <c r="M4090" t="s">
        <v>5106</v>
      </c>
      <c r="N4090">
        <v>2</v>
      </c>
      <c r="O4090">
        <v>93</v>
      </c>
      <c r="P4090">
        <v>1.32</v>
      </c>
      <c r="Q4090">
        <v>7020</v>
      </c>
      <c r="R4090">
        <v>0</v>
      </c>
      <c r="S4090">
        <v>0</v>
      </c>
      <c r="T4090">
        <v>0</v>
      </c>
      <c r="U4090">
        <v>2</v>
      </c>
      <c r="V4090">
        <v>93</v>
      </c>
      <c r="W4090">
        <v>1.32</v>
      </c>
      <c r="X4090">
        <v>0</v>
      </c>
      <c r="Y4090">
        <v>0</v>
      </c>
      <c r="Z4090">
        <v>0</v>
      </c>
      <c r="AA4090">
        <v>0</v>
      </c>
      <c r="AB4090">
        <v>0</v>
      </c>
      <c r="AC4090">
        <v>0</v>
      </c>
      <c r="AD4090">
        <v>0</v>
      </c>
      <c r="AE4090">
        <v>0</v>
      </c>
      <c r="AF4090">
        <v>0</v>
      </c>
      <c r="AG4090" t="s">
        <v>17210</v>
      </c>
      <c r="AH4090" s="21" t="str">
        <f t="shared" si="126"/>
        <v>YK21</v>
      </c>
      <c r="AI4090" s="21">
        <v>129.60000000000002</v>
      </c>
      <c r="AJ4090" s="21">
        <f t="shared" si="127"/>
        <v>98.675213675213669</v>
      </c>
      <c r="AK4090" s="21" t="s">
        <v>2063</v>
      </c>
      <c r="AL4090" t="s">
        <v>2527</v>
      </c>
      <c r="AM4090" s="26" t="s">
        <v>38</v>
      </c>
      <c r="AN4090" t="s">
        <v>2029</v>
      </c>
    </row>
    <row r="4091" spans="1:40" ht="15" hidden="1" thickTop="1" x14ac:dyDescent="0.35">
      <c r="A4091" t="s">
        <v>7327</v>
      </c>
      <c r="B4091" t="s">
        <v>17211</v>
      </c>
      <c r="C4091" t="s">
        <v>6477</v>
      </c>
      <c r="D4091" t="s">
        <v>17212</v>
      </c>
      <c r="E4091" t="s">
        <v>3309</v>
      </c>
      <c r="F4091">
        <v>1</v>
      </c>
      <c r="G4091" t="s">
        <v>2509</v>
      </c>
      <c r="H4091" t="s">
        <v>2510</v>
      </c>
      <c r="I4091" t="s">
        <v>2076</v>
      </c>
      <c r="J4091" t="s">
        <v>3522</v>
      </c>
      <c r="K4091" t="s">
        <v>3109</v>
      </c>
      <c r="L4091" t="s">
        <v>2058</v>
      </c>
      <c r="M4091" t="s">
        <v>2059</v>
      </c>
      <c r="N4091">
        <v>14</v>
      </c>
      <c r="O4091">
        <v>673</v>
      </c>
      <c r="P4091">
        <v>2.75</v>
      </c>
      <c r="Q4091">
        <v>24480</v>
      </c>
      <c r="R4091">
        <v>3</v>
      </c>
      <c r="S4091">
        <v>95</v>
      </c>
      <c r="T4091">
        <v>0.39</v>
      </c>
      <c r="U4091">
        <v>11</v>
      </c>
      <c r="V4091">
        <v>578</v>
      </c>
      <c r="W4091">
        <v>2.36</v>
      </c>
      <c r="X4091">
        <v>0</v>
      </c>
      <c r="Y4091">
        <v>0</v>
      </c>
      <c r="Z4091">
        <v>0</v>
      </c>
      <c r="AA4091">
        <v>0</v>
      </c>
      <c r="AB4091">
        <v>0</v>
      </c>
      <c r="AC4091">
        <v>0</v>
      </c>
      <c r="AD4091">
        <v>0</v>
      </c>
      <c r="AE4091">
        <v>0</v>
      </c>
      <c r="AF4091">
        <v>0</v>
      </c>
      <c r="AG4091" t="s">
        <v>17213</v>
      </c>
      <c r="AH4091" s="21" t="str">
        <f t="shared" si="126"/>
        <v>YK21</v>
      </c>
      <c r="AI4091" s="21">
        <v>345.36</v>
      </c>
      <c r="AJ4091" s="21">
        <f t="shared" si="127"/>
        <v>97.250816993464056</v>
      </c>
      <c r="AK4091" s="21" t="s">
        <v>2063</v>
      </c>
      <c r="AL4091" t="s">
        <v>2515</v>
      </c>
      <c r="AM4091" s="26" t="s">
        <v>38</v>
      </c>
      <c r="AN4091" t="s">
        <v>2031</v>
      </c>
    </row>
    <row r="4092" spans="1:40" ht="15" hidden="1" thickTop="1" x14ac:dyDescent="0.35">
      <c r="A4092" t="s">
        <v>7331</v>
      </c>
      <c r="B4092" t="s">
        <v>17214</v>
      </c>
      <c r="C4092" t="s">
        <v>17215</v>
      </c>
      <c r="D4092" t="s">
        <v>17216</v>
      </c>
      <c r="E4092" t="s">
        <v>17217</v>
      </c>
      <c r="F4092">
        <v>1</v>
      </c>
      <c r="G4092" t="s">
        <v>2816</v>
      </c>
      <c r="H4092" t="s">
        <v>2620</v>
      </c>
      <c r="I4092" t="s">
        <v>2076</v>
      </c>
      <c r="J4092" t="s">
        <v>17218</v>
      </c>
      <c r="K4092" t="s">
        <v>2827</v>
      </c>
      <c r="L4092" t="s">
        <v>2058</v>
      </c>
      <c r="M4092" t="s">
        <v>2059</v>
      </c>
      <c r="N4092">
        <v>1</v>
      </c>
      <c r="O4092">
        <v>22</v>
      </c>
      <c r="P4092">
        <v>0.09</v>
      </c>
      <c r="Q4092">
        <v>24480</v>
      </c>
      <c r="R4092">
        <v>0</v>
      </c>
      <c r="S4092">
        <v>0</v>
      </c>
      <c r="T4092">
        <v>0</v>
      </c>
      <c r="U4092">
        <v>0</v>
      </c>
      <c r="V4092">
        <v>0</v>
      </c>
      <c r="W4092">
        <v>0</v>
      </c>
      <c r="X4092">
        <v>0</v>
      </c>
      <c r="Y4092">
        <v>0</v>
      </c>
      <c r="Z4092">
        <v>0</v>
      </c>
      <c r="AA4092">
        <v>1</v>
      </c>
      <c r="AB4092">
        <v>22</v>
      </c>
      <c r="AC4092">
        <v>0.09</v>
      </c>
      <c r="AD4092">
        <v>0</v>
      </c>
      <c r="AE4092">
        <v>0</v>
      </c>
      <c r="AF4092">
        <v>0</v>
      </c>
      <c r="AG4092" t="s">
        <v>17219</v>
      </c>
      <c r="AH4092" s="21" t="str">
        <f t="shared" si="126"/>
        <v>YM68</v>
      </c>
      <c r="AI4092" s="21">
        <v>345.36</v>
      </c>
      <c r="AJ4092" s="21">
        <f t="shared" si="127"/>
        <v>99.91013071895425</v>
      </c>
      <c r="AK4092" s="21" t="s">
        <v>2060</v>
      </c>
      <c r="AL4092" t="s">
        <v>2829</v>
      </c>
      <c r="AM4092" s="26" t="s">
        <v>38</v>
      </c>
      <c r="AN4092" t="s">
        <v>2029</v>
      </c>
    </row>
    <row r="4093" spans="1:40" ht="15" hidden="1" thickTop="1" x14ac:dyDescent="0.35">
      <c r="A4093" t="s">
        <v>7335</v>
      </c>
      <c r="B4093" t="s">
        <v>17220</v>
      </c>
      <c r="C4093" t="s">
        <v>7727</v>
      </c>
      <c r="D4093" t="s">
        <v>17221</v>
      </c>
      <c r="E4093" t="s">
        <v>2825</v>
      </c>
      <c r="F4093">
        <v>1</v>
      </c>
      <c r="G4093" t="s">
        <v>2816</v>
      </c>
      <c r="H4093" t="s">
        <v>2620</v>
      </c>
      <c r="I4093" t="s">
        <v>2076</v>
      </c>
      <c r="J4093" t="s">
        <v>7729</v>
      </c>
      <c r="K4093" t="s">
        <v>2827</v>
      </c>
      <c r="L4093" t="s">
        <v>2058</v>
      </c>
      <c r="M4093" t="s">
        <v>2059</v>
      </c>
      <c r="N4093">
        <v>3</v>
      </c>
      <c r="O4093">
        <v>129</v>
      </c>
      <c r="P4093">
        <v>0.53</v>
      </c>
      <c r="Q4093">
        <v>24480</v>
      </c>
      <c r="R4093">
        <v>0</v>
      </c>
      <c r="S4093">
        <v>0</v>
      </c>
      <c r="T4093">
        <v>0</v>
      </c>
      <c r="U4093">
        <v>3</v>
      </c>
      <c r="V4093">
        <v>129</v>
      </c>
      <c r="W4093">
        <v>0.53</v>
      </c>
      <c r="X4093">
        <v>0</v>
      </c>
      <c r="Y4093">
        <v>0</v>
      </c>
      <c r="Z4093">
        <v>0</v>
      </c>
      <c r="AA4093">
        <v>0</v>
      </c>
      <c r="AB4093">
        <v>0</v>
      </c>
      <c r="AC4093">
        <v>0</v>
      </c>
      <c r="AD4093">
        <v>0</v>
      </c>
      <c r="AE4093">
        <v>0</v>
      </c>
      <c r="AF4093">
        <v>0</v>
      </c>
      <c r="AG4093" t="s">
        <v>17222</v>
      </c>
      <c r="AH4093" s="21" t="str">
        <f t="shared" si="126"/>
        <v>YR25</v>
      </c>
      <c r="AI4093" s="21">
        <v>345.36</v>
      </c>
      <c r="AJ4093" s="21">
        <f t="shared" si="127"/>
        <v>99.473039215686271</v>
      </c>
      <c r="AK4093" s="21" t="s">
        <v>2060</v>
      </c>
      <c r="AL4093" t="s">
        <v>2829</v>
      </c>
      <c r="AM4093" s="26" t="s">
        <v>38</v>
      </c>
      <c r="AN4093" t="s">
        <v>2029</v>
      </c>
    </row>
    <row r="4094" spans="1:40" ht="15" hidden="1" thickTop="1" x14ac:dyDescent="0.35">
      <c r="A4094" t="s">
        <v>7339</v>
      </c>
      <c r="B4094" t="s">
        <v>17223</v>
      </c>
      <c r="C4094" t="s">
        <v>3042</v>
      </c>
      <c r="D4094" t="s">
        <v>17224</v>
      </c>
      <c r="E4094" t="s">
        <v>4055</v>
      </c>
      <c r="F4094">
        <v>1</v>
      </c>
      <c r="G4094" t="s">
        <v>2509</v>
      </c>
      <c r="H4094" t="s">
        <v>2510</v>
      </c>
      <c r="I4094" t="s">
        <v>2076</v>
      </c>
      <c r="J4094" t="s">
        <v>2794</v>
      </c>
      <c r="K4094" t="s">
        <v>2669</v>
      </c>
      <c r="L4094" t="s">
        <v>2058</v>
      </c>
      <c r="M4094" t="s">
        <v>2059</v>
      </c>
      <c r="N4094">
        <v>11</v>
      </c>
      <c r="O4094">
        <v>680</v>
      </c>
      <c r="P4094">
        <v>2.78</v>
      </c>
      <c r="Q4094">
        <v>24480</v>
      </c>
      <c r="R4094">
        <v>8</v>
      </c>
      <c r="S4094">
        <v>502</v>
      </c>
      <c r="T4094">
        <v>2.0499999999999998</v>
      </c>
      <c r="U4094">
        <v>3</v>
      </c>
      <c r="V4094">
        <v>178</v>
      </c>
      <c r="W4094">
        <v>0.73</v>
      </c>
      <c r="X4094">
        <v>0</v>
      </c>
      <c r="Y4094">
        <v>0</v>
      </c>
      <c r="Z4094">
        <v>0</v>
      </c>
      <c r="AA4094">
        <v>0</v>
      </c>
      <c r="AB4094">
        <v>0</v>
      </c>
      <c r="AC4094">
        <v>0</v>
      </c>
      <c r="AD4094">
        <v>0</v>
      </c>
      <c r="AE4094">
        <v>0</v>
      </c>
      <c r="AF4094">
        <v>0</v>
      </c>
      <c r="AG4094" t="s">
        <v>17225</v>
      </c>
      <c r="AH4094" s="21" t="str">
        <f t="shared" si="126"/>
        <v>YR25</v>
      </c>
      <c r="AI4094" s="21">
        <v>345.36</v>
      </c>
      <c r="AJ4094" s="21">
        <f t="shared" si="127"/>
        <v>97.222222222222229</v>
      </c>
      <c r="AK4094" s="21" t="s">
        <v>2063</v>
      </c>
      <c r="AL4094" t="s">
        <v>2515</v>
      </c>
      <c r="AM4094" s="26" t="s">
        <v>38</v>
      </c>
      <c r="AN4094" t="s">
        <v>2032</v>
      </c>
    </row>
    <row r="4095" spans="1:40" ht="15" hidden="1" thickTop="1" x14ac:dyDescent="0.35">
      <c r="A4095" t="s">
        <v>7343</v>
      </c>
      <c r="B4095" t="s">
        <v>17226</v>
      </c>
      <c r="C4095" t="s">
        <v>2590</v>
      </c>
      <c r="D4095" t="s">
        <v>17227</v>
      </c>
      <c r="E4095" t="s">
        <v>2938</v>
      </c>
      <c r="F4095">
        <v>1</v>
      </c>
      <c r="G4095" t="s">
        <v>2593</v>
      </c>
      <c r="H4095" t="s">
        <v>2056</v>
      </c>
      <c r="I4095" t="s">
        <v>2076</v>
      </c>
      <c r="J4095" t="s">
        <v>2594</v>
      </c>
      <c r="K4095" t="s">
        <v>65</v>
      </c>
      <c r="L4095" t="s">
        <v>2058</v>
      </c>
      <c r="M4095" t="s">
        <v>2059</v>
      </c>
      <c r="N4095">
        <v>0</v>
      </c>
      <c r="O4095">
        <v>0</v>
      </c>
      <c r="P4095">
        <v>0</v>
      </c>
      <c r="Q4095">
        <v>24480</v>
      </c>
      <c r="R4095">
        <v>0</v>
      </c>
      <c r="S4095">
        <v>0</v>
      </c>
      <c r="T4095">
        <v>0</v>
      </c>
      <c r="U4095">
        <v>0</v>
      </c>
      <c r="V4095">
        <v>0</v>
      </c>
      <c r="W4095">
        <v>0</v>
      </c>
      <c r="X4095">
        <v>0</v>
      </c>
      <c r="Y4095">
        <v>0</v>
      </c>
      <c r="Z4095">
        <v>0</v>
      </c>
      <c r="AA4095">
        <v>0</v>
      </c>
      <c r="AB4095">
        <v>0</v>
      </c>
      <c r="AC4095">
        <v>0</v>
      </c>
      <c r="AD4095">
        <v>0</v>
      </c>
      <c r="AE4095">
        <v>0</v>
      </c>
      <c r="AF4095">
        <v>0</v>
      </c>
      <c r="AG4095" t="s">
        <v>17228</v>
      </c>
      <c r="AH4095" s="21" t="str">
        <f t="shared" si="126"/>
        <v>YK20</v>
      </c>
      <c r="AI4095" s="21">
        <v>345.36</v>
      </c>
      <c r="AJ4095" s="21">
        <f t="shared" si="127"/>
        <v>100</v>
      </c>
      <c r="AK4095" s="21" t="s">
        <v>2060</v>
      </c>
      <c r="AL4095" t="s">
        <v>2527</v>
      </c>
      <c r="AM4095" s="26" t="s">
        <v>38</v>
      </c>
      <c r="AN4095" t="s">
        <v>2029</v>
      </c>
    </row>
    <row r="4096" spans="1:40" ht="15" hidden="1" thickTop="1" x14ac:dyDescent="0.35">
      <c r="A4096" t="s">
        <v>7347</v>
      </c>
      <c r="B4096" t="s">
        <v>17229</v>
      </c>
      <c r="C4096" t="s">
        <v>10037</v>
      </c>
      <c r="D4096" t="s">
        <v>17230</v>
      </c>
      <c r="E4096" t="s">
        <v>3013</v>
      </c>
      <c r="F4096">
        <v>1</v>
      </c>
      <c r="G4096" t="s">
        <v>2600</v>
      </c>
      <c r="H4096" t="s">
        <v>2577</v>
      </c>
      <c r="I4096" t="s">
        <v>2076</v>
      </c>
      <c r="J4096" t="s">
        <v>3183</v>
      </c>
      <c r="K4096" t="s">
        <v>2742</v>
      </c>
      <c r="L4096" t="s">
        <v>2058</v>
      </c>
      <c r="M4096" t="s">
        <v>2982</v>
      </c>
      <c r="N4096">
        <v>1</v>
      </c>
      <c r="O4096">
        <v>32</v>
      </c>
      <c r="P4096">
        <v>0.22</v>
      </c>
      <c r="Q4096">
        <v>14280</v>
      </c>
      <c r="R4096">
        <v>1</v>
      </c>
      <c r="S4096">
        <v>32</v>
      </c>
      <c r="T4096">
        <v>0.22</v>
      </c>
      <c r="U4096">
        <v>0</v>
      </c>
      <c r="V4096">
        <v>0</v>
      </c>
      <c r="W4096">
        <v>0</v>
      </c>
      <c r="X4096">
        <v>0</v>
      </c>
      <c r="Y4096">
        <v>0</v>
      </c>
      <c r="Z4096">
        <v>0</v>
      </c>
      <c r="AA4096">
        <v>0</v>
      </c>
      <c r="AB4096">
        <v>0</v>
      </c>
      <c r="AC4096">
        <v>0</v>
      </c>
      <c r="AD4096">
        <v>0</v>
      </c>
      <c r="AE4096">
        <v>0</v>
      </c>
      <c r="AF4096">
        <v>0</v>
      </c>
      <c r="AG4096" t="s">
        <v>17231</v>
      </c>
      <c r="AH4096" s="21" t="str">
        <f t="shared" si="126"/>
        <v>YK20</v>
      </c>
      <c r="AI4096" s="21">
        <v>201.59999999999997</v>
      </c>
      <c r="AJ4096" s="21">
        <f t="shared" si="127"/>
        <v>99.775910364145659</v>
      </c>
      <c r="AK4096" s="21" t="s">
        <v>2060</v>
      </c>
      <c r="AL4096" t="s">
        <v>2551</v>
      </c>
      <c r="AM4096" s="26" t="s">
        <v>38</v>
      </c>
      <c r="AN4096" t="s">
        <v>2029</v>
      </c>
    </row>
    <row r="4097" spans="1:40" ht="15" hidden="1" thickTop="1" x14ac:dyDescent="0.35">
      <c r="A4097" t="s">
        <v>7351</v>
      </c>
      <c r="B4097" t="s">
        <v>17232</v>
      </c>
      <c r="C4097" t="s">
        <v>3113</v>
      </c>
      <c r="D4097" t="s">
        <v>17233</v>
      </c>
      <c r="E4097" t="s">
        <v>3115</v>
      </c>
      <c r="F4097">
        <v>1</v>
      </c>
      <c r="G4097" t="s">
        <v>2816</v>
      </c>
      <c r="H4097" t="s">
        <v>2620</v>
      </c>
      <c r="I4097" t="s">
        <v>2057</v>
      </c>
      <c r="J4097" t="s">
        <v>3116</v>
      </c>
      <c r="K4097" t="s">
        <v>2818</v>
      </c>
      <c r="L4097" t="s">
        <v>2058</v>
      </c>
      <c r="M4097" t="s">
        <v>2170</v>
      </c>
      <c r="N4097">
        <v>3</v>
      </c>
      <c r="O4097">
        <v>107</v>
      </c>
      <c r="P4097">
        <v>0.7</v>
      </c>
      <c r="Q4097">
        <v>15300</v>
      </c>
      <c r="R4097">
        <v>2</v>
      </c>
      <c r="S4097">
        <v>91</v>
      </c>
      <c r="T4097">
        <v>0.59</v>
      </c>
      <c r="U4097">
        <v>0</v>
      </c>
      <c r="V4097">
        <v>0</v>
      </c>
      <c r="W4097">
        <v>0</v>
      </c>
      <c r="X4097">
        <v>0</v>
      </c>
      <c r="Y4097">
        <v>0</v>
      </c>
      <c r="Z4097">
        <v>0</v>
      </c>
      <c r="AA4097">
        <v>1</v>
      </c>
      <c r="AB4097">
        <v>16</v>
      </c>
      <c r="AC4097">
        <v>0.1</v>
      </c>
      <c r="AD4097">
        <v>0</v>
      </c>
      <c r="AE4097">
        <v>0</v>
      </c>
      <c r="AF4097">
        <v>0</v>
      </c>
      <c r="AG4097" t="s">
        <v>17234</v>
      </c>
      <c r="AH4097" s="21" t="str">
        <f t="shared" si="126"/>
        <v>YT21</v>
      </c>
      <c r="AI4097" s="21">
        <v>216</v>
      </c>
      <c r="AJ4097" s="21">
        <f t="shared" si="127"/>
        <v>99.300653594771248</v>
      </c>
      <c r="AK4097" s="21" t="s">
        <v>2060</v>
      </c>
      <c r="AL4097" t="s">
        <v>3118</v>
      </c>
      <c r="AM4097" s="26" t="s">
        <v>38</v>
      </c>
      <c r="AN4097" t="s">
        <v>2030</v>
      </c>
    </row>
    <row r="4098" spans="1:40" ht="15" hidden="1" thickTop="1" x14ac:dyDescent="0.35">
      <c r="A4098" t="s">
        <v>7352</v>
      </c>
      <c r="B4098" t="s">
        <v>17235</v>
      </c>
      <c r="C4098" t="s">
        <v>5206</v>
      </c>
      <c r="D4098" t="s">
        <v>17236</v>
      </c>
      <c r="E4098" t="s">
        <v>2780</v>
      </c>
      <c r="F4098">
        <v>1</v>
      </c>
      <c r="G4098" t="s">
        <v>2609</v>
      </c>
      <c r="H4098" t="s">
        <v>2577</v>
      </c>
      <c r="I4098" t="s">
        <v>2076</v>
      </c>
      <c r="J4098" t="s">
        <v>2781</v>
      </c>
      <c r="K4098" t="s">
        <v>2765</v>
      </c>
      <c r="L4098" t="s">
        <v>2058</v>
      </c>
      <c r="M4098" t="s">
        <v>2059</v>
      </c>
      <c r="N4098">
        <v>1</v>
      </c>
      <c r="O4098">
        <v>52</v>
      </c>
      <c r="P4098">
        <v>0.21</v>
      </c>
      <c r="Q4098">
        <v>24480</v>
      </c>
      <c r="R4098">
        <v>1</v>
      </c>
      <c r="S4098">
        <v>52</v>
      </c>
      <c r="T4098">
        <v>0.21</v>
      </c>
      <c r="U4098">
        <v>0</v>
      </c>
      <c r="V4098">
        <v>0</v>
      </c>
      <c r="W4098">
        <v>0</v>
      </c>
      <c r="X4098">
        <v>0</v>
      </c>
      <c r="Y4098">
        <v>0</v>
      </c>
      <c r="Z4098">
        <v>0</v>
      </c>
      <c r="AA4098">
        <v>0</v>
      </c>
      <c r="AB4098">
        <v>0</v>
      </c>
      <c r="AC4098">
        <v>0</v>
      </c>
      <c r="AD4098">
        <v>0</v>
      </c>
      <c r="AE4098">
        <v>0</v>
      </c>
      <c r="AF4098">
        <v>0</v>
      </c>
      <c r="AG4098" t="s">
        <v>17237</v>
      </c>
      <c r="AH4098" s="21" t="str">
        <f t="shared" si="126"/>
        <v>YR25</v>
      </c>
      <c r="AI4098" s="21">
        <v>345.36</v>
      </c>
      <c r="AJ4098" s="21">
        <f t="shared" si="127"/>
        <v>99.787581699346404</v>
      </c>
      <c r="AK4098" s="21" t="s">
        <v>2060</v>
      </c>
      <c r="AL4098" t="s">
        <v>2613</v>
      </c>
      <c r="AM4098" s="26" t="s">
        <v>38</v>
      </c>
      <c r="AN4098" t="s">
        <v>2031</v>
      </c>
    </row>
    <row r="4099" spans="1:40" ht="15" hidden="1" thickTop="1" x14ac:dyDescent="0.35">
      <c r="A4099" t="s">
        <v>7356</v>
      </c>
      <c r="B4099" t="s">
        <v>17238</v>
      </c>
      <c r="C4099" t="s">
        <v>5977</v>
      </c>
      <c r="D4099" t="s">
        <v>17239</v>
      </c>
      <c r="E4099" t="s">
        <v>2667</v>
      </c>
      <c r="F4099">
        <v>2</v>
      </c>
      <c r="G4099" t="s">
        <v>2509</v>
      </c>
      <c r="H4099" t="s">
        <v>2510</v>
      </c>
      <c r="I4099" t="s">
        <v>2076</v>
      </c>
      <c r="J4099" t="s">
        <v>2794</v>
      </c>
      <c r="K4099" t="s">
        <v>2669</v>
      </c>
      <c r="L4099" t="s">
        <v>2058</v>
      </c>
      <c r="M4099" t="s">
        <v>2059</v>
      </c>
      <c r="N4099">
        <v>0</v>
      </c>
      <c r="O4099">
        <v>0</v>
      </c>
      <c r="P4099">
        <v>0</v>
      </c>
      <c r="Q4099">
        <v>24480</v>
      </c>
      <c r="R4099">
        <v>0</v>
      </c>
      <c r="S4099">
        <v>0</v>
      </c>
      <c r="T4099">
        <v>0</v>
      </c>
      <c r="U4099">
        <v>0</v>
      </c>
      <c r="V4099">
        <v>0</v>
      </c>
      <c r="W4099">
        <v>0</v>
      </c>
      <c r="X4099">
        <v>0</v>
      </c>
      <c r="Y4099">
        <v>0</v>
      </c>
      <c r="Z4099">
        <v>0</v>
      </c>
      <c r="AA4099">
        <v>0</v>
      </c>
      <c r="AB4099">
        <v>0</v>
      </c>
      <c r="AC4099">
        <v>0</v>
      </c>
      <c r="AD4099">
        <v>0</v>
      </c>
      <c r="AE4099">
        <v>0</v>
      </c>
      <c r="AF4099">
        <v>0</v>
      </c>
      <c r="AG4099" t="s">
        <v>17240</v>
      </c>
      <c r="AH4099" s="21" t="str">
        <f t="shared" si="126"/>
        <v>YM68</v>
      </c>
      <c r="AI4099" s="21">
        <v>345.36</v>
      </c>
      <c r="AJ4099" s="21">
        <f t="shared" si="127"/>
        <v>100</v>
      </c>
      <c r="AK4099" s="21" t="s">
        <v>2060</v>
      </c>
      <c r="AL4099" t="s">
        <v>2515</v>
      </c>
      <c r="AM4099" s="26" t="s">
        <v>38</v>
      </c>
      <c r="AN4099" t="s">
        <v>2030</v>
      </c>
    </row>
    <row r="4100" spans="1:40" ht="15" hidden="1" thickTop="1" x14ac:dyDescent="0.35">
      <c r="A4100" t="s">
        <v>7360</v>
      </c>
      <c r="B4100" t="s">
        <v>17241</v>
      </c>
      <c r="C4100" t="s">
        <v>3419</v>
      </c>
      <c r="D4100" t="s">
        <v>17242</v>
      </c>
      <c r="E4100" t="s">
        <v>2562</v>
      </c>
      <c r="F4100">
        <v>1</v>
      </c>
      <c r="G4100" t="s">
        <v>2546</v>
      </c>
      <c r="H4100" t="s">
        <v>2510</v>
      </c>
      <c r="I4100" t="s">
        <v>2076</v>
      </c>
      <c r="J4100" t="s">
        <v>2547</v>
      </c>
      <c r="K4100" t="s">
        <v>2548</v>
      </c>
      <c r="L4100" t="s">
        <v>2058</v>
      </c>
      <c r="M4100" t="s">
        <v>2982</v>
      </c>
      <c r="N4100">
        <v>2</v>
      </c>
      <c r="O4100">
        <v>56</v>
      </c>
      <c r="P4100">
        <v>0.39</v>
      </c>
      <c r="Q4100">
        <v>14280</v>
      </c>
      <c r="R4100">
        <v>1</v>
      </c>
      <c r="S4100">
        <v>32</v>
      </c>
      <c r="T4100">
        <v>0.22</v>
      </c>
      <c r="U4100">
        <v>1</v>
      </c>
      <c r="V4100">
        <v>24</v>
      </c>
      <c r="W4100">
        <v>0.17</v>
      </c>
      <c r="X4100">
        <v>0</v>
      </c>
      <c r="Y4100">
        <v>0</v>
      </c>
      <c r="Z4100">
        <v>0</v>
      </c>
      <c r="AA4100">
        <v>0</v>
      </c>
      <c r="AB4100">
        <v>0</v>
      </c>
      <c r="AC4100">
        <v>0</v>
      </c>
      <c r="AD4100">
        <v>0</v>
      </c>
      <c r="AE4100">
        <v>0</v>
      </c>
      <c r="AF4100">
        <v>0</v>
      </c>
      <c r="AG4100" t="s">
        <v>17243</v>
      </c>
      <c r="AH4100" s="21" t="str">
        <f t="shared" si="126"/>
        <v>YR25</v>
      </c>
      <c r="AI4100" s="21">
        <v>201.59999999999997</v>
      </c>
      <c r="AJ4100" s="21">
        <f t="shared" si="127"/>
        <v>99.607843137254903</v>
      </c>
      <c r="AK4100" s="21" t="s">
        <v>2060</v>
      </c>
      <c r="AL4100" t="s">
        <v>2551</v>
      </c>
      <c r="AM4100" s="26" t="s">
        <v>38</v>
      </c>
      <c r="AN4100" t="s">
        <v>2031</v>
      </c>
    </row>
    <row r="4101" spans="1:40" ht="15" hidden="1" thickTop="1" x14ac:dyDescent="0.35">
      <c r="A4101" t="s">
        <v>7364</v>
      </c>
      <c r="B4101" t="s">
        <v>17244</v>
      </c>
      <c r="C4101" t="s">
        <v>4943</v>
      </c>
      <c r="D4101" t="s">
        <v>17245</v>
      </c>
      <c r="E4101" t="s">
        <v>2562</v>
      </c>
      <c r="F4101">
        <v>1</v>
      </c>
      <c r="G4101" t="s">
        <v>2546</v>
      </c>
      <c r="H4101" t="s">
        <v>2510</v>
      </c>
      <c r="I4101" t="s">
        <v>2076</v>
      </c>
      <c r="J4101" t="s">
        <v>2547</v>
      </c>
      <c r="K4101" t="s">
        <v>2548</v>
      </c>
      <c r="L4101" t="s">
        <v>2058</v>
      </c>
      <c r="M4101" t="s">
        <v>2163</v>
      </c>
      <c r="N4101">
        <v>0</v>
      </c>
      <c r="O4101">
        <v>0</v>
      </c>
      <c r="P4101">
        <v>0</v>
      </c>
      <c r="Q4101">
        <v>17340</v>
      </c>
      <c r="R4101">
        <v>0</v>
      </c>
      <c r="S4101">
        <v>0</v>
      </c>
      <c r="T4101">
        <v>0</v>
      </c>
      <c r="U4101">
        <v>0</v>
      </c>
      <c r="V4101">
        <v>0</v>
      </c>
      <c r="W4101">
        <v>0</v>
      </c>
      <c r="X4101">
        <v>0</v>
      </c>
      <c r="Y4101">
        <v>0</v>
      </c>
      <c r="Z4101">
        <v>0</v>
      </c>
      <c r="AA4101">
        <v>0</v>
      </c>
      <c r="AB4101">
        <v>0</v>
      </c>
      <c r="AC4101">
        <v>0</v>
      </c>
      <c r="AD4101">
        <v>0</v>
      </c>
      <c r="AE4101">
        <v>0</v>
      </c>
      <c r="AF4101">
        <v>0</v>
      </c>
      <c r="AG4101" t="s">
        <v>17246</v>
      </c>
      <c r="AH4101" s="21" t="str">
        <f t="shared" si="126"/>
        <v>YK20</v>
      </c>
      <c r="AI4101" s="21">
        <v>244.8</v>
      </c>
      <c r="AJ4101" s="21">
        <f t="shared" si="127"/>
        <v>100</v>
      </c>
      <c r="AK4101" s="21" t="s">
        <v>2060</v>
      </c>
      <c r="AL4101" t="s">
        <v>2551</v>
      </c>
      <c r="AM4101" s="26" t="s">
        <v>38</v>
      </c>
      <c r="AN4101" t="s">
        <v>2031</v>
      </c>
    </row>
    <row r="4102" spans="1:40" ht="15" hidden="1" thickTop="1" x14ac:dyDescent="0.35">
      <c r="A4102" t="s">
        <v>7368</v>
      </c>
      <c r="B4102" t="s">
        <v>17247</v>
      </c>
      <c r="C4102" t="s">
        <v>3011</v>
      </c>
      <c r="D4102" t="s">
        <v>17248</v>
      </c>
      <c r="E4102" t="s">
        <v>2575</v>
      </c>
      <c r="F4102">
        <v>1</v>
      </c>
      <c r="G4102" t="s">
        <v>2576</v>
      </c>
      <c r="H4102" t="s">
        <v>2577</v>
      </c>
      <c r="I4102" t="s">
        <v>2076</v>
      </c>
      <c r="J4102" t="s">
        <v>2741</v>
      </c>
      <c r="K4102" t="s">
        <v>2742</v>
      </c>
      <c r="L4102" t="s">
        <v>2058</v>
      </c>
      <c r="M4102" t="s">
        <v>2170</v>
      </c>
      <c r="N4102">
        <v>1</v>
      </c>
      <c r="O4102">
        <v>25</v>
      </c>
      <c r="P4102">
        <v>0.16</v>
      </c>
      <c r="Q4102">
        <v>15300</v>
      </c>
      <c r="R4102">
        <v>0</v>
      </c>
      <c r="S4102">
        <v>0</v>
      </c>
      <c r="T4102">
        <v>0</v>
      </c>
      <c r="U4102">
        <v>1</v>
      </c>
      <c r="V4102">
        <v>25</v>
      </c>
      <c r="W4102">
        <v>0.16</v>
      </c>
      <c r="X4102">
        <v>0</v>
      </c>
      <c r="Y4102">
        <v>0</v>
      </c>
      <c r="Z4102">
        <v>0</v>
      </c>
      <c r="AA4102">
        <v>0</v>
      </c>
      <c r="AB4102">
        <v>0</v>
      </c>
      <c r="AC4102">
        <v>0</v>
      </c>
      <c r="AD4102">
        <v>0</v>
      </c>
      <c r="AE4102">
        <v>0</v>
      </c>
      <c r="AF4102">
        <v>0</v>
      </c>
      <c r="AG4102" t="s">
        <v>17249</v>
      </c>
      <c r="AH4102" s="21" t="str">
        <f t="shared" si="126"/>
        <v>YK20</v>
      </c>
      <c r="AI4102" s="21">
        <v>216</v>
      </c>
      <c r="AJ4102" s="21">
        <f t="shared" si="127"/>
        <v>99.83660130718954</v>
      </c>
      <c r="AK4102" s="21" t="s">
        <v>2060</v>
      </c>
      <c r="AL4102" t="s">
        <v>2551</v>
      </c>
      <c r="AM4102" s="26" t="s">
        <v>38</v>
      </c>
      <c r="AN4102" t="s">
        <v>2031</v>
      </c>
    </row>
    <row r="4103" spans="1:40" ht="15" hidden="1" thickTop="1" x14ac:dyDescent="0.35">
      <c r="A4103" t="s">
        <v>7372</v>
      </c>
      <c r="B4103" t="s">
        <v>17250</v>
      </c>
      <c r="C4103" t="s">
        <v>2689</v>
      </c>
      <c r="D4103" t="s">
        <v>17251</v>
      </c>
      <c r="E4103" t="s">
        <v>3462</v>
      </c>
      <c r="F4103">
        <v>1</v>
      </c>
      <c r="G4103" t="s">
        <v>2633</v>
      </c>
      <c r="H4103" t="s">
        <v>2577</v>
      </c>
      <c r="I4103" t="s">
        <v>2076</v>
      </c>
      <c r="J4103" t="s">
        <v>2692</v>
      </c>
      <c r="K4103" t="s">
        <v>2635</v>
      </c>
      <c r="L4103" t="s">
        <v>2058</v>
      </c>
      <c r="M4103" t="s">
        <v>2310</v>
      </c>
      <c r="N4103">
        <v>0</v>
      </c>
      <c r="O4103">
        <v>0</v>
      </c>
      <c r="P4103">
        <v>0</v>
      </c>
      <c r="Q4103">
        <v>16320</v>
      </c>
      <c r="R4103">
        <v>0</v>
      </c>
      <c r="S4103">
        <v>0</v>
      </c>
      <c r="T4103">
        <v>0</v>
      </c>
      <c r="U4103">
        <v>0</v>
      </c>
      <c r="V4103">
        <v>0</v>
      </c>
      <c r="W4103">
        <v>0</v>
      </c>
      <c r="X4103">
        <v>0</v>
      </c>
      <c r="Y4103">
        <v>0</v>
      </c>
      <c r="Z4103">
        <v>0</v>
      </c>
      <c r="AA4103">
        <v>0</v>
      </c>
      <c r="AB4103">
        <v>0</v>
      </c>
      <c r="AC4103">
        <v>0</v>
      </c>
      <c r="AD4103">
        <v>0</v>
      </c>
      <c r="AE4103">
        <v>0</v>
      </c>
      <c r="AF4103">
        <v>0</v>
      </c>
      <c r="AG4103" t="s">
        <v>17252</v>
      </c>
      <c r="AH4103" s="21" t="str">
        <f t="shared" ref="AH4103:AH4166" si="128">LEFT(AG4103,4)</f>
        <v>YR25</v>
      </c>
      <c r="AI4103" s="21">
        <v>230.39999999999998</v>
      </c>
      <c r="AJ4103" s="21">
        <f t="shared" ref="AJ4103:AJ4166" si="129">100-(O4103/Q4103*100)</f>
        <v>100</v>
      </c>
      <c r="AK4103" s="21" t="s">
        <v>2060</v>
      </c>
      <c r="AL4103" t="s">
        <v>2581</v>
      </c>
      <c r="AM4103" s="26" t="s">
        <v>38</v>
      </c>
      <c r="AN4103" t="s">
        <v>2029</v>
      </c>
    </row>
    <row r="4104" spans="1:40" ht="15" hidden="1" thickTop="1" x14ac:dyDescent="0.35">
      <c r="A4104" t="s">
        <v>7376</v>
      </c>
      <c r="B4104" t="s">
        <v>17253</v>
      </c>
      <c r="C4104" t="s">
        <v>2778</v>
      </c>
      <c r="D4104" t="s">
        <v>17254</v>
      </c>
      <c r="E4104" t="s">
        <v>2608</v>
      </c>
      <c r="F4104">
        <v>1</v>
      </c>
      <c r="G4104" t="s">
        <v>2609</v>
      </c>
      <c r="H4104" t="s">
        <v>2577</v>
      </c>
      <c r="I4104" t="s">
        <v>2076</v>
      </c>
      <c r="J4104" t="s">
        <v>2781</v>
      </c>
      <c r="K4104" t="s">
        <v>2765</v>
      </c>
      <c r="L4104" t="s">
        <v>2058</v>
      </c>
      <c r="M4104" t="s">
        <v>2982</v>
      </c>
      <c r="N4104">
        <v>3</v>
      </c>
      <c r="O4104">
        <v>165</v>
      </c>
      <c r="P4104">
        <v>1.1599999999999999</v>
      </c>
      <c r="Q4104">
        <v>14280</v>
      </c>
      <c r="R4104">
        <v>1</v>
      </c>
      <c r="S4104">
        <v>32</v>
      </c>
      <c r="T4104">
        <v>0.22</v>
      </c>
      <c r="U4104">
        <v>2</v>
      </c>
      <c r="V4104">
        <v>133</v>
      </c>
      <c r="W4104">
        <v>0.93</v>
      </c>
      <c r="X4104">
        <v>0</v>
      </c>
      <c r="Y4104">
        <v>0</v>
      </c>
      <c r="Z4104">
        <v>0</v>
      </c>
      <c r="AA4104">
        <v>0</v>
      </c>
      <c r="AB4104">
        <v>0</v>
      </c>
      <c r="AC4104">
        <v>0</v>
      </c>
      <c r="AD4104">
        <v>0</v>
      </c>
      <c r="AE4104">
        <v>0</v>
      </c>
      <c r="AF4104">
        <v>0</v>
      </c>
      <c r="AG4104" t="s">
        <v>17255</v>
      </c>
      <c r="AH4104" s="21" t="str">
        <f t="shared" si="128"/>
        <v>YK20</v>
      </c>
      <c r="AI4104" s="21">
        <v>201.59999999999997</v>
      </c>
      <c r="AJ4104" s="21">
        <f t="shared" si="129"/>
        <v>98.844537815126046</v>
      </c>
      <c r="AK4104" s="21" t="s">
        <v>2063</v>
      </c>
      <c r="AL4104" t="s">
        <v>2613</v>
      </c>
      <c r="AM4104" s="26" t="s">
        <v>38</v>
      </c>
      <c r="AN4104" t="s">
        <v>2029</v>
      </c>
    </row>
    <row r="4105" spans="1:40" ht="15" hidden="1" thickTop="1" x14ac:dyDescent="0.35">
      <c r="A4105" t="s">
        <v>7380</v>
      </c>
      <c r="B4105" t="s">
        <v>17256</v>
      </c>
      <c r="C4105" t="s">
        <v>3912</v>
      </c>
      <c r="D4105" t="s">
        <v>17257</v>
      </c>
      <c r="E4105" t="s">
        <v>2938</v>
      </c>
      <c r="F4105">
        <v>2</v>
      </c>
      <c r="G4105" t="s">
        <v>2593</v>
      </c>
      <c r="H4105" t="s">
        <v>2056</v>
      </c>
      <c r="I4105" t="s">
        <v>2076</v>
      </c>
      <c r="J4105" t="s">
        <v>3364</v>
      </c>
      <c r="K4105" t="s">
        <v>65</v>
      </c>
      <c r="L4105" t="s">
        <v>2058</v>
      </c>
      <c r="M4105" t="s">
        <v>2163</v>
      </c>
      <c r="N4105">
        <v>1</v>
      </c>
      <c r="O4105">
        <v>31</v>
      </c>
      <c r="P4105">
        <v>0.18</v>
      </c>
      <c r="Q4105">
        <v>17340</v>
      </c>
      <c r="R4105">
        <v>1</v>
      </c>
      <c r="S4105">
        <v>31</v>
      </c>
      <c r="T4105">
        <v>0.18</v>
      </c>
      <c r="U4105">
        <v>0</v>
      </c>
      <c r="V4105">
        <v>0</v>
      </c>
      <c r="W4105">
        <v>0</v>
      </c>
      <c r="X4105">
        <v>0</v>
      </c>
      <c r="Y4105">
        <v>0</v>
      </c>
      <c r="Z4105">
        <v>0</v>
      </c>
      <c r="AA4105">
        <v>0</v>
      </c>
      <c r="AB4105">
        <v>0</v>
      </c>
      <c r="AC4105">
        <v>0</v>
      </c>
      <c r="AD4105">
        <v>0</v>
      </c>
      <c r="AE4105">
        <v>0</v>
      </c>
      <c r="AF4105">
        <v>0</v>
      </c>
      <c r="AG4105" t="s">
        <v>17258</v>
      </c>
      <c r="AH4105" s="21" t="str">
        <f t="shared" si="128"/>
        <v>YM68</v>
      </c>
      <c r="AI4105" s="21">
        <v>244.8</v>
      </c>
      <c r="AJ4105" s="21">
        <f t="shared" si="129"/>
        <v>99.82122260668973</v>
      </c>
      <c r="AK4105" s="21" t="s">
        <v>2060</v>
      </c>
      <c r="AL4105" t="s">
        <v>2527</v>
      </c>
      <c r="AM4105" s="26" t="s">
        <v>38</v>
      </c>
      <c r="AN4105" t="s">
        <v>2032</v>
      </c>
    </row>
    <row r="4106" spans="1:40" ht="15" hidden="1" thickTop="1" x14ac:dyDescent="0.35">
      <c r="A4106" t="s">
        <v>7244</v>
      </c>
      <c r="B4106" t="s">
        <v>17259</v>
      </c>
      <c r="C4106" t="s">
        <v>2844</v>
      </c>
      <c r="D4106" t="s">
        <v>17260</v>
      </c>
      <c r="E4106" t="s">
        <v>2825</v>
      </c>
      <c r="F4106">
        <v>1</v>
      </c>
      <c r="G4106" t="s">
        <v>2816</v>
      </c>
      <c r="H4106" t="s">
        <v>2620</v>
      </c>
      <c r="I4106" t="s">
        <v>2076</v>
      </c>
      <c r="J4106" t="s">
        <v>2826</v>
      </c>
      <c r="K4106" t="s">
        <v>2827</v>
      </c>
      <c r="L4106" t="s">
        <v>2058</v>
      </c>
      <c r="M4106" t="s">
        <v>2059</v>
      </c>
      <c r="N4106">
        <v>0</v>
      </c>
      <c r="O4106">
        <v>0</v>
      </c>
      <c r="P4106">
        <v>0</v>
      </c>
      <c r="Q4106">
        <v>24480</v>
      </c>
      <c r="R4106">
        <v>0</v>
      </c>
      <c r="S4106">
        <v>0</v>
      </c>
      <c r="T4106">
        <v>0</v>
      </c>
      <c r="U4106">
        <v>0</v>
      </c>
      <c r="V4106">
        <v>0</v>
      </c>
      <c r="W4106">
        <v>0</v>
      </c>
      <c r="X4106">
        <v>0</v>
      </c>
      <c r="Y4106">
        <v>0</v>
      </c>
      <c r="Z4106">
        <v>0</v>
      </c>
      <c r="AA4106">
        <v>0</v>
      </c>
      <c r="AB4106">
        <v>0</v>
      </c>
      <c r="AC4106">
        <v>0</v>
      </c>
      <c r="AD4106">
        <v>0</v>
      </c>
      <c r="AE4106">
        <v>0</v>
      </c>
      <c r="AF4106">
        <v>0</v>
      </c>
      <c r="AG4106" t="s">
        <v>17261</v>
      </c>
      <c r="AH4106" s="21" t="str">
        <f t="shared" si="128"/>
        <v>YM68</v>
      </c>
      <c r="AI4106" s="21">
        <v>345.36</v>
      </c>
      <c r="AJ4106" s="21">
        <f t="shared" si="129"/>
        <v>100</v>
      </c>
      <c r="AK4106" s="21" t="s">
        <v>2060</v>
      </c>
      <c r="AL4106" t="s">
        <v>2829</v>
      </c>
      <c r="AM4106" s="26" t="s">
        <v>38</v>
      </c>
      <c r="AN4106" t="s">
        <v>2029</v>
      </c>
    </row>
    <row r="4107" spans="1:40" ht="15" hidden="1" thickTop="1" x14ac:dyDescent="0.35">
      <c r="A4107" t="s">
        <v>7387</v>
      </c>
      <c r="B4107" t="s">
        <v>17263</v>
      </c>
      <c r="C4107" t="s">
        <v>4767</v>
      </c>
      <c r="D4107" t="s">
        <v>17264</v>
      </c>
      <c r="E4107" t="s">
        <v>2646</v>
      </c>
      <c r="F4107">
        <v>1</v>
      </c>
      <c r="G4107" t="s">
        <v>2600</v>
      </c>
      <c r="H4107" t="s">
        <v>2577</v>
      </c>
      <c r="I4107" t="s">
        <v>2057</v>
      </c>
      <c r="J4107" t="s">
        <v>2601</v>
      </c>
      <c r="K4107" t="s">
        <v>2602</v>
      </c>
      <c r="L4107" t="s">
        <v>2058</v>
      </c>
      <c r="M4107" t="s">
        <v>2207</v>
      </c>
      <c r="N4107">
        <v>1</v>
      </c>
      <c r="O4107">
        <v>43</v>
      </c>
      <c r="P4107">
        <v>0.32</v>
      </c>
      <c r="Q4107">
        <v>13260</v>
      </c>
      <c r="R4107">
        <v>0</v>
      </c>
      <c r="S4107">
        <v>0</v>
      </c>
      <c r="T4107">
        <v>0</v>
      </c>
      <c r="U4107">
        <v>0</v>
      </c>
      <c r="V4107">
        <v>0</v>
      </c>
      <c r="W4107">
        <v>0</v>
      </c>
      <c r="X4107">
        <v>0</v>
      </c>
      <c r="Y4107">
        <v>0</v>
      </c>
      <c r="Z4107">
        <v>0</v>
      </c>
      <c r="AA4107">
        <v>1</v>
      </c>
      <c r="AB4107">
        <v>43</v>
      </c>
      <c r="AC4107">
        <v>0.32</v>
      </c>
      <c r="AD4107">
        <v>0</v>
      </c>
      <c r="AE4107">
        <v>0</v>
      </c>
      <c r="AF4107">
        <v>0</v>
      </c>
      <c r="AG4107" t="s">
        <v>17265</v>
      </c>
      <c r="AH4107" s="21" t="str">
        <f t="shared" si="128"/>
        <v>YT21</v>
      </c>
      <c r="AI4107" s="21">
        <v>187.20000000000002</v>
      </c>
      <c r="AJ4107" s="21">
        <f t="shared" si="129"/>
        <v>99.67571644042232</v>
      </c>
      <c r="AK4107" s="21" t="s">
        <v>2060</v>
      </c>
      <c r="AL4107" t="s">
        <v>2551</v>
      </c>
      <c r="AM4107" s="26" t="s">
        <v>38</v>
      </c>
      <c r="AN4107" t="s">
        <v>2031</v>
      </c>
    </row>
    <row r="4108" spans="1:40" ht="15" hidden="1" thickTop="1" x14ac:dyDescent="0.35">
      <c r="A4108" t="s">
        <v>7391</v>
      </c>
      <c r="B4108" t="s">
        <v>17266</v>
      </c>
      <c r="C4108" t="s">
        <v>2631</v>
      </c>
      <c r="D4108" t="s">
        <v>17267</v>
      </c>
      <c r="E4108" t="s">
        <v>2575</v>
      </c>
      <c r="F4108">
        <v>1</v>
      </c>
      <c r="G4108" t="s">
        <v>2633</v>
      </c>
      <c r="H4108" t="s">
        <v>2577</v>
      </c>
      <c r="I4108" t="s">
        <v>2076</v>
      </c>
      <c r="J4108" t="s">
        <v>2634</v>
      </c>
      <c r="K4108" t="s">
        <v>2635</v>
      </c>
      <c r="L4108" t="s">
        <v>2058</v>
      </c>
      <c r="M4108" t="s">
        <v>2059</v>
      </c>
      <c r="N4108">
        <v>3</v>
      </c>
      <c r="O4108">
        <v>81</v>
      </c>
      <c r="P4108">
        <v>0.33</v>
      </c>
      <c r="Q4108">
        <v>24480</v>
      </c>
      <c r="R4108">
        <v>2</v>
      </c>
      <c r="S4108">
        <v>23</v>
      </c>
      <c r="T4108">
        <v>0.09</v>
      </c>
      <c r="U4108">
        <v>1</v>
      </c>
      <c r="V4108">
        <v>58</v>
      </c>
      <c r="W4108">
        <v>0.24</v>
      </c>
      <c r="X4108">
        <v>0</v>
      </c>
      <c r="Y4108">
        <v>0</v>
      </c>
      <c r="Z4108">
        <v>0</v>
      </c>
      <c r="AA4108">
        <v>0</v>
      </c>
      <c r="AB4108">
        <v>0</v>
      </c>
      <c r="AC4108">
        <v>0</v>
      </c>
      <c r="AD4108">
        <v>0</v>
      </c>
      <c r="AE4108">
        <v>0</v>
      </c>
      <c r="AF4108">
        <v>0</v>
      </c>
      <c r="AG4108" t="s">
        <v>17268</v>
      </c>
      <c r="AH4108" s="21" t="str">
        <f t="shared" si="128"/>
        <v>YR25</v>
      </c>
      <c r="AI4108" s="21">
        <v>345.36</v>
      </c>
      <c r="AJ4108" s="21">
        <f t="shared" si="129"/>
        <v>99.669117647058826</v>
      </c>
      <c r="AK4108" s="21" t="s">
        <v>2060</v>
      </c>
      <c r="AL4108" t="s">
        <v>2581</v>
      </c>
      <c r="AM4108" s="26" t="s">
        <v>38</v>
      </c>
      <c r="AN4108" t="s">
        <v>2031</v>
      </c>
    </row>
    <row r="4109" spans="1:40" ht="15" hidden="1" thickTop="1" x14ac:dyDescent="0.35">
      <c r="A4109" t="s">
        <v>7395</v>
      </c>
      <c r="B4109" t="s">
        <v>17269</v>
      </c>
      <c r="C4109" t="s">
        <v>2689</v>
      </c>
      <c r="D4109" t="s">
        <v>17270</v>
      </c>
      <c r="E4109" t="s">
        <v>2691</v>
      </c>
      <c r="F4109">
        <v>1</v>
      </c>
      <c r="G4109" t="s">
        <v>2576</v>
      </c>
      <c r="H4109" t="s">
        <v>2577</v>
      </c>
      <c r="I4109" t="s">
        <v>2076</v>
      </c>
      <c r="J4109" t="s">
        <v>2692</v>
      </c>
      <c r="K4109" t="s">
        <v>2635</v>
      </c>
      <c r="L4109" t="s">
        <v>2058</v>
      </c>
      <c r="M4109" t="s">
        <v>2982</v>
      </c>
      <c r="N4109">
        <v>7</v>
      </c>
      <c r="O4109">
        <v>161</v>
      </c>
      <c r="P4109">
        <v>1.1299999999999999</v>
      </c>
      <c r="Q4109">
        <v>14280</v>
      </c>
      <c r="R4109">
        <v>6</v>
      </c>
      <c r="S4109">
        <v>146</v>
      </c>
      <c r="T4109">
        <v>1.02</v>
      </c>
      <c r="U4109">
        <v>1</v>
      </c>
      <c r="V4109">
        <v>15</v>
      </c>
      <c r="W4109">
        <v>0.11</v>
      </c>
      <c r="X4109">
        <v>0</v>
      </c>
      <c r="Y4109">
        <v>0</v>
      </c>
      <c r="Z4109">
        <v>0</v>
      </c>
      <c r="AA4109">
        <v>0</v>
      </c>
      <c r="AB4109">
        <v>0</v>
      </c>
      <c r="AC4109">
        <v>0</v>
      </c>
      <c r="AD4109">
        <v>0</v>
      </c>
      <c r="AE4109">
        <v>0</v>
      </c>
      <c r="AF4109">
        <v>0</v>
      </c>
      <c r="AG4109" t="s">
        <v>17271</v>
      </c>
      <c r="AH4109" s="21" t="str">
        <f t="shared" si="128"/>
        <v>YR25</v>
      </c>
      <c r="AI4109" s="21">
        <v>201.59999999999997</v>
      </c>
      <c r="AJ4109" s="21">
        <f t="shared" si="129"/>
        <v>98.872549019607845</v>
      </c>
      <c r="AK4109" s="21" t="s">
        <v>2063</v>
      </c>
      <c r="AL4109" t="s">
        <v>2581</v>
      </c>
      <c r="AM4109" s="26" t="s">
        <v>38</v>
      </c>
      <c r="AN4109" t="s">
        <v>2030</v>
      </c>
    </row>
    <row r="4110" spans="1:40" ht="15" hidden="1" thickTop="1" x14ac:dyDescent="0.35">
      <c r="A4110" t="s">
        <v>7399</v>
      </c>
      <c r="B4110" t="s">
        <v>17272</v>
      </c>
      <c r="C4110" t="s">
        <v>3878</v>
      </c>
      <c r="D4110" t="s">
        <v>17273</v>
      </c>
      <c r="E4110" t="s">
        <v>2646</v>
      </c>
      <c r="F4110">
        <v>1</v>
      </c>
      <c r="G4110" t="s">
        <v>2600</v>
      </c>
      <c r="H4110" t="s">
        <v>2577</v>
      </c>
      <c r="I4110" t="s">
        <v>2076</v>
      </c>
      <c r="J4110" t="s">
        <v>2601</v>
      </c>
      <c r="K4110" t="s">
        <v>2602</v>
      </c>
      <c r="L4110" t="s">
        <v>2058</v>
      </c>
      <c r="M4110" t="s">
        <v>2549</v>
      </c>
      <c r="N4110">
        <v>2</v>
      </c>
      <c r="O4110">
        <v>24</v>
      </c>
      <c r="P4110">
        <v>0.17</v>
      </c>
      <c r="Q4110">
        <v>14280</v>
      </c>
      <c r="R4110">
        <v>0</v>
      </c>
      <c r="S4110">
        <v>0</v>
      </c>
      <c r="T4110">
        <v>0</v>
      </c>
      <c r="U4110">
        <v>2</v>
      </c>
      <c r="V4110">
        <v>24</v>
      </c>
      <c r="W4110">
        <v>0.17</v>
      </c>
      <c r="X4110">
        <v>0</v>
      </c>
      <c r="Y4110">
        <v>0</v>
      </c>
      <c r="Z4110">
        <v>0</v>
      </c>
      <c r="AA4110">
        <v>0</v>
      </c>
      <c r="AB4110">
        <v>0</v>
      </c>
      <c r="AC4110">
        <v>0</v>
      </c>
      <c r="AD4110">
        <v>0</v>
      </c>
      <c r="AE4110">
        <v>0</v>
      </c>
      <c r="AF4110">
        <v>0</v>
      </c>
      <c r="AG4110" t="s">
        <v>17274</v>
      </c>
      <c r="AH4110" s="21" t="str">
        <f t="shared" si="128"/>
        <v>YK20</v>
      </c>
      <c r="AI4110" s="21">
        <v>201.59999999999997</v>
      </c>
      <c r="AJ4110" s="21">
        <f t="shared" si="129"/>
        <v>99.831932773109244</v>
      </c>
      <c r="AK4110" s="21" t="s">
        <v>2060</v>
      </c>
      <c r="AL4110" t="s">
        <v>2551</v>
      </c>
      <c r="AM4110" s="26" t="s">
        <v>38</v>
      </c>
      <c r="AN4110" t="s">
        <v>2031</v>
      </c>
    </row>
    <row r="4111" spans="1:40" ht="15" hidden="1" thickTop="1" x14ac:dyDescent="0.35">
      <c r="A4111" t="s">
        <v>7403</v>
      </c>
      <c r="B4111" t="s">
        <v>17275</v>
      </c>
      <c r="C4111" t="s">
        <v>4634</v>
      </c>
      <c r="D4111" t="s">
        <v>17276</v>
      </c>
      <c r="E4111" t="s">
        <v>2646</v>
      </c>
      <c r="F4111">
        <v>1</v>
      </c>
      <c r="G4111" t="s">
        <v>2600</v>
      </c>
      <c r="H4111" t="s">
        <v>2577</v>
      </c>
      <c r="I4111" t="s">
        <v>2076</v>
      </c>
      <c r="J4111" t="s">
        <v>2647</v>
      </c>
      <c r="K4111" t="s">
        <v>2602</v>
      </c>
      <c r="L4111" t="s">
        <v>2058</v>
      </c>
      <c r="M4111" t="s">
        <v>2170</v>
      </c>
      <c r="N4111">
        <v>3</v>
      </c>
      <c r="O4111">
        <v>63</v>
      </c>
      <c r="P4111">
        <v>0.41</v>
      </c>
      <c r="Q4111">
        <v>15300</v>
      </c>
      <c r="R4111">
        <v>1</v>
      </c>
      <c r="S4111">
        <v>20</v>
      </c>
      <c r="T4111">
        <v>0.13</v>
      </c>
      <c r="U4111">
        <v>2</v>
      </c>
      <c r="V4111">
        <v>43</v>
      </c>
      <c r="W4111">
        <v>0.28000000000000003</v>
      </c>
      <c r="X4111">
        <v>0</v>
      </c>
      <c r="Y4111">
        <v>0</v>
      </c>
      <c r="Z4111">
        <v>0</v>
      </c>
      <c r="AA4111">
        <v>0</v>
      </c>
      <c r="AB4111">
        <v>0</v>
      </c>
      <c r="AC4111">
        <v>0</v>
      </c>
      <c r="AD4111">
        <v>0</v>
      </c>
      <c r="AE4111">
        <v>0</v>
      </c>
      <c r="AF4111">
        <v>0</v>
      </c>
      <c r="AG4111" t="s">
        <v>17277</v>
      </c>
      <c r="AH4111" s="21" t="str">
        <f t="shared" si="128"/>
        <v>YK20</v>
      </c>
      <c r="AI4111" s="21">
        <v>216</v>
      </c>
      <c r="AJ4111" s="21">
        <f t="shared" si="129"/>
        <v>99.588235294117652</v>
      </c>
      <c r="AK4111" s="21" t="s">
        <v>2060</v>
      </c>
      <c r="AL4111" t="s">
        <v>2551</v>
      </c>
      <c r="AM4111" s="26" t="s">
        <v>38</v>
      </c>
      <c r="AN4111" t="s">
        <v>2032</v>
      </c>
    </row>
    <row r="4112" spans="1:40" ht="15" hidden="1" thickTop="1" x14ac:dyDescent="0.35">
      <c r="A4112" t="s">
        <v>7248</v>
      </c>
      <c r="B4112" t="s">
        <v>17278</v>
      </c>
      <c r="C4112" t="s">
        <v>4416</v>
      </c>
      <c r="D4112" t="s">
        <v>17279</v>
      </c>
      <c r="E4112" t="s">
        <v>2608</v>
      </c>
      <c r="F4112">
        <v>1</v>
      </c>
      <c r="G4112" t="s">
        <v>2609</v>
      </c>
      <c r="H4112" t="s">
        <v>2577</v>
      </c>
      <c r="I4112" t="s">
        <v>2076</v>
      </c>
      <c r="J4112" t="s">
        <v>2764</v>
      </c>
      <c r="K4112" t="s">
        <v>2765</v>
      </c>
      <c r="L4112" t="s">
        <v>2058</v>
      </c>
      <c r="M4112" t="s">
        <v>2170</v>
      </c>
      <c r="N4112">
        <v>3</v>
      </c>
      <c r="O4112">
        <v>116</v>
      </c>
      <c r="P4112">
        <v>0.76</v>
      </c>
      <c r="Q4112">
        <v>15300</v>
      </c>
      <c r="R4112">
        <v>0</v>
      </c>
      <c r="S4112">
        <v>0</v>
      </c>
      <c r="T4112">
        <v>0</v>
      </c>
      <c r="U4112">
        <v>3</v>
      </c>
      <c r="V4112">
        <v>116</v>
      </c>
      <c r="W4112">
        <v>0.76</v>
      </c>
      <c r="X4112">
        <v>0</v>
      </c>
      <c r="Y4112">
        <v>0</v>
      </c>
      <c r="Z4112">
        <v>0</v>
      </c>
      <c r="AA4112">
        <v>0</v>
      </c>
      <c r="AB4112">
        <v>0</v>
      </c>
      <c r="AC4112">
        <v>0</v>
      </c>
      <c r="AD4112">
        <v>0</v>
      </c>
      <c r="AE4112">
        <v>0</v>
      </c>
      <c r="AF4112">
        <v>0</v>
      </c>
      <c r="AG4112" t="s">
        <v>17280</v>
      </c>
      <c r="AH4112" s="21" t="str">
        <f t="shared" si="128"/>
        <v>YM68</v>
      </c>
      <c r="AI4112" s="21">
        <v>216</v>
      </c>
      <c r="AJ4112" s="21">
        <f t="shared" si="129"/>
        <v>99.24183006535948</v>
      </c>
      <c r="AK4112" s="21" t="s">
        <v>2060</v>
      </c>
      <c r="AL4112" t="s">
        <v>2613</v>
      </c>
      <c r="AM4112" s="26" t="s">
        <v>38</v>
      </c>
      <c r="AN4112" t="s">
        <v>2030</v>
      </c>
    </row>
    <row r="4113" spans="1:40" ht="15" hidden="1" thickTop="1" x14ac:dyDescent="0.35">
      <c r="A4113" t="s">
        <v>7410</v>
      </c>
      <c r="B4113" t="s">
        <v>17281</v>
      </c>
      <c r="C4113" t="s">
        <v>3294</v>
      </c>
      <c r="D4113" t="s">
        <v>17282</v>
      </c>
      <c r="E4113" t="s">
        <v>2608</v>
      </c>
      <c r="F4113">
        <v>1</v>
      </c>
      <c r="G4113" t="s">
        <v>2576</v>
      </c>
      <c r="H4113" t="s">
        <v>2577</v>
      </c>
      <c r="I4113" t="s">
        <v>2076</v>
      </c>
      <c r="J4113" t="s">
        <v>2764</v>
      </c>
      <c r="K4113" t="s">
        <v>2765</v>
      </c>
      <c r="L4113" t="s">
        <v>2058</v>
      </c>
      <c r="M4113" t="s">
        <v>2059</v>
      </c>
      <c r="N4113">
        <v>6</v>
      </c>
      <c r="O4113">
        <v>572</v>
      </c>
      <c r="P4113">
        <v>2.34</v>
      </c>
      <c r="Q4113">
        <v>24480</v>
      </c>
      <c r="R4113">
        <v>1</v>
      </c>
      <c r="S4113">
        <v>46</v>
      </c>
      <c r="T4113">
        <v>0.19</v>
      </c>
      <c r="U4113">
        <v>3</v>
      </c>
      <c r="V4113">
        <v>309</v>
      </c>
      <c r="W4113">
        <v>1.26</v>
      </c>
      <c r="X4113">
        <v>1</v>
      </c>
      <c r="Y4113">
        <v>112</v>
      </c>
      <c r="Z4113">
        <v>0.46</v>
      </c>
      <c r="AA4113">
        <v>1</v>
      </c>
      <c r="AB4113">
        <v>105</v>
      </c>
      <c r="AC4113">
        <v>0.43</v>
      </c>
      <c r="AD4113">
        <v>0</v>
      </c>
      <c r="AE4113">
        <v>0</v>
      </c>
      <c r="AF4113">
        <v>0</v>
      </c>
      <c r="AG4113" t="s">
        <v>17283</v>
      </c>
      <c r="AH4113" s="21" t="str">
        <f t="shared" si="128"/>
        <v>YK20</v>
      </c>
      <c r="AI4113" s="21">
        <v>345.36</v>
      </c>
      <c r="AJ4113" s="21">
        <f t="shared" si="129"/>
        <v>97.66339869281046</v>
      </c>
      <c r="AK4113" s="21" t="s">
        <v>2063</v>
      </c>
      <c r="AL4113" t="s">
        <v>2613</v>
      </c>
      <c r="AM4113" s="26" t="s">
        <v>38</v>
      </c>
      <c r="AN4113" t="s">
        <v>2033</v>
      </c>
    </row>
    <row r="4114" spans="1:40" ht="15" hidden="1" thickTop="1" x14ac:dyDescent="0.35">
      <c r="A4114" t="s">
        <v>7414</v>
      </c>
      <c r="B4114" t="s">
        <v>17284</v>
      </c>
      <c r="C4114" t="s">
        <v>17285</v>
      </c>
      <c r="D4114" t="s">
        <v>17286</v>
      </c>
      <c r="E4114" t="s">
        <v>46</v>
      </c>
      <c r="F4114">
        <v>1</v>
      </c>
      <c r="G4114" t="s">
        <v>2055</v>
      </c>
      <c r="H4114" t="s">
        <v>2056</v>
      </c>
      <c r="I4114" t="s">
        <v>2076</v>
      </c>
      <c r="J4114" t="s">
        <v>17287</v>
      </c>
      <c r="K4114" t="s">
        <v>42</v>
      </c>
      <c r="L4114" t="s">
        <v>2058</v>
      </c>
      <c r="M4114" t="s">
        <v>2059</v>
      </c>
      <c r="N4114">
        <v>1</v>
      </c>
      <c r="O4114">
        <v>521</v>
      </c>
      <c r="P4114">
        <v>2.13</v>
      </c>
      <c r="Q4114">
        <v>24480</v>
      </c>
      <c r="R4114">
        <v>0</v>
      </c>
      <c r="S4114">
        <v>0</v>
      </c>
      <c r="T4114">
        <v>0</v>
      </c>
      <c r="U4114">
        <v>1</v>
      </c>
      <c r="V4114">
        <v>521</v>
      </c>
      <c r="W4114">
        <v>2.13</v>
      </c>
      <c r="X4114">
        <v>0</v>
      </c>
      <c r="Y4114">
        <v>0</v>
      </c>
      <c r="Z4114">
        <v>0</v>
      </c>
      <c r="AA4114">
        <v>0</v>
      </c>
      <c r="AB4114">
        <v>0</v>
      </c>
      <c r="AC4114">
        <v>0</v>
      </c>
      <c r="AD4114">
        <v>0</v>
      </c>
      <c r="AE4114">
        <v>0</v>
      </c>
      <c r="AF4114">
        <v>0</v>
      </c>
      <c r="AG4114" t="s">
        <v>17288</v>
      </c>
      <c r="AH4114" s="21" t="str">
        <f t="shared" si="128"/>
        <v>YR25</v>
      </c>
      <c r="AI4114" s="21">
        <v>345.36</v>
      </c>
      <c r="AJ4114" s="21">
        <f t="shared" si="129"/>
        <v>97.871732026143789</v>
      </c>
      <c r="AK4114" s="21" t="s">
        <v>2063</v>
      </c>
      <c r="AL4114" t="s">
        <v>2841</v>
      </c>
      <c r="AM4114" s="26" t="s">
        <v>38</v>
      </c>
      <c r="AN4114" t="s">
        <v>2029</v>
      </c>
    </row>
    <row r="4115" spans="1:40" ht="15" hidden="1" thickTop="1" x14ac:dyDescent="0.35">
      <c r="A4115" t="s">
        <v>7419</v>
      </c>
      <c r="B4115" t="s">
        <v>2244</v>
      </c>
      <c r="C4115" t="s">
        <v>102</v>
      </c>
      <c r="D4115" t="s">
        <v>2245</v>
      </c>
      <c r="E4115" t="s">
        <v>560</v>
      </c>
      <c r="F4115">
        <v>1</v>
      </c>
      <c r="G4115" t="s">
        <v>2055</v>
      </c>
      <c r="H4115" t="s">
        <v>2056</v>
      </c>
      <c r="I4115" t="s">
        <v>2057</v>
      </c>
      <c r="J4115" t="s">
        <v>67</v>
      </c>
      <c r="K4115" t="s">
        <v>68</v>
      </c>
      <c r="L4115" t="s">
        <v>2058</v>
      </c>
      <c r="M4115" t="s">
        <v>2059</v>
      </c>
      <c r="N4115">
        <v>2</v>
      </c>
      <c r="O4115">
        <v>50</v>
      </c>
      <c r="P4115">
        <v>0.2</v>
      </c>
      <c r="Q4115">
        <v>24480</v>
      </c>
      <c r="R4115">
        <v>0</v>
      </c>
      <c r="S4115">
        <v>0</v>
      </c>
      <c r="T4115">
        <v>0</v>
      </c>
      <c r="U4115">
        <v>2</v>
      </c>
      <c r="V4115">
        <v>50</v>
      </c>
      <c r="W4115">
        <v>0.2</v>
      </c>
      <c r="X4115">
        <v>0</v>
      </c>
      <c r="Y4115">
        <v>0</v>
      </c>
      <c r="Z4115">
        <v>0</v>
      </c>
      <c r="AA4115">
        <v>0</v>
      </c>
      <c r="AB4115">
        <v>0</v>
      </c>
      <c r="AC4115">
        <v>0</v>
      </c>
      <c r="AD4115">
        <v>0</v>
      </c>
      <c r="AE4115">
        <v>0</v>
      </c>
      <c r="AF4115">
        <v>0</v>
      </c>
      <c r="AG4115" t="s">
        <v>456</v>
      </c>
      <c r="AH4115" s="21" t="str">
        <f t="shared" si="128"/>
        <v>YT21</v>
      </c>
      <c r="AI4115" s="21">
        <v>345.36</v>
      </c>
      <c r="AJ4115" s="21">
        <f t="shared" si="129"/>
        <v>99.795751633986924</v>
      </c>
      <c r="AK4115" s="21" t="s">
        <v>2060</v>
      </c>
      <c r="AL4115" t="s">
        <v>70</v>
      </c>
      <c r="AM4115" s="26" t="s">
        <v>38</v>
      </c>
      <c r="AN4115" t="s">
        <v>2030</v>
      </c>
    </row>
    <row r="4116" spans="1:40" ht="15" hidden="1" thickTop="1" x14ac:dyDescent="0.35">
      <c r="A4116" t="s">
        <v>7423</v>
      </c>
      <c r="B4116" t="s">
        <v>2247</v>
      </c>
      <c r="C4116" t="s">
        <v>102</v>
      </c>
      <c r="D4116" t="s">
        <v>2245</v>
      </c>
      <c r="E4116" t="s">
        <v>560</v>
      </c>
      <c r="F4116">
        <v>1</v>
      </c>
      <c r="G4116" t="s">
        <v>2055</v>
      </c>
      <c r="H4116" t="s">
        <v>2056</v>
      </c>
      <c r="I4116" t="s">
        <v>2057</v>
      </c>
      <c r="J4116" t="s">
        <v>67</v>
      </c>
      <c r="K4116" t="s">
        <v>68</v>
      </c>
      <c r="L4116" t="s">
        <v>2058</v>
      </c>
      <c r="M4116" t="s">
        <v>2059</v>
      </c>
      <c r="N4116">
        <v>2</v>
      </c>
      <c r="O4116">
        <v>116</v>
      </c>
      <c r="P4116">
        <v>0.47</v>
      </c>
      <c r="Q4116">
        <v>24480</v>
      </c>
      <c r="R4116">
        <v>2</v>
      </c>
      <c r="S4116">
        <v>116</v>
      </c>
      <c r="T4116">
        <v>0.47</v>
      </c>
      <c r="U4116">
        <v>0</v>
      </c>
      <c r="V4116">
        <v>0</v>
      </c>
      <c r="W4116">
        <v>0</v>
      </c>
      <c r="X4116">
        <v>0</v>
      </c>
      <c r="Y4116">
        <v>0</v>
      </c>
      <c r="Z4116">
        <v>0</v>
      </c>
      <c r="AA4116">
        <v>0</v>
      </c>
      <c r="AB4116">
        <v>0</v>
      </c>
      <c r="AC4116">
        <v>0</v>
      </c>
      <c r="AD4116">
        <v>0</v>
      </c>
      <c r="AE4116">
        <v>0</v>
      </c>
      <c r="AF4116">
        <v>0</v>
      </c>
      <c r="AG4116" t="s">
        <v>457</v>
      </c>
      <c r="AH4116" s="21" t="str">
        <f t="shared" si="128"/>
        <v>YT21</v>
      </c>
      <c r="AI4116" s="21">
        <v>345.36</v>
      </c>
      <c r="AJ4116" s="21">
        <f t="shared" si="129"/>
        <v>99.526143790849673</v>
      </c>
      <c r="AK4116" s="21" t="s">
        <v>2060</v>
      </c>
      <c r="AL4116" t="s">
        <v>70</v>
      </c>
      <c r="AM4116" s="26" t="s">
        <v>38</v>
      </c>
      <c r="AN4116" t="s">
        <v>2030</v>
      </c>
    </row>
    <row r="4117" spans="1:40" ht="15" hidden="1" thickTop="1" x14ac:dyDescent="0.35">
      <c r="A4117" t="s">
        <v>7427</v>
      </c>
      <c r="B4117" t="s">
        <v>2249</v>
      </c>
      <c r="C4117" t="s">
        <v>102</v>
      </c>
      <c r="D4117" t="s">
        <v>2245</v>
      </c>
      <c r="E4117" t="s">
        <v>560</v>
      </c>
      <c r="F4117">
        <v>1</v>
      </c>
      <c r="G4117" t="s">
        <v>2055</v>
      </c>
      <c r="H4117" t="s">
        <v>2056</v>
      </c>
      <c r="I4117" t="s">
        <v>2057</v>
      </c>
      <c r="J4117" t="s">
        <v>67</v>
      </c>
      <c r="K4117" t="s">
        <v>68</v>
      </c>
      <c r="L4117" t="s">
        <v>2058</v>
      </c>
      <c r="M4117" t="s">
        <v>2059</v>
      </c>
      <c r="N4117">
        <v>5</v>
      </c>
      <c r="O4117">
        <v>199</v>
      </c>
      <c r="P4117">
        <v>0.81</v>
      </c>
      <c r="Q4117">
        <v>24480</v>
      </c>
      <c r="R4117">
        <v>4</v>
      </c>
      <c r="S4117">
        <v>172</v>
      </c>
      <c r="T4117">
        <v>0.7</v>
      </c>
      <c r="U4117">
        <v>0</v>
      </c>
      <c r="V4117">
        <v>0</v>
      </c>
      <c r="W4117">
        <v>0</v>
      </c>
      <c r="X4117">
        <v>1</v>
      </c>
      <c r="Y4117">
        <v>27</v>
      </c>
      <c r="Z4117">
        <v>0.11</v>
      </c>
      <c r="AA4117">
        <v>0</v>
      </c>
      <c r="AB4117">
        <v>0</v>
      </c>
      <c r="AC4117">
        <v>0</v>
      </c>
      <c r="AD4117">
        <v>0</v>
      </c>
      <c r="AE4117">
        <v>0</v>
      </c>
      <c r="AF4117">
        <v>0</v>
      </c>
      <c r="AG4117" t="s">
        <v>458</v>
      </c>
      <c r="AH4117" s="21" t="str">
        <f t="shared" si="128"/>
        <v>YT21</v>
      </c>
      <c r="AI4117" s="21">
        <v>345.36</v>
      </c>
      <c r="AJ4117" s="21">
        <f t="shared" si="129"/>
        <v>99.187091503267979</v>
      </c>
      <c r="AK4117" s="21" t="s">
        <v>2063</v>
      </c>
      <c r="AL4117" t="s">
        <v>70</v>
      </c>
      <c r="AM4117" s="26" t="s">
        <v>38</v>
      </c>
      <c r="AN4117" t="s">
        <v>2030</v>
      </c>
    </row>
    <row r="4118" spans="1:40" ht="15" hidden="1" thickTop="1" x14ac:dyDescent="0.35">
      <c r="A4118" t="s">
        <v>7431</v>
      </c>
      <c r="B4118" t="s">
        <v>17289</v>
      </c>
      <c r="C4118" t="s">
        <v>4750</v>
      </c>
      <c r="D4118" t="s">
        <v>15075</v>
      </c>
      <c r="E4118" t="s">
        <v>46</v>
      </c>
      <c r="F4118">
        <v>1</v>
      </c>
      <c r="G4118" t="s">
        <v>2055</v>
      </c>
      <c r="H4118" t="s">
        <v>2056</v>
      </c>
      <c r="I4118" t="s">
        <v>2076</v>
      </c>
      <c r="J4118" t="s">
        <v>4752</v>
      </c>
      <c r="K4118" t="s">
        <v>42</v>
      </c>
      <c r="L4118" t="s">
        <v>2058</v>
      </c>
      <c r="M4118" t="s">
        <v>2059</v>
      </c>
      <c r="N4118">
        <v>3</v>
      </c>
      <c r="O4118">
        <v>221</v>
      </c>
      <c r="P4118">
        <v>0.9</v>
      </c>
      <c r="Q4118">
        <v>24480</v>
      </c>
      <c r="R4118">
        <v>1</v>
      </c>
      <c r="S4118">
        <v>74</v>
      </c>
      <c r="T4118">
        <v>0.3</v>
      </c>
      <c r="U4118">
        <v>1</v>
      </c>
      <c r="V4118">
        <v>83</v>
      </c>
      <c r="W4118">
        <v>0.34</v>
      </c>
      <c r="X4118">
        <v>0</v>
      </c>
      <c r="Y4118">
        <v>0</v>
      </c>
      <c r="Z4118">
        <v>0</v>
      </c>
      <c r="AA4118">
        <v>1</v>
      </c>
      <c r="AB4118">
        <v>64</v>
      </c>
      <c r="AC4118">
        <v>0.26</v>
      </c>
      <c r="AD4118">
        <v>0</v>
      </c>
      <c r="AE4118">
        <v>0</v>
      </c>
      <c r="AF4118">
        <v>0</v>
      </c>
      <c r="AG4118" t="s">
        <v>17290</v>
      </c>
      <c r="AH4118" s="21" t="str">
        <f t="shared" si="128"/>
        <v>YO52</v>
      </c>
      <c r="AI4118" s="21">
        <v>345.36</v>
      </c>
      <c r="AJ4118" s="21">
        <f t="shared" si="129"/>
        <v>99.097222222222229</v>
      </c>
      <c r="AK4118" s="21" t="s">
        <v>2063</v>
      </c>
      <c r="AL4118" t="s">
        <v>2841</v>
      </c>
      <c r="AM4118" s="26" t="s">
        <v>38</v>
      </c>
      <c r="AN4118" t="s">
        <v>2031</v>
      </c>
    </row>
    <row r="4119" spans="1:40" ht="15" hidden="1" thickTop="1" x14ac:dyDescent="0.35">
      <c r="A4119" t="s">
        <v>7261</v>
      </c>
      <c r="B4119" t="s">
        <v>17291</v>
      </c>
      <c r="C4119" t="s">
        <v>10902</v>
      </c>
      <c r="D4119" t="s">
        <v>17292</v>
      </c>
      <c r="E4119" t="s">
        <v>2691</v>
      </c>
      <c r="F4119">
        <v>1</v>
      </c>
      <c r="G4119" t="s">
        <v>2600</v>
      </c>
      <c r="H4119" t="s">
        <v>2577</v>
      </c>
      <c r="I4119" t="s">
        <v>2057</v>
      </c>
      <c r="J4119" t="s">
        <v>2578</v>
      </c>
      <c r="K4119" t="s">
        <v>2579</v>
      </c>
      <c r="L4119" t="s">
        <v>2058</v>
      </c>
      <c r="M4119" t="s">
        <v>2982</v>
      </c>
      <c r="N4119">
        <v>1</v>
      </c>
      <c r="O4119">
        <v>57</v>
      </c>
      <c r="P4119">
        <v>0.4</v>
      </c>
      <c r="Q4119">
        <v>14280</v>
      </c>
      <c r="R4119">
        <v>1</v>
      </c>
      <c r="S4119">
        <v>57</v>
      </c>
      <c r="T4119">
        <v>0.4</v>
      </c>
      <c r="U4119">
        <v>0</v>
      </c>
      <c r="V4119">
        <v>0</v>
      </c>
      <c r="W4119">
        <v>0</v>
      </c>
      <c r="X4119">
        <v>0</v>
      </c>
      <c r="Y4119">
        <v>0</v>
      </c>
      <c r="Z4119">
        <v>0</v>
      </c>
      <c r="AA4119">
        <v>0</v>
      </c>
      <c r="AB4119">
        <v>0</v>
      </c>
      <c r="AC4119">
        <v>0</v>
      </c>
      <c r="AD4119">
        <v>0</v>
      </c>
      <c r="AE4119">
        <v>0</v>
      </c>
      <c r="AF4119">
        <v>0</v>
      </c>
      <c r="AG4119" t="s">
        <v>17293</v>
      </c>
      <c r="AH4119" s="21" t="str">
        <f t="shared" si="128"/>
        <v>YT21</v>
      </c>
      <c r="AI4119" s="21">
        <v>201.59999999999997</v>
      </c>
      <c r="AJ4119" s="21">
        <f t="shared" si="129"/>
        <v>99.600840336134453</v>
      </c>
      <c r="AK4119" s="21" t="s">
        <v>2060</v>
      </c>
      <c r="AL4119" t="s">
        <v>2581</v>
      </c>
      <c r="AM4119" s="26" t="s">
        <v>38</v>
      </c>
      <c r="AN4119" t="s">
        <v>2029</v>
      </c>
    </row>
    <row r="4120" spans="1:40" ht="15" hidden="1" thickTop="1" x14ac:dyDescent="0.35">
      <c r="A4120" t="s">
        <v>7438</v>
      </c>
      <c r="B4120" t="s">
        <v>17294</v>
      </c>
      <c r="C4120" t="s">
        <v>4416</v>
      </c>
      <c r="D4120" t="s">
        <v>17295</v>
      </c>
      <c r="E4120" t="s">
        <v>2608</v>
      </c>
      <c r="F4120">
        <v>1</v>
      </c>
      <c r="G4120" t="s">
        <v>2609</v>
      </c>
      <c r="H4120" t="s">
        <v>2577</v>
      </c>
      <c r="I4120" t="s">
        <v>2057</v>
      </c>
      <c r="J4120" t="s">
        <v>2764</v>
      </c>
      <c r="K4120" t="s">
        <v>2765</v>
      </c>
      <c r="L4120" t="s">
        <v>2058</v>
      </c>
      <c r="M4120" t="s">
        <v>2170</v>
      </c>
      <c r="N4120">
        <v>0</v>
      </c>
      <c r="O4120">
        <v>0</v>
      </c>
      <c r="P4120">
        <v>0</v>
      </c>
      <c r="Q4120">
        <v>15300</v>
      </c>
      <c r="R4120">
        <v>0</v>
      </c>
      <c r="S4120">
        <v>0</v>
      </c>
      <c r="T4120">
        <v>0</v>
      </c>
      <c r="U4120">
        <v>0</v>
      </c>
      <c r="V4120">
        <v>0</v>
      </c>
      <c r="W4120">
        <v>0</v>
      </c>
      <c r="X4120">
        <v>0</v>
      </c>
      <c r="Y4120">
        <v>0</v>
      </c>
      <c r="Z4120">
        <v>0</v>
      </c>
      <c r="AA4120">
        <v>0</v>
      </c>
      <c r="AB4120">
        <v>0</v>
      </c>
      <c r="AC4120">
        <v>0</v>
      </c>
      <c r="AD4120">
        <v>0</v>
      </c>
      <c r="AE4120">
        <v>0</v>
      </c>
      <c r="AF4120">
        <v>0</v>
      </c>
      <c r="AG4120" t="s">
        <v>17296</v>
      </c>
      <c r="AH4120" s="21" t="str">
        <f t="shared" si="128"/>
        <v>YT21</v>
      </c>
      <c r="AI4120" s="21">
        <v>216</v>
      </c>
      <c r="AJ4120" s="21">
        <f t="shared" si="129"/>
        <v>100</v>
      </c>
      <c r="AK4120" s="21" t="s">
        <v>2060</v>
      </c>
      <c r="AL4120" t="s">
        <v>2613</v>
      </c>
      <c r="AM4120" s="26" t="s">
        <v>38</v>
      </c>
      <c r="AN4120" t="s">
        <v>2031</v>
      </c>
    </row>
    <row r="4121" spans="1:40" ht="15" hidden="1" thickTop="1" x14ac:dyDescent="0.35">
      <c r="A4121" t="s">
        <v>7442</v>
      </c>
      <c r="B4121" t="s">
        <v>17297</v>
      </c>
      <c r="C4121" t="s">
        <v>3038</v>
      </c>
      <c r="D4121" t="s">
        <v>17298</v>
      </c>
      <c r="E4121" t="s">
        <v>17084</v>
      </c>
      <c r="F4121">
        <v>1</v>
      </c>
      <c r="G4121" t="s">
        <v>2055</v>
      </c>
      <c r="H4121" t="s">
        <v>2056</v>
      </c>
      <c r="I4121" t="s">
        <v>2057</v>
      </c>
      <c r="J4121" t="s">
        <v>2568</v>
      </c>
      <c r="K4121" t="s">
        <v>63</v>
      </c>
      <c r="L4121" t="s">
        <v>2058</v>
      </c>
      <c r="M4121" t="s">
        <v>2059</v>
      </c>
      <c r="N4121">
        <v>1</v>
      </c>
      <c r="O4121">
        <v>35</v>
      </c>
      <c r="P4121">
        <v>0.14000000000000001</v>
      </c>
      <c r="Q4121">
        <v>24480</v>
      </c>
      <c r="R4121">
        <v>0</v>
      </c>
      <c r="S4121">
        <v>0</v>
      </c>
      <c r="T4121">
        <v>0</v>
      </c>
      <c r="U4121">
        <v>1</v>
      </c>
      <c r="V4121">
        <v>35</v>
      </c>
      <c r="W4121">
        <v>0.14000000000000001</v>
      </c>
      <c r="X4121">
        <v>0</v>
      </c>
      <c r="Y4121">
        <v>0</v>
      </c>
      <c r="Z4121">
        <v>0</v>
      </c>
      <c r="AA4121">
        <v>0</v>
      </c>
      <c r="AB4121">
        <v>0</v>
      </c>
      <c r="AC4121">
        <v>0</v>
      </c>
      <c r="AD4121">
        <v>0</v>
      </c>
      <c r="AE4121">
        <v>0</v>
      </c>
      <c r="AF4121">
        <v>0</v>
      </c>
      <c r="AG4121" t="s">
        <v>17299</v>
      </c>
      <c r="AH4121" s="21" t="str">
        <f t="shared" si="128"/>
        <v>YT21</v>
      </c>
      <c r="AI4121" s="21">
        <v>345.36</v>
      </c>
      <c r="AJ4121" s="21">
        <f t="shared" si="129"/>
        <v>99.857026143790847</v>
      </c>
      <c r="AK4121" s="21" t="s">
        <v>2060</v>
      </c>
      <c r="AL4121" t="s">
        <v>2570</v>
      </c>
      <c r="AM4121" s="26" t="s">
        <v>38</v>
      </c>
      <c r="AN4121" t="s">
        <v>2029</v>
      </c>
    </row>
    <row r="4122" spans="1:40" ht="15" hidden="1" thickTop="1" x14ac:dyDescent="0.35">
      <c r="A4122" t="s">
        <v>7446</v>
      </c>
      <c r="B4122" t="s">
        <v>17300</v>
      </c>
      <c r="C4122" t="s">
        <v>3143</v>
      </c>
      <c r="D4122" t="s">
        <v>17301</v>
      </c>
      <c r="E4122" t="s">
        <v>559</v>
      </c>
      <c r="F4122">
        <v>1</v>
      </c>
      <c r="G4122" t="s">
        <v>2055</v>
      </c>
      <c r="H4122" t="s">
        <v>2056</v>
      </c>
      <c r="I4122" t="s">
        <v>2057</v>
      </c>
      <c r="J4122" t="s">
        <v>3145</v>
      </c>
      <c r="K4122" t="s">
        <v>63</v>
      </c>
      <c r="L4122" t="s">
        <v>2058</v>
      </c>
      <c r="M4122" t="s">
        <v>2059</v>
      </c>
      <c r="N4122">
        <v>4</v>
      </c>
      <c r="O4122">
        <v>299</v>
      </c>
      <c r="P4122">
        <v>1.22</v>
      </c>
      <c r="Q4122">
        <v>24480</v>
      </c>
      <c r="R4122">
        <v>2</v>
      </c>
      <c r="S4122">
        <v>68</v>
      </c>
      <c r="T4122">
        <v>0.28000000000000003</v>
      </c>
      <c r="U4122">
        <v>2</v>
      </c>
      <c r="V4122">
        <v>231</v>
      </c>
      <c r="W4122">
        <v>0.94</v>
      </c>
      <c r="X4122">
        <v>0</v>
      </c>
      <c r="Y4122">
        <v>0</v>
      </c>
      <c r="Z4122">
        <v>0</v>
      </c>
      <c r="AA4122">
        <v>0</v>
      </c>
      <c r="AB4122">
        <v>0</v>
      </c>
      <c r="AC4122">
        <v>0</v>
      </c>
      <c r="AD4122">
        <v>0</v>
      </c>
      <c r="AE4122">
        <v>0</v>
      </c>
      <c r="AF4122">
        <v>0</v>
      </c>
      <c r="AG4122" t="s">
        <v>17302</v>
      </c>
      <c r="AH4122" s="21" t="str">
        <f t="shared" si="128"/>
        <v>YT21</v>
      </c>
      <c r="AI4122" s="21">
        <v>345.36</v>
      </c>
      <c r="AJ4122" s="21">
        <f t="shared" si="129"/>
        <v>98.778594771241828</v>
      </c>
      <c r="AK4122" s="21" t="s">
        <v>2063</v>
      </c>
      <c r="AL4122" t="s">
        <v>2570</v>
      </c>
      <c r="AM4122" s="26" t="s">
        <v>38</v>
      </c>
      <c r="AN4122" t="s">
        <v>2029</v>
      </c>
    </row>
    <row r="4123" spans="1:40" ht="15" hidden="1" thickTop="1" x14ac:dyDescent="0.35">
      <c r="A4123" t="s">
        <v>7450</v>
      </c>
      <c r="B4123" t="s">
        <v>17303</v>
      </c>
      <c r="C4123" t="s">
        <v>2875</v>
      </c>
      <c r="D4123" t="s">
        <v>17304</v>
      </c>
      <c r="E4123" t="s">
        <v>2575</v>
      </c>
      <c r="F4123">
        <v>1</v>
      </c>
      <c r="G4123" t="s">
        <v>2576</v>
      </c>
      <c r="H4123" t="s">
        <v>2577</v>
      </c>
      <c r="I4123" t="s">
        <v>2057</v>
      </c>
      <c r="J4123" t="s">
        <v>2858</v>
      </c>
      <c r="K4123" t="s">
        <v>2742</v>
      </c>
      <c r="L4123" t="s">
        <v>2058</v>
      </c>
      <c r="M4123" t="s">
        <v>2059</v>
      </c>
      <c r="N4123">
        <v>3</v>
      </c>
      <c r="O4123">
        <v>90</v>
      </c>
      <c r="P4123">
        <v>0.37</v>
      </c>
      <c r="Q4123">
        <v>24480</v>
      </c>
      <c r="R4123">
        <v>2</v>
      </c>
      <c r="S4123">
        <v>52</v>
      </c>
      <c r="T4123">
        <v>0.21</v>
      </c>
      <c r="U4123">
        <v>1</v>
      </c>
      <c r="V4123">
        <v>38</v>
      </c>
      <c r="W4123">
        <v>0.16</v>
      </c>
      <c r="X4123">
        <v>0</v>
      </c>
      <c r="Y4123">
        <v>0</v>
      </c>
      <c r="Z4123">
        <v>0</v>
      </c>
      <c r="AA4123">
        <v>0</v>
      </c>
      <c r="AB4123">
        <v>0</v>
      </c>
      <c r="AC4123">
        <v>0</v>
      </c>
      <c r="AD4123">
        <v>0</v>
      </c>
      <c r="AE4123">
        <v>0</v>
      </c>
      <c r="AF4123">
        <v>0</v>
      </c>
      <c r="AG4123" t="s">
        <v>17305</v>
      </c>
      <c r="AH4123" s="21" t="str">
        <f t="shared" si="128"/>
        <v>YT21</v>
      </c>
      <c r="AI4123" s="21">
        <v>345.36</v>
      </c>
      <c r="AJ4123" s="21">
        <f t="shared" si="129"/>
        <v>99.632352941176464</v>
      </c>
      <c r="AK4123" s="21" t="s">
        <v>2060</v>
      </c>
      <c r="AL4123" t="s">
        <v>2551</v>
      </c>
      <c r="AM4123" s="26" t="s">
        <v>38</v>
      </c>
      <c r="AN4123" t="s">
        <v>2031</v>
      </c>
    </row>
    <row r="4124" spans="1:40" ht="15" hidden="1" thickTop="1" x14ac:dyDescent="0.35">
      <c r="A4124" t="s">
        <v>7454</v>
      </c>
      <c r="B4124" t="s">
        <v>17306</v>
      </c>
      <c r="C4124" t="s">
        <v>2897</v>
      </c>
      <c r="D4124" t="s">
        <v>17307</v>
      </c>
      <c r="E4124" t="s">
        <v>2938</v>
      </c>
      <c r="F4124">
        <v>1</v>
      </c>
      <c r="G4124" t="s">
        <v>2593</v>
      </c>
      <c r="H4124" t="s">
        <v>2056</v>
      </c>
      <c r="I4124" t="s">
        <v>2057</v>
      </c>
      <c r="J4124" t="s">
        <v>2594</v>
      </c>
      <c r="K4124" t="s">
        <v>65</v>
      </c>
      <c r="L4124" t="s">
        <v>30320</v>
      </c>
      <c r="M4124" t="s">
        <v>3409</v>
      </c>
      <c r="N4124">
        <v>2</v>
      </c>
      <c r="O4124">
        <v>59</v>
      </c>
      <c r="P4124">
        <v>0.76</v>
      </c>
      <c r="Q4124">
        <v>7800</v>
      </c>
      <c r="R4124">
        <v>1</v>
      </c>
      <c r="S4124">
        <v>27</v>
      </c>
      <c r="T4124">
        <v>0.35</v>
      </c>
      <c r="U4124">
        <v>1</v>
      </c>
      <c r="V4124">
        <v>32</v>
      </c>
      <c r="W4124">
        <v>0.41</v>
      </c>
      <c r="X4124">
        <v>0</v>
      </c>
      <c r="Y4124">
        <v>0</v>
      </c>
      <c r="Z4124">
        <v>0</v>
      </c>
      <c r="AA4124">
        <v>0</v>
      </c>
      <c r="AB4124">
        <v>0</v>
      </c>
      <c r="AC4124">
        <v>0</v>
      </c>
      <c r="AD4124">
        <v>0</v>
      </c>
      <c r="AE4124">
        <v>0</v>
      </c>
      <c r="AF4124">
        <v>0</v>
      </c>
      <c r="AG4124" t="s">
        <v>17308</v>
      </c>
      <c r="AH4124" s="21" t="str">
        <f t="shared" si="128"/>
        <v>YT21</v>
      </c>
      <c r="AI4124" s="21">
        <v>144</v>
      </c>
      <c r="AJ4124" s="21">
        <f t="shared" si="129"/>
        <v>99.243589743589737</v>
      </c>
      <c r="AK4124" s="21" t="s">
        <v>2060</v>
      </c>
      <c r="AL4124" t="s">
        <v>2527</v>
      </c>
      <c r="AM4124" s="26" t="s">
        <v>38</v>
      </c>
      <c r="AN4124" t="s">
        <v>2031</v>
      </c>
    </row>
    <row r="4125" spans="1:40" ht="15" hidden="1" thickTop="1" x14ac:dyDescent="0.35">
      <c r="A4125" t="s">
        <v>7457</v>
      </c>
      <c r="B4125" t="s">
        <v>17309</v>
      </c>
      <c r="C4125" t="s">
        <v>4594</v>
      </c>
      <c r="D4125" t="s">
        <v>17310</v>
      </c>
      <c r="E4125" t="s">
        <v>2938</v>
      </c>
      <c r="F4125">
        <v>1</v>
      </c>
      <c r="G4125" t="s">
        <v>2593</v>
      </c>
      <c r="H4125" t="s">
        <v>2056</v>
      </c>
      <c r="I4125" t="s">
        <v>2076</v>
      </c>
      <c r="J4125" t="s">
        <v>2594</v>
      </c>
      <c r="K4125" t="s">
        <v>65</v>
      </c>
      <c r="L4125" t="s">
        <v>2058</v>
      </c>
      <c r="M4125" t="s">
        <v>2059</v>
      </c>
      <c r="N4125">
        <v>4</v>
      </c>
      <c r="O4125">
        <v>205</v>
      </c>
      <c r="P4125">
        <v>0.84</v>
      </c>
      <c r="Q4125">
        <v>24480</v>
      </c>
      <c r="R4125">
        <v>0</v>
      </c>
      <c r="S4125">
        <v>0</v>
      </c>
      <c r="T4125">
        <v>0</v>
      </c>
      <c r="U4125">
        <v>4</v>
      </c>
      <c r="V4125">
        <v>205</v>
      </c>
      <c r="W4125">
        <v>0.84</v>
      </c>
      <c r="X4125">
        <v>0</v>
      </c>
      <c r="Y4125">
        <v>0</v>
      </c>
      <c r="Z4125">
        <v>0</v>
      </c>
      <c r="AA4125">
        <v>0</v>
      </c>
      <c r="AB4125">
        <v>0</v>
      </c>
      <c r="AC4125">
        <v>0</v>
      </c>
      <c r="AD4125">
        <v>0</v>
      </c>
      <c r="AE4125">
        <v>0</v>
      </c>
      <c r="AF4125">
        <v>0</v>
      </c>
      <c r="AG4125" t="s">
        <v>17311</v>
      </c>
      <c r="AH4125" s="21" t="str">
        <f t="shared" si="128"/>
        <v>YK21</v>
      </c>
      <c r="AI4125" s="21">
        <v>345.36</v>
      </c>
      <c r="AJ4125" s="21">
        <f t="shared" si="129"/>
        <v>99.162581699346404</v>
      </c>
      <c r="AK4125" s="21" t="s">
        <v>2063</v>
      </c>
      <c r="AL4125" t="s">
        <v>2527</v>
      </c>
      <c r="AM4125" s="26" t="s">
        <v>38</v>
      </c>
      <c r="AN4125" t="s">
        <v>2032</v>
      </c>
    </row>
    <row r="4126" spans="1:40" ht="15" hidden="1" thickTop="1" x14ac:dyDescent="0.35">
      <c r="A4126" t="s">
        <v>7461</v>
      </c>
      <c r="B4126" t="s">
        <v>17312</v>
      </c>
      <c r="C4126" t="s">
        <v>4594</v>
      </c>
      <c r="D4126" t="s">
        <v>17313</v>
      </c>
      <c r="E4126" t="s">
        <v>2938</v>
      </c>
      <c r="F4126">
        <v>1</v>
      </c>
      <c r="G4126" t="s">
        <v>2593</v>
      </c>
      <c r="H4126" t="s">
        <v>2056</v>
      </c>
      <c r="I4126" t="s">
        <v>2076</v>
      </c>
      <c r="J4126" t="s">
        <v>2594</v>
      </c>
      <c r="K4126" t="s">
        <v>65</v>
      </c>
      <c r="L4126" t="s">
        <v>2058</v>
      </c>
      <c r="M4126" t="s">
        <v>2059</v>
      </c>
      <c r="N4126">
        <v>6</v>
      </c>
      <c r="O4126">
        <v>174</v>
      </c>
      <c r="P4126">
        <v>0.71</v>
      </c>
      <c r="Q4126">
        <v>24480</v>
      </c>
      <c r="R4126">
        <v>2</v>
      </c>
      <c r="S4126">
        <v>49</v>
      </c>
      <c r="T4126">
        <v>0.2</v>
      </c>
      <c r="U4126">
        <v>4</v>
      </c>
      <c r="V4126">
        <v>125</v>
      </c>
      <c r="W4126">
        <v>0.51</v>
      </c>
      <c r="X4126">
        <v>0</v>
      </c>
      <c r="Y4126">
        <v>0</v>
      </c>
      <c r="Z4126">
        <v>0</v>
      </c>
      <c r="AA4126">
        <v>0</v>
      </c>
      <c r="AB4126">
        <v>0</v>
      </c>
      <c r="AC4126">
        <v>0</v>
      </c>
      <c r="AD4126">
        <v>0</v>
      </c>
      <c r="AE4126">
        <v>0</v>
      </c>
      <c r="AF4126">
        <v>0</v>
      </c>
      <c r="AG4126" t="s">
        <v>17314</v>
      </c>
      <c r="AH4126" s="21" t="str">
        <f t="shared" si="128"/>
        <v>YK21</v>
      </c>
      <c r="AI4126" s="21">
        <v>345.36</v>
      </c>
      <c r="AJ4126" s="21">
        <f t="shared" si="129"/>
        <v>99.289215686274517</v>
      </c>
      <c r="AK4126" s="21" t="s">
        <v>2060</v>
      </c>
      <c r="AL4126" t="s">
        <v>2527</v>
      </c>
      <c r="AM4126" s="26" t="s">
        <v>38</v>
      </c>
      <c r="AN4126" t="s">
        <v>2030</v>
      </c>
    </row>
    <row r="4127" spans="1:40" ht="15" hidden="1" thickTop="1" x14ac:dyDescent="0.35">
      <c r="A4127" t="s">
        <v>7465</v>
      </c>
      <c r="B4127" t="s">
        <v>17315</v>
      </c>
      <c r="C4127" t="s">
        <v>4185</v>
      </c>
      <c r="D4127" t="s">
        <v>17316</v>
      </c>
      <c r="E4127" t="s">
        <v>2608</v>
      </c>
      <c r="F4127">
        <v>1</v>
      </c>
      <c r="G4127" t="s">
        <v>2609</v>
      </c>
      <c r="H4127" t="s">
        <v>2577</v>
      </c>
      <c r="I4127" t="s">
        <v>2076</v>
      </c>
      <c r="J4127" t="s">
        <v>2781</v>
      </c>
      <c r="K4127" t="s">
        <v>2765</v>
      </c>
      <c r="L4127" t="s">
        <v>2058</v>
      </c>
      <c r="M4127" t="s">
        <v>2170</v>
      </c>
      <c r="N4127">
        <v>10</v>
      </c>
      <c r="O4127">
        <v>321</v>
      </c>
      <c r="P4127">
        <v>2.1</v>
      </c>
      <c r="Q4127">
        <v>15300</v>
      </c>
      <c r="R4127">
        <v>5</v>
      </c>
      <c r="S4127">
        <v>152</v>
      </c>
      <c r="T4127">
        <v>0.99</v>
      </c>
      <c r="U4127">
        <v>5</v>
      </c>
      <c r="V4127">
        <v>169</v>
      </c>
      <c r="W4127">
        <v>1.1000000000000001</v>
      </c>
      <c r="X4127">
        <v>0</v>
      </c>
      <c r="Y4127">
        <v>0</v>
      </c>
      <c r="Z4127">
        <v>0</v>
      </c>
      <c r="AA4127">
        <v>0</v>
      </c>
      <c r="AB4127">
        <v>0</v>
      </c>
      <c r="AC4127">
        <v>0</v>
      </c>
      <c r="AD4127">
        <v>0</v>
      </c>
      <c r="AE4127">
        <v>0</v>
      </c>
      <c r="AF4127">
        <v>0</v>
      </c>
      <c r="AG4127" t="s">
        <v>17317</v>
      </c>
      <c r="AH4127" s="21" t="str">
        <f t="shared" si="128"/>
        <v>YR25</v>
      </c>
      <c r="AI4127" s="21">
        <v>216</v>
      </c>
      <c r="AJ4127" s="21">
        <f t="shared" si="129"/>
        <v>97.901960784313729</v>
      </c>
      <c r="AK4127" s="21" t="s">
        <v>2063</v>
      </c>
      <c r="AL4127" t="s">
        <v>2613</v>
      </c>
      <c r="AM4127" s="26" t="s">
        <v>38</v>
      </c>
      <c r="AN4127" t="s">
        <v>2030</v>
      </c>
    </row>
    <row r="4128" spans="1:40" ht="15" hidden="1" thickTop="1" x14ac:dyDescent="0.35">
      <c r="A4128" t="s">
        <v>7469</v>
      </c>
      <c r="B4128" t="s">
        <v>17318</v>
      </c>
      <c r="C4128" t="s">
        <v>3419</v>
      </c>
      <c r="D4128" t="s">
        <v>17319</v>
      </c>
      <c r="E4128" t="s">
        <v>2562</v>
      </c>
      <c r="F4128">
        <v>1</v>
      </c>
      <c r="G4128" t="s">
        <v>2546</v>
      </c>
      <c r="H4128" t="s">
        <v>2510</v>
      </c>
      <c r="I4128" t="s">
        <v>2076</v>
      </c>
      <c r="J4128" t="s">
        <v>2547</v>
      </c>
      <c r="K4128" t="s">
        <v>2548</v>
      </c>
      <c r="L4128" t="s">
        <v>2058</v>
      </c>
      <c r="M4128" t="s">
        <v>2059</v>
      </c>
      <c r="N4128">
        <v>2</v>
      </c>
      <c r="O4128">
        <v>123</v>
      </c>
      <c r="P4128">
        <v>0.5</v>
      </c>
      <c r="Q4128">
        <v>24480</v>
      </c>
      <c r="R4128">
        <v>2</v>
      </c>
      <c r="S4128">
        <v>123</v>
      </c>
      <c r="T4128">
        <v>0.5</v>
      </c>
      <c r="U4128">
        <v>0</v>
      </c>
      <c r="V4128">
        <v>0</v>
      </c>
      <c r="W4128">
        <v>0</v>
      </c>
      <c r="X4128">
        <v>0</v>
      </c>
      <c r="Y4128">
        <v>0</v>
      </c>
      <c r="Z4128">
        <v>0</v>
      </c>
      <c r="AA4128">
        <v>0</v>
      </c>
      <c r="AB4128">
        <v>0</v>
      </c>
      <c r="AC4128">
        <v>0</v>
      </c>
      <c r="AD4128">
        <v>0</v>
      </c>
      <c r="AE4128">
        <v>0</v>
      </c>
      <c r="AF4128">
        <v>0</v>
      </c>
      <c r="AG4128" t="s">
        <v>17320</v>
      </c>
      <c r="AH4128" s="21" t="str">
        <f t="shared" si="128"/>
        <v>YK21</v>
      </c>
      <c r="AI4128" s="21">
        <v>345.36</v>
      </c>
      <c r="AJ4128" s="21">
        <f t="shared" si="129"/>
        <v>99.497549019607845</v>
      </c>
      <c r="AK4128" s="21" t="s">
        <v>2060</v>
      </c>
      <c r="AL4128" t="s">
        <v>2551</v>
      </c>
      <c r="AM4128" s="26" t="s">
        <v>38</v>
      </c>
      <c r="AN4128" t="s">
        <v>2030</v>
      </c>
    </row>
    <row r="4129" spans="1:40" ht="15" hidden="1" thickTop="1" x14ac:dyDescent="0.35">
      <c r="A4129" t="s">
        <v>7473</v>
      </c>
      <c r="B4129" t="s">
        <v>17321</v>
      </c>
      <c r="C4129" t="s">
        <v>3419</v>
      </c>
      <c r="D4129" t="s">
        <v>17322</v>
      </c>
      <c r="E4129" t="s">
        <v>2562</v>
      </c>
      <c r="F4129">
        <v>1</v>
      </c>
      <c r="G4129" t="s">
        <v>2546</v>
      </c>
      <c r="H4129" t="s">
        <v>2510</v>
      </c>
      <c r="I4129" t="s">
        <v>2076</v>
      </c>
      <c r="J4129" t="s">
        <v>2547</v>
      </c>
      <c r="K4129" t="s">
        <v>2548</v>
      </c>
      <c r="L4129" t="s">
        <v>2058</v>
      </c>
      <c r="M4129" t="s">
        <v>2059</v>
      </c>
      <c r="N4129">
        <v>2</v>
      </c>
      <c r="O4129">
        <v>109</v>
      </c>
      <c r="P4129">
        <v>0.45</v>
      </c>
      <c r="Q4129">
        <v>24480</v>
      </c>
      <c r="R4129">
        <v>0</v>
      </c>
      <c r="S4129">
        <v>0</v>
      </c>
      <c r="T4129">
        <v>0</v>
      </c>
      <c r="U4129">
        <v>2</v>
      </c>
      <c r="V4129">
        <v>109</v>
      </c>
      <c r="W4129">
        <v>0.45</v>
      </c>
      <c r="X4129">
        <v>0</v>
      </c>
      <c r="Y4129">
        <v>0</v>
      </c>
      <c r="Z4129">
        <v>0</v>
      </c>
      <c r="AA4129">
        <v>0</v>
      </c>
      <c r="AB4129">
        <v>0</v>
      </c>
      <c r="AC4129">
        <v>0</v>
      </c>
      <c r="AD4129">
        <v>0</v>
      </c>
      <c r="AE4129">
        <v>0</v>
      </c>
      <c r="AF4129">
        <v>0</v>
      </c>
      <c r="AG4129" t="s">
        <v>17323</v>
      </c>
      <c r="AH4129" s="21" t="str">
        <f t="shared" si="128"/>
        <v>YK21</v>
      </c>
      <c r="AI4129" s="21">
        <v>345.36</v>
      </c>
      <c r="AJ4129" s="21">
        <f t="shared" si="129"/>
        <v>99.554738562091501</v>
      </c>
      <c r="AK4129" s="21" t="s">
        <v>2060</v>
      </c>
      <c r="AL4129" t="s">
        <v>2551</v>
      </c>
      <c r="AM4129" s="26" t="s">
        <v>38</v>
      </c>
      <c r="AN4129" t="s">
        <v>2031</v>
      </c>
    </row>
    <row r="4130" spans="1:40" ht="15" hidden="1" thickTop="1" x14ac:dyDescent="0.35">
      <c r="A4130" t="s">
        <v>7477</v>
      </c>
      <c r="B4130" t="s">
        <v>17324</v>
      </c>
      <c r="C4130" t="s">
        <v>3419</v>
      </c>
      <c r="D4130" t="s">
        <v>17325</v>
      </c>
      <c r="E4130" t="s">
        <v>2562</v>
      </c>
      <c r="F4130">
        <v>1</v>
      </c>
      <c r="G4130" t="s">
        <v>2546</v>
      </c>
      <c r="H4130" t="s">
        <v>2510</v>
      </c>
      <c r="I4130" t="s">
        <v>2076</v>
      </c>
      <c r="J4130" t="s">
        <v>2547</v>
      </c>
      <c r="K4130" t="s">
        <v>2548</v>
      </c>
      <c r="L4130" t="s">
        <v>2058</v>
      </c>
      <c r="M4130" t="s">
        <v>2059</v>
      </c>
      <c r="N4130">
        <v>2</v>
      </c>
      <c r="O4130">
        <v>73</v>
      </c>
      <c r="P4130">
        <v>0.3</v>
      </c>
      <c r="Q4130">
        <v>24480</v>
      </c>
      <c r="R4130">
        <v>1</v>
      </c>
      <c r="S4130">
        <v>39</v>
      </c>
      <c r="T4130">
        <v>0.16</v>
      </c>
      <c r="U4130">
        <v>1</v>
      </c>
      <c r="V4130">
        <v>34</v>
      </c>
      <c r="W4130">
        <v>0.14000000000000001</v>
      </c>
      <c r="X4130">
        <v>0</v>
      </c>
      <c r="Y4130">
        <v>0</v>
      </c>
      <c r="Z4130">
        <v>0</v>
      </c>
      <c r="AA4130">
        <v>0</v>
      </c>
      <c r="AB4130">
        <v>0</v>
      </c>
      <c r="AC4130">
        <v>0</v>
      </c>
      <c r="AD4130">
        <v>0</v>
      </c>
      <c r="AE4130">
        <v>0</v>
      </c>
      <c r="AF4130">
        <v>0</v>
      </c>
      <c r="AG4130" t="s">
        <v>17326</v>
      </c>
      <c r="AH4130" s="21" t="str">
        <f t="shared" si="128"/>
        <v>YK21</v>
      </c>
      <c r="AI4130" s="21">
        <v>345.36</v>
      </c>
      <c r="AJ4130" s="21">
        <f t="shared" si="129"/>
        <v>99.701797385620921</v>
      </c>
      <c r="AK4130" s="21" t="s">
        <v>2060</v>
      </c>
      <c r="AL4130" t="s">
        <v>2551</v>
      </c>
      <c r="AM4130" s="26" t="s">
        <v>38</v>
      </c>
      <c r="AN4130" t="s">
        <v>2031</v>
      </c>
    </row>
    <row r="4131" spans="1:40" ht="15" hidden="1" thickTop="1" x14ac:dyDescent="0.35">
      <c r="A4131" t="s">
        <v>7481</v>
      </c>
      <c r="B4131" t="s">
        <v>17327</v>
      </c>
      <c r="C4131" t="s">
        <v>3419</v>
      </c>
      <c r="D4131" t="s">
        <v>17328</v>
      </c>
      <c r="E4131" t="s">
        <v>2562</v>
      </c>
      <c r="F4131">
        <v>1</v>
      </c>
      <c r="G4131" t="s">
        <v>2546</v>
      </c>
      <c r="H4131" t="s">
        <v>2510</v>
      </c>
      <c r="I4131" t="s">
        <v>2076</v>
      </c>
      <c r="J4131" t="s">
        <v>2547</v>
      </c>
      <c r="K4131" t="s">
        <v>2548</v>
      </c>
      <c r="L4131" t="s">
        <v>2058</v>
      </c>
      <c r="M4131" t="s">
        <v>2059</v>
      </c>
      <c r="N4131">
        <v>3</v>
      </c>
      <c r="O4131">
        <v>133</v>
      </c>
      <c r="P4131">
        <v>0.54</v>
      </c>
      <c r="Q4131">
        <v>24480</v>
      </c>
      <c r="R4131">
        <v>0</v>
      </c>
      <c r="S4131">
        <v>0</v>
      </c>
      <c r="T4131">
        <v>0</v>
      </c>
      <c r="U4131">
        <v>3</v>
      </c>
      <c r="V4131">
        <v>133</v>
      </c>
      <c r="W4131">
        <v>0.54</v>
      </c>
      <c r="X4131">
        <v>0</v>
      </c>
      <c r="Y4131">
        <v>0</v>
      </c>
      <c r="Z4131">
        <v>0</v>
      </c>
      <c r="AA4131">
        <v>0</v>
      </c>
      <c r="AB4131">
        <v>0</v>
      </c>
      <c r="AC4131">
        <v>0</v>
      </c>
      <c r="AD4131">
        <v>0</v>
      </c>
      <c r="AE4131">
        <v>0</v>
      </c>
      <c r="AF4131">
        <v>0</v>
      </c>
      <c r="AG4131" t="s">
        <v>17329</v>
      </c>
      <c r="AH4131" s="21" t="str">
        <f t="shared" si="128"/>
        <v>YK21</v>
      </c>
      <c r="AI4131" s="21">
        <v>345.36</v>
      </c>
      <c r="AJ4131" s="21">
        <f t="shared" si="129"/>
        <v>99.45669934640523</v>
      </c>
      <c r="AK4131" s="21" t="s">
        <v>2060</v>
      </c>
      <c r="AL4131" t="s">
        <v>2551</v>
      </c>
      <c r="AM4131" s="26" t="s">
        <v>38</v>
      </c>
      <c r="AN4131" t="s">
        <v>2031</v>
      </c>
    </row>
    <row r="4132" spans="1:40" ht="15" hidden="1" thickTop="1" x14ac:dyDescent="0.35">
      <c r="A4132" t="s">
        <v>7484</v>
      </c>
      <c r="B4132" t="s">
        <v>17330</v>
      </c>
      <c r="C4132" t="s">
        <v>3419</v>
      </c>
      <c r="D4132" t="s">
        <v>17331</v>
      </c>
      <c r="E4132" t="s">
        <v>2562</v>
      </c>
      <c r="F4132">
        <v>1</v>
      </c>
      <c r="G4132" t="s">
        <v>2546</v>
      </c>
      <c r="H4132" t="s">
        <v>2510</v>
      </c>
      <c r="I4132" t="s">
        <v>2076</v>
      </c>
      <c r="J4132" t="s">
        <v>2547</v>
      </c>
      <c r="K4132" t="s">
        <v>2548</v>
      </c>
      <c r="L4132" t="s">
        <v>2058</v>
      </c>
      <c r="M4132" t="s">
        <v>2059</v>
      </c>
      <c r="N4132">
        <v>6</v>
      </c>
      <c r="O4132">
        <v>158</v>
      </c>
      <c r="P4132">
        <v>0.65</v>
      </c>
      <c r="Q4132">
        <v>24480</v>
      </c>
      <c r="R4132">
        <v>2</v>
      </c>
      <c r="S4132">
        <v>84</v>
      </c>
      <c r="T4132">
        <v>0.34</v>
      </c>
      <c r="U4132">
        <v>4</v>
      </c>
      <c r="V4132">
        <v>74</v>
      </c>
      <c r="W4132">
        <v>0.3</v>
      </c>
      <c r="X4132">
        <v>0</v>
      </c>
      <c r="Y4132">
        <v>0</v>
      </c>
      <c r="Z4132">
        <v>0</v>
      </c>
      <c r="AA4132">
        <v>0</v>
      </c>
      <c r="AB4132">
        <v>0</v>
      </c>
      <c r="AC4132">
        <v>0</v>
      </c>
      <c r="AD4132">
        <v>0</v>
      </c>
      <c r="AE4132">
        <v>0</v>
      </c>
      <c r="AF4132">
        <v>0</v>
      </c>
      <c r="AG4132" t="s">
        <v>17332</v>
      </c>
      <c r="AH4132" s="21" t="str">
        <f t="shared" si="128"/>
        <v>YK21</v>
      </c>
      <c r="AI4132" s="21">
        <v>345.36</v>
      </c>
      <c r="AJ4132" s="21">
        <f t="shared" si="129"/>
        <v>99.354575163398692</v>
      </c>
      <c r="AK4132" s="21" t="s">
        <v>2060</v>
      </c>
      <c r="AL4132" t="s">
        <v>2551</v>
      </c>
      <c r="AM4132" s="26" t="s">
        <v>38</v>
      </c>
      <c r="AN4132" t="s">
        <v>2030</v>
      </c>
    </row>
    <row r="4133" spans="1:40" ht="15" hidden="1" thickTop="1" x14ac:dyDescent="0.35">
      <c r="A4133" t="s">
        <v>7487</v>
      </c>
      <c r="B4133" t="s">
        <v>17333</v>
      </c>
      <c r="C4133" t="s">
        <v>5084</v>
      </c>
      <c r="D4133" t="s">
        <v>17334</v>
      </c>
      <c r="E4133" t="s">
        <v>3005</v>
      </c>
      <c r="F4133">
        <v>1</v>
      </c>
      <c r="G4133" t="s">
        <v>2546</v>
      </c>
      <c r="H4133" t="s">
        <v>2510</v>
      </c>
      <c r="I4133" t="s">
        <v>2076</v>
      </c>
      <c r="J4133" t="s">
        <v>3711</v>
      </c>
      <c r="K4133" t="s">
        <v>2548</v>
      </c>
      <c r="L4133" t="s">
        <v>2058</v>
      </c>
      <c r="M4133" t="s">
        <v>2170</v>
      </c>
      <c r="N4133">
        <v>4</v>
      </c>
      <c r="O4133">
        <v>71</v>
      </c>
      <c r="P4133">
        <v>0.46</v>
      </c>
      <c r="Q4133">
        <v>15300</v>
      </c>
      <c r="R4133">
        <v>0</v>
      </c>
      <c r="S4133">
        <v>0</v>
      </c>
      <c r="T4133">
        <v>0</v>
      </c>
      <c r="U4133">
        <v>4</v>
      </c>
      <c r="V4133">
        <v>71</v>
      </c>
      <c r="W4133">
        <v>0.46</v>
      </c>
      <c r="X4133">
        <v>0</v>
      </c>
      <c r="Y4133">
        <v>0</v>
      </c>
      <c r="Z4133">
        <v>0</v>
      </c>
      <c r="AA4133">
        <v>0</v>
      </c>
      <c r="AB4133">
        <v>0</v>
      </c>
      <c r="AC4133">
        <v>0</v>
      </c>
      <c r="AD4133">
        <v>0</v>
      </c>
      <c r="AE4133">
        <v>0</v>
      </c>
      <c r="AF4133">
        <v>0</v>
      </c>
      <c r="AG4133" t="s">
        <v>17335</v>
      </c>
      <c r="AH4133" s="21" t="str">
        <f t="shared" si="128"/>
        <v>YK21</v>
      </c>
      <c r="AI4133" s="21">
        <v>216</v>
      </c>
      <c r="AJ4133" s="21">
        <f t="shared" si="129"/>
        <v>99.535947712418306</v>
      </c>
      <c r="AK4133" s="21" t="s">
        <v>2060</v>
      </c>
      <c r="AL4133" t="s">
        <v>2551</v>
      </c>
      <c r="AM4133" s="26" t="s">
        <v>38</v>
      </c>
      <c r="AN4133" t="s">
        <v>2031</v>
      </c>
    </row>
    <row r="4134" spans="1:40" ht="15" hidden="1" thickTop="1" x14ac:dyDescent="0.35">
      <c r="A4134" t="s">
        <v>7490</v>
      </c>
      <c r="B4134" t="s">
        <v>17336</v>
      </c>
      <c r="C4134" t="s">
        <v>5084</v>
      </c>
      <c r="D4134" t="s">
        <v>17334</v>
      </c>
      <c r="E4134" t="s">
        <v>3005</v>
      </c>
      <c r="F4134">
        <v>1</v>
      </c>
      <c r="G4134" t="s">
        <v>2546</v>
      </c>
      <c r="H4134" t="s">
        <v>2510</v>
      </c>
      <c r="I4134" t="s">
        <v>2076</v>
      </c>
      <c r="J4134" t="s">
        <v>3711</v>
      </c>
      <c r="K4134" t="s">
        <v>2548</v>
      </c>
      <c r="L4134" t="s">
        <v>2058</v>
      </c>
      <c r="M4134" t="s">
        <v>2170</v>
      </c>
      <c r="N4134">
        <v>6</v>
      </c>
      <c r="O4134">
        <v>575</v>
      </c>
      <c r="P4134">
        <v>3.76</v>
      </c>
      <c r="Q4134">
        <v>15300</v>
      </c>
      <c r="R4134">
        <v>2</v>
      </c>
      <c r="S4134">
        <v>22</v>
      </c>
      <c r="T4134">
        <v>0.14000000000000001</v>
      </c>
      <c r="U4134">
        <v>3</v>
      </c>
      <c r="V4134">
        <v>45</v>
      </c>
      <c r="W4134">
        <v>0.28999999999999998</v>
      </c>
      <c r="X4134">
        <v>0</v>
      </c>
      <c r="Y4134">
        <v>0</v>
      </c>
      <c r="Z4134">
        <v>0</v>
      </c>
      <c r="AA4134">
        <v>0</v>
      </c>
      <c r="AB4134">
        <v>0</v>
      </c>
      <c r="AC4134">
        <v>0</v>
      </c>
      <c r="AD4134">
        <v>1</v>
      </c>
      <c r="AE4134">
        <v>508</v>
      </c>
      <c r="AF4134">
        <v>3.32</v>
      </c>
      <c r="AG4134" t="s">
        <v>17337</v>
      </c>
      <c r="AH4134" s="21" t="str">
        <f t="shared" si="128"/>
        <v>YK21</v>
      </c>
      <c r="AI4134" s="21">
        <v>216</v>
      </c>
      <c r="AJ4134" s="21">
        <f t="shared" si="129"/>
        <v>96.24183006535948</v>
      </c>
      <c r="AK4134" s="21" t="s">
        <v>2063</v>
      </c>
      <c r="AL4134" t="s">
        <v>2551</v>
      </c>
      <c r="AM4134" s="26" t="s">
        <v>38</v>
      </c>
      <c r="AN4134" t="s">
        <v>2031</v>
      </c>
    </row>
    <row r="4135" spans="1:40" ht="15" hidden="1" thickTop="1" x14ac:dyDescent="0.35">
      <c r="A4135" t="s">
        <v>2243</v>
      </c>
      <c r="B4135" t="s">
        <v>17338</v>
      </c>
      <c r="C4135" t="s">
        <v>5084</v>
      </c>
      <c r="D4135" t="s">
        <v>17334</v>
      </c>
      <c r="E4135" t="s">
        <v>3005</v>
      </c>
      <c r="F4135">
        <v>1</v>
      </c>
      <c r="G4135" t="s">
        <v>2546</v>
      </c>
      <c r="H4135" t="s">
        <v>2510</v>
      </c>
      <c r="I4135" t="s">
        <v>2076</v>
      </c>
      <c r="J4135" t="s">
        <v>3711</v>
      </c>
      <c r="K4135" t="s">
        <v>2548</v>
      </c>
      <c r="L4135" t="s">
        <v>2058</v>
      </c>
      <c r="M4135" t="s">
        <v>2170</v>
      </c>
      <c r="N4135">
        <v>2</v>
      </c>
      <c r="O4135">
        <v>27</v>
      </c>
      <c r="P4135">
        <v>0.18</v>
      </c>
      <c r="Q4135">
        <v>15300</v>
      </c>
      <c r="R4135">
        <v>0</v>
      </c>
      <c r="S4135">
        <v>0</v>
      </c>
      <c r="T4135">
        <v>0</v>
      </c>
      <c r="U4135">
        <v>2</v>
      </c>
      <c r="V4135">
        <v>27</v>
      </c>
      <c r="W4135">
        <v>0.18</v>
      </c>
      <c r="X4135">
        <v>0</v>
      </c>
      <c r="Y4135">
        <v>0</v>
      </c>
      <c r="Z4135">
        <v>0</v>
      </c>
      <c r="AA4135">
        <v>0</v>
      </c>
      <c r="AB4135">
        <v>0</v>
      </c>
      <c r="AC4135">
        <v>0</v>
      </c>
      <c r="AD4135">
        <v>0</v>
      </c>
      <c r="AE4135">
        <v>0</v>
      </c>
      <c r="AF4135">
        <v>0</v>
      </c>
      <c r="AG4135" t="s">
        <v>17339</v>
      </c>
      <c r="AH4135" s="21" t="str">
        <f t="shared" si="128"/>
        <v>YK21</v>
      </c>
      <c r="AI4135" s="21">
        <v>216</v>
      </c>
      <c r="AJ4135" s="21">
        <f t="shared" si="129"/>
        <v>99.82352941176471</v>
      </c>
      <c r="AK4135" s="21" t="s">
        <v>2060</v>
      </c>
      <c r="AL4135" t="s">
        <v>2551</v>
      </c>
      <c r="AM4135" s="26" t="s">
        <v>38</v>
      </c>
      <c r="AN4135" t="s">
        <v>2031</v>
      </c>
    </row>
    <row r="4136" spans="1:40" ht="15" hidden="1" thickTop="1" x14ac:dyDescent="0.35">
      <c r="A4136" t="s">
        <v>2246</v>
      </c>
      <c r="B4136" t="s">
        <v>17340</v>
      </c>
      <c r="C4136" t="s">
        <v>5084</v>
      </c>
      <c r="D4136" t="s">
        <v>17334</v>
      </c>
      <c r="E4136" t="s">
        <v>3005</v>
      </c>
      <c r="F4136">
        <v>1</v>
      </c>
      <c r="G4136" t="s">
        <v>2546</v>
      </c>
      <c r="H4136" t="s">
        <v>2510</v>
      </c>
      <c r="I4136" t="s">
        <v>2076</v>
      </c>
      <c r="J4136" t="s">
        <v>3711</v>
      </c>
      <c r="K4136" t="s">
        <v>2548</v>
      </c>
      <c r="L4136" t="s">
        <v>2058</v>
      </c>
      <c r="M4136" t="s">
        <v>2170</v>
      </c>
      <c r="N4136">
        <v>10</v>
      </c>
      <c r="O4136">
        <v>174</v>
      </c>
      <c r="P4136">
        <v>1.1399999999999999</v>
      </c>
      <c r="Q4136">
        <v>15300</v>
      </c>
      <c r="R4136">
        <v>5</v>
      </c>
      <c r="S4136">
        <v>75</v>
      </c>
      <c r="T4136">
        <v>0.49</v>
      </c>
      <c r="U4136">
        <v>5</v>
      </c>
      <c r="V4136">
        <v>99</v>
      </c>
      <c r="W4136">
        <v>0.65</v>
      </c>
      <c r="X4136">
        <v>0</v>
      </c>
      <c r="Y4136">
        <v>0</v>
      </c>
      <c r="Z4136">
        <v>0</v>
      </c>
      <c r="AA4136">
        <v>0</v>
      </c>
      <c r="AB4136">
        <v>0</v>
      </c>
      <c r="AC4136">
        <v>0</v>
      </c>
      <c r="AD4136">
        <v>0</v>
      </c>
      <c r="AE4136">
        <v>0</v>
      </c>
      <c r="AF4136">
        <v>0</v>
      </c>
      <c r="AG4136" t="s">
        <v>17341</v>
      </c>
      <c r="AH4136" s="21" t="str">
        <f t="shared" si="128"/>
        <v>YK21</v>
      </c>
      <c r="AI4136" s="21">
        <v>216</v>
      </c>
      <c r="AJ4136" s="21">
        <f t="shared" si="129"/>
        <v>98.862745098039213</v>
      </c>
      <c r="AK4136" s="21" t="s">
        <v>2063</v>
      </c>
      <c r="AL4136" t="s">
        <v>2551</v>
      </c>
      <c r="AM4136" s="26" t="s">
        <v>38</v>
      </c>
      <c r="AN4136" t="s">
        <v>2031</v>
      </c>
    </row>
    <row r="4137" spans="1:40" ht="15" hidden="1" thickTop="1" x14ac:dyDescent="0.35">
      <c r="A4137" t="s">
        <v>2248</v>
      </c>
      <c r="B4137" t="s">
        <v>17342</v>
      </c>
      <c r="C4137" t="s">
        <v>3207</v>
      </c>
      <c r="D4137" t="s">
        <v>14662</v>
      </c>
      <c r="E4137" t="s">
        <v>2608</v>
      </c>
      <c r="F4137">
        <v>1</v>
      </c>
      <c r="G4137" t="s">
        <v>2576</v>
      </c>
      <c r="H4137" t="s">
        <v>2577</v>
      </c>
      <c r="I4137" t="s">
        <v>2057</v>
      </c>
      <c r="J4137" t="s">
        <v>2692</v>
      </c>
      <c r="K4137" t="s">
        <v>2635</v>
      </c>
      <c r="L4137" t="s">
        <v>2058</v>
      </c>
      <c r="M4137" t="s">
        <v>2170</v>
      </c>
      <c r="N4137">
        <v>1</v>
      </c>
      <c r="O4137">
        <v>35</v>
      </c>
      <c r="P4137">
        <v>0.23</v>
      </c>
      <c r="Q4137">
        <v>15300</v>
      </c>
      <c r="R4137">
        <v>0</v>
      </c>
      <c r="S4137">
        <v>0</v>
      </c>
      <c r="T4137">
        <v>0</v>
      </c>
      <c r="U4137">
        <v>0</v>
      </c>
      <c r="V4137">
        <v>0</v>
      </c>
      <c r="W4137">
        <v>0</v>
      </c>
      <c r="X4137">
        <v>0</v>
      </c>
      <c r="Y4137">
        <v>0</v>
      </c>
      <c r="Z4137">
        <v>0</v>
      </c>
      <c r="AA4137">
        <v>1</v>
      </c>
      <c r="AB4137">
        <v>35</v>
      </c>
      <c r="AC4137">
        <v>0.23</v>
      </c>
      <c r="AD4137">
        <v>0</v>
      </c>
      <c r="AE4137">
        <v>0</v>
      </c>
      <c r="AF4137">
        <v>0</v>
      </c>
      <c r="AG4137" t="s">
        <v>17343</v>
      </c>
      <c r="AH4137" s="21" t="str">
        <f t="shared" si="128"/>
        <v>YT21</v>
      </c>
      <c r="AI4137" s="21">
        <v>216</v>
      </c>
      <c r="AJ4137" s="21">
        <f t="shared" si="129"/>
        <v>99.771241830065364</v>
      </c>
      <c r="AK4137" s="21" t="s">
        <v>2060</v>
      </c>
      <c r="AL4137" t="s">
        <v>2581</v>
      </c>
      <c r="AM4137" s="26" t="s">
        <v>38</v>
      </c>
      <c r="AN4137" t="s">
        <v>2029</v>
      </c>
    </row>
    <row r="4138" spans="1:40" ht="15" hidden="1" thickTop="1" x14ac:dyDescent="0.35">
      <c r="A4138" t="s">
        <v>7502</v>
      </c>
      <c r="B4138" t="s">
        <v>17344</v>
      </c>
      <c r="C4138" t="s">
        <v>3207</v>
      </c>
      <c r="D4138" t="s">
        <v>14662</v>
      </c>
      <c r="E4138" t="s">
        <v>2608</v>
      </c>
      <c r="F4138">
        <v>1</v>
      </c>
      <c r="G4138" t="s">
        <v>2576</v>
      </c>
      <c r="H4138" t="s">
        <v>2577</v>
      </c>
      <c r="I4138" t="s">
        <v>2057</v>
      </c>
      <c r="J4138" t="s">
        <v>2692</v>
      </c>
      <c r="K4138" t="s">
        <v>2635</v>
      </c>
      <c r="L4138" t="s">
        <v>2058</v>
      </c>
      <c r="M4138" t="s">
        <v>2170</v>
      </c>
      <c r="N4138">
        <v>2</v>
      </c>
      <c r="O4138">
        <v>81</v>
      </c>
      <c r="P4138">
        <v>0.53</v>
      </c>
      <c r="Q4138">
        <v>15300</v>
      </c>
      <c r="R4138">
        <v>0</v>
      </c>
      <c r="S4138">
        <v>0</v>
      </c>
      <c r="T4138">
        <v>0</v>
      </c>
      <c r="U4138">
        <v>2</v>
      </c>
      <c r="V4138">
        <v>81</v>
      </c>
      <c r="W4138">
        <v>0.53</v>
      </c>
      <c r="X4138">
        <v>0</v>
      </c>
      <c r="Y4138">
        <v>0</v>
      </c>
      <c r="Z4138">
        <v>0</v>
      </c>
      <c r="AA4138">
        <v>0</v>
      </c>
      <c r="AB4138">
        <v>0</v>
      </c>
      <c r="AC4138">
        <v>0</v>
      </c>
      <c r="AD4138">
        <v>0</v>
      </c>
      <c r="AE4138">
        <v>0</v>
      </c>
      <c r="AF4138">
        <v>0</v>
      </c>
      <c r="AG4138" t="s">
        <v>17345</v>
      </c>
      <c r="AH4138" s="21" t="str">
        <f t="shared" si="128"/>
        <v>YT21</v>
      </c>
      <c r="AI4138" s="21">
        <v>216</v>
      </c>
      <c r="AJ4138" s="21">
        <f t="shared" si="129"/>
        <v>99.470588235294116</v>
      </c>
      <c r="AK4138" s="21" t="s">
        <v>2060</v>
      </c>
      <c r="AL4138" t="s">
        <v>2581</v>
      </c>
      <c r="AM4138" s="26" t="s">
        <v>38</v>
      </c>
      <c r="AN4138" t="s">
        <v>2029</v>
      </c>
    </row>
    <row r="4139" spans="1:40" ht="15" hidden="1" thickTop="1" x14ac:dyDescent="0.35">
      <c r="A4139" t="s">
        <v>7506</v>
      </c>
      <c r="B4139" t="s">
        <v>17346</v>
      </c>
      <c r="C4139" t="s">
        <v>4168</v>
      </c>
      <c r="D4139" t="s">
        <v>17347</v>
      </c>
      <c r="E4139" t="s">
        <v>2857</v>
      </c>
      <c r="F4139">
        <v>1</v>
      </c>
      <c r="G4139" t="s">
        <v>2576</v>
      </c>
      <c r="H4139" t="s">
        <v>2577</v>
      </c>
      <c r="I4139" t="s">
        <v>2076</v>
      </c>
      <c r="J4139" t="s">
        <v>2741</v>
      </c>
      <c r="K4139" t="s">
        <v>2742</v>
      </c>
      <c r="L4139" t="s">
        <v>2058</v>
      </c>
      <c r="M4139" t="s">
        <v>2170</v>
      </c>
      <c r="N4139">
        <v>1</v>
      </c>
      <c r="O4139">
        <v>31</v>
      </c>
      <c r="P4139">
        <v>0.2</v>
      </c>
      <c r="Q4139">
        <v>15300</v>
      </c>
      <c r="R4139">
        <v>0</v>
      </c>
      <c r="S4139">
        <v>0</v>
      </c>
      <c r="T4139">
        <v>0</v>
      </c>
      <c r="U4139">
        <v>1</v>
      </c>
      <c r="V4139">
        <v>31</v>
      </c>
      <c r="W4139">
        <v>0.2</v>
      </c>
      <c r="X4139">
        <v>0</v>
      </c>
      <c r="Y4139">
        <v>0</v>
      </c>
      <c r="Z4139">
        <v>0</v>
      </c>
      <c r="AA4139">
        <v>0</v>
      </c>
      <c r="AB4139">
        <v>0</v>
      </c>
      <c r="AC4139">
        <v>0</v>
      </c>
      <c r="AD4139">
        <v>0</v>
      </c>
      <c r="AE4139">
        <v>0</v>
      </c>
      <c r="AF4139">
        <v>0</v>
      </c>
      <c r="AG4139" t="s">
        <v>17348</v>
      </c>
      <c r="AH4139" s="21" t="str">
        <f t="shared" si="128"/>
        <v>YK21</v>
      </c>
      <c r="AI4139" s="21">
        <v>216</v>
      </c>
      <c r="AJ4139" s="21">
        <f t="shared" si="129"/>
        <v>99.797385620915037</v>
      </c>
      <c r="AK4139" s="21" t="s">
        <v>2060</v>
      </c>
      <c r="AL4139" t="s">
        <v>2613</v>
      </c>
      <c r="AM4139" s="26" t="s">
        <v>38</v>
      </c>
      <c r="AN4139" t="s">
        <v>2031</v>
      </c>
    </row>
    <row r="4140" spans="1:40" ht="15" hidden="1" thickTop="1" x14ac:dyDescent="0.35">
      <c r="A4140" t="s">
        <v>7509</v>
      </c>
      <c r="B4140" t="s">
        <v>17349</v>
      </c>
      <c r="C4140" t="s">
        <v>4168</v>
      </c>
      <c r="D4140" t="s">
        <v>17347</v>
      </c>
      <c r="E4140" t="s">
        <v>2857</v>
      </c>
      <c r="F4140">
        <v>1</v>
      </c>
      <c r="G4140" t="s">
        <v>2576</v>
      </c>
      <c r="H4140" t="s">
        <v>2577</v>
      </c>
      <c r="I4140" t="s">
        <v>2076</v>
      </c>
      <c r="J4140" t="s">
        <v>2741</v>
      </c>
      <c r="K4140" t="s">
        <v>2742</v>
      </c>
      <c r="L4140" t="s">
        <v>2058</v>
      </c>
      <c r="M4140" t="s">
        <v>2170</v>
      </c>
      <c r="N4140">
        <v>7</v>
      </c>
      <c r="O4140">
        <v>337</v>
      </c>
      <c r="P4140">
        <v>2.2000000000000002</v>
      </c>
      <c r="Q4140">
        <v>15300</v>
      </c>
      <c r="R4140">
        <v>5</v>
      </c>
      <c r="S4140">
        <v>246</v>
      </c>
      <c r="T4140">
        <v>1.61</v>
      </c>
      <c r="U4140">
        <v>2</v>
      </c>
      <c r="V4140">
        <v>91</v>
      </c>
      <c r="W4140">
        <v>0.59</v>
      </c>
      <c r="X4140">
        <v>0</v>
      </c>
      <c r="Y4140">
        <v>0</v>
      </c>
      <c r="Z4140">
        <v>0</v>
      </c>
      <c r="AA4140">
        <v>0</v>
      </c>
      <c r="AB4140">
        <v>0</v>
      </c>
      <c r="AC4140">
        <v>0</v>
      </c>
      <c r="AD4140">
        <v>0</v>
      </c>
      <c r="AE4140">
        <v>0</v>
      </c>
      <c r="AF4140">
        <v>0</v>
      </c>
      <c r="AG4140" t="s">
        <v>17350</v>
      </c>
      <c r="AH4140" s="21" t="str">
        <f t="shared" si="128"/>
        <v>YK21</v>
      </c>
      <c r="AI4140" s="21">
        <v>216</v>
      </c>
      <c r="AJ4140" s="21">
        <f t="shared" si="129"/>
        <v>97.797385620915037</v>
      </c>
      <c r="AK4140" s="21" t="s">
        <v>2063</v>
      </c>
      <c r="AL4140" t="s">
        <v>2613</v>
      </c>
      <c r="AM4140" s="26" t="s">
        <v>38</v>
      </c>
      <c r="AN4140" t="s">
        <v>2031</v>
      </c>
    </row>
    <row r="4141" spans="1:40" ht="15" hidden="1" thickTop="1" x14ac:dyDescent="0.35">
      <c r="A4141" t="s">
        <v>7512</v>
      </c>
      <c r="B4141" t="s">
        <v>17351</v>
      </c>
      <c r="C4141" t="s">
        <v>14727</v>
      </c>
      <c r="D4141" t="s">
        <v>17352</v>
      </c>
      <c r="E4141" t="s">
        <v>2646</v>
      </c>
      <c r="F4141">
        <v>1</v>
      </c>
      <c r="G4141" t="s">
        <v>2600</v>
      </c>
      <c r="H4141" t="s">
        <v>2577</v>
      </c>
      <c r="I4141" t="s">
        <v>2076</v>
      </c>
      <c r="J4141" t="s">
        <v>2647</v>
      </c>
      <c r="K4141" t="s">
        <v>2602</v>
      </c>
      <c r="L4141" t="s">
        <v>2058</v>
      </c>
      <c r="M4141" t="s">
        <v>2170</v>
      </c>
      <c r="N4141">
        <v>2</v>
      </c>
      <c r="O4141">
        <v>25</v>
      </c>
      <c r="P4141">
        <v>0.16</v>
      </c>
      <c r="Q4141">
        <v>15300</v>
      </c>
      <c r="R4141">
        <v>1</v>
      </c>
      <c r="S4141">
        <v>18</v>
      </c>
      <c r="T4141">
        <v>0.12</v>
      </c>
      <c r="U4141">
        <v>1</v>
      </c>
      <c r="V4141">
        <v>7</v>
      </c>
      <c r="W4141">
        <v>0.05</v>
      </c>
      <c r="X4141">
        <v>0</v>
      </c>
      <c r="Y4141">
        <v>0</v>
      </c>
      <c r="Z4141">
        <v>0</v>
      </c>
      <c r="AA4141">
        <v>0</v>
      </c>
      <c r="AB4141">
        <v>0</v>
      </c>
      <c r="AC4141">
        <v>0</v>
      </c>
      <c r="AD4141">
        <v>0</v>
      </c>
      <c r="AE4141">
        <v>0</v>
      </c>
      <c r="AF4141">
        <v>0</v>
      </c>
      <c r="AG4141" t="s">
        <v>17353</v>
      </c>
      <c r="AH4141" s="21" t="str">
        <f t="shared" si="128"/>
        <v>YK20</v>
      </c>
      <c r="AI4141" s="21">
        <v>216</v>
      </c>
      <c r="AJ4141" s="21">
        <f t="shared" si="129"/>
        <v>99.83660130718954</v>
      </c>
      <c r="AK4141" s="21" t="s">
        <v>2060</v>
      </c>
      <c r="AL4141" t="s">
        <v>2551</v>
      </c>
      <c r="AM4141" s="26" t="s">
        <v>38</v>
      </c>
      <c r="AN4141" t="s">
        <v>2031</v>
      </c>
    </row>
    <row r="4142" spans="1:40" ht="15" hidden="1" thickTop="1" x14ac:dyDescent="0.35">
      <c r="A4142" t="s">
        <v>7515</v>
      </c>
      <c r="B4142" t="s">
        <v>17354</v>
      </c>
      <c r="C4142" t="s">
        <v>14727</v>
      </c>
      <c r="D4142" t="s">
        <v>17352</v>
      </c>
      <c r="E4142" t="s">
        <v>2646</v>
      </c>
      <c r="F4142">
        <v>1</v>
      </c>
      <c r="G4142" t="s">
        <v>2600</v>
      </c>
      <c r="H4142" t="s">
        <v>2577</v>
      </c>
      <c r="I4142" t="s">
        <v>2076</v>
      </c>
      <c r="J4142" t="s">
        <v>2647</v>
      </c>
      <c r="K4142" t="s">
        <v>2602</v>
      </c>
      <c r="L4142" t="s">
        <v>2058</v>
      </c>
      <c r="M4142" t="s">
        <v>2170</v>
      </c>
      <c r="N4142">
        <v>1</v>
      </c>
      <c r="O4142">
        <v>18</v>
      </c>
      <c r="P4142">
        <v>0.12</v>
      </c>
      <c r="Q4142">
        <v>15300</v>
      </c>
      <c r="R4142">
        <v>0</v>
      </c>
      <c r="S4142">
        <v>0</v>
      </c>
      <c r="T4142">
        <v>0</v>
      </c>
      <c r="U4142">
        <v>1</v>
      </c>
      <c r="V4142">
        <v>18</v>
      </c>
      <c r="W4142">
        <v>0.12</v>
      </c>
      <c r="X4142">
        <v>0</v>
      </c>
      <c r="Y4142">
        <v>0</v>
      </c>
      <c r="Z4142">
        <v>0</v>
      </c>
      <c r="AA4142">
        <v>0</v>
      </c>
      <c r="AB4142">
        <v>0</v>
      </c>
      <c r="AC4142">
        <v>0</v>
      </c>
      <c r="AD4142">
        <v>0</v>
      </c>
      <c r="AE4142">
        <v>0</v>
      </c>
      <c r="AF4142">
        <v>0</v>
      </c>
      <c r="AG4142" t="s">
        <v>17355</v>
      </c>
      <c r="AH4142" s="21" t="str">
        <f t="shared" si="128"/>
        <v>YK20</v>
      </c>
      <c r="AI4142" s="21">
        <v>216</v>
      </c>
      <c r="AJ4142" s="21">
        <f t="shared" si="129"/>
        <v>99.882352941176464</v>
      </c>
      <c r="AK4142" s="21" t="s">
        <v>2060</v>
      </c>
      <c r="AL4142" t="s">
        <v>2551</v>
      </c>
      <c r="AM4142" s="26" t="s">
        <v>38</v>
      </c>
      <c r="AN4142" t="s">
        <v>2029</v>
      </c>
    </row>
    <row r="4143" spans="1:40" ht="15" hidden="1" thickTop="1" x14ac:dyDescent="0.35">
      <c r="A4143" t="s">
        <v>7519</v>
      </c>
      <c r="B4143" t="s">
        <v>17356</v>
      </c>
      <c r="C4143" t="s">
        <v>14727</v>
      </c>
      <c r="D4143" t="s">
        <v>17352</v>
      </c>
      <c r="E4143" t="s">
        <v>2646</v>
      </c>
      <c r="F4143">
        <v>1</v>
      </c>
      <c r="G4143" t="s">
        <v>2600</v>
      </c>
      <c r="H4143" t="s">
        <v>2577</v>
      </c>
      <c r="I4143" t="s">
        <v>2076</v>
      </c>
      <c r="J4143" t="s">
        <v>2647</v>
      </c>
      <c r="K4143" t="s">
        <v>2602</v>
      </c>
      <c r="L4143" t="s">
        <v>2058</v>
      </c>
      <c r="M4143" t="s">
        <v>2170</v>
      </c>
      <c r="N4143">
        <v>6</v>
      </c>
      <c r="O4143">
        <v>255</v>
      </c>
      <c r="P4143">
        <v>1.67</v>
      </c>
      <c r="Q4143">
        <v>15300</v>
      </c>
      <c r="R4143">
        <v>3</v>
      </c>
      <c r="S4143">
        <v>103</v>
      </c>
      <c r="T4143">
        <v>0.67</v>
      </c>
      <c r="U4143">
        <v>3</v>
      </c>
      <c r="V4143">
        <v>152</v>
      </c>
      <c r="W4143">
        <v>0.99</v>
      </c>
      <c r="X4143">
        <v>0</v>
      </c>
      <c r="Y4143">
        <v>0</v>
      </c>
      <c r="Z4143">
        <v>0</v>
      </c>
      <c r="AA4143">
        <v>0</v>
      </c>
      <c r="AB4143">
        <v>0</v>
      </c>
      <c r="AC4143">
        <v>0</v>
      </c>
      <c r="AD4143">
        <v>0</v>
      </c>
      <c r="AE4143">
        <v>0</v>
      </c>
      <c r="AF4143">
        <v>0</v>
      </c>
      <c r="AG4143" t="s">
        <v>17357</v>
      </c>
      <c r="AH4143" s="21" t="str">
        <f t="shared" si="128"/>
        <v>YK20</v>
      </c>
      <c r="AI4143" s="21">
        <v>216</v>
      </c>
      <c r="AJ4143" s="21">
        <f t="shared" si="129"/>
        <v>98.333333333333329</v>
      </c>
      <c r="AK4143" s="21" t="s">
        <v>2063</v>
      </c>
      <c r="AL4143" t="s">
        <v>2551</v>
      </c>
      <c r="AM4143" s="26" t="s">
        <v>38</v>
      </c>
      <c r="AN4143" t="s">
        <v>2031</v>
      </c>
    </row>
    <row r="4144" spans="1:40" ht="15" hidden="1" thickTop="1" x14ac:dyDescent="0.35">
      <c r="A4144" t="s">
        <v>7523</v>
      </c>
      <c r="B4144" t="s">
        <v>17358</v>
      </c>
      <c r="C4144" t="s">
        <v>14727</v>
      </c>
      <c r="D4144" t="s">
        <v>17352</v>
      </c>
      <c r="E4144" t="s">
        <v>2646</v>
      </c>
      <c r="F4144">
        <v>1</v>
      </c>
      <c r="G4144" t="s">
        <v>2600</v>
      </c>
      <c r="H4144" t="s">
        <v>2577</v>
      </c>
      <c r="I4144" t="s">
        <v>2076</v>
      </c>
      <c r="J4144" t="s">
        <v>2647</v>
      </c>
      <c r="K4144" t="s">
        <v>2602</v>
      </c>
      <c r="L4144" t="s">
        <v>2058</v>
      </c>
      <c r="M4144" t="s">
        <v>2170</v>
      </c>
      <c r="N4144">
        <v>3</v>
      </c>
      <c r="O4144">
        <v>36</v>
      </c>
      <c r="P4144">
        <v>0.24</v>
      </c>
      <c r="Q4144">
        <v>15300</v>
      </c>
      <c r="R4144">
        <v>1</v>
      </c>
      <c r="S4144">
        <v>14</v>
      </c>
      <c r="T4144">
        <v>0.09</v>
      </c>
      <c r="U4144">
        <v>1</v>
      </c>
      <c r="V4144">
        <v>18</v>
      </c>
      <c r="W4144">
        <v>0.12</v>
      </c>
      <c r="X4144">
        <v>0</v>
      </c>
      <c r="Y4144">
        <v>0</v>
      </c>
      <c r="Z4144">
        <v>0</v>
      </c>
      <c r="AA4144">
        <v>1</v>
      </c>
      <c r="AB4144">
        <v>4</v>
      </c>
      <c r="AC4144">
        <v>0.03</v>
      </c>
      <c r="AD4144">
        <v>0</v>
      </c>
      <c r="AE4144">
        <v>0</v>
      </c>
      <c r="AF4144">
        <v>0</v>
      </c>
      <c r="AG4144" t="s">
        <v>17359</v>
      </c>
      <c r="AH4144" s="21" t="str">
        <f t="shared" si="128"/>
        <v>YK20</v>
      </c>
      <c r="AI4144" s="21">
        <v>216</v>
      </c>
      <c r="AJ4144" s="21">
        <f t="shared" si="129"/>
        <v>99.764705882352942</v>
      </c>
      <c r="AK4144" s="21" t="s">
        <v>2060</v>
      </c>
      <c r="AL4144" t="s">
        <v>2551</v>
      </c>
      <c r="AM4144" s="26" t="s">
        <v>38</v>
      </c>
      <c r="AN4144" t="s">
        <v>2031</v>
      </c>
    </row>
    <row r="4145" spans="1:40" ht="15" hidden="1" thickTop="1" x14ac:dyDescent="0.35">
      <c r="A4145" t="s">
        <v>7527</v>
      </c>
      <c r="B4145" t="s">
        <v>17360</v>
      </c>
      <c r="C4145" t="s">
        <v>3342</v>
      </c>
      <c r="D4145" t="s">
        <v>17361</v>
      </c>
      <c r="E4145" t="s">
        <v>3013</v>
      </c>
      <c r="F4145">
        <v>1</v>
      </c>
      <c r="G4145" t="s">
        <v>2600</v>
      </c>
      <c r="H4145" t="s">
        <v>2577</v>
      </c>
      <c r="I4145" t="s">
        <v>2076</v>
      </c>
      <c r="J4145" t="s">
        <v>3183</v>
      </c>
      <c r="K4145" t="s">
        <v>2742</v>
      </c>
      <c r="L4145" t="s">
        <v>2058</v>
      </c>
      <c r="M4145" t="s">
        <v>2170</v>
      </c>
      <c r="N4145">
        <v>3</v>
      </c>
      <c r="O4145">
        <v>83</v>
      </c>
      <c r="P4145">
        <v>0.54</v>
      </c>
      <c r="Q4145">
        <v>15300</v>
      </c>
      <c r="R4145">
        <v>1</v>
      </c>
      <c r="S4145">
        <v>32</v>
      </c>
      <c r="T4145">
        <v>0.21</v>
      </c>
      <c r="U4145">
        <v>2</v>
      </c>
      <c r="V4145">
        <v>51</v>
      </c>
      <c r="W4145">
        <v>0.33</v>
      </c>
      <c r="X4145">
        <v>0</v>
      </c>
      <c r="Y4145">
        <v>0</v>
      </c>
      <c r="Z4145">
        <v>0</v>
      </c>
      <c r="AA4145">
        <v>0</v>
      </c>
      <c r="AB4145">
        <v>0</v>
      </c>
      <c r="AC4145">
        <v>0</v>
      </c>
      <c r="AD4145">
        <v>0</v>
      </c>
      <c r="AE4145">
        <v>0</v>
      </c>
      <c r="AF4145">
        <v>0</v>
      </c>
      <c r="AG4145" t="s">
        <v>17362</v>
      </c>
      <c r="AH4145" s="21" t="str">
        <f t="shared" si="128"/>
        <v>YK21</v>
      </c>
      <c r="AI4145" s="21">
        <v>216</v>
      </c>
      <c r="AJ4145" s="21">
        <f t="shared" si="129"/>
        <v>99.457516339869287</v>
      </c>
      <c r="AK4145" s="21" t="s">
        <v>2060</v>
      </c>
      <c r="AL4145" t="s">
        <v>2551</v>
      </c>
      <c r="AM4145" s="26" t="s">
        <v>38</v>
      </c>
      <c r="AN4145" t="s">
        <v>2031</v>
      </c>
    </row>
    <row r="4146" spans="1:40" ht="15" hidden="1" thickTop="1" x14ac:dyDescent="0.35">
      <c r="A4146" t="s">
        <v>7531</v>
      </c>
      <c r="B4146" t="s">
        <v>17363</v>
      </c>
      <c r="C4146" t="s">
        <v>3342</v>
      </c>
      <c r="D4146" t="s">
        <v>17361</v>
      </c>
      <c r="E4146" t="s">
        <v>3013</v>
      </c>
      <c r="F4146">
        <v>1</v>
      </c>
      <c r="G4146" t="s">
        <v>2600</v>
      </c>
      <c r="H4146" t="s">
        <v>2577</v>
      </c>
      <c r="I4146" t="s">
        <v>2076</v>
      </c>
      <c r="J4146" t="s">
        <v>3183</v>
      </c>
      <c r="K4146" t="s">
        <v>2742</v>
      </c>
      <c r="L4146" t="s">
        <v>2058</v>
      </c>
      <c r="M4146" t="s">
        <v>2170</v>
      </c>
      <c r="N4146">
        <v>1</v>
      </c>
      <c r="O4146">
        <v>14</v>
      </c>
      <c r="P4146">
        <v>0.09</v>
      </c>
      <c r="Q4146">
        <v>15300</v>
      </c>
      <c r="R4146">
        <v>0</v>
      </c>
      <c r="S4146">
        <v>0</v>
      </c>
      <c r="T4146">
        <v>0</v>
      </c>
      <c r="U4146">
        <v>1</v>
      </c>
      <c r="V4146">
        <v>14</v>
      </c>
      <c r="W4146">
        <v>0.09</v>
      </c>
      <c r="X4146">
        <v>0</v>
      </c>
      <c r="Y4146">
        <v>0</v>
      </c>
      <c r="Z4146">
        <v>0</v>
      </c>
      <c r="AA4146">
        <v>0</v>
      </c>
      <c r="AB4146">
        <v>0</v>
      </c>
      <c r="AC4146">
        <v>0</v>
      </c>
      <c r="AD4146">
        <v>0</v>
      </c>
      <c r="AE4146">
        <v>0</v>
      </c>
      <c r="AF4146">
        <v>0</v>
      </c>
      <c r="AG4146" t="s">
        <v>17364</v>
      </c>
      <c r="AH4146" s="21" t="str">
        <f t="shared" si="128"/>
        <v>YK21</v>
      </c>
      <c r="AI4146" s="21">
        <v>216</v>
      </c>
      <c r="AJ4146" s="21">
        <f t="shared" si="129"/>
        <v>99.908496732026137</v>
      </c>
      <c r="AK4146" s="21" t="s">
        <v>2060</v>
      </c>
      <c r="AL4146" t="s">
        <v>2551</v>
      </c>
      <c r="AM4146" s="26" t="s">
        <v>38</v>
      </c>
      <c r="AN4146" t="s">
        <v>2031</v>
      </c>
    </row>
    <row r="4147" spans="1:40" ht="15" hidden="1" thickTop="1" x14ac:dyDescent="0.35">
      <c r="A4147" t="s">
        <v>7536</v>
      </c>
      <c r="B4147" t="s">
        <v>17365</v>
      </c>
      <c r="C4147" t="s">
        <v>3342</v>
      </c>
      <c r="D4147" t="s">
        <v>17361</v>
      </c>
      <c r="E4147" t="s">
        <v>3013</v>
      </c>
      <c r="F4147">
        <v>1</v>
      </c>
      <c r="G4147" t="s">
        <v>2600</v>
      </c>
      <c r="H4147" t="s">
        <v>2577</v>
      </c>
      <c r="I4147" t="s">
        <v>2076</v>
      </c>
      <c r="J4147" t="s">
        <v>3183</v>
      </c>
      <c r="K4147" t="s">
        <v>2742</v>
      </c>
      <c r="L4147" t="s">
        <v>2058</v>
      </c>
      <c r="M4147" t="s">
        <v>2170</v>
      </c>
      <c r="N4147">
        <v>10</v>
      </c>
      <c r="O4147">
        <v>249</v>
      </c>
      <c r="P4147">
        <v>1.63</v>
      </c>
      <c r="Q4147">
        <v>15300</v>
      </c>
      <c r="R4147">
        <v>3</v>
      </c>
      <c r="S4147">
        <v>43</v>
      </c>
      <c r="T4147">
        <v>0.28000000000000003</v>
      </c>
      <c r="U4147">
        <v>7</v>
      </c>
      <c r="V4147">
        <v>206</v>
      </c>
      <c r="W4147">
        <v>1.35</v>
      </c>
      <c r="X4147">
        <v>0</v>
      </c>
      <c r="Y4147">
        <v>0</v>
      </c>
      <c r="Z4147">
        <v>0</v>
      </c>
      <c r="AA4147">
        <v>0</v>
      </c>
      <c r="AB4147">
        <v>0</v>
      </c>
      <c r="AC4147">
        <v>0</v>
      </c>
      <c r="AD4147">
        <v>0</v>
      </c>
      <c r="AE4147">
        <v>0</v>
      </c>
      <c r="AF4147">
        <v>0</v>
      </c>
      <c r="AG4147" t="s">
        <v>17366</v>
      </c>
      <c r="AH4147" s="21" t="str">
        <f t="shared" si="128"/>
        <v>YK21</v>
      </c>
      <c r="AI4147" s="21">
        <v>216</v>
      </c>
      <c r="AJ4147" s="21">
        <f t="shared" si="129"/>
        <v>98.372549019607845</v>
      </c>
      <c r="AK4147" s="21" t="s">
        <v>2063</v>
      </c>
      <c r="AL4147" t="s">
        <v>2551</v>
      </c>
      <c r="AM4147" s="26" t="s">
        <v>38</v>
      </c>
      <c r="AN4147" t="s">
        <v>2030</v>
      </c>
    </row>
    <row r="4148" spans="1:40" ht="15" hidden="1" thickTop="1" x14ac:dyDescent="0.35">
      <c r="A4148" t="s">
        <v>7540</v>
      </c>
      <c r="B4148" t="s">
        <v>17367</v>
      </c>
      <c r="C4148" t="s">
        <v>4092</v>
      </c>
      <c r="D4148" t="s">
        <v>17368</v>
      </c>
      <c r="E4148" t="s">
        <v>2608</v>
      </c>
      <c r="F4148">
        <v>1</v>
      </c>
      <c r="G4148" t="s">
        <v>2609</v>
      </c>
      <c r="H4148" t="s">
        <v>2577</v>
      </c>
      <c r="I4148" t="s">
        <v>2076</v>
      </c>
      <c r="J4148" t="s">
        <v>2610</v>
      </c>
      <c r="K4148" t="s">
        <v>2611</v>
      </c>
      <c r="L4148" t="s">
        <v>2058</v>
      </c>
      <c r="M4148" t="s">
        <v>2170</v>
      </c>
      <c r="N4148">
        <v>4</v>
      </c>
      <c r="O4148">
        <v>255</v>
      </c>
      <c r="P4148">
        <v>1.67</v>
      </c>
      <c r="Q4148">
        <v>15300</v>
      </c>
      <c r="R4148">
        <v>1</v>
      </c>
      <c r="S4148">
        <v>87</v>
      </c>
      <c r="T4148">
        <v>0.56999999999999995</v>
      </c>
      <c r="U4148">
        <v>3</v>
      </c>
      <c r="V4148">
        <v>168</v>
      </c>
      <c r="W4148">
        <v>1.1000000000000001</v>
      </c>
      <c r="X4148">
        <v>0</v>
      </c>
      <c r="Y4148">
        <v>0</v>
      </c>
      <c r="Z4148">
        <v>0</v>
      </c>
      <c r="AA4148">
        <v>0</v>
      </c>
      <c r="AB4148">
        <v>0</v>
      </c>
      <c r="AC4148">
        <v>0</v>
      </c>
      <c r="AD4148">
        <v>0</v>
      </c>
      <c r="AE4148">
        <v>0</v>
      </c>
      <c r="AF4148">
        <v>0</v>
      </c>
      <c r="AG4148" t="s">
        <v>17369</v>
      </c>
      <c r="AH4148" s="21" t="str">
        <f t="shared" si="128"/>
        <v>YR25</v>
      </c>
      <c r="AI4148" s="21">
        <v>216</v>
      </c>
      <c r="AJ4148" s="21">
        <f t="shared" si="129"/>
        <v>98.333333333333329</v>
      </c>
      <c r="AK4148" s="21" t="s">
        <v>2063</v>
      </c>
      <c r="AL4148" t="s">
        <v>2613</v>
      </c>
      <c r="AM4148" s="26" t="s">
        <v>38</v>
      </c>
      <c r="AN4148" t="s">
        <v>2030</v>
      </c>
    </row>
    <row r="4149" spans="1:40" ht="15" hidden="1" thickTop="1" x14ac:dyDescent="0.35">
      <c r="A4149" t="s">
        <v>7544</v>
      </c>
      <c r="B4149" t="s">
        <v>17370</v>
      </c>
      <c r="C4149" t="s">
        <v>4092</v>
      </c>
      <c r="D4149" t="s">
        <v>17371</v>
      </c>
      <c r="E4149" t="s">
        <v>2608</v>
      </c>
      <c r="F4149">
        <v>1</v>
      </c>
      <c r="G4149" t="s">
        <v>2609</v>
      </c>
      <c r="H4149" t="s">
        <v>2577</v>
      </c>
      <c r="I4149" t="s">
        <v>2076</v>
      </c>
      <c r="J4149" t="s">
        <v>2610</v>
      </c>
      <c r="K4149" t="s">
        <v>2611</v>
      </c>
      <c r="L4149" t="s">
        <v>2058</v>
      </c>
      <c r="M4149" t="s">
        <v>2059</v>
      </c>
      <c r="N4149">
        <v>1</v>
      </c>
      <c r="O4149">
        <v>24</v>
      </c>
      <c r="P4149">
        <v>0.1</v>
      </c>
      <c r="Q4149">
        <v>24480</v>
      </c>
      <c r="R4149">
        <v>0</v>
      </c>
      <c r="S4149">
        <v>0</v>
      </c>
      <c r="T4149">
        <v>0</v>
      </c>
      <c r="U4149">
        <v>1</v>
      </c>
      <c r="V4149">
        <v>24</v>
      </c>
      <c r="W4149">
        <v>0.1</v>
      </c>
      <c r="X4149">
        <v>0</v>
      </c>
      <c r="Y4149">
        <v>0</v>
      </c>
      <c r="Z4149">
        <v>0</v>
      </c>
      <c r="AA4149">
        <v>0</v>
      </c>
      <c r="AB4149">
        <v>0</v>
      </c>
      <c r="AC4149">
        <v>0</v>
      </c>
      <c r="AD4149">
        <v>0</v>
      </c>
      <c r="AE4149">
        <v>0</v>
      </c>
      <c r="AF4149">
        <v>0</v>
      </c>
      <c r="AG4149" t="s">
        <v>17372</v>
      </c>
      <c r="AH4149" s="21" t="str">
        <f t="shared" si="128"/>
        <v>YR25</v>
      </c>
      <c r="AI4149" s="21">
        <v>345.36</v>
      </c>
      <c r="AJ4149" s="21">
        <f t="shared" si="129"/>
        <v>99.901960784313729</v>
      </c>
      <c r="AK4149" s="21" t="s">
        <v>2060</v>
      </c>
      <c r="AL4149" t="s">
        <v>2613</v>
      </c>
      <c r="AM4149" s="26" t="s">
        <v>38</v>
      </c>
      <c r="AN4149" t="s">
        <v>2030</v>
      </c>
    </row>
    <row r="4150" spans="1:40" ht="15" hidden="1" thickTop="1" x14ac:dyDescent="0.35">
      <c r="A4150" t="s">
        <v>7548</v>
      </c>
      <c r="B4150" t="s">
        <v>17373</v>
      </c>
      <c r="C4150" t="s">
        <v>4092</v>
      </c>
      <c r="D4150" t="s">
        <v>17374</v>
      </c>
      <c r="E4150" t="s">
        <v>2608</v>
      </c>
      <c r="F4150">
        <v>1</v>
      </c>
      <c r="G4150" t="s">
        <v>2609</v>
      </c>
      <c r="H4150" t="s">
        <v>2577</v>
      </c>
      <c r="I4150" t="s">
        <v>2076</v>
      </c>
      <c r="J4150" t="s">
        <v>2610</v>
      </c>
      <c r="K4150" t="s">
        <v>2611</v>
      </c>
      <c r="L4150" t="s">
        <v>2058</v>
      </c>
      <c r="M4150" t="s">
        <v>2170</v>
      </c>
      <c r="N4150">
        <v>6</v>
      </c>
      <c r="O4150">
        <v>270</v>
      </c>
      <c r="P4150">
        <v>1.76</v>
      </c>
      <c r="Q4150">
        <v>15300</v>
      </c>
      <c r="R4150">
        <v>0</v>
      </c>
      <c r="S4150">
        <v>0</v>
      </c>
      <c r="T4150">
        <v>0</v>
      </c>
      <c r="U4150">
        <v>6</v>
      </c>
      <c r="V4150">
        <v>270</v>
      </c>
      <c r="W4150">
        <v>1.76</v>
      </c>
      <c r="X4150">
        <v>0</v>
      </c>
      <c r="Y4150">
        <v>0</v>
      </c>
      <c r="Z4150">
        <v>0</v>
      </c>
      <c r="AA4150">
        <v>0</v>
      </c>
      <c r="AB4150">
        <v>0</v>
      </c>
      <c r="AC4150">
        <v>0</v>
      </c>
      <c r="AD4150">
        <v>0</v>
      </c>
      <c r="AE4150">
        <v>0</v>
      </c>
      <c r="AF4150">
        <v>0</v>
      </c>
      <c r="AG4150" t="s">
        <v>17375</v>
      </c>
      <c r="AH4150" s="21" t="str">
        <f t="shared" si="128"/>
        <v>YR25</v>
      </c>
      <c r="AI4150" s="21">
        <v>216</v>
      </c>
      <c r="AJ4150" s="21">
        <f t="shared" si="129"/>
        <v>98.235294117647058</v>
      </c>
      <c r="AK4150" s="21" t="s">
        <v>2063</v>
      </c>
      <c r="AL4150" t="s">
        <v>2613</v>
      </c>
      <c r="AM4150" s="26" t="s">
        <v>38</v>
      </c>
      <c r="AN4150" t="s">
        <v>2030</v>
      </c>
    </row>
    <row r="4151" spans="1:40" ht="15" hidden="1" thickTop="1" x14ac:dyDescent="0.35">
      <c r="A4151" t="s">
        <v>7552</v>
      </c>
      <c r="B4151" t="s">
        <v>17376</v>
      </c>
      <c r="C4151" t="s">
        <v>4092</v>
      </c>
      <c r="D4151" t="s">
        <v>17377</v>
      </c>
      <c r="E4151" t="s">
        <v>2608</v>
      </c>
      <c r="F4151">
        <v>1</v>
      </c>
      <c r="G4151" t="s">
        <v>2609</v>
      </c>
      <c r="H4151" t="s">
        <v>2577</v>
      </c>
      <c r="I4151" t="s">
        <v>2076</v>
      </c>
      <c r="J4151" t="s">
        <v>2610</v>
      </c>
      <c r="K4151" t="s">
        <v>2611</v>
      </c>
      <c r="L4151" t="s">
        <v>2058</v>
      </c>
      <c r="M4151" t="s">
        <v>2059</v>
      </c>
      <c r="N4151">
        <v>4</v>
      </c>
      <c r="O4151">
        <v>145</v>
      </c>
      <c r="P4151">
        <v>0.59</v>
      </c>
      <c r="Q4151">
        <v>24480</v>
      </c>
      <c r="R4151">
        <v>0</v>
      </c>
      <c r="S4151">
        <v>0</v>
      </c>
      <c r="T4151">
        <v>0</v>
      </c>
      <c r="U4151">
        <v>4</v>
      </c>
      <c r="V4151">
        <v>145</v>
      </c>
      <c r="W4151">
        <v>0.59</v>
      </c>
      <c r="X4151">
        <v>0</v>
      </c>
      <c r="Y4151">
        <v>0</v>
      </c>
      <c r="Z4151">
        <v>0</v>
      </c>
      <c r="AA4151">
        <v>0</v>
      </c>
      <c r="AB4151">
        <v>0</v>
      </c>
      <c r="AC4151">
        <v>0</v>
      </c>
      <c r="AD4151">
        <v>0</v>
      </c>
      <c r="AE4151">
        <v>0</v>
      </c>
      <c r="AF4151">
        <v>0</v>
      </c>
      <c r="AG4151" t="s">
        <v>17378</v>
      </c>
      <c r="AH4151" s="21" t="str">
        <f t="shared" si="128"/>
        <v>YR25</v>
      </c>
      <c r="AI4151" s="21">
        <v>345.36</v>
      </c>
      <c r="AJ4151" s="21">
        <f t="shared" si="129"/>
        <v>99.407679738562095</v>
      </c>
      <c r="AK4151" s="21" t="s">
        <v>2060</v>
      </c>
      <c r="AL4151" t="s">
        <v>2613</v>
      </c>
      <c r="AM4151" s="26" t="s">
        <v>38</v>
      </c>
      <c r="AN4151" t="s">
        <v>2033</v>
      </c>
    </row>
    <row r="4152" spans="1:40" ht="15" hidden="1" thickTop="1" x14ac:dyDescent="0.35">
      <c r="A4152" t="s">
        <v>7556</v>
      </c>
      <c r="B4152" t="s">
        <v>17379</v>
      </c>
      <c r="C4152" t="s">
        <v>3781</v>
      </c>
      <c r="D4152" t="s">
        <v>17380</v>
      </c>
      <c r="E4152" t="s">
        <v>2691</v>
      </c>
      <c r="F4152">
        <v>1</v>
      </c>
      <c r="G4152" t="s">
        <v>2576</v>
      </c>
      <c r="H4152" t="s">
        <v>2577</v>
      </c>
      <c r="I4152" t="s">
        <v>2076</v>
      </c>
      <c r="J4152" t="s">
        <v>2692</v>
      </c>
      <c r="K4152" t="s">
        <v>2635</v>
      </c>
      <c r="L4152" t="s">
        <v>2058</v>
      </c>
      <c r="M4152" t="s">
        <v>2059</v>
      </c>
      <c r="N4152">
        <v>1</v>
      </c>
      <c r="O4152">
        <v>37</v>
      </c>
      <c r="P4152">
        <v>0.15</v>
      </c>
      <c r="Q4152">
        <v>24480</v>
      </c>
      <c r="R4152">
        <v>0</v>
      </c>
      <c r="S4152">
        <v>0</v>
      </c>
      <c r="T4152">
        <v>0</v>
      </c>
      <c r="U4152">
        <v>1</v>
      </c>
      <c r="V4152">
        <v>37</v>
      </c>
      <c r="W4152">
        <v>0.15</v>
      </c>
      <c r="X4152">
        <v>0</v>
      </c>
      <c r="Y4152">
        <v>0</v>
      </c>
      <c r="Z4152">
        <v>0</v>
      </c>
      <c r="AA4152">
        <v>0</v>
      </c>
      <c r="AB4152">
        <v>0</v>
      </c>
      <c r="AC4152">
        <v>0</v>
      </c>
      <c r="AD4152">
        <v>0</v>
      </c>
      <c r="AE4152">
        <v>0</v>
      </c>
      <c r="AF4152">
        <v>0</v>
      </c>
      <c r="AG4152" t="s">
        <v>17381</v>
      </c>
      <c r="AH4152" s="21" t="str">
        <f t="shared" si="128"/>
        <v>YR25</v>
      </c>
      <c r="AI4152" s="21">
        <v>345.36</v>
      </c>
      <c r="AJ4152" s="21">
        <f t="shared" si="129"/>
        <v>99.848856209150327</v>
      </c>
      <c r="AK4152" s="21" t="s">
        <v>2060</v>
      </c>
      <c r="AL4152" t="s">
        <v>2581</v>
      </c>
      <c r="AM4152" s="26" t="s">
        <v>38</v>
      </c>
      <c r="AN4152" t="s">
        <v>2031</v>
      </c>
    </row>
    <row r="4153" spans="1:40" ht="15" hidden="1" thickTop="1" x14ac:dyDescent="0.35">
      <c r="A4153" t="s">
        <v>7560</v>
      </c>
      <c r="B4153" t="s">
        <v>17382</v>
      </c>
      <c r="C4153" t="s">
        <v>3493</v>
      </c>
      <c r="D4153" t="s">
        <v>17383</v>
      </c>
      <c r="E4153" t="s">
        <v>2575</v>
      </c>
      <c r="F4153">
        <v>1</v>
      </c>
      <c r="G4153" t="s">
        <v>2576</v>
      </c>
      <c r="H4153" t="s">
        <v>2577</v>
      </c>
      <c r="I4153" t="s">
        <v>2057</v>
      </c>
      <c r="J4153" t="s">
        <v>2578</v>
      </c>
      <c r="K4153" t="s">
        <v>2579</v>
      </c>
      <c r="L4153" t="s">
        <v>2058</v>
      </c>
      <c r="M4153" t="s">
        <v>2059</v>
      </c>
      <c r="N4153">
        <v>3</v>
      </c>
      <c r="O4153">
        <v>72</v>
      </c>
      <c r="P4153">
        <v>0.28999999999999998</v>
      </c>
      <c r="Q4153">
        <v>24480</v>
      </c>
      <c r="R4153">
        <v>2</v>
      </c>
      <c r="S4153">
        <v>30</v>
      </c>
      <c r="T4153">
        <v>0.12</v>
      </c>
      <c r="U4153">
        <v>1</v>
      </c>
      <c r="V4153">
        <v>42</v>
      </c>
      <c r="W4153">
        <v>0.17</v>
      </c>
      <c r="X4153">
        <v>0</v>
      </c>
      <c r="Y4153">
        <v>0</v>
      </c>
      <c r="Z4153">
        <v>0</v>
      </c>
      <c r="AA4153">
        <v>0</v>
      </c>
      <c r="AB4153">
        <v>0</v>
      </c>
      <c r="AC4153">
        <v>0</v>
      </c>
      <c r="AD4153">
        <v>0</v>
      </c>
      <c r="AE4153">
        <v>0</v>
      </c>
      <c r="AF4153">
        <v>0</v>
      </c>
      <c r="AG4153" t="s">
        <v>17384</v>
      </c>
      <c r="AH4153" s="21" t="str">
        <f t="shared" si="128"/>
        <v>YT21</v>
      </c>
      <c r="AI4153" s="21">
        <v>345.36</v>
      </c>
      <c r="AJ4153" s="21">
        <f t="shared" si="129"/>
        <v>99.705882352941174</v>
      </c>
      <c r="AK4153" s="21" t="s">
        <v>2060</v>
      </c>
      <c r="AL4153" t="s">
        <v>2581</v>
      </c>
      <c r="AM4153" s="26" t="s">
        <v>38</v>
      </c>
      <c r="AN4153" t="s">
        <v>2032</v>
      </c>
    </row>
    <row r="4154" spans="1:40" ht="15" hidden="1" thickTop="1" x14ac:dyDescent="0.35">
      <c r="A4154" t="s">
        <v>7564</v>
      </c>
      <c r="B4154" t="s">
        <v>17385</v>
      </c>
      <c r="C4154" t="s">
        <v>2778</v>
      </c>
      <c r="D4154" t="s">
        <v>17386</v>
      </c>
      <c r="E4154" t="s">
        <v>2608</v>
      </c>
      <c r="F4154">
        <v>1</v>
      </c>
      <c r="G4154" t="s">
        <v>2609</v>
      </c>
      <c r="H4154" t="s">
        <v>2577</v>
      </c>
      <c r="I4154" t="s">
        <v>2057</v>
      </c>
      <c r="J4154" t="s">
        <v>2781</v>
      </c>
      <c r="K4154" t="s">
        <v>2765</v>
      </c>
      <c r="L4154" t="s">
        <v>2058</v>
      </c>
      <c r="M4154" t="s">
        <v>2059</v>
      </c>
      <c r="N4154">
        <v>3</v>
      </c>
      <c r="O4154">
        <v>89</v>
      </c>
      <c r="P4154">
        <v>0.36</v>
      </c>
      <c r="Q4154">
        <v>24480</v>
      </c>
      <c r="R4154">
        <v>1</v>
      </c>
      <c r="S4154">
        <v>25</v>
      </c>
      <c r="T4154">
        <v>0.1</v>
      </c>
      <c r="U4154">
        <v>2</v>
      </c>
      <c r="V4154">
        <v>64</v>
      </c>
      <c r="W4154">
        <v>0.26</v>
      </c>
      <c r="X4154">
        <v>0</v>
      </c>
      <c r="Y4154">
        <v>0</v>
      </c>
      <c r="Z4154">
        <v>0</v>
      </c>
      <c r="AA4154">
        <v>0</v>
      </c>
      <c r="AB4154">
        <v>0</v>
      </c>
      <c r="AC4154">
        <v>0</v>
      </c>
      <c r="AD4154">
        <v>0</v>
      </c>
      <c r="AE4154">
        <v>0</v>
      </c>
      <c r="AF4154">
        <v>0</v>
      </c>
      <c r="AG4154" t="s">
        <v>17387</v>
      </c>
      <c r="AH4154" s="21" t="str">
        <f t="shared" si="128"/>
        <v>YT21</v>
      </c>
      <c r="AI4154" s="21">
        <v>345.36</v>
      </c>
      <c r="AJ4154" s="21">
        <f t="shared" si="129"/>
        <v>99.636437908496731</v>
      </c>
      <c r="AK4154" s="21" t="s">
        <v>2060</v>
      </c>
      <c r="AL4154" t="s">
        <v>2613</v>
      </c>
      <c r="AM4154" s="26" t="s">
        <v>38</v>
      </c>
      <c r="AN4154" t="s">
        <v>2032</v>
      </c>
    </row>
    <row r="4155" spans="1:40" ht="15" hidden="1" thickTop="1" x14ac:dyDescent="0.35">
      <c r="A4155" t="s">
        <v>7568</v>
      </c>
      <c r="B4155" t="s">
        <v>17388</v>
      </c>
      <c r="C4155" t="s">
        <v>5668</v>
      </c>
      <c r="D4155" t="s">
        <v>17389</v>
      </c>
      <c r="E4155" t="s">
        <v>3013</v>
      </c>
      <c r="F4155">
        <v>1</v>
      </c>
      <c r="G4155" t="s">
        <v>2600</v>
      </c>
      <c r="H4155" t="s">
        <v>2577</v>
      </c>
      <c r="I4155" t="s">
        <v>2076</v>
      </c>
      <c r="J4155" t="s">
        <v>3183</v>
      </c>
      <c r="K4155" t="s">
        <v>2742</v>
      </c>
      <c r="L4155" t="s">
        <v>2058</v>
      </c>
      <c r="M4155" t="s">
        <v>2170</v>
      </c>
      <c r="N4155">
        <v>5</v>
      </c>
      <c r="O4155">
        <v>189</v>
      </c>
      <c r="P4155">
        <v>1.24</v>
      </c>
      <c r="Q4155">
        <v>15300</v>
      </c>
      <c r="R4155">
        <v>2</v>
      </c>
      <c r="S4155">
        <v>94</v>
      </c>
      <c r="T4155">
        <v>0.61</v>
      </c>
      <c r="U4155">
        <v>3</v>
      </c>
      <c r="V4155">
        <v>95</v>
      </c>
      <c r="W4155">
        <v>0.62</v>
      </c>
      <c r="X4155">
        <v>0</v>
      </c>
      <c r="Y4155">
        <v>0</v>
      </c>
      <c r="Z4155">
        <v>0</v>
      </c>
      <c r="AA4155">
        <v>0</v>
      </c>
      <c r="AB4155">
        <v>0</v>
      </c>
      <c r="AC4155">
        <v>0</v>
      </c>
      <c r="AD4155">
        <v>0</v>
      </c>
      <c r="AE4155">
        <v>0</v>
      </c>
      <c r="AF4155">
        <v>0</v>
      </c>
      <c r="AG4155" t="s">
        <v>17390</v>
      </c>
      <c r="AH4155" s="21" t="str">
        <f t="shared" si="128"/>
        <v>YR25</v>
      </c>
      <c r="AI4155" s="21">
        <v>216</v>
      </c>
      <c r="AJ4155" s="21">
        <f t="shared" si="129"/>
        <v>98.764705882352942</v>
      </c>
      <c r="AK4155" s="21" t="s">
        <v>2063</v>
      </c>
      <c r="AL4155" t="s">
        <v>2551</v>
      </c>
      <c r="AM4155" s="26" t="s">
        <v>38</v>
      </c>
      <c r="AN4155" t="s">
        <v>2029</v>
      </c>
    </row>
    <row r="4156" spans="1:40" ht="15" hidden="1" thickTop="1" x14ac:dyDescent="0.35">
      <c r="A4156" t="s">
        <v>7572</v>
      </c>
      <c r="B4156" t="s">
        <v>17391</v>
      </c>
      <c r="C4156" t="s">
        <v>2855</v>
      </c>
      <c r="D4156" t="s">
        <v>17392</v>
      </c>
      <c r="E4156" t="s">
        <v>2575</v>
      </c>
      <c r="F4156">
        <v>1</v>
      </c>
      <c r="G4156" t="s">
        <v>2576</v>
      </c>
      <c r="H4156" t="s">
        <v>2577</v>
      </c>
      <c r="I4156" t="s">
        <v>2057</v>
      </c>
      <c r="J4156" t="s">
        <v>2858</v>
      </c>
      <c r="K4156" t="s">
        <v>2742</v>
      </c>
      <c r="L4156" t="s">
        <v>2058</v>
      </c>
      <c r="M4156" t="s">
        <v>2059</v>
      </c>
      <c r="N4156">
        <v>2</v>
      </c>
      <c r="O4156">
        <v>42</v>
      </c>
      <c r="P4156">
        <v>0.17</v>
      </c>
      <c r="Q4156">
        <v>24480</v>
      </c>
      <c r="R4156">
        <v>1</v>
      </c>
      <c r="S4156">
        <v>25</v>
      </c>
      <c r="T4156">
        <v>0.1</v>
      </c>
      <c r="U4156">
        <v>0</v>
      </c>
      <c r="V4156">
        <v>0</v>
      </c>
      <c r="W4156">
        <v>0</v>
      </c>
      <c r="X4156">
        <v>0</v>
      </c>
      <c r="Y4156">
        <v>0</v>
      </c>
      <c r="Z4156">
        <v>0</v>
      </c>
      <c r="AA4156">
        <v>1</v>
      </c>
      <c r="AB4156">
        <v>17</v>
      </c>
      <c r="AC4156">
        <v>7.0000000000000007E-2</v>
      </c>
      <c r="AD4156">
        <v>0</v>
      </c>
      <c r="AE4156">
        <v>0</v>
      </c>
      <c r="AF4156">
        <v>0</v>
      </c>
      <c r="AG4156" t="s">
        <v>17393</v>
      </c>
      <c r="AH4156" s="21" t="str">
        <f t="shared" si="128"/>
        <v>YT21</v>
      </c>
      <c r="AI4156" s="21">
        <v>345.36</v>
      </c>
      <c r="AJ4156" s="21">
        <f t="shared" si="129"/>
        <v>99.828431372549019</v>
      </c>
      <c r="AK4156" s="21" t="s">
        <v>2060</v>
      </c>
      <c r="AL4156" t="s">
        <v>2551</v>
      </c>
      <c r="AM4156" s="26" t="s">
        <v>38</v>
      </c>
      <c r="AN4156" t="s">
        <v>2032</v>
      </c>
    </row>
    <row r="4157" spans="1:40" ht="15" hidden="1" thickTop="1" x14ac:dyDescent="0.35">
      <c r="A4157" t="s">
        <v>7576</v>
      </c>
      <c r="B4157" t="s">
        <v>17394</v>
      </c>
      <c r="C4157" t="s">
        <v>2855</v>
      </c>
      <c r="D4157" t="s">
        <v>17392</v>
      </c>
      <c r="E4157" t="s">
        <v>2575</v>
      </c>
      <c r="F4157">
        <v>1</v>
      </c>
      <c r="G4157" t="s">
        <v>2576</v>
      </c>
      <c r="H4157" t="s">
        <v>2577</v>
      </c>
      <c r="I4157" t="s">
        <v>2057</v>
      </c>
      <c r="J4157" t="s">
        <v>2858</v>
      </c>
      <c r="K4157" t="s">
        <v>2742</v>
      </c>
      <c r="L4157" t="s">
        <v>2058</v>
      </c>
      <c r="M4157" t="s">
        <v>2059</v>
      </c>
      <c r="N4157">
        <v>9</v>
      </c>
      <c r="O4157">
        <v>212</v>
      </c>
      <c r="P4157">
        <v>0.87</v>
      </c>
      <c r="Q4157">
        <v>24480</v>
      </c>
      <c r="R4157">
        <v>4</v>
      </c>
      <c r="S4157">
        <v>102</v>
      </c>
      <c r="T4157">
        <v>0.42</v>
      </c>
      <c r="U4157">
        <v>5</v>
      </c>
      <c r="V4157">
        <v>110</v>
      </c>
      <c r="W4157">
        <v>0.45</v>
      </c>
      <c r="X4157">
        <v>0</v>
      </c>
      <c r="Y4157">
        <v>0</v>
      </c>
      <c r="Z4157">
        <v>0</v>
      </c>
      <c r="AA4157">
        <v>0</v>
      </c>
      <c r="AB4157">
        <v>0</v>
      </c>
      <c r="AC4157">
        <v>0</v>
      </c>
      <c r="AD4157">
        <v>0</v>
      </c>
      <c r="AE4157">
        <v>0</v>
      </c>
      <c r="AF4157">
        <v>0</v>
      </c>
      <c r="AG4157" t="s">
        <v>17395</v>
      </c>
      <c r="AH4157" s="21" t="str">
        <f t="shared" si="128"/>
        <v>YT21</v>
      </c>
      <c r="AI4157" s="21">
        <v>345.36</v>
      </c>
      <c r="AJ4157" s="21">
        <f t="shared" si="129"/>
        <v>99.133986928104576</v>
      </c>
      <c r="AK4157" s="21" t="s">
        <v>2063</v>
      </c>
      <c r="AL4157" t="s">
        <v>2551</v>
      </c>
      <c r="AM4157" s="26" t="s">
        <v>38</v>
      </c>
      <c r="AN4157" t="s">
        <v>2032</v>
      </c>
    </row>
    <row r="4158" spans="1:40" ht="15" hidden="1" thickTop="1" x14ac:dyDescent="0.35">
      <c r="A4158" t="s">
        <v>7580</v>
      </c>
      <c r="B4158" t="s">
        <v>17396</v>
      </c>
      <c r="C4158" t="s">
        <v>8881</v>
      </c>
      <c r="D4158" t="s">
        <v>17397</v>
      </c>
      <c r="E4158" t="s">
        <v>2608</v>
      </c>
      <c r="F4158">
        <v>1</v>
      </c>
      <c r="G4158" t="s">
        <v>2576</v>
      </c>
      <c r="H4158" t="s">
        <v>2577</v>
      </c>
      <c r="I4158" t="s">
        <v>2057</v>
      </c>
      <c r="J4158" t="s">
        <v>2692</v>
      </c>
      <c r="K4158" t="s">
        <v>2635</v>
      </c>
      <c r="L4158" t="s">
        <v>2058</v>
      </c>
      <c r="M4158" t="s">
        <v>2059</v>
      </c>
      <c r="N4158">
        <v>1</v>
      </c>
      <c r="O4158">
        <v>33</v>
      </c>
      <c r="P4158">
        <v>0.13</v>
      </c>
      <c r="Q4158">
        <v>24480</v>
      </c>
      <c r="R4158">
        <v>1</v>
      </c>
      <c r="S4158">
        <v>33</v>
      </c>
      <c r="T4158">
        <v>0.13</v>
      </c>
      <c r="U4158">
        <v>0</v>
      </c>
      <c r="V4158">
        <v>0</v>
      </c>
      <c r="W4158">
        <v>0</v>
      </c>
      <c r="X4158">
        <v>0</v>
      </c>
      <c r="Y4158">
        <v>0</v>
      </c>
      <c r="Z4158">
        <v>0</v>
      </c>
      <c r="AA4158">
        <v>0</v>
      </c>
      <c r="AB4158">
        <v>0</v>
      </c>
      <c r="AC4158">
        <v>0</v>
      </c>
      <c r="AD4158">
        <v>0</v>
      </c>
      <c r="AE4158">
        <v>0</v>
      </c>
      <c r="AF4158">
        <v>0</v>
      </c>
      <c r="AG4158" t="s">
        <v>17398</v>
      </c>
      <c r="AH4158" s="21" t="str">
        <f t="shared" si="128"/>
        <v>YT21</v>
      </c>
      <c r="AI4158" s="21">
        <v>345.36</v>
      </c>
      <c r="AJ4158" s="21">
        <f t="shared" si="129"/>
        <v>99.865196078431367</v>
      </c>
      <c r="AK4158" s="21" t="s">
        <v>2060</v>
      </c>
      <c r="AL4158" t="s">
        <v>2581</v>
      </c>
      <c r="AM4158" s="26" t="s">
        <v>38</v>
      </c>
      <c r="AN4158" t="s">
        <v>2030</v>
      </c>
    </row>
    <row r="4159" spans="1:40" ht="15" hidden="1" thickTop="1" x14ac:dyDescent="0.35">
      <c r="A4159" t="s">
        <v>7584</v>
      </c>
      <c r="B4159" t="s">
        <v>17399</v>
      </c>
      <c r="C4159" t="s">
        <v>2885</v>
      </c>
      <c r="D4159" t="s">
        <v>17400</v>
      </c>
      <c r="E4159" t="s">
        <v>2608</v>
      </c>
      <c r="F4159">
        <v>1</v>
      </c>
      <c r="G4159" t="s">
        <v>2576</v>
      </c>
      <c r="H4159" t="s">
        <v>2577</v>
      </c>
      <c r="I4159" t="s">
        <v>2057</v>
      </c>
      <c r="J4159" t="s">
        <v>2578</v>
      </c>
      <c r="K4159" t="s">
        <v>2579</v>
      </c>
      <c r="L4159" t="s">
        <v>2058</v>
      </c>
      <c r="M4159" t="s">
        <v>2059</v>
      </c>
      <c r="N4159">
        <v>9</v>
      </c>
      <c r="O4159">
        <v>426</v>
      </c>
      <c r="P4159">
        <v>1.74</v>
      </c>
      <c r="Q4159">
        <v>24480</v>
      </c>
      <c r="R4159">
        <v>8</v>
      </c>
      <c r="S4159">
        <v>339</v>
      </c>
      <c r="T4159">
        <v>1.38</v>
      </c>
      <c r="U4159">
        <v>1</v>
      </c>
      <c r="V4159">
        <v>87</v>
      </c>
      <c r="W4159">
        <v>0.36</v>
      </c>
      <c r="X4159">
        <v>0</v>
      </c>
      <c r="Y4159">
        <v>0</v>
      </c>
      <c r="Z4159">
        <v>0</v>
      </c>
      <c r="AA4159">
        <v>0</v>
      </c>
      <c r="AB4159">
        <v>0</v>
      </c>
      <c r="AC4159">
        <v>0</v>
      </c>
      <c r="AD4159">
        <v>0</v>
      </c>
      <c r="AE4159">
        <v>0</v>
      </c>
      <c r="AF4159">
        <v>0</v>
      </c>
      <c r="AG4159" t="s">
        <v>17401</v>
      </c>
      <c r="AH4159" s="21" t="str">
        <f t="shared" si="128"/>
        <v>YT21</v>
      </c>
      <c r="AI4159" s="21">
        <v>345.36</v>
      </c>
      <c r="AJ4159" s="21">
        <f t="shared" si="129"/>
        <v>98.259803921568633</v>
      </c>
      <c r="AK4159" s="21" t="s">
        <v>2063</v>
      </c>
      <c r="AL4159" t="s">
        <v>2581</v>
      </c>
      <c r="AM4159" s="26" t="s">
        <v>38</v>
      </c>
      <c r="AN4159" t="s">
        <v>2030</v>
      </c>
    </row>
    <row r="4160" spans="1:40" ht="15" hidden="1" thickTop="1" x14ac:dyDescent="0.35">
      <c r="A4160" t="s">
        <v>7309</v>
      </c>
      <c r="B4160" t="s">
        <v>17402</v>
      </c>
      <c r="C4160" t="s">
        <v>4507</v>
      </c>
      <c r="D4160" t="s">
        <v>17403</v>
      </c>
      <c r="E4160" t="s">
        <v>3440</v>
      </c>
      <c r="F4160">
        <v>1</v>
      </c>
      <c r="G4160" t="s">
        <v>2609</v>
      </c>
      <c r="H4160" t="s">
        <v>2577</v>
      </c>
      <c r="I4160" t="s">
        <v>2057</v>
      </c>
      <c r="J4160" t="s">
        <v>2675</v>
      </c>
      <c r="K4160" t="s">
        <v>2611</v>
      </c>
      <c r="L4160" t="s">
        <v>2058</v>
      </c>
      <c r="M4160" t="s">
        <v>2059</v>
      </c>
      <c r="N4160">
        <v>1</v>
      </c>
      <c r="O4160">
        <v>39</v>
      </c>
      <c r="P4160">
        <v>0.16</v>
      </c>
      <c r="Q4160">
        <v>24480</v>
      </c>
      <c r="R4160">
        <v>0</v>
      </c>
      <c r="S4160">
        <v>0</v>
      </c>
      <c r="T4160">
        <v>0</v>
      </c>
      <c r="U4160">
        <v>0</v>
      </c>
      <c r="V4160">
        <v>0</v>
      </c>
      <c r="W4160">
        <v>0</v>
      </c>
      <c r="X4160">
        <v>0</v>
      </c>
      <c r="Y4160">
        <v>0</v>
      </c>
      <c r="Z4160">
        <v>0</v>
      </c>
      <c r="AA4160">
        <v>1</v>
      </c>
      <c r="AB4160">
        <v>39</v>
      </c>
      <c r="AC4160">
        <v>0.16</v>
      </c>
      <c r="AD4160">
        <v>0</v>
      </c>
      <c r="AE4160">
        <v>0</v>
      </c>
      <c r="AF4160">
        <v>0</v>
      </c>
      <c r="AG4160" t="s">
        <v>17404</v>
      </c>
      <c r="AH4160" s="21" t="str">
        <f t="shared" si="128"/>
        <v>YT21</v>
      </c>
      <c r="AI4160" s="21">
        <v>345.36</v>
      </c>
      <c r="AJ4160" s="21">
        <f t="shared" si="129"/>
        <v>99.840686274509807</v>
      </c>
      <c r="AK4160" s="21" t="s">
        <v>2060</v>
      </c>
      <c r="AL4160" t="s">
        <v>2581</v>
      </c>
      <c r="AM4160" s="26" t="s">
        <v>38</v>
      </c>
      <c r="AN4160" t="s">
        <v>2032</v>
      </c>
    </row>
    <row r="4161" spans="1:40" ht="15" hidden="1" thickTop="1" x14ac:dyDescent="0.35">
      <c r="A4161" t="s">
        <v>7591</v>
      </c>
      <c r="B4161" t="s">
        <v>17405</v>
      </c>
      <c r="C4161" t="s">
        <v>5945</v>
      </c>
      <c r="D4161" t="s">
        <v>17406</v>
      </c>
      <c r="E4161" t="s">
        <v>2575</v>
      </c>
      <c r="F4161">
        <v>1</v>
      </c>
      <c r="G4161" t="s">
        <v>2576</v>
      </c>
      <c r="H4161" t="s">
        <v>2577</v>
      </c>
      <c r="I4161" t="s">
        <v>2057</v>
      </c>
      <c r="J4161" t="s">
        <v>2741</v>
      </c>
      <c r="K4161" t="s">
        <v>2742</v>
      </c>
      <c r="L4161" t="s">
        <v>2058</v>
      </c>
      <c r="M4161" t="s">
        <v>2059</v>
      </c>
      <c r="N4161">
        <v>1</v>
      </c>
      <c r="O4161">
        <v>29</v>
      </c>
      <c r="P4161">
        <v>0.12</v>
      </c>
      <c r="Q4161">
        <v>24480</v>
      </c>
      <c r="R4161">
        <v>0</v>
      </c>
      <c r="S4161">
        <v>0</v>
      </c>
      <c r="T4161">
        <v>0</v>
      </c>
      <c r="U4161">
        <v>1</v>
      </c>
      <c r="V4161">
        <v>29</v>
      </c>
      <c r="W4161">
        <v>0.12</v>
      </c>
      <c r="X4161">
        <v>0</v>
      </c>
      <c r="Y4161">
        <v>0</v>
      </c>
      <c r="Z4161">
        <v>0</v>
      </c>
      <c r="AA4161">
        <v>0</v>
      </c>
      <c r="AB4161">
        <v>0</v>
      </c>
      <c r="AC4161">
        <v>0</v>
      </c>
      <c r="AD4161">
        <v>0</v>
      </c>
      <c r="AE4161">
        <v>0</v>
      </c>
      <c r="AF4161">
        <v>0</v>
      </c>
      <c r="AG4161" t="s">
        <v>17407</v>
      </c>
      <c r="AH4161" s="21" t="str">
        <f t="shared" si="128"/>
        <v>YT21</v>
      </c>
      <c r="AI4161" s="21">
        <v>345.36</v>
      </c>
      <c r="AJ4161" s="21">
        <f t="shared" si="129"/>
        <v>99.881535947712422</v>
      </c>
      <c r="AK4161" s="21" t="s">
        <v>2060</v>
      </c>
      <c r="AL4161" t="s">
        <v>2613</v>
      </c>
      <c r="AM4161" s="26" t="s">
        <v>38</v>
      </c>
      <c r="AN4161" t="s">
        <v>2031</v>
      </c>
    </row>
    <row r="4162" spans="1:40" ht="15" hidden="1" thickTop="1" x14ac:dyDescent="0.35">
      <c r="A4162" t="s">
        <v>7596</v>
      </c>
      <c r="B4162" t="s">
        <v>17408</v>
      </c>
      <c r="C4162" t="s">
        <v>5945</v>
      </c>
      <c r="D4162" t="s">
        <v>17406</v>
      </c>
      <c r="E4162" t="s">
        <v>2575</v>
      </c>
      <c r="F4162">
        <v>1</v>
      </c>
      <c r="G4162" t="s">
        <v>2576</v>
      </c>
      <c r="H4162" t="s">
        <v>2577</v>
      </c>
      <c r="I4162" t="s">
        <v>2057</v>
      </c>
      <c r="J4162" t="s">
        <v>2741</v>
      </c>
      <c r="K4162" t="s">
        <v>2742</v>
      </c>
      <c r="L4162" t="s">
        <v>2058</v>
      </c>
      <c r="M4162" t="s">
        <v>2059</v>
      </c>
      <c r="N4162">
        <v>0</v>
      </c>
      <c r="O4162">
        <v>0</v>
      </c>
      <c r="P4162">
        <v>0</v>
      </c>
      <c r="Q4162">
        <v>24480</v>
      </c>
      <c r="R4162">
        <v>0</v>
      </c>
      <c r="S4162">
        <v>0</v>
      </c>
      <c r="T4162">
        <v>0</v>
      </c>
      <c r="U4162">
        <v>0</v>
      </c>
      <c r="V4162">
        <v>0</v>
      </c>
      <c r="W4162">
        <v>0</v>
      </c>
      <c r="X4162">
        <v>0</v>
      </c>
      <c r="Y4162">
        <v>0</v>
      </c>
      <c r="Z4162">
        <v>0</v>
      </c>
      <c r="AA4162">
        <v>0</v>
      </c>
      <c r="AB4162">
        <v>0</v>
      </c>
      <c r="AC4162">
        <v>0</v>
      </c>
      <c r="AD4162">
        <v>0</v>
      </c>
      <c r="AE4162">
        <v>0</v>
      </c>
      <c r="AF4162">
        <v>0</v>
      </c>
      <c r="AG4162" t="s">
        <v>17409</v>
      </c>
      <c r="AH4162" s="21" t="str">
        <f t="shared" si="128"/>
        <v>YT21</v>
      </c>
      <c r="AI4162" s="21">
        <v>345.36</v>
      </c>
      <c r="AJ4162" s="21">
        <f t="shared" si="129"/>
        <v>100</v>
      </c>
      <c r="AK4162" s="21" t="s">
        <v>2060</v>
      </c>
      <c r="AL4162" t="s">
        <v>2613</v>
      </c>
      <c r="AM4162" s="26" t="s">
        <v>38</v>
      </c>
      <c r="AN4162" t="s">
        <v>2032</v>
      </c>
    </row>
    <row r="4163" spans="1:40" ht="15" hidden="1" thickTop="1" x14ac:dyDescent="0.35">
      <c r="A4163" t="s">
        <v>7600</v>
      </c>
      <c r="B4163" t="s">
        <v>17410</v>
      </c>
      <c r="C4163" t="s">
        <v>4374</v>
      </c>
      <c r="D4163" t="s">
        <v>17411</v>
      </c>
      <c r="E4163" t="s">
        <v>2646</v>
      </c>
      <c r="F4163">
        <v>1</v>
      </c>
      <c r="G4163" t="s">
        <v>2600</v>
      </c>
      <c r="H4163" t="s">
        <v>2577</v>
      </c>
      <c r="I4163" t="s">
        <v>2076</v>
      </c>
      <c r="J4163" t="s">
        <v>2601</v>
      </c>
      <c r="K4163" t="s">
        <v>2602</v>
      </c>
      <c r="L4163" t="s">
        <v>2058</v>
      </c>
      <c r="M4163" t="s">
        <v>2059</v>
      </c>
      <c r="N4163">
        <v>7</v>
      </c>
      <c r="O4163">
        <v>195</v>
      </c>
      <c r="P4163">
        <v>0.8</v>
      </c>
      <c r="Q4163">
        <v>24480</v>
      </c>
      <c r="R4163">
        <v>1</v>
      </c>
      <c r="S4163">
        <v>27</v>
      </c>
      <c r="T4163">
        <v>0.11</v>
      </c>
      <c r="U4163">
        <v>1</v>
      </c>
      <c r="V4163">
        <v>35</v>
      </c>
      <c r="W4163">
        <v>0.14000000000000001</v>
      </c>
      <c r="X4163">
        <v>0</v>
      </c>
      <c r="Y4163">
        <v>0</v>
      </c>
      <c r="Z4163">
        <v>0</v>
      </c>
      <c r="AA4163">
        <v>5</v>
      </c>
      <c r="AB4163">
        <v>133</v>
      </c>
      <c r="AC4163">
        <v>0.54</v>
      </c>
      <c r="AD4163">
        <v>0</v>
      </c>
      <c r="AE4163">
        <v>0</v>
      </c>
      <c r="AF4163">
        <v>0</v>
      </c>
      <c r="AG4163" t="s">
        <v>17412</v>
      </c>
      <c r="AH4163" s="21" t="str">
        <f t="shared" si="128"/>
        <v>YK20</v>
      </c>
      <c r="AI4163" s="21">
        <v>345.36</v>
      </c>
      <c r="AJ4163" s="21">
        <f t="shared" si="129"/>
        <v>99.203431372549019</v>
      </c>
      <c r="AK4163" s="21" t="s">
        <v>2060</v>
      </c>
      <c r="AL4163" t="s">
        <v>2551</v>
      </c>
      <c r="AM4163" s="26" t="s">
        <v>38</v>
      </c>
      <c r="AN4163" t="s">
        <v>2030</v>
      </c>
    </row>
    <row r="4164" spans="1:40" ht="15" hidden="1" thickTop="1" x14ac:dyDescent="0.35">
      <c r="A4164" t="s">
        <v>7604</v>
      </c>
      <c r="B4164" t="s">
        <v>17413</v>
      </c>
      <c r="C4164" t="s">
        <v>8622</v>
      </c>
      <c r="D4164" t="s">
        <v>17414</v>
      </c>
      <c r="E4164" t="s">
        <v>4003</v>
      </c>
      <c r="F4164">
        <v>1</v>
      </c>
      <c r="G4164" t="s">
        <v>2600</v>
      </c>
      <c r="H4164" t="s">
        <v>2510</v>
      </c>
      <c r="I4164" t="s">
        <v>2057</v>
      </c>
      <c r="J4164" t="s">
        <v>4004</v>
      </c>
      <c r="K4164" t="s">
        <v>3007</v>
      </c>
      <c r="L4164" t="s">
        <v>2058</v>
      </c>
      <c r="M4164" t="s">
        <v>2059</v>
      </c>
      <c r="N4164">
        <v>2</v>
      </c>
      <c r="O4164">
        <v>146</v>
      </c>
      <c r="P4164">
        <v>0.6</v>
      </c>
      <c r="Q4164">
        <v>24480</v>
      </c>
      <c r="R4164">
        <v>2</v>
      </c>
      <c r="S4164">
        <v>146</v>
      </c>
      <c r="T4164">
        <v>0.6</v>
      </c>
      <c r="U4164">
        <v>0</v>
      </c>
      <c r="V4164">
        <v>0</v>
      </c>
      <c r="W4164">
        <v>0</v>
      </c>
      <c r="X4164">
        <v>0</v>
      </c>
      <c r="Y4164">
        <v>0</v>
      </c>
      <c r="Z4164">
        <v>0</v>
      </c>
      <c r="AA4164">
        <v>0</v>
      </c>
      <c r="AB4164">
        <v>0</v>
      </c>
      <c r="AC4164">
        <v>0</v>
      </c>
      <c r="AD4164">
        <v>0</v>
      </c>
      <c r="AE4164">
        <v>0</v>
      </c>
      <c r="AF4164">
        <v>0</v>
      </c>
      <c r="AG4164" t="s">
        <v>17415</v>
      </c>
      <c r="AH4164" s="21" t="str">
        <f t="shared" si="128"/>
        <v>YT21</v>
      </c>
      <c r="AI4164" s="21">
        <v>345.36</v>
      </c>
      <c r="AJ4164" s="21">
        <f t="shared" si="129"/>
        <v>99.403594771241828</v>
      </c>
      <c r="AK4164" s="21" t="s">
        <v>2060</v>
      </c>
      <c r="AL4164" t="s">
        <v>2551</v>
      </c>
      <c r="AM4164" s="26" t="s">
        <v>38</v>
      </c>
      <c r="AN4164" t="s">
        <v>2032</v>
      </c>
    </row>
    <row r="4165" spans="1:40" ht="15" hidden="1" thickTop="1" x14ac:dyDescent="0.35">
      <c r="A4165" t="s">
        <v>7608</v>
      </c>
      <c r="B4165" t="s">
        <v>17416</v>
      </c>
      <c r="C4165" t="s">
        <v>3996</v>
      </c>
      <c r="D4165" t="s">
        <v>16315</v>
      </c>
      <c r="E4165" t="s">
        <v>2575</v>
      </c>
      <c r="F4165">
        <v>1</v>
      </c>
      <c r="G4165" t="s">
        <v>2600</v>
      </c>
      <c r="H4165" t="s">
        <v>2577</v>
      </c>
      <c r="I4165" t="s">
        <v>2057</v>
      </c>
      <c r="J4165" t="s">
        <v>2601</v>
      </c>
      <c r="K4165" t="s">
        <v>2602</v>
      </c>
      <c r="L4165" t="s">
        <v>2058</v>
      </c>
      <c r="M4165" t="s">
        <v>2170</v>
      </c>
      <c r="N4165">
        <v>1</v>
      </c>
      <c r="O4165">
        <v>14</v>
      </c>
      <c r="P4165">
        <v>0.09</v>
      </c>
      <c r="Q4165">
        <v>15300</v>
      </c>
      <c r="R4165">
        <v>0</v>
      </c>
      <c r="S4165">
        <v>0</v>
      </c>
      <c r="T4165">
        <v>0</v>
      </c>
      <c r="U4165">
        <v>1</v>
      </c>
      <c r="V4165">
        <v>14</v>
      </c>
      <c r="W4165">
        <v>0.09</v>
      </c>
      <c r="X4165">
        <v>0</v>
      </c>
      <c r="Y4165">
        <v>0</v>
      </c>
      <c r="Z4165">
        <v>0</v>
      </c>
      <c r="AA4165">
        <v>0</v>
      </c>
      <c r="AB4165">
        <v>0</v>
      </c>
      <c r="AC4165">
        <v>0</v>
      </c>
      <c r="AD4165">
        <v>0</v>
      </c>
      <c r="AE4165">
        <v>0</v>
      </c>
      <c r="AF4165">
        <v>0</v>
      </c>
      <c r="AG4165" t="s">
        <v>17417</v>
      </c>
      <c r="AH4165" s="21" t="str">
        <f t="shared" si="128"/>
        <v>YT21</v>
      </c>
      <c r="AI4165" s="21">
        <v>216</v>
      </c>
      <c r="AJ4165" s="21">
        <f t="shared" si="129"/>
        <v>99.908496732026137</v>
      </c>
      <c r="AK4165" s="21" t="s">
        <v>2060</v>
      </c>
      <c r="AL4165" t="s">
        <v>2551</v>
      </c>
      <c r="AM4165" s="26" t="s">
        <v>38</v>
      </c>
      <c r="AN4165" t="s">
        <v>2031</v>
      </c>
    </row>
    <row r="4166" spans="1:40" ht="15" hidden="1" thickTop="1" x14ac:dyDescent="0.35">
      <c r="A4166" t="s">
        <v>7612</v>
      </c>
      <c r="B4166" t="s">
        <v>17418</v>
      </c>
      <c r="C4166" t="s">
        <v>2598</v>
      </c>
      <c r="D4166" t="s">
        <v>17419</v>
      </c>
      <c r="E4166" t="s">
        <v>2575</v>
      </c>
      <c r="F4166">
        <v>1</v>
      </c>
      <c r="G4166" t="s">
        <v>2600</v>
      </c>
      <c r="H4166" t="s">
        <v>2577</v>
      </c>
      <c r="I4166" t="s">
        <v>2057</v>
      </c>
      <c r="J4166" t="s">
        <v>2601</v>
      </c>
      <c r="K4166" t="s">
        <v>2602</v>
      </c>
      <c r="L4166" t="s">
        <v>2058</v>
      </c>
      <c r="M4166" t="s">
        <v>2170</v>
      </c>
      <c r="N4166">
        <v>1</v>
      </c>
      <c r="O4166">
        <v>28</v>
      </c>
      <c r="P4166">
        <v>0.18</v>
      </c>
      <c r="Q4166">
        <v>15300</v>
      </c>
      <c r="R4166">
        <v>1</v>
      </c>
      <c r="S4166">
        <v>28</v>
      </c>
      <c r="T4166">
        <v>0.18</v>
      </c>
      <c r="U4166">
        <v>0</v>
      </c>
      <c r="V4166">
        <v>0</v>
      </c>
      <c r="W4166">
        <v>0</v>
      </c>
      <c r="X4166">
        <v>0</v>
      </c>
      <c r="Y4166">
        <v>0</v>
      </c>
      <c r="Z4166">
        <v>0</v>
      </c>
      <c r="AA4166">
        <v>0</v>
      </c>
      <c r="AB4166">
        <v>0</v>
      </c>
      <c r="AC4166">
        <v>0</v>
      </c>
      <c r="AD4166">
        <v>0</v>
      </c>
      <c r="AE4166">
        <v>0</v>
      </c>
      <c r="AF4166">
        <v>0</v>
      </c>
      <c r="AG4166" t="s">
        <v>17420</v>
      </c>
      <c r="AH4166" s="21" t="str">
        <f t="shared" si="128"/>
        <v>YT21</v>
      </c>
      <c r="AI4166" s="21">
        <v>216</v>
      </c>
      <c r="AJ4166" s="21">
        <f t="shared" si="129"/>
        <v>99.816993464052288</v>
      </c>
      <c r="AK4166" s="21" t="s">
        <v>2060</v>
      </c>
      <c r="AL4166" t="s">
        <v>2551</v>
      </c>
      <c r="AM4166" s="26" t="s">
        <v>38</v>
      </c>
      <c r="AN4166" t="s">
        <v>2031</v>
      </c>
    </row>
    <row r="4167" spans="1:40" ht="15" hidden="1" thickTop="1" x14ac:dyDescent="0.35">
      <c r="A4167" t="s">
        <v>7616</v>
      </c>
      <c r="B4167" t="s">
        <v>17421</v>
      </c>
      <c r="C4167" t="s">
        <v>2598</v>
      </c>
      <c r="D4167" t="s">
        <v>17422</v>
      </c>
      <c r="E4167" t="s">
        <v>2575</v>
      </c>
      <c r="F4167">
        <v>1</v>
      </c>
      <c r="G4167" t="s">
        <v>2600</v>
      </c>
      <c r="H4167" t="s">
        <v>2577</v>
      </c>
      <c r="I4167" t="s">
        <v>2057</v>
      </c>
      <c r="J4167" t="s">
        <v>2601</v>
      </c>
      <c r="K4167" t="s">
        <v>2602</v>
      </c>
      <c r="L4167" t="s">
        <v>2058</v>
      </c>
      <c r="M4167" t="s">
        <v>2170</v>
      </c>
      <c r="N4167">
        <v>3</v>
      </c>
      <c r="O4167">
        <v>76</v>
      </c>
      <c r="P4167">
        <v>0.5</v>
      </c>
      <c r="Q4167">
        <v>15300</v>
      </c>
      <c r="R4167">
        <v>2</v>
      </c>
      <c r="S4167">
        <v>27</v>
      </c>
      <c r="T4167">
        <v>0.18</v>
      </c>
      <c r="U4167">
        <v>1</v>
      </c>
      <c r="V4167">
        <v>49</v>
      </c>
      <c r="W4167">
        <v>0.32</v>
      </c>
      <c r="X4167">
        <v>0</v>
      </c>
      <c r="Y4167">
        <v>0</v>
      </c>
      <c r="Z4167">
        <v>0</v>
      </c>
      <c r="AA4167">
        <v>0</v>
      </c>
      <c r="AB4167">
        <v>0</v>
      </c>
      <c r="AC4167">
        <v>0</v>
      </c>
      <c r="AD4167">
        <v>0</v>
      </c>
      <c r="AE4167">
        <v>0</v>
      </c>
      <c r="AF4167">
        <v>0</v>
      </c>
      <c r="AG4167" t="s">
        <v>17423</v>
      </c>
      <c r="AH4167" s="21" t="str">
        <f t="shared" ref="AH4167:AH4230" si="130">LEFT(AG4167,4)</f>
        <v>YT21</v>
      </c>
      <c r="AI4167" s="21">
        <v>216</v>
      </c>
      <c r="AJ4167" s="21">
        <f t="shared" ref="AJ4167:AJ4230" si="131">100-(O4167/Q4167*100)</f>
        <v>99.503267973856211</v>
      </c>
      <c r="AK4167" s="21" t="s">
        <v>2060</v>
      </c>
      <c r="AL4167" t="s">
        <v>2551</v>
      </c>
      <c r="AM4167" s="26" t="s">
        <v>38</v>
      </c>
      <c r="AN4167" t="s">
        <v>2031</v>
      </c>
    </row>
    <row r="4168" spans="1:40" ht="15" hidden="1" thickTop="1" x14ac:dyDescent="0.35">
      <c r="A4168" t="s">
        <v>7619</v>
      </c>
      <c r="B4168" t="s">
        <v>17424</v>
      </c>
      <c r="C4168" t="s">
        <v>2778</v>
      </c>
      <c r="D4168" t="s">
        <v>16298</v>
      </c>
      <c r="E4168" t="s">
        <v>2608</v>
      </c>
      <c r="F4168">
        <v>1</v>
      </c>
      <c r="G4168" t="s">
        <v>2609</v>
      </c>
      <c r="H4168" t="s">
        <v>2577</v>
      </c>
      <c r="I4168" t="s">
        <v>2057</v>
      </c>
      <c r="J4168" t="s">
        <v>2781</v>
      </c>
      <c r="K4168" t="s">
        <v>2765</v>
      </c>
      <c r="L4168" t="s">
        <v>2058</v>
      </c>
      <c r="M4168" t="s">
        <v>2059</v>
      </c>
      <c r="N4168">
        <v>9</v>
      </c>
      <c r="O4168">
        <v>292</v>
      </c>
      <c r="P4168">
        <v>1.19</v>
      </c>
      <c r="Q4168">
        <v>24480</v>
      </c>
      <c r="R4168">
        <v>7</v>
      </c>
      <c r="S4168">
        <v>227</v>
      </c>
      <c r="T4168">
        <v>0.93</v>
      </c>
      <c r="U4168">
        <v>2</v>
      </c>
      <c r="V4168">
        <v>65</v>
      </c>
      <c r="W4168">
        <v>0.27</v>
      </c>
      <c r="X4168">
        <v>0</v>
      </c>
      <c r="Y4168">
        <v>0</v>
      </c>
      <c r="Z4168">
        <v>0</v>
      </c>
      <c r="AA4168">
        <v>0</v>
      </c>
      <c r="AB4168">
        <v>0</v>
      </c>
      <c r="AC4168">
        <v>0</v>
      </c>
      <c r="AD4168">
        <v>0</v>
      </c>
      <c r="AE4168">
        <v>0</v>
      </c>
      <c r="AF4168">
        <v>0</v>
      </c>
      <c r="AG4168" t="s">
        <v>17425</v>
      </c>
      <c r="AH4168" s="21" t="str">
        <f t="shared" si="130"/>
        <v>YT21</v>
      </c>
      <c r="AI4168" s="21">
        <v>345.36</v>
      </c>
      <c r="AJ4168" s="21">
        <f t="shared" si="131"/>
        <v>98.807189542483655</v>
      </c>
      <c r="AK4168" s="21" t="s">
        <v>2063</v>
      </c>
      <c r="AL4168" t="s">
        <v>2613</v>
      </c>
      <c r="AM4168" s="26" t="s">
        <v>38</v>
      </c>
      <c r="AN4168" t="s">
        <v>2030</v>
      </c>
    </row>
    <row r="4169" spans="1:40" ht="15" hidden="1" thickTop="1" x14ac:dyDescent="0.35">
      <c r="A4169" t="s">
        <v>7623</v>
      </c>
      <c r="B4169" t="s">
        <v>17426</v>
      </c>
      <c r="C4169" t="s">
        <v>11876</v>
      </c>
      <c r="D4169" t="s">
        <v>17427</v>
      </c>
      <c r="E4169" t="s">
        <v>3989</v>
      </c>
      <c r="F4169">
        <v>1</v>
      </c>
      <c r="G4169" t="s">
        <v>2816</v>
      </c>
      <c r="H4169" t="s">
        <v>2620</v>
      </c>
      <c r="I4169" t="s">
        <v>2057</v>
      </c>
      <c r="J4169" t="s">
        <v>3990</v>
      </c>
      <c r="K4169" t="s">
        <v>3991</v>
      </c>
      <c r="L4169" t="s">
        <v>2058</v>
      </c>
      <c r="M4169" t="s">
        <v>2726</v>
      </c>
      <c r="N4169">
        <v>2</v>
      </c>
      <c r="O4169">
        <v>44</v>
      </c>
      <c r="P4169">
        <v>0.25</v>
      </c>
      <c r="Q4169">
        <v>17340</v>
      </c>
      <c r="R4169">
        <v>0</v>
      </c>
      <c r="S4169">
        <v>0</v>
      </c>
      <c r="T4169">
        <v>0</v>
      </c>
      <c r="U4169">
        <v>2</v>
      </c>
      <c r="V4169">
        <v>44</v>
      </c>
      <c r="W4169">
        <v>0.25</v>
      </c>
      <c r="X4169">
        <v>0</v>
      </c>
      <c r="Y4169">
        <v>0</v>
      </c>
      <c r="Z4169">
        <v>0</v>
      </c>
      <c r="AA4169">
        <v>0</v>
      </c>
      <c r="AB4169">
        <v>0</v>
      </c>
      <c r="AC4169">
        <v>0</v>
      </c>
      <c r="AD4169">
        <v>0</v>
      </c>
      <c r="AE4169">
        <v>0</v>
      </c>
      <c r="AF4169">
        <v>0</v>
      </c>
      <c r="AG4169" t="s">
        <v>17428</v>
      </c>
      <c r="AH4169" s="21" t="str">
        <f t="shared" si="130"/>
        <v>YT21</v>
      </c>
      <c r="AI4169" s="21">
        <v>244.56000000000003</v>
      </c>
      <c r="AJ4169" s="21">
        <f t="shared" si="131"/>
        <v>99.746251441753174</v>
      </c>
      <c r="AK4169" s="21" t="s">
        <v>2060</v>
      </c>
      <c r="AL4169" t="s">
        <v>3993</v>
      </c>
      <c r="AM4169" s="26" t="s">
        <v>38</v>
      </c>
      <c r="AN4169" t="s">
        <v>2031</v>
      </c>
    </row>
    <row r="4170" spans="1:40" ht="15" hidden="1" thickTop="1" x14ac:dyDescent="0.35">
      <c r="A4170" t="s">
        <v>7627</v>
      </c>
      <c r="B4170" t="s">
        <v>17429</v>
      </c>
      <c r="C4170" t="s">
        <v>6967</v>
      </c>
      <c r="D4170" t="s">
        <v>16126</v>
      </c>
      <c r="E4170" t="s">
        <v>2646</v>
      </c>
      <c r="F4170">
        <v>1</v>
      </c>
      <c r="G4170" t="s">
        <v>2600</v>
      </c>
      <c r="H4170" t="s">
        <v>2577</v>
      </c>
      <c r="I4170" t="s">
        <v>2076</v>
      </c>
      <c r="J4170" t="s">
        <v>2647</v>
      </c>
      <c r="K4170" t="s">
        <v>2602</v>
      </c>
      <c r="L4170" t="s">
        <v>2058</v>
      </c>
      <c r="M4170" t="s">
        <v>2170</v>
      </c>
      <c r="N4170">
        <v>2</v>
      </c>
      <c r="O4170">
        <v>36</v>
      </c>
      <c r="P4170">
        <v>0.24</v>
      </c>
      <c r="Q4170">
        <v>15300</v>
      </c>
      <c r="R4170">
        <v>0</v>
      </c>
      <c r="S4170">
        <v>0</v>
      </c>
      <c r="T4170">
        <v>0</v>
      </c>
      <c r="U4170">
        <v>2</v>
      </c>
      <c r="V4170">
        <v>36</v>
      </c>
      <c r="W4170">
        <v>0.24</v>
      </c>
      <c r="X4170">
        <v>0</v>
      </c>
      <c r="Y4170">
        <v>0</v>
      </c>
      <c r="Z4170">
        <v>0</v>
      </c>
      <c r="AA4170">
        <v>0</v>
      </c>
      <c r="AB4170">
        <v>0</v>
      </c>
      <c r="AC4170">
        <v>0</v>
      </c>
      <c r="AD4170">
        <v>0</v>
      </c>
      <c r="AE4170">
        <v>0</v>
      </c>
      <c r="AF4170">
        <v>0</v>
      </c>
      <c r="AG4170" t="s">
        <v>17430</v>
      </c>
      <c r="AH4170" s="21" t="str">
        <f t="shared" si="130"/>
        <v>YK21</v>
      </c>
      <c r="AI4170" s="21">
        <v>216</v>
      </c>
      <c r="AJ4170" s="21">
        <f t="shared" si="131"/>
        <v>99.764705882352942</v>
      </c>
      <c r="AK4170" s="21" t="s">
        <v>2060</v>
      </c>
      <c r="AL4170" t="s">
        <v>2551</v>
      </c>
      <c r="AM4170" s="26" t="s">
        <v>38</v>
      </c>
      <c r="AN4170" t="s">
        <v>2030</v>
      </c>
    </row>
    <row r="4171" spans="1:40" ht="15" hidden="1" thickTop="1" x14ac:dyDescent="0.35">
      <c r="A4171" t="s">
        <v>7630</v>
      </c>
      <c r="B4171" t="s">
        <v>17431</v>
      </c>
      <c r="C4171" t="s">
        <v>4118</v>
      </c>
      <c r="D4171" t="s">
        <v>17432</v>
      </c>
      <c r="E4171" t="s">
        <v>2646</v>
      </c>
      <c r="F4171">
        <v>1</v>
      </c>
      <c r="G4171" t="s">
        <v>2600</v>
      </c>
      <c r="H4171" t="s">
        <v>2577</v>
      </c>
      <c r="I4171" t="s">
        <v>2076</v>
      </c>
      <c r="J4171" t="s">
        <v>2647</v>
      </c>
      <c r="K4171" t="s">
        <v>2602</v>
      </c>
      <c r="L4171" t="s">
        <v>2058</v>
      </c>
      <c r="M4171" t="s">
        <v>2059</v>
      </c>
      <c r="N4171">
        <v>6</v>
      </c>
      <c r="O4171">
        <v>127</v>
      </c>
      <c r="P4171">
        <v>0.52</v>
      </c>
      <c r="Q4171">
        <v>24480</v>
      </c>
      <c r="R4171">
        <v>3</v>
      </c>
      <c r="S4171">
        <v>35</v>
      </c>
      <c r="T4171">
        <v>0.14000000000000001</v>
      </c>
      <c r="U4171">
        <v>3</v>
      </c>
      <c r="V4171">
        <v>92</v>
      </c>
      <c r="W4171">
        <v>0.38</v>
      </c>
      <c r="X4171">
        <v>0</v>
      </c>
      <c r="Y4171">
        <v>0</v>
      </c>
      <c r="Z4171">
        <v>0</v>
      </c>
      <c r="AA4171">
        <v>0</v>
      </c>
      <c r="AB4171">
        <v>0</v>
      </c>
      <c r="AC4171">
        <v>0</v>
      </c>
      <c r="AD4171">
        <v>0</v>
      </c>
      <c r="AE4171">
        <v>0</v>
      </c>
      <c r="AF4171">
        <v>0</v>
      </c>
      <c r="AG4171" t="s">
        <v>17433</v>
      </c>
      <c r="AH4171" s="21" t="str">
        <f t="shared" si="130"/>
        <v>YK21</v>
      </c>
      <c r="AI4171" s="21">
        <v>345.36</v>
      </c>
      <c r="AJ4171" s="21">
        <f t="shared" si="131"/>
        <v>99.481209150326791</v>
      </c>
      <c r="AK4171" s="21" t="s">
        <v>2060</v>
      </c>
      <c r="AL4171" t="s">
        <v>2551</v>
      </c>
      <c r="AM4171" s="26" t="s">
        <v>38</v>
      </c>
      <c r="AN4171" t="s">
        <v>2031</v>
      </c>
    </row>
    <row r="4172" spans="1:40" ht="15" hidden="1" thickTop="1" x14ac:dyDescent="0.35">
      <c r="A4172" t="s">
        <v>7633</v>
      </c>
      <c r="B4172" t="s">
        <v>17434</v>
      </c>
      <c r="C4172" t="s">
        <v>2734</v>
      </c>
      <c r="D4172" t="s">
        <v>17435</v>
      </c>
      <c r="E4172" t="s">
        <v>2691</v>
      </c>
      <c r="F4172">
        <v>1</v>
      </c>
      <c r="G4172" t="s">
        <v>2576</v>
      </c>
      <c r="H4172" t="s">
        <v>2577</v>
      </c>
      <c r="I4172" t="s">
        <v>2076</v>
      </c>
      <c r="J4172" t="s">
        <v>2699</v>
      </c>
      <c r="K4172" t="s">
        <v>2579</v>
      </c>
      <c r="L4172" t="s">
        <v>2058</v>
      </c>
      <c r="M4172" t="s">
        <v>2170</v>
      </c>
      <c r="N4172">
        <v>1</v>
      </c>
      <c r="O4172">
        <v>26</v>
      </c>
      <c r="P4172">
        <v>0.17</v>
      </c>
      <c r="Q4172">
        <v>15300</v>
      </c>
      <c r="R4172">
        <v>0</v>
      </c>
      <c r="S4172">
        <v>0</v>
      </c>
      <c r="T4172">
        <v>0</v>
      </c>
      <c r="U4172">
        <v>1</v>
      </c>
      <c r="V4172">
        <v>26</v>
      </c>
      <c r="W4172">
        <v>0.17</v>
      </c>
      <c r="X4172">
        <v>0</v>
      </c>
      <c r="Y4172">
        <v>0</v>
      </c>
      <c r="Z4172">
        <v>0</v>
      </c>
      <c r="AA4172">
        <v>0</v>
      </c>
      <c r="AB4172">
        <v>0</v>
      </c>
      <c r="AC4172">
        <v>0</v>
      </c>
      <c r="AD4172">
        <v>0</v>
      </c>
      <c r="AE4172">
        <v>0</v>
      </c>
      <c r="AF4172">
        <v>0</v>
      </c>
      <c r="AG4172" t="s">
        <v>17436</v>
      </c>
      <c r="AH4172" s="21" t="str">
        <f t="shared" si="130"/>
        <v>YM68</v>
      </c>
      <c r="AI4172" s="21">
        <v>216</v>
      </c>
      <c r="AJ4172" s="21">
        <f t="shared" si="131"/>
        <v>99.830065359477118</v>
      </c>
      <c r="AK4172" s="21" t="s">
        <v>2060</v>
      </c>
      <c r="AL4172" t="s">
        <v>2581</v>
      </c>
      <c r="AM4172" s="26" t="s">
        <v>38</v>
      </c>
      <c r="AN4172" t="s">
        <v>2031</v>
      </c>
    </row>
    <row r="4173" spans="1:40" ht="15" hidden="1" thickTop="1" x14ac:dyDescent="0.35">
      <c r="A4173" t="s">
        <v>7636</v>
      </c>
      <c r="B4173" t="s">
        <v>17437</v>
      </c>
      <c r="C4173" t="s">
        <v>3725</v>
      </c>
      <c r="D4173" t="s">
        <v>16583</v>
      </c>
      <c r="E4173" t="s">
        <v>2691</v>
      </c>
      <c r="F4173">
        <v>1</v>
      </c>
      <c r="G4173" t="s">
        <v>2600</v>
      </c>
      <c r="H4173" t="s">
        <v>2577</v>
      </c>
      <c r="I4173" t="s">
        <v>2076</v>
      </c>
      <c r="J4173" t="s">
        <v>2634</v>
      </c>
      <c r="K4173" t="s">
        <v>2635</v>
      </c>
      <c r="L4173" t="s">
        <v>2058</v>
      </c>
      <c r="M4173" t="s">
        <v>2059</v>
      </c>
      <c r="N4173">
        <v>10</v>
      </c>
      <c r="O4173">
        <v>484</v>
      </c>
      <c r="P4173">
        <v>1.98</v>
      </c>
      <c r="Q4173">
        <v>24480</v>
      </c>
      <c r="R4173">
        <v>2</v>
      </c>
      <c r="S4173">
        <v>99</v>
      </c>
      <c r="T4173">
        <v>0.4</v>
      </c>
      <c r="U4173">
        <v>8</v>
      </c>
      <c r="V4173">
        <v>385</v>
      </c>
      <c r="W4173">
        <v>1.57</v>
      </c>
      <c r="X4173">
        <v>0</v>
      </c>
      <c r="Y4173">
        <v>0</v>
      </c>
      <c r="Z4173">
        <v>0</v>
      </c>
      <c r="AA4173">
        <v>0</v>
      </c>
      <c r="AB4173">
        <v>0</v>
      </c>
      <c r="AC4173">
        <v>0</v>
      </c>
      <c r="AD4173">
        <v>0</v>
      </c>
      <c r="AE4173">
        <v>0</v>
      </c>
      <c r="AF4173">
        <v>0</v>
      </c>
      <c r="AG4173" t="s">
        <v>17438</v>
      </c>
      <c r="AH4173" s="21" t="str">
        <f t="shared" si="130"/>
        <v>YK21</v>
      </c>
      <c r="AI4173" s="21">
        <v>345.36</v>
      </c>
      <c r="AJ4173" s="21">
        <f t="shared" si="131"/>
        <v>98.022875816993462</v>
      </c>
      <c r="AK4173" s="21" t="s">
        <v>2063</v>
      </c>
      <c r="AL4173" t="s">
        <v>2581</v>
      </c>
      <c r="AM4173" s="26" t="s">
        <v>38</v>
      </c>
      <c r="AN4173" t="s">
        <v>2032</v>
      </c>
    </row>
    <row r="4174" spans="1:40" ht="15" hidden="1" thickTop="1" x14ac:dyDescent="0.35">
      <c r="A4174" t="s">
        <v>7640</v>
      </c>
      <c r="B4174" t="s">
        <v>17439</v>
      </c>
      <c r="C4174" t="s">
        <v>3725</v>
      </c>
      <c r="D4174" t="s">
        <v>16583</v>
      </c>
      <c r="E4174" t="s">
        <v>2691</v>
      </c>
      <c r="F4174">
        <v>1</v>
      </c>
      <c r="G4174" t="s">
        <v>2600</v>
      </c>
      <c r="H4174" t="s">
        <v>2577</v>
      </c>
      <c r="I4174" t="s">
        <v>2076</v>
      </c>
      <c r="J4174" t="s">
        <v>2634</v>
      </c>
      <c r="K4174" t="s">
        <v>2635</v>
      </c>
      <c r="L4174" t="s">
        <v>2058</v>
      </c>
      <c r="M4174" t="s">
        <v>2059</v>
      </c>
      <c r="N4174">
        <v>11</v>
      </c>
      <c r="O4174">
        <v>520</v>
      </c>
      <c r="P4174">
        <v>2.12</v>
      </c>
      <c r="Q4174">
        <v>24480</v>
      </c>
      <c r="R4174">
        <v>2</v>
      </c>
      <c r="S4174">
        <v>184</v>
      </c>
      <c r="T4174">
        <v>0.75</v>
      </c>
      <c r="U4174">
        <v>9</v>
      </c>
      <c r="V4174">
        <v>336</v>
      </c>
      <c r="W4174">
        <v>1.37</v>
      </c>
      <c r="X4174">
        <v>0</v>
      </c>
      <c r="Y4174">
        <v>0</v>
      </c>
      <c r="Z4174">
        <v>0</v>
      </c>
      <c r="AA4174">
        <v>0</v>
      </c>
      <c r="AB4174">
        <v>0</v>
      </c>
      <c r="AC4174">
        <v>0</v>
      </c>
      <c r="AD4174">
        <v>0</v>
      </c>
      <c r="AE4174">
        <v>0</v>
      </c>
      <c r="AF4174">
        <v>0</v>
      </c>
      <c r="AG4174" t="s">
        <v>17440</v>
      </c>
      <c r="AH4174" s="21" t="str">
        <f t="shared" si="130"/>
        <v>YK21</v>
      </c>
      <c r="AI4174" s="21">
        <v>345.36</v>
      </c>
      <c r="AJ4174" s="21">
        <f t="shared" si="131"/>
        <v>97.875816993464056</v>
      </c>
      <c r="AK4174" s="21" t="s">
        <v>2063</v>
      </c>
      <c r="AL4174" t="s">
        <v>2581</v>
      </c>
      <c r="AM4174" s="26" t="s">
        <v>38</v>
      </c>
      <c r="AN4174" t="s">
        <v>2032</v>
      </c>
    </row>
    <row r="4175" spans="1:40" ht="15" hidden="1" thickTop="1" x14ac:dyDescent="0.35">
      <c r="A4175" t="s">
        <v>7644</v>
      </c>
      <c r="B4175" t="s">
        <v>17441</v>
      </c>
      <c r="C4175" t="s">
        <v>3725</v>
      </c>
      <c r="D4175" t="s">
        <v>16583</v>
      </c>
      <c r="E4175" t="s">
        <v>2691</v>
      </c>
      <c r="F4175">
        <v>1</v>
      </c>
      <c r="G4175" t="s">
        <v>2600</v>
      </c>
      <c r="H4175" t="s">
        <v>2577</v>
      </c>
      <c r="I4175" t="s">
        <v>2076</v>
      </c>
      <c r="J4175" t="s">
        <v>2634</v>
      </c>
      <c r="K4175" t="s">
        <v>2635</v>
      </c>
      <c r="L4175" t="s">
        <v>2058</v>
      </c>
      <c r="M4175" t="s">
        <v>2059</v>
      </c>
      <c r="N4175">
        <v>8</v>
      </c>
      <c r="O4175">
        <v>344</v>
      </c>
      <c r="P4175">
        <v>1.41</v>
      </c>
      <c r="Q4175">
        <v>24480</v>
      </c>
      <c r="R4175">
        <v>4</v>
      </c>
      <c r="S4175">
        <v>180</v>
      </c>
      <c r="T4175">
        <v>0.74</v>
      </c>
      <c r="U4175">
        <v>3</v>
      </c>
      <c r="V4175">
        <v>150</v>
      </c>
      <c r="W4175">
        <v>0.61</v>
      </c>
      <c r="X4175">
        <v>0</v>
      </c>
      <c r="Y4175">
        <v>0</v>
      </c>
      <c r="Z4175">
        <v>0</v>
      </c>
      <c r="AA4175">
        <v>1</v>
      </c>
      <c r="AB4175">
        <v>14</v>
      </c>
      <c r="AC4175">
        <v>0.06</v>
      </c>
      <c r="AD4175">
        <v>0</v>
      </c>
      <c r="AE4175">
        <v>0</v>
      </c>
      <c r="AF4175">
        <v>0</v>
      </c>
      <c r="AG4175" t="s">
        <v>17442</v>
      </c>
      <c r="AH4175" s="21" t="str">
        <f t="shared" si="130"/>
        <v>YK21</v>
      </c>
      <c r="AI4175" s="21">
        <v>345.36</v>
      </c>
      <c r="AJ4175" s="21">
        <f t="shared" si="131"/>
        <v>98.59477124183006</v>
      </c>
      <c r="AK4175" s="21" t="s">
        <v>2063</v>
      </c>
      <c r="AL4175" t="s">
        <v>2581</v>
      </c>
      <c r="AM4175" s="26" t="s">
        <v>38</v>
      </c>
      <c r="AN4175" t="s">
        <v>2032</v>
      </c>
    </row>
    <row r="4176" spans="1:40" ht="15" hidden="1" thickTop="1" x14ac:dyDescent="0.35">
      <c r="A4176" t="s">
        <v>7648</v>
      </c>
      <c r="B4176" t="s">
        <v>17443</v>
      </c>
      <c r="C4176" t="s">
        <v>3725</v>
      </c>
      <c r="D4176" t="s">
        <v>16583</v>
      </c>
      <c r="E4176" t="s">
        <v>2691</v>
      </c>
      <c r="F4176">
        <v>1</v>
      </c>
      <c r="G4176" t="s">
        <v>2600</v>
      </c>
      <c r="H4176" t="s">
        <v>2577</v>
      </c>
      <c r="I4176" t="s">
        <v>2076</v>
      </c>
      <c r="J4176" t="s">
        <v>2634</v>
      </c>
      <c r="K4176" t="s">
        <v>2635</v>
      </c>
      <c r="L4176" t="s">
        <v>2058</v>
      </c>
      <c r="M4176" t="s">
        <v>2059</v>
      </c>
      <c r="N4176">
        <v>8</v>
      </c>
      <c r="O4176">
        <v>231</v>
      </c>
      <c r="P4176">
        <v>0.94</v>
      </c>
      <c r="Q4176">
        <v>24480</v>
      </c>
      <c r="R4176">
        <v>3</v>
      </c>
      <c r="S4176">
        <v>76</v>
      </c>
      <c r="T4176">
        <v>0.31</v>
      </c>
      <c r="U4176">
        <v>5</v>
      </c>
      <c r="V4176">
        <v>155</v>
      </c>
      <c r="W4176">
        <v>0.63</v>
      </c>
      <c r="X4176">
        <v>0</v>
      </c>
      <c r="Y4176">
        <v>0</v>
      </c>
      <c r="Z4176">
        <v>0</v>
      </c>
      <c r="AA4176">
        <v>0</v>
      </c>
      <c r="AB4176">
        <v>0</v>
      </c>
      <c r="AC4176">
        <v>0</v>
      </c>
      <c r="AD4176">
        <v>0</v>
      </c>
      <c r="AE4176">
        <v>0</v>
      </c>
      <c r="AF4176">
        <v>0</v>
      </c>
      <c r="AG4176" t="s">
        <v>17444</v>
      </c>
      <c r="AH4176" s="21" t="str">
        <f t="shared" si="130"/>
        <v>YK21</v>
      </c>
      <c r="AI4176" s="21">
        <v>345.36</v>
      </c>
      <c r="AJ4176" s="21">
        <f t="shared" si="131"/>
        <v>99.056372549019613</v>
      </c>
      <c r="AK4176" s="21" t="s">
        <v>2063</v>
      </c>
      <c r="AL4176" t="s">
        <v>2581</v>
      </c>
      <c r="AM4176" s="26" t="s">
        <v>38</v>
      </c>
      <c r="AN4176" t="s">
        <v>2030</v>
      </c>
    </row>
    <row r="4177" spans="1:40" ht="15" hidden="1" thickTop="1" x14ac:dyDescent="0.35">
      <c r="A4177" t="s">
        <v>7652</v>
      </c>
      <c r="B4177" t="s">
        <v>17445</v>
      </c>
      <c r="C4177" t="s">
        <v>3725</v>
      </c>
      <c r="D4177" t="s">
        <v>16583</v>
      </c>
      <c r="E4177" t="s">
        <v>2691</v>
      </c>
      <c r="F4177">
        <v>1</v>
      </c>
      <c r="G4177" t="s">
        <v>2600</v>
      </c>
      <c r="H4177" t="s">
        <v>2577</v>
      </c>
      <c r="I4177" t="s">
        <v>2076</v>
      </c>
      <c r="J4177" t="s">
        <v>2634</v>
      </c>
      <c r="K4177" t="s">
        <v>2635</v>
      </c>
      <c r="L4177" t="s">
        <v>2058</v>
      </c>
      <c r="M4177" t="s">
        <v>2059</v>
      </c>
      <c r="N4177">
        <v>3</v>
      </c>
      <c r="O4177">
        <v>62</v>
      </c>
      <c r="P4177">
        <v>0.25</v>
      </c>
      <c r="Q4177">
        <v>24480</v>
      </c>
      <c r="R4177">
        <v>1</v>
      </c>
      <c r="S4177">
        <v>30</v>
      </c>
      <c r="T4177">
        <v>0.12</v>
      </c>
      <c r="U4177">
        <v>2</v>
      </c>
      <c r="V4177">
        <v>32</v>
      </c>
      <c r="W4177">
        <v>0.13</v>
      </c>
      <c r="X4177">
        <v>0</v>
      </c>
      <c r="Y4177">
        <v>0</v>
      </c>
      <c r="Z4177">
        <v>0</v>
      </c>
      <c r="AA4177">
        <v>0</v>
      </c>
      <c r="AB4177">
        <v>0</v>
      </c>
      <c r="AC4177">
        <v>0</v>
      </c>
      <c r="AD4177">
        <v>0</v>
      </c>
      <c r="AE4177">
        <v>0</v>
      </c>
      <c r="AF4177">
        <v>0</v>
      </c>
      <c r="AG4177" t="s">
        <v>17446</v>
      </c>
      <c r="AH4177" s="21" t="str">
        <f t="shared" si="130"/>
        <v>YK21</v>
      </c>
      <c r="AI4177" s="21">
        <v>345.36</v>
      </c>
      <c r="AJ4177" s="21">
        <f t="shared" si="131"/>
        <v>99.746732026143789</v>
      </c>
      <c r="AK4177" s="21" t="s">
        <v>2060</v>
      </c>
      <c r="AL4177" t="s">
        <v>2581</v>
      </c>
      <c r="AM4177" s="26" t="s">
        <v>38</v>
      </c>
      <c r="AN4177" t="s">
        <v>2030</v>
      </c>
    </row>
    <row r="4178" spans="1:40" ht="15" hidden="1" thickTop="1" x14ac:dyDescent="0.35">
      <c r="A4178" t="s">
        <v>7656</v>
      </c>
      <c r="B4178" t="s">
        <v>17447</v>
      </c>
      <c r="C4178" t="s">
        <v>3725</v>
      </c>
      <c r="D4178" t="s">
        <v>16583</v>
      </c>
      <c r="E4178" t="s">
        <v>2691</v>
      </c>
      <c r="F4178">
        <v>1</v>
      </c>
      <c r="G4178" t="s">
        <v>2600</v>
      </c>
      <c r="H4178" t="s">
        <v>2577</v>
      </c>
      <c r="I4178" t="s">
        <v>2076</v>
      </c>
      <c r="J4178" t="s">
        <v>2634</v>
      </c>
      <c r="K4178" t="s">
        <v>2635</v>
      </c>
      <c r="L4178" t="s">
        <v>2058</v>
      </c>
      <c r="M4178" t="s">
        <v>2059</v>
      </c>
      <c r="N4178">
        <v>11</v>
      </c>
      <c r="O4178">
        <v>445</v>
      </c>
      <c r="P4178">
        <v>1.82</v>
      </c>
      <c r="Q4178">
        <v>24480</v>
      </c>
      <c r="R4178">
        <v>6</v>
      </c>
      <c r="S4178">
        <v>277</v>
      </c>
      <c r="T4178">
        <v>1.1299999999999999</v>
      </c>
      <c r="U4178">
        <v>5</v>
      </c>
      <c r="V4178">
        <v>168</v>
      </c>
      <c r="W4178">
        <v>0.69</v>
      </c>
      <c r="X4178">
        <v>0</v>
      </c>
      <c r="Y4178">
        <v>0</v>
      </c>
      <c r="Z4178">
        <v>0</v>
      </c>
      <c r="AA4178">
        <v>0</v>
      </c>
      <c r="AB4178">
        <v>0</v>
      </c>
      <c r="AC4178">
        <v>0</v>
      </c>
      <c r="AD4178">
        <v>0</v>
      </c>
      <c r="AE4178">
        <v>0</v>
      </c>
      <c r="AF4178">
        <v>0</v>
      </c>
      <c r="AG4178" t="s">
        <v>17448</v>
      </c>
      <c r="AH4178" s="21" t="str">
        <f t="shared" si="130"/>
        <v>YK21</v>
      </c>
      <c r="AI4178" s="21">
        <v>345.36</v>
      </c>
      <c r="AJ4178" s="21">
        <f t="shared" si="131"/>
        <v>98.182189542483655</v>
      </c>
      <c r="AK4178" s="21" t="s">
        <v>2063</v>
      </c>
      <c r="AL4178" t="s">
        <v>2581</v>
      </c>
      <c r="AM4178" s="26" t="s">
        <v>38</v>
      </c>
      <c r="AN4178" t="s">
        <v>2032</v>
      </c>
    </row>
    <row r="4179" spans="1:40" ht="15" hidden="1" thickTop="1" x14ac:dyDescent="0.35">
      <c r="A4179" t="s">
        <v>7660</v>
      </c>
      <c r="B4179" t="s">
        <v>17449</v>
      </c>
      <c r="C4179" t="s">
        <v>2808</v>
      </c>
      <c r="D4179" t="s">
        <v>17450</v>
      </c>
      <c r="E4179" t="s">
        <v>2691</v>
      </c>
      <c r="F4179">
        <v>1</v>
      </c>
      <c r="G4179" t="s">
        <v>2633</v>
      </c>
      <c r="H4179" t="s">
        <v>2577</v>
      </c>
      <c r="I4179" t="s">
        <v>2076</v>
      </c>
      <c r="J4179" t="s">
        <v>2692</v>
      </c>
      <c r="K4179" t="s">
        <v>2635</v>
      </c>
      <c r="L4179" t="s">
        <v>2058</v>
      </c>
      <c r="M4179" t="s">
        <v>2170</v>
      </c>
      <c r="N4179">
        <v>7</v>
      </c>
      <c r="O4179">
        <v>202</v>
      </c>
      <c r="P4179">
        <v>1.32</v>
      </c>
      <c r="Q4179">
        <v>15300</v>
      </c>
      <c r="R4179">
        <v>4</v>
      </c>
      <c r="S4179">
        <v>90</v>
      </c>
      <c r="T4179">
        <v>0.59</v>
      </c>
      <c r="U4179">
        <v>3</v>
      </c>
      <c r="V4179">
        <v>112</v>
      </c>
      <c r="W4179">
        <v>0.73</v>
      </c>
      <c r="X4179">
        <v>0</v>
      </c>
      <c r="Y4179">
        <v>0</v>
      </c>
      <c r="Z4179">
        <v>0</v>
      </c>
      <c r="AA4179">
        <v>0</v>
      </c>
      <c r="AB4179">
        <v>0</v>
      </c>
      <c r="AC4179">
        <v>0</v>
      </c>
      <c r="AD4179">
        <v>0</v>
      </c>
      <c r="AE4179">
        <v>0</v>
      </c>
      <c r="AF4179">
        <v>0</v>
      </c>
      <c r="AG4179" t="s">
        <v>17451</v>
      </c>
      <c r="AH4179" s="21" t="str">
        <f t="shared" si="130"/>
        <v>YK20</v>
      </c>
      <c r="AI4179" s="21">
        <v>216</v>
      </c>
      <c r="AJ4179" s="21">
        <f t="shared" si="131"/>
        <v>98.679738562091501</v>
      </c>
      <c r="AK4179" s="21" t="s">
        <v>2063</v>
      </c>
      <c r="AL4179" t="s">
        <v>2581</v>
      </c>
      <c r="AM4179" s="26" t="s">
        <v>38</v>
      </c>
      <c r="AN4179" t="s">
        <v>2031</v>
      </c>
    </row>
    <row r="4180" spans="1:40" ht="15" hidden="1" thickTop="1" x14ac:dyDescent="0.35">
      <c r="A4180" t="s">
        <v>7664</v>
      </c>
      <c r="B4180" t="s">
        <v>17452</v>
      </c>
      <c r="C4180" t="s">
        <v>2808</v>
      </c>
      <c r="D4180" t="s">
        <v>17450</v>
      </c>
      <c r="E4180" t="s">
        <v>2691</v>
      </c>
      <c r="F4180">
        <v>1</v>
      </c>
      <c r="G4180" t="s">
        <v>2633</v>
      </c>
      <c r="H4180" t="s">
        <v>2577</v>
      </c>
      <c r="I4180" t="s">
        <v>2076</v>
      </c>
      <c r="J4180" t="s">
        <v>2692</v>
      </c>
      <c r="K4180" t="s">
        <v>2635</v>
      </c>
      <c r="L4180" t="s">
        <v>2058</v>
      </c>
      <c r="M4180" t="s">
        <v>2170</v>
      </c>
      <c r="N4180">
        <v>5</v>
      </c>
      <c r="O4180">
        <v>202</v>
      </c>
      <c r="P4180">
        <v>1.32</v>
      </c>
      <c r="Q4180">
        <v>15300</v>
      </c>
      <c r="R4180">
        <v>1</v>
      </c>
      <c r="S4180">
        <v>44</v>
      </c>
      <c r="T4180">
        <v>0.28999999999999998</v>
      </c>
      <c r="U4180">
        <v>3</v>
      </c>
      <c r="V4180">
        <v>125</v>
      </c>
      <c r="W4180">
        <v>0.82</v>
      </c>
      <c r="X4180">
        <v>0</v>
      </c>
      <c r="Y4180">
        <v>0</v>
      </c>
      <c r="Z4180">
        <v>0</v>
      </c>
      <c r="AA4180">
        <v>1</v>
      </c>
      <c r="AB4180">
        <v>33</v>
      </c>
      <c r="AC4180">
        <v>0.22</v>
      </c>
      <c r="AD4180">
        <v>0</v>
      </c>
      <c r="AE4180">
        <v>0</v>
      </c>
      <c r="AF4180">
        <v>0</v>
      </c>
      <c r="AG4180" t="s">
        <v>17453</v>
      </c>
      <c r="AH4180" s="21" t="str">
        <f t="shared" si="130"/>
        <v>YK20</v>
      </c>
      <c r="AI4180" s="21">
        <v>216</v>
      </c>
      <c r="AJ4180" s="21">
        <f t="shared" si="131"/>
        <v>98.679738562091501</v>
      </c>
      <c r="AK4180" s="21" t="s">
        <v>2063</v>
      </c>
      <c r="AL4180" t="s">
        <v>2581</v>
      </c>
      <c r="AM4180" s="26" t="s">
        <v>38</v>
      </c>
      <c r="AN4180" t="s">
        <v>2031</v>
      </c>
    </row>
    <row r="4181" spans="1:40" ht="15" hidden="1" thickTop="1" x14ac:dyDescent="0.35">
      <c r="A4181" t="s">
        <v>7668</v>
      </c>
      <c r="B4181" t="s">
        <v>17454</v>
      </c>
      <c r="C4181" t="s">
        <v>2808</v>
      </c>
      <c r="D4181" t="s">
        <v>17450</v>
      </c>
      <c r="E4181" t="s">
        <v>2691</v>
      </c>
      <c r="F4181">
        <v>1</v>
      </c>
      <c r="G4181" t="s">
        <v>2633</v>
      </c>
      <c r="H4181" t="s">
        <v>2577</v>
      </c>
      <c r="I4181" t="s">
        <v>2076</v>
      </c>
      <c r="J4181" t="s">
        <v>2692</v>
      </c>
      <c r="K4181" t="s">
        <v>2635</v>
      </c>
      <c r="L4181" t="s">
        <v>2058</v>
      </c>
      <c r="M4181" t="s">
        <v>2170</v>
      </c>
      <c r="N4181">
        <v>4</v>
      </c>
      <c r="O4181">
        <v>150</v>
      </c>
      <c r="P4181">
        <v>0.98</v>
      </c>
      <c r="Q4181">
        <v>15300</v>
      </c>
      <c r="R4181">
        <v>0</v>
      </c>
      <c r="S4181">
        <v>0</v>
      </c>
      <c r="T4181">
        <v>0</v>
      </c>
      <c r="U4181">
        <v>4</v>
      </c>
      <c r="V4181">
        <v>150</v>
      </c>
      <c r="W4181">
        <v>0.98</v>
      </c>
      <c r="X4181">
        <v>0</v>
      </c>
      <c r="Y4181">
        <v>0</v>
      </c>
      <c r="Z4181">
        <v>0</v>
      </c>
      <c r="AA4181">
        <v>0</v>
      </c>
      <c r="AB4181">
        <v>0</v>
      </c>
      <c r="AC4181">
        <v>0</v>
      </c>
      <c r="AD4181">
        <v>0</v>
      </c>
      <c r="AE4181">
        <v>0</v>
      </c>
      <c r="AF4181">
        <v>0</v>
      </c>
      <c r="AG4181" t="s">
        <v>17455</v>
      </c>
      <c r="AH4181" s="21" t="str">
        <f t="shared" si="130"/>
        <v>YK20</v>
      </c>
      <c r="AI4181" s="21">
        <v>216</v>
      </c>
      <c r="AJ4181" s="21">
        <f t="shared" si="131"/>
        <v>99.019607843137251</v>
      </c>
      <c r="AK4181" s="21" t="s">
        <v>2063</v>
      </c>
      <c r="AL4181" t="s">
        <v>2581</v>
      </c>
      <c r="AM4181" s="26" t="s">
        <v>38</v>
      </c>
      <c r="AN4181" t="s">
        <v>2029</v>
      </c>
    </row>
    <row r="4182" spans="1:40" ht="15" hidden="1" thickTop="1" x14ac:dyDescent="0.35">
      <c r="A4182" t="s">
        <v>7669</v>
      </c>
      <c r="B4182" t="s">
        <v>17456</v>
      </c>
      <c r="C4182" t="s">
        <v>2808</v>
      </c>
      <c r="D4182" t="s">
        <v>17457</v>
      </c>
      <c r="E4182" t="s">
        <v>2691</v>
      </c>
      <c r="F4182">
        <v>1</v>
      </c>
      <c r="G4182" t="s">
        <v>2633</v>
      </c>
      <c r="H4182" t="s">
        <v>2577</v>
      </c>
      <c r="I4182" t="s">
        <v>2076</v>
      </c>
      <c r="J4182" t="s">
        <v>2692</v>
      </c>
      <c r="K4182" t="s">
        <v>2635</v>
      </c>
      <c r="L4182" t="s">
        <v>2058</v>
      </c>
      <c r="M4182" t="s">
        <v>2170</v>
      </c>
      <c r="N4182">
        <v>4</v>
      </c>
      <c r="O4182">
        <v>198</v>
      </c>
      <c r="P4182">
        <v>1.29</v>
      </c>
      <c r="Q4182">
        <v>15300</v>
      </c>
      <c r="R4182">
        <v>0</v>
      </c>
      <c r="S4182">
        <v>0</v>
      </c>
      <c r="T4182">
        <v>0</v>
      </c>
      <c r="U4182">
        <v>3</v>
      </c>
      <c r="V4182">
        <v>169</v>
      </c>
      <c r="W4182">
        <v>1.1000000000000001</v>
      </c>
      <c r="X4182">
        <v>0</v>
      </c>
      <c r="Y4182">
        <v>0</v>
      </c>
      <c r="Z4182">
        <v>0</v>
      </c>
      <c r="AA4182">
        <v>1</v>
      </c>
      <c r="AB4182">
        <v>29</v>
      </c>
      <c r="AC4182">
        <v>0.19</v>
      </c>
      <c r="AD4182">
        <v>0</v>
      </c>
      <c r="AE4182">
        <v>0</v>
      </c>
      <c r="AF4182">
        <v>0</v>
      </c>
      <c r="AG4182" t="s">
        <v>17458</v>
      </c>
      <c r="AH4182" s="21" t="str">
        <f t="shared" si="130"/>
        <v>YK20</v>
      </c>
      <c r="AI4182" s="21">
        <v>216</v>
      </c>
      <c r="AJ4182" s="21">
        <f t="shared" si="131"/>
        <v>98.705882352941174</v>
      </c>
      <c r="AK4182" s="21" t="s">
        <v>2063</v>
      </c>
      <c r="AL4182" t="s">
        <v>2581</v>
      </c>
      <c r="AM4182" s="26" t="s">
        <v>38</v>
      </c>
      <c r="AN4182" t="s">
        <v>2031</v>
      </c>
    </row>
    <row r="4183" spans="1:40" ht="15" hidden="1" thickTop="1" x14ac:dyDescent="0.35">
      <c r="A4183" t="s">
        <v>7670</v>
      </c>
      <c r="B4183" t="s">
        <v>17459</v>
      </c>
      <c r="C4183" t="s">
        <v>2808</v>
      </c>
      <c r="D4183" t="s">
        <v>17457</v>
      </c>
      <c r="E4183" t="s">
        <v>2691</v>
      </c>
      <c r="F4183">
        <v>1</v>
      </c>
      <c r="G4183" t="s">
        <v>2633</v>
      </c>
      <c r="H4183" t="s">
        <v>2577</v>
      </c>
      <c r="I4183" t="s">
        <v>2076</v>
      </c>
      <c r="J4183" t="s">
        <v>2692</v>
      </c>
      <c r="K4183" t="s">
        <v>2635</v>
      </c>
      <c r="L4183" t="s">
        <v>2058</v>
      </c>
      <c r="M4183" t="s">
        <v>2170</v>
      </c>
      <c r="N4183">
        <v>8</v>
      </c>
      <c r="O4183">
        <v>278</v>
      </c>
      <c r="P4183">
        <v>1.82</v>
      </c>
      <c r="Q4183">
        <v>15300</v>
      </c>
      <c r="R4183">
        <v>1</v>
      </c>
      <c r="S4183">
        <v>37</v>
      </c>
      <c r="T4183">
        <v>0.24</v>
      </c>
      <c r="U4183">
        <v>7</v>
      </c>
      <c r="V4183">
        <v>241</v>
      </c>
      <c r="W4183">
        <v>1.58</v>
      </c>
      <c r="X4183">
        <v>0</v>
      </c>
      <c r="Y4183">
        <v>0</v>
      </c>
      <c r="Z4183">
        <v>0</v>
      </c>
      <c r="AA4183">
        <v>0</v>
      </c>
      <c r="AB4183">
        <v>0</v>
      </c>
      <c r="AC4183">
        <v>0</v>
      </c>
      <c r="AD4183">
        <v>0</v>
      </c>
      <c r="AE4183">
        <v>0</v>
      </c>
      <c r="AF4183">
        <v>0</v>
      </c>
      <c r="AG4183" t="s">
        <v>17460</v>
      </c>
      <c r="AH4183" s="21" t="str">
        <f t="shared" si="130"/>
        <v>YK20</v>
      </c>
      <c r="AI4183" s="21">
        <v>216</v>
      </c>
      <c r="AJ4183" s="21">
        <f t="shared" si="131"/>
        <v>98.183006535947712</v>
      </c>
      <c r="AK4183" s="21" t="s">
        <v>2063</v>
      </c>
      <c r="AL4183" t="s">
        <v>2581</v>
      </c>
      <c r="AM4183" s="26" t="s">
        <v>38</v>
      </c>
      <c r="AN4183" t="s">
        <v>2031</v>
      </c>
    </row>
    <row r="4184" spans="1:40" ht="15" hidden="1" thickTop="1" x14ac:dyDescent="0.35">
      <c r="A4184" t="s">
        <v>7672</v>
      </c>
      <c r="B4184" t="s">
        <v>17461</v>
      </c>
      <c r="C4184" t="s">
        <v>2808</v>
      </c>
      <c r="D4184" t="s">
        <v>17457</v>
      </c>
      <c r="E4184" t="s">
        <v>2691</v>
      </c>
      <c r="F4184">
        <v>1</v>
      </c>
      <c r="G4184" t="s">
        <v>2633</v>
      </c>
      <c r="H4184" t="s">
        <v>2577</v>
      </c>
      <c r="I4184" t="s">
        <v>2076</v>
      </c>
      <c r="J4184" t="s">
        <v>2692</v>
      </c>
      <c r="K4184" t="s">
        <v>2635</v>
      </c>
      <c r="L4184" t="s">
        <v>2058</v>
      </c>
      <c r="M4184" t="s">
        <v>2170</v>
      </c>
      <c r="N4184">
        <v>5</v>
      </c>
      <c r="O4184">
        <v>166</v>
      </c>
      <c r="P4184">
        <v>1.08</v>
      </c>
      <c r="Q4184">
        <v>15300</v>
      </c>
      <c r="R4184">
        <v>1</v>
      </c>
      <c r="S4184">
        <v>76</v>
      </c>
      <c r="T4184">
        <v>0.5</v>
      </c>
      <c r="U4184">
        <v>4</v>
      </c>
      <c r="V4184">
        <v>90</v>
      </c>
      <c r="W4184">
        <v>0.59</v>
      </c>
      <c r="X4184">
        <v>0</v>
      </c>
      <c r="Y4184">
        <v>0</v>
      </c>
      <c r="Z4184">
        <v>0</v>
      </c>
      <c r="AA4184">
        <v>0</v>
      </c>
      <c r="AB4184">
        <v>0</v>
      </c>
      <c r="AC4184">
        <v>0</v>
      </c>
      <c r="AD4184">
        <v>0</v>
      </c>
      <c r="AE4184">
        <v>0</v>
      </c>
      <c r="AF4184">
        <v>0</v>
      </c>
      <c r="AG4184" t="s">
        <v>17462</v>
      </c>
      <c r="AH4184" s="21" t="str">
        <f t="shared" si="130"/>
        <v>YK20</v>
      </c>
      <c r="AI4184" s="21">
        <v>216</v>
      </c>
      <c r="AJ4184" s="21">
        <f t="shared" si="131"/>
        <v>98.915032679738559</v>
      </c>
      <c r="AK4184" s="21" t="s">
        <v>2063</v>
      </c>
      <c r="AL4184" t="s">
        <v>2581</v>
      </c>
      <c r="AM4184" s="26" t="s">
        <v>38</v>
      </c>
      <c r="AN4184" t="s">
        <v>2031</v>
      </c>
    </row>
    <row r="4185" spans="1:40" ht="15" hidden="1" thickTop="1" x14ac:dyDescent="0.35">
      <c r="A4185" t="s">
        <v>7326</v>
      </c>
      <c r="B4185" t="s">
        <v>17463</v>
      </c>
      <c r="C4185" t="s">
        <v>2808</v>
      </c>
      <c r="D4185" t="s">
        <v>17457</v>
      </c>
      <c r="E4185" t="s">
        <v>2691</v>
      </c>
      <c r="F4185">
        <v>1</v>
      </c>
      <c r="G4185" t="s">
        <v>2633</v>
      </c>
      <c r="H4185" t="s">
        <v>2577</v>
      </c>
      <c r="I4185" t="s">
        <v>2076</v>
      </c>
      <c r="J4185" t="s">
        <v>2692</v>
      </c>
      <c r="K4185" t="s">
        <v>2635</v>
      </c>
      <c r="L4185" t="s">
        <v>2058</v>
      </c>
      <c r="M4185" t="s">
        <v>2170</v>
      </c>
      <c r="N4185">
        <v>4</v>
      </c>
      <c r="O4185">
        <v>112</v>
      </c>
      <c r="P4185">
        <v>0.73</v>
      </c>
      <c r="Q4185">
        <v>15300</v>
      </c>
      <c r="R4185">
        <v>1</v>
      </c>
      <c r="S4185">
        <v>22</v>
      </c>
      <c r="T4185">
        <v>0.14000000000000001</v>
      </c>
      <c r="U4185">
        <v>2</v>
      </c>
      <c r="V4185">
        <v>61</v>
      </c>
      <c r="W4185">
        <v>0.4</v>
      </c>
      <c r="X4185">
        <v>0</v>
      </c>
      <c r="Y4185">
        <v>0</v>
      </c>
      <c r="Z4185">
        <v>0</v>
      </c>
      <c r="AA4185">
        <v>1</v>
      </c>
      <c r="AB4185">
        <v>29</v>
      </c>
      <c r="AC4185">
        <v>0.19</v>
      </c>
      <c r="AD4185">
        <v>0</v>
      </c>
      <c r="AE4185">
        <v>0</v>
      </c>
      <c r="AF4185">
        <v>0</v>
      </c>
      <c r="AG4185" t="s">
        <v>17464</v>
      </c>
      <c r="AH4185" s="21" t="str">
        <f t="shared" si="130"/>
        <v>YK20</v>
      </c>
      <c r="AI4185" s="21">
        <v>216</v>
      </c>
      <c r="AJ4185" s="21">
        <f t="shared" si="131"/>
        <v>99.267973856209153</v>
      </c>
      <c r="AK4185" s="21" t="s">
        <v>2060</v>
      </c>
      <c r="AL4185" t="s">
        <v>2581</v>
      </c>
      <c r="AM4185" s="26" t="s">
        <v>38</v>
      </c>
      <c r="AN4185" t="s">
        <v>2031</v>
      </c>
    </row>
    <row r="4186" spans="1:40" ht="15" hidden="1" thickTop="1" x14ac:dyDescent="0.35">
      <c r="A4186" t="s">
        <v>7679</v>
      </c>
      <c r="B4186" t="s">
        <v>17465</v>
      </c>
      <c r="C4186" t="s">
        <v>2970</v>
      </c>
      <c r="D4186" t="s">
        <v>17466</v>
      </c>
      <c r="E4186" t="s">
        <v>2575</v>
      </c>
      <c r="F4186">
        <v>1</v>
      </c>
      <c r="G4186" t="s">
        <v>2633</v>
      </c>
      <c r="H4186" t="s">
        <v>2577</v>
      </c>
      <c r="I4186" t="s">
        <v>2076</v>
      </c>
      <c r="J4186" t="s">
        <v>2610</v>
      </c>
      <c r="K4186" t="s">
        <v>2611</v>
      </c>
      <c r="L4186" t="s">
        <v>2058</v>
      </c>
      <c r="M4186" t="s">
        <v>2170</v>
      </c>
      <c r="N4186">
        <v>3</v>
      </c>
      <c r="O4186">
        <v>52</v>
      </c>
      <c r="P4186">
        <v>0.34</v>
      </c>
      <c r="Q4186">
        <v>15300</v>
      </c>
      <c r="R4186">
        <v>0</v>
      </c>
      <c r="S4186">
        <v>0</v>
      </c>
      <c r="T4186">
        <v>0</v>
      </c>
      <c r="U4186">
        <v>3</v>
      </c>
      <c r="V4186">
        <v>52</v>
      </c>
      <c r="W4186">
        <v>0.34</v>
      </c>
      <c r="X4186">
        <v>0</v>
      </c>
      <c r="Y4186">
        <v>0</v>
      </c>
      <c r="Z4186">
        <v>0</v>
      </c>
      <c r="AA4186">
        <v>0</v>
      </c>
      <c r="AB4186">
        <v>0</v>
      </c>
      <c r="AC4186">
        <v>0</v>
      </c>
      <c r="AD4186">
        <v>0</v>
      </c>
      <c r="AE4186">
        <v>0</v>
      </c>
      <c r="AF4186">
        <v>0</v>
      </c>
      <c r="AG4186" t="s">
        <v>17467</v>
      </c>
      <c r="AH4186" s="21" t="str">
        <f t="shared" si="130"/>
        <v>YK20</v>
      </c>
      <c r="AI4186" s="21">
        <v>216</v>
      </c>
      <c r="AJ4186" s="21">
        <f t="shared" si="131"/>
        <v>99.66013071895425</v>
      </c>
      <c r="AK4186" s="21" t="s">
        <v>2060</v>
      </c>
      <c r="AL4186" t="s">
        <v>2581</v>
      </c>
      <c r="AM4186" s="26" t="s">
        <v>38</v>
      </c>
      <c r="AN4186" t="s">
        <v>2031</v>
      </c>
    </row>
    <row r="4187" spans="1:40" ht="15" hidden="1" thickTop="1" x14ac:dyDescent="0.35">
      <c r="A4187" t="s">
        <v>7683</v>
      </c>
      <c r="B4187" t="s">
        <v>17468</v>
      </c>
      <c r="C4187" t="s">
        <v>2970</v>
      </c>
      <c r="D4187" t="s">
        <v>17466</v>
      </c>
      <c r="E4187" t="s">
        <v>2575</v>
      </c>
      <c r="F4187">
        <v>1</v>
      </c>
      <c r="G4187" t="s">
        <v>2633</v>
      </c>
      <c r="H4187" t="s">
        <v>2577</v>
      </c>
      <c r="I4187" t="s">
        <v>2076</v>
      </c>
      <c r="J4187" t="s">
        <v>2610</v>
      </c>
      <c r="K4187" t="s">
        <v>2611</v>
      </c>
      <c r="L4187" t="s">
        <v>2058</v>
      </c>
      <c r="M4187" t="s">
        <v>2170</v>
      </c>
      <c r="N4187">
        <v>4</v>
      </c>
      <c r="O4187">
        <v>155</v>
      </c>
      <c r="P4187">
        <v>1.01</v>
      </c>
      <c r="Q4187">
        <v>15300</v>
      </c>
      <c r="R4187">
        <v>3</v>
      </c>
      <c r="S4187">
        <v>107</v>
      </c>
      <c r="T4187">
        <v>0.7</v>
      </c>
      <c r="U4187">
        <v>1</v>
      </c>
      <c r="V4187">
        <v>48</v>
      </c>
      <c r="W4187">
        <v>0.31</v>
      </c>
      <c r="X4187">
        <v>0</v>
      </c>
      <c r="Y4187">
        <v>0</v>
      </c>
      <c r="Z4187">
        <v>0</v>
      </c>
      <c r="AA4187">
        <v>0</v>
      </c>
      <c r="AB4187">
        <v>0</v>
      </c>
      <c r="AC4187">
        <v>0</v>
      </c>
      <c r="AD4187">
        <v>0</v>
      </c>
      <c r="AE4187">
        <v>0</v>
      </c>
      <c r="AF4187">
        <v>0</v>
      </c>
      <c r="AG4187" t="s">
        <v>17469</v>
      </c>
      <c r="AH4187" s="21" t="str">
        <f t="shared" si="130"/>
        <v>YK20</v>
      </c>
      <c r="AI4187" s="21">
        <v>216</v>
      </c>
      <c r="AJ4187" s="21">
        <f t="shared" si="131"/>
        <v>98.986928104575156</v>
      </c>
      <c r="AK4187" s="21" t="s">
        <v>2063</v>
      </c>
      <c r="AL4187" t="s">
        <v>2581</v>
      </c>
      <c r="AM4187" s="26" t="s">
        <v>38</v>
      </c>
      <c r="AN4187" t="s">
        <v>2031</v>
      </c>
    </row>
    <row r="4188" spans="1:40" ht="15" hidden="1" thickTop="1" x14ac:dyDescent="0.35">
      <c r="A4188" t="s">
        <v>7687</v>
      </c>
      <c r="B4188" t="s">
        <v>17470</v>
      </c>
      <c r="C4188" t="s">
        <v>2970</v>
      </c>
      <c r="D4188" t="s">
        <v>17466</v>
      </c>
      <c r="E4188" t="s">
        <v>2575</v>
      </c>
      <c r="F4188">
        <v>1</v>
      </c>
      <c r="G4188" t="s">
        <v>2633</v>
      </c>
      <c r="H4188" t="s">
        <v>2577</v>
      </c>
      <c r="I4188" t="s">
        <v>2076</v>
      </c>
      <c r="J4188" t="s">
        <v>2610</v>
      </c>
      <c r="K4188" t="s">
        <v>2611</v>
      </c>
      <c r="L4188" t="s">
        <v>2058</v>
      </c>
      <c r="M4188" t="s">
        <v>2170</v>
      </c>
      <c r="N4188">
        <v>4</v>
      </c>
      <c r="O4188">
        <v>86</v>
      </c>
      <c r="P4188">
        <v>0.56000000000000005</v>
      </c>
      <c r="Q4188">
        <v>15300</v>
      </c>
      <c r="R4188">
        <v>1</v>
      </c>
      <c r="S4188">
        <v>30</v>
      </c>
      <c r="T4188">
        <v>0.2</v>
      </c>
      <c r="U4188">
        <v>3</v>
      </c>
      <c r="V4188">
        <v>56</v>
      </c>
      <c r="W4188">
        <v>0.37</v>
      </c>
      <c r="X4188">
        <v>0</v>
      </c>
      <c r="Y4188">
        <v>0</v>
      </c>
      <c r="Z4188">
        <v>0</v>
      </c>
      <c r="AA4188">
        <v>0</v>
      </c>
      <c r="AB4188">
        <v>0</v>
      </c>
      <c r="AC4188">
        <v>0</v>
      </c>
      <c r="AD4188">
        <v>0</v>
      </c>
      <c r="AE4188">
        <v>0</v>
      </c>
      <c r="AF4188">
        <v>0</v>
      </c>
      <c r="AG4188" t="s">
        <v>17471</v>
      </c>
      <c r="AH4188" s="21" t="str">
        <f t="shared" si="130"/>
        <v>YK20</v>
      </c>
      <c r="AI4188" s="21">
        <v>216</v>
      </c>
      <c r="AJ4188" s="21">
        <f t="shared" si="131"/>
        <v>99.437908496732021</v>
      </c>
      <c r="AK4188" s="21" t="s">
        <v>2060</v>
      </c>
      <c r="AL4188" t="s">
        <v>2581</v>
      </c>
      <c r="AM4188" s="26" t="s">
        <v>38</v>
      </c>
      <c r="AN4188" t="s">
        <v>2031</v>
      </c>
    </row>
    <row r="4189" spans="1:40" ht="15" hidden="1" thickTop="1" x14ac:dyDescent="0.35">
      <c r="A4189" t="s">
        <v>7691</v>
      </c>
      <c r="B4189" t="s">
        <v>17472</v>
      </c>
      <c r="C4189" t="s">
        <v>2970</v>
      </c>
      <c r="D4189" t="s">
        <v>17466</v>
      </c>
      <c r="E4189" t="s">
        <v>2575</v>
      </c>
      <c r="F4189">
        <v>1</v>
      </c>
      <c r="G4189" t="s">
        <v>2633</v>
      </c>
      <c r="H4189" t="s">
        <v>2577</v>
      </c>
      <c r="I4189" t="s">
        <v>2076</v>
      </c>
      <c r="J4189" t="s">
        <v>2610</v>
      </c>
      <c r="K4189" t="s">
        <v>2611</v>
      </c>
      <c r="L4189" t="s">
        <v>2058</v>
      </c>
      <c r="M4189" t="s">
        <v>2170</v>
      </c>
      <c r="N4189">
        <v>8</v>
      </c>
      <c r="O4189">
        <v>124</v>
      </c>
      <c r="P4189">
        <v>0.81</v>
      </c>
      <c r="Q4189">
        <v>15300</v>
      </c>
      <c r="R4189">
        <v>4</v>
      </c>
      <c r="S4189">
        <v>65</v>
      </c>
      <c r="T4189">
        <v>0.42</v>
      </c>
      <c r="U4189">
        <v>4</v>
      </c>
      <c r="V4189">
        <v>59</v>
      </c>
      <c r="W4189">
        <v>0.39</v>
      </c>
      <c r="X4189">
        <v>0</v>
      </c>
      <c r="Y4189">
        <v>0</v>
      </c>
      <c r="Z4189">
        <v>0</v>
      </c>
      <c r="AA4189">
        <v>0</v>
      </c>
      <c r="AB4189">
        <v>0</v>
      </c>
      <c r="AC4189">
        <v>0</v>
      </c>
      <c r="AD4189">
        <v>0</v>
      </c>
      <c r="AE4189">
        <v>0</v>
      </c>
      <c r="AF4189">
        <v>0</v>
      </c>
      <c r="AG4189" t="s">
        <v>17473</v>
      </c>
      <c r="AH4189" s="21" t="str">
        <f t="shared" si="130"/>
        <v>YK20</v>
      </c>
      <c r="AI4189" s="21">
        <v>216</v>
      </c>
      <c r="AJ4189" s="21">
        <f t="shared" si="131"/>
        <v>99.189542483660134</v>
      </c>
      <c r="AK4189" s="21" t="s">
        <v>2063</v>
      </c>
      <c r="AL4189" t="s">
        <v>2581</v>
      </c>
      <c r="AM4189" s="26" t="s">
        <v>38</v>
      </c>
      <c r="AN4189" t="s">
        <v>2031</v>
      </c>
    </row>
    <row r="4190" spans="1:40" ht="15" hidden="1" thickTop="1" x14ac:dyDescent="0.35">
      <c r="A4190" t="s">
        <v>7328</v>
      </c>
      <c r="B4190" t="s">
        <v>17474</v>
      </c>
      <c r="C4190" t="s">
        <v>2870</v>
      </c>
      <c r="D4190" t="s">
        <v>17475</v>
      </c>
      <c r="E4190" t="s">
        <v>2691</v>
      </c>
      <c r="F4190">
        <v>1</v>
      </c>
      <c r="G4190" t="s">
        <v>2633</v>
      </c>
      <c r="H4190" t="s">
        <v>2577</v>
      </c>
      <c r="I4190" t="s">
        <v>2076</v>
      </c>
      <c r="J4190" t="s">
        <v>2692</v>
      </c>
      <c r="K4190" t="s">
        <v>2635</v>
      </c>
      <c r="L4190" t="s">
        <v>2058</v>
      </c>
      <c r="M4190" t="s">
        <v>2170</v>
      </c>
      <c r="N4190">
        <v>6</v>
      </c>
      <c r="O4190">
        <v>181</v>
      </c>
      <c r="P4190">
        <v>1.18</v>
      </c>
      <c r="Q4190">
        <v>15300</v>
      </c>
      <c r="R4190">
        <v>3</v>
      </c>
      <c r="S4190">
        <v>103</v>
      </c>
      <c r="T4190">
        <v>0.67</v>
      </c>
      <c r="U4190">
        <v>2</v>
      </c>
      <c r="V4190">
        <v>27</v>
      </c>
      <c r="W4190">
        <v>0.18</v>
      </c>
      <c r="X4190">
        <v>0</v>
      </c>
      <c r="Y4190">
        <v>0</v>
      </c>
      <c r="Z4190">
        <v>0</v>
      </c>
      <c r="AA4190">
        <v>1</v>
      </c>
      <c r="AB4190">
        <v>51</v>
      </c>
      <c r="AC4190">
        <v>0.33</v>
      </c>
      <c r="AD4190">
        <v>0</v>
      </c>
      <c r="AE4190">
        <v>0</v>
      </c>
      <c r="AF4190">
        <v>0</v>
      </c>
      <c r="AG4190" t="s">
        <v>17476</v>
      </c>
      <c r="AH4190" s="21" t="str">
        <f t="shared" si="130"/>
        <v>YK20</v>
      </c>
      <c r="AI4190" s="21">
        <v>216</v>
      </c>
      <c r="AJ4190" s="21">
        <f t="shared" si="131"/>
        <v>98.816993464052288</v>
      </c>
      <c r="AK4190" s="21" t="s">
        <v>2063</v>
      </c>
      <c r="AL4190" t="s">
        <v>2581</v>
      </c>
      <c r="AM4190" s="26" t="s">
        <v>38</v>
      </c>
      <c r="AN4190" t="s">
        <v>2031</v>
      </c>
    </row>
    <row r="4191" spans="1:40" ht="15" hidden="1" thickTop="1" x14ac:dyDescent="0.35">
      <c r="A4191" t="s">
        <v>7698</v>
      </c>
      <c r="B4191" t="s">
        <v>17477</v>
      </c>
      <c r="C4191" t="s">
        <v>2870</v>
      </c>
      <c r="D4191" t="s">
        <v>17475</v>
      </c>
      <c r="E4191" t="s">
        <v>2691</v>
      </c>
      <c r="F4191">
        <v>1</v>
      </c>
      <c r="G4191" t="s">
        <v>2633</v>
      </c>
      <c r="H4191" t="s">
        <v>2577</v>
      </c>
      <c r="I4191" t="s">
        <v>2076</v>
      </c>
      <c r="J4191" t="s">
        <v>2692</v>
      </c>
      <c r="K4191" t="s">
        <v>2635</v>
      </c>
      <c r="L4191" t="s">
        <v>2058</v>
      </c>
      <c r="M4191" t="s">
        <v>2170</v>
      </c>
      <c r="N4191">
        <v>6</v>
      </c>
      <c r="O4191">
        <v>264</v>
      </c>
      <c r="P4191">
        <v>1.73</v>
      </c>
      <c r="Q4191">
        <v>15300</v>
      </c>
      <c r="R4191">
        <v>1</v>
      </c>
      <c r="S4191">
        <v>55</v>
      </c>
      <c r="T4191">
        <v>0.36</v>
      </c>
      <c r="U4191">
        <v>5</v>
      </c>
      <c r="V4191">
        <v>209</v>
      </c>
      <c r="W4191">
        <v>1.37</v>
      </c>
      <c r="X4191">
        <v>0</v>
      </c>
      <c r="Y4191">
        <v>0</v>
      </c>
      <c r="Z4191">
        <v>0</v>
      </c>
      <c r="AA4191">
        <v>0</v>
      </c>
      <c r="AB4191">
        <v>0</v>
      </c>
      <c r="AC4191">
        <v>0</v>
      </c>
      <c r="AD4191">
        <v>0</v>
      </c>
      <c r="AE4191">
        <v>0</v>
      </c>
      <c r="AF4191">
        <v>0</v>
      </c>
      <c r="AG4191" t="s">
        <v>17478</v>
      </c>
      <c r="AH4191" s="21" t="str">
        <f t="shared" si="130"/>
        <v>YK20</v>
      </c>
      <c r="AI4191" s="21">
        <v>216</v>
      </c>
      <c r="AJ4191" s="21">
        <f t="shared" si="131"/>
        <v>98.274509803921575</v>
      </c>
      <c r="AK4191" s="21" t="s">
        <v>2063</v>
      </c>
      <c r="AL4191" t="s">
        <v>2581</v>
      </c>
      <c r="AM4191" s="26" t="s">
        <v>38</v>
      </c>
      <c r="AN4191" t="s">
        <v>2031</v>
      </c>
    </row>
    <row r="4192" spans="1:40" ht="15" hidden="1" thickTop="1" x14ac:dyDescent="0.35">
      <c r="A4192" t="s">
        <v>7702</v>
      </c>
      <c r="B4192" t="s">
        <v>17479</v>
      </c>
      <c r="C4192" t="s">
        <v>2870</v>
      </c>
      <c r="D4192" t="s">
        <v>17475</v>
      </c>
      <c r="E4192" t="s">
        <v>2691</v>
      </c>
      <c r="F4192">
        <v>1</v>
      </c>
      <c r="G4192" t="s">
        <v>2633</v>
      </c>
      <c r="H4192" t="s">
        <v>2577</v>
      </c>
      <c r="I4192" t="s">
        <v>2076</v>
      </c>
      <c r="J4192" t="s">
        <v>2692</v>
      </c>
      <c r="K4192" t="s">
        <v>2635</v>
      </c>
      <c r="L4192" t="s">
        <v>2058</v>
      </c>
      <c r="M4192" t="s">
        <v>2170</v>
      </c>
      <c r="N4192">
        <v>0</v>
      </c>
      <c r="O4192">
        <v>0</v>
      </c>
      <c r="P4192">
        <v>0</v>
      </c>
      <c r="Q4192">
        <v>15300</v>
      </c>
      <c r="R4192">
        <v>0</v>
      </c>
      <c r="S4192">
        <v>0</v>
      </c>
      <c r="T4192">
        <v>0</v>
      </c>
      <c r="U4192">
        <v>0</v>
      </c>
      <c r="V4192">
        <v>0</v>
      </c>
      <c r="W4192">
        <v>0</v>
      </c>
      <c r="X4192">
        <v>0</v>
      </c>
      <c r="Y4192">
        <v>0</v>
      </c>
      <c r="Z4192">
        <v>0</v>
      </c>
      <c r="AA4192">
        <v>0</v>
      </c>
      <c r="AB4192">
        <v>0</v>
      </c>
      <c r="AC4192">
        <v>0</v>
      </c>
      <c r="AD4192">
        <v>0</v>
      </c>
      <c r="AE4192">
        <v>0</v>
      </c>
      <c r="AF4192">
        <v>0</v>
      </c>
      <c r="AG4192" t="s">
        <v>17480</v>
      </c>
      <c r="AH4192" s="21" t="str">
        <f t="shared" si="130"/>
        <v>YK20</v>
      </c>
      <c r="AI4192" s="21">
        <v>216</v>
      </c>
      <c r="AJ4192" s="21">
        <f t="shared" si="131"/>
        <v>100</v>
      </c>
      <c r="AK4192" s="21" t="s">
        <v>2060</v>
      </c>
      <c r="AL4192" t="s">
        <v>2581</v>
      </c>
      <c r="AM4192" s="26" t="s">
        <v>38</v>
      </c>
      <c r="AN4192" t="s">
        <v>2031</v>
      </c>
    </row>
    <row r="4193" spans="1:40" ht="15" hidden="1" thickTop="1" x14ac:dyDescent="0.35">
      <c r="A4193" t="s">
        <v>7706</v>
      </c>
      <c r="B4193" t="s">
        <v>17481</v>
      </c>
      <c r="C4193" t="s">
        <v>2870</v>
      </c>
      <c r="D4193" t="s">
        <v>17475</v>
      </c>
      <c r="E4193" t="s">
        <v>2691</v>
      </c>
      <c r="F4193">
        <v>1</v>
      </c>
      <c r="G4193" t="s">
        <v>2633</v>
      </c>
      <c r="H4193" t="s">
        <v>2577</v>
      </c>
      <c r="I4193" t="s">
        <v>2076</v>
      </c>
      <c r="J4193" t="s">
        <v>2692</v>
      </c>
      <c r="K4193" t="s">
        <v>2635</v>
      </c>
      <c r="L4193" t="s">
        <v>2058</v>
      </c>
      <c r="M4193" t="s">
        <v>2170</v>
      </c>
      <c r="N4193">
        <v>2</v>
      </c>
      <c r="O4193">
        <v>62</v>
      </c>
      <c r="P4193">
        <v>0.41</v>
      </c>
      <c r="Q4193">
        <v>15300</v>
      </c>
      <c r="R4193">
        <v>1</v>
      </c>
      <c r="S4193">
        <v>45</v>
      </c>
      <c r="T4193">
        <v>0.28999999999999998</v>
      </c>
      <c r="U4193">
        <v>0</v>
      </c>
      <c r="V4193">
        <v>0</v>
      </c>
      <c r="W4193">
        <v>0</v>
      </c>
      <c r="X4193">
        <v>1</v>
      </c>
      <c r="Y4193">
        <v>17</v>
      </c>
      <c r="Z4193">
        <v>0.11</v>
      </c>
      <c r="AA4193">
        <v>0</v>
      </c>
      <c r="AB4193">
        <v>0</v>
      </c>
      <c r="AC4193">
        <v>0</v>
      </c>
      <c r="AD4193">
        <v>0</v>
      </c>
      <c r="AE4193">
        <v>0</v>
      </c>
      <c r="AF4193">
        <v>0</v>
      </c>
      <c r="AG4193" t="s">
        <v>17482</v>
      </c>
      <c r="AH4193" s="21" t="str">
        <f t="shared" si="130"/>
        <v>YK20</v>
      </c>
      <c r="AI4193" s="21">
        <v>216</v>
      </c>
      <c r="AJ4193" s="21">
        <f t="shared" si="131"/>
        <v>99.59477124183006</v>
      </c>
      <c r="AK4193" s="21" t="s">
        <v>2060</v>
      </c>
      <c r="AL4193" t="s">
        <v>2581</v>
      </c>
      <c r="AM4193" s="26" t="s">
        <v>38</v>
      </c>
      <c r="AN4193" t="s">
        <v>2031</v>
      </c>
    </row>
    <row r="4194" spans="1:40" ht="15" hidden="1" thickTop="1" x14ac:dyDescent="0.35">
      <c r="A4194" t="s">
        <v>7710</v>
      </c>
      <c r="B4194" t="s">
        <v>17483</v>
      </c>
      <c r="C4194" t="s">
        <v>2870</v>
      </c>
      <c r="D4194" t="s">
        <v>17475</v>
      </c>
      <c r="E4194" t="s">
        <v>2691</v>
      </c>
      <c r="F4194">
        <v>1</v>
      </c>
      <c r="G4194" t="s">
        <v>2633</v>
      </c>
      <c r="H4194" t="s">
        <v>2577</v>
      </c>
      <c r="I4194" t="s">
        <v>2076</v>
      </c>
      <c r="J4194" t="s">
        <v>2692</v>
      </c>
      <c r="K4194" t="s">
        <v>2635</v>
      </c>
      <c r="L4194" t="s">
        <v>2058</v>
      </c>
      <c r="M4194" t="s">
        <v>2170</v>
      </c>
      <c r="N4194">
        <v>1</v>
      </c>
      <c r="O4194">
        <v>18</v>
      </c>
      <c r="P4194">
        <v>0.12</v>
      </c>
      <c r="Q4194">
        <v>15300</v>
      </c>
      <c r="R4194">
        <v>0</v>
      </c>
      <c r="S4194">
        <v>0</v>
      </c>
      <c r="T4194">
        <v>0</v>
      </c>
      <c r="U4194">
        <v>0</v>
      </c>
      <c r="V4194">
        <v>0</v>
      </c>
      <c r="W4194">
        <v>0</v>
      </c>
      <c r="X4194">
        <v>0</v>
      </c>
      <c r="Y4194">
        <v>0</v>
      </c>
      <c r="Z4194">
        <v>0</v>
      </c>
      <c r="AA4194">
        <v>1</v>
      </c>
      <c r="AB4194">
        <v>18</v>
      </c>
      <c r="AC4194">
        <v>0.12</v>
      </c>
      <c r="AD4194">
        <v>0</v>
      </c>
      <c r="AE4194">
        <v>0</v>
      </c>
      <c r="AF4194">
        <v>0</v>
      </c>
      <c r="AG4194" t="s">
        <v>17484</v>
      </c>
      <c r="AH4194" s="21" t="str">
        <f t="shared" si="130"/>
        <v>YK20</v>
      </c>
      <c r="AI4194" s="21">
        <v>216</v>
      </c>
      <c r="AJ4194" s="21">
        <f t="shared" si="131"/>
        <v>99.882352941176464</v>
      </c>
      <c r="AK4194" s="21" t="s">
        <v>2060</v>
      </c>
      <c r="AL4194" t="s">
        <v>2581</v>
      </c>
      <c r="AM4194" s="26" t="s">
        <v>38</v>
      </c>
      <c r="AN4194" t="s">
        <v>2031</v>
      </c>
    </row>
    <row r="4195" spans="1:40" ht="15" hidden="1" thickTop="1" x14ac:dyDescent="0.35">
      <c r="A4195" t="s">
        <v>7714</v>
      </c>
      <c r="B4195" t="s">
        <v>17485</v>
      </c>
      <c r="C4195" t="s">
        <v>2808</v>
      </c>
      <c r="D4195" t="s">
        <v>17486</v>
      </c>
      <c r="E4195" t="s">
        <v>2691</v>
      </c>
      <c r="F4195">
        <v>1</v>
      </c>
      <c r="G4195" t="s">
        <v>2633</v>
      </c>
      <c r="H4195" t="s">
        <v>2577</v>
      </c>
      <c r="I4195" t="s">
        <v>2076</v>
      </c>
      <c r="J4195" t="s">
        <v>2692</v>
      </c>
      <c r="K4195" t="s">
        <v>2635</v>
      </c>
      <c r="L4195" t="s">
        <v>2058</v>
      </c>
      <c r="M4195" t="s">
        <v>2170</v>
      </c>
      <c r="N4195">
        <v>7</v>
      </c>
      <c r="O4195">
        <v>246</v>
      </c>
      <c r="P4195">
        <v>1.61</v>
      </c>
      <c r="Q4195">
        <v>15300</v>
      </c>
      <c r="R4195">
        <v>4</v>
      </c>
      <c r="S4195">
        <v>152</v>
      </c>
      <c r="T4195">
        <v>0.99</v>
      </c>
      <c r="U4195">
        <v>3</v>
      </c>
      <c r="V4195">
        <v>94</v>
      </c>
      <c r="W4195">
        <v>0.61</v>
      </c>
      <c r="X4195">
        <v>0</v>
      </c>
      <c r="Y4195">
        <v>0</v>
      </c>
      <c r="Z4195">
        <v>0</v>
      </c>
      <c r="AA4195">
        <v>0</v>
      </c>
      <c r="AB4195">
        <v>0</v>
      </c>
      <c r="AC4195">
        <v>0</v>
      </c>
      <c r="AD4195">
        <v>0</v>
      </c>
      <c r="AE4195">
        <v>0</v>
      </c>
      <c r="AF4195">
        <v>0</v>
      </c>
      <c r="AG4195" t="s">
        <v>17487</v>
      </c>
      <c r="AH4195" s="21" t="str">
        <f t="shared" si="130"/>
        <v>YK20</v>
      </c>
      <c r="AI4195" s="21">
        <v>216</v>
      </c>
      <c r="AJ4195" s="21">
        <f t="shared" si="131"/>
        <v>98.392156862745097</v>
      </c>
      <c r="AK4195" s="21" t="s">
        <v>2063</v>
      </c>
      <c r="AL4195" t="s">
        <v>2581</v>
      </c>
      <c r="AM4195" s="26" t="s">
        <v>38</v>
      </c>
      <c r="AN4195" t="s">
        <v>2031</v>
      </c>
    </row>
    <row r="4196" spans="1:40" ht="15" hidden="1" thickTop="1" x14ac:dyDescent="0.35">
      <c r="A4196" t="s">
        <v>7717</v>
      </c>
      <c r="B4196" t="s">
        <v>17488</v>
      </c>
      <c r="C4196" t="s">
        <v>2808</v>
      </c>
      <c r="D4196" t="s">
        <v>17486</v>
      </c>
      <c r="E4196" t="s">
        <v>2691</v>
      </c>
      <c r="F4196">
        <v>1</v>
      </c>
      <c r="G4196" t="s">
        <v>2633</v>
      </c>
      <c r="H4196" t="s">
        <v>2577</v>
      </c>
      <c r="I4196" t="s">
        <v>2076</v>
      </c>
      <c r="J4196" t="s">
        <v>2692</v>
      </c>
      <c r="K4196" t="s">
        <v>2635</v>
      </c>
      <c r="L4196" t="s">
        <v>2058</v>
      </c>
      <c r="M4196" t="s">
        <v>2170</v>
      </c>
      <c r="N4196">
        <v>5</v>
      </c>
      <c r="O4196">
        <v>150</v>
      </c>
      <c r="P4196">
        <v>0.98</v>
      </c>
      <c r="Q4196">
        <v>15300</v>
      </c>
      <c r="R4196">
        <v>0</v>
      </c>
      <c r="S4196">
        <v>0</v>
      </c>
      <c r="T4196">
        <v>0</v>
      </c>
      <c r="U4196">
        <v>5</v>
      </c>
      <c r="V4196">
        <v>150</v>
      </c>
      <c r="W4196">
        <v>0.98</v>
      </c>
      <c r="X4196">
        <v>0</v>
      </c>
      <c r="Y4196">
        <v>0</v>
      </c>
      <c r="Z4196">
        <v>0</v>
      </c>
      <c r="AA4196">
        <v>0</v>
      </c>
      <c r="AB4196">
        <v>0</v>
      </c>
      <c r="AC4196">
        <v>0</v>
      </c>
      <c r="AD4196">
        <v>0</v>
      </c>
      <c r="AE4196">
        <v>0</v>
      </c>
      <c r="AF4196">
        <v>0</v>
      </c>
      <c r="AG4196" t="s">
        <v>17489</v>
      </c>
      <c r="AH4196" s="21" t="str">
        <f t="shared" si="130"/>
        <v>YK20</v>
      </c>
      <c r="AI4196" s="21">
        <v>216</v>
      </c>
      <c r="AJ4196" s="21">
        <f t="shared" si="131"/>
        <v>99.019607843137251</v>
      </c>
      <c r="AK4196" s="21" t="s">
        <v>2063</v>
      </c>
      <c r="AL4196" t="s">
        <v>2581</v>
      </c>
      <c r="AM4196" s="26" t="s">
        <v>38</v>
      </c>
      <c r="AN4196" t="s">
        <v>2031</v>
      </c>
    </row>
    <row r="4197" spans="1:40" ht="15" hidden="1" thickTop="1" x14ac:dyDescent="0.35">
      <c r="A4197" t="s">
        <v>7721</v>
      </c>
      <c r="B4197" t="s">
        <v>17490</v>
      </c>
      <c r="C4197" t="s">
        <v>2808</v>
      </c>
      <c r="D4197" t="s">
        <v>17486</v>
      </c>
      <c r="E4197" t="s">
        <v>2691</v>
      </c>
      <c r="F4197">
        <v>1</v>
      </c>
      <c r="G4197" t="s">
        <v>2633</v>
      </c>
      <c r="H4197" t="s">
        <v>2577</v>
      </c>
      <c r="I4197" t="s">
        <v>2076</v>
      </c>
      <c r="J4197" t="s">
        <v>2692</v>
      </c>
      <c r="K4197" t="s">
        <v>2635</v>
      </c>
      <c r="L4197" t="s">
        <v>2058</v>
      </c>
      <c r="M4197" t="s">
        <v>2170</v>
      </c>
      <c r="N4197">
        <v>11</v>
      </c>
      <c r="O4197">
        <v>361</v>
      </c>
      <c r="P4197">
        <v>2.36</v>
      </c>
      <c r="Q4197">
        <v>15300</v>
      </c>
      <c r="R4197">
        <v>8</v>
      </c>
      <c r="S4197">
        <v>291</v>
      </c>
      <c r="T4197">
        <v>1.9</v>
      </c>
      <c r="U4197">
        <v>3</v>
      </c>
      <c r="V4197">
        <v>70</v>
      </c>
      <c r="W4197">
        <v>0.46</v>
      </c>
      <c r="X4197">
        <v>0</v>
      </c>
      <c r="Y4197">
        <v>0</v>
      </c>
      <c r="Z4197">
        <v>0</v>
      </c>
      <c r="AA4197">
        <v>0</v>
      </c>
      <c r="AB4197">
        <v>0</v>
      </c>
      <c r="AC4197">
        <v>0</v>
      </c>
      <c r="AD4197">
        <v>0</v>
      </c>
      <c r="AE4197">
        <v>0</v>
      </c>
      <c r="AF4197">
        <v>0</v>
      </c>
      <c r="AG4197" t="s">
        <v>17491</v>
      </c>
      <c r="AH4197" s="21" t="str">
        <f t="shared" si="130"/>
        <v>YK20</v>
      </c>
      <c r="AI4197" s="21">
        <v>216</v>
      </c>
      <c r="AJ4197" s="21">
        <f t="shared" si="131"/>
        <v>97.640522875816998</v>
      </c>
      <c r="AK4197" s="21" t="s">
        <v>2063</v>
      </c>
      <c r="AL4197" t="s">
        <v>2581</v>
      </c>
      <c r="AM4197" s="26" t="s">
        <v>38</v>
      </c>
      <c r="AN4197" t="s">
        <v>2030</v>
      </c>
    </row>
    <row r="4198" spans="1:40" ht="15" hidden="1" thickTop="1" x14ac:dyDescent="0.35">
      <c r="A4198" t="s">
        <v>7725</v>
      </c>
      <c r="B4198" t="s">
        <v>17492</v>
      </c>
      <c r="C4198" t="s">
        <v>3901</v>
      </c>
      <c r="D4198" t="s">
        <v>3904</v>
      </c>
      <c r="E4198" t="s">
        <v>3903</v>
      </c>
      <c r="F4198">
        <v>1</v>
      </c>
      <c r="G4198" t="s">
        <v>2619</v>
      </c>
      <c r="H4198" t="s">
        <v>2620</v>
      </c>
      <c r="I4198" t="s">
        <v>2076</v>
      </c>
      <c r="J4198" t="s">
        <v>3904</v>
      </c>
      <c r="K4198" t="s">
        <v>2622</v>
      </c>
      <c r="L4198" t="s">
        <v>2058</v>
      </c>
      <c r="M4198" t="s">
        <v>2059</v>
      </c>
      <c r="N4198">
        <v>11</v>
      </c>
      <c r="O4198">
        <v>399</v>
      </c>
      <c r="P4198">
        <v>1.63</v>
      </c>
      <c r="Q4198">
        <v>24480</v>
      </c>
      <c r="R4198">
        <v>3</v>
      </c>
      <c r="S4198">
        <v>73</v>
      </c>
      <c r="T4198">
        <v>0.3</v>
      </c>
      <c r="U4198">
        <v>8</v>
      </c>
      <c r="V4198">
        <v>326</v>
      </c>
      <c r="W4198">
        <v>1.33</v>
      </c>
      <c r="X4198">
        <v>0</v>
      </c>
      <c r="Y4198">
        <v>0</v>
      </c>
      <c r="Z4198">
        <v>0</v>
      </c>
      <c r="AA4198">
        <v>0</v>
      </c>
      <c r="AB4198">
        <v>0</v>
      </c>
      <c r="AC4198">
        <v>0</v>
      </c>
      <c r="AD4198">
        <v>0</v>
      </c>
      <c r="AE4198">
        <v>0</v>
      </c>
      <c r="AF4198">
        <v>0</v>
      </c>
      <c r="AG4198" t="s">
        <v>17493</v>
      </c>
      <c r="AH4198" s="21" t="str">
        <f t="shared" si="130"/>
        <v>YK21</v>
      </c>
      <c r="AI4198" s="21">
        <v>345.36</v>
      </c>
      <c r="AJ4198" s="21">
        <f t="shared" si="131"/>
        <v>98.370098039215691</v>
      </c>
      <c r="AK4198" s="21" t="s">
        <v>2063</v>
      </c>
      <c r="AL4198" t="s">
        <v>2624</v>
      </c>
      <c r="AM4198" s="26" t="s">
        <v>38</v>
      </c>
      <c r="AN4198" t="s">
        <v>2029</v>
      </c>
    </row>
    <row r="4199" spans="1:40" ht="15" hidden="1" thickTop="1" x14ac:dyDescent="0.35">
      <c r="A4199" t="s">
        <v>7731</v>
      </c>
      <c r="B4199" t="s">
        <v>17494</v>
      </c>
      <c r="C4199" t="s">
        <v>3901</v>
      </c>
      <c r="D4199" t="s">
        <v>3904</v>
      </c>
      <c r="E4199" t="s">
        <v>3903</v>
      </c>
      <c r="F4199">
        <v>1</v>
      </c>
      <c r="G4199" t="s">
        <v>2619</v>
      </c>
      <c r="H4199" t="s">
        <v>2620</v>
      </c>
      <c r="I4199" t="s">
        <v>2076</v>
      </c>
      <c r="J4199" t="s">
        <v>3904</v>
      </c>
      <c r="K4199" t="s">
        <v>2622</v>
      </c>
      <c r="L4199" t="s">
        <v>2058</v>
      </c>
      <c r="M4199" t="s">
        <v>2059</v>
      </c>
      <c r="N4199">
        <v>3</v>
      </c>
      <c r="O4199">
        <v>67</v>
      </c>
      <c r="P4199">
        <v>0.27</v>
      </c>
      <c r="Q4199">
        <v>24480</v>
      </c>
      <c r="R4199">
        <v>2</v>
      </c>
      <c r="S4199">
        <v>58</v>
      </c>
      <c r="T4199">
        <v>0.24</v>
      </c>
      <c r="U4199">
        <v>1</v>
      </c>
      <c r="V4199">
        <v>9</v>
      </c>
      <c r="W4199">
        <v>0.04</v>
      </c>
      <c r="X4199">
        <v>0</v>
      </c>
      <c r="Y4199">
        <v>0</v>
      </c>
      <c r="Z4199">
        <v>0</v>
      </c>
      <c r="AA4199">
        <v>0</v>
      </c>
      <c r="AB4199">
        <v>0</v>
      </c>
      <c r="AC4199">
        <v>0</v>
      </c>
      <c r="AD4199">
        <v>0</v>
      </c>
      <c r="AE4199">
        <v>0</v>
      </c>
      <c r="AF4199">
        <v>0</v>
      </c>
      <c r="AG4199" t="s">
        <v>17495</v>
      </c>
      <c r="AH4199" s="21" t="str">
        <f t="shared" si="130"/>
        <v>YK21</v>
      </c>
      <c r="AI4199" s="21">
        <v>345.36</v>
      </c>
      <c r="AJ4199" s="21">
        <f t="shared" si="131"/>
        <v>99.726307189542482</v>
      </c>
      <c r="AK4199" s="21" t="s">
        <v>2060</v>
      </c>
      <c r="AL4199" t="s">
        <v>2624</v>
      </c>
      <c r="AM4199" s="26" t="s">
        <v>38</v>
      </c>
      <c r="AN4199" t="s">
        <v>2029</v>
      </c>
    </row>
    <row r="4200" spans="1:40" ht="15" hidden="1" thickTop="1" x14ac:dyDescent="0.35">
      <c r="A4200" t="s">
        <v>7735</v>
      </c>
      <c r="B4200" t="s">
        <v>17496</v>
      </c>
      <c r="C4200" t="s">
        <v>3901</v>
      </c>
      <c r="D4200" t="s">
        <v>3904</v>
      </c>
      <c r="E4200" t="s">
        <v>3903</v>
      </c>
      <c r="F4200">
        <v>1</v>
      </c>
      <c r="G4200" t="s">
        <v>2619</v>
      </c>
      <c r="H4200" t="s">
        <v>2620</v>
      </c>
      <c r="I4200" t="s">
        <v>2076</v>
      </c>
      <c r="J4200" t="s">
        <v>3904</v>
      </c>
      <c r="K4200" t="s">
        <v>2622</v>
      </c>
      <c r="L4200" t="s">
        <v>2058</v>
      </c>
      <c r="M4200" t="s">
        <v>2059</v>
      </c>
      <c r="N4200">
        <v>7</v>
      </c>
      <c r="O4200">
        <v>239</v>
      </c>
      <c r="P4200">
        <v>0.98</v>
      </c>
      <c r="Q4200">
        <v>24480</v>
      </c>
      <c r="R4200">
        <v>1</v>
      </c>
      <c r="S4200">
        <v>39</v>
      </c>
      <c r="T4200">
        <v>0.16</v>
      </c>
      <c r="U4200">
        <v>6</v>
      </c>
      <c r="V4200">
        <v>200</v>
      </c>
      <c r="W4200">
        <v>0.82</v>
      </c>
      <c r="X4200">
        <v>0</v>
      </c>
      <c r="Y4200">
        <v>0</v>
      </c>
      <c r="Z4200">
        <v>0</v>
      </c>
      <c r="AA4200">
        <v>0</v>
      </c>
      <c r="AB4200">
        <v>0</v>
      </c>
      <c r="AC4200">
        <v>0</v>
      </c>
      <c r="AD4200">
        <v>0</v>
      </c>
      <c r="AE4200">
        <v>0</v>
      </c>
      <c r="AF4200">
        <v>0</v>
      </c>
      <c r="AG4200" t="s">
        <v>17497</v>
      </c>
      <c r="AH4200" s="21" t="str">
        <f t="shared" si="130"/>
        <v>YK21</v>
      </c>
      <c r="AI4200" s="21">
        <v>345.36</v>
      </c>
      <c r="AJ4200" s="21">
        <f t="shared" si="131"/>
        <v>99.023692810457518</v>
      </c>
      <c r="AK4200" s="21" t="s">
        <v>2063</v>
      </c>
      <c r="AL4200" t="s">
        <v>2624</v>
      </c>
      <c r="AM4200" s="26" t="s">
        <v>38</v>
      </c>
      <c r="AN4200" t="s">
        <v>2031</v>
      </c>
    </row>
    <row r="4201" spans="1:40" ht="15" hidden="1" thickTop="1" x14ac:dyDescent="0.35">
      <c r="A4201" t="s">
        <v>7739</v>
      </c>
      <c r="B4201" t="s">
        <v>17498</v>
      </c>
      <c r="C4201" t="s">
        <v>3901</v>
      </c>
      <c r="D4201" t="s">
        <v>3904</v>
      </c>
      <c r="E4201" t="s">
        <v>3903</v>
      </c>
      <c r="F4201">
        <v>1</v>
      </c>
      <c r="G4201" t="s">
        <v>2619</v>
      </c>
      <c r="H4201" t="s">
        <v>2620</v>
      </c>
      <c r="I4201" t="s">
        <v>2076</v>
      </c>
      <c r="J4201" t="s">
        <v>3904</v>
      </c>
      <c r="K4201" t="s">
        <v>2622</v>
      </c>
      <c r="L4201" t="s">
        <v>2058</v>
      </c>
      <c r="M4201" t="s">
        <v>2059</v>
      </c>
      <c r="N4201">
        <v>8</v>
      </c>
      <c r="O4201">
        <v>282</v>
      </c>
      <c r="P4201">
        <v>1.1499999999999999</v>
      </c>
      <c r="Q4201">
        <v>24480</v>
      </c>
      <c r="R4201">
        <v>1</v>
      </c>
      <c r="S4201">
        <v>56</v>
      </c>
      <c r="T4201">
        <v>0.23</v>
      </c>
      <c r="U4201">
        <v>7</v>
      </c>
      <c r="V4201">
        <v>226</v>
      </c>
      <c r="W4201">
        <v>0.92</v>
      </c>
      <c r="X4201">
        <v>0</v>
      </c>
      <c r="Y4201">
        <v>0</v>
      </c>
      <c r="Z4201">
        <v>0</v>
      </c>
      <c r="AA4201">
        <v>0</v>
      </c>
      <c r="AB4201">
        <v>0</v>
      </c>
      <c r="AC4201">
        <v>0</v>
      </c>
      <c r="AD4201">
        <v>0</v>
      </c>
      <c r="AE4201">
        <v>0</v>
      </c>
      <c r="AF4201">
        <v>0</v>
      </c>
      <c r="AG4201" t="s">
        <v>17499</v>
      </c>
      <c r="AH4201" s="21" t="str">
        <f t="shared" si="130"/>
        <v>YK21</v>
      </c>
      <c r="AI4201" s="21">
        <v>345.36</v>
      </c>
      <c r="AJ4201" s="21">
        <f t="shared" si="131"/>
        <v>98.848039215686271</v>
      </c>
      <c r="AK4201" s="21" t="s">
        <v>2063</v>
      </c>
      <c r="AL4201" t="s">
        <v>2624</v>
      </c>
      <c r="AM4201" s="26" t="s">
        <v>38</v>
      </c>
      <c r="AN4201" t="s">
        <v>2031</v>
      </c>
    </row>
    <row r="4202" spans="1:40" ht="15" hidden="1" thickTop="1" x14ac:dyDescent="0.35">
      <c r="A4202" t="s">
        <v>7743</v>
      </c>
      <c r="B4202" t="s">
        <v>17500</v>
      </c>
      <c r="C4202" t="s">
        <v>3105</v>
      </c>
      <c r="D4202" t="s">
        <v>3108</v>
      </c>
      <c r="E4202" t="s">
        <v>3309</v>
      </c>
      <c r="F4202">
        <v>1</v>
      </c>
      <c r="G4202" t="s">
        <v>2509</v>
      </c>
      <c r="H4202" t="s">
        <v>2510</v>
      </c>
      <c r="I4202" t="s">
        <v>2076</v>
      </c>
      <c r="J4202" t="s">
        <v>3108</v>
      </c>
      <c r="K4202" t="s">
        <v>3109</v>
      </c>
      <c r="L4202" t="s">
        <v>2058</v>
      </c>
      <c r="M4202" t="s">
        <v>2059</v>
      </c>
      <c r="N4202">
        <v>6</v>
      </c>
      <c r="O4202">
        <v>381</v>
      </c>
      <c r="P4202">
        <v>1.56</v>
      </c>
      <c r="Q4202">
        <v>24480</v>
      </c>
      <c r="R4202">
        <v>4</v>
      </c>
      <c r="S4202">
        <v>350</v>
      </c>
      <c r="T4202">
        <v>1.43</v>
      </c>
      <c r="U4202">
        <v>2</v>
      </c>
      <c r="V4202">
        <v>31</v>
      </c>
      <c r="W4202">
        <v>0.13</v>
      </c>
      <c r="X4202">
        <v>0</v>
      </c>
      <c r="Y4202">
        <v>0</v>
      </c>
      <c r="Z4202">
        <v>0</v>
      </c>
      <c r="AA4202">
        <v>0</v>
      </c>
      <c r="AB4202">
        <v>0</v>
      </c>
      <c r="AC4202">
        <v>0</v>
      </c>
      <c r="AD4202">
        <v>0</v>
      </c>
      <c r="AE4202">
        <v>0</v>
      </c>
      <c r="AF4202">
        <v>0</v>
      </c>
      <c r="AG4202" t="s">
        <v>17501</v>
      </c>
      <c r="AH4202" s="21" t="str">
        <f t="shared" si="130"/>
        <v>YK21</v>
      </c>
      <c r="AI4202" s="21">
        <v>345.36</v>
      </c>
      <c r="AJ4202" s="21">
        <f t="shared" si="131"/>
        <v>98.443627450980387</v>
      </c>
      <c r="AK4202" s="21" t="s">
        <v>2063</v>
      </c>
      <c r="AL4202" t="s">
        <v>2515</v>
      </c>
      <c r="AM4202" s="26" t="s">
        <v>38</v>
      </c>
      <c r="AN4202" t="s">
        <v>2030</v>
      </c>
    </row>
    <row r="4203" spans="1:40" ht="15" hidden="1" thickTop="1" x14ac:dyDescent="0.35">
      <c r="A4203" t="s">
        <v>7747</v>
      </c>
      <c r="B4203" t="s">
        <v>17502</v>
      </c>
      <c r="C4203" t="s">
        <v>3105</v>
      </c>
      <c r="D4203" t="s">
        <v>3108</v>
      </c>
      <c r="E4203" t="s">
        <v>3309</v>
      </c>
      <c r="F4203">
        <v>1</v>
      </c>
      <c r="G4203" t="s">
        <v>2509</v>
      </c>
      <c r="H4203" t="s">
        <v>2510</v>
      </c>
      <c r="I4203" t="s">
        <v>2076</v>
      </c>
      <c r="J4203" t="s">
        <v>3108</v>
      </c>
      <c r="K4203" t="s">
        <v>3109</v>
      </c>
      <c r="L4203" t="s">
        <v>2058</v>
      </c>
      <c r="M4203" t="s">
        <v>2059</v>
      </c>
      <c r="N4203">
        <v>4</v>
      </c>
      <c r="O4203">
        <v>145</v>
      </c>
      <c r="P4203">
        <v>0.59</v>
      </c>
      <c r="Q4203">
        <v>24480</v>
      </c>
      <c r="R4203">
        <v>2</v>
      </c>
      <c r="S4203">
        <v>86</v>
      </c>
      <c r="T4203">
        <v>0.35</v>
      </c>
      <c r="U4203">
        <v>2</v>
      </c>
      <c r="V4203">
        <v>59</v>
      </c>
      <c r="W4203">
        <v>0.24</v>
      </c>
      <c r="X4203">
        <v>0</v>
      </c>
      <c r="Y4203">
        <v>0</v>
      </c>
      <c r="Z4203">
        <v>0</v>
      </c>
      <c r="AA4203">
        <v>0</v>
      </c>
      <c r="AB4203">
        <v>0</v>
      </c>
      <c r="AC4203">
        <v>0</v>
      </c>
      <c r="AD4203">
        <v>0</v>
      </c>
      <c r="AE4203">
        <v>0</v>
      </c>
      <c r="AF4203">
        <v>0</v>
      </c>
      <c r="AG4203" t="s">
        <v>17503</v>
      </c>
      <c r="AH4203" s="21" t="str">
        <f t="shared" si="130"/>
        <v>YK21</v>
      </c>
      <c r="AI4203" s="21">
        <v>345.36</v>
      </c>
      <c r="AJ4203" s="21">
        <f t="shared" si="131"/>
        <v>99.407679738562095</v>
      </c>
      <c r="AK4203" s="21" t="s">
        <v>2060</v>
      </c>
      <c r="AL4203" t="s">
        <v>2515</v>
      </c>
      <c r="AM4203" s="26" t="s">
        <v>38</v>
      </c>
      <c r="AN4203" t="s">
        <v>2030</v>
      </c>
    </row>
    <row r="4204" spans="1:40" ht="15" hidden="1" thickTop="1" x14ac:dyDescent="0.35">
      <c r="A4204" t="s">
        <v>7751</v>
      </c>
      <c r="B4204" t="s">
        <v>17504</v>
      </c>
      <c r="C4204" t="s">
        <v>3105</v>
      </c>
      <c r="D4204" t="s">
        <v>3108</v>
      </c>
      <c r="E4204" t="s">
        <v>3309</v>
      </c>
      <c r="F4204">
        <v>1</v>
      </c>
      <c r="G4204" t="s">
        <v>2509</v>
      </c>
      <c r="H4204" t="s">
        <v>2510</v>
      </c>
      <c r="I4204" t="s">
        <v>2076</v>
      </c>
      <c r="J4204" t="s">
        <v>3108</v>
      </c>
      <c r="K4204" t="s">
        <v>3109</v>
      </c>
      <c r="L4204" t="s">
        <v>2058</v>
      </c>
      <c r="M4204" t="s">
        <v>2059</v>
      </c>
      <c r="N4204">
        <v>2</v>
      </c>
      <c r="O4204">
        <v>51</v>
      </c>
      <c r="P4204">
        <v>0.21</v>
      </c>
      <c r="Q4204">
        <v>24480</v>
      </c>
      <c r="R4204">
        <v>1</v>
      </c>
      <c r="S4204">
        <v>31</v>
      </c>
      <c r="T4204">
        <v>0.13</v>
      </c>
      <c r="U4204">
        <v>0</v>
      </c>
      <c r="V4204">
        <v>0</v>
      </c>
      <c r="W4204">
        <v>0</v>
      </c>
      <c r="X4204">
        <v>1</v>
      </c>
      <c r="Y4204">
        <v>20</v>
      </c>
      <c r="Z4204">
        <v>0.08</v>
      </c>
      <c r="AA4204">
        <v>0</v>
      </c>
      <c r="AB4204">
        <v>0</v>
      </c>
      <c r="AC4204">
        <v>0</v>
      </c>
      <c r="AD4204">
        <v>0</v>
      </c>
      <c r="AE4204">
        <v>0</v>
      </c>
      <c r="AF4204">
        <v>0</v>
      </c>
      <c r="AG4204" t="s">
        <v>17505</v>
      </c>
      <c r="AH4204" s="21" t="str">
        <f t="shared" si="130"/>
        <v>YK21</v>
      </c>
      <c r="AI4204" s="21">
        <v>345.36</v>
      </c>
      <c r="AJ4204" s="21">
        <f t="shared" si="131"/>
        <v>99.791666666666671</v>
      </c>
      <c r="AK4204" s="21" t="s">
        <v>2060</v>
      </c>
      <c r="AL4204" t="s">
        <v>2515</v>
      </c>
      <c r="AM4204" s="26" t="s">
        <v>38</v>
      </c>
      <c r="AN4204" t="s">
        <v>2031</v>
      </c>
    </row>
    <row r="4205" spans="1:40" ht="15" hidden="1" thickTop="1" x14ac:dyDescent="0.35">
      <c r="A4205" t="s">
        <v>7755</v>
      </c>
      <c r="B4205" t="s">
        <v>17506</v>
      </c>
      <c r="C4205" t="s">
        <v>3105</v>
      </c>
      <c r="D4205" t="s">
        <v>3108</v>
      </c>
      <c r="E4205" t="s">
        <v>3309</v>
      </c>
      <c r="F4205">
        <v>1</v>
      </c>
      <c r="G4205" t="s">
        <v>2509</v>
      </c>
      <c r="H4205" t="s">
        <v>2510</v>
      </c>
      <c r="I4205" t="s">
        <v>2076</v>
      </c>
      <c r="J4205" t="s">
        <v>3108</v>
      </c>
      <c r="K4205" t="s">
        <v>3109</v>
      </c>
      <c r="L4205" t="s">
        <v>2058</v>
      </c>
      <c r="M4205" t="s">
        <v>2059</v>
      </c>
      <c r="N4205">
        <v>4</v>
      </c>
      <c r="O4205">
        <v>316</v>
      </c>
      <c r="P4205">
        <v>1.29</v>
      </c>
      <c r="Q4205">
        <v>24480</v>
      </c>
      <c r="R4205">
        <v>1</v>
      </c>
      <c r="S4205">
        <v>47</v>
      </c>
      <c r="T4205">
        <v>0.19</v>
      </c>
      <c r="U4205">
        <v>2</v>
      </c>
      <c r="V4205">
        <v>125</v>
      </c>
      <c r="W4205">
        <v>0.51</v>
      </c>
      <c r="X4205">
        <v>1</v>
      </c>
      <c r="Y4205">
        <v>144</v>
      </c>
      <c r="Z4205">
        <v>0.59</v>
      </c>
      <c r="AA4205">
        <v>0</v>
      </c>
      <c r="AB4205">
        <v>0</v>
      </c>
      <c r="AC4205">
        <v>0</v>
      </c>
      <c r="AD4205">
        <v>0</v>
      </c>
      <c r="AE4205">
        <v>0</v>
      </c>
      <c r="AF4205">
        <v>0</v>
      </c>
      <c r="AG4205" t="s">
        <v>17507</v>
      </c>
      <c r="AH4205" s="21" t="str">
        <f t="shared" si="130"/>
        <v>YK21</v>
      </c>
      <c r="AI4205" s="21">
        <v>345.36</v>
      </c>
      <c r="AJ4205" s="21">
        <f t="shared" si="131"/>
        <v>98.709150326797385</v>
      </c>
      <c r="AK4205" s="21" t="s">
        <v>2063</v>
      </c>
      <c r="AL4205" t="s">
        <v>2515</v>
      </c>
      <c r="AM4205" s="26" t="s">
        <v>38</v>
      </c>
      <c r="AN4205" t="s">
        <v>2031</v>
      </c>
    </row>
    <row r="4206" spans="1:40" ht="15" hidden="1" thickTop="1" x14ac:dyDescent="0.35">
      <c r="A4206" t="s">
        <v>7759</v>
      </c>
      <c r="B4206" t="s">
        <v>17508</v>
      </c>
      <c r="C4206" t="s">
        <v>4001</v>
      </c>
      <c r="D4206" t="s">
        <v>17509</v>
      </c>
      <c r="E4206" t="s">
        <v>4003</v>
      </c>
      <c r="F4206">
        <v>1</v>
      </c>
      <c r="G4206" t="s">
        <v>2600</v>
      </c>
      <c r="H4206" t="s">
        <v>2510</v>
      </c>
      <c r="I4206" t="s">
        <v>2076</v>
      </c>
      <c r="J4206" t="s">
        <v>4004</v>
      </c>
      <c r="K4206" t="s">
        <v>3007</v>
      </c>
      <c r="L4206" t="s">
        <v>2058</v>
      </c>
      <c r="M4206" t="s">
        <v>2170</v>
      </c>
      <c r="N4206">
        <v>3</v>
      </c>
      <c r="O4206">
        <v>44</v>
      </c>
      <c r="P4206">
        <v>0.28999999999999998</v>
      </c>
      <c r="Q4206">
        <v>15300</v>
      </c>
      <c r="R4206">
        <v>0</v>
      </c>
      <c r="S4206">
        <v>0</v>
      </c>
      <c r="T4206">
        <v>0</v>
      </c>
      <c r="U4206">
        <v>2</v>
      </c>
      <c r="V4206">
        <v>30</v>
      </c>
      <c r="W4206">
        <v>0.2</v>
      </c>
      <c r="X4206">
        <v>0</v>
      </c>
      <c r="Y4206">
        <v>0</v>
      </c>
      <c r="Z4206">
        <v>0</v>
      </c>
      <c r="AA4206">
        <v>1</v>
      </c>
      <c r="AB4206">
        <v>14</v>
      </c>
      <c r="AC4206">
        <v>0.09</v>
      </c>
      <c r="AD4206">
        <v>0</v>
      </c>
      <c r="AE4206">
        <v>0</v>
      </c>
      <c r="AF4206">
        <v>0</v>
      </c>
      <c r="AG4206" t="s">
        <v>17510</v>
      </c>
      <c r="AH4206" s="21" t="str">
        <f t="shared" si="130"/>
        <v>YK21</v>
      </c>
      <c r="AI4206" s="21">
        <v>216</v>
      </c>
      <c r="AJ4206" s="21">
        <f t="shared" si="131"/>
        <v>99.712418300653596</v>
      </c>
      <c r="AK4206" s="21" t="s">
        <v>2060</v>
      </c>
      <c r="AL4206" t="s">
        <v>2551</v>
      </c>
      <c r="AM4206" s="26" t="s">
        <v>38</v>
      </c>
      <c r="AN4206" t="s">
        <v>2030</v>
      </c>
    </row>
    <row r="4207" spans="1:40" ht="15" hidden="1" thickTop="1" x14ac:dyDescent="0.35">
      <c r="A4207" t="s">
        <v>7763</v>
      </c>
      <c r="B4207" t="s">
        <v>17511</v>
      </c>
      <c r="C4207" t="s">
        <v>4001</v>
      </c>
      <c r="D4207" t="s">
        <v>17509</v>
      </c>
      <c r="E4207" t="s">
        <v>4003</v>
      </c>
      <c r="F4207">
        <v>1</v>
      </c>
      <c r="G4207" t="s">
        <v>2600</v>
      </c>
      <c r="H4207" t="s">
        <v>2510</v>
      </c>
      <c r="I4207" t="s">
        <v>2076</v>
      </c>
      <c r="J4207" t="s">
        <v>4004</v>
      </c>
      <c r="K4207" t="s">
        <v>3007</v>
      </c>
      <c r="L4207" t="s">
        <v>2058</v>
      </c>
      <c r="M4207" t="s">
        <v>2170</v>
      </c>
      <c r="N4207">
        <v>9</v>
      </c>
      <c r="O4207">
        <v>151</v>
      </c>
      <c r="P4207">
        <v>0.99</v>
      </c>
      <c r="Q4207">
        <v>15300</v>
      </c>
      <c r="R4207">
        <v>4</v>
      </c>
      <c r="S4207">
        <v>40</v>
      </c>
      <c r="T4207">
        <v>0.26</v>
      </c>
      <c r="U4207">
        <v>4</v>
      </c>
      <c r="V4207">
        <v>97</v>
      </c>
      <c r="W4207">
        <v>0.63</v>
      </c>
      <c r="X4207">
        <v>0</v>
      </c>
      <c r="Y4207">
        <v>0</v>
      </c>
      <c r="Z4207">
        <v>0</v>
      </c>
      <c r="AA4207">
        <v>1</v>
      </c>
      <c r="AB4207">
        <v>14</v>
      </c>
      <c r="AC4207">
        <v>0.09</v>
      </c>
      <c r="AD4207">
        <v>0</v>
      </c>
      <c r="AE4207">
        <v>0</v>
      </c>
      <c r="AF4207">
        <v>0</v>
      </c>
      <c r="AG4207" t="s">
        <v>17512</v>
      </c>
      <c r="AH4207" s="21" t="str">
        <f t="shared" si="130"/>
        <v>YK21</v>
      </c>
      <c r="AI4207" s="21">
        <v>216</v>
      </c>
      <c r="AJ4207" s="21">
        <f t="shared" si="131"/>
        <v>99.013071895424844</v>
      </c>
      <c r="AK4207" s="21" t="s">
        <v>2063</v>
      </c>
      <c r="AL4207" t="s">
        <v>2551</v>
      </c>
      <c r="AM4207" s="26" t="s">
        <v>38</v>
      </c>
      <c r="AN4207" t="s">
        <v>2030</v>
      </c>
    </row>
    <row r="4208" spans="1:40" ht="15" hidden="1" thickTop="1" x14ac:dyDescent="0.35">
      <c r="A4208" t="s">
        <v>7767</v>
      </c>
      <c r="B4208" t="s">
        <v>17513</v>
      </c>
      <c r="C4208" t="s">
        <v>3857</v>
      </c>
      <c r="D4208" t="s">
        <v>17514</v>
      </c>
      <c r="E4208" t="s">
        <v>558</v>
      </c>
      <c r="F4208">
        <v>1</v>
      </c>
      <c r="G4208" t="s">
        <v>2524</v>
      </c>
      <c r="H4208" t="s">
        <v>2056</v>
      </c>
      <c r="I4208" t="s">
        <v>2076</v>
      </c>
      <c r="J4208" t="s">
        <v>2532</v>
      </c>
      <c r="K4208" t="s">
        <v>62</v>
      </c>
      <c r="L4208" t="s">
        <v>2058</v>
      </c>
      <c r="M4208" t="s">
        <v>2059</v>
      </c>
      <c r="N4208">
        <v>3</v>
      </c>
      <c r="O4208">
        <v>115</v>
      </c>
      <c r="P4208">
        <v>0.47</v>
      </c>
      <c r="Q4208">
        <v>24480</v>
      </c>
      <c r="R4208">
        <v>2</v>
      </c>
      <c r="S4208">
        <v>54</v>
      </c>
      <c r="T4208">
        <v>0.22</v>
      </c>
      <c r="U4208">
        <v>1</v>
      </c>
      <c r="V4208">
        <v>61</v>
      </c>
      <c r="W4208">
        <v>0.25</v>
      </c>
      <c r="X4208">
        <v>0</v>
      </c>
      <c r="Y4208">
        <v>0</v>
      </c>
      <c r="Z4208">
        <v>0</v>
      </c>
      <c r="AA4208">
        <v>0</v>
      </c>
      <c r="AB4208">
        <v>0</v>
      </c>
      <c r="AC4208">
        <v>0</v>
      </c>
      <c r="AD4208">
        <v>0</v>
      </c>
      <c r="AE4208">
        <v>0</v>
      </c>
      <c r="AF4208">
        <v>0</v>
      </c>
      <c r="AG4208" t="s">
        <v>17515</v>
      </c>
      <c r="AH4208" s="21" t="str">
        <f t="shared" si="130"/>
        <v>YR25</v>
      </c>
      <c r="AI4208" s="21">
        <v>345.36</v>
      </c>
      <c r="AJ4208" s="21">
        <f t="shared" si="131"/>
        <v>99.53022875816994</v>
      </c>
      <c r="AK4208" s="21" t="s">
        <v>2060</v>
      </c>
      <c r="AL4208" t="s">
        <v>2527</v>
      </c>
      <c r="AM4208" s="26" t="s">
        <v>38</v>
      </c>
      <c r="AN4208" t="s">
        <v>2032</v>
      </c>
    </row>
    <row r="4209" spans="1:40" ht="15" hidden="1" thickTop="1" x14ac:dyDescent="0.35">
      <c r="A4209" t="s">
        <v>7770</v>
      </c>
      <c r="B4209" t="s">
        <v>17516</v>
      </c>
      <c r="C4209" t="s">
        <v>7416</v>
      </c>
      <c r="D4209" t="s">
        <v>17517</v>
      </c>
      <c r="E4209" t="s">
        <v>2667</v>
      </c>
      <c r="F4209">
        <v>2</v>
      </c>
      <c r="G4209" t="s">
        <v>2509</v>
      </c>
      <c r="H4209" t="s">
        <v>2510</v>
      </c>
      <c r="I4209" t="s">
        <v>2076</v>
      </c>
      <c r="J4209" t="s">
        <v>2794</v>
      </c>
      <c r="K4209" t="s">
        <v>2669</v>
      </c>
      <c r="L4209" t="s">
        <v>2058</v>
      </c>
      <c r="M4209" t="s">
        <v>2059</v>
      </c>
      <c r="N4209">
        <v>5</v>
      </c>
      <c r="O4209">
        <v>151</v>
      </c>
      <c r="P4209">
        <v>0.62</v>
      </c>
      <c r="Q4209">
        <v>24480</v>
      </c>
      <c r="R4209">
        <v>1</v>
      </c>
      <c r="S4209">
        <v>11</v>
      </c>
      <c r="T4209">
        <v>0.04</v>
      </c>
      <c r="U4209">
        <v>4</v>
      </c>
      <c r="V4209">
        <v>140</v>
      </c>
      <c r="W4209">
        <v>0.56999999999999995</v>
      </c>
      <c r="X4209">
        <v>0</v>
      </c>
      <c r="Y4209">
        <v>0</v>
      </c>
      <c r="Z4209">
        <v>0</v>
      </c>
      <c r="AA4209">
        <v>0</v>
      </c>
      <c r="AB4209">
        <v>0</v>
      </c>
      <c r="AC4209">
        <v>0</v>
      </c>
      <c r="AD4209">
        <v>0</v>
      </c>
      <c r="AE4209">
        <v>0</v>
      </c>
      <c r="AF4209">
        <v>0</v>
      </c>
      <c r="AG4209" t="s">
        <v>17518</v>
      </c>
      <c r="AH4209" s="21" t="str">
        <f t="shared" si="130"/>
        <v>YM68</v>
      </c>
      <c r="AI4209" s="21">
        <v>345.36</v>
      </c>
      <c r="AJ4209" s="21">
        <f t="shared" si="131"/>
        <v>99.38316993464052</v>
      </c>
      <c r="AK4209" s="21" t="s">
        <v>2060</v>
      </c>
      <c r="AL4209" t="s">
        <v>2515</v>
      </c>
      <c r="AM4209" s="26" t="s">
        <v>38</v>
      </c>
      <c r="AN4209" t="s">
        <v>2032</v>
      </c>
    </row>
    <row r="4210" spans="1:40" ht="15" hidden="1" thickTop="1" x14ac:dyDescent="0.35">
      <c r="A4210" t="s">
        <v>7774</v>
      </c>
      <c r="B4210" t="s">
        <v>17519</v>
      </c>
      <c r="C4210" t="s">
        <v>4185</v>
      </c>
      <c r="D4210" t="s">
        <v>17520</v>
      </c>
      <c r="E4210" t="s">
        <v>2608</v>
      </c>
      <c r="F4210">
        <v>1</v>
      </c>
      <c r="G4210" t="s">
        <v>2609</v>
      </c>
      <c r="H4210" t="s">
        <v>2577</v>
      </c>
      <c r="I4210" t="s">
        <v>2076</v>
      </c>
      <c r="J4210" t="s">
        <v>2781</v>
      </c>
      <c r="K4210" t="s">
        <v>2765</v>
      </c>
      <c r="L4210" t="s">
        <v>2058</v>
      </c>
      <c r="M4210" t="s">
        <v>2170</v>
      </c>
      <c r="N4210">
        <v>3</v>
      </c>
      <c r="O4210">
        <v>102</v>
      </c>
      <c r="P4210">
        <v>0.67</v>
      </c>
      <c r="Q4210">
        <v>15300</v>
      </c>
      <c r="R4210">
        <v>2</v>
      </c>
      <c r="S4210">
        <v>40</v>
      </c>
      <c r="T4210">
        <v>0.26</v>
      </c>
      <c r="U4210">
        <v>1</v>
      </c>
      <c r="V4210">
        <v>62</v>
      </c>
      <c r="W4210">
        <v>0.41</v>
      </c>
      <c r="X4210">
        <v>0</v>
      </c>
      <c r="Y4210">
        <v>0</v>
      </c>
      <c r="Z4210">
        <v>0</v>
      </c>
      <c r="AA4210">
        <v>0</v>
      </c>
      <c r="AB4210">
        <v>0</v>
      </c>
      <c r="AC4210">
        <v>0</v>
      </c>
      <c r="AD4210">
        <v>0</v>
      </c>
      <c r="AE4210">
        <v>0</v>
      </c>
      <c r="AF4210">
        <v>0</v>
      </c>
      <c r="AG4210" t="s">
        <v>17521</v>
      </c>
      <c r="AH4210" s="21" t="str">
        <f t="shared" si="130"/>
        <v>YR25</v>
      </c>
      <c r="AI4210" s="21">
        <v>216</v>
      </c>
      <c r="AJ4210" s="21">
        <f t="shared" si="131"/>
        <v>99.333333333333329</v>
      </c>
      <c r="AK4210" s="21" t="s">
        <v>2060</v>
      </c>
      <c r="AL4210" t="s">
        <v>2613</v>
      </c>
      <c r="AM4210" s="26" t="s">
        <v>38</v>
      </c>
      <c r="AN4210" t="s">
        <v>2030</v>
      </c>
    </row>
    <row r="4211" spans="1:40" ht="15" hidden="1" thickTop="1" x14ac:dyDescent="0.35">
      <c r="A4211" t="s">
        <v>7778</v>
      </c>
      <c r="B4211" t="s">
        <v>17522</v>
      </c>
      <c r="C4211" t="s">
        <v>4699</v>
      </c>
      <c r="D4211" t="s">
        <v>17523</v>
      </c>
      <c r="E4211" t="s">
        <v>2608</v>
      </c>
      <c r="F4211">
        <v>1</v>
      </c>
      <c r="G4211" t="s">
        <v>2609</v>
      </c>
      <c r="H4211" t="s">
        <v>2577</v>
      </c>
      <c r="I4211" t="s">
        <v>2057</v>
      </c>
      <c r="J4211" t="s">
        <v>2764</v>
      </c>
      <c r="K4211" t="s">
        <v>2765</v>
      </c>
      <c r="L4211" t="s">
        <v>2058</v>
      </c>
      <c r="M4211" t="s">
        <v>2170</v>
      </c>
      <c r="N4211">
        <v>8</v>
      </c>
      <c r="O4211">
        <v>348</v>
      </c>
      <c r="P4211">
        <v>2.27</v>
      </c>
      <c r="Q4211">
        <v>15300</v>
      </c>
      <c r="R4211">
        <v>6</v>
      </c>
      <c r="S4211">
        <v>289</v>
      </c>
      <c r="T4211">
        <v>1.89</v>
      </c>
      <c r="U4211">
        <v>2</v>
      </c>
      <c r="V4211">
        <v>59</v>
      </c>
      <c r="W4211">
        <v>0.39</v>
      </c>
      <c r="X4211">
        <v>0</v>
      </c>
      <c r="Y4211">
        <v>0</v>
      </c>
      <c r="Z4211">
        <v>0</v>
      </c>
      <c r="AA4211">
        <v>0</v>
      </c>
      <c r="AB4211">
        <v>0</v>
      </c>
      <c r="AC4211">
        <v>0</v>
      </c>
      <c r="AD4211">
        <v>0</v>
      </c>
      <c r="AE4211">
        <v>0</v>
      </c>
      <c r="AF4211">
        <v>0</v>
      </c>
      <c r="AG4211" t="s">
        <v>17524</v>
      </c>
      <c r="AH4211" s="21" t="str">
        <f t="shared" si="130"/>
        <v>YT21</v>
      </c>
      <c r="AI4211" s="21">
        <v>216</v>
      </c>
      <c r="AJ4211" s="21">
        <f t="shared" si="131"/>
        <v>97.725490196078425</v>
      </c>
      <c r="AK4211" s="21" t="s">
        <v>2063</v>
      </c>
      <c r="AL4211" t="s">
        <v>2613</v>
      </c>
      <c r="AM4211" s="26" t="s">
        <v>38</v>
      </c>
      <c r="AN4211" t="s">
        <v>2032</v>
      </c>
    </row>
    <row r="4212" spans="1:40" ht="15" hidden="1" thickTop="1" x14ac:dyDescent="0.35">
      <c r="A4212" t="s">
        <v>7782</v>
      </c>
      <c r="B4212" t="s">
        <v>17525</v>
      </c>
      <c r="C4212" t="s">
        <v>14751</v>
      </c>
      <c r="D4212" t="s">
        <v>14753</v>
      </c>
      <c r="E4212" t="s">
        <v>2980</v>
      </c>
      <c r="F4212">
        <v>1</v>
      </c>
      <c r="G4212" t="s">
        <v>2619</v>
      </c>
      <c r="H4212" t="s">
        <v>2620</v>
      </c>
      <c r="I4212" t="s">
        <v>2076</v>
      </c>
      <c r="J4212" t="s">
        <v>14753</v>
      </c>
      <c r="K4212" t="s">
        <v>2655</v>
      </c>
      <c r="L4212" t="s">
        <v>2058</v>
      </c>
      <c r="M4212" t="s">
        <v>2059</v>
      </c>
      <c r="N4212">
        <v>4</v>
      </c>
      <c r="O4212">
        <v>107</v>
      </c>
      <c r="P4212">
        <v>0.44</v>
      </c>
      <c r="Q4212">
        <v>24480</v>
      </c>
      <c r="R4212">
        <v>3</v>
      </c>
      <c r="S4212">
        <v>87</v>
      </c>
      <c r="T4212">
        <v>0.36</v>
      </c>
      <c r="U4212">
        <v>1</v>
      </c>
      <c r="V4212">
        <v>20</v>
      </c>
      <c r="W4212">
        <v>0.08</v>
      </c>
      <c r="X4212">
        <v>0</v>
      </c>
      <c r="Y4212">
        <v>0</v>
      </c>
      <c r="Z4212">
        <v>0</v>
      </c>
      <c r="AA4212">
        <v>0</v>
      </c>
      <c r="AB4212">
        <v>0</v>
      </c>
      <c r="AC4212">
        <v>0</v>
      </c>
      <c r="AD4212">
        <v>0</v>
      </c>
      <c r="AE4212">
        <v>0</v>
      </c>
      <c r="AF4212">
        <v>0</v>
      </c>
      <c r="AG4212" t="s">
        <v>17526</v>
      </c>
      <c r="AH4212" s="21" t="str">
        <f t="shared" si="130"/>
        <v>YO52</v>
      </c>
      <c r="AI4212" s="21">
        <v>345.36</v>
      </c>
      <c r="AJ4212" s="21">
        <f t="shared" si="131"/>
        <v>99.562908496732021</v>
      </c>
      <c r="AK4212" s="21" t="s">
        <v>2060</v>
      </c>
      <c r="AL4212" t="s">
        <v>2984</v>
      </c>
      <c r="AM4212" s="26" t="s">
        <v>38</v>
      </c>
      <c r="AN4212" t="s">
        <v>2030</v>
      </c>
    </row>
    <row r="4213" spans="1:40" ht="15" hidden="1" thickTop="1" x14ac:dyDescent="0.35">
      <c r="A4213" t="s">
        <v>7353</v>
      </c>
      <c r="B4213" t="s">
        <v>17527</v>
      </c>
      <c r="C4213" t="s">
        <v>5035</v>
      </c>
      <c r="D4213" t="s">
        <v>17528</v>
      </c>
      <c r="E4213" t="s">
        <v>3028</v>
      </c>
      <c r="F4213">
        <v>2</v>
      </c>
      <c r="G4213" t="s">
        <v>2546</v>
      </c>
      <c r="H4213" t="s">
        <v>2510</v>
      </c>
      <c r="I4213" t="s">
        <v>2076</v>
      </c>
      <c r="J4213" t="s">
        <v>3006</v>
      </c>
      <c r="K4213" t="s">
        <v>3007</v>
      </c>
      <c r="L4213" t="s">
        <v>2058</v>
      </c>
      <c r="M4213" t="s">
        <v>2059</v>
      </c>
      <c r="N4213">
        <v>0</v>
      </c>
      <c r="O4213">
        <v>0</v>
      </c>
      <c r="P4213">
        <v>0</v>
      </c>
      <c r="Q4213">
        <v>24480</v>
      </c>
      <c r="R4213">
        <v>0</v>
      </c>
      <c r="S4213">
        <v>0</v>
      </c>
      <c r="T4213">
        <v>0</v>
      </c>
      <c r="U4213">
        <v>0</v>
      </c>
      <c r="V4213">
        <v>0</v>
      </c>
      <c r="W4213">
        <v>0</v>
      </c>
      <c r="X4213">
        <v>0</v>
      </c>
      <c r="Y4213">
        <v>0</v>
      </c>
      <c r="Z4213">
        <v>0</v>
      </c>
      <c r="AA4213">
        <v>0</v>
      </c>
      <c r="AB4213">
        <v>0</v>
      </c>
      <c r="AC4213">
        <v>0</v>
      </c>
      <c r="AD4213">
        <v>0</v>
      </c>
      <c r="AE4213">
        <v>0</v>
      </c>
      <c r="AF4213">
        <v>0</v>
      </c>
      <c r="AG4213" t="s">
        <v>17529</v>
      </c>
      <c r="AH4213" s="21" t="str">
        <f t="shared" si="130"/>
        <v>YR25</v>
      </c>
      <c r="AI4213" s="21">
        <v>345.36</v>
      </c>
      <c r="AJ4213" s="21">
        <f t="shared" si="131"/>
        <v>100</v>
      </c>
      <c r="AK4213" s="21" t="s">
        <v>2060</v>
      </c>
      <c r="AL4213" t="s">
        <v>2551</v>
      </c>
      <c r="AM4213" s="26" t="s">
        <v>38</v>
      </c>
      <c r="AN4213" t="s">
        <v>2029</v>
      </c>
    </row>
    <row r="4214" spans="1:40" ht="15" hidden="1" thickTop="1" x14ac:dyDescent="0.35">
      <c r="A4214" t="s">
        <v>7788</v>
      </c>
      <c r="B4214" t="s">
        <v>17530</v>
      </c>
      <c r="C4214" t="s">
        <v>2808</v>
      </c>
      <c r="D4214" t="s">
        <v>17531</v>
      </c>
      <c r="E4214" t="s">
        <v>2691</v>
      </c>
      <c r="F4214">
        <v>1</v>
      </c>
      <c r="G4214" t="s">
        <v>2633</v>
      </c>
      <c r="H4214" t="s">
        <v>2577</v>
      </c>
      <c r="I4214" t="s">
        <v>2076</v>
      </c>
      <c r="J4214" t="s">
        <v>2692</v>
      </c>
      <c r="K4214" t="s">
        <v>2635</v>
      </c>
      <c r="L4214" t="s">
        <v>30320</v>
      </c>
      <c r="M4214" t="s">
        <v>2982</v>
      </c>
      <c r="N4214">
        <v>1</v>
      </c>
      <c r="O4214">
        <v>20</v>
      </c>
      <c r="P4214">
        <v>0.18</v>
      </c>
      <c r="Q4214">
        <v>10920</v>
      </c>
      <c r="R4214">
        <v>0</v>
      </c>
      <c r="S4214">
        <v>0</v>
      </c>
      <c r="T4214">
        <v>0</v>
      </c>
      <c r="U4214">
        <v>1</v>
      </c>
      <c r="V4214">
        <v>20</v>
      </c>
      <c r="W4214">
        <v>0.18</v>
      </c>
      <c r="X4214">
        <v>0</v>
      </c>
      <c r="Y4214">
        <v>0</v>
      </c>
      <c r="Z4214">
        <v>0</v>
      </c>
      <c r="AA4214">
        <v>0</v>
      </c>
      <c r="AB4214">
        <v>0</v>
      </c>
      <c r="AC4214">
        <v>0</v>
      </c>
      <c r="AD4214">
        <v>0</v>
      </c>
      <c r="AE4214">
        <v>0</v>
      </c>
      <c r="AF4214">
        <v>0</v>
      </c>
      <c r="AG4214" t="s">
        <v>17532</v>
      </c>
      <c r="AH4214" s="21" t="str">
        <f t="shared" si="130"/>
        <v>YR25</v>
      </c>
      <c r="AI4214" s="21">
        <v>201.59999999999997</v>
      </c>
      <c r="AJ4214" s="21">
        <f t="shared" si="131"/>
        <v>99.81684981684981</v>
      </c>
      <c r="AK4214" s="21" t="s">
        <v>2060</v>
      </c>
      <c r="AL4214" t="s">
        <v>2581</v>
      </c>
      <c r="AM4214" s="26" t="s">
        <v>38</v>
      </c>
      <c r="AN4214" t="s">
        <v>2029</v>
      </c>
    </row>
    <row r="4215" spans="1:40" ht="15" hidden="1" thickTop="1" x14ac:dyDescent="0.35">
      <c r="A4215" t="s">
        <v>7792</v>
      </c>
      <c r="B4215" t="s">
        <v>17533</v>
      </c>
      <c r="C4215" t="s">
        <v>3594</v>
      </c>
      <c r="D4215" t="s">
        <v>17534</v>
      </c>
      <c r="E4215" t="s">
        <v>2608</v>
      </c>
      <c r="F4215">
        <v>1</v>
      </c>
      <c r="G4215" t="s">
        <v>2633</v>
      </c>
      <c r="H4215" t="s">
        <v>2577</v>
      </c>
      <c r="I4215" t="s">
        <v>2057</v>
      </c>
      <c r="J4215" t="s">
        <v>2610</v>
      </c>
      <c r="K4215" t="s">
        <v>2611</v>
      </c>
      <c r="L4215" t="s">
        <v>2058</v>
      </c>
      <c r="M4215" t="s">
        <v>2170</v>
      </c>
      <c r="N4215">
        <v>1</v>
      </c>
      <c r="O4215">
        <v>30</v>
      </c>
      <c r="P4215">
        <v>0.2</v>
      </c>
      <c r="Q4215">
        <v>15300</v>
      </c>
      <c r="R4215">
        <v>1</v>
      </c>
      <c r="S4215">
        <v>30</v>
      </c>
      <c r="T4215">
        <v>0.2</v>
      </c>
      <c r="U4215">
        <v>0</v>
      </c>
      <c r="V4215">
        <v>0</v>
      </c>
      <c r="W4215">
        <v>0</v>
      </c>
      <c r="X4215">
        <v>0</v>
      </c>
      <c r="Y4215">
        <v>0</v>
      </c>
      <c r="Z4215">
        <v>0</v>
      </c>
      <c r="AA4215">
        <v>0</v>
      </c>
      <c r="AB4215">
        <v>0</v>
      </c>
      <c r="AC4215">
        <v>0</v>
      </c>
      <c r="AD4215">
        <v>0</v>
      </c>
      <c r="AE4215">
        <v>0</v>
      </c>
      <c r="AF4215">
        <v>0</v>
      </c>
      <c r="AG4215" t="s">
        <v>17535</v>
      </c>
      <c r="AH4215" s="21" t="str">
        <f t="shared" si="130"/>
        <v>YT21</v>
      </c>
      <c r="AI4215" s="21">
        <v>216</v>
      </c>
      <c r="AJ4215" s="21">
        <f t="shared" si="131"/>
        <v>99.803921568627445</v>
      </c>
      <c r="AK4215" s="21" t="s">
        <v>2060</v>
      </c>
      <c r="AL4215" t="s">
        <v>2581</v>
      </c>
      <c r="AM4215" s="26" t="s">
        <v>38</v>
      </c>
      <c r="AN4215" t="s">
        <v>2031</v>
      </c>
    </row>
    <row r="4216" spans="1:40" ht="15" hidden="1" thickTop="1" x14ac:dyDescent="0.35">
      <c r="A4216" t="s">
        <v>7796</v>
      </c>
      <c r="B4216" t="s">
        <v>17536</v>
      </c>
      <c r="C4216" t="s">
        <v>4856</v>
      </c>
      <c r="D4216" t="s">
        <v>17537</v>
      </c>
      <c r="E4216" t="s">
        <v>3704</v>
      </c>
      <c r="F4216">
        <v>1</v>
      </c>
      <c r="G4216" t="s">
        <v>2619</v>
      </c>
      <c r="H4216" t="s">
        <v>2620</v>
      </c>
      <c r="I4216" t="s">
        <v>2076</v>
      </c>
      <c r="J4216" t="s">
        <v>3705</v>
      </c>
      <c r="K4216" t="s">
        <v>2655</v>
      </c>
      <c r="L4216" t="s">
        <v>2058</v>
      </c>
      <c r="M4216" t="s">
        <v>2059</v>
      </c>
      <c r="N4216">
        <v>4</v>
      </c>
      <c r="O4216">
        <v>426</v>
      </c>
      <c r="P4216">
        <v>1.74</v>
      </c>
      <c r="Q4216">
        <v>24480</v>
      </c>
      <c r="R4216">
        <v>0</v>
      </c>
      <c r="S4216">
        <v>0</v>
      </c>
      <c r="T4216">
        <v>0</v>
      </c>
      <c r="U4216">
        <v>4</v>
      </c>
      <c r="V4216">
        <v>426</v>
      </c>
      <c r="W4216">
        <v>1.74</v>
      </c>
      <c r="X4216">
        <v>0</v>
      </c>
      <c r="Y4216">
        <v>0</v>
      </c>
      <c r="Z4216">
        <v>0</v>
      </c>
      <c r="AA4216">
        <v>0</v>
      </c>
      <c r="AB4216">
        <v>0</v>
      </c>
      <c r="AC4216">
        <v>0</v>
      </c>
      <c r="AD4216">
        <v>0</v>
      </c>
      <c r="AE4216">
        <v>0</v>
      </c>
      <c r="AF4216">
        <v>0</v>
      </c>
      <c r="AG4216" t="s">
        <v>17538</v>
      </c>
      <c r="AH4216" s="21" t="str">
        <f t="shared" si="130"/>
        <v>YR25</v>
      </c>
      <c r="AI4216" s="21">
        <v>345.36</v>
      </c>
      <c r="AJ4216" s="21">
        <f t="shared" si="131"/>
        <v>98.259803921568633</v>
      </c>
      <c r="AK4216" s="21" t="s">
        <v>2063</v>
      </c>
      <c r="AL4216" t="s">
        <v>2984</v>
      </c>
      <c r="AM4216" s="26" t="s">
        <v>38</v>
      </c>
      <c r="AN4216" t="s">
        <v>2031</v>
      </c>
    </row>
    <row r="4217" spans="1:40" ht="15" hidden="1" thickTop="1" x14ac:dyDescent="0.35">
      <c r="A4217" t="s">
        <v>7800</v>
      </c>
      <c r="B4217" t="s">
        <v>17539</v>
      </c>
      <c r="C4217" t="s">
        <v>3381</v>
      </c>
      <c r="D4217" t="s">
        <v>14908</v>
      </c>
      <c r="E4217" t="s">
        <v>2946</v>
      </c>
      <c r="F4217">
        <v>1</v>
      </c>
      <c r="G4217" t="s">
        <v>2816</v>
      </c>
      <c r="H4217" t="s">
        <v>2620</v>
      </c>
      <c r="I4217" t="s">
        <v>2076</v>
      </c>
      <c r="J4217" t="s">
        <v>3383</v>
      </c>
      <c r="K4217" t="s">
        <v>2818</v>
      </c>
      <c r="L4217" t="s">
        <v>2058</v>
      </c>
      <c r="M4217" t="s">
        <v>2059</v>
      </c>
      <c r="N4217">
        <v>2</v>
      </c>
      <c r="O4217">
        <v>49</v>
      </c>
      <c r="P4217">
        <v>0.2</v>
      </c>
      <c r="Q4217">
        <v>24480</v>
      </c>
      <c r="R4217">
        <v>0</v>
      </c>
      <c r="S4217">
        <v>0</v>
      </c>
      <c r="T4217">
        <v>0</v>
      </c>
      <c r="U4217">
        <v>1</v>
      </c>
      <c r="V4217">
        <v>31</v>
      </c>
      <c r="W4217">
        <v>0.13</v>
      </c>
      <c r="X4217">
        <v>0</v>
      </c>
      <c r="Y4217">
        <v>0</v>
      </c>
      <c r="Z4217">
        <v>0</v>
      </c>
      <c r="AA4217">
        <v>1</v>
      </c>
      <c r="AB4217">
        <v>18</v>
      </c>
      <c r="AC4217">
        <v>7.0000000000000007E-2</v>
      </c>
      <c r="AD4217">
        <v>0</v>
      </c>
      <c r="AE4217">
        <v>0</v>
      </c>
      <c r="AF4217">
        <v>0</v>
      </c>
      <c r="AG4217" t="s">
        <v>17540</v>
      </c>
      <c r="AH4217" s="21" t="str">
        <f t="shared" si="130"/>
        <v>YO52</v>
      </c>
      <c r="AI4217" s="21">
        <v>345.36</v>
      </c>
      <c r="AJ4217" s="21">
        <f t="shared" si="131"/>
        <v>99.799836601307192</v>
      </c>
      <c r="AK4217" s="21" t="s">
        <v>2060</v>
      </c>
      <c r="AL4217" t="s">
        <v>2949</v>
      </c>
      <c r="AM4217" s="26" t="s">
        <v>38</v>
      </c>
      <c r="AN4217" t="s">
        <v>2030</v>
      </c>
    </row>
    <row r="4218" spans="1:40" ht="15" hidden="1" thickTop="1" x14ac:dyDescent="0.35">
      <c r="A4218" t="s">
        <v>7804</v>
      </c>
      <c r="B4218" t="s">
        <v>17541</v>
      </c>
      <c r="C4218" t="s">
        <v>12962</v>
      </c>
      <c r="D4218" t="s">
        <v>14838</v>
      </c>
      <c r="E4218" t="s">
        <v>2946</v>
      </c>
      <c r="F4218">
        <v>1</v>
      </c>
      <c r="G4218" t="s">
        <v>2816</v>
      </c>
      <c r="H4218" t="s">
        <v>2620</v>
      </c>
      <c r="I4218" t="s">
        <v>2076</v>
      </c>
      <c r="J4218" t="s">
        <v>3383</v>
      </c>
      <c r="K4218" t="s">
        <v>2818</v>
      </c>
      <c r="L4218" t="s">
        <v>2058</v>
      </c>
      <c r="M4218" t="s">
        <v>2059</v>
      </c>
      <c r="N4218">
        <v>4</v>
      </c>
      <c r="O4218">
        <v>140</v>
      </c>
      <c r="P4218">
        <v>0.56999999999999995</v>
      </c>
      <c r="Q4218">
        <v>24480</v>
      </c>
      <c r="R4218">
        <v>2</v>
      </c>
      <c r="S4218">
        <v>57</v>
      </c>
      <c r="T4218">
        <v>0.23</v>
      </c>
      <c r="U4218">
        <v>2</v>
      </c>
      <c r="V4218">
        <v>83</v>
      </c>
      <c r="W4218">
        <v>0.34</v>
      </c>
      <c r="X4218">
        <v>0</v>
      </c>
      <c r="Y4218">
        <v>0</v>
      </c>
      <c r="Z4218">
        <v>0</v>
      </c>
      <c r="AA4218">
        <v>0</v>
      </c>
      <c r="AB4218">
        <v>0</v>
      </c>
      <c r="AC4218">
        <v>0</v>
      </c>
      <c r="AD4218">
        <v>0</v>
      </c>
      <c r="AE4218">
        <v>0</v>
      </c>
      <c r="AF4218">
        <v>0</v>
      </c>
      <c r="AG4218" t="s">
        <v>17542</v>
      </c>
      <c r="AH4218" s="21" t="str">
        <f t="shared" si="130"/>
        <v>YO52</v>
      </c>
      <c r="AI4218" s="21">
        <v>345.36</v>
      </c>
      <c r="AJ4218" s="21">
        <f t="shared" si="131"/>
        <v>99.428104575163403</v>
      </c>
      <c r="AK4218" s="21" t="s">
        <v>2060</v>
      </c>
      <c r="AL4218" t="s">
        <v>2949</v>
      </c>
      <c r="AM4218" s="26" t="s">
        <v>38</v>
      </c>
      <c r="AN4218" t="s">
        <v>2031</v>
      </c>
    </row>
    <row r="4219" spans="1:40" ht="15" hidden="1" thickTop="1" x14ac:dyDescent="0.35">
      <c r="A4219" t="s">
        <v>7808</v>
      </c>
      <c r="B4219" t="s">
        <v>17543</v>
      </c>
      <c r="C4219" t="s">
        <v>4185</v>
      </c>
      <c r="D4219" t="s">
        <v>17544</v>
      </c>
      <c r="E4219" t="s">
        <v>2608</v>
      </c>
      <c r="F4219">
        <v>1</v>
      </c>
      <c r="G4219" t="s">
        <v>2609</v>
      </c>
      <c r="H4219" t="s">
        <v>2577</v>
      </c>
      <c r="I4219" t="s">
        <v>2057</v>
      </c>
      <c r="J4219" t="s">
        <v>2781</v>
      </c>
      <c r="K4219" t="s">
        <v>2765</v>
      </c>
      <c r="L4219" t="s">
        <v>2058</v>
      </c>
      <c r="M4219" t="s">
        <v>2170</v>
      </c>
      <c r="N4219">
        <v>3</v>
      </c>
      <c r="O4219">
        <v>64</v>
      </c>
      <c r="P4219">
        <v>0.42</v>
      </c>
      <c r="Q4219">
        <v>15300</v>
      </c>
      <c r="R4219">
        <v>1</v>
      </c>
      <c r="S4219">
        <v>17</v>
      </c>
      <c r="T4219">
        <v>0.11</v>
      </c>
      <c r="U4219">
        <v>2</v>
      </c>
      <c r="V4219">
        <v>47</v>
      </c>
      <c r="W4219">
        <v>0.31</v>
      </c>
      <c r="X4219">
        <v>0</v>
      </c>
      <c r="Y4219">
        <v>0</v>
      </c>
      <c r="Z4219">
        <v>0</v>
      </c>
      <c r="AA4219">
        <v>0</v>
      </c>
      <c r="AB4219">
        <v>0</v>
      </c>
      <c r="AC4219">
        <v>0</v>
      </c>
      <c r="AD4219">
        <v>0</v>
      </c>
      <c r="AE4219">
        <v>0</v>
      </c>
      <c r="AF4219">
        <v>0</v>
      </c>
      <c r="AG4219" t="s">
        <v>17545</v>
      </c>
      <c r="AH4219" s="21" t="str">
        <f t="shared" si="130"/>
        <v>YT21</v>
      </c>
      <c r="AI4219" s="21">
        <v>216</v>
      </c>
      <c r="AJ4219" s="21">
        <f t="shared" si="131"/>
        <v>99.58169934640523</v>
      </c>
      <c r="AK4219" s="21" t="s">
        <v>2060</v>
      </c>
      <c r="AL4219" t="s">
        <v>2613</v>
      </c>
      <c r="AM4219" s="26" t="s">
        <v>38</v>
      </c>
      <c r="AN4219" t="s">
        <v>2031</v>
      </c>
    </row>
    <row r="4220" spans="1:40" ht="15" hidden="1" thickTop="1" x14ac:dyDescent="0.35">
      <c r="A4220" t="s">
        <v>7812</v>
      </c>
      <c r="B4220" t="s">
        <v>17546</v>
      </c>
      <c r="C4220" t="s">
        <v>4101</v>
      </c>
      <c r="D4220" t="s">
        <v>17547</v>
      </c>
      <c r="E4220" t="s">
        <v>2575</v>
      </c>
      <c r="F4220">
        <v>1</v>
      </c>
      <c r="G4220" t="s">
        <v>2609</v>
      </c>
      <c r="H4220" t="s">
        <v>2577</v>
      </c>
      <c r="I4220" t="s">
        <v>2076</v>
      </c>
      <c r="J4220" t="s">
        <v>2675</v>
      </c>
      <c r="K4220" t="s">
        <v>2611</v>
      </c>
      <c r="L4220" t="s">
        <v>2058</v>
      </c>
      <c r="M4220" t="s">
        <v>2170</v>
      </c>
      <c r="N4220">
        <v>2</v>
      </c>
      <c r="O4220">
        <v>35</v>
      </c>
      <c r="P4220">
        <v>0.23</v>
      </c>
      <c r="Q4220">
        <v>15300</v>
      </c>
      <c r="R4220">
        <v>0</v>
      </c>
      <c r="S4220">
        <v>0</v>
      </c>
      <c r="T4220">
        <v>0</v>
      </c>
      <c r="U4220">
        <v>1</v>
      </c>
      <c r="V4220">
        <v>16</v>
      </c>
      <c r="W4220">
        <v>0.1</v>
      </c>
      <c r="X4220">
        <v>0</v>
      </c>
      <c r="Y4220">
        <v>0</v>
      </c>
      <c r="Z4220">
        <v>0</v>
      </c>
      <c r="AA4220">
        <v>1</v>
      </c>
      <c r="AB4220">
        <v>19</v>
      </c>
      <c r="AC4220">
        <v>0.12</v>
      </c>
      <c r="AD4220">
        <v>0</v>
      </c>
      <c r="AE4220">
        <v>0</v>
      </c>
      <c r="AF4220">
        <v>0</v>
      </c>
      <c r="AG4220" t="s">
        <v>17548</v>
      </c>
      <c r="AH4220" s="21" t="str">
        <f t="shared" si="130"/>
        <v>YR25</v>
      </c>
      <c r="AI4220" s="21">
        <v>216</v>
      </c>
      <c r="AJ4220" s="21">
        <f t="shared" si="131"/>
        <v>99.771241830065364</v>
      </c>
      <c r="AK4220" s="21" t="s">
        <v>2060</v>
      </c>
      <c r="AL4220" t="s">
        <v>2581</v>
      </c>
      <c r="AM4220" s="26" t="s">
        <v>38</v>
      </c>
      <c r="AN4220" t="s">
        <v>2033</v>
      </c>
    </row>
    <row r="4221" spans="1:40" ht="15" hidden="1" thickTop="1" x14ac:dyDescent="0.35">
      <c r="A4221" t="s">
        <v>7816</v>
      </c>
      <c r="B4221" t="s">
        <v>17549</v>
      </c>
      <c r="C4221" t="s">
        <v>3488</v>
      </c>
      <c r="D4221" t="s">
        <v>17550</v>
      </c>
      <c r="E4221" t="s">
        <v>2575</v>
      </c>
      <c r="F4221">
        <v>1</v>
      </c>
      <c r="G4221" t="s">
        <v>2576</v>
      </c>
      <c r="H4221" t="s">
        <v>2577</v>
      </c>
      <c r="I4221" t="s">
        <v>2076</v>
      </c>
      <c r="J4221" t="s">
        <v>2741</v>
      </c>
      <c r="K4221" t="s">
        <v>2742</v>
      </c>
      <c r="L4221" t="s">
        <v>2058</v>
      </c>
      <c r="M4221" t="s">
        <v>2059</v>
      </c>
      <c r="N4221">
        <v>12</v>
      </c>
      <c r="O4221">
        <v>476</v>
      </c>
      <c r="P4221">
        <v>1.94</v>
      </c>
      <c r="Q4221">
        <v>24480</v>
      </c>
      <c r="R4221">
        <v>8</v>
      </c>
      <c r="S4221">
        <v>285</v>
      </c>
      <c r="T4221">
        <v>1.1599999999999999</v>
      </c>
      <c r="U4221">
        <v>3</v>
      </c>
      <c r="V4221">
        <v>130</v>
      </c>
      <c r="W4221">
        <v>0.53</v>
      </c>
      <c r="X4221">
        <v>0</v>
      </c>
      <c r="Y4221">
        <v>0</v>
      </c>
      <c r="Z4221">
        <v>0</v>
      </c>
      <c r="AA4221">
        <v>1</v>
      </c>
      <c r="AB4221">
        <v>61</v>
      </c>
      <c r="AC4221">
        <v>0.25</v>
      </c>
      <c r="AD4221">
        <v>0</v>
      </c>
      <c r="AE4221">
        <v>0</v>
      </c>
      <c r="AF4221">
        <v>0</v>
      </c>
      <c r="AG4221" t="s">
        <v>17551</v>
      </c>
      <c r="AH4221" s="21" t="str">
        <f t="shared" si="130"/>
        <v>YK20</v>
      </c>
      <c r="AI4221" s="21">
        <v>345.36</v>
      </c>
      <c r="AJ4221" s="21">
        <f t="shared" si="131"/>
        <v>98.055555555555557</v>
      </c>
      <c r="AK4221" s="21" t="s">
        <v>2063</v>
      </c>
      <c r="AL4221" t="s">
        <v>2613</v>
      </c>
      <c r="AM4221" s="26" t="s">
        <v>38</v>
      </c>
      <c r="AN4221" t="s">
        <v>2033</v>
      </c>
    </row>
    <row r="4222" spans="1:40" ht="15" hidden="1" thickTop="1" x14ac:dyDescent="0.35">
      <c r="A4222" t="s">
        <v>7820</v>
      </c>
      <c r="B4222" t="s">
        <v>17552</v>
      </c>
      <c r="C4222" t="s">
        <v>3221</v>
      </c>
      <c r="D4222" t="s">
        <v>17553</v>
      </c>
      <c r="E4222" t="s">
        <v>2920</v>
      </c>
      <c r="F4222">
        <v>1</v>
      </c>
      <c r="G4222" t="s">
        <v>2682</v>
      </c>
      <c r="H4222" t="s">
        <v>2620</v>
      </c>
      <c r="I4222" t="s">
        <v>2076</v>
      </c>
      <c r="J4222" t="s">
        <v>3223</v>
      </c>
      <c r="K4222" t="s">
        <v>2684</v>
      </c>
      <c r="L4222" t="s">
        <v>2058</v>
      </c>
      <c r="M4222" t="s">
        <v>2059</v>
      </c>
      <c r="N4222">
        <v>3</v>
      </c>
      <c r="O4222">
        <v>137</v>
      </c>
      <c r="P4222">
        <v>0.56000000000000005</v>
      </c>
      <c r="Q4222">
        <v>24480</v>
      </c>
      <c r="R4222">
        <v>3</v>
      </c>
      <c r="S4222">
        <v>137</v>
      </c>
      <c r="T4222">
        <v>0.56000000000000005</v>
      </c>
      <c r="U4222">
        <v>0</v>
      </c>
      <c r="V4222">
        <v>0</v>
      </c>
      <c r="W4222">
        <v>0</v>
      </c>
      <c r="X4222">
        <v>0</v>
      </c>
      <c r="Y4222">
        <v>0</v>
      </c>
      <c r="Z4222">
        <v>0</v>
      </c>
      <c r="AA4222">
        <v>0</v>
      </c>
      <c r="AB4222">
        <v>0</v>
      </c>
      <c r="AC4222">
        <v>0</v>
      </c>
      <c r="AD4222">
        <v>0</v>
      </c>
      <c r="AE4222">
        <v>0</v>
      </c>
      <c r="AF4222">
        <v>0</v>
      </c>
      <c r="AG4222" t="s">
        <v>17554</v>
      </c>
      <c r="AH4222" s="21" t="str">
        <f t="shared" si="130"/>
        <v>YR25</v>
      </c>
      <c r="AI4222" s="21">
        <v>345.36</v>
      </c>
      <c r="AJ4222" s="21">
        <f t="shared" si="131"/>
        <v>99.44035947712419</v>
      </c>
      <c r="AK4222" s="21" t="s">
        <v>2060</v>
      </c>
      <c r="AL4222" t="s">
        <v>2923</v>
      </c>
      <c r="AM4222" s="26" t="s">
        <v>38</v>
      </c>
      <c r="AN4222" t="s">
        <v>2029</v>
      </c>
    </row>
    <row r="4223" spans="1:40" ht="15" hidden="1" thickTop="1" x14ac:dyDescent="0.35">
      <c r="A4223" t="s">
        <v>7823</v>
      </c>
      <c r="B4223" t="s">
        <v>17555</v>
      </c>
      <c r="C4223" t="s">
        <v>14727</v>
      </c>
      <c r="D4223" t="s">
        <v>17556</v>
      </c>
      <c r="E4223" t="s">
        <v>2646</v>
      </c>
      <c r="F4223">
        <v>1</v>
      </c>
      <c r="G4223" t="s">
        <v>2600</v>
      </c>
      <c r="H4223" t="s">
        <v>2577</v>
      </c>
      <c r="I4223" t="s">
        <v>2076</v>
      </c>
      <c r="J4223" t="s">
        <v>2647</v>
      </c>
      <c r="K4223" t="s">
        <v>2602</v>
      </c>
      <c r="L4223" t="s">
        <v>2058</v>
      </c>
      <c r="M4223" t="s">
        <v>2059</v>
      </c>
      <c r="N4223">
        <v>0</v>
      </c>
      <c r="O4223">
        <v>0</v>
      </c>
      <c r="P4223">
        <v>0</v>
      </c>
      <c r="Q4223">
        <v>24480</v>
      </c>
      <c r="R4223">
        <v>0</v>
      </c>
      <c r="S4223">
        <v>0</v>
      </c>
      <c r="T4223">
        <v>0</v>
      </c>
      <c r="U4223">
        <v>0</v>
      </c>
      <c r="V4223">
        <v>0</v>
      </c>
      <c r="W4223">
        <v>0</v>
      </c>
      <c r="X4223">
        <v>0</v>
      </c>
      <c r="Y4223">
        <v>0</v>
      </c>
      <c r="Z4223">
        <v>0</v>
      </c>
      <c r="AA4223">
        <v>0</v>
      </c>
      <c r="AB4223">
        <v>0</v>
      </c>
      <c r="AC4223">
        <v>0</v>
      </c>
      <c r="AD4223">
        <v>0</v>
      </c>
      <c r="AE4223">
        <v>0</v>
      </c>
      <c r="AF4223">
        <v>0</v>
      </c>
      <c r="AG4223" t="s">
        <v>17557</v>
      </c>
      <c r="AH4223" s="21" t="str">
        <f t="shared" si="130"/>
        <v>YR25</v>
      </c>
      <c r="AI4223" s="21">
        <v>345.36</v>
      </c>
      <c r="AJ4223" s="21">
        <f t="shared" si="131"/>
        <v>100</v>
      </c>
      <c r="AK4223" s="21" t="s">
        <v>2060</v>
      </c>
      <c r="AL4223" t="s">
        <v>2551</v>
      </c>
      <c r="AM4223" s="26" t="s">
        <v>38</v>
      </c>
      <c r="AN4223" t="s">
        <v>2029</v>
      </c>
    </row>
    <row r="4224" spans="1:40" ht="15" hidden="1" thickTop="1" x14ac:dyDescent="0.35">
      <c r="A4224" t="s">
        <v>7827</v>
      </c>
      <c r="B4224" t="s">
        <v>17558</v>
      </c>
      <c r="C4224" t="s">
        <v>3294</v>
      </c>
      <c r="D4224" t="s">
        <v>17559</v>
      </c>
      <c r="E4224" t="s">
        <v>2608</v>
      </c>
      <c r="F4224">
        <v>1</v>
      </c>
      <c r="G4224" t="s">
        <v>2576</v>
      </c>
      <c r="H4224" t="s">
        <v>2577</v>
      </c>
      <c r="I4224" t="s">
        <v>2076</v>
      </c>
      <c r="J4224" t="s">
        <v>2764</v>
      </c>
      <c r="K4224" t="s">
        <v>2765</v>
      </c>
      <c r="L4224" t="s">
        <v>2058</v>
      </c>
      <c r="M4224" t="s">
        <v>2310</v>
      </c>
      <c r="N4224">
        <v>3</v>
      </c>
      <c r="O4224">
        <v>294</v>
      </c>
      <c r="P4224">
        <v>1.8</v>
      </c>
      <c r="Q4224">
        <v>16320</v>
      </c>
      <c r="R4224">
        <v>0</v>
      </c>
      <c r="S4224">
        <v>0</v>
      </c>
      <c r="T4224">
        <v>0</v>
      </c>
      <c r="U4224">
        <v>1</v>
      </c>
      <c r="V4224">
        <v>33</v>
      </c>
      <c r="W4224">
        <v>0.2</v>
      </c>
      <c r="X4224">
        <v>1</v>
      </c>
      <c r="Y4224">
        <v>69</v>
      </c>
      <c r="Z4224">
        <v>0.42</v>
      </c>
      <c r="AA4224">
        <v>0</v>
      </c>
      <c r="AB4224">
        <v>0</v>
      </c>
      <c r="AC4224">
        <v>0</v>
      </c>
      <c r="AD4224">
        <v>1</v>
      </c>
      <c r="AE4224">
        <v>192</v>
      </c>
      <c r="AF4224">
        <v>1.18</v>
      </c>
      <c r="AG4224" t="s">
        <v>17560</v>
      </c>
      <c r="AH4224" s="21" t="str">
        <f t="shared" si="130"/>
        <v>YK20</v>
      </c>
      <c r="AI4224" s="21">
        <v>230.39999999999998</v>
      </c>
      <c r="AJ4224" s="21">
        <f t="shared" si="131"/>
        <v>98.19852941176471</v>
      </c>
      <c r="AK4224" s="21" t="s">
        <v>2063</v>
      </c>
      <c r="AL4224" t="s">
        <v>2613</v>
      </c>
      <c r="AM4224" s="26" t="s">
        <v>38</v>
      </c>
      <c r="AN4224" t="s">
        <v>2031</v>
      </c>
    </row>
    <row r="4225" spans="1:40" ht="15" hidden="1" thickTop="1" x14ac:dyDescent="0.35">
      <c r="A4225" t="s">
        <v>7830</v>
      </c>
      <c r="B4225" t="s">
        <v>17561</v>
      </c>
      <c r="C4225" t="s">
        <v>5707</v>
      </c>
      <c r="D4225" t="s">
        <v>17562</v>
      </c>
      <c r="E4225" t="s">
        <v>2608</v>
      </c>
      <c r="F4225">
        <v>1</v>
      </c>
      <c r="G4225" t="s">
        <v>2576</v>
      </c>
      <c r="H4225" t="s">
        <v>2577</v>
      </c>
      <c r="I4225" t="s">
        <v>2057</v>
      </c>
      <c r="J4225" t="s">
        <v>2741</v>
      </c>
      <c r="K4225" t="s">
        <v>2742</v>
      </c>
      <c r="L4225" t="s">
        <v>2058</v>
      </c>
      <c r="M4225" t="s">
        <v>2170</v>
      </c>
      <c r="N4225">
        <v>5</v>
      </c>
      <c r="O4225">
        <v>227</v>
      </c>
      <c r="P4225">
        <v>1.48</v>
      </c>
      <c r="Q4225">
        <v>15300</v>
      </c>
      <c r="R4225">
        <v>2</v>
      </c>
      <c r="S4225">
        <v>101</v>
      </c>
      <c r="T4225">
        <v>0.66</v>
      </c>
      <c r="U4225">
        <v>0</v>
      </c>
      <c r="V4225">
        <v>0</v>
      </c>
      <c r="W4225">
        <v>0</v>
      </c>
      <c r="X4225">
        <v>0</v>
      </c>
      <c r="Y4225">
        <v>0</v>
      </c>
      <c r="Z4225">
        <v>0</v>
      </c>
      <c r="AA4225">
        <v>3</v>
      </c>
      <c r="AB4225">
        <v>126</v>
      </c>
      <c r="AC4225">
        <v>0.82</v>
      </c>
      <c r="AD4225">
        <v>0</v>
      </c>
      <c r="AE4225">
        <v>0</v>
      </c>
      <c r="AF4225">
        <v>0</v>
      </c>
      <c r="AG4225" t="s">
        <v>17563</v>
      </c>
      <c r="AH4225" s="21" t="str">
        <f t="shared" si="130"/>
        <v>YT21</v>
      </c>
      <c r="AI4225" s="21">
        <v>216</v>
      </c>
      <c r="AJ4225" s="21">
        <f t="shared" si="131"/>
        <v>98.51633986928104</v>
      </c>
      <c r="AK4225" s="21" t="s">
        <v>2063</v>
      </c>
      <c r="AL4225" t="s">
        <v>2613</v>
      </c>
      <c r="AM4225" s="26" t="s">
        <v>38</v>
      </c>
      <c r="AN4225" t="s">
        <v>2033</v>
      </c>
    </row>
    <row r="4226" spans="1:40" ht="15" hidden="1" thickTop="1" x14ac:dyDescent="0.35">
      <c r="A4226" t="s">
        <v>7834</v>
      </c>
      <c r="B4226" t="s">
        <v>17564</v>
      </c>
      <c r="C4226" t="s">
        <v>2606</v>
      </c>
      <c r="D4226" t="s">
        <v>17565</v>
      </c>
      <c r="E4226" t="s">
        <v>2608</v>
      </c>
      <c r="F4226">
        <v>1</v>
      </c>
      <c r="G4226" t="s">
        <v>2609</v>
      </c>
      <c r="H4226" t="s">
        <v>2577</v>
      </c>
      <c r="I4226" t="s">
        <v>2076</v>
      </c>
      <c r="J4226" t="s">
        <v>2610</v>
      </c>
      <c r="K4226" t="s">
        <v>2611</v>
      </c>
      <c r="L4226" t="s">
        <v>2058</v>
      </c>
      <c r="M4226" t="s">
        <v>2982</v>
      </c>
      <c r="N4226">
        <v>4</v>
      </c>
      <c r="O4226">
        <v>324</v>
      </c>
      <c r="P4226">
        <v>2.27</v>
      </c>
      <c r="Q4226">
        <v>14280</v>
      </c>
      <c r="R4226">
        <v>0</v>
      </c>
      <c r="S4226">
        <v>0</v>
      </c>
      <c r="T4226">
        <v>0</v>
      </c>
      <c r="U4226">
        <v>4</v>
      </c>
      <c r="V4226">
        <v>324</v>
      </c>
      <c r="W4226">
        <v>2.27</v>
      </c>
      <c r="X4226">
        <v>0</v>
      </c>
      <c r="Y4226">
        <v>0</v>
      </c>
      <c r="Z4226">
        <v>0</v>
      </c>
      <c r="AA4226">
        <v>0</v>
      </c>
      <c r="AB4226">
        <v>0</v>
      </c>
      <c r="AC4226">
        <v>0</v>
      </c>
      <c r="AD4226">
        <v>0</v>
      </c>
      <c r="AE4226">
        <v>0</v>
      </c>
      <c r="AF4226">
        <v>0</v>
      </c>
      <c r="AG4226" t="s">
        <v>17566</v>
      </c>
      <c r="AH4226" s="21" t="str">
        <f t="shared" si="130"/>
        <v>YR25</v>
      </c>
      <c r="AI4226" s="21">
        <v>201.59999999999997</v>
      </c>
      <c r="AJ4226" s="21">
        <f t="shared" si="131"/>
        <v>97.731092436974791</v>
      </c>
      <c r="AK4226" s="21" t="s">
        <v>2063</v>
      </c>
      <c r="AL4226" t="s">
        <v>2613</v>
      </c>
      <c r="AM4226" s="26" t="s">
        <v>38</v>
      </c>
      <c r="AN4226" t="s">
        <v>2031</v>
      </c>
    </row>
    <row r="4227" spans="1:40" ht="15" hidden="1" thickTop="1" x14ac:dyDescent="0.35">
      <c r="A4227" t="s">
        <v>7837</v>
      </c>
      <c r="B4227" t="s">
        <v>17567</v>
      </c>
      <c r="C4227" t="s">
        <v>8466</v>
      </c>
      <c r="D4227" t="s">
        <v>17568</v>
      </c>
      <c r="E4227" t="s">
        <v>2946</v>
      </c>
      <c r="F4227">
        <v>2</v>
      </c>
      <c r="G4227" t="s">
        <v>2816</v>
      </c>
      <c r="H4227" t="s">
        <v>2620</v>
      </c>
      <c r="I4227" t="s">
        <v>2057</v>
      </c>
      <c r="J4227" t="s">
        <v>8468</v>
      </c>
      <c r="K4227" t="s">
        <v>2818</v>
      </c>
      <c r="L4227" t="s">
        <v>2058</v>
      </c>
      <c r="M4227" t="s">
        <v>2982</v>
      </c>
      <c r="N4227">
        <v>2</v>
      </c>
      <c r="O4227">
        <v>111</v>
      </c>
      <c r="P4227">
        <v>0.78</v>
      </c>
      <c r="Q4227">
        <v>14280</v>
      </c>
      <c r="R4227">
        <v>0</v>
      </c>
      <c r="S4227">
        <v>0</v>
      </c>
      <c r="T4227">
        <v>0</v>
      </c>
      <c r="U4227">
        <v>1</v>
      </c>
      <c r="V4227">
        <v>67</v>
      </c>
      <c r="W4227">
        <v>0.47</v>
      </c>
      <c r="X4227">
        <v>0</v>
      </c>
      <c r="Y4227">
        <v>0</v>
      </c>
      <c r="Z4227">
        <v>0</v>
      </c>
      <c r="AA4227">
        <v>1</v>
      </c>
      <c r="AB4227">
        <v>44</v>
      </c>
      <c r="AC4227">
        <v>0.31</v>
      </c>
      <c r="AD4227">
        <v>0</v>
      </c>
      <c r="AE4227">
        <v>0</v>
      </c>
      <c r="AF4227">
        <v>0</v>
      </c>
      <c r="AG4227" t="s">
        <v>17569</v>
      </c>
      <c r="AH4227" s="21" t="str">
        <f t="shared" si="130"/>
        <v>YT21</v>
      </c>
      <c r="AI4227" s="21">
        <v>201.59999999999997</v>
      </c>
      <c r="AJ4227" s="21">
        <f t="shared" si="131"/>
        <v>99.222689075630257</v>
      </c>
      <c r="AK4227" s="21" t="s">
        <v>2060</v>
      </c>
      <c r="AL4227" t="s">
        <v>2949</v>
      </c>
      <c r="AM4227" s="26" t="s">
        <v>38</v>
      </c>
      <c r="AN4227" t="s">
        <v>2029</v>
      </c>
    </row>
    <row r="4228" spans="1:40" ht="15" hidden="1" thickTop="1" x14ac:dyDescent="0.35">
      <c r="A4228" t="s">
        <v>7841</v>
      </c>
      <c r="B4228" t="s">
        <v>17570</v>
      </c>
      <c r="C4228" t="s">
        <v>2885</v>
      </c>
      <c r="D4228" t="s">
        <v>17571</v>
      </c>
      <c r="E4228" t="s">
        <v>2608</v>
      </c>
      <c r="F4228">
        <v>1</v>
      </c>
      <c r="G4228" t="s">
        <v>2576</v>
      </c>
      <c r="H4228" t="s">
        <v>2577</v>
      </c>
      <c r="I4228" t="s">
        <v>2057</v>
      </c>
      <c r="J4228" t="s">
        <v>2578</v>
      </c>
      <c r="K4228" t="s">
        <v>2579</v>
      </c>
      <c r="L4228" t="s">
        <v>2058</v>
      </c>
      <c r="M4228" t="s">
        <v>2170</v>
      </c>
      <c r="N4228">
        <v>1</v>
      </c>
      <c r="O4228">
        <v>14</v>
      </c>
      <c r="P4228">
        <v>0.09</v>
      </c>
      <c r="Q4228">
        <v>15300</v>
      </c>
      <c r="R4228">
        <v>0</v>
      </c>
      <c r="S4228">
        <v>0</v>
      </c>
      <c r="T4228">
        <v>0</v>
      </c>
      <c r="U4228">
        <v>1</v>
      </c>
      <c r="V4228">
        <v>14</v>
      </c>
      <c r="W4228">
        <v>0.09</v>
      </c>
      <c r="X4228">
        <v>0</v>
      </c>
      <c r="Y4228">
        <v>0</v>
      </c>
      <c r="Z4228">
        <v>0</v>
      </c>
      <c r="AA4228">
        <v>0</v>
      </c>
      <c r="AB4228">
        <v>0</v>
      </c>
      <c r="AC4228">
        <v>0</v>
      </c>
      <c r="AD4228">
        <v>0</v>
      </c>
      <c r="AE4228">
        <v>0</v>
      </c>
      <c r="AF4228">
        <v>0</v>
      </c>
      <c r="AG4228" t="s">
        <v>17572</v>
      </c>
      <c r="AH4228" s="21" t="str">
        <f t="shared" si="130"/>
        <v>YT21</v>
      </c>
      <c r="AI4228" s="21">
        <v>216</v>
      </c>
      <c r="AJ4228" s="21">
        <f t="shared" si="131"/>
        <v>99.908496732026137</v>
      </c>
      <c r="AK4228" s="21" t="s">
        <v>2060</v>
      </c>
      <c r="AL4228" t="s">
        <v>2581</v>
      </c>
      <c r="AM4228" s="26" t="s">
        <v>38</v>
      </c>
      <c r="AN4228" t="s">
        <v>2030</v>
      </c>
    </row>
    <row r="4229" spans="1:40" ht="15" hidden="1" thickTop="1" x14ac:dyDescent="0.35">
      <c r="A4229" t="s">
        <v>7844</v>
      </c>
      <c r="B4229" t="s">
        <v>17573</v>
      </c>
      <c r="C4229" t="s">
        <v>2893</v>
      </c>
      <c r="D4229" t="s">
        <v>17574</v>
      </c>
      <c r="E4229" t="s">
        <v>2608</v>
      </c>
      <c r="F4229">
        <v>1</v>
      </c>
      <c r="G4229" t="s">
        <v>2609</v>
      </c>
      <c r="H4229" t="s">
        <v>2577</v>
      </c>
      <c r="I4229" t="s">
        <v>2057</v>
      </c>
      <c r="J4229" t="s">
        <v>2764</v>
      </c>
      <c r="K4229" t="s">
        <v>2765</v>
      </c>
      <c r="L4229" t="s">
        <v>2058</v>
      </c>
      <c r="M4229" t="s">
        <v>2170</v>
      </c>
      <c r="N4229">
        <v>2</v>
      </c>
      <c r="O4229">
        <v>105</v>
      </c>
      <c r="P4229">
        <v>0.69</v>
      </c>
      <c r="Q4229">
        <v>15300</v>
      </c>
      <c r="R4229">
        <v>1</v>
      </c>
      <c r="S4229">
        <v>79</v>
      </c>
      <c r="T4229">
        <v>0.52</v>
      </c>
      <c r="U4229">
        <v>1</v>
      </c>
      <c r="V4229">
        <v>26</v>
      </c>
      <c r="W4229">
        <v>0.17</v>
      </c>
      <c r="X4229">
        <v>0</v>
      </c>
      <c r="Y4229">
        <v>0</v>
      </c>
      <c r="Z4229">
        <v>0</v>
      </c>
      <c r="AA4229">
        <v>0</v>
      </c>
      <c r="AB4229">
        <v>0</v>
      </c>
      <c r="AC4229">
        <v>0</v>
      </c>
      <c r="AD4229">
        <v>0</v>
      </c>
      <c r="AE4229">
        <v>0</v>
      </c>
      <c r="AF4229">
        <v>0</v>
      </c>
      <c r="AG4229" t="s">
        <v>17575</v>
      </c>
      <c r="AH4229" s="21" t="str">
        <f t="shared" si="130"/>
        <v>YT21</v>
      </c>
      <c r="AI4229" s="21">
        <v>216</v>
      </c>
      <c r="AJ4229" s="21">
        <f t="shared" si="131"/>
        <v>99.313725490196077</v>
      </c>
      <c r="AK4229" s="21" t="s">
        <v>2060</v>
      </c>
      <c r="AL4229" t="s">
        <v>2613</v>
      </c>
      <c r="AM4229" s="26" t="s">
        <v>38</v>
      </c>
      <c r="AN4229" t="s">
        <v>2032</v>
      </c>
    </row>
    <row r="4230" spans="1:40" ht="15" hidden="1" thickTop="1" x14ac:dyDescent="0.35">
      <c r="A4230" t="s">
        <v>7849</v>
      </c>
      <c r="B4230" t="s">
        <v>17576</v>
      </c>
      <c r="C4230" t="s">
        <v>4185</v>
      </c>
      <c r="D4230" t="s">
        <v>17577</v>
      </c>
      <c r="E4230" t="s">
        <v>2608</v>
      </c>
      <c r="F4230">
        <v>1</v>
      </c>
      <c r="G4230" t="s">
        <v>2609</v>
      </c>
      <c r="H4230" t="s">
        <v>2577</v>
      </c>
      <c r="I4230" t="s">
        <v>2057</v>
      </c>
      <c r="J4230" t="s">
        <v>2781</v>
      </c>
      <c r="K4230" t="s">
        <v>2765</v>
      </c>
      <c r="L4230" t="s">
        <v>2058</v>
      </c>
      <c r="M4230" t="s">
        <v>2059</v>
      </c>
      <c r="N4230">
        <v>4</v>
      </c>
      <c r="O4230">
        <v>228</v>
      </c>
      <c r="P4230">
        <v>0.93</v>
      </c>
      <c r="Q4230">
        <v>24480</v>
      </c>
      <c r="R4230">
        <v>2</v>
      </c>
      <c r="S4230">
        <v>153</v>
      </c>
      <c r="T4230">
        <v>0.63</v>
      </c>
      <c r="U4230">
        <v>2</v>
      </c>
      <c r="V4230">
        <v>75</v>
      </c>
      <c r="W4230">
        <v>0.31</v>
      </c>
      <c r="X4230">
        <v>0</v>
      </c>
      <c r="Y4230">
        <v>0</v>
      </c>
      <c r="Z4230">
        <v>0</v>
      </c>
      <c r="AA4230">
        <v>0</v>
      </c>
      <c r="AB4230">
        <v>0</v>
      </c>
      <c r="AC4230">
        <v>0</v>
      </c>
      <c r="AD4230">
        <v>0</v>
      </c>
      <c r="AE4230">
        <v>0</v>
      </c>
      <c r="AF4230">
        <v>0</v>
      </c>
      <c r="AG4230" t="s">
        <v>17578</v>
      </c>
      <c r="AH4230" s="21" t="str">
        <f t="shared" si="130"/>
        <v>YT21</v>
      </c>
      <c r="AI4230" s="21">
        <v>345.36</v>
      </c>
      <c r="AJ4230" s="21">
        <f t="shared" si="131"/>
        <v>99.068627450980387</v>
      </c>
      <c r="AK4230" s="21" t="s">
        <v>2063</v>
      </c>
      <c r="AL4230" t="s">
        <v>2613</v>
      </c>
      <c r="AM4230" s="26" t="s">
        <v>38</v>
      </c>
      <c r="AN4230" t="s">
        <v>2033</v>
      </c>
    </row>
    <row r="4231" spans="1:40" ht="15" hidden="1" thickTop="1" x14ac:dyDescent="0.35">
      <c r="A4231" t="s">
        <v>7853</v>
      </c>
      <c r="B4231" t="s">
        <v>17579</v>
      </c>
      <c r="C4231" t="s">
        <v>4615</v>
      </c>
      <c r="D4231" t="s">
        <v>17580</v>
      </c>
      <c r="E4231" t="s">
        <v>2575</v>
      </c>
      <c r="F4231">
        <v>1</v>
      </c>
      <c r="G4231" t="s">
        <v>2600</v>
      </c>
      <c r="H4231" t="s">
        <v>2577</v>
      </c>
      <c r="I4231" t="s">
        <v>2057</v>
      </c>
      <c r="J4231" t="s">
        <v>2601</v>
      </c>
      <c r="K4231" t="s">
        <v>2602</v>
      </c>
      <c r="L4231" t="s">
        <v>2058</v>
      </c>
      <c r="M4231" t="s">
        <v>2059</v>
      </c>
      <c r="N4231">
        <v>5</v>
      </c>
      <c r="O4231">
        <v>128</v>
      </c>
      <c r="P4231">
        <v>0.52</v>
      </c>
      <c r="Q4231">
        <v>24480</v>
      </c>
      <c r="R4231">
        <v>3</v>
      </c>
      <c r="S4231">
        <v>59</v>
      </c>
      <c r="T4231">
        <v>0.24</v>
      </c>
      <c r="U4231">
        <v>2</v>
      </c>
      <c r="V4231">
        <v>69</v>
      </c>
      <c r="W4231">
        <v>0.28000000000000003</v>
      </c>
      <c r="X4231">
        <v>0</v>
      </c>
      <c r="Y4231">
        <v>0</v>
      </c>
      <c r="Z4231">
        <v>0</v>
      </c>
      <c r="AA4231">
        <v>0</v>
      </c>
      <c r="AB4231">
        <v>0</v>
      </c>
      <c r="AC4231">
        <v>0</v>
      </c>
      <c r="AD4231">
        <v>0</v>
      </c>
      <c r="AE4231">
        <v>0</v>
      </c>
      <c r="AF4231">
        <v>0</v>
      </c>
      <c r="AG4231" t="s">
        <v>17581</v>
      </c>
      <c r="AH4231" s="21" t="str">
        <f t="shared" ref="AH4231:AH4294" si="132">LEFT(AG4231,4)</f>
        <v>YT21</v>
      </c>
      <c r="AI4231" s="21">
        <v>345.36</v>
      </c>
      <c r="AJ4231" s="21">
        <f t="shared" ref="AJ4231:AJ4294" si="133">100-(O4231/Q4231*100)</f>
        <v>99.477124183006538</v>
      </c>
      <c r="AK4231" s="21" t="s">
        <v>2060</v>
      </c>
      <c r="AL4231" t="s">
        <v>2551</v>
      </c>
      <c r="AM4231" s="26" t="s">
        <v>38</v>
      </c>
      <c r="AN4231" t="s">
        <v>2032</v>
      </c>
    </row>
    <row r="4232" spans="1:40" ht="15" hidden="1" thickTop="1" x14ac:dyDescent="0.35">
      <c r="A4232" t="s">
        <v>7857</v>
      </c>
      <c r="B4232" t="s">
        <v>17582</v>
      </c>
      <c r="C4232" t="s">
        <v>2644</v>
      </c>
      <c r="D4232" t="s">
        <v>17583</v>
      </c>
      <c r="E4232" t="s">
        <v>2646</v>
      </c>
      <c r="F4232">
        <v>1</v>
      </c>
      <c r="G4232" t="s">
        <v>2600</v>
      </c>
      <c r="H4232" t="s">
        <v>2577</v>
      </c>
      <c r="I4232" t="s">
        <v>2076</v>
      </c>
      <c r="J4232" t="s">
        <v>2647</v>
      </c>
      <c r="K4232" t="s">
        <v>2602</v>
      </c>
      <c r="L4232" t="s">
        <v>2058</v>
      </c>
      <c r="M4232" t="s">
        <v>2059</v>
      </c>
      <c r="N4232">
        <v>8</v>
      </c>
      <c r="O4232">
        <v>174</v>
      </c>
      <c r="P4232">
        <v>0.71</v>
      </c>
      <c r="Q4232">
        <v>24480</v>
      </c>
      <c r="R4232">
        <v>3</v>
      </c>
      <c r="S4232">
        <v>58</v>
      </c>
      <c r="T4232">
        <v>0.24</v>
      </c>
      <c r="U4232">
        <v>4</v>
      </c>
      <c r="V4232">
        <v>104</v>
      </c>
      <c r="W4232">
        <v>0.42</v>
      </c>
      <c r="X4232">
        <v>1</v>
      </c>
      <c r="Y4232">
        <v>12</v>
      </c>
      <c r="Z4232">
        <v>0.05</v>
      </c>
      <c r="AA4232">
        <v>0</v>
      </c>
      <c r="AB4232">
        <v>0</v>
      </c>
      <c r="AC4232">
        <v>0</v>
      </c>
      <c r="AD4232">
        <v>0</v>
      </c>
      <c r="AE4232">
        <v>0</v>
      </c>
      <c r="AF4232">
        <v>0</v>
      </c>
      <c r="AG4232" t="s">
        <v>17584</v>
      </c>
      <c r="AH4232" s="21" t="str">
        <f t="shared" si="132"/>
        <v>YK20</v>
      </c>
      <c r="AI4232" s="21">
        <v>345.36</v>
      </c>
      <c r="AJ4232" s="21">
        <f t="shared" si="133"/>
        <v>99.289215686274517</v>
      </c>
      <c r="AK4232" s="21" t="s">
        <v>2060</v>
      </c>
      <c r="AL4232" t="s">
        <v>2551</v>
      </c>
      <c r="AM4232" s="26" t="s">
        <v>38</v>
      </c>
      <c r="AN4232" t="s">
        <v>2033</v>
      </c>
    </row>
    <row r="4233" spans="1:40" ht="15" hidden="1" thickTop="1" x14ac:dyDescent="0.35">
      <c r="A4233" t="s">
        <v>7861</v>
      </c>
      <c r="B4233" t="s">
        <v>17585</v>
      </c>
      <c r="C4233" t="s">
        <v>2751</v>
      </c>
      <c r="D4233" t="s">
        <v>17586</v>
      </c>
      <c r="E4233" t="s">
        <v>2646</v>
      </c>
      <c r="F4233">
        <v>1</v>
      </c>
      <c r="G4233" t="s">
        <v>2600</v>
      </c>
      <c r="H4233" t="s">
        <v>2577</v>
      </c>
      <c r="I4233" t="s">
        <v>2076</v>
      </c>
      <c r="J4233" t="s">
        <v>2647</v>
      </c>
      <c r="K4233" t="s">
        <v>2602</v>
      </c>
      <c r="L4233" t="s">
        <v>2058</v>
      </c>
      <c r="M4233" t="s">
        <v>5179</v>
      </c>
      <c r="N4233">
        <v>6</v>
      </c>
      <c r="O4233">
        <v>128</v>
      </c>
      <c r="P4233">
        <v>0.7</v>
      </c>
      <c r="Q4233">
        <v>18360</v>
      </c>
      <c r="R4233">
        <v>4</v>
      </c>
      <c r="S4233">
        <v>89</v>
      </c>
      <c r="T4233">
        <v>0.48</v>
      </c>
      <c r="U4233">
        <v>2</v>
      </c>
      <c r="V4233">
        <v>39</v>
      </c>
      <c r="W4233">
        <v>0.21</v>
      </c>
      <c r="X4233">
        <v>0</v>
      </c>
      <c r="Y4233">
        <v>0</v>
      </c>
      <c r="Z4233">
        <v>0</v>
      </c>
      <c r="AA4233">
        <v>0</v>
      </c>
      <c r="AB4233">
        <v>0</v>
      </c>
      <c r="AC4233">
        <v>0</v>
      </c>
      <c r="AD4233">
        <v>0</v>
      </c>
      <c r="AE4233">
        <v>0</v>
      </c>
      <c r="AF4233">
        <v>0</v>
      </c>
      <c r="AG4233" t="s">
        <v>17587</v>
      </c>
      <c r="AH4233" s="21" t="str">
        <f t="shared" si="132"/>
        <v>YK20</v>
      </c>
      <c r="AI4233" s="21">
        <v>258.95999999999998</v>
      </c>
      <c r="AJ4233" s="21">
        <f t="shared" si="133"/>
        <v>99.302832244008712</v>
      </c>
      <c r="AK4233" s="21" t="s">
        <v>2060</v>
      </c>
      <c r="AL4233" t="s">
        <v>2551</v>
      </c>
      <c r="AM4233" s="26" t="s">
        <v>38</v>
      </c>
      <c r="AN4233" t="s">
        <v>2031</v>
      </c>
    </row>
    <row r="4234" spans="1:40" ht="15" hidden="1" thickTop="1" x14ac:dyDescent="0.35">
      <c r="A4234" t="s">
        <v>7865</v>
      </c>
      <c r="B4234" t="s">
        <v>17588</v>
      </c>
      <c r="C4234" t="s">
        <v>2762</v>
      </c>
      <c r="D4234" t="s">
        <v>17589</v>
      </c>
      <c r="E4234" t="s">
        <v>2608</v>
      </c>
      <c r="F4234">
        <v>1</v>
      </c>
      <c r="G4234" t="s">
        <v>2609</v>
      </c>
      <c r="H4234" t="s">
        <v>2577</v>
      </c>
      <c r="I4234" t="s">
        <v>2076</v>
      </c>
      <c r="J4234" t="s">
        <v>2764</v>
      </c>
      <c r="K4234" t="s">
        <v>2765</v>
      </c>
      <c r="L4234" t="s">
        <v>2058</v>
      </c>
      <c r="M4234" t="s">
        <v>2982</v>
      </c>
      <c r="N4234">
        <v>1</v>
      </c>
      <c r="O4234">
        <v>28</v>
      </c>
      <c r="P4234">
        <v>0.2</v>
      </c>
      <c r="Q4234">
        <v>14280</v>
      </c>
      <c r="R4234">
        <v>1</v>
      </c>
      <c r="S4234">
        <v>28</v>
      </c>
      <c r="T4234">
        <v>0.2</v>
      </c>
      <c r="U4234">
        <v>0</v>
      </c>
      <c r="V4234">
        <v>0</v>
      </c>
      <c r="W4234">
        <v>0</v>
      </c>
      <c r="X4234">
        <v>0</v>
      </c>
      <c r="Y4234">
        <v>0</v>
      </c>
      <c r="Z4234">
        <v>0</v>
      </c>
      <c r="AA4234">
        <v>0</v>
      </c>
      <c r="AB4234">
        <v>0</v>
      </c>
      <c r="AC4234">
        <v>0</v>
      </c>
      <c r="AD4234">
        <v>0</v>
      </c>
      <c r="AE4234">
        <v>0</v>
      </c>
      <c r="AF4234">
        <v>0</v>
      </c>
      <c r="AG4234" t="s">
        <v>17590</v>
      </c>
      <c r="AH4234" s="21" t="str">
        <f t="shared" si="132"/>
        <v>YR25</v>
      </c>
      <c r="AI4234" s="21">
        <v>201.59999999999997</v>
      </c>
      <c r="AJ4234" s="21">
        <f t="shared" si="133"/>
        <v>99.803921568627445</v>
      </c>
      <c r="AK4234" s="21" t="s">
        <v>2060</v>
      </c>
      <c r="AL4234" t="s">
        <v>2613</v>
      </c>
      <c r="AM4234" s="26" t="s">
        <v>38</v>
      </c>
      <c r="AN4234" t="s">
        <v>2029</v>
      </c>
    </row>
    <row r="4235" spans="1:40" ht="15" hidden="1" thickTop="1" x14ac:dyDescent="0.35">
      <c r="A4235" t="s">
        <v>7867</v>
      </c>
      <c r="B4235" t="s">
        <v>17591</v>
      </c>
      <c r="C4235" t="s">
        <v>2762</v>
      </c>
      <c r="D4235" t="s">
        <v>17589</v>
      </c>
      <c r="E4235" t="s">
        <v>2608</v>
      </c>
      <c r="F4235">
        <v>1</v>
      </c>
      <c r="G4235" t="s">
        <v>2609</v>
      </c>
      <c r="H4235" t="s">
        <v>2577</v>
      </c>
      <c r="I4235" t="s">
        <v>2076</v>
      </c>
      <c r="J4235" t="s">
        <v>2764</v>
      </c>
      <c r="K4235" t="s">
        <v>2765</v>
      </c>
      <c r="L4235" t="s">
        <v>2058</v>
      </c>
      <c r="M4235" t="s">
        <v>2982</v>
      </c>
      <c r="N4235">
        <v>4</v>
      </c>
      <c r="O4235">
        <v>125</v>
      </c>
      <c r="P4235">
        <v>0.88</v>
      </c>
      <c r="Q4235">
        <v>14280</v>
      </c>
      <c r="R4235">
        <v>2</v>
      </c>
      <c r="S4235">
        <v>63</v>
      </c>
      <c r="T4235">
        <v>0.44</v>
      </c>
      <c r="U4235">
        <v>2</v>
      </c>
      <c r="V4235">
        <v>62</v>
      </c>
      <c r="W4235">
        <v>0.43</v>
      </c>
      <c r="X4235">
        <v>0</v>
      </c>
      <c r="Y4235">
        <v>0</v>
      </c>
      <c r="Z4235">
        <v>0</v>
      </c>
      <c r="AA4235">
        <v>0</v>
      </c>
      <c r="AB4235">
        <v>0</v>
      </c>
      <c r="AC4235">
        <v>0</v>
      </c>
      <c r="AD4235">
        <v>0</v>
      </c>
      <c r="AE4235">
        <v>0</v>
      </c>
      <c r="AF4235">
        <v>0</v>
      </c>
      <c r="AG4235" t="s">
        <v>17592</v>
      </c>
      <c r="AH4235" s="21" t="str">
        <f t="shared" si="132"/>
        <v>YR25</v>
      </c>
      <c r="AI4235" s="21">
        <v>201.59999999999997</v>
      </c>
      <c r="AJ4235" s="21">
        <f t="shared" si="133"/>
        <v>99.124649859943972</v>
      </c>
      <c r="AK4235" s="21" t="s">
        <v>2063</v>
      </c>
      <c r="AL4235" t="s">
        <v>2613</v>
      </c>
      <c r="AM4235" s="26" t="s">
        <v>38</v>
      </c>
      <c r="AN4235" t="s">
        <v>2031</v>
      </c>
    </row>
    <row r="4236" spans="1:40" ht="15" hidden="1" thickTop="1" x14ac:dyDescent="0.35">
      <c r="A4236" t="s">
        <v>7365</v>
      </c>
      <c r="B4236" t="s">
        <v>17593</v>
      </c>
      <c r="C4236" t="s">
        <v>2773</v>
      </c>
      <c r="D4236" t="s">
        <v>17594</v>
      </c>
      <c r="E4236" t="s">
        <v>2857</v>
      </c>
      <c r="F4236">
        <v>1</v>
      </c>
      <c r="G4236" t="s">
        <v>2576</v>
      </c>
      <c r="H4236" t="s">
        <v>2577</v>
      </c>
      <c r="I4236" t="s">
        <v>2076</v>
      </c>
      <c r="J4236" t="s">
        <v>2741</v>
      </c>
      <c r="K4236" t="s">
        <v>2742</v>
      </c>
      <c r="L4236" t="s">
        <v>2058</v>
      </c>
      <c r="M4236" t="s">
        <v>2059</v>
      </c>
      <c r="N4236">
        <v>5</v>
      </c>
      <c r="O4236">
        <v>340</v>
      </c>
      <c r="P4236">
        <v>1.39</v>
      </c>
      <c r="Q4236">
        <v>24480</v>
      </c>
      <c r="R4236">
        <v>2</v>
      </c>
      <c r="S4236">
        <v>134</v>
      </c>
      <c r="T4236">
        <v>0.55000000000000004</v>
      </c>
      <c r="U4236">
        <v>3</v>
      </c>
      <c r="V4236">
        <v>206</v>
      </c>
      <c r="W4236">
        <v>0.84</v>
      </c>
      <c r="X4236">
        <v>0</v>
      </c>
      <c r="Y4236">
        <v>0</v>
      </c>
      <c r="Z4236">
        <v>0</v>
      </c>
      <c r="AA4236">
        <v>0</v>
      </c>
      <c r="AB4236">
        <v>0</v>
      </c>
      <c r="AC4236">
        <v>0</v>
      </c>
      <c r="AD4236">
        <v>0</v>
      </c>
      <c r="AE4236">
        <v>0</v>
      </c>
      <c r="AF4236">
        <v>0</v>
      </c>
      <c r="AG4236" t="s">
        <v>17595</v>
      </c>
      <c r="AH4236" s="21" t="str">
        <f t="shared" si="132"/>
        <v>YK20</v>
      </c>
      <c r="AI4236" s="21">
        <v>345.36</v>
      </c>
      <c r="AJ4236" s="21">
        <f t="shared" si="133"/>
        <v>98.611111111111114</v>
      </c>
      <c r="AK4236" s="21" t="s">
        <v>2063</v>
      </c>
      <c r="AL4236" t="s">
        <v>2613</v>
      </c>
      <c r="AM4236" s="26" t="s">
        <v>38</v>
      </c>
      <c r="AN4236" t="s">
        <v>2031</v>
      </c>
    </row>
    <row r="4237" spans="1:40" ht="15" hidden="1" thickTop="1" x14ac:dyDescent="0.35">
      <c r="A4237" t="s">
        <v>7874</v>
      </c>
      <c r="B4237" t="s">
        <v>17596</v>
      </c>
      <c r="C4237" t="s">
        <v>3243</v>
      </c>
      <c r="D4237" t="s">
        <v>17597</v>
      </c>
      <c r="E4237" t="s">
        <v>2575</v>
      </c>
      <c r="F4237">
        <v>1</v>
      </c>
      <c r="G4237" t="s">
        <v>2576</v>
      </c>
      <c r="H4237" t="s">
        <v>2577</v>
      </c>
      <c r="I4237" t="s">
        <v>2057</v>
      </c>
      <c r="J4237" t="s">
        <v>2858</v>
      </c>
      <c r="K4237" t="s">
        <v>2742</v>
      </c>
      <c r="L4237" t="s">
        <v>2058</v>
      </c>
      <c r="M4237" t="s">
        <v>2170</v>
      </c>
      <c r="N4237">
        <v>1</v>
      </c>
      <c r="O4237">
        <v>54</v>
      </c>
      <c r="P4237">
        <v>0.35</v>
      </c>
      <c r="Q4237">
        <v>15300</v>
      </c>
      <c r="R4237">
        <v>1</v>
      </c>
      <c r="S4237">
        <v>54</v>
      </c>
      <c r="T4237">
        <v>0.35</v>
      </c>
      <c r="U4237">
        <v>0</v>
      </c>
      <c r="V4237">
        <v>0</v>
      </c>
      <c r="W4237">
        <v>0</v>
      </c>
      <c r="X4237">
        <v>0</v>
      </c>
      <c r="Y4237">
        <v>0</v>
      </c>
      <c r="Z4237">
        <v>0</v>
      </c>
      <c r="AA4237">
        <v>0</v>
      </c>
      <c r="AB4237">
        <v>0</v>
      </c>
      <c r="AC4237">
        <v>0</v>
      </c>
      <c r="AD4237">
        <v>0</v>
      </c>
      <c r="AE4237">
        <v>0</v>
      </c>
      <c r="AF4237">
        <v>0</v>
      </c>
      <c r="AG4237" t="s">
        <v>17598</v>
      </c>
      <c r="AH4237" s="21" t="str">
        <f t="shared" si="132"/>
        <v>YT21</v>
      </c>
      <c r="AI4237" s="21">
        <v>216</v>
      </c>
      <c r="AJ4237" s="21">
        <f t="shared" si="133"/>
        <v>99.647058823529406</v>
      </c>
      <c r="AK4237" s="21" t="s">
        <v>2060</v>
      </c>
      <c r="AL4237" t="s">
        <v>2551</v>
      </c>
      <c r="AM4237" s="26" t="s">
        <v>38</v>
      </c>
      <c r="AN4237" t="s">
        <v>2030</v>
      </c>
    </row>
    <row r="4238" spans="1:40" ht="15" hidden="1" thickTop="1" x14ac:dyDescent="0.35">
      <c r="A4238" t="s">
        <v>7878</v>
      </c>
      <c r="B4238" t="s">
        <v>17599</v>
      </c>
      <c r="C4238" t="s">
        <v>4385</v>
      </c>
      <c r="D4238" t="s">
        <v>17600</v>
      </c>
      <c r="E4238" t="s">
        <v>2575</v>
      </c>
      <c r="F4238">
        <v>1</v>
      </c>
      <c r="G4238" t="s">
        <v>2576</v>
      </c>
      <c r="H4238" t="s">
        <v>2577</v>
      </c>
      <c r="I4238" t="s">
        <v>2057</v>
      </c>
      <c r="J4238" t="s">
        <v>2858</v>
      </c>
      <c r="K4238" t="s">
        <v>2742</v>
      </c>
      <c r="L4238" t="s">
        <v>2058</v>
      </c>
      <c r="M4238" t="s">
        <v>2059</v>
      </c>
      <c r="N4238">
        <v>0</v>
      </c>
      <c r="O4238">
        <v>0</v>
      </c>
      <c r="P4238">
        <v>0</v>
      </c>
      <c r="Q4238">
        <v>24480</v>
      </c>
      <c r="R4238">
        <v>0</v>
      </c>
      <c r="S4238">
        <v>0</v>
      </c>
      <c r="T4238">
        <v>0</v>
      </c>
      <c r="U4238">
        <v>0</v>
      </c>
      <c r="V4238">
        <v>0</v>
      </c>
      <c r="W4238">
        <v>0</v>
      </c>
      <c r="X4238">
        <v>0</v>
      </c>
      <c r="Y4238">
        <v>0</v>
      </c>
      <c r="Z4238">
        <v>0</v>
      </c>
      <c r="AA4238">
        <v>0</v>
      </c>
      <c r="AB4238">
        <v>0</v>
      </c>
      <c r="AC4238">
        <v>0</v>
      </c>
      <c r="AD4238">
        <v>0</v>
      </c>
      <c r="AE4238">
        <v>0</v>
      </c>
      <c r="AF4238">
        <v>0</v>
      </c>
      <c r="AG4238" t="s">
        <v>17601</v>
      </c>
      <c r="AH4238" s="21" t="str">
        <f t="shared" si="132"/>
        <v>YT21</v>
      </c>
      <c r="AI4238" s="21">
        <v>345.36</v>
      </c>
      <c r="AJ4238" s="21">
        <f t="shared" si="133"/>
        <v>100</v>
      </c>
      <c r="AK4238" s="21" t="s">
        <v>2060</v>
      </c>
      <c r="AL4238" t="s">
        <v>2551</v>
      </c>
      <c r="AM4238" s="26" t="s">
        <v>38</v>
      </c>
      <c r="AN4238" t="s">
        <v>2032</v>
      </c>
    </row>
    <row r="4239" spans="1:40" ht="15" hidden="1" thickTop="1" x14ac:dyDescent="0.35">
      <c r="A4239" t="s">
        <v>7882</v>
      </c>
      <c r="B4239" t="s">
        <v>17602</v>
      </c>
      <c r="C4239" t="s">
        <v>5707</v>
      </c>
      <c r="D4239" t="s">
        <v>17603</v>
      </c>
      <c r="E4239" t="s">
        <v>2608</v>
      </c>
      <c r="F4239">
        <v>1</v>
      </c>
      <c r="G4239" t="s">
        <v>2576</v>
      </c>
      <c r="H4239" t="s">
        <v>2577</v>
      </c>
      <c r="I4239" t="s">
        <v>2057</v>
      </c>
      <c r="J4239" t="s">
        <v>2741</v>
      </c>
      <c r="K4239" t="s">
        <v>2742</v>
      </c>
      <c r="L4239" t="s">
        <v>2058</v>
      </c>
      <c r="M4239" t="s">
        <v>2170</v>
      </c>
      <c r="N4239">
        <v>5</v>
      </c>
      <c r="O4239">
        <v>221</v>
      </c>
      <c r="P4239">
        <v>1.44</v>
      </c>
      <c r="Q4239">
        <v>15300</v>
      </c>
      <c r="R4239">
        <v>2</v>
      </c>
      <c r="S4239">
        <v>135</v>
      </c>
      <c r="T4239">
        <v>0.88</v>
      </c>
      <c r="U4239">
        <v>3</v>
      </c>
      <c r="V4239">
        <v>86</v>
      </c>
      <c r="W4239">
        <v>0.56000000000000005</v>
      </c>
      <c r="X4239">
        <v>0</v>
      </c>
      <c r="Y4239">
        <v>0</v>
      </c>
      <c r="Z4239">
        <v>0</v>
      </c>
      <c r="AA4239">
        <v>0</v>
      </c>
      <c r="AB4239">
        <v>0</v>
      </c>
      <c r="AC4239">
        <v>0</v>
      </c>
      <c r="AD4239">
        <v>0</v>
      </c>
      <c r="AE4239">
        <v>0</v>
      </c>
      <c r="AF4239">
        <v>0</v>
      </c>
      <c r="AG4239" t="s">
        <v>17604</v>
      </c>
      <c r="AH4239" s="21" t="str">
        <f t="shared" si="132"/>
        <v>YT21</v>
      </c>
      <c r="AI4239" s="21">
        <v>216</v>
      </c>
      <c r="AJ4239" s="21">
        <f t="shared" si="133"/>
        <v>98.555555555555557</v>
      </c>
      <c r="AK4239" s="21" t="s">
        <v>2063</v>
      </c>
      <c r="AL4239" t="s">
        <v>2613</v>
      </c>
      <c r="AM4239" s="26" t="s">
        <v>38</v>
      </c>
      <c r="AN4239" t="s">
        <v>2033</v>
      </c>
    </row>
    <row r="4240" spans="1:40" ht="15" hidden="1" thickTop="1" x14ac:dyDescent="0.35">
      <c r="A4240" t="s">
        <v>7886</v>
      </c>
      <c r="B4240" t="s">
        <v>17605</v>
      </c>
      <c r="C4240" t="s">
        <v>8244</v>
      </c>
      <c r="D4240" t="s">
        <v>17606</v>
      </c>
      <c r="E4240" t="s">
        <v>2575</v>
      </c>
      <c r="F4240">
        <v>1</v>
      </c>
      <c r="G4240" t="s">
        <v>2576</v>
      </c>
      <c r="H4240" t="s">
        <v>2577</v>
      </c>
      <c r="I4240" t="s">
        <v>2057</v>
      </c>
      <c r="J4240" t="s">
        <v>2858</v>
      </c>
      <c r="K4240" t="s">
        <v>2742</v>
      </c>
      <c r="L4240" t="s">
        <v>2058</v>
      </c>
      <c r="M4240" t="s">
        <v>2170</v>
      </c>
      <c r="N4240">
        <v>0</v>
      </c>
      <c r="O4240">
        <v>0</v>
      </c>
      <c r="P4240">
        <v>0</v>
      </c>
      <c r="Q4240">
        <v>15300</v>
      </c>
      <c r="R4240">
        <v>0</v>
      </c>
      <c r="S4240">
        <v>0</v>
      </c>
      <c r="T4240">
        <v>0</v>
      </c>
      <c r="U4240">
        <v>0</v>
      </c>
      <c r="V4240">
        <v>0</v>
      </c>
      <c r="W4240">
        <v>0</v>
      </c>
      <c r="X4240">
        <v>0</v>
      </c>
      <c r="Y4240">
        <v>0</v>
      </c>
      <c r="Z4240">
        <v>0</v>
      </c>
      <c r="AA4240">
        <v>0</v>
      </c>
      <c r="AB4240">
        <v>0</v>
      </c>
      <c r="AC4240">
        <v>0</v>
      </c>
      <c r="AD4240">
        <v>0</v>
      </c>
      <c r="AE4240">
        <v>0</v>
      </c>
      <c r="AF4240">
        <v>0</v>
      </c>
      <c r="AG4240" t="s">
        <v>17607</v>
      </c>
      <c r="AH4240" s="21" t="str">
        <f t="shared" si="132"/>
        <v>YT21</v>
      </c>
      <c r="AI4240" s="21">
        <v>216</v>
      </c>
      <c r="AJ4240" s="21">
        <f t="shared" si="133"/>
        <v>100</v>
      </c>
      <c r="AK4240" s="21" t="s">
        <v>2060</v>
      </c>
      <c r="AL4240" t="s">
        <v>2551</v>
      </c>
      <c r="AM4240" s="26" t="s">
        <v>38</v>
      </c>
      <c r="AN4240" t="s">
        <v>2030</v>
      </c>
    </row>
    <row r="4241" spans="1:40" ht="15" hidden="1" thickTop="1" x14ac:dyDescent="0.35">
      <c r="A4241" t="s">
        <v>7891</v>
      </c>
      <c r="B4241" t="s">
        <v>17608</v>
      </c>
      <c r="C4241" t="s">
        <v>2928</v>
      </c>
      <c r="D4241" t="s">
        <v>17609</v>
      </c>
      <c r="E4241" t="s">
        <v>2562</v>
      </c>
      <c r="F4241">
        <v>1</v>
      </c>
      <c r="G4241" t="s">
        <v>2546</v>
      </c>
      <c r="H4241" t="s">
        <v>2510</v>
      </c>
      <c r="I4241" t="s">
        <v>2076</v>
      </c>
      <c r="J4241" t="s">
        <v>2547</v>
      </c>
      <c r="K4241" t="s">
        <v>2548</v>
      </c>
      <c r="L4241" t="s">
        <v>2058</v>
      </c>
      <c r="M4241" t="s">
        <v>2170</v>
      </c>
      <c r="N4241">
        <v>1</v>
      </c>
      <c r="O4241">
        <v>33</v>
      </c>
      <c r="P4241">
        <v>0.22</v>
      </c>
      <c r="Q4241">
        <v>15300</v>
      </c>
      <c r="R4241">
        <v>0</v>
      </c>
      <c r="S4241">
        <v>0</v>
      </c>
      <c r="T4241">
        <v>0</v>
      </c>
      <c r="U4241">
        <v>0</v>
      </c>
      <c r="V4241">
        <v>0</v>
      </c>
      <c r="W4241">
        <v>0</v>
      </c>
      <c r="X4241">
        <v>1</v>
      </c>
      <c r="Y4241">
        <v>33</v>
      </c>
      <c r="Z4241">
        <v>0.22</v>
      </c>
      <c r="AA4241">
        <v>0</v>
      </c>
      <c r="AB4241">
        <v>0</v>
      </c>
      <c r="AC4241">
        <v>0</v>
      </c>
      <c r="AD4241">
        <v>0</v>
      </c>
      <c r="AE4241">
        <v>0</v>
      </c>
      <c r="AF4241">
        <v>0</v>
      </c>
      <c r="AG4241" t="s">
        <v>17610</v>
      </c>
      <c r="AH4241" s="21" t="str">
        <f t="shared" si="132"/>
        <v>YM68</v>
      </c>
      <c r="AI4241" s="21">
        <v>216</v>
      </c>
      <c r="AJ4241" s="21">
        <f t="shared" si="133"/>
        <v>99.784313725490193</v>
      </c>
      <c r="AK4241" s="21" t="s">
        <v>2060</v>
      </c>
      <c r="AL4241" t="s">
        <v>2551</v>
      </c>
      <c r="AM4241" s="26" t="s">
        <v>38</v>
      </c>
      <c r="AN4241" t="s">
        <v>2031</v>
      </c>
    </row>
    <row r="4242" spans="1:40" ht="15" hidden="1" thickTop="1" x14ac:dyDescent="0.35">
      <c r="A4242" t="s">
        <v>7895</v>
      </c>
      <c r="B4242" t="s">
        <v>17611</v>
      </c>
      <c r="C4242" t="s">
        <v>17612</v>
      </c>
      <c r="D4242" t="s">
        <v>17613</v>
      </c>
      <c r="E4242" t="s">
        <v>17614</v>
      </c>
      <c r="F4242">
        <v>1</v>
      </c>
      <c r="G4242" t="s">
        <v>2619</v>
      </c>
      <c r="H4242" t="s">
        <v>2620</v>
      </c>
      <c r="I4242" t="s">
        <v>2076</v>
      </c>
      <c r="J4242" t="s">
        <v>17615</v>
      </c>
      <c r="K4242" t="s">
        <v>2655</v>
      </c>
      <c r="L4242" t="s">
        <v>2058</v>
      </c>
      <c r="M4242" t="s">
        <v>2170</v>
      </c>
      <c r="N4242">
        <v>6</v>
      </c>
      <c r="O4242">
        <v>1415</v>
      </c>
      <c r="P4242">
        <v>9.25</v>
      </c>
      <c r="Q4242">
        <v>15300</v>
      </c>
      <c r="R4242">
        <v>6</v>
      </c>
      <c r="S4242">
        <v>1415</v>
      </c>
      <c r="T4242">
        <v>9.25</v>
      </c>
      <c r="U4242">
        <v>0</v>
      </c>
      <c r="V4242">
        <v>0</v>
      </c>
      <c r="W4242">
        <v>0</v>
      </c>
      <c r="X4242">
        <v>0</v>
      </c>
      <c r="Y4242">
        <v>0</v>
      </c>
      <c r="Z4242">
        <v>0</v>
      </c>
      <c r="AA4242">
        <v>0</v>
      </c>
      <c r="AB4242">
        <v>0</v>
      </c>
      <c r="AC4242">
        <v>0</v>
      </c>
      <c r="AD4242">
        <v>0</v>
      </c>
      <c r="AE4242">
        <v>0</v>
      </c>
      <c r="AF4242">
        <v>0</v>
      </c>
      <c r="AG4242" t="s">
        <v>17616</v>
      </c>
      <c r="AH4242" s="21" t="str">
        <f t="shared" si="132"/>
        <v>YR25</v>
      </c>
      <c r="AI4242" s="21">
        <v>216</v>
      </c>
      <c r="AJ4242" s="21">
        <f t="shared" si="133"/>
        <v>90.751633986928098</v>
      </c>
      <c r="AK4242" s="21" t="s">
        <v>2063</v>
      </c>
      <c r="AL4242" t="s">
        <v>3659</v>
      </c>
      <c r="AM4242" s="26" t="s">
        <v>38</v>
      </c>
      <c r="AN4242" t="s">
        <v>2031</v>
      </c>
    </row>
    <row r="4243" spans="1:40" ht="15" hidden="1" thickTop="1" x14ac:dyDescent="0.35">
      <c r="A4243" t="s">
        <v>7899</v>
      </c>
      <c r="B4243" t="s">
        <v>17617</v>
      </c>
      <c r="C4243" t="s">
        <v>5561</v>
      </c>
      <c r="D4243" t="s">
        <v>17618</v>
      </c>
      <c r="E4243" t="s">
        <v>2575</v>
      </c>
      <c r="F4243">
        <v>1</v>
      </c>
      <c r="G4243" t="s">
        <v>2576</v>
      </c>
      <c r="H4243" t="s">
        <v>2577</v>
      </c>
      <c r="I4243" t="s">
        <v>2076</v>
      </c>
      <c r="J4243" t="s">
        <v>2578</v>
      </c>
      <c r="K4243" t="s">
        <v>2579</v>
      </c>
      <c r="L4243" t="s">
        <v>2058</v>
      </c>
      <c r="M4243" t="s">
        <v>2059</v>
      </c>
      <c r="N4243">
        <v>3</v>
      </c>
      <c r="O4243">
        <v>97</v>
      </c>
      <c r="P4243">
        <v>0.4</v>
      </c>
      <c r="Q4243">
        <v>24480</v>
      </c>
      <c r="R4243">
        <v>1</v>
      </c>
      <c r="S4243">
        <v>67</v>
      </c>
      <c r="T4243">
        <v>0.27</v>
      </c>
      <c r="U4243">
        <v>2</v>
      </c>
      <c r="V4243">
        <v>30</v>
      </c>
      <c r="W4243">
        <v>0.12</v>
      </c>
      <c r="X4243">
        <v>0</v>
      </c>
      <c r="Y4243">
        <v>0</v>
      </c>
      <c r="Z4243">
        <v>0</v>
      </c>
      <c r="AA4243">
        <v>0</v>
      </c>
      <c r="AB4243">
        <v>0</v>
      </c>
      <c r="AC4243">
        <v>0</v>
      </c>
      <c r="AD4243">
        <v>0</v>
      </c>
      <c r="AE4243">
        <v>0</v>
      </c>
      <c r="AF4243">
        <v>0</v>
      </c>
      <c r="AG4243" t="s">
        <v>17619</v>
      </c>
      <c r="AH4243" s="21" t="str">
        <f t="shared" si="132"/>
        <v>YM68</v>
      </c>
      <c r="AI4243" s="21">
        <v>345.36</v>
      </c>
      <c r="AJ4243" s="21">
        <f t="shared" si="133"/>
        <v>99.603758169934636</v>
      </c>
      <c r="AK4243" s="21" t="s">
        <v>2060</v>
      </c>
      <c r="AL4243" t="s">
        <v>2581</v>
      </c>
      <c r="AM4243" s="26" t="s">
        <v>38</v>
      </c>
      <c r="AN4243" t="s">
        <v>2031</v>
      </c>
    </row>
    <row r="4244" spans="1:40" ht="15" hidden="1" thickTop="1" x14ac:dyDescent="0.35">
      <c r="A4244" t="s">
        <v>7903</v>
      </c>
      <c r="B4244" t="s">
        <v>17620</v>
      </c>
      <c r="C4244" t="s">
        <v>4615</v>
      </c>
      <c r="D4244" t="s">
        <v>17621</v>
      </c>
      <c r="E4244" t="s">
        <v>2646</v>
      </c>
      <c r="F4244">
        <v>1</v>
      </c>
      <c r="G4244" t="s">
        <v>2600</v>
      </c>
      <c r="H4244" t="s">
        <v>2577</v>
      </c>
      <c r="I4244" t="s">
        <v>2057</v>
      </c>
      <c r="J4244" t="s">
        <v>2601</v>
      </c>
      <c r="K4244" t="s">
        <v>2602</v>
      </c>
      <c r="L4244" t="s">
        <v>2058</v>
      </c>
      <c r="M4244" t="s">
        <v>2170</v>
      </c>
      <c r="N4244">
        <v>0</v>
      </c>
      <c r="O4244">
        <v>0</v>
      </c>
      <c r="P4244">
        <v>0</v>
      </c>
      <c r="Q4244">
        <v>15300</v>
      </c>
      <c r="R4244">
        <v>0</v>
      </c>
      <c r="S4244">
        <v>0</v>
      </c>
      <c r="T4244">
        <v>0</v>
      </c>
      <c r="U4244">
        <v>0</v>
      </c>
      <c r="V4244">
        <v>0</v>
      </c>
      <c r="W4244">
        <v>0</v>
      </c>
      <c r="X4244">
        <v>0</v>
      </c>
      <c r="Y4244">
        <v>0</v>
      </c>
      <c r="Z4244">
        <v>0</v>
      </c>
      <c r="AA4244">
        <v>0</v>
      </c>
      <c r="AB4244">
        <v>0</v>
      </c>
      <c r="AC4244">
        <v>0</v>
      </c>
      <c r="AD4244">
        <v>0</v>
      </c>
      <c r="AE4244">
        <v>0</v>
      </c>
      <c r="AF4244">
        <v>0</v>
      </c>
      <c r="AG4244" t="s">
        <v>17622</v>
      </c>
      <c r="AH4244" s="21" t="str">
        <f t="shared" si="132"/>
        <v>YT21</v>
      </c>
      <c r="AI4244" s="21">
        <v>216</v>
      </c>
      <c r="AJ4244" s="21">
        <f t="shared" si="133"/>
        <v>100</v>
      </c>
      <c r="AK4244" s="21" t="s">
        <v>2060</v>
      </c>
      <c r="AL4244" t="s">
        <v>2551</v>
      </c>
      <c r="AM4244" s="26" t="s">
        <v>38</v>
      </c>
      <c r="AN4244" t="s">
        <v>2030</v>
      </c>
    </row>
    <row r="4245" spans="1:40" ht="15" hidden="1" thickTop="1" x14ac:dyDescent="0.35">
      <c r="A4245" t="s">
        <v>7907</v>
      </c>
      <c r="B4245" t="s">
        <v>17623</v>
      </c>
      <c r="C4245" t="s">
        <v>2970</v>
      </c>
      <c r="D4245" t="s">
        <v>17624</v>
      </c>
      <c r="E4245" t="s">
        <v>2608</v>
      </c>
      <c r="F4245">
        <v>1</v>
      </c>
      <c r="G4245" t="s">
        <v>2633</v>
      </c>
      <c r="H4245" t="s">
        <v>2577</v>
      </c>
      <c r="I4245" t="s">
        <v>2057</v>
      </c>
      <c r="J4245" t="s">
        <v>2610</v>
      </c>
      <c r="K4245" t="s">
        <v>2611</v>
      </c>
      <c r="L4245" t="s">
        <v>2058</v>
      </c>
      <c r="M4245" t="s">
        <v>2059</v>
      </c>
      <c r="N4245">
        <v>4</v>
      </c>
      <c r="O4245">
        <v>238</v>
      </c>
      <c r="P4245">
        <v>0.97</v>
      </c>
      <c r="Q4245">
        <v>24480</v>
      </c>
      <c r="R4245">
        <v>3</v>
      </c>
      <c r="S4245">
        <v>192</v>
      </c>
      <c r="T4245">
        <v>0.78</v>
      </c>
      <c r="U4245">
        <v>1</v>
      </c>
      <c r="V4245">
        <v>46</v>
      </c>
      <c r="W4245">
        <v>0.19</v>
      </c>
      <c r="X4245">
        <v>0</v>
      </c>
      <c r="Y4245">
        <v>0</v>
      </c>
      <c r="Z4245">
        <v>0</v>
      </c>
      <c r="AA4245">
        <v>0</v>
      </c>
      <c r="AB4245">
        <v>0</v>
      </c>
      <c r="AC4245">
        <v>0</v>
      </c>
      <c r="AD4245">
        <v>0</v>
      </c>
      <c r="AE4245">
        <v>0</v>
      </c>
      <c r="AF4245">
        <v>0</v>
      </c>
      <c r="AG4245" t="s">
        <v>17625</v>
      </c>
      <c r="AH4245" s="21" t="str">
        <f t="shared" si="132"/>
        <v>YT21</v>
      </c>
      <c r="AI4245" s="21">
        <v>345.36</v>
      </c>
      <c r="AJ4245" s="21">
        <f t="shared" si="133"/>
        <v>99.027777777777771</v>
      </c>
      <c r="AK4245" s="21" t="s">
        <v>2063</v>
      </c>
      <c r="AL4245" t="s">
        <v>2581</v>
      </c>
      <c r="AM4245" s="26" t="s">
        <v>38</v>
      </c>
      <c r="AN4245" t="s">
        <v>2031</v>
      </c>
    </row>
    <row r="4246" spans="1:40" ht="15" hidden="1" thickTop="1" x14ac:dyDescent="0.35">
      <c r="A4246" t="s">
        <v>7911</v>
      </c>
      <c r="B4246" t="s">
        <v>17626</v>
      </c>
      <c r="C4246" t="s">
        <v>2762</v>
      </c>
      <c r="D4246" t="s">
        <v>17627</v>
      </c>
      <c r="E4246" t="s">
        <v>2608</v>
      </c>
      <c r="F4246">
        <v>1</v>
      </c>
      <c r="G4246" t="s">
        <v>2609</v>
      </c>
      <c r="H4246" t="s">
        <v>2577</v>
      </c>
      <c r="I4246" t="s">
        <v>2076</v>
      </c>
      <c r="J4246" t="s">
        <v>2764</v>
      </c>
      <c r="K4246" t="s">
        <v>2765</v>
      </c>
      <c r="L4246" t="s">
        <v>2058</v>
      </c>
      <c r="M4246" t="s">
        <v>2207</v>
      </c>
      <c r="N4246">
        <v>0</v>
      </c>
      <c r="O4246">
        <v>0</v>
      </c>
      <c r="P4246">
        <v>0</v>
      </c>
      <c r="Q4246">
        <v>13260</v>
      </c>
      <c r="R4246">
        <v>0</v>
      </c>
      <c r="S4246">
        <v>0</v>
      </c>
      <c r="T4246">
        <v>0</v>
      </c>
      <c r="U4246">
        <v>0</v>
      </c>
      <c r="V4246">
        <v>0</v>
      </c>
      <c r="W4246">
        <v>0</v>
      </c>
      <c r="X4246">
        <v>0</v>
      </c>
      <c r="Y4246">
        <v>0</v>
      </c>
      <c r="Z4246">
        <v>0</v>
      </c>
      <c r="AA4246">
        <v>0</v>
      </c>
      <c r="AB4246">
        <v>0</v>
      </c>
      <c r="AC4246">
        <v>0</v>
      </c>
      <c r="AD4246">
        <v>0</v>
      </c>
      <c r="AE4246">
        <v>0</v>
      </c>
      <c r="AF4246">
        <v>0</v>
      </c>
      <c r="AG4246" t="s">
        <v>17628</v>
      </c>
      <c r="AH4246" s="21" t="str">
        <f t="shared" si="132"/>
        <v>YK20</v>
      </c>
      <c r="AI4246" s="21">
        <v>187.20000000000002</v>
      </c>
      <c r="AJ4246" s="21">
        <f t="shared" si="133"/>
        <v>100</v>
      </c>
      <c r="AK4246" s="21" t="s">
        <v>2060</v>
      </c>
      <c r="AL4246" t="s">
        <v>2613</v>
      </c>
      <c r="AM4246" s="26" t="s">
        <v>38</v>
      </c>
      <c r="AN4246" t="s">
        <v>2031</v>
      </c>
    </row>
    <row r="4247" spans="1:40" ht="15" hidden="1" thickTop="1" x14ac:dyDescent="0.35">
      <c r="A4247" t="s">
        <v>7915</v>
      </c>
      <c r="B4247" t="s">
        <v>17629</v>
      </c>
      <c r="C4247" t="s">
        <v>5206</v>
      </c>
      <c r="D4247" t="s">
        <v>17630</v>
      </c>
      <c r="E4247" t="s">
        <v>2780</v>
      </c>
      <c r="F4247">
        <v>1</v>
      </c>
      <c r="G4247" t="s">
        <v>2609</v>
      </c>
      <c r="H4247" t="s">
        <v>2577</v>
      </c>
      <c r="I4247" t="s">
        <v>2057</v>
      </c>
      <c r="J4247" t="s">
        <v>2781</v>
      </c>
      <c r="K4247" t="s">
        <v>2765</v>
      </c>
      <c r="L4247" t="s">
        <v>2058</v>
      </c>
      <c r="M4247" t="s">
        <v>2059</v>
      </c>
      <c r="N4247">
        <v>0</v>
      </c>
      <c r="O4247">
        <v>0</v>
      </c>
      <c r="P4247">
        <v>0</v>
      </c>
      <c r="Q4247">
        <v>24480</v>
      </c>
      <c r="R4247">
        <v>0</v>
      </c>
      <c r="S4247">
        <v>0</v>
      </c>
      <c r="T4247">
        <v>0</v>
      </c>
      <c r="U4247">
        <v>0</v>
      </c>
      <c r="V4247">
        <v>0</v>
      </c>
      <c r="W4247">
        <v>0</v>
      </c>
      <c r="X4247">
        <v>0</v>
      </c>
      <c r="Y4247">
        <v>0</v>
      </c>
      <c r="Z4247">
        <v>0</v>
      </c>
      <c r="AA4247">
        <v>0</v>
      </c>
      <c r="AB4247">
        <v>0</v>
      </c>
      <c r="AC4247">
        <v>0</v>
      </c>
      <c r="AD4247">
        <v>0</v>
      </c>
      <c r="AE4247">
        <v>0</v>
      </c>
      <c r="AF4247">
        <v>0</v>
      </c>
      <c r="AG4247" t="s">
        <v>17631</v>
      </c>
      <c r="AH4247" s="21" t="str">
        <f t="shared" si="132"/>
        <v>YT21</v>
      </c>
      <c r="AI4247" s="21">
        <v>345.36</v>
      </c>
      <c r="AJ4247" s="21">
        <f t="shared" si="133"/>
        <v>100</v>
      </c>
      <c r="AK4247" s="21" t="s">
        <v>2060</v>
      </c>
      <c r="AL4247" t="s">
        <v>2613</v>
      </c>
      <c r="AM4247" s="26" t="s">
        <v>38</v>
      </c>
      <c r="AN4247" t="s">
        <v>2029</v>
      </c>
    </row>
    <row r="4248" spans="1:40" ht="15" hidden="1" thickTop="1" x14ac:dyDescent="0.35">
      <c r="A4248" t="s">
        <v>7917</v>
      </c>
      <c r="B4248" t="s">
        <v>17632</v>
      </c>
      <c r="C4248" t="s">
        <v>5681</v>
      </c>
      <c r="D4248" t="s">
        <v>17633</v>
      </c>
      <c r="E4248" t="s">
        <v>2562</v>
      </c>
      <c r="F4248">
        <v>1</v>
      </c>
      <c r="G4248" t="s">
        <v>2546</v>
      </c>
      <c r="H4248" t="s">
        <v>2510</v>
      </c>
      <c r="I4248" t="s">
        <v>2076</v>
      </c>
      <c r="J4248" t="s">
        <v>2547</v>
      </c>
      <c r="K4248" t="s">
        <v>2548</v>
      </c>
      <c r="L4248" t="s">
        <v>2058</v>
      </c>
      <c r="M4248" t="s">
        <v>2059</v>
      </c>
      <c r="N4248">
        <v>2</v>
      </c>
      <c r="O4248">
        <v>64</v>
      </c>
      <c r="P4248">
        <v>0.26</v>
      </c>
      <c r="Q4248">
        <v>24480</v>
      </c>
      <c r="R4248">
        <v>0</v>
      </c>
      <c r="S4248">
        <v>0</v>
      </c>
      <c r="T4248">
        <v>0</v>
      </c>
      <c r="U4248">
        <v>2</v>
      </c>
      <c r="V4248">
        <v>64</v>
      </c>
      <c r="W4248">
        <v>0.26</v>
      </c>
      <c r="X4248">
        <v>0</v>
      </c>
      <c r="Y4248">
        <v>0</v>
      </c>
      <c r="Z4248">
        <v>0</v>
      </c>
      <c r="AA4248">
        <v>0</v>
      </c>
      <c r="AB4248">
        <v>0</v>
      </c>
      <c r="AC4248">
        <v>0</v>
      </c>
      <c r="AD4248">
        <v>0</v>
      </c>
      <c r="AE4248">
        <v>0</v>
      </c>
      <c r="AF4248">
        <v>0</v>
      </c>
      <c r="AG4248" t="s">
        <v>17634</v>
      </c>
      <c r="AH4248" s="21" t="str">
        <f t="shared" si="132"/>
        <v>YK20</v>
      </c>
      <c r="AI4248" s="21">
        <v>345.36</v>
      </c>
      <c r="AJ4248" s="21">
        <f t="shared" si="133"/>
        <v>99.738562091503269</v>
      </c>
      <c r="AK4248" s="21" t="s">
        <v>2060</v>
      </c>
      <c r="AL4248" t="s">
        <v>2551</v>
      </c>
      <c r="AM4248" s="26" t="s">
        <v>38</v>
      </c>
      <c r="AN4248" t="s">
        <v>2031</v>
      </c>
    </row>
    <row r="4249" spans="1:40" ht="15" hidden="1" thickTop="1" x14ac:dyDescent="0.35">
      <c r="A4249" t="s">
        <v>7921</v>
      </c>
      <c r="B4249" t="s">
        <v>17635</v>
      </c>
      <c r="C4249" t="s">
        <v>4025</v>
      </c>
      <c r="D4249" t="s">
        <v>17636</v>
      </c>
      <c r="E4249" t="s">
        <v>2691</v>
      </c>
      <c r="F4249">
        <v>1</v>
      </c>
      <c r="G4249" t="s">
        <v>2600</v>
      </c>
      <c r="H4249" t="s">
        <v>2577</v>
      </c>
      <c r="I4249" t="s">
        <v>2057</v>
      </c>
      <c r="J4249" t="s">
        <v>2634</v>
      </c>
      <c r="K4249" t="s">
        <v>2635</v>
      </c>
      <c r="L4249" t="s">
        <v>2058</v>
      </c>
      <c r="M4249" t="s">
        <v>2059</v>
      </c>
      <c r="N4249">
        <v>3</v>
      </c>
      <c r="O4249">
        <v>128</v>
      </c>
      <c r="P4249">
        <v>0.52</v>
      </c>
      <c r="Q4249">
        <v>24480</v>
      </c>
      <c r="R4249">
        <v>2</v>
      </c>
      <c r="S4249">
        <v>96</v>
      </c>
      <c r="T4249">
        <v>0.39</v>
      </c>
      <c r="U4249">
        <v>0</v>
      </c>
      <c r="V4249">
        <v>0</v>
      </c>
      <c r="W4249">
        <v>0</v>
      </c>
      <c r="X4249">
        <v>0</v>
      </c>
      <c r="Y4249">
        <v>0</v>
      </c>
      <c r="Z4249">
        <v>0</v>
      </c>
      <c r="AA4249">
        <v>1</v>
      </c>
      <c r="AB4249">
        <v>32</v>
      </c>
      <c r="AC4249">
        <v>0.13</v>
      </c>
      <c r="AD4249">
        <v>0</v>
      </c>
      <c r="AE4249">
        <v>0</v>
      </c>
      <c r="AF4249">
        <v>0</v>
      </c>
      <c r="AG4249" t="s">
        <v>17637</v>
      </c>
      <c r="AH4249" s="21" t="str">
        <f t="shared" si="132"/>
        <v>YT21</v>
      </c>
      <c r="AI4249" s="21">
        <v>345.36</v>
      </c>
      <c r="AJ4249" s="21">
        <f t="shared" si="133"/>
        <v>99.477124183006538</v>
      </c>
      <c r="AK4249" s="21" t="s">
        <v>2060</v>
      </c>
      <c r="AL4249" t="s">
        <v>2581</v>
      </c>
      <c r="AM4249" s="26" t="s">
        <v>38</v>
      </c>
      <c r="AN4249" t="s">
        <v>2033</v>
      </c>
    </row>
    <row r="4250" spans="1:40" ht="15" hidden="1" thickTop="1" x14ac:dyDescent="0.35">
      <c r="A4250" t="s">
        <v>7384</v>
      </c>
      <c r="B4250" t="s">
        <v>17638</v>
      </c>
      <c r="C4250" t="s">
        <v>4101</v>
      </c>
      <c r="D4250" t="s">
        <v>17639</v>
      </c>
      <c r="E4250" t="s">
        <v>3338</v>
      </c>
      <c r="F4250">
        <v>1</v>
      </c>
      <c r="G4250" t="s">
        <v>2609</v>
      </c>
      <c r="H4250" t="s">
        <v>2577</v>
      </c>
      <c r="I4250" t="s">
        <v>2057</v>
      </c>
      <c r="J4250" t="s">
        <v>2675</v>
      </c>
      <c r="K4250" t="s">
        <v>2611</v>
      </c>
      <c r="L4250" t="s">
        <v>2058</v>
      </c>
      <c r="M4250" t="s">
        <v>2059</v>
      </c>
      <c r="N4250">
        <v>1</v>
      </c>
      <c r="O4250">
        <v>25</v>
      </c>
      <c r="P4250">
        <v>0.1</v>
      </c>
      <c r="Q4250">
        <v>24480</v>
      </c>
      <c r="R4250">
        <v>0</v>
      </c>
      <c r="S4250">
        <v>0</v>
      </c>
      <c r="T4250">
        <v>0</v>
      </c>
      <c r="U4250">
        <v>1</v>
      </c>
      <c r="V4250">
        <v>25</v>
      </c>
      <c r="W4250">
        <v>0.1</v>
      </c>
      <c r="X4250">
        <v>0</v>
      </c>
      <c r="Y4250">
        <v>0</v>
      </c>
      <c r="Z4250">
        <v>0</v>
      </c>
      <c r="AA4250">
        <v>0</v>
      </c>
      <c r="AB4250">
        <v>0</v>
      </c>
      <c r="AC4250">
        <v>0</v>
      </c>
      <c r="AD4250">
        <v>0</v>
      </c>
      <c r="AE4250">
        <v>0</v>
      </c>
      <c r="AF4250">
        <v>0</v>
      </c>
      <c r="AG4250" t="s">
        <v>17640</v>
      </c>
      <c r="AH4250" s="21" t="str">
        <f t="shared" si="132"/>
        <v>YT21</v>
      </c>
      <c r="AI4250" s="21">
        <v>345.36</v>
      </c>
      <c r="AJ4250" s="21">
        <f t="shared" si="133"/>
        <v>99.897875816993462</v>
      </c>
      <c r="AK4250" s="21" t="s">
        <v>2060</v>
      </c>
      <c r="AL4250" t="s">
        <v>2581</v>
      </c>
      <c r="AM4250" s="26" t="s">
        <v>38</v>
      </c>
      <c r="AN4250" t="s">
        <v>2032</v>
      </c>
    </row>
    <row r="4251" spans="1:40" ht="15" hidden="1" thickTop="1" x14ac:dyDescent="0.35">
      <c r="A4251" t="s">
        <v>7928</v>
      </c>
      <c r="B4251" t="s">
        <v>17641</v>
      </c>
      <c r="C4251" t="s">
        <v>5372</v>
      </c>
      <c r="D4251" t="s">
        <v>17642</v>
      </c>
      <c r="E4251" t="s">
        <v>3231</v>
      </c>
      <c r="F4251">
        <v>1</v>
      </c>
      <c r="G4251" t="s">
        <v>2816</v>
      </c>
      <c r="H4251" t="s">
        <v>2620</v>
      </c>
      <c r="I4251" t="s">
        <v>2076</v>
      </c>
      <c r="J4251" t="s">
        <v>2826</v>
      </c>
      <c r="K4251" t="s">
        <v>2827</v>
      </c>
      <c r="L4251" t="s">
        <v>2058</v>
      </c>
      <c r="M4251" t="s">
        <v>2982</v>
      </c>
      <c r="N4251">
        <v>0</v>
      </c>
      <c r="O4251">
        <v>0</v>
      </c>
      <c r="P4251">
        <v>0</v>
      </c>
      <c r="Q4251">
        <v>14280</v>
      </c>
      <c r="R4251">
        <v>0</v>
      </c>
      <c r="S4251">
        <v>0</v>
      </c>
      <c r="T4251">
        <v>0</v>
      </c>
      <c r="U4251">
        <v>0</v>
      </c>
      <c r="V4251">
        <v>0</v>
      </c>
      <c r="W4251">
        <v>0</v>
      </c>
      <c r="X4251">
        <v>0</v>
      </c>
      <c r="Y4251">
        <v>0</v>
      </c>
      <c r="Z4251">
        <v>0</v>
      </c>
      <c r="AA4251">
        <v>0</v>
      </c>
      <c r="AB4251">
        <v>0</v>
      </c>
      <c r="AC4251">
        <v>0</v>
      </c>
      <c r="AD4251">
        <v>0</v>
      </c>
      <c r="AE4251">
        <v>0</v>
      </c>
      <c r="AF4251">
        <v>0</v>
      </c>
      <c r="AG4251" t="s">
        <v>17643</v>
      </c>
      <c r="AH4251" s="21" t="str">
        <f t="shared" si="132"/>
        <v>YK20</v>
      </c>
      <c r="AI4251" s="21">
        <v>201.59999999999997</v>
      </c>
      <c r="AJ4251" s="21">
        <f t="shared" si="133"/>
        <v>100</v>
      </c>
      <c r="AK4251" s="21" t="s">
        <v>2060</v>
      </c>
      <c r="AL4251" t="s">
        <v>2829</v>
      </c>
      <c r="AM4251" s="26" t="s">
        <v>38</v>
      </c>
      <c r="AN4251" t="s">
        <v>2029</v>
      </c>
    </row>
    <row r="4252" spans="1:40" ht="15" hidden="1" thickTop="1" x14ac:dyDescent="0.35">
      <c r="A4252" t="s">
        <v>7388</v>
      </c>
      <c r="B4252" t="s">
        <v>17644</v>
      </c>
      <c r="C4252" t="s">
        <v>2644</v>
      </c>
      <c r="D4252" t="s">
        <v>17645</v>
      </c>
      <c r="E4252" t="s">
        <v>2646</v>
      </c>
      <c r="F4252">
        <v>1</v>
      </c>
      <c r="G4252" t="s">
        <v>2600</v>
      </c>
      <c r="H4252" t="s">
        <v>2577</v>
      </c>
      <c r="I4252" t="s">
        <v>2076</v>
      </c>
      <c r="J4252" t="s">
        <v>2647</v>
      </c>
      <c r="K4252" t="s">
        <v>2602</v>
      </c>
      <c r="L4252" t="s">
        <v>2058</v>
      </c>
      <c r="M4252" t="s">
        <v>2170</v>
      </c>
      <c r="N4252">
        <v>6</v>
      </c>
      <c r="O4252">
        <v>200</v>
      </c>
      <c r="P4252">
        <v>1.31</v>
      </c>
      <c r="Q4252">
        <v>15300</v>
      </c>
      <c r="R4252">
        <v>3</v>
      </c>
      <c r="S4252">
        <v>77</v>
      </c>
      <c r="T4252">
        <v>0.5</v>
      </c>
      <c r="U4252">
        <v>3</v>
      </c>
      <c r="V4252">
        <v>123</v>
      </c>
      <c r="W4252">
        <v>0.8</v>
      </c>
      <c r="X4252">
        <v>0</v>
      </c>
      <c r="Y4252">
        <v>0</v>
      </c>
      <c r="Z4252">
        <v>0</v>
      </c>
      <c r="AA4252">
        <v>0</v>
      </c>
      <c r="AB4252">
        <v>0</v>
      </c>
      <c r="AC4252">
        <v>0</v>
      </c>
      <c r="AD4252">
        <v>0</v>
      </c>
      <c r="AE4252">
        <v>0</v>
      </c>
      <c r="AF4252">
        <v>0</v>
      </c>
      <c r="AG4252" t="s">
        <v>17646</v>
      </c>
      <c r="AH4252" s="21" t="str">
        <f t="shared" si="132"/>
        <v>YK20</v>
      </c>
      <c r="AI4252" s="21">
        <v>216</v>
      </c>
      <c r="AJ4252" s="21">
        <f t="shared" si="133"/>
        <v>98.692810457516345</v>
      </c>
      <c r="AK4252" s="21" t="s">
        <v>2063</v>
      </c>
      <c r="AL4252" t="s">
        <v>2551</v>
      </c>
      <c r="AM4252" s="26" t="s">
        <v>38</v>
      </c>
      <c r="AN4252" t="s">
        <v>2032</v>
      </c>
    </row>
    <row r="4253" spans="1:40" ht="15" hidden="1" thickTop="1" x14ac:dyDescent="0.35">
      <c r="A4253" t="s">
        <v>7936</v>
      </c>
      <c r="B4253" t="s">
        <v>17647</v>
      </c>
      <c r="C4253" t="s">
        <v>6141</v>
      </c>
      <c r="D4253" t="s">
        <v>6143</v>
      </c>
      <c r="E4253" t="s">
        <v>47</v>
      </c>
      <c r="F4253">
        <v>1</v>
      </c>
      <c r="G4253" t="s">
        <v>2055</v>
      </c>
      <c r="H4253" t="s">
        <v>2056</v>
      </c>
      <c r="I4253" t="s">
        <v>2076</v>
      </c>
      <c r="J4253" t="s">
        <v>6143</v>
      </c>
      <c r="K4253" t="s">
        <v>42</v>
      </c>
      <c r="L4253" t="s">
        <v>2058</v>
      </c>
      <c r="M4253" t="s">
        <v>2059</v>
      </c>
      <c r="N4253">
        <v>7</v>
      </c>
      <c r="O4253">
        <v>317</v>
      </c>
      <c r="P4253">
        <v>1.29</v>
      </c>
      <c r="Q4253">
        <v>24480</v>
      </c>
      <c r="R4253">
        <v>3</v>
      </c>
      <c r="S4253">
        <v>89</v>
      </c>
      <c r="T4253">
        <v>0.36</v>
      </c>
      <c r="U4253">
        <v>4</v>
      </c>
      <c r="V4253">
        <v>228</v>
      </c>
      <c r="W4253">
        <v>0.93</v>
      </c>
      <c r="X4253">
        <v>0</v>
      </c>
      <c r="Y4253">
        <v>0</v>
      </c>
      <c r="Z4253">
        <v>0</v>
      </c>
      <c r="AA4253">
        <v>0</v>
      </c>
      <c r="AB4253">
        <v>0</v>
      </c>
      <c r="AC4253">
        <v>0</v>
      </c>
      <c r="AD4253">
        <v>0</v>
      </c>
      <c r="AE4253">
        <v>0</v>
      </c>
      <c r="AF4253">
        <v>0</v>
      </c>
      <c r="AG4253" t="s">
        <v>17648</v>
      </c>
      <c r="AH4253" s="21" t="str">
        <f t="shared" si="132"/>
        <v>YK21</v>
      </c>
      <c r="AI4253" s="21">
        <v>345.36</v>
      </c>
      <c r="AJ4253" s="21">
        <f t="shared" si="133"/>
        <v>98.705065359477118</v>
      </c>
      <c r="AK4253" s="21" t="s">
        <v>2063</v>
      </c>
      <c r="AL4253" t="s">
        <v>6143</v>
      </c>
      <c r="AM4253" s="26" t="s">
        <v>38</v>
      </c>
      <c r="AN4253" t="s">
        <v>2030</v>
      </c>
    </row>
    <row r="4254" spans="1:40" ht="15" hidden="1" thickTop="1" x14ac:dyDescent="0.35">
      <c r="A4254" t="s">
        <v>7939</v>
      </c>
      <c r="B4254" t="s">
        <v>17649</v>
      </c>
      <c r="C4254" t="s">
        <v>3488</v>
      </c>
      <c r="D4254" t="s">
        <v>17650</v>
      </c>
      <c r="E4254" t="s">
        <v>2575</v>
      </c>
      <c r="F4254">
        <v>1</v>
      </c>
      <c r="G4254" t="s">
        <v>2576</v>
      </c>
      <c r="H4254" t="s">
        <v>2577</v>
      </c>
      <c r="I4254" t="s">
        <v>2057</v>
      </c>
      <c r="J4254" t="s">
        <v>2741</v>
      </c>
      <c r="K4254" t="s">
        <v>2742</v>
      </c>
      <c r="L4254" t="s">
        <v>2058</v>
      </c>
      <c r="M4254" t="s">
        <v>2059</v>
      </c>
      <c r="N4254">
        <v>1</v>
      </c>
      <c r="O4254">
        <v>26</v>
      </c>
      <c r="P4254">
        <v>0.11</v>
      </c>
      <c r="Q4254">
        <v>24480</v>
      </c>
      <c r="R4254">
        <v>1</v>
      </c>
      <c r="S4254">
        <v>26</v>
      </c>
      <c r="T4254">
        <v>0.11</v>
      </c>
      <c r="U4254">
        <v>0</v>
      </c>
      <c r="V4254">
        <v>0</v>
      </c>
      <c r="W4254">
        <v>0</v>
      </c>
      <c r="X4254">
        <v>0</v>
      </c>
      <c r="Y4254">
        <v>0</v>
      </c>
      <c r="Z4254">
        <v>0</v>
      </c>
      <c r="AA4254">
        <v>0</v>
      </c>
      <c r="AB4254">
        <v>0</v>
      </c>
      <c r="AC4254">
        <v>0</v>
      </c>
      <c r="AD4254">
        <v>0</v>
      </c>
      <c r="AE4254">
        <v>0</v>
      </c>
      <c r="AF4254">
        <v>0</v>
      </c>
      <c r="AG4254" t="s">
        <v>17651</v>
      </c>
      <c r="AH4254" s="21" t="str">
        <f t="shared" si="132"/>
        <v>YT21</v>
      </c>
      <c r="AI4254" s="21">
        <v>345.36</v>
      </c>
      <c r="AJ4254" s="21">
        <f t="shared" si="133"/>
        <v>99.893790849673209</v>
      </c>
      <c r="AK4254" s="21" t="s">
        <v>2060</v>
      </c>
      <c r="AL4254" t="s">
        <v>2613</v>
      </c>
      <c r="AM4254" s="26" t="s">
        <v>38</v>
      </c>
      <c r="AN4254" t="s">
        <v>2030</v>
      </c>
    </row>
    <row r="4255" spans="1:40" ht="15" hidden="1" thickTop="1" x14ac:dyDescent="0.35">
      <c r="A4255" t="s">
        <v>7943</v>
      </c>
      <c r="B4255" t="s">
        <v>17652</v>
      </c>
      <c r="C4255" t="s">
        <v>3936</v>
      </c>
      <c r="D4255" t="s">
        <v>17653</v>
      </c>
      <c r="E4255" t="s">
        <v>2691</v>
      </c>
      <c r="F4255">
        <v>1</v>
      </c>
      <c r="G4255" t="s">
        <v>2600</v>
      </c>
      <c r="H4255" t="s">
        <v>2577</v>
      </c>
      <c r="I4255" t="s">
        <v>2076</v>
      </c>
      <c r="J4255" t="s">
        <v>2699</v>
      </c>
      <c r="K4255" t="s">
        <v>2579</v>
      </c>
      <c r="L4255" t="s">
        <v>2058</v>
      </c>
      <c r="M4255" t="s">
        <v>2059</v>
      </c>
      <c r="N4255">
        <v>5</v>
      </c>
      <c r="O4255">
        <v>205</v>
      </c>
      <c r="P4255">
        <v>0.84</v>
      </c>
      <c r="Q4255">
        <v>24480</v>
      </c>
      <c r="R4255">
        <v>0</v>
      </c>
      <c r="S4255">
        <v>0</v>
      </c>
      <c r="T4255">
        <v>0</v>
      </c>
      <c r="U4255">
        <v>4</v>
      </c>
      <c r="V4255">
        <v>171</v>
      </c>
      <c r="W4255">
        <v>0.7</v>
      </c>
      <c r="X4255">
        <v>0</v>
      </c>
      <c r="Y4255">
        <v>0</v>
      </c>
      <c r="Z4255">
        <v>0</v>
      </c>
      <c r="AA4255">
        <v>1</v>
      </c>
      <c r="AB4255">
        <v>34</v>
      </c>
      <c r="AC4255">
        <v>0.14000000000000001</v>
      </c>
      <c r="AD4255">
        <v>0</v>
      </c>
      <c r="AE4255">
        <v>0</v>
      </c>
      <c r="AF4255">
        <v>0</v>
      </c>
      <c r="AG4255" t="s">
        <v>17654</v>
      </c>
      <c r="AH4255" s="21" t="str">
        <f t="shared" si="132"/>
        <v>YM68</v>
      </c>
      <c r="AI4255" s="21">
        <v>345.36</v>
      </c>
      <c r="AJ4255" s="21">
        <f t="shared" si="133"/>
        <v>99.162581699346404</v>
      </c>
      <c r="AK4255" s="21" t="s">
        <v>2063</v>
      </c>
      <c r="AL4255" t="s">
        <v>2551</v>
      </c>
      <c r="AM4255" s="26" t="s">
        <v>38</v>
      </c>
      <c r="AN4255" t="s">
        <v>2033</v>
      </c>
    </row>
    <row r="4256" spans="1:40" ht="15" hidden="1" thickTop="1" x14ac:dyDescent="0.35">
      <c r="A4256" t="s">
        <v>7947</v>
      </c>
      <c r="B4256" t="s">
        <v>17655</v>
      </c>
      <c r="C4256" t="s">
        <v>3878</v>
      </c>
      <c r="D4256" t="s">
        <v>17656</v>
      </c>
      <c r="E4256" t="s">
        <v>2646</v>
      </c>
      <c r="F4256">
        <v>1</v>
      </c>
      <c r="G4256" t="s">
        <v>2600</v>
      </c>
      <c r="H4256" t="s">
        <v>2577</v>
      </c>
      <c r="I4256" t="s">
        <v>2057</v>
      </c>
      <c r="J4256" t="s">
        <v>2601</v>
      </c>
      <c r="K4256" t="s">
        <v>2602</v>
      </c>
      <c r="L4256" t="s">
        <v>2058</v>
      </c>
      <c r="M4256" t="s">
        <v>2170</v>
      </c>
      <c r="N4256">
        <v>0</v>
      </c>
      <c r="O4256">
        <v>0</v>
      </c>
      <c r="P4256">
        <v>0</v>
      </c>
      <c r="Q4256">
        <v>15300</v>
      </c>
      <c r="R4256">
        <v>0</v>
      </c>
      <c r="S4256">
        <v>0</v>
      </c>
      <c r="T4256">
        <v>0</v>
      </c>
      <c r="U4256">
        <v>0</v>
      </c>
      <c r="V4256">
        <v>0</v>
      </c>
      <c r="W4256">
        <v>0</v>
      </c>
      <c r="X4256">
        <v>0</v>
      </c>
      <c r="Y4256">
        <v>0</v>
      </c>
      <c r="Z4256">
        <v>0</v>
      </c>
      <c r="AA4256">
        <v>0</v>
      </c>
      <c r="AB4256">
        <v>0</v>
      </c>
      <c r="AC4256">
        <v>0</v>
      </c>
      <c r="AD4256">
        <v>0</v>
      </c>
      <c r="AE4256">
        <v>0</v>
      </c>
      <c r="AF4256">
        <v>0</v>
      </c>
      <c r="AG4256" t="s">
        <v>17657</v>
      </c>
      <c r="AH4256" s="21" t="str">
        <f t="shared" si="132"/>
        <v>YT21</v>
      </c>
      <c r="AI4256" s="21">
        <v>216</v>
      </c>
      <c r="AJ4256" s="21">
        <f t="shared" si="133"/>
        <v>100</v>
      </c>
      <c r="AK4256" s="21" t="s">
        <v>2060</v>
      </c>
      <c r="AL4256" t="s">
        <v>2551</v>
      </c>
      <c r="AM4256" s="26" t="s">
        <v>38</v>
      </c>
      <c r="AN4256" t="s">
        <v>2030</v>
      </c>
    </row>
    <row r="4257" spans="1:40" ht="15" hidden="1" thickTop="1" x14ac:dyDescent="0.35">
      <c r="A4257" t="s">
        <v>7953</v>
      </c>
      <c r="B4257" t="s">
        <v>17658</v>
      </c>
      <c r="C4257" t="s">
        <v>7253</v>
      </c>
      <c r="D4257" t="s">
        <v>17659</v>
      </c>
      <c r="E4257" t="s">
        <v>2575</v>
      </c>
      <c r="F4257">
        <v>1</v>
      </c>
      <c r="G4257" t="s">
        <v>2600</v>
      </c>
      <c r="H4257" t="s">
        <v>2577</v>
      </c>
      <c r="I4257" t="s">
        <v>2076</v>
      </c>
      <c r="J4257" t="s">
        <v>2699</v>
      </c>
      <c r="K4257" t="s">
        <v>2579</v>
      </c>
      <c r="L4257" t="s">
        <v>2058</v>
      </c>
      <c r="M4257" t="s">
        <v>2170</v>
      </c>
      <c r="N4257">
        <v>0</v>
      </c>
      <c r="O4257">
        <v>0</v>
      </c>
      <c r="P4257">
        <v>0</v>
      </c>
      <c r="Q4257">
        <v>15300</v>
      </c>
      <c r="R4257">
        <v>0</v>
      </c>
      <c r="S4257">
        <v>0</v>
      </c>
      <c r="T4257">
        <v>0</v>
      </c>
      <c r="U4257">
        <v>0</v>
      </c>
      <c r="V4257">
        <v>0</v>
      </c>
      <c r="W4257">
        <v>0</v>
      </c>
      <c r="X4257">
        <v>0</v>
      </c>
      <c r="Y4257">
        <v>0</v>
      </c>
      <c r="Z4257">
        <v>0</v>
      </c>
      <c r="AA4257">
        <v>0</v>
      </c>
      <c r="AB4257">
        <v>0</v>
      </c>
      <c r="AC4257">
        <v>0</v>
      </c>
      <c r="AD4257">
        <v>0</v>
      </c>
      <c r="AE4257">
        <v>0</v>
      </c>
      <c r="AF4257">
        <v>0</v>
      </c>
      <c r="AG4257" t="s">
        <v>17660</v>
      </c>
      <c r="AH4257" s="21" t="str">
        <f t="shared" si="132"/>
        <v>YR25</v>
      </c>
      <c r="AI4257" s="21">
        <v>216</v>
      </c>
      <c r="AJ4257" s="21">
        <f t="shared" si="133"/>
        <v>100</v>
      </c>
      <c r="AK4257" s="21" t="s">
        <v>2060</v>
      </c>
      <c r="AL4257" t="s">
        <v>2581</v>
      </c>
      <c r="AM4257" s="26" t="s">
        <v>38</v>
      </c>
      <c r="AN4257" t="s">
        <v>2029</v>
      </c>
    </row>
    <row r="4258" spans="1:40" ht="15" hidden="1" thickTop="1" x14ac:dyDescent="0.35">
      <c r="A4258" t="s">
        <v>7957</v>
      </c>
      <c r="B4258" t="s">
        <v>17661</v>
      </c>
      <c r="C4258" t="s">
        <v>2893</v>
      </c>
      <c r="D4258" t="s">
        <v>17662</v>
      </c>
      <c r="E4258" t="s">
        <v>2608</v>
      </c>
      <c r="F4258">
        <v>1</v>
      </c>
      <c r="G4258" t="s">
        <v>2609</v>
      </c>
      <c r="H4258" t="s">
        <v>2577</v>
      </c>
      <c r="I4258" t="s">
        <v>2076</v>
      </c>
      <c r="J4258" t="s">
        <v>2764</v>
      </c>
      <c r="K4258" t="s">
        <v>2765</v>
      </c>
      <c r="L4258" t="s">
        <v>2058</v>
      </c>
      <c r="M4258" t="s">
        <v>2170</v>
      </c>
      <c r="N4258">
        <v>10</v>
      </c>
      <c r="O4258">
        <v>427</v>
      </c>
      <c r="P4258">
        <v>2.79</v>
      </c>
      <c r="Q4258">
        <v>15300</v>
      </c>
      <c r="R4258">
        <v>7</v>
      </c>
      <c r="S4258">
        <v>303</v>
      </c>
      <c r="T4258">
        <v>1.98</v>
      </c>
      <c r="U4258">
        <v>2</v>
      </c>
      <c r="V4258">
        <v>59</v>
      </c>
      <c r="W4258">
        <v>0.39</v>
      </c>
      <c r="X4258">
        <v>0</v>
      </c>
      <c r="Y4258">
        <v>0</v>
      </c>
      <c r="Z4258">
        <v>0</v>
      </c>
      <c r="AA4258">
        <v>1</v>
      </c>
      <c r="AB4258">
        <v>65</v>
      </c>
      <c r="AC4258">
        <v>0.42</v>
      </c>
      <c r="AD4258">
        <v>0</v>
      </c>
      <c r="AE4258">
        <v>0</v>
      </c>
      <c r="AF4258">
        <v>0</v>
      </c>
      <c r="AG4258" t="s">
        <v>17663</v>
      </c>
      <c r="AH4258" s="21" t="str">
        <f t="shared" si="132"/>
        <v>YR25</v>
      </c>
      <c r="AI4258" s="21">
        <v>216</v>
      </c>
      <c r="AJ4258" s="21">
        <f t="shared" si="133"/>
        <v>97.209150326797385</v>
      </c>
      <c r="AK4258" s="21" t="s">
        <v>2063</v>
      </c>
      <c r="AL4258" t="s">
        <v>2613</v>
      </c>
      <c r="AM4258" s="26" t="s">
        <v>38</v>
      </c>
      <c r="AN4258" t="s">
        <v>2032</v>
      </c>
    </row>
    <row r="4259" spans="1:40" ht="15" hidden="1" thickTop="1" x14ac:dyDescent="0.35">
      <c r="A4259" t="s">
        <v>7961</v>
      </c>
      <c r="B4259" t="s">
        <v>17664</v>
      </c>
      <c r="C4259" t="s">
        <v>2893</v>
      </c>
      <c r="D4259" t="s">
        <v>17662</v>
      </c>
      <c r="E4259" t="s">
        <v>2608</v>
      </c>
      <c r="F4259">
        <v>1</v>
      </c>
      <c r="G4259" t="s">
        <v>2609</v>
      </c>
      <c r="H4259" t="s">
        <v>2577</v>
      </c>
      <c r="I4259" t="s">
        <v>2076</v>
      </c>
      <c r="J4259" t="s">
        <v>2764</v>
      </c>
      <c r="K4259" t="s">
        <v>2765</v>
      </c>
      <c r="L4259" t="s">
        <v>2058</v>
      </c>
      <c r="M4259" t="s">
        <v>2170</v>
      </c>
      <c r="N4259">
        <v>8</v>
      </c>
      <c r="O4259">
        <v>185</v>
      </c>
      <c r="P4259">
        <v>1.21</v>
      </c>
      <c r="Q4259">
        <v>15300</v>
      </c>
      <c r="R4259">
        <v>2</v>
      </c>
      <c r="S4259">
        <v>32</v>
      </c>
      <c r="T4259">
        <v>0.21</v>
      </c>
      <c r="U4259">
        <v>6</v>
      </c>
      <c r="V4259">
        <v>153</v>
      </c>
      <c r="W4259">
        <v>1</v>
      </c>
      <c r="X4259">
        <v>0</v>
      </c>
      <c r="Y4259">
        <v>0</v>
      </c>
      <c r="Z4259">
        <v>0</v>
      </c>
      <c r="AA4259">
        <v>0</v>
      </c>
      <c r="AB4259">
        <v>0</v>
      </c>
      <c r="AC4259">
        <v>0</v>
      </c>
      <c r="AD4259">
        <v>0</v>
      </c>
      <c r="AE4259">
        <v>0</v>
      </c>
      <c r="AF4259">
        <v>0</v>
      </c>
      <c r="AG4259" t="s">
        <v>17665</v>
      </c>
      <c r="AH4259" s="21" t="str">
        <f t="shared" si="132"/>
        <v>YR25</v>
      </c>
      <c r="AI4259" s="21">
        <v>216</v>
      </c>
      <c r="AJ4259" s="21">
        <f t="shared" si="133"/>
        <v>98.790849673202615</v>
      </c>
      <c r="AK4259" s="21" t="s">
        <v>2063</v>
      </c>
      <c r="AL4259" t="s">
        <v>2613</v>
      </c>
      <c r="AM4259" s="26" t="s">
        <v>38</v>
      </c>
      <c r="AN4259" t="s">
        <v>2033</v>
      </c>
    </row>
    <row r="4260" spans="1:40" ht="15" hidden="1" thickTop="1" x14ac:dyDescent="0.35">
      <c r="A4260" t="s">
        <v>7965</v>
      </c>
      <c r="B4260" t="s">
        <v>17666</v>
      </c>
      <c r="C4260" t="s">
        <v>3011</v>
      </c>
      <c r="D4260" t="s">
        <v>17667</v>
      </c>
      <c r="E4260" t="s">
        <v>3013</v>
      </c>
      <c r="F4260">
        <v>1</v>
      </c>
      <c r="G4260" t="s">
        <v>2576</v>
      </c>
      <c r="H4260" t="s">
        <v>2577</v>
      </c>
      <c r="I4260" t="s">
        <v>2076</v>
      </c>
      <c r="J4260" t="s">
        <v>2741</v>
      </c>
      <c r="K4260" t="s">
        <v>2742</v>
      </c>
      <c r="L4260" t="s">
        <v>2058</v>
      </c>
      <c r="M4260" t="s">
        <v>2170</v>
      </c>
      <c r="N4260">
        <v>7</v>
      </c>
      <c r="O4260">
        <v>177</v>
      </c>
      <c r="P4260">
        <v>1.1599999999999999</v>
      </c>
      <c r="Q4260">
        <v>15300</v>
      </c>
      <c r="R4260">
        <v>3</v>
      </c>
      <c r="S4260">
        <v>86</v>
      </c>
      <c r="T4260">
        <v>0.56000000000000005</v>
      </c>
      <c r="U4260">
        <v>4</v>
      </c>
      <c r="V4260">
        <v>91</v>
      </c>
      <c r="W4260">
        <v>0.59</v>
      </c>
      <c r="X4260">
        <v>0</v>
      </c>
      <c r="Y4260">
        <v>0</v>
      </c>
      <c r="Z4260">
        <v>0</v>
      </c>
      <c r="AA4260">
        <v>0</v>
      </c>
      <c r="AB4260">
        <v>0</v>
      </c>
      <c r="AC4260">
        <v>0</v>
      </c>
      <c r="AD4260">
        <v>0</v>
      </c>
      <c r="AE4260">
        <v>0</v>
      </c>
      <c r="AF4260">
        <v>0</v>
      </c>
      <c r="AG4260" t="s">
        <v>17668</v>
      </c>
      <c r="AH4260" s="21" t="str">
        <f t="shared" si="132"/>
        <v>YK20</v>
      </c>
      <c r="AI4260" s="21">
        <v>216</v>
      </c>
      <c r="AJ4260" s="21">
        <f t="shared" si="133"/>
        <v>98.843137254901961</v>
      </c>
      <c r="AK4260" s="21" t="s">
        <v>2063</v>
      </c>
      <c r="AL4260" t="s">
        <v>2551</v>
      </c>
      <c r="AM4260" s="26" t="s">
        <v>38</v>
      </c>
      <c r="AN4260" t="s">
        <v>2033</v>
      </c>
    </row>
    <row r="4261" spans="1:40" ht="15" hidden="1" thickTop="1" x14ac:dyDescent="0.35">
      <c r="A4261" t="s">
        <v>7969</v>
      </c>
      <c r="B4261" t="s">
        <v>17669</v>
      </c>
      <c r="C4261" t="s">
        <v>2606</v>
      </c>
      <c r="D4261" t="s">
        <v>17670</v>
      </c>
      <c r="E4261" t="s">
        <v>3430</v>
      </c>
      <c r="F4261">
        <v>1</v>
      </c>
      <c r="G4261" t="s">
        <v>2609</v>
      </c>
      <c r="H4261" t="s">
        <v>2577</v>
      </c>
      <c r="I4261" t="s">
        <v>2076</v>
      </c>
      <c r="J4261" t="s">
        <v>2610</v>
      </c>
      <c r="K4261" t="s">
        <v>2611</v>
      </c>
      <c r="L4261" t="s">
        <v>2058</v>
      </c>
      <c r="M4261" t="s">
        <v>2059</v>
      </c>
      <c r="N4261">
        <v>3</v>
      </c>
      <c r="O4261">
        <v>233</v>
      </c>
      <c r="P4261">
        <v>0.95</v>
      </c>
      <c r="Q4261">
        <v>24480</v>
      </c>
      <c r="R4261">
        <v>1</v>
      </c>
      <c r="S4261">
        <v>83</v>
      </c>
      <c r="T4261">
        <v>0.34</v>
      </c>
      <c r="U4261">
        <v>2</v>
      </c>
      <c r="V4261">
        <v>150</v>
      </c>
      <c r="W4261">
        <v>0.61</v>
      </c>
      <c r="X4261">
        <v>0</v>
      </c>
      <c r="Y4261">
        <v>0</v>
      </c>
      <c r="Z4261">
        <v>0</v>
      </c>
      <c r="AA4261">
        <v>0</v>
      </c>
      <c r="AB4261">
        <v>0</v>
      </c>
      <c r="AC4261">
        <v>0</v>
      </c>
      <c r="AD4261">
        <v>0</v>
      </c>
      <c r="AE4261">
        <v>0</v>
      </c>
      <c r="AF4261">
        <v>0</v>
      </c>
      <c r="AG4261" t="s">
        <v>17671</v>
      </c>
      <c r="AH4261" s="21" t="str">
        <f t="shared" si="132"/>
        <v>YR25</v>
      </c>
      <c r="AI4261" s="21">
        <v>345.36</v>
      </c>
      <c r="AJ4261" s="21">
        <f t="shared" si="133"/>
        <v>99.048202614379079</v>
      </c>
      <c r="AK4261" s="21" t="s">
        <v>2063</v>
      </c>
      <c r="AL4261" t="s">
        <v>2613</v>
      </c>
      <c r="AM4261" s="26" t="s">
        <v>38</v>
      </c>
      <c r="AN4261" t="s">
        <v>2030</v>
      </c>
    </row>
    <row r="4262" spans="1:40" ht="15" hidden="1" thickTop="1" x14ac:dyDescent="0.35">
      <c r="A4262" t="s">
        <v>7973</v>
      </c>
      <c r="B4262" t="s">
        <v>17672</v>
      </c>
      <c r="C4262" t="s">
        <v>4394</v>
      </c>
      <c r="D4262" t="s">
        <v>17673</v>
      </c>
      <c r="E4262" t="s">
        <v>2608</v>
      </c>
      <c r="F4262">
        <v>1</v>
      </c>
      <c r="G4262" t="s">
        <v>2609</v>
      </c>
      <c r="H4262" t="s">
        <v>2577</v>
      </c>
      <c r="I4262" t="s">
        <v>2076</v>
      </c>
      <c r="J4262" t="s">
        <v>2764</v>
      </c>
      <c r="K4262" t="s">
        <v>2765</v>
      </c>
      <c r="L4262" t="s">
        <v>2058</v>
      </c>
      <c r="M4262" t="s">
        <v>2059</v>
      </c>
      <c r="N4262">
        <v>4</v>
      </c>
      <c r="O4262">
        <v>345</v>
      </c>
      <c r="P4262">
        <v>1.41</v>
      </c>
      <c r="Q4262">
        <v>24480</v>
      </c>
      <c r="R4262">
        <v>1</v>
      </c>
      <c r="S4262">
        <v>65</v>
      </c>
      <c r="T4262">
        <v>0.27</v>
      </c>
      <c r="U4262">
        <v>3</v>
      </c>
      <c r="V4262">
        <v>280</v>
      </c>
      <c r="W4262">
        <v>1.1399999999999999</v>
      </c>
      <c r="X4262">
        <v>0</v>
      </c>
      <c r="Y4262">
        <v>0</v>
      </c>
      <c r="Z4262">
        <v>0</v>
      </c>
      <c r="AA4262">
        <v>0</v>
      </c>
      <c r="AB4262">
        <v>0</v>
      </c>
      <c r="AC4262">
        <v>0</v>
      </c>
      <c r="AD4262">
        <v>0</v>
      </c>
      <c r="AE4262">
        <v>0</v>
      </c>
      <c r="AF4262">
        <v>0</v>
      </c>
      <c r="AG4262" t="s">
        <v>17674</v>
      </c>
      <c r="AH4262" s="21" t="str">
        <f t="shared" si="132"/>
        <v>YM68</v>
      </c>
      <c r="AI4262" s="21">
        <v>345.36</v>
      </c>
      <c r="AJ4262" s="21">
        <f t="shared" si="133"/>
        <v>98.590686274509807</v>
      </c>
      <c r="AK4262" s="21" t="s">
        <v>2063</v>
      </c>
      <c r="AL4262" t="s">
        <v>2613</v>
      </c>
      <c r="AM4262" s="26" t="s">
        <v>38</v>
      </c>
      <c r="AN4262" t="s">
        <v>2032</v>
      </c>
    </row>
    <row r="4263" spans="1:40" ht="15" hidden="1" thickTop="1" x14ac:dyDescent="0.35">
      <c r="A4263" t="s">
        <v>7977</v>
      </c>
      <c r="B4263" t="s">
        <v>17675</v>
      </c>
      <c r="C4263" t="s">
        <v>4173</v>
      </c>
      <c r="D4263" t="s">
        <v>17676</v>
      </c>
      <c r="E4263" t="s">
        <v>2691</v>
      </c>
      <c r="F4263">
        <v>1</v>
      </c>
      <c r="G4263" t="s">
        <v>2609</v>
      </c>
      <c r="H4263" t="s">
        <v>2577</v>
      </c>
      <c r="I4263" t="s">
        <v>2076</v>
      </c>
      <c r="J4263" t="s">
        <v>2634</v>
      </c>
      <c r="K4263" t="s">
        <v>2635</v>
      </c>
      <c r="L4263" t="s">
        <v>2058</v>
      </c>
      <c r="M4263" t="s">
        <v>2170</v>
      </c>
      <c r="N4263">
        <v>1</v>
      </c>
      <c r="O4263">
        <v>64</v>
      </c>
      <c r="P4263">
        <v>0.42</v>
      </c>
      <c r="Q4263">
        <v>15300</v>
      </c>
      <c r="R4263">
        <v>1</v>
      </c>
      <c r="S4263">
        <v>64</v>
      </c>
      <c r="T4263">
        <v>0.42</v>
      </c>
      <c r="U4263">
        <v>0</v>
      </c>
      <c r="V4263">
        <v>0</v>
      </c>
      <c r="W4263">
        <v>0</v>
      </c>
      <c r="X4263">
        <v>0</v>
      </c>
      <c r="Y4263">
        <v>0</v>
      </c>
      <c r="Z4263">
        <v>0</v>
      </c>
      <c r="AA4263">
        <v>0</v>
      </c>
      <c r="AB4263">
        <v>0</v>
      </c>
      <c r="AC4263">
        <v>0</v>
      </c>
      <c r="AD4263">
        <v>0</v>
      </c>
      <c r="AE4263">
        <v>0</v>
      </c>
      <c r="AF4263">
        <v>0</v>
      </c>
      <c r="AG4263" t="s">
        <v>17677</v>
      </c>
      <c r="AH4263" s="21" t="str">
        <f t="shared" si="132"/>
        <v>YR25</v>
      </c>
      <c r="AI4263" s="21">
        <v>216</v>
      </c>
      <c r="AJ4263" s="21">
        <f t="shared" si="133"/>
        <v>99.58169934640523</v>
      </c>
      <c r="AK4263" s="21" t="s">
        <v>2060</v>
      </c>
      <c r="AL4263" t="s">
        <v>2581</v>
      </c>
      <c r="AM4263" s="26" t="s">
        <v>38</v>
      </c>
      <c r="AN4263" t="s">
        <v>2031</v>
      </c>
    </row>
    <row r="4264" spans="1:40" ht="15" hidden="1" thickTop="1" x14ac:dyDescent="0.35">
      <c r="A4264" t="s">
        <v>7980</v>
      </c>
      <c r="B4264" t="s">
        <v>17678</v>
      </c>
      <c r="C4264" t="s">
        <v>4062</v>
      </c>
      <c r="D4264" t="s">
        <v>17679</v>
      </c>
      <c r="E4264" t="s">
        <v>2646</v>
      </c>
      <c r="F4264">
        <v>1</v>
      </c>
      <c r="G4264" t="s">
        <v>2600</v>
      </c>
      <c r="H4264" t="s">
        <v>2577</v>
      </c>
      <c r="I4264" t="s">
        <v>2057</v>
      </c>
      <c r="J4264" t="s">
        <v>2647</v>
      </c>
      <c r="K4264" t="s">
        <v>2602</v>
      </c>
      <c r="L4264" t="s">
        <v>2058</v>
      </c>
      <c r="M4264" t="s">
        <v>2059</v>
      </c>
      <c r="N4264">
        <v>2</v>
      </c>
      <c r="O4264">
        <v>40</v>
      </c>
      <c r="P4264">
        <v>0.16</v>
      </c>
      <c r="Q4264">
        <v>24480</v>
      </c>
      <c r="R4264">
        <v>2</v>
      </c>
      <c r="S4264">
        <v>40</v>
      </c>
      <c r="T4264">
        <v>0.16</v>
      </c>
      <c r="U4264">
        <v>0</v>
      </c>
      <c r="V4264">
        <v>0</v>
      </c>
      <c r="W4264">
        <v>0</v>
      </c>
      <c r="X4264">
        <v>0</v>
      </c>
      <c r="Y4264">
        <v>0</v>
      </c>
      <c r="Z4264">
        <v>0</v>
      </c>
      <c r="AA4264">
        <v>0</v>
      </c>
      <c r="AB4264">
        <v>0</v>
      </c>
      <c r="AC4264">
        <v>0</v>
      </c>
      <c r="AD4264">
        <v>0</v>
      </c>
      <c r="AE4264">
        <v>0</v>
      </c>
      <c r="AF4264">
        <v>0</v>
      </c>
      <c r="AG4264" t="s">
        <v>17680</v>
      </c>
      <c r="AH4264" s="21" t="str">
        <f t="shared" si="132"/>
        <v>YT21</v>
      </c>
      <c r="AI4264" s="21">
        <v>345.36</v>
      </c>
      <c r="AJ4264" s="21">
        <f t="shared" si="133"/>
        <v>99.83660130718954</v>
      </c>
      <c r="AK4264" s="21" t="s">
        <v>2060</v>
      </c>
      <c r="AL4264" t="s">
        <v>2551</v>
      </c>
      <c r="AM4264" s="26" t="s">
        <v>38</v>
      </c>
      <c r="AN4264" t="s">
        <v>2030</v>
      </c>
    </row>
    <row r="4265" spans="1:40" ht="15" hidden="1" thickTop="1" x14ac:dyDescent="0.35">
      <c r="A4265" t="s">
        <v>7983</v>
      </c>
      <c r="B4265" t="s">
        <v>17681</v>
      </c>
      <c r="C4265" t="s">
        <v>6424</v>
      </c>
      <c r="D4265" t="s">
        <v>17682</v>
      </c>
      <c r="E4265" t="s">
        <v>44</v>
      </c>
      <c r="F4265">
        <v>1</v>
      </c>
      <c r="G4265" t="s">
        <v>2055</v>
      </c>
      <c r="H4265" t="s">
        <v>2056</v>
      </c>
      <c r="I4265" t="s">
        <v>2076</v>
      </c>
      <c r="J4265" t="s">
        <v>3609</v>
      </c>
      <c r="K4265" t="s">
        <v>42</v>
      </c>
      <c r="L4265" t="s">
        <v>2058</v>
      </c>
      <c r="M4265" t="s">
        <v>2059</v>
      </c>
      <c r="N4265">
        <v>5</v>
      </c>
      <c r="O4265">
        <v>292</v>
      </c>
      <c r="P4265">
        <v>1.19</v>
      </c>
      <c r="Q4265">
        <v>24480</v>
      </c>
      <c r="R4265">
        <v>3</v>
      </c>
      <c r="S4265">
        <v>235</v>
      </c>
      <c r="T4265">
        <v>0.96</v>
      </c>
      <c r="U4265">
        <v>1</v>
      </c>
      <c r="V4265">
        <v>42</v>
      </c>
      <c r="W4265">
        <v>0.17</v>
      </c>
      <c r="X4265">
        <v>0</v>
      </c>
      <c r="Y4265">
        <v>0</v>
      </c>
      <c r="Z4265">
        <v>0</v>
      </c>
      <c r="AA4265">
        <v>1</v>
      </c>
      <c r="AB4265">
        <v>15</v>
      </c>
      <c r="AC4265">
        <v>0.06</v>
      </c>
      <c r="AD4265">
        <v>0</v>
      </c>
      <c r="AE4265">
        <v>0</v>
      </c>
      <c r="AF4265">
        <v>0</v>
      </c>
      <c r="AG4265" t="s">
        <v>17683</v>
      </c>
      <c r="AH4265" s="21" t="str">
        <f t="shared" si="132"/>
        <v>YR25</v>
      </c>
      <c r="AI4265" s="21">
        <v>345.36</v>
      </c>
      <c r="AJ4265" s="21">
        <f t="shared" si="133"/>
        <v>98.807189542483655</v>
      </c>
      <c r="AK4265" s="21" t="s">
        <v>2063</v>
      </c>
      <c r="AL4265" t="s">
        <v>3610</v>
      </c>
      <c r="AM4265" s="26" t="s">
        <v>38</v>
      </c>
      <c r="AN4265" t="s">
        <v>2031</v>
      </c>
    </row>
    <row r="4266" spans="1:40" ht="15" hidden="1" thickTop="1" x14ac:dyDescent="0.35">
      <c r="A4266" t="s">
        <v>7987</v>
      </c>
      <c r="B4266" t="s">
        <v>17684</v>
      </c>
      <c r="C4266" t="s">
        <v>4067</v>
      </c>
      <c r="D4266" t="s">
        <v>17685</v>
      </c>
      <c r="E4266" t="s">
        <v>2575</v>
      </c>
      <c r="F4266">
        <v>1</v>
      </c>
      <c r="G4266" t="s">
        <v>2576</v>
      </c>
      <c r="H4266" t="s">
        <v>2577</v>
      </c>
      <c r="I4266" t="s">
        <v>2076</v>
      </c>
      <c r="J4266" t="s">
        <v>2699</v>
      </c>
      <c r="K4266" t="s">
        <v>2579</v>
      </c>
      <c r="L4266" t="s">
        <v>2058</v>
      </c>
      <c r="M4266" t="s">
        <v>2059</v>
      </c>
      <c r="N4266">
        <v>1</v>
      </c>
      <c r="O4266">
        <v>38</v>
      </c>
      <c r="P4266">
        <v>0.16</v>
      </c>
      <c r="Q4266">
        <v>24480</v>
      </c>
      <c r="R4266">
        <v>1</v>
      </c>
      <c r="S4266">
        <v>38</v>
      </c>
      <c r="T4266">
        <v>0.16</v>
      </c>
      <c r="U4266">
        <v>0</v>
      </c>
      <c r="V4266">
        <v>0</v>
      </c>
      <c r="W4266">
        <v>0</v>
      </c>
      <c r="X4266">
        <v>0</v>
      </c>
      <c r="Y4266">
        <v>0</v>
      </c>
      <c r="Z4266">
        <v>0</v>
      </c>
      <c r="AA4266">
        <v>0</v>
      </c>
      <c r="AB4266">
        <v>0</v>
      </c>
      <c r="AC4266">
        <v>0</v>
      </c>
      <c r="AD4266">
        <v>0</v>
      </c>
      <c r="AE4266">
        <v>0</v>
      </c>
      <c r="AF4266">
        <v>0</v>
      </c>
      <c r="AG4266" t="s">
        <v>17686</v>
      </c>
      <c r="AH4266" s="21" t="str">
        <f t="shared" si="132"/>
        <v>YM68</v>
      </c>
      <c r="AI4266" s="21">
        <v>345.36</v>
      </c>
      <c r="AJ4266" s="21">
        <f t="shared" si="133"/>
        <v>99.84477124183006</v>
      </c>
      <c r="AK4266" s="21" t="s">
        <v>2060</v>
      </c>
      <c r="AL4266" t="s">
        <v>2581</v>
      </c>
      <c r="AM4266" s="26" t="s">
        <v>38</v>
      </c>
      <c r="AN4266" t="s">
        <v>2030</v>
      </c>
    </row>
    <row r="4267" spans="1:40" ht="15" hidden="1" thickTop="1" x14ac:dyDescent="0.35">
      <c r="A4267" t="s">
        <v>7991</v>
      </c>
      <c r="B4267" t="s">
        <v>17687</v>
      </c>
      <c r="C4267" t="s">
        <v>3786</v>
      </c>
      <c r="D4267" t="s">
        <v>17688</v>
      </c>
      <c r="E4267" t="s">
        <v>2793</v>
      </c>
      <c r="F4267">
        <v>1</v>
      </c>
      <c r="G4267" t="s">
        <v>2509</v>
      </c>
      <c r="H4267" t="s">
        <v>2510</v>
      </c>
      <c r="I4267" t="s">
        <v>2076</v>
      </c>
      <c r="J4267" t="s">
        <v>2794</v>
      </c>
      <c r="K4267" t="s">
        <v>2669</v>
      </c>
      <c r="L4267" t="s">
        <v>2058</v>
      </c>
      <c r="M4267" t="s">
        <v>2549</v>
      </c>
      <c r="N4267">
        <v>8</v>
      </c>
      <c r="O4267">
        <v>255</v>
      </c>
      <c r="P4267">
        <v>1.79</v>
      </c>
      <c r="Q4267">
        <v>14280</v>
      </c>
      <c r="R4267">
        <v>4</v>
      </c>
      <c r="S4267">
        <v>104</v>
      </c>
      <c r="T4267">
        <v>0.73</v>
      </c>
      <c r="U4267">
        <v>4</v>
      </c>
      <c r="V4267">
        <v>151</v>
      </c>
      <c r="W4267">
        <v>1.06</v>
      </c>
      <c r="X4267">
        <v>0</v>
      </c>
      <c r="Y4267">
        <v>0</v>
      </c>
      <c r="Z4267">
        <v>0</v>
      </c>
      <c r="AA4267">
        <v>0</v>
      </c>
      <c r="AB4267">
        <v>0</v>
      </c>
      <c r="AC4267">
        <v>0</v>
      </c>
      <c r="AD4267">
        <v>0</v>
      </c>
      <c r="AE4267">
        <v>0</v>
      </c>
      <c r="AF4267">
        <v>0</v>
      </c>
      <c r="AG4267" t="s">
        <v>17689</v>
      </c>
      <c r="AH4267" s="21" t="str">
        <f t="shared" si="132"/>
        <v>YR25</v>
      </c>
      <c r="AI4267" s="21">
        <v>201.59999999999997</v>
      </c>
      <c r="AJ4267" s="21">
        <f t="shared" si="133"/>
        <v>98.214285714285708</v>
      </c>
      <c r="AK4267" s="21" t="s">
        <v>2063</v>
      </c>
      <c r="AL4267" t="s">
        <v>2515</v>
      </c>
      <c r="AM4267" s="26" t="s">
        <v>38</v>
      </c>
      <c r="AN4267" t="s">
        <v>2031</v>
      </c>
    </row>
    <row r="4268" spans="1:40" ht="15" hidden="1" thickTop="1" x14ac:dyDescent="0.35">
      <c r="A4268" t="s">
        <v>7995</v>
      </c>
      <c r="B4268" t="s">
        <v>17690</v>
      </c>
      <c r="C4268" t="s">
        <v>3434</v>
      </c>
      <c r="D4268" t="s">
        <v>17691</v>
      </c>
      <c r="E4268" t="s">
        <v>2608</v>
      </c>
      <c r="F4268">
        <v>1</v>
      </c>
      <c r="G4268" t="s">
        <v>2609</v>
      </c>
      <c r="H4268" t="s">
        <v>2577</v>
      </c>
      <c r="I4268" t="s">
        <v>2057</v>
      </c>
      <c r="J4268" t="s">
        <v>2764</v>
      </c>
      <c r="K4268" t="s">
        <v>2765</v>
      </c>
      <c r="L4268" t="s">
        <v>2058</v>
      </c>
      <c r="M4268" t="s">
        <v>2170</v>
      </c>
      <c r="N4268">
        <v>2</v>
      </c>
      <c r="O4268">
        <v>42</v>
      </c>
      <c r="P4268">
        <v>0.27</v>
      </c>
      <c r="Q4268">
        <v>15300</v>
      </c>
      <c r="R4268">
        <v>0</v>
      </c>
      <c r="S4268">
        <v>0</v>
      </c>
      <c r="T4268">
        <v>0</v>
      </c>
      <c r="U4268">
        <v>2</v>
      </c>
      <c r="V4268">
        <v>42</v>
      </c>
      <c r="W4268">
        <v>0.27</v>
      </c>
      <c r="X4268">
        <v>0</v>
      </c>
      <c r="Y4268">
        <v>0</v>
      </c>
      <c r="Z4268">
        <v>0</v>
      </c>
      <c r="AA4268">
        <v>0</v>
      </c>
      <c r="AB4268">
        <v>0</v>
      </c>
      <c r="AC4268">
        <v>0</v>
      </c>
      <c r="AD4268">
        <v>0</v>
      </c>
      <c r="AE4268">
        <v>0</v>
      </c>
      <c r="AF4268">
        <v>0</v>
      </c>
      <c r="AG4268" t="s">
        <v>17692</v>
      </c>
      <c r="AH4268" s="21" t="str">
        <f t="shared" si="132"/>
        <v>YT21</v>
      </c>
      <c r="AI4268" s="21">
        <v>216</v>
      </c>
      <c r="AJ4268" s="21">
        <f t="shared" si="133"/>
        <v>99.725490196078425</v>
      </c>
      <c r="AK4268" s="21" t="s">
        <v>2060</v>
      </c>
      <c r="AL4268" t="s">
        <v>2613</v>
      </c>
      <c r="AM4268" s="26" t="s">
        <v>38</v>
      </c>
      <c r="AN4268" t="s">
        <v>2029</v>
      </c>
    </row>
    <row r="4269" spans="1:40" ht="15" hidden="1" thickTop="1" x14ac:dyDescent="0.35">
      <c r="A4269" t="s">
        <v>7999</v>
      </c>
      <c r="B4269" t="s">
        <v>17693</v>
      </c>
      <c r="C4269" t="s">
        <v>4594</v>
      </c>
      <c r="D4269" t="s">
        <v>17694</v>
      </c>
      <c r="E4269" t="s">
        <v>2938</v>
      </c>
      <c r="F4269">
        <v>1</v>
      </c>
      <c r="G4269" t="s">
        <v>2593</v>
      </c>
      <c r="H4269" t="s">
        <v>2056</v>
      </c>
      <c r="I4269" t="s">
        <v>2057</v>
      </c>
      <c r="J4269" t="s">
        <v>2594</v>
      </c>
      <c r="K4269" t="s">
        <v>65</v>
      </c>
      <c r="L4269" t="s">
        <v>2058</v>
      </c>
      <c r="M4269" t="s">
        <v>2059</v>
      </c>
      <c r="N4269">
        <v>12</v>
      </c>
      <c r="O4269">
        <v>551</v>
      </c>
      <c r="P4269">
        <v>2.25</v>
      </c>
      <c r="Q4269">
        <v>24480</v>
      </c>
      <c r="R4269">
        <v>9</v>
      </c>
      <c r="S4269">
        <v>412</v>
      </c>
      <c r="T4269">
        <v>1.68</v>
      </c>
      <c r="U4269">
        <v>3</v>
      </c>
      <c r="V4269">
        <v>139</v>
      </c>
      <c r="W4269">
        <v>0.56999999999999995</v>
      </c>
      <c r="X4269">
        <v>0</v>
      </c>
      <c r="Y4269">
        <v>0</v>
      </c>
      <c r="Z4269">
        <v>0</v>
      </c>
      <c r="AA4269">
        <v>0</v>
      </c>
      <c r="AB4269">
        <v>0</v>
      </c>
      <c r="AC4269">
        <v>0</v>
      </c>
      <c r="AD4269">
        <v>0</v>
      </c>
      <c r="AE4269">
        <v>0</v>
      </c>
      <c r="AF4269">
        <v>0</v>
      </c>
      <c r="AG4269" t="s">
        <v>17695</v>
      </c>
      <c r="AH4269" s="21" t="str">
        <f t="shared" si="132"/>
        <v>YT21</v>
      </c>
      <c r="AI4269" s="21">
        <v>345.36</v>
      </c>
      <c r="AJ4269" s="21">
        <f t="shared" si="133"/>
        <v>97.749183006535944</v>
      </c>
      <c r="AK4269" s="21" t="s">
        <v>2063</v>
      </c>
      <c r="AL4269" t="s">
        <v>2527</v>
      </c>
      <c r="AM4269" s="26" t="s">
        <v>38</v>
      </c>
      <c r="AN4269" t="s">
        <v>2033</v>
      </c>
    </row>
    <row r="4270" spans="1:40" ht="15" hidden="1" thickTop="1" x14ac:dyDescent="0.35">
      <c r="A4270" t="s">
        <v>8003</v>
      </c>
      <c r="B4270" t="s">
        <v>17696</v>
      </c>
      <c r="C4270" t="s">
        <v>2855</v>
      </c>
      <c r="D4270" t="s">
        <v>17697</v>
      </c>
      <c r="E4270" t="s">
        <v>2857</v>
      </c>
      <c r="F4270">
        <v>1</v>
      </c>
      <c r="G4270" t="s">
        <v>2600</v>
      </c>
      <c r="H4270" t="s">
        <v>2577</v>
      </c>
      <c r="I4270" t="s">
        <v>2076</v>
      </c>
      <c r="J4270" t="s">
        <v>2858</v>
      </c>
      <c r="K4270" t="s">
        <v>2742</v>
      </c>
      <c r="L4270" t="s">
        <v>2058</v>
      </c>
      <c r="M4270" t="s">
        <v>2170</v>
      </c>
      <c r="N4270">
        <v>1</v>
      </c>
      <c r="O4270">
        <v>33</v>
      </c>
      <c r="P4270">
        <v>0.22</v>
      </c>
      <c r="Q4270">
        <v>15300</v>
      </c>
      <c r="R4270">
        <v>1</v>
      </c>
      <c r="S4270">
        <v>33</v>
      </c>
      <c r="T4270">
        <v>0.22</v>
      </c>
      <c r="U4270">
        <v>0</v>
      </c>
      <c r="V4270">
        <v>0</v>
      </c>
      <c r="W4270">
        <v>0</v>
      </c>
      <c r="X4270">
        <v>0</v>
      </c>
      <c r="Y4270">
        <v>0</v>
      </c>
      <c r="Z4270">
        <v>0</v>
      </c>
      <c r="AA4270">
        <v>0</v>
      </c>
      <c r="AB4270">
        <v>0</v>
      </c>
      <c r="AC4270">
        <v>0</v>
      </c>
      <c r="AD4270">
        <v>0</v>
      </c>
      <c r="AE4270">
        <v>0</v>
      </c>
      <c r="AF4270">
        <v>0</v>
      </c>
      <c r="AG4270" t="s">
        <v>17698</v>
      </c>
      <c r="AH4270" s="21" t="str">
        <f t="shared" si="132"/>
        <v>YK20</v>
      </c>
      <c r="AI4270" s="21">
        <v>216</v>
      </c>
      <c r="AJ4270" s="21">
        <f t="shared" si="133"/>
        <v>99.784313725490193</v>
      </c>
      <c r="AK4270" s="21" t="s">
        <v>2060</v>
      </c>
      <c r="AL4270" t="s">
        <v>2551</v>
      </c>
      <c r="AM4270" s="26" t="s">
        <v>38</v>
      </c>
      <c r="AN4270" t="s">
        <v>2029</v>
      </c>
    </row>
    <row r="4271" spans="1:40" ht="15" hidden="1" thickTop="1" x14ac:dyDescent="0.35">
      <c r="A4271" t="s">
        <v>8007</v>
      </c>
      <c r="B4271" t="s">
        <v>17699</v>
      </c>
      <c r="C4271" t="s">
        <v>4067</v>
      </c>
      <c r="D4271" t="s">
        <v>17700</v>
      </c>
      <c r="E4271" t="s">
        <v>2575</v>
      </c>
      <c r="F4271">
        <v>1</v>
      </c>
      <c r="G4271" t="s">
        <v>2576</v>
      </c>
      <c r="H4271" t="s">
        <v>2577</v>
      </c>
      <c r="I4271" t="s">
        <v>2076</v>
      </c>
      <c r="J4271" t="s">
        <v>2699</v>
      </c>
      <c r="K4271" t="s">
        <v>2579</v>
      </c>
      <c r="L4271" t="s">
        <v>2058</v>
      </c>
      <c r="M4271" t="s">
        <v>2170</v>
      </c>
      <c r="N4271">
        <v>2</v>
      </c>
      <c r="O4271">
        <v>33</v>
      </c>
      <c r="P4271">
        <v>0.22</v>
      </c>
      <c r="Q4271">
        <v>15300</v>
      </c>
      <c r="R4271">
        <v>0</v>
      </c>
      <c r="S4271">
        <v>0</v>
      </c>
      <c r="T4271">
        <v>0</v>
      </c>
      <c r="U4271">
        <v>2</v>
      </c>
      <c r="V4271">
        <v>33</v>
      </c>
      <c r="W4271">
        <v>0.22</v>
      </c>
      <c r="X4271">
        <v>0</v>
      </c>
      <c r="Y4271">
        <v>0</v>
      </c>
      <c r="Z4271">
        <v>0</v>
      </c>
      <c r="AA4271">
        <v>0</v>
      </c>
      <c r="AB4271">
        <v>0</v>
      </c>
      <c r="AC4271">
        <v>0</v>
      </c>
      <c r="AD4271">
        <v>0</v>
      </c>
      <c r="AE4271">
        <v>0</v>
      </c>
      <c r="AF4271">
        <v>0</v>
      </c>
      <c r="AG4271" t="s">
        <v>17701</v>
      </c>
      <c r="AH4271" s="21" t="str">
        <f t="shared" si="132"/>
        <v>YK20</v>
      </c>
      <c r="AI4271" s="21">
        <v>216</v>
      </c>
      <c r="AJ4271" s="21">
        <f t="shared" si="133"/>
        <v>99.784313725490193</v>
      </c>
      <c r="AK4271" s="21" t="s">
        <v>2060</v>
      </c>
      <c r="AL4271" t="s">
        <v>2581</v>
      </c>
      <c r="AM4271" s="26" t="s">
        <v>38</v>
      </c>
      <c r="AN4271" t="s">
        <v>2032</v>
      </c>
    </row>
    <row r="4272" spans="1:40" ht="15" hidden="1" thickTop="1" x14ac:dyDescent="0.35">
      <c r="A4272" t="s">
        <v>8011</v>
      </c>
      <c r="B4272" t="s">
        <v>17702</v>
      </c>
      <c r="C4272" t="s">
        <v>5198</v>
      </c>
      <c r="D4272" t="s">
        <v>17703</v>
      </c>
      <c r="E4272" t="s">
        <v>2608</v>
      </c>
      <c r="F4272">
        <v>1</v>
      </c>
      <c r="G4272" t="s">
        <v>2609</v>
      </c>
      <c r="H4272" t="s">
        <v>2577</v>
      </c>
      <c r="I4272" t="s">
        <v>2057</v>
      </c>
      <c r="J4272" t="s">
        <v>2675</v>
      </c>
      <c r="K4272" t="s">
        <v>2611</v>
      </c>
      <c r="L4272" t="s">
        <v>2058</v>
      </c>
      <c r="M4272" t="s">
        <v>2059</v>
      </c>
      <c r="N4272">
        <v>1</v>
      </c>
      <c r="O4272">
        <v>36</v>
      </c>
      <c r="P4272">
        <v>0.15</v>
      </c>
      <c r="Q4272">
        <v>24480</v>
      </c>
      <c r="R4272">
        <v>0</v>
      </c>
      <c r="S4272">
        <v>0</v>
      </c>
      <c r="T4272">
        <v>0</v>
      </c>
      <c r="U4272">
        <v>1</v>
      </c>
      <c r="V4272">
        <v>36</v>
      </c>
      <c r="W4272">
        <v>0.15</v>
      </c>
      <c r="X4272">
        <v>0</v>
      </c>
      <c r="Y4272">
        <v>0</v>
      </c>
      <c r="Z4272">
        <v>0</v>
      </c>
      <c r="AA4272">
        <v>0</v>
      </c>
      <c r="AB4272">
        <v>0</v>
      </c>
      <c r="AC4272">
        <v>0</v>
      </c>
      <c r="AD4272">
        <v>0</v>
      </c>
      <c r="AE4272">
        <v>0</v>
      </c>
      <c r="AF4272">
        <v>0</v>
      </c>
      <c r="AG4272" t="s">
        <v>17704</v>
      </c>
      <c r="AH4272" s="21" t="str">
        <f t="shared" si="132"/>
        <v>YT21</v>
      </c>
      <c r="AI4272" s="21">
        <v>345.36</v>
      </c>
      <c r="AJ4272" s="21">
        <f t="shared" si="133"/>
        <v>99.852941176470594</v>
      </c>
      <c r="AK4272" s="21" t="s">
        <v>2060</v>
      </c>
      <c r="AL4272" t="s">
        <v>2581</v>
      </c>
      <c r="AM4272" s="26" t="s">
        <v>38</v>
      </c>
      <c r="AN4272" t="s">
        <v>2032</v>
      </c>
    </row>
    <row r="4273" spans="1:40" ht="15" hidden="1" thickTop="1" x14ac:dyDescent="0.35">
      <c r="A4273" t="s">
        <v>8015</v>
      </c>
      <c r="B4273" t="s">
        <v>17705</v>
      </c>
      <c r="C4273" t="s">
        <v>4101</v>
      </c>
      <c r="D4273" t="s">
        <v>17706</v>
      </c>
      <c r="E4273" t="s">
        <v>5749</v>
      </c>
      <c r="F4273">
        <v>1</v>
      </c>
      <c r="G4273" t="s">
        <v>2609</v>
      </c>
      <c r="H4273" t="s">
        <v>2577</v>
      </c>
      <c r="I4273" t="s">
        <v>2057</v>
      </c>
      <c r="J4273" t="s">
        <v>2675</v>
      </c>
      <c r="K4273" t="s">
        <v>2611</v>
      </c>
      <c r="L4273" t="s">
        <v>2058</v>
      </c>
      <c r="M4273" t="s">
        <v>2059</v>
      </c>
      <c r="N4273">
        <v>2</v>
      </c>
      <c r="O4273">
        <v>84</v>
      </c>
      <c r="P4273">
        <v>0.34</v>
      </c>
      <c r="Q4273">
        <v>24480</v>
      </c>
      <c r="R4273">
        <v>0</v>
      </c>
      <c r="S4273">
        <v>0</v>
      </c>
      <c r="T4273">
        <v>0</v>
      </c>
      <c r="U4273">
        <v>2</v>
      </c>
      <c r="V4273">
        <v>84</v>
      </c>
      <c r="W4273">
        <v>0.34</v>
      </c>
      <c r="X4273">
        <v>0</v>
      </c>
      <c r="Y4273">
        <v>0</v>
      </c>
      <c r="Z4273">
        <v>0</v>
      </c>
      <c r="AA4273">
        <v>0</v>
      </c>
      <c r="AB4273">
        <v>0</v>
      </c>
      <c r="AC4273">
        <v>0</v>
      </c>
      <c r="AD4273">
        <v>0</v>
      </c>
      <c r="AE4273">
        <v>0</v>
      </c>
      <c r="AF4273">
        <v>0</v>
      </c>
      <c r="AG4273" t="s">
        <v>17707</v>
      </c>
      <c r="AH4273" s="21" t="str">
        <f t="shared" si="132"/>
        <v>YT21</v>
      </c>
      <c r="AI4273" s="21">
        <v>345.36</v>
      </c>
      <c r="AJ4273" s="21">
        <f t="shared" si="133"/>
        <v>99.656862745098039</v>
      </c>
      <c r="AK4273" s="21" t="s">
        <v>2060</v>
      </c>
      <c r="AL4273" t="s">
        <v>2581</v>
      </c>
      <c r="AM4273" s="26" t="s">
        <v>38</v>
      </c>
      <c r="AN4273" t="s">
        <v>2032</v>
      </c>
    </row>
    <row r="4274" spans="1:40" ht="15" hidden="1" thickTop="1" x14ac:dyDescent="0.35">
      <c r="A4274" t="s">
        <v>8019</v>
      </c>
      <c r="B4274" t="s">
        <v>17708</v>
      </c>
      <c r="C4274" t="s">
        <v>4101</v>
      </c>
      <c r="D4274" t="s">
        <v>17706</v>
      </c>
      <c r="E4274" t="s">
        <v>5749</v>
      </c>
      <c r="F4274">
        <v>1</v>
      </c>
      <c r="G4274" t="s">
        <v>2609</v>
      </c>
      <c r="H4274" t="s">
        <v>2577</v>
      </c>
      <c r="I4274" t="s">
        <v>2057</v>
      </c>
      <c r="J4274" t="s">
        <v>2675</v>
      </c>
      <c r="K4274" t="s">
        <v>2611</v>
      </c>
      <c r="L4274" t="s">
        <v>2058</v>
      </c>
      <c r="M4274" t="s">
        <v>2059</v>
      </c>
      <c r="N4274">
        <v>3</v>
      </c>
      <c r="O4274">
        <v>139</v>
      </c>
      <c r="P4274">
        <v>0.56999999999999995</v>
      </c>
      <c r="Q4274">
        <v>24480</v>
      </c>
      <c r="R4274">
        <v>1</v>
      </c>
      <c r="S4274">
        <v>54</v>
      </c>
      <c r="T4274">
        <v>0.22</v>
      </c>
      <c r="U4274">
        <v>0</v>
      </c>
      <c r="V4274">
        <v>0</v>
      </c>
      <c r="W4274">
        <v>0</v>
      </c>
      <c r="X4274">
        <v>0</v>
      </c>
      <c r="Y4274">
        <v>0</v>
      </c>
      <c r="Z4274">
        <v>0</v>
      </c>
      <c r="AA4274">
        <v>2</v>
      </c>
      <c r="AB4274">
        <v>85</v>
      </c>
      <c r="AC4274">
        <v>0.35</v>
      </c>
      <c r="AD4274">
        <v>0</v>
      </c>
      <c r="AE4274">
        <v>0</v>
      </c>
      <c r="AF4274">
        <v>0</v>
      </c>
      <c r="AG4274" t="s">
        <v>17709</v>
      </c>
      <c r="AH4274" s="21" t="str">
        <f t="shared" si="132"/>
        <v>YT21</v>
      </c>
      <c r="AI4274" s="21">
        <v>345.36</v>
      </c>
      <c r="AJ4274" s="21">
        <f t="shared" si="133"/>
        <v>99.432189542483655</v>
      </c>
      <c r="AK4274" s="21" t="s">
        <v>2060</v>
      </c>
      <c r="AL4274" t="s">
        <v>2581</v>
      </c>
      <c r="AM4274" s="26" t="s">
        <v>38</v>
      </c>
      <c r="AN4274" t="s">
        <v>2032</v>
      </c>
    </row>
    <row r="4275" spans="1:40" ht="15" hidden="1" thickTop="1" x14ac:dyDescent="0.35">
      <c r="A4275" t="s">
        <v>8023</v>
      </c>
      <c r="B4275" t="s">
        <v>17710</v>
      </c>
      <c r="C4275" t="s">
        <v>3654</v>
      </c>
      <c r="D4275" t="s">
        <v>17711</v>
      </c>
      <c r="E4275" t="s">
        <v>3656</v>
      </c>
      <c r="F4275">
        <v>1</v>
      </c>
      <c r="G4275" t="s">
        <v>2619</v>
      </c>
      <c r="H4275" t="s">
        <v>2620</v>
      </c>
      <c r="I4275" t="s">
        <v>2076</v>
      </c>
      <c r="J4275" t="s">
        <v>3657</v>
      </c>
      <c r="K4275" t="s">
        <v>2655</v>
      </c>
      <c r="L4275" t="s">
        <v>2058</v>
      </c>
      <c r="M4275" t="s">
        <v>2059</v>
      </c>
      <c r="N4275">
        <v>3</v>
      </c>
      <c r="O4275">
        <v>87</v>
      </c>
      <c r="P4275">
        <v>0.36</v>
      </c>
      <c r="Q4275">
        <v>24480</v>
      </c>
      <c r="R4275">
        <v>0</v>
      </c>
      <c r="S4275">
        <v>0</v>
      </c>
      <c r="T4275">
        <v>0</v>
      </c>
      <c r="U4275">
        <v>3</v>
      </c>
      <c r="V4275">
        <v>87</v>
      </c>
      <c r="W4275">
        <v>0.36</v>
      </c>
      <c r="X4275">
        <v>0</v>
      </c>
      <c r="Y4275">
        <v>0</v>
      </c>
      <c r="Z4275">
        <v>0</v>
      </c>
      <c r="AA4275">
        <v>0</v>
      </c>
      <c r="AB4275">
        <v>0</v>
      </c>
      <c r="AC4275">
        <v>0</v>
      </c>
      <c r="AD4275">
        <v>0</v>
      </c>
      <c r="AE4275">
        <v>0</v>
      </c>
      <c r="AF4275">
        <v>0</v>
      </c>
      <c r="AG4275" t="s">
        <v>17712</v>
      </c>
      <c r="AH4275" s="21" t="str">
        <f t="shared" si="132"/>
        <v>YO52</v>
      </c>
      <c r="AI4275" s="21">
        <v>345.36</v>
      </c>
      <c r="AJ4275" s="21">
        <f t="shared" si="133"/>
        <v>99.644607843137251</v>
      </c>
      <c r="AK4275" s="21" t="s">
        <v>2060</v>
      </c>
      <c r="AL4275" t="s">
        <v>3659</v>
      </c>
      <c r="AM4275" s="26" t="s">
        <v>38</v>
      </c>
      <c r="AN4275" t="s">
        <v>2031</v>
      </c>
    </row>
    <row r="4276" spans="1:40" ht="15" hidden="1" thickTop="1" x14ac:dyDescent="0.35">
      <c r="A4276" t="s">
        <v>8027</v>
      </c>
      <c r="B4276" t="s">
        <v>17713</v>
      </c>
      <c r="C4276" t="s">
        <v>6818</v>
      </c>
      <c r="D4276" t="s">
        <v>6041</v>
      </c>
      <c r="E4276" t="s">
        <v>2575</v>
      </c>
      <c r="F4276">
        <v>1</v>
      </c>
      <c r="G4276" t="s">
        <v>2576</v>
      </c>
      <c r="H4276" t="s">
        <v>2577</v>
      </c>
      <c r="I4276" t="s">
        <v>2076</v>
      </c>
      <c r="J4276" t="s">
        <v>2578</v>
      </c>
      <c r="K4276" t="s">
        <v>2579</v>
      </c>
      <c r="L4276" t="s">
        <v>2058</v>
      </c>
      <c r="M4276" t="s">
        <v>2059</v>
      </c>
      <c r="N4276">
        <v>0</v>
      </c>
      <c r="O4276">
        <v>0</v>
      </c>
      <c r="P4276">
        <v>0</v>
      </c>
      <c r="Q4276">
        <v>24480</v>
      </c>
      <c r="R4276">
        <v>0</v>
      </c>
      <c r="S4276">
        <v>0</v>
      </c>
      <c r="T4276">
        <v>0</v>
      </c>
      <c r="U4276">
        <v>0</v>
      </c>
      <c r="V4276">
        <v>0</v>
      </c>
      <c r="W4276">
        <v>0</v>
      </c>
      <c r="X4276">
        <v>0</v>
      </c>
      <c r="Y4276">
        <v>0</v>
      </c>
      <c r="Z4276">
        <v>0</v>
      </c>
      <c r="AA4276">
        <v>0</v>
      </c>
      <c r="AB4276">
        <v>0</v>
      </c>
      <c r="AC4276">
        <v>0</v>
      </c>
      <c r="AD4276">
        <v>0</v>
      </c>
      <c r="AE4276">
        <v>0</v>
      </c>
      <c r="AF4276">
        <v>0</v>
      </c>
      <c r="AG4276" t="s">
        <v>17714</v>
      </c>
      <c r="AH4276" s="21" t="str">
        <f t="shared" si="132"/>
        <v>YR25</v>
      </c>
      <c r="AI4276" s="21">
        <v>345.36</v>
      </c>
      <c r="AJ4276" s="21">
        <f t="shared" si="133"/>
        <v>100</v>
      </c>
      <c r="AK4276" s="21" t="s">
        <v>2060</v>
      </c>
      <c r="AL4276" t="s">
        <v>2581</v>
      </c>
      <c r="AM4276" s="26" t="s">
        <v>38</v>
      </c>
      <c r="AN4276" t="s">
        <v>2029</v>
      </c>
    </row>
    <row r="4277" spans="1:40" ht="15" hidden="1" thickTop="1" x14ac:dyDescent="0.35">
      <c r="A4277" t="s">
        <v>8031</v>
      </c>
      <c r="B4277" t="s">
        <v>17715</v>
      </c>
      <c r="C4277" t="s">
        <v>6101</v>
      </c>
      <c r="D4277" t="s">
        <v>14665</v>
      </c>
      <c r="E4277" t="s">
        <v>2575</v>
      </c>
      <c r="F4277">
        <v>1</v>
      </c>
      <c r="G4277" t="s">
        <v>2576</v>
      </c>
      <c r="H4277" t="s">
        <v>2577</v>
      </c>
      <c r="I4277" t="s">
        <v>2076</v>
      </c>
      <c r="J4277" t="s">
        <v>2578</v>
      </c>
      <c r="K4277" t="s">
        <v>2579</v>
      </c>
      <c r="L4277" t="s">
        <v>2058</v>
      </c>
      <c r="M4277" t="s">
        <v>2170</v>
      </c>
      <c r="N4277">
        <v>2</v>
      </c>
      <c r="O4277">
        <v>75</v>
      </c>
      <c r="P4277">
        <v>0.49</v>
      </c>
      <c r="Q4277">
        <v>15300</v>
      </c>
      <c r="R4277">
        <v>1</v>
      </c>
      <c r="S4277">
        <v>30</v>
      </c>
      <c r="T4277">
        <v>0.2</v>
      </c>
      <c r="U4277">
        <v>1</v>
      </c>
      <c r="V4277">
        <v>45</v>
      </c>
      <c r="W4277">
        <v>0.28999999999999998</v>
      </c>
      <c r="X4277">
        <v>0</v>
      </c>
      <c r="Y4277">
        <v>0</v>
      </c>
      <c r="Z4277">
        <v>0</v>
      </c>
      <c r="AA4277">
        <v>0</v>
      </c>
      <c r="AB4277">
        <v>0</v>
      </c>
      <c r="AC4277">
        <v>0</v>
      </c>
      <c r="AD4277">
        <v>0</v>
      </c>
      <c r="AE4277">
        <v>0</v>
      </c>
      <c r="AF4277">
        <v>0</v>
      </c>
      <c r="AG4277" t="s">
        <v>17716</v>
      </c>
      <c r="AH4277" s="21" t="str">
        <f t="shared" si="132"/>
        <v>YR25</v>
      </c>
      <c r="AI4277" s="21">
        <v>216</v>
      </c>
      <c r="AJ4277" s="21">
        <f t="shared" si="133"/>
        <v>99.509803921568633</v>
      </c>
      <c r="AK4277" s="21" t="s">
        <v>2060</v>
      </c>
      <c r="AL4277" t="s">
        <v>2581</v>
      </c>
      <c r="AM4277" s="26" t="s">
        <v>38</v>
      </c>
      <c r="AN4277" t="s">
        <v>2031</v>
      </c>
    </row>
    <row r="4278" spans="1:40" ht="15" hidden="1" thickTop="1" x14ac:dyDescent="0.35">
      <c r="A4278" t="s">
        <v>8035</v>
      </c>
      <c r="B4278" t="s">
        <v>17717</v>
      </c>
      <c r="C4278" t="s">
        <v>3781</v>
      </c>
      <c r="D4278" t="s">
        <v>17718</v>
      </c>
      <c r="E4278" t="s">
        <v>2691</v>
      </c>
      <c r="F4278">
        <v>1</v>
      </c>
      <c r="G4278" t="s">
        <v>2609</v>
      </c>
      <c r="H4278" t="s">
        <v>2577</v>
      </c>
      <c r="I4278" t="s">
        <v>2076</v>
      </c>
      <c r="J4278" t="s">
        <v>2692</v>
      </c>
      <c r="K4278" t="s">
        <v>2635</v>
      </c>
      <c r="L4278" t="s">
        <v>2058</v>
      </c>
      <c r="M4278" t="s">
        <v>2059</v>
      </c>
      <c r="N4278">
        <v>5</v>
      </c>
      <c r="O4278">
        <v>239</v>
      </c>
      <c r="P4278">
        <v>0.98</v>
      </c>
      <c r="Q4278">
        <v>24480</v>
      </c>
      <c r="R4278">
        <v>1</v>
      </c>
      <c r="S4278">
        <v>20</v>
      </c>
      <c r="T4278">
        <v>0.08</v>
      </c>
      <c r="U4278">
        <v>4</v>
      </c>
      <c r="V4278">
        <v>219</v>
      </c>
      <c r="W4278">
        <v>0.89</v>
      </c>
      <c r="X4278">
        <v>0</v>
      </c>
      <c r="Y4278">
        <v>0</v>
      </c>
      <c r="Z4278">
        <v>0</v>
      </c>
      <c r="AA4278">
        <v>0</v>
      </c>
      <c r="AB4278">
        <v>0</v>
      </c>
      <c r="AC4278">
        <v>0</v>
      </c>
      <c r="AD4278">
        <v>0</v>
      </c>
      <c r="AE4278">
        <v>0</v>
      </c>
      <c r="AF4278">
        <v>0</v>
      </c>
      <c r="AG4278" t="s">
        <v>17719</v>
      </c>
      <c r="AH4278" s="21" t="str">
        <f t="shared" si="132"/>
        <v>YM68</v>
      </c>
      <c r="AI4278" s="21">
        <v>345.36</v>
      </c>
      <c r="AJ4278" s="21">
        <f t="shared" si="133"/>
        <v>99.023692810457518</v>
      </c>
      <c r="AK4278" s="21" t="s">
        <v>2063</v>
      </c>
      <c r="AL4278" t="s">
        <v>2581</v>
      </c>
      <c r="AM4278" s="26" t="s">
        <v>38</v>
      </c>
      <c r="AN4278" t="s">
        <v>2032</v>
      </c>
    </row>
    <row r="4279" spans="1:40" ht="15" hidden="1" thickTop="1" x14ac:dyDescent="0.35">
      <c r="A4279" t="s">
        <v>8039</v>
      </c>
      <c r="B4279" t="s">
        <v>17720</v>
      </c>
      <c r="C4279" t="s">
        <v>7727</v>
      </c>
      <c r="D4279" t="s">
        <v>17721</v>
      </c>
      <c r="E4279" t="s">
        <v>2825</v>
      </c>
      <c r="F4279">
        <v>1</v>
      </c>
      <c r="G4279" t="s">
        <v>2816</v>
      </c>
      <c r="H4279" t="s">
        <v>2620</v>
      </c>
      <c r="I4279" t="s">
        <v>2057</v>
      </c>
      <c r="J4279" t="s">
        <v>7729</v>
      </c>
      <c r="K4279" t="s">
        <v>2827</v>
      </c>
      <c r="L4279" t="s">
        <v>2058</v>
      </c>
      <c r="M4279" t="s">
        <v>2170</v>
      </c>
      <c r="N4279">
        <v>0</v>
      </c>
      <c r="O4279">
        <v>0</v>
      </c>
      <c r="P4279">
        <v>0</v>
      </c>
      <c r="Q4279">
        <v>15300</v>
      </c>
      <c r="R4279">
        <v>0</v>
      </c>
      <c r="S4279">
        <v>0</v>
      </c>
      <c r="T4279">
        <v>0</v>
      </c>
      <c r="U4279">
        <v>0</v>
      </c>
      <c r="V4279">
        <v>0</v>
      </c>
      <c r="W4279">
        <v>0</v>
      </c>
      <c r="X4279">
        <v>0</v>
      </c>
      <c r="Y4279">
        <v>0</v>
      </c>
      <c r="Z4279">
        <v>0</v>
      </c>
      <c r="AA4279">
        <v>0</v>
      </c>
      <c r="AB4279">
        <v>0</v>
      </c>
      <c r="AC4279">
        <v>0</v>
      </c>
      <c r="AD4279">
        <v>0</v>
      </c>
      <c r="AE4279">
        <v>0</v>
      </c>
      <c r="AF4279">
        <v>0</v>
      </c>
      <c r="AG4279" t="s">
        <v>17722</v>
      </c>
      <c r="AH4279" s="21" t="str">
        <f t="shared" si="132"/>
        <v>YT21</v>
      </c>
      <c r="AI4279" s="21">
        <v>216</v>
      </c>
      <c r="AJ4279" s="21">
        <f t="shared" si="133"/>
        <v>100</v>
      </c>
      <c r="AK4279" s="21" t="s">
        <v>2060</v>
      </c>
      <c r="AL4279" t="s">
        <v>2829</v>
      </c>
      <c r="AM4279" s="26" t="s">
        <v>38</v>
      </c>
      <c r="AN4279" t="s">
        <v>2029</v>
      </c>
    </row>
    <row r="4280" spans="1:40" ht="15" hidden="1" thickTop="1" x14ac:dyDescent="0.35">
      <c r="A4280" t="s">
        <v>8044</v>
      </c>
      <c r="B4280" t="s">
        <v>17723</v>
      </c>
      <c r="C4280" t="s">
        <v>5945</v>
      </c>
      <c r="D4280" t="s">
        <v>15997</v>
      </c>
      <c r="E4280" t="s">
        <v>2575</v>
      </c>
      <c r="F4280">
        <v>1</v>
      </c>
      <c r="G4280" t="s">
        <v>2576</v>
      </c>
      <c r="H4280" t="s">
        <v>2577</v>
      </c>
      <c r="I4280" t="s">
        <v>2076</v>
      </c>
      <c r="J4280" t="s">
        <v>2741</v>
      </c>
      <c r="K4280" t="s">
        <v>2742</v>
      </c>
      <c r="L4280" t="s">
        <v>2058</v>
      </c>
      <c r="M4280" t="s">
        <v>2170</v>
      </c>
      <c r="N4280">
        <v>3</v>
      </c>
      <c r="O4280">
        <v>33</v>
      </c>
      <c r="P4280">
        <v>0.22</v>
      </c>
      <c r="Q4280">
        <v>15300</v>
      </c>
      <c r="R4280">
        <v>0</v>
      </c>
      <c r="S4280">
        <v>0</v>
      </c>
      <c r="T4280">
        <v>0</v>
      </c>
      <c r="U4280">
        <v>3</v>
      </c>
      <c r="V4280">
        <v>33</v>
      </c>
      <c r="W4280">
        <v>0.22</v>
      </c>
      <c r="X4280">
        <v>0</v>
      </c>
      <c r="Y4280">
        <v>0</v>
      </c>
      <c r="Z4280">
        <v>0</v>
      </c>
      <c r="AA4280">
        <v>0</v>
      </c>
      <c r="AB4280">
        <v>0</v>
      </c>
      <c r="AC4280">
        <v>0</v>
      </c>
      <c r="AD4280">
        <v>0</v>
      </c>
      <c r="AE4280">
        <v>0</v>
      </c>
      <c r="AF4280">
        <v>0</v>
      </c>
      <c r="AG4280" t="s">
        <v>17724</v>
      </c>
      <c r="AH4280" s="21" t="str">
        <f t="shared" si="132"/>
        <v>YK20</v>
      </c>
      <c r="AI4280" s="21">
        <v>216</v>
      </c>
      <c r="AJ4280" s="21">
        <f t="shared" si="133"/>
        <v>99.784313725490193</v>
      </c>
      <c r="AK4280" s="21" t="s">
        <v>2060</v>
      </c>
      <c r="AL4280" t="s">
        <v>2613</v>
      </c>
      <c r="AM4280" s="26" t="s">
        <v>38</v>
      </c>
      <c r="AN4280" t="s">
        <v>2030</v>
      </c>
    </row>
    <row r="4281" spans="1:40" ht="15" hidden="1" thickTop="1" x14ac:dyDescent="0.35">
      <c r="A4281" t="s">
        <v>8048</v>
      </c>
      <c r="B4281" t="s">
        <v>17725</v>
      </c>
      <c r="C4281" t="s">
        <v>4507</v>
      </c>
      <c r="D4281" t="s">
        <v>17403</v>
      </c>
      <c r="E4281" t="s">
        <v>3440</v>
      </c>
      <c r="F4281">
        <v>1</v>
      </c>
      <c r="G4281" t="s">
        <v>2609</v>
      </c>
      <c r="H4281" t="s">
        <v>2577</v>
      </c>
      <c r="I4281" t="s">
        <v>2057</v>
      </c>
      <c r="J4281" t="s">
        <v>2675</v>
      </c>
      <c r="K4281" t="s">
        <v>2611</v>
      </c>
      <c r="L4281" t="s">
        <v>2058</v>
      </c>
      <c r="M4281" t="s">
        <v>2059</v>
      </c>
      <c r="N4281">
        <v>6</v>
      </c>
      <c r="O4281">
        <v>286</v>
      </c>
      <c r="P4281">
        <v>1.17</v>
      </c>
      <c r="Q4281">
        <v>24480</v>
      </c>
      <c r="R4281">
        <v>4</v>
      </c>
      <c r="S4281">
        <v>224</v>
      </c>
      <c r="T4281">
        <v>0.92</v>
      </c>
      <c r="U4281">
        <v>1</v>
      </c>
      <c r="V4281">
        <v>7</v>
      </c>
      <c r="W4281">
        <v>0.03</v>
      </c>
      <c r="X4281">
        <v>0</v>
      </c>
      <c r="Y4281">
        <v>0</v>
      </c>
      <c r="Z4281">
        <v>0</v>
      </c>
      <c r="AA4281">
        <v>1</v>
      </c>
      <c r="AB4281">
        <v>55</v>
      </c>
      <c r="AC4281">
        <v>0.22</v>
      </c>
      <c r="AD4281">
        <v>0</v>
      </c>
      <c r="AE4281">
        <v>0</v>
      </c>
      <c r="AF4281">
        <v>0</v>
      </c>
      <c r="AG4281" t="s">
        <v>17726</v>
      </c>
      <c r="AH4281" s="21" t="str">
        <f t="shared" si="132"/>
        <v>YT21</v>
      </c>
      <c r="AI4281" s="21">
        <v>345.36</v>
      </c>
      <c r="AJ4281" s="21">
        <f t="shared" si="133"/>
        <v>98.83169934640523</v>
      </c>
      <c r="AK4281" s="21" t="s">
        <v>2063</v>
      </c>
      <c r="AL4281" t="s">
        <v>2581</v>
      </c>
      <c r="AM4281" s="26" t="s">
        <v>38</v>
      </c>
      <c r="AN4281" t="s">
        <v>2032</v>
      </c>
    </row>
    <row r="4282" spans="1:40" ht="15" hidden="1" thickTop="1" x14ac:dyDescent="0.35">
      <c r="A4282" t="s">
        <v>8052</v>
      </c>
      <c r="B4282" t="s">
        <v>2251</v>
      </c>
      <c r="C4282" t="s">
        <v>237</v>
      </c>
      <c r="D4282" t="s">
        <v>2066</v>
      </c>
      <c r="E4282" t="s">
        <v>72</v>
      </c>
      <c r="F4282">
        <v>1</v>
      </c>
      <c r="G4282" t="s">
        <v>2055</v>
      </c>
      <c r="H4282" t="s">
        <v>2056</v>
      </c>
      <c r="I4282" t="s">
        <v>2057</v>
      </c>
      <c r="J4282" t="s">
        <v>73</v>
      </c>
      <c r="K4282" t="s">
        <v>68</v>
      </c>
      <c r="L4282" t="s">
        <v>2058</v>
      </c>
      <c r="M4282" t="s">
        <v>2059</v>
      </c>
      <c r="N4282">
        <v>3</v>
      </c>
      <c r="O4282">
        <v>53</v>
      </c>
      <c r="P4282">
        <v>0.22</v>
      </c>
      <c r="Q4282">
        <v>24480</v>
      </c>
      <c r="R4282">
        <v>1</v>
      </c>
      <c r="S4282">
        <v>11</v>
      </c>
      <c r="T4282">
        <v>0.04</v>
      </c>
      <c r="U4282">
        <v>2</v>
      </c>
      <c r="V4282">
        <v>42</v>
      </c>
      <c r="W4282">
        <v>0.17</v>
      </c>
      <c r="X4282">
        <v>0</v>
      </c>
      <c r="Y4282">
        <v>0</v>
      </c>
      <c r="Z4282">
        <v>0</v>
      </c>
      <c r="AA4282">
        <v>0</v>
      </c>
      <c r="AB4282">
        <v>0</v>
      </c>
      <c r="AC4282">
        <v>0</v>
      </c>
      <c r="AD4282">
        <v>0</v>
      </c>
      <c r="AE4282">
        <v>0</v>
      </c>
      <c r="AF4282">
        <v>0</v>
      </c>
      <c r="AG4282" t="s">
        <v>472</v>
      </c>
      <c r="AH4282" s="21" t="str">
        <f t="shared" si="132"/>
        <v>YT21</v>
      </c>
      <c r="AI4282" s="21">
        <v>345.36</v>
      </c>
      <c r="AJ4282" s="21">
        <f t="shared" si="133"/>
        <v>99.783496732026137</v>
      </c>
      <c r="AK4282" s="21" t="s">
        <v>2060</v>
      </c>
      <c r="AL4282" t="s">
        <v>75</v>
      </c>
      <c r="AM4282" s="26" t="s">
        <v>38</v>
      </c>
      <c r="AN4282" t="s">
        <v>2031</v>
      </c>
    </row>
    <row r="4283" spans="1:40" ht="15" hidden="1" thickTop="1" x14ac:dyDescent="0.35">
      <c r="A4283" t="s">
        <v>8056</v>
      </c>
      <c r="B4283" t="s">
        <v>2253</v>
      </c>
      <c r="C4283" t="s">
        <v>237</v>
      </c>
      <c r="D4283" t="s">
        <v>2066</v>
      </c>
      <c r="E4283" t="s">
        <v>72</v>
      </c>
      <c r="F4283">
        <v>1</v>
      </c>
      <c r="G4283" t="s">
        <v>2055</v>
      </c>
      <c r="H4283" t="s">
        <v>2056</v>
      </c>
      <c r="I4283" t="s">
        <v>2057</v>
      </c>
      <c r="J4283" t="s">
        <v>73</v>
      </c>
      <c r="K4283" t="s">
        <v>68</v>
      </c>
      <c r="L4283" t="s">
        <v>2058</v>
      </c>
      <c r="M4283" t="s">
        <v>2059</v>
      </c>
      <c r="N4283">
        <v>2</v>
      </c>
      <c r="O4283">
        <v>66</v>
      </c>
      <c r="P4283">
        <v>0.27</v>
      </c>
      <c r="Q4283">
        <v>24480</v>
      </c>
      <c r="R4283">
        <v>1</v>
      </c>
      <c r="S4283">
        <v>53</v>
      </c>
      <c r="T4283">
        <v>0.22</v>
      </c>
      <c r="U4283">
        <v>1</v>
      </c>
      <c r="V4283">
        <v>13</v>
      </c>
      <c r="W4283">
        <v>0.05</v>
      </c>
      <c r="X4283">
        <v>0</v>
      </c>
      <c r="Y4283">
        <v>0</v>
      </c>
      <c r="Z4283">
        <v>0</v>
      </c>
      <c r="AA4283">
        <v>0</v>
      </c>
      <c r="AB4283">
        <v>0</v>
      </c>
      <c r="AC4283">
        <v>0</v>
      </c>
      <c r="AD4283">
        <v>0</v>
      </c>
      <c r="AE4283">
        <v>0</v>
      </c>
      <c r="AF4283">
        <v>0</v>
      </c>
      <c r="AG4283" t="s">
        <v>473</v>
      </c>
      <c r="AH4283" s="21" t="str">
        <f t="shared" si="132"/>
        <v>YT21</v>
      </c>
      <c r="AI4283" s="21">
        <v>345.36</v>
      </c>
      <c r="AJ4283" s="21">
        <f t="shared" si="133"/>
        <v>99.730392156862749</v>
      </c>
      <c r="AK4283" s="21" t="s">
        <v>2060</v>
      </c>
      <c r="AL4283" t="s">
        <v>75</v>
      </c>
      <c r="AM4283" s="26" t="s">
        <v>38</v>
      </c>
      <c r="AN4283" t="s">
        <v>2031</v>
      </c>
    </row>
    <row r="4284" spans="1:40" ht="15" hidden="1" thickTop="1" x14ac:dyDescent="0.35">
      <c r="A4284" t="s">
        <v>8061</v>
      </c>
      <c r="B4284" t="s">
        <v>17727</v>
      </c>
      <c r="C4284" t="s">
        <v>8622</v>
      </c>
      <c r="D4284" t="s">
        <v>17728</v>
      </c>
      <c r="E4284" t="s">
        <v>3058</v>
      </c>
      <c r="F4284">
        <v>1</v>
      </c>
      <c r="G4284" t="s">
        <v>2600</v>
      </c>
      <c r="H4284" t="s">
        <v>2510</v>
      </c>
      <c r="I4284" t="s">
        <v>2076</v>
      </c>
      <c r="J4284" t="s">
        <v>4004</v>
      </c>
      <c r="K4284" t="s">
        <v>3007</v>
      </c>
      <c r="L4284" t="s">
        <v>2058</v>
      </c>
      <c r="M4284" t="s">
        <v>2533</v>
      </c>
      <c r="N4284">
        <v>13</v>
      </c>
      <c r="O4284">
        <v>327</v>
      </c>
      <c r="P4284">
        <v>2.67</v>
      </c>
      <c r="Q4284">
        <v>12240</v>
      </c>
      <c r="R4284">
        <v>6</v>
      </c>
      <c r="S4284">
        <v>121</v>
      </c>
      <c r="T4284">
        <v>0.99</v>
      </c>
      <c r="U4284">
        <v>6</v>
      </c>
      <c r="V4284">
        <v>201</v>
      </c>
      <c r="W4284">
        <v>1.64</v>
      </c>
      <c r="X4284">
        <v>1</v>
      </c>
      <c r="Y4284">
        <v>5</v>
      </c>
      <c r="Z4284">
        <v>0.04</v>
      </c>
      <c r="AA4284">
        <v>0</v>
      </c>
      <c r="AB4284">
        <v>0</v>
      </c>
      <c r="AC4284">
        <v>0</v>
      </c>
      <c r="AD4284">
        <v>0</v>
      </c>
      <c r="AE4284">
        <v>0</v>
      </c>
      <c r="AF4284">
        <v>0</v>
      </c>
      <c r="AG4284" t="s">
        <v>17729</v>
      </c>
      <c r="AH4284" s="21" t="str">
        <f t="shared" si="132"/>
        <v>YM68</v>
      </c>
      <c r="AI4284" s="21">
        <v>172.79999999999998</v>
      </c>
      <c r="AJ4284" s="21">
        <f t="shared" si="133"/>
        <v>97.328431372549019</v>
      </c>
      <c r="AK4284" s="21" t="s">
        <v>2063</v>
      </c>
      <c r="AL4284" t="s">
        <v>2551</v>
      </c>
      <c r="AM4284" s="26" t="s">
        <v>38</v>
      </c>
      <c r="AN4284" t="s">
        <v>2029</v>
      </c>
    </row>
    <row r="4285" spans="1:40" ht="15" hidden="1" thickTop="1" x14ac:dyDescent="0.35">
      <c r="A4285" t="s">
        <v>8065</v>
      </c>
      <c r="B4285" t="s">
        <v>17730</v>
      </c>
      <c r="C4285" t="s">
        <v>4374</v>
      </c>
      <c r="D4285" t="s">
        <v>17411</v>
      </c>
      <c r="E4285" t="s">
        <v>2646</v>
      </c>
      <c r="F4285">
        <v>1</v>
      </c>
      <c r="G4285" t="s">
        <v>2600</v>
      </c>
      <c r="H4285" t="s">
        <v>2577</v>
      </c>
      <c r="I4285" t="s">
        <v>2076</v>
      </c>
      <c r="J4285" t="s">
        <v>2601</v>
      </c>
      <c r="K4285" t="s">
        <v>2602</v>
      </c>
      <c r="L4285" t="s">
        <v>2058</v>
      </c>
      <c r="M4285" t="s">
        <v>2059</v>
      </c>
      <c r="N4285">
        <v>4</v>
      </c>
      <c r="O4285">
        <v>99</v>
      </c>
      <c r="P4285">
        <v>0.4</v>
      </c>
      <c r="Q4285">
        <v>24480</v>
      </c>
      <c r="R4285">
        <v>2</v>
      </c>
      <c r="S4285">
        <v>35</v>
      </c>
      <c r="T4285">
        <v>0.14000000000000001</v>
      </c>
      <c r="U4285">
        <v>1</v>
      </c>
      <c r="V4285">
        <v>38</v>
      </c>
      <c r="W4285">
        <v>0.16</v>
      </c>
      <c r="X4285">
        <v>0</v>
      </c>
      <c r="Y4285">
        <v>0</v>
      </c>
      <c r="Z4285">
        <v>0</v>
      </c>
      <c r="AA4285">
        <v>1</v>
      </c>
      <c r="AB4285">
        <v>26</v>
      </c>
      <c r="AC4285">
        <v>0.11</v>
      </c>
      <c r="AD4285">
        <v>0</v>
      </c>
      <c r="AE4285">
        <v>0</v>
      </c>
      <c r="AF4285">
        <v>0</v>
      </c>
      <c r="AG4285" t="s">
        <v>17731</v>
      </c>
      <c r="AH4285" s="21" t="str">
        <f t="shared" si="132"/>
        <v>YK20</v>
      </c>
      <c r="AI4285" s="21">
        <v>345.36</v>
      </c>
      <c r="AJ4285" s="21">
        <f t="shared" si="133"/>
        <v>99.595588235294116</v>
      </c>
      <c r="AK4285" s="21" t="s">
        <v>2060</v>
      </c>
      <c r="AL4285" t="s">
        <v>2551</v>
      </c>
      <c r="AM4285" s="26" t="s">
        <v>38</v>
      </c>
      <c r="AN4285" t="s">
        <v>2030</v>
      </c>
    </row>
    <row r="4286" spans="1:40" ht="15" hidden="1" thickTop="1" x14ac:dyDescent="0.35">
      <c r="A4286" t="s">
        <v>8069</v>
      </c>
      <c r="B4286" t="s">
        <v>17732</v>
      </c>
      <c r="C4286" t="s">
        <v>7533</v>
      </c>
      <c r="D4286" t="s">
        <v>17733</v>
      </c>
      <c r="E4286" t="s">
        <v>3013</v>
      </c>
      <c r="F4286">
        <v>1</v>
      </c>
      <c r="G4286" t="s">
        <v>2600</v>
      </c>
      <c r="H4286" t="s">
        <v>2577</v>
      </c>
      <c r="I4286" t="s">
        <v>2076</v>
      </c>
      <c r="J4286" t="s">
        <v>3183</v>
      </c>
      <c r="K4286" t="s">
        <v>2742</v>
      </c>
      <c r="L4286" t="s">
        <v>2058</v>
      </c>
      <c r="M4286" t="s">
        <v>2059</v>
      </c>
      <c r="N4286">
        <v>9</v>
      </c>
      <c r="O4286">
        <v>374</v>
      </c>
      <c r="P4286">
        <v>1.53</v>
      </c>
      <c r="Q4286">
        <v>24480</v>
      </c>
      <c r="R4286">
        <v>2</v>
      </c>
      <c r="S4286">
        <v>53</v>
      </c>
      <c r="T4286">
        <v>0.22</v>
      </c>
      <c r="U4286">
        <v>4</v>
      </c>
      <c r="V4286">
        <v>175</v>
      </c>
      <c r="W4286">
        <v>0.71</v>
      </c>
      <c r="X4286">
        <v>0</v>
      </c>
      <c r="Y4286">
        <v>0</v>
      </c>
      <c r="Z4286">
        <v>0</v>
      </c>
      <c r="AA4286">
        <v>3</v>
      </c>
      <c r="AB4286">
        <v>146</v>
      </c>
      <c r="AC4286">
        <v>0.6</v>
      </c>
      <c r="AD4286">
        <v>0</v>
      </c>
      <c r="AE4286">
        <v>0</v>
      </c>
      <c r="AF4286">
        <v>0</v>
      </c>
      <c r="AG4286" t="s">
        <v>17734</v>
      </c>
      <c r="AH4286" s="21" t="str">
        <f t="shared" si="132"/>
        <v>YR25</v>
      </c>
      <c r="AI4286" s="21">
        <v>345.36</v>
      </c>
      <c r="AJ4286" s="21">
        <f t="shared" si="133"/>
        <v>98.472222222222229</v>
      </c>
      <c r="AK4286" s="21" t="s">
        <v>2063</v>
      </c>
      <c r="AL4286" t="s">
        <v>2551</v>
      </c>
      <c r="AM4286" s="26" t="s">
        <v>38</v>
      </c>
      <c r="AN4286" t="s">
        <v>2030</v>
      </c>
    </row>
    <row r="4287" spans="1:40" ht="15" hidden="1" thickTop="1" x14ac:dyDescent="0.35">
      <c r="A4287" t="s">
        <v>8072</v>
      </c>
      <c r="B4287" t="s">
        <v>17735</v>
      </c>
      <c r="C4287" t="s">
        <v>2855</v>
      </c>
      <c r="D4287" t="s">
        <v>17736</v>
      </c>
      <c r="E4287" t="s">
        <v>2857</v>
      </c>
      <c r="F4287">
        <v>1</v>
      </c>
      <c r="G4287" t="s">
        <v>2576</v>
      </c>
      <c r="H4287" t="s">
        <v>2577</v>
      </c>
      <c r="I4287" t="s">
        <v>2076</v>
      </c>
      <c r="J4287" t="s">
        <v>2858</v>
      </c>
      <c r="K4287" t="s">
        <v>2742</v>
      </c>
      <c r="L4287" t="s">
        <v>2058</v>
      </c>
      <c r="M4287" t="s">
        <v>2170</v>
      </c>
      <c r="N4287">
        <v>1</v>
      </c>
      <c r="O4287">
        <v>78</v>
      </c>
      <c r="P4287">
        <v>0.51</v>
      </c>
      <c r="Q4287">
        <v>15300</v>
      </c>
      <c r="R4287">
        <v>0</v>
      </c>
      <c r="S4287">
        <v>0</v>
      </c>
      <c r="T4287">
        <v>0</v>
      </c>
      <c r="U4287">
        <v>1</v>
      </c>
      <c r="V4287">
        <v>78</v>
      </c>
      <c r="W4287">
        <v>0.51</v>
      </c>
      <c r="X4287">
        <v>0</v>
      </c>
      <c r="Y4287">
        <v>0</v>
      </c>
      <c r="Z4287">
        <v>0</v>
      </c>
      <c r="AA4287">
        <v>0</v>
      </c>
      <c r="AB4287">
        <v>0</v>
      </c>
      <c r="AC4287">
        <v>0</v>
      </c>
      <c r="AD4287">
        <v>0</v>
      </c>
      <c r="AE4287">
        <v>0</v>
      </c>
      <c r="AF4287">
        <v>0</v>
      </c>
      <c r="AG4287" t="s">
        <v>17737</v>
      </c>
      <c r="AH4287" s="21" t="str">
        <f t="shared" si="132"/>
        <v>YM68</v>
      </c>
      <c r="AI4287" s="21">
        <v>216</v>
      </c>
      <c r="AJ4287" s="21">
        <f t="shared" si="133"/>
        <v>99.490196078431367</v>
      </c>
      <c r="AK4287" s="21" t="s">
        <v>2060</v>
      </c>
      <c r="AL4287" t="s">
        <v>2551</v>
      </c>
      <c r="AM4287" s="26" t="s">
        <v>38</v>
      </c>
      <c r="AN4287" t="s">
        <v>2029</v>
      </c>
    </row>
    <row r="4288" spans="1:40" ht="15" hidden="1" thickTop="1" x14ac:dyDescent="0.35">
      <c r="A4288" t="s">
        <v>8076</v>
      </c>
      <c r="B4288" t="s">
        <v>17738</v>
      </c>
      <c r="C4288" t="s">
        <v>2631</v>
      </c>
      <c r="D4288" t="s">
        <v>17739</v>
      </c>
      <c r="E4288" t="s">
        <v>2575</v>
      </c>
      <c r="F4288">
        <v>1</v>
      </c>
      <c r="G4288" t="s">
        <v>2633</v>
      </c>
      <c r="H4288" t="s">
        <v>2577</v>
      </c>
      <c r="I4288" t="s">
        <v>2057</v>
      </c>
      <c r="J4288" t="s">
        <v>2634</v>
      </c>
      <c r="K4288" t="s">
        <v>2635</v>
      </c>
      <c r="L4288" t="s">
        <v>2058</v>
      </c>
      <c r="M4288" t="s">
        <v>2170</v>
      </c>
      <c r="N4288">
        <v>3</v>
      </c>
      <c r="O4288">
        <v>171</v>
      </c>
      <c r="P4288">
        <v>1.1200000000000001</v>
      </c>
      <c r="Q4288">
        <v>15300</v>
      </c>
      <c r="R4288">
        <v>3</v>
      </c>
      <c r="S4288">
        <v>171</v>
      </c>
      <c r="T4288">
        <v>1.1200000000000001</v>
      </c>
      <c r="U4288">
        <v>0</v>
      </c>
      <c r="V4288">
        <v>0</v>
      </c>
      <c r="W4288">
        <v>0</v>
      </c>
      <c r="X4288">
        <v>0</v>
      </c>
      <c r="Y4288">
        <v>0</v>
      </c>
      <c r="Z4288">
        <v>0</v>
      </c>
      <c r="AA4288">
        <v>0</v>
      </c>
      <c r="AB4288">
        <v>0</v>
      </c>
      <c r="AC4288">
        <v>0</v>
      </c>
      <c r="AD4288">
        <v>0</v>
      </c>
      <c r="AE4288">
        <v>0</v>
      </c>
      <c r="AF4288">
        <v>0</v>
      </c>
      <c r="AG4288" t="s">
        <v>17740</v>
      </c>
      <c r="AH4288" s="21" t="str">
        <f t="shared" si="132"/>
        <v>YT21</v>
      </c>
      <c r="AI4288" s="21">
        <v>216</v>
      </c>
      <c r="AJ4288" s="21">
        <f t="shared" si="133"/>
        <v>98.882352941176464</v>
      </c>
      <c r="AK4288" s="21" t="s">
        <v>2063</v>
      </c>
      <c r="AL4288" t="s">
        <v>2581</v>
      </c>
      <c r="AM4288" s="26" t="s">
        <v>38</v>
      </c>
      <c r="AN4288" t="s">
        <v>2032</v>
      </c>
    </row>
    <row r="4289" spans="1:40" ht="15" hidden="1" thickTop="1" x14ac:dyDescent="0.35">
      <c r="A4289" t="s">
        <v>8080</v>
      </c>
      <c r="B4289" t="s">
        <v>17741</v>
      </c>
      <c r="C4289" t="s">
        <v>7253</v>
      </c>
      <c r="D4289" t="s">
        <v>17742</v>
      </c>
      <c r="E4289" t="s">
        <v>2575</v>
      </c>
      <c r="F4289">
        <v>1</v>
      </c>
      <c r="G4289" t="s">
        <v>2600</v>
      </c>
      <c r="H4289" t="s">
        <v>2577</v>
      </c>
      <c r="I4289" t="s">
        <v>2076</v>
      </c>
      <c r="J4289" t="s">
        <v>2699</v>
      </c>
      <c r="K4289" t="s">
        <v>2579</v>
      </c>
      <c r="L4289" t="s">
        <v>2058</v>
      </c>
      <c r="M4289" t="s">
        <v>2170</v>
      </c>
      <c r="N4289">
        <v>0</v>
      </c>
      <c r="O4289">
        <v>0</v>
      </c>
      <c r="P4289">
        <v>0</v>
      </c>
      <c r="Q4289">
        <v>15300</v>
      </c>
      <c r="R4289">
        <v>0</v>
      </c>
      <c r="S4289">
        <v>0</v>
      </c>
      <c r="T4289">
        <v>0</v>
      </c>
      <c r="U4289">
        <v>0</v>
      </c>
      <c r="V4289">
        <v>0</v>
      </c>
      <c r="W4289">
        <v>0</v>
      </c>
      <c r="X4289">
        <v>0</v>
      </c>
      <c r="Y4289">
        <v>0</v>
      </c>
      <c r="Z4289">
        <v>0</v>
      </c>
      <c r="AA4289">
        <v>0</v>
      </c>
      <c r="AB4289">
        <v>0</v>
      </c>
      <c r="AC4289">
        <v>0</v>
      </c>
      <c r="AD4289">
        <v>0</v>
      </c>
      <c r="AE4289">
        <v>0</v>
      </c>
      <c r="AF4289">
        <v>0</v>
      </c>
      <c r="AG4289" t="s">
        <v>17743</v>
      </c>
      <c r="AH4289" s="21" t="str">
        <f t="shared" si="132"/>
        <v>YR25</v>
      </c>
      <c r="AI4289" s="21">
        <v>216</v>
      </c>
      <c r="AJ4289" s="21">
        <f t="shared" si="133"/>
        <v>100</v>
      </c>
      <c r="AK4289" s="21" t="s">
        <v>2060</v>
      </c>
      <c r="AL4289" t="s">
        <v>2581</v>
      </c>
      <c r="AM4289" s="26" t="s">
        <v>38</v>
      </c>
      <c r="AN4289" t="s">
        <v>2029</v>
      </c>
    </row>
    <row r="4290" spans="1:40" ht="15" hidden="1" thickTop="1" x14ac:dyDescent="0.35">
      <c r="A4290" t="s">
        <v>8084</v>
      </c>
      <c r="B4290" t="s">
        <v>17744</v>
      </c>
      <c r="C4290" t="s">
        <v>2855</v>
      </c>
      <c r="D4290" t="s">
        <v>17745</v>
      </c>
      <c r="E4290" t="s">
        <v>2857</v>
      </c>
      <c r="F4290">
        <v>1</v>
      </c>
      <c r="G4290" t="s">
        <v>2576</v>
      </c>
      <c r="H4290" t="s">
        <v>2577</v>
      </c>
      <c r="I4290" t="s">
        <v>2057</v>
      </c>
      <c r="J4290" t="s">
        <v>2858</v>
      </c>
      <c r="K4290" t="s">
        <v>2742</v>
      </c>
      <c r="L4290" t="s">
        <v>2058</v>
      </c>
      <c r="M4290" t="s">
        <v>2170</v>
      </c>
      <c r="N4290">
        <v>1</v>
      </c>
      <c r="O4290">
        <v>32</v>
      </c>
      <c r="P4290">
        <v>0.21</v>
      </c>
      <c r="Q4290">
        <v>15300</v>
      </c>
      <c r="R4290">
        <v>0</v>
      </c>
      <c r="S4290">
        <v>0</v>
      </c>
      <c r="T4290">
        <v>0</v>
      </c>
      <c r="U4290">
        <v>0</v>
      </c>
      <c r="V4290">
        <v>0</v>
      </c>
      <c r="W4290">
        <v>0</v>
      </c>
      <c r="X4290">
        <v>0</v>
      </c>
      <c r="Y4290">
        <v>0</v>
      </c>
      <c r="Z4290">
        <v>0</v>
      </c>
      <c r="AA4290">
        <v>1</v>
      </c>
      <c r="AB4290">
        <v>32</v>
      </c>
      <c r="AC4290">
        <v>0.21</v>
      </c>
      <c r="AD4290">
        <v>0</v>
      </c>
      <c r="AE4290">
        <v>0</v>
      </c>
      <c r="AF4290">
        <v>0</v>
      </c>
      <c r="AG4290" t="s">
        <v>17746</v>
      </c>
      <c r="AH4290" s="21" t="str">
        <f t="shared" si="132"/>
        <v>YT21</v>
      </c>
      <c r="AI4290" s="21">
        <v>216</v>
      </c>
      <c r="AJ4290" s="21">
        <f t="shared" si="133"/>
        <v>99.790849673202615</v>
      </c>
      <c r="AK4290" s="21" t="s">
        <v>2060</v>
      </c>
      <c r="AL4290" t="s">
        <v>2581</v>
      </c>
      <c r="AM4290" s="26" t="s">
        <v>38</v>
      </c>
      <c r="AN4290" t="s">
        <v>2030</v>
      </c>
    </row>
    <row r="4291" spans="1:40" ht="15" hidden="1" thickTop="1" x14ac:dyDescent="0.35">
      <c r="A4291" t="s">
        <v>8088</v>
      </c>
      <c r="B4291" t="s">
        <v>17747</v>
      </c>
      <c r="C4291" t="s">
        <v>4594</v>
      </c>
      <c r="D4291" t="s">
        <v>17748</v>
      </c>
      <c r="E4291" t="s">
        <v>2851</v>
      </c>
      <c r="F4291">
        <v>1</v>
      </c>
      <c r="G4291" t="s">
        <v>2593</v>
      </c>
      <c r="H4291" t="s">
        <v>2056</v>
      </c>
      <c r="I4291" t="s">
        <v>2076</v>
      </c>
      <c r="J4291" t="s">
        <v>2594</v>
      </c>
      <c r="K4291" t="s">
        <v>65</v>
      </c>
      <c r="L4291" t="s">
        <v>2058</v>
      </c>
      <c r="M4291" t="s">
        <v>2170</v>
      </c>
      <c r="N4291">
        <v>0</v>
      </c>
      <c r="O4291">
        <v>0</v>
      </c>
      <c r="P4291">
        <v>0</v>
      </c>
      <c r="Q4291">
        <v>15300</v>
      </c>
      <c r="R4291">
        <v>0</v>
      </c>
      <c r="S4291">
        <v>0</v>
      </c>
      <c r="T4291">
        <v>0</v>
      </c>
      <c r="U4291">
        <v>0</v>
      </c>
      <c r="V4291">
        <v>0</v>
      </c>
      <c r="W4291">
        <v>0</v>
      </c>
      <c r="X4291">
        <v>0</v>
      </c>
      <c r="Y4291">
        <v>0</v>
      </c>
      <c r="Z4291">
        <v>0</v>
      </c>
      <c r="AA4291">
        <v>0</v>
      </c>
      <c r="AB4291">
        <v>0</v>
      </c>
      <c r="AC4291">
        <v>0</v>
      </c>
      <c r="AD4291">
        <v>0</v>
      </c>
      <c r="AE4291">
        <v>0</v>
      </c>
      <c r="AF4291">
        <v>0</v>
      </c>
      <c r="AG4291" t="s">
        <v>17749</v>
      </c>
      <c r="AH4291" s="21" t="str">
        <f t="shared" si="132"/>
        <v>YM68</v>
      </c>
      <c r="AI4291" s="21">
        <v>216</v>
      </c>
      <c r="AJ4291" s="21">
        <f t="shared" si="133"/>
        <v>100</v>
      </c>
      <c r="AK4291" s="21" t="s">
        <v>2060</v>
      </c>
      <c r="AL4291" t="s">
        <v>2527</v>
      </c>
      <c r="AM4291" s="26" t="s">
        <v>38</v>
      </c>
      <c r="AN4291" t="s">
        <v>2030</v>
      </c>
    </row>
    <row r="4292" spans="1:40" ht="15" hidden="1" thickTop="1" x14ac:dyDescent="0.35">
      <c r="A4292" t="s">
        <v>8092</v>
      </c>
      <c r="B4292" t="s">
        <v>17750</v>
      </c>
      <c r="C4292" t="s">
        <v>2966</v>
      </c>
      <c r="D4292" t="s">
        <v>17751</v>
      </c>
      <c r="E4292" t="s">
        <v>2705</v>
      </c>
      <c r="F4292">
        <v>1</v>
      </c>
      <c r="G4292" t="s">
        <v>2593</v>
      </c>
      <c r="H4292" t="s">
        <v>2056</v>
      </c>
      <c r="I4292" t="s">
        <v>2076</v>
      </c>
      <c r="J4292" t="s">
        <v>2594</v>
      </c>
      <c r="K4292" t="s">
        <v>65</v>
      </c>
      <c r="L4292" t="s">
        <v>2058</v>
      </c>
      <c r="M4292" t="s">
        <v>2170</v>
      </c>
      <c r="N4292">
        <v>2</v>
      </c>
      <c r="O4292">
        <v>66</v>
      </c>
      <c r="P4292">
        <v>0.43</v>
      </c>
      <c r="Q4292">
        <v>15300</v>
      </c>
      <c r="R4292">
        <v>0</v>
      </c>
      <c r="S4292">
        <v>0</v>
      </c>
      <c r="T4292">
        <v>0</v>
      </c>
      <c r="U4292">
        <v>1</v>
      </c>
      <c r="V4292">
        <v>34</v>
      </c>
      <c r="W4292">
        <v>0.22</v>
      </c>
      <c r="X4292">
        <v>0</v>
      </c>
      <c r="Y4292">
        <v>0</v>
      </c>
      <c r="Z4292">
        <v>0</v>
      </c>
      <c r="AA4292">
        <v>1</v>
      </c>
      <c r="AB4292">
        <v>32</v>
      </c>
      <c r="AC4292">
        <v>0.21</v>
      </c>
      <c r="AD4292">
        <v>0</v>
      </c>
      <c r="AE4292">
        <v>0</v>
      </c>
      <c r="AF4292">
        <v>0</v>
      </c>
      <c r="AG4292" t="s">
        <v>17752</v>
      </c>
      <c r="AH4292" s="21" t="str">
        <f t="shared" si="132"/>
        <v>YK20</v>
      </c>
      <c r="AI4292" s="21">
        <v>216</v>
      </c>
      <c r="AJ4292" s="21">
        <f t="shared" si="133"/>
        <v>99.568627450980387</v>
      </c>
      <c r="AK4292" s="21" t="s">
        <v>2060</v>
      </c>
      <c r="AL4292" t="s">
        <v>2527</v>
      </c>
      <c r="AM4292" s="26" t="s">
        <v>38</v>
      </c>
      <c r="AN4292" t="s">
        <v>2031</v>
      </c>
    </row>
    <row r="4293" spans="1:40" ht="15" hidden="1" thickTop="1" x14ac:dyDescent="0.35">
      <c r="A4293" t="s">
        <v>8096</v>
      </c>
      <c r="B4293" t="s">
        <v>17753</v>
      </c>
      <c r="C4293" t="s">
        <v>3221</v>
      </c>
      <c r="D4293" t="s">
        <v>17754</v>
      </c>
      <c r="E4293" t="s">
        <v>2920</v>
      </c>
      <c r="F4293">
        <v>1</v>
      </c>
      <c r="G4293" t="s">
        <v>2682</v>
      </c>
      <c r="H4293" t="s">
        <v>2620</v>
      </c>
      <c r="I4293" t="s">
        <v>2076</v>
      </c>
      <c r="J4293" t="s">
        <v>3223</v>
      </c>
      <c r="K4293" t="s">
        <v>2684</v>
      </c>
      <c r="L4293" t="s">
        <v>2058</v>
      </c>
      <c r="M4293" t="s">
        <v>2170</v>
      </c>
      <c r="N4293">
        <v>1</v>
      </c>
      <c r="O4293">
        <v>36</v>
      </c>
      <c r="P4293">
        <v>0.24</v>
      </c>
      <c r="Q4293">
        <v>15300</v>
      </c>
      <c r="R4293">
        <v>1</v>
      </c>
      <c r="S4293">
        <v>36</v>
      </c>
      <c r="T4293">
        <v>0.24</v>
      </c>
      <c r="U4293">
        <v>0</v>
      </c>
      <c r="V4293">
        <v>0</v>
      </c>
      <c r="W4293">
        <v>0</v>
      </c>
      <c r="X4293">
        <v>0</v>
      </c>
      <c r="Y4293">
        <v>0</v>
      </c>
      <c r="Z4293">
        <v>0</v>
      </c>
      <c r="AA4293">
        <v>0</v>
      </c>
      <c r="AB4293">
        <v>0</v>
      </c>
      <c r="AC4293">
        <v>0</v>
      </c>
      <c r="AD4293">
        <v>0</v>
      </c>
      <c r="AE4293">
        <v>0</v>
      </c>
      <c r="AF4293">
        <v>0</v>
      </c>
      <c r="AG4293" t="s">
        <v>17755</v>
      </c>
      <c r="AH4293" s="21" t="str">
        <f t="shared" si="132"/>
        <v>YR25</v>
      </c>
      <c r="AI4293" s="21">
        <v>216</v>
      </c>
      <c r="AJ4293" s="21">
        <f t="shared" si="133"/>
        <v>99.764705882352942</v>
      </c>
      <c r="AK4293" s="21" t="s">
        <v>2060</v>
      </c>
      <c r="AL4293" t="s">
        <v>2923</v>
      </c>
      <c r="AM4293" s="26" t="s">
        <v>38</v>
      </c>
      <c r="AN4293" t="s">
        <v>2029</v>
      </c>
    </row>
    <row r="4294" spans="1:40" ht="15" hidden="1" thickTop="1" x14ac:dyDescent="0.35">
      <c r="A4294" t="s">
        <v>8100</v>
      </c>
      <c r="B4294" t="s">
        <v>2255</v>
      </c>
      <c r="C4294" t="s">
        <v>567</v>
      </c>
      <c r="D4294" t="s">
        <v>428</v>
      </c>
      <c r="E4294" t="s">
        <v>560</v>
      </c>
      <c r="F4294">
        <v>1</v>
      </c>
      <c r="G4294" t="s">
        <v>2055</v>
      </c>
      <c r="H4294" t="s">
        <v>2056</v>
      </c>
      <c r="I4294" t="s">
        <v>2057</v>
      </c>
      <c r="J4294" t="s">
        <v>428</v>
      </c>
      <c r="K4294" t="s">
        <v>68</v>
      </c>
      <c r="L4294" t="s">
        <v>2058</v>
      </c>
      <c r="M4294" t="s">
        <v>2059</v>
      </c>
      <c r="N4294">
        <v>12</v>
      </c>
      <c r="O4294">
        <v>485</v>
      </c>
      <c r="P4294">
        <v>1.98</v>
      </c>
      <c r="Q4294">
        <v>24480</v>
      </c>
      <c r="R4294">
        <v>8</v>
      </c>
      <c r="S4294">
        <v>279</v>
      </c>
      <c r="T4294">
        <v>1.1399999999999999</v>
      </c>
      <c r="U4294">
        <v>4</v>
      </c>
      <c r="V4294">
        <v>206</v>
      </c>
      <c r="W4294">
        <v>0.84</v>
      </c>
      <c r="X4294">
        <v>0</v>
      </c>
      <c r="Y4294">
        <v>0</v>
      </c>
      <c r="Z4294">
        <v>0</v>
      </c>
      <c r="AA4294">
        <v>0</v>
      </c>
      <c r="AB4294">
        <v>0</v>
      </c>
      <c r="AC4294">
        <v>0</v>
      </c>
      <c r="AD4294">
        <v>0</v>
      </c>
      <c r="AE4294">
        <v>0</v>
      </c>
      <c r="AF4294">
        <v>0</v>
      </c>
      <c r="AG4294" t="s">
        <v>430</v>
      </c>
      <c r="AH4294" s="21" t="str">
        <f t="shared" si="132"/>
        <v>YT21</v>
      </c>
      <c r="AI4294" s="21">
        <v>345.36</v>
      </c>
      <c r="AJ4294" s="21">
        <f t="shared" si="133"/>
        <v>98.018790849673209</v>
      </c>
      <c r="AK4294" s="21" t="s">
        <v>2063</v>
      </c>
      <c r="AL4294" t="s">
        <v>70</v>
      </c>
      <c r="AM4294" s="26" t="s">
        <v>38</v>
      </c>
      <c r="AN4294" t="s">
        <v>2030</v>
      </c>
    </row>
    <row r="4295" spans="1:40" ht="15" hidden="1" thickTop="1" x14ac:dyDescent="0.35">
      <c r="A4295" t="s">
        <v>8104</v>
      </c>
      <c r="B4295" t="s">
        <v>17756</v>
      </c>
      <c r="C4295" t="s">
        <v>5177</v>
      </c>
      <c r="D4295" t="s">
        <v>17757</v>
      </c>
      <c r="E4295" t="s">
        <v>2646</v>
      </c>
      <c r="F4295">
        <v>1</v>
      </c>
      <c r="G4295" t="s">
        <v>2600</v>
      </c>
      <c r="H4295" t="s">
        <v>2577</v>
      </c>
      <c r="I4295" t="s">
        <v>2076</v>
      </c>
      <c r="J4295" t="s">
        <v>2601</v>
      </c>
      <c r="K4295" t="s">
        <v>2602</v>
      </c>
      <c r="L4295" t="s">
        <v>2058</v>
      </c>
      <c r="M4295" t="s">
        <v>2170</v>
      </c>
      <c r="N4295">
        <v>1</v>
      </c>
      <c r="O4295">
        <v>18</v>
      </c>
      <c r="P4295">
        <v>0.12</v>
      </c>
      <c r="Q4295">
        <v>15300</v>
      </c>
      <c r="R4295">
        <v>1</v>
      </c>
      <c r="S4295">
        <v>18</v>
      </c>
      <c r="T4295">
        <v>0.12</v>
      </c>
      <c r="U4295">
        <v>0</v>
      </c>
      <c r="V4295">
        <v>0</v>
      </c>
      <c r="W4295">
        <v>0</v>
      </c>
      <c r="X4295">
        <v>0</v>
      </c>
      <c r="Y4295">
        <v>0</v>
      </c>
      <c r="Z4295">
        <v>0</v>
      </c>
      <c r="AA4295">
        <v>0</v>
      </c>
      <c r="AB4295">
        <v>0</v>
      </c>
      <c r="AC4295">
        <v>0</v>
      </c>
      <c r="AD4295">
        <v>0</v>
      </c>
      <c r="AE4295">
        <v>0</v>
      </c>
      <c r="AF4295">
        <v>0</v>
      </c>
      <c r="AG4295" t="s">
        <v>17758</v>
      </c>
      <c r="AH4295" s="21" t="str">
        <f t="shared" ref="AH4295:AH4358" si="134">LEFT(AG4295,4)</f>
        <v>YK20</v>
      </c>
      <c r="AI4295" s="21">
        <v>216</v>
      </c>
      <c r="AJ4295" s="21">
        <f t="shared" ref="AJ4295:AJ4358" si="135">100-(O4295/Q4295*100)</f>
        <v>99.882352941176464</v>
      </c>
      <c r="AK4295" s="21" t="s">
        <v>2060</v>
      </c>
      <c r="AL4295" t="s">
        <v>2551</v>
      </c>
      <c r="AM4295" s="26" t="s">
        <v>38</v>
      </c>
      <c r="AN4295" t="s">
        <v>2029</v>
      </c>
    </row>
    <row r="4296" spans="1:40" ht="15" hidden="1" thickTop="1" x14ac:dyDescent="0.35">
      <c r="A4296" t="s">
        <v>8108</v>
      </c>
      <c r="B4296" t="s">
        <v>17759</v>
      </c>
      <c r="C4296" t="s">
        <v>3465</v>
      </c>
      <c r="D4296" t="s">
        <v>17760</v>
      </c>
      <c r="E4296" t="s">
        <v>2691</v>
      </c>
      <c r="F4296">
        <v>1</v>
      </c>
      <c r="G4296" t="s">
        <v>2600</v>
      </c>
      <c r="H4296" t="s">
        <v>2577</v>
      </c>
      <c r="I4296" t="s">
        <v>2076</v>
      </c>
      <c r="J4296" t="s">
        <v>2692</v>
      </c>
      <c r="K4296" t="s">
        <v>2635</v>
      </c>
      <c r="L4296" t="s">
        <v>2058</v>
      </c>
      <c r="M4296" t="s">
        <v>2170</v>
      </c>
      <c r="N4296">
        <v>1</v>
      </c>
      <c r="O4296">
        <v>18</v>
      </c>
      <c r="P4296">
        <v>0.12</v>
      </c>
      <c r="Q4296">
        <v>15300</v>
      </c>
      <c r="R4296">
        <v>1</v>
      </c>
      <c r="S4296">
        <v>18</v>
      </c>
      <c r="T4296">
        <v>0.12</v>
      </c>
      <c r="U4296">
        <v>0</v>
      </c>
      <c r="V4296">
        <v>0</v>
      </c>
      <c r="W4296">
        <v>0</v>
      </c>
      <c r="X4296">
        <v>0</v>
      </c>
      <c r="Y4296">
        <v>0</v>
      </c>
      <c r="Z4296">
        <v>0</v>
      </c>
      <c r="AA4296">
        <v>0</v>
      </c>
      <c r="AB4296">
        <v>0</v>
      </c>
      <c r="AC4296">
        <v>0</v>
      </c>
      <c r="AD4296">
        <v>0</v>
      </c>
      <c r="AE4296">
        <v>0</v>
      </c>
      <c r="AF4296">
        <v>0</v>
      </c>
      <c r="AG4296" t="s">
        <v>17761</v>
      </c>
      <c r="AH4296" s="21" t="str">
        <f t="shared" si="134"/>
        <v>YR25</v>
      </c>
      <c r="AI4296" s="21">
        <v>216</v>
      </c>
      <c r="AJ4296" s="21">
        <f t="shared" si="135"/>
        <v>99.882352941176464</v>
      </c>
      <c r="AK4296" s="21" t="s">
        <v>2060</v>
      </c>
      <c r="AL4296" t="s">
        <v>2581</v>
      </c>
      <c r="AM4296" s="26" t="s">
        <v>38</v>
      </c>
      <c r="AN4296" t="s">
        <v>2030</v>
      </c>
    </row>
    <row r="4297" spans="1:40" ht="15" hidden="1" thickTop="1" x14ac:dyDescent="0.35">
      <c r="A4297" t="s">
        <v>8112</v>
      </c>
      <c r="B4297" t="s">
        <v>17762</v>
      </c>
      <c r="C4297" t="s">
        <v>4634</v>
      </c>
      <c r="D4297" t="s">
        <v>17763</v>
      </c>
      <c r="E4297" t="s">
        <v>2646</v>
      </c>
      <c r="F4297">
        <v>1</v>
      </c>
      <c r="G4297" t="s">
        <v>2576</v>
      </c>
      <c r="H4297" t="s">
        <v>2577</v>
      </c>
      <c r="I4297" t="s">
        <v>2076</v>
      </c>
      <c r="J4297" t="s">
        <v>2647</v>
      </c>
      <c r="K4297" t="s">
        <v>2602</v>
      </c>
      <c r="L4297" t="s">
        <v>2058</v>
      </c>
      <c r="M4297" t="s">
        <v>2170</v>
      </c>
      <c r="N4297">
        <v>4</v>
      </c>
      <c r="O4297">
        <v>88</v>
      </c>
      <c r="P4297">
        <v>0.57999999999999996</v>
      </c>
      <c r="Q4297">
        <v>15300</v>
      </c>
      <c r="R4297">
        <v>0</v>
      </c>
      <c r="S4297">
        <v>0</v>
      </c>
      <c r="T4297">
        <v>0</v>
      </c>
      <c r="U4297">
        <v>3</v>
      </c>
      <c r="V4297">
        <v>74</v>
      </c>
      <c r="W4297">
        <v>0.48</v>
      </c>
      <c r="X4297">
        <v>1</v>
      </c>
      <c r="Y4297">
        <v>14</v>
      </c>
      <c r="Z4297">
        <v>0.09</v>
      </c>
      <c r="AA4297">
        <v>0</v>
      </c>
      <c r="AB4297">
        <v>0</v>
      </c>
      <c r="AC4297">
        <v>0</v>
      </c>
      <c r="AD4297">
        <v>0</v>
      </c>
      <c r="AE4297">
        <v>0</v>
      </c>
      <c r="AF4297">
        <v>0</v>
      </c>
      <c r="AG4297" t="s">
        <v>17764</v>
      </c>
      <c r="AH4297" s="21" t="str">
        <f t="shared" si="134"/>
        <v>YK20</v>
      </c>
      <c r="AI4297" s="21">
        <v>216</v>
      </c>
      <c r="AJ4297" s="21">
        <f t="shared" si="135"/>
        <v>99.424836601307192</v>
      </c>
      <c r="AK4297" s="21" t="s">
        <v>2060</v>
      </c>
      <c r="AL4297" t="s">
        <v>2551</v>
      </c>
      <c r="AM4297" s="26" t="s">
        <v>38</v>
      </c>
      <c r="AN4297" t="s">
        <v>2030</v>
      </c>
    </row>
    <row r="4298" spans="1:40" ht="15" hidden="1" thickTop="1" x14ac:dyDescent="0.35">
      <c r="A4298" t="s">
        <v>8116</v>
      </c>
      <c r="B4298" t="s">
        <v>17765</v>
      </c>
      <c r="C4298" t="s">
        <v>4088</v>
      </c>
      <c r="D4298" t="s">
        <v>17766</v>
      </c>
      <c r="E4298" t="s">
        <v>2608</v>
      </c>
      <c r="F4298">
        <v>1</v>
      </c>
      <c r="G4298" t="s">
        <v>2609</v>
      </c>
      <c r="H4298" t="s">
        <v>2577</v>
      </c>
      <c r="I4298" t="s">
        <v>2057</v>
      </c>
      <c r="J4298" t="s">
        <v>2610</v>
      </c>
      <c r="K4298" t="s">
        <v>2611</v>
      </c>
      <c r="L4298" t="s">
        <v>2058</v>
      </c>
      <c r="M4298" t="s">
        <v>2170</v>
      </c>
      <c r="N4298">
        <v>5</v>
      </c>
      <c r="O4298">
        <v>179</v>
      </c>
      <c r="P4298">
        <v>1.17</v>
      </c>
      <c r="Q4298">
        <v>15300</v>
      </c>
      <c r="R4298">
        <v>2</v>
      </c>
      <c r="S4298">
        <v>64</v>
      </c>
      <c r="T4298">
        <v>0.42</v>
      </c>
      <c r="U4298">
        <v>3</v>
      </c>
      <c r="V4298">
        <v>115</v>
      </c>
      <c r="W4298">
        <v>0.75</v>
      </c>
      <c r="X4298">
        <v>0</v>
      </c>
      <c r="Y4298">
        <v>0</v>
      </c>
      <c r="Z4298">
        <v>0</v>
      </c>
      <c r="AA4298">
        <v>0</v>
      </c>
      <c r="AB4298">
        <v>0</v>
      </c>
      <c r="AC4298">
        <v>0</v>
      </c>
      <c r="AD4298">
        <v>0</v>
      </c>
      <c r="AE4298">
        <v>0</v>
      </c>
      <c r="AF4298">
        <v>0</v>
      </c>
      <c r="AG4298" t="s">
        <v>17767</v>
      </c>
      <c r="AH4298" s="21" t="str">
        <f t="shared" si="134"/>
        <v>YT21</v>
      </c>
      <c r="AI4298" s="21">
        <v>216</v>
      </c>
      <c r="AJ4298" s="21">
        <f t="shared" si="135"/>
        <v>98.830065359477118</v>
      </c>
      <c r="AK4298" s="21" t="s">
        <v>2063</v>
      </c>
      <c r="AL4298" t="s">
        <v>2613</v>
      </c>
      <c r="AM4298" s="26" t="s">
        <v>38</v>
      </c>
      <c r="AN4298" t="s">
        <v>2033</v>
      </c>
    </row>
    <row r="4299" spans="1:40" ht="15" hidden="1" thickTop="1" x14ac:dyDescent="0.35">
      <c r="A4299" t="s">
        <v>8120</v>
      </c>
      <c r="B4299" t="s">
        <v>17768</v>
      </c>
      <c r="C4299" t="s">
        <v>2762</v>
      </c>
      <c r="D4299" t="s">
        <v>17769</v>
      </c>
      <c r="E4299" t="s">
        <v>2608</v>
      </c>
      <c r="F4299">
        <v>1</v>
      </c>
      <c r="G4299" t="s">
        <v>2609</v>
      </c>
      <c r="H4299" t="s">
        <v>2577</v>
      </c>
      <c r="I4299" t="s">
        <v>2057</v>
      </c>
      <c r="J4299" t="s">
        <v>2764</v>
      </c>
      <c r="K4299" t="s">
        <v>2765</v>
      </c>
      <c r="L4299" t="s">
        <v>2058</v>
      </c>
      <c r="M4299" t="s">
        <v>2059</v>
      </c>
      <c r="N4299">
        <v>0</v>
      </c>
      <c r="O4299">
        <v>0</v>
      </c>
      <c r="P4299">
        <v>0</v>
      </c>
      <c r="Q4299">
        <v>24480</v>
      </c>
      <c r="R4299">
        <v>0</v>
      </c>
      <c r="S4299">
        <v>0</v>
      </c>
      <c r="T4299">
        <v>0</v>
      </c>
      <c r="U4299">
        <v>0</v>
      </c>
      <c r="V4299">
        <v>0</v>
      </c>
      <c r="W4299">
        <v>0</v>
      </c>
      <c r="X4299">
        <v>0</v>
      </c>
      <c r="Y4299">
        <v>0</v>
      </c>
      <c r="Z4299">
        <v>0</v>
      </c>
      <c r="AA4299">
        <v>0</v>
      </c>
      <c r="AB4299">
        <v>0</v>
      </c>
      <c r="AC4299">
        <v>0</v>
      </c>
      <c r="AD4299">
        <v>0</v>
      </c>
      <c r="AE4299">
        <v>0</v>
      </c>
      <c r="AF4299">
        <v>0</v>
      </c>
      <c r="AG4299" t="s">
        <v>17770</v>
      </c>
      <c r="AH4299" s="21" t="str">
        <f t="shared" si="134"/>
        <v>YT21</v>
      </c>
      <c r="AI4299" s="21">
        <v>345.36</v>
      </c>
      <c r="AJ4299" s="21">
        <f t="shared" si="135"/>
        <v>100</v>
      </c>
      <c r="AK4299" s="21" t="s">
        <v>2060</v>
      </c>
      <c r="AL4299" t="s">
        <v>2613</v>
      </c>
      <c r="AM4299" s="26" t="s">
        <v>38</v>
      </c>
      <c r="AN4299" t="s">
        <v>2031</v>
      </c>
    </row>
    <row r="4300" spans="1:40" ht="15" hidden="1" thickTop="1" x14ac:dyDescent="0.35">
      <c r="A4300" t="s">
        <v>8124</v>
      </c>
      <c r="B4300" t="s">
        <v>17771</v>
      </c>
      <c r="C4300" t="s">
        <v>7533</v>
      </c>
      <c r="D4300" t="s">
        <v>17772</v>
      </c>
      <c r="E4300" t="s">
        <v>3013</v>
      </c>
      <c r="F4300">
        <v>1</v>
      </c>
      <c r="G4300" t="s">
        <v>2600</v>
      </c>
      <c r="H4300" t="s">
        <v>2577</v>
      </c>
      <c r="I4300" t="s">
        <v>2057</v>
      </c>
      <c r="J4300" t="s">
        <v>3183</v>
      </c>
      <c r="K4300" t="s">
        <v>2742</v>
      </c>
      <c r="L4300" t="s">
        <v>2058</v>
      </c>
      <c r="M4300" t="s">
        <v>2059</v>
      </c>
      <c r="N4300">
        <v>3</v>
      </c>
      <c r="O4300">
        <v>132</v>
      </c>
      <c r="P4300">
        <v>0.54</v>
      </c>
      <c r="Q4300">
        <v>24480</v>
      </c>
      <c r="R4300">
        <v>1</v>
      </c>
      <c r="S4300">
        <v>46</v>
      </c>
      <c r="T4300">
        <v>0.19</v>
      </c>
      <c r="U4300">
        <v>1</v>
      </c>
      <c r="V4300">
        <v>46</v>
      </c>
      <c r="W4300">
        <v>0.19</v>
      </c>
      <c r="X4300">
        <v>0</v>
      </c>
      <c r="Y4300">
        <v>0</v>
      </c>
      <c r="Z4300">
        <v>0</v>
      </c>
      <c r="AA4300">
        <v>1</v>
      </c>
      <c r="AB4300">
        <v>40</v>
      </c>
      <c r="AC4300">
        <v>0.16</v>
      </c>
      <c r="AD4300">
        <v>0</v>
      </c>
      <c r="AE4300">
        <v>0</v>
      </c>
      <c r="AF4300">
        <v>0</v>
      </c>
      <c r="AG4300" t="s">
        <v>17773</v>
      </c>
      <c r="AH4300" s="21" t="str">
        <f t="shared" si="134"/>
        <v>YT21</v>
      </c>
      <c r="AI4300" s="21">
        <v>345.36</v>
      </c>
      <c r="AJ4300" s="21">
        <f t="shared" si="135"/>
        <v>99.460784313725483</v>
      </c>
      <c r="AK4300" s="21" t="s">
        <v>2060</v>
      </c>
      <c r="AL4300" t="s">
        <v>2551</v>
      </c>
      <c r="AM4300" s="26" t="s">
        <v>38</v>
      </c>
      <c r="AN4300" t="s">
        <v>2033</v>
      </c>
    </row>
    <row r="4301" spans="1:40" ht="15" hidden="1" thickTop="1" x14ac:dyDescent="0.35">
      <c r="A4301" t="s">
        <v>8128</v>
      </c>
      <c r="B4301" t="s">
        <v>17774</v>
      </c>
      <c r="C4301" t="s">
        <v>2945</v>
      </c>
      <c r="D4301" t="s">
        <v>2947</v>
      </c>
      <c r="E4301" t="s">
        <v>2946</v>
      </c>
      <c r="F4301">
        <v>1</v>
      </c>
      <c r="G4301" t="s">
        <v>2816</v>
      </c>
      <c r="H4301" t="s">
        <v>2620</v>
      </c>
      <c r="I4301" t="s">
        <v>2076</v>
      </c>
      <c r="J4301" t="s">
        <v>2947</v>
      </c>
      <c r="K4301" t="s">
        <v>2818</v>
      </c>
      <c r="L4301" t="s">
        <v>2058</v>
      </c>
      <c r="M4301" t="s">
        <v>2059</v>
      </c>
      <c r="N4301">
        <v>7</v>
      </c>
      <c r="O4301">
        <v>187</v>
      </c>
      <c r="P4301">
        <v>0.76</v>
      </c>
      <c r="Q4301">
        <v>24480</v>
      </c>
      <c r="R4301">
        <v>4</v>
      </c>
      <c r="S4301">
        <v>92</v>
      </c>
      <c r="T4301">
        <v>0.38</v>
      </c>
      <c r="U4301">
        <v>3</v>
      </c>
      <c r="V4301">
        <v>95</v>
      </c>
      <c r="W4301">
        <v>0.39</v>
      </c>
      <c r="X4301">
        <v>0</v>
      </c>
      <c r="Y4301">
        <v>0</v>
      </c>
      <c r="Z4301">
        <v>0</v>
      </c>
      <c r="AA4301">
        <v>0</v>
      </c>
      <c r="AB4301">
        <v>0</v>
      </c>
      <c r="AC4301">
        <v>0</v>
      </c>
      <c r="AD4301">
        <v>0</v>
      </c>
      <c r="AE4301">
        <v>0</v>
      </c>
      <c r="AF4301">
        <v>0</v>
      </c>
      <c r="AG4301" t="s">
        <v>17775</v>
      </c>
      <c r="AH4301" s="21" t="str">
        <f t="shared" si="134"/>
        <v>YO52</v>
      </c>
      <c r="AI4301" s="21">
        <v>345.36</v>
      </c>
      <c r="AJ4301" s="21">
        <f t="shared" si="135"/>
        <v>99.236111111111114</v>
      </c>
      <c r="AK4301" s="21" t="s">
        <v>2060</v>
      </c>
      <c r="AL4301" t="s">
        <v>2949</v>
      </c>
      <c r="AM4301" s="26" t="s">
        <v>38</v>
      </c>
      <c r="AN4301" t="s">
        <v>2030</v>
      </c>
    </row>
    <row r="4302" spans="1:40" ht="15" hidden="1" thickTop="1" x14ac:dyDescent="0.35">
      <c r="A4302" t="s">
        <v>8132</v>
      </c>
      <c r="B4302" t="s">
        <v>17776</v>
      </c>
      <c r="C4302" t="s">
        <v>3465</v>
      </c>
      <c r="D4302" t="s">
        <v>17777</v>
      </c>
      <c r="E4302" t="s">
        <v>2691</v>
      </c>
      <c r="F4302">
        <v>1</v>
      </c>
      <c r="G4302" t="s">
        <v>2600</v>
      </c>
      <c r="H4302" t="s">
        <v>2577</v>
      </c>
      <c r="I4302" t="s">
        <v>2076</v>
      </c>
      <c r="J4302" t="s">
        <v>2692</v>
      </c>
      <c r="K4302" t="s">
        <v>2635</v>
      </c>
      <c r="L4302" t="s">
        <v>2058</v>
      </c>
      <c r="M4302" t="s">
        <v>2163</v>
      </c>
      <c r="N4302">
        <v>2</v>
      </c>
      <c r="O4302">
        <v>73</v>
      </c>
      <c r="P4302">
        <v>0.42</v>
      </c>
      <c r="Q4302">
        <v>17340</v>
      </c>
      <c r="R4302">
        <v>0</v>
      </c>
      <c r="S4302">
        <v>0</v>
      </c>
      <c r="T4302">
        <v>0</v>
      </c>
      <c r="U4302">
        <v>2</v>
      </c>
      <c r="V4302">
        <v>73</v>
      </c>
      <c r="W4302">
        <v>0.42</v>
      </c>
      <c r="X4302">
        <v>0</v>
      </c>
      <c r="Y4302">
        <v>0</v>
      </c>
      <c r="Z4302">
        <v>0</v>
      </c>
      <c r="AA4302">
        <v>0</v>
      </c>
      <c r="AB4302">
        <v>0</v>
      </c>
      <c r="AC4302">
        <v>0</v>
      </c>
      <c r="AD4302">
        <v>0</v>
      </c>
      <c r="AE4302">
        <v>0</v>
      </c>
      <c r="AF4302">
        <v>0</v>
      </c>
      <c r="AG4302" t="s">
        <v>17778</v>
      </c>
      <c r="AH4302" s="21" t="str">
        <f t="shared" si="134"/>
        <v>YR25</v>
      </c>
      <c r="AI4302" s="21">
        <v>244.8</v>
      </c>
      <c r="AJ4302" s="21">
        <f t="shared" si="135"/>
        <v>99.579008073817761</v>
      </c>
      <c r="AK4302" s="21" t="s">
        <v>2060</v>
      </c>
      <c r="AL4302" t="s">
        <v>2581</v>
      </c>
      <c r="AM4302" s="26" t="s">
        <v>38</v>
      </c>
      <c r="AN4302" t="s">
        <v>2029</v>
      </c>
    </row>
    <row r="4303" spans="1:40" ht="15" hidden="1" thickTop="1" x14ac:dyDescent="0.35">
      <c r="A4303" t="s">
        <v>2250</v>
      </c>
      <c r="B4303" t="s">
        <v>17779</v>
      </c>
      <c r="C4303" t="s">
        <v>3011</v>
      </c>
      <c r="D4303" t="s">
        <v>17780</v>
      </c>
      <c r="E4303" t="s">
        <v>2608</v>
      </c>
      <c r="F4303">
        <v>1</v>
      </c>
      <c r="G4303" t="s">
        <v>2576</v>
      </c>
      <c r="H4303" t="s">
        <v>2577</v>
      </c>
      <c r="I4303" t="s">
        <v>2076</v>
      </c>
      <c r="J4303" t="s">
        <v>2741</v>
      </c>
      <c r="K4303" t="s">
        <v>2742</v>
      </c>
      <c r="L4303" t="s">
        <v>2058</v>
      </c>
      <c r="M4303" t="s">
        <v>2170</v>
      </c>
      <c r="N4303">
        <v>5</v>
      </c>
      <c r="O4303">
        <v>410</v>
      </c>
      <c r="P4303">
        <v>2.68</v>
      </c>
      <c r="Q4303">
        <v>15300</v>
      </c>
      <c r="R4303">
        <v>1</v>
      </c>
      <c r="S4303">
        <v>56</v>
      </c>
      <c r="T4303">
        <v>0.37</v>
      </c>
      <c r="U4303">
        <v>4</v>
      </c>
      <c r="V4303">
        <v>354</v>
      </c>
      <c r="W4303">
        <v>2.31</v>
      </c>
      <c r="X4303">
        <v>0</v>
      </c>
      <c r="Y4303">
        <v>0</v>
      </c>
      <c r="Z4303">
        <v>0</v>
      </c>
      <c r="AA4303">
        <v>0</v>
      </c>
      <c r="AB4303">
        <v>0</v>
      </c>
      <c r="AC4303">
        <v>0</v>
      </c>
      <c r="AD4303">
        <v>0</v>
      </c>
      <c r="AE4303">
        <v>0</v>
      </c>
      <c r="AF4303">
        <v>0</v>
      </c>
      <c r="AG4303" t="s">
        <v>17781</v>
      </c>
      <c r="AH4303" s="21" t="str">
        <f t="shared" si="134"/>
        <v>YK20</v>
      </c>
      <c r="AI4303" s="21">
        <v>216</v>
      </c>
      <c r="AJ4303" s="21">
        <f t="shared" si="135"/>
        <v>97.320261437908499</v>
      </c>
      <c r="AK4303" s="21" t="s">
        <v>2063</v>
      </c>
      <c r="AL4303" t="s">
        <v>2551</v>
      </c>
      <c r="AM4303" s="26" t="s">
        <v>38</v>
      </c>
      <c r="AN4303" t="s">
        <v>2032</v>
      </c>
    </row>
    <row r="4304" spans="1:40" ht="15" hidden="1" thickTop="1" x14ac:dyDescent="0.35">
      <c r="A4304" t="s">
        <v>2252</v>
      </c>
      <c r="B4304" t="s">
        <v>17782</v>
      </c>
      <c r="C4304" t="s">
        <v>4067</v>
      </c>
      <c r="D4304" t="s">
        <v>17783</v>
      </c>
      <c r="E4304" t="s">
        <v>2575</v>
      </c>
      <c r="F4304">
        <v>1</v>
      </c>
      <c r="G4304" t="s">
        <v>2600</v>
      </c>
      <c r="H4304" t="s">
        <v>2577</v>
      </c>
      <c r="I4304" t="s">
        <v>2076</v>
      </c>
      <c r="J4304" t="s">
        <v>2699</v>
      </c>
      <c r="K4304" t="s">
        <v>2579</v>
      </c>
      <c r="L4304" t="s">
        <v>2058</v>
      </c>
      <c r="M4304" t="s">
        <v>2170</v>
      </c>
      <c r="N4304">
        <v>1</v>
      </c>
      <c r="O4304">
        <v>23</v>
      </c>
      <c r="P4304">
        <v>0.15</v>
      </c>
      <c r="Q4304">
        <v>15300</v>
      </c>
      <c r="R4304">
        <v>1</v>
      </c>
      <c r="S4304">
        <v>23</v>
      </c>
      <c r="T4304">
        <v>0.15</v>
      </c>
      <c r="U4304">
        <v>0</v>
      </c>
      <c r="V4304">
        <v>0</v>
      </c>
      <c r="W4304">
        <v>0</v>
      </c>
      <c r="X4304">
        <v>0</v>
      </c>
      <c r="Y4304">
        <v>0</v>
      </c>
      <c r="Z4304">
        <v>0</v>
      </c>
      <c r="AA4304">
        <v>0</v>
      </c>
      <c r="AB4304">
        <v>0</v>
      </c>
      <c r="AC4304">
        <v>0</v>
      </c>
      <c r="AD4304">
        <v>0</v>
      </c>
      <c r="AE4304">
        <v>0</v>
      </c>
      <c r="AF4304">
        <v>0</v>
      </c>
      <c r="AG4304" t="s">
        <v>17784</v>
      </c>
      <c r="AH4304" s="21" t="str">
        <f t="shared" si="134"/>
        <v>YR25</v>
      </c>
      <c r="AI4304" s="21">
        <v>216</v>
      </c>
      <c r="AJ4304" s="21">
        <f t="shared" si="135"/>
        <v>99.849673202614383</v>
      </c>
      <c r="AK4304" s="21" t="s">
        <v>2060</v>
      </c>
      <c r="AL4304" t="s">
        <v>2581</v>
      </c>
      <c r="AM4304" s="26" t="s">
        <v>38</v>
      </c>
      <c r="AN4304" t="s">
        <v>2029</v>
      </c>
    </row>
    <row r="4305" spans="1:40" ht="15" hidden="1" thickTop="1" x14ac:dyDescent="0.35">
      <c r="A4305" t="s">
        <v>8142</v>
      </c>
      <c r="B4305" t="s">
        <v>17785</v>
      </c>
      <c r="C4305" t="s">
        <v>2786</v>
      </c>
      <c r="D4305" t="s">
        <v>17786</v>
      </c>
      <c r="E4305" t="s">
        <v>2780</v>
      </c>
      <c r="F4305">
        <v>4</v>
      </c>
      <c r="G4305" t="s">
        <v>2609</v>
      </c>
      <c r="H4305" t="s">
        <v>2577</v>
      </c>
      <c r="I4305" t="s">
        <v>2057</v>
      </c>
      <c r="J4305" t="s">
        <v>2781</v>
      </c>
      <c r="K4305" t="s">
        <v>2765</v>
      </c>
      <c r="L4305" t="s">
        <v>2058</v>
      </c>
      <c r="M4305" t="s">
        <v>2170</v>
      </c>
      <c r="N4305">
        <v>4</v>
      </c>
      <c r="O4305">
        <v>85</v>
      </c>
      <c r="P4305">
        <v>0.56000000000000005</v>
      </c>
      <c r="Q4305">
        <v>15300</v>
      </c>
      <c r="R4305">
        <v>2</v>
      </c>
      <c r="S4305">
        <v>41</v>
      </c>
      <c r="T4305">
        <v>0.27</v>
      </c>
      <c r="U4305">
        <v>2</v>
      </c>
      <c r="V4305">
        <v>44</v>
      </c>
      <c r="W4305">
        <v>0.28999999999999998</v>
      </c>
      <c r="X4305">
        <v>0</v>
      </c>
      <c r="Y4305">
        <v>0</v>
      </c>
      <c r="Z4305">
        <v>0</v>
      </c>
      <c r="AA4305">
        <v>0</v>
      </c>
      <c r="AB4305">
        <v>0</v>
      </c>
      <c r="AC4305">
        <v>0</v>
      </c>
      <c r="AD4305">
        <v>0</v>
      </c>
      <c r="AE4305">
        <v>0</v>
      </c>
      <c r="AF4305">
        <v>0</v>
      </c>
      <c r="AG4305" t="s">
        <v>17787</v>
      </c>
      <c r="AH4305" s="21" t="str">
        <f t="shared" si="134"/>
        <v>YT21</v>
      </c>
      <c r="AI4305" s="21">
        <v>216</v>
      </c>
      <c r="AJ4305" s="21">
        <f t="shared" si="135"/>
        <v>99.444444444444443</v>
      </c>
      <c r="AK4305" s="21" t="s">
        <v>2060</v>
      </c>
      <c r="AL4305" t="s">
        <v>2613</v>
      </c>
      <c r="AM4305" s="26" t="s">
        <v>38</v>
      </c>
      <c r="AN4305" t="s">
        <v>2030</v>
      </c>
    </row>
    <row r="4306" spans="1:40" ht="15" hidden="1" thickTop="1" x14ac:dyDescent="0.35">
      <c r="A4306" t="s">
        <v>8146</v>
      </c>
      <c r="B4306" t="s">
        <v>17788</v>
      </c>
      <c r="C4306" t="s">
        <v>6904</v>
      </c>
      <c r="D4306" t="s">
        <v>17789</v>
      </c>
      <c r="E4306" t="s">
        <v>2691</v>
      </c>
      <c r="F4306">
        <v>1</v>
      </c>
      <c r="G4306" t="s">
        <v>2633</v>
      </c>
      <c r="H4306" t="s">
        <v>2577</v>
      </c>
      <c r="I4306" t="s">
        <v>2076</v>
      </c>
      <c r="J4306" t="s">
        <v>2634</v>
      </c>
      <c r="K4306" t="s">
        <v>2635</v>
      </c>
      <c r="L4306" t="s">
        <v>2058</v>
      </c>
      <c r="M4306" t="s">
        <v>2170</v>
      </c>
      <c r="N4306">
        <v>4</v>
      </c>
      <c r="O4306">
        <v>178</v>
      </c>
      <c r="P4306">
        <v>1.1599999999999999</v>
      </c>
      <c r="Q4306">
        <v>15300</v>
      </c>
      <c r="R4306">
        <v>3</v>
      </c>
      <c r="S4306">
        <v>98</v>
      </c>
      <c r="T4306">
        <v>0.64</v>
      </c>
      <c r="U4306">
        <v>1</v>
      </c>
      <c r="V4306">
        <v>80</v>
      </c>
      <c r="W4306">
        <v>0.52</v>
      </c>
      <c r="X4306">
        <v>0</v>
      </c>
      <c r="Y4306">
        <v>0</v>
      </c>
      <c r="Z4306">
        <v>0</v>
      </c>
      <c r="AA4306">
        <v>0</v>
      </c>
      <c r="AB4306">
        <v>0</v>
      </c>
      <c r="AC4306">
        <v>0</v>
      </c>
      <c r="AD4306">
        <v>0</v>
      </c>
      <c r="AE4306">
        <v>0</v>
      </c>
      <c r="AF4306">
        <v>0</v>
      </c>
      <c r="AG4306" t="s">
        <v>17790</v>
      </c>
      <c r="AH4306" s="21" t="str">
        <f t="shared" si="134"/>
        <v>YK20</v>
      </c>
      <c r="AI4306" s="21">
        <v>216</v>
      </c>
      <c r="AJ4306" s="21">
        <f t="shared" si="135"/>
        <v>98.83660130718954</v>
      </c>
      <c r="AK4306" s="21" t="s">
        <v>2063</v>
      </c>
      <c r="AL4306" t="s">
        <v>2581</v>
      </c>
      <c r="AM4306" s="26" t="s">
        <v>38</v>
      </c>
      <c r="AN4306" t="s">
        <v>2029</v>
      </c>
    </row>
    <row r="4307" spans="1:40" ht="15" hidden="1" thickTop="1" x14ac:dyDescent="0.35">
      <c r="A4307" t="s">
        <v>8150</v>
      </c>
      <c r="B4307" t="s">
        <v>17791</v>
      </c>
      <c r="C4307" t="s">
        <v>2997</v>
      </c>
      <c r="D4307" t="s">
        <v>17792</v>
      </c>
      <c r="E4307" t="s">
        <v>43</v>
      </c>
      <c r="F4307">
        <v>2</v>
      </c>
      <c r="G4307" t="s">
        <v>2055</v>
      </c>
      <c r="H4307" t="s">
        <v>2056</v>
      </c>
      <c r="I4307" t="s">
        <v>2057</v>
      </c>
      <c r="J4307" t="s">
        <v>2999</v>
      </c>
      <c r="K4307" t="s">
        <v>42</v>
      </c>
      <c r="L4307" t="s">
        <v>2058</v>
      </c>
      <c r="M4307" t="s">
        <v>2059</v>
      </c>
      <c r="N4307">
        <v>4</v>
      </c>
      <c r="O4307">
        <v>254</v>
      </c>
      <c r="P4307">
        <v>1.04</v>
      </c>
      <c r="Q4307">
        <v>24480</v>
      </c>
      <c r="R4307">
        <v>2</v>
      </c>
      <c r="S4307">
        <v>205</v>
      </c>
      <c r="T4307">
        <v>0.84</v>
      </c>
      <c r="U4307">
        <v>2</v>
      </c>
      <c r="V4307">
        <v>49</v>
      </c>
      <c r="W4307">
        <v>0.2</v>
      </c>
      <c r="X4307">
        <v>0</v>
      </c>
      <c r="Y4307">
        <v>0</v>
      </c>
      <c r="Z4307">
        <v>0</v>
      </c>
      <c r="AA4307">
        <v>0</v>
      </c>
      <c r="AB4307">
        <v>0</v>
      </c>
      <c r="AC4307">
        <v>0</v>
      </c>
      <c r="AD4307">
        <v>0</v>
      </c>
      <c r="AE4307">
        <v>0</v>
      </c>
      <c r="AF4307">
        <v>0</v>
      </c>
      <c r="AG4307" t="s">
        <v>17793</v>
      </c>
      <c r="AH4307" s="21" t="str">
        <f t="shared" si="134"/>
        <v>YT21</v>
      </c>
      <c r="AI4307" s="21">
        <v>345.36</v>
      </c>
      <c r="AJ4307" s="21">
        <f t="shared" si="135"/>
        <v>98.962418300653596</v>
      </c>
      <c r="AK4307" s="21" t="s">
        <v>2063</v>
      </c>
      <c r="AL4307" t="s">
        <v>2964</v>
      </c>
      <c r="AM4307" s="26" t="s">
        <v>38</v>
      </c>
      <c r="AN4307" t="s">
        <v>2030</v>
      </c>
    </row>
    <row r="4308" spans="1:40" ht="15" hidden="1" thickTop="1" x14ac:dyDescent="0.35">
      <c r="A4308" t="s">
        <v>8154</v>
      </c>
      <c r="B4308" t="s">
        <v>17794</v>
      </c>
      <c r="C4308" t="s">
        <v>6457</v>
      </c>
      <c r="D4308" t="s">
        <v>17795</v>
      </c>
      <c r="E4308" t="s">
        <v>2705</v>
      </c>
      <c r="F4308">
        <v>1</v>
      </c>
      <c r="G4308" t="s">
        <v>2593</v>
      </c>
      <c r="H4308" t="s">
        <v>2056</v>
      </c>
      <c r="I4308" t="s">
        <v>2076</v>
      </c>
      <c r="J4308" t="s">
        <v>2594</v>
      </c>
      <c r="K4308" t="s">
        <v>65</v>
      </c>
      <c r="L4308" t="s">
        <v>2058</v>
      </c>
      <c r="M4308" t="s">
        <v>2170</v>
      </c>
      <c r="N4308">
        <v>2</v>
      </c>
      <c r="O4308">
        <v>78</v>
      </c>
      <c r="P4308">
        <v>0.51</v>
      </c>
      <c r="Q4308">
        <v>15300</v>
      </c>
      <c r="R4308">
        <v>1</v>
      </c>
      <c r="S4308">
        <v>17</v>
      </c>
      <c r="T4308">
        <v>0.11</v>
      </c>
      <c r="U4308">
        <v>1</v>
      </c>
      <c r="V4308">
        <v>61</v>
      </c>
      <c r="W4308">
        <v>0.4</v>
      </c>
      <c r="X4308">
        <v>0</v>
      </c>
      <c r="Y4308">
        <v>0</v>
      </c>
      <c r="Z4308">
        <v>0</v>
      </c>
      <c r="AA4308">
        <v>0</v>
      </c>
      <c r="AB4308">
        <v>0</v>
      </c>
      <c r="AC4308">
        <v>0</v>
      </c>
      <c r="AD4308">
        <v>0</v>
      </c>
      <c r="AE4308">
        <v>0</v>
      </c>
      <c r="AF4308">
        <v>0</v>
      </c>
      <c r="AG4308" t="s">
        <v>17796</v>
      </c>
      <c r="AH4308" s="21" t="str">
        <f t="shared" si="134"/>
        <v>YM68</v>
      </c>
      <c r="AI4308" s="21">
        <v>216</v>
      </c>
      <c r="AJ4308" s="21">
        <f t="shared" si="135"/>
        <v>99.490196078431367</v>
      </c>
      <c r="AK4308" s="21" t="s">
        <v>2060</v>
      </c>
      <c r="AL4308" t="s">
        <v>2527</v>
      </c>
      <c r="AM4308" s="26" t="s">
        <v>38</v>
      </c>
      <c r="AN4308" t="s">
        <v>2031</v>
      </c>
    </row>
    <row r="4309" spans="1:40" ht="15" hidden="1" thickTop="1" x14ac:dyDescent="0.35">
      <c r="A4309" t="s">
        <v>8158</v>
      </c>
      <c r="B4309" t="s">
        <v>17797</v>
      </c>
      <c r="C4309" t="s">
        <v>3949</v>
      </c>
      <c r="D4309" t="s">
        <v>17798</v>
      </c>
      <c r="E4309" t="s">
        <v>4786</v>
      </c>
      <c r="F4309">
        <v>2</v>
      </c>
      <c r="G4309" t="s">
        <v>2509</v>
      </c>
      <c r="H4309" t="s">
        <v>2510</v>
      </c>
      <c r="I4309" t="s">
        <v>2076</v>
      </c>
      <c r="J4309" t="s">
        <v>2987</v>
      </c>
      <c r="K4309" t="s">
        <v>2513</v>
      </c>
      <c r="L4309" t="s">
        <v>2058</v>
      </c>
      <c r="M4309" t="s">
        <v>2059</v>
      </c>
      <c r="N4309">
        <v>1</v>
      </c>
      <c r="O4309">
        <v>41</v>
      </c>
      <c r="P4309">
        <v>0.17</v>
      </c>
      <c r="Q4309">
        <v>24480</v>
      </c>
      <c r="R4309">
        <v>0</v>
      </c>
      <c r="S4309">
        <v>0</v>
      </c>
      <c r="T4309">
        <v>0</v>
      </c>
      <c r="U4309">
        <v>1</v>
      </c>
      <c r="V4309">
        <v>41</v>
      </c>
      <c r="W4309">
        <v>0.17</v>
      </c>
      <c r="X4309">
        <v>0</v>
      </c>
      <c r="Y4309">
        <v>0</v>
      </c>
      <c r="Z4309">
        <v>0</v>
      </c>
      <c r="AA4309">
        <v>0</v>
      </c>
      <c r="AB4309">
        <v>0</v>
      </c>
      <c r="AC4309">
        <v>0</v>
      </c>
      <c r="AD4309">
        <v>0</v>
      </c>
      <c r="AE4309">
        <v>0</v>
      </c>
      <c r="AF4309">
        <v>0</v>
      </c>
      <c r="AG4309" t="s">
        <v>17799</v>
      </c>
      <c r="AH4309" s="21" t="str">
        <f t="shared" si="134"/>
        <v>YM68</v>
      </c>
      <c r="AI4309" s="21">
        <v>345.36</v>
      </c>
      <c r="AJ4309" s="21">
        <f t="shared" si="135"/>
        <v>99.832516339869287</v>
      </c>
      <c r="AK4309" s="21" t="s">
        <v>2060</v>
      </c>
      <c r="AL4309" t="s">
        <v>2515</v>
      </c>
      <c r="AM4309" s="26" t="s">
        <v>38</v>
      </c>
      <c r="AN4309" t="s">
        <v>2030</v>
      </c>
    </row>
    <row r="4310" spans="1:40" ht="15" hidden="1" thickTop="1" x14ac:dyDescent="0.35">
      <c r="A4310" t="s">
        <v>8162</v>
      </c>
      <c r="B4310" t="s">
        <v>17800</v>
      </c>
      <c r="C4310" t="s">
        <v>8329</v>
      </c>
      <c r="D4310" t="s">
        <v>17801</v>
      </c>
      <c r="E4310" t="s">
        <v>3013</v>
      </c>
      <c r="F4310">
        <v>1</v>
      </c>
      <c r="G4310" t="s">
        <v>2600</v>
      </c>
      <c r="H4310" t="s">
        <v>2577</v>
      </c>
      <c r="I4310" t="s">
        <v>2057</v>
      </c>
      <c r="J4310" t="s">
        <v>3183</v>
      </c>
      <c r="K4310" t="s">
        <v>2742</v>
      </c>
      <c r="L4310" t="s">
        <v>2058</v>
      </c>
      <c r="M4310" t="s">
        <v>2170</v>
      </c>
      <c r="N4310">
        <v>3</v>
      </c>
      <c r="O4310">
        <v>107</v>
      </c>
      <c r="P4310">
        <v>0.7</v>
      </c>
      <c r="Q4310">
        <v>15300</v>
      </c>
      <c r="R4310">
        <v>2</v>
      </c>
      <c r="S4310">
        <v>65</v>
      </c>
      <c r="T4310">
        <v>0.42</v>
      </c>
      <c r="U4310">
        <v>1</v>
      </c>
      <c r="V4310">
        <v>42</v>
      </c>
      <c r="W4310">
        <v>0.27</v>
      </c>
      <c r="X4310">
        <v>0</v>
      </c>
      <c r="Y4310">
        <v>0</v>
      </c>
      <c r="Z4310">
        <v>0</v>
      </c>
      <c r="AA4310">
        <v>0</v>
      </c>
      <c r="AB4310">
        <v>0</v>
      </c>
      <c r="AC4310">
        <v>0</v>
      </c>
      <c r="AD4310">
        <v>0</v>
      </c>
      <c r="AE4310">
        <v>0</v>
      </c>
      <c r="AF4310">
        <v>0</v>
      </c>
      <c r="AG4310" t="s">
        <v>17802</v>
      </c>
      <c r="AH4310" s="21" t="str">
        <f t="shared" si="134"/>
        <v>YT21</v>
      </c>
      <c r="AI4310" s="21">
        <v>216</v>
      </c>
      <c r="AJ4310" s="21">
        <f t="shared" si="135"/>
        <v>99.300653594771248</v>
      </c>
      <c r="AK4310" s="21" t="s">
        <v>2060</v>
      </c>
      <c r="AL4310" t="s">
        <v>2551</v>
      </c>
      <c r="AM4310" s="26" t="s">
        <v>38</v>
      </c>
      <c r="AN4310" t="s">
        <v>2033</v>
      </c>
    </row>
    <row r="4311" spans="1:40" ht="15" hidden="1" thickTop="1" x14ac:dyDescent="0.35">
      <c r="A4311" t="s">
        <v>8166</v>
      </c>
      <c r="B4311" t="s">
        <v>17803</v>
      </c>
      <c r="C4311" t="s">
        <v>5923</v>
      </c>
      <c r="D4311" t="s">
        <v>17804</v>
      </c>
      <c r="E4311" t="s">
        <v>3115</v>
      </c>
      <c r="F4311">
        <v>1</v>
      </c>
      <c r="G4311" t="s">
        <v>2816</v>
      </c>
      <c r="H4311" t="s">
        <v>2620</v>
      </c>
      <c r="I4311" t="s">
        <v>2076</v>
      </c>
      <c r="J4311" t="s">
        <v>3116</v>
      </c>
      <c r="K4311" t="s">
        <v>2818</v>
      </c>
      <c r="L4311" t="s">
        <v>2058</v>
      </c>
      <c r="M4311" t="s">
        <v>2059</v>
      </c>
      <c r="N4311">
        <v>3</v>
      </c>
      <c r="O4311">
        <v>138</v>
      </c>
      <c r="P4311">
        <v>0.56000000000000005</v>
      </c>
      <c r="Q4311">
        <v>24480</v>
      </c>
      <c r="R4311">
        <v>0</v>
      </c>
      <c r="S4311">
        <v>0</v>
      </c>
      <c r="T4311">
        <v>0</v>
      </c>
      <c r="U4311">
        <v>1</v>
      </c>
      <c r="V4311">
        <v>29</v>
      </c>
      <c r="W4311">
        <v>0.12</v>
      </c>
      <c r="X4311">
        <v>1</v>
      </c>
      <c r="Y4311">
        <v>59</v>
      </c>
      <c r="Z4311">
        <v>0.24</v>
      </c>
      <c r="AA4311">
        <v>1</v>
      </c>
      <c r="AB4311">
        <v>50</v>
      </c>
      <c r="AC4311">
        <v>0.2</v>
      </c>
      <c r="AD4311">
        <v>0</v>
      </c>
      <c r="AE4311">
        <v>0</v>
      </c>
      <c r="AF4311">
        <v>0</v>
      </c>
      <c r="AG4311" t="s">
        <v>17805</v>
      </c>
      <c r="AH4311" s="21" t="str">
        <f t="shared" si="134"/>
        <v>YM68</v>
      </c>
      <c r="AI4311" s="21">
        <v>345.36</v>
      </c>
      <c r="AJ4311" s="21">
        <f t="shared" si="135"/>
        <v>99.436274509803923</v>
      </c>
      <c r="AK4311" s="21" t="s">
        <v>2060</v>
      </c>
      <c r="AL4311" t="s">
        <v>3118</v>
      </c>
      <c r="AM4311" s="26" t="s">
        <v>38</v>
      </c>
      <c r="AN4311" t="s">
        <v>2031</v>
      </c>
    </row>
    <row r="4312" spans="1:40" ht="15" hidden="1" thickTop="1" x14ac:dyDescent="0.35">
      <c r="A4312" t="s">
        <v>8170</v>
      </c>
      <c r="B4312" t="s">
        <v>17806</v>
      </c>
      <c r="C4312" t="s">
        <v>7949</v>
      </c>
      <c r="D4312" t="s">
        <v>17807</v>
      </c>
      <c r="E4312" t="s">
        <v>2938</v>
      </c>
      <c r="F4312">
        <v>1</v>
      </c>
      <c r="G4312" t="s">
        <v>2593</v>
      </c>
      <c r="H4312" t="s">
        <v>2056</v>
      </c>
      <c r="I4312" t="s">
        <v>2076</v>
      </c>
      <c r="J4312" t="s">
        <v>7951</v>
      </c>
      <c r="K4312" t="s">
        <v>65</v>
      </c>
      <c r="L4312" t="s">
        <v>2058</v>
      </c>
      <c r="M4312" t="s">
        <v>2059</v>
      </c>
      <c r="N4312">
        <v>7</v>
      </c>
      <c r="O4312">
        <v>286</v>
      </c>
      <c r="P4312">
        <v>1.17</v>
      </c>
      <c r="Q4312">
        <v>24480</v>
      </c>
      <c r="R4312">
        <v>4</v>
      </c>
      <c r="S4312">
        <v>138</v>
      </c>
      <c r="T4312">
        <v>0.56000000000000005</v>
      </c>
      <c r="U4312">
        <v>2</v>
      </c>
      <c r="V4312">
        <v>106</v>
      </c>
      <c r="W4312">
        <v>0.43</v>
      </c>
      <c r="X4312">
        <v>1</v>
      </c>
      <c r="Y4312">
        <v>42</v>
      </c>
      <c r="Z4312">
        <v>0.17</v>
      </c>
      <c r="AA4312">
        <v>0</v>
      </c>
      <c r="AB4312">
        <v>0</v>
      </c>
      <c r="AC4312">
        <v>0</v>
      </c>
      <c r="AD4312">
        <v>0</v>
      </c>
      <c r="AE4312">
        <v>0</v>
      </c>
      <c r="AF4312">
        <v>0</v>
      </c>
      <c r="AG4312" t="s">
        <v>17808</v>
      </c>
      <c r="AH4312" s="21" t="str">
        <f t="shared" si="134"/>
        <v>YR25</v>
      </c>
      <c r="AI4312" s="21">
        <v>345.36</v>
      </c>
      <c r="AJ4312" s="21">
        <f t="shared" si="135"/>
        <v>98.83169934640523</v>
      </c>
      <c r="AK4312" s="21" t="s">
        <v>2063</v>
      </c>
      <c r="AL4312" t="s">
        <v>2527</v>
      </c>
      <c r="AM4312" s="26" t="s">
        <v>38</v>
      </c>
      <c r="AN4312" t="s">
        <v>2030</v>
      </c>
    </row>
    <row r="4313" spans="1:40" ht="15" hidden="1" thickTop="1" x14ac:dyDescent="0.35">
      <c r="A4313" t="s">
        <v>8174</v>
      </c>
      <c r="B4313" t="s">
        <v>17809</v>
      </c>
      <c r="C4313" t="s">
        <v>4072</v>
      </c>
      <c r="D4313" t="s">
        <v>17810</v>
      </c>
      <c r="E4313" t="s">
        <v>2608</v>
      </c>
      <c r="F4313">
        <v>1</v>
      </c>
      <c r="G4313" t="s">
        <v>2609</v>
      </c>
      <c r="H4313" t="s">
        <v>2577</v>
      </c>
      <c r="I4313" t="s">
        <v>2076</v>
      </c>
      <c r="J4313" t="s">
        <v>2610</v>
      </c>
      <c r="K4313" t="s">
        <v>2611</v>
      </c>
      <c r="L4313" t="s">
        <v>2058</v>
      </c>
      <c r="M4313" t="s">
        <v>2170</v>
      </c>
      <c r="N4313">
        <v>8</v>
      </c>
      <c r="O4313">
        <v>381</v>
      </c>
      <c r="P4313">
        <v>2.4900000000000002</v>
      </c>
      <c r="Q4313">
        <v>15300</v>
      </c>
      <c r="R4313">
        <v>0</v>
      </c>
      <c r="S4313">
        <v>0</v>
      </c>
      <c r="T4313">
        <v>0</v>
      </c>
      <c r="U4313">
        <v>8</v>
      </c>
      <c r="V4313">
        <v>381</v>
      </c>
      <c r="W4313">
        <v>2.4900000000000002</v>
      </c>
      <c r="X4313">
        <v>0</v>
      </c>
      <c r="Y4313">
        <v>0</v>
      </c>
      <c r="Z4313">
        <v>0</v>
      </c>
      <c r="AA4313">
        <v>0</v>
      </c>
      <c r="AB4313">
        <v>0</v>
      </c>
      <c r="AC4313">
        <v>0</v>
      </c>
      <c r="AD4313">
        <v>0</v>
      </c>
      <c r="AE4313">
        <v>0</v>
      </c>
      <c r="AF4313">
        <v>0</v>
      </c>
      <c r="AG4313" t="s">
        <v>17811</v>
      </c>
      <c r="AH4313" s="21" t="str">
        <f t="shared" si="134"/>
        <v>YM68</v>
      </c>
      <c r="AI4313" s="21">
        <v>216</v>
      </c>
      <c r="AJ4313" s="21">
        <f t="shared" si="135"/>
        <v>97.509803921568633</v>
      </c>
      <c r="AK4313" s="21" t="s">
        <v>2063</v>
      </c>
      <c r="AL4313" t="s">
        <v>2613</v>
      </c>
      <c r="AM4313" s="26" t="s">
        <v>38</v>
      </c>
      <c r="AN4313" t="s">
        <v>2032</v>
      </c>
    </row>
    <row r="4314" spans="1:40" ht="15" hidden="1" thickTop="1" x14ac:dyDescent="0.35">
      <c r="A4314" t="s">
        <v>7451</v>
      </c>
      <c r="B4314" t="s">
        <v>17812</v>
      </c>
      <c r="C4314" t="s">
        <v>5552</v>
      </c>
      <c r="D4314" t="s">
        <v>17813</v>
      </c>
      <c r="E4314" t="s">
        <v>46</v>
      </c>
      <c r="F4314">
        <v>1</v>
      </c>
      <c r="G4314" t="s">
        <v>2055</v>
      </c>
      <c r="H4314" t="s">
        <v>2056</v>
      </c>
      <c r="I4314" t="s">
        <v>2076</v>
      </c>
      <c r="J4314" t="s">
        <v>4752</v>
      </c>
      <c r="K4314" t="s">
        <v>42</v>
      </c>
      <c r="L4314" t="s">
        <v>2058</v>
      </c>
      <c r="M4314" t="s">
        <v>2488</v>
      </c>
      <c r="N4314">
        <v>0</v>
      </c>
      <c r="O4314">
        <v>0</v>
      </c>
      <c r="P4314">
        <v>0</v>
      </c>
      <c r="Q4314">
        <v>16320</v>
      </c>
      <c r="R4314">
        <v>0</v>
      </c>
      <c r="S4314">
        <v>0</v>
      </c>
      <c r="T4314">
        <v>0</v>
      </c>
      <c r="U4314">
        <v>0</v>
      </c>
      <c r="V4314">
        <v>0</v>
      </c>
      <c r="W4314">
        <v>0</v>
      </c>
      <c r="X4314">
        <v>0</v>
      </c>
      <c r="Y4314">
        <v>0</v>
      </c>
      <c r="Z4314">
        <v>0</v>
      </c>
      <c r="AA4314">
        <v>0</v>
      </c>
      <c r="AB4314">
        <v>0</v>
      </c>
      <c r="AC4314">
        <v>0</v>
      </c>
      <c r="AD4314">
        <v>0</v>
      </c>
      <c r="AE4314">
        <v>0</v>
      </c>
      <c r="AF4314">
        <v>0</v>
      </c>
      <c r="AG4314" t="s">
        <v>17814</v>
      </c>
      <c r="AH4314" s="21" t="str">
        <f t="shared" si="134"/>
        <v>YO52</v>
      </c>
      <c r="AI4314" s="21">
        <v>230.40000000000003</v>
      </c>
      <c r="AJ4314" s="21">
        <f t="shared" si="135"/>
        <v>100</v>
      </c>
      <c r="AK4314" s="21" t="s">
        <v>2060</v>
      </c>
      <c r="AL4314" t="s">
        <v>2841</v>
      </c>
      <c r="AM4314" s="26" t="s">
        <v>38</v>
      </c>
      <c r="AN4314" t="s">
        <v>2029</v>
      </c>
    </row>
    <row r="4315" spans="1:40" ht="15" hidden="1" thickTop="1" x14ac:dyDescent="0.35">
      <c r="A4315" t="s">
        <v>2254</v>
      </c>
      <c r="B4315" t="s">
        <v>17815</v>
      </c>
      <c r="C4315" t="s">
        <v>4507</v>
      </c>
      <c r="D4315" t="s">
        <v>17816</v>
      </c>
      <c r="E4315" t="s">
        <v>3338</v>
      </c>
      <c r="F4315">
        <v>1</v>
      </c>
      <c r="G4315" t="s">
        <v>2609</v>
      </c>
      <c r="H4315" t="s">
        <v>2577</v>
      </c>
      <c r="I4315" t="s">
        <v>2057</v>
      </c>
      <c r="J4315" t="s">
        <v>2675</v>
      </c>
      <c r="K4315" t="s">
        <v>2611</v>
      </c>
      <c r="L4315" t="s">
        <v>30320</v>
      </c>
      <c r="M4315" t="s">
        <v>3409</v>
      </c>
      <c r="N4315">
        <v>0</v>
      </c>
      <c r="O4315">
        <v>0</v>
      </c>
      <c r="P4315">
        <v>0</v>
      </c>
      <c r="Q4315">
        <v>7800</v>
      </c>
      <c r="R4315">
        <v>0</v>
      </c>
      <c r="S4315">
        <v>0</v>
      </c>
      <c r="T4315">
        <v>0</v>
      </c>
      <c r="U4315">
        <v>0</v>
      </c>
      <c r="V4315">
        <v>0</v>
      </c>
      <c r="W4315">
        <v>0</v>
      </c>
      <c r="X4315">
        <v>0</v>
      </c>
      <c r="Y4315">
        <v>0</v>
      </c>
      <c r="Z4315">
        <v>0</v>
      </c>
      <c r="AA4315">
        <v>0</v>
      </c>
      <c r="AB4315">
        <v>0</v>
      </c>
      <c r="AC4315">
        <v>0</v>
      </c>
      <c r="AD4315">
        <v>0</v>
      </c>
      <c r="AE4315">
        <v>0</v>
      </c>
      <c r="AF4315">
        <v>0</v>
      </c>
      <c r="AG4315" t="s">
        <v>17817</v>
      </c>
      <c r="AH4315" s="21" t="str">
        <f t="shared" si="134"/>
        <v>YT21</v>
      </c>
      <c r="AI4315" s="21">
        <v>144</v>
      </c>
      <c r="AJ4315" s="21">
        <f t="shared" si="135"/>
        <v>100</v>
      </c>
      <c r="AK4315" s="21" t="s">
        <v>2060</v>
      </c>
      <c r="AL4315" t="s">
        <v>2581</v>
      </c>
      <c r="AM4315" s="26" t="s">
        <v>38</v>
      </c>
      <c r="AN4315" t="s">
        <v>2029</v>
      </c>
    </row>
    <row r="4316" spans="1:40" ht="15" hidden="1" thickTop="1" x14ac:dyDescent="0.35">
      <c r="A4316" t="s">
        <v>8184</v>
      </c>
      <c r="B4316" t="s">
        <v>17818</v>
      </c>
      <c r="C4316" t="s">
        <v>4221</v>
      </c>
      <c r="D4316" t="s">
        <v>17819</v>
      </c>
      <c r="E4316" t="s">
        <v>4223</v>
      </c>
      <c r="F4316">
        <v>1</v>
      </c>
      <c r="G4316" t="s">
        <v>2682</v>
      </c>
      <c r="H4316" t="s">
        <v>2620</v>
      </c>
      <c r="I4316" t="s">
        <v>2076</v>
      </c>
      <c r="J4316" t="s">
        <v>4224</v>
      </c>
      <c r="K4316" t="s">
        <v>2684</v>
      </c>
      <c r="L4316" t="s">
        <v>2058</v>
      </c>
      <c r="M4316" t="s">
        <v>2207</v>
      </c>
      <c r="N4316">
        <v>1</v>
      </c>
      <c r="O4316">
        <v>102</v>
      </c>
      <c r="P4316">
        <v>0.77</v>
      </c>
      <c r="Q4316">
        <v>13260</v>
      </c>
      <c r="R4316">
        <v>1</v>
      </c>
      <c r="S4316">
        <v>102</v>
      </c>
      <c r="T4316">
        <v>0.77</v>
      </c>
      <c r="U4316">
        <v>0</v>
      </c>
      <c r="V4316">
        <v>0</v>
      </c>
      <c r="W4316">
        <v>0</v>
      </c>
      <c r="X4316">
        <v>0</v>
      </c>
      <c r="Y4316">
        <v>0</v>
      </c>
      <c r="Z4316">
        <v>0</v>
      </c>
      <c r="AA4316">
        <v>0</v>
      </c>
      <c r="AB4316">
        <v>0</v>
      </c>
      <c r="AC4316">
        <v>0</v>
      </c>
      <c r="AD4316">
        <v>0</v>
      </c>
      <c r="AE4316">
        <v>0</v>
      </c>
      <c r="AF4316">
        <v>0</v>
      </c>
      <c r="AG4316" t="s">
        <v>17820</v>
      </c>
      <c r="AH4316" s="21" t="str">
        <f t="shared" si="134"/>
        <v>YO52</v>
      </c>
      <c r="AI4316" s="21">
        <v>187.20000000000002</v>
      </c>
      <c r="AJ4316" s="21">
        <f t="shared" si="135"/>
        <v>99.230769230769226</v>
      </c>
      <c r="AK4316" s="21" t="s">
        <v>2060</v>
      </c>
      <c r="AL4316" t="s">
        <v>3177</v>
      </c>
      <c r="AM4316" s="26" t="s">
        <v>38</v>
      </c>
      <c r="AN4316" t="s">
        <v>2029</v>
      </c>
    </row>
    <row r="4317" spans="1:40" ht="15" hidden="1" thickTop="1" x14ac:dyDescent="0.35">
      <c r="A4317" t="s">
        <v>8188</v>
      </c>
      <c r="B4317" t="s">
        <v>17821</v>
      </c>
      <c r="C4317" t="s">
        <v>4143</v>
      </c>
      <c r="D4317" t="s">
        <v>17822</v>
      </c>
      <c r="E4317" t="s">
        <v>3013</v>
      </c>
      <c r="F4317">
        <v>1</v>
      </c>
      <c r="G4317" t="s">
        <v>2600</v>
      </c>
      <c r="H4317" t="s">
        <v>2577</v>
      </c>
      <c r="I4317" t="s">
        <v>2076</v>
      </c>
      <c r="J4317" t="s">
        <v>3183</v>
      </c>
      <c r="K4317" t="s">
        <v>2742</v>
      </c>
      <c r="L4317" t="s">
        <v>2058</v>
      </c>
      <c r="M4317" t="s">
        <v>2059</v>
      </c>
      <c r="N4317">
        <v>1</v>
      </c>
      <c r="O4317">
        <v>18</v>
      </c>
      <c r="P4317">
        <v>7.0000000000000007E-2</v>
      </c>
      <c r="Q4317">
        <v>24480</v>
      </c>
      <c r="R4317">
        <v>0</v>
      </c>
      <c r="S4317">
        <v>0</v>
      </c>
      <c r="T4317">
        <v>0</v>
      </c>
      <c r="U4317">
        <v>1</v>
      </c>
      <c r="V4317">
        <v>18</v>
      </c>
      <c r="W4317">
        <v>7.0000000000000007E-2</v>
      </c>
      <c r="X4317">
        <v>0</v>
      </c>
      <c r="Y4317">
        <v>0</v>
      </c>
      <c r="Z4317">
        <v>0</v>
      </c>
      <c r="AA4317">
        <v>0</v>
      </c>
      <c r="AB4317">
        <v>0</v>
      </c>
      <c r="AC4317">
        <v>0</v>
      </c>
      <c r="AD4317">
        <v>0</v>
      </c>
      <c r="AE4317">
        <v>0</v>
      </c>
      <c r="AF4317">
        <v>0</v>
      </c>
      <c r="AG4317" t="s">
        <v>17823</v>
      </c>
      <c r="AH4317" s="21" t="str">
        <f t="shared" si="134"/>
        <v>YR25</v>
      </c>
      <c r="AI4317" s="21">
        <v>345.36</v>
      </c>
      <c r="AJ4317" s="21">
        <f t="shared" si="135"/>
        <v>99.92647058823529</v>
      </c>
      <c r="AK4317" s="21" t="s">
        <v>2060</v>
      </c>
      <c r="AL4317" t="s">
        <v>2551</v>
      </c>
      <c r="AM4317" s="26" t="s">
        <v>38</v>
      </c>
      <c r="AN4317" t="s">
        <v>2029</v>
      </c>
    </row>
    <row r="4318" spans="1:40" ht="15" hidden="1" thickTop="1" x14ac:dyDescent="0.35">
      <c r="A4318" t="s">
        <v>8192</v>
      </c>
      <c r="B4318" t="s">
        <v>17824</v>
      </c>
      <c r="C4318" t="s">
        <v>3725</v>
      </c>
      <c r="D4318" t="s">
        <v>17825</v>
      </c>
      <c r="E4318" t="s">
        <v>2691</v>
      </c>
      <c r="F4318">
        <v>1</v>
      </c>
      <c r="G4318" t="s">
        <v>2600</v>
      </c>
      <c r="H4318" t="s">
        <v>2577</v>
      </c>
      <c r="I4318" t="s">
        <v>2057</v>
      </c>
      <c r="J4318" t="s">
        <v>2634</v>
      </c>
      <c r="K4318" t="s">
        <v>2635</v>
      </c>
      <c r="L4318" t="s">
        <v>2058</v>
      </c>
      <c r="M4318" t="s">
        <v>2170</v>
      </c>
      <c r="N4318">
        <v>1</v>
      </c>
      <c r="O4318">
        <v>13</v>
      </c>
      <c r="P4318">
        <v>0.08</v>
      </c>
      <c r="Q4318">
        <v>15300</v>
      </c>
      <c r="R4318">
        <v>0</v>
      </c>
      <c r="S4318">
        <v>0</v>
      </c>
      <c r="T4318">
        <v>0</v>
      </c>
      <c r="U4318">
        <v>1</v>
      </c>
      <c r="V4318">
        <v>13</v>
      </c>
      <c r="W4318">
        <v>0.08</v>
      </c>
      <c r="X4318">
        <v>0</v>
      </c>
      <c r="Y4318">
        <v>0</v>
      </c>
      <c r="Z4318">
        <v>0</v>
      </c>
      <c r="AA4318">
        <v>0</v>
      </c>
      <c r="AB4318">
        <v>0</v>
      </c>
      <c r="AC4318">
        <v>0</v>
      </c>
      <c r="AD4318">
        <v>0</v>
      </c>
      <c r="AE4318">
        <v>0</v>
      </c>
      <c r="AF4318">
        <v>0</v>
      </c>
      <c r="AG4318" t="s">
        <v>17826</v>
      </c>
      <c r="AH4318" s="21" t="str">
        <f t="shared" si="134"/>
        <v>YT21</v>
      </c>
      <c r="AI4318" s="21">
        <v>216</v>
      </c>
      <c r="AJ4318" s="21">
        <f t="shared" si="135"/>
        <v>99.915032679738559</v>
      </c>
      <c r="AK4318" s="21" t="s">
        <v>2060</v>
      </c>
      <c r="AL4318" t="s">
        <v>2581</v>
      </c>
      <c r="AM4318" s="26" t="s">
        <v>38</v>
      </c>
      <c r="AN4318" t="s">
        <v>2030</v>
      </c>
    </row>
    <row r="4319" spans="1:40" ht="15" hidden="1" thickTop="1" x14ac:dyDescent="0.35">
      <c r="A4319" t="s">
        <v>8196</v>
      </c>
      <c r="B4319" t="s">
        <v>17827</v>
      </c>
      <c r="C4319" t="s">
        <v>3266</v>
      </c>
      <c r="D4319" t="s">
        <v>17828</v>
      </c>
      <c r="E4319" t="s">
        <v>2938</v>
      </c>
      <c r="F4319">
        <v>1</v>
      </c>
      <c r="G4319" t="s">
        <v>2593</v>
      </c>
      <c r="H4319" t="s">
        <v>2056</v>
      </c>
      <c r="I4319" t="s">
        <v>2076</v>
      </c>
      <c r="J4319" t="s">
        <v>3268</v>
      </c>
      <c r="K4319" t="s">
        <v>62</v>
      </c>
      <c r="L4319" t="s">
        <v>2058</v>
      </c>
      <c r="M4319" t="s">
        <v>2163</v>
      </c>
      <c r="N4319">
        <v>6</v>
      </c>
      <c r="O4319">
        <v>323</v>
      </c>
      <c r="P4319">
        <v>1.86</v>
      </c>
      <c r="Q4319">
        <v>17340</v>
      </c>
      <c r="R4319">
        <v>4</v>
      </c>
      <c r="S4319">
        <v>230</v>
      </c>
      <c r="T4319">
        <v>1.33</v>
      </c>
      <c r="U4319">
        <v>2</v>
      </c>
      <c r="V4319">
        <v>93</v>
      </c>
      <c r="W4319">
        <v>0.54</v>
      </c>
      <c r="X4319">
        <v>0</v>
      </c>
      <c r="Y4319">
        <v>0</v>
      </c>
      <c r="Z4319">
        <v>0</v>
      </c>
      <c r="AA4319">
        <v>0</v>
      </c>
      <c r="AB4319">
        <v>0</v>
      </c>
      <c r="AC4319">
        <v>0</v>
      </c>
      <c r="AD4319">
        <v>0</v>
      </c>
      <c r="AE4319">
        <v>0</v>
      </c>
      <c r="AF4319">
        <v>0</v>
      </c>
      <c r="AG4319" t="s">
        <v>17829</v>
      </c>
      <c r="AH4319" s="21" t="str">
        <f t="shared" si="134"/>
        <v>YM68</v>
      </c>
      <c r="AI4319" s="21">
        <v>244.8</v>
      </c>
      <c r="AJ4319" s="21">
        <f t="shared" si="135"/>
        <v>98.137254901960787</v>
      </c>
      <c r="AK4319" s="21" t="s">
        <v>2063</v>
      </c>
      <c r="AL4319" t="s">
        <v>2527</v>
      </c>
      <c r="AM4319" s="26" t="s">
        <v>38</v>
      </c>
      <c r="AN4319" t="s">
        <v>2030</v>
      </c>
    </row>
    <row r="4320" spans="1:40" ht="15" hidden="1" thickTop="1" x14ac:dyDescent="0.35">
      <c r="A4320" t="s">
        <v>8200</v>
      </c>
      <c r="B4320" t="s">
        <v>17830</v>
      </c>
      <c r="C4320" t="s">
        <v>3303</v>
      </c>
      <c r="D4320" t="s">
        <v>17831</v>
      </c>
      <c r="E4320" t="s">
        <v>2608</v>
      </c>
      <c r="F4320">
        <v>1</v>
      </c>
      <c r="G4320" t="s">
        <v>2609</v>
      </c>
      <c r="H4320" t="s">
        <v>2577</v>
      </c>
      <c r="I4320" t="s">
        <v>2076</v>
      </c>
      <c r="J4320" t="s">
        <v>2781</v>
      </c>
      <c r="K4320" t="s">
        <v>2765</v>
      </c>
      <c r="L4320" t="s">
        <v>2058</v>
      </c>
      <c r="M4320" t="s">
        <v>2059</v>
      </c>
      <c r="N4320">
        <v>0</v>
      </c>
      <c r="O4320">
        <v>0</v>
      </c>
      <c r="P4320">
        <v>0</v>
      </c>
      <c r="Q4320">
        <v>24480</v>
      </c>
      <c r="R4320">
        <v>0</v>
      </c>
      <c r="S4320">
        <v>0</v>
      </c>
      <c r="T4320">
        <v>0</v>
      </c>
      <c r="U4320">
        <v>0</v>
      </c>
      <c r="V4320">
        <v>0</v>
      </c>
      <c r="W4320">
        <v>0</v>
      </c>
      <c r="X4320">
        <v>0</v>
      </c>
      <c r="Y4320">
        <v>0</v>
      </c>
      <c r="Z4320">
        <v>0</v>
      </c>
      <c r="AA4320">
        <v>0</v>
      </c>
      <c r="AB4320">
        <v>0</v>
      </c>
      <c r="AC4320">
        <v>0</v>
      </c>
      <c r="AD4320">
        <v>0</v>
      </c>
      <c r="AE4320">
        <v>0</v>
      </c>
      <c r="AF4320">
        <v>0</v>
      </c>
      <c r="AG4320" t="s">
        <v>17832</v>
      </c>
      <c r="AH4320" s="21" t="str">
        <f t="shared" si="134"/>
        <v>YR25</v>
      </c>
      <c r="AI4320" s="21">
        <v>345.36</v>
      </c>
      <c r="AJ4320" s="21">
        <f t="shared" si="135"/>
        <v>100</v>
      </c>
      <c r="AK4320" s="21" t="s">
        <v>2060</v>
      </c>
      <c r="AL4320" t="s">
        <v>2613</v>
      </c>
      <c r="AM4320" s="26" t="s">
        <v>38</v>
      </c>
      <c r="AN4320" t="s">
        <v>2029</v>
      </c>
    </row>
    <row r="4321" spans="1:40" ht="15" hidden="1" thickTop="1" x14ac:dyDescent="0.35">
      <c r="A4321" t="s">
        <v>8203</v>
      </c>
      <c r="B4321" t="s">
        <v>17833</v>
      </c>
      <c r="C4321" t="s">
        <v>2639</v>
      </c>
      <c r="D4321" t="s">
        <v>17834</v>
      </c>
      <c r="E4321" t="s">
        <v>2508</v>
      </c>
      <c r="F4321">
        <v>1</v>
      </c>
      <c r="G4321" t="s">
        <v>2509</v>
      </c>
      <c r="H4321" t="s">
        <v>2510</v>
      </c>
      <c r="I4321" t="s">
        <v>2076</v>
      </c>
      <c r="J4321" t="s">
        <v>2512</v>
      </c>
      <c r="K4321" t="s">
        <v>2513</v>
      </c>
      <c r="L4321" t="s">
        <v>2058</v>
      </c>
      <c r="M4321" t="s">
        <v>2059</v>
      </c>
      <c r="N4321">
        <v>4</v>
      </c>
      <c r="O4321">
        <v>115</v>
      </c>
      <c r="P4321">
        <v>0.47</v>
      </c>
      <c r="Q4321">
        <v>24480</v>
      </c>
      <c r="R4321">
        <v>0</v>
      </c>
      <c r="S4321">
        <v>0</v>
      </c>
      <c r="T4321">
        <v>0</v>
      </c>
      <c r="U4321">
        <v>3</v>
      </c>
      <c r="V4321">
        <v>70</v>
      </c>
      <c r="W4321">
        <v>0.28999999999999998</v>
      </c>
      <c r="X4321">
        <v>1</v>
      </c>
      <c r="Y4321">
        <v>45</v>
      </c>
      <c r="Z4321">
        <v>0.18</v>
      </c>
      <c r="AA4321">
        <v>0</v>
      </c>
      <c r="AB4321">
        <v>0</v>
      </c>
      <c r="AC4321">
        <v>0</v>
      </c>
      <c r="AD4321">
        <v>0</v>
      </c>
      <c r="AE4321">
        <v>0</v>
      </c>
      <c r="AF4321">
        <v>0</v>
      </c>
      <c r="AG4321" t="s">
        <v>17835</v>
      </c>
      <c r="AH4321" s="21" t="str">
        <f t="shared" si="134"/>
        <v>YM68</v>
      </c>
      <c r="AI4321" s="21">
        <v>345.36</v>
      </c>
      <c r="AJ4321" s="21">
        <f t="shared" si="135"/>
        <v>99.53022875816994</v>
      </c>
      <c r="AK4321" s="21" t="s">
        <v>2060</v>
      </c>
      <c r="AL4321" t="s">
        <v>2515</v>
      </c>
      <c r="AM4321" s="26" t="s">
        <v>38</v>
      </c>
      <c r="AN4321" t="s">
        <v>2032</v>
      </c>
    </row>
    <row r="4322" spans="1:40" ht="15" hidden="1" thickTop="1" x14ac:dyDescent="0.35">
      <c r="A4322" t="s">
        <v>8207</v>
      </c>
      <c r="B4322" t="s">
        <v>17836</v>
      </c>
      <c r="C4322" t="s">
        <v>3702</v>
      </c>
      <c r="D4322" t="s">
        <v>17837</v>
      </c>
      <c r="E4322" t="s">
        <v>3704</v>
      </c>
      <c r="F4322">
        <v>1</v>
      </c>
      <c r="G4322" t="s">
        <v>2619</v>
      </c>
      <c r="H4322" t="s">
        <v>2620</v>
      </c>
      <c r="I4322" t="s">
        <v>2076</v>
      </c>
      <c r="J4322" t="s">
        <v>3705</v>
      </c>
      <c r="K4322" t="s">
        <v>2655</v>
      </c>
      <c r="L4322" t="s">
        <v>2058</v>
      </c>
      <c r="M4322" t="s">
        <v>2059</v>
      </c>
      <c r="N4322">
        <v>16</v>
      </c>
      <c r="O4322">
        <v>1841</v>
      </c>
      <c r="P4322">
        <v>7.52</v>
      </c>
      <c r="Q4322">
        <v>24480</v>
      </c>
      <c r="R4322">
        <v>5</v>
      </c>
      <c r="S4322">
        <v>327</v>
      </c>
      <c r="T4322">
        <v>1.34</v>
      </c>
      <c r="U4322">
        <v>8</v>
      </c>
      <c r="V4322">
        <v>581</v>
      </c>
      <c r="W4322">
        <v>2.37</v>
      </c>
      <c r="X4322">
        <v>1</v>
      </c>
      <c r="Y4322">
        <v>99</v>
      </c>
      <c r="Z4322">
        <v>0.4</v>
      </c>
      <c r="AA4322">
        <v>0</v>
      </c>
      <c r="AB4322">
        <v>0</v>
      </c>
      <c r="AC4322">
        <v>0</v>
      </c>
      <c r="AD4322">
        <v>2</v>
      </c>
      <c r="AE4322">
        <v>834</v>
      </c>
      <c r="AF4322">
        <v>3.41</v>
      </c>
      <c r="AG4322" t="s">
        <v>17838</v>
      </c>
      <c r="AH4322" s="21" t="str">
        <f t="shared" si="134"/>
        <v>YR25</v>
      </c>
      <c r="AI4322" s="21">
        <v>345.36</v>
      </c>
      <c r="AJ4322" s="21">
        <f t="shared" si="135"/>
        <v>92.479575163398692</v>
      </c>
      <c r="AK4322" s="21" t="s">
        <v>2063</v>
      </c>
      <c r="AL4322" t="s">
        <v>2984</v>
      </c>
      <c r="AM4322" s="26" t="s">
        <v>38</v>
      </c>
      <c r="AN4322" t="s">
        <v>2032</v>
      </c>
    </row>
    <row r="4323" spans="1:40" ht="15" hidden="1" thickTop="1" x14ac:dyDescent="0.35">
      <c r="A4323" t="s">
        <v>8211</v>
      </c>
      <c r="B4323" t="s">
        <v>17839</v>
      </c>
      <c r="C4323" t="s">
        <v>5365</v>
      </c>
      <c r="D4323" t="s">
        <v>17840</v>
      </c>
      <c r="E4323" t="s">
        <v>3704</v>
      </c>
      <c r="F4323">
        <v>1</v>
      </c>
      <c r="G4323" t="s">
        <v>2619</v>
      </c>
      <c r="H4323" t="s">
        <v>2620</v>
      </c>
      <c r="I4323" t="s">
        <v>2076</v>
      </c>
      <c r="J4323" t="s">
        <v>3705</v>
      </c>
      <c r="K4323" t="s">
        <v>2655</v>
      </c>
      <c r="L4323" t="s">
        <v>2058</v>
      </c>
      <c r="M4323" t="s">
        <v>2059</v>
      </c>
      <c r="N4323">
        <v>6</v>
      </c>
      <c r="O4323">
        <v>388</v>
      </c>
      <c r="P4323">
        <v>1.58</v>
      </c>
      <c r="Q4323">
        <v>24480</v>
      </c>
      <c r="R4323">
        <v>1</v>
      </c>
      <c r="S4323">
        <v>68</v>
      </c>
      <c r="T4323">
        <v>0.28000000000000003</v>
      </c>
      <c r="U4323">
        <v>5</v>
      </c>
      <c r="V4323">
        <v>320</v>
      </c>
      <c r="W4323">
        <v>1.31</v>
      </c>
      <c r="X4323">
        <v>0</v>
      </c>
      <c r="Y4323">
        <v>0</v>
      </c>
      <c r="Z4323">
        <v>0</v>
      </c>
      <c r="AA4323">
        <v>0</v>
      </c>
      <c r="AB4323">
        <v>0</v>
      </c>
      <c r="AC4323">
        <v>0</v>
      </c>
      <c r="AD4323">
        <v>0</v>
      </c>
      <c r="AE4323">
        <v>0</v>
      </c>
      <c r="AF4323">
        <v>0</v>
      </c>
      <c r="AG4323" t="s">
        <v>17841</v>
      </c>
      <c r="AH4323" s="21" t="str">
        <f t="shared" si="134"/>
        <v>YR25</v>
      </c>
      <c r="AI4323" s="21">
        <v>345.36</v>
      </c>
      <c r="AJ4323" s="21">
        <f t="shared" si="135"/>
        <v>98.415032679738559</v>
      </c>
      <c r="AK4323" s="21" t="s">
        <v>2063</v>
      </c>
      <c r="AL4323" t="s">
        <v>2984</v>
      </c>
      <c r="AM4323" s="26" t="s">
        <v>38</v>
      </c>
      <c r="AN4323" t="s">
        <v>2030</v>
      </c>
    </row>
    <row r="4324" spans="1:40" ht="15" hidden="1" thickTop="1" x14ac:dyDescent="0.35">
      <c r="A4324" t="s">
        <v>8215</v>
      </c>
      <c r="B4324" t="s">
        <v>17842</v>
      </c>
      <c r="C4324" t="s">
        <v>5223</v>
      </c>
      <c r="D4324" t="s">
        <v>17843</v>
      </c>
      <c r="E4324" t="s">
        <v>2705</v>
      </c>
      <c r="F4324">
        <v>1</v>
      </c>
      <c r="G4324" t="s">
        <v>2593</v>
      </c>
      <c r="H4324" t="s">
        <v>2056</v>
      </c>
      <c r="I4324" t="s">
        <v>2057</v>
      </c>
      <c r="J4324" t="s">
        <v>2594</v>
      </c>
      <c r="K4324" t="s">
        <v>65</v>
      </c>
      <c r="L4324" t="s">
        <v>2058</v>
      </c>
      <c r="M4324" t="s">
        <v>2059</v>
      </c>
      <c r="N4324">
        <v>4</v>
      </c>
      <c r="O4324">
        <v>141</v>
      </c>
      <c r="P4324">
        <v>0.57999999999999996</v>
      </c>
      <c r="Q4324">
        <v>24480</v>
      </c>
      <c r="R4324">
        <v>1</v>
      </c>
      <c r="S4324">
        <v>33</v>
      </c>
      <c r="T4324">
        <v>0.13</v>
      </c>
      <c r="U4324">
        <v>0</v>
      </c>
      <c r="V4324">
        <v>0</v>
      </c>
      <c r="W4324">
        <v>0</v>
      </c>
      <c r="X4324">
        <v>0</v>
      </c>
      <c r="Y4324">
        <v>0</v>
      </c>
      <c r="Z4324">
        <v>0</v>
      </c>
      <c r="AA4324">
        <v>3</v>
      </c>
      <c r="AB4324">
        <v>108</v>
      </c>
      <c r="AC4324">
        <v>0.44</v>
      </c>
      <c r="AD4324">
        <v>0</v>
      </c>
      <c r="AE4324">
        <v>0</v>
      </c>
      <c r="AF4324">
        <v>0</v>
      </c>
      <c r="AG4324" t="s">
        <v>17844</v>
      </c>
      <c r="AH4324" s="21" t="str">
        <f t="shared" si="134"/>
        <v>YT21</v>
      </c>
      <c r="AI4324" s="21">
        <v>345.36</v>
      </c>
      <c r="AJ4324" s="21">
        <f t="shared" si="135"/>
        <v>99.424019607843135</v>
      </c>
      <c r="AK4324" s="21" t="s">
        <v>2060</v>
      </c>
      <c r="AL4324" t="s">
        <v>2527</v>
      </c>
      <c r="AM4324" s="26" t="s">
        <v>38</v>
      </c>
      <c r="AN4324" t="s">
        <v>2032</v>
      </c>
    </row>
    <row r="4325" spans="1:40" ht="15" hidden="1" thickTop="1" x14ac:dyDescent="0.35">
      <c r="A4325" t="s">
        <v>8220</v>
      </c>
      <c r="B4325" t="s">
        <v>17845</v>
      </c>
      <c r="C4325" t="s">
        <v>2832</v>
      </c>
      <c r="D4325" t="s">
        <v>17846</v>
      </c>
      <c r="E4325" t="s">
        <v>2562</v>
      </c>
      <c r="F4325">
        <v>1</v>
      </c>
      <c r="G4325" t="s">
        <v>2633</v>
      </c>
      <c r="H4325" t="s">
        <v>2510</v>
      </c>
      <c r="I4325" t="s">
        <v>2076</v>
      </c>
      <c r="J4325" t="s">
        <v>2547</v>
      </c>
      <c r="K4325" t="s">
        <v>2548</v>
      </c>
      <c r="L4325" t="s">
        <v>2058</v>
      </c>
      <c r="M4325" t="s">
        <v>2059</v>
      </c>
      <c r="N4325">
        <v>1</v>
      </c>
      <c r="O4325">
        <v>32</v>
      </c>
      <c r="P4325">
        <v>0.13</v>
      </c>
      <c r="Q4325">
        <v>24480</v>
      </c>
      <c r="R4325">
        <v>1</v>
      </c>
      <c r="S4325">
        <v>32</v>
      </c>
      <c r="T4325">
        <v>0.13</v>
      </c>
      <c r="U4325">
        <v>0</v>
      </c>
      <c r="V4325">
        <v>0</v>
      </c>
      <c r="W4325">
        <v>0</v>
      </c>
      <c r="X4325">
        <v>0</v>
      </c>
      <c r="Y4325">
        <v>0</v>
      </c>
      <c r="Z4325">
        <v>0</v>
      </c>
      <c r="AA4325">
        <v>0</v>
      </c>
      <c r="AB4325">
        <v>0</v>
      </c>
      <c r="AC4325">
        <v>0</v>
      </c>
      <c r="AD4325">
        <v>0</v>
      </c>
      <c r="AE4325">
        <v>0</v>
      </c>
      <c r="AF4325">
        <v>0</v>
      </c>
      <c r="AG4325" t="s">
        <v>17847</v>
      </c>
      <c r="AH4325" s="21" t="str">
        <f t="shared" si="134"/>
        <v>YK20</v>
      </c>
      <c r="AI4325" s="21">
        <v>345.36</v>
      </c>
      <c r="AJ4325" s="21">
        <f t="shared" si="135"/>
        <v>99.869281045751634</v>
      </c>
      <c r="AK4325" s="21" t="s">
        <v>2060</v>
      </c>
      <c r="AL4325" t="s">
        <v>2551</v>
      </c>
      <c r="AM4325" s="26" t="s">
        <v>38</v>
      </c>
      <c r="AN4325" t="s">
        <v>2031</v>
      </c>
    </row>
    <row r="4326" spans="1:40" ht="15" hidden="1" thickTop="1" x14ac:dyDescent="0.35">
      <c r="A4326" t="s">
        <v>8224</v>
      </c>
      <c r="B4326" t="s">
        <v>17848</v>
      </c>
      <c r="C4326" t="s">
        <v>2936</v>
      </c>
      <c r="D4326" t="s">
        <v>17849</v>
      </c>
      <c r="E4326" t="s">
        <v>2705</v>
      </c>
      <c r="F4326">
        <v>1</v>
      </c>
      <c r="G4326" t="s">
        <v>2593</v>
      </c>
      <c r="H4326" t="s">
        <v>2056</v>
      </c>
      <c r="I4326" t="s">
        <v>2057</v>
      </c>
      <c r="J4326" t="s">
        <v>2594</v>
      </c>
      <c r="K4326" t="s">
        <v>65</v>
      </c>
      <c r="L4326" t="s">
        <v>2058</v>
      </c>
      <c r="M4326" t="s">
        <v>2059</v>
      </c>
      <c r="N4326">
        <v>0</v>
      </c>
      <c r="O4326">
        <v>0</v>
      </c>
      <c r="P4326">
        <v>0</v>
      </c>
      <c r="Q4326">
        <v>24480</v>
      </c>
      <c r="R4326">
        <v>0</v>
      </c>
      <c r="S4326">
        <v>0</v>
      </c>
      <c r="T4326">
        <v>0</v>
      </c>
      <c r="U4326">
        <v>0</v>
      </c>
      <c r="V4326">
        <v>0</v>
      </c>
      <c r="W4326">
        <v>0</v>
      </c>
      <c r="X4326">
        <v>0</v>
      </c>
      <c r="Y4326">
        <v>0</v>
      </c>
      <c r="Z4326">
        <v>0</v>
      </c>
      <c r="AA4326">
        <v>0</v>
      </c>
      <c r="AB4326">
        <v>0</v>
      </c>
      <c r="AC4326">
        <v>0</v>
      </c>
      <c r="AD4326">
        <v>0</v>
      </c>
      <c r="AE4326">
        <v>0</v>
      </c>
      <c r="AF4326">
        <v>0</v>
      </c>
      <c r="AG4326" t="s">
        <v>17850</v>
      </c>
      <c r="AH4326" s="21" t="str">
        <f t="shared" si="134"/>
        <v>YT21</v>
      </c>
      <c r="AI4326" s="21">
        <v>345.36</v>
      </c>
      <c r="AJ4326" s="21">
        <f t="shared" si="135"/>
        <v>100</v>
      </c>
      <c r="AK4326" s="21" t="s">
        <v>2060</v>
      </c>
      <c r="AL4326" t="s">
        <v>2527</v>
      </c>
      <c r="AM4326" s="26" t="s">
        <v>38</v>
      </c>
      <c r="AN4326" t="s">
        <v>2029</v>
      </c>
    </row>
    <row r="4327" spans="1:40" ht="15" hidden="1" thickTop="1" x14ac:dyDescent="0.35">
      <c r="A4327" t="s">
        <v>8228</v>
      </c>
      <c r="B4327" t="s">
        <v>17852</v>
      </c>
      <c r="C4327" t="s">
        <v>3520</v>
      </c>
      <c r="D4327" t="s">
        <v>17853</v>
      </c>
      <c r="E4327" t="s">
        <v>3309</v>
      </c>
      <c r="F4327">
        <v>1</v>
      </c>
      <c r="G4327" t="s">
        <v>2509</v>
      </c>
      <c r="H4327" t="s">
        <v>2510</v>
      </c>
      <c r="I4327" t="s">
        <v>2076</v>
      </c>
      <c r="J4327" t="s">
        <v>3522</v>
      </c>
      <c r="K4327" t="s">
        <v>3109</v>
      </c>
      <c r="L4327" t="s">
        <v>2058</v>
      </c>
      <c r="M4327" t="s">
        <v>2059</v>
      </c>
      <c r="N4327">
        <v>5</v>
      </c>
      <c r="O4327">
        <v>219</v>
      </c>
      <c r="P4327">
        <v>0.89</v>
      </c>
      <c r="Q4327">
        <v>24480</v>
      </c>
      <c r="R4327">
        <v>1</v>
      </c>
      <c r="S4327">
        <v>45</v>
      </c>
      <c r="T4327">
        <v>0.18</v>
      </c>
      <c r="U4327">
        <v>4</v>
      </c>
      <c r="V4327">
        <v>174</v>
      </c>
      <c r="W4327">
        <v>0.71</v>
      </c>
      <c r="X4327">
        <v>0</v>
      </c>
      <c r="Y4327">
        <v>0</v>
      </c>
      <c r="Z4327">
        <v>0</v>
      </c>
      <c r="AA4327">
        <v>0</v>
      </c>
      <c r="AB4327">
        <v>0</v>
      </c>
      <c r="AC4327">
        <v>0</v>
      </c>
      <c r="AD4327">
        <v>0</v>
      </c>
      <c r="AE4327">
        <v>0</v>
      </c>
      <c r="AF4327">
        <v>0</v>
      </c>
      <c r="AG4327" t="s">
        <v>17854</v>
      </c>
      <c r="AH4327" s="21" t="str">
        <f t="shared" si="134"/>
        <v>YM68</v>
      </c>
      <c r="AI4327" s="21">
        <v>345.36</v>
      </c>
      <c r="AJ4327" s="21">
        <f t="shared" si="135"/>
        <v>99.105392156862749</v>
      </c>
      <c r="AK4327" s="21" t="s">
        <v>2063</v>
      </c>
      <c r="AL4327" t="s">
        <v>2515</v>
      </c>
      <c r="AM4327" s="26" t="s">
        <v>38</v>
      </c>
      <c r="AN4327" t="s">
        <v>2029</v>
      </c>
    </row>
    <row r="4328" spans="1:40" ht="15" hidden="1" thickTop="1" x14ac:dyDescent="0.35">
      <c r="A4328" t="s">
        <v>8232</v>
      </c>
      <c r="B4328" t="s">
        <v>2257</v>
      </c>
      <c r="C4328" t="s">
        <v>567</v>
      </c>
      <c r="D4328" t="s">
        <v>2258</v>
      </c>
      <c r="E4328" t="s">
        <v>560</v>
      </c>
      <c r="F4328">
        <v>1</v>
      </c>
      <c r="G4328" t="s">
        <v>2055</v>
      </c>
      <c r="H4328" t="s">
        <v>2056</v>
      </c>
      <c r="I4328" t="s">
        <v>2057</v>
      </c>
      <c r="J4328" t="s">
        <v>428</v>
      </c>
      <c r="K4328" t="s">
        <v>68</v>
      </c>
      <c r="L4328" t="s">
        <v>2058</v>
      </c>
      <c r="M4328" t="s">
        <v>2059</v>
      </c>
      <c r="N4328">
        <v>0</v>
      </c>
      <c r="O4328">
        <v>0</v>
      </c>
      <c r="P4328">
        <v>0</v>
      </c>
      <c r="Q4328">
        <v>24480</v>
      </c>
      <c r="R4328">
        <v>0</v>
      </c>
      <c r="S4328">
        <v>0</v>
      </c>
      <c r="T4328">
        <v>0</v>
      </c>
      <c r="U4328">
        <v>0</v>
      </c>
      <c r="V4328">
        <v>0</v>
      </c>
      <c r="W4328">
        <v>0</v>
      </c>
      <c r="X4328">
        <v>0</v>
      </c>
      <c r="Y4328">
        <v>0</v>
      </c>
      <c r="Z4328">
        <v>0</v>
      </c>
      <c r="AA4328">
        <v>0</v>
      </c>
      <c r="AB4328">
        <v>0</v>
      </c>
      <c r="AC4328">
        <v>0</v>
      </c>
      <c r="AD4328">
        <v>0</v>
      </c>
      <c r="AE4328">
        <v>0</v>
      </c>
      <c r="AF4328">
        <v>0</v>
      </c>
      <c r="AG4328" t="s">
        <v>429</v>
      </c>
      <c r="AH4328" s="21" t="str">
        <f t="shared" si="134"/>
        <v>YT21</v>
      </c>
      <c r="AI4328" s="21">
        <v>345.36</v>
      </c>
      <c r="AJ4328" s="21">
        <f t="shared" si="135"/>
        <v>100</v>
      </c>
      <c r="AK4328" s="21" t="s">
        <v>2060</v>
      </c>
      <c r="AL4328" t="s">
        <v>70</v>
      </c>
      <c r="AM4328" s="26" t="s">
        <v>38</v>
      </c>
      <c r="AN4328" t="s">
        <v>2031</v>
      </c>
    </row>
    <row r="4329" spans="1:40" ht="15" hidden="1" thickTop="1" x14ac:dyDescent="0.35">
      <c r="A4329" t="s">
        <v>8235</v>
      </c>
      <c r="B4329" t="s">
        <v>17855</v>
      </c>
      <c r="C4329" t="s">
        <v>3444</v>
      </c>
      <c r="D4329" t="s">
        <v>17856</v>
      </c>
      <c r="E4329" t="s">
        <v>558</v>
      </c>
      <c r="F4329">
        <v>1</v>
      </c>
      <c r="G4329" t="s">
        <v>2524</v>
      </c>
      <c r="H4329" t="s">
        <v>2056</v>
      </c>
      <c r="I4329" t="s">
        <v>2076</v>
      </c>
      <c r="J4329" t="s">
        <v>2556</v>
      </c>
      <c r="K4329" t="s">
        <v>62</v>
      </c>
      <c r="L4329" t="s">
        <v>2058</v>
      </c>
      <c r="M4329" t="s">
        <v>2310</v>
      </c>
      <c r="N4329">
        <v>9</v>
      </c>
      <c r="O4329">
        <v>407</v>
      </c>
      <c r="P4329">
        <v>2.4900000000000002</v>
      </c>
      <c r="Q4329">
        <v>16320</v>
      </c>
      <c r="R4329">
        <v>6</v>
      </c>
      <c r="S4329">
        <v>194</v>
      </c>
      <c r="T4329">
        <v>1.19</v>
      </c>
      <c r="U4329">
        <v>3</v>
      </c>
      <c r="V4329">
        <v>213</v>
      </c>
      <c r="W4329">
        <v>1.31</v>
      </c>
      <c r="X4329">
        <v>0</v>
      </c>
      <c r="Y4329">
        <v>0</v>
      </c>
      <c r="Z4329">
        <v>0</v>
      </c>
      <c r="AA4329">
        <v>0</v>
      </c>
      <c r="AB4329">
        <v>0</v>
      </c>
      <c r="AC4329">
        <v>0</v>
      </c>
      <c r="AD4329">
        <v>0</v>
      </c>
      <c r="AE4329">
        <v>0</v>
      </c>
      <c r="AF4329">
        <v>0</v>
      </c>
      <c r="AG4329" t="s">
        <v>17857</v>
      </c>
      <c r="AH4329" s="21" t="str">
        <f t="shared" si="134"/>
        <v>YR25</v>
      </c>
      <c r="AI4329" s="21">
        <v>230.39999999999998</v>
      </c>
      <c r="AJ4329" s="21">
        <f t="shared" si="135"/>
        <v>97.506127450980387</v>
      </c>
      <c r="AK4329" s="21" t="s">
        <v>2063</v>
      </c>
      <c r="AL4329" t="s">
        <v>2527</v>
      </c>
      <c r="AM4329" s="26" t="s">
        <v>38</v>
      </c>
      <c r="AN4329" t="s">
        <v>2031</v>
      </c>
    </row>
    <row r="4330" spans="1:40" ht="15" hidden="1" thickTop="1" x14ac:dyDescent="0.35">
      <c r="A4330" t="s">
        <v>8239</v>
      </c>
      <c r="B4330" t="s">
        <v>17858</v>
      </c>
      <c r="C4330" t="s">
        <v>2703</v>
      </c>
      <c r="D4330" t="s">
        <v>17859</v>
      </c>
      <c r="E4330" t="s">
        <v>15913</v>
      </c>
      <c r="F4330">
        <v>1</v>
      </c>
      <c r="G4330" t="s">
        <v>2593</v>
      </c>
      <c r="H4330" t="s">
        <v>2056</v>
      </c>
      <c r="I4330" t="s">
        <v>2076</v>
      </c>
      <c r="J4330" t="s">
        <v>2594</v>
      </c>
      <c r="K4330" t="s">
        <v>65</v>
      </c>
      <c r="L4330" t="s">
        <v>2058</v>
      </c>
      <c r="M4330" t="s">
        <v>2059</v>
      </c>
      <c r="N4330">
        <v>0</v>
      </c>
      <c r="O4330">
        <v>518</v>
      </c>
      <c r="P4330">
        <v>2.12</v>
      </c>
      <c r="Q4330">
        <v>24480</v>
      </c>
      <c r="R4330">
        <v>0</v>
      </c>
      <c r="S4330">
        <v>0</v>
      </c>
      <c r="T4330">
        <v>0</v>
      </c>
      <c r="U4330">
        <v>0</v>
      </c>
      <c r="V4330">
        <v>518</v>
      </c>
      <c r="W4330">
        <v>2.12</v>
      </c>
      <c r="X4330">
        <v>0</v>
      </c>
      <c r="Y4330">
        <v>0</v>
      </c>
      <c r="Z4330">
        <v>0</v>
      </c>
      <c r="AA4330">
        <v>0</v>
      </c>
      <c r="AB4330">
        <v>0</v>
      </c>
      <c r="AC4330">
        <v>0</v>
      </c>
      <c r="AD4330">
        <v>0</v>
      </c>
      <c r="AE4330">
        <v>0</v>
      </c>
      <c r="AF4330">
        <v>0</v>
      </c>
      <c r="AG4330" t="s">
        <v>17860</v>
      </c>
      <c r="AH4330" s="21" t="str">
        <f t="shared" si="134"/>
        <v>YK21</v>
      </c>
      <c r="AI4330" s="21">
        <v>345.36</v>
      </c>
      <c r="AJ4330" s="21">
        <f t="shared" si="135"/>
        <v>97.883986928104576</v>
      </c>
      <c r="AK4330" s="21" t="s">
        <v>2063</v>
      </c>
      <c r="AL4330" t="s">
        <v>2527</v>
      </c>
      <c r="AM4330" s="26" t="s">
        <v>38</v>
      </c>
      <c r="AN4330" t="s">
        <v>2030</v>
      </c>
    </row>
    <row r="4331" spans="1:40" ht="15" hidden="1" thickTop="1" x14ac:dyDescent="0.35">
      <c r="A4331" t="s">
        <v>8242</v>
      </c>
      <c r="B4331" t="s">
        <v>17861</v>
      </c>
      <c r="C4331" t="s">
        <v>2703</v>
      </c>
      <c r="D4331" t="s">
        <v>17859</v>
      </c>
      <c r="E4331" t="s">
        <v>15913</v>
      </c>
      <c r="F4331">
        <v>1</v>
      </c>
      <c r="G4331" t="s">
        <v>2593</v>
      </c>
      <c r="H4331" t="s">
        <v>2056</v>
      </c>
      <c r="I4331" t="s">
        <v>2076</v>
      </c>
      <c r="J4331" t="s">
        <v>2594</v>
      </c>
      <c r="K4331" t="s">
        <v>65</v>
      </c>
      <c r="L4331" t="s">
        <v>2058</v>
      </c>
      <c r="M4331" t="s">
        <v>2059</v>
      </c>
      <c r="N4331">
        <v>1</v>
      </c>
      <c r="O4331">
        <v>541</v>
      </c>
      <c r="P4331">
        <v>2.21</v>
      </c>
      <c r="Q4331">
        <v>24480</v>
      </c>
      <c r="R4331">
        <v>0</v>
      </c>
      <c r="S4331">
        <v>0</v>
      </c>
      <c r="T4331">
        <v>0</v>
      </c>
      <c r="U4331">
        <v>1</v>
      </c>
      <c r="V4331">
        <v>541</v>
      </c>
      <c r="W4331">
        <v>2.21</v>
      </c>
      <c r="X4331">
        <v>0</v>
      </c>
      <c r="Y4331">
        <v>0</v>
      </c>
      <c r="Z4331">
        <v>0</v>
      </c>
      <c r="AA4331">
        <v>0</v>
      </c>
      <c r="AB4331">
        <v>0</v>
      </c>
      <c r="AC4331">
        <v>0</v>
      </c>
      <c r="AD4331">
        <v>0</v>
      </c>
      <c r="AE4331">
        <v>0</v>
      </c>
      <c r="AF4331">
        <v>0</v>
      </c>
      <c r="AG4331" t="s">
        <v>17862</v>
      </c>
      <c r="AH4331" s="21" t="str">
        <f t="shared" si="134"/>
        <v>YK21</v>
      </c>
      <c r="AI4331" s="21">
        <v>345.36</v>
      </c>
      <c r="AJ4331" s="21">
        <f t="shared" si="135"/>
        <v>97.790032679738559</v>
      </c>
      <c r="AK4331" s="21" t="s">
        <v>2063</v>
      </c>
      <c r="AL4331" t="s">
        <v>2527</v>
      </c>
      <c r="AM4331" s="26" t="s">
        <v>38</v>
      </c>
      <c r="AN4331" t="s">
        <v>2031</v>
      </c>
    </row>
    <row r="4332" spans="1:40" ht="15" hidden="1" thickTop="1" x14ac:dyDescent="0.35">
      <c r="A4332" t="s">
        <v>7458</v>
      </c>
      <c r="B4332" t="s">
        <v>17863</v>
      </c>
      <c r="C4332" t="s">
        <v>2703</v>
      </c>
      <c r="D4332" t="s">
        <v>17859</v>
      </c>
      <c r="E4332" t="s">
        <v>15913</v>
      </c>
      <c r="F4332">
        <v>1</v>
      </c>
      <c r="G4332" t="s">
        <v>2593</v>
      </c>
      <c r="H4332" t="s">
        <v>2056</v>
      </c>
      <c r="I4332" t="s">
        <v>2076</v>
      </c>
      <c r="J4332" t="s">
        <v>2594</v>
      </c>
      <c r="K4332" t="s">
        <v>65</v>
      </c>
      <c r="L4332" t="s">
        <v>2058</v>
      </c>
      <c r="M4332" t="s">
        <v>2059</v>
      </c>
      <c r="N4332">
        <v>3</v>
      </c>
      <c r="O4332">
        <v>1759</v>
      </c>
      <c r="P4332">
        <v>7.19</v>
      </c>
      <c r="Q4332">
        <v>24480</v>
      </c>
      <c r="R4332">
        <v>1</v>
      </c>
      <c r="S4332">
        <v>732</v>
      </c>
      <c r="T4332">
        <v>2.99</v>
      </c>
      <c r="U4332">
        <v>1</v>
      </c>
      <c r="V4332">
        <v>156</v>
      </c>
      <c r="W4332">
        <v>0.64</v>
      </c>
      <c r="X4332">
        <v>0</v>
      </c>
      <c r="Y4332">
        <v>0</v>
      </c>
      <c r="Z4332">
        <v>0</v>
      </c>
      <c r="AA4332">
        <v>1</v>
      </c>
      <c r="AB4332">
        <v>871</v>
      </c>
      <c r="AC4332">
        <v>3.56</v>
      </c>
      <c r="AD4332">
        <v>0</v>
      </c>
      <c r="AE4332">
        <v>0</v>
      </c>
      <c r="AF4332">
        <v>0</v>
      </c>
      <c r="AG4332" t="s">
        <v>17864</v>
      </c>
      <c r="AH4332" s="21" t="str">
        <f t="shared" si="134"/>
        <v>YK21</v>
      </c>
      <c r="AI4332" s="21">
        <v>345.36</v>
      </c>
      <c r="AJ4332" s="21">
        <f t="shared" si="135"/>
        <v>92.814542483660134</v>
      </c>
      <c r="AK4332" s="21" t="s">
        <v>2063</v>
      </c>
      <c r="AL4332" t="s">
        <v>2527</v>
      </c>
      <c r="AM4332" s="26" t="s">
        <v>38</v>
      </c>
      <c r="AN4332" t="s">
        <v>2031</v>
      </c>
    </row>
    <row r="4333" spans="1:40" ht="15" hidden="1" thickTop="1" x14ac:dyDescent="0.35">
      <c r="A4333" t="s">
        <v>8250</v>
      </c>
      <c r="B4333" t="s">
        <v>17865</v>
      </c>
      <c r="C4333" t="s">
        <v>2703</v>
      </c>
      <c r="D4333" t="s">
        <v>17859</v>
      </c>
      <c r="E4333" t="s">
        <v>15913</v>
      </c>
      <c r="F4333">
        <v>1</v>
      </c>
      <c r="G4333" t="s">
        <v>2593</v>
      </c>
      <c r="H4333" t="s">
        <v>2056</v>
      </c>
      <c r="I4333" t="s">
        <v>2076</v>
      </c>
      <c r="J4333" t="s">
        <v>2594</v>
      </c>
      <c r="K4333" t="s">
        <v>65</v>
      </c>
      <c r="L4333" t="s">
        <v>2058</v>
      </c>
      <c r="M4333" t="s">
        <v>2059</v>
      </c>
      <c r="N4333">
        <v>4</v>
      </c>
      <c r="O4333">
        <v>1991</v>
      </c>
      <c r="P4333">
        <v>8.1300000000000008</v>
      </c>
      <c r="Q4333">
        <v>24480</v>
      </c>
      <c r="R4333">
        <v>1</v>
      </c>
      <c r="S4333">
        <v>148</v>
      </c>
      <c r="T4333">
        <v>0.6</v>
      </c>
      <c r="U4333">
        <v>3</v>
      </c>
      <c r="V4333">
        <v>1843</v>
      </c>
      <c r="W4333">
        <v>7.53</v>
      </c>
      <c r="X4333">
        <v>0</v>
      </c>
      <c r="Y4333">
        <v>0</v>
      </c>
      <c r="Z4333">
        <v>0</v>
      </c>
      <c r="AA4333">
        <v>0</v>
      </c>
      <c r="AB4333">
        <v>0</v>
      </c>
      <c r="AC4333">
        <v>0</v>
      </c>
      <c r="AD4333">
        <v>0</v>
      </c>
      <c r="AE4333">
        <v>0</v>
      </c>
      <c r="AF4333">
        <v>0</v>
      </c>
      <c r="AG4333" t="s">
        <v>17866</v>
      </c>
      <c r="AH4333" s="21" t="str">
        <f t="shared" si="134"/>
        <v>YK21</v>
      </c>
      <c r="AI4333" s="21">
        <v>345.36</v>
      </c>
      <c r="AJ4333" s="21">
        <f t="shared" si="135"/>
        <v>91.86683006535948</v>
      </c>
      <c r="AK4333" s="21" t="s">
        <v>2063</v>
      </c>
      <c r="AL4333" t="s">
        <v>2527</v>
      </c>
      <c r="AM4333" s="26" t="s">
        <v>38</v>
      </c>
      <c r="AN4333" t="s">
        <v>2031</v>
      </c>
    </row>
    <row r="4334" spans="1:40" ht="15" hidden="1" thickTop="1" x14ac:dyDescent="0.35">
      <c r="A4334" t="s">
        <v>8254</v>
      </c>
      <c r="B4334" t="s">
        <v>17867</v>
      </c>
      <c r="C4334" t="s">
        <v>2703</v>
      </c>
      <c r="D4334" t="s">
        <v>17859</v>
      </c>
      <c r="E4334" t="s">
        <v>15913</v>
      </c>
      <c r="F4334">
        <v>1</v>
      </c>
      <c r="G4334" t="s">
        <v>2593</v>
      </c>
      <c r="H4334" t="s">
        <v>2056</v>
      </c>
      <c r="I4334" t="s">
        <v>2076</v>
      </c>
      <c r="J4334" t="s">
        <v>2594</v>
      </c>
      <c r="K4334" t="s">
        <v>65</v>
      </c>
      <c r="L4334" t="s">
        <v>2058</v>
      </c>
      <c r="M4334" t="s">
        <v>2059</v>
      </c>
      <c r="N4334">
        <v>2</v>
      </c>
      <c r="O4334">
        <v>723</v>
      </c>
      <c r="P4334">
        <v>2.95</v>
      </c>
      <c r="Q4334">
        <v>24480</v>
      </c>
      <c r="R4334">
        <v>1</v>
      </c>
      <c r="S4334">
        <v>199</v>
      </c>
      <c r="T4334">
        <v>0.81</v>
      </c>
      <c r="U4334">
        <v>1</v>
      </c>
      <c r="V4334">
        <v>524</v>
      </c>
      <c r="W4334">
        <v>2.14</v>
      </c>
      <c r="X4334">
        <v>0</v>
      </c>
      <c r="Y4334">
        <v>0</v>
      </c>
      <c r="Z4334">
        <v>0</v>
      </c>
      <c r="AA4334">
        <v>0</v>
      </c>
      <c r="AB4334">
        <v>0</v>
      </c>
      <c r="AC4334">
        <v>0</v>
      </c>
      <c r="AD4334">
        <v>0</v>
      </c>
      <c r="AE4334">
        <v>0</v>
      </c>
      <c r="AF4334">
        <v>0</v>
      </c>
      <c r="AG4334" t="s">
        <v>17868</v>
      </c>
      <c r="AH4334" s="21" t="str">
        <f t="shared" si="134"/>
        <v>YK21</v>
      </c>
      <c r="AI4334" s="21">
        <v>345.36</v>
      </c>
      <c r="AJ4334" s="21">
        <f t="shared" si="135"/>
        <v>97.046568627450981</v>
      </c>
      <c r="AK4334" s="21" t="s">
        <v>2063</v>
      </c>
      <c r="AL4334" t="s">
        <v>2527</v>
      </c>
      <c r="AM4334" s="26" t="s">
        <v>38</v>
      </c>
      <c r="AN4334" t="s">
        <v>2029</v>
      </c>
    </row>
    <row r="4335" spans="1:40" ht="15" hidden="1" thickTop="1" x14ac:dyDescent="0.35">
      <c r="A4335" t="s">
        <v>8258</v>
      </c>
      <c r="B4335" t="s">
        <v>17869</v>
      </c>
      <c r="C4335" t="s">
        <v>4474</v>
      </c>
      <c r="D4335" t="s">
        <v>4476</v>
      </c>
      <c r="E4335" t="s">
        <v>2705</v>
      </c>
      <c r="F4335">
        <v>1</v>
      </c>
      <c r="G4335" t="s">
        <v>2593</v>
      </c>
      <c r="H4335" t="s">
        <v>2056</v>
      </c>
      <c r="I4335" t="s">
        <v>2076</v>
      </c>
      <c r="J4335" t="s">
        <v>4476</v>
      </c>
      <c r="K4335" t="s">
        <v>65</v>
      </c>
      <c r="L4335" t="s">
        <v>2058</v>
      </c>
      <c r="M4335" t="s">
        <v>2059</v>
      </c>
      <c r="N4335">
        <v>5</v>
      </c>
      <c r="O4335">
        <v>244</v>
      </c>
      <c r="P4335">
        <v>1</v>
      </c>
      <c r="Q4335">
        <v>24480</v>
      </c>
      <c r="R4335">
        <v>1</v>
      </c>
      <c r="S4335">
        <v>103</v>
      </c>
      <c r="T4335">
        <v>0.42</v>
      </c>
      <c r="U4335">
        <v>4</v>
      </c>
      <c r="V4335">
        <v>141</v>
      </c>
      <c r="W4335">
        <v>0.57999999999999996</v>
      </c>
      <c r="X4335">
        <v>0</v>
      </c>
      <c r="Y4335">
        <v>0</v>
      </c>
      <c r="Z4335">
        <v>0</v>
      </c>
      <c r="AA4335">
        <v>0</v>
      </c>
      <c r="AB4335">
        <v>0</v>
      </c>
      <c r="AC4335">
        <v>0</v>
      </c>
      <c r="AD4335">
        <v>0</v>
      </c>
      <c r="AE4335">
        <v>0</v>
      </c>
      <c r="AF4335">
        <v>0</v>
      </c>
      <c r="AG4335" t="s">
        <v>17870</v>
      </c>
      <c r="AH4335" s="21" t="str">
        <f t="shared" si="134"/>
        <v>YK21</v>
      </c>
      <c r="AI4335" s="21">
        <v>345.36</v>
      </c>
      <c r="AJ4335" s="21">
        <f t="shared" si="135"/>
        <v>99.003267973856211</v>
      </c>
      <c r="AK4335" s="21" t="s">
        <v>2063</v>
      </c>
      <c r="AL4335" t="s">
        <v>2527</v>
      </c>
      <c r="AM4335" s="26" t="s">
        <v>38</v>
      </c>
      <c r="AN4335" t="s">
        <v>2030</v>
      </c>
    </row>
    <row r="4336" spans="1:40" ht="15" hidden="1" thickTop="1" x14ac:dyDescent="0.35">
      <c r="A4336" t="s">
        <v>8262</v>
      </c>
      <c r="B4336" t="s">
        <v>17871</v>
      </c>
      <c r="C4336" t="s">
        <v>4474</v>
      </c>
      <c r="D4336" t="s">
        <v>4476</v>
      </c>
      <c r="E4336" t="s">
        <v>2705</v>
      </c>
      <c r="F4336">
        <v>1</v>
      </c>
      <c r="G4336" t="s">
        <v>2593</v>
      </c>
      <c r="H4336" t="s">
        <v>2056</v>
      </c>
      <c r="I4336" t="s">
        <v>2076</v>
      </c>
      <c r="J4336" t="s">
        <v>4476</v>
      </c>
      <c r="K4336" t="s">
        <v>65</v>
      </c>
      <c r="L4336" t="s">
        <v>2058</v>
      </c>
      <c r="M4336" t="s">
        <v>2059</v>
      </c>
      <c r="N4336">
        <v>15</v>
      </c>
      <c r="O4336">
        <v>702</v>
      </c>
      <c r="P4336">
        <v>2.87</v>
      </c>
      <c r="Q4336">
        <v>24480</v>
      </c>
      <c r="R4336">
        <v>3</v>
      </c>
      <c r="S4336">
        <v>129</v>
      </c>
      <c r="T4336">
        <v>0.53</v>
      </c>
      <c r="U4336">
        <v>12</v>
      </c>
      <c r="V4336">
        <v>573</v>
      </c>
      <c r="W4336">
        <v>2.34</v>
      </c>
      <c r="X4336">
        <v>0</v>
      </c>
      <c r="Y4336">
        <v>0</v>
      </c>
      <c r="Z4336">
        <v>0</v>
      </c>
      <c r="AA4336">
        <v>0</v>
      </c>
      <c r="AB4336">
        <v>0</v>
      </c>
      <c r="AC4336">
        <v>0</v>
      </c>
      <c r="AD4336">
        <v>0</v>
      </c>
      <c r="AE4336">
        <v>0</v>
      </c>
      <c r="AF4336">
        <v>0</v>
      </c>
      <c r="AG4336" t="s">
        <v>17872</v>
      </c>
      <c r="AH4336" s="21" t="str">
        <f t="shared" si="134"/>
        <v>YK21</v>
      </c>
      <c r="AI4336" s="21">
        <v>345.36</v>
      </c>
      <c r="AJ4336" s="21">
        <f t="shared" si="135"/>
        <v>97.132352941176464</v>
      </c>
      <c r="AK4336" s="21" t="s">
        <v>2063</v>
      </c>
      <c r="AL4336" t="s">
        <v>2527</v>
      </c>
      <c r="AM4336" s="26" t="s">
        <v>38</v>
      </c>
      <c r="AN4336" t="s">
        <v>2032</v>
      </c>
    </row>
    <row r="4337" spans="1:40" ht="15" hidden="1" thickTop="1" x14ac:dyDescent="0.35">
      <c r="A4337" t="s">
        <v>8266</v>
      </c>
      <c r="B4337" t="s">
        <v>17873</v>
      </c>
      <c r="C4337" t="s">
        <v>4474</v>
      </c>
      <c r="D4337" t="s">
        <v>4476</v>
      </c>
      <c r="E4337" t="s">
        <v>2705</v>
      </c>
      <c r="F4337">
        <v>1</v>
      </c>
      <c r="G4337" t="s">
        <v>2593</v>
      </c>
      <c r="H4337" t="s">
        <v>2056</v>
      </c>
      <c r="I4337" t="s">
        <v>2076</v>
      </c>
      <c r="J4337" t="s">
        <v>4476</v>
      </c>
      <c r="K4337" t="s">
        <v>65</v>
      </c>
      <c r="L4337" t="s">
        <v>2058</v>
      </c>
      <c r="M4337" t="s">
        <v>2059</v>
      </c>
      <c r="N4337">
        <v>5</v>
      </c>
      <c r="O4337">
        <v>266</v>
      </c>
      <c r="P4337">
        <v>1.0900000000000001</v>
      </c>
      <c r="Q4337">
        <v>24480</v>
      </c>
      <c r="R4337">
        <v>0</v>
      </c>
      <c r="S4337">
        <v>0</v>
      </c>
      <c r="T4337">
        <v>0</v>
      </c>
      <c r="U4337">
        <v>5</v>
      </c>
      <c r="V4337">
        <v>266</v>
      </c>
      <c r="W4337">
        <v>1.0900000000000001</v>
      </c>
      <c r="X4337">
        <v>0</v>
      </c>
      <c r="Y4337">
        <v>0</v>
      </c>
      <c r="Z4337">
        <v>0</v>
      </c>
      <c r="AA4337">
        <v>0</v>
      </c>
      <c r="AB4337">
        <v>0</v>
      </c>
      <c r="AC4337">
        <v>0</v>
      </c>
      <c r="AD4337">
        <v>0</v>
      </c>
      <c r="AE4337">
        <v>0</v>
      </c>
      <c r="AF4337">
        <v>0</v>
      </c>
      <c r="AG4337" t="s">
        <v>17874</v>
      </c>
      <c r="AH4337" s="21" t="str">
        <f t="shared" si="134"/>
        <v>YK21</v>
      </c>
      <c r="AI4337" s="21">
        <v>345.36</v>
      </c>
      <c r="AJ4337" s="21">
        <f t="shared" si="135"/>
        <v>98.91339869281046</v>
      </c>
      <c r="AK4337" s="21" t="s">
        <v>2063</v>
      </c>
      <c r="AL4337" t="s">
        <v>2527</v>
      </c>
      <c r="AM4337" s="26" t="s">
        <v>38</v>
      </c>
      <c r="AN4337" t="s">
        <v>2030</v>
      </c>
    </row>
    <row r="4338" spans="1:40" ht="15" hidden="1" thickTop="1" x14ac:dyDescent="0.35">
      <c r="A4338" t="s">
        <v>8270</v>
      </c>
      <c r="B4338" t="s">
        <v>17875</v>
      </c>
      <c r="C4338" t="s">
        <v>3056</v>
      </c>
      <c r="D4338" t="s">
        <v>3059</v>
      </c>
      <c r="E4338" t="s">
        <v>3058</v>
      </c>
      <c r="F4338">
        <v>1</v>
      </c>
      <c r="G4338" t="s">
        <v>2600</v>
      </c>
      <c r="H4338" t="s">
        <v>2510</v>
      </c>
      <c r="I4338" t="s">
        <v>2076</v>
      </c>
      <c r="J4338" t="s">
        <v>3059</v>
      </c>
      <c r="K4338" t="s">
        <v>3007</v>
      </c>
      <c r="L4338" t="s">
        <v>2058</v>
      </c>
      <c r="M4338" t="s">
        <v>2059</v>
      </c>
      <c r="N4338">
        <v>5</v>
      </c>
      <c r="O4338">
        <v>27</v>
      </c>
      <c r="P4338">
        <v>0.11</v>
      </c>
      <c r="Q4338">
        <v>24480</v>
      </c>
      <c r="R4338">
        <v>1</v>
      </c>
      <c r="S4338">
        <v>8</v>
      </c>
      <c r="T4338">
        <v>0.03</v>
      </c>
      <c r="U4338">
        <v>4</v>
      </c>
      <c r="V4338">
        <v>19</v>
      </c>
      <c r="W4338">
        <v>0.08</v>
      </c>
      <c r="X4338">
        <v>0</v>
      </c>
      <c r="Y4338">
        <v>0</v>
      </c>
      <c r="Z4338">
        <v>0</v>
      </c>
      <c r="AA4338">
        <v>0</v>
      </c>
      <c r="AB4338">
        <v>0</v>
      </c>
      <c r="AC4338">
        <v>0</v>
      </c>
      <c r="AD4338">
        <v>0</v>
      </c>
      <c r="AE4338">
        <v>0</v>
      </c>
      <c r="AF4338">
        <v>0</v>
      </c>
      <c r="AG4338" t="s">
        <v>17876</v>
      </c>
      <c r="AH4338" s="21" t="str">
        <f t="shared" si="134"/>
        <v>YK21</v>
      </c>
      <c r="AI4338" s="21">
        <v>345.36</v>
      </c>
      <c r="AJ4338" s="21">
        <f t="shared" si="135"/>
        <v>99.889705882352942</v>
      </c>
      <c r="AK4338" s="21" t="s">
        <v>2060</v>
      </c>
      <c r="AL4338" t="s">
        <v>2551</v>
      </c>
      <c r="AM4338" s="26" t="s">
        <v>38</v>
      </c>
      <c r="AN4338" t="s">
        <v>2031</v>
      </c>
    </row>
    <row r="4339" spans="1:40" ht="15" hidden="1" thickTop="1" x14ac:dyDescent="0.35">
      <c r="A4339" t="s">
        <v>8274</v>
      </c>
      <c r="B4339" t="s">
        <v>17877</v>
      </c>
      <c r="C4339" t="s">
        <v>3056</v>
      </c>
      <c r="D4339" t="s">
        <v>3059</v>
      </c>
      <c r="E4339" t="s">
        <v>3058</v>
      </c>
      <c r="F4339">
        <v>1</v>
      </c>
      <c r="G4339" t="s">
        <v>2600</v>
      </c>
      <c r="H4339" t="s">
        <v>2510</v>
      </c>
      <c r="I4339" t="s">
        <v>2076</v>
      </c>
      <c r="J4339" t="s">
        <v>3059</v>
      </c>
      <c r="K4339" t="s">
        <v>3007</v>
      </c>
      <c r="L4339" t="s">
        <v>2058</v>
      </c>
      <c r="M4339" t="s">
        <v>2059</v>
      </c>
      <c r="N4339">
        <v>3</v>
      </c>
      <c r="O4339">
        <v>76</v>
      </c>
      <c r="P4339">
        <v>0.31</v>
      </c>
      <c r="Q4339">
        <v>24480</v>
      </c>
      <c r="R4339">
        <v>1</v>
      </c>
      <c r="S4339">
        <v>36</v>
      </c>
      <c r="T4339">
        <v>0.15</v>
      </c>
      <c r="U4339">
        <v>2</v>
      </c>
      <c r="V4339">
        <v>40</v>
      </c>
      <c r="W4339">
        <v>0.16</v>
      </c>
      <c r="X4339">
        <v>0</v>
      </c>
      <c r="Y4339">
        <v>0</v>
      </c>
      <c r="Z4339">
        <v>0</v>
      </c>
      <c r="AA4339">
        <v>0</v>
      </c>
      <c r="AB4339">
        <v>0</v>
      </c>
      <c r="AC4339">
        <v>0</v>
      </c>
      <c r="AD4339">
        <v>0</v>
      </c>
      <c r="AE4339">
        <v>0</v>
      </c>
      <c r="AF4339">
        <v>0</v>
      </c>
      <c r="AG4339" t="s">
        <v>17878</v>
      </c>
      <c r="AH4339" s="21" t="str">
        <f t="shared" si="134"/>
        <v>YK21</v>
      </c>
      <c r="AI4339" s="21">
        <v>345.36</v>
      </c>
      <c r="AJ4339" s="21">
        <f t="shared" si="135"/>
        <v>99.689542483660134</v>
      </c>
      <c r="AK4339" s="21" t="s">
        <v>2060</v>
      </c>
      <c r="AL4339" t="s">
        <v>2551</v>
      </c>
      <c r="AM4339" s="26" t="s">
        <v>38</v>
      </c>
      <c r="AN4339" t="s">
        <v>2031</v>
      </c>
    </row>
    <row r="4340" spans="1:40" ht="15" hidden="1" thickTop="1" x14ac:dyDescent="0.35">
      <c r="A4340" t="s">
        <v>8277</v>
      </c>
      <c r="B4340" t="s">
        <v>17879</v>
      </c>
      <c r="C4340" t="s">
        <v>3056</v>
      </c>
      <c r="D4340" t="s">
        <v>3059</v>
      </c>
      <c r="E4340" t="s">
        <v>3058</v>
      </c>
      <c r="F4340">
        <v>1</v>
      </c>
      <c r="G4340" t="s">
        <v>2600</v>
      </c>
      <c r="H4340" t="s">
        <v>2510</v>
      </c>
      <c r="I4340" t="s">
        <v>2076</v>
      </c>
      <c r="J4340" t="s">
        <v>3059</v>
      </c>
      <c r="K4340" t="s">
        <v>3007</v>
      </c>
      <c r="L4340" t="s">
        <v>2058</v>
      </c>
      <c r="M4340" t="s">
        <v>2059</v>
      </c>
      <c r="N4340">
        <v>9</v>
      </c>
      <c r="O4340">
        <v>62</v>
      </c>
      <c r="P4340">
        <v>0.25</v>
      </c>
      <c r="Q4340">
        <v>24480</v>
      </c>
      <c r="R4340">
        <v>3</v>
      </c>
      <c r="S4340">
        <v>19</v>
      </c>
      <c r="T4340">
        <v>0.08</v>
      </c>
      <c r="U4340">
        <v>6</v>
      </c>
      <c r="V4340">
        <v>43</v>
      </c>
      <c r="W4340">
        <v>0.18</v>
      </c>
      <c r="X4340">
        <v>0</v>
      </c>
      <c r="Y4340">
        <v>0</v>
      </c>
      <c r="Z4340">
        <v>0</v>
      </c>
      <c r="AA4340">
        <v>0</v>
      </c>
      <c r="AB4340">
        <v>0</v>
      </c>
      <c r="AC4340">
        <v>0</v>
      </c>
      <c r="AD4340">
        <v>0</v>
      </c>
      <c r="AE4340">
        <v>0</v>
      </c>
      <c r="AF4340">
        <v>0</v>
      </c>
      <c r="AG4340" t="s">
        <v>17880</v>
      </c>
      <c r="AH4340" s="21" t="str">
        <f t="shared" si="134"/>
        <v>YK21</v>
      </c>
      <c r="AI4340" s="21">
        <v>345.36</v>
      </c>
      <c r="AJ4340" s="21">
        <f t="shared" si="135"/>
        <v>99.746732026143789</v>
      </c>
      <c r="AK4340" s="21" t="s">
        <v>2060</v>
      </c>
      <c r="AL4340" t="s">
        <v>2551</v>
      </c>
      <c r="AM4340" s="26" t="s">
        <v>38</v>
      </c>
      <c r="AN4340" t="s">
        <v>2030</v>
      </c>
    </row>
    <row r="4341" spans="1:40" ht="15" hidden="1" thickTop="1" x14ac:dyDescent="0.35">
      <c r="A4341" t="s">
        <v>8281</v>
      </c>
      <c r="B4341" t="s">
        <v>17881</v>
      </c>
      <c r="C4341" t="s">
        <v>3056</v>
      </c>
      <c r="D4341" t="s">
        <v>3059</v>
      </c>
      <c r="E4341" t="s">
        <v>3058</v>
      </c>
      <c r="F4341">
        <v>1</v>
      </c>
      <c r="G4341" t="s">
        <v>2600</v>
      </c>
      <c r="H4341" t="s">
        <v>2510</v>
      </c>
      <c r="I4341" t="s">
        <v>2076</v>
      </c>
      <c r="J4341" t="s">
        <v>3059</v>
      </c>
      <c r="K4341" t="s">
        <v>3007</v>
      </c>
      <c r="L4341" t="s">
        <v>2058</v>
      </c>
      <c r="M4341" t="s">
        <v>2059</v>
      </c>
      <c r="N4341">
        <v>8</v>
      </c>
      <c r="O4341">
        <v>235</v>
      </c>
      <c r="P4341">
        <v>0.96</v>
      </c>
      <c r="Q4341">
        <v>24480</v>
      </c>
      <c r="R4341">
        <v>5</v>
      </c>
      <c r="S4341">
        <v>82</v>
      </c>
      <c r="T4341">
        <v>0.33</v>
      </c>
      <c r="U4341">
        <v>2</v>
      </c>
      <c r="V4341">
        <v>13</v>
      </c>
      <c r="W4341">
        <v>0.05</v>
      </c>
      <c r="X4341">
        <v>0</v>
      </c>
      <c r="Y4341">
        <v>0</v>
      </c>
      <c r="Z4341">
        <v>0</v>
      </c>
      <c r="AA4341">
        <v>1</v>
      </c>
      <c r="AB4341">
        <v>140</v>
      </c>
      <c r="AC4341">
        <v>0.56999999999999995</v>
      </c>
      <c r="AD4341">
        <v>0</v>
      </c>
      <c r="AE4341">
        <v>0</v>
      </c>
      <c r="AF4341">
        <v>0</v>
      </c>
      <c r="AG4341" t="s">
        <v>17882</v>
      </c>
      <c r="AH4341" s="21" t="str">
        <f t="shared" si="134"/>
        <v>YK21</v>
      </c>
      <c r="AI4341" s="21">
        <v>345.36</v>
      </c>
      <c r="AJ4341" s="21">
        <f t="shared" si="135"/>
        <v>99.040032679738559</v>
      </c>
      <c r="AK4341" s="21" t="s">
        <v>2063</v>
      </c>
      <c r="AL4341" t="s">
        <v>2551</v>
      </c>
      <c r="AM4341" s="26" t="s">
        <v>38</v>
      </c>
      <c r="AN4341" t="s">
        <v>2031</v>
      </c>
    </row>
    <row r="4342" spans="1:40" ht="15" hidden="1" thickTop="1" x14ac:dyDescent="0.35">
      <c r="A4342" t="s">
        <v>8285</v>
      </c>
      <c r="B4342" t="s">
        <v>17883</v>
      </c>
      <c r="C4342" t="s">
        <v>3056</v>
      </c>
      <c r="D4342" t="s">
        <v>3059</v>
      </c>
      <c r="E4342" t="s">
        <v>3058</v>
      </c>
      <c r="F4342">
        <v>1</v>
      </c>
      <c r="G4342" t="s">
        <v>2600</v>
      </c>
      <c r="H4342" t="s">
        <v>2510</v>
      </c>
      <c r="I4342" t="s">
        <v>2076</v>
      </c>
      <c r="J4342" t="s">
        <v>3059</v>
      </c>
      <c r="K4342" t="s">
        <v>3007</v>
      </c>
      <c r="L4342" t="s">
        <v>2058</v>
      </c>
      <c r="M4342" t="s">
        <v>2059</v>
      </c>
      <c r="N4342">
        <v>15</v>
      </c>
      <c r="O4342">
        <v>233</v>
      </c>
      <c r="P4342">
        <v>0.95</v>
      </c>
      <c r="Q4342">
        <v>24480</v>
      </c>
      <c r="R4342">
        <v>8</v>
      </c>
      <c r="S4342">
        <v>163</v>
      </c>
      <c r="T4342">
        <v>0.67</v>
      </c>
      <c r="U4342">
        <v>6</v>
      </c>
      <c r="V4342">
        <v>66</v>
      </c>
      <c r="W4342">
        <v>0.27</v>
      </c>
      <c r="X4342">
        <v>1</v>
      </c>
      <c r="Y4342">
        <v>4</v>
      </c>
      <c r="Z4342">
        <v>0.02</v>
      </c>
      <c r="AA4342">
        <v>0</v>
      </c>
      <c r="AB4342">
        <v>0</v>
      </c>
      <c r="AC4342">
        <v>0</v>
      </c>
      <c r="AD4342">
        <v>0</v>
      </c>
      <c r="AE4342">
        <v>0</v>
      </c>
      <c r="AF4342">
        <v>0</v>
      </c>
      <c r="AG4342" t="s">
        <v>17884</v>
      </c>
      <c r="AH4342" s="21" t="str">
        <f t="shared" si="134"/>
        <v>YK21</v>
      </c>
      <c r="AI4342" s="21">
        <v>345.36</v>
      </c>
      <c r="AJ4342" s="21">
        <f t="shared" si="135"/>
        <v>99.048202614379079</v>
      </c>
      <c r="AK4342" s="21" t="s">
        <v>2063</v>
      </c>
      <c r="AL4342" t="s">
        <v>2551</v>
      </c>
      <c r="AM4342" s="26" t="s">
        <v>38</v>
      </c>
      <c r="AN4342" t="s">
        <v>2031</v>
      </c>
    </row>
    <row r="4343" spans="1:40" ht="15" hidden="1" thickTop="1" x14ac:dyDescent="0.35">
      <c r="A4343" t="s">
        <v>8288</v>
      </c>
      <c r="B4343" t="s">
        <v>17885</v>
      </c>
      <c r="C4343" t="s">
        <v>3056</v>
      </c>
      <c r="D4343" t="s">
        <v>3059</v>
      </c>
      <c r="E4343" t="s">
        <v>3058</v>
      </c>
      <c r="F4343">
        <v>1</v>
      </c>
      <c r="G4343" t="s">
        <v>2600</v>
      </c>
      <c r="H4343" t="s">
        <v>2510</v>
      </c>
      <c r="I4343" t="s">
        <v>2076</v>
      </c>
      <c r="J4343" t="s">
        <v>3059</v>
      </c>
      <c r="K4343" t="s">
        <v>3007</v>
      </c>
      <c r="L4343" t="s">
        <v>2058</v>
      </c>
      <c r="M4343" t="s">
        <v>2059</v>
      </c>
      <c r="N4343">
        <v>16</v>
      </c>
      <c r="O4343">
        <v>251</v>
      </c>
      <c r="P4343">
        <v>1.03</v>
      </c>
      <c r="Q4343">
        <v>24480</v>
      </c>
      <c r="R4343">
        <v>9</v>
      </c>
      <c r="S4343">
        <v>113</v>
      </c>
      <c r="T4343">
        <v>0.46</v>
      </c>
      <c r="U4343">
        <v>6</v>
      </c>
      <c r="V4343">
        <v>131</v>
      </c>
      <c r="W4343">
        <v>0.54</v>
      </c>
      <c r="X4343">
        <v>1</v>
      </c>
      <c r="Y4343">
        <v>7</v>
      </c>
      <c r="Z4343">
        <v>0.03</v>
      </c>
      <c r="AA4343">
        <v>0</v>
      </c>
      <c r="AB4343">
        <v>0</v>
      </c>
      <c r="AC4343">
        <v>0</v>
      </c>
      <c r="AD4343">
        <v>0</v>
      </c>
      <c r="AE4343">
        <v>0</v>
      </c>
      <c r="AF4343">
        <v>0</v>
      </c>
      <c r="AG4343" t="s">
        <v>17886</v>
      </c>
      <c r="AH4343" s="21" t="str">
        <f t="shared" si="134"/>
        <v>YK21</v>
      </c>
      <c r="AI4343" s="21">
        <v>345.36</v>
      </c>
      <c r="AJ4343" s="21">
        <f t="shared" si="135"/>
        <v>98.974673202614383</v>
      </c>
      <c r="AK4343" s="21" t="s">
        <v>2063</v>
      </c>
      <c r="AL4343" t="s">
        <v>2551</v>
      </c>
      <c r="AM4343" s="26" t="s">
        <v>38</v>
      </c>
      <c r="AN4343" t="s">
        <v>2031</v>
      </c>
    </row>
    <row r="4344" spans="1:40" ht="15" hidden="1" thickTop="1" x14ac:dyDescent="0.35">
      <c r="A4344" t="s">
        <v>7470</v>
      </c>
      <c r="B4344" t="s">
        <v>17887</v>
      </c>
      <c r="C4344" t="s">
        <v>4474</v>
      </c>
      <c r="D4344" t="s">
        <v>4476</v>
      </c>
      <c r="E4344" t="s">
        <v>2705</v>
      </c>
      <c r="F4344">
        <v>1</v>
      </c>
      <c r="G4344" t="s">
        <v>2593</v>
      </c>
      <c r="H4344" t="s">
        <v>2056</v>
      </c>
      <c r="I4344" t="s">
        <v>2076</v>
      </c>
      <c r="J4344" t="s">
        <v>4476</v>
      </c>
      <c r="K4344" t="s">
        <v>65</v>
      </c>
      <c r="L4344" t="s">
        <v>2058</v>
      </c>
      <c r="M4344" t="s">
        <v>2059</v>
      </c>
      <c r="N4344">
        <v>7</v>
      </c>
      <c r="O4344">
        <v>223</v>
      </c>
      <c r="P4344">
        <v>0.91</v>
      </c>
      <c r="Q4344">
        <v>24480</v>
      </c>
      <c r="R4344">
        <v>2</v>
      </c>
      <c r="S4344">
        <v>52</v>
      </c>
      <c r="T4344">
        <v>0.21</v>
      </c>
      <c r="U4344">
        <v>4</v>
      </c>
      <c r="V4344">
        <v>134</v>
      </c>
      <c r="W4344">
        <v>0.55000000000000004</v>
      </c>
      <c r="X4344">
        <v>0</v>
      </c>
      <c r="Y4344">
        <v>0</v>
      </c>
      <c r="Z4344">
        <v>0</v>
      </c>
      <c r="AA4344">
        <v>1</v>
      </c>
      <c r="AB4344">
        <v>37</v>
      </c>
      <c r="AC4344">
        <v>0.15</v>
      </c>
      <c r="AD4344">
        <v>0</v>
      </c>
      <c r="AE4344">
        <v>0</v>
      </c>
      <c r="AF4344">
        <v>0</v>
      </c>
      <c r="AG4344" t="s">
        <v>17888</v>
      </c>
      <c r="AH4344" s="21" t="str">
        <f t="shared" si="134"/>
        <v>YK21</v>
      </c>
      <c r="AI4344" s="21">
        <v>345.36</v>
      </c>
      <c r="AJ4344" s="21">
        <f t="shared" si="135"/>
        <v>99.089052287581694</v>
      </c>
      <c r="AK4344" s="21" t="s">
        <v>2063</v>
      </c>
      <c r="AL4344" t="s">
        <v>2527</v>
      </c>
      <c r="AM4344" s="26" t="s">
        <v>38</v>
      </c>
      <c r="AN4344" t="s">
        <v>2032</v>
      </c>
    </row>
    <row r="4345" spans="1:40" ht="15" hidden="1" thickTop="1" x14ac:dyDescent="0.35">
      <c r="A4345" t="s">
        <v>8295</v>
      </c>
      <c r="B4345" t="s">
        <v>17889</v>
      </c>
      <c r="C4345" t="s">
        <v>4474</v>
      </c>
      <c r="D4345" t="s">
        <v>4476</v>
      </c>
      <c r="E4345" t="s">
        <v>2705</v>
      </c>
      <c r="F4345">
        <v>1</v>
      </c>
      <c r="G4345" t="s">
        <v>2593</v>
      </c>
      <c r="H4345" t="s">
        <v>2056</v>
      </c>
      <c r="I4345" t="s">
        <v>2076</v>
      </c>
      <c r="J4345" t="s">
        <v>4476</v>
      </c>
      <c r="K4345" t="s">
        <v>65</v>
      </c>
      <c r="L4345" t="s">
        <v>2058</v>
      </c>
      <c r="M4345" t="s">
        <v>2059</v>
      </c>
      <c r="N4345">
        <v>14</v>
      </c>
      <c r="O4345">
        <v>532</v>
      </c>
      <c r="P4345">
        <v>2.17</v>
      </c>
      <c r="Q4345">
        <v>24480</v>
      </c>
      <c r="R4345">
        <v>3</v>
      </c>
      <c r="S4345">
        <v>131</v>
      </c>
      <c r="T4345">
        <v>0.54</v>
      </c>
      <c r="U4345">
        <v>9</v>
      </c>
      <c r="V4345">
        <v>346</v>
      </c>
      <c r="W4345">
        <v>1.41</v>
      </c>
      <c r="X4345">
        <v>0</v>
      </c>
      <c r="Y4345">
        <v>0</v>
      </c>
      <c r="Z4345">
        <v>0</v>
      </c>
      <c r="AA4345">
        <v>2</v>
      </c>
      <c r="AB4345">
        <v>55</v>
      </c>
      <c r="AC4345">
        <v>0.22</v>
      </c>
      <c r="AD4345">
        <v>0</v>
      </c>
      <c r="AE4345">
        <v>0</v>
      </c>
      <c r="AF4345">
        <v>0</v>
      </c>
      <c r="AG4345" t="s">
        <v>17890</v>
      </c>
      <c r="AH4345" s="21" t="str">
        <f t="shared" si="134"/>
        <v>YK21</v>
      </c>
      <c r="AI4345" s="21">
        <v>345.36</v>
      </c>
      <c r="AJ4345" s="21">
        <f t="shared" si="135"/>
        <v>97.826797385620921</v>
      </c>
      <c r="AK4345" s="21" t="s">
        <v>2063</v>
      </c>
      <c r="AL4345" t="s">
        <v>2527</v>
      </c>
      <c r="AM4345" s="26" t="s">
        <v>38</v>
      </c>
      <c r="AN4345" t="s">
        <v>2030</v>
      </c>
    </row>
    <row r="4346" spans="1:40" ht="15" hidden="1" thickTop="1" x14ac:dyDescent="0.35">
      <c r="A4346" t="s">
        <v>8299</v>
      </c>
      <c r="B4346" t="s">
        <v>2260</v>
      </c>
      <c r="C4346" t="s">
        <v>100</v>
      </c>
      <c r="D4346" t="s">
        <v>2261</v>
      </c>
      <c r="E4346" t="s">
        <v>560</v>
      </c>
      <c r="F4346">
        <v>1</v>
      </c>
      <c r="G4346" t="s">
        <v>2055</v>
      </c>
      <c r="H4346" t="s">
        <v>2056</v>
      </c>
      <c r="I4346" t="s">
        <v>2057</v>
      </c>
      <c r="J4346" t="s">
        <v>67</v>
      </c>
      <c r="K4346" t="s">
        <v>68</v>
      </c>
      <c r="L4346" t="s">
        <v>2058</v>
      </c>
      <c r="M4346" t="s">
        <v>2059</v>
      </c>
      <c r="N4346">
        <v>1</v>
      </c>
      <c r="O4346">
        <v>23</v>
      </c>
      <c r="P4346">
        <v>0.09</v>
      </c>
      <c r="Q4346">
        <v>24480</v>
      </c>
      <c r="R4346">
        <v>0</v>
      </c>
      <c r="S4346">
        <v>0</v>
      </c>
      <c r="T4346">
        <v>0</v>
      </c>
      <c r="U4346">
        <v>0</v>
      </c>
      <c r="V4346">
        <v>0</v>
      </c>
      <c r="W4346">
        <v>0</v>
      </c>
      <c r="X4346">
        <v>0</v>
      </c>
      <c r="Y4346">
        <v>0</v>
      </c>
      <c r="Z4346">
        <v>0</v>
      </c>
      <c r="AA4346">
        <v>1</v>
      </c>
      <c r="AB4346">
        <v>23</v>
      </c>
      <c r="AC4346">
        <v>0.09</v>
      </c>
      <c r="AD4346">
        <v>0</v>
      </c>
      <c r="AE4346">
        <v>0</v>
      </c>
      <c r="AF4346">
        <v>0</v>
      </c>
      <c r="AG4346" t="s">
        <v>474</v>
      </c>
      <c r="AH4346" s="21" t="str">
        <f t="shared" si="134"/>
        <v>YT21</v>
      </c>
      <c r="AI4346" s="21">
        <v>345.36</v>
      </c>
      <c r="AJ4346" s="21">
        <f t="shared" si="135"/>
        <v>99.906045751633982</v>
      </c>
      <c r="AK4346" s="21" t="s">
        <v>2060</v>
      </c>
      <c r="AL4346" t="s">
        <v>70</v>
      </c>
      <c r="AM4346" s="26" t="s">
        <v>38</v>
      </c>
      <c r="AN4346" t="s">
        <v>2030</v>
      </c>
    </row>
    <row r="4347" spans="1:40" ht="15" hidden="1" thickTop="1" x14ac:dyDescent="0.35">
      <c r="A4347" t="s">
        <v>8304</v>
      </c>
      <c r="B4347" t="s">
        <v>2263</v>
      </c>
      <c r="C4347" t="s">
        <v>100</v>
      </c>
      <c r="D4347" t="s">
        <v>2261</v>
      </c>
      <c r="E4347" t="s">
        <v>560</v>
      </c>
      <c r="F4347">
        <v>1</v>
      </c>
      <c r="G4347" t="s">
        <v>2055</v>
      </c>
      <c r="H4347" t="s">
        <v>2056</v>
      </c>
      <c r="I4347" t="s">
        <v>2057</v>
      </c>
      <c r="J4347" t="s">
        <v>67</v>
      </c>
      <c r="K4347" t="s">
        <v>68</v>
      </c>
      <c r="L4347" t="s">
        <v>2058</v>
      </c>
      <c r="M4347" t="s">
        <v>2059</v>
      </c>
      <c r="N4347">
        <v>2</v>
      </c>
      <c r="O4347">
        <v>29</v>
      </c>
      <c r="P4347">
        <v>0.12</v>
      </c>
      <c r="Q4347">
        <v>24480</v>
      </c>
      <c r="R4347">
        <v>0</v>
      </c>
      <c r="S4347">
        <v>0</v>
      </c>
      <c r="T4347">
        <v>0</v>
      </c>
      <c r="U4347">
        <v>1</v>
      </c>
      <c r="V4347">
        <v>11</v>
      </c>
      <c r="W4347">
        <v>0.04</v>
      </c>
      <c r="X4347">
        <v>1</v>
      </c>
      <c r="Y4347">
        <v>18</v>
      </c>
      <c r="Z4347">
        <v>7.0000000000000007E-2</v>
      </c>
      <c r="AA4347">
        <v>0</v>
      </c>
      <c r="AB4347">
        <v>0</v>
      </c>
      <c r="AC4347">
        <v>0</v>
      </c>
      <c r="AD4347">
        <v>0</v>
      </c>
      <c r="AE4347">
        <v>0</v>
      </c>
      <c r="AF4347">
        <v>0</v>
      </c>
      <c r="AG4347" t="s">
        <v>475</v>
      </c>
      <c r="AH4347" s="21" t="str">
        <f t="shared" si="134"/>
        <v>YT21</v>
      </c>
      <c r="AI4347" s="21">
        <v>345.36</v>
      </c>
      <c r="AJ4347" s="21">
        <f t="shared" si="135"/>
        <v>99.881535947712422</v>
      </c>
      <c r="AK4347" s="21" t="s">
        <v>2060</v>
      </c>
      <c r="AL4347" t="s">
        <v>70</v>
      </c>
      <c r="AM4347" s="26" t="s">
        <v>38</v>
      </c>
      <c r="AN4347" t="s">
        <v>2030</v>
      </c>
    </row>
    <row r="4348" spans="1:40" ht="15" hidden="1" thickTop="1" x14ac:dyDescent="0.35">
      <c r="A4348" t="s">
        <v>8308</v>
      </c>
      <c r="B4348" t="s">
        <v>2265</v>
      </c>
      <c r="C4348" t="s">
        <v>76</v>
      </c>
      <c r="D4348" t="s">
        <v>2266</v>
      </c>
      <c r="E4348" t="s">
        <v>560</v>
      </c>
      <c r="F4348">
        <v>2</v>
      </c>
      <c r="G4348" t="s">
        <v>2055</v>
      </c>
      <c r="H4348" t="s">
        <v>2056</v>
      </c>
      <c r="I4348" t="s">
        <v>2057</v>
      </c>
      <c r="J4348" t="s">
        <v>67</v>
      </c>
      <c r="K4348" t="s">
        <v>68</v>
      </c>
      <c r="L4348" t="s">
        <v>2058</v>
      </c>
      <c r="M4348" t="s">
        <v>2059</v>
      </c>
      <c r="N4348">
        <v>15</v>
      </c>
      <c r="O4348">
        <v>474</v>
      </c>
      <c r="P4348">
        <v>1.94</v>
      </c>
      <c r="Q4348">
        <v>24480</v>
      </c>
      <c r="R4348">
        <v>10</v>
      </c>
      <c r="S4348">
        <v>354</v>
      </c>
      <c r="T4348">
        <v>1.45</v>
      </c>
      <c r="U4348">
        <v>5</v>
      </c>
      <c r="V4348">
        <v>120</v>
      </c>
      <c r="W4348">
        <v>0.49</v>
      </c>
      <c r="X4348">
        <v>0</v>
      </c>
      <c r="Y4348">
        <v>0</v>
      </c>
      <c r="Z4348">
        <v>0</v>
      </c>
      <c r="AA4348">
        <v>0</v>
      </c>
      <c r="AB4348">
        <v>0</v>
      </c>
      <c r="AC4348">
        <v>0</v>
      </c>
      <c r="AD4348">
        <v>0</v>
      </c>
      <c r="AE4348">
        <v>0</v>
      </c>
      <c r="AF4348">
        <v>0</v>
      </c>
      <c r="AG4348" t="s">
        <v>476</v>
      </c>
      <c r="AH4348" s="21" t="str">
        <f t="shared" si="134"/>
        <v>YT21</v>
      </c>
      <c r="AI4348" s="21">
        <v>345.36</v>
      </c>
      <c r="AJ4348" s="21">
        <f t="shared" si="135"/>
        <v>98.063725490196077</v>
      </c>
      <c r="AK4348" s="21" t="s">
        <v>2063</v>
      </c>
      <c r="AL4348" t="s">
        <v>70</v>
      </c>
      <c r="AM4348" s="26" t="s">
        <v>38</v>
      </c>
      <c r="AN4348" t="s">
        <v>2030</v>
      </c>
    </row>
    <row r="4349" spans="1:40" ht="15" hidden="1" thickTop="1" x14ac:dyDescent="0.35">
      <c r="A4349" t="s">
        <v>8312</v>
      </c>
      <c r="B4349" t="s">
        <v>2268</v>
      </c>
      <c r="C4349" t="s">
        <v>76</v>
      </c>
      <c r="D4349" t="s">
        <v>2266</v>
      </c>
      <c r="E4349" t="s">
        <v>560</v>
      </c>
      <c r="F4349">
        <v>2</v>
      </c>
      <c r="G4349" t="s">
        <v>2055</v>
      </c>
      <c r="H4349" t="s">
        <v>2056</v>
      </c>
      <c r="I4349" t="s">
        <v>2057</v>
      </c>
      <c r="J4349" t="s">
        <v>67</v>
      </c>
      <c r="K4349" t="s">
        <v>68</v>
      </c>
      <c r="L4349" t="s">
        <v>2058</v>
      </c>
      <c r="M4349" t="s">
        <v>2059</v>
      </c>
      <c r="N4349">
        <v>4</v>
      </c>
      <c r="O4349">
        <v>248</v>
      </c>
      <c r="P4349">
        <v>1.01</v>
      </c>
      <c r="Q4349">
        <v>24480</v>
      </c>
      <c r="R4349">
        <v>2</v>
      </c>
      <c r="S4349">
        <v>102</v>
      </c>
      <c r="T4349">
        <v>0.42</v>
      </c>
      <c r="U4349">
        <v>2</v>
      </c>
      <c r="V4349">
        <v>146</v>
      </c>
      <c r="W4349">
        <v>0.6</v>
      </c>
      <c r="X4349">
        <v>0</v>
      </c>
      <c r="Y4349">
        <v>0</v>
      </c>
      <c r="Z4349">
        <v>0</v>
      </c>
      <c r="AA4349">
        <v>0</v>
      </c>
      <c r="AB4349">
        <v>0</v>
      </c>
      <c r="AC4349">
        <v>0</v>
      </c>
      <c r="AD4349">
        <v>0</v>
      </c>
      <c r="AE4349">
        <v>0</v>
      </c>
      <c r="AF4349">
        <v>0</v>
      </c>
      <c r="AG4349" t="s">
        <v>477</v>
      </c>
      <c r="AH4349" s="21" t="str">
        <f t="shared" si="134"/>
        <v>YT21</v>
      </c>
      <c r="AI4349" s="21">
        <v>345.36</v>
      </c>
      <c r="AJ4349" s="21">
        <f t="shared" si="135"/>
        <v>98.986928104575156</v>
      </c>
      <c r="AK4349" s="21" t="s">
        <v>2063</v>
      </c>
      <c r="AL4349" t="s">
        <v>70</v>
      </c>
      <c r="AM4349" s="26" t="s">
        <v>38</v>
      </c>
      <c r="AN4349" t="s">
        <v>2032</v>
      </c>
    </row>
    <row r="4350" spans="1:40" ht="15" hidden="1" thickTop="1" x14ac:dyDescent="0.35">
      <c r="A4350" t="s">
        <v>2256</v>
      </c>
      <c r="B4350" t="s">
        <v>2270</v>
      </c>
      <c r="C4350" t="s">
        <v>66</v>
      </c>
      <c r="D4350" t="s">
        <v>2271</v>
      </c>
      <c r="E4350" t="s">
        <v>119</v>
      </c>
      <c r="F4350">
        <v>1</v>
      </c>
      <c r="G4350" t="s">
        <v>2055</v>
      </c>
      <c r="H4350" t="s">
        <v>2056</v>
      </c>
      <c r="I4350" t="s">
        <v>2057</v>
      </c>
      <c r="J4350" t="s">
        <v>67</v>
      </c>
      <c r="K4350" t="s">
        <v>68</v>
      </c>
      <c r="L4350" t="s">
        <v>2058</v>
      </c>
      <c r="M4350" t="s">
        <v>2059</v>
      </c>
      <c r="N4350">
        <v>1</v>
      </c>
      <c r="O4350">
        <v>35</v>
      </c>
      <c r="P4350">
        <v>0.14000000000000001</v>
      </c>
      <c r="Q4350">
        <v>24480</v>
      </c>
      <c r="R4350">
        <v>1</v>
      </c>
      <c r="S4350">
        <v>35</v>
      </c>
      <c r="T4350">
        <v>0.14000000000000001</v>
      </c>
      <c r="U4350">
        <v>0</v>
      </c>
      <c r="V4350">
        <v>0</v>
      </c>
      <c r="W4350">
        <v>0</v>
      </c>
      <c r="X4350">
        <v>0</v>
      </c>
      <c r="Y4350">
        <v>0</v>
      </c>
      <c r="Z4350">
        <v>0</v>
      </c>
      <c r="AA4350">
        <v>0</v>
      </c>
      <c r="AB4350">
        <v>0</v>
      </c>
      <c r="AC4350">
        <v>0</v>
      </c>
      <c r="AD4350">
        <v>0</v>
      </c>
      <c r="AE4350">
        <v>0</v>
      </c>
      <c r="AF4350">
        <v>0</v>
      </c>
      <c r="AG4350" t="s">
        <v>478</v>
      </c>
      <c r="AH4350" s="21" t="str">
        <f t="shared" si="134"/>
        <v>YT21</v>
      </c>
      <c r="AI4350" s="21">
        <v>345.36</v>
      </c>
      <c r="AJ4350" s="21">
        <f t="shared" si="135"/>
        <v>99.857026143790847</v>
      </c>
      <c r="AK4350" s="21" t="s">
        <v>2060</v>
      </c>
      <c r="AL4350" t="s">
        <v>70</v>
      </c>
      <c r="AM4350" s="26" t="s">
        <v>38</v>
      </c>
      <c r="AN4350" t="s">
        <v>2031</v>
      </c>
    </row>
    <row r="4351" spans="1:40" ht="15" hidden="1" thickTop="1" x14ac:dyDescent="0.35">
      <c r="A4351" t="s">
        <v>8319</v>
      </c>
      <c r="B4351" t="s">
        <v>2273</v>
      </c>
      <c r="C4351" t="s">
        <v>66</v>
      </c>
      <c r="D4351" t="s">
        <v>2271</v>
      </c>
      <c r="E4351" t="s">
        <v>119</v>
      </c>
      <c r="F4351">
        <v>1</v>
      </c>
      <c r="G4351" t="s">
        <v>2055</v>
      </c>
      <c r="H4351" t="s">
        <v>2056</v>
      </c>
      <c r="I4351" t="s">
        <v>2057</v>
      </c>
      <c r="J4351" t="s">
        <v>67</v>
      </c>
      <c r="K4351" t="s">
        <v>68</v>
      </c>
      <c r="L4351" t="s">
        <v>2058</v>
      </c>
      <c r="M4351" t="s">
        <v>2059</v>
      </c>
      <c r="N4351">
        <v>0</v>
      </c>
      <c r="O4351">
        <v>0</v>
      </c>
      <c r="P4351">
        <v>0</v>
      </c>
      <c r="Q4351">
        <v>24480</v>
      </c>
      <c r="R4351">
        <v>0</v>
      </c>
      <c r="S4351">
        <v>0</v>
      </c>
      <c r="T4351">
        <v>0</v>
      </c>
      <c r="U4351">
        <v>0</v>
      </c>
      <c r="V4351">
        <v>0</v>
      </c>
      <c r="W4351">
        <v>0</v>
      </c>
      <c r="X4351">
        <v>0</v>
      </c>
      <c r="Y4351">
        <v>0</v>
      </c>
      <c r="Z4351">
        <v>0</v>
      </c>
      <c r="AA4351">
        <v>0</v>
      </c>
      <c r="AB4351">
        <v>0</v>
      </c>
      <c r="AC4351">
        <v>0</v>
      </c>
      <c r="AD4351">
        <v>0</v>
      </c>
      <c r="AE4351">
        <v>0</v>
      </c>
      <c r="AF4351">
        <v>0</v>
      </c>
      <c r="AG4351" t="s">
        <v>479</v>
      </c>
      <c r="AH4351" s="21" t="str">
        <f t="shared" si="134"/>
        <v>YT21</v>
      </c>
      <c r="AI4351" s="21">
        <v>345.36</v>
      </c>
      <c r="AJ4351" s="21">
        <f t="shared" si="135"/>
        <v>100</v>
      </c>
      <c r="AK4351" s="21" t="s">
        <v>2060</v>
      </c>
      <c r="AL4351" t="s">
        <v>70</v>
      </c>
      <c r="AM4351" s="26" t="s">
        <v>38</v>
      </c>
      <c r="AN4351" t="s">
        <v>2030</v>
      </c>
    </row>
    <row r="4352" spans="1:40" ht="15" hidden="1" thickTop="1" x14ac:dyDescent="0.35">
      <c r="A4352" t="s">
        <v>8323</v>
      </c>
      <c r="B4352" t="s">
        <v>2275</v>
      </c>
      <c r="C4352" t="s">
        <v>76</v>
      </c>
      <c r="D4352" t="s">
        <v>2240</v>
      </c>
      <c r="E4352" t="s">
        <v>560</v>
      </c>
      <c r="F4352">
        <v>2</v>
      </c>
      <c r="G4352" t="s">
        <v>2055</v>
      </c>
      <c r="H4352" t="s">
        <v>2056</v>
      </c>
      <c r="I4352" t="s">
        <v>2057</v>
      </c>
      <c r="J4352" t="s">
        <v>67</v>
      </c>
      <c r="K4352" t="s">
        <v>68</v>
      </c>
      <c r="L4352" t="s">
        <v>2058</v>
      </c>
      <c r="M4352" t="s">
        <v>2059</v>
      </c>
      <c r="N4352">
        <v>2</v>
      </c>
      <c r="O4352">
        <v>116</v>
      </c>
      <c r="P4352">
        <v>0.47</v>
      </c>
      <c r="Q4352">
        <v>24480</v>
      </c>
      <c r="R4352">
        <v>2</v>
      </c>
      <c r="S4352">
        <v>116</v>
      </c>
      <c r="T4352">
        <v>0.47</v>
      </c>
      <c r="U4352">
        <v>0</v>
      </c>
      <c r="V4352">
        <v>0</v>
      </c>
      <c r="W4352">
        <v>0</v>
      </c>
      <c r="X4352">
        <v>0</v>
      </c>
      <c r="Y4352">
        <v>0</v>
      </c>
      <c r="Z4352">
        <v>0</v>
      </c>
      <c r="AA4352">
        <v>0</v>
      </c>
      <c r="AB4352">
        <v>0</v>
      </c>
      <c r="AC4352">
        <v>0</v>
      </c>
      <c r="AD4352">
        <v>0</v>
      </c>
      <c r="AE4352">
        <v>0</v>
      </c>
      <c r="AF4352">
        <v>0</v>
      </c>
      <c r="AG4352" t="s">
        <v>480</v>
      </c>
      <c r="AH4352" s="21" t="str">
        <f t="shared" si="134"/>
        <v>YT21</v>
      </c>
      <c r="AI4352" s="21">
        <v>345.36</v>
      </c>
      <c r="AJ4352" s="21">
        <f t="shared" si="135"/>
        <v>99.526143790849673</v>
      </c>
      <c r="AK4352" s="21" t="s">
        <v>2060</v>
      </c>
      <c r="AL4352" t="s">
        <v>70</v>
      </c>
      <c r="AM4352" s="26" t="s">
        <v>38</v>
      </c>
      <c r="AN4352" t="s">
        <v>2030</v>
      </c>
    </row>
    <row r="4353" spans="1:40" ht="15" hidden="1" thickTop="1" x14ac:dyDescent="0.35">
      <c r="A4353" t="s">
        <v>8327</v>
      </c>
      <c r="B4353" t="s">
        <v>2277</v>
      </c>
      <c r="C4353" t="s">
        <v>76</v>
      </c>
      <c r="D4353" t="s">
        <v>2240</v>
      </c>
      <c r="E4353" t="s">
        <v>560</v>
      </c>
      <c r="F4353">
        <v>2</v>
      </c>
      <c r="G4353" t="s">
        <v>2055</v>
      </c>
      <c r="H4353" t="s">
        <v>2056</v>
      </c>
      <c r="I4353" t="s">
        <v>2057</v>
      </c>
      <c r="J4353" t="s">
        <v>67</v>
      </c>
      <c r="K4353" t="s">
        <v>68</v>
      </c>
      <c r="L4353" t="s">
        <v>2058</v>
      </c>
      <c r="M4353" t="s">
        <v>2059</v>
      </c>
      <c r="N4353">
        <v>5</v>
      </c>
      <c r="O4353">
        <v>238</v>
      </c>
      <c r="P4353">
        <v>0.97</v>
      </c>
      <c r="Q4353">
        <v>24480</v>
      </c>
      <c r="R4353">
        <v>4</v>
      </c>
      <c r="S4353">
        <v>116</v>
      </c>
      <c r="T4353">
        <v>0.47</v>
      </c>
      <c r="U4353">
        <v>1</v>
      </c>
      <c r="V4353">
        <v>122</v>
      </c>
      <c r="W4353">
        <v>0.5</v>
      </c>
      <c r="X4353">
        <v>0</v>
      </c>
      <c r="Y4353">
        <v>0</v>
      </c>
      <c r="Z4353">
        <v>0</v>
      </c>
      <c r="AA4353">
        <v>0</v>
      </c>
      <c r="AB4353">
        <v>0</v>
      </c>
      <c r="AC4353">
        <v>0</v>
      </c>
      <c r="AD4353">
        <v>0</v>
      </c>
      <c r="AE4353">
        <v>0</v>
      </c>
      <c r="AF4353">
        <v>0</v>
      </c>
      <c r="AG4353" t="s">
        <v>481</v>
      </c>
      <c r="AH4353" s="21" t="str">
        <f t="shared" si="134"/>
        <v>YT21</v>
      </c>
      <c r="AI4353" s="21">
        <v>345.36</v>
      </c>
      <c r="AJ4353" s="21">
        <f t="shared" si="135"/>
        <v>99.027777777777771</v>
      </c>
      <c r="AK4353" s="21" t="s">
        <v>2063</v>
      </c>
      <c r="AL4353" t="s">
        <v>70</v>
      </c>
      <c r="AM4353" s="26" t="s">
        <v>38</v>
      </c>
      <c r="AN4353" t="s">
        <v>2032</v>
      </c>
    </row>
    <row r="4354" spans="1:40" ht="15" hidden="1" thickTop="1" x14ac:dyDescent="0.35">
      <c r="A4354" t="s">
        <v>8332</v>
      </c>
      <c r="B4354" t="s">
        <v>2279</v>
      </c>
      <c r="C4354" t="s">
        <v>66</v>
      </c>
      <c r="D4354" t="s">
        <v>2280</v>
      </c>
      <c r="E4354" t="s">
        <v>560</v>
      </c>
      <c r="F4354">
        <v>1</v>
      </c>
      <c r="G4354" t="s">
        <v>2055</v>
      </c>
      <c r="H4354" t="s">
        <v>2056</v>
      </c>
      <c r="I4354" t="s">
        <v>2057</v>
      </c>
      <c r="J4354" t="s">
        <v>67</v>
      </c>
      <c r="K4354" t="s">
        <v>68</v>
      </c>
      <c r="L4354" t="s">
        <v>2058</v>
      </c>
      <c r="M4354" t="s">
        <v>2059</v>
      </c>
      <c r="N4354">
        <v>2</v>
      </c>
      <c r="O4354">
        <v>49</v>
      </c>
      <c r="P4354">
        <v>0.2</v>
      </c>
      <c r="Q4354">
        <v>24480</v>
      </c>
      <c r="R4354">
        <v>2</v>
      </c>
      <c r="S4354">
        <v>49</v>
      </c>
      <c r="T4354">
        <v>0.2</v>
      </c>
      <c r="U4354">
        <v>0</v>
      </c>
      <c r="V4354">
        <v>0</v>
      </c>
      <c r="W4354">
        <v>0</v>
      </c>
      <c r="X4354">
        <v>0</v>
      </c>
      <c r="Y4354">
        <v>0</v>
      </c>
      <c r="Z4354">
        <v>0</v>
      </c>
      <c r="AA4354">
        <v>0</v>
      </c>
      <c r="AB4354">
        <v>0</v>
      </c>
      <c r="AC4354">
        <v>0</v>
      </c>
      <c r="AD4354">
        <v>0</v>
      </c>
      <c r="AE4354">
        <v>0</v>
      </c>
      <c r="AF4354">
        <v>0</v>
      </c>
      <c r="AG4354" t="s">
        <v>482</v>
      </c>
      <c r="AH4354" s="21" t="str">
        <f t="shared" si="134"/>
        <v>YT21</v>
      </c>
      <c r="AI4354" s="21">
        <v>345.36</v>
      </c>
      <c r="AJ4354" s="21">
        <f t="shared" si="135"/>
        <v>99.799836601307192</v>
      </c>
      <c r="AK4354" s="21" t="s">
        <v>2060</v>
      </c>
      <c r="AL4354" t="s">
        <v>70</v>
      </c>
      <c r="AM4354" s="26" t="s">
        <v>38</v>
      </c>
      <c r="AN4354" t="s">
        <v>2031</v>
      </c>
    </row>
    <row r="4355" spans="1:40" ht="15" hidden="1" thickTop="1" x14ac:dyDescent="0.35">
      <c r="A4355" t="s">
        <v>8336</v>
      </c>
      <c r="B4355" t="s">
        <v>2282</v>
      </c>
      <c r="C4355" t="s">
        <v>66</v>
      </c>
      <c r="D4355" t="s">
        <v>2280</v>
      </c>
      <c r="E4355" t="s">
        <v>560</v>
      </c>
      <c r="F4355">
        <v>1</v>
      </c>
      <c r="G4355" t="s">
        <v>2055</v>
      </c>
      <c r="H4355" t="s">
        <v>2056</v>
      </c>
      <c r="I4355" t="s">
        <v>2057</v>
      </c>
      <c r="J4355" t="s">
        <v>67</v>
      </c>
      <c r="K4355" t="s">
        <v>68</v>
      </c>
      <c r="L4355" t="s">
        <v>2058</v>
      </c>
      <c r="M4355" t="s">
        <v>2059</v>
      </c>
      <c r="N4355">
        <v>4</v>
      </c>
      <c r="O4355">
        <v>107</v>
      </c>
      <c r="P4355">
        <v>0.44</v>
      </c>
      <c r="Q4355">
        <v>24480</v>
      </c>
      <c r="R4355">
        <v>2</v>
      </c>
      <c r="S4355">
        <v>31</v>
      </c>
      <c r="T4355">
        <v>0.13</v>
      </c>
      <c r="U4355">
        <v>2</v>
      </c>
      <c r="V4355">
        <v>76</v>
      </c>
      <c r="W4355">
        <v>0.31</v>
      </c>
      <c r="X4355">
        <v>0</v>
      </c>
      <c r="Y4355">
        <v>0</v>
      </c>
      <c r="Z4355">
        <v>0</v>
      </c>
      <c r="AA4355">
        <v>0</v>
      </c>
      <c r="AB4355">
        <v>0</v>
      </c>
      <c r="AC4355">
        <v>0</v>
      </c>
      <c r="AD4355">
        <v>0</v>
      </c>
      <c r="AE4355">
        <v>0</v>
      </c>
      <c r="AF4355">
        <v>0</v>
      </c>
      <c r="AG4355" t="s">
        <v>483</v>
      </c>
      <c r="AH4355" s="21" t="str">
        <f t="shared" si="134"/>
        <v>YT21</v>
      </c>
      <c r="AI4355" s="21">
        <v>345.36</v>
      </c>
      <c r="AJ4355" s="21">
        <f t="shared" si="135"/>
        <v>99.562908496732021</v>
      </c>
      <c r="AK4355" s="21" t="s">
        <v>2060</v>
      </c>
      <c r="AL4355" t="s">
        <v>70</v>
      </c>
      <c r="AM4355" s="26" t="s">
        <v>38</v>
      </c>
      <c r="AN4355" t="s">
        <v>2031</v>
      </c>
    </row>
    <row r="4356" spans="1:40" ht="15" hidden="1" thickTop="1" x14ac:dyDescent="0.35">
      <c r="A4356" t="s">
        <v>8340</v>
      </c>
      <c r="B4356" t="s">
        <v>2284</v>
      </c>
      <c r="C4356" t="s">
        <v>66</v>
      </c>
      <c r="D4356" t="s">
        <v>2280</v>
      </c>
      <c r="E4356" t="s">
        <v>560</v>
      </c>
      <c r="F4356">
        <v>1</v>
      </c>
      <c r="G4356" t="s">
        <v>2055</v>
      </c>
      <c r="H4356" t="s">
        <v>2056</v>
      </c>
      <c r="I4356" t="s">
        <v>2057</v>
      </c>
      <c r="J4356" t="s">
        <v>67</v>
      </c>
      <c r="K4356" t="s">
        <v>68</v>
      </c>
      <c r="L4356" t="s">
        <v>2058</v>
      </c>
      <c r="M4356" t="s">
        <v>2059</v>
      </c>
      <c r="N4356">
        <v>1</v>
      </c>
      <c r="O4356">
        <v>38</v>
      </c>
      <c r="P4356">
        <v>0.16</v>
      </c>
      <c r="Q4356">
        <v>24480</v>
      </c>
      <c r="R4356">
        <v>0</v>
      </c>
      <c r="S4356">
        <v>0</v>
      </c>
      <c r="T4356">
        <v>0</v>
      </c>
      <c r="U4356">
        <v>1</v>
      </c>
      <c r="V4356">
        <v>38</v>
      </c>
      <c r="W4356">
        <v>0.16</v>
      </c>
      <c r="X4356">
        <v>0</v>
      </c>
      <c r="Y4356">
        <v>0</v>
      </c>
      <c r="Z4356">
        <v>0</v>
      </c>
      <c r="AA4356">
        <v>0</v>
      </c>
      <c r="AB4356">
        <v>0</v>
      </c>
      <c r="AC4356">
        <v>0</v>
      </c>
      <c r="AD4356">
        <v>0</v>
      </c>
      <c r="AE4356">
        <v>0</v>
      </c>
      <c r="AF4356">
        <v>0</v>
      </c>
      <c r="AG4356" t="s">
        <v>484</v>
      </c>
      <c r="AH4356" s="21" t="str">
        <f t="shared" si="134"/>
        <v>YT21</v>
      </c>
      <c r="AI4356" s="21">
        <v>345.36</v>
      </c>
      <c r="AJ4356" s="21">
        <f t="shared" si="135"/>
        <v>99.84477124183006</v>
      </c>
      <c r="AK4356" s="21" t="s">
        <v>2060</v>
      </c>
      <c r="AL4356" t="s">
        <v>70</v>
      </c>
      <c r="AM4356" s="26" t="s">
        <v>38</v>
      </c>
      <c r="AN4356" t="s">
        <v>2031</v>
      </c>
    </row>
    <row r="4357" spans="1:40" ht="15" hidden="1" thickTop="1" x14ac:dyDescent="0.35">
      <c r="A4357" t="s">
        <v>8343</v>
      </c>
      <c r="B4357" t="s">
        <v>17891</v>
      </c>
      <c r="C4357" t="s">
        <v>4257</v>
      </c>
      <c r="D4357" t="s">
        <v>17892</v>
      </c>
      <c r="E4357" t="s">
        <v>2938</v>
      </c>
      <c r="F4357">
        <v>1</v>
      </c>
      <c r="G4357" t="s">
        <v>2593</v>
      </c>
      <c r="H4357" t="s">
        <v>2056</v>
      </c>
      <c r="I4357" t="s">
        <v>2076</v>
      </c>
      <c r="J4357" t="s">
        <v>3250</v>
      </c>
      <c r="K4357" t="s">
        <v>65</v>
      </c>
      <c r="L4357" t="s">
        <v>2058</v>
      </c>
      <c r="M4357" t="s">
        <v>2170</v>
      </c>
      <c r="N4357">
        <v>4</v>
      </c>
      <c r="O4357">
        <v>177</v>
      </c>
      <c r="P4357">
        <v>1.1599999999999999</v>
      </c>
      <c r="Q4357">
        <v>15300</v>
      </c>
      <c r="R4357">
        <v>1</v>
      </c>
      <c r="S4357">
        <v>17</v>
      </c>
      <c r="T4357">
        <v>0.11</v>
      </c>
      <c r="U4357">
        <v>3</v>
      </c>
      <c r="V4357">
        <v>160</v>
      </c>
      <c r="W4357">
        <v>1.05</v>
      </c>
      <c r="X4357">
        <v>0</v>
      </c>
      <c r="Y4357">
        <v>0</v>
      </c>
      <c r="Z4357">
        <v>0</v>
      </c>
      <c r="AA4357">
        <v>0</v>
      </c>
      <c r="AB4357">
        <v>0</v>
      </c>
      <c r="AC4357">
        <v>0</v>
      </c>
      <c r="AD4357">
        <v>0</v>
      </c>
      <c r="AE4357">
        <v>0</v>
      </c>
      <c r="AF4357">
        <v>0</v>
      </c>
      <c r="AG4357" t="s">
        <v>17893</v>
      </c>
      <c r="AH4357" s="21" t="str">
        <f t="shared" si="134"/>
        <v>YM68</v>
      </c>
      <c r="AI4357" s="21">
        <v>216</v>
      </c>
      <c r="AJ4357" s="21">
        <f t="shared" si="135"/>
        <v>98.843137254901961</v>
      </c>
      <c r="AK4357" s="21" t="s">
        <v>2063</v>
      </c>
      <c r="AL4357" t="s">
        <v>2527</v>
      </c>
      <c r="AM4357" s="26" t="s">
        <v>38</v>
      </c>
      <c r="AN4357" t="s">
        <v>2030</v>
      </c>
    </row>
    <row r="4358" spans="1:40" ht="15" hidden="1" thickTop="1" x14ac:dyDescent="0.35">
      <c r="A4358" t="s">
        <v>8346</v>
      </c>
      <c r="B4358" t="s">
        <v>17894</v>
      </c>
      <c r="C4358" t="s">
        <v>2970</v>
      </c>
      <c r="D4358" t="s">
        <v>17895</v>
      </c>
      <c r="E4358" t="s">
        <v>2575</v>
      </c>
      <c r="F4358">
        <v>1</v>
      </c>
      <c r="G4358" t="s">
        <v>2633</v>
      </c>
      <c r="H4358" t="s">
        <v>2577</v>
      </c>
      <c r="I4358" t="s">
        <v>2057</v>
      </c>
      <c r="J4358" t="s">
        <v>2610</v>
      </c>
      <c r="K4358" t="s">
        <v>2611</v>
      </c>
      <c r="L4358" t="s">
        <v>2058</v>
      </c>
      <c r="M4358" t="s">
        <v>2170</v>
      </c>
      <c r="N4358">
        <v>3</v>
      </c>
      <c r="O4358">
        <v>96</v>
      </c>
      <c r="P4358">
        <v>0.63</v>
      </c>
      <c r="Q4358">
        <v>15300</v>
      </c>
      <c r="R4358">
        <v>2</v>
      </c>
      <c r="S4358">
        <v>55</v>
      </c>
      <c r="T4358">
        <v>0.36</v>
      </c>
      <c r="U4358">
        <v>1</v>
      </c>
      <c r="V4358">
        <v>41</v>
      </c>
      <c r="W4358">
        <v>0.27</v>
      </c>
      <c r="X4358">
        <v>0</v>
      </c>
      <c r="Y4358">
        <v>0</v>
      </c>
      <c r="Z4358">
        <v>0</v>
      </c>
      <c r="AA4358">
        <v>0</v>
      </c>
      <c r="AB4358">
        <v>0</v>
      </c>
      <c r="AC4358">
        <v>0</v>
      </c>
      <c r="AD4358">
        <v>0</v>
      </c>
      <c r="AE4358">
        <v>0</v>
      </c>
      <c r="AF4358">
        <v>0</v>
      </c>
      <c r="AG4358" t="s">
        <v>17896</v>
      </c>
      <c r="AH4358" s="21" t="str">
        <f t="shared" si="134"/>
        <v>YT21</v>
      </c>
      <c r="AI4358" s="21">
        <v>216</v>
      </c>
      <c r="AJ4358" s="21">
        <f t="shared" si="135"/>
        <v>99.372549019607845</v>
      </c>
      <c r="AK4358" s="21" t="s">
        <v>2060</v>
      </c>
      <c r="AL4358" t="s">
        <v>2581</v>
      </c>
      <c r="AM4358" s="26" t="s">
        <v>38</v>
      </c>
      <c r="AN4358" t="s">
        <v>2029</v>
      </c>
    </row>
    <row r="4359" spans="1:40" ht="15" hidden="1" thickTop="1" x14ac:dyDescent="0.35">
      <c r="A4359" t="s">
        <v>8349</v>
      </c>
      <c r="B4359" t="s">
        <v>17897</v>
      </c>
      <c r="C4359" t="s">
        <v>2870</v>
      </c>
      <c r="D4359" t="s">
        <v>17898</v>
      </c>
      <c r="E4359" t="s">
        <v>2691</v>
      </c>
      <c r="F4359">
        <v>1</v>
      </c>
      <c r="G4359" t="s">
        <v>2633</v>
      </c>
      <c r="H4359" t="s">
        <v>2577</v>
      </c>
      <c r="I4359" t="s">
        <v>2076</v>
      </c>
      <c r="J4359" t="s">
        <v>2692</v>
      </c>
      <c r="K4359" t="s">
        <v>2635</v>
      </c>
      <c r="L4359" t="s">
        <v>2058</v>
      </c>
      <c r="M4359" t="s">
        <v>2059</v>
      </c>
      <c r="N4359">
        <v>1</v>
      </c>
      <c r="O4359">
        <v>51</v>
      </c>
      <c r="P4359">
        <v>0.21</v>
      </c>
      <c r="Q4359">
        <v>24480</v>
      </c>
      <c r="R4359">
        <v>1</v>
      </c>
      <c r="S4359">
        <v>51</v>
      </c>
      <c r="T4359">
        <v>0.21</v>
      </c>
      <c r="U4359">
        <v>0</v>
      </c>
      <c r="V4359">
        <v>0</v>
      </c>
      <c r="W4359">
        <v>0</v>
      </c>
      <c r="X4359">
        <v>0</v>
      </c>
      <c r="Y4359">
        <v>0</v>
      </c>
      <c r="Z4359">
        <v>0</v>
      </c>
      <c r="AA4359">
        <v>0</v>
      </c>
      <c r="AB4359">
        <v>0</v>
      </c>
      <c r="AC4359">
        <v>0</v>
      </c>
      <c r="AD4359">
        <v>0</v>
      </c>
      <c r="AE4359">
        <v>0</v>
      </c>
      <c r="AF4359">
        <v>0</v>
      </c>
      <c r="AG4359" t="s">
        <v>17899</v>
      </c>
      <c r="AH4359" s="21" t="str">
        <f t="shared" ref="AH4359:AH4422" si="136">LEFT(AG4359,4)</f>
        <v>YM68</v>
      </c>
      <c r="AI4359" s="21">
        <v>345.36</v>
      </c>
      <c r="AJ4359" s="21">
        <f t="shared" ref="AJ4359:AJ4422" si="137">100-(O4359/Q4359*100)</f>
        <v>99.791666666666671</v>
      </c>
      <c r="AK4359" s="21" t="s">
        <v>2060</v>
      </c>
      <c r="AL4359" t="s">
        <v>2581</v>
      </c>
      <c r="AM4359" s="26" t="s">
        <v>38</v>
      </c>
      <c r="AN4359" t="s">
        <v>2031</v>
      </c>
    </row>
    <row r="4360" spans="1:40" ht="15" hidden="1" thickTop="1" x14ac:dyDescent="0.35">
      <c r="A4360" t="s">
        <v>8352</v>
      </c>
      <c r="B4360" t="s">
        <v>17900</v>
      </c>
      <c r="C4360" t="s">
        <v>3166</v>
      </c>
      <c r="D4360" t="s">
        <v>15682</v>
      </c>
      <c r="E4360" t="s">
        <v>2667</v>
      </c>
      <c r="F4360">
        <v>2</v>
      </c>
      <c r="G4360" t="s">
        <v>2509</v>
      </c>
      <c r="H4360" t="s">
        <v>2510</v>
      </c>
      <c r="I4360" t="s">
        <v>2076</v>
      </c>
      <c r="J4360" t="s">
        <v>3168</v>
      </c>
      <c r="K4360" t="s">
        <v>2669</v>
      </c>
      <c r="L4360" t="s">
        <v>2058</v>
      </c>
      <c r="M4360" t="s">
        <v>2059</v>
      </c>
      <c r="N4360">
        <v>11</v>
      </c>
      <c r="O4360">
        <v>372</v>
      </c>
      <c r="P4360">
        <v>1.52</v>
      </c>
      <c r="Q4360">
        <v>24480</v>
      </c>
      <c r="R4360">
        <v>7</v>
      </c>
      <c r="S4360">
        <v>273</v>
      </c>
      <c r="T4360">
        <v>1.1200000000000001</v>
      </c>
      <c r="U4360">
        <v>4</v>
      </c>
      <c r="V4360">
        <v>99</v>
      </c>
      <c r="W4360">
        <v>0.4</v>
      </c>
      <c r="X4360">
        <v>0</v>
      </c>
      <c r="Y4360">
        <v>0</v>
      </c>
      <c r="Z4360">
        <v>0</v>
      </c>
      <c r="AA4360">
        <v>0</v>
      </c>
      <c r="AB4360">
        <v>0</v>
      </c>
      <c r="AC4360">
        <v>0</v>
      </c>
      <c r="AD4360">
        <v>0</v>
      </c>
      <c r="AE4360">
        <v>0</v>
      </c>
      <c r="AF4360">
        <v>0</v>
      </c>
      <c r="AG4360" t="s">
        <v>17901</v>
      </c>
      <c r="AH4360" s="21" t="str">
        <f t="shared" si="136"/>
        <v>YR25</v>
      </c>
      <c r="AI4360" s="21">
        <v>345.36</v>
      </c>
      <c r="AJ4360" s="21">
        <f t="shared" si="137"/>
        <v>98.480392156862749</v>
      </c>
      <c r="AK4360" s="21" t="s">
        <v>2063</v>
      </c>
      <c r="AL4360" t="s">
        <v>2515</v>
      </c>
      <c r="AM4360" s="26" t="s">
        <v>38</v>
      </c>
      <c r="AN4360" t="s">
        <v>2030</v>
      </c>
    </row>
    <row r="4361" spans="1:40" ht="15" hidden="1" thickTop="1" x14ac:dyDescent="0.35">
      <c r="A4361" t="s">
        <v>8356</v>
      </c>
      <c r="B4361" t="s">
        <v>17902</v>
      </c>
      <c r="C4361" t="s">
        <v>4480</v>
      </c>
      <c r="D4361" t="s">
        <v>17903</v>
      </c>
      <c r="E4361" t="s">
        <v>2508</v>
      </c>
      <c r="F4361">
        <v>1</v>
      </c>
      <c r="G4361" t="s">
        <v>2509</v>
      </c>
      <c r="H4361" t="s">
        <v>2510</v>
      </c>
      <c r="I4361" t="s">
        <v>2076</v>
      </c>
      <c r="J4361" t="s">
        <v>3773</v>
      </c>
      <c r="K4361" t="s">
        <v>2513</v>
      </c>
      <c r="L4361" t="s">
        <v>2058</v>
      </c>
      <c r="M4361" t="s">
        <v>2059</v>
      </c>
      <c r="N4361">
        <v>9</v>
      </c>
      <c r="O4361">
        <v>306</v>
      </c>
      <c r="P4361">
        <v>1.25</v>
      </c>
      <c r="Q4361">
        <v>24480</v>
      </c>
      <c r="R4361">
        <v>3</v>
      </c>
      <c r="S4361">
        <v>95</v>
      </c>
      <c r="T4361">
        <v>0.39</v>
      </c>
      <c r="U4361">
        <v>5</v>
      </c>
      <c r="V4361">
        <v>178</v>
      </c>
      <c r="W4361">
        <v>0.73</v>
      </c>
      <c r="X4361">
        <v>0</v>
      </c>
      <c r="Y4361">
        <v>0</v>
      </c>
      <c r="Z4361">
        <v>0</v>
      </c>
      <c r="AA4361">
        <v>1</v>
      </c>
      <c r="AB4361">
        <v>33</v>
      </c>
      <c r="AC4361">
        <v>0.13</v>
      </c>
      <c r="AD4361">
        <v>0</v>
      </c>
      <c r="AE4361">
        <v>0</v>
      </c>
      <c r="AF4361">
        <v>0</v>
      </c>
      <c r="AG4361" t="s">
        <v>17904</v>
      </c>
      <c r="AH4361" s="21" t="str">
        <f t="shared" si="136"/>
        <v>YK21</v>
      </c>
      <c r="AI4361" s="21">
        <v>345.36</v>
      </c>
      <c r="AJ4361" s="21">
        <f t="shared" si="137"/>
        <v>98.75</v>
      </c>
      <c r="AK4361" s="21" t="s">
        <v>2063</v>
      </c>
      <c r="AL4361" t="s">
        <v>2515</v>
      </c>
      <c r="AM4361" s="26" t="s">
        <v>38</v>
      </c>
      <c r="AN4361" t="s">
        <v>2032</v>
      </c>
    </row>
    <row r="4362" spans="1:40" ht="15" hidden="1" thickTop="1" x14ac:dyDescent="0.35">
      <c r="A4362" t="s">
        <v>8361</v>
      </c>
      <c r="B4362" t="s">
        <v>17905</v>
      </c>
      <c r="C4362" t="s">
        <v>3771</v>
      </c>
      <c r="D4362" t="s">
        <v>17903</v>
      </c>
      <c r="E4362" t="s">
        <v>2508</v>
      </c>
      <c r="F4362">
        <v>1</v>
      </c>
      <c r="G4362" t="s">
        <v>2509</v>
      </c>
      <c r="H4362" t="s">
        <v>2510</v>
      </c>
      <c r="I4362" t="s">
        <v>2076</v>
      </c>
      <c r="J4362" t="s">
        <v>3773</v>
      </c>
      <c r="K4362" t="s">
        <v>2513</v>
      </c>
      <c r="L4362" t="s">
        <v>2058</v>
      </c>
      <c r="M4362" t="s">
        <v>2059</v>
      </c>
      <c r="N4362">
        <v>17</v>
      </c>
      <c r="O4362">
        <v>331</v>
      </c>
      <c r="P4362">
        <v>1.35</v>
      </c>
      <c r="Q4362">
        <v>24480</v>
      </c>
      <c r="R4362">
        <v>5</v>
      </c>
      <c r="S4362">
        <v>74</v>
      </c>
      <c r="T4362">
        <v>0.3</v>
      </c>
      <c r="U4362">
        <v>12</v>
      </c>
      <c r="V4362">
        <v>257</v>
      </c>
      <c r="W4362">
        <v>1.05</v>
      </c>
      <c r="X4362">
        <v>0</v>
      </c>
      <c r="Y4362">
        <v>0</v>
      </c>
      <c r="Z4362">
        <v>0</v>
      </c>
      <c r="AA4362">
        <v>0</v>
      </c>
      <c r="AB4362">
        <v>0</v>
      </c>
      <c r="AC4362">
        <v>0</v>
      </c>
      <c r="AD4362">
        <v>0</v>
      </c>
      <c r="AE4362">
        <v>0</v>
      </c>
      <c r="AF4362">
        <v>0</v>
      </c>
      <c r="AG4362" t="s">
        <v>17906</v>
      </c>
      <c r="AH4362" s="21" t="str">
        <f t="shared" si="136"/>
        <v>YK21</v>
      </c>
      <c r="AI4362" s="21">
        <v>345.36</v>
      </c>
      <c r="AJ4362" s="21">
        <f t="shared" si="137"/>
        <v>98.647875816993462</v>
      </c>
      <c r="AK4362" s="21" t="s">
        <v>2063</v>
      </c>
      <c r="AL4362" t="s">
        <v>2515</v>
      </c>
      <c r="AM4362" s="26" t="s">
        <v>38</v>
      </c>
      <c r="AN4362" t="s">
        <v>2033</v>
      </c>
    </row>
    <row r="4363" spans="1:40" ht="15" hidden="1" thickTop="1" x14ac:dyDescent="0.35">
      <c r="A4363" t="s">
        <v>8365</v>
      </c>
      <c r="B4363" t="s">
        <v>2286</v>
      </c>
      <c r="C4363" t="s">
        <v>117</v>
      </c>
      <c r="D4363" t="s">
        <v>2287</v>
      </c>
      <c r="E4363" t="s">
        <v>560</v>
      </c>
      <c r="F4363">
        <v>1</v>
      </c>
      <c r="G4363" t="s">
        <v>2055</v>
      </c>
      <c r="H4363" t="s">
        <v>2056</v>
      </c>
      <c r="I4363" t="s">
        <v>2057</v>
      </c>
      <c r="J4363" t="s">
        <v>67</v>
      </c>
      <c r="K4363" t="s">
        <v>68</v>
      </c>
      <c r="L4363" t="s">
        <v>2058</v>
      </c>
      <c r="M4363" t="s">
        <v>2059</v>
      </c>
      <c r="N4363">
        <v>0</v>
      </c>
      <c r="O4363">
        <v>0</v>
      </c>
      <c r="P4363">
        <v>0</v>
      </c>
      <c r="Q4363">
        <v>24480</v>
      </c>
      <c r="R4363">
        <v>0</v>
      </c>
      <c r="S4363">
        <v>0</v>
      </c>
      <c r="T4363">
        <v>0</v>
      </c>
      <c r="U4363">
        <v>0</v>
      </c>
      <c r="V4363">
        <v>0</v>
      </c>
      <c r="W4363">
        <v>0</v>
      </c>
      <c r="X4363">
        <v>0</v>
      </c>
      <c r="Y4363">
        <v>0</v>
      </c>
      <c r="Z4363">
        <v>0</v>
      </c>
      <c r="AA4363">
        <v>0</v>
      </c>
      <c r="AB4363">
        <v>0</v>
      </c>
      <c r="AC4363">
        <v>0</v>
      </c>
      <c r="AD4363">
        <v>0</v>
      </c>
      <c r="AE4363">
        <v>0</v>
      </c>
      <c r="AF4363">
        <v>0</v>
      </c>
      <c r="AG4363" t="s">
        <v>485</v>
      </c>
      <c r="AH4363" s="21" t="str">
        <f t="shared" si="136"/>
        <v>YT21</v>
      </c>
      <c r="AI4363" s="21">
        <v>345.36</v>
      </c>
      <c r="AJ4363" s="21">
        <f t="shared" si="137"/>
        <v>100</v>
      </c>
      <c r="AK4363" s="21" t="s">
        <v>2060</v>
      </c>
      <c r="AL4363" t="s">
        <v>70</v>
      </c>
      <c r="AM4363" s="26" t="s">
        <v>38</v>
      </c>
      <c r="AN4363" t="s">
        <v>2031</v>
      </c>
    </row>
    <row r="4364" spans="1:40" ht="15" hidden="1" thickTop="1" x14ac:dyDescent="0.35">
      <c r="A4364" t="s">
        <v>8369</v>
      </c>
      <c r="B4364" t="s">
        <v>17907</v>
      </c>
      <c r="C4364" t="s">
        <v>4480</v>
      </c>
      <c r="D4364" t="s">
        <v>17903</v>
      </c>
      <c r="E4364" t="s">
        <v>2508</v>
      </c>
      <c r="F4364">
        <v>1</v>
      </c>
      <c r="G4364" t="s">
        <v>2509</v>
      </c>
      <c r="H4364" t="s">
        <v>2510</v>
      </c>
      <c r="I4364" t="s">
        <v>2076</v>
      </c>
      <c r="J4364" t="s">
        <v>3773</v>
      </c>
      <c r="K4364" t="s">
        <v>2513</v>
      </c>
      <c r="L4364" t="s">
        <v>2058</v>
      </c>
      <c r="M4364" t="s">
        <v>2059</v>
      </c>
      <c r="N4364">
        <v>18</v>
      </c>
      <c r="O4364">
        <v>405</v>
      </c>
      <c r="P4364">
        <v>1.65</v>
      </c>
      <c r="Q4364">
        <v>24480</v>
      </c>
      <c r="R4364">
        <v>10</v>
      </c>
      <c r="S4364">
        <v>155</v>
      </c>
      <c r="T4364">
        <v>0.63</v>
      </c>
      <c r="U4364">
        <v>7</v>
      </c>
      <c r="V4364">
        <v>233</v>
      </c>
      <c r="W4364">
        <v>0.95</v>
      </c>
      <c r="X4364">
        <v>1</v>
      </c>
      <c r="Y4364">
        <v>17</v>
      </c>
      <c r="Z4364">
        <v>7.0000000000000007E-2</v>
      </c>
      <c r="AA4364">
        <v>0</v>
      </c>
      <c r="AB4364">
        <v>0</v>
      </c>
      <c r="AC4364">
        <v>0</v>
      </c>
      <c r="AD4364">
        <v>0</v>
      </c>
      <c r="AE4364">
        <v>0</v>
      </c>
      <c r="AF4364">
        <v>0</v>
      </c>
      <c r="AG4364" t="s">
        <v>17908</v>
      </c>
      <c r="AH4364" s="21" t="str">
        <f t="shared" si="136"/>
        <v>YK21</v>
      </c>
      <c r="AI4364" s="21">
        <v>345.36</v>
      </c>
      <c r="AJ4364" s="21">
        <f t="shared" si="137"/>
        <v>98.345588235294116</v>
      </c>
      <c r="AK4364" s="21" t="s">
        <v>2063</v>
      </c>
      <c r="AL4364" t="s">
        <v>2515</v>
      </c>
      <c r="AM4364" s="26" t="s">
        <v>38</v>
      </c>
      <c r="AN4364" t="s">
        <v>2032</v>
      </c>
    </row>
    <row r="4365" spans="1:40" ht="15" hidden="1" thickTop="1" x14ac:dyDescent="0.35">
      <c r="A4365" t="s">
        <v>8373</v>
      </c>
      <c r="B4365" t="s">
        <v>17909</v>
      </c>
      <c r="C4365" t="s">
        <v>12935</v>
      </c>
      <c r="D4365" t="s">
        <v>12938</v>
      </c>
      <c r="E4365" t="s">
        <v>12937</v>
      </c>
      <c r="F4365">
        <v>1</v>
      </c>
      <c r="G4365" t="s">
        <v>2619</v>
      </c>
      <c r="H4365" t="s">
        <v>2620</v>
      </c>
      <c r="I4365" t="s">
        <v>2076</v>
      </c>
      <c r="J4365" t="s">
        <v>12938</v>
      </c>
      <c r="K4365" t="s">
        <v>2655</v>
      </c>
      <c r="L4365" t="s">
        <v>2058</v>
      </c>
      <c r="M4365" t="s">
        <v>2059</v>
      </c>
      <c r="N4365">
        <v>6</v>
      </c>
      <c r="O4365">
        <v>180</v>
      </c>
      <c r="P4365">
        <v>0.74</v>
      </c>
      <c r="Q4365">
        <v>24480</v>
      </c>
      <c r="R4365">
        <v>3</v>
      </c>
      <c r="S4365">
        <v>85</v>
      </c>
      <c r="T4365">
        <v>0.35</v>
      </c>
      <c r="U4365">
        <v>3</v>
      </c>
      <c r="V4365">
        <v>95</v>
      </c>
      <c r="W4365">
        <v>0.39</v>
      </c>
      <c r="X4365">
        <v>0</v>
      </c>
      <c r="Y4365">
        <v>0</v>
      </c>
      <c r="Z4365">
        <v>0</v>
      </c>
      <c r="AA4365">
        <v>0</v>
      </c>
      <c r="AB4365">
        <v>0</v>
      </c>
      <c r="AC4365">
        <v>0</v>
      </c>
      <c r="AD4365">
        <v>0</v>
      </c>
      <c r="AE4365">
        <v>0</v>
      </c>
      <c r="AF4365">
        <v>0</v>
      </c>
      <c r="AG4365" t="s">
        <v>17910</v>
      </c>
      <c r="AH4365" s="21" t="str">
        <f t="shared" si="136"/>
        <v>YM68</v>
      </c>
      <c r="AI4365" s="21">
        <v>345.36</v>
      </c>
      <c r="AJ4365" s="21">
        <f t="shared" si="137"/>
        <v>99.264705882352942</v>
      </c>
      <c r="AK4365" s="21" t="s">
        <v>2060</v>
      </c>
      <c r="AL4365" t="s">
        <v>3659</v>
      </c>
      <c r="AM4365" s="26" t="s">
        <v>38</v>
      </c>
      <c r="AN4365" t="s">
        <v>2030</v>
      </c>
    </row>
    <row r="4366" spans="1:40" ht="15" hidden="1" thickTop="1" x14ac:dyDescent="0.35">
      <c r="A4366" t="s">
        <v>8377</v>
      </c>
      <c r="B4366" t="s">
        <v>17911</v>
      </c>
      <c r="C4366" t="s">
        <v>5214</v>
      </c>
      <c r="D4366" t="s">
        <v>17912</v>
      </c>
      <c r="E4366" t="s">
        <v>4786</v>
      </c>
      <c r="F4366">
        <v>1</v>
      </c>
      <c r="G4366" t="s">
        <v>2509</v>
      </c>
      <c r="H4366" t="s">
        <v>2510</v>
      </c>
      <c r="I4366" t="s">
        <v>2076</v>
      </c>
      <c r="J4366" t="s">
        <v>2987</v>
      </c>
      <c r="K4366" t="s">
        <v>2513</v>
      </c>
      <c r="L4366" t="s">
        <v>2058</v>
      </c>
      <c r="M4366" t="s">
        <v>2059</v>
      </c>
      <c r="N4366">
        <v>1</v>
      </c>
      <c r="O4366">
        <v>47</v>
      </c>
      <c r="P4366">
        <v>0.19</v>
      </c>
      <c r="Q4366">
        <v>24480</v>
      </c>
      <c r="R4366">
        <v>1</v>
      </c>
      <c r="S4366">
        <v>47</v>
      </c>
      <c r="T4366">
        <v>0.19</v>
      </c>
      <c r="U4366">
        <v>0</v>
      </c>
      <c r="V4366">
        <v>0</v>
      </c>
      <c r="W4366">
        <v>0</v>
      </c>
      <c r="X4366">
        <v>0</v>
      </c>
      <c r="Y4366">
        <v>0</v>
      </c>
      <c r="Z4366">
        <v>0</v>
      </c>
      <c r="AA4366">
        <v>0</v>
      </c>
      <c r="AB4366">
        <v>0</v>
      </c>
      <c r="AC4366">
        <v>0</v>
      </c>
      <c r="AD4366">
        <v>0</v>
      </c>
      <c r="AE4366">
        <v>0</v>
      </c>
      <c r="AF4366">
        <v>0</v>
      </c>
      <c r="AG4366" t="s">
        <v>17913</v>
      </c>
      <c r="AH4366" s="21" t="str">
        <f t="shared" si="136"/>
        <v>YR25</v>
      </c>
      <c r="AI4366" s="21">
        <v>345.36</v>
      </c>
      <c r="AJ4366" s="21">
        <f t="shared" si="137"/>
        <v>99.808006535947712</v>
      </c>
      <c r="AK4366" s="21" t="s">
        <v>2060</v>
      </c>
      <c r="AL4366" t="s">
        <v>2515</v>
      </c>
      <c r="AM4366" s="26" t="s">
        <v>38</v>
      </c>
      <c r="AN4366" t="s">
        <v>2031</v>
      </c>
    </row>
    <row r="4367" spans="1:40" ht="15" hidden="1" thickTop="1" x14ac:dyDescent="0.35">
      <c r="A4367" t="s">
        <v>8381</v>
      </c>
      <c r="B4367" t="s">
        <v>17914</v>
      </c>
      <c r="C4367" t="s">
        <v>2985</v>
      </c>
      <c r="D4367" t="s">
        <v>17915</v>
      </c>
      <c r="E4367" t="s">
        <v>4786</v>
      </c>
      <c r="F4367">
        <v>2</v>
      </c>
      <c r="G4367" t="s">
        <v>2509</v>
      </c>
      <c r="H4367" t="s">
        <v>2510</v>
      </c>
      <c r="I4367" t="s">
        <v>2076</v>
      </c>
      <c r="J4367" t="s">
        <v>2987</v>
      </c>
      <c r="K4367" t="s">
        <v>2513</v>
      </c>
      <c r="L4367" t="s">
        <v>2058</v>
      </c>
      <c r="M4367" t="s">
        <v>2059</v>
      </c>
      <c r="N4367">
        <v>2</v>
      </c>
      <c r="O4367">
        <v>70</v>
      </c>
      <c r="P4367">
        <v>0.28999999999999998</v>
      </c>
      <c r="Q4367">
        <v>24480</v>
      </c>
      <c r="R4367">
        <v>0</v>
      </c>
      <c r="S4367">
        <v>0</v>
      </c>
      <c r="T4367">
        <v>0</v>
      </c>
      <c r="U4367">
        <v>2</v>
      </c>
      <c r="V4367">
        <v>70</v>
      </c>
      <c r="W4367">
        <v>0.28999999999999998</v>
      </c>
      <c r="X4367">
        <v>0</v>
      </c>
      <c r="Y4367">
        <v>0</v>
      </c>
      <c r="Z4367">
        <v>0</v>
      </c>
      <c r="AA4367">
        <v>0</v>
      </c>
      <c r="AB4367">
        <v>0</v>
      </c>
      <c r="AC4367">
        <v>0</v>
      </c>
      <c r="AD4367">
        <v>0</v>
      </c>
      <c r="AE4367">
        <v>0</v>
      </c>
      <c r="AF4367">
        <v>0</v>
      </c>
      <c r="AG4367" t="s">
        <v>17916</v>
      </c>
      <c r="AH4367" s="21" t="str">
        <f t="shared" si="136"/>
        <v>YR25</v>
      </c>
      <c r="AI4367" s="21">
        <v>345.36</v>
      </c>
      <c r="AJ4367" s="21">
        <f t="shared" si="137"/>
        <v>99.714052287581694</v>
      </c>
      <c r="AK4367" s="21" t="s">
        <v>2060</v>
      </c>
      <c r="AL4367" t="s">
        <v>2515</v>
      </c>
      <c r="AM4367" s="26" t="s">
        <v>38</v>
      </c>
      <c r="AN4367" t="s">
        <v>2029</v>
      </c>
    </row>
    <row r="4368" spans="1:40" ht="15" hidden="1" thickTop="1" x14ac:dyDescent="0.35">
      <c r="A4368" t="s">
        <v>2259</v>
      </c>
      <c r="B4368" t="s">
        <v>17917</v>
      </c>
      <c r="C4368" t="s">
        <v>2644</v>
      </c>
      <c r="D4368" t="s">
        <v>17918</v>
      </c>
      <c r="E4368" t="s">
        <v>2646</v>
      </c>
      <c r="F4368">
        <v>1</v>
      </c>
      <c r="G4368" t="s">
        <v>2600</v>
      </c>
      <c r="H4368" t="s">
        <v>2577</v>
      </c>
      <c r="I4368" t="s">
        <v>2076</v>
      </c>
      <c r="J4368" t="s">
        <v>2647</v>
      </c>
      <c r="K4368" t="s">
        <v>2602</v>
      </c>
      <c r="L4368" t="s">
        <v>2058</v>
      </c>
      <c r="M4368" t="s">
        <v>2163</v>
      </c>
      <c r="N4368">
        <v>6</v>
      </c>
      <c r="O4368">
        <v>144</v>
      </c>
      <c r="P4368">
        <v>0.83</v>
      </c>
      <c r="Q4368">
        <v>17340</v>
      </c>
      <c r="R4368">
        <v>4</v>
      </c>
      <c r="S4368">
        <v>62</v>
      </c>
      <c r="T4368">
        <v>0.36</v>
      </c>
      <c r="U4368">
        <v>2</v>
      </c>
      <c r="V4368">
        <v>82</v>
      </c>
      <c r="W4368">
        <v>0.47</v>
      </c>
      <c r="X4368">
        <v>0</v>
      </c>
      <c r="Y4368">
        <v>0</v>
      </c>
      <c r="Z4368">
        <v>0</v>
      </c>
      <c r="AA4368">
        <v>0</v>
      </c>
      <c r="AB4368">
        <v>0</v>
      </c>
      <c r="AC4368">
        <v>0</v>
      </c>
      <c r="AD4368">
        <v>0</v>
      </c>
      <c r="AE4368">
        <v>0</v>
      </c>
      <c r="AF4368">
        <v>0</v>
      </c>
      <c r="AG4368" t="s">
        <v>17919</v>
      </c>
      <c r="AH4368" s="21" t="str">
        <f t="shared" si="136"/>
        <v>YM68</v>
      </c>
      <c r="AI4368" s="21">
        <v>244.8</v>
      </c>
      <c r="AJ4368" s="21">
        <f t="shared" si="137"/>
        <v>99.169550173010379</v>
      </c>
      <c r="AK4368" s="21" t="s">
        <v>2063</v>
      </c>
      <c r="AL4368" t="s">
        <v>2551</v>
      </c>
      <c r="AM4368" s="26" t="s">
        <v>38</v>
      </c>
      <c r="AN4368" t="s">
        <v>2033</v>
      </c>
    </row>
    <row r="4369" spans="1:40" ht="15" hidden="1" thickTop="1" x14ac:dyDescent="0.35">
      <c r="A4369" t="s">
        <v>2262</v>
      </c>
      <c r="B4369" t="s">
        <v>17920</v>
      </c>
      <c r="C4369" t="s">
        <v>3444</v>
      </c>
      <c r="D4369" t="s">
        <v>17921</v>
      </c>
      <c r="E4369" t="s">
        <v>558</v>
      </c>
      <c r="F4369">
        <v>1</v>
      </c>
      <c r="G4369" t="s">
        <v>2524</v>
      </c>
      <c r="H4369" t="s">
        <v>2056</v>
      </c>
      <c r="I4369" t="s">
        <v>2076</v>
      </c>
      <c r="J4369" t="s">
        <v>2556</v>
      </c>
      <c r="K4369" t="s">
        <v>62</v>
      </c>
      <c r="L4369" t="s">
        <v>2058</v>
      </c>
      <c r="M4369" t="s">
        <v>2170</v>
      </c>
      <c r="N4369">
        <v>13</v>
      </c>
      <c r="O4369">
        <v>557</v>
      </c>
      <c r="P4369">
        <v>3.64</v>
      </c>
      <c r="Q4369">
        <v>15300</v>
      </c>
      <c r="R4369">
        <v>3</v>
      </c>
      <c r="S4369">
        <v>3</v>
      </c>
      <c r="T4369">
        <v>0.02</v>
      </c>
      <c r="U4369">
        <v>9</v>
      </c>
      <c r="V4369">
        <v>502</v>
      </c>
      <c r="W4369">
        <v>3.28</v>
      </c>
      <c r="X4369">
        <v>1</v>
      </c>
      <c r="Y4369">
        <v>52</v>
      </c>
      <c r="Z4369">
        <v>0.34</v>
      </c>
      <c r="AA4369">
        <v>0</v>
      </c>
      <c r="AB4369">
        <v>0</v>
      </c>
      <c r="AC4369">
        <v>0</v>
      </c>
      <c r="AD4369">
        <v>0</v>
      </c>
      <c r="AE4369">
        <v>0</v>
      </c>
      <c r="AF4369">
        <v>0</v>
      </c>
      <c r="AG4369" t="s">
        <v>17922</v>
      </c>
      <c r="AH4369" s="21" t="str">
        <f t="shared" si="136"/>
        <v>YK20</v>
      </c>
      <c r="AI4369" s="21">
        <v>216</v>
      </c>
      <c r="AJ4369" s="21">
        <f t="shared" si="137"/>
        <v>96.359477124183002</v>
      </c>
      <c r="AK4369" s="21" t="s">
        <v>2063</v>
      </c>
      <c r="AL4369" t="s">
        <v>2527</v>
      </c>
      <c r="AM4369" s="26" t="s">
        <v>38</v>
      </c>
      <c r="AN4369" t="s">
        <v>2030</v>
      </c>
    </row>
    <row r="4370" spans="1:40" ht="15" hidden="1" thickTop="1" x14ac:dyDescent="0.35">
      <c r="A4370" t="s">
        <v>2264</v>
      </c>
      <c r="B4370" t="s">
        <v>2289</v>
      </c>
      <c r="C4370" t="s">
        <v>117</v>
      </c>
      <c r="D4370" t="s">
        <v>2290</v>
      </c>
      <c r="E4370" t="s">
        <v>560</v>
      </c>
      <c r="F4370">
        <v>1</v>
      </c>
      <c r="G4370" t="s">
        <v>2055</v>
      </c>
      <c r="H4370" t="s">
        <v>2056</v>
      </c>
      <c r="I4370" t="s">
        <v>2057</v>
      </c>
      <c r="J4370" t="s">
        <v>67</v>
      </c>
      <c r="K4370" t="s">
        <v>68</v>
      </c>
      <c r="L4370" t="s">
        <v>2058</v>
      </c>
      <c r="M4370" t="s">
        <v>2059</v>
      </c>
      <c r="N4370">
        <v>1</v>
      </c>
      <c r="O4370">
        <v>37</v>
      </c>
      <c r="P4370">
        <v>0.15</v>
      </c>
      <c r="Q4370">
        <v>24480</v>
      </c>
      <c r="R4370">
        <v>0</v>
      </c>
      <c r="S4370">
        <v>0</v>
      </c>
      <c r="T4370">
        <v>0</v>
      </c>
      <c r="U4370">
        <v>0</v>
      </c>
      <c r="V4370">
        <v>0</v>
      </c>
      <c r="W4370">
        <v>0</v>
      </c>
      <c r="X4370">
        <v>0</v>
      </c>
      <c r="Y4370">
        <v>0</v>
      </c>
      <c r="Z4370">
        <v>0</v>
      </c>
      <c r="AA4370">
        <v>1</v>
      </c>
      <c r="AB4370">
        <v>37</v>
      </c>
      <c r="AC4370">
        <v>0.15</v>
      </c>
      <c r="AD4370">
        <v>0</v>
      </c>
      <c r="AE4370">
        <v>0</v>
      </c>
      <c r="AF4370">
        <v>0</v>
      </c>
      <c r="AG4370" t="s">
        <v>486</v>
      </c>
      <c r="AH4370" s="21" t="str">
        <f t="shared" si="136"/>
        <v>YT21</v>
      </c>
      <c r="AI4370" s="21">
        <v>345.36</v>
      </c>
      <c r="AJ4370" s="21">
        <f t="shared" si="137"/>
        <v>99.848856209150327</v>
      </c>
      <c r="AK4370" s="21" t="s">
        <v>2060</v>
      </c>
      <c r="AL4370" t="s">
        <v>70</v>
      </c>
      <c r="AM4370" s="26" t="s">
        <v>38</v>
      </c>
      <c r="AN4370" t="s">
        <v>2029</v>
      </c>
    </row>
    <row r="4371" spans="1:40" ht="15" hidden="1" thickTop="1" x14ac:dyDescent="0.35">
      <c r="A4371" t="s">
        <v>2267</v>
      </c>
      <c r="B4371" t="s">
        <v>2292</v>
      </c>
      <c r="C4371" t="s">
        <v>78</v>
      </c>
      <c r="D4371" t="s">
        <v>2293</v>
      </c>
      <c r="E4371" t="s">
        <v>560</v>
      </c>
      <c r="F4371">
        <v>1</v>
      </c>
      <c r="G4371" t="s">
        <v>2055</v>
      </c>
      <c r="H4371" t="s">
        <v>2056</v>
      </c>
      <c r="I4371" t="s">
        <v>2057</v>
      </c>
      <c r="J4371" t="s">
        <v>67</v>
      </c>
      <c r="K4371" t="s">
        <v>68</v>
      </c>
      <c r="L4371" t="s">
        <v>2058</v>
      </c>
      <c r="M4371" t="s">
        <v>2059</v>
      </c>
      <c r="N4371">
        <v>0</v>
      </c>
      <c r="O4371">
        <v>0</v>
      </c>
      <c r="P4371">
        <v>0</v>
      </c>
      <c r="Q4371">
        <v>24480</v>
      </c>
      <c r="R4371">
        <v>0</v>
      </c>
      <c r="S4371">
        <v>0</v>
      </c>
      <c r="T4371">
        <v>0</v>
      </c>
      <c r="U4371">
        <v>0</v>
      </c>
      <c r="V4371">
        <v>0</v>
      </c>
      <c r="W4371">
        <v>0</v>
      </c>
      <c r="X4371">
        <v>0</v>
      </c>
      <c r="Y4371">
        <v>0</v>
      </c>
      <c r="Z4371">
        <v>0</v>
      </c>
      <c r="AA4371">
        <v>0</v>
      </c>
      <c r="AB4371">
        <v>0</v>
      </c>
      <c r="AC4371">
        <v>0</v>
      </c>
      <c r="AD4371">
        <v>0</v>
      </c>
      <c r="AE4371">
        <v>0</v>
      </c>
      <c r="AF4371">
        <v>0</v>
      </c>
      <c r="AG4371" t="s">
        <v>487</v>
      </c>
      <c r="AH4371" s="21" t="str">
        <f t="shared" si="136"/>
        <v>YT21</v>
      </c>
      <c r="AI4371" s="21">
        <v>345.36</v>
      </c>
      <c r="AJ4371" s="21">
        <f t="shared" si="137"/>
        <v>100</v>
      </c>
      <c r="AK4371" s="21" t="s">
        <v>2060</v>
      </c>
      <c r="AL4371" t="s">
        <v>70</v>
      </c>
      <c r="AM4371" s="26" t="s">
        <v>38</v>
      </c>
      <c r="AN4371" t="s">
        <v>2031</v>
      </c>
    </row>
    <row r="4372" spans="1:40" ht="15" hidden="1" thickTop="1" x14ac:dyDescent="0.35">
      <c r="A4372" t="s">
        <v>2269</v>
      </c>
      <c r="B4372" t="s">
        <v>2295</v>
      </c>
      <c r="C4372" t="s">
        <v>78</v>
      </c>
      <c r="D4372" t="s">
        <v>2293</v>
      </c>
      <c r="E4372" t="s">
        <v>560</v>
      </c>
      <c r="F4372">
        <v>1</v>
      </c>
      <c r="G4372" t="s">
        <v>2055</v>
      </c>
      <c r="H4372" t="s">
        <v>2056</v>
      </c>
      <c r="I4372" t="s">
        <v>2057</v>
      </c>
      <c r="J4372" t="s">
        <v>67</v>
      </c>
      <c r="K4372" t="s">
        <v>68</v>
      </c>
      <c r="L4372" t="s">
        <v>2058</v>
      </c>
      <c r="M4372" t="s">
        <v>2059</v>
      </c>
      <c r="N4372">
        <v>3</v>
      </c>
      <c r="O4372">
        <v>213</v>
      </c>
      <c r="P4372">
        <v>0.87</v>
      </c>
      <c r="Q4372">
        <v>24480</v>
      </c>
      <c r="R4372">
        <v>3</v>
      </c>
      <c r="S4372">
        <v>213</v>
      </c>
      <c r="T4372">
        <v>0.87</v>
      </c>
      <c r="U4372">
        <v>0</v>
      </c>
      <c r="V4372">
        <v>0</v>
      </c>
      <c r="W4372">
        <v>0</v>
      </c>
      <c r="X4372">
        <v>0</v>
      </c>
      <c r="Y4372">
        <v>0</v>
      </c>
      <c r="Z4372">
        <v>0</v>
      </c>
      <c r="AA4372">
        <v>0</v>
      </c>
      <c r="AB4372">
        <v>0</v>
      </c>
      <c r="AC4372">
        <v>0</v>
      </c>
      <c r="AD4372">
        <v>0</v>
      </c>
      <c r="AE4372">
        <v>0</v>
      </c>
      <c r="AF4372">
        <v>0</v>
      </c>
      <c r="AG4372" t="s">
        <v>488</v>
      </c>
      <c r="AH4372" s="21" t="str">
        <f t="shared" si="136"/>
        <v>YT21</v>
      </c>
      <c r="AI4372" s="21">
        <v>345.36</v>
      </c>
      <c r="AJ4372" s="21">
        <f t="shared" si="137"/>
        <v>99.129901960784309</v>
      </c>
      <c r="AK4372" s="21" t="s">
        <v>2063</v>
      </c>
      <c r="AL4372" t="s">
        <v>70</v>
      </c>
      <c r="AM4372" s="26" t="s">
        <v>38</v>
      </c>
      <c r="AN4372" t="s">
        <v>2030</v>
      </c>
    </row>
    <row r="4373" spans="1:40" ht="15" hidden="1" thickTop="1" x14ac:dyDescent="0.35">
      <c r="A4373" t="s">
        <v>2272</v>
      </c>
      <c r="B4373" t="s">
        <v>17923</v>
      </c>
      <c r="C4373" t="s">
        <v>3187</v>
      </c>
      <c r="D4373" t="s">
        <v>17924</v>
      </c>
      <c r="E4373" t="s">
        <v>64</v>
      </c>
      <c r="F4373">
        <v>1</v>
      </c>
      <c r="G4373" t="s">
        <v>2524</v>
      </c>
      <c r="H4373" t="s">
        <v>2056</v>
      </c>
      <c r="I4373" t="s">
        <v>2076</v>
      </c>
      <c r="J4373" t="s">
        <v>3189</v>
      </c>
      <c r="K4373" t="s">
        <v>62</v>
      </c>
      <c r="L4373" t="s">
        <v>2058</v>
      </c>
      <c r="M4373" t="s">
        <v>2059</v>
      </c>
      <c r="N4373">
        <v>1</v>
      </c>
      <c r="O4373">
        <v>37</v>
      </c>
      <c r="P4373">
        <v>0.15</v>
      </c>
      <c r="Q4373">
        <v>24480</v>
      </c>
      <c r="R4373">
        <v>0</v>
      </c>
      <c r="S4373">
        <v>0</v>
      </c>
      <c r="T4373">
        <v>0</v>
      </c>
      <c r="U4373">
        <v>1</v>
      </c>
      <c r="V4373">
        <v>37</v>
      </c>
      <c r="W4373">
        <v>0.15</v>
      </c>
      <c r="X4373">
        <v>0</v>
      </c>
      <c r="Y4373">
        <v>0</v>
      </c>
      <c r="Z4373">
        <v>0</v>
      </c>
      <c r="AA4373">
        <v>0</v>
      </c>
      <c r="AB4373">
        <v>0</v>
      </c>
      <c r="AC4373">
        <v>0</v>
      </c>
      <c r="AD4373">
        <v>0</v>
      </c>
      <c r="AE4373">
        <v>0</v>
      </c>
      <c r="AF4373">
        <v>0</v>
      </c>
      <c r="AG4373" t="s">
        <v>17925</v>
      </c>
      <c r="AH4373" s="21" t="str">
        <f t="shared" si="136"/>
        <v>YK20</v>
      </c>
      <c r="AI4373" s="21">
        <v>345.36</v>
      </c>
      <c r="AJ4373" s="21">
        <f t="shared" si="137"/>
        <v>99.848856209150327</v>
      </c>
      <c r="AK4373" s="21" t="s">
        <v>2060</v>
      </c>
      <c r="AL4373" t="s">
        <v>2527</v>
      </c>
      <c r="AM4373" s="26" t="s">
        <v>38</v>
      </c>
      <c r="AN4373" t="s">
        <v>2032</v>
      </c>
    </row>
    <row r="4374" spans="1:40" ht="15" hidden="1" thickTop="1" x14ac:dyDescent="0.35">
      <c r="A4374" t="s">
        <v>2274</v>
      </c>
      <c r="B4374" t="s">
        <v>17926</v>
      </c>
      <c r="C4374" t="s">
        <v>8881</v>
      </c>
      <c r="D4374" t="s">
        <v>17927</v>
      </c>
      <c r="E4374" t="s">
        <v>2608</v>
      </c>
      <c r="F4374">
        <v>1</v>
      </c>
      <c r="G4374" t="s">
        <v>2576</v>
      </c>
      <c r="H4374" t="s">
        <v>2577</v>
      </c>
      <c r="I4374" t="s">
        <v>2076</v>
      </c>
      <c r="J4374" t="s">
        <v>2692</v>
      </c>
      <c r="K4374" t="s">
        <v>2635</v>
      </c>
      <c r="L4374" t="s">
        <v>2058</v>
      </c>
      <c r="M4374" t="s">
        <v>2170</v>
      </c>
      <c r="N4374">
        <v>0</v>
      </c>
      <c r="O4374">
        <v>0</v>
      </c>
      <c r="P4374">
        <v>0</v>
      </c>
      <c r="Q4374">
        <v>15300</v>
      </c>
      <c r="R4374">
        <v>0</v>
      </c>
      <c r="S4374">
        <v>0</v>
      </c>
      <c r="T4374">
        <v>0</v>
      </c>
      <c r="U4374">
        <v>0</v>
      </c>
      <c r="V4374">
        <v>0</v>
      </c>
      <c r="W4374">
        <v>0</v>
      </c>
      <c r="X4374">
        <v>0</v>
      </c>
      <c r="Y4374">
        <v>0</v>
      </c>
      <c r="Z4374">
        <v>0</v>
      </c>
      <c r="AA4374">
        <v>0</v>
      </c>
      <c r="AB4374">
        <v>0</v>
      </c>
      <c r="AC4374">
        <v>0</v>
      </c>
      <c r="AD4374">
        <v>0</v>
      </c>
      <c r="AE4374">
        <v>0</v>
      </c>
      <c r="AF4374">
        <v>0</v>
      </c>
      <c r="AG4374" t="s">
        <v>17928</v>
      </c>
      <c r="AH4374" s="21" t="str">
        <f t="shared" si="136"/>
        <v>YR25</v>
      </c>
      <c r="AI4374" s="21">
        <v>216</v>
      </c>
      <c r="AJ4374" s="21">
        <f t="shared" si="137"/>
        <v>100</v>
      </c>
      <c r="AK4374" s="21" t="s">
        <v>2060</v>
      </c>
      <c r="AL4374" t="s">
        <v>2581</v>
      </c>
      <c r="AM4374" s="26" t="s">
        <v>38</v>
      </c>
      <c r="AN4374" t="s">
        <v>2029</v>
      </c>
    </row>
    <row r="4375" spans="1:40" ht="15" hidden="1" thickTop="1" x14ac:dyDescent="0.35">
      <c r="A4375" t="s">
        <v>2276</v>
      </c>
      <c r="B4375" t="s">
        <v>17929</v>
      </c>
      <c r="C4375" t="s">
        <v>12386</v>
      </c>
      <c r="D4375" t="s">
        <v>17930</v>
      </c>
      <c r="E4375" t="s">
        <v>146</v>
      </c>
      <c r="F4375">
        <v>2</v>
      </c>
      <c r="G4375" t="s">
        <v>2524</v>
      </c>
      <c r="H4375" t="s">
        <v>2056</v>
      </c>
      <c r="I4375" t="s">
        <v>2076</v>
      </c>
      <c r="J4375" t="s">
        <v>5458</v>
      </c>
      <c r="K4375" t="s">
        <v>62</v>
      </c>
      <c r="L4375" t="s">
        <v>2058</v>
      </c>
      <c r="M4375" t="s">
        <v>2059</v>
      </c>
      <c r="N4375">
        <v>9</v>
      </c>
      <c r="O4375">
        <v>350</v>
      </c>
      <c r="P4375">
        <v>1.43</v>
      </c>
      <c r="Q4375">
        <v>24480</v>
      </c>
      <c r="R4375">
        <v>7</v>
      </c>
      <c r="S4375">
        <v>246</v>
      </c>
      <c r="T4375">
        <v>1</v>
      </c>
      <c r="U4375">
        <v>2</v>
      </c>
      <c r="V4375">
        <v>104</v>
      </c>
      <c r="W4375">
        <v>0.42</v>
      </c>
      <c r="X4375">
        <v>0</v>
      </c>
      <c r="Y4375">
        <v>0</v>
      </c>
      <c r="Z4375">
        <v>0</v>
      </c>
      <c r="AA4375">
        <v>0</v>
      </c>
      <c r="AB4375">
        <v>0</v>
      </c>
      <c r="AC4375">
        <v>0</v>
      </c>
      <c r="AD4375">
        <v>0</v>
      </c>
      <c r="AE4375">
        <v>0</v>
      </c>
      <c r="AF4375">
        <v>0</v>
      </c>
      <c r="AG4375" t="s">
        <v>17931</v>
      </c>
      <c r="AH4375" s="21" t="str">
        <f t="shared" si="136"/>
        <v>YO52</v>
      </c>
      <c r="AI4375" s="21">
        <v>345.36</v>
      </c>
      <c r="AJ4375" s="21">
        <f t="shared" si="137"/>
        <v>98.570261437908499</v>
      </c>
      <c r="AK4375" s="21" t="s">
        <v>2063</v>
      </c>
      <c r="AL4375" t="s">
        <v>2527</v>
      </c>
      <c r="AM4375" s="26" t="s">
        <v>38</v>
      </c>
      <c r="AN4375" t="s">
        <v>2032</v>
      </c>
    </row>
    <row r="4376" spans="1:40" ht="15" hidden="1" thickTop="1" x14ac:dyDescent="0.35">
      <c r="A4376" t="s">
        <v>2278</v>
      </c>
      <c r="B4376" t="s">
        <v>17932</v>
      </c>
      <c r="C4376" t="s">
        <v>12386</v>
      </c>
      <c r="D4376" t="s">
        <v>17930</v>
      </c>
      <c r="E4376" t="s">
        <v>146</v>
      </c>
      <c r="F4376">
        <v>2</v>
      </c>
      <c r="G4376" t="s">
        <v>2524</v>
      </c>
      <c r="H4376" t="s">
        <v>2056</v>
      </c>
      <c r="I4376" t="s">
        <v>2076</v>
      </c>
      <c r="J4376" t="s">
        <v>5458</v>
      </c>
      <c r="K4376" t="s">
        <v>62</v>
      </c>
      <c r="L4376" t="s">
        <v>2058</v>
      </c>
      <c r="M4376" t="s">
        <v>2059</v>
      </c>
      <c r="N4376">
        <v>12</v>
      </c>
      <c r="O4376">
        <v>381</v>
      </c>
      <c r="P4376">
        <v>1.56</v>
      </c>
      <c r="Q4376">
        <v>24480</v>
      </c>
      <c r="R4376">
        <v>5</v>
      </c>
      <c r="S4376">
        <v>98</v>
      </c>
      <c r="T4376">
        <v>0.4</v>
      </c>
      <c r="U4376">
        <v>6</v>
      </c>
      <c r="V4376">
        <v>201</v>
      </c>
      <c r="W4376">
        <v>0.82</v>
      </c>
      <c r="X4376">
        <v>1</v>
      </c>
      <c r="Y4376">
        <v>82</v>
      </c>
      <c r="Z4376">
        <v>0.33</v>
      </c>
      <c r="AA4376">
        <v>0</v>
      </c>
      <c r="AB4376">
        <v>0</v>
      </c>
      <c r="AC4376">
        <v>0</v>
      </c>
      <c r="AD4376">
        <v>0</v>
      </c>
      <c r="AE4376">
        <v>0</v>
      </c>
      <c r="AF4376">
        <v>0</v>
      </c>
      <c r="AG4376" t="s">
        <v>17933</v>
      </c>
      <c r="AH4376" s="21" t="str">
        <f t="shared" si="136"/>
        <v>YO52</v>
      </c>
      <c r="AI4376" s="21">
        <v>345.36</v>
      </c>
      <c r="AJ4376" s="21">
        <f t="shared" si="137"/>
        <v>98.443627450980387</v>
      </c>
      <c r="AK4376" s="21" t="s">
        <v>2063</v>
      </c>
      <c r="AL4376" t="s">
        <v>2527</v>
      </c>
      <c r="AM4376" s="26" t="s">
        <v>38</v>
      </c>
      <c r="AN4376" t="s">
        <v>2030</v>
      </c>
    </row>
    <row r="4377" spans="1:40" ht="15" hidden="1" thickTop="1" x14ac:dyDescent="0.35">
      <c r="A4377" t="s">
        <v>2281</v>
      </c>
      <c r="B4377" t="s">
        <v>17934</v>
      </c>
      <c r="C4377" t="s">
        <v>12386</v>
      </c>
      <c r="D4377" t="s">
        <v>17930</v>
      </c>
      <c r="E4377" t="s">
        <v>146</v>
      </c>
      <c r="F4377">
        <v>2</v>
      </c>
      <c r="G4377" t="s">
        <v>2524</v>
      </c>
      <c r="H4377" t="s">
        <v>2056</v>
      </c>
      <c r="I4377" t="s">
        <v>2076</v>
      </c>
      <c r="J4377" t="s">
        <v>5458</v>
      </c>
      <c r="K4377" t="s">
        <v>62</v>
      </c>
      <c r="L4377" t="s">
        <v>2058</v>
      </c>
      <c r="M4377" t="s">
        <v>2059</v>
      </c>
      <c r="N4377">
        <v>8</v>
      </c>
      <c r="O4377">
        <v>182</v>
      </c>
      <c r="P4377">
        <v>0.74</v>
      </c>
      <c r="Q4377">
        <v>24480</v>
      </c>
      <c r="R4377">
        <v>4</v>
      </c>
      <c r="S4377">
        <v>80</v>
      </c>
      <c r="T4377">
        <v>0.33</v>
      </c>
      <c r="U4377">
        <v>3</v>
      </c>
      <c r="V4377">
        <v>74</v>
      </c>
      <c r="W4377">
        <v>0.3</v>
      </c>
      <c r="X4377">
        <v>0</v>
      </c>
      <c r="Y4377">
        <v>0</v>
      </c>
      <c r="Z4377">
        <v>0</v>
      </c>
      <c r="AA4377">
        <v>1</v>
      </c>
      <c r="AB4377">
        <v>28</v>
      </c>
      <c r="AC4377">
        <v>0.11</v>
      </c>
      <c r="AD4377">
        <v>0</v>
      </c>
      <c r="AE4377">
        <v>0</v>
      </c>
      <c r="AF4377">
        <v>0</v>
      </c>
      <c r="AG4377" t="s">
        <v>17935</v>
      </c>
      <c r="AH4377" s="21" t="str">
        <f t="shared" si="136"/>
        <v>YO52</v>
      </c>
      <c r="AI4377" s="21">
        <v>345.36</v>
      </c>
      <c r="AJ4377" s="21">
        <f t="shared" si="137"/>
        <v>99.256535947712422</v>
      </c>
      <c r="AK4377" s="21" t="s">
        <v>2060</v>
      </c>
      <c r="AL4377" t="s">
        <v>2527</v>
      </c>
      <c r="AM4377" s="26" t="s">
        <v>38</v>
      </c>
      <c r="AN4377" t="s">
        <v>2030</v>
      </c>
    </row>
    <row r="4378" spans="1:40" ht="15" hidden="1" thickTop="1" x14ac:dyDescent="0.35">
      <c r="A4378" t="s">
        <v>2283</v>
      </c>
      <c r="B4378" t="s">
        <v>17936</v>
      </c>
      <c r="C4378" t="s">
        <v>12386</v>
      </c>
      <c r="D4378" t="s">
        <v>17930</v>
      </c>
      <c r="E4378" t="s">
        <v>146</v>
      </c>
      <c r="F4378">
        <v>2</v>
      </c>
      <c r="G4378" t="s">
        <v>2524</v>
      </c>
      <c r="H4378" t="s">
        <v>2056</v>
      </c>
      <c r="I4378" t="s">
        <v>2076</v>
      </c>
      <c r="J4378" t="s">
        <v>5458</v>
      </c>
      <c r="K4378" t="s">
        <v>62</v>
      </c>
      <c r="L4378" t="s">
        <v>2058</v>
      </c>
      <c r="M4378" t="s">
        <v>2059</v>
      </c>
      <c r="N4378">
        <v>7</v>
      </c>
      <c r="O4378">
        <v>153</v>
      </c>
      <c r="P4378">
        <v>0.63</v>
      </c>
      <c r="Q4378">
        <v>24480</v>
      </c>
      <c r="R4378">
        <v>3</v>
      </c>
      <c r="S4378">
        <v>47</v>
      </c>
      <c r="T4378">
        <v>0.19</v>
      </c>
      <c r="U4378">
        <v>4</v>
      </c>
      <c r="V4378">
        <v>106</v>
      </c>
      <c r="W4378">
        <v>0.43</v>
      </c>
      <c r="X4378">
        <v>0</v>
      </c>
      <c r="Y4378">
        <v>0</v>
      </c>
      <c r="Z4378">
        <v>0</v>
      </c>
      <c r="AA4378">
        <v>0</v>
      </c>
      <c r="AB4378">
        <v>0</v>
      </c>
      <c r="AC4378">
        <v>0</v>
      </c>
      <c r="AD4378">
        <v>0</v>
      </c>
      <c r="AE4378">
        <v>0</v>
      </c>
      <c r="AF4378">
        <v>0</v>
      </c>
      <c r="AG4378" t="s">
        <v>17937</v>
      </c>
      <c r="AH4378" s="21" t="str">
        <f t="shared" si="136"/>
        <v>YO52</v>
      </c>
      <c r="AI4378" s="21">
        <v>345.36</v>
      </c>
      <c r="AJ4378" s="21">
        <f t="shared" si="137"/>
        <v>99.375</v>
      </c>
      <c r="AK4378" s="21" t="s">
        <v>2060</v>
      </c>
      <c r="AL4378" t="s">
        <v>2527</v>
      </c>
      <c r="AM4378" s="26" t="s">
        <v>38</v>
      </c>
      <c r="AN4378" t="s">
        <v>2031</v>
      </c>
    </row>
    <row r="4379" spans="1:40" ht="15" hidden="1" thickTop="1" x14ac:dyDescent="0.35">
      <c r="A4379" t="s">
        <v>8418</v>
      </c>
      <c r="B4379" t="s">
        <v>17938</v>
      </c>
      <c r="C4379" t="s">
        <v>12386</v>
      </c>
      <c r="D4379" t="s">
        <v>17930</v>
      </c>
      <c r="E4379" t="s">
        <v>146</v>
      </c>
      <c r="F4379">
        <v>2</v>
      </c>
      <c r="G4379" t="s">
        <v>2524</v>
      </c>
      <c r="H4379" t="s">
        <v>2056</v>
      </c>
      <c r="I4379" t="s">
        <v>2076</v>
      </c>
      <c r="J4379" t="s">
        <v>5458</v>
      </c>
      <c r="K4379" t="s">
        <v>62</v>
      </c>
      <c r="L4379" t="s">
        <v>2058</v>
      </c>
      <c r="M4379" t="s">
        <v>2059</v>
      </c>
      <c r="N4379">
        <v>22</v>
      </c>
      <c r="O4379">
        <v>708</v>
      </c>
      <c r="P4379">
        <v>2.89</v>
      </c>
      <c r="Q4379">
        <v>24480</v>
      </c>
      <c r="R4379">
        <v>14</v>
      </c>
      <c r="S4379">
        <v>470</v>
      </c>
      <c r="T4379">
        <v>1.92</v>
      </c>
      <c r="U4379">
        <v>7</v>
      </c>
      <c r="V4379">
        <v>218</v>
      </c>
      <c r="W4379">
        <v>0.89</v>
      </c>
      <c r="X4379">
        <v>0</v>
      </c>
      <c r="Y4379">
        <v>0</v>
      </c>
      <c r="Z4379">
        <v>0</v>
      </c>
      <c r="AA4379">
        <v>0</v>
      </c>
      <c r="AB4379">
        <v>0</v>
      </c>
      <c r="AC4379">
        <v>0</v>
      </c>
      <c r="AD4379">
        <v>1</v>
      </c>
      <c r="AE4379">
        <v>20</v>
      </c>
      <c r="AF4379">
        <v>0.08</v>
      </c>
      <c r="AG4379" t="s">
        <v>17939</v>
      </c>
      <c r="AH4379" s="21" t="str">
        <f t="shared" si="136"/>
        <v>YO52</v>
      </c>
      <c r="AI4379" s="21">
        <v>345.36</v>
      </c>
      <c r="AJ4379" s="21">
        <f t="shared" si="137"/>
        <v>97.107843137254903</v>
      </c>
      <c r="AK4379" s="21" t="s">
        <v>2063</v>
      </c>
      <c r="AL4379" t="s">
        <v>2527</v>
      </c>
      <c r="AM4379" s="26" t="s">
        <v>38</v>
      </c>
      <c r="AN4379" t="s">
        <v>2030</v>
      </c>
    </row>
    <row r="4380" spans="1:40" ht="15" hidden="1" thickTop="1" x14ac:dyDescent="0.35">
      <c r="A4380" t="s">
        <v>8422</v>
      </c>
      <c r="B4380" t="s">
        <v>17940</v>
      </c>
      <c r="C4380" t="s">
        <v>2697</v>
      </c>
      <c r="D4380" t="s">
        <v>17941</v>
      </c>
      <c r="E4380" t="s">
        <v>2608</v>
      </c>
      <c r="F4380">
        <v>1</v>
      </c>
      <c r="G4380" t="s">
        <v>2576</v>
      </c>
      <c r="H4380" t="s">
        <v>2577</v>
      </c>
      <c r="I4380" t="s">
        <v>2076</v>
      </c>
      <c r="J4380" t="s">
        <v>2699</v>
      </c>
      <c r="K4380" t="s">
        <v>2579</v>
      </c>
      <c r="L4380" t="s">
        <v>2058</v>
      </c>
      <c r="M4380" t="s">
        <v>2059</v>
      </c>
      <c r="N4380">
        <v>0</v>
      </c>
      <c r="O4380">
        <v>0</v>
      </c>
      <c r="P4380">
        <v>0</v>
      </c>
      <c r="Q4380">
        <v>24480</v>
      </c>
      <c r="R4380">
        <v>0</v>
      </c>
      <c r="S4380">
        <v>0</v>
      </c>
      <c r="T4380">
        <v>0</v>
      </c>
      <c r="U4380">
        <v>0</v>
      </c>
      <c r="V4380">
        <v>0</v>
      </c>
      <c r="W4380">
        <v>0</v>
      </c>
      <c r="X4380">
        <v>0</v>
      </c>
      <c r="Y4380">
        <v>0</v>
      </c>
      <c r="Z4380">
        <v>0</v>
      </c>
      <c r="AA4380">
        <v>0</v>
      </c>
      <c r="AB4380">
        <v>0</v>
      </c>
      <c r="AC4380">
        <v>0</v>
      </c>
      <c r="AD4380">
        <v>0</v>
      </c>
      <c r="AE4380">
        <v>0</v>
      </c>
      <c r="AF4380">
        <v>0</v>
      </c>
      <c r="AG4380" t="s">
        <v>17942</v>
      </c>
      <c r="AH4380" s="21" t="str">
        <f t="shared" si="136"/>
        <v>YK20</v>
      </c>
      <c r="AI4380" s="21">
        <v>345.36</v>
      </c>
      <c r="AJ4380" s="21">
        <f t="shared" si="137"/>
        <v>100</v>
      </c>
      <c r="AK4380" s="21" t="s">
        <v>2060</v>
      </c>
      <c r="AL4380" t="s">
        <v>2581</v>
      </c>
      <c r="AM4380" s="26" t="s">
        <v>38</v>
      </c>
      <c r="AN4380" t="s">
        <v>2029</v>
      </c>
    </row>
    <row r="4381" spans="1:40" ht="15" hidden="1" thickTop="1" x14ac:dyDescent="0.35">
      <c r="A4381" t="s">
        <v>8426</v>
      </c>
      <c r="B4381" t="s">
        <v>17943</v>
      </c>
      <c r="C4381" t="s">
        <v>3113</v>
      </c>
      <c r="D4381" t="s">
        <v>17944</v>
      </c>
      <c r="E4381" t="s">
        <v>3115</v>
      </c>
      <c r="F4381">
        <v>1</v>
      </c>
      <c r="G4381" t="s">
        <v>2816</v>
      </c>
      <c r="H4381" t="s">
        <v>2620</v>
      </c>
      <c r="I4381" t="s">
        <v>2076</v>
      </c>
      <c r="J4381" t="s">
        <v>3116</v>
      </c>
      <c r="K4381" t="s">
        <v>2818</v>
      </c>
      <c r="L4381" t="s">
        <v>2058</v>
      </c>
      <c r="M4381" t="s">
        <v>2059</v>
      </c>
      <c r="N4381">
        <v>0</v>
      </c>
      <c r="O4381">
        <v>0</v>
      </c>
      <c r="P4381">
        <v>0</v>
      </c>
      <c r="Q4381">
        <v>24480</v>
      </c>
      <c r="R4381">
        <v>0</v>
      </c>
      <c r="S4381">
        <v>0</v>
      </c>
      <c r="T4381">
        <v>0</v>
      </c>
      <c r="U4381">
        <v>0</v>
      </c>
      <c r="V4381">
        <v>0</v>
      </c>
      <c r="W4381">
        <v>0</v>
      </c>
      <c r="X4381">
        <v>0</v>
      </c>
      <c r="Y4381">
        <v>0</v>
      </c>
      <c r="Z4381">
        <v>0</v>
      </c>
      <c r="AA4381">
        <v>0</v>
      </c>
      <c r="AB4381">
        <v>0</v>
      </c>
      <c r="AC4381">
        <v>0</v>
      </c>
      <c r="AD4381">
        <v>0</v>
      </c>
      <c r="AE4381">
        <v>0</v>
      </c>
      <c r="AF4381">
        <v>0</v>
      </c>
      <c r="AG4381" t="s">
        <v>17945</v>
      </c>
      <c r="AH4381" s="21" t="str">
        <f t="shared" si="136"/>
        <v>YM68</v>
      </c>
      <c r="AI4381" s="21">
        <v>345.36</v>
      </c>
      <c r="AJ4381" s="21">
        <f t="shared" si="137"/>
        <v>100</v>
      </c>
      <c r="AK4381" s="21" t="s">
        <v>2060</v>
      </c>
      <c r="AL4381" t="s">
        <v>3118</v>
      </c>
      <c r="AM4381" s="26" t="s">
        <v>38</v>
      </c>
      <c r="AN4381" t="s">
        <v>2029</v>
      </c>
    </row>
    <row r="4382" spans="1:40" ht="15" hidden="1" thickTop="1" x14ac:dyDescent="0.35">
      <c r="A4382" t="s">
        <v>8430</v>
      </c>
      <c r="B4382" t="s">
        <v>17946</v>
      </c>
      <c r="C4382" t="s">
        <v>5396</v>
      </c>
      <c r="D4382" t="s">
        <v>17947</v>
      </c>
      <c r="E4382" t="s">
        <v>146</v>
      </c>
      <c r="F4382">
        <v>2</v>
      </c>
      <c r="G4382" t="s">
        <v>2524</v>
      </c>
      <c r="H4382" t="s">
        <v>2056</v>
      </c>
      <c r="I4382" t="s">
        <v>2076</v>
      </c>
      <c r="J4382" t="s">
        <v>3189</v>
      </c>
      <c r="K4382" t="s">
        <v>62</v>
      </c>
      <c r="L4382" t="s">
        <v>2058</v>
      </c>
      <c r="M4382" t="s">
        <v>2059</v>
      </c>
      <c r="N4382">
        <v>7</v>
      </c>
      <c r="O4382">
        <v>141</v>
      </c>
      <c r="P4382">
        <v>0.57999999999999996</v>
      </c>
      <c r="Q4382">
        <v>24480</v>
      </c>
      <c r="R4382">
        <v>4</v>
      </c>
      <c r="S4382">
        <v>85</v>
      </c>
      <c r="T4382">
        <v>0.35</v>
      </c>
      <c r="U4382">
        <v>3</v>
      </c>
      <c r="V4382">
        <v>56</v>
      </c>
      <c r="W4382">
        <v>0.23</v>
      </c>
      <c r="X4382">
        <v>0</v>
      </c>
      <c r="Y4382">
        <v>0</v>
      </c>
      <c r="Z4382">
        <v>0</v>
      </c>
      <c r="AA4382">
        <v>0</v>
      </c>
      <c r="AB4382">
        <v>0</v>
      </c>
      <c r="AC4382">
        <v>0</v>
      </c>
      <c r="AD4382">
        <v>0</v>
      </c>
      <c r="AE4382">
        <v>0</v>
      </c>
      <c r="AF4382">
        <v>0</v>
      </c>
      <c r="AG4382" t="s">
        <v>17948</v>
      </c>
      <c r="AH4382" s="21" t="str">
        <f t="shared" si="136"/>
        <v>YK21</v>
      </c>
      <c r="AI4382" s="21">
        <v>345.36</v>
      </c>
      <c r="AJ4382" s="21">
        <f t="shared" si="137"/>
        <v>99.424019607843135</v>
      </c>
      <c r="AK4382" s="21" t="s">
        <v>2060</v>
      </c>
      <c r="AL4382" t="s">
        <v>2527</v>
      </c>
      <c r="AM4382" s="26" t="s">
        <v>38</v>
      </c>
      <c r="AN4382" t="s">
        <v>2032</v>
      </c>
    </row>
    <row r="4383" spans="1:40" ht="15" hidden="1" thickTop="1" x14ac:dyDescent="0.35">
      <c r="A4383" t="s">
        <v>8434</v>
      </c>
      <c r="B4383" t="s">
        <v>17949</v>
      </c>
      <c r="C4383" t="s">
        <v>5396</v>
      </c>
      <c r="D4383" t="s">
        <v>17947</v>
      </c>
      <c r="E4383" t="s">
        <v>146</v>
      </c>
      <c r="F4383">
        <v>2</v>
      </c>
      <c r="G4383" t="s">
        <v>2524</v>
      </c>
      <c r="H4383" t="s">
        <v>2056</v>
      </c>
      <c r="I4383" t="s">
        <v>2076</v>
      </c>
      <c r="J4383" t="s">
        <v>3189</v>
      </c>
      <c r="K4383" t="s">
        <v>62</v>
      </c>
      <c r="L4383" t="s">
        <v>2058</v>
      </c>
      <c r="M4383" t="s">
        <v>2059</v>
      </c>
      <c r="N4383">
        <v>8</v>
      </c>
      <c r="O4383">
        <v>257</v>
      </c>
      <c r="P4383">
        <v>1.05</v>
      </c>
      <c r="Q4383">
        <v>24480</v>
      </c>
      <c r="R4383">
        <v>3</v>
      </c>
      <c r="S4383">
        <v>153</v>
      </c>
      <c r="T4383">
        <v>0.63</v>
      </c>
      <c r="U4383">
        <v>5</v>
      </c>
      <c r="V4383">
        <v>104</v>
      </c>
      <c r="W4383">
        <v>0.42</v>
      </c>
      <c r="X4383">
        <v>0</v>
      </c>
      <c r="Y4383">
        <v>0</v>
      </c>
      <c r="Z4383">
        <v>0</v>
      </c>
      <c r="AA4383">
        <v>0</v>
      </c>
      <c r="AB4383">
        <v>0</v>
      </c>
      <c r="AC4383">
        <v>0</v>
      </c>
      <c r="AD4383">
        <v>0</v>
      </c>
      <c r="AE4383">
        <v>0</v>
      </c>
      <c r="AF4383">
        <v>0</v>
      </c>
      <c r="AG4383" t="s">
        <v>17950</v>
      </c>
      <c r="AH4383" s="21" t="str">
        <f t="shared" si="136"/>
        <v>YK21</v>
      </c>
      <c r="AI4383" s="21">
        <v>345.36</v>
      </c>
      <c r="AJ4383" s="21">
        <f t="shared" si="137"/>
        <v>98.950163398692808</v>
      </c>
      <c r="AK4383" s="21" t="s">
        <v>2063</v>
      </c>
      <c r="AL4383" t="s">
        <v>2527</v>
      </c>
      <c r="AM4383" s="26" t="s">
        <v>38</v>
      </c>
      <c r="AN4383" t="s">
        <v>2032</v>
      </c>
    </row>
    <row r="4384" spans="1:40" ht="15" hidden="1" thickTop="1" x14ac:dyDescent="0.35">
      <c r="A4384" t="s">
        <v>8438</v>
      </c>
      <c r="B4384" t="s">
        <v>17951</v>
      </c>
      <c r="C4384" t="s">
        <v>5604</v>
      </c>
      <c r="D4384" t="s">
        <v>17952</v>
      </c>
      <c r="E4384" t="s">
        <v>126</v>
      </c>
      <c r="F4384">
        <v>2</v>
      </c>
      <c r="G4384" t="s">
        <v>2524</v>
      </c>
      <c r="H4384" t="s">
        <v>2056</v>
      </c>
      <c r="I4384" t="s">
        <v>2076</v>
      </c>
      <c r="J4384" t="s">
        <v>3893</v>
      </c>
      <c r="K4384" t="s">
        <v>62</v>
      </c>
      <c r="L4384" t="s">
        <v>2058</v>
      </c>
      <c r="M4384" t="s">
        <v>2163</v>
      </c>
      <c r="N4384">
        <v>5</v>
      </c>
      <c r="O4384">
        <v>560</v>
      </c>
      <c r="P4384">
        <v>3.23</v>
      </c>
      <c r="Q4384">
        <v>17340</v>
      </c>
      <c r="R4384">
        <v>5</v>
      </c>
      <c r="S4384">
        <v>560</v>
      </c>
      <c r="T4384">
        <v>3.23</v>
      </c>
      <c r="U4384">
        <v>0</v>
      </c>
      <c r="V4384">
        <v>0</v>
      </c>
      <c r="W4384">
        <v>0</v>
      </c>
      <c r="X4384">
        <v>0</v>
      </c>
      <c r="Y4384">
        <v>0</v>
      </c>
      <c r="Z4384">
        <v>0</v>
      </c>
      <c r="AA4384">
        <v>0</v>
      </c>
      <c r="AB4384">
        <v>0</v>
      </c>
      <c r="AC4384">
        <v>0</v>
      </c>
      <c r="AD4384">
        <v>0</v>
      </c>
      <c r="AE4384">
        <v>0</v>
      </c>
      <c r="AF4384">
        <v>0</v>
      </c>
      <c r="AG4384" t="s">
        <v>17953</v>
      </c>
      <c r="AH4384" s="21" t="str">
        <f t="shared" si="136"/>
        <v>YR25</v>
      </c>
      <c r="AI4384" s="21">
        <v>244.8</v>
      </c>
      <c r="AJ4384" s="21">
        <f t="shared" si="137"/>
        <v>96.770472895040371</v>
      </c>
      <c r="AK4384" s="21" t="s">
        <v>2063</v>
      </c>
      <c r="AL4384" t="s">
        <v>2527</v>
      </c>
      <c r="AM4384" s="26" t="s">
        <v>38</v>
      </c>
      <c r="AN4384" t="s">
        <v>2030</v>
      </c>
    </row>
    <row r="4385" spans="1:40" ht="15" hidden="1" thickTop="1" x14ac:dyDescent="0.35">
      <c r="A4385" t="s">
        <v>2285</v>
      </c>
      <c r="B4385" t="s">
        <v>17954</v>
      </c>
      <c r="C4385" t="s">
        <v>5206</v>
      </c>
      <c r="D4385" t="s">
        <v>17955</v>
      </c>
      <c r="E4385" t="s">
        <v>2780</v>
      </c>
      <c r="F4385">
        <v>1</v>
      </c>
      <c r="G4385" t="s">
        <v>2609</v>
      </c>
      <c r="H4385" t="s">
        <v>2577</v>
      </c>
      <c r="I4385" t="s">
        <v>2057</v>
      </c>
      <c r="J4385" t="s">
        <v>2781</v>
      </c>
      <c r="K4385" t="s">
        <v>2765</v>
      </c>
      <c r="L4385" t="s">
        <v>2058</v>
      </c>
      <c r="M4385" t="s">
        <v>2170</v>
      </c>
      <c r="N4385">
        <v>5</v>
      </c>
      <c r="O4385">
        <v>237</v>
      </c>
      <c r="P4385">
        <v>1.55</v>
      </c>
      <c r="Q4385">
        <v>15300</v>
      </c>
      <c r="R4385">
        <v>3</v>
      </c>
      <c r="S4385">
        <v>160</v>
      </c>
      <c r="T4385">
        <v>1.05</v>
      </c>
      <c r="U4385">
        <v>1</v>
      </c>
      <c r="V4385">
        <v>47</v>
      </c>
      <c r="W4385">
        <v>0.31</v>
      </c>
      <c r="X4385">
        <v>0</v>
      </c>
      <c r="Y4385">
        <v>0</v>
      </c>
      <c r="Z4385">
        <v>0</v>
      </c>
      <c r="AA4385">
        <v>1</v>
      </c>
      <c r="AB4385">
        <v>30</v>
      </c>
      <c r="AC4385">
        <v>0.2</v>
      </c>
      <c r="AD4385">
        <v>0</v>
      </c>
      <c r="AE4385">
        <v>0</v>
      </c>
      <c r="AF4385">
        <v>0</v>
      </c>
      <c r="AG4385" t="s">
        <v>17956</v>
      </c>
      <c r="AH4385" s="21" t="str">
        <f t="shared" si="136"/>
        <v>YT21</v>
      </c>
      <c r="AI4385" s="21">
        <v>216</v>
      </c>
      <c r="AJ4385" s="21">
        <f t="shared" si="137"/>
        <v>98.450980392156865</v>
      </c>
      <c r="AK4385" s="21" t="s">
        <v>2063</v>
      </c>
      <c r="AL4385" t="s">
        <v>2613</v>
      </c>
      <c r="AM4385" s="26" t="s">
        <v>38</v>
      </c>
      <c r="AN4385" t="s">
        <v>2031</v>
      </c>
    </row>
    <row r="4386" spans="1:40" ht="15" hidden="1" thickTop="1" x14ac:dyDescent="0.35">
      <c r="A4386" t="s">
        <v>8444</v>
      </c>
      <c r="B4386" t="s">
        <v>17957</v>
      </c>
      <c r="C4386" t="s">
        <v>3666</v>
      </c>
      <c r="D4386" t="s">
        <v>17958</v>
      </c>
      <c r="E4386" t="s">
        <v>3668</v>
      </c>
      <c r="F4386">
        <v>1</v>
      </c>
      <c r="G4386" t="s">
        <v>2816</v>
      </c>
      <c r="H4386" t="s">
        <v>2620</v>
      </c>
      <c r="I4386" t="s">
        <v>2057</v>
      </c>
      <c r="J4386" t="s">
        <v>3116</v>
      </c>
      <c r="K4386" t="s">
        <v>2818</v>
      </c>
      <c r="L4386" t="s">
        <v>2058</v>
      </c>
      <c r="M4386" t="s">
        <v>2059</v>
      </c>
      <c r="N4386">
        <v>3</v>
      </c>
      <c r="O4386">
        <v>87</v>
      </c>
      <c r="P4386">
        <v>0.36</v>
      </c>
      <c r="Q4386">
        <v>24480</v>
      </c>
      <c r="R4386">
        <v>1</v>
      </c>
      <c r="S4386">
        <v>36</v>
      </c>
      <c r="T4386">
        <v>0.15</v>
      </c>
      <c r="U4386">
        <v>1</v>
      </c>
      <c r="V4386">
        <v>32</v>
      </c>
      <c r="W4386">
        <v>0.13</v>
      </c>
      <c r="X4386">
        <v>0</v>
      </c>
      <c r="Y4386">
        <v>0</v>
      </c>
      <c r="Z4386">
        <v>0</v>
      </c>
      <c r="AA4386">
        <v>1</v>
      </c>
      <c r="AB4386">
        <v>19</v>
      </c>
      <c r="AC4386">
        <v>0.08</v>
      </c>
      <c r="AD4386">
        <v>0</v>
      </c>
      <c r="AE4386">
        <v>0</v>
      </c>
      <c r="AF4386">
        <v>0</v>
      </c>
      <c r="AG4386" t="s">
        <v>17959</v>
      </c>
      <c r="AH4386" s="21" t="str">
        <f t="shared" si="136"/>
        <v>YT21</v>
      </c>
      <c r="AI4386" s="21">
        <v>345.36</v>
      </c>
      <c r="AJ4386" s="21">
        <f t="shared" si="137"/>
        <v>99.644607843137251</v>
      </c>
      <c r="AK4386" s="21" t="s">
        <v>2060</v>
      </c>
      <c r="AL4386" t="s">
        <v>3118</v>
      </c>
      <c r="AM4386" s="26" t="s">
        <v>38</v>
      </c>
      <c r="AN4386" t="s">
        <v>2029</v>
      </c>
    </row>
    <row r="4387" spans="1:40" ht="15" hidden="1" thickTop="1" x14ac:dyDescent="0.35">
      <c r="A4387" t="s">
        <v>8448</v>
      </c>
      <c r="B4387" t="s">
        <v>17960</v>
      </c>
      <c r="C4387" t="s">
        <v>4092</v>
      </c>
      <c r="D4387" t="s">
        <v>17961</v>
      </c>
      <c r="E4387" t="s">
        <v>2608</v>
      </c>
      <c r="F4387">
        <v>1</v>
      </c>
      <c r="G4387" t="s">
        <v>2609</v>
      </c>
      <c r="H4387" t="s">
        <v>2577</v>
      </c>
      <c r="I4387" t="s">
        <v>2076</v>
      </c>
      <c r="J4387" t="s">
        <v>2610</v>
      </c>
      <c r="K4387" t="s">
        <v>2611</v>
      </c>
      <c r="L4387" t="s">
        <v>2058</v>
      </c>
      <c r="M4387" t="s">
        <v>2170</v>
      </c>
      <c r="N4387">
        <v>3</v>
      </c>
      <c r="O4387">
        <v>118</v>
      </c>
      <c r="P4387">
        <v>0.77</v>
      </c>
      <c r="Q4387">
        <v>15300</v>
      </c>
      <c r="R4387">
        <v>0</v>
      </c>
      <c r="S4387">
        <v>0</v>
      </c>
      <c r="T4387">
        <v>0</v>
      </c>
      <c r="U4387">
        <v>3</v>
      </c>
      <c r="V4387">
        <v>118</v>
      </c>
      <c r="W4387">
        <v>0.77</v>
      </c>
      <c r="X4387">
        <v>0</v>
      </c>
      <c r="Y4387">
        <v>0</v>
      </c>
      <c r="Z4387">
        <v>0</v>
      </c>
      <c r="AA4387">
        <v>0</v>
      </c>
      <c r="AB4387">
        <v>0</v>
      </c>
      <c r="AC4387">
        <v>0</v>
      </c>
      <c r="AD4387">
        <v>0</v>
      </c>
      <c r="AE4387">
        <v>0</v>
      </c>
      <c r="AF4387">
        <v>0</v>
      </c>
      <c r="AG4387" t="s">
        <v>17962</v>
      </c>
      <c r="AH4387" s="21" t="str">
        <f t="shared" si="136"/>
        <v>YK20</v>
      </c>
      <c r="AI4387" s="21">
        <v>216</v>
      </c>
      <c r="AJ4387" s="21">
        <f t="shared" si="137"/>
        <v>99.228758169934636</v>
      </c>
      <c r="AK4387" s="21" t="s">
        <v>2060</v>
      </c>
      <c r="AL4387" t="s">
        <v>2613</v>
      </c>
      <c r="AM4387" s="26" t="s">
        <v>38</v>
      </c>
      <c r="AN4387" t="s">
        <v>2030</v>
      </c>
    </row>
    <row r="4388" spans="1:40" ht="15" hidden="1" thickTop="1" x14ac:dyDescent="0.35">
      <c r="A4388" t="s">
        <v>8452</v>
      </c>
      <c r="B4388" t="s">
        <v>17963</v>
      </c>
      <c r="C4388" t="s">
        <v>3484</v>
      </c>
      <c r="D4388" t="s">
        <v>17964</v>
      </c>
      <c r="E4388" t="s">
        <v>3013</v>
      </c>
      <c r="F4388">
        <v>1</v>
      </c>
      <c r="G4388" t="s">
        <v>2576</v>
      </c>
      <c r="H4388" t="s">
        <v>2577</v>
      </c>
      <c r="I4388" t="s">
        <v>2076</v>
      </c>
      <c r="J4388" t="s">
        <v>2741</v>
      </c>
      <c r="K4388" t="s">
        <v>2742</v>
      </c>
      <c r="L4388" t="s">
        <v>2058</v>
      </c>
      <c r="M4388" t="s">
        <v>2170</v>
      </c>
      <c r="N4388">
        <v>1</v>
      </c>
      <c r="O4388">
        <v>25</v>
      </c>
      <c r="P4388">
        <v>0.16</v>
      </c>
      <c r="Q4388">
        <v>15300</v>
      </c>
      <c r="R4388">
        <v>1</v>
      </c>
      <c r="S4388">
        <v>25</v>
      </c>
      <c r="T4388">
        <v>0.16</v>
      </c>
      <c r="U4388">
        <v>0</v>
      </c>
      <c r="V4388">
        <v>0</v>
      </c>
      <c r="W4388">
        <v>0</v>
      </c>
      <c r="X4388">
        <v>0</v>
      </c>
      <c r="Y4388">
        <v>0</v>
      </c>
      <c r="Z4388">
        <v>0</v>
      </c>
      <c r="AA4388">
        <v>0</v>
      </c>
      <c r="AB4388">
        <v>0</v>
      </c>
      <c r="AC4388">
        <v>0</v>
      </c>
      <c r="AD4388">
        <v>0</v>
      </c>
      <c r="AE4388">
        <v>0</v>
      </c>
      <c r="AF4388">
        <v>0</v>
      </c>
      <c r="AG4388" t="s">
        <v>17965</v>
      </c>
      <c r="AH4388" s="21" t="str">
        <f t="shared" si="136"/>
        <v>YK20</v>
      </c>
      <c r="AI4388" s="21">
        <v>216</v>
      </c>
      <c r="AJ4388" s="21">
        <f t="shared" si="137"/>
        <v>99.83660130718954</v>
      </c>
      <c r="AK4388" s="21" t="s">
        <v>2060</v>
      </c>
      <c r="AL4388" t="s">
        <v>2551</v>
      </c>
      <c r="AM4388" s="26" t="s">
        <v>38</v>
      </c>
      <c r="AN4388" t="s">
        <v>2032</v>
      </c>
    </row>
    <row r="4389" spans="1:40" ht="15" hidden="1" thickTop="1" x14ac:dyDescent="0.35">
      <c r="A4389" t="s">
        <v>8456</v>
      </c>
      <c r="B4389" t="s">
        <v>17966</v>
      </c>
      <c r="C4389" t="s">
        <v>5917</v>
      </c>
      <c r="D4389" t="s">
        <v>17967</v>
      </c>
      <c r="E4389" t="s">
        <v>3668</v>
      </c>
      <c r="F4389">
        <v>4</v>
      </c>
      <c r="G4389" t="s">
        <v>2816</v>
      </c>
      <c r="H4389" t="s">
        <v>2620</v>
      </c>
      <c r="I4389" t="s">
        <v>2057</v>
      </c>
      <c r="J4389" t="s">
        <v>5919</v>
      </c>
      <c r="K4389" t="s">
        <v>2818</v>
      </c>
      <c r="L4389" t="s">
        <v>2058</v>
      </c>
      <c r="M4389" t="s">
        <v>2170</v>
      </c>
      <c r="N4389">
        <v>5</v>
      </c>
      <c r="O4389">
        <v>219</v>
      </c>
      <c r="P4389">
        <v>1.43</v>
      </c>
      <c r="Q4389">
        <v>15300</v>
      </c>
      <c r="R4389">
        <v>2</v>
      </c>
      <c r="S4389">
        <v>69</v>
      </c>
      <c r="T4389">
        <v>0.45</v>
      </c>
      <c r="U4389">
        <v>3</v>
      </c>
      <c r="V4389">
        <v>150</v>
      </c>
      <c r="W4389">
        <v>0.98</v>
      </c>
      <c r="X4389">
        <v>0</v>
      </c>
      <c r="Y4389">
        <v>0</v>
      </c>
      <c r="Z4389">
        <v>0</v>
      </c>
      <c r="AA4389">
        <v>0</v>
      </c>
      <c r="AB4389">
        <v>0</v>
      </c>
      <c r="AC4389">
        <v>0</v>
      </c>
      <c r="AD4389">
        <v>0</v>
      </c>
      <c r="AE4389">
        <v>0</v>
      </c>
      <c r="AF4389">
        <v>0</v>
      </c>
      <c r="AG4389" t="s">
        <v>17968</v>
      </c>
      <c r="AH4389" s="21" t="str">
        <f t="shared" si="136"/>
        <v>YT21</v>
      </c>
      <c r="AI4389" s="21">
        <v>216</v>
      </c>
      <c r="AJ4389" s="21">
        <f t="shared" si="137"/>
        <v>98.568627450980387</v>
      </c>
      <c r="AK4389" s="21" t="s">
        <v>2063</v>
      </c>
      <c r="AL4389" t="s">
        <v>3118</v>
      </c>
      <c r="AM4389" s="26" t="s">
        <v>38</v>
      </c>
      <c r="AN4389" t="s">
        <v>2029</v>
      </c>
    </row>
    <row r="4390" spans="1:40" ht="15" hidden="1" thickTop="1" x14ac:dyDescent="0.35">
      <c r="A4390" t="s">
        <v>8460</v>
      </c>
      <c r="B4390" t="s">
        <v>17969</v>
      </c>
      <c r="C4390" t="s">
        <v>5084</v>
      </c>
      <c r="D4390" t="s">
        <v>17970</v>
      </c>
      <c r="E4390" t="s">
        <v>3005</v>
      </c>
      <c r="F4390">
        <v>1</v>
      </c>
      <c r="G4390" t="s">
        <v>2546</v>
      </c>
      <c r="H4390" t="s">
        <v>2510</v>
      </c>
      <c r="I4390" t="s">
        <v>2076</v>
      </c>
      <c r="J4390" t="s">
        <v>3711</v>
      </c>
      <c r="K4390" t="s">
        <v>2548</v>
      </c>
      <c r="L4390" t="s">
        <v>2058</v>
      </c>
      <c r="M4390" t="s">
        <v>2170</v>
      </c>
      <c r="N4390">
        <v>0</v>
      </c>
      <c r="O4390">
        <v>0</v>
      </c>
      <c r="P4390">
        <v>0</v>
      </c>
      <c r="Q4390">
        <v>15300</v>
      </c>
      <c r="R4390">
        <v>0</v>
      </c>
      <c r="S4390">
        <v>0</v>
      </c>
      <c r="T4390">
        <v>0</v>
      </c>
      <c r="U4390">
        <v>0</v>
      </c>
      <c r="V4390">
        <v>0</v>
      </c>
      <c r="W4390">
        <v>0</v>
      </c>
      <c r="X4390">
        <v>0</v>
      </c>
      <c r="Y4390">
        <v>0</v>
      </c>
      <c r="Z4390">
        <v>0</v>
      </c>
      <c r="AA4390">
        <v>0</v>
      </c>
      <c r="AB4390">
        <v>0</v>
      </c>
      <c r="AC4390">
        <v>0</v>
      </c>
      <c r="AD4390">
        <v>0</v>
      </c>
      <c r="AE4390">
        <v>0</v>
      </c>
      <c r="AF4390">
        <v>0</v>
      </c>
      <c r="AG4390" t="s">
        <v>17971</v>
      </c>
      <c r="AH4390" s="21" t="str">
        <f t="shared" si="136"/>
        <v>YK20</v>
      </c>
      <c r="AI4390" s="21">
        <v>216</v>
      </c>
      <c r="AJ4390" s="21">
        <f t="shared" si="137"/>
        <v>100</v>
      </c>
      <c r="AK4390" s="21" t="s">
        <v>2060</v>
      </c>
      <c r="AL4390" t="s">
        <v>2551</v>
      </c>
      <c r="AM4390" s="26" t="s">
        <v>38</v>
      </c>
      <c r="AN4390" t="s">
        <v>2029</v>
      </c>
    </row>
    <row r="4391" spans="1:40" ht="15" hidden="1" thickTop="1" x14ac:dyDescent="0.35">
      <c r="A4391" t="s">
        <v>8464</v>
      </c>
      <c r="B4391" t="s">
        <v>17972</v>
      </c>
      <c r="C4391" t="s">
        <v>5206</v>
      </c>
      <c r="D4391" t="s">
        <v>17973</v>
      </c>
      <c r="E4391" t="s">
        <v>2780</v>
      </c>
      <c r="F4391">
        <v>1</v>
      </c>
      <c r="G4391" t="s">
        <v>2609</v>
      </c>
      <c r="H4391" t="s">
        <v>2577</v>
      </c>
      <c r="I4391" t="s">
        <v>2057</v>
      </c>
      <c r="J4391" t="s">
        <v>2781</v>
      </c>
      <c r="K4391" t="s">
        <v>2765</v>
      </c>
      <c r="L4391" t="s">
        <v>2058</v>
      </c>
      <c r="M4391" t="s">
        <v>2170</v>
      </c>
      <c r="N4391">
        <v>2</v>
      </c>
      <c r="O4391">
        <v>128</v>
      </c>
      <c r="P4391">
        <v>0.84</v>
      </c>
      <c r="Q4391">
        <v>15300</v>
      </c>
      <c r="R4391">
        <v>2</v>
      </c>
      <c r="S4391">
        <v>128</v>
      </c>
      <c r="T4391">
        <v>0.84</v>
      </c>
      <c r="U4391">
        <v>0</v>
      </c>
      <c r="V4391">
        <v>0</v>
      </c>
      <c r="W4391">
        <v>0</v>
      </c>
      <c r="X4391">
        <v>0</v>
      </c>
      <c r="Y4391">
        <v>0</v>
      </c>
      <c r="Z4391">
        <v>0</v>
      </c>
      <c r="AA4391">
        <v>0</v>
      </c>
      <c r="AB4391">
        <v>0</v>
      </c>
      <c r="AC4391">
        <v>0</v>
      </c>
      <c r="AD4391">
        <v>0</v>
      </c>
      <c r="AE4391">
        <v>0</v>
      </c>
      <c r="AF4391">
        <v>0</v>
      </c>
      <c r="AG4391" t="s">
        <v>17974</v>
      </c>
      <c r="AH4391" s="21" t="str">
        <f t="shared" si="136"/>
        <v>YT21</v>
      </c>
      <c r="AI4391" s="21">
        <v>216</v>
      </c>
      <c r="AJ4391" s="21">
        <f t="shared" si="137"/>
        <v>99.16339869281046</v>
      </c>
      <c r="AK4391" s="21" t="s">
        <v>2063</v>
      </c>
      <c r="AL4391" t="s">
        <v>2613</v>
      </c>
      <c r="AM4391" s="26" t="s">
        <v>38</v>
      </c>
      <c r="AN4391" t="s">
        <v>2031</v>
      </c>
    </row>
    <row r="4392" spans="1:40" ht="15" hidden="1" thickTop="1" x14ac:dyDescent="0.35">
      <c r="A4392" t="s">
        <v>2288</v>
      </c>
      <c r="B4392" t="s">
        <v>17975</v>
      </c>
      <c r="C4392" t="s">
        <v>7253</v>
      </c>
      <c r="D4392" t="s">
        <v>17976</v>
      </c>
      <c r="E4392" t="s">
        <v>2575</v>
      </c>
      <c r="F4392">
        <v>1</v>
      </c>
      <c r="G4392" t="s">
        <v>2576</v>
      </c>
      <c r="H4392" t="s">
        <v>2577</v>
      </c>
      <c r="I4392" t="s">
        <v>2076</v>
      </c>
      <c r="J4392" t="s">
        <v>2699</v>
      </c>
      <c r="K4392" t="s">
        <v>2579</v>
      </c>
      <c r="L4392" t="s">
        <v>2058</v>
      </c>
      <c r="M4392" t="s">
        <v>2170</v>
      </c>
      <c r="N4392">
        <v>1</v>
      </c>
      <c r="O4392">
        <v>3</v>
      </c>
      <c r="P4392">
        <v>0.02</v>
      </c>
      <c r="Q4392">
        <v>15300</v>
      </c>
      <c r="R4392">
        <v>0</v>
      </c>
      <c r="S4392">
        <v>0</v>
      </c>
      <c r="T4392">
        <v>0</v>
      </c>
      <c r="U4392">
        <v>1</v>
      </c>
      <c r="V4392">
        <v>3</v>
      </c>
      <c r="W4392">
        <v>0.02</v>
      </c>
      <c r="X4392">
        <v>0</v>
      </c>
      <c r="Y4392">
        <v>0</v>
      </c>
      <c r="Z4392">
        <v>0</v>
      </c>
      <c r="AA4392">
        <v>0</v>
      </c>
      <c r="AB4392">
        <v>0</v>
      </c>
      <c r="AC4392">
        <v>0</v>
      </c>
      <c r="AD4392">
        <v>0</v>
      </c>
      <c r="AE4392">
        <v>0</v>
      </c>
      <c r="AF4392">
        <v>0</v>
      </c>
      <c r="AG4392" t="s">
        <v>17977</v>
      </c>
      <c r="AH4392" s="21" t="str">
        <f t="shared" si="136"/>
        <v>YK20</v>
      </c>
      <c r="AI4392" s="21">
        <v>216</v>
      </c>
      <c r="AJ4392" s="21">
        <f t="shared" si="137"/>
        <v>99.980392156862749</v>
      </c>
      <c r="AK4392" s="21" t="s">
        <v>2060</v>
      </c>
      <c r="AL4392" t="s">
        <v>2581</v>
      </c>
      <c r="AM4392" s="26" t="s">
        <v>38</v>
      </c>
      <c r="AN4392" t="s">
        <v>2029</v>
      </c>
    </row>
    <row r="4393" spans="1:40" ht="15" hidden="1" thickTop="1" x14ac:dyDescent="0.35">
      <c r="A4393" t="s">
        <v>2291</v>
      </c>
      <c r="B4393" t="s">
        <v>17978</v>
      </c>
      <c r="C4393" t="s">
        <v>7253</v>
      </c>
      <c r="D4393" t="s">
        <v>17976</v>
      </c>
      <c r="E4393" t="s">
        <v>2575</v>
      </c>
      <c r="F4393">
        <v>1</v>
      </c>
      <c r="G4393" t="s">
        <v>2600</v>
      </c>
      <c r="H4393" t="s">
        <v>2577</v>
      </c>
      <c r="I4393" t="s">
        <v>2076</v>
      </c>
      <c r="J4393" t="s">
        <v>2699</v>
      </c>
      <c r="K4393" t="s">
        <v>2579</v>
      </c>
      <c r="L4393" t="s">
        <v>2058</v>
      </c>
      <c r="M4393" t="s">
        <v>2170</v>
      </c>
      <c r="N4393">
        <v>2</v>
      </c>
      <c r="O4393">
        <v>75</v>
      </c>
      <c r="P4393">
        <v>0.49</v>
      </c>
      <c r="Q4393">
        <v>15300</v>
      </c>
      <c r="R4393">
        <v>1</v>
      </c>
      <c r="S4393">
        <v>50</v>
      </c>
      <c r="T4393">
        <v>0.33</v>
      </c>
      <c r="U4393">
        <v>1</v>
      </c>
      <c r="V4393">
        <v>25</v>
      </c>
      <c r="W4393">
        <v>0.16</v>
      </c>
      <c r="X4393">
        <v>0</v>
      </c>
      <c r="Y4393">
        <v>0</v>
      </c>
      <c r="Z4393">
        <v>0</v>
      </c>
      <c r="AA4393">
        <v>0</v>
      </c>
      <c r="AB4393">
        <v>0</v>
      </c>
      <c r="AC4393">
        <v>0</v>
      </c>
      <c r="AD4393">
        <v>0</v>
      </c>
      <c r="AE4393">
        <v>0</v>
      </c>
      <c r="AF4393">
        <v>0</v>
      </c>
      <c r="AG4393" t="s">
        <v>17979</v>
      </c>
      <c r="AH4393" s="21" t="str">
        <f t="shared" si="136"/>
        <v>YK20</v>
      </c>
      <c r="AI4393" s="21">
        <v>216</v>
      </c>
      <c r="AJ4393" s="21">
        <f t="shared" si="137"/>
        <v>99.509803921568633</v>
      </c>
      <c r="AK4393" s="21" t="s">
        <v>2060</v>
      </c>
      <c r="AL4393" t="s">
        <v>2581</v>
      </c>
      <c r="AM4393" s="26" t="s">
        <v>38</v>
      </c>
      <c r="AN4393" t="s">
        <v>2029</v>
      </c>
    </row>
    <row r="4394" spans="1:40" ht="15" hidden="1" thickTop="1" x14ac:dyDescent="0.35">
      <c r="A4394" t="s">
        <v>2294</v>
      </c>
      <c r="B4394" t="s">
        <v>17980</v>
      </c>
      <c r="C4394" t="s">
        <v>2936</v>
      </c>
      <c r="D4394" t="s">
        <v>17981</v>
      </c>
      <c r="E4394" t="s">
        <v>30262</v>
      </c>
      <c r="F4394">
        <v>1</v>
      </c>
      <c r="G4394" t="s">
        <v>2593</v>
      </c>
      <c r="H4394" t="s">
        <v>2056</v>
      </c>
      <c r="I4394" t="s">
        <v>2076</v>
      </c>
      <c r="J4394" t="s">
        <v>2594</v>
      </c>
      <c r="K4394" t="s">
        <v>65</v>
      </c>
      <c r="L4394" t="s">
        <v>2058</v>
      </c>
      <c r="M4394" t="s">
        <v>3044</v>
      </c>
      <c r="N4394">
        <v>2</v>
      </c>
      <c r="O4394">
        <v>102</v>
      </c>
      <c r="P4394">
        <v>0.83</v>
      </c>
      <c r="Q4394">
        <v>12240</v>
      </c>
      <c r="R4394">
        <v>0</v>
      </c>
      <c r="S4394">
        <v>0</v>
      </c>
      <c r="T4394">
        <v>0</v>
      </c>
      <c r="U4394">
        <v>2</v>
      </c>
      <c r="V4394">
        <v>102</v>
      </c>
      <c r="W4394">
        <v>0.83</v>
      </c>
      <c r="X4394">
        <v>0</v>
      </c>
      <c r="Y4394">
        <v>0</v>
      </c>
      <c r="Z4394">
        <v>0</v>
      </c>
      <c r="AA4394">
        <v>0</v>
      </c>
      <c r="AB4394">
        <v>0</v>
      </c>
      <c r="AC4394">
        <v>0</v>
      </c>
      <c r="AD4394">
        <v>0</v>
      </c>
      <c r="AE4394">
        <v>0</v>
      </c>
      <c r="AF4394">
        <v>0</v>
      </c>
      <c r="AG4394" t="s">
        <v>17982</v>
      </c>
      <c r="AH4394" s="21" t="str">
        <f t="shared" si="136"/>
        <v>YK21</v>
      </c>
      <c r="AI4394" s="21">
        <v>172.79999999999995</v>
      </c>
      <c r="AJ4394" s="21">
        <f t="shared" si="137"/>
        <v>99.166666666666671</v>
      </c>
      <c r="AK4394" s="21" t="s">
        <v>2063</v>
      </c>
      <c r="AL4394" t="s">
        <v>2527</v>
      </c>
      <c r="AM4394" s="26" t="s">
        <v>38</v>
      </c>
      <c r="AN4394" t="s">
        <v>2031</v>
      </c>
    </row>
    <row r="4395" spans="1:40" ht="15" hidden="1" thickTop="1" x14ac:dyDescent="0.35">
      <c r="A4395" t="s">
        <v>8479</v>
      </c>
      <c r="B4395" t="s">
        <v>17983</v>
      </c>
      <c r="C4395" t="s">
        <v>2936</v>
      </c>
      <c r="D4395" t="s">
        <v>17984</v>
      </c>
      <c r="E4395" t="s">
        <v>30262</v>
      </c>
      <c r="F4395">
        <v>1</v>
      </c>
      <c r="G4395" t="s">
        <v>2593</v>
      </c>
      <c r="H4395" t="s">
        <v>2056</v>
      </c>
      <c r="I4395" t="s">
        <v>2076</v>
      </c>
      <c r="J4395" t="s">
        <v>2594</v>
      </c>
      <c r="K4395" t="s">
        <v>65</v>
      </c>
      <c r="L4395" t="s">
        <v>2058</v>
      </c>
      <c r="M4395" t="s">
        <v>3044</v>
      </c>
      <c r="N4395">
        <v>1</v>
      </c>
      <c r="O4395">
        <v>43</v>
      </c>
      <c r="P4395">
        <v>0.35</v>
      </c>
      <c r="Q4395">
        <v>12240</v>
      </c>
      <c r="R4395">
        <v>0</v>
      </c>
      <c r="S4395">
        <v>0</v>
      </c>
      <c r="T4395">
        <v>0</v>
      </c>
      <c r="U4395">
        <v>1</v>
      </c>
      <c r="V4395">
        <v>43</v>
      </c>
      <c r="W4395">
        <v>0.35</v>
      </c>
      <c r="X4395">
        <v>0</v>
      </c>
      <c r="Y4395">
        <v>0</v>
      </c>
      <c r="Z4395">
        <v>0</v>
      </c>
      <c r="AA4395">
        <v>0</v>
      </c>
      <c r="AB4395">
        <v>0</v>
      </c>
      <c r="AC4395">
        <v>0</v>
      </c>
      <c r="AD4395">
        <v>0</v>
      </c>
      <c r="AE4395">
        <v>0</v>
      </c>
      <c r="AF4395">
        <v>0</v>
      </c>
      <c r="AG4395" t="s">
        <v>17985</v>
      </c>
      <c r="AH4395" s="21" t="str">
        <f t="shared" si="136"/>
        <v>YK21</v>
      </c>
      <c r="AI4395" s="21">
        <v>172.79999999999995</v>
      </c>
      <c r="AJ4395" s="21">
        <f t="shared" si="137"/>
        <v>99.648692810457518</v>
      </c>
      <c r="AK4395" s="21" t="s">
        <v>2060</v>
      </c>
      <c r="AL4395" t="s">
        <v>2527</v>
      </c>
      <c r="AM4395" s="26" t="s">
        <v>38</v>
      </c>
      <c r="AN4395" t="s">
        <v>2031</v>
      </c>
    </row>
    <row r="4396" spans="1:40" ht="15" hidden="1" thickTop="1" x14ac:dyDescent="0.35">
      <c r="A4396" t="s">
        <v>7503</v>
      </c>
      <c r="B4396" t="s">
        <v>17986</v>
      </c>
      <c r="C4396" t="s">
        <v>2936</v>
      </c>
      <c r="D4396" t="s">
        <v>17987</v>
      </c>
      <c r="E4396" t="s">
        <v>30262</v>
      </c>
      <c r="F4396">
        <v>1</v>
      </c>
      <c r="G4396" t="s">
        <v>2593</v>
      </c>
      <c r="H4396" t="s">
        <v>2056</v>
      </c>
      <c r="I4396" t="s">
        <v>2076</v>
      </c>
      <c r="J4396" t="s">
        <v>2594</v>
      </c>
      <c r="K4396" t="s">
        <v>65</v>
      </c>
      <c r="L4396" t="s">
        <v>2058</v>
      </c>
      <c r="M4396" t="s">
        <v>3044</v>
      </c>
      <c r="N4396">
        <v>2</v>
      </c>
      <c r="O4396">
        <v>55</v>
      </c>
      <c r="P4396">
        <v>0.45</v>
      </c>
      <c r="Q4396">
        <v>12240</v>
      </c>
      <c r="R4396">
        <v>0</v>
      </c>
      <c r="S4396">
        <v>0</v>
      </c>
      <c r="T4396">
        <v>0</v>
      </c>
      <c r="U4396">
        <v>2</v>
      </c>
      <c r="V4396">
        <v>55</v>
      </c>
      <c r="W4396">
        <v>0.45</v>
      </c>
      <c r="X4396">
        <v>0</v>
      </c>
      <c r="Y4396">
        <v>0</v>
      </c>
      <c r="Z4396">
        <v>0</v>
      </c>
      <c r="AA4396">
        <v>0</v>
      </c>
      <c r="AB4396">
        <v>0</v>
      </c>
      <c r="AC4396">
        <v>0</v>
      </c>
      <c r="AD4396">
        <v>0</v>
      </c>
      <c r="AE4396">
        <v>0</v>
      </c>
      <c r="AF4396">
        <v>0</v>
      </c>
      <c r="AG4396" t="s">
        <v>17988</v>
      </c>
      <c r="AH4396" s="21" t="str">
        <f t="shared" si="136"/>
        <v>YK21</v>
      </c>
      <c r="AI4396" s="21">
        <v>172.79999999999995</v>
      </c>
      <c r="AJ4396" s="21">
        <f t="shared" si="137"/>
        <v>99.550653594771248</v>
      </c>
      <c r="AK4396" s="21" t="s">
        <v>2060</v>
      </c>
      <c r="AL4396" t="s">
        <v>2527</v>
      </c>
      <c r="AM4396" s="26" t="s">
        <v>38</v>
      </c>
      <c r="AN4396" t="s">
        <v>2030</v>
      </c>
    </row>
    <row r="4397" spans="1:40" ht="15" hidden="1" thickTop="1" x14ac:dyDescent="0.35">
      <c r="A4397" t="s">
        <v>8486</v>
      </c>
      <c r="B4397" t="s">
        <v>17989</v>
      </c>
      <c r="C4397" t="s">
        <v>3221</v>
      </c>
      <c r="D4397" t="s">
        <v>17990</v>
      </c>
      <c r="E4397" t="s">
        <v>2920</v>
      </c>
      <c r="F4397">
        <v>3</v>
      </c>
      <c r="G4397" t="s">
        <v>2682</v>
      </c>
      <c r="H4397" t="s">
        <v>2620</v>
      </c>
      <c r="I4397" t="s">
        <v>2076</v>
      </c>
      <c r="J4397" t="s">
        <v>3223</v>
      </c>
      <c r="K4397" t="s">
        <v>2684</v>
      </c>
      <c r="L4397" t="s">
        <v>2058</v>
      </c>
      <c r="M4397" t="s">
        <v>2549</v>
      </c>
      <c r="N4397">
        <v>1</v>
      </c>
      <c r="O4397">
        <v>28</v>
      </c>
      <c r="P4397">
        <v>0.2</v>
      </c>
      <c r="Q4397">
        <v>14280</v>
      </c>
      <c r="R4397">
        <v>0</v>
      </c>
      <c r="S4397">
        <v>0</v>
      </c>
      <c r="T4397">
        <v>0</v>
      </c>
      <c r="U4397">
        <v>1</v>
      </c>
      <c r="V4397">
        <v>28</v>
      </c>
      <c r="W4397">
        <v>0.2</v>
      </c>
      <c r="X4397">
        <v>0</v>
      </c>
      <c r="Y4397">
        <v>0</v>
      </c>
      <c r="Z4397">
        <v>0</v>
      </c>
      <c r="AA4397">
        <v>0</v>
      </c>
      <c r="AB4397">
        <v>0</v>
      </c>
      <c r="AC4397">
        <v>0</v>
      </c>
      <c r="AD4397">
        <v>0</v>
      </c>
      <c r="AE4397">
        <v>0</v>
      </c>
      <c r="AF4397">
        <v>0</v>
      </c>
      <c r="AG4397" t="s">
        <v>17991</v>
      </c>
      <c r="AH4397" s="21" t="str">
        <f t="shared" si="136"/>
        <v>YM68</v>
      </c>
      <c r="AI4397" s="21">
        <v>201.59999999999997</v>
      </c>
      <c r="AJ4397" s="21">
        <f t="shared" si="137"/>
        <v>99.803921568627445</v>
      </c>
      <c r="AK4397" s="21" t="s">
        <v>2060</v>
      </c>
      <c r="AL4397" t="s">
        <v>2923</v>
      </c>
      <c r="AM4397" s="26" t="s">
        <v>38</v>
      </c>
      <c r="AN4397" t="s">
        <v>2029</v>
      </c>
    </row>
    <row r="4398" spans="1:40" ht="15" hidden="1" thickTop="1" x14ac:dyDescent="0.35">
      <c r="A4398" t="s">
        <v>7507</v>
      </c>
      <c r="B4398" t="s">
        <v>17992</v>
      </c>
      <c r="C4398" t="s">
        <v>3414</v>
      </c>
      <c r="D4398" t="s">
        <v>17993</v>
      </c>
      <c r="E4398" t="s">
        <v>2825</v>
      </c>
      <c r="F4398">
        <v>1</v>
      </c>
      <c r="G4398" t="s">
        <v>2816</v>
      </c>
      <c r="H4398" t="s">
        <v>2620</v>
      </c>
      <c r="I4398" t="s">
        <v>2076</v>
      </c>
      <c r="J4398" t="s">
        <v>2826</v>
      </c>
      <c r="K4398" t="s">
        <v>2827</v>
      </c>
      <c r="L4398" t="s">
        <v>2058</v>
      </c>
      <c r="M4398" t="s">
        <v>2693</v>
      </c>
      <c r="N4398">
        <v>5</v>
      </c>
      <c r="O4398">
        <v>255</v>
      </c>
      <c r="P4398">
        <v>1.92</v>
      </c>
      <c r="Q4398">
        <v>13260</v>
      </c>
      <c r="R4398">
        <v>0</v>
      </c>
      <c r="S4398">
        <v>0</v>
      </c>
      <c r="T4398">
        <v>0</v>
      </c>
      <c r="U4398">
        <v>5</v>
      </c>
      <c r="V4398">
        <v>255</v>
      </c>
      <c r="W4398">
        <v>1.92</v>
      </c>
      <c r="X4398">
        <v>0</v>
      </c>
      <c r="Y4398">
        <v>0</v>
      </c>
      <c r="Z4398">
        <v>0</v>
      </c>
      <c r="AA4398">
        <v>0</v>
      </c>
      <c r="AB4398">
        <v>0</v>
      </c>
      <c r="AC4398">
        <v>0</v>
      </c>
      <c r="AD4398">
        <v>0</v>
      </c>
      <c r="AE4398">
        <v>0</v>
      </c>
      <c r="AF4398">
        <v>0</v>
      </c>
      <c r="AG4398" t="s">
        <v>17994</v>
      </c>
      <c r="AH4398" s="21" t="str">
        <f t="shared" si="136"/>
        <v>YM68</v>
      </c>
      <c r="AI4398" s="21">
        <v>187.20000000000005</v>
      </c>
      <c r="AJ4398" s="21">
        <f t="shared" si="137"/>
        <v>98.07692307692308</v>
      </c>
      <c r="AK4398" s="21" t="s">
        <v>2063</v>
      </c>
      <c r="AL4398" t="s">
        <v>2829</v>
      </c>
      <c r="AM4398" s="26" t="s">
        <v>38</v>
      </c>
      <c r="AN4398" t="s">
        <v>2031</v>
      </c>
    </row>
    <row r="4399" spans="1:40" ht="15" hidden="1" thickTop="1" x14ac:dyDescent="0.35">
      <c r="A4399" t="s">
        <v>8493</v>
      </c>
      <c r="B4399" t="s">
        <v>17995</v>
      </c>
      <c r="C4399" t="s">
        <v>4784</v>
      </c>
      <c r="D4399" t="s">
        <v>17996</v>
      </c>
      <c r="E4399" t="s">
        <v>3407</v>
      </c>
      <c r="F4399">
        <v>1</v>
      </c>
      <c r="G4399" t="s">
        <v>2509</v>
      </c>
      <c r="H4399" t="s">
        <v>2510</v>
      </c>
      <c r="I4399" t="s">
        <v>2057</v>
      </c>
      <c r="J4399" t="s">
        <v>4787</v>
      </c>
      <c r="K4399" t="s">
        <v>3109</v>
      </c>
      <c r="L4399" t="s">
        <v>2058</v>
      </c>
      <c r="M4399" t="s">
        <v>2170</v>
      </c>
      <c r="N4399">
        <v>1</v>
      </c>
      <c r="O4399">
        <v>78</v>
      </c>
      <c r="P4399">
        <v>0.51</v>
      </c>
      <c r="Q4399">
        <v>15300</v>
      </c>
      <c r="R4399">
        <v>1</v>
      </c>
      <c r="S4399">
        <v>78</v>
      </c>
      <c r="T4399">
        <v>0.51</v>
      </c>
      <c r="U4399">
        <v>0</v>
      </c>
      <c r="V4399">
        <v>0</v>
      </c>
      <c r="W4399">
        <v>0</v>
      </c>
      <c r="X4399">
        <v>0</v>
      </c>
      <c r="Y4399">
        <v>0</v>
      </c>
      <c r="Z4399">
        <v>0</v>
      </c>
      <c r="AA4399">
        <v>0</v>
      </c>
      <c r="AB4399">
        <v>0</v>
      </c>
      <c r="AC4399">
        <v>0</v>
      </c>
      <c r="AD4399">
        <v>0</v>
      </c>
      <c r="AE4399">
        <v>0</v>
      </c>
      <c r="AF4399">
        <v>0</v>
      </c>
      <c r="AG4399" t="s">
        <v>17997</v>
      </c>
      <c r="AH4399" s="21" t="str">
        <f t="shared" si="136"/>
        <v>YT21</v>
      </c>
      <c r="AI4399" s="21">
        <v>216</v>
      </c>
      <c r="AJ4399" s="21">
        <f t="shared" si="137"/>
        <v>99.490196078431367</v>
      </c>
      <c r="AK4399" s="21" t="s">
        <v>2060</v>
      </c>
      <c r="AL4399" t="s">
        <v>2515</v>
      </c>
      <c r="AM4399" s="26" t="s">
        <v>38</v>
      </c>
      <c r="AN4399" t="s">
        <v>2031</v>
      </c>
    </row>
    <row r="4400" spans="1:40" ht="15" hidden="1" thickTop="1" x14ac:dyDescent="0.35">
      <c r="A4400" t="s">
        <v>8497</v>
      </c>
      <c r="B4400" t="s">
        <v>17998</v>
      </c>
      <c r="C4400" t="s">
        <v>5177</v>
      </c>
      <c r="D4400" t="s">
        <v>17999</v>
      </c>
      <c r="E4400" t="s">
        <v>2646</v>
      </c>
      <c r="F4400">
        <v>1</v>
      </c>
      <c r="G4400" t="s">
        <v>2609</v>
      </c>
      <c r="H4400" t="s">
        <v>2577</v>
      </c>
      <c r="I4400" t="s">
        <v>2076</v>
      </c>
      <c r="J4400" t="s">
        <v>2601</v>
      </c>
      <c r="K4400" t="s">
        <v>2602</v>
      </c>
      <c r="L4400" t="s">
        <v>2058</v>
      </c>
      <c r="M4400" t="s">
        <v>2726</v>
      </c>
      <c r="N4400">
        <v>0</v>
      </c>
      <c r="O4400">
        <v>0</v>
      </c>
      <c r="P4400">
        <v>0</v>
      </c>
      <c r="Q4400">
        <v>17340</v>
      </c>
      <c r="R4400">
        <v>0</v>
      </c>
      <c r="S4400">
        <v>0</v>
      </c>
      <c r="T4400">
        <v>0</v>
      </c>
      <c r="U4400">
        <v>0</v>
      </c>
      <c r="V4400">
        <v>0</v>
      </c>
      <c r="W4400">
        <v>0</v>
      </c>
      <c r="X4400">
        <v>0</v>
      </c>
      <c r="Y4400">
        <v>0</v>
      </c>
      <c r="Z4400">
        <v>0</v>
      </c>
      <c r="AA4400">
        <v>0</v>
      </c>
      <c r="AB4400">
        <v>0</v>
      </c>
      <c r="AC4400">
        <v>0</v>
      </c>
      <c r="AD4400">
        <v>0</v>
      </c>
      <c r="AE4400">
        <v>0</v>
      </c>
      <c r="AF4400">
        <v>0</v>
      </c>
      <c r="AG4400" t="s">
        <v>18000</v>
      </c>
      <c r="AH4400" s="21" t="str">
        <f t="shared" si="136"/>
        <v>YR25</v>
      </c>
      <c r="AI4400" s="21">
        <v>244.56000000000003</v>
      </c>
      <c r="AJ4400" s="21">
        <f t="shared" si="137"/>
        <v>100</v>
      </c>
      <c r="AK4400" s="21" t="s">
        <v>2060</v>
      </c>
      <c r="AL4400" t="s">
        <v>2551</v>
      </c>
      <c r="AM4400" s="26" t="s">
        <v>38</v>
      </c>
      <c r="AN4400" t="s">
        <v>2029</v>
      </c>
    </row>
    <row r="4401" spans="1:40" ht="15" hidden="1" thickTop="1" x14ac:dyDescent="0.35">
      <c r="A4401" t="s">
        <v>8501</v>
      </c>
      <c r="B4401" t="s">
        <v>18001</v>
      </c>
      <c r="C4401" t="s">
        <v>6967</v>
      </c>
      <c r="D4401" t="s">
        <v>18002</v>
      </c>
      <c r="E4401" t="s">
        <v>2646</v>
      </c>
      <c r="F4401">
        <v>1</v>
      </c>
      <c r="G4401" t="s">
        <v>2633</v>
      </c>
      <c r="H4401" t="s">
        <v>2577</v>
      </c>
      <c r="I4401" t="s">
        <v>2076</v>
      </c>
      <c r="J4401" t="s">
        <v>2647</v>
      </c>
      <c r="K4401" t="s">
        <v>2602</v>
      </c>
      <c r="L4401" t="s">
        <v>2058</v>
      </c>
      <c r="M4401" t="s">
        <v>2170</v>
      </c>
      <c r="N4401">
        <v>5</v>
      </c>
      <c r="O4401">
        <v>93</v>
      </c>
      <c r="P4401">
        <v>0.61</v>
      </c>
      <c r="Q4401">
        <v>15300</v>
      </c>
      <c r="R4401">
        <v>3</v>
      </c>
      <c r="S4401">
        <v>35</v>
      </c>
      <c r="T4401">
        <v>0.23</v>
      </c>
      <c r="U4401">
        <v>2</v>
      </c>
      <c r="V4401">
        <v>58</v>
      </c>
      <c r="W4401">
        <v>0.38</v>
      </c>
      <c r="X4401">
        <v>0</v>
      </c>
      <c r="Y4401">
        <v>0</v>
      </c>
      <c r="Z4401">
        <v>0</v>
      </c>
      <c r="AA4401">
        <v>0</v>
      </c>
      <c r="AB4401">
        <v>0</v>
      </c>
      <c r="AC4401">
        <v>0</v>
      </c>
      <c r="AD4401">
        <v>0</v>
      </c>
      <c r="AE4401">
        <v>0</v>
      </c>
      <c r="AF4401">
        <v>0</v>
      </c>
      <c r="AG4401" t="s">
        <v>18003</v>
      </c>
      <c r="AH4401" s="21" t="str">
        <f t="shared" si="136"/>
        <v>YM68</v>
      </c>
      <c r="AI4401" s="21">
        <v>216</v>
      </c>
      <c r="AJ4401" s="21">
        <f t="shared" si="137"/>
        <v>99.392156862745097</v>
      </c>
      <c r="AK4401" s="21" t="s">
        <v>2060</v>
      </c>
      <c r="AL4401" t="s">
        <v>2551</v>
      </c>
      <c r="AM4401" s="26" t="s">
        <v>38</v>
      </c>
      <c r="AN4401" t="s">
        <v>2032</v>
      </c>
    </row>
    <row r="4402" spans="1:40" ht="15" hidden="1" thickTop="1" x14ac:dyDescent="0.35">
      <c r="A4402" t="s">
        <v>8505</v>
      </c>
      <c r="B4402" t="s">
        <v>18004</v>
      </c>
      <c r="C4402" t="s">
        <v>4072</v>
      </c>
      <c r="D4402" t="s">
        <v>18005</v>
      </c>
      <c r="E4402" t="s">
        <v>2608</v>
      </c>
      <c r="F4402">
        <v>1</v>
      </c>
      <c r="G4402" t="s">
        <v>2609</v>
      </c>
      <c r="H4402" t="s">
        <v>2577</v>
      </c>
      <c r="I4402" t="s">
        <v>2057</v>
      </c>
      <c r="J4402" t="s">
        <v>2610</v>
      </c>
      <c r="K4402" t="s">
        <v>2611</v>
      </c>
      <c r="L4402" t="s">
        <v>2058</v>
      </c>
      <c r="M4402" t="s">
        <v>2726</v>
      </c>
      <c r="N4402">
        <v>0</v>
      </c>
      <c r="O4402">
        <v>0</v>
      </c>
      <c r="P4402">
        <v>0</v>
      </c>
      <c r="Q4402">
        <v>17340</v>
      </c>
      <c r="R4402">
        <v>0</v>
      </c>
      <c r="S4402">
        <v>0</v>
      </c>
      <c r="T4402">
        <v>0</v>
      </c>
      <c r="U4402">
        <v>0</v>
      </c>
      <c r="V4402">
        <v>0</v>
      </c>
      <c r="W4402">
        <v>0</v>
      </c>
      <c r="X4402">
        <v>0</v>
      </c>
      <c r="Y4402">
        <v>0</v>
      </c>
      <c r="Z4402">
        <v>0</v>
      </c>
      <c r="AA4402">
        <v>0</v>
      </c>
      <c r="AB4402">
        <v>0</v>
      </c>
      <c r="AC4402">
        <v>0</v>
      </c>
      <c r="AD4402">
        <v>0</v>
      </c>
      <c r="AE4402">
        <v>0</v>
      </c>
      <c r="AF4402">
        <v>0</v>
      </c>
      <c r="AG4402" t="s">
        <v>18006</v>
      </c>
      <c r="AH4402" s="21" t="str">
        <f t="shared" si="136"/>
        <v>YT21</v>
      </c>
      <c r="AI4402" s="21">
        <v>244.56000000000003</v>
      </c>
      <c r="AJ4402" s="21">
        <f t="shared" si="137"/>
        <v>100</v>
      </c>
      <c r="AK4402" s="21" t="s">
        <v>2060</v>
      </c>
      <c r="AL4402" t="s">
        <v>2613</v>
      </c>
      <c r="AM4402" s="26" t="s">
        <v>38</v>
      </c>
      <c r="AN4402" t="s">
        <v>2032</v>
      </c>
    </row>
    <row r="4403" spans="1:40" ht="15" hidden="1" thickTop="1" x14ac:dyDescent="0.35">
      <c r="A4403" t="s">
        <v>8509</v>
      </c>
      <c r="B4403" t="s">
        <v>18007</v>
      </c>
      <c r="C4403" t="s">
        <v>2885</v>
      </c>
      <c r="D4403" t="s">
        <v>18008</v>
      </c>
      <c r="E4403" t="s">
        <v>2575</v>
      </c>
      <c r="F4403">
        <v>1</v>
      </c>
      <c r="G4403" t="s">
        <v>2609</v>
      </c>
      <c r="H4403" t="s">
        <v>2577</v>
      </c>
      <c r="I4403" t="s">
        <v>2076</v>
      </c>
      <c r="J4403" t="s">
        <v>2578</v>
      </c>
      <c r="K4403" t="s">
        <v>2579</v>
      </c>
      <c r="L4403" t="s">
        <v>2058</v>
      </c>
      <c r="M4403" t="s">
        <v>2170</v>
      </c>
      <c r="N4403">
        <v>1</v>
      </c>
      <c r="O4403">
        <v>23</v>
      </c>
      <c r="P4403">
        <v>0.15</v>
      </c>
      <c r="Q4403">
        <v>15300</v>
      </c>
      <c r="R4403">
        <v>0</v>
      </c>
      <c r="S4403">
        <v>0</v>
      </c>
      <c r="T4403">
        <v>0</v>
      </c>
      <c r="U4403">
        <v>1</v>
      </c>
      <c r="V4403">
        <v>23</v>
      </c>
      <c r="W4403">
        <v>0.15</v>
      </c>
      <c r="X4403">
        <v>0</v>
      </c>
      <c r="Y4403">
        <v>0</v>
      </c>
      <c r="Z4403">
        <v>0</v>
      </c>
      <c r="AA4403">
        <v>0</v>
      </c>
      <c r="AB4403">
        <v>0</v>
      </c>
      <c r="AC4403">
        <v>0</v>
      </c>
      <c r="AD4403">
        <v>0</v>
      </c>
      <c r="AE4403">
        <v>0</v>
      </c>
      <c r="AF4403">
        <v>0</v>
      </c>
      <c r="AG4403" t="s">
        <v>18009</v>
      </c>
      <c r="AH4403" s="21" t="str">
        <f t="shared" si="136"/>
        <v>YM68</v>
      </c>
      <c r="AI4403" s="21">
        <v>216</v>
      </c>
      <c r="AJ4403" s="21">
        <f t="shared" si="137"/>
        <v>99.849673202614383</v>
      </c>
      <c r="AK4403" s="21" t="s">
        <v>2060</v>
      </c>
      <c r="AL4403" t="s">
        <v>2581</v>
      </c>
      <c r="AM4403" s="26" t="s">
        <v>38</v>
      </c>
      <c r="AN4403" t="s">
        <v>2029</v>
      </c>
    </row>
    <row r="4404" spans="1:40" ht="15" hidden="1" thickTop="1" x14ac:dyDescent="0.35">
      <c r="A4404" t="s">
        <v>8513</v>
      </c>
      <c r="B4404" t="s">
        <v>18010</v>
      </c>
      <c r="C4404" t="s">
        <v>3266</v>
      </c>
      <c r="D4404" t="s">
        <v>18011</v>
      </c>
      <c r="E4404" t="s">
        <v>2938</v>
      </c>
      <c r="F4404">
        <v>1</v>
      </c>
      <c r="G4404" t="s">
        <v>2593</v>
      </c>
      <c r="H4404" t="s">
        <v>2056</v>
      </c>
      <c r="I4404" t="s">
        <v>2057</v>
      </c>
      <c r="J4404" t="s">
        <v>3268</v>
      </c>
      <c r="K4404" t="s">
        <v>62</v>
      </c>
      <c r="L4404" t="s">
        <v>2058</v>
      </c>
      <c r="M4404" t="s">
        <v>2059</v>
      </c>
      <c r="N4404">
        <v>3</v>
      </c>
      <c r="O4404">
        <v>107</v>
      </c>
      <c r="P4404">
        <v>0.44</v>
      </c>
      <c r="Q4404">
        <v>24480</v>
      </c>
      <c r="R4404">
        <v>3</v>
      </c>
      <c r="S4404">
        <v>107</v>
      </c>
      <c r="T4404">
        <v>0.44</v>
      </c>
      <c r="U4404">
        <v>0</v>
      </c>
      <c r="V4404">
        <v>0</v>
      </c>
      <c r="W4404">
        <v>0</v>
      </c>
      <c r="X4404">
        <v>0</v>
      </c>
      <c r="Y4404">
        <v>0</v>
      </c>
      <c r="Z4404">
        <v>0</v>
      </c>
      <c r="AA4404">
        <v>0</v>
      </c>
      <c r="AB4404">
        <v>0</v>
      </c>
      <c r="AC4404">
        <v>0</v>
      </c>
      <c r="AD4404">
        <v>0</v>
      </c>
      <c r="AE4404">
        <v>0</v>
      </c>
      <c r="AF4404">
        <v>0</v>
      </c>
      <c r="AG4404" t="s">
        <v>18012</v>
      </c>
      <c r="AH4404" s="21" t="str">
        <f t="shared" si="136"/>
        <v>YT21</v>
      </c>
      <c r="AI4404" s="21">
        <v>345.36</v>
      </c>
      <c r="AJ4404" s="21">
        <f t="shared" si="137"/>
        <v>99.562908496732021</v>
      </c>
      <c r="AK4404" s="21" t="s">
        <v>2060</v>
      </c>
      <c r="AL4404" t="s">
        <v>2527</v>
      </c>
      <c r="AM4404" s="26" t="s">
        <v>38</v>
      </c>
      <c r="AN4404" t="s">
        <v>2030</v>
      </c>
    </row>
    <row r="4405" spans="1:40" ht="15" hidden="1" thickTop="1" x14ac:dyDescent="0.35">
      <c r="A4405" t="s">
        <v>8517</v>
      </c>
      <c r="B4405" t="s">
        <v>18013</v>
      </c>
      <c r="C4405" t="s">
        <v>2598</v>
      </c>
      <c r="D4405" t="s">
        <v>18014</v>
      </c>
      <c r="E4405" t="s">
        <v>2575</v>
      </c>
      <c r="F4405">
        <v>1</v>
      </c>
      <c r="G4405" t="s">
        <v>2576</v>
      </c>
      <c r="H4405" t="s">
        <v>2577</v>
      </c>
      <c r="I4405" t="s">
        <v>2076</v>
      </c>
      <c r="J4405" t="s">
        <v>2601</v>
      </c>
      <c r="K4405" t="s">
        <v>2602</v>
      </c>
      <c r="L4405" t="s">
        <v>2058</v>
      </c>
      <c r="M4405" t="s">
        <v>2170</v>
      </c>
      <c r="N4405">
        <v>1</v>
      </c>
      <c r="O4405">
        <v>17</v>
      </c>
      <c r="P4405">
        <v>0.11</v>
      </c>
      <c r="Q4405">
        <v>15300</v>
      </c>
      <c r="R4405">
        <v>0</v>
      </c>
      <c r="S4405">
        <v>0</v>
      </c>
      <c r="T4405">
        <v>0</v>
      </c>
      <c r="U4405">
        <v>1</v>
      </c>
      <c r="V4405">
        <v>17</v>
      </c>
      <c r="W4405">
        <v>0.11</v>
      </c>
      <c r="X4405">
        <v>0</v>
      </c>
      <c r="Y4405">
        <v>0</v>
      </c>
      <c r="Z4405">
        <v>0</v>
      </c>
      <c r="AA4405">
        <v>0</v>
      </c>
      <c r="AB4405">
        <v>0</v>
      </c>
      <c r="AC4405">
        <v>0</v>
      </c>
      <c r="AD4405">
        <v>0</v>
      </c>
      <c r="AE4405">
        <v>0</v>
      </c>
      <c r="AF4405">
        <v>0</v>
      </c>
      <c r="AG4405" t="s">
        <v>18015</v>
      </c>
      <c r="AH4405" s="21" t="str">
        <f t="shared" si="136"/>
        <v>YK20</v>
      </c>
      <c r="AI4405" s="21">
        <v>216</v>
      </c>
      <c r="AJ4405" s="21">
        <f t="shared" si="137"/>
        <v>99.888888888888886</v>
      </c>
      <c r="AK4405" s="21" t="s">
        <v>2060</v>
      </c>
      <c r="AL4405" t="s">
        <v>2551</v>
      </c>
      <c r="AM4405" s="26" t="s">
        <v>38</v>
      </c>
      <c r="AN4405" t="s">
        <v>2032</v>
      </c>
    </row>
    <row r="4406" spans="1:40" ht="15" hidden="1" thickTop="1" x14ac:dyDescent="0.35">
      <c r="A4406" t="s">
        <v>8521</v>
      </c>
      <c r="B4406" t="s">
        <v>18016</v>
      </c>
      <c r="C4406" t="s">
        <v>3192</v>
      </c>
      <c r="D4406" t="s">
        <v>18017</v>
      </c>
      <c r="E4406" t="s">
        <v>2608</v>
      </c>
      <c r="F4406">
        <v>1</v>
      </c>
      <c r="G4406" t="s">
        <v>2633</v>
      </c>
      <c r="H4406" t="s">
        <v>2577</v>
      </c>
      <c r="I4406" t="s">
        <v>2076</v>
      </c>
      <c r="J4406" t="s">
        <v>2764</v>
      </c>
      <c r="K4406" t="s">
        <v>2765</v>
      </c>
      <c r="L4406" t="s">
        <v>2058</v>
      </c>
      <c r="M4406" t="s">
        <v>2982</v>
      </c>
      <c r="N4406">
        <v>1</v>
      </c>
      <c r="O4406">
        <v>108</v>
      </c>
      <c r="P4406">
        <v>0.76</v>
      </c>
      <c r="Q4406">
        <v>14280</v>
      </c>
      <c r="R4406">
        <v>0</v>
      </c>
      <c r="S4406">
        <v>0</v>
      </c>
      <c r="T4406">
        <v>0</v>
      </c>
      <c r="U4406">
        <v>0</v>
      </c>
      <c r="V4406">
        <v>0</v>
      </c>
      <c r="W4406">
        <v>0</v>
      </c>
      <c r="X4406">
        <v>1</v>
      </c>
      <c r="Y4406">
        <v>108</v>
      </c>
      <c r="Z4406">
        <v>0.76</v>
      </c>
      <c r="AA4406">
        <v>0</v>
      </c>
      <c r="AB4406">
        <v>0</v>
      </c>
      <c r="AC4406">
        <v>0</v>
      </c>
      <c r="AD4406">
        <v>0</v>
      </c>
      <c r="AE4406">
        <v>0</v>
      </c>
      <c r="AF4406">
        <v>0</v>
      </c>
      <c r="AG4406" t="s">
        <v>18018</v>
      </c>
      <c r="AH4406" s="21" t="str">
        <f t="shared" si="136"/>
        <v>YR25</v>
      </c>
      <c r="AI4406" s="21">
        <v>201.59999999999997</v>
      </c>
      <c r="AJ4406" s="21">
        <f t="shared" si="137"/>
        <v>99.243697478991592</v>
      </c>
      <c r="AK4406" s="21" t="s">
        <v>2060</v>
      </c>
      <c r="AL4406" t="s">
        <v>2613</v>
      </c>
      <c r="AM4406" s="26" t="s">
        <v>38</v>
      </c>
      <c r="AN4406" t="s">
        <v>2029</v>
      </c>
    </row>
    <row r="4407" spans="1:40" ht="15" hidden="1" thickTop="1" x14ac:dyDescent="0.35">
      <c r="A4407" t="s">
        <v>8525</v>
      </c>
      <c r="B4407" t="s">
        <v>18019</v>
      </c>
      <c r="C4407" t="s">
        <v>4416</v>
      </c>
      <c r="D4407" t="s">
        <v>18020</v>
      </c>
      <c r="E4407" t="s">
        <v>2608</v>
      </c>
      <c r="F4407">
        <v>1</v>
      </c>
      <c r="G4407" t="s">
        <v>2609</v>
      </c>
      <c r="H4407" t="s">
        <v>2577</v>
      </c>
      <c r="I4407" t="s">
        <v>2076</v>
      </c>
      <c r="J4407" t="s">
        <v>2764</v>
      </c>
      <c r="K4407" t="s">
        <v>2765</v>
      </c>
      <c r="L4407" t="s">
        <v>2058</v>
      </c>
      <c r="M4407" t="s">
        <v>2170</v>
      </c>
      <c r="N4407">
        <v>2</v>
      </c>
      <c r="O4407">
        <v>116</v>
      </c>
      <c r="P4407">
        <v>0.76</v>
      </c>
      <c r="Q4407">
        <v>15300</v>
      </c>
      <c r="R4407">
        <v>1</v>
      </c>
      <c r="S4407">
        <v>56</v>
      </c>
      <c r="T4407">
        <v>0.37</v>
      </c>
      <c r="U4407">
        <v>1</v>
      </c>
      <c r="V4407">
        <v>60</v>
      </c>
      <c r="W4407">
        <v>0.39</v>
      </c>
      <c r="X4407">
        <v>0</v>
      </c>
      <c r="Y4407">
        <v>0</v>
      </c>
      <c r="Z4407">
        <v>0</v>
      </c>
      <c r="AA4407">
        <v>0</v>
      </c>
      <c r="AB4407">
        <v>0</v>
      </c>
      <c r="AC4407">
        <v>0</v>
      </c>
      <c r="AD4407">
        <v>0</v>
      </c>
      <c r="AE4407">
        <v>0</v>
      </c>
      <c r="AF4407">
        <v>0</v>
      </c>
      <c r="AG4407" t="s">
        <v>18021</v>
      </c>
      <c r="AH4407" s="21" t="str">
        <f t="shared" si="136"/>
        <v>YK20</v>
      </c>
      <c r="AI4407" s="21">
        <v>216</v>
      </c>
      <c r="AJ4407" s="21">
        <f t="shared" si="137"/>
        <v>99.24183006535948</v>
      </c>
      <c r="AK4407" s="21" t="s">
        <v>2060</v>
      </c>
      <c r="AL4407" t="s">
        <v>2613</v>
      </c>
      <c r="AM4407" s="26" t="s">
        <v>38</v>
      </c>
      <c r="AN4407" t="s">
        <v>2030</v>
      </c>
    </row>
    <row r="4408" spans="1:40" ht="15" hidden="1" thickTop="1" x14ac:dyDescent="0.35">
      <c r="A4408" t="s">
        <v>8529</v>
      </c>
      <c r="B4408" t="s">
        <v>18022</v>
      </c>
      <c r="C4408" t="s">
        <v>4266</v>
      </c>
      <c r="D4408" t="s">
        <v>18023</v>
      </c>
      <c r="E4408" t="s">
        <v>558</v>
      </c>
      <c r="F4408">
        <v>1</v>
      </c>
      <c r="G4408" t="s">
        <v>2524</v>
      </c>
      <c r="H4408" t="s">
        <v>2056</v>
      </c>
      <c r="I4408" t="s">
        <v>2076</v>
      </c>
      <c r="J4408" t="s">
        <v>2539</v>
      </c>
      <c r="K4408" t="s">
        <v>62</v>
      </c>
      <c r="L4408" t="s">
        <v>2058</v>
      </c>
      <c r="M4408" t="s">
        <v>2310</v>
      </c>
      <c r="N4408">
        <v>4</v>
      </c>
      <c r="O4408">
        <v>108</v>
      </c>
      <c r="P4408">
        <v>0.66</v>
      </c>
      <c r="Q4408">
        <v>16320</v>
      </c>
      <c r="R4408">
        <v>1</v>
      </c>
      <c r="S4408">
        <v>22</v>
      </c>
      <c r="T4408">
        <v>0.13</v>
      </c>
      <c r="U4408">
        <v>0</v>
      </c>
      <c r="V4408">
        <v>0</v>
      </c>
      <c r="W4408">
        <v>0</v>
      </c>
      <c r="X4408">
        <v>0</v>
      </c>
      <c r="Y4408">
        <v>0</v>
      </c>
      <c r="Z4408">
        <v>0</v>
      </c>
      <c r="AA4408">
        <v>3</v>
      </c>
      <c r="AB4408">
        <v>86</v>
      </c>
      <c r="AC4408">
        <v>0.53</v>
      </c>
      <c r="AD4408">
        <v>0</v>
      </c>
      <c r="AE4408">
        <v>0</v>
      </c>
      <c r="AF4408">
        <v>0</v>
      </c>
      <c r="AG4408" t="s">
        <v>18024</v>
      </c>
      <c r="AH4408" s="21" t="str">
        <f t="shared" si="136"/>
        <v>YK20</v>
      </c>
      <c r="AI4408" s="21">
        <v>230.39999999999998</v>
      </c>
      <c r="AJ4408" s="21">
        <f t="shared" si="137"/>
        <v>99.338235294117652</v>
      </c>
      <c r="AK4408" s="21" t="s">
        <v>2060</v>
      </c>
      <c r="AL4408" t="s">
        <v>2527</v>
      </c>
      <c r="AM4408" s="26" t="s">
        <v>38</v>
      </c>
      <c r="AN4408" t="s">
        <v>2030</v>
      </c>
    </row>
    <row r="4409" spans="1:40" ht="15" hidden="1" thickTop="1" x14ac:dyDescent="0.35">
      <c r="A4409" t="s">
        <v>8533</v>
      </c>
      <c r="B4409" t="s">
        <v>18025</v>
      </c>
      <c r="C4409" t="s">
        <v>3192</v>
      </c>
      <c r="D4409" t="s">
        <v>18026</v>
      </c>
      <c r="E4409" t="s">
        <v>2608</v>
      </c>
      <c r="F4409">
        <v>1</v>
      </c>
      <c r="G4409" t="s">
        <v>2609</v>
      </c>
      <c r="H4409" t="s">
        <v>2577</v>
      </c>
      <c r="I4409" t="s">
        <v>2057</v>
      </c>
      <c r="J4409" t="s">
        <v>2764</v>
      </c>
      <c r="K4409" t="s">
        <v>2765</v>
      </c>
      <c r="L4409" t="s">
        <v>2058</v>
      </c>
      <c r="M4409" t="s">
        <v>2170</v>
      </c>
      <c r="N4409">
        <v>1</v>
      </c>
      <c r="O4409">
        <v>60</v>
      </c>
      <c r="P4409">
        <v>0.39</v>
      </c>
      <c r="Q4409">
        <v>15300</v>
      </c>
      <c r="R4409">
        <v>1</v>
      </c>
      <c r="S4409">
        <v>60</v>
      </c>
      <c r="T4409">
        <v>0.39</v>
      </c>
      <c r="U4409">
        <v>0</v>
      </c>
      <c r="V4409">
        <v>0</v>
      </c>
      <c r="W4409">
        <v>0</v>
      </c>
      <c r="X4409">
        <v>0</v>
      </c>
      <c r="Y4409">
        <v>0</v>
      </c>
      <c r="Z4409">
        <v>0</v>
      </c>
      <c r="AA4409">
        <v>0</v>
      </c>
      <c r="AB4409">
        <v>0</v>
      </c>
      <c r="AC4409">
        <v>0</v>
      </c>
      <c r="AD4409">
        <v>0</v>
      </c>
      <c r="AE4409">
        <v>0</v>
      </c>
      <c r="AF4409">
        <v>0</v>
      </c>
      <c r="AG4409" t="s">
        <v>18027</v>
      </c>
      <c r="AH4409" s="21" t="str">
        <f t="shared" si="136"/>
        <v>YT21</v>
      </c>
      <c r="AI4409" s="21">
        <v>216</v>
      </c>
      <c r="AJ4409" s="21">
        <f t="shared" si="137"/>
        <v>99.607843137254903</v>
      </c>
      <c r="AK4409" s="21" t="s">
        <v>2060</v>
      </c>
      <c r="AL4409" t="s">
        <v>2613</v>
      </c>
      <c r="AM4409" s="26" t="s">
        <v>38</v>
      </c>
      <c r="AN4409" t="s">
        <v>2031</v>
      </c>
    </row>
    <row r="4410" spans="1:40" ht="15" hidden="1" thickTop="1" x14ac:dyDescent="0.35">
      <c r="A4410" t="s">
        <v>8537</v>
      </c>
      <c r="B4410" t="s">
        <v>18028</v>
      </c>
      <c r="C4410" t="s">
        <v>2673</v>
      </c>
      <c r="D4410" t="s">
        <v>18029</v>
      </c>
      <c r="E4410" t="s">
        <v>2608</v>
      </c>
      <c r="F4410">
        <v>1</v>
      </c>
      <c r="G4410" t="s">
        <v>2633</v>
      </c>
      <c r="H4410" t="s">
        <v>2577</v>
      </c>
      <c r="I4410" t="s">
        <v>2057</v>
      </c>
      <c r="J4410" t="s">
        <v>2675</v>
      </c>
      <c r="K4410" t="s">
        <v>2611</v>
      </c>
      <c r="L4410" t="s">
        <v>2058</v>
      </c>
      <c r="M4410" t="s">
        <v>2170</v>
      </c>
      <c r="N4410">
        <v>0</v>
      </c>
      <c r="O4410">
        <v>0</v>
      </c>
      <c r="P4410">
        <v>0</v>
      </c>
      <c r="Q4410">
        <v>15300</v>
      </c>
      <c r="R4410">
        <v>0</v>
      </c>
      <c r="S4410">
        <v>0</v>
      </c>
      <c r="T4410">
        <v>0</v>
      </c>
      <c r="U4410">
        <v>0</v>
      </c>
      <c r="V4410">
        <v>0</v>
      </c>
      <c r="W4410">
        <v>0</v>
      </c>
      <c r="X4410">
        <v>0</v>
      </c>
      <c r="Y4410">
        <v>0</v>
      </c>
      <c r="Z4410">
        <v>0</v>
      </c>
      <c r="AA4410">
        <v>0</v>
      </c>
      <c r="AB4410">
        <v>0</v>
      </c>
      <c r="AC4410">
        <v>0</v>
      </c>
      <c r="AD4410">
        <v>0</v>
      </c>
      <c r="AE4410">
        <v>0</v>
      </c>
      <c r="AF4410">
        <v>0</v>
      </c>
      <c r="AG4410" t="s">
        <v>18030</v>
      </c>
      <c r="AH4410" s="21" t="str">
        <f t="shared" si="136"/>
        <v>YT21</v>
      </c>
      <c r="AI4410" s="21">
        <v>216</v>
      </c>
      <c r="AJ4410" s="21">
        <f t="shared" si="137"/>
        <v>100</v>
      </c>
      <c r="AK4410" s="21" t="s">
        <v>2060</v>
      </c>
      <c r="AL4410" t="s">
        <v>2581</v>
      </c>
      <c r="AM4410" s="26" t="s">
        <v>38</v>
      </c>
      <c r="AN4410" t="s">
        <v>2030</v>
      </c>
    </row>
    <row r="4411" spans="1:40" ht="15" hidden="1" thickTop="1" x14ac:dyDescent="0.35">
      <c r="A4411" t="s">
        <v>8540</v>
      </c>
      <c r="B4411" t="s">
        <v>18031</v>
      </c>
      <c r="C4411" t="s">
        <v>4168</v>
      </c>
      <c r="D4411" t="s">
        <v>17347</v>
      </c>
      <c r="E4411" t="s">
        <v>2857</v>
      </c>
      <c r="F4411">
        <v>1</v>
      </c>
      <c r="G4411" t="s">
        <v>2576</v>
      </c>
      <c r="H4411" t="s">
        <v>2577</v>
      </c>
      <c r="I4411" t="s">
        <v>2076</v>
      </c>
      <c r="J4411" t="s">
        <v>2741</v>
      </c>
      <c r="K4411" t="s">
        <v>2742</v>
      </c>
      <c r="L4411" t="s">
        <v>2058</v>
      </c>
      <c r="M4411" t="s">
        <v>2170</v>
      </c>
      <c r="N4411">
        <v>5</v>
      </c>
      <c r="O4411">
        <v>179</v>
      </c>
      <c r="P4411">
        <v>1.17</v>
      </c>
      <c r="Q4411">
        <v>15300</v>
      </c>
      <c r="R4411">
        <v>3</v>
      </c>
      <c r="S4411">
        <v>117</v>
      </c>
      <c r="T4411">
        <v>0.76</v>
      </c>
      <c r="U4411">
        <v>2</v>
      </c>
      <c r="V4411">
        <v>62</v>
      </c>
      <c r="W4411">
        <v>0.41</v>
      </c>
      <c r="X4411">
        <v>0</v>
      </c>
      <c r="Y4411">
        <v>0</v>
      </c>
      <c r="Z4411">
        <v>0</v>
      </c>
      <c r="AA4411">
        <v>0</v>
      </c>
      <c r="AB4411">
        <v>0</v>
      </c>
      <c r="AC4411">
        <v>0</v>
      </c>
      <c r="AD4411">
        <v>0</v>
      </c>
      <c r="AE4411">
        <v>0</v>
      </c>
      <c r="AF4411">
        <v>0</v>
      </c>
      <c r="AG4411" t="s">
        <v>18032</v>
      </c>
      <c r="AH4411" s="21" t="str">
        <f t="shared" si="136"/>
        <v>YK21</v>
      </c>
      <c r="AI4411" s="21">
        <v>216</v>
      </c>
      <c r="AJ4411" s="21">
        <f t="shared" si="137"/>
        <v>98.830065359477118</v>
      </c>
      <c r="AK4411" s="21" t="s">
        <v>2063</v>
      </c>
      <c r="AL4411" t="s">
        <v>2613</v>
      </c>
      <c r="AM4411" s="26" t="s">
        <v>38</v>
      </c>
      <c r="AN4411" t="s">
        <v>2031</v>
      </c>
    </row>
    <row r="4412" spans="1:40" ht="15" hidden="1" thickTop="1" x14ac:dyDescent="0.35">
      <c r="A4412" t="s">
        <v>8544</v>
      </c>
      <c r="B4412" t="s">
        <v>18033</v>
      </c>
      <c r="C4412" t="s">
        <v>4001</v>
      </c>
      <c r="D4412" t="s">
        <v>18034</v>
      </c>
      <c r="E4412" t="s">
        <v>2646</v>
      </c>
      <c r="F4412">
        <v>1</v>
      </c>
      <c r="G4412" t="s">
        <v>2600</v>
      </c>
      <c r="H4412" t="s">
        <v>2510</v>
      </c>
      <c r="I4412" t="s">
        <v>2057</v>
      </c>
      <c r="J4412" t="s">
        <v>4004</v>
      </c>
      <c r="K4412" t="s">
        <v>3007</v>
      </c>
      <c r="L4412" t="s">
        <v>2058</v>
      </c>
      <c r="M4412" t="s">
        <v>2170</v>
      </c>
      <c r="N4412">
        <v>2</v>
      </c>
      <c r="O4412">
        <v>19</v>
      </c>
      <c r="P4412">
        <v>0.12</v>
      </c>
      <c r="Q4412">
        <v>15300</v>
      </c>
      <c r="R4412">
        <v>0</v>
      </c>
      <c r="S4412">
        <v>0</v>
      </c>
      <c r="T4412">
        <v>0</v>
      </c>
      <c r="U4412">
        <v>0</v>
      </c>
      <c r="V4412">
        <v>0</v>
      </c>
      <c r="W4412">
        <v>0</v>
      </c>
      <c r="X4412">
        <v>0</v>
      </c>
      <c r="Y4412">
        <v>0</v>
      </c>
      <c r="Z4412">
        <v>0</v>
      </c>
      <c r="AA4412">
        <v>2</v>
      </c>
      <c r="AB4412">
        <v>19</v>
      </c>
      <c r="AC4412">
        <v>0.12</v>
      </c>
      <c r="AD4412">
        <v>0</v>
      </c>
      <c r="AE4412">
        <v>0</v>
      </c>
      <c r="AF4412">
        <v>0</v>
      </c>
      <c r="AG4412" t="s">
        <v>18035</v>
      </c>
      <c r="AH4412" s="21" t="str">
        <f t="shared" si="136"/>
        <v>YT21</v>
      </c>
      <c r="AI4412" s="21">
        <v>216</v>
      </c>
      <c r="AJ4412" s="21">
        <f t="shared" si="137"/>
        <v>99.875816993464056</v>
      </c>
      <c r="AK4412" s="21" t="s">
        <v>2060</v>
      </c>
      <c r="AL4412" t="s">
        <v>2551</v>
      </c>
      <c r="AM4412" s="26" t="s">
        <v>38</v>
      </c>
      <c r="AN4412" t="s">
        <v>2030</v>
      </c>
    </row>
    <row r="4413" spans="1:40" ht="15" hidden="1" thickTop="1" x14ac:dyDescent="0.35">
      <c r="A4413" t="s">
        <v>8548</v>
      </c>
      <c r="B4413" t="s">
        <v>18036</v>
      </c>
      <c r="C4413" t="s">
        <v>2730</v>
      </c>
      <c r="D4413" t="s">
        <v>18037</v>
      </c>
      <c r="E4413" t="s">
        <v>2575</v>
      </c>
      <c r="F4413">
        <v>1</v>
      </c>
      <c r="G4413" t="s">
        <v>2600</v>
      </c>
      <c r="H4413" t="s">
        <v>2577</v>
      </c>
      <c r="I4413" t="s">
        <v>2057</v>
      </c>
      <c r="J4413" t="s">
        <v>2699</v>
      </c>
      <c r="K4413" t="s">
        <v>2579</v>
      </c>
      <c r="L4413" t="s">
        <v>2058</v>
      </c>
      <c r="M4413" t="s">
        <v>2170</v>
      </c>
      <c r="N4413">
        <v>4</v>
      </c>
      <c r="O4413">
        <v>95</v>
      </c>
      <c r="P4413">
        <v>0.62</v>
      </c>
      <c r="Q4413">
        <v>15300</v>
      </c>
      <c r="R4413">
        <v>2</v>
      </c>
      <c r="S4413">
        <v>51</v>
      </c>
      <c r="T4413">
        <v>0.33</v>
      </c>
      <c r="U4413">
        <v>2</v>
      </c>
      <c r="V4413">
        <v>44</v>
      </c>
      <c r="W4413">
        <v>0.28999999999999998</v>
      </c>
      <c r="X4413">
        <v>0</v>
      </c>
      <c r="Y4413">
        <v>0</v>
      </c>
      <c r="Z4413">
        <v>0</v>
      </c>
      <c r="AA4413">
        <v>0</v>
      </c>
      <c r="AB4413">
        <v>0</v>
      </c>
      <c r="AC4413">
        <v>0</v>
      </c>
      <c r="AD4413">
        <v>0</v>
      </c>
      <c r="AE4413">
        <v>0</v>
      </c>
      <c r="AF4413">
        <v>0</v>
      </c>
      <c r="AG4413" t="s">
        <v>18038</v>
      </c>
      <c r="AH4413" s="21" t="str">
        <f t="shared" si="136"/>
        <v>YT21</v>
      </c>
      <c r="AI4413" s="21">
        <v>216</v>
      </c>
      <c r="AJ4413" s="21">
        <f t="shared" si="137"/>
        <v>99.379084967320267</v>
      </c>
      <c r="AK4413" s="21" t="s">
        <v>2060</v>
      </c>
      <c r="AL4413" t="s">
        <v>2581</v>
      </c>
      <c r="AM4413" s="26" t="s">
        <v>38</v>
      </c>
      <c r="AN4413" t="s">
        <v>2030</v>
      </c>
    </row>
    <row r="4414" spans="1:40" ht="15" hidden="1" thickTop="1" x14ac:dyDescent="0.35">
      <c r="A4414" t="s">
        <v>8552</v>
      </c>
      <c r="B4414" t="s">
        <v>18039</v>
      </c>
      <c r="C4414" t="s">
        <v>7416</v>
      </c>
      <c r="D4414" t="s">
        <v>18040</v>
      </c>
      <c r="E4414" t="s">
        <v>2667</v>
      </c>
      <c r="F4414">
        <v>2</v>
      </c>
      <c r="G4414" t="s">
        <v>2509</v>
      </c>
      <c r="H4414" t="s">
        <v>2510</v>
      </c>
      <c r="I4414" t="s">
        <v>2076</v>
      </c>
      <c r="J4414" t="s">
        <v>2794</v>
      </c>
      <c r="K4414" t="s">
        <v>2669</v>
      </c>
      <c r="L4414" t="s">
        <v>2058</v>
      </c>
      <c r="M4414" t="s">
        <v>2310</v>
      </c>
      <c r="N4414">
        <v>1</v>
      </c>
      <c r="O4414">
        <v>22</v>
      </c>
      <c r="P4414">
        <v>0.13</v>
      </c>
      <c r="Q4414">
        <v>16320</v>
      </c>
      <c r="R4414">
        <v>1</v>
      </c>
      <c r="S4414">
        <v>22</v>
      </c>
      <c r="T4414">
        <v>0.13</v>
      </c>
      <c r="U4414">
        <v>0</v>
      </c>
      <c r="V4414">
        <v>0</v>
      </c>
      <c r="W4414">
        <v>0</v>
      </c>
      <c r="X4414">
        <v>0</v>
      </c>
      <c r="Y4414">
        <v>0</v>
      </c>
      <c r="Z4414">
        <v>0</v>
      </c>
      <c r="AA4414">
        <v>0</v>
      </c>
      <c r="AB4414">
        <v>0</v>
      </c>
      <c r="AC4414">
        <v>0</v>
      </c>
      <c r="AD4414">
        <v>0</v>
      </c>
      <c r="AE4414">
        <v>0</v>
      </c>
      <c r="AF4414">
        <v>0</v>
      </c>
      <c r="AG4414" t="s">
        <v>18041</v>
      </c>
      <c r="AH4414" s="21" t="str">
        <f t="shared" si="136"/>
        <v>YR25</v>
      </c>
      <c r="AI4414" s="21">
        <v>230.39999999999998</v>
      </c>
      <c r="AJ4414" s="21">
        <f t="shared" si="137"/>
        <v>99.865196078431367</v>
      </c>
      <c r="AK4414" s="21" t="s">
        <v>2060</v>
      </c>
      <c r="AL4414" t="s">
        <v>2515</v>
      </c>
      <c r="AM4414" s="26" t="s">
        <v>38</v>
      </c>
      <c r="AN4414" t="s">
        <v>2031</v>
      </c>
    </row>
    <row r="4415" spans="1:40" ht="15" hidden="1" thickTop="1" x14ac:dyDescent="0.35">
      <c r="A4415" t="s">
        <v>8556</v>
      </c>
      <c r="B4415" t="s">
        <v>18042</v>
      </c>
      <c r="C4415" t="s">
        <v>4394</v>
      </c>
      <c r="D4415" t="s">
        <v>18043</v>
      </c>
      <c r="E4415" t="s">
        <v>2608</v>
      </c>
      <c r="F4415">
        <v>1</v>
      </c>
      <c r="G4415" t="s">
        <v>2609</v>
      </c>
      <c r="H4415" t="s">
        <v>2577</v>
      </c>
      <c r="I4415" t="s">
        <v>2076</v>
      </c>
      <c r="J4415" t="s">
        <v>2764</v>
      </c>
      <c r="K4415" t="s">
        <v>2765</v>
      </c>
      <c r="L4415" t="s">
        <v>2058</v>
      </c>
      <c r="M4415" t="s">
        <v>2170</v>
      </c>
      <c r="N4415">
        <v>5</v>
      </c>
      <c r="O4415">
        <v>330</v>
      </c>
      <c r="P4415">
        <v>2.16</v>
      </c>
      <c r="Q4415">
        <v>15300</v>
      </c>
      <c r="R4415">
        <v>1</v>
      </c>
      <c r="S4415">
        <v>62</v>
      </c>
      <c r="T4415">
        <v>0.41</v>
      </c>
      <c r="U4415">
        <v>4</v>
      </c>
      <c r="V4415">
        <v>268</v>
      </c>
      <c r="W4415">
        <v>1.75</v>
      </c>
      <c r="X4415">
        <v>0</v>
      </c>
      <c r="Y4415">
        <v>0</v>
      </c>
      <c r="Z4415">
        <v>0</v>
      </c>
      <c r="AA4415">
        <v>0</v>
      </c>
      <c r="AB4415">
        <v>0</v>
      </c>
      <c r="AC4415">
        <v>0</v>
      </c>
      <c r="AD4415">
        <v>0</v>
      </c>
      <c r="AE4415">
        <v>0</v>
      </c>
      <c r="AF4415">
        <v>0</v>
      </c>
      <c r="AG4415" t="s">
        <v>18044</v>
      </c>
      <c r="AH4415" s="21" t="str">
        <f t="shared" si="136"/>
        <v>YK20</v>
      </c>
      <c r="AI4415" s="21">
        <v>216</v>
      </c>
      <c r="AJ4415" s="21">
        <f t="shared" si="137"/>
        <v>97.843137254901961</v>
      </c>
      <c r="AK4415" s="21" t="s">
        <v>2063</v>
      </c>
      <c r="AL4415" t="s">
        <v>2613</v>
      </c>
      <c r="AM4415" s="26" t="s">
        <v>38</v>
      </c>
      <c r="AN4415" t="s">
        <v>2030</v>
      </c>
    </row>
    <row r="4416" spans="1:40" ht="15" hidden="1" thickTop="1" x14ac:dyDescent="0.35">
      <c r="A4416" t="s">
        <v>8560</v>
      </c>
      <c r="B4416" t="s">
        <v>18045</v>
      </c>
      <c r="C4416" t="s">
        <v>2543</v>
      </c>
      <c r="D4416" t="s">
        <v>7632</v>
      </c>
      <c r="E4416" t="s">
        <v>2562</v>
      </c>
      <c r="F4416">
        <v>1</v>
      </c>
      <c r="G4416" t="s">
        <v>2546</v>
      </c>
      <c r="H4416" t="s">
        <v>2510</v>
      </c>
      <c r="I4416" t="s">
        <v>2076</v>
      </c>
      <c r="J4416" t="s">
        <v>2547</v>
      </c>
      <c r="K4416" t="s">
        <v>2548</v>
      </c>
      <c r="L4416" t="s">
        <v>2058</v>
      </c>
      <c r="M4416" t="s">
        <v>2059</v>
      </c>
      <c r="N4416">
        <v>0</v>
      </c>
      <c r="O4416">
        <v>0</v>
      </c>
      <c r="P4416">
        <v>0</v>
      </c>
      <c r="Q4416">
        <v>24480</v>
      </c>
      <c r="R4416">
        <v>0</v>
      </c>
      <c r="S4416">
        <v>0</v>
      </c>
      <c r="T4416">
        <v>0</v>
      </c>
      <c r="U4416">
        <v>0</v>
      </c>
      <c r="V4416">
        <v>0</v>
      </c>
      <c r="W4416">
        <v>0</v>
      </c>
      <c r="X4416">
        <v>0</v>
      </c>
      <c r="Y4416">
        <v>0</v>
      </c>
      <c r="Z4416">
        <v>0</v>
      </c>
      <c r="AA4416">
        <v>0</v>
      </c>
      <c r="AB4416">
        <v>0</v>
      </c>
      <c r="AC4416">
        <v>0</v>
      </c>
      <c r="AD4416">
        <v>0</v>
      </c>
      <c r="AE4416">
        <v>0</v>
      </c>
      <c r="AF4416">
        <v>0</v>
      </c>
      <c r="AG4416" t="s">
        <v>18046</v>
      </c>
      <c r="AH4416" s="21" t="str">
        <f t="shared" si="136"/>
        <v>YK20</v>
      </c>
      <c r="AI4416" s="21">
        <v>345.36</v>
      </c>
      <c r="AJ4416" s="21">
        <f t="shared" si="137"/>
        <v>100</v>
      </c>
      <c r="AK4416" s="21" t="s">
        <v>2060</v>
      </c>
      <c r="AL4416" t="s">
        <v>2551</v>
      </c>
      <c r="AM4416" s="26" t="s">
        <v>38</v>
      </c>
      <c r="AN4416" t="s">
        <v>2031</v>
      </c>
    </row>
    <row r="4417" spans="1:40" ht="15" hidden="1" thickTop="1" x14ac:dyDescent="0.35">
      <c r="A4417" t="s">
        <v>8564</v>
      </c>
      <c r="B4417" t="s">
        <v>18047</v>
      </c>
      <c r="C4417" t="s">
        <v>5742</v>
      </c>
      <c r="D4417" t="s">
        <v>18048</v>
      </c>
      <c r="E4417" t="s">
        <v>203</v>
      </c>
      <c r="F4417">
        <v>1</v>
      </c>
      <c r="G4417" t="s">
        <v>2055</v>
      </c>
      <c r="H4417" t="s">
        <v>2056</v>
      </c>
      <c r="I4417" t="s">
        <v>2076</v>
      </c>
      <c r="J4417" t="s">
        <v>5744</v>
      </c>
      <c r="K4417" t="s">
        <v>63</v>
      </c>
      <c r="L4417" t="s">
        <v>2058</v>
      </c>
      <c r="M4417" t="s">
        <v>2982</v>
      </c>
      <c r="N4417">
        <v>11</v>
      </c>
      <c r="O4417">
        <v>442</v>
      </c>
      <c r="P4417">
        <v>3.1</v>
      </c>
      <c r="Q4417">
        <v>14280</v>
      </c>
      <c r="R4417">
        <v>2</v>
      </c>
      <c r="S4417">
        <v>68</v>
      </c>
      <c r="T4417">
        <v>0.48</v>
      </c>
      <c r="U4417">
        <v>9</v>
      </c>
      <c r="V4417">
        <v>374</v>
      </c>
      <c r="W4417">
        <v>2.62</v>
      </c>
      <c r="X4417">
        <v>0</v>
      </c>
      <c r="Y4417">
        <v>0</v>
      </c>
      <c r="Z4417">
        <v>0</v>
      </c>
      <c r="AA4417">
        <v>0</v>
      </c>
      <c r="AB4417">
        <v>0</v>
      </c>
      <c r="AC4417">
        <v>0</v>
      </c>
      <c r="AD4417">
        <v>0</v>
      </c>
      <c r="AE4417">
        <v>0</v>
      </c>
      <c r="AF4417">
        <v>0</v>
      </c>
      <c r="AG4417" t="s">
        <v>18049</v>
      </c>
      <c r="AH4417" s="21" t="str">
        <f t="shared" si="136"/>
        <v>YR25</v>
      </c>
      <c r="AI4417" s="21">
        <v>201.59999999999997</v>
      </c>
      <c r="AJ4417" s="21">
        <f t="shared" si="137"/>
        <v>96.904761904761898</v>
      </c>
      <c r="AK4417" s="21" t="s">
        <v>2063</v>
      </c>
      <c r="AL4417" t="s">
        <v>5097</v>
      </c>
      <c r="AM4417" s="26" t="s">
        <v>38</v>
      </c>
      <c r="AN4417" t="s">
        <v>2029</v>
      </c>
    </row>
    <row r="4418" spans="1:40" ht="15" hidden="1" thickTop="1" x14ac:dyDescent="0.35">
      <c r="A4418" t="s">
        <v>8568</v>
      </c>
      <c r="B4418" t="s">
        <v>18050</v>
      </c>
      <c r="C4418" t="s">
        <v>12869</v>
      </c>
      <c r="D4418" t="s">
        <v>18051</v>
      </c>
      <c r="E4418" t="s">
        <v>3989</v>
      </c>
      <c r="F4418">
        <v>1</v>
      </c>
      <c r="G4418" t="s">
        <v>2816</v>
      </c>
      <c r="H4418" t="s">
        <v>2620</v>
      </c>
      <c r="I4418" t="s">
        <v>2057</v>
      </c>
      <c r="J4418" t="s">
        <v>3990</v>
      </c>
      <c r="K4418" t="s">
        <v>3991</v>
      </c>
      <c r="L4418" t="s">
        <v>2058</v>
      </c>
      <c r="M4418" t="s">
        <v>2059</v>
      </c>
      <c r="N4418">
        <v>4</v>
      </c>
      <c r="O4418">
        <v>132</v>
      </c>
      <c r="P4418">
        <v>0.54</v>
      </c>
      <c r="Q4418">
        <v>24480</v>
      </c>
      <c r="R4418">
        <v>3</v>
      </c>
      <c r="S4418">
        <v>92</v>
      </c>
      <c r="T4418">
        <v>0.38</v>
      </c>
      <c r="U4418">
        <v>1</v>
      </c>
      <c r="V4418">
        <v>40</v>
      </c>
      <c r="W4418">
        <v>0.16</v>
      </c>
      <c r="X4418">
        <v>0</v>
      </c>
      <c r="Y4418">
        <v>0</v>
      </c>
      <c r="Z4418">
        <v>0</v>
      </c>
      <c r="AA4418">
        <v>0</v>
      </c>
      <c r="AB4418">
        <v>0</v>
      </c>
      <c r="AC4418">
        <v>0</v>
      </c>
      <c r="AD4418">
        <v>0</v>
      </c>
      <c r="AE4418">
        <v>0</v>
      </c>
      <c r="AF4418">
        <v>0</v>
      </c>
      <c r="AG4418" t="s">
        <v>18052</v>
      </c>
      <c r="AH4418" s="21" t="str">
        <f t="shared" si="136"/>
        <v>YT21</v>
      </c>
      <c r="AI4418" s="21">
        <v>345.36</v>
      </c>
      <c r="AJ4418" s="21">
        <f t="shared" si="137"/>
        <v>99.460784313725483</v>
      </c>
      <c r="AK4418" s="21" t="s">
        <v>2060</v>
      </c>
      <c r="AL4418" t="s">
        <v>3993</v>
      </c>
      <c r="AM4418" s="26" t="s">
        <v>38</v>
      </c>
      <c r="AN4418" t="s">
        <v>2029</v>
      </c>
    </row>
    <row r="4419" spans="1:40" ht="15" hidden="1" thickTop="1" x14ac:dyDescent="0.35">
      <c r="A4419" t="s">
        <v>8572</v>
      </c>
      <c r="B4419" t="s">
        <v>18053</v>
      </c>
      <c r="C4419" t="s">
        <v>4072</v>
      </c>
      <c r="D4419" t="s">
        <v>18054</v>
      </c>
      <c r="E4419" t="s">
        <v>3440</v>
      </c>
      <c r="F4419">
        <v>1</v>
      </c>
      <c r="G4419" t="s">
        <v>2609</v>
      </c>
      <c r="H4419" t="s">
        <v>2577</v>
      </c>
      <c r="I4419" t="s">
        <v>2057</v>
      </c>
      <c r="J4419" t="s">
        <v>2610</v>
      </c>
      <c r="K4419" t="s">
        <v>2611</v>
      </c>
      <c r="L4419" t="s">
        <v>2058</v>
      </c>
      <c r="M4419" t="s">
        <v>2170</v>
      </c>
      <c r="N4419">
        <v>2</v>
      </c>
      <c r="O4419">
        <v>175</v>
      </c>
      <c r="P4419">
        <v>1.1399999999999999</v>
      </c>
      <c r="Q4419">
        <v>15300</v>
      </c>
      <c r="R4419">
        <v>2</v>
      </c>
      <c r="S4419">
        <v>175</v>
      </c>
      <c r="T4419">
        <v>1.1399999999999999</v>
      </c>
      <c r="U4419">
        <v>0</v>
      </c>
      <c r="V4419">
        <v>0</v>
      </c>
      <c r="W4419">
        <v>0</v>
      </c>
      <c r="X4419">
        <v>0</v>
      </c>
      <c r="Y4419">
        <v>0</v>
      </c>
      <c r="Z4419">
        <v>0</v>
      </c>
      <c r="AA4419">
        <v>0</v>
      </c>
      <c r="AB4419">
        <v>0</v>
      </c>
      <c r="AC4419">
        <v>0</v>
      </c>
      <c r="AD4419">
        <v>0</v>
      </c>
      <c r="AE4419">
        <v>0</v>
      </c>
      <c r="AF4419">
        <v>0</v>
      </c>
      <c r="AG4419" t="s">
        <v>18055</v>
      </c>
      <c r="AH4419" s="21" t="str">
        <f t="shared" si="136"/>
        <v>YT21</v>
      </c>
      <c r="AI4419" s="21">
        <v>216</v>
      </c>
      <c r="AJ4419" s="21">
        <f t="shared" si="137"/>
        <v>98.856209150326791</v>
      </c>
      <c r="AK4419" s="21" t="s">
        <v>2063</v>
      </c>
      <c r="AL4419" t="s">
        <v>2581</v>
      </c>
      <c r="AM4419" s="26" t="s">
        <v>38</v>
      </c>
      <c r="AN4419" t="s">
        <v>2030</v>
      </c>
    </row>
    <row r="4420" spans="1:40" ht="15" hidden="1" thickTop="1" x14ac:dyDescent="0.35">
      <c r="A4420" t="s">
        <v>8576</v>
      </c>
      <c r="B4420" t="s">
        <v>18056</v>
      </c>
      <c r="C4420" t="s">
        <v>2880</v>
      </c>
      <c r="D4420" t="s">
        <v>18057</v>
      </c>
      <c r="E4420" t="s">
        <v>2608</v>
      </c>
      <c r="F4420">
        <v>1</v>
      </c>
      <c r="G4420" t="s">
        <v>2609</v>
      </c>
      <c r="H4420" t="s">
        <v>2577</v>
      </c>
      <c r="I4420" t="s">
        <v>2057</v>
      </c>
      <c r="J4420" t="s">
        <v>2675</v>
      </c>
      <c r="K4420" t="s">
        <v>2611</v>
      </c>
      <c r="L4420" t="s">
        <v>2058</v>
      </c>
      <c r="M4420" t="s">
        <v>2059</v>
      </c>
      <c r="N4420">
        <v>0</v>
      </c>
      <c r="O4420">
        <v>0</v>
      </c>
      <c r="P4420">
        <v>0</v>
      </c>
      <c r="Q4420">
        <v>24480</v>
      </c>
      <c r="R4420">
        <v>0</v>
      </c>
      <c r="S4420">
        <v>0</v>
      </c>
      <c r="T4420">
        <v>0</v>
      </c>
      <c r="U4420">
        <v>0</v>
      </c>
      <c r="V4420">
        <v>0</v>
      </c>
      <c r="W4420">
        <v>0</v>
      </c>
      <c r="X4420">
        <v>0</v>
      </c>
      <c r="Y4420">
        <v>0</v>
      </c>
      <c r="Z4420">
        <v>0</v>
      </c>
      <c r="AA4420">
        <v>0</v>
      </c>
      <c r="AB4420">
        <v>0</v>
      </c>
      <c r="AC4420">
        <v>0</v>
      </c>
      <c r="AD4420">
        <v>0</v>
      </c>
      <c r="AE4420">
        <v>0</v>
      </c>
      <c r="AF4420">
        <v>0</v>
      </c>
      <c r="AG4420" t="s">
        <v>18058</v>
      </c>
      <c r="AH4420" s="21" t="str">
        <f t="shared" si="136"/>
        <v>YT21</v>
      </c>
      <c r="AI4420" s="21">
        <v>345.36</v>
      </c>
      <c r="AJ4420" s="21">
        <f t="shared" si="137"/>
        <v>100</v>
      </c>
      <c r="AK4420" s="21" t="s">
        <v>2060</v>
      </c>
      <c r="AL4420" t="s">
        <v>2581</v>
      </c>
      <c r="AM4420" s="26" t="s">
        <v>38</v>
      </c>
      <c r="AN4420" t="s">
        <v>2029</v>
      </c>
    </row>
    <row r="4421" spans="1:40" ht="15" hidden="1" thickTop="1" x14ac:dyDescent="0.35">
      <c r="A4421" t="s">
        <v>8580</v>
      </c>
      <c r="B4421" t="s">
        <v>18059</v>
      </c>
      <c r="C4421" t="s">
        <v>3456</v>
      </c>
      <c r="D4421" t="s">
        <v>18060</v>
      </c>
      <c r="E4421" t="s">
        <v>2608</v>
      </c>
      <c r="F4421">
        <v>1</v>
      </c>
      <c r="G4421" t="s">
        <v>2609</v>
      </c>
      <c r="H4421" t="s">
        <v>2577</v>
      </c>
      <c r="I4421" t="s">
        <v>2057</v>
      </c>
      <c r="J4421" t="s">
        <v>2675</v>
      </c>
      <c r="K4421" t="s">
        <v>2611</v>
      </c>
      <c r="L4421" t="s">
        <v>2058</v>
      </c>
      <c r="M4421" t="s">
        <v>2059</v>
      </c>
      <c r="N4421">
        <v>4</v>
      </c>
      <c r="O4421">
        <v>189</v>
      </c>
      <c r="P4421">
        <v>0.77</v>
      </c>
      <c r="Q4421">
        <v>24480</v>
      </c>
      <c r="R4421">
        <v>2</v>
      </c>
      <c r="S4421">
        <v>119</v>
      </c>
      <c r="T4421">
        <v>0.49</v>
      </c>
      <c r="U4421">
        <v>2</v>
      </c>
      <c r="V4421">
        <v>70</v>
      </c>
      <c r="W4421">
        <v>0.28999999999999998</v>
      </c>
      <c r="X4421">
        <v>0</v>
      </c>
      <c r="Y4421">
        <v>0</v>
      </c>
      <c r="Z4421">
        <v>0</v>
      </c>
      <c r="AA4421">
        <v>0</v>
      </c>
      <c r="AB4421">
        <v>0</v>
      </c>
      <c r="AC4421">
        <v>0</v>
      </c>
      <c r="AD4421">
        <v>0</v>
      </c>
      <c r="AE4421">
        <v>0</v>
      </c>
      <c r="AF4421">
        <v>0</v>
      </c>
      <c r="AG4421" t="s">
        <v>18061</v>
      </c>
      <c r="AH4421" s="21" t="str">
        <f t="shared" si="136"/>
        <v>YT21</v>
      </c>
      <c r="AI4421" s="21">
        <v>345.36</v>
      </c>
      <c r="AJ4421" s="21">
        <f t="shared" si="137"/>
        <v>99.227941176470594</v>
      </c>
      <c r="AK4421" s="21" t="s">
        <v>2060</v>
      </c>
      <c r="AL4421" t="s">
        <v>2581</v>
      </c>
      <c r="AM4421" s="26" t="s">
        <v>38</v>
      </c>
      <c r="AN4421" t="s">
        <v>2032</v>
      </c>
    </row>
    <row r="4422" spans="1:40" ht="15" hidden="1" thickTop="1" x14ac:dyDescent="0.35">
      <c r="A4422" t="s">
        <v>8584</v>
      </c>
      <c r="B4422" t="s">
        <v>18062</v>
      </c>
      <c r="C4422" t="s">
        <v>3456</v>
      </c>
      <c r="D4422" t="s">
        <v>18063</v>
      </c>
      <c r="E4422" t="s">
        <v>2575</v>
      </c>
      <c r="F4422">
        <v>1</v>
      </c>
      <c r="G4422" t="s">
        <v>2609</v>
      </c>
      <c r="H4422" t="s">
        <v>2577</v>
      </c>
      <c r="I4422" t="s">
        <v>2057</v>
      </c>
      <c r="J4422" t="s">
        <v>2675</v>
      </c>
      <c r="K4422" t="s">
        <v>2611</v>
      </c>
      <c r="L4422" t="s">
        <v>2058</v>
      </c>
      <c r="M4422" t="s">
        <v>2163</v>
      </c>
      <c r="N4422">
        <v>2</v>
      </c>
      <c r="O4422">
        <v>69</v>
      </c>
      <c r="P4422">
        <v>0.4</v>
      </c>
      <c r="Q4422">
        <v>17340</v>
      </c>
      <c r="R4422">
        <v>1</v>
      </c>
      <c r="S4422">
        <v>42</v>
      </c>
      <c r="T4422">
        <v>0.24</v>
      </c>
      <c r="U4422">
        <v>1</v>
      </c>
      <c r="V4422">
        <v>27</v>
      </c>
      <c r="W4422">
        <v>0.16</v>
      </c>
      <c r="X4422">
        <v>0</v>
      </c>
      <c r="Y4422">
        <v>0</v>
      </c>
      <c r="Z4422">
        <v>0</v>
      </c>
      <c r="AA4422">
        <v>0</v>
      </c>
      <c r="AB4422">
        <v>0</v>
      </c>
      <c r="AC4422">
        <v>0</v>
      </c>
      <c r="AD4422">
        <v>0</v>
      </c>
      <c r="AE4422">
        <v>0</v>
      </c>
      <c r="AF4422">
        <v>0</v>
      </c>
      <c r="AG4422" t="s">
        <v>18064</v>
      </c>
      <c r="AH4422" s="21" t="str">
        <f t="shared" si="136"/>
        <v>YT21</v>
      </c>
      <c r="AI4422" s="21">
        <v>244.8</v>
      </c>
      <c r="AJ4422" s="21">
        <f t="shared" si="137"/>
        <v>99.602076124567475</v>
      </c>
      <c r="AK4422" s="21" t="s">
        <v>2060</v>
      </c>
      <c r="AL4422" t="s">
        <v>2581</v>
      </c>
      <c r="AM4422" s="26" t="s">
        <v>38</v>
      </c>
      <c r="AN4422" t="s">
        <v>2030</v>
      </c>
    </row>
    <row r="4423" spans="1:40" ht="15" hidden="1" thickTop="1" x14ac:dyDescent="0.35">
      <c r="A4423" t="s">
        <v>8588</v>
      </c>
      <c r="B4423" t="s">
        <v>18065</v>
      </c>
      <c r="C4423" t="s">
        <v>3456</v>
      </c>
      <c r="D4423" t="s">
        <v>18066</v>
      </c>
      <c r="E4423" t="s">
        <v>2608</v>
      </c>
      <c r="F4423">
        <v>1</v>
      </c>
      <c r="G4423" t="s">
        <v>2609</v>
      </c>
      <c r="H4423" t="s">
        <v>2577</v>
      </c>
      <c r="I4423" t="s">
        <v>2057</v>
      </c>
      <c r="J4423" t="s">
        <v>2675</v>
      </c>
      <c r="K4423" t="s">
        <v>2611</v>
      </c>
      <c r="L4423" t="s">
        <v>2058</v>
      </c>
      <c r="M4423" t="s">
        <v>2170</v>
      </c>
      <c r="N4423">
        <v>1</v>
      </c>
      <c r="O4423">
        <v>16</v>
      </c>
      <c r="P4423">
        <v>0.1</v>
      </c>
      <c r="Q4423">
        <v>15300</v>
      </c>
      <c r="R4423">
        <v>0</v>
      </c>
      <c r="S4423">
        <v>0</v>
      </c>
      <c r="T4423">
        <v>0</v>
      </c>
      <c r="U4423">
        <v>1</v>
      </c>
      <c r="V4423">
        <v>16</v>
      </c>
      <c r="W4423">
        <v>0.1</v>
      </c>
      <c r="X4423">
        <v>0</v>
      </c>
      <c r="Y4423">
        <v>0</v>
      </c>
      <c r="Z4423">
        <v>0</v>
      </c>
      <c r="AA4423">
        <v>0</v>
      </c>
      <c r="AB4423">
        <v>0</v>
      </c>
      <c r="AC4423">
        <v>0</v>
      </c>
      <c r="AD4423">
        <v>0</v>
      </c>
      <c r="AE4423">
        <v>0</v>
      </c>
      <c r="AF4423">
        <v>0</v>
      </c>
      <c r="AG4423" t="s">
        <v>18067</v>
      </c>
      <c r="AH4423" s="21" t="str">
        <f t="shared" ref="AH4423:AH4486" si="138">LEFT(AG4423,4)</f>
        <v>YT21</v>
      </c>
      <c r="AI4423" s="21">
        <v>216</v>
      </c>
      <c r="AJ4423" s="21">
        <f t="shared" ref="AJ4423:AJ4486" si="139">100-(O4423/Q4423*100)</f>
        <v>99.895424836601308</v>
      </c>
      <c r="AK4423" s="21" t="s">
        <v>2060</v>
      </c>
      <c r="AL4423" t="s">
        <v>2581</v>
      </c>
      <c r="AM4423" s="26" t="s">
        <v>38</v>
      </c>
      <c r="AN4423" t="s">
        <v>2032</v>
      </c>
    </row>
    <row r="4424" spans="1:40" ht="15" hidden="1" thickTop="1" x14ac:dyDescent="0.35">
      <c r="A4424" t="s">
        <v>8592</v>
      </c>
      <c r="B4424" t="s">
        <v>18068</v>
      </c>
      <c r="C4424" t="s">
        <v>10615</v>
      </c>
      <c r="D4424" t="s">
        <v>18069</v>
      </c>
      <c r="E4424" t="s">
        <v>2946</v>
      </c>
      <c r="F4424">
        <v>1</v>
      </c>
      <c r="G4424" t="s">
        <v>2816</v>
      </c>
      <c r="H4424" t="s">
        <v>2620</v>
      </c>
      <c r="I4424" t="s">
        <v>2057</v>
      </c>
      <c r="J4424" t="s">
        <v>3383</v>
      </c>
      <c r="K4424" t="s">
        <v>2818</v>
      </c>
      <c r="L4424" t="s">
        <v>2058</v>
      </c>
      <c r="M4424" t="s">
        <v>2533</v>
      </c>
      <c r="N4424">
        <v>2</v>
      </c>
      <c r="O4424">
        <v>45</v>
      </c>
      <c r="P4424">
        <v>0.37</v>
      </c>
      <c r="Q4424">
        <v>12240</v>
      </c>
      <c r="R4424">
        <v>0</v>
      </c>
      <c r="S4424">
        <v>0</v>
      </c>
      <c r="T4424">
        <v>0</v>
      </c>
      <c r="U4424">
        <v>2</v>
      </c>
      <c r="V4424">
        <v>45</v>
      </c>
      <c r="W4424">
        <v>0.37</v>
      </c>
      <c r="X4424">
        <v>0</v>
      </c>
      <c r="Y4424">
        <v>0</v>
      </c>
      <c r="Z4424">
        <v>0</v>
      </c>
      <c r="AA4424">
        <v>0</v>
      </c>
      <c r="AB4424">
        <v>0</v>
      </c>
      <c r="AC4424">
        <v>0</v>
      </c>
      <c r="AD4424">
        <v>0</v>
      </c>
      <c r="AE4424">
        <v>0</v>
      </c>
      <c r="AF4424">
        <v>0</v>
      </c>
      <c r="AG4424" t="s">
        <v>18070</v>
      </c>
      <c r="AH4424" s="21" t="str">
        <f t="shared" si="138"/>
        <v>YT21</v>
      </c>
      <c r="AI4424" s="21">
        <v>172.79999999999998</v>
      </c>
      <c r="AJ4424" s="21">
        <f t="shared" si="139"/>
        <v>99.632352941176464</v>
      </c>
      <c r="AK4424" s="21" t="s">
        <v>2060</v>
      </c>
      <c r="AL4424" t="s">
        <v>2949</v>
      </c>
      <c r="AM4424" s="26" t="s">
        <v>38</v>
      </c>
      <c r="AN4424" t="s">
        <v>2030</v>
      </c>
    </row>
    <row r="4425" spans="1:40" ht="15" hidden="1" thickTop="1" x14ac:dyDescent="0.35">
      <c r="A4425" t="s">
        <v>8596</v>
      </c>
      <c r="B4425" t="s">
        <v>18071</v>
      </c>
      <c r="C4425" t="s">
        <v>2880</v>
      </c>
      <c r="D4425" t="s">
        <v>18072</v>
      </c>
      <c r="E4425" t="s">
        <v>2575</v>
      </c>
      <c r="F4425">
        <v>1</v>
      </c>
      <c r="G4425" t="s">
        <v>2609</v>
      </c>
      <c r="H4425" t="s">
        <v>2577</v>
      </c>
      <c r="I4425" t="s">
        <v>2057</v>
      </c>
      <c r="J4425" t="s">
        <v>2675</v>
      </c>
      <c r="K4425" t="s">
        <v>2611</v>
      </c>
      <c r="L4425" t="s">
        <v>2058</v>
      </c>
      <c r="M4425" t="s">
        <v>2163</v>
      </c>
      <c r="N4425">
        <v>2</v>
      </c>
      <c r="O4425">
        <v>89</v>
      </c>
      <c r="P4425">
        <v>0.48</v>
      </c>
      <c r="Q4425">
        <v>18600</v>
      </c>
      <c r="R4425">
        <v>2</v>
      </c>
      <c r="S4425">
        <v>89</v>
      </c>
      <c r="T4425">
        <v>0.48</v>
      </c>
      <c r="U4425">
        <v>0</v>
      </c>
      <c r="V4425">
        <v>0</v>
      </c>
      <c r="W4425">
        <v>0</v>
      </c>
      <c r="X4425">
        <v>0</v>
      </c>
      <c r="Y4425">
        <v>0</v>
      </c>
      <c r="Z4425">
        <v>0</v>
      </c>
      <c r="AA4425">
        <v>0</v>
      </c>
      <c r="AB4425">
        <v>0</v>
      </c>
      <c r="AC4425">
        <v>0</v>
      </c>
      <c r="AD4425">
        <v>0</v>
      </c>
      <c r="AE4425">
        <v>0</v>
      </c>
      <c r="AF4425">
        <v>0</v>
      </c>
      <c r="AG4425" t="s">
        <v>18073</v>
      </c>
      <c r="AH4425" s="21" t="str">
        <f t="shared" si="138"/>
        <v>YT21</v>
      </c>
      <c r="AI4425" s="21">
        <v>244.8</v>
      </c>
      <c r="AJ4425" s="21">
        <f t="shared" si="139"/>
        <v>99.521505376344081</v>
      </c>
      <c r="AK4425" s="21" t="s">
        <v>2060</v>
      </c>
      <c r="AL4425" t="s">
        <v>2581</v>
      </c>
      <c r="AM4425" s="26" t="s">
        <v>38</v>
      </c>
      <c r="AN4425" t="s">
        <v>2033</v>
      </c>
    </row>
    <row r="4426" spans="1:40" ht="15" hidden="1" thickTop="1" x14ac:dyDescent="0.35">
      <c r="A4426" t="s">
        <v>8600</v>
      </c>
      <c r="B4426" t="s">
        <v>18074</v>
      </c>
      <c r="C4426" t="s">
        <v>4072</v>
      </c>
      <c r="D4426" t="s">
        <v>18075</v>
      </c>
      <c r="E4426" t="s">
        <v>2608</v>
      </c>
      <c r="F4426">
        <v>1</v>
      </c>
      <c r="G4426" t="s">
        <v>2609</v>
      </c>
      <c r="H4426" t="s">
        <v>2577</v>
      </c>
      <c r="I4426" t="s">
        <v>2076</v>
      </c>
      <c r="J4426" t="s">
        <v>2610</v>
      </c>
      <c r="K4426" t="s">
        <v>2611</v>
      </c>
      <c r="L4426" t="s">
        <v>2058</v>
      </c>
      <c r="M4426" t="s">
        <v>2170</v>
      </c>
      <c r="N4426">
        <v>4</v>
      </c>
      <c r="O4426">
        <v>191</v>
      </c>
      <c r="P4426">
        <v>1.25</v>
      </c>
      <c r="Q4426">
        <v>15300</v>
      </c>
      <c r="R4426">
        <v>2</v>
      </c>
      <c r="S4426">
        <v>114</v>
      </c>
      <c r="T4426">
        <v>0.75</v>
      </c>
      <c r="U4426">
        <v>2</v>
      </c>
      <c r="V4426">
        <v>77</v>
      </c>
      <c r="W4426">
        <v>0.5</v>
      </c>
      <c r="X4426">
        <v>0</v>
      </c>
      <c r="Y4426">
        <v>0</v>
      </c>
      <c r="Z4426">
        <v>0</v>
      </c>
      <c r="AA4426">
        <v>0</v>
      </c>
      <c r="AB4426">
        <v>0</v>
      </c>
      <c r="AC4426">
        <v>0</v>
      </c>
      <c r="AD4426">
        <v>0</v>
      </c>
      <c r="AE4426">
        <v>0</v>
      </c>
      <c r="AF4426">
        <v>0</v>
      </c>
      <c r="AG4426" t="s">
        <v>18076</v>
      </c>
      <c r="AH4426" s="21" t="str">
        <f t="shared" si="138"/>
        <v>YR25</v>
      </c>
      <c r="AI4426" s="21">
        <v>216</v>
      </c>
      <c r="AJ4426" s="21">
        <f t="shared" si="139"/>
        <v>98.751633986928098</v>
      </c>
      <c r="AK4426" s="21" t="s">
        <v>2063</v>
      </c>
      <c r="AL4426" t="s">
        <v>2581</v>
      </c>
      <c r="AM4426" s="26" t="s">
        <v>38</v>
      </c>
      <c r="AN4426" t="s">
        <v>2032</v>
      </c>
    </row>
    <row r="4427" spans="1:40" ht="15" hidden="1" thickTop="1" x14ac:dyDescent="0.35">
      <c r="A4427" t="s">
        <v>8604</v>
      </c>
      <c r="B4427" t="s">
        <v>18077</v>
      </c>
      <c r="C4427" t="s">
        <v>2803</v>
      </c>
      <c r="D4427" t="s">
        <v>18078</v>
      </c>
      <c r="E4427" t="s">
        <v>3942</v>
      </c>
      <c r="F4427">
        <v>1</v>
      </c>
      <c r="G4427" t="s">
        <v>2600</v>
      </c>
      <c r="H4427" t="s">
        <v>2577</v>
      </c>
      <c r="I4427" t="s">
        <v>2057</v>
      </c>
      <c r="J4427" t="s">
        <v>2699</v>
      </c>
      <c r="K4427" t="s">
        <v>2579</v>
      </c>
      <c r="L4427" t="s">
        <v>2058</v>
      </c>
      <c r="M4427" t="s">
        <v>2170</v>
      </c>
      <c r="N4427">
        <v>1</v>
      </c>
      <c r="O4427">
        <v>15</v>
      </c>
      <c r="P4427">
        <v>0.1</v>
      </c>
      <c r="Q4427">
        <v>15300</v>
      </c>
      <c r="R4427">
        <v>0</v>
      </c>
      <c r="S4427">
        <v>0</v>
      </c>
      <c r="T4427">
        <v>0</v>
      </c>
      <c r="U4427">
        <v>1</v>
      </c>
      <c r="V4427">
        <v>15</v>
      </c>
      <c r="W4427">
        <v>0.1</v>
      </c>
      <c r="X4427">
        <v>0</v>
      </c>
      <c r="Y4427">
        <v>0</v>
      </c>
      <c r="Z4427">
        <v>0</v>
      </c>
      <c r="AA4427">
        <v>0</v>
      </c>
      <c r="AB4427">
        <v>0</v>
      </c>
      <c r="AC4427">
        <v>0</v>
      </c>
      <c r="AD4427">
        <v>0</v>
      </c>
      <c r="AE4427">
        <v>0</v>
      </c>
      <c r="AF4427">
        <v>0</v>
      </c>
      <c r="AG4427" t="s">
        <v>18079</v>
      </c>
      <c r="AH4427" s="21" t="str">
        <f t="shared" si="138"/>
        <v>YT21</v>
      </c>
      <c r="AI4427" s="21">
        <v>216</v>
      </c>
      <c r="AJ4427" s="21">
        <f t="shared" si="139"/>
        <v>99.901960784313729</v>
      </c>
      <c r="AK4427" s="21" t="s">
        <v>2060</v>
      </c>
      <c r="AL4427" t="s">
        <v>2581</v>
      </c>
      <c r="AM4427" s="26" t="s">
        <v>38</v>
      </c>
      <c r="AN4427" t="s">
        <v>2030</v>
      </c>
    </row>
    <row r="4428" spans="1:40" ht="15" hidden="1" thickTop="1" x14ac:dyDescent="0.35">
      <c r="A4428" t="s">
        <v>8608</v>
      </c>
      <c r="B4428" t="s">
        <v>18080</v>
      </c>
      <c r="C4428" t="s">
        <v>4733</v>
      </c>
      <c r="D4428" t="s">
        <v>18081</v>
      </c>
      <c r="E4428" t="s">
        <v>2646</v>
      </c>
      <c r="F4428">
        <v>1</v>
      </c>
      <c r="G4428" t="s">
        <v>2600</v>
      </c>
      <c r="H4428" t="s">
        <v>2577</v>
      </c>
      <c r="I4428" t="s">
        <v>2076</v>
      </c>
      <c r="J4428" t="s">
        <v>2647</v>
      </c>
      <c r="K4428" t="s">
        <v>2602</v>
      </c>
      <c r="L4428" t="s">
        <v>2058</v>
      </c>
      <c r="M4428" t="s">
        <v>2170</v>
      </c>
      <c r="N4428">
        <v>2</v>
      </c>
      <c r="O4428">
        <v>83</v>
      </c>
      <c r="P4428">
        <v>0.54</v>
      </c>
      <c r="Q4428">
        <v>15300</v>
      </c>
      <c r="R4428">
        <v>1</v>
      </c>
      <c r="S4428">
        <v>18</v>
      </c>
      <c r="T4428">
        <v>0.12</v>
      </c>
      <c r="U4428">
        <v>1</v>
      </c>
      <c r="V4428">
        <v>65</v>
      </c>
      <c r="W4428">
        <v>0.42</v>
      </c>
      <c r="X4428">
        <v>0</v>
      </c>
      <c r="Y4428">
        <v>0</v>
      </c>
      <c r="Z4428">
        <v>0</v>
      </c>
      <c r="AA4428">
        <v>0</v>
      </c>
      <c r="AB4428">
        <v>0</v>
      </c>
      <c r="AC4428">
        <v>0</v>
      </c>
      <c r="AD4428">
        <v>0</v>
      </c>
      <c r="AE4428">
        <v>0</v>
      </c>
      <c r="AF4428">
        <v>0</v>
      </c>
      <c r="AG4428" t="s">
        <v>18082</v>
      </c>
      <c r="AH4428" s="21" t="str">
        <f t="shared" si="138"/>
        <v>YR25</v>
      </c>
      <c r="AI4428" s="21">
        <v>216</v>
      </c>
      <c r="AJ4428" s="21">
        <f t="shared" si="139"/>
        <v>99.457516339869287</v>
      </c>
      <c r="AK4428" s="21" t="s">
        <v>2060</v>
      </c>
      <c r="AL4428" t="s">
        <v>2551</v>
      </c>
      <c r="AM4428" s="26" t="s">
        <v>38</v>
      </c>
      <c r="AN4428" t="s">
        <v>2031</v>
      </c>
    </row>
    <row r="4429" spans="1:40" ht="15" hidden="1" thickTop="1" x14ac:dyDescent="0.35">
      <c r="A4429" t="s">
        <v>8612</v>
      </c>
      <c r="B4429" t="s">
        <v>18083</v>
      </c>
      <c r="C4429" t="s">
        <v>4580</v>
      </c>
      <c r="D4429" t="s">
        <v>18084</v>
      </c>
      <c r="E4429" t="s">
        <v>3013</v>
      </c>
      <c r="F4429">
        <v>1</v>
      </c>
      <c r="G4429" t="s">
        <v>2600</v>
      </c>
      <c r="H4429" t="s">
        <v>2577</v>
      </c>
      <c r="I4429" t="s">
        <v>2057</v>
      </c>
      <c r="J4429" t="s">
        <v>3183</v>
      </c>
      <c r="K4429" t="s">
        <v>2742</v>
      </c>
      <c r="L4429" t="s">
        <v>2058</v>
      </c>
      <c r="M4429" t="s">
        <v>2170</v>
      </c>
      <c r="N4429">
        <v>3</v>
      </c>
      <c r="O4429">
        <v>72</v>
      </c>
      <c r="P4429">
        <v>0.47</v>
      </c>
      <c r="Q4429">
        <v>15300</v>
      </c>
      <c r="R4429">
        <v>3</v>
      </c>
      <c r="S4429">
        <v>72</v>
      </c>
      <c r="T4429">
        <v>0.47</v>
      </c>
      <c r="U4429">
        <v>0</v>
      </c>
      <c r="V4429">
        <v>0</v>
      </c>
      <c r="W4429">
        <v>0</v>
      </c>
      <c r="X4429">
        <v>0</v>
      </c>
      <c r="Y4429">
        <v>0</v>
      </c>
      <c r="Z4429">
        <v>0</v>
      </c>
      <c r="AA4429">
        <v>0</v>
      </c>
      <c r="AB4429">
        <v>0</v>
      </c>
      <c r="AC4429">
        <v>0</v>
      </c>
      <c r="AD4429">
        <v>0</v>
      </c>
      <c r="AE4429">
        <v>0</v>
      </c>
      <c r="AF4429">
        <v>0</v>
      </c>
      <c r="AG4429" t="s">
        <v>18085</v>
      </c>
      <c r="AH4429" s="21" t="str">
        <f t="shared" si="138"/>
        <v>YT21</v>
      </c>
      <c r="AI4429" s="21">
        <v>216</v>
      </c>
      <c r="AJ4429" s="21">
        <f t="shared" si="139"/>
        <v>99.529411764705884</v>
      </c>
      <c r="AK4429" s="21" t="s">
        <v>2060</v>
      </c>
      <c r="AL4429" t="s">
        <v>2551</v>
      </c>
      <c r="AM4429" s="26" t="s">
        <v>38</v>
      </c>
      <c r="AN4429" t="s">
        <v>2030</v>
      </c>
    </row>
    <row r="4430" spans="1:40" ht="15" hidden="1" thickTop="1" x14ac:dyDescent="0.35">
      <c r="A4430" t="s">
        <v>8616</v>
      </c>
      <c r="B4430" t="s">
        <v>18086</v>
      </c>
      <c r="C4430" t="s">
        <v>8041</v>
      </c>
      <c r="D4430" t="s">
        <v>18087</v>
      </c>
      <c r="E4430" t="s">
        <v>2575</v>
      </c>
      <c r="F4430">
        <v>1</v>
      </c>
      <c r="G4430" t="s">
        <v>2600</v>
      </c>
      <c r="H4430" t="s">
        <v>2577</v>
      </c>
      <c r="I4430" t="s">
        <v>2057</v>
      </c>
      <c r="J4430" t="s">
        <v>2699</v>
      </c>
      <c r="K4430" t="s">
        <v>2579</v>
      </c>
      <c r="L4430" t="s">
        <v>2058</v>
      </c>
      <c r="M4430" t="s">
        <v>2059</v>
      </c>
      <c r="N4430">
        <v>3</v>
      </c>
      <c r="O4430">
        <v>473</v>
      </c>
      <c r="P4430">
        <v>1.93</v>
      </c>
      <c r="Q4430">
        <v>24480</v>
      </c>
      <c r="R4430">
        <v>2</v>
      </c>
      <c r="S4430">
        <v>462</v>
      </c>
      <c r="T4430">
        <v>1.89</v>
      </c>
      <c r="U4430">
        <v>1</v>
      </c>
      <c r="V4430">
        <v>11</v>
      </c>
      <c r="W4430">
        <v>0.04</v>
      </c>
      <c r="X4430">
        <v>0</v>
      </c>
      <c r="Y4430">
        <v>0</v>
      </c>
      <c r="Z4430">
        <v>0</v>
      </c>
      <c r="AA4430">
        <v>0</v>
      </c>
      <c r="AB4430">
        <v>0</v>
      </c>
      <c r="AC4430">
        <v>0</v>
      </c>
      <c r="AD4430">
        <v>0</v>
      </c>
      <c r="AE4430">
        <v>0</v>
      </c>
      <c r="AF4430">
        <v>0</v>
      </c>
      <c r="AG4430" t="s">
        <v>18088</v>
      </c>
      <c r="AH4430" s="21" t="str">
        <f t="shared" si="138"/>
        <v>YT21</v>
      </c>
      <c r="AI4430" s="21">
        <v>345.36</v>
      </c>
      <c r="AJ4430" s="21">
        <f t="shared" si="139"/>
        <v>98.067810457516345</v>
      </c>
      <c r="AK4430" s="21" t="s">
        <v>2063</v>
      </c>
      <c r="AL4430" t="s">
        <v>2581</v>
      </c>
      <c r="AM4430" s="26" t="s">
        <v>38</v>
      </c>
      <c r="AN4430" t="s">
        <v>2032</v>
      </c>
    </row>
    <row r="4431" spans="1:40" ht="15" hidden="1" thickTop="1" x14ac:dyDescent="0.35">
      <c r="A4431" t="s">
        <v>8620</v>
      </c>
      <c r="B4431" t="s">
        <v>18089</v>
      </c>
      <c r="C4431" t="s">
        <v>4118</v>
      </c>
      <c r="D4431" t="s">
        <v>18090</v>
      </c>
      <c r="E4431" t="s">
        <v>2646</v>
      </c>
      <c r="F4431">
        <v>1</v>
      </c>
      <c r="G4431" t="s">
        <v>2600</v>
      </c>
      <c r="H4431" t="s">
        <v>2577</v>
      </c>
      <c r="I4431" t="s">
        <v>2057</v>
      </c>
      <c r="J4431" t="s">
        <v>2647</v>
      </c>
      <c r="K4431" t="s">
        <v>2602</v>
      </c>
      <c r="L4431" t="s">
        <v>2058</v>
      </c>
      <c r="M4431" t="s">
        <v>2059</v>
      </c>
      <c r="N4431">
        <v>2</v>
      </c>
      <c r="O4431">
        <v>97</v>
      </c>
      <c r="P4431">
        <v>0.4</v>
      </c>
      <c r="Q4431">
        <v>24480</v>
      </c>
      <c r="R4431">
        <v>1</v>
      </c>
      <c r="S4431">
        <v>57</v>
      </c>
      <c r="T4431">
        <v>0.23</v>
      </c>
      <c r="U4431">
        <v>1</v>
      </c>
      <c r="V4431">
        <v>40</v>
      </c>
      <c r="W4431">
        <v>0.16</v>
      </c>
      <c r="X4431">
        <v>0</v>
      </c>
      <c r="Y4431">
        <v>0</v>
      </c>
      <c r="Z4431">
        <v>0</v>
      </c>
      <c r="AA4431">
        <v>0</v>
      </c>
      <c r="AB4431">
        <v>0</v>
      </c>
      <c r="AC4431">
        <v>0</v>
      </c>
      <c r="AD4431">
        <v>0</v>
      </c>
      <c r="AE4431">
        <v>0</v>
      </c>
      <c r="AF4431">
        <v>0</v>
      </c>
      <c r="AG4431" t="s">
        <v>18091</v>
      </c>
      <c r="AH4431" s="21" t="str">
        <f t="shared" si="138"/>
        <v>YT21</v>
      </c>
      <c r="AI4431" s="21">
        <v>345.36</v>
      </c>
      <c r="AJ4431" s="21">
        <f t="shared" si="139"/>
        <v>99.603758169934636</v>
      </c>
      <c r="AK4431" s="21" t="s">
        <v>2060</v>
      </c>
      <c r="AL4431" t="s">
        <v>2551</v>
      </c>
      <c r="AM4431" s="26" t="s">
        <v>38</v>
      </c>
      <c r="AN4431" t="s">
        <v>2033</v>
      </c>
    </row>
    <row r="4432" spans="1:40" ht="15" hidden="1" thickTop="1" x14ac:dyDescent="0.35">
      <c r="A4432" t="s">
        <v>8625</v>
      </c>
      <c r="B4432" t="s">
        <v>18092</v>
      </c>
      <c r="C4432" t="s">
        <v>2974</v>
      </c>
      <c r="D4432" t="s">
        <v>18093</v>
      </c>
      <c r="E4432" t="s">
        <v>2608</v>
      </c>
      <c r="F4432">
        <v>1</v>
      </c>
      <c r="G4432" t="s">
        <v>2576</v>
      </c>
      <c r="H4432" t="s">
        <v>2577</v>
      </c>
      <c r="I4432" t="s">
        <v>2076</v>
      </c>
      <c r="J4432" t="s">
        <v>2764</v>
      </c>
      <c r="K4432" t="s">
        <v>2765</v>
      </c>
      <c r="L4432" t="s">
        <v>2058</v>
      </c>
      <c r="M4432" t="s">
        <v>2170</v>
      </c>
      <c r="N4432">
        <v>3</v>
      </c>
      <c r="O4432">
        <v>42</v>
      </c>
      <c r="P4432">
        <v>0.27</v>
      </c>
      <c r="Q4432">
        <v>15300</v>
      </c>
      <c r="R4432">
        <v>1</v>
      </c>
      <c r="S4432">
        <v>1</v>
      </c>
      <c r="T4432">
        <v>0.01</v>
      </c>
      <c r="U4432">
        <v>2</v>
      </c>
      <c r="V4432">
        <v>41</v>
      </c>
      <c r="W4432">
        <v>0.27</v>
      </c>
      <c r="X4432">
        <v>0</v>
      </c>
      <c r="Y4432">
        <v>0</v>
      </c>
      <c r="Z4432">
        <v>0</v>
      </c>
      <c r="AA4432">
        <v>0</v>
      </c>
      <c r="AB4432">
        <v>0</v>
      </c>
      <c r="AC4432">
        <v>0</v>
      </c>
      <c r="AD4432">
        <v>0</v>
      </c>
      <c r="AE4432">
        <v>0</v>
      </c>
      <c r="AF4432">
        <v>0</v>
      </c>
      <c r="AG4432" t="s">
        <v>18094</v>
      </c>
      <c r="AH4432" s="21" t="str">
        <f t="shared" si="138"/>
        <v>YK20</v>
      </c>
      <c r="AI4432" s="21">
        <v>216</v>
      </c>
      <c r="AJ4432" s="21">
        <f t="shared" si="139"/>
        <v>99.725490196078425</v>
      </c>
      <c r="AK4432" s="21" t="s">
        <v>2060</v>
      </c>
      <c r="AL4432" t="s">
        <v>2613</v>
      </c>
      <c r="AM4432" s="26" t="s">
        <v>38</v>
      </c>
      <c r="AN4432" t="s">
        <v>2030</v>
      </c>
    </row>
    <row r="4433" spans="1:40" ht="15" hidden="1" thickTop="1" x14ac:dyDescent="0.35">
      <c r="A4433" t="s">
        <v>8629</v>
      </c>
      <c r="B4433" t="s">
        <v>18095</v>
      </c>
      <c r="C4433" t="s">
        <v>2885</v>
      </c>
      <c r="D4433" t="s">
        <v>18096</v>
      </c>
      <c r="E4433" t="s">
        <v>2608</v>
      </c>
      <c r="F4433">
        <v>1</v>
      </c>
      <c r="G4433" t="s">
        <v>2576</v>
      </c>
      <c r="H4433" t="s">
        <v>2577</v>
      </c>
      <c r="I4433" t="s">
        <v>2076</v>
      </c>
      <c r="J4433" t="s">
        <v>2578</v>
      </c>
      <c r="K4433" t="s">
        <v>2579</v>
      </c>
      <c r="L4433" t="s">
        <v>2058</v>
      </c>
      <c r="M4433" t="s">
        <v>2170</v>
      </c>
      <c r="N4433">
        <v>3</v>
      </c>
      <c r="O4433">
        <v>99</v>
      </c>
      <c r="P4433">
        <v>0.65</v>
      </c>
      <c r="Q4433">
        <v>15300</v>
      </c>
      <c r="R4433">
        <v>3</v>
      </c>
      <c r="S4433">
        <v>99</v>
      </c>
      <c r="T4433">
        <v>0.65</v>
      </c>
      <c r="U4433">
        <v>0</v>
      </c>
      <c r="V4433">
        <v>0</v>
      </c>
      <c r="W4433">
        <v>0</v>
      </c>
      <c r="X4433">
        <v>0</v>
      </c>
      <c r="Y4433">
        <v>0</v>
      </c>
      <c r="Z4433">
        <v>0</v>
      </c>
      <c r="AA4433">
        <v>0</v>
      </c>
      <c r="AB4433">
        <v>0</v>
      </c>
      <c r="AC4433">
        <v>0</v>
      </c>
      <c r="AD4433">
        <v>0</v>
      </c>
      <c r="AE4433">
        <v>0</v>
      </c>
      <c r="AF4433">
        <v>0</v>
      </c>
      <c r="AG4433" t="s">
        <v>18097</v>
      </c>
      <c r="AH4433" s="21" t="str">
        <f t="shared" si="138"/>
        <v>YK20</v>
      </c>
      <c r="AI4433" s="21">
        <v>216</v>
      </c>
      <c r="AJ4433" s="21">
        <f t="shared" si="139"/>
        <v>99.352941176470594</v>
      </c>
      <c r="AK4433" s="21" t="s">
        <v>2060</v>
      </c>
      <c r="AL4433" t="s">
        <v>2581</v>
      </c>
      <c r="AM4433" s="26" t="s">
        <v>38</v>
      </c>
      <c r="AN4433" t="s">
        <v>2029</v>
      </c>
    </row>
    <row r="4434" spans="1:40" ht="15" hidden="1" thickTop="1" x14ac:dyDescent="0.35">
      <c r="A4434" t="s">
        <v>8633</v>
      </c>
      <c r="B4434" t="s">
        <v>18098</v>
      </c>
      <c r="C4434" t="s">
        <v>4708</v>
      </c>
      <c r="D4434" t="s">
        <v>18099</v>
      </c>
      <c r="E4434" t="s">
        <v>2608</v>
      </c>
      <c r="F4434">
        <v>1</v>
      </c>
      <c r="G4434" t="s">
        <v>2633</v>
      </c>
      <c r="H4434" t="s">
        <v>2577</v>
      </c>
      <c r="I4434" t="s">
        <v>2076</v>
      </c>
      <c r="J4434" t="s">
        <v>2675</v>
      </c>
      <c r="K4434" t="s">
        <v>2611</v>
      </c>
      <c r="L4434" t="s">
        <v>2058</v>
      </c>
      <c r="M4434" t="s">
        <v>2170</v>
      </c>
      <c r="N4434">
        <v>6</v>
      </c>
      <c r="O4434">
        <v>229</v>
      </c>
      <c r="P4434">
        <v>1.5</v>
      </c>
      <c r="Q4434">
        <v>15300</v>
      </c>
      <c r="R4434">
        <v>1</v>
      </c>
      <c r="S4434">
        <v>28</v>
      </c>
      <c r="T4434">
        <v>0.18</v>
      </c>
      <c r="U4434">
        <v>5</v>
      </c>
      <c r="V4434">
        <v>201</v>
      </c>
      <c r="W4434">
        <v>1.31</v>
      </c>
      <c r="X4434">
        <v>0</v>
      </c>
      <c r="Y4434">
        <v>0</v>
      </c>
      <c r="Z4434">
        <v>0</v>
      </c>
      <c r="AA4434">
        <v>0</v>
      </c>
      <c r="AB4434">
        <v>0</v>
      </c>
      <c r="AC4434">
        <v>0</v>
      </c>
      <c r="AD4434">
        <v>0</v>
      </c>
      <c r="AE4434">
        <v>0</v>
      </c>
      <c r="AF4434">
        <v>0</v>
      </c>
      <c r="AG4434" t="s">
        <v>18100</v>
      </c>
      <c r="AH4434" s="21" t="str">
        <f t="shared" si="138"/>
        <v>YM68</v>
      </c>
      <c r="AI4434" s="21">
        <v>216</v>
      </c>
      <c r="AJ4434" s="21">
        <f t="shared" si="139"/>
        <v>98.503267973856211</v>
      </c>
      <c r="AK4434" s="21" t="s">
        <v>2063</v>
      </c>
      <c r="AL4434" t="s">
        <v>2581</v>
      </c>
      <c r="AM4434" s="26" t="s">
        <v>38</v>
      </c>
      <c r="AN4434" t="s">
        <v>2030</v>
      </c>
    </row>
    <row r="4435" spans="1:40" ht="15" hidden="1" thickTop="1" x14ac:dyDescent="0.35">
      <c r="A4435" t="s">
        <v>8637</v>
      </c>
      <c r="B4435" t="s">
        <v>18101</v>
      </c>
      <c r="C4435" t="s">
        <v>4118</v>
      </c>
      <c r="D4435" t="s">
        <v>18102</v>
      </c>
      <c r="E4435" t="s">
        <v>2646</v>
      </c>
      <c r="F4435">
        <v>1</v>
      </c>
      <c r="G4435" t="s">
        <v>2600</v>
      </c>
      <c r="H4435" t="s">
        <v>2577</v>
      </c>
      <c r="I4435" t="s">
        <v>2057</v>
      </c>
      <c r="J4435" t="s">
        <v>2647</v>
      </c>
      <c r="K4435" t="s">
        <v>2602</v>
      </c>
      <c r="L4435" t="s">
        <v>2058</v>
      </c>
      <c r="M4435" t="s">
        <v>2170</v>
      </c>
      <c r="N4435">
        <v>7</v>
      </c>
      <c r="O4435">
        <v>190</v>
      </c>
      <c r="P4435">
        <v>1.24</v>
      </c>
      <c r="Q4435">
        <v>15300</v>
      </c>
      <c r="R4435">
        <v>6</v>
      </c>
      <c r="S4435">
        <v>173</v>
      </c>
      <c r="T4435">
        <v>1.1299999999999999</v>
      </c>
      <c r="U4435">
        <v>1</v>
      </c>
      <c r="V4435">
        <v>17</v>
      </c>
      <c r="W4435">
        <v>0.11</v>
      </c>
      <c r="X4435">
        <v>0</v>
      </c>
      <c r="Y4435">
        <v>0</v>
      </c>
      <c r="Z4435">
        <v>0</v>
      </c>
      <c r="AA4435">
        <v>0</v>
      </c>
      <c r="AB4435">
        <v>0</v>
      </c>
      <c r="AC4435">
        <v>0</v>
      </c>
      <c r="AD4435">
        <v>0</v>
      </c>
      <c r="AE4435">
        <v>0</v>
      </c>
      <c r="AF4435">
        <v>0</v>
      </c>
      <c r="AG4435" t="s">
        <v>18103</v>
      </c>
      <c r="AH4435" s="21" t="str">
        <f t="shared" si="138"/>
        <v>YT21</v>
      </c>
      <c r="AI4435" s="21">
        <v>216</v>
      </c>
      <c r="AJ4435" s="21">
        <f t="shared" si="139"/>
        <v>98.75816993464052</v>
      </c>
      <c r="AK4435" s="21" t="s">
        <v>2063</v>
      </c>
      <c r="AL4435" t="s">
        <v>2551</v>
      </c>
      <c r="AM4435" s="26" t="s">
        <v>38</v>
      </c>
      <c r="AN4435" t="s">
        <v>2030</v>
      </c>
    </row>
    <row r="4436" spans="1:40" ht="15" hidden="1" thickTop="1" x14ac:dyDescent="0.35">
      <c r="A4436" t="s">
        <v>8640</v>
      </c>
      <c r="B4436" t="s">
        <v>18104</v>
      </c>
      <c r="C4436" t="s">
        <v>4118</v>
      </c>
      <c r="D4436" t="s">
        <v>18105</v>
      </c>
      <c r="E4436" t="s">
        <v>2646</v>
      </c>
      <c r="F4436">
        <v>1</v>
      </c>
      <c r="G4436" t="s">
        <v>2600</v>
      </c>
      <c r="H4436" t="s">
        <v>2577</v>
      </c>
      <c r="I4436" t="s">
        <v>2057</v>
      </c>
      <c r="J4436" t="s">
        <v>2647</v>
      </c>
      <c r="K4436" t="s">
        <v>2602</v>
      </c>
      <c r="L4436" t="s">
        <v>2058</v>
      </c>
      <c r="M4436" t="s">
        <v>2059</v>
      </c>
      <c r="N4436">
        <v>2</v>
      </c>
      <c r="O4436">
        <v>33</v>
      </c>
      <c r="P4436">
        <v>0.13</v>
      </c>
      <c r="Q4436">
        <v>24480</v>
      </c>
      <c r="R4436">
        <v>1</v>
      </c>
      <c r="S4436">
        <v>15</v>
      </c>
      <c r="T4436">
        <v>0.06</v>
      </c>
      <c r="U4436">
        <v>1</v>
      </c>
      <c r="V4436">
        <v>18</v>
      </c>
      <c r="W4436">
        <v>7.0000000000000007E-2</v>
      </c>
      <c r="X4436">
        <v>0</v>
      </c>
      <c r="Y4436">
        <v>0</v>
      </c>
      <c r="Z4436">
        <v>0</v>
      </c>
      <c r="AA4436">
        <v>0</v>
      </c>
      <c r="AB4436">
        <v>0</v>
      </c>
      <c r="AC4436">
        <v>0</v>
      </c>
      <c r="AD4436">
        <v>0</v>
      </c>
      <c r="AE4436">
        <v>0</v>
      </c>
      <c r="AF4436">
        <v>0</v>
      </c>
      <c r="AG4436" t="s">
        <v>18106</v>
      </c>
      <c r="AH4436" s="21" t="str">
        <f t="shared" si="138"/>
        <v>YT21</v>
      </c>
      <c r="AI4436" s="21">
        <v>345.36</v>
      </c>
      <c r="AJ4436" s="21">
        <f t="shared" si="139"/>
        <v>99.865196078431367</v>
      </c>
      <c r="AK4436" s="21" t="s">
        <v>2060</v>
      </c>
      <c r="AL4436" t="s">
        <v>2551</v>
      </c>
      <c r="AM4436" s="26" t="s">
        <v>38</v>
      </c>
      <c r="AN4436" t="s">
        <v>2033</v>
      </c>
    </row>
    <row r="4437" spans="1:40" ht="15" hidden="1" thickTop="1" x14ac:dyDescent="0.35">
      <c r="A4437" t="s">
        <v>8643</v>
      </c>
      <c r="B4437" t="s">
        <v>18107</v>
      </c>
      <c r="C4437" t="s">
        <v>5668</v>
      </c>
      <c r="D4437" t="s">
        <v>18108</v>
      </c>
      <c r="E4437" t="s">
        <v>3013</v>
      </c>
      <c r="F4437">
        <v>1</v>
      </c>
      <c r="G4437" t="s">
        <v>2600</v>
      </c>
      <c r="H4437" t="s">
        <v>2577</v>
      </c>
      <c r="I4437" t="s">
        <v>2057</v>
      </c>
      <c r="J4437" t="s">
        <v>3183</v>
      </c>
      <c r="K4437" t="s">
        <v>2742</v>
      </c>
      <c r="L4437" t="s">
        <v>2058</v>
      </c>
      <c r="M4437" t="s">
        <v>2170</v>
      </c>
      <c r="N4437">
        <v>3</v>
      </c>
      <c r="O4437">
        <v>92</v>
      </c>
      <c r="P4437">
        <v>0.6</v>
      </c>
      <c r="Q4437">
        <v>15300</v>
      </c>
      <c r="R4437">
        <v>1</v>
      </c>
      <c r="S4437">
        <v>54</v>
      </c>
      <c r="T4437">
        <v>0.35</v>
      </c>
      <c r="U4437">
        <v>2</v>
      </c>
      <c r="V4437">
        <v>38</v>
      </c>
      <c r="W4437">
        <v>0.25</v>
      </c>
      <c r="X4437">
        <v>0</v>
      </c>
      <c r="Y4437">
        <v>0</v>
      </c>
      <c r="Z4437">
        <v>0</v>
      </c>
      <c r="AA4437">
        <v>0</v>
      </c>
      <c r="AB4437">
        <v>0</v>
      </c>
      <c r="AC4437">
        <v>0</v>
      </c>
      <c r="AD4437">
        <v>0</v>
      </c>
      <c r="AE4437">
        <v>0</v>
      </c>
      <c r="AF4437">
        <v>0</v>
      </c>
      <c r="AG4437" t="s">
        <v>18109</v>
      </c>
      <c r="AH4437" s="21" t="str">
        <f t="shared" si="138"/>
        <v>YT21</v>
      </c>
      <c r="AI4437" s="21">
        <v>216</v>
      </c>
      <c r="AJ4437" s="21">
        <f t="shared" si="139"/>
        <v>99.398692810457518</v>
      </c>
      <c r="AK4437" s="21" t="s">
        <v>2060</v>
      </c>
      <c r="AL4437" t="s">
        <v>2551</v>
      </c>
      <c r="AM4437" s="26" t="s">
        <v>38</v>
      </c>
      <c r="AN4437" t="s">
        <v>2030</v>
      </c>
    </row>
    <row r="4438" spans="1:40" ht="15" hidden="1" thickTop="1" x14ac:dyDescent="0.35">
      <c r="A4438" t="s">
        <v>8647</v>
      </c>
      <c r="B4438" t="s">
        <v>18110</v>
      </c>
      <c r="C4438" t="s">
        <v>8329</v>
      </c>
      <c r="D4438" t="s">
        <v>18111</v>
      </c>
      <c r="E4438" t="s">
        <v>3013</v>
      </c>
      <c r="F4438">
        <v>1</v>
      </c>
      <c r="G4438" t="s">
        <v>2600</v>
      </c>
      <c r="H4438" t="s">
        <v>2577</v>
      </c>
      <c r="I4438" t="s">
        <v>2057</v>
      </c>
      <c r="J4438" t="s">
        <v>3183</v>
      </c>
      <c r="K4438" t="s">
        <v>2742</v>
      </c>
      <c r="L4438" t="s">
        <v>2058</v>
      </c>
      <c r="M4438" t="s">
        <v>2059</v>
      </c>
      <c r="N4438">
        <v>6</v>
      </c>
      <c r="O4438">
        <v>479</v>
      </c>
      <c r="P4438">
        <v>1.96</v>
      </c>
      <c r="Q4438">
        <v>24480</v>
      </c>
      <c r="R4438">
        <v>2</v>
      </c>
      <c r="S4438">
        <v>45</v>
      </c>
      <c r="T4438">
        <v>0.18</v>
      </c>
      <c r="U4438">
        <v>3</v>
      </c>
      <c r="V4438">
        <v>116</v>
      </c>
      <c r="W4438">
        <v>0.47</v>
      </c>
      <c r="X4438">
        <v>0</v>
      </c>
      <c r="Y4438">
        <v>0</v>
      </c>
      <c r="Z4438">
        <v>0</v>
      </c>
      <c r="AA4438">
        <v>1</v>
      </c>
      <c r="AB4438">
        <v>318</v>
      </c>
      <c r="AC4438">
        <v>1.3</v>
      </c>
      <c r="AD4438">
        <v>0</v>
      </c>
      <c r="AE4438">
        <v>0</v>
      </c>
      <c r="AF4438">
        <v>0</v>
      </c>
      <c r="AG4438" t="s">
        <v>18112</v>
      </c>
      <c r="AH4438" s="21" t="str">
        <f t="shared" si="138"/>
        <v>YT21</v>
      </c>
      <c r="AI4438" s="21">
        <v>345.36</v>
      </c>
      <c r="AJ4438" s="21">
        <f t="shared" si="139"/>
        <v>98.04330065359477</v>
      </c>
      <c r="AK4438" s="21" t="s">
        <v>2063</v>
      </c>
      <c r="AL4438" t="s">
        <v>2551</v>
      </c>
      <c r="AM4438" s="26" t="s">
        <v>38</v>
      </c>
      <c r="AN4438" t="s">
        <v>2032</v>
      </c>
    </row>
    <row r="4439" spans="1:40" ht="15" hidden="1" thickTop="1" x14ac:dyDescent="0.35">
      <c r="A4439" t="s">
        <v>8652</v>
      </c>
      <c r="B4439" t="s">
        <v>18113</v>
      </c>
      <c r="C4439" t="s">
        <v>4143</v>
      </c>
      <c r="D4439" t="s">
        <v>18114</v>
      </c>
      <c r="E4439" t="s">
        <v>3013</v>
      </c>
      <c r="F4439">
        <v>1</v>
      </c>
      <c r="G4439" t="s">
        <v>2600</v>
      </c>
      <c r="H4439" t="s">
        <v>2577</v>
      </c>
      <c r="I4439" t="s">
        <v>2057</v>
      </c>
      <c r="J4439" t="s">
        <v>3183</v>
      </c>
      <c r="K4439" t="s">
        <v>2742</v>
      </c>
      <c r="L4439" t="s">
        <v>2058</v>
      </c>
      <c r="M4439" t="s">
        <v>2059</v>
      </c>
      <c r="N4439">
        <v>4</v>
      </c>
      <c r="O4439">
        <v>75</v>
      </c>
      <c r="P4439">
        <v>0.31</v>
      </c>
      <c r="Q4439">
        <v>24480</v>
      </c>
      <c r="R4439">
        <v>1</v>
      </c>
      <c r="S4439">
        <v>11</v>
      </c>
      <c r="T4439">
        <v>0.04</v>
      </c>
      <c r="U4439">
        <v>2</v>
      </c>
      <c r="V4439">
        <v>45</v>
      </c>
      <c r="W4439">
        <v>0.18</v>
      </c>
      <c r="X4439">
        <v>0</v>
      </c>
      <c r="Y4439">
        <v>0</v>
      </c>
      <c r="Z4439">
        <v>0</v>
      </c>
      <c r="AA4439">
        <v>1</v>
      </c>
      <c r="AB4439">
        <v>19</v>
      </c>
      <c r="AC4439">
        <v>0.08</v>
      </c>
      <c r="AD4439">
        <v>0</v>
      </c>
      <c r="AE4439">
        <v>0</v>
      </c>
      <c r="AF4439">
        <v>0</v>
      </c>
      <c r="AG4439" t="s">
        <v>18115</v>
      </c>
      <c r="AH4439" s="21" t="str">
        <f t="shared" si="138"/>
        <v>YT21</v>
      </c>
      <c r="AI4439" s="21">
        <v>345.36</v>
      </c>
      <c r="AJ4439" s="21">
        <f t="shared" si="139"/>
        <v>99.693627450980387</v>
      </c>
      <c r="AK4439" s="21" t="s">
        <v>2060</v>
      </c>
      <c r="AL4439" t="s">
        <v>2551</v>
      </c>
      <c r="AM4439" s="26" t="s">
        <v>38</v>
      </c>
      <c r="AN4439" t="s">
        <v>2032</v>
      </c>
    </row>
    <row r="4440" spans="1:40" ht="15" hidden="1" thickTop="1" x14ac:dyDescent="0.35">
      <c r="A4440" t="s">
        <v>8656</v>
      </c>
      <c r="B4440" t="s">
        <v>18116</v>
      </c>
      <c r="C4440" t="s">
        <v>3996</v>
      </c>
      <c r="D4440" t="s">
        <v>18117</v>
      </c>
      <c r="E4440" t="s">
        <v>2575</v>
      </c>
      <c r="F4440">
        <v>1</v>
      </c>
      <c r="G4440" t="s">
        <v>2600</v>
      </c>
      <c r="H4440" t="s">
        <v>2577</v>
      </c>
      <c r="I4440" t="s">
        <v>2076</v>
      </c>
      <c r="J4440" t="s">
        <v>2601</v>
      </c>
      <c r="K4440" t="s">
        <v>2602</v>
      </c>
      <c r="L4440" t="s">
        <v>2058</v>
      </c>
      <c r="M4440" t="s">
        <v>2170</v>
      </c>
      <c r="N4440">
        <v>2</v>
      </c>
      <c r="O4440">
        <v>44</v>
      </c>
      <c r="P4440">
        <v>0.28999999999999998</v>
      </c>
      <c r="Q4440">
        <v>15300</v>
      </c>
      <c r="R4440">
        <v>1</v>
      </c>
      <c r="S4440">
        <v>26</v>
      </c>
      <c r="T4440">
        <v>0.17</v>
      </c>
      <c r="U4440">
        <v>1</v>
      </c>
      <c r="V4440">
        <v>18</v>
      </c>
      <c r="W4440">
        <v>0.12</v>
      </c>
      <c r="X4440">
        <v>0</v>
      </c>
      <c r="Y4440">
        <v>0</v>
      </c>
      <c r="Z4440">
        <v>0</v>
      </c>
      <c r="AA4440">
        <v>0</v>
      </c>
      <c r="AB4440">
        <v>0</v>
      </c>
      <c r="AC4440">
        <v>0</v>
      </c>
      <c r="AD4440">
        <v>0</v>
      </c>
      <c r="AE4440">
        <v>0</v>
      </c>
      <c r="AF4440">
        <v>0</v>
      </c>
      <c r="AG4440" t="s">
        <v>18118</v>
      </c>
      <c r="AH4440" s="21" t="str">
        <f t="shared" si="138"/>
        <v>YK20</v>
      </c>
      <c r="AI4440" s="21">
        <v>216</v>
      </c>
      <c r="AJ4440" s="21">
        <f t="shared" si="139"/>
        <v>99.712418300653596</v>
      </c>
      <c r="AK4440" s="21" t="s">
        <v>2060</v>
      </c>
      <c r="AL4440" t="s">
        <v>2551</v>
      </c>
      <c r="AM4440" s="26" t="s">
        <v>38</v>
      </c>
      <c r="AN4440" t="s">
        <v>2031</v>
      </c>
    </row>
    <row r="4441" spans="1:40" ht="15" hidden="1" thickTop="1" x14ac:dyDescent="0.35">
      <c r="A4441" t="s">
        <v>8660</v>
      </c>
      <c r="B4441" t="s">
        <v>18119</v>
      </c>
      <c r="C4441" t="s">
        <v>4118</v>
      </c>
      <c r="D4441" t="s">
        <v>18120</v>
      </c>
      <c r="E4441" t="s">
        <v>2646</v>
      </c>
      <c r="F4441">
        <v>1</v>
      </c>
      <c r="G4441" t="s">
        <v>2600</v>
      </c>
      <c r="H4441" t="s">
        <v>2577</v>
      </c>
      <c r="I4441" t="s">
        <v>2057</v>
      </c>
      <c r="J4441" t="s">
        <v>2647</v>
      </c>
      <c r="K4441" t="s">
        <v>2602</v>
      </c>
      <c r="L4441" t="s">
        <v>2058</v>
      </c>
      <c r="M4441" t="s">
        <v>2059</v>
      </c>
      <c r="N4441">
        <v>3</v>
      </c>
      <c r="O4441">
        <v>46</v>
      </c>
      <c r="P4441">
        <v>0.19</v>
      </c>
      <c r="Q4441">
        <v>24480</v>
      </c>
      <c r="R4441">
        <v>2</v>
      </c>
      <c r="S4441">
        <v>35</v>
      </c>
      <c r="T4441">
        <v>0.14000000000000001</v>
      </c>
      <c r="U4441">
        <v>1</v>
      </c>
      <c r="V4441">
        <v>11</v>
      </c>
      <c r="W4441">
        <v>0.04</v>
      </c>
      <c r="X4441">
        <v>0</v>
      </c>
      <c r="Y4441">
        <v>0</v>
      </c>
      <c r="Z4441">
        <v>0</v>
      </c>
      <c r="AA4441">
        <v>0</v>
      </c>
      <c r="AB4441">
        <v>0</v>
      </c>
      <c r="AC4441">
        <v>0</v>
      </c>
      <c r="AD4441">
        <v>0</v>
      </c>
      <c r="AE4441">
        <v>0</v>
      </c>
      <c r="AF4441">
        <v>0</v>
      </c>
      <c r="AG4441" t="s">
        <v>18121</v>
      </c>
      <c r="AH4441" s="21" t="str">
        <f t="shared" si="138"/>
        <v>YT21</v>
      </c>
      <c r="AI4441" s="21">
        <v>345.36</v>
      </c>
      <c r="AJ4441" s="21">
        <f t="shared" si="139"/>
        <v>99.812091503267979</v>
      </c>
      <c r="AK4441" s="21" t="s">
        <v>2060</v>
      </c>
      <c r="AL4441" t="s">
        <v>2551</v>
      </c>
      <c r="AM4441" s="26" t="s">
        <v>38</v>
      </c>
      <c r="AN4441" t="s">
        <v>2032</v>
      </c>
    </row>
    <row r="4442" spans="1:40" ht="15" hidden="1" thickTop="1" x14ac:dyDescent="0.35">
      <c r="A4442" t="s">
        <v>8664</v>
      </c>
      <c r="B4442" t="s">
        <v>18122</v>
      </c>
      <c r="C4442" t="s">
        <v>6967</v>
      </c>
      <c r="D4442" t="s">
        <v>18123</v>
      </c>
      <c r="E4442" t="s">
        <v>2646</v>
      </c>
      <c r="F4442">
        <v>1</v>
      </c>
      <c r="G4442" t="s">
        <v>2600</v>
      </c>
      <c r="H4442" t="s">
        <v>2577</v>
      </c>
      <c r="I4442" t="s">
        <v>2057</v>
      </c>
      <c r="J4442" t="s">
        <v>2647</v>
      </c>
      <c r="K4442" t="s">
        <v>2602</v>
      </c>
      <c r="L4442" t="s">
        <v>2058</v>
      </c>
      <c r="M4442" t="s">
        <v>2059</v>
      </c>
      <c r="N4442">
        <v>3</v>
      </c>
      <c r="O4442">
        <v>82</v>
      </c>
      <c r="P4442">
        <v>0.33</v>
      </c>
      <c r="Q4442">
        <v>24480</v>
      </c>
      <c r="R4442">
        <v>1</v>
      </c>
      <c r="S4442">
        <v>24</v>
      </c>
      <c r="T4442">
        <v>0.1</v>
      </c>
      <c r="U4442">
        <v>1</v>
      </c>
      <c r="V4442">
        <v>17</v>
      </c>
      <c r="W4442">
        <v>7.0000000000000007E-2</v>
      </c>
      <c r="X4442">
        <v>0</v>
      </c>
      <c r="Y4442">
        <v>0</v>
      </c>
      <c r="Z4442">
        <v>0</v>
      </c>
      <c r="AA4442">
        <v>1</v>
      </c>
      <c r="AB4442">
        <v>41</v>
      </c>
      <c r="AC4442">
        <v>0.17</v>
      </c>
      <c r="AD4442">
        <v>0</v>
      </c>
      <c r="AE4442">
        <v>0</v>
      </c>
      <c r="AF4442">
        <v>0</v>
      </c>
      <c r="AG4442" t="s">
        <v>18124</v>
      </c>
      <c r="AH4442" s="21" t="str">
        <f t="shared" si="138"/>
        <v>YT21</v>
      </c>
      <c r="AI4442" s="21">
        <v>345.36</v>
      </c>
      <c r="AJ4442" s="21">
        <f t="shared" si="139"/>
        <v>99.665032679738559</v>
      </c>
      <c r="AK4442" s="21" t="s">
        <v>2060</v>
      </c>
      <c r="AL4442" t="s">
        <v>2551</v>
      </c>
      <c r="AM4442" s="26" t="s">
        <v>38</v>
      </c>
      <c r="AN4442" t="s">
        <v>2032</v>
      </c>
    </row>
    <row r="4443" spans="1:40" ht="15" hidden="1" thickTop="1" x14ac:dyDescent="0.35">
      <c r="A4443" t="s">
        <v>8668</v>
      </c>
      <c r="B4443" t="s">
        <v>18125</v>
      </c>
      <c r="C4443" t="s">
        <v>7933</v>
      </c>
      <c r="D4443" t="s">
        <v>18126</v>
      </c>
      <c r="E4443" t="s">
        <v>2646</v>
      </c>
      <c r="F4443">
        <v>1</v>
      </c>
      <c r="G4443" t="s">
        <v>2600</v>
      </c>
      <c r="H4443" t="s">
        <v>2577</v>
      </c>
      <c r="I4443" t="s">
        <v>2057</v>
      </c>
      <c r="J4443" t="s">
        <v>2601</v>
      </c>
      <c r="K4443" t="s">
        <v>2602</v>
      </c>
      <c r="L4443" t="s">
        <v>2058</v>
      </c>
      <c r="M4443" t="s">
        <v>2163</v>
      </c>
      <c r="N4443">
        <v>1</v>
      </c>
      <c r="O4443">
        <v>30</v>
      </c>
      <c r="P4443">
        <v>0.17</v>
      </c>
      <c r="Q4443">
        <v>17340</v>
      </c>
      <c r="R4443">
        <v>0</v>
      </c>
      <c r="S4443">
        <v>0</v>
      </c>
      <c r="T4443">
        <v>0</v>
      </c>
      <c r="U4443">
        <v>0</v>
      </c>
      <c r="V4443">
        <v>0</v>
      </c>
      <c r="W4443">
        <v>0</v>
      </c>
      <c r="X4443">
        <v>0</v>
      </c>
      <c r="Y4443">
        <v>0</v>
      </c>
      <c r="Z4443">
        <v>0</v>
      </c>
      <c r="AA4443">
        <v>1</v>
      </c>
      <c r="AB4443">
        <v>30</v>
      </c>
      <c r="AC4443">
        <v>0.17</v>
      </c>
      <c r="AD4443">
        <v>0</v>
      </c>
      <c r="AE4443">
        <v>0</v>
      </c>
      <c r="AF4443">
        <v>0</v>
      </c>
      <c r="AG4443" t="s">
        <v>18127</v>
      </c>
      <c r="AH4443" s="21" t="str">
        <f t="shared" si="138"/>
        <v>YT21</v>
      </c>
      <c r="AI4443" s="21">
        <v>244.8</v>
      </c>
      <c r="AJ4443" s="21">
        <f t="shared" si="139"/>
        <v>99.826989619377159</v>
      </c>
      <c r="AK4443" s="21" t="s">
        <v>2060</v>
      </c>
      <c r="AL4443" t="s">
        <v>2551</v>
      </c>
      <c r="AM4443" s="26" t="s">
        <v>38</v>
      </c>
      <c r="AN4443" t="s">
        <v>2031</v>
      </c>
    </row>
    <row r="4444" spans="1:40" ht="15" hidden="1" thickTop="1" x14ac:dyDescent="0.35">
      <c r="A4444" t="s">
        <v>8672</v>
      </c>
      <c r="B4444" t="s">
        <v>18128</v>
      </c>
      <c r="C4444" t="s">
        <v>3936</v>
      </c>
      <c r="D4444" t="s">
        <v>18129</v>
      </c>
      <c r="E4444" t="s">
        <v>2691</v>
      </c>
      <c r="F4444">
        <v>1</v>
      </c>
      <c r="G4444" t="s">
        <v>2600</v>
      </c>
      <c r="H4444" t="s">
        <v>2577</v>
      </c>
      <c r="I4444" t="s">
        <v>2057</v>
      </c>
      <c r="J4444" t="s">
        <v>2699</v>
      </c>
      <c r="K4444" t="s">
        <v>2579</v>
      </c>
      <c r="L4444" t="s">
        <v>2058</v>
      </c>
      <c r="M4444" t="s">
        <v>2059</v>
      </c>
      <c r="N4444">
        <v>0</v>
      </c>
      <c r="O4444">
        <v>0</v>
      </c>
      <c r="P4444">
        <v>0</v>
      </c>
      <c r="Q4444">
        <v>24480</v>
      </c>
      <c r="R4444">
        <v>0</v>
      </c>
      <c r="S4444">
        <v>0</v>
      </c>
      <c r="T4444">
        <v>0</v>
      </c>
      <c r="U4444">
        <v>0</v>
      </c>
      <c r="V4444">
        <v>0</v>
      </c>
      <c r="W4444">
        <v>0</v>
      </c>
      <c r="X4444">
        <v>0</v>
      </c>
      <c r="Y4444">
        <v>0</v>
      </c>
      <c r="Z4444">
        <v>0</v>
      </c>
      <c r="AA4444">
        <v>0</v>
      </c>
      <c r="AB4444">
        <v>0</v>
      </c>
      <c r="AC4444">
        <v>0</v>
      </c>
      <c r="AD4444">
        <v>0</v>
      </c>
      <c r="AE4444">
        <v>0</v>
      </c>
      <c r="AF4444">
        <v>0</v>
      </c>
      <c r="AG4444" t="s">
        <v>18130</v>
      </c>
      <c r="AH4444" s="21" t="str">
        <f t="shared" si="138"/>
        <v>YT21</v>
      </c>
      <c r="AI4444" s="21">
        <v>345.36</v>
      </c>
      <c r="AJ4444" s="21">
        <f t="shared" si="139"/>
        <v>100</v>
      </c>
      <c r="AK4444" s="21" t="s">
        <v>2060</v>
      </c>
      <c r="AL4444" t="s">
        <v>2581</v>
      </c>
      <c r="AM4444" s="26" t="s">
        <v>38</v>
      </c>
      <c r="AN4444" t="s">
        <v>2030</v>
      </c>
    </row>
    <row r="4445" spans="1:40" ht="15" hidden="1" thickTop="1" x14ac:dyDescent="0.35">
      <c r="A4445" t="s">
        <v>8676</v>
      </c>
      <c r="B4445" t="s">
        <v>18131</v>
      </c>
      <c r="C4445" t="s">
        <v>5668</v>
      </c>
      <c r="D4445" t="s">
        <v>18132</v>
      </c>
      <c r="E4445" t="s">
        <v>3013</v>
      </c>
      <c r="F4445">
        <v>1</v>
      </c>
      <c r="G4445" t="s">
        <v>2600</v>
      </c>
      <c r="H4445" t="s">
        <v>2577</v>
      </c>
      <c r="I4445" t="s">
        <v>2057</v>
      </c>
      <c r="J4445" t="s">
        <v>3183</v>
      </c>
      <c r="K4445" t="s">
        <v>2742</v>
      </c>
      <c r="L4445" t="s">
        <v>2058</v>
      </c>
      <c r="M4445" t="s">
        <v>2059</v>
      </c>
      <c r="N4445">
        <v>8</v>
      </c>
      <c r="O4445">
        <v>265</v>
      </c>
      <c r="P4445">
        <v>1.08</v>
      </c>
      <c r="Q4445">
        <v>24480</v>
      </c>
      <c r="R4445">
        <v>6</v>
      </c>
      <c r="S4445">
        <v>188</v>
      </c>
      <c r="T4445">
        <v>0.77</v>
      </c>
      <c r="U4445">
        <v>1</v>
      </c>
      <c r="V4445">
        <v>33</v>
      </c>
      <c r="W4445">
        <v>0.13</v>
      </c>
      <c r="X4445">
        <v>0</v>
      </c>
      <c r="Y4445">
        <v>0</v>
      </c>
      <c r="Z4445">
        <v>0</v>
      </c>
      <c r="AA4445">
        <v>1</v>
      </c>
      <c r="AB4445">
        <v>44</v>
      </c>
      <c r="AC4445">
        <v>0.18</v>
      </c>
      <c r="AD4445">
        <v>0</v>
      </c>
      <c r="AE4445">
        <v>0</v>
      </c>
      <c r="AF4445">
        <v>0</v>
      </c>
      <c r="AG4445" t="s">
        <v>18133</v>
      </c>
      <c r="AH4445" s="21" t="str">
        <f t="shared" si="138"/>
        <v>YT21</v>
      </c>
      <c r="AI4445" s="21">
        <v>345.36</v>
      </c>
      <c r="AJ4445" s="21">
        <f t="shared" si="139"/>
        <v>98.917483660130713</v>
      </c>
      <c r="AK4445" s="21" t="s">
        <v>2063</v>
      </c>
      <c r="AL4445" t="s">
        <v>2551</v>
      </c>
      <c r="AM4445" s="26" t="s">
        <v>38</v>
      </c>
      <c r="AN4445" t="s">
        <v>2032</v>
      </c>
    </row>
    <row r="4446" spans="1:40" ht="15" hidden="1" thickTop="1" x14ac:dyDescent="0.35">
      <c r="A4446" t="s">
        <v>8680</v>
      </c>
      <c r="B4446" t="s">
        <v>18134</v>
      </c>
      <c r="C4446" t="s">
        <v>5668</v>
      </c>
      <c r="D4446" t="s">
        <v>18135</v>
      </c>
      <c r="E4446" t="s">
        <v>3013</v>
      </c>
      <c r="F4446">
        <v>1</v>
      </c>
      <c r="G4446" t="s">
        <v>2600</v>
      </c>
      <c r="H4446" t="s">
        <v>2577</v>
      </c>
      <c r="I4446" t="s">
        <v>2057</v>
      </c>
      <c r="J4446" t="s">
        <v>3183</v>
      </c>
      <c r="K4446" t="s">
        <v>2742</v>
      </c>
      <c r="L4446" t="s">
        <v>2058</v>
      </c>
      <c r="M4446" t="s">
        <v>2059</v>
      </c>
      <c r="N4446">
        <v>2</v>
      </c>
      <c r="O4446">
        <v>22</v>
      </c>
      <c r="P4446">
        <v>0.09</v>
      </c>
      <c r="Q4446">
        <v>24480</v>
      </c>
      <c r="R4446">
        <v>0</v>
      </c>
      <c r="S4446">
        <v>0</v>
      </c>
      <c r="T4446">
        <v>0</v>
      </c>
      <c r="U4446">
        <v>2</v>
      </c>
      <c r="V4446">
        <v>22</v>
      </c>
      <c r="W4446">
        <v>0.09</v>
      </c>
      <c r="X4446">
        <v>0</v>
      </c>
      <c r="Y4446">
        <v>0</v>
      </c>
      <c r="Z4446">
        <v>0</v>
      </c>
      <c r="AA4446">
        <v>0</v>
      </c>
      <c r="AB4446">
        <v>0</v>
      </c>
      <c r="AC4446">
        <v>0</v>
      </c>
      <c r="AD4446">
        <v>0</v>
      </c>
      <c r="AE4446">
        <v>0</v>
      </c>
      <c r="AF4446">
        <v>0</v>
      </c>
      <c r="AG4446" t="s">
        <v>18136</v>
      </c>
      <c r="AH4446" s="21" t="str">
        <f t="shared" si="138"/>
        <v>YT21</v>
      </c>
      <c r="AI4446" s="21">
        <v>345.36</v>
      </c>
      <c r="AJ4446" s="21">
        <f t="shared" si="139"/>
        <v>99.91013071895425</v>
      </c>
      <c r="AK4446" s="21" t="s">
        <v>2060</v>
      </c>
      <c r="AL4446" t="s">
        <v>2551</v>
      </c>
      <c r="AM4446" s="26" t="s">
        <v>38</v>
      </c>
      <c r="AN4446" t="s">
        <v>2032</v>
      </c>
    </row>
    <row r="4447" spans="1:40" ht="15" hidden="1" thickTop="1" x14ac:dyDescent="0.35">
      <c r="A4447" t="s">
        <v>8684</v>
      </c>
      <c r="B4447" t="s">
        <v>18137</v>
      </c>
      <c r="C4447" t="s">
        <v>4143</v>
      </c>
      <c r="D4447" t="s">
        <v>16306</v>
      </c>
      <c r="E4447" t="s">
        <v>3013</v>
      </c>
      <c r="F4447">
        <v>1</v>
      </c>
      <c r="G4447" t="s">
        <v>2600</v>
      </c>
      <c r="H4447" t="s">
        <v>2577</v>
      </c>
      <c r="I4447" t="s">
        <v>2057</v>
      </c>
      <c r="J4447" t="s">
        <v>3183</v>
      </c>
      <c r="K4447" t="s">
        <v>2742</v>
      </c>
      <c r="L4447" t="s">
        <v>2058</v>
      </c>
      <c r="M4447" t="s">
        <v>2059</v>
      </c>
      <c r="N4447">
        <v>5</v>
      </c>
      <c r="O4447">
        <v>105</v>
      </c>
      <c r="P4447">
        <v>0.43</v>
      </c>
      <c r="Q4447">
        <v>24480</v>
      </c>
      <c r="R4447">
        <v>3</v>
      </c>
      <c r="S4447">
        <v>65</v>
      </c>
      <c r="T4447">
        <v>0.27</v>
      </c>
      <c r="U4447">
        <v>2</v>
      </c>
      <c r="V4447">
        <v>40</v>
      </c>
      <c r="W4447">
        <v>0.16</v>
      </c>
      <c r="X4447">
        <v>0</v>
      </c>
      <c r="Y4447">
        <v>0</v>
      </c>
      <c r="Z4447">
        <v>0</v>
      </c>
      <c r="AA4447">
        <v>0</v>
      </c>
      <c r="AB4447">
        <v>0</v>
      </c>
      <c r="AC4447">
        <v>0</v>
      </c>
      <c r="AD4447">
        <v>0</v>
      </c>
      <c r="AE4447">
        <v>0</v>
      </c>
      <c r="AF4447">
        <v>0</v>
      </c>
      <c r="AG4447" t="s">
        <v>18138</v>
      </c>
      <c r="AH4447" s="21" t="str">
        <f t="shared" si="138"/>
        <v>YT21</v>
      </c>
      <c r="AI4447" s="21">
        <v>345.36</v>
      </c>
      <c r="AJ4447" s="21">
        <f t="shared" si="139"/>
        <v>99.571078431372555</v>
      </c>
      <c r="AK4447" s="21" t="s">
        <v>2060</v>
      </c>
      <c r="AL4447" t="s">
        <v>2551</v>
      </c>
      <c r="AM4447" s="26" t="s">
        <v>38</v>
      </c>
      <c r="AN4447" t="s">
        <v>2030</v>
      </c>
    </row>
    <row r="4448" spans="1:40" ht="15" hidden="1" thickTop="1" x14ac:dyDescent="0.35">
      <c r="A4448" t="s">
        <v>8688</v>
      </c>
      <c r="B4448" t="s">
        <v>18139</v>
      </c>
      <c r="C4448" t="s">
        <v>4257</v>
      </c>
      <c r="D4448" t="s">
        <v>18140</v>
      </c>
      <c r="E4448" t="s">
        <v>2938</v>
      </c>
      <c r="F4448">
        <v>1</v>
      </c>
      <c r="G4448" t="s">
        <v>2593</v>
      </c>
      <c r="H4448" t="s">
        <v>2056</v>
      </c>
      <c r="I4448" t="s">
        <v>2076</v>
      </c>
      <c r="J4448" t="s">
        <v>3250</v>
      </c>
      <c r="K4448" t="s">
        <v>65</v>
      </c>
      <c r="L4448" t="s">
        <v>2058</v>
      </c>
      <c r="M4448" t="s">
        <v>2170</v>
      </c>
      <c r="N4448">
        <v>1</v>
      </c>
      <c r="O4448">
        <v>27</v>
      </c>
      <c r="P4448">
        <v>0.18</v>
      </c>
      <c r="Q4448">
        <v>15300</v>
      </c>
      <c r="R4448">
        <v>1</v>
      </c>
      <c r="S4448">
        <v>27</v>
      </c>
      <c r="T4448">
        <v>0.18</v>
      </c>
      <c r="U4448">
        <v>0</v>
      </c>
      <c r="V4448">
        <v>0</v>
      </c>
      <c r="W4448">
        <v>0</v>
      </c>
      <c r="X4448">
        <v>0</v>
      </c>
      <c r="Y4448">
        <v>0</v>
      </c>
      <c r="Z4448">
        <v>0</v>
      </c>
      <c r="AA4448">
        <v>0</v>
      </c>
      <c r="AB4448">
        <v>0</v>
      </c>
      <c r="AC4448">
        <v>0</v>
      </c>
      <c r="AD4448">
        <v>0</v>
      </c>
      <c r="AE4448">
        <v>0</v>
      </c>
      <c r="AF4448">
        <v>0</v>
      </c>
      <c r="AG4448" t="s">
        <v>18141</v>
      </c>
      <c r="AH4448" s="21" t="str">
        <f t="shared" si="138"/>
        <v>YM68</v>
      </c>
      <c r="AI4448" s="21">
        <v>216</v>
      </c>
      <c r="AJ4448" s="21">
        <f t="shared" si="139"/>
        <v>99.82352941176471</v>
      </c>
      <c r="AK4448" s="21" t="s">
        <v>2060</v>
      </c>
      <c r="AL4448" t="s">
        <v>2527</v>
      </c>
      <c r="AM4448" s="26" t="s">
        <v>38</v>
      </c>
      <c r="AN4448" t="s">
        <v>2032</v>
      </c>
    </row>
    <row r="4449" spans="1:40" ht="15" hidden="1" thickTop="1" x14ac:dyDescent="0.35">
      <c r="A4449" t="s">
        <v>8692</v>
      </c>
      <c r="B4449" t="s">
        <v>18142</v>
      </c>
      <c r="C4449" t="s">
        <v>2590</v>
      </c>
      <c r="D4449" t="s">
        <v>18143</v>
      </c>
      <c r="E4449" t="s">
        <v>2938</v>
      </c>
      <c r="F4449">
        <v>1</v>
      </c>
      <c r="G4449" t="s">
        <v>2593</v>
      </c>
      <c r="H4449" t="s">
        <v>2056</v>
      </c>
      <c r="I4449" t="s">
        <v>2076</v>
      </c>
      <c r="J4449" t="s">
        <v>2594</v>
      </c>
      <c r="K4449" t="s">
        <v>65</v>
      </c>
      <c r="L4449" t="s">
        <v>2058</v>
      </c>
      <c r="M4449" t="s">
        <v>2170</v>
      </c>
      <c r="N4449">
        <v>4</v>
      </c>
      <c r="O4449">
        <v>166</v>
      </c>
      <c r="P4449">
        <v>1.08</v>
      </c>
      <c r="Q4449">
        <v>15300</v>
      </c>
      <c r="R4449">
        <v>0</v>
      </c>
      <c r="S4449">
        <v>0</v>
      </c>
      <c r="T4449">
        <v>0</v>
      </c>
      <c r="U4449">
        <v>3</v>
      </c>
      <c r="V4449">
        <v>107</v>
      </c>
      <c r="W4449">
        <v>0.7</v>
      </c>
      <c r="X4449">
        <v>1</v>
      </c>
      <c r="Y4449">
        <v>59</v>
      </c>
      <c r="Z4449">
        <v>0.39</v>
      </c>
      <c r="AA4449">
        <v>0</v>
      </c>
      <c r="AB4449">
        <v>0</v>
      </c>
      <c r="AC4449">
        <v>0</v>
      </c>
      <c r="AD4449">
        <v>0</v>
      </c>
      <c r="AE4449">
        <v>0</v>
      </c>
      <c r="AF4449">
        <v>0</v>
      </c>
      <c r="AG4449" t="s">
        <v>18144</v>
      </c>
      <c r="AH4449" s="21" t="str">
        <f t="shared" si="138"/>
        <v>YK20</v>
      </c>
      <c r="AI4449" s="21">
        <v>216</v>
      </c>
      <c r="AJ4449" s="21">
        <f t="shared" si="139"/>
        <v>98.915032679738559</v>
      </c>
      <c r="AK4449" s="21" t="s">
        <v>2063</v>
      </c>
      <c r="AL4449" t="s">
        <v>2527</v>
      </c>
      <c r="AM4449" s="26" t="s">
        <v>38</v>
      </c>
      <c r="AN4449" t="s">
        <v>2031</v>
      </c>
    </row>
    <row r="4450" spans="1:40" ht="15" hidden="1" thickTop="1" x14ac:dyDescent="0.35">
      <c r="A4450" t="s">
        <v>8696</v>
      </c>
      <c r="B4450" t="s">
        <v>18145</v>
      </c>
      <c r="C4450" t="s">
        <v>3011</v>
      </c>
      <c r="D4450" t="s">
        <v>18146</v>
      </c>
      <c r="E4450" t="s">
        <v>3013</v>
      </c>
      <c r="F4450">
        <v>1</v>
      </c>
      <c r="G4450" t="s">
        <v>2600</v>
      </c>
      <c r="H4450" t="s">
        <v>2577</v>
      </c>
      <c r="I4450" t="s">
        <v>2076</v>
      </c>
      <c r="J4450" t="s">
        <v>2741</v>
      </c>
      <c r="K4450" t="s">
        <v>2742</v>
      </c>
      <c r="L4450" t="s">
        <v>2058</v>
      </c>
      <c r="M4450" t="s">
        <v>2059</v>
      </c>
      <c r="N4450">
        <v>7</v>
      </c>
      <c r="O4450">
        <v>194</v>
      </c>
      <c r="P4450">
        <v>0.79</v>
      </c>
      <c r="Q4450">
        <v>24480</v>
      </c>
      <c r="R4450">
        <v>0</v>
      </c>
      <c r="S4450">
        <v>0</v>
      </c>
      <c r="T4450">
        <v>0</v>
      </c>
      <c r="U4450">
        <v>6</v>
      </c>
      <c r="V4450">
        <v>167</v>
      </c>
      <c r="W4450">
        <v>0.68</v>
      </c>
      <c r="X4450">
        <v>1</v>
      </c>
      <c r="Y4450">
        <v>27</v>
      </c>
      <c r="Z4450">
        <v>0.11</v>
      </c>
      <c r="AA4450">
        <v>0</v>
      </c>
      <c r="AB4450">
        <v>0</v>
      </c>
      <c r="AC4450">
        <v>0</v>
      </c>
      <c r="AD4450">
        <v>0</v>
      </c>
      <c r="AE4450">
        <v>0</v>
      </c>
      <c r="AF4450">
        <v>0</v>
      </c>
      <c r="AG4450" t="s">
        <v>18147</v>
      </c>
      <c r="AH4450" s="21" t="str">
        <f t="shared" si="138"/>
        <v>YK20</v>
      </c>
      <c r="AI4450" s="21">
        <v>345.36</v>
      </c>
      <c r="AJ4450" s="21">
        <f t="shared" si="139"/>
        <v>99.207516339869287</v>
      </c>
      <c r="AK4450" s="21" t="s">
        <v>2060</v>
      </c>
      <c r="AL4450" t="s">
        <v>2551</v>
      </c>
      <c r="AM4450" s="26" t="s">
        <v>38</v>
      </c>
      <c r="AN4450" t="s">
        <v>2033</v>
      </c>
    </row>
    <row r="4451" spans="1:40" ht="15" hidden="1" thickTop="1" x14ac:dyDescent="0.35">
      <c r="A4451" t="s">
        <v>8700</v>
      </c>
      <c r="B4451" t="s">
        <v>18148</v>
      </c>
      <c r="C4451" t="s">
        <v>3730</v>
      </c>
      <c r="D4451" t="s">
        <v>18149</v>
      </c>
      <c r="E4451" t="s">
        <v>3013</v>
      </c>
      <c r="F4451">
        <v>1</v>
      </c>
      <c r="G4451" t="s">
        <v>2600</v>
      </c>
      <c r="H4451" t="s">
        <v>2577</v>
      </c>
      <c r="I4451" t="s">
        <v>2057</v>
      </c>
      <c r="J4451" t="s">
        <v>3183</v>
      </c>
      <c r="K4451" t="s">
        <v>2742</v>
      </c>
      <c r="L4451" t="s">
        <v>2058</v>
      </c>
      <c r="M4451" t="s">
        <v>2059</v>
      </c>
      <c r="N4451">
        <v>6</v>
      </c>
      <c r="O4451">
        <v>179</v>
      </c>
      <c r="P4451">
        <v>0.73</v>
      </c>
      <c r="Q4451">
        <v>24480</v>
      </c>
      <c r="R4451">
        <v>5</v>
      </c>
      <c r="S4451">
        <v>130</v>
      </c>
      <c r="T4451">
        <v>0.53</v>
      </c>
      <c r="U4451">
        <v>1</v>
      </c>
      <c r="V4451">
        <v>49</v>
      </c>
      <c r="W4451">
        <v>0.2</v>
      </c>
      <c r="X4451">
        <v>0</v>
      </c>
      <c r="Y4451">
        <v>0</v>
      </c>
      <c r="Z4451">
        <v>0</v>
      </c>
      <c r="AA4451">
        <v>0</v>
      </c>
      <c r="AB4451">
        <v>0</v>
      </c>
      <c r="AC4451">
        <v>0</v>
      </c>
      <c r="AD4451">
        <v>0</v>
      </c>
      <c r="AE4451">
        <v>0</v>
      </c>
      <c r="AF4451">
        <v>0</v>
      </c>
      <c r="AG4451" t="s">
        <v>18150</v>
      </c>
      <c r="AH4451" s="21" t="str">
        <f t="shared" si="138"/>
        <v>YT21</v>
      </c>
      <c r="AI4451" s="21">
        <v>345.36</v>
      </c>
      <c r="AJ4451" s="21">
        <f t="shared" si="139"/>
        <v>99.268790849673209</v>
      </c>
      <c r="AK4451" s="21" t="s">
        <v>2060</v>
      </c>
      <c r="AL4451" t="s">
        <v>2551</v>
      </c>
      <c r="AM4451" s="26" t="s">
        <v>38</v>
      </c>
      <c r="AN4451" t="s">
        <v>2033</v>
      </c>
    </row>
    <row r="4452" spans="1:40" ht="15" hidden="1" thickTop="1" x14ac:dyDescent="0.35">
      <c r="A4452" t="s">
        <v>8704</v>
      </c>
      <c r="B4452" t="s">
        <v>18151</v>
      </c>
      <c r="C4452" t="s">
        <v>2751</v>
      </c>
      <c r="D4452" t="s">
        <v>18152</v>
      </c>
      <c r="E4452" t="s">
        <v>2646</v>
      </c>
      <c r="F4452">
        <v>1</v>
      </c>
      <c r="G4452" t="s">
        <v>2600</v>
      </c>
      <c r="H4452" t="s">
        <v>2577</v>
      </c>
      <c r="I4452" t="s">
        <v>2057</v>
      </c>
      <c r="J4452" t="s">
        <v>2647</v>
      </c>
      <c r="K4452" t="s">
        <v>2602</v>
      </c>
      <c r="L4452" t="s">
        <v>2058</v>
      </c>
      <c r="M4452" t="s">
        <v>2059</v>
      </c>
      <c r="N4452">
        <v>2</v>
      </c>
      <c r="O4452">
        <v>20</v>
      </c>
      <c r="P4452">
        <v>0.08</v>
      </c>
      <c r="Q4452">
        <v>24480</v>
      </c>
      <c r="R4452">
        <v>2</v>
      </c>
      <c r="S4452">
        <v>20</v>
      </c>
      <c r="T4452">
        <v>0.08</v>
      </c>
      <c r="U4452">
        <v>0</v>
      </c>
      <c r="V4452">
        <v>0</v>
      </c>
      <c r="W4452">
        <v>0</v>
      </c>
      <c r="X4452">
        <v>0</v>
      </c>
      <c r="Y4452">
        <v>0</v>
      </c>
      <c r="Z4452">
        <v>0</v>
      </c>
      <c r="AA4452">
        <v>0</v>
      </c>
      <c r="AB4452">
        <v>0</v>
      </c>
      <c r="AC4452">
        <v>0</v>
      </c>
      <c r="AD4452">
        <v>0</v>
      </c>
      <c r="AE4452">
        <v>0</v>
      </c>
      <c r="AF4452">
        <v>0</v>
      </c>
      <c r="AG4452" t="s">
        <v>18153</v>
      </c>
      <c r="AH4452" s="21" t="str">
        <f t="shared" si="138"/>
        <v>YT21</v>
      </c>
      <c r="AI4452" s="21">
        <v>345.36</v>
      </c>
      <c r="AJ4452" s="21">
        <f t="shared" si="139"/>
        <v>99.91830065359477</v>
      </c>
      <c r="AK4452" s="21" t="s">
        <v>2060</v>
      </c>
      <c r="AL4452" t="s">
        <v>2551</v>
      </c>
      <c r="AM4452" s="26" t="s">
        <v>38</v>
      </c>
      <c r="AN4452" t="s">
        <v>2032</v>
      </c>
    </row>
    <row r="4453" spans="1:40" ht="15" hidden="1" thickTop="1" x14ac:dyDescent="0.35">
      <c r="A4453" t="s">
        <v>8708</v>
      </c>
      <c r="B4453" t="s">
        <v>18154</v>
      </c>
      <c r="C4453" t="s">
        <v>4656</v>
      </c>
      <c r="D4453" t="s">
        <v>18155</v>
      </c>
      <c r="E4453" t="s">
        <v>2575</v>
      </c>
      <c r="F4453">
        <v>1</v>
      </c>
      <c r="G4453" t="s">
        <v>2576</v>
      </c>
      <c r="H4453" t="s">
        <v>2577</v>
      </c>
      <c r="I4453" t="s">
        <v>2057</v>
      </c>
      <c r="J4453" t="s">
        <v>2858</v>
      </c>
      <c r="K4453" t="s">
        <v>2742</v>
      </c>
      <c r="L4453" t="s">
        <v>2058</v>
      </c>
      <c r="M4453" t="s">
        <v>2170</v>
      </c>
      <c r="N4453">
        <v>3</v>
      </c>
      <c r="O4453">
        <v>100</v>
      </c>
      <c r="P4453">
        <v>0.65</v>
      </c>
      <c r="Q4453">
        <v>15300</v>
      </c>
      <c r="R4453">
        <v>3</v>
      </c>
      <c r="S4453">
        <v>100</v>
      </c>
      <c r="T4453">
        <v>0.65</v>
      </c>
      <c r="U4453">
        <v>0</v>
      </c>
      <c r="V4453">
        <v>0</v>
      </c>
      <c r="W4453">
        <v>0</v>
      </c>
      <c r="X4453">
        <v>0</v>
      </c>
      <c r="Y4453">
        <v>0</v>
      </c>
      <c r="Z4453">
        <v>0</v>
      </c>
      <c r="AA4453">
        <v>0</v>
      </c>
      <c r="AB4453">
        <v>0</v>
      </c>
      <c r="AC4453">
        <v>0</v>
      </c>
      <c r="AD4453">
        <v>0</v>
      </c>
      <c r="AE4453">
        <v>0</v>
      </c>
      <c r="AF4453">
        <v>0</v>
      </c>
      <c r="AG4453" t="s">
        <v>18156</v>
      </c>
      <c r="AH4453" s="21" t="str">
        <f t="shared" si="138"/>
        <v>YT21</v>
      </c>
      <c r="AI4453" s="21">
        <v>216</v>
      </c>
      <c r="AJ4453" s="21">
        <f t="shared" si="139"/>
        <v>99.346405228758172</v>
      </c>
      <c r="AK4453" s="21" t="s">
        <v>2060</v>
      </c>
      <c r="AL4453" t="s">
        <v>2551</v>
      </c>
      <c r="AM4453" s="26" t="s">
        <v>38</v>
      </c>
      <c r="AN4453" t="s">
        <v>2029</v>
      </c>
    </row>
    <row r="4454" spans="1:40" ht="15" hidden="1" thickTop="1" x14ac:dyDescent="0.35">
      <c r="A4454" t="s">
        <v>8712</v>
      </c>
      <c r="B4454" t="s">
        <v>18157</v>
      </c>
      <c r="C4454" t="s">
        <v>6280</v>
      </c>
      <c r="D4454" t="s">
        <v>18158</v>
      </c>
      <c r="E4454" t="s">
        <v>2691</v>
      </c>
      <c r="F4454">
        <v>1</v>
      </c>
      <c r="G4454" t="s">
        <v>2633</v>
      </c>
      <c r="H4454" t="s">
        <v>2577</v>
      </c>
      <c r="I4454" t="s">
        <v>2057</v>
      </c>
      <c r="J4454" t="s">
        <v>2692</v>
      </c>
      <c r="K4454" t="s">
        <v>2635</v>
      </c>
      <c r="L4454" t="s">
        <v>2058</v>
      </c>
      <c r="M4454" t="s">
        <v>2059</v>
      </c>
      <c r="N4454">
        <v>2</v>
      </c>
      <c r="O4454">
        <v>108</v>
      </c>
      <c r="P4454">
        <v>0.44</v>
      </c>
      <c r="Q4454">
        <v>24480</v>
      </c>
      <c r="R4454">
        <v>1</v>
      </c>
      <c r="S4454">
        <v>73</v>
      </c>
      <c r="T4454">
        <v>0.3</v>
      </c>
      <c r="U4454">
        <v>1</v>
      </c>
      <c r="V4454">
        <v>35</v>
      </c>
      <c r="W4454">
        <v>0.14000000000000001</v>
      </c>
      <c r="X4454">
        <v>0</v>
      </c>
      <c r="Y4454">
        <v>0</v>
      </c>
      <c r="Z4454">
        <v>0</v>
      </c>
      <c r="AA4454">
        <v>0</v>
      </c>
      <c r="AB4454">
        <v>0</v>
      </c>
      <c r="AC4454">
        <v>0</v>
      </c>
      <c r="AD4454">
        <v>0</v>
      </c>
      <c r="AE4454">
        <v>0</v>
      </c>
      <c r="AF4454">
        <v>0</v>
      </c>
      <c r="AG4454" t="s">
        <v>18159</v>
      </c>
      <c r="AH4454" s="21" t="str">
        <f t="shared" si="138"/>
        <v>YT21</v>
      </c>
      <c r="AI4454" s="21">
        <v>345.36</v>
      </c>
      <c r="AJ4454" s="21">
        <f t="shared" si="139"/>
        <v>99.558823529411768</v>
      </c>
      <c r="AK4454" s="21" t="s">
        <v>2060</v>
      </c>
      <c r="AL4454" t="s">
        <v>2581</v>
      </c>
      <c r="AM4454" s="26" t="s">
        <v>38</v>
      </c>
      <c r="AN4454" t="s">
        <v>2029</v>
      </c>
    </row>
    <row r="4455" spans="1:40" ht="15" hidden="1" thickTop="1" x14ac:dyDescent="0.35">
      <c r="A4455" t="s">
        <v>8716</v>
      </c>
      <c r="B4455" t="s">
        <v>18160</v>
      </c>
      <c r="C4455" t="s">
        <v>2734</v>
      </c>
      <c r="D4455" t="s">
        <v>18161</v>
      </c>
      <c r="E4455" t="s">
        <v>2575</v>
      </c>
      <c r="F4455">
        <v>1</v>
      </c>
      <c r="G4455" t="s">
        <v>2576</v>
      </c>
      <c r="H4455" t="s">
        <v>2577</v>
      </c>
      <c r="I4455" t="s">
        <v>2076</v>
      </c>
      <c r="J4455" t="s">
        <v>2699</v>
      </c>
      <c r="K4455" t="s">
        <v>2579</v>
      </c>
      <c r="L4455" t="s">
        <v>2058</v>
      </c>
      <c r="M4455" t="s">
        <v>2059</v>
      </c>
      <c r="N4455">
        <v>3</v>
      </c>
      <c r="O4455">
        <v>37</v>
      </c>
      <c r="P4455">
        <v>0.15</v>
      </c>
      <c r="Q4455">
        <v>24480</v>
      </c>
      <c r="R4455">
        <v>1</v>
      </c>
      <c r="S4455">
        <v>3</v>
      </c>
      <c r="T4455">
        <v>0.01</v>
      </c>
      <c r="U4455">
        <v>2</v>
      </c>
      <c r="V4455">
        <v>34</v>
      </c>
      <c r="W4455">
        <v>0.14000000000000001</v>
      </c>
      <c r="X4455">
        <v>0</v>
      </c>
      <c r="Y4455">
        <v>0</v>
      </c>
      <c r="Z4455">
        <v>0</v>
      </c>
      <c r="AA4455">
        <v>0</v>
      </c>
      <c r="AB4455">
        <v>0</v>
      </c>
      <c r="AC4455">
        <v>0</v>
      </c>
      <c r="AD4455">
        <v>0</v>
      </c>
      <c r="AE4455">
        <v>0</v>
      </c>
      <c r="AF4455">
        <v>0</v>
      </c>
      <c r="AG4455" t="s">
        <v>18162</v>
      </c>
      <c r="AH4455" s="21" t="str">
        <f t="shared" si="138"/>
        <v>YR25</v>
      </c>
      <c r="AI4455" s="21">
        <v>345.36</v>
      </c>
      <c r="AJ4455" s="21">
        <f t="shared" si="139"/>
        <v>99.848856209150327</v>
      </c>
      <c r="AK4455" s="21" t="s">
        <v>2060</v>
      </c>
      <c r="AL4455" t="s">
        <v>2581</v>
      </c>
      <c r="AM4455" s="26" t="s">
        <v>38</v>
      </c>
      <c r="AN4455" t="s">
        <v>2031</v>
      </c>
    </row>
    <row r="4456" spans="1:40" ht="15" hidden="1" thickTop="1" x14ac:dyDescent="0.35">
      <c r="A4456" t="s">
        <v>8720</v>
      </c>
      <c r="B4456" t="s">
        <v>18163</v>
      </c>
      <c r="C4456" t="s">
        <v>2808</v>
      </c>
      <c r="D4456" t="s">
        <v>18164</v>
      </c>
      <c r="E4456" t="s">
        <v>2691</v>
      </c>
      <c r="F4456">
        <v>1</v>
      </c>
      <c r="G4456" t="s">
        <v>2633</v>
      </c>
      <c r="H4456" t="s">
        <v>2577</v>
      </c>
      <c r="I4456" t="s">
        <v>2076</v>
      </c>
      <c r="J4456" t="s">
        <v>2692</v>
      </c>
      <c r="K4456" t="s">
        <v>2635</v>
      </c>
      <c r="L4456" t="s">
        <v>2058</v>
      </c>
      <c r="M4456" t="s">
        <v>2170</v>
      </c>
      <c r="N4456">
        <v>6</v>
      </c>
      <c r="O4456">
        <v>266</v>
      </c>
      <c r="P4456">
        <v>1.74</v>
      </c>
      <c r="Q4456">
        <v>15300</v>
      </c>
      <c r="R4456">
        <v>2</v>
      </c>
      <c r="S4456">
        <v>80</v>
      </c>
      <c r="T4456">
        <v>0.52</v>
      </c>
      <c r="U4456">
        <v>2</v>
      </c>
      <c r="V4456">
        <v>136</v>
      </c>
      <c r="W4456">
        <v>0.89</v>
      </c>
      <c r="X4456">
        <v>0</v>
      </c>
      <c r="Y4456">
        <v>0</v>
      </c>
      <c r="Z4456">
        <v>0</v>
      </c>
      <c r="AA4456">
        <v>2</v>
      </c>
      <c r="AB4456">
        <v>50</v>
      </c>
      <c r="AC4456">
        <v>0.33</v>
      </c>
      <c r="AD4456">
        <v>0</v>
      </c>
      <c r="AE4456">
        <v>0</v>
      </c>
      <c r="AF4456">
        <v>0</v>
      </c>
      <c r="AG4456" t="s">
        <v>18165</v>
      </c>
      <c r="AH4456" s="21" t="str">
        <f t="shared" si="138"/>
        <v>YR25</v>
      </c>
      <c r="AI4456" s="21">
        <v>216</v>
      </c>
      <c r="AJ4456" s="21">
        <f t="shared" si="139"/>
        <v>98.261437908496731</v>
      </c>
      <c r="AK4456" s="21" t="s">
        <v>2063</v>
      </c>
      <c r="AL4456" t="s">
        <v>2581</v>
      </c>
      <c r="AM4456" s="26" t="s">
        <v>38</v>
      </c>
      <c r="AN4456" t="s">
        <v>2029</v>
      </c>
    </row>
    <row r="4457" spans="1:40" ht="15" hidden="1" thickTop="1" x14ac:dyDescent="0.35">
      <c r="A4457" t="s">
        <v>8724</v>
      </c>
      <c r="B4457" t="s">
        <v>18166</v>
      </c>
      <c r="C4457" t="s">
        <v>8244</v>
      </c>
      <c r="D4457" t="s">
        <v>18167</v>
      </c>
      <c r="E4457" t="s">
        <v>2575</v>
      </c>
      <c r="F4457">
        <v>1</v>
      </c>
      <c r="G4457" t="s">
        <v>2576</v>
      </c>
      <c r="H4457" t="s">
        <v>2577</v>
      </c>
      <c r="I4457" t="s">
        <v>2076</v>
      </c>
      <c r="J4457" t="s">
        <v>2858</v>
      </c>
      <c r="K4457" t="s">
        <v>2742</v>
      </c>
      <c r="L4457" t="s">
        <v>2058</v>
      </c>
      <c r="M4457" t="s">
        <v>2170</v>
      </c>
      <c r="N4457">
        <v>7</v>
      </c>
      <c r="O4457">
        <v>149</v>
      </c>
      <c r="P4457">
        <v>0.97</v>
      </c>
      <c r="Q4457">
        <v>15300</v>
      </c>
      <c r="R4457">
        <v>2</v>
      </c>
      <c r="S4457">
        <v>51</v>
      </c>
      <c r="T4457">
        <v>0.33</v>
      </c>
      <c r="U4457">
        <v>4</v>
      </c>
      <c r="V4457">
        <v>53</v>
      </c>
      <c r="W4457">
        <v>0.35</v>
      </c>
      <c r="X4457">
        <v>1</v>
      </c>
      <c r="Y4457">
        <v>45</v>
      </c>
      <c r="Z4457">
        <v>0.28999999999999998</v>
      </c>
      <c r="AA4457">
        <v>0</v>
      </c>
      <c r="AB4457">
        <v>0</v>
      </c>
      <c r="AC4457">
        <v>0</v>
      </c>
      <c r="AD4457">
        <v>0</v>
      </c>
      <c r="AE4457">
        <v>0</v>
      </c>
      <c r="AF4457">
        <v>0</v>
      </c>
      <c r="AG4457" t="s">
        <v>18168</v>
      </c>
      <c r="AH4457" s="21" t="str">
        <f t="shared" si="138"/>
        <v>YR25</v>
      </c>
      <c r="AI4457" s="21">
        <v>216</v>
      </c>
      <c r="AJ4457" s="21">
        <f t="shared" si="139"/>
        <v>99.026143790849673</v>
      </c>
      <c r="AK4457" s="21" t="s">
        <v>2063</v>
      </c>
      <c r="AL4457" t="s">
        <v>2551</v>
      </c>
      <c r="AM4457" s="26" t="s">
        <v>38</v>
      </c>
      <c r="AN4457" t="s">
        <v>2033</v>
      </c>
    </row>
    <row r="4458" spans="1:40" ht="15" hidden="1" thickTop="1" x14ac:dyDescent="0.35">
      <c r="A4458" t="s">
        <v>8728</v>
      </c>
      <c r="B4458" t="s">
        <v>18169</v>
      </c>
      <c r="C4458" t="s">
        <v>2773</v>
      </c>
      <c r="D4458" t="s">
        <v>18170</v>
      </c>
      <c r="E4458" t="s">
        <v>2608</v>
      </c>
      <c r="F4458">
        <v>1</v>
      </c>
      <c r="G4458" t="s">
        <v>2576</v>
      </c>
      <c r="H4458" t="s">
        <v>2577</v>
      </c>
      <c r="I4458" t="s">
        <v>2076</v>
      </c>
      <c r="J4458" t="s">
        <v>2741</v>
      </c>
      <c r="K4458" t="s">
        <v>2742</v>
      </c>
      <c r="L4458" t="s">
        <v>2058</v>
      </c>
      <c r="M4458" t="s">
        <v>2059</v>
      </c>
      <c r="N4458">
        <v>6</v>
      </c>
      <c r="O4458">
        <v>220</v>
      </c>
      <c r="P4458">
        <v>0.9</v>
      </c>
      <c r="Q4458">
        <v>24480</v>
      </c>
      <c r="R4458">
        <v>1</v>
      </c>
      <c r="S4458">
        <v>14</v>
      </c>
      <c r="T4458">
        <v>0.06</v>
      </c>
      <c r="U4458">
        <v>5</v>
      </c>
      <c r="V4458">
        <v>206</v>
      </c>
      <c r="W4458">
        <v>0.84</v>
      </c>
      <c r="X4458">
        <v>0</v>
      </c>
      <c r="Y4458">
        <v>0</v>
      </c>
      <c r="Z4458">
        <v>0</v>
      </c>
      <c r="AA4458">
        <v>0</v>
      </c>
      <c r="AB4458">
        <v>0</v>
      </c>
      <c r="AC4458">
        <v>0</v>
      </c>
      <c r="AD4458">
        <v>0</v>
      </c>
      <c r="AE4458">
        <v>0</v>
      </c>
      <c r="AF4458">
        <v>0</v>
      </c>
      <c r="AG4458" t="s">
        <v>18171</v>
      </c>
      <c r="AH4458" s="21" t="str">
        <f t="shared" si="138"/>
        <v>YR25</v>
      </c>
      <c r="AI4458" s="21">
        <v>345.36</v>
      </c>
      <c r="AJ4458" s="21">
        <f t="shared" si="139"/>
        <v>99.101307189542482</v>
      </c>
      <c r="AK4458" s="21" t="s">
        <v>2063</v>
      </c>
      <c r="AL4458" t="s">
        <v>2613</v>
      </c>
      <c r="AM4458" s="26" t="s">
        <v>38</v>
      </c>
      <c r="AN4458" t="s">
        <v>2033</v>
      </c>
    </row>
    <row r="4459" spans="1:40" ht="15" hidden="1" thickTop="1" x14ac:dyDescent="0.35">
      <c r="A4459" t="s">
        <v>8732</v>
      </c>
      <c r="B4459" t="s">
        <v>18172</v>
      </c>
      <c r="C4459" t="s">
        <v>3192</v>
      </c>
      <c r="D4459" t="s">
        <v>18173</v>
      </c>
      <c r="E4459" t="s">
        <v>3430</v>
      </c>
      <c r="F4459">
        <v>1</v>
      </c>
      <c r="G4459" t="s">
        <v>2609</v>
      </c>
      <c r="H4459" t="s">
        <v>2577</v>
      </c>
      <c r="I4459" t="s">
        <v>2076</v>
      </c>
      <c r="J4459" t="s">
        <v>2764</v>
      </c>
      <c r="K4459" t="s">
        <v>2765</v>
      </c>
      <c r="L4459" t="s">
        <v>2058</v>
      </c>
      <c r="M4459" t="s">
        <v>2059</v>
      </c>
      <c r="N4459">
        <v>10</v>
      </c>
      <c r="O4459">
        <v>711</v>
      </c>
      <c r="P4459">
        <v>2.9</v>
      </c>
      <c r="Q4459">
        <v>24480</v>
      </c>
      <c r="R4459">
        <v>4</v>
      </c>
      <c r="S4459">
        <v>288</v>
      </c>
      <c r="T4459">
        <v>1.18</v>
      </c>
      <c r="U4459">
        <v>5</v>
      </c>
      <c r="V4459">
        <v>370</v>
      </c>
      <c r="W4459">
        <v>1.51</v>
      </c>
      <c r="X4459">
        <v>1</v>
      </c>
      <c r="Y4459">
        <v>53</v>
      </c>
      <c r="Z4459">
        <v>0.22</v>
      </c>
      <c r="AA4459">
        <v>0</v>
      </c>
      <c r="AB4459">
        <v>0</v>
      </c>
      <c r="AC4459">
        <v>0</v>
      </c>
      <c r="AD4459">
        <v>0</v>
      </c>
      <c r="AE4459">
        <v>0</v>
      </c>
      <c r="AF4459">
        <v>0</v>
      </c>
      <c r="AG4459" t="s">
        <v>18174</v>
      </c>
      <c r="AH4459" s="21" t="str">
        <f t="shared" si="138"/>
        <v>YR25</v>
      </c>
      <c r="AI4459" s="21">
        <v>345.36</v>
      </c>
      <c r="AJ4459" s="21">
        <f t="shared" si="139"/>
        <v>97.095588235294116</v>
      </c>
      <c r="AK4459" s="21" t="s">
        <v>2063</v>
      </c>
      <c r="AL4459" t="s">
        <v>2613</v>
      </c>
      <c r="AM4459" s="26" t="s">
        <v>38</v>
      </c>
      <c r="AN4459" t="s">
        <v>2033</v>
      </c>
    </row>
    <row r="4460" spans="1:40" ht="15" hidden="1" thickTop="1" x14ac:dyDescent="0.35">
      <c r="A4460" t="s">
        <v>8736</v>
      </c>
      <c r="B4460" t="s">
        <v>18175</v>
      </c>
      <c r="C4460" t="s">
        <v>3243</v>
      </c>
      <c r="D4460" t="s">
        <v>18176</v>
      </c>
      <c r="E4460" t="s">
        <v>2575</v>
      </c>
      <c r="F4460">
        <v>1</v>
      </c>
      <c r="G4460" t="s">
        <v>2576</v>
      </c>
      <c r="H4460" t="s">
        <v>2577</v>
      </c>
      <c r="I4460" t="s">
        <v>2076</v>
      </c>
      <c r="J4460" t="s">
        <v>2858</v>
      </c>
      <c r="K4460" t="s">
        <v>2742</v>
      </c>
      <c r="L4460" t="s">
        <v>2058</v>
      </c>
      <c r="M4460" t="s">
        <v>2170</v>
      </c>
      <c r="N4460">
        <v>2</v>
      </c>
      <c r="O4460">
        <v>51</v>
      </c>
      <c r="P4460">
        <v>0.33</v>
      </c>
      <c r="Q4460">
        <v>15300</v>
      </c>
      <c r="R4460">
        <v>1</v>
      </c>
      <c r="S4460">
        <v>39</v>
      </c>
      <c r="T4460">
        <v>0.25</v>
      </c>
      <c r="U4460">
        <v>0</v>
      </c>
      <c r="V4460">
        <v>0</v>
      </c>
      <c r="W4460">
        <v>0</v>
      </c>
      <c r="X4460">
        <v>0</v>
      </c>
      <c r="Y4460">
        <v>0</v>
      </c>
      <c r="Z4460">
        <v>0</v>
      </c>
      <c r="AA4460">
        <v>1</v>
      </c>
      <c r="AB4460">
        <v>12</v>
      </c>
      <c r="AC4460">
        <v>0.08</v>
      </c>
      <c r="AD4460">
        <v>0</v>
      </c>
      <c r="AE4460">
        <v>0</v>
      </c>
      <c r="AF4460">
        <v>0</v>
      </c>
      <c r="AG4460" t="s">
        <v>18177</v>
      </c>
      <c r="AH4460" s="21" t="str">
        <f t="shared" si="138"/>
        <v>YR25</v>
      </c>
      <c r="AI4460" s="21">
        <v>216</v>
      </c>
      <c r="AJ4460" s="21">
        <f t="shared" si="139"/>
        <v>99.666666666666671</v>
      </c>
      <c r="AK4460" s="21" t="s">
        <v>2060</v>
      </c>
      <c r="AL4460" t="s">
        <v>2551</v>
      </c>
      <c r="AM4460" s="26" t="s">
        <v>38</v>
      </c>
      <c r="AN4460" t="s">
        <v>2031</v>
      </c>
    </row>
    <row r="4461" spans="1:40" ht="15" hidden="1" thickTop="1" x14ac:dyDescent="0.35">
      <c r="A4461" t="s">
        <v>8740</v>
      </c>
      <c r="B4461" t="s">
        <v>18178</v>
      </c>
      <c r="C4461" t="s">
        <v>3488</v>
      </c>
      <c r="D4461" t="s">
        <v>18179</v>
      </c>
      <c r="E4461" t="s">
        <v>2575</v>
      </c>
      <c r="F4461">
        <v>1</v>
      </c>
      <c r="G4461" t="s">
        <v>2609</v>
      </c>
      <c r="H4461" t="s">
        <v>2577</v>
      </c>
      <c r="I4461" t="s">
        <v>2076</v>
      </c>
      <c r="J4461" t="s">
        <v>2741</v>
      </c>
      <c r="K4461" t="s">
        <v>2742</v>
      </c>
      <c r="L4461" t="s">
        <v>2058</v>
      </c>
      <c r="M4461" t="s">
        <v>2059</v>
      </c>
      <c r="N4461">
        <v>9</v>
      </c>
      <c r="O4461">
        <v>305</v>
      </c>
      <c r="P4461">
        <v>1.25</v>
      </c>
      <c r="Q4461">
        <v>24480</v>
      </c>
      <c r="R4461">
        <v>6</v>
      </c>
      <c r="S4461">
        <v>239</v>
      </c>
      <c r="T4461">
        <v>0.98</v>
      </c>
      <c r="U4461">
        <v>1</v>
      </c>
      <c r="V4461">
        <v>24</v>
      </c>
      <c r="W4461">
        <v>0.1</v>
      </c>
      <c r="X4461">
        <v>0</v>
      </c>
      <c r="Y4461">
        <v>0</v>
      </c>
      <c r="Z4461">
        <v>0</v>
      </c>
      <c r="AA4461">
        <v>2</v>
      </c>
      <c r="AB4461">
        <v>42</v>
      </c>
      <c r="AC4461">
        <v>0.17</v>
      </c>
      <c r="AD4461">
        <v>0</v>
      </c>
      <c r="AE4461">
        <v>0</v>
      </c>
      <c r="AF4461">
        <v>0</v>
      </c>
      <c r="AG4461" t="s">
        <v>18180</v>
      </c>
      <c r="AH4461" s="21" t="str">
        <f t="shared" si="138"/>
        <v>YR25</v>
      </c>
      <c r="AI4461" s="21">
        <v>345.36</v>
      </c>
      <c r="AJ4461" s="21">
        <f t="shared" si="139"/>
        <v>98.754084967320267</v>
      </c>
      <c r="AK4461" s="21" t="s">
        <v>2063</v>
      </c>
      <c r="AL4461" t="s">
        <v>2613</v>
      </c>
      <c r="AM4461" s="26" t="s">
        <v>38</v>
      </c>
      <c r="AN4461" t="s">
        <v>2033</v>
      </c>
    </row>
    <row r="4462" spans="1:40" ht="15" hidden="1" thickTop="1" x14ac:dyDescent="0.35">
      <c r="A4462" t="s">
        <v>8744</v>
      </c>
      <c r="B4462" t="s">
        <v>18181</v>
      </c>
      <c r="C4462" t="s">
        <v>3294</v>
      </c>
      <c r="D4462" t="s">
        <v>18182</v>
      </c>
      <c r="E4462" t="s">
        <v>2608</v>
      </c>
      <c r="F4462">
        <v>1</v>
      </c>
      <c r="G4462" t="s">
        <v>2609</v>
      </c>
      <c r="H4462" t="s">
        <v>2577</v>
      </c>
      <c r="I4462" t="s">
        <v>2076</v>
      </c>
      <c r="J4462" t="s">
        <v>2764</v>
      </c>
      <c r="K4462" t="s">
        <v>2765</v>
      </c>
      <c r="L4462" t="s">
        <v>2058</v>
      </c>
      <c r="M4462" t="s">
        <v>2170</v>
      </c>
      <c r="N4462">
        <v>3</v>
      </c>
      <c r="O4462">
        <v>97</v>
      </c>
      <c r="P4462">
        <v>0.63</v>
      </c>
      <c r="Q4462">
        <v>15300</v>
      </c>
      <c r="R4462">
        <v>2</v>
      </c>
      <c r="S4462">
        <v>71</v>
      </c>
      <c r="T4462">
        <v>0.46</v>
      </c>
      <c r="U4462">
        <v>1</v>
      </c>
      <c r="V4462">
        <v>26</v>
      </c>
      <c r="W4462">
        <v>0.17</v>
      </c>
      <c r="X4462">
        <v>0</v>
      </c>
      <c r="Y4462">
        <v>0</v>
      </c>
      <c r="Z4462">
        <v>0</v>
      </c>
      <c r="AA4462">
        <v>0</v>
      </c>
      <c r="AB4462">
        <v>0</v>
      </c>
      <c r="AC4462">
        <v>0</v>
      </c>
      <c r="AD4462">
        <v>0</v>
      </c>
      <c r="AE4462">
        <v>0</v>
      </c>
      <c r="AF4462">
        <v>0</v>
      </c>
      <c r="AG4462" t="s">
        <v>18183</v>
      </c>
      <c r="AH4462" s="21" t="str">
        <f t="shared" si="138"/>
        <v>YK20</v>
      </c>
      <c r="AI4462" s="21">
        <v>216</v>
      </c>
      <c r="AJ4462" s="21">
        <f t="shared" si="139"/>
        <v>99.366013071895424</v>
      </c>
      <c r="AK4462" s="21" t="s">
        <v>2060</v>
      </c>
      <c r="AL4462" t="s">
        <v>2613</v>
      </c>
      <c r="AM4462" s="26" t="s">
        <v>38</v>
      </c>
      <c r="AN4462" t="s">
        <v>2030</v>
      </c>
    </row>
    <row r="4463" spans="1:40" ht="15" hidden="1" thickTop="1" x14ac:dyDescent="0.35">
      <c r="A4463" t="s">
        <v>8748</v>
      </c>
      <c r="B4463" t="s">
        <v>18184</v>
      </c>
      <c r="C4463" t="s">
        <v>4088</v>
      </c>
      <c r="D4463" t="s">
        <v>18185</v>
      </c>
      <c r="E4463" t="s">
        <v>2608</v>
      </c>
      <c r="F4463">
        <v>1</v>
      </c>
      <c r="G4463" t="s">
        <v>2609</v>
      </c>
      <c r="H4463" t="s">
        <v>2577</v>
      </c>
      <c r="I4463" t="s">
        <v>2076</v>
      </c>
      <c r="J4463" t="s">
        <v>2610</v>
      </c>
      <c r="K4463" t="s">
        <v>2611</v>
      </c>
      <c r="L4463" t="s">
        <v>2058</v>
      </c>
      <c r="M4463" t="s">
        <v>2170</v>
      </c>
      <c r="N4463">
        <v>4</v>
      </c>
      <c r="O4463">
        <v>70</v>
      </c>
      <c r="P4463">
        <v>0.46</v>
      </c>
      <c r="Q4463">
        <v>15300</v>
      </c>
      <c r="R4463">
        <v>1</v>
      </c>
      <c r="S4463">
        <v>8</v>
      </c>
      <c r="T4463">
        <v>0.05</v>
      </c>
      <c r="U4463">
        <v>3</v>
      </c>
      <c r="V4463">
        <v>62</v>
      </c>
      <c r="W4463">
        <v>0.41</v>
      </c>
      <c r="X4463">
        <v>0</v>
      </c>
      <c r="Y4463">
        <v>0</v>
      </c>
      <c r="Z4463">
        <v>0</v>
      </c>
      <c r="AA4463">
        <v>0</v>
      </c>
      <c r="AB4463">
        <v>0</v>
      </c>
      <c r="AC4463">
        <v>0</v>
      </c>
      <c r="AD4463">
        <v>0</v>
      </c>
      <c r="AE4463">
        <v>0</v>
      </c>
      <c r="AF4463">
        <v>0</v>
      </c>
      <c r="AG4463" t="s">
        <v>18186</v>
      </c>
      <c r="AH4463" s="21" t="str">
        <f t="shared" si="138"/>
        <v>YR25</v>
      </c>
      <c r="AI4463" s="21">
        <v>216</v>
      </c>
      <c r="AJ4463" s="21">
        <f t="shared" si="139"/>
        <v>99.542483660130713</v>
      </c>
      <c r="AK4463" s="21" t="s">
        <v>2060</v>
      </c>
      <c r="AL4463" t="s">
        <v>2613</v>
      </c>
      <c r="AM4463" s="26" t="s">
        <v>38</v>
      </c>
      <c r="AN4463" t="s">
        <v>2030</v>
      </c>
    </row>
    <row r="4464" spans="1:40" ht="15" hidden="1" thickTop="1" x14ac:dyDescent="0.35">
      <c r="A4464" t="s">
        <v>8752</v>
      </c>
      <c r="B4464" t="s">
        <v>18187</v>
      </c>
      <c r="C4464" t="s">
        <v>4546</v>
      </c>
      <c r="D4464" t="s">
        <v>18188</v>
      </c>
      <c r="E4464" t="s">
        <v>2608</v>
      </c>
      <c r="F4464">
        <v>1</v>
      </c>
      <c r="G4464" t="s">
        <v>2609</v>
      </c>
      <c r="H4464" t="s">
        <v>2577</v>
      </c>
      <c r="I4464" t="s">
        <v>2076</v>
      </c>
      <c r="J4464" t="s">
        <v>2764</v>
      </c>
      <c r="K4464" t="s">
        <v>2765</v>
      </c>
      <c r="L4464" t="s">
        <v>2058</v>
      </c>
      <c r="M4464" t="s">
        <v>2059</v>
      </c>
      <c r="N4464">
        <v>5</v>
      </c>
      <c r="O4464">
        <v>313</v>
      </c>
      <c r="P4464">
        <v>1.28</v>
      </c>
      <c r="Q4464">
        <v>24480</v>
      </c>
      <c r="R4464">
        <v>2</v>
      </c>
      <c r="S4464">
        <v>60</v>
      </c>
      <c r="T4464">
        <v>0.25</v>
      </c>
      <c r="U4464">
        <v>3</v>
      </c>
      <c r="V4464">
        <v>253</v>
      </c>
      <c r="W4464">
        <v>1.03</v>
      </c>
      <c r="X4464">
        <v>0</v>
      </c>
      <c r="Y4464">
        <v>0</v>
      </c>
      <c r="Z4464">
        <v>0</v>
      </c>
      <c r="AA4464">
        <v>0</v>
      </c>
      <c r="AB4464">
        <v>0</v>
      </c>
      <c r="AC4464">
        <v>0</v>
      </c>
      <c r="AD4464">
        <v>0</v>
      </c>
      <c r="AE4464">
        <v>0</v>
      </c>
      <c r="AF4464">
        <v>0</v>
      </c>
      <c r="AG4464" t="s">
        <v>18189</v>
      </c>
      <c r="AH4464" s="21" t="str">
        <f t="shared" si="138"/>
        <v>YR25</v>
      </c>
      <c r="AI4464" s="21">
        <v>345.36</v>
      </c>
      <c r="AJ4464" s="21">
        <f t="shared" si="139"/>
        <v>98.721405228758172</v>
      </c>
      <c r="AK4464" s="21" t="s">
        <v>2063</v>
      </c>
      <c r="AL4464" t="s">
        <v>2613</v>
      </c>
      <c r="AM4464" s="26" t="s">
        <v>38</v>
      </c>
      <c r="AN4464" t="s">
        <v>2033</v>
      </c>
    </row>
    <row r="4465" spans="1:40" ht="15" hidden="1" thickTop="1" x14ac:dyDescent="0.35">
      <c r="A4465" t="s">
        <v>8756</v>
      </c>
      <c r="B4465" t="s">
        <v>18190</v>
      </c>
      <c r="C4465" t="s">
        <v>2880</v>
      </c>
      <c r="D4465" t="s">
        <v>18191</v>
      </c>
      <c r="E4465" t="s">
        <v>2608</v>
      </c>
      <c r="F4465">
        <v>1</v>
      </c>
      <c r="G4465" t="s">
        <v>2633</v>
      </c>
      <c r="H4465" t="s">
        <v>2577</v>
      </c>
      <c r="I4465" t="s">
        <v>2076</v>
      </c>
      <c r="J4465" t="s">
        <v>2675</v>
      </c>
      <c r="K4465" t="s">
        <v>2611</v>
      </c>
      <c r="L4465" t="s">
        <v>2058</v>
      </c>
      <c r="M4465" t="s">
        <v>2170</v>
      </c>
      <c r="N4465">
        <v>4</v>
      </c>
      <c r="O4465">
        <v>143</v>
      </c>
      <c r="P4465">
        <v>0.93</v>
      </c>
      <c r="Q4465">
        <v>15300</v>
      </c>
      <c r="R4465">
        <v>2</v>
      </c>
      <c r="S4465">
        <v>79</v>
      </c>
      <c r="T4465">
        <v>0.52</v>
      </c>
      <c r="U4465">
        <v>2</v>
      </c>
      <c r="V4465">
        <v>64</v>
      </c>
      <c r="W4465">
        <v>0.42</v>
      </c>
      <c r="X4465">
        <v>0</v>
      </c>
      <c r="Y4465">
        <v>0</v>
      </c>
      <c r="Z4465">
        <v>0</v>
      </c>
      <c r="AA4465">
        <v>0</v>
      </c>
      <c r="AB4465">
        <v>0</v>
      </c>
      <c r="AC4465">
        <v>0</v>
      </c>
      <c r="AD4465">
        <v>0</v>
      </c>
      <c r="AE4465">
        <v>0</v>
      </c>
      <c r="AF4465">
        <v>0</v>
      </c>
      <c r="AG4465" t="s">
        <v>18192</v>
      </c>
      <c r="AH4465" s="21" t="str">
        <f t="shared" si="138"/>
        <v>YR25</v>
      </c>
      <c r="AI4465" s="21">
        <v>216</v>
      </c>
      <c r="AJ4465" s="21">
        <f t="shared" si="139"/>
        <v>99.06535947712419</v>
      </c>
      <c r="AK4465" s="21" t="s">
        <v>2063</v>
      </c>
      <c r="AL4465" t="s">
        <v>2581</v>
      </c>
      <c r="AM4465" s="26" t="s">
        <v>38</v>
      </c>
      <c r="AN4465" t="s">
        <v>2032</v>
      </c>
    </row>
    <row r="4466" spans="1:40" ht="15" hidden="1" thickTop="1" x14ac:dyDescent="0.35">
      <c r="A4466" t="s">
        <v>8760</v>
      </c>
      <c r="B4466" t="s">
        <v>18193</v>
      </c>
      <c r="C4466" t="s">
        <v>6280</v>
      </c>
      <c r="D4466" t="s">
        <v>18194</v>
      </c>
      <c r="E4466" t="s">
        <v>2691</v>
      </c>
      <c r="F4466">
        <v>1</v>
      </c>
      <c r="G4466" t="s">
        <v>2633</v>
      </c>
      <c r="H4466" t="s">
        <v>2577</v>
      </c>
      <c r="I4466" t="s">
        <v>2076</v>
      </c>
      <c r="J4466" t="s">
        <v>2692</v>
      </c>
      <c r="K4466" t="s">
        <v>2635</v>
      </c>
      <c r="L4466" t="s">
        <v>2058</v>
      </c>
      <c r="M4466" t="s">
        <v>2059</v>
      </c>
      <c r="N4466">
        <v>8</v>
      </c>
      <c r="O4466">
        <v>267</v>
      </c>
      <c r="P4466">
        <v>1.0900000000000001</v>
      </c>
      <c r="Q4466">
        <v>24480</v>
      </c>
      <c r="R4466">
        <v>4</v>
      </c>
      <c r="S4466">
        <v>165</v>
      </c>
      <c r="T4466">
        <v>0.67</v>
      </c>
      <c r="U4466">
        <v>4</v>
      </c>
      <c r="V4466">
        <v>102</v>
      </c>
      <c r="W4466">
        <v>0.42</v>
      </c>
      <c r="X4466">
        <v>0</v>
      </c>
      <c r="Y4466">
        <v>0</v>
      </c>
      <c r="Z4466">
        <v>0</v>
      </c>
      <c r="AA4466">
        <v>0</v>
      </c>
      <c r="AB4466">
        <v>0</v>
      </c>
      <c r="AC4466">
        <v>0</v>
      </c>
      <c r="AD4466">
        <v>0</v>
      </c>
      <c r="AE4466">
        <v>0</v>
      </c>
      <c r="AF4466">
        <v>0</v>
      </c>
      <c r="AG4466" t="s">
        <v>18195</v>
      </c>
      <c r="AH4466" s="21" t="str">
        <f t="shared" si="138"/>
        <v>YR25</v>
      </c>
      <c r="AI4466" s="21">
        <v>345.36</v>
      </c>
      <c r="AJ4466" s="21">
        <f t="shared" si="139"/>
        <v>98.909313725490193</v>
      </c>
      <c r="AK4466" s="21" t="s">
        <v>2063</v>
      </c>
      <c r="AL4466" t="s">
        <v>2581</v>
      </c>
      <c r="AM4466" s="26" t="s">
        <v>38</v>
      </c>
      <c r="AN4466" t="s">
        <v>2033</v>
      </c>
    </row>
    <row r="4467" spans="1:40" ht="15" hidden="1" thickTop="1" x14ac:dyDescent="0.35">
      <c r="A4467" t="s">
        <v>8764</v>
      </c>
      <c r="B4467" t="s">
        <v>18196</v>
      </c>
      <c r="C4467" t="s">
        <v>2970</v>
      </c>
      <c r="D4467" t="s">
        <v>18197</v>
      </c>
      <c r="E4467" t="s">
        <v>2575</v>
      </c>
      <c r="F4467">
        <v>1</v>
      </c>
      <c r="G4467" t="s">
        <v>2633</v>
      </c>
      <c r="H4467" t="s">
        <v>2577</v>
      </c>
      <c r="I4467" t="s">
        <v>2076</v>
      </c>
      <c r="J4467" t="s">
        <v>2610</v>
      </c>
      <c r="K4467" t="s">
        <v>2611</v>
      </c>
      <c r="L4467" t="s">
        <v>2058</v>
      </c>
      <c r="M4467" t="s">
        <v>2059</v>
      </c>
      <c r="N4467">
        <v>4</v>
      </c>
      <c r="O4467">
        <v>159</v>
      </c>
      <c r="P4467">
        <v>0.65</v>
      </c>
      <c r="Q4467">
        <v>24480</v>
      </c>
      <c r="R4467">
        <v>1</v>
      </c>
      <c r="S4467">
        <v>40</v>
      </c>
      <c r="T4467">
        <v>0.16</v>
      </c>
      <c r="U4467">
        <v>2</v>
      </c>
      <c r="V4467">
        <v>52</v>
      </c>
      <c r="W4467">
        <v>0.21</v>
      </c>
      <c r="X4467">
        <v>1</v>
      </c>
      <c r="Y4467">
        <v>67</v>
      </c>
      <c r="Z4467">
        <v>0.27</v>
      </c>
      <c r="AA4467">
        <v>0</v>
      </c>
      <c r="AB4467">
        <v>0</v>
      </c>
      <c r="AC4467">
        <v>0</v>
      </c>
      <c r="AD4467">
        <v>0</v>
      </c>
      <c r="AE4467">
        <v>0</v>
      </c>
      <c r="AF4467">
        <v>0</v>
      </c>
      <c r="AG4467" t="s">
        <v>18198</v>
      </c>
      <c r="AH4467" s="21" t="str">
        <f t="shared" si="138"/>
        <v>YR25</v>
      </c>
      <c r="AI4467" s="21">
        <v>345.36</v>
      </c>
      <c r="AJ4467" s="21">
        <f t="shared" si="139"/>
        <v>99.350490196078425</v>
      </c>
      <c r="AK4467" s="21" t="s">
        <v>2060</v>
      </c>
      <c r="AL4467" t="s">
        <v>2581</v>
      </c>
      <c r="AM4467" s="26" t="s">
        <v>38</v>
      </c>
      <c r="AN4467" t="s">
        <v>2031</v>
      </c>
    </row>
    <row r="4468" spans="1:40" ht="15" hidden="1" thickTop="1" x14ac:dyDescent="0.35">
      <c r="A4468" t="s">
        <v>8768</v>
      </c>
      <c r="B4468" t="s">
        <v>18199</v>
      </c>
      <c r="C4468" t="s">
        <v>4708</v>
      </c>
      <c r="D4468" t="s">
        <v>18200</v>
      </c>
      <c r="E4468" t="s">
        <v>2608</v>
      </c>
      <c r="F4468">
        <v>1</v>
      </c>
      <c r="G4468" t="s">
        <v>2633</v>
      </c>
      <c r="H4468" t="s">
        <v>2577</v>
      </c>
      <c r="I4468" t="s">
        <v>2057</v>
      </c>
      <c r="J4468" t="s">
        <v>2675</v>
      </c>
      <c r="K4468" t="s">
        <v>2611</v>
      </c>
      <c r="L4468" t="s">
        <v>2058</v>
      </c>
      <c r="M4468" t="s">
        <v>2059</v>
      </c>
      <c r="N4468">
        <v>1</v>
      </c>
      <c r="O4468">
        <v>21</v>
      </c>
      <c r="P4468">
        <v>0.09</v>
      </c>
      <c r="Q4468">
        <v>24480</v>
      </c>
      <c r="R4468">
        <v>0</v>
      </c>
      <c r="S4468">
        <v>0</v>
      </c>
      <c r="T4468">
        <v>0</v>
      </c>
      <c r="U4468">
        <v>0</v>
      </c>
      <c r="V4468">
        <v>0</v>
      </c>
      <c r="W4468">
        <v>0</v>
      </c>
      <c r="X4468">
        <v>1</v>
      </c>
      <c r="Y4468">
        <v>21</v>
      </c>
      <c r="Z4468">
        <v>0.09</v>
      </c>
      <c r="AA4468">
        <v>0</v>
      </c>
      <c r="AB4468">
        <v>0</v>
      </c>
      <c r="AC4468">
        <v>0</v>
      </c>
      <c r="AD4468">
        <v>0</v>
      </c>
      <c r="AE4468">
        <v>0</v>
      </c>
      <c r="AF4468">
        <v>0</v>
      </c>
      <c r="AG4468" t="s">
        <v>18201</v>
      </c>
      <c r="AH4468" s="21" t="str">
        <f t="shared" si="138"/>
        <v>YT21</v>
      </c>
      <c r="AI4468" s="21">
        <v>345.36</v>
      </c>
      <c r="AJ4468" s="21">
        <f t="shared" si="139"/>
        <v>99.914215686274517</v>
      </c>
      <c r="AK4468" s="21" t="s">
        <v>2060</v>
      </c>
      <c r="AL4468" t="s">
        <v>2581</v>
      </c>
      <c r="AM4468" s="26" t="s">
        <v>38</v>
      </c>
      <c r="AN4468" t="s">
        <v>2033</v>
      </c>
    </row>
    <row r="4469" spans="1:40" ht="15" hidden="1" thickTop="1" x14ac:dyDescent="0.35">
      <c r="A4469" t="s">
        <v>8772</v>
      </c>
      <c r="B4469" t="s">
        <v>18202</v>
      </c>
      <c r="C4469" t="s">
        <v>6904</v>
      </c>
      <c r="D4469" t="s">
        <v>18203</v>
      </c>
      <c r="E4469" t="s">
        <v>2691</v>
      </c>
      <c r="F4469">
        <v>1</v>
      </c>
      <c r="G4469" t="s">
        <v>2633</v>
      </c>
      <c r="H4469" t="s">
        <v>2577</v>
      </c>
      <c r="I4469" t="s">
        <v>2076</v>
      </c>
      <c r="J4469" t="s">
        <v>2634</v>
      </c>
      <c r="K4469" t="s">
        <v>2635</v>
      </c>
      <c r="L4469" t="s">
        <v>2058</v>
      </c>
      <c r="M4469" t="s">
        <v>2170</v>
      </c>
      <c r="N4469">
        <v>3</v>
      </c>
      <c r="O4469">
        <v>129</v>
      </c>
      <c r="P4469">
        <v>0.84</v>
      </c>
      <c r="Q4469">
        <v>15300</v>
      </c>
      <c r="R4469">
        <v>2</v>
      </c>
      <c r="S4469">
        <v>97</v>
      </c>
      <c r="T4469">
        <v>0.63</v>
      </c>
      <c r="U4469">
        <v>1</v>
      </c>
      <c r="V4469">
        <v>32</v>
      </c>
      <c r="W4469">
        <v>0.21</v>
      </c>
      <c r="X4469">
        <v>0</v>
      </c>
      <c r="Y4469">
        <v>0</v>
      </c>
      <c r="Z4469">
        <v>0</v>
      </c>
      <c r="AA4469">
        <v>0</v>
      </c>
      <c r="AB4469">
        <v>0</v>
      </c>
      <c r="AC4469">
        <v>0</v>
      </c>
      <c r="AD4469">
        <v>0</v>
      </c>
      <c r="AE4469">
        <v>0</v>
      </c>
      <c r="AF4469">
        <v>0</v>
      </c>
      <c r="AG4469" t="s">
        <v>18204</v>
      </c>
      <c r="AH4469" s="21" t="str">
        <f t="shared" si="138"/>
        <v>YR25</v>
      </c>
      <c r="AI4469" s="21">
        <v>216</v>
      </c>
      <c r="AJ4469" s="21">
        <f t="shared" si="139"/>
        <v>99.156862745098039</v>
      </c>
      <c r="AK4469" s="21" t="s">
        <v>2063</v>
      </c>
      <c r="AL4469" t="s">
        <v>2581</v>
      </c>
      <c r="AM4469" s="26" t="s">
        <v>38</v>
      </c>
      <c r="AN4469" t="s">
        <v>2032</v>
      </c>
    </row>
    <row r="4470" spans="1:40" ht="15" hidden="1" thickTop="1" x14ac:dyDescent="0.35">
      <c r="A4470" t="s">
        <v>8773</v>
      </c>
      <c r="B4470" t="s">
        <v>18205</v>
      </c>
      <c r="C4470" t="s">
        <v>2870</v>
      </c>
      <c r="D4470" t="s">
        <v>18206</v>
      </c>
      <c r="E4470" t="s">
        <v>2691</v>
      </c>
      <c r="F4470">
        <v>1</v>
      </c>
      <c r="G4470" t="s">
        <v>2633</v>
      </c>
      <c r="H4470" t="s">
        <v>2577</v>
      </c>
      <c r="I4470" t="s">
        <v>2076</v>
      </c>
      <c r="J4470" t="s">
        <v>2692</v>
      </c>
      <c r="K4470" t="s">
        <v>2635</v>
      </c>
      <c r="L4470" t="s">
        <v>2058</v>
      </c>
      <c r="M4470" t="s">
        <v>2982</v>
      </c>
      <c r="N4470">
        <v>5</v>
      </c>
      <c r="O4470">
        <v>136</v>
      </c>
      <c r="P4470">
        <v>0.95</v>
      </c>
      <c r="Q4470">
        <v>14280</v>
      </c>
      <c r="R4470">
        <v>1</v>
      </c>
      <c r="S4470">
        <v>30</v>
      </c>
      <c r="T4470">
        <v>0.21</v>
      </c>
      <c r="U4470">
        <v>3</v>
      </c>
      <c r="V4470">
        <v>104</v>
      </c>
      <c r="W4470">
        <v>0.73</v>
      </c>
      <c r="X4470">
        <v>0</v>
      </c>
      <c r="Y4470">
        <v>0</v>
      </c>
      <c r="Z4470">
        <v>0</v>
      </c>
      <c r="AA4470">
        <v>1</v>
      </c>
      <c r="AB4470">
        <v>2</v>
      </c>
      <c r="AC4470">
        <v>0.01</v>
      </c>
      <c r="AD4470">
        <v>0</v>
      </c>
      <c r="AE4470">
        <v>0</v>
      </c>
      <c r="AF4470">
        <v>0</v>
      </c>
      <c r="AG4470" t="s">
        <v>18207</v>
      </c>
      <c r="AH4470" s="21" t="str">
        <f t="shared" si="138"/>
        <v>YR25</v>
      </c>
      <c r="AI4470" s="21">
        <v>201.59999999999997</v>
      </c>
      <c r="AJ4470" s="21">
        <f t="shared" si="139"/>
        <v>99.047619047619051</v>
      </c>
      <c r="AK4470" s="21" t="s">
        <v>2063</v>
      </c>
      <c r="AL4470" t="s">
        <v>2581</v>
      </c>
      <c r="AM4470" s="26" t="s">
        <v>38</v>
      </c>
      <c r="AN4470" t="s">
        <v>2033</v>
      </c>
    </row>
    <row r="4471" spans="1:40" ht="15" hidden="1" thickTop="1" x14ac:dyDescent="0.35">
      <c r="A4471" t="s">
        <v>8775</v>
      </c>
      <c r="B4471" t="s">
        <v>30341</v>
      </c>
      <c r="C4471" t="s">
        <v>4067</v>
      </c>
      <c r="D4471" t="s">
        <v>30342</v>
      </c>
      <c r="E4471" t="s">
        <v>2575</v>
      </c>
      <c r="F4471">
        <v>1</v>
      </c>
      <c r="G4471" t="s">
        <v>2600</v>
      </c>
      <c r="H4471" t="s">
        <v>2577</v>
      </c>
      <c r="I4471" t="s">
        <v>2076</v>
      </c>
      <c r="J4471" t="s">
        <v>2699</v>
      </c>
      <c r="K4471" t="s">
        <v>2579</v>
      </c>
      <c r="L4471" t="s">
        <v>2058</v>
      </c>
      <c r="M4471" t="s">
        <v>2310</v>
      </c>
      <c r="N4471">
        <v>1</v>
      </c>
      <c r="O4471">
        <v>16</v>
      </c>
      <c r="P4471">
        <v>0.1</v>
      </c>
      <c r="Q4471">
        <v>16320</v>
      </c>
      <c r="R4471">
        <v>0</v>
      </c>
      <c r="S4471">
        <v>0</v>
      </c>
      <c r="T4471">
        <v>0</v>
      </c>
      <c r="U4471">
        <v>1</v>
      </c>
      <c r="V4471">
        <v>16</v>
      </c>
      <c r="W4471">
        <v>0.1</v>
      </c>
      <c r="X4471">
        <v>0</v>
      </c>
      <c r="Y4471">
        <v>0</v>
      </c>
      <c r="Z4471">
        <v>0</v>
      </c>
      <c r="AA4471">
        <v>0</v>
      </c>
      <c r="AB4471">
        <v>0</v>
      </c>
      <c r="AC4471">
        <v>0</v>
      </c>
      <c r="AD4471">
        <v>0</v>
      </c>
      <c r="AE4471">
        <v>0</v>
      </c>
      <c r="AF4471">
        <v>0</v>
      </c>
      <c r="AG4471" t="s">
        <v>30343</v>
      </c>
      <c r="AH4471" s="21" t="str">
        <f t="shared" si="138"/>
        <v>YK20</v>
      </c>
      <c r="AI4471" s="21">
        <v>230.39999999999998</v>
      </c>
      <c r="AJ4471" s="21">
        <f t="shared" si="139"/>
        <v>99.901960784313729</v>
      </c>
      <c r="AK4471" s="21" t="s">
        <v>2060</v>
      </c>
      <c r="AL4471" t="s">
        <v>2581</v>
      </c>
      <c r="AM4471" s="26" t="s">
        <v>38</v>
      </c>
      <c r="AN4471" t="s">
        <v>2034</v>
      </c>
    </row>
    <row r="4472" spans="1:40" ht="15" hidden="1" thickTop="1" x14ac:dyDescent="0.35">
      <c r="A4472" t="s">
        <v>8779</v>
      </c>
      <c r="B4472" t="s">
        <v>30344</v>
      </c>
      <c r="C4472" t="s">
        <v>4185</v>
      </c>
      <c r="D4472" t="s">
        <v>30345</v>
      </c>
      <c r="E4472" t="s">
        <v>2608</v>
      </c>
      <c r="F4472">
        <v>1</v>
      </c>
      <c r="G4472" t="s">
        <v>2609</v>
      </c>
      <c r="H4472" t="s">
        <v>2577</v>
      </c>
      <c r="I4472" t="s">
        <v>2076</v>
      </c>
      <c r="J4472" t="s">
        <v>2781</v>
      </c>
      <c r="K4472" t="s">
        <v>2765</v>
      </c>
      <c r="L4472" t="s">
        <v>2058</v>
      </c>
      <c r="M4472" t="s">
        <v>2170</v>
      </c>
      <c r="N4472">
        <v>6</v>
      </c>
      <c r="O4472">
        <v>335</v>
      </c>
      <c r="P4472">
        <v>2.19</v>
      </c>
      <c r="Q4472">
        <v>15300</v>
      </c>
      <c r="R4472">
        <v>2</v>
      </c>
      <c r="S4472">
        <v>104</v>
      </c>
      <c r="T4472">
        <v>0.68</v>
      </c>
      <c r="U4472">
        <v>4</v>
      </c>
      <c r="V4472">
        <v>231</v>
      </c>
      <c r="W4472">
        <v>1.51</v>
      </c>
      <c r="X4472">
        <v>0</v>
      </c>
      <c r="Y4472">
        <v>0</v>
      </c>
      <c r="Z4472">
        <v>0</v>
      </c>
      <c r="AA4472">
        <v>0</v>
      </c>
      <c r="AB4472">
        <v>0</v>
      </c>
      <c r="AC4472">
        <v>0</v>
      </c>
      <c r="AD4472">
        <v>0</v>
      </c>
      <c r="AE4472">
        <v>0</v>
      </c>
      <c r="AF4472">
        <v>0</v>
      </c>
      <c r="AG4472" t="s">
        <v>30346</v>
      </c>
      <c r="AH4472" s="21" t="str">
        <f t="shared" si="138"/>
        <v>YK20</v>
      </c>
      <c r="AI4472" s="21">
        <v>216</v>
      </c>
      <c r="AJ4472" s="21">
        <f t="shared" si="139"/>
        <v>97.810457516339866</v>
      </c>
      <c r="AK4472" s="21" t="s">
        <v>2063</v>
      </c>
      <c r="AL4472" t="s">
        <v>2613</v>
      </c>
      <c r="AM4472" s="26" t="s">
        <v>38</v>
      </c>
      <c r="AN4472" t="s">
        <v>2034</v>
      </c>
    </row>
    <row r="4473" spans="1:40" ht="15" hidden="1" thickTop="1" x14ac:dyDescent="0.35">
      <c r="A4473" t="s">
        <v>8783</v>
      </c>
      <c r="B4473" t="s">
        <v>30347</v>
      </c>
      <c r="C4473" t="s">
        <v>3594</v>
      </c>
      <c r="D4473" t="s">
        <v>30348</v>
      </c>
      <c r="E4473" t="s">
        <v>2608</v>
      </c>
      <c r="F4473">
        <v>1</v>
      </c>
      <c r="G4473" t="s">
        <v>2609</v>
      </c>
      <c r="H4473" t="s">
        <v>2577</v>
      </c>
      <c r="I4473" t="s">
        <v>2076</v>
      </c>
      <c r="J4473" t="s">
        <v>2610</v>
      </c>
      <c r="K4473" t="s">
        <v>2611</v>
      </c>
      <c r="L4473" t="s">
        <v>2058</v>
      </c>
      <c r="M4473" t="s">
        <v>2170</v>
      </c>
      <c r="N4473">
        <v>5</v>
      </c>
      <c r="O4473">
        <v>293</v>
      </c>
      <c r="P4473">
        <v>1.92</v>
      </c>
      <c r="Q4473">
        <v>15300</v>
      </c>
      <c r="R4473">
        <v>1</v>
      </c>
      <c r="S4473">
        <v>59</v>
      </c>
      <c r="T4473">
        <v>0.39</v>
      </c>
      <c r="U4473">
        <v>3</v>
      </c>
      <c r="V4473">
        <v>199</v>
      </c>
      <c r="W4473">
        <v>1.3</v>
      </c>
      <c r="X4473">
        <v>1</v>
      </c>
      <c r="Y4473">
        <v>35</v>
      </c>
      <c r="Z4473">
        <v>0.23</v>
      </c>
      <c r="AA4473">
        <v>0</v>
      </c>
      <c r="AB4473">
        <v>0</v>
      </c>
      <c r="AC4473">
        <v>0</v>
      </c>
      <c r="AD4473">
        <v>0</v>
      </c>
      <c r="AE4473">
        <v>0</v>
      </c>
      <c r="AF4473">
        <v>0</v>
      </c>
      <c r="AG4473" t="s">
        <v>30349</v>
      </c>
      <c r="AH4473" s="21" t="str">
        <f t="shared" si="138"/>
        <v>YR25</v>
      </c>
      <c r="AI4473" s="21">
        <v>216</v>
      </c>
      <c r="AJ4473" s="21">
        <f t="shared" si="139"/>
        <v>98.084967320261441</v>
      </c>
      <c r="AK4473" s="21" t="s">
        <v>2063</v>
      </c>
      <c r="AL4473" t="s">
        <v>2613</v>
      </c>
      <c r="AM4473" s="26" t="s">
        <v>38</v>
      </c>
      <c r="AN4473" t="s">
        <v>2034</v>
      </c>
    </row>
    <row r="4474" spans="1:40" ht="15" hidden="1" thickTop="1" x14ac:dyDescent="0.35">
      <c r="A4474" t="s">
        <v>8787</v>
      </c>
      <c r="B4474" t="s">
        <v>31250</v>
      </c>
      <c r="C4474" t="s">
        <v>8329</v>
      </c>
      <c r="D4474" t="s">
        <v>31251</v>
      </c>
      <c r="E4474" t="s">
        <v>3013</v>
      </c>
      <c r="F4474">
        <v>1</v>
      </c>
      <c r="G4474" t="s">
        <v>2600</v>
      </c>
      <c r="H4474" t="s">
        <v>2577</v>
      </c>
      <c r="I4474" t="s">
        <v>2076</v>
      </c>
      <c r="J4474" t="s">
        <v>3183</v>
      </c>
      <c r="K4474" t="s">
        <v>2742</v>
      </c>
      <c r="L4474" t="s">
        <v>2058</v>
      </c>
      <c r="M4474" t="s">
        <v>2059</v>
      </c>
      <c r="N4474">
        <v>0</v>
      </c>
      <c r="O4474">
        <v>0</v>
      </c>
      <c r="P4474">
        <v>0</v>
      </c>
      <c r="Q4474">
        <v>4320</v>
      </c>
      <c r="R4474">
        <v>0</v>
      </c>
      <c r="S4474">
        <v>0</v>
      </c>
      <c r="T4474">
        <v>0</v>
      </c>
      <c r="U4474">
        <v>0</v>
      </c>
      <c r="V4474">
        <v>0</v>
      </c>
      <c r="W4474">
        <v>0</v>
      </c>
      <c r="X4474">
        <v>0</v>
      </c>
      <c r="Y4474">
        <v>0</v>
      </c>
      <c r="Z4474">
        <v>0</v>
      </c>
      <c r="AA4474">
        <v>0</v>
      </c>
      <c r="AB4474">
        <v>0</v>
      </c>
      <c r="AC4474">
        <v>0</v>
      </c>
      <c r="AD4474">
        <v>0</v>
      </c>
      <c r="AE4474">
        <v>0</v>
      </c>
      <c r="AF4474">
        <v>0</v>
      </c>
      <c r="AG4474" t="s">
        <v>31252</v>
      </c>
      <c r="AH4474" s="21" t="str">
        <f t="shared" si="138"/>
        <v>YR25</v>
      </c>
      <c r="AI4474" s="21">
        <v>345.36</v>
      </c>
      <c r="AJ4474" s="21">
        <f t="shared" si="139"/>
        <v>100</v>
      </c>
      <c r="AK4474" s="21" t="s">
        <v>2060</v>
      </c>
      <c r="AL4474" t="s">
        <v>2551</v>
      </c>
      <c r="AM4474" s="26" t="s">
        <v>38</v>
      </c>
      <c r="AN4474" t="s">
        <v>2034</v>
      </c>
    </row>
    <row r="4475" spans="1:40" ht="15" hidden="1" thickTop="1" x14ac:dyDescent="0.35">
      <c r="A4475" t="s">
        <v>8790</v>
      </c>
      <c r="B4475" t="s">
        <v>18208</v>
      </c>
      <c r="C4475" t="s">
        <v>4615</v>
      </c>
      <c r="D4475" t="s">
        <v>18209</v>
      </c>
      <c r="E4475" t="s">
        <v>2575</v>
      </c>
      <c r="F4475">
        <v>1</v>
      </c>
      <c r="G4475" t="s">
        <v>2600</v>
      </c>
      <c r="H4475" t="s">
        <v>2577</v>
      </c>
      <c r="I4475" t="s">
        <v>2076</v>
      </c>
      <c r="J4475" t="s">
        <v>2601</v>
      </c>
      <c r="K4475" t="s">
        <v>2602</v>
      </c>
      <c r="L4475" t="s">
        <v>2058</v>
      </c>
      <c r="M4475" t="s">
        <v>2059</v>
      </c>
      <c r="N4475">
        <v>0</v>
      </c>
      <c r="O4475">
        <v>0</v>
      </c>
      <c r="P4475">
        <v>0</v>
      </c>
      <c r="Q4475">
        <v>24480</v>
      </c>
      <c r="R4475">
        <v>0</v>
      </c>
      <c r="S4475">
        <v>0</v>
      </c>
      <c r="T4475">
        <v>0</v>
      </c>
      <c r="U4475">
        <v>0</v>
      </c>
      <c r="V4475">
        <v>0</v>
      </c>
      <c r="W4475">
        <v>0</v>
      </c>
      <c r="X4475">
        <v>0</v>
      </c>
      <c r="Y4475">
        <v>0</v>
      </c>
      <c r="Z4475">
        <v>0</v>
      </c>
      <c r="AA4475">
        <v>0</v>
      </c>
      <c r="AB4475">
        <v>0</v>
      </c>
      <c r="AC4475">
        <v>0</v>
      </c>
      <c r="AD4475">
        <v>0</v>
      </c>
      <c r="AE4475">
        <v>0</v>
      </c>
      <c r="AF4475">
        <v>0</v>
      </c>
      <c r="AG4475" t="s">
        <v>18210</v>
      </c>
      <c r="AH4475" s="21" t="str">
        <f t="shared" si="138"/>
        <v>YR25</v>
      </c>
      <c r="AI4475" s="21">
        <v>345.36</v>
      </c>
      <c r="AJ4475" s="21">
        <f t="shared" si="139"/>
        <v>100</v>
      </c>
      <c r="AK4475" s="21" t="s">
        <v>2060</v>
      </c>
      <c r="AL4475" t="s">
        <v>2551</v>
      </c>
      <c r="AM4475" s="26" t="s">
        <v>38</v>
      </c>
      <c r="AN4475" t="s">
        <v>2031</v>
      </c>
    </row>
    <row r="4476" spans="1:40" ht="15" hidden="1" thickTop="1" x14ac:dyDescent="0.35">
      <c r="A4476" t="s">
        <v>7541</v>
      </c>
      <c r="B4476" t="s">
        <v>18211</v>
      </c>
      <c r="C4476" t="s">
        <v>4615</v>
      </c>
      <c r="D4476" t="s">
        <v>18209</v>
      </c>
      <c r="E4476" t="s">
        <v>2575</v>
      </c>
      <c r="F4476">
        <v>1</v>
      </c>
      <c r="G4476" t="s">
        <v>2600</v>
      </c>
      <c r="H4476" t="s">
        <v>2577</v>
      </c>
      <c r="I4476" t="s">
        <v>2076</v>
      </c>
      <c r="J4476" t="s">
        <v>2601</v>
      </c>
      <c r="K4476" t="s">
        <v>2602</v>
      </c>
      <c r="L4476" t="s">
        <v>2058</v>
      </c>
      <c r="M4476" t="s">
        <v>2059</v>
      </c>
      <c r="N4476">
        <v>1</v>
      </c>
      <c r="O4476">
        <v>14</v>
      </c>
      <c r="P4476">
        <v>0.06</v>
      </c>
      <c r="Q4476">
        <v>24480</v>
      </c>
      <c r="R4476">
        <v>0</v>
      </c>
      <c r="S4476">
        <v>0</v>
      </c>
      <c r="T4476">
        <v>0</v>
      </c>
      <c r="U4476">
        <v>1</v>
      </c>
      <c r="V4476">
        <v>14</v>
      </c>
      <c r="W4476">
        <v>0.06</v>
      </c>
      <c r="X4476">
        <v>0</v>
      </c>
      <c r="Y4476">
        <v>0</v>
      </c>
      <c r="Z4476">
        <v>0</v>
      </c>
      <c r="AA4476">
        <v>0</v>
      </c>
      <c r="AB4476">
        <v>0</v>
      </c>
      <c r="AC4476">
        <v>0</v>
      </c>
      <c r="AD4476">
        <v>0</v>
      </c>
      <c r="AE4476">
        <v>0</v>
      </c>
      <c r="AF4476">
        <v>0</v>
      </c>
      <c r="AG4476" t="s">
        <v>18212</v>
      </c>
      <c r="AH4476" s="21" t="str">
        <f t="shared" si="138"/>
        <v>YR25</v>
      </c>
      <c r="AI4476" s="21">
        <v>345.36</v>
      </c>
      <c r="AJ4476" s="21">
        <f t="shared" si="139"/>
        <v>99.942810457516345</v>
      </c>
      <c r="AK4476" s="21" t="s">
        <v>2060</v>
      </c>
      <c r="AL4476" t="s">
        <v>2551</v>
      </c>
      <c r="AM4476" s="26" t="s">
        <v>38</v>
      </c>
      <c r="AN4476" t="s">
        <v>2031</v>
      </c>
    </row>
    <row r="4477" spans="1:40" ht="15" hidden="1" thickTop="1" x14ac:dyDescent="0.35">
      <c r="A4477" t="s">
        <v>8797</v>
      </c>
      <c r="B4477" t="s">
        <v>18213</v>
      </c>
      <c r="C4477" t="s">
        <v>2803</v>
      </c>
      <c r="D4477" t="s">
        <v>18214</v>
      </c>
      <c r="E4477" t="s">
        <v>2575</v>
      </c>
      <c r="F4477">
        <v>1</v>
      </c>
      <c r="G4477" t="s">
        <v>2600</v>
      </c>
      <c r="H4477" t="s">
        <v>2577</v>
      </c>
      <c r="I4477" t="s">
        <v>2076</v>
      </c>
      <c r="J4477" t="s">
        <v>2699</v>
      </c>
      <c r="K4477" t="s">
        <v>2579</v>
      </c>
      <c r="L4477" t="s">
        <v>2058</v>
      </c>
      <c r="M4477" t="s">
        <v>2170</v>
      </c>
      <c r="N4477">
        <v>1</v>
      </c>
      <c r="O4477">
        <v>23</v>
      </c>
      <c r="P4477">
        <v>0.15</v>
      </c>
      <c r="Q4477">
        <v>15300</v>
      </c>
      <c r="R4477">
        <v>0</v>
      </c>
      <c r="S4477">
        <v>0</v>
      </c>
      <c r="T4477">
        <v>0</v>
      </c>
      <c r="U4477">
        <v>1</v>
      </c>
      <c r="V4477">
        <v>23</v>
      </c>
      <c r="W4477">
        <v>0.15</v>
      </c>
      <c r="X4477">
        <v>0</v>
      </c>
      <c r="Y4477">
        <v>0</v>
      </c>
      <c r="Z4477">
        <v>0</v>
      </c>
      <c r="AA4477">
        <v>0</v>
      </c>
      <c r="AB4477">
        <v>0</v>
      </c>
      <c r="AC4477">
        <v>0</v>
      </c>
      <c r="AD4477">
        <v>0</v>
      </c>
      <c r="AE4477">
        <v>0</v>
      </c>
      <c r="AF4477">
        <v>0</v>
      </c>
      <c r="AG4477" t="s">
        <v>18215</v>
      </c>
      <c r="AH4477" s="21" t="str">
        <f t="shared" si="138"/>
        <v>YR25</v>
      </c>
      <c r="AI4477" s="21">
        <v>216</v>
      </c>
      <c r="AJ4477" s="21">
        <f t="shared" si="139"/>
        <v>99.849673202614383</v>
      </c>
      <c r="AK4477" s="21" t="s">
        <v>2060</v>
      </c>
      <c r="AL4477" t="s">
        <v>2581</v>
      </c>
      <c r="AM4477" s="26" t="s">
        <v>38</v>
      </c>
      <c r="AN4477" t="s">
        <v>2031</v>
      </c>
    </row>
    <row r="4478" spans="1:40" ht="15" hidden="1" thickTop="1" x14ac:dyDescent="0.35">
      <c r="A4478" t="s">
        <v>7545</v>
      </c>
      <c r="B4478" t="s">
        <v>18216</v>
      </c>
      <c r="C4478" t="s">
        <v>2778</v>
      </c>
      <c r="D4478" t="s">
        <v>2781</v>
      </c>
      <c r="E4478" t="s">
        <v>2780</v>
      </c>
      <c r="F4478">
        <v>1</v>
      </c>
      <c r="G4478" t="s">
        <v>2609</v>
      </c>
      <c r="H4478" t="s">
        <v>2577</v>
      </c>
      <c r="I4478" t="s">
        <v>2076</v>
      </c>
      <c r="J4478" t="s">
        <v>2781</v>
      </c>
      <c r="K4478" t="s">
        <v>2765</v>
      </c>
      <c r="L4478" t="s">
        <v>2058</v>
      </c>
      <c r="M4478" t="s">
        <v>2059</v>
      </c>
      <c r="N4478">
        <v>6</v>
      </c>
      <c r="O4478">
        <v>181</v>
      </c>
      <c r="P4478">
        <v>0.74</v>
      </c>
      <c r="Q4478">
        <v>24480</v>
      </c>
      <c r="R4478">
        <v>2</v>
      </c>
      <c r="S4478">
        <v>98</v>
      </c>
      <c r="T4478">
        <v>0.4</v>
      </c>
      <c r="U4478">
        <v>3</v>
      </c>
      <c r="V4478">
        <v>80</v>
      </c>
      <c r="W4478">
        <v>0.33</v>
      </c>
      <c r="X4478">
        <v>0</v>
      </c>
      <c r="Y4478">
        <v>0</v>
      </c>
      <c r="Z4478">
        <v>0</v>
      </c>
      <c r="AA4478">
        <v>1</v>
      </c>
      <c r="AB4478">
        <v>3</v>
      </c>
      <c r="AC4478">
        <v>0.01</v>
      </c>
      <c r="AD4478">
        <v>0</v>
      </c>
      <c r="AE4478">
        <v>0</v>
      </c>
      <c r="AF4478">
        <v>0</v>
      </c>
      <c r="AG4478" t="s">
        <v>18217</v>
      </c>
      <c r="AH4478" s="21" t="str">
        <f t="shared" si="138"/>
        <v>YK21</v>
      </c>
      <c r="AI4478" s="21">
        <v>345.36</v>
      </c>
      <c r="AJ4478" s="21">
        <f t="shared" si="139"/>
        <v>99.260620915032675</v>
      </c>
      <c r="AK4478" s="21" t="s">
        <v>2060</v>
      </c>
      <c r="AL4478" t="s">
        <v>2613</v>
      </c>
      <c r="AM4478" s="26" t="s">
        <v>38</v>
      </c>
      <c r="AN4478" t="s">
        <v>2030</v>
      </c>
    </row>
    <row r="4479" spans="1:40" ht="15" hidden="1" thickTop="1" x14ac:dyDescent="0.35">
      <c r="A4479" t="s">
        <v>8804</v>
      </c>
      <c r="B4479" t="s">
        <v>18218</v>
      </c>
      <c r="C4479" t="s">
        <v>4062</v>
      </c>
      <c r="D4479" t="s">
        <v>18219</v>
      </c>
      <c r="E4479" t="s">
        <v>2646</v>
      </c>
      <c r="F4479">
        <v>1</v>
      </c>
      <c r="G4479" t="s">
        <v>2600</v>
      </c>
      <c r="H4479" t="s">
        <v>2577</v>
      </c>
      <c r="I4479" t="s">
        <v>2057</v>
      </c>
      <c r="J4479" t="s">
        <v>2647</v>
      </c>
      <c r="K4479" t="s">
        <v>2602</v>
      </c>
      <c r="L4479" t="s">
        <v>2058</v>
      </c>
      <c r="M4479" t="s">
        <v>2059</v>
      </c>
      <c r="N4479">
        <v>4</v>
      </c>
      <c r="O4479">
        <v>109</v>
      </c>
      <c r="P4479">
        <v>0.45</v>
      </c>
      <c r="Q4479">
        <v>24480</v>
      </c>
      <c r="R4479">
        <v>0</v>
      </c>
      <c r="S4479">
        <v>0</v>
      </c>
      <c r="T4479">
        <v>0</v>
      </c>
      <c r="U4479">
        <v>4</v>
      </c>
      <c r="V4479">
        <v>109</v>
      </c>
      <c r="W4479">
        <v>0.45</v>
      </c>
      <c r="X4479">
        <v>0</v>
      </c>
      <c r="Y4479">
        <v>0</v>
      </c>
      <c r="Z4479">
        <v>0</v>
      </c>
      <c r="AA4479">
        <v>0</v>
      </c>
      <c r="AB4479">
        <v>0</v>
      </c>
      <c r="AC4479">
        <v>0</v>
      </c>
      <c r="AD4479">
        <v>0</v>
      </c>
      <c r="AE4479">
        <v>0</v>
      </c>
      <c r="AF4479">
        <v>0</v>
      </c>
      <c r="AG4479" t="s">
        <v>18220</v>
      </c>
      <c r="AH4479" s="21" t="str">
        <f t="shared" si="138"/>
        <v>YT21</v>
      </c>
      <c r="AI4479" s="21">
        <v>345.36</v>
      </c>
      <c r="AJ4479" s="21">
        <f t="shared" si="139"/>
        <v>99.554738562091501</v>
      </c>
      <c r="AK4479" s="21" t="s">
        <v>2060</v>
      </c>
      <c r="AL4479" t="s">
        <v>2551</v>
      </c>
      <c r="AM4479" s="26" t="s">
        <v>38</v>
      </c>
      <c r="AN4479" t="s">
        <v>2032</v>
      </c>
    </row>
    <row r="4480" spans="1:40" ht="15" hidden="1" thickTop="1" x14ac:dyDescent="0.35">
      <c r="A4480" t="s">
        <v>8808</v>
      </c>
      <c r="B4480" t="s">
        <v>18221</v>
      </c>
      <c r="C4480" t="s">
        <v>4634</v>
      </c>
      <c r="D4480" t="s">
        <v>18222</v>
      </c>
      <c r="E4480" t="s">
        <v>2646</v>
      </c>
      <c r="F4480">
        <v>1</v>
      </c>
      <c r="G4480" t="s">
        <v>2600</v>
      </c>
      <c r="H4480" t="s">
        <v>2577</v>
      </c>
      <c r="I4480" t="s">
        <v>2057</v>
      </c>
      <c r="J4480" t="s">
        <v>2647</v>
      </c>
      <c r="K4480" t="s">
        <v>2602</v>
      </c>
      <c r="L4480" t="s">
        <v>2058</v>
      </c>
      <c r="M4480" t="s">
        <v>2059</v>
      </c>
      <c r="N4480">
        <v>0</v>
      </c>
      <c r="O4480">
        <v>0</v>
      </c>
      <c r="P4480">
        <v>0</v>
      </c>
      <c r="Q4480">
        <v>24480</v>
      </c>
      <c r="R4480">
        <v>0</v>
      </c>
      <c r="S4480">
        <v>0</v>
      </c>
      <c r="T4480">
        <v>0</v>
      </c>
      <c r="U4480">
        <v>0</v>
      </c>
      <c r="V4480">
        <v>0</v>
      </c>
      <c r="W4480">
        <v>0</v>
      </c>
      <c r="X4480">
        <v>0</v>
      </c>
      <c r="Y4480">
        <v>0</v>
      </c>
      <c r="Z4480">
        <v>0</v>
      </c>
      <c r="AA4480">
        <v>0</v>
      </c>
      <c r="AB4480">
        <v>0</v>
      </c>
      <c r="AC4480">
        <v>0</v>
      </c>
      <c r="AD4480">
        <v>0</v>
      </c>
      <c r="AE4480">
        <v>0</v>
      </c>
      <c r="AF4480">
        <v>0</v>
      </c>
      <c r="AG4480" t="s">
        <v>18223</v>
      </c>
      <c r="AH4480" s="21" t="str">
        <f t="shared" si="138"/>
        <v>YT21</v>
      </c>
      <c r="AI4480" s="21">
        <v>345.36</v>
      </c>
      <c r="AJ4480" s="21">
        <f t="shared" si="139"/>
        <v>100</v>
      </c>
      <c r="AK4480" s="21" t="s">
        <v>2060</v>
      </c>
      <c r="AL4480" t="s">
        <v>2551</v>
      </c>
      <c r="AM4480" s="26" t="s">
        <v>38</v>
      </c>
      <c r="AN4480" t="s">
        <v>2033</v>
      </c>
    </row>
    <row r="4481" spans="1:40" ht="15" hidden="1" thickTop="1" x14ac:dyDescent="0.35">
      <c r="A4481" t="s">
        <v>8812</v>
      </c>
      <c r="B4481" t="s">
        <v>18224</v>
      </c>
      <c r="C4481" t="s">
        <v>4634</v>
      </c>
      <c r="D4481" t="s">
        <v>18222</v>
      </c>
      <c r="E4481" t="s">
        <v>2646</v>
      </c>
      <c r="F4481">
        <v>1</v>
      </c>
      <c r="G4481" t="s">
        <v>2600</v>
      </c>
      <c r="H4481" t="s">
        <v>2577</v>
      </c>
      <c r="I4481" t="s">
        <v>2057</v>
      </c>
      <c r="J4481" t="s">
        <v>2647</v>
      </c>
      <c r="K4481" t="s">
        <v>2602</v>
      </c>
      <c r="L4481" t="s">
        <v>2058</v>
      </c>
      <c r="M4481" t="s">
        <v>2059</v>
      </c>
      <c r="N4481">
        <v>2</v>
      </c>
      <c r="O4481">
        <v>133</v>
      </c>
      <c r="P4481">
        <v>0.54</v>
      </c>
      <c r="Q4481">
        <v>24480</v>
      </c>
      <c r="R4481">
        <v>2</v>
      </c>
      <c r="S4481">
        <v>133</v>
      </c>
      <c r="T4481">
        <v>0.54</v>
      </c>
      <c r="U4481">
        <v>0</v>
      </c>
      <c r="V4481">
        <v>0</v>
      </c>
      <c r="W4481">
        <v>0</v>
      </c>
      <c r="X4481">
        <v>0</v>
      </c>
      <c r="Y4481">
        <v>0</v>
      </c>
      <c r="Z4481">
        <v>0</v>
      </c>
      <c r="AA4481">
        <v>0</v>
      </c>
      <c r="AB4481">
        <v>0</v>
      </c>
      <c r="AC4481">
        <v>0</v>
      </c>
      <c r="AD4481">
        <v>0</v>
      </c>
      <c r="AE4481">
        <v>0</v>
      </c>
      <c r="AF4481">
        <v>0</v>
      </c>
      <c r="AG4481" t="s">
        <v>18225</v>
      </c>
      <c r="AH4481" s="21" t="str">
        <f t="shared" si="138"/>
        <v>YT21</v>
      </c>
      <c r="AI4481" s="21">
        <v>345.36</v>
      </c>
      <c r="AJ4481" s="21">
        <f t="shared" si="139"/>
        <v>99.45669934640523</v>
      </c>
      <c r="AK4481" s="21" t="s">
        <v>2060</v>
      </c>
      <c r="AL4481" t="s">
        <v>2551</v>
      </c>
      <c r="AM4481" s="26" t="s">
        <v>38</v>
      </c>
      <c r="AN4481" t="s">
        <v>2030</v>
      </c>
    </row>
    <row r="4482" spans="1:40" ht="15" hidden="1" thickTop="1" x14ac:dyDescent="0.35">
      <c r="A4482" t="s">
        <v>8816</v>
      </c>
      <c r="B4482" t="s">
        <v>18226</v>
      </c>
      <c r="C4482" t="s">
        <v>5177</v>
      </c>
      <c r="D4482" t="s">
        <v>18227</v>
      </c>
      <c r="E4482" t="s">
        <v>2646</v>
      </c>
      <c r="F4482">
        <v>1</v>
      </c>
      <c r="G4482" t="s">
        <v>2600</v>
      </c>
      <c r="H4482" t="s">
        <v>2577</v>
      </c>
      <c r="I4482" t="s">
        <v>2057</v>
      </c>
      <c r="J4482" t="s">
        <v>2601</v>
      </c>
      <c r="K4482" t="s">
        <v>2602</v>
      </c>
      <c r="L4482" t="s">
        <v>2058</v>
      </c>
      <c r="M4482" t="s">
        <v>2059</v>
      </c>
      <c r="N4482">
        <v>6</v>
      </c>
      <c r="O4482">
        <v>317</v>
      </c>
      <c r="P4482">
        <v>1.29</v>
      </c>
      <c r="Q4482">
        <v>24480</v>
      </c>
      <c r="R4482">
        <v>4</v>
      </c>
      <c r="S4482">
        <v>131</v>
      </c>
      <c r="T4482">
        <v>0.54</v>
      </c>
      <c r="U4482">
        <v>2</v>
      </c>
      <c r="V4482">
        <v>186</v>
      </c>
      <c r="W4482">
        <v>0.76</v>
      </c>
      <c r="X4482">
        <v>0</v>
      </c>
      <c r="Y4482">
        <v>0</v>
      </c>
      <c r="Z4482">
        <v>0</v>
      </c>
      <c r="AA4482">
        <v>0</v>
      </c>
      <c r="AB4482">
        <v>0</v>
      </c>
      <c r="AC4482">
        <v>0</v>
      </c>
      <c r="AD4482">
        <v>0</v>
      </c>
      <c r="AE4482">
        <v>0</v>
      </c>
      <c r="AF4482">
        <v>0</v>
      </c>
      <c r="AG4482" t="s">
        <v>18228</v>
      </c>
      <c r="AH4482" s="21" t="str">
        <f t="shared" si="138"/>
        <v>YT21</v>
      </c>
      <c r="AI4482" s="21">
        <v>345.36</v>
      </c>
      <c r="AJ4482" s="21">
        <f t="shared" si="139"/>
        <v>98.705065359477118</v>
      </c>
      <c r="AK4482" s="21" t="s">
        <v>2063</v>
      </c>
      <c r="AL4482" t="s">
        <v>2551</v>
      </c>
      <c r="AM4482" s="26" t="s">
        <v>38</v>
      </c>
      <c r="AN4482" t="s">
        <v>2030</v>
      </c>
    </row>
    <row r="4483" spans="1:40" ht="15" hidden="1" thickTop="1" x14ac:dyDescent="0.35">
      <c r="A4483" t="s">
        <v>8820</v>
      </c>
      <c r="B4483" t="s">
        <v>18229</v>
      </c>
      <c r="C4483" t="s">
        <v>4374</v>
      </c>
      <c r="D4483" t="s">
        <v>18230</v>
      </c>
      <c r="E4483" t="s">
        <v>2646</v>
      </c>
      <c r="F4483">
        <v>1</v>
      </c>
      <c r="G4483" t="s">
        <v>2600</v>
      </c>
      <c r="H4483" t="s">
        <v>2577</v>
      </c>
      <c r="I4483" t="s">
        <v>2057</v>
      </c>
      <c r="J4483" t="s">
        <v>2601</v>
      </c>
      <c r="K4483" t="s">
        <v>2602</v>
      </c>
      <c r="L4483" t="s">
        <v>2058</v>
      </c>
      <c r="M4483" t="s">
        <v>2059</v>
      </c>
      <c r="N4483">
        <v>6</v>
      </c>
      <c r="O4483">
        <v>154</v>
      </c>
      <c r="P4483">
        <v>0.63</v>
      </c>
      <c r="Q4483">
        <v>24480</v>
      </c>
      <c r="R4483">
        <v>2</v>
      </c>
      <c r="S4483">
        <v>36</v>
      </c>
      <c r="T4483">
        <v>0.15</v>
      </c>
      <c r="U4483">
        <v>2</v>
      </c>
      <c r="V4483">
        <v>40</v>
      </c>
      <c r="W4483">
        <v>0.16</v>
      </c>
      <c r="X4483">
        <v>1</v>
      </c>
      <c r="Y4483">
        <v>13</v>
      </c>
      <c r="Z4483">
        <v>0.05</v>
      </c>
      <c r="AA4483">
        <v>1</v>
      </c>
      <c r="AB4483">
        <v>65</v>
      </c>
      <c r="AC4483">
        <v>0.27</v>
      </c>
      <c r="AD4483">
        <v>0</v>
      </c>
      <c r="AE4483">
        <v>0</v>
      </c>
      <c r="AF4483">
        <v>0</v>
      </c>
      <c r="AG4483" t="s">
        <v>18231</v>
      </c>
      <c r="AH4483" s="21" t="str">
        <f t="shared" si="138"/>
        <v>YT21</v>
      </c>
      <c r="AI4483" s="21">
        <v>345.36</v>
      </c>
      <c r="AJ4483" s="21">
        <f t="shared" si="139"/>
        <v>99.370915032679733</v>
      </c>
      <c r="AK4483" s="21" t="s">
        <v>2060</v>
      </c>
      <c r="AL4483" t="s">
        <v>2551</v>
      </c>
      <c r="AM4483" s="26" t="s">
        <v>38</v>
      </c>
      <c r="AN4483" t="s">
        <v>2033</v>
      </c>
    </row>
    <row r="4484" spans="1:40" ht="15" hidden="1" thickTop="1" x14ac:dyDescent="0.35">
      <c r="A4484" t="s">
        <v>8824</v>
      </c>
      <c r="B4484" t="s">
        <v>18232</v>
      </c>
      <c r="C4484" t="s">
        <v>2751</v>
      </c>
      <c r="D4484" t="s">
        <v>18233</v>
      </c>
      <c r="E4484" t="s">
        <v>2646</v>
      </c>
      <c r="F4484">
        <v>1</v>
      </c>
      <c r="G4484" t="s">
        <v>2600</v>
      </c>
      <c r="H4484" t="s">
        <v>2577</v>
      </c>
      <c r="I4484" t="s">
        <v>2057</v>
      </c>
      <c r="J4484" t="s">
        <v>2647</v>
      </c>
      <c r="K4484" t="s">
        <v>2602</v>
      </c>
      <c r="L4484" t="s">
        <v>2058</v>
      </c>
      <c r="M4484" t="s">
        <v>2059</v>
      </c>
      <c r="N4484">
        <v>6</v>
      </c>
      <c r="O4484">
        <v>220</v>
      </c>
      <c r="P4484">
        <v>0.9</v>
      </c>
      <c r="Q4484">
        <v>24480</v>
      </c>
      <c r="R4484">
        <v>1</v>
      </c>
      <c r="S4484">
        <v>18</v>
      </c>
      <c r="T4484">
        <v>7.0000000000000007E-2</v>
      </c>
      <c r="U4484">
        <v>4</v>
      </c>
      <c r="V4484">
        <v>181</v>
      </c>
      <c r="W4484">
        <v>0.74</v>
      </c>
      <c r="X4484">
        <v>0</v>
      </c>
      <c r="Y4484">
        <v>0</v>
      </c>
      <c r="Z4484">
        <v>0</v>
      </c>
      <c r="AA4484">
        <v>1</v>
      </c>
      <c r="AB4484">
        <v>21</v>
      </c>
      <c r="AC4484">
        <v>0.09</v>
      </c>
      <c r="AD4484">
        <v>0</v>
      </c>
      <c r="AE4484">
        <v>0</v>
      </c>
      <c r="AF4484">
        <v>0</v>
      </c>
      <c r="AG4484" t="s">
        <v>18234</v>
      </c>
      <c r="AH4484" s="21" t="str">
        <f t="shared" si="138"/>
        <v>YT21</v>
      </c>
      <c r="AI4484" s="21">
        <v>345.36</v>
      </c>
      <c r="AJ4484" s="21">
        <f t="shared" si="139"/>
        <v>99.101307189542482</v>
      </c>
      <c r="AK4484" s="21" t="s">
        <v>2063</v>
      </c>
      <c r="AL4484" t="s">
        <v>2551</v>
      </c>
      <c r="AM4484" s="26" t="s">
        <v>38</v>
      </c>
      <c r="AN4484" t="s">
        <v>2032</v>
      </c>
    </row>
    <row r="4485" spans="1:40" ht="15" hidden="1" thickTop="1" x14ac:dyDescent="0.35">
      <c r="A4485" t="s">
        <v>8828</v>
      </c>
      <c r="B4485" t="s">
        <v>18235</v>
      </c>
      <c r="C4485" t="s">
        <v>4634</v>
      </c>
      <c r="D4485" t="s">
        <v>18236</v>
      </c>
      <c r="E4485" t="s">
        <v>2646</v>
      </c>
      <c r="F4485">
        <v>1</v>
      </c>
      <c r="G4485" t="s">
        <v>2600</v>
      </c>
      <c r="H4485" t="s">
        <v>2577</v>
      </c>
      <c r="I4485" t="s">
        <v>2057</v>
      </c>
      <c r="J4485" t="s">
        <v>2647</v>
      </c>
      <c r="K4485" t="s">
        <v>2602</v>
      </c>
      <c r="L4485" t="s">
        <v>2058</v>
      </c>
      <c r="M4485" t="s">
        <v>2059</v>
      </c>
      <c r="N4485">
        <v>4</v>
      </c>
      <c r="O4485">
        <v>71</v>
      </c>
      <c r="P4485">
        <v>0.28999999999999998</v>
      </c>
      <c r="Q4485">
        <v>24480</v>
      </c>
      <c r="R4485">
        <v>2</v>
      </c>
      <c r="S4485">
        <v>18</v>
      </c>
      <c r="T4485">
        <v>7.0000000000000007E-2</v>
      </c>
      <c r="U4485">
        <v>0</v>
      </c>
      <c r="V4485">
        <v>0</v>
      </c>
      <c r="W4485">
        <v>0</v>
      </c>
      <c r="X4485">
        <v>0</v>
      </c>
      <c r="Y4485">
        <v>0</v>
      </c>
      <c r="Z4485">
        <v>0</v>
      </c>
      <c r="AA4485">
        <v>2</v>
      </c>
      <c r="AB4485">
        <v>53</v>
      </c>
      <c r="AC4485">
        <v>0.22</v>
      </c>
      <c r="AD4485">
        <v>0</v>
      </c>
      <c r="AE4485">
        <v>0</v>
      </c>
      <c r="AF4485">
        <v>0</v>
      </c>
      <c r="AG4485" t="s">
        <v>18237</v>
      </c>
      <c r="AH4485" s="21" t="str">
        <f t="shared" si="138"/>
        <v>YT21</v>
      </c>
      <c r="AI4485" s="21">
        <v>345.36</v>
      </c>
      <c r="AJ4485" s="21">
        <f t="shared" si="139"/>
        <v>99.709967320261441</v>
      </c>
      <c r="AK4485" s="21" t="s">
        <v>2060</v>
      </c>
      <c r="AL4485" t="s">
        <v>2551</v>
      </c>
      <c r="AM4485" s="26" t="s">
        <v>38</v>
      </c>
      <c r="AN4485" t="s">
        <v>2033</v>
      </c>
    </row>
    <row r="4486" spans="1:40" ht="15" hidden="1" thickTop="1" x14ac:dyDescent="0.35">
      <c r="A4486" t="s">
        <v>8832</v>
      </c>
      <c r="B4486" t="s">
        <v>18238</v>
      </c>
      <c r="C4486" t="s">
        <v>4374</v>
      </c>
      <c r="D4486" t="s">
        <v>18239</v>
      </c>
      <c r="E4486" t="s">
        <v>2646</v>
      </c>
      <c r="F4486">
        <v>1</v>
      </c>
      <c r="G4486" t="s">
        <v>2600</v>
      </c>
      <c r="H4486" t="s">
        <v>2577</v>
      </c>
      <c r="I4486" t="s">
        <v>2057</v>
      </c>
      <c r="J4486" t="s">
        <v>2601</v>
      </c>
      <c r="K4486" t="s">
        <v>2602</v>
      </c>
      <c r="L4486" t="s">
        <v>2058</v>
      </c>
      <c r="M4486" t="s">
        <v>2059</v>
      </c>
      <c r="N4486">
        <v>1</v>
      </c>
      <c r="O4486">
        <v>32</v>
      </c>
      <c r="P4486">
        <v>0.13</v>
      </c>
      <c r="Q4486">
        <v>24480</v>
      </c>
      <c r="R4486">
        <v>1</v>
      </c>
      <c r="S4486">
        <v>32</v>
      </c>
      <c r="T4486">
        <v>0.13</v>
      </c>
      <c r="U4486">
        <v>0</v>
      </c>
      <c r="V4486">
        <v>0</v>
      </c>
      <c r="W4486">
        <v>0</v>
      </c>
      <c r="X4486">
        <v>0</v>
      </c>
      <c r="Y4486">
        <v>0</v>
      </c>
      <c r="Z4486">
        <v>0</v>
      </c>
      <c r="AA4486">
        <v>0</v>
      </c>
      <c r="AB4486">
        <v>0</v>
      </c>
      <c r="AC4486">
        <v>0</v>
      </c>
      <c r="AD4486">
        <v>0</v>
      </c>
      <c r="AE4486">
        <v>0</v>
      </c>
      <c r="AF4486">
        <v>0</v>
      </c>
      <c r="AG4486" t="s">
        <v>18240</v>
      </c>
      <c r="AH4486" s="21" t="str">
        <f t="shared" si="138"/>
        <v>YT21</v>
      </c>
      <c r="AI4486" s="21">
        <v>345.36</v>
      </c>
      <c r="AJ4486" s="21">
        <f t="shared" si="139"/>
        <v>99.869281045751634</v>
      </c>
      <c r="AK4486" s="21" t="s">
        <v>2060</v>
      </c>
      <c r="AL4486" t="s">
        <v>2551</v>
      </c>
      <c r="AM4486" s="26" t="s">
        <v>38</v>
      </c>
      <c r="AN4486" t="s">
        <v>2033</v>
      </c>
    </row>
    <row r="4487" spans="1:40" ht="15" hidden="1" thickTop="1" x14ac:dyDescent="0.35">
      <c r="A4487" t="s">
        <v>8836</v>
      </c>
      <c r="B4487" t="s">
        <v>18241</v>
      </c>
      <c r="C4487" t="s">
        <v>4767</v>
      </c>
      <c r="D4487" t="s">
        <v>18242</v>
      </c>
      <c r="E4487" t="s">
        <v>2646</v>
      </c>
      <c r="F4487">
        <v>1</v>
      </c>
      <c r="G4487" t="s">
        <v>2600</v>
      </c>
      <c r="H4487" t="s">
        <v>2577</v>
      </c>
      <c r="I4487" t="s">
        <v>2057</v>
      </c>
      <c r="J4487" t="s">
        <v>2601</v>
      </c>
      <c r="K4487" t="s">
        <v>2602</v>
      </c>
      <c r="L4487" t="s">
        <v>2058</v>
      </c>
      <c r="M4487" t="s">
        <v>2488</v>
      </c>
      <c r="N4487">
        <v>9</v>
      </c>
      <c r="O4487">
        <v>221</v>
      </c>
      <c r="P4487">
        <v>1.35</v>
      </c>
      <c r="Q4487">
        <v>16320</v>
      </c>
      <c r="R4487">
        <v>9</v>
      </c>
      <c r="S4487">
        <v>221</v>
      </c>
      <c r="T4487">
        <v>1.35</v>
      </c>
      <c r="U4487">
        <v>0</v>
      </c>
      <c r="V4487">
        <v>0</v>
      </c>
      <c r="W4487">
        <v>0</v>
      </c>
      <c r="X4487">
        <v>0</v>
      </c>
      <c r="Y4487">
        <v>0</v>
      </c>
      <c r="Z4487">
        <v>0</v>
      </c>
      <c r="AA4487">
        <v>0</v>
      </c>
      <c r="AB4487">
        <v>0</v>
      </c>
      <c r="AC4487">
        <v>0</v>
      </c>
      <c r="AD4487">
        <v>0</v>
      </c>
      <c r="AE4487">
        <v>0</v>
      </c>
      <c r="AF4487">
        <v>0</v>
      </c>
      <c r="AG4487" t="s">
        <v>18243</v>
      </c>
      <c r="AH4487" s="21" t="str">
        <f t="shared" ref="AH4487:AH4550" si="140">LEFT(AG4487,4)</f>
        <v>YT21</v>
      </c>
      <c r="AI4487" s="21">
        <v>230.40000000000003</v>
      </c>
      <c r="AJ4487" s="21">
        <f t="shared" ref="AJ4487:AJ4550" si="141">100-(O4487/Q4487*100)</f>
        <v>98.645833333333329</v>
      </c>
      <c r="AK4487" s="21" t="s">
        <v>2063</v>
      </c>
      <c r="AL4487" t="s">
        <v>2551</v>
      </c>
      <c r="AM4487" s="26" t="s">
        <v>38</v>
      </c>
      <c r="AN4487" t="s">
        <v>2033</v>
      </c>
    </row>
    <row r="4488" spans="1:40" ht="15" hidden="1" thickTop="1" x14ac:dyDescent="0.35">
      <c r="A4488" t="s">
        <v>8840</v>
      </c>
      <c r="B4488" t="s">
        <v>18244</v>
      </c>
      <c r="C4488" t="s">
        <v>4190</v>
      </c>
      <c r="D4488" t="s">
        <v>18245</v>
      </c>
      <c r="E4488" t="s">
        <v>3942</v>
      </c>
      <c r="F4488">
        <v>1</v>
      </c>
      <c r="G4488" t="s">
        <v>2600</v>
      </c>
      <c r="H4488" t="s">
        <v>2577</v>
      </c>
      <c r="I4488" t="s">
        <v>2057</v>
      </c>
      <c r="J4488" t="s">
        <v>2692</v>
      </c>
      <c r="K4488" t="s">
        <v>2635</v>
      </c>
      <c r="L4488" t="s">
        <v>2058</v>
      </c>
      <c r="M4488" t="s">
        <v>2163</v>
      </c>
      <c r="N4488">
        <v>12</v>
      </c>
      <c r="O4488">
        <v>838</v>
      </c>
      <c r="P4488">
        <v>4.83</v>
      </c>
      <c r="Q4488">
        <v>17340</v>
      </c>
      <c r="R4488">
        <v>2</v>
      </c>
      <c r="S4488">
        <v>170</v>
      </c>
      <c r="T4488">
        <v>0.98</v>
      </c>
      <c r="U4488">
        <v>0</v>
      </c>
      <c r="V4488">
        <v>0</v>
      </c>
      <c r="W4488">
        <v>0</v>
      </c>
      <c r="X4488">
        <v>0</v>
      </c>
      <c r="Y4488">
        <v>0</v>
      </c>
      <c r="Z4488">
        <v>0</v>
      </c>
      <c r="AA4488">
        <v>8</v>
      </c>
      <c r="AB4488">
        <v>358</v>
      </c>
      <c r="AC4488">
        <v>2.06</v>
      </c>
      <c r="AD4488">
        <v>2</v>
      </c>
      <c r="AE4488">
        <v>310</v>
      </c>
      <c r="AF4488">
        <v>1.79</v>
      </c>
      <c r="AG4488" t="s">
        <v>18246</v>
      </c>
      <c r="AH4488" s="21" t="str">
        <f t="shared" si="140"/>
        <v>YT21</v>
      </c>
      <c r="AI4488" s="21">
        <v>244.8</v>
      </c>
      <c r="AJ4488" s="21">
        <f t="shared" si="141"/>
        <v>95.167243367935413</v>
      </c>
      <c r="AK4488" s="21" t="s">
        <v>2063</v>
      </c>
      <c r="AL4488" t="s">
        <v>2581</v>
      </c>
      <c r="AM4488" s="26" t="s">
        <v>38</v>
      </c>
      <c r="AN4488" t="s">
        <v>2033</v>
      </c>
    </row>
    <row r="4489" spans="1:40" ht="15" hidden="1" thickTop="1" x14ac:dyDescent="0.35">
      <c r="A4489" t="s">
        <v>8844</v>
      </c>
      <c r="B4489" t="s">
        <v>18247</v>
      </c>
      <c r="C4489" t="s">
        <v>4143</v>
      </c>
      <c r="D4489" t="s">
        <v>18248</v>
      </c>
      <c r="E4489" t="s">
        <v>3013</v>
      </c>
      <c r="F4489">
        <v>1</v>
      </c>
      <c r="G4489" t="s">
        <v>2600</v>
      </c>
      <c r="H4489" t="s">
        <v>2577</v>
      </c>
      <c r="I4489" t="s">
        <v>2057</v>
      </c>
      <c r="J4489" t="s">
        <v>3183</v>
      </c>
      <c r="K4489" t="s">
        <v>2742</v>
      </c>
      <c r="L4489" t="s">
        <v>2058</v>
      </c>
      <c r="M4489" t="s">
        <v>2059</v>
      </c>
      <c r="N4489">
        <v>0</v>
      </c>
      <c r="O4489">
        <v>0</v>
      </c>
      <c r="P4489">
        <v>0</v>
      </c>
      <c r="Q4489">
        <v>24480</v>
      </c>
      <c r="R4489">
        <v>0</v>
      </c>
      <c r="S4489">
        <v>0</v>
      </c>
      <c r="T4489">
        <v>0</v>
      </c>
      <c r="U4489">
        <v>0</v>
      </c>
      <c r="V4489">
        <v>0</v>
      </c>
      <c r="W4489">
        <v>0</v>
      </c>
      <c r="X4489">
        <v>0</v>
      </c>
      <c r="Y4489">
        <v>0</v>
      </c>
      <c r="Z4489">
        <v>0</v>
      </c>
      <c r="AA4489">
        <v>0</v>
      </c>
      <c r="AB4489">
        <v>0</v>
      </c>
      <c r="AC4489">
        <v>0</v>
      </c>
      <c r="AD4489">
        <v>0</v>
      </c>
      <c r="AE4489">
        <v>0</v>
      </c>
      <c r="AF4489">
        <v>0</v>
      </c>
      <c r="AG4489" t="s">
        <v>18249</v>
      </c>
      <c r="AH4489" s="21" t="str">
        <f t="shared" si="140"/>
        <v>YT21</v>
      </c>
      <c r="AI4489" s="21">
        <v>345.36</v>
      </c>
      <c r="AJ4489" s="21">
        <f t="shared" si="141"/>
        <v>100</v>
      </c>
      <c r="AK4489" s="21" t="s">
        <v>2060</v>
      </c>
      <c r="AL4489" t="s">
        <v>2551</v>
      </c>
      <c r="AM4489" s="26" t="s">
        <v>38</v>
      </c>
      <c r="AN4489" t="s">
        <v>2030</v>
      </c>
    </row>
    <row r="4490" spans="1:40" ht="15" hidden="1" thickTop="1" x14ac:dyDescent="0.35">
      <c r="A4490" t="s">
        <v>8848</v>
      </c>
      <c r="B4490" t="s">
        <v>18250</v>
      </c>
      <c r="C4490" t="s">
        <v>6967</v>
      </c>
      <c r="D4490" t="s">
        <v>18251</v>
      </c>
      <c r="E4490" t="s">
        <v>2646</v>
      </c>
      <c r="F4490">
        <v>1</v>
      </c>
      <c r="G4490" t="s">
        <v>2600</v>
      </c>
      <c r="H4490" t="s">
        <v>2577</v>
      </c>
      <c r="I4490" t="s">
        <v>2057</v>
      </c>
      <c r="J4490" t="s">
        <v>2647</v>
      </c>
      <c r="K4490" t="s">
        <v>2602</v>
      </c>
      <c r="L4490" t="s">
        <v>2058</v>
      </c>
      <c r="M4490" t="s">
        <v>5179</v>
      </c>
      <c r="N4490">
        <v>1</v>
      </c>
      <c r="O4490">
        <v>18</v>
      </c>
      <c r="P4490">
        <v>0.1</v>
      </c>
      <c r="Q4490">
        <v>18360</v>
      </c>
      <c r="R4490">
        <v>0</v>
      </c>
      <c r="S4490">
        <v>0</v>
      </c>
      <c r="T4490">
        <v>0</v>
      </c>
      <c r="U4490">
        <v>1</v>
      </c>
      <c r="V4490">
        <v>18</v>
      </c>
      <c r="W4490">
        <v>0.1</v>
      </c>
      <c r="X4490">
        <v>0</v>
      </c>
      <c r="Y4490">
        <v>0</v>
      </c>
      <c r="Z4490">
        <v>0</v>
      </c>
      <c r="AA4490">
        <v>0</v>
      </c>
      <c r="AB4490">
        <v>0</v>
      </c>
      <c r="AC4490">
        <v>0</v>
      </c>
      <c r="AD4490">
        <v>0</v>
      </c>
      <c r="AE4490">
        <v>0</v>
      </c>
      <c r="AF4490">
        <v>0</v>
      </c>
      <c r="AG4490" t="s">
        <v>18252</v>
      </c>
      <c r="AH4490" s="21" t="str">
        <f t="shared" si="140"/>
        <v>YT21</v>
      </c>
      <c r="AI4490" s="21">
        <v>258.95999999999998</v>
      </c>
      <c r="AJ4490" s="21">
        <f t="shared" si="141"/>
        <v>99.901960784313729</v>
      </c>
      <c r="AK4490" s="21" t="s">
        <v>2060</v>
      </c>
      <c r="AL4490" t="s">
        <v>2551</v>
      </c>
      <c r="AM4490" s="26" t="s">
        <v>38</v>
      </c>
      <c r="AN4490" t="s">
        <v>2030</v>
      </c>
    </row>
    <row r="4491" spans="1:40" ht="15" hidden="1" thickTop="1" x14ac:dyDescent="0.35">
      <c r="A4491" t="s">
        <v>8852</v>
      </c>
      <c r="B4491" t="s">
        <v>18253</v>
      </c>
      <c r="C4491" t="s">
        <v>4394</v>
      </c>
      <c r="D4491" t="s">
        <v>18254</v>
      </c>
      <c r="E4491" t="s">
        <v>3193</v>
      </c>
      <c r="F4491">
        <v>1</v>
      </c>
      <c r="G4491" t="s">
        <v>2609</v>
      </c>
      <c r="H4491" t="s">
        <v>2577</v>
      </c>
      <c r="I4491" t="s">
        <v>2076</v>
      </c>
      <c r="J4491" t="s">
        <v>2764</v>
      </c>
      <c r="K4491" t="s">
        <v>2765</v>
      </c>
      <c r="L4491" t="s">
        <v>2058</v>
      </c>
      <c r="M4491" t="s">
        <v>2059</v>
      </c>
      <c r="N4491">
        <v>5</v>
      </c>
      <c r="O4491">
        <v>226</v>
      </c>
      <c r="P4491">
        <v>0.92</v>
      </c>
      <c r="Q4491">
        <v>24480</v>
      </c>
      <c r="R4491">
        <v>1</v>
      </c>
      <c r="S4491">
        <v>13</v>
      </c>
      <c r="T4491">
        <v>0.05</v>
      </c>
      <c r="U4491">
        <v>4</v>
      </c>
      <c r="V4491">
        <v>213</v>
      </c>
      <c r="W4491">
        <v>0.87</v>
      </c>
      <c r="X4491">
        <v>0</v>
      </c>
      <c r="Y4491">
        <v>0</v>
      </c>
      <c r="Z4491">
        <v>0</v>
      </c>
      <c r="AA4491">
        <v>0</v>
      </c>
      <c r="AB4491">
        <v>0</v>
      </c>
      <c r="AC4491">
        <v>0</v>
      </c>
      <c r="AD4491">
        <v>0</v>
      </c>
      <c r="AE4491">
        <v>0</v>
      </c>
      <c r="AF4491">
        <v>0</v>
      </c>
      <c r="AG4491" t="s">
        <v>18255</v>
      </c>
      <c r="AH4491" s="21" t="str">
        <f t="shared" si="140"/>
        <v>YK20</v>
      </c>
      <c r="AI4491" s="21">
        <v>345.36</v>
      </c>
      <c r="AJ4491" s="21">
        <f t="shared" si="141"/>
        <v>99.076797385620921</v>
      </c>
      <c r="AK4491" s="21" t="s">
        <v>2063</v>
      </c>
      <c r="AL4491" t="s">
        <v>2613</v>
      </c>
      <c r="AM4491" s="26" t="s">
        <v>38</v>
      </c>
      <c r="AN4491" t="s">
        <v>2033</v>
      </c>
    </row>
    <row r="4492" spans="1:40" ht="15" hidden="1" thickTop="1" x14ac:dyDescent="0.35">
      <c r="A4492" t="s">
        <v>8855</v>
      </c>
      <c r="B4492" t="s">
        <v>18256</v>
      </c>
      <c r="C4492" t="s">
        <v>3294</v>
      </c>
      <c r="D4492" t="s">
        <v>18257</v>
      </c>
      <c r="E4492" t="s">
        <v>2608</v>
      </c>
      <c r="F4492">
        <v>1</v>
      </c>
      <c r="G4492" t="s">
        <v>2609</v>
      </c>
      <c r="H4492" t="s">
        <v>2577</v>
      </c>
      <c r="I4492" t="s">
        <v>2057</v>
      </c>
      <c r="J4492" t="s">
        <v>2764</v>
      </c>
      <c r="K4492" t="s">
        <v>2765</v>
      </c>
      <c r="L4492" t="s">
        <v>2058</v>
      </c>
      <c r="M4492" t="s">
        <v>2170</v>
      </c>
      <c r="N4492">
        <v>1</v>
      </c>
      <c r="O4492">
        <v>61</v>
      </c>
      <c r="P4492">
        <v>0.4</v>
      </c>
      <c r="Q4492">
        <v>15300</v>
      </c>
      <c r="R4492">
        <v>1</v>
      </c>
      <c r="S4492">
        <v>61</v>
      </c>
      <c r="T4492">
        <v>0.4</v>
      </c>
      <c r="U4492">
        <v>0</v>
      </c>
      <c r="V4492">
        <v>0</v>
      </c>
      <c r="W4492">
        <v>0</v>
      </c>
      <c r="X4492">
        <v>0</v>
      </c>
      <c r="Y4492">
        <v>0</v>
      </c>
      <c r="Z4492">
        <v>0</v>
      </c>
      <c r="AA4492">
        <v>0</v>
      </c>
      <c r="AB4492">
        <v>0</v>
      </c>
      <c r="AC4492">
        <v>0</v>
      </c>
      <c r="AD4492">
        <v>0</v>
      </c>
      <c r="AE4492">
        <v>0</v>
      </c>
      <c r="AF4492">
        <v>0</v>
      </c>
      <c r="AG4492" t="s">
        <v>18258</v>
      </c>
      <c r="AH4492" s="21" t="str">
        <f t="shared" si="140"/>
        <v>YT21</v>
      </c>
      <c r="AI4492" s="21">
        <v>216</v>
      </c>
      <c r="AJ4492" s="21">
        <f t="shared" si="141"/>
        <v>99.601307189542482</v>
      </c>
      <c r="AK4492" s="21" t="s">
        <v>2060</v>
      </c>
      <c r="AL4492" t="s">
        <v>2613</v>
      </c>
      <c r="AM4492" s="26" t="s">
        <v>38</v>
      </c>
      <c r="AN4492" t="s">
        <v>2031</v>
      </c>
    </row>
    <row r="4493" spans="1:40" ht="15" hidden="1" thickTop="1" x14ac:dyDescent="0.35">
      <c r="A4493" t="s">
        <v>8859</v>
      </c>
      <c r="B4493" t="s">
        <v>18259</v>
      </c>
      <c r="C4493" t="s">
        <v>3479</v>
      </c>
      <c r="D4493" t="s">
        <v>18260</v>
      </c>
      <c r="E4493" t="s">
        <v>2575</v>
      </c>
      <c r="F4493">
        <v>1</v>
      </c>
      <c r="G4493" t="s">
        <v>2609</v>
      </c>
      <c r="H4493" t="s">
        <v>2577</v>
      </c>
      <c r="I4493" t="s">
        <v>2076</v>
      </c>
      <c r="J4493" t="s">
        <v>2610</v>
      </c>
      <c r="K4493" t="s">
        <v>2611</v>
      </c>
      <c r="L4493" t="s">
        <v>2058</v>
      </c>
      <c r="M4493" t="s">
        <v>2170</v>
      </c>
      <c r="N4493">
        <v>3</v>
      </c>
      <c r="O4493">
        <v>101</v>
      </c>
      <c r="P4493">
        <v>0.66</v>
      </c>
      <c r="Q4493">
        <v>15300</v>
      </c>
      <c r="R4493">
        <v>1</v>
      </c>
      <c r="S4493">
        <v>36</v>
      </c>
      <c r="T4493">
        <v>0.24</v>
      </c>
      <c r="U4493">
        <v>2</v>
      </c>
      <c r="V4493">
        <v>65</v>
      </c>
      <c r="W4493">
        <v>0.42</v>
      </c>
      <c r="X4493">
        <v>0</v>
      </c>
      <c r="Y4493">
        <v>0</v>
      </c>
      <c r="Z4493">
        <v>0</v>
      </c>
      <c r="AA4493">
        <v>0</v>
      </c>
      <c r="AB4493">
        <v>0</v>
      </c>
      <c r="AC4493">
        <v>0</v>
      </c>
      <c r="AD4493">
        <v>0</v>
      </c>
      <c r="AE4493">
        <v>0</v>
      </c>
      <c r="AF4493">
        <v>0</v>
      </c>
      <c r="AG4493" t="s">
        <v>18261</v>
      </c>
      <c r="AH4493" s="21" t="str">
        <f t="shared" si="140"/>
        <v>YK20</v>
      </c>
      <c r="AI4493" s="21">
        <v>216</v>
      </c>
      <c r="AJ4493" s="21">
        <f t="shared" si="141"/>
        <v>99.33986928104575</v>
      </c>
      <c r="AK4493" s="21" t="s">
        <v>2060</v>
      </c>
      <c r="AL4493" t="s">
        <v>2581</v>
      </c>
      <c r="AM4493" s="26" t="s">
        <v>38</v>
      </c>
      <c r="AN4493" t="s">
        <v>2031</v>
      </c>
    </row>
    <row r="4494" spans="1:40" ht="15" hidden="1" thickTop="1" x14ac:dyDescent="0.35">
      <c r="A4494" t="s">
        <v>8863</v>
      </c>
      <c r="B4494" t="s">
        <v>18262</v>
      </c>
      <c r="C4494" t="s">
        <v>2778</v>
      </c>
      <c r="D4494" t="s">
        <v>18263</v>
      </c>
      <c r="E4494" t="s">
        <v>2608</v>
      </c>
      <c r="F4494">
        <v>1</v>
      </c>
      <c r="G4494" t="s">
        <v>2609</v>
      </c>
      <c r="H4494" t="s">
        <v>2577</v>
      </c>
      <c r="I4494" t="s">
        <v>2057</v>
      </c>
      <c r="J4494" t="s">
        <v>2781</v>
      </c>
      <c r="K4494" t="s">
        <v>2765</v>
      </c>
      <c r="L4494" t="s">
        <v>2058</v>
      </c>
      <c r="M4494" t="s">
        <v>2059</v>
      </c>
      <c r="N4494">
        <v>6</v>
      </c>
      <c r="O4494">
        <v>151</v>
      </c>
      <c r="P4494">
        <v>0.62</v>
      </c>
      <c r="Q4494">
        <v>24480</v>
      </c>
      <c r="R4494">
        <v>1</v>
      </c>
      <c r="S4494">
        <v>44</v>
      </c>
      <c r="T4494">
        <v>0.18</v>
      </c>
      <c r="U4494">
        <v>4</v>
      </c>
      <c r="V4494">
        <v>91</v>
      </c>
      <c r="W4494">
        <v>0.37</v>
      </c>
      <c r="X4494">
        <v>0</v>
      </c>
      <c r="Y4494">
        <v>0</v>
      </c>
      <c r="Z4494">
        <v>0</v>
      </c>
      <c r="AA4494">
        <v>1</v>
      </c>
      <c r="AB4494">
        <v>16</v>
      </c>
      <c r="AC4494">
        <v>7.0000000000000007E-2</v>
      </c>
      <c r="AD4494">
        <v>0</v>
      </c>
      <c r="AE4494">
        <v>0</v>
      </c>
      <c r="AF4494">
        <v>0</v>
      </c>
      <c r="AG4494" t="s">
        <v>18264</v>
      </c>
      <c r="AH4494" s="21" t="str">
        <f t="shared" si="140"/>
        <v>YT21</v>
      </c>
      <c r="AI4494" s="21">
        <v>345.36</v>
      </c>
      <c r="AJ4494" s="21">
        <f t="shared" si="141"/>
        <v>99.38316993464052</v>
      </c>
      <c r="AK4494" s="21" t="s">
        <v>2060</v>
      </c>
      <c r="AL4494" t="s">
        <v>2613</v>
      </c>
      <c r="AM4494" s="26" t="s">
        <v>38</v>
      </c>
      <c r="AN4494" t="s">
        <v>2032</v>
      </c>
    </row>
    <row r="4495" spans="1:40" ht="15" hidden="1" thickTop="1" x14ac:dyDescent="0.35">
      <c r="A4495" t="s">
        <v>8867</v>
      </c>
      <c r="B4495" t="s">
        <v>18265</v>
      </c>
      <c r="C4495" t="s">
        <v>4421</v>
      </c>
      <c r="D4495" t="s">
        <v>18266</v>
      </c>
      <c r="E4495" t="s">
        <v>2608</v>
      </c>
      <c r="F4495">
        <v>1</v>
      </c>
      <c r="G4495" t="s">
        <v>2609</v>
      </c>
      <c r="H4495" t="s">
        <v>2577</v>
      </c>
      <c r="I4495" t="s">
        <v>2057</v>
      </c>
      <c r="J4495" t="s">
        <v>2610</v>
      </c>
      <c r="K4495" t="s">
        <v>2611</v>
      </c>
      <c r="L4495" t="s">
        <v>2058</v>
      </c>
      <c r="M4495" t="s">
        <v>2170</v>
      </c>
      <c r="N4495">
        <v>1</v>
      </c>
      <c r="O4495">
        <v>54</v>
      </c>
      <c r="P4495">
        <v>0.35</v>
      </c>
      <c r="Q4495">
        <v>15300</v>
      </c>
      <c r="R4495">
        <v>1</v>
      </c>
      <c r="S4495">
        <v>54</v>
      </c>
      <c r="T4495">
        <v>0.35</v>
      </c>
      <c r="U4495">
        <v>0</v>
      </c>
      <c r="V4495">
        <v>0</v>
      </c>
      <c r="W4495">
        <v>0</v>
      </c>
      <c r="X4495">
        <v>0</v>
      </c>
      <c r="Y4495">
        <v>0</v>
      </c>
      <c r="Z4495">
        <v>0</v>
      </c>
      <c r="AA4495">
        <v>0</v>
      </c>
      <c r="AB4495">
        <v>0</v>
      </c>
      <c r="AC4495">
        <v>0</v>
      </c>
      <c r="AD4495">
        <v>0</v>
      </c>
      <c r="AE4495">
        <v>0</v>
      </c>
      <c r="AF4495">
        <v>0</v>
      </c>
      <c r="AG4495" t="s">
        <v>18267</v>
      </c>
      <c r="AH4495" s="21" t="str">
        <f t="shared" si="140"/>
        <v>YT21</v>
      </c>
      <c r="AI4495" s="21">
        <v>216</v>
      </c>
      <c r="AJ4495" s="21">
        <f t="shared" si="141"/>
        <v>99.647058823529406</v>
      </c>
      <c r="AK4495" s="21" t="s">
        <v>2060</v>
      </c>
      <c r="AL4495" t="s">
        <v>2581</v>
      </c>
      <c r="AM4495" s="26" t="s">
        <v>38</v>
      </c>
      <c r="AN4495" t="s">
        <v>2032</v>
      </c>
    </row>
    <row r="4496" spans="1:40" ht="15" hidden="1" thickTop="1" x14ac:dyDescent="0.35">
      <c r="A4496" t="s">
        <v>8871</v>
      </c>
      <c r="B4496" t="s">
        <v>18268</v>
      </c>
      <c r="C4496" t="s">
        <v>2522</v>
      </c>
      <c r="D4496" t="s">
        <v>18269</v>
      </c>
      <c r="E4496" t="s">
        <v>61</v>
      </c>
      <c r="F4496">
        <v>2</v>
      </c>
      <c r="G4496" t="s">
        <v>2524</v>
      </c>
      <c r="H4496" t="s">
        <v>2056</v>
      </c>
      <c r="I4496" t="s">
        <v>2076</v>
      </c>
      <c r="J4496" t="s">
        <v>2525</v>
      </c>
      <c r="K4496" t="s">
        <v>62</v>
      </c>
      <c r="L4496" t="s">
        <v>2058</v>
      </c>
      <c r="M4496" t="s">
        <v>2059</v>
      </c>
      <c r="N4496">
        <v>3</v>
      </c>
      <c r="O4496">
        <v>97</v>
      </c>
      <c r="P4496">
        <v>0.4</v>
      </c>
      <c r="Q4496">
        <v>24480</v>
      </c>
      <c r="R4496">
        <v>1</v>
      </c>
      <c r="S4496">
        <v>29</v>
      </c>
      <c r="T4496">
        <v>0.12</v>
      </c>
      <c r="U4496">
        <v>2</v>
      </c>
      <c r="V4496">
        <v>68</v>
      </c>
      <c r="W4496">
        <v>0.28000000000000003</v>
      </c>
      <c r="X4496">
        <v>0</v>
      </c>
      <c r="Y4496">
        <v>0</v>
      </c>
      <c r="Z4496">
        <v>0</v>
      </c>
      <c r="AA4496">
        <v>0</v>
      </c>
      <c r="AB4496">
        <v>0</v>
      </c>
      <c r="AC4496">
        <v>0</v>
      </c>
      <c r="AD4496">
        <v>0</v>
      </c>
      <c r="AE4496">
        <v>0</v>
      </c>
      <c r="AF4496">
        <v>0</v>
      </c>
      <c r="AG4496" t="s">
        <v>18270</v>
      </c>
      <c r="AH4496" s="21" t="str">
        <f t="shared" si="140"/>
        <v>YK21</v>
      </c>
      <c r="AI4496" s="21">
        <v>345.36</v>
      </c>
      <c r="AJ4496" s="21">
        <f t="shared" si="141"/>
        <v>99.603758169934636</v>
      </c>
      <c r="AK4496" s="21" t="s">
        <v>2060</v>
      </c>
      <c r="AL4496" t="s">
        <v>2527</v>
      </c>
      <c r="AM4496" s="26" t="s">
        <v>38</v>
      </c>
      <c r="AN4496" t="s">
        <v>2031</v>
      </c>
    </row>
    <row r="4497" spans="1:40" ht="15" hidden="1" thickTop="1" x14ac:dyDescent="0.35">
      <c r="A4497" t="s">
        <v>8875</v>
      </c>
      <c r="B4497" t="s">
        <v>18271</v>
      </c>
      <c r="C4497" t="s">
        <v>2522</v>
      </c>
      <c r="D4497" t="s">
        <v>18269</v>
      </c>
      <c r="E4497" t="s">
        <v>61</v>
      </c>
      <c r="F4497">
        <v>2</v>
      </c>
      <c r="G4497" t="s">
        <v>2524</v>
      </c>
      <c r="H4497" t="s">
        <v>2056</v>
      </c>
      <c r="I4497" t="s">
        <v>2076</v>
      </c>
      <c r="J4497" t="s">
        <v>2525</v>
      </c>
      <c r="K4497" t="s">
        <v>62</v>
      </c>
      <c r="L4497" t="s">
        <v>2058</v>
      </c>
      <c r="M4497" t="s">
        <v>2059</v>
      </c>
      <c r="N4497">
        <v>5</v>
      </c>
      <c r="O4497">
        <v>142</v>
      </c>
      <c r="P4497">
        <v>0.57999999999999996</v>
      </c>
      <c r="Q4497">
        <v>24480</v>
      </c>
      <c r="R4497">
        <v>3</v>
      </c>
      <c r="S4497">
        <v>73</v>
      </c>
      <c r="T4497">
        <v>0.3</v>
      </c>
      <c r="U4497">
        <v>2</v>
      </c>
      <c r="V4497">
        <v>69</v>
      </c>
      <c r="W4497">
        <v>0.28000000000000003</v>
      </c>
      <c r="X4497">
        <v>0</v>
      </c>
      <c r="Y4497">
        <v>0</v>
      </c>
      <c r="Z4497">
        <v>0</v>
      </c>
      <c r="AA4497">
        <v>0</v>
      </c>
      <c r="AB4497">
        <v>0</v>
      </c>
      <c r="AC4497">
        <v>0</v>
      </c>
      <c r="AD4497">
        <v>0</v>
      </c>
      <c r="AE4497">
        <v>0</v>
      </c>
      <c r="AF4497">
        <v>0</v>
      </c>
      <c r="AG4497" t="s">
        <v>18272</v>
      </c>
      <c r="AH4497" s="21" t="str">
        <f t="shared" si="140"/>
        <v>YK21</v>
      </c>
      <c r="AI4497" s="21">
        <v>345.36</v>
      </c>
      <c r="AJ4497" s="21">
        <f t="shared" si="141"/>
        <v>99.419934640522882</v>
      </c>
      <c r="AK4497" s="21" t="s">
        <v>2060</v>
      </c>
      <c r="AL4497" t="s">
        <v>2527</v>
      </c>
      <c r="AM4497" s="26" t="s">
        <v>38</v>
      </c>
      <c r="AN4497" t="s">
        <v>2031</v>
      </c>
    </row>
    <row r="4498" spans="1:40" ht="15" hidden="1" thickTop="1" x14ac:dyDescent="0.35">
      <c r="A4498" t="s">
        <v>8879</v>
      </c>
      <c r="B4498" t="s">
        <v>18273</v>
      </c>
      <c r="C4498" t="s">
        <v>2522</v>
      </c>
      <c r="D4498" t="s">
        <v>18269</v>
      </c>
      <c r="E4498" t="s">
        <v>61</v>
      </c>
      <c r="F4498">
        <v>2</v>
      </c>
      <c r="G4498" t="s">
        <v>2524</v>
      </c>
      <c r="H4498" t="s">
        <v>2056</v>
      </c>
      <c r="I4498" t="s">
        <v>2076</v>
      </c>
      <c r="J4498" t="s">
        <v>2525</v>
      </c>
      <c r="K4498" t="s">
        <v>62</v>
      </c>
      <c r="L4498" t="s">
        <v>2058</v>
      </c>
      <c r="M4498" t="s">
        <v>2059</v>
      </c>
      <c r="N4498">
        <v>2</v>
      </c>
      <c r="O4498">
        <v>93</v>
      </c>
      <c r="P4498">
        <v>0.38</v>
      </c>
      <c r="Q4498">
        <v>24480</v>
      </c>
      <c r="R4498">
        <v>2</v>
      </c>
      <c r="S4498">
        <v>93</v>
      </c>
      <c r="T4498">
        <v>0.38</v>
      </c>
      <c r="U4498">
        <v>0</v>
      </c>
      <c r="V4498">
        <v>0</v>
      </c>
      <c r="W4498">
        <v>0</v>
      </c>
      <c r="X4498">
        <v>0</v>
      </c>
      <c r="Y4498">
        <v>0</v>
      </c>
      <c r="Z4498">
        <v>0</v>
      </c>
      <c r="AA4498">
        <v>0</v>
      </c>
      <c r="AB4498">
        <v>0</v>
      </c>
      <c r="AC4498">
        <v>0</v>
      </c>
      <c r="AD4498">
        <v>0</v>
      </c>
      <c r="AE4498">
        <v>0</v>
      </c>
      <c r="AF4498">
        <v>0</v>
      </c>
      <c r="AG4498" t="s">
        <v>18274</v>
      </c>
      <c r="AH4498" s="21" t="str">
        <f t="shared" si="140"/>
        <v>YK21</v>
      </c>
      <c r="AI4498" s="21">
        <v>345.36</v>
      </c>
      <c r="AJ4498" s="21">
        <f t="shared" si="141"/>
        <v>99.620098039215691</v>
      </c>
      <c r="AK4498" s="21" t="s">
        <v>2060</v>
      </c>
      <c r="AL4498" t="s">
        <v>2527</v>
      </c>
      <c r="AM4498" s="26" t="s">
        <v>38</v>
      </c>
      <c r="AN4498" t="s">
        <v>2031</v>
      </c>
    </row>
    <row r="4499" spans="1:40" ht="15" hidden="1" thickTop="1" x14ac:dyDescent="0.35">
      <c r="A4499" t="s">
        <v>8884</v>
      </c>
      <c r="B4499" t="s">
        <v>18275</v>
      </c>
      <c r="C4499" t="s">
        <v>2522</v>
      </c>
      <c r="D4499" t="s">
        <v>18269</v>
      </c>
      <c r="E4499" t="s">
        <v>61</v>
      </c>
      <c r="F4499">
        <v>2</v>
      </c>
      <c r="G4499" t="s">
        <v>2524</v>
      </c>
      <c r="H4499" t="s">
        <v>2056</v>
      </c>
      <c r="I4499" t="s">
        <v>2076</v>
      </c>
      <c r="J4499" t="s">
        <v>2525</v>
      </c>
      <c r="K4499" t="s">
        <v>62</v>
      </c>
      <c r="L4499" t="s">
        <v>2058</v>
      </c>
      <c r="M4499" t="s">
        <v>2059</v>
      </c>
      <c r="N4499">
        <v>8</v>
      </c>
      <c r="O4499">
        <v>263</v>
      </c>
      <c r="P4499">
        <v>1.07</v>
      </c>
      <c r="Q4499">
        <v>24480</v>
      </c>
      <c r="R4499">
        <v>3</v>
      </c>
      <c r="S4499">
        <v>119</v>
      </c>
      <c r="T4499">
        <v>0.49</v>
      </c>
      <c r="U4499">
        <v>5</v>
      </c>
      <c r="V4499">
        <v>144</v>
      </c>
      <c r="W4499">
        <v>0.59</v>
      </c>
      <c r="X4499">
        <v>0</v>
      </c>
      <c r="Y4499">
        <v>0</v>
      </c>
      <c r="Z4499">
        <v>0</v>
      </c>
      <c r="AA4499">
        <v>0</v>
      </c>
      <c r="AB4499">
        <v>0</v>
      </c>
      <c r="AC4499">
        <v>0</v>
      </c>
      <c r="AD4499">
        <v>0</v>
      </c>
      <c r="AE4499">
        <v>0</v>
      </c>
      <c r="AF4499">
        <v>0</v>
      </c>
      <c r="AG4499" t="s">
        <v>18276</v>
      </c>
      <c r="AH4499" s="21" t="str">
        <f t="shared" si="140"/>
        <v>YK21</v>
      </c>
      <c r="AI4499" s="21">
        <v>345.36</v>
      </c>
      <c r="AJ4499" s="21">
        <f t="shared" si="141"/>
        <v>98.925653594771248</v>
      </c>
      <c r="AK4499" s="21" t="s">
        <v>2063</v>
      </c>
      <c r="AL4499" t="s">
        <v>2527</v>
      </c>
      <c r="AM4499" s="26" t="s">
        <v>38</v>
      </c>
      <c r="AN4499" t="s">
        <v>2030</v>
      </c>
    </row>
    <row r="4500" spans="1:40" ht="15" hidden="1" thickTop="1" x14ac:dyDescent="0.35">
      <c r="A4500" t="s">
        <v>8888</v>
      </c>
      <c r="B4500" t="s">
        <v>18277</v>
      </c>
      <c r="C4500" t="s">
        <v>4750</v>
      </c>
      <c r="D4500" t="s">
        <v>15075</v>
      </c>
      <c r="E4500" t="s">
        <v>46</v>
      </c>
      <c r="F4500">
        <v>1</v>
      </c>
      <c r="G4500" t="s">
        <v>2055</v>
      </c>
      <c r="H4500" t="s">
        <v>2056</v>
      </c>
      <c r="I4500" t="s">
        <v>2076</v>
      </c>
      <c r="J4500" t="s">
        <v>4752</v>
      </c>
      <c r="K4500" t="s">
        <v>42</v>
      </c>
      <c r="L4500" t="s">
        <v>2058</v>
      </c>
      <c r="M4500" t="s">
        <v>2059</v>
      </c>
      <c r="N4500">
        <v>8</v>
      </c>
      <c r="O4500">
        <v>402</v>
      </c>
      <c r="P4500">
        <v>1.64</v>
      </c>
      <c r="Q4500">
        <v>24480</v>
      </c>
      <c r="R4500">
        <v>6</v>
      </c>
      <c r="S4500">
        <v>258</v>
      </c>
      <c r="T4500">
        <v>1.05</v>
      </c>
      <c r="U4500">
        <v>2</v>
      </c>
      <c r="V4500">
        <v>144</v>
      </c>
      <c r="W4500">
        <v>0.59</v>
      </c>
      <c r="X4500">
        <v>0</v>
      </c>
      <c r="Y4500">
        <v>0</v>
      </c>
      <c r="Z4500">
        <v>0</v>
      </c>
      <c r="AA4500">
        <v>0</v>
      </c>
      <c r="AB4500">
        <v>0</v>
      </c>
      <c r="AC4500">
        <v>0</v>
      </c>
      <c r="AD4500">
        <v>0</v>
      </c>
      <c r="AE4500">
        <v>0</v>
      </c>
      <c r="AF4500">
        <v>0</v>
      </c>
      <c r="AG4500" t="s">
        <v>18278</v>
      </c>
      <c r="AH4500" s="21" t="str">
        <f t="shared" si="140"/>
        <v>YO52</v>
      </c>
      <c r="AI4500" s="21">
        <v>345.36</v>
      </c>
      <c r="AJ4500" s="21">
        <f t="shared" si="141"/>
        <v>98.357843137254903</v>
      </c>
      <c r="AK4500" s="21" t="s">
        <v>2063</v>
      </c>
      <c r="AL4500" t="s">
        <v>2841</v>
      </c>
      <c r="AM4500" s="26" t="s">
        <v>38</v>
      </c>
      <c r="AN4500" t="s">
        <v>2029</v>
      </c>
    </row>
    <row r="4501" spans="1:40" ht="15" hidden="1" thickTop="1" x14ac:dyDescent="0.35">
      <c r="A4501" t="s">
        <v>8892</v>
      </c>
      <c r="B4501" t="s">
        <v>18279</v>
      </c>
      <c r="C4501" t="s">
        <v>3594</v>
      </c>
      <c r="D4501" t="s">
        <v>18280</v>
      </c>
      <c r="E4501" t="s">
        <v>2608</v>
      </c>
      <c r="F4501">
        <v>1</v>
      </c>
      <c r="G4501" t="s">
        <v>2609</v>
      </c>
      <c r="H4501" t="s">
        <v>2577</v>
      </c>
      <c r="I4501" t="s">
        <v>2076</v>
      </c>
      <c r="J4501" t="s">
        <v>2610</v>
      </c>
      <c r="K4501" t="s">
        <v>2611</v>
      </c>
      <c r="L4501" t="s">
        <v>2058</v>
      </c>
      <c r="M4501" t="s">
        <v>2059</v>
      </c>
      <c r="N4501">
        <v>7</v>
      </c>
      <c r="O4501">
        <v>367</v>
      </c>
      <c r="P4501">
        <v>1.5</v>
      </c>
      <c r="Q4501">
        <v>24480</v>
      </c>
      <c r="R4501">
        <v>1</v>
      </c>
      <c r="S4501">
        <v>33</v>
      </c>
      <c r="T4501">
        <v>0.13</v>
      </c>
      <c r="U4501">
        <v>5</v>
      </c>
      <c r="V4501">
        <v>318</v>
      </c>
      <c r="W4501">
        <v>1.3</v>
      </c>
      <c r="X4501">
        <v>0</v>
      </c>
      <c r="Y4501">
        <v>0</v>
      </c>
      <c r="Z4501">
        <v>0</v>
      </c>
      <c r="AA4501">
        <v>1</v>
      </c>
      <c r="AB4501">
        <v>16</v>
      </c>
      <c r="AC4501">
        <v>7.0000000000000007E-2</v>
      </c>
      <c r="AD4501">
        <v>0</v>
      </c>
      <c r="AE4501">
        <v>0</v>
      </c>
      <c r="AF4501">
        <v>0</v>
      </c>
      <c r="AG4501" t="s">
        <v>18281</v>
      </c>
      <c r="AH4501" s="21" t="str">
        <f t="shared" si="140"/>
        <v>YK20</v>
      </c>
      <c r="AI4501" s="21">
        <v>345.36</v>
      </c>
      <c r="AJ4501" s="21">
        <f t="shared" si="141"/>
        <v>98.500816993464056</v>
      </c>
      <c r="AK4501" s="21" t="s">
        <v>2063</v>
      </c>
      <c r="AL4501" t="s">
        <v>2613</v>
      </c>
      <c r="AM4501" s="26" t="s">
        <v>38</v>
      </c>
      <c r="AN4501" t="s">
        <v>2033</v>
      </c>
    </row>
    <row r="4502" spans="1:40" ht="15" hidden="1" thickTop="1" x14ac:dyDescent="0.35">
      <c r="A4502" t="s">
        <v>8896</v>
      </c>
      <c r="B4502" t="s">
        <v>18282</v>
      </c>
      <c r="C4502" t="s">
        <v>3594</v>
      </c>
      <c r="D4502" t="s">
        <v>18283</v>
      </c>
      <c r="E4502" t="s">
        <v>2608</v>
      </c>
      <c r="F4502">
        <v>1</v>
      </c>
      <c r="G4502" t="s">
        <v>2609</v>
      </c>
      <c r="H4502" t="s">
        <v>2577</v>
      </c>
      <c r="I4502" t="s">
        <v>2076</v>
      </c>
      <c r="J4502" t="s">
        <v>2610</v>
      </c>
      <c r="K4502" t="s">
        <v>2611</v>
      </c>
      <c r="L4502" t="s">
        <v>2058</v>
      </c>
      <c r="M4502" t="s">
        <v>2170</v>
      </c>
      <c r="N4502">
        <v>3</v>
      </c>
      <c r="O4502">
        <v>192</v>
      </c>
      <c r="P4502">
        <v>1.25</v>
      </c>
      <c r="Q4502">
        <v>15300</v>
      </c>
      <c r="R4502">
        <v>0</v>
      </c>
      <c r="S4502">
        <v>0</v>
      </c>
      <c r="T4502">
        <v>0</v>
      </c>
      <c r="U4502">
        <v>3</v>
      </c>
      <c r="V4502">
        <v>192</v>
      </c>
      <c r="W4502">
        <v>1.25</v>
      </c>
      <c r="X4502">
        <v>0</v>
      </c>
      <c r="Y4502">
        <v>0</v>
      </c>
      <c r="Z4502">
        <v>0</v>
      </c>
      <c r="AA4502">
        <v>0</v>
      </c>
      <c r="AB4502">
        <v>0</v>
      </c>
      <c r="AC4502">
        <v>0</v>
      </c>
      <c r="AD4502">
        <v>0</v>
      </c>
      <c r="AE4502">
        <v>0</v>
      </c>
      <c r="AF4502">
        <v>0</v>
      </c>
      <c r="AG4502" t="s">
        <v>18284</v>
      </c>
      <c r="AH4502" s="21" t="str">
        <f t="shared" si="140"/>
        <v>YK20</v>
      </c>
      <c r="AI4502" s="21">
        <v>216</v>
      </c>
      <c r="AJ4502" s="21">
        <f t="shared" si="141"/>
        <v>98.745098039215691</v>
      </c>
      <c r="AK4502" s="21" t="s">
        <v>2063</v>
      </c>
      <c r="AL4502" t="s">
        <v>2613</v>
      </c>
      <c r="AM4502" s="26" t="s">
        <v>38</v>
      </c>
      <c r="AN4502" t="s">
        <v>2030</v>
      </c>
    </row>
    <row r="4503" spans="1:40" ht="15" hidden="1" thickTop="1" x14ac:dyDescent="0.35">
      <c r="A4503" t="s">
        <v>8900</v>
      </c>
      <c r="B4503" t="s">
        <v>18285</v>
      </c>
      <c r="C4503" t="s">
        <v>2786</v>
      </c>
      <c r="D4503" t="s">
        <v>18286</v>
      </c>
      <c r="E4503" t="s">
        <v>2780</v>
      </c>
      <c r="F4503">
        <v>1</v>
      </c>
      <c r="G4503" t="s">
        <v>2609</v>
      </c>
      <c r="H4503" t="s">
        <v>2577</v>
      </c>
      <c r="I4503" t="s">
        <v>2057</v>
      </c>
      <c r="J4503" t="s">
        <v>2781</v>
      </c>
      <c r="K4503" t="s">
        <v>2765</v>
      </c>
      <c r="L4503" t="s">
        <v>2058</v>
      </c>
      <c r="M4503" t="s">
        <v>2170</v>
      </c>
      <c r="N4503">
        <v>1</v>
      </c>
      <c r="O4503">
        <v>30</v>
      </c>
      <c r="P4503">
        <v>0.2</v>
      </c>
      <c r="Q4503">
        <v>15300</v>
      </c>
      <c r="R4503">
        <v>0</v>
      </c>
      <c r="S4503">
        <v>0</v>
      </c>
      <c r="T4503">
        <v>0</v>
      </c>
      <c r="U4503">
        <v>1</v>
      </c>
      <c r="V4503">
        <v>30</v>
      </c>
      <c r="W4503">
        <v>0.2</v>
      </c>
      <c r="X4503">
        <v>0</v>
      </c>
      <c r="Y4503">
        <v>0</v>
      </c>
      <c r="Z4503">
        <v>0</v>
      </c>
      <c r="AA4503">
        <v>0</v>
      </c>
      <c r="AB4503">
        <v>0</v>
      </c>
      <c r="AC4503">
        <v>0</v>
      </c>
      <c r="AD4503">
        <v>0</v>
      </c>
      <c r="AE4503">
        <v>0</v>
      </c>
      <c r="AF4503">
        <v>0</v>
      </c>
      <c r="AG4503" t="s">
        <v>18287</v>
      </c>
      <c r="AH4503" s="21" t="str">
        <f t="shared" si="140"/>
        <v>YT21</v>
      </c>
      <c r="AI4503" s="21">
        <v>216</v>
      </c>
      <c r="AJ4503" s="21">
        <f t="shared" si="141"/>
        <v>99.803921568627445</v>
      </c>
      <c r="AK4503" s="21" t="s">
        <v>2060</v>
      </c>
      <c r="AL4503" t="s">
        <v>2613</v>
      </c>
      <c r="AM4503" s="26" t="s">
        <v>38</v>
      </c>
      <c r="AN4503" t="s">
        <v>2030</v>
      </c>
    </row>
    <row r="4504" spans="1:40" ht="15" hidden="1" thickTop="1" x14ac:dyDescent="0.35">
      <c r="A4504" t="s">
        <v>8904</v>
      </c>
      <c r="B4504" t="s">
        <v>18288</v>
      </c>
      <c r="C4504" t="s">
        <v>2786</v>
      </c>
      <c r="D4504" t="s">
        <v>18289</v>
      </c>
      <c r="E4504" t="s">
        <v>2780</v>
      </c>
      <c r="F4504">
        <v>1</v>
      </c>
      <c r="G4504" t="s">
        <v>2609</v>
      </c>
      <c r="H4504" t="s">
        <v>2577</v>
      </c>
      <c r="I4504" t="s">
        <v>2057</v>
      </c>
      <c r="J4504" t="s">
        <v>2781</v>
      </c>
      <c r="K4504" t="s">
        <v>2765</v>
      </c>
      <c r="L4504" t="s">
        <v>2058</v>
      </c>
      <c r="M4504" t="s">
        <v>2170</v>
      </c>
      <c r="N4504">
        <v>4</v>
      </c>
      <c r="O4504">
        <v>137</v>
      </c>
      <c r="P4504">
        <v>0.9</v>
      </c>
      <c r="Q4504">
        <v>15300</v>
      </c>
      <c r="R4504">
        <v>3</v>
      </c>
      <c r="S4504">
        <v>116</v>
      </c>
      <c r="T4504">
        <v>0.76</v>
      </c>
      <c r="U4504">
        <v>1</v>
      </c>
      <c r="V4504">
        <v>21</v>
      </c>
      <c r="W4504">
        <v>0.14000000000000001</v>
      </c>
      <c r="X4504">
        <v>0</v>
      </c>
      <c r="Y4504">
        <v>0</v>
      </c>
      <c r="Z4504">
        <v>0</v>
      </c>
      <c r="AA4504">
        <v>0</v>
      </c>
      <c r="AB4504">
        <v>0</v>
      </c>
      <c r="AC4504">
        <v>0</v>
      </c>
      <c r="AD4504">
        <v>0</v>
      </c>
      <c r="AE4504">
        <v>0</v>
      </c>
      <c r="AF4504">
        <v>0</v>
      </c>
      <c r="AG4504" t="s">
        <v>18290</v>
      </c>
      <c r="AH4504" s="21" t="str">
        <f t="shared" si="140"/>
        <v>YT21</v>
      </c>
      <c r="AI4504" s="21">
        <v>216</v>
      </c>
      <c r="AJ4504" s="21">
        <f t="shared" si="141"/>
        <v>99.104575163398692</v>
      </c>
      <c r="AK4504" s="21" t="s">
        <v>2063</v>
      </c>
      <c r="AL4504" t="s">
        <v>2613</v>
      </c>
      <c r="AM4504" s="26" t="s">
        <v>38</v>
      </c>
      <c r="AN4504" t="s">
        <v>2030</v>
      </c>
    </row>
    <row r="4505" spans="1:40" ht="15" hidden="1" thickTop="1" x14ac:dyDescent="0.35">
      <c r="A4505" t="s">
        <v>8908</v>
      </c>
      <c r="B4505" t="s">
        <v>18291</v>
      </c>
      <c r="C4505" t="s">
        <v>2786</v>
      </c>
      <c r="D4505" t="s">
        <v>18292</v>
      </c>
      <c r="E4505" t="s">
        <v>2608</v>
      </c>
      <c r="F4505">
        <v>1</v>
      </c>
      <c r="G4505" t="s">
        <v>2609</v>
      </c>
      <c r="H4505" t="s">
        <v>2577</v>
      </c>
      <c r="I4505" t="s">
        <v>2057</v>
      </c>
      <c r="J4505" t="s">
        <v>2781</v>
      </c>
      <c r="K4505" t="s">
        <v>2765</v>
      </c>
      <c r="L4505" t="s">
        <v>2058</v>
      </c>
      <c r="M4505" t="s">
        <v>2059</v>
      </c>
      <c r="N4505">
        <v>3</v>
      </c>
      <c r="O4505">
        <v>88</v>
      </c>
      <c r="P4505">
        <v>0.36</v>
      </c>
      <c r="Q4505">
        <v>24480</v>
      </c>
      <c r="R4505">
        <v>2</v>
      </c>
      <c r="S4505">
        <v>69</v>
      </c>
      <c r="T4505">
        <v>0.28000000000000003</v>
      </c>
      <c r="U4505">
        <v>1</v>
      </c>
      <c r="V4505">
        <v>19</v>
      </c>
      <c r="W4505">
        <v>0.08</v>
      </c>
      <c r="X4505">
        <v>0</v>
      </c>
      <c r="Y4505">
        <v>0</v>
      </c>
      <c r="Z4505">
        <v>0</v>
      </c>
      <c r="AA4505">
        <v>0</v>
      </c>
      <c r="AB4505">
        <v>0</v>
      </c>
      <c r="AC4505">
        <v>0</v>
      </c>
      <c r="AD4505">
        <v>0</v>
      </c>
      <c r="AE4505">
        <v>0</v>
      </c>
      <c r="AF4505">
        <v>0</v>
      </c>
      <c r="AG4505" t="s">
        <v>18293</v>
      </c>
      <c r="AH4505" s="21" t="str">
        <f t="shared" si="140"/>
        <v>YT21</v>
      </c>
      <c r="AI4505" s="21">
        <v>345.36</v>
      </c>
      <c r="AJ4505" s="21">
        <f t="shared" si="141"/>
        <v>99.640522875816998</v>
      </c>
      <c r="AK4505" s="21" t="s">
        <v>2060</v>
      </c>
      <c r="AL4505" t="s">
        <v>2613</v>
      </c>
      <c r="AM4505" s="26" t="s">
        <v>38</v>
      </c>
      <c r="AN4505" t="s">
        <v>2032</v>
      </c>
    </row>
    <row r="4506" spans="1:40" ht="15" hidden="1" thickTop="1" x14ac:dyDescent="0.35">
      <c r="A4506" t="s">
        <v>8912</v>
      </c>
      <c r="B4506" t="s">
        <v>18294</v>
      </c>
      <c r="C4506" t="s">
        <v>2786</v>
      </c>
      <c r="D4506" t="s">
        <v>18295</v>
      </c>
      <c r="E4506" t="s">
        <v>2608</v>
      </c>
      <c r="F4506">
        <v>1</v>
      </c>
      <c r="G4506" t="s">
        <v>2609</v>
      </c>
      <c r="H4506" t="s">
        <v>2577</v>
      </c>
      <c r="I4506" t="s">
        <v>2057</v>
      </c>
      <c r="J4506" t="s">
        <v>2781</v>
      </c>
      <c r="K4506" t="s">
        <v>2765</v>
      </c>
      <c r="L4506" t="s">
        <v>2058</v>
      </c>
      <c r="M4506" t="s">
        <v>2170</v>
      </c>
      <c r="N4506">
        <v>1</v>
      </c>
      <c r="O4506">
        <v>27</v>
      </c>
      <c r="P4506">
        <v>0.18</v>
      </c>
      <c r="Q4506">
        <v>15300</v>
      </c>
      <c r="R4506">
        <v>1</v>
      </c>
      <c r="S4506">
        <v>27</v>
      </c>
      <c r="T4506">
        <v>0.18</v>
      </c>
      <c r="U4506">
        <v>0</v>
      </c>
      <c r="V4506">
        <v>0</v>
      </c>
      <c r="W4506">
        <v>0</v>
      </c>
      <c r="X4506">
        <v>0</v>
      </c>
      <c r="Y4506">
        <v>0</v>
      </c>
      <c r="Z4506">
        <v>0</v>
      </c>
      <c r="AA4506">
        <v>0</v>
      </c>
      <c r="AB4506">
        <v>0</v>
      </c>
      <c r="AC4506">
        <v>0</v>
      </c>
      <c r="AD4506">
        <v>0</v>
      </c>
      <c r="AE4506">
        <v>0</v>
      </c>
      <c r="AF4506">
        <v>0</v>
      </c>
      <c r="AG4506" t="s">
        <v>18296</v>
      </c>
      <c r="AH4506" s="21" t="str">
        <f t="shared" si="140"/>
        <v>YT21</v>
      </c>
      <c r="AI4506" s="21">
        <v>216</v>
      </c>
      <c r="AJ4506" s="21">
        <f t="shared" si="141"/>
        <v>99.82352941176471</v>
      </c>
      <c r="AK4506" s="21" t="s">
        <v>2060</v>
      </c>
      <c r="AL4506" t="s">
        <v>2613</v>
      </c>
      <c r="AM4506" s="26" t="s">
        <v>38</v>
      </c>
      <c r="AN4506" t="s">
        <v>2030</v>
      </c>
    </row>
    <row r="4507" spans="1:40" ht="15" hidden="1" thickTop="1" x14ac:dyDescent="0.35">
      <c r="A4507" t="s">
        <v>8916</v>
      </c>
      <c r="B4507" t="s">
        <v>18297</v>
      </c>
      <c r="C4507" t="s">
        <v>2786</v>
      </c>
      <c r="D4507" t="s">
        <v>18298</v>
      </c>
      <c r="E4507" t="s">
        <v>2608</v>
      </c>
      <c r="F4507">
        <v>1</v>
      </c>
      <c r="G4507" t="s">
        <v>2609</v>
      </c>
      <c r="H4507" t="s">
        <v>2577</v>
      </c>
      <c r="I4507" t="s">
        <v>2057</v>
      </c>
      <c r="J4507" t="s">
        <v>2781</v>
      </c>
      <c r="K4507" t="s">
        <v>2765</v>
      </c>
      <c r="L4507" t="s">
        <v>2058</v>
      </c>
      <c r="M4507" t="s">
        <v>2170</v>
      </c>
      <c r="N4507">
        <v>6</v>
      </c>
      <c r="O4507">
        <v>168</v>
      </c>
      <c r="P4507">
        <v>1.1000000000000001</v>
      </c>
      <c r="Q4507">
        <v>15300</v>
      </c>
      <c r="R4507">
        <v>1</v>
      </c>
      <c r="S4507">
        <v>43</v>
      </c>
      <c r="T4507">
        <v>0.28000000000000003</v>
      </c>
      <c r="U4507">
        <v>0</v>
      </c>
      <c r="V4507">
        <v>0</v>
      </c>
      <c r="W4507">
        <v>0</v>
      </c>
      <c r="X4507">
        <v>0</v>
      </c>
      <c r="Y4507">
        <v>0</v>
      </c>
      <c r="Z4507">
        <v>0</v>
      </c>
      <c r="AA4507">
        <v>5</v>
      </c>
      <c r="AB4507">
        <v>125</v>
      </c>
      <c r="AC4507">
        <v>0.82</v>
      </c>
      <c r="AD4507">
        <v>0</v>
      </c>
      <c r="AE4507">
        <v>0</v>
      </c>
      <c r="AF4507">
        <v>0</v>
      </c>
      <c r="AG4507" t="s">
        <v>18299</v>
      </c>
      <c r="AH4507" s="21" t="str">
        <f t="shared" si="140"/>
        <v>YT21</v>
      </c>
      <c r="AI4507" s="21">
        <v>216</v>
      </c>
      <c r="AJ4507" s="21">
        <f t="shared" si="141"/>
        <v>98.901960784313729</v>
      </c>
      <c r="AK4507" s="21" t="s">
        <v>2063</v>
      </c>
      <c r="AL4507" t="s">
        <v>2613</v>
      </c>
      <c r="AM4507" s="26" t="s">
        <v>38</v>
      </c>
      <c r="AN4507" t="s">
        <v>2030</v>
      </c>
    </row>
    <row r="4508" spans="1:40" ht="15" hidden="1" thickTop="1" x14ac:dyDescent="0.35">
      <c r="A4508" t="s">
        <v>8920</v>
      </c>
      <c r="B4508" t="s">
        <v>18300</v>
      </c>
      <c r="C4508" t="s">
        <v>2786</v>
      </c>
      <c r="D4508" t="s">
        <v>18301</v>
      </c>
      <c r="E4508" t="s">
        <v>2780</v>
      </c>
      <c r="F4508">
        <v>1</v>
      </c>
      <c r="G4508" t="s">
        <v>2609</v>
      </c>
      <c r="H4508" t="s">
        <v>2577</v>
      </c>
      <c r="I4508" t="s">
        <v>2057</v>
      </c>
      <c r="J4508" t="s">
        <v>2781</v>
      </c>
      <c r="K4508" t="s">
        <v>2765</v>
      </c>
      <c r="L4508" t="s">
        <v>2058</v>
      </c>
      <c r="M4508" t="s">
        <v>2170</v>
      </c>
      <c r="N4508">
        <v>2</v>
      </c>
      <c r="O4508">
        <v>60</v>
      </c>
      <c r="P4508">
        <v>0.39</v>
      </c>
      <c r="Q4508">
        <v>15300</v>
      </c>
      <c r="R4508">
        <v>0</v>
      </c>
      <c r="S4508">
        <v>0</v>
      </c>
      <c r="T4508">
        <v>0</v>
      </c>
      <c r="U4508">
        <v>2</v>
      </c>
      <c r="V4508">
        <v>60</v>
      </c>
      <c r="W4508">
        <v>0.39</v>
      </c>
      <c r="X4508">
        <v>0</v>
      </c>
      <c r="Y4508">
        <v>0</v>
      </c>
      <c r="Z4508">
        <v>0</v>
      </c>
      <c r="AA4508">
        <v>0</v>
      </c>
      <c r="AB4508">
        <v>0</v>
      </c>
      <c r="AC4508">
        <v>0</v>
      </c>
      <c r="AD4508">
        <v>0</v>
      </c>
      <c r="AE4508">
        <v>0</v>
      </c>
      <c r="AF4508">
        <v>0</v>
      </c>
      <c r="AG4508" t="s">
        <v>18302</v>
      </c>
      <c r="AH4508" s="21" t="str">
        <f t="shared" si="140"/>
        <v>YT21</v>
      </c>
      <c r="AI4508" s="21">
        <v>216</v>
      </c>
      <c r="AJ4508" s="21">
        <f t="shared" si="141"/>
        <v>99.607843137254903</v>
      </c>
      <c r="AK4508" s="21" t="s">
        <v>2060</v>
      </c>
      <c r="AL4508" t="s">
        <v>2613</v>
      </c>
      <c r="AM4508" s="26" t="s">
        <v>38</v>
      </c>
      <c r="AN4508" t="s">
        <v>2030</v>
      </c>
    </row>
    <row r="4509" spans="1:40" ht="15" hidden="1" thickTop="1" x14ac:dyDescent="0.35">
      <c r="A4509" t="s">
        <v>8924</v>
      </c>
      <c r="B4509" t="s">
        <v>18303</v>
      </c>
      <c r="C4509" t="s">
        <v>5206</v>
      </c>
      <c r="D4509" t="s">
        <v>18304</v>
      </c>
      <c r="E4509" t="s">
        <v>2780</v>
      </c>
      <c r="F4509">
        <v>1</v>
      </c>
      <c r="G4509" t="s">
        <v>2609</v>
      </c>
      <c r="H4509" t="s">
        <v>2577</v>
      </c>
      <c r="I4509" t="s">
        <v>2057</v>
      </c>
      <c r="J4509" t="s">
        <v>2781</v>
      </c>
      <c r="K4509" t="s">
        <v>2765</v>
      </c>
      <c r="L4509" t="s">
        <v>2058</v>
      </c>
      <c r="M4509" t="s">
        <v>2059</v>
      </c>
      <c r="N4509">
        <v>11</v>
      </c>
      <c r="O4509">
        <v>454</v>
      </c>
      <c r="P4509">
        <v>1.85</v>
      </c>
      <c r="Q4509">
        <v>24480</v>
      </c>
      <c r="R4509">
        <v>3</v>
      </c>
      <c r="S4509">
        <v>120</v>
      </c>
      <c r="T4509">
        <v>0.49</v>
      </c>
      <c r="U4509">
        <v>8</v>
      </c>
      <c r="V4509">
        <v>334</v>
      </c>
      <c r="W4509">
        <v>1.36</v>
      </c>
      <c r="X4509">
        <v>0</v>
      </c>
      <c r="Y4509">
        <v>0</v>
      </c>
      <c r="Z4509">
        <v>0</v>
      </c>
      <c r="AA4509">
        <v>0</v>
      </c>
      <c r="AB4509">
        <v>0</v>
      </c>
      <c r="AC4509">
        <v>0</v>
      </c>
      <c r="AD4509">
        <v>0</v>
      </c>
      <c r="AE4509">
        <v>0</v>
      </c>
      <c r="AF4509">
        <v>0</v>
      </c>
      <c r="AG4509" t="s">
        <v>18305</v>
      </c>
      <c r="AH4509" s="21" t="str">
        <f t="shared" si="140"/>
        <v>YT21</v>
      </c>
      <c r="AI4509" s="21">
        <v>345.36</v>
      </c>
      <c r="AJ4509" s="21">
        <f t="shared" si="141"/>
        <v>98.145424836601308</v>
      </c>
      <c r="AK4509" s="21" t="s">
        <v>2063</v>
      </c>
      <c r="AL4509" t="s">
        <v>2613</v>
      </c>
      <c r="AM4509" s="26" t="s">
        <v>38</v>
      </c>
      <c r="AN4509" t="s">
        <v>2030</v>
      </c>
    </row>
    <row r="4510" spans="1:40" ht="15" hidden="1" thickTop="1" x14ac:dyDescent="0.35">
      <c r="A4510" t="s">
        <v>8928</v>
      </c>
      <c r="B4510" t="s">
        <v>18306</v>
      </c>
      <c r="C4510" t="s">
        <v>2786</v>
      </c>
      <c r="D4510" t="s">
        <v>18307</v>
      </c>
      <c r="E4510" t="s">
        <v>2780</v>
      </c>
      <c r="F4510">
        <v>1</v>
      </c>
      <c r="G4510" t="s">
        <v>2609</v>
      </c>
      <c r="H4510" t="s">
        <v>2577</v>
      </c>
      <c r="I4510" t="s">
        <v>2057</v>
      </c>
      <c r="J4510" t="s">
        <v>2781</v>
      </c>
      <c r="K4510" t="s">
        <v>2765</v>
      </c>
      <c r="L4510" t="s">
        <v>2058</v>
      </c>
      <c r="M4510" t="s">
        <v>2170</v>
      </c>
      <c r="N4510">
        <v>7</v>
      </c>
      <c r="O4510">
        <v>242</v>
      </c>
      <c r="P4510">
        <v>1.58</v>
      </c>
      <c r="Q4510">
        <v>15300</v>
      </c>
      <c r="R4510">
        <v>3</v>
      </c>
      <c r="S4510">
        <v>114</v>
      </c>
      <c r="T4510">
        <v>0.75</v>
      </c>
      <c r="U4510">
        <v>4</v>
      </c>
      <c r="V4510">
        <v>128</v>
      </c>
      <c r="W4510">
        <v>0.84</v>
      </c>
      <c r="X4510">
        <v>0</v>
      </c>
      <c r="Y4510">
        <v>0</v>
      </c>
      <c r="Z4510">
        <v>0</v>
      </c>
      <c r="AA4510">
        <v>0</v>
      </c>
      <c r="AB4510">
        <v>0</v>
      </c>
      <c r="AC4510">
        <v>0</v>
      </c>
      <c r="AD4510">
        <v>0</v>
      </c>
      <c r="AE4510">
        <v>0</v>
      </c>
      <c r="AF4510">
        <v>0</v>
      </c>
      <c r="AG4510" t="s">
        <v>18308</v>
      </c>
      <c r="AH4510" s="21" t="str">
        <f t="shared" si="140"/>
        <v>YT21</v>
      </c>
      <c r="AI4510" s="21">
        <v>216</v>
      </c>
      <c r="AJ4510" s="21">
        <f t="shared" si="141"/>
        <v>98.41830065359477</v>
      </c>
      <c r="AK4510" s="21" t="s">
        <v>2063</v>
      </c>
      <c r="AL4510" t="s">
        <v>2613</v>
      </c>
      <c r="AM4510" s="26" t="s">
        <v>38</v>
      </c>
      <c r="AN4510" t="s">
        <v>2030</v>
      </c>
    </row>
    <row r="4511" spans="1:40" ht="15" hidden="1" thickTop="1" x14ac:dyDescent="0.35">
      <c r="A4511" t="s">
        <v>8932</v>
      </c>
      <c r="B4511" t="s">
        <v>18309</v>
      </c>
      <c r="C4511" t="s">
        <v>3303</v>
      </c>
      <c r="D4511" t="s">
        <v>18310</v>
      </c>
      <c r="E4511" t="s">
        <v>2608</v>
      </c>
      <c r="F4511">
        <v>1</v>
      </c>
      <c r="G4511" t="s">
        <v>2609</v>
      </c>
      <c r="H4511" t="s">
        <v>2577</v>
      </c>
      <c r="I4511" t="s">
        <v>2057</v>
      </c>
      <c r="J4511" t="s">
        <v>2781</v>
      </c>
      <c r="K4511" t="s">
        <v>2765</v>
      </c>
      <c r="L4511" t="s">
        <v>2058</v>
      </c>
      <c r="M4511" t="s">
        <v>2170</v>
      </c>
      <c r="N4511">
        <v>10</v>
      </c>
      <c r="O4511">
        <v>531</v>
      </c>
      <c r="P4511">
        <v>3.47</v>
      </c>
      <c r="Q4511">
        <v>15300</v>
      </c>
      <c r="R4511">
        <v>7</v>
      </c>
      <c r="S4511">
        <v>479</v>
      </c>
      <c r="T4511">
        <v>3.13</v>
      </c>
      <c r="U4511">
        <v>1</v>
      </c>
      <c r="V4511">
        <v>16</v>
      </c>
      <c r="W4511">
        <v>0.1</v>
      </c>
      <c r="X4511">
        <v>0</v>
      </c>
      <c r="Y4511">
        <v>0</v>
      </c>
      <c r="Z4511">
        <v>0</v>
      </c>
      <c r="AA4511">
        <v>2</v>
      </c>
      <c r="AB4511">
        <v>36</v>
      </c>
      <c r="AC4511">
        <v>0.24</v>
      </c>
      <c r="AD4511">
        <v>0</v>
      </c>
      <c r="AE4511">
        <v>0</v>
      </c>
      <c r="AF4511">
        <v>0</v>
      </c>
      <c r="AG4511" t="s">
        <v>18311</v>
      </c>
      <c r="AH4511" s="21" t="str">
        <f t="shared" si="140"/>
        <v>YT21</v>
      </c>
      <c r="AI4511" s="21">
        <v>216</v>
      </c>
      <c r="AJ4511" s="21">
        <f t="shared" si="141"/>
        <v>96.529411764705884</v>
      </c>
      <c r="AK4511" s="21" t="s">
        <v>2063</v>
      </c>
      <c r="AL4511" t="s">
        <v>2613</v>
      </c>
      <c r="AM4511" s="26" t="s">
        <v>38</v>
      </c>
      <c r="AN4511" t="s">
        <v>2032</v>
      </c>
    </row>
    <row r="4512" spans="1:40" ht="15" hidden="1" thickTop="1" x14ac:dyDescent="0.35">
      <c r="A4512" t="s">
        <v>8936</v>
      </c>
      <c r="B4512" t="s">
        <v>18312</v>
      </c>
      <c r="C4512" t="s">
        <v>3303</v>
      </c>
      <c r="D4512" t="s">
        <v>18313</v>
      </c>
      <c r="E4512" t="s">
        <v>2608</v>
      </c>
      <c r="F4512">
        <v>1</v>
      </c>
      <c r="G4512" t="s">
        <v>2609</v>
      </c>
      <c r="H4512" t="s">
        <v>2577</v>
      </c>
      <c r="I4512" t="s">
        <v>2057</v>
      </c>
      <c r="J4512" t="s">
        <v>2781</v>
      </c>
      <c r="K4512" t="s">
        <v>2765</v>
      </c>
      <c r="L4512" t="s">
        <v>2058</v>
      </c>
      <c r="M4512" t="s">
        <v>2982</v>
      </c>
      <c r="N4512">
        <v>7</v>
      </c>
      <c r="O4512">
        <v>228</v>
      </c>
      <c r="P4512">
        <v>1.6</v>
      </c>
      <c r="Q4512">
        <v>14280</v>
      </c>
      <c r="R4512">
        <v>0</v>
      </c>
      <c r="S4512">
        <v>0</v>
      </c>
      <c r="T4512">
        <v>0</v>
      </c>
      <c r="U4512">
        <v>7</v>
      </c>
      <c r="V4512">
        <v>228</v>
      </c>
      <c r="W4512">
        <v>1.6</v>
      </c>
      <c r="X4512">
        <v>0</v>
      </c>
      <c r="Y4512">
        <v>0</v>
      </c>
      <c r="Z4512">
        <v>0</v>
      </c>
      <c r="AA4512">
        <v>0</v>
      </c>
      <c r="AB4512">
        <v>0</v>
      </c>
      <c r="AC4512">
        <v>0</v>
      </c>
      <c r="AD4512">
        <v>0</v>
      </c>
      <c r="AE4512">
        <v>0</v>
      </c>
      <c r="AF4512">
        <v>0</v>
      </c>
      <c r="AG4512" t="s">
        <v>18314</v>
      </c>
      <c r="AH4512" s="21" t="str">
        <f t="shared" si="140"/>
        <v>YT21</v>
      </c>
      <c r="AI4512" s="21">
        <v>201.59999999999997</v>
      </c>
      <c r="AJ4512" s="21">
        <f t="shared" si="141"/>
        <v>98.403361344537814</v>
      </c>
      <c r="AK4512" s="21" t="s">
        <v>2063</v>
      </c>
      <c r="AL4512" t="s">
        <v>2613</v>
      </c>
      <c r="AM4512" s="26" t="s">
        <v>38</v>
      </c>
      <c r="AN4512" t="s">
        <v>2032</v>
      </c>
    </row>
    <row r="4513" spans="1:40" ht="15" hidden="1" thickTop="1" x14ac:dyDescent="0.35">
      <c r="A4513" t="s">
        <v>8940</v>
      </c>
      <c r="B4513" t="s">
        <v>18315</v>
      </c>
      <c r="C4513" t="s">
        <v>2631</v>
      </c>
      <c r="D4513" t="s">
        <v>16236</v>
      </c>
      <c r="E4513" t="s">
        <v>2575</v>
      </c>
      <c r="F4513">
        <v>1</v>
      </c>
      <c r="G4513" t="s">
        <v>2633</v>
      </c>
      <c r="H4513" t="s">
        <v>2577</v>
      </c>
      <c r="I4513" t="s">
        <v>2057</v>
      </c>
      <c r="J4513" t="s">
        <v>2634</v>
      </c>
      <c r="K4513" t="s">
        <v>2635</v>
      </c>
      <c r="L4513" t="s">
        <v>2058</v>
      </c>
      <c r="M4513" t="s">
        <v>2207</v>
      </c>
      <c r="N4513">
        <v>2</v>
      </c>
      <c r="O4513">
        <v>48</v>
      </c>
      <c r="P4513">
        <v>0.36</v>
      </c>
      <c r="Q4513">
        <v>13260</v>
      </c>
      <c r="R4513">
        <v>1</v>
      </c>
      <c r="S4513">
        <v>26</v>
      </c>
      <c r="T4513">
        <v>0.2</v>
      </c>
      <c r="U4513">
        <v>0</v>
      </c>
      <c r="V4513">
        <v>0</v>
      </c>
      <c r="W4513">
        <v>0</v>
      </c>
      <c r="X4513">
        <v>0</v>
      </c>
      <c r="Y4513">
        <v>0</v>
      </c>
      <c r="Z4513">
        <v>0</v>
      </c>
      <c r="AA4513">
        <v>1</v>
      </c>
      <c r="AB4513">
        <v>22</v>
      </c>
      <c r="AC4513">
        <v>0.17</v>
      </c>
      <c r="AD4513">
        <v>0</v>
      </c>
      <c r="AE4513">
        <v>0</v>
      </c>
      <c r="AF4513">
        <v>0</v>
      </c>
      <c r="AG4513" t="s">
        <v>18316</v>
      </c>
      <c r="AH4513" s="21" t="str">
        <f t="shared" si="140"/>
        <v>YT21</v>
      </c>
      <c r="AI4513" s="21">
        <v>187.20000000000002</v>
      </c>
      <c r="AJ4513" s="21">
        <f t="shared" si="141"/>
        <v>99.638009049773757</v>
      </c>
      <c r="AK4513" s="21" t="s">
        <v>2060</v>
      </c>
      <c r="AL4513" t="s">
        <v>2581</v>
      </c>
      <c r="AM4513" s="26" t="s">
        <v>38</v>
      </c>
      <c r="AN4513" t="s">
        <v>2029</v>
      </c>
    </row>
    <row r="4514" spans="1:40" ht="15" hidden="1" thickTop="1" x14ac:dyDescent="0.35">
      <c r="A4514" t="s">
        <v>8944</v>
      </c>
      <c r="B4514" t="s">
        <v>18317</v>
      </c>
      <c r="C4514" t="s">
        <v>2631</v>
      </c>
      <c r="D4514" t="s">
        <v>16236</v>
      </c>
      <c r="E4514" t="s">
        <v>2575</v>
      </c>
      <c r="F4514">
        <v>1</v>
      </c>
      <c r="G4514" t="s">
        <v>2633</v>
      </c>
      <c r="H4514" t="s">
        <v>2577</v>
      </c>
      <c r="I4514" t="s">
        <v>2057</v>
      </c>
      <c r="J4514" t="s">
        <v>2634</v>
      </c>
      <c r="K4514" t="s">
        <v>2635</v>
      </c>
      <c r="L4514" t="s">
        <v>2058</v>
      </c>
      <c r="M4514" t="s">
        <v>2207</v>
      </c>
      <c r="N4514">
        <v>0</v>
      </c>
      <c r="O4514">
        <v>0</v>
      </c>
      <c r="P4514">
        <v>0</v>
      </c>
      <c r="Q4514">
        <v>13260</v>
      </c>
      <c r="R4514">
        <v>0</v>
      </c>
      <c r="S4514">
        <v>0</v>
      </c>
      <c r="T4514">
        <v>0</v>
      </c>
      <c r="U4514">
        <v>0</v>
      </c>
      <c r="V4514">
        <v>0</v>
      </c>
      <c r="W4514">
        <v>0</v>
      </c>
      <c r="X4514">
        <v>0</v>
      </c>
      <c r="Y4514">
        <v>0</v>
      </c>
      <c r="Z4514">
        <v>0</v>
      </c>
      <c r="AA4514">
        <v>0</v>
      </c>
      <c r="AB4514">
        <v>0</v>
      </c>
      <c r="AC4514">
        <v>0</v>
      </c>
      <c r="AD4514">
        <v>0</v>
      </c>
      <c r="AE4514">
        <v>0</v>
      </c>
      <c r="AF4514">
        <v>0</v>
      </c>
      <c r="AG4514" t="s">
        <v>18318</v>
      </c>
      <c r="AH4514" s="21" t="str">
        <f t="shared" si="140"/>
        <v>YT21</v>
      </c>
      <c r="AI4514" s="21">
        <v>187.20000000000002</v>
      </c>
      <c r="AJ4514" s="21">
        <f t="shared" si="141"/>
        <v>100</v>
      </c>
      <c r="AK4514" s="21" t="s">
        <v>2060</v>
      </c>
      <c r="AL4514" t="s">
        <v>2581</v>
      </c>
      <c r="AM4514" s="26" t="s">
        <v>38</v>
      </c>
      <c r="AN4514" t="s">
        <v>2029</v>
      </c>
    </row>
    <row r="4515" spans="1:40" ht="15" hidden="1" thickTop="1" x14ac:dyDescent="0.35">
      <c r="A4515" t="s">
        <v>8948</v>
      </c>
      <c r="B4515" t="s">
        <v>18319</v>
      </c>
      <c r="C4515" t="s">
        <v>2970</v>
      </c>
      <c r="D4515" t="s">
        <v>18320</v>
      </c>
      <c r="E4515" t="s">
        <v>2608</v>
      </c>
      <c r="F4515">
        <v>1</v>
      </c>
      <c r="G4515" t="s">
        <v>2633</v>
      </c>
      <c r="H4515" t="s">
        <v>2577</v>
      </c>
      <c r="I4515" t="s">
        <v>2057</v>
      </c>
      <c r="J4515" t="s">
        <v>2610</v>
      </c>
      <c r="K4515" t="s">
        <v>2611</v>
      </c>
      <c r="L4515" t="s">
        <v>2058</v>
      </c>
      <c r="M4515" t="s">
        <v>2059</v>
      </c>
      <c r="N4515">
        <v>0</v>
      </c>
      <c r="O4515">
        <v>0</v>
      </c>
      <c r="P4515">
        <v>0</v>
      </c>
      <c r="Q4515">
        <v>24480</v>
      </c>
      <c r="R4515">
        <v>0</v>
      </c>
      <c r="S4515">
        <v>0</v>
      </c>
      <c r="T4515">
        <v>0</v>
      </c>
      <c r="U4515">
        <v>0</v>
      </c>
      <c r="V4515">
        <v>0</v>
      </c>
      <c r="W4515">
        <v>0</v>
      </c>
      <c r="X4515">
        <v>0</v>
      </c>
      <c r="Y4515">
        <v>0</v>
      </c>
      <c r="Z4515">
        <v>0</v>
      </c>
      <c r="AA4515">
        <v>0</v>
      </c>
      <c r="AB4515">
        <v>0</v>
      </c>
      <c r="AC4515">
        <v>0</v>
      </c>
      <c r="AD4515">
        <v>0</v>
      </c>
      <c r="AE4515">
        <v>0</v>
      </c>
      <c r="AF4515">
        <v>0</v>
      </c>
      <c r="AG4515" t="s">
        <v>18321</v>
      </c>
      <c r="AH4515" s="21" t="str">
        <f t="shared" si="140"/>
        <v>YT21</v>
      </c>
      <c r="AI4515" s="21">
        <v>345.36</v>
      </c>
      <c r="AJ4515" s="21">
        <f t="shared" si="141"/>
        <v>100</v>
      </c>
      <c r="AK4515" s="21" t="s">
        <v>2060</v>
      </c>
      <c r="AL4515" t="s">
        <v>2581</v>
      </c>
      <c r="AM4515" s="26" t="s">
        <v>38</v>
      </c>
      <c r="AN4515" t="s">
        <v>2031</v>
      </c>
    </row>
    <row r="4516" spans="1:40" ht="15" hidden="1" thickTop="1" x14ac:dyDescent="0.35">
      <c r="A4516" t="s">
        <v>8952</v>
      </c>
      <c r="B4516" t="s">
        <v>30394</v>
      </c>
      <c r="C4516" t="s">
        <v>2730</v>
      </c>
      <c r="D4516" t="s">
        <v>30395</v>
      </c>
      <c r="E4516" t="s">
        <v>2575</v>
      </c>
      <c r="F4516">
        <v>1</v>
      </c>
      <c r="G4516" t="s">
        <v>2576</v>
      </c>
      <c r="H4516" t="s">
        <v>2577</v>
      </c>
      <c r="I4516" t="s">
        <v>2076</v>
      </c>
      <c r="J4516" t="s">
        <v>2699</v>
      </c>
      <c r="K4516" t="s">
        <v>2579</v>
      </c>
      <c r="L4516" t="s">
        <v>30320</v>
      </c>
      <c r="M4516" t="s">
        <v>9223</v>
      </c>
      <c r="N4516">
        <v>1</v>
      </c>
      <c r="O4516">
        <v>30</v>
      </c>
      <c r="P4516">
        <v>0.56000000000000005</v>
      </c>
      <c r="Q4516">
        <v>5400</v>
      </c>
      <c r="R4516">
        <v>0</v>
      </c>
      <c r="S4516">
        <v>0</v>
      </c>
      <c r="T4516">
        <v>0</v>
      </c>
      <c r="U4516">
        <v>1</v>
      </c>
      <c r="V4516">
        <v>30</v>
      </c>
      <c r="W4516">
        <v>0.56000000000000005</v>
      </c>
      <c r="X4516">
        <v>0</v>
      </c>
      <c r="Y4516">
        <v>0</v>
      </c>
      <c r="Z4516">
        <v>0</v>
      </c>
      <c r="AA4516">
        <v>0</v>
      </c>
      <c r="AB4516">
        <v>0</v>
      </c>
      <c r="AC4516">
        <v>0</v>
      </c>
      <c r="AD4516">
        <v>0</v>
      </c>
      <c r="AE4516">
        <v>0</v>
      </c>
      <c r="AF4516">
        <v>0</v>
      </c>
      <c r="AG4516" t="s">
        <v>30396</v>
      </c>
      <c r="AH4516" s="21" t="str">
        <f t="shared" si="140"/>
        <v>YR25</v>
      </c>
      <c r="AI4516" s="21">
        <v>129.60000000000002</v>
      </c>
      <c r="AJ4516" s="21">
        <f t="shared" si="141"/>
        <v>99.444444444444443</v>
      </c>
      <c r="AK4516" s="21" t="s">
        <v>2060</v>
      </c>
      <c r="AL4516" t="s">
        <v>2581</v>
      </c>
      <c r="AM4516" s="26" t="s">
        <v>38</v>
      </c>
      <c r="AN4516" t="s">
        <v>2034</v>
      </c>
    </row>
    <row r="4517" spans="1:40" ht="15" hidden="1" thickTop="1" x14ac:dyDescent="0.35">
      <c r="A4517" t="s">
        <v>8956</v>
      </c>
      <c r="B4517" t="s">
        <v>30397</v>
      </c>
      <c r="C4517" t="s">
        <v>3260</v>
      </c>
      <c r="D4517" t="s">
        <v>30398</v>
      </c>
      <c r="E4517" t="s">
        <v>3005</v>
      </c>
      <c r="F4517">
        <v>1</v>
      </c>
      <c r="G4517" t="s">
        <v>2546</v>
      </c>
      <c r="H4517" t="s">
        <v>2510</v>
      </c>
      <c r="I4517" t="s">
        <v>2057</v>
      </c>
      <c r="J4517" t="s">
        <v>3262</v>
      </c>
      <c r="K4517" t="s">
        <v>2548</v>
      </c>
      <c r="L4517" t="s">
        <v>2058</v>
      </c>
      <c r="M4517" t="s">
        <v>2170</v>
      </c>
      <c r="N4517">
        <v>0</v>
      </c>
      <c r="O4517">
        <v>0</v>
      </c>
      <c r="P4517">
        <v>0</v>
      </c>
      <c r="Q4517">
        <v>12600</v>
      </c>
      <c r="R4517">
        <v>0</v>
      </c>
      <c r="S4517">
        <v>0</v>
      </c>
      <c r="T4517">
        <v>0</v>
      </c>
      <c r="U4517">
        <v>0</v>
      </c>
      <c r="V4517">
        <v>0</v>
      </c>
      <c r="W4517">
        <v>0</v>
      </c>
      <c r="X4517">
        <v>0</v>
      </c>
      <c r="Y4517">
        <v>0</v>
      </c>
      <c r="Z4517">
        <v>0</v>
      </c>
      <c r="AA4517">
        <v>0</v>
      </c>
      <c r="AB4517">
        <v>0</v>
      </c>
      <c r="AC4517">
        <v>0</v>
      </c>
      <c r="AD4517">
        <v>0</v>
      </c>
      <c r="AE4517">
        <v>0</v>
      </c>
      <c r="AF4517">
        <v>0</v>
      </c>
      <c r="AG4517" t="s">
        <v>30399</v>
      </c>
      <c r="AH4517" s="21" t="str">
        <f t="shared" si="140"/>
        <v>YT21</v>
      </c>
      <c r="AI4517" s="21">
        <v>216</v>
      </c>
      <c r="AJ4517" s="21">
        <f t="shared" si="141"/>
        <v>100</v>
      </c>
      <c r="AK4517" s="21" t="s">
        <v>2060</v>
      </c>
      <c r="AL4517" t="s">
        <v>2551</v>
      </c>
      <c r="AM4517" s="26" t="s">
        <v>38</v>
      </c>
      <c r="AN4517" t="s">
        <v>2034</v>
      </c>
    </row>
    <row r="4518" spans="1:40" ht="15" hidden="1" thickTop="1" x14ac:dyDescent="0.35">
      <c r="A4518" t="s">
        <v>8960</v>
      </c>
      <c r="B4518" t="s">
        <v>30457</v>
      </c>
      <c r="C4518" t="s">
        <v>5681</v>
      </c>
      <c r="D4518" t="s">
        <v>8325</v>
      </c>
      <c r="E4518" t="s">
        <v>2545</v>
      </c>
      <c r="F4518">
        <v>1</v>
      </c>
      <c r="G4518" t="s">
        <v>2546</v>
      </c>
      <c r="H4518" t="s">
        <v>2510</v>
      </c>
      <c r="I4518" t="s">
        <v>2057</v>
      </c>
      <c r="J4518" t="s">
        <v>2547</v>
      </c>
      <c r="K4518" t="s">
        <v>2548</v>
      </c>
      <c r="L4518" t="s">
        <v>2058</v>
      </c>
      <c r="M4518" t="s">
        <v>2059</v>
      </c>
      <c r="N4518">
        <v>2</v>
      </c>
      <c r="O4518">
        <v>47</v>
      </c>
      <c r="P4518">
        <v>0.36</v>
      </c>
      <c r="Q4518">
        <v>12960</v>
      </c>
      <c r="R4518">
        <v>1</v>
      </c>
      <c r="S4518">
        <v>15</v>
      </c>
      <c r="T4518">
        <v>0.12</v>
      </c>
      <c r="U4518">
        <v>1</v>
      </c>
      <c r="V4518">
        <v>32</v>
      </c>
      <c r="W4518">
        <v>0.25</v>
      </c>
      <c r="X4518">
        <v>0</v>
      </c>
      <c r="Y4518">
        <v>0</v>
      </c>
      <c r="Z4518">
        <v>0</v>
      </c>
      <c r="AA4518">
        <v>0</v>
      </c>
      <c r="AB4518">
        <v>0</v>
      </c>
      <c r="AC4518">
        <v>0</v>
      </c>
      <c r="AD4518">
        <v>0</v>
      </c>
      <c r="AE4518">
        <v>0</v>
      </c>
      <c r="AF4518">
        <v>0</v>
      </c>
      <c r="AG4518" t="s">
        <v>30458</v>
      </c>
      <c r="AH4518" s="21" t="str">
        <f t="shared" si="140"/>
        <v>YT21</v>
      </c>
      <c r="AI4518" s="21">
        <v>345.36</v>
      </c>
      <c r="AJ4518" s="21">
        <f t="shared" si="141"/>
        <v>99.637345679012341</v>
      </c>
      <c r="AK4518" s="21" t="s">
        <v>2060</v>
      </c>
      <c r="AL4518" t="s">
        <v>2551</v>
      </c>
      <c r="AM4518" s="26" t="s">
        <v>38</v>
      </c>
      <c r="AN4518" t="s">
        <v>2034</v>
      </c>
    </row>
    <row r="4519" spans="1:40" ht="15" hidden="1" thickTop="1" x14ac:dyDescent="0.35">
      <c r="A4519" t="s">
        <v>8964</v>
      </c>
      <c r="B4519" t="s">
        <v>30239</v>
      </c>
      <c r="C4519" t="s">
        <v>2875</v>
      </c>
      <c r="D4519" t="s">
        <v>4915</v>
      </c>
      <c r="E4519" t="s">
        <v>2575</v>
      </c>
      <c r="F4519">
        <v>1</v>
      </c>
      <c r="G4519" t="s">
        <v>2609</v>
      </c>
      <c r="H4519" t="s">
        <v>2577</v>
      </c>
      <c r="I4519" t="s">
        <v>2076</v>
      </c>
      <c r="J4519" t="s">
        <v>2858</v>
      </c>
      <c r="K4519" t="s">
        <v>2742</v>
      </c>
      <c r="L4519" t="s">
        <v>2058</v>
      </c>
      <c r="M4519" t="s">
        <v>2059</v>
      </c>
      <c r="N4519">
        <v>2</v>
      </c>
      <c r="O4519">
        <v>54</v>
      </c>
      <c r="P4519">
        <v>0.22</v>
      </c>
      <c r="Q4519">
        <v>24480</v>
      </c>
      <c r="R4519">
        <v>0</v>
      </c>
      <c r="S4519">
        <v>0</v>
      </c>
      <c r="T4519">
        <v>0</v>
      </c>
      <c r="U4519">
        <v>2</v>
      </c>
      <c r="V4519">
        <v>54</v>
      </c>
      <c r="W4519">
        <v>0.22</v>
      </c>
      <c r="X4519">
        <v>0</v>
      </c>
      <c r="Y4519">
        <v>0</v>
      </c>
      <c r="Z4519">
        <v>0</v>
      </c>
      <c r="AA4519">
        <v>0</v>
      </c>
      <c r="AB4519">
        <v>0</v>
      </c>
      <c r="AC4519">
        <v>0</v>
      </c>
      <c r="AD4519">
        <v>0</v>
      </c>
      <c r="AE4519">
        <v>0</v>
      </c>
      <c r="AF4519">
        <v>0</v>
      </c>
      <c r="AG4519" t="s">
        <v>30240</v>
      </c>
      <c r="AH4519" s="21" t="str">
        <f t="shared" si="140"/>
        <v>YR25</v>
      </c>
      <c r="AI4519" s="21">
        <v>345.36</v>
      </c>
      <c r="AJ4519" s="21">
        <f t="shared" si="141"/>
        <v>99.779411764705884</v>
      </c>
      <c r="AK4519" s="21" t="s">
        <v>2060</v>
      </c>
      <c r="AL4519" t="s">
        <v>2551</v>
      </c>
      <c r="AM4519" s="26" t="s">
        <v>38</v>
      </c>
      <c r="AN4519" t="s">
        <v>2034</v>
      </c>
    </row>
    <row r="4520" spans="1:40" ht="15" hidden="1" thickTop="1" x14ac:dyDescent="0.35">
      <c r="A4520" t="s">
        <v>8968</v>
      </c>
      <c r="B4520" t="s">
        <v>30271</v>
      </c>
      <c r="C4520" t="s">
        <v>8329</v>
      </c>
      <c r="D4520" t="s">
        <v>30272</v>
      </c>
      <c r="E4520" t="s">
        <v>3013</v>
      </c>
      <c r="F4520">
        <v>1</v>
      </c>
      <c r="G4520" t="s">
        <v>2609</v>
      </c>
      <c r="H4520" t="s">
        <v>2577</v>
      </c>
      <c r="I4520" t="s">
        <v>2076</v>
      </c>
      <c r="J4520" t="s">
        <v>3183</v>
      </c>
      <c r="K4520" t="s">
        <v>2742</v>
      </c>
      <c r="L4520" t="s">
        <v>2058</v>
      </c>
      <c r="M4520" t="s">
        <v>2059</v>
      </c>
      <c r="N4520">
        <v>0</v>
      </c>
      <c r="O4520">
        <v>0</v>
      </c>
      <c r="P4520">
        <v>0</v>
      </c>
      <c r="Q4520">
        <v>24480</v>
      </c>
      <c r="R4520">
        <v>0</v>
      </c>
      <c r="S4520">
        <v>0</v>
      </c>
      <c r="T4520">
        <v>0</v>
      </c>
      <c r="U4520">
        <v>0</v>
      </c>
      <c r="V4520">
        <v>0</v>
      </c>
      <c r="W4520">
        <v>0</v>
      </c>
      <c r="X4520">
        <v>0</v>
      </c>
      <c r="Y4520">
        <v>0</v>
      </c>
      <c r="Z4520">
        <v>0</v>
      </c>
      <c r="AA4520">
        <v>0</v>
      </c>
      <c r="AB4520">
        <v>0</v>
      </c>
      <c r="AC4520">
        <v>0</v>
      </c>
      <c r="AD4520">
        <v>0</v>
      </c>
      <c r="AE4520">
        <v>0</v>
      </c>
      <c r="AF4520">
        <v>0</v>
      </c>
      <c r="AG4520" t="s">
        <v>30273</v>
      </c>
      <c r="AH4520" s="21" t="str">
        <f t="shared" si="140"/>
        <v>YR25</v>
      </c>
      <c r="AI4520" s="21">
        <v>345.36</v>
      </c>
      <c r="AJ4520" s="21">
        <f t="shared" si="141"/>
        <v>100</v>
      </c>
      <c r="AK4520" s="21" t="s">
        <v>2060</v>
      </c>
      <c r="AL4520" t="s">
        <v>2551</v>
      </c>
      <c r="AM4520" s="26" t="s">
        <v>38</v>
      </c>
      <c r="AN4520" t="s">
        <v>2034</v>
      </c>
    </row>
    <row r="4521" spans="1:40" ht="15" hidden="1" thickTop="1" x14ac:dyDescent="0.35">
      <c r="A4521" t="s">
        <v>8972</v>
      </c>
      <c r="B4521" t="s">
        <v>30274</v>
      </c>
      <c r="C4521" t="s">
        <v>3011</v>
      </c>
      <c r="D4521" t="s">
        <v>30275</v>
      </c>
      <c r="E4521" t="s">
        <v>3013</v>
      </c>
      <c r="F4521">
        <v>1</v>
      </c>
      <c r="G4521" t="s">
        <v>2609</v>
      </c>
      <c r="H4521" t="s">
        <v>2577</v>
      </c>
      <c r="I4521" t="s">
        <v>2076</v>
      </c>
      <c r="J4521" t="s">
        <v>2741</v>
      </c>
      <c r="K4521" t="s">
        <v>2742</v>
      </c>
      <c r="L4521" t="s">
        <v>2058</v>
      </c>
      <c r="M4521" t="s">
        <v>2059</v>
      </c>
      <c r="N4521">
        <v>2</v>
      </c>
      <c r="O4521">
        <v>44</v>
      </c>
      <c r="P4521">
        <v>0.18</v>
      </c>
      <c r="Q4521">
        <v>24480</v>
      </c>
      <c r="R4521">
        <v>0</v>
      </c>
      <c r="S4521">
        <v>0</v>
      </c>
      <c r="T4521">
        <v>0</v>
      </c>
      <c r="U4521">
        <v>2</v>
      </c>
      <c r="V4521">
        <v>44</v>
      </c>
      <c r="W4521">
        <v>0.18</v>
      </c>
      <c r="X4521">
        <v>0</v>
      </c>
      <c r="Y4521">
        <v>0</v>
      </c>
      <c r="Z4521">
        <v>0</v>
      </c>
      <c r="AA4521">
        <v>0</v>
      </c>
      <c r="AB4521">
        <v>0</v>
      </c>
      <c r="AC4521">
        <v>0</v>
      </c>
      <c r="AD4521">
        <v>0</v>
      </c>
      <c r="AE4521">
        <v>0</v>
      </c>
      <c r="AF4521">
        <v>0</v>
      </c>
      <c r="AG4521" t="s">
        <v>30276</v>
      </c>
      <c r="AH4521" s="21" t="str">
        <f t="shared" si="140"/>
        <v>YR25</v>
      </c>
      <c r="AI4521" s="21">
        <v>345.36</v>
      </c>
      <c r="AJ4521" s="21">
        <f t="shared" si="141"/>
        <v>99.820261437908499</v>
      </c>
      <c r="AK4521" s="21" t="s">
        <v>2060</v>
      </c>
      <c r="AL4521" t="s">
        <v>2551</v>
      </c>
      <c r="AM4521" s="26" t="s">
        <v>38</v>
      </c>
      <c r="AN4521" t="s">
        <v>2034</v>
      </c>
    </row>
    <row r="4522" spans="1:40" ht="15" hidden="1" thickTop="1" x14ac:dyDescent="0.35">
      <c r="A4522" t="s">
        <v>8976</v>
      </c>
      <c r="B4522" t="s">
        <v>18322</v>
      </c>
      <c r="C4522" t="s">
        <v>3387</v>
      </c>
      <c r="D4522" t="s">
        <v>18323</v>
      </c>
      <c r="E4522" t="s">
        <v>88</v>
      </c>
      <c r="F4522">
        <v>2</v>
      </c>
      <c r="G4522" t="s">
        <v>2055</v>
      </c>
      <c r="H4522" t="s">
        <v>2056</v>
      </c>
      <c r="I4522" t="s">
        <v>2076</v>
      </c>
      <c r="J4522" t="s">
        <v>3095</v>
      </c>
      <c r="K4522" t="s">
        <v>63</v>
      </c>
      <c r="L4522" t="s">
        <v>2058</v>
      </c>
      <c r="M4522" t="s">
        <v>2059</v>
      </c>
      <c r="N4522">
        <v>9</v>
      </c>
      <c r="O4522">
        <v>524</v>
      </c>
      <c r="P4522">
        <v>2.14</v>
      </c>
      <c r="Q4522">
        <v>24480</v>
      </c>
      <c r="R4522">
        <v>2</v>
      </c>
      <c r="S4522">
        <v>111</v>
      </c>
      <c r="T4522">
        <v>0.45</v>
      </c>
      <c r="U4522">
        <v>7</v>
      </c>
      <c r="V4522">
        <v>413</v>
      </c>
      <c r="W4522">
        <v>1.69</v>
      </c>
      <c r="X4522">
        <v>0</v>
      </c>
      <c r="Y4522">
        <v>0</v>
      </c>
      <c r="Z4522">
        <v>0</v>
      </c>
      <c r="AA4522">
        <v>0</v>
      </c>
      <c r="AB4522">
        <v>0</v>
      </c>
      <c r="AC4522">
        <v>0</v>
      </c>
      <c r="AD4522">
        <v>0</v>
      </c>
      <c r="AE4522">
        <v>0</v>
      </c>
      <c r="AF4522">
        <v>0</v>
      </c>
      <c r="AG4522" t="s">
        <v>18324</v>
      </c>
      <c r="AH4522" s="21" t="str">
        <f t="shared" si="140"/>
        <v>YO52</v>
      </c>
      <c r="AI4522" s="21">
        <v>345.36</v>
      </c>
      <c r="AJ4522" s="21">
        <f t="shared" si="141"/>
        <v>97.859477124183002</v>
      </c>
      <c r="AK4522" s="21" t="s">
        <v>2063</v>
      </c>
      <c r="AL4522" t="s">
        <v>3097</v>
      </c>
      <c r="AM4522" s="26" t="s">
        <v>38</v>
      </c>
      <c r="AN4522" t="s">
        <v>2031</v>
      </c>
    </row>
    <row r="4523" spans="1:40" ht="15" hidden="1" thickTop="1" x14ac:dyDescent="0.35">
      <c r="A4523" t="s">
        <v>8980</v>
      </c>
      <c r="B4523" t="s">
        <v>30350</v>
      </c>
      <c r="C4523" t="s">
        <v>2997</v>
      </c>
      <c r="D4523" t="s">
        <v>30351</v>
      </c>
      <c r="E4523" t="s">
        <v>43</v>
      </c>
      <c r="F4523">
        <v>1</v>
      </c>
      <c r="G4523" t="s">
        <v>2055</v>
      </c>
      <c r="H4523" t="s">
        <v>2056</v>
      </c>
      <c r="I4523" t="s">
        <v>2076</v>
      </c>
      <c r="J4523" t="s">
        <v>2999</v>
      </c>
      <c r="K4523" t="s">
        <v>42</v>
      </c>
      <c r="L4523" t="s">
        <v>2058</v>
      </c>
      <c r="M4523" t="s">
        <v>2059</v>
      </c>
      <c r="N4523">
        <v>0</v>
      </c>
      <c r="O4523">
        <v>0</v>
      </c>
      <c r="P4523">
        <v>0</v>
      </c>
      <c r="Q4523">
        <v>24480</v>
      </c>
      <c r="R4523">
        <v>0</v>
      </c>
      <c r="S4523">
        <v>0</v>
      </c>
      <c r="T4523">
        <v>0</v>
      </c>
      <c r="U4523">
        <v>0</v>
      </c>
      <c r="V4523">
        <v>0</v>
      </c>
      <c r="W4523">
        <v>0</v>
      </c>
      <c r="X4523">
        <v>0</v>
      </c>
      <c r="Y4523">
        <v>0</v>
      </c>
      <c r="Z4523">
        <v>0</v>
      </c>
      <c r="AA4523">
        <v>0</v>
      </c>
      <c r="AB4523">
        <v>0</v>
      </c>
      <c r="AC4523">
        <v>0</v>
      </c>
      <c r="AD4523">
        <v>0</v>
      </c>
      <c r="AE4523">
        <v>0</v>
      </c>
      <c r="AF4523">
        <v>0</v>
      </c>
      <c r="AG4523" t="s">
        <v>30352</v>
      </c>
      <c r="AH4523" s="21" t="str">
        <f t="shared" si="140"/>
        <v>YR25</v>
      </c>
      <c r="AI4523" s="21">
        <v>345.36</v>
      </c>
      <c r="AJ4523" s="21">
        <f t="shared" si="141"/>
        <v>100</v>
      </c>
      <c r="AK4523" s="21" t="s">
        <v>2060</v>
      </c>
      <c r="AL4523" t="s">
        <v>2964</v>
      </c>
      <c r="AM4523" s="26" t="s">
        <v>38</v>
      </c>
      <c r="AN4523" t="s">
        <v>2034</v>
      </c>
    </row>
    <row r="4524" spans="1:40" ht="15" hidden="1" thickTop="1" x14ac:dyDescent="0.35">
      <c r="A4524" t="s">
        <v>8984</v>
      </c>
      <c r="B4524" t="s">
        <v>18325</v>
      </c>
      <c r="C4524" t="s">
        <v>3243</v>
      </c>
      <c r="D4524" t="s">
        <v>18326</v>
      </c>
      <c r="E4524" t="s">
        <v>2575</v>
      </c>
      <c r="F4524">
        <v>1</v>
      </c>
      <c r="G4524" t="s">
        <v>2576</v>
      </c>
      <c r="H4524" t="s">
        <v>2577</v>
      </c>
      <c r="I4524" t="s">
        <v>2076</v>
      </c>
      <c r="J4524" t="s">
        <v>2858</v>
      </c>
      <c r="K4524" t="s">
        <v>2742</v>
      </c>
      <c r="L4524" t="s">
        <v>2058</v>
      </c>
      <c r="M4524" t="s">
        <v>2059</v>
      </c>
      <c r="N4524">
        <v>5</v>
      </c>
      <c r="O4524">
        <v>196</v>
      </c>
      <c r="P4524">
        <v>0.8</v>
      </c>
      <c r="Q4524">
        <v>24480</v>
      </c>
      <c r="R4524">
        <v>1</v>
      </c>
      <c r="S4524">
        <v>12</v>
      </c>
      <c r="T4524">
        <v>0.05</v>
      </c>
      <c r="U4524">
        <v>3</v>
      </c>
      <c r="V4524">
        <v>172</v>
      </c>
      <c r="W4524">
        <v>0.7</v>
      </c>
      <c r="X4524">
        <v>0</v>
      </c>
      <c r="Y4524">
        <v>0</v>
      </c>
      <c r="Z4524">
        <v>0</v>
      </c>
      <c r="AA4524">
        <v>1</v>
      </c>
      <c r="AB4524">
        <v>12</v>
      </c>
      <c r="AC4524">
        <v>0.05</v>
      </c>
      <c r="AD4524">
        <v>0</v>
      </c>
      <c r="AE4524">
        <v>0</v>
      </c>
      <c r="AF4524">
        <v>0</v>
      </c>
      <c r="AG4524" t="s">
        <v>18327</v>
      </c>
      <c r="AH4524" s="21" t="str">
        <f t="shared" si="140"/>
        <v>YR25</v>
      </c>
      <c r="AI4524" s="21">
        <v>345.36</v>
      </c>
      <c r="AJ4524" s="21">
        <f t="shared" si="141"/>
        <v>99.199346405228752</v>
      </c>
      <c r="AK4524" s="21" t="s">
        <v>2063</v>
      </c>
      <c r="AL4524" t="s">
        <v>2551</v>
      </c>
      <c r="AM4524" s="26" t="s">
        <v>38</v>
      </c>
      <c r="AN4524" t="s">
        <v>2033</v>
      </c>
    </row>
    <row r="4525" spans="1:40" ht="15" hidden="1" thickTop="1" x14ac:dyDescent="0.35">
      <c r="A4525" t="s">
        <v>8988</v>
      </c>
      <c r="B4525" t="s">
        <v>18328</v>
      </c>
      <c r="C4525" t="s">
        <v>3996</v>
      </c>
      <c r="D4525" t="s">
        <v>18329</v>
      </c>
      <c r="E4525" t="s">
        <v>2575</v>
      </c>
      <c r="F4525">
        <v>1</v>
      </c>
      <c r="G4525" t="s">
        <v>2600</v>
      </c>
      <c r="H4525" t="s">
        <v>2577</v>
      </c>
      <c r="I4525" t="s">
        <v>2057</v>
      </c>
      <c r="J4525" t="s">
        <v>2601</v>
      </c>
      <c r="K4525" t="s">
        <v>2602</v>
      </c>
      <c r="L4525" t="s">
        <v>2058</v>
      </c>
      <c r="M4525" t="s">
        <v>2170</v>
      </c>
      <c r="N4525">
        <v>2</v>
      </c>
      <c r="O4525">
        <v>61</v>
      </c>
      <c r="P4525">
        <v>0.4</v>
      </c>
      <c r="Q4525">
        <v>15300</v>
      </c>
      <c r="R4525">
        <v>1</v>
      </c>
      <c r="S4525">
        <v>23</v>
      </c>
      <c r="T4525">
        <v>0.15</v>
      </c>
      <c r="U4525">
        <v>1</v>
      </c>
      <c r="V4525">
        <v>38</v>
      </c>
      <c r="W4525">
        <v>0.25</v>
      </c>
      <c r="X4525">
        <v>0</v>
      </c>
      <c r="Y4525">
        <v>0</v>
      </c>
      <c r="Z4525">
        <v>0</v>
      </c>
      <c r="AA4525">
        <v>0</v>
      </c>
      <c r="AB4525">
        <v>0</v>
      </c>
      <c r="AC4525">
        <v>0</v>
      </c>
      <c r="AD4525">
        <v>0</v>
      </c>
      <c r="AE4525">
        <v>0</v>
      </c>
      <c r="AF4525">
        <v>0</v>
      </c>
      <c r="AG4525" t="s">
        <v>18330</v>
      </c>
      <c r="AH4525" s="21" t="str">
        <f t="shared" si="140"/>
        <v>YT21</v>
      </c>
      <c r="AI4525" s="21">
        <v>216</v>
      </c>
      <c r="AJ4525" s="21">
        <f t="shared" si="141"/>
        <v>99.601307189542482</v>
      </c>
      <c r="AK4525" s="21" t="s">
        <v>2060</v>
      </c>
      <c r="AL4525" t="s">
        <v>2551</v>
      </c>
      <c r="AM4525" s="26" t="s">
        <v>38</v>
      </c>
      <c r="AN4525" t="s">
        <v>2030</v>
      </c>
    </row>
    <row r="4526" spans="1:40" ht="15" hidden="1" thickTop="1" x14ac:dyDescent="0.35">
      <c r="A4526" t="s">
        <v>8992</v>
      </c>
      <c r="B4526" t="s">
        <v>18331</v>
      </c>
      <c r="C4526" t="s">
        <v>3212</v>
      </c>
      <c r="D4526" t="s">
        <v>15119</v>
      </c>
      <c r="E4526" t="s">
        <v>5691</v>
      </c>
      <c r="F4526">
        <v>1</v>
      </c>
      <c r="G4526" t="s">
        <v>2055</v>
      </c>
      <c r="H4526" t="s">
        <v>2056</v>
      </c>
      <c r="I4526" t="s">
        <v>2057</v>
      </c>
      <c r="J4526" t="s">
        <v>2999</v>
      </c>
      <c r="K4526" t="s">
        <v>42</v>
      </c>
      <c r="L4526" t="s">
        <v>2058</v>
      </c>
      <c r="M4526" t="s">
        <v>2059</v>
      </c>
      <c r="N4526">
        <v>3</v>
      </c>
      <c r="O4526">
        <v>89</v>
      </c>
      <c r="P4526">
        <v>0.36</v>
      </c>
      <c r="Q4526">
        <v>24480</v>
      </c>
      <c r="R4526">
        <v>3</v>
      </c>
      <c r="S4526">
        <v>89</v>
      </c>
      <c r="T4526">
        <v>0.36</v>
      </c>
      <c r="U4526">
        <v>0</v>
      </c>
      <c r="V4526">
        <v>0</v>
      </c>
      <c r="W4526">
        <v>0</v>
      </c>
      <c r="X4526">
        <v>0</v>
      </c>
      <c r="Y4526">
        <v>0</v>
      </c>
      <c r="Z4526">
        <v>0</v>
      </c>
      <c r="AA4526">
        <v>0</v>
      </c>
      <c r="AB4526">
        <v>0</v>
      </c>
      <c r="AC4526">
        <v>0</v>
      </c>
      <c r="AD4526">
        <v>0</v>
      </c>
      <c r="AE4526">
        <v>0</v>
      </c>
      <c r="AF4526">
        <v>0</v>
      </c>
      <c r="AG4526" t="s">
        <v>18332</v>
      </c>
      <c r="AH4526" s="21" t="str">
        <f t="shared" si="140"/>
        <v>YT21</v>
      </c>
      <c r="AI4526" s="21">
        <v>345.36</v>
      </c>
      <c r="AJ4526" s="21">
        <f t="shared" si="141"/>
        <v>99.636437908496731</v>
      </c>
      <c r="AK4526" s="21" t="s">
        <v>2060</v>
      </c>
      <c r="AL4526" t="s">
        <v>2964</v>
      </c>
      <c r="AM4526" s="26" t="s">
        <v>38</v>
      </c>
      <c r="AN4526" t="s">
        <v>2031</v>
      </c>
    </row>
    <row r="4527" spans="1:40" ht="15" hidden="1" thickTop="1" x14ac:dyDescent="0.35">
      <c r="A4527" t="s">
        <v>8996</v>
      </c>
      <c r="B4527" t="s">
        <v>30459</v>
      </c>
      <c r="C4527" t="s">
        <v>3771</v>
      </c>
      <c r="D4527" t="s">
        <v>13234</v>
      </c>
      <c r="E4527" t="s">
        <v>2508</v>
      </c>
      <c r="F4527">
        <v>1</v>
      </c>
      <c r="G4527" t="s">
        <v>2509</v>
      </c>
      <c r="H4527" t="s">
        <v>2510</v>
      </c>
      <c r="I4527" t="s">
        <v>2076</v>
      </c>
      <c r="J4527" t="s">
        <v>3773</v>
      </c>
      <c r="K4527" t="s">
        <v>2513</v>
      </c>
      <c r="L4527" t="s">
        <v>2058</v>
      </c>
      <c r="M4527" t="s">
        <v>2170</v>
      </c>
      <c r="N4527">
        <v>3</v>
      </c>
      <c r="O4527">
        <v>117</v>
      </c>
      <c r="P4527">
        <v>1.86</v>
      </c>
      <c r="Q4527">
        <v>6300</v>
      </c>
      <c r="R4527">
        <v>0</v>
      </c>
      <c r="S4527">
        <v>0</v>
      </c>
      <c r="T4527">
        <v>0</v>
      </c>
      <c r="U4527">
        <v>3</v>
      </c>
      <c r="V4527">
        <v>117</v>
      </c>
      <c r="W4527">
        <v>1.86</v>
      </c>
      <c r="X4527">
        <v>0</v>
      </c>
      <c r="Y4527">
        <v>0</v>
      </c>
      <c r="Z4527">
        <v>0</v>
      </c>
      <c r="AA4527">
        <v>0</v>
      </c>
      <c r="AB4527">
        <v>0</v>
      </c>
      <c r="AC4527">
        <v>0</v>
      </c>
      <c r="AD4527">
        <v>0</v>
      </c>
      <c r="AE4527">
        <v>0</v>
      </c>
      <c r="AF4527">
        <v>0</v>
      </c>
      <c r="AG4527" t="s">
        <v>30460</v>
      </c>
      <c r="AH4527" s="21" t="str">
        <f t="shared" si="140"/>
        <v>YR25</v>
      </c>
      <c r="AI4527" s="21">
        <v>216</v>
      </c>
      <c r="AJ4527" s="21">
        <f t="shared" si="141"/>
        <v>98.142857142857139</v>
      </c>
      <c r="AK4527" s="21" t="s">
        <v>2063</v>
      </c>
      <c r="AL4527" t="s">
        <v>2515</v>
      </c>
      <c r="AM4527" s="26" t="s">
        <v>38</v>
      </c>
      <c r="AN4527" t="s">
        <v>2034</v>
      </c>
    </row>
    <row r="4528" spans="1:40" ht="15" hidden="1" thickTop="1" x14ac:dyDescent="0.35">
      <c r="A4528" t="s">
        <v>9000</v>
      </c>
      <c r="B4528" t="s">
        <v>31253</v>
      </c>
      <c r="C4528" t="s">
        <v>3479</v>
      </c>
      <c r="D4528" t="s">
        <v>31254</v>
      </c>
      <c r="E4528" t="s">
        <v>2608</v>
      </c>
      <c r="F4528">
        <v>1</v>
      </c>
      <c r="G4528" t="s">
        <v>2576</v>
      </c>
      <c r="H4528" t="s">
        <v>2577</v>
      </c>
      <c r="I4528" t="s">
        <v>2076</v>
      </c>
      <c r="J4528" t="s">
        <v>2610</v>
      </c>
      <c r="K4528" t="s">
        <v>2611</v>
      </c>
      <c r="L4528" t="s">
        <v>2058</v>
      </c>
      <c r="M4528" t="s">
        <v>2170</v>
      </c>
      <c r="N4528">
        <v>0</v>
      </c>
      <c r="O4528">
        <v>0</v>
      </c>
      <c r="P4528">
        <v>0</v>
      </c>
      <c r="Q4528">
        <v>2700</v>
      </c>
      <c r="R4528">
        <v>0</v>
      </c>
      <c r="S4528">
        <v>0</v>
      </c>
      <c r="T4528">
        <v>0</v>
      </c>
      <c r="U4528">
        <v>0</v>
      </c>
      <c r="V4528">
        <v>0</v>
      </c>
      <c r="W4528">
        <v>0</v>
      </c>
      <c r="X4528">
        <v>0</v>
      </c>
      <c r="Y4528">
        <v>0</v>
      </c>
      <c r="Z4528">
        <v>0</v>
      </c>
      <c r="AA4528">
        <v>0</v>
      </c>
      <c r="AB4528">
        <v>0</v>
      </c>
      <c r="AC4528">
        <v>0</v>
      </c>
      <c r="AD4528">
        <v>0</v>
      </c>
      <c r="AE4528">
        <v>0</v>
      </c>
      <c r="AF4528">
        <v>0</v>
      </c>
      <c r="AG4528" t="s">
        <v>31255</v>
      </c>
      <c r="AH4528" s="21" t="str">
        <f t="shared" si="140"/>
        <v>YK20</v>
      </c>
      <c r="AI4528" s="21">
        <v>216</v>
      </c>
      <c r="AJ4528" s="21">
        <f t="shared" si="141"/>
        <v>100</v>
      </c>
      <c r="AK4528" s="21" t="s">
        <v>2060</v>
      </c>
      <c r="AL4528" t="s">
        <v>2613</v>
      </c>
      <c r="AM4528" s="26" t="s">
        <v>38</v>
      </c>
      <c r="AN4528" t="s">
        <v>2034</v>
      </c>
    </row>
    <row r="4529" spans="1:40" ht="15" hidden="1" thickTop="1" x14ac:dyDescent="0.35">
      <c r="A4529" t="s">
        <v>9004</v>
      </c>
      <c r="B4529" t="s">
        <v>18333</v>
      </c>
      <c r="C4529" t="s">
        <v>4306</v>
      </c>
      <c r="D4529" t="s">
        <v>18334</v>
      </c>
      <c r="E4529" t="s">
        <v>3407</v>
      </c>
      <c r="F4529">
        <v>1</v>
      </c>
      <c r="G4529" t="s">
        <v>2509</v>
      </c>
      <c r="H4529" t="s">
        <v>2510</v>
      </c>
      <c r="I4529" t="s">
        <v>2076</v>
      </c>
      <c r="J4529" t="s">
        <v>3408</v>
      </c>
      <c r="K4529" t="s">
        <v>3109</v>
      </c>
      <c r="L4529" t="s">
        <v>2058</v>
      </c>
      <c r="M4529" t="s">
        <v>2059</v>
      </c>
      <c r="N4529">
        <v>0</v>
      </c>
      <c r="O4529">
        <v>0</v>
      </c>
      <c r="P4529">
        <v>0</v>
      </c>
      <c r="Q4529">
        <v>24480</v>
      </c>
      <c r="R4529">
        <v>0</v>
      </c>
      <c r="S4529">
        <v>0</v>
      </c>
      <c r="T4529">
        <v>0</v>
      </c>
      <c r="U4529">
        <v>0</v>
      </c>
      <c r="V4529">
        <v>0</v>
      </c>
      <c r="W4529">
        <v>0</v>
      </c>
      <c r="X4529">
        <v>0</v>
      </c>
      <c r="Y4529">
        <v>0</v>
      </c>
      <c r="Z4529">
        <v>0</v>
      </c>
      <c r="AA4529">
        <v>0</v>
      </c>
      <c r="AB4529">
        <v>0</v>
      </c>
      <c r="AC4529">
        <v>0</v>
      </c>
      <c r="AD4529">
        <v>0</v>
      </c>
      <c r="AE4529">
        <v>0</v>
      </c>
      <c r="AF4529">
        <v>0</v>
      </c>
      <c r="AG4529" t="s">
        <v>18335</v>
      </c>
      <c r="AH4529" s="21" t="str">
        <f t="shared" si="140"/>
        <v>YM68</v>
      </c>
      <c r="AI4529" s="21">
        <v>345.36</v>
      </c>
      <c r="AJ4529" s="21">
        <f t="shared" si="141"/>
        <v>100</v>
      </c>
      <c r="AK4529" s="21" t="s">
        <v>2060</v>
      </c>
      <c r="AL4529" t="s">
        <v>3411</v>
      </c>
      <c r="AM4529" s="26" t="s">
        <v>38</v>
      </c>
      <c r="AN4529" t="s">
        <v>2031</v>
      </c>
    </row>
    <row r="4530" spans="1:40" ht="15" hidden="1" thickTop="1" x14ac:dyDescent="0.35">
      <c r="A4530" t="s">
        <v>9008</v>
      </c>
      <c r="B4530" t="s">
        <v>18336</v>
      </c>
      <c r="C4530" t="s">
        <v>3594</v>
      </c>
      <c r="D4530" t="s">
        <v>18337</v>
      </c>
      <c r="E4530" t="s">
        <v>2575</v>
      </c>
      <c r="F4530">
        <v>1</v>
      </c>
      <c r="G4530" t="s">
        <v>2609</v>
      </c>
      <c r="H4530" t="s">
        <v>2577</v>
      </c>
      <c r="I4530" t="s">
        <v>2076</v>
      </c>
      <c r="J4530" t="s">
        <v>2610</v>
      </c>
      <c r="K4530" t="s">
        <v>2611</v>
      </c>
      <c r="L4530" t="s">
        <v>2058</v>
      </c>
      <c r="M4530" t="s">
        <v>2059</v>
      </c>
      <c r="N4530">
        <v>6</v>
      </c>
      <c r="O4530">
        <v>230</v>
      </c>
      <c r="P4530">
        <v>0.94</v>
      </c>
      <c r="Q4530">
        <v>24480</v>
      </c>
      <c r="R4530">
        <v>1</v>
      </c>
      <c r="S4530">
        <v>30</v>
      </c>
      <c r="T4530">
        <v>0.12</v>
      </c>
      <c r="U4530">
        <v>3</v>
      </c>
      <c r="V4530">
        <v>133</v>
      </c>
      <c r="W4530">
        <v>0.54</v>
      </c>
      <c r="X4530">
        <v>1</v>
      </c>
      <c r="Y4530">
        <v>38</v>
      </c>
      <c r="Z4530">
        <v>0.16</v>
      </c>
      <c r="AA4530">
        <v>1</v>
      </c>
      <c r="AB4530">
        <v>29</v>
      </c>
      <c r="AC4530">
        <v>0.12</v>
      </c>
      <c r="AD4530">
        <v>0</v>
      </c>
      <c r="AE4530">
        <v>0</v>
      </c>
      <c r="AF4530">
        <v>0</v>
      </c>
      <c r="AG4530" t="s">
        <v>18338</v>
      </c>
      <c r="AH4530" s="21" t="str">
        <f t="shared" si="140"/>
        <v>YM68</v>
      </c>
      <c r="AI4530" s="21">
        <v>345.36</v>
      </c>
      <c r="AJ4530" s="21">
        <f t="shared" si="141"/>
        <v>99.060457516339866</v>
      </c>
      <c r="AK4530" s="21" t="s">
        <v>2063</v>
      </c>
      <c r="AL4530" t="s">
        <v>2581</v>
      </c>
      <c r="AM4530" s="26" t="s">
        <v>38</v>
      </c>
      <c r="AN4530" t="s">
        <v>2033</v>
      </c>
    </row>
    <row r="4531" spans="1:40" ht="15" hidden="1" thickTop="1" x14ac:dyDescent="0.35">
      <c r="A4531" t="s">
        <v>9012</v>
      </c>
      <c r="B4531" t="s">
        <v>18339</v>
      </c>
      <c r="C4531" t="s">
        <v>6618</v>
      </c>
      <c r="D4531" t="s">
        <v>18340</v>
      </c>
      <c r="E4531" t="s">
        <v>2562</v>
      </c>
      <c r="F4531">
        <v>1</v>
      </c>
      <c r="G4531" t="s">
        <v>2633</v>
      </c>
      <c r="H4531" t="s">
        <v>2510</v>
      </c>
      <c r="I4531" t="s">
        <v>2076</v>
      </c>
      <c r="J4531" t="s">
        <v>2547</v>
      </c>
      <c r="K4531" t="s">
        <v>2548</v>
      </c>
      <c r="L4531" t="s">
        <v>2058</v>
      </c>
      <c r="M4531" t="s">
        <v>2310</v>
      </c>
      <c r="N4531">
        <v>2</v>
      </c>
      <c r="O4531">
        <v>86</v>
      </c>
      <c r="P4531">
        <v>0.53</v>
      </c>
      <c r="Q4531">
        <v>16320</v>
      </c>
      <c r="R4531">
        <v>0</v>
      </c>
      <c r="S4531">
        <v>0</v>
      </c>
      <c r="T4531">
        <v>0</v>
      </c>
      <c r="U4531">
        <v>2</v>
      </c>
      <c r="V4531">
        <v>86</v>
      </c>
      <c r="W4531">
        <v>0.53</v>
      </c>
      <c r="X4531">
        <v>0</v>
      </c>
      <c r="Y4531">
        <v>0</v>
      </c>
      <c r="Z4531">
        <v>0</v>
      </c>
      <c r="AA4531">
        <v>0</v>
      </c>
      <c r="AB4531">
        <v>0</v>
      </c>
      <c r="AC4531">
        <v>0</v>
      </c>
      <c r="AD4531">
        <v>0</v>
      </c>
      <c r="AE4531">
        <v>0</v>
      </c>
      <c r="AF4531">
        <v>0</v>
      </c>
      <c r="AG4531" t="s">
        <v>18341</v>
      </c>
      <c r="AH4531" s="21" t="str">
        <f t="shared" si="140"/>
        <v>YR25</v>
      </c>
      <c r="AI4531" s="21">
        <v>230.39999999999998</v>
      </c>
      <c r="AJ4531" s="21">
        <f t="shared" si="141"/>
        <v>99.473039215686271</v>
      </c>
      <c r="AK4531" s="21" t="s">
        <v>2060</v>
      </c>
      <c r="AL4531" t="s">
        <v>2551</v>
      </c>
      <c r="AM4531" s="26" t="s">
        <v>38</v>
      </c>
      <c r="AN4531" t="s">
        <v>2031</v>
      </c>
    </row>
    <row r="4532" spans="1:40" ht="15" hidden="1" thickTop="1" x14ac:dyDescent="0.35">
      <c r="A4532" t="s">
        <v>9016</v>
      </c>
      <c r="B4532" t="s">
        <v>18342</v>
      </c>
      <c r="C4532" t="s">
        <v>2932</v>
      </c>
      <c r="D4532" t="s">
        <v>18343</v>
      </c>
      <c r="E4532" t="s">
        <v>2562</v>
      </c>
      <c r="F4532">
        <v>1</v>
      </c>
      <c r="G4532" t="s">
        <v>2546</v>
      </c>
      <c r="H4532" t="s">
        <v>2510</v>
      </c>
      <c r="I4532" t="s">
        <v>2076</v>
      </c>
      <c r="J4532" t="s">
        <v>2547</v>
      </c>
      <c r="K4532" t="s">
        <v>2548</v>
      </c>
      <c r="L4532" t="s">
        <v>2058</v>
      </c>
      <c r="M4532" t="s">
        <v>2310</v>
      </c>
      <c r="N4532">
        <v>6</v>
      </c>
      <c r="O4532">
        <v>180</v>
      </c>
      <c r="P4532">
        <v>1.1000000000000001</v>
      </c>
      <c r="Q4532">
        <v>16320</v>
      </c>
      <c r="R4532">
        <v>3</v>
      </c>
      <c r="S4532">
        <v>109</v>
      </c>
      <c r="T4532">
        <v>0.67</v>
      </c>
      <c r="U4532">
        <v>2</v>
      </c>
      <c r="V4532">
        <v>51</v>
      </c>
      <c r="W4532">
        <v>0.31</v>
      </c>
      <c r="X4532">
        <v>1</v>
      </c>
      <c r="Y4532">
        <v>20</v>
      </c>
      <c r="Z4532">
        <v>0.12</v>
      </c>
      <c r="AA4532">
        <v>0</v>
      </c>
      <c r="AB4532">
        <v>0</v>
      </c>
      <c r="AC4532">
        <v>0</v>
      </c>
      <c r="AD4532">
        <v>0</v>
      </c>
      <c r="AE4532">
        <v>0</v>
      </c>
      <c r="AF4532">
        <v>0</v>
      </c>
      <c r="AG4532" t="s">
        <v>18344</v>
      </c>
      <c r="AH4532" s="21" t="str">
        <f t="shared" si="140"/>
        <v>YM68</v>
      </c>
      <c r="AI4532" s="21">
        <v>230.39999999999998</v>
      </c>
      <c r="AJ4532" s="21">
        <f t="shared" si="141"/>
        <v>98.897058823529406</v>
      </c>
      <c r="AK4532" s="21" t="s">
        <v>2063</v>
      </c>
      <c r="AL4532" t="s">
        <v>2551</v>
      </c>
      <c r="AM4532" s="26" t="s">
        <v>38</v>
      </c>
      <c r="AN4532" t="s">
        <v>2031</v>
      </c>
    </row>
    <row r="4533" spans="1:40" ht="15" hidden="1" thickTop="1" x14ac:dyDescent="0.35">
      <c r="A4533" t="s">
        <v>9020</v>
      </c>
      <c r="B4533" t="s">
        <v>18345</v>
      </c>
      <c r="C4533" t="s">
        <v>4480</v>
      </c>
      <c r="D4533" t="s">
        <v>18346</v>
      </c>
      <c r="E4533" t="s">
        <v>2508</v>
      </c>
      <c r="F4533">
        <v>2</v>
      </c>
      <c r="G4533" t="s">
        <v>2509</v>
      </c>
      <c r="H4533" t="s">
        <v>2510</v>
      </c>
      <c r="I4533" t="s">
        <v>2057</v>
      </c>
      <c r="J4533" t="s">
        <v>3773</v>
      </c>
      <c r="K4533" t="s">
        <v>2513</v>
      </c>
      <c r="L4533" t="s">
        <v>2058</v>
      </c>
      <c r="M4533" t="s">
        <v>2719</v>
      </c>
      <c r="N4533">
        <v>1</v>
      </c>
      <c r="O4533">
        <v>29</v>
      </c>
      <c r="P4533">
        <v>0.2</v>
      </c>
      <c r="Q4533">
        <v>14280</v>
      </c>
      <c r="R4533">
        <v>1</v>
      </c>
      <c r="S4533">
        <v>29</v>
      </c>
      <c r="T4533">
        <v>0.2</v>
      </c>
      <c r="U4533">
        <v>0</v>
      </c>
      <c r="V4533">
        <v>0</v>
      </c>
      <c r="W4533">
        <v>0</v>
      </c>
      <c r="X4533">
        <v>0</v>
      </c>
      <c r="Y4533">
        <v>0</v>
      </c>
      <c r="Z4533">
        <v>0</v>
      </c>
      <c r="AA4533">
        <v>0</v>
      </c>
      <c r="AB4533">
        <v>0</v>
      </c>
      <c r="AC4533">
        <v>0</v>
      </c>
      <c r="AD4533">
        <v>0</v>
      </c>
      <c r="AE4533">
        <v>0</v>
      </c>
      <c r="AF4533">
        <v>0</v>
      </c>
      <c r="AG4533" t="s">
        <v>18347</v>
      </c>
      <c r="AH4533" s="21" t="str">
        <f t="shared" si="140"/>
        <v>YT21</v>
      </c>
      <c r="AI4533" s="21">
        <v>201.6</v>
      </c>
      <c r="AJ4533" s="21">
        <f t="shared" si="141"/>
        <v>99.796918767507009</v>
      </c>
      <c r="AK4533" s="21" t="s">
        <v>2060</v>
      </c>
      <c r="AL4533" t="s">
        <v>2515</v>
      </c>
      <c r="AM4533" s="26" t="s">
        <v>38</v>
      </c>
      <c r="AN4533" t="s">
        <v>2029</v>
      </c>
    </row>
    <row r="4534" spans="1:40" ht="15" hidden="1" thickTop="1" x14ac:dyDescent="0.35">
      <c r="A4534" t="s">
        <v>9024</v>
      </c>
      <c r="B4534" t="s">
        <v>18348</v>
      </c>
      <c r="C4534" t="s">
        <v>6595</v>
      </c>
      <c r="D4534" t="s">
        <v>6597</v>
      </c>
      <c r="E4534" t="s">
        <v>559</v>
      </c>
      <c r="F4534">
        <v>1</v>
      </c>
      <c r="G4534" t="s">
        <v>2055</v>
      </c>
      <c r="H4534" t="s">
        <v>2056</v>
      </c>
      <c r="I4534" t="s">
        <v>2057</v>
      </c>
      <c r="J4534" t="s">
        <v>6597</v>
      </c>
      <c r="K4534" t="s">
        <v>63</v>
      </c>
      <c r="L4534" t="s">
        <v>2058</v>
      </c>
      <c r="M4534" t="s">
        <v>2059</v>
      </c>
      <c r="N4534">
        <v>0</v>
      </c>
      <c r="O4534">
        <v>0</v>
      </c>
      <c r="P4534">
        <v>0</v>
      </c>
      <c r="Q4534">
        <v>24480</v>
      </c>
      <c r="R4534">
        <v>0</v>
      </c>
      <c r="S4534">
        <v>0</v>
      </c>
      <c r="T4534">
        <v>0</v>
      </c>
      <c r="U4534">
        <v>0</v>
      </c>
      <c r="V4534">
        <v>0</v>
      </c>
      <c r="W4534">
        <v>0</v>
      </c>
      <c r="X4534">
        <v>0</v>
      </c>
      <c r="Y4534">
        <v>0</v>
      </c>
      <c r="Z4534">
        <v>0</v>
      </c>
      <c r="AA4534">
        <v>0</v>
      </c>
      <c r="AB4534">
        <v>0</v>
      </c>
      <c r="AC4534">
        <v>0</v>
      </c>
      <c r="AD4534">
        <v>0</v>
      </c>
      <c r="AE4534">
        <v>0</v>
      </c>
      <c r="AF4534">
        <v>0</v>
      </c>
      <c r="AG4534" t="s">
        <v>18349</v>
      </c>
      <c r="AH4534" s="21" t="str">
        <f t="shared" si="140"/>
        <v>YT21</v>
      </c>
      <c r="AI4534" s="21">
        <v>345.36</v>
      </c>
      <c r="AJ4534" s="21">
        <f t="shared" si="141"/>
        <v>100</v>
      </c>
      <c r="AK4534" s="21" t="s">
        <v>2060</v>
      </c>
      <c r="AL4534" t="s">
        <v>2570</v>
      </c>
      <c r="AM4534" s="26" t="s">
        <v>38</v>
      </c>
      <c r="AN4534" t="s">
        <v>2029</v>
      </c>
    </row>
    <row r="4535" spans="1:40" ht="15" hidden="1" thickTop="1" x14ac:dyDescent="0.35">
      <c r="A4535" t="s">
        <v>9028</v>
      </c>
      <c r="B4535" t="s">
        <v>18350</v>
      </c>
      <c r="C4535" t="s">
        <v>6595</v>
      </c>
      <c r="D4535" t="s">
        <v>6597</v>
      </c>
      <c r="E4535" t="s">
        <v>559</v>
      </c>
      <c r="F4535">
        <v>1</v>
      </c>
      <c r="G4535" t="s">
        <v>2055</v>
      </c>
      <c r="H4535" t="s">
        <v>2056</v>
      </c>
      <c r="I4535" t="s">
        <v>2057</v>
      </c>
      <c r="J4535" t="s">
        <v>6597</v>
      </c>
      <c r="K4535" t="s">
        <v>63</v>
      </c>
      <c r="L4535" t="s">
        <v>2058</v>
      </c>
      <c r="M4535" t="s">
        <v>2059</v>
      </c>
      <c r="N4535">
        <v>1</v>
      </c>
      <c r="O4535">
        <v>35</v>
      </c>
      <c r="P4535">
        <v>0.14000000000000001</v>
      </c>
      <c r="Q4535">
        <v>24480</v>
      </c>
      <c r="R4535">
        <v>1</v>
      </c>
      <c r="S4535">
        <v>35</v>
      </c>
      <c r="T4535">
        <v>0.14000000000000001</v>
      </c>
      <c r="U4535">
        <v>0</v>
      </c>
      <c r="V4535">
        <v>0</v>
      </c>
      <c r="W4535">
        <v>0</v>
      </c>
      <c r="X4535">
        <v>0</v>
      </c>
      <c r="Y4535">
        <v>0</v>
      </c>
      <c r="Z4535">
        <v>0</v>
      </c>
      <c r="AA4535">
        <v>0</v>
      </c>
      <c r="AB4535">
        <v>0</v>
      </c>
      <c r="AC4535">
        <v>0</v>
      </c>
      <c r="AD4535">
        <v>0</v>
      </c>
      <c r="AE4535">
        <v>0</v>
      </c>
      <c r="AF4535">
        <v>0</v>
      </c>
      <c r="AG4535" t="s">
        <v>18351</v>
      </c>
      <c r="AH4535" s="21" t="str">
        <f t="shared" si="140"/>
        <v>YT21</v>
      </c>
      <c r="AI4535" s="21">
        <v>345.36</v>
      </c>
      <c r="AJ4535" s="21">
        <f t="shared" si="141"/>
        <v>99.857026143790847</v>
      </c>
      <c r="AK4535" s="21" t="s">
        <v>2060</v>
      </c>
      <c r="AL4535" t="s">
        <v>2570</v>
      </c>
      <c r="AM4535" s="26" t="s">
        <v>38</v>
      </c>
      <c r="AN4535" t="s">
        <v>2031</v>
      </c>
    </row>
    <row r="4536" spans="1:40" ht="15" hidden="1" thickTop="1" x14ac:dyDescent="0.35">
      <c r="A4536" t="s">
        <v>9032</v>
      </c>
      <c r="B4536" t="s">
        <v>18352</v>
      </c>
      <c r="C4536" t="s">
        <v>6595</v>
      </c>
      <c r="D4536" t="s">
        <v>6597</v>
      </c>
      <c r="E4536" t="s">
        <v>559</v>
      </c>
      <c r="F4536">
        <v>1</v>
      </c>
      <c r="G4536" t="s">
        <v>2055</v>
      </c>
      <c r="H4536" t="s">
        <v>2056</v>
      </c>
      <c r="I4536" t="s">
        <v>2057</v>
      </c>
      <c r="J4536" t="s">
        <v>6597</v>
      </c>
      <c r="K4536" t="s">
        <v>63</v>
      </c>
      <c r="L4536" t="s">
        <v>2058</v>
      </c>
      <c r="M4536" t="s">
        <v>2059</v>
      </c>
      <c r="N4536">
        <v>2</v>
      </c>
      <c r="O4536">
        <v>92</v>
      </c>
      <c r="P4536">
        <v>0.38</v>
      </c>
      <c r="Q4536">
        <v>24480</v>
      </c>
      <c r="R4536">
        <v>1</v>
      </c>
      <c r="S4536">
        <v>58</v>
      </c>
      <c r="T4536">
        <v>0.24</v>
      </c>
      <c r="U4536">
        <v>1</v>
      </c>
      <c r="V4536">
        <v>34</v>
      </c>
      <c r="W4536">
        <v>0.14000000000000001</v>
      </c>
      <c r="X4536">
        <v>0</v>
      </c>
      <c r="Y4536">
        <v>0</v>
      </c>
      <c r="Z4536">
        <v>0</v>
      </c>
      <c r="AA4536">
        <v>0</v>
      </c>
      <c r="AB4536">
        <v>0</v>
      </c>
      <c r="AC4536">
        <v>0</v>
      </c>
      <c r="AD4536">
        <v>0</v>
      </c>
      <c r="AE4536">
        <v>0</v>
      </c>
      <c r="AF4536">
        <v>0</v>
      </c>
      <c r="AG4536" t="s">
        <v>18353</v>
      </c>
      <c r="AH4536" s="21" t="str">
        <f t="shared" si="140"/>
        <v>YT21</v>
      </c>
      <c r="AI4536" s="21">
        <v>345.36</v>
      </c>
      <c r="AJ4536" s="21">
        <f t="shared" si="141"/>
        <v>99.624183006535944</v>
      </c>
      <c r="AK4536" s="21" t="s">
        <v>2060</v>
      </c>
      <c r="AL4536" t="s">
        <v>2570</v>
      </c>
      <c r="AM4536" s="26" t="s">
        <v>38</v>
      </c>
      <c r="AN4536" t="s">
        <v>2031</v>
      </c>
    </row>
    <row r="4537" spans="1:40" ht="15" hidden="1" thickTop="1" x14ac:dyDescent="0.35">
      <c r="A4537" t="s">
        <v>9036</v>
      </c>
      <c r="B4537" t="s">
        <v>18354</v>
      </c>
      <c r="C4537" t="s">
        <v>18355</v>
      </c>
      <c r="D4537" t="s">
        <v>18356</v>
      </c>
      <c r="E4537" t="s">
        <v>3989</v>
      </c>
      <c r="F4537">
        <v>1</v>
      </c>
      <c r="G4537" t="s">
        <v>2816</v>
      </c>
      <c r="H4537" t="s">
        <v>2620</v>
      </c>
      <c r="I4537" t="s">
        <v>2076</v>
      </c>
      <c r="J4537" t="s">
        <v>3990</v>
      </c>
      <c r="K4537" t="s">
        <v>3991</v>
      </c>
      <c r="L4537" t="s">
        <v>2058</v>
      </c>
      <c r="M4537" t="s">
        <v>2170</v>
      </c>
      <c r="N4537">
        <v>2</v>
      </c>
      <c r="O4537">
        <v>125</v>
      </c>
      <c r="P4537">
        <v>0.82</v>
      </c>
      <c r="Q4537">
        <v>15300</v>
      </c>
      <c r="R4537">
        <v>1</v>
      </c>
      <c r="S4537">
        <v>69</v>
      </c>
      <c r="T4537">
        <v>0.45</v>
      </c>
      <c r="U4537">
        <v>0</v>
      </c>
      <c r="V4537">
        <v>0</v>
      </c>
      <c r="W4537">
        <v>0</v>
      </c>
      <c r="X4537">
        <v>1</v>
      </c>
      <c r="Y4537">
        <v>56</v>
      </c>
      <c r="Z4537">
        <v>0.37</v>
      </c>
      <c r="AA4537">
        <v>0</v>
      </c>
      <c r="AB4537">
        <v>0</v>
      </c>
      <c r="AC4537">
        <v>0</v>
      </c>
      <c r="AD4537">
        <v>0</v>
      </c>
      <c r="AE4537">
        <v>0</v>
      </c>
      <c r="AF4537">
        <v>0</v>
      </c>
      <c r="AG4537" t="s">
        <v>18357</v>
      </c>
      <c r="AH4537" s="21" t="str">
        <f t="shared" si="140"/>
        <v>YR25</v>
      </c>
      <c r="AI4537" s="21">
        <v>216</v>
      </c>
      <c r="AJ4537" s="21">
        <f t="shared" si="141"/>
        <v>99.183006535947712</v>
      </c>
      <c r="AK4537" s="21" t="s">
        <v>2063</v>
      </c>
      <c r="AL4537" t="s">
        <v>3993</v>
      </c>
      <c r="AM4537" s="26" t="s">
        <v>38</v>
      </c>
      <c r="AN4537" t="s">
        <v>2029</v>
      </c>
    </row>
    <row r="4538" spans="1:40" ht="15" hidden="1" thickTop="1" x14ac:dyDescent="0.35">
      <c r="A4538" t="s">
        <v>9040</v>
      </c>
      <c r="B4538" t="s">
        <v>18358</v>
      </c>
      <c r="C4538" t="s">
        <v>4656</v>
      </c>
      <c r="D4538" t="s">
        <v>18359</v>
      </c>
      <c r="E4538" t="s">
        <v>2575</v>
      </c>
      <c r="F4538">
        <v>1</v>
      </c>
      <c r="G4538" t="s">
        <v>2576</v>
      </c>
      <c r="H4538" t="s">
        <v>2577</v>
      </c>
      <c r="I4538" t="s">
        <v>2076</v>
      </c>
      <c r="J4538" t="s">
        <v>2858</v>
      </c>
      <c r="K4538" t="s">
        <v>2742</v>
      </c>
      <c r="L4538" t="s">
        <v>2058</v>
      </c>
      <c r="M4538" t="s">
        <v>2982</v>
      </c>
      <c r="N4538">
        <v>5</v>
      </c>
      <c r="O4538">
        <v>99</v>
      </c>
      <c r="P4538">
        <v>0.69</v>
      </c>
      <c r="Q4538">
        <v>14280</v>
      </c>
      <c r="R4538">
        <v>3</v>
      </c>
      <c r="S4538">
        <v>61</v>
      </c>
      <c r="T4538">
        <v>0.43</v>
      </c>
      <c r="U4538">
        <v>2</v>
      </c>
      <c r="V4538">
        <v>38</v>
      </c>
      <c r="W4538">
        <v>0.27</v>
      </c>
      <c r="X4538">
        <v>0</v>
      </c>
      <c r="Y4538">
        <v>0</v>
      </c>
      <c r="Z4538">
        <v>0</v>
      </c>
      <c r="AA4538">
        <v>0</v>
      </c>
      <c r="AB4538">
        <v>0</v>
      </c>
      <c r="AC4538">
        <v>0</v>
      </c>
      <c r="AD4538">
        <v>0</v>
      </c>
      <c r="AE4538">
        <v>0</v>
      </c>
      <c r="AF4538">
        <v>0</v>
      </c>
      <c r="AG4538" t="s">
        <v>18360</v>
      </c>
      <c r="AH4538" s="21" t="str">
        <f t="shared" si="140"/>
        <v>YK20</v>
      </c>
      <c r="AI4538" s="21">
        <v>201.59999999999997</v>
      </c>
      <c r="AJ4538" s="21">
        <f t="shared" si="141"/>
        <v>99.306722689075627</v>
      </c>
      <c r="AK4538" s="21" t="s">
        <v>2060</v>
      </c>
      <c r="AL4538" t="s">
        <v>2551</v>
      </c>
      <c r="AM4538" s="26" t="s">
        <v>38</v>
      </c>
      <c r="AN4538" t="s">
        <v>2030</v>
      </c>
    </row>
    <row r="4539" spans="1:40" ht="15" hidden="1" thickTop="1" x14ac:dyDescent="0.35">
      <c r="A4539" t="s">
        <v>9044</v>
      </c>
      <c r="B4539" t="s">
        <v>18361</v>
      </c>
      <c r="C4539" t="s">
        <v>4047</v>
      </c>
      <c r="D4539" t="s">
        <v>18362</v>
      </c>
      <c r="E4539" t="s">
        <v>64</v>
      </c>
      <c r="F4539">
        <v>2</v>
      </c>
      <c r="G4539" t="s">
        <v>2524</v>
      </c>
      <c r="H4539" t="s">
        <v>2056</v>
      </c>
      <c r="I4539" t="s">
        <v>2076</v>
      </c>
      <c r="J4539" t="s">
        <v>4049</v>
      </c>
      <c r="K4539" t="s">
        <v>62</v>
      </c>
      <c r="L4539" t="s">
        <v>2058</v>
      </c>
      <c r="M4539" t="s">
        <v>2163</v>
      </c>
      <c r="N4539">
        <v>1</v>
      </c>
      <c r="O4539">
        <v>38</v>
      </c>
      <c r="P4539">
        <v>0.22</v>
      </c>
      <c r="Q4539">
        <v>17340</v>
      </c>
      <c r="R4539">
        <v>0</v>
      </c>
      <c r="S4539">
        <v>0</v>
      </c>
      <c r="T4539">
        <v>0</v>
      </c>
      <c r="U4539">
        <v>1</v>
      </c>
      <c r="V4539">
        <v>38</v>
      </c>
      <c r="W4539">
        <v>0.22</v>
      </c>
      <c r="X4539">
        <v>0</v>
      </c>
      <c r="Y4539">
        <v>0</v>
      </c>
      <c r="Z4539">
        <v>0</v>
      </c>
      <c r="AA4539">
        <v>0</v>
      </c>
      <c r="AB4539">
        <v>0</v>
      </c>
      <c r="AC4539">
        <v>0</v>
      </c>
      <c r="AD4539">
        <v>0</v>
      </c>
      <c r="AE4539">
        <v>0</v>
      </c>
      <c r="AF4539">
        <v>0</v>
      </c>
      <c r="AG4539" t="s">
        <v>18363</v>
      </c>
      <c r="AH4539" s="21" t="str">
        <f t="shared" si="140"/>
        <v>YK20</v>
      </c>
      <c r="AI4539" s="21">
        <v>244.8</v>
      </c>
      <c r="AJ4539" s="21">
        <f t="shared" si="141"/>
        <v>99.780853517877745</v>
      </c>
      <c r="AK4539" s="21" t="s">
        <v>2060</v>
      </c>
      <c r="AL4539" t="s">
        <v>2527</v>
      </c>
      <c r="AM4539" s="26" t="s">
        <v>38</v>
      </c>
      <c r="AN4539" t="s">
        <v>2031</v>
      </c>
    </row>
    <row r="4540" spans="1:40" ht="15" hidden="1" thickTop="1" x14ac:dyDescent="0.35">
      <c r="A4540" t="s">
        <v>9048</v>
      </c>
      <c r="B4540" t="s">
        <v>18364</v>
      </c>
      <c r="C4540" t="s">
        <v>3544</v>
      </c>
      <c r="D4540" t="s">
        <v>18365</v>
      </c>
      <c r="E4540" t="s">
        <v>3407</v>
      </c>
      <c r="F4540">
        <v>1</v>
      </c>
      <c r="G4540" t="s">
        <v>2509</v>
      </c>
      <c r="H4540" t="s">
        <v>2510</v>
      </c>
      <c r="I4540" t="s">
        <v>2076</v>
      </c>
      <c r="J4540" t="s">
        <v>3408</v>
      </c>
      <c r="K4540" t="s">
        <v>3109</v>
      </c>
      <c r="L4540" t="s">
        <v>2058</v>
      </c>
      <c r="M4540" t="s">
        <v>2170</v>
      </c>
      <c r="N4540">
        <v>0</v>
      </c>
      <c r="O4540">
        <v>0</v>
      </c>
      <c r="P4540">
        <v>0</v>
      </c>
      <c r="Q4540">
        <v>15300</v>
      </c>
      <c r="R4540">
        <v>0</v>
      </c>
      <c r="S4540">
        <v>0</v>
      </c>
      <c r="T4540">
        <v>0</v>
      </c>
      <c r="U4540">
        <v>0</v>
      </c>
      <c r="V4540">
        <v>0</v>
      </c>
      <c r="W4540">
        <v>0</v>
      </c>
      <c r="X4540">
        <v>0</v>
      </c>
      <c r="Y4540">
        <v>0</v>
      </c>
      <c r="Z4540">
        <v>0</v>
      </c>
      <c r="AA4540">
        <v>0</v>
      </c>
      <c r="AB4540">
        <v>0</v>
      </c>
      <c r="AC4540">
        <v>0</v>
      </c>
      <c r="AD4540">
        <v>0</v>
      </c>
      <c r="AE4540">
        <v>0</v>
      </c>
      <c r="AF4540">
        <v>0</v>
      </c>
      <c r="AG4540" t="s">
        <v>18366</v>
      </c>
      <c r="AH4540" s="21" t="str">
        <f t="shared" si="140"/>
        <v>YM68</v>
      </c>
      <c r="AI4540" s="21">
        <v>216</v>
      </c>
      <c r="AJ4540" s="21">
        <f t="shared" si="141"/>
        <v>100</v>
      </c>
      <c r="AK4540" s="21" t="s">
        <v>2060</v>
      </c>
      <c r="AL4540" t="s">
        <v>3411</v>
      </c>
      <c r="AM4540" s="26" t="s">
        <v>38</v>
      </c>
      <c r="AN4540" t="s">
        <v>2031</v>
      </c>
    </row>
    <row r="4541" spans="1:40" ht="15" hidden="1" thickTop="1" x14ac:dyDescent="0.35">
      <c r="A4541" t="s">
        <v>9052</v>
      </c>
      <c r="B4541" t="s">
        <v>18367</v>
      </c>
      <c r="C4541" t="s">
        <v>5668</v>
      </c>
      <c r="D4541" t="s">
        <v>18368</v>
      </c>
      <c r="E4541" t="s">
        <v>3013</v>
      </c>
      <c r="F4541">
        <v>1</v>
      </c>
      <c r="G4541" t="s">
        <v>2600</v>
      </c>
      <c r="H4541" t="s">
        <v>2577</v>
      </c>
      <c r="I4541" t="s">
        <v>2076</v>
      </c>
      <c r="J4541" t="s">
        <v>3183</v>
      </c>
      <c r="K4541" t="s">
        <v>2742</v>
      </c>
      <c r="L4541" t="s">
        <v>2058</v>
      </c>
      <c r="M4541" t="s">
        <v>14594</v>
      </c>
      <c r="N4541">
        <v>0</v>
      </c>
      <c r="O4541">
        <v>0</v>
      </c>
      <c r="P4541">
        <v>0</v>
      </c>
      <c r="Q4541">
        <v>12240</v>
      </c>
      <c r="R4541">
        <v>0</v>
      </c>
      <c r="S4541">
        <v>0</v>
      </c>
      <c r="T4541">
        <v>0</v>
      </c>
      <c r="U4541">
        <v>0</v>
      </c>
      <c r="V4541">
        <v>0</v>
      </c>
      <c r="W4541">
        <v>0</v>
      </c>
      <c r="X4541">
        <v>0</v>
      </c>
      <c r="Y4541">
        <v>0</v>
      </c>
      <c r="Z4541">
        <v>0</v>
      </c>
      <c r="AA4541">
        <v>0</v>
      </c>
      <c r="AB4541">
        <v>0</v>
      </c>
      <c r="AC4541">
        <v>0</v>
      </c>
      <c r="AD4541">
        <v>0</v>
      </c>
      <c r="AE4541">
        <v>0</v>
      </c>
      <c r="AF4541">
        <v>0</v>
      </c>
      <c r="AG4541" t="s">
        <v>18369</v>
      </c>
      <c r="AH4541" s="21" t="str">
        <f t="shared" si="140"/>
        <v>YR25</v>
      </c>
      <c r="AI4541" s="21">
        <v>172.79999999999995</v>
      </c>
      <c r="AJ4541" s="21">
        <f t="shared" si="141"/>
        <v>100</v>
      </c>
      <c r="AK4541" s="21" t="s">
        <v>2060</v>
      </c>
      <c r="AL4541" t="s">
        <v>2551</v>
      </c>
      <c r="AM4541" s="26" t="s">
        <v>38</v>
      </c>
      <c r="AN4541" t="s">
        <v>2029</v>
      </c>
    </row>
    <row r="4542" spans="1:40" ht="15" hidden="1" thickTop="1" x14ac:dyDescent="0.35">
      <c r="A4542" t="s">
        <v>9056</v>
      </c>
      <c r="B4542" t="s">
        <v>18370</v>
      </c>
      <c r="C4542" t="s">
        <v>3428</v>
      </c>
      <c r="D4542" t="s">
        <v>18371</v>
      </c>
      <c r="E4542" t="s">
        <v>2608</v>
      </c>
      <c r="F4542">
        <v>1</v>
      </c>
      <c r="G4542" t="s">
        <v>2609</v>
      </c>
      <c r="H4542" t="s">
        <v>2577</v>
      </c>
      <c r="I4542" t="s">
        <v>2076</v>
      </c>
      <c r="J4542" t="s">
        <v>2610</v>
      </c>
      <c r="K4542" t="s">
        <v>2611</v>
      </c>
      <c r="L4542" t="s">
        <v>2058</v>
      </c>
      <c r="M4542" t="s">
        <v>2170</v>
      </c>
      <c r="N4542">
        <v>2</v>
      </c>
      <c r="O4542">
        <v>88</v>
      </c>
      <c r="P4542">
        <v>0.57999999999999996</v>
      </c>
      <c r="Q4542">
        <v>15300</v>
      </c>
      <c r="R4542">
        <v>1</v>
      </c>
      <c r="S4542">
        <v>64</v>
      </c>
      <c r="T4542">
        <v>0.42</v>
      </c>
      <c r="U4542">
        <v>1</v>
      </c>
      <c r="V4542">
        <v>24</v>
      </c>
      <c r="W4542">
        <v>0.16</v>
      </c>
      <c r="X4542">
        <v>0</v>
      </c>
      <c r="Y4542">
        <v>0</v>
      </c>
      <c r="Z4542">
        <v>0</v>
      </c>
      <c r="AA4542">
        <v>0</v>
      </c>
      <c r="AB4542">
        <v>0</v>
      </c>
      <c r="AC4542">
        <v>0</v>
      </c>
      <c r="AD4542">
        <v>0</v>
      </c>
      <c r="AE4542">
        <v>0</v>
      </c>
      <c r="AF4542">
        <v>0</v>
      </c>
      <c r="AG4542" t="s">
        <v>18372</v>
      </c>
      <c r="AH4542" s="21" t="str">
        <f t="shared" si="140"/>
        <v>YR25</v>
      </c>
      <c r="AI4542" s="21">
        <v>216</v>
      </c>
      <c r="AJ4542" s="21">
        <f t="shared" si="141"/>
        <v>99.424836601307192</v>
      </c>
      <c r="AK4542" s="21" t="s">
        <v>2060</v>
      </c>
      <c r="AL4542" t="s">
        <v>2613</v>
      </c>
      <c r="AM4542" s="26" t="s">
        <v>38</v>
      </c>
      <c r="AN4542" t="s">
        <v>2029</v>
      </c>
    </row>
    <row r="4543" spans="1:40" ht="15" hidden="1" thickTop="1" x14ac:dyDescent="0.35">
      <c r="A4543" t="s">
        <v>9060</v>
      </c>
      <c r="B4543" t="s">
        <v>18373</v>
      </c>
      <c r="C4543" t="s">
        <v>8881</v>
      </c>
      <c r="D4543" t="s">
        <v>18374</v>
      </c>
      <c r="E4543" t="s">
        <v>2608</v>
      </c>
      <c r="F4543">
        <v>1</v>
      </c>
      <c r="G4543" t="s">
        <v>2576</v>
      </c>
      <c r="H4543" t="s">
        <v>2577</v>
      </c>
      <c r="I4543" t="s">
        <v>2057</v>
      </c>
      <c r="J4543" t="s">
        <v>2692</v>
      </c>
      <c r="K4543" t="s">
        <v>2635</v>
      </c>
      <c r="L4543" t="s">
        <v>2058</v>
      </c>
      <c r="M4543" t="s">
        <v>2059</v>
      </c>
      <c r="N4543">
        <v>3</v>
      </c>
      <c r="O4543">
        <v>167</v>
      </c>
      <c r="P4543">
        <v>0.68</v>
      </c>
      <c r="Q4543">
        <v>24480</v>
      </c>
      <c r="R4543">
        <v>3</v>
      </c>
      <c r="S4543">
        <v>167</v>
      </c>
      <c r="T4543">
        <v>0.68</v>
      </c>
      <c r="U4543">
        <v>0</v>
      </c>
      <c r="V4543">
        <v>0</v>
      </c>
      <c r="W4543">
        <v>0</v>
      </c>
      <c r="X4543">
        <v>0</v>
      </c>
      <c r="Y4543">
        <v>0</v>
      </c>
      <c r="Z4543">
        <v>0</v>
      </c>
      <c r="AA4543">
        <v>0</v>
      </c>
      <c r="AB4543">
        <v>0</v>
      </c>
      <c r="AC4543">
        <v>0</v>
      </c>
      <c r="AD4543">
        <v>0</v>
      </c>
      <c r="AE4543">
        <v>0</v>
      </c>
      <c r="AF4543">
        <v>0</v>
      </c>
      <c r="AG4543" t="s">
        <v>18375</v>
      </c>
      <c r="AH4543" s="21" t="str">
        <f t="shared" si="140"/>
        <v>YT21</v>
      </c>
      <c r="AI4543" s="21">
        <v>345.36</v>
      </c>
      <c r="AJ4543" s="21">
        <f t="shared" si="141"/>
        <v>99.317810457516345</v>
      </c>
      <c r="AK4543" s="21" t="s">
        <v>2060</v>
      </c>
      <c r="AL4543" t="s">
        <v>2581</v>
      </c>
      <c r="AM4543" s="26" t="s">
        <v>38</v>
      </c>
      <c r="AN4543" t="s">
        <v>2030</v>
      </c>
    </row>
    <row r="4544" spans="1:40" ht="15" hidden="1" thickTop="1" x14ac:dyDescent="0.35">
      <c r="A4544" t="s">
        <v>9064</v>
      </c>
      <c r="B4544" t="s">
        <v>18376</v>
      </c>
      <c r="C4544" t="s">
        <v>17285</v>
      </c>
      <c r="D4544" t="s">
        <v>18377</v>
      </c>
      <c r="E4544" t="s">
        <v>46</v>
      </c>
      <c r="F4544">
        <v>1</v>
      </c>
      <c r="G4544" t="s">
        <v>2055</v>
      </c>
      <c r="H4544" t="s">
        <v>2056</v>
      </c>
      <c r="I4544" t="s">
        <v>2057</v>
      </c>
      <c r="J4544" t="s">
        <v>17287</v>
      </c>
      <c r="K4544" t="s">
        <v>42</v>
      </c>
      <c r="L4544" t="s">
        <v>2058</v>
      </c>
      <c r="M4544" t="s">
        <v>2059</v>
      </c>
      <c r="N4544">
        <v>1</v>
      </c>
      <c r="O4544">
        <v>87</v>
      </c>
      <c r="P4544">
        <v>0.36</v>
      </c>
      <c r="Q4544">
        <v>24480</v>
      </c>
      <c r="R4544">
        <v>0</v>
      </c>
      <c r="S4544">
        <v>0</v>
      </c>
      <c r="T4544">
        <v>0</v>
      </c>
      <c r="U4544">
        <v>1</v>
      </c>
      <c r="V4544">
        <v>87</v>
      </c>
      <c r="W4544">
        <v>0.36</v>
      </c>
      <c r="X4544">
        <v>0</v>
      </c>
      <c r="Y4544">
        <v>0</v>
      </c>
      <c r="Z4544">
        <v>0</v>
      </c>
      <c r="AA4544">
        <v>0</v>
      </c>
      <c r="AB4544">
        <v>0</v>
      </c>
      <c r="AC4544">
        <v>0</v>
      </c>
      <c r="AD4544">
        <v>0</v>
      </c>
      <c r="AE4544">
        <v>0</v>
      </c>
      <c r="AF4544">
        <v>0</v>
      </c>
      <c r="AG4544" t="s">
        <v>18378</v>
      </c>
      <c r="AH4544" s="21" t="str">
        <f t="shared" si="140"/>
        <v>YT21</v>
      </c>
      <c r="AI4544" s="21">
        <v>345.36</v>
      </c>
      <c r="AJ4544" s="21">
        <f t="shared" si="141"/>
        <v>99.644607843137251</v>
      </c>
      <c r="AK4544" s="21" t="s">
        <v>2060</v>
      </c>
      <c r="AL4544" t="s">
        <v>2841</v>
      </c>
      <c r="AM4544" s="26" t="s">
        <v>38</v>
      </c>
      <c r="AN4544" t="s">
        <v>2029</v>
      </c>
    </row>
    <row r="4545" spans="1:40" ht="15" hidden="1" thickTop="1" x14ac:dyDescent="0.35">
      <c r="A4545" t="s">
        <v>9068</v>
      </c>
      <c r="B4545" t="s">
        <v>18379</v>
      </c>
      <c r="C4545" t="s">
        <v>3243</v>
      </c>
      <c r="D4545" t="s">
        <v>18380</v>
      </c>
      <c r="E4545" t="s">
        <v>2575</v>
      </c>
      <c r="F4545">
        <v>1</v>
      </c>
      <c r="G4545" t="s">
        <v>2576</v>
      </c>
      <c r="H4545" t="s">
        <v>2577</v>
      </c>
      <c r="I4545" t="s">
        <v>2076</v>
      </c>
      <c r="J4545" t="s">
        <v>2858</v>
      </c>
      <c r="K4545" t="s">
        <v>2742</v>
      </c>
      <c r="L4545" t="s">
        <v>2058</v>
      </c>
      <c r="M4545" t="s">
        <v>2170</v>
      </c>
      <c r="N4545">
        <v>0</v>
      </c>
      <c r="O4545">
        <v>0</v>
      </c>
      <c r="P4545">
        <v>0</v>
      </c>
      <c r="Q4545">
        <v>15300</v>
      </c>
      <c r="R4545">
        <v>0</v>
      </c>
      <c r="S4545">
        <v>0</v>
      </c>
      <c r="T4545">
        <v>0</v>
      </c>
      <c r="U4545">
        <v>0</v>
      </c>
      <c r="V4545">
        <v>0</v>
      </c>
      <c r="W4545">
        <v>0</v>
      </c>
      <c r="X4545">
        <v>0</v>
      </c>
      <c r="Y4545">
        <v>0</v>
      </c>
      <c r="Z4545">
        <v>0</v>
      </c>
      <c r="AA4545">
        <v>0</v>
      </c>
      <c r="AB4545">
        <v>0</v>
      </c>
      <c r="AC4545">
        <v>0</v>
      </c>
      <c r="AD4545">
        <v>0</v>
      </c>
      <c r="AE4545">
        <v>0</v>
      </c>
      <c r="AF4545">
        <v>0</v>
      </c>
      <c r="AG4545" t="s">
        <v>18381</v>
      </c>
      <c r="AH4545" s="21" t="str">
        <f t="shared" si="140"/>
        <v>YK20</v>
      </c>
      <c r="AI4545" s="21">
        <v>216</v>
      </c>
      <c r="AJ4545" s="21">
        <f t="shared" si="141"/>
        <v>100</v>
      </c>
      <c r="AK4545" s="21" t="s">
        <v>2060</v>
      </c>
      <c r="AL4545" t="s">
        <v>2551</v>
      </c>
      <c r="AM4545" s="26" t="s">
        <v>38</v>
      </c>
      <c r="AN4545" t="s">
        <v>2030</v>
      </c>
    </row>
    <row r="4546" spans="1:40" ht="15" hidden="1" thickTop="1" x14ac:dyDescent="0.35">
      <c r="A4546" t="s">
        <v>9072</v>
      </c>
      <c r="B4546" t="s">
        <v>18382</v>
      </c>
      <c r="C4546" t="s">
        <v>3243</v>
      </c>
      <c r="D4546" t="s">
        <v>18383</v>
      </c>
      <c r="E4546" t="s">
        <v>2575</v>
      </c>
      <c r="F4546">
        <v>1</v>
      </c>
      <c r="G4546" t="s">
        <v>2576</v>
      </c>
      <c r="H4546" t="s">
        <v>2577</v>
      </c>
      <c r="I4546" t="s">
        <v>2076</v>
      </c>
      <c r="J4546" t="s">
        <v>2858</v>
      </c>
      <c r="K4546" t="s">
        <v>2742</v>
      </c>
      <c r="L4546" t="s">
        <v>2058</v>
      </c>
      <c r="M4546" t="s">
        <v>2170</v>
      </c>
      <c r="N4546">
        <v>3</v>
      </c>
      <c r="O4546">
        <v>88</v>
      </c>
      <c r="P4546">
        <v>0.57999999999999996</v>
      </c>
      <c r="Q4546">
        <v>15300</v>
      </c>
      <c r="R4546">
        <v>1</v>
      </c>
      <c r="S4546">
        <v>48</v>
      </c>
      <c r="T4546">
        <v>0.31</v>
      </c>
      <c r="U4546">
        <v>2</v>
      </c>
      <c r="V4546">
        <v>40</v>
      </c>
      <c r="W4546">
        <v>0.26</v>
      </c>
      <c r="X4546">
        <v>0</v>
      </c>
      <c r="Y4546">
        <v>0</v>
      </c>
      <c r="Z4546">
        <v>0</v>
      </c>
      <c r="AA4546">
        <v>0</v>
      </c>
      <c r="AB4546">
        <v>0</v>
      </c>
      <c r="AC4546">
        <v>0</v>
      </c>
      <c r="AD4546">
        <v>0</v>
      </c>
      <c r="AE4546">
        <v>0</v>
      </c>
      <c r="AF4546">
        <v>0</v>
      </c>
      <c r="AG4546" t="s">
        <v>18384</v>
      </c>
      <c r="AH4546" s="21" t="str">
        <f t="shared" si="140"/>
        <v>YK20</v>
      </c>
      <c r="AI4546" s="21">
        <v>216</v>
      </c>
      <c r="AJ4546" s="21">
        <f t="shared" si="141"/>
        <v>99.424836601307192</v>
      </c>
      <c r="AK4546" s="21" t="s">
        <v>2060</v>
      </c>
      <c r="AL4546" t="s">
        <v>2551</v>
      </c>
      <c r="AM4546" s="26" t="s">
        <v>38</v>
      </c>
      <c r="AN4546" t="s">
        <v>2033</v>
      </c>
    </row>
    <row r="4547" spans="1:40" ht="15" hidden="1" thickTop="1" x14ac:dyDescent="0.35">
      <c r="A4547" t="s">
        <v>9076</v>
      </c>
      <c r="B4547" t="s">
        <v>18385</v>
      </c>
      <c r="C4547" t="s">
        <v>3691</v>
      </c>
      <c r="D4547" t="s">
        <v>18386</v>
      </c>
      <c r="E4547" t="s">
        <v>116</v>
      </c>
      <c r="F4547">
        <v>1</v>
      </c>
      <c r="G4547" t="s">
        <v>2055</v>
      </c>
      <c r="H4547" t="s">
        <v>2056</v>
      </c>
      <c r="I4547" t="s">
        <v>2076</v>
      </c>
      <c r="J4547" t="s">
        <v>3693</v>
      </c>
      <c r="K4547" t="s">
        <v>63</v>
      </c>
      <c r="L4547" t="s">
        <v>2058</v>
      </c>
      <c r="M4547" t="s">
        <v>2059</v>
      </c>
      <c r="N4547">
        <v>1</v>
      </c>
      <c r="O4547">
        <v>113</v>
      </c>
      <c r="P4547">
        <v>0.46</v>
      </c>
      <c r="Q4547">
        <v>24480</v>
      </c>
      <c r="R4547">
        <v>0</v>
      </c>
      <c r="S4547">
        <v>0</v>
      </c>
      <c r="T4547">
        <v>0</v>
      </c>
      <c r="U4547">
        <v>1</v>
      </c>
      <c r="V4547">
        <v>113</v>
      </c>
      <c r="W4547">
        <v>0.46</v>
      </c>
      <c r="X4547">
        <v>0</v>
      </c>
      <c r="Y4547">
        <v>0</v>
      </c>
      <c r="Z4547">
        <v>0</v>
      </c>
      <c r="AA4547">
        <v>0</v>
      </c>
      <c r="AB4547">
        <v>0</v>
      </c>
      <c r="AC4547">
        <v>0</v>
      </c>
      <c r="AD4547">
        <v>0</v>
      </c>
      <c r="AE4547">
        <v>0</v>
      </c>
      <c r="AF4547">
        <v>0</v>
      </c>
      <c r="AG4547" t="s">
        <v>18387</v>
      </c>
      <c r="AH4547" s="21" t="str">
        <f t="shared" si="140"/>
        <v>YM68</v>
      </c>
      <c r="AI4547" s="21">
        <v>345.36</v>
      </c>
      <c r="AJ4547" s="21">
        <f t="shared" si="141"/>
        <v>99.53839869281046</v>
      </c>
      <c r="AK4547" s="21" t="s">
        <v>2060</v>
      </c>
      <c r="AL4547" t="s">
        <v>2271</v>
      </c>
      <c r="AM4547" s="26" t="s">
        <v>38</v>
      </c>
      <c r="AN4547" t="s">
        <v>2029</v>
      </c>
    </row>
    <row r="4548" spans="1:40" ht="15" hidden="1" thickTop="1" x14ac:dyDescent="0.35">
      <c r="A4548" t="s">
        <v>9081</v>
      </c>
      <c r="B4548" t="s">
        <v>18388</v>
      </c>
      <c r="C4548" t="s">
        <v>4168</v>
      </c>
      <c r="D4548" t="s">
        <v>18389</v>
      </c>
      <c r="E4548" t="s">
        <v>2608</v>
      </c>
      <c r="F4548">
        <v>1</v>
      </c>
      <c r="G4548" t="s">
        <v>2576</v>
      </c>
      <c r="H4548" t="s">
        <v>2577</v>
      </c>
      <c r="I4548" t="s">
        <v>2076</v>
      </c>
      <c r="J4548" t="s">
        <v>2741</v>
      </c>
      <c r="K4548" t="s">
        <v>2742</v>
      </c>
      <c r="L4548" t="s">
        <v>2058</v>
      </c>
      <c r="M4548" t="s">
        <v>2059</v>
      </c>
      <c r="N4548">
        <v>2</v>
      </c>
      <c r="O4548">
        <v>72</v>
      </c>
      <c r="P4548">
        <v>0.28999999999999998</v>
      </c>
      <c r="Q4548">
        <v>24480</v>
      </c>
      <c r="R4548">
        <v>0</v>
      </c>
      <c r="S4548">
        <v>0</v>
      </c>
      <c r="T4548">
        <v>0</v>
      </c>
      <c r="U4548">
        <v>2</v>
      </c>
      <c r="V4548">
        <v>72</v>
      </c>
      <c r="W4548">
        <v>0.28999999999999998</v>
      </c>
      <c r="X4548">
        <v>0</v>
      </c>
      <c r="Y4548">
        <v>0</v>
      </c>
      <c r="Z4548">
        <v>0</v>
      </c>
      <c r="AA4548">
        <v>0</v>
      </c>
      <c r="AB4548">
        <v>0</v>
      </c>
      <c r="AC4548">
        <v>0</v>
      </c>
      <c r="AD4548">
        <v>0</v>
      </c>
      <c r="AE4548">
        <v>0</v>
      </c>
      <c r="AF4548">
        <v>0</v>
      </c>
      <c r="AG4548" t="s">
        <v>18390</v>
      </c>
      <c r="AH4548" s="21" t="str">
        <f t="shared" si="140"/>
        <v>YM68</v>
      </c>
      <c r="AI4548" s="21">
        <v>345.36</v>
      </c>
      <c r="AJ4548" s="21">
        <f t="shared" si="141"/>
        <v>99.705882352941174</v>
      </c>
      <c r="AK4548" s="21" t="s">
        <v>2060</v>
      </c>
      <c r="AL4548" t="s">
        <v>2613</v>
      </c>
      <c r="AM4548" s="26" t="s">
        <v>38</v>
      </c>
      <c r="AN4548" t="s">
        <v>2030</v>
      </c>
    </row>
    <row r="4549" spans="1:40" ht="15" hidden="1" thickTop="1" x14ac:dyDescent="0.35">
      <c r="A4549" t="s">
        <v>9085</v>
      </c>
      <c r="B4549" t="s">
        <v>18391</v>
      </c>
      <c r="C4549" t="s">
        <v>3419</v>
      </c>
      <c r="D4549" t="s">
        <v>18392</v>
      </c>
      <c r="E4549" t="s">
        <v>4895</v>
      </c>
      <c r="F4549">
        <v>1</v>
      </c>
      <c r="G4549" t="s">
        <v>2546</v>
      </c>
      <c r="H4549" t="s">
        <v>2510</v>
      </c>
      <c r="I4549" t="s">
        <v>2076</v>
      </c>
      <c r="J4549" t="s">
        <v>2547</v>
      </c>
      <c r="K4549" t="s">
        <v>2548</v>
      </c>
      <c r="L4549" t="s">
        <v>2058</v>
      </c>
      <c r="M4549" t="s">
        <v>2549</v>
      </c>
      <c r="N4549">
        <v>2</v>
      </c>
      <c r="O4549">
        <v>67</v>
      </c>
      <c r="P4549">
        <v>0.47</v>
      </c>
      <c r="Q4549">
        <v>14280</v>
      </c>
      <c r="R4549">
        <v>0</v>
      </c>
      <c r="S4549">
        <v>0</v>
      </c>
      <c r="T4549">
        <v>0</v>
      </c>
      <c r="U4549">
        <v>2</v>
      </c>
      <c r="V4549">
        <v>67</v>
      </c>
      <c r="W4549">
        <v>0.47</v>
      </c>
      <c r="X4549">
        <v>0</v>
      </c>
      <c r="Y4549">
        <v>0</v>
      </c>
      <c r="Z4549">
        <v>0</v>
      </c>
      <c r="AA4549">
        <v>0</v>
      </c>
      <c r="AB4549">
        <v>0</v>
      </c>
      <c r="AC4549">
        <v>0</v>
      </c>
      <c r="AD4549">
        <v>0</v>
      </c>
      <c r="AE4549">
        <v>0</v>
      </c>
      <c r="AF4549">
        <v>0</v>
      </c>
      <c r="AG4549" t="s">
        <v>18393</v>
      </c>
      <c r="AH4549" s="21" t="str">
        <f t="shared" si="140"/>
        <v>YR25</v>
      </c>
      <c r="AI4549" s="21">
        <v>201.59999999999997</v>
      </c>
      <c r="AJ4549" s="21">
        <f t="shared" si="141"/>
        <v>99.530812324929968</v>
      </c>
      <c r="AK4549" s="21" t="s">
        <v>2060</v>
      </c>
      <c r="AL4549" t="s">
        <v>2551</v>
      </c>
      <c r="AM4549" s="26" t="s">
        <v>38</v>
      </c>
      <c r="AN4549" t="s">
        <v>2029</v>
      </c>
    </row>
    <row r="4550" spans="1:40" ht="15" hidden="1" thickTop="1" x14ac:dyDescent="0.35">
      <c r="A4550" t="s">
        <v>9089</v>
      </c>
      <c r="B4550" t="s">
        <v>18394</v>
      </c>
      <c r="C4550" t="s">
        <v>4067</v>
      </c>
      <c r="D4550" t="s">
        <v>18395</v>
      </c>
      <c r="E4550" t="s">
        <v>2575</v>
      </c>
      <c r="F4550">
        <v>1</v>
      </c>
      <c r="G4550" t="s">
        <v>2600</v>
      </c>
      <c r="H4550" t="s">
        <v>2577</v>
      </c>
      <c r="I4550" t="s">
        <v>2076</v>
      </c>
      <c r="J4550" t="s">
        <v>2699</v>
      </c>
      <c r="K4550" t="s">
        <v>2579</v>
      </c>
      <c r="L4550" t="s">
        <v>2058</v>
      </c>
      <c r="M4550" t="s">
        <v>2170</v>
      </c>
      <c r="N4550">
        <v>3</v>
      </c>
      <c r="O4550">
        <v>72</v>
      </c>
      <c r="P4550">
        <v>0.47</v>
      </c>
      <c r="Q4550">
        <v>15300</v>
      </c>
      <c r="R4550">
        <v>1</v>
      </c>
      <c r="S4550">
        <v>35</v>
      </c>
      <c r="T4550">
        <v>0.23</v>
      </c>
      <c r="U4550">
        <v>2</v>
      </c>
      <c r="V4550">
        <v>37</v>
      </c>
      <c r="W4550">
        <v>0.24</v>
      </c>
      <c r="X4550">
        <v>0</v>
      </c>
      <c r="Y4550">
        <v>0</v>
      </c>
      <c r="Z4550">
        <v>0</v>
      </c>
      <c r="AA4550">
        <v>0</v>
      </c>
      <c r="AB4550">
        <v>0</v>
      </c>
      <c r="AC4550">
        <v>0</v>
      </c>
      <c r="AD4550">
        <v>0</v>
      </c>
      <c r="AE4550">
        <v>0</v>
      </c>
      <c r="AF4550">
        <v>0</v>
      </c>
      <c r="AG4550" t="s">
        <v>18396</v>
      </c>
      <c r="AH4550" s="21" t="str">
        <f t="shared" si="140"/>
        <v>YR25</v>
      </c>
      <c r="AI4550" s="21">
        <v>216</v>
      </c>
      <c r="AJ4550" s="21">
        <f t="shared" si="141"/>
        <v>99.529411764705884</v>
      </c>
      <c r="AK4550" s="21" t="s">
        <v>2060</v>
      </c>
      <c r="AL4550" t="s">
        <v>2581</v>
      </c>
      <c r="AM4550" s="26" t="s">
        <v>38</v>
      </c>
      <c r="AN4550" t="s">
        <v>2031</v>
      </c>
    </row>
    <row r="4551" spans="1:40" ht="15" hidden="1" thickTop="1" x14ac:dyDescent="0.35">
      <c r="A4551" t="s">
        <v>9093</v>
      </c>
      <c r="B4551" t="s">
        <v>18397</v>
      </c>
      <c r="C4551" t="s">
        <v>2734</v>
      </c>
      <c r="D4551" t="s">
        <v>18398</v>
      </c>
      <c r="E4551" t="s">
        <v>2691</v>
      </c>
      <c r="F4551">
        <v>1</v>
      </c>
      <c r="G4551" t="s">
        <v>2576</v>
      </c>
      <c r="H4551" t="s">
        <v>2577</v>
      </c>
      <c r="I4551" t="s">
        <v>2076</v>
      </c>
      <c r="J4551" t="s">
        <v>2699</v>
      </c>
      <c r="K4551" t="s">
        <v>2579</v>
      </c>
      <c r="L4551" t="s">
        <v>2058</v>
      </c>
      <c r="M4551" t="s">
        <v>2170</v>
      </c>
      <c r="N4551">
        <v>6</v>
      </c>
      <c r="O4551">
        <v>206</v>
      </c>
      <c r="P4551">
        <v>1.35</v>
      </c>
      <c r="Q4551">
        <v>15300</v>
      </c>
      <c r="R4551">
        <v>2</v>
      </c>
      <c r="S4551">
        <v>15</v>
      </c>
      <c r="T4551">
        <v>0.1</v>
      </c>
      <c r="U4551">
        <v>4</v>
      </c>
      <c r="V4551">
        <v>191</v>
      </c>
      <c r="W4551">
        <v>1.25</v>
      </c>
      <c r="X4551">
        <v>0</v>
      </c>
      <c r="Y4551">
        <v>0</v>
      </c>
      <c r="Z4551">
        <v>0</v>
      </c>
      <c r="AA4551">
        <v>0</v>
      </c>
      <c r="AB4551">
        <v>0</v>
      </c>
      <c r="AC4551">
        <v>0</v>
      </c>
      <c r="AD4551">
        <v>0</v>
      </c>
      <c r="AE4551">
        <v>0</v>
      </c>
      <c r="AF4551">
        <v>0</v>
      </c>
      <c r="AG4551" t="s">
        <v>18399</v>
      </c>
      <c r="AH4551" s="21" t="str">
        <f t="shared" ref="AH4551:AH4614" si="142">LEFT(AG4551,4)</f>
        <v>YR25</v>
      </c>
      <c r="AI4551" s="21">
        <v>216</v>
      </c>
      <c r="AJ4551" s="21">
        <f t="shared" ref="AJ4551:AJ4614" si="143">100-(O4551/Q4551*100)</f>
        <v>98.653594771241828</v>
      </c>
      <c r="AK4551" s="21" t="s">
        <v>2063</v>
      </c>
      <c r="AL4551" t="s">
        <v>2581</v>
      </c>
      <c r="AM4551" s="26" t="s">
        <v>38</v>
      </c>
      <c r="AN4551" t="s">
        <v>2030</v>
      </c>
    </row>
    <row r="4552" spans="1:40" ht="15" hidden="1" thickTop="1" x14ac:dyDescent="0.35">
      <c r="A4552" t="s">
        <v>9097</v>
      </c>
      <c r="B4552" t="s">
        <v>18400</v>
      </c>
      <c r="C4552" t="s">
        <v>3912</v>
      </c>
      <c r="D4552" t="s">
        <v>18401</v>
      </c>
      <c r="E4552" t="s">
        <v>2705</v>
      </c>
      <c r="F4552">
        <v>1</v>
      </c>
      <c r="G4552" t="s">
        <v>2593</v>
      </c>
      <c r="H4552" t="s">
        <v>2056</v>
      </c>
      <c r="I4552" t="s">
        <v>2076</v>
      </c>
      <c r="J4552" t="s">
        <v>3364</v>
      </c>
      <c r="K4552" t="s">
        <v>65</v>
      </c>
      <c r="L4552" t="s">
        <v>2058</v>
      </c>
      <c r="M4552" t="s">
        <v>2059</v>
      </c>
      <c r="N4552">
        <v>3</v>
      </c>
      <c r="O4552">
        <v>148</v>
      </c>
      <c r="P4552">
        <v>0.6</v>
      </c>
      <c r="Q4552">
        <v>24480</v>
      </c>
      <c r="R4552">
        <v>2</v>
      </c>
      <c r="S4552">
        <v>71</v>
      </c>
      <c r="T4552">
        <v>0.28999999999999998</v>
      </c>
      <c r="U4552">
        <v>1</v>
      </c>
      <c r="V4552">
        <v>77</v>
      </c>
      <c r="W4552">
        <v>0.31</v>
      </c>
      <c r="X4552">
        <v>0</v>
      </c>
      <c r="Y4552">
        <v>0</v>
      </c>
      <c r="Z4552">
        <v>0</v>
      </c>
      <c r="AA4552">
        <v>0</v>
      </c>
      <c r="AB4552">
        <v>0</v>
      </c>
      <c r="AC4552">
        <v>0</v>
      </c>
      <c r="AD4552">
        <v>0</v>
      </c>
      <c r="AE4552">
        <v>0</v>
      </c>
      <c r="AF4552">
        <v>0</v>
      </c>
      <c r="AG4552" t="s">
        <v>18402</v>
      </c>
      <c r="AH4552" s="21" t="str">
        <f t="shared" si="142"/>
        <v>YK20</v>
      </c>
      <c r="AI4552" s="21">
        <v>345.36</v>
      </c>
      <c r="AJ4552" s="21">
        <f t="shared" si="143"/>
        <v>99.395424836601308</v>
      </c>
      <c r="AK4552" s="21" t="s">
        <v>2060</v>
      </c>
      <c r="AL4552" t="s">
        <v>2527</v>
      </c>
      <c r="AM4552" s="26" t="s">
        <v>38</v>
      </c>
      <c r="AN4552" t="s">
        <v>2030</v>
      </c>
    </row>
    <row r="4553" spans="1:40" ht="15" hidden="1" thickTop="1" x14ac:dyDescent="0.35">
      <c r="A4553" t="s">
        <v>9101</v>
      </c>
      <c r="B4553" t="s">
        <v>18403</v>
      </c>
      <c r="C4553" t="s">
        <v>3021</v>
      </c>
      <c r="D4553" t="s">
        <v>18404</v>
      </c>
      <c r="E4553" t="s">
        <v>2575</v>
      </c>
      <c r="F4553">
        <v>1</v>
      </c>
      <c r="G4553" t="s">
        <v>2576</v>
      </c>
      <c r="H4553" t="s">
        <v>2577</v>
      </c>
      <c r="I4553" t="s">
        <v>2076</v>
      </c>
      <c r="J4553" t="s">
        <v>2858</v>
      </c>
      <c r="K4553" t="s">
        <v>2742</v>
      </c>
      <c r="L4553" t="s">
        <v>2058</v>
      </c>
      <c r="M4553" t="s">
        <v>2982</v>
      </c>
      <c r="N4553">
        <v>0</v>
      </c>
      <c r="O4553">
        <v>0</v>
      </c>
      <c r="P4553">
        <v>0</v>
      </c>
      <c r="Q4553">
        <v>14280</v>
      </c>
      <c r="R4553">
        <v>0</v>
      </c>
      <c r="S4553">
        <v>0</v>
      </c>
      <c r="T4553">
        <v>0</v>
      </c>
      <c r="U4553">
        <v>0</v>
      </c>
      <c r="V4553">
        <v>0</v>
      </c>
      <c r="W4553">
        <v>0</v>
      </c>
      <c r="X4553">
        <v>0</v>
      </c>
      <c r="Y4553">
        <v>0</v>
      </c>
      <c r="Z4553">
        <v>0</v>
      </c>
      <c r="AA4553">
        <v>0</v>
      </c>
      <c r="AB4553">
        <v>0</v>
      </c>
      <c r="AC4553">
        <v>0</v>
      </c>
      <c r="AD4553">
        <v>0</v>
      </c>
      <c r="AE4553">
        <v>0</v>
      </c>
      <c r="AF4553">
        <v>0</v>
      </c>
      <c r="AG4553" t="s">
        <v>18405</v>
      </c>
      <c r="AH4553" s="21" t="str">
        <f t="shared" si="142"/>
        <v>YK20</v>
      </c>
      <c r="AI4553" s="21">
        <v>201.59999999999997</v>
      </c>
      <c r="AJ4553" s="21">
        <f t="shared" si="143"/>
        <v>100</v>
      </c>
      <c r="AK4553" s="21" t="s">
        <v>2060</v>
      </c>
      <c r="AL4553" t="s">
        <v>2551</v>
      </c>
      <c r="AM4553" s="26" t="s">
        <v>38</v>
      </c>
      <c r="AN4553" t="s">
        <v>2029</v>
      </c>
    </row>
    <row r="4554" spans="1:40" ht="15" hidden="1" thickTop="1" x14ac:dyDescent="0.35">
      <c r="A4554" t="s">
        <v>9104</v>
      </c>
      <c r="B4554" t="s">
        <v>18406</v>
      </c>
      <c r="C4554" t="s">
        <v>2644</v>
      </c>
      <c r="D4554" t="s">
        <v>18407</v>
      </c>
      <c r="E4554" t="s">
        <v>2646</v>
      </c>
      <c r="F4554">
        <v>1</v>
      </c>
      <c r="G4554" t="s">
        <v>2600</v>
      </c>
      <c r="H4554" t="s">
        <v>2577</v>
      </c>
      <c r="I4554" t="s">
        <v>2076</v>
      </c>
      <c r="J4554" t="s">
        <v>2647</v>
      </c>
      <c r="K4554" t="s">
        <v>2602</v>
      </c>
      <c r="L4554" t="s">
        <v>2058</v>
      </c>
      <c r="M4554" t="s">
        <v>2310</v>
      </c>
      <c r="N4554">
        <v>4</v>
      </c>
      <c r="O4554">
        <v>94</v>
      </c>
      <c r="P4554">
        <v>0.57999999999999996</v>
      </c>
      <c r="Q4554">
        <v>16320</v>
      </c>
      <c r="R4554">
        <v>0</v>
      </c>
      <c r="S4554">
        <v>0</v>
      </c>
      <c r="T4554">
        <v>0</v>
      </c>
      <c r="U4554">
        <v>3</v>
      </c>
      <c r="V4554">
        <v>84</v>
      </c>
      <c r="W4554">
        <v>0.51</v>
      </c>
      <c r="X4554">
        <v>1</v>
      </c>
      <c r="Y4554">
        <v>10</v>
      </c>
      <c r="Z4554">
        <v>0.06</v>
      </c>
      <c r="AA4554">
        <v>0</v>
      </c>
      <c r="AB4554">
        <v>0</v>
      </c>
      <c r="AC4554">
        <v>0</v>
      </c>
      <c r="AD4554">
        <v>0</v>
      </c>
      <c r="AE4554">
        <v>0</v>
      </c>
      <c r="AF4554">
        <v>0</v>
      </c>
      <c r="AG4554" t="s">
        <v>18408</v>
      </c>
      <c r="AH4554" s="21" t="str">
        <f t="shared" si="142"/>
        <v>YK20</v>
      </c>
      <c r="AI4554" s="21">
        <v>230.39999999999998</v>
      </c>
      <c r="AJ4554" s="21">
        <f t="shared" si="143"/>
        <v>99.424019607843135</v>
      </c>
      <c r="AK4554" s="21" t="s">
        <v>2060</v>
      </c>
      <c r="AL4554" t="s">
        <v>2551</v>
      </c>
      <c r="AM4554" s="26" t="s">
        <v>38</v>
      </c>
      <c r="AN4554" t="s">
        <v>2032</v>
      </c>
    </row>
    <row r="4555" spans="1:40" ht="15" hidden="1" thickTop="1" x14ac:dyDescent="0.35">
      <c r="A4555" t="s">
        <v>9107</v>
      </c>
      <c r="B4555" t="s">
        <v>18409</v>
      </c>
      <c r="C4555" t="s">
        <v>4195</v>
      </c>
      <c r="D4555" t="s">
        <v>18410</v>
      </c>
      <c r="E4555" t="s">
        <v>2575</v>
      </c>
      <c r="F4555">
        <v>1</v>
      </c>
      <c r="G4555" t="s">
        <v>2576</v>
      </c>
      <c r="H4555" t="s">
        <v>2577</v>
      </c>
      <c r="I4555" t="s">
        <v>2076</v>
      </c>
      <c r="J4555" t="s">
        <v>2858</v>
      </c>
      <c r="K4555" t="s">
        <v>2742</v>
      </c>
      <c r="L4555" t="s">
        <v>2058</v>
      </c>
      <c r="M4555" t="s">
        <v>2059</v>
      </c>
      <c r="N4555">
        <v>0</v>
      </c>
      <c r="O4555">
        <v>0</v>
      </c>
      <c r="P4555">
        <v>0</v>
      </c>
      <c r="Q4555">
        <v>24480</v>
      </c>
      <c r="R4555">
        <v>0</v>
      </c>
      <c r="S4555">
        <v>0</v>
      </c>
      <c r="T4555">
        <v>0</v>
      </c>
      <c r="U4555">
        <v>0</v>
      </c>
      <c r="V4555">
        <v>0</v>
      </c>
      <c r="W4555">
        <v>0</v>
      </c>
      <c r="X4555">
        <v>0</v>
      </c>
      <c r="Y4555">
        <v>0</v>
      </c>
      <c r="Z4555">
        <v>0</v>
      </c>
      <c r="AA4555">
        <v>0</v>
      </c>
      <c r="AB4555">
        <v>0</v>
      </c>
      <c r="AC4555">
        <v>0</v>
      </c>
      <c r="AD4555">
        <v>0</v>
      </c>
      <c r="AE4555">
        <v>0</v>
      </c>
      <c r="AF4555">
        <v>0</v>
      </c>
      <c r="AG4555" t="s">
        <v>18411</v>
      </c>
      <c r="AH4555" s="21" t="str">
        <f t="shared" si="142"/>
        <v>YK20</v>
      </c>
      <c r="AI4555" s="21">
        <v>345.36</v>
      </c>
      <c r="AJ4555" s="21">
        <f t="shared" si="143"/>
        <v>100</v>
      </c>
      <c r="AK4555" s="21" t="s">
        <v>2060</v>
      </c>
      <c r="AL4555" t="s">
        <v>2551</v>
      </c>
      <c r="AM4555" s="26" t="s">
        <v>38</v>
      </c>
      <c r="AN4555" t="s">
        <v>2031</v>
      </c>
    </row>
    <row r="4556" spans="1:40" ht="15" hidden="1" thickTop="1" x14ac:dyDescent="0.35">
      <c r="A4556" t="s">
        <v>9110</v>
      </c>
      <c r="B4556" t="s">
        <v>18412</v>
      </c>
      <c r="C4556" t="s">
        <v>8244</v>
      </c>
      <c r="D4556" t="s">
        <v>18413</v>
      </c>
      <c r="E4556" t="s">
        <v>2575</v>
      </c>
      <c r="F4556">
        <v>1</v>
      </c>
      <c r="G4556" t="s">
        <v>2576</v>
      </c>
      <c r="H4556" t="s">
        <v>2577</v>
      </c>
      <c r="I4556" t="s">
        <v>2076</v>
      </c>
      <c r="J4556" t="s">
        <v>2858</v>
      </c>
      <c r="K4556" t="s">
        <v>2742</v>
      </c>
      <c r="L4556" t="s">
        <v>2058</v>
      </c>
      <c r="M4556" t="s">
        <v>2059</v>
      </c>
      <c r="N4556">
        <v>1</v>
      </c>
      <c r="O4556">
        <v>63</v>
      </c>
      <c r="P4556">
        <v>0.26</v>
      </c>
      <c r="Q4556">
        <v>24480</v>
      </c>
      <c r="R4556">
        <v>0</v>
      </c>
      <c r="S4556">
        <v>0</v>
      </c>
      <c r="T4556">
        <v>0</v>
      </c>
      <c r="U4556">
        <v>1</v>
      </c>
      <c r="V4556">
        <v>63</v>
      </c>
      <c r="W4556">
        <v>0.26</v>
      </c>
      <c r="X4556">
        <v>0</v>
      </c>
      <c r="Y4556">
        <v>0</v>
      </c>
      <c r="Z4556">
        <v>0</v>
      </c>
      <c r="AA4556">
        <v>0</v>
      </c>
      <c r="AB4556">
        <v>0</v>
      </c>
      <c r="AC4556">
        <v>0</v>
      </c>
      <c r="AD4556">
        <v>0</v>
      </c>
      <c r="AE4556">
        <v>0</v>
      </c>
      <c r="AF4556">
        <v>0</v>
      </c>
      <c r="AG4556" t="s">
        <v>18414</v>
      </c>
      <c r="AH4556" s="21" t="str">
        <f t="shared" si="142"/>
        <v>YK20</v>
      </c>
      <c r="AI4556" s="21">
        <v>345.36</v>
      </c>
      <c r="AJ4556" s="21">
        <f t="shared" si="143"/>
        <v>99.742647058823536</v>
      </c>
      <c r="AK4556" s="21" t="s">
        <v>2060</v>
      </c>
      <c r="AL4556" t="s">
        <v>2551</v>
      </c>
      <c r="AM4556" s="26" t="s">
        <v>38</v>
      </c>
      <c r="AN4556" t="s">
        <v>2031</v>
      </c>
    </row>
    <row r="4557" spans="1:40" ht="15" hidden="1" thickTop="1" x14ac:dyDescent="0.35">
      <c r="A4557" t="s">
        <v>9113</v>
      </c>
      <c r="B4557" t="s">
        <v>18415</v>
      </c>
      <c r="C4557" t="s">
        <v>5707</v>
      </c>
      <c r="D4557" t="s">
        <v>18416</v>
      </c>
      <c r="E4557" t="s">
        <v>2857</v>
      </c>
      <c r="F4557">
        <v>1</v>
      </c>
      <c r="G4557" t="s">
        <v>2576</v>
      </c>
      <c r="H4557" t="s">
        <v>2577</v>
      </c>
      <c r="I4557" t="s">
        <v>2076</v>
      </c>
      <c r="J4557" t="s">
        <v>2741</v>
      </c>
      <c r="K4557" t="s">
        <v>2742</v>
      </c>
      <c r="L4557" t="s">
        <v>2058</v>
      </c>
      <c r="M4557" t="s">
        <v>2170</v>
      </c>
      <c r="N4557">
        <v>0</v>
      </c>
      <c r="O4557">
        <v>0</v>
      </c>
      <c r="P4557">
        <v>0</v>
      </c>
      <c r="Q4557">
        <v>15300</v>
      </c>
      <c r="R4557">
        <v>0</v>
      </c>
      <c r="S4557">
        <v>0</v>
      </c>
      <c r="T4557">
        <v>0</v>
      </c>
      <c r="U4557">
        <v>0</v>
      </c>
      <c r="V4557">
        <v>0</v>
      </c>
      <c r="W4557">
        <v>0</v>
      </c>
      <c r="X4557">
        <v>0</v>
      </c>
      <c r="Y4557">
        <v>0</v>
      </c>
      <c r="Z4557">
        <v>0</v>
      </c>
      <c r="AA4557">
        <v>0</v>
      </c>
      <c r="AB4557">
        <v>0</v>
      </c>
      <c r="AC4557">
        <v>0</v>
      </c>
      <c r="AD4557">
        <v>0</v>
      </c>
      <c r="AE4557">
        <v>0</v>
      </c>
      <c r="AF4557">
        <v>0</v>
      </c>
      <c r="AG4557" t="s">
        <v>18417</v>
      </c>
      <c r="AH4557" s="21" t="str">
        <f t="shared" si="142"/>
        <v>YK20</v>
      </c>
      <c r="AI4557" s="21">
        <v>216</v>
      </c>
      <c r="AJ4557" s="21">
        <f t="shared" si="143"/>
        <v>100</v>
      </c>
      <c r="AK4557" s="21" t="s">
        <v>2060</v>
      </c>
      <c r="AL4557" t="s">
        <v>2613</v>
      </c>
      <c r="AM4557" s="26" t="s">
        <v>38</v>
      </c>
      <c r="AN4557" t="s">
        <v>2032</v>
      </c>
    </row>
    <row r="4558" spans="1:40" ht="15" hidden="1" thickTop="1" x14ac:dyDescent="0.35">
      <c r="A4558" t="s">
        <v>9116</v>
      </c>
      <c r="B4558" t="s">
        <v>18419</v>
      </c>
      <c r="C4558" t="s">
        <v>5945</v>
      </c>
      <c r="D4558" t="s">
        <v>18418</v>
      </c>
      <c r="E4558" t="s">
        <v>2575</v>
      </c>
      <c r="F4558">
        <v>1</v>
      </c>
      <c r="G4558" t="s">
        <v>2576</v>
      </c>
      <c r="H4558" t="s">
        <v>2577</v>
      </c>
      <c r="I4558" t="s">
        <v>2076</v>
      </c>
      <c r="J4558" t="s">
        <v>2741</v>
      </c>
      <c r="K4558" t="s">
        <v>2742</v>
      </c>
      <c r="L4558" t="s">
        <v>2058</v>
      </c>
      <c r="M4558" t="s">
        <v>2059</v>
      </c>
      <c r="N4558">
        <v>4</v>
      </c>
      <c r="O4558">
        <v>161</v>
      </c>
      <c r="P4558">
        <v>0.66</v>
      </c>
      <c r="Q4558">
        <v>24480</v>
      </c>
      <c r="R4558">
        <v>2</v>
      </c>
      <c r="S4558">
        <v>96</v>
      </c>
      <c r="T4558">
        <v>0.39</v>
      </c>
      <c r="U4558">
        <v>2</v>
      </c>
      <c r="V4558">
        <v>65</v>
      </c>
      <c r="W4558">
        <v>0.27</v>
      </c>
      <c r="X4558">
        <v>0</v>
      </c>
      <c r="Y4558">
        <v>0</v>
      </c>
      <c r="Z4558">
        <v>0</v>
      </c>
      <c r="AA4558">
        <v>0</v>
      </c>
      <c r="AB4558">
        <v>0</v>
      </c>
      <c r="AC4558">
        <v>0</v>
      </c>
      <c r="AD4558">
        <v>0</v>
      </c>
      <c r="AE4558">
        <v>0</v>
      </c>
      <c r="AF4558">
        <v>0</v>
      </c>
      <c r="AG4558" t="s">
        <v>18420</v>
      </c>
      <c r="AH4558" s="21" t="str">
        <f t="shared" si="142"/>
        <v>YK20</v>
      </c>
      <c r="AI4558" s="21">
        <v>345.36</v>
      </c>
      <c r="AJ4558" s="21">
        <f t="shared" si="143"/>
        <v>99.342320261437905</v>
      </c>
      <c r="AK4558" s="21" t="s">
        <v>2060</v>
      </c>
      <c r="AL4558" t="s">
        <v>2613</v>
      </c>
      <c r="AM4558" s="26" t="s">
        <v>38</v>
      </c>
      <c r="AN4558" t="s">
        <v>2033</v>
      </c>
    </row>
    <row r="4559" spans="1:40" ht="15" hidden="1" thickTop="1" x14ac:dyDescent="0.35">
      <c r="A4559" t="s">
        <v>9120</v>
      </c>
      <c r="B4559" t="s">
        <v>18421</v>
      </c>
      <c r="C4559" t="s">
        <v>5945</v>
      </c>
      <c r="D4559" t="s">
        <v>18422</v>
      </c>
      <c r="E4559" t="s">
        <v>2575</v>
      </c>
      <c r="F4559">
        <v>1</v>
      </c>
      <c r="G4559" t="s">
        <v>2576</v>
      </c>
      <c r="H4559" t="s">
        <v>2577</v>
      </c>
      <c r="I4559" t="s">
        <v>2076</v>
      </c>
      <c r="J4559" t="s">
        <v>2741</v>
      </c>
      <c r="K4559" t="s">
        <v>2742</v>
      </c>
      <c r="L4559" t="s">
        <v>2058</v>
      </c>
      <c r="M4559" t="s">
        <v>2059</v>
      </c>
      <c r="N4559">
        <v>5</v>
      </c>
      <c r="O4559">
        <v>121</v>
      </c>
      <c r="P4559">
        <v>0.49</v>
      </c>
      <c r="Q4559">
        <v>24480</v>
      </c>
      <c r="R4559">
        <v>3</v>
      </c>
      <c r="S4559">
        <v>64</v>
      </c>
      <c r="T4559">
        <v>0.26</v>
      </c>
      <c r="U4559">
        <v>2</v>
      </c>
      <c r="V4559">
        <v>57</v>
      </c>
      <c r="W4559">
        <v>0.23</v>
      </c>
      <c r="X4559">
        <v>0</v>
      </c>
      <c r="Y4559">
        <v>0</v>
      </c>
      <c r="Z4559">
        <v>0</v>
      </c>
      <c r="AA4559">
        <v>0</v>
      </c>
      <c r="AB4559">
        <v>0</v>
      </c>
      <c r="AC4559">
        <v>0</v>
      </c>
      <c r="AD4559">
        <v>0</v>
      </c>
      <c r="AE4559">
        <v>0</v>
      </c>
      <c r="AF4559">
        <v>0</v>
      </c>
      <c r="AG4559" t="s">
        <v>18423</v>
      </c>
      <c r="AH4559" s="21" t="str">
        <f t="shared" si="142"/>
        <v>YK20</v>
      </c>
      <c r="AI4559" s="21">
        <v>345.36</v>
      </c>
      <c r="AJ4559" s="21">
        <f t="shared" si="143"/>
        <v>99.505718954248366</v>
      </c>
      <c r="AK4559" s="21" t="s">
        <v>2060</v>
      </c>
      <c r="AL4559" t="s">
        <v>2613</v>
      </c>
      <c r="AM4559" s="26" t="s">
        <v>38</v>
      </c>
      <c r="AN4559" t="s">
        <v>2030</v>
      </c>
    </row>
    <row r="4560" spans="1:40" ht="15" hidden="1" thickTop="1" x14ac:dyDescent="0.35">
      <c r="A4560" t="s">
        <v>9124</v>
      </c>
      <c r="B4560" t="s">
        <v>18424</v>
      </c>
      <c r="C4560" t="s">
        <v>3936</v>
      </c>
      <c r="D4560" t="s">
        <v>18425</v>
      </c>
      <c r="E4560" t="s">
        <v>2691</v>
      </c>
      <c r="F4560">
        <v>1</v>
      </c>
      <c r="G4560" t="s">
        <v>2600</v>
      </c>
      <c r="H4560" t="s">
        <v>2577</v>
      </c>
      <c r="I4560" t="s">
        <v>2076</v>
      </c>
      <c r="J4560" t="s">
        <v>2699</v>
      </c>
      <c r="K4560" t="s">
        <v>2579</v>
      </c>
      <c r="L4560" t="s">
        <v>2058</v>
      </c>
      <c r="M4560" t="s">
        <v>2059</v>
      </c>
      <c r="N4560">
        <v>3</v>
      </c>
      <c r="O4560">
        <v>75</v>
      </c>
      <c r="P4560">
        <v>0.31</v>
      </c>
      <c r="Q4560">
        <v>24480</v>
      </c>
      <c r="R4560">
        <v>1</v>
      </c>
      <c r="S4560">
        <v>16</v>
      </c>
      <c r="T4560">
        <v>7.0000000000000007E-2</v>
      </c>
      <c r="U4560">
        <v>2</v>
      </c>
      <c r="V4560">
        <v>59</v>
      </c>
      <c r="W4560">
        <v>0.24</v>
      </c>
      <c r="X4560">
        <v>0</v>
      </c>
      <c r="Y4560">
        <v>0</v>
      </c>
      <c r="Z4560">
        <v>0</v>
      </c>
      <c r="AA4560">
        <v>0</v>
      </c>
      <c r="AB4560">
        <v>0</v>
      </c>
      <c r="AC4560">
        <v>0</v>
      </c>
      <c r="AD4560">
        <v>0</v>
      </c>
      <c r="AE4560">
        <v>0</v>
      </c>
      <c r="AF4560">
        <v>0</v>
      </c>
      <c r="AG4560" t="s">
        <v>18426</v>
      </c>
      <c r="AH4560" s="21" t="str">
        <f t="shared" si="142"/>
        <v>YK20</v>
      </c>
      <c r="AI4560" s="21">
        <v>345.36</v>
      </c>
      <c r="AJ4560" s="21">
        <f t="shared" si="143"/>
        <v>99.693627450980387</v>
      </c>
      <c r="AK4560" s="21" t="s">
        <v>2060</v>
      </c>
      <c r="AL4560" t="s">
        <v>2581</v>
      </c>
      <c r="AM4560" s="26" t="s">
        <v>38</v>
      </c>
      <c r="AN4560" t="s">
        <v>2030</v>
      </c>
    </row>
    <row r="4561" spans="1:40" ht="15" hidden="1" thickTop="1" x14ac:dyDescent="0.35">
      <c r="A4561" t="s">
        <v>9128</v>
      </c>
      <c r="B4561" t="s">
        <v>18427</v>
      </c>
      <c r="C4561" t="s">
        <v>5928</v>
      </c>
      <c r="D4561" t="s">
        <v>18428</v>
      </c>
      <c r="E4561" t="s">
        <v>2646</v>
      </c>
      <c r="F4561">
        <v>1</v>
      </c>
      <c r="G4561" t="s">
        <v>2600</v>
      </c>
      <c r="H4561" t="s">
        <v>2577</v>
      </c>
      <c r="I4561" t="s">
        <v>2076</v>
      </c>
      <c r="J4561" t="s">
        <v>2647</v>
      </c>
      <c r="K4561" t="s">
        <v>2602</v>
      </c>
      <c r="L4561" t="s">
        <v>2058</v>
      </c>
      <c r="M4561" t="s">
        <v>2207</v>
      </c>
      <c r="N4561">
        <v>1</v>
      </c>
      <c r="O4561">
        <v>16</v>
      </c>
      <c r="P4561">
        <v>0.12</v>
      </c>
      <c r="Q4561">
        <v>13260</v>
      </c>
      <c r="R4561">
        <v>0</v>
      </c>
      <c r="S4561">
        <v>0</v>
      </c>
      <c r="T4561">
        <v>0</v>
      </c>
      <c r="U4561">
        <v>0</v>
      </c>
      <c r="V4561">
        <v>0</v>
      </c>
      <c r="W4561">
        <v>0</v>
      </c>
      <c r="X4561">
        <v>0</v>
      </c>
      <c r="Y4561">
        <v>0</v>
      </c>
      <c r="Z4561">
        <v>0</v>
      </c>
      <c r="AA4561">
        <v>1</v>
      </c>
      <c r="AB4561">
        <v>16</v>
      </c>
      <c r="AC4561">
        <v>0.12</v>
      </c>
      <c r="AD4561">
        <v>0</v>
      </c>
      <c r="AE4561">
        <v>0</v>
      </c>
      <c r="AF4561">
        <v>0</v>
      </c>
      <c r="AG4561" t="s">
        <v>18429</v>
      </c>
      <c r="AH4561" s="21" t="str">
        <f t="shared" si="142"/>
        <v>YK20</v>
      </c>
      <c r="AI4561" s="21">
        <v>187.20000000000002</v>
      </c>
      <c r="AJ4561" s="21">
        <f t="shared" si="143"/>
        <v>99.879336349924586</v>
      </c>
      <c r="AK4561" s="21" t="s">
        <v>2060</v>
      </c>
      <c r="AL4561" t="s">
        <v>2551</v>
      </c>
      <c r="AM4561" s="26" t="s">
        <v>38</v>
      </c>
      <c r="AN4561" t="s">
        <v>2029</v>
      </c>
    </row>
    <row r="4562" spans="1:40" ht="15" hidden="1" thickTop="1" x14ac:dyDescent="0.35">
      <c r="A4562" t="s">
        <v>9132</v>
      </c>
      <c r="B4562" t="s">
        <v>18430</v>
      </c>
      <c r="C4562" t="s">
        <v>4767</v>
      </c>
      <c r="D4562" t="s">
        <v>18431</v>
      </c>
      <c r="E4562" t="s">
        <v>2646</v>
      </c>
      <c r="F4562">
        <v>1</v>
      </c>
      <c r="G4562" t="s">
        <v>2600</v>
      </c>
      <c r="H4562" t="s">
        <v>2577</v>
      </c>
      <c r="I4562" t="s">
        <v>2076</v>
      </c>
      <c r="J4562" t="s">
        <v>2601</v>
      </c>
      <c r="K4562" t="s">
        <v>2602</v>
      </c>
      <c r="L4562" t="s">
        <v>2058</v>
      </c>
      <c r="M4562" t="s">
        <v>2059</v>
      </c>
      <c r="N4562">
        <v>6</v>
      </c>
      <c r="O4562">
        <v>166</v>
      </c>
      <c r="P4562">
        <v>0.68</v>
      </c>
      <c r="Q4562">
        <v>24480</v>
      </c>
      <c r="R4562">
        <v>2</v>
      </c>
      <c r="S4562">
        <v>44</v>
      </c>
      <c r="T4562">
        <v>0.18</v>
      </c>
      <c r="U4562">
        <v>3</v>
      </c>
      <c r="V4562">
        <v>55</v>
      </c>
      <c r="W4562">
        <v>0.22</v>
      </c>
      <c r="X4562">
        <v>1</v>
      </c>
      <c r="Y4562">
        <v>67</v>
      </c>
      <c r="Z4562">
        <v>0.27</v>
      </c>
      <c r="AA4562">
        <v>0</v>
      </c>
      <c r="AB4562">
        <v>0</v>
      </c>
      <c r="AC4562">
        <v>0</v>
      </c>
      <c r="AD4562">
        <v>0</v>
      </c>
      <c r="AE4562">
        <v>0</v>
      </c>
      <c r="AF4562">
        <v>0</v>
      </c>
      <c r="AG4562" t="s">
        <v>18432</v>
      </c>
      <c r="AH4562" s="21" t="str">
        <f t="shared" si="142"/>
        <v>YK20</v>
      </c>
      <c r="AI4562" s="21">
        <v>345.36</v>
      </c>
      <c r="AJ4562" s="21">
        <f t="shared" si="143"/>
        <v>99.321895424836597</v>
      </c>
      <c r="AK4562" s="21" t="s">
        <v>2060</v>
      </c>
      <c r="AL4562" t="s">
        <v>2551</v>
      </c>
      <c r="AM4562" s="26" t="s">
        <v>38</v>
      </c>
      <c r="AN4562" t="s">
        <v>2030</v>
      </c>
    </row>
    <row r="4563" spans="1:40" ht="15" hidden="1" thickTop="1" x14ac:dyDescent="0.35">
      <c r="A4563" t="s">
        <v>9136</v>
      </c>
      <c r="B4563" t="s">
        <v>18433</v>
      </c>
      <c r="C4563" t="s">
        <v>6967</v>
      </c>
      <c r="D4563" t="s">
        <v>18434</v>
      </c>
      <c r="E4563" t="s">
        <v>2646</v>
      </c>
      <c r="F4563">
        <v>1</v>
      </c>
      <c r="G4563" t="s">
        <v>2600</v>
      </c>
      <c r="H4563" t="s">
        <v>2577</v>
      </c>
      <c r="I4563" t="s">
        <v>2076</v>
      </c>
      <c r="J4563" t="s">
        <v>2647</v>
      </c>
      <c r="K4563" t="s">
        <v>2602</v>
      </c>
      <c r="L4563" t="s">
        <v>2058</v>
      </c>
      <c r="M4563" t="s">
        <v>2170</v>
      </c>
      <c r="N4563">
        <v>4</v>
      </c>
      <c r="O4563">
        <v>48</v>
      </c>
      <c r="P4563">
        <v>0.31</v>
      </c>
      <c r="Q4563">
        <v>15300</v>
      </c>
      <c r="R4563">
        <v>0</v>
      </c>
      <c r="S4563">
        <v>0</v>
      </c>
      <c r="T4563">
        <v>0</v>
      </c>
      <c r="U4563">
        <v>4</v>
      </c>
      <c r="V4563">
        <v>48</v>
      </c>
      <c r="W4563">
        <v>0.31</v>
      </c>
      <c r="X4563">
        <v>0</v>
      </c>
      <c r="Y4563">
        <v>0</v>
      </c>
      <c r="Z4563">
        <v>0</v>
      </c>
      <c r="AA4563">
        <v>0</v>
      </c>
      <c r="AB4563">
        <v>0</v>
      </c>
      <c r="AC4563">
        <v>0</v>
      </c>
      <c r="AD4563">
        <v>0</v>
      </c>
      <c r="AE4563">
        <v>0</v>
      </c>
      <c r="AF4563">
        <v>0</v>
      </c>
      <c r="AG4563" t="s">
        <v>18435</v>
      </c>
      <c r="AH4563" s="21" t="str">
        <f t="shared" si="142"/>
        <v>YK20</v>
      </c>
      <c r="AI4563" s="21">
        <v>216</v>
      </c>
      <c r="AJ4563" s="21">
        <f t="shared" si="143"/>
        <v>99.686274509803923</v>
      </c>
      <c r="AK4563" s="21" t="s">
        <v>2060</v>
      </c>
      <c r="AL4563" t="s">
        <v>2551</v>
      </c>
      <c r="AM4563" s="26" t="s">
        <v>38</v>
      </c>
      <c r="AN4563" t="s">
        <v>2032</v>
      </c>
    </row>
    <row r="4564" spans="1:40" ht="15" hidden="1" thickTop="1" x14ac:dyDescent="0.35">
      <c r="A4564" t="s">
        <v>9141</v>
      </c>
      <c r="B4564" t="s">
        <v>18436</v>
      </c>
      <c r="C4564" t="s">
        <v>4374</v>
      </c>
      <c r="D4564" t="s">
        <v>18437</v>
      </c>
      <c r="E4564" t="s">
        <v>2646</v>
      </c>
      <c r="F4564">
        <v>1</v>
      </c>
      <c r="G4564" t="s">
        <v>2600</v>
      </c>
      <c r="H4564" t="s">
        <v>2577</v>
      </c>
      <c r="I4564" t="s">
        <v>2076</v>
      </c>
      <c r="J4564" t="s">
        <v>2601</v>
      </c>
      <c r="K4564" t="s">
        <v>2602</v>
      </c>
      <c r="L4564" t="s">
        <v>2058</v>
      </c>
      <c r="M4564" t="s">
        <v>2059</v>
      </c>
      <c r="N4564">
        <v>1</v>
      </c>
      <c r="O4564">
        <v>28</v>
      </c>
      <c r="P4564">
        <v>0.11</v>
      </c>
      <c r="Q4564">
        <v>24480</v>
      </c>
      <c r="R4564">
        <v>0</v>
      </c>
      <c r="S4564">
        <v>0</v>
      </c>
      <c r="T4564">
        <v>0</v>
      </c>
      <c r="U4564">
        <v>1</v>
      </c>
      <c r="V4564">
        <v>28</v>
      </c>
      <c r="W4564">
        <v>0.11</v>
      </c>
      <c r="X4564">
        <v>0</v>
      </c>
      <c r="Y4564">
        <v>0</v>
      </c>
      <c r="Z4564">
        <v>0</v>
      </c>
      <c r="AA4564">
        <v>0</v>
      </c>
      <c r="AB4564">
        <v>0</v>
      </c>
      <c r="AC4564">
        <v>0</v>
      </c>
      <c r="AD4564">
        <v>0</v>
      </c>
      <c r="AE4564">
        <v>0</v>
      </c>
      <c r="AF4564">
        <v>0</v>
      </c>
      <c r="AG4564" t="s">
        <v>18438</v>
      </c>
      <c r="AH4564" s="21" t="str">
        <f t="shared" si="142"/>
        <v>YK20</v>
      </c>
      <c r="AI4564" s="21">
        <v>345.36</v>
      </c>
      <c r="AJ4564" s="21">
        <f t="shared" si="143"/>
        <v>99.885620915032675</v>
      </c>
      <c r="AK4564" s="21" t="s">
        <v>2060</v>
      </c>
      <c r="AL4564" t="s">
        <v>2551</v>
      </c>
      <c r="AM4564" s="26" t="s">
        <v>38</v>
      </c>
      <c r="AN4564" t="s">
        <v>2031</v>
      </c>
    </row>
    <row r="4565" spans="1:40" ht="15" hidden="1" thickTop="1" x14ac:dyDescent="0.35">
      <c r="A4565" t="s">
        <v>7605</v>
      </c>
      <c r="B4565" t="s">
        <v>18439</v>
      </c>
      <c r="C4565" t="s">
        <v>4615</v>
      </c>
      <c r="D4565" t="s">
        <v>18440</v>
      </c>
      <c r="E4565" t="s">
        <v>11283</v>
      </c>
      <c r="F4565">
        <v>1</v>
      </c>
      <c r="G4565" t="s">
        <v>2600</v>
      </c>
      <c r="H4565" t="s">
        <v>2577</v>
      </c>
      <c r="I4565" t="s">
        <v>2076</v>
      </c>
      <c r="J4565" t="s">
        <v>2601</v>
      </c>
      <c r="K4565" t="s">
        <v>2602</v>
      </c>
      <c r="L4565" t="s">
        <v>2058</v>
      </c>
      <c r="M4565" t="s">
        <v>2170</v>
      </c>
      <c r="N4565">
        <v>4</v>
      </c>
      <c r="O4565">
        <v>92</v>
      </c>
      <c r="P4565">
        <v>0.6</v>
      </c>
      <c r="Q4565">
        <v>15300</v>
      </c>
      <c r="R4565">
        <v>1</v>
      </c>
      <c r="S4565">
        <v>21</v>
      </c>
      <c r="T4565">
        <v>0.14000000000000001</v>
      </c>
      <c r="U4565">
        <v>3</v>
      </c>
      <c r="V4565">
        <v>71</v>
      </c>
      <c r="W4565">
        <v>0.46</v>
      </c>
      <c r="X4565">
        <v>0</v>
      </c>
      <c r="Y4565">
        <v>0</v>
      </c>
      <c r="Z4565">
        <v>0</v>
      </c>
      <c r="AA4565">
        <v>0</v>
      </c>
      <c r="AB4565">
        <v>0</v>
      </c>
      <c r="AC4565">
        <v>0</v>
      </c>
      <c r="AD4565">
        <v>0</v>
      </c>
      <c r="AE4565">
        <v>0</v>
      </c>
      <c r="AF4565">
        <v>0</v>
      </c>
      <c r="AG4565" t="s">
        <v>18441</v>
      </c>
      <c r="AH4565" s="21" t="str">
        <f t="shared" si="142"/>
        <v>YK20</v>
      </c>
      <c r="AI4565" s="21">
        <v>216</v>
      </c>
      <c r="AJ4565" s="21">
        <f t="shared" si="143"/>
        <v>99.398692810457518</v>
      </c>
      <c r="AK4565" s="21" t="s">
        <v>2060</v>
      </c>
      <c r="AL4565" t="s">
        <v>2551</v>
      </c>
      <c r="AM4565" s="26" t="s">
        <v>38</v>
      </c>
      <c r="AN4565" t="s">
        <v>2031</v>
      </c>
    </row>
    <row r="4566" spans="1:40" ht="15" hidden="1" thickTop="1" x14ac:dyDescent="0.35">
      <c r="A4566" t="s">
        <v>9149</v>
      </c>
      <c r="B4566" t="s">
        <v>18442</v>
      </c>
      <c r="C4566" t="s">
        <v>3730</v>
      </c>
      <c r="D4566" t="s">
        <v>18443</v>
      </c>
      <c r="E4566" t="s">
        <v>3013</v>
      </c>
      <c r="F4566">
        <v>1</v>
      </c>
      <c r="G4566" t="s">
        <v>2600</v>
      </c>
      <c r="H4566" t="s">
        <v>2577</v>
      </c>
      <c r="I4566" t="s">
        <v>2057</v>
      </c>
      <c r="J4566" t="s">
        <v>3183</v>
      </c>
      <c r="K4566" t="s">
        <v>2742</v>
      </c>
      <c r="L4566" t="s">
        <v>2058</v>
      </c>
      <c r="M4566" t="s">
        <v>2170</v>
      </c>
      <c r="N4566">
        <v>5</v>
      </c>
      <c r="O4566">
        <v>108</v>
      </c>
      <c r="P4566">
        <v>0.71</v>
      </c>
      <c r="Q4566">
        <v>15300</v>
      </c>
      <c r="R4566">
        <v>1</v>
      </c>
      <c r="S4566">
        <v>20</v>
      </c>
      <c r="T4566">
        <v>0.13</v>
      </c>
      <c r="U4566">
        <v>3</v>
      </c>
      <c r="V4566">
        <v>65</v>
      </c>
      <c r="W4566">
        <v>0.42</v>
      </c>
      <c r="X4566">
        <v>0</v>
      </c>
      <c r="Y4566">
        <v>0</v>
      </c>
      <c r="Z4566">
        <v>0</v>
      </c>
      <c r="AA4566">
        <v>1</v>
      </c>
      <c r="AB4566">
        <v>23</v>
      </c>
      <c r="AC4566">
        <v>0.15</v>
      </c>
      <c r="AD4566">
        <v>0</v>
      </c>
      <c r="AE4566">
        <v>0</v>
      </c>
      <c r="AF4566">
        <v>0</v>
      </c>
      <c r="AG4566" t="s">
        <v>18444</v>
      </c>
      <c r="AH4566" s="21" t="str">
        <f t="shared" si="142"/>
        <v>YT21</v>
      </c>
      <c r="AI4566" s="21">
        <v>216</v>
      </c>
      <c r="AJ4566" s="21">
        <f t="shared" si="143"/>
        <v>99.294117647058826</v>
      </c>
      <c r="AK4566" s="21" t="s">
        <v>2060</v>
      </c>
      <c r="AL4566" t="s">
        <v>2551</v>
      </c>
      <c r="AM4566" s="26" t="s">
        <v>38</v>
      </c>
      <c r="AN4566" t="s">
        <v>2030</v>
      </c>
    </row>
    <row r="4567" spans="1:40" ht="15" hidden="1" thickTop="1" x14ac:dyDescent="0.35">
      <c r="A4567" t="s">
        <v>9153</v>
      </c>
      <c r="B4567" t="s">
        <v>18445</v>
      </c>
      <c r="C4567" t="s">
        <v>3113</v>
      </c>
      <c r="D4567" t="s">
        <v>18446</v>
      </c>
      <c r="E4567" t="s">
        <v>3115</v>
      </c>
      <c r="F4567">
        <v>1</v>
      </c>
      <c r="G4567" t="s">
        <v>2816</v>
      </c>
      <c r="H4567" t="s">
        <v>2620</v>
      </c>
      <c r="I4567" t="s">
        <v>2076</v>
      </c>
      <c r="J4567" t="s">
        <v>3116</v>
      </c>
      <c r="K4567" t="s">
        <v>2818</v>
      </c>
      <c r="L4567" t="s">
        <v>2058</v>
      </c>
      <c r="M4567" t="s">
        <v>2170</v>
      </c>
      <c r="N4567">
        <v>6</v>
      </c>
      <c r="O4567">
        <v>142</v>
      </c>
      <c r="P4567">
        <v>0.93</v>
      </c>
      <c r="Q4567">
        <v>15300</v>
      </c>
      <c r="R4567">
        <v>1</v>
      </c>
      <c r="S4567">
        <v>3</v>
      </c>
      <c r="T4567">
        <v>0.02</v>
      </c>
      <c r="U4567">
        <v>5</v>
      </c>
      <c r="V4567">
        <v>139</v>
      </c>
      <c r="W4567">
        <v>0.91</v>
      </c>
      <c r="X4567">
        <v>0</v>
      </c>
      <c r="Y4567">
        <v>0</v>
      </c>
      <c r="Z4567">
        <v>0</v>
      </c>
      <c r="AA4567">
        <v>0</v>
      </c>
      <c r="AB4567">
        <v>0</v>
      </c>
      <c r="AC4567">
        <v>0</v>
      </c>
      <c r="AD4567">
        <v>0</v>
      </c>
      <c r="AE4567">
        <v>0</v>
      </c>
      <c r="AF4567">
        <v>0</v>
      </c>
      <c r="AG4567" t="s">
        <v>18447</v>
      </c>
      <c r="AH4567" s="21" t="str">
        <f t="shared" si="142"/>
        <v>YM68</v>
      </c>
      <c r="AI4567" s="21">
        <v>216</v>
      </c>
      <c r="AJ4567" s="21">
        <f t="shared" si="143"/>
        <v>99.071895424836597</v>
      </c>
      <c r="AK4567" s="21" t="s">
        <v>2063</v>
      </c>
      <c r="AL4567" t="s">
        <v>3118</v>
      </c>
      <c r="AM4567" s="26" t="s">
        <v>38</v>
      </c>
      <c r="AN4567" t="s">
        <v>2029</v>
      </c>
    </row>
    <row r="4568" spans="1:40" ht="15" hidden="1" thickTop="1" x14ac:dyDescent="0.35">
      <c r="A4568" t="s">
        <v>9157</v>
      </c>
      <c r="B4568" t="s">
        <v>18448</v>
      </c>
      <c r="C4568" t="s">
        <v>4615</v>
      </c>
      <c r="D4568" t="s">
        <v>18449</v>
      </c>
      <c r="E4568" t="s">
        <v>2575</v>
      </c>
      <c r="F4568">
        <v>1</v>
      </c>
      <c r="G4568" t="s">
        <v>2600</v>
      </c>
      <c r="H4568" t="s">
        <v>2577</v>
      </c>
      <c r="I4568" t="s">
        <v>2076</v>
      </c>
      <c r="J4568" t="s">
        <v>2601</v>
      </c>
      <c r="K4568" t="s">
        <v>2602</v>
      </c>
      <c r="L4568" t="s">
        <v>2058</v>
      </c>
      <c r="M4568" t="s">
        <v>2982</v>
      </c>
      <c r="N4568">
        <v>2</v>
      </c>
      <c r="O4568">
        <v>29</v>
      </c>
      <c r="P4568">
        <v>0.2</v>
      </c>
      <c r="Q4568">
        <v>14280</v>
      </c>
      <c r="R4568">
        <v>1</v>
      </c>
      <c r="S4568">
        <v>18</v>
      </c>
      <c r="T4568">
        <v>0.13</v>
      </c>
      <c r="U4568">
        <v>1</v>
      </c>
      <c r="V4568">
        <v>11</v>
      </c>
      <c r="W4568">
        <v>0.08</v>
      </c>
      <c r="X4568">
        <v>0</v>
      </c>
      <c r="Y4568">
        <v>0</v>
      </c>
      <c r="Z4568">
        <v>0</v>
      </c>
      <c r="AA4568">
        <v>0</v>
      </c>
      <c r="AB4568">
        <v>0</v>
      </c>
      <c r="AC4568">
        <v>0</v>
      </c>
      <c r="AD4568">
        <v>0</v>
      </c>
      <c r="AE4568">
        <v>0</v>
      </c>
      <c r="AF4568">
        <v>0</v>
      </c>
      <c r="AG4568" t="s">
        <v>18450</v>
      </c>
      <c r="AH4568" s="21" t="str">
        <f t="shared" si="142"/>
        <v>YK20</v>
      </c>
      <c r="AI4568" s="21">
        <v>201.59999999999997</v>
      </c>
      <c r="AJ4568" s="21">
        <f t="shared" si="143"/>
        <v>99.796918767507009</v>
      </c>
      <c r="AK4568" s="21" t="s">
        <v>2060</v>
      </c>
      <c r="AL4568" t="s">
        <v>2551</v>
      </c>
      <c r="AM4568" s="26" t="s">
        <v>38</v>
      </c>
      <c r="AN4568" t="s">
        <v>2030</v>
      </c>
    </row>
    <row r="4569" spans="1:40" ht="15" hidden="1" thickTop="1" x14ac:dyDescent="0.35">
      <c r="A4569" t="s">
        <v>9161</v>
      </c>
      <c r="B4569" t="s">
        <v>18451</v>
      </c>
      <c r="C4569" t="s">
        <v>14727</v>
      </c>
      <c r="D4569" t="s">
        <v>18452</v>
      </c>
      <c r="E4569" t="s">
        <v>2646</v>
      </c>
      <c r="F4569">
        <v>1</v>
      </c>
      <c r="G4569" t="s">
        <v>2600</v>
      </c>
      <c r="H4569" t="s">
        <v>2577</v>
      </c>
      <c r="I4569" t="s">
        <v>2076</v>
      </c>
      <c r="J4569" t="s">
        <v>2647</v>
      </c>
      <c r="K4569" t="s">
        <v>2602</v>
      </c>
      <c r="L4569" t="s">
        <v>2058</v>
      </c>
      <c r="M4569" t="s">
        <v>2170</v>
      </c>
      <c r="N4569">
        <v>1</v>
      </c>
      <c r="O4569">
        <v>19</v>
      </c>
      <c r="P4569">
        <v>0.12</v>
      </c>
      <c r="Q4569">
        <v>15300</v>
      </c>
      <c r="R4569">
        <v>0</v>
      </c>
      <c r="S4569">
        <v>0</v>
      </c>
      <c r="T4569">
        <v>0</v>
      </c>
      <c r="U4569">
        <v>1</v>
      </c>
      <c r="V4569">
        <v>19</v>
      </c>
      <c r="W4569">
        <v>0.12</v>
      </c>
      <c r="X4569">
        <v>0</v>
      </c>
      <c r="Y4569">
        <v>0</v>
      </c>
      <c r="Z4569">
        <v>0</v>
      </c>
      <c r="AA4569">
        <v>0</v>
      </c>
      <c r="AB4569">
        <v>0</v>
      </c>
      <c r="AC4569">
        <v>0</v>
      </c>
      <c r="AD4569">
        <v>0</v>
      </c>
      <c r="AE4569">
        <v>0</v>
      </c>
      <c r="AF4569">
        <v>0</v>
      </c>
      <c r="AG4569" t="s">
        <v>18453</v>
      </c>
      <c r="AH4569" s="21" t="str">
        <f t="shared" si="142"/>
        <v>YK20</v>
      </c>
      <c r="AI4569" s="21">
        <v>216</v>
      </c>
      <c r="AJ4569" s="21">
        <f t="shared" si="143"/>
        <v>99.875816993464056</v>
      </c>
      <c r="AK4569" s="21" t="s">
        <v>2060</v>
      </c>
      <c r="AL4569" t="s">
        <v>2551</v>
      </c>
      <c r="AM4569" s="26" t="s">
        <v>38</v>
      </c>
      <c r="AN4569" t="s">
        <v>2031</v>
      </c>
    </row>
    <row r="4570" spans="1:40" ht="15" hidden="1" thickTop="1" x14ac:dyDescent="0.35">
      <c r="A4570" t="s">
        <v>9165</v>
      </c>
      <c r="B4570" t="s">
        <v>18454</v>
      </c>
      <c r="C4570" t="s">
        <v>6643</v>
      </c>
      <c r="D4570" t="s">
        <v>18455</v>
      </c>
      <c r="E4570" t="s">
        <v>2646</v>
      </c>
      <c r="F4570">
        <v>1</v>
      </c>
      <c r="G4570" t="s">
        <v>2600</v>
      </c>
      <c r="H4570" t="s">
        <v>2510</v>
      </c>
      <c r="I4570" t="s">
        <v>2076</v>
      </c>
      <c r="J4570" t="s">
        <v>4004</v>
      </c>
      <c r="K4570" t="s">
        <v>3007</v>
      </c>
      <c r="L4570" t="s">
        <v>30320</v>
      </c>
      <c r="M4570" t="s">
        <v>2711</v>
      </c>
      <c r="N4570">
        <v>1</v>
      </c>
      <c r="O4570">
        <v>22</v>
      </c>
      <c r="P4570">
        <v>0.26</v>
      </c>
      <c r="Q4570">
        <v>8580</v>
      </c>
      <c r="R4570">
        <v>0</v>
      </c>
      <c r="S4570">
        <v>0</v>
      </c>
      <c r="T4570">
        <v>0</v>
      </c>
      <c r="U4570">
        <v>1</v>
      </c>
      <c r="V4570">
        <v>22</v>
      </c>
      <c r="W4570">
        <v>0.26</v>
      </c>
      <c r="X4570">
        <v>0</v>
      </c>
      <c r="Y4570">
        <v>0</v>
      </c>
      <c r="Z4570">
        <v>0</v>
      </c>
      <c r="AA4570">
        <v>0</v>
      </c>
      <c r="AB4570">
        <v>0</v>
      </c>
      <c r="AC4570">
        <v>0</v>
      </c>
      <c r="AD4570">
        <v>0</v>
      </c>
      <c r="AE4570">
        <v>0</v>
      </c>
      <c r="AF4570">
        <v>0</v>
      </c>
      <c r="AG4570" t="s">
        <v>18456</v>
      </c>
      <c r="AH4570" s="21" t="str">
        <f t="shared" si="142"/>
        <v>YK20</v>
      </c>
      <c r="AI4570" s="21">
        <v>158.4</v>
      </c>
      <c r="AJ4570" s="21">
        <f t="shared" si="143"/>
        <v>99.743589743589737</v>
      </c>
      <c r="AK4570" s="21" t="s">
        <v>2060</v>
      </c>
      <c r="AL4570" t="s">
        <v>2551</v>
      </c>
      <c r="AM4570" s="26" t="s">
        <v>38</v>
      </c>
      <c r="AN4570" t="s">
        <v>2029</v>
      </c>
    </row>
    <row r="4571" spans="1:40" ht="15" hidden="1" thickTop="1" x14ac:dyDescent="0.35">
      <c r="A4571" t="s">
        <v>9169</v>
      </c>
      <c r="B4571" t="s">
        <v>18457</v>
      </c>
      <c r="C4571" t="s">
        <v>8217</v>
      </c>
      <c r="D4571" t="s">
        <v>18458</v>
      </c>
      <c r="E4571" t="s">
        <v>2646</v>
      </c>
      <c r="F4571">
        <v>1</v>
      </c>
      <c r="G4571" t="s">
        <v>2600</v>
      </c>
      <c r="H4571" t="s">
        <v>2577</v>
      </c>
      <c r="I4571" t="s">
        <v>2076</v>
      </c>
      <c r="J4571" t="s">
        <v>2647</v>
      </c>
      <c r="K4571" t="s">
        <v>2602</v>
      </c>
      <c r="L4571" t="s">
        <v>2058</v>
      </c>
      <c r="M4571" t="s">
        <v>2163</v>
      </c>
      <c r="N4571">
        <v>2</v>
      </c>
      <c r="O4571">
        <v>34</v>
      </c>
      <c r="P4571">
        <v>0.2</v>
      </c>
      <c r="Q4571">
        <v>17340</v>
      </c>
      <c r="R4571">
        <v>1</v>
      </c>
      <c r="S4571">
        <v>15</v>
      </c>
      <c r="T4571">
        <v>0.09</v>
      </c>
      <c r="U4571">
        <v>1</v>
      </c>
      <c r="V4571">
        <v>19</v>
      </c>
      <c r="W4571">
        <v>0.11</v>
      </c>
      <c r="X4571">
        <v>0</v>
      </c>
      <c r="Y4571">
        <v>0</v>
      </c>
      <c r="Z4571">
        <v>0</v>
      </c>
      <c r="AA4571">
        <v>0</v>
      </c>
      <c r="AB4571">
        <v>0</v>
      </c>
      <c r="AC4571">
        <v>0</v>
      </c>
      <c r="AD4571">
        <v>0</v>
      </c>
      <c r="AE4571">
        <v>0</v>
      </c>
      <c r="AF4571">
        <v>0</v>
      </c>
      <c r="AG4571" t="s">
        <v>18459</v>
      </c>
      <c r="AH4571" s="21" t="str">
        <f t="shared" si="142"/>
        <v>YK20</v>
      </c>
      <c r="AI4571" s="21">
        <v>244.8</v>
      </c>
      <c r="AJ4571" s="21">
        <f t="shared" si="143"/>
        <v>99.803921568627445</v>
      </c>
      <c r="AK4571" s="21" t="s">
        <v>2060</v>
      </c>
      <c r="AL4571" t="s">
        <v>2551</v>
      </c>
      <c r="AM4571" s="26" t="s">
        <v>38</v>
      </c>
      <c r="AN4571" t="s">
        <v>2029</v>
      </c>
    </row>
    <row r="4572" spans="1:40" ht="15" hidden="1" thickTop="1" x14ac:dyDescent="0.35">
      <c r="A4572" t="s">
        <v>9173</v>
      </c>
      <c r="B4572" t="s">
        <v>18460</v>
      </c>
      <c r="C4572" t="s">
        <v>2730</v>
      </c>
      <c r="D4572" t="s">
        <v>18461</v>
      </c>
      <c r="E4572" t="s">
        <v>2575</v>
      </c>
      <c r="F4572">
        <v>1</v>
      </c>
      <c r="G4572" t="s">
        <v>2600</v>
      </c>
      <c r="H4572" t="s">
        <v>2577</v>
      </c>
      <c r="I4572" t="s">
        <v>2076</v>
      </c>
      <c r="J4572" t="s">
        <v>2699</v>
      </c>
      <c r="K4572" t="s">
        <v>2579</v>
      </c>
      <c r="L4572" t="s">
        <v>2058</v>
      </c>
      <c r="M4572" t="s">
        <v>2059</v>
      </c>
      <c r="N4572">
        <v>1</v>
      </c>
      <c r="O4572">
        <v>21</v>
      </c>
      <c r="P4572">
        <v>0.09</v>
      </c>
      <c r="Q4572">
        <v>24480</v>
      </c>
      <c r="R4572">
        <v>1</v>
      </c>
      <c r="S4572">
        <v>21</v>
      </c>
      <c r="T4572">
        <v>0.09</v>
      </c>
      <c r="U4572">
        <v>0</v>
      </c>
      <c r="V4572">
        <v>0</v>
      </c>
      <c r="W4572">
        <v>0</v>
      </c>
      <c r="X4572">
        <v>0</v>
      </c>
      <c r="Y4572">
        <v>0</v>
      </c>
      <c r="Z4572">
        <v>0</v>
      </c>
      <c r="AA4572">
        <v>0</v>
      </c>
      <c r="AB4572">
        <v>0</v>
      </c>
      <c r="AC4572">
        <v>0</v>
      </c>
      <c r="AD4572">
        <v>0</v>
      </c>
      <c r="AE4572">
        <v>0</v>
      </c>
      <c r="AF4572">
        <v>0</v>
      </c>
      <c r="AG4572" t="s">
        <v>18462</v>
      </c>
      <c r="AH4572" s="21" t="str">
        <f t="shared" si="142"/>
        <v>YK20</v>
      </c>
      <c r="AI4572" s="21">
        <v>345.36</v>
      </c>
      <c r="AJ4572" s="21">
        <f t="shared" si="143"/>
        <v>99.914215686274517</v>
      </c>
      <c r="AK4572" s="21" t="s">
        <v>2060</v>
      </c>
      <c r="AL4572" t="s">
        <v>2551</v>
      </c>
      <c r="AM4572" s="26" t="s">
        <v>38</v>
      </c>
      <c r="AN4572" t="s">
        <v>2029</v>
      </c>
    </row>
    <row r="4573" spans="1:40" ht="15" hidden="1" thickTop="1" x14ac:dyDescent="0.35">
      <c r="A4573" t="s">
        <v>9177</v>
      </c>
      <c r="B4573" t="s">
        <v>18463</v>
      </c>
      <c r="C4573" t="s">
        <v>4541</v>
      </c>
      <c r="D4573" t="s">
        <v>18464</v>
      </c>
      <c r="E4573" t="s">
        <v>2608</v>
      </c>
      <c r="F4573">
        <v>1</v>
      </c>
      <c r="G4573" t="s">
        <v>2576</v>
      </c>
      <c r="H4573" t="s">
        <v>2577</v>
      </c>
      <c r="I4573" t="s">
        <v>2076</v>
      </c>
      <c r="J4573" t="s">
        <v>2764</v>
      </c>
      <c r="K4573" t="s">
        <v>2765</v>
      </c>
      <c r="L4573" t="s">
        <v>2058</v>
      </c>
      <c r="M4573" t="s">
        <v>3044</v>
      </c>
      <c r="N4573">
        <v>0</v>
      </c>
      <c r="O4573">
        <v>0</v>
      </c>
      <c r="P4573">
        <v>0</v>
      </c>
      <c r="Q4573">
        <v>12240</v>
      </c>
      <c r="R4573">
        <v>0</v>
      </c>
      <c r="S4573">
        <v>0</v>
      </c>
      <c r="T4573">
        <v>0</v>
      </c>
      <c r="U4573">
        <v>0</v>
      </c>
      <c r="V4573">
        <v>0</v>
      </c>
      <c r="W4573">
        <v>0</v>
      </c>
      <c r="X4573">
        <v>0</v>
      </c>
      <c r="Y4573">
        <v>0</v>
      </c>
      <c r="Z4573">
        <v>0</v>
      </c>
      <c r="AA4573">
        <v>0</v>
      </c>
      <c r="AB4573">
        <v>0</v>
      </c>
      <c r="AC4573">
        <v>0</v>
      </c>
      <c r="AD4573">
        <v>0</v>
      </c>
      <c r="AE4573">
        <v>0</v>
      </c>
      <c r="AF4573">
        <v>0</v>
      </c>
      <c r="AG4573" t="s">
        <v>18465</v>
      </c>
      <c r="AH4573" s="21" t="str">
        <f t="shared" si="142"/>
        <v>YK20</v>
      </c>
      <c r="AI4573" s="21">
        <v>172.79999999999995</v>
      </c>
      <c r="AJ4573" s="21">
        <f t="shared" si="143"/>
        <v>100</v>
      </c>
      <c r="AK4573" s="21" t="s">
        <v>2060</v>
      </c>
      <c r="AL4573" t="s">
        <v>2613</v>
      </c>
      <c r="AM4573" s="26" t="s">
        <v>38</v>
      </c>
      <c r="AN4573" t="s">
        <v>2029</v>
      </c>
    </row>
    <row r="4574" spans="1:40" ht="15" hidden="1" thickTop="1" x14ac:dyDescent="0.35">
      <c r="A4574" t="s">
        <v>9181</v>
      </c>
      <c r="B4574" t="s">
        <v>18466</v>
      </c>
      <c r="C4574" t="s">
        <v>3011</v>
      </c>
      <c r="D4574" t="s">
        <v>18467</v>
      </c>
      <c r="E4574" t="s">
        <v>2575</v>
      </c>
      <c r="F4574">
        <v>1</v>
      </c>
      <c r="G4574" t="s">
        <v>2576</v>
      </c>
      <c r="H4574" t="s">
        <v>2577</v>
      </c>
      <c r="I4574" t="s">
        <v>2076</v>
      </c>
      <c r="J4574" t="s">
        <v>2741</v>
      </c>
      <c r="K4574" t="s">
        <v>2742</v>
      </c>
      <c r="L4574" t="s">
        <v>2058</v>
      </c>
      <c r="M4574" t="s">
        <v>2170</v>
      </c>
      <c r="N4574">
        <v>1</v>
      </c>
      <c r="O4574">
        <v>12</v>
      </c>
      <c r="P4574">
        <v>0.08</v>
      </c>
      <c r="Q4574">
        <v>15300</v>
      </c>
      <c r="R4574">
        <v>1</v>
      </c>
      <c r="S4574">
        <v>12</v>
      </c>
      <c r="T4574">
        <v>0.08</v>
      </c>
      <c r="U4574">
        <v>0</v>
      </c>
      <c r="V4574">
        <v>0</v>
      </c>
      <c r="W4574">
        <v>0</v>
      </c>
      <c r="X4574">
        <v>0</v>
      </c>
      <c r="Y4574">
        <v>0</v>
      </c>
      <c r="Z4574">
        <v>0</v>
      </c>
      <c r="AA4574">
        <v>0</v>
      </c>
      <c r="AB4574">
        <v>0</v>
      </c>
      <c r="AC4574">
        <v>0</v>
      </c>
      <c r="AD4574">
        <v>0</v>
      </c>
      <c r="AE4574">
        <v>0</v>
      </c>
      <c r="AF4574">
        <v>0</v>
      </c>
      <c r="AG4574" t="s">
        <v>18468</v>
      </c>
      <c r="AH4574" s="21" t="str">
        <f t="shared" si="142"/>
        <v>YK20</v>
      </c>
      <c r="AI4574" s="21">
        <v>216</v>
      </c>
      <c r="AJ4574" s="21">
        <f t="shared" si="143"/>
        <v>99.921568627450981</v>
      </c>
      <c r="AK4574" s="21" t="s">
        <v>2060</v>
      </c>
      <c r="AL4574" t="s">
        <v>2551</v>
      </c>
      <c r="AM4574" s="26" t="s">
        <v>38</v>
      </c>
      <c r="AN4574" t="s">
        <v>2031</v>
      </c>
    </row>
    <row r="4575" spans="1:40" ht="15" hidden="1" thickTop="1" x14ac:dyDescent="0.35">
      <c r="A4575" t="s">
        <v>9185</v>
      </c>
      <c r="B4575" t="s">
        <v>18469</v>
      </c>
      <c r="C4575" t="s">
        <v>14727</v>
      </c>
      <c r="D4575" t="s">
        <v>18470</v>
      </c>
      <c r="E4575" t="s">
        <v>2646</v>
      </c>
      <c r="F4575">
        <v>1</v>
      </c>
      <c r="G4575" t="s">
        <v>2600</v>
      </c>
      <c r="H4575" t="s">
        <v>2577</v>
      </c>
      <c r="I4575" t="s">
        <v>2076</v>
      </c>
      <c r="J4575" t="s">
        <v>2647</v>
      </c>
      <c r="K4575" t="s">
        <v>2602</v>
      </c>
      <c r="L4575" t="s">
        <v>2058</v>
      </c>
      <c r="M4575" t="s">
        <v>2310</v>
      </c>
      <c r="N4575">
        <v>6</v>
      </c>
      <c r="O4575">
        <v>143</v>
      </c>
      <c r="P4575">
        <v>0.88</v>
      </c>
      <c r="Q4575">
        <v>16320</v>
      </c>
      <c r="R4575">
        <v>2</v>
      </c>
      <c r="S4575">
        <v>64</v>
      </c>
      <c r="T4575">
        <v>0.39</v>
      </c>
      <c r="U4575">
        <v>4</v>
      </c>
      <c r="V4575">
        <v>79</v>
      </c>
      <c r="W4575">
        <v>0.48</v>
      </c>
      <c r="X4575">
        <v>0</v>
      </c>
      <c r="Y4575">
        <v>0</v>
      </c>
      <c r="Z4575">
        <v>0</v>
      </c>
      <c r="AA4575">
        <v>0</v>
      </c>
      <c r="AB4575">
        <v>0</v>
      </c>
      <c r="AC4575">
        <v>0</v>
      </c>
      <c r="AD4575">
        <v>0</v>
      </c>
      <c r="AE4575">
        <v>0</v>
      </c>
      <c r="AF4575">
        <v>0</v>
      </c>
      <c r="AG4575" t="s">
        <v>18471</v>
      </c>
      <c r="AH4575" s="21" t="str">
        <f t="shared" si="142"/>
        <v>YK20</v>
      </c>
      <c r="AI4575" s="21">
        <v>230.39999999999998</v>
      </c>
      <c r="AJ4575" s="21">
        <f t="shared" si="143"/>
        <v>99.123774509803923</v>
      </c>
      <c r="AK4575" s="21" t="s">
        <v>2063</v>
      </c>
      <c r="AL4575" t="s">
        <v>2551</v>
      </c>
      <c r="AM4575" s="26" t="s">
        <v>38</v>
      </c>
      <c r="AN4575" t="s">
        <v>2030</v>
      </c>
    </row>
    <row r="4576" spans="1:40" ht="15" hidden="1" thickTop="1" x14ac:dyDescent="0.35">
      <c r="A4576" t="s">
        <v>9189</v>
      </c>
      <c r="B4576" t="s">
        <v>18472</v>
      </c>
      <c r="C4576" t="s">
        <v>4634</v>
      </c>
      <c r="D4576" t="s">
        <v>18473</v>
      </c>
      <c r="E4576" t="s">
        <v>2646</v>
      </c>
      <c r="F4576">
        <v>1</v>
      </c>
      <c r="G4576" t="s">
        <v>2600</v>
      </c>
      <c r="H4576" t="s">
        <v>2577</v>
      </c>
      <c r="I4576" t="s">
        <v>2076</v>
      </c>
      <c r="J4576" t="s">
        <v>2647</v>
      </c>
      <c r="K4576" t="s">
        <v>2602</v>
      </c>
      <c r="L4576" t="s">
        <v>2058</v>
      </c>
      <c r="M4576" t="s">
        <v>2059</v>
      </c>
      <c r="N4576">
        <v>12</v>
      </c>
      <c r="O4576">
        <v>385</v>
      </c>
      <c r="P4576">
        <v>1.57</v>
      </c>
      <c r="Q4576">
        <v>24480</v>
      </c>
      <c r="R4576">
        <v>10</v>
      </c>
      <c r="S4576">
        <v>270</v>
      </c>
      <c r="T4576">
        <v>1.1000000000000001</v>
      </c>
      <c r="U4576">
        <v>2</v>
      </c>
      <c r="V4576">
        <v>115</v>
      </c>
      <c r="W4576">
        <v>0.47</v>
      </c>
      <c r="X4576">
        <v>0</v>
      </c>
      <c r="Y4576">
        <v>0</v>
      </c>
      <c r="Z4576">
        <v>0</v>
      </c>
      <c r="AA4576">
        <v>0</v>
      </c>
      <c r="AB4576">
        <v>0</v>
      </c>
      <c r="AC4576">
        <v>0</v>
      </c>
      <c r="AD4576">
        <v>0</v>
      </c>
      <c r="AE4576">
        <v>0</v>
      </c>
      <c r="AF4576">
        <v>0</v>
      </c>
      <c r="AG4576" t="s">
        <v>18474</v>
      </c>
      <c r="AH4576" s="21" t="str">
        <f t="shared" si="142"/>
        <v>YK20</v>
      </c>
      <c r="AI4576" s="21">
        <v>345.36</v>
      </c>
      <c r="AJ4576" s="21">
        <f t="shared" si="143"/>
        <v>98.427287581699346</v>
      </c>
      <c r="AK4576" s="21" t="s">
        <v>2063</v>
      </c>
      <c r="AL4576" t="s">
        <v>2551</v>
      </c>
      <c r="AM4576" s="26" t="s">
        <v>38</v>
      </c>
      <c r="AN4576" t="s">
        <v>2030</v>
      </c>
    </row>
    <row r="4577" spans="1:40" ht="15" hidden="1" thickTop="1" x14ac:dyDescent="0.35">
      <c r="A4577" t="s">
        <v>9191</v>
      </c>
      <c r="B4577" t="s">
        <v>18475</v>
      </c>
      <c r="C4577" t="s">
        <v>5242</v>
      </c>
      <c r="D4577" t="s">
        <v>18476</v>
      </c>
      <c r="E4577" t="s">
        <v>5244</v>
      </c>
      <c r="F4577">
        <v>1</v>
      </c>
      <c r="G4577" t="s">
        <v>2600</v>
      </c>
      <c r="H4577" t="s">
        <v>2577</v>
      </c>
      <c r="I4577" t="s">
        <v>2076</v>
      </c>
      <c r="J4577" t="s">
        <v>2699</v>
      </c>
      <c r="K4577" t="s">
        <v>2579</v>
      </c>
      <c r="L4577" t="s">
        <v>2058</v>
      </c>
      <c r="M4577" t="s">
        <v>2170</v>
      </c>
      <c r="N4577">
        <v>1</v>
      </c>
      <c r="O4577">
        <v>89</v>
      </c>
      <c r="P4577">
        <v>0.57999999999999996</v>
      </c>
      <c r="Q4577">
        <v>15300</v>
      </c>
      <c r="R4577">
        <v>1</v>
      </c>
      <c r="S4577">
        <v>89</v>
      </c>
      <c r="T4577">
        <v>0.57999999999999996</v>
      </c>
      <c r="U4577">
        <v>0</v>
      </c>
      <c r="V4577">
        <v>0</v>
      </c>
      <c r="W4577">
        <v>0</v>
      </c>
      <c r="X4577">
        <v>0</v>
      </c>
      <c r="Y4577">
        <v>0</v>
      </c>
      <c r="Z4577">
        <v>0</v>
      </c>
      <c r="AA4577">
        <v>0</v>
      </c>
      <c r="AB4577">
        <v>0</v>
      </c>
      <c r="AC4577">
        <v>0</v>
      </c>
      <c r="AD4577">
        <v>0</v>
      </c>
      <c r="AE4577">
        <v>0</v>
      </c>
      <c r="AF4577">
        <v>0</v>
      </c>
      <c r="AG4577" t="s">
        <v>18477</v>
      </c>
      <c r="AH4577" s="21" t="str">
        <f t="shared" si="142"/>
        <v>YK20</v>
      </c>
      <c r="AI4577" s="21">
        <v>216</v>
      </c>
      <c r="AJ4577" s="21">
        <f t="shared" si="143"/>
        <v>99.41830065359477</v>
      </c>
      <c r="AK4577" s="21" t="s">
        <v>2060</v>
      </c>
      <c r="AL4577" t="s">
        <v>2581</v>
      </c>
      <c r="AM4577" s="26" t="s">
        <v>38</v>
      </c>
      <c r="AN4577" t="s">
        <v>2029</v>
      </c>
    </row>
    <row r="4578" spans="1:40" ht="15" hidden="1" thickTop="1" x14ac:dyDescent="0.35">
      <c r="A4578" t="s">
        <v>9195</v>
      </c>
      <c r="B4578" t="s">
        <v>18478</v>
      </c>
      <c r="C4578" t="s">
        <v>6967</v>
      </c>
      <c r="D4578" t="s">
        <v>18479</v>
      </c>
      <c r="E4578" t="s">
        <v>2646</v>
      </c>
      <c r="F4578">
        <v>1</v>
      </c>
      <c r="G4578" t="s">
        <v>2600</v>
      </c>
      <c r="H4578" t="s">
        <v>2577</v>
      </c>
      <c r="I4578" t="s">
        <v>2076</v>
      </c>
      <c r="J4578" t="s">
        <v>2647</v>
      </c>
      <c r="K4578" t="s">
        <v>2602</v>
      </c>
      <c r="L4578" t="s">
        <v>2058</v>
      </c>
      <c r="M4578" t="s">
        <v>2059</v>
      </c>
      <c r="N4578">
        <v>2</v>
      </c>
      <c r="O4578">
        <v>69</v>
      </c>
      <c r="P4578">
        <v>0.28000000000000003</v>
      </c>
      <c r="Q4578">
        <v>24480</v>
      </c>
      <c r="R4578">
        <v>0</v>
      </c>
      <c r="S4578">
        <v>0</v>
      </c>
      <c r="T4578">
        <v>0</v>
      </c>
      <c r="U4578">
        <v>2</v>
      </c>
      <c r="V4578">
        <v>69</v>
      </c>
      <c r="W4578">
        <v>0.28000000000000003</v>
      </c>
      <c r="X4578">
        <v>0</v>
      </c>
      <c r="Y4578">
        <v>0</v>
      </c>
      <c r="Z4578">
        <v>0</v>
      </c>
      <c r="AA4578">
        <v>0</v>
      </c>
      <c r="AB4578">
        <v>0</v>
      </c>
      <c r="AC4578">
        <v>0</v>
      </c>
      <c r="AD4578">
        <v>0</v>
      </c>
      <c r="AE4578">
        <v>0</v>
      </c>
      <c r="AF4578">
        <v>0</v>
      </c>
      <c r="AG4578" t="s">
        <v>18480</v>
      </c>
      <c r="AH4578" s="21" t="str">
        <f t="shared" si="142"/>
        <v>YK20</v>
      </c>
      <c r="AI4578" s="21">
        <v>345.36</v>
      </c>
      <c r="AJ4578" s="21">
        <f t="shared" si="143"/>
        <v>99.718137254901961</v>
      </c>
      <c r="AK4578" s="21" t="s">
        <v>2060</v>
      </c>
      <c r="AL4578" t="s">
        <v>2551</v>
      </c>
      <c r="AM4578" s="26" t="s">
        <v>38</v>
      </c>
      <c r="AN4578" t="s">
        <v>2030</v>
      </c>
    </row>
    <row r="4579" spans="1:40" ht="15" hidden="1" thickTop="1" x14ac:dyDescent="0.35">
      <c r="A4579" t="s">
        <v>9199</v>
      </c>
      <c r="B4579" t="s">
        <v>18481</v>
      </c>
      <c r="C4579" t="s">
        <v>6967</v>
      </c>
      <c r="D4579" t="s">
        <v>18482</v>
      </c>
      <c r="E4579" t="s">
        <v>2646</v>
      </c>
      <c r="F4579">
        <v>1</v>
      </c>
      <c r="G4579" t="s">
        <v>2600</v>
      </c>
      <c r="H4579" t="s">
        <v>2577</v>
      </c>
      <c r="I4579" t="s">
        <v>2076</v>
      </c>
      <c r="J4579" t="s">
        <v>2647</v>
      </c>
      <c r="K4579" t="s">
        <v>2602</v>
      </c>
      <c r="L4579" t="s">
        <v>2058</v>
      </c>
      <c r="M4579" t="s">
        <v>2170</v>
      </c>
      <c r="N4579">
        <v>4</v>
      </c>
      <c r="O4579">
        <v>105</v>
      </c>
      <c r="P4579">
        <v>0.69</v>
      </c>
      <c r="Q4579">
        <v>15300</v>
      </c>
      <c r="R4579">
        <v>0</v>
      </c>
      <c r="S4579">
        <v>0</v>
      </c>
      <c r="T4579">
        <v>0</v>
      </c>
      <c r="U4579">
        <v>4</v>
      </c>
      <c r="V4579">
        <v>105</v>
      </c>
      <c r="W4579">
        <v>0.69</v>
      </c>
      <c r="X4579">
        <v>0</v>
      </c>
      <c r="Y4579">
        <v>0</v>
      </c>
      <c r="Z4579">
        <v>0</v>
      </c>
      <c r="AA4579">
        <v>0</v>
      </c>
      <c r="AB4579">
        <v>0</v>
      </c>
      <c r="AC4579">
        <v>0</v>
      </c>
      <c r="AD4579">
        <v>0</v>
      </c>
      <c r="AE4579">
        <v>0</v>
      </c>
      <c r="AF4579">
        <v>0</v>
      </c>
      <c r="AG4579" t="s">
        <v>18483</v>
      </c>
      <c r="AH4579" s="21" t="str">
        <f t="shared" si="142"/>
        <v>YK20</v>
      </c>
      <c r="AI4579" s="21">
        <v>216</v>
      </c>
      <c r="AJ4579" s="21">
        <f t="shared" si="143"/>
        <v>99.313725490196077</v>
      </c>
      <c r="AK4579" s="21" t="s">
        <v>2060</v>
      </c>
      <c r="AL4579" t="s">
        <v>2551</v>
      </c>
      <c r="AM4579" s="26" t="s">
        <v>38</v>
      </c>
      <c r="AN4579" t="s">
        <v>2031</v>
      </c>
    </row>
    <row r="4580" spans="1:40" ht="15" hidden="1" thickTop="1" x14ac:dyDescent="0.35">
      <c r="A4580" t="s">
        <v>9204</v>
      </c>
      <c r="B4580" t="s">
        <v>18484</v>
      </c>
      <c r="C4580" t="s">
        <v>4767</v>
      </c>
      <c r="D4580" t="s">
        <v>18485</v>
      </c>
      <c r="E4580" t="s">
        <v>2646</v>
      </c>
      <c r="F4580">
        <v>1</v>
      </c>
      <c r="G4580" t="s">
        <v>2600</v>
      </c>
      <c r="H4580" t="s">
        <v>2577</v>
      </c>
      <c r="I4580" t="s">
        <v>2076</v>
      </c>
      <c r="J4580" t="s">
        <v>2601</v>
      </c>
      <c r="K4580" t="s">
        <v>2602</v>
      </c>
      <c r="L4580" t="s">
        <v>2058</v>
      </c>
      <c r="M4580" t="s">
        <v>2170</v>
      </c>
      <c r="N4580">
        <v>2</v>
      </c>
      <c r="O4580">
        <v>31</v>
      </c>
      <c r="P4580">
        <v>0.2</v>
      </c>
      <c r="Q4580">
        <v>15300</v>
      </c>
      <c r="R4580">
        <v>1</v>
      </c>
      <c r="S4580">
        <v>15</v>
      </c>
      <c r="T4580">
        <v>0.1</v>
      </c>
      <c r="U4580">
        <v>1</v>
      </c>
      <c r="V4580">
        <v>16</v>
      </c>
      <c r="W4580">
        <v>0.1</v>
      </c>
      <c r="X4580">
        <v>0</v>
      </c>
      <c r="Y4580">
        <v>0</v>
      </c>
      <c r="Z4580">
        <v>0</v>
      </c>
      <c r="AA4580">
        <v>0</v>
      </c>
      <c r="AB4580">
        <v>0</v>
      </c>
      <c r="AC4580">
        <v>0</v>
      </c>
      <c r="AD4580">
        <v>0</v>
      </c>
      <c r="AE4580">
        <v>0</v>
      </c>
      <c r="AF4580">
        <v>0</v>
      </c>
      <c r="AG4580" t="s">
        <v>18486</v>
      </c>
      <c r="AH4580" s="21" t="str">
        <f t="shared" si="142"/>
        <v>YK20</v>
      </c>
      <c r="AI4580" s="21">
        <v>216</v>
      </c>
      <c r="AJ4580" s="21">
        <f t="shared" si="143"/>
        <v>99.797385620915037</v>
      </c>
      <c r="AK4580" s="21" t="s">
        <v>2060</v>
      </c>
      <c r="AL4580" t="s">
        <v>2551</v>
      </c>
      <c r="AM4580" s="26" t="s">
        <v>38</v>
      </c>
      <c r="AN4580" t="s">
        <v>2030</v>
      </c>
    </row>
    <row r="4581" spans="1:40" ht="15" hidden="1" thickTop="1" x14ac:dyDescent="0.35">
      <c r="A4581" t="s">
        <v>9208</v>
      </c>
      <c r="B4581" t="s">
        <v>18487</v>
      </c>
      <c r="C4581" t="s">
        <v>4938</v>
      </c>
      <c r="D4581" t="s">
        <v>18488</v>
      </c>
      <c r="E4581" t="s">
        <v>3572</v>
      </c>
      <c r="F4581">
        <v>1</v>
      </c>
      <c r="G4581" t="s">
        <v>2546</v>
      </c>
      <c r="H4581" t="s">
        <v>2510</v>
      </c>
      <c r="I4581" t="s">
        <v>2076</v>
      </c>
      <c r="J4581" t="s">
        <v>4692</v>
      </c>
      <c r="K4581" t="s">
        <v>3007</v>
      </c>
      <c r="L4581" t="s">
        <v>2058</v>
      </c>
      <c r="M4581" t="s">
        <v>2059</v>
      </c>
      <c r="N4581">
        <v>8</v>
      </c>
      <c r="O4581">
        <v>229</v>
      </c>
      <c r="P4581">
        <v>0.94</v>
      </c>
      <c r="Q4581">
        <v>24480</v>
      </c>
      <c r="R4581">
        <v>3</v>
      </c>
      <c r="S4581">
        <v>127</v>
      </c>
      <c r="T4581">
        <v>0.52</v>
      </c>
      <c r="U4581">
        <v>3</v>
      </c>
      <c r="V4581">
        <v>54</v>
      </c>
      <c r="W4581">
        <v>0.22</v>
      </c>
      <c r="X4581">
        <v>2</v>
      </c>
      <c r="Y4581">
        <v>48</v>
      </c>
      <c r="Z4581">
        <v>0.2</v>
      </c>
      <c r="AA4581">
        <v>0</v>
      </c>
      <c r="AB4581">
        <v>0</v>
      </c>
      <c r="AC4581">
        <v>0</v>
      </c>
      <c r="AD4581">
        <v>0</v>
      </c>
      <c r="AE4581">
        <v>0</v>
      </c>
      <c r="AF4581">
        <v>0</v>
      </c>
      <c r="AG4581" t="s">
        <v>18489</v>
      </c>
      <c r="AH4581" s="21" t="str">
        <f t="shared" si="142"/>
        <v>YK20</v>
      </c>
      <c r="AI4581" s="21">
        <v>345.36</v>
      </c>
      <c r="AJ4581" s="21">
        <f t="shared" si="143"/>
        <v>99.064542483660134</v>
      </c>
      <c r="AK4581" s="21" t="s">
        <v>2063</v>
      </c>
      <c r="AL4581" t="s">
        <v>2551</v>
      </c>
      <c r="AM4581" s="26" t="s">
        <v>38</v>
      </c>
      <c r="AN4581" t="s">
        <v>2030</v>
      </c>
    </row>
    <row r="4582" spans="1:40" ht="15" hidden="1" thickTop="1" x14ac:dyDescent="0.35">
      <c r="A4582" t="s">
        <v>9212</v>
      </c>
      <c r="B4582" t="s">
        <v>18490</v>
      </c>
      <c r="C4582" t="s">
        <v>3936</v>
      </c>
      <c r="D4582" t="s">
        <v>18491</v>
      </c>
      <c r="E4582" t="s">
        <v>2691</v>
      </c>
      <c r="F4582">
        <v>1</v>
      </c>
      <c r="G4582" t="s">
        <v>2600</v>
      </c>
      <c r="H4582" t="s">
        <v>2577</v>
      </c>
      <c r="I4582" t="s">
        <v>2076</v>
      </c>
      <c r="J4582" t="s">
        <v>2699</v>
      </c>
      <c r="K4582" t="s">
        <v>2579</v>
      </c>
      <c r="L4582" t="s">
        <v>2058</v>
      </c>
      <c r="M4582" t="s">
        <v>2059</v>
      </c>
      <c r="N4582">
        <v>2</v>
      </c>
      <c r="O4582">
        <v>59</v>
      </c>
      <c r="P4582">
        <v>0.24</v>
      </c>
      <c r="Q4582">
        <v>24480</v>
      </c>
      <c r="R4582">
        <v>0</v>
      </c>
      <c r="S4582">
        <v>0</v>
      </c>
      <c r="T4582">
        <v>0</v>
      </c>
      <c r="U4582">
        <v>2</v>
      </c>
      <c r="V4582">
        <v>59</v>
      </c>
      <c r="W4582">
        <v>0.24</v>
      </c>
      <c r="X4582">
        <v>0</v>
      </c>
      <c r="Y4582">
        <v>0</v>
      </c>
      <c r="Z4582">
        <v>0</v>
      </c>
      <c r="AA4582">
        <v>0</v>
      </c>
      <c r="AB4582">
        <v>0</v>
      </c>
      <c r="AC4582">
        <v>0</v>
      </c>
      <c r="AD4582">
        <v>0</v>
      </c>
      <c r="AE4582">
        <v>0</v>
      </c>
      <c r="AF4582">
        <v>0</v>
      </c>
      <c r="AG4582" t="s">
        <v>18492</v>
      </c>
      <c r="AH4582" s="21" t="str">
        <f t="shared" si="142"/>
        <v>YK20</v>
      </c>
      <c r="AI4582" s="21">
        <v>345.36</v>
      </c>
      <c r="AJ4582" s="21">
        <f t="shared" si="143"/>
        <v>99.758986928104576</v>
      </c>
      <c r="AK4582" s="21" t="s">
        <v>2060</v>
      </c>
      <c r="AL4582" t="s">
        <v>2581</v>
      </c>
      <c r="AM4582" s="26" t="s">
        <v>38</v>
      </c>
      <c r="AN4582" t="s">
        <v>2029</v>
      </c>
    </row>
    <row r="4583" spans="1:40" ht="15" hidden="1" thickTop="1" x14ac:dyDescent="0.35">
      <c r="A4583" t="s">
        <v>9216</v>
      </c>
      <c r="B4583" t="s">
        <v>18493</v>
      </c>
      <c r="C4583" t="s">
        <v>2798</v>
      </c>
      <c r="D4583" t="s">
        <v>18494</v>
      </c>
      <c r="E4583" t="s">
        <v>2608</v>
      </c>
      <c r="F4583">
        <v>1</v>
      </c>
      <c r="G4583" t="s">
        <v>2609</v>
      </c>
      <c r="H4583" t="s">
        <v>2577</v>
      </c>
      <c r="I4583" t="s">
        <v>2076</v>
      </c>
      <c r="J4583" t="s">
        <v>2610</v>
      </c>
      <c r="K4583" t="s">
        <v>2611</v>
      </c>
      <c r="L4583" t="s">
        <v>2058</v>
      </c>
      <c r="M4583" t="s">
        <v>2170</v>
      </c>
      <c r="N4583">
        <v>5</v>
      </c>
      <c r="O4583">
        <v>244</v>
      </c>
      <c r="P4583">
        <v>1.59</v>
      </c>
      <c r="Q4583">
        <v>15300</v>
      </c>
      <c r="R4583">
        <v>1</v>
      </c>
      <c r="S4583">
        <v>77</v>
      </c>
      <c r="T4583">
        <v>0.5</v>
      </c>
      <c r="U4583">
        <v>3</v>
      </c>
      <c r="V4583">
        <v>142</v>
      </c>
      <c r="W4583">
        <v>0.93</v>
      </c>
      <c r="X4583">
        <v>0</v>
      </c>
      <c r="Y4583">
        <v>0</v>
      </c>
      <c r="Z4583">
        <v>0</v>
      </c>
      <c r="AA4583">
        <v>1</v>
      </c>
      <c r="AB4583">
        <v>25</v>
      </c>
      <c r="AC4583">
        <v>0.16</v>
      </c>
      <c r="AD4583">
        <v>0</v>
      </c>
      <c r="AE4583">
        <v>0</v>
      </c>
      <c r="AF4583">
        <v>0</v>
      </c>
      <c r="AG4583" t="s">
        <v>18495</v>
      </c>
      <c r="AH4583" s="21" t="str">
        <f t="shared" si="142"/>
        <v>YK20</v>
      </c>
      <c r="AI4583" s="21">
        <v>216</v>
      </c>
      <c r="AJ4583" s="21">
        <f t="shared" si="143"/>
        <v>98.40522875816994</v>
      </c>
      <c r="AK4583" s="21" t="s">
        <v>2063</v>
      </c>
      <c r="AL4583" t="s">
        <v>2613</v>
      </c>
      <c r="AM4583" s="26" t="s">
        <v>38</v>
      </c>
      <c r="AN4583" t="s">
        <v>2029</v>
      </c>
    </row>
    <row r="4584" spans="1:40" ht="15" hidden="1" thickTop="1" x14ac:dyDescent="0.35">
      <c r="A4584" t="s">
        <v>9220</v>
      </c>
      <c r="B4584" t="s">
        <v>18496</v>
      </c>
      <c r="C4584" t="s">
        <v>3520</v>
      </c>
      <c r="D4584" t="s">
        <v>18497</v>
      </c>
      <c r="E4584" t="s">
        <v>3309</v>
      </c>
      <c r="F4584">
        <v>1</v>
      </c>
      <c r="G4584" t="s">
        <v>2509</v>
      </c>
      <c r="H4584" t="s">
        <v>2510</v>
      </c>
      <c r="I4584" t="s">
        <v>2076</v>
      </c>
      <c r="J4584" t="s">
        <v>3522</v>
      </c>
      <c r="K4584" t="s">
        <v>3109</v>
      </c>
      <c r="L4584" t="s">
        <v>2058</v>
      </c>
      <c r="M4584" t="s">
        <v>2059</v>
      </c>
      <c r="N4584">
        <v>4</v>
      </c>
      <c r="O4584">
        <v>148</v>
      </c>
      <c r="P4584">
        <v>0.6</v>
      </c>
      <c r="Q4584">
        <v>24480</v>
      </c>
      <c r="R4584">
        <v>4</v>
      </c>
      <c r="S4584">
        <v>148</v>
      </c>
      <c r="T4584">
        <v>0.6</v>
      </c>
      <c r="U4584">
        <v>0</v>
      </c>
      <c r="V4584">
        <v>0</v>
      </c>
      <c r="W4584">
        <v>0</v>
      </c>
      <c r="X4584">
        <v>0</v>
      </c>
      <c r="Y4584">
        <v>0</v>
      </c>
      <c r="Z4584">
        <v>0</v>
      </c>
      <c r="AA4584">
        <v>0</v>
      </c>
      <c r="AB4584">
        <v>0</v>
      </c>
      <c r="AC4584">
        <v>0</v>
      </c>
      <c r="AD4584">
        <v>0</v>
      </c>
      <c r="AE4584">
        <v>0</v>
      </c>
      <c r="AF4584">
        <v>0</v>
      </c>
      <c r="AG4584" t="s">
        <v>18498</v>
      </c>
      <c r="AH4584" s="21" t="str">
        <f t="shared" si="142"/>
        <v>YM68</v>
      </c>
      <c r="AI4584" s="21">
        <v>345.36</v>
      </c>
      <c r="AJ4584" s="21">
        <f t="shared" si="143"/>
        <v>99.395424836601308</v>
      </c>
      <c r="AK4584" s="21" t="s">
        <v>2060</v>
      </c>
      <c r="AL4584" t="s">
        <v>2515</v>
      </c>
      <c r="AM4584" s="26" t="s">
        <v>38</v>
      </c>
      <c r="AN4584" t="s">
        <v>2032</v>
      </c>
    </row>
    <row r="4585" spans="1:40" ht="15" hidden="1" thickTop="1" x14ac:dyDescent="0.35">
      <c r="A4585" t="s">
        <v>9225</v>
      </c>
      <c r="B4585" t="s">
        <v>18499</v>
      </c>
      <c r="C4585" t="s">
        <v>6643</v>
      </c>
      <c r="D4585" t="s">
        <v>18500</v>
      </c>
      <c r="E4585" t="s">
        <v>4003</v>
      </c>
      <c r="F4585">
        <v>1</v>
      </c>
      <c r="G4585" t="s">
        <v>2600</v>
      </c>
      <c r="H4585" t="s">
        <v>2510</v>
      </c>
      <c r="I4585" t="s">
        <v>2076</v>
      </c>
      <c r="J4585" t="s">
        <v>4004</v>
      </c>
      <c r="K4585" t="s">
        <v>3007</v>
      </c>
      <c r="L4585" t="s">
        <v>2058</v>
      </c>
      <c r="M4585" t="s">
        <v>2310</v>
      </c>
      <c r="N4585">
        <v>0</v>
      </c>
      <c r="O4585">
        <v>0</v>
      </c>
      <c r="P4585">
        <v>0</v>
      </c>
      <c r="Q4585">
        <v>16320</v>
      </c>
      <c r="R4585">
        <v>0</v>
      </c>
      <c r="S4585">
        <v>0</v>
      </c>
      <c r="T4585">
        <v>0</v>
      </c>
      <c r="U4585">
        <v>0</v>
      </c>
      <c r="V4585">
        <v>0</v>
      </c>
      <c r="W4585">
        <v>0</v>
      </c>
      <c r="X4585">
        <v>0</v>
      </c>
      <c r="Y4585">
        <v>0</v>
      </c>
      <c r="Z4585">
        <v>0</v>
      </c>
      <c r="AA4585">
        <v>0</v>
      </c>
      <c r="AB4585">
        <v>0</v>
      </c>
      <c r="AC4585">
        <v>0</v>
      </c>
      <c r="AD4585">
        <v>0</v>
      </c>
      <c r="AE4585">
        <v>0</v>
      </c>
      <c r="AF4585">
        <v>0</v>
      </c>
      <c r="AG4585" t="s">
        <v>18501</v>
      </c>
      <c r="AH4585" s="21" t="str">
        <f t="shared" si="142"/>
        <v>YR25</v>
      </c>
      <c r="AI4585" s="21">
        <v>230.39999999999998</v>
      </c>
      <c r="AJ4585" s="21">
        <f t="shared" si="143"/>
        <v>100</v>
      </c>
      <c r="AK4585" s="21" t="s">
        <v>2060</v>
      </c>
      <c r="AL4585" t="s">
        <v>2551</v>
      </c>
      <c r="AM4585" s="26" t="s">
        <v>38</v>
      </c>
      <c r="AN4585" t="s">
        <v>2031</v>
      </c>
    </row>
    <row r="4586" spans="1:40" ht="15" hidden="1" thickTop="1" x14ac:dyDescent="0.35">
      <c r="A4586" t="s">
        <v>9229</v>
      </c>
      <c r="B4586" t="s">
        <v>18502</v>
      </c>
      <c r="C4586" t="s">
        <v>3702</v>
      </c>
      <c r="D4586" t="s">
        <v>18503</v>
      </c>
      <c r="E4586" t="s">
        <v>3704</v>
      </c>
      <c r="F4586">
        <v>1</v>
      </c>
      <c r="G4586" t="s">
        <v>2619</v>
      </c>
      <c r="H4586" t="s">
        <v>2620</v>
      </c>
      <c r="I4586" t="s">
        <v>2076</v>
      </c>
      <c r="J4586" t="s">
        <v>3705</v>
      </c>
      <c r="K4586" t="s">
        <v>2655</v>
      </c>
      <c r="L4586" t="s">
        <v>2058</v>
      </c>
      <c r="M4586" t="s">
        <v>2059</v>
      </c>
      <c r="N4586">
        <v>12</v>
      </c>
      <c r="O4586">
        <v>711</v>
      </c>
      <c r="P4586">
        <v>2.9</v>
      </c>
      <c r="Q4586">
        <v>24480</v>
      </c>
      <c r="R4586">
        <v>4</v>
      </c>
      <c r="S4586">
        <v>335</v>
      </c>
      <c r="T4586">
        <v>1.37</v>
      </c>
      <c r="U4586">
        <v>7</v>
      </c>
      <c r="V4586">
        <v>342</v>
      </c>
      <c r="W4586">
        <v>1.4</v>
      </c>
      <c r="X4586">
        <v>1</v>
      </c>
      <c r="Y4586">
        <v>34</v>
      </c>
      <c r="Z4586">
        <v>0.14000000000000001</v>
      </c>
      <c r="AA4586">
        <v>0</v>
      </c>
      <c r="AB4586">
        <v>0</v>
      </c>
      <c r="AC4586">
        <v>0</v>
      </c>
      <c r="AD4586">
        <v>0</v>
      </c>
      <c r="AE4586">
        <v>0</v>
      </c>
      <c r="AF4586">
        <v>0</v>
      </c>
      <c r="AG4586" t="s">
        <v>18504</v>
      </c>
      <c r="AH4586" s="21" t="str">
        <f t="shared" si="142"/>
        <v>YR25</v>
      </c>
      <c r="AI4586" s="21">
        <v>345.36</v>
      </c>
      <c r="AJ4586" s="21">
        <f t="shared" si="143"/>
        <v>97.095588235294116</v>
      </c>
      <c r="AK4586" s="21" t="s">
        <v>2063</v>
      </c>
      <c r="AL4586" t="s">
        <v>2984</v>
      </c>
      <c r="AM4586" s="26" t="s">
        <v>38</v>
      </c>
      <c r="AN4586" t="s">
        <v>2033</v>
      </c>
    </row>
    <row r="4587" spans="1:40" ht="15" hidden="1" thickTop="1" x14ac:dyDescent="0.35">
      <c r="A4587" t="s">
        <v>9233</v>
      </c>
      <c r="B4587" t="s">
        <v>18505</v>
      </c>
      <c r="C4587" t="s">
        <v>5654</v>
      </c>
      <c r="D4587" t="s">
        <v>18506</v>
      </c>
      <c r="E4587" t="s">
        <v>3704</v>
      </c>
      <c r="F4587">
        <v>1</v>
      </c>
      <c r="G4587" t="s">
        <v>2619</v>
      </c>
      <c r="H4587" t="s">
        <v>2620</v>
      </c>
      <c r="I4587" t="s">
        <v>2076</v>
      </c>
      <c r="J4587" t="s">
        <v>3705</v>
      </c>
      <c r="K4587" t="s">
        <v>2655</v>
      </c>
      <c r="L4587" t="s">
        <v>2058</v>
      </c>
      <c r="M4587" t="s">
        <v>2059</v>
      </c>
      <c r="N4587">
        <v>5</v>
      </c>
      <c r="O4587">
        <v>253</v>
      </c>
      <c r="P4587">
        <v>1.03</v>
      </c>
      <c r="Q4587">
        <v>24480</v>
      </c>
      <c r="R4587">
        <v>2</v>
      </c>
      <c r="S4587">
        <v>112</v>
      </c>
      <c r="T4587">
        <v>0.46</v>
      </c>
      <c r="U4587">
        <v>3</v>
      </c>
      <c r="V4587">
        <v>141</v>
      </c>
      <c r="W4587">
        <v>0.57999999999999996</v>
      </c>
      <c r="X4587">
        <v>0</v>
      </c>
      <c r="Y4587">
        <v>0</v>
      </c>
      <c r="Z4587">
        <v>0</v>
      </c>
      <c r="AA4587">
        <v>0</v>
      </c>
      <c r="AB4587">
        <v>0</v>
      </c>
      <c r="AC4587">
        <v>0</v>
      </c>
      <c r="AD4587">
        <v>0</v>
      </c>
      <c r="AE4587">
        <v>0</v>
      </c>
      <c r="AF4587">
        <v>0</v>
      </c>
      <c r="AG4587" t="s">
        <v>18507</v>
      </c>
      <c r="AH4587" s="21" t="str">
        <f t="shared" si="142"/>
        <v>YK20</v>
      </c>
      <c r="AI4587" s="21">
        <v>345.36</v>
      </c>
      <c r="AJ4587" s="21">
        <f t="shared" si="143"/>
        <v>98.966503267973863</v>
      </c>
      <c r="AK4587" s="21" t="s">
        <v>2063</v>
      </c>
      <c r="AL4587" t="s">
        <v>2984</v>
      </c>
      <c r="AM4587" s="26" t="s">
        <v>38</v>
      </c>
      <c r="AN4587" t="s">
        <v>2031</v>
      </c>
    </row>
    <row r="4588" spans="1:40" ht="15" hidden="1" thickTop="1" x14ac:dyDescent="0.35">
      <c r="A4588" t="s">
        <v>9237</v>
      </c>
      <c r="B4588" t="s">
        <v>18508</v>
      </c>
      <c r="C4588" t="s">
        <v>4374</v>
      </c>
      <c r="D4588" t="s">
        <v>18509</v>
      </c>
      <c r="E4588" t="s">
        <v>2646</v>
      </c>
      <c r="F4588">
        <v>1</v>
      </c>
      <c r="G4588" t="s">
        <v>2600</v>
      </c>
      <c r="H4588" t="s">
        <v>2577</v>
      </c>
      <c r="I4588" t="s">
        <v>2076</v>
      </c>
      <c r="J4588" t="s">
        <v>2601</v>
      </c>
      <c r="K4588" t="s">
        <v>2602</v>
      </c>
      <c r="L4588" t="s">
        <v>2058</v>
      </c>
      <c r="M4588" t="s">
        <v>2059</v>
      </c>
      <c r="N4588">
        <v>0</v>
      </c>
      <c r="O4588">
        <v>0</v>
      </c>
      <c r="P4588">
        <v>0</v>
      </c>
      <c r="Q4588">
        <v>24480</v>
      </c>
      <c r="R4588">
        <v>0</v>
      </c>
      <c r="S4588">
        <v>0</v>
      </c>
      <c r="T4588">
        <v>0</v>
      </c>
      <c r="U4588">
        <v>0</v>
      </c>
      <c r="V4588">
        <v>0</v>
      </c>
      <c r="W4588">
        <v>0</v>
      </c>
      <c r="X4588">
        <v>0</v>
      </c>
      <c r="Y4588">
        <v>0</v>
      </c>
      <c r="Z4588">
        <v>0</v>
      </c>
      <c r="AA4588">
        <v>0</v>
      </c>
      <c r="AB4588">
        <v>0</v>
      </c>
      <c r="AC4588">
        <v>0</v>
      </c>
      <c r="AD4588">
        <v>0</v>
      </c>
      <c r="AE4588">
        <v>0</v>
      </c>
      <c r="AF4588">
        <v>0</v>
      </c>
      <c r="AG4588" t="s">
        <v>18510</v>
      </c>
      <c r="AH4588" s="21" t="str">
        <f t="shared" si="142"/>
        <v>YK20</v>
      </c>
      <c r="AI4588" s="21">
        <v>345.36</v>
      </c>
      <c r="AJ4588" s="21">
        <f t="shared" si="143"/>
        <v>100</v>
      </c>
      <c r="AK4588" s="21" t="s">
        <v>2060</v>
      </c>
      <c r="AL4588" t="s">
        <v>2551</v>
      </c>
      <c r="AM4588" s="26" t="s">
        <v>38</v>
      </c>
      <c r="AN4588" t="s">
        <v>2029</v>
      </c>
    </row>
    <row r="4589" spans="1:40" ht="15" hidden="1" thickTop="1" x14ac:dyDescent="0.35">
      <c r="A4589" t="s">
        <v>9241</v>
      </c>
      <c r="B4589" t="s">
        <v>18511</v>
      </c>
      <c r="C4589" t="s">
        <v>2974</v>
      </c>
      <c r="D4589" t="s">
        <v>18512</v>
      </c>
      <c r="E4589" t="s">
        <v>2608</v>
      </c>
      <c r="F4589">
        <v>1</v>
      </c>
      <c r="G4589" t="s">
        <v>2609</v>
      </c>
      <c r="H4589" t="s">
        <v>2577</v>
      </c>
      <c r="I4589" t="s">
        <v>2076</v>
      </c>
      <c r="J4589" t="s">
        <v>2764</v>
      </c>
      <c r="K4589" t="s">
        <v>2765</v>
      </c>
      <c r="L4589" t="s">
        <v>2058</v>
      </c>
      <c r="M4589" t="s">
        <v>2059</v>
      </c>
      <c r="N4589">
        <v>1</v>
      </c>
      <c r="O4589">
        <v>53</v>
      </c>
      <c r="P4589">
        <v>0.22</v>
      </c>
      <c r="Q4589">
        <v>24480</v>
      </c>
      <c r="R4589">
        <v>0</v>
      </c>
      <c r="S4589">
        <v>0</v>
      </c>
      <c r="T4589">
        <v>0</v>
      </c>
      <c r="U4589">
        <v>1</v>
      </c>
      <c r="V4589">
        <v>53</v>
      </c>
      <c r="W4589">
        <v>0.22</v>
      </c>
      <c r="X4589">
        <v>0</v>
      </c>
      <c r="Y4589">
        <v>0</v>
      </c>
      <c r="Z4589">
        <v>0</v>
      </c>
      <c r="AA4589">
        <v>0</v>
      </c>
      <c r="AB4589">
        <v>0</v>
      </c>
      <c r="AC4589">
        <v>0</v>
      </c>
      <c r="AD4589">
        <v>0</v>
      </c>
      <c r="AE4589">
        <v>0</v>
      </c>
      <c r="AF4589">
        <v>0</v>
      </c>
      <c r="AG4589" t="s">
        <v>18513</v>
      </c>
      <c r="AH4589" s="21" t="str">
        <f t="shared" si="142"/>
        <v>YK20</v>
      </c>
      <c r="AI4589" s="21">
        <v>345.36</v>
      </c>
      <c r="AJ4589" s="21">
        <f t="shared" si="143"/>
        <v>99.783496732026137</v>
      </c>
      <c r="AK4589" s="21" t="s">
        <v>2060</v>
      </c>
      <c r="AL4589" t="s">
        <v>2613</v>
      </c>
      <c r="AM4589" s="26" t="s">
        <v>38</v>
      </c>
      <c r="AN4589" t="s">
        <v>2031</v>
      </c>
    </row>
    <row r="4590" spans="1:40" ht="15" hidden="1" thickTop="1" x14ac:dyDescent="0.35">
      <c r="A4590" t="s">
        <v>9245</v>
      </c>
      <c r="B4590" t="s">
        <v>18514</v>
      </c>
      <c r="C4590" t="s">
        <v>2875</v>
      </c>
      <c r="D4590" t="s">
        <v>18515</v>
      </c>
      <c r="E4590" t="s">
        <v>2575</v>
      </c>
      <c r="F4590">
        <v>1</v>
      </c>
      <c r="G4590" t="s">
        <v>2576</v>
      </c>
      <c r="H4590" t="s">
        <v>2577</v>
      </c>
      <c r="I4590" t="s">
        <v>2076</v>
      </c>
      <c r="J4590" t="s">
        <v>2858</v>
      </c>
      <c r="K4590" t="s">
        <v>2742</v>
      </c>
      <c r="L4590" t="s">
        <v>2058</v>
      </c>
      <c r="M4590" t="s">
        <v>2170</v>
      </c>
      <c r="N4590">
        <v>5</v>
      </c>
      <c r="O4590">
        <v>171</v>
      </c>
      <c r="P4590">
        <v>1.1200000000000001</v>
      </c>
      <c r="Q4590">
        <v>15300</v>
      </c>
      <c r="R4590">
        <v>1</v>
      </c>
      <c r="S4590">
        <v>28</v>
      </c>
      <c r="T4590">
        <v>0.18</v>
      </c>
      <c r="U4590">
        <v>4</v>
      </c>
      <c r="V4590">
        <v>143</v>
      </c>
      <c r="W4590">
        <v>0.93</v>
      </c>
      <c r="X4590">
        <v>0</v>
      </c>
      <c r="Y4590">
        <v>0</v>
      </c>
      <c r="Z4590">
        <v>0</v>
      </c>
      <c r="AA4590">
        <v>0</v>
      </c>
      <c r="AB4590">
        <v>0</v>
      </c>
      <c r="AC4590">
        <v>0</v>
      </c>
      <c r="AD4590">
        <v>0</v>
      </c>
      <c r="AE4590">
        <v>0</v>
      </c>
      <c r="AF4590">
        <v>0</v>
      </c>
      <c r="AG4590" t="s">
        <v>18516</v>
      </c>
      <c r="AH4590" s="21" t="str">
        <f t="shared" si="142"/>
        <v>YK20</v>
      </c>
      <c r="AI4590" s="21">
        <v>216</v>
      </c>
      <c r="AJ4590" s="21">
        <f t="shared" si="143"/>
        <v>98.882352941176464</v>
      </c>
      <c r="AK4590" s="21" t="s">
        <v>2063</v>
      </c>
      <c r="AL4590" t="s">
        <v>2551</v>
      </c>
      <c r="AM4590" s="26" t="s">
        <v>38</v>
      </c>
      <c r="AN4590" t="s">
        <v>2030</v>
      </c>
    </row>
    <row r="4591" spans="1:40" ht="15" hidden="1" thickTop="1" x14ac:dyDescent="0.35">
      <c r="A4591" t="s">
        <v>7613</v>
      </c>
      <c r="B4591" t="s">
        <v>18517</v>
      </c>
      <c r="C4591" t="s">
        <v>4656</v>
      </c>
      <c r="D4591" t="s">
        <v>18518</v>
      </c>
      <c r="E4591" t="s">
        <v>2575</v>
      </c>
      <c r="F4591">
        <v>1</v>
      </c>
      <c r="G4591" t="s">
        <v>2576</v>
      </c>
      <c r="H4591" t="s">
        <v>2577</v>
      </c>
      <c r="I4591" t="s">
        <v>2076</v>
      </c>
      <c r="J4591" t="s">
        <v>2858</v>
      </c>
      <c r="K4591" t="s">
        <v>2742</v>
      </c>
      <c r="L4591" t="s">
        <v>2058</v>
      </c>
      <c r="M4591" t="s">
        <v>2170</v>
      </c>
      <c r="N4591">
        <v>4</v>
      </c>
      <c r="O4591">
        <v>105</v>
      </c>
      <c r="P4591">
        <v>0.69</v>
      </c>
      <c r="Q4591">
        <v>15300</v>
      </c>
      <c r="R4591">
        <v>1</v>
      </c>
      <c r="S4591">
        <v>24</v>
      </c>
      <c r="T4591">
        <v>0.16</v>
      </c>
      <c r="U4591">
        <v>3</v>
      </c>
      <c r="V4591">
        <v>81</v>
      </c>
      <c r="W4591">
        <v>0.53</v>
      </c>
      <c r="X4591">
        <v>0</v>
      </c>
      <c r="Y4591">
        <v>0</v>
      </c>
      <c r="Z4591">
        <v>0</v>
      </c>
      <c r="AA4591">
        <v>0</v>
      </c>
      <c r="AB4591">
        <v>0</v>
      </c>
      <c r="AC4591">
        <v>0</v>
      </c>
      <c r="AD4591">
        <v>0</v>
      </c>
      <c r="AE4591">
        <v>0</v>
      </c>
      <c r="AF4591">
        <v>0</v>
      </c>
      <c r="AG4591" t="s">
        <v>18519</v>
      </c>
      <c r="AH4591" s="21" t="str">
        <f t="shared" si="142"/>
        <v>YK20</v>
      </c>
      <c r="AI4591" s="21">
        <v>216</v>
      </c>
      <c r="AJ4591" s="21">
        <f t="shared" si="143"/>
        <v>99.313725490196077</v>
      </c>
      <c r="AK4591" s="21" t="s">
        <v>2060</v>
      </c>
      <c r="AL4591" t="s">
        <v>2551</v>
      </c>
      <c r="AM4591" s="26" t="s">
        <v>38</v>
      </c>
      <c r="AN4591" t="s">
        <v>2030</v>
      </c>
    </row>
    <row r="4592" spans="1:40" ht="15" hidden="1" thickTop="1" x14ac:dyDescent="0.35">
      <c r="A4592" t="s">
        <v>7617</v>
      </c>
      <c r="B4592" t="s">
        <v>18520</v>
      </c>
      <c r="C4592" t="s">
        <v>2875</v>
      </c>
      <c r="D4592" t="s">
        <v>18521</v>
      </c>
      <c r="E4592" t="s">
        <v>2575</v>
      </c>
      <c r="F4592">
        <v>1</v>
      </c>
      <c r="G4592" t="s">
        <v>2576</v>
      </c>
      <c r="H4592" t="s">
        <v>2577</v>
      </c>
      <c r="I4592" t="s">
        <v>2076</v>
      </c>
      <c r="J4592" t="s">
        <v>2858</v>
      </c>
      <c r="K4592" t="s">
        <v>2742</v>
      </c>
      <c r="L4592" t="s">
        <v>2058</v>
      </c>
      <c r="M4592" t="s">
        <v>2170</v>
      </c>
      <c r="N4592">
        <v>0</v>
      </c>
      <c r="O4592">
        <v>0</v>
      </c>
      <c r="P4592">
        <v>0</v>
      </c>
      <c r="Q4592">
        <v>15300</v>
      </c>
      <c r="R4592">
        <v>0</v>
      </c>
      <c r="S4592">
        <v>0</v>
      </c>
      <c r="T4592">
        <v>0</v>
      </c>
      <c r="U4592">
        <v>0</v>
      </c>
      <c r="V4592">
        <v>0</v>
      </c>
      <c r="W4592">
        <v>0</v>
      </c>
      <c r="X4592">
        <v>0</v>
      </c>
      <c r="Y4592">
        <v>0</v>
      </c>
      <c r="Z4592">
        <v>0</v>
      </c>
      <c r="AA4592">
        <v>0</v>
      </c>
      <c r="AB4592">
        <v>0</v>
      </c>
      <c r="AC4592">
        <v>0</v>
      </c>
      <c r="AD4592">
        <v>0</v>
      </c>
      <c r="AE4592">
        <v>0</v>
      </c>
      <c r="AF4592">
        <v>0</v>
      </c>
      <c r="AG4592" t="s">
        <v>18522</v>
      </c>
      <c r="AH4592" s="21" t="str">
        <f t="shared" si="142"/>
        <v>YK20</v>
      </c>
      <c r="AI4592" s="21">
        <v>216</v>
      </c>
      <c r="AJ4592" s="21">
        <f t="shared" si="143"/>
        <v>100</v>
      </c>
      <c r="AK4592" s="21" t="s">
        <v>2060</v>
      </c>
      <c r="AL4592" t="s">
        <v>2551</v>
      </c>
      <c r="AM4592" s="26" t="s">
        <v>38</v>
      </c>
      <c r="AN4592" t="s">
        <v>2031</v>
      </c>
    </row>
    <row r="4593" spans="1:40" ht="15" hidden="1" thickTop="1" x14ac:dyDescent="0.35">
      <c r="A4593" t="s">
        <v>9255</v>
      </c>
      <c r="B4593" t="s">
        <v>18523</v>
      </c>
      <c r="C4593" t="s">
        <v>5945</v>
      </c>
      <c r="D4593" t="s">
        <v>18524</v>
      </c>
      <c r="E4593" t="s">
        <v>2575</v>
      </c>
      <c r="F4593">
        <v>1</v>
      </c>
      <c r="G4593" t="s">
        <v>2609</v>
      </c>
      <c r="H4593" t="s">
        <v>2577</v>
      </c>
      <c r="I4593" t="s">
        <v>2076</v>
      </c>
      <c r="J4593" t="s">
        <v>2741</v>
      </c>
      <c r="K4593" t="s">
        <v>2742</v>
      </c>
      <c r="L4593" t="s">
        <v>2058</v>
      </c>
      <c r="M4593" t="s">
        <v>2059</v>
      </c>
      <c r="N4593">
        <v>2</v>
      </c>
      <c r="O4593">
        <v>114</v>
      </c>
      <c r="P4593">
        <v>0.47</v>
      </c>
      <c r="Q4593">
        <v>24480</v>
      </c>
      <c r="R4593">
        <v>0</v>
      </c>
      <c r="S4593">
        <v>0</v>
      </c>
      <c r="T4593">
        <v>0</v>
      </c>
      <c r="U4593">
        <v>2</v>
      </c>
      <c r="V4593">
        <v>114</v>
      </c>
      <c r="W4593">
        <v>0.47</v>
      </c>
      <c r="X4593">
        <v>0</v>
      </c>
      <c r="Y4593">
        <v>0</v>
      </c>
      <c r="Z4593">
        <v>0</v>
      </c>
      <c r="AA4593">
        <v>0</v>
      </c>
      <c r="AB4593">
        <v>0</v>
      </c>
      <c r="AC4593">
        <v>0</v>
      </c>
      <c r="AD4593">
        <v>0</v>
      </c>
      <c r="AE4593">
        <v>0</v>
      </c>
      <c r="AF4593">
        <v>0</v>
      </c>
      <c r="AG4593" t="s">
        <v>18525</v>
      </c>
      <c r="AH4593" s="21" t="str">
        <f t="shared" si="142"/>
        <v>YK20</v>
      </c>
      <c r="AI4593" s="21">
        <v>345.36</v>
      </c>
      <c r="AJ4593" s="21">
        <f t="shared" si="143"/>
        <v>99.534313725490193</v>
      </c>
      <c r="AK4593" s="21" t="s">
        <v>2060</v>
      </c>
      <c r="AL4593" t="s">
        <v>2613</v>
      </c>
      <c r="AM4593" s="26" t="s">
        <v>38</v>
      </c>
      <c r="AN4593" t="s">
        <v>2031</v>
      </c>
    </row>
    <row r="4594" spans="1:40" ht="15" hidden="1" thickTop="1" x14ac:dyDescent="0.35">
      <c r="A4594" t="s">
        <v>9259</v>
      </c>
      <c r="B4594" t="s">
        <v>18526</v>
      </c>
      <c r="C4594" t="s">
        <v>3434</v>
      </c>
      <c r="D4594" t="s">
        <v>18527</v>
      </c>
      <c r="E4594" t="s">
        <v>2608</v>
      </c>
      <c r="F4594">
        <v>1</v>
      </c>
      <c r="G4594" t="s">
        <v>2609</v>
      </c>
      <c r="H4594" t="s">
        <v>2577</v>
      </c>
      <c r="I4594" t="s">
        <v>2076</v>
      </c>
      <c r="J4594" t="s">
        <v>2764</v>
      </c>
      <c r="K4594" t="s">
        <v>2765</v>
      </c>
      <c r="L4594" t="s">
        <v>2058</v>
      </c>
      <c r="M4594" t="s">
        <v>2059</v>
      </c>
      <c r="N4594">
        <v>3</v>
      </c>
      <c r="O4594">
        <v>103</v>
      </c>
      <c r="P4594">
        <v>0.42</v>
      </c>
      <c r="Q4594">
        <v>24480</v>
      </c>
      <c r="R4594">
        <v>1</v>
      </c>
      <c r="S4594">
        <v>20</v>
      </c>
      <c r="T4594">
        <v>0.08</v>
      </c>
      <c r="U4594">
        <v>2</v>
      </c>
      <c r="V4594">
        <v>83</v>
      </c>
      <c r="W4594">
        <v>0.34</v>
      </c>
      <c r="X4594">
        <v>0</v>
      </c>
      <c r="Y4594">
        <v>0</v>
      </c>
      <c r="Z4594">
        <v>0</v>
      </c>
      <c r="AA4594">
        <v>0</v>
      </c>
      <c r="AB4594">
        <v>0</v>
      </c>
      <c r="AC4594">
        <v>0</v>
      </c>
      <c r="AD4594">
        <v>0</v>
      </c>
      <c r="AE4594">
        <v>0</v>
      </c>
      <c r="AF4594">
        <v>0</v>
      </c>
      <c r="AG4594" t="s">
        <v>18528</v>
      </c>
      <c r="AH4594" s="21" t="str">
        <f t="shared" si="142"/>
        <v>YK20</v>
      </c>
      <c r="AI4594" s="21">
        <v>345.36</v>
      </c>
      <c r="AJ4594" s="21">
        <f t="shared" si="143"/>
        <v>99.579248366013076</v>
      </c>
      <c r="AK4594" s="21" t="s">
        <v>2060</v>
      </c>
      <c r="AL4594" t="s">
        <v>2613</v>
      </c>
      <c r="AM4594" s="26" t="s">
        <v>38</v>
      </c>
      <c r="AN4594" t="s">
        <v>2031</v>
      </c>
    </row>
    <row r="4595" spans="1:40" ht="15" hidden="1" thickTop="1" x14ac:dyDescent="0.35">
      <c r="A4595" t="s">
        <v>9263</v>
      </c>
      <c r="B4595" t="s">
        <v>18529</v>
      </c>
      <c r="C4595" t="s">
        <v>2762</v>
      </c>
      <c r="D4595" t="s">
        <v>18530</v>
      </c>
      <c r="E4595" t="s">
        <v>2608</v>
      </c>
      <c r="F4595">
        <v>1</v>
      </c>
      <c r="G4595" t="s">
        <v>2609</v>
      </c>
      <c r="H4595" t="s">
        <v>2577</v>
      </c>
      <c r="I4595" t="s">
        <v>2076</v>
      </c>
      <c r="J4595" t="s">
        <v>2764</v>
      </c>
      <c r="K4595" t="s">
        <v>2765</v>
      </c>
      <c r="L4595" t="s">
        <v>2058</v>
      </c>
      <c r="M4595" t="s">
        <v>2059</v>
      </c>
      <c r="N4595">
        <v>3</v>
      </c>
      <c r="O4595">
        <v>194</v>
      </c>
      <c r="P4595">
        <v>0.79</v>
      </c>
      <c r="Q4595">
        <v>24480</v>
      </c>
      <c r="R4595">
        <v>0</v>
      </c>
      <c r="S4595">
        <v>0</v>
      </c>
      <c r="T4595">
        <v>0</v>
      </c>
      <c r="U4595">
        <v>3</v>
      </c>
      <c r="V4595">
        <v>194</v>
      </c>
      <c r="W4595">
        <v>0.79</v>
      </c>
      <c r="X4595">
        <v>0</v>
      </c>
      <c r="Y4595">
        <v>0</v>
      </c>
      <c r="Z4595">
        <v>0</v>
      </c>
      <c r="AA4595">
        <v>0</v>
      </c>
      <c r="AB4595">
        <v>0</v>
      </c>
      <c r="AC4595">
        <v>0</v>
      </c>
      <c r="AD4595">
        <v>0</v>
      </c>
      <c r="AE4595">
        <v>0</v>
      </c>
      <c r="AF4595">
        <v>0</v>
      </c>
      <c r="AG4595" t="s">
        <v>18531</v>
      </c>
      <c r="AH4595" s="21" t="str">
        <f t="shared" si="142"/>
        <v>YK20</v>
      </c>
      <c r="AI4595" s="21">
        <v>345.36</v>
      </c>
      <c r="AJ4595" s="21">
        <f t="shared" si="143"/>
        <v>99.207516339869287</v>
      </c>
      <c r="AK4595" s="21" t="s">
        <v>2060</v>
      </c>
      <c r="AL4595" t="s">
        <v>2613</v>
      </c>
      <c r="AM4595" s="26" t="s">
        <v>38</v>
      </c>
      <c r="AN4595" t="s">
        <v>2030</v>
      </c>
    </row>
    <row r="4596" spans="1:40" ht="15" hidden="1" thickTop="1" x14ac:dyDescent="0.35">
      <c r="A4596" t="s">
        <v>9266</v>
      </c>
      <c r="B4596" t="s">
        <v>18532</v>
      </c>
      <c r="C4596" t="s">
        <v>3192</v>
      </c>
      <c r="D4596" t="s">
        <v>18533</v>
      </c>
      <c r="E4596" t="s">
        <v>2608</v>
      </c>
      <c r="F4596">
        <v>1</v>
      </c>
      <c r="G4596" t="s">
        <v>2609</v>
      </c>
      <c r="H4596" t="s">
        <v>2577</v>
      </c>
      <c r="I4596" t="s">
        <v>2076</v>
      </c>
      <c r="J4596" t="s">
        <v>2764</v>
      </c>
      <c r="K4596" t="s">
        <v>2765</v>
      </c>
      <c r="L4596" t="s">
        <v>2058</v>
      </c>
      <c r="M4596" t="s">
        <v>2170</v>
      </c>
      <c r="N4596">
        <v>3</v>
      </c>
      <c r="O4596">
        <v>248</v>
      </c>
      <c r="P4596">
        <v>1.62</v>
      </c>
      <c r="Q4596">
        <v>15300</v>
      </c>
      <c r="R4596">
        <v>1</v>
      </c>
      <c r="S4596">
        <v>78</v>
      </c>
      <c r="T4596">
        <v>0.51</v>
      </c>
      <c r="U4596">
        <v>2</v>
      </c>
      <c r="V4596">
        <v>170</v>
      </c>
      <c r="W4596">
        <v>1.1100000000000001</v>
      </c>
      <c r="X4596">
        <v>0</v>
      </c>
      <c r="Y4596">
        <v>0</v>
      </c>
      <c r="Z4596">
        <v>0</v>
      </c>
      <c r="AA4596">
        <v>0</v>
      </c>
      <c r="AB4596">
        <v>0</v>
      </c>
      <c r="AC4596">
        <v>0</v>
      </c>
      <c r="AD4596">
        <v>0</v>
      </c>
      <c r="AE4596">
        <v>0</v>
      </c>
      <c r="AF4596">
        <v>0</v>
      </c>
      <c r="AG4596" t="s">
        <v>18534</v>
      </c>
      <c r="AH4596" s="21" t="str">
        <f t="shared" si="142"/>
        <v>YK20</v>
      </c>
      <c r="AI4596" s="21">
        <v>216</v>
      </c>
      <c r="AJ4596" s="21">
        <f t="shared" si="143"/>
        <v>98.379084967320267</v>
      </c>
      <c r="AK4596" s="21" t="s">
        <v>2063</v>
      </c>
      <c r="AL4596" t="s">
        <v>2613</v>
      </c>
      <c r="AM4596" s="26" t="s">
        <v>38</v>
      </c>
      <c r="AN4596" t="s">
        <v>2029</v>
      </c>
    </row>
    <row r="4597" spans="1:40" ht="15" hidden="1" thickTop="1" x14ac:dyDescent="0.35">
      <c r="A4597" t="s">
        <v>9270</v>
      </c>
      <c r="B4597" t="s">
        <v>18535</v>
      </c>
      <c r="C4597" t="s">
        <v>4541</v>
      </c>
      <c r="D4597" t="s">
        <v>18536</v>
      </c>
      <c r="E4597" t="s">
        <v>2608</v>
      </c>
      <c r="F4597">
        <v>1</v>
      </c>
      <c r="G4597" t="s">
        <v>2609</v>
      </c>
      <c r="H4597" t="s">
        <v>2577</v>
      </c>
      <c r="I4597" t="s">
        <v>2076</v>
      </c>
      <c r="J4597" t="s">
        <v>2764</v>
      </c>
      <c r="K4597" t="s">
        <v>2765</v>
      </c>
      <c r="L4597" t="s">
        <v>2058</v>
      </c>
      <c r="M4597" t="s">
        <v>2170</v>
      </c>
      <c r="N4597">
        <v>1</v>
      </c>
      <c r="O4597">
        <v>2</v>
      </c>
      <c r="P4597">
        <v>0.01</v>
      </c>
      <c r="Q4597">
        <v>15300</v>
      </c>
      <c r="R4597">
        <v>0</v>
      </c>
      <c r="S4597">
        <v>0</v>
      </c>
      <c r="T4597">
        <v>0</v>
      </c>
      <c r="U4597">
        <v>1</v>
      </c>
      <c r="V4597">
        <v>2</v>
      </c>
      <c r="W4597">
        <v>0.01</v>
      </c>
      <c r="X4597">
        <v>0</v>
      </c>
      <c r="Y4597">
        <v>0</v>
      </c>
      <c r="Z4597">
        <v>0</v>
      </c>
      <c r="AA4597">
        <v>0</v>
      </c>
      <c r="AB4597">
        <v>0</v>
      </c>
      <c r="AC4597">
        <v>0</v>
      </c>
      <c r="AD4597">
        <v>0</v>
      </c>
      <c r="AE4597">
        <v>0</v>
      </c>
      <c r="AF4597">
        <v>0</v>
      </c>
      <c r="AG4597" t="s">
        <v>18537</v>
      </c>
      <c r="AH4597" s="21" t="str">
        <f t="shared" si="142"/>
        <v>YK20</v>
      </c>
      <c r="AI4597" s="21">
        <v>216</v>
      </c>
      <c r="AJ4597" s="21">
        <f t="shared" si="143"/>
        <v>99.986928104575156</v>
      </c>
      <c r="AK4597" s="21" t="s">
        <v>2060</v>
      </c>
      <c r="AL4597" t="s">
        <v>2613</v>
      </c>
      <c r="AM4597" s="26" t="s">
        <v>38</v>
      </c>
      <c r="AN4597" t="s">
        <v>2029</v>
      </c>
    </row>
    <row r="4598" spans="1:40" ht="15" hidden="1" thickTop="1" x14ac:dyDescent="0.35">
      <c r="A4598" t="s">
        <v>9274</v>
      </c>
      <c r="B4598" t="s">
        <v>18538</v>
      </c>
      <c r="C4598" t="s">
        <v>2974</v>
      </c>
      <c r="D4598" t="s">
        <v>18539</v>
      </c>
      <c r="E4598" t="s">
        <v>2608</v>
      </c>
      <c r="F4598">
        <v>1</v>
      </c>
      <c r="G4598" t="s">
        <v>2609</v>
      </c>
      <c r="H4598" t="s">
        <v>2577</v>
      </c>
      <c r="I4598" t="s">
        <v>2076</v>
      </c>
      <c r="J4598" t="s">
        <v>2764</v>
      </c>
      <c r="K4598" t="s">
        <v>2765</v>
      </c>
      <c r="L4598" t="s">
        <v>2058</v>
      </c>
      <c r="M4598" t="s">
        <v>2059</v>
      </c>
      <c r="N4598">
        <v>1</v>
      </c>
      <c r="O4598">
        <v>19</v>
      </c>
      <c r="P4598">
        <v>0.08</v>
      </c>
      <c r="Q4598">
        <v>24480</v>
      </c>
      <c r="R4598">
        <v>0</v>
      </c>
      <c r="S4598">
        <v>0</v>
      </c>
      <c r="T4598">
        <v>0</v>
      </c>
      <c r="U4598">
        <v>1</v>
      </c>
      <c r="V4598">
        <v>19</v>
      </c>
      <c r="W4598">
        <v>0.08</v>
      </c>
      <c r="X4598">
        <v>0</v>
      </c>
      <c r="Y4598">
        <v>0</v>
      </c>
      <c r="Z4598">
        <v>0</v>
      </c>
      <c r="AA4598">
        <v>0</v>
      </c>
      <c r="AB4598">
        <v>0</v>
      </c>
      <c r="AC4598">
        <v>0</v>
      </c>
      <c r="AD4598">
        <v>0</v>
      </c>
      <c r="AE4598">
        <v>0</v>
      </c>
      <c r="AF4598">
        <v>0</v>
      </c>
      <c r="AG4598" t="s">
        <v>18540</v>
      </c>
      <c r="AH4598" s="21" t="str">
        <f t="shared" si="142"/>
        <v>YK20</v>
      </c>
      <c r="AI4598" s="21">
        <v>345.36</v>
      </c>
      <c r="AJ4598" s="21">
        <f t="shared" si="143"/>
        <v>99.922385620915037</v>
      </c>
      <c r="AK4598" s="21" t="s">
        <v>2060</v>
      </c>
      <c r="AL4598" t="s">
        <v>2613</v>
      </c>
      <c r="AM4598" s="26" t="s">
        <v>38</v>
      </c>
      <c r="AN4598" t="s">
        <v>2031</v>
      </c>
    </row>
    <row r="4599" spans="1:40" ht="15" hidden="1" thickTop="1" x14ac:dyDescent="0.35">
      <c r="A4599" t="s">
        <v>9278</v>
      </c>
      <c r="B4599" t="s">
        <v>18541</v>
      </c>
      <c r="C4599" t="s">
        <v>2974</v>
      </c>
      <c r="D4599" t="s">
        <v>18542</v>
      </c>
      <c r="E4599" t="s">
        <v>2608</v>
      </c>
      <c r="F4599">
        <v>1</v>
      </c>
      <c r="G4599" t="s">
        <v>2609</v>
      </c>
      <c r="H4599" t="s">
        <v>2577</v>
      </c>
      <c r="I4599" t="s">
        <v>2076</v>
      </c>
      <c r="J4599" t="s">
        <v>2764</v>
      </c>
      <c r="K4599" t="s">
        <v>2765</v>
      </c>
      <c r="L4599" t="s">
        <v>2058</v>
      </c>
      <c r="M4599" t="s">
        <v>2170</v>
      </c>
      <c r="N4599">
        <v>2</v>
      </c>
      <c r="O4599">
        <v>83</v>
      </c>
      <c r="P4599">
        <v>0.54</v>
      </c>
      <c r="Q4599">
        <v>15300</v>
      </c>
      <c r="R4599">
        <v>1</v>
      </c>
      <c r="S4599">
        <v>14</v>
      </c>
      <c r="T4599">
        <v>0.09</v>
      </c>
      <c r="U4599">
        <v>1</v>
      </c>
      <c r="V4599">
        <v>69</v>
      </c>
      <c r="W4599">
        <v>0.45</v>
      </c>
      <c r="X4599">
        <v>0</v>
      </c>
      <c r="Y4599">
        <v>0</v>
      </c>
      <c r="Z4599">
        <v>0</v>
      </c>
      <c r="AA4599">
        <v>0</v>
      </c>
      <c r="AB4599">
        <v>0</v>
      </c>
      <c r="AC4599">
        <v>0</v>
      </c>
      <c r="AD4599">
        <v>0</v>
      </c>
      <c r="AE4599">
        <v>0</v>
      </c>
      <c r="AF4599">
        <v>0</v>
      </c>
      <c r="AG4599" t="s">
        <v>18543</v>
      </c>
      <c r="AH4599" s="21" t="str">
        <f t="shared" si="142"/>
        <v>YK20</v>
      </c>
      <c r="AI4599" s="21">
        <v>216</v>
      </c>
      <c r="AJ4599" s="21">
        <f t="shared" si="143"/>
        <v>99.457516339869287</v>
      </c>
      <c r="AK4599" s="21" t="s">
        <v>2060</v>
      </c>
      <c r="AL4599" t="s">
        <v>2613</v>
      </c>
      <c r="AM4599" s="26" t="s">
        <v>38</v>
      </c>
      <c r="AN4599" t="s">
        <v>2031</v>
      </c>
    </row>
    <row r="4600" spans="1:40" ht="15" hidden="1" thickTop="1" x14ac:dyDescent="0.35">
      <c r="A4600" t="s">
        <v>9282</v>
      </c>
      <c r="B4600" t="s">
        <v>18544</v>
      </c>
      <c r="C4600" t="s">
        <v>3294</v>
      </c>
      <c r="D4600" t="s">
        <v>18545</v>
      </c>
      <c r="E4600" t="s">
        <v>2608</v>
      </c>
      <c r="F4600">
        <v>1</v>
      </c>
      <c r="G4600" t="s">
        <v>2609</v>
      </c>
      <c r="H4600" t="s">
        <v>2577</v>
      </c>
      <c r="I4600" t="s">
        <v>2076</v>
      </c>
      <c r="J4600" t="s">
        <v>2764</v>
      </c>
      <c r="K4600" t="s">
        <v>2765</v>
      </c>
      <c r="L4600" t="s">
        <v>2058</v>
      </c>
      <c r="M4600" t="s">
        <v>2170</v>
      </c>
      <c r="N4600">
        <v>2</v>
      </c>
      <c r="O4600">
        <v>84</v>
      </c>
      <c r="P4600">
        <v>0.55000000000000004</v>
      </c>
      <c r="Q4600">
        <v>15300</v>
      </c>
      <c r="R4600">
        <v>1</v>
      </c>
      <c r="S4600">
        <v>54</v>
      </c>
      <c r="T4600">
        <v>0.35</v>
      </c>
      <c r="U4600">
        <v>1</v>
      </c>
      <c r="V4600">
        <v>30</v>
      </c>
      <c r="W4600">
        <v>0.2</v>
      </c>
      <c r="X4600">
        <v>0</v>
      </c>
      <c r="Y4600">
        <v>0</v>
      </c>
      <c r="Z4600">
        <v>0</v>
      </c>
      <c r="AA4600">
        <v>0</v>
      </c>
      <c r="AB4600">
        <v>0</v>
      </c>
      <c r="AC4600">
        <v>0</v>
      </c>
      <c r="AD4600">
        <v>0</v>
      </c>
      <c r="AE4600">
        <v>0</v>
      </c>
      <c r="AF4600">
        <v>0</v>
      </c>
      <c r="AG4600" t="s">
        <v>18546</v>
      </c>
      <c r="AH4600" s="21" t="str">
        <f t="shared" si="142"/>
        <v>YK20</v>
      </c>
      <c r="AI4600" s="21">
        <v>216</v>
      </c>
      <c r="AJ4600" s="21">
        <f t="shared" si="143"/>
        <v>99.450980392156865</v>
      </c>
      <c r="AK4600" s="21" t="s">
        <v>2060</v>
      </c>
      <c r="AL4600" t="s">
        <v>2613</v>
      </c>
      <c r="AM4600" s="26" t="s">
        <v>38</v>
      </c>
      <c r="AN4600" t="s">
        <v>2030</v>
      </c>
    </row>
    <row r="4601" spans="1:40" ht="15" hidden="1" thickTop="1" x14ac:dyDescent="0.35">
      <c r="A4601" t="s">
        <v>9286</v>
      </c>
      <c r="B4601" t="s">
        <v>18547</v>
      </c>
      <c r="C4601" t="s">
        <v>5654</v>
      </c>
      <c r="D4601" t="s">
        <v>18506</v>
      </c>
      <c r="E4601" t="s">
        <v>3704</v>
      </c>
      <c r="F4601">
        <v>1</v>
      </c>
      <c r="G4601" t="s">
        <v>2619</v>
      </c>
      <c r="H4601" t="s">
        <v>2620</v>
      </c>
      <c r="I4601" t="s">
        <v>2076</v>
      </c>
      <c r="J4601" t="s">
        <v>3705</v>
      </c>
      <c r="K4601" t="s">
        <v>2655</v>
      </c>
      <c r="L4601" t="s">
        <v>2058</v>
      </c>
      <c r="M4601" t="s">
        <v>2059</v>
      </c>
      <c r="N4601">
        <v>3</v>
      </c>
      <c r="O4601">
        <v>100</v>
      </c>
      <c r="P4601">
        <v>0.41</v>
      </c>
      <c r="Q4601">
        <v>24480</v>
      </c>
      <c r="R4601">
        <v>1</v>
      </c>
      <c r="S4601">
        <v>31</v>
      </c>
      <c r="T4601">
        <v>0.13</v>
      </c>
      <c r="U4601">
        <v>1</v>
      </c>
      <c r="V4601">
        <v>43</v>
      </c>
      <c r="W4601">
        <v>0.18</v>
      </c>
      <c r="X4601">
        <v>0</v>
      </c>
      <c r="Y4601">
        <v>0</v>
      </c>
      <c r="Z4601">
        <v>0</v>
      </c>
      <c r="AA4601">
        <v>1</v>
      </c>
      <c r="AB4601">
        <v>26</v>
      </c>
      <c r="AC4601">
        <v>0.11</v>
      </c>
      <c r="AD4601">
        <v>0</v>
      </c>
      <c r="AE4601">
        <v>0</v>
      </c>
      <c r="AF4601">
        <v>0</v>
      </c>
      <c r="AG4601" t="s">
        <v>18548</v>
      </c>
      <c r="AH4601" s="21" t="str">
        <f t="shared" si="142"/>
        <v>YK20</v>
      </c>
      <c r="AI4601" s="21">
        <v>345.36</v>
      </c>
      <c r="AJ4601" s="21">
        <f t="shared" si="143"/>
        <v>99.591503267973863</v>
      </c>
      <c r="AK4601" s="21" t="s">
        <v>2060</v>
      </c>
      <c r="AL4601" t="s">
        <v>2984</v>
      </c>
      <c r="AM4601" s="26" t="s">
        <v>38</v>
      </c>
      <c r="AN4601" t="s">
        <v>2031</v>
      </c>
    </row>
    <row r="4602" spans="1:40" ht="15" hidden="1" thickTop="1" x14ac:dyDescent="0.35">
      <c r="A4602" t="s">
        <v>9290</v>
      </c>
      <c r="B4602" t="s">
        <v>18549</v>
      </c>
      <c r="C4602" t="s">
        <v>3702</v>
      </c>
      <c r="D4602" t="s">
        <v>18550</v>
      </c>
      <c r="E4602" t="s">
        <v>3704</v>
      </c>
      <c r="F4602">
        <v>1</v>
      </c>
      <c r="G4602" t="s">
        <v>2619</v>
      </c>
      <c r="H4602" t="s">
        <v>2620</v>
      </c>
      <c r="I4602" t="s">
        <v>2076</v>
      </c>
      <c r="J4602" t="s">
        <v>3705</v>
      </c>
      <c r="K4602" t="s">
        <v>2655</v>
      </c>
      <c r="L4602" t="s">
        <v>2058</v>
      </c>
      <c r="M4602" t="s">
        <v>2059</v>
      </c>
      <c r="N4602">
        <v>4</v>
      </c>
      <c r="O4602">
        <v>179</v>
      </c>
      <c r="P4602">
        <v>0.73</v>
      </c>
      <c r="Q4602">
        <v>24480</v>
      </c>
      <c r="R4602">
        <v>2</v>
      </c>
      <c r="S4602">
        <v>91</v>
      </c>
      <c r="T4602">
        <v>0.37</v>
      </c>
      <c r="U4602">
        <v>2</v>
      </c>
      <c r="V4602">
        <v>88</v>
      </c>
      <c r="W4602">
        <v>0.36</v>
      </c>
      <c r="X4602">
        <v>0</v>
      </c>
      <c r="Y4602">
        <v>0</v>
      </c>
      <c r="Z4602">
        <v>0</v>
      </c>
      <c r="AA4602">
        <v>0</v>
      </c>
      <c r="AB4602">
        <v>0</v>
      </c>
      <c r="AC4602">
        <v>0</v>
      </c>
      <c r="AD4602">
        <v>0</v>
      </c>
      <c r="AE4602">
        <v>0</v>
      </c>
      <c r="AF4602">
        <v>0</v>
      </c>
      <c r="AG4602" t="s">
        <v>18551</v>
      </c>
      <c r="AH4602" s="21" t="str">
        <f t="shared" si="142"/>
        <v>YK20</v>
      </c>
      <c r="AI4602" s="21">
        <v>345.36</v>
      </c>
      <c r="AJ4602" s="21">
        <f t="shared" si="143"/>
        <v>99.268790849673209</v>
      </c>
      <c r="AK4602" s="21" t="s">
        <v>2060</v>
      </c>
      <c r="AL4602" t="s">
        <v>2984</v>
      </c>
      <c r="AM4602" s="26" t="s">
        <v>38</v>
      </c>
      <c r="AN4602" t="s">
        <v>2031</v>
      </c>
    </row>
    <row r="4603" spans="1:40" ht="15" hidden="1" thickTop="1" x14ac:dyDescent="0.35">
      <c r="A4603" t="s">
        <v>9294</v>
      </c>
      <c r="B4603" t="s">
        <v>18552</v>
      </c>
      <c r="C4603" t="s">
        <v>5067</v>
      </c>
      <c r="D4603" t="s">
        <v>6869</v>
      </c>
      <c r="E4603" t="s">
        <v>2608</v>
      </c>
      <c r="F4603">
        <v>1</v>
      </c>
      <c r="G4603" t="s">
        <v>2576</v>
      </c>
      <c r="H4603" t="s">
        <v>2577</v>
      </c>
      <c r="I4603" t="s">
        <v>2076</v>
      </c>
      <c r="J4603" t="s">
        <v>2610</v>
      </c>
      <c r="K4603" t="s">
        <v>2611</v>
      </c>
      <c r="L4603" t="s">
        <v>2058</v>
      </c>
      <c r="M4603" t="s">
        <v>2170</v>
      </c>
      <c r="N4603">
        <v>3</v>
      </c>
      <c r="O4603">
        <v>44</v>
      </c>
      <c r="P4603">
        <v>0.28999999999999998</v>
      </c>
      <c r="Q4603">
        <v>15300</v>
      </c>
      <c r="R4603">
        <v>0</v>
      </c>
      <c r="S4603">
        <v>0</v>
      </c>
      <c r="T4603">
        <v>0</v>
      </c>
      <c r="U4603">
        <v>3</v>
      </c>
      <c r="V4603">
        <v>44</v>
      </c>
      <c r="W4603">
        <v>0.28999999999999998</v>
      </c>
      <c r="X4603">
        <v>0</v>
      </c>
      <c r="Y4603">
        <v>0</v>
      </c>
      <c r="Z4603">
        <v>0</v>
      </c>
      <c r="AA4603">
        <v>0</v>
      </c>
      <c r="AB4603">
        <v>0</v>
      </c>
      <c r="AC4603">
        <v>0</v>
      </c>
      <c r="AD4603">
        <v>0</v>
      </c>
      <c r="AE4603">
        <v>0</v>
      </c>
      <c r="AF4603">
        <v>0</v>
      </c>
      <c r="AG4603" t="s">
        <v>18553</v>
      </c>
      <c r="AH4603" s="21" t="str">
        <f t="shared" si="142"/>
        <v>YK20</v>
      </c>
      <c r="AI4603" s="21">
        <v>216</v>
      </c>
      <c r="AJ4603" s="21">
        <f t="shared" si="143"/>
        <v>99.712418300653596</v>
      </c>
      <c r="AK4603" s="21" t="s">
        <v>2060</v>
      </c>
      <c r="AL4603" t="s">
        <v>2613</v>
      </c>
      <c r="AM4603" s="26" t="s">
        <v>38</v>
      </c>
      <c r="AN4603" t="s">
        <v>2031</v>
      </c>
    </row>
    <row r="4604" spans="1:40" ht="15" hidden="1" thickTop="1" x14ac:dyDescent="0.35">
      <c r="A4604" t="s">
        <v>9298</v>
      </c>
      <c r="B4604" t="s">
        <v>18554</v>
      </c>
      <c r="C4604" t="s">
        <v>4656</v>
      </c>
      <c r="D4604" t="s">
        <v>18555</v>
      </c>
      <c r="E4604" t="s">
        <v>2575</v>
      </c>
      <c r="F4604">
        <v>1</v>
      </c>
      <c r="G4604" t="s">
        <v>2576</v>
      </c>
      <c r="H4604" t="s">
        <v>2577</v>
      </c>
      <c r="I4604" t="s">
        <v>2076</v>
      </c>
      <c r="J4604" t="s">
        <v>2858</v>
      </c>
      <c r="K4604" t="s">
        <v>2742</v>
      </c>
      <c r="L4604" t="s">
        <v>2058</v>
      </c>
      <c r="M4604" t="s">
        <v>2059</v>
      </c>
      <c r="N4604">
        <v>0</v>
      </c>
      <c r="O4604">
        <v>0</v>
      </c>
      <c r="P4604">
        <v>0</v>
      </c>
      <c r="Q4604">
        <v>24480</v>
      </c>
      <c r="R4604">
        <v>0</v>
      </c>
      <c r="S4604">
        <v>0</v>
      </c>
      <c r="T4604">
        <v>0</v>
      </c>
      <c r="U4604">
        <v>0</v>
      </c>
      <c r="V4604">
        <v>0</v>
      </c>
      <c r="W4604">
        <v>0</v>
      </c>
      <c r="X4604">
        <v>0</v>
      </c>
      <c r="Y4604">
        <v>0</v>
      </c>
      <c r="Z4604">
        <v>0</v>
      </c>
      <c r="AA4604">
        <v>0</v>
      </c>
      <c r="AB4604">
        <v>0</v>
      </c>
      <c r="AC4604">
        <v>0</v>
      </c>
      <c r="AD4604">
        <v>0</v>
      </c>
      <c r="AE4604">
        <v>0</v>
      </c>
      <c r="AF4604">
        <v>0</v>
      </c>
      <c r="AG4604" t="s">
        <v>18556</v>
      </c>
      <c r="AH4604" s="21" t="str">
        <f t="shared" si="142"/>
        <v>YK20</v>
      </c>
      <c r="AI4604" s="21">
        <v>345.36</v>
      </c>
      <c r="AJ4604" s="21">
        <f t="shared" si="143"/>
        <v>100</v>
      </c>
      <c r="AK4604" s="21" t="s">
        <v>2060</v>
      </c>
      <c r="AL4604" t="s">
        <v>2551</v>
      </c>
      <c r="AM4604" s="26" t="s">
        <v>38</v>
      </c>
      <c r="AN4604" t="s">
        <v>2029</v>
      </c>
    </row>
    <row r="4605" spans="1:40" ht="15" hidden="1" thickTop="1" x14ac:dyDescent="0.35">
      <c r="A4605" t="s">
        <v>7624</v>
      </c>
      <c r="B4605" t="s">
        <v>18557</v>
      </c>
      <c r="C4605" t="s">
        <v>2751</v>
      </c>
      <c r="D4605" t="s">
        <v>18558</v>
      </c>
      <c r="E4605" t="s">
        <v>2646</v>
      </c>
      <c r="F4605">
        <v>1</v>
      </c>
      <c r="G4605" t="s">
        <v>2600</v>
      </c>
      <c r="H4605" t="s">
        <v>2577</v>
      </c>
      <c r="I4605" t="s">
        <v>2076</v>
      </c>
      <c r="J4605" t="s">
        <v>2647</v>
      </c>
      <c r="K4605" t="s">
        <v>2602</v>
      </c>
      <c r="L4605" t="s">
        <v>2058</v>
      </c>
      <c r="M4605" t="s">
        <v>2059</v>
      </c>
      <c r="N4605">
        <v>5</v>
      </c>
      <c r="O4605">
        <v>159</v>
      </c>
      <c r="P4605">
        <v>0.65</v>
      </c>
      <c r="Q4605">
        <v>24480</v>
      </c>
      <c r="R4605">
        <v>1</v>
      </c>
      <c r="S4605">
        <v>79</v>
      </c>
      <c r="T4605">
        <v>0.32</v>
      </c>
      <c r="U4605">
        <v>3</v>
      </c>
      <c r="V4605">
        <v>64</v>
      </c>
      <c r="W4605">
        <v>0.26</v>
      </c>
      <c r="X4605">
        <v>0</v>
      </c>
      <c r="Y4605">
        <v>0</v>
      </c>
      <c r="Z4605">
        <v>0</v>
      </c>
      <c r="AA4605">
        <v>1</v>
      </c>
      <c r="AB4605">
        <v>16</v>
      </c>
      <c r="AC4605">
        <v>7.0000000000000007E-2</v>
      </c>
      <c r="AD4605">
        <v>0</v>
      </c>
      <c r="AE4605">
        <v>0</v>
      </c>
      <c r="AF4605">
        <v>0</v>
      </c>
      <c r="AG4605" t="s">
        <v>18559</v>
      </c>
      <c r="AH4605" s="21" t="str">
        <f t="shared" si="142"/>
        <v>YK20</v>
      </c>
      <c r="AI4605" s="21">
        <v>345.36</v>
      </c>
      <c r="AJ4605" s="21">
        <f t="shared" si="143"/>
        <v>99.350490196078425</v>
      </c>
      <c r="AK4605" s="21" t="s">
        <v>2060</v>
      </c>
      <c r="AL4605" t="s">
        <v>2551</v>
      </c>
      <c r="AM4605" s="26" t="s">
        <v>38</v>
      </c>
      <c r="AN4605" t="s">
        <v>2032</v>
      </c>
    </row>
    <row r="4606" spans="1:40" ht="15" hidden="1" thickTop="1" x14ac:dyDescent="0.35">
      <c r="A4606" t="s">
        <v>9305</v>
      </c>
      <c r="B4606" t="s">
        <v>18560</v>
      </c>
      <c r="C4606" t="s">
        <v>12386</v>
      </c>
      <c r="D4606" t="s">
        <v>18561</v>
      </c>
      <c r="E4606" t="s">
        <v>146</v>
      </c>
      <c r="F4606">
        <v>2</v>
      </c>
      <c r="G4606" t="s">
        <v>2524</v>
      </c>
      <c r="H4606" t="s">
        <v>2056</v>
      </c>
      <c r="I4606" t="s">
        <v>2076</v>
      </c>
      <c r="J4606" t="s">
        <v>5458</v>
      </c>
      <c r="K4606" t="s">
        <v>62</v>
      </c>
      <c r="L4606" t="s">
        <v>2058</v>
      </c>
      <c r="M4606" t="s">
        <v>5133</v>
      </c>
      <c r="N4606">
        <v>5</v>
      </c>
      <c r="O4606">
        <v>194</v>
      </c>
      <c r="P4606">
        <v>1.73</v>
      </c>
      <c r="Q4606">
        <v>11220</v>
      </c>
      <c r="R4606">
        <v>2</v>
      </c>
      <c r="S4606">
        <v>94</v>
      </c>
      <c r="T4606">
        <v>0.84</v>
      </c>
      <c r="U4606">
        <v>3</v>
      </c>
      <c r="V4606">
        <v>100</v>
      </c>
      <c r="W4606">
        <v>0.89</v>
      </c>
      <c r="X4606">
        <v>0</v>
      </c>
      <c r="Y4606">
        <v>0</v>
      </c>
      <c r="Z4606">
        <v>0</v>
      </c>
      <c r="AA4606">
        <v>0</v>
      </c>
      <c r="AB4606">
        <v>0</v>
      </c>
      <c r="AC4606">
        <v>0</v>
      </c>
      <c r="AD4606">
        <v>0</v>
      </c>
      <c r="AE4606">
        <v>0</v>
      </c>
      <c r="AF4606">
        <v>0</v>
      </c>
      <c r="AG4606" t="s">
        <v>18562</v>
      </c>
      <c r="AH4606" s="21" t="str">
        <f t="shared" si="142"/>
        <v>YK20</v>
      </c>
      <c r="AI4606" s="21">
        <v>158.4</v>
      </c>
      <c r="AJ4606" s="21">
        <f t="shared" si="143"/>
        <v>98.270944741532972</v>
      </c>
      <c r="AK4606" s="21" t="s">
        <v>2063</v>
      </c>
      <c r="AL4606" t="s">
        <v>2527</v>
      </c>
      <c r="AM4606" s="26" t="s">
        <v>38</v>
      </c>
      <c r="AN4606" t="s">
        <v>2032</v>
      </c>
    </row>
    <row r="4607" spans="1:40" ht="15" hidden="1" thickTop="1" x14ac:dyDescent="0.35">
      <c r="A4607" t="s">
        <v>9309</v>
      </c>
      <c r="B4607" t="s">
        <v>18563</v>
      </c>
      <c r="C4607" t="s">
        <v>5928</v>
      </c>
      <c r="D4607" t="s">
        <v>18564</v>
      </c>
      <c r="E4607" t="s">
        <v>2646</v>
      </c>
      <c r="F4607">
        <v>1</v>
      </c>
      <c r="G4607" t="s">
        <v>2600</v>
      </c>
      <c r="H4607" t="s">
        <v>2577</v>
      </c>
      <c r="I4607" t="s">
        <v>2076</v>
      </c>
      <c r="J4607" t="s">
        <v>2647</v>
      </c>
      <c r="K4607" t="s">
        <v>2602</v>
      </c>
      <c r="L4607" t="s">
        <v>2058</v>
      </c>
      <c r="M4607" t="s">
        <v>2059</v>
      </c>
      <c r="N4607">
        <v>0</v>
      </c>
      <c r="O4607">
        <v>0</v>
      </c>
      <c r="P4607">
        <v>0</v>
      </c>
      <c r="Q4607">
        <v>24480</v>
      </c>
      <c r="R4607">
        <v>0</v>
      </c>
      <c r="S4607">
        <v>0</v>
      </c>
      <c r="T4607">
        <v>0</v>
      </c>
      <c r="U4607">
        <v>0</v>
      </c>
      <c r="V4607">
        <v>0</v>
      </c>
      <c r="W4607">
        <v>0</v>
      </c>
      <c r="X4607">
        <v>0</v>
      </c>
      <c r="Y4607">
        <v>0</v>
      </c>
      <c r="Z4607">
        <v>0</v>
      </c>
      <c r="AA4607">
        <v>0</v>
      </c>
      <c r="AB4607">
        <v>0</v>
      </c>
      <c r="AC4607">
        <v>0</v>
      </c>
      <c r="AD4607">
        <v>0</v>
      </c>
      <c r="AE4607">
        <v>0</v>
      </c>
      <c r="AF4607">
        <v>0</v>
      </c>
      <c r="AG4607" t="s">
        <v>18565</v>
      </c>
      <c r="AH4607" s="21" t="str">
        <f t="shared" si="142"/>
        <v>YK20</v>
      </c>
      <c r="AI4607" s="21">
        <v>345.36</v>
      </c>
      <c r="AJ4607" s="21">
        <f t="shared" si="143"/>
        <v>100</v>
      </c>
      <c r="AK4607" s="21" t="s">
        <v>2060</v>
      </c>
      <c r="AL4607" t="s">
        <v>2551</v>
      </c>
      <c r="AM4607" s="26" t="s">
        <v>38</v>
      </c>
      <c r="AN4607" t="s">
        <v>2029</v>
      </c>
    </row>
    <row r="4608" spans="1:40" ht="15" hidden="1" thickTop="1" x14ac:dyDescent="0.35">
      <c r="A4608" t="s">
        <v>9313</v>
      </c>
      <c r="B4608" t="s">
        <v>18566</v>
      </c>
      <c r="C4608" t="s">
        <v>3470</v>
      </c>
      <c r="D4608" t="s">
        <v>18567</v>
      </c>
      <c r="E4608" t="s">
        <v>2575</v>
      </c>
      <c r="F4608">
        <v>1</v>
      </c>
      <c r="G4608" t="s">
        <v>2600</v>
      </c>
      <c r="H4608" t="s">
        <v>2577</v>
      </c>
      <c r="I4608" t="s">
        <v>2076</v>
      </c>
      <c r="J4608" t="s">
        <v>2601</v>
      </c>
      <c r="K4608" t="s">
        <v>2602</v>
      </c>
      <c r="L4608" t="s">
        <v>2058</v>
      </c>
      <c r="M4608" t="s">
        <v>2059</v>
      </c>
      <c r="N4608">
        <v>1</v>
      </c>
      <c r="O4608">
        <v>13</v>
      </c>
      <c r="P4608">
        <v>0.05</v>
      </c>
      <c r="Q4608">
        <v>24480</v>
      </c>
      <c r="R4608">
        <v>0</v>
      </c>
      <c r="S4608">
        <v>0</v>
      </c>
      <c r="T4608">
        <v>0</v>
      </c>
      <c r="U4608">
        <v>1</v>
      </c>
      <c r="V4608">
        <v>13</v>
      </c>
      <c r="W4608">
        <v>0.05</v>
      </c>
      <c r="X4608">
        <v>0</v>
      </c>
      <c r="Y4608">
        <v>0</v>
      </c>
      <c r="Z4608">
        <v>0</v>
      </c>
      <c r="AA4608">
        <v>0</v>
      </c>
      <c r="AB4608">
        <v>0</v>
      </c>
      <c r="AC4608">
        <v>0</v>
      </c>
      <c r="AD4608">
        <v>0</v>
      </c>
      <c r="AE4608">
        <v>0</v>
      </c>
      <c r="AF4608">
        <v>0</v>
      </c>
      <c r="AG4608" t="s">
        <v>18568</v>
      </c>
      <c r="AH4608" s="21" t="str">
        <f t="shared" si="142"/>
        <v>YK20</v>
      </c>
      <c r="AI4608" s="21">
        <v>345.36</v>
      </c>
      <c r="AJ4608" s="21">
        <f t="shared" si="143"/>
        <v>99.946895424836597</v>
      </c>
      <c r="AK4608" s="21" t="s">
        <v>2060</v>
      </c>
      <c r="AL4608" t="s">
        <v>2551</v>
      </c>
      <c r="AM4608" s="26" t="s">
        <v>38</v>
      </c>
      <c r="AN4608" t="s">
        <v>2031</v>
      </c>
    </row>
    <row r="4609" spans="1:40" ht="15" hidden="1" thickTop="1" x14ac:dyDescent="0.35">
      <c r="A4609" t="s">
        <v>9317</v>
      </c>
      <c r="B4609" t="s">
        <v>18569</v>
      </c>
      <c r="C4609" t="s">
        <v>4421</v>
      </c>
      <c r="D4609" t="s">
        <v>18570</v>
      </c>
      <c r="E4609" t="s">
        <v>2575</v>
      </c>
      <c r="F4609">
        <v>1</v>
      </c>
      <c r="G4609" t="s">
        <v>2609</v>
      </c>
      <c r="H4609" t="s">
        <v>2577</v>
      </c>
      <c r="I4609" t="s">
        <v>2076</v>
      </c>
      <c r="J4609" t="s">
        <v>2610</v>
      </c>
      <c r="K4609" t="s">
        <v>2611</v>
      </c>
      <c r="L4609" t="s">
        <v>2058</v>
      </c>
      <c r="M4609" t="s">
        <v>2170</v>
      </c>
      <c r="N4609">
        <v>3</v>
      </c>
      <c r="O4609">
        <v>104</v>
      </c>
      <c r="P4609">
        <v>0.68</v>
      </c>
      <c r="Q4609">
        <v>15300</v>
      </c>
      <c r="R4609">
        <v>0</v>
      </c>
      <c r="S4609">
        <v>0</v>
      </c>
      <c r="T4609">
        <v>0</v>
      </c>
      <c r="U4609">
        <v>3</v>
      </c>
      <c r="V4609">
        <v>104</v>
      </c>
      <c r="W4609">
        <v>0.68</v>
      </c>
      <c r="X4609">
        <v>0</v>
      </c>
      <c r="Y4609">
        <v>0</v>
      </c>
      <c r="Z4609">
        <v>0</v>
      </c>
      <c r="AA4609">
        <v>0</v>
      </c>
      <c r="AB4609">
        <v>0</v>
      </c>
      <c r="AC4609">
        <v>0</v>
      </c>
      <c r="AD4609">
        <v>0</v>
      </c>
      <c r="AE4609">
        <v>0</v>
      </c>
      <c r="AF4609">
        <v>0</v>
      </c>
      <c r="AG4609" t="s">
        <v>18571</v>
      </c>
      <c r="AH4609" s="21" t="str">
        <f t="shared" si="142"/>
        <v>YK20</v>
      </c>
      <c r="AI4609" s="21">
        <v>216</v>
      </c>
      <c r="AJ4609" s="21">
        <f t="shared" si="143"/>
        <v>99.320261437908499</v>
      </c>
      <c r="AK4609" s="21" t="s">
        <v>2060</v>
      </c>
      <c r="AL4609" t="s">
        <v>2581</v>
      </c>
      <c r="AM4609" s="26" t="s">
        <v>38</v>
      </c>
      <c r="AN4609" t="s">
        <v>2033</v>
      </c>
    </row>
    <row r="4610" spans="1:40" ht="15" hidden="1" thickTop="1" x14ac:dyDescent="0.35">
      <c r="A4610" t="s">
        <v>9321</v>
      </c>
      <c r="B4610" t="s">
        <v>18572</v>
      </c>
      <c r="C4610" t="s">
        <v>3781</v>
      </c>
      <c r="D4610" t="s">
        <v>18573</v>
      </c>
      <c r="E4610" t="s">
        <v>2608</v>
      </c>
      <c r="F4610">
        <v>1</v>
      </c>
      <c r="G4610" t="s">
        <v>2609</v>
      </c>
      <c r="H4610" t="s">
        <v>2577</v>
      </c>
      <c r="I4610" t="s">
        <v>2076</v>
      </c>
      <c r="J4610" t="s">
        <v>2692</v>
      </c>
      <c r="K4610" t="s">
        <v>2635</v>
      </c>
      <c r="L4610" t="s">
        <v>2058</v>
      </c>
      <c r="M4610" t="s">
        <v>2170</v>
      </c>
      <c r="N4610">
        <v>4</v>
      </c>
      <c r="O4610">
        <v>65</v>
      </c>
      <c r="P4610">
        <v>0.42</v>
      </c>
      <c r="Q4610">
        <v>15300</v>
      </c>
      <c r="R4610">
        <v>0</v>
      </c>
      <c r="S4610">
        <v>0</v>
      </c>
      <c r="T4610">
        <v>0</v>
      </c>
      <c r="U4610">
        <v>4</v>
      </c>
      <c r="V4610">
        <v>65</v>
      </c>
      <c r="W4610">
        <v>0.42</v>
      </c>
      <c r="X4610">
        <v>0</v>
      </c>
      <c r="Y4610">
        <v>0</v>
      </c>
      <c r="Z4610">
        <v>0</v>
      </c>
      <c r="AA4610">
        <v>0</v>
      </c>
      <c r="AB4610">
        <v>0</v>
      </c>
      <c r="AC4610">
        <v>0</v>
      </c>
      <c r="AD4610">
        <v>0</v>
      </c>
      <c r="AE4610">
        <v>0</v>
      </c>
      <c r="AF4610">
        <v>0</v>
      </c>
      <c r="AG4610" t="s">
        <v>18574</v>
      </c>
      <c r="AH4610" s="21" t="str">
        <f t="shared" si="142"/>
        <v>YK20</v>
      </c>
      <c r="AI4610" s="21">
        <v>216</v>
      </c>
      <c r="AJ4610" s="21">
        <f t="shared" si="143"/>
        <v>99.575163398692808</v>
      </c>
      <c r="AK4610" s="21" t="s">
        <v>2060</v>
      </c>
      <c r="AL4610" t="s">
        <v>2581</v>
      </c>
      <c r="AM4610" s="26" t="s">
        <v>38</v>
      </c>
      <c r="AN4610" t="s">
        <v>2030</v>
      </c>
    </row>
    <row r="4611" spans="1:40" ht="15" hidden="1" thickTop="1" x14ac:dyDescent="0.35">
      <c r="A4611" t="s">
        <v>9325</v>
      </c>
      <c r="B4611" t="s">
        <v>18575</v>
      </c>
      <c r="C4611" t="s">
        <v>2885</v>
      </c>
      <c r="D4611" t="s">
        <v>18576</v>
      </c>
      <c r="E4611" t="s">
        <v>2608</v>
      </c>
      <c r="F4611">
        <v>1</v>
      </c>
      <c r="G4611" t="s">
        <v>2609</v>
      </c>
      <c r="H4611" t="s">
        <v>2577</v>
      </c>
      <c r="I4611" t="s">
        <v>2076</v>
      </c>
      <c r="J4611" t="s">
        <v>2578</v>
      </c>
      <c r="K4611" t="s">
        <v>2579</v>
      </c>
      <c r="L4611" t="s">
        <v>2058</v>
      </c>
      <c r="M4611" t="s">
        <v>2170</v>
      </c>
      <c r="N4611">
        <v>8</v>
      </c>
      <c r="O4611">
        <v>279</v>
      </c>
      <c r="P4611">
        <v>1.82</v>
      </c>
      <c r="Q4611">
        <v>15300</v>
      </c>
      <c r="R4611">
        <v>2</v>
      </c>
      <c r="S4611">
        <v>42</v>
      </c>
      <c r="T4611">
        <v>0.27</v>
      </c>
      <c r="U4611">
        <v>6</v>
      </c>
      <c r="V4611">
        <v>237</v>
      </c>
      <c r="W4611">
        <v>1.55</v>
      </c>
      <c r="X4611">
        <v>0</v>
      </c>
      <c r="Y4611">
        <v>0</v>
      </c>
      <c r="Z4611">
        <v>0</v>
      </c>
      <c r="AA4611">
        <v>0</v>
      </c>
      <c r="AB4611">
        <v>0</v>
      </c>
      <c r="AC4611">
        <v>0</v>
      </c>
      <c r="AD4611">
        <v>0</v>
      </c>
      <c r="AE4611">
        <v>0</v>
      </c>
      <c r="AF4611">
        <v>0</v>
      </c>
      <c r="AG4611" t="s">
        <v>18577</v>
      </c>
      <c r="AH4611" s="21" t="str">
        <f t="shared" si="142"/>
        <v>YK20</v>
      </c>
      <c r="AI4611" s="21">
        <v>216</v>
      </c>
      <c r="AJ4611" s="21">
        <f t="shared" si="143"/>
        <v>98.17647058823529</v>
      </c>
      <c r="AK4611" s="21" t="s">
        <v>2063</v>
      </c>
      <c r="AL4611" t="s">
        <v>2581</v>
      </c>
      <c r="AM4611" s="26" t="s">
        <v>38</v>
      </c>
      <c r="AN4611" t="s">
        <v>2032</v>
      </c>
    </row>
    <row r="4612" spans="1:40" ht="15" hidden="1" thickTop="1" x14ac:dyDescent="0.35">
      <c r="A4612" t="s">
        <v>9329</v>
      </c>
      <c r="B4612" t="s">
        <v>18578</v>
      </c>
      <c r="C4612" t="s">
        <v>5242</v>
      </c>
      <c r="D4612" t="s">
        <v>18579</v>
      </c>
      <c r="E4612" t="s">
        <v>2691</v>
      </c>
      <c r="F4612">
        <v>1</v>
      </c>
      <c r="G4612" t="s">
        <v>2600</v>
      </c>
      <c r="H4612" t="s">
        <v>2577</v>
      </c>
      <c r="I4612" t="s">
        <v>2076</v>
      </c>
      <c r="J4612" t="s">
        <v>2699</v>
      </c>
      <c r="K4612" t="s">
        <v>2579</v>
      </c>
      <c r="L4612" t="s">
        <v>2058</v>
      </c>
      <c r="M4612" t="s">
        <v>2533</v>
      </c>
      <c r="N4612">
        <v>2</v>
      </c>
      <c r="O4612">
        <v>44</v>
      </c>
      <c r="P4612">
        <v>0.36</v>
      </c>
      <c r="Q4612">
        <v>12240</v>
      </c>
      <c r="R4612">
        <v>0</v>
      </c>
      <c r="S4612">
        <v>0</v>
      </c>
      <c r="T4612">
        <v>0</v>
      </c>
      <c r="U4612">
        <v>1</v>
      </c>
      <c r="V4612">
        <v>22</v>
      </c>
      <c r="W4612">
        <v>0.18</v>
      </c>
      <c r="X4612">
        <v>0</v>
      </c>
      <c r="Y4612">
        <v>0</v>
      </c>
      <c r="Z4612">
        <v>0</v>
      </c>
      <c r="AA4612">
        <v>1</v>
      </c>
      <c r="AB4612">
        <v>22</v>
      </c>
      <c r="AC4612">
        <v>0.18</v>
      </c>
      <c r="AD4612">
        <v>0</v>
      </c>
      <c r="AE4612">
        <v>0</v>
      </c>
      <c r="AF4612">
        <v>0</v>
      </c>
      <c r="AG4612" t="s">
        <v>18580</v>
      </c>
      <c r="AH4612" s="21" t="str">
        <f t="shared" si="142"/>
        <v>YK20</v>
      </c>
      <c r="AI4612" s="21">
        <v>172.79999999999998</v>
      </c>
      <c r="AJ4612" s="21">
        <f t="shared" si="143"/>
        <v>99.640522875816998</v>
      </c>
      <c r="AK4612" s="21" t="s">
        <v>2060</v>
      </c>
      <c r="AL4612" t="s">
        <v>2581</v>
      </c>
      <c r="AM4612" s="26" t="s">
        <v>38</v>
      </c>
      <c r="AN4612" t="s">
        <v>2030</v>
      </c>
    </row>
    <row r="4613" spans="1:40" ht="15" hidden="1" thickTop="1" x14ac:dyDescent="0.35">
      <c r="A4613" t="s">
        <v>9333</v>
      </c>
      <c r="B4613" t="s">
        <v>18581</v>
      </c>
      <c r="C4613" t="s">
        <v>4546</v>
      </c>
      <c r="D4613" t="s">
        <v>18582</v>
      </c>
      <c r="E4613" t="s">
        <v>2608</v>
      </c>
      <c r="F4613">
        <v>1</v>
      </c>
      <c r="G4613" t="s">
        <v>2609</v>
      </c>
      <c r="H4613" t="s">
        <v>2577</v>
      </c>
      <c r="I4613" t="s">
        <v>2076</v>
      </c>
      <c r="J4613" t="s">
        <v>2764</v>
      </c>
      <c r="K4613" t="s">
        <v>2765</v>
      </c>
      <c r="L4613" t="s">
        <v>2058</v>
      </c>
      <c r="M4613" t="s">
        <v>2059</v>
      </c>
      <c r="N4613">
        <v>9</v>
      </c>
      <c r="O4613">
        <v>494</v>
      </c>
      <c r="P4613">
        <v>2.02</v>
      </c>
      <c r="Q4613">
        <v>24480</v>
      </c>
      <c r="R4613">
        <v>4</v>
      </c>
      <c r="S4613">
        <v>265</v>
      </c>
      <c r="T4613">
        <v>1.08</v>
      </c>
      <c r="U4613">
        <v>5</v>
      </c>
      <c r="V4613">
        <v>229</v>
      </c>
      <c r="W4613">
        <v>0.94</v>
      </c>
      <c r="X4613">
        <v>0</v>
      </c>
      <c r="Y4613">
        <v>0</v>
      </c>
      <c r="Z4613">
        <v>0</v>
      </c>
      <c r="AA4613">
        <v>0</v>
      </c>
      <c r="AB4613">
        <v>0</v>
      </c>
      <c r="AC4613">
        <v>0</v>
      </c>
      <c r="AD4613">
        <v>0</v>
      </c>
      <c r="AE4613">
        <v>0</v>
      </c>
      <c r="AF4613">
        <v>0</v>
      </c>
      <c r="AG4613" t="s">
        <v>18583</v>
      </c>
      <c r="AH4613" s="21" t="str">
        <f t="shared" si="142"/>
        <v>YK20</v>
      </c>
      <c r="AI4613" s="21">
        <v>345.36</v>
      </c>
      <c r="AJ4613" s="21">
        <f t="shared" si="143"/>
        <v>97.982026143790847</v>
      </c>
      <c r="AK4613" s="21" t="s">
        <v>2063</v>
      </c>
      <c r="AL4613" t="s">
        <v>2613</v>
      </c>
      <c r="AM4613" s="26" t="s">
        <v>38</v>
      </c>
      <c r="AN4613" t="s">
        <v>2033</v>
      </c>
    </row>
    <row r="4614" spans="1:40" ht="15" hidden="1" thickTop="1" x14ac:dyDescent="0.35">
      <c r="A4614" t="s">
        <v>9337</v>
      </c>
      <c r="B4614" t="s">
        <v>18584</v>
      </c>
      <c r="C4614" t="s">
        <v>4507</v>
      </c>
      <c r="D4614" t="s">
        <v>10880</v>
      </c>
      <c r="E4614" t="s">
        <v>2575</v>
      </c>
      <c r="F4614">
        <v>1</v>
      </c>
      <c r="G4614" t="s">
        <v>2609</v>
      </c>
      <c r="H4614" t="s">
        <v>2577</v>
      </c>
      <c r="I4614" t="s">
        <v>2076</v>
      </c>
      <c r="J4614" t="s">
        <v>2675</v>
      </c>
      <c r="K4614" t="s">
        <v>2611</v>
      </c>
      <c r="L4614" t="s">
        <v>2058</v>
      </c>
      <c r="M4614" t="s">
        <v>2059</v>
      </c>
      <c r="N4614">
        <v>2</v>
      </c>
      <c r="O4614">
        <v>57</v>
      </c>
      <c r="P4614">
        <v>0.23</v>
      </c>
      <c r="Q4614">
        <v>24480</v>
      </c>
      <c r="R4614">
        <v>2</v>
      </c>
      <c r="S4614">
        <v>57</v>
      </c>
      <c r="T4614">
        <v>0.23</v>
      </c>
      <c r="U4614">
        <v>0</v>
      </c>
      <c r="V4614">
        <v>0</v>
      </c>
      <c r="W4614">
        <v>0</v>
      </c>
      <c r="X4614">
        <v>0</v>
      </c>
      <c r="Y4614">
        <v>0</v>
      </c>
      <c r="Z4614">
        <v>0</v>
      </c>
      <c r="AA4614">
        <v>0</v>
      </c>
      <c r="AB4614">
        <v>0</v>
      </c>
      <c r="AC4614">
        <v>0</v>
      </c>
      <c r="AD4614">
        <v>0</v>
      </c>
      <c r="AE4614">
        <v>0</v>
      </c>
      <c r="AF4614">
        <v>0</v>
      </c>
      <c r="AG4614" t="s">
        <v>18585</v>
      </c>
      <c r="AH4614" s="21" t="str">
        <f t="shared" si="142"/>
        <v>YK20</v>
      </c>
      <c r="AI4614" s="21">
        <v>345.36</v>
      </c>
      <c r="AJ4614" s="21">
        <f t="shared" si="143"/>
        <v>99.767156862745097</v>
      </c>
      <c r="AK4614" s="21" t="s">
        <v>2060</v>
      </c>
      <c r="AL4614" t="s">
        <v>2581</v>
      </c>
      <c r="AM4614" s="26" t="s">
        <v>38</v>
      </c>
      <c r="AN4614" t="s">
        <v>2030</v>
      </c>
    </row>
    <row r="4615" spans="1:40" ht="15" hidden="1" thickTop="1" x14ac:dyDescent="0.35">
      <c r="A4615" t="s">
        <v>9343</v>
      </c>
      <c r="B4615" t="s">
        <v>18586</v>
      </c>
      <c r="C4615" t="s">
        <v>4101</v>
      </c>
      <c r="D4615" t="s">
        <v>18587</v>
      </c>
      <c r="E4615" t="s">
        <v>3338</v>
      </c>
      <c r="F4615">
        <v>1</v>
      </c>
      <c r="G4615" t="s">
        <v>2609</v>
      </c>
      <c r="H4615" t="s">
        <v>2577</v>
      </c>
      <c r="I4615" t="s">
        <v>2076</v>
      </c>
      <c r="J4615" t="s">
        <v>2675</v>
      </c>
      <c r="K4615" t="s">
        <v>2611</v>
      </c>
      <c r="L4615" t="s">
        <v>2058</v>
      </c>
      <c r="M4615" t="s">
        <v>2059</v>
      </c>
      <c r="N4615">
        <v>1</v>
      </c>
      <c r="O4615">
        <v>15</v>
      </c>
      <c r="P4615">
        <v>0.06</v>
      </c>
      <c r="Q4615">
        <v>24480</v>
      </c>
      <c r="R4615">
        <v>0</v>
      </c>
      <c r="S4615">
        <v>0</v>
      </c>
      <c r="T4615">
        <v>0</v>
      </c>
      <c r="U4615">
        <v>1</v>
      </c>
      <c r="V4615">
        <v>15</v>
      </c>
      <c r="W4615">
        <v>0.06</v>
      </c>
      <c r="X4615">
        <v>0</v>
      </c>
      <c r="Y4615">
        <v>0</v>
      </c>
      <c r="Z4615">
        <v>0</v>
      </c>
      <c r="AA4615">
        <v>0</v>
      </c>
      <c r="AB4615">
        <v>0</v>
      </c>
      <c r="AC4615">
        <v>0</v>
      </c>
      <c r="AD4615">
        <v>0</v>
      </c>
      <c r="AE4615">
        <v>0</v>
      </c>
      <c r="AF4615">
        <v>0</v>
      </c>
      <c r="AG4615" t="s">
        <v>18588</v>
      </c>
      <c r="AH4615" s="21" t="str">
        <f t="shared" ref="AH4615:AH4678" si="144">LEFT(AG4615,4)</f>
        <v>YK20</v>
      </c>
      <c r="AI4615" s="21">
        <v>345.36</v>
      </c>
      <c r="AJ4615" s="21">
        <f t="shared" ref="AJ4615:AJ4678" si="145">100-(O4615/Q4615*100)</f>
        <v>99.938725490196077</v>
      </c>
      <c r="AK4615" s="21" t="s">
        <v>2060</v>
      </c>
      <c r="AL4615" t="s">
        <v>2581</v>
      </c>
      <c r="AM4615" s="26" t="s">
        <v>38</v>
      </c>
      <c r="AN4615" t="s">
        <v>2030</v>
      </c>
    </row>
    <row r="4616" spans="1:40" ht="15" hidden="1" thickTop="1" x14ac:dyDescent="0.35">
      <c r="A4616" t="s">
        <v>9347</v>
      </c>
      <c r="B4616" t="s">
        <v>18589</v>
      </c>
      <c r="C4616" t="s">
        <v>2673</v>
      </c>
      <c r="D4616" t="s">
        <v>18590</v>
      </c>
      <c r="E4616" t="s">
        <v>3338</v>
      </c>
      <c r="F4616">
        <v>1</v>
      </c>
      <c r="G4616" t="s">
        <v>2609</v>
      </c>
      <c r="H4616" t="s">
        <v>2577</v>
      </c>
      <c r="I4616" t="s">
        <v>2076</v>
      </c>
      <c r="J4616" t="s">
        <v>2675</v>
      </c>
      <c r="K4616" t="s">
        <v>2611</v>
      </c>
      <c r="L4616" t="s">
        <v>2058</v>
      </c>
      <c r="M4616" t="s">
        <v>2170</v>
      </c>
      <c r="N4616">
        <v>1</v>
      </c>
      <c r="O4616">
        <v>67</v>
      </c>
      <c r="P4616">
        <v>0.44</v>
      </c>
      <c r="Q4616">
        <v>15300</v>
      </c>
      <c r="R4616">
        <v>0</v>
      </c>
      <c r="S4616">
        <v>0</v>
      </c>
      <c r="T4616">
        <v>0</v>
      </c>
      <c r="U4616">
        <v>1</v>
      </c>
      <c r="V4616">
        <v>67</v>
      </c>
      <c r="W4616">
        <v>0.44</v>
      </c>
      <c r="X4616">
        <v>0</v>
      </c>
      <c r="Y4616">
        <v>0</v>
      </c>
      <c r="Z4616">
        <v>0</v>
      </c>
      <c r="AA4616">
        <v>0</v>
      </c>
      <c r="AB4616">
        <v>0</v>
      </c>
      <c r="AC4616">
        <v>0</v>
      </c>
      <c r="AD4616">
        <v>0</v>
      </c>
      <c r="AE4616">
        <v>0</v>
      </c>
      <c r="AF4616">
        <v>0</v>
      </c>
      <c r="AG4616" t="s">
        <v>18591</v>
      </c>
      <c r="AH4616" s="21" t="str">
        <f t="shared" si="144"/>
        <v>YK20</v>
      </c>
      <c r="AI4616" s="21">
        <v>216</v>
      </c>
      <c r="AJ4616" s="21">
        <f t="shared" si="145"/>
        <v>99.562091503267979</v>
      </c>
      <c r="AK4616" s="21" t="s">
        <v>2060</v>
      </c>
      <c r="AL4616" t="s">
        <v>2581</v>
      </c>
      <c r="AM4616" s="26" t="s">
        <v>38</v>
      </c>
      <c r="AN4616" t="s">
        <v>2029</v>
      </c>
    </row>
    <row r="4617" spans="1:40" ht="15" hidden="1" thickTop="1" x14ac:dyDescent="0.35">
      <c r="A4617" t="s">
        <v>9351</v>
      </c>
      <c r="B4617" t="s">
        <v>18592</v>
      </c>
      <c r="C4617" t="s">
        <v>2762</v>
      </c>
      <c r="D4617" t="s">
        <v>18593</v>
      </c>
      <c r="E4617" t="s">
        <v>2608</v>
      </c>
      <c r="F4617">
        <v>1</v>
      </c>
      <c r="G4617" t="s">
        <v>2609</v>
      </c>
      <c r="H4617" t="s">
        <v>2577</v>
      </c>
      <c r="I4617" t="s">
        <v>2076</v>
      </c>
      <c r="J4617" t="s">
        <v>2764</v>
      </c>
      <c r="K4617" t="s">
        <v>2765</v>
      </c>
      <c r="L4617" t="s">
        <v>2058</v>
      </c>
      <c r="M4617" t="s">
        <v>2059</v>
      </c>
      <c r="N4617">
        <v>1</v>
      </c>
      <c r="O4617">
        <v>66</v>
      </c>
      <c r="P4617">
        <v>0.27</v>
      </c>
      <c r="Q4617">
        <v>24480</v>
      </c>
      <c r="R4617">
        <v>1</v>
      </c>
      <c r="S4617">
        <v>66</v>
      </c>
      <c r="T4617">
        <v>0.27</v>
      </c>
      <c r="U4617">
        <v>0</v>
      </c>
      <c r="V4617">
        <v>0</v>
      </c>
      <c r="W4617">
        <v>0</v>
      </c>
      <c r="X4617">
        <v>0</v>
      </c>
      <c r="Y4617">
        <v>0</v>
      </c>
      <c r="Z4617">
        <v>0</v>
      </c>
      <c r="AA4617">
        <v>0</v>
      </c>
      <c r="AB4617">
        <v>0</v>
      </c>
      <c r="AC4617">
        <v>0</v>
      </c>
      <c r="AD4617">
        <v>0</v>
      </c>
      <c r="AE4617">
        <v>0</v>
      </c>
      <c r="AF4617">
        <v>0</v>
      </c>
      <c r="AG4617" t="s">
        <v>18594</v>
      </c>
      <c r="AH4617" s="21" t="str">
        <f t="shared" si="144"/>
        <v>YK20</v>
      </c>
      <c r="AI4617" s="21">
        <v>345.36</v>
      </c>
      <c r="AJ4617" s="21">
        <f t="shared" si="145"/>
        <v>99.730392156862749</v>
      </c>
      <c r="AK4617" s="21" t="s">
        <v>2060</v>
      </c>
      <c r="AL4617" t="s">
        <v>2613</v>
      </c>
      <c r="AM4617" s="26" t="s">
        <v>38</v>
      </c>
      <c r="AN4617" t="s">
        <v>2031</v>
      </c>
    </row>
    <row r="4618" spans="1:40" ht="15" hidden="1" thickTop="1" x14ac:dyDescent="0.35">
      <c r="A4618" t="s">
        <v>9355</v>
      </c>
      <c r="B4618" t="s">
        <v>18595</v>
      </c>
      <c r="C4618" t="s">
        <v>3294</v>
      </c>
      <c r="D4618" t="s">
        <v>18596</v>
      </c>
      <c r="E4618" t="s">
        <v>2608</v>
      </c>
      <c r="F4618">
        <v>1</v>
      </c>
      <c r="G4618" t="s">
        <v>2609</v>
      </c>
      <c r="H4618" t="s">
        <v>2577</v>
      </c>
      <c r="I4618" t="s">
        <v>2076</v>
      </c>
      <c r="J4618" t="s">
        <v>2764</v>
      </c>
      <c r="K4618" t="s">
        <v>2765</v>
      </c>
      <c r="L4618" t="s">
        <v>2058</v>
      </c>
      <c r="M4618" t="s">
        <v>2059</v>
      </c>
      <c r="N4618">
        <v>0</v>
      </c>
      <c r="O4618">
        <v>0</v>
      </c>
      <c r="P4618">
        <v>0</v>
      </c>
      <c r="Q4618">
        <v>24480</v>
      </c>
      <c r="R4618">
        <v>0</v>
      </c>
      <c r="S4618">
        <v>0</v>
      </c>
      <c r="T4618">
        <v>0</v>
      </c>
      <c r="U4618">
        <v>0</v>
      </c>
      <c r="V4618">
        <v>0</v>
      </c>
      <c r="W4618">
        <v>0</v>
      </c>
      <c r="X4618">
        <v>0</v>
      </c>
      <c r="Y4618">
        <v>0</v>
      </c>
      <c r="Z4618">
        <v>0</v>
      </c>
      <c r="AA4618">
        <v>0</v>
      </c>
      <c r="AB4618">
        <v>0</v>
      </c>
      <c r="AC4618">
        <v>0</v>
      </c>
      <c r="AD4618">
        <v>0</v>
      </c>
      <c r="AE4618">
        <v>0</v>
      </c>
      <c r="AF4618">
        <v>0</v>
      </c>
      <c r="AG4618" t="s">
        <v>18597</v>
      </c>
      <c r="AH4618" s="21" t="str">
        <f t="shared" si="144"/>
        <v>YK20</v>
      </c>
      <c r="AI4618" s="21">
        <v>345.36</v>
      </c>
      <c r="AJ4618" s="21">
        <f t="shared" si="145"/>
        <v>100</v>
      </c>
      <c r="AK4618" s="21" t="s">
        <v>2060</v>
      </c>
      <c r="AL4618" t="s">
        <v>2613</v>
      </c>
      <c r="AM4618" s="26" t="s">
        <v>38</v>
      </c>
      <c r="AN4618" t="s">
        <v>2031</v>
      </c>
    </row>
    <row r="4619" spans="1:40" ht="15" hidden="1" thickTop="1" x14ac:dyDescent="0.35">
      <c r="A4619" t="s">
        <v>9359</v>
      </c>
      <c r="B4619" t="s">
        <v>18598</v>
      </c>
      <c r="C4619" t="s">
        <v>3294</v>
      </c>
      <c r="D4619" t="s">
        <v>18596</v>
      </c>
      <c r="E4619" t="s">
        <v>2608</v>
      </c>
      <c r="F4619">
        <v>1</v>
      </c>
      <c r="G4619" t="s">
        <v>2609</v>
      </c>
      <c r="H4619" t="s">
        <v>2577</v>
      </c>
      <c r="I4619" t="s">
        <v>2076</v>
      </c>
      <c r="J4619" t="s">
        <v>2764</v>
      </c>
      <c r="K4619" t="s">
        <v>2765</v>
      </c>
      <c r="L4619" t="s">
        <v>2058</v>
      </c>
      <c r="M4619" t="s">
        <v>2059</v>
      </c>
      <c r="N4619">
        <v>2</v>
      </c>
      <c r="O4619">
        <v>29</v>
      </c>
      <c r="P4619">
        <v>0.12</v>
      </c>
      <c r="Q4619">
        <v>24480</v>
      </c>
      <c r="R4619">
        <v>1</v>
      </c>
      <c r="S4619">
        <v>25</v>
      </c>
      <c r="T4619">
        <v>0.1</v>
      </c>
      <c r="U4619">
        <v>1</v>
      </c>
      <c r="V4619">
        <v>4</v>
      </c>
      <c r="W4619">
        <v>0.02</v>
      </c>
      <c r="X4619">
        <v>0</v>
      </c>
      <c r="Y4619">
        <v>0</v>
      </c>
      <c r="Z4619">
        <v>0</v>
      </c>
      <c r="AA4619">
        <v>0</v>
      </c>
      <c r="AB4619">
        <v>0</v>
      </c>
      <c r="AC4619">
        <v>0</v>
      </c>
      <c r="AD4619">
        <v>0</v>
      </c>
      <c r="AE4619">
        <v>0</v>
      </c>
      <c r="AF4619">
        <v>0</v>
      </c>
      <c r="AG4619" t="s">
        <v>18599</v>
      </c>
      <c r="AH4619" s="21" t="str">
        <f t="shared" si="144"/>
        <v>YK20</v>
      </c>
      <c r="AI4619" s="21">
        <v>345.36</v>
      </c>
      <c r="AJ4619" s="21">
        <f t="shared" si="145"/>
        <v>99.881535947712422</v>
      </c>
      <c r="AK4619" s="21" t="s">
        <v>2060</v>
      </c>
      <c r="AL4619" t="s">
        <v>2613</v>
      </c>
      <c r="AM4619" s="26" t="s">
        <v>38</v>
      </c>
      <c r="AN4619" t="s">
        <v>2031</v>
      </c>
    </row>
    <row r="4620" spans="1:40" ht="15" hidden="1" thickTop="1" x14ac:dyDescent="0.35">
      <c r="A4620" t="s">
        <v>9363</v>
      </c>
      <c r="B4620" t="s">
        <v>18600</v>
      </c>
      <c r="C4620" t="s">
        <v>2974</v>
      </c>
      <c r="D4620" t="s">
        <v>18601</v>
      </c>
      <c r="E4620" t="s">
        <v>2608</v>
      </c>
      <c r="F4620">
        <v>1</v>
      </c>
      <c r="G4620" t="s">
        <v>2609</v>
      </c>
      <c r="H4620" t="s">
        <v>2577</v>
      </c>
      <c r="I4620" t="s">
        <v>2076</v>
      </c>
      <c r="J4620" t="s">
        <v>2764</v>
      </c>
      <c r="K4620" t="s">
        <v>2765</v>
      </c>
      <c r="L4620" t="s">
        <v>2058</v>
      </c>
      <c r="M4620" t="s">
        <v>2059</v>
      </c>
      <c r="N4620">
        <v>2</v>
      </c>
      <c r="O4620">
        <v>69</v>
      </c>
      <c r="P4620">
        <v>0.28000000000000003</v>
      </c>
      <c r="Q4620">
        <v>24480</v>
      </c>
      <c r="R4620">
        <v>0</v>
      </c>
      <c r="S4620">
        <v>0</v>
      </c>
      <c r="T4620">
        <v>0</v>
      </c>
      <c r="U4620">
        <v>2</v>
      </c>
      <c r="V4620">
        <v>69</v>
      </c>
      <c r="W4620">
        <v>0.28000000000000003</v>
      </c>
      <c r="X4620">
        <v>0</v>
      </c>
      <c r="Y4620">
        <v>0</v>
      </c>
      <c r="Z4620">
        <v>0</v>
      </c>
      <c r="AA4620">
        <v>0</v>
      </c>
      <c r="AB4620">
        <v>0</v>
      </c>
      <c r="AC4620">
        <v>0</v>
      </c>
      <c r="AD4620">
        <v>0</v>
      </c>
      <c r="AE4620">
        <v>0</v>
      </c>
      <c r="AF4620">
        <v>0</v>
      </c>
      <c r="AG4620" t="s">
        <v>18602</v>
      </c>
      <c r="AH4620" s="21" t="str">
        <f t="shared" si="144"/>
        <v>YK20</v>
      </c>
      <c r="AI4620" s="21">
        <v>345.36</v>
      </c>
      <c r="AJ4620" s="21">
        <f t="shared" si="145"/>
        <v>99.718137254901961</v>
      </c>
      <c r="AK4620" s="21" t="s">
        <v>2060</v>
      </c>
      <c r="AL4620" t="s">
        <v>2613</v>
      </c>
      <c r="AM4620" s="26" t="s">
        <v>38</v>
      </c>
      <c r="AN4620" t="s">
        <v>2029</v>
      </c>
    </row>
    <row r="4621" spans="1:40" ht="15" hidden="1" thickTop="1" x14ac:dyDescent="0.35">
      <c r="A4621" t="s">
        <v>9367</v>
      </c>
      <c r="B4621" t="s">
        <v>18603</v>
      </c>
      <c r="C4621" t="s">
        <v>8881</v>
      </c>
      <c r="D4621" t="s">
        <v>18604</v>
      </c>
      <c r="E4621" t="s">
        <v>2575</v>
      </c>
      <c r="F4621">
        <v>1</v>
      </c>
      <c r="G4621" t="s">
        <v>2576</v>
      </c>
      <c r="H4621" t="s">
        <v>2577</v>
      </c>
      <c r="I4621" t="s">
        <v>2076</v>
      </c>
      <c r="J4621" t="s">
        <v>2692</v>
      </c>
      <c r="K4621" t="s">
        <v>2635</v>
      </c>
      <c r="L4621" t="s">
        <v>2058</v>
      </c>
      <c r="M4621" t="s">
        <v>2207</v>
      </c>
      <c r="N4621">
        <v>5</v>
      </c>
      <c r="O4621">
        <v>143</v>
      </c>
      <c r="P4621">
        <v>1.08</v>
      </c>
      <c r="Q4621">
        <v>13260</v>
      </c>
      <c r="R4621">
        <v>2</v>
      </c>
      <c r="S4621">
        <v>40</v>
      </c>
      <c r="T4621">
        <v>0.3</v>
      </c>
      <c r="U4621">
        <v>3</v>
      </c>
      <c r="V4621">
        <v>103</v>
      </c>
      <c r="W4621">
        <v>0.78</v>
      </c>
      <c r="X4621">
        <v>0</v>
      </c>
      <c r="Y4621">
        <v>0</v>
      </c>
      <c r="Z4621">
        <v>0</v>
      </c>
      <c r="AA4621">
        <v>0</v>
      </c>
      <c r="AB4621">
        <v>0</v>
      </c>
      <c r="AC4621">
        <v>0</v>
      </c>
      <c r="AD4621">
        <v>0</v>
      </c>
      <c r="AE4621">
        <v>0</v>
      </c>
      <c r="AF4621">
        <v>0</v>
      </c>
      <c r="AG4621" t="s">
        <v>18605</v>
      </c>
      <c r="AH4621" s="21" t="str">
        <f t="shared" si="144"/>
        <v>YM68</v>
      </c>
      <c r="AI4621" s="21">
        <v>187.20000000000002</v>
      </c>
      <c r="AJ4621" s="21">
        <f t="shared" si="145"/>
        <v>98.921568627450981</v>
      </c>
      <c r="AK4621" s="21" t="s">
        <v>2063</v>
      </c>
      <c r="AL4621" t="s">
        <v>2581</v>
      </c>
      <c r="AM4621" s="26" t="s">
        <v>38</v>
      </c>
      <c r="AN4621" t="s">
        <v>2029</v>
      </c>
    </row>
    <row r="4622" spans="1:40" ht="15" hidden="1" thickTop="1" x14ac:dyDescent="0.35">
      <c r="A4622" t="s">
        <v>9371</v>
      </c>
      <c r="B4622" t="s">
        <v>18606</v>
      </c>
      <c r="C4622" t="s">
        <v>5757</v>
      </c>
      <c r="D4622" t="s">
        <v>18607</v>
      </c>
      <c r="E4622" t="s">
        <v>3005</v>
      </c>
      <c r="F4622">
        <v>1</v>
      </c>
      <c r="G4622" t="s">
        <v>2546</v>
      </c>
      <c r="H4622" t="s">
        <v>2510</v>
      </c>
      <c r="I4622" t="s">
        <v>2057</v>
      </c>
      <c r="J4622" t="s">
        <v>5759</v>
      </c>
      <c r="K4622" t="s">
        <v>2548</v>
      </c>
      <c r="L4622" t="s">
        <v>2058</v>
      </c>
      <c r="M4622" t="s">
        <v>2170</v>
      </c>
      <c r="N4622">
        <v>0</v>
      </c>
      <c r="O4622">
        <v>0</v>
      </c>
      <c r="P4622">
        <v>0</v>
      </c>
      <c r="Q4622">
        <v>15300</v>
      </c>
      <c r="R4622">
        <v>0</v>
      </c>
      <c r="S4622">
        <v>0</v>
      </c>
      <c r="T4622">
        <v>0</v>
      </c>
      <c r="U4622">
        <v>0</v>
      </c>
      <c r="V4622">
        <v>0</v>
      </c>
      <c r="W4622">
        <v>0</v>
      </c>
      <c r="X4622">
        <v>0</v>
      </c>
      <c r="Y4622">
        <v>0</v>
      </c>
      <c r="Z4622">
        <v>0</v>
      </c>
      <c r="AA4622">
        <v>0</v>
      </c>
      <c r="AB4622">
        <v>0</v>
      </c>
      <c r="AC4622">
        <v>0</v>
      </c>
      <c r="AD4622">
        <v>0</v>
      </c>
      <c r="AE4622">
        <v>0</v>
      </c>
      <c r="AF4622">
        <v>0</v>
      </c>
      <c r="AG4622" t="s">
        <v>18608</v>
      </c>
      <c r="AH4622" s="21" t="str">
        <f t="shared" si="144"/>
        <v>YT21</v>
      </c>
      <c r="AI4622" s="21">
        <v>216</v>
      </c>
      <c r="AJ4622" s="21">
        <f t="shared" si="145"/>
        <v>100</v>
      </c>
      <c r="AK4622" s="21" t="s">
        <v>2060</v>
      </c>
      <c r="AL4622" t="s">
        <v>2551</v>
      </c>
      <c r="AM4622" s="26" t="s">
        <v>38</v>
      </c>
      <c r="AN4622" t="s">
        <v>2029</v>
      </c>
    </row>
    <row r="4623" spans="1:40" ht="15" hidden="1" thickTop="1" x14ac:dyDescent="0.35">
      <c r="A4623" t="s">
        <v>9375</v>
      </c>
      <c r="B4623" t="s">
        <v>18609</v>
      </c>
      <c r="C4623" t="s">
        <v>4195</v>
      </c>
      <c r="D4623" t="s">
        <v>18610</v>
      </c>
      <c r="E4623" t="s">
        <v>2575</v>
      </c>
      <c r="F4623">
        <v>1</v>
      </c>
      <c r="G4623" t="s">
        <v>2576</v>
      </c>
      <c r="H4623" t="s">
        <v>2577</v>
      </c>
      <c r="I4623" t="s">
        <v>2076</v>
      </c>
      <c r="J4623" t="s">
        <v>2858</v>
      </c>
      <c r="K4623" t="s">
        <v>2742</v>
      </c>
      <c r="L4623" t="s">
        <v>2058</v>
      </c>
      <c r="M4623" t="s">
        <v>2170</v>
      </c>
      <c r="N4623">
        <v>2</v>
      </c>
      <c r="O4623">
        <v>38</v>
      </c>
      <c r="P4623">
        <v>0.25</v>
      </c>
      <c r="Q4623">
        <v>15300</v>
      </c>
      <c r="R4623">
        <v>2</v>
      </c>
      <c r="S4623">
        <v>38</v>
      </c>
      <c r="T4623">
        <v>0.25</v>
      </c>
      <c r="U4623">
        <v>0</v>
      </c>
      <c r="V4623">
        <v>0</v>
      </c>
      <c r="W4623">
        <v>0</v>
      </c>
      <c r="X4623">
        <v>0</v>
      </c>
      <c r="Y4623">
        <v>0</v>
      </c>
      <c r="Z4623">
        <v>0</v>
      </c>
      <c r="AA4623">
        <v>0</v>
      </c>
      <c r="AB4623">
        <v>0</v>
      </c>
      <c r="AC4623">
        <v>0</v>
      </c>
      <c r="AD4623">
        <v>0</v>
      </c>
      <c r="AE4623">
        <v>0</v>
      </c>
      <c r="AF4623">
        <v>0</v>
      </c>
      <c r="AG4623" t="s">
        <v>18611</v>
      </c>
      <c r="AH4623" s="21" t="str">
        <f t="shared" si="144"/>
        <v>YR25</v>
      </c>
      <c r="AI4623" s="21">
        <v>216</v>
      </c>
      <c r="AJ4623" s="21">
        <f t="shared" si="145"/>
        <v>99.751633986928098</v>
      </c>
      <c r="AK4623" s="21" t="s">
        <v>2060</v>
      </c>
      <c r="AL4623" t="s">
        <v>2551</v>
      </c>
      <c r="AM4623" s="26" t="s">
        <v>38</v>
      </c>
      <c r="AN4623" t="s">
        <v>2031</v>
      </c>
    </row>
    <row r="4624" spans="1:40" ht="15" hidden="1" thickTop="1" x14ac:dyDescent="0.35">
      <c r="A4624" t="s">
        <v>9379</v>
      </c>
      <c r="B4624" t="s">
        <v>18612</v>
      </c>
      <c r="C4624" t="s">
        <v>4624</v>
      </c>
      <c r="D4624" t="s">
        <v>18613</v>
      </c>
      <c r="E4624" t="s">
        <v>3013</v>
      </c>
      <c r="F4624">
        <v>1</v>
      </c>
      <c r="G4624" t="s">
        <v>2600</v>
      </c>
      <c r="H4624" t="s">
        <v>2577</v>
      </c>
      <c r="I4624" t="s">
        <v>2076</v>
      </c>
      <c r="J4624" t="s">
        <v>3183</v>
      </c>
      <c r="K4624" t="s">
        <v>2742</v>
      </c>
      <c r="L4624" t="s">
        <v>2058</v>
      </c>
      <c r="M4624" t="s">
        <v>18614</v>
      </c>
      <c r="N4624">
        <v>1</v>
      </c>
      <c r="O4624">
        <v>8</v>
      </c>
      <c r="P4624">
        <v>0.08</v>
      </c>
      <c r="Q4624">
        <v>10200</v>
      </c>
      <c r="R4624">
        <v>1</v>
      </c>
      <c r="S4624">
        <v>8</v>
      </c>
      <c r="T4624">
        <v>0.08</v>
      </c>
      <c r="U4624">
        <v>0</v>
      </c>
      <c r="V4624">
        <v>0</v>
      </c>
      <c r="W4624">
        <v>0</v>
      </c>
      <c r="X4624">
        <v>0</v>
      </c>
      <c r="Y4624">
        <v>0</v>
      </c>
      <c r="Z4624">
        <v>0</v>
      </c>
      <c r="AA4624">
        <v>0</v>
      </c>
      <c r="AB4624">
        <v>0</v>
      </c>
      <c r="AC4624">
        <v>0</v>
      </c>
      <c r="AD4624">
        <v>0</v>
      </c>
      <c r="AE4624">
        <v>0</v>
      </c>
      <c r="AF4624">
        <v>0</v>
      </c>
      <c r="AG4624" t="s">
        <v>18615</v>
      </c>
      <c r="AH4624" s="21" t="str">
        <f t="shared" si="144"/>
        <v>YR25</v>
      </c>
      <c r="AI4624" s="21">
        <v>144</v>
      </c>
      <c r="AJ4624" s="21">
        <f t="shared" si="145"/>
        <v>99.921568627450981</v>
      </c>
      <c r="AK4624" s="21" t="s">
        <v>2060</v>
      </c>
      <c r="AL4624" t="s">
        <v>2551</v>
      </c>
      <c r="AM4624" s="26" t="s">
        <v>38</v>
      </c>
      <c r="AN4624" t="s">
        <v>2029</v>
      </c>
    </row>
    <row r="4625" spans="1:40" ht="15" hidden="1" thickTop="1" x14ac:dyDescent="0.35">
      <c r="A4625" t="s">
        <v>9383</v>
      </c>
      <c r="B4625" t="s">
        <v>18616</v>
      </c>
      <c r="C4625" t="s">
        <v>3342</v>
      </c>
      <c r="D4625" t="s">
        <v>18617</v>
      </c>
      <c r="E4625" t="s">
        <v>3013</v>
      </c>
      <c r="F4625">
        <v>1</v>
      </c>
      <c r="G4625" t="s">
        <v>2600</v>
      </c>
      <c r="H4625" t="s">
        <v>2577</v>
      </c>
      <c r="I4625" t="s">
        <v>2076</v>
      </c>
      <c r="J4625" t="s">
        <v>3183</v>
      </c>
      <c r="K4625" t="s">
        <v>2742</v>
      </c>
      <c r="L4625" t="s">
        <v>30320</v>
      </c>
      <c r="M4625" t="s">
        <v>5106</v>
      </c>
      <c r="N4625">
        <v>1</v>
      </c>
      <c r="O4625">
        <v>23</v>
      </c>
      <c r="P4625">
        <v>0.33</v>
      </c>
      <c r="Q4625">
        <v>7020</v>
      </c>
      <c r="R4625">
        <v>0</v>
      </c>
      <c r="S4625">
        <v>0</v>
      </c>
      <c r="T4625">
        <v>0</v>
      </c>
      <c r="U4625">
        <v>1</v>
      </c>
      <c r="V4625">
        <v>23</v>
      </c>
      <c r="W4625">
        <v>0.33</v>
      </c>
      <c r="X4625">
        <v>0</v>
      </c>
      <c r="Y4625">
        <v>0</v>
      </c>
      <c r="Z4625">
        <v>0</v>
      </c>
      <c r="AA4625">
        <v>0</v>
      </c>
      <c r="AB4625">
        <v>0</v>
      </c>
      <c r="AC4625">
        <v>0</v>
      </c>
      <c r="AD4625">
        <v>0</v>
      </c>
      <c r="AE4625">
        <v>0</v>
      </c>
      <c r="AF4625">
        <v>0</v>
      </c>
      <c r="AG4625" t="s">
        <v>18618</v>
      </c>
      <c r="AH4625" s="21" t="str">
        <f t="shared" si="144"/>
        <v>YR25</v>
      </c>
      <c r="AI4625" s="21">
        <v>129.60000000000002</v>
      </c>
      <c r="AJ4625" s="21">
        <f t="shared" si="145"/>
        <v>99.672364672364665</v>
      </c>
      <c r="AK4625" s="21" t="s">
        <v>2060</v>
      </c>
      <c r="AL4625" t="s">
        <v>2551</v>
      </c>
      <c r="AM4625" s="26" t="s">
        <v>38</v>
      </c>
      <c r="AN4625" t="s">
        <v>2029</v>
      </c>
    </row>
    <row r="4626" spans="1:40" ht="15" hidden="1" thickTop="1" x14ac:dyDescent="0.35">
      <c r="A4626" t="s">
        <v>9387</v>
      </c>
      <c r="B4626" t="s">
        <v>18619</v>
      </c>
      <c r="C4626" t="s">
        <v>2855</v>
      </c>
      <c r="D4626" t="s">
        <v>18620</v>
      </c>
      <c r="E4626" t="s">
        <v>2575</v>
      </c>
      <c r="F4626">
        <v>1</v>
      </c>
      <c r="G4626" t="s">
        <v>2576</v>
      </c>
      <c r="H4626" t="s">
        <v>2577</v>
      </c>
      <c r="I4626" t="s">
        <v>2076</v>
      </c>
      <c r="J4626" t="s">
        <v>2858</v>
      </c>
      <c r="K4626" t="s">
        <v>2742</v>
      </c>
      <c r="L4626" t="s">
        <v>2058</v>
      </c>
      <c r="M4626" t="s">
        <v>2170</v>
      </c>
      <c r="N4626">
        <v>6</v>
      </c>
      <c r="O4626">
        <v>156</v>
      </c>
      <c r="P4626">
        <v>1.02</v>
      </c>
      <c r="Q4626">
        <v>15300</v>
      </c>
      <c r="R4626">
        <v>1</v>
      </c>
      <c r="S4626">
        <v>20</v>
      </c>
      <c r="T4626">
        <v>0.13</v>
      </c>
      <c r="U4626">
        <v>5</v>
      </c>
      <c r="V4626">
        <v>136</v>
      </c>
      <c r="W4626">
        <v>0.89</v>
      </c>
      <c r="X4626">
        <v>0</v>
      </c>
      <c r="Y4626">
        <v>0</v>
      </c>
      <c r="Z4626">
        <v>0</v>
      </c>
      <c r="AA4626">
        <v>0</v>
      </c>
      <c r="AB4626">
        <v>0</v>
      </c>
      <c r="AC4626">
        <v>0</v>
      </c>
      <c r="AD4626">
        <v>0</v>
      </c>
      <c r="AE4626">
        <v>0</v>
      </c>
      <c r="AF4626">
        <v>0</v>
      </c>
      <c r="AG4626" t="s">
        <v>18621</v>
      </c>
      <c r="AH4626" s="21" t="str">
        <f t="shared" si="144"/>
        <v>YK20</v>
      </c>
      <c r="AI4626" s="21">
        <v>216</v>
      </c>
      <c r="AJ4626" s="21">
        <f t="shared" si="145"/>
        <v>98.980392156862749</v>
      </c>
      <c r="AK4626" s="21" t="s">
        <v>2063</v>
      </c>
      <c r="AL4626" t="s">
        <v>2551</v>
      </c>
      <c r="AM4626" s="26" t="s">
        <v>38</v>
      </c>
      <c r="AN4626" t="s">
        <v>2030</v>
      </c>
    </row>
    <row r="4627" spans="1:40" ht="15" hidden="1" thickTop="1" x14ac:dyDescent="0.35">
      <c r="A4627" t="s">
        <v>9391</v>
      </c>
      <c r="B4627" t="s">
        <v>18622</v>
      </c>
      <c r="C4627" t="s">
        <v>3192</v>
      </c>
      <c r="D4627" t="s">
        <v>18623</v>
      </c>
      <c r="E4627" t="s">
        <v>2608</v>
      </c>
      <c r="F4627">
        <v>1</v>
      </c>
      <c r="G4627" t="s">
        <v>2609</v>
      </c>
      <c r="H4627" t="s">
        <v>2577</v>
      </c>
      <c r="I4627" t="s">
        <v>2076</v>
      </c>
      <c r="J4627" t="s">
        <v>2764</v>
      </c>
      <c r="K4627" t="s">
        <v>2765</v>
      </c>
      <c r="L4627" t="s">
        <v>2058</v>
      </c>
      <c r="M4627" t="s">
        <v>2726</v>
      </c>
      <c r="N4627">
        <v>5</v>
      </c>
      <c r="O4627">
        <v>381</v>
      </c>
      <c r="P4627">
        <v>2.2000000000000002</v>
      </c>
      <c r="Q4627">
        <v>17340</v>
      </c>
      <c r="R4627">
        <v>2</v>
      </c>
      <c r="S4627">
        <v>147</v>
      </c>
      <c r="T4627">
        <v>0.85</v>
      </c>
      <c r="U4627">
        <v>3</v>
      </c>
      <c r="V4627">
        <v>234</v>
      </c>
      <c r="W4627">
        <v>1.35</v>
      </c>
      <c r="X4627">
        <v>0</v>
      </c>
      <c r="Y4627">
        <v>0</v>
      </c>
      <c r="Z4627">
        <v>0</v>
      </c>
      <c r="AA4627">
        <v>0</v>
      </c>
      <c r="AB4627">
        <v>0</v>
      </c>
      <c r="AC4627">
        <v>0</v>
      </c>
      <c r="AD4627">
        <v>0</v>
      </c>
      <c r="AE4627">
        <v>0</v>
      </c>
      <c r="AF4627">
        <v>0</v>
      </c>
      <c r="AG4627" t="s">
        <v>18624</v>
      </c>
      <c r="AH4627" s="21" t="str">
        <f t="shared" si="144"/>
        <v>YK20</v>
      </c>
      <c r="AI4627" s="21">
        <v>244.56000000000003</v>
      </c>
      <c r="AJ4627" s="21">
        <f t="shared" si="145"/>
        <v>97.802768166089962</v>
      </c>
      <c r="AK4627" s="21" t="s">
        <v>2063</v>
      </c>
      <c r="AL4627" t="s">
        <v>2613</v>
      </c>
      <c r="AM4627" s="26" t="s">
        <v>38</v>
      </c>
      <c r="AN4627" t="s">
        <v>2031</v>
      </c>
    </row>
    <row r="4628" spans="1:40" ht="15" hidden="1" thickTop="1" x14ac:dyDescent="0.35">
      <c r="A4628" t="s">
        <v>9395</v>
      </c>
      <c r="B4628" t="s">
        <v>18625</v>
      </c>
      <c r="C4628" t="s">
        <v>3456</v>
      </c>
      <c r="D4628" t="s">
        <v>18626</v>
      </c>
      <c r="E4628" t="s">
        <v>2575</v>
      </c>
      <c r="F4628">
        <v>1</v>
      </c>
      <c r="G4628" t="s">
        <v>2609</v>
      </c>
      <c r="H4628" t="s">
        <v>2577</v>
      </c>
      <c r="I4628" t="s">
        <v>2076</v>
      </c>
      <c r="J4628" t="s">
        <v>2675</v>
      </c>
      <c r="K4628" t="s">
        <v>2611</v>
      </c>
      <c r="L4628" t="s">
        <v>2058</v>
      </c>
      <c r="M4628" t="s">
        <v>2059</v>
      </c>
      <c r="N4628">
        <v>4</v>
      </c>
      <c r="O4628">
        <v>135</v>
      </c>
      <c r="P4628">
        <v>0.55000000000000004</v>
      </c>
      <c r="Q4628">
        <v>24480</v>
      </c>
      <c r="R4628">
        <v>1</v>
      </c>
      <c r="S4628">
        <v>33</v>
      </c>
      <c r="T4628">
        <v>0.13</v>
      </c>
      <c r="U4628">
        <v>3</v>
      </c>
      <c r="V4628">
        <v>102</v>
      </c>
      <c r="W4628">
        <v>0.42</v>
      </c>
      <c r="X4628">
        <v>0</v>
      </c>
      <c r="Y4628">
        <v>0</v>
      </c>
      <c r="Z4628">
        <v>0</v>
      </c>
      <c r="AA4628">
        <v>0</v>
      </c>
      <c r="AB4628">
        <v>0</v>
      </c>
      <c r="AC4628">
        <v>0</v>
      </c>
      <c r="AD4628">
        <v>0</v>
      </c>
      <c r="AE4628">
        <v>0</v>
      </c>
      <c r="AF4628">
        <v>0</v>
      </c>
      <c r="AG4628" t="s">
        <v>18627</v>
      </c>
      <c r="AH4628" s="21" t="str">
        <f t="shared" si="144"/>
        <v>YK20</v>
      </c>
      <c r="AI4628" s="21">
        <v>345.36</v>
      </c>
      <c r="AJ4628" s="21">
        <f t="shared" si="145"/>
        <v>99.44852941176471</v>
      </c>
      <c r="AK4628" s="21" t="s">
        <v>2060</v>
      </c>
      <c r="AL4628" t="s">
        <v>2581</v>
      </c>
      <c r="AM4628" s="26" t="s">
        <v>38</v>
      </c>
      <c r="AN4628" t="s">
        <v>2031</v>
      </c>
    </row>
    <row r="4629" spans="1:40" ht="15" hidden="1" thickTop="1" x14ac:dyDescent="0.35">
      <c r="A4629" t="s">
        <v>9399</v>
      </c>
      <c r="B4629" t="s">
        <v>18628</v>
      </c>
      <c r="C4629" t="s">
        <v>5198</v>
      </c>
      <c r="D4629" t="s">
        <v>18629</v>
      </c>
      <c r="E4629" t="s">
        <v>2608</v>
      </c>
      <c r="F4629">
        <v>1</v>
      </c>
      <c r="G4629" t="s">
        <v>2609</v>
      </c>
      <c r="H4629" t="s">
        <v>2577</v>
      </c>
      <c r="I4629" t="s">
        <v>2076</v>
      </c>
      <c r="J4629" t="s">
        <v>2675</v>
      </c>
      <c r="K4629" t="s">
        <v>2611</v>
      </c>
      <c r="L4629" t="s">
        <v>2058</v>
      </c>
      <c r="M4629" t="s">
        <v>2059</v>
      </c>
      <c r="N4629">
        <v>2</v>
      </c>
      <c r="O4629">
        <v>52</v>
      </c>
      <c r="P4629">
        <v>0.21</v>
      </c>
      <c r="Q4629">
        <v>24480</v>
      </c>
      <c r="R4629">
        <v>2</v>
      </c>
      <c r="S4629">
        <v>52</v>
      </c>
      <c r="T4629">
        <v>0.21</v>
      </c>
      <c r="U4629">
        <v>0</v>
      </c>
      <c r="V4629">
        <v>0</v>
      </c>
      <c r="W4629">
        <v>0</v>
      </c>
      <c r="X4629">
        <v>0</v>
      </c>
      <c r="Y4629">
        <v>0</v>
      </c>
      <c r="Z4629">
        <v>0</v>
      </c>
      <c r="AA4629">
        <v>0</v>
      </c>
      <c r="AB4629">
        <v>0</v>
      </c>
      <c r="AC4629">
        <v>0</v>
      </c>
      <c r="AD4629">
        <v>0</v>
      </c>
      <c r="AE4629">
        <v>0</v>
      </c>
      <c r="AF4629">
        <v>0</v>
      </c>
      <c r="AG4629" t="s">
        <v>18630</v>
      </c>
      <c r="AH4629" s="21" t="str">
        <f t="shared" si="144"/>
        <v>YK20</v>
      </c>
      <c r="AI4629" s="21">
        <v>345.36</v>
      </c>
      <c r="AJ4629" s="21">
        <f t="shared" si="145"/>
        <v>99.787581699346404</v>
      </c>
      <c r="AK4629" s="21" t="s">
        <v>2060</v>
      </c>
      <c r="AL4629" t="s">
        <v>2581</v>
      </c>
      <c r="AM4629" s="26" t="s">
        <v>38</v>
      </c>
      <c r="AN4629" t="s">
        <v>2031</v>
      </c>
    </row>
    <row r="4630" spans="1:40" ht="15" hidden="1" thickTop="1" x14ac:dyDescent="0.35">
      <c r="A4630" t="s">
        <v>9403</v>
      </c>
      <c r="B4630" t="s">
        <v>18631</v>
      </c>
      <c r="C4630" t="s">
        <v>5198</v>
      </c>
      <c r="D4630" t="s">
        <v>18629</v>
      </c>
      <c r="E4630" t="s">
        <v>2608</v>
      </c>
      <c r="F4630">
        <v>1</v>
      </c>
      <c r="G4630" t="s">
        <v>2609</v>
      </c>
      <c r="H4630" t="s">
        <v>2577</v>
      </c>
      <c r="I4630" t="s">
        <v>2076</v>
      </c>
      <c r="J4630" t="s">
        <v>2675</v>
      </c>
      <c r="K4630" t="s">
        <v>2611</v>
      </c>
      <c r="L4630" t="s">
        <v>2058</v>
      </c>
      <c r="M4630" t="s">
        <v>2059</v>
      </c>
      <c r="N4630">
        <v>0</v>
      </c>
      <c r="O4630">
        <v>0</v>
      </c>
      <c r="P4630">
        <v>0</v>
      </c>
      <c r="Q4630">
        <v>24480</v>
      </c>
      <c r="R4630">
        <v>0</v>
      </c>
      <c r="S4630">
        <v>0</v>
      </c>
      <c r="T4630">
        <v>0</v>
      </c>
      <c r="U4630">
        <v>0</v>
      </c>
      <c r="V4630">
        <v>0</v>
      </c>
      <c r="W4630">
        <v>0</v>
      </c>
      <c r="X4630">
        <v>0</v>
      </c>
      <c r="Y4630">
        <v>0</v>
      </c>
      <c r="Z4630">
        <v>0</v>
      </c>
      <c r="AA4630">
        <v>0</v>
      </c>
      <c r="AB4630">
        <v>0</v>
      </c>
      <c r="AC4630">
        <v>0</v>
      </c>
      <c r="AD4630">
        <v>0</v>
      </c>
      <c r="AE4630">
        <v>0</v>
      </c>
      <c r="AF4630">
        <v>0</v>
      </c>
      <c r="AG4630" t="s">
        <v>18632</v>
      </c>
      <c r="AH4630" s="21" t="str">
        <f t="shared" si="144"/>
        <v>YK20</v>
      </c>
      <c r="AI4630" s="21">
        <v>345.36</v>
      </c>
      <c r="AJ4630" s="21">
        <f t="shared" si="145"/>
        <v>100</v>
      </c>
      <c r="AK4630" s="21" t="s">
        <v>2060</v>
      </c>
      <c r="AL4630" t="s">
        <v>2581</v>
      </c>
      <c r="AM4630" s="26" t="s">
        <v>38</v>
      </c>
      <c r="AN4630" t="s">
        <v>2031</v>
      </c>
    </row>
    <row r="4631" spans="1:40" ht="15" hidden="1" thickTop="1" x14ac:dyDescent="0.35">
      <c r="A4631" t="s">
        <v>9407</v>
      </c>
      <c r="B4631" t="s">
        <v>18633</v>
      </c>
      <c r="C4631" t="s">
        <v>4546</v>
      </c>
      <c r="D4631" t="s">
        <v>18634</v>
      </c>
      <c r="E4631" t="s">
        <v>2608</v>
      </c>
      <c r="F4631">
        <v>1</v>
      </c>
      <c r="G4631" t="s">
        <v>2609</v>
      </c>
      <c r="H4631" t="s">
        <v>2577</v>
      </c>
      <c r="I4631" t="s">
        <v>2076</v>
      </c>
      <c r="J4631" t="s">
        <v>2764</v>
      </c>
      <c r="K4631" t="s">
        <v>2765</v>
      </c>
      <c r="L4631" t="s">
        <v>2058</v>
      </c>
      <c r="M4631" t="s">
        <v>2170</v>
      </c>
      <c r="N4631">
        <v>11</v>
      </c>
      <c r="O4631">
        <v>358</v>
      </c>
      <c r="P4631">
        <v>2.34</v>
      </c>
      <c r="Q4631">
        <v>15300</v>
      </c>
      <c r="R4631">
        <v>5</v>
      </c>
      <c r="S4631">
        <v>110</v>
      </c>
      <c r="T4631">
        <v>0.72</v>
      </c>
      <c r="U4631">
        <v>6</v>
      </c>
      <c r="V4631">
        <v>248</v>
      </c>
      <c r="W4631">
        <v>1.62</v>
      </c>
      <c r="X4631">
        <v>0</v>
      </c>
      <c r="Y4631">
        <v>0</v>
      </c>
      <c r="Z4631">
        <v>0</v>
      </c>
      <c r="AA4631">
        <v>0</v>
      </c>
      <c r="AB4631">
        <v>0</v>
      </c>
      <c r="AC4631">
        <v>0</v>
      </c>
      <c r="AD4631">
        <v>0</v>
      </c>
      <c r="AE4631">
        <v>0</v>
      </c>
      <c r="AF4631">
        <v>0</v>
      </c>
      <c r="AG4631" t="s">
        <v>18635</v>
      </c>
      <c r="AH4631" s="21" t="str">
        <f t="shared" si="144"/>
        <v>YK20</v>
      </c>
      <c r="AI4631" s="21">
        <v>216</v>
      </c>
      <c r="AJ4631" s="21">
        <f t="shared" si="145"/>
        <v>97.66013071895425</v>
      </c>
      <c r="AK4631" s="21" t="s">
        <v>2063</v>
      </c>
      <c r="AL4631" t="s">
        <v>2613</v>
      </c>
      <c r="AM4631" s="26" t="s">
        <v>38</v>
      </c>
      <c r="AN4631" t="s">
        <v>2032</v>
      </c>
    </row>
    <row r="4632" spans="1:40" ht="15" hidden="1" thickTop="1" x14ac:dyDescent="0.35">
      <c r="A4632" t="s">
        <v>9410</v>
      </c>
      <c r="B4632" t="s">
        <v>18636</v>
      </c>
      <c r="C4632" t="s">
        <v>2974</v>
      </c>
      <c r="D4632" t="s">
        <v>18637</v>
      </c>
      <c r="E4632" t="s">
        <v>2608</v>
      </c>
      <c r="F4632">
        <v>1</v>
      </c>
      <c r="G4632" t="s">
        <v>2609</v>
      </c>
      <c r="H4632" t="s">
        <v>2577</v>
      </c>
      <c r="I4632" t="s">
        <v>2076</v>
      </c>
      <c r="J4632" t="s">
        <v>2764</v>
      </c>
      <c r="K4632" t="s">
        <v>2765</v>
      </c>
      <c r="L4632" t="s">
        <v>2058</v>
      </c>
      <c r="M4632" t="s">
        <v>2059</v>
      </c>
      <c r="N4632">
        <v>2</v>
      </c>
      <c r="O4632">
        <v>111</v>
      </c>
      <c r="P4632">
        <v>0.45</v>
      </c>
      <c r="Q4632">
        <v>24480</v>
      </c>
      <c r="R4632">
        <v>1</v>
      </c>
      <c r="S4632">
        <v>74</v>
      </c>
      <c r="T4632">
        <v>0.3</v>
      </c>
      <c r="U4632">
        <v>1</v>
      </c>
      <c r="V4632">
        <v>37</v>
      </c>
      <c r="W4632">
        <v>0.15</v>
      </c>
      <c r="X4632">
        <v>0</v>
      </c>
      <c r="Y4632">
        <v>0</v>
      </c>
      <c r="Z4632">
        <v>0</v>
      </c>
      <c r="AA4632">
        <v>0</v>
      </c>
      <c r="AB4632">
        <v>0</v>
      </c>
      <c r="AC4632">
        <v>0</v>
      </c>
      <c r="AD4632">
        <v>0</v>
      </c>
      <c r="AE4632">
        <v>0</v>
      </c>
      <c r="AF4632">
        <v>0</v>
      </c>
      <c r="AG4632" t="s">
        <v>18638</v>
      </c>
      <c r="AH4632" s="21" t="str">
        <f t="shared" si="144"/>
        <v>YK20</v>
      </c>
      <c r="AI4632" s="21">
        <v>345.36</v>
      </c>
      <c r="AJ4632" s="21">
        <f t="shared" si="145"/>
        <v>99.546568627450981</v>
      </c>
      <c r="AK4632" s="21" t="s">
        <v>2060</v>
      </c>
      <c r="AL4632" t="s">
        <v>2613</v>
      </c>
      <c r="AM4632" s="26" t="s">
        <v>38</v>
      </c>
      <c r="AN4632" t="s">
        <v>2030</v>
      </c>
    </row>
    <row r="4633" spans="1:40" ht="15" hidden="1" thickTop="1" x14ac:dyDescent="0.35">
      <c r="A4633" t="s">
        <v>9414</v>
      </c>
      <c r="B4633" t="s">
        <v>18639</v>
      </c>
      <c r="C4633" t="s">
        <v>4067</v>
      </c>
      <c r="D4633" t="s">
        <v>18640</v>
      </c>
      <c r="E4633" t="s">
        <v>2575</v>
      </c>
      <c r="F4633">
        <v>1</v>
      </c>
      <c r="G4633" t="s">
        <v>2576</v>
      </c>
      <c r="H4633" t="s">
        <v>2577</v>
      </c>
      <c r="I4633" t="s">
        <v>2076</v>
      </c>
      <c r="J4633" t="s">
        <v>2699</v>
      </c>
      <c r="K4633" t="s">
        <v>2579</v>
      </c>
      <c r="L4633" t="s">
        <v>2058</v>
      </c>
      <c r="M4633" t="s">
        <v>2170</v>
      </c>
      <c r="N4633">
        <v>4</v>
      </c>
      <c r="O4633">
        <v>100</v>
      </c>
      <c r="P4633">
        <v>0.65</v>
      </c>
      <c r="Q4633">
        <v>15300</v>
      </c>
      <c r="R4633">
        <v>0</v>
      </c>
      <c r="S4633">
        <v>0</v>
      </c>
      <c r="T4633">
        <v>0</v>
      </c>
      <c r="U4633">
        <v>3</v>
      </c>
      <c r="V4633">
        <v>85</v>
      </c>
      <c r="W4633">
        <v>0.56000000000000005</v>
      </c>
      <c r="X4633">
        <v>1</v>
      </c>
      <c r="Y4633">
        <v>15</v>
      </c>
      <c r="Z4633">
        <v>0.1</v>
      </c>
      <c r="AA4633">
        <v>0</v>
      </c>
      <c r="AB4633">
        <v>0</v>
      </c>
      <c r="AC4633">
        <v>0</v>
      </c>
      <c r="AD4633">
        <v>0</v>
      </c>
      <c r="AE4633">
        <v>0</v>
      </c>
      <c r="AF4633">
        <v>0</v>
      </c>
      <c r="AG4633" t="s">
        <v>18641</v>
      </c>
      <c r="AH4633" s="21" t="str">
        <f t="shared" si="144"/>
        <v>YK20</v>
      </c>
      <c r="AI4633" s="21">
        <v>216</v>
      </c>
      <c r="AJ4633" s="21">
        <f t="shared" si="145"/>
        <v>99.346405228758172</v>
      </c>
      <c r="AK4633" s="21" t="s">
        <v>2060</v>
      </c>
      <c r="AL4633" t="s">
        <v>2581</v>
      </c>
      <c r="AM4633" s="26" t="s">
        <v>38</v>
      </c>
      <c r="AN4633" t="s">
        <v>2030</v>
      </c>
    </row>
    <row r="4634" spans="1:40" ht="15" hidden="1" thickTop="1" x14ac:dyDescent="0.35">
      <c r="A4634" t="s">
        <v>9418</v>
      </c>
      <c r="B4634" t="s">
        <v>18642</v>
      </c>
      <c r="C4634" t="s">
        <v>2746</v>
      </c>
      <c r="D4634" t="s">
        <v>18643</v>
      </c>
      <c r="E4634" t="s">
        <v>2575</v>
      </c>
      <c r="F4634">
        <v>1</v>
      </c>
      <c r="G4634" t="s">
        <v>2609</v>
      </c>
      <c r="H4634" t="s">
        <v>2577</v>
      </c>
      <c r="I4634" t="s">
        <v>2076</v>
      </c>
      <c r="J4634" t="s">
        <v>2675</v>
      </c>
      <c r="K4634" t="s">
        <v>2611</v>
      </c>
      <c r="L4634" t="s">
        <v>2058</v>
      </c>
      <c r="M4634" t="s">
        <v>2059</v>
      </c>
      <c r="N4634">
        <v>4</v>
      </c>
      <c r="O4634">
        <v>117</v>
      </c>
      <c r="P4634">
        <v>0.48</v>
      </c>
      <c r="Q4634">
        <v>24480</v>
      </c>
      <c r="R4634">
        <v>3</v>
      </c>
      <c r="S4634">
        <v>88</v>
      </c>
      <c r="T4634">
        <v>0.36</v>
      </c>
      <c r="U4634">
        <v>1</v>
      </c>
      <c r="V4634">
        <v>29</v>
      </c>
      <c r="W4634">
        <v>0.12</v>
      </c>
      <c r="X4634">
        <v>0</v>
      </c>
      <c r="Y4634">
        <v>0</v>
      </c>
      <c r="Z4634">
        <v>0</v>
      </c>
      <c r="AA4634">
        <v>0</v>
      </c>
      <c r="AB4634">
        <v>0</v>
      </c>
      <c r="AC4634">
        <v>0</v>
      </c>
      <c r="AD4634">
        <v>0</v>
      </c>
      <c r="AE4634">
        <v>0</v>
      </c>
      <c r="AF4634">
        <v>0</v>
      </c>
      <c r="AG4634" t="s">
        <v>18644</v>
      </c>
      <c r="AH4634" s="21" t="str">
        <f t="shared" si="144"/>
        <v>YK20</v>
      </c>
      <c r="AI4634" s="21">
        <v>345.36</v>
      </c>
      <c r="AJ4634" s="21">
        <f t="shared" si="145"/>
        <v>99.522058823529406</v>
      </c>
      <c r="AK4634" s="21" t="s">
        <v>2060</v>
      </c>
      <c r="AL4634" t="s">
        <v>2581</v>
      </c>
      <c r="AM4634" s="26" t="s">
        <v>38</v>
      </c>
      <c r="AN4634" t="s">
        <v>2032</v>
      </c>
    </row>
    <row r="4635" spans="1:40" ht="15" hidden="1" thickTop="1" x14ac:dyDescent="0.35">
      <c r="A4635" t="s">
        <v>9422</v>
      </c>
      <c r="B4635" t="s">
        <v>18645</v>
      </c>
      <c r="C4635" t="s">
        <v>2762</v>
      </c>
      <c r="D4635" t="s">
        <v>18646</v>
      </c>
      <c r="E4635" t="s">
        <v>2608</v>
      </c>
      <c r="F4635">
        <v>1</v>
      </c>
      <c r="G4635" t="s">
        <v>2609</v>
      </c>
      <c r="H4635" t="s">
        <v>2577</v>
      </c>
      <c r="I4635" t="s">
        <v>2076</v>
      </c>
      <c r="J4635" t="s">
        <v>2764</v>
      </c>
      <c r="K4635" t="s">
        <v>2765</v>
      </c>
      <c r="L4635" t="s">
        <v>2058</v>
      </c>
      <c r="M4635" t="s">
        <v>2170</v>
      </c>
      <c r="N4635">
        <v>0</v>
      </c>
      <c r="O4635">
        <v>0</v>
      </c>
      <c r="P4635">
        <v>0</v>
      </c>
      <c r="Q4635">
        <v>15300</v>
      </c>
      <c r="R4635">
        <v>0</v>
      </c>
      <c r="S4635">
        <v>0</v>
      </c>
      <c r="T4635">
        <v>0</v>
      </c>
      <c r="U4635">
        <v>0</v>
      </c>
      <c r="V4635">
        <v>0</v>
      </c>
      <c r="W4635">
        <v>0</v>
      </c>
      <c r="X4635">
        <v>0</v>
      </c>
      <c r="Y4635">
        <v>0</v>
      </c>
      <c r="Z4635">
        <v>0</v>
      </c>
      <c r="AA4635">
        <v>0</v>
      </c>
      <c r="AB4635">
        <v>0</v>
      </c>
      <c r="AC4635">
        <v>0</v>
      </c>
      <c r="AD4635">
        <v>0</v>
      </c>
      <c r="AE4635">
        <v>0</v>
      </c>
      <c r="AF4635">
        <v>0</v>
      </c>
      <c r="AG4635" t="s">
        <v>18647</v>
      </c>
      <c r="AH4635" s="21" t="str">
        <f t="shared" si="144"/>
        <v>YK20</v>
      </c>
      <c r="AI4635" s="21">
        <v>216</v>
      </c>
      <c r="AJ4635" s="21">
        <f t="shared" si="145"/>
        <v>100</v>
      </c>
      <c r="AK4635" s="21" t="s">
        <v>2060</v>
      </c>
      <c r="AL4635" t="s">
        <v>2613</v>
      </c>
      <c r="AM4635" s="26" t="s">
        <v>38</v>
      </c>
      <c r="AN4635" t="s">
        <v>2031</v>
      </c>
    </row>
    <row r="4636" spans="1:40" ht="15" hidden="1" thickTop="1" x14ac:dyDescent="0.35">
      <c r="A4636" t="s">
        <v>9427</v>
      </c>
      <c r="B4636" t="s">
        <v>18648</v>
      </c>
      <c r="C4636" t="s">
        <v>2974</v>
      </c>
      <c r="D4636" t="s">
        <v>18649</v>
      </c>
      <c r="E4636" t="s">
        <v>2608</v>
      </c>
      <c r="F4636">
        <v>1</v>
      </c>
      <c r="G4636" t="s">
        <v>2609</v>
      </c>
      <c r="H4636" t="s">
        <v>2577</v>
      </c>
      <c r="I4636" t="s">
        <v>2076</v>
      </c>
      <c r="J4636" t="s">
        <v>2764</v>
      </c>
      <c r="K4636" t="s">
        <v>2765</v>
      </c>
      <c r="L4636" t="s">
        <v>2058</v>
      </c>
      <c r="M4636" t="s">
        <v>2059</v>
      </c>
      <c r="N4636">
        <v>4</v>
      </c>
      <c r="O4636">
        <v>80</v>
      </c>
      <c r="P4636">
        <v>0.33</v>
      </c>
      <c r="Q4636">
        <v>24480</v>
      </c>
      <c r="R4636">
        <v>2</v>
      </c>
      <c r="S4636">
        <v>40</v>
      </c>
      <c r="T4636">
        <v>0.16</v>
      </c>
      <c r="U4636">
        <v>2</v>
      </c>
      <c r="V4636">
        <v>40</v>
      </c>
      <c r="W4636">
        <v>0.16</v>
      </c>
      <c r="X4636">
        <v>0</v>
      </c>
      <c r="Y4636">
        <v>0</v>
      </c>
      <c r="Z4636">
        <v>0</v>
      </c>
      <c r="AA4636">
        <v>0</v>
      </c>
      <c r="AB4636">
        <v>0</v>
      </c>
      <c r="AC4636">
        <v>0</v>
      </c>
      <c r="AD4636">
        <v>0</v>
      </c>
      <c r="AE4636">
        <v>0</v>
      </c>
      <c r="AF4636">
        <v>0</v>
      </c>
      <c r="AG4636" t="s">
        <v>18650</v>
      </c>
      <c r="AH4636" s="21" t="str">
        <f t="shared" si="144"/>
        <v>YK20</v>
      </c>
      <c r="AI4636" s="21">
        <v>345.36</v>
      </c>
      <c r="AJ4636" s="21">
        <f t="shared" si="145"/>
        <v>99.673202614379079</v>
      </c>
      <c r="AK4636" s="21" t="s">
        <v>2060</v>
      </c>
      <c r="AL4636" t="s">
        <v>2613</v>
      </c>
      <c r="AM4636" s="26" t="s">
        <v>38</v>
      </c>
      <c r="AN4636" t="s">
        <v>2030</v>
      </c>
    </row>
    <row r="4637" spans="1:40" ht="15" hidden="1" thickTop="1" x14ac:dyDescent="0.35">
      <c r="A4637" t="s">
        <v>9431</v>
      </c>
      <c r="B4637" t="s">
        <v>18651</v>
      </c>
      <c r="C4637" t="s">
        <v>6280</v>
      </c>
      <c r="D4637" t="s">
        <v>18652</v>
      </c>
      <c r="E4637" t="s">
        <v>2691</v>
      </c>
      <c r="F4637">
        <v>1</v>
      </c>
      <c r="G4637" t="s">
        <v>2633</v>
      </c>
      <c r="H4637" t="s">
        <v>2577</v>
      </c>
      <c r="I4637" t="s">
        <v>2076</v>
      </c>
      <c r="J4637" t="s">
        <v>2692</v>
      </c>
      <c r="K4637" t="s">
        <v>2635</v>
      </c>
      <c r="L4637" t="s">
        <v>2058</v>
      </c>
      <c r="M4637" t="s">
        <v>2059</v>
      </c>
      <c r="N4637">
        <v>0</v>
      </c>
      <c r="O4637">
        <v>0</v>
      </c>
      <c r="P4637">
        <v>0</v>
      </c>
      <c r="Q4637">
        <v>24480</v>
      </c>
      <c r="R4637">
        <v>0</v>
      </c>
      <c r="S4637">
        <v>0</v>
      </c>
      <c r="T4637">
        <v>0</v>
      </c>
      <c r="U4637">
        <v>0</v>
      </c>
      <c r="V4637">
        <v>0</v>
      </c>
      <c r="W4637">
        <v>0</v>
      </c>
      <c r="X4637">
        <v>0</v>
      </c>
      <c r="Y4637">
        <v>0</v>
      </c>
      <c r="Z4637">
        <v>0</v>
      </c>
      <c r="AA4637">
        <v>0</v>
      </c>
      <c r="AB4637">
        <v>0</v>
      </c>
      <c r="AC4637">
        <v>0</v>
      </c>
      <c r="AD4637">
        <v>0</v>
      </c>
      <c r="AE4637">
        <v>0</v>
      </c>
      <c r="AF4637">
        <v>0</v>
      </c>
      <c r="AG4637" t="s">
        <v>18653</v>
      </c>
      <c r="AH4637" s="21" t="str">
        <f t="shared" si="144"/>
        <v>YK20</v>
      </c>
      <c r="AI4637" s="21">
        <v>345.36</v>
      </c>
      <c r="AJ4637" s="21">
        <f t="shared" si="145"/>
        <v>100</v>
      </c>
      <c r="AK4637" s="21" t="s">
        <v>2060</v>
      </c>
      <c r="AL4637" t="s">
        <v>2581</v>
      </c>
      <c r="AM4637" s="26" t="s">
        <v>38</v>
      </c>
      <c r="AN4637" t="s">
        <v>2030</v>
      </c>
    </row>
    <row r="4638" spans="1:40" ht="15" hidden="1" thickTop="1" x14ac:dyDescent="0.35">
      <c r="A4638" t="s">
        <v>9435</v>
      </c>
      <c r="B4638" t="s">
        <v>18654</v>
      </c>
      <c r="C4638" t="s">
        <v>2644</v>
      </c>
      <c r="D4638" t="s">
        <v>18655</v>
      </c>
      <c r="E4638" t="s">
        <v>2646</v>
      </c>
      <c r="F4638">
        <v>1</v>
      </c>
      <c r="G4638" t="s">
        <v>2600</v>
      </c>
      <c r="H4638" t="s">
        <v>2577</v>
      </c>
      <c r="I4638" t="s">
        <v>2076</v>
      </c>
      <c r="J4638" t="s">
        <v>2647</v>
      </c>
      <c r="K4638" t="s">
        <v>2602</v>
      </c>
      <c r="L4638" t="s">
        <v>2058</v>
      </c>
      <c r="M4638" t="s">
        <v>2310</v>
      </c>
      <c r="N4638">
        <v>12</v>
      </c>
      <c r="O4638">
        <v>229</v>
      </c>
      <c r="P4638">
        <v>1.4</v>
      </c>
      <c r="Q4638">
        <v>16320</v>
      </c>
      <c r="R4638">
        <v>6</v>
      </c>
      <c r="S4638">
        <v>54</v>
      </c>
      <c r="T4638">
        <v>0.33</v>
      </c>
      <c r="U4638">
        <v>5</v>
      </c>
      <c r="V4638">
        <v>145</v>
      </c>
      <c r="W4638">
        <v>0.89</v>
      </c>
      <c r="X4638">
        <v>0</v>
      </c>
      <c r="Y4638">
        <v>0</v>
      </c>
      <c r="Z4638">
        <v>0</v>
      </c>
      <c r="AA4638">
        <v>1</v>
      </c>
      <c r="AB4638">
        <v>30</v>
      </c>
      <c r="AC4638">
        <v>0.18</v>
      </c>
      <c r="AD4638">
        <v>0</v>
      </c>
      <c r="AE4638">
        <v>0</v>
      </c>
      <c r="AF4638">
        <v>0</v>
      </c>
      <c r="AG4638" t="s">
        <v>18656</v>
      </c>
      <c r="AH4638" s="21" t="str">
        <f t="shared" si="144"/>
        <v>YK20</v>
      </c>
      <c r="AI4638" s="21">
        <v>230.39999999999998</v>
      </c>
      <c r="AJ4638" s="21">
        <f t="shared" si="145"/>
        <v>98.596813725490193</v>
      </c>
      <c r="AK4638" s="21" t="s">
        <v>2063</v>
      </c>
      <c r="AL4638" t="s">
        <v>2551</v>
      </c>
      <c r="AM4638" s="26" t="s">
        <v>38</v>
      </c>
      <c r="AN4638" t="s">
        <v>2032</v>
      </c>
    </row>
    <row r="4639" spans="1:40" ht="15" hidden="1" thickTop="1" x14ac:dyDescent="0.35">
      <c r="A4639" t="s">
        <v>9439</v>
      </c>
      <c r="B4639" t="s">
        <v>18657</v>
      </c>
      <c r="C4639" t="s">
        <v>3294</v>
      </c>
      <c r="D4639" t="s">
        <v>18658</v>
      </c>
      <c r="E4639" t="s">
        <v>2608</v>
      </c>
      <c r="F4639">
        <v>1</v>
      </c>
      <c r="G4639" t="s">
        <v>2609</v>
      </c>
      <c r="H4639" t="s">
        <v>2577</v>
      </c>
      <c r="I4639" t="s">
        <v>2076</v>
      </c>
      <c r="J4639" t="s">
        <v>2764</v>
      </c>
      <c r="K4639" t="s">
        <v>2765</v>
      </c>
      <c r="L4639" t="s">
        <v>2058</v>
      </c>
      <c r="M4639" t="s">
        <v>2059</v>
      </c>
      <c r="N4639">
        <v>1</v>
      </c>
      <c r="O4639">
        <v>97</v>
      </c>
      <c r="P4639">
        <v>0.4</v>
      </c>
      <c r="Q4639">
        <v>24480</v>
      </c>
      <c r="R4639">
        <v>1</v>
      </c>
      <c r="S4639">
        <v>97</v>
      </c>
      <c r="T4639">
        <v>0.4</v>
      </c>
      <c r="U4639">
        <v>0</v>
      </c>
      <c r="V4639">
        <v>0</v>
      </c>
      <c r="W4639">
        <v>0</v>
      </c>
      <c r="X4639">
        <v>0</v>
      </c>
      <c r="Y4639">
        <v>0</v>
      </c>
      <c r="Z4639">
        <v>0</v>
      </c>
      <c r="AA4639">
        <v>0</v>
      </c>
      <c r="AB4639">
        <v>0</v>
      </c>
      <c r="AC4639">
        <v>0</v>
      </c>
      <c r="AD4639">
        <v>0</v>
      </c>
      <c r="AE4639">
        <v>0</v>
      </c>
      <c r="AF4639">
        <v>0</v>
      </c>
      <c r="AG4639" t="s">
        <v>18659</v>
      </c>
      <c r="AH4639" s="21" t="str">
        <f t="shared" si="144"/>
        <v>YK20</v>
      </c>
      <c r="AI4639" s="21">
        <v>345.36</v>
      </c>
      <c r="AJ4639" s="21">
        <f t="shared" si="145"/>
        <v>99.603758169934636</v>
      </c>
      <c r="AK4639" s="21" t="s">
        <v>2060</v>
      </c>
      <c r="AL4639" t="s">
        <v>2613</v>
      </c>
      <c r="AM4639" s="26" t="s">
        <v>38</v>
      </c>
      <c r="AN4639" t="s">
        <v>2031</v>
      </c>
    </row>
    <row r="4640" spans="1:40" ht="15" hidden="1" thickTop="1" x14ac:dyDescent="0.35">
      <c r="A4640" t="s">
        <v>9441</v>
      </c>
      <c r="B4640" t="s">
        <v>18660</v>
      </c>
      <c r="C4640" t="s">
        <v>4416</v>
      </c>
      <c r="D4640" t="s">
        <v>18661</v>
      </c>
      <c r="E4640" t="s">
        <v>2608</v>
      </c>
      <c r="F4640">
        <v>1</v>
      </c>
      <c r="G4640" t="s">
        <v>2609</v>
      </c>
      <c r="H4640" t="s">
        <v>2577</v>
      </c>
      <c r="I4640" t="s">
        <v>2076</v>
      </c>
      <c r="J4640" t="s">
        <v>2764</v>
      </c>
      <c r="K4640" t="s">
        <v>2765</v>
      </c>
      <c r="L4640" t="s">
        <v>2058</v>
      </c>
      <c r="M4640" t="s">
        <v>2170</v>
      </c>
      <c r="N4640">
        <v>2</v>
      </c>
      <c r="O4640">
        <v>39</v>
      </c>
      <c r="P4640">
        <v>0.25</v>
      </c>
      <c r="Q4640">
        <v>15300</v>
      </c>
      <c r="R4640">
        <v>2</v>
      </c>
      <c r="S4640">
        <v>39</v>
      </c>
      <c r="T4640">
        <v>0.25</v>
      </c>
      <c r="U4640">
        <v>0</v>
      </c>
      <c r="V4640">
        <v>0</v>
      </c>
      <c r="W4640">
        <v>0</v>
      </c>
      <c r="X4640">
        <v>0</v>
      </c>
      <c r="Y4640">
        <v>0</v>
      </c>
      <c r="Z4640">
        <v>0</v>
      </c>
      <c r="AA4640">
        <v>0</v>
      </c>
      <c r="AB4640">
        <v>0</v>
      </c>
      <c r="AC4640">
        <v>0</v>
      </c>
      <c r="AD4640">
        <v>0</v>
      </c>
      <c r="AE4640">
        <v>0</v>
      </c>
      <c r="AF4640">
        <v>0</v>
      </c>
      <c r="AG4640" t="s">
        <v>18662</v>
      </c>
      <c r="AH4640" s="21" t="str">
        <f t="shared" si="144"/>
        <v>YK20</v>
      </c>
      <c r="AI4640" s="21">
        <v>216</v>
      </c>
      <c r="AJ4640" s="21">
        <f t="shared" si="145"/>
        <v>99.745098039215691</v>
      </c>
      <c r="AK4640" s="21" t="s">
        <v>2060</v>
      </c>
      <c r="AL4640" t="s">
        <v>2613</v>
      </c>
      <c r="AM4640" s="26" t="s">
        <v>38</v>
      </c>
      <c r="AN4640" t="s">
        <v>2031</v>
      </c>
    </row>
    <row r="4641" spans="1:40" ht="15" hidden="1" thickTop="1" x14ac:dyDescent="0.35">
      <c r="A4641" t="s">
        <v>9444</v>
      </c>
      <c r="B4641" t="s">
        <v>18663</v>
      </c>
      <c r="C4641" t="s">
        <v>3470</v>
      </c>
      <c r="D4641" t="s">
        <v>18664</v>
      </c>
      <c r="E4641" t="s">
        <v>2575</v>
      </c>
      <c r="F4641">
        <v>1</v>
      </c>
      <c r="G4641" t="s">
        <v>2600</v>
      </c>
      <c r="H4641" t="s">
        <v>2577</v>
      </c>
      <c r="I4641" t="s">
        <v>2076</v>
      </c>
      <c r="J4641" t="s">
        <v>2601</v>
      </c>
      <c r="K4641" t="s">
        <v>2602</v>
      </c>
      <c r="L4641" t="s">
        <v>2058</v>
      </c>
      <c r="M4641" t="s">
        <v>2207</v>
      </c>
      <c r="N4641">
        <v>2</v>
      </c>
      <c r="O4641">
        <v>29</v>
      </c>
      <c r="P4641">
        <v>0.22</v>
      </c>
      <c r="Q4641">
        <v>13260</v>
      </c>
      <c r="R4641">
        <v>0</v>
      </c>
      <c r="S4641">
        <v>0</v>
      </c>
      <c r="T4641">
        <v>0</v>
      </c>
      <c r="U4641">
        <v>2</v>
      </c>
      <c r="V4641">
        <v>29</v>
      </c>
      <c r="W4641">
        <v>0.22</v>
      </c>
      <c r="X4641">
        <v>0</v>
      </c>
      <c r="Y4641">
        <v>0</v>
      </c>
      <c r="Z4641">
        <v>0</v>
      </c>
      <c r="AA4641">
        <v>0</v>
      </c>
      <c r="AB4641">
        <v>0</v>
      </c>
      <c r="AC4641">
        <v>0</v>
      </c>
      <c r="AD4641">
        <v>0</v>
      </c>
      <c r="AE4641">
        <v>0</v>
      </c>
      <c r="AF4641">
        <v>0</v>
      </c>
      <c r="AG4641" t="s">
        <v>18665</v>
      </c>
      <c r="AH4641" s="21" t="str">
        <f t="shared" si="144"/>
        <v>YK20</v>
      </c>
      <c r="AI4641" s="21">
        <v>187.20000000000002</v>
      </c>
      <c r="AJ4641" s="21">
        <f t="shared" si="145"/>
        <v>99.781297134238315</v>
      </c>
      <c r="AK4641" s="21" t="s">
        <v>2060</v>
      </c>
      <c r="AL4641" t="s">
        <v>2551</v>
      </c>
      <c r="AM4641" s="26" t="s">
        <v>38</v>
      </c>
      <c r="AN4641" t="s">
        <v>2031</v>
      </c>
    </row>
    <row r="4642" spans="1:40" ht="15" hidden="1" thickTop="1" x14ac:dyDescent="0.35">
      <c r="A4642" t="s">
        <v>9448</v>
      </c>
      <c r="B4642" t="s">
        <v>18666</v>
      </c>
      <c r="C4642" t="s">
        <v>3878</v>
      </c>
      <c r="D4642" t="s">
        <v>18667</v>
      </c>
      <c r="E4642" t="s">
        <v>2646</v>
      </c>
      <c r="F4642">
        <v>1</v>
      </c>
      <c r="G4642" t="s">
        <v>2600</v>
      </c>
      <c r="H4642" t="s">
        <v>2577</v>
      </c>
      <c r="I4642" t="s">
        <v>2076</v>
      </c>
      <c r="J4642" t="s">
        <v>2601</v>
      </c>
      <c r="K4642" t="s">
        <v>2602</v>
      </c>
      <c r="L4642" t="s">
        <v>2058</v>
      </c>
      <c r="M4642" t="s">
        <v>2059</v>
      </c>
      <c r="N4642">
        <v>3</v>
      </c>
      <c r="O4642">
        <v>40</v>
      </c>
      <c r="P4642">
        <v>0.16</v>
      </c>
      <c r="Q4642">
        <v>24480</v>
      </c>
      <c r="R4642">
        <v>0</v>
      </c>
      <c r="S4642">
        <v>0</v>
      </c>
      <c r="T4642">
        <v>0</v>
      </c>
      <c r="U4642">
        <v>3</v>
      </c>
      <c r="V4642">
        <v>40</v>
      </c>
      <c r="W4642">
        <v>0.16</v>
      </c>
      <c r="X4642">
        <v>0</v>
      </c>
      <c r="Y4642">
        <v>0</v>
      </c>
      <c r="Z4642">
        <v>0</v>
      </c>
      <c r="AA4642">
        <v>0</v>
      </c>
      <c r="AB4642">
        <v>0</v>
      </c>
      <c r="AC4642">
        <v>0</v>
      </c>
      <c r="AD4642">
        <v>0</v>
      </c>
      <c r="AE4642">
        <v>0</v>
      </c>
      <c r="AF4642">
        <v>0</v>
      </c>
      <c r="AG4642" t="s">
        <v>18668</v>
      </c>
      <c r="AH4642" s="21" t="str">
        <f t="shared" si="144"/>
        <v>YK20</v>
      </c>
      <c r="AI4642" s="21">
        <v>345.36</v>
      </c>
      <c r="AJ4642" s="21">
        <f t="shared" si="145"/>
        <v>99.83660130718954</v>
      </c>
      <c r="AK4642" s="21" t="s">
        <v>2060</v>
      </c>
      <c r="AL4642" t="s">
        <v>2551</v>
      </c>
      <c r="AM4642" s="26" t="s">
        <v>38</v>
      </c>
      <c r="AN4642" t="s">
        <v>2032</v>
      </c>
    </row>
    <row r="4643" spans="1:40" ht="15" hidden="1" thickTop="1" x14ac:dyDescent="0.35">
      <c r="A4643" t="s">
        <v>9452</v>
      </c>
      <c r="B4643" t="s">
        <v>18669</v>
      </c>
      <c r="C4643" t="s">
        <v>5198</v>
      </c>
      <c r="D4643" t="s">
        <v>18670</v>
      </c>
      <c r="E4643" t="s">
        <v>2608</v>
      </c>
      <c r="F4643">
        <v>1</v>
      </c>
      <c r="G4643" t="s">
        <v>2609</v>
      </c>
      <c r="H4643" t="s">
        <v>2577</v>
      </c>
      <c r="I4643" t="s">
        <v>2057</v>
      </c>
      <c r="J4643" t="s">
        <v>2675</v>
      </c>
      <c r="K4643" t="s">
        <v>2611</v>
      </c>
      <c r="L4643" t="s">
        <v>30320</v>
      </c>
      <c r="M4643" t="s">
        <v>5106</v>
      </c>
      <c r="N4643">
        <v>0</v>
      </c>
      <c r="O4643">
        <v>0</v>
      </c>
      <c r="P4643">
        <v>0</v>
      </c>
      <c r="Q4643">
        <v>7020</v>
      </c>
      <c r="R4643">
        <v>0</v>
      </c>
      <c r="S4643">
        <v>0</v>
      </c>
      <c r="T4643">
        <v>0</v>
      </c>
      <c r="U4643">
        <v>0</v>
      </c>
      <c r="V4643">
        <v>0</v>
      </c>
      <c r="W4643">
        <v>0</v>
      </c>
      <c r="X4643">
        <v>0</v>
      </c>
      <c r="Y4643">
        <v>0</v>
      </c>
      <c r="Z4643">
        <v>0</v>
      </c>
      <c r="AA4643">
        <v>0</v>
      </c>
      <c r="AB4643">
        <v>0</v>
      </c>
      <c r="AC4643">
        <v>0</v>
      </c>
      <c r="AD4643">
        <v>0</v>
      </c>
      <c r="AE4643">
        <v>0</v>
      </c>
      <c r="AF4643">
        <v>0</v>
      </c>
      <c r="AG4643" t="s">
        <v>18671</v>
      </c>
      <c r="AH4643" s="21" t="str">
        <f t="shared" si="144"/>
        <v>YT21</v>
      </c>
      <c r="AI4643" s="21">
        <v>129.60000000000002</v>
      </c>
      <c r="AJ4643" s="21">
        <f t="shared" si="145"/>
        <v>100</v>
      </c>
      <c r="AK4643" s="21" t="s">
        <v>2060</v>
      </c>
      <c r="AL4643" t="s">
        <v>2581</v>
      </c>
      <c r="AM4643" s="26" t="s">
        <v>38</v>
      </c>
      <c r="AN4643" t="s">
        <v>2029</v>
      </c>
    </row>
    <row r="4644" spans="1:40" ht="15" hidden="1" thickTop="1" x14ac:dyDescent="0.35">
      <c r="A4644" t="s">
        <v>9456</v>
      </c>
      <c r="B4644" t="s">
        <v>18672</v>
      </c>
      <c r="C4644" t="s">
        <v>2644</v>
      </c>
      <c r="D4644" t="s">
        <v>18673</v>
      </c>
      <c r="E4644" t="s">
        <v>2646</v>
      </c>
      <c r="F4644">
        <v>1</v>
      </c>
      <c r="G4644" t="s">
        <v>2600</v>
      </c>
      <c r="H4644" t="s">
        <v>2577</v>
      </c>
      <c r="I4644" t="s">
        <v>2076</v>
      </c>
      <c r="J4644" t="s">
        <v>2647</v>
      </c>
      <c r="K4644" t="s">
        <v>2602</v>
      </c>
      <c r="L4644" t="s">
        <v>2058</v>
      </c>
      <c r="M4644" t="s">
        <v>2170</v>
      </c>
      <c r="N4644">
        <v>8</v>
      </c>
      <c r="O4644">
        <v>195</v>
      </c>
      <c r="P4644">
        <v>1.27</v>
      </c>
      <c r="Q4644">
        <v>15300</v>
      </c>
      <c r="R4644">
        <v>3</v>
      </c>
      <c r="S4644">
        <v>70</v>
      </c>
      <c r="T4644">
        <v>0.46</v>
      </c>
      <c r="U4644">
        <v>5</v>
      </c>
      <c r="V4644">
        <v>125</v>
      </c>
      <c r="W4644">
        <v>0.82</v>
      </c>
      <c r="X4644">
        <v>0</v>
      </c>
      <c r="Y4644">
        <v>0</v>
      </c>
      <c r="Z4644">
        <v>0</v>
      </c>
      <c r="AA4644">
        <v>0</v>
      </c>
      <c r="AB4644">
        <v>0</v>
      </c>
      <c r="AC4644">
        <v>0</v>
      </c>
      <c r="AD4644">
        <v>0</v>
      </c>
      <c r="AE4644">
        <v>0</v>
      </c>
      <c r="AF4644">
        <v>0</v>
      </c>
      <c r="AG4644" t="s">
        <v>18674</v>
      </c>
      <c r="AH4644" s="21" t="str">
        <f t="shared" si="144"/>
        <v>YK20</v>
      </c>
      <c r="AI4644" s="21">
        <v>216</v>
      </c>
      <c r="AJ4644" s="21">
        <f t="shared" si="145"/>
        <v>98.725490196078425</v>
      </c>
      <c r="AK4644" s="21" t="s">
        <v>2063</v>
      </c>
      <c r="AL4644" t="s">
        <v>2551</v>
      </c>
      <c r="AM4644" s="26" t="s">
        <v>38</v>
      </c>
      <c r="AN4644" t="s">
        <v>2032</v>
      </c>
    </row>
    <row r="4645" spans="1:40" ht="15" hidden="1" thickTop="1" x14ac:dyDescent="0.35">
      <c r="A4645" t="s">
        <v>9460</v>
      </c>
      <c r="B4645" t="s">
        <v>18675</v>
      </c>
      <c r="C4645" t="s">
        <v>4421</v>
      </c>
      <c r="D4645" t="s">
        <v>18676</v>
      </c>
      <c r="E4645" t="s">
        <v>2575</v>
      </c>
      <c r="F4645">
        <v>1</v>
      </c>
      <c r="G4645" t="s">
        <v>2633</v>
      </c>
      <c r="H4645" t="s">
        <v>2577</v>
      </c>
      <c r="I4645" t="s">
        <v>2057</v>
      </c>
      <c r="J4645" t="s">
        <v>2610</v>
      </c>
      <c r="K4645" t="s">
        <v>2611</v>
      </c>
      <c r="L4645" t="s">
        <v>2058</v>
      </c>
      <c r="M4645" t="s">
        <v>2170</v>
      </c>
      <c r="N4645">
        <v>2</v>
      </c>
      <c r="O4645">
        <v>64</v>
      </c>
      <c r="P4645">
        <v>0.42</v>
      </c>
      <c r="Q4645">
        <v>15300</v>
      </c>
      <c r="R4645">
        <v>1</v>
      </c>
      <c r="S4645">
        <v>53</v>
      </c>
      <c r="T4645">
        <v>0.35</v>
      </c>
      <c r="U4645">
        <v>1</v>
      </c>
      <c r="V4645">
        <v>11</v>
      </c>
      <c r="W4645">
        <v>7.0000000000000007E-2</v>
      </c>
      <c r="X4645">
        <v>0</v>
      </c>
      <c r="Y4645">
        <v>0</v>
      </c>
      <c r="Z4645">
        <v>0</v>
      </c>
      <c r="AA4645">
        <v>0</v>
      </c>
      <c r="AB4645">
        <v>0</v>
      </c>
      <c r="AC4645">
        <v>0</v>
      </c>
      <c r="AD4645">
        <v>0</v>
      </c>
      <c r="AE4645">
        <v>0</v>
      </c>
      <c r="AF4645">
        <v>0</v>
      </c>
      <c r="AG4645" t="s">
        <v>18677</v>
      </c>
      <c r="AH4645" s="21" t="str">
        <f t="shared" si="144"/>
        <v>YT21</v>
      </c>
      <c r="AI4645" s="21">
        <v>216</v>
      </c>
      <c r="AJ4645" s="21">
        <f t="shared" si="145"/>
        <v>99.58169934640523</v>
      </c>
      <c r="AK4645" s="21" t="s">
        <v>2060</v>
      </c>
      <c r="AL4645" t="s">
        <v>2581</v>
      </c>
      <c r="AM4645" s="26" t="s">
        <v>38</v>
      </c>
      <c r="AN4645" t="s">
        <v>2032</v>
      </c>
    </row>
    <row r="4646" spans="1:40" ht="15" hidden="1" thickTop="1" x14ac:dyDescent="0.35">
      <c r="A4646" t="s">
        <v>9463</v>
      </c>
      <c r="B4646" t="s">
        <v>18678</v>
      </c>
      <c r="C4646" t="s">
        <v>5067</v>
      </c>
      <c r="D4646" t="s">
        <v>18679</v>
      </c>
      <c r="E4646" t="s">
        <v>2608</v>
      </c>
      <c r="F4646">
        <v>1</v>
      </c>
      <c r="G4646" t="s">
        <v>2609</v>
      </c>
      <c r="H4646" t="s">
        <v>2577</v>
      </c>
      <c r="I4646" t="s">
        <v>2076</v>
      </c>
      <c r="J4646" t="s">
        <v>2610</v>
      </c>
      <c r="K4646" t="s">
        <v>2611</v>
      </c>
      <c r="L4646" t="s">
        <v>2058</v>
      </c>
      <c r="M4646" t="s">
        <v>2059</v>
      </c>
      <c r="N4646">
        <v>6</v>
      </c>
      <c r="O4646">
        <v>291</v>
      </c>
      <c r="P4646">
        <v>1.19</v>
      </c>
      <c r="Q4646">
        <v>24480</v>
      </c>
      <c r="R4646">
        <v>4</v>
      </c>
      <c r="S4646">
        <v>181</v>
      </c>
      <c r="T4646">
        <v>0.74</v>
      </c>
      <c r="U4646">
        <v>1</v>
      </c>
      <c r="V4646">
        <v>83</v>
      </c>
      <c r="W4646">
        <v>0.34</v>
      </c>
      <c r="X4646">
        <v>0</v>
      </c>
      <c r="Y4646">
        <v>0</v>
      </c>
      <c r="Z4646">
        <v>0</v>
      </c>
      <c r="AA4646">
        <v>1</v>
      </c>
      <c r="AB4646">
        <v>27</v>
      </c>
      <c r="AC4646">
        <v>0.11</v>
      </c>
      <c r="AD4646">
        <v>0</v>
      </c>
      <c r="AE4646">
        <v>0</v>
      </c>
      <c r="AF4646">
        <v>0</v>
      </c>
      <c r="AG4646" t="s">
        <v>18680</v>
      </c>
      <c r="AH4646" s="21" t="str">
        <f t="shared" si="144"/>
        <v>YR25</v>
      </c>
      <c r="AI4646" s="21">
        <v>345.36</v>
      </c>
      <c r="AJ4646" s="21">
        <f t="shared" si="145"/>
        <v>98.811274509803923</v>
      </c>
      <c r="AK4646" s="21" t="s">
        <v>2063</v>
      </c>
      <c r="AL4646" t="s">
        <v>2613</v>
      </c>
      <c r="AM4646" s="26" t="s">
        <v>38</v>
      </c>
      <c r="AN4646" t="s">
        <v>2030</v>
      </c>
    </row>
    <row r="4647" spans="1:40" ht="15" hidden="1" thickTop="1" x14ac:dyDescent="0.35">
      <c r="A4647" t="s">
        <v>9466</v>
      </c>
      <c r="B4647" t="s">
        <v>18681</v>
      </c>
      <c r="C4647" t="s">
        <v>7933</v>
      </c>
      <c r="D4647" t="s">
        <v>18682</v>
      </c>
      <c r="E4647" t="s">
        <v>2646</v>
      </c>
      <c r="F4647">
        <v>1</v>
      </c>
      <c r="G4647" t="s">
        <v>2600</v>
      </c>
      <c r="H4647" t="s">
        <v>2577</v>
      </c>
      <c r="I4647" t="s">
        <v>2076</v>
      </c>
      <c r="J4647" t="s">
        <v>2601</v>
      </c>
      <c r="K4647" t="s">
        <v>2602</v>
      </c>
      <c r="L4647" t="s">
        <v>2058</v>
      </c>
      <c r="M4647" t="s">
        <v>2170</v>
      </c>
      <c r="N4647">
        <v>3</v>
      </c>
      <c r="O4647">
        <v>85</v>
      </c>
      <c r="P4647">
        <v>0.56000000000000005</v>
      </c>
      <c r="Q4647">
        <v>15300</v>
      </c>
      <c r="R4647">
        <v>1</v>
      </c>
      <c r="S4647">
        <v>11</v>
      </c>
      <c r="T4647">
        <v>7.0000000000000007E-2</v>
      </c>
      <c r="U4647">
        <v>2</v>
      </c>
      <c r="V4647">
        <v>74</v>
      </c>
      <c r="W4647">
        <v>0.48</v>
      </c>
      <c r="X4647">
        <v>0</v>
      </c>
      <c r="Y4647">
        <v>0</v>
      </c>
      <c r="Z4647">
        <v>0</v>
      </c>
      <c r="AA4647">
        <v>0</v>
      </c>
      <c r="AB4647">
        <v>0</v>
      </c>
      <c r="AC4647">
        <v>0</v>
      </c>
      <c r="AD4647">
        <v>0</v>
      </c>
      <c r="AE4647">
        <v>0</v>
      </c>
      <c r="AF4647">
        <v>0</v>
      </c>
      <c r="AG4647" t="s">
        <v>18683</v>
      </c>
      <c r="AH4647" s="21" t="str">
        <f t="shared" si="144"/>
        <v>YR25</v>
      </c>
      <c r="AI4647" s="21">
        <v>216</v>
      </c>
      <c r="AJ4647" s="21">
        <f t="shared" si="145"/>
        <v>99.444444444444443</v>
      </c>
      <c r="AK4647" s="21" t="s">
        <v>2060</v>
      </c>
      <c r="AL4647" t="s">
        <v>2551</v>
      </c>
      <c r="AM4647" s="26" t="s">
        <v>38</v>
      </c>
      <c r="AN4647" t="s">
        <v>2029</v>
      </c>
    </row>
    <row r="4648" spans="1:40" ht="15" hidden="1" thickTop="1" x14ac:dyDescent="0.35">
      <c r="A4648" t="s">
        <v>9469</v>
      </c>
      <c r="B4648" t="s">
        <v>18684</v>
      </c>
      <c r="C4648" t="s">
        <v>2751</v>
      </c>
      <c r="D4648" t="s">
        <v>18685</v>
      </c>
      <c r="E4648" t="s">
        <v>2646</v>
      </c>
      <c r="F4648">
        <v>1</v>
      </c>
      <c r="G4648" t="s">
        <v>2600</v>
      </c>
      <c r="H4648" t="s">
        <v>2577</v>
      </c>
      <c r="I4648" t="s">
        <v>2076</v>
      </c>
      <c r="J4648" t="s">
        <v>2647</v>
      </c>
      <c r="K4648" t="s">
        <v>2602</v>
      </c>
      <c r="L4648" t="s">
        <v>2058</v>
      </c>
      <c r="M4648" t="s">
        <v>2170</v>
      </c>
      <c r="N4648">
        <v>0</v>
      </c>
      <c r="O4648">
        <v>0</v>
      </c>
      <c r="P4648">
        <v>0</v>
      </c>
      <c r="Q4648">
        <v>15300</v>
      </c>
      <c r="R4648">
        <v>0</v>
      </c>
      <c r="S4648">
        <v>0</v>
      </c>
      <c r="T4648">
        <v>0</v>
      </c>
      <c r="U4648">
        <v>0</v>
      </c>
      <c r="V4648">
        <v>0</v>
      </c>
      <c r="W4648">
        <v>0</v>
      </c>
      <c r="X4648">
        <v>0</v>
      </c>
      <c r="Y4648">
        <v>0</v>
      </c>
      <c r="Z4648">
        <v>0</v>
      </c>
      <c r="AA4648">
        <v>0</v>
      </c>
      <c r="AB4648">
        <v>0</v>
      </c>
      <c r="AC4648">
        <v>0</v>
      </c>
      <c r="AD4648">
        <v>0</v>
      </c>
      <c r="AE4648">
        <v>0</v>
      </c>
      <c r="AF4648">
        <v>0</v>
      </c>
      <c r="AG4648" t="s">
        <v>18686</v>
      </c>
      <c r="AH4648" s="21" t="str">
        <f t="shared" si="144"/>
        <v>YR25</v>
      </c>
      <c r="AI4648" s="21">
        <v>216</v>
      </c>
      <c r="AJ4648" s="21">
        <f t="shared" si="145"/>
        <v>100</v>
      </c>
      <c r="AK4648" s="21" t="s">
        <v>2060</v>
      </c>
      <c r="AL4648" t="s">
        <v>2551</v>
      </c>
      <c r="AM4648" s="26" t="s">
        <v>38</v>
      </c>
      <c r="AN4648" t="s">
        <v>2030</v>
      </c>
    </row>
    <row r="4649" spans="1:40" ht="15" hidden="1" thickTop="1" x14ac:dyDescent="0.35">
      <c r="A4649" t="s">
        <v>9472</v>
      </c>
      <c r="B4649" t="s">
        <v>18687</v>
      </c>
      <c r="C4649" t="s">
        <v>2773</v>
      </c>
      <c r="D4649" t="s">
        <v>18688</v>
      </c>
      <c r="E4649" t="s">
        <v>2857</v>
      </c>
      <c r="F4649">
        <v>1</v>
      </c>
      <c r="G4649" t="s">
        <v>2576</v>
      </c>
      <c r="H4649" t="s">
        <v>2577</v>
      </c>
      <c r="I4649" t="s">
        <v>2076</v>
      </c>
      <c r="J4649" t="s">
        <v>2741</v>
      </c>
      <c r="K4649" t="s">
        <v>2742</v>
      </c>
      <c r="L4649" t="s">
        <v>2058</v>
      </c>
      <c r="M4649" t="s">
        <v>2170</v>
      </c>
      <c r="N4649">
        <v>5</v>
      </c>
      <c r="O4649">
        <v>427</v>
      </c>
      <c r="P4649">
        <v>2.79</v>
      </c>
      <c r="Q4649">
        <v>15300</v>
      </c>
      <c r="R4649">
        <v>1</v>
      </c>
      <c r="S4649">
        <v>39</v>
      </c>
      <c r="T4649">
        <v>0.25</v>
      </c>
      <c r="U4649">
        <v>2</v>
      </c>
      <c r="V4649">
        <v>94</v>
      </c>
      <c r="W4649">
        <v>0.61</v>
      </c>
      <c r="X4649">
        <v>1</v>
      </c>
      <c r="Y4649">
        <v>23</v>
      </c>
      <c r="Z4649">
        <v>0.15</v>
      </c>
      <c r="AA4649">
        <v>0</v>
      </c>
      <c r="AB4649">
        <v>0</v>
      </c>
      <c r="AC4649">
        <v>0</v>
      </c>
      <c r="AD4649">
        <v>1</v>
      </c>
      <c r="AE4649">
        <v>271</v>
      </c>
      <c r="AF4649">
        <v>1.77</v>
      </c>
      <c r="AG4649" t="s">
        <v>18689</v>
      </c>
      <c r="AH4649" s="21" t="str">
        <f t="shared" si="144"/>
        <v>YK20</v>
      </c>
      <c r="AI4649" s="21">
        <v>216</v>
      </c>
      <c r="AJ4649" s="21">
        <f t="shared" si="145"/>
        <v>97.209150326797385</v>
      </c>
      <c r="AK4649" s="21" t="s">
        <v>2063</v>
      </c>
      <c r="AL4649" t="s">
        <v>2613</v>
      </c>
      <c r="AM4649" s="26" t="s">
        <v>38</v>
      </c>
      <c r="AN4649" t="s">
        <v>2031</v>
      </c>
    </row>
    <row r="4650" spans="1:40" ht="15" hidden="1" thickTop="1" x14ac:dyDescent="0.35">
      <c r="A4650" t="s">
        <v>9475</v>
      </c>
      <c r="B4650" t="s">
        <v>18690</v>
      </c>
      <c r="C4650" t="s">
        <v>3011</v>
      </c>
      <c r="D4650" t="s">
        <v>18691</v>
      </c>
      <c r="E4650" t="s">
        <v>2608</v>
      </c>
      <c r="F4650">
        <v>1</v>
      </c>
      <c r="G4650" t="s">
        <v>2576</v>
      </c>
      <c r="H4650" t="s">
        <v>2577</v>
      </c>
      <c r="I4650" t="s">
        <v>2076</v>
      </c>
      <c r="J4650" t="s">
        <v>2741</v>
      </c>
      <c r="K4650" t="s">
        <v>2742</v>
      </c>
      <c r="L4650" t="s">
        <v>2058</v>
      </c>
      <c r="M4650" t="s">
        <v>2170</v>
      </c>
      <c r="N4650">
        <v>15</v>
      </c>
      <c r="O4650">
        <v>675</v>
      </c>
      <c r="P4650">
        <v>4.41</v>
      </c>
      <c r="Q4650">
        <v>15300</v>
      </c>
      <c r="R4650">
        <v>8</v>
      </c>
      <c r="S4650">
        <v>260</v>
      </c>
      <c r="T4650">
        <v>1.7</v>
      </c>
      <c r="U4650">
        <v>7</v>
      </c>
      <c r="V4650">
        <v>415</v>
      </c>
      <c r="W4650">
        <v>2.71</v>
      </c>
      <c r="X4650">
        <v>0</v>
      </c>
      <c r="Y4650">
        <v>0</v>
      </c>
      <c r="Z4650">
        <v>0</v>
      </c>
      <c r="AA4650">
        <v>0</v>
      </c>
      <c r="AB4650">
        <v>0</v>
      </c>
      <c r="AC4650">
        <v>0</v>
      </c>
      <c r="AD4650">
        <v>0</v>
      </c>
      <c r="AE4650">
        <v>0</v>
      </c>
      <c r="AF4650">
        <v>0</v>
      </c>
      <c r="AG4650" t="s">
        <v>18692</v>
      </c>
      <c r="AH4650" s="21" t="str">
        <f t="shared" si="144"/>
        <v>YR25</v>
      </c>
      <c r="AI4650" s="21">
        <v>216</v>
      </c>
      <c r="AJ4650" s="21">
        <f t="shared" si="145"/>
        <v>95.588235294117652</v>
      </c>
      <c r="AK4650" s="21" t="s">
        <v>2063</v>
      </c>
      <c r="AL4650" t="s">
        <v>2551</v>
      </c>
      <c r="AM4650" s="26" t="s">
        <v>38</v>
      </c>
      <c r="AN4650" t="s">
        <v>2031</v>
      </c>
    </row>
    <row r="4651" spans="1:40" ht="15" hidden="1" thickTop="1" x14ac:dyDescent="0.35">
      <c r="A4651" t="s">
        <v>7661</v>
      </c>
      <c r="B4651" t="s">
        <v>18693</v>
      </c>
      <c r="C4651" t="s">
        <v>7949</v>
      </c>
      <c r="D4651" t="s">
        <v>18694</v>
      </c>
      <c r="E4651" t="s">
        <v>2938</v>
      </c>
      <c r="F4651">
        <v>1</v>
      </c>
      <c r="G4651" t="s">
        <v>2593</v>
      </c>
      <c r="H4651" t="s">
        <v>2056</v>
      </c>
      <c r="I4651" t="s">
        <v>2076</v>
      </c>
      <c r="J4651" t="s">
        <v>7951</v>
      </c>
      <c r="K4651" t="s">
        <v>65</v>
      </c>
      <c r="L4651" t="s">
        <v>2058</v>
      </c>
      <c r="M4651" t="s">
        <v>2310</v>
      </c>
      <c r="N4651">
        <v>1</v>
      </c>
      <c r="O4651">
        <v>65</v>
      </c>
      <c r="P4651">
        <v>0.4</v>
      </c>
      <c r="Q4651">
        <v>16320</v>
      </c>
      <c r="R4651">
        <v>1</v>
      </c>
      <c r="S4651">
        <v>65</v>
      </c>
      <c r="T4651">
        <v>0.4</v>
      </c>
      <c r="U4651">
        <v>0</v>
      </c>
      <c r="V4651">
        <v>0</v>
      </c>
      <c r="W4651">
        <v>0</v>
      </c>
      <c r="X4651">
        <v>0</v>
      </c>
      <c r="Y4651">
        <v>0</v>
      </c>
      <c r="Z4651">
        <v>0</v>
      </c>
      <c r="AA4651">
        <v>0</v>
      </c>
      <c r="AB4651">
        <v>0</v>
      </c>
      <c r="AC4651">
        <v>0</v>
      </c>
      <c r="AD4651">
        <v>0</v>
      </c>
      <c r="AE4651">
        <v>0</v>
      </c>
      <c r="AF4651">
        <v>0</v>
      </c>
      <c r="AG4651" t="s">
        <v>18695</v>
      </c>
      <c r="AH4651" s="21" t="str">
        <f t="shared" si="144"/>
        <v>YM68</v>
      </c>
      <c r="AI4651" s="21">
        <v>230.39999999999998</v>
      </c>
      <c r="AJ4651" s="21">
        <f t="shared" si="145"/>
        <v>99.601715686274517</v>
      </c>
      <c r="AK4651" s="21" t="s">
        <v>2060</v>
      </c>
      <c r="AL4651" t="s">
        <v>2527</v>
      </c>
      <c r="AM4651" s="26" t="s">
        <v>38</v>
      </c>
      <c r="AN4651" t="s">
        <v>2029</v>
      </c>
    </row>
    <row r="4652" spans="1:40" ht="15" hidden="1" thickTop="1" x14ac:dyDescent="0.35">
      <c r="A4652" t="s">
        <v>9481</v>
      </c>
      <c r="B4652" t="s">
        <v>18696</v>
      </c>
      <c r="C4652" t="s">
        <v>3248</v>
      </c>
      <c r="D4652" t="s">
        <v>18697</v>
      </c>
      <c r="E4652" t="s">
        <v>2938</v>
      </c>
      <c r="F4652">
        <v>1</v>
      </c>
      <c r="G4652" t="s">
        <v>2593</v>
      </c>
      <c r="H4652" t="s">
        <v>2056</v>
      </c>
      <c r="I4652" t="s">
        <v>2076</v>
      </c>
      <c r="J4652" t="s">
        <v>3250</v>
      </c>
      <c r="K4652" t="s">
        <v>65</v>
      </c>
      <c r="L4652" t="s">
        <v>2058</v>
      </c>
      <c r="M4652" t="s">
        <v>2170</v>
      </c>
      <c r="N4652">
        <v>11</v>
      </c>
      <c r="O4652">
        <v>377</v>
      </c>
      <c r="P4652">
        <v>2.46</v>
      </c>
      <c r="Q4652">
        <v>15300</v>
      </c>
      <c r="R4652">
        <v>4</v>
      </c>
      <c r="S4652">
        <v>85</v>
      </c>
      <c r="T4652">
        <v>0.56000000000000005</v>
      </c>
      <c r="U4652">
        <v>5</v>
      </c>
      <c r="V4652">
        <v>239</v>
      </c>
      <c r="W4652">
        <v>1.56</v>
      </c>
      <c r="X4652">
        <v>2</v>
      </c>
      <c r="Y4652">
        <v>53</v>
      </c>
      <c r="Z4652">
        <v>0.35</v>
      </c>
      <c r="AA4652">
        <v>0</v>
      </c>
      <c r="AB4652">
        <v>0</v>
      </c>
      <c r="AC4652">
        <v>0</v>
      </c>
      <c r="AD4652">
        <v>0</v>
      </c>
      <c r="AE4652">
        <v>0</v>
      </c>
      <c r="AF4652">
        <v>0</v>
      </c>
      <c r="AG4652" t="s">
        <v>18698</v>
      </c>
      <c r="AH4652" s="21" t="str">
        <f t="shared" si="144"/>
        <v>YR25</v>
      </c>
      <c r="AI4652" s="21">
        <v>216</v>
      </c>
      <c r="AJ4652" s="21">
        <f t="shared" si="145"/>
        <v>97.535947712418306</v>
      </c>
      <c r="AK4652" s="21" t="s">
        <v>2063</v>
      </c>
      <c r="AL4652" t="s">
        <v>2527</v>
      </c>
      <c r="AM4652" s="26" t="s">
        <v>38</v>
      </c>
      <c r="AN4652" t="s">
        <v>2032</v>
      </c>
    </row>
    <row r="4653" spans="1:40" ht="15" hidden="1" thickTop="1" x14ac:dyDescent="0.35">
      <c r="A4653" t="s">
        <v>9485</v>
      </c>
      <c r="B4653" t="s">
        <v>18699</v>
      </c>
      <c r="C4653" t="s">
        <v>3853</v>
      </c>
      <c r="D4653" t="s">
        <v>18700</v>
      </c>
      <c r="E4653" t="s">
        <v>3668</v>
      </c>
      <c r="F4653">
        <v>1</v>
      </c>
      <c r="G4653" t="s">
        <v>2816</v>
      </c>
      <c r="H4653" t="s">
        <v>2620</v>
      </c>
      <c r="I4653" t="s">
        <v>2076</v>
      </c>
      <c r="J4653" t="s">
        <v>3854</v>
      </c>
      <c r="K4653" t="s">
        <v>2818</v>
      </c>
      <c r="L4653" t="s">
        <v>2058</v>
      </c>
      <c r="M4653" t="s">
        <v>2163</v>
      </c>
      <c r="N4653">
        <v>0</v>
      </c>
      <c r="O4653">
        <v>0</v>
      </c>
      <c r="P4653">
        <v>0</v>
      </c>
      <c r="Q4653">
        <v>17340</v>
      </c>
      <c r="R4653">
        <v>0</v>
      </c>
      <c r="S4653">
        <v>0</v>
      </c>
      <c r="T4653">
        <v>0</v>
      </c>
      <c r="U4653">
        <v>0</v>
      </c>
      <c r="V4653">
        <v>0</v>
      </c>
      <c r="W4653">
        <v>0</v>
      </c>
      <c r="X4653">
        <v>0</v>
      </c>
      <c r="Y4653">
        <v>0</v>
      </c>
      <c r="Z4653">
        <v>0</v>
      </c>
      <c r="AA4653">
        <v>0</v>
      </c>
      <c r="AB4653">
        <v>0</v>
      </c>
      <c r="AC4653">
        <v>0</v>
      </c>
      <c r="AD4653">
        <v>0</v>
      </c>
      <c r="AE4653">
        <v>0</v>
      </c>
      <c r="AF4653">
        <v>0</v>
      </c>
      <c r="AG4653" t="s">
        <v>18701</v>
      </c>
      <c r="AH4653" s="21" t="str">
        <f t="shared" si="144"/>
        <v>YM68</v>
      </c>
      <c r="AI4653" s="21">
        <v>244.8</v>
      </c>
      <c r="AJ4653" s="21">
        <f t="shared" si="145"/>
        <v>100</v>
      </c>
      <c r="AK4653" s="21" t="s">
        <v>2060</v>
      </c>
      <c r="AL4653" t="s">
        <v>3118</v>
      </c>
      <c r="AM4653" s="26" t="s">
        <v>38</v>
      </c>
      <c r="AN4653" t="s">
        <v>2029</v>
      </c>
    </row>
    <row r="4654" spans="1:40" ht="15" hidden="1" thickTop="1" x14ac:dyDescent="0.35">
      <c r="A4654" t="s">
        <v>9489</v>
      </c>
      <c r="B4654" t="s">
        <v>18702</v>
      </c>
      <c r="C4654" t="s">
        <v>2631</v>
      </c>
      <c r="D4654" t="s">
        <v>18703</v>
      </c>
      <c r="E4654" t="s">
        <v>2691</v>
      </c>
      <c r="F4654">
        <v>1</v>
      </c>
      <c r="G4654" t="s">
        <v>2633</v>
      </c>
      <c r="H4654" t="s">
        <v>2577</v>
      </c>
      <c r="I4654" t="s">
        <v>2076</v>
      </c>
      <c r="J4654" t="s">
        <v>2634</v>
      </c>
      <c r="K4654" t="s">
        <v>2635</v>
      </c>
      <c r="L4654" t="s">
        <v>2058</v>
      </c>
      <c r="M4654" t="s">
        <v>2059</v>
      </c>
      <c r="N4654">
        <v>6</v>
      </c>
      <c r="O4654">
        <v>231</v>
      </c>
      <c r="P4654">
        <v>0.94</v>
      </c>
      <c r="Q4654">
        <v>24480</v>
      </c>
      <c r="R4654">
        <v>1</v>
      </c>
      <c r="S4654">
        <v>24</v>
      </c>
      <c r="T4654">
        <v>0.1</v>
      </c>
      <c r="U4654">
        <v>5</v>
      </c>
      <c r="V4654">
        <v>207</v>
      </c>
      <c r="W4654">
        <v>0.85</v>
      </c>
      <c r="X4654">
        <v>0</v>
      </c>
      <c r="Y4654">
        <v>0</v>
      </c>
      <c r="Z4654">
        <v>0</v>
      </c>
      <c r="AA4654">
        <v>0</v>
      </c>
      <c r="AB4654">
        <v>0</v>
      </c>
      <c r="AC4654">
        <v>0</v>
      </c>
      <c r="AD4654">
        <v>0</v>
      </c>
      <c r="AE4654">
        <v>0</v>
      </c>
      <c r="AF4654">
        <v>0</v>
      </c>
      <c r="AG4654" t="s">
        <v>18704</v>
      </c>
      <c r="AH4654" s="21" t="str">
        <f t="shared" si="144"/>
        <v>YM68</v>
      </c>
      <c r="AI4654" s="21">
        <v>345.36</v>
      </c>
      <c r="AJ4654" s="21">
        <f t="shared" si="145"/>
        <v>99.056372549019613</v>
      </c>
      <c r="AK4654" s="21" t="s">
        <v>2063</v>
      </c>
      <c r="AL4654" t="s">
        <v>2581</v>
      </c>
      <c r="AM4654" s="26" t="s">
        <v>38</v>
      </c>
      <c r="AN4654" t="s">
        <v>2030</v>
      </c>
    </row>
    <row r="4655" spans="1:40" ht="15" hidden="1" thickTop="1" x14ac:dyDescent="0.35">
      <c r="A4655" t="s">
        <v>9493</v>
      </c>
      <c r="B4655" t="s">
        <v>18705</v>
      </c>
      <c r="C4655" t="s">
        <v>14727</v>
      </c>
      <c r="D4655" t="s">
        <v>18706</v>
      </c>
      <c r="E4655" t="s">
        <v>2646</v>
      </c>
      <c r="F4655">
        <v>1</v>
      </c>
      <c r="G4655" t="s">
        <v>2600</v>
      </c>
      <c r="H4655" t="s">
        <v>2577</v>
      </c>
      <c r="I4655" t="s">
        <v>2076</v>
      </c>
      <c r="J4655" t="s">
        <v>2647</v>
      </c>
      <c r="K4655" t="s">
        <v>2602</v>
      </c>
      <c r="L4655" t="s">
        <v>2058</v>
      </c>
      <c r="M4655" t="s">
        <v>2059</v>
      </c>
      <c r="N4655">
        <v>6</v>
      </c>
      <c r="O4655">
        <v>131</v>
      </c>
      <c r="P4655">
        <v>0.54</v>
      </c>
      <c r="Q4655">
        <v>24480</v>
      </c>
      <c r="R4655">
        <v>1</v>
      </c>
      <c r="S4655">
        <v>13</v>
      </c>
      <c r="T4655">
        <v>0.05</v>
      </c>
      <c r="U4655">
        <v>2</v>
      </c>
      <c r="V4655">
        <v>51</v>
      </c>
      <c r="W4655">
        <v>0.21</v>
      </c>
      <c r="X4655">
        <v>0</v>
      </c>
      <c r="Y4655">
        <v>0</v>
      </c>
      <c r="Z4655">
        <v>0</v>
      </c>
      <c r="AA4655">
        <v>3</v>
      </c>
      <c r="AB4655">
        <v>67</v>
      </c>
      <c r="AC4655">
        <v>0.27</v>
      </c>
      <c r="AD4655">
        <v>0</v>
      </c>
      <c r="AE4655">
        <v>0</v>
      </c>
      <c r="AF4655">
        <v>0</v>
      </c>
      <c r="AG4655" t="s">
        <v>18707</v>
      </c>
      <c r="AH4655" s="21" t="str">
        <f t="shared" si="144"/>
        <v>YK20</v>
      </c>
      <c r="AI4655" s="21">
        <v>345.36</v>
      </c>
      <c r="AJ4655" s="21">
        <f t="shared" si="145"/>
        <v>99.46486928104575</v>
      </c>
      <c r="AK4655" s="21" t="s">
        <v>2060</v>
      </c>
      <c r="AL4655" t="s">
        <v>2551</v>
      </c>
      <c r="AM4655" s="26" t="s">
        <v>38</v>
      </c>
      <c r="AN4655" t="s">
        <v>2031</v>
      </c>
    </row>
    <row r="4656" spans="1:40" ht="15" hidden="1" thickTop="1" x14ac:dyDescent="0.35">
      <c r="A4656" t="s">
        <v>9497</v>
      </c>
      <c r="B4656" t="s">
        <v>18708</v>
      </c>
      <c r="C4656" t="s">
        <v>14727</v>
      </c>
      <c r="D4656" t="s">
        <v>18706</v>
      </c>
      <c r="E4656" t="s">
        <v>2646</v>
      </c>
      <c r="F4656">
        <v>1</v>
      </c>
      <c r="G4656" t="s">
        <v>2600</v>
      </c>
      <c r="H4656" t="s">
        <v>2577</v>
      </c>
      <c r="I4656" t="s">
        <v>2076</v>
      </c>
      <c r="J4656" t="s">
        <v>2647</v>
      </c>
      <c r="K4656" t="s">
        <v>2602</v>
      </c>
      <c r="L4656" t="s">
        <v>2058</v>
      </c>
      <c r="M4656" t="s">
        <v>2059</v>
      </c>
      <c r="N4656">
        <v>2</v>
      </c>
      <c r="O4656">
        <v>37</v>
      </c>
      <c r="P4656">
        <v>0.15</v>
      </c>
      <c r="Q4656">
        <v>24480</v>
      </c>
      <c r="R4656">
        <v>1</v>
      </c>
      <c r="S4656">
        <v>29</v>
      </c>
      <c r="T4656">
        <v>0.12</v>
      </c>
      <c r="U4656">
        <v>1</v>
      </c>
      <c r="V4656">
        <v>8</v>
      </c>
      <c r="W4656">
        <v>0.03</v>
      </c>
      <c r="X4656">
        <v>0</v>
      </c>
      <c r="Y4656">
        <v>0</v>
      </c>
      <c r="Z4656">
        <v>0</v>
      </c>
      <c r="AA4656">
        <v>0</v>
      </c>
      <c r="AB4656">
        <v>0</v>
      </c>
      <c r="AC4656">
        <v>0</v>
      </c>
      <c r="AD4656">
        <v>0</v>
      </c>
      <c r="AE4656">
        <v>0</v>
      </c>
      <c r="AF4656">
        <v>0</v>
      </c>
      <c r="AG4656" t="s">
        <v>18709</v>
      </c>
      <c r="AH4656" s="21" t="str">
        <f t="shared" si="144"/>
        <v>YK20</v>
      </c>
      <c r="AI4656" s="21">
        <v>345.36</v>
      </c>
      <c r="AJ4656" s="21">
        <f t="shared" si="145"/>
        <v>99.848856209150327</v>
      </c>
      <c r="AK4656" s="21" t="s">
        <v>2060</v>
      </c>
      <c r="AL4656" t="s">
        <v>2551</v>
      </c>
      <c r="AM4656" s="26" t="s">
        <v>38</v>
      </c>
      <c r="AN4656" t="s">
        <v>2031</v>
      </c>
    </row>
    <row r="4657" spans="1:40" ht="15" hidden="1" thickTop="1" x14ac:dyDescent="0.35">
      <c r="A4657" t="s">
        <v>9501</v>
      </c>
      <c r="B4657" t="s">
        <v>18710</v>
      </c>
      <c r="C4657" t="s">
        <v>4374</v>
      </c>
      <c r="D4657" t="s">
        <v>18711</v>
      </c>
      <c r="E4657" t="s">
        <v>2646</v>
      </c>
      <c r="F4657">
        <v>1</v>
      </c>
      <c r="G4657" t="s">
        <v>2600</v>
      </c>
      <c r="H4657" t="s">
        <v>2577</v>
      </c>
      <c r="I4657" t="s">
        <v>2076</v>
      </c>
      <c r="J4657" t="s">
        <v>2601</v>
      </c>
      <c r="K4657" t="s">
        <v>2602</v>
      </c>
      <c r="L4657" t="s">
        <v>2058</v>
      </c>
      <c r="M4657" t="s">
        <v>2488</v>
      </c>
      <c r="N4657">
        <v>2</v>
      </c>
      <c r="O4657">
        <v>45</v>
      </c>
      <c r="P4657">
        <v>0.28000000000000003</v>
      </c>
      <c r="Q4657">
        <v>16320</v>
      </c>
      <c r="R4657">
        <v>1</v>
      </c>
      <c r="S4657">
        <v>36</v>
      </c>
      <c r="T4657">
        <v>0.22</v>
      </c>
      <c r="U4657">
        <v>1</v>
      </c>
      <c r="V4657">
        <v>9</v>
      </c>
      <c r="W4657">
        <v>0.06</v>
      </c>
      <c r="X4657">
        <v>0</v>
      </c>
      <c r="Y4657">
        <v>0</v>
      </c>
      <c r="Z4657">
        <v>0</v>
      </c>
      <c r="AA4657">
        <v>0</v>
      </c>
      <c r="AB4657">
        <v>0</v>
      </c>
      <c r="AC4657">
        <v>0</v>
      </c>
      <c r="AD4657">
        <v>0</v>
      </c>
      <c r="AE4657">
        <v>0</v>
      </c>
      <c r="AF4657">
        <v>0</v>
      </c>
      <c r="AG4657" t="s">
        <v>18712</v>
      </c>
      <c r="AH4657" s="21" t="str">
        <f t="shared" si="144"/>
        <v>YK20</v>
      </c>
      <c r="AI4657" s="21">
        <v>230.40000000000003</v>
      </c>
      <c r="AJ4657" s="21">
        <f t="shared" si="145"/>
        <v>99.724264705882348</v>
      </c>
      <c r="AK4657" s="21" t="s">
        <v>2060</v>
      </c>
      <c r="AL4657" t="s">
        <v>2551</v>
      </c>
      <c r="AM4657" s="26" t="s">
        <v>38</v>
      </c>
      <c r="AN4657" t="s">
        <v>2031</v>
      </c>
    </row>
    <row r="4658" spans="1:40" ht="15" hidden="1" thickTop="1" x14ac:dyDescent="0.35">
      <c r="A4658" t="s">
        <v>9505</v>
      </c>
      <c r="B4658" t="s">
        <v>18713</v>
      </c>
      <c r="C4658" t="s">
        <v>4767</v>
      </c>
      <c r="D4658" t="s">
        <v>18714</v>
      </c>
      <c r="E4658" t="s">
        <v>2646</v>
      </c>
      <c r="F4658">
        <v>1</v>
      </c>
      <c r="G4658" t="s">
        <v>2600</v>
      </c>
      <c r="H4658" t="s">
        <v>2577</v>
      </c>
      <c r="I4658" t="s">
        <v>2076</v>
      </c>
      <c r="J4658" t="s">
        <v>2601</v>
      </c>
      <c r="K4658" t="s">
        <v>2602</v>
      </c>
      <c r="L4658" t="s">
        <v>2058</v>
      </c>
      <c r="M4658" t="s">
        <v>13370</v>
      </c>
      <c r="N4658">
        <v>2</v>
      </c>
      <c r="O4658">
        <v>23</v>
      </c>
      <c r="P4658">
        <v>0.2</v>
      </c>
      <c r="Q4658">
        <v>11220</v>
      </c>
      <c r="R4658">
        <v>2</v>
      </c>
      <c r="S4658">
        <v>23</v>
      </c>
      <c r="T4658">
        <v>0.2</v>
      </c>
      <c r="U4658">
        <v>0</v>
      </c>
      <c r="V4658">
        <v>0</v>
      </c>
      <c r="W4658">
        <v>0</v>
      </c>
      <c r="X4658">
        <v>0</v>
      </c>
      <c r="Y4658">
        <v>0</v>
      </c>
      <c r="Z4658">
        <v>0</v>
      </c>
      <c r="AA4658">
        <v>0</v>
      </c>
      <c r="AB4658">
        <v>0</v>
      </c>
      <c r="AC4658">
        <v>0</v>
      </c>
      <c r="AD4658">
        <v>0</v>
      </c>
      <c r="AE4658">
        <v>0</v>
      </c>
      <c r="AF4658">
        <v>0</v>
      </c>
      <c r="AG4658" t="s">
        <v>18715</v>
      </c>
      <c r="AH4658" s="21" t="str">
        <f t="shared" si="144"/>
        <v>YK20</v>
      </c>
      <c r="AI4658" s="21">
        <v>158.4</v>
      </c>
      <c r="AJ4658" s="21">
        <f t="shared" si="145"/>
        <v>99.795008912655973</v>
      </c>
      <c r="AK4658" s="21" t="s">
        <v>2060</v>
      </c>
      <c r="AL4658" t="s">
        <v>2551</v>
      </c>
      <c r="AM4658" s="26" t="s">
        <v>38</v>
      </c>
      <c r="AN4658" t="s">
        <v>2029</v>
      </c>
    </row>
    <row r="4659" spans="1:40" ht="15" hidden="1" thickTop="1" x14ac:dyDescent="0.35">
      <c r="A4659" t="s">
        <v>9509</v>
      </c>
      <c r="B4659" t="s">
        <v>18716</v>
      </c>
      <c r="C4659" t="s">
        <v>5177</v>
      </c>
      <c r="D4659" t="s">
        <v>18717</v>
      </c>
      <c r="E4659" t="s">
        <v>2646</v>
      </c>
      <c r="F4659">
        <v>1</v>
      </c>
      <c r="G4659" t="s">
        <v>2600</v>
      </c>
      <c r="H4659" t="s">
        <v>2577</v>
      </c>
      <c r="I4659" t="s">
        <v>2076</v>
      </c>
      <c r="J4659" t="s">
        <v>2601</v>
      </c>
      <c r="K4659" t="s">
        <v>2602</v>
      </c>
      <c r="L4659" t="s">
        <v>2058</v>
      </c>
      <c r="M4659" t="s">
        <v>2982</v>
      </c>
      <c r="N4659">
        <v>5</v>
      </c>
      <c r="O4659">
        <v>153</v>
      </c>
      <c r="P4659">
        <v>1.07</v>
      </c>
      <c r="Q4659">
        <v>14280</v>
      </c>
      <c r="R4659">
        <v>2</v>
      </c>
      <c r="S4659">
        <v>65</v>
      </c>
      <c r="T4659">
        <v>0.46</v>
      </c>
      <c r="U4659">
        <v>3</v>
      </c>
      <c r="V4659">
        <v>88</v>
      </c>
      <c r="W4659">
        <v>0.62</v>
      </c>
      <c r="X4659">
        <v>0</v>
      </c>
      <c r="Y4659">
        <v>0</v>
      </c>
      <c r="Z4659">
        <v>0</v>
      </c>
      <c r="AA4659">
        <v>0</v>
      </c>
      <c r="AB4659">
        <v>0</v>
      </c>
      <c r="AC4659">
        <v>0</v>
      </c>
      <c r="AD4659">
        <v>0</v>
      </c>
      <c r="AE4659">
        <v>0</v>
      </c>
      <c r="AF4659">
        <v>0</v>
      </c>
      <c r="AG4659" t="s">
        <v>18718</v>
      </c>
      <c r="AH4659" s="21" t="str">
        <f t="shared" si="144"/>
        <v>YK20</v>
      </c>
      <c r="AI4659" s="21">
        <v>201.59999999999997</v>
      </c>
      <c r="AJ4659" s="21">
        <f t="shared" si="145"/>
        <v>98.928571428571431</v>
      </c>
      <c r="AK4659" s="21" t="s">
        <v>2063</v>
      </c>
      <c r="AL4659" t="s">
        <v>2551</v>
      </c>
      <c r="AM4659" s="26" t="s">
        <v>38</v>
      </c>
      <c r="AN4659" t="s">
        <v>2031</v>
      </c>
    </row>
    <row r="4660" spans="1:40" ht="15" hidden="1" thickTop="1" x14ac:dyDescent="0.35">
      <c r="A4660" t="s">
        <v>9513</v>
      </c>
      <c r="B4660" t="s">
        <v>18719</v>
      </c>
      <c r="C4660" t="s">
        <v>2751</v>
      </c>
      <c r="D4660" t="s">
        <v>18720</v>
      </c>
      <c r="E4660" t="s">
        <v>2646</v>
      </c>
      <c r="F4660">
        <v>1</v>
      </c>
      <c r="G4660" t="s">
        <v>2600</v>
      </c>
      <c r="H4660" t="s">
        <v>2577</v>
      </c>
      <c r="I4660" t="s">
        <v>2076</v>
      </c>
      <c r="J4660" t="s">
        <v>2647</v>
      </c>
      <c r="K4660" t="s">
        <v>2602</v>
      </c>
      <c r="L4660" t="s">
        <v>2058</v>
      </c>
      <c r="M4660" t="s">
        <v>2170</v>
      </c>
      <c r="N4660">
        <v>1</v>
      </c>
      <c r="O4660">
        <v>22</v>
      </c>
      <c r="P4660">
        <v>0.14000000000000001</v>
      </c>
      <c r="Q4660">
        <v>15300</v>
      </c>
      <c r="R4660">
        <v>0</v>
      </c>
      <c r="S4660">
        <v>0</v>
      </c>
      <c r="T4660">
        <v>0</v>
      </c>
      <c r="U4660">
        <v>1</v>
      </c>
      <c r="V4660">
        <v>22</v>
      </c>
      <c r="W4660">
        <v>0.14000000000000001</v>
      </c>
      <c r="X4660">
        <v>0</v>
      </c>
      <c r="Y4660">
        <v>0</v>
      </c>
      <c r="Z4660">
        <v>0</v>
      </c>
      <c r="AA4660">
        <v>0</v>
      </c>
      <c r="AB4660">
        <v>0</v>
      </c>
      <c r="AC4660">
        <v>0</v>
      </c>
      <c r="AD4660">
        <v>0</v>
      </c>
      <c r="AE4660">
        <v>0</v>
      </c>
      <c r="AF4660">
        <v>0</v>
      </c>
      <c r="AG4660" t="s">
        <v>18721</v>
      </c>
      <c r="AH4660" s="21" t="str">
        <f t="shared" si="144"/>
        <v>YK20</v>
      </c>
      <c r="AI4660" s="21">
        <v>216</v>
      </c>
      <c r="AJ4660" s="21">
        <f t="shared" si="145"/>
        <v>99.856209150326791</v>
      </c>
      <c r="AK4660" s="21" t="s">
        <v>2060</v>
      </c>
      <c r="AL4660" t="s">
        <v>2551</v>
      </c>
      <c r="AM4660" s="26" t="s">
        <v>38</v>
      </c>
      <c r="AN4660" t="s">
        <v>2031</v>
      </c>
    </row>
    <row r="4661" spans="1:40" ht="15" hidden="1" thickTop="1" x14ac:dyDescent="0.35">
      <c r="A4661" t="s">
        <v>7676</v>
      </c>
      <c r="B4661" t="s">
        <v>18722</v>
      </c>
      <c r="C4661" t="s">
        <v>2644</v>
      </c>
      <c r="D4661" t="s">
        <v>18723</v>
      </c>
      <c r="E4661" t="s">
        <v>2646</v>
      </c>
      <c r="F4661">
        <v>1</v>
      </c>
      <c r="G4661" t="s">
        <v>2600</v>
      </c>
      <c r="H4661" t="s">
        <v>2577</v>
      </c>
      <c r="I4661" t="s">
        <v>2076</v>
      </c>
      <c r="J4661" t="s">
        <v>2647</v>
      </c>
      <c r="K4661" t="s">
        <v>2602</v>
      </c>
      <c r="L4661" t="s">
        <v>2058</v>
      </c>
      <c r="M4661" t="s">
        <v>2059</v>
      </c>
      <c r="N4661">
        <v>7</v>
      </c>
      <c r="O4661">
        <v>177</v>
      </c>
      <c r="P4661">
        <v>0.72</v>
      </c>
      <c r="Q4661">
        <v>24480</v>
      </c>
      <c r="R4661">
        <v>0</v>
      </c>
      <c r="S4661">
        <v>0</v>
      </c>
      <c r="T4661">
        <v>0</v>
      </c>
      <c r="U4661">
        <v>7</v>
      </c>
      <c r="V4661">
        <v>177</v>
      </c>
      <c r="W4661">
        <v>0.72</v>
      </c>
      <c r="X4661">
        <v>0</v>
      </c>
      <c r="Y4661">
        <v>0</v>
      </c>
      <c r="Z4661">
        <v>0</v>
      </c>
      <c r="AA4661">
        <v>0</v>
      </c>
      <c r="AB4661">
        <v>0</v>
      </c>
      <c r="AC4661">
        <v>0</v>
      </c>
      <c r="AD4661">
        <v>0</v>
      </c>
      <c r="AE4661">
        <v>0</v>
      </c>
      <c r="AF4661">
        <v>0</v>
      </c>
      <c r="AG4661" t="s">
        <v>18724</v>
      </c>
      <c r="AH4661" s="21" t="str">
        <f t="shared" si="144"/>
        <v>YK20</v>
      </c>
      <c r="AI4661" s="21">
        <v>345.36</v>
      </c>
      <c r="AJ4661" s="21">
        <f t="shared" si="145"/>
        <v>99.276960784313729</v>
      </c>
      <c r="AK4661" s="21" t="s">
        <v>2060</v>
      </c>
      <c r="AL4661" t="s">
        <v>2551</v>
      </c>
      <c r="AM4661" s="26" t="s">
        <v>38</v>
      </c>
      <c r="AN4661" t="s">
        <v>2030</v>
      </c>
    </row>
    <row r="4662" spans="1:40" ht="15" hidden="1" thickTop="1" x14ac:dyDescent="0.35">
      <c r="A4662" t="s">
        <v>9520</v>
      </c>
      <c r="B4662" t="s">
        <v>18725</v>
      </c>
      <c r="C4662" t="s">
        <v>8217</v>
      </c>
      <c r="D4662" t="s">
        <v>18726</v>
      </c>
      <c r="E4662" t="s">
        <v>2646</v>
      </c>
      <c r="F4662">
        <v>1</v>
      </c>
      <c r="G4662" t="s">
        <v>2600</v>
      </c>
      <c r="H4662" t="s">
        <v>2577</v>
      </c>
      <c r="I4662" t="s">
        <v>2076</v>
      </c>
      <c r="J4662" t="s">
        <v>2647</v>
      </c>
      <c r="K4662" t="s">
        <v>2602</v>
      </c>
      <c r="L4662" t="s">
        <v>2058</v>
      </c>
      <c r="M4662" t="s">
        <v>5179</v>
      </c>
      <c r="N4662">
        <v>4</v>
      </c>
      <c r="O4662">
        <v>87</v>
      </c>
      <c r="P4662">
        <v>0.47</v>
      </c>
      <c r="Q4662">
        <v>18360</v>
      </c>
      <c r="R4662">
        <v>3</v>
      </c>
      <c r="S4662">
        <v>54</v>
      </c>
      <c r="T4662">
        <v>0.28999999999999998</v>
      </c>
      <c r="U4662">
        <v>1</v>
      </c>
      <c r="V4662">
        <v>33</v>
      </c>
      <c r="W4662">
        <v>0.18</v>
      </c>
      <c r="X4662">
        <v>0</v>
      </c>
      <c r="Y4662">
        <v>0</v>
      </c>
      <c r="Z4662">
        <v>0</v>
      </c>
      <c r="AA4662">
        <v>0</v>
      </c>
      <c r="AB4662">
        <v>0</v>
      </c>
      <c r="AC4662">
        <v>0</v>
      </c>
      <c r="AD4662">
        <v>0</v>
      </c>
      <c r="AE4662">
        <v>0</v>
      </c>
      <c r="AF4662">
        <v>0</v>
      </c>
      <c r="AG4662" t="s">
        <v>18727</v>
      </c>
      <c r="AH4662" s="21" t="str">
        <f t="shared" si="144"/>
        <v>YK20</v>
      </c>
      <c r="AI4662" s="21">
        <v>258.95999999999998</v>
      </c>
      <c r="AJ4662" s="21">
        <f t="shared" si="145"/>
        <v>99.526143790849673</v>
      </c>
      <c r="AK4662" s="21" t="s">
        <v>2060</v>
      </c>
      <c r="AL4662" t="s">
        <v>2551</v>
      </c>
      <c r="AM4662" s="26" t="s">
        <v>38</v>
      </c>
      <c r="AN4662" t="s">
        <v>2029</v>
      </c>
    </row>
    <row r="4663" spans="1:40" ht="15" hidden="1" thickTop="1" x14ac:dyDescent="0.35">
      <c r="A4663" t="s">
        <v>9524</v>
      </c>
      <c r="B4663" t="s">
        <v>18728</v>
      </c>
      <c r="C4663" t="s">
        <v>4541</v>
      </c>
      <c r="D4663" t="s">
        <v>18729</v>
      </c>
      <c r="E4663" t="s">
        <v>2608</v>
      </c>
      <c r="F4663">
        <v>1</v>
      </c>
      <c r="G4663" t="s">
        <v>2609</v>
      </c>
      <c r="H4663" t="s">
        <v>2577</v>
      </c>
      <c r="I4663" t="s">
        <v>2076</v>
      </c>
      <c r="J4663" t="s">
        <v>2764</v>
      </c>
      <c r="K4663" t="s">
        <v>2765</v>
      </c>
      <c r="L4663" t="s">
        <v>2058</v>
      </c>
      <c r="M4663" t="s">
        <v>2170</v>
      </c>
      <c r="N4663">
        <v>3</v>
      </c>
      <c r="O4663">
        <v>56</v>
      </c>
      <c r="P4663">
        <v>0.37</v>
      </c>
      <c r="Q4663">
        <v>15300</v>
      </c>
      <c r="R4663">
        <v>0</v>
      </c>
      <c r="S4663">
        <v>0</v>
      </c>
      <c r="T4663">
        <v>0</v>
      </c>
      <c r="U4663">
        <v>2</v>
      </c>
      <c r="V4663">
        <v>29</v>
      </c>
      <c r="W4663">
        <v>0.19</v>
      </c>
      <c r="X4663">
        <v>1</v>
      </c>
      <c r="Y4663">
        <v>27</v>
      </c>
      <c r="Z4663">
        <v>0.18</v>
      </c>
      <c r="AA4663">
        <v>0</v>
      </c>
      <c r="AB4663">
        <v>0</v>
      </c>
      <c r="AC4663">
        <v>0</v>
      </c>
      <c r="AD4663">
        <v>0</v>
      </c>
      <c r="AE4663">
        <v>0</v>
      </c>
      <c r="AF4663">
        <v>0</v>
      </c>
      <c r="AG4663" t="s">
        <v>18730</v>
      </c>
      <c r="AH4663" s="21" t="str">
        <f t="shared" si="144"/>
        <v>YK20</v>
      </c>
      <c r="AI4663" s="21">
        <v>216</v>
      </c>
      <c r="AJ4663" s="21">
        <f t="shared" si="145"/>
        <v>99.633986928104576</v>
      </c>
      <c r="AK4663" s="21" t="s">
        <v>2060</v>
      </c>
      <c r="AL4663" t="s">
        <v>2613</v>
      </c>
      <c r="AM4663" s="26" t="s">
        <v>38</v>
      </c>
      <c r="AN4663" t="s">
        <v>2030</v>
      </c>
    </row>
    <row r="4664" spans="1:40" ht="15" hidden="1" thickTop="1" x14ac:dyDescent="0.35">
      <c r="A4664" t="s">
        <v>9528</v>
      </c>
      <c r="B4664" t="s">
        <v>18731</v>
      </c>
      <c r="C4664" t="s">
        <v>3488</v>
      </c>
      <c r="D4664" t="s">
        <v>18732</v>
      </c>
      <c r="E4664" t="s">
        <v>2575</v>
      </c>
      <c r="F4664">
        <v>1</v>
      </c>
      <c r="G4664" t="s">
        <v>2609</v>
      </c>
      <c r="H4664" t="s">
        <v>2577</v>
      </c>
      <c r="I4664" t="s">
        <v>2076</v>
      </c>
      <c r="J4664" t="s">
        <v>2741</v>
      </c>
      <c r="K4664" t="s">
        <v>2742</v>
      </c>
      <c r="L4664" t="s">
        <v>2058</v>
      </c>
      <c r="M4664" t="s">
        <v>2170</v>
      </c>
      <c r="N4664">
        <v>5</v>
      </c>
      <c r="O4664">
        <v>98</v>
      </c>
      <c r="P4664">
        <v>0.64</v>
      </c>
      <c r="Q4664">
        <v>15300</v>
      </c>
      <c r="R4664">
        <v>1</v>
      </c>
      <c r="S4664">
        <v>4</v>
      </c>
      <c r="T4664">
        <v>0.03</v>
      </c>
      <c r="U4664">
        <v>2</v>
      </c>
      <c r="V4664">
        <v>49</v>
      </c>
      <c r="W4664">
        <v>0.32</v>
      </c>
      <c r="X4664">
        <v>2</v>
      </c>
      <c r="Y4664">
        <v>45</v>
      </c>
      <c r="Z4664">
        <v>0.28999999999999998</v>
      </c>
      <c r="AA4664">
        <v>0</v>
      </c>
      <c r="AB4664">
        <v>0</v>
      </c>
      <c r="AC4664">
        <v>0</v>
      </c>
      <c r="AD4664">
        <v>0</v>
      </c>
      <c r="AE4664">
        <v>0</v>
      </c>
      <c r="AF4664">
        <v>0</v>
      </c>
      <c r="AG4664" t="s">
        <v>18733</v>
      </c>
      <c r="AH4664" s="21" t="str">
        <f t="shared" si="144"/>
        <v>YK20</v>
      </c>
      <c r="AI4664" s="21">
        <v>216</v>
      </c>
      <c r="AJ4664" s="21">
        <f t="shared" si="145"/>
        <v>99.359477124183002</v>
      </c>
      <c r="AK4664" s="21" t="s">
        <v>2060</v>
      </c>
      <c r="AL4664" t="s">
        <v>2613</v>
      </c>
      <c r="AM4664" s="26" t="s">
        <v>38</v>
      </c>
      <c r="AN4664" t="s">
        <v>2032</v>
      </c>
    </row>
    <row r="4665" spans="1:40" ht="15" hidden="1" thickTop="1" x14ac:dyDescent="0.35">
      <c r="A4665" t="s">
        <v>9532</v>
      </c>
      <c r="B4665" t="s">
        <v>18734</v>
      </c>
      <c r="C4665" t="s">
        <v>3488</v>
      </c>
      <c r="D4665" t="s">
        <v>18735</v>
      </c>
      <c r="E4665" t="s">
        <v>2857</v>
      </c>
      <c r="F4665">
        <v>1</v>
      </c>
      <c r="G4665" t="s">
        <v>2609</v>
      </c>
      <c r="H4665" t="s">
        <v>2577</v>
      </c>
      <c r="I4665" t="s">
        <v>2076</v>
      </c>
      <c r="J4665" t="s">
        <v>2741</v>
      </c>
      <c r="K4665" t="s">
        <v>2742</v>
      </c>
      <c r="L4665" t="s">
        <v>2058</v>
      </c>
      <c r="M4665" t="s">
        <v>2170</v>
      </c>
      <c r="N4665">
        <v>5</v>
      </c>
      <c r="O4665">
        <v>199</v>
      </c>
      <c r="P4665">
        <v>1.3</v>
      </c>
      <c r="Q4665">
        <v>15300</v>
      </c>
      <c r="R4665">
        <v>1</v>
      </c>
      <c r="S4665">
        <v>63</v>
      </c>
      <c r="T4665">
        <v>0.41</v>
      </c>
      <c r="U4665">
        <v>4</v>
      </c>
      <c r="V4665">
        <v>136</v>
      </c>
      <c r="W4665">
        <v>0.89</v>
      </c>
      <c r="X4665">
        <v>0</v>
      </c>
      <c r="Y4665">
        <v>0</v>
      </c>
      <c r="Z4665">
        <v>0</v>
      </c>
      <c r="AA4665">
        <v>0</v>
      </c>
      <c r="AB4665">
        <v>0</v>
      </c>
      <c r="AC4665">
        <v>0</v>
      </c>
      <c r="AD4665">
        <v>0</v>
      </c>
      <c r="AE4665">
        <v>0</v>
      </c>
      <c r="AF4665">
        <v>0</v>
      </c>
      <c r="AG4665" t="s">
        <v>18736</v>
      </c>
      <c r="AH4665" s="21" t="str">
        <f t="shared" si="144"/>
        <v>YK20</v>
      </c>
      <c r="AI4665" s="21">
        <v>216</v>
      </c>
      <c r="AJ4665" s="21">
        <f t="shared" si="145"/>
        <v>98.699346405228752</v>
      </c>
      <c r="AK4665" s="21" t="s">
        <v>2063</v>
      </c>
      <c r="AL4665" t="s">
        <v>2613</v>
      </c>
      <c r="AM4665" s="26" t="s">
        <v>38</v>
      </c>
      <c r="AN4665" t="s">
        <v>2032</v>
      </c>
    </row>
    <row r="4666" spans="1:40" ht="15" hidden="1" thickTop="1" x14ac:dyDescent="0.35">
      <c r="A4666" t="s">
        <v>9536</v>
      </c>
      <c r="B4666" t="s">
        <v>18737</v>
      </c>
      <c r="C4666" t="s">
        <v>4541</v>
      </c>
      <c r="D4666" t="s">
        <v>18738</v>
      </c>
      <c r="E4666" t="s">
        <v>2608</v>
      </c>
      <c r="F4666">
        <v>1</v>
      </c>
      <c r="G4666" t="s">
        <v>2609</v>
      </c>
      <c r="H4666" t="s">
        <v>2577</v>
      </c>
      <c r="I4666" t="s">
        <v>2076</v>
      </c>
      <c r="J4666" t="s">
        <v>2764</v>
      </c>
      <c r="K4666" t="s">
        <v>2765</v>
      </c>
      <c r="L4666" t="s">
        <v>2058</v>
      </c>
      <c r="M4666" t="s">
        <v>2170</v>
      </c>
      <c r="N4666">
        <v>2</v>
      </c>
      <c r="O4666">
        <v>40</v>
      </c>
      <c r="P4666">
        <v>0.26</v>
      </c>
      <c r="Q4666">
        <v>15300</v>
      </c>
      <c r="R4666">
        <v>1</v>
      </c>
      <c r="S4666">
        <v>25</v>
      </c>
      <c r="T4666">
        <v>0.16</v>
      </c>
      <c r="U4666">
        <v>1</v>
      </c>
      <c r="V4666">
        <v>15</v>
      </c>
      <c r="W4666">
        <v>0.1</v>
      </c>
      <c r="X4666">
        <v>0</v>
      </c>
      <c r="Y4666">
        <v>0</v>
      </c>
      <c r="Z4666">
        <v>0</v>
      </c>
      <c r="AA4666">
        <v>0</v>
      </c>
      <c r="AB4666">
        <v>0</v>
      </c>
      <c r="AC4666">
        <v>0</v>
      </c>
      <c r="AD4666">
        <v>0</v>
      </c>
      <c r="AE4666">
        <v>0</v>
      </c>
      <c r="AF4666">
        <v>0</v>
      </c>
      <c r="AG4666" t="s">
        <v>18739</v>
      </c>
      <c r="AH4666" s="21" t="str">
        <f t="shared" si="144"/>
        <v>YK20</v>
      </c>
      <c r="AI4666" s="21">
        <v>216</v>
      </c>
      <c r="AJ4666" s="21">
        <f t="shared" si="145"/>
        <v>99.738562091503269</v>
      </c>
      <c r="AK4666" s="21" t="s">
        <v>2060</v>
      </c>
      <c r="AL4666" t="s">
        <v>2613</v>
      </c>
      <c r="AM4666" s="26" t="s">
        <v>38</v>
      </c>
      <c r="AN4666" t="s">
        <v>2030</v>
      </c>
    </row>
    <row r="4667" spans="1:40" ht="15" hidden="1" thickTop="1" x14ac:dyDescent="0.35">
      <c r="A4667" t="s">
        <v>9540</v>
      </c>
      <c r="B4667" t="s">
        <v>18740</v>
      </c>
      <c r="C4667" t="s">
        <v>2739</v>
      </c>
      <c r="D4667" t="s">
        <v>18741</v>
      </c>
      <c r="E4667" t="s">
        <v>2575</v>
      </c>
      <c r="F4667">
        <v>1</v>
      </c>
      <c r="G4667" t="s">
        <v>2609</v>
      </c>
      <c r="H4667" t="s">
        <v>2577</v>
      </c>
      <c r="I4667" t="s">
        <v>2076</v>
      </c>
      <c r="J4667" t="s">
        <v>2741</v>
      </c>
      <c r="K4667" t="s">
        <v>2742</v>
      </c>
      <c r="L4667" t="s">
        <v>2058</v>
      </c>
      <c r="M4667" t="s">
        <v>2170</v>
      </c>
      <c r="N4667">
        <v>6</v>
      </c>
      <c r="O4667">
        <v>134</v>
      </c>
      <c r="P4667">
        <v>0.88</v>
      </c>
      <c r="Q4667">
        <v>15300</v>
      </c>
      <c r="R4667">
        <v>1</v>
      </c>
      <c r="S4667">
        <v>15</v>
      </c>
      <c r="T4667">
        <v>0.1</v>
      </c>
      <c r="U4667">
        <v>5</v>
      </c>
      <c r="V4667">
        <v>119</v>
      </c>
      <c r="W4667">
        <v>0.78</v>
      </c>
      <c r="X4667">
        <v>0</v>
      </c>
      <c r="Y4667">
        <v>0</v>
      </c>
      <c r="Z4667">
        <v>0</v>
      </c>
      <c r="AA4667">
        <v>0</v>
      </c>
      <c r="AB4667">
        <v>0</v>
      </c>
      <c r="AC4667">
        <v>0</v>
      </c>
      <c r="AD4667">
        <v>0</v>
      </c>
      <c r="AE4667">
        <v>0</v>
      </c>
      <c r="AF4667">
        <v>0</v>
      </c>
      <c r="AG4667" t="s">
        <v>18742</v>
      </c>
      <c r="AH4667" s="21" t="str">
        <f t="shared" si="144"/>
        <v>YK20</v>
      </c>
      <c r="AI4667" s="21">
        <v>216</v>
      </c>
      <c r="AJ4667" s="21">
        <f t="shared" si="145"/>
        <v>99.124183006535944</v>
      </c>
      <c r="AK4667" s="21" t="s">
        <v>2063</v>
      </c>
      <c r="AL4667" t="s">
        <v>2613</v>
      </c>
      <c r="AM4667" s="26" t="s">
        <v>38</v>
      </c>
      <c r="AN4667" t="s">
        <v>2030</v>
      </c>
    </row>
    <row r="4668" spans="1:40" ht="15" hidden="1" thickTop="1" x14ac:dyDescent="0.35">
      <c r="A4668" t="s">
        <v>9544</v>
      </c>
      <c r="B4668" t="s">
        <v>18743</v>
      </c>
      <c r="C4668" t="s">
        <v>3878</v>
      </c>
      <c r="D4668" t="s">
        <v>18744</v>
      </c>
      <c r="E4668" t="s">
        <v>2646</v>
      </c>
      <c r="F4668">
        <v>1</v>
      </c>
      <c r="G4668" t="s">
        <v>2600</v>
      </c>
      <c r="H4668" t="s">
        <v>2577</v>
      </c>
      <c r="I4668" t="s">
        <v>2076</v>
      </c>
      <c r="J4668" t="s">
        <v>2601</v>
      </c>
      <c r="K4668" t="s">
        <v>2602</v>
      </c>
      <c r="L4668" t="s">
        <v>2058</v>
      </c>
      <c r="M4668" t="s">
        <v>2170</v>
      </c>
      <c r="N4668">
        <v>4</v>
      </c>
      <c r="O4668">
        <v>121</v>
      </c>
      <c r="P4668">
        <v>0.79</v>
      </c>
      <c r="Q4668">
        <v>15300</v>
      </c>
      <c r="R4668">
        <v>1</v>
      </c>
      <c r="S4668">
        <v>20</v>
      </c>
      <c r="T4668">
        <v>0.13</v>
      </c>
      <c r="U4668">
        <v>3</v>
      </c>
      <c r="V4668">
        <v>101</v>
      </c>
      <c r="W4668">
        <v>0.66</v>
      </c>
      <c r="X4668">
        <v>0</v>
      </c>
      <c r="Y4668">
        <v>0</v>
      </c>
      <c r="Z4668">
        <v>0</v>
      </c>
      <c r="AA4668">
        <v>0</v>
      </c>
      <c r="AB4668">
        <v>0</v>
      </c>
      <c r="AC4668">
        <v>0</v>
      </c>
      <c r="AD4668">
        <v>0</v>
      </c>
      <c r="AE4668">
        <v>0</v>
      </c>
      <c r="AF4668">
        <v>0</v>
      </c>
      <c r="AG4668" t="s">
        <v>18745</v>
      </c>
      <c r="AH4668" s="21" t="str">
        <f t="shared" si="144"/>
        <v>YK20</v>
      </c>
      <c r="AI4668" s="21">
        <v>216</v>
      </c>
      <c r="AJ4668" s="21">
        <f t="shared" si="145"/>
        <v>99.209150326797385</v>
      </c>
      <c r="AK4668" s="21" t="s">
        <v>2060</v>
      </c>
      <c r="AL4668" t="s">
        <v>2551</v>
      </c>
      <c r="AM4668" s="26" t="s">
        <v>38</v>
      </c>
      <c r="AN4668" t="s">
        <v>2029</v>
      </c>
    </row>
    <row r="4669" spans="1:40" ht="15" hidden="1" thickTop="1" x14ac:dyDescent="0.35">
      <c r="A4669" t="s">
        <v>9548</v>
      </c>
      <c r="B4669" t="s">
        <v>18746</v>
      </c>
      <c r="C4669" t="s">
        <v>4634</v>
      </c>
      <c r="D4669" t="s">
        <v>18747</v>
      </c>
      <c r="E4669" t="s">
        <v>2646</v>
      </c>
      <c r="F4669">
        <v>1</v>
      </c>
      <c r="G4669" t="s">
        <v>2600</v>
      </c>
      <c r="H4669" t="s">
        <v>2577</v>
      </c>
      <c r="I4669" t="s">
        <v>2076</v>
      </c>
      <c r="J4669" t="s">
        <v>2647</v>
      </c>
      <c r="K4669" t="s">
        <v>2602</v>
      </c>
      <c r="L4669" t="s">
        <v>2058</v>
      </c>
      <c r="M4669" t="s">
        <v>2170</v>
      </c>
      <c r="N4669">
        <v>2</v>
      </c>
      <c r="O4669">
        <v>29</v>
      </c>
      <c r="P4669">
        <v>0.19</v>
      </c>
      <c r="Q4669">
        <v>15300</v>
      </c>
      <c r="R4669">
        <v>2</v>
      </c>
      <c r="S4669">
        <v>29</v>
      </c>
      <c r="T4669">
        <v>0.19</v>
      </c>
      <c r="U4669">
        <v>0</v>
      </c>
      <c r="V4669">
        <v>0</v>
      </c>
      <c r="W4669">
        <v>0</v>
      </c>
      <c r="X4669">
        <v>0</v>
      </c>
      <c r="Y4669">
        <v>0</v>
      </c>
      <c r="Z4669">
        <v>0</v>
      </c>
      <c r="AA4669">
        <v>0</v>
      </c>
      <c r="AB4669">
        <v>0</v>
      </c>
      <c r="AC4669">
        <v>0</v>
      </c>
      <c r="AD4669">
        <v>0</v>
      </c>
      <c r="AE4669">
        <v>0</v>
      </c>
      <c r="AF4669">
        <v>0</v>
      </c>
      <c r="AG4669" t="s">
        <v>18748</v>
      </c>
      <c r="AH4669" s="21" t="str">
        <f t="shared" si="144"/>
        <v>YK20</v>
      </c>
      <c r="AI4669" s="21">
        <v>216</v>
      </c>
      <c r="AJ4669" s="21">
        <f t="shared" si="145"/>
        <v>99.810457516339866</v>
      </c>
      <c r="AK4669" s="21" t="s">
        <v>2060</v>
      </c>
      <c r="AL4669" t="s">
        <v>2551</v>
      </c>
      <c r="AM4669" s="26" t="s">
        <v>38</v>
      </c>
      <c r="AN4669" t="s">
        <v>2031</v>
      </c>
    </row>
    <row r="4670" spans="1:40" ht="15" hidden="1" thickTop="1" x14ac:dyDescent="0.35">
      <c r="A4670" t="s">
        <v>9552</v>
      </c>
      <c r="B4670" t="s">
        <v>18749</v>
      </c>
      <c r="C4670" t="s">
        <v>4221</v>
      </c>
      <c r="D4670" t="s">
        <v>18750</v>
      </c>
      <c r="E4670" t="s">
        <v>4223</v>
      </c>
      <c r="F4670">
        <v>1</v>
      </c>
      <c r="G4670" t="s">
        <v>2682</v>
      </c>
      <c r="H4670" t="s">
        <v>2620</v>
      </c>
      <c r="I4670" t="s">
        <v>2057</v>
      </c>
      <c r="J4670" t="s">
        <v>4224</v>
      </c>
      <c r="K4670" t="s">
        <v>2684</v>
      </c>
      <c r="L4670" t="s">
        <v>2058</v>
      </c>
      <c r="M4670" t="s">
        <v>2059</v>
      </c>
      <c r="N4670">
        <v>4</v>
      </c>
      <c r="O4670">
        <v>247</v>
      </c>
      <c r="P4670">
        <v>1.01</v>
      </c>
      <c r="Q4670">
        <v>24480</v>
      </c>
      <c r="R4670">
        <v>1</v>
      </c>
      <c r="S4670">
        <v>86</v>
      </c>
      <c r="T4670">
        <v>0.35</v>
      </c>
      <c r="U4670">
        <v>2</v>
      </c>
      <c r="V4670">
        <v>127</v>
      </c>
      <c r="W4670">
        <v>0.52</v>
      </c>
      <c r="X4670">
        <v>1</v>
      </c>
      <c r="Y4670">
        <v>34</v>
      </c>
      <c r="Z4670">
        <v>0.14000000000000001</v>
      </c>
      <c r="AA4670">
        <v>0</v>
      </c>
      <c r="AB4670">
        <v>0</v>
      </c>
      <c r="AC4670">
        <v>0</v>
      </c>
      <c r="AD4670">
        <v>0</v>
      </c>
      <c r="AE4670">
        <v>0</v>
      </c>
      <c r="AF4670">
        <v>0</v>
      </c>
      <c r="AG4670" t="s">
        <v>18751</v>
      </c>
      <c r="AH4670" s="21" t="str">
        <f t="shared" si="144"/>
        <v>YT21</v>
      </c>
      <c r="AI4670" s="21">
        <v>345.36</v>
      </c>
      <c r="AJ4670" s="21">
        <f t="shared" si="145"/>
        <v>98.991013071895424</v>
      </c>
      <c r="AK4670" s="21" t="s">
        <v>2063</v>
      </c>
      <c r="AL4670" t="s">
        <v>3177</v>
      </c>
      <c r="AM4670" s="26" t="s">
        <v>38</v>
      </c>
      <c r="AN4670" t="s">
        <v>2031</v>
      </c>
    </row>
    <row r="4671" spans="1:40" ht="15" hidden="1" thickTop="1" x14ac:dyDescent="0.35">
      <c r="A4671" t="s">
        <v>9556</v>
      </c>
      <c r="B4671" t="s">
        <v>18752</v>
      </c>
      <c r="C4671" t="s">
        <v>5928</v>
      </c>
      <c r="D4671" t="s">
        <v>18753</v>
      </c>
      <c r="E4671" t="s">
        <v>2646</v>
      </c>
      <c r="F4671">
        <v>1</v>
      </c>
      <c r="G4671" t="s">
        <v>2600</v>
      </c>
      <c r="H4671" t="s">
        <v>2577</v>
      </c>
      <c r="I4671" t="s">
        <v>2076</v>
      </c>
      <c r="J4671" t="s">
        <v>2647</v>
      </c>
      <c r="K4671" t="s">
        <v>2602</v>
      </c>
      <c r="L4671" t="s">
        <v>2058</v>
      </c>
      <c r="M4671" t="s">
        <v>2170</v>
      </c>
      <c r="N4671">
        <v>1</v>
      </c>
      <c r="O4671">
        <v>24</v>
      </c>
      <c r="P4671">
        <v>0.16</v>
      </c>
      <c r="Q4671">
        <v>15300</v>
      </c>
      <c r="R4671">
        <v>0</v>
      </c>
      <c r="S4671">
        <v>0</v>
      </c>
      <c r="T4671">
        <v>0</v>
      </c>
      <c r="U4671">
        <v>1</v>
      </c>
      <c r="V4671">
        <v>24</v>
      </c>
      <c r="W4671">
        <v>0.16</v>
      </c>
      <c r="X4671">
        <v>0</v>
      </c>
      <c r="Y4671">
        <v>0</v>
      </c>
      <c r="Z4671">
        <v>0</v>
      </c>
      <c r="AA4671">
        <v>0</v>
      </c>
      <c r="AB4671">
        <v>0</v>
      </c>
      <c r="AC4671">
        <v>0</v>
      </c>
      <c r="AD4671">
        <v>0</v>
      </c>
      <c r="AE4671">
        <v>0</v>
      </c>
      <c r="AF4671">
        <v>0</v>
      </c>
      <c r="AG4671" t="s">
        <v>18754</v>
      </c>
      <c r="AH4671" s="21" t="str">
        <f t="shared" si="144"/>
        <v>YK20</v>
      </c>
      <c r="AI4671" s="21">
        <v>216</v>
      </c>
      <c r="AJ4671" s="21">
        <f t="shared" si="145"/>
        <v>99.843137254901961</v>
      </c>
      <c r="AK4671" s="21" t="s">
        <v>2060</v>
      </c>
      <c r="AL4671" t="s">
        <v>2551</v>
      </c>
      <c r="AM4671" s="26" t="s">
        <v>38</v>
      </c>
      <c r="AN4671" t="s">
        <v>2029</v>
      </c>
    </row>
    <row r="4672" spans="1:40" ht="15" hidden="1" thickTop="1" x14ac:dyDescent="0.35">
      <c r="A4672" t="s">
        <v>9560</v>
      </c>
      <c r="B4672" t="s">
        <v>18755</v>
      </c>
      <c r="C4672" t="s">
        <v>7933</v>
      </c>
      <c r="D4672" t="s">
        <v>18756</v>
      </c>
      <c r="E4672" t="s">
        <v>2646</v>
      </c>
      <c r="F4672">
        <v>1</v>
      </c>
      <c r="G4672" t="s">
        <v>2600</v>
      </c>
      <c r="H4672" t="s">
        <v>2577</v>
      </c>
      <c r="I4672" t="s">
        <v>2076</v>
      </c>
      <c r="J4672" t="s">
        <v>2601</v>
      </c>
      <c r="K4672" t="s">
        <v>2602</v>
      </c>
      <c r="L4672" t="s">
        <v>2058</v>
      </c>
      <c r="M4672" t="s">
        <v>2170</v>
      </c>
      <c r="N4672">
        <v>2</v>
      </c>
      <c r="O4672">
        <v>46</v>
      </c>
      <c r="P4672">
        <v>0.3</v>
      </c>
      <c r="Q4672">
        <v>15300</v>
      </c>
      <c r="R4672">
        <v>0</v>
      </c>
      <c r="S4672">
        <v>0</v>
      </c>
      <c r="T4672">
        <v>0</v>
      </c>
      <c r="U4672">
        <v>2</v>
      </c>
      <c r="V4672">
        <v>46</v>
      </c>
      <c r="W4672">
        <v>0.3</v>
      </c>
      <c r="X4672">
        <v>0</v>
      </c>
      <c r="Y4672">
        <v>0</v>
      </c>
      <c r="Z4672">
        <v>0</v>
      </c>
      <c r="AA4672">
        <v>0</v>
      </c>
      <c r="AB4672">
        <v>0</v>
      </c>
      <c r="AC4672">
        <v>0</v>
      </c>
      <c r="AD4672">
        <v>0</v>
      </c>
      <c r="AE4672">
        <v>0</v>
      </c>
      <c r="AF4672">
        <v>0</v>
      </c>
      <c r="AG4672" t="s">
        <v>18757</v>
      </c>
      <c r="AH4672" s="21" t="str">
        <f t="shared" si="144"/>
        <v>YK20</v>
      </c>
      <c r="AI4672" s="21">
        <v>216</v>
      </c>
      <c r="AJ4672" s="21">
        <f t="shared" si="145"/>
        <v>99.699346405228752</v>
      </c>
      <c r="AK4672" s="21" t="s">
        <v>2060</v>
      </c>
      <c r="AL4672" t="s">
        <v>2551</v>
      </c>
      <c r="AM4672" s="26" t="s">
        <v>38</v>
      </c>
      <c r="AN4672" t="s">
        <v>2033</v>
      </c>
    </row>
    <row r="4673" spans="1:40" ht="15" hidden="1" thickTop="1" x14ac:dyDescent="0.35">
      <c r="A4673" t="s">
        <v>9564</v>
      </c>
      <c r="B4673" t="s">
        <v>18758</v>
      </c>
      <c r="C4673" t="s">
        <v>3878</v>
      </c>
      <c r="D4673" t="s">
        <v>18759</v>
      </c>
      <c r="E4673" t="s">
        <v>2646</v>
      </c>
      <c r="F4673">
        <v>1</v>
      </c>
      <c r="G4673" t="s">
        <v>2600</v>
      </c>
      <c r="H4673" t="s">
        <v>2577</v>
      </c>
      <c r="I4673" t="s">
        <v>2076</v>
      </c>
      <c r="J4673" t="s">
        <v>2601</v>
      </c>
      <c r="K4673" t="s">
        <v>2602</v>
      </c>
      <c r="L4673" t="s">
        <v>2058</v>
      </c>
      <c r="M4673" t="s">
        <v>5179</v>
      </c>
      <c r="N4673">
        <v>1</v>
      </c>
      <c r="O4673">
        <v>21</v>
      </c>
      <c r="P4673">
        <v>0.11</v>
      </c>
      <c r="Q4673">
        <v>18360</v>
      </c>
      <c r="R4673">
        <v>0</v>
      </c>
      <c r="S4673">
        <v>0</v>
      </c>
      <c r="T4673">
        <v>0</v>
      </c>
      <c r="U4673">
        <v>1</v>
      </c>
      <c r="V4673">
        <v>21</v>
      </c>
      <c r="W4673">
        <v>0.11</v>
      </c>
      <c r="X4673">
        <v>0</v>
      </c>
      <c r="Y4673">
        <v>0</v>
      </c>
      <c r="Z4673">
        <v>0</v>
      </c>
      <c r="AA4673">
        <v>0</v>
      </c>
      <c r="AB4673">
        <v>0</v>
      </c>
      <c r="AC4673">
        <v>0</v>
      </c>
      <c r="AD4673">
        <v>0</v>
      </c>
      <c r="AE4673">
        <v>0</v>
      </c>
      <c r="AF4673">
        <v>0</v>
      </c>
      <c r="AG4673" t="s">
        <v>18760</v>
      </c>
      <c r="AH4673" s="21" t="str">
        <f t="shared" si="144"/>
        <v>YK20</v>
      </c>
      <c r="AI4673" s="21">
        <v>258.95999999999998</v>
      </c>
      <c r="AJ4673" s="21">
        <f t="shared" si="145"/>
        <v>99.885620915032675</v>
      </c>
      <c r="AK4673" s="21" t="s">
        <v>2060</v>
      </c>
      <c r="AL4673" t="s">
        <v>2551</v>
      </c>
      <c r="AM4673" s="26" t="s">
        <v>38</v>
      </c>
      <c r="AN4673" t="s">
        <v>2030</v>
      </c>
    </row>
    <row r="4674" spans="1:40" ht="15" hidden="1" thickTop="1" x14ac:dyDescent="0.35">
      <c r="A4674" t="s">
        <v>9568</v>
      </c>
      <c r="B4674" t="s">
        <v>18761</v>
      </c>
      <c r="C4674" t="s">
        <v>4282</v>
      </c>
      <c r="D4674" t="s">
        <v>18762</v>
      </c>
      <c r="E4674" t="s">
        <v>2646</v>
      </c>
      <c r="F4674">
        <v>1</v>
      </c>
      <c r="G4674" t="s">
        <v>2600</v>
      </c>
      <c r="H4674" t="s">
        <v>2577</v>
      </c>
      <c r="I4674" t="s">
        <v>2076</v>
      </c>
      <c r="J4674" t="s">
        <v>2699</v>
      </c>
      <c r="K4674" t="s">
        <v>2579</v>
      </c>
      <c r="L4674" t="s">
        <v>2058</v>
      </c>
      <c r="M4674" t="s">
        <v>2488</v>
      </c>
      <c r="N4674">
        <v>1</v>
      </c>
      <c r="O4674">
        <v>12</v>
      </c>
      <c r="P4674">
        <v>7.0000000000000007E-2</v>
      </c>
      <c r="Q4674">
        <v>16320</v>
      </c>
      <c r="R4674">
        <v>0</v>
      </c>
      <c r="S4674">
        <v>0</v>
      </c>
      <c r="T4674">
        <v>0</v>
      </c>
      <c r="U4674">
        <v>1</v>
      </c>
      <c r="V4674">
        <v>12</v>
      </c>
      <c r="W4674">
        <v>7.0000000000000007E-2</v>
      </c>
      <c r="X4674">
        <v>0</v>
      </c>
      <c r="Y4674">
        <v>0</v>
      </c>
      <c r="Z4674">
        <v>0</v>
      </c>
      <c r="AA4674">
        <v>0</v>
      </c>
      <c r="AB4674">
        <v>0</v>
      </c>
      <c r="AC4674">
        <v>0</v>
      </c>
      <c r="AD4674">
        <v>0</v>
      </c>
      <c r="AE4674">
        <v>0</v>
      </c>
      <c r="AF4674">
        <v>0</v>
      </c>
      <c r="AG4674" t="s">
        <v>18763</v>
      </c>
      <c r="AH4674" s="21" t="str">
        <f t="shared" si="144"/>
        <v>YK20</v>
      </c>
      <c r="AI4674" s="21">
        <v>230.40000000000003</v>
      </c>
      <c r="AJ4674" s="21">
        <f t="shared" si="145"/>
        <v>99.92647058823529</v>
      </c>
      <c r="AK4674" s="21" t="s">
        <v>2060</v>
      </c>
      <c r="AL4674" t="s">
        <v>2581</v>
      </c>
      <c r="AM4674" s="26" t="s">
        <v>38</v>
      </c>
      <c r="AN4674" t="s">
        <v>2031</v>
      </c>
    </row>
    <row r="4675" spans="1:40" ht="15" hidden="1" thickTop="1" x14ac:dyDescent="0.35">
      <c r="A4675" t="s">
        <v>9572</v>
      </c>
      <c r="B4675" t="s">
        <v>18764</v>
      </c>
      <c r="C4675" t="s">
        <v>14727</v>
      </c>
      <c r="D4675" t="s">
        <v>18765</v>
      </c>
      <c r="E4675" t="s">
        <v>2646</v>
      </c>
      <c r="F4675">
        <v>1</v>
      </c>
      <c r="G4675" t="s">
        <v>2600</v>
      </c>
      <c r="H4675" t="s">
        <v>2577</v>
      </c>
      <c r="I4675" t="s">
        <v>2076</v>
      </c>
      <c r="J4675" t="s">
        <v>2647</v>
      </c>
      <c r="K4675" t="s">
        <v>2602</v>
      </c>
      <c r="L4675" t="s">
        <v>2058</v>
      </c>
      <c r="M4675" t="s">
        <v>2170</v>
      </c>
      <c r="N4675">
        <v>5</v>
      </c>
      <c r="O4675">
        <v>98</v>
      </c>
      <c r="P4675">
        <v>0.64</v>
      </c>
      <c r="Q4675">
        <v>15300</v>
      </c>
      <c r="R4675">
        <v>1</v>
      </c>
      <c r="S4675">
        <v>25</v>
      </c>
      <c r="T4675">
        <v>0.16</v>
      </c>
      <c r="U4675">
        <v>4</v>
      </c>
      <c r="V4675">
        <v>73</v>
      </c>
      <c r="W4675">
        <v>0.48</v>
      </c>
      <c r="X4675">
        <v>0</v>
      </c>
      <c r="Y4675">
        <v>0</v>
      </c>
      <c r="Z4675">
        <v>0</v>
      </c>
      <c r="AA4675">
        <v>0</v>
      </c>
      <c r="AB4675">
        <v>0</v>
      </c>
      <c r="AC4675">
        <v>0</v>
      </c>
      <c r="AD4675">
        <v>0</v>
      </c>
      <c r="AE4675">
        <v>0</v>
      </c>
      <c r="AF4675">
        <v>0</v>
      </c>
      <c r="AG4675" t="s">
        <v>18766</v>
      </c>
      <c r="AH4675" s="21" t="str">
        <f t="shared" si="144"/>
        <v>YK20</v>
      </c>
      <c r="AI4675" s="21">
        <v>216</v>
      </c>
      <c r="AJ4675" s="21">
        <f t="shared" si="145"/>
        <v>99.359477124183002</v>
      </c>
      <c r="AK4675" s="21" t="s">
        <v>2060</v>
      </c>
      <c r="AL4675" t="s">
        <v>2551</v>
      </c>
      <c r="AM4675" s="26" t="s">
        <v>38</v>
      </c>
      <c r="AN4675" t="s">
        <v>2030</v>
      </c>
    </row>
    <row r="4676" spans="1:40" ht="15" hidden="1" thickTop="1" x14ac:dyDescent="0.35">
      <c r="A4676" t="s">
        <v>9576</v>
      </c>
      <c r="B4676" t="s">
        <v>18767</v>
      </c>
      <c r="C4676" t="s">
        <v>5177</v>
      </c>
      <c r="D4676" t="s">
        <v>18768</v>
      </c>
      <c r="E4676" t="s">
        <v>2646</v>
      </c>
      <c r="F4676">
        <v>1</v>
      </c>
      <c r="G4676" t="s">
        <v>2600</v>
      </c>
      <c r="H4676" t="s">
        <v>2577</v>
      </c>
      <c r="I4676" t="s">
        <v>2076</v>
      </c>
      <c r="J4676" t="s">
        <v>2601</v>
      </c>
      <c r="K4676" t="s">
        <v>2602</v>
      </c>
      <c r="L4676" t="s">
        <v>2058</v>
      </c>
      <c r="M4676" t="s">
        <v>2163</v>
      </c>
      <c r="N4676">
        <v>1</v>
      </c>
      <c r="O4676">
        <v>22</v>
      </c>
      <c r="P4676">
        <v>0.13</v>
      </c>
      <c r="Q4676">
        <v>17340</v>
      </c>
      <c r="R4676">
        <v>1</v>
      </c>
      <c r="S4676">
        <v>22</v>
      </c>
      <c r="T4676">
        <v>0.13</v>
      </c>
      <c r="U4676">
        <v>0</v>
      </c>
      <c r="V4676">
        <v>0</v>
      </c>
      <c r="W4676">
        <v>0</v>
      </c>
      <c r="X4676">
        <v>0</v>
      </c>
      <c r="Y4676">
        <v>0</v>
      </c>
      <c r="Z4676">
        <v>0</v>
      </c>
      <c r="AA4676">
        <v>0</v>
      </c>
      <c r="AB4676">
        <v>0</v>
      </c>
      <c r="AC4676">
        <v>0</v>
      </c>
      <c r="AD4676">
        <v>0</v>
      </c>
      <c r="AE4676">
        <v>0</v>
      </c>
      <c r="AF4676">
        <v>0</v>
      </c>
      <c r="AG4676" t="s">
        <v>18769</v>
      </c>
      <c r="AH4676" s="21" t="str">
        <f t="shared" si="144"/>
        <v>YK20</v>
      </c>
      <c r="AI4676" s="21">
        <v>244.8</v>
      </c>
      <c r="AJ4676" s="21">
        <f t="shared" si="145"/>
        <v>99.873125720876587</v>
      </c>
      <c r="AK4676" s="21" t="s">
        <v>2060</v>
      </c>
      <c r="AL4676" t="s">
        <v>2551</v>
      </c>
      <c r="AM4676" s="26" t="s">
        <v>38</v>
      </c>
      <c r="AN4676" t="s">
        <v>2032</v>
      </c>
    </row>
    <row r="4677" spans="1:40" ht="15" hidden="1" thickTop="1" x14ac:dyDescent="0.35">
      <c r="A4677" t="s">
        <v>9579</v>
      </c>
      <c r="B4677" t="s">
        <v>18770</v>
      </c>
      <c r="C4677" t="s">
        <v>4062</v>
      </c>
      <c r="D4677" t="s">
        <v>18771</v>
      </c>
      <c r="E4677" t="s">
        <v>2646</v>
      </c>
      <c r="F4677">
        <v>1</v>
      </c>
      <c r="G4677" t="s">
        <v>2600</v>
      </c>
      <c r="H4677" t="s">
        <v>2577</v>
      </c>
      <c r="I4677" t="s">
        <v>2076</v>
      </c>
      <c r="J4677" t="s">
        <v>2647</v>
      </c>
      <c r="K4677" t="s">
        <v>2602</v>
      </c>
      <c r="L4677" t="s">
        <v>2058</v>
      </c>
      <c r="M4677" t="s">
        <v>2059</v>
      </c>
      <c r="N4677">
        <v>5</v>
      </c>
      <c r="O4677">
        <v>106</v>
      </c>
      <c r="P4677">
        <v>0.43</v>
      </c>
      <c r="Q4677">
        <v>24480</v>
      </c>
      <c r="R4677">
        <v>2</v>
      </c>
      <c r="S4677">
        <v>21</v>
      </c>
      <c r="T4677">
        <v>0.09</v>
      </c>
      <c r="U4677">
        <v>3</v>
      </c>
      <c r="V4677">
        <v>85</v>
      </c>
      <c r="W4677">
        <v>0.35</v>
      </c>
      <c r="X4677">
        <v>0</v>
      </c>
      <c r="Y4677">
        <v>0</v>
      </c>
      <c r="Z4677">
        <v>0</v>
      </c>
      <c r="AA4677">
        <v>0</v>
      </c>
      <c r="AB4677">
        <v>0</v>
      </c>
      <c r="AC4677">
        <v>0</v>
      </c>
      <c r="AD4677">
        <v>0</v>
      </c>
      <c r="AE4677">
        <v>0</v>
      </c>
      <c r="AF4677">
        <v>0</v>
      </c>
      <c r="AG4677" t="s">
        <v>18772</v>
      </c>
      <c r="AH4677" s="21" t="str">
        <f t="shared" si="144"/>
        <v>YK20</v>
      </c>
      <c r="AI4677" s="21">
        <v>345.36</v>
      </c>
      <c r="AJ4677" s="21">
        <f t="shared" si="145"/>
        <v>99.566993464052288</v>
      </c>
      <c r="AK4677" s="21" t="s">
        <v>2060</v>
      </c>
      <c r="AL4677" t="s">
        <v>2551</v>
      </c>
      <c r="AM4677" s="26" t="s">
        <v>38</v>
      </c>
      <c r="AN4677" t="s">
        <v>2031</v>
      </c>
    </row>
    <row r="4678" spans="1:40" ht="15" hidden="1" thickTop="1" x14ac:dyDescent="0.35">
      <c r="A4678" t="s">
        <v>9582</v>
      </c>
      <c r="B4678" t="s">
        <v>18773</v>
      </c>
      <c r="C4678" t="s">
        <v>2644</v>
      </c>
      <c r="D4678" t="s">
        <v>18774</v>
      </c>
      <c r="E4678" t="s">
        <v>2646</v>
      </c>
      <c r="F4678">
        <v>1</v>
      </c>
      <c r="G4678" t="s">
        <v>2600</v>
      </c>
      <c r="H4678" t="s">
        <v>2577</v>
      </c>
      <c r="I4678" t="s">
        <v>2076</v>
      </c>
      <c r="J4678" t="s">
        <v>2647</v>
      </c>
      <c r="K4678" t="s">
        <v>2602</v>
      </c>
      <c r="L4678" t="s">
        <v>2058</v>
      </c>
      <c r="M4678" t="s">
        <v>2059</v>
      </c>
      <c r="N4678">
        <v>10</v>
      </c>
      <c r="O4678">
        <v>220</v>
      </c>
      <c r="P4678">
        <v>0.9</v>
      </c>
      <c r="Q4678">
        <v>24480</v>
      </c>
      <c r="R4678">
        <v>2</v>
      </c>
      <c r="S4678">
        <v>55</v>
      </c>
      <c r="T4678">
        <v>0.22</v>
      </c>
      <c r="U4678">
        <v>6</v>
      </c>
      <c r="V4678">
        <v>118</v>
      </c>
      <c r="W4678">
        <v>0.48</v>
      </c>
      <c r="X4678">
        <v>1</v>
      </c>
      <c r="Y4678">
        <v>42</v>
      </c>
      <c r="Z4678">
        <v>0.17</v>
      </c>
      <c r="AA4678">
        <v>1</v>
      </c>
      <c r="AB4678">
        <v>5</v>
      </c>
      <c r="AC4678">
        <v>0.02</v>
      </c>
      <c r="AD4678">
        <v>0</v>
      </c>
      <c r="AE4678">
        <v>0</v>
      </c>
      <c r="AF4678">
        <v>0</v>
      </c>
      <c r="AG4678" t="s">
        <v>18775</v>
      </c>
      <c r="AH4678" s="21" t="str">
        <f t="shared" si="144"/>
        <v>YK20</v>
      </c>
      <c r="AI4678" s="21">
        <v>345.36</v>
      </c>
      <c r="AJ4678" s="21">
        <f t="shared" si="145"/>
        <v>99.101307189542482</v>
      </c>
      <c r="AK4678" s="21" t="s">
        <v>2063</v>
      </c>
      <c r="AL4678" t="s">
        <v>2551</v>
      </c>
      <c r="AM4678" s="26" t="s">
        <v>38</v>
      </c>
      <c r="AN4678" t="s">
        <v>2033</v>
      </c>
    </row>
    <row r="4679" spans="1:40" ht="15" hidden="1" thickTop="1" x14ac:dyDescent="0.35">
      <c r="A4679" t="s">
        <v>9585</v>
      </c>
      <c r="B4679" t="s">
        <v>18776</v>
      </c>
      <c r="C4679" t="s">
        <v>4733</v>
      </c>
      <c r="D4679" t="s">
        <v>18777</v>
      </c>
      <c r="E4679" t="s">
        <v>2646</v>
      </c>
      <c r="F4679">
        <v>1</v>
      </c>
      <c r="G4679" t="s">
        <v>2600</v>
      </c>
      <c r="H4679" t="s">
        <v>2577</v>
      </c>
      <c r="I4679" t="s">
        <v>2076</v>
      </c>
      <c r="J4679" t="s">
        <v>2647</v>
      </c>
      <c r="K4679" t="s">
        <v>2602</v>
      </c>
      <c r="L4679" t="s">
        <v>2058</v>
      </c>
      <c r="M4679" t="s">
        <v>2310</v>
      </c>
      <c r="N4679">
        <v>0</v>
      </c>
      <c r="O4679">
        <v>0</v>
      </c>
      <c r="P4679">
        <v>0</v>
      </c>
      <c r="Q4679">
        <v>16320</v>
      </c>
      <c r="R4679">
        <v>0</v>
      </c>
      <c r="S4679">
        <v>0</v>
      </c>
      <c r="T4679">
        <v>0</v>
      </c>
      <c r="U4679">
        <v>0</v>
      </c>
      <c r="V4679">
        <v>0</v>
      </c>
      <c r="W4679">
        <v>0</v>
      </c>
      <c r="X4679">
        <v>0</v>
      </c>
      <c r="Y4679">
        <v>0</v>
      </c>
      <c r="Z4679">
        <v>0</v>
      </c>
      <c r="AA4679">
        <v>0</v>
      </c>
      <c r="AB4679">
        <v>0</v>
      </c>
      <c r="AC4679">
        <v>0</v>
      </c>
      <c r="AD4679">
        <v>0</v>
      </c>
      <c r="AE4679">
        <v>0</v>
      </c>
      <c r="AF4679">
        <v>0</v>
      </c>
      <c r="AG4679" t="s">
        <v>18778</v>
      </c>
      <c r="AH4679" s="21" t="str">
        <f t="shared" ref="AH4679:AH4742" si="146">LEFT(AG4679,4)</f>
        <v>YK20</v>
      </c>
      <c r="AI4679" s="21">
        <v>230.39999999999998</v>
      </c>
      <c r="AJ4679" s="21">
        <f t="shared" ref="AJ4679:AJ4742" si="147">100-(O4679/Q4679*100)</f>
        <v>100</v>
      </c>
      <c r="AK4679" s="21" t="s">
        <v>2060</v>
      </c>
      <c r="AL4679" t="s">
        <v>2551</v>
      </c>
      <c r="AM4679" s="26" t="s">
        <v>38</v>
      </c>
      <c r="AN4679" t="s">
        <v>2032</v>
      </c>
    </row>
    <row r="4680" spans="1:40" ht="15" hidden="1" thickTop="1" x14ac:dyDescent="0.35">
      <c r="A4680" t="s">
        <v>9589</v>
      </c>
      <c r="B4680" t="s">
        <v>18779</v>
      </c>
      <c r="C4680" t="s">
        <v>2644</v>
      </c>
      <c r="D4680" t="s">
        <v>18780</v>
      </c>
      <c r="E4680" t="s">
        <v>2646</v>
      </c>
      <c r="F4680">
        <v>1</v>
      </c>
      <c r="G4680" t="s">
        <v>2600</v>
      </c>
      <c r="H4680" t="s">
        <v>2577</v>
      </c>
      <c r="I4680" t="s">
        <v>2076</v>
      </c>
      <c r="J4680" t="s">
        <v>2647</v>
      </c>
      <c r="K4680" t="s">
        <v>2602</v>
      </c>
      <c r="L4680" t="s">
        <v>2058</v>
      </c>
      <c r="M4680" t="s">
        <v>2310</v>
      </c>
      <c r="N4680">
        <v>6</v>
      </c>
      <c r="O4680">
        <v>108</v>
      </c>
      <c r="P4680">
        <v>0.66</v>
      </c>
      <c r="Q4680">
        <v>16320</v>
      </c>
      <c r="R4680">
        <v>6</v>
      </c>
      <c r="S4680">
        <v>108</v>
      </c>
      <c r="T4680">
        <v>0.66</v>
      </c>
      <c r="U4680">
        <v>0</v>
      </c>
      <c r="V4680">
        <v>0</v>
      </c>
      <c r="W4680">
        <v>0</v>
      </c>
      <c r="X4680">
        <v>0</v>
      </c>
      <c r="Y4680">
        <v>0</v>
      </c>
      <c r="Z4680">
        <v>0</v>
      </c>
      <c r="AA4680">
        <v>0</v>
      </c>
      <c r="AB4680">
        <v>0</v>
      </c>
      <c r="AC4680">
        <v>0</v>
      </c>
      <c r="AD4680">
        <v>0</v>
      </c>
      <c r="AE4680">
        <v>0</v>
      </c>
      <c r="AF4680">
        <v>0</v>
      </c>
      <c r="AG4680" t="s">
        <v>18781</v>
      </c>
      <c r="AH4680" s="21" t="str">
        <f t="shared" si="146"/>
        <v>YK20</v>
      </c>
      <c r="AI4680" s="21">
        <v>230.39999999999998</v>
      </c>
      <c r="AJ4680" s="21">
        <f t="shared" si="147"/>
        <v>99.338235294117652</v>
      </c>
      <c r="AK4680" s="21" t="s">
        <v>2060</v>
      </c>
      <c r="AL4680" t="s">
        <v>2551</v>
      </c>
      <c r="AM4680" s="26" t="s">
        <v>38</v>
      </c>
      <c r="AN4680" t="s">
        <v>2030</v>
      </c>
    </row>
    <row r="4681" spans="1:40" ht="15" hidden="1" thickTop="1" x14ac:dyDescent="0.35">
      <c r="A4681" t="s">
        <v>9593</v>
      </c>
      <c r="B4681" t="s">
        <v>18782</v>
      </c>
      <c r="C4681" t="s">
        <v>6280</v>
      </c>
      <c r="D4681" t="s">
        <v>18783</v>
      </c>
      <c r="E4681" t="s">
        <v>2691</v>
      </c>
      <c r="F4681">
        <v>1</v>
      </c>
      <c r="G4681" t="s">
        <v>2633</v>
      </c>
      <c r="H4681" t="s">
        <v>2577</v>
      </c>
      <c r="I4681" t="s">
        <v>2076</v>
      </c>
      <c r="J4681" t="s">
        <v>2692</v>
      </c>
      <c r="K4681" t="s">
        <v>2635</v>
      </c>
      <c r="L4681" t="s">
        <v>2058</v>
      </c>
      <c r="M4681" t="s">
        <v>2059</v>
      </c>
      <c r="N4681">
        <v>9</v>
      </c>
      <c r="O4681">
        <v>431</v>
      </c>
      <c r="P4681">
        <v>1.76</v>
      </c>
      <c r="Q4681">
        <v>24480</v>
      </c>
      <c r="R4681">
        <v>3</v>
      </c>
      <c r="S4681">
        <v>210</v>
      </c>
      <c r="T4681">
        <v>0.86</v>
      </c>
      <c r="U4681">
        <v>6</v>
      </c>
      <c r="V4681">
        <v>221</v>
      </c>
      <c r="W4681">
        <v>0.9</v>
      </c>
      <c r="X4681">
        <v>0</v>
      </c>
      <c r="Y4681">
        <v>0</v>
      </c>
      <c r="Z4681">
        <v>0</v>
      </c>
      <c r="AA4681">
        <v>0</v>
      </c>
      <c r="AB4681">
        <v>0</v>
      </c>
      <c r="AC4681">
        <v>0</v>
      </c>
      <c r="AD4681">
        <v>0</v>
      </c>
      <c r="AE4681">
        <v>0</v>
      </c>
      <c r="AF4681">
        <v>0</v>
      </c>
      <c r="AG4681" t="s">
        <v>18784</v>
      </c>
      <c r="AH4681" s="21" t="str">
        <f t="shared" si="146"/>
        <v>YK20</v>
      </c>
      <c r="AI4681" s="21">
        <v>345.36</v>
      </c>
      <c r="AJ4681" s="21">
        <f t="shared" si="147"/>
        <v>98.239379084967325</v>
      </c>
      <c r="AK4681" s="21" t="s">
        <v>2063</v>
      </c>
      <c r="AL4681" t="s">
        <v>2581</v>
      </c>
      <c r="AM4681" s="26" t="s">
        <v>38</v>
      </c>
      <c r="AN4681" t="s">
        <v>2033</v>
      </c>
    </row>
    <row r="4682" spans="1:40" ht="15" hidden="1" thickTop="1" x14ac:dyDescent="0.35">
      <c r="A4682" t="s">
        <v>9598</v>
      </c>
      <c r="B4682" t="s">
        <v>18785</v>
      </c>
      <c r="C4682" t="s">
        <v>4416</v>
      </c>
      <c r="D4682" t="s">
        <v>18786</v>
      </c>
      <c r="E4682" t="s">
        <v>2608</v>
      </c>
      <c r="F4682">
        <v>1</v>
      </c>
      <c r="G4682" t="s">
        <v>2609</v>
      </c>
      <c r="H4682" t="s">
        <v>2577</v>
      </c>
      <c r="I4682" t="s">
        <v>2076</v>
      </c>
      <c r="J4682" t="s">
        <v>2764</v>
      </c>
      <c r="K4682" t="s">
        <v>2765</v>
      </c>
      <c r="L4682" t="s">
        <v>2058</v>
      </c>
      <c r="M4682" t="s">
        <v>2170</v>
      </c>
      <c r="N4682">
        <v>2</v>
      </c>
      <c r="O4682">
        <v>25</v>
      </c>
      <c r="P4682">
        <v>0.16</v>
      </c>
      <c r="Q4682">
        <v>15300</v>
      </c>
      <c r="R4682">
        <v>1</v>
      </c>
      <c r="S4682">
        <v>14</v>
      </c>
      <c r="T4682">
        <v>0.09</v>
      </c>
      <c r="U4682">
        <v>1</v>
      </c>
      <c r="V4682">
        <v>11</v>
      </c>
      <c r="W4682">
        <v>7.0000000000000007E-2</v>
      </c>
      <c r="X4682">
        <v>0</v>
      </c>
      <c r="Y4682">
        <v>0</v>
      </c>
      <c r="Z4682">
        <v>0</v>
      </c>
      <c r="AA4682">
        <v>0</v>
      </c>
      <c r="AB4682">
        <v>0</v>
      </c>
      <c r="AC4682">
        <v>0</v>
      </c>
      <c r="AD4682">
        <v>0</v>
      </c>
      <c r="AE4682">
        <v>0</v>
      </c>
      <c r="AF4682">
        <v>0</v>
      </c>
      <c r="AG4682" t="s">
        <v>18787</v>
      </c>
      <c r="AH4682" s="21" t="str">
        <f t="shared" si="146"/>
        <v>YK20</v>
      </c>
      <c r="AI4682" s="21">
        <v>216</v>
      </c>
      <c r="AJ4682" s="21">
        <f t="shared" si="147"/>
        <v>99.83660130718954</v>
      </c>
      <c r="AK4682" s="21" t="s">
        <v>2060</v>
      </c>
      <c r="AL4682" t="s">
        <v>2613</v>
      </c>
      <c r="AM4682" s="26" t="s">
        <v>38</v>
      </c>
      <c r="AN4682" t="s">
        <v>2031</v>
      </c>
    </row>
    <row r="4683" spans="1:40" ht="15" hidden="1" thickTop="1" x14ac:dyDescent="0.35">
      <c r="A4683" t="s">
        <v>9602</v>
      </c>
      <c r="B4683" t="s">
        <v>18788</v>
      </c>
      <c r="C4683" t="s">
        <v>4634</v>
      </c>
      <c r="D4683" t="s">
        <v>18789</v>
      </c>
      <c r="E4683" t="s">
        <v>2646</v>
      </c>
      <c r="F4683">
        <v>1</v>
      </c>
      <c r="G4683" t="s">
        <v>2600</v>
      </c>
      <c r="H4683" t="s">
        <v>2577</v>
      </c>
      <c r="I4683" t="s">
        <v>2076</v>
      </c>
      <c r="J4683" t="s">
        <v>2647</v>
      </c>
      <c r="K4683" t="s">
        <v>2602</v>
      </c>
      <c r="L4683" t="s">
        <v>2058</v>
      </c>
      <c r="M4683" t="s">
        <v>2163</v>
      </c>
      <c r="N4683">
        <v>11</v>
      </c>
      <c r="O4683">
        <v>218</v>
      </c>
      <c r="P4683">
        <v>1.26</v>
      </c>
      <c r="Q4683">
        <v>17340</v>
      </c>
      <c r="R4683">
        <v>7</v>
      </c>
      <c r="S4683">
        <v>144</v>
      </c>
      <c r="T4683">
        <v>0.83</v>
      </c>
      <c r="U4683">
        <v>3</v>
      </c>
      <c r="V4683">
        <v>62</v>
      </c>
      <c r="W4683">
        <v>0.36</v>
      </c>
      <c r="X4683">
        <v>1</v>
      </c>
      <c r="Y4683">
        <v>12</v>
      </c>
      <c r="Z4683">
        <v>7.0000000000000007E-2</v>
      </c>
      <c r="AA4683">
        <v>0</v>
      </c>
      <c r="AB4683">
        <v>0</v>
      </c>
      <c r="AC4683">
        <v>0</v>
      </c>
      <c r="AD4683">
        <v>0</v>
      </c>
      <c r="AE4683">
        <v>0</v>
      </c>
      <c r="AF4683">
        <v>0</v>
      </c>
      <c r="AG4683" t="s">
        <v>18790</v>
      </c>
      <c r="AH4683" s="21" t="str">
        <f t="shared" si="146"/>
        <v>YK20</v>
      </c>
      <c r="AI4683" s="21">
        <v>244.8</v>
      </c>
      <c r="AJ4683" s="21">
        <f t="shared" si="147"/>
        <v>98.742791234140711</v>
      </c>
      <c r="AK4683" s="21" t="s">
        <v>2063</v>
      </c>
      <c r="AL4683" t="s">
        <v>2551</v>
      </c>
      <c r="AM4683" s="26" t="s">
        <v>38</v>
      </c>
      <c r="AN4683" t="s">
        <v>2033</v>
      </c>
    </row>
    <row r="4684" spans="1:40" ht="15" hidden="1" thickTop="1" x14ac:dyDescent="0.35">
      <c r="A4684" t="s">
        <v>9606</v>
      </c>
      <c r="B4684" t="s">
        <v>18791</v>
      </c>
      <c r="C4684" t="s">
        <v>8217</v>
      </c>
      <c r="D4684" t="s">
        <v>18792</v>
      </c>
      <c r="E4684" t="s">
        <v>2646</v>
      </c>
      <c r="F4684">
        <v>1</v>
      </c>
      <c r="G4684" t="s">
        <v>2600</v>
      </c>
      <c r="H4684" t="s">
        <v>2577</v>
      </c>
      <c r="I4684" t="s">
        <v>2076</v>
      </c>
      <c r="J4684" t="s">
        <v>2647</v>
      </c>
      <c r="K4684" t="s">
        <v>2602</v>
      </c>
      <c r="L4684" t="s">
        <v>2058</v>
      </c>
      <c r="M4684" t="s">
        <v>2431</v>
      </c>
      <c r="N4684">
        <v>5</v>
      </c>
      <c r="O4684">
        <v>142</v>
      </c>
      <c r="P4684">
        <v>0.93</v>
      </c>
      <c r="Q4684">
        <v>15300</v>
      </c>
      <c r="R4684">
        <v>3</v>
      </c>
      <c r="S4684">
        <v>89</v>
      </c>
      <c r="T4684">
        <v>0.57999999999999996</v>
      </c>
      <c r="U4684">
        <v>1</v>
      </c>
      <c r="V4684">
        <v>26</v>
      </c>
      <c r="W4684">
        <v>0.17</v>
      </c>
      <c r="X4684">
        <v>1</v>
      </c>
      <c r="Y4684">
        <v>27</v>
      </c>
      <c r="Z4684">
        <v>0.18</v>
      </c>
      <c r="AA4684">
        <v>0</v>
      </c>
      <c r="AB4684">
        <v>0</v>
      </c>
      <c r="AC4684">
        <v>0</v>
      </c>
      <c r="AD4684">
        <v>0</v>
      </c>
      <c r="AE4684">
        <v>0</v>
      </c>
      <c r="AF4684">
        <v>0</v>
      </c>
      <c r="AG4684" t="s">
        <v>18793</v>
      </c>
      <c r="AH4684" s="21" t="str">
        <f t="shared" si="146"/>
        <v>YK20</v>
      </c>
      <c r="AI4684" s="21">
        <v>216</v>
      </c>
      <c r="AJ4684" s="21">
        <f t="shared" si="147"/>
        <v>99.071895424836597</v>
      </c>
      <c r="AK4684" s="21" t="s">
        <v>2063</v>
      </c>
      <c r="AL4684" t="s">
        <v>2551</v>
      </c>
      <c r="AM4684" s="26" t="s">
        <v>38</v>
      </c>
      <c r="AN4684" t="s">
        <v>2030</v>
      </c>
    </row>
    <row r="4685" spans="1:40" ht="15" hidden="1" thickTop="1" x14ac:dyDescent="0.35">
      <c r="A4685" t="s">
        <v>9610</v>
      </c>
      <c r="B4685" t="s">
        <v>18794</v>
      </c>
      <c r="C4685" t="s">
        <v>4767</v>
      </c>
      <c r="D4685" t="s">
        <v>18795</v>
      </c>
      <c r="E4685" t="s">
        <v>2646</v>
      </c>
      <c r="F4685">
        <v>1</v>
      </c>
      <c r="G4685" t="s">
        <v>2600</v>
      </c>
      <c r="H4685" t="s">
        <v>2577</v>
      </c>
      <c r="I4685" t="s">
        <v>2076</v>
      </c>
      <c r="J4685" t="s">
        <v>2601</v>
      </c>
      <c r="K4685" t="s">
        <v>2602</v>
      </c>
      <c r="L4685" t="s">
        <v>2058</v>
      </c>
      <c r="M4685" t="s">
        <v>2225</v>
      </c>
      <c r="N4685">
        <v>0</v>
      </c>
      <c r="O4685">
        <v>0</v>
      </c>
      <c r="P4685">
        <v>0</v>
      </c>
      <c r="Q4685">
        <v>12240</v>
      </c>
      <c r="R4685">
        <v>0</v>
      </c>
      <c r="S4685">
        <v>0</v>
      </c>
      <c r="T4685">
        <v>0</v>
      </c>
      <c r="U4685">
        <v>0</v>
      </c>
      <c r="V4685">
        <v>0</v>
      </c>
      <c r="W4685">
        <v>0</v>
      </c>
      <c r="X4685">
        <v>0</v>
      </c>
      <c r="Y4685">
        <v>0</v>
      </c>
      <c r="Z4685">
        <v>0</v>
      </c>
      <c r="AA4685">
        <v>0</v>
      </c>
      <c r="AB4685">
        <v>0</v>
      </c>
      <c r="AC4685">
        <v>0</v>
      </c>
      <c r="AD4685">
        <v>0</v>
      </c>
      <c r="AE4685">
        <v>0</v>
      </c>
      <c r="AF4685">
        <v>0</v>
      </c>
      <c r="AG4685" t="s">
        <v>18796</v>
      </c>
      <c r="AH4685" s="21" t="str">
        <f t="shared" si="146"/>
        <v>YK20</v>
      </c>
      <c r="AI4685" s="21">
        <v>172.79999999999998</v>
      </c>
      <c r="AJ4685" s="21">
        <f t="shared" si="147"/>
        <v>100</v>
      </c>
      <c r="AK4685" s="21" t="s">
        <v>2060</v>
      </c>
      <c r="AL4685" t="s">
        <v>2551</v>
      </c>
      <c r="AM4685" s="26" t="s">
        <v>38</v>
      </c>
      <c r="AN4685" t="s">
        <v>2029</v>
      </c>
    </row>
    <row r="4686" spans="1:40" ht="15" hidden="1" thickTop="1" x14ac:dyDescent="0.35">
      <c r="A4686" t="s">
        <v>9614</v>
      </c>
      <c r="B4686" t="s">
        <v>18797</v>
      </c>
      <c r="C4686" t="s">
        <v>5105</v>
      </c>
      <c r="D4686" t="s">
        <v>18798</v>
      </c>
      <c r="E4686" t="s">
        <v>3462</v>
      </c>
      <c r="F4686">
        <v>1</v>
      </c>
      <c r="G4686" t="s">
        <v>2600</v>
      </c>
      <c r="H4686" t="s">
        <v>2577</v>
      </c>
      <c r="I4686" t="s">
        <v>2057</v>
      </c>
      <c r="J4686" t="s">
        <v>2634</v>
      </c>
      <c r="K4686" t="s">
        <v>2635</v>
      </c>
      <c r="L4686" t="s">
        <v>2058</v>
      </c>
      <c r="M4686" t="s">
        <v>2059</v>
      </c>
      <c r="N4686">
        <v>1</v>
      </c>
      <c r="O4686">
        <v>27</v>
      </c>
      <c r="P4686">
        <v>0.11</v>
      </c>
      <c r="Q4686">
        <v>24480</v>
      </c>
      <c r="R4686">
        <v>0</v>
      </c>
      <c r="S4686">
        <v>0</v>
      </c>
      <c r="T4686">
        <v>0</v>
      </c>
      <c r="U4686">
        <v>1</v>
      </c>
      <c r="V4686">
        <v>27</v>
      </c>
      <c r="W4686">
        <v>0.11</v>
      </c>
      <c r="X4686">
        <v>0</v>
      </c>
      <c r="Y4686">
        <v>0</v>
      </c>
      <c r="Z4686">
        <v>0</v>
      </c>
      <c r="AA4686">
        <v>0</v>
      </c>
      <c r="AB4686">
        <v>0</v>
      </c>
      <c r="AC4686">
        <v>0</v>
      </c>
      <c r="AD4686">
        <v>0</v>
      </c>
      <c r="AE4686">
        <v>0</v>
      </c>
      <c r="AF4686">
        <v>0</v>
      </c>
      <c r="AG4686" t="s">
        <v>18799</v>
      </c>
      <c r="AH4686" s="21" t="str">
        <f t="shared" si="146"/>
        <v>YT21</v>
      </c>
      <c r="AI4686" s="21">
        <v>345.36</v>
      </c>
      <c r="AJ4686" s="21">
        <f t="shared" si="147"/>
        <v>99.889705882352942</v>
      </c>
      <c r="AK4686" s="21" t="s">
        <v>2060</v>
      </c>
      <c r="AL4686" t="s">
        <v>2581</v>
      </c>
      <c r="AM4686" s="26" t="s">
        <v>38</v>
      </c>
      <c r="AN4686" t="s">
        <v>2029</v>
      </c>
    </row>
    <row r="4687" spans="1:40" ht="15" hidden="1" thickTop="1" x14ac:dyDescent="0.35">
      <c r="A4687" t="s">
        <v>9618</v>
      </c>
      <c r="B4687" t="s">
        <v>18800</v>
      </c>
      <c r="C4687" t="s">
        <v>5177</v>
      </c>
      <c r="D4687" t="s">
        <v>18801</v>
      </c>
      <c r="E4687" t="s">
        <v>2646</v>
      </c>
      <c r="F4687">
        <v>1</v>
      </c>
      <c r="G4687" t="s">
        <v>2600</v>
      </c>
      <c r="H4687" t="s">
        <v>2577</v>
      </c>
      <c r="I4687" t="s">
        <v>2076</v>
      </c>
      <c r="J4687" t="s">
        <v>2601</v>
      </c>
      <c r="K4687" t="s">
        <v>2602</v>
      </c>
      <c r="L4687" t="s">
        <v>2058</v>
      </c>
      <c r="M4687" t="s">
        <v>2170</v>
      </c>
      <c r="N4687">
        <v>3</v>
      </c>
      <c r="O4687">
        <v>109</v>
      </c>
      <c r="P4687">
        <v>0.71</v>
      </c>
      <c r="Q4687">
        <v>15300</v>
      </c>
      <c r="R4687">
        <v>1</v>
      </c>
      <c r="S4687">
        <v>68</v>
      </c>
      <c r="T4687">
        <v>0.44</v>
      </c>
      <c r="U4687">
        <v>2</v>
      </c>
      <c r="V4687">
        <v>41</v>
      </c>
      <c r="W4687">
        <v>0.27</v>
      </c>
      <c r="X4687">
        <v>0</v>
      </c>
      <c r="Y4687">
        <v>0</v>
      </c>
      <c r="Z4687">
        <v>0</v>
      </c>
      <c r="AA4687">
        <v>0</v>
      </c>
      <c r="AB4687">
        <v>0</v>
      </c>
      <c r="AC4687">
        <v>0</v>
      </c>
      <c r="AD4687">
        <v>0</v>
      </c>
      <c r="AE4687">
        <v>0</v>
      </c>
      <c r="AF4687">
        <v>0</v>
      </c>
      <c r="AG4687" t="s">
        <v>18802</v>
      </c>
      <c r="AH4687" s="21" t="str">
        <f t="shared" si="146"/>
        <v>YK20</v>
      </c>
      <c r="AI4687" s="21">
        <v>216</v>
      </c>
      <c r="AJ4687" s="21">
        <f t="shared" si="147"/>
        <v>99.287581699346404</v>
      </c>
      <c r="AK4687" s="21" t="s">
        <v>2060</v>
      </c>
      <c r="AL4687" t="s">
        <v>2551</v>
      </c>
      <c r="AM4687" s="26" t="s">
        <v>38</v>
      </c>
      <c r="AN4687" t="s">
        <v>2031</v>
      </c>
    </row>
    <row r="4688" spans="1:40" ht="15" hidden="1" thickTop="1" x14ac:dyDescent="0.35">
      <c r="A4688" t="s">
        <v>9622</v>
      </c>
      <c r="B4688" t="s">
        <v>18803</v>
      </c>
      <c r="C4688" t="s">
        <v>4615</v>
      </c>
      <c r="D4688" t="s">
        <v>18804</v>
      </c>
      <c r="E4688" t="s">
        <v>2575</v>
      </c>
      <c r="F4688">
        <v>1</v>
      </c>
      <c r="G4688" t="s">
        <v>2600</v>
      </c>
      <c r="H4688" t="s">
        <v>2577</v>
      </c>
      <c r="I4688" t="s">
        <v>2076</v>
      </c>
      <c r="J4688" t="s">
        <v>2601</v>
      </c>
      <c r="K4688" t="s">
        <v>2602</v>
      </c>
      <c r="L4688" t="s">
        <v>2058</v>
      </c>
      <c r="M4688" t="s">
        <v>2059</v>
      </c>
      <c r="N4688">
        <v>1</v>
      </c>
      <c r="O4688">
        <v>10</v>
      </c>
      <c r="P4688">
        <v>0.04</v>
      </c>
      <c r="Q4688">
        <v>24480</v>
      </c>
      <c r="R4688">
        <v>1</v>
      </c>
      <c r="S4688">
        <v>10</v>
      </c>
      <c r="T4688">
        <v>0.04</v>
      </c>
      <c r="U4688">
        <v>0</v>
      </c>
      <c r="V4688">
        <v>0</v>
      </c>
      <c r="W4688">
        <v>0</v>
      </c>
      <c r="X4688">
        <v>0</v>
      </c>
      <c r="Y4688">
        <v>0</v>
      </c>
      <c r="Z4688">
        <v>0</v>
      </c>
      <c r="AA4688">
        <v>0</v>
      </c>
      <c r="AB4688">
        <v>0</v>
      </c>
      <c r="AC4688">
        <v>0</v>
      </c>
      <c r="AD4688">
        <v>0</v>
      </c>
      <c r="AE4688">
        <v>0</v>
      </c>
      <c r="AF4688">
        <v>0</v>
      </c>
      <c r="AG4688" t="s">
        <v>18805</v>
      </c>
      <c r="AH4688" s="21" t="str">
        <f t="shared" si="146"/>
        <v>YK20</v>
      </c>
      <c r="AI4688" s="21">
        <v>345.36</v>
      </c>
      <c r="AJ4688" s="21">
        <f t="shared" si="147"/>
        <v>99.959150326797385</v>
      </c>
      <c r="AK4688" s="21" t="s">
        <v>2060</v>
      </c>
      <c r="AL4688" t="s">
        <v>2551</v>
      </c>
      <c r="AM4688" s="26" t="s">
        <v>38</v>
      </c>
      <c r="AN4688" t="s">
        <v>2029</v>
      </c>
    </row>
    <row r="4689" spans="1:40" ht="15" hidden="1" thickTop="1" x14ac:dyDescent="0.35">
      <c r="A4689" t="s">
        <v>9626</v>
      </c>
      <c r="B4689" t="s">
        <v>18806</v>
      </c>
      <c r="C4689" t="s">
        <v>3715</v>
      </c>
      <c r="D4689" t="s">
        <v>18807</v>
      </c>
      <c r="E4689" t="s">
        <v>2938</v>
      </c>
      <c r="F4689">
        <v>1</v>
      </c>
      <c r="G4689" t="s">
        <v>2593</v>
      </c>
      <c r="H4689" t="s">
        <v>2056</v>
      </c>
      <c r="I4689" t="s">
        <v>2076</v>
      </c>
      <c r="J4689" t="s">
        <v>3717</v>
      </c>
      <c r="K4689" t="s">
        <v>62</v>
      </c>
      <c r="L4689" t="s">
        <v>2058</v>
      </c>
      <c r="M4689" t="s">
        <v>2059</v>
      </c>
      <c r="N4689">
        <v>2</v>
      </c>
      <c r="O4689">
        <v>92</v>
      </c>
      <c r="P4689">
        <v>0.38</v>
      </c>
      <c r="Q4689">
        <v>24480</v>
      </c>
      <c r="R4689">
        <v>0</v>
      </c>
      <c r="S4689">
        <v>0</v>
      </c>
      <c r="T4689">
        <v>0</v>
      </c>
      <c r="U4689">
        <v>2</v>
      </c>
      <c r="V4689">
        <v>92</v>
      </c>
      <c r="W4689">
        <v>0.38</v>
      </c>
      <c r="X4689">
        <v>0</v>
      </c>
      <c r="Y4689">
        <v>0</v>
      </c>
      <c r="Z4689">
        <v>0</v>
      </c>
      <c r="AA4689">
        <v>0</v>
      </c>
      <c r="AB4689">
        <v>0</v>
      </c>
      <c r="AC4689">
        <v>0</v>
      </c>
      <c r="AD4689">
        <v>0</v>
      </c>
      <c r="AE4689">
        <v>0</v>
      </c>
      <c r="AF4689">
        <v>0</v>
      </c>
      <c r="AG4689" t="s">
        <v>18808</v>
      </c>
      <c r="AH4689" s="21" t="str">
        <f t="shared" si="146"/>
        <v>YK20</v>
      </c>
      <c r="AI4689" s="21">
        <v>345.36</v>
      </c>
      <c r="AJ4689" s="21">
        <f t="shared" si="147"/>
        <v>99.624183006535944</v>
      </c>
      <c r="AK4689" s="21" t="s">
        <v>2060</v>
      </c>
      <c r="AL4689" t="s">
        <v>2527</v>
      </c>
      <c r="AM4689" s="26" t="s">
        <v>38</v>
      </c>
      <c r="AN4689" t="s">
        <v>2030</v>
      </c>
    </row>
    <row r="4690" spans="1:40" ht="15" hidden="1" thickTop="1" x14ac:dyDescent="0.35">
      <c r="A4690" t="s">
        <v>9633</v>
      </c>
      <c r="B4690" t="s">
        <v>18809</v>
      </c>
      <c r="C4690" t="s">
        <v>3715</v>
      </c>
      <c r="D4690" t="s">
        <v>18810</v>
      </c>
      <c r="E4690" t="s">
        <v>2938</v>
      </c>
      <c r="F4690">
        <v>1</v>
      </c>
      <c r="G4690" t="s">
        <v>2593</v>
      </c>
      <c r="H4690" t="s">
        <v>2056</v>
      </c>
      <c r="I4690" t="s">
        <v>2076</v>
      </c>
      <c r="J4690" t="s">
        <v>3717</v>
      </c>
      <c r="K4690" t="s">
        <v>62</v>
      </c>
      <c r="L4690" t="s">
        <v>2058</v>
      </c>
      <c r="M4690" t="s">
        <v>2059</v>
      </c>
      <c r="N4690">
        <v>15</v>
      </c>
      <c r="O4690">
        <v>622</v>
      </c>
      <c r="P4690">
        <v>2.54</v>
      </c>
      <c r="Q4690">
        <v>24480</v>
      </c>
      <c r="R4690">
        <v>4</v>
      </c>
      <c r="S4690">
        <v>207</v>
      </c>
      <c r="T4690">
        <v>0.85</v>
      </c>
      <c r="U4690">
        <v>10</v>
      </c>
      <c r="V4690">
        <v>401</v>
      </c>
      <c r="W4690">
        <v>1.64</v>
      </c>
      <c r="X4690">
        <v>1</v>
      </c>
      <c r="Y4690">
        <v>14</v>
      </c>
      <c r="Z4690">
        <v>0.06</v>
      </c>
      <c r="AA4690">
        <v>0</v>
      </c>
      <c r="AB4690">
        <v>0</v>
      </c>
      <c r="AC4690">
        <v>0</v>
      </c>
      <c r="AD4690">
        <v>0</v>
      </c>
      <c r="AE4690">
        <v>0</v>
      </c>
      <c r="AF4690">
        <v>0</v>
      </c>
      <c r="AG4690" t="s">
        <v>18811</v>
      </c>
      <c r="AH4690" s="21" t="str">
        <f t="shared" si="146"/>
        <v>YK20</v>
      </c>
      <c r="AI4690" s="21">
        <v>345.36</v>
      </c>
      <c r="AJ4690" s="21">
        <f t="shared" si="147"/>
        <v>97.459150326797385</v>
      </c>
      <c r="AK4690" s="21" t="s">
        <v>2063</v>
      </c>
      <c r="AL4690" t="s">
        <v>2527</v>
      </c>
      <c r="AM4690" s="26" t="s">
        <v>38</v>
      </c>
      <c r="AN4690" t="s">
        <v>2033</v>
      </c>
    </row>
    <row r="4691" spans="1:40" ht="15" hidden="1" thickTop="1" x14ac:dyDescent="0.35">
      <c r="A4691" t="s">
        <v>9637</v>
      </c>
      <c r="B4691" t="s">
        <v>18812</v>
      </c>
      <c r="C4691" t="s">
        <v>3715</v>
      </c>
      <c r="D4691" t="s">
        <v>18813</v>
      </c>
      <c r="E4691" t="s">
        <v>2938</v>
      </c>
      <c r="F4691">
        <v>1</v>
      </c>
      <c r="G4691" t="s">
        <v>2593</v>
      </c>
      <c r="H4691" t="s">
        <v>2056</v>
      </c>
      <c r="I4691" t="s">
        <v>2076</v>
      </c>
      <c r="J4691" t="s">
        <v>3717</v>
      </c>
      <c r="K4691" t="s">
        <v>62</v>
      </c>
      <c r="L4691" t="s">
        <v>2058</v>
      </c>
      <c r="M4691" t="s">
        <v>2059</v>
      </c>
      <c r="N4691">
        <v>5</v>
      </c>
      <c r="O4691">
        <v>234</v>
      </c>
      <c r="P4691">
        <v>0.96</v>
      </c>
      <c r="Q4691">
        <v>24480</v>
      </c>
      <c r="R4691">
        <v>3</v>
      </c>
      <c r="S4691">
        <v>120</v>
      </c>
      <c r="T4691">
        <v>0.49</v>
      </c>
      <c r="U4691">
        <v>2</v>
      </c>
      <c r="V4691">
        <v>114</v>
      </c>
      <c r="W4691">
        <v>0.47</v>
      </c>
      <c r="X4691">
        <v>0</v>
      </c>
      <c r="Y4691">
        <v>0</v>
      </c>
      <c r="Z4691">
        <v>0</v>
      </c>
      <c r="AA4691">
        <v>0</v>
      </c>
      <c r="AB4691">
        <v>0</v>
      </c>
      <c r="AC4691">
        <v>0</v>
      </c>
      <c r="AD4691">
        <v>0</v>
      </c>
      <c r="AE4691">
        <v>0</v>
      </c>
      <c r="AF4691">
        <v>0</v>
      </c>
      <c r="AG4691" t="s">
        <v>18814</v>
      </c>
      <c r="AH4691" s="21" t="str">
        <f t="shared" si="146"/>
        <v>YK20</v>
      </c>
      <c r="AI4691" s="21">
        <v>345.36</v>
      </c>
      <c r="AJ4691" s="21">
        <f t="shared" si="147"/>
        <v>99.044117647058826</v>
      </c>
      <c r="AK4691" s="21" t="s">
        <v>2063</v>
      </c>
      <c r="AL4691" t="s">
        <v>2527</v>
      </c>
      <c r="AM4691" s="26" t="s">
        <v>38</v>
      </c>
      <c r="AN4691" t="s">
        <v>2033</v>
      </c>
    </row>
    <row r="4692" spans="1:40" ht="15" hidden="1" thickTop="1" x14ac:dyDescent="0.35">
      <c r="A4692" t="s">
        <v>9641</v>
      </c>
      <c r="B4692" t="s">
        <v>18815</v>
      </c>
      <c r="C4692" t="s">
        <v>3715</v>
      </c>
      <c r="D4692" t="s">
        <v>18816</v>
      </c>
      <c r="E4692" t="s">
        <v>2938</v>
      </c>
      <c r="F4692">
        <v>1</v>
      </c>
      <c r="G4692" t="s">
        <v>2593</v>
      </c>
      <c r="H4692" t="s">
        <v>2056</v>
      </c>
      <c r="I4692" t="s">
        <v>2076</v>
      </c>
      <c r="J4692" t="s">
        <v>3717</v>
      </c>
      <c r="K4692" t="s">
        <v>62</v>
      </c>
      <c r="L4692" t="s">
        <v>2058</v>
      </c>
      <c r="M4692" t="s">
        <v>2059</v>
      </c>
      <c r="N4692">
        <v>11</v>
      </c>
      <c r="O4692">
        <v>382</v>
      </c>
      <c r="P4692">
        <v>1.56</v>
      </c>
      <c r="Q4692">
        <v>24480</v>
      </c>
      <c r="R4692">
        <v>3</v>
      </c>
      <c r="S4692">
        <v>68</v>
      </c>
      <c r="T4692">
        <v>0.28000000000000003</v>
      </c>
      <c r="U4692">
        <v>8</v>
      </c>
      <c r="V4692">
        <v>314</v>
      </c>
      <c r="W4692">
        <v>1.28</v>
      </c>
      <c r="X4692">
        <v>0</v>
      </c>
      <c r="Y4692">
        <v>0</v>
      </c>
      <c r="Z4692">
        <v>0</v>
      </c>
      <c r="AA4692">
        <v>0</v>
      </c>
      <c r="AB4692">
        <v>0</v>
      </c>
      <c r="AC4692">
        <v>0</v>
      </c>
      <c r="AD4692">
        <v>0</v>
      </c>
      <c r="AE4692">
        <v>0</v>
      </c>
      <c r="AF4692">
        <v>0</v>
      </c>
      <c r="AG4692" t="s">
        <v>18817</v>
      </c>
      <c r="AH4692" s="21" t="str">
        <f t="shared" si="146"/>
        <v>YK20</v>
      </c>
      <c r="AI4692" s="21">
        <v>345.36</v>
      </c>
      <c r="AJ4692" s="21">
        <f t="shared" si="147"/>
        <v>98.439542483660134</v>
      </c>
      <c r="AK4692" s="21" t="s">
        <v>2063</v>
      </c>
      <c r="AL4692" t="s">
        <v>2527</v>
      </c>
      <c r="AM4692" s="26" t="s">
        <v>38</v>
      </c>
      <c r="AN4692" t="s">
        <v>2030</v>
      </c>
    </row>
    <row r="4693" spans="1:40" ht="15" hidden="1" thickTop="1" x14ac:dyDescent="0.35">
      <c r="A4693" t="s">
        <v>9644</v>
      </c>
      <c r="B4693" t="s">
        <v>18818</v>
      </c>
      <c r="C4693" t="s">
        <v>3715</v>
      </c>
      <c r="D4693" t="s">
        <v>18819</v>
      </c>
      <c r="E4693" t="s">
        <v>2938</v>
      </c>
      <c r="F4693">
        <v>1</v>
      </c>
      <c r="G4693" t="s">
        <v>2593</v>
      </c>
      <c r="H4693" t="s">
        <v>2056</v>
      </c>
      <c r="I4693" t="s">
        <v>2076</v>
      </c>
      <c r="J4693" t="s">
        <v>3717</v>
      </c>
      <c r="K4693" t="s">
        <v>62</v>
      </c>
      <c r="L4693" t="s">
        <v>2058</v>
      </c>
      <c r="M4693" t="s">
        <v>2170</v>
      </c>
      <c r="N4693">
        <v>6</v>
      </c>
      <c r="O4693">
        <v>229</v>
      </c>
      <c r="P4693">
        <v>1.5</v>
      </c>
      <c r="Q4693">
        <v>15300</v>
      </c>
      <c r="R4693">
        <v>1</v>
      </c>
      <c r="S4693">
        <v>43</v>
      </c>
      <c r="T4693">
        <v>0.28000000000000003</v>
      </c>
      <c r="U4693">
        <v>5</v>
      </c>
      <c r="V4693">
        <v>186</v>
      </c>
      <c r="W4693">
        <v>1.22</v>
      </c>
      <c r="X4693">
        <v>0</v>
      </c>
      <c r="Y4693">
        <v>0</v>
      </c>
      <c r="Z4693">
        <v>0</v>
      </c>
      <c r="AA4693">
        <v>0</v>
      </c>
      <c r="AB4693">
        <v>0</v>
      </c>
      <c r="AC4693">
        <v>0</v>
      </c>
      <c r="AD4693">
        <v>0</v>
      </c>
      <c r="AE4693">
        <v>0</v>
      </c>
      <c r="AF4693">
        <v>0</v>
      </c>
      <c r="AG4693" t="s">
        <v>18820</v>
      </c>
      <c r="AH4693" s="21" t="str">
        <f t="shared" si="146"/>
        <v>YK20</v>
      </c>
      <c r="AI4693" s="21">
        <v>216</v>
      </c>
      <c r="AJ4693" s="21">
        <f t="shared" si="147"/>
        <v>98.503267973856211</v>
      </c>
      <c r="AK4693" s="21" t="s">
        <v>2063</v>
      </c>
      <c r="AL4693" t="s">
        <v>2527</v>
      </c>
      <c r="AM4693" s="26" t="s">
        <v>38</v>
      </c>
      <c r="AN4693" t="s">
        <v>2033</v>
      </c>
    </row>
    <row r="4694" spans="1:40" ht="15" hidden="1" thickTop="1" x14ac:dyDescent="0.35">
      <c r="A4694" t="s">
        <v>7699</v>
      </c>
      <c r="B4694" t="s">
        <v>18821</v>
      </c>
      <c r="C4694" t="s">
        <v>3715</v>
      </c>
      <c r="D4694" t="s">
        <v>18822</v>
      </c>
      <c r="E4694" t="s">
        <v>2938</v>
      </c>
      <c r="F4694">
        <v>1</v>
      </c>
      <c r="G4694" t="s">
        <v>2593</v>
      </c>
      <c r="H4694" t="s">
        <v>2056</v>
      </c>
      <c r="I4694" t="s">
        <v>2076</v>
      </c>
      <c r="J4694" t="s">
        <v>3717</v>
      </c>
      <c r="K4694" t="s">
        <v>62</v>
      </c>
      <c r="L4694" t="s">
        <v>2058</v>
      </c>
      <c r="M4694" t="s">
        <v>2059</v>
      </c>
      <c r="N4694">
        <v>6</v>
      </c>
      <c r="O4694">
        <v>300</v>
      </c>
      <c r="P4694">
        <v>1.23</v>
      </c>
      <c r="Q4694">
        <v>24480</v>
      </c>
      <c r="R4694">
        <v>1</v>
      </c>
      <c r="S4694">
        <v>59</v>
      </c>
      <c r="T4694">
        <v>0.24</v>
      </c>
      <c r="U4694">
        <v>5</v>
      </c>
      <c r="V4694">
        <v>241</v>
      </c>
      <c r="W4694">
        <v>0.98</v>
      </c>
      <c r="X4694">
        <v>0</v>
      </c>
      <c r="Y4694">
        <v>0</v>
      </c>
      <c r="Z4694">
        <v>0</v>
      </c>
      <c r="AA4694">
        <v>0</v>
      </c>
      <c r="AB4694">
        <v>0</v>
      </c>
      <c r="AC4694">
        <v>0</v>
      </c>
      <c r="AD4694">
        <v>0</v>
      </c>
      <c r="AE4694">
        <v>0</v>
      </c>
      <c r="AF4694">
        <v>0</v>
      </c>
      <c r="AG4694" t="s">
        <v>18823</v>
      </c>
      <c r="AH4694" s="21" t="str">
        <f t="shared" si="146"/>
        <v>YK20</v>
      </c>
      <c r="AI4694" s="21">
        <v>345.36</v>
      </c>
      <c r="AJ4694" s="21">
        <f t="shared" si="147"/>
        <v>98.774509803921575</v>
      </c>
      <c r="AK4694" s="21" t="s">
        <v>2063</v>
      </c>
      <c r="AL4694" t="s">
        <v>2527</v>
      </c>
      <c r="AM4694" s="26" t="s">
        <v>38</v>
      </c>
      <c r="AN4694" t="s">
        <v>2030</v>
      </c>
    </row>
    <row r="4695" spans="1:40" ht="15" hidden="1" thickTop="1" x14ac:dyDescent="0.35">
      <c r="A4695" t="s">
        <v>9651</v>
      </c>
      <c r="B4695" t="s">
        <v>18824</v>
      </c>
      <c r="C4695" t="s">
        <v>3715</v>
      </c>
      <c r="D4695" t="s">
        <v>18825</v>
      </c>
      <c r="E4695" t="s">
        <v>2938</v>
      </c>
      <c r="F4695">
        <v>1</v>
      </c>
      <c r="G4695" t="s">
        <v>2593</v>
      </c>
      <c r="H4695" t="s">
        <v>2056</v>
      </c>
      <c r="I4695" t="s">
        <v>2076</v>
      </c>
      <c r="J4695" t="s">
        <v>3717</v>
      </c>
      <c r="K4695" t="s">
        <v>62</v>
      </c>
      <c r="L4695" t="s">
        <v>2058</v>
      </c>
      <c r="M4695" t="s">
        <v>2059</v>
      </c>
      <c r="N4695">
        <v>5</v>
      </c>
      <c r="O4695">
        <v>130</v>
      </c>
      <c r="P4695">
        <v>0.53</v>
      </c>
      <c r="Q4695">
        <v>24480</v>
      </c>
      <c r="R4695">
        <v>1</v>
      </c>
      <c r="S4695">
        <v>45</v>
      </c>
      <c r="T4695">
        <v>0.18</v>
      </c>
      <c r="U4695">
        <v>3</v>
      </c>
      <c r="V4695">
        <v>59</v>
      </c>
      <c r="W4695">
        <v>0.24</v>
      </c>
      <c r="X4695">
        <v>0</v>
      </c>
      <c r="Y4695">
        <v>0</v>
      </c>
      <c r="Z4695">
        <v>0</v>
      </c>
      <c r="AA4695">
        <v>1</v>
      </c>
      <c r="AB4695">
        <v>26</v>
      </c>
      <c r="AC4695">
        <v>0.11</v>
      </c>
      <c r="AD4695">
        <v>0</v>
      </c>
      <c r="AE4695">
        <v>0</v>
      </c>
      <c r="AF4695">
        <v>0</v>
      </c>
      <c r="AG4695" t="s">
        <v>18826</v>
      </c>
      <c r="AH4695" s="21" t="str">
        <f t="shared" si="146"/>
        <v>YK20</v>
      </c>
      <c r="AI4695" s="21">
        <v>345.36</v>
      </c>
      <c r="AJ4695" s="21">
        <f t="shared" si="147"/>
        <v>99.468954248366018</v>
      </c>
      <c r="AK4695" s="21" t="s">
        <v>2060</v>
      </c>
      <c r="AL4695" t="s">
        <v>2527</v>
      </c>
      <c r="AM4695" s="26" t="s">
        <v>38</v>
      </c>
      <c r="AN4695" t="s">
        <v>2030</v>
      </c>
    </row>
    <row r="4696" spans="1:40" ht="15" hidden="1" thickTop="1" x14ac:dyDescent="0.35">
      <c r="A4696" t="s">
        <v>9655</v>
      </c>
      <c r="B4696" t="s">
        <v>18827</v>
      </c>
      <c r="C4696" t="s">
        <v>7949</v>
      </c>
      <c r="D4696" t="s">
        <v>18828</v>
      </c>
      <c r="E4696" t="s">
        <v>2938</v>
      </c>
      <c r="F4696">
        <v>1</v>
      </c>
      <c r="G4696" t="s">
        <v>2593</v>
      </c>
      <c r="H4696" t="s">
        <v>2056</v>
      </c>
      <c r="I4696" t="s">
        <v>2076</v>
      </c>
      <c r="J4696" t="s">
        <v>7951</v>
      </c>
      <c r="K4696" t="s">
        <v>65</v>
      </c>
      <c r="L4696" t="s">
        <v>2058</v>
      </c>
      <c r="M4696" t="s">
        <v>2170</v>
      </c>
      <c r="N4696">
        <v>7</v>
      </c>
      <c r="O4696">
        <v>370</v>
      </c>
      <c r="P4696">
        <v>2.42</v>
      </c>
      <c r="Q4696">
        <v>15300</v>
      </c>
      <c r="R4696">
        <v>4</v>
      </c>
      <c r="S4696">
        <v>270</v>
      </c>
      <c r="T4696">
        <v>1.76</v>
      </c>
      <c r="U4696">
        <v>3</v>
      </c>
      <c r="V4696">
        <v>100</v>
      </c>
      <c r="W4696">
        <v>0.65</v>
      </c>
      <c r="X4696">
        <v>0</v>
      </c>
      <c r="Y4696">
        <v>0</v>
      </c>
      <c r="Z4696">
        <v>0</v>
      </c>
      <c r="AA4696">
        <v>0</v>
      </c>
      <c r="AB4696">
        <v>0</v>
      </c>
      <c r="AC4696">
        <v>0</v>
      </c>
      <c r="AD4696">
        <v>0</v>
      </c>
      <c r="AE4696">
        <v>0</v>
      </c>
      <c r="AF4696">
        <v>0</v>
      </c>
      <c r="AG4696" t="s">
        <v>18829</v>
      </c>
      <c r="AH4696" s="21" t="str">
        <f t="shared" si="146"/>
        <v>YK20</v>
      </c>
      <c r="AI4696" s="21">
        <v>216</v>
      </c>
      <c r="AJ4696" s="21">
        <f t="shared" si="147"/>
        <v>97.58169934640523</v>
      </c>
      <c r="AK4696" s="21" t="s">
        <v>2063</v>
      </c>
      <c r="AL4696" t="s">
        <v>2527</v>
      </c>
      <c r="AM4696" s="26" t="s">
        <v>38</v>
      </c>
      <c r="AN4696" t="s">
        <v>2031</v>
      </c>
    </row>
    <row r="4697" spans="1:40" ht="15" hidden="1" thickTop="1" x14ac:dyDescent="0.35">
      <c r="A4697" t="s">
        <v>9658</v>
      </c>
      <c r="B4697" t="s">
        <v>18830</v>
      </c>
      <c r="C4697" t="s">
        <v>7949</v>
      </c>
      <c r="D4697" t="s">
        <v>18831</v>
      </c>
      <c r="E4697" t="s">
        <v>2938</v>
      </c>
      <c r="F4697">
        <v>2</v>
      </c>
      <c r="G4697" t="s">
        <v>2593</v>
      </c>
      <c r="H4697" t="s">
        <v>2056</v>
      </c>
      <c r="I4697" t="s">
        <v>2076</v>
      </c>
      <c r="J4697" t="s">
        <v>7951</v>
      </c>
      <c r="K4697" t="s">
        <v>65</v>
      </c>
      <c r="L4697" t="s">
        <v>2058</v>
      </c>
      <c r="M4697" t="s">
        <v>2170</v>
      </c>
      <c r="N4697">
        <v>6</v>
      </c>
      <c r="O4697">
        <v>242</v>
      </c>
      <c r="P4697">
        <v>1.58</v>
      </c>
      <c r="Q4697">
        <v>15300</v>
      </c>
      <c r="R4697">
        <v>0</v>
      </c>
      <c r="S4697">
        <v>0</v>
      </c>
      <c r="T4697">
        <v>0</v>
      </c>
      <c r="U4697">
        <v>6</v>
      </c>
      <c r="V4697">
        <v>242</v>
      </c>
      <c r="W4697">
        <v>1.58</v>
      </c>
      <c r="X4697">
        <v>0</v>
      </c>
      <c r="Y4697">
        <v>0</v>
      </c>
      <c r="Z4697">
        <v>0</v>
      </c>
      <c r="AA4697">
        <v>0</v>
      </c>
      <c r="AB4697">
        <v>0</v>
      </c>
      <c r="AC4697">
        <v>0</v>
      </c>
      <c r="AD4697">
        <v>0</v>
      </c>
      <c r="AE4697">
        <v>0</v>
      </c>
      <c r="AF4697">
        <v>0</v>
      </c>
      <c r="AG4697" t="s">
        <v>18832</v>
      </c>
      <c r="AH4697" s="21" t="str">
        <f t="shared" si="146"/>
        <v>YK20</v>
      </c>
      <c r="AI4697" s="21">
        <v>216</v>
      </c>
      <c r="AJ4697" s="21">
        <f t="shared" si="147"/>
        <v>98.41830065359477</v>
      </c>
      <c r="AK4697" s="21" t="s">
        <v>2063</v>
      </c>
      <c r="AL4697" t="s">
        <v>2527</v>
      </c>
      <c r="AM4697" s="26" t="s">
        <v>38</v>
      </c>
      <c r="AN4697" t="s">
        <v>2030</v>
      </c>
    </row>
    <row r="4698" spans="1:40" ht="15" hidden="1" thickTop="1" x14ac:dyDescent="0.35">
      <c r="A4698" t="s">
        <v>9662</v>
      </c>
      <c r="B4698" t="s">
        <v>18833</v>
      </c>
      <c r="C4698" t="s">
        <v>7949</v>
      </c>
      <c r="D4698" t="s">
        <v>18834</v>
      </c>
      <c r="E4698" t="s">
        <v>2938</v>
      </c>
      <c r="F4698">
        <v>2</v>
      </c>
      <c r="G4698" t="s">
        <v>2593</v>
      </c>
      <c r="H4698" t="s">
        <v>2056</v>
      </c>
      <c r="I4698" t="s">
        <v>2076</v>
      </c>
      <c r="J4698" t="s">
        <v>7951</v>
      </c>
      <c r="K4698" t="s">
        <v>65</v>
      </c>
      <c r="L4698" t="s">
        <v>2058</v>
      </c>
      <c r="M4698" t="s">
        <v>2170</v>
      </c>
      <c r="N4698">
        <v>4</v>
      </c>
      <c r="O4698">
        <v>242</v>
      </c>
      <c r="P4698">
        <v>1.58</v>
      </c>
      <c r="Q4698">
        <v>15300</v>
      </c>
      <c r="R4698">
        <v>0</v>
      </c>
      <c r="S4698">
        <v>0</v>
      </c>
      <c r="T4698">
        <v>0</v>
      </c>
      <c r="U4698">
        <v>4</v>
      </c>
      <c r="V4698">
        <v>242</v>
      </c>
      <c r="W4698">
        <v>1.58</v>
      </c>
      <c r="X4698">
        <v>0</v>
      </c>
      <c r="Y4698">
        <v>0</v>
      </c>
      <c r="Z4698">
        <v>0</v>
      </c>
      <c r="AA4698">
        <v>0</v>
      </c>
      <c r="AB4698">
        <v>0</v>
      </c>
      <c r="AC4698">
        <v>0</v>
      </c>
      <c r="AD4698">
        <v>0</v>
      </c>
      <c r="AE4698">
        <v>0</v>
      </c>
      <c r="AF4698">
        <v>0</v>
      </c>
      <c r="AG4698" t="s">
        <v>18835</v>
      </c>
      <c r="AH4698" s="21" t="str">
        <f t="shared" si="146"/>
        <v>YK20</v>
      </c>
      <c r="AI4698" s="21">
        <v>216</v>
      </c>
      <c r="AJ4698" s="21">
        <f t="shared" si="147"/>
        <v>98.41830065359477</v>
      </c>
      <c r="AK4698" s="21" t="s">
        <v>2063</v>
      </c>
      <c r="AL4698" t="s">
        <v>2527</v>
      </c>
      <c r="AM4698" s="26" t="s">
        <v>38</v>
      </c>
      <c r="AN4698" t="s">
        <v>2031</v>
      </c>
    </row>
    <row r="4699" spans="1:40" ht="15" hidden="1" thickTop="1" x14ac:dyDescent="0.35">
      <c r="A4699" t="s">
        <v>9666</v>
      </c>
      <c r="B4699" t="s">
        <v>18836</v>
      </c>
      <c r="C4699" t="s">
        <v>7949</v>
      </c>
      <c r="D4699" t="s">
        <v>18837</v>
      </c>
      <c r="E4699" t="s">
        <v>2938</v>
      </c>
      <c r="F4699">
        <v>1</v>
      </c>
      <c r="G4699" t="s">
        <v>2593</v>
      </c>
      <c r="H4699" t="s">
        <v>2056</v>
      </c>
      <c r="I4699" t="s">
        <v>2076</v>
      </c>
      <c r="J4699" t="s">
        <v>7951</v>
      </c>
      <c r="K4699" t="s">
        <v>65</v>
      </c>
      <c r="L4699" t="s">
        <v>2058</v>
      </c>
      <c r="M4699" t="s">
        <v>2059</v>
      </c>
      <c r="N4699">
        <v>5</v>
      </c>
      <c r="O4699">
        <v>151</v>
      </c>
      <c r="P4699">
        <v>0.62</v>
      </c>
      <c r="Q4699">
        <v>24480</v>
      </c>
      <c r="R4699">
        <v>1</v>
      </c>
      <c r="S4699">
        <v>16</v>
      </c>
      <c r="T4699">
        <v>7.0000000000000007E-2</v>
      </c>
      <c r="U4699">
        <v>4</v>
      </c>
      <c r="V4699">
        <v>135</v>
      </c>
      <c r="W4699">
        <v>0.55000000000000004</v>
      </c>
      <c r="X4699">
        <v>0</v>
      </c>
      <c r="Y4699">
        <v>0</v>
      </c>
      <c r="Z4699">
        <v>0</v>
      </c>
      <c r="AA4699">
        <v>0</v>
      </c>
      <c r="AB4699">
        <v>0</v>
      </c>
      <c r="AC4699">
        <v>0</v>
      </c>
      <c r="AD4699">
        <v>0</v>
      </c>
      <c r="AE4699">
        <v>0</v>
      </c>
      <c r="AF4699">
        <v>0</v>
      </c>
      <c r="AG4699" t="s">
        <v>18838</v>
      </c>
      <c r="AH4699" s="21" t="str">
        <f t="shared" si="146"/>
        <v>YK20</v>
      </c>
      <c r="AI4699" s="21">
        <v>345.36</v>
      </c>
      <c r="AJ4699" s="21">
        <f t="shared" si="147"/>
        <v>99.38316993464052</v>
      </c>
      <c r="AK4699" s="21" t="s">
        <v>2060</v>
      </c>
      <c r="AL4699" t="s">
        <v>2527</v>
      </c>
      <c r="AM4699" s="26" t="s">
        <v>38</v>
      </c>
      <c r="AN4699" t="s">
        <v>2032</v>
      </c>
    </row>
    <row r="4700" spans="1:40" ht="15" hidden="1" thickTop="1" x14ac:dyDescent="0.35">
      <c r="A4700" t="s">
        <v>9670</v>
      </c>
      <c r="B4700" t="s">
        <v>18839</v>
      </c>
      <c r="C4700" t="s">
        <v>4474</v>
      </c>
      <c r="D4700" t="s">
        <v>18840</v>
      </c>
      <c r="E4700" t="s">
        <v>2705</v>
      </c>
      <c r="F4700">
        <v>1</v>
      </c>
      <c r="G4700" t="s">
        <v>2593</v>
      </c>
      <c r="H4700" t="s">
        <v>2056</v>
      </c>
      <c r="I4700" t="s">
        <v>2076</v>
      </c>
      <c r="J4700" t="s">
        <v>4476</v>
      </c>
      <c r="K4700" t="s">
        <v>65</v>
      </c>
      <c r="L4700" t="s">
        <v>2058</v>
      </c>
      <c r="M4700" t="s">
        <v>2059</v>
      </c>
      <c r="N4700">
        <v>4</v>
      </c>
      <c r="O4700">
        <v>249</v>
      </c>
      <c r="P4700">
        <v>1.02</v>
      </c>
      <c r="Q4700">
        <v>24480</v>
      </c>
      <c r="R4700">
        <v>2</v>
      </c>
      <c r="S4700">
        <v>138</v>
      </c>
      <c r="T4700">
        <v>0.56000000000000005</v>
      </c>
      <c r="U4700">
        <v>2</v>
      </c>
      <c r="V4700">
        <v>111</v>
      </c>
      <c r="W4700">
        <v>0.45</v>
      </c>
      <c r="X4700">
        <v>0</v>
      </c>
      <c r="Y4700">
        <v>0</v>
      </c>
      <c r="Z4700">
        <v>0</v>
      </c>
      <c r="AA4700">
        <v>0</v>
      </c>
      <c r="AB4700">
        <v>0</v>
      </c>
      <c r="AC4700">
        <v>0</v>
      </c>
      <c r="AD4700">
        <v>0</v>
      </c>
      <c r="AE4700">
        <v>0</v>
      </c>
      <c r="AF4700">
        <v>0</v>
      </c>
      <c r="AG4700" t="s">
        <v>18841</v>
      </c>
      <c r="AH4700" s="21" t="str">
        <f t="shared" si="146"/>
        <v>YK20</v>
      </c>
      <c r="AI4700" s="21">
        <v>345.36</v>
      </c>
      <c r="AJ4700" s="21">
        <f t="shared" si="147"/>
        <v>98.982843137254903</v>
      </c>
      <c r="AK4700" s="21" t="s">
        <v>2063</v>
      </c>
      <c r="AL4700" t="s">
        <v>2527</v>
      </c>
      <c r="AM4700" s="26" t="s">
        <v>38</v>
      </c>
      <c r="AN4700" t="s">
        <v>2030</v>
      </c>
    </row>
    <row r="4701" spans="1:40" ht="15" hidden="1" thickTop="1" x14ac:dyDescent="0.35">
      <c r="A4701" t="s">
        <v>9674</v>
      </c>
      <c r="B4701" t="s">
        <v>18842</v>
      </c>
      <c r="C4701" t="s">
        <v>3715</v>
      </c>
      <c r="D4701" t="s">
        <v>18843</v>
      </c>
      <c r="E4701" t="s">
        <v>2938</v>
      </c>
      <c r="F4701">
        <v>1</v>
      </c>
      <c r="G4701" t="s">
        <v>2593</v>
      </c>
      <c r="H4701" t="s">
        <v>2056</v>
      </c>
      <c r="I4701" t="s">
        <v>2076</v>
      </c>
      <c r="J4701" t="s">
        <v>3717</v>
      </c>
      <c r="K4701" t="s">
        <v>62</v>
      </c>
      <c r="L4701" t="s">
        <v>2058</v>
      </c>
      <c r="M4701" t="s">
        <v>2059</v>
      </c>
      <c r="N4701">
        <v>0</v>
      </c>
      <c r="O4701">
        <v>0</v>
      </c>
      <c r="P4701">
        <v>0</v>
      </c>
      <c r="Q4701">
        <v>24480</v>
      </c>
      <c r="R4701">
        <v>0</v>
      </c>
      <c r="S4701">
        <v>0</v>
      </c>
      <c r="T4701">
        <v>0</v>
      </c>
      <c r="U4701">
        <v>0</v>
      </c>
      <c r="V4701">
        <v>0</v>
      </c>
      <c r="W4701">
        <v>0</v>
      </c>
      <c r="X4701">
        <v>0</v>
      </c>
      <c r="Y4701">
        <v>0</v>
      </c>
      <c r="Z4701">
        <v>0</v>
      </c>
      <c r="AA4701">
        <v>0</v>
      </c>
      <c r="AB4701">
        <v>0</v>
      </c>
      <c r="AC4701">
        <v>0</v>
      </c>
      <c r="AD4701">
        <v>0</v>
      </c>
      <c r="AE4701">
        <v>0</v>
      </c>
      <c r="AF4701">
        <v>0</v>
      </c>
      <c r="AG4701" t="s">
        <v>18844</v>
      </c>
      <c r="AH4701" s="21" t="str">
        <f t="shared" si="146"/>
        <v>YK20</v>
      </c>
      <c r="AI4701" s="21">
        <v>345.36</v>
      </c>
      <c r="AJ4701" s="21">
        <f t="shared" si="147"/>
        <v>100</v>
      </c>
      <c r="AK4701" s="21" t="s">
        <v>2060</v>
      </c>
      <c r="AL4701" t="s">
        <v>2527</v>
      </c>
      <c r="AM4701" s="26" t="s">
        <v>38</v>
      </c>
      <c r="AN4701" t="s">
        <v>2030</v>
      </c>
    </row>
    <row r="4702" spans="1:40" ht="15" hidden="1" thickTop="1" x14ac:dyDescent="0.35">
      <c r="A4702" t="s">
        <v>9678</v>
      </c>
      <c r="B4702" t="s">
        <v>18845</v>
      </c>
      <c r="C4702" t="s">
        <v>3715</v>
      </c>
      <c r="D4702" t="s">
        <v>18846</v>
      </c>
      <c r="E4702" t="s">
        <v>2938</v>
      </c>
      <c r="F4702">
        <v>1</v>
      </c>
      <c r="G4702" t="s">
        <v>2593</v>
      </c>
      <c r="H4702" t="s">
        <v>2056</v>
      </c>
      <c r="I4702" t="s">
        <v>2076</v>
      </c>
      <c r="J4702" t="s">
        <v>3717</v>
      </c>
      <c r="K4702" t="s">
        <v>62</v>
      </c>
      <c r="L4702" t="s">
        <v>2058</v>
      </c>
      <c r="M4702" t="s">
        <v>2170</v>
      </c>
      <c r="N4702">
        <v>7</v>
      </c>
      <c r="O4702">
        <v>156</v>
      </c>
      <c r="P4702">
        <v>1.02</v>
      </c>
      <c r="Q4702">
        <v>15300</v>
      </c>
      <c r="R4702">
        <v>3</v>
      </c>
      <c r="S4702">
        <v>104</v>
      </c>
      <c r="T4702">
        <v>0.68</v>
      </c>
      <c r="U4702">
        <v>4</v>
      </c>
      <c r="V4702">
        <v>52</v>
      </c>
      <c r="W4702">
        <v>0.34</v>
      </c>
      <c r="X4702">
        <v>0</v>
      </c>
      <c r="Y4702">
        <v>0</v>
      </c>
      <c r="Z4702">
        <v>0</v>
      </c>
      <c r="AA4702">
        <v>0</v>
      </c>
      <c r="AB4702">
        <v>0</v>
      </c>
      <c r="AC4702">
        <v>0</v>
      </c>
      <c r="AD4702">
        <v>0</v>
      </c>
      <c r="AE4702">
        <v>0</v>
      </c>
      <c r="AF4702">
        <v>0</v>
      </c>
      <c r="AG4702" t="s">
        <v>18847</v>
      </c>
      <c r="AH4702" s="21" t="str">
        <f t="shared" si="146"/>
        <v>YK20</v>
      </c>
      <c r="AI4702" s="21">
        <v>216</v>
      </c>
      <c r="AJ4702" s="21">
        <f t="shared" si="147"/>
        <v>98.980392156862749</v>
      </c>
      <c r="AK4702" s="21" t="s">
        <v>2063</v>
      </c>
      <c r="AL4702" t="s">
        <v>2527</v>
      </c>
      <c r="AM4702" s="26" t="s">
        <v>38</v>
      </c>
      <c r="AN4702" t="s">
        <v>2030</v>
      </c>
    </row>
    <row r="4703" spans="1:40" ht="15" hidden="1" thickTop="1" x14ac:dyDescent="0.35">
      <c r="A4703" t="s">
        <v>9681</v>
      </c>
      <c r="B4703" t="s">
        <v>18848</v>
      </c>
      <c r="C4703" t="s">
        <v>2537</v>
      </c>
      <c r="D4703" t="s">
        <v>18849</v>
      </c>
      <c r="E4703" t="s">
        <v>558</v>
      </c>
      <c r="F4703">
        <v>1</v>
      </c>
      <c r="G4703" t="s">
        <v>2524</v>
      </c>
      <c r="H4703" t="s">
        <v>2056</v>
      </c>
      <c r="I4703" t="s">
        <v>2076</v>
      </c>
      <c r="J4703" t="s">
        <v>2539</v>
      </c>
      <c r="K4703" t="s">
        <v>62</v>
      </c>
      <c r="L4703" t="s">
        <v>2058</v>
      </c>
      <c r="M4703" t="s">
        <v>2170</v>
      </c>
      <c r="N4703">
        <v>5</v>
      </c>
      <c r="O4703">
        <v>996</v>
      </c>
      <c r="P4703">
        <v>6.51</v>
      </c>
      <c r="Q4703">
        <v>15300</v>
      </c>
      <c r="R4703">
        <v>1</v>
      </c>
      <c r="S4703">
        <v>61</v>
      </c>
      <c r="T4703">
        <v>0.4</v>
      </c>
      <c r="U4703">
        <v>3</v>
      </c>
      <c r="V4703">
        <v>60</v>
      </c>
      <c r="W4703">
        <v>0.39</v>
      </c>
      <c r="X4703">
        <v>0</v>
      </c>
      <c r="Y4703">
        <v>0</v>
      </c>
      <c r="Z4703">
        <v>0</v>
      </c>
      <c r="AA4703">
        <v>0</v>
      </c>
      <c r="AB4703">
        <v>0</v>
      </c>
      <c r="AC4703">
        <v>0</v>
      </c>
      <c r="AD4703">
        <v>1</v>
      </c>
      <c r="AE4703">
        <v>875</v>
      </c>
      <c r="AF4703">
        <v>5.72</v>
      </c>
      <c r="AG4703" t="s">
        <v>18850</v>
      </c>
      <c r="AH4703" s="21" t="str">
        <f t="shared" si="146"/>
        <v>YK20</v>
      </c>
      <c r="AI4703" s="21">
        <v>216</v>
      </c>
      <c r="AJ4703" s="21">
        <f t="shared" si="147"/>
        <v>93.490196078431367</v>
      </c>
      <c r="AK4703" s="21" t="s">
        <v>2063</v>
      </c>
      <c r="AL4703" t="s">
        <v>2527</v>
      </c>
      <c r="AM4703" s="26" t="s">
        <v>38</v>
      </c>
      <c r="AN4703" t="s">
        <v>2032</v>
      </c>
    </row>
    <row r="4704" spans="1:40" ht="15" hidden="1" thickTop="1" x14ac:dyDescent="0.35">
      <c r="A4704" t="s">
        <v>9685</v>
      </c>
      <c r="B4704" t="s">
        <v>18851</v>
      </c>
      <c r="C4704" t="s">
        <v>4266</v>
      </c>
      <c r="D4704" t="s">
        <v>18852</v>
      </c>
      <c r="E4704" t="s">
        <v>558</v>
      </c>
      <c r="F4704">
        <v>2</v>
      </c>
      <c r="G4704" t="s">
        <v>2524</v>
      </c>
      <c r="H4704" t="s">
        <v>2056</v>
      </c>
      <c r="I4704" t="s">
        <v>2076</v>
      </c>
      <c r="J4704" t="s">
        <v>2539</v>
      </c>
      <c r="K4704" t="s">
        <v>62</v>
      </c>
      <c r="L4704" t="s">
        <v>2058</v>
      </c>
      <c r="M4704" t="s">
        <v>2059</v>
      </c>
      <c r="N4704">
        <v>17</v>
      </c>
      <c r="O4704">
        <v>701</v>
      </c>
      <c r="P4704">
        <v>2.86</v>
      </c>
      <c r="Q4704">
        <v>24480</v>
      </c>
      <c r="R4704">
        <v>5</v>
      </c>
      <c r="S4704">
        <v>184</v>
      </c>
      <c r="T4704">
        <v>0.75</v>
      </c>
      <c r="U4704">
        <v>12</v>
      </c>
      <c r="V4704">
        <v>517</v>
      </c>
      <c r="W4704">
        <v>2.11</v>
      </c>
      <c r="X4704">
        <v>0</v>
      </c>
      <c r="Y4704">
        <v>0</v>
      </c>
      <c r="Z4704">
        <v>0</v>
      </c>
      <c r="AA4704">
        <v>0</v>
      </c>
      <c r="AB4704">
        <v>0</v>
      </c>
      <c r="AC4704">
        <v>0</v>
      </c>
      <c r="AD4704">
        <v>0</v>
      </c>
      <c r="AE4704">
        <v>0</v>
      </c>
      <c r="AF4704">
        <v>0</v>
      </c>
      <c r="AG4704" t="s">
        <v>18853</v>
      </c>
      <c r="AH4704" s="21" t="str">
        <f t="shared" si="146"/>
        <v>YK20</v>
      </c>
      <c r="AI4704" s="21">
        <v>345.36</v>
      </c>
      <c r="AJ4704" s="21">
        <f t="shared" si="147"/>
        <v>97.136437908496731</v>
      </c>
      <c r="AK4704" s="21" t="s">
        <v>2063</v>
      </c>
      <c r="AL4704" t="s">
        <v>2527</v>
      </c>
      <c r="AM4704" s="26" t="s">
        <v>38</v>
      </c>
      <c r="AN4704" t="s">
        <v>2032</v>
      </c>
    </row>
    <row r="4705" spans="1:40" ht="15" hidden="1" thickTop="1" x14ac:dyDescent="0.35">
      <c r="A4705" t="s">
        <v>9689</v>
      </c>
      <c r="B4705" t="s">
        <v>18854</v>
      </c>
      <c r="C4705" t="s">
        <v>4266</v>
      </c>
      <c r="D4705" t="s">
        <v>18852</v>
      </c>
      <c r="E4705" t="s">
        <v>558</v>
      </c>
      <c r="F4705">
        <v>2</v>
      </c>
      <c r="G4705" t="s">
        <v>2524</v>
      </c>
      <c r="H4705" t="s">
        <v>2056</v>
      </c>
      <c r="I4705" t="s">
        <v>2076</v>
      </c>
      <c r="J4705" t="s">
        <v>2539</v>
      </c>
      <c r="K4705" t="s">
        <v>62</v>
      </c>
      <c r="L4705" t="s">
        <v>2058</v>
      </c>
      <c r="M4705" t="s">
        <v>2059</v>
      </c>
      <c r="N4705">
        <v>9</v>
      </c>
      <c r="O4705">
        <v>267</v>
      </c>
      <c r="P4705">
        <v>1.0900000000000001</v>
      </c>
      <c r="Q4705">
        <v>24480</v>
      </c>
      <c r="R4705">
        <v>4</v>
      </c>
      <c r="S4705">
        <v>67</v>
      </c>
      <c r="T4705">
        <v>0.27</v>
      </c>
      <c r="U4705">
        <v>5</v>
      </c>
      <c r="V4705">
        <v>200</v>
      </c>
      <c r="W4705">
        <v>0.82</v>
      </c>
      <c r="X4705">
        <v>0</v>
      </c>
      <c r="Y4705">
        <v>0</v>
      </c>
      <c r="Z4705">
        <v>0</v>
      </c>
      <c r="AA4705">
        <v>0</v>
      </c>
      <c r="AB4705">
        <v>0</v>
      </c>
      <c r="AC4705">
        <v>0</v>
      </c>
      <c r="AD4705">
        <v>0</v>
      </c>
      <c r="AE4705">
        <v>0</v>
      </c>
      <c r="AF4705">
        <v>0</v>
      </c>
      <c r="AG4705" t="s">
        <v>18855</v>
      </c>
      <c r="AH4705" s="21" t="str">
        <f t="shared" si="146"/>
        <v>YK20</v>
      </c>
      <c r="AI4705" s="21">
        <v>345.36</v>
      </c>
      <c r="AJ4705" s="21">
        <f t="shared" si="147"/>
        <v>98.909313725490193</v>
      </c>
      <c r="AK4705" s="21" t="s">
        <v>2063</v>
      </c>
      <c r="AL4705" t="s">
        <v>2527</v>
      </c>
      <c r="AM4705" s="26" t="s">
        <v>38</v>
      </c>
      <c r="AN4705" t="s">
        <v>2032</v>
      </c>
    </row>
    <row r="4706" spans="1:40" ht="15" hidden="1" thickTop="1" x14ac:dyDescent="0.35">
      <c r="A4706" t="s">
        <v>9693</v>
      </c>
      <c r="B4706" t="s">
        <v>18856</v>
      </c>
      <c r="C4706" t="s">
        <v>2537</v>
      </c>
      <c r="D4706" t="s">
        <v>18857</v>
      </c>
      <c r="E4706" t="s">
        <v>558</v>
      </c>
      <c r="F4706">
        <v>2</v>
      </c>
      <c r="G4706" t="s">
        <v>2524</v>
      </c>
      <c r="H4706" t="s">
        <v>2056</v>
      </c>
      <c r="I4706" t="s">
        <v>2076</v>
      </c>
      <c r="J4706" t="s">
        <v>2539</v>
      </c>
      <c r="K4706" t="s">
        <v>62</v>
      </c>
      <c r="L4706" t="s">
        <v>2058</v>
      </c>
      <c r="M4706" t="s">
        <v>2059</v>
      </c>
      <c r="N4706">
        <v>6</v>
      </c>
      <c r="O4706">
        <v>243</v>
      </c>
      <c r="P4706">
        <v>0.99</v>
      </c>
      <c r="Q4706">
        <v>24480</v>
      </c>
      <c r="R4706">
        <v>2</v>
      </c>
      <c r="S4706">
        <v>50</v>
      </c>
      <c r="T4706">
        <v>0.2</v>
      </c>
      <c r="U4706">
        <v>4</v>
      </c>
      <c r="V4706">
        <v>193</v>
      </c>
      <c r="W4706">
        <v>0.79</v>
      </c>
      <c r="X4706">
        <v>0</v>
      </c>
      <c r="Y4706">
        <v>0</v>
      </c>
      <c r="Z4706">
        <v>0</v>
      </c>
      <c r="AA4706">
        <v>0</v>
      </c>
      <c r="AB4706">
        <v>0</v>
      </c>
      <c r="AC4706">
        <v>0</v>
      </c>
      <c r="AD4706">
        <v>0</v>
      </c>
      <c r="AE4706">
        <v>0</v>
      </c>
      <c r="AF4706">
        <v>0</v>
      </c>
      <c r="AG4706" t="s">
        <v>18858</v>
      </c>
      <c r="AH4706" s="21" t="str">
        <f t="shared" si="146"/>
        <v>YK20</v>
      </c>
      <c r="AI4706" s="21">
        <v>345.36</v>
      </c>
      <c r="AJ4706" s="21">
        <f t="shared" si="147"/>
        <v>99.007352941176464</v>
      </c>
      <c r="AK4706" s="21" t="s">
        <v>2063</v>
      </c>
      <c r="AL4706" t="s">
        <v>2527</v>
      </c>
      <c r="AM4706" s="26" t="s">
        <v>38</v>
      </c>
      <c r="AN4706" t="s">
        <v>2032</v>
      </c>
    </row>
    <row r="4707" spans="1:40" ht="15" hidden="1" thickTop="1" x14ac:dyDescent="0.35">
      <c r="A4707" t="s">
        <v>9697</v>
      </c>
      <c r="B4707" t="s">
        <v>18859</v>
      </c>
      <c r="C4707" t="s">
        <v>5259</v>
      </c>
      <c r="D4707" t="s">
        <v>18860</v>
      </c>
      <c r="E4707" t="s">
        <v>2938</v>
      </c>
      <c r="F4707">
        <v>1</v>
      </c>
      <c r="G4707" t="s">
        <v>2593</v>
      </c>
      <c r="H4707" t="s">
        <v>2056</v>
      </c>
      <c r="I4707" t="s">
        <v>2076</v>
      </c>
      <c r="J4707" t="s">
        <v>3250</v>
      </c>
      <c r="K4707" t="s">
        <v>65</v>
      </c>
      <c r="L4707" t="s">
        <v>2058</v>
      </c>
      <c r="M4707" t="s">
        <v>2170</v>
      </c>
      <c r="N4707">
        <v>1</v>
      </c>
      <c r="O4707">
        <v>23</v>
      </c>
      <c r="P4707">
        <v>0.15</v>
      </c>
      <c r="Q4707">
        <v>15300</v>
      </c>
      <c r="R4707">
        <v>0</v>
      </c>
      <c r="S4707">
        <v>0</v>
      </c>
      <c r="T4707">
        <v>0</v>
      </c>
      <c r="U4707">
        <v>0</v>
      </c>
      <c r="V4707">
        <v>0</v>
      </c>
      <c r="W4707">
        <v>0</v>
      </c>
      <c r="X4707">
        <v>1</v>
      </c>
      <c r="Y4707">
        <v>23</v>
      </c>
      <c r="Z4707">
        <v>0.15</v>
      </c>
      <c r="AA4707">
        <v>0</v>
      </c>
      <c r="AB4707">
        <v>0</v>
      </c>
      <c r="AC4707">
        <v>0</v>
      </c>
      <c r="AD4707">
        <v>0</v>
      </c>
      <c r="AE4707">
        <v>0</v>
      </c>
      <c r="AF4707">
        <v>0</v>
      </c>
      <c r="AG4707" t="s">
        <v>18861</v>
      </c>
      <c r="AH4707" s="21" t="str">
        <f t="shared" si="146"/>
        <v>YR25</v>
      </c>
      <c r="AI4707" s="21">
        <v>216</v>
      </c>
      <c r="AJ4707" s="21">
        <f t="shared" si="147"/>
        <v>99.849673202614383</v>
      </c>
      <c r="AK4707" s="21" t="s">
        <v>2060</v>
      </c>
      <c r="AL4707" t="s">
        <v>2527</v>
      </c>
      <c r="AM4707" s="26" t="s">
        <v>38</v>
      </c>
      <c r="AN4707" t="s">
        <v>2030</v>
      </c>
    </row>
    <row r="4708" spans="1:40" ht="15" hidden="1" thickTop="1" x14ac:dyDescent="0.35">
      <c r="A4708" t="s">
        <v>9701</v>
      </c>
      <c r="B4708" t="s">
        <v>18862</v>
      </c>
      <c r="C4708" t="s">
        <v>2709</v>
      </c>
      <c r="D4708" t="s">
        <v>18863</v>
      </c>
      <c r="E4708" t="s">
        <v>2562</v>
      </c>
      <c r="F4708">
        <v>1</v>
      </c>
      <c r="G4708" t="s">
        <v>2546</v>
      </c>
      <c r="H4708" t="s">
        <v>2510</v>
      </c>
      <c r="I4708" t="s">
        <v>2076</v>
      </c>
      <c r="J4708" t="s">
        <v>2547</v>
      </c>
      <c r="K4708" t="s">
        <v>2548</v>
      </c>
      <c r="L4708" t="s">
        <v>2058</v>
      </c>
      <c r="M4708" t="s">
        <v>2549</v>
      </c>
      <c r="N4708">
        <v>2</v>
      </c>
      <c r="O4708">
        <v>58</v>
      </c>
      <c r="P4708">
        <v>0.41</v>
      </c>
      <c r="Q4708">
        <v>14280</v>
      </c>
      <c r="R4708">
        <v>0</v>
      </c>
      <c r="S4708">
        <v>0</v>
      </c>
      <c r="T4708">
        <v>0</v>
      </c>
      <c r="U4708">
        <v>2</v>
      </c>
      <c r="V4708">
        <v>58</v>
      </c>
      <c r="W4708">
        <v>0.41</v>
      </c>
      <c r="X4708">
        <v>0</v>
      </c>
      <c r="Y4708">
        <v>0</v>
      </c>
      <c r="Z4708">
        <v>0</v>
      </c>
      <c r="AA4708">
        <v>0</v>
      </c>
      <c r="AB4708">
        <v>0</v>
      </c>
      <c r="AC4708">
        <v>0</v>
      </c>
      <c r="AD4708">
        <v>0</v>
      </c>
      <c r="AE4708">
        <v>0</v>
      </c>
      <c r="AF4708">
        <v>0</v>
      </c>
      <c r="AG4708" t="s">
        <v>18864</v>
      </c>
      <c r="AH4708" s="21" t="str">
        <f t="shared" si="146"/>
        <v>YK20</v>
      </c>
      <c r="AI4708" s="21">
        <v>201.59999999999997</v>
      </c>
      <c r="AJ4708" s="21">
        <f t="shared" si="147"/>
        <v>99.593837535014003</v>
      </c>
      <c r="AK4708" s="21" t="s">
        <v>2060</v>
      </c>
      <c r="AL4708" t="s">
        <v>2551</v>
      </c>
      <c r="AM4708" s="26" t="s">
        <v>38</v>
      </c>
      <c r="AN4708" t="s">
        <v>2029</v>
      </c>
    </row>
    <row r="4709" spans="1:40" ht="15" hidden="1" thickTop="1" x14ac:dyDescent="0.35">
      <c r="A4709" t="s">
        <v>9705</v>
      </c>
      <c r="B4709" t="s">
        <v>18865</v>
      </c>
      <c r="C4709" t="s">
        <v>3357</v>
      </c>
      <c r="D4709" t="s">
        <v>18866</v>
      </c>
      <c r="E4709" t="s">
        <v>2562</v>
      </c>
      <c r="F4709">
        <v>1</v>
      </c>
      <c r="G4709" t="s">
        <v>2546</v>
      </c>
      <c r="H4709" t="s">
        <v>2510</v>
      </c>
      <c r="I4709" t="s">
        <v>2076</v>
      </c>
      <c r="J4709" t="s">
        <v>2547</v>
      </c>
      <c r="K4709" t="s">
        <v>2548</v>
      </c>
      <c r="L4709" t="s">
        <v>2058</v>
      </c>
      <c r="M4709" t="s">
        <v>2693</v>
      </c>
      <c r="N4709">
        <v>3</v>
      </c>
      <c r="O4709">
        <v>130</v>
      </c>
      <c r="P4709">
        <v>0.98</v>
      </c>
      <c r="Q4709">
        <v>13260</v>
      </c>
      <c r="R4709">
        <v>0</v>
      </c>
      <c r="S4709">
        <v>0</v>
      </c>
      <c r="T4709">
        <v>0</v>
      </c>
      <c r="U4709">
        <v>3</v>
      </c>
      <c r="V4709">
        <v>130</v>
      </c>
      <c r="W4709">
        <v>0.98</v>
      </c>
      <c r="X4709">
        <v>0</v>
      </c>
      <c r="Y4709">
        <v>0</v>
      </c>
      <c r="Z4709">
        <v>0</v>
      </c>
      <c r="AA4709">
        <v>0</v>
      </c>
      <c r="AB4709">
        <v>0</v>
      </c>
      <c r="AC4709">
        <v>0</v>
      </c>
      <c r="AD4709">
        <v>0</v>
      </c>
      <c r="AE4709">
        <v>0</v>
      </c>
      <c r="AF4709">
        <v>0</v>
      </c>
      <c r="AG4709" t="s">
        <v>18867</v>
      </c>
      <c r="AH4709" s="21" t="str">
        <f t="shared" si="146"/>
        <v>YK20</v>
      </c>
      <c r="AI4709" s="21">
        <v>187.20000000000005</v>
      </c>
      <c r="AJ4709" s="21">
        <f t="shared" si="147"/>
        <v>99.019607843137251</v>
      </c>
      <c r="AK4709" s="21" t="s">
        <v>2063</v>
      </c>
      <c r="AL4709" t="s">
        <v>2551</v>
      </c>
      <c r="AM4709" s="26" t="s">
        <v>38</v>
      </c>
      <c r="AN4709" t="s">
        <v>2031</v>
      </c>
    </row>
    <row r="4710" spans="1:40" ht="15" hidden="1" thickTop="1" x14ac:dyDescent="0.35">
      <c r="A4710" t="s">
        <v>9709</v>
      </c>
      <c r="B4710" t="s">
        <v>18868</v>
      </c>
      <c r="C4710" t="s">
        <v>7533</v>
      </c>
      <c r="D4710" t="s">
        <v>18869</v>
      </c>
      <c r="E4710" t="s">
        <v>3013</v>
      </c>
      <c r="F4710">
        <v>1</v>
      </c>
      <c r="G4710" t="s">
        <v>2600</v>
      </c>
      <c r="H4710" t="s">
        <v>2577</v>
      </c>
      <c r="I4710" t="s">
        <v>2076</v>
      </c>
      <c r="J4710" t="s">
        <v>3183</v>
      </c>
      <c r="K4710" t="s">
        <v>2742</v>
      </c>
      <c r="L4710" t="s">
        <v>2058</v>
      </c>
      <c r="M4710" t="s">
        <v>2207</v>
      </c>
      <c r="N4710">
        <v>3</v>
      </c>
      <c r="O4710">
        <v>42</v>
      </c>
      <c r="P4710">
        <v>0.32</v>
      </c>
      <c r="Q4710">
        <v>13260</v>
      </c>
      <c r="R4710">
        <v>1</v>
      </c>
      <c r="S4710">
        <v>4</v>
      </c>
      <c r="T4710">
        <v>0.03</v>
      </c>
      <c r="U4710">
        <v>2</v>
      </c>
      <c r="V4710">
        <v>38</v>
      </c>
      <c r="W4710">
        <v>0.28999999999999998</v>
      </c>
      <c r="X4710">
        <v>0</v>
      </c>
      <c r="Y4710">
        <v>0</v>
      </c>
      <c r="Z4710">
        <v>0</v>
      </c>
      <c r="AA4710">
        <v>0</v>
      </c>
      <c r="AB4710">
        <v>0</v>
      </c>
      <c r="AC4710">
        <v>0</v>
      </c>
      <c r="AD4710">
        <v>0</v>
      </c>
      <c r="AE4710">
        <v>0</v>
      </c>
      <c r="AF4710">
        <v>0</v>
      </c>
      <c r="AG4710" t="s">
        <v>18870</v>
      </c>
      <c r="AH4710" s="21" t="str">
        <f t="shared" si="146"/>
        <v>YK20</v>
      </c>
      <c r="AI4710" s="21">
        <v>187.20000000000002</v>
      </c>
      <c r="AJ4710" s="21">
        <f t="shared" si="147"/>
        <v>99.68325791855203</v>
      </c>
      <c r="AK4710" s="21" t="s">
        <v>2060</v>
      </c>
      <c r="AL4710" t="s">
        <v>2551</v>
      </c>
      <c r="AM4710" s="26" t="s">
        <v>38</v>
      </c>
      <c r="AN4710" t="s">
        <v>2030</v>
      </c>
    </row>
    <row r="4711" spans="1:40" ht="15" hidden="1" thickTop="1" x14ac:dyDescent="0.35">
      <c r="A4711" t="s">
        <v>9713</v>
      </c>
      <c r="B4711" t="s">
        <v>18871</v>
      </c>
      <c r="C4711" t="s">
        <v>7533</v>
      </c>
      <c r="D4711" t="s">
        <v>18872</v>
      </c>
      <c r="E4711" t="s">
        <v>3013</v>
      </c>
      <c r="F4711">
        <v>1</v>
      </c>
      <c r="G4711" t="s">
        <v>2600</v>
      </c>
      <c r="H4711" t="s">
        <v>2577</v>
      </c>
      <c r="I4711" t="s">
        <v>2076</v>
      </c>
      <c r="J4711" t="s">
        <v>3183</v>
      </c>
      <c r="K4711" t="s">
        <v>2742</v>
      </c>
      <c r="L4711" t="s">
        <v>2058</v>
      </c>
      <c r="M4711" t="s">
        <v>2207</v>
      </c>
      <c r="N4711">
        <v>3</v>
      </c>
      <c r="O4711">
        <v>80</v>
      </c>
      <c r="P4711">
        <v>0.6</v>
      </c>
      <c r="Q4711">
        <v>13260</v>
      </c>
      <c r="R4711">
        <v>2</v>
      </c>
      <c r="S4711">
        <v>36</v>
      </c>
      <c r="T4711">
        <v>0.27</v>
      </c>
      <c r="U4711">
        <v>1</v>
      </c>
      <c r="V4711">
        <v>44</v>
      </c>
      <c r="W4711">
        <v>0.33</v>
      </c>
      <c r="X4711">
        <v>0</v>
      </c>
      <c r="Y4711">
        <v>0</v>
      </c>
      <c r="Z4711">
        <v>0</v>
      </c>
      <c r="AA4711">
        <v>0</v>
      </c>
      <c r="AB4711">
        <v>0</v>
      </c>
      <c r="AC4711">
        <v>0</v>
      </c>
      <c r="AD4711">
        <v>0</v>
      </c>
      <c r="AE4711">
        <v>0</v>
      </c>
      <c r="AF4711">
        <v>0</v>
      </c>
      <c r="AG4711" t="s">
        <v>18873</v>
      </c>
      <c r="AH4711" s="21" t="str">
        <f t="shared" si="146"/>
        <v>YK20</v>
      </c>
      <c r="AI4711" s="21">
        <v>187.20000000000002</v>
      </c>
      <c r="AJ4711" s="21">
        <f t="shared" si="147"/>
        <v>99.396681749622928</v>
      </c>
      <c r="AK4711" s="21" t="s">
        <v>2060</v>
      </c>
      <c r="AL4711" t="s">
        <v>2551</v>
      </c>
      <c r="AM4711" s="26" t="s">
        <v>38</v>
      </c>
      <c r="AN4711" t="s">
        <v>2030</v>
      </c>
    </row>
    <row r="4712" spans="1:40" ht="15" hidden="1" thickTop="1" x14ac:dyDescent="0.35">
      <c r="A4712" t="s">
        <v>9717</v>
      </c>
      <c r="B4712" t="s">
        <v>18874</v>
      </c>
      <c r="C4712" t="s">
        <v>7533</v>
      </c>
      <c r="D4712" t="s">
        <v>18875</v>
      </c>
      <c r="E4712" t="s">
        <v>3013</v>
      </c>
      <c r="F4712">
        <v>1</v>
      </c>
      <c r="G4712" t="s">
        <v>2600</v>
      </c>
      <c r="H4712" t="s">
        <v>2577</v>
      </c>
      <c r="I4712" t="s">
        <v>2076</v>
      </c>
      <c r="J4712" t="s">
        <v>3183</v>
      </c>
      <c r="K4712" t="s">
        <v>2742</v>
      </c>
      <c r="L4712" t="s">
        <v>2058</v>
      </c>
      <c r="M4712" t="s">
        <v>2207</v>
      </c>
      <c r="N4712">
        <v>8</v>
      </c>
      <c r="O4712">
        <v>195</v>
      </c>
      <c r="P4712">
        <v>1.47</v>
      </c>
      <c r="Q4712">
        <v>13260</v>
      </c>
      <c r="R4712">
        <v>5</v>
      </c>
      <c r="S4712">
        <v>125</v>
      </c>
      <c r="T4712">
        <v>0.94</v>
      </c>
      <c r="U4712">
        <v>2</v>
      </c>
      <c r="V4712">
        <v>59</v>
      </c>
      <c r="W4712">
        <v>0.44</v>
      </c>
      <c r="X4712">
        <v>1</v>
      </c>
      <c r="Y4712">
        <v>11</v>
      </c>
      <c r="Z4712">
        <v>0.08</v>
      </c>
      <c r="AA4712">
        <v>0</v>
      </c>
      <c r="AB4712">
        <v>0</v>
      </c>
      <c r="AC4712">
        <v>0</v>
      </c>
      <c r="AD4712">
        <v>0</v>
      </c>
      <c r="AE4712">
        <v>0</v>
      </c>
      <c r="AF4712">
        <v>0</v>
      </c>
      <c r="AG4712" t="s">
        <v>18876</v>
      </c>
      <c r="AH4712" s="21" t="str">
        <f t="shared" si="146"/>
        <v>YK20</v>
      </c>
      <c r="AI4712" s="21">
        <v>187.20000000000002</v>
      </c>
      <c r="AJ4712" s="21">
        <f t="shared" si="147"/>
        <v>98.529411764705884</v>
      </c>
      <c r="AK4712" s="21" t="s">
        <v>2063</v>
      </c>
      <c r="AL4712" t="s">
        <v>2551</v>
      </c>
      <c r="AM4712" s="26" t="s">
        <v>38</v>
      </c>
      <c r="AN4712" t="s">
        <v>2030</v>
      </c>
    </row>
    <row r="4713" spans="1:40" ht="15" hidden="1" thickTop="1" x14ac:dyDescent="0.35">
      <c r="A4713" t="s">
        <v>9721</v>
      </c>
      <c r="B4713" t="s">
        <v>18877</v>
      </c>
      <c r="C4713" t="s">
        <v>4257</v>
      </c>
      <c r="D4713" t="s">
        <v>18878</v>
      </c>
      <c r="E4713" t="s">
        <v>2938</v>
      </c>
      <c r="F4713">
        <v>1</v>
      </c>
      <c r="G4713" t="s">
        <v>2593</v>
      </c>
      <c r="H4713" t="s">
        <v>2056</v>
      </c>
      <c r="I4713" t="s">
        <v>2076</v>
      </c>
      <c r="J4713" t="s">
        <v>3250</v>
      </c>
      <c r="K4713" t="s">
        <v>65</v>
      </c>
      <c r="L4713" t="s">
        <v>2058</v>
      </c>
      <c r="M4713" t="s">
        <v>2170</v>
      </c>
      <c r="N4713">
        <v>2</v>
      </c>
      <c r="O4713">
        <v>98</v>
      </c>
      <c r="P4713">
        <v>0.64</v>
      </c>
      <c r="Q4713">
        <v>15300</v>
      </c>
      <c r="R4713">
        <v>0</v>
      </c>
      <c r="S4713">
        <v>0</v>
      </c>
      <c r="T4713">
        <v>0</v>
      </c>
      <c r="U4713">
        <v>2</v>
      </c>
      <c r="V4713">
        <v>98</v>
      </c>
      <c r="W4713">
        <v>0.64</v>
      </c>
      <c r="X4713">
        <v>0</v>
      </c>
      <c r="Y4713">
        <v>0</v>
      </c>
      <c r="Z4713">
        <v>0</v>
      </c>
      <c r="AA4713">
        <v>0</v>
      </c>
      <c r="AB4713">
        <v>0</v>
      </c>
      <c r="AC4713">
        <v>0</v>
      </c>
      <c r="AD4713">
        <v>0</v>
      </c>
      <c r="AE4713">
        <v>0</v>
      </c>
      <c r="AF4713">
        <v>0</v>
      </c>
      <c r="AG4713" t="s">
        <v>18879</v>
      </c>
      <c r="AH4713" s="21" t="str">
        <f t="shared" si="146"/>
        <v>YM68</v>
      </c>
      <c r="AI4713" s="21">
        <v>216</v>
      </c>
      <c r="AJ4713" s="21">
        <f t="shared" si="147"/>
        <v>99.359477124183002</v>
      </c>
      <c r="AK4713" s="21" t="s">
        <v>2060</v>
      </c>
      <c r="AL4713" t="s">
        <v>2527</v>
      </c>
      <c r="AM4713" s="26" t="s">
        <v>38</v>
      </c>
      <c r="AN4713" t="s">
        <v>2032</v>
      </c>
    </row>
    <row r="4714" spans="1:40" ht="15" hidden="1" thickTop="1" x14ac:dyDescent="0.35">
      <c r="A4714" t="s">
        <v>9725</v>
      </c>
      <c r="B4714" t="s">
        <v>18880</v>
      </c>
      <c r="C4714" t="s">
        <v>2773</v>
      </c>
      <c r="D4714" t="s">
        <v>18881</v>
      </c>
      <c r="E4714" t="s">
        <v>2857</v>
      </c>
      <c r="F4714">
        <v>1</v>
      </c>
      <c r="G4714" t="s">
        <v>2576</v>
      </c>
      <c r="H4714" t="s">
        <v>2577</v>
      </c>
      <c r="I4714" t="s">
        <v>2076</v>
      </c>
      <c r="J4714" t="s">
        <v>2741</v>
      </c>
      <c r="K4714" t="s">
        <v>2742</v>
      </c>
      <c r="L4714" t="s">
        <v>2058</v>
      </c>
      <c r="M4714" t="s">
        <v>2693</v>
      </c>
      <c r="N4714">
        <v>0</v>
      </c>
      <c r="O4714">
        <v>0</v>
      </c>
      <c r="P4714">
        <v>0</v>
      </c>
      <c r="Q4714">
        <v>13260</v>
      </c>
      <c r="R4714">
        <v>0</v>
      </c>
      <c r="S4714">
        <v>0</v>
      </c>
      <c r="T4714">
        <v>0</v>
      </c>
      <c r="U4714">
        <v>0</v>
      </c>
      <c r="V4714">
        <v>0</v>
      </c>
      <c r="W4714">
        <v>0</v>
      </c>
      <c r="X4714">
        <v>0</v>
      </c>
      <c r="Y4714">
        <v>0</v>
      </c>
      <c r="Z4714">
        <v>0</v>
      </c>
      <c r="AA4714">
        <v>0</v>
      </c>
      <c r="AB4714">
        <v>0</v>
      </c>
      <c r="AC4714">
        <v>0</v>
      </c>
      <c r="AD4714">
        <v>0</v>
      </c>
      <c r="AE4714">
        <v>0</v>
      </c>
      <c r="AF4714">
        <v>0</v>
      </c>
      <c r="AG4714" t="s">
        <v>18882</v>
      </c>
      <c r="AH4714" s="21" t="str">
        <f t="shared" si="146"/>
        <v>YK20</v>
      </c>
      <c r="AI4714" s="21">
        <v>187.20000000000005</v>
      </c>
      <c r="AJ4714" s="21">
        <f t="shared" si="147"/>
        <v>100</v>
      </c>
      <c r="AK4714" s="21" t="s">
        <v>2060</v>
      </c>
      <c r="AL4714" t="s">
        <v>2613</v>
      </c>
      <c r="AM4714" s="26" t="s">
        <v>38</v>
      </c>
      <c r="AN4714" t="s">
        <v>2029</v>
      </c>
    </row>
    <row r="4715" spans="1:40" ht="15" hidden="1" thickTop="1" x14ac:dyDescent="0.35">
      <c r="A4715" t="s">
        <v>9729</v>
      </c>
      <c r="B4715" t="s">
        <v>18883</v>
      </c>
      <c r="C4715" t="s">
        <v>2537</v>
      </c>
      <c r="D4715" t="s">
        <v>18884</v>
      </c>
      <c r="E4715" t="s">
        <v>558</v>
      </c>
      <c r="F4715">
        <v>2</v>
      </c>
      <c r="G4715" t="s">
        <v>2524</v>
      </c>
      <c r="H4715" t="s">
        <v>2056</v>
      </c>
      <c r="I4715" t="s">
        <v>2076</v>
      </c>
      <c r="J4715" t="s">
        <v>2539</v>
      </c>
      <c r="K4715" t="s">
        <v>62</v>
      </c>
      <c r="L4715" t="s">
        <v>2058</v>
      </c>
      <c r="M4715" t="s">
        <v>2170</v>
      </c>
      <c r="N4715">
        <v>4</v>
      </c>
      <c r="O4715">
        <v>110</v>
      </c>
      <c r="P4715">
        <v>0.72</v>
      </c>
      <c r="Q4715">
        <v>15300</v>
      </c>
      <c r="R4715">
        <v>0</v>
      </c>
      <c r="S4715">
        <v>0</v>
      </c>
      <c r="T4715">
        <v>0</v>
      </c>
      <c r="U4715">
        <v>2</v>
      </c>
      <c r="V4715">
        <v>82</v>
      </c>
      <c r="W4715">
        <v>0.54</v>
      </c>
      <c r="X4715">
        <v>2</v>
      </c>
      <c r="Y4715">
        <v>28</v>
      </c>
      <c r="Z4715">
        <v>0.18</v>
      </c>
      <c r="AA4715">
        <v>0</v>
      </c>
      <c r="AB4715">
        <v>0</v>
      </c>
      <c r="AC4715">
        <v>0</v>
      </c>
      <c r="AD4715">
        <v>0</v>
      </c>
      <c r="AE4715">
        <v>0</v>
      </c>
      <c r="AF4715">
        <v>0</v>
      </c>
      <c r="AG4715" t="s">
        <v>18885</v>
      </c>
      <c r="AH4715" s="21" t="str">
        <f t="shared" si="146"/>
        <v>YK20</v>
      </c>
      <c r="AI4715" s="21">
        <v>216</v>
      </c>
      <c r="AJ4715" s="21">
        <f t="shared" si="147"/>
        <v>99.281045751633982</v>
      </c>
      <c r="AK4715" s="21" t="s">
        <v>2060</v>
      </c>
      <c r="AL4715" t="s">
        <v>2527</v>
      </c>
      <c r="AM4715" s="26" t="s">
        <v>38</v>
      </c>
      <c r="AN4715" t="s">
        <v>2032</v>
      </c>
    </row>
    <row r="4716" spans="1:40" ht="15" hidden="1" thickTop="1" x14ac:dyDescent="0.35">
      <c r="A4716" t="s">
        <v>9733</v>
      </c>
      <c r="B4716" t="s">
        <v>18886</v>
      </c>
      <c r="C4716" t="s">
        <v>2537</v>
      </c>
      <c r="D4716" t="s">
        <v>18887</v>
      </c>
      <c r="E4716" t="s">
        <v>558</v>
      </c>
      <c r="F4716">
        <v>2</v>
      </c>
      <c r="G4716" t="s">
        <v>2524</v>
      </c>
      <c r="H4716" t="s">
        <v>2056</v>
      </c>
      <c r="I4716" t="s">
        <v>2076</v>
      </c>
      <c r="J4716" t="s">
        <v>2539</v>
      </c>
      <c r="K4716" t="s">
        <v>62</v>
      </c>
      <c r="L4716" t="s">
        <v>2058</v>
      </c>
      <c r="M4716" t="s">
        <v>2059</v>
      </c>
      <c r="N4716">
        <v>10</v>
      </c>
      <c r="O4716">
        <v>503</v>
      </c>
      <c r="P4716">
        <v>2.0499999999999998</v>
      </c>
      <c r="Q4716">
        <v>24480</v>
      </c>
      <c r="R4716">
        <v>2</v>
      </c>
      <c r="S4716">
        <v>80</v>
      </c>
      <c r="T4716">
        <v>0.33</v>
      </c>
      <c r="U4716">
        <v>7</v>
      </c>
      <c r="V4716">
        <v>197</v>
      </c>
      <c r="W4716">
        <v>0.8</v>
      </c>
      <c r="X4716">
        <v>0</v>
      </c>
      <c r="Y4716">
        <v>0</v>
      </c>
      <c r="Z4716">
        <v>0</v>
      </c>
      <c r="AA4716">
        <v>0</v>
      </c>
      <c r="AB4716">
        <v>0</v>
      </c>
      <c r="AC4716">
        <v>0</v>
      </c>
      <c r="AD4716">
        <v>1</v>
      </c>
      <c r="AE4716">
        <v>226</v>
      </c>
      <c r="AF4716">
        <v>0.92</v>
      </c>
      <c r="AG4716" t="s">
        <v>18888</v>
      </c>
      <c r="AH4716" s="21" t="str">
        <f t="shared" si="146"/>
        <v>YK20</v>
      </c>
      <c r="AI4716" s="21">
        <v>345.36</v>
      </c>
      <c r="AJ4716" s="21">
        <f t="shared" si="147"/>
        <v>97.945261437908499</v>
      </c>
      <c r="AK4716" s="21" t="s">
        <v>2063</v>
      </c>
      <c r="AL4716" t="s">
        <v>2527</v>
      </c>
      <c r="AM4716" s="26" t="s">
        <v>38</v>
      </c>
      <c r="AN4716" t="s">
        <v>2032</v>
      </c>
    </row>
    <row r="4717" spans="1:40" ht="15" hidden="1" thickTop="1" x14ac:dyDescent="0.35">
      <c r="A4717" t="s">
        <v>9737</v>
      </c>
      <c r="B4717" t="s">
        <v>18889</v>
      </c>
      <c r="C4717" t="s">
        <v>2537</v>
      </c>
      <c r="D4717" t="s">
        <v>18887</v>
      </c>
      <c r="E4717" t="s">
        <v>558</v>
      </c>
      <c r="F4717">
        <v>2</v>
      </c>
      <c r="G4717" t="s">
        <v>2524</v>
      </c>
      <c r="H4717" t="s">
        <v>2056</v>
      </c>
      <c r="I4717" t="s">
        <v>2076</v>
      </c>
      <c r="J4717" t="s">
        <v>2539</v>
      </c>
      <c r="K4717" t="s">
        <v>62</v>
      </c>
      <c r="L4717" t="s">
        <v>2058</v>
      </c>
      <c r="M4717" t="s">
        <v>2059</v>
      </c>
      <c r="N4717">
        <v>4</v>
      </c>
      <c r="O4717">
        <v>227</v>
      </c>
      <c r="P4717">
        <v>0.93</v>
      </c>
      <c r="Q4717">
        <v>24480</v>
      </c>
      <c r="R4717">
        <v>1</v>
      </c>
      <c r="S4717">
        <v>44</v>
      </c>
      <c r="T4717">
        <v>0.18</v>
      </c>
      <c r="U4717">
        <v>3</v>
      </c>
      <c r="V4717">
        <v>183</v>
      </c>
      <c r="W4717">
        <v>0.75</v>
      </c>
      <c r="X4717">
        <v>0</v>
      </c>
      <c r="Y4717">
        <v>0</v>
      </c>
      <c r="Z4717">
        <v>0</v>
      </c>
      <c r="AA4717">
        <v>0</v>
      </c>
      <c r="AB4717">
        <v>0</v>
      </c>
      <c r="AC4717">
        <v>0</v>
      </c>
      <c r="AD4717">
        <v>0</v>
      </c>
      <c r="AE4717">
        <v>0</v>
      </c>
      <c r="AF4717">
        <v>0</v>
      </c>
      <c r="AG4717" t="s">
        <v>18890</v>
      </c>
      <c r="AH4717" s="21" t="str">
        <f t="shared" si="146"/>
        <v>YK20</v>
      </c>
      <c r="AI4717" s="21">
        <v>345.36</v>
      </c>
      <c r="AJ4717" s="21">
        <f t="shared" si="147"/>
        <v>99.072712418300654</v>
      </c>
      <c r="AK4717" s="21" t="s">
        <v>2063</v>
      </c>
      <c r="AL4717" t="s">
        <v>2527</v>
      </c>
      <c r="AM4717" s="26" t="s">
        <v>38</v>
      </c>
      <c r="AN4717" t="s">
        <v>2032</v>
      </c>
    </row>
    <row r="4718" spans="1:40" ht="15" hidden="1" thickTop="1" x14ac:dyDescent="0.35">
      <c r="A4718" t="s">
        <v>9741</v>
      </c>
      <c r="B4718" t="s">
        <v>18891</v>
      </c>
      <c r="C4718" t="s">
        <v>2537</v>
      </c>
      <c r="D4718" t="s">
        <v>18892</v>
      </c>
      <c r="E4718" t="s">
        <v>558</v>
      </c>
      <c r="F4718">
        <v>2</v>
      </c>
      <c r="G4718" t="s">
        <v>2524</v>
      </c>
      <c r="H4718" t="s">
        <v>2056</v>
      </c>
      <c r="I4718" t="s">
        <v>2076</v>
      </c>
      <c r="J4718" t="s">
        <v>2539</v>
      </c>
      <c r="K4718" t="s">
        <v>62</v>
      </c>
      <c r="L4718" t="s">
        <v>2058</v>
      </c>
      <c r="M4718" t="s">
        <v>2059</v>
      </c>
      <c r="N4718">
        <v>7</v>
      </c>
      <c r="O4718">
        <v>239</v>
      </c>
      <c r="P4718">
        <v>0.98</v>
      </c>
      <c r="Q4718">
        <v>24480</v>
      </c>
      <c r="R4718">
        <v>5</v>
      </c>
      <c r="S4718">
        <v>130</v>
      </c>
      <c r="T4718">
        <v>0.53</v>
      </c>
      <c r="U4718">
        <v>1</v>
      </c>
      <c r="V4718">
        <v>27</v>
      </c>
      <c r="W4718">
        <v>0.11</v>
      </c>
      <c r="X4718">
        <v>1</v>
      </c>
      <c r="Y4718">
        <v>82</v>
      </c>
      <c r="Z4718">
        <v>0.33</v>
      </c>
      <c r="AA4718">
        <v>0</v>
      </c>
      <c r="AB4718">
        <v>0</v>
      </c>
      <c r="AC4718">
        <v>0</v>
      </c>
      <c r="AD4718">
        <v>0</v>
      </c>
      <c r="AE4718">
        <v>0</v>
      </c>
      <c r="AF4718">
        <v>0</v>
      </c>
      <c r="AG4718" t="s">
        <v>18893</v>
      </c>
      <c r="AH4718" s="21" t="str">
        <f t="shared" si="146"/>
        <v>YK20</v>
      </c>
      <c r="AI4718" s="21">
        <v>345.36</v>
      </c>
      <c r="AJ4718" s="21">
        <f t="shared" si="147"/>
        <v>99.023692810457518</v>
      </c>
      <c r="AK4718" s="21" t="s">
        <v>2063</v>
      </c>
      <c r="AL4718" t="s">
        <v>2527</v>
      </c>
      <c r="AM4718" s="26" t="s">
        <v>38</v>
      </c>
      <c r="AN4718" t="s">
        <v>2032</v>
      </c>
    </row>
    <row r="4719" spans="1:40" ht="15" hidden="1" thickTop="1" x14ac:dyDescent="0.35">
      <c r="A4719" t="s">
        <v>7711</v>
      </c>
      <c r="B4719" t="s">
        <v>18894</v>
      </c>
      <c r="C4719" t="s">
        <v>4266</v>
      </c>
      <c r="D4719" t="s">
        <v>18895</v>
      </c>
      <c r="E4719" t="s">
        <v>558</v>
      </c>
      <c r="F4719">
        <v>2</v>
      </c>
      <c r="G4719" t="s">
        <v>2524</v>
      </c>
      <c r="H4719" t="s">
        <v>2056</v>
      </c>
      <c r="I4719" t="s">
        <v>2076</v>
      </c>
      <c r="J4719" t="s">
        <v>2539</v>
      </c>
      <c r="K4719" t="s">
        <v>62</v>
      </c>
      <c r="L4719" t="s">
        <v>2058</v>
      </c>
      <c r="M4719" t="s">
        <v>2170</v>
      </c>
      <c r="N4719">
        <v>7</v>
      </c>
      <c r="O4719">
        <v>247</v>
      </c>
      <c r="P4719">
        <v>1.61</v>
      </c>
      <c r="Q4719">
        <v>15300</v>
      </c>
      <c r="R4719">
        <v>5</v>
      </c>
      <c r="S4719">
        <v>214</v>
      </c>
      <c r="T4719">
        <v>1.4</v>
      </c>
      <c r="U4719">
        <v>2</v>
      </c>
      <c r="V4719">
        <v>33</v>
      </c>
      <c r="W4719">
        <v>0.22</v>
      </c>
      <c r="X4719">
        <v>0</v>
      </c>
      <c r="Y4719">
        <v>0</v>
      </c>
      <c r="Z4719">
        <v>0</v>
      </c>
      <c r="AA4719">
        <v>0</v>
      </c>
      <c r="AB4719">
        <v>0</v>
      </c>
      <c r="AC4719">
        <v>0</v>
      </c>
      <c r="AD4719">
        <v>0</v>
      </c>
      <c r="AE4719">
        <v>0</v>
      </c>
      <c r="AF4719">
        <v>0</v>
      </c>
      <c r="AG4719" t="s">
        <v>18896</v>
      </c>
      <c r="AH4719" s="21" t="str">
        <f t="shared" si="146"/>
        <v>YK20</v>
      </c>
      <c r="AI4719" s="21">
        <v>216</v>
      </c>
      <c r="AJ4719" s="21">
        <f t="shared" si="147"/>
        <v>98.385620915032675</v>
      </c>
      <c r="AK4719" s="21" t="s">
        <v>2063</v>
      </c>
      <c r="AL4719" t="s">
        <v>2527</v>
      </c>
      <c r="AM4719" s="26" t="s">
        <v>38</v>
      </c>
      <c r="AN4719" t="s">
        <v>2030</v>
      </c>
    </row>
    <row r="4720" spans="1:40" ht="15" hidden="1" thickTop="1" x14ac:dyDescent="0.35">
      <c r="A4720" t="s">
        <v>9748</v>
      </c>
      <c r="B4720" t="s">
        <v>18897</v>
      </c>
      <c r="C4720" t="s">
        <v>4266</v>
      </c>
      <c r="D4720" t="s">
        <v>18898</v>
      </c>
      <c r="E4720" t="s">
        <v>558</v>
      </c>
      <c r="F4720">
        <v>1</v>
      </c>
      <c r="G4720" t="s">
        <v>2524</v>
      </c>
      <c r="H4720" t="s">
        <v>2056</v>
      </c>
      <c r="I4720" t="s">
        <v>2076</v>
      </c>
      <c r="J4720" t="s">
        <v>2539</v>
      </c>
      <c r="K4720" t="s">
        <v>62</v>
      </c>
      <c r="L4720" t="s">
        <v>2058</v>
      </c>
      <c r="M4720" t="s">
        <v>2059</v>
      </c>
      <c r="N4720">
        <v>5</v>
      </c>
      <c r="O4720">
        <v>245</v>
      </c>
      <c r="P4720">
        <v>1</v>
      </c>
      <c r="Q4720">
        <v>24480</v>
      </c>
      <c r="R4720">
        <v>2</v>
      </c>
      <c r="S4720">
        <v>67</v>
      </c>
      <c r="T4720">
        <v>0.27</v>
      </c>
      <c r="U4720">
        <v>3</v>
      </c>
      <c r="V4720">
        <v>178</v>
      </c>
      <c r="W4720">
        <v>0.73</v>
      </c>
      <c r="X4720">
        <v>0</v>
      </c>
      <c r="Y4720">
        <v>0</v>
      </c>
      <c r="Z4720">
        <v>0</v>
      </c>
      <c r="AA4720">
        <v>0</v>
      </c>
      <c r="AB4720">
        <v>0</v>
      </c>
      <c r="AC4720">
        <v>0</v>
      </c>
      <c r="AD4720">
        <v>0</v>
      </c>
      <c r="AE4720">
        <v>0</v>
      </c>
      <c r="AF4720">
        <v>0</v>
      </c>
      <c r="AG4720" t="s">
        <v>18899</v>
      </c>
      <c r="AH4720" s="21" t="str">
        <f t="shared" si="146"/>
        <v>YK20</v>
      </c>
      <c r="AI4720" s="21">
        <v>345.36</v>
      </c>
      <c r="AJ4720" s="21">
        <f t="shared" si="147"/>
        <v>98.999183006535944</v>
      </c>
      <c r="AK4720" s="21" t="s">
        <v>2063</v>
      </c>
      <c r="AL4720" t="s">
        <v>2527</v>
      </c>
      <c r="AM4720" s="26" t="s">
        <v>38</v>
      </c>
      <c r="AN4720" t="s">
        <v>2031</v>
      </c>
    </row>
    <row r="4721" spans="1:40" ht="15" hidden="1" thickTop="1" x14ac:dyDescent="0.35">
      <c r="A4721" t="s">
        <v>9752</v>
      </c>
      <c r="B4721" t="s">
        <v>18900</v>
      </c>
      <c r="C4721" t="s">
        <v>2537</v>
      </c>
      <c r="D4721" t="s">
        <v>18901</v>
      </c>
      <c r="E4721" t="s">
        <v>558</v>
      </c>
      <c r="F4721">
        <v>1</v>
      </c>
      <c r="G4721" t="s">
        <v>2524</v>
      </c>
      <c r="H4721" t="s">
        <v>2056</v>
      </c>
      <c r="I4721" t="s">
        <v>2076</v>
      </c>
      <c r="J4721" t="s">
        <v>2539</v>
      </c>
      <c r="K4721" t="s">
        <v>62</v>
      </c>
      <c r="L4721" t="s">
        <v>2058</v>
      </c>
      <c r="M4721" t="s">
        <v>2059</v>
      </c>
      <c r="N4721">
        <v>2</v>
      </c>
      <c r="O4721">
        <v>59</v>
      </c>
      <c r="P4721">
        <v>0.24</v>
      </c>
      <c r="Q4721">
        <v>24480</v>
      </c>
      <c r="R4721">
        <v>0</v>
      </c>
      <c r="S4721">
        <v>0</v>
      </c>
      <c r="T4721">
        <v>0</v>
      </c>
      <c r="U4721">
        <v>1</v>
      </c>
      <c r="V4721">
        <v>20</v>
      </c>
      <c r="W4721">
        <v>0.08</v>
      </c>
      <c r="X4721">
        <v>0</v>
      </c>
      <c r="Y4721">
        <v>0</v>
      </c>
      <c r="Z4721">
        <v>0</v>
      </c>
      <c r="AA4721">
        <v>1</v>
      </c>
      <c r="AB4721">
        <v>39</v>
      </c>
      <c r="AC4721">
        <v>0.16</v>
      </c>
      <c r="AD4721">
        <v>0</v>
      </c>
      <c r="AE4721">
        <v>0</v>
      </c>
      <c r="AF4721">
        <v>0</v>
      </c>
      <c r="AG4721" t="s">
        <v>18902</v>
      </c>
      <c r="AH4721" s="21" t="str">
        <f t="shared" si="146"/>
        <v>YK20</v>
      </c>
      <c r="AI4721" s="21">
        <v>345.36</v>
      </c>
      <c r="AJ4721" s="21">
        <f t="shared" si="147"/>
        <v>99.758986928104576</v>
      </c>
      <c r="AK4721" s="21" t="s">
        <v>2060</v>
      </c>
      <c r="AL4721" t="s">
        <v>2527</v>
      </c>
      <c r="AM4721" s="26" t="s">
        <v>38</v>
      </c>
      <c r="AN4721" t="s">
        <v>2031</v>
      </c>
    </row>
    <row r="4722" spans="1:40" ht="15" hidden="1" thickTop="1" x14ac:dyDescent="0.35">
      <c r="A4722" t="s">
        <v>9756</v>
      </c>
      <c r="B4722" t="s">
        <v>18903</v>
      </c>
      <c r="C4722" t="s">
        <v>4266</v>
      </c>
      <c r="D4722" t="s">
        <v>18904</v>
      </c>
      <c r="E4722" t="s">
        <v>558</v>
      </c>
      <c r="F4722">
        <v>2</v>
      </c>
      <c r="G4722" t="s">
        <v>2524</v>
      </c>
      <c r="H4722" t="s">
        <v>2056</v>
      </c>
      <c r="I4722" t="s">
        <v>2076</v>
      </c>
      <c r="J4722" t="s">
        <v>2539</v>
      </c>
      <c r="K4722" t="s">
        <v>62</v>
      </c>
      <c r="L4722" t="s">
        <v>2058</v>
      </c>
      <c r="M4722" t="s">
        <v>2170</v>
      </c>
      <c r="N4722">
        <v>4</v>
      </c>
      <c r="O4722">
        <v>188</v>
      </c>
      <c r="P4722">
        <v>1.23</v>
      </c>
      <c r="Q4722">
        <v>15300</v>
      </c>
      <c r="R4722">
        <v>1</v>
      </c>
      <c r="S4722">
        <v>56</v>
      </c>
      <c r="T4722">
        <v>0.37</v>
      </c>
      <c r="U4722">
        <v>3</v>
      </c>
      <c r="V4722">
        <v>132</v>
      </c>
      <c r="W4722">
        <v>0.86</v>
      </c>
      <c r="X4722">
        <v>0</v>
      </c>
      <c r="Y4722">
        <v>0</v>
      </c>
      <c r="Z4722">
        <v>0</v>
      </c>
      <c r="AA4722">
        <v>0</v>
      </c>
      <c r="AB4722">
        <v>0</v>
      </c>
      <c r="AC4722">
        <v>0</v>
      </c>
      <c r="AD4722">
        <v>0</v>
      </c>
      <c r="AE4722">
        <v>0</v>
      </c>
      <c r="AF4722">
        <v>0</v>
      </c>
      <c r="AG4722" t="s">
        <v>18905</v>
      </c>
      <c r="AH4722" s="21" t="str">
        <f t="shared" si="146"/>
        <v>YK20</v>
      </c>
      <c r="AI4722" s="21">
        <v>216</v>
      </c>
      <c r="AJ4722" s="21">
        <f t="shared" si="147"/>
        <v>98.771241830065364</v>
      </c>
      <c r="AK4722" s="21" t="s">
        <v>2063</v>
      </c>
      <c r="AL4722" t="s">
        <v>2527</v>
      </c>
      <c r="AM4722" s="26" t="s">
        <v>38</v>
      </c>
      <c r="AN4722" t="s">
        <v>2032</v>
      </c>
    </row>
    <row r="4723" spans="1:40" ht="15" hidden="1" thickTop="1" x14ac:dyDescent="0.35">
      <c r="A4723" t="s">
        <v>9759</v>
      </c>
      <c r="B4723" t="s">
        <v>18906</v>
      </c>
      <c r="C4723" t="s">
        <v>7186</v>
      </c>
      <c r="D4723" t="s">
        <v>18907</v>
      </c>
      <c r="E4723" t="s">
        <v>2575</v>
      </c>
      <c r="F4723">
        <v>1</v>
      </c>
      <c r="G4723" t="s">
        <v>2576</v>
      </c>
      <c r="H4723" t="s">
        <v>2577</v>
      </c>
      <c r="I4723" t="s">
        <v>2076</v>
      </c>
      <c r="J4723" t="s">
        <v>2578</v>
      </c>
      <c r="K4723" t="s">
        <v>2579</v>
      </c>
      <c r="L4723" t="s">
        <v>2058</v>
      </c>
      <c r="M4723" t="s">
        <v>2170</v>
      </c>
      <c r="N4723">
        <v>2</v>
      </c>
      <c r="O4723">
        <v>56</v>
      </c>
      <c r="P4723">
        <v>0.37</v>
      </c>
      <c r="Q4723">
        <v>15300</v>
      </c>
      <c r="R4723">
        <v>1</v>
      </c>
      <c r="S4723">
        <v>23</v>
      </c>
      <c r="T4723">
        <v>0.15</v>
      </c>
      <c r="U4723">
        <v>1</v>
      </c>
      <c r="V4723">
        <v>33</v>
      </c>
      <c r="W4723">
        <v>0.22</v>
      </c>
      <c r="X4723">
        <v>0</v>
      </c>
      <c r="Y4723">
        <v>0</v>
      </c>
      <c r="Z4723">
        <v>0</v>
      </c>
      <c r="AA4723">
        <v>0</v>
      </c>
      <c r="AB4723">
        <v>0</v>
      </c>
      <c r="AC4723">
        <v>0</v>
      </c>
      <c r="AD4723">
        <v>0</v>
      </c>
      <c r="AE4723">
        <v>0</v>
      </c>
      <c r="AF4723">
        <v>0</v>
      </c>
      <c r="AG4723" t="s">
        <v>18908</v>
      </c>
      <c r="AH4723" s="21" t="str">
        <f t="shared" si="146"/>
        <v>YK20</v>
      </c>
      <c r="AI4723" s="21">
        <v>216</v>
      </c>
      <c r="AJ4723" s="21">
        <f t="shared" si="147"/>
        <v>99.633986928104576</v>
      </c>
      <c r="AK4723" s="21" t="s">
        <v>2060</v>
      </c>
      <c r="AL4723" t="s">
        <v>2581</v>
      </c>
      <c r="AM4723" s="26" t="s">
        <v>38</v>
      </c>
      <c r="AN4723" t="s">
        <v>2030</v>
      </c>
    </row>
    <row r="4724" spans="1:40" ht="15" hidden="1" thickTop="1" x14ac:dyDescent="0.35">
      <c r="A4724" t="s">
        <v>9763</v>
      </c>
      <c r="B4724" t="s">
        <v>18909</v>
      </c>
      <c r="C4724" t="s">
        <v>2644</v>
      </c>
      <c r="D4724" t="s">
        <v>18910</v>
      </c>
      <c r="E4724" t="s">
        <v>2646</v>
      </c>
      <c r="F4724">
        <v>1</v>
      </c>
      <c r="G4724" t="s">
        <v>2600</v>
      </c>
      <c r="H4724" t="s">
        <v>2577</v>
      </c>
      <c r="I4724" t="s">
        <v>2076</v>
      </c>
      <c r="J4724" t="s">
        <v>2647</v>
      </c>
      <c r="K4724" t="s">
        <v>2602</v>
      </c>
      <c r="L4724" t="s">
        <v>2058</v>
      </c>
      <c r="M4724" t="s">
        <v>2170</v>
      </c>
      <c r="N4724">
        <v>0</v>
      </c>
      <c r="O4724">
        <v>0</v>
      </c>
      <c r="P4724">
        <v>0</v>
      </c>
      <c r="Q4724">
        <v>15300</v>
      </c>
      <c r="R4724">
        <v>0</v>
      </c>
      <c r="S4724">
        <v>0</v>
      </c>
      <c r="T4724">
        <v>0</v>
      </c>
      <c r="U4724">
        <v>0</v>
      </c>
      <c r="V4724">
        <v>0</v>
      </c>
      <c r="W4724">
        <v>0</v>
      </c>
      <c r="X4724">
        <v>0</v>
      </c>
      <c r="Y4724">
        <v>0</v>
      </c>
      <c r="Z4724">
        <v>0</v>
      </c>
      <c r="AA4724">
        <v>0</v>
      </c>
      <c r="AB4724">
        <v>0</v>
      </c>
      <c r="AC4724">
        <v>0</v>
      </c>
      <c r="AD4724">
        <v>0</v>
      </c>
      <c r="AE4724">
        <v>0</v>
      </c>
      <c r="AF4724">
        <v>0</v>
      </c>
      <c r="AG4724" t="s">
        <v>18911</v>
      </c>
      <c r="AH4724" s="21" t="str">
        <f t="shared" si="146"/>
        <v>YK20</v>
      </c>
      <c r="AI4724" s="21">
        <v>216</v>
      </c>
      <c r="AJ4724" s="21">
        <f t="shared" si="147"/>
        <v>100</v>
      </c>
      <c r="AK4724" s="21" t="s">
        <v>2060</v>
      </c>
      <c r="AL4724" t="s">
        <v>2551</v>
      </c>
      <c r="AM4724" s="26" t="s">
        <v>38</v>
      </c>
      <c r="AN4724" t="s">
        <v>2030</v>
      </c>
    </row>
    <row r="4725" spans="1:40" ht="15" hidden="1" thickTop="1" x14ac:dyDescent="0.35">
      <c r="A4725" t="s">
        <v>9766</v>
      </c>
      <c r="B4725" t="s">
        <v>18912</v>
      </c>
      <c r="C4725" t="s">
        <v>5177</v>
      </c>
      <c r="D4725" t="s">
        <v>18913</v>
      </c>
      <c r="E4725" t="s">
        <v>2646</v>
      </c>
      <c r="F4725">
        <v>1</v>
      </c>
      <c r="G4725" t="s">
        <v>2600</v>
      </c>
      <c r="H4725" t="s">
        <v>2577</v>
      </c>
      <c r="I4725" t="s">
        <v>2076</v>
      </c>
      <c r="J4725" t="s">
        <v>2601</v>
      </c>
      <c r="K4725" t="s">
        <v>2602</v>
      </c>
      <c r="L4725" t="s">
        <v>2058</v>
      </c>
      <c r="M4725" t="s">
        <v>2163</v>
      </c>
      <c r="N4725">
        <v>1</v>
      </c>
      <c r="O4725">
        <v>29</v>
      </c>
      <c r="P4725">
        <v>0.17</v>
      </c>
      <c r="Q4725">
        <v>17340</v>
      </c>
      <c r="R4725">
        <v>1</v>
      </c>
      <c r="S4725">
        <v>29</v>
      </c>
      <c r="T4725">
        <v>0.17</v>
      </c>
      <c r="U4725">
        <v>0</v>
      </c>
      <c r="V4725">
        <v>0</v>
      </c>
      <c r="W4725">
        <v>0</v>
      </c>
      <c r="X4725">
        <v>0</v>
      </c>
      <c r="Y4725">
        <v>0</v>
      </c>
      <c r="Z4725">
        <v>0</v>
      </c>
      <c r="AA4725">
        <v>0</v>
      </c>
      <c r="AB4725">
        <v>0</v>
      </c>
      <c r="AC4725">
        <v>0</v>
      </c>
      <c r="AD4725">
        <v>0</v>
      </c>
      <c r="AE4725">
        <v>0</v>
      </c>
      <c r="AF4725">
        <v>0</v>
      </c>
      <c r="AG4725" t="s">
        <v>18914</v>
      </c>
      <c r="AH4725" s="21" t="str">
        <f t="shared" si="146"/>
        <v>YK20</v>
      </c>
      <c r="AI4725" s="21">
        <v>244.8</v>
      </c>
      <c r="AJ4725" s="21">
        <f t="shared" si="147"/>
        <v>99.832756632064587</v>
      </c>
      <c r="AK4725" s="21" t="s">
        <v>2060</v>
      </c>
      <c r="AL4725" t="s">
        <v>2551</v>
      </c>
      <c r="AM4725" s="26" t="s">
        <v>38</v>
      </c>
      <c r="AN4725" t="s">
        <v>2030</v>
      </c>
    </row>
    <row r="4726" spans="1:40" ht="15" hidden="1" thickTop="1" x14ac:dyDescent="0.35">
      <c r="A4726" t="s">
        <v>9769</v>
      </c>
      <c r="B4726" t="s">
        <v>18915</v>
      </c>
      <c r="C4726" t="s">
        <v>7186</v>
      </c>
      <c r="D4726" t="s">
        <v>18907</v>
      </c>
      <c r="E4726" t="s">
        <v>2575</v>
      </c>
      <c r="F4726">
        <v>1</v>
      </c>
      <c r="G4726" t="s">
        <v>2576</v>
      </c>
      <c r="H4726" t="s">
        <v>2577</v>
      </c>
      <c r="I4726" t="s">
        <v>2076</v>
      </c>
      <c r="J4726" t="s">
        <v>2578</v>
      </c>
      <c r="K4726" t="s">
        <v>2579</v>
      </c>
      <c r="L4726" t="s">
        <v>2058</v>
      </c>
      <c r="M4726" t="s">
        <v>2170</v>
      </c>
      <c r="N4726">
        <v>5</v>
      </c>
      <c r="O4726">
        <v>93</v>
      </c>
      <c r="P4726">
        <v>0.61</v>
      </c>
      <c r="Q4726">
        <v>15300</v>
      </c>
      <c r="R4726">
        <v>1</v>
      </c>
      <c r="S4726">
        <v>14</v>
      </c>
      <c r="T4726">
        <v>0.09</v>
      </c>
      <c r="U4726">
        <v>4</v>
      </c>
      <c r="V4726">
        <v>79</v>
      </c>
      <c r="W4726">
        <v>0.52</v>
      </c>
      <c r="X4726">
        <v>0</v>
      </c>
      <c r="Y4726">
        <v>0</v>
      </c>
      <c r="Z4726">
        <v>0</v>
      </c>
      <c r="AA4726">
        <v>0</v>
      </c>
      <c r="AB4726">
        <v>0</v>
      </c>
      <c r="AC4726">
        <v>0</v>
      </c>
      <c r="AD4726">
        <v>0</v>
      </c>
      <c r="AE4726">
        <v>0</v>
      </c>
      <c r="AF4726">
        <v>0</v>
      </c>
      <c r="AG4726" t="s">
        <v>18916</v>
      </c>
      <c r="AH4726" s="21" t="str">
        <f t="shared" si="146"/>
        <v>YK20</v>
      </c>
      <c r="AI4726" s="21">
        <v>216</v>
      </c>
      <c r="AJ4726" s="21">
        <f t="shared" si="147"/>
        <v>99.392156862745097</v>
      </c>
      <c r="AK4726" s="21" t="s">
        <v>2060</v>
      </c>
      <c r="AL4726" t="s">
        <v>2581</v>
      </c>
      <c r="AM4726" s="26" t="s">
        <v>38</v>
      </c>
      <c r="AN4726" t="s">
        <v>2030</v>
      </c>
    </row>
    <row r="4727" spans="1:40" ht="15" hidden="1" thickTop="1" x14ac:dyDescent="0.35">
      <c r="A4727" t="s">
        <v>9772</v>
      </c>
      <c r="B4727" t="s">
        <v>18917</v>
      </c>
      <c r="C4727" t="s">
        <v>2786</v>
      </c>
      <c r="D4727" t="s">
        <v>18918</v>
      </c>
      <c r="E4727" t="s">
        <v>2780</v>
      </c>
      <c r="F4727">
        <v>1</v>
      </c>
      <c r="G4727" t="s">
        <v>2609</v>
      </c>
      <c r="H4727" t="s">
        <v>2577</v>
      </c>
      <c r="I4727" t="s">
        <v>2057</v>
      </c>
      <c r="J4727" t="s">
        <v>2781</v>
      </c>
      <c r="K4727" t="s">
        <v>2765</v>
      </c>
      <c r="L4727" t="s">
        <v>2058</v>
      </c>
      <c r="M4727" t="s">
        <v>2170</v>
      </c>
      <c r="N4727">
        <v>7</v>
      </c>
      <c r="O4727">
        <v>239</v>
      </c>
      <c r="P4727">
        <v>1.56</v>
      </c>
      <c r="Q4727">
        <v>15300</v>
      </c>
      <c r="R4727">
        <v>2</v>
      </c>
      <c r="S4727">
        <v>118</v>
      </c>
      <c r="T4727">
        <v>0.77</v>
      </c>
      <c r="U4727">
        <v>1</v>
      </c>
      <c r="V4727">
        <v>25</v>
      </c>
      <c r="W4727">
        <v>0.16</v>
      </c>
      <c r="X4727">
        <v>0</v>
      </c>
      <c r="Y4727">
        <v>0</v>
      </c>
      <c r="Z4727">
        <v>0</v>
      </c>
      <c r="AA4727">
        <v>4</v>
      </c>
      <c r="AB4727">
        <v>96</v>
      </c>
      <c r="AC4727">
        <v>0.63</v>
      </c>
      <c r="AD4727">
        <v>0</v>
      </c>
      <c r="AE4727">
        <v>0</v>
      </c>
      <c r="AF4727">
        <v>0</v>
      </c>
      <c r="AG4727" t="s">
        <v>18919</v>
      </c>
      <c r="AH4727" s="21" t="str">
        <f t="shared" si="146"/>
        <v>YT21</v>
      </c>
      <c r="AI4727" s="21">
        <v>216</v>
      </c>
      <c r="AJ4727" s="21">
        <f t="shared" si="147"/>
        <v>98.437908496732021</v>
      </c>
      <c r="AK4727" s="21" t="s">
        <v>2063</v>
      </c>
      <c r="AL4727" t="s">
        <v>2613</v>
      </c>
      <c r="AM4727" s="26" t="s">
        <v>38</v>
      </c>
      <c r="AN4727" t="s">
        <v>2030</v>
      </c>
    </row>
    <row r="4728" spans="1:40" ht="15" hidden="1" thickTop="1" x14ac:dyDescent="0.35">
      <c r="A4728" t="s">
        <v>9776</v>
      </c>
      <c r="B4728" t="s">
        <v>18920</v>
      </c>
      <c r="C4728" t="s">
        <v>2673</v>
      </c>
      <c r="D4728" t="s">
        <v>18921</v>
      </c>
      <c r="E4728" t="s">
        <v>5749</v>
      </c>
      <c r="F4728">
        <v>1</v>
      </c>
      <c r="G4728" t="s">
        <v>2609</v>
      </c>
      <c r="H4728" t="s">
        <v>2577</v>
      </c>
      <c r="I4728" t="s">
        <v>2076</v>
      </c>
      <c r="J4728" t="s">
        <v>2675</v>
      </c>
      <c r="K4728" t="s">
        <v>2611</v>
      </c>
      <c r="L4728" t="s">
        <v>2058</v>
      </c>
      <c r="M4728" t="s">
        <v>2059</v>
      </c>
      <c r="N4728">
        <v>3</v>
      </c>
      <c r="O4728">
        <v>105</v>
      </c>
      <c r="P4728">
        <v>0.43</v>
      </c>
      <c r="Q4728">
        <v>24480</v>
      </c>
      <c r="R4728">
        <v>1</v>
      </c>
      <c r="S4728">
        <v>32</v>
      </c>
      <c r="T4728">
        <v>0.13</v>
      </c>
      <c r="U4728">
        <v>2</v>
      </c>
      <c r="V4728">
        <v>73</v>
      </c>
      <c r="W4728">
        <v>0.3</v>
      </c>
      <c r="X4728">
        <v>0</v>
      </c>
      <c r="Y4728">
        <v>0</v>
      </c>
      <c r="Z4728">
        <v>0</v>
      </c>
      <c r="AA4728">
        <v>0</v>
      </c>
      <c r="AB4728">
        <v>0</v>
      </c>
      <c r="AC4728">
        <v>0</v>
      </c>
      <c r="AD4728">
        <v>0</v>
      </c>
      <c r="AE4728">
        <v>0</v>
      </c>
      <c r="AF4728">
        <v>0</v>
      </c>
      <c r="AG4728" t="s">
        <v>18922</v>
      </c>
      <c r="AH4728" s="21" t="str">
        <f t="shared" si="146"/>
        <v>YR25</v>
      </c>
      <c r="AI4728" s="21">
        <v>345.36</v>
      </c>
      <c r="AJ4728" s="21">
        <f t="shared" si="147"/>
        <v>99.571078431372555</v>
      </c>
      <c r="AK4728" s="21" t="s">
        <v>2060</v>
      </c>
      <c r="AL4728" t="s">
        <v>2581</v>
      </c>
      <c r="AM4728" s="26" t="s">
        <v>38</v>
      </c>
      <c r="AN4728" t="s">
        <v>2030</v>
      </c>
    </row>
    <row r="4729" spans="1:40" ht="15" hidden="1" thickTop="1" x14ac:dyDescent="0.35">
      <c r="A4729" t="s">
        <v>9780</v>
      </c>
      <c r="B4729" t="s">
        <v>18923</v>
      </c>
      <c r="C4729" t="s">
        <v>2566</v>
      </c>
      <c r="D4729" t="s">
        <v>18924</v>
      </c>
      <c r="E4729" t="s">
        <v>559</v>
      </c>
      <c r="F4729">
        <v>1</v>
      </c>
      <c r="G4729" t="s">
        <v>2055</v>
      </c>
      <c r="H4729" t="s">
        <v>2056</v>
      </c>
      <c r="I4729" t="s">
        <v>2057</v>
      </c>
      <c r="J4729" t="s">
        <v>2568</v>
      </c>
      <c r="K4729" t="s">
        <v>63</v>
      </c>
      <c r="L4729" t="s">
        <v>2058</v>
      </c>
      <c r="M4729" t="s">
        <v>2059</v>
      </c>
      <c r="N4729">
        <v>1</v>
      </c>
      <c r="O4729">
        <v>91</v>
      </c>
      <c r="P4729">
        <v>0.37</v>
      </c>
      <c r="Q4729">
        <v>24480</v>
      </c>
      <c r="R4729">
        <v>1</v>
      </c>
      <c r="S4729">
        <v>91</v>
      </c>
      <c r="T4729">
        <v>0.37</v>
      </c>
      <c r="U4729">
        <v>0</v>
      </c>
      <c r="V4729">
        <v>0</v>
      </c>
      <c r="W4729">
        <v>0</v>
      </c>
      <c r="X4729">
        <v>0</v>
      </c>
      <c r="Y4729">
        <v>0</v>
      </c>
      <c r="Z4729">
        <v>0</v>
      </c>
      <c r="AA4729">
        <v>0</v>
      </c>
      <c r="AB4729">
        <v>0</v>
      </c>
      <c r="AC4729">
        <v>0</v>
      </c>
      <c r="AD4729">
        <v>0</v>
      </c>
      <c r="AE4729">
        <v>0</v>
      </c>
      <c r="AF4729">
        <v>0</v>
      </c>
      <c r="AG4729" t="s">
        <v>18925</v>
      </c>
      <c r="AH4729" s="21" t="str">
        <f t="shared" si="146"/>
        <v>YT21</v>
      </c>
      <c r="AI4729" s="21">
        <v>345.36</v>
      </c>
      <c r="AJ4729" s="21">
        <f t="shared" si="147"/>
        <v>99.628267973856211</v>
      </c>
      <c r="AK4729" s="21" t="s">
        <v>2060</v>
      </c>
      <c r="AL4729" t="s">
        <v>2570</v>
      </c>
      <c r="AM4729" s="26" t="s">
        <v>38</v>
      </c>
      <c r="AN4729" t="s">
        <v>2029</v>
      </c>
    </row>
    <row r="4730" spans="1:40" ht="15" hidden="1" thickTop="1" x14ac:dyDescent="0.35">
      <c r="A4730" t="s">
        <v>9784</v>
      </c>
      <c r="B4730" t="s">
        <v>18926</v>
      </c>
      <c r="C4730" t="s">
        <v>3113</v>
      </c>
      <c r="D4730" t="s">
        <v>18927</v>
      </c>
      <c r="E4730" t="s">
        <v>3115</v>
      </c>
      <c r="F4730">
        <v>1</v>
      </c>
      <c r="G4730" t="s">
        <v>2816</v>
      </c>
      <c r="H4730" t="s">
        <v>2620</v>
      </c>
      <c r="I4730" t="s">
        <v>2057</v>
      </c>
      <c r="J4730" t="s">
        <v>3116</v>
      </c>
      <c r="K4730" t="s">
        <v>2818</v>
      </c>
      <c r="L4730" t="s">
        <v>2058</v>
      </c>
      <c r="M4730" t="s">
        <v>2059</v>
      </c>
      <c r="N4730">
        <v>4</v>
      </c>
      <c r="O4730">
        <v>124</v>
      </c>
      <c r="P4730">
        <v>0.51</v>
      </c>
      <c r="Q4730">
        <v>24480</v>
      </c>
      <c r="R4730">
        <v>3</v>
      </c>
      <c r="S4730">
        <v>102</v>
      </c>
      <c r="T4730">
        <v>0.42</v>
      </c>
      <c r="U4730">
        <v>1</v>
      </c>
      <c r="V4730">
        <v>22</v>
      </c>
      <c r="W4730">
        <v>0.09</v>
      </c>
      <c r="X4730">
        <v>0</v>
      </c>
      <c r="Y4730">
        <v>0</v>
      </c>
      <c r="Z4730">
        <v>0</v>
      </c>
      <c r="AA4730">
        <v>0</v>
      </c>
      <c r="AB4730">
        <v>0</v>
      </c>
      <c r="AC4730">
        <v>0</v>
      </c>
      <c r="AD4730">
        <v>0</v>
      </c>
      <c r="AE4730">
        <v>0</v>
      </c>
      <c r="AF4730">
        <v>0</v>
      </c>
      <c r="AG4730" t="s">
        <v>18928</v>
      </c>
      <c r="AH4730" s="21" t="str">
        <f t="shared" si="146"/>
        <v>YT21</v>
      </c>
      <c r="AI4730" s="21">
        <v>345.36</v>
      </c>
      <c r="AJ4730" s="21">
        <f t="shared" si="147"/>
        <v>99.493464052287578</v>
      </c>
      <c r="AK4730" s="21" t="s">
        <v>2060</v>
      </c>
      <c r="AL4730" t="s">
        <v>3118</v>
      </c>
      <c r="AM4730" s="26" t="s">
        <v>38</v>
      </c>
      <c r="AN4730" t="s">
        <v>2030</v>
      </c>
    </row>
    <row r="4731" spans="1:40" ht="15" hidden="1" thickTop="1" x14ac:dyDescent="0.35">
      <c r="A4731" t="s">
        <v>9788</v>
      </c>
      <c r="B4731" t="s">
        <v>18929</v>
      </c>
      <c r="C4731" t="s">
        <v>3766</v>
      </c>
      <c r="D4731" t="s">
        <v>18930</v>
      </c>
      <c r="E4731" t="s">
        <v>2938</v>
      </c>
      <c r="F4731">
        <v>1</v>
      </c>
      <c r="G4731" t="s">
        <v>2593</v>
      </c>
      <c r="H4731" t="s">
        <v>2056</v>
      </c>
      <c r="I4731" t="s">
        <v>2076</v>
      </c>
      <c r="J4731" t="s">
        <v>3250</v>
      </c>
      <c r="K4731" t="s">
        <v>65</v>
      </c>
      <c r="L4731" t="s">
        <v>2058</v>
      </c>
      <c r="M4731" t="s">
        <v>2170</v>
      </c>
      <c r="N4731">
        <v>2</v>
      </c>
      <c r="O4731">
        <v>54</v>
      </c>
      <c r="P4731">
        <v>0.35</v>
      </c>
      <c r="Q4731">
        <v>15300</v>
      </c>
      <c r="R4731">
        <v>1</v>
      </c>
      <c r="S4731">
        <v>30</v>
      </c>
      <c r="T4731">
        <v>0.2</v>
      </c>
      <c r="U4731">
        <v>1</v>
      </c>
      <c r="V4731">
        <v>24</v>
      </c>
      <c r="W4731">
        <v>0.16</v>
      </c>
      <c r="X4731">
        <v>0</v>
      </c>
      <c r="Y4731">
        <v>0</v>
      </c>
      <c r="Z4731">
        <v>0</v>
      </c>
      <c r="AA4731">
        <v>0</v>
      </c>
      <c r="AB4731">
        <v>0</v>
      </c>
      <c r="AC4731">
        <v>0</v>
      </c>
      <c r="AD4731">
        <v>0</v>
      </c>
      <c r="AE4731">
        <v>0</v>
      </c>
      <c r="AF4731">
        <v>0</v>
      </c>
      <c r="AG4731" t="s">
        <v>18931</v>
      </c>
      <c r="AH4731" s="21" t="str">
        <f t="shared" si="146"/>
        <v>YM68</v>
      </c>
      <c r="AI4731" s="21">
        <v>216</v>
      </c>
      <c r="AJ4731" s="21">
        <f t="shared" si="147"/>
        <v>99.647058823529406</v>
      </c>
      <c r="AK4731" s="21" t="s">
        <v>2060</v>
      </c>
      <c r="AL4731" t="s">
        <v>2527</v>
      </c>
      <c r="AM4731" s="26" t="s">
        <v>38</v>
      </c>
      <c r="AN4731" t="s">
        <v>2030</v>
      </c>
    </row>
    <row r="4732" spans="1:40" ht="15" hidden="1" thickTop="1" x14ac:dyDescent="0.35">
      <c r="A4732" t="s">
        <v>9791</v>
      </c>
      <c r="B4732" t="s">
        <v>18932</v>
      </c>
      <c r="C4732" t="s">
        <v>3056</v>
      </c>
      <c r="D4732" t="s">
        <v>16303</v>
      </c>
      <c r="E4732" t="s">
        <v>3058</v>
      </c>
      <c r="F4732">
        <v>1</v>
      </c>
      <c r="G4732" t="s">
        <v>2546</v>
      </c>
      <c r="H4732" t="s">
        <v>2510</v>
      </c>
      <c r="I4732" t="s">
        <v>2057</v>
      </c>
      <c r="J4732" t="s">
        <v>3059</v>
      </c>
      <c r="K4732" t="s">
        <v>3007</v>
      </c>
      <c r="L4732" t="s">
        <v>2058</v>
      </c>
      <c r="M4732" t="s">
        <v>2170</v>
      </c>
      <c r="N4732">
        <v>6</v>
      </c>
      <c r="O4732">
        <v>140</v>
      </c>
      <c r="P4732">
        <v>0.92</v>
      </c>
      <c r="Q4732">
        <v>15300</v>
      </c>
      <c r="R4732">
        <v>3</v>
      </c>
      <c r="S4732">
        <v>86</v>
      </c>
      <c r="T4732">
        <v>0.56000000000000005</v>
      </c>
      <c r="U4732">
        <v>2</v>
      </c>
      <c r="V4732">
        <v>47</v>
      </c>
      <c r="W4732">
        <v>0.31</v>
      </c>
      <c r="X4732">
        <v>0</v>
      </c>
      <c r="Y4732">
        <v>0</v>
      </c>
      <c r="Z4732">
        <v>0</v>
      </c>
      <c r="AA4732">
        <v>1</v>
      </c>
      <c r="AB4732">
        <v>7</v>
      </c>
      <c r="AC4732">
        <v>0.05</v>
      </c>
      <c r="AD4732">
        <v>0</v>
      </c>
      <c r="AE4732">
        <v>0</v>
      </c>
      <c r="AF4732">
        <v>0</v>
      </c>
      <c r="AG4732" t="s">
        <v>18933</v>
      </c>
      <c r="AH4732" s="21" t="str">
        <f t="shared" si="146"/>
        <v>YT21</v>
      </c>
      <c r="AI4732" s="21">
        <v>216</v>
      </c>
      <c r="AJ4732" s="21">
        <f t="shared" si="147"/>
        <v>99.084967320261441</v>
      </c>
      <c r="AK4732" s="21" t="s">
        <v>2063</v>
      </c>
      <c r="AL4732" t="s">
        <v>2551</v>
      </c>
      <c r="AM4732" s="26" t="s">
        <v>38</v>
      </c>
      <c r="AN4732" t="s">
        <v>2029</v>
      </c>
    </row>
    <row r="4733" spans="1:40" ht="15" hidden="1" thickTop="1" x14ac:dyDescent="0.35">
      <c r="A4733" t="s">
        <v>9795</v>
      </c>
      <c r="B4733" t="s">
        <v>18934</v>
      </c>
      <c r="C4733" t="s">
        <v>7533</v>
      </c>
      <c r="D4733" t="s">
        <v>18935</v>
      </c>
      <c r="E4733" t="s">
        <v>3013</v>
      </c>
      <c r="F4733">
        <v>1</v>
      </c>
      <c r="G4733" t="s">
        <v>2600</v>
      </c>
      <c r="H4733" t="s">
        <v>2577</v>
      </c>
      <c r="I4733" t="s">
        <v>2057</v>
      </c>
      <c r="J4733" t="s">
        <v>3183</v>
      </c>
      <c r="K4733" t="s">
        <v>2742</v>
      </c>
      <c r="L4733" t="s">
        <v>2058</v>
      </c>
      <c r="M4733" t="s">
        <v>2059</v>
      </c>
      <c r="N4733">
        <v>10</v>
      </c>
      <c r="O4733">
        <v>272</v>
      </c>
      <c r="P4733">
        <v>1.1100000000000001</v>
      </c>
      <c r="Q4733">
        <v>24480</v>
      </c>
      <c r="R4733">
        <v>2</v>
      </c>
      <c r="S4733">
        <v>71</v>
      </c>
      <c r="T4733">
        <v>0.28999999999999998</v>
      </c>
      <c r="U4733">
        <v>8</v>
      </c>
      <c r="V4733">
        <v>201</v>
      </c>
      <c r="W4733">
        <v>0.82</v>
      </c>
      <c r="X4733">
        <v>0</v>
      </c>
      <c r="Y4733">
        <v>0</v>
      </c>
      <c r="Z4733">
        <v>0</v>
      </c>
      <c r="AA4733">
        <v>0</v>
      </c>
      <c r="AB4733">
        <v>0</v>
      </c>
      <c r="AC4733">
        <v>0</v>
      </c>
      <c r="AD4733">
        <v>0</v>
      </c>
      <c r="AE4733">
        <v>0</v>
      </c>
      <c r="AF4733">
        <v>0</v>
      </c>
      <c r="AG4733" t="s">
        <v>18936</v>
      </c>
      <c r="AH4733" s="21" t="str">
        <f t="shared" si="146"/>
        <v>YT21</v>
      </c>
      <c r="AI4733" s="21">
        <v>345.36</v>
      </c>
      <c r="AJ4733" s="21">
        <f t="shared" si="147"/>
        <v>98.888888888888886</v>
      </c>
      <c r="AK4733" s="21" t="s">
        <v>2063</v>
      </c>
      <c r="AL4733" t="s">
        <v>2551</v>
      </c>
      <c r="AM4733" s="26" t="s">
        <v>38</v>
      </c>
      <c r="AN4733" t="s">
        <v>2030</v>
      </c>
    </row>
    <row r="4734" spans="1:40" ht="15" hidden="1" thickTop="1" x14ac:dyDescent="0.35">
      <c r="A4734" t="s">
        <v>9799</v>
      </c>
      <c r="B4734" t="s">
        <v>18937</v>
      </c>
      <c r="C4734" t="s">
        <v>3622</v>
      </c>
      <c r="D4734" t="s">
        <v>18938</v>
      </c>
      <c r="E4734" t="s">
        <v>3624</v>
      </c>
      <c r="F4734">
        <v>1</v>
      </c>
      <c r="G4734" t="s">
        <v>2816</v>
      </c>
      <c r="H4734" t="s">
        <v>2620</v>
      </c>
      <c r="I4734" t="s">
        <v>2076</v>
      </c>
      <c r="J4734" t="s">
        <v>2817</v>
      </c>
      <c r="K4734" t="s">
        <v>2818</v>
      </c>
      <c r="L4734" t="s">
        <v>2058</v>
      </c>
      <c r="M4734" t="s">
        <v>2059</v>
      </c>
      <c r="N4734">
        <v>2</v>
      </c>
      <c r="O4734">
        <v>49</v>
      </c>
      <c r="P4734">
        <v>0.2</v>
      </c>
      <c r="Q4734">
        <v>24480</v>
      </c>
      <c r="R4734">
        <v>1</v>
      </c>
      <c r="S4734">
        <v>17</v>
      </c>
      <c r="T4734">
        <v>7.0000000000000007E-2</v>
      </c>
      <c r="U4734">
        <v>1</v>
      </c>
      <c r="V4734">
        <v>32</v>
      </c>
      <c r="W4734">
        <v>0.13</v>
      </c>
      <c r="X4734">
        <v>0</v>
      </c>
      <c r="Y4734">
        <v>0</v>
      </c>
      <c r="Z4734">
        <v>0</v>
      </c>
      <c r="AA4734">
        <v>0</v>
      </c>
      <c r="AB4734">
        <v>0</v>
      </c>
      <c r="AC4734">
        <v>0</v>
      </c>
      <c r="AD4734">
        <v>0</v>
      </c>
      <c r="AE4734">
        <v>0</v>
      </c>
      <c r="AF4734">
        <v>0</v>
      </c>
      <c r="AG4734" t="s">
        <v>18939</v>
      </c>
      <c r="AH4734" s="21" t="str">
        <f t="shared" si="146"/>
        <v>YR25</v>
      </c>
      <c r="AI4734" s="21">
        <v>345.36</v>
      </c>
      <c r="AJ4734" s="21">
        <f t="shared" si="147"/>
        <v>99.799836601307192</v>
      </c>
      <c r="AK4734" s="21" t="s">
        <v>2060</v>
      </c>
      <c r="AL4734" t="s">
        <v>2820</v>
      </c>
      <c r="AM4734" s="26" t="s">
        <v>38</v>
      </c>
      <c r="AN4734" t="s">
        <v>2031</v>
      </c>
    </row>
    <row r="4735" spans="1:40" ht="15" hidden="1" thickTop="1" x14ac:dyDescent="0.35">
      <c r="A4735" t="s">
        <v>9803</v>
      </c>
      <c r="B4735" t="s">
        <v>18940</v>
      </c>
      <c r="C4735" t="s">
        <v>3207</v>
      </c>
      <c r="D4735" t="s">
        <v>18941</v>
      </c>
      <c r="E4735" t="s">
        <v>2575</v>
      </c>
      <c r="F4735">
        <v>1</v>
      </c>
      <c r="G4735" t="s">
        <v>2576</v>
      </c>
      <c r="H4735" t="s">
        <v>2577</v>
      </c>
      <c r="I4735" t="s">
        <v>2057</v>
      </c>
      <c r="J4735" t="s">
        <v>2692</v>
      </c>
      <c r="K4735" t="s">
        <v>2635</v>
      </c>
      <c r="L4735" t="s">
        <v>2058</v>
      </c>
      <c r="M4735" t="s">
        <v>2059</v>
      </c>
      <c r="N4735">
        <v>1</v>
      </c>
      <c r="O4735">
        <v>27</v>
      </c>
      <c r="P4735">
        <v>0.11</v>
      </c>
      <c r="Q4735">
        <v>24480</v>
      </c>
      <c r="R4735">
        <v>0</v>
      </c>
      <c r="S4735">
        <v>0</v>
      </c>
      <c r="T4735">
        <v>0</v>
      </c>
      <c r="U4735">
        <v>1</v>
      </c>
      <c r="V4735">
        <v>27</v>
      </c>
      <c r="W4735">
        <v>0.11</v>
      </c>
      <c r="X4735">
        <v>0</v>
      </c>
      <c r="Y4735">
        <v>0</v>
      </c>
      <c r="Z4735">
        <v>0</v>
      </c>
      <c r="AA4735">
        <v>0</v>
      </c>
      <c r="AB4735">
        <v>0</v>
      </c>
      <c r="AC4735">
        <v>0</v>
      </c>
      <c r="AD4735">
        <v>0</v>
      </c>
      <c r="AE4735">
        <v>0</v>
      </c>
      <c r="AF4735">
        <v>0</v>
      </c>
      <c r="AG4735" t="s">
        <v>18942</v>
      </c>
      <c r="AH4735" s="21" t="str">
        <f t="shared" si="146"/>
        <v>YT21</v>
      </c>
      <c r="AI4735" s="21">
        <v>345.36</v>
      </c>
      <c r="AJ4735" s="21">
        <f t="shared" si="147"/>
        <v>99.889705882352942</v>
      </c>
      <c r="AK4735" s="21" t="s">
        <v>2060</v>
      </c>
      <c r="AL4735" t="s">
        <v>2581</v>
      </c>
      <c r="AM4735" s="26" t="s">
        <v>38</v>
      </c>
      <c r="AN4735" t="s">
        <v>2029</v>
      </c>
    </row>
    <row r="4736" spans="1:40" ht="15" hidden="1" thickTop="1" x14ac:dyDescent="0.35">
      <c r="A4736" t="s">
        <v>9807</v>
      </c>
      <c r="B4736" t="s">
        <v>18943</v>
      </c>
      <c r="C4736" t="s">
        <v>4541</v>
      </c>
      <c r="D4736" t="s">
        <v>18944</v>
      </c>
      <c r="E4736" t="s">
        <v>2608</v>
      </c>
      <c r="F4736">
        <v>1</v>
      </c>
      <c r="G4736" t="s">
        <v>2609</v>
      </c>
      <c r="H4736" t="s">
        <v>2577</v>
      </c>
      <c r="I4736" t="s">
        <v>2057</v>
      </c>
      <c r="J4736" t="s">
        <v>2764</v>
      </c>
      <c r="K4736" t="s">
        <v>2765</v>
      </c>
      <c r="L4736" t="s">
        <v>2058</v>
      </c>
      <c r="M4736" t="s">
        <v>2170</v>
      </c>
      <c r="N4736">
        <v>3</v>
      </c>
      <c r="O4736">
        <v>126</v>
      </c>
      <c r="P4736">
        <v>0.82</v>
      </c>
      <c r="Q4736">
        <v>15300</v>
      </c>
      <c r="R4736">
        <v>1</v>
      </c>
      <c r="S4736">
        <v>5</v>
      </c>
      <c r="T4736">
        <v>0.03</v>
      </c>
      <c r="U4736">
        <v>1</v>
      </c>
      <c r="V4736">
        <v>120</v>
      </c>
      <c r="W4736">
        <v>0.78</v>
      </c>
      <c r="X4736">
        <v>0</v>
      </c>
      <c r="Y4736">
        <v>0</v>
      </c>
      <c r="Z4736">
        <v>0</v>
      </c>
      <c r="AA4736">
        <v>1</v>
      </c>
      <c r="AB4736">
        <v>1</v>
      </c>
      <c r="AC4736">
        <v>0.01</v>
      </c>
      <c r="AD4736">
        <v>0</v>
      </c>
      <c r="AE4736">
        <v>0</v>
      </c>
      <c r="AF4736">
        <v>0</v>
      </c>
      <c r="AG4736" t="s">
        <v>18945</v>
      </c>
      <c r="AH4736" s="21" t="str">
        <f t="shared" si="146"/>
        <v>YT21</v>
      </c>
      <c r="AI4736" s="21">
        <v>216</v>
      </c>
      <c r="AJ4736" s="21">
        <f t="shared" si="147"/>
        <v>99.17647058823529</v>
      </c>
      <c r="AK4736" s="21" t="s">
        <v>2063</v>
      </c>
      <c r="AL4736" t="s">
        <v>2613</v>
      </c>
      <c r="AM4736" s="26" t="s">
        <v>38</v>
      </c>
      <c r="AN4736" t="s">
        <v>2030</v>
      </c>
    </row>
    <row r="4737" spans="1:40" ht="15" hidden="1" thickTop="1" x14ac:dyDescent="0.35">
      <c r="A4737" t="s">
        <v>9811</v>
      </c>
      <c r="B4737" t="s">
        <v>18946</v>
      </c>
      <c r="C4737" t="s">
        <v>6280</v>
      </c>
      <c r="D4737" t="s">
        <v>18947</v>
      </c>
      <c r="E4737" t="s">
        <v>2691</v>
      </c>
      <c r="F4737">
        <v>1</v>
      </c>
      <c r="G4737" t="s">
        <v>2633</v>
      </c>
      <c r="H4737" t="s">
        <v>2577</v>
      </c>
      <c r="I4737" t="s">
        <v>2057</v>
      </c>
      <c r="J4737" t="s">
        <v>2692</v>
      </c>
      <c r="K4737" t="s">
        <v>2635</v>
      </c>
      <c r="L4737" t="s">
        <v>2058</v>
      </c>
      <c r="M4737" t="s">
        <v>2059</v>
      </c>
      <c r="N4737">
        <v>3</v>
      </c>
      <c r="O4737">
        <v>172</v>
      </c>
      <c r="P4737">
        <v>0.7</v>
      </c>
      <c r="Q4737">
        <v>24480</v>
      </c>
      <c r="R4737">
        <v>1</v>
      </c>
      <c r="S4737">
        <v>48</v>
      </c>
      <c r="T4737">
        <v>0.2</v>
      </c>
      <c r="U4737">
        <v>2</v>
      </c>
      <c r="V4737">
        <v>124</v>
      </c>
      <c r="W4737">
        <v>0.51</v>
      </c>
      <c r="X4737">
        <v>0</v>
      </c>
      <c r="Y4737">
        <v>0</v>
      </c>
      <c r="Z4737">
        <v>0</v>
      </c>
      <c r="AA4737">
        <v>0</v>
      </c>
      <c r="AB4737">
        <v>0</v>
      </c>
      <c r="AC4737">
        <v>0</v>
      </c>
      <c r="AD4737">
        <v>0</v>
      </c>
      <c r="AE4737">
        <v>0</v>
      </c>
      <c r="AF4737">
        <v>0</v>
      </c>
      <c r="AG4737" t="s">
        <v>18948</v>
      </c>
      <c r="AH4737" s="21" t="str">
        <f t="shared" si="146"/>
        <v>YT21</v>
      </c>
      <c r="AI4737" s="21">
        <v>345.36</v>
      </c>
      <c r="AJ4737" s="21">
        <f t="shared" si="147"/>
        <v>99.297385620915037</v>
      </c>
      <c r="AK4737" s="21" t="s">
        <v>2060</v>
      </c>
      <c r="AL4737" t="s">
        <v>2581</v>
      </c>
      <c r="AM4737" s="26" t="s">
        <v>38</v>
      </c>
      <c r="AN4737" t="s">
        <v>2031</v>
      </c>
    </row>
    <row r="4738" spans="1:40" ht="15" hidden="1" thickTop="1" x14ac:dyDescent="0.35">
      <c r="A4738" t="s">
        <v>9815</v>
      </c>
      <c r="B4738" t="s">
        <v>18949</v>
      </c>
      <c r="C4738" t="s">
        <v>3100</v>
      </c>
      <c r="D4738" t="s">
        <v>18950</v>
      </c>
      <c r="E4738" t="s">
        <v>2815</v>
      </c>
      <c r="F4738">
        <v>1</v>
      </c>
      <c r="G4738" t="s">
        <v>2816</v>
      </c>
      <c r="H4738" t="s">
        <v>2620</v>
      </c>
      <c r="I4738" t="s">
        <v>2076</v>
      </c>
      <c r="J4738" t="s">
        <v>2817</v>
      </c>
      <c r="K4738" t="s">
        <v>2818</v>
      </c>
      <c r="L4738" t="s">
        <v>2058</v>
      </c>
      <c r="M4738" t="s">
        <v>2059</v>
      </c>
      <c r="N4738">
        <v>2</v>
      </c>
      <c r="O4738">
        <v>88</v>
      </c>
      <c r="P4738">
        <v>0.36</v>
      </c>
      <c r="Q4738">
        <v>24480</v>
      </c>
      <c r="R4738">
        <v>1</v>
      </c>
      <c r="S4738">
        <v>38</v>
      </c>
      <c r="T4738">
        <v>0.16</v>
      </c>
      <c r="U4738">
        <v>1</v>
      </c>
      <c r="V4738">
        <v>50</v>
      </c>
      <c r="W4738">
        <v>0.2</v>
      </c>
      <c r="X4738">
        <v>0</v>
      </c>
      <c r="Y4738">
        <v>0</v>
      </c>
      <c r="Z4738">
        <v>0</v>
      </c>
      <c r="AA4738">
        <v>0</v>
      </c>
      <c r="AB4738">
        <v>0</v>
      </c>
      <c r="AC4738">
        <v>0</v>
      </c>
      <c r="AD4738">
        <v>0</v>
      </c>
      <c r="AE4738">
        <v>0</v>
      </c>
      <c r="AF4738">
        <v>0</v>
      </c>
      <c r="AG4738" t="s">
        <v>18951</v>
      </c>
      <c r="AH4738" s="21" t="str">
        <f t="shared" si="146"/>
        <v>YR25</v>
      </c>
      <c r="AI4738" s="21">
        <v>345.36</v>
      </c>
      <c r="AJ4738" s="21">
        <f t="shared" si="147"/>
        <v>99.640522875816998</v>
      </c>
      <c r="AK4738" s="21" t="s">
        <v>2060</v>
      </c>
      <c r="AL4738" t="s">
        <v>2820</v>
      </c>
      <c r="AM4738" s="26" t="s">
        <v>38</v>
      </c>
      <c r="AN4738" t="s">
        <v>2030</v>
      </c>
    </row>
    <row r="4739" spans="1:40" ht="15" hidden="1" thickTop="1" x14ac:dyDescent="0.35">
      <c r="A4739" t="s">
        <v>9819</v>
      </c>
      <c r="B4739" t="s">
        <v>18952</v>
      </c>
      <c r="C4739" t="s">
        <v>4001</v>
      </c>
      <c r="D4739" t="s">
        <v>18953</v>
      </c>
      <c r="E4739" t="s">
        <v>2646</v>
      </c>
      <c r="F4739">
        <v>1</v>
      </c>
      <c r="G4739" t="s">
        <v>2600</v>
      </c>
      <c r="H4739" t="s">
        <v>2510</v>
      </c>
      <c r="I4739" t="s">
        <v>2057</v>
      </c>
      <c r="J4739" t="s">
        <v>4004</v>
      </c>
      <c r="K4739" t="s">
        <v>3007</v>
      </c>
      <c r="L4739" t="s">
        <v>2058</v>
      </c>
      <c r="M4739" t="s">
        <v>2059</v>
      </c>
      <c r="N4739">
        <v>0</v>
      </c>
      <c r="O4739">
        <v>0</v>
      </c>
      <c r="P4739">
        <v>0</v>
      </c>
      <c r="Q4739">
        <v>24480</v>
      </c>
      <c r="R4739">
        <v>0</v>
      </c>
      <c r="S4739">
        <v>0</v>
      </c>
      <c r="T4739">
        <v>0</v>
      </c>
      <c r="U4739">
        <v>0</v>
      </c>
      <c r="V4739">
        <v>0</v>
      </c>
      <c r="W4739">
        <v>0</v>
      </c>
      <c r="X4739">
        <v>0</v>
      </c>
      <c r="Y4739">
        <v>0</v>
      </c>
      <c r="Z4739">
        <v>0</v>
      </c>
      <c r="AA4739">
        <v>0</v>
      </c>
      <c r="AB4739">
        <v>0</v>
      </c>
      <c r="AC4739">
        <v>0</v>
      </c>
      <c r="AD4739">
        <v>0</v>
      </c>
      <c r="AE4739">
        <v>0</v>
      </c>
      <c r="AF4739">
        <v>0</v>
      </c>
      <c r="AG4739" t="s">
        <v>18954</v>
      </c>
      <c r="AH4739" s="21" t="str">
        <f t="shared" si="146"/>
        <v>YT21</v>
      </c>
      <c r="AI4739" s="21">
        <v>345.36</v>
      </c>
      <c r="AJ4739" s="21">
        <f t="shared" si="147"/>
        <v>100</v>
      </c>
      <c r="AK4739" s="21" t="s">
        <v>2060</v>
      </c>
      <c r="AL4739" t="s">
        <v>2551</v>
      </c>
      <c r="AM4739" s="26" t="s">
        <v>38</v>
      </c>
      <c r="AN4739" t="s">
        <v>2030</v>
      </c>
    </row>
    <row r="4740" spans="1:40" ht="15" hidden="1" thickTop="1" x14ac:dyDescent="0.35">
      <c r="A4740" t="s">
        <v>9823</v>
      </c>
      <c r="B4740" t="s">
        <v>18955</v>
      </c>
      <c r="C4740" t="s">
        <v>4656</v>
      </c>
      <c r="D4740" t="s">
        <v>18956</v>
      </c>
      <c r="E4740" t="s">
        <v>2575</v>
      </c>
      <c r="F4740">
        <v>1</v>
      </c>
      <c r="G4740" t="s">
        <v>2576</v>
      </c>
      <c r="H4740" t="s">
        <v>2577</v>
      </c>
      <c r="I4740" t="s">
        <v>2057</v>
      </c>
      <c r="J4740" t="s">
        <v>2858</v>
      </c>
      <c r="K4740" t="s">
        <v>2742</v>
      </c>
      <c r="L4740" t="s">
        <v>2058</v>
      </c>
      <c r="M4740" t="s">
        <v>2170</v>
      </c>
      <c r="N4740">
        <v>1</v>
      </c>
      <c r="O4740">
        <v>23</v>
      </c>
      <c r="P4740">
        <v>0.15</v>
      </c>
      <c r="Q4740">
        <v>15300</v>
      </c>
      <c r="R4740">
        <v>1</v>
      </c>
      <c r="S4740">
        <v>23</v>
      </c>
      <c r="T4740">
        <v>0.15</v>
      </c>
      <c r="U4740">
        <v>0</v>
      </c>
      <c r="V4740">
        <v>0</v>
      </c>
      <c r="W4740">
        <v>0</v>
      </c>
      <c r="X4740">
        <v>0</v>
      </c>
      <c r="Y4740">
        <v>0</v>
      </c>
      <c r="Z4740">
        <v>0</v>
      </c>
      <c r="AA4740">
        <v>0</v>
      </c>
      <c r="AB4740">
        <v>0</v>
      </c>
      <c r="AC4740">
        <v>0</v>
      </c>
      <c r="AD4740">
        <v>0</v>
      </c>
      <c r="AE4740">
        <v>0</v>
      </c>
      <c r="AF4740">
        <v>0</v>
      </c>
      <c r="AG4740" t="s">
        <v>18957</v>
      </c>
      <c r="AH4740" s="21" t="str">
        <f t="shared" si="146"/>
        <v>YT21</v>
      </c>
      <c r="AI4740" s="21">
        <v>216</v>
      </c>
      <c r="AJ4740" s="21">
        <f t="shared" si="147"/>
        <v>99.849673202614383</v>
      </c>
      <c r="AK4740" s="21" t="s">
        <v>2060</v>
      </c>
      <c r="AL4740" t="s">
        <v>2551</v>
      </c>
      <c r="AM4740" s="26" t="s">
        <v>38</v>
      </c>
      <c r="AN4740" t="s">
        <v>2031</v>
      </c>
    </row>
    <row r="4741" spans="1:40" ht="15" hidden="1" thickTop="1" x14ac:dyDescent="0.35">
      <c r="A4741" t="s">
        <v>9827</v>
      </c>
      <c r="B4741" t="s">
        <v>18958</v>
      </c>
      <c r="C4741" t="s">
        <v>3697</v>
      </c>
      <c r="D4741" t="s">
        <v>18959</v>
      </c>
      <c r="E4741" t="s">
        <v>3115</v>
      </c>
      <c r="F4741">
        <v>1</v>
      </c>
      <c r="G4741" t="s">
        <v>2816</v>
      </c>
      <c r="H4741" t="s">
        <v>2620</v>
      </c>
      <c r="I4741" t="s">
        <v>2057</v>
      </c>
      <c r="J4741" t="s">
        <v>3116</v>
      </c>
      <c r="K4741" t="s">
        <v>2818</v>
      </c>
      <c r="L4741" t="s">
        <v>2058</v>
      </c>
      <c r="M4741" t="s">
        <v>2059</v>
      </c>
      <c r="N4741">
        <v>0</v>
      </c>
      <c r="O4741">
        <v>0</v>
      </c>
      <c r="P4741">
        <v>0</v>
      </c>
      <c r="Q4741">
        <v>24480</v>
      </c>
      <c r="R4741">
        <v>0</v>
      </c>
      <c r="S4741">
        <v>0</v>
      </c>
      <c r="T4741">
        <v>0</v>
      </c>
      <c r="U4741">
        <v>0</v>
      </c>
      <c r="V4741">
        <v>0</v>
      </c>
      <c r="W4741">
        <v>0</v>
      </c>
      <c r="X4741">
        <v>0</v>
      </c>
      <c r="Y4741">
        <v>0</v>
      </c>
      <c r="Z4741">
        <v>0</v>
      </c>
      <c r="AA4741">
        <v>0</v>
      </c>
      <c r="AB4741">
        <v>0</v>
      </c>
      <c r="AC4741">
        <v>0</v>
      </c>
      <c r="AD4741">
        <v>0</v>
      </c>
      <c r="AE4741">
        <v>0</v>
      </c>
      <c r="AF4741">
        <v>0</v>
      </c>
      <c r="AG4741" t="s">
        <v>18960</v>
      </c>
      <c r="AH4741" s="21" t="str">
        <f t="shared" si="146"/>
        <v>YT21</v>
      </c>
      <c r="AI4741" s="21">
        <v>345.36</v>
      </c>
      <c r="AJ4741" s="21">
        <f t="shared" si="147"/>
        <v>100</v>
      </c>
      <c r="AK4741" s="21" t="s">
        <v>2060</v>
      </c>
      <c r="AL4741" t="s">
        <v>3118</v>
      </c>
      <c r="AM4741" s="26" t="s">
        <v>38</v>
      </c>
      <c r="AN4741" t="s">
        <v>2031</v>
      </c>
    </row>
    <row r="4742" spans="1:40" ht="15" hidden="1" thickTop="1" x14ac:dyDescent="0.35">
      <c r="A4742" t="s">
        <v>9831</v>
      </c>
      <c r="B4742" t="s">
        <v>18961</v>
      </c>
      <c r="C4742" t="s">
        <v>4118</v>
      </c>
      <c r="D4742" t="s">
        <v>18962</v>
      </c>
      <c r="E4742" t="s">
        <v>2646</v>
      </c>
      <c r="F4742">
        <v>1</v>
      </c>
      <c r="G4742" t="s">
        <v>2600</v>
      </c>
      <c r="H4742" t="s">
        <v>2577</v>
      </c>
      <c r="I4742" t="s">
        <v>2076</v>
      </c>
      <c r="J4742" t="s">
        <v>2647</v>
      </c>
      <c r="K4742" t="s">
        <v>2602</v>
      </c>
      <c r="L4742" t="s">
        <v>2058</v>
      </c>
      <c r="M4742" t="s">
        <v>2163</v>
      </c>
      <c r="N4742">
        <v>5</v>
      </c>
      <c r="O4742">
        <v>127</v>
      </c>
      <c r="P4742">
        <v>0.73</v>
      </c>
      <c r="Q4742">
        <v>17340</v>
      </c>
      <c r="R4742">
        <v>1</v>
      </c>
      <c r="S4742">
        <v>14</v>
      </c>
      <c r="T4742">
        <v>0.08</v>
      </c>
      <c r="U4742">
        <v>4</v>
      </c>
      <c r="V4742">
        <v>113</v>
      </c>
      <c r="W4742">
        <v>0.65</v>
      </c>
      <c r="X4742">
        <v>0</v>
      </c>
      <c r="Y4742">
        <v>0</v>
      </c>
      <c r="Z4742">
        <v>0</v>
      </c>
      <c r="AA4742">
        <v>0</v>
      </c>
      <c r="AB4742">
        <v>0</v>
      </c>
      <c r="AC4742">
        <v>0</v>
      </c>
      <c r="AD4742">
        <v>0</v>
      </c>
      <c r="AE4742">
        <v>0</v>
      </c>
      <c r="AF4742">
        <v>0</v>
      </c>
      <c r="AG4742" t="s">
        <v>18963</v>
      </c>
      <c r="AH4742" s="21" t="str">
        <f t="shared" si="146"/>
        <v>YM68</v>
      </c>
      <c r="AI4742" s="21">
        <v>244.8</v>
      </c>
      <c r="AJ4742" s="21">
        <f t="shared" si="147"/>
        <v>99.267589388696649</v>
      </c>
      <c r="AK4742" s="21" t="s">
        <v>2060</v>
      </c>
      <c r="AL4742" t="s">
        <v>2551</v>
      </c>
      <c r="AM4742" s="26" t="s">
        <v>38</v>
      </c>
      <c r="AN4742" t="s">
        <v>2032</v>
      </c>
    </row>
    <row r="4743" spans="1:40" ht="15" hidden="1" thickTop="1" x14ac:dyDescent="0.35">
      <c r="A4743" t="s">
        <v>9834</v>
      </c>
      <c r="B4743" t="s">
        <v>18964</v>
      </c>
      <c r="C4743" t="s">
        <v>8329</v>
      </c>
      <c r="D4743" t="s">
        <v>18965</v>
      </c>
      <c r="E4743" t="s">
        <v>3013</v>
      </c>
      <c r="F4743">
        <v>1</v>
      </c>
      <c r="G4743" t="s">
        <v>2600</v>
      </c>
      <c r="H4743" t="s">
        <v>2577</v>
      </c>
      <c r="I4743" t="s">
        <v>2076</v>
      </c>
      <c r="J4743" t="s">
        <v>3183</v>
      </c>
      <c r="K4743" t="s">
        <v>2742</v>
      </c>
      <c r="L4743" t="s">
        <v>2058</v>
      </c>
      <c r="M4743" t="s">
        <v>2170</v>
      </c>
      <c r="N4743">
        <v>13</v>
      </c>
      <c r="O4743">
        <v>412</v>
      </c>
      <c r="P4743">
        <v>2.69</v>
      </c>
      <c r="Q4743">
        <v>15300</v>
      </c>
      <c r="R4743">
        <v>8</v>
      </c>
      <c r="S4743">
        <v>249</v>
      </c>
      <c r="T4743">
        <v>1.63</v>
      </c>
      <c r="U4743">
        <v>5</v>
      </c>
      <c r="V4743">
        <v>163</v>
      </c>
      <c r="W4743">
        <v>1.07</v>
      </c>
      <c r="X4743">
        <v>0</v>
      </c>
      <c r="Y4743">
        <v>0</v>
      </c>
      <c r="Z4743">
        <v>0</v>
      </c>
      <c r="AA4743">
        <v>0</v>
      </c>
      <c r="AB4743">
        <v>0</v>
      </c>
      <c r="AC4743">
        <v>0</v>
      </c>
      <c r="AD4743">
        <v>0</v>
      </c>
      <c r="AE4743">
        <v>0</v>
      </c>
      <c r="AF4743">
        <v>0</v>
      </c>
      <c r="AG4743" t="s">
        <v>18966</v>
      </c>
      <c r="AH4743" s="21" t="str">
        <f t="shared" ref="AH4743:AH4806" si="148">LEFT(AG4743,4)</f>
        <v>YM68</v>
      </c>
      <c r="AI4743" s="21">
        <v>216</v>
      </c>
      <c r="AJ4743" s="21">
        <f t="shared" ref="AJ4743:AJ4806" si="149">100-(O4743/Q4743*100)</f>
        <v>97.307189542483655</v>
      </c>
      <c r="AK4743" s="21" t="s">
        <v>2063</v>
      </c>
      <c r="AL4743" t="s">
        <v>2551</v>
      </c>
      <c r="AM4743" s="26" t="s">
        <v>38</v>
      </c>
      <c r="AN4743" t="s">
        <v>2033</v>
      </c>
    </row>
    <row r="4744" spans="1:40" ht="15" hidden="1" thickTop="1" x14ac:dyDescent="0.35">
      <c r="A4744" t="s">
        <v>9838</v>
      </c>
      <c r="B4744" t="s">
        <v>18967</v>
      </c>
      <c r="C4744" t="s">
        <v>3672</v>
      </c>
      <c r="D4744" t="s">
        <v>18968</v>
      </c>
      <c r="E4744" t="s">
        <v>2825</v>
      </c>
      <c r="F4744">
        <v>2</v>
      </c>
      <c r="G4744" t="s">
        <v>2816</v>
      </c>
      <c r="H4744" t="s">
        <v>2620</v>
      </c>
      <c r="I4744" t="s">
        <v>2076</v>
      </c>
      <c r="J4744" t="s">
        <v>3674</v>
      </c>
      <c r="K4744" t="s">
        <v>2827</v>
      </c>
      <c r="L4744" t="s">
        <v>2058</v>
      </c>
      <c r="M4744" t="s">
        <v>2170</v>
      </c>
      <c r="N4744">
        <v>2</v>
      </c>
      <c r="O4744">
        <v>136</v>
      </c>
      <c r="P4744">
        <v>0.89</v>
      </c>
      <c r="Q4744">
        <v>15300</v>
      </c>
      <c r="R4744">
        <v>1</v>
      </c>
      <c r="S4744">
        <v>80</v>
      </c>
      <c r="T4744">
        <v>0.52</v>
      </c>
      <c r="U4744">
        <v>1</v>
      </c>
      <c r="V4744">
        <v>56</v>
      </c>
      <c r="W4744">
        <v>0.37</v>
      </c>
      <c r="X4744">
        <v>0</v>
      </c>
      <c r="Y4744">
        <v>0</v>
      </c>
      <c r="Z4744">
        <v>0</v>
      </c>
      <c r="AA4744">
        <v>0</v>
      </c>
      <c r="AB4744">
        <v>0</v>
      </c>
      <c r="AC4744">
        <v>0</v>
      </c>
      <c r="AD4744">
        <v>0</v>
      </c>
      <c r="AE4744">
        <v>0</v>
      </c>
      <c r="AF4744">
        <v>0</v>
      </c>
      <c r="AG4744" t="s">
        <v>18969</v>
      </c>
      <c r="AH4744" s="21" t="str">
        <f t="shared" si="148"/>
        <v>YM68</v>
      </c>
      <c r="AI4744" s="21">
        <v>216</v>
      </c>
      <c r="AJ4744" s="21">
        <f t="shared" si="149"/>
        <v>99.111111111111114</v>
      </c>
      <c r="AK4744" s="21" t="s">
        <v>2063</v>
      </c>
      <c r="AL4744" t="s">
        <v>2829</v>
      </c>
      <c r="AM4744" s="26" t="s">
        <v>38</v>
      </c>
      <c r="AN4744" t="s">
        <v>2030</v>
      </c>
    </row>
    <row r="4745" spans="1:40" ht="15" hidden="1" thickTop="1" x14ac:dyDescent="0.35">
      <c r="A4745" t="s">
        <v>9842</v>
      </c>
      <c r="B4745" t="s">
        <v>18970</v>
      </c>
      <c r="C4745" t="s">
        <v>3011</v>
      </c>
      <c r="D4745" t="s">
        <v>18971</v>
      </c>
      <c r="E4745" t="s">
        <v>2575</v>
      </c>
      <c r="F4745">
        <v>1</v>
      </c>
      <c r="G4745" t="s">
        <v>2576</v>
      </c>
      <c r="H4745" t="s">
        <v>2577</v>
      </c>
      <c r="I4745" t="s">
        <v>2057</v>
      </c>
      <c r="J4745" t="s">
        <v>2741</v>
      </c>
      <c r="K4745" t="s">
        <v>2742</v>
      </c>
      <c r="L4745" t="s">
        <v>2058</v>
      </c>
      <c r="M4745" t="s">
        <v>2170</v>
      </c>
      <c r="N4745">
        <v>3</v>
      </c>
      <c r="O4745">
        <v>59</v>
      </c>
      <c r="P4745">
        <v>0.39</v>
      </c>
      <c r="Q4745">
        <v>15300</v>
      </c>
      <c r="R4745">
        <v>2</v>
      </c>
      <c r="S4745">
        <v>47</v>
      </c>
      <c r="T4745">
        <v>0.31</v>
      </c>
      <c r="U4745">
        <v>1</v>
      </c>
      <c r="V4745">
        <v>12</v>
      </c>
      <c r="W4745">
        <v>0.08</v>
      </c>
      <c r="X4745">
        <v>0</v>
      </c>
      <c r="Y4745">
        <v>0</v>
      </c>
      <c r="Z4745">
        <v>0</v>
      </c>
      <c r="AA4745">
        <v>0</v>
      </c>
      <c r="AB4745">
        <v>0</v>
      </c>
      <c r="AC4745">
        <v>0</v>
      </c>
      <c r="AD4745">
        <v>0</v>
      </c>
      <c r="AE4745">
        <v>0</v>
      </c>
      <c r="AF4745">
        <v>0</v>
      </c>
      <c r="AG4745" t="s">
        <v>18972</v>
      </c>
      <c r="AH4745" s="21" t="str">
        <f t="shared" si="148"/>
        <v>YT21</v>
      </c>
      <c r="AI4745" s="21">
        <v>216</v>
      </c>
      <c r="AJ4745" s="21">
        <f t="shared" si="149"/>
        <v>99.614379084967325</v>
      </c>
      <c r="AK4745" s="21" t="s">
        <v>2060</v>
      </c>
      <c r="AL4745" t="s">
        <v>2551</v>
      </c>
      <c r="AM4745" s="26" t="s">
        <v>38</v>
      </c>
      <c r="AN4745" t="s">
        <v>2030</v>
      </c>
    </row>
    <row r="4746" spans="1:40" ht="15" hidden="1" thickTop="1" x14ac:dyDescent="0.35">
      <c r="A4746" t="s">
        <v>9846</v>
      </c>
      <c r="B4746" t="s">
        <v>18973</v>
      </c>
      <c r="C4746" t="s">
        <v>18974</v>
      </c>
      <c r="D4746" t="s">
        <v>18975</v>
      </c>
      <c r="E4746" t="s">
        <v>2825</v>
      </c>
      <c r="F4746">
        <v>1</v>
      </c>
      <c r="G4746" t="s">
        <v>2816</v>
      </c>
      <c r="H4746" t="s">
        <v>2620</v>
      </c>
      <c r="I4746" t="s">
        <v>2076</v>
      </c>
      <c r="J4746" t="s">
        <v>18976</v>
      </c>
      <c r="K4746" t="s">
        <v>2827</v>
      </c>
      <c r="L4746" t="s">
        <v>2058</v>
      </c>
      <c r="M4746" t="s">
        <v>2982</v>
      </c>
      <c r="N4746">
        <v>5</v>
      </c>
      <c r="O4746">
        <v>282</v>
      </c>
      <c r="P4746">
        <v>1.97</v>
      </c>
      <c r="Q4746">
        <v>14280</v>
      </c>
      <c r="R4746">
        <v>2</v>
      </c>
      <c r="S4746">
        <v>156</v>
      </c>
      <c r="T4746">
        <v>1.0900000000000001</v>
      </c>
      <c r="U4746">
        <v>3</v>
      </c>
      <c r="V4746">
        <v>126</v>
      </c>
      <c r="W4746">
        <v>0.88</v>
      </c>
      <c r="X4746">
        <v>0</v>
      </c>
      <c r="Y4746">
        <v>0</v>
      </c>
      <c r="Z4746">
        <v>0</v>
      </c>
      <c r="AA4746">
        <v>0</v>
      </c>
      <c r="AB4746">
        <v>0</v>
      </c>
      <c r="AC4746">
        <v>0</v>
      </c>
      <c r="AD4746">
        <v>0</v>
      </c>
      <c r="AE4746">
        <v>0</v>
      </c>
      <c r="AF4746">
        <v>0</v>
      </c>
      <c r="AG4746" t="s">
        <v>18977</v>
      </c>
      <c r="AH4746" s="21" t="str">
        <f t="shared" si="148"/>
        <v>YM68</v>
      </c>
      <c r="AI4746" s="21">
        <v>201.59999999999997</v>
      </c>
      <c r="AJ4746" s="21">
        <f t="shared" si="149"/>
        <v>98.025210084033617</v>
      </c>
      <c r="AK4746" s="21" t="s">
        <v>2063</v>
      </c>
      <c r="AL4746" t="s">
        <v>2829</v>
      </c>
      <c r="AM4746" s="26" t="s">
        <v>38</v>
      </c>
      <c r="AN4746" t="s">
        <v>2031</v>
      </c>
    </row>
    <row r="4747" spans="1:40" ht="15" hidden="1" thickTop="1" x14ac:dyDescent="0.35">
      <c r="A4747" t="s">
        <v>9850</v>
      </c>
      <c r="B4747" t="s">
        <v>18978</v>
      </c>
      <c r="C4747" t="s">
        <v>3613</v>
      </c>
      <c r="D4747" t="s">
        <v>18979</v>
      </c>
      <c r="E4747" t="s">
        <v>43</v>
      </c>
      <c r="F4747">
        <v>1</v>
      </c>
      <c r="G4747" t="s">
        <v>2055</v>
      </c>
      <c r="H4747" t="s">
        <v>2056</v>
      </c>
      <c r="I4747" t="s">
        <v>2057</v>
      </c>
      <c r="J4747" t="s">
        <v>2999</v>
      </c>
      <c r="K4747" t="s">
        <v>42</v>
      </c>
      <c r="L4747" t="s">
        <v>2058</v>
      </c>
      <c r="M4747" t="s">
        <v>2059</v>
      </c>
      <c r="N4747">
        <v>3</v>
      </c>
      <c r="O4747">
        <v>348</v>
      </c>
      <c r="P4747">
        <v>1.42</v>
      </c>
      <c r="Q4747">
        <v>24480</v>
      </c>
      <c r="R4747">
        <v>0</v>
      </c>
      <c r="S4747">
        <v>0</v>
      </c>
      <c r="T4747">
        <v>0</v>
      </c>
      <c r="U4747">
        <v>2</v>
      </c>
      <c r="V4747">
        <v>313</v>
      </c>
      <c r="W4747">
        <v>1.28</v>
      </c>
      <c r="X4747">
        <v>0</v>
      </c>
      <c r="Y4747">
        <v>0</v>
      </c>
      <c r="Z4747">
        <v>0</v>
      </c>
      <c r="AA4747">
        <v>1</v>
      </c>
      <c r="AB4747">
        <v>35</v>
      </c>
      <c r="AC4747">
        <v>0.14000000000000001</v>
      </c>
      <c r="AD4747">
        <v>0</v>
      </c>
      <c r="AE4747">
        <v>0</v>
      </c>
      <c r="AF4747">
        <v>0</v>
      </c>
      <c r="AG4747" t="s">
        <v>18980</v>
      </c>
      <c r="AH4747" s="21" t="str">
        <f t="shared" si="148"/>
        <v>YT21</v>
      </c>
      <c r="AI4747" s="21">
        <v>345.36</v>
      </c>
      <c r="AJ4747" s="21">
        <f t="shared" si="149"/>
        <v>98.578431372549019</v>
      </c>
      <c r="AK4747" s="21" t="s">
        <v>2063</v>
      </c>
      <c r="AL4747" t="s">
        <v>2964</v>
      </c>
      <c r="AM4747" s="26" t="s">
        <v>38</v>
      </c>
      <c r="AN4747" t="s">
        <v>2032</v>
      </c>
    </row>
    <row r="4748" spans="1:40" ht="15" hidden="1" thickTop="1" x14ac:dyDescent="0.35">
      <c r="A4748" t="s">
        <v>9854</v>
      </c>
      <c r="B4748" t="s">
        <v>18981</v>
      </c>
      <c r="C4748" t="s">
        <v>5584</v>
      </c>
      <c r="D4748" t="s">
        <v>18982</v>
      </c>
      <c r="E4748" t="s">
        <v>4848</v>
      </c>
      <c r="F4748">
        <v>2</v>
      </c>
      <c r="G4748" t="s">
        <v>2546</v>
      </c>
      <c r="H4748" t="s">
        <v>2510</v>
      </c>
      <c r="I4748" t="s">
        <v>2076</v>
      </c>
      <c r="J4748" t="s">
        <v>3006</v>
      </c>
      <c r="K4748" t="s">
        <v>3007</v>
      </c>
      <c r="L4748" t="s">
        <v>2058</v>
      </c>
      <c r="M4748" t="s">
        <v>2059</v>
      </c>
      <c r="N4748">
        <v>1</v>
      </c>
      <c r="O4748">
        <v>71</v>
      </c>
      <c r="P4748">
        <v>0.28999999999999998</v>
      </c>
      <c r="Q4748">
        <v>24480</v>
      </c>
      <c r="R4748">
        <v>0</v>
      </c>
      <c r="S4748">
        <v>0</v>
      </c>
      <c r="T4748">
        <v>0</v>
      </c>
      <c r="U4748">
        <v>1</v>
      </c>
      <c r="V4748">
        <v>71</v>
      </c>
      <c r="W4748">
        <v>0.28999999999999998</v>
      </c>
      <c r="X4748">
        <v>0</v>
      </c>
      <c r="Y4748">
        <v>0</v>
      </c>
      <c r="Z4748">
        <v>0</v>
      </c>
      <c r="AA4748">
        <v>0</v>
      </c>
      <c r="AB4748">
        <v>0</v>
      </c>
      <c r="AC4748">
        <v>0</v>
      </c>
      <c r="AD4748">
        <v>0</v>
      </c>
      <c r="AE4748">
        <v>0</v>
      </c>
      <c r="AF4748">
        <v>0</v>
      </c>
      <c r="AG4748" t="s">
        <v>18983</v>
      </c>
      <c r="AH4748" s="21" t="str">
        <f t="shared" si="148"/>
        <v>YM68</v>
      </c>
      <c r="AI4748" s="21">
        <v>345.36</v>
      </c>
      <c r="AJ4748" s="21">
        <f t="shared" si="149"/>
        <v>99.709967320261441</v>
      </c>
      <c r="AK4748" s="21" t="s">
        <v>2060</v>
      </c>
      <c r="AL4748" t="s">
        <v>2551</v>
      </c>
      <c r="AM4748" s="26" t="s">
        <v>38</v>
      </c>
      <c r="AN4748" t="s">
        <v>2032</v>
      </c>
    </row>
    <row r="4749" spans="1:40" ht="15" hidden="1" thickTop="1" x14ac:dyDescent="0.35">
      <c r="A4749" t="s">
        <v>9858</v>
      </c>
      <c r="B4749" t="s">
        <v>18984</v>
      </c>
      <c r="C4749" t="s">
        <v>4266</v>
      </c>
      <c r="D4749" t="s">
        <v>18985</v>
      </c>
      <c r="E4749" t="s">
        <v>558</v>
      </c>
      <c r="F4749">
        <v>2</v>
      </c>
      <c r="G4749" t="s">
        <v>2524</v>
      </c>
      <c r="H4749" t="s">
        <v>2056</v>
      </c>
      <c r="I4749" t="s">
        <v>2076</v>
      </c>
      <c r="J4749" t="s">
        <v>2539</v>
      </c>
      <c r="K4749" t="s">
        <v>62</v>
      </c>
      <c r="L4749" t="s">
        <v>2058</v>
      </c>
      <c r="M4749" t="s">
        <v>2170</v>
      </c>
      <c r="N4749">
        <v>9</v>
      </c>
      <c r="O4749">
        <v>224</v>
      </c>
      <c r="P4749">
        <v>1.46</v>
      </c>
      <c r="Q4749">
        <v>15300</v>
      </c>
      <c r="R4749">
        <v>5</v>
      </c>
      <c r="S4749">
        <v>90</v>
      </c>
      <c r="T4749">
        <v>0.59</v>
      </c>
      <c r="U4749">
        <v>4</v>
      </c>
      <c r="V4749">
        <v>134</v>
      </c>
      <c r="W4749">
        <v>0.88</v>
      </c>
      <c r="X4749">
        <v>0</v>
      </c>
      <c r="Y4749">
        <v>0</v>
      </c>
      <c r="Z4749">
        <v>0</v>
      </c>
      <c r="AA4749">
        <v>0</v>
      </c>
      <c r="AB4749">
        <v>0</v>
      </c>
      <c r="AC4749">
        <v>0</v>
      </c>
      <c r="AD4749">
        <v>0</v>
      </c>
      <c r="AE4749">
        <v>0</v>
      </c>
      <c r="AF4749">
        <v>0</v>
      </c>
      <c r="AG4749" t="s">
        <v>18986</v>
      </c>
      <c r="AH4749" s="21" t="str">
        <f t="shared" si="148"/>
        <v>YK20</v>
      </c>
      <c r="AI4749" s="21">
        <v>216</v>
      </c>
      <c r="AJ4749" s="21">
        <f t="shared" si="149"/>
        <v>98.535947712418306</v>
      </c>
      <c r="AK4749" s="21" t="s">
        <v>2063</v>
      </c>
      <c r="AL4749" t="s">
        <v>2527</v>
      </c>
      <c r="AM4749" s="26" t="s">
        <v>38</v>
      </c>
      <c r="AN4749" t="s">
        <v>2030</v>
      </c>
    </row>
    <row r="4750" spans="1:40" ht="15" hidden="1" thickTop="1" x14ac:dyDescent="0.35">
      <c r="A4750" t="s">
        <v>9862</v>
      </c>
      <c r="B4750" t="s">
        <v>18987</v>
      </c>
      <c r="C4750" t="s">
        <v>4992</v>
      </c>
      <c r="D4750" t="s">
        <v>18988</v>
      </c>
      <c r="E4750" t="s">
        <v>2575</v>
      </c>
      <c r="F4750">
        <v>1</v>
      </c>
      <c r="G4750" t="s">
        <v>2576</v>
      </c>
      <c r="H4750" t="s">
        <v>2577</v>
      </c>
      <c r="I4750" t="s">
        <v>2057</v>
      </c>
      <c r="J4750" t="s">
        <v>2858</v>
      </c>
      <c r="K4750" t="s">
        <v>2742</v>
      </c>
      <c r="L4750" t="s">
        <v>2058</v>
      </c>
      <c r="M4750" t="s">
        <v>2059</v>
      </c>
      <c r="N4750">
        <v>1</v>
      </c>
      <c r="O4750">
        <v>33</v>
      </c>
      <c r="P4750">
        <v>0.13</v>
      </c>
      <c r="Q4750">
        <v>24480</v>
      </c>
      <c r="R4750">
        <v>0</v>
      </c>
      <c r="S4750">
        <v>0</v>
      </c>
      <c r="T4750">
        <v>0</v>
      </c>
      <c r="U4750">
        <v>1</v>
      </c>
      <c r="V4750">
        <v>33</v>
      </c>
      <c r="W4750">
        <v>0.13</v>
      </c>
      <c r="X4750">
        <v>0</v>
      </c>
      <c r="Y4750">
        <v>0</v>
      </c>
      <c r="Z4750">
        <v>0</v>
      </c>
      <c r="AA4750">
        <v>0</v>
      </c>
      <c r="AB4750">
        <v>0</v>
      </c>
      <c r="AC4750">
        <v>0</v>
      </c>
      <c r="AD4750">
        <v>0</v>
      </c>
      <c r="AE4750">
        <v>0</v>
      </c>
      <c r="AF4750">
        <v>0</v>
      </c>
      <c r="AG4750" t="s">
        <v>18989</v>
      </c>
      <c r="AH4750" s="21" t="str">
        <f t="shared" si="148"/>
        <v>YT21</v>
      </c>
      <c r="AI4750" s="21">
        <v>345.36</v>
      </c>
      <c r="AJ4750" s="21">
        <f t="shared" si="149"/>
        <v>99.865196078431367</v>
      </c>
      <c r="AK4750" s="21" t="s">
        <v>2060</v>
      </c>
      <c r="AL4750" t="s">
        <v>2551</v>
      </c>
      <c r="AM4750" s="26" t="s">
        <v>38</v>
      </c>
      <c r="AN4750" t="s">
        <v>2030</v>
      </c>
    </row>
    <row r="4751" spans="1:40" ht="15" hidden="1" thickTop="1" x14ac:dyDescent="0.35">
      <c r="A4751" t="s">
        <v>9866</v>
      </c>
      <c r="B4751" t="s">
        <v>18990</v>
      </c>
      <c r="C4751" t="s">
        <v>6424</v>
      </c>
      <c r="D4751" t="s">
        <v>18991</v>
      </c>
      <c r="E4751" t="s">
        <v>44</v>
      </c>
      <c r="F4751">
        <v>3</v>
      </c>
      <c r="G4751" t="s">
        <v>2055</v>
      </c>
      <c r="H4751" t="s">
        <v>2056</v>
      </c>
      <c r="I4751" t="s">
        <v>2057</v>
      </c>
      <c r="J4751" t="s">
        <v>3609</v>
      </c>
      <c r="K4751" t="s">
        <v>42</v>
      </c>
      <c r="L4751" t="s">
        <v>2058</v>
      </c>
      <c r="M4751" t="s">
        <v>2059</v>
      </c>
      <c r="N4751">
        <v>1</v>
      </c>
      <c r="O4751">
        <v>40</v>
      </c>
      <c r="P4751">
        <v>0.16</v>
      </c>
      <c r="Q4751">
        <v>24480</v>
      </c>
      <c r="R4751">
        <v>1</v>
      </c>
      <c r="S4751">
        <v>40</v>
      </c>
      <c r="T4751">
        <v>0.16</v>
      </c>
      <c r="U4751">
        <v>0</v>
      </c>
      <c r="V4751">
        <v>0</v>
      </c>
      <c r="W4751">
        <v>0</v>
      </c>
      <c r="X4751">
        <v>0</v>
      </c>
      <c r="Y4751">
        <v>0</v>
      </c>
      <c r="Z4751">
        <v>0</v>
      </c>
      <c r="AA4751">
        <v>0</v>
      </c>
      <c r="AB4751">
        <v>0</v>
      </c>
      <c r="AC4751">
        <v>0</v>
      </c>
      <c r="AD4751">
        <v>0</v>
      </c>
      <c r="AE4751">
        <v>0</v>
      </c>
      <c r="AF4751">
        <v>0</v>
      </c>
      <c r="AG4751" t="s">
        <v>18992</v>
      </c>
      <c r="AH4751" s="21" t="str">
        <f t="shared" si="148"/>
        <v>YT21</v>
      </c>
      <c r="AI4751" s="21">
        <v>345.36</v>
      </c>
      <c r="AJ4751" s="21">
        <f t="shared" si="149"/>
        <v>99.83660130718954</v>
      </c>
      <c r="AK4751" s="21" t="s">
        <v>2060</v>
      </c>
      <c r="AL4751" t="s">
        <v>3610</v>
      </c>
      <c r="AM4751" s="26" t="s">
        <v>38</v>
      </c>
      <c r="AN4751" t="s">
        <v>2029</v>
      </c>
    </row>
    <row r="4752" spans="1:40" ht="15" hidden="1" thickTop="1" x14ac:dyDescent="0.35">
      <c r="A4752" t="s">
        <v>9870</v>
      </c>
      <c r="B4752" t="s">
        <v>18993</v>
      </c>
      <c r="C4752" t="s">
        <v>3294</v>
      </c>
      <c r="D4752" t="s">
        <v>18994</v>
      </c>
      <c r="E4752" t="s">
        <v>3430</v>
      </c>
      <c r="F4752">
        <v>1</v>
      </c>
      <c r="G4752" t="s">
        <v>2609</v>
      </c>
      <c r="H4752" t="s">
        <v>2577</v>
      </c>
      <c r="I4752" t="s">
        <v>2076</v>
      </c>
      <c r="J4752" t="s">
        <v>2764</v>
      </c>
      <c r="K4752" t="s">
        <v>2765</v>
      </c>
      <c r="L4752" t="s">
        <v>2058</v>
      </c>
      <c r="M4752" t="s">
        <v>2163</v>
      </c>
      <c r="N4752">
        <v>7</v>
      </c>
      <c r="O4752">
        <v>311</v>
      </c>
      <c r="P4752">
        <v>1.79</v>
      </c>
      <c r="Q4752">
        <v>17340</v>
      </c>
      <c r="R4752">
        <v>4</v>
      </c>
      <c r="S4752">
        <v>138</v>
      </c>
      <c r="T4752">
        <v>0.8</v>
      </c>
      <c r="U4752">
        <v>3</v>
      </c>
      <c r="V4752">
        <v>173</v>
      </c>
      <c r="W4752">
        <v>1</v>
      </c>
      <c r="X4752">
        <v>0</v>
      </c>
      <c r="Y4752">
        <v>0</v>
      </c>
      <c r="Z4752">
        <v>0</v>
      </c>
      <c r="AA4752">
        <v>0</v>
      </c>
      <c r="AB4752">
        <v>0</v>
      </c>
      <c r="AC4752">
        <v>0</v>
      </c>
      <c r="AD4752">
        <v>0</v>
      </c>
      <c r="AE4752">
        <v>0</v>
      </c>
      <c r="AF4752">
        <v>0</v>
      </c>
      <c r="AG4752" t="s">
        <v>18995</v>
      </c>
      <c r="AH4752" s="21" t="str">
        <f t="shared" si="148"/>
        <v>YR25</v>
      </c>
      <c r="AI4752" s="21">
        <v>244.8</v>
      </c>
      <c r="AJ4752" s="21">
        <f t="shared" si="149"/>
        <v>98.206459054209915</v>
      </c>
      <c r="AK4752" s="21" t="s">
        <v>2063</v>
      </c>
      <c r="AL4752" t="s">
        <v>2613</v>
      </c>
      <c r="AM4752" s="26" t="s">
        <v>38</v>
      </c>
      <c r="AN4752" t="s">
        <v>2030</v>
      </c>
    </row>
    <row r="4753" spans="1:40" ht="15" hidden="1" thickTop="1" x14ac:dyDescent="0.35">
      <c r="A4753" t="s">
        <v>9874</v>
      </c>
      <c r="B4753" t="s">
        <v>18996</v>
      </c>
      <c r="C4753" t="s">
        <v>3021</v>
      </c>
      <c r="D4753" t="s">
        <v>18997</v>
      </c>
      <c r="E4753" t="s">
        <v>2857</v>
      </c>
      <c r="F4753">
        <v>1</v>
      </c>
      <c r="G4753" t="s">
        <v>2576</v>
      </c>
      <c r="H4753" t="s">
        <v>2577</v>
      </c>
      <c r="I4753" t="s">
        <v>2076</v>
      </c>
      <c r="J4753" t="s">
        <v>2858</v>
      </c>
      <c r="K4753" t="s">
        <v>2742</v>
      </c>
      <c r="L4753" t="s">
        <v>2058</v>
      </c>
      <c r="M4753" t="s">
        <v>2170</v>
      </c>
      <c r="N4753">
        <v>4</v>
      </c>
      <c r="O4753">
        <v>156</v>
      </c>
      <c r="P4753">
        <v>1.02</v>
      </c>
      <c r="Q4753">
        <v>15300</v>
      </c>
      <c r="R4753">
        <v>2</v>
      </c>
      <c r="S4753">
        <v>82</v>
      </c>
      <c r="T4753">
        <v>0.54</v>
      </c>
      <c r="U4753">
        <v>2</v>
      </c>
      <c r="V4753">
        <v>74</v>
      </c>
      <c r="W4753">
        <v>0.48</v>
      </c>
      <c r="X4753">
        <v>0</v>
      </c>
      <c r="Y4753">
        <v>0</v>
      </c>
      <c r="Z4753">
        <v>0</v>
      </c>
      <c r="AA4753">
        <v>0</v>
      </c>
      <c r="AB4753">
        <v>0</v>
      </c>
      <c r="AC4753">
        <v>0</v>
      </c>
      <c r="AD4753">
        <v>0</v>
      </c>
      <c r="AE4753">
        <v>0</v>
      </c>
      <c r="AF4753">
        <v>0</v>
      </c>
      <c r="AG4753" t="s">
        <v>18998</v>
      </c>
      <c r="AH4753" s="21" t="str">
        <f t="shared" si="148"/>
        <v>YR25</v>
      </c>
      <c r="AI4753" s="21">
        <v>216</v>
      </c>
      <c r="AJ4753" s="21">
        <f t="shared" si="149"/>
        <v>98.980392156862749</v>
      </c>
      <c r="AK4753" s="21" t="s">
        <v>2063</v>
      </c>
      <c r="AL4753" t="s">
        <v>2581</v>
      </c>
      <c r="AM4753" s="26" t="s">
        <v>38</v>
      </c>
      <c r="AN4753" t="s">
        <v>2031</v>
      </c>
    </row>
    <row r="4754" spans="1:40" ht="15" hidden="1" thickTop="1" x14ac:dyDescent="0.35">
      <c r="A4754" t="s">
        <v>9878</v>
      </c>
      <c r="B4754" t="s">
        <v>2297</v>
      </c>
      <c r="C4754" t="s">
        <v>81</v>
      </c>
      <c r="D4754" t="s">
        <v>2298</v>
      </c>
      <c r="E4754" t="s">
        <v>560</v>
      </c>
      <c r="F4754">
        <v>2</v>
      </c>
      <c r="G4754" t="s">
        <v>2055</v>
      </c>
      <c r="H4754" t="s">
        <v>2056</v>
      </c>
      <c r="I4754" t="s">
        <v>2057</v>
      </c>
      <c r="J4754" t="s">
        <v>82</v>
      </c>
      <c r="K4754" t="s">
        <v>68</v>
      </c>
      <c r="L4754" t="s">
        <v>2058</v>
      </c>
      <c r="M4754" t="s">
        <v>2059</v>
      </c>
      <c r="N4754">
        <v>2</v>
      </c>
      <c r="O4754">
        <v>94</v>
      </c>
      <c r="P4754">
        <v>0.38</v>
      </c>
      <c r="Q4754">
        <v>24480</v>
      </c>
      <c r="R4754">
        <v>1</v>
      </c>
      <c r="S4754">
        <v>47</v>
      </c>
      <c r="T4754">
        <v>0.19</v>
      </c>
      <c r="U4754">
        <v>1</v>
      </c>
      <c r="V4754">
        <v>47</v>
      </c>
      <c r="W4754">
        <v>0.19</v>
      </c>
      <c r="X4754">
        <v>0</v>
      </c>
      <c r="Y4754">
        <v>0</v>
      </c>
      <c r="Z4754">
        <v>0</v>
      </c>
      <c r="AA4754">
        <v>0</v>
      </c>
      <c r="AB4754">
        <v>0</v>
      </c>
      <c r="AC4754">
        <v>0</v>
      </c>
      <c r="AD4754">
        <v>0</v>
      </c>
      <c r="AE4754">
        <v>0</v>
      </c>
      <c r="AF4754">
        <v>0</v>
      </c>
      <c r="AG4754" t="s">
        <v>553</v>
      </c>
      <c r="AH4754" s="21" t="str">
        <f t="shared" si="148"/>
        <v>YT21</v>
      </c>
      <c r="AI4754" s="21">
        <v>345.36</v>
      </c>
      <c r="AJ4754" s="21">
        <f t="shared" si="149"/>
        <v>99.616013071895424</v>
      </c>
      <c r="AK4754" s="21" t="s">
        <v>2060</v>
      </c>
      <c r="AL4754" t="s">
        <v>70</v>
      </c>
      <c r="AM4754" s="26" t="s">
        <v>38</v>
      </c>
      <c r="AN4754" t="s">
        <v>2030</v>
      </c>
    </row>
    <row r="4755" spans="1:40" ht="15" hidden="1" thickTop="1" x14ac:dyDescent="0.35">
      <c r="A4755" t="s">
        <v>9881</v>
      </c>
      <c r="B4755" t="s">
        <v>2300</v>
      </c>
      <c r="C4755" t="s">
        <v>81</v>
      </c>
      <c r="D4755" t="s">
        <v>2298</v>
      </c>
      <c r="E4755" t="s">
        <v>560</v>
      </c>
      <c r="F4755">
        <v>2</v>
      </c>
      <c r="G4755" t="s">
        <v>2055</v>
      </c>
      <c r="H4755" t="s">
        <v>2056</v>
      </c>
      <c r="I4755" t="s">
        <v>2057</v>
      </c>
      <c r="J4755" t="s">
        <v>82</v>
      </c>
      <c r="K4755" t="s">
        <v>68</v>
      </c>
      <c r="L4755" t="s">
        <v>2058</v>
      </c>
      <c r="M4755" t="s">
        <v>2059</v>
      </c>
      <c r="N4755">
        <v>4</v>
      </c>
      <c r="O4755">
        <v>186</v>
      </c>
      <c r="P4755">
        <v>0.76</v>
      </c>
      <c r="Q4755">
        <v>24480</v>
      </c>
      <c r="R4755">
        <v>2</v>
      </c>
      <c r="S4755">
        <v>95</v>
      </c>
      <c r="T4755">
        <v>0.39</v>
      </c>
      <c r="U4755">
        <v>1</v>
      </c>
      <c r="V4755">
        <v>68</v>
      </c>
      <c r="W4755">
        <v>0.28000000000000003</v>
      </c>
      <c r="X4755">
        <v>0</v>
      </c>
      <c r="Y4755">
        <v>0</v>
      </c>
      <c r="Z4755">
        <v>0</v>
      </c>
      <c r="AA4755">
        <v>1</v>
      </c>
      <c r="AB4755">
        <v>23</v>
      </c>
      <c r="AC4755">
        <v>0.09</v>
      </c>
      <c r="AD4755">
        <v>0</v>
      </c>
      <c r="AE4755">
        <v>0</v>
      </c>
      <c r="AF4755">
        <v>0</v>
      </c>
      <c r="AG4755" t="s">
        <v>554</v>
      </c>
      <c r="AH4755" s="21" t="str">
        <f t="shared" si="148"/>
        <v>YT21</v>
      </c>
      <c r="AI4755" s="21">
        <v>345.36</v>
      </c>
      <c r="AJ4755" s="21">
        <f t="shared" si="149"/>
        <v>99.240196078431367</v>
      </c>
      <c r="AK4755" s="21" t="s">
        <v>2060</v>
      </c>
      <c r="AL4755" t="s">
        <v>70</v>
      </c>
      <c r="AM4755" s="26" t="s">
        <v>38</v>
      </c>
      <c r="AN4755" t="s">
        <v>2030</v>
      </c>
    </row>
    <row r="4756" spans="1:40" ht="15" hidden="1" thickTop="1" x14ac:dyDescent="0.35">
      <c r="A4756" t="s">
        <v>9885</v>
      </c>
      <c r="B4756" t="s">
        <v>18999</v>
      </c>
      <c r="C4756" t="s">
        <v>3861</v>
      </c>
      <c r="D4756" t="s">
        <v>19000</v>
      </c>
      <c r="E4756" t="s">
        <v>3407</v>
      </c>
      <c r="F4756">
        <v>2</v>
      </c>
      <c r="G4756" t="s">
        <v>2509</v>
      </c>
      <c r="H4756" t="s">
        <v>2510</v>
      </c>
      <c r="I4756" t="s">
        <v>2076</v>
      </c>
      <c r="J4756" t="s">
        <v>3408</v>
      </c>
      <c r="K4756" t="s">
        <v>3109</v>
      </c>
      <c r="L4756" t="s">
        <v>2058</v>
      </c>
      <c r="M4756" t="s">
        <v>2225</v>
      </c>
      <c r="N4756">
        <v>2</v>
      </c>
      <c r="O4756">
        <v>108</v>
      </c>
      <c r="P4756">
        <v>0.88</v>
      </c>
      <c r="Q4756">
        <v>12240</v>
      </c>
      <c r="R4756">
        <v>0</v>
      </c>
      <c r="S4756">
        <v>0</v>
      </c>
      <c r="T4756">
        <v>0</v>
      </c>
      <c r="U4756">
        <v>2</v>
      </c>
      <c r="V4756">
        <v>108</v>
      </c>
      <c r="W4756">
        <v>0.88</v>
      </c>
      <c r="X4756">
        <v>0</v>
      </c>
      <c r="Y4756">
        <v>0</v>
      </c>
      <c r="Z4756">
        <v>0</v>
      </c>
      <c r="AA4756">
        <v>0</v>
      </c>
      <c r="AB4756">
        <v>0</v>
      </c>
      <c r="AC4756">
        <v>0</v>
      </c>
      <c r="AD4756">
        <v>0</v>
      </c>
      <c r="AE4756">
        <v>0</v>
      </c>
      <c r="AF4756">
        <v>0</v>
      </c>
      <c r="AG4756" t="s">
        <v>19001</v>
      </c>
      <c r="AH4756" s="21" t="str">
        <f t="shared" si="148"/>
        <v>YM68</v>
      </c>
      <c r="AI4756" s="21">
        <v>172.79999999999998</v>
      </c>
      <c r="AJ4756" s="21">
        <f t="shared" si="149"/>
        <v>99.117647058823536</v>
      </c>
      <c r="AK4756" s="21" t="s">
        <v>2063</v>
      </c>
      <c r="AL4756" t="s">
        <v>2515</v>
      </c>
      <c r="AM4756" s="26" t="s">
        <v>38</v>
      </c>
      <c r="AN4756" t="s">
        <v>2029</v>
      </c>
    </row>
    <row r="4757" spans="1:40" ht="15" hidden="1" thickTop="1" x14ac:dyDescent="0.35">
      <c r="A4757" t="s">
        <v>9889</v>
      </c>
      <c r="B4757" t="s">
        <v>19002</v>
      </c>
      <c r="C4757" t="s">
        <v>5242</v>
      </c>
      <c r="D4757" t="s">
        <v>19003</v>
      </c>
      <c r="E4757" t="s">
        <v>5244</v>
      </c>
      <c r="F4757">
        <v>1</v>
      </c>
      <c r="G4757" t="s">
        <v>2600</v>
      </c>
      <c r="H4757" t="s">
        <v>2577</v>
      </c>
      <c r="I4757" t="s">
        <v>2076</v>
      </c>
      <c r="J4757" t="s">
        <v>2699</v>
      </c>
      <c r="K4757" t="s">
        <v>2579</v>
      </c>
      <c r="L4757" t="s">
        <v>2058</v>
      </c>
      <c r="M4757" t="s">
        <v>2170</v>
      </c>
      <c r="N4757">
        <v>2</v>
      </c>
      <c r="O4757">
        <v>49</v>
      </c>
      <c r="P4757">
        <v>0.32</v>
      </c>
      <c r="Q4757">
        <v>15300</v>
      </c>
      <c r="R4757">
        <v>0</v>
      </c>
      <c r="S4757">
        <v>0</v>
      </c>
      <c r="T4757">
        <v>0</v>
      </c>
      <c r="U4757">
        <v>2</v>
      </c>
      <c r="V4757">
        <v>49</v>
      </c>
      <c r="W4757">
        <v>0.32</v>
      </c>
      <c r="X4757">
        <v>0</v>
      </c>
      <c r="Y4757">
        <v>0</v>
      </c>
      <c r="Z4757">
        <v>0</v>
      </c>
      <c r="AA4757">
        <v>0</v>
      </c>
      <c r="AB4757">
        <v>0</v>
      </c>
      <c r="AC4757">
        <v>0</v>
      </c>
      <c r="AD4757">
        <v>0</v>
      </c>
      <c r="AE4757">
        <v>0</v>
      </c>
      <c r="AF4757">
        <v>0</v>
      </c>
      <c r="AG4757" t="s">
        <v>19004</v>
      </c>
      <c r="AH4757" s="21" t="str">
        <f t="shared" si="148"/>
        <v>YR25</v>
      </c>
      <c r="AI4757" s="21">
        <v>216</v>
      </c>
      <c r="AJ4757" s="21">
        <f t="shared" si="149"/>
        <v>99.679738562091501</v>
      </c>
      <c r="AK4757" s="21" t="s">
        <v>2060</v>
      </c>
      <c r="AL4757" t="s">
        <v>2581</v>
      </c>
      <c r="AM4757" s="26" t="s">
        <v>38</v>
      </c>
      <c r="AN4757" t="s">
        <v>2029</v>
      </c>
    </row>
    <row r="4758" spans="1:40" ht="15" hidden="1" thickTop="1" x14ac:dyDescent="0.35">
      <c r="A4758" t="s">
        <v>9893</v>
      </c>
      <c r="B4758" t="s">
        <v>19005</v>
      </c>
      <c r="C4758" t="s">
        <v>4101</v>
      </c>
      <c r="D4758" t="s">
        <v>19006</v>
      </c>
      <c r="E4758" t="s">
        <v>3338</v>
      </c>
      <c r="F4758">
        <v>1</v>
      </c>
      <c r="G4758" t="s">
        <v>2609</v>
      </c>
      <c r="H4758" t="s">
        <v>2577</v>
      </c>
      <c r="I4758" t="s">
        <v>2076</v>
      </c>
      <c r="J4758" t="s">
        <v>2675</v>
      </c>
      <c r="K4758" t="s">
        <v>2611</v>
      </c>
      <c r="L4758" t="s">
        <v>2058</v>
      </c>
      <c r="M4758" t="s">
        <v>2982</v>
      </c>
      <c r="N4758">
        <v>8</v>
      </c>
      <c r="O4758">
        <v>288</v>
      </c>
      <c r="P4758">
        <v>2.02</v>
      </c>
      <c r="Q4758">
        <v>14280</v>
      </c>
      <c r="R4758">
        <v>7</v>
      </c>
      <c r="S4758">
        <v>269</v>
      </c>
      <c r="T4758">
        <v>1.88</v>
      </c>
      <c r="U4758">
        <v>1</v>
      </c>
      <c r="V4758">
        <v>19</v>
      </c>
      <c r="W4758">
        <v>0.13</v>
      </c>
      <c r="X4758">
        <v>0</v>
      </c>
      <c r="Y4758">
        <v>0</v>
      </c>
      <c r="Z4758">
        <v>0</v>
      </c>
      <c r="AA4758">
        <v>0</v>
      </c>
      <c r="AB4758">
        <v>0</v>
      </c>
      <c r="AC4758">
        <v>0</v>
      </c>
      <c r="AD4758">
        <v>0</v>
      </c>
      <c r="AE4758">
        <v>0</v>
      </c>
      <c r="AF4758">
        <v>0</v>
      </c>
      <c r="AG4758" t="s">
        <v>19007</v>
      </c>
      <c r="AH4758" s="21" t="str">
        <f t="shared" si="148"/>
        <v>YM68</v>
      </c>
      <c r="AI4758" s="21">
        <v>201.59999999999997</v>
      </c>
      <c r="AJ4758" s="21">
        <f t="shared" si="149"/>
        <v>97.983193277310932</v>
      </c>
      <c r="AK4758" s="21" t="s">
        <v>2063</v>
      </c>
      <c r="AL4758" t="s">
        <v>2581</v>
      </c>
      <c r="AM4758" s="26" t="s">
        <v>38</v>
      </c>
      <c r="AN4758" t="s">
        <v>2029</v>
      </c>
    </row>
    <row r="4759" spans="1:40" ht="15" hidden="1" thickTop="1" x14ac:dyDescent="0.35">
      <c r="A4759" t="s">
        <v>9897</v>
      </c>
      <c r="B4759" t="s">
        <v>19008</v>
      </c>
      <c r="C4759" t="s">
        <v>4101</v>
      </c>
      <c r="D4759" t="s">
        <v>19006</v>
      </c>
      <c r="E4759" t="s">
        <v>3338</v>
      </c>
      <c r="F4759">
        <v>1</v>
      </c>
      <c r="G4759" t="s">
        <v>2609</v>
      </c>
      <c r="H4759" t="s">
        <v>2577</v>
      </c>
      <c r="I4759" t="s">
        <v>2076</v>
      </c>
      <c r="J4759" t="s">
        <v>2675</v>
      </c>
      <c r="K4759" t="s">
        <v>2611</v>
      </c>
      <c r="L4759" t="s">
        <v>2058</v>
      </c>
      <c r="M4759" t="s">
        <v>2982</v>
      </c>
      <c r="N4759">
        <v>3</v>
      </c>
      <c r="O4759">
        <v>81</v>
      </c>
      <c r="P4759">
        <v>0.56999999999999995</v>
      </c>
      <c r="Q4759">
        <v>14280</v>
      </c>
      <c r="R4759">
        <v>3</v>
      </c>
      <c r="S4759">
        <v>81</v>
      </c>
      <c r="T4759">
        <v>0.56999999999999995</v>
      </c>
      <c r="U4759">
        <v>0</v>
      </c>
      <c r="V4759">
        <v>0</v>
      </c>
      <c r="W4759">
        <v>0</v>
      </c>
      <c r="X4759">
        <v>0</v>
      </c>
      <c r="Y4759">
        <v>0</v>
      </c>
      <c r="Z4759">
        <v>0</v>
      </c>
      <c r="AA4759">
        <v>0</v>
      </c>
      <c r="AB4759">
        <v>0</v>
      </c>
      <c r="AC4759">
        <v>0</v>
      </c>
      <c r="AD4759">
        <v>0</v>
      </c>
      <c r="AE4759">
        <v>0</v>
      </c>
      <c r="AF4759">
        <v>0</v>
      </c>
      <c r="AG4759" t="s">
        <v>19009</v>
      </c>
      <c r="AH4759" s="21" t="str">
        <f t="shared" si="148"/>
        <v>YM68</v>
      </c>
      <c r="AI4759" s="21">
        <v>201.59999999999997</v>
      </c>
      <c r="AJ4759" s="21">
        <f t="shared" si="149"/>
        <v>99.432773109243698</v>
      </c>
      <c r="AK4759" s="21" t="s">
        <v>2060</v>
      </c>
      <c r="AL4759" t="s">
        <v>2581</v>
      </c>
      <c r="AM4759" s="26" t="s">
        <v>38</v>
      </c>
      <c r="AN4759" t="s">
        <v>2029</v>
      </c>
    </row>
    <row r="4760" spans="1:40" ht="15" hidden="1" thickTop="1" x14ac:dyDescent="0.35">
      <c r="A4760" t="s">
        <v>9901</v>
      </c>
      <c r="B4760" t="s">
        <v>19010</v>
      </c>
      <c r="C4760" t="s">
        <v>4101</v>
      </c>
      <c r="D4760" t="s">
        <v>19011</v>
      </c>
      <c r="E4760" t="s">
        <v>3338</v>
      </c>
      <c r="F4760">
        <v>1</v>
      </c>
      <c r="G4760" t="s">
        <v>2609</v>
      </c>
      <c r="H4760" t="s">
        <v>2577</v>
      </c>
      <c r="I4760" t="s">
        <v>2076</v>
      </c>
      <c r="J4760" t="s">
        <v>2675</v>
      </c>
      <c r="K4760" t="s">
        <v>2611</v>
      </c>
      <c r="L4760" t="s">
        <v>2058</v>
      </c>
      <c r="M4760" t="s">
        <v>2719</v>
      </c>
      <c r="N4760">
        <v>2</v>
      </c>
      <c r="O4760">
        <v>59</v>
      </c>
      <c r="P4760">
        <v>0.41</v>
      </c>
      <c r="Q4760">
        <v>14280</v>
      </c>
      <c r="R4760">
        <v>2</v>
      </c>
      <c r="S4760">
        <v>59</v>
      </c>
      <c r="T4760">
        <v>0.41</v>
      </c>
      <c r="U4760">
        <v>0</v>
      </c>
      <c r="V4760">
        <v>0</v>
      </c>
      <c r="W4760">
        <v>0</v>
      </c>
      <c r="X4760">
        <v>0</v>
      </c>
      <c r="Y4760">
        <v>0</v>
      </c>
      <c r="Z4760">
        <v>0</v>
      </c>
      <c r="AA4760">
        <v>0</v>
      </c>
      <c r="AB4760">
        <v>0</v>
      </c>
      <c r="AC4760">
        <v>0</v>
      </c>
      <c r="AD4760">
        <v>0</v>
      </c>
      <c r="AE4760">
        <v>0</v>
      </c>
      <c r="AF4760">
        <v>0</v>
      </c>
      <c r="AG4760" t="s">
        <v>19012</v>
      </c>
      <c r="AH4760" s="21" t="str">
        <f t="shared" si="148"/>
        <v>YM68</v>
      </c>
      <c r="AI4760" s="21">
        <v>201.6</v>
      </c>
      <c r="AJ4760" s="21">
        <f t="shared" si="149"/>
        <v>99.586834733893554</v>
      </c>
      <c r="AK4760" s="21" t="s">
        <v>2060</v>
      </c>
      <c r="AL4760" t="s">
        <v>2581</v>
      </c>
      <c r="AM4760" s="26" t="s">
        <v>38</v>
      </c>
      <c r="AN4760" t="s">
        <v>2031</v>
      </c>
    </row>
    <row r="4761" spans="1:40" ht="15" hidden="1" thickTop="1" x14ac:dyDescent="0.35">
      <c r="A4761" t="s">
        <v>9905</v>
      </c>
      <c r="B4761" t="s">
        <v>19013</v>
      </c>
      <c r="C4761" t="s">
        <v>4101</v>
      </c>
      <c r="D4761" t="s">
        <v>19014</v>
      </c>
      <c r="E4761" t="s">
        <v>3338</v>
      </c>
      <c r="F4761">
        <v>1</v>
      </c>
      <c r="G4761" t="s">
        <v>2609</v>
      </c>
      <c r="H4761" t="s">
        <v>2577</v>
      </c>
      <c r="I4761" t="s">
        <v>2076</v>
      </c>
      <c r="J4761" t="s">
        <v>2675</v>
      </c>
      <c r="K4761" t="s">
        <v>2611</v>
      </c>
      <c r="L4761" t="s">
        <v>2058</v>
      </c>
      <c r="M4761" t="s">
        <v>2059</v>
      </c>
      <c r="N4761">
        <v>3</v>
      </c>
      <c r="O4761">
        <v>100</v>
      </c>
      <c r="P4761">
        <v>0.41</v>
      </c>
      <c r="Q4761">
        <v>24480</v>
      </c>
      <c r="R4761">
        <v>0</v>
      </c>
      <c r="S4761">
        <v>0</v>
      </c>
      <c r="T4761">
        <v>0</v>
      </c>
      <c r="U4761">
        <v>3</v>
      </c>
      <c r="V4761">
        <v>100</v>
      </c>
      <c r="W4761">
        <v>0.41</v>
      </c>
      <c r="X4761">
        <v>0</v>
      </c>
      <c r="Y4761">
        <v>0</v>
      </c>
      <c r="Z4761">
        <v>0</v>
      </c>
      <c r="AA4761">
        <v>0</v>
      </c>
      <c r="AB4761">
        <v>0</v>
      </c>
      <c r="AC4761">
        <v>0</v>
      </c>
      <c r="AD4761">
        <v>0</v>
      </c>
      <c r="AE4761">
        <v>0</v>
      </c>
      <c r="AF4761">
        <v>0</v>
      </c>
      <c r="AG4761" t="s">
        <v>19015</v>
      </c>
      <c r="AH4761" s="21" t="str">
        <f t="shared" si="148"/>
        <v>YR25</v>
      </c>
      <c r="AI4761" s="21">
        <v>345.36</v>
      </c>
      <c r="AJ4761" s="21">
        <f t="shared" si="149"/>
        <v>99.591503267973863</v>
      </c>
      <c r="AK4761" s="21" t="s">
        <v>2060</v>
      </c>
      <c r="AL4761" t="s">
        <v>2581</v>
      </c>
      <c r="AM4761" s="26" t="s">
        <v>38</v>
      </c>
      <c r="AN4761" t="s">
        <v>2032</v>
      </c>
    </row>
    <row r="4762" spans="1:40" ht="15" hidden="1" thickTop="1" x14ac:dyDescent="0.35">
      <c r="A4762" t="s">
        <v>9908</v>
      </c>
      <c r="B4762" t="s">
        <v>19016</v>
      </c>
      <c r="C4762" t="s">
        <v>3709</v>
      </c>
      <c r="D4762" t="s">
        <v>19017</v>
      </c>
      <c r="E4762" t="s">
        <v>3005</v>
      </c>
      <c r="F4762">
        <v>1</v>
      </c>
      <c r="G4762" t="s">
        <v>2546</v>
      </c>
      <c r="H4762" t="s">
        <v>2510</v>
      </c>
      <c r="I4762" t="s">
        <v>2076</v>
      </c>
      <c r="J4762" t="s">
        <v>3711</v>
      </c>
      <c r="K4762" t="s">
        <v>2548</v>
      </c>
      <c r="L4762" t="s">
        <v>2058</v>
      </c>
      <c r="M4762" t="s">
        <v>2533</v>
      </c>
      <c r="N4762">
        <v>0</v>
      </c>
      <c r="O4762">
        <v>0</v>
      </c>
      <c r="P4762">
        <v>0</v>
      </c>
      <c r="Q4762">
        <v>12240</v>
      </c>
      <c r="R4762">
        <v>0</v>
      </c>
      <c r="S4762">
        <v>0</v>
      </c>
      <c r="T4762">
        <v>0</v>
      </c>
      <c r="U4762">
        <v>0</v>
      </c>
      <c r="V4762">
        <v>0</v>
      </c>
      <c r="W4762">
        <v>0</v>
      </c>
      <c r="X4762">
        <v>0</v>
      </c>
      <c r="Y4762">
        <v>0</v>
      </c>
      <c r="Z4762">
        <v>0</v>
      </c>
      <c r="AA4762">
        <v>0</v>
      </c>
      <c r="AB4762">
        <v>0</v>
      </c>
      <c r="AC4762">
        <v>0</v>
      </c>
      <c r="AD4762">
        <v>0</v>
      </c>
      <c r="AE4762">
        <v>0</v>
      </c>
      <c r="AF4762">
        <v>0</v>
      </c>
      <c r="AG4762" t="s">
        <v>19018</v>
      </c>
      <c r="AH4762" s="21" t="str">
        <f t="shared" si="148"/>
        <v>YK20</v>
      </c>
      <c r="AI4762" s="21">
        <v>172.79999999999998</v>
      </c>
      <c r="AJ4762" s="21">
        <f t="shared" si="149"/>
        <v>100</v>
      </c>
      <c r="AK4762" s="21" t="s">
        <v>2060</v>
      </c>
      <c r="AL4762" t="s">
        <v>2551</v>
      </c>
      <c r="AM4762" s="26" t="s">
        <v>38</v>
      </c>
      <c r="AN4762" t="s">
        <v>2029</v>
      </c>
    </row>
    <row r="4763" spans="1:40" ht="15" hidden="1" thickTop="1" x14ac:dyDescent="0.35">
      <c r="A4763" t="s">
        <v>9912</v>
      </c>
      <c r="B4763" t="s">
        <v>19019</v>
      </c>
      <c r="C4763" t="s">
        <v>6424</v>
      </c>
      <c r="D4763" t="s">
        <v>19020</v>
      </c>
      <c r="E4763" t="s">
        <v>44</v>
      </c>
      <c r="F4763">
        <v>1</v>
      </c>
      <c r="G4763" t="s">
        <v>2055</v>
      </c>
      <c r="H4763" t="s">
        <v>2056</v>
      </c>
      <c r="I4763" t="s">
        <v>2057</v>
      </c>
      <c r="J4763" t="s">
        <v>3609</v>
      </c>
      <c r="K4763" t="s">
        <v>42</v>
      </c>
      <c r="L4763" t="s">
        <v>2058</v>
      </c>
      <c r="M4763" t="s">
        <v>2163</v>
      </c>
      <c r="N4763">
        <v>2</v>
      </c>
      <c r="O4763">
        <v>161</v>
      </c>
      <c r="P4763">
        <v>0.93</v>
      </c>
      <c r="Q4763">
        <v>17340</v>
      </c>
      <c r="R4763">
        <v>1</v>
      </c>
      <c r="S4763">
        <v>111</v>
      </c>
      <c r="T4763">
        <v>0.64</v>
      </c>
      <c r="U4763">
        <v>1</v>
      </c>
      <c r="V4763">
        <v>50</v>
      </c>
      <c r="W4763">
        <v>0.28999999999999998</v>
      </c>
      <c r="X4763">
        <v>0</v>
      </c>
      <c r="Y4763">
        <v>0</v>
      </c>
      <c r="Z4763">
        <v>0</v>
      </c>
      <c r="AA4763">
        <v>0</v>
      </c>
      <c r="AB4763">
        <v>0</v>
      </c>
      <c r="AC4763">
        <v>0</v>
      </c>
      <c r="AD4763">
        <v>0</v>
      </c>
      <c r="AE4763">
        <v>0</v>
      </c>
      <c r="AF4763">
        <v>0</v>
      </c>
      <c r="AG4763" t="s">
        <v>19021</v>
      </c>
      <c r="AH4763" s="21" t="str">
        <f t="shared" si="148"/>
        <v>YT21</v>
      </c>
      <c r="AI4763" s="21">
        <v>244.8</v>
      </c>
      <c r="AJ4763" s="21">
        <f t="shared" si="149"/>
        <v>99.071510957324108</v>
      </c>
      <c r="AK4763" s="21" t="s">
        <v>2063</v>
      </c>
      <c r="AL4763" t="s">
        <v>3610</v>
      </c>
      <c r="AM4763" s="26" t="s">
        <v>38</v>
      </c>
      <c r="AN4763" t="s">
        <v>2029</v>
      </c>
    </row>
    <row r="4764" spans="1:40" ht="15" hidden="1" thickTop="1" x14ac:dyDescent="0.35">
      <c r="A4764" t="s">
        <v>9916</v>
      </c>
      <c r="B4764" t="s">
        <v>19022</v>
      </c>
      <c r="C4764" t="s">
        <v>2679</v>
      </c>
      <c r="D4764" t="s">
        <v>19023</v>
      </c>
      <c r="E4764" t="s">
        <v>3353</v>
      </c>
      <c r="F4764">
        <v>1</v>
      </c>
      <c r="G4764" t="s">
        <v>2682</v>
      </c>
      <c r="H4764" t="s">
        <v>2620</v>
      </c>
      <c r="I4764" t="s">
        <v>2076</v>
      </c>
      <c r="J4764" t="s">
        <v>2683</v>
      </c>
      <c r="K4764" t="s">
        <v>2684</v>
      </c>
      <c r="L4764" t="s">
        <v>2058</v>
      </c>
      <c r="M4764" t="s">
        <v>2059</v>
      </c>
      <c r="N4764">
        <v>1</v>
      </c>
      <c r="O4764">
        <v>15</v>
      </c>
      <c r="P4764">
        <v>0.06</v>
      </c>
      <c r="Q4764">
        <v>24480</v>
      </c>
      <c r="R4764">
        <v>1</v>
      </c>
      <c r="S4764">
        <v>15</v>
      </c>
      <c r="T4764">
        <v>0.06</v>
      </c>
      <c r="U4764">
        <v>0</v>
      </c>
      <c r="V4764">
        <v>0</v>
      </c>
      <c r="W4764">
        <v>0</v>
      </c>
      <c r="X4764">
        <v>0</v>
      </c>
      <c r="Y4764">
        <v>0</v>
      </c>
      <c r="Z4764">
        <v>0</v>
      </c>
      <c r="AA4764">
        <v>0</v>
      </c>
      <c r="AB4764">
        <v>0</v>
      </c>
      <c r="AC4764">
        <v>0</v>
      </c>
      <c r="AD4764">
        <v>0</v>
      </c>
      <c r="AE4764">
        <v>0</v>
      </c>
      <c r="AF4764">
        <v>0</v>
      </c>
      <c r="AG4764" t="s">
        <v>19024</v>
      </c>
      <c r="AH4764" s="21" t="str">
        <f t="shared" si="148"/>
        <v>YR25</v>
      </c>
      <c r="AI4764" s="21">
        <v>345.36</v>
      </c>
      <c r="AJ4764" s="21">
        <f t="shared" si="149"/>
        <v>99.938725490196077</v>
      </c>
      <c r="AK4764" s="21" t="s">
        <v>2060</v>
      </c>
      <c r="AL4764" t="s">
        <v>2686</v>
      </c>
      <c r="AM4764" s="26" t="s">
        <v>38</v>
      </c>
      <c r="AN4764" t="s">
        <v>2029</v>
      </c>
    </row>
    <row r="4765" spans="1:40" ht="15" hidden="1" thickTop="1" x14ac:dyDescent="0.35">
      <c r="A4765" t="s">
        <v>9920</v>
      </c>
      <c r="B4765" t="s">
        <v>19025</v>
      </c>
      <c r="C4765" t="s">
        <v>8217</v>
      </c>
      <c r="D4765" t="s">
        <v>19026</v>
      </c>
      <c r="E4765" t="s">
        <v>2646</v>
      </c>
      <c r="F4765">
        <v>1</v>
      </c>
      <c r="G4765" t="s">
        <v>2600</v>
      </c>
      <c r="H4765" t="s">
        <v>2577</v>
      </c>
      <c r="I4765" t="s">
        <v>2076</v>
      </c>
      <c r="J4765" t="s">
        <v>2647</v>
      </c>
      <c r="K4765" t="s">
        <v>2602</v>
      </c>
      <c r="L4765" t="s">
        <v>2058</v>
      </c>
      <c r="M4765" t="s">
        <v>2059</v>
      </c>
      <c r="N4765">
        <v>14</v>
      </c>
      <c r="O4765">
        <v>339</v>
      </c>
      <c r="P4765">
        <v>1.38</v>
      </c>
      <c r="Q4765">
        <v>24480</v>
      </c>
      <c r="R4765">
        <v>10</v>
      </c>
      <c r="S4765">
        <v>177</v>
      </c>
      <c r="T4765">
        <v>0.72</v>
      </c>
      <c r="U4765">
        <v>3</v>
      </c>
      <c r="V4765">
        <v>117</v>
      </c>
      <c r="W4765">
        <v>0.48</v>
      </c>
      <c r="X4765">
        <v>1</v>
      </c>
      <c r="Y4765">
        <v>45</v>
      </c>
      <c r="Z4765">
        <v>0.18</v>
      </c>
      <c r="AA4765">
        <v>0</v>
      </c>
      <c r="AB4765">
        <v>0</v>
      </c>
      <c r="AC4765">
        <v>0</v>
      </c>
      <c r="AD4765">
        <v>0</v>
      </c>
      <c r="AE4765">
        <v>0</v>
      </c>
      <c r="AF4765">
        <v>0</v>
      </c>
      <c r="AG4765" t="s">
        <v>19027</v>
      </c>
      <c r="AH4765" s="21" t="str">
        <f t="shared" si="148"/>
        <v>YR25</v>
      </c>
      <c r="AI4765" s="21">
        <v>345.36</v>
      </c>
      <c r="AJ4765" s="21">
        <f t="shared" si="149"/>
        <v>98.615196078431367</v>
      </c>
      <c r="AK4765" s="21" t="s">
        <v>2063</v>
      </c>
      <c r="AL4765" t="s">
        <v>2551</v>
      </c>
      <c r="AM4765" s="26" t="s">
        <v>38</v>
      </c>
      <c r="AN4765" t="s">
        <v>2032</v>
      </c>
    </row>
    <row r="4766" spans="1:40" ht="15" hidden="1" thickTop="1" x14ac:dyDescent="0.35">
      <c r="A4766" t="s">
        <v>9924</v>
      </c>
      <c r="B4766" t="s">
        <v>19028</v>
      </c>
      <c r="C4766" t="s">
        <v>8217</v>
      </c>
      <c r="D4766" t="s">
        <v>19029</v>
      </c>
      <c r="E4766" t="s">
        <v>2646</v>
      </c>
      <c r="F4766">
        <v>1</v>
      </c>
      <c r="G4766" t="s">
        <v>2600</v>
      </c>
      <c r="H4766" t="s">
        <v>2577</v>
      </c>
      <c r="I4766" t="s">
        <v>2076</v>
      </c>
      <c r="J4766" t="s">
        <v>2647</v>
      </c>
      <c r="K4766" t="s">
        <v>2602</v>
      </c>
      <c r="L4766" t="s">
        <v>2058</v>
      </c>
      <c r="M4766" t="s">
        <v>2170</v>
      </c>
      <c r="N4766">
        <v>6</v>
      </c>
      <c r="O4766">
        <v>131</v>
      </c>
      <c r="P4766">
        <v>0.86</v>
      </c>
      <c r="Q4766">
        <v>15300</v>
      </c>
      <c r="R4766">
        <v>0</v>
      </c>
      <c r="S4766">
        <v>0</v>
      </c>
      <c r="T4766">
        <v>0</v>
      </c>
      <c r="U4766">
        <v>6</v>
      </c>
      <c r="V4766">
        <v>131</v>
      </c>
      <c r="W4766">
        <v>0.86</v>
      </c>
      <c r="X4766">
        <v>0</v>
      </c>
      <c r="Y4766">
        <v>0</v>
      </c>
      <c r="Z4766">
        <v>0</v>
      </c>
      <c r="AA4766">
        <v>0</v>
      </c>
      <c r="AB4766">
        <v>0</v>
      </c>
      <c r="AC4766">
        <v>0</v>
      </c>
      <c r="AD4766">
        <v>0</v>
      </c>
      <c r="AE4766">
        <v>0</v>
      </c>
      <c r="AF4766">
        <v>0</v>
      </c>
      <c r="AG4766" t="s">
        <v>19030</v>
      </c>
      <c r="AH4766" s="21" t="str">
        <f t="shared" si="148"/>
        <v>YR25</v>
      </c>
      <c r="AI4766" s="21">
        <v>216</v>
      </c>
      <c r="AJ4766" s="21">
        <f t="shared" si="149"/>
        <v>99.143790849673209</v>
      </c>
      <c r="AK4766" s="21" t="s">
        <v>2063</v>
      </c>
      <c r="AL4766" t="s">
        <v>2551</v>
      </c>
      <c r="AM4766" s="26" t="s">
        <v>38</v>
      </c>
      <c r="AN4766" t="s">
        <v>2030</v>
      </c>
    </row>
    <row r="4767" spans="1:40" ht="15" hidden="1" thickTop="1" x14ac:dyDescent="0.35">
      <c r="A4767" t="s">
        <v>2296</v>
      </c>
      <c r="B4767" t="s">
        <v>19031</v>
      </c>
      <c r="C4767" t="s">
        <v>4767</v>
      </c>
      <c r="D4767" t="s">
        <v>19032</v>
      </c>
      <c r="E4767" t="s">
        <v>2646</v>
      </c>
      <c r="F4767">
        <v>1</v>
      </c>
      <c r="G4767" t="s">
        <v>2600</v>
      </c>
      <c r="H4767" t="s">
        <v>2577</v>
      </c>
      <c r="I4767" t="s">
        <v>2076</v>
      </c>
      <c r="J4767" t="s">
        <v>2601</v>
      </c>
      <c r="K4767" t="s">
        <v>2602</v>
      </c>
      <c r="L4767" t="s">
        <v>2058</v>
      </c>
      <c r="M4767" t="s">
        <v>2170</v>
      </c>
      <c r="N4767">
        <v>14</v>
      </c>
      <c r="O4767">
        <v>331</v>
      </c>
      <c r="P4767">
        <v>2.16</v>
      </c>
      <c r="Q4767">
        <v>15300</v>
      </c>
      <c r="R4767">
        <v>6</v>
      </c>
      <c r="S4767">
        <v>171</v>
      </c>
      <c r="T4767">
        <v>1.1200000000000001</v>
      </c>
      <c r="U4767">
        <v>6</v>
      </c>
      <c r="V4767">
        <v>125</v>
      </c>
      <c r="W4767">
        <v>0.82</v>
      </c>
      <c r="X4767">
        <v>1</v>
      </c>
      <c r="Y4767">
        <v>20</v>
      </c>
      <c r="Z4767">
        <v>0.13</v>
      </c>
      <c r="AA4767">
        <v>1</v>
      </c>
      <c r="AB4767">
        <v>15</v>
      </c>
      <c r="AC4767">
        <v>0.1</v>
      </c>
      <c r="AD4767">
        <v>0</v>
      </c>
      <c r="AE4767">
        <v>0</v>
      </c>
      <c r="AF4767">
        <v>0</v>
      </c>
      <c r="AG4767" t="s">
        <v>19033</v>
      </c>
      <c r="AH4767" s="21" t="str">
        <f t="shared" si="148"/>
        <v>YM68</v>
      </c>
      <c r="AI4767" s="21">
        <v>216</v>
      </c>
      <c r="AJ4767" s="21">
        <f t="shared" si="149"/>
        <v>97.83660130718954</v>
      </c>
      <c r="AK4767" s="21" t="s">
        <v>2063</v>
      </c>
      <c r="AL4767" t="s">
        <v>2551</v>
      </c>
      <c r="AM4767" s="26" t="s">
        <v>38</v>
      </c>
      <c r="AN4767" t="s">
        <v>2030</v>
      </c>
    </row>
    <row r="4768" spans="1:40" ht="15" hidden="1" thickTop="1" x14ac:dyDescent="0.35">
      <c r="A4768" t="s">
        <v>2299</v>
      </c>
      <c r="B4768" t="s">
        <v>19034</v>
      </c>
      <c r="C4768" t="s">
        <v>2584</v>
      </c>
      <c r="D4768" t="s">
        <v>19035</v>
      </c>
      <c r="E4768" t="s">
        <v>64</v>
      </c>
      <c r="F4768">
        <v>2</v>
      </c>
      <c r="G4768" t="s">
        <v>2524</v>
      </c>
      <c r="H4768" t="s">
        <v>2056</v>
      </c>
      <c r="I4768" t="s">
        <v>2076</v>
      </c>
      <c r="J4768" t="s">
        <v>2586</v>
      </c>
      <c r="K4768" t="s">
        <v>62</v>
      </c>
      <c r="L4768" t="s">
        <v>2058</v>
      </c>
      <c r="M4768" t="s">
        <v>2982</v>
      </c>
      <c r="N4768">
        <v>0</v>
      </c>
      <c r="O4768">
        <v>0</v>
      </c>
      <c r="P4768">
        <v>0</v>
      </c>
      <c r="Q4768">
        <v>14280</v>
      </c>
      <c r="R4768">
        <v>0</v>
      </c>
      <c r="S4768">
        <v>0</v>
      </c>
      <c r="T4768">
        <v>0</v>
      </c>
      <c r="U4768">
        <v>0</v>
      </c>
      <c r="V4768">
        <v>0</v>
      </c>
      <c r="W4768">
        <v>0</v>
      </c>
      <c r="X4768">
        <v>0</v>
      </c>
      <c r="Y4768">
        <v>0</v>
      </c>
      <c r="Z4768">
        <v>0</v>
      </c>
      <c r="AA4768">
        <v>0</v>
      </c>
      <c r="AB4768">
        <v>0</v>
      </c>
      <c r="AC4768">
        <v>0</v>
      </c>
      <c r="AD4768">
        <v>0</v>
      </c>
      <c r="AE4768">
        <v>0</v>
      </c>
      <c r="AF4768">
        <v>0</v>
      </c>
      <c r="AG4768" t="s">
        <v>19036</v>
      </c>
      <c r="AH4768" s="21" t="str">
        <f t="shared" si="148"/>
        <v>YR25</v>
      </c>
      <c r="AI4768" s="21">
        <v>201.59999999999997</v>
      </c>
      <c r="AJ4768" s="21">
        <f t="shared" si="149"/>
        <v>100</v>
      </c>
      <c r="AK4768" s="21" t="s">
        <v>2060</v>
      </c>
      <c r="AL4768" t="s">
        <v>2527</v>
      </c>
      <c r="AM4768" s="26" t="s">
        <v>38</v>
      </c>
      <c r="AN4768" t="s">
        <v>2029</v>
      </c>
    </row>
    <row r="4769" spans="1:40" ht="15" hidden="1" thickTop="1" x14ac:dyDescent="0.35">
      <c r="A4769" t="s">
        <v>9934</v>
      </c>
      <c r="B4769" t="s">
        <v>19037</v>
      </c>
      <c r="C4769" t="s">
        <v>2791</v>
      </c>
      <c r="D4769" t="s">
        <v>6815</v>
      </c>
      <c r="E4769" t="s">
        <v>2793</v>
      </c>
      <c r="F4769">
        <v>1</v>
      </c>
      <c r="G4769" t="s">
        <v>2509</v>
      </c>
      <c r="H4769" t="s">
        <v>2510</v>
      </c>
      <c r="I4769" t="s">
        <v>2076</v>
      </c>
      <c r="J4769" t="s">
        <v>2794</v>
      </c>
      <c r="K4769" t="s">
        <v>2669</v>
      </c>
      <c r="L4769" t="s">
        <v>2058</v>
      </c>
      <c r="M4769" t="s">
        <v>2059</v>
      </c>
      <c r="N4769">
        <v>2</v>
      </c>
      <c r="O4769">
        <v>66</v>
      </c>
      <c r="P4769">
        <v>0.27</v>
      </c>
      <c r="Q4769">
        <v>24480</v>
      </c>
      <c r="R4769">
        <v>1</v>
      </c>
      <c r="S4769">
        <v>31</v>
      </c>
      <c r="T4769">
        <v>0.13</v>
      </c>
      <c r="U4769">
        <v>1</v>
      </c>
      <c r="V4769">
        <v>35</v>
      </c>
      <c r="W4769">
        <v>0.14000000000000001</v>
      </c>
      <c r="X4769">
        <v>0</v>
      </c>
      <c r="Y4769">
        <v>0</v>
      </c>
      <c r="Z4769">
        <v>0</v>
      </c>
      <c r="AA4769">
        <v>0</v>
      </c>
      <c r="AB4769">
        <v>0</v>
      </c>
      <c r="AC4769">
        <v>0</v>
      </c>
      <c r="AD4769">
        <v>0</v>
      </c>
      <c r="AE4769">
        <v>0</v>
      </c>
      <c r="AF4769">
        <v>0</v>
      </c>
      <c r="AG4769" t="s">
        <v>19038</v>
      </c>
      <c r="AH4769" s="21" t="str">
        <f t="shared" si="148"/>
        <v>YM68</v>
      </c>
      <c r="AI4769" s="21">
        <v>345.36</v>
      </c>
      <c r="AJ4769" s="21">
        <f t="shared" si="149"/>
        <v>99.730392156862749</v>
      </c>
      <c r="AK4769" s="21" t="s">
        <v>2060</v>
      </c>
      <c r="AL4769" t="s">
        <v>2515</v>
      </c>
      <c r="AM4769" s="26" t="s">
        <v>38</v>
      </c>
      <c r="AN4769" t="s">
        <v>2031</v>
      </c>
    </row>
    <row r="4770" spans="1:40" ht="15" hidden="1" thickTop="1" x14ac:dyDescent="0.35">
      <c r="A4770" t="s">
        <v>9941</v>
      </c>
      <c r="B4770" t="s">
        <v>19039</v>
      </c>
      <c r="C4770" t="s">
        <v>5491</v>
      </c>
      <c r="D4770" t="s">
        <v>19040</v>
      </c>
      <c r="E4770" t="s">
        <v>2691</v>
      </c>
      <c r="F4770">
        <v>1</v>
      </c>
      <c r="G4770" t="s">
        <v>2633</v>
      </c>
      <c r="H4770" t="s">
        <v>2577</v>
      </c>
      <c r="I4770" t="s">
        <v>2076</v>
      </c>
      <c r="J4770" t="s">
        <v>2699</v>
      </c>
      <c r="K4770" t="s">
        <v>2579</v>
      </c>
      <c r="L4770" t="s">
        <v>2058</v>
      </c>
      <c r="M4770" t="s">
        <v>2170</v>
      </c>
      <c r="N4770">
        <v>10</v>
      </c>
      <c r="O4770">
        <v>540</v>
      </c>
      <c r="P4770">
        <v>3.53</v>
      </c>
      <c r="Q4770">
        <v>15300</v>
      </c>
      <c r="R4770">
        <v>4</v>
      </c>
      <c r="S4770">
        <v>226</v>
      </c>
      <c r="T4770">
        <v>1.48</v>
      </c>
      <c r="U4770">
        <v>6</v>
      </c>
      <c r="V4770">
        <v>314</v>
      </c>
      <c r="W4770">
        <v>2.0499999999999998</v>
      </c>
      <c r="X4770">
        <v>0</v>
      </c>
      <c r="Y4770">
        <v>0</v>
      </c>
      <c r="Z4770">
        <v>0</v>
      </c>
      <c r="AA4770">
        <v>0</v>
      </c>
      <c r="AB4770">
        <v>0</v>
      </c>
      <c r="AC4770">
        <v>0</v>
      </c>
      <c r="AD4770">
        <v>0</v>
      </c>
      <c r="AE4770">
        <v>0</v>
      </c>
      <c r="AF4770">
        <v>0</v>
      </c>
      <c r="AG4770" t="s">
        <v>19041</v>
      </c>
      <c r="AH4770" s="21" t="str">
        <f t="shared" si="148"/>
        <v>YK20</v>
      </c>
      <c r="AI4770" s="21">
        <v>216</v>
      </c>
      <c r="AJ4770" s="21">
        <f t="shared" si="149"/>
        <v>96.470588235294116</v>
      </c>
      <c r="AK4770" s="21" t="s">
        <v>2063</v>
      </c>
      <c r="AL4770" t="s">
        <v>2581</v>
      </c>
      <c r="AM4770" s="26" t="s">
        <v>38</v>
      </c>
      <c r="AN4770" t="s">
        <v>2031</v>
      </c>
    </row>
    <row r="4771" spans="1:40" ht="15" hidden="1" thickTop="1" x14ac:dyDescent="0.35">
      <c r="A4771" t="s">
        <v>9945</v>
      </c>
      <c r="B4771" t="s">
        <v>19042</v>
      </c>
      <c r="C4771" t="s">
        <v>2631</v>
      </c>
      <c r="D4771" t="s">
        <v>19043</v>
      </c>
      <c r="E4771" t="s">
        <v>2575</v>
      </c>
      <c r="F4771">
        <v>1</v>
      </c>
      <c r="G4771" t="s">
        <v>2633</v>
      </c>
      <c r="H4771" t="s">
        <v>2577</v>
      </c>
      <c r="I4771" t="s">
        <v>2057</v>
      </c>
      <c r="J4771" t="s">
        <v>2634</v>
      </c>
      <c r="K4771" t="s">
        <v>2635</v>
      </c>
      <c r="L4771" t="s">
        <v>2058</v>
      </c>
      <c r="M4771" t="s">
        <v>2170</v>
      </c>
      <c r="N4771">
        <v>4</v>
      </c>
      <c r="O4771">
        <v>105</v>
      </c>
      <c r="P4771">
        <v>0.69</v>
      </c>
      <c r="Q4771">
        <v>15300</v>
      </c>
      <c r="R4771">
        <v>3</v>
      </c>
      <c r="S4771">
        <v>93</v>
      </c>
      <c r="T4771">
        <v>0.61</v>
      </c>
      <c r="U4771">
        <v>0</v>
      </c>
      <c r="V4771">
        <v>0</v>
      </c>
      <c r="W4771">
        <v>0</v>
      </c>
      <c r="X4771">
        <v>1</v>
      </c>
      <c r="Y4771">
        <v>12</v>
      </c>
      <c r="Z4771">
        <v>0.08</v>
      </c>
      <c r="AA4771">
        <v>0</v>
      </c>
      <c r="AB4771">
        <v>0</v>
      </c>
      <c r="AC4771">
        <v>0</v>
      </c>
      <c r="AD4771">
        <v>0</v>
      </c>
      <c r="AE4771">
        <v>0</v>
      </c>
      <c r="AF4771">
        <v>0</v>
      </c>
      <c r="AG4771" t="s">
        <v>19044</v>
      </c>
      <c r="AH4771" s="21" t="str">
        <f t="shared" si="148"/>
        <v>YT21</v>
      </c>
      <c r="AI4771" s="21">
        <v>216</v>
      </c>
      <c r="AJ4771" s="21">
        <f t="shared" si="149"/>
        <v>99.313725490196077</v>
      </c>
      <c r="AK4771" s="21" t="s">
        <v>2060</v>
      </c>
      <c r="AL4771" t="s">
        <v>2581</v>
      </c>
      <c r="AM4771" s="26" t="s">
        <v>38</v>
      </c>
      <c r="AN4771" t="s">
        <v>2031</v>
      </c>
    </row>
    <row r="4772" spans="1:40" ht="15" hidden="1" thickTop="1" x14ac:dyDescent="0.35">
      <c r="A4772" t="s">
        <v>9948</v>
      </c>
      <c r="B4772" t="s">
        <v>19045</v>
      </c>
      <c r="C4772" t="s">
        <v>2880</v>
      </c>
      <c r="D4772" t="s">
        <v>19046</v>
      </c>
      <c r="E4772" t="s">
        <v>2608</v>
      </c>
      <c r="F4772">
        <v>1</v>
      </c>
      <c r="G4772" t="s">
        <v>2633</v>
      </c>
      <c r="H4772" t="s">
        <v>2577</v>
      </c>
      <c r="I4772" t="s">
        <v>2057</v>
      </c>
      <c r="J4772" t="s">
        <v>2675</v>
      </c>
      <c r="K4772" t="s">
        <v>2611</v>
      </c>
      <c r="L4772" t="s">
        <v>2058</v>
      </c>
      <c r="M4772" t="s">
        <v>2170</v>
      </c>
      <c r="N4772">
        <v>3</v>
      </c>
      <c r="O4772">
        <v>121</v>
      </c>
      <c r="P4772">
        <v>0.79</v>
      </c>
      <c r="Q4772">
        <v>15300</v>
      </c>
      <c r="R4772">
        <v>3</v>
      </c>
      <c r="S4772">
        <v>121</v>
      </c>
      <c r="T4772">
        <v>0.79</v>
      </c>
      <c r="U4772">
        <v>0</v>
      </c>
      <c r="V4772">
        <v>0</v>
      </c>
      <c r="W4772">
        <v>0</v>
      </c>
      <c r="X4772">
        <v>0</v>
      </c>
      <c r="Y4772">
        <v>0</v>
      </c>
      <c r="Z4772">
        <v>0</v>
      </c>
      <c r="AA4772">
        <v>0</v>
      </c>
      <c r="AB4772">
        <v>0</v>
      </c>
      <c r="AC4772">
        <v>0</v>
      </c>
      <c r="AD4772">
        <v>0</v>
      </c>
      <c r="AE4772">
        <v>0</v>
      </c>
      <c r="AF4772">
        <v>0</v>
      </c>
      <c r="AG4772" t="s">
        <v>19047</v>
      </c>
      <c r="AH4772" s="21" t="str">
        <f t="shared" si="148"/>
        <v>YT21</v>
      </c>
      <c r="AI4772" s="21">
        <v>216</v>
      </c>
      <c r="AJ4772" s="21">
        <f t="shared" si="149"/>
        <v>99.209150326797385</v>
      </c>
      <c r="AK4772" s="21" t="s">
        <v>2060</v>
      </c>
      <c r="AL4772" t="s">
        <v>2581</v>
      </c>
      <c r="AM4772" s="26" t="s">
        <v>38</v>
      </c>
      <c r="AN4772" t="s">
        <v>2031</v>
      </c>
    </row>
    <row r="4773" spans="1:40" ht="15" hidden="1" thickTop="1" x14ac:dyDescent="0.35">
      <c r="A4773" t="s">
        <v>9951</v>
      </c>
      <c r="B4773" t="s">
        <v>19048</v>
      </c>
      <c r="C4773" t="s">
        <v>3510</v>
      </c>
      <c r="D4773" t="s">
        <v>19049</v>
      </c>
      <c r="E4773" t="s">
        <v>3028</v>
      </c>
      <c r="F4773">
        <v>1</v>
      </c>
      <c r="G4773" t="s">
        <v>2546</v>
      </c>
      <c r="H4773" t="s">
        <v>2510</v>
      </c>
      <c r="I4773" t="s">
        <v>2076</v>
      </c>
      <c r="J4773" t="s">
        <v>3006</v>
      </c>
      <c r="K4773" t="s">
        <v>3007</v>
      </c>
      <c r="L4773" t="s">
        <v>2058</v>
      </c>
      <c r="M4773" t="s">
        <v>2170</v>
      </c>
      <c r="N4773">
        <v>4</v>
      </c>
      <c r="O4773">
        <v>437</v>
      </c>
      <c r="P4773">
        <v>2.86</v>
      </c>
      <c r="Q4773">
        <v>15300</v>
      </c>
      <c r="R4773">
        <v>2</v>
      </c>
      <c r="S4773">
        <v>290</v>
      </c>
      <c r="T4773">
        <v>1.9</v>
      </c>
      <c r="U4773">
        <v>2</v>
      </c>
      <c r="V4773">
        <v>147</v>
      </c>
      <c r="W4773">
        <v>0.96</v>
      </c>
      <c r="X4773">
        <v>0</v>
      </c>
      <c r="Y4773">
        <v>0</v>
      </c>
      <c r="Z4773">
        <v>0</v>
      </c>
      <c r="AA4773">
        <v>0</v>
      </c>
      <c r="AB4773">
        <v>0</v>
      </c>
      <c r="AC4773">
        <v>0</v>
      </c>
      <c r="AD4773">
        <v>0</v>
      </c>
      <c r="AE4773">
        <v>0</v>
      </c>
      <c r="AF4773">
        <v>0</v>
      </c>
      <c r="AG4773" t="s">
        <v>19050</v>
      </c>
      <c r="AH4773" s="21" t="str">
        <f t="shared" si="148"/>
        <v>YK20</v>
      </c>
      <c r="AI4773" s="21">
        <v>216</v>
      </c>
      <c r="AJ4773" s="21">
        <f t="shared" si="149"/>
        <v>97.143790849673209</v>
      </c>
      <c r="AK4773" s="21" t="s">
        <v>2063</v>
      </c>
      <c r="AL4773" t="s">
        <v>2551</v>
      </c>
      <c r="AM4773" s="26" t="s">
        <v>38</v>
      </c>
      <c r="AN4773" t="s">
        <v>2029</v>
      </c>
    </row>
    <row r="4774" spans="1:40" ht="15" hidden="1" thickTop="1" x14ac:dyDescent="0.35">
      <c r="A4774" t="s">
        <v>9954</v>
      </c>
      <c r="B4774" t="s">
        <v>19051</v>
      </c>
      <c r="C4774" t="s">
        <v>5434</v>
      </c>
      <c r="D4774" t="s">
        <v>19052</v>
      </c>
      <c r="E4774" t="s">
        <v>2825</v>
      </c>
      <c r="F4774">
        <v>1</v>
      </c>
      <c r="G4774" t="s">
        <v>2816</v>
      </c>
      <c r="H4774" t="s">
        <v>2620</v>
      </c>
      <c r="I4774" t="s">
        <v>2076</v>
      </c>
      <c r="J4774" t="s">
        <v>3674</v>
      </c>
      <c r="K4774" t="s">
        <v>2827</v>
      </c>
      <c r="L4774" t="s">
        <v>2058</v>
      </c>
      <c r="M4774" t="s">
        <v>2059</v>
      </c>
      <c r="N4774">
        <v>6</v>
      </c>
      <c r="O4774">
        <v>483</v>
      </c>
      <c r="P4774">
        <v>1.97</v>
      </c>
      <c r="Q4774">
        <v>24480</v>
      </c>
      <c r="R4774">
        <v>4</v>
      </c>
      <c r="S4774">
        <v>297</v>
      </c>
      <c r="T4774">
        <v>1.21</v>
      </c>
      <c r="U4774">
        <v>2</v>
      </c>
      <c r="V4774">
        <v>186</v>
      </c>
      <c r="W4774">
        <v>0.76</v>
      </c>
      <c r="X4774">
        <v>0</v>
      </c>
      <c r="Y4774">
        <v>0</v>
      </c>
      <c r="Z4774">
        <v>0</v>
      </c>
      <c r="AA4774">
        <v>0</v>
      </c>
      <c r="AB4774">
        <v>0</v>
      </c>
      <c r="AC4774">
        <v>0</v>
      </c>
      <c r="AD4774">
        <v>0</v>
      </c>
      <c r="AE4774">
        <v>0</v>
      </c>
      <c r="AF4774">
        <v>0</v>
      </c>
      <c r="AG4774" t="s">
        <v>19053</v>
      </c>
      <c r="AH4774" s="21" t="str">
        <f t="shared" si="148"/>
        <v>YO52</v>
      </c>
      <c r="AI4774" s="21">
        <v>345.36</v>
      </c>
      <c r="AJ4774" s="21">
        <f t="shared" si="149"/>
        <v>98.026960784313729</v>
      </c>
      <c r="AK4774" s="21" t="s">
        <v>2063</v>
      </c>
      <c r="AL4774" t="s">
        <v>2829</v>
      </c>
      <c r="AM4774" s="26" t="s">
        <v>38</v>
      </c>
      <c r="AN4774" t="s">
        <v>2029</v>
      </c>
    </row>
    <row r="4775" spans="1:40" ht="15" hidden="1" thickTop="1" x14ac:dyDescent="0.35">
      <c r="A4775" t="s">
        <v>9958</v>
      </c>
      <c r="B4775" t="s">
        <v>19054</v>
      </c>
      <c r="C4775" t="s">
        <v>3113</v>
      </c>
      <c r="D4775" t="s">
        <v>19055</v>
      </c>
      <c r="E4775" t="s">
        <v>3668</v>
      </c>
      <c r="F4775">
        <v>1</v>
      </c>
      <c r="G4775" t="s">
        <v>2816</v>
      </c>
      <c r="H4775" t="s">
        <v>2620</v>
      </c>
      <c r="I4775" t="s">
        <v>2057</v>
      </c>
      <c r="J4775" t="s">
        <v>3116</v>
      </c>
      <c r="K4775" t="s">
        <v>2818</v>
      </c>
      <c r="L4775" t="s">
        <v>2058</v>
      </c>
      <c r="M4775" t="s">
        <v>2059</v>
      </c>
      <c r="N4775">
        <v>3</v>
      </c>
      <c r="O4775">
        <v>191</v>
      </c>
      <c r="P4775">
        <v>0.78</v>
      </c>
      <c r="Q4775">
        <v>24480</v>
      </c>
      <c r="R4775">
        <v>2</v>
      </c>
      <c r="S4775">
        <v>109</v>
      </c>
      <c r="T4775">
        <v>0.45</v>
      </c>
      <c r="U4775">
        <v>1</v>
      </c>
      <c r="V4775">
        <v>82</v>
      </c>
      <c r="W4775">
        <v>0.33</v>
      </c>
      <c r="X4775">
        <v>0</v>
      </c>
      <c r="Y4775">
        <v>0</v>
      </c>
      <c r="Z4775">
        <v>0</v>
      </c>
      <c r="AA4775">
        <v>0</v>
      </c>
      <c r="AB4775">
        <v>0</v>
      </c>
      <c r="AC4775">
        <v>0</v>
      </c>
      <c r="AD4775">
        <v>0</v>
      </c>
      <c r="AE4775">
        <v>0</v>
      </c>
      <c r="AF4775">
        <v>0</v>
      </c>
      <c r="AG4775" t="s">
        <v>19056</v>
      </c>
      <c r="AH4775" s="21" t="str">
        <f t="shared" si="148"/>
        <v>YT21</v>
      </c>
      <c r="AI4775" s="21">
        <v>345.36</v>
      </c>
      <c r="AJ4775" s="21">
        <f t="shared" si="149"/>
        <v>99.21977124183006</v>
      </c>
      <c r="AK4775" s="21" t="s">
        <v>2060</v>
      </c>
      <c r="AL4775" t="s">
        <v>3118</v>
      </c>
      <c r="AM4775" s="26" t="s">
        <v>38</v>
      </c>
      <c r="AN4775" t="s">
        <v>2029</v>
      </c>
    </row>
    <row r="4776" spans="1:40" ht="15" hidden="1" thickTop="1" x14ac:dyDescent="0.35">
      <c r="A4776" t="s">
        <v>9960</v>
      </c>
      <c r="B4776" t="s">
        <v>19057</v>
      </c>
      <c r="C4776" t="s">
        <v>3853</v>
      </c>
      <c r="D4776" t="s">
        <v>19058</v>
      </c>
      <c r="E4776" t="s">
        <v>3668</v>
      </c>
      <c r="F4776">
        <v>2</v>
      </c>
      <c r="G4776" t="s">
        <v>2816</v>
      </c>
      <c r="H4776" t="s">
        <v>2620</v>
      </c>
      <c r="I4776" t="s">
        <v>2057</v>
      </c>
      <c r="J4776" t="s">
        <v>3854</v>
      </c>
      <c r="K4776" t="s">
        <v>2818</v>
      </c>
      <c r="L4776" t="s">
        <v>2058</v>
      </c>
      <c r="M4776" t="s">
        <v>2170</v>
      </c>
      <c r="N4776">
        <v>0</v>
      </c>
      <c r="O4776">
        <v>0</v>
      </c>
      <c r="P4776">
        <v>0</v>
      </c>
      <c r="Q4776">
        <v>15300</v>
      </c>
      <c r="R4776">
        <v>0</v>
      </c>
      <c r="S4776">
        <v>0</v>
      </c>
      <c r="T4776">
        <v>0</v>
      </c>
      <c r="U4776">
        <v>0</v>
      </c>
      <c r="V4776">
        <v>0</v>
      </c>
      <c r="W4776">
        <v>0</v>
      </c>
      <c r="X4776">
        <v>0</v>
      </c>
      <c r="Y4776">
        <v>0</v>
      </c>
      <c r="Z4776">
        <v>0</v>
      </c>
      <c r="AA4776">
        <v>0</v>
      </c>
      <c r="AB4776">
        <v>0</v>
      </c>
      <c r="AC4776">
        <v>0</v>
      </c>
      <c r="AD4776">
        <v>0</v>
      </c>
      <c r="AE4776">
        <v>0</v>
      </c>
      <c r="AF4776">
        <v>0</v>
      </c>
      <c r="AG4776" t="s">
        <v>19059</v>
      </c>
      <c r="AH4776" s="21" t="str">
        <f t="shared" si="148"/>
        <v>YT21</v>
      </c>
      <c r="AI4776" s="21">
        <v>216</v>
      </c>
      <c r="AJ4776" s="21">
        <f t="shared" si="149"/>
        <v>100</v>
      </c>
      <c r="AK4776" s="21" t="s">
        <v>2060</v>
      </c>
      <c r="AL4776" t="s">
        <v>3118</v>
      </c>
      <c r="AM4776" s="26" t="s">
        <v>38</v>
      </c>
      <c r="AN4776" t="s">
        <v>2029</v>
      </c>
    </row>
    <row r="4777" spans="1:40" ht="15" hidden="1" thickTop="1" x14ac:dyDescent="0.35">
      <c r="A4777" t="s">
        <v>9963</v>
      </c>
      <c r="B4777" t="s">
        <v>19060</v>
      </c>
      <c r="C4777" t="s">
        <v>8329</v>
      </c>
      <c r="D4777" t="s">
        <v>19061</v>
      </c>
      <c r="E4777" t="s">
        <v>3013</v>
      </c>
      <c r="F4777">
        <v>1</v>
      </c>
      <c r="G4777" t="s">
        <v>2600</v>
      </c>
      <c r="H4777" t="s">
        <v>2577</v>
      </c>
      <c r="I4777" t="s">
        <v>2076</v>
      </c>
      <c r="J4777" t="s">
        <v>3183</v>
      </c>
      <c r="K4777" t="s">
        <v>2742</v>
      </c>
      <c r="L4777" t="s">
        <v>2058</v>
      </c>
      <c r="M4777" t="s">
        <v>2170</v>
      </c>
      <c r="N4777">
        <v>6</v>
      </c>
      <c r="O4777">
        <v>224</v>
      </c>
      <c r="P4777">
        <v>1.46</v>
      </c>
      <c r="Q4777">
        <v>15300</v>
      </c>
      <c r="R4777">
        <v>2</v>
      </c>
      <c r="S4777">
        <v>54</v>
      </c>
      <c r="T4777">
        <v>0.35</v>
      </c>
      <c r="U4777">
        <v>4</v>
      </c>
      <c r="V4777">
        <v>170</v>
      </c>
      <c r="W4777">
        <v>1.1100000000000001</v>
      </c>
      <c r="X4777">
        <v>0</v>
      </c>
      <c r="Y4777">
        <v>0</v>
      </c>
      <c r="Z4777">
        <v>0</v>
      </c>
      <c r="AA4777">
        <v>0</v>
      </c>
      <c r="AB4777">
        <v>0</v>
      </c>
      <c r="AC4777">
        <v>0</v>
      </c>
      <c r="AD4777">
        <v>0</v>
      </c>
      <c r="AE4777">
        <v>0</v>
      </c>
      <c r="AF4777">
        <v>0</v>
      </c>
      <c r="AG4777" t="s">
        <v>19062</v>
      </c>
      <c r="AH4777" s="21" t="str">
        <f t="shared" si="148"/>
        <v>YM68</v>
      </c>
      <c r="AI4777" s="21">
        <v>216</v>
      </c>
      <c r="AJ4777" s="21">
        <f t="shared" si="149"/>
        <v>98.535947712418306</v>
      </c>
      <c r="AK4777" s="21" t="s">
        <v>2063</v>
      </c>
      <c r="AL4777" t="s">
        <v>2551</v>
      </c>
      <c r="AM4777" s="26" t="s">
        <v>38</v>
      </c>
      <c r="AN4777" t="s">
        <v>2030</v>
      </c>
    </row>
    <row r="4778" spans="1:40" ht="15" hidden="1" thickTop="1" x14ac:dyDescent="0.35">
      <c r="A4778" t="s">
        <v>9967</v>
      </c>
      <c r="B4778" t="s">
        <v>19063</v>
      </c>
      <c r="C4778" t="s">
        <v>4805</v>
      </c>
      <c r="D4778" t="s">
        <v>19064</v>
      </c>
      <c r="E4778" t="s">
        <v>2575</v>
      </c>
      <c r="F4778">
        <v>1</v>
      </c>
      <c r="G4778" t="s">
        <v>2576</v>
      </c>
      <c r="H4778" t="s">
        <v>2577</v>
      </c>
      <c r="I4778" t="s">
        <v>2076</v>
      </c>
      <c r="J4778" t="s">
        <v>2578</v>
      </c>
      <c r="K4778" t="s">
        <v>2579</v>
      </c>
      <c r="L4778" t="s">
        <v>2058</v>
      </c>
      <c r="M4778" t="s">
        <v>2170</v>
      </c>
      <c r="N4778">
        <v>0</v>
      </c>
      <c r="O4778">
        <v>0</v>
      </c>
      <c r="P4778">
        <v>0</v>
      </c>
      <c r="Q4778">
        <v>15300</v>
      </c>
      <c r="R4778">
        <v>0</v>
      </c>
      <c r="S4778">
        <v>0</v>
      </c>
      <c r="T4778">
        <v>0</v>
      </c>
      <c r="U4778">
        <v>0</v>
      </c>
      <c r="V4778">
        <v>0</v>
      </c>
      <c r="W4778">
        <v>0</v>
      </c>
      <c r="X4778">
        <v>0</v>
      </c>
      <c r="Y4778">
        <v>0</v>
      </c>
      <c r="Z4778">
        <v>0</v>
      </c>
      <c r="AA4778">
        <v>0</v>
      </c>
      <c r="AB4778">
        <v>0</v>
      </c>
      <c r="AC4778">
        <v>0</v>
      </c>
      <c r="AD4778">
        <v>0</v>
      </c>
      <c r="AE4778">
        <v>0</v>
      </c>
      <c r="AF4778">
        <v>0</v>
      </c>
      <c r="AG4778" t="s">
        <v>19065</v>
      </c>
      <c r="AH4778" s="21" t="str">
        <f t="shared" si="148"/>
        <v>YK20</v>
      </c>
      <c r="AI4778" s="21">
        <v>216</v>
      </c>
      <c r="AJ4778" s="21">
        <f t="shared" si="149"/>
        <v>100</v>
      </c>
      <c r="AK4778" s="21" t="s">
        <v>2060</v>
      </c>
      <c r="AL4778" t="s">
        <v>2581</v>
      </c>
      <c r="AM4778" s="26" t="s">
        <v>38</v>
      </c>
      <c r="AN4778" t="s">
        <v>2031</v>
      </c>
    </row>
    <row r="4779" spans="1:40" ht="15" hidden="1" thickTop="1" x14ac:dyDescent="0.35">
      <c r="A4779" t="s">
        <v>9971</v>
      </c>
      <c r="B4779" t="s">
        <v>19066</v>
      </c>
      <c r="C4779" t="s">
        <v>2855</v>
      </c>
      <c r="D4779" t="s">
        <v>19067</v>
      </c>
      <c r="E4779" t="s">
        <v>2575</v>
      </c>
      <c r="F4779">
        <v>1</v>
      </c>
      <c r="G4779" t="s">
        <v>2576</v>
      </c>
      <c r="H4779" t="s">
        <v>2577</v>
      </c>
      <c r="I4779" t="s">
        <v>2076</v>
      </c>
      <c r="J4779" t="s">
        <v>2858</v>
      </c>
      <c r="K4779" t="s">
        <v>2742</v>
      </c>
      <c r="L4779" t="s">
        <v>2058</v>
      </c>
      <c r="M4779" t="s">
        <v>2163</v>
      </c>
      <c r="N4779">
        <v>10</v>
      </c>
      <c r="O4779">
        <v>324</v>
      </c>
      <c r="P4779">
        <v>1.87</v>
      </c>
      <c r="Q4779">
        <v>17340</v>
      </c>
      <c r="R4779">
        <v>6</v>
      </c>
      <c r="S4779">
        <v>237</v>
      </c>
      <c r="T4779">
        <v>1.37</v>
      </c>
      <c r="U4779">
        <v>3</v>
      </c>
      <c r="V4779">
        <v>79</v>
      </c>
      <c r="W4779">
        <v>0.46</v>
      </c>
      <c r="X4779">
        <v>1</v>
      </c>
      <c r="Y4779">
        <v>8</v>
      </c>
      <c r="Z4779">
        <v>0.05</v>
      </c>
      <c r="AA4779">
        <v>0</v>
      </c>
      <c r="AB4779">
        <v>0</v>
      </c>
      <c r="AC4779">
        <v>0</v>
      </c>
      <c r="AD4779">
        <v>0</v>
      </c>
      <c r="AE4779">
        <v>0</v>
      </c>
      <c r="AF4779">
        <v>0</v>
      </c>
      <c r="AG4779" t="s">
        <v>19068</v>
      </c>
      <c r="AH4779" s="21" t="str">
        <f t="shared" si="148"/>
        <v>YK20</v>
      </c>
      <c r="AI4779" s="21">
        <v>244.8</v>
      </c>
      <c r="AJ4779" s="21">
        <f t="shared" si="149"/>
        <v>98.131487889273359</v>
      </c>
      <c r="AK4779" s="21" t="s">
        <v>2063</v>
      </c>
      <c r="AL4779" t="s">
        <v>2551</v>
      </c>
      <c r="AM4779" s="26" t="s">
        <v>38</v>
      </c>
      <c r="AN4779" t="s">
        <v>2030</v>
      </c>
    </row>
    <row r="4780" spans="1:40" ht="15" hidden="1" thickTop="1" x14ac:dyDescent="0.35">
      <c r="A4780" t="s">
        <v>9975</v>
      </c>
      <c r="B4780" t="s">
        <v>19069</v>
      </c>
      <c r="C4780" t="s">
        <v>4673</v>
      </c>
      <c r="D4780" t="s">
        <v>19070</v>
      </c>
      <c r="E4780" t="s">
        <v>3058</v>
      </c>
      <c r="F4780">
        <v>1</v>
      </c>
      <c r="G4780" t="s">
        <v>2546</v>
      </c>
      <c r="H4780" t="s">
        <v>2510</v>
      </c>
      <c r="I4780" t="s">
        <v>2076</v>
      </c>
      <c r="J4780" t="s">
        <v>4675</v>
      </c>
      <c r="K4780" t="s">
        <v>3007</v>
      </c>
      <c r="L4780" t="s">
        <v>2058</v>
      </c>
      <c r="M4780" t="s">
        <v>2170</v>
      </c>
      <c r="N4780">
        <v>3</v>
      </c>
      <c r="O4780">
        <v>114</v>
      </c>
      <c r="P4780">
        <v>0.75</v>
      </c>
      <c r="Q4780">
        <v>15300</v>
      </c>
      <c r="R4780">
        <v>2</v>
      </c>
      <c r="S4780">
        <v>46</v>
      </c>
      <c r="T4780">
        <v>0.3</v>
      </c>
      <c r="U4780">
        <v>1</v>
      </c>
      <c r="V4780">
        <v>68</v>
      </c>
      <c r="W4780">
        <v>0.44</v>
      </c>
      <c r="X4780">
        <v>0</v>
      </c>
      <c r="Y4780">
        <v>0</v>
      </c>
      <c r="Z4780">
        <v>0</v>
      </c>
      <c r="AA4780">
        <v>0</v>
      </c>
      <c r="AB4780">
        <v>0</v>
      </c>
      <c r="AC4780">
        <v>0</v>
      </c>
      <c r="AD4780">
        <v>0</v>
      </c>
      <c r="AE4780">
        <v>0</v>
      </c>
      <c r="AF4780">
        <v>0</v>
      </c>
      <c r="AG4780" t="s">
        <v>19071</v>
      </c>
      <c r="AH4780" s="21" t="str">
        <f t="shared" si="148"/>
        <v>YM68</v>
      </c>
      <c r="AI4780" s="21">
        <v>216</v>
      </c>
      <c r="AJ4780" s="21">
        <f t="shared" si="149"/>
        <v>99.254901960784309</v>
      </c>
      <c r="AK4780" s="21" t="s">
        <v>2060</v>
      </c>
      <c r="AL4780" t="s">
        <v>2551</v>
      </c>
      <c r="AM4780" s="26" t="s">
        <v>38</v>
      </c>
      <c r="AN4780" t="s">
        <v>2029</v>
      </c>
    </row>
    <row r="4781" spans="1:40" ht="15" hidden="1" thickTop="1" x14ac:dyDescent="0.35">
      <c r="A4781" t="s">
        <v>9979</v>
      </c>
      <c r="B4781" t="s">
        <v>19072</v>
      </c>
      <c r="C4781" t="s">
        <v>6477</v>
      </c>
      <c r="D4781" t="s">
        <v>19073</v>
      </c>
      <c r="E4781" t="s">
        <v>3309</v>
      </c>
      <c r="F4781">
        <v>1</v>
      </c>
      <c r="G4781" t="s">
        <v>2509</v>
      </c>
      <c r="H4781" t="s">
        <v>2510</v>
      </c>
      <c r="I4781" t="s">
        <v>2076</v>
      </c>
      <c r="J4781" t="s">
        <v>3522</v>
      </c>
      <c r="K4781" t="s">
        <v>3109</v>
      </c>
      <c r="L4781" t="s">
        <v>2058</v>
      </c>
      <c r="M4781" t="s">
        <v>2982</v>
      </c>
      <c r="N4781">
        <v>0</v>
      </c>
      <c r="O4781">
        <v>0</v>
      </c>
      <c r="P4781">
        <v>0</v>
      </c>
      <c r="Q4781">
        <v>14280</v>
      </c>
      <c r="R4781">
        <v>0</v>
      </c>
      <c r="S4781">
        <v>0</v>
      </c>
      <c r="T4781">
        <v>0</v>
      </c>
      <c r="U4781">
        <v>0</v>
      </c>
      <c r="V4781">
        <v>0</v>
      </c>
      <c r="W4781">
        <v>0</v>
      </c>
      <c r="X4781">
        <v>0</v>
      </c>
      <c r="Y4781">
        <v>0</v>
      </c>
      <c r="Z4781">
        <v>0</v>
      </c>
      <c r="AA4781">
        <v>0</v>
      </c>
      <c r="AB4781">
        <v>0</v>
      </c>
      <c r="AC4781">
        <v>0</v>
      </c>
      <c r="AD4781">
        <v>0</v>
      </c>
      <c r="AE4781">
        <v>0</v>
      </c>
      <c r="AF4781">
        <v>0</v>
      </c>
      <c r="AG4781" t="s">
        <v>19074</v>
      </c>
      <c r="AH4781" s="21" t="str">
        <f t="shared" si="148"/>
        <v>YM68</v>
      </c>
      <c r="AI4781" s="21">
        <v>201.59999999999997</v>
      </c>
      <c r="AJ4781" s="21">
        <f t="shared" si="149"/>
        <v>100</v>
      </c>
      <c r="AK4781" s="21" t="s">
        <v>2060</v>
      </c>
      <c r="AL4781" t="s">
        <v>2515</v>
      </c>
      <c r="AM4781" s="26" t="s">
        <v>38</v>
      </c>
      <c r="AN4781" t="s">
        <v>2029</v>
      </c>
    </row>
    <row r="4782" spans="1:40" ht="15" hidden="1" thickTop="1" x14ac:dyDescent="0.35">
      <c r="A4782" t="s">
        <v>9983</v>
      </c>
      <c r="B4782" t="s">
        <v>19075</v>
      </c>
      <c r="C4782" t="s">
        <v>12386</v>
      </c>
      <c r="D4782" t="s">
        <v>19076</v>
      </c>
      <c r="E4782" t="s">
        <v>146</v>
      </c>
      <c r="F4782">
        <v>2</v>
      </c>
      <c r="G4782" t="s">
        <v>2524</v>
      </c>
      <c r="H4782" t="s">
        <v>2056</v>
      </c>
      <c r="I4782" t="s">
        <v>2076</v>
      </c>
      <c r="J4782" t="s">
        <v>5458</v>
      </c>
      <c r="K4782" t="s">
        <v>62</v>
      </c>
      <c r="L4782" t="s">
        <v>2058</v>
      </c>
      <c r="M4782" t="s">
        <v>2170</v>
      </c>
      <c r="N4782">
        <v>1</v>
      </c>
      <c r="O4782">
        <v>43</v>
      </c>
      <c r="P4782">
        <v>0.28000000000000003</v>
      </c>
      <c r="Q4782">
        <v>15300</v>
      </c>
      <c r="R4782">
        <v>0</v>
      </c>
      <c r="S4782">
        <v>0</v>
      </c>
      <c r="T4782">
        <v>0</v>
      </c>
      <c r="U4782">
        <v>1</v>
      </c>
      <c r="V4782">
        <v>43</v>
      </c>
      <c r="W4782">
        <v>0.28000000000000003</v>
      </c>
      <c r="X4782">
        <v>0</v>
      </c>
      <c r="Y4782">
        <v>0</v>
      </c>
      <c r="Z4782">
        <v>0</v>
      </c>
      <c r="AA4782">
        <v>0</v>
      </c>
      <c r="AB4782">
        <v>0</v>
      </c>
      <c r="AC4782">
        <v>0</v>
      </c>
      <c r="AD4782">
        <v>0</v>
      </c>
      <c r="AE4782">
        <v>0</v>
      </c>
      <c r="AF4782">
        <v>0</v>
      </c>
      <c r="AG4782" t="s">
        <v>19077</v>
      </c>
      <c r="AH4782" s="21" t="str">
        <f t="shared" si="148"/>
        <v>YR25</v>
      </c>
      <c r="AI4782" s="21">
        <v>216</v>
      </c>
      <c r="AJ4782" s="21">
        <f t="shared" si="149"/>
        <v>99.718954248366018</v>
      </c>
      <c r="AK4782" s="21" t="s">
        <v>2060</v>
      </c>
      <c r="AL4782" t="s">
        <v>2527</v>
      </c>
      <c r="AM4782" s="26" t="s">
        <v>38</v>
      </c>
      <c r="AN4782" t="s">
        <v>2029</v>
      </c>
    </row>
    <row r="4783" spans="1:40" ht="15" hidden="1" thickTop="1" x14ac:dyDescent="0.35">
      <c r="A4783" t="s">
        <v>9986</v>
      </c>
      <c r="B4783" t="s">
        <v>19078</v>
      </c>
      <c r="C4783" t="s">
        <v>5177</v>
      </c>
      <c r="D4783" t="s">
        <v>19079</v>
      </c>
      <c r="E4783" t="s">
        <v>2646</v>
      </c>
      <c r="F4783">
        <v>1</v>
      </c>
      <c r="G4783" t="s">
        <v>2600</v>
      </c>
      <c r="H4783" t="s">
        <v>2577</v>
      </c>
      <c r="I4783" t="s">
        <v>2076</v>
      </c>
      <c r="J4783" t="s">
        <v>2601</v>
      </c>
      <c r="K4783" t="s">
        <v>2602</v>
      </c>
      <c r="L4783" t="s">
        <v>2058</v>
      </c>
      <c r="M4783" t="s">
        <v>2170</v>
      </c>
      <c r="N4783">
        <v>4</v>
      </c>
      <c r="O4783">
        <v>132</v>
      </c>
      <c r="P4783">
        <v>0.86</v>
      </c>
      <c r="Q4783">
        <v>15300</v>
      </c>
      <c r="R4783">
        <v>0</v>
      </c>
      <c r="S4783">
        <v>0</v>
      </c>
      <c r="T4783">
        <v>0</v>
      </c>
      <c r="U4783">
        <v>3</v>
      </c>
      <c r="V4783">
        <v>85</v>
      </c>
      <c r="W4783">
        <v>0.56000000000000005</v>
      </c>
      <c r="X4783">
        <v>1</v>
      </c>
      <c r="Y4783">
        <v>47</v>
      </c>
      <c r="Z4783">
        <v>0.31</v>
      </c>
      <c r="AA4783">
        <v>0</v>
      </c>
      <c r="AB4783">
        <v>0</v>
      </c>
      <c r="AC4783">
        <v>0</v>
      </c>
      <c r="AD4783">
        <v>0</v>
      </c>
      <c r="AE4783">
        <v>0</v>
      </c>
      <c r="AF4783">
        <v>0</v>
      </c>
      <c r="AG4783" t="s">
        <v>19080</v>
      </c>
      <c r="AH4783" s="21" t="str">
        <f t="shared" si="148"/>
        <v>YR25</v>
      </c>
      <c r="AI4783" s="21">
        <v>216</v>
      </c>
      <c r="AJ4783" s="21">
        <f t="shared" si="149"/>
        <v>99.137254901960787</v>
      </c>
      <c r="AK4783" s="21" t="s">
        <v>2063</v>
      </c>
      <c r="AL4783" t="s">
        <v>2551</v>
      </c>
      <c r="AM4783" s="26" t="s">
        <v>38</v>
      </c>
      <c r="AN4783" t="s">
        <v>2029</v>
      </c>
    </row>
    <row r="4784" spans="1:40" ht="15" hidden="1" thickTop="1" x14ac:dyDescent="0.35">
      <c r="A4784" t="s">
        <v>9989</v>
      </c>
      <c r="B4784" t="s">
        <v>19081</v>
      </c>
      <c r="C4784" t="s">
        <v>5177</v>
      </c>
      <c r="D4784" t="s">
        <v>19079</v>
      </c>
      <c r="E4784" t="s">
        <v>2646</v>
      </c>
      <c r="F4784">
        <v>1</v>
      </c>
      <c r="G4784" t="s">
        <v>2600</v>
      </c>
      <c r="H4784" t="s">
        <v>2577</v>
      </c>
      <c r="I4784" t="s">
        <v>2076</v>
      </c>
      <c r="J4784" t="s">
        <v>2601</v>
      </c>
      <c r="K4784" t="s">
        <v>2602</v>
      </c>
      <c r="L4784" t="s">
        <v>2058</v>
      </c>
      <c r="M4784" t="s">
        <v>2170</v>
      </c>
      <c r="N4784">
        <v>3</v>
      </c>
      <c r="O4784">
        <v>68</v>
      </c>
      <c r="P4784">
        <v>0.44</v>
      </c>
      <c r="Q4784">
        <v>15300</v>
      </c>
      <c r="R4784">
        <v>1</v>
      </c>
      <c r="S4784">
        <v>40</v>
      </c>
      <c r="T4784">
        <v>0.26</v>
      </c>
      <c r="U4784">
        <v>2</v>
      </c>
      <c r="V4784">
        <v>28</v>
      </c>
      <c r="W4784">
        <v>0.18</v>
      </c>
      <c r="X4784">
        <v>0</v>
      </c>
      <c r="Y4784">
        <v>0</v>
      </c>
      <c r="Z4784">
        <v>0</v>
      </c>
      <c r="AA4784">
        <v>0</v>
      </c>
      <c r="AB4784">
        <v>0</v>
      </c>
      <c r="AC4784">
        <v>0</v>
      </c>
      <c r="AD4784">
        <v>0</v>
      </c>
      <c r="AE4784">
        <v>0</v>
      </c>
      <c r="AF4784">
        <v>0</v>
      </c>
      <c r="AG4784" t="s">
        <v>19082</v>
      </c>
      <c r="AH4784" s="21" t="str">
        <f t="shared" si="148"/>
        <v>YR25</v>
      </c>
      <c r="AI4784" s="21">
        <v>216</v>
      </c>
      <c r="AJ4784" s="21">
        <f t="shared" si="149"/>
        <v>99.555555555555557</v>
      </c>
      <c r="AK4784" s="21" t="s">
        <v>2060</v>
      </c>
      <c r="AL4784" t="s">
        <v>2551</v>
      </c>
      <c r="AM4784" s="26" t="s">
        <v>38</v>
      </c>
      <c r="AN4784" t="s">
        <v>2029</v>
      </c>
    </row>
    <row r="4785" spans="1:40" ht="15" hidden="1" thickTop="1" x14ac:dyDescent="0.35">
      <c r="A4785" t="s">
        <v>9993</v>
      </c>
      <c r="B4785" t="s">
        <v>19083</v>
      </c>
      <c r="C4785" t="s">
        <v>5177</v>
      </c>
      <c r="D4785" t="s">
        <v>19079</v>
      </c>
      <c r="E4785" t="s">
        <v>2646</v>
      </c>
      <c r="F4785">
        <v>1</v>
      </c>
      <c r="G4785" t="s">
        <v>2600</v>
      </c>
      <c r="H4785" t="s">
        <v>2577</v>
      </c>
      <c r="I4785" t="s">
        <v>2076</v>
      </c>
      <c r="J4785" t="s">
        <v>2601</v>
      </c>
      <c r="K4785" t="s">
        <v>2602</v>
      </c>
      <c r="L4785" t="s">
        <v>2058</v>
      </c>
      <c r="M4785" t="s">
        <v>2170</v>
      </c>
      <c r="N4785">
        <v>2</v>
      </c>
      <c r="O4785">
        <v>37</v>
      </c>
      <c r="P4785">
        <v>0.24</v>
      </c>
      <c r="Q4785">
        <v>15300</v>
      </c>
      <c r="R4785">
        <v>1</v>
      </c>
      <c r="S4785">
        <v>14</v>
      </c>
      <c r="T4785">
        <v>0.09</v>
      </c>
      <c r="U4785">
        <v>1</v>
      </c>
      <c r="V4785">
        <v>23</v>
      </c>
      <c r="W4785">
        <v>0.15</v>
      </c>
      <c r="X4785">
        <v>0</v>
      </c>
      <c r="Y4785">
        <v>0</v>
      </c>
      <c r="Z4785">
        <v>0</v>
      </c>
      <c r="AA4785">
        <v>0</v>
      </c>
      <c r="AB4785">
        <v>0</v>
      </c>
      <c r="AC4785">
        <v>0</v>
      </c>
      <c r="AD4785">
        <v>0</v>
      </c>
      <c r="AE4785">
        <v>0</v>
      </c>
      <c r="AF4785">
        <v>0</v>
      </c>
      <c r="AG4785" t="s">
        <v>19084</v>
      </c>
      <c r="AH4785" s="21" t="str">
        <f t="shared" si="148"/>
        <v>YR25</v>
      </c>
      <c r="AI4785" s="21">
        <v>216</v>
      </c>
      <c r="AJ4785" s="21">
        <f t="shared" si="149"/>
        <v>99.75816993464052</v>
      </c>
      <c r="AK4785" s="21" t="s">
        <v>2060</v>
      </c>
      <c r="AL4785" t="s">
        <v>2551</v>
      </c>
      <c r="AM4785" s="26" t="s">
        <v>38</v>
      </c>
      <c r="AN4785" t="s">
        <v>2029</v>
      </c>
    </row>
    <row r="4786" spans="1:40" ht="15" hidden="1" thickTop="1" x14ac:dyDescent="0.35">
      <c r="A4786" t="s">
        <v>9997</v>
      </c>
      <c r="B4786" t="s">
        <v>19085</v>
      </c>
      <c r="C4786" t="s">
        <v>4067</v>
      </c>
      <c r="D4786" t="s">
        <v>19086</v>
      </c>
      <c r="E4786" t="s">
        <v>2575</v>
      </c>
      <c r="F4786">
        <v>1</v>
      </c>
      <c r="G4786" t="s">
        <v>2600</v>
      </c>
      <c r="H4786" t="s">
        <v>2577</v>
      </c>
      <c r="I4786" t="s">
        <v>2076</v>
      </c>
      <c r="J4786" t="s">
        <v>2699</v>
      </c>
      <c r="K4786" t="s">
        <v>2579</v>
      </c>
      <c r="L4786" t="s">
        <v>2058</v>
      </c>
      <c r="M4786" t="s">
        <v>2982</v>
      </c>
      <c r="N4786">
        <v>1</v>
      </c>
      <c r="O4786">
        <v>17</v>
      </c>
      <c r="P4786">
        <v>0.12</v>
      </c>
      <c r="Q4786">
        <v>14280</v>
      </c>
      <c r="R4786">
        <v>0</v>
      </c>
      <c r="S4786">
        <v>0</v>
      </c>
      <c r="T4786">
        <v>0</v>
      </c>
      <c r="U4786">
        <v>1</v>
      </c>
      <c r="V4786">
        <v>17</v>
      </c>
      <c r="W4786">
        <v>0.12</v>
      </c>
      <c r="X4786">
        <v>0</v>
      </c>
      <c r="Y4786">
        <v>0</v>
      </c>
      <c r="Z4786">
        <v>0</v>
      </c>
      <c r="AA4786">
        <v>0</v>
      </c>
      <c r="AB4786">
        <v>0</v>
      </c>
      <c r="AC4786">
        <v>0</v>
      </c>
      <c r="AD4786">
        <v>0</v>
      </c>
      <c r="AE4786">
        <v>0</v>
      </c>
      <c r="AF4786">
        <v>0</v>
      </c>
      <c r="AG4786" t="s">
        <v>19087</v>
      </c>
      <c r="AH4786" s="21" t="str">
        <f t="shared" si="148"/>
        <v>YK20</v>
      </c>
      <c r="AI4786" s="21">
        <v>201.59999999999997</v>
      </c>
      <c r="AJ4786" s="21">
        <f t="shared" si="149"/>
        <v>99.88095238095238</v>
      </c>
      <c r="AK4786" s="21" t="s">
        <v>2060</v>
      </c>
      <c r="AL4786" t="s">
        <v>2581</v>
      </c>
      <c r="AM4786" s="26" t="s">
        <v>38</v>
      </c>
      <c r="AN4786" t="s">
        <v>2029</v>
      </c>
    </row>
    <row r="4787" spans="1:40" ht="15" hidden="1" thickTop="1" x14ac:dyDescent="0.35">
      <c r="A4787" t="s">
        <v>10001</v>
      </c>
      <c r="B4787" t="s">
        <v>19088</v>
      </c>
      <c r="C4787" t="s">
        <v>6457</v>
      </c>
      <c r="D4787" t="s">
        <v>19089</v>
      </c>
      <c r="E4787" t="s">
        <v>2705</v>
      </c>
      <c r="F4787">
        <v>1</v>
      </c>
      <c r="G4787" t="s">
        <v>2593</v>
      </c>
      <c r="H4787" t="s">
        <v>2056</v>
      </c>
      <c r="I4787" t="s">
        <v>2057</v>
      </c>
      <c r="J4787" t="s">
        <v>2594</v>
      </c>
      <c r="K4787" t="s">
        <v>65</v>
      </c>
      <c r="L4787" t="s">
        <v>2058</v>
      </c>
      <c r="M4787" t="s">
        <v>2982</v>
      </c>
      <c r="N4787">
        <v>1</v>
      </c>
      <c r="O4787">
        <v>32</v>
      </c>
      <c r="P4787">
        <v>0.22</v>
      </c>
      <c r="Q4787">
        <v>14280</v>
      </c>
      <c r="R4787">
        <v>1</v>
      </c>
      <c r="S4787">
        <v>32</v>
      </c>
      <c r="T4787">
        <v>0.22</v>
      </c>
      <c r="U4787">
        <v>0</v>
      </c>
      <c r="V4787">
        <v>0</v>
      </c>
      <c r="W4787">
        <v>0</v>
      </c>
      <c r="X4787">
        <v>0</v>
      </c>
      <c r="Y4787">
        <v>0</v>
      </c>
      <c r="Z4787">
        <v>0</v>
      </c>
      <c r="AA4787">
        <v>0</v>
      </c>
      <c r="AB4787">
        <v>0</v>
      </c>
      <c r="AC4787">
        <v>0</v>
      </c>
      <c r="AD4787">
        <v>0</v>
      </c>
      <c r="AE4787">
        <v>0</v>
      </c>
      <c r="AF4787">
        <v>0</v>
      </c>
      <c r="AG4787" t="s">
        <v>19090</v>
      </c>
      <c r="AH4787" s="21" t="str">
        <f t="shared" si="148"/>
        <v>YT21</v>
      </c>
      <c r="AI4787" s="21">
        <v>201.59999999999997</v>
      </c>
      <c r="AJ4787" s="21">
        <f t="shared" si="149"/>
        <v>99.775910364145659</v>
      </c>
      <c r="AK4787" s="21" t="s">
        <v>2060</v>
      </c>
      <c r="AL4787" t="s">
        <v>2527</v>
      </c>
      <c r="AM4787" s="26" t="s">
        <v>38</v>
      </c>
      <c r="AN4787" t="s">
        <v>2029</v>
      </c>
    </row>
    <row r="4788" spans="1:40" ht="15" hidden="1" thickTop="1" x14ac:dyDescent="0.35">
      <c r="A4788" t="s">
        <v>10005</v>
      </c>
      <c r="B4788" t="s">
        <v>19091</v>
      </c>
      <c r="C4788" t="s">
        <v>2689</v>
      </c>
      <c r="D4788" t="s">
        <v>19092</v>
      </c>
      <c r="E4788" t="s">
        <v>2608</v>
      </c>
      <c r="F4788">
        <v>1</v>
      </c>
      <c r="G4788" t="s">
        <v>2609</v>
      </c>
      <c r="H4788" t="s">
        <v>2577</v>
      </c>
      <c r="I4788" t="s">
        <v>2076</v>
      </c>
      <c r="J4788" t="s">
        <v>2692</v>
      </c>
      <c r="K4788" t="s">
        <v>2635</v>
      </c>
      <c r="L4788" t="s">
        <v>30320</v>
      </c>
      <c r="M4788" t="s">
        <v>3409</v>
      </c>
      <c r="N4788">
        <v>0</v>
      </c>
      <c r="O4788">
        <v>0</v>
      </c>
      <c r="P4788">
        <v>0</v>
      </c>
      <c r="Q4788">
        <v>7800</v>
      </c>
      <c r="R4788">
        <v>0</v>
      </c>
      <c r="S4788">
        <v>0</v>
      </c>
      <c r="T4788">
        <v>0</v>
      </c>
      <c r="U4788">
        <v>0</v>
      </c>
      <c r="V4788">
        <v>0</v>
      </c>
      <c r="W4788">
        <v>0</v>
      </c>
      <c r="X4788">
        <v>0</v>
      </c>
      <c r="Y4788">
        <v>0</v>
      </c>
      <c r="Z4788">
        <v>0</v>
      </c>
      <c r="AA4788">
        <v>0</v>
      </c>
      <c r="AB4788">
        <v>0</v>
      </c>
      <c r="AC4788">
        <v>0</v>
      </c>
      <c r="AD4788">
        <v>0</v>
      </c>
      <c r="AE4788">
        <v>0</v>
      </c>
      <c r="AF4788">
        <v>0</v>
      </c>
      <c r="AG4788" t="s">
        <v>19093</v>
      </c>
      <c r="AH4788" s="21" t="str">
        <f t="shared" si="148"/>
        <v>YR25</v>
      </c>
      <c r="AI4788" s="21">
        <v>144</v>
      </c>
      <c r="AJ4788" s="21">
        <f t="shared" si="149"/>
        <v>100</v>
      </c>
      <c r="AK4788" s="21" t="s">
        <v>2060</v>
      </c>
      <c r="AL4788" t="s">
        <v>2581</v>
      </c>
      <c r="AM4788" s="26" t="s">
        <v>38</v>
      </c>
      <c r="AN4788" t="s">
        <v>2029</v>
      </c>
    </row>
    <row r="4789" spans="1:40" ht="15" hidden="1" thickTop="1" x14ac:dyDescent="0.35">
      <c r="A4789" t="s">
        <v>10009</v>
      </c>
      <c r="B4789" t="s">
        <v>19094</v>
      </c>
      <c r="C4789" t="s">
        <v>3180</v>
      </c>
      <c r="D4789" t="s">
        <v>19095</v>
      </c>
      <c r="E4789" t="s">
        <v>3182</v>
      </c>
      <c r="F4789">
        <v>1</v>
      </c>
      <c r="G4789" t="s">
        <v>2600</v>
      </c>
      <c r="H4789" t="s">
        <v>2577</v>
      </c>
      <c r="I4789" t="s">
        <v>2076</v>
      </c>
      <c r="J4789" t="s">
        <v>3183</v>
      </c>
      <c r="K4789" t="s">
        <v>2742</v>
      </c>
      <c r="L4789" t="s">
        <v>2058</v>
      </c>
      <c r="M4789" t="s">
        <v>2170</v>
      </c>
      <c r="N4789">
        <v>2</v>
      </c>
      <c r="O4789">
        <v>76</v>
      </c>
      <c r="P4789">
        <v>0.5</v>
      </c>
      <c r="Q4789">
        <v>15300</v>
      </c>
      <c r="R4789">
        <v>2</v>
      </c>
      <c r="S4789">
        <v>76</v>
      </c>
      <c r="T4789">
        <v>0.5</v>
      </c>
      <c r="U4789">
        <v>0</v>
      </c>
      <c r="V4789">
        <v>0</v>
      </c>
      <c r="W4789">
        <v>0</v>
      </c>
      <c r="X4789">
        <v>0</v>
      </c>
      <c r="Y4789">
        <v>0</v>
      </c>
      <c r="Z4789">
        <v>0</v>
      </c>
      <c r="AA4789">
        <v>0</v>
      </c>
      <c r="AB4789">
        <v>0</v>
      </c>
      <c r="AC4789">
        <v>0</v>
      </c>
      <c r="AD4789">
        <v>0</v>
      </c>
      <c r="AE4789">
        <v>0</v>
      </c>
      <c r="AF4789">
        <v>0</v>
      </c>
      <c r="AG4789" t="s">
        <v>19096</v>
      </c>
      <c r="AH4789" s="21" t="str">
        <f t="shared" si="148"/>
        <v>YR25</v>
      </c>
      <c r="AI4789" s="21">
        <v>216</v>
      </c>
      <c r="AJ4789" s="21">
        <f t="shared" si="149"/>
        <v>99.503267973856211</v>
      </c>
      <c r="AK4789" s="21" t="s">
        <v>2060</v>
      </c>
      <c r="AL4789" t="s">
        <v>2551</v>
      </c>
      <c r="AM4789" s="26" t="s">
        <v>38</v>
      </c>
      <c r="AN4789" t="s">
        <v>2029</v>
      </c>
    </row>
    <row r="4790" spans="1:40" ht="15" hidden="1" thickTop="1" x14ac:dyDescent="0.35">
      <c r="A4790" t="s">
        <v>10013</v>
      </c>
      <c r="B4790" t="s">
        <v>19097</v>
      </c>
      <c r="C4790" t="s">
        <v>2925</v>
      </c>
      <c r="D4790" t="s">
        <v>19098</v>
      </c>
      <c r="E4790" t="s">
        <v>2943</v>
      </c>
      <c r="F4790">
        <v>1</v>
      </c>
      <c r="G4790" t="s">
        <v>2682</v>
      </c>
      <c r="H4790" t="s">
        <v>2620</v>
      </c>
      <c r="I4790" t="s">
        <v>2076</v>
      </c>
      <c r="J4790" t="s">
        <v>2921</v>
      </c>
      <c r="K4790" t="s">
        <v>2684</v>
      </c>
      <c r="L4790" t="s">
        <v>2058</v>
      </c>
      <c r="M4790" t="s">
        <v>2059</v>
      </c>
      <c r="N4790">
        <v>1</v>
      </c>
      <c r="O4790">
        <v>63</v>
      </c>
      <c r="P4790">
        <v>0.26</v>
      </c>
      <c r="Q4790">
        <v>24480</v>
      </c>
      <c r="R4790">
        <v>0</v>
      </c>
      <c r="S4790">
        <v>0</v>
      </c>
      <c r="T4790">
        <v>0</v>
      </c>
      <c r="U4790">
        <v>1</v>
      </c>
      <c r="V4790">
        <v>63</v>
      </c>
      <c r="W4790">
        <v>0.26</v>
      </c>
      <c r="X4790">
        <v>0</v>
      </c>
      <c r="Y4790">
        <v>0</v>
      </c>
      <c r="Z4790">
        <v>0</v>
      </c>
      <c r="AA4790">
        <v>0</v>
      </c>
      <c r="AB4790">
        <v>0</v>
      </c>
      <c r="AC4790">
        <v>0</v>
      </c>
      <c r="AD4790">
        <v>0</v>
      </c>
      <c r="AE4790">
        <v>0</v>
      </c>
      <c r="AF4790">
        <v>0</v>
      </c>
      <c r="AG4790" t="s">
        <v>19099</v>
      </c>
      <c r="AH4790" s="21" t="str">
        <f t="shared" si="148"/>
        <v>YR25</v>
      </c>
      <c r="AI4790" s="21">
        <v>345.36</v>
      </c>
      <c r="AJ4790" s="21">
        <f t="shared" si="149"/>
        <v>99.742647058823536</v>
      </c>
      <c r="AK4790" s="21" t="s">
        <v>2060</v>
      </c>
      <c r="AL4790" t="s">
        <v>2923</v>
      </c>
      <c r="AM4790" s="26" t="s">
        <v>38</v>
      </c>
      <c r="AN4790" t="s">
        <v>2029</v>
      </c>
    </row>
    <row r="4791" spans="1:40" ht="15" hidden="1" thickTop="1" x14ac:dyDescent="0.35">
      <c r="A4791" t="s">
        <v>10017</v>
      </c>
      <c r="B4791" t="s">
        <v>19100</v>
      </c>
      <c r="C4791" t="s">
        <v>3520</v>
      </c>
      <c r="D4791" t="s">
        <v>3521</v>
      </c>
      <c r="E4791" t="s">
        <v>3309</v>
      </c>
      <c r="F4791">
        <v>1</v>
      </c>
      <c r="G4791" t="s">
        <v>2509</v>
      </c>
      <c r="H4791" t="s">
        <v>2510</v>
      </c>
      <c r="I4791" t="s">
        <v>2076</v>
      </c>
      <c r="J4791" t="s">
        <v>3522</v>
      </c>
      <c r="K4791" t="s">
        <v>3109</v>
      </c>
      <c r="L4791" t="s">
        <v>2058</v>
      </c>
      <c r="M4791" t="s">
        <v>2059</v>
      </c>
      <c r="N4791">
        <v>4</v>
      </c>
      <c r="O4791">
        <v>267</v>
      </c>
      <c r="P4791">
        <v>1.0900000000000001</v>
      </c>
      <c r="Q4791">
        <v>24480</v>
      </c>
      <c r="R4791">
        <v>1</v>
      </c>
      <c r="S4791">
        <v>38</v>
      </c>
      <c r="T4791">
        <v>0.16</v>
      </c>
      <c r="U4791">
        <v>2</v>
      </c>
      <c r="V4791">
        <v>194</v>
      </c>
      <c r="W4791">
        <v>0.79</v>
      </c>
      <c r="X4791">
        <v>1</v>
      </c>
      <c r="Y4791">
        <v>35</v>
      </c>
      <c r="Z4791">
        <v>0.14000000000000001</v>
      </c>
      <c r="AA4791">
        <v>0</v>
      </c>
      <c r="AB4791">
        <v>0</v>
      </c>
      <c r="AC4791">
        <v>0</v>
      </c>
      <c r="AD4791">
        <v>0</v>
      </c>
      <c r="AE4791">
        <v>0</v>
      </c>
      <c r="AF4791">
        <v>0</v>
      </c>
      <c r="AG4791" t="s">
        <v>19101</v>
      </c>
      <c r="AH4791" s="21" t="str">
        <f t="shared" si="148"/>
        <v>YR25</v>
      </c>
      <c r="AI4791" s="21">
        <v>345.36</v>
      </c>
      <c r="AJ4791" s="21">
        <f t="shared" si="149"/>
        <v>98.909313725490193</v>
      </c>
      <c r="AK4791" s="21" t="s">
        <v>2063</v>
      </c>
      <c r="AL4791" t="s">
        <v>2515</v>
      </c>
      <c r="AM4791" s="26" t="s">
        <v>38</v>
      </c>
      <c r="AN4791" t="s">
        <v>2030</v>
      </c>
    </row>
    <row r="4792" spans="1:40" ht="15" hidden="1" thickTop="1" x14ac:dyDescent="0.35">
      <c r="A4792" t="s">
        <v>10021</v>
      </c>
      <c r="B4792" t="s">
        <v>19102</v>
      </c>
      <c r="C4792" t="s">
        <v>4585</v>
      </c>
      <c r="D4792" t="s">
        <v>19103</v>
      </c>
      <c r="E4792" t="s">
        <v>3407</v>
      </c>
      <c r="F4792">
        <v>1</v>
      </c>
      <c r="G4792" t="s">
        <v>2509</v>
      </c>
      <c r="H4792" t="s">
        <v>2510</v>
      </c>
      <c r="I4792" t="s">
        <v>2076</v>
      </c>
      <c r="J4792" t="s">
        <v>3408</v>
      </c>
      <c r="K4792" t="s">
        <v>3109</v>
      </c>
      <c r="L4792" t="s">
        <v>2058</v>
      </c>
      <c r="M4792" t="s">
        <v>2170</v>
      </c>
      <c r="N4792">
        <v>1</v>
      </c>
      <c r="O4792">
        <v>50</v>
      </c>
      <c r="P4792">
        <v>0.33</v>
      </c>
      <c r="Q4792">
        <v>15300</v>
      </c>
      <c r="R4792">
        <v>0</v>
      </c>
      <c r="S4792">
        <v>0</v>
      </c>
      <c r="T4792">
        <v>0</v>
      </c>
      <c r="U4792">
        <v>1</v>
      </c>
      <c r="V4792">
        <v>50</v>
      </c>
      <c r="W4792">
        <v>0.33</v>
      </c>
      <c r="X4792">
        <v>0</v>
      </c>
      <c r="Y4792">
        <v>0</v>
      </c>
      <c r="Z4792">
        <v>0</v>
      </c>
      <c r="AA4792">
        <v>0</v>
      </c>
      <c r="AB4792">
        <v>0</v>
      </c>
      <c r="AC4792">
        <v>0</v>
      </c>
      <c r="AD4792">
        <v>0</v>
      </c>
      <c r="AE4792">
        <v>0</v>
      </c>
      <c r="AF4792">
        <v>0</v>
      </c>
      <c r="AG4792" t="s">
        <v>19104</v>
      </c>
      <c r="AH4792" s="21" t="str">
        <f t="shared" si="148"/>
        <v>YM68</v>
      </c>
      <c r="AI4792" s="21">
        <v>216</v>
      </c>
      <c r="AJ4792" s="21">
        <f t="shared" si="149"/>
        <v>99.673202614379079</v>
      </c>
      <c r="AK4792" s="21" t="s">
        <v>2060</v>
      </c>
      <c r="AL4792" t="s">
        <v>3411</v>
      </c>
      <c r="AM4792" s="26" t="s">
        <v>38</v>
      </c>
      <c r="AN4792" t="s">
        <v>2029</v>
      </c>
    </row>
    <row r="4793" spans="1:40" ht="15" hidden="1" thickTop="1" x14ac:dyDescent="0.35">
      <c r="A4793" t="s">
        <v>10024</v>
      </c>
      <c r="B4793" t="s">
        <v>19105</v>
      </c>
      <c r="C4793" t="s">
        <v>5396</v>
      </c>
      <c r="D4793" t="s">
        <v>19106</v>
      </c>
      <c r="E4793" t="s">
        <v>64</v>
      </c>
      <c r="F4793">
        <v>1</v>
      </c>
      <c r="G4793" t="s">
        <v>2524</v>
      </c>
      <c r="H4793" t="s">
        <v>2056</v>
      </c>
      <c r="I4793" t="s">
        <v>2076</v>
      </c>
      <c r="J4793" t="s">
        <v>3189</v>
      </c>
      <c r="K4793" t="s">
        <v>62</v>
      </c>
      <c r="L4793" t="s">
        <v>2058</v>
      </c>
      <c r="M4793" t="s">
        <v>2207</v>
      </c>
      <c r="N4793">
        <v>2</v>
      </c>
      <c r="O4793">
        <v>100</v>
      </c>
      <c r="P4793">
        <v>0.75</v>
      </c>
      <c r="Q4793">
        <v>13260</v>
      </c>
      <c r="R4793">
        <v>0</v>
      </c>
      <c r="S4793">
        <v>0</v>
      </c>
      <c r="T4793">
        <v>0</v>
      </c>
      <c r="U4793">
        <v>2</v>
      </c>
      <c r="V4793">
        <v>100</v>
      </c>
      <c r="W4793">
        <v>0.75</v>
      </c>
      <c r="X4793">
        <v>0</v>
      </c>
      <c r="Y4793">
        <v>0</v>
      </c>
      <c r="Z4793">
        <v>0</v>
      </c>
      <c r="AA4793">
        <v>0</v>
      </c>
      <c r="AB4793">
        <v>0</v>
      </c>
      <c r="AC4793">
        <v>0</v>
      </c>
      <c r="AD4793">
        <v>0</v>
      </c>
      <c r="AE4793">
        <v>0</v>
      </c>
      <c r="AF4793">
        <v>0</v>
      </c>
      <c r="AG4793" t="s">
        <v>19107</v>
      </c>
      <c r="AH4793" s="21" t="str">
        <f t="shared" si="148"/>
        <v>YR25</v>
      </c>
      <c r="AI4793" s="21">
        <v>187.20000000000002</v>
      </c>
      <c r="AJ4793" s="21">
        <f t="shared" si="149"/>
        <v>99.24585218702866</v>
      </c>
      <c r="AK4793" s="21" t="s">
        <v>2060</v>
      </c>
      <c r="AL4793" t="s">
        <v>2527</v>
      </c>
      <c r="AM4793" s="26" t="s">
        <v>38</v>
      </c>
      <c r="AN4793" t="s">
        <v>2029</v>
      </c>
    </row>
    <row r="4794" spans="1:40" ht="15" hidden="1" thickTop="1" x14ac:dyDescent="0.35">
      <c r="A4794" t="s">
        <v>10027</v>
      </c>
      <c r="B4794" t="s">
        <v>19108</v>
      </c>
      <c r="C4794" t="s">
        <v>3351</v>
      </c>
      <c r="D4794" t="s">
        <v>19109</v>
      </c>
      <c r="E4794" t="s">
        <v>3353</v>
      </c>
      <c r="F4794">
        <v>1</v>
      </c>
      <c r="G4794" t="s">
        <v>2682</v>
      </c>
      <c r="H4794" t="s">
        <v>2620</v>
      </c>
      <c r="I4794" t="s">
        <v>2076</v>
      </c>
      <c r="J4794" t="s">
        <v>2683</v>
      </c>
      <c r="K4794" t="s">
        <v>2684</v>
      </c>
      <c r="L4794" t="s">
        <v>2058</v>
      </c>
      <c r="M4794" t="s">
        <v>2207</v>
      </c>
      <c r="N4794">
        <v>2</v>
      </c>
      <c r="O4794">
        <v>64</v>
      </c>
      <c r="P4794">
        <v>0.48</v>
      </c>
      <c r="Q4794">
        <v>13260</v>
      </c>
      <c r="R4794">
        <v>1</v>
      </c>
      <c r="S4794">
        <v>37</v>
      </c>
      <c r="T4794">
        <v>0.28000000000000003</v>
      </c>
      <c r="U4794">
        <v>1</v>
      </c>
      <c r="V4794">
        <v>27</v>
      </c>
      <c r="W4794">
        <v>0.2</v>
      </c>
      <c r="X4794">
        <v>0</v>
      </c>
      <c r="Y4794">
        <v>0</v>
      </c>
      <c r="Z4794">
        <v>0</v>
      </c>
      <c r="AA4794">
        <v>0</v>
      </c>
      <c r="AB4794">
        <v>0</v>
      </c>
      <c r="AC4794">
        <v>0</v>
      </c>
      <c r="AD4794">
        <v>0</v>
      </c>
      <c r="AE4794">
        <v>0</v>
      </c>
      <c r="AF4794">
        <v>0</v>
      </c>
      <c r="AG4794" t="s">
        <v>19110</v>
      </c>
      <c r="AH4794" s="21" t="str">
        <f t="shared" si="148"/>
        <v>YR25</v>
      </c>
      <c r="AI4794" s="21">
        <v>187.20000000000002</v>
      </c>
      <c r="AJ4794" s="21">
        <f t="shared" si="149"/>
        <v>99.517345399698343</v>
      </c>
      <c r="AK4794" s="21" t="s">
        <v>2060</v>
      </c>
      <c r="AL4794" t="s">
        <v>2686</v>
      </c>
      <c r="AM4794" s="26" t="s">
        <v>38</v>
      </c>
      <c r="AN4794" t="s">
        <v>2029</v>
      </c>
    </row>
    <row r="4795" spans="1:40" ht="15" hidden="1" thickTop="1" x14ac:dyDescent="0.35">
      <c r="A4795" t="s">
        <v>10031</v>
      </c>
      <c r="B4795" t="s">
        <v>19111</v>
      </c>
      <c r="C4795" t="s">
        <v>2722</v>
      </c>
      <c r="D4795" t="s">
        <v>19112</v>
      </c>
      <c r="E4795" t="s">
        <v>2724</v>
      </c>
      <c r="F4795">
        <v>1</v>
      </c>
      <c r="G4795" t="s">
        <v>2682</v>
      </c>
      <c r="H4795" t="s">
        <v>2620</v>
      </c>
      <c r="I4795" t="s">
        <v>2076</v>
      </c>
      <c r="J4795" t="s">
        <v>2725</v>
      </c>
      <c r="K4795" t="s">
        <v>2684</v>
      </c>
      <c r="L4795" t="s">
        <v>2058</v>
      </c>
      <c r="M4795" t="s">
        <v>2059</v>
      </c>
      <c r="N4795">
        <v>2</v>
      </c>
      <c r="O4795">
        <v>42</v>
      </c>
      <c r="P4795">
        <v>0.17</v>
      </c>
      <c r="Q4795">
        <v>24480</v>
      </c>
      <c r="R4795">
        <v>2</v>
      </c>
      <c r="S4795">
        <v>42</v>
      </c>
      <c r="T4795">
        <v>0.17</v>
      </c>
      <c r="U4795">
        <v>0</v>
      </c>
      <c r="V4795">
        <v>0</v>
      </c>
      <c r="W4795">
        <v>0</v>
      </c>
      <c r="X4795">
        <v>0</v>
      </c>
      <c r="Y4795">
        <v>0</v>
      </c>
      <c r="Z4795">
        <v>0</v>
      </c>
      <c r="AA4795">
        <v>0</v>
      </c>
      <c r="AB4795">
        <v>0</v>
      </c>
      <c r="AC4795">
        <v>0</v>
      </c>
      <c r="AD4795">
        <v>0</v>
      </c>
      <c r="AE4795">
        <v>0</v>
      </c>
      <c r="AF4795">
        <v>0</v>
      </c>
      <c r="AG4795" t="s">
        <v>19113</v>
      </c>
      <c r="AH4795" s="21" t="str">
        <f t="shared" si="148"/>
        <v>YR25</v>
      </c>
      <c r="AI4795" s="21">
        <v>345.36</v>
      </c>
      <c r="AJ4795" s="21">
        <f t="shared" si="149"/>
        <v>99.828431372549019</v>
      </c>
      <c r="AK4795" s="21" t="s">
        <v>2060</v>
      </c>
      <c r="AL4795" t="s">
        <v>2725</v>
      </c>
      <c r="AM4795" s="26" t="s">
        <v>38</v>
      </c>
      <c r="AN4795" t="s">
        <v>2029</v>
      </c>
    </row>
    <row r="4796" spans="1:40" ht="15" hidden="1" thickTop="1" x14ac:dyDescent="0.35">
      <c r="A4796" t="s">
        <v>10035</v>
      </c>
      <c r="B4796" t="s">
        <v>19114</v>
      </c>
      <c r="C4796" t="s">
        <v>3936</v>
      </c>
      <c r="D4796" t="s">
        <v>19115</v>
      </c>
      <c r="E4796" t="s">
        <v>2691</v>
      </c>
      <c r="F4796">
        <v>1</v>
      </c>
      <c r="G4796" t="s">
        <v>2600</v>
      </c>
      <c r="H4796" t="s">
        <v>2577</v>
      </c>
      <c r="I4796" t="s">
        <v>2076</v>
      </c>
      <c r="J4796" t="s">
        <v>2699</v>
      </c>
      <c r="K4796" t="s">
        <v>2579</v>
      </c>
      <c r="L4796" t="s">
        <v>2058</v>
      </c>
      <c r="M4796" t="s">
        <v>2549</v>
      </c>
      <c r="N4796">
        <v>3</v>
      </c>
      <c r="O4796">
        <v>156</v>
      </c>
      <c r="P4796">
        <v>1.0900000000000001</v>
      </c>
      <c r="Q4796">
        <v>14280</v>
      </c>
      <c r="R4796">
        <v>1</v>
      </c>
      <c r="S4796">
        <v>113</v>
      </c>
      <c r="T4796">
        <v>0.79</v>
      </c>
      <c r="U4796">
        <v>2</v>
      </c>
      <c r="V4796">
        <v>43</v>
      </c>
      <c r="W4796">
        <v>0.3</v>
      </c>
      <c r="X4796">
        <v>0</v>
      </c>
      <c r="Y4796">
        <v>0</v>
      </c>
      <c r="Z4796">
        <v>0</v>
      </c>
      <c r="AA4796">
        <v>0</v>
      </c>
      <c r="AB4796">
        <v>0</v>
      </c>
      <c r="AC4796">
        <v>0</v>
      </c>
      <c r="AD4796">
        <v>0</v>
      </c>
      <c r="AE4796">
        <v>0</v>
      </c>
      <c r="AF4796">
        <v>0</v>
      </c>
      <c r="AG4796" t="s">
        <v>19116</v>
      </c>
      <c r="AH4796" s="21" t="str">
        <f t="shared" si="148"/>
        <v>YK20</v>
      </c>
      <c r="AI4796" s="21">
        <v>201.59999999999997</v>
      </c>
      <c r="AJ4796" s="21">
        <f t="shared" si="149"/>
        <v>98.907563025210081</v>
      </c>
      <c r="AK4796" s="21" t="s">
        <v>2063</v>
      </c>
      <c r="AL4796" t="s">
        <v>2581</v>
      </c>
      <c r="AM4796" s="26" t="s">
        <v>38</v>
      </c>
      <c r="AN4796" t="s">
        <v>2029</v>
      </c>
    </row>
    <row r="4797" spans="1:40" ht="15" hidden="1" thickTop="1" x14ac:dyDescent="0.35">
      <c r="A4797" t="s">
        <v>10040</v>
      </c>
      <c r="B4797" t="s">
        <v>19117</v>
      </c>
      <c r="C4797" t="s">
        <v>6682</v>
      </c>
      <c r="D4797" t="s">
        <v>19118</v>
      </c>
      <c r="E4797" t="s">
        <v>6684</v>
      </c>
      <c r="F4797">
        <v>4</v>
      </c>
      <c r="G4797" t="s">
        <v>2682</v>
      </c>
      <c r="H4797" t="s">
        <v>2620</v>
      </c>
      <c r="I4797" t="s">
        <v>2057</v>
      </c>
      <c r="J4797" t="s">
        <v>6685</v>
      </c>
      <c r="K4797" t="s">
        <v>2684</v>
      </c>
      <c r="L4797" t="s">
        <v>2058</v>
      </c>
      <c r="M4797" t="s">
        <v>2059</v>
      </c>
      <c r="N4797">
        <v>5</v>
      </c>
      <c r="O4797">
        <v>232</v>
      </c>
      <c r="P4797">
        <v>0.95</v>
      </c>
      <c r="Q4797">
        <v>24480</v>
      </c>
      <c r="R4797">
        <v>2</v>
      </c>
      <c r="S4797">
        <v>101</v>
      </c>
      <c r="T4797">
        <v>0.41</v>
      </c>
      <c r="U4797">
        <v>3</v>
      </c>
      <c r="V4797">
        <v>131</v>
      </c>
      <c r="W4797">
        <v>0.54</v>
      </c>
      <c r="X4797">
        <v>0</v>
      </c>
      <c r="Y4797">
        <v>0</v>
      </c>
      <c r="Z4797">
        <v>0</v>
      </c>
      <c r="AA4797">
        <v>0</v>
      </c>
      <c r="AB4797">
        <v>0</v>
      </c>
      <c r="AC4797">
        <v>0</v>
      </c>
      <c r="AD4797">
        <v>0</v>
      </c>
      <c r="AE4797">
        <v>0</v>
      </c>
      <c r="AF4797">
        <v>0</v>
      </c>
      <c r="AG4797" t="s">
        <v>19119</v>
      </c>
      <c r="AH4797" s="21" t="str">
        <f t="shared" si="148"/>
        <v>YT21</v>
      </c>
      <c r="AI4797" s="21">
        <v>345.36</v>
      </c>
      <c r="AJ4797" s="21">
        <f t="shared" si="149"/>
        <v>99.052287581699346</v>
      </c>
      <c r="AK4797" s="21" t="s">
        <v>2063</v>
      </c>
      <c r="AL4797" t="s">
        <v>2725</v>
      </c>
      <c r="AM4797" s="26" t="s">
        <v>38</v>
      </c>
      <c r="AN4797" t="s">
        <v>2029</v>
      </c>
    </row>
    <row r="4798" spans="1:40" ht="15" hidden="1" thickTop="1" x14ac:dyDescent="0.35">
      <c r="A4798" t="s">
        <v>10044</v>
      </c>
      <c r="B4798" t="s">
        <v>30197</v>
      </c>
      <c r="C4798" t="s">
        <v>19121</v>
      </c>
      <c r="D4798" t="s">
        <v>30198</v>
      </c>
      <c r="E4798" t="s">
        <v>2946</v>
      </c>
      <c r="F4798">
        <v>1</v>
      </c>
      <c r="G4798" t="s">
        <v>2816</v>
      </c>
      <c r="H4798" t="s">
        <v>2620</v>
      </c>
      <c r="I4798" t="s">
        <v>2057</v>
      </c>
      <c r="J4798" t="s">
        <v>19123</v>
      </c>
      <c r="K4798" t="s">
        <v>2818</v>
      </c>
      <c r="L4798" t="s">
        <v>2058</v>
      </c>
      <c r="M4798" t="s">
        <v>2982</v>
      </c>
      <c r="N4798">
        <v>0</v>
      </c>
      <c r="O4798">
        <v>0</v>
      </c>
      <c r="P4798">
        <v>0</v>
      </c>
      <c r="Q4798">
        <v>14280</v>
      </c>
      <c r="R4798">
        <v>0</v>
      </c>
      <c r="S4798">
        <v>0</v>
      </c>
      <c r="T4798">
        <v>0</v>
      </c>
      <c r="U4798">
        <v>0</v>
      </c>
      <c r="V4798">
        <v>0</v>
      </c>
      <c r="W4798">
        <v>0</v>
      </c>
      <c r="X4798">
        <v>0</v>
      </c>
      <c r="Y4798">
        <v>0</v>
      </c>
      <c r="Z4798">
        <v>0</v>
      </c>
      <c r="AA4798">
        <v>0</v>
      </c>
      <c r="AB4798">
        <v>0</v>
      </c>
      <c r="AC4798">
        <v>0</v>
      </c>
      <c r="AD4798">
        <v>0</v>
      </c>
      <c r="AE4798">
        <v>0</v>
      </c>
      <c r="AF4798">
        <v>0</v>
      </c>
      <c r="AG4798" t="s">
        <v>30199</v>
      </c>
      <c r="AH4798" s="21" t="str">
        <f t="shared" si="148"/>
        <v>YT21</v>
      </c>
      <c r="AI4798" s="21">
        <v>201.59999999999997</v>
      </c>
      <c r="AJ4798" s="21">
        <f t="shared" si="149"/>
        <v>100</v>
      </c>
      <c r="AK4798" s="21" t="s">
        <v>2060</v>
      </c>
      <c r="AL4798" t="s">
        <v>2949</v>
      </c>
      <c r="AM4798" s="26" t="s">
        <v>38</v>
      </c>
      <c r="AN4798" t="s">
        <v>2034</v>
      </c>
    </row>
    <row r="4799" spans="1:40" ht="15" hidden="1" thickTop="1" x14ac:dyDescent="0.35">
      <c r="A4799" t="s">
        <v>10048</v>
      </c>
      <c r="B4799" t="s">
        <v>19120</v>
      </c>
      <c r="C4799" t="s">
        <v>19121</v>
      </c>
      <c r="D4799" t="s">
        <v>19122</v>
      </c>
      <c r="E4799" t="s">
        <v>2946</v>
      </c>
      <c r="F4799">
        <v>1</v>
      </c>
      <c r="G4799" t="s">
        <v>2816</v>
      </c>
      <c r="H4799" t="s">
        <v>2620</v>
      </c>
      <c r="I4799" t="s">
        <v>2057</v>
      </c>
      <c r="J4799" t="s">
        <v>19123</v>
      </c>
      <c r="K4799" t="s">
        <v>2818</v>
      </c>
      <c r="L4799" t="s">
        <v>2058</v>
      </c>
      <c r="M4799" t="s">
        <v>2982</v>
      </c>
      <c r="N4799">
        <v>2</v>
      </c>
      <c r="O4799">
        <v>292</v>
      </c>
      <c r="P4799">
        <v>2.04</v>
      </c>
      <c r="Q4799">
        <v>14280</v>
      </c>
      <c r="R4799">
        <v>1</v>
      </c>
      <c r="S4799">
        <v>24</v>
      </c>
      <c r="T4799">
        <v>0.17</v>
      </c>
      <c r="U4799">
        <v>0</v>
      </c>
      <c r="V4799">
        <v>0</v>
      </c>
      <c r="W4799">
        <v>0</v>
      </c>
      <c r="X4799">
        <v>0</v>
      </c>
      <c r="Y4799">
        <v>0</v>
      </c>
      <c r="Z4799">
        <v>0</v>
      </c>
      <c r="AA4799">
        <v>0</v>
      </c>
      <c r="AB4799">
        <v>0</v>
      </c>
      <c r="AC4799">
        <v>0</v>
      </c>
      <c r="AD4799">
        <v>1</v>
      </c>
      <c r="AE4799">
        <v>268</v>
      </c>
      <c r="AF4799">
        <v>1.88</v>
      </c>
      <c r="AG4799" t="s">
        <v>19124</v>
      </c>
      <c r="AH4799" s="21" t="str">
        <f t="shared" si="148"/>
        <v>YT21</v>
      </c>
      <c r="AI4799" s="21">
        <v>201.59999999999997</v>
      </c>
      <c r="AJ4799" s="21">
        <f t="shared" si="149"/>
        <v>97.955182072829132</v>
      </c>
      <c r="AK4799" s="21" t="s">
        <v>2063</v>
      </c>
      <c r="AL4799" t="s">
        <v>2949</v>
      </c>
      <c r="AM4799" s="26" t="s">
        <v>38</v>
      </c>
      <c r="AN4799" t="s">
        <v>2034</v>
      </c>
    </row>
    <row r="4800" spans="1:40" ht="15" hidden="1" thickTop="1" x14ac:dyDescent="0.35">
      <c r="A4800" t="s">
        <v>10052</v>
      </c>
      <c r="B4800" t="s">
        <v>30229</v>
      </c>
      <c r="C4800" t="s">
        <v>5214</v>
      </c>
      <c r="D4800" t="s">
        <v>30230</v>
      </c>
      <c r="E4800" t="s">
        <v>2986</v>
      </c>
      <c r="F4800">
        <v>2</v>
      </c>
      <c r="G4800" t="s">
        <v>2509</v>
      </c>
      <c r="H4800" t="s">
        <v>2510</v>
      </c>
      <c r="I4800" t="s">
        <v>2076</v>
      </c>
      <c r="J4800" t="s">
        <v>2987</v>
      </c>
      <c r="K4800" t="s">
        <v>2513</v>
      </c>
      <c r="L4800" t="s">
        <v>2058</v>
      </c>
      <c r="M4800" t="s">
        <v>2358</v>
      </c>
      <c r="N4800">
        <v>2</v>
      </c>
      <c r="O4800">
        <v>123</v>
      </c>
      <c r="P4800">
        <v>0.93</v>
      </c>
      <c r="Q4800">
        <v>13260</v>
      </c>
      <c r="R4800">
        <v>1</v>
      </c>
      <c r="S4800">
        <v>69</v>
      </c>
      <c r="T4800">
        <v>0.52</v>
      </c>
      <c r="U4800">
        <v>0</v>
      </c>
      <c r="V4800">
        <v>0</v>
      </c>
      <c r="W4800">
        <v>0</v>
      </c>
      <c r="X4800">
        <v>0</v>
      </c>
      <c r="Y4800">
        <v>0</v>
      </c>
      <c r="Z4800">
        <v>0</v>
      </c>
      <c r="AA4800">
        <v>1</v>
      </c>
      <c r="AB4800">
        <v>54</v>
      </c>
      <c r="AC4800">
        <v>0.41</v>
      </c>
      <c r="AD4800">
        <v>0</v>
      </c>
      <c r="AE4800">
        <v>0</v>
      </c>
      <c r="AF4800">
        <v>0</v>
      </c>
      <c r="AG4800" t="s">
        <v>30231</v>
      </c>
      <c r="AH4800" s="21" t="str">
        <f t="shared" si="148"/>
        <v>YK20</v>
      </c>
      <c r="AI4800" s="21">
        <v>187.20000000000005</v>
      </c>
      <c r="AJ4800" s="21">
        <f t="shared" si="149"/>
        <v>99.072398190045249</v>
      </c>
      <c r="AK4800" s="21" t="s">
        <v>2063</v>
      </c>
      <c r="AL4800" t="s">
        <v>2515</v>
      </c>
      <c r="AM4800" s="26" t="s">
        <v>38</v>
      </c>
      <c r="AN4800" t="s">
        <v>2034</v>
      </c>
    </row>
    <row r="4801" spans="1:40" ht="15" hidden="1" thickTop="1" x14ac:dyDescent="0.35">
      <c r="A4801" t="s">
        <v>10054</v>
      </c>
      <c r="B4801" t="s">
        <v>30203</v>
      </c>
      <c r="C4801" t="s">
        <v>4092</v>
      </c>
      <c r="D4801" t="s">
        <v>5334</v>
      </c>
      <c r="E4801" t="s">
        <v>2608</v>
      </c>
      <c r="F4801">
        <v>1</v>
      </c>
      <c r="G4801" t="s">
        <v>2609</v>
      </c>
      <c r="H4801" t="s">
        <v>2577</v>
      </c>
      <c r="I4801" t="s">
        <v>2076</v>
      </c>
      <c r="J4801" t="s">
        <v>2610</v>
      </c>
      <c r="K4801" t="s">
        <v>2611</v>
      </c>
      <c r="L4801" t="s">
        <v>2058</v>
      </c>
      <c r="M4801" t="s">
        <v>2170</v>
      </c>
      <c r="N4801">
        <v>2</v>
      </c>
      <c r="O4801">
        <v>43</v>
      </c>
      <c r="P4801">
        <v>0.28000000000000003</v>
      </c>
      <c r="Q4801">
        <v>15300</v>
      </c>
      <c r="R4801">
        <v>1</v>
      </c>
      <c r="S4801">
        <v>25</v>
      </c>
      <c r="T4801">
        <v>0.16</v>
      </c>
      <c r="U4801">
        <v>1</v>
      </c>
      <c r="V4801">
        <v>18</v>
      </c>
      <c r="W4801">
        <v>0.12</v>
      </c>
      <c r="X4801">
        <v>0</v>
      </c>
      <c r="Y4801">
        <v>0</v>
      </c>
      <c r="Z4801">
        <v>0</v>
      </c>
      <c r="AA4801">
        <v>0</v>
      </c>
      <c r="AB4801">
        <v>0</v>
      </c>
      <c r="AC4801">
        <v>0</v>
      </c>
      <c r="AD4801">
        <v>0</v>
      </c>
      <c r="AE4801">
        <v>0</v>
      </c>
      <c r="AF4801">
        <v>0</v>
      </c>
      <c r="AG4801" t="s">
        <v>19305</v>
      </c>
      <c r="AH4801" s="21" t="str">
        <f t="shared" si="148"/>
        <v>YK20</v>
      </c>
      <c r="AI4801" s="21">
        <v>216</v>
      </c>
      <c r="AJ4801" s="21">
        <f t="shared" si="149"/>
        <v>99.718954248366018</v>
      </c>
      <c r="AK4801" s="21" t="s">
        <v>2060</v>
      </c>
      <c r="AL4801" t="s">
        <v>2613</v>
      </c>
      <c r="AM4801" s="26" t="s">
        <v>38</v>
      </c>
      <c r="AN4801" t="s">
        <v>2034</v>
      </c>
    </row>
    <row r="4802" spans="1:40" ht="15" hidden="1" thickTop="1" x14ac:dyDescent="0.35">
      <c r="A4802" t="s">
        <v>10058</v>
      </c>
      <c r="B4802" t="s">
        <v>30241</v>
      </c>
      <c r="C4802" t="s">
        <v>4437</v>
      </c>
      <c r="D4802" t="s">
        <v>30242</v>
      </c>
      <c r="E4802" t="s">
        <v>3058</v>
      </c>
      <c r="F4802">
        <v>1</v>
      </c>
      <c r="G4802" t="s">
        <v>2546</v>
      </c>
      <c r="H4802" t="s">
        <v>2510</v>
      </c>
      <c r="I4802" t="s">
        <v>2076</v>
      </c>
      <c r="J4802" t="s">
        <v>4439</v>
      </c>
      <c r="K4802" t="s">
        <v>3007</v>
      </c>
      <c r="L4802" t="s">
        <v>2058</v>
      </c>
      <c r="M4802" t="s">
        <v>2170</v>
      </c>
      <c r="N4802">
        <v>7</v>
      </c>
      <c r="O4802">
        <v>134</v>
      </c>
      <c r="P4802">
        <v>0.88</v>
      </c>
      <c r="Q4802">
        <v>15300</v>
      </c>
      <c r="R4802">
        <v>6</v>
      </c>
      <c r="S4802">
        <v>82</v>
      </c>
      <c r="T4802">
        <v>0.54</v>
      </c>
      <c r="U4802">
        <v>1</v>
      </c>
      <c r="V4802">
        <v>52</v>
      </c>
      <c r="W4802">
        <v>0.34</v>
      </c>
      <c r="X4802">
        <v>0</v>
      </c>
      <c r="Y4802">
        <v>0</v>
      </c>
      <c r="Z4802">
        <v>0</v>
      </c>
      <c r="AA4802">
        <v>0</v>
      </c>
      <c r="AB4802">
        <v>0</v>
      </c>
      <c r="AC4802">
        <v>0</v>
      </c>
      <c r="AD4802">
        <v>0</v>
      </c>
      <c r="AE4802">
        <v>0</v>
      </c>
      <c r="AF4802">
        <v>0</v>
      </c>
      <c r="AG4802" t="s">
        <v>30243</v>
      </c>
      <c r="AH4802" s="21" t="str">
        <f t="shared" si="148"/>
        <v>YK20</v>
      </c>
      <c r="AI4802" s="21">
        <v>216</v>
      </c>
      <c r="AJ4802" s="21">
        <f t="shared" si="149"/>
        <v>99.124183006535944</v>
      </c>
      <c r="AK4802" s="21" t="s">
        <v>2063</v>
      </c>
      <c r="AL4802" t="s">
        <v>2551</v>
      </c>
      <c r="AM4802" s="26" t="s">
        <v>38</v>
      </c>
      <c r="AN4802" t="s">
        <v>2034</v>
      </c>
    </row>
    <row r="4803" spans="1:40" ht="15" hidden="1" thickTop="1" x14ac:dyDescent="0.35">
      <c r="A4803" t="s">
        <v>10062</v>
      </c>
      <c r="B4803" t="s">
        <v>19125</v>
      </c>
      <c r="C4803" t="s">
        <v>5177</v>
      </c>
      <c r="D4803" t="s">
        <v>19126</v>
      </c>
      <c r="E4803" t="s">
        <v>2646</v>
      </c>
      <c r="F4803">
        <v>1</v>
      </c>
      <c r="G4803" t="s">
        <v>2600</v>
      </c>
      <c r="H4803" t="s">
        <v>2577</v>
      </c>
      <c r="I4803" t="s">
        <v>2057</v>
      </c>
      <c r="J4803" t="s">
        <v>2601</v>
      </c>
      <c r="K4803" t="s">
        <v>2602</v>
      </c>
      <c r="L4803" t="s">
        <v>2058</v>
      </c>
      <c r="M4803" t="s">
        <v>2163</v>
      </c>
      <c r="N4803">
        <v>2</v>
      </c>
      <c r="O4803">
        <v>30</v>
      </c>
      <c r="P4803">
        <v>0.17</v>
      </c>
      <c r="Q4803">
        <v>17340</v>
      </c>
      <c r="R4803">
        <v>2</v>
      </c>
      <c r="S4803">
        <v>30</v>
      </c>
      <c r="T4803">
        <v>0.17</v>
      </c>
      <c r="U4803">
        <v>0</v>
      </c>
      <c r="V4803">
        <v>0</v>
      </c>
      <c r="W4803">
        <v>0</v>
      </c>
      <c r="X4803">
        <v>0</v>
      </c>
      <c r="Y4803">
        <v>0</v>
      </c>
      <c r="Z4803">
        <v>0</v>
      </c>
      <c r="AA4803">
        <v>0</v>
      </c>
      <c r="AB4803">
        <v>0</v>
      </c>
      <c r="AC4803">
        <v>0</v>
      </c>
      <c r="AD4803">
        <v>0</v>
      </c>
      <c r="AE4803">
        <v>0</v>
      </c>
      <c r="AF4803">
        <v>0</v>
      </c>
      <c r="AG4803" t="s">
        <v>19127</v>
      </c>
      <c r="AH4803" s="21" t="str">
        <f t="shared" si="148"/>
        <v>YT21</v>
      </c>
      <c r="AI4803" s="21">
        <v>244.8</v>
      </c>
      <c r="AJ4803" s="21">
        <f t="shared" si="149"/>
        <v>99.826989619377159</v>
      </c>
      <c r="AK4803" s="21" t="s">
        <v>2060</v>
      </c>
      <c r="AL4803" t="s">
        <v>2551</v>
      </c>
      <c r="AM4803" s="26" t="s">
        <v>38</v>
      </c>
      <c r="AN4803" t="s">
        <v>2032</v>
      </c>
    </row>
    <row r="4804" spans="1:40" ht="15" hidden="1" thickTop="1" x14ac:dyDescent="0.35">
      <c r="A4804" t="s">
        <v>10066</v>
      </c>
      <c r="B4804" t="s">
        <v>19128</v>
      </c>
      <c r="C4804" t="s">
        <v>5177</v>
      </c>
      <c r="D4804" t="s">
        <v>19129</v>
      </c>
      <c r="E4804" t="s">
        <v>2646</v>
      </c>
      <c r="F4804">
        <v>1</v>
      </c>
      <c r="G4804" t="s">
        <v>2600</v>
      </c>
      <c r="H4804" t="s">
        <v>2577</v>
      </c>
      <c r="I4804" t="s">
        <v>2057</v>
      </c>
      <c r="J4804" t="s">
        <v>2601</v>
      </c>
      <c r="K4804" t="s">
        <v>2602</v>
      </c>
      <c r="L4804" t="s">
        <v>2058</v>
      </c>
      <c r="M4804" t="s">
        <v>2488</v>
      </c>
      <c r="N4804">
        <v>2</v>
      </c>
      <c r="O4804">
        <v>75</v>
      </c>
      <c r="P4804">
        <v>0.46</v>
      </c>
      <c r="Q4804">
        <v>16320</v>
      </c>
      <c r="R4804">
        <v>1</v>
      </c>
      <c r="S4804">
        <v>44</v>
      </c>
      <c r="T4804">
        <v>0.27</v>
      </c>
      <c r="U4804">
        <v>1</v>
      </c>
      <c r="V4804">
        <v>31</v>
      </c>
      <c r="W4804">
        <v>0.19</v>
      </c>
      <c r="X4804">
        <v>0</v>
      </c>
      <c r="Y4804">
        <v>0</v>
      </c>
      <c r="Z4804">
        <v>0</v>
      </c>
      <c r="AA4804">
        <v>0</v>
      </c>
      <c r="AB4804">
        <v>0</v>
      </c>
      <c r="AC4804">
        <v>0</v>
      </c>
      <c r="AD4804">
        <v>0</v>
      </c>
      <c r="AE4804">
        <v>0</v>
      </c>
      <c r="AF4804">
        <v>0</v>
      </c>
      <c r="AG4804" t="s">
        <v>19130</v>
      </c>
      <c r="AH4804" s="21" t="str">
        <f t="shared" si="148"/>
        <v>YT21</v>
      </c>
      <c r="AI4804" s="21">
        <v>230.40000000000003</v>
      </c>
      <c r="AJ4804" s="21">
        <f t="shared" si="149"/>
        <v>99.540441176470594</v>
      </c>
      <c r="AK4804" s="21" t="s">
        <v>2060</v>
      </c>
      <c r="AL4804" t="s">
        <v>2551</v>
      </c>
      <c r="AM4804" s="26" t="s">
        <v>38</v>
      </c>
      <c r="AN4804" t="s">
        <v>2033</v>
      </c>
    </row>
    <row r="4805" spans="1:40" ht="15" hidden="1" thickTop="1" x14ac:dyDescent="0.35">
      <c r="A4805" t="s">
        <v>10070</v>
      </c>
      <c r="B4805" t="s">
        <v>19131</v>
      </c>
      <c r="C4805" t="s">
        <v>5177</v>
      </c>
      <c r="D4805" t="s">
        <v>19132</v>
      </c>
      <c r="E4805" t="s">
        <v>2646</v>
      </c>
      <c r="F4805">
        <v>1</v>
      </c>
      <c r="G4805" t="s">
        <v>2600</v>
      </c>
      <c r="H4805" t="s">
        <v>2577</v>
      </c>
      <c r="I4805" t="s">
        <v>2057</v>
      </c>
      <c r="J4805" t="s">
        <v>2601</v>
      </c>
      <c r="K4805" t="s">
        <v>2602</v>
      </c>
      <c r="L4805" t="s">
        <v>2058</v>
      </c>
      <c r="M4805" t="s">
        <v>2170</v>
      </c>
      <c r="N4805">
        <v>1</v>
      </c>
      <c r="O4805">
        <v>27</v>
      </c>
      <c r="P4805">
        <v>0.18</v>
      </c>
      <c r="Q4805">
        <v>15300</v>
      </c>
      <c r="R4805">
        <v>1</v>
      </c>
      <c r="S4805">
        <v>27</v>
      </c>
      <c r="T4805">
        <v>0.18</v>
      </c>
      <c r="U4805">
        <v>0</v>
      </c>
      <c r="V4805">
        <v>0</v>
      </c>
      <c r="W4805">
        <v>0</v>
      </c>
      <c r="X4805">
        <v>0</v>
      </c>
      <c r="Y4805">
        <v>0</v>
      </c>
      <c r="Z4805">
        <v>0</v>
      </c>
      <c r="AA4805">
        <v>0</v>
      </c>
      <c r="AB4805">
        <v>0</v>
      </c>
      <c r="AC4805">
        <v>0</v>
      </c>
      <c r="AD4805">
        <v>0</v>
      </c>
      <c r="AE4805">
        <v>0</v>
      </c>
      <c r="AF4805">
        <v>0</v>
      </c>
      <c r="AG4805" t="s">
        <v>19133</v>
      </c>
      <c r="AH4805" s="21" t="str">
        <f t="shared" si="148"/>
        <v>YT21</v>
      </c>
      <c r="AI4805" s="21">
        <v>216</v>
      </c>
      <c r="AJ4805" s="21">
        <f t="shared" si="149"/>
        <v>99.82352941176471</v>
      </c>
      <c r="AK4805" s="21" t="s">
        <v>2060</v>
      </c>
      <c r="AL4805" t="s">
        <v>2551</v>
      </c>
      <c r="AM4805" s="26" t="s">
        <v>38</v>
      </c>
      <c r="AN4805" t="s">
        <v>2030</v>
      </c>
    </row>
    <row r="4806" spans="1:40" ht="15" hidden="1" thickTop="1" x14ac:dyDescent="0.35">
      <c r="A4806" t="s">
        <v>10074</v>
      </c>
      <c r="B4806" t="s">
        <v>30376</v>
      </c>
      <c r="C4806" t="s">
        <v>3603</v>
      </c>
      <c r="D4806" t="s">
        <v>30377</v>
      </c>
      <c r="E4806" t="s">
        <v>559</v>
      </c>
      <c r="F4806">
        <v>1</v>
      </c>
      <c r="G4806" t="s">
        <v>2055</v>
      </c>
      <c r="H4806" t="s">
        <v>2056</v>
      </c>
      <c r="I4806" t="s">
        <v>2057</v>
      </c>
      <c r="J4806" t="s">
        <v>3605</v>
      </c>
      <c r="K4806" t="s">
        <v>63</v>
      </c>
      <c r="L4806" t="s">
        <v>2058</v>
      </c>
      <c r="M4806" t="s">
        <v>2059</v>
      </c>
      <c r="N4806">
        <v>1</v>
      </c>
      <c r="O4806">
        <v>62</v>
      </c>
      <c r="P4806">
        <v>0.25</v>
      </c>
      <c r="Q4806">
        <v>24480</v>
      </c>
      <c r="R4806">
        <v>1</v>
      </c>
      <c r="S4806">
        <v>62</v>
      </c>
      <c r="T4806">
        <v>0.25</v>
      </c>
      <c r="U4806">
        <v>0</v>
      </c>
      <c r="V4806">
        <v>0</v>
      </c>
      <c r="W4806">
        <v>0</v>
      </c>
      <c r="X4806">
        <v>0</v>
      </c>
      <c r="Y4806">
        <v>0</v>
      </c>
      <c r="Z4806">
        <v>0</v>
      </c>
      <c r="AA4806">
        <v>0</v>
      </c>
      <c r="AB4806">
        <v>0</v>
      </c>
      <c r="AC4806">
        <v>0</v>
      </c>
      <c r="AD4806">
        <v>0</v>
      </c>
      <c r="AE4806">
        <v>0</v>
      </c>
      <c r="AF4806">
        <v>0</v>
      </c>
      <c r="AG4806" t="s">
        <v>15158</v>
      </c>
      <c r="AH4806" s="21" t="str">
        <f t="shared" si="148"/>
        <v>YT21</v>
      </c>
      <c r="AI4806" s="21">
        <v>345.36</v>
      </c>
      <c r="AJ4806" s="21">
        <f t="shared" si="149"/>
        <v>99.746732026143789</v>
      </c>
      <c r="AK4806" s="21" t="s">
        <v>2060</v>
      </c>
      <c r="AL4806" t="s">
        <v>2570</v>
      </c>
      <c r="AM4806" s="26" t="s">
        <v>38</v>
      </c>
      <c r="AN4806" t="s">
        <v>2034</v>
      </c>
    </row>
    <row r="4807" spans="1:40" ht="15" hidden="1" thickTop="1" x14ac:dyDescent="0.35">
      <c r="A4807" t="s">
        <v>10078</v>
      </c>
      <c r="B4807" t="s">
        <v>30259</v>
      </c>
      <c r="C4807" t="s">
        <v>2598</v>
      </c>
      <c r="D4807" t="s">
        <v>30260</v>
      </c>
      <c r="E4807" t="s">
        <v>2575</v>
      </c>
      <c r="F4807">
        <v>1</v>
      </c>
      <c r="G4807" t="s">
        <v>2600</v>
      </c>
      <c r="H4807" t="s">
        <v>2577</v>
      </c>
      <c r="I4807" t="s">
        <v>2076</v>
      </c>
      <c r="J4807" t="s">
        <v>2601</v>
      </c>
      <c r="K4807" t="s">
        <v>2602</v>
      </c>
      <c r="L4807" t="s">
        <v>2058</v>
      </c>
      <c r="M4807" t="s">
        <v>2170</v>
      </c>
      <c r="N4807">
        <v>8</v>
      </c>
      <c r="O4807">
        <v>215</v>
      </c>
      <c r="P4807">
        <v>1.41</v>
      </c>
      <c r="Q4807">
        <v>15300</v>
      </c>
      <c r="R4807">
        <v>5</v>
      </c>
      <c r="S4807">
        <v>136</v>
      </c>
      <c r="T4807">
        <v>0.89</v>
      </c>
      <c r="U4807">
        <v>3</v>
      </c>
      <c r="V4807">
        <v>79</v>
      </c>
      <c r="W4807">
        <v>0.52</v>
      </c>
      <c r="X4807">
        <v>0</v>
      </c>
      <c r="Y4807">
        <v>0</v>
      </c>
      <c r="Z4807">
        <v>0</v>
      </c>
      <c r="AA4807">
        <v>0</v>
      </c>
      <c r="AB4807">
        <v>0</v>
      </c>
      <c r="AC4807">
        <v>0</v>
      </c>
      <c r="AD4807">
        <v>0</v>
      </c>
      <c r="AE4807">
        <v>0</v>
      </c>
      <c r="AF4807">
        <v>0</v>
      </c>
      <c r="AG4807" t="s">
        <v>22380</v>
      </c>
      <c r="AH4807" s="21" t="str">
        <f t="shared" ref="AH4807:AH4870" si="150">LEFT(AG4807,4)</f>
        <v>YM68</v>
      </c>
      <c r="AI4807" s="21">
        <v>216</v>
      </c>
      <c r="AJ4807" s="21">
        <f t="shared" ref="AJ4807:AJ4870" si="151">100-(O4807/Q4807*100)</f>
        <v>98.59477124183006</v>
      </c>
      <c r="AK4807" s="21" t="s">
        <v>2063</v>
      </c>
      <c r="AL4807" t="s">
        <v>2551</v>
      </c>
      <c r="AM4807" s="26" t="s">
        <v>38</v>
      </c>
      <c r="AN4807" t="s">
        <v>2034</v>
      </c>
    </row>
    <row r="4808" spans="1:40" ht="15" hidden="1" thickTop="1" x14ac:dyDescent="0.35">
      <c r="A4808" t="s">
        <v>10082</v>
      </c>
      <c r="B4808" t="s">
        <v>30234</v>
      </c>
      <c r="C4808" t="s">
        <v>4118</v>
      </c>
      <c r="D4808" t="s">
        <v>30235</v>
      </c>
      <c r="E4808" t="s">
        <v>2646</v>
      </c>
      <c r="F4808">
        <v>1</v>
      </c>
      <c r="G4808" t="s">
        <v>2600</v>
      </c>
      <c r="H4808" t="s">
        <v>2577</v>
      </c>
      <c r="I4808" t="s">
        <v>2076</v>
      </c>
      <c r="J4808" t="s">
        <v>2647</v>
      </c>
      <c r="K4808" t="s">
        <v>2602</v>
      </c>
      <c r="L4808" t="s">
        <v>2058</v>
      </c>
      <c r="M4808" t="s">
        <v>2207</v>
      </c>
      <c r="N4808">
        <v>0</v>
      </c>
      <c r="O4808">
        <v>0</v>
      </c>
      <c r="P4808">
        <v>0</v>
      </c>
      <c r="Q4808">
        <v>13260</v>
      </c>
      <c r="R4808">
        <v>0</v>
      </c>
      <c r="S4808">
        <v>0</v>
      </c>
      <c r="T4808">
        <v>0</v>
      </c>
      <c r="U4808">
        <v>0</v>
      </c>
      <c r="V4808">
        <v>0</v>
      </c>
      <c r="W4808">
        <v>0</v>
      </c>
      <c r="X4808">
        <v>0</v>
      </c>
      <c r="Y4808">
        <v>0</v>
      </c>
      <c r="Z4808">
        <v>0</v>
      </c>
      <c r="AA4808">
        <v>0</v>
      </c>
      <c r="AB4808">
        <v>0</v>
      </c>
      <c r="AC4808">
        <v>0</v>
      </c>
      <c r="AD4808">
        <v>0</v>
      </c>
      <c r="AE4808">
        <v>0</v>
      </c>
      <c r="AF4808">
        <v>0</v>
      </c>
      <c r="AG4808" t="s">
        <v>16231</v>
      </c>
      <c r="AH4808" s="21" t="str">
        <f t="shared" si="150"/>
        <v>YR25</v>
      </c>
      <c r="AI4808" s="21">
        <v>187.20000000000002</v>
      </c>
      <c r="AJ4808" s="21">
        <f t="shared" si="151"/>
        <v>100</v>
      </c>
      <c r="AK4808" s="21" t="s">
        <v>2060</v>
      </c>
      <c r="AL4808" t="s">
        <v>2551</v>
      </c>
      <c r="AM4808" s="26" t="s">
        <v>38</v>
      </c>
      <c r="AN4808" t="s">
        <v>2034</v>
      </c>
    </row>
    <row r="4809" spans="1:40" ht="15" hidden="1" thickTop="1" x14ac:dyDescent="0.35">
      <c r="A4809" t="s">
        <v>10086</v>
      </c>
      <c r="B4809" t="s">
        <v>30245</v>
      </c>
      <c r="C4809" t="s">
        <v>3342</v>
      </c>
      <c r="D4809" t="s">
        <v>30246</v>
      </c>
      <c r="E4809" t="s">
        <v>3013</v>
      </c>
      <c r="F4809">
        <v>1</v>
      </c>
      <c r="G4809" t="s">
        <v>2600</v>
      </c>
      <c r="H4809" t="s">
        <v>2577</v>
      </c>
      <c r="I4809" t="s">
        <v>2057</v>
      </c>
      <c r="J4809" t="s">
        <v>3183</v>
      </c>
      <c r="K4809" t="s">
        <v>2742</v>
      </c>
      <c r="L4809" t="s">
        <v>2058</v>
      </c>
      <c r="M4809" t="s">
        <v>2170</v>
      </c>
      <c r="N4809">
        <v>3</v>
      </c>
      <c r="O4809">
        <v>68</v>
      </c>
      <c r="P4809">
        <v>0.44</v>
      </c>
      <c r="Q4809">
        <v>15300</v>
      </c>
      <c r="R4809">
        <v>1</v>
      </c>
      <c r="S4809">
        <v>28</v>
      </c>
      <c r="T4809">
        <v>0.18</v>
      </c>
      <c r="U4809">
        <v>1</v>
      </c>
      <c r="V4809">
        <v>14</v>
      </c>
      <c r="W4809">
        <v>0.09</v>
      </c>
      <c r="X4809">
        <v>0</v>
      </c>
      <c r="Y4809">
        <v>0</v>
      </c>
      <c r="Z4809">
        <v>0</v>
      </c>
      <c r="AA4809">
        <v>1</v>
      </c>
      <c r="AB4809">
        <v>26</v>
      </c>
      <c r="AC4809">
        <v>0.17</v>
      </c>
      <c r="AD4809">
        <v>0</v>
      </c>
      <c r="AE4809">
        <v>0</v>
      </c>
      <c r="AF4809">
        <v>0</v>
      </c>
      <c r="AG4809" t="s">
        <v>30247</v>
      </c>
      <c r="AH4809" s="21" t="str">
        <f t="shared" si="150"/>
        <v>YT21</v>
      </c>
      <c r="AI4809" s="21">
        <v>216</v>
      </c>
      <c r="AJ4809" s="21">
        <f t="shared" si="151"/>
        <v>99.555555555555557</v>
      </c>
      <c r="AK4809" s="21" t="s">
        <v>2060</v>
      </c>
      <c r="AL4809" t="s">
        <v>2551</v>
      </c>
      <c r="AM4809" s="26" t="s">
        <v>38</v>
      </c>
      <c r="AN4809" t="s">
        <v>2034</v>
      </c>
    </row>
    <row r="4810" spans="1:40" ht="15" hidden="1" thickTop="1" x14ac:dyDescent="0.35">
      <c r="A4810" t="s">
        <v>10089</v>
      </c>
      <c r="B4810" t="s">
        <v>30353</v>
      </c>
      <c r="C4810" t="s">
        <v>8622</v>
      </c>
      <c r="D4810" t="s">
        <v>30354</v>
      </c>
      <c r="E4810" t="s">
        <v>3058</v>
      </c>
      <c r="F4810">
        <v>1</v>
      </c>
      <c r="G4810" t="s">
        <v>2546</v>
      </c>
      <c r="H4810" t="s">
        <v>2510</v>
      </c>
      <c r="I4810" t="s">
        <v>2057</v>
      </c>
      <c r="J4810" t="s">
        <v>4004</v>
      </c>
      <c r="K4810" t="s">
        <v>3007</v>
      </c>
      <c r="L4810" t="s">
        <v>2058</v>
      </c>
      <c r="M4810" t="s">
        <v>2170</v>
      </c>
      <c r="N4810">
        <v>8</v>
      </c>
      <c r="O4810">
        <v>136</v>
      </c>
      <c r="P4810">
        <v>0.89</v>
      </c>
      <c r="Q4810">
        <v>15300</v>
      </c>
      <c r="R4810">
        <v>6</v>
      </c>
      <c r="S4810">
        <v>106</v>
      </c>
      <c r="T4810">
        <v>0.69</v>
      </c>
      <c r="U4810">
        <v>2</v>
      </c>
      <c r="V4810">
        <v>30</v>
      </c>
      <c r="W4810">
        <v>0.2</v>
      </c>
      <c r="X4810">
        <v>0</v>
      </c>
      <c r="Y4810">
        <v>0</v>
      </c>
      <c r="Z4810">
        <v>0</v>
      </c>
      <c r="AA4810">
        <v>0</v>
      </c>
      <c r="AB4810">
        <v>0</v>
      </c>
      <c r="AC4810">
        <v>0</v>
      </c>
      <c r="AD4810">
        <v>0</v>
      </c>
      <c r="AE4810">
        <v>0</v>
      </c>
      <c r="AF4810">
        <v>0</v>
      </c>
      <c r="AG4810" t="s">
        <v>16304</v>
      </c>
      <c r="AH4810" s="21" t="str">
        <f t="shared" si="150"/>
        <v>YT21</v>
      </c>
      <c r="AI4810" s="21">
        <v>216</v>
      </c>
      <c r="AJ4810" s="21">
        <f t="shared" si="151"/>
        <v>99.111111111111114</v>
      </c>
      <c r="AK4810" s="21" t="s">
        <v>2063</v>
      </c>
      <c r="AL4810" t="s">
        <v>2551</v>
      </c>
      <c r="AM4810" s="26" t="s">
        <v>38</v>
      </c>
      <c r="AN4810" t="s">
        <v>2034</v>
      </c>
    </row>
    <row r="4811" spans="1:40" ht="15" hidden="1" thickTop="1" x14ac:dyDescent="0.35">
      <c r="A4811" t="s">
        <v>10093</v>
      </c>
      <c r="B4811" t="s">
        <v>19134</v>
      </c>
      <c r="C4811" t="s">
        <v>5177</v>
      </c>
      <c r="D4811" t="s">
        <v>19135</v>
      </c>
      <c r="E4811" t="s">
        <v>2646</v>
      </c>
      <c r="F4811">
        <v>1</v>
      </c>
      <c r="G4811" t="s">
        <v>2600</v>
      </c>
      <c r="H4811" t="s">
        <v>2577</v>
      </c>
      <c r="I4811" t="s">
        <v>2057</v>
      </c>
      <c r="J4811" t="s">
        <v>2601</v>
      </c>
      <c r="K4811" t="s">
        <v>2602</v>
      </c>
      <c r="L4811" t="s">
        <v>2058</v>
      </c>
      <c r="M4811" t="s">
        <v>2170</v>
      </c>
      <c r="N4811">
        <v>2</v>
      </c>
      <c r="O4811">
        <v>129</v>
      </c>
      <c r="P4811">
        <v>0.84</v>
      </c>
      <c r="Q4811">
        <v>15300</v>
      </c>
      <c r="R4811">
        <v>1</v>
      </c>
      <c r="S4811">
        <v>71</v>
      </c>
      <c r="T4811">
        <v>0.46</v>
      </c>
      <c r="U4811">
        <v>0</v>
      </c>
      <c r="V4811">
        <v>0</v>
      </c>
      <c r="W4811">
        <v>0</v>
      </c>
      <c r="X4811">
        <v>1</v>
      </c>
      <c r="Y4811">
        <v>58</v>
      </c>
      <c r="Z4811">
        <v>0.38</v>
      </c>
      <c r="AA4811">
        <v>0</v>
      </c>
      <c r="AB4811">
        <v>0</v>
      </c>
      <c r="AC4811">
        <v>0</v>
      </c>
      <c r="AD4811">
        <v>0</v>
      </c>
      <c r="AE4811">
        <v>0</v>
      </c>
      <c r="AF4811">
        <v>0</v>
      </c>
      <c r="AG4811" t="s">
        <v>19136</v>
      </c>
      <c r="AH4811" s="21" t="str">
        <f t="shared" si="150"/>
        <v>YT21</v>
      </c>
      <c r="AI4811" s="21">
        <v>216</v>
      </c>
      <c r="AJ4811" s="21">
        <f t="shared" si="151"/>
        <v>99.156862745098039</v>
      </c>
      <c r="AK4811" s="21" t="s">
        <v>2063</v>
      </c>
      <c r="AL4811" t="s">
        <v>2551</v>
      </c>
      <c r="AM4811" s="26" t="s">
        <v>38</v>
      </c>
      <c r="AN4811" t="s">
        <v>2030</v>
      </c>
    </row>
    <row r="4812" spans="1:40" ht="15" hidden="1" thickTop="1" x14ac:dyDescent="0.35">
      <c r="A4812" t="s">
        <v>10097</v>
      </c>
      <c r="B4812" t="s">
        <v>19137</v>
      </c>
      <c r="C4812" t="s">
        <v>14727</v>
      </c>
      <c r="D4812" t="s">
        <v>19138</v>
      </c>
      <c r="E4812" t="s">
        <v>2646</v>
      </c>
      <c r="F4812">
        <v>1</v>
      </c>
      <c r="G4812" t="s">
        <v>2600</v>
      </c>
      <c r="H4812" t="s">
        <v>2577</v>
      </c>
      <c r="I4812" t="s">
        <v>2057</v>
      </c>
      <c r="J4812" t="s">
        <v>2647</v>
      </c>
      <c r="K4812" t="s">
        <v>2602</v>
      </c>
      <c r="L4812" t="s">
        <v>2058</v>
      </c>
      <c r="M4812" t="s">
        <v>2310</v>
      </c>
      <c r="N4812">
        <v>3</v>
      </c>
      <c r="O4812">
        <v>42</v>
      </c>
      <c r="P4812">
        <v>0.26</v>
      </c>
      <c r="Q4812">
        <v>16320</v>
      </c>
      <c r="R4812">
        <v>2</v>
      </c>
      <c r="S4812">
        <v>21</v>
      </c>
      <c r="T4812">
        <v>0.13</v>
      </c>
      <c r="U4812">
        <v>0</v>
      </c>
      <c r="V4812">
        <v>0</v>
      </c>
      <c r="W4812">
        <v>0</v>
      </c>
      <c r="X4812">
        <v>0</v>
      </c>
      <c r="Y4812">
        <v>0</v>
      </c>
      <c r="Z4812">
        <v>0</v>
      </c>
      <c r="AA4812">
        <v>1</v>
      </c>
      <c r="AB4812">
        <v>21</v>
      </c>
      <c r="AC4812">
        <v>0.13</v>
      </c>
      <c r="AD4812">
        <v>0</v>
      </c>
      <c r="AE4812">
        <v>0</v>
      </c>
      <c r="AF4812">
        <v>0</v>
      </c>
      <c r="AG4812" t="s">
        <v>19139</v>
      </c>
      <c r="AH4812" s="21" t="str">
        <f t="shared" si="150"/>
        <v>YT21</v>
      </c>
      <c r="AI4812" s="21">
        <v>230.39999999999998</v>
      </c>
      <c r="AJ4812" s="21">
        <f t="shared" si="151"/>
        <v>99.742647058823536</v>
      </c>
      <c r="AK4812" s="21" t="s">
        <v>2060</v>
      </c>
      <c r="AL4812" t="s">
        <v>2551</v>
      </c>
      <c r="AM4812" s="26" t="s">
        <v>38</v>
      </c>
      <c r="AN4812" t="s">
        <v>2030</v>
      </c>
    </row>
    <row r="4813" spans="1:40" ht="15" hidden="1" thickTop="1" x14ac:dyDescent="0.35">
      <c r="A4813" t="s">
        <v>7768</v>
      </c>
      <c r="B4813" t="s">
        <v>19140</v>
      </c>
      <c r="C4813" t="s">
        <v>5177</v>
      </c>
      <c r="D4813" t="s">
        <v>19141</v>
      </c>
      <c r="E4813" t="s">
        <v>2646</v>
      </c>
      <c r="F4813">
        <v>1</v>
      </c>
      <c r="G4813" t="s">
        <v>2600</v>
      </c>
      <c r="H4813" t="s">
        <v>2577</v>
      </c>
      <c r="I4813" t="s">
        <v>2057</v>
      </c>
      <c r="J4813" t="s">
        <v>2601</v>
      </c>
      <c r="K4813" t="s">
        <v>2602</v>
      </c>
      <c r="L4813" t="s">
        <v>2058</v>
      </c>
      <c r="M4813" t="s">
        <v>2163</v>
      </c>
      <c r="N4813">
        <v>1</v>
      </c>
      <c r="O4813">
        <v>14</v>
      </c>
      <c r="P4813">
        <v>0.08</v>
      </c>
      <c r="Q4813">
        <v>17340</v>
      </c>
      <c r="R4813">
        <v>0</v>
      </c>
      <c r="S4813">
        <v>0</v>
      </c>
      <c r="T4813">
        <v>0</v>
      </c>
      <c r="U4813">
        <v>1</v>
      </c>
      <c r="V4813">
        <v>14</v>
      </c>
      <c r="W4813">
        <v>0.08</v>
      </c>
      <c r="X4813">
        <v>0</v>
      </c>
      <c r="Y4813">
        <v>0</v>
      </c>
      <c r="Z4813">
        <v>0</v>
      </c>
      <c r="AA4813">
        <v>0</v>
      </c>
      <c r="AB4813">
        <v>0</v>
      </c>
      <c r="AC4813">
        <v>0</v>
      </c>
      <c r="AD4813">
        <v>0</v>
      </c>
      <c r="AE4813">
        <v>0</v>
      </c>
      <c r="AF4813">
        <v>0</v>
      </c>
      <c r="AG4813" t="s">
        <v>19142</v>
      </c>
      <c r="AH4813" s="21" t="str">
        <f t="shared" si="150"/>
        <v>YT21</v>
      </c>
      <c r="AI4813" s="21">
        <v>244.8</v>
      </c>
      <c r="AJ4813" s="21">
        <f t="shared" si="151"/>
        <v>99.919261822376015</v>
      </c>
      <c r="AK4813" s="21" t="s">
        <v>2060</v>
      </c>
      <c r="AL4813" t="s">
        <v>2551</v>
      </c>
      <c r="AM4813" s="26" t="s">
        <v>38</v>
      </c>
      <c r="AN4813" t="s">
        <v>2030</v>
      </c>
    </row>
    <row r="4814" spans="1:40" ht="15" hidden="1" thickTop="1" x14ac:dyDescent="0.35">
      <c r="A4814" t="s">
        <v>10104</v>
      </c>
      <c r="B4814" t="s">
        <v>30277</v>
      </c>
      <c r="C4814" t="s">
        <v>6818</v>
      </c>
      <c r="D4814" t="s">
        <v>30278</v>
      </c>
      <c r="E4814" t="s">
        <v>2575</v>
      </c>
      <c r="F4814">
        <v>1</v>
      </c>
      <c r="G4814" t="s">
        <v>2576</v>
      </c>
      <c r="H4814" t="s">
        <v>2577</v>
      </c>
      <c r="I4814" t="s">
        <v>2076</v>
      </c>
      <c r="J4814" t="s">
        <v>2578</v>
      </c>
      <c r="K4814" t="s">
        <v>2579</v>
      </c>
      <c r="L4814" t="s">
        <v>2058</v>
      </c>
      <c r="M4814" t="s">
        <v>2059</v>
      </c>
      <c r="N4814">
        <v>0</v>
      </c>
      <c r="O4814">
        <v>0</v>
      </c>
      <c r="P4814">
        <v>0</v>
      </c>
      <c r="Q4814">
        <v>24480</v>
      </c>
      <c r="R4814">
        <v>0</v>
      </c>
      <c r="S4814">
        <v>0</v>
      </c>
      <c r="T4814">
        <v>0</v>
      </c>
      <c r="U4814">
        <v>0</v>
      </c>
      <c r="V4814">
        <v>0</v>
      </c>
      <c r="W4814">
        <v>0</v>
      </c>
      <c r="X4814">
        <v>0</v>
      </c>
      <c r="Y4814">
        <v>0</v>
      </c>
      <c r="Z4814">
        <v>0</v>
      </c>
      <c r="AA4814">
        <v>0</v>
      </c>
      <c r="AB4814">
        <v>0</v>
      </c>
      <c r="AC4814">
        <v>0</v>
      </c>
      <c r="AD4814">
        <v>0</v>
      </c>
      <c r="AE4814">
        <v>0</v>
      </c>
      <c r="AF4814">
        <v>0</v>
      </c>
      <c r="AG4814" t="s">
        <v>30279</v>
      </c>
      <c r="AH4814" s="21" t="str">
        <f t="shared" si="150"/>
        <v>YR25</v>
      </c>
      <c r="AI4814" s="21">
        <v>345.36</v>
      </c>
      <c r="AJ4814" s="21">
        <f t="shared" si="151"/>
        <v>100</v>
      </c>
      <c r="AK4814" s="21" t="s">
        <v>2060</v>
      </c>
      <c r="AL4814" t="s">
        <v>2581</v>
      </c>
      <c r="AM4814" s="26" t="s">
        <v>38</v>
      </c>
      <c r="AN4814" t="s">
        <v>2034</v>
      </c>
    </row>
    <row r="4815" spans="1:40" ht="15" hidden="1" thickTop="1" x14ac:dyDescent="0.35">
      <c r="A4815" t="s">
        <v>10109</v>
      </c>
      <c r="B4815" t="s">
        <v>30355</v>
      </c>
      <c r="C4815" t="s">
        <v>2928</v>
      </c>
      <c r="D4815" t="s">
        <v>12329</v>
      </c>
      <c r="E4815" t="s">
        <v>2562</v>
      </c>
      <c r="F4815">
        <v>1</v>
      </c>
      <c r="G4815" t="s">
        <v>2546</v>
      </c>
      <c r="H4815" t="s">
        <v>2510</v>
      </c>
      <c r="I4815" t="s">
        <v>2076</v>
      </c>
      <c r="J4815" t="s">
        <v>2547</v>
      </c>
      <c r="K4815" t="s">
        <v>2548</v>
      </c>
      <c r="L4815" t="s">
        <v>2058</v>
      </c>
      <c r="M4815" t="s">
        <v>2358</v>
      </c>
      <c r="N4815">
        <v>0</v>
      </c>
      <c r="O4815">
        <v>0</v>
      </c>
      <c r="P4815">
        <v>0</v>
      </c>
      <c r="Q4815">
        <v>13260</v>
      </c>
      <c r="R4815">
        <v>0</v>
      </c>
      <c r="S4815">
        <v>0</v>
      </c>
      <c r="T4815">
        <v>0</v>
      </c>
      <c r="U4815">
        <v>0</v>
      </c>
      <c r="V4815">
        <v>0</v>
      </c>
      <c r="W4815">
        <v>0</v>
      </c>
      <c r="X4815">
        <v>0</v>
      </c>
      <c r="Y4815">
        <v>0</v>
      </c>
      <c r="Z4815">
        <v>0</v>
      </c>
      <c r="AA4815">
        <v>0</v>
      </c>
      <c r="AB4815">
        <v>0</v>
      </c>
      <c r="AC4815">
        <v>0</v>
      </c>
      <c r="AD4815">
        <v>0</v>
      </c>
      <c r="AE4815">
        <v>0</v>
      </c>
      <c r="AF4815">
        <v>0</v>
      </c>
      <c r="AG4815" t="s">
        <v>28517</v>
      </c>
      <c r="AH4815" s="21" t="str">
        <f t="shared" si="150"/>
        <v>YM68</v>
      </c>
      <c r="AI4815" s="21">
        <v>187.20000000000005</v>
      </c>
      <c r="AJ4815" s="21">
        <f t="shared" si="151"/>
        <v>100</v>
      </c>
      <c r="AK4815" s="21" t="s">
        <v>2060</v>
      </c>
      <c r="AL4815" t="s">
        <v>2551</v>
      </c>
      <c r="AM4815" s="26" t="s">
        <v>38</v>
      </c>
      <c r="AN4815" t="s">
        <v>2034</v>
      </c>
    </row>
    <row r="4816" spans="1:40" ht="15" hidden="1" thickTop="1" x14ac:dyDescent="0.35">
      <c r="A4816" t="s">
        <v>10113</v>
      </c>
      <c r="B4816" t="s">
        <v>30283</v>
      </c>
      <c r="C4816" t="s">
        <v>2808</v>
      </c>
      <c r="D4816" t="s">
        <v>30284</v>
      </c>
      <c r="E4816" t="s">
        <v>2691</v>
      </c>
      <c r="F4816">
        <v>1</v>
      </c>
      <c r="G4816" t="s">
        <v>2600</v>
      </c>
      <c r="H4816" t="s">
        <v>2577</v>
      </c>
      <c r="I4816" t="s">
        <v>2057</v>
      </c>
      <c r="J4816" t="s">
        <v>2692</v>
      </c>
      <c r="K4816" t="s">
        <v>2635</v>
      </c>
      <c r="L4816" t="s">
        <v>2058</v>
      </c>
      <c r="M4816" t="s">
        <v>2170</v>
      </c>
      <c r="N4816">
        <v>2</v>
      </c>
      <c r="O4816">
        <v>82</v>
      </c>
      <c r="P4816">
        <v>0.54</v>
      </c>
      <c r="Q4816">
        <v>15300</v>
      </c>
      <c r="R4816">
        <v>1</v>
      </c>
      <c r="S4816">
        <v>23</v>
      </c>
      <c r="T4816">
        <v>0.15</v>
      </c>
      <c r="U4816">
        <v>1</v>
      </c>
      <c r="V4816">
        <v>59</v>
      </c>
      <c r="W4816">
        <v>0.39</v>
      </c>
      <c r="X4816">
        <v>0</v>
      </c>
      <c r="Y4816">
        <v>0</v>
      </c>
      <c r="Z4816">
        <v>0</v>
      </c>
      <c r="AA4816">
        <v>0</v>
      </c>
      <c r="AB4816">
        <v>0</v>
      </c>
      <c r="AC4816">
        <v>0</v>
      </c>
      <c r="AD4816">
        <v>0</v>
      </c>
      <c r="AE4816">
        <v>0</v>
      </c>
      <c r="AF4816">
        <v>0</v>
      </c>
      <c r="AG4816" t="s">
        <v>30285</v>
      </c>
      <c r="AH4816" s="21" t="str">
        <f t="shared" si="150"/>
        <v>YT21</v>
      </c>
      <c r="AI4816" s="21">
        <v>216</v>
      </c>
      <c r="AJ4816" s="21">
        <f t="shared" si="151"/>
        <v>99.464052287581694</v>
      </c>
      <c r="AK4816" s="21" t="s">
        <v>2060</v>
      </c>
      <c r="AL4816" t="s">
        <v>2581</v>
      </c>
      <c r="AM4816" s="26" t="s">
        <v>38</v>
      </c>
      <c r="AN4816" t="s">
        <v>2034</v>
      </c>
    </row>
    <row r="4817" spans="1:40" ht="15" hidden="1" thickTop="1" x14ac:dyDescent="0.35">
      <c r="A4817" t="s">
        <v>10117</v>
      </c>
      <c r="B4817" t="s">
        <v>30356</v>
      </c>
      <c r="C4817" t="s">
        <v>2644</v>
      </c>
      <c r="D4817" t="s">
        <v>30357</v>
      </c>
      <c r="E4817" t="s">
        <v>2646</v>
      </c>
      <c r="F4817">
        <v>1</v>
      </c>
      <c r="G4817" t="s">
        <v>2600</v>
      </c>
      <c r="H4817" t="s">
        <v>2577</v>
      </c>
      <c r="I4817" t="s">
        <v>2076</v>
      </c>
      <c r="J4817" t="s">
        <v>2647</v>
      </c>
      <c r="K4817" t="s">
        <v>2602</v>
      </c>
      <c r="L4817" t="s">
        <v>2058</v>
      </c>
      <c r="M4817" t="s">
        <v>2170</v>
      </c>
      <c r="N4817">
        <v>1</v>
      </c>
      <c r="O4817">
        <v>21</v>
      </c>
      <c r="P4817">
        <v>0.14000000000000001</v>
      </c>
      <c r="Q4817">
        <v>15300</v>
      </c>
      <c r="R4817">
        <v>1</v>
      </c>
      <c r="S4817">
        <v>21</v>
      </c>
      <c r="T4817">
        <v>0.14000000000000001</v>
      </c>
      <c r="U4817">
        <v>0</v>
      </c>
      <c r="V4817">
        <v>0</v>
      </c>
      <c r="W4817">
        <v>0</v>
      </c>
      <c r="X4817">
        <v>0</v>
      </c>
      <c r="Y4817">
        <v>0</v>
      </c>
      <c r="Z4817">
        <v>0</v>
      </c>
      <c r="AA4817">
        <v>0</v>
      </c>
      <c r="AB4817">
        <v>0</v>
      </c>
      <c r="AC4817">
        <v>0</v>
      </c>
      <c r="AD4817">
        <v>0</v>
      </c>
      <c r="AE4817">
        <v>0</v>
      </c>
      <c r="AF4817">
        <v>0</v>
      </c>
      <c r="AG4817" t="s">
        <v>19656</v>
      </c>
      <c r="AH4817" s="21" t="str">
        <f t="shared" si="150"/>
        <v>YR25</v>
      </c>
      <c r="AI4817" s="21">
        <v>216</v>
      </c>
      <c r="AJ4817" s="21">
        <f t="shared" si="151"/>
        <v>99.862745098039213</v>
      </c>
      <c r="AK4817" s="21" t="s">
        <v>2060</v>
      </c>
      <c r="AL4817" t="s">
        <v>2551</v>
      </c>
      <c r="AM4817" s="26" t="s">
        <v>38</v>
      </c>
      <c r="AN4817" t="s">
        <v>2034</v>
      </c>
    </row>
    <row r="4818" spans="1:40" ht="15" hidden="1" thickTop="1" x14ac:dyDescent="0.35">
      <c r="A4818" t="s">
        <v>10121</v>
      </c>
      <c r="B4818" t="s">
        <v>30400</v>
      </c>
      <c r="C4818" t="s">
        <v>6542</v>
      </c>
      <c r="D4818" t="s">
        <v>30401</v>
      </c>
      <c r="E4818" t="s">
        <v>3539</v>
      </c>
      <c r="F4818">
        <v>3</v>
      </c>
      <c r="G4818" t="s">
        <v>2682</v>
      </c>
      <c r="H4818" t="s">
        <v>2620</v>
      </c>
      <c r="I4818" t="s">
        <v>2076</v>
      </c>
      <c r="J4818" t="s">
        <v>3540</v>
      </c>
      <c r="K4818" t="s">
        <v>2684</v>
      </c>
      <c r="L4818" t="s">
        <v>2058</v>
      </c>
      <c r="M4818" t="s">
        <v>2549</v>
      </c>
      <c r="N4818">
        <v>0</v>
      </c>
      <c r="O4818">
        <v>0</v>
      </c>
      <c r="P4818">
        <v>0</v>
      </c>
      <c r="Q4818">
        <v>11760</v>
      </c>
      <c r="R4818">
        <v>0</v>
      </c>
      <c r="S4818">
        <v>0</v>
      </c>
      <c r="T4818">
        <v>0</v>
      </c>
      <c r="U4818">
        <v>0</v>
      </c>
      <c r="V4818">
        <v>0</v>
      </c>
      <c r="W4818">
        <v>0</v>
      </c>
      <c r="X4818">
        <v>0</v>
      </c>
      <c r="Y4818">
        <v>0</v>
      </c>
      <c r="Z4818">
        <v>0</v>
      </c>
      <c r="AA4818">
        <v>0</v>
      </c>
      <c r="AB4818">
        <v>0</v>
      </c>
      <c r="AC4818">
        <v>0</v>
      </c>
      <c r="AD4818">
        <v>0</v>
      </c>
      <c r="AE4818">
        <v>0</v>
      </c>
      <c r="AF4818">
        <v>0</v>
      </c>
      <c r="AG4818" t="s">
        <v>22260</v>
      </c>
      <c r="AH4818" s="21" t="str">
        <f t="shared" si="150"/>
        <v>YR25</v>
      </c>
      <c r="AI4818" s="21">
        <v>201.59999999999997</v>
      </c>
      <c r="AJ4818" s="21">
        <f t="shared" si="151"/>
        <v>100</v>
      </c>
      <c r="AK4818" s="21" t="s">
        <v>2060</v>
      </c>
      <c r="AL4818" t="s">
        <v>3540</v>
      </c>
      <c r="AM4818" s="26" t="s">
        <v>38</v>
      </c>
      <c r="AN4818" t="s">
        <v>2034</v>
      </c>
    </row>
    <row r="4819" spans="1:40" ht="15" hidden="1" thickTop="1" x14ac:dyDescent="0.35">
      <c r="A4819" t="s">
        <v>10125</v>
      </c>
      <c r="B4819" t="s">
        <v>30299</v>
      </c>
      <c r="C4819" t="s">
        <v>3786</v>
      </c>
      <c r="D4819" t="s">
        <v>30300</v>
      </c>
      <c r="E4819" t="s">
        <v>2793</v>
      </c>
      <c r="F4819">
        <v>1</v>
      </c>
      <c r="G4819" t="s">
        <v>2509</v>
      </c>
      <c r="H4819" t="s">
        <v>2510</v>
      </c>
      <c r="I4819" t="s">
        <v>2076</v>
      </c>
      <c r="J4819" t="s">
        <v>2794</v>
      </c>
      <c r="K4819" t="s">
        <v>2669</v>
      </c>
      <c r="L4819" t="s">
        <v>2058</v>
      </c>
      <c r="M4819" t="s">
        <v>2170</v>
      </c>
      <c r="N4819">
        <v>0</v>
      </c>
      <c r="O4819">
        <v>0</v>
      </c>
      <c r="P4819">
        <v>0</v>
      </c>
      <c r="Q4819">
        <v>15300</v>
      </c>
      <c r="R4819">
        <v>0</v>
      </c>
      <c r="S4819">
        <v>0</v>
      </c>
      <c r="T4819">
        <v>0</v>
      </c>
      <c r="U4819">
        <v>0</v>
      </c>
      <c r="V4819">
        <v>0</v>
      </c>
      <c r="W4819">
        <v>0</v>
      </c>
      <c r="X4819">
        <v>0</v>
      </c>
      <c r="Y4819">
        <v>0</v>
      </c>
      <c r="Z4819">
        <v>0</v>
      </c>
      <c r="AA4819">
        <v>0</v>
      </c>
      <c r="AB4819">
        <v>0</v>
      </c>
      <c r="AC4819">
        <v>0</v>
      </c>
      <c r="AD4819">
        <v>0</v>
      </c>
      <c r="AE4819">
        <v>0</v>
      </c>
      <c r="AF4819">
        <v>0</v>
      </c>
      <c r="AG4819" t="s">
        <v>30301</v>
      </c>
      <c r="AH4819" s="21" t="str">
        <f t="shared" si="150"/>
        <v>YM68</v>
      </c>
      <c r="AI4819" s="21">
        <v>216</v>
      </c>
      <c r="AJ4819" s="21">
        <f t="shared" si="151"/>
        <v>100</v>
      </c>
      <c r="AK4819" s="21" t="s">
        <v>2060</v>
      </c>
      <c r="AL4819" t="s">
        <v>2515</v>
      </c>
      <c r="AM4819" s="26" t="s">
        <v>38</v>
      </c>
      <c r="AN4819" t="s">
        <v>2034</v>
      </c>
    </row>
    <row r="4820" spans="1:40" ht="15" hidden="1" thickTop="1" x14ac:dyDescent="0.35">
      <c r="A4820" t="s">
        <v>10129</v>
      </c>
      <c r="B4820" t="s">
        <v>30302</v>
      </c>
      <c r="C4820" t="s">
        <v>2751</v>
      </c>
      <c r="D4820" t="s">
        <v>30303</v>
      </c>
      <c r="E4820" t="s">
        <v>2646</v>
      </c>
      <c r="F4820">
        <v>1</v>
      </c>
      <c r="G4820" t="s">
        <v>2576</v>
      </c>
      <c r="H4820" t="s">
        <v>2577</v>
      </c>
      <c r="I4820" t="s">
        <v>2076</v>
      </c>
      <c r="J4820" t="s">
        <v>2647</v>
      </c>
      <c r="K4820" t="s">
        <v>2602</v>
      </c>
      <c r="L4820" t="s">
        <v>2058</v>
      </c>
      <c r="M4820" t="s">
        <v>2170</v>
      </c>
      <c r="N4820">
        <v>5</v>
      </c>
      <c r="O4820">
        <v>96</v>
      </c>
      <c r="P4820">
        <v>0.63</v>
      </c>
      <c r="Q4820">
        <v>15300</v>
      </c>
      <c r="R4820">
        <v>1</v>
      </c>
      <c r="S4820">
        <v>18</v>
      </c>
      <c r="T4820">
        <v>0.12</v>
      </c>
      <c r="U4820">
        <v>1</v>
      </c>
      <c r="V4820">
        <v>69</v>
      </c>
      <c r="W4820">
        <v>0.45</v>
      </c>
      <c r="X4820">
        <v>0</v>
      </c>
      <c r="Y4820">
        <v>0</v>
      </c>
      <c r="Z4820">
        <v>0</v>
      </c>
      <c r="AA4820">
        <v>3</v>
      </c>
      <c r="AB4820">
        <v>9</v>
      </c>
      <c r="AC4820">
        <v>0.06</v>
      </c>
      <c r="AD4820">
        <v>0</v>
      </c>
      <c r="AE4820">
        <v>0</v>
      </c>
      <c r="AF4820">
        <v>0</v>
      </c>
      <c r="AG4820" t="s">
        <v>26228</v>
      </c>
      <c r="AH4820" s="21" t="str">
        <f t="shared" si="150"/>
        <v>YM68</v>
      </c>
      <c r="AI4820" s="21">
        <v>216</v>
      </c>
      <c r="AJ4820" s="21">
        <f t="shared" si="151"/>
        <v>99.372549019607845</v>
      </c>
      <c r="AK4820" s="21" t="s">
        <v>2060</v>
      </c>
      <c r="AL4820" t="s">
        <v>2551</v>
      </c>
      <c r="AM4820" s="26" t="s">
        <v>38</v>
      </c>
      <c r="AN4820" t="s">
        <v>2034</v>
      </c>
    </row>
    <row r="4821" spans="1:40" ht="15" hidden="1" thickTop="1" x14ac:dyDescent="0.35">
      <c r="A4821" t="s">
        <v>10133</v>
      </c>
      <c r="B4821" t="s">
        <v>30358</v>
      </c>
      <c r="C4821" t="s">
        <v>3357</v>
      </c>
      <c r="D4821" t="s">
        <v>3762</v>
      </c>
      <c r="E4821" t="s">
        <v>2562</v>
      </c>
      <c r="F4821">
        <v>1</v>
      </c>
      <c r="G4821" t="s">
        <v>2546</v>
      </c>
      <c r="H4821" t="s">
        <v>2510</v>
      </c>
      <c r="I4821" t="s">
        <v>2076</v>
      </c>
      <c r="J4821" t="s">
        <v>2547</v>
      </c>
      <c r="K4821" t="s">
        <v>2548</v>
      </c>
      <c r="L4821" t="s">
        <v>2058</v>
      </c>
      <c r="M4821" t="s">
        <v>2207</v>
      </c>
      <c r="N4821">
        <v>0</v>
      </c>
      <c r="O4821">
        <v>0</v>
      </c>
      <c r="P4821">
        <v>0</v>
      </c>
      <c r="Q4821">
        <v>13260</v>
      </c>
      <c r="R4821">
        <v>0</v>
      </c>
      <c r="S4821">
        <v>0</v>
      </c>
      <c r="T4821">
        <v>0</v>
      </c>
      <c r="U4821">
        <v>0</v>
      </c>
      <c r="V4821">
        <v>0</v>
      </c>
      <c r="W4821">
        <v>0</v>
      </c>
      <c r="X4821">
        <v>0</v>
      </c>
      <c r="Y4821">
        <v>0</v>
      </c>
      <c r="Z4821">
        <v>0</v>
      </c>
      <c r="AA4821">
        <v>0</v>
      </c>
      <c r="AB4821">
        <v>0</v>
      </c>
      <c r="AC4821">
        <v>0</v>
      </c>
      <c r="AD4821">
        <v>0</v>
      </c>
      <c r="AE4821">
        <v>0</v>
      </c>
      <c r="AF4821">
        <v>0</v>
      </c>
      <c r="AG4821" t="s">
        <v>26765</v>
      </c>
      <c r="AH4821" s="21" t="str">
        <f t="shared" si="150"/>
        <v>YM68</v>
      </c>
      <c r="AI4821" s="21">
        <v>187.20000000000002</v>
      </c>
      <c r="AJ4821" s="21">
        <f t="shared" si="151"/>
        <v>100</v>
      </c>
      <c r="AK4821" s="21" t="s">
        <v>2060</v>
      </c>
      <c r="AL4821" t="s">
        <v>2551</v>
      </c>
      <c r="AM4821" s="26" t="s">
        <v>38</v>
      </c>
      <c r="AN4821" t="s">
        <v>2034</v>
      </c>
    </row>
    <row r="4822" spans="1:40" ht="15" hidden="1" thickTop="1" x14ac:dyDescent="0.35">
      <c r="A4822" t="s">
        <v>10136</v>
      </c>
      <c r="B4822" t="s">
        <v>30359</v>
      </c>
      <c r="C4822" t="s">
        <v>4938</v>
      </c>
      <c r="D4822" t="s">
        <v>4939</v>
      </c>
      <c r="E4822" t="s">
        <v>3572</v>
      </c>
      <c r="F4822">
        <v>2</v>
      </c>
      <c r="G4822" t="s">
        <v>2546</v>
      </c>
      <c r="H4822" t="s">
        <v>2510</v>
      </c>
      <c r="I4822" t="s">
        <v>2076</v>
      </c>
      <c r="J4822" t="s">
        <v>4692</v>
      </c>
      <c r="K4822" t="s">
        <v>3007</v>
      </c>
      <c r="L4822" t="s">
        <v>2058</v>
      </c>
      <c r="M4822" t="s">
        <v>2059</v>
      </c>
      <c r="N4822">
        <v>8</v>
      </c>
      <c r="O4822">
        <v>972</v>
      </c>
      <c r="P4822">
        <v>3.97</v>
      </c>
      <c r="Q4822">
        <v>24480</v>
      </c>
      <c r="R4822">
        <v>5</v>
      </c>
      <c r="S4822">
        <v>264</v>
      </c>
      <c r="T4822">
        <v>1.08</v>
      </c>
      <c r="U4822">
        <v>3</v>
      </c>
      <c r="V4822">
        <v>708</v>
      </c>
      <c r="W4822">
        <v>2.89</v>
      </c>
      <c r="X4822">
        <v>0</v>
      </c>
      <c r="Y4822">
        <v>0</v>
      </c>
      <c r="Z4822">
        <v>0</v>
      </c>
      <c r="AA4822">
        <v>0</v>
      </c>
      <c r="AB4822">
        <v>0</v>
      </c>
      <c r="AC4822">
        <v>0</v>
      </c>
      <c r="AD4822">
        <v>0</v>
      </c>
      <c r="AE4822">
        <v>0</v>
      </c>
      <c r="AF4822">
        <v>0</v>
      </c>
      <c r="AG4822" t="s">
        <v>22538</v>
      </c>
      <c r="AH4822" s="21" t="str">
        <f t="shared" si="150"/>
        <v>YK20</v>
      </c>
      <c r="AI4822" s="21">
        <v>345.36</v>
      </c>
      <c r="AJ4822" s="21">
        <f t="shared" si="151"/>
        <v>96.029411764705884</v>
      </c>
      <c r="AK4822" s="21" t="s">
        <v>2063</v>
      </c>
      <c r="AL4822" t="s">
        <v>2551</v>
      </c>
      <c r="AM4822" s="26" t="s">
        <v>38</v>
      </c>
      <c r="AN4822" t="s">
        <v>2034</v>
      </c>
    </row>
    <row r="4823" spans="1:40" ht="15" hidden="1" thickTop="1" x14ac:dyDescent="0.35">
      <c r="A4823" t="s">
        <v>2301</v>
      </c>
      <c r="B4823" t="s">
        <v>30304</v>
      </c>
      <c r="C4823" t="s">
        <v>10902</v>
      </c>
      <c r="D4823" t="s">
        <v>30305</v>
      </c>
      <c r="E4823" t="s">
        <v>2575</v>
      </c>
      <c r="F4823">
        <v>1</v>
      </c>
      <c r="G4823" t="s">
        <v>2576</v>
      </c>
      <c r="H4823" t="s">
        <v>2577</v>
      </c>
      <c r="I4823" t="s">
        <v>2076</v>
      </c>
      <c r="J4823" t="s">
        <v>2578</v>
      </c>
      <c r="K4823" t="s">
        <v>2579</v>
      </c>
      <c r="L4823" t="s">
        <v>2058</v>
      </c>
      <c r="M4823" t="s">
        <v>2059</v>
      </c>
      <c r="N4823">
        <v>0</v>
      </c>
      <c r="O4823">
        <v>0</v>
      </c>
      <c r="P4823">
        <v>0</v>
      </c>
      <c r="Q4823">
        <v>24480</v>
      </c>
      <c r="R4823">
        <v>0</v>
      </c>
      <c r="S4823">
        <v>0</v>
      </c>
      <c r="T4823">
        <v>0</v>
      </c>
      <c r="U4823">
        <v>0</v>
      </c>
      <c r="V4823">
        <v>0</v>
      </c>
      <c r="W4823">
        <v>0</v>
      </c>
      <c r="X4823">
        <v>0</v>
      </c>
      <c r="Y4823">
        <v>0</v>
      </c>
      <c r="Z4823">
        <v>0</v>
      </c>
      <c r="AA4823">
        <v>0</v>
      </c>
      <c r="AB4823">
        <v>0</v>
      </c>
      <c r="AC4823">
        <v>0</v>
      </c>
      <c r="AD4823">
        <v>0</v>
      </c>
      <c r="AE4823">
        <v>0</v>
      </c>
      <c r="AF4823">
        <v>0</v>
      </c>
      <c r="AG4823" t="s">
        <v>30306</v>
      </c>
      <c r="AH4823" s="21" t="str">
        <f t="shared" si="150"/>
        <v>YK20</v>
      </c>
      <c r="AI4823" s="21">
        <v>345.36</v>
      </c>
      <c r="AJ4823" s="21">
        <f t="shared" si="151"/>
        <v>100</v>
      </c>
      <c r="AK4823" s="21" t="s">
        <v>2060</v>
      </c>
      <c r="AL4823" t="s">
        <v>2581</v>
      </c>
      <c r="AM4823" s="26" t="s">
        <v>38</v>
      </c>
      <c r="AN4823" t="s">
        <v>2034</v>
      </c>
    </row>
    <row r="4824" spans="1:40" ht="15" hidden="1" thickTop="1" x14ac:dyDescent="0.35">
      <c r="A4824" t="s">
        <v>10143</v>
      </c>
      <c r="B4824" t="s">
        <v>30286</v>
      </c>
      <c r="C4824" t="s">
        <v>6818</v>
      </c>
      <c r="D4824" t="s">
        <v>30287</v>
      </c>
      <c r="E4824" t="s">
        <v>2608</v>
      </c>
      <c r="F4824">
        <v>1</v>
      </c>
      <c r="G4824" t="s">
        <v>2576</v>
      </c>
      <c r="H4824" t="s">
        <v>2577</v>
      </c>
      <c r="I4824" t="s">
        <v>2076</v>
      </c>
      <c r="J4824" t="s">
        <v>2578</v>
      </c>
      <c r="K4824" t="s">
        <v>2579</v>
      </c>
      <c r="L4824" t="s">
        <v>2058</v>
      </c>
      <c r="M4824" t="s">
        <v>2059</v>
      </c>
      <c r="N4824">
        <v>3</v>
      </c>
      <c r="O4824">
        <v>106</v>
      </c>
      <c r="P4824">
        <v>0.43</v>
      </c>
      <c r="Q4824">
        <v>24480</v>
      </c>
      <c r="R4824">
        <v>3</v>
      </c>
      <c r="S4824">
        <v>106</v>
      </c>
      <c r="T4824">
        <v>0.43</v>
      </c>
      <c r="U4824">
        <v>0</v>
      </c>
      <c r="V4824">
        <v>0</v>
      </c>
      <c r="W4824">
        <v>0</v>
      </c>
      <c r="X4824">
        <v>0</v>
      </c>
      <c r="Y4824">
        <v>0</v>
      </c>
      <c r="Z4824">
        <v>0</v>
      </c>
      <c r="AA4824">
        <v>0</v>
      </c>
      <c r="AB4824">
        <v>0</v>
      </c>
      <c r="AC4824">
        <v>0</v>
      </c>
      <c r="AD4824">
        <v>0</v>
      </c>
      <c r="AE4824">
        <v>0</v>
      </c>
      <c r="AF4824">
        <v>0</v>
      </c>
      <c r="AG4824" t="s">
        <v>19338</v>
      </c>
      <c r="AH4824" s="21" t="str">
        <f t="shared" si="150"/>
        <v>YK20</v>
      </c>
      <c r="AI4824" s="21">
        <v>345.36</v>
      </c>
      <c r="AJ4824" s="21">
        <f t="shared" si="151"/>
        <v>99.566993464052288</v>
      </c>
      <c r="AK4824" s="21" t="s">
        <v>2060</v>
      </c>
      <c r="AL4824" t="s">
        <v>2581</v>
      </c>
      <c r="AM4824" s="26" t="s">
        <v>38</v>
      </c>
      <c r="AN4824" t="s">
        <v>2034</v>
      </c>
    </row>
    <row r="4825" spans="1:40" ht="15" hidden="1" thickTop="1" x14ac:dyDescent="0.35">
      <c r="A4825" t="s">
        <v>10147</v>
      </c>
      <c r="B4825" t="s">
        <v>30360</v>
      </c>
      <c r="C4825" t="s">
        <v>3113</v>
      </c>
      <c r="D4825" t="s">
        <v>30361</v>
      </c>
      <c r="E4825" t="s">
        <v>3115</v>
      </c>
      <c r="F4825">
        <v>1</v>
      </c>
      <c r="G4825" t="s">
        <v>2816</v>
      </c>
      <c r="H4825" t="s">
        <v>2620</v>
      </c>
      <c r="I4825" t="s">
        <v>2076</v>
      </c>
      <c r="J4825" t="s">
        <v>3116</v>
      </c>
      <c r="K4825" t="s">
        <v>2818</v>
      </c>
      <c r="L4825" t="s">
        <v>2058</v>
      </c>
      <c r="M4825" t="s">
        <v>2170</v>
      </c>
      <c r="N4825">
        <v>0</v>
      </c>
      <c r="O4825">
        <v>0</v>
      </c>
      <c r="P4825">
        <v>0</v>
      </c>
      <c r="Q4825">
        <v>15300</v>
      </c>
      <c r="R4825">
        <v>0</v>
      </c>
      <c r="S4825">
        <v>0</v>
      </c>
      <c r="T4825">
        <v>0</v>
      </c>
      <c r="U4825">
        <v>0</v>
      </c>
      <c r="V4825">
        <v>0</v>
      </c>
      <c r="W4825">
        <v>0</v>
      </c>
      <c r="X4825">
        <v>0</v>
      </c>
      <c r="Y4825">
        <v>0</v>
      </c>
      <c r="Z4825">
        <v>0</v>
      </c>
      <c r="AA4825">
        <v>0</v>
      </c>
      <c r="AB4825">
        <v>0</v>
      </c>
      <c r="AC4825">
        <v>0</v>
      </c>
      <c r="AD4825">
        <v>0</v>
      </c>
      <c r="AE4825">
        <v>0</v>
      </c>
      <c r="AF4825">
        <v>0</v>
      </c>
      <c r="AG4825" t="s">
        <v>17262</v>
      </c>
      <c r="AH4825" s="21" t="str">
        <f t="shared" si="150"/>
        <v>YR25</v>
      </c>
      <c r="AI4825" s="21">
        <v>216</v>
      </c>
      <c r="AJ4825" s="21">
        <f t="shared" si="151"/>
        <v>100</v>
      </c>
      <c r="AK4825" s="21" t="s">
        <v>2060</v>
      </c>
      <c r="AL4825" t="s">
        <v>3118</v>
      </c>
      <c r="AM4825" s="26" t="s">
        <v>38</v>
      </c>
      <c r="AN4825" t="s">
        <v>2034</v>
      </c>
    </row>
    <row r="4826" spans="1:40" ht="15" hidden="1" thickTop="1" x14ac:dyDescent="0.35">
      <c r="A4826" t="s">
        <v>10151</v>
      </c>
      <c r="B4826" t="s">
        <v>19143</v>
      </c>
      <c r="C4826" t="s">
        <v>5552</v>
      </c>
      <c r="D4826" t="s">
        <v>19144</v>
      </c>
      <c r="E4826" t="s">
        <v>46</v>
      </c>
      <c r="F4826">
        <v>1</v>
      </c>
      <c r="G4826" t="s">
        <v>2055</v>
      </c>
      <c r="H4826" t="s">
        <v>2056</v>
      </c>
      <c r="I4826" t="s">
        <v>2057</v>
      </c>
      <c r="J4826" t="s">
        <v>4752</v>
      </c>
      <c r="K4826" t="s">
        <v>42</v>
      </c>
      <c r="L4826" t="s">
        <v>2058</v>
      </c>
      <c r="M4826" t="s">
        <v>2059</v>
      </c>
      <c r="N4826">
        <v>5</v>
      </c>
      <c r="O4826">
        <v>307</v>
      </c>
      <c r="P4826">
        <v>1.25</v>
      </c>
      <c r="Q4826">
        <v>24480</v>
      </c>
      <c r="R4826">
        <v>5</v>
      </c>
      <c r="S4826">
        <v>307</v>
      </c>
      <c r="T4826">
        <v>1.25</v>
      </c>
      <c r="U4826">
        <v>0</v>
      </c>
      <c r="V4826">
        <v>0</v>
      </c>
      <c r="W4826">
        <v>0</v>
      </c>
      <c r="X4826">
        <v>0</v>
      </c>
      <c r="Y4826">
        <v>0</v>
      </c>
      <c r="Z4826">
        <v>0</v>
      </c>
      <c r="AA4826">
        <v>0</v>
      </c>
      <c r="AB4826">
        <v>0</v>
      </c>
      <c r="AC4826">
        <v>0</v>
      </c>
      <c r="AD4826">
        <v>0</v>
      </c>
      <c r="AE4826">
        <v>0</v>
      </c>
      <c r="AF4826">
        <v>0</v>
      </c>
      <c r="AG4826" t="s">
        <v>19145</v>
      </c>
      <c r="AH4826" s="21" t="str">
        <f t="shared" si="150"/>
        <v>YT21</v>
      </c>
      <c r="AI4826" s="21">
        <v>345.36</v>
      </c>
      <c r="AJ4826" s="21">
        <f t="shared" si="151"/>
        <v>98.745915032679733</v>
      </c>
      <c r="AK4826" s="21" t="s">
        <v>2063</v>
      </c>
      <c r="AL4826" t="s">
        <v>2841</v>
      </c>
      <c r="AM4826" s="26" t="s">
        <v>38</v>
      </c>
      <c r="AN4826" t="s">
        <v>2030</v>
      </c>
    </row>
    <row r="4827" spans="1:40" ht="15" hidden="1" thickTop="1" x14ac:dyDescent="0.35">
      <c r="A4827" t="s">
        <v>10154</v>
      </c>
      <c r="B4827" t="s">
        <v>19146</v>
      </c>
      <c r="C4827" t="s">
        <v>3613</v>
      </c>
      <c r="D4827" t="s">
        <v>19147</v>
      </c>
      <c r="E4827" t="s">
        <v>5691</v>
      </c>
      <c r="F4827">
        <v>1</v>
      </c>
      <c r="G4827" t="s">
        <v>2055</v>
      </c>
      <c r="H4827" t="s">
        <v>2056</v>
      </c>
      <c r="I4827" t="s">
        <v>2057</v>
      </c>
      <c r="J4827" t="s">
        <v>2999</v>
      </c>
      <c r="K4827" t="s">
        <v>42</v>
      </c>
      <c r="L4827" t="s">
        <v>2058</v>
      </c>
      <c r="M4827" t="s">
        <v>2549</v>
      </c>
      <c r="N4827">
        <v>3</v>
      </c>
      <c r="O4827">
        <v>146</v>
      </c>
      <c r="P4827">
        <v>1.02</v>
      </c>
      <c r="Q4827">
        <v>14280</v>
      </c>
      <c r="R4827">
        <v>1</v>
      </c>
      <c r="S4827">
        <v>79</v>
      </c>
      <c r="T4827">
        <v>0.55000000000000004</v>
      </c>
      <c r="U4827">
        <v>0</v>
      </c>
      <c r="V4827">
        <v>0</v>
      </c>
      <c r="W4827">
        <v>0</v>
      </c>
      <c r="X4827">
        <v>0</v>
      </c>
      <c r="Y4827">
        <v>0</v>
      </c>
      <c r="Z4827">
        <v>0</v>
      </c>
      <c r="AA4827">
        <v>2</v>
      </c>
      <c r="AB4827">
        <v>67</v>
      </c>
      <c r="AC4827">
        <v>0.47</v>
      </c>
      <c r="AD4827">
        <v>0</v>
      </c>
      <c r="AE4827">
        <v>0</v>
      </c>
      <c r="AF4827">
        <v>0</v>
      </c>
      <c r="AG4827" t="s">
        <v>19148</v>
      </c>
      <c r="AH4827" s="21" t="str">
        <f t="shared" si="150"/>
        <v>YT21</v>
      </c>
      <c r="AI4827" s="21">
        <v>201.59999999999997</v>
      </c>
      <c r="AJ4827" s="21">
        <f t="shared" si="151"/>
        <v>98.977591036414566</v>
      </c>
      <c r="AK4827" s="21" t="s">
        <v>2063</v>
      </c>
      <c r="AL4827" t="s">
        <v>2964</v>
      </c>
      <c r="AM4827" s="26" t="s">
        <v>38</v>
      </c>
      <c r="AN4827" t="s">
        <v>2032</v>
      </c>
    </row>
    <row r="4828" spans="1:40" ht="15" hidden="1" thickTop="1" x14ac:dyDescent="0.35">
      <c r="A4828" t="s">
        <v>10158</v>
      </c>
      <c r="B4828" t="s">
        <v>30316</v>
      </c>
      <c r="C4828" t="s">
        <v>2697</v>
      </c>
      <c r="D4828" t="s">
        <v>30317</v>
      </c>
      <c r="E4828" t="s">
        <v>2575</v>
      </c>
      <c r="F4828">
        <v>1</v>
      </c>
      <c r="G4828" t="s">
        <v>2576</v>
      </c>
      <c r="H4828" t="s">
        <v>2577</v>
      </c>
      <c r="I4828" t="s">
        <v>2076</v>
      </c>
      <c r="J4828" t="s">
        <v>2699</v>
      </c>
      <c r="K4828" t="s">
        <v>2579</v>
      </c>
      <c r="L4828" t="s">
        <v>2058</v>
      </c>
      <c r="M4828" t="s">
        <v>5106</v>
      </c>
      <c r="N4828">
        <v>0</v>
      </c>
      <c r="O4828">
        <v>0</v>
      </c>
      <c r="P4828">
        <v>0</v>
      </c>
      <c r="Q4828">
        <v>9180</v>
      </c>
      <c r="R4828">
        <v>0</v>
      </c>
      <c r="S4828">
        <v>0</v>
      </c>
      <c r="T4828">
        <v>0</v>
      </c>
      <c r="U4828">
        <v>0</v>
      </c>
      <c r="V4828">
        <v>0</v>
      </c>
      <c r="W4828">
        <v>0</v>
      </c>
      <c r="X4828">
        <v>0</v>
      </c>
      <c r="Y4828">
        <v>0</v>
      </c>
      <c r="Z4828">
        <v>0</v>
      </c>
      <c r="AA4828">
        <v>0</v>
      </c>
      <c r="AB4828">
        <v>0</v>
      </c>
      <c r="AC4828">
        <v>0</v>
      </c>
      <c r="AD4828">
        <v>0</v>
      </c>
      <c r="AE4828">
        <v>0</v>
      </c>
      <c r="AF4828">
        <v>0</v>
      </c>
      <c r="AG4828" t="s">
        <v>30318</v>
      </c>
      <c r="AH4828" s="21" t="str">
        <f t="shared" si="150"/>
        <v>YK20</v>
      </c>
      <c r="AI4828" s="21">
        <v>129.60000000000002</v>
      </c>
      <c r="AJ4828" s="21">
        <f t="shared" si="151"/>
        <v>100</v>
      </c>
      <c r="AK4828" s="21" t="s">
        <v>2060</v>
      </c>
      <c r="AL4828" t="s">
        <v>2581</v>
      </c>
      <c r="AM4828" s="26" t="s">
        <v>38</v>
      </c>
      <c r="AN4828" t="s">
        <v>2034</v>
      </c>
    </row>
    <row r="4829" spans="1:40" ht="15" hidden="1" thickTop="1" x14ac:dyDescent="0.35">
      <c r="A4829" t="s">
        <v>10162</v>
      </c>
      <c r="B4829" t="s">
        <v>30378</v>
      </c>
      <c r="C4829" t="s">
        <v>4708</v>
      </c>
      <c r="D4829" t="s">
        <v>30379</v>
      </c>
      <c r="E4829" t="s">
        <v>2575</v>
      </c>
      <c r="F4829">
        <v>1</v>
      </c>
      <c r="G4829" t="s">
        <v>2633</v>
      </c>
      <c r="H4829" t="s">
        <v>2577</v>
      </c>
      <c r="I4829" t="s">
        <v>2076</v>
      </c>
      <c r="J4829" t="s">
        <v>2675</v>
      </c>
      <c r="K4829" t="s">
        <v>2611</v>
      </c>
      <c r="L4829" t="s">
        <v>2058</v>
      </c>
      <c r="M4829" t="s">
        <v>2059</v>
      </c>
      <c r="N4829">
        <v>1</v>
      </c>
      <c r="O4829">
        <v>70</v>
      </c>
      <c r="P4829">
        <v>0.3</v>
      </c>
      <c r="Q4829">
        <v>23040</v>
      </c>
      <c r="R4829">
        <v>0</v>
      </c>
      <c r="S4829">
        <v>0</v>
      </c>
      <c r="T4829">
        <v>0</v>
      </c>
      <c r="U4829">
        <v>1</v>
      </c>
      <c r="V4829">
        <v>70</v>
      </c>
      <c r="W4829">
        <v>0.3</v>
      </c>
      <c r="X4829">
        <v>0</v>
      </c>
      <c r="Y4829">
        <v>0</v>
      </c>
      <c r="Z4829">
        <v>0</v>
      </c>
      <c r="AA4829">
        <v>0</v>
      </c>
      <c r="AB4829">
        <v>0</v>
      </c>
      <c r="AC4829">
        <v>0</v>
      </c>
      <c r="AD4829">
        <v>0</v>
      </c>
      <c r="AE4829">
        <v>0</v>
      </c>
      <c r="AF4829">
        <v>0</v>
      </c>
      <c r="AG4829" t="s">
        <v>17851</v>
      </c>
      <c r="AH4829" s="21" t="str">
        <f t="shared" si="150"/>
        <v>YR25</v>
      </c>
      <c r="AI4829" s="21">
        <v>345.36</v>
      </c>
      <c r="AJ4829" s="21">
        <f t="shared" si="151"/>
        <v>99.696180555555557</v>
      </c>
      <c r="AK4829" s="21" t="s">
        <v>2060</v>
      </c>
      <c r="AL4829" t="s">
        <v>2581</v>
      </c>
      <c r="AM4829" s="26" t="s">
        <v>38</v>
      </c>
      <c r="AN4829" t="s">
        <v>2034</v>
      </c>
    </row>
    <row r="4830" spans="1:40" ht="15" hidden="1" thickTop="1" x14ac:dyDescent="0.35">
      <c r="A4830" t="s">
        <v>10166</v>
      </c>
      <c r="B4830" t="s">
        <v>30428</v>
      </c>
      <c r="C4830" t="s">
        <v>5100</v>
      </c>
      <c r="D4830" t="s">
        <v>7106</v>
      </c>
      <c r="E4830" t="s">
        <v>558</v>
      </c>
      <c r="F4830">
        <v>1</v>
      </c>
      <c r="G4830" t="s">
        <v>2524</v>
      </c>
      <c r="H4830" t="s">
        <v>2056</v>
      </c>
      <c r="I4830" t="s">
        <v>2076</v>
      </c>
      <c r="J4830" t="s">
        <v>2532</v>
      </c>
      <c r="K4830" t="s">
        <v>62</v>
      </c>
      <c r="L4830" t="s">
        <v>2058</v>
      </c>
      <c r="M4830" t="s">
        <v>2310</v>
      </c>
      <c r="N4830">
        <v>0</v>
      </c>
      <c r="O4830">
        <v>0</v>
      </c>
      <c r="P4830">
        <v>0</v>
      </c>
      <c r="Q4830">
        <v>9600</v>
      </c>
      <c r="R4830">
        <v>0</v>
      </c>
      <c r="S4830">
        <v>0</v>
      </c>
      <c r="T4830">
        <v>0</v>
      </c>
      <c r="U4830">
        <v>0</v>
      </c>
      <c r="V4830">
        <v>0</v>
      </c>
      <c r="W4830">
        <v>0</v>
      </c>
      <c r="X4830">
        <v>0</v>
      </c>
      <c r="Y4830">
        <v>0</v>
      </c>
      <c r="Z4830">
        <v>0</v>
      </c>
      <c r="AA4830">
        <v>0</v>
      </c>
      <c r="AB4830">
        <v>0</v>
      </c>
      <c r="AC4830">
        <v>0</v>
      </c>
      <c r="AD4830">
        <v>0</v>
      </c>
      <c r="AE4830">
        <v>0</v>
      </c>
      <c r="AF4830">
        <v>0</v>
      </c>
      <c r="AG4830" t="s">
        <v>23661</v>
      </c>
      <c r="AH4830" s="21" t="str">
        <f t="shared" si="150"/>
        <v>YR25</v>
      </c>
      <c r="AI4830" s="21">
        <v>230.39999999999998</v>
      </c>
      <c r="AJ4830" s="21">
        <f t="shared" si="151"/>
        <v>100</v>
      </c>
      <c r="AK4830" s="21" t="s">
        <v>2060</v>
      </c>
      <c r="AL4830" t="s">
        <v>2527</v>
      </c>
      <c r="AM4830" s="26" t="s">
        <v>38</v>
      </c>
      <c r="AN4830" t="s">
        <v>2034</v>
      </c>
    </row>
    <row r="4831" spans="1:40" ht="15" hidden="1" thickTop="1" x14ac:dyDescent="0.35">
      <c r="A4831" t="s">
        <v>10170</v>
      </c>
      <c r="B4831" t="s">
        <v>30362</v>
      </c>
      <c r="C4831" t="s">
        <v>4143</v>
      </c>
      <c r="D4831" t="s">
        <v>30363</v>
      </c>
      <c r="E4831" t="s">
        <v>3013</v>
      </c>
      <c r="F4831">
        <v>1</v>
      </c>
      <c r="G4831" t="s">
        <v>2600</v>
      </c>
      <c r="H4831" t="s">
        <v>2577</v>
      </c>
      <c r="I4831" t="s">
        <v>2076</v>
      </c>
      <c r="J4831" t="s">
        <v>3183</v>
      </c>
      <c r="K4831" t="s">
        <v>2742</v>
      </c>
      <c r="L4831" t="s">
        <v>2058</v>
      </c>
      <c r="M4831" t="s">
        <v>2170</v>
      </c>
      <c r="N4831">
        <v>3</v>
      </c>
      <c r="O4831">
        <v>185</v>
      </c>
      <c r="P4831">
        <v>1.21</v>
      </c>
      <c r="Q4831">
        <v>15300</v>
      </c>
      <c r="R4831">
        <v>1</v>
      </c>
      <c r="S4831">
        <v>39</v>
      </c>
      <c r="T4831">
        <v>0.25</v>
      </c>
      <c r="U4831">
        <v>2</v>
      </c>
      <c r="V4831">
        <v>146</v>
      </c>
      <c r="W4831">
        <v>0.95</v>
      </c>
      <c r="X4831">
        <v>0</v>
      </c>
      <c r="Y4831">
        <v>0</v>
      </c>
      <c r="Z4831">
        <v>0</v>
      </c>
      <c r="AA4831">
        <v>0</v>
      </c>
      <c r="AB4831">
        <v>0</v>
      </c>
      <c r="AC4831">
        <v>0</v>
      </c>
      <c r="AD4831">
        <v>0</v>
      </c>
      <c r="AE4831">
        <v>0</v>
      </c>
      <c r="AF4831">
        <v>0</v>
      </c>
      <c r="AG4831" t="s">
        <v>19738</v>
      </c>
      <c r="AH4831" s="21" t="str">
        <f t="shared" si="150"/>
        <v>YR25</v>
      </c>
      <c r="AI4831" s="21">
        <v>216</v>
      </c>
      <c r="AJ4831" s="21">
        <f t="shared" si="151"/>
        <v>98.790849673202615</v>
      </c>
      <c r="AK4831" s="21" t="s">
        <v>2063</v>
      </c>
      <c r="AL4831" t="s">
        <v>2551</v>
      </c>
      <c r="AM4831" s="26" t="s">
        <v>38</v>
      </c>
      <c r="AN4831" t="s">
        <v>2034</v>
      </c>
    </row>
    <row r="4832" spans="1:40" ht="15" hidden="1" thickTop="1" x14ac:dyDescent="0.35">
      <c r="A4832" t="s">
        <v>10174</v>
      </c>
      <c r="B4832" t="s">
        <v>30461</v>
      </c>
      <c r="C4832" t="s">
        <v>2928</v>
      </c>
      <c r="D4832" t="s">
        <v>2929</v>
      </c>
      <c r="E4832" t="s">
        <v>2562</v>
      </c>
      <c r="F4832">
        <v>1</v>
      </c>
      <c r="G4832" t="s">
        <v>2546</v>
      </c>
      <c r="H4832" t="s">
        <v>2510</v>
      </c>
      <c r="I4832" t="s">
        <v>2076</v>
      </c>
      <c r="J4832" t="s">
        <v>2547</v>
      </c>
      <c r="K4832" t="s">
        <v>2548</v>
      </c>
      <c r="L4832" t="s">
        <v>2058</v>
      </c>
      <c r="M4832" t="s">
        <v>2059</v>
      </c>
      <c r="N4832">
        <v>3</v>
      </c>
      <c r="O4832">
        <v>159</v>
      </c>
      <c r="P4832">
        <v>1.23</v>
      </c>
      <c r="Q4832">
        <v>12960</v>
      </c>
      <c r="R4832">
        <v>2</v>
      </c>
      <c r="S4832">
        <v>89</v>
      </c>
      <c r="T4832">
        <v>0.69</v>
      </c>
      <c r="U4832">
        <v>1</v>
      </c>
      <c r="V4832">
        <v>70</v>
      </c>
      <c r="W4832">
        <v>0.54</v>
      </c>
      <c r="X4832">
        <v>0</v>
      </c>
      <c r="Y4832">
        <v>0</v>
      </c>
      <c r="Z4832">
        <v>0</v>
      </c>
      <c r="AA4832">
        <v>0</v>
      </c>
      <c r="AB4832">
        <v>0</v>
      </c>
      <c r="AC4832">
        <v>0</v>
      </c>
      <c r="AD4832">
        <v>0</v>
      </c>
      <c r="AE4832">
        <v>0</v>
      </c>
      <c r="AF4832">
        <v>0</v>
      </c>
      <c r="AG4832" t="s">
        <v>27227</v>
      </c>
      <c r="AH4832" s="21" t="str">
        <f t="shared" si="150"/>
        <v>YM68</v>
      </c>
      <c r="AI4832" s="21">
        <v>345.36</v>
      </c>
      <c r="AJ4832" s="21">
        <f t="shared" si="151"/>
        <v>98.773148148148152</v>
      </c>
      <c r="AK4832" s="21" t="s">
        <v>2063</v>
      </c>
      <c r="AL4832" t="s">
        <v>2551</v>
      </c>
      <c r="AM4832" s="26" t="s">
        <v>38</v>
      </c>
      <c r="AN4832" t="s">
        <v>2034</v>
      </c>
    </row>
    <row r="4833" spans="1:40" ht="15" hidden="1" thickTop="1" x14ac:dyDescent="0.35">
      <c r="A4833" t="s">
        <v>7779</v>
      </c>
      <c r="B4833" t="s">
        <v>30429</v>
      </c>
      <c r="C4833" t="s">
        <v>2543</v>
      </c>
      <c r="D4833" t="s">
        <v>30430</v>
      </c>
      <c r="E4833" t="s">
        <v>2562</v>
      </c>
      <c r="F4833">
        <v>1</v>
      </c>
      <c r="G4833" t="s">
        <v>2546</v>
      </c>
      <c r="H4833" t="s">
        <v>2510</v>
      </c>
      <c r="I4833" t="s">
        <v>2076</v>
      </c>
      <c r="J4833" t="s">
        <v>2547</v>
      </c>
      <c r="K4833" t="s">
        <v>2548</v>
      </c>
      <c r="L4833" t="s">
        <v>2058</v>
      </c>
      <c r="M4833" t="s">
        <v>2225</v>
      </c>
      <c r="N4833">
        <v>0</v>
      </c>
      <c r="O4833">
        <v>0</v>
      </c>
      <c r="P4833">
        <v>0</v>
      </c>
      <c r="Q4833">
        <v>7920</v>
      </c>
      <c r="R4833">
        <v>0</v>
      </c>
      <c r="S4833">
        <v>0</v>
      </c>
      <c r="T4833">
        <v>0</v>
      </c>
      <c r="U4833">
        <v>0</v>
      </c>
      <c r="V4833">
        <v>0</v>
      </c>
      <c r="W4833">
        <v>0</v>
      </c>
      <c r="X4833">
        <v>0</v>
      </c>
      <c r="Y4833">
        <v>0</v>
      </c>
      <c r="Z4833">
        <v>0</v>
      </c>
      <c r="AA4833">
        <v>0</v>
      </c>
      <c r="AB4833">
        <v>0</v>
      </c>
      <c r="AC4833">
        <v>0</v>
      </c>
      <c r="AD4833">
        <v>0</v>
      </c>
      <c r="AE4833">
        <v>0</v>
      </c>
      <c r="AF4833">
        <v>0</v>
      </c>
      <c r="AG4833" t="s">
        <v>30431</v>
      </c>
      <c r="AH4833" s="21" t="str">
        <f t="shared" si="150"/>
        <v>YM68</v>
      </c>
      <c r="AI4833" s="21">
        <v>172.79999999999998</v>
      </c>
      <c r="AJ4833" s="21">
        <f t="shared" si="151"/>
        <v>100</v>
      </c>
      <c r="AK4833" s="21" t="s">
        <v>2060</v>
      </c>
      <c r="AL4833" t="s">
        <v>2551</v>
      </c>
      <c r="AM4833" s="26" t="s">
        <v>38</v>
      </c>
      <c r="AN4833" t="s">
        <v>2034</v>
      </c>
    </row>
    <row r="4834" spans="1:40" ht="15" hidden="1" thickTop="1" x14ac:dyDescent="0.35">
      <c r="A4834" t="s">
        <v>10181</v>
      </c>
      <c r="B4834" t="s">
        <v>19149</v>
      </c>
      <c r="C4834" t="s">
        <v>4282</v>
      </c>
      <c r="D4834" t="s">
        <v>19150</v>
      </c>
      <c r="E4834" t="s">
        <v>2646</v>
      </c>
      <c r="F4834">
        <v>1</v>
      </c>
      <c r="G4834" t="s">
        <v>2600</v>
      </c>
      <c r="H4834" t="s">
        <v>2577</v>
      </c>
      <c r="I4834" t="s">
        <v>2057</v>
      </c>
      <c r="J4834" t="s">
        <v>2699</v>
      </c>
      <c r="K4834" t="s">
        <v>2579</v>
      </c>
      <c r="L4834" t="s">
        <v>2058</v>
      </c>
      <c r="M4834" t="s">
        <v>2059</v>
      </c>
      <c r="N4834">
        <v>2</v>
      </c>
      <c r="O4834">
        <v>50</v>
      </c>
      <c r="P4834">
        <v>0.2</v>
      </c>
      <c r="Q4834">
        <v>24480</v>
      </c>
      <c r="R4834">
        <v>1</v>
      </c>
      <c r="S4834">
        <v>20</v>
      </c>
      <c r="T4834">
        <v>0.08</v>
      </c>
      <c r="U4834">
        <v>1</v>
      </c>
      <c r="V4834">
        <v>30</v>
      </c>
      <c r="W4834">
        <v>0.12</v>
      </c>
      <c r="X4834">
        <v>0</v>
      </c>
      <c r="Y4834">
        <v>0</v>
      </c>
      <c r="Z4834">
        <v>0</v>
      </c>
      <c r="AA4834">
        <v>0</v>
      </c>
      <c r="AB4834">
        <v>0</v>
      </c>
      <c r="AC4834">
        <v>0</v>
      </c>
      <c r="AD4834">
        <v>0</v>
      </c>
      <c r="AE4834">
        <v>0</v>
      </c>
      <c r="AF4834">
        <v>0</v>
      </c>
      <c r="AG4834" t="s">
        <v>19151</v>
      </c>
      <c r="AH4834" s="21" t="str">
        <f t="shared" si="150"/>
        <v>YT21</v>
      </c>
      <c r="AI4834" s="21">
        <v>345.36</v>
      </c>
      <c r="AJ4834" s="21">
        <f t="shared" si="151"/>
        <v>99.795751633986924</v>
      </c>
      <c r="AK4834" s="21" t="s">
        <v>2060</v>
      </c>
      <c r="AL4834" t="s">
        <v>2581</v>
      </c>
      <c r="AM4834" s="26" t="s">
        <v>38</v>
      </c>
      <c r="AN4834" t="s">
        <v>2031</v>
      </c>
    </row>
    <row r="4835" spans="1:40" ht="15" hidden="1" thickTop="1" x14ac:dyDescent="0.35">
      <c r="A4835" t="s">
        <v>10185</v>
      </c>
      <c r="B4835" t="s">
        <v>19152</v>
      </c>
      <c r="C4835" t="s">
        <v>4282</v>
      </c>
      <c r="D4835" t="s">
        <v>19150</v>
      </c>
      <c r="E4835" t="s">
        <v>2646</v>
      </c>
      <c r="F4835">
        <v>1</v>
      </c>
      <c r="G4835" t="s">
        <v>2600</v>
      </c>
      <c r="H4835" t="s">
        <v>2577</v>
      </c>
      <c r="I4835" t="s">
        <v>2057</v>
      </c>
      <c r="J4835" t="s">
        <v>2699</v>
      </c>
      <c r="K4835" t="s">
        <v>2579</v>
      </c>
      <c r="L4835" t="s">
        <v>2058</v>
      </c>
      <c r="M4835" t="s">
        <v>2059</v>
      </c>
      <c r="N4835">
        <v>4</v>
      </c>
      <c r="O4835">
        <v>65</v>
      </c>
      <c r="P4835">
        <v>0.27</v>
      </c>
      <c r="Q4835">
        <v>24480</v>
      </c>
      <c r="R4835">
        <v>4</v>
      </c>
      <c r="S4835">
        <v>65</v>
      </c>
      <c r="T4835">
        <v>0.27</v>
      </c>
      <c r="U4835">
        <v>0</v>
      </c>
      <c r="V4835">
        <v>0</v>
      </c>
      <c r="W4835">
        <v>0</v>
      </c>
      <c r="X4835">
        <v>0</v>
      </c>
      <c r="Y4835">
        <v>0</v>
      </c>
      <c r="Z4835">
        <v>0</v>
      </c>
      <c r="AA4835">
        <v>0</v>
      </c>
      <c r="AB4835">
        <v>0</v>
      </c>
      <c r="AC4835">
        <v>0</v>
      </c>
      <c r="AD4835">
        <v>0</v>
      </c>
      <c r="AE4835">
        <v>0</v>
      </c>
      <c r="AF4835">
        <v>0</v>
      </c>
      <c r="AG4835" t="s">
        <v>19153</v>
      </c>
      <c r="AH4835" s="21" t="str">
        <f t="shared" si="150"/>
        <v>YT21</v>
      </c>
      <c r="AI4835" s="21">
        <v>345.36</v>
      </c>
      <c r="AJ4835" s="21">
        <f t="shared" si="151"/>
        <v>99.734477124183002</v>
      </c>
      <c r="AK4835" s="21" t="s">
        <v>2060</v>
      </c>
      <c r="AL4835" t="s">
        <v>2581</v>
      </c>
      <c r="AM4835" s="26" t="s">
        <v>38</v>
      </c>
      <c r="AN4835" t="s">
        <v>2032</v>
      </c>
    </row>
    <row r="4836" spans="1:40" ht="15" hidden="1" thickTop="1" x14ac:dyDescent="0.35">
      <c r="A4836" t="s">
        <v>10189</v>
      </c>
      <c r="B4836" t="s">
        <v>19154</v>
      </c>
      <c r="C4836" t="s">
        <v>7593</v>
      </c>
      <c r="D4836" t="s">
        <v>19155</v>
      </c>
      <c r="E4836" t="s">
        <v>559</v>
      </c>
      <c r="F4836">
        <v>1</v>
      </c>
      <c r="G4836" t="s">
        <v>2055</v>
      </c>
      <c r="H4836" t="s">
        <v>2056</v>
      </c>
      <c r="I4836" t="s">
        <v>2057</v>
      </c>
      <c r="J4836" t="s">
        <v>2568</v>
      </c>
      <c r="K4836" t="s">
        <v>63</v>
      </c>
      <c r="L4836" t="s">
        <v>2058</v>
      </c>
      <c r="M4836" t="s">
        <v>2207</v>
      </c>
      <c r="N4836">
        <v>1</v>
      </c>
      <c r="O4836">
        <v>12</v>
      </c>
      <c r="P4836">
        <v>0.09</v>
      </c>
      <c r="Q4836">
        <v>13260</v>
      </c>
      <c r="R4836">
        <v>0</v>
      </c>
      <c r="S4836">
        <v>0</v>
      </c>
      <c r="T4836">
        <v>0</v>
      </c>
      <c r="U4836">
        <v>1</v>
      </c>
      <c r="V4836">
        <v>12</v>
      </c>
      <c r="W4836">
        <v>0.09</v>
      </c>
      <c r="X4836">
        <v>0</v>
      </c>
      <c r="Y4836">
        <v>0</v>
      </c>
      <c r="Z4836">
        <v>0</v>
      </c>
      <c r="AA4836">
        <v>0</v>
      </c>
      <c r="AB4836">
        <v>0</v>
      </c>
      <c r="AC4836">
        <v>0</v>
      </c>
      <c r="AD4836">
        <v>0</v>
      </c>
      <c r="AE4836">
        <v>0</v>
      </c>
      <c r="AF4836">
        <v>0</v>
      </c>
      <c r="AG4836" t="s">
        <v>19156</v>
      </c>
      <c r="AH4836" s="21" t="str">
        <f t="shared" si="150"/>
        <v>YT21</v>
      </c>
      <c r="AI4836" s="21">
        <v>187.20000000000002</v>
      </c>
      <c r="AJ4836" s="21">
        <f t="shared" si="151"/>
        <v>99.909502262443439</v>
      </c>
      <c r="AK4836" s="21" t="s">
        <v>2060</v>
      </c>
      <c r="AL4836" t="s">
        <v>2570</v>
      </c>
      <c r="AM4836" s="26" t="s">
        <v>38</v>
      </c>
      <c r="AN4836" t="s">
        <v>2031</v>
      </c>
    </row>
    <row r="4837" spans="1:40" ht="15" hidden="1" thickTop="1" x14ac:dyDescent="0.35">
      <c r="A4837" t="s">
        <v>10193</v>
      </c>
      <c r="B4837" t="s">
        <v>2302</v>
      </c>
      <c r="C4837" t="s">
        <v>81</v>
      </c>
      <c r="D4837" t="s">
        <v>2303</v>
      </c>
      <c r="E4837" t="s">
        <v>560</v>
      </c>
      <c r="F4837">
        <v>1</v>
      </c>
      <c r="G4837" t="s">
        <v>2055</v>
      </c>
      <c r="H4837" t="s">
        <v>2056</v>
      </c>
      <c r="I4837" t="s">
        <v>2057</v>
      </c>
      <c r="J4837" t="s">
        <v>82</v>
      </c>
      <c r="K4837" t="s">
        <v>68</v>
      </c>
      <c r="L4837" t="s">
        <v>2058</v>
      </c>
      <c r="M4837" t="s">
        <v>2059</v>
      </c>
      <c r="N4837">
        <v>2</v>
      </c>
      <c r="O4837">
        <v>36</v>
      </c>
      <c r="P4837">
        <v>0.15</v>
      </c>
      <c r="Q4837">
        <v>24480</v>
      </c>
      <c r="R4837">
        <v>2</v>
      </c>
      <c r="S4837">
        <v>36</v>
      </c>
      <c r="T4837">
        <v>0.15</v>
      </c>
      <c r="U4837">
        <v>0</v>
      </c>
      <c r="V4837">
        <v>0</v>
      </c>
      <c r="W4837">
        <v>0</v>
      </c>
      <c r="X4837">
        <v>0</v>
      </c>
      <c r="Y4837">
        <v>0</v>
      </c>
      <c r="Z4837">
        <v>0</v>
      </c>
      <c r="AA4837">
        <v>0</v>
      </c>
      <c r="AB4837">
        <v>0</v>
      </c>
      <c r="AC4837">
        <v>0</v>
      </c>
      <c r="AD4837">
        <v>0</v>
      </c>
      <c r="AE4837">
        <v>0</v>
      </c>
      <c r="AF4837">
        <v>0</v>
      </c>
      <c r="AG4837" t="s">
        <v>489</v>
      </c>
      <c r="AH4837" s="21" t="str">
        <f t="shared" si="150"/>
        <v>YT21</v>
      </c>
      <c r="AI4837" s="21">
        <v>345.36</v>
      </c>
      <c r="AJ4837" s="21">
        <f t="shared" si="151"/>
        <v>99.852941176470594</v>
      </c>
      <c r="AK4837" s="21" t="s">
        <v>2060</v>
      </c>
      <c r="AL4837" t="s">
        <v>70</v>
      </c>
      <c r="AM4837" s="26" t="s">
        <v>38</v>
      </c>
      <c r="AN4837" t="s">
        <v>2033</v>
      </c>
    </row>
    <row r="4838" spans="1:40" ht="15" hidden="1" thickTop="1" x14ac:dyDescent="0.35">
      <c r="A4838" t="s">
        <v>10197</v>
      </c>
      <c r="B4838" t="s">
        <v>19157</v>
      </c>
      <c r="C4838" t="s">
        <v>10859</v>
      </c>
      <c r="D4838" t="s">
        <v>19158</v>
      </c>
      <c r="E4838" t="s">
        <v>559</v>
      </c>
      <c r="F4838">
        <v>1</v>
      </c>
      <c r="G4838" t="s">
        <v>2055</v>
      </c>
      <c r="H4838" t="s">
        <v>2056</v>
      </c>
      <c r="I4838" t="s">
        <v>2057</v>
      </c>
      <c r="J4838" t="s">
        <v>2568</v>
      </c>
      <c r="K4838" t="s">
        <v>63</v>
      </c>
      <c r="L4838" t="s">
        <v>2058</v>
      </c>
      <c r="M4838" t="s">
        <v>2207</v>
      </c>
      <c r="N4838">
        <v>5</v>
      </c>
      <c r="O4838">
        <v>331</v>
      </c>
      <c r="P4838">
        <v>2.5</v>
      </c>
      <c r="Q4838">
        <v>13260</v>
      </c>
      <c r="R4838">
        <v>4</v>
      </c>
      <c r="S4838">
        <v>240</v>
      </c>
      <c r="T4838">
        <v>1.81</v>
      </c>
      <c r="U4838">
        <v>0</v>
      </c>
      <c r="V4838">
        <v>0</v>
      </c>
      <c r="W4838">
        <v>0</v>
      </c>
      <c r="X4838">
        <v>1</v>
      </c>
      <c r="Y4838">
        <v>91</v>
      </c>
      <c r="Z4838">
        <v>0.69</v>
      </c>
      <c r="AA4838">
        <v>0</v>
      </c>
      <c r="AB4838">
        <v>0</v>
      </c>
      <c r="AC4838">
        <v>0</v>
      </c>
      <c r="AD4838">
        <v>0</v>
      </c>
      <c r="AE4838">
        <v>0</v>
      </c>
      <c r="AF4838">
        <v>0</v>
      </c>
      <c r="AG4838" t="s">
        <v>19159</v>
      </c>
      <c r="AH4838" s="21" t="str">
        <f t="shared" si="150"/>
        <v>YT21</v>
      </c>
      <c r="AI4838" s="21">
        <v>187.20000000000002</v>
      </c>
      <c r="AJ4838" s="21">
        <f t="shared" si="151"/>
        <v>97.503770739064862</v>
      </c>
      <c r="AK4838" s="21" t="s">
        <v>2063</v>
      </c>
      <c r="AL4838" t="s">
        <v>2570</v>
      </c>
      <c r="AM4838" s="26" t="s">
        <v>38</v>
      </c>
      <c r="AN4838" t="s">
        <v>2031</v>
      </c>
    </row>
    <row r="4839" spans="1:40" ht="15" hidden="1" thickTop="1" x14ac:dyDescent="0.35">
      <c r="A4839" t="s">
        <v>10201</v>
      </c>
      <c r="B4839" t="s">
        <v>19160</v>
      </c>
      <c r="C4839" t="s">
        <v>3149</v>
      </c>
      <c r="D4839" t="s">
        <v>19161</v>
      </c>
      <c r="E4839" t="s">
        <v>2562</v>
      </c>
      <c r="F4839">
        <v>1</v>
      </c>
      <c r="G4839" t="s">
        <v>2546</v>
      </c>
      <c r="H4839" t="s">
        <v>2510</v>
      </c>
      <c r="I4839" t="s">
        <v>2076</v>
      </c>
      <c r="J4839" t="s">
        <v>2547</v>
      </c>
      <c r="K4839" t="s">
        <v>2548</v>
      </c>
      <c r="L4839" t="s">
        <v>2058</v>
      </c>
      <c r="M4839" t="s">
        <v>2170</v>
      </c>
      <c r="N4839">
        <v>9</v>
      </c>
      <c r="O4839">
        <v>344</v>
      </c>
      <c r="P4839">
        <v>2.25</v>
      </c>
      <c r="Q4839">
        <v>15300</v>
      </c>
      <c r="R4839">
        <v>3</v>
      </c>
      <c r="S4839">
        <v>128</v>
      </c>
      <c r="T4839">
        <v>0.84</v>
      </c>
      <c r="U4839">
        <v>5</v>
      </c>
      <c r="V4839">
        <v>174</v>
      </c>
      <c r="W4839">
        <v>1.1399999999999999</v>
      </c>
      <c r="X4839">
        <v>1</v>
      </c>
      <c r="Y4839">
        <v>42</v>
      </c>
      <c r="Z4839">
        <v>0.27</v>
      </c>
      <c r="AA4839">
        <v>0</v>
      </c>
      <c r="AB4839">
        <v>0</v>
      </c>
      <c r="AC4839">
        <v>0</v>
      </c>
      <c r="AD4839">
        <v>0</v>
      </c>
      <c r="AE4839">
        <v>0</v>
      </c>
      <c r="AF4839">
        <v>0</v>
      </c>
      <c r="AG4839" t="s">
        <v>19162</v>
      </c>
      <c r="AH4839" s="21" t="str">
        <f t="shared" si="150"/>
        <v>YM68</v>
      </c>
      <c r="AI4839" s="21">
        <v>216</v>
      </c>
      <c r="AJ4839" s="21">
        <f t="shared" si="151"/>
        <v>97.751633986928098</v>
      </c>
      <c r="AK4839" s="21" t="s">
        <v>2063</v>
      </c>
      <c r="AL4839" t="s">
        <v>2551</v>
      </c>
      <c r="AM4839" s="26" t="s">
        <v>38</v>
      </c>
      <c r="AN4839" t="s">
        <v>2030</v>
      </c>
    </row>
    <row r="4840" spans="1:40" ht="15" hidden="1" thickTop="1" x14ac:dyDescent="0.35">
      <c r="A4840" t="s">
        <v>10205</v>
      </c>
      <c r="B4840" t="s">
        <v>19163</v>
      </c>
      <c r="C4840" t="s">
        <v>4185</v>
      </c>
      <c r="D4840" t="s">
        <v>19164</v>
      </c>
      <c r="E4840" t="s">
        <v>2608</v>
      </c>
      <c r="F4840">
        <v>1</v>
      </c>
      <c r="G4840" t="s">
        <v>2609</v>
      </c>
      <c r="H4840" t="s">
        <v>2577</v>
      </c>
      <c r="I4840" t="s">
        <v>2076</v>
      </c>
      <c r="J4840" t="s">
        <v>2781</v>
      </c>
      <c r="K4840" t="s">
        <v>2765</v>
      </c>
      <c r="L4840" t="s">
        <v>2058</v>
      </c>
      <c r="M4840" t="s">
        <v>2059</v>
      </c>
      <c r="N4840">
        <v>6</v>
      </c>
      <c r="O4840">
        <v>172</v>
      </c>
      <c r="P4840">
        <v>0.7</v>
      </c>
      <c r="Q4840">
        <v>24480</v>
      </c>
      <c r="R4840">
        <v>1</v>
      </c>
      <c r="S4840">
        <v>23</v>
      </c>
      <c r="T4840">
        <v>0.09</v>
      </c>
      <c r="U4840">
        <v>5</v>
      </c>
      <c r="V4840">
        <v>149</v>
      </c>
      <c r="W4840">
        <v>0.61</v>
      </c>
      <c r="X4840">
        <v>0</v>
      </c>
      <c r="Y4840">
        <v>0</v>
      </c>
      <c r="Z4840">
        <v>0</v>
      </c>
      <c r="AA4840">
        <v>0</v>
      </c>
      <c r="AB4840">
        <v>0</v>
      </c>
      <c r="AC4840">
        <v>0</v>
      </c>
      <c r="AD4840">
        <v>0</v>
      </c>
      <c r="AE4840">
        <v>0</v>
      </c>
      <c r="AF4840">
        <v>0</v>
      </c>
      <c r="AG4840" t="s">
        <v>19165</v>
      </c>
      <c r="AH4840" s="21" t="str">
        <f t="shared" si="150"/>
        <v>YM68</v>
      </c>
      <c r="AI4840" s="21">
        <v>345.36</v>
      </c>
      <c r="AJ4840" s="21">
        <f t="shared" si="151"/>
        <v>99.297385620915037</v>
      </c>
      <c r="AK4840" s="21" t="s">
        <v>2060</v>
      </c>
      <c r="AL4840" t="s">
        <v>2613</v>
      </c>
      <c r="AM4840" s="26" t="s">
        <v>38</v>
      </c>
      <c r="AN4840" t="s">
        <v>2030</v>
      </c>
    </row>
    <row r="4841" spans="1:40" ht="15" hidden="1" thickTop="1" x14ac:dyDescent="0.35">
      <c r="A4841" t="s">
        <v>10209</v>
      </c>
      <c r="B4841" t="s">
        <v>19166</v>
      </c>
      <c r="C4841" t="s">
        <v>4673</v>
      </c>
      <c r="D4841" t="s">
        <v>19167</v>
      </c>
      <c r="E4841" t="s">
        <v>3058</v>
      </c>
      <c r="F4841">
        <v>1</v>
      </c>
      <c r="G4841" t="s">
        <v>2546</v>
      </c>
      <c r="H4841" t="s">
        <v>2510</v>
      </c>
      <c r="I4841" t="s">
        <v>2076</v>
      </c>
      <c r="J4841" t="s">
        <v>4675</v>
      </c>
      <c r="K4841" t="s">
        <v>3007</v>
      </c>
      <c r="L4841" t="s">
        <v>2058</v>
      </c>
      <c r="M4841" t="s">
        <v>2170</v>
      </c>
      <c r="N4841">
        <v>2</v>
      </c>
      <c r="O4841">
        <v>35</v>
      </c>
      <c r="P4841">
        <v>0.23</v>
      </c>
      <c r="Q4841">
        <v>15300</v>
      </c>
      <c r="R4841">
        <v>1</v>
      </c>
      <c r="S4841">
        <v>14</v>
      </c>
      <c r="T4841">
        <v>0.09</v>
      </c>
      <c r="U4841">
        <v>1</v>
      </c>
      <c r="V4841">
        <v>21</v>
      </c>
      <c r="W4841">
        <v>0.14000000000000001</v>
      </c>
      <c r="X4841">
        <v>0</v>
      </c>
      <c r="Y4841">
        <v>0</v>
      </c>
      <c r="Z4841">
        <v>0</v>
      </c>
      <c r="AA4841">
        <v>0</v>
      </c>
      <c r="AB4841">
        <v>0</v>
      </c>
      <c r="AC4841">
        <v>0</v>
      </c>
      <c r="AD4841">
        <v>0</v>
      </c>
      <c r="AE4841">
        <v>0</v>
      </c>
      <c r="AF4841">
        <v>0</v>
      </c>
      <c r="AG4841" t="s">
        <v>19168</v>
      </c>
      <c r="AH4841" s="21" t="str">
        <f t="shared" si="150"/>
        <v>YK20</v>
      </c>
      <c r="AI4841" s="21">
        <v>216</v>
      </c>
      <c r="AJ4841" s="21">
        <f t="shared" si="151"/>
        <v>99.771241830065364</v>
      </c>
      <c r="AK4841" s="21" t="s">
        <v>2060</v>
      </c>
      <c r="AL4841" t="s">
        <v>2551</v>
      </c>
      <c r="AM4841" s="26" t="s">
        <v>38</v>
      </c>
      <c r="AN4841" t="s">
        <v>2030</v>
      </c>
    </row>
    <row r="4842" spans="1:40" ht="15" hidden="1" thickTop="1" x14ac:dyDescent="0.35">
      <c r="A4842" t="s">
        <v>10213</v>
      </c>
      <c r="B4842" t="s">
        <v>19169</v>
      </c>
      <c r="C4842" t="s">
        <v>9078</v>
      </c>
      <c r="D4842" t="s">
        <v>19170</v>
      </c>
      <c r="E4842" t="s">
        <v>2691</v>
      </c>
      <c r="F4842">
        <v>1</v>
      </c>
      <c r="G4842" t="s">
        <v>2633</v>
      </c>
      <c r="H4842" t="s">
        <v>2577</v>
      </c>
      <c r="I4842" t="s">
        <v>2076</v>
      </c>
      <c r="J4842" t="s">
        <v>2692</v>
      </c>
      <c r="K4842" t="s">
        <v>2635</v>
      </c>
      <c r="L4842" t="s">
        <v>2058</v>
      </c>
      <c r="M4842" t="s">
        <v>2207</v>
      </c>
      <c r="N4842">
        <v>0</v>
      </c>
      <c r="O4842">
        <v>0</v>
      </c>
      <c r="P4842">
        <v>0</v>
      </c>
      <c r="Q4842">
        <v>13260</v>
      </c>
      <c r="R4842">
        <v>0</v>
      </c>
      <c r="S4842">
        <v>0</v>
      </c>
      <c r="T4842">
        <v>0</v>
      </c>
      <c r="U4842">
        <v>0</v>
      </c>
      <c r="V4842">
        <v>0</v>
      </c>
      <c r="W4842">
        <v>0</v>
      </c>
      <c r="X4842">
        <v>0</v>
      </c>
      <c r="Y4842">
        <v>0</v>
      </c>
      <c r="Z4842">
        <v>0</v>
      </c>
      <c r="AA4842">
        <v>0</v>
      </c>
      <c r="AB4842">
        <v>0</v>
      </c>
      <c r="AC4842">
        <v>0</v>
      </c>
      <c r="AD4842">
        <v>0</v>
      </c>
      <c r="AE4842">
        <v>0</v>
      </c>
      <c r="AF4842">
        <v>0</v>
      </c>
      <c r="AG4842" t="s">
        <v>19171</v>
      </c>
      <c r="AH4842" s="21" t="str">
        <f t="shared" si="150"/>
        <v>YR25</v>
      </c>
      <c r="AI4842" s="21">
        <v>187.20000000000002</v>
      </c>
      <c r="AJ4842" s="21">
        <f t="shared" si="151"/>
        <v>100</v>
      </c>
      <c r="AK4842" s="21" t="s">
        <v>2060</v>
      </c>
      <c r="AL4842" t="s">
        <v>2581</v>
      </c>
      <c r="AM4842" s="26" t="s">
        <v>38</v>
      </c>
      <c r="AN4842" t="s">
        <v>2029</v>
      </c>
    </row>
    <row r="4843" spans="1:40" ht="15" hidden="1" thickTop="1" x14ac:dyDescent="0.35">
      <c r="A4843" t="s">
        <v>10217</v>
      </c>
      <c r="B4843" t="s">
        <v>19172</v>
      </c>
      <c r="C4843" t="s">
        <v>2554</v>
      </c>
      <c r="D4843" t="s">
        <v>19173</v>
      </c>
      <c r="E4843" t="s">
        <v>79</v>
      </c>
      <c r="F4843">
        <v>2</v>
      </c>
      <c r="G4843" t="s">
        <v>2524</v>
      </c>
      <c r="H4843" t="s">
        <v>2056</v>
      </c>
      <c r="I4843" t="s">
        <v>2076</v>
      </c>
      <c r="J4843" t="s">
        <v>2532</v>
      </c>
      <c r="K4843" t="s">
        <v>62</v>
      </c>
      <c r="L4843" t="s">
        <v>2058</v>
      </c>
      <c r="M4843" t="s">
        <v>2549</v>
      </c>
      <c r="N4843">
        <v>1</v>
      </c>
      <c r="O4843">
        <v>29</v>
      </c>
      <c r="P4843">
        <v>0.2</v>
      </c>
      <c r="Q4843">
        <v>14280</v>
      </c>
      <c r="R4843">
        <v>1</v>
      </c>
      <c r="S4843">
        <v>29</v>
      </c>
      <c r="T4843">
        <v>0.2</v>
      </c>
      <c r="U4843">
        <v>0</v>
      </c>
      <c r="V4843">
        <v>0</v>
      </c>
      <c r="W4843">
        <v>0</v>
      </c>
      <c r="X4843">
        <v>0</v>
      </c>
      <c r="Y4843">
        <v>0</v>
      </c>
      <c r="Z4843">
        <v>0</v>
      </c>
      <c r="AA4843">
        <v>0</v>
      </c>
      <c r="AB4843">
        <v>0</v>
      </c>
      <c r="AC4843">
        <v>0</v>
      </c>
      <c r="AD4843">
        <v>0</v>
      </c>
      <c r="AE4843">
        <v>0</v>
      </c>
      <c r="AF4843">
        <v>0</v>
      </c>
      <c r="AG4843" t="s">
        <v>19174</v>
      </c>
      <c r="AH4843" s="21" t="str">
        <f t="shared" si="150"/>
        <v>YK20</v>
      </c>
      <c r="AI4843" s="21">
        <v>201.59999999999997</v>
      </c>
      <c r="AJ4843" s="21">
        <f t="shared" si="151"/>
        <v>99.796918767507009</v>
      </c>
      <c r="AK4843" s="21" t="s">
        <v>2060</v>
      </c>
      <c r="AL4843" t="s">
        <v>2527</v>
      </c>
      <c r="AM4843" s="26" t="s">
        <v>38</v>
      </c>
      <c r="AN4843" t="s">
        <v>2029</v>
      </c>
    </row>
    <row r="4844" spans="1:40" ht="15" hidden="1" thickTop="1" x14ac:dyDescent="0.35">
      <c r="A4844" t="s">
        <v>10221</v>
      </c>
      <c r="B4844" t="s">
        <v>19175</v>
      </c>
      <c r="C4844" t="s">
        <v>10902</v>
      </c>
      <c r="D4844" t="s">
        <v>19176</v>
      </c>
      <c r="E4844" t="s">
        <v>2691</v>
      </c>
      <c r="F4844">
        <v>1</v>
      </c>
      <c r="G4844" t="s">
        <v>2576</v>
      </c>
      <c r="H4844" t="s">
        <v>2577</v>
      </c>
      <c r="I4844" t="s">
        <v>2076</v>
      </c>
      <c r="J4844" t="s">
        <v>2578</v>
      </c>
      <c r="K4844" t="s">
        <v>2579</v>
      </c>
      <c r="L4844" t="s">
        <v>2058</v>
      </c>
      <c r="M4844" t="s">
        <v>2059</v>
      </c>
      <c r="N4844">
        <v>7</v>
      </c>
      <c r="O4844">
        <v>338</v>
      </c>
      <c r="P4844">
        <v>1.38</v>
      </c>
      <c r="Q4844">
        <v>24480</v>
      </c>
      <c r="R4844">
        <v>1</v>
      </c>
      <c r="S4844">
        <v>68</v>
      </c>
      <c r="T4844">
        <v>0.28000000000000003</v>
      </c>
      <c r="U4844">
        <v>6</v>
      </c>
      <c r="V4844">
        <v>270</v>
      </c>
      <c r="W4844">
        <v>1.1000000000000001</v>
      </c>
      <c r="X4844">
        <v>0</v>
      </c>
      <c r="Y4844">
        <v>0</v>
      </c>
      <c r="Z4844">
        <v>0</v>
      </c>
      <c r="AA4844">
        <v>0</v>
      </c>
      <c r="AB4844">
        <v>0</v>
      </c>
      <c r="AC4844">
        <v>0</v>
      </c>
      <c r="AD4844">
        <v>0</v>
      </c>
      <c r="AE4844">
        <v>0</v>
      </c>
      <c r="AF4844">
        <v>0</v>
      </c>
      <c r="AG4844" t="s">
        <v>19177</v>
      </c>
      <c r="AH4844" s="21" t="str">
        <f t="shared" si="150"/>
        <v>YK20</v>
      </c>
      <c r="AI4844" s="21">
        <v>345.36</v>
      </c>
      <c r="AJ4844" s="21">
        <f t="shared" si="151"/>
        <v>98.619281045751634</v>
      </c>
      <c r="AK4844" s="21" t="s">
        <v>2063</v>
      </c>
      <c r="AL4844" t="s">
        <v>2581</v>
      </c>
      <c r="AM4844" s="26" t="s">
        <v>38</v>
      </c>
      <c r="AN4844" t="s">
        <v>2033</v>
      </c>
    </row>
    <row r="4845" spans="1:40" ht="15" hidden="1" thickTop="1" x14ac:dyDescent="0.35">
      <c r="A4845" t="s">
        <v>10225</v>
      </c>
      <c r="B4845" t="s">
        <v>19178</v>
      </c>
      <c r="C4845" t="s">
        <v>2880</v>
      </c>
      <c r="D4845" t="s">
        <v>19179</v>
      </c>
      <c r="E4845" t="s">
        <v>2575</v>
      </c>
      <c r="F4845">
        <v>1</v>
      </c>
      <c r="G4845" t="s">
        <v>2609</v>
      </c>
      <c r="H4845" t="s">
        <v>2577</v>
      </c>
      <c r="I4845" t="s">
        <v>2076</v>
      </c>
      <c r="J4845" t="s">
        <v>2675</v>
      </c>
      <c r="K4845" t="s">
        <v>2611</v>
      </c>
      <c r="L4845" t="s">
        <v>2058</v>
      </c>
      <c r="M4845" t="s">
        <v>2170</v>
      </c>
      <c r="N4845">
        <v>2</v>
      </c>
      <c r="O4845">
        <v>85</v>
      </c>
      <c r="P4845">
        <v>0.56000000000000005</v>
      </c>
      <c r="Q4845">
        <v>15300</v>
      </c>
      <c r="R4845">
        <v>1</v>
      </c>
      <c r="S4845">
        <v>38</v>
      </c>
      <c r="T4845">
        <v>0.25</v>
      </c>
      <c r="U4845">
        <v>1</v>
      </c>
      <c r="V4845">
        <v>47</v>
      </c>
      <c r="W4845">
        <v>0.31</v>
      </c>
      <c r="X4845">
        <v>0</v>
      </c>
      <c r="Y4845">
        <v>0</v>
      </c>
      <c r="Z4845">
        <v>0</v>
      </c>
      <c r="AA4845">
        <v>0</v>
      </c>
      <c r="AB4845">
        <v>0</v>
      </c>
      <c r="AC4845">
        <v>0</v>
      </c>
      <c r="AD4845">
        <v>0</v>
      </c>
      <c r="AE4845">
        <v>0</v>
      </c>
      <c r="AF4845">
        <v>0</v>
      </c>
      <c r="AG4845" t="s">
        <v>19180</v>
      </c>
      <c r="AH4845" s="21" t="str">
        <f t="shared" si="150"/>
        <v>YR25</v>
      </c>
      <c r="AI4845" s="21">
        <v>216</v>
      </c>
      <c r="AJ4845" s="21">
        <f t="shared" si="151"/>
        <v>99.444444444444443</v>
      </c>
      <c r="AK4845" s="21" t="s">
        <v>2060</v>
      </c>
      <c r="AL4845" t="s">
        <v>2581</v>
      </c>
      <c r="AM4845" s="26" t="s">
        <v>38</v>
      </c>
      <c r="AN4845" t="s">
        <v>2031</v>
      </c>
    </row>
    <row r="4846" spans="1:40" ht="15" hidden="1" thickTop="1" x14ac:dyDescent="0.35">
      <c r="A4846" t="s">
        <v>10229</v>
      </c>
      <c r="B4846" t="s">
        <v>19181</v>
      </c>
      <c r="C4846" t="s">
        <v>3493</v>
      </c>
      <c r="D4846" t="s">
        <v>17141</v>
      </c>
      <c r="E4846" t="s">
        <v>2575</v>
      </c>
      <c r="F4846">
        <v>1</v>
      </c>
      <c r="G4846" t="s">
        <v>2576</v>
      </c>
      <c r="H4846" t="s">
        <v>2577</v>
      </c>
      <c r="I4846" t="s">
        <v>2076</v>
      </c>
      <c r="J4846" t="s">
        <v>2578</v>
      </c>
      <c r="K4846" t="s">
        <v>2579</v>
      </c>
      <c r="L4846" t="s">
        <v>2058</v>
      </c>
      <c r="M4846" t="s">
        <v>2982</v>
      </c>
      <c r="N4846">
        <v>4</v>
      </c>
      <c r="O4846">
        <v>76</v>
      </c>
      <c r="P4846">
        <v>0.53</v>
      </c>
      <c r="Q4846">
        <v>14280</v>
      </c>
      <c r="R4846">
        <v>0</v>
      </c>
      <c r="S4846">
        <v>0</v>
      </c>
      <c r="T4846">
        <v>0</v>
      </c>
      <c r="U4846">
        <v>4</v>
      </c>
      <c r="V4846">
        <v>76</v>
      </c>
      <c r="W4846">
        <v>0.53</v>
      </c>
      <c r="X4846">
        <v>0</v>
      </c>
      <c r="Y4846">
        <v>0</v>
      </c>
      <c r="Z4846">
        <v>0</v>
      </c>
      <c r="AA4846">
        <v>0</v>
      </c>
      <c r="AB4846">
        <v>0</v>
      </c>
      <c r="AC4846">
        <v>0</v>
      </c>
      <c r="AD4846">
        <v>0</v>
      </c>
      <c r="AE4846">
        <v>0</v>
      </c>
      <c r="AF4846">
        <v>0</v>
      </c>
      <c r="AG4846" t="s">
        <v>19182</v>
      </c>
      <c r="AH4846" s="21" t="str">
        <f t="shared" si="150"/>
        <v>YK20</v>
      </c>
      <c r="AI4846" s="21">
        <v>201.59999999999997</v>
      </c>
      <c r="AJ4846" s="21">
        <f t="shared" si="151"/>
        <v>99.467787114845933</v>
      </c>
      <c r="AK4846" s="21" t="s">
        <v>2060</v>
      </c>
      <c r="AL4846" t="s">
        <v>2581</v>
      </c>
      <c r="AM4846" s="26" t="s">
        <v>38</v>
      </c>
      <c r="AN4846" t="s">
        <v>2031</v>
      </c>
    </row>
    <row r="4847" spans="1:40" ht="15" hidden="1" thickTop="1" x14ac:dyDescent="0.35">
      <c r="A4847" t="s">
        <v>2304</v>
      </c>
      <c r="B4847" t="s">
        <v>19183</v>
      </c>
      <c r="C4847" t="s">
        <v>2880</v>
      </c>
      <c r="D4847" t="s">
        <v>19179</v>
      </c>
      <c r="E4847" t="s">
        <v>2575</v>
      </c>
      <c r="F4847">
        <v>1</v>
      </c>
      <c r="G4847" t="s">
        <v>2609</v>
      </c>
      <c r="H4847" t="s">
        <v>2577</v>
      </c>
      <c r="I4847" t="s">
        <v>2076</v>
      </c>
      <c r="J4847" t="s">
        <v>2675</v>
      </c>
      <c r="K4847" t="s">
        <v>2611</v>
      </c>
      <c r="L4847" t="s">
        <v>2058</v>
      </c>
      <c r="M4847" t="s">
        <v>2170</v>
      </c>
      <c r="N4847">
        <v>3</v>
      </c>
      <c r="O4847">
        <v>171</v>
      </c>
      <c r="P4847">
        <v>1.1200000000000001</v>
      </c>
      <c r="Q4847">
        <v>15300</v>
      </c>
      <c r="R4847">
        <v>2</v>
      </c>
      <c r="S4847">
        <v>155</v>
      </c>
      <c r="T4847">
        <v>1.01</v>
      </c>
      <c r="U4847">
        <v>1</v>
      </c>
      <c r="V4847">
        <v>16</v>
      </c>
      <c r="W4847">
        <v>0.1</v>
      </c>
      <c r="X4847">
        <v>0</v>
      </c>
      <c r="Y4847">
        <v>0</v>
      </c>
      <c r="Z4847">
        <v>0</v>
      </c>
      <c r="AA4847">
        <v>0</v>
      </c>
      <c r="AB4847">
        <v>0</v>
      </c>
      <c r="AC4847">
        <v>0</v>
      </c>
      <c r="AD4847">
        <v>0</v>
      </c>
      <c r="AE4847">
        <v>0</v>
      </c>
      <c r="AF4847">
        <v>0</v>
      </c>
      <c r="AG4847" t="s">
        <v>19184</v>
      </c>
      <c r="AH4847" s="21" t="str">
        <f t="shared" si="150"/>
        <v>YR25</v>
      </c>
      <c r="AI4847" s="21">
        <v>216</v>
      </c>
      <c r="AJ4847" s="21">
        <f t="shared" si="151"/>
        <v>98.882352941176464</v>
      </c>
      <c r="AK4847" s="21" t="s">
        <v>2063</v>
      </c>
      <c r="AL4847" t="s">
        <v>2581</v>
      </c>
      <c r="AM4847" s="26" t="s">
        <v>38</v>
      </c>
      <c r="AN4847" t="s">
        <v>2031</v>
      </c>
    </row>
    <row r="4848" spans="1:40" ht="15" hidden="1" thickTop="1" x14ac:dyDescent="0.35">
      <c r="A4848" t="s">
        <v>10236</v>
      </c>
      <c r="B4848" t="s">
        <v>19185</v>
      </c>
      <c r="C4848" t="s">
        <v>2880</v>
      </c>
      <c r="D4848" t="s">
        <v>19179</v>
      </c>
      <c r="E4848" t="s">
        <v>2575</v>
      </c>
      <c r="F4848">
        <v>1</v>
      </c>
      <c r="G4848" t="s">
        <v>2609</v>
      </c>
      <c r="H4848" t="s">
        <v>2577</v>
      </c>
      <c r="I4848" t="s">
        <v>2076</v>
      </c>
      <c r="J4848" t="s">
        <v>2675</v>
      </c>
      <c r="K4848" t="s">
        <v>2611</v>
      </c>
      <c r="L4848" t="s">
        <v>2058</v>
      </c>
      <c r="M4848" t="s">
        <v>2170</v>
      </c>
      <c r="N4848">
        <v>3</v>
      </c>
      <c r="O4848">
        <v>99</v>
      </c>
      <c r="P4848">
        <v>0.65</v>
      </c>
      <c r="Q4848">
        <v>15300</v>
      </c>
      <c r="R4848">
        <v>2</v>
      </c>
      <c r="S4848">
        <v>67</v>
      </c>
      <c r="T4848">
        <v>0.44</v>
      </c>
      <c r="U4848">
        <v>1</v>
      </c>
      <c r="V4848">
        <v>32</v>
      </c>
      <c r="W4848">
        <v>0.21</v>
      </c>
      <c r="X4848">
        <v>0</v>
      </c>
      <c r="Y4848">
        <v>0</v>
      </c>
      <c r="Z4848">
        <v>0</v>
      </c>
      <c r="AA4848">
        <v>0</v>
      </c>
      <c r="AB4848">
        <v>0</v>
      </c>
      <c r="AC4848">
        <v>0</v>
      </c>
      <c r="AD4848">
        <v>0</v>
      </c>
      <c r="AE4848">
        <v>0</v>
      </c>
      <c r="AF4848">
        <v>0</v>
      </c>
      <c r="AG4848" t="s">
        <v>19186</v>
      </c>
      <c r="AH4848" s="21" t="str">
        <f t="shared" si="150"/>
        <v>YR25</v>
      </c>
      <c r="AI4848" s="21">
        <v>216</v>
      </c>
      <c r="AJ4848" s="21">
        <f t="shared" si="151"/>
        <v>99.352941176470594</v>
      </c>
      <c r="AK4848" s="21" t="s">
        <v>2060</v>
      </c>
      <c r="AL4848" t="s">
        <v>2581</v>
      </c>
      <c r="AM4848" s="26" t="s">
        <v>38</v>
      </c>
      <c r="AN4848" t="s">
        <v>2031</v>
      </c>
    </row>
    <row r="4849" spans="1:40" ht="15" hidden="1" thickTop="1" x14ac:dyDescent="0.35">
      <c r="A4849" t="s">
        <v>2307</v>
      </c>
      <c r="B4849" t="s">
        <v>19187</v>
      </c>
      <c r="C4849" t="s">
        <v>3686</v>
      </c>
      <c r="D4849" t="s">
        <v>19188</v>
      </c>
      <c r="E4849" t="s">
        <v>559</v>
      </c>
      <c r="F4849">
        <v>1</v>
      </c>
      <c r="G4849" t="s">
        <v>2055</v>
      </c>
      <c r="H4849" t="s">
        <v>2056</v>
      </c>
      <c r="I4849" t="s">
        <v>2057</v>
      </c>
      <c r="J4849" t="s">
        <v>2568</v>
      </c>
      <c r="K4849" t="s">
        <v>63</v>
      </c>
      <c r="L4849" t="s">
        <v>2058</v>
      </c>
      <c r="M4849" t="s">
        <v>2059</v>
      </c>
      <c r="N4849">
        <v>4</v>
      </c>
      <c r="O4849">
        <v>315</v>
      </c>
      <c r="P4849">
        <v>1.29</v>
      </c>
      <c r="Q4849">
        <v>24480</v>
      </c>
      <c r="R4849">
        <v>3</v>
      </c>
      <c r="S4849">
        <v>149</v>
      </c>
      <c r="T4849">
        <v>0.61</v>
      </c>
      <c r="U4849">
        <v>0</v>
      </c>
      <c r="V4849">
        <v>0</v>
      </c>
      <c r="W4849">
        <v>0</v>
      </c>
      <c r="X4849">
        <v>1</v>
      </c>
      <c r="Y4849">
        <v>166</v>
      </c>
      <c r="Z4849">
        <v>0.68</v>
      </c>
      <c r="AA4849">
        <v>0</v>
      </c>
      <c r="AB4849">
        <v>0</v>
      </c>
      <c r="AC4849">
        <v>0</v>
      </c>
      <c r="AD4849">
        <v>0</v>
      </c>
      <c r="AE4849">
        <v>0</v>
      </c>
      <c r="AF4849">
        <v>0</v>
      </c>
      <c r="AG4849" t="s">
        <v>19189</v>
      </c>
      <c r="AH4849" s="21" t="str">
        <f t="shared" si="150"/>
        <v>YT21</v>
      </c>
      <c r="AI4849" s="21">
        <v>345.36</v>
      </c>
      <c r="AJ4849" s="21">
        <f t="shared" si="151"/>
        <v>98.713235294117652</v>
      </c>
      <c r="AK4849" s="21" t="s">
        <v>2063</v>
      </c>
      <c r="AL4849" t="s">
        <v>2570</v>
      </c>
      <c r="AM4849" s="26" t="s">
        <v>38</v>
      </c>
      <c r="AN4849" t="s">
        <v>2032</v>
      </c>
    </row>
    <row r="4850" spans="1:40" ht="15" hidden="1" thickTop="1" x14ac:dyDescent="0.35">
      <c r="A4850" t="s">
        <v>10243</v>
      </c>
      <c r="B4850" t="s">
        <v>19190</v>
      </c>
      <c r="C4850" t="s">
        <v>2880</v>
      </c>
      <c r="D4850" t="s">
        <v>19179</v>
      </c>
      <c r="E4850" t="s">
        <v>2575</v>
      </c>
      <c r="F4850">
        <v>1</v>
      </c>
      <c r="G4850" t="s">
        <v>2609</v>
      </c>
      <c r="H4850" t="s">
        <v>2577</v>
      </c>
      <c r="I4850" t="s">
        <v>2076</v>
      </c>
      <c r="J4850" t="s">
        <v>2675</v>
      </c>
      <c r="K4850" t="s">
        <v>2611</v>
      </c>
      <c r="L4850" t="s">
        <v>2058</v>
      </c>
      <c r="M4850" t="s">
        <v>2170</v>
      </c>
      <c r="N4850">
        <v>2</v>
      </c>
      <c r="O4850">
        <v>60</v>
      </c>
      <c r="P4850">
        <v>0.39</v>
      </c>
      <c r="Q4850">
        <v>15300</v>
      </c>
      <c r="R4850">
        <v>0</v>
      </c>
      <c r="S4850">
        <v>0</v>
      </c>
      <c r="T4850">
        <v>0</v>
      </c>
      <c r="U4850">
        <v>2</v>
      </c>
      <c r="V4850">
        <v>60</v>
      </c>
      <c r="W4850">
        <v>0.39</v>
      </c>
      <c r="X4850">
        <v>0</v>
      </c>
      <c r="Y4850">
        <v>0</v>
      </c>
      <c r="Z4850">
        <v>0</v>
      </c>
      <c r="AA4850">
        <v>0</v>
      </c>
      <c r="AB4850">
        <v>0</v>
      </c>
      <c r="AC4850">
        <v>0</v>
      </c>
      <c r="AD4850">
        <v>0</v>
      </c>
      <c r="AE4850">
        <v>0</v>
      </c>
      <c r="AF4850">
        <v>0</v>
      </c>
      <c r="AG4850" t="s">
        <v>19191</v>
      </c>
      <c r="AH4850" s="21" t="str">
        <f t="shared" si="150"/>
        <v>YR25</v>
      </c>
      <c r="AI4850" s="21">
        <v>216</v>
      </c>
      <c r="AJ4850" s="21">
        <f t="shared" si="151"/>
        <v>99.607843137254903</v>
      </c>
      <c r="AK4850" s="21" t="s">
        <v>2060</v>
      </c>
      <c r="AL4850" t="s">
        <v>2581</v>
      </c>
      <c r="AM4850" s="26" t="s">
        <v>38</v>
      </c>
      <c r="AN4850" t="s">
        <v>2031</v>
      </c>
    </row>
    <row r="4851" spans="1:40" ht="15" hidden="1" thickTop="1" x14ac:dyDescent="0.35">
      <c r="A4851" t="s">
        <v>10247</v>
      </c>
      <c r="B4851" t="s">
        <v>19192</v>
      </c>
      <c r="C4851" t="s">
        <v>3294</v>
      </c>
      <c r="D4851" t="s">
        <v>19193</v>
      </c>
      <c r="E4851" t="s">
        <v>2608</v>
      </c>
      <c r="F4851">
        <v>1</v>
      </c>
      <c r="G4851" t="s">
        <v>2609</v>
      </c>
      <c r="H4851" t="s">
        <v>2577</v>
      </c>
      <c r="I4851" t="s">
        <v>2076</v>
      </c>
      <c r="J4851" t="s">
        <v>2764</v>
      </c>
      <c r="K4851" t="s">
        <v>2765</v>
      </c>
      <c r="L4851" t="s">
        <v>2058</v>
      </c>
      <c r="M4851" t="s">
        <v>2059</v>
      </c>
      <c r="N4851">
        <v>2</v>
      </c>
      <c r="O4851">
        <v>119</v>
      </c>
      <c r="P4851">
        <v>0.49</v>
      </c>
      <c r="Q4851">
        <v>24480</v>
      </c>
      <c r="R4851">
        <v>2</v>
      </c>
      <c r="S4851">
        <v>119</v>
      </c>
      <c r="T4851">
        <v>0.49</v>
      </c>
      <c r="U4851">
        <v>0</v>
      </c>
      <c r="V4851">
        <v>0</v>
      </c>
      <c r="W4851">
        <v>0</v>
      </c>
      <c r="X4851">
        <v>0</v>
      </c>
      <c r="Y4851">
        <v>0</v>
      </c>
      <c r="Z4851">
        <v>0</v>
      </c>
      <c r="AA4851">
        <v>0</v>
      </c>
      <c r="AB4851">
        <v>0</v>
      </c>
      <c r="AC4851">
        <v>0</v>
      </c>
      <c r="AD4851">
        <v>0</v>
      </c>
      <c r="AE4851">
        <v>0</v>
      </c>
      <c r="AF4851">
        <v>0</v>
      </c>
      <c r="AG4851" t="s">
        <v>19194</v>
      </c>
      <c r="AH4851" s="21" t="str">
        <f t="shared" si="150"/>
        <v>YK20</v>
      </c>
      <c r="AI4851" s="21">
        <v>345.36</v>
      </c>
      <c r="AJ4851" s="21">
        <f t="shared" si="151"/>
        <v>99.513888888888886</v>
      </c>
      <c r="AK4851" s="21" t="s">
        <v>2060</v>
      </c>
      <c r="AL4851" t="s">
        <v>2613</v>
      </c>
      <c r="AM4851" s="26" t="s">
        <v>38</v>
      </c>
      <c r="AN4851" t="s">
        <v>2032</v>
      </c>
    </row>
    <row r="4852" spans="1:40" ht="15" hidden="1" thickTop="1" x14ac:dyDescent="0.35">
      <c r="A4852" t="s">
        <v>10251</v>
      </c>
      <c r="B4852" t="s">
        <v>19195</v>
      </c>
      <c r="C4852" t="s">
        <v>3537</v>
      </c>
      <c r="D4852" t="s">
        <v>19196</v>
      </c>
      <c r="E4852" t="s">
        <v>3539</v>
      </c>
      <c r="F4852">
        <v>1</v>
      </c>
      <c r="G4852" t="s">
        <v>2682</v>
      </c>
      <c r="H4852" t="s">
        <v>2620</v>
      </c>
      <c r="I4852" t="s">
        <v>2057</v>
      </c>
      <c r="J4852" t="s">
        <v>3540</v>
      </c>
      <c r="K4852" t="s">
        <v>2684</v>
      </c>
      <c r="L4852" t="s">
        <v>2058</v>
      </c>
      <c r="M4852" t="s">
        <v>2726</v>
      </c>
      <c r="N4852">
        <v>2</v>
      </c>
      <c r="O4852">
        <v>60</v>
      </c>
      <c r="P4852">
        <v>0.35</v>
      </c>
      <c r="Q4852">
        <v>17340</v>
      </c>
      <c r="R4852">
        <v>1</v>
      </c>
      <c r="S4852">
        <v>26</v>
      </c>
      <c r="T4852">
        <v>0.15</v>
      </c>
      <c r="U4852">
        <v>1</v>
      </c>
      <c r="V4852">
        <v>34</v>
      </c>
      <c r="W4852">
        <v>0.2</v>
      </c>
      <c r="X4852">
        <v>0</v>
      </c>
      <c r="Y4852">
        <v>0</v>
      </c>
      <c r="Z4852">
        <v>0</v>
      </c>
      <c r="AA4852">
        <v>0</v>
      </c>
      <c r="AB4852">
        <v>0</v>
      </c>
      <c r="AC4852">
        <v>0</v>
      </c>
      <c r="AD4852">
        <v>0</v>
      </c>
      <c r="AE4852">
        <v>0</v>
      </c>
      <c r="AF4852">
        <v>0</v>
      </c>
      <c r="AG4852" t="s">
        <v>19197</v>
      </c>
      <c r="AH4852" s="21" t="str">
        <f t="shared" si="150"/>
        <v>YT21</v>
      </c>
      <c r="AI4852" s="21">
        <v>244.56000000000003</v>
      </c>
      <c r="AJ4852" s="21">
        <f t="shared" si="151"/>
        <v>99.653979238754332</v>
      </c>
      <c r="AK4852" s="21" t="s">
        <v>2060</v>
      </c>
      <c r="AL4852" t="s">
        <v>3540</v>
      </c>
      <c r="AM4852" s="26" t="s">
        <v>38</v>
      </c>
      <c r="AN4852" t="s">
        <v>2030</v>
      </c>
    </row>
    <row r="4853" spans="1:40" ht="15" hidden="1" thickTop="1" x14ac:dyDescent="0.35">
      <c r="A4853" t="s">
        <v>10255</v>
      </c>
      <c r="B4853" t="s">
        <v>19198</v>
      </c>
      <c r="C4853" t="s">
        <v>4767</v>
      </c>
      <c r="D4853" t="s">
        <v>19199</v>
      </c>
      <c r="E4853" t="s">
        <v>2646</v>
      </c>
      <c r="F4853">
        <v>1</v>
      </c>
      <c r="G4853" t="s">
        <v>2600</v>
      </c>
      <c r="H4853" t="s">
        <v>2577</v>
      </c>
      <c r="I4853" t="s">
        <v>2076</v>
      </c>
      <c r="J4853" t="s">
        <v>2601</v>
      </c>
      <c r="K4853" t="s">
        <v>2602</v>
      </c>
      <c r="L4853" t="s">
        <v>2058</v>
      </c>
      <c r="M4853" t="s">
        <v>2170</v>
      </c>
      <c r="N4853">
        <v>0</v>
      </c>
      <c r="O4853">
        <v>0</v>
      </c>
      <c r="P4853">
        <v>0</v>
      </c>
      <c r="Q4853">
        <v>15300</v>
      </c>
      <c r="R4853">
        <v>0</v>
      </c>
      <c r="S4853">
        <v>0</v>
      </c>
      <c r="T4853">
        <v>0</v>
      </c>
      <c r="U4853">
        <v>0</v>
      </c>
      <c r="V4853">
        <v>0</v>
      </c>
      <c r="W4853">
        <v>0</v>
      </c>
      <c r="X4853">
        <v>0</v>
      </c>
      <c r="Y4853">
        <v>0</v>
      </c>
      <c r="Z4853">
        <v>0</v>
      </c>
      <c r="AA4853">
        <v>0</v>
      </c>
      <c r="AB4853">
        <v>0</v>
      </c>
      <c r="AC4853">
        <v>0</v>
      </c>
      <c r="AD4853">
        <v>0</v>
      </c>
      <c r="AE4853">
        <v>0</v>
      </c>
      <c r="AF4853">
        <v>0</v>
      </c>
      <c r="AG4853" t="s">
        <v>19200</v>
      </c>
      <c r="AH4853" s="21" t="str">
        <f t="shared" si="150"/>
        <v>YK20</v>
      </c>
      <c r="AI4853" s="21">
        <v>216</v>
      </c>
      <c r="AJ4853" s="21">
        <f t="shared" si="151"/>
        <v>100</v>
      </c>
      <c r="AK4853" s="21" t="s">
        <v>2060</v>
      </c>
      <c r="AL4853" t="s">
        <v>2551</v>
      </c>
      <c r="AM4853" s="26" t="s">
        <v>38</v>
      </c>
      <c r="AN4853" t="s">
        <v>2029</v>
      </c>
    </row>
    <row r="4854" spans="1:40" ht="15" hidden="1" thickTop="1" x14ac:dyDescent="0.35">
      <c r="A4854" t="s">
        <v>10259</v>
      </c>
      <c r="B4854" t="s">
        <v>19201</v>
      </c>
      <c r="C4854" t="s">
        <v>2786</v>
      </c>
      <c r="D4854" t="s">
        <v>19202</v>
      </c>
      <c r="E4854" t="s">
        <v>2780</v>
      </c>
      <c r="F4854">
        <v>1</v>
      </c>
      <c r="G4854" t="s">
        <v>2609</v>
      </c>
      <c r="H4854" t="s">
        <v>2577</v>
      </c>
      <c r="I4854" t="s">
        <v>2057</v>
      </c>
      <c r="J4854" t="s">
        <v>2781</v>
      </c>
      <c r="K4854" t="s">
        <v>2765</v>
      </c>
      <c r="L4854" t="s">
        <v>2058</v>
      </c>
      <c r="M4854" t="s">
        <v>2170</v>
      </c>
      <c r="N4854">
        <v>12</v>
      </c>
      <c r="O4854">
        <v>610</v>
      </c>
      <c r="P4854">
        <v>3.99</v>
      </c>
      <c r="Q4854">
        <v>15300</v>
      </c>
      <c r="R4854">
        <v>5</v>
      </c>
      <c r="S4854">
        <v>316</v>
      </c>
      <c r="T4854">
        <v>2.0699999999999998</v>
      </c>
      <c r="U4854">
        <v>5</v>
      </c>
      <c r="V4854">
        <v>250</v>
      </c>
      <c r="W4854">
        <v>1.63</v>
      </c>
      <c r="X4854">
        <v>0</v>
      </c>
      <c r="Y4854">
        <v>0</v>
      </c>
      <c r="Z4854">
        <v>0</v>
      </c>
      <c r="AA4854">
        <v>2</v>
      </c>
      <c r="AB4854">
        <v>44</v>
      </c>
      <c r="AC4854">
        <v>0.28999999999999998</v>
      </c>
      <c r="AD4854">
        <v>0</v>
      </c>
      <c r="AE4854">
        <v>0</v>
      </c>
      <c r="AF4854">
        <v>0</v>
      </c>
      <c r="AG4854" t="s">
        <v>19203</v>
      </c>
      <c r="AH4854" s="21" t="str">
        <f t="shared" si="150"/>
        <v>YT21</v>
      </c>
      <c r="AI4854" s="21">
        <v>216</v>
      </c>
      <c r="AJ4854" s="21">
        <f t="shared" si="151"/>
        <v>96.013071895424844</v>
      </c>
      <c r="AK4854" s="21" t="s">
        <v>2063</v>
      </c>
      <c r="AL4854" t="s">
        <v>2613</v>
      </c>
      <c r="AM4854" s="26" t="s">
        <v>38</v>
      </c>
      <c r="AN4854" t="s">
        <v>2030</v>
      </c>
    </row>
    <row r="4855" spans="1:40" ht="15" hidden="1" thickTop="1" x14ac:dyDescent="0.35">
      <c r="A4855" t="s">
        <v>10263</v>
      </c>
      <c r="B4855" t="s">
        <v>19204</v>
      </c>
      <c r="C4855" t="s">
        <v>7253</v>
      </c>
      <c r="D4855" t="s">
        <v>19205</v>
      </c>
      <c r="E4855" t="s">
        <v>2691</v>
      </c>
      <c r="F4855">
        <v>1</v>
      </c>
      <c r="G4855" t="s">
        <v>2600</v>
      </c>
      <c r="H4855" t="s">
        <v>2577</v>
      </c>
      <c r="I4855" t="s">
        <v>2076</v>
      </c>
      <c r="J4855" t="s">
        <v>2699</v>
      </c>
      <c r="K4855" t="s">
        <v>2579</v>
      </c>
      <c r="L4855" t="s">
        <v>2058</v>
      </c>
      <c r="M4855" t="s">
        <v>2170</v>
      </c>
      <c r="N4855">
        <v>3</v>
      </c>
      <c r="O4855">
        <v>71</v>
      </c>
      <c r="P4855">
        <v>0.46</v>
      </c>
      <c r="Q4855">
        <v>15300</v>
      </c>
      <c r="R4855">
        <v>3</v>
      </c>
      <c r="S4855">
        <v>71</v>
      </c>
      <c r="T4855">
        <v>0.46</v>
      </c>
      <c r="U4855">
        <v>0</v>
      </c>
      <c r="V4855">
        <v>0</v>
      </c>
      <c r="W4855">
        <v>0</v>
      </c>
      <c r="X4855">
        <v>0</v>
      </c>
      <c r="Y4855">
        <v>0</v>
      </c>
      <c r="Z4855">
        <v>0</v>
      </c>
      <c r="AA4855">
        <v>0</v>
      </c>
      <c r="AB4855">
        <v>0</v>
      </c>
      <c r="AC4855">
        <v>0</v>
      </c>
      <c r="AD4855">
        <v>0</v>
      </c>
      <c r="AE4855">
        <v>0</v>
      </c>
      <c r="AF4855">
        <v>0</v>
      </c>
      <c r="AG4855" t="s">
        <v>19206</v>
      </c>
      <c r="AH4855" s="21" t="str">
        <f t="shared" si="150"/>
        <v>YK20</v>
      </c>
      <c r="AI4855" s="21">
        <v>216</v>
      </c>
      <c r="AJ4855" s="21">
        <f t="shared" si="151"/>
        <v>99.535947712418306</v>
      </c>
      <c r="AK4855" s="21" t="s">
        <v>2060</v>
      </c>
      <c r="AL4855" t="s">
        <v>2581</v>
      </c>
      <c r="AM4855" s="26" t="s">
        <v>38</v>
      </c>
      <c r="AN4855" t="s">
        <v>2032</v>
      </c>
    </row>
    <row r="4856" spans="1:40" ht="15" hidden="1" thickTop="1" x14ac:dyDescent="0.35">
      <c r="A4856" t="s">
        <v>10267</v>
      </c>
      <c r="B4856" t="s">
        <v>19207</v>
      </c>
      <c r="C4856" t="s">
        <v>3936</v>
      </c>
      <c r="D4856" t="s">
        <v>19208</v>
      </c>
      <c r="E4856" t="s">
        <v>2691</v>
      </c>
      <c r="F4856">
        <v>1</v>
      </c>
      <c r="G4856" t="s">
        <v>2600</v>
      </c>
      <c r="H4856" t="s">
        <v>2577</v>
      </c>
      <c r="I4856" t="s">
        <v>2076</v>
      </c>
      <c r="J4856" t="s">
        <v>2699</v>
      </c>
      <c r="K4856" t="s">
        <v>2579</v>
      </c>
      <c r="L4856" t="s">
        <v>2058</v>
      </c>
      <c r="M4856" t="s">
        <v>2170</v>
      </c>
      <c r="N4856">
        <v>8</v>
      </c>
      <c r="O4856">
        <v>299</v>
      </c>
      <c r="P4856">
        <v>1.95</v>
      </c>
      <c r="Q4856">
        <v>15300</v>
      </c>
      <c r="R4856">
        <v>2</v>
      </c>
      <c r="S4856">
        <v>125</v>
      </c>
      <c r="T4856">
        <v>0.82</v>
      </c>
      <c r="U4856">
        <v>6</v>
      </c>
      <c r="V4856">
        <v>174</v>
      </c>
      <c r="W4856">
        <v>1.1399999999999999</v>
      </c>
      <c r="X4856">
        <v>0</v>
      </c>
      <c r="Y4856">
        <v>0</v>
      </c>
      <c r="Z4856">
        <v>0</v>
      </c>
      <c r="AA4856">
        <v>0</v>
      </c>
      <c r="AB4856">
        <v>0</v>
      </c>
      <c r="AC4856">
        <v>0</v>
      </c>
      <c r="AD4856">
        <v>0</v>
      </c>
      <c r="AE4856">
        <v>0</v>
      </c>
      <c r="AF4856">
        <v>0</v>
      </c>
      <c r="AG4856" t="s">
        <v>19209</v>
      </c>
      <c r="AH4856" s="21" t="str">
        <f t="shared" si="150"/>
        <v>YK20</v>
      </c>
      <c r="AI4856" s="21">
        <v>216</v>
      </c>
      <c r="AJ4856" s="21">
        <f t="shared" si="151"/>
        <v>98.045751633986924</v>
      </c>
      <c r="AK4856" s="21" t="s">
        <v>2063</v>
      </c>
      <c r="AL4856" t="s">
        <v>2581</v>
      </c>
      <c r="AM4856" s="26" t="s">
        <v>38</v>
      </c>
      <c r="AN4856" t="s">
        <v>2032</v>
      </c>
    </row>
    <row r="4857" spans="1:40" ht="15" hidden="1" thickTop="1" x14ac:dyDescent="0.35">
      <c r="A4857" t="s">
        <v>10271</v>
      </c>
      <c r="B4857" t="s">
        <v>19210</v>
      </c>
      <c r="C4857" t="s">
        <v>6643</v>
      </c>
      <c r="D4857" t="s">
        <v>19211</v>
      </c>
      <c r="E4857" t="s">
        <v>4003</v>
      </c>
      <c r="F4857">
        <v>1</v>
      </c>
      <c r="G4857" t="s">
        <v>2600</v>
      </c>
      <c r="H4857" t="s">
        <v>2510</v>
      </c>
      <c r="I4857" t="s">
        <v>2076</v>
      </c>
      <c r="J4857" t="s">
        <v>4004</v>
      </c>
      <c r="K4857" t="s">
        <v>3007</v>
      </c>
      <c r="L4857" t="s">
        <v>2058</v>
      </c>
      <c r="M4857" t="s">
        <v>2693</v>
      </c>
      <c r="N4857">
        <v>4</v>
      </c>
      <c r="O4857">
        <v>77</v>
      </c>
      <c r="P4857">
        <v>0.57999999999999996</v>
      </c>
      <c r="Q4857">
        <v>13260</v>
      </c>
      <c r="R4857">
        <v>0</v>
      </c>
      <c r="S4857">
        <v>0</v>
      </c>
      <c r="T4857">
        <v>0</v>
      </c>
      <c r="U4857">
        <v>2</v>
      </c>
      <c r="V4857">
        <v>33</v>
      </c>
      <c r="W4857">
        <v>0.25</v>
      </c>
      <c r="X4857">
        <v>0</v>
      </c>
      <c r="Y4857">
        <v>0</v>
      </c>
      <c r="Z4857">
        <v>0</v>
      </c>
      <c r="AA4857">
        <v>2</v>
      </c>
      <c r="AB4857">
        <v>44</v>
      </c>
      <c r="AC4857">
        <v>0.33</v>
      </c>
      <c r="AD4857">
        <v>0</v>
      </c>
      <c r="AE4857">
        <v>0</v>
      </c>
      <c r="AF4857">
        <v>0</v>
      </c>
      <c r="AG4857" t="s">
        <v>19212</v>
      </c>
      <c r="AH4857" s="21" t="str">
        <f t="shared" si="150"/>
        <v>YK20</v>
      </c>
      <c r="AI4857" s="21">
        <v>187.20000000000005</v>
      </c>
      <c r="AJ4857" s="21">
        <f t="shared" si="151"/>
        <v>99.419306184012072</v>
      </c>
      <c r="AK4857" s="21" t="s">
        <v>2060</v>
      </c>
      <c r="AL4857" t="s">
        <v>2551</v>
      </c>
      <c r="AM4857" s="26" t="s">
        <v>38</v>
      </c>
      <c r="AN4857" t="s">
        <v>2032</v>
      </c>
    </row>
    <row r="4858" spans="1:40" ht="15" hidden="1" thickTop="1" x14ac:dyDescent="0.35">
      <c r="A4858" t="s">
        <v>10274</v>
      </c>
      <c r="B4858" t="s">
        <v>30462</v>
      </c>
      <c r="C4858" t="s">
        <v>4185</v>
      </c>
      <c r="D4858" t="s">
        <v>30463</v>
      </c>
      <c r="E4858" t="s">
        <v>2608</v>
      </c>
      <c r="F4858">
        <v>1</v>
      </c>
      <c r="G4858" t="s">
        <v>2609</v>
      </c>
      <c r="H4858" t="s">
        <v>2577</v>
      </c>
      <c r="I4858" t="s">
        <v>2057</v>
      </c>
      <c r="J4858" t="s">
        <v>2781</v>
      </c>
      <c r="K4858" t="s">
        <v>2765</v>
      </c>
      <c r="L4858" t="s">
        <v>2058</v>
      </c>
      <c r="M4858" t="s">
        <v>2170</v>
      </c>
      <c r="N4858">
        <v>0</v>
      </c>
      <c r="O4858">
        <v>0</v>
      </c>
      <c r="P4858">
        <v>0</v>
      </c>
      <c r="Q4858">
        <v>6300</v>
      </c>
      <c r="R4858">
        <v>0</v>
      </c>
      <c r="S4858">
        <v>0</v>
      </c>
      <c r="T4858">
        <v>0</v>
      </c>
      <c r="U4858">
        <v>0</v>
      </c>
      <c r="V4858">
        <v>0</v>
      </c>
      <c r="W4858">
        <v>0</v>
      </c>
      <c r="X4858">
        <v>0</v>
      </c>
      <c r="Y4858">
        <v>0</v>
      </c>
      <c r="Z4858">
        <v>0</v>
      </c>
      <c r="AA4858">
        <v>0</v>
      </c>
      <c r="AB4858">
        <v>0</v>
      </c>
      <c r="AC4858">
        <v>0</v>
      </c>
      <c r="AD4858">
        <v>0</v>
      </c>
      <c r="AE4858">
        <v>0</v>
      </c>
      <c r="AF4858">
        <v>0</v>
      </c>
      <c r="AG4858" t="s">
        <v>19216</v>
      </c>
      <c r="AH4858" s="21" t="str">
        <f t="shared" si="150"/>
        <v>YT21</v>
      </c>
      <c r="AI4858" s="21">
        <v>216</v>
      </c>
      <c r="AJ4858" s="21">
        <f t="shared" si="151"/>
        <v>100</v>
      </c>
      <c r="AK4858" s="21" t="s">
        <v>2060</v>
      </c>
      <c r="AL4858" t="s">
        <v>2613</v>
      </c>
      <c r="AM4858" s="26" t="s">
        <v>38</v>
      </c>
      <c r="AN4858" t="s">
        <v>2034</v>
      </c>
    </row>
    <row r="4859" spans="1:40" ht="15" hidden="1" thickTop="1" x14ac:dyDescent="0.35">
      <c r="A4859" t="s">
        <v>10277</v>
      </c>
      <c r="B4859" t="s">
        <v>30386</v>
      </c>
      <c r="C4859" t="s">
        <v>2606</v>
      </c>
      <c r="D4859" t="s">
        <v>30387</v>
      </c>
      <c r="E4859" t="s">
        <v>2608</v>
      </c>
      <c r="F4859">
        <v>1</v>
      </c>
      <c r="G4859" t="s">
        <v>2609</v>
      </c>
      <c r="H4859" t="s">
        <v>2577</v>
      </c>
      <c r="I4859" t="s">
        <v>2076</v>
      </c>
      <c r="J4859" t="s">
        <v>2610</v>
      </c>
      <c r="K4859" t="s">
        <v>2611</v>
      </c>
      <c r="L4859" t="s">
        <v>2058</v>
      </c>
      <c r="M4859" t="s">
        <v>2170</v>
      </c>
      <c r="N4859">
        <v>4</v>
      </c>
      <c r="O4859">
        <v>260</v>
      </c>
      <c r="P4859">
        <v>1.93</v>
      </c>
      <c r="Q4859">
        <v>13500</v>
      </c>
      <c r="R4859">
        <v>1</v>
      </c>
      <c r="S4859">
        <v>42</v>
      </c>
      <c r="T4859">
        <v>0.31</v>
      </c>
      <c r="U4859">
        <v>3</v>
      </c>
      <c r="V4859">
        <v>218</v>
      </c>
      <c r="W4859">
        <v>1.61</v>
      </c>
      <c r="X4859">
        <v>0</v>
      </c>
      <c r="Y4859">
        <v>0</v>
      </c>
      <c r="Z4859">
        <v>0</v>
      </c>
      <c r="AA4859">
        <v>0</v>
      </c>
      <c r="AB4859">
        <v>0</v>
      </c>
      <c r="AC4859">
        <v>0</v>
      </c>
      <c r="AD4859">
        <v>0</v>
      </c>
      <c r="AE4859">
        <v>0</v>
      </c>
      <c r="AF4859">
        <v>0</v>
      </c>
      <c r="AG4859" t="s">
        <v>19306</v>
      </c>
      <c r="AH4859" s="21" t="str">
        <f t="shared" si="150"/>
        <v>YK20</v>
      </c>
      <c r="AI4859" s="21">
        <v>216</v>
      </c>
      <c r="AJ4859" s="21">
        <f t="shared" si="151"/>
        <v>98.074074074074076</v>
      </c>
      <c r="AK4859" s="21" t="s">
        <v>2063</v>
      </c>
      <c r="AL4859" t="s">
        <v>2613</v>
      </c>
      <c r="AM4859" s="26" t="s">
        <v>38</v>
      </c>
      <c r="AN4859" t="s">
        <v>2034</v>
      </c>
    </row>
    <row r="4860" spans="1:40" ht="15" hidden="1" thickTop="1" x14ac:dyDescent="0.35">
      <c r="A4860" t="s">
        <v>10281</v>
      </c>
      <c r="B4860" t="s">
        <v>30402</v>
      </c>
      <c r="C4860" t="s">
        <v>2985</v>
      </c>
      <c r="D4860" t="s">
        <v>30403</v>
      </c>
      <c r="E4860" t="s">
        <v>4786</v>
      </c>
      <c r="F4860">
        <v>1</v>
      </c>
      <c r="G4860" t="s">
        <v>2509</v>
      </c>
      <c r="H4860" t="s">
        <v>2510</v>
      </c>
      <c r="I4860" t="s">
        <v>2076</v>
      </c>
      <c r="J4860" t="s">
        <v>2987</v>
      </c>
      <c r="K4860" t="s">
        <v>2513</v>
      </c>
      <c r="L4860" t="s">
        <v>2058</v>
      </c>
      <c r="M4860" t="s">
        <v>2982</v>
      </c>
      <c r="N4860">
        <v>0</v>
      </c>
      <c r="O4860">
        <v>0</v>
      </c>
      <c r="P4860">
        <v>0</v>
      </c>
      <c r="Q4860">
        <v>11760</v>
      </c>
      <c r="R4860">
        <v>0</v>
      </c>
      <c r="S4860">
        <v>0</v>
      </c>
      <c r="T4860">
        <v>0</v>
      </c>
      <c r="U4860">
        <v>0</v>
      </c>
      <c r="V4860">
        <v>0</v>
      </c>
      <c r="W4860">
        <v>0</v>
      </c>
      <c r="X4860">
        <v>0</v>
      </c>
      <c r="Y4860">
        <v>0</v>
      </c>
      <c r="Z4860">
        <v>0</v>
      </c>
      <c r="AA4860">
        <v>0</v>
      </c>
      <c r="AB4860">
        <v>0</v>
      </c>
      <c r="AC4860">
        <v>0</v>
      </c>
      <c r="AD4860">
        <v>0</v>
      </c>
      <c r="AE4860">
        <v>0</v>
      </c>
      <c r="AF4860">
        <v>0</v>
      </c>
      <c r="AG4860" t="s">
        <v>21637</v>
      </c>
      <c r="AH4860" s="21" t="str">
        <f t="shared" si="150"/>
        <v>YR25</v>
      </c>
      <c r="AI4860" s="21">
        <v>201.59999999999997</v>
      </c>
      <c r="AJ4860" s="21">
        <f t="shared" si="151"/>
        <v>100</v>
      </c>
      <c r="AK4860" s="21" t="s">
        <v>2060</v>
      </c>
      <c r="AL4860" t="s">
        <v>2515</v>
      </c>
      <c r="AM4860" s="26" t="s">
        <v>38</v>
      </c>
      <c r="AN4860" t="s">
        <v>2034</v>
      </c>
    </row>
    <row r="4861" spans="1:40" ht="15" hidden="1" thickTop="1" x14ac:dyDescent="0.35">
      <c r="A4861" t="s">
        <v>10285</v>
      </c>
      <c r="B4861" t="s">
        <v>30404</v>
      </c>
      <c r="C4861" t="s">
        <v>2734</v>
      </c>
      <c r="D4861" t="s">
        <v>2735</v>
      </c>
      <c r="E4861" t="s">
        <v>2575</v>
      </c>
      <c r="F4861">
        <v>1</v>
      </c>
      <c r="G4861" t="s">
        <v>2576</v>
      </c>
      <c r="H4861" t="s">
        <v>2577</v>
      </c>
      <c r="I4861" t="s">
        <v>2076</v>
      </c>
      <c r="J4861" t="s">
        <v>2699</v>
      </c>
      <c r="K4861" t="s">
        <v>2579</v>
      </c>
      <c r="L4861" t="s">
        <v>2058</v>
      </c>
      <c r="M4861" t="s">
        <v>2059</v>
      </c>
      <c r="N4861">
        <v>0</v>
      </c>
      <c r="O4861">
        <v>0</v>
      </c>
      <c r="P4861">
        <v>0</v>
      </c>
      <c r="Q4861">
        <v>20160</v>
      </c>
      <c r="R4861">
        <v>0</v>
      </c>
      <c r="S4861">
        <v>0</v>
      </c>
      <c r="T4861">
        <v>0</v>
      </c>
      <c r="U4861">
        <v>0</v>
      </c>
      <c r="V4861">
        <v>0</v>
      </c>
      <c r="W4861">
        <v>0</v>
      </c>
      <c r="X4861">
        <v>0</v>
      </c>
      <c r="Y4861">
        <v>0</v>
      </c>
      <c r="Z4861">
        <v>0</v>
      </c>
      <c r="AA4861">
        <v>0</v>
      </c>
      <c r="AB4861">
        <v>0</v>
      </c>
      <c r="AC4861">
        <v>0</v>
      </c>
      <c r="AD4861">
        <v>0</v>
      </c>
      <c r="AE4861">
        <v>0</v>
      </c>
      <c r="AF4861">
        <v>0</v>
      </c>
      <c r="AG4861" t="s">
        <v>30405</v>
      </c>
      <c r="AH4861" s="21" t="str">
        <f t="shared" si="150"/>
        <v>YM68</v>
      </c>
      <c r="AI4861" s="21">
        <v>345.36</v>
      </c>
      <c r="AJ4861" s="21">
        <f t="shared" si="151"/>
        <v>100</v>
      </c>
      <c r="AK4861" s="21" t="s">
        <v>2060</v>
      </c>
      <c r="AL4861" t="s">
        <v>2581</v>
      </c>
      <c r="AM4861" s="26" t="s">
        <v>38</v>
      </c>
      <c r="AN4861" t="s">
        <v>2034</v>
      </c>
    </row>
    <row r="4862" spans="1:40" ht="15" hidden="1" thickTop="1" x14ac:dyDescent="0.35">
      <c r="A4862" t="s">
        <v>10289</v>
      </c>
      <c r="B4862" t="s">
        <v>30380</v>
      </c>
      <c r="C4862" t="s">
        <v>5269</v>
      </c>
      <c r="D4862" t="s">
        <v>5270</v>
      </c>
      <c r="E4862" t="s">
        <v>3058</v>
      </c>
      <c r="F4862">
        <v>2</v>
      </c>
      <c r="G4862" t="s">
        <v>2546</v>
      </c>
      <c r="H4862" t="s">
        <v>2510</v>
      </c>
      <c r="I4862" t="s">
        <v>2076</v>
      </c>
      <c r="J4862" t="s">
        <v>4675</v>
      </c>
      <c r="K4862" t="s">
        <v>3007</v>
      </c>
      <c r="L4862" t="s">
        <v>2058</v>
      </c>
      <c r="M4862" t="s">
        <v>2170</v>
      </c>
      <c r="N4862">
        <v>9</v>
      </c>
      <c r="O4862">
        <v>291</v>
      </c>
      <c r="P4862">
        <v>2.02</v>
      </c>
      <c r="Q4862">
        <v>14400</v>
      </c>
      <c r="R4862">
        <v>6</v>
      </c>
      <c r="S4862">
        <v>167</v>
      </c>
      <c r="T4862">
        <v>1.1599999999999999</v>
      </c>
      <c r="U4862">
        <v>3</v>
      </c>
      <c r="V4862">
        <v>124</v>
      </c>
      <c r="W4862">
        <v>0.86</v>
      </c>
      <c r="X4862">
        <v>0</v>
      </c>
      <c r="Y4862">
        <v>0</v>
      </c>
      <c r="Z4862">
        <v>0</v>
      </c>
      <c r="AA4862">
        <v>0</v>
      </c>
      <c r="AB4862">
        <v>0</v>
      </c>
      <c r="AC4862">
        <v>0</v>
      </c>
      <c r="AD4862">
        <v>0</v>
      </c>
      <c r="AE4862">
        <v>0</v>
      </c>
      <c r="AF4862">
        <v>0</v>
      </c>
      <c r="AG4862" t="s">
        <v>28559</v>
      </c>
      <c r="AH4862" s="21" t="str">
        <f t="shared" si="150"/>
        <v>YM68</v>
      </c>
      <c r="AI4862" s="21">
        <v>216</v>
      </c>
      <c r="AJ4862" s="21">
        <f t="shared" si="151"/>
        <v>97.979166666666671</v>
      </c>
      <c r="AK4862" s="21" t="s">
        <v>2063</v>
      </c>
      <c r="AL4862" t="s">
        <v>2551</v>
      </c>
      <c r="AM4862" s="26" t="s">
        <v>38</v>
      </c>
      <c r="AN4862" t="s">
        <v>2034</v>
      </c>
    </row>
    <row r="4863" spans="1:40" ht="15" hidden="1" thickTop="1" x14ac:dyDescent="0.35">
      <c r="A4863" t="s">
        <v>10293</v>
      </c>
      <c r="B4863" t="s">
        <v>31241</v>
      </c>
      <c r="C4863" t="s">
        <v>3042</v>
      </c>
      <c r="D4863" t="s">
        <v>3043</v>
      </c>
      <c r="E4863" t="s">
        <v>2667</v>
      </c>
      <c r="F4863">
        <v>1</v>
      </c>
      <c r="G4863" t="s">
        <v>2509</v>
      </c>
      <c r="H4863" t="s">
        <v>2510</v>
      </c>
      <c r="I4863" t="s">
        <v>2076</v>
      </c>
      <c r="J4863" t="s">
        <v>2794</v>
      </c>
      <c r="K4863" t="s">
        <v>2669</v>
      </c>
      <c r="L4863" t="s">
        <v>2058</v>
      </c>
      <c r="M4863" t="s">
        <v>2225</v>
      </c>
      <c r="N4863">
        <v>0</v>
      </c>
      <c r="O4863">
        <v>0</v>
      </c>
      <c r="P4863">
        <v>0</v>
      </c>
      <c r="Q4863">
        <v>2880</v>
      </c>
      <c r="R4863">
        <v>0</v>
      </c>
      <c r="S4863">
        <v>0</v>
      </c>
      <c r="T4863">
        <v>0</v>
      </c>
      <c r="U4863">
        <v>0</v>
      </c>
      <c r="V4863">
        <v>0</v>
      </c>
      <c r="W4863">
        <v>0</v>
      </c>
      <c r="X4863">
        <v>0</v>
      </c>
      <c r="Y4863">
        <v>0</v>
      </c>
      <c r="Z4863">
        <v>0</v>
      </c>
      <c r="AA4863">
        <v>0</v>
      </c>
      <c r="AB4863">
        <v>0</v>
      </c>
      <c r="AC4863">
        <v>0</v>
      </c>
      <c r="AD4863">
        <v>0</v>
      </c>
      <c r="AE4863">
        <v>0</v>
      </c>
      <c r="AF4863">
        <v>0</v>
      </c>
      <c r="AG4863" t="s">
        <v>29157</v>
      </c>
      <c r="AH4863" s="21" t="str">
        <f t="shared" si="150"/>
        <v>YM68</v>
      </c>
      <c r="AI4863" s="21">
        <v>172.79999999999998</v>
      </c>
      <c r="AJ4863" s="21">
        <f t="shared" si="151"/>
        <v>100</v>
      </c>
      <c r="AK4863" s="21" t="s">
        <v>2060</v>
      </c>
      <c r="AL4863" t="s">
        <v>2515</v>
      </c>
      <c r="AM4863" s="26" t="s">
        <v>38</v>
      </c>
      <c r="AN4863" t="s">
        <v>2034</v>
      </c>
    </row>
    <row r="4864" spans="1:40" ht="15" hidden="1" thickTop="1" x14ac:dyDescent="0.35">
      <c r="A4864" t="s">
        <v>10297</v>
      </c>
      <c r="B4864" t="s">
        <v>30464</v>
      </c>
      <c r="C4864" t="s">
        <v>5396</v>
      </c>
      <c r="D4864" t="s">
        <v>9910</v>
      </c>
      <c r="E4864" t="s">
        <v>146</v>
      </c>
      <c r="F4864">
        <v>1</v>
      </c>
      <c r="G4864" t="s">
        <v>2524</v>
      </c>
      <c r="H4864" t="s">
        <v>2056</v>
      </c>
      <c r="I4864" t="s">
        <v>2076</v>
      </c>
      <c r="J4864" t="s">
        <v>3189</v>
      </c>
      <c r="K4864" t="s">
        <v>62</v>
      </c>
      <c r="L4864" t="s">
        <v>2058</v>
      </c>
      <c r="M4864" t="s">
        <v>2059</v>
      </c>
      <c r="N4864">
        <v>1</v>
      </c>
      <c r="O4864">
        <v>26</v>
      </c>
      <c r="P4864">
        <v>0.23</v>
      </c>
      <c r="Q4864">
        <v>11520</v>
      </c>
      <c r="R4864">
        <v>0</v>
      </c>
      <c r="S4864">
        <v>0</v>
      </c>
      <c r="T4864">
        <v>0</v>
      </c>
      <c r="U4864">
        <v>1</v>
      </c>
      <c r="V4864">
        <v>26</v>
      </c>
      <c r="W4864">
        <v>0.23</v>
      </c>
      <c r="X4864">
        <v>0</v>
      </c>
      <c r="Y4864">
        <v>0</v>
      </c>
      <c r="Z4864">
        <v>0</v>
      </c>
      <c r="AA4864">
        <v>0</v>
      </c>
      <c r="AB4864">
        <v>0</v>
      </c>
      <c r="AC4864">
        <v>0</v>
      </c>
      <c r="AD4864">
        <v>0</v>
      </c>
      <c r="AE4864">
        <v>0</v>
      </c>
      <c r="AF4864">
        <v>0</v>
      </c>
      <c r="AG4864" t="s">
        <v>23055</v>
      </c>
      <c r="AH4864" s="21" t="str">
        <f t="shared" si="150"/>
        <v>YR25</v>
      </c>
      <c r="AI4864" s="21">
        <v>345.36</v>
      </c>
      <c r="AJ4864" s="21">
        <f t="shared" si="151"/>
        <v>99.774305555555557</v>
      </c>
      <c r="AK4864" s="21" t="s">
        <v>2060</v>
      </c>
      <c r="AL4864" t="s">
        <v>2527</v>
      </c>
      <c r="AM4864" s="26" t="s">
        <v>38</v>
      </c>
      <c r="AN4864" t="s">
        <v>2034</v>
      </c>
    </row>
    <row r="4865" spans="1:40" ht="15" hidden="1" thickTop="1" x14ac:dyDescent="0.35">
      <c r="A4865" t="s">
        <v>10301</v>
      </c>
      <c r="B4865" t="s">
        <v>30465</v>
      </c>
      <c r="C4865" t="s">
        <v>2606</v>
      </c>
      <c r="D4865" t="s">
        <v>30466</v>
      </c>
      <c r="E4865" t="s">
        <v>2608</v>
      </c>
      <c r="F4865">
        <v>1</v>
      </c>
      <c r="G4865" t="s">
        <v>2609</v>
      </c>
      <c r="H4865" t="s">
        <v>2577</v>
      </c>
      <c r="I4865" t="s">
        <v>2076</v>
      </c>
      <c r="J4865" t="s">
        <v>2610</v>
      </c>
      <c r="K4865" t="s">
        <v>2611</v>
      </c>
      <c r="L4865" t="s">
        <v>2058</v>
      </c>
      <c r="M4865" t="s">
        <v>2170</v>
      </c>
      <c r="N4865">
        <v>0</v>
      </c>
      <c r="O4865">
        <v>0</v>
      </c>
      <c r="P4865">
        <v>0</v>
      </c>
      <c r="Q4865">
        <v>7200</v>
      </c>
      <c r="R4865">
        <v>0</v>
      </c>
      <c r="S4865">
        <v>0</v>
      </c>
      <c r="T4865">
        <v>0</v>
      </c>
      <c r="U4865">
        <v>0</v>
      </c>
      <c r="V4865">
        <v>0</v>
      </c>
      <c r="W4865">
        <v>0</v>
      </c>
      <c r="X4865">
        <v>0</v>
      </c>
      <c r="Y4865">
        <v>0</v>
      </c>
      <c r="Z4865">
        <v>0</v>
      </c>
      <c r="AA4865">
        <v>0</v>
      </c>
      <c r="AB4865">
        <v>0</v>
      </c>
      <c r="AC4865">
        <v>0</v>
      </c>
      <c r="AD4865">
        <v>0</v>
      </c>
      <c r="AE4865">
        <v>0</v>
      </c>
      <c r="AF4865">
        <v>0</v>
      </c>
      <c r="AG4865" t="s">
        <v>25998</v>
      </c>
      <c r="AH4865" s="21" t="str">
        <f t="shared" si="150"/>
        <v>YM68</v>
      </c>
      <c r="AI4865" s="21">
        <v>216</v>
      </c>
      <c r="AJ4865" s="21">
        <f t="shared" si="151"/>
        <v>100</v>
      </c>
      <c r="AK4865" s="21" t="s">
        <v>2060</v>
      </c>
      <c r="AL4865" t="s">
        <v>2613</v>
      </c>
      <c r="AM4865" s="26" t="s">
        <v>38</v>
      </c>
      <c r="AN4865" t="s">
        <v>2034</v>
      </c>
    </row>
    <row r="4866" spans="1:40" ht="15" hidden="1" thickTop="1" x14ac:dyDescent="0.35">
      <c r="A4866" t="s">
        <v>10304</v>
      </c>
      <c r="B4866" t="s">
        <v>30432</v>
      </c>
      <c r="C4866" t="s">
        <v>2875</v>
      </c>
      <c r="D4866" t="s">
        <v>13843</v>
      </c>
      <c r="E4866" t="s">
        <v>2575</v>
      </c>
      <c r="F4866">
        <v>1</v>
      </c>
      <c r="G4866" t="s">
        <v>2576</v>
      </c>
      <c r="H4866" t="s">
        <v>2577</v>
      </c>
      <c r="I4866" t="s">
        <v>2076</v>
      </c>
      <c r="J4866" t="s">
        <v>2858</v>
      </c>
      <c r="K4866" t="s">
        <v>2742</v>
      </c>
      <c r="L4866" t="s">
        <v>2058</v>
      </c>
      <c r="M4866" t="s">
        <v>2170</v>
      </c>
      <c r="N4866">
        <v>0</v>
      </c>
      <c r="O4866">
        <v>0</v>
      </c>
      <c r="P4866">
        <v>0</v>
      </c>
      <c r="Q4866">
        <v>9000</v>
      </c>
      <c r="R4866">
        <v>0</v>
      </c>
      <c r="S4866">
        <v>0</v>
      </c>
      <c r="T4866">
        <v>0</v>
      </c>
      <c r="U4866">
        <v>0</v>
      </c>
      <c r="V4866">
        <v>0</v>
      </c>
      <c r="W4866">
        <v>0</v>
      </c>
      <c r="X4866">
        <v>0</v>
      </c>
      <c r="Y4866">
        <v>0</v>
      </c>
      <c r="Z4866">
        <v>0</v>
      </c>
      <c r="AA4866">
        <v>0</v>
      </c>
      <c r="AB4866">
        <v>0</v>
      </c>
      <c r="AC4866">
        <v>0</v>
      </c>
      <c r="AD4866">
        <v>0</v>
      </c>
      <c r="AE4866">
        <v>0</v>
      </c>
      <c r="AF4866">
        <v>0</v>
      </c>
      <c r="AG4866" t="s">
        <v>20071</v>
      </c>
      <c r="AH4866" s="21" t="str">
        <f t="shared" si="150"/>
        <v>YR25</v>
      </c>
      <c r="AI4866" s="21">
        <v>216</v>
      </c>
      <c r="AJ4866" s="21">
        <f t="shared" si="151"/>
        <v>100</v>
      </c>
      <c r="AK4866" s="21" t="s">
        <v>2060</v>
      </c>
      <c r="AL4866" t="s">
        <v>2551</v>
      </c>
      <c r="AM4866" s="26" t="s">
        <v>38</v>
      </c>
      <c r="AN4866" t="s">
        <v>2034</v>
      </c>
    </row>
    <row r="4867" spans="1:40" ht="15" hidden="1" thickTop="1" x14ac:dyDescent="0.35">
      <c r="A4867" t="s">
        <v>10308</v>
      </c>
      <c r="B4867" t="s">
        <v>31242</v>
      </c>
      <c r="C4867" t="s">
        <v>3594</v>
      </c>
      <c r="D4867" t="s">
        <v>31243</v>
      </c>
      <c r="E4867" t="s">
        <v>2608</v>
      </c>
      <c r="F4867">
        <v>1</v>
      </c>
      <c r="G4867" t="s">
        <v>2609</v>
      </c>
      <c r="H4867" t="s">
        <v>2577</v>
      </c>
      <c r="I4867" t="s">
        <v>2076</v>
      </c>
      <c r="J4867" t="s">
        <v>2610</v>
      </c>
      <c r="K4867" t="s">
        <v>2611</v>
      </c>
      <c r="L4867" t="s">
        <v>2058</v>
      </c>
      <c r="M4867" t="s">
        <v>2170</v>
      </c>
      <c r="N4867">
        <v>0</v>
      </c>
      <c r="O4867">
        <v>0</v>
      </c>
      <c r="P4867">
        <v>0</v>
      </c>
      <c r="Q4867">
        <v>3600</v>
      </c>
      <c r="R4867">
        <v>0</v>
      </c>
      <c r="S4867">
        <v>0</v>
      </c>
      <c r="T4867">
        <v>0</v>
      </c>
      <c r="U4867">
        <v>0</v>
      </c>
      <c r="V4867">
        <v>0</v>
      </c>
      <c r="W4867">
        <v>0</v>
      </c>
      <c r="X4867">
        <v>0</v>
      </c>
      <c r="Y4867">
        <v>0</v>
      </c>
      <c r="Z4867">
        <v>0</v>
      </c>
      <c r="AA4867">
        <v>0</v>
      </c>
      <c r="AB4867">
        <v>0</v>
      </c>
      <c r="AC4867">
        <v>0</v>
      </c>
      <c r="AD4867">
        <v>0</v>
      </c>
      <c r="AE4867">
        <v>0</v>
      </c>
      <c r="AF4867">
        <v>0</v>
      </c>
      <c r="AG4867" t="s">
        <v>21262</v>
      </c>
      <c r="AH4867" s="21" t="str">
        <f t="shared" si="150"/>
        <v>YR25</v>
      </c>
      <c r="AI4867" s="21">
        <v>216</v>
      </c>
      <c r="AJ4867" s="21">
        <f t="shared" si="151"/>
        <v>100</v>
      </c>
      <c r="AK4867" s="21" t="s">
        <v>2060</v>
      </c>
      <c r="AL4867" t="s">
        <v>2581</v>
      </c>
      <c r="AM4867" s="26" t="s">
        <v>38</v>
      </c>
      <c r="AN4867" t="s">
        <v>2034</v>
      </c>
    </row>
    <row r="4868" spans="1:40" ht="15" hidden="1" thickTop="1" x14ac:dyDescent="0.35">
      <c r="A4868" t="s">
        <v>10312</v>
      </c>
      <c r="B4868" t="s">
        <v>30467</v>
      </c>
      <c r="C4868" t="s">
        <v>3809</v>
      </c>
      <c r="D4868" t="s">
        <v>30468</v>
      </c>
      <c r="E4868" t="s">
        <v>2825</v>
      </c>
      <c r="F4868">
        <v>1</v>
      </c>
      <c r="G4868" t="s">
        <v>2816</v>
      </c>
      <c r="H4868" t="s">
        <v>2620</v>
      </c>
      <c r="I4868" t="s">
        <v>2076</v>
      </c>
      <c r="J4868" t="s">
        <v>2826</v>
      </c>
      <c r="K4868" t="s">
        <v>2827</v>
      </c>
      <c r="L4868" t="s">
        <v>2058</v>
      </c>
      <c r="M4868" t="s">
        <v>2170</v>
      </c>
      <c r="N4868">
        <v>0</v>
      </c>
      <c r="O4868">
        <v>0</v>
      </c>
      <c r="P4868">
        <v>0</v>
      </c>
      <c r="Q4868">
        <v>7200</v>
      </c>
      <c r="R4868">
        <v>0</v>
      </c>
      <c r="S4868">
        <v>0</v>
      </c>
      <c r="T4868">
        <v>0</v>
      </c>
      <c r="U4868">
        <v>0</v>
      </c>
      <c r="V4868">
        <v>0</v>
      </c>
      <c r="W4868">
        <v>0</v>
      </c>
      <c r="X4868">
        <v>0</v>
      </c>
      <c r="Y4868">
        <v>0</v>
      </c>
      <c r="Z4868">
        <v>0</v>
      </c>
      <c r="AA4868">
        <v>0</v>
      </c>
      <c r="AB4868">
        <v>0</v>
      </c>
      <c r="AC4868">
        <v>0</v>
      </c>
      <c r="AD4868">
        <v>0</v>
      </c>
      <c r="AE4868">
        <v>0</v>
      </c>
      <c r="AF4868">
        <v>0</v>
      </c>
      <c r="AG4868" t="s">
        <v>23607</v>
      </c>
      <c r="AH4868" s="21" t="str">
        <f t="shared" si="150"/>
        <v>YR25</v>
      </c>
      <c r="AI4868" s="21">
        <v>216</v>
      </c>
      <c r="AJ4868" s="21">
        <f t="shared" si="151"/>
        <v>100</v>
      </c>
      <c r="AK4868" s="21" t="s">
        <v>2060</v>
      </c>
      <c r="AL4868" t="s">
        <v>2829</v>
      </c>
      <c r="AM4868" s="26" t="s">
        <v>38</v>
      </c>
      <c r="AN4868" t="s">
        <v>2034</v>
      </c>
    </row>
    <row r="4869" spans="1:40" ht="15" hidden="1" thickTop="1" x14ac:dyDescent="0.35">
      <c r="A4869" t="s">
        <v>10316</v>
      </c>
      <c r="B4869" t="s">
        <v>30469</v>
      </c>
      <c r="C4869" t="s">
        <v>3544</v>
      </c>
      <c r="D4869" t="s">
        <v>14038</v>
      </c>
      <c r="E4869" t="s">
        <v>3407</v>
      </c>
      <c r="F4869">
        <v>1</v>
      </c>
      <c r="G4869" t="s">
        <v>2509</v>
      </c>
      <c r="H4869" t="s">
        <v>2510</v>
      </c>
      <c r="I4869" t="s">
        <v>2076</v>
      </c>
      <c r="J4869" t="s">
        <v>3408</v>
      </c>
      <c r="K4869" t="s">
        <v>3109</v>
      </c>
      <c r="L4869" t="s">
        <v>2058</v>
      </c>
      <c r="M4869" t="s">
        <v>2170</v>
      </c>
      <c r="N4869">
        <v>0</v>
      </c>
      <c r="O4869">
        <v>0</v>
      </c>
      <c r="P4869">
        <v>0</v>
      </c>
      <c r="Q4869">
        <v>6300</v>
      </c>
      <c r="R4869">
        <v>0</v>
      </c>
      <c r="S4869">
        <v>0</v>
      </c>
      <c r="T4869">
        <v>0</v>
      </c>
      <c r="U4869">
        <v>0</v>
      </c>
      <c r="V4869">
        <v>0</v>
      </c>
      <c r="W4869">
        <v>0</v>
      </c>
      <c r="X4869">
        <v>0</v>
      </c>
      <c r="Y4869">
        <v>0</v>
      </c>
      <c r="Z4869">
        <v>0</v>
      </c>
      <c r="AA4869">
        <v>0</v>
      </c>
      <c r="AB4869">
        <v>0</v>
      </c>
      <c r="AC4869">
        <v>0</v>
      </c>
      <c r="AD4869">
        <v>0</v>
      </c>
      <c r="AE4869">
        <v>0</v>
      </c>
      <c r="AF4869">
        <v>0</v>
      </c>
      <c r="AG4869" t="s">
        <v>21715</v>
      </c>
      <c r="AH4869" s="21" t="str">
        <f t="shared" si="150"/>
        <v>YR25</v>
      </c>
      <c r="AI4869" s="21">
        <v>216</v>
      </c>
      <c r="AJ4869" s="21">
        <f t="shared" si="151"/>
        <v>100</v>
      </c>
      <c r="AK4869" s="21" t="s">
        <v>2060</v>
      </c>
      <c r="AL4869" t="s">
        <v>2515</v>
      </c>
      <c r="AM4869" s="26" t="s">
        <v>38</v>
      </c>
      <c r="AN4869" t="s">
        <v>2034</v>
      </c>
    </row>
    <row r="4870" spans="1:40" ht="15" hidden="1" thickTop="1" x14ac:dyDescent="0.35">
      <c r="A4870" t="s">
        <v>10320</v>
      </c>
      <c r="B4870" t="s">
        <v>30470</v>
      </c>
      <c r="C4870" t="s">
        <v>7727</v>
      </c>
      <c r="D4870" t="s">
        <v>30471</v>
      </c>
      <c r="E4870" t="s">
        <v>2825</v>
      </c>
      <c r="F4870">
        <v>1</v>
      </c>
      <c r="G4870" t="s">
        <v>2816</v>
      </c>
      <c r="H4870" t="s">
        <v>2620</v>
      </c>
      <c r="I4870" t="s">
        <v>2076</v>
      </c>
      <c r="J4870" t="s">
        <v>7729</v>
      </c>
      <c r="K4870" t="s">
        <v>2827</v>
      </c>
      <c r="L4870" t="s">
        <v>2058</v>
      </c>
      <c r="M4870" t="s">
        <v>2170</v>
      </c>
      <c r="N4870">
        <v>0</v>
      </c>
      <c r="O4870">
        <v>0</v>
      </c>
      <c r="P4870">
        <v>0</v>
      </c>
      <c r="Q4870">
        <v>6300</v>
      </c>
      <c r="R4870">
        <v>0</v>
      </c>
      <c r="S4870">
        <v>0</v>
      </c>
      <c r="T4870">
        <v>0</v>
      </c>
      <c r="U4870">
        <v>0</v>
      </c>
      <c r="V4870">
        <v>0</v>
      </c>
      <c r="W4870">
        <v>0</v>
      </c>
      <c r="X4870">
        <v>0</v>
      </c>
      <c r="Y4870">
        <v>0</v>
      </c>
      <c r="Z4870">
        <v>0</v>
      </c>
      <c r="AA4870">
        <v>0</v>
      </c>
      <c r="AB4870">
        <v>0</v>
      </c>
      <c r="AC4870">
        <v>0</v>
      </c>
      <c r="AD4870">
        <v>0</v>
      </c>
      <c r="AE4870">
        <v>0</v>
      </c>
      <c r="AF4870">
        <v>0</v>
      </c>
      <c r="AG4870" t="s">
        <v>17171</v>
      </c>
      <c r="AH4870" s="21" t="str">
        <f t="shared" si="150"/>
        <v>YR25</v>
      </c>
      <c r="AI4870" s="21">
        <v>216</v>
      </c>
      <c r="AJ4870" s="21">
        <f t="shared" si="151"/>
        <v>100</v>
      </c>
      <c r="AK4870" s="21" t="s">
        <v>2060</v>
      </c>
      <c r="AL4870" t="s">
        <v>2829</v>
      </c>
      <c r="AM4870" s="26" t="s">
        <v>38</v>
      </c>
      <c r="AN4870" t="s">
        <v>2034</v>
      </c>
    </row>
    <row r="4871" spans="1:40" ht="15" hidden="1" thickTop="1" x14ac:dyDescent="0.35">
      <c r="A4871" t="s">
        <v>10324</v>
      </c>
      <c r="B4871" t="s">
        <v>31244</v>
      </c>
      <c r="C4871" t="s">
        <v>2644</v>
      </c>
      <c r="D4871" t="s">
        <v>31245</v>
      </c>
      <c r="E4871" t="s">
        <v>2646</v>
      </c>
      <c r="F4871">
        <v>1</v>
      </c>
      <c r="G4871" t="s">
        <v>2576</v>
      </c>
      <c r="H4871" t="s">
        <v>2577</v>
      </c>
      <c r="I4871" t="s">
        <v>2076</v>
      </c>
      <c r="J4871" t="s">
        <v>2647</v>
      </c>
      <c r="K4871" t="s">
        <v>2602</v>
      </c>
      <c r="L4871" t="s">
        <v>2058</v>
      </c>
      <c r="M4871" t="s">
        <v>2170</v>
      </c>
      <c r="N4871">
        <v>1</v>
      </c>
      <c r="O4871">
        <v>22</v>
      </c>
      <c r="P4871">
        <v>0.61</v>
      </c>
      <c r="Q4871">
        <v>3600</v>
      </c>
      <c r="R4871">
        <v>1</v>
      </c>
      <c r="S4871">
        <v>22</v>
      </c>
      <c r="T4871">
        <v>0.61</v>
      </c>
      <c r="U4871">
        <v>0</v>
      </c>
      <c r="V4871">
        <v>0</v>
      </c>
      <c r="W4871">
        <v>0</v>
      </c>
      <c r="X4871">
        <v>0</v>
      </c>
      <c r="Y4871">
        <v>0</v>
      </c>
      <c r="Z4871">
        <v>0</v>
      </c>
      <c r="AA4871">
        <v>0</v>
      </c>
      <c r="AB4871">
        <v>0</v>
      </c>
      <c r="AC4871">
        <v>0</v>
      </c>
      <c r="AD4871">
        <v>0</v>
      </c>
      <c r="AE4871">
        <v>0</v>
      </c>
      <c r="AF4871">
        <v>0</v>
      </c>
      <c r="AG4871" t="s">
        <v>17021</v>
      </c>
      <c r="AH4871" s="21" t="str">
        <f t="shared" ref="AH4871:AH4934" si="152">LEFT(AG4871,4)</f>
        <v>YR25</v>
      </c>
      <c r="AI4871" s="21">
        <v>216</v>
      </c>
      <c r="AJ4871" s="21">
        <f t="shared" ref="AJ4871:AJ4934" si="153">100-(O4871/Q4871*100)</f>
        <v>99.388888888888886</v>
      </c>
      <c r="AK4871" s="21" t="s">
        <v>2060</v>
      </c>
      <c r="AL4871" t="s">
        <v>2551</v>
      </c>
      <c r="AM4871" s="26" t="s">
        <v>38</v>
      </c>
      <c r="AN4871" t="s">
        <v>2034</v>
      </c>
    </row>
    <row r="4872" spans="1:40" ht="15" hidden="1" thickTop="1" x14ac:dyDescent="0.35">
      <c r="A4872" t="s">
        <v>10328</v>
      </c>
      <c r="B4872" t="s">
        <v>19213</v>
      </c>
      <c r="C4872" t="s">
        <v>3766</v>
      </c>
      <c r="D4872" t="s">
        <v>19214</v>
      </c>
      <c r="E4872" t="s">
        <v>2938</v>
      </c>
      <c r="F4872">
        <v>1</v>
      </c>
      <c r="G4872" t="s">
        <v>2593</v>
      </c>
      <c r="H4872" t="s">
        <v>2056</v>
      </c>
      <c r="I4872" t="s">
        <v>2057</v>
      </c>
      <c r="J4872" t="s">
        <v>3250</v>
      </c>
      <c r="K4872" t="s">
        <v>65</v>
      </c>
      <c r="L4872" t="s">
        <v>2058</v>
      </c>
      <c r="M4872" t="s">
        <v>2982</v>
      </c>
      <c r="N4872">
        <v>0</v>
      </c>
      <c r="O4872">
        <v>0</v>
      </c>
      <c r="P4872">
        <v>0</v>
      </c>
      <c r="Q4872">
        <v>14280</v>
      </c>
      <c r="R4872">
        <v>0</v>
      </c>
      <c r="S4872">
        <v>0</v>
      </c>
      <c r="T4872">
        <v>0</v>
      </c>
      <c r="U4872">
        <v>0</v>
      </c>
      <c r="V4872">
        <v>0</v>
      </c>
      <c r="W4872">
        <v>0</v>
      </c>
      <c r="X4872">
        <v>0</v>
      </c>
      <c r="Y4872">
        <v>0</v>
      </c>
      <c r="Z4872">
        <v>0</v>
      </c>
      <c r="AA4872">
        <v>0</v>
      </c>
      <c r="AB4872">
        <v>0</v>
      </c>
      <c r="AC4872">
        <v>0</v>
      </c>
      <c r="AD4872">
        <v>0</v>
      </c>
      <c r="AE4872">
        <v>0</v>
      </c>
      <c r="AF4872">
        <v>0</v>
      </c>
      <c r="AG4872" t="s">
        <v>19215</v>
      </c>
      <c r="AH4872" s="21" t="str">
        <f t="shared" si="152"/>
        <v>YT21</v>
      </c>
      <c r="AI4872" s="21">
        <v>201.59999999999997</v>
      </c>
      <c r="AJ4872" s="21">
        <f t="shared" si="153"/>
        <v>100</v>
      </c>
      <c r="AK4872" s="21" t="s">
        <v>2060</v>
      </c>
      <c r="AL4872" t="s">
        <v>2527</v>
      </c>
      <c r="AM4872" s="26" t="s">
        <v>38</v>
      </c>
      <c r="AN4872" t="s">
        <v>2029</v>
      </c>
    </row>
    <row r="4873" spans="1:40" s="84" customFormat="1" ht="15" hidden="1" thickTop="1" x14ac:dyDescent="0.35">
      <c r="A4873" t="s">
        <v>10332</v>
      </c>
      <c r="B4873" t="s">
        <v>19217</v>
      </c>
      <c r="C4873" t="s">
        <v>4541</v>
      </c>
      <c r="D4873" t="s">
        <v>19218</v>
      </c>
      <c r="E4873" t="s">
        <v>3430</v>
      </c>
      <c r="F4873">
        <v>1</v>
      </c>
      <c r="G4873" t="s">
        <v>2609</v>
      </c>
      <c r="H4873" t="s">
        <v>2577</v>
      </c>
      <c r="I4873" t="s">
        <v>2057</v>
      </c>
      <c r="J4873" t="s">
        <v>2764</v>
      </c>
      <c r="K4873" t="s">
        <v>2765</v>
      </c>
      <c r="L4873" t="s">
        <v>2058</v>
      </c>
      <c r="M4873" t="s">
        <v>2170</v>
      </c>
      <c r="N4873">
        <v>1</v>
      </c>
      <c r="O4873">
        <v>20</v>
      </c>
      <c r="P4873">
        <v>0.13</v>
      </c>
      <c r="Q4873">
        <v>15300</v>
      </c>
      <c r="R4873">
        <v>1</v>
      </c>
      <c r="S4873">
        <v>20</v>
      </c>
      <c r="T4873">
        <v>0.13</v>
      </c>
      <c r="U4873">
        <v>0</v>
      </c>
      <c r="V4873">
        <v>0</v>
      </c>
      <c r="W4873">
        <v>0</v>
      </c>
      <c r="X4873">
        <v>0</v>
      </c>
      <c r="Y4873">
        <v>0</v>
      </c>
      <c r="Z4873">
        <v>0</v>
      </c>
      <c r="AA4873">
        <v>0</v>
      </c>
      <c r="AB4873">
        <v>0</v>
      </c>
      <c r="AC4873">
        <v>0</v>
      </c>
      <c r="AD4873">
        <v>0</v>
      </c>
      <c r="AE4873">
        <v>0</v>
      </c>
      <c r="AF4873">
        <v>0</v>
      </c>
      <c r="AG4873" t="s">
        <v>19219</v>
      </c>
      <c r="AH4873" s="21" t="str">
        <f t="shared" si="152"/>
        <v>YT21</v>
      </c>
      <c r="AI4873" s="21">
        <v>216</v>
      </c>
      <c r="AJ4873" s="21">
        <f t="shared" si="153"/>
        <v>99.869281045751634</v>
      </c>
      <c r="AK4873" s="21" t="s">
        <v>2060</v>
      </c>
      <c r="AL4873" t="s">
        <v>2613</v>
      </c>
      <c r="AM4873" s="26" t="s">
        <v>38</v>
      </c>
      <c r="AN4873" t="s">
        <v>2029</v>
      </c>
    </row>
    <row r="4874" spans="1:40" ht="15" hidden="1" thickTop="1" x14ac:dyDescent="0.35">
      <c r="A4874" t="s">
        <v>10336</v>
      </c>
      <c r="B4874" t="s">
        <v>2305</v>
      </c>
      <c r="C4874" t="s">
        <v>78</v>
      </c>
      <c r="D4874" t="s">
        <v>2306</v>
      </c>
      <c r="E4874" t="s">
        <v>560</v>
      </c>
      <c r="F4874">
        <v>1</v>
      </c>
      <c r="G4874" t="s">
        <v>2055</v>
      </c>
      <c r="H4874" t="s">
        <v>2056</v>
      </c>
      <c r="I4874" t="s">
        <v>2057</v>
      </c>
      <c r="J4874" t="s">
        <v>67</v>
      </c>
      <c r="K4874" t="s">
        <v>68</v>
      </c>
      <c r="L4874" t="s">
        <v>2058</v>
      </c>
      <c r="M4874" t="s">
        <v>2059</v>
      </c>
      <c r="N4874">
        <v>1</v>
      </c>
      <c r="O4874">
        <v>21</v>
      </c>
      <c r="P4874">
        <v>0.09</v>
      </c>
      <c r="Q4874">
        <v>24480</v>
      </c>
      <c r="R4874">
        <v>1</v>
      </c>
      <c r="S4874">
        <v>21</v>
      </c>
      <c r="T4874">
        <v>0.09</v>
      </c>
      <c r="U4874">
        <v>0</v>
      </c>
      <c r="V4874">
        <v>0</v>
      </c>
      <c r="W4874">
        <v>0</v>
      </c>
      <c r="X4874">
        <v>0</v>
      </c>
      <c r="Y4874">
        <v>0</v>
      </c>
      <c r="Z4874">
        <v>0</v>
      </c>
      <c r="AA4874">
        <v>0</v>
      </c>
      <c r="AB4874">
        <v>0</v>
      </c>
      <c r="AC4874">
        <v>0</v>
      </c>
      <c r="AD4874">
        <v>0</v>
      </c>
      <c r="AE4874">
        <v>0</v>
      </c>
      <c r="AF4874">
        <v>0</v>
      </c>
      <c r="AG4874" t="s">
        <v>490</v>
      </c>
      <c r="AH4874" s="21" t="str">
        <f t="shared" si="152"/>
        <v>YT21</v>
      </c>
      <c r="AI4874" s="21">
        <v>345.36</v>
      </c>
      <c r="AJ4874" s="21">
        <f t="shared" si="153"/>
        <v>99.914215686274517</v>
      </c>
      <c r="AK4874" s="21" t="s">
        <v>2060</v>
      </c>
      <c r="AL4874" t="s">
        <v>70</v>
      </c>
      <c r="AM4874" s="26" t="s">
        <v>38</v>
      </c>
      <c r="AN4874" t="s">
        <v>2032</v>
      </c>
    </row>
    <row r="4875" spans="1:40" ht="15" hidden="1" thickTop="1" x14ac:dyDescent="0.35">
      <c r="A4875" t="s">
        <v>10340</v>
      </c>
      <c r="B4875" t="s">
        <v>19220</v>
      </c>
      <c r="C4875" t="s">
        <v>4185</v>
      </c>
      <c r="D4875" t="s">
        <v>19221</v>
      </c>
      <c r="E4875" t="s">
        <v>2608</v>
      </c>
      <c r="F4875">
        <v>1</v>
      </c>
      <c r="G4875" t="s">
        <v>2609</v>
      </c>
      <c r="H4875" t="s">
        <v>2577</v>
      </c>
      <c r="I4875" t="s">
        <v>2057</v>
      </c>
      <c r="J4875" t="s">
        <v>2781</v>
      </c>
      <c r="K4875" t="s">
        <v>2765</v>
      </c>
      <c r="L4875" t="s">
        <v>2058</v>
      </c>
      <c r="M4875" t="s">
        <v>2059</v>
      </c>
      <c r="N4875">
        <v>4</v>
      </c>
      <c r="O4875">
        <v>317</v>
      </c>
      <c r="P4875">
        <v>1.29</v>
      </c>
      <c r="Q4875">
        <v>24480</v>
      </c>
      <c r="R4875">
        <v>2</v>
      </c>
      <c r="S4875">
        <v>87</v>
      </c>
      <c r="T4875">
        <v>0.36</v>
      </c>
      <c r="U4875">
        <v>1</v>
      </c>
      <c r="V4875">
        <v>191</v>
      </c>
      <c r="W4875">
        <v>0.78</v>
      </c>
      <c r="X4875">
        <v>1</v>
      </c>
      <c r="Y4875">
        <v>39</v>
      </c>
      <c r="Z4875">
        <v>0.16</v>
      </c>
      <c r="AA4875">
        <v>0</v>
      </c>
      <c r="AB4875">
        <v>0</v>
      </c>
      <c r="AC4875">
        <v>0</v>
      </c>
      <c r="AD4875">
        <v>0</v>
      </c>
      <c r="AE4875">
        <v>0</v>
      </c>
      <c r="AF4875">
        <v>0</v>
      </c>
      <c r="AG4875" t="s">
        <v>19222</v>
      </c>
      <c r="AH4875" s="21" t="str">
        <f t="shared" si="152"/>
        <v>YT21</v>
      </c>
      <c r="AI4875" s="21">
        <v>345.36</v>
      </c>
      <c r="AJ4875" s="21">
        <f t="shared" si="153"/>
        <v>98.705065359477118</v>
      </c>
      <c r="AK4875" s="21" t="s">
        <v>2063</v>
      </c>
      <c r="AL4875" t="s">
        <v>2613</v>
      </c>
      <c r="AM4875" s="26" t="s">
        <v>38</v>
      </c>
      <c r="AN4875" t="s">
        <v>2032</v>
      </c>
    </row>
    <row r="4876" spans="1:40" ht="15" hidden="1" thickTop="1" x14ac:dyDescent="0.35">
      <c r="A4876" t="s">
        <v>10344</v>
      </c>
      <c r="B4876" t="s">
        <v>2308</v>
      </c>
      <c r="C4876" t="s">
        <v>76</v>
      </c>
      <c r="D4876" t="s">
        <v>2309</v>
      </c>
      <c r="E4876" t="s">
        <v>560</v>
      </c>
      <c r="F4876">
        <v>2</v>
      </c>
      <c r="G4876" t="s">
        <v>2055</v>
      </c>
      <c r="H4876" t="s">
        <v>2056</v>
      </c>
      <c r="I4876" t="s">
        <v>2076</v>
      </c>
      <c r="J4876" t="s">
        <v>67</v>
      </c>
      <c r="K4876" t="s">
        <v>68</v>
      </c>
      <c r="L4876" t="s">
        <v>2058</v>
      </c>
      <c r="M4876" t="s">
        <v>2310</v>
      </c>
      <c r="N4876">
        <v>1</v>
      </c>
      <c r="O4876">
        <v>51</v>
      </c>
      <c r="P4876">
        <v>0.31</v>
      </c>
      <c r="Q4876">
        <v>16320</v>
      </c>
      <c r="R4876">
        <v>0</v>
      </c>
      <c r="S4876">
        <v>0</v>
      </c>
      <c r="T4876">
        <v>0</v>
      </c>
      <c r="U4876">
        <v>1</v>
      </c>
      <c r="V4876">
        <v>51</v>
      </c>
      <c r="W4876">
        <v>0.31</v>
      </c>
      <c r="X4876">
        <v>0</v>
      </c>
      <c r="Y4876">
        <v>0</v>
      </c>
      <c r="Z4876">
        <v>0</v>
      </c>
      <c r="AA4876">
        <v>0</v>
      </c>
      <c r="AB4876">
        <v>0</v>
      </c>
      <c r="AC4876">
        <v>0</v>
      </c>
      <c r="AD4876">
        <v>0</v>
      </c>
      <c r="AE4876">
        <v>0</v>
      </c>
      <c r="AF4876">
        <v>0</v>
      </c>
      <c r="AG4876" t="s">
        <v>491</v>
      </c>
      <c r="AH4876" s="21" t="str">
        <f t="shared" si="152"/>
        <v>YR25</v>
      </c>
      <c r="AI4876" s="21">
        <v>230.39999999999998</v>
      </c>
      <c r="AJ4876" s="21">
        <f t="shared" si="153"/>
        <v>99.6875</v>
      </c>
      <c r="AK4876" s="21" t="s">
        <v>2060</v>
      </c>
      <c r="AL4876" t="s">
        <v>70</v>
      </c>
      <c r="AM4876" s="26" t="s">
        <v>38</v>
      </c>
      <c r="AN4876" t="s">
        <v>2031</v>
      </c>
    </row>
    <row r="4877" spans="1:40" ht="15" hidden="1" thickTop="1" x14ac:dyDescent="0.35">
      <c r="A4877" t="s">
        <v>10348</v>
      </c>
      <c r="B4877" t="s">
        <v>19223</v>
      </c>
      <c r="C4877" t="s">
        <v>3021</v>
      </c>
      <c r="D4877" t="s">
        <v>19224</v>
      </c>
      <c r="E4877" t="s">
        <v>2575</v>
      </c>
      <c r="F4877">
        <v>1</v>
      </c>
      <c r="G4877" t="s">
        <v>2576</v>
      </c>
      <c r="H4877" t="s">
        <v>2577</v>
      </c>
      <c r="I4877" t="s">
        <v>2076</v>
      </c>
      <c r="J4877" t="s">
        <v>2858</v>
      </c>
      <c r="K4877" t="s">
        <v>2742</v>
      </c>
      <c r="L4877" t="s">
        <v>30321</v>
      </c>
      <c r="M4877" t="s">
        <v>2982</v>
      </c>
      <c r="N4877">
        <v>0</v>
      </c>
      <c r="O4877">
        <v>0</v>
      </c>
      <c r="P4877">
        <v>0</v>
      </c>
      <c r="Q4877">
        <v>12600</v>
      </c>
      <c r="R4877">
        <v>0</v>
      </c>
      <c r="S4877">
        <v>0</v>
      </c>
      <c r="T4877">
        <v>0</v>
      </c>
      <c r="U4877">
        <v>0</v>
      </c>
      <c r="V4877">
        <v>0</v>
      </c>
      <c r="W4877">
        <v>0</v>
      </c>
      <c r="X4877">
        <v>0</v>
      </c>
      <c r="Y4877">
        <v>0</v>
      </c>
      <c r="Z4877">
        <v>0</v>
      </c>
      <c r="AA4877">
        <v>0</v>
      </c>
      <c r="AB4877">
        <v>0</v>
      </c>
      <c r="AC4877">
        <v>0</v>
      </c>
      <c r="AD4877">
        <v>0</v>
      </c>
      <c r="AE4877">
        <v>0</v>
      </c>
      <c r="AF4877">
        <v>0</v>
      </c>
      <c r="AG4877" t="s">
        <v>19225</v>
      </c>
      <c r="AH4877" s="21" t="str">
        <f t="shared" si="152"/>
        <v>YK20</v>
      </c>
      <c r="AI4877" s="21">
        <v>201.59999999999997</v>
      </c>
      <c r="AJ4877" s="21">
        <f t="shared" si="153"/>
        <v>100</v>
      </c>
      <c r="AK4877" s="21" t="s">
        <v>2060</v>
      </c>
      <c r="AL4877" t="s">
        <v>2551</v>
      </c>
      <c r="AM4877" s="26" t="s">
        <v>38</v>
      </c>
      <c r="AN4877" t="s">
        <v>2029</v>
      </c>
    </row>
    <row r="4878" spans="1:40" ht="15" hidden="1" thickTop="1" x14ac:dyDescent="0.35">
      <c r="A4878" t="s">
        <v>10352</v>
      </c>
      <c r="B4878" t="s">
        <v>19226</v>
      </c>
      <c r="C4878" t="s">
        <v>3021</v>
      </c>
      <c r="D4878" t="s">
        <v>19227</v>
      </c>
      <c r="E4878" t="s">
        <v>2575</v>
      </c>
      <c r="F4878">
        <v>1</v>
      </c>
      <c r="G4878" t="s">
        <v>2576</v>
      </c>
      <c r="H4878" t="s">
        <v>2577</v>
      </c>
      <c r="I4878" t="s">
        <v>2076</v>
      </c>
      <c r="J4878" t="s">
        <v>2858</v>
      </c>
      <c r="K4878" t="s">
        <v>2742</v>
      </c>
      <c r="L4878" t="s">
        <v>30321</v>
      </c>
      <c r="M4878" t="s">
        <v>2170</v>
      </c>
      <c r="N4878">
        <v>1</v>
      </c>
      <c r="O4878">
        <v>56</v>
      </c>
      <c r="P4878">
        <v>0.41</v>
      </c>
      <c r="Q4878">
        <v>13500</v>
      </c>
      <c r="R4878">
        <v>0</v>
      </c>
      <c r="S4878">
        <v>0</v>
      </c>
      <c r="T4878">
        <v>0</v>
      </c>
      <c r="U4878">
        <v>0</v>
      </c>
      <c r="V4878">
        <v>0</v>
      </c>
      <c r="W4878">
        <v>0</v>
      </c>
      <c r="X4878">
        <v>0</v>
      </c>
      <c r="Y4878">
        <v>0</v>
      </c>
      <c r="Z4878">
        <v>0</v>
      </c>
      <c r="AA4878">
        <v>1</v>
      </c>
      <c r="AB4878">
        <v>56</v>
      </c>
      <c r="AC4878">
        <v>0.41</v>
      </c>
      <c r="AD4878">
        <v>0</v>
      </c>
      <c r="AE4878">
        <v>0</v>
      </c>
      <c r="AF4878">
        <v>0</v>
      </c>
      <c r="AG4878" t="s">
        <v>19228</v>
      </c>
      <c r="AH4878" s="21" t="str">
        <f t="shared" si="152"/>
        <v>YK20</v>
      </c>
      <c r="AI4878" s="21">
        <v>216</v>
      </c>
      <c r="AJ4878" s="21">
        <f t="shared" si="153"/>
        <v>99.585185185185182</v>
      </c>
      <c r="AK4878" s="21" t="s">
        <v>2060</v>
      </c>
      <c r="AL4878" t="s">
        <v>2551</v>
      </c>
      <c r="AM4878" s="26" t="s">
        <v>38</v>
      </c>
      <c r="AN4878" t="s">
        <v>2029</v>
      </c>
    </row>
    <row r="4879" spans="1:40" ht="15" hidden="1" thickTop="1" x14ac:dyDescent="0.35">
      <c r="A4879" t="s">
        <v>10356</v>
      </c>
      <c r="B4879" t="s">
        <v>19229</v>
      </c>
      <c r="C4879" t="s">
        <v>6967</v>
      </c>
      <c r="D4879" t="s">
        <v>19230</v>
      </c>
      <c r="E4879" t="s">
        <v>2646</v>
      </c>
      <c r="F4879">
        <v>1</v>
      </c>
      <c r="G4879" t="s">
        <v>2600</v>
      </c>
      <c r="H4879" t="s">
        <v>2577</v>
      </c>
      <c r="I4879" t="s">
        <v>2076</v>
      </c>
      <c r="J4879" t="s">
        <v>2647</v>
      </c>
      <c r="K4879" t="s">
        <v>2602</v>
      </c>
      <c r="L4879" t="s">
        <v>2058</v>
      </c>
      <c r="M4879" t="s">
        <v>2358</v>
      </c>
      <c r="N4879">
        <v>1</v>
      </c>
      <c r="O4879">
        <v>11</v>
      </c>
      <c r="P4879">
        <v>0.08</v>
      </c>
      <c r="Q4879">
        <v>13260</v>
      </c>
      <c r="R4879">
        <v>1</v>
      </c>
      <c r="S4879">
        <v>11</v>
      </c>
      <c r="T4879">
        <v>0.08</v>
      </c>
      <c r="U4879">
        <v>0</v>
      </c>
      <c r="V4879">
        <v>0</v>
      </c>
      <c r="W4879">
        <v>0</v>
      </c>
      <c r="X4879">
        <v>0</v>
      </c>
      <c r="Y4879">
        <v>0</v>
      </c>
      <c r="Z4879">
        <v>0</v>
      </c>
      <c r="AA4879">
        <v>0</v>
      </c>
      <c r="AB4879">
        <v>0</v>
      </c>
      <c r="AC4879">
        <v>0</v>
      </c>
      <c r="AD4879">
        <v>0</v>
      </c>
      <c r="AE4879">
        <v>0</v>
      </c>
      <c r="AF4879">
        <v>0</v>
      </c>
      <c r="AG4879" t="s">
        <v>19231</v>
      </c>
      <c r="AH4879" s="21" t="str">
        <f t="shared" si="152"/>
        <v>YK20</v>
      </c>
      <c r="AI4879" s="21">
        <v>187.20000000000005</v>
      </c>
      <c r="AJ4879" s="21">
        <f t="shared" si="153"/>
        <v>99.917043740573149</v>
      </c>
      <c r="AK4879" s="21" t="s">
        <v>2060</v>
      </c>
      <c r="AL4879" t="s">
        <v>2551</v>
      </c>
      <c r="AM4879" s="26" t="s">
        <v>38</v>
      </c>
      <c r="AN4879" t="s">
        <v>2029</v>
      </c>
    </row>
    <row r="4880" spans="1:40" ht="15" hidden="1" thickTop="1" x14ac:dyDescent="0.35">
      <c r="A4880" t="s">
        <v>10360</v>
      </c>
      <c r="B4880" t="s">
        <v>19232</v>
      </c>
      <c r="C4880" t="s">
        <v>14727</v>
      </c>
      <c r="D4880" t="s">
        <v>19233</v>
      </c>
      <c r="E4880" t="s">
        <v>2646</v>
      </c>
      <c r="F4880">
        <v>1</v>
      </c>
      <c r="G4880" t="s">
        <v>2600</v>
      </c>
      <c r="H4880" t="s">
        <v>2577</v>
      </c>
      <c r="I4880" t="s">
        <v>2076</v>
      </c>
      <c r="J4880" t="s">
        <v>2647</v>
      </c>
      <c r="K4880" t="s">
        <v>2602</v>
      </c>
      <c r="L4880" t="s">
        <v>2058</v>
      </c>
      <c r="M4880" t="s">
        <v>2358</v>
      </c>
      <c r="N4880">
        <v>3</v>
      </c>
      <c r="O4880">
        <v>335</v>
      </c>
      <c r="P4880">
        <v>2.5299999999999998</v>
      </c>
      <c r="Q4880">
        <v>13260</v>
      </c>
      <c r="R4880">
        <v>0</v>
      </c>
      <c r="S4880">
        <v>0</v>
      </c>
      <c r="T4880">
        <v>0</v>
      </c>
      <c r="U4880">
        <v>2</v>
      </c>
      <c r="V4880">
        <v>71</v>
      </c>
      <c r="W4880">
        <v>0.54</v>
      </c>
      <c r="X4880">
        <v>0</v>
      </c>
      <c r="Y4880">
        <v>0</v>
      </c>
      <c r="Z4880">
        <v>0</v>
      </c>
      <c r="AA4880">
        <v>1</v>
      </c>
      <c r="AB4880">
        <v>264</v>
      </c>
      <c r="AC4880">
        <v>1.99</v>
      </c>
      <c r="AD4880">
        <v>0</v>
      </c>
      <c r="AE4880">
        <v>0</v>
      </c>
      <c r="AF4880">
        <v>0</v>
      </c>
      <c r="AG4880" t="s">
        <v>19234</v>
      </c>
      <c r="AH4880" s="21" t="str">
        <f t="shared" si="152"/>
        <v>YK20</v>
      </c>
      <c r="AI4880" s="21">
        <v>187.20000000000005</v>
      </c>
      <c r="AJ4880" s="21">
        <f t="shared" si="153"/>
        <v>97.473604826546008</v>
      </c>
      <c r="AK4880" s="21" t="s">
        <v>2063</v>
      </c>
      <c r="AL4880" t="s">
        <v>2551</v>
      </c>
      <c r="AM4880" s="26" t="s">
        <v>38</v>
      </c>
      <c r="AN4880" t="s">
        <v>2031</v>
      </c>
    </row>
    <row r="4881" spans="1:40" ht="15" hidden="1" thickTop="1" x14ac:dyDescent="0.35">
      <c r="A4881" t="s">
        <v>10364</v>
      </c>
      <c r="B4881" t="s">
        <v>19235</v>
      </c>
      <c r="C4881" t="s">
        <v>7933</v>
      </c>
      <c r="D4881" t="s">
        <v>19236</v>
      </c>
      <c r="E4881" t="s">
        <v>2646</v>
      </c>
      <c r="F4881">
        <v>1</v>
      </c>
      <c r="G4881" t="s">
        <v>2600</v>
      </c>
      <c r="H4881" t="s">
        <v>2577</v>
      </c>
      <c r="I4881" t="s">
        <v>2076</v>
      </c>
      <c r="J4881" t="s">
        <v>2601</v>
      </c>
      <c r="K4881" t="s">
        <v>2602</v>
      </c>
      <c r="L4881" t="s">
        <v>2058</v>
      </c>
      <c r="M4881" t="s">
        <v>2170</v>
      </c>
      <c r="N4881">
        <v>2</v>
      </c>
      <c r="O4881">
        <v>79</v>
      </c>
      <c r="P4881">
        <v>0.52</v>
      </c>
      <c r="Q4881">
        <v>15300</v>
      </c>
      <c r="R4881">
        <v>0</v>
      </c>
      <c r="S4881">
        <v>0</v>
      </c>
      <c r="T4881">
        <v>0</v>
      </c>
      <c r="U4881">
        <v>2</v>
      </c>
      <c r="V4881">
        <v>79</v>
      </c>
      <c r="W4881">
        <v>0.52</v>
      </c>
      <c r="X4881">
        <v>0</v>
      </c>
      <c r="Y4881">
        <v>0</v>
      </c>
      <c r="Z4881">
        <v>0</v>
      </c>
      <c r="AA4881">
        <v>0</v>
      </c>
      <c r="AB4881">
        <v>0</v>
      </c>
      <c r="AC4881">
        <v>0</v>
      </c>
      <c r="AD4881">
        <v>0</v>
      </c>
      <c r="AE4881">
        <v>0</v>
      </c>
      <c r="AF4881">
        <v>0</v>
      </c>
      <c r="AG4881" t="s">
        <v>19237</v>
      </c>
      <c r="AH4881" s="21" t="str">
        <f t="shared" si="152"/>
        <v>YK20</v>
      </c>
      <c r="AI4881" s="21">
        <v>216</v>
      </c>
      <c r="AJ4881" s="21">
        <f t="shared" si="153"/>
        <v>99.48366013071896</v>
      </c>
      <c r="AK4881" s="21" t="s">
        <v>2060</v>
      </c>
      <c r="AL4881" t="s">
        <v>2551</v>
      </c>
      <c r="AM4881" s="26" t="s">
        <v>38</v>
      </c>
      <c r="AN4881" t="s">
        <v>2031</v>
      </c>
    </row>
    <row r="4882" spans="1:40" ht="15" hidden="1" thickTop="1" x14ac:dyDescent="0.35">
      <c r="A4882" t="s">
        <v>10368</v>
      </c>
      <c r="B4882" t="s">
        <v>19238</v>
      </c>
      <c r="C4882" t="s">
        <v>2751</v>
      </c>
      <c r="D4882" t="s">
        <v>19239</v>
      </c>
      <c r="E4882" t="s">
        <v>2646</v>
      </c>
      <c r="F4882">
        <v>1</v>
      </c>
      <c r="G4882" t="s">
        <v>2600</v>
      </c>
      <c r="H4882" t="s">
        <v>2577</v>
      </c>
      <c r="I4882" t="s">
        <v>2076</v>
      </c>
      <c r="J4882" t="s">
        <v>2647</v>
      </c>
      <c r="K4882" t="s">
        <v>2602</v>
      </c>
      <c r="L4882" t="s">
        <v>2058</v>
      </c>
      <c r="M4882" t="s">
        <v>2549</v>
      </c>
      <c r="N4882">
        <v>3</v>
      </c>
      <c r="O4882">
        <v>58</v>
      </c>
      <c r="P4882">
        <v>0.41</v>
      </c>
      <c r="Q4882">
        <v>14280</v>
      </c>
      <c r="R4882">
        <v>1</v>
      </c>
      <c r="S4882">
        <v>26</v>
      </c>
      <c r="T4882">
        <v>0.18</v>
      </c>
      <c r="U4882">
        <v>2</v>
      </c>
      <c r="V4882">
        <v>32</v>
      </c>
      <c r="W4882">
        <v>0.22</v>
      </c>
      <c r="X4882">
        <v>0</v>
      </c>
      <c r="Y4882">
        <v>0</v>
      </c>
      <c r="Z4882">
        <v>0</v>
      </c>
      <c r="AA4882">
        <v>0</v>
      </c>
      <c r="AB4882">
        <v>0</v>
      </c>
      <c r="AC4882">
        <v>0</v>
      </c>
      <c r="AD4882">
        <v>0</v>
      </c>
      <c r="AE4882">
        <v>0</v>
      </c>
      <c r="AF4882">
        <v>0</v>
      </c>
      <c r="AG4882" t="s">
        <v>19240</v>
      </c>
      <c r="AH4882" s="21" t="str">
        <f t="shared" si="152"/>
        <v>YK20</v>
      </c>
      <c r="AI4882" s="21">
        <v>201.59999999999997</v>
      </c>
      <c r="AJ4882" s="21">
        <f t="shared" si="153"/>
        <v>99.593837535014003</v>
      </c>
      <c r="AK4882" s="21" t="s">
        <v>2060</v>
      </c>
      <c r="AL4882" t="s">
        <v>2551</v>
      </c>
      <c r="AM4882" s="26" t="s">
        <v>38</v>
      </c>
      <c r="AN4882" t="s">
        <v>2030</v>
      </c>
    </row>
    <row r="4883" spans="1:40" ht="15" hidden="1" thickTop="1" x14ac:dyDescent="0.35">
      <c r="A4883" t="s">
        <v>10372</v>
      </c>
      <c r="B4883" t="s">
        <v>19241</v>
      </c>
      <c r="C4883" t="s">
        <v>3878</v>
      </c>
      <c r="D4883" t="s">
        <v>19242</v>
      </c>
      <c r="E4883" t="s">
        <v>2646</v>
      </c>
      <c r="F4883">
        <v>1</v>
      </c>
      <c r="G4883" t="s">
        <v>2600</v>
      </c>
      <c r="H4883" t="s">
        <v>2577</v>
      </c>
      <c r="I4883" t="s">
        <v>2076</v>
      </c>
      <c r="J4883" t="s">
        <v>2601</v>
      </c>
      <c r="K4883" t="s">
        <v>2602</v>
      </c>
      <c r="L4883" t="s">
        <v>2058</v>
      </c>
      <c r="M4883" t="s">
        <v>2059</v>
      </c>
      <c r="N4883">
        <v>8</v>
      </c>
      <c r="O4883">
        <v>143</v>
      </c>
      <c r="P4883">
        <v>0.57999999999999996</v>
      </c>
      <c r="Q4883">
        <v>24480</v>
      </c>
      <c r="R4883">
        <v>7</v>
      </c>
      <c r="S4883">
        <v>123</v>
      </c>
      <c r="T4883">
        <v>0.5</v>
      </c>
      <c r="U4883">
        <v>1</v>
      </c>
      <c r="V4883">
        <v>20</v>
      </c>
      <c r="W4883">
        <v>0.08</v>
      </c>
      <c r="X4883">
        <v>0</v>
      </c>
      <c r="Y4883">
        <v>0</v>
      </c>
      <c r="Z4883">
        <v>0</v>
      </c>
      <c r="AA4883">
        <v>0</v>
      </c>
      <c r="AB4883">
        <v>0</v>
      </c>
      <c r="AC4883">
        <v>0</v>
      </c>
      <c r="AD4883">
        <v>0</v>
      </c>
      <c r="AE4883">
        <v>0</v>
      </c>
      <c r="AF4883">
        <v>0</v>
      </c>
      <c r="AG4883" t="s">
        <v>19243</v>
      </c>
      <c r="AH4883" s="21" t="str">
        <f t="shared" si="152"/>
        <v>YK20</v>
      </c>
      <c r="AI4883" s="21">
        <v>345.36</v>
      </c>
      <c r="AJ4883" s="21">
        <f t="shared" si="153"/>
        <v>99.415849673202615</v>
      </c>
      <c r="AK4883" s="21" t="s">
        <v>2060</v>
      </c>
      <c r="AL4883" t="s">
        <v>2551</v>
      </c>
      <c r="AM4883" s="26" t="s">
        <v>38</v>
      </c>
      <c r="AN4883" t="s">
        <v>2033</v>
      </c>
    </row>
    <row r="4884" spans="1:40" ht="15" hidden="1" thickTop="1" x14ac:dyDescent="0.35">
      <c r="A4884" t="s">
        <v>10376</v>
      </c>
      <c r="B4884" t="s">
        <v>19244</v>
      </c>
      <c r="C4884" t="s">
        <v>3878</v>
      </c>
      <c r="D4884" t="s">
        <v>19242</v>
      </c>
      <c r="E4884" t="s">
        <v>2646</v>
      </c>
      <c r="F4884">
        <v>1</v>
      </c>
      <c r="G4884" t="s">
        <v>2600</v>
      </c>
      <c r="H4884" t="s">
        <v>2577</v>
      </c>
      <c r="I4884" t="s">
        <v>2076</v>
      </c>
      <c r="J4884" t="s">
        <v>2601</v>
      </c>
      <c r="K4884" t="s">
        <v>2602</v>
      </c>
      <c r="L4884" t="s">
        <v>2058</v>
      </c>
      <c r="M4884" t="s">
        <v>2059</v>
      </c>
      <c r="N4884">
        <v>8</v>
      </c>
      <c r="O4884">
        <v>234</v>
      </c>
      <c r="P4884">
        <v>0.96</v>
      </c>
      <c r="Q4884">
        <v>24480</v>
      </c>
      <c r="R4884">
        <v>6</v>
      </c>
      <c r="S4884">
        <v>170</v>
      </c>
      <c r="T4884">
        <v>0.69</v>
      </c>
      <c r="U4884">
        <v>1</v>
      </c>
      <c r="V4884">
        <v>30</v>
      </c>
      <c r="W4884">
        <v>0.12</v>
      </c>
      <c r="X4884">
        <v>0</v>
      </c>
      <c r="Y4884">
        <v>0</v>
      </c>
      <c r="Z4884">
        <v>0</v>
      </c>
      <c r="AA4884">
        <v>1</v>
      </c>
      <c r="AB4884">
        <v>34</v>
      </c>
      <c r="AC4884">
        <v>0.14000000000000001</v>
      </c>
      <c r="AD4884">
        <v>0</v>
      </c>
      <c r="AE4884">
        <v>0</v>
      </c>
      <c r="AF4884">
        <v>0</v>
      </c>
      <c r="AG4884" t="s">
        <v>19245</v>
      </c>
      <c r="AH4884" s="21" t="str">
        <f t="shared" si="152"/>
        <v>YK20</v>
      </c>
      <c r="AI4884" s="21">
        <v>345.36</v>
      </c>
      <c r="AJ4884" s="21">
        <f t="shared" si="153"/>
        <v>99.044117647058826</v>
      </c>
      <c r="AK4884" s="21" t="s">
        <v>2063</v>
      </c>
      <c r="AL4884" t="s">
        <v>2551</v>
      </c>
      <c r="AM4884" s="26" t="s">
        <v>38</v>
      </c>
      <c r="AN4884" t="s">
        <v>2032</v>
      </c>
    </row>
    <row r="4885" spans="1:40" ht="15" hidden="1" thickTop="1" x14ac:dyDescent="0.35">
      <c r="A4885" t="s">
        <v>10380</v>
      </c>
      <c r="B4885" t="s">
        <v>19246</v>
      </c>
      <c r="C4885" t="s">
        <v>3878</v>
      </c>
      <c r="D4885" t="s">
        <v>19242</v>
      </c>
      <c r="E4885" t="s">
        <v>2646</v>
      </c>
      <c r="F4885">
        <v>1</v>
      </c>
      <c r="G4885" t="s">
        <v>2600</v>
      </c>
      <c r="H4885" t="s">
        <v>2577</v>
      </c>
      <c r="I4885" t="s">
        <v>2076</v>
      </c>
      <c r="J4885" t="s">
        <v>2601</v>
      </c>
      <c r="K4885" t="s">
        <v>2602</v>
      </c>
      <c r="L4885" t="s">
        <v>2058</v>
      </c>
      <c r="M4885" t="s">
        <v>2059</v>
      </c>
      <c r="N4885">
        <v>3</v>
      </c>
      <c r="O4885">
        <v>86</v>
      </c>
      <c r="P4885">
        <v>0.35</v>
      </c>
      <c r="Q4885">
        <v>24480</v>
      </c>
      <c r="R4885">
        <v>1</v>
      </c>
      <c r="S4885">
        <v>23</v>
      </c>
      <c r="T4885">
        <v>0.09</v>
      </c>
      <c r="U4885">
        <v>1</v>
      </c>
      <c r="V4885">
        <v>51</v>
      </c>
      <c r="W4885">
        <v>0.21</v>
      </c>
      <c r="X4885">
        <v>0</v>
      </c>
      <c r="Y4885">
        <v>0</v>
      </c>
      <c r="Z4885">
        <v>0</v>
      </c>
      <c r="AA4885">
        <v>1</v>
      </c>
      <c r="AB4885">
        <v>12</v>
      </c>
      <c r="AC4885">
        <v>0.05</v>
      </c>
      <c r="AD4885">
        <v>0</v>
      </c>
      <c r="AE4885">
        <v>0</v>
      </c>
      <c r="AF4885">
        <v>0</v>
      </c>
      <c r="AG4885" t="s">
        <v>19247</v>
      </c>
      <c r="AH4885" s="21" t="str">
        <f t="shared" si="152"/>
        <v>YK20</v>
      </c>
      <c r="AI4885" s="21">
        <v>345.36</v>
      </c>
      <c r="AJ4885" s="21">
        <f t="shared" si="153"/>
        <v>99.648692810457518</v>
      </c>
      <c r="AK4885" s="21" t="s">
        <v>2060</v>
      </c>
      <c r="AL4885" t="s">
        <v>2551</v>
      </c>
      <c r="AM4885" s="26" t="s">
        <v>38</v>
      </c>
      <c r="AN4885" t="s">
        <v>2033</v>
      </c>
    </row>
    <row r="4886" spans="1:40" ht="15" hidden="1" thickTop="1" x14ac:dyDescent="0.35">
      <c r="A4886" t="s">
        <v>10384</v>
      </c>
      <c r="B4886" t="s">
        <v>19248</v>
      </c>
      <c r="C4886" t="s">
        <v>3498</v>
      </c>
      <c r="D4886" t="s">
        <v>14998</v>
      </c>
      <c r="E4886" t="s">
        <v>2646</v>
      </c>
      <c r="F4886">
        <v>1</v>
      </c>
      <c r="G4886" t="s">
        <v>2600</v>
      </c>
      <c r="H4886" t="s">
        <v>2577</v>
      </c>
      <c r="I4886" t="s">
        <v>2076</v>
      </c>
      <c r="J4886" t="s">
        <v>2647</v>
      </c>
      <c r="K4886" t="s">
        <v>2602</v>
      </c>
      <c r="L4886" t="s">
        <v>2058</v>
      </c>
      <c r="M4886" t="s">
        <v>2170</v>
      </c>
      <c r="N4886">
        <v>2</v>
      </c>
      <c r="O4886">
        <v>50</v>
      </c>
      <c r="P4886">
        <v>0.33</v>
      </c>
      <c r="Q4886">
        <v>15300</v>
      </c>
      <c r="R4886">
        <v>0</v>
      </c>
      <c r="S4886">
        <v>0</v>
      </c>
      <c r="T4886">
        <v>0</v>
      </c>
      <c r="U4886">
        <v>2</v>
      </c>
      <c r="V4886">
        <v>50</v>
      </c>
      <c r="W4886">
        <v>0.33</v>
      </c>
      <c r="X4886">
        <v>0</v>
      </c>
      <c r="Y4886">
        <v>0</v>
      </c>
      <c r="Z4886">
        <v>0</v>
      </c>
      <c r="AA4886">
        <v>0</v>
      </c>
      <c r="AB4886">
        <v>0</v>
      </c>
      <c r="AC4886">
        <v>0</v>
      </c>
      <c r="AD4886">
        <v>0</v>
      </c>
      <c r="AE4886">
        <v>0</v>
      </c>
      <c r="AF4886">
        <v>0</v>
      </c>
      <c r="AG4886" t="s">
        <v>19249</v>
      </c>
      <c r="AH4886" s="21" t="str">
        <f t="shared" si="152"/>
        <v>YK20</v>
      </c>
      <c r="AI4886" s="21">
        <v>216</v>
      </c>
      <c r="AJ4886" s="21">
        <f t="shared" si="153"/>
        <v>99.673202614379079</v>
      </c>
      <c r="AK4886" s="21" t="s">
        <v>2060</v>
      </c>
      <c r="AL4886" t="s">
        <v>2551</v>
      </c>
      <c r="AM4886" s="26" t="s">
        <v>38</v>
      </c>
      <c r="AN4886" t="s">
        <v>2030</v>
      </c>
    </row>
    <row r="4887" spans="1:40" ht="15" hidden="1" thickTop="1" x14ac:dyDescent="0.35">
      <c r="A4887" t="s">
        <v>10389</v>
      </c>
      <c r="B4887" t="s">
        <v>19250</v>
      </c>
      <c r="C4887" t="s">
        <v>3056</v>
      </c>
      <c r="D4887" t="s">
        <v>19251</v>
      </c>
      <c r="E4887" t="s">
        <v>3058</v>
      </c>
      <c r="F4887">
        <v>1</v>
      </c>
      <c r="G4887" t="s">
        <v>2600</v>
      </c>
      <c r="H4887" t="s">
        <v>2510</v>
      </c>
      <c r="I4887" t="s">
        <v>2076</v>
      </c>
      <c r="J4887" t="s">
        <v>3059</v>
      </c>
      <c r="K4887" t="s">
        <v>3007</v>
      </c>
      <c r="L4887" t="s">
        <v>30321</v>
      </c>
      <c r="M4887" t="s">
        <v>2059</v>
      </c>
      <c r="N4887">
        <v>0</v>
      </c>
      <c r="O4887">
        <v>0</v>
      </c>
      <c r="P4887">
        <v>0</v>
      </c>
      <c r="Q4887">
        <v>21600</v>
      </c>
      <c r="R4887">
        <v>0</v>
      </c>
      <c r="S4887">
        <v>0</v>
      </c>
      <c r="T4887">
        <v>0</v>
      </c>
      <c r="U4887">
        <v>0</v>
      </c>
      <c r="V4887">
        <v>0</v>
      </c>
      <c r="W4887">
        <v>0</v>
      </c>
      <c r="X4887">
        <v>0</v>
      </c>
      <c r="Y4887">
        <v>0</v>
      </c>
      <c r="Z4887">
        <v>0</v>
      </c>
      <c r="AA4887">
        <v>0</v>
      </c>
      <c r="AB4887">
        <v>0</v>
      </c>
      <c r="AC4887">
        <v>0</v>
      </c>
      <c r="AD4887">
        <v>0</v>
      </c>
      <c r="AE4887">
        <v>0</v>
      </c>
      <c r="AF4887">
        <v>0</v>
      </c>
      <c r="AG4887" t="s">
        <v>19252</v>
      </c>
      <c r="AH4887" s="21" t="str">
        <f t="shared" si="152"/>
        <v>YK20</v>
      </c>
      <c r="AI4887" s="21">
        <v>345.36</v>
      </c>
      <c r="AJ4887" s="21">
        <f t="shared" si="153"/>
        <v>100</v>
      </c>
      <c r="AK4887" s="21" t="s">
        <v>2060</v>
      </c>
      <c r="AL4887" t="s">
        <v>2551</v>
      </c>
      <c r="AM4887" s="26" t="s">
        <v>38</v>
      </c>
      <c r="AN4887" t="s">
        <v>2029</v>
      </c>
    </row>
    <row r="4888" spans="1:40" ht="15" hidden="1" thickTop="1" x14ac:dyDescent="0.35">
      <c r="A4888" t="s">
        <v>10393</v>
      </c>
      <c r="B4888" t="s">
        <v>19253</v>
      </c>
      <c r="C4888" t="s">
        <v>5928</v>
      </c>
      <c r="D4888" t="s">
        <v>19254</v>
      </c>
      <c r="E4888" t="s">
        <v>2646</v>
      </c>
      <c r="F4888">
        <v>1</v>
      </c>
      <c r="G4888" t="s">
        <v>2600</v>
      </c>
      <c r="H4888" t="s">
        <v>2577</v>
      </c>
      <c r="I4888" t="s">
        <v>2076</v>
      </c>
      <c r="J4888" t="s">
        <v>2647</v>
      </c>
      <c r="K4888" t="s">
        <v>2602</v>
      </c>
      <c r="L4888" t="s">
        <v>2058</v>
      </c>
      <c r="M4888" t="s">
        <v>2207</v>
      </c>
      <c r="N4888">
        <v>5</v>
      </c>
      <c r="O4888">
        <v>78</v>
      </c>
      <c r="P4888">
        <v>0.59</v>
      </c>
      <c r="Q4888">
        <v>13260</v>
      </c>
      <c r="R4888">
        <v>2</v>
      </c>
      <c r="S4888">
        <v>34</v>
      </c>
      <c r="T4888">
        <v>0.26</v>
      </c>
      <c r="U4888">
        <v>3</v>
      </c>
      <c r="V4888">
        <v>44</v>
      </c>
      <c r="W4888">
        <v>0.33</v>
      </c>
      <c r="X4888">
        <v>0</v>
      </c>
      <c r="Y4888">
        <v>0</v>
      </c>
      <c r="Z4888">
        <v>0</v>
      </c>
      <c r="AA4888">
        <v>0</v>
      </c>
      <c r="AB4888">
        <v>0</v>
      </c>
      <c r="AC4888">
        <v>0</v>
      </c>
      <c r="AD4888">
        <v>0</v>
      </c>
      <c r="AE4888">
        <v>0</v>
      </c>
      <c r="AF4888">
        <v>0</v>
      </c>
      <c r="AG4888" t="s">
        <v>19255</v>
      </c>
      <c r="AH4888" s="21" t="str">
        <f t="shared" si="152"/>
        <v>YK20</v>
      </c>
      <c r="AI4888" s="21">
        <v>187.20000000000002</v>
      </c>
      <c r="AJ4888" s="21">
        <f t="shared" si="153"/>
        <v>99.411764705882348</v>
      </c>
      <c r="AK4888" s="21" t="s">
        <v>2060</v>
      </c>
      <c r="AL4888" t="s">
        <v>2551</v>
      </c>
      <c r="AM4888" s="26" t="s">
        <v>38</v>
      </c>
      <c r="AN4888" t="s">
        <v>2031</v>
      </c>
    </row>
    <row r="4889" spans="1:40" ht="15" hidden="1" thickTop="1" x14ac:dyDescent="0.35">
      <c r="A4889" t="s">
        <v>10397</v>
      </c>
      <c r="B4889" t="s">
        <v>19256</v>
      </c>
      <c r="C4889" t="s">
        <v>4767</v>
      </c>
      <c r="D4889" t="s">
        <v>19257</v>
      </c>
      <c r="E4889" t="s">
        <v>2646</v>
      </c>
      <c r="F4889">
        <v>1</v>
      </c>
      <c r="G4889" t="s">
        <v>2600</v>
      </c>
      <c r="H4889" t="s">
        <v>2577</v>
      </c>
      <c r="I4889" t="s">
        <v>2076</v>
      </c>
      <c r="J4889" t="s">
        <v>2601</v>
      </c>
      <c r="K4889" t="s">
        <v>2602</v>
      </c>
      <c r="L4889" t="s">
        <v>2058</v>
      </c>
      <c r="M4889" t="s">
        <v>2170</v>
      </c>
      <c r="N4889">
        <v>2</v>
      </c>
      <c r="O4889">
        <v>53</v>
      </c>
      <c r="P4889">
        <v>0.35</v>
      </c>
      <c r="Q4889">
        <v>15300</v>
      </c>
      <c r="R4889">
        <v>1</v>
      </c>
      <c r="S4889">
        <v>20</v>
      </c>
      <c r="T4889">
        <v>0.13</v>
      </c>
      <c r="U4889">
        <v>1</v>
      </c>
      <c r="V4889">
        <v>33</v>
      </c>
      <c r="W4889">
        <v>0.22</v>
      </c>
      <c r="X4889">
        <v>0</v>
      </c>
      <c r="Y4889">
        <v>0</v>
      </c>
      <c r="Z4889">
        <v>0</v>
      </c>
      <c r="AA4889">
        <v>0</v>
      </c>
      <c r="AB4889">
        <v>0</v>
      </c>
      <c r="AC4889">
        <v>0</v>
      </c>
      <c r="AD4889">
        <v>0</v>
      </c>
      <c r="AE4889">
        <v>0</v>
      </c>
      <c r="AF4889">
        <v>0</v>
      </c>
      <c r="AG4889" t="s">
        <v>19258</v>
      </c>
      <c r="AH4889" s="21" t="str">
        <f t="shared" si="152"/>
        <v>YK20</v>
      </c>
      <c r="AI4889" s="21">
        <v>216</v>
      </c>
      <c r="AJ4889" s="21">
        <f t="shared" si="153"/>
        <v>99.653594771241828</v>
      </c>
      <c r="AK4889" s="21" t="s">
        <v>2060</v>
      </c>
      <c r="AL4889" t="s">
        <v>2551</v>
      </c>
      <c r="AM4889" s="26" t="s">
        <v>38</v>
      </c>
      <c r="AN4889" t="s">
        <v>2030</v>
      </c>
    </row>
    <row r="4890" spans="1:40" ht="15" hidden="1" thickTop="1" x14ac:dyDescent="0.35">
      <c r="A4890" t="s">
        <v>10401</v>
      </c>
      <c r="B4890" t="s">
        <v>19259</v>
      </c>
      <c r="C4890" t="s">
        <v>4767</v>
      </c>
      <c r="D4890" t="s">
        <v>19257</v>
      </c>
      <c r="E4890" t="s">
        <v>2646</v>
      </c>
      <c r="F4890">
        <v>1</v>
      </c>
      <c r="G4890" t="s">
        <v>2600</v>
      </c>
      <c r="H4890" t="s">
        <v>2577</v>
      </c>
      <c r="I4890" t="s">
        <v>2076</v>
      </c>
      <c r="J4890" t="s">
        <v>2601</v>
      </c>
      <c r="K4890" t="s">
        <v>2602</v>
      </c>
      <c r="L4890" t="s">
        <v>2058</v>
      </c>
      <c r="M4890" t="s">
        <v>2170</v>
      </c>
      <c r="N4890">
        <v>5</v>
      </c>
      <c r="O4890">
        <v>99</v>
      </c>
      <c r="P4890">
        <v>0.65</v>
      </c>
      <c r="Q4890">
        <v>15300</v>
      </c>
      <c r="R4890">
        <v>1</v>
      </c>
      <c r="S4890">
        <v>17</v>
      </c>
      <c r="T4890">
        <v>0.11</v>
      </c>
      <c r="U4890">
        <v>3</v>
      </c>
      <c r="V4890">
        <v>50</v>
      </c>
      <c r="W4890">
        <v>0.33</v>
      </c>
      <c r="X4890">
        <v>0</v>
      </c>
      <c r="Y4890">
        <v>0</v>
      </c>
      <c r="Z4890">
        <v>0</v>
      </c>
      <c r="AA4890">
        <v>1</v>
      </c>
      <c r="AB4890">
        <v>32</v>
      </c>
      <c r="AC4890">
        <v>0.21</v>
      </c>
      <c r="AD4890">
        <v>0</v>
      </c>
      <c r="AE4890">
        <v>0</v>
      </c>
      <c r="AF4890">
        <v>0</v>
      </c>
      <c r="AG4890" t="s">
        <v>19260</v>
      </c>
      <c r="AH4890" s="21" t="str">
        <f t="shared" si="152"/>
        <v>YK20</v>
      </c>
      <c r="AI4890" s="21">
        <v>216</v>
      </c>
      <c r="AJ4890" s="21">
        <f t="shared" si="153"/>
        <v>99.352941176470594</v>
      </c>
      <c r="AK4890" s="21" t="s">
        <v>2060</v>
      </c>
      <c r="AL4890" t="s">
        <v>2551</v>
      </c>
      <c r="AM4890" s="26" t="s">
        <v>38</v>
      </c>
      <c r="AN4890" t="s">
        <v>2031</v>
      </c>
    </row>
    <row r="4891" spans="1:40" ht="15" hidden="1" thickTop="1" x14ac:dyDescent="0.35">
      <c r="A4891" t="s">
        <v>10404</v>
      </c>
      <c r="B4891" t="s">
        <v>19261</v>
      </c>
      <c r="C4891" t="s">
        <v>3470</v>
      </c>
      <c r="D4891" t="s">
        <v>19262</v>
      </c>
      <c r="E4891" t="s">
        <v>2575</v>
      </c>
      <c r="F4891">
        <v>1</v>
      </c>
      <c r="G4891" t="s">
        <v>2600</v>
      </c>
      <c r="H4891" t="s">
        <v>2577</v>
      </c>
      <c r="I4891" t="s">
        <v>2076</v>
      </c>
      <c r="J4891" t="s">
        <v>2601</v>
      </c>
      <c r="K4891" t="s">
        <v>2602</v>
      </c>
      <c r="L4891" t="s">
        <v>2058</v>
      </c>
      <c r="M4891" t="s">
        <v>2310</v>
      </c>
      <c r="N4891">
        <v>2</v>
      </c>
      <c r="O4891">
        <v>33</v>
      </c>
      <c r="P4891">
        <v>0.2</v>
      </c>
      <c r="Q4891">
        <v>16320</v>
      </c>
      <c r="R4891">
        <v>2</v>
      </c>
      <c r="S4891">
        <v>33</v>
      </c>
      <c r="T4891">
        <v>0.2</v>
      </c>
      <c r="U4891">
        <v>0</v>
      </c>
      <c r="V4891">
        <v>0</v>
      </c>
      <c r="W4891">
        <v>0</v>
      </c>
      <c r="X4891">
        <v>0</v>
      </c>
      <c r="Y4891">
        <v>0</v>
      </c>
      <c r="Z4891">
        <v>0</v>
      </c>
      <c r="AA4891">
        <v>0</v>
      </c>
      <c r="AB4891">
        <v>0</v>
      </c>
      <c r="AC4891">
        <v>0</v>
      </c>
      <c r="AD4891">
        <v>0</v>
      </c>
      <c r="AE4891">
        <v>0</v>
      </c>
      <c r="AF4891">
        <v>0</v>
      </c>
      <c r="AG4891" t="s">
        <v>19263</v>
      </c>
      <c r="AH4891" s="21" t="str">
        <f t="shared" si="152"/>
        <v>YK20</v>
      </c>
      <c r="AI4891" s="21">
        <v>230.39999999999998</v>
      </c>
      <c r="AJ4891" s="21">
        <f t="shared" si="153"/>
        <v>99.797794117647058</v>
      </c>
      <c r="AK4891" s="21" t="s">
        <v>2060</v>
      </c>
      <c r="AL4891" t="s">
        <v>2551</v>
      </c>
      <c r="AM4891" s="26" t="s">
        <v>38</v>
      </c>
      <c r="AN4891" t="s">
        <v>2029</v>
      </c>
    </row>
    <row r="4892" spans="1:40" ht="15" hidden="1" thickTop="1" x14ac:dyDescent="0.35">
      <c r="A4892" t="s">
        <v>10408</v>
      </c>
      <c r="B4892" t="s">
        <v>19264</v>
      </c>
      <c r="C4892" t="s">
        <v>4118</v>
      </c>
      <c r="D4892" t="s">
        <v>19265</v>
      </c>
      <c r="E4892" t="s">
        <v>2646</v>
      </c>
      <c r="F4892">
        <v>1</v>
      </c>
      <c r="G4892" t="s">
        <v>2600</v>
      </c>
      <c r="H4892" t="s">
        <v>2577</v>
      </c>
      <c r="I4892" t="s">
        <v>2076</v>
      </c>
      <c r="J4892" t="s">
        <v>2647</v>
      </c>
      <c r="K4892" t="s">
        <v>2602</v>
      </c>
      <c r="L4892" t="s">
        <v>2058</v>
      </c>
      <c r="M4892" t="s">
        <v>2310</v>
      </c>
      <c r="N4892">
        <v>0</v>
      </c>
      <c r="O4892">
        <v>0</v>
      </c>
      <c r="P4892">
        <v>0</v>
      </c>
      <c r="Q4892">
        <v>16320</v>
      </c>
      <c r="R4892">
        <v>0</v>
      </c>
      <c r="S4892">
        <v>0</v>
      </c>
      <c r="T4892">
        <v>0</v>
      </c>
      <c r="U4892">
        <v>0</v>
      </c>
      <c r="V4892">
        <v>0</v>
      </c>
      <c r="W4892">
        <v>0</v>
      </c>
      <c r="X4892">
        <v>0</v>
      </c>
      <c r="Y4892">
        <v>0</v>
      </c>
      <c r="Z4892">
        <v>0</v>
      </c>
      <c r="AA4892">
        <v>0</v>
      </c>
      <c r="AB4892">
        <v>0</v>
      </c>
      <c r="AC4892">
        <v>0</v>
      </c>
      <c r="AD4892">
        <v>0</v>
      </c>
      <c r="AE4892">
        <v>0</v>
      </c>
      <c r="AF4892">
        <v>0</v>
      </c>
      <c r="AG4892" t="s">
        <v>19266</v>
      </c>
      <c r="AH4892" s="21" t="str">
        <f t="shared" si="152"/>
        <v>YK20</v>
      </c>
      <c r="AI4892" s="21">
        <v>230.39999999999998</v>
      </c>
      <c r="AJ4892" s="21">
        <f t="shared" si="153"/>
        <v>100</v>
      </c>
      <c r="AK4892" s="21" t="s">
        <v>2060</v>
      </c>
      <c r="AL4892" t="s">
        <v>2551</v>
      </c>
      <c r="AM4892" s="26" t="s">
        <v>38</v>
      </c>
      <c r="AN4892" t="s">
        <v>2029</v>
      </c>
    </row>
    <row r="4893" spans="1:40" ht="15" hidden="1" thickTop="1" x14ac:dyDescent="0.35">
      <c r="A4893" t="s">
        <v>10412</v>
      </c>
      <c r="B4893" t="s">
        <v>19267</v>
      </c>
      <c r="C4893" t="s">
        <v>4118</v>
      </c>
      <c r="D4893" t="s">
        <v>19265</v>
      </c>
      <c r="E4893" t="s">
        <v>2646</v>
      </c>
      <c r="F4893">
        <v>1</v>
      </c>
      <c r="G4893" t="s">
        <v>2600</v>
      </c>
      <c r="H4893" t="s">
        <v>2577</v>
      </c>
      <c r="I4893" t="s">
        <v>2076</v>
      </c>
      <c r="J4893" t="s">
        <v>2647</v>
      </c>
      <c r="K4893" t="s">
        <v>2602</v>
      </c>
      <c r="L4893" t="s">
        <v>2058</v>
      </c>
      <c r="M4893" t="s">
        <v>2310</v>
      </c>
      <c r="N4893">
        <v>1</v>
      </c>
      <c r="O4893">
        <v>26</v>
      </c>
      <c r="P4893">
        <v>0.16</v>
      </c>
      <c r="Q4893">
        <v>16320</v>
      </c>
      <c r="R4893">
        <v>1</v>
      </c>
      <c r="S4893">
        <v>26</v>
      </c>
      <c r="T4893">
        <v>0.16</v>
      </c>
      <c r="U4893">
        <v>0</v>
      </c>
      <c r="V4893">
        <v>0</v>
      </c>
      <c r="W4893">
        <v>0</v>
      </c>
      <c r="X4893">
        <v>0</v>
      </c>
      <c r="Y4893">
        <v>0</v>
      </c>
      <c r="Z4893">
        <v>0</v>
      </c>
      <c r="AA4893">
        <v>0</v>
      </c>
      <c r="AB4893">
        <v>0</v>
      </c>
      <c r="AC4893">
        <v>0</v>
      </c>
      <c r="AD4893">
        <v>0</v>
      </c>
      <c r="AE4893">
        <v>0</v>
      </c>
      <c r="AF4893">
        <v>0</v>
      </c>
      <c r="AG4893" t="s">
        <v>19268</v>
      </c>
      <c r="AH4893" s="21" t="str">
        <f t="shared" si="152"/>
        <v>YK20</v>
      </c>
      <c r="AI4893" s="21">
        <v>230.39999999999998</v>
      </c>
      <c r="AJ4893" s="21">
        <f t="shared" si="153"/>
        <v>99.840686274509807</v>
      </c>
      <c r="AK4893" s="21" t="s">
        <v>2060</v>
      </c>
      <c r="AL4893" t="s">
        <v>2551</v>
      </c>
      <c r="AM4893" s="26" t="s">
        <v>38</v>
      </c>
      <c r="AN4893" t="s">
        <v>2029</v>
      </c>
    </row>
    <row r="4894" spans="1:40" ht="15" hidden="1" thickTop="1" x14ac:dyDescent="0.35">
      <c r="A4894" t="s">
        <v>10416</v>
      </c>
      <c r="B4894" t="s">
        <v>19269</v>
      </c>
      <c r="C4894" t="s">
        <v>14727</v>
      </c>
      <c r="D4894" t="s">
        <v>19270</v>
      </c>
      <c r="E4894" t="s">
        <v>2646</v>
      </c>
      <c r="F4894">
        <v>1</v>
      </c>
      <c r="G4894" t="s">
        <v>2600</v>
      </c>
      <c r="H4894" t="s">
        <v>2577</v>
      </c>
      <c r="I4894" t="s">
        <v>2076</v>
      </c>
      <c r="J4894" t="s">
        <v>2647</v>
      </c>
      <c r="K4894" t="s">
        <v>2602</v>
      </c>
      <c r="L4894" t="s">
        <v>2058</v>
      </c>
      <c r="M4894" t="s">
        <v>2059</v>
      </c>
      <c r="N4894">
        <v>2</v>
      </c>
      <c r="O4894">
        <v>48</v>
      </c>
      <c r="P4894">
        <v>0.2</v>
      </c>
      <c r="Q4894">
        <v>24480</v>
      </c>
      <c r="R4894">
        <v>1</v>
      </c>
      <c r="S4894">
        <v>23</v>
      </c>
      <c r="T4894">
        <v>0.09</v>
      </c>
      <c r="U4894">
        <v>1</v>
      </c>
      <c r="V4894">
        <v>25</v>
      </c>
      <c r="W4894">
        <v>0.1</v>
      </c>
      <c r="X4894">
        <v>0</v>
      </c>
      <c r="Y4894">
        <v>0</v>
      </c>
      <c r="Z4894">
        <v>0</v>
      </c>
      <c r="AA4894">
        <v>0</v>
      </c>
      <c r="AB4894">
        <v>0</v>
      </c>
      <c r="AC4894">
        <v>0</v>
      </c>
      <c r="AD4894">
        <v>0</v>
      </c>
      <c r="AE4894">
        <v>0</v>
      </c>
      <c r="AF4894">
        <v>0</v>
      </c>
      <c r="AG4894" t="s">
        <v>19271</v>
      </c>
      <c r="AH4894" s="21" t="str">
        <f t="shared" si="152"/>
        <v>YK20</v>
      </c>
      <c r="AI4894" s="21">
        <v>345.36</v>
      </c>
      <c r="AJ4894" s="21">
        <f t="shared" si="153"/>
        <v>99.803921568627445</v>
      </c>
      <c r="AK4894" s="21" t="s">
        <v>2060</v>
      </c>
      <c r="AL4894" t="s">
        <v>2551</v>
      </c>
      <c r="AM4894" s="26" t="s">
        <v>38</v>
      </c>
      <c r="AN4894" t="s">
        <v>2031</v>
      </c>
    </row>
    <row r="4895" spans="1:40" ht="15" hidden="1" thickTop="1" x14ac:dyDescent="0.35">
      <c r="A4895" t="s">
        <v>10420</v>
      </c>
      <c r="B4895" t="s">
        <v>19272</v>
      </c>
      <c r="C4895" t="s">
        <v>4374</v>
      </c>
      <c r="D4895" t="s">
        <v>19273</v>
      </c>
      <c r="E4895" t="s">
        <v>2646</v>
      </c>
      <c r="F4895">
        <v>1</v>
      </c>
      <c r="G4895" t="s">
        <v>2600</v>
      </c>
      <c r="H4895" t="s">
        <v>2577</v>
      </c>
      <c r="I4895" t="s">
        <v>2076</v>
      </c>
      <c r="J4895" t="s">
        <v>2601</v>
      </c>
      <c r="K4895" t="s">
        <v>2602</v>
      </c>
      <c r="L4895" t="s">
        <v>2058</v>
      </c>
      <c r="M4895" t="s">
        <v>2059</v>
      </c>
      <c r="N4895">
        <v>0</v>
      </c>
      <c r="O4895">
        <v>0</v>
      </c>
      <c r="P4895">
        <v>0</v>
      </c>
      <c r="Q4895">
        <v>24480</v>
      </c>
      <c r="R4895">
        <v>0</v>
      </c>
      <c r="S4895">
        <v>0</v>
      </c>
      <c r="T4895">
        <v>0</v>
      </c>
      <c r="U4895">
        <v>0</v>
      </c>
      <c r="V4895">
        <v>0</v>
      </c>
      <c r="W4895">
        <v>0</v>
      </c>
      <c r="X4895">
        <v>0</v>
      </c>
      <c r="Y4895">
        <v>0</v>
      </c>
      <c r="Z4895">
        <v>0</v>
      </c>
      <c r="AA4895">
        <v>0</v>
      </c>
      <c r="AB4895">
        <v>0</v>
      </c>
      <c r="AC4895">
        <v>0</v>
      </c>
      <c r="AD4895">
        <v>0</v>
      </c>
      <c r="AE4895">
        <v>0</v>
      </c>
      <c r="AF4895">
        <v>0</v>
      </c>
      <c r="AG4895" t="s">
        <v>19274</v>
      </c>
      <c r="AH4895" s="21" t="str">
        <f t="shared" si="152"/>
        <v>YK20</v>
      </c>
      <c r="AI4895" s="21">
        <v>345.36</v>
      </c>
      <c r="AJ4895" s="21">
        <f t="shared" si="153"/>
        <v>100</v>
      </c>
      <c r="AK4895" s="21" t="s">
        <v>2060</v>
      </c>
      <c r="AL4895" t="s">
        <v>2551</v>
      </c>
      <c r="AM4895" s="26" t="s">
        <v>38</v>
      </c>
      <c r="AN4895" t="s">
        <v>2031</v>
      </c>
    </row>
    <row r="4896" spans="1:40" ht="15" hidden="1" thickTop="1" x14ac:dyDescent="0.35">
      <c r="A4896" t="s">
        <v>10424</v>
      </c>
      <c r="B4896" t="s">
        <v>19275</v>
      </c>
      <c r="C4896" t="s">
        <v>8217</v>
      </c>
      <c r="D4896" t="s">
        <v>19276</v>
      </c>
      <c r="E4896" t="s">
        <v>2646</v>
      </c>
      <c r="F4896">
        <v>1</v>
      </c>
      <c r="G4896" t="s">
        <v>2600</v>
      </c>
      <c r="H4896" t="s">
        <v>2577</v>
      </c>
      <c r="I4896" t="s">
        <v>2076</v>
      </c>
      <c r="J4896" t="s">
        <v>2647</v>
      </c>
      <c r="K4896" t="s">
        <v>2602</v>
      </c>
      <c r="L4896" t="s">
        <v>2058</v>
      </c>
      <c r="M4896" t="s">
        <v>2059</v>
      </c>
      <c r="N4896">
        <v>5</v>
      </c>
      <c r="O4896">
        <v>139</v>
      </c>
      <c r="P4896">
        <v>0.56999999999999995</v>
      </c>
      <c r="Q4896">
        <v>24480</v>
      </c>
      <c r="R4896">
        <v>4</v>
      </c>
      <c r="S4896">
        <v>116</v>
      </c>
      <c r="T4896">
        <v>0.47</v>
      </c>
      <c r="U4896">
        <v>1</v>
      </c>
      <c r="V4896">
        <v>23</v>
      </c>
      <c r="W4896">
        <v>0.09</v>
      </c>
      <c r="X4896">
        <v>0</v>
      </c>
      <c r="Y4896">
        <v>0</v>
      </c>
      <c r="Z4896">
        <v>0</v>
      </c>
      <c r="AA4896">
        <v>0</v>
      </c>
      <c r="AB4896">
        <v>0</v>
      </c>
      <c r="AC4896">
        <v>0</v>
      </c>
      <c r="AD4896">
        <v>0</v>
      </c>
      <c r="AE4896">
        <v>0</v>
      </c>
      <c r="AF4896">
        <v>0</v>
      </c>
      <c r="AG4896" t="s">
        <v>19277</v>
      </c>
      <c r="AH4896" s="21" t="str">
        <f t="shared" si="152"/>
        <v>YK20</v>
      </c>
      <c r="AI4896" s="21">
        <v>345.36</v>
      </c>
      <c r="AJ4896" s="21">
        <f t="shared" si="153"/>
        <v>99.432189542483655</v>
      </c>
      <c r="AK4896" s="21" t="s">
        <v>2060</v>
      </c>
      <c r="AL4896" t="s">
        <v>2551</v>
      </c>
      <c r="AM4896" s="26" t="s">
        <v>38</v>
      </c>
      <c r="AN4896" t="s">
        <v>2030</v>
      </c>
    </row>
    <row r="4897" spans="1:40" ht="15" hidden="1" thickTop="1" x14ac:dyDescent="0.35">
      <c r="A4897" t="s">
        <v>10427</v>
      </c>
      <c r="B4897" t="s">
        <v>19278</v>
      </c>
      <c r="C4897" t="s">
        <v>4634</v>
      </c>
      <c r="D4897" t="s">
        <v>19279</v>
      </c>
      <c r="E4897" t="s">
        <v>2646</v>
      </c>
      <c r="F4897">
        <v>1</v>
      </c>
      <c r="G4897" t="s">
        <v>2600</v>
      </c>
      <c r="H4897" t="s">
        <v>2577</v>
      </c>
      <c r="I4897" t="s">
        <v>2076</v>
      </c>
      <c r="J4897" t="s">
        <v>2647</v>
      </c>
      <c r="K4897" t="s">
        <v>2602</v>
      </c>
      <c r="L4897" t="s">
        <v>2058</v>
      </c>
      <c r="M4897" t="s">
        <v>2059</v>
      </c>
      <c r="N4897">
        <v>1</v>
      </c>
      <c r="O4897">
        <v>33</v>
      </c>
      <c r="P4897">
        <v>0.13</v>
      </c>
      <c r="Q4897">
        <v>24480</v>
      </c>
      <c r="R4897">
        <v>0</v>
      </c>
      <c r="S4897">
        <v>0</v>
      </c>
      <c r="T4897">
        <v>0</v>
      </c>
      <c r="U4897">
        <v>1</v>
      </c>
      <c r="V4897">
        <v>33</v>
      </c>
      <c r="W4897">
        <v>0.13</v>
      </c>
      <c r="X4897">
        <v>0</v>
      </c>
      <c r="Y4897">
        <v>0</v>
      </c>
      <c r="Z4897">
        <v>0</v>
      </c>
      <c r="AA4897">
        <v>0</v>
      </c>
      <c r="AB4897">
        <v>0</v>
      </c>
      <c r="AC4897">
        <v>0</v>
      </c>
      <c r="AD4897">
        <v>0</v>
      </c>
      <c r="AE4897">
        <v>0</v>
      </c>
      <c r="AF4897">
        <v>0</v>
      </c>
      <c r="AG4897" t="s">
        <v>19280</v>
      </c>
      <c r="AH4897" s="21" t="str">
        <f t="shared" si="152"/>
        <v>YK20</v>
      </c>
      <c r="AI4897" s="21">
        <v>345.36</v>
      </c>
      <c r="AJ4897" s="21">
        <f t="shared" si="153"/>
        <v>99.865196078431367</v>
      </c>
      <c r="AK4897" s="21" t="s">
        <v>2060</v>
      </c>
      <c r="AL4897" t="s">
        <v>2551</v>
      </c>
      <c r="AM4897" s="26" t="s">
        <v>38</v>
      </c>
      <c r="AN4897" t="s">
        <v>2029</v>
      </c>
    </row>
    <row r="4898" spans="1:40" ht="15" hidden="1" thickTop="1" x14ac:dyDescent="0.35">
      <c r="A4898" t="s">
        <v>10431</v>
      </c>
      <c r="B4898" t="s">
        <v>19281</v>
      </c>
      <c r="C4898" t="s">
        <v>4634</v>
      </c>
      <c r="D4898" t="s">
        <v>19282</v>
      </c>
      <c r="E4898" t="s">
        <v>2646</v>
      </c>
      <c r="F4898">
        <v>1</v>
      </c>
      <c r="G4898" t="s">
        <v>2600</v>
      </c>
      <c r="H4898" t="s">
        <v>2577</v>
      </c>
      <c r="I4898" t="s">
        <v>2076</v>
      </c>
      <c r="J4898" t="s">
        <v>2647</v>
      </c>
      <c r="K4898" t="s">
        <v>2602</v>
      </c>
      <c r="L4898" t="s">
        <v>2058</v>
      </c>
      <c r="M4898" t="s">
        <v>5179</v>
      </c>
      <c r="N4898">
        <v>1</v>
      </c>
      <c r="O4898">
        <v>46</v>
      </c>
      <c r="P4898">
        <v>0.25</v>
      </c>
      <c r="Q4898">
        <v>18360</v>
      </c>
      <c r="R4898">
        <v>0</v>
      </c>
      <c r="S4898">
        <v>0</v>
      </c>
      <c r="T4898">
        <v>0</v>
      </c>
      <c r="U4898">
        <v>1</v>
      </c>
      <c r="V4898">
        <v>46</v>
      </c>
      <c r="W4898">
        <v>0.25</v>
      </c>
      <c r="X4898">
        <v>0</v>
      </c>
      <c r="Y4898">
        <v>0</v>
      </c>
      <c r="Z4898">
        <v>0</v>
      </c>
      <c r="AA4898">
        <v>0</v>
      </c>
      <c r="AB4898">
        <v>0</v>
      </c>
      <c r="AC4898">
        <v>0</v>
      </c>
      <c r="AD4898">
        <v>0</v>
      </c>
      <c r="AE4898">
        <v>0</v>
      </c>
      <c r="AF4898">
        <v>0</v>
      </c>
      <c r="AG4898" t="s">
        <v>19283</v>
      </c>
      <c r="AH4898" s="21" t="str">
        <f t="shared" si="152"/>
        <v>YK20</v>
      </c>
      <c r="AI4898" s="21">
        <v>258.95999999999998</v>
      </c>
      <c r="AJ4898" s="21">
        <f t="shared" si="153"/>
        <v>99.749455337690634</v>
      </c>
      <c r="AK4898" s="21" t="s">
        <v>2060</v>
      </c>
      <c r="AL4898" t="s">
        <v>2551</v>
      </c>
      <c r="AM4898" s="26" t="s">
        <v>38</v>
      </c>
      <c r="AN4898" t="s">
        <v>2029</v>
      </c>
    </row>
    <row r="4899" spans="1:40" ht="15" hidden="1" thickTop="1" x14ac:dyDescent="0.35">
      <c r="A4899" t="s">
        <v>10435</v>
      </c>
      <c r="B4899" t="s">
        <v>19284</v>
      </c>
      <c r="C4899" t="s">
        <v>5177</v>
      </c>
      <c r="D4899" t="s">
        <v>19285</v>
      </c>
      <c r="E4899" t="s">
        <v>2646</v>
      </c>
      <c r="F4899">
        <v>1</v>
      </c>
      <c r="G4899" t="s">
        <v>2600</v>
      </c>
      <c r="H4899" t="s">
        <v>2577</v>
      </c>
      <c r="I4899" t="s">
        <v>2076</v>
      </c>
      <c r="J4899" t="s">
        <v>2601</v>
      </c>
      <c r="K4899" t="s">
        <v>2602</v>
      </c>
      <c r="L4899" t="s">
        <v>2058</v>
      </c>
      <c r="M4899" t="s">
        <v>2170</v>
      </c>
      <c r="N4899">
        <v>4</v>
      </c>
      <c r="O4899">
        <v>166</v>
      </c>
      <c r="P4899">
        <v>1.08</v>
      </c>
      <c r="Q4899">
        <v>15300</v>
      </c>
      <c r="R4899">
        <v>2</v>
      </c>
      <c r="S4899">
        <v>26</v>
      </c>
      <c r="T4899">
        <v>0.17</v>
      </c>
      <c r="U4899">
        <v>1</v>
      </c>
      <c r="V4899">
        <v>22</v>
      </c>
      <c r="W4899">
        <v>0.14000000000000001</v>
      </c>
      <c r="X4899">
        <v>0</v>
      </c>
      <c r="Y4899">
        <v>0</v>
      </c>
      <c r="Z4899">
        <v>0</v>
      </c>
      <c r="AA4899">
        <v>0</v>
      </c>
      <c r="AB4899">
        <v>0</v>
      </c>
      <c r="AC4899">
        <v>0</v>
      </c>
      <c r="AD4899">
        <v>1</v>
      </c>
      <c r="AE4899">
        <v>118</v>
      </c>
      <c r="AF4899">
        <v>0.77</v>
      </c>
      <c r="AG4899" t="s">
        <v>19286</v>
      </c>
      <c r="AH4899" s="21" t="str">
        <f t="shared" si="152"/>
        <v>YK20</v>
      </c>
      <c r="AI4899" s="21">
        <v>216</v>
      </c>
      <c r="AJ4899" s="21">
        <f t="shared" si="153"/>
        <v>98.915032679738559</v>
      </c>
      <c r="AK4899" s="21" t="s">
        <v>2063</v>
      </c>
      <c r="AL4899" t="s">
        <v>2551</v>
      </c>
      <c r="AM4899" s="26" t="s">
        <v>38</v>
      </c>
      <c r="AN4899" t="s">
        <v>2031</v>
      </c>
    </row>
    <row r="4900" spans="1:40" ht="15" hidden="1" thickTop="1" x14ac:dyDescent="0.35">
      <c r="A4900" t="s">
        <v>10439</v>
      </c>
      <c r="B4900" t="s">
        <v>19287</v>
      </c>
      <c r="C4900" t="s">
        <v>5177</v>
      </c>
      <c r="D4900" t="s">
        <v>19288</v>
      </c>
      <c r="E4900" t="s">
        <v>2646</v>
      </c>
      <c r="F4900">
        <v>1</v>
      </c>
      <c r="G4900" t="s">
        <v>2600</v>
      </c>
      <c r="H4900" t="s">
        <v>2577</v>
      </c>
      <c r="I4900" t="s">
        <v>2076</v>
      </c>
      <c r="J4900" t="s">
        <v>2601</v>
      </c>
      <c r="K4900" t="s">
        <v>2602</v>
      </c>
      <c r="L4900" t="s">
        <v>2058</v>
      </c>
      <c r="M4900" t="s">
        <v>2982</v>
      </c>
      <c r="N4900">
        <v>1</v>
      </c>
      <c r="O4900">
        <v>16</v>
      </c>
      <c r="P4900">
        <v>0.11</v>
      </c>
      <c r="Q4900">
        <v>14280</v>
      </c>
      <c r="R4900">
        <v>0</v>
      </c>
      <c r="S4900">
        <v>0</v>
      </c>
      <c r="T4900">
        <v>0</v>
      </c>
      <c r="U4900">
        <v>1</v>
      </c>
      <c r="V4900">
        <v>16</v>
      </c>
      <c r="W4900">
        <v>0.11</v>
      </c>
      <c r="X4900">
        <v>0</v>
      </c>
      <c r="Y4900">
        <v>0</v>
      </c>
      <c r="Z4900">
        <v>0</v>
      </c>
      <c r="AA4900">
        <v>0</v>
      </c>
      <c r="AB4900">
        <v>0</v>
      </c>
      <c r="AC4900">
        <v>0</v>
      </c>
      <c r="AD4900">
        <v>0</v>
      </c>
      <c r="AE4900">
        <v>0</v>
      </c>
      <c r="AF4900">
        <v>0</v>
      </c>
      <c r="AG4900" t="s">
        <v>19289</v>
      </c>
      <c r="AH4900" s="21" t="str">
        <f t="shared" si="152"/>
        <v>YK20</v>
      </c>
      <c r="AI4900" s="21">
        <v>201.59999999999997</v>
      </c>
      <c r="AJ4900" s="21">
        <f t="shared" si="153"/>
        <v>99.88795518207283</v>
      </c>
      <c r="AK4900" s="21" t="s">
        <v>2060</v>
      </c>
      <c r="AL4900" t="s">
        <v>2551</v>
      </c>
      <c r="AM4900" s="26" t="s">
        <v>38</v>
      </c>
      <c r="AN4900" t="s">
        <v>2029</v>
      </c>
    </row>
    <row r="4901" spans="1:40" ht="15" hidden="1" thickTop="1" x14ac:dyDescent="0.35">
      <c r="A4901" t="s">
        <v>10443</v>
      </c>
      <c r="B4901" t="s">
        <v>19290</v>
      </c>
      <c r="C4901" t="s">
        <v>3294</v>
      </c>
      <c r="D4901" t="s">
        <v>19291</v>
      </c>
      <c r="E4901" t="s">
        <v>2608</v>
      </c>
      <c r="F4901">
        <v>1</v>
      </c>
      <c r="G4901" t="s">
        <v>2609</v>
      </c>
      <c r="H4901" t="s">
        <v>2577</v>
      </c>
      <c r="I4901" t="s">
        <v>2076</v>
      </c>
      <c r="J4901" t="s">
        <v>2764</v>
      </c>
      <c r="K4901" t="s">
        <v>2765</v>
      </c>
      <c r="L4901" t="s">
        <v>2058</v>
      </c>
      <c r="M4901" t="s">
        <v>2059</v>
      </c>
      <c r="N4901">
        <v>6</v>
      </c>
      <c r="O4901">
        <v>300</v>
      </c>
      <c r="P4901">
        <v>1.23</v>
      </c>
      <c r="Q4901">
        <v>24480</v>
      </c>
      <c r="R4901">
        <v>2</v>
      </c>
      <c r="S4901">
        <v>52</v>
      </c>
      <c r="T4901">
        <v>0.21</v>
      </c>
      <c r="U4901">
        <v>4</v>
      </c>
      <c r="V4901">
        <v>248</v>
      </c>
      <c r="W4901">
        <v>1.01</v>
      </c>
      <c r="X4901">
        <v>0</v>
      </c>
      <c r="Y4901">
        <v>0</v>
      </c>
      <c r="Z4901">
        <v>0</v>
      </c>
      <c r="AA4901">
        <v>0</v>
      </c>
      <c r="AB4901">
        <v>0</v>
      </c>
      <c r="AC4901">
        <v>0</v>
      </c>
      <c r="AD4901">
        <v>0</v>
      </c>
      <c r="AE4901">
        <v>0</v>
      </c>
      <c r="AF4901">
        <v>0</v>
      </c>
      <c r="AG4901" t="s">
        <v>19292</v>
      </c>
      <c r="AH4901" s="21" t="str">
        <f t="shared" si="152"/>
        <v>YK20</v>
      </c>
      <c r="AI4901" s="21">
        <v>345.36</v>
      </c>
      <c r="AJ4901" s="21">
        <f t="shared" si="153"/>
        <v>98.774509803921575</v>
      </c>
      <c r="AK4901" s="21" t="s">
        <v>2063</v>
      </c>
      <c r="AL4901" t="s">
        <v>2613</v>
      </c>
      <c r="AM4901" s="26" t="s">
        <v>38</v>
      </c>
      <c r="AN4901" t="s">
        <v>2030</v>
      </c>
    </row>
    <row r="4902" spans="1:40" ht="15" hidden="1" thickTop="1" x14ac:dyDescent="0.35">
      <c r="A4902" t="s">
        <v>10447</v>
      </c>
      <c r="B4902" t="s">
        <v>19293</v>
      </c>
      <c r="C4902" t="s">
        <v>3294</v>
      </c>
      <c r="D4902" t="s">
        <v>19294</v>
      </c>
      <c r="E4902" t="s">
        <v>2608</v>
      </c>
      <c r="F4902">
        <v>1</v>
      </c>
      <c r="G4902" t="s">
        <v>2609</v>
      </c>
      <c r="H4902" t="s">
        <v>2577</v>
      </c>
      <c r="I4902" t="s">
        <v>2076</v>
      </c>
      <c r="J4902" t="s">
        <v>2764</v>
      </c>
      <c r="K4902" t="s">
        <v>2765</v>
      </c>
      <c r="L4902" t="s">
        <v>2058</v>
      </c>
      <c r="M4902" t="s">
        <v>2170</v>
      </c>
      <c r="N4902">
        <v>2</v>
      </c>
      <c r="O4902">
        <v>50</v>
      </c>
      <c r="P4902">
        <v>0.33</v>
      </c>
      <c r="Q4902">
        <v>15300</v>
      </c>
      <c r="R4902">
        <v>0</v>
      </c>
      <c r="S4902">
        <v>0</v>
      </c>
      <c r="T4902">
        <v>0</v>
      </c>
      <c r="U4902">
        <v>1</v>
      </c>
      <c r="V4902">
        <v>24</v>
      </c>
      <c r="W4902">
        <v>0.16</v>
      </c>
      <c r="X4902">
        <v>0</v>
      </c>
      <c r="Y4902">
        <v>0</v>
      </c>
      <c r="Z4902">
        <v>0</v>
      </c>
      <c r="AA4902">
        <v>1</v>
      </c>
      <c r="AB4902">
        <v>26</v>
      </c>
      <c r="AC4902">
        <v>0.17</v>
      </c>
      <c r="AD4902">
        <v>0</v>
      </c>
      <c r="AE4902">
        <v>0</v>
      </c>
      <c r="AF4902">
        <v>0</v>
      </c>
      <c r="AG4902" t="s">
        <v>19295</v>
      </c>
      <c r="AH4902" s="21" t="str">
        <f t="shared" si="152"/>
        <v>YK20</v>
      </c>
      <c r="AI4902" s="21">
        <v>216</v>
      </c>
      <c r="AJ4902" s="21">
        <f t="shared" si="153"/>
        <v>99.673202614379079</v>
      </c>
      <c r="AK4902" s="21" t="s">
        <v>2060</v>
      </c>
      <c r="AL4902" t="s">
        <v>2613</v>
      </c>
      <c r="AM4902" s="26" t="s">
        <v>38</v>
      </c>
      <c r="AN4902" t="s">
        <v>2030</v>
      </c>
    </row>
    <row r="4903" spans="1:40" ht="15" hidden="1" thickTop="1" x14ac:dyDescent="0.35">
      <c r="A4903" t="s">
        <v>10451</v>
      </c>
      <c r="B4903" t="s">
        <v>19296</v>
      </c>
      <c r="C4903" t="s">
        <v>2974</v>
      </c>
      <c r="D4903" t="s">
        <v>19297</v>
      </c>
      <c r="E4903" t="s">
        <v>2608</v>
      </c>
      <c r="F4903">
        <v>1</v>
      </c>
      <c r="G4903" t="s">
        <v>2609</v>
      </c>
      <c r="H4903" t="s">
        <v>2577</v>
      </c>
      <c r="I4903" t="s">
        <v>2076</v>
      </c>
      <c r="J4903" t="s">
        <v>2764</v>
      </c>
      <c r="K4903" t="s">
        <v>2765</v>
      </c>
      <c r="L4903" t="s">
        <v>2058</v>
      </c>
      <c r="M4903" t="s">
        <v>2170</v>
      </c>
      <c r="N4903">
        <v>3</v>
      </c>
      <c r="O4903">
        <v>73</v>
      </c>
      <c r="P4903">
        <v>0.48</v>
      </c>
      <c r="Q4903">
        <v>15300</v>
      </c>
      <c r="R4903">
        <v>2</v>
      </c>
      <c r="S4903">
        <v>60</v>
      </c>
      <c r="T4903">
        <v>0.39</v>
      </c>
      <c r="U4903">
        <v>1</v>
      </c>
      <c r="V4903">
        <v>13</v>
      </c>
      <c r="W4903">
        <v>0.08</v>
      </c>
      <c r="X4903">
        <v>0</v>
      </c>
      <c r="Y4903">
        <v>0</v>
      </c>
      <c r="Z4903">
        <v>0</v>
      </c>
      <c r="AA4903">
        <v>0</v>
      </c>
      <c r="AB4903">
        <v>0</v>
      </c>
      <c r="AC4903">
        <v>0</v>
      </c>
      <c r="AD4903">
        <v>0</v>
      </c>
      <c r="AE4903">
        <v>0</v>
      </c>
      <c r="AF4903">
        <v>0</v>
      </c>
      <c r="AG4903" t="s">
        <v>19298</v>
      </c>
      <c r="AH4903" s="21" t="str">
        <f t="shared" si="152"/>
        <v>YK20</v>
      </c>
      <c r="AI4903" s="21">
        <v>216</v>
      </c>
      <c r="AJ4903" s="21">
        <f t="shared" si="153"/>
        <v>99.522875816993462</v>
      </c>
      <c r="AK4903" s="21" t="s">
        <v>2060</v>
      </c>
      <c r="AL4903" t="s">
        <v>2613</v>
      </c>
      <c r="AM4903" s="26" t="s">
        <v>38</v>
      </c>
      <c r="AN4903" t="s">
        <v>2031</v>
      </c>
    </row>
    <row r="4904" spans="1:40" ht="15" hidden="1" thickTop="1" x14ac:dyDescent="0.35">
      <c r="A4904" t="s">
        <v>10455</v>
      </c>
      <c r="B4904" t="s">
        <v>19299</v>
      </c>
      <c r="C4904" t="s">
        <v>2762</v>
      </c>
      <c r="D4904" t="s">
        <v>19300</v>
      </c>
      <c r="E4904" t="s">
        <v>2608</v>
      </c>
      <c r="F4904">
        <v>1</v>
      </c>
      <c r="G4904" t="s">
        <v>2609</v>
      </c>
      <c r="H4904" t="s">
        <v>2577</v>
      </c>
      <c r="I4904" t="s">
        <v>2076</v>
      </c>
      <c r="J4904" t="s">
        <v>2764</v>
      </c>
      <c r="K4904" t="s">
        <v>2765</v>
      </c>
      <c r="L4904" t="s">
        <v>2058</v>
      </c>
      <c r="M4904" t="s">
        <v>2059</v>
      </c>
      <c r="N4904">
        <v>11</v>
      </c>
      <c r="O4904">
        <v>615</v>
      </c>
      <c r="P4904">
        <v>2.5099999999999998</v>
      </c>
      <c r="Q4904">
        <v>24480</v>
      </c>
      <c r="R4904">
        <v>2</v>
      </c>
      <c r="S4904">
        <v>57</v>
      </c>
      <c r="T4904">
        <v>0.23</v>
      </c>
      <c r="U4904">
        <v>8</v>
      </c>
      <c r="V4904">
        <v>519</v>
      </c>
      <c r="W4904">
        <v>2.12</v>
      </c>
      <c r="X4904">
        <v>0</v>
      </c>
      <c r="Y4904">
        <v>0</v>
      </c>
      <c r="Z4904">
        <v>0</v>
      </c>
      <c r="AA4904">
        <v>1</v>
      </c>
      <c r="AB4904">
        <v>39</v>
      </c>
      <c r="AC4904">
        <v>0.16</v>
      </c>
      <c r="AD4904">
        <v>0</v>
      </c>
      <c r="AE4904">
        <v>0</v>
      </c>
      <c r="AF4904">
        <v>0</v>
      </c>
      <c r="AG4904" t="s">
        <v>19301</v>
      </c>
      <c r="AH4904" s="21" t="str">
        <f t="shared" si="152"/>
        <v>YK20</v>
      </c>
      <c r="AI4904" s="21">
        <v>345.36</v>
      </c>
      <c r="AJ4904" s="21">
        <f t="shared" si="153"/>
        <v>97.487745098039213</v>
      </c>
      <c r="AK4904" s="21" t="s">
        <v>2063</v>
      </c>
      <c r="AL4904" t="s">
        <v>2613</v>
      </c>
      <c r="AM4904" s="26" t="s">
        <v>38</v>
      </c>
      <c r="AN4904" t="s">
        <v>2030</v>
      </c>
    </row>
    <row r="4905" spans="1:40" ht="15" hidden="1" thickTop="1" x14ac:dyDescent="0.35">
      <c r="A4905" t="s">
        <v>10459</v>
      </c>
      <c r="B4905" t="s">
        <v>19302</v>
      </c>
      <c r="C4905" t="s">
        <v>3434</v>
      </c>
      <c r="D4905" t="s">
        <v>19303</v>
      </c>
      <c r="E4905" t="s">
        <v>2608</v>
      </c>
      <c r="F4905">
        <v>1</v>
      </c>
      <c r="G4905" t="s">
        <v>2609</v>
      </c>
      <c r="H4905" t="s">
        <v>2577</v>
      </c>
      <c r="I4905" t="s">
        <v>2076</v>
      </c>
      <c r="J4905" t="s">
        <v>2764</v>
      </c>
      <c r="K4905" t="s">
        <v>2765</v>
      </c>
      <c r="L4905" t="s">
        <v>2058</v>
      </c>
      <c r="M4905" t="s">
        <v>5179</v>
      </c>
      <c r="N4905">
        <v>3</v>
      </c>
      <c r="O4905">
        <v>92</v>
      </c>
      <c r="P4905">
        <v>0.5</v>
      </c>
      <c r="Q4905">
        <v>18360</v>
      </c>
      <c r="R4905">
        <v>0</v>
      </c>
      <c r="S4905">
        <v>0</v>
      </c>
      <c r="T4905">
        <v>0</v>
      </c>
      <c r="U4905">
        <v>3</v>
      </c>
      <c r="V4905">
        <v>92</v>
      </c>
      <c r="W4905">
        <v>0.5</v>
      </c>
      <c r="X4905">
        <v>0</v>
      </c>
      <c r="Y4905">
        <v>0</v>
      </c>
      <c r="Z4905">
        <v>0</v>
      </c>
      <c r="AA4905">
        <v>0</v>
      </c>
      <c r="AB4905">
        <v>0</v>
      </c>
      <c r="AC4905">
        <v>0</v>
      </c>
      <c r="AD4905">
        <v>0</v>
      </c>
      <c r="AE4905">
        <v>0</v>
      </c>
      <c r="AF4905">
        <v>0</v>
      </c>
      <c r="AG4905" t="s">
        <v>19304</v>
      </c>
      <c r="AH4905" s="21" t="str">
        <f t="shared" si="152"/>
        <v>YK20</v>
      </c>
      <c r="AI4905" s="21">
        <v>258.95999999999998</v>
      </c>
      <c r="AJ4905" s="21">
        <f t="shared" si="153"/>
        <v>99.498910675381268</v>
      </c>
      <c r="AK4905" s="21" t="s">
        <v>2060</v>
      </c>
      <c r="AL4905" t="s">
        <v>2613</v>
      </c>
      <c r="AM4905" s="26" t="s">
        <v>38</v>
      </c>
      <c r="AN4905" t="s">
        <v>2030</v>
      </c>
    </row>
    <row r="4906" spans="1:40" ht="15" hidden="1" thickTop="1" x14ac:dyDescent="0.35">
      <c r="A4906" t="s">
        <v>10463</v>
      </c>
      <c r="B4906" t="s">
        <v>19307</v>
      </c>
      <c r="C4906" t="s">
        <v>2730</v>
      </c>
      <c r="D4906" t="s">
        <v>19308</v>
      </c>
      <c r="E4906" t="s">
        <v>2575</v>
      </c>
      <c r="F4906">
        <v>1</v>
      </c>
      <c r="G4906" t="s">
        <v>2576</v>
      </c>
      <c r="H4906" t="s">
        <v>2577</v>
      </c>
      <c r="I4906" t="s">
        <v>2076</v>
      </c>
      <c r="J4906" t="s">
        <v>2699</v>
      </c>
      <c r="K4906" t="s">
        <v>2579</v>
      </c>
      <c r="L4906" t="s">
        <v>2058</v>
      </c>
      <c r="M4906" t="s">
        <v>2170</v>
      </c>
      <c r="N4906">
        <v>1</v>
      </c>
      <c r="O4906">
        <v>29</v>
      </c>
      <c r="P4906">
        <v>0.19</v>
      </c>
      <c r="Q4906">
        <v>15300</v>
      </c>
      <c r="R4906">
        <v>1</v>
      </c>
      <c r="S4906">
        <v>29</v>
      </c>
      <c r="T4906">
        <v>0.19</v>
      </c>
      <c r="U4906">
        <v>0</v>
      </c>
      <c r="V4906">
        <v>0</v>
      </c>
      <c r="W4906">
        <v>0</v>
      </c>
      <c r="X4906">
        <v>0</v>
      </c>
      <c r="Y4906">
        <v>0</v>
      </c>
      <c r="Z4906">
        <v>0</v>
      </c>
      <c r="AA4906">
        <v>0</v>
      </c>
      <c r="AB4906">
        <v>0</v>
      </c>
      <c r="AC4906">
        <v>0</v>
      </c>
      <c r="AD4906">
        <v>0</v>
      </c>
      <c r="AE4906">
        <v>0</v>
      </c>
      <c r="AF4906">
        <v>0</v>
      </c>
      <c r="AG4906" t="s">
        <v>19309</v>
      </c>
      <c r="AH4906" s="21" t="str">
        <f t="shared" si="152"/>
        <v>YK20</v>
      </c>
      <c r="AI4906" s="21">
        <v>216</v>
      </c>
      <c r="AJ4906" s="21">
        <f t="shared" si="153"/>
        <v>99.810457516339866</v>
      </c>
      <c r="AK4906" s="21" t="s">
        <v>2060</v>
      </c>
      <c r="AL4906" t="s">
        <v>2551</v>
      </c>
      <c r="AM4906" s="26" t="s">
        <v>38</v>
      </c>
      <c r="AN4906" t="s">
        <v>2029</v>
      </c>
    </row>
    <row r="4907" spans="1:40" ht="15" hidden="1" thickTop="1" x14ac:dyDescent="0.35">
      <c r="A4907" t="s">
        <v>10467</v>
      </c>
      <c r="B4907" t="s">
        <v>19310</v>
      </c>
      <c r="C4907" t="s">
        <v>3488</v>
      </c>
      <c r="D4907" t="s">
        <v>19311</v>
      </c>
      <c r="E4907" t="s">
        <v>2575</v>
      </c>
      <c r="F4907">
        <v>1</v>
      </c>
      <c r="G4907" t="s">
        <v>2576</v>
      </c>
      <c r="H4907" t="s">
        <v>2577</v>
      </c>
      <c r="I4907" t="s">
        <v>2076</v>
      </c>
      <c r="J4907" t="s">
        <v>2741</v>
      </c>
      <c r="K4907" t="s">
        <v>2742</v>
      </c>
      <c r="L4907" t="s">
        <v>2058</v>
      </c>
      <c r="M4907" t="s">
        <v>2059</v>
      </c>
      <c r="N4907">
        <v>2</v>
      </c>
      <c r="O4907">
        <v>122</v>
      </c>
      <c r="P4907">
        <v>0.5</v>
      </c>
      <c r="Q4907">
        <v>24480</v>
      </c>
      <c r="R4907">
        <v>2</v>
      </c>
      <c r="S4907">
        <v>122</v>
      </c>
      <c r="T4907">
        <v>0.5</v>
      </c>
      <c r="U4907">
        <v>0</v>
      </c>
      <c r="V4907">
        <v>0</v>
      </c>
      <c r="W4907">
        <v>0</v>
      </c>
      <c r="X4907">
        <v>0</v>
      </c>
      <c r="Y4907">
        <v>0</v>
      </c>
      <c r="Z4907">
        <v>0</v>
      </c>
      <c r="AA4907">
        <v>0</v>
      </c>
      <c r="AB4907">
        <v>0</v>
      </c>
      <c r="AC4907">
        <v>0</v>
      </c>
      <c r="AD4907">
        <v>0</v>
      </c>
      <c r="AE4907">
        <v>0</v>
      </c>
      <c r="AF4907">
        <v>0</v>
      </c>
      <c r="AG4907" t="s">
        <v>19312</v>
      </c>
      <c r="AH4907" s="21" t="str">
        <f t="shared" si="152"/>
        <v>YK20</v>
      </c>
      <c r="AI4907" s="21">
        <v>345.36</v>
      </c>
      <c r="AJ4907" s="21">
        <f t="shared" si="153"/>
        <v>99.501633986928098</v>
      </c>
      <c r="AK4907" s="21" t="s">
        <v>2060</v>
      </c>
      <c r="AL4907" t="s">
        <v>2613</v>
      </c>
      <c r="AM4907" s="26" t="s">
        <v>38</v>
      </c>
      <c r="AN4907" t="s">
        <v>2032</v>
      </c>
    </row>
    <row r="4908" spans="1:40" ht="15" hidden="1" thickTop="1" x14ac:dyDescent="0.35">
      <c r="A4908" t="s">
        <v>10471</v>
      </c>
      <c r="B4908" t="s">
        <v>19313</v>
      </c>
      <c r="C4908" t="s">
        <v>2974</v>
      </c>
      <c r="D4908" t="s">
        <v>6147</v>
      </c>
      <c r="E4908" t="s">
        <v>2608</v>
      </c>
      <c r="F4908">
        <v>1</v>
      </c>
      <c r="G4908" t="s">
        <v>2609</v>
      </c>
      <c r="H4908" t="s">
        <v>2577</v>
      </c>
      <c r="I4908" t="s">
        <v>2076</v>
      </c>
      <c r="J4908" t="s">
        <v>2764</v>
      </c>
      <c r="K4908" t="s">
        <v>2765</v>
      </c>
      <c r="L4908" t="s">
        <v>2058</v>
      </c>
      <c r="M4908" t="s">
        <v>2059</v>
      </c>
      <c r="N4908">
        <v>13</v>
      </c>
      <c r="O4908">
        <v>895</v>
      </c>
      <c r="P4908">
        <v>3.66</v>
      </c>
      <c r="Q4908">
        <v>24480</v>
      </c>
      <c r="R4908">
        <v>4</v>
      </c>
      <c r="S4908">
        <v>276</v>
      </c>
      <c r="T4908">
        <v>1.1299999999999999</v>
      </c>
      <c r="U4908">
        <v>6</v>
      </c>
      <c r="V4908">
        <v>220</v>
      </c>
      <c r="W4908">
        <v>0.9</v>
      </c>
      <c r="X4908">
        <v>0</v>
      </c>
      <c r="Y4908">
        <v>0</v>
      </c>
      <c r="Z4908">
        <v>0</v>
      </c>
      <c r="AA4908">
        <v>3</v>
      </c>
      <c r="AB4908">
        <v>399</v>
      </c>
      <c r="AC4908">
        <v>1.63</v>
      </c>
      <c r="AD4908">
        <v>0</v>
      </c>
      <c r="AE4908">
        <v>0</v>
      </c>
      <c r="AF4908">
        <v>0</v>
      </c>
      <c r="AG4908" t="s">
        <v>19314</v>
      </c>
      <c r="AH4908" s="21" t="str">
        <f t="shared" si="152"/>
        <v>YK20</v>
      </c>
      <c r="AI4908" s="21">
        <v>345.36</v>
      </c>
      <c r="AJ4908" s="21">
        <f t="shared" si="153"/>
        <v>96.343954248366018</v>
      </c>
      <c r="AK4908" s="21" t="s">
        <v>2063</v>
      </c>
      <c r="AL4908" t="s">
        <v>2613</v>
      </c>
      <c r="AM4908" s="26" t="s">
        <v>38</v>
      </c>
      <c r="AN4908" t="s">
        <v>2033</v>
      </c>
    </row>
    <row r="4909" spans="1:40" ht="15" hidden="1" thickTop="1" x14ac:dyDescent="0.35">
      <c r="A4909" t="s">
        <v>10475</v>
      </c>
      <c r="B4909" t="s">
        <v>19315</v>
      </c>
      <c r="C4909" t="s">
        <v>5206</v>
      </c>
      <c r="D4909" t="s">
        <v>19316</v>
      </c>
      <c r="E4909" t="s">
        <v>2780</v>
      </c>
      <c r="F4909">
        <v>1</v>
      </c>
      <c r="G4909" t="s">
        <v>2609</v>
      </c>
      <c r="H4909" t="s">
        <v>2577</v>
      </c>
      <c r="I4909" t="s">
        <v>2076</v>
      </c>
      <c r="J4909" t="s">
        <v>2781</v>
      </c>
      <c r="K4909" t="s">
        <v>2765</v>
      </c>
      <c r="L4909" t="s">
        <v>2058</v>
      </c>
      <c r="M4909" t="s">
        <v>2207</v>
      </c>
      <c r="N4909">
        <v>4</v>
      </c>
      <c r="O4909">
        <v>200</v>
      </c>
      <c r="P4909">
        <v>1.51</v>
      </c>
      <c r="Q4909">
        <v>13260</v>
      </c>
      <c r="R4909">
        <v>0</v>
      </c>
      <c r="S4909">
        <v>0</v>
      </c>
      <c r="T4909">
        <v>0</v>
      </c>
      <c r="U4909">
        <v>4</v>
      </c>
      <c r="V4909">
        <v>200</v>
      </c>
      <c r="W4909">
        <v>1.51</v>
      </c>
      <c r="X4909">
        <v>0</v>
      </c>
      <c r="Y4909">
        <v>0</v>
      </c>
      <c r="Z4909">
        <v>0</v>
      </c>
      <c r="AA4909">
        <v>0</v>
      </c>
      <c r="AB4909">
        <v>0</v>
      </c>
      <c r="AC4909">
        <v>0</v>
      </c>
      <c r="AD4909">
        <v>0</v>
      </c>
      <c r="AE4909">
        <v>0</v>
      </c>
      <c r="AF4909">
        <v>0</v>
      </c>
      <c r="AG4909" t="s">
        <v>19317</v>
      </c>
      <c r="AH4909" s="21" t="str">
        <f t="shared" si="152"/>
        <v>YK20</v>
      </c>
      <c r="AI4909" s="21">
        <v>187.20000000000002</v>
      </c>
      <c r="AJ4909" s="21">
        <f t="shared" si="153"/>
        <v>98.491704374057321</v>
      </c>
      <c r="AK4909" s="21" t="s">
        <v>2063</v>
      </c>
      <c r="AL4909" t="s">
        <v>2613</v>
      </c>
      <c r="AM4909" s="26" t="s">
        <v>38</v>
      </c>
      <c r="AN4909" t="s">
        <v>2031</v>
      </c>
    </row>
    <row r="4910" spans="1:40" ht="15" hidden="1" thickTop="1" x14ac:dyDescent="0.35">
      <c r="A4910" t="s">
        <v>10479</v>
      </c>
      <c r="B4910" t="s">
        <v>19318</v>
      </c>
      <c r="C4910" t="s">
        <v>5206</v>
      </c>
      <c r="D4910" t="s">
        <v>19316</v>
      </c>
      <c r="E4910" t="s">
        <v>2780</v>
      </c>
      <c r="F4910">
        <v>1</v>
      </c>
      <c r="G4910" t="s">
        <v>2609</v>
      </c>
      <c r="H4910" t="s">
        <v>2577</v>
      </c>
      <c r="I4910" t="s">
        <v>2076</v>
      </c>
      <c r="J4910" t="s">
        <v>2781</v>
      </c>
      <c r="K4910" t="s">
        <v>2765</v>
      </c>
      <c r="L4910" t="s">
        <v>2058</v>
      </c>
      <c r="M4910" t="s">
        <v>2207</v>
      </c>
      <c r="N4910">
        <v>1</v>
      </c>
      <c r="O4910">
        <v>61</v>
      </c>
      <c r="P4910">
        <v>0.46</v>
      </c>
      <c r="Q4910">
        <v>13260</v>
      </c>
      <c r="R4910">
        <v>0</v>
      </c>
      <c r="S4910">
        <v>0</v>
      </c>
      <c r="T4910">
        <v>0</v>
      </c>
      <c r="U4910">
        <v>1</v>
      </c>
      <c r="V4910">
        <v>61</v>
      </c>
      <c r="W4910">
        <v>0.46</v>
      </c>
      <c r="X4910">
        <v>0</v>
      </c>
      <c r="Y4910">
        <v>0</v>
      </c>
      <c r="Z4910">
        <v>0</v>
      </c>
      <c r="AA4910">
        <v>0</v>
      </c>
      <c r="AB4910">
        <v>0</v>
      </c>
      <c r="AC4910">
        <v>0</v>
      </c>
      <c r="AD4910">
        <v>0</v>
      </c>
      <c r="AE4910">
        <v>0</v>
      </c>
      <c r="AF4910">
        <v>0</v>
      </c>
      <c r="AG4910" t="s">
        <v>19319</v>
      </c>
      <c r="AH4910" s="21" t="str">
        <f t="shared" si="152"/>
        <v>YK20</v>
      </c>
      <c r="AI4910" s="21">
        <v>187.20000000000002</v>
      </c>
      <c r="AJ4910" s="21">
        <f t="shared" si="153"/>
        <v>99.539969834087486</v>
      </c>
      <c r="AK4910" s="21" t="s">
        <v>2060</v>
      </c>
      <c r="AL4910" t="s">
        <v>2613</v>
      </c>
      <c r="AM4910" s="26" t="s">
        <v>38</v>
      </c>
      <c r="AN4910" t="s">
        <v>2031</v>
      </c>
    </row>
    <row r="4911" spans="1:40" ht="15" hidden="1" thickTop="1" x14ac:dyDescent="0.35">
      <c r="A4911" t="s">
        <v>10483</v>
      </c>
      <c r="B4911" t="s">
        <v>19320</v>
      </c>
      <c r="C4911" t="s">
        <v>5206</v>
      </c>
      <c r="D4911" t="s">
        <v>19316</v>
      </c>
      <c r="E4911" t="s">
        <v>2780</v>
      </c>
      <c r="F4911">
        <v>1</v>
      </c>
      <c r="G4911" t="s">
        <v>2609</v>
      </c>
      <c r="H4911" t="s">
        <v>2577</v>
      </c>
      <c r="I4911" t="s">
        <v>2076</v>
      </c>
      <c r="J4911" t="s">
        <v>2781</v>
      </c>
      <c r="K4911" t="s">
        <v>2765</v>
      </c>
      <c r="L4911" t="s">
        <v>2058</v>
      </c>
      <c r="M4911" t="s">
        <v>2207</v>
      </c>
      <c r="N4911">
        <v>0</v>
      </c>
      <c r="O4911">
        <v>0</v>
      </c>
      <c r="P4911">
        <v>0</v>
      </c>
      <c r="Q4911">
        <v>13260</v>
      </c>
      <c r="R4911">
        <v>0</v>
      </c>
      <c r="S4911">
        <v>0</v>
      </c>
      <c r="T4911">
        <v>0</v>
      </c>
      <c r="U4911">
        <v>0</v>
      </c>
      <c r="V4911">
        <v>0</v>
      </c>
      <c r="W4911">
        <v>0</v>
      </c>
      <c r="X4911">
        <v>0</v>
      </c>
      <c r="Y4911">
        <v>0</v>
      </c>
      <c r="Z4911">
        <v>0</v>
      </c>
      <c r="AA4911">
        <v>0</v>
      </c>
      <c r="AB4911">
        <v>0</v>
      </c>
      <c r="AC4911">
        <v>0</v>
      </c>
      <c r="AD4911">
        <v>0</v>
      </c>
      <c r="AE4911">
        <v>0</v>
      </c>
      <c r="AF4911">
        <v>0</v>
      </c>
      <c r="AG4911" t="s">
        <v>19321</v>
      </c>
      <c r="AH4911" s="21" t="str">
        <f t="shared" si="152"/>
        <v>YK20</v>
      </c>
      <c r="AI4911" s="21">
        <v>187.20000000000002</v>
      </c>
      <c r="AJ4911" s="21">
        <f t="shared" si="153"/>
        <v>100</v>
      </c>
      <c r="AK4911" s="21" t="s">
        <v>2060</v>
      </c>
      <c r="AL4911" t="s">
        <v>2613</v>
      </c>
      <c r="AM4911" s="26" t="s">
        <v>38</v>
      </c>
      <c r="AN4911" t="s">
        <v>2029</v>
      </c>
    </row>
    <row r="4912" spans="1:40" ht="15" hidden="1" thickTop="1" x14ac:dyDescent="0.35">
      <c r="A4912" t="s">
        <v>10487</v>
      </c>
      <c r="B4912" t="s">
        <v>19322</v>
      </c>
      <c r="C4912" t="s">
        <v>4656</v>
      </c>
      <c r="D4912" t="s">
        <v>19323</v>
      </c>
      <c r="E4912" t="s">
        <v>2575</v>
      </c>
      <c r="F4912">
        <v>1</v>
      </c>
      <c r="G4912" t="s">
        <v>2576</v>
      </c>
      <c r="H4912" t="s">
        <v>2577</v>
      </c>
      <c r="I4912" t="s">
        <v>2076</v>
      </c>
      <c r="J4912" t="s">
        <v>2858</v>
      </c>
      <c r="K4912" t="s">
        <v>2742</v>
      </c>
      <c r="L4912" t="s">
        <v>2058</v>
      </c>
      <c r="M4912" t="s">
        <v>2982</v>
      </c>
      <c r="N4912">
        <v>0</v>
      </c>
      <c r="O4912">
        <v>0</v>
      </c>
      <c r="P4912">
        <v>0</v>
      </c>
      <c r="Q4912">
        <v>14280</v>
      </c>
      <c r="R4912">
        <v>0</v>
      </c>
      <c r="S4912">
        <v>0</v>
      </c>
      <c r="T4912">
        <v>0</v>
      </c>
      <c r="U4912">
        <v>0</v>
      </c>
      <c r="V4912">
        <v>0</v>
      </c>
      <c r="W4912">
        <v>0</v>
      </c>
      <c r="X4912">
        <v>0</v>
      </c>
      <c r="Y4912">
        <v>0</v>
      </c>
      <c r="Z4912">
        <v>0</v>
      </c>
      <c r="AA4912">
        <v>0</v>
      </c>
      <c r="AB4912">
        <v>0</v>
      </c>
      <c r="AC4912">
        <v>0</v>
      </c>
      <c r="AD4912">
        <v>0</v>
      </c>
      <c r="AE4912">
        <v>0</v>
      </c>
      <c r="AF4912">
        <v>0</v>
      </c>
      <c r="AG4912" t="s">
        <v>19324</v>
      </c>
      <c r="AH4912" s="21" t="str">
        <f t="shared" si="152"/>
        <v>YK20</v>
      </c>
      <c r="AI4912" s="21">
        <v>201.59999999999997</v>
      </c>
      <c r="AJ4912" s="21">
        <f t="shared" si="153"/>
        <v>100</v>
      </c>
      <c r="AK4912" s="21" t="s">
        <v>2060</v>
      </c>
      <c r="AL4912" t="s">
        <v>2551</v>
      </c>
      <c r="AM4912" s="26" t="s">
        <v>38</v>
      </c>
      <c r="AN4912" t="s">
        <v>2029</v>
      </c>
    </row>
    <row r="4913" spans="1:40" ht="15" hidden="1" thickTop="1" x14ac:dyDescent="0.35">
      <c r="A4913" t="s">
        <v>10491</v>
      </c>
      <c r="B4913" t="s">
        <v>19325</v>
      </c>
      <c r="C4913" t="s">
        <v>2773</v>
      </c>
      <c r="D4913" t="s">
        <v>19326</v>
      </c>
      <c r="E4913" t="s">
        <v>2608</v>
      </c>
      <c r="F4913">
        <v>1</v>
      </c>
      <c r="G4913" t="s">
        <v>2576</v>
      </c>
      <c r="H4913" t="s">
        <v>2577</v>
      </c>
      <c r="I4913" t="s">
        <v>2076</v>
      </c>
      <c r="J4913" t="s">
        <v>2741</v>
      </c>
      <c r="K4913" t="s">
        <v>2742</v>
      </c>
      <c r="L4913" t="s">
        <v>2058</v>
      </c>
      <c r="M4913" t="s">
        <v>2059</v>
      </c>
      <c r="N4913">
        <v>3</v>
      </c>
      <c r="O4913">
        <v>86</v>
      </c>
      <c r="P4913">
        <v>0.35</v>
      </c>
      <c r="Q4913">
        <v>24480</v>
      </c>
      <c r="R4913">
        <v>1</v>
      </c>
      <c r="S4913">
        <v>2</v>
      </c>
      <c r="T4913">
        <v>0.01</v>
      </c>
      <c r="U4913">
        <v>2</v>
      </c>
      <c r="V4913">
        <v>84</v>
      </c>
      <c r="W4913">
        <v>0.34</v>
      </c>
      <c r="X4913">
        <v>0</v>
      </c>
      <c r="Y4913">
        <v>0</v>
      </c>
      <c r="Z4913">
        <v>0</v>
      </c>
      <c r="AA4913">
        <v>0</v>
      </c>
      <c r="AB4913">
        <v>0</v>
      </c>
      <c r="AC4913">
        <v>0</v>
      </c>
      <c r="AD4913">
        <v>0</v>
      </c>
      <c r="AE4913">
        <v>0</v>
      </c>
      <c r="AF4913">
        <v>0</v>
      </c>
      <c r="AG4913" t="s">
        <v>19327</v>
      </c>
      <c r="AH4913" s="21" t="str">
        <f t="shared" si="152"/>
        <v>YK20</v>
      </c>
      <c r="AI4913" s="21">
        <v>345.36</v>
      </c>
      <c r="AJ4913" s="21">
        <f t="shared" si="153"/>
        <v>99.648692810457518</v>
      </c>
      <c r="AK4913" s="21" t="s">
        <v>2060</v>
      </c>
      <c r="AL4913" t="s">
        <v>2613</v>
      </c>
      <c r="AM4913" s="26" t="s">
        <v>38</v>
      </c>
      <c r="AN4913" t="s">
        <v>2030</v>
      </c>
    </row>
    <row r="4914" spans="1:40" ht="15" hidden="1" thickTop="1" x14ac:dyDescent="0.35">
      <c r="A4914" t="s">
        <v>10495</v>
      </c>
      <c r="B4914" t="s">
        <v>19328</v>
      </c>
      <c r="C4914" t="s">
        <v>3243</v>
      </c>
      <c r="D4914" t="s">
        <v>19329</v>
      </c>
      <c r="E4914" t="s">
        <v>2575</v>
      </c>
      <c r="F4914">
        <v>1</v>
      </c>
      <c r="G4914" t="s">
        <v>2576</v>
      </c>
      <c r="H4914" t="s">
        <v>2577</v>
      </c>
      <c r="I4914" t="s">
        <v>2076</v>
      </c>
      <c r="J4914" t="s">
        <v>2858</v>
      </c>
      <c r="K4914" t="s">
        <v>2742</v>
      </c>
      <c r="L4914" t="s">
        <v>2058</v>
      </c>
      <c r="M4914" t="s">
        <v>2170</v>
      </c>
      <c r="N4914">
        <v>5</v>
      </c>
      <c r="O4914">
        <v>102</v>
      </c>
      <c r="P4914">
        <v>0.67</v>
      </c>
      <c r="Q4914">
        <v>15300</v>
      </c>
      <c r="R4914">
        <v>0</v>
      </c>
      <c r="S4914">
        <v>0</v>
      </c>
      <c r="T4914">
        <v>0</v>
      </c>
      <c r="U4914">
        <v>5</v>
      </c>
      <c r="V4914">
        <v>102</v>
      </c>
      <c r="W4914">
        <v>0.67</v>
      </c>
      <c r="X4914">
        <v>0</v>
      </c>
      <c r="Y4914">
        <v>0</v>
      </c>
      <c r="Z4914">
        <v>0</v>
      </c>
      <c r="AA4914">
        <v>0</v>
      </c>
      <c r="AB4914">
        <v>0</v>
      </c>
      <c r="AC4914">
        <v>0</v>
      </c>
      <c r="AD4914">
        <v>0</v>
      </c>
      <c r="AE4914">
        <v>0</v>
      </c>
      <c r="AF4914">
        <v>0</v>
      </c>
      <c r="AG4914" t="s">
        <v>19330</v>
      </c>
      <c r="AH4914" s="21" t="str">
        <f t="shared" si="152"/>
        <v>YK20</v>
      </c>
      <c r="AI4914" s="21">
        <v>216</v>
      </c>
      <c r="AJ4914" s="21">
        <f t="shared" si="153"/>
        <v>99.333333333333329</v>
      </c>
      <c r="AK4914" s="21" t="s">
        <v>2060</v>
      </c>
      <c r="AL4914" t="s">
        <v>2551</v>
      </c>
      <c r="AM4914" s="26" t="s">
        <v>38</v>
      </c>
      <c r="AN4914" t="s">
        <v>2030</v>
      </c>
    </row>
    <row r="4915" spans="1:40" ht="15" hidden="1" thickTop="1" x14ac:dyDescent="0.35">
      <c r="A4915" t="s">
        <v>10499</v>
      </c>
      <c r="B4915" t="s">
        <v>19331</v>
      </c>
      <c r="C4915" t="s">
        <v>4656</v>
      </c>
      <c r="D4915" t="s">
        <v>19332</v>
      </c>
      <c r="E4915" t="s">
        <v>2575</v>
      </c>
      <c r="F4915">
        <v>1</v>
      </c>
      <c r="G4915" t="s">
        <v>2576</v>
      </c>
      <c r="H4915" t="s">
        <v>2577</v>
      </c>
      <c r="I4915" t="s">
        <v>2076</v>
      </c>
      <c r="J4915" t="s">
        <v>2858</v>
      </c>
      <c r="K4915" t="s">
        <v>2742</v>
      </c>
      <c r="L4915" t="s">
        <v>30320</v>
      </c>
      <c r="M4915" t="s">
        <v>9223</v>
      </c>
      <c r="N4915">
        <v>0</v>
      </c>
      <c r="O4915">
        <v>0</v>
      </c>
      <c r="P4915">
        <v>0</v>
      </c>
      <c r="Q4915">
        <v>7020</v>
      </c>
      <c r="R4915">
        <v>0</v>
      </c>
      <c r="S4915">
        <v>0</v>
      </c>
      <c r="T4915">
        <v>0</v>
      </c>
      <c r="U4915">
        <v>0</v>
      </c>
      <c r="V4915">
        <v>0</v>
      </c>
      <c r="W4915">
        <v>0</v>
      </c>
      <c r="X4915">
        <v>0</v>
      </c>
      <c r="Y4915">
        <v>0</v>
      </c>
      <c r="Z4915">
        <v>0</v>
      </c>
      <c r="AA4915">
        <v>0</v>
      </c>
      <c r="AB4915">
        <v>0</v>
      </c>
      <c r="AC4915">
        <v>0</v>
      </c>
      <c r="AD4915">
        <v>0</v>
      </c>
      <c r="AE4915">
        <v>0</v>
      </c>
      <c r="AF4915">
        <v>0</v>
      </c>
      <c r="AG4915" t="s">
        <v>19333</v>
      </c>
      <c r="AH4915" s="21" t="str">
        <f t="shared" si="152"/>
        <v>YK20</v>
      </c>
      <c r="AI4915" s="21">
        <v>129.60000000000002</v>
      </c>
      <c r="AJ4915" s="21">
        <f t="shared" si="153"/>
        <v>100</v>
      </c>
      <c r="AK4915" s="21" t="s">
        <v>2060</v>
      </c>
      <c r="AL4915" t="s">
        <v>2551</v>
      </c>
      <c r="AM4915" s="26" t="s">
        <v>38</v>
      </c>
      <c r="AN4915" t="s">
        <v>2029</v>
      </c>
    </row>
    <row r="4916" spans="1:40" ht="15" hidden="1" thickTop="1" x14ac:dyDescent="0.35">
      <c r="A4916" t="s">
        <v>10503</v>
      </c>
      <c r="B4916" t="s">
        <v>19334</v>
      </c>
      <c r="C4916" t="s">
        <v>4656</v>
      </c>
      <c r="D4916" t="s">
        <v>19335</v>
      </c>
      <c r="E4916" t="s">
        <v>2575</v>
      </c>
      <c r="F4916">
        <v>1</v>
      </c>
      <c r="G4916" t="s">
        <v>2576</v>
      </c>
      <c r="H4916" t="s">
        <v>2577</v>
      </c>
      <c r="I4916" t="s">
        <v>2076</v>
      </c>
      <c r="J4916" t="s">
        <v>2858</v>
      </c>
      <c r="K4916" t="s">
        <v>2742</v>
      </c>
      <c r="L4916" t="s">
        <v>2058</v>
      </c>
      <c r="M4916" t="s">
        <v>2982</v>
      </c>
      <c r="N4916">
        <v>2</v>
      </c>
      <c r="O4916">
        <v>58</v>
      </c>
      <c r="P4916">
        <v>0.41</v>
      </c>
      <c r="Q4916">
        <v>14280</v>
      </c>
      <c r="R4916">
        <v>2</v>
      </c>
      <c r="S4916">
        <v>58</v>
      </c>
      <c r="T4916">
        <v>0.41</v>
      </c>
      <c r="U4916">
        <v>0</v>
      </c>
      <c r="V4916">
        <v>0</v>
      </c>
      <c r="W4916">
        <v>0</v>
      </c>
      <c r="X4916">
        <v>0</v>
      </c>
      <c r="Y4916">
        <v>0</v>
      </c>
      <c r="Z4916">
        <v>0</v>
      </c>
      <c r="AA4916">
        <v>0</v>
      </c>
      <c r="AB4916">
        <v>0</v>
      </c>
      <c r="AC4916">
        <v>0</v>
      </c>
      <c r="AD4916">
        <v>0</v>
      </c>
      <c r="AE4916">
        <v>0</v>
      </c>
      <c r="AF4916">
        <v>0</v>
      </c>
      <c r="AG4916" t="s">
        <v>19336</v>
      </c>
      <c r="AH4916" s="21" t="str">
        <f t="shared" si="152"/>
        <v>YK20</v>
      </c>
      <c r="AI4916" s="21">
        <v>201.59999999999997</v>
      </c>
      <c r="AJ4916" s="21">
        <f t="shared" si="153"/>
        <v>99.593837535014003</v>
      </c>
      <c r="AK4916" s="21" t="s">
        <v>2060</v>
      </c>
      <c r="AL4916" t="s">
        <v>2551</v>
      </c>
      <c r="AM4916" s="26" t="s">
        <v>38</v>
      </c>
      <c r="AN4916" t="s">
        <v>2031</v>
      </c>
    </row>
    <row r="4917" spans="1:40" ht="15" hidden="1" thickTop="1" x14ac:dyDescent="0.35">
      <c r="A4917" t="s">
        <v>10507</v>
      </c>
      <c r="B4917" t="s">
        <v>19339</v>
      </c>
      <c r="C4917" t="s">
        <v>2573</v>
      </c>
      <c r="D4917" t="s">
        <v>19337</v>
      </c>
      <c r="E4917" t="s">
        <v>2857</v>
      </c>
      <c r="F4917">
        <v>1</v>
      </c>
      <c r="G4917" t="s">
        <v>2576</v>
      </c>
      <c r="H4917" t="s">
        <v>2577</v>
      </c>
      <c r="I4917" t="s">
        <v>2076</v>
      </c>
      <c r="J4917" t="s">
        <v>2578</v>
      </c>
      <c r="K4917" t="s">
        <v>2579</v>
      </c>
      <c r="L4917" t="s">
        <v>2058</v>
      </c>
      <c r="M4917" t="s">
        <v>2059</v>
      </c>
      <c r="N4917">
        <v>5</v>
      </c>
      <c r="O4917">
        <v>187</v>
      </c>
      <c r="P4917">
        <v>0.76</v>
      </c>
      <c r="Q4917">
        <v>24480</v>
      </c>
      <c r="R4917">
        <v>1</v>
      </c>
      <c r="S4917">
        <v>17</v>
      </c>
      <c r="T4917">
        <v>7.0000000000000007E-2</v>
      </c>
      <c r="U4917">
        <v>4</v>
      </c>
      <c r="V4917">
        <v>170</v>
      </c>
      <c r="W4917">
        <v>0.69</v>
      </c>
      <c r="X4917">
        <v>0</v>
      </c>
      <c r="Y4917">
        <v>0</v>
      </c>
      <c r="Z4917">
        <v>0</v>
      </c>
      <c r="AA4917">
        <v>0</v>
      </c>
      <c r="AB4917">
        <v>0</v>
      </c>
      <c r="AC4917">
        <v>0</v>
      </c>
      <c r="AD4917">
        <v>0</v>
      </c>
      <c r="AE4917">
        <v>0</v>
      </c>
      <c r="AF4917">
        <v>0</v>
      </c>
      <c r="AG4917" t="s">
        <v>19340</v>
      </c>
      <c r="AH4917" s="21" t="str">
        <f t="shared" si="152"/>
        <v>YK20</v>
      </c>
      <c r="AI4917" s="21">
        <v>345.36</v>
      </c>
      <c r="AJ4917" s="21">
        <f t="shared" si="153"/>
        <v>99.236111111111114</v>
      </c>
      <c r="AK4917" s="21" t="s">
        <v>2060</v>
      </c>
      <c r="AL4917" t="s">
        <v>2581</v>
      </c>
      <c r="AM4917" s="26" t="s">
        <v>38</v>
      </c>
      <c r="AN4917" t="s">
        <v>2032</v>
      </c>
    </row>
    <row r="4918" spans="1:40" ht="15" hidden="1" thickTop="1" x14ac:dyDescent="0.35">
      <c r="A4918" t="s">
        <v>10510</v>
      </c>
      <c r="B4918" t="s">
        <v>19341</v>
      </c>
      <c r="C4918" t="s">
        <v>2739</v>
      </c>
      <c r="D4918" t="s">
        <v>19342</v>
      </c>
      <c r="E4918" t="s">
        <v>2575</v>
      </c>
      <c r="F4918">
        <v>1</v>
      </c>
      <c r="G4918" t="s">
        <v>2576</v>
      </c>
      <c r="H4918" t="s">
        <v>2577</v>
      </c>
      <c r="I4918" t="s">
        <v>2076</v>
      </c>
      <c r="J4918" t="s">
        <v>2741</v>
      </c>
      <c r="K4918" t="s">
        <v>2742</v>
      </c>
      <c r="L4918" t="s">
        <v>2058</v>
      </c>
      <c r="M4918" t="s">
        <v>2059</v>
      </c>
      <c r="N4918">
        <v>0</v>
      </c>
      <c r="O4918">
        <v>0</v>
      </c>
      <c r="P4918">
        <v>0</v>
      </c>
      <c r="Q4918">
        <v>24480</v>
      </c>
      <c r="R4918">
        <v>0</v>
      </c>
      <c r="S4918">
        <v>0</v>
      </c>
      <c r="T4918">
        <v>0</v>
      </c>
      <c r="U4918">
        <v>0</v>
      </c>
      <c r="V4918">
        <v>0</v>
      </c>
      <c r="W4918">
        <v>0</v>
      </c>
      <c r="X4918">
        <v>0</v>
      </c>
      <c r="Y4918">
        <v>0</v>
      </c>
      <c r="Z4918">
        <v>0</v>
      </c>
      <c r="AA4918">
        <v>0</v>
      </c>
      <c r="AB4918">
        <v>0</v>
      </c>
      <c r="AC4918">
        <v>0</v>
      </c>
      <c r="AD4918">
        <v>0</v>
      </c>
      <c r="AE4918">
        <v>0</v>
      </c>
      <c r="AF4918">
        <v>0</v>
      </c>
      <c r="AG4918" t="s">
        <v>19343</v>
      </c>
      <c r="AH4918" s="21" t="str">
        <f t="shared" si="152"/>
        <v>YK20</v>
      </c>
      <c r="AI4918" s="21">
        <v>345.36</v>
      </c>
      <c r="AJ4918" s="21">
        <f t="shared" si="153"/>
        <v>100</v>
      </c>
      <c r="AK4918" s="21" t="s">
        <v>2060</v>
      </c>
      <c r="AL4918" t="s">
        <v>2613</v>
      </c>
      <c r="AM4918" s="26" t="s">
        <v>38</v>
      </c>
      <c r="AN4918" t="s">
        <v>2031</v>
      </c>
    </row>
    <row r="4919" spans="1:40" ht="15" hidden="1" thickTop="1" x14ac:dyDescent="0.35">
      <c r="A4919" t="s">
        <v>10514</v>
      </c>
      <c r="B4919" t="s">
        <v>19344</v>
      </c>
      <c r="C4919" t="s">
        <v>5177</v>
      </c>
      <c r="D4919" t="s">
        <v>19345</v>
      </c>
      <c r="E4919" t="s">
        <v>2646</v>
      </c>
      <c r="F4919">
        <v>1</v>
      </c>
      <c r="G4919" t="s">
        <v>2600</v>
      </c>
      <c r="H4919" t="s">
        <v>2577</v>
      </c>
      <c r="I4919" t="s">
        <v>2076</v>
      </c>
      <c r="J4919" t="s">
        <v>2601</v>
      </c>
      <c r="K4919" t="s">
        <v>2602</v>
      </c>
      <c r="L4919" t="s">
        <v>2058</v>
      </c>
      <c r="M4919" t="s">
        <v>2059</v>
      </c>
      <c r="N4919">
        <v>0</v>
      </c>
      <c r="O4919">
        <v>0</v>
      </c>
      <c r="P4919">
        <v>0</v>
      </c>
      <c r="Q4919">
        <v>24480</v>
      </c>
      <c r="R4919">
        <v>0</v>
      </c>
      <c r="S4919">
        <v>0</v>
      </c>
      <c r="T4919">
        <v>0</v>
      </c>
      <c r="U4919">
        <v>0</v>
      </c>
      <c r="V4919">
        <v>0</v>
      </c>
      <c r="W4919">
        <v>0</v>
      </c>
      <c r="X4919">
        <v>0</v>
      </c>
      <c r="Y4919">
        <v>0</v>
      </c>
      <c r="Z4919">
        <v>0</v>
      </c>
      <c r="AA4919">
        <v>0</v>
      </c>
      <c r="AB4919">
        <v>0</v>
      </c>
      <c r="AC4919">
        <v>0</v>
      </c>
      <c r="AD4919">
        <v>0</v>
      </c>
      <c r="AE4919">
        <v>0</v>
      </c>
      <c r="AF4919">
        <v>0</v>
      </c>
      <c r="AG4919" t="s">
        <v>19346</v>
      </c>
      <c r="AH4919" s="21" t="str">
        <f t="shared" si="152"/>
        <v>YK20</v>
      </c>
      <c r="AI4919" s="21">
        <v>345.36</v>
      </c>
      <c r="AJ4919" s="21">
        <f t="shared" si="153"/>
        <v>100</v>
      </c>
      <c r="AK4919" s="21" t="s">
        <v>2060</v>
      </c>
      <c r="AL4919" t="s">
        <v>2551</v>
      </c>
      <c r="AM4919" s="26" t="s">
        <v>38</v>
      </c>
      <c r="AN4919" t="s">
        <v>2034</v>
      </c>
    </row>
    <row r="4920" spans="1:40" ht="15" hidden="1" thickTop="1" x14ac:dyDescent="0.35">
      <c r="A4920" t="s">
        <v>10518</v>
      </c>
      <c r="B4920" t="s">
        <v>19347</v>
      </c>
      <c r="C4920" t="s">
        <v>3594</v>
      </c>
      <c r="D4920" t="s">
        <v>19348</v>
      </c>
      <c r="E4920" t="s">
        <v>2608</v>
      </c>
      <c r="F4920">
        <v>1</v>
      </c>
      <c r="G4920" t="s">
        <v>2609</v>
      </c>
      <c r="H4920" t="s">
        <v>2577</v>
      </c>
      <c r="I4920" t="s">
        <v>2076</v>
      </c>
      <c r="J4920" t="s">
        <v>2610</v>
      </c>
      <c r="K4920" t="s">
        <v>2611</v>
      </c>
      <c r="L4920" t="s">
        <v>2058</v>
      </c>
      <c r="M4920" t="s">
        <v>2059</v>
      </c>
      <c r="N4920">
        <v>6</v>
      </c>
      <c r="O4920">
        <v>218</v>
      </c>
      <c r="P4920">
        <v>0.89</v>
      </c>
      <c r="Q4920">
        <v>24480</v>
      </c>
      <c r="R4920">
        <v>1</v>
      </c>
      <c r="S4920">
        <v>57</v>
      </c>
      <c r="T4920">
        <v>0.23</v>
      </c>
      <c r="U4920">
        <v>5</v>
      </c>
      <c r="V4920">
        <v>161</v>
      </c>
      <c r="W4920">
        <v>0.66</v>
      </c>
      <c r="X4920">
        <v>0</v>
      </c>
      <c r="Y4920">
        <v>0</v>
      </c>
      <c r="Z4920">
        <v>0</v>
      </c>
      <c r="AA4920">
        <v>0</v>
      </c>
      <c r="AB4920">
        <v>0</v>
      </c>
      <c r="AC4920">
        <v>0</v>
      </c>
      <c r="AD4920">
        <v>0</v>
      </c>
      <c r="AE4920">
        <v>0</v>
      </c>
      <c r="AF4920">
        <v>0</v>
      </c>
      <c r="AG4920" t="s">
        <v>19349</v>
      </c>
      <c r="AH4920" s="21" t="str">
        <f t="shared" si="152"/>
        <v>YK20</v>
      </c>
      <c r="AI4920" s="21">
        <v>345.36</v>
      </c>
      <c r="AJ4920" s="21">
        <f t="shared" si="153"/>
        <v>99.109477124183002</v>
      </c>
      <c r="AK4920" s="21" t="s">
        <v>2063</v>
      </c>
      <c r="AL4920" t="s">
        <v>2581</v>
      </c>
      <c r="AM4920" s="26" t="s">
        <v>38</v>
      </c>
      <c r="AN4920" t="s">
        <v>2033</v>
      </c>
    </row>
    <row r="4921" spans="1:40" ht="15" hidden="1" thickTop="1" x14ac:dyDescent="0.35">
      <c r="A4921" t="s">
        <v>10522</v>
      </c>
      <c r="B4921" t="s">
        <v>19350</v>
      </c>
      <c r="C4921" t="s">
        <v>4656</v>
      </c>
      <c r="D4921" t="s">
        <v>19351</v>
      </c>
      <c r="E4921" t="s">
        <v>2857</v>
      </c>
      <c r="F4921">
        <v>1</v>
      </c>
      <c r="G4921" t="s">
        <v>2576</v>
      </c>
      <c r="H4921" t="s">
        <v>2577</v>
      </c>
      <c r="I4921" t="s">
        <v>2076</v>
      </c>
      <c r="J4921" t="s">
        <v>2858</v>
      </c>
      <c r="K4921" t="s">
        <v>2742</v>
      </c>
      <c r="L4921" t="s">
        <v>2058</v>
      </c>
      <c r="M4921" t="s">
        <v>3409</v>
      </c>
      <c r="N4921">
        <v>0</v>
      </c>
      <c r="O4921">
        <v>0</v>
      </c>
      <c r="P4921">
        <v>0</v>
      </c>
      <c r="Q4921">
        <v>10200</v>
      </c>
      <c r="R4921">
        <v>0</v>
      </c>
      <c r="S4921">
        <v>0</v>
      </c>
      <c r="T4921">
        <v>0</v>
      </c>
      <c r="U4921">
        <v>0</v>
      </c>
      <c r="V4921">
        <v>0</v>
      </c>
      <c r="W4921">
        <v>0</v>
      </c>
      <c r="X4921">
        <v>0</v>
      </c>
      <c r="Y4921">
        <v>0</v>
      </c>
      <c r="Z4921">
        <v>0</v>
      </c>
      <c r="AA4921">
        <v>0</v>
      </c>
      <c r="AB4921">
        <v>0</v>
      </c>
      <c r="AC4921">
        <v>0</v>
      </c>
      <c r="AD4921">
        <v>0</v>
      </c>
      <c r="AE4921">
        <v>0</v>
      </c>
      <c r="AF4921">
        <v>0</v>
      </c>
      <c r="AG4921" t="s">
        <v>19352</v>
      </c>
      <c r="AH4921" s="21" t="str">
        <f t="shared" si="152"/>
        <v>YK20</v>
      </c>
      <c r="AI4921" s="21">
        <v>144</v>
      </c>
      <c r="AJ4921" s="21">
        <f t="shared" si="153"/>
        <v>100</v>
      </c>
      <c r="AK4921" s="21" t="s">
        <v>2060</v>
      </c>
      <c r="AL4921" t="s">
        <v>2551</v>
      </c>
      <c r="AM4921" s="26" t="s">
        <v>38</v>
      </c>
      <c r="AN4921" t="s">
        <v>2029</v>
      </c>
    </row>
    <row r="4922" spans="1:40" ht="15" hidden="1" thickTop="1" x14ac:dyDescent="0.35">
      <c r="A4922" t="s">
        <v>10526</v>
      </c>
      <c r="B4922" t="s">
        <v>19353</v>
      </c>
      <c r="C4922" t="s">
        <v>4615</v>
      </c>
      <c r="D4922" t="s">
        <v>19354</v>
      </c>
      <c r="E4922" t="s">
        <v>2575</v>
      </c>
      <c r="F4922">
        <v>1</v>
      </c>
      <c r="G4922" t="s">
        <v>2600</v>
      </c>
      <c r="H4922" t="s">
        <v>2577</v>
      </c>
      <c r="I4922" t="s">
        <v>2076</v>
      </c>
      <c r="J4922" t="s">
        <v>2601</v>
      </c>
      <c r="K4922" t="s">
        <v>2602</v>
      </c>
      <c r="L4922" t="s">
        <v>2058</v>
      </c>
      <c r="M4922" t="s">
        <v>2982</v>
      </c>
      <c r="N4922">
        <v>1</v>
      </c>
      <c r="O4922">
        <v>17</v>
      </c>
      <c r="P4922">
        <v>0.12</v>
      </c>
      <c r="Q4922">
        <v>14280</v>
      </c>
      <c r="R4922">
        <v>0</v>
      </c>
      <c r="S4922">
        <v>0</v>
      </c>
      <c r="T4922">
        <v>0</v>
      </c>
      <c r="U4922">
        <v>1</v>
      </c>
      <c r="V4922">
        <v>17</v>
      </c>
      <c r="W4922">
        <v>0.12</v>
      </c>
      <c r="X4922">
        <v>0</v>
      </c>
      <c r="Y4922">
        <v>0</v>
      </c>
      <c r="Z4922">
        <v>0</v>
      </c>
      <c r="AA4922">
        <v>0</v>
      </c>
      <c r="AB4922">
        <v>0</v>
      </c>
      <c r="AC4922">
        <v>0</v>
      </c>
      <c r="AD4922">
        <v>0</v>
      </c>
      <c r="AE4922">
        <v>0</v>
      </c>
      <c r="AF4922">
        <v>0</v>
      </c>
      <c r="AG4922" t="s">
        <v>19355</v>
      </c>
      <c r="AH4922" s="21" t="str">
        <f t="shared" si="152"/>
        <v>YK20</v>
      </c>
      <c r="AI4922" s="21">
        <v>201.59999999999997</v>
      </c>
      <c r="AJ4922" s="21">
        <f t="shared" si="153"/>
        <v>99.88095238095238</v>
      </c>
      <c r="AK4922" s="21" t="s">
        <v>2060</v>
      </c>
      <c r="AL4922" t="s">
        <v>2551</v>
      </c>
      <c r="AM4922" s="26" t="s">
        <v>38</v>
      </c>
      <c r="AN4922" t="s">
        <v>2032</v>
      </c>
    </row>
    <row r="4923" spans="1:40" ht="15" hidden="1" thickTop="1" x14ac:dyDescent="0.35">
      <c r="A4923" t="s">
        <v>7793</v>
      </c>
      <c r="B4923" t="s">
        <v>19356</v>
      </c>
      <c r="C4923" t="s">
        <v>3470</v>
      </c>
      <c r="D4923" t="s">
        <v>19357</v>
      </c>
      <c r="E4923" t="s">
        <v>2575</v>
      </c>
      <c r="F4923">
        <v>1</v>
      </c>
      <c r="G4923" t="s">
        <v>2600</v>
      </c>
      <c r="H4923" t="s">
        <v>2577</v>
      </c>
      <c r="I4923" t="s">
        <v>2076</v>
      </c>
      <c r="J4923" t="s">
        <v>2601</v>
      </c>
      <c r="K4923" t="s">
        <v>2602</v>
      </c>
      <c r="L4923" t="s">
        <v>2058</v>
      </c>
      <c r="M4923" t="s">
        <v>2982</v>
      </c>
      <c r="N4923">
        <v>1</v>
      </c>
      <c r="O4923">
        <v>23</v>
      </c>
      <c r="P4923">
        <v>0.16</v>
      </c>
      <c r="Q4923">
        <v>14280</v>
      </c>
      <c r="R4923">
        <v>1</v>
      </c>
      <c r="S4923">
        <v>23</v>
      </c>
      <c r="T4923">
        <v>0.16</v>
      </c>
      <c r="U4923">
        <v>0</v>
      </c>
      <c r="V4923">
        <v>0</v>
      </c>
      <c r="W4923">
        <v>0</v>
      </c>
      <c r="X4923">
        <v>0</v>
      </c>
      <c r="Y4923">
        <v>0</v>
      </c>
      <c r="Z4923">
        <v>0</v>
      </c>
      <c r="AA4923">
        <v>0</v>
      </c>
      <c r="AB4923">
        <v>0</v>
      </c>
      <c r="AC4923">
        <v>0</v>
      </c>
      <c r="AD4923">
        <v>0</v>
      </c>
      <c r="AE4923">
        <v>0</v>
      </c>
      <c r="AF4923">
        <v>0</v>
      </c>
      <c r="AG4923" t="s">
        <v>19358</v>
      </c>
      <c r="AH4923" s="21" t="str">
        <f t="shared" si="152"/>
        <v>YK20</v>
      </c>
      <c r="AI4923" s="21">
        <v>201.59999999999997</v>
      </c>
      <c r="AJ4923" s="21">
        <f t="shared" si="153"/>
        <v>99.838935574229694</v>
      </c>
      <c r="AK4923" s="21" t="s">
        <v>2060</v>
      </c>
      <c r="AL4923" t="s">
        <v>2551</v>
      </c>
      <c r="AM4923" s="26" t="s">
        <v>38</v>
      </c>
      <c r="AN4923" t="s">
        <v>2030</v>
      </c>
    </row>
    <row r="4924" spans="1:40" ht="15" hidden="1" thickTop="1" x14ac:dyDescent="0.35">
      <c r="A4924" t="s">
        <v>10533</v>
      </c>
      <c r="B4924" t="s">
        <v>19359</v>
      </c>
      <c r="C4924" t="s">
        <v>4656</v>
      </c>
      <c r="D4924" t="s">
        <v>19360</v>
      </c>
      <c r="E4924" t="s">
        <v>2575</v>
      </c>
      <c r="F4924">
        <v>1</v>
      </c>
      <c r="G4924" t="s">
        <v>2576</v>
      </c>
      <c r="H4924" t="s">
        <v>2577</v>
      </c>
      <c r="I4924" t="s">
        <v>2076</v>
      </c>
      <c r="J4924" t="s">
        <v>2858</v>
      </c>
      <c r="K4924" t="s">
        <v>2742</v>
      </c>
      <c r="L4924" t="s">
        <v>2058</v>
      </c>
      <c r="M4924" t="s">
        <v>2059</v>
      </c>
      <c r="N4924">
        <v>0</v>
      </c>
      <c r="O4924">
        <v>0</v>
      </c>
      <c r="P4924">
        <v>0</v>
      </c>
      <c r="Q4924">
        <v>24480</v>
      </c>
      <c r="R4924">
        <v>0</v>
      </c>
      <c r="S4924">
        <v>0</v>
      </c>
      <c r="T4924">
        <v>0</v>
      </c>
      <c r="U4924">
        <v>0</v>
      </c>
      <c r="V4924">
        <v>0</v>
      </c>
      <c r="W4924">
        <v>0</v>
      </c>
      <c r="X4924">
        <v>0</v>
      </c>
      <c r="Y4924">
        <v>0</v>
      </c>
      <c r="Z4924">
        <v>0</v>
      </c>
      <c r="AA4924">
        <v>0</v>
      </c>
      <c r="AB4924">
        <v>0</v>
      </c>
      <c r="AC4924">
        <v>0</v>
      </c>
      <c r="AD4924">
        <v>0</v>
      </c>
      <c r="AE4924">
        <v>0</v>
      </c>
      <c r="AF4924">
        <v>0</v>
      </c>
      <c r="AG4924" t="s">
        <v>19361</v>
      </c>
      <c r="AH4924" s="21" t="str">
        <f t="shared" si="152"/>
        <v>YK20</v>
      </c>
      <c r="AI4924" s="21">
        <v>345.36</v>
      </c>
      <c r="AJ4924" s="21">
        <f t="shared" si="153"/>
        <v>100</v>
      </c>
      <c r="AK4924" s="21" t="s">
        <v>2060</v>
      </c>
      <c r="AL4924" t="s">
        <v>2551</v>
      </c>
      <c r="AM4924" s="26" t="s">
        <v>38</v>
      </c>
      <c r="AN4924" t="s">
        <v>2031</v>
      </c>
    </row>
    <row r="4925" spans="1:40" ht="15" hidden="1" thickTop="1" x14ac:dyDescent="0.35">
      <c r="A4925" t="s">
        <v>10537</v>
      </c>
      <c r="B4925" t="s">
        <v>19362</v>
      </c>
      <c r="C4925" t="s">
        <v>2875</v>
      </c>
      <c r="D4925" t="s">
        <v>19363</v>
      </c>
      <c r="E4925" t="s">
        <v>2575</v>
      </c>
      <c r="F4925">
        <v>1</v>
      </c>
      <c r="G4925" t="s">
        <v>2576</v>
      </c>
      <c r="H4925" t="s">
        <v>2577</v>
      </c>
      <c r="I4925" t="s">
        <v>2076</v>
      </c>
      <c r="J4925" t="s">
        <v>2858</v>
      </c>
      <c r="K4925" t="s">
        <v>2742</v>
      </c>
      <c r="L4925" t="s">
        <v>2058</v>
      </c>
      <c r="M4925" t="s">
        <v>2059</v>
      </c>
      <c r="N4925">
        <v>0</v>
      </c>
      <c r="O4925">
        <v>0</v>
      </c>
      <c r="P4925">
        <v>0</v>
      </c>
      <c r="Q4925">
        <v>24480</v>
      </c>
      <c r="R4925">
        <v>0</v>
      </c>
      <c r="S4925">
        <v>0</v>
      </c>
      <c r="T4925">
        <v>0</v>
      </c>
      <c r="U4925">
        <v>0</v>
      </c>
      <c r="V4925">
        <v>0</v>
      </c>
      <c r="W4925">
        <v>0</v>
      </c>
      <c r="X4925">
        <v>0</v>
      </c>
      <c r="Y4925">
        <v>0</v>
      </c>
      <c r="Z4925">
        <v>0</v>
      </c>
      <c r="AA4925">
        <v>0</v>
      </c>
      <c r="AB4925">
        <v>0</v>
      </c>
      <c r="AC4925">
        <v>0</v>
      </c>
      <c r="AD4925">
        <v>0</v>
      </c>
      <c r="AE4925">
        <v>0</v>
      </c>
      <c r="AF4925">
        <v>0</v>
      </c>
      <c r="AG4925" t="s">
        <v>19364</v>
      </c>
      <c r="AH4925" s="21" t="str">
        <f t="shared" si="152"/>
        <v>YK20</v>
      </c>
      <c r="AI4925" s="21">
        <v>345.36</v>
      </c>
      <c r="AJ4925" s="21">
        <f t="shared" si="153"/>
        <v>100</v>
      </c>
      <c r="AK4925" s="21" t="s">
        <v>2060</v>
      </c>
      <c r="AL4925" t="s">
        <v>2551</v>
      </c>
      <c r="AM4925" s="26" t="s">
        <v>38</v>
      </c>
      <c r="AN4925" t="s">
        <v>2032</v>
      </c>
    </row>
    <row r="4926" spans="1:40" ht="15" hidden="1" thickTop="1" x14ac:dyDescent="0.35">
      <c r="A4926" t="s">
        <v>10541</v>
      </c>
      <c r="B4926" t="s">
        <v>19365</v>
      </c>
      <c r="C4926" t="s">
        <v>3011</v>
      </c>
      <c r="D4926" t="s">
        <v>19366</v>
      </c>
      <c r="E4926" t="s">
        <v>2575</v>
      </c>
      <c r="F4926">
        <v>1</v>
      </c>
      <c r="G4926" t="s">
        <v>2576</v>
      </c>
      <c r="H4926" t="s">
        <v>2577</v>
      </c>
      <c r="I4926" t="s">
        <v>2076</v>
      </c>
      <c r="J4926" t="s">
        <v>2741</v>
      </c>
      <c r="K4926" t="s">
        <v>2742</v>
      </c>
      <c r="L4926" t="s">
        <v>2058</v>
      </c>
      <c r="M4926" t="s">
        <v>2059</v>
      </c>
      <c r="N4926">
        <v>6</v>
      </c>
      <c r="O4926">
        <v>177</v>
      </c>
      <c r="P4926">
        <v>0.72</v>
      </c>
      <c r="Q4926">
        <v>24480</v>
      </c>
      <c r="R4926">
        <v>6</v>
      </c>
      <c r="S4926">
        <v>177</v>
      </c>
      <c r="T4926">
        <v>0.72</v>
      </c>
      <c r="U4926">
        <v>0</v>
      </c>
      <c r="V4926">
        <v>0</v>
      </c>
      <c r="W4926">
        <v>0</v>
      </c>
      <c r="X4926">
        <v>0</v>
      </c>
      <c r="Y4926">
        <v>0</v>
      </c>
      <c r="Z4926">
        <v>0</v>
      </c>
      <c r="AA4926">
        <v>0</v>
      </c>
      <c r="AB4926">
        <v>0</v>
      </c>
      <c r="AC4926">
        <v>0</v>
      </c>
      <c r="AD4926">
        <v>0</v>
      </c>
      <c r="AE4926">
        <v>0</v>
      </c>
      <c r="AF4926">
        <v>0</v>
      </c>
      <c r="AG4926" t="s">
        <v>19367</v>
      </c>
      <c r="AH4926" s="21" t="str">
        <f t="shared" si="152"/>
        <v>YK20</v>
      </c>
      <c r="AI4926" s="21">
        <v>345.36</v>
      </c>
      <c r="AJ4926" s="21">
        <f t="shared" si="153"/>
        <v>99.276960784313729</v>
      </c>
      <c r="AK4926" s="21" t="s">
        <v>2060</v>
      </c>
      <c r="AL4926" t="s">
        <v>2551</v>
      </c>
      <c r="AM4926" s="26" t="s">
        <v>38</v>
      </c>
      <c r="AN4926" t="s">
        <v>2033</v>
      </c>
    </row>
    <row r="4927" spans="1:40" ht="15" hidden="1" thickTop="1" x14ac:dyDescent="0.35">
      <c r="A4927" t="s">
        <v>10545</v>
      </c>
      <c r="B4927" t="s">
        <v>19368</v>
      </c>
      <c r="C4927" t="s">
        <v>2875</v>
      </c>
      <c r="D4927" t="s">
        <v>19369</v>
      </c>
      <c r="E4927" t="s">
        <v>2575</v>
      </c>
      <c r="F4927">
        <v>1</v>
      </c>
      <c r="G4927" t="s">
        <v>2576</v>
      </c>
      <c r="H4927" t="s">
        <v>2577</v>
      </c>
      <c r="I4927" t="s">
        <v>2076</v>
      </c>
      <c r="J4927" t="s">
        <v>2858</v>
      </c>
      <c r="K4927" t="s">
        <v>2742</v>
      </c>
      <c r="L4927" t="s">
        <v>2058</v>
      </c>
      <c r="M4927" t="s">
        <v>2059</v>
      </c>
      <c r="N4927">
        <v>6</v>
      </c>
      <c r="O4927">
        <v>290</v>
      </c>
      <c r="P4927">
        <v>1.18</v>
      </c>
      <c r="Q4927">
        <v>24480</v>
      </c>
      <c r="R4927">
        <v>4</v>
      </c>
      <c r="S4927">
        <v>225</v>
      </c>
      <c r="T4927">
        <v>0.92</v>
      </c>
      <c r="U4927">
        <v>2</v>
      </c>
      <c r="V4927">
        <v>65</v>
      </c>
      <c r="W4927">
        <v>0.27</v>
      </c>
      <c r="X4927">
        <v>0</v>
      </c>
      <c r="Y4927">
        <v>0</v>
      </c>
      <c r="Z4927">
        <v>0</v>
      </c>
      <c r="AA4927">
        <v>0</v>
      </c>
      <c r="AB4927">
        <v>0</v>
      </c>
      <c r="AC4927">
        <v>0</v>
      </c>
      <c r="AD4927">
        <v>0</v>
      </c>
      <c r="AE4927">
        <v>0</v>
      </c>
      <c r="AF4927">
        <v>0</v>
      </c>
      <c r="AG4927" t="s">
        <v>19370</v>
      </c>
      <c r="AH4927" s="21" t="str">
        <f t="shared" si="152"/>
        <v>YK20</v>
      </c>
      <c r="AI4927" s="21">
        <v>345.36</v>
      </c>
      <c r="AJ4927" s="21">
        <f t="shared" si="153"/>
        <v>98.81535947712419</v>
      </c>
      <c r="AK4927" s="21" t="s">
        <v>2063</v>
      </c>
      <c r="AL4927" t="s">
        <v>2551</v>
      </c>
      <c r="AM4927" s="26" t="s">
        <v>38</v>
      </c>
      <c r="AN4927" t="s">
        <v>2033</v>
      </c>
    </row>
    <row r="4928" spans="1:40" ht="15" hidden="1" thickTop="1" x14ac:dyDescent="0.35">
      <c r="A4928" t="s">
        <v>10549</v>
      </c>
      <c r="B4928" t="s">
        <v>19371</v>
      </c>
      <c r="C4928" t="s">
        <v>2875</v>
      </c>
      <c r="D4928" t="s">
        <v>19369</v>
      </c>
      <c r="E4928" t="s">
        <v>2575</v>
      </c>
      <c r="F4928">
        <v>1</v>
      </c>
      <c r="G4928" t="s">
        <v>2576</v>
      </c>
      <c r="H4928" t="s">
        <v>2577</v>
      </c>
      <c r="I4928" t="s">
        <v>2076</v>
      </c>
      <c r="J4928" t="s">
        <v>2858</v>
      </c>
      <c r="K4928" t="s">
        <v>2742</v>
      </c>
      <c r="L4928" t="s">
        <v>2058</v>
      </c>
      <c r="M4928" t="s">
        <v>2059</v>
      </c>
      <c r="N4928">
        <v>2</v>
      </c>
      <c r="O4928">
        <v>80</v>
      </c>
      <c r="P4928">
        <v>0.33</v>
      </c>
      <c r="Q4928">
        <v>24480</v>
      </c>
      <c r="R4928">
        <v>0</v>
      </c>
      <c r="S4928">
        <v>0</v>
      </c>
      <c r="T4928">
        <v>0</v>
      </c>
      <c r="U4928">
        <v>2</v>
      </c>
      <c r="V4928">
        <v>80</v>
      </c>
      <c r="W4928">
        <v>0.33</v>
      </c>
      <c r="X4928">
        <v>0</v>
      </c>
      <c r="Y4928">
        <v>0</v>
      </c>
      <c r="Z4928">
        <v>0</v>
      </c>
      <c r="AA4928">
        <v>0</v>
      </c>
      <c r="AB4928">
        <v>0</v>
      </c>
      <c r="AC4928">
        <v>0</v>
      </c>
      <c r="AD4928">
        <v>0</v>
      </c>
      <c r="AE4928">
        <v>0</v>
      </c>
      <c r="AF4928">
        <v>0</v>
      </c>
      <c r="AG4928" t="s">
        <v>19372</v>
      </c>
      <c r="AH4928" s="21" t="str">
        <f t="shared" si="152"/>
        <v>YK20</v>
      </c>
      <c r="AI4928" s="21">
        <v>345.36</v>
      </c>
      <c r="AJ4928" s="21">
        <f t="shared" si="153"/>
        <v>99.673202614379079</v>
      </c>
      <c r="AK4928" s="21" t="s">
        <v>2060</v>
      </c>
      <c r="AL4928" t="s">
        <v>2551</v>
      </c>
      <c r="AM4928" s="26" t="s">
        <v>38</v>
      </c>
      <c r="AN4928" t="s">
        <v>2033</v>
      </c>
    </row>
    <row r="4929" spans="1:40" ht="15" hidden="1" thickTop="1" x14ac:dyDescent="0.35">
      <c r="A4929" t="s">
        <v>10553</v>
      </c>
      <c r="B4929" t="s">
        <v>19373</v>
      </c>
      <c r="C4929" t="s">
        <v>2875</v>
      </c>
      <c r="D4929" t="s">
        <v>19374</v>
      </c>
      <c r="E4929" t="s">
        <v>2575</v>
      </c>
      <c r="F4929">
        <v>1</v>
      </c>
      <c r="G4929" t="s">
        <v>2576</v>
      </c>
      <c r="H4929" t="s">
        <v>2577</v>
      </c>
      <c r="I4929" t="s">
        <v>2076</v>
      </c>
      <c r="J4929" t="s">
        <v>2858</v>
      </c>
      <c r="K4929" t="s">
        <v>2742</v>
      </c>
      <c r="L4929" t="s">
        <v>2058</v>
      </c>
      <c r="M4929" t="s">
        <v>2059</v>
      </c>
      <c r="N4929">
        <v>9</v>
      </c>
      <c r="O4929">
        <v>293</v>
      </c>
      <c r="P4929">
        <v>1.2</v>
      </c>
      <c r="Q4929">
        <v>24480</v>
      </c>
      <c r="R4929">
        <v>3</v>
      </c>
      <c r="S4929">
        <v>78</v>
      </c>
      <c r="T4929">
        <v>0.32</v>
      </c>
      <c r="U4929">
        <v>5</v>
      </c>
      <c r="V4929">
        <v>134</v>
      </c>
      <c r="W4929">
        <v>0.55000000000000004</v>
      </c>
      <c r="X4929">
        <v>1</v>
      </c>
      <c r="Y4929">
        <v>81</v>
      </c>
      <c r="Z4929">
        <v>0.33</v>
      </c>
      <c r="AA4929">
        <v>0</v>
      </c>
      <c r="AB4929">
        <v>0</v>
      </c>
      <c r="AC4929">
        <v>0</v>
      </c>
      <c r="AD4929">
        <v>0</v>
      </c>
      <c r="AE4929">
        <v>0</v>
      </c>
      <c r="AF4929">
        <v>0</v>
      </c>
      <c r="AG4929" t="s">
        <v>19375</v>
      </c>
      <c r="AH4929" s="21" t="str">
        <f t="shared" si="152"/>
        <v>YK20</v>
      </c>
      <c r="AI4929" s="21">
        <v>345.36</v>
      </c>
      <c r="AJ4929" s="21">
        <f t="shared" si="153"/>
        <v>98.803104575163403</v>
      </c>
      <c r="AK4929" s="21" t="s">
        <v>2063</v>
      </c>
      <c r="AL4929" t="s">
        <v>2551</v>
      </c>
      <c r="AM4929" s="26" t="s">
        <v>38</v>
      </c>
      <c r="AN4929" t="s">
        <v>2030</v>
      </c>
    </row>
    <row r="4930" spans="1:40" ht="15" hidden="1" thickTop="1" x14ac:dyDescent="0.35">
      <c r="A4930" t="s">
        <v>10557</v>
      </c>
      <c r="B4930" t="s">
        <v>19376</v>
      </c>
      <c r="C4930" t="s">
        <v>4385</v>
      </c>
      <c r="D4930" t="s">
        <v>19377</v>
      </c>
      <c r="E4930" t="s">
        <v>2575</v>
      </c>
      <c r="F4930">
        <v>1</v>
      </c>
      <c r="G4930" t="s">
        <v>2576</v>
      </c>
      <c r="H4930" t="s">
        <v>2577</v>
      </c>
      <c r="I4930" t="s">
        <v>2076</v>
      </c>
      <c r="J4930" t="s">
        <v>2858</v>
      </c>
      <c r="K4930" t="s">
        <v>2742</v>
      </c>
      <c r="L4930" t="s">
        <v>2058</v>
      </c>
      <c r="M4930" t="s">
        <v>2059</v>
      </c>
      <c r="N4930">
        <v>1</v>
      </c>
      <c r="O4930">
        <v>14</v>
      </c>
      <c r="P4930">
        <v>0.06</v>
      </c>
      <c r="Q4930">
        <v>24480</v>
      </c>
      <c r="R4930">
        <v>1</v>
      </c>
      <c r="S4930">
        <v>14</v>
      </c>
      <c r="T4930">
        <v>0.06</v>
      </c>
      <c r="U4930">
        <v>0</v>
      </c>
      <c r="V4930">
        <v>0</v>
      </c>
      <c r="W4930">
        <v>0</v>
      </c>
      <c r="X4930">
        <v>0</v>
      </c>
      <c r="Y4930">
        <v>0</v>
      </c>
      <c r="Z4930">
        <v>0</v>
      </c>
      <c r="AA4930">
        <v>0</v>
      </c>
      <c r="AB4930">
        <v>0</v>
      </c>
      <c r="AC4930">
        <v>0</v>
      </c>
      <c r="AD4930">
        <v>0</v>
      </c>
      <c r="AE4930">
        <v>0</v>
      </c>
      <c r="AF4930">
        <v>0</v>
      </c>
      <c r="AG4930" t="s">
        <v>19378</v>
      </c>
      <c r="AH4930" s="21" t="str">
        <f t="shared" si="152"/>
        <v>YK20</v>
      </c>
      <c r="AI4930" s="21">
        <v>345.36</v>
      </c>
      <c r="AJ4930" s="21">
        <f t="shared" si="153"/>
        <v>99.942810457516345</v>
      </c>
      <c r="AK4930" s="21" t="s">
        <v>2060</v>
      </c>
      <c r="AL4930" t="s">
        <v>2551</v>
      </c>
      <c r="AM4930" s="26" t="s">
        <v>38</v>
      </c>
      <c r="AN4930" t="s">
        <v>2031</v>
      </c>
    </row>
    <row r="4931" spans="1:40" ht="15" hidden="1" thickTop="1" x14ac:dyDescent="0.35">
      <c r="A4931" t="s">
        <v>10561</v>
      </c>
      <c r="B4931" t="s">
        <v>19379</v>
      </c>
      <c r="C4931" t="s">
        <v>4656</v>
      </c>
      <c r="D4931" t="s">
        <v>19380</v>
      </c>
      <c r="E4931" t="s">
        <v>2575</v>
      </c>
      <c r="F4931">
        <v>1</v>
      </c>
      <c r="G4931" t="s">
        <v>2576</v>
      </c>
      <c r="H4931" t="s">
        <v>2577</v>
      </c>
      <c r="I4931" t="s">
        <v>2076</v>
      </c>
      <c r="J4931" t="s">
        <v>2858</v>
      </c>
      <c r="K4931" t="s">
        <v>2742</v>
      </c>
      <c r="L4931" t="s">
        <v>2058</v>
      </c>
      <c r="M4931" t="s">
        <v>2059</v>
      </c>
      <c r="N4931">
        <v>4</v>
      </c>
      <c r="O4931">
        <v>59</v>
      </c>
      <c r="P4931">
        <v>0.24</v>
      </c>
      <c r="Q4931">
        <v>24480</v>
      </c>
      <c r="R4931">
        <v>3</v>
      </c>
      <c r="S4931">
        <v>58</v>
      </c>
      <c r="T4931">
        <v>0.24</v>
      </c>
      <c r="U4931">
        <v>0</v>
      </c>
      <c r="V4931">
        <v>0</v>
      </c>
      <c r="W4931">
        <v>0</v>
      </c>
      <c r="X4931">
        <v>0</v>
      </c>
      <c r="Y4931">
        <v>0</v>
      </c>
      <c r="Z4931">
        <v>0</v>
      </c>
      <c r="AA4931">
        <v>1</v>
      </c>
      <c r="AB4931">
        <v>1</v>
      </c>
      <c r="AC4931">
        <v>0</v>
      </c>
      <c r="AD4931">
        <v>0</v>
      </c>
      <c r="AE4931">
        <v>0</v>
      </c>
      <c r="AF4931">
        <v>0</v>
      </c>
      <c r="AG4931" t="s">
        <v>19381</v>
      </c>
      <c r="AH4931" s="21" t="str">
        <f t="shared" si="152"/>
        <v>YK20</v>
      </c>
      <c r="AI4931" s="21">
        <v>345.36</v>
      </c>
      <c r="AJ4931" s="21">
        <f t="shared" si="153"/>
        <v>99.758986928104576</v>
      </c>
      <c r="AK4931" s="21" t="s">
        <v>2060</v>
      </c>
      <c r="AL4931" t="s">
        <v>2551</v>
      </c>
      <c r="AM4931" s="26" t="s">
        <v>38</v>
      </c>
      <c r="AN4931" t="s">
        <v>2031</v>
      </c>
    </row>
    <row r="4932" spans="1:40" ht="15" hidden="1" thickTop="1" x14ac:dyDescent="0.35">
      <c r="A4932" t="s">
        <v>10565</v>
      </c>
      <c r="B4932" t="s">
        <v>19382</v>
      </c>
      <c r="C4932" t="s">
        <v>6280</v>
      </c>
      <c r="D4932" t="s">
        <v>19383</v>
      </c>
      <c r="E4932" t="s">
        <v>2691</v>
      </c>
      <c r="F4932">
        <v>1</v>
      </c>
      <c r="G4932" t="s">
        <v>2633</v>
      </c>
      <c r="H4932" t="s">
        <v>2577</v>
      </c>
      <c r="I4932" t="s">
        <v>2076</v>
      </c>
      <c r="J4932" t="s">
        <v>2692</v>
      </c>
      <c r="K4932" t="s">
        <v>2635</v>
      </c>
      <c r="L4932" t="s">
        <v>2058</v>
      </c>
      <c r="M4932" t="s">
        <v>2059</v>
      </c>
      <c r="N4932">
        <v>8</v>
      </c>
      <c r="O4932">
        <v>188</v>
      </c>
      <c r="P4932">
        <v>0.77</v>
      </c>
      <c r="Q4932">
        <v>24480</v>
      </c>
      <c r="R4932">
        <v>2</v>
      </c>
      <c r="S4932">
        <v>43</v>
      </c>
      <c r="T4932">
        <v>0.18</v>
      </c>
      <c r="U4932">
        <v>6</v>
      </c>
      <c r="V4932">
        <v>145</v>
      </c>
      <c r="W4932">
        <v>0.59</v>
      </c>
      <c r="X4932">
        <v>0</v>
      </c>
      <c r="Y4932">
        <v>0</v>
      </c>
      <c r="Z4932">
        <v>0</v>
      </c>
      <c r="AA4932">
        <v>0</v>
      </c>
      <c r="AB4932">
        <v>0</v>
      </c>
      <c r="AC4932">
        <v>0</v>
      </c>
      <c r="AD4932">
        <v>0</v>
      </c>
      <c r="AE4932">
        <v>0</v>
      </c>
      <c r="AF4932">
        <v>0</v>
      </c>
      <c r="AG4932" t="s">
        <v>19384</v>
      </c>
      <c r="AH4932" s="21" t="str">
        <f t="shared" si="152"/>
        <v>YK20</v>
      </c>
      <c r="AI4932" s="21">
        <v>345.36</v>
      </c>
      <c r="AJ4932" s="21">
        <f t="shared" si="153"/>
        <v>99.232026143790847</v>
      </c>
      <c r="AK4932" s="21" t="s">
        <v>2060</v>
      </c>
      <c r="AL4932" t="s">
        <v>2581</v>
      </c>
      <c r="AM4932" s="26" t="s">
        <v>38</v>
      </c>
      <c r="AN4932" t="s">
        <v>2030</v>
      </c>
    </row>
    <row r="4933" spans="1:40" ht="15" hidden="1" thickTop="1" x14ac:dyDescent="0.35">
      <c r="A4933" t="s">
        <v>10569</v>
      </c>
      <c r="B4933" t="s">
        <v>19385</v>
      </c>
      <c r="C4933" t="s">
        <v>4656</v>
      </c>
      <c r="D4933" t="s">
        <v>19386</v>
      </c>
      <c r="E4933" t="s">
        <v>2575</v>
      </c>
      <c r="F4933">
        <v>1</v>
      </c>
      <c r="G4933" t="s">
        <v>2576</v>
      </c>
      <c r="H4933" t="s">
        <v>2577</v>
      </c>
      <c r="I4933" t="s">
        <v>2076</v>
      </c>
      <c r="J4933" t="s">
        <v>2858</v>
      </c>
      <c r="K4933" t="s">
        <v>2742</v>
      </c>
      <c r="L4933" t="s">
        <v>2058</v>
      </c>
      <c r="M4933" t="s">
        <v>2059</v>
      </c>
      <c r="N4933">
        <v>2</v>
      </c>
      <c r="O4933">
        <v>49</v>
      </c>
      <c r="P4933">
        <v>0.2</v>
      </c>
      <c r="Q4933">
        <v>24480</v>
      </c>
      <c r="R4933">
        <v>1</v>
      </c>
      <c r="S4933">
        <v>16</v>
      </c>
      <c r="T4933">
        <v>7.0000000000000007E-2</v>
      </c>
      <c r="U4933">
        <v>1</v>
      </c>
      <c r="V4933">
        <v>33</v>
      </c>
      <c r="W4933">
        <v>0.13</v>
      </c>
      <c r="X4933">
        <v>0</v>
      </c>
      <c r="Y4933">
        <v>0</v>
      </c>
      <c r="Z4933">
        <v>0</v>
      </c>
      <c r="AA4933">
        <v>0</v>
      </c>
      <c r="AB4933">
        <v>0</v>
      </c>
      <c r="AC4933">
        <v>0</v>
      </c>
      <c r="AD4933">
        <v>0</v>
      </c>
      <c r="AE4933">
        <v>0</v>
      </c>
      <c r="AF4933">
        <v>0</v>
      </c>
      <c r="AG4933" t="s">
        <v>19387</v>
      </c>
      <c r="AH4933" s="21" t="str">
        <f t="shared" si="152"/>
        <v>YK20</v>
      </c>
      <c r="AI4933" s="21">
        <v>345.36</v>
      </c>
      <c r="AJ4933" s="21">
        <f t="shared" si="153"/>
        <v>99.799836601307192</v>
      </c>
      <c r="AK4933" s="21" t="s">
        <v>2060</v>
      </c>
      <c r="AL4933" t="s">
        <v>2551</v>
      </c>
      <c r="AM4933" s="26" t="s">
        <v>38</v>
      </c>
      <c r="AN4933" t="s">
        <v>2029</v>
      </c>
    </row>
    <row r="4934" spans="1:40" ht="15" hidden="1" thickTop="1" x14ac:dyDescent="0.35">
      <c r="A4934" t="s">
        <v>10573</v>
      </c>
      <c r="B4934" t="s">
        <v>19388</v>
      </c>
      <c r="C4934" t="s">
        <v>4656</v>
      </c>
      <c r="D4934" t="s">
        <v>19389</v>
      </c>
      <c r="E4934" t="s">
        <v>2575</v>
      </c>
      <c r="F4934">
        <v>1</v>
      </c>
      <c r="G4934" t="s">
        <v>2576</v>
      </c>
      <c r="H4934" t="s">
        <v>2577</v>
      </c>
      <c r="I4934" t="s">
        <v>2076</v>
      </c>
      <c r="J4934" t="s">
        <v>2858</v>
      </c>
      <c r="K4934" t="s">
        <v>2742</v>
      </c>
      <c r="L4934" t="s">
        <v>2058</v>
      </c>
      <c r="M4934" t="s">
        <v>2207</v>
      </c>
      <c r="N4934">
        <v>1</v>
      </c>
      <c r="O4934">
        <v>19</v>
      </c>
      <c r="P4934">
        <v>0.14000000000000001</v>
      </c>
      <c r="Q4934">
        <v>13260</v>
      </c>
      <c r="R4934">
        <v>0</v>
      </c>
      <c r="S4934">
        <v>0</v>
      </c>
      <c r="T4934">
        <v>0</v>
      </c>
      <c r="U4934">
        <v>1</v>
      </c>
      <c r="V4934">
        <v>19</v>
      </c>
      <c r="W4934">
        <v>0.14000000000000001</v>
      </c>
      <c r="X4934">
        <v>0</v>
      </c>
      <c r="Y4934">
        <v>0</v>
      </c>
      <c r="Z4934">
        <v>0</v>
      </c>
      <c r="AA4934">
        <v>0</v>
      </c>
      <c r="AB4934">
        <v>0</v>
      </c>
      <c r="AC4934">
        <v>0</v>
      </c>
      <c r="AD4934">
        <v>0</v>
      </c>
      <c r="AE4934">
        <v>0</v>
      </c>
      <c r="AF4934">
        <v>0</v>
      </c>
      <c r="AG4934" t="s">
        <v>19390</v>
      </c>
      <c r="AH4934" s="21" t="str">
        <f t="shared" si="152"/>
        <v>YK20</v>
      </c>
      <c r="AI4934" s="21">
        <v>187.20000000000002</v>
      </c>
      <c r="AJ4934" s="21">
        <f t="shared" si="153"/>
        <v>99.856711915535442</v>
      </c>
      <c r="AK4934" s="21" t="s">
        <v>2060</v>
      </c>
      <c r="AL4934" t="s">
        <v>2551</v>
      </c>
      <c r="AM4934" s="26" t="s">
        <v>38</v>
      </c>
      <c r="AN4934" t="s">
        <v>2031</v>
      </c>
    </row>
    <row r="4935" spans="1:40" ht="15" hidden="1" thickTop="1" x14ac:dyDescent="0.35">
      <c r="A4935" t="s">
        <v>10577</v>
      </c>
      <c r="B4935" t="s">
        <v>19391</v>
      </c>
      <c r="C4935" t="s">
        <v>4656</v>
      </c>
      <c r="D4935" t="s">
        <v>19392</v>
      </c>
      <c r="E4935" t="s">
        <v>2575</v>
      </c>
      <c r="F4935">
        <v>1</v>
      </c>
      <c r="G4935" t="s">
        <v>2576</v>
      </c>
      <c r="H4935" t="s">
        <v>2577</v>
      </c>
      <c r="I4935" t="s">
        <v>2076</v>
      </c>
      <c r="J4935" t="s">
        <v>2858</v>
      </c>
      <c r="K4935" t="s">
        <v>2742</v>
      </c>
      <c r="L4935" t="s">
        <v>2058</v>
      </c>
      <c r="M4935" t="s">
        <v>2207</v>
      </c>
      <c r="N4935">
        <v>3</v>
      </c>
      <c r="O4935">
        <v>58</v>
      </c>
      <c r="P4935">
        <v>0.44</v>
      </c>
      <c r="Q4935">
        <v>13260</v>
      </c>
      <c r="R4935">
        <v>1</v>
      </c>
      <c r="S4935">
        <v>16</v>
      </c>
      <c r="T4935">
        <v>0.12</v>
      </c>
      <c r="U4935">
        <v>2</v>
      </c>
      <c r="V4935">
        <v>42</v>
      </c>
      <c r="W4935">
        <v>0.32</v>
      </c>
      <c r="X4935">
        <v>0</v>
      </c>
      <c r="Y4935">
        <v>0</v>
      </c>
      <c r="Z4935">
        <v>0</v>
      </c>
      <c r="AA4935">
        <v>0</v>
      </c>
      <c r="AB4935">
        <v>0</v>
      </c>
      <c r="AC4935">
        <v>0</v>
      </c>
      <c r="AD4935">
        <v>0</v>
      </c>
      <c r="AE4935">
        <v>0</v>
      </c>
      <c r="AF4935">
        <v>0</v>
      </c>
      <c r="AG4935" t="s">
        <v>19393</v>
      </c>
      <c r="AH4935" s="21" t="str">
        <f t="shared" ref="AH4935:AH4998" si="154">LEFT(AG4935,4)</f>
        <v>YK20</v>
      </c>
      <c r="AI4935" s="21">
        <v>187.20000000000002</v>
      </c>
      <c r="AJ4935" s="21">
        <f t="shared" ref="AJ4935:AJ4998" si="155">100-(O4935/Q4935*100)</f>
        <v>99.562594268476616</v>
      </c>
      <c r="AK4935" s="21" t="s">
        <v>2060</v>
      </c>
      <c r="AL4935" t="s">
        <v>2551</v>
      </c>
      <c r="AM4935" s="26" t="s">
        <v>38</v>
      </c>
      <c r="AN4935" t="s">
        <v>2031</v>
      </c>
    </row>
    <row r="4936" spans="1:40" ht="15" hidden="1" thickTop="1" x14ac:dyDescent="0.35">
      <c r="A4936" t="s">
        <v>10581</v>
      </c>
      <c r="B4936" t="s">
        <v>19394</v>
      </c>
      <c r="C4936" t="s">
        <v>3470</v>
      </c>
      <c r="D4936" t="s">
        <v>19395</v>
      </c>
      <c r="E4936" t="s">
        <v>2575</v>
      </c>
      <c r="F4936">
        <v>1</v>
      </c>
      <c r="G4936" t="s">
        <v>2600</v>
      </c>
      <c r="H4936" t="s">
        <v>2577</v>
      </c>
      <c r="I4936" t="s">
        <v>2076</v>
      </c>
      <c r="J4936" t="s">
        <v>2601</v>
      </c>
      <c r="K4936" t="s">
        <v>2602</v>
      </c>
      <c r="L4936" t="s">
        <v>2058</v>
      </c>
      <c r="M4936" t="s">
        <v>2170</v>
      </c>
      <c r="N4936">
        <v>4</v>
      </c>
      <c r="O4936">
        <v>130</v>
      </c>
      <c r="P4936">
        <v>0.85</v>
      </c>
      <c r="Q4936">
        <v>15300</v>
      </c>
      <c r="R4936">
        <v>1</v>
      </c>
      <c r="S4936">
        <v>6</v>
      </c>
      <c r="T4936">
        <v>0.04</v>
      </c>
      <c r="U4936">
        <v>3</v>
      </c>
      <c r="V4936">
        <v>124</v>
      </c>
      <c r="W4936">
        <v>0.81</v>
      </c>
      <c r="X4936">
        <v>0</v>
      </c>
      <c r="Y4936">
        <v>0</v>
      </c>
      <c r="Z4936">
        <v>0</v>
      </c>
      <c r="AA4936">
        <v>0</v>
      </c>
      <c r="AB4936">
        <v>0</v>
      </c>
      <c r="AC4936">
        <v>0</v>
      </c>
      <c r="AD4936">
        <v>0</v>
      </c>
      <c r="AE4936">
        <v>0</v>
      </c>
      <c r="AF4936">
        <v>0</v>
      </c>
      <c r="AG4936" t="s">
        <v>19396</v>
      </c>
      <c r="AH4936" s="21" t="str">
        <f t="shared" si="154"/>
        <v>YK20</v>
      </c>
      <c r="AI4936" s="21">
        <v>216</v>
      </c>
      <c r="AJ4936" s="21">
        <f t="shared" si="155"/>
        <v>99.150326797385617</v>
      </c>
      <c r="AK4936" s="21" t="s">
        <v>2063</v>
      </c>
      <c r="AL4936" t="s">
        <v>2581</v>
      </c>
      <c r="AM4936" s="26" t="s">
        <v>38</v>
      </c>
      <c r="AN4936" t="s">
        <v>2031</v>
      </c>
    </row>
    <row r="4937" spans="1:40" ht="15" hidden="1" thickTop="1" x14ac:dyDescent="0.35">
      <c r="A4937" t="s">
        <v>10585</v>
      </c>
      <c r="B4937" t="s">
        <v>19397</v>
      </c>
      <c r="C4937" t="s">
        <v>3470</v>
      </c>
      <c r="D4937" t="s">
        <v>19395</v>
      </c>
      <c r="E4937" t="s">
        <v>2575</v>
      </c>
      <c r="F4937">
        <v>1</v>
      </c>
      <c r="G4937" t="s">
        <v>2600</v>
      </c>
      <c r="H4937" t="s">
        <v>2577</v>
      </c>
      <c r="I4937" t="s">
        <v>2076</v>
      </c>
      <c r="J4937" t="s">
        <v>2601</v>
      </c>
      <c r="K4937" t="s">
        <v>2602</v>
      </c>
      <c r="L4937" t="s">
        <v>2058</v>
      </c>
      <c r="M4937" t="s">
        <v>2170</v>
      </c>
      <c r="N4937">
        <v>7</v>
      </c>
      <c r="O4937">
        <v>176</v>
      </c>
      <c r="P4937">
        <v>1.1499999999999999</v>
      </c>
      <c r="Q4937">
        <v>15300</v>
      </c>
      <c r="R4937">
        <v>4</v>
      </c>
      <c r="S4937">
        <v>123</v>
      </c>
      <c r="T4937">
        <v>0.8</v>
      </c>
      <c r="U4937">
        <v>3</v>
      </c>
      <c r="V4937">
        <v>53</v>
      </c>
      <c r="W4937">
        <v>0.35</v>
      </c>
      <c r="X4937">
        <v>0</v>
      </c>
      <c r="Y4937">
        <v>0</v>
      </c>
      <c r="Z4937">
        <v>0</v>
      </c>
      <c r="AA4937">
        <v>0</v>
      </c>
      <c r="AB4937">
        <v>0</v>
      </c>
      <c r="AC4937">
        <v>0</v>
      </c>
      <c r="AD4937">
        <v>0</v>
      </c>
      <c r="AE4937">
        <v>0</v>
      </c>
      <c r="AF4937">
        <v>0</v>
      </c>
      <c r="AG4937" t="s">
        <v>19398</v>
      </c>
      <c r="AH4937" s="21" t="str">
        <f t="shared" si="154"/>
        <v>YK20</v>
      </c>
      <c r="AI4937" s="21">
        <v>216</v>
      </c>
      <c r="AJ4937" s="21">
        <f t="shared" si="155"/>
        <v>98.849673202614383</v>
      </c>
      <c r="AK4937" s="21" t="s">
        <v>2063</v>
      </c>
      <c r="AL4937" t="s">
        <v>2581</v>
      </c>
      <c r="AM4937" s="26" t="s">
        <v>38</v>
      </c>
      <c r="AN4937" t="s">
        <v>2031</v>
      </c>
    </row>
    <row r="4938" spans="1:40" ht="15" hidden="1" thickTop="1" x14ac:dyDescent="0.35">
      <c r="A4938" t="s">
        <v>10589</v>
      </c>
      <c r="B4938" t="s">
        <v>19399</v>
      </c>
      <c r="C4938" t="s">
        <v>8217</v>
      </c>
      <c r="D4938" t="s">
        <v>19400</v>
      </c>
      <c r="E4938" t="s">
        <v>2646</v>
      </c>
      <c r="F4938">
        <v>1</v>
      </c>
      <c r="G4938" t="s">
        <v>2600</v>
      </c>
      <c r="H4938" t="s">
        <v>2577</v>
      </c>
      <c r="I4938" t="s">
        <v>2076</v>
      </c>
      <c r="J4938" t="s">
        <v>2647</v>
      </c>
      <c r="K4938" t="s">
        <v>2602</v>
      </c>
      <c r="L4938" t="s">
        <v>2058</v>
      </c>
      <c r="M4938" t="s">
        <v>3409</v>
      </c>
      <c r="N4938">
        <v>4</v>
      </c>
      <c r="O4938">
        <v>127</v>
      </c>
      <c r="P4938">
        <v>1.25</v>
      </c>
      <c r="Q4938">
        <v>10200</v>
      </c>
      <c r="R4938">
        <v>2</v>
      </c>
      <c r="S4938">
        <v>40</v>
      </c>
      <c r="T4938">
        <v>0.39</v>
      </c>
      <c r="U4938">
        <v>2</v>
      </c>
      <c r="V4938">
        <v>87</v>
      </c>
      <c r="W4938">
        <v>0.85</v>
      </c>
      <c r="X4938">
        <v>0</v>
      </c>
      <c r="Y4938">
        <v>0</v>
      </c>
      <c r="Z4938">
        <v>0</v>
      </c>
      <c r="AA4938">
        <v>0</v>
      </c>
      <c r="AB4938">
        <v>0</v>
      </c>
      <c r="AC4938">
        <v>0</v>
      </c>
      <c r="AD4938">
        <v>0</v>
      </c>
      <c r="AE4938">
        <v>0</v>
      </c>
      <c r="AF4938">
        <v>0</v>
      </c>
      <c r="AG4938" t="s">
        <v>19401</v>
      </c>
      <c r="AH4938" s="21" t="str">
        <f t="shared" si="154"/>
        <v>YK20</v>
      </c>
      <c r="AI4938" s="21">
        <v>144</v>
      </c>
      <c r="AJ4938" s="21">
        <f t="shared" si="155"/>
        <v>98.754901960784309</v>
      </c>
      <c r="AK4938" s="21" t="s">
        <v>2063</v>
      </c>
      <c r="AL4938" t="s">
        <v>2551</v>
      </c>
      <c r="AM4938" s="26" t="s">
        <v>38</v>
      </c>
      <c r="AN4938" t="s">
        <v>2030</v>
      </c>
    </row>
    <row r="4939" spans="1:40" ht="15" hidden="1" thickTop="1" x14ac:dyDescent="0.35">
      <c r="A4939" t="s">
        <v>10592</v>
      </c>
      <c r="B4939" t="s">
        <v>19402</v>
      </c>
      <c r="C4939" t="s">
        <v>4062</v>
      </c>
      <c r="D4939" t="s">
        <v>19403</v>
      </c>
      <c r="E4939" t="s">
        <v>2646</v>
      </c>
      <c r="F4939">
        <v>1</v>
      </c>
      <c r="G4939" t="s">
        <v>2600</v>
      </c>
      <c r="H4939" t="s">
        <v>2577</v>
      </c>
      <c r="I4939" t="s">
        <v>2076</v>
      </c>
      <c r="J4939" t="s">
        <v>2647</v>
      </c>
      <c r="K4939" t="s">
        <v>2602</v>
      </c>
      <c r="L4939" t="s">
        <v>2058</v>
      </c>
      <c r="M4939" t="s">
        <v>2358</v>
      </c>
      <c r="N4939">
        <v>3</v>
      </c>
      <c r="O4939">
        <v>30</v>
      </c>
      <c r="P4939">
        <v>0.23</v>
      </c>
      <c r="Q4939">
        <v>13260</v>
      </c>
      <c r="R4939">
        <v>1</v>
      </c>
      <c r="S4939">
        <v>18</v>
      </c>
      <c r="T4939">
        <v>0.14000000000000001</v>
      </c>
      <c r="U4939">
        <v>1</v>
      </c>
      <c r="V4939">
        <v>10</v>
      </c>
      <c r="W4939">
        <v>0.08</v>
      </c>
      <c r="X4939">
        <v>0</v>
      </c>
      <c r="Y4939">
        <v>0</v>
      </c>
      <c r="Z4939">
        <v>0</v>
      </c>
      <c r="AA4939">
        <v>1</v>
      </c>
      <c r="AB4939">
        <v>2</v>
      </c>
      <c r="AC4939">
        <v>0.02</v>
      </c>
      <c r="AD4939">
        <v>0</v>
      </c>
      <c r="AE4939">
        <v>0</v>
      </c>
      <c r="AF4939">
        <v>0</v>
      </c>
      <c r="AG4939" t="s">
        <v>19404</v>
      </c>
      <c r="AH4939" s="21" t="str">
        <f t="shared" si="154"/>
        <v>YK20</v>
      </c>
      <c r="AI4939" s="21">
        <v>187.20000000000005</v>
      </c>
      <c r="AJ4939" s="21">
        <f t="shared" si="155"/>
        <v>99.773755656108591</v>
      </c>
      <c r="AK4939" s="21" t="s">
        <v>2060</v>
      </c>
      <c r="AL4939" t="s">
        <v>2551</v>
      </c>
      <c r="AM4939" s="26" t="s">
        <v>38</v>
      </c>
      <c r="AN4939" t="s">
        <v>2029</v>
      </c>
    </row>
    <row r="4940" spans="1:40" ht="15" hidden="1" thickTop="1" x14ac:dyDescent="0.35">
      <c r="A4940" t="s">
        <v>10596</v>
      </c>
      <c r="B4940" t="s">
        <v>19405</v>
      </c>
      <c r="C4940" t="s">
        <v>4385</v>
      </c>
      <c r="D4940" t="s">
        <v>19406</v>
      </c>
      <c r="E4940" t="s">
        <v>2575</v>
      </c>
      <c r="F4940">
        <v>1</v>
      </c>
      <c r="G4940" t="s">
        <v>2600</v>
      </c>
      <c r="H4940" t="s">
        <v>2577</v>
      </c>
      <c r="I4940" t="s">
        <v>2076</v>
      </c>
      <c r="J4940" t="s">
        <v>2858</v>
      </c>
      <c r="K4940" t="s">
        <v>2742</v>
      </c>
      <c r="L4940" t="s">
        <v>2058</v>
      </c>
      <c r="M4940" t="s">
        <v>5179</v>
      </c>
      <c r="N4940">
        <v>6</v>
      </c>
      <c r="O4940">
        <v>275</v>
      </c>
      <c r="P4940">
        <v>1.5</v>
      </c>
      <c r="Q4940">
        <v>18360</v>
      </c>
      <c r="R4940">
        <v>4</v>
      </c>
      <c r="S4940">
        <v>234</v>
      </c>
      <c r="T4940">
        <v>1.27</v>
      </c>
      <c r="U4940">
        <v>2</v>
      </c>
      <c r="V4940">
        <v>41</v>
      </c>
      <c r="W4940">
        <v>0.22</v>
      </c>
      <c r="X4940">
        <v>0</v>
      </c>
      <c r="Y4940">
        <v>0</v>
      </c>
      <c r="Z4940">
        <v>0</v>
      </c>
      <c r="AA4940">
        <v>0</v>
      </c>
      <c r="AB4940">
        <v>0</v>
      </c>
      <c r="AC4940">
        <v>0</v>
      </c>
      <c r="AD4940">
        <v>0</v>
      </c>
      <c r="AE4940">
        <v>0</v>
      </c>
      <c r="AF4940">
        <v>0</v>
      </c>
      <c r="AG4940" t="s">
        <v>19407</v>
      </c>
      <c r="AH4940" s="21" t="str">
        <f t="shared" si="154"/>
        <v>YK20</v>
      </c>
      <c r="AI4940" s="21">
        <v>258.95999999999998</v>
      </c>
      <c r="AJ4940" s="21">
        <f t="shared" si="155"/>
        <v>98.502178649237479</v>
      </c>
      <c r="AK4940" s="21" t="s">
        <v>2063</v>
      </c>
      <c r="AL4940" t="s">
        <v>2551</v>
      </c>
      <c r="AM4940" s="26" t="s">
        <v>38</v>
      </c>
      <c r="AN4940" t="s">
        <v>2032</v>
      </c>
    </row>
    <row r="4941" spans="1:40" ht="15" hidden="1" thickTop="1" x14ac:dyDescent="0.35">
      <c r="A4941" t="s">
        <v>7801</v>
      </c>
      <c r="B4941" t="s">
        <v>19408</v>
      </c>
      <c r="C4941" t="s">
        <v>3996</v>
      </c>
      <c r="D4941" t="s">
        <v>19409</v>
      </c>
      <c r="E4941" t="s">
        <v>2575</v>
      </c>
      <c r="F4941">
        <v>1</v>
      </c>
      <c r="G4941" t="s">
        <v>2600</v>
      </c>
      <c r="H4941" t="s">
        <v>2577</v>
      </c>
      <c r="I4941" t="s">
        <v>2076</v>
      </c>
      <c r="J4941" t="s">
        <v>2601</v>
      </c>
      <c r="K4941" t="s">
        <v>2602</v>
      </c>
      <c r="L4941" t="s">
        <v>30320</v>
      </c>
      <c r="M4941" t="s">
        <v>2059</v>
      </c>
      <c r="N4941">
        <v>1</v>
      </c>
      <c r="O4941">
        <v>19</v>
      </c>
      <c r="P4941">
        <v>0.1</v>
      </c>
      <c r="Q4941">
        <v>18720</v>
      </c>
      <c r="R4941">
        <v>1</v>
      </c>
      <c r="S4941">
        <v>19</v>
      </c>
      <c r="T4941">
        <v>0.1</v>
      </c>
      <c r="U4941">
        <v>0</v>
      </c>
      <c r="V4941">
        <v>0</v>
      </c>
      <c r="W4941">
        <v>0</v>
      </c>
      <c r="X4941">
        <v>0</v>
      </c>
      <c r="Y4941">
        <v>0</v>
      </c>
      <c r="Z4941">
        <v>0</v>
      </c>
      <c r="AA4941">
        <v>0</v>
      </c>
      <c r="AB4941">
        <v>0</v>
      </c>
      <c r="AC4941">
        <v>0</v>
      </c>
      <c r="AD4941">
        <v>0</v>
      </c>
      <c r="AE4941">
        <v>0</v>
      </c>
      <c r="AF4941">
        <v>0</v>
      </c>
      <c r="AG4941" t="s">
        <v>19410</v>
      </c>
      <c r="AH4941" s="21" t="str">
        <f t="shared" si="154"/>
        <v>YK20</v>
      </c>
      <c r="AI4941" s="21">
        <v>345.36</v>
      </c>
      <c r="AJ4941" s="21">
        <f t="shared" si="155"/>
        <v>99.898504273504273</v>
      </c>
      <c r="AK4941" s="21" t="s">
        <v>2060</v>
      </c>
      <c r="AL4941" t="s">
        <v>2551</v>
      </c>
      <c r="AM4941" s="26" t="s">
        <v>38</v>
      </c>
      <c r="AN4941" t="s">
        <v>2029</v>
      </c>
    </row>
    <row r="4942" spans="1:40" ht="15" hidden="1" thickTop="1" x14ac:dyDescent="0.35">
      <c r="A4942" t="s">
        <v>10602</v>
      </c>
      <c r="B4942" t="s">
        <v>19411</v>
      </c>
      <c r="C4942" t="s">
        <v>5928</v>
      </c>
      <c r="D4942" t="s">
        <v>19412</v>
      </c>
      <c r="E4942" t="s">
        <v>2646</v>
      </c>
      <c r="F4942">
        <v>1</v>
      </c>
      <c r="G4942" t="s">
        <v>2600</v>
      </c>
      <c r="H4942" t="s">
        <v>2577</v>
      </c>
      <c r="I4942" t="s">
        <v>2076</v>
      </c>
      <c r="J4942" t="s">
        <v>2647</v>
      </c>
      <c r="K4942" t="s">
        <v>2602</v>
      </c>
      <c r="L4942" t="s">
        <v>2058</v>
      </c>
      <c r="M4942" t="s">
        <v>2225</v>
      </c>
      <c r="N4942">
        <v>1</v>
      </c>
      <c r="O4942">
        <v>17</v>
      </c>
      <c r="P4942">
        <v>0.14000000000000001</v>
      </c>
      <c r="Q4942">
        <v>12240</v>
      </c>
      <c r="R4942">
        <v>0</v>
      </c>
      <c r="S4942">
        <v>0</v>
      </c>
      <c r="T4942">
        <v>0</v>
      </c>
      <c r="U4942">
        <v>1</v>
      </c>
      <c r="V4942">
        <v>17</v>
      </c>
      <c r="W4942">
        <v>0.14000000000000001</v>
      </c>
      <c r="X4942">
        <v>0</v>
      </c>
      <c r="Y4942">
        <v>0</v>
      </c>
      <c r="Z4942">
        <v>0</v>
      </c>
      <c r="AA4942">
        <v>0</v>
      </c>
      <c r="AB4942">
        <v>0</v>
      </c>
      <c r="AC4942">
        <v>0</v>
      </c>
      <c r="AD4942">
        <v>0</v>
      </c>
      <c r="AE4942">
        <v>0</v>
      </c>
      <c r="AF4942">
        <v>0</v>
      </c>
      <c r="AG4942" t="s">
        <v>19413</v>
      </c>
      <c r="AH4942" s="21" t="str">
        <f t="shared" si="154"/>
        <v>YK20</v>
      </c>
      <c r="AI4942" s="21">
        <v>172.79999999999998</v>
      </c>
      <c r="AJ4942" s="21">
        <f t="shared" si="155"/>
        <v>99.861111111111114</v>
      </c>
      <c r="AK4942" s="21" t="s">
        <v>2060</v>
      </c>
      <c r="AL4942" t="s">
        <v>2551</v>
      </c>
      <c r="AM4942" s="26" t="s">
        <v>38</v>
      </c>
      <c r="AN4942" t="s">
        <v>2029</v>
      </c>
    </row>
    <row r="4943" spans="1:40" ht="15" hidden="1" thickTop="1" x14ac:dyDescent="0.35">
      <c r="A4943" t="s">
        <v>10605</v>
      </c>
      <c r="B4943" t="s">
        <v>19414</v>
      </c>
      <c r="C4943" t="s">
        <v>4541</v>
      </c>
      <c r="D4943" t="s">
        <v>19415</v>
      </c>
      <c r="E4943" t="s">
        <v>2608</v>
      </c>
      <c r="F4943">
        <v>1</v>
      </c>
      <c r="G4943" t="s">
        <v>2609</v>
      </c>
      <c r="H4943" t="s">
        <v>2577</v>
      </c>
      <c r="I4943" t="s">
        <v>2076</v>
      </c>
      <c r="J4943" t="s">
        <v>2764</v>
      </c>
      <c r="K4943" t="s">
        <v>2765</v>
      </c>
      <c r="L4943" t="s">
        <v>2058</v>
      </c>
      <c r="M4943" t="s">
        <v>2059</v>
      </c>
      <c r="N4943">
        <v>4</v>
      </c>
      <c r="O4943">
        <v>186</v>
      </c>
      <c r="P4943">
        <v>0.76</v>
      </c>
      <c r="Q4943">
        <v>24480</v>
      </c>
      <c r="R4943">
        <v>1</v>
      </c>
      <c r="S4943">
        <v>29</v>
      </c>
      <c r="T4943">
        <v>0.12</v>
      </c>
      <c r="U4943">
        <v>3</v>
      </c>
      <c r="V4943">
        <v>157</v>
      </c>
      <c r="W4943">
        <v>0.64</v>
      </c>
      <c r="X4943">
        <v>0</v>
      </c>
      <c r="Y4943">
        <v>0</v>
      </c>
      <c r="Z4943">
        <v>0</v>
      </c>
      <c r="AA4943">
        <v>0</v>
      </c>
      <c r="AB4943">
        <v>0</v>
      </c>
      <c r="AC4943">
        <v>0</v>
      </c>
      <c r="AD4943">
        <v>0</v>
      </c>
      <c r="AE4943">
        <v>0</v>
      </c>
      <c r="AF4943">
        <v>0</v>
      </c>
      <c r="AG4943" t="s">
        <v>19416</v>
      </c>
      <c r="AH4943" s="21" t="str">
        <f t="shared" si="154"/>
        <v>YK20</v>
      </c>
      <c r="AI4943" s="21">
        <v>345.36</v>
      </c>
      <c r="AJ4943" s="21">
        <f t="shared" si="155"/>
        <v>99.240196078431367</v>
      </c>
      <c r="AK4943" s="21" t="s">
        <v>2060</v>
      </c>
      <c r="AL4943" t="s">
        <v>2613</v>
      </c>
      <c r="AM4943" s="26" t="s">
        <v>38</v>
      </c>
      <c r="AN4943" t="s">
        <v>2032</v>
      </c>
    </row>
    <row r="4944" spans="1:40" ht="15" hidden="1" thickTop="1" x14ac:dyDescent="0.35">
      <c r="A4944" t="s">
        <v>10609</v>
      </c>
      <c r="B4944" t="s">
        <v>19417</v>
      </c>
      <c r="C4944" t="s">
        <v>4374</v>
      </c>
      <c r="D4944" t="s">
        <v>19418</v>
      </c>
      <c r="E4944" t="s">
        <v>2646</v>
      </c>
      <c r="F4944">
        <v>1</v>
      </c>
      <c r="G4944" t="s">
        <v>2600</v>
      </c>
      <c r="H4944" t="s">
        <v>2577</v>
      </c>
      <c r="I4944" t="s">
        <v>2076</v>
      </c>
      <c r="J4944" t="s">
        <v>2601</v>
      </c>
      <c r="K4944" t="s">
        <v>2602</v>
      </c>
      <c r="L4944" t="s">
        <v>2058</v>
      </c>
      <c r="M4944" t="s">
        <v>2059</v>
      </c>
      <c r="N4944">
        <v>13</v>
      </c>
      <c r="O4944">
        <v>407</v>
      </c>
      <c r="P4944">
        <v>1.66</v>
      </c>
      <c r="Q4944">
        <v>24480</v>
      </c>
      <c r="R4944">
        <v>12</v>
      </c>
      <c r="S4944">
        <v>376</v>
      </c>
      <c r="T4944">
        <v>1.54</v>
      </c>
      <c r="U4944">
        <v>1</v>
      </c>
      <c r="V4944">
        <v>31</v>
      </c>
      <c r="W4944">
        <v>0.13</v>
      </c>
      <c r="X4944">
        <v>0</v>
      </c>
      <c r="Y4944">
        <v>0</v>
      </c>
      <c r="Z4944">
        <v>0</v>
      </c>
      <c r="AA4944">
        <v>0</v>
      </c>
      <c r="AB4944">
        <v>0</v>
      </c>
      <c r="AC4944">
        <v>0</v>
      </c>
      <c r="AD4944">
        <v>0</v>
      </c>
      <c r="AE4944">
        <v>0</v>
      </c>
      <c r="AF4944">
        <v>0</v>
      </c>
      <c r="AG4944" t="s">
        <v>19419</v>
      </c>
      <c r="AH4944" s="21" t="str">
        <f t="shared" si="154"/>
        <v>YK20</v>
      </c>
      <c r="AI4944" s="21">
        <v>345.36</v>
      </c>
      <c r="AJ4944" s="21">
        <f t="shared" si="155"/>
        <v>98.337418300653596</v>
      </c>
      <c r="AK4944" s="21" t="s">
        <v>2063</v>
      </c>
      <c r="AL4944" t="s">
        <v>2551</v>
      </c>
      <c r="AM4944" s="26" t="s">
        <v>38</v>
      </c>
      <c r="AN4944" t="s">
        <v>2031</v>
      </c>
    </row>
    <row r="4945" spans="1:40" ht="15" hidden="1" thickTop="1" x14ac:dyDescent="0.35">
      <c r="A4945" t="s">
        <v>10613</v>
      </c>
      <c r="B4945" t="s">
        <v>19420</v>
      </c>
      <c r="C4945" t="s">
        <v>4634</v>
      </c>
      <c r="D4945" t="s">
        <v>19421</v>
      </c>
      <c r="E4945" t="s">
        <v>2646</v>
      </c>
      <c r="F4945">
        <v>1</v>
      </c>
      <c r="G4945" t="s">
        <v>2600</v>
      </c>
      <c r="H4945" t="s">
        <v>2577</v>
      </c>
      <c r="I4945" t="s">
        <v>2076</v>
      </c>
      <c r="J4945" t="s">
        <v>2647</v>
      </c>
      <c r="K4945" t="s">
        <v>2602</v>
      </c>
      <c r="L4945" t="s">
        <v>2058</v>
      </c>
      <c r="M4945" t="s">
        <v>2059</v>
      </c>
      <c r="N4945">
        <v>4</v>
      </c>
      <c r="O4945">
        <v>112</v>
      </c>
      <c r="P4945">
        <v>0.46</v>
      </c>
      <c r="Q4945">
        <v>24480</v>
      </c>
      <c r="R4945">
        <v>3</v>
      </c>
      <c r="S4945">
        <v>59</v>
      </c>
      <c r="T4945">
        <v>0.24</v>
      </c>
      <c r="U4945">
        <v>0</v>
      </c>
      <c r="V4945">
        <v>0</v>
      </c>
      <c r="W4945">
        <v>0</v>
      </c>
      <c r="X4945">
        <v>0</v>
      </c>
      <c r="Y4945">
        <v>0</v>
      </c>
      <c r="Z4945">
        <v>0</v>
      </c>
      <c r="AA4945">
        <v>0</v>
      </c>
      <c r="AB4945">
        <v>0</v>
      </c>
      <c r="AC4945">
        <v>0</v>
      </c>
      <c r="AD4945">
        <v>1</v>
      </c>
      <c r="AE4945">
        <v>53</v>
      </c>
      <c r="AF4945">
        <v>0.22</v>
      </c>
      <c r="AG4945" t="s">
        <v>19422</v>
      </c>
      <c r="AH4945" s="21" t="str">
        <f t="shared" si="154"/>
        <v>YK20</v>
      </c>
      <c r="AI4945" s="21">
        <v>345.36</v>
      </c>
      <c r="AJ4945" s="21">
        <f t="shared" si="155"/>
        <v>99.542483660130713</v>
      </c>
      <c r="AK4945" s="21" t="s">
        <v>2060</v>
      </c>
      <c r="AL4945" t="s">
        <v>2551</v>
      </c>
      <c r="AM4945" s="26" t="s">
        <v>38</v>
      </c>
      <c r="AN4945" t="s">
        <v>2031</v>
      </c>
    </row>
    <row r="4946" spans="1:40" ht="15" hidden="1" thickTop="1" x14ac:dyDescent="0.35">
      <c r="A4946" t="s">
        <v>10618</v>
      </c>
      <c r="B4946" t="s">
        <v>19423</v>
      </c>
      <c r="C4946" t="s">
        <v>2734</v>
      </c>
      <c r="D4946" t="s">
        <v>19424</v>
      </c>
      <c r="E4946" t="s">
        <v>2575</v>
      </c>
      <c r="F4946">
        <v>1</v>
      </c>
      <c r="G4946" t="s">
        <v>2576</v>
      </c>
      <c r="H4946" t="s">
        <v>2577</v>
      </c>
      <c r="I4946" t="s">
        <v>2076</v>
      </c>
      <c r="J4946" t="s">
        <v>2699</v>
      </c>
      <c r="K4946" t="s">
        <v>2579</v>
      </c>
      <c r="L4946" t="s">
        <v>2058</v>
      </c>
      <c r="M4946" t="s">
        <v>2059</v>
      </c>
      <c r="N4946">
        <v>0</v>
      </c>
      <c r="O4946">
        <v>0</v>
      </c>
      <c r="P4946">
        <v>0</v>
      </c>
      <c r="Q4946">
        <v>24480</v>
      </c>
      <c r="R4946">
        <v>0</v>
      </c>
      <c r="S4946">
        <v>0</v>
      </c>
      <c r="T4946">
        <v>0</v>
      </c>
      <c r="U4946">
        <v>0</v>
      </c>
      <c r="V4946">
        <v>0</v>
      </c>
      <c r="W4946">
        <v>0</v>
      </c>
      <c r="X4946">
        <v>0</v>
      </c>
      <c r="Y4946">
        <v>0</v>
      </c>
      <c r="Z4946">
        <v>0</v>
      </c>
      <c r="AA4946">
        <v>0</v>
      </c>
      <c r="AB4946">
        <v>0</v>
      </c>
      <c r="AC4946">
        <v>0</v>
      </c>
      <c r="AD4946">
        <v>0</v>
      </c>
      <c r="AE4946">
        <v>0</v>
      </c>
      <c r="AF4946">
        <v>0</v>
      </c>
      <c r="AG4946" t="s">
        <v>19425</v>
      </c>
      <c r="AH4946" s="21" t="str">
        <f t="shared" si="154"/>
        <v>YK20</v>
      </c>
      <c r="AI4946" s="21">
        <v>345.36</v>
      </c>
      <c r="AJ4946" s="21">
        <f t="shared" si="155"/>
        <v>100</v>
      </c>
      <c r="AK4946" s="21" t="s">
        <v>2060</v>
      </c>
      <c r="AL4946" t="s">
        <v>2581</v>
      </c>
      <c r="AM4946" s="26" t="s">
        <v>38</v>
      </c>
      <c r="AN4946" t="s">
        <v>2029</v>
      </c>
    </row>
    <row r="4947" spans="1:40" ht="15" hidden="1" thickTop="1" x14ac:dyDescent="0.35">
      <c r="A4947" t="s">
        <v>10622</v>
      </c>
      <c r="B4947" t="s">
        <v>19426</v>
      </c>
      <c r="C4947" t="s">
        <v>5928</v>
      </c>
      <c r="D4947" t="s">
        <v>19427</v>
      </c>
      <c r="E4947" t="s">
        <v>2646</v>
      </c>
      <c r="F4947">
        <v>1</v>
      </c>
      <c r="G4947" t="s">
        <v>2600</v>
      </c>
      <c r="H4947" t="s">
        <v>2577</v>
      </c>
      <c r="I4947" t="s">
        <v>2076</v>
      </c>
      <c r="J4947" t="s">
        <v>2647</v>
      </c>
      <c r="K4947" t="s">
        <v>2602</v>
      </c>
      <c r="L4947" t="s">
        <v>2058</v>
      </c>
      <c r="M4947" t="s">
        <v>2310</v>
      </c>
      <c r="N4947">
        <v>8</v>
      </c>
      <c r="O4947">
        <v>169</v>
      </c>
      <c r="P4947">
        <v>1.04</v>
      </c>
      <c r="Q4947">
        <v>16320</v>
      </c>
      <c r="R4947">
        <v>3</v>
      </c>
      <c r="S4947">
        <v>69</v>
      </c>
      <c r="T4947">
        <v>0.42</v>
      </c>
      <c r="U4947">
        <v>5</v>
      </c>
      <c r="V4947">
        <v>100</v>
      </c>
      <c r="W4947">
        <v>0.61</v>
      </c>
      <c r="X4947">
        <v>0</v>
      </c>
      <c r="Y4947">
        <v>0</v>
      </c>
      <c r="Z4947">
        <v>0</v>
      </c>
      <c r="AA4947">
        <v>0</v>
      </c>
      <c r="AB4947">
        <v>0</v>
      </c>
      <c r="AC4947">
        <v>0</v>
      </c>
      <c r="AD4947">
        <v>0</v>
      </c>
      <c r="AE4947">
        <v>0</v>
      </c>
      <c r="AF4947">
        <v>0</v>
      </c>
      <c r="AG4947" t="s">
        <v>19428</v>
      </c>
      <c r="AH4947" s="21" t="str">
        <f t="shared" si="154"/>
        <v>YK20</v>
      </c>
      <c r="AI4947" s="21">
        <v>230.39999999999998</v>
      </c>
      <c r="AJ4947" s="21">
        <f t="shared" si="155"/>
        <v>98.964460784313729</v>
      </c>
      <c r="AK4947" s="21" t="s">
        <v>2063</v>
      </c>
      <c r="AL4947" t="s">
        <v>2551</v>
      </c>
      <c r="AM4947" s="26" t="s">
        <v>38</v>
      </c>
      <c r="AN4947" t="s">
        <v>2032</v>
      </c>
    </row>
    <row r="4948" spans="1:40" ht="15" hidden="1" thickTop="1" x14ac:dyDescent="0.35">
      <c r="A4948" t="s">
        <v>7805</v>
      </c>
      <c r="B4948" t="s">
        <v>19429</v>
      </c>
      <c r="C4948" t="s">
        <v>8217</v>
      </c>
      <c r="D4948" t="s">
        <v>19430</v>
      </c>
      <c r="E4948" t="s">
        <v>2646</v>
      </c>
      <c r="F4948">
        <v>1</v>
      </c>
      <c r="G4948" t="s">
        <v>2600</v>
      </c>
      <c r="H4948" t="s">
        <v>2577</v>
      </c>
      <c r="I4948" t="s">
        <v>2076</v>
      </c>
      <c r="J4948" t="s">
        <v>2647</v>
      </c>
      <c r="K4948" t="s">
        <v>2602</v>
      </c>
      <c r="L4948" t="s">
        <v>2058</v>
      </c>
      <c r="M4948" t="s">
        <v>2170</v>
      </c>
      <c r="N4948">
        <v>4</v>
      </c>
      <c r="O4948">
        <v>41</v>
      </c>
      <c r="P4948">
        <v>0.27</v>
      </c>
      <c r="Q4948">
        <v>15300</v>
      </c>
      <c r="R4948">
        <v>2</v>
      </c>
      <c r="S4948">
        <v>12</v>
      </c>
      <c r="T4948">
        <v>0.08</v>
      </c>
      <c r="U4948">
        <v>2</v>
      </c>
      <c r="V4948">
        <v>29</v>
      </c>
      <c r="W4948">
        <v>0.19</v>
      </c>
      <c r="X4948">
        <v>0</v>
      </c>
      <c r="Y4948">
        <v>0</v>
      </c>
      <c r="Z4948">
        <v>0</v>
      </c>
      <c r="AA4948">
        <v>0</v>
      </c>
      <c r="AB4948">
        <v>0</v>
      </c>
      <c r="AC4948">
        <v>0</v>
      </c>
      <c r="AD4948">
        <v>0</v>
      </c>
      <c r="AE4948">
        <v>0</v>
      </c>
      <c r="AF4948">
        <v>0</v>
      </c>
      <c r="AG4948" t="s">
        <v>19431</v>
      </c>
      <c r="AH4948" s="21" t="str">
        <f t="shared" si="154"/>
        <v>YK20</v>
      </c>
      <c r="AI4948" s="21">
        <v>216</v>
      </c>
      <c r="AJ4948" s="21">
        <f t="shared" si="155"/>
        <v>99.732026143790847</v>
      </c>
      <c r="AK4948" s="21" t="s">
        <v>2060</v>
      </c>
      <c r="AL4948" t="s">
        <v>2551</v>
      </c>
      <c r="AM4948" s="26" t="s">
        <v>38</v>
      </c>
      <c r="AN4948" t="s">
        <v>2030</v>
      </c>
    </row>
    <row r="4949" spans="1:40" ht="15" hidden="1" thickTop="1" x14ac:dyDescent="0.35">
      <c r="A4949" t="s">
        <v>10629</v>
      </c>
      <c r="B4949" t="s">
        <v>19432</v>
      </c>
      <c r="C4949" t="s">
        <v>8217</v>
      </c>
      <c r="D4949" t="s">
        <v>19433</v>
      </c>
      <c r="E4949" t="s">
        <v>2646</v>
      </c>
      <c r="F4949">
        <v>1</v>
      </c>
      <c r="G4949" t="s">
        <v>2600</v>
      </c>
      <c r="H4949" t="s">
        <v>2577</v>
      </c>
      <c r="I4949" t="s">
        <v>2076</v>
      </c>
      <c r="J4949" t="s">
        <v>2647</v>
      </c>
      <c r="K4949" t="s">
        <v>2602</v>
      </c>
      <c r="L4949" t="s">
        <v>2058</v>
      </c>
      <c r="M4949" t="s">
        <v>2488</v>
      </c>
      <c r="N4949">
        <v>4</v>
      </c>
      <c r="O4949">
        <v>80</v>
      </c>
      <c r="P4949">
        <v>0.49</v>
      </c>
      <c r="Q4949">
        <v>16320</v>
      </c>
      <c r="R4949">
        <v>0</v>
      </c>
      <c r="S4949">
        <v>0</v>
      </c>
      <c r="T4949">
        <v>0</v>
      </c>
      <c r="U4949">
        <v>4</v>
      </c>
      <c r="V4949">
        <v>80</v>
      </c>
      <c r="W4949">
        <v>0.49</v>
      </c>
      <c r="X4949">
        <v>0</v>
      </c>
      <c r="Y4949">
        <v>0</v>
      </c>
      <c r="Z4949">
        <v>0</v>
      </c>
      <c r="AA4949">
        <v>0</v>
      </c>
      <c r="AB4949">
        <v>0</v>
      </c>
      <c r="AC4949">
        <v>0</v>
      </c>
      <c r="AD4949">
        <v>0</v>
      </c>
      <c r="AE4949">
        <v>0</v>
      </c>
      <c r="AF4949">
        <v>0</v>
      </c>
      <c r="AG4949" t="s">
        <v>19434</v>
      </c>
      <c r="AH4949" s="21" t="str">
        <f t="shared" si="154"/>
        <v>YK20</v>
      </c>
      <c r="AI4949" s="21">
        <v>230.40000000000003</v>
      </c>
      <c r="AJ4949" s="21">
        <f t="shared" si="155"/>
        <v>99.509803921568633</v>
      </c>
      <c r="AK4949" s="21" t="s">
        <v>2060</v>
      </c>
      <c r="AL4949" t="s">
        <v>2551</v>
      </c>
      <c r="AM4949" s="26" t="s">
        <v>38</v>
      </c>
      <c r="AN4949" t="s">
        <v>2032</v>
      </c>
    </row>
    <row r="4950" spans="1:40" ht="15" hidden="1" thickTop="1" x14ac:dyDescent="0.35">
      <c r="A4950" t="s">
        <v>10632</v>
      </c>
      <c r="B4950" t="s">
        <v>19435</v>
      </c>
      <c r="C4950" t="s">
        <v>5928</v>
      </c>
      <c r="D4950" t="s">
        <v>19436</v>
      </c>
      <c r="E4950" t="s">
        <v>2646</v>
      </c>
      <c r="F4950">
        <v>1</v>
      </c>
      <c r="G4950" t="s">
        <v>2600</v>
      </c>
      <c r="H4950" t="s">
        <v>2577</v>
      </c>
      <c r="I4950" t="s">
        <v>2076</v>
      </c>
      <c r="J4950" t="s">
        <v>2647</v>
      </c>
      <c r="K4950" t="s">
        <v>2602</v>
      </c>
      <c r="L4950" t="s">
        <v>2058</v>
      </c>
      <c r="M4950" t="s">
        <v>2059</v>
      </c>
      <c r="N4950">
        <v>3</v>
      </c>
      <c r="O4950">
        <v>82</v>
      </c>
      <c r="P4950">
        <v>0.33</v>
      </c>
      <c r="Q4950">
        <v>24480</v>
      </c>
      <c r="R4950">
        <v>1</v>
      </c>
      <c r="S4950">
        <v>11</v>
      </c>
      <c r="T4950">
        <v>0.04</v>
      </c>
      <c r="U4950">
        <v>2</v>
      </c>
      <c r="V4950">
        <v>71</v>
      </c>
      <c r="W4950">
        <v>0.28999999999999998</v>
      </c>
      <c r="X4950">
        <v>0</v>
      </c>
      <c r="Y4950">
        <v>0</v>
      </c>
      <c r="Z4950">
        <v>0</v>
      </c>
      <c r="AA4950">
        <v>0</v>
      </c>
      <c r="AB4950">
        <v>0</v>
      </c>
      <c r="AC4950">
        <v>0</v>
      </c>
      <c r="AD4950">
        <v>0</v>
      </c>
      <c r="AE4950">
        <v>0</v>
      </c>
      <c r="AF4950">
        <v>0</v>
      </c>
      <c r="AG4950" t="s">
        <v>19437</v>
      </c>
      <c r="AH4950" s="21" t="str">
        <f t="shared" si="154"/>
        <v>YK20</v>
      </c>
      <c r="AI4950" s="21">
        <v>345.36</v>
      </c>
      <c r="AJ4950" s="21">
        <f t="shared" si="155"/>
        <v>99.665032679738559</v>
      </c>
      <c r="AK4950" s="21" t="s">
        <v>2060</v>
      </c>
      <c r="AL4950" t="s">
        <v>2551</v>
      </c>
      <c r="AM4950" s="26" t="s">
        <v>38</v>
      </c>
      <c r="AN4950" t="s">
        <v>2033</v>
      </c>
    </row>
    <row r="4951" spans="1:40" ht="15" hidden="1" thickTop="1" x14ac:dyDescent="0.35">
      <c r="A4951" t="s">
        <v>10636</v>
      </c>
      <c r="B4951" t="s">
        <v>19438</v>
      </c>
      <c r="C4951" t="s">
        <v>5928</v>
      </c>
      <c r="D4951" t="s">
        <v>19439</v>
      </c>
      <c r="E4951" t="s">
        <v>2646</v>
      </c>
      <c r="F4951">
        <v>1</v>
      </c>
      <c r="G4951" t="s">
        <v>2600</v>
      </c>
      <c r="H4951" t="s">
        <v>2577</v>
      </c>
      <c r="I4951" t="s">
        <v>2076</v>
      </c>
      <c r="J4951" t="s">
        <v>2647</v>
      </c>
      <c r="K4951" t="s">
        <v>2602</v>
      </c>
      <c r="L4951" t="s">
        <v>2058</v>
      </c>
      <c r="M4951" t="s">
        <v>2170</v>
      </c>
      <c r="N4951">
        <v>2</v>
      </c>
      <c r="O4951">
        <v>36</v>
      </c>
      <c r="P4951">
        <v>0.24</v>
      </c>
      <c r="Q4951">
        <v>15300</v>
      </c>
      <c r="R4951">
        <v>1</v>
      </c>
      <c r="S4951">
        <v>13</v>
      </c>
      <c r="T4951">
        <v>0.08</v>
      </c>
      <c r="U4951">
        <v>1</v>
      </c>
      <c r="V4951">
        <v>23</v>
      </c>
      <c r="W4951">
        <v>0.15</v>
      </c>
      <c r="X4951">
        <v>0</v>
      </c>
      <c r="Y4951">
        <v>0</v>
      </c>
      <c r="Z4951">
        <v>0</v>
      </c>
      <c r="AA4951">
        <v>0</v>
      </c>
      <c r="AB4951">
        <v>0</v>
      </c>
      <c r="AC4951">
        <v>0</v>
      </c>
      <c r="AD4951">
        <v>0</v>
      </c>
      <c r="AE4951">
        <v>0</v>
      </c>
      <c r="AF4951">
        <v>0</v>
      </c>
      <c r="AG4951" t="s">
        <v>19440</v>
      </c>
      <c r="AH4951" s="21" t="str">
        <f t="shared" si="154"/>
        <v>YK20</v>
      </c>
      <c r="AI4951" s="21">
        <v>216</v>
      </c>
      <c r="AJ4951" s="21">
        <f t="shared" si="155"/>
        <v>99.764705882352942</v>
      </c>
      <c r="AK4951" s="21" t="s">
        <v>2060</v>
      </c>
      <c r="AL4951" t="s">
        <v>2551</v>
      </c>
      <c r="AM4951" s="26" t="s">
        <v>38</v>
      </c>
      <c r="AN4951" t="s">
        <v>2030</v>
      </c>
    </row>
    <row r="4952" spans="1:40" ht="15" hidden="1" thickTop="1" x14ac:dyDescent="0.35">
      <c r="A4952" t="s">
        <v>10640</v>
      </c>
      <c r="B4952" t="s">
        <v>19441</v>
      </c>
      <c r="C4952" t="s">
        <v>5928</v>
      </c>
      <c r="D4952" t="s">
        <v>19442</v>
      </c>
      <c r="E4952" t="s">
        <v>2646</v>
      </c>
      <c r="F4952">
        <v>1</v>
      </c>
      <c r="G4952" t="s">
        <v>2600</v>
      </c>
      <c r="H4952" t="s">
        <v>2577</v>
      </c>
      <c r="I4952" t="s">
        <v>2076</v>
      </c>
      <c r="J4952" t="s">
        <v>2647</v>
      </c>
      <c r="K4952" t="s">
        <v>2602</v>
      </c>
      <c r="L4952" t="s">
        <v>2058</v>
      </c>
      <c r="M4952" t="s">
        <v>2310</v>
      </c>
      <c r="N4952">
        <v>6</v>
      </c>
      <c r="O4952">
        <v>105</v>
      </c>
      <c r="P4952">
        <v>0.64</v>
      </c>
      <c r="Q4952">
        <v>16320</v>
      </c>
      <c r="R4952">
        <v>3</v>
      </c>
      <c r="S4952">
        <v>37</v>
      </c>
      <c r="T4952">
        <v>0.23</v>
      </c>
      <c r="U4952">
        <v>3</v>
      </c>
      <c r="V4952">
        <v>68</v>
      </c>
      <c r="W4952">
        <v>0.42</v>
      </c>
      <c r="X4952">
        <v>0</v>
      </c>
      <c r="Y4952">
        <v>0</v>
      </c>
      <c r="Z4952">
        <v>0</v>
      </c>
      <c r="AA4952">
        <v>0</v>
      </c>
      <c r="AB4952">
        <v>0</v>
      </c>
      <c r="AC4952">
        <v>0</v>
      </c>
      <c r="AD4952">
        <v>0</v>
      </c>
      <c r="AE4952">
        <v>0</v>
      </c>
      <c r="AF4952">
        <v>0</v>
      </c>
      <c r="AG4952" t="s">
        <v>19443</v>
      </c>
      <c r="AH4952" s="21" t="str">
        <f t="shared" si="154"/>
        <v>YK20</v>
      </c>
      <c r="AI4952" s="21">
        <v>230.39999999999998</v>
      </c>
      <c r="AJ4952" s="21">
        <f t="shared" si="155"/>
        <v>99.356617647058826</v>
      </c>
      <c r="AK4952" s="21" t="s">
        <v>2060</v>
      </c>
      <c r="AL4952" t="s">
        <v>2551</v>
      </c>
      <c r="AM4952" s="26" t="s">
        <v>38</v>
      </c>
      <c r="AN4952" t="s">
        <v>2030</v>
      </c>
    </row>
    <row r="4953" spans="1:40" ht="15" hidden="1" thickTop="1" x14ac:dyDescent="0.35">
      <c r="A4953" t="s">
        <v>10644</v>
      </c>
      <c r="B4953" t="s">
        <v>19444</v>
      </c>
      <c r="C4953" t="s">
        <v>5928</v>
      </c>
      <c r="D4953" t="s">
        <v>5864</v>
      </c>
      <c r="E4953" t="s">
        <v>2646</v>
      </c>
      <c r="F4953">
        <v>1</v>
      </c>
      <c r="G4953" t="s">
        <v>2600</v>
      </c>
      <c r="H4953" t="s">
        <v>2577</v>
      </c>
      <c r="I4953" t="s">
        <v>2076</v>
      </c>
      <c r="J4953" t="s">
        <v>2647</v>
      </c>
      <c r="K4953" t="s">
        <v>2602</v>
      </c>
      <c r="L4953" t="s">
        <v>2058</v>
      </c>
      <c r="M4953" t="s">
        <v>2059</v>
      </c>
      <c r="N4953">
        <v>4</v>
      </c>
      <c r="O4953">
        <v>62</v>
      </c>
      <c r="P4953">
        <v>0.25</v>
      </c>
      <c r="Q4953">
        <v>24480</v>
      </c>
      <c r="R4953">
        <v>0</v>
      </c>
      <c r="S4953">
        <v>0</v>
      </c>
      <c r="T4953">
        <v>0</v>
      </c>
      <c r="U4953">
        <v>4</v>
      </c>
      <c r="V4953">
        <v>62</v>
      </c>
      <c r="W4953">
        <v>0.25</v>
      </c>
      <c r="X4953">
        <v>0</v>
      </c>
      <c r="Y4953">
        <v>0</v>
      </c>
      <c r="Z4953">
        <v>0</v>
      </c>
      <c r="AA4953">
        <v>0</v>
      </c>
      <c r="AB4953">
        <v>0</v>
      </c>
      <c r="AC4953">
        <v>0</v>
      </c>
      <c r="AD4953">
        <v>0</v>
      </c>
      <c r="AE4953">
        <v>0</v>
      </c>
      <c r="AF4953">
        <v>0</v>
      </c>
      <c r="AG4953" t="s">
        <v>19445</v>
      </c>
      <c r="AH4953" s="21" t="str">
        <f t="shared" si="154"/>
        <v>YK20</v>
      </c>
      <c r="AI4953" s="21">
        <v>345.36</v>
      </c>
      <c r="AJ4953" s="21">
        <f t="shared" si="155"/>
        <v>99.746732026143789</v>
      </c>
      <c r="AK4953" s="21" t="s">
        <v>2060</v>
      </c>
      <c r="AL4953" t="s">
        <v>2551</v>
      </c>
      <c r="AM4953" s="26" t="s">
        <v>38</v>
      </c>
      <c r="AN4953" t="s">
        <v>2032</v>
      </c>
    </row>
    <row r="4954" spans="1:40" ht="15" hidden="1" thickTop="1" x14ac:dyDescent="0.35">
      <c r="A4954" t="s">
        <v>7813</v>
      </c>
      <c r="B4954" t="s">
        <v>19446</v>
      </c>
      <c r="C4954" t="s">
        <v>4374</v>
      </c>
      <c r="D4954" t="s">
        <v>19447</v>
      </c>
      <c r="E4954" t="s">
        <v>2646</v>
      </c>
      <c r="F4954">
        <v>1</v>
      </c>
      <c r="G4954" t="s">
        <v>2600</v>
      </c>
      <c r="H4954" t="s">
        <v>2577</v>
      </c>
      <c r="I4954" t="s">
        <v>2076</v>
      </c>
      <c r="J4954" t="s">
        <v>2601</v>
      </c>
      <c r="K4954" t="s">
        <v>2602</v>
      </c>
      <c r="L4954" t="s">
        <v>2058</v>
      </c>
      <c r="M4954" t="s">
        <v>2170</v>
      </c>
      <c r="N4954">
        <v>2</v>
      </c>
      <c r="O4954">
        <v>24</v>
      </c>
      <c r="P4954">
        <v>0.16</v>
      </c>
      <c r="Q4954">
        <v>15300</v>
      </c>
      <c r="R4954">
        <v>1</v>
      </c>
      <c r="S4954">
        <v>11</v>
      </c>
      <c r="T4954">
        <v>7.0000000000000007E-2</v>
      </c>
      <c r="U4954">
        <v>1</v>
      </c>
      <c r="V4954">
        <v>13</v>
      </c>
      <c r="W4954">
        <v>0.08</v>
      </c>
      <c r="X4954">
        <v>0</v>
      </c>
      <c r="Y4954">
        <v>0</v>
      </c>
      <c r="Z4954">
        <v>0</v>
      </c>
      <c r="AA4954">
        <v>0</v>
      </c>
      <c r="AB4954">
        <v>0</v>
      </c>
      <c r="AC4954">
        <v>0</v>
      </c>
      <c r="AD4954">
        <v>0</v>
      </c>
      <c r="AE4954">
        <v>0</v>
      </c>
      <c r="AF4954">
        <v>0</v>
      </c>
      <c r="AG4954" t="s">
        <v>19448</v>
      </c>
      <c r="AH4954" s="21" t="str">
        <f t="shared" si="154"/>
        <v>YK20</v>
      </c>
      <c r="AI4954" s="21">
        <v>216</v>
      </c>
      <c r="AJ4954" s="21">
        <f t="shared" si="155"/>
        <v>99.843137254901961</v>
      </c>
      <c r="AK4954" s="21" t="s">
        <v>2060</v>
      </c>
      <c r="AL4954" t="s">
        <v>2551</v>
      </c>
      <c r="AM4954" s="26" t="s">
        <v>38</v>
      </c>
      <c r="AN4954" t="s">
        <v>2032</v>
      </c>
    </row>
    <row r="4955" spans="1:40" ht="15" hidden="1" thickTop="1" x14ac:dyDescent="0.35">
      <c r="A4955" t="s">
        <v>10650</v>
      </c>
      <c r="B4955" t="s">
        <v>19449</v>
      </c>
      <c r="C4955" t="s">
        <v>14727</v>
      </c>
      <c r="D4955" t="s">
        <v>19450</v>
      </c>
      <c r="E4955" t="s">
        <v>2646</v>
      </c>
      <c r="F4955">
        <v>1</v>
      </c>
      <c r="G4955" t="s">
        <v>2600</v>
      </c>
      <c r="H4955" t="s">
        <v>2577</v>
      </c>
      <c r="I4955" t="s">
        <v>2076</v>
      </c>
      <c r="J4955" t="s">
        <v>2647</v>
      </c>
      <c r="K4955" t="s">
        <v>2602</v>
      </c>
      <c r="L4955" t="s">
        <v>2058</v>
      </c>
      <c r="M4955" t="s">
        <v>2170</v>
      </c>
      <c r="N4955">
        <v>6</v>
      </c>
      <c r="O4955">
        <v>111</v>
      </c>
      <c r="P4955">
        <v>0.73</v>
      </c>
      <c r="Q4955">
        <v>15300</v>
      </c>
      <c r="R4955">
        <v>5</v>
      </c>
      <c r="S4955">
        <v>94</v>
      </c>
      <c r="T4955">
        <v>0.61</v>
      </c>
      <c r="U4955">
        <v>1</v>
      </c>
      <c r="V4955">
        <v>17</v>
      </c>
      <c r="W4955">
        <v>0.11</v>
      </c>
      <c r="X4955">
        <v>0</v>
      </c>
      <c r="Y4955">
        <v>0</v>
      </c>
      <c r="Z4955">
        <v>0</v>
      </c>
      <c r="AA4955">
        <v>0</v>
      </c>
      <c r="AB4955">
        <v>0</v>
      </c>
      <c r="AC4955">
        <v>0</v>
      </c>
      <c r="AD4955">
        <v>0</v>
      </c>
      <c r="AE4955">
        <v>0</v>
      </c>
      <c r="AF4955">
        <v>0</v>
      </c>
      <c r="AG4955" t="s">
        <v>19451</v>
      </c>
      <c r="AH4955" s="21" t="str">
        <f t="shared" si="154"/>
        <v>YK20</v>
      </c>
      <c r="AI4955" s="21">
        <v>216</v>
      </c>
      <c r="AJ4955" s="21">
        <f t="shared" si="155"/>
        <v>99.274509803921575</v>
      </c>
      <c r="AK4955" s="21" t="s">
        <v>2060</v>
      </c>
      <c r="AL4955" t="s">
        <v>2551</v>
      </c>
      <c r="AM4955" s="26" t="s">
        <v>38</v>
      </c>
      <c r="AN4955" t="s">
        <v>2031</v>
      </c>
    </row>
    <row r="4956" spans="1:40" ht="15" hidden="1" thickTop="1" x14ac:dyDescent="0.35">
      <c r="A4956" t="s">
        <v>10654</v>
      </c>
      <c r="B4956" t="s">
        <v>19452</v>
      </c>
      <c r="C4956" t="s">
        <v>2751</v>
      </c>
      <c r="D4956" t="s">
        <v>19453</v>
      </c>
      <c r="E4956" t="s">
        <v>2646</v>
      </c>
      <c r="F4956">
        <v>1</v>
      </c>
      <c r="G4956" t="s">
        <v>2600</v>
      </c>
      <c r="H4956" t="s">
        <v>2577</v>
      </c>
      <c r="I4956" t="s">
        <v>2076</v>
      </c>
      <c r="J4956" t="s">
        <v>2647</v>
      </c>
      <c r="K4956" t="s">
        <v>2602</v>
      </c>
      <c r="L4956" t="s">
        <v>2058</v>
      </c>
      <c r="M4956" t="s">
        <v>2059</v>
      </c>
      <c r="N4956">
        <v>1</v>
      </c>
      <c r="O4956">
        <v>9</v>
      </c>
      <c r="P4956">
        <v>0.04</v>
      </c>
      <c r="Q4956">
        <v>24480</v>
      </c>
      <c r="R4956">
        <v>0</v>
      </c>
      <c r="S4956">
        <v>0</v>
      </c>
      <c r="T4956">
        <v>0</v>
      </c>
      <c r="U4956">
        <v>1</v>
      </c>
      <c r="V4956">
        <v>9</v>
      </c>
      <c r="W4956">
        <v>0.04</v>
      </c>
      <c r="X4956">
        <v>0</v>
      </c>
      <c r="Y4956">
        <v>0</v>
      </c>
      <c r="Z4956">
        <v>0</v>
      </c>
      <c r="AA4956">
        <v>0</v>
      </c>
      <c r="AB4956">
        <v>0</v>
      </c>
      <c r="AC4956">
        <v>0</v>
      </c>
      <c r="AD4956">
        <v>0</v>
      </c>
      <c r="AE4956">
        <v>0</v>
      </c>
      <c r="AF4956">
        <v>0</v>
      </c>
      <c r="AG4956" t="s">
        <v>19454</v>
      </c>
      <c r="AH4956" s="21" t="str">
        <f t="shared" si="154"/>
        <v>YK20</v>
      </c>
      <c r="AI4956" s="21">
        <v>345.36</v>
      </c>
      <c r="AJ4956" s="21">
        <f t="shared" si="155"/>
        <v>99.963235294117652</v>
      </c>
      <c r="AK4956" s="21" t="s">
        <v>2060</v>
      </c>
      <c r="AL4956" t="s">
        <v>2551</v>
      </c>
      <c r="AM4956" s="26" t="s">
        <v>38</v>
      </c>
      <c r="AN4956" t="s">
        <v>2030</v>
      </c>
    </row>
    <row r="4957" spans="1:40" ht="15" hidden="1" thickTop="1" x14ac:dyDescent="0.35">
      <c r="A4957" t="s">
        <v>10658</v>
      </c>
      <c r="B4957" t="s">
        <v>19455</v>
      </c>
      <c r="C4957" t="s">
        <v>4062</v>
      </c>
      <c r="D4957" t="s">
        <v>19456</v>
      </c>
      <c r="E4957" t="s">
        <v>2646</v>
      </c>
      <c r="F4957">
        <v>1</v>
      </c>
      <c r="G4957" t="s">
        <v>2600</v>
      </c>
      <c r="H4957" t="s">
        <v>2577</v>
      </c>
      <c r="I4957" t="s">
        <v>2076</v>
      </c>
      <c r="J4957" t="s">
        <v>2647</v>
      </c>
      <c r="K4957" t="s">
        <v>2602</v>
      </c>
      <c r="L4957" t="s">
        <v>2058</v>
      </c>
      <c r="M4957" t="s">
        <v>2163</v>
      </c>
      <c r="N4957">
        <v>2</v>
      </c>
      <c r="O4957">
        <v>69</v>
      </c>
      <c r="P4957">
        <v>0.4</v>
      </c>
      <c r="Q4957">
        <v>17340</v>
      </c>
      <c r="R4957">
        <v>0</v>
      </c>
      <c r="S4957">
        <v>0</v>
      </c>
      <c r="T4957">
        <v>0</v>
      </c>
      <c r="U4957">
        <v>2</v>
      </c>
      <c r="V4957">
        <v>69</v>
      </c>
      <c r="W4957">
        <v>0.4</v>
      </c>
      <c r="X4957">
        <v>0</v>
      </c>
      <c r="Y4957">
        <v>0</v>
      </c>
      <c r="Z4957">
        <v>0</v>
      </c>
      <c r="AA4957">
        <v>0</v>
      </c>
      <c r="AB4957">
        <v>0</v>
      </c>
      <c r="AC4957">
        <v>0</v>
      </c>
      <c r="AD4957">
        <v>0</v>
      </c>
      <c r="AE4957">
        <v>0</v>
      </c>
      <c r="AF4957">
        <v>0</v>
      </c>
      <c r="AG4957" t="s">
        <v>19457</v>
      </c>
      <c r="AH4957" s="21" t="str">
        <f t="shared" si="154"/>
        <v>YK20</v>
      </c>
      <c r="AI4957" s="21">
        <v>244.8</v>
      </c>
      <c r="AJ4957" s="21">
        <f t="shared" si="155"/>
        <v>99.602076124567475</v>
      </c>
      <c r="AK4957" s="21" t="s">
        <v>2060</v>
      </c>
      <c r="AL4957" t="s">
        <v>2551</v>
      </c>
      <c r="AM4957" s="26" t="s">
        <v>38</v>
      </c>
      <c r="AN4957" t="s">
        <v>2032</v>
      </c>
    </row>
    <row r="4958" spans="1:40" ht="15" hidden="1" thickTop="1" x14ac:dyDescent="0.35">
      <c r="A4958" t="s">
        <v>10662</v>
      </c>
      <c r="B4958" t="s">
        <v>19458</v>
      </c>
      <c r="C4958" t="s">
        <v>8217</v>
      </c>
      <c r="D4958" t="s">
        <v>19459</v>
      </c>
      <c r="E4958" t="s">
        <v>2646</v>
      </c>
      <c r="F4958">
        <v>1</v>
      </c>
      <c r="G4958" t="s">
        <v>2600</v>
      </c>
      <c r="H4958" t="s">
        <v>2577</v>
      </c>
      <c r="I4958" t="s">
        <v>2076</v>
      </c>
      <c r="J4958" t="s">
        <v>2647</v>
      </c>
      <c r="K4958" t="s">
        <v>2602</v>
      </c>
      <c r="L4958" t="s">
        <v>2058</v>
      </c>
      <c r="M4958" t="s">
        <v>2170</v>
      </c>
      <c r="N4958">
        <v>6</v>
      </c>
      <c r="O4958">
        <v>98</v>
      </c>
      <c r="P4958">
        <v>0.64</v>
      </c>
      <c r="Q4958">
        <v>15300</v>
      </c>
      <c r="R4958">
        <v>2</v>
      </c>
      <c r="S4958">
        <v>45</v>
      </c>
      <c r="T4958">
        <v>0.28999999999999998</v>
      </c>
      <c r="U4958">
        <v>3</v>
      </c>
      <c r="V4958">
        <v>38</v>
      </c>
      <c r="W4958">
        <v>0.25</v>
      </c>
      <c r="X4958">
        <v>1</v>
      </c>
      <c r="Y4958">
        <v>15</v>
      </c>
      <c r="Z4958">
        <v>0.1</v>
      </c>
      <c r="AA4958">
        <v>0</v>
      </c>
      <c r="AB4958">
        <v>0</v>
      </c>
      <c r="AC4958">
        <v>0</v>
      </c>
      <c r="AD4958">
        <v>0</v>
      </c>
      <c r="AE4958">
        <v>0</v>
      </c>
      <c r="AF4958">
        <v>0</v>
      </c>
      <c r="AG4958" t="s">
        <v>19460</v>
      </c>
      <c r="AH4958" s="21" t="str">
        <f t="shared" si="154"/>
        <v>YK20</v>
      </c>
      <c r="AI4958" s="21">
        <v>216</v>
      </c>
      <c r="AJ4958" s="21">
        <f t="shared" si="155"/>
        <v>99.359477124183002</v>
      </c>
      <c r="AK4958" s="21" t="s">
        <v>2060</v>
      </c>
      <c r="AL4958" t="s">
        <v>2551</v>
      </c>
      <c r="AM4958" s="26" t="s">
        <v>38</v>
      </c>
      <c r="AN4958" t="s">
        <v>2032</v>
      </c>
    </row>
    <row r="4959" spans="1:40" ht="15" hidden="1" thickTop="1" x14ac:dyDescent="0.35">
      <c r="A4959" t="s">
        <v>10666</v>
      </c>
      <c r="B4959" t="s">
        <v>19461</v>
      </c>
      <c r="C4959" t="s">
        <v>8217</v>
      </c>
      <c r="D4959" t="s">
        <v>19462</v>
      </c>
      <c r="E4959" t="s">
        <v>2646</v>
      </c>
      <c r="F4959">
        <v>1</v>
      </c>
      <c r="G4959" t="s">
        <v>2600</v>
      </c>
      <c r="H4959" t="s">
        <v>2577</v>
      </c>
      <c r="I4959" t="s">
        <v>2076</v>
      </c>
      <c r="J4959" t="s">
        <v>2647</v>
      </c>
      <c r="K4959" t="s">
        <v>2602</v>
      </c>
      <c r="L4959" t="s">
        <v>2058</v>
      </c>
      <c r="M4959" t="s">
        <v>2170</v>
      </c>
      <c r="N4959">
        <v>8</v>
      </c>
      <c r="O4959">
        <v>222</v>
      </c>
      <c r="P4959">
        <v>1.45</v>
      </c>
      <c r="Q4959">
        <v>15300</v>
      </c>
      <c r="R4959">
        <v>5</v>
      </c>
      <c r="S4959">
        <v>163</v>
      </c>
      <c r="T4959">
        <v>1.07</v>
      </c>
      <c r="U4959">
        <v>3</v>
      </c>
      <c r="V4959">
        <v>59</v>
      </c>
      <c r="W4959">
        <v>0.39</v>
      </c>
      <c r="X4959">
        <v>0</v>
      </c>
      <c r="Y4959">
        <v>0</v>
      </c>
      <c r="Z4959">
        <v>0</v>
      </c>
      <c r="AA4959">
        <v>0</v>
      </c>
      <c r="AB4959">
        <v>0</v>
      </c>
      <c r="AC4959">
        <v>0</v>
      </c>
      <c r="AD4959">
        <v>0</v>
      </c>
      <c r="AE4959">
        <v>0</v>
      </c>
      <c r="AF4959">
        <v>0</v>
      </c>
      <c r="AG4959" t="s">
        <v>19463</v>
      </c>
      <c r="AH4959" s="21" t="str">
        <f t="shared" si="154"/>
        <v>YK20</v>
      </c>
      <c r="AI4959" s="21">
        <v>216</v>
      </c>
      <c r="AJ4959" s="21">
        <f t="shared" si="155"/>
        <v>98.549019607843135</v>
      </c>
      <c r="AK4959" s="21" t="s">
        <v>2063</v>
      </c>
      <c r="AL4959" t="s">
        <v>2551</v>
      </c>
      <c r="AM4959" s="26" t="s">
        <v>38</v>
      </c>
      <c r="AN4959" t="s">
        <v>2030</v>
      </c>
    </row>
    <row r="4960" spans="1:40" ht="15" hidden="1" thickTop="1" x14ac:dyDescent="0.35">
      <c r="A4960" t="s">
        <v>10670</v>
      </c>
      <c r="B4960" t="s">
        <v>19464</v>
      </c>
      <c r="C4960" t="s">
        <v>3878</v>
      </c>
      <c r="D4960" t="s">
        <v>19465</v>
      </c>
      <c r="E4960" t="s">
        <v>2646</v>
      </c>
      <c r="F4960">
        <v>1</v>
      </c>
      <c r="G4960" t="s">
        <v>2600</v>
      </c>
      <c r="H4960" t="s">
        <v>2577</v>
      </c>
      <c r="I4960" t="s">
        <v>2076</v>
      </c>
      <c r="J4960" t="s">
        <v>2601</v>
      </c>
      <c r="K4960" t="s">
        <v>2602</v>
      </c>
      <c r="L4960" t="s">
        <v>2058</v>
      </c>
      <c r="M4960" t="s">
        <v>2310</v>
      </c>
      <c r="N4960">
        <v>3</v>
      </c>
      <c r="O4960">
        <v>51</v>
      </c>
      <c r="P4960">
        <v>0.31</v>
      </c>
      <c r="Q4960">
        <v>16320</v>
      </c>
      <c r="R4960">
        <v>0</v>
      </c>
      <c r="S4960">
        <v>0</v>
      </c>
      <c r="T4960">
        <v>0</v>
      </c>
      <c r="U4960">
        <v>3</v>
      </c>
      <c r="V4960">
        <v>51</v>
      </c>
      <c r="W4960">
        <v>0.31</v>
      </c>
      <c r="X4960">
        <v>0</v>
      </c>
      <c r="Y4960">
        <v>0</v>
      </c>
      <c r="Z4960">
        <v>0</v>
      </c>
      <c r="AA4960">
        <v>0</v>
      </c>
      <c r="AB4960">
        <v>0</v>
      </c>
      <c r="AC4960">
        <v>0</v>
      </c>
      <c r="AD4960">
        <v>0</v>
      </c>
      <c r="AE4960">
        <v>0</v>
      </c>
      <c r="AF4960">
        <v>0</v>
      </c>
      <c r="AG4960" t="s">
        <v>19466</v>
      </c>
      <c r="AH4960" s="21" t="str">
        <f t="shared" si="154"/>
        <v>YK20</v>
      </c>
      <c r="AI4960" s="21">
        <v>230.39999999999998</v>
      </c>
      <c r="AJ4960" s="21">
        <f t="shared" si="155"/>
        <v>99.6875</v>
      </c>
      <c r="AK4960" s="21" t="s">
        <v>2060</v>
      </c>
      <c r="AL4960" t="s">
        <v>2551</v>
      </c>
      <c r="AM4960" s="26" t="s">
        <v>38</v>
      </c>
      <c r="AN4960" t="s">
        <v>2032</v>
      </c>
    </row>
    <row r="4961" spans="1:40" ht="15" hidden="1" thickTop="1" x14ac:dyDescent="0.35">
      <c r="A4961" t="s">
        <v>10674</v>
      </c>
      <c r="B4961" t="s">
        <v>19467</v>
      </c>
      <c r="C4961" t="s">
        <v>2734</v>
      </c>
      <c r="D4961" t="s">
        <v>8886</v>
      </c>
      <c r="E4961" t="s">
        <v>2608</v>
      </c>
      <c r="F4961">
        <v>1</v>
      </c>
      <c r="G4961" t="s">
        <v>2576</v>
      </c>
      <c r="H4961" t="s">
        <v>2577</v>
      </c>
      <c r="I4961" t="s">
        <v>2076</v>
      </c>
      <c r="J4961" t="s">
        <v>2699</v>
      </c>
      <c r="K4961" t="s">
        <v>2579</v>
      </c>
      <c r="L4961" t="s">
        <v>2058</v>
      </c>
      <c r="M4961" t="s">
        <v>2059</v>
      </c>
      <c r="N4961">
        <v>23</v>
      </c>
      <c r="O4961">
        <v>796</v>
      </c>
      <c r="P4961">
        <v>3.25</v>
      </c>
      <c r="Q4961">
        <v>24480</v>
      </c>
      <c r="R4961">
        <v>19</v>
      </c>
      <c r="S4961">
        <v>649</v>
      </c>
      <c r="T4961">
        <v>2.65</v>
      </c>
      <c r="U4961">
        <v>3</v>
      </c>
      <c r="V4961">
        <v>111</v>
      </c>
      <c r="W4961">
        <v>0.45</v>
      </c>
      <c r="X4961">
        <v>1</v>
      </c>
      <c r="Y4961">
        <v>36</v>
      </c>
      <c r="Z4961">
        <v>0.15</v>
      </c>
      <c r="AA4961">
        <v>0</v>
      </c>
      <c r="AB4961">
        <v>0</v>
      </c>
      <c r="AC4961">
        <v>0</v>
      </c>
      <c r="AD4961">
        <v>0</v>
      </c>
      <c r="AE4961">
        <v>0</v>
      </c>
      <c r="AF4961">
        <v>0</v>
      </c>
      <c r="AG4961" t="s">
        <v>19468</v>
      </c>
      <c r="AH4961" s="21" t="str">
        <f t="shared" si="154"/>
        <v>YK20</v>
      </c>
      <c r="AI4961" s="21">
        <v>345.36</v>
      </c>
      <c r="AJ4961" s="21">
        <f t="shared" si="155"/>
        <v>96.748366013071902</v>
      </c>
      <c r="AK4961" s="21" t="s">
        <v>2063</v>
      </c>
      <c r="AL4961" t="s">
        <v>2581</v>
      </c>
      <c r="AM4961" s="26" t="s">
        <v>38</v>
      </c>
      <c r="AN4961" t="s">
        <v>2031</v>
      </c>
    </row>
    <row r="4962" spans="1:40" ht="15" hidden="1" thickTop="1" x14ac:dyDescent="0.35">
      <c r="A4962" t="s">
        <v>10678</v>
      </c>
      <c r="B4962" t="s">
        <v>19469</v>
      </c>
      <c r="C4962" t="s">
        <v>4320</v>
      </c>
      <c r="D4962" t="s">
        <v>19470</v>
      </c>
      <c r="E4962" t="s">
        <v>2938</v>
      </c>
      <c r="F4962">
        <v>2</v>
      </c>
      <c r="G4962" t="s">
        <v>2593</v>
      </c>
      <c r="H4962" t="s">
        <v>2056</v>
      </c>
      <c r="I4962" t="s">
        <v>2076</v>
      </c>
      <c r="J4962" t="s">
        <v>4322</v>
      </c>
      <c r="K4962" t="s">
        <v>65</v>
      </c>
      <c r="L4962" t="s">
        <v>2058</v>
      </c>
      <c r="M4962" t="s">
        <v>2059</v>
      </c>
      <c r="N4962">
        <v>9</v>
      </c>
      <c r="O4962">
        <v>265</v>
      </c>
      <c r="P4962">
        <v>1.08</v>
      </c>
      <c r="Q4962">
        <v>24480</v>
      </c>
      <c r="R4962">
        <v>3</v>
      </c>
      <c r="S4962">
        <v>71</v>
      </c>
      <c r="T4962">
        <v>0.28999999999999998</v>
      </c>
      <c r="U4962">
        <v>5</v>
      </c>
      <c r="V4962">
        <v>161</v>
      </c>
      <c r="W4962">
        <v>0.66</v>
      </c>
      <c r="X4962">
        <v>1</v>
      </c>
      <c r="Y4962">
        <v>33</v>
      </c>
      <c r="Z4962">
        <v>0.13</v>
      </c>
      <c r="AA4962">
        <v>0</v>
      </c>
      <c r="AB4962">
        <v>0</v>
      </c>
      <c r="AC4962">
        <v>0</v>
      </c>
      <c r="AD4962">
        <v>0</v>
      </c>
      <c r="AE4962">
        <v>0</v>
      </c>
      <c r="AF4962">
        <v>0</v>
      </c>
      <c r="AG4962" t="s">
        <v>19471</v>
      </c>
      <c r="AH4962" s="21" t="str">
        <f t="shared" si="154"/>
        <v>YK20</v>
      </c>
      <c r="AI4962" s="21">
        <v>345.36</v>
      </c>
      <c r="AJ4962" s="21">
        <f t="shared" si="155"/>
        <v>98.917483660130713</v>
      </c>
      <c r="AK4962" s="21" t="s">
        <v>2063</v>
      </c>
      <c r="AL4962" t="s">
        <v>2527</v>
      </c>
      <c r="AM4962" s="26" t="s">
        <v>38</v>
      </c>
      <c r="AN4962" t="s">
        <v>2032</v>
      </c>
    </row>
    <row r="4963" spans="1:40" ht="15" hidden="1" thickTop="1" x14ac:dyDescent="0.35">
      <c r="A4963" t="s">
        <v>10682</v>
      </c>
      <c r="B4963" t="s">
        <v>19472</v>
      </c>
      <c r="C4963" t="s">
        <v>4062</v>
      </c>
      <c r="D4963" t="s">
        <v>19473</v>
      </c>
      <c r="E4963" t="s">
        <v>2646</v>
      </c>
      <c r="F4963">
        <v>1</v>
      </c>
      <c r="G4963" t="s">
        <v>2600</v>
      </c>
      <c r="H4963" t="s">
        <v>2577</v>
      </c>
      <c r="I4963" t="s">
        <v>2076</v>
      </c>
      <c r="J4963" t="s">
        <v>2647</v>
      </c>
      <c r="K4963" t="s">
        <v>2602</v>
      </c>
      <c r="L4963" t="s">
        <v>2058</v>
      </c>
      <c r="M4963" t="s">
        <v>2059</v>
      </c>
      <c r="N4963">
        <v>4</v>
      </c>
      <c r="O4963">
        <v>59</v>
      </c>
      <c r="P4963">
        <v>0.24</v>
      </c>
      <c r="Q4963">
        <v>24480</v>
      </c>
      <c r="R4963">
        <v>2</v>
      </c>
      <c r="S4963">
        <v>25</v>
      </c>
      <c r="T4963">
        <v>0.1</v>
      </c>
      <c r="U4963">
        <v>2</v>
      </c>
      <c r="V4963">
        <v>34</v>
      </c>
      <c r="W4963">
        <v>0.14000000000000001</v>
      </c>
      <c r="X4963">
        <v>0</v>
      </c>
      <c r="Y4963">
        <v>0</v>
      </c>
      <c r="Z4963">
        <v>0</v>
      </c>
      <c r="AA4963">
        <v>0</v>
      </c>
      <c r="AB4963">
        <v>0</v>
      </c>
      <c r="AC4963">
        <v>0</v>
      </c>
      <c r="AD4963">
        <v>0</v>
      </c>
      <c r="AE4963">
        <v>0</v>
      </c>
      <c r="AF4963">
        <v>0</v>
      </c>
      <c r="AG4963" t="s">
        <v>19474</v>
      </c>
      <c r="AH4963" s="21" t="str">
        <f t="shared" si="154"/>
        <v>YK20</v>
      </c>
      <c r="AI4963" s="21">
        <v>345.36</v>
      </c>
      <c r="AJ4963" s="21">
        <f t="shared" si="155"/>
        <v>99.758986928104576</v>
      </c>
      <c r="AK4963" s="21" t="s">
        <v>2060</v>
      </c>
      <c r="AL4963" t="s">
        <v>2551</v>
      </c>
      <c r="AM4963" s="26" t="s">
        <v>38</v>
      </c>
      <c r="AN4963" t="s">
        <v>2030</v>
      </c>
    </row>
    <row r="4964" spans="1:40" ht="15" hidden="1" thickTop="1" x14ac:dyDescent="0.35">
      <c r="A4964" t="s">
        <v>10685</v>
      </c>
      <c r="B4964" t="s">
        <v>19475</v>
      </c>
      <c r="C4964" t="s">
        <v>4634</v>
      </c>
      <c r="D4964" t="s">
        <v>19476</v>
      </c>
      <c r="E4964" t="s">
        <v>2646</v>
      </c>
      <c r="F4964">
        <v>1</v>
      </c>
      <c r="G4964" t="s">
        <v>2600</v>
      </c>
      <c r="H4964" t="s">
        <v>2577</v>
      </c>
      <c r="I4964" t="s">
        <v>2076</v>
      </c>
      <c r="J4964" t="s">
        <v>2647</v>
      </c>
      <c r="K4964" t="s">
        <v>2602</v>
      </c>
      <c r="L4964" t="s">
        <v>2058</v>
      </c>
      <c r="M4964" t="s">
        <v>2488</v>
      </c>
      <c r="N4964">
        <v>16</v>
      </c>
      <c r="O4964">
        <v>347</v>
      </c>
      <c r="P4964">
        <v>2.13</v>
      </c>
      <c r="Q4964">
        <v>16320</v>
      </c>
      <c r="R4964">
        <v>9</v>
      </c>
      <c r="S4964">
        <v>192</v>
      </c>
      <c r="T4964">
        <v>1.18</v>
      </c>
      <c r="U4964">
        <v>7</v>
      </c>
      <c r="V4964">
        <v>155</v>
      </c>
      <c r="W4964">
        <v>0.95</v>
      </c>
      <c r="X4964">
        <v>0</v>
      </c>
      <c r="Y4964">
        <v>0</v>
      </c>
      <c r="Z4964">
        <v>0</v>
      </c>
      <c r="AA4964">
        <v>0</v>
      </c>
      <c r="AB4964">
        <v>0</v>
      </c>
      <c r="AC4964">
        <v>0</v>
      </c>
      <c r="AD4964">
        <v>0</v>
      </c>
      <c r="AE4964">
        <v>0</v>
      </c>
      <c r="AF4964">
        <v>0</v>
      </c>
      <c r="AG4964" t="s">
        <v>19477</v>
      </c>
      <c r="AH4964" s="21" t="str">
        <f t="shared" si="154"/>
        <v>YK20</v>
      </c>
      <c r="AI4964" s="21">
        <v>230.40000000000003</v>
      </c>
      <c r="AJ4964" s="21">
        <f t="shared" si="155"/>
        <v>97.873774509803923</v>
      </c>
      <c r="AK4964" s="21" t="s">
        <v>2063</v>
      </c>
      <c r="AL4964" t="s">
        <v>2551</v>
      </c>
      <c r="AM4964" s="26" t="s">
        <v>38</v>
      </c>
      <c r="AN4964" t="s">
        <v>2032</v>
      </c>
    </row>
    <row r="4965" spans="1:40" ht="15" hidden="1" thickTop="1" x14ac:dyDescent="0.35">
      <c r="A4965" t="s">
        <v>10688</v>
      </c>
      <c r="B4965" t="s">
        <v>19478</v>
      </c>
      <c r="C4965" t="s">
        <v>14727</v>
      </c>
      <c r="D4965" t="s">
        <v>19479</v>
      </c>
      <c r="E4965" t="s">
        <v>2646</v>
      </c>
      <c r="F4965">
        <v>1</v>
      </c>
      <c r="G4965" t="s">
        <v>2600</v>
      </c>
      <c r="H4965" t="s">
        <v>2577</v>
      </c>
      <c r="I4965" t="s">
        <v>2076</v>
      </c>
      <c r="J4965" t="s">
        <v>2647</v>
      </c>
      <c r="K4965" t="s">
        <v>2602</v>
      </c>
      <c r="L4965" t="s">
        <v>2058</v>
      </c>
      <c r="M4965" t="s">
        <v>2488</v>
      </c>
      <c r="N4965">
        <v>3</v>
      </c>
      <c r="O4965">
        <v>63</v>
      </c>
      <c r="P4965">
        <v>0.39</v>
      </c>
      <c r="Q4965">
        <v>16320</v>
      </c>
      <c r="R4965">
        <v>0</v>
      </c>
      <c r="S4965">
        <v>0</v>
      </c>
      <c r="T4965">
        <v>0</v>
      </c>
      <c r="U4965">
        <v>3</v>
      </c>
      <c r="V4965">
        <v>63</v>
      </c>
      <c r="W4965">
        <v>0.39</v>
      </c>
      <c r="X4965">
        <v>0</v>
      </c>
      <c r="Y4965">
        <v>0</v>
      </c>
      <c r="Z4965">
        <v>0</v>
      </c>
      <c r="AA4965">
        <v>0</v>
      </c>
      <c r="AB4965">
        <v>0</v>
      </c>
      <c r="AC4965">
        <v>0</v>
      </c>
      <c r="AD4965">
        <v>0</v>
      </c>
      <c r="AE4965">
        <v>0</v>
      </c>
      <c r="AF4965">
        <v>0</v>
      </c>
      <c r="AG4965" t="s">
        <v>19480</v>
      </c>
      <c r="AH4965" s="21" t="str">
        <f t="shared" si="154"/>
        <v>YK20</v>
      </c>
      <c r="AI4965" s="21">
        <v>230.40000000000003</v>
      </c>
      <c r="AJ4965" s="21">
        <f t="shared" si="155"/>
        <v>99.61397058823529</v>
      </c>
      <c r="AK4965" s="21" t="s">
        <v>2060</v>
      </c>
      <c r="AL4965" t="s">
        <v>2551</v>
      </c>
      <c r="AM4965" s="26" t="s">
        <v>38</v>
      </c>
      <c r="AN4965" t="s">
        <v>2033</v>
      </c>
    </row>
    <row r="4966" spans="1:40" ht="15" hidden="1" thickTop="1" x14ac:dyDescent="0.35">
      <c r="A4966" t="s">
        <v>10692</v>
      </c>
      <c r="B4966" t="s">
        <v>19481</v>
      </c>
      <c r="C4966" t="s">
        <v>4118</v>
      </c>
      <c r="D4966" t="s">
        <v>19482</v>
      </c>
      <c r="E4966" t="s">
        <v>2646</v>
      </c>
      <c r="F4966">
        <v>1</v>
      </c>
      <c r="G4966" t="s">
        <v>2600</v>
      </c>
      <c r="H4966" t="s">
        <v>2577</v>
      </c>
      <c r="I4966" t="s">
        <v>2076</v>
      </c>
      <c r="J4966" t="s">
        <v>2647</v>
      </c>
      <c r="K4966" t="s">
        <v>2602</v>
      </c>
      <c r="L4966" t="s">
        <v>2058</v>
      </c>
      <c r="M4966" t="s">
        <v>2170</v>
      </c>
      <c r="N4966">
        <v>2</v>
      </c>
      <c r="O4966">
        <v>38</v>
      </c>
      <c r="P4966">
        <v>0.25</v>
      </c>
      <c r="Q4966">
        <v>15300</v>
      </c>
      <c r="R4966">
        <v>2</v>
      </c>
      <c r="S4966">
        <v>38</v>
      </c>
      <c r="T4966">
        <v>0.25</v>
      </c>
      <c r="U4966">
        <v>0</v>
      </c>
      <c r="V4966">
        <v>0</v>
      </c>
      <c r="W4966">
        <v>0</v>
      </c>
      <c r="X4966">
        <v>0</v>
      </c>
      <c r="Y4966">
        <v>0</v>
      </c>
      <c r="Z4966">
        <v>0</v>
      </c>
      <c r="AA4966">
        <v>0</v>
      </c>
      <c r="AB4966">
        <v>0</v>
      </c>
      <c r="AC4966">
        <v>0</v>
      </c>
      <c r="AD4966">
        <v>0</v>
      </c>
      <c r="AE4966">
        <v>0</v>
      </c>
      <c r="AF4966">
        <v>0</v>
      </c>
      <c r="AG4966" t="s">
        <v>19483</v>
      </c>
      <c r="AH4966" s="21" t="str">
        <f t="shared" si="154"/>
        <v>YK20</v>
      </c>
      <c r="AI4966" s="21">
        <v>216</v>
      </c>
      <c r="AJ4966" s="21">
        <f t="shared" si="155"/>
        <v>99.751633986928098</v>
      </c>
      <c r="AK4966" s="21" t="s">
        <v>2060</v>
      </c>
      <c r="AL4966" t="s">
        <v>2551</v>
      </c>
      <c r="AM4966" s="26" t="s">
        <v>38</v>
      </c>
      <c r="AN4966" t="s">
        <v>2030</v>
      </c>
    </row>
    <row r="4967" spans="1:40" ht="15" hidden="1" thickTop="1" x14ac:dyDescent="0.35">
      <c r="A4967" t="s">
        <v>10695</v>
      </c>
      <c r="B4967" t="s">
        <v>19484</v>
      </c>
      <c r="C4967" t="s">
        <v>4118</v>
      </c>
      <c r="D4967" t="s">
        <v>19482</v>
      </c>
      <c r="E4967" t="s">
        <v>2646</v>
      </c>
      <c r="F4967">
        <v>1</v>
      </c>
      <c r="G4967" t="s">
        <v>2600</v>
      </c>
      <c r="H4967" t="s">
        <v>2577</v>
      </c>
      <c r="I4967" t="s">
        <v>2076</v>
      </c>
      <c r="J4967" t="s">
        <v>2647</v>
      </c>
      <c r="K4967" t="s">
        <v>2602</v>
      </c>
      <c r="L4967" t="s">
        <v>2058</v>
      </c>
      <c r="M4967" t="s">
        <v>2170</v>
      </c>
      <c r="N4967">
        <v>5</v>
      </c>
      <c r="O4967">
        <v>68</v>
      </c>
      <c r="P4967">
        <v>0.44</v>
      </c>
      <c r="Q4967">
        <v>15300</v>
      </c>
      <c r="R4967">
        <v>2</v>
      </c>
      <c r="S4967">
        <v>30</v>
      </c>
      <c r="T4967">
        <v>0.2</v>
      </c>
      <c r="U4967">
        <v>3</v>
      </c>
      <c r="V4967">
        <v>38</v>
      </c>
      <c r="W4967">
        <v>0.25</v>
      </c>
      <c r="X4967">
        <v>0</v>
      </c>
      <c r="Y4967">
        <v>0</v>
      </c>
      <c r="Z4967">
        <v>0</v>
      </c>
      <c r="AA4967">
        <v>0</v>
      </c>
      <c r="AB4967">
        <v>0</v>
      </c>
      <c r="AC4967">
        <v>0</v>
      </c>
      <c r="AD4967">
        <v>0</v>
      </c>
      <c r="AE4967">
        <v>0</v>
      </c>
      <c r="AF4967">
        <v>0</v>
      </c>
      <c r="AG4967" t="s">
        <v>19485</v>
      </c>
      <c r="AH4967" s="21" t="str">
        <f t="shared" si="154"/>
        <v>YK20</v>
      </c>
      <c r="AI4967" s="21">
        <v>216</v>
      </c>
      <c r="AJ4967" s="21">
        <f t="shared" si="155"/>
        <v>99.555555555555557</v>
      </c>
      <c r="AK4967" s="21" t="s">
        <v>2060</v>
      </c>
      <c r="AL4967" t="s">
        <v>2551</v>
      </c>
      <c r="AM4967" s="26" t="s">
        <v>38</v>
      </c>
      <c r="AN4967" t="s">
        <v>2031</v>
      </c>
    </row>
    <row r="4968" spans="1:40" ht="15" hidden="1" thickTop="1" x14ac:dyDescent="0.35">
      <c r="A4968" t="s">
        <v>10698</v>
      </c>
      <c r="B4968" t="s">
        <v>19486</v>
      </c>
      <c r="C4968" t="s">
        <v>2751</v>
      </c>
      <c r="D4968" t="s">
        <v>19487</v>
      </c>
      <c r="E4968" t="s">
        <v>2646</v>
      </c>
      <c r="F4968">
        <v>1</v>
      </c>
      <c r="G4968" t="s">
        <v>2600</v>
      </c>
      <c r="H4968" t="s">
        <v>2577</v>
      </c>
      <c r="I4968" t="s">
        <v>2076</v>
      </c>
      <c r="J4968" t="s">
        <v>2647</v>
      </c>
      <c r="K4968" t="s">
        <v>2602</v>
      </c>
      <c r="L4968" t="s">
        <v>2058</v>
      </c>
      <c r="M4968" t="s">
        <v>2170</v>
      </c>
      <c r="N4968">
        <v>3</v>
      </c>
      <c r="O4968">
        <v>65</v>
      </c>
      <c r="P4968">
        <v>0.42</v>
      </c>
      <c r="Q4968">
        <v>15300</v>
      </c>
      <c r="R4968">
        <v>1</v>
      </c>
      <c r="S4968">
        <v>28</v>
      </c>
      <c r="T4968">
        <v>0.18</v>
      </c>
      <c r="U4968">
        <v>2</v>
      </c>
      <c r="V4968">
        <v>37</v>
      </c>
      <c r="W4968">
        <v>0.24</v>
      </c>
      <c r="X4968">
        <v>0</v>
      </c>
      <c r="Y4968">
        <v>0</v>
      </c>
      <c r="Z4968">
        <v>0</v>
      </c>
      <c r="AA4968">
        <v>0</v>
      </c>
      <c r="AB4968">
        <v>0</v>
      </c>
      <c r="AC4968">
        <v>0</v>
      </c>
      <c r="AD4968">
        <v>0</v>
      </c>
      <c r="AE4968">
        <v>0</v>
      </c>
      <c r="AF4968">
        <v>0</v>
      </c>
      <c r="AG4968" t="s">
        <v>19488</v>
      </c>
      <c r="AH4968" s="21" t="str">
        <f t="shared" si="154"/>
        <v>YK20</v>
      </c>
      <c r="AI4968" s="21">
        <v>216</v>
      </c>
      <c r="AJ4968" s="21">
        <f t="shared" si="155"/>
        <v>99.575163398692808</v>
      </c>
      <c r="AK4968" s="21" t="s">
        <v>2060</v>
      </c>
      <c r="AL4968" t="s">
        <v>2551</v>
      </c>
      <c r="AM4968" s="26" t="s">
        <v>38</v>
      </c>
      <c r="AN4968" t="s">
        <v>2030</v>
      </c>
    </row>
    <row r="4969" spans="1:40" ht="15" hidden="1" thickTop="1" x14ac:dyDescent="0.35">
      <c r="A4969" t="s">
        <v>10702</v>
      </c>
      <c r="B4969" t="s">
        <v>19489</v>
      </c>
      <c r="C4969" t="s">
        <v>5177</v>
      </c>
      <c r="D4969" t="s">
        <v>19490</v>
      </c>
      <c r="E4969" t="s">
        <v>2646</v>
      </c>
      <c r="F4969">
        <v>1</v>
      </c>
      <c r="G4969" t="s">
        <v>2600</v>
      </c>
      <c r="H4969" t="s">
        <v>2577</v>
      </c>
      <c r="I4969" t="s">
        <v>2076</v>
      </c>
      <c r="J4969" t="s">
        <v>2601</v>
      </c>
      <c r="K4969" t="s">
        <v>2602</v>
      </c>
      <c r="L4969" t="s">
        <v>2058</v>
      </c>
      <c r="M4969" t="s">
        <v>2170</v>
      </c>
      <c r="N4969">
        <v>2</v>
      </c>
      <c r="O4969">
        <v>18</v>
      </c>
      <c r="P4969">
        <v>0.12</v>
      </c>
      <c r="Q4969">
        <v>15300</v>
      </c>
      <c r="R4969">
        <v>1</v>
      </c>
      <c r="S4969">
        <v>6</v>
      </c>
      <c r="T4969">
        <v>0.04</v>
      </c>
      <c r="U4969">
        <v>1</v>
      </c>
      <c r="V4969">
        <v>12</v>
      </c>
      <c r="W4969">
        <v>0.08</v>
      </c>
      <c r="X4969">
        <v>0</v>
      </c>
      <c r="Y4969">
        <v>0</v>
      </c>
      <c r="Z4969">
        <v>0</v>
      </c>
      <c r="AA4969">
        <v>0</v>
      </c>
      <c r="AB4969">
        <v>0</v>
      </c>
      <c r="AC4969">
        <v>0</v>
      </c>
      <c r="AD4969">
        <v>0</v>
      </c>
      <c r="AE4969">
        <v>0</v>
      </c>
      <c r="AF4969">
        <v>0</v>
      </c>
      <c r="AG4969" t="s">
        <v>19491</v>
      </c>
      <c r="AH4969" s="21" t="str">
        <f t="shared" si="154"/>
        <v>YK20</v>
      </c>
      <c r="AI4969" s="21">
        <v>216</v>
      </c>
      <c r="AJ4969" s="21">
        <f t="shared" si="155"/>
        <v>99.882352941176464</v>
      </c>
      <c r="AK4969" s="21" t="s">
        <v>2060</v>
      </c>
      <c r="AL4969" t="s">
        <v>2551</v>
      </c>
      <c r="AM4969" s="26" t="s">
        <v>38</v>
      </c>
      <c r="AN4969" t="s">
        <v>2031</v>
      </c>
    </row>
    <row r="4970" spans="1:40" ht="15" hidden="1" thickTop="1" x14ac:dyDescent="0.35">
      <c r="A4970" t="s">
        <v>10706</v>
      </c>
      <c r="B4970" t="s">
        <v>19492</v>
      </c>
      <c r="C4970" t="s">
        <v>8622</v>
      </c>
      <c r="D4970" t="s">
        <v>19493</v>
      </c>
      <c r="E4970" t="s">
        <v>2646</v>
      </c>
      <c r="F4970">
        <v>1</v>
      </c>
      <c r="G4970" t="s">
        <v>2600</v>
      </c>
      <c r="H4970" t="s">
        <v>2510</v>
      </c>
      <c r="I4970" t="s">
        <v>2076</v>
      </c>
      <c r="J4970" t="s">
        <v>4004</v>
      </c>
      <c r="K4970" t="s">
        <v>3007</v>
      </c>
      <c r="L4970" t="s">
        <v>2058</v>
      </c>
      <c r="M4970" t="s">
        <v>2059</v>
      </c>
      <c r="N4970">
        <v>3</v>
      </c>
      <c r="O4970">
        <v>170</v>
      </c>
      <c r="P4970">
        <v>0.69</v>
      </c>
      <c r="Q4970">
        <v>24480</v>
      </c>
      <c r="R4970">
        <v>0</v>
      </c>
      <c r="S4970">
        <v>0</v>
      </c>
      <c r="T4970">
        <v>0</v>
      </c>
      <c r="U4970">
        <v>3</v>
      </c>
      <c r="V4970">
        <v>170</v>
      </c>
      <c r="W4970">
        <v>0.69</v>
      </c>
      <c r="X4970">
        <v>0</v>
      </c>
      <c r="Y4970">
        <v>0</v>
      </c>
      <c r="Z4970">
        <v>0</v>
      </c>
      <c r="AA4970">
        <v>0</v>
      </c>
      <c r="AB4970">
        <v>0</v>
      </c>
      <c r="AC4970">
        <v>0</v>
      </c>
      <c r="AD4970">
        <v>0</v>
      </c>
      <c r="AE4970">
        <v>0</v>
      </c>
      <c r="AF4970">
        <v>0</v>
      </c>
      <c r="AG4970" t="s">
        <v>19494</v>
      </c>
      <c r="AH4970" s="21" t="str">
        <f t="shared" si="154"/>
        <v>YK20</v>
      </c>
      <c r="AI4970" s="21">
        <v>345.36</v>
      </c>
      <c r="AJ4970" s="21">
        <f t="shared" si="155"/>
        <v>99.305555555555557</v>
      </c>
      <c r="AK4970" s="21" t="s">
        <v>2060</v>
      </c>
      <c r="AL4970" t="s">
        <v>2551</v>
      </c>
      <c r="AM4970" s="26" t="s">
        <v>38</v>
      </c>
      <c r="AN4970" t="s">
        <v>2030</v>
      </c>
    </row>
    <row r="4971" spans="1:40" ht="15" hidden="1" thickTop="1" x14ac:dyDescent="0.35">
      <c r="A4971" t="s">
        <v>10710</v>
      </c>
      <c r="B4971" t="s">
        <v>19495</v>
      </c>
      <c r="C4971" t="s">
        <v>4212</v>
      </c>
      <c r="D4971" t="s">
        <v>19496</v>
      </c>
      <c r="E4971" t="s">
        <v>2691</v>
      </c>
      <c r="F4971">
        <v>1</v>
      </c>
      <c r="G4971" t="s">
        <v>2600</v>
      </c>
      <c r="H4971" t="s">
        <v>2577</v>
      </c>
      <c r="I4971" t="s">
        <v>2076</v>
      </c>
      <c r="J4971" t="s">
        <v>2634</v>
      </c>
      <c r="K4971" t="s">
        <v>2635</v>
      </c>
      <c r="L4971" t="s">
        <v>2058</v>
      </c>
      <c r="M4971" t="s">
        <v>2059</v>
      </c>
      <c r="N4971">
        <v>7</v>
      </c>
      <c r="O4971">
        <v>297</v>
      </c>
      <c r="P4971">
        <v>1.21</v>
      </c>
      <c r="Q4971">
        <v>24480</v>
      </c>
      <c r="R4971">
        <v>2</v>
      </c>
      <c r="S4971">
        <v>88</v>
      </c>
      <c r="T4971">
        <v>0.36</v>
      </c>
      <c r="U4971">
        <v>5</v>
      </c>
      <c r="V4971">
        <v>209</v>
      </c>
      <c r="W4971">
        <v>0.85</v>
      </c>
      <c r="X4971">
        <v>0</v>
      </c>
      <c r="Y4971">
        <v>0</v>
      </c>
      <c r="Z4971">
        <v>0</v>
      </c>
      <c r="AA4971">
        <v>0</v>
      </c>
      <c r="AB4971">
        <v>0</v>
      </c>
      <c r="AC4971">
        <v>0</v>
      </c>
      <c r="AD4971">
        <v>0</v>
      </c>
      <c r="AE4971">
        <v>0</v>
      </c>
      <c r="AF4971">
        <v>0</v>
      </c>
      <c r="AG4971" t="s">
        <v>19497</v>
      </c>
      <c r="AH4971" s="21" t="str">
        <f t="shared" si="154"/>
        <v>YK20</v>
      </c>
      <c r="AI4971" s="21">
        <v>345.36</v>
      </c>
      <c r="AJ4971" s="21">
        <f t="shared" si="155"/>
        <v>98.786764705882348</v>
      </c>
      <c r="AK4971" s="21" t="s">
        <v>2063</v>
      </c>
      <c r="AL4971" t="s">
        <v>2581</v>
      </c>
      <c r="AM4971" s="26" t="s">
        <v>38</v>
      </c>
      <c r="AN4971" t="s">
        <v>2032</v>
      </c>
    </row>
    <row r="4972" spans="1:40" ht="15" hidden="1" thickTop="1" x14ac:dyDescent="0.35">
      <c r="A4972" t="s">
        <v>10714</v>
      </c>
      <c r="B4972" t="s">
        <v>19498</v>
      </c>
      <c r="C4972" t="s">
        <v>5242</v>
      </c>
      <c r="D4972" t="s">
        <v>19499</v>
      </c>
      <c r="E4972" t="s">
        <v>2691</v>
      </c>
      <c r="F4972">
        <v>1</v>
      </c>
      <c r="G4972" t="s">
        <v>2600</v>
      </c>
      <c r="H4972" t="s">
        <v>2577</v>
      </c>
      <c r="I4972" t="s">
        <v>2076</v>
      </c>
      <c r="J4972" t="s">
        <v>2699</v>
      </c>
      <c r="K4972" t="s">
        <v>2579</v>
      </c>
      <c r="L4972" t="s">
        <v>2058</v>
      </c>
      <c r="M4972" t="s">
        <v>2059</v>
      </c>
      <c r="N4972">
        <v>6</v>
      </c>
      <c r="O4972">
        <v>231</v>
      </c>
      <c r="P4972">
        <v>0.94</v>
      </c>
      <c r="Q4972">
        <v>24480</v>
      </c>
      <c r="R4972">
        <v>5</v>
      </c>
      <c r="S4972">
        <v>187</v>
      </c>
      <c r="T4972">
        <v>0.76</v>
      </c>
      <c r="U4972">
        <v>1</v>
      </c>
      <c r="V4972">
        <v>44</v>
      </c>
      <c r="W4972">
        <v>0.18</v>
      </c>
      <c r="X4972">
        <v>0</v>
      </c>
      <c r="Y4972">
        <v>0</v>
      </c>
      <c r="Z4972">
        <v>0</v>
      </c>
      <c r="AA4972">
        <v>0</v>
      </c>
      <c r="AB4972">
        <v>0</v>
      </c>
      <c r="AC4972">
        <v>0</v>
      </c>
      <c r="AD4972">
        <v>0</v>
      </c>
      <c r="AE4972">
        <v>0</v>
      </c>
      <c r="AF4972">
        <v>0</v>
      </c>
      <c r="AG4972" t="s">
        <v>19500</v>
      </c>
      <c r="AH4972" s="21" t="str">
        <f t="shared" si="154"/>
        <v>YK20</v>
      </c>
      <c r="AI4972" s="21">
        <v>345.36</v>
      </c>
      <c r="AJ4972" s="21">
        <f t="shared" si="155"/>
        <v>99.056372549019613</v>
      </c>
      <c r="AK4972" s="21" t="s">
        <v>2063</v>
      </c>
      <c r="AL4972" t="s">
        <v>2581</v>
      </c>
      <c r="AM4972" s="26" t="s">
        <v>38</v>
      </c>
      <c r="AN4972" t="s">
        <v>2032</v>
      </c>
    </row>
    <row r="4973" spans="1:40" ht="15" hidden="1" thickTop="1" x14ac:dyDescent="0.35">
      <c r="A4973" t="s">
        <v>10718</v>
      </c>
      <c r="B4973" t="s">
        <v>19501</v>
      </c>
      <c r="C4973" t="s">
        <v>4421</v>
      </c>
      <c r="D4973" t="s">
        <v>19502</v>
      </c>
      <c r="E4973" t="s">
        <v>2575</v>
      </c>
      <c r="F4973">
        <v>1</v>
      </c>
      <c r="G4973" t="s">
        <v>2609</v>
      </c>
      <c r="H4973" t="s">
        <v>2577</v>
      </c>
      <c r="I4973" t="s">
        <v>2076</v>
      </c>
      <c r="J4973" t="s">
        <v>2610</v>
      </c>
      <c r="K4973" t="s">
        <v>2611</v>
      </c>
      <c r="L4973" t="s">
        <v>2058</v>
      </c>
      <c r="M4973" t="s">
        <v>2059</v>
      </c>
      <c r="N4973">
        <v>2</v>
      </c>
      <c r="O4973">
        <v>60</v>
      </c>
      <c r="P4973">
        <v>0.25</v>
      </c>
      <c r="Q4973">
        <v>24480</v>
      </c>
      <c r="R4973">
        <v>1</v>
      </c>
      <c r="S4973">
        <v>30</v>
      </c>
      <c r="T4973">
        <v>0.12</v>
      </c>
      <c r="U4973">
        <v>1</v>
      </c>
      <c r="V4973">
        <v>30</v>
      </c>
      <c r="W4973">
        <v>0.12</v>
      </c>
      <c r="X4973">
        <v>0</v>
      </c>
      <c r="Y4973">
        <v>0</v>
      </c>
      <c r="Z4973">
        <v>0</v>
      </c>
      <c r="AA4973">
        <v>0</v>
      </c>
      <c r="AB4973">
        <v>0</v>
      </c>
      <c r="AC4973">
        <v>0</v>
      </c>
      <c r="AD4973">
        <v>0</v>
      </c>
      <c r="AE4973">
        <v>0</v>
      </c>
      <c r="AF4973">
        <v>0</v>
      </c>
      <c r="AG4973" t="s">
        <v>19503</v>
      </c>
      <c r="AH4973" s="21" t="str">
        <f t="shared" si="154"/>
        <v>YR25</v>
      </c>
      <c r="AI4973" s="21">
        <v>345.36</v>
      </c>
      <c r="AJ4973" s="21">
        <f t="shared" si="155"/>
        <v>99.754901960784309</v>
      </c>
      <c r="AK4973" s="21" t="s">
        <v>2060</v>
      </c>
      <c r="AL4973" t="s">
        <v>2581</v>
      </c>
      <c r="AM4973" s="26" t="s">
        <v>38</v>
      </c>
      <c r="AN4973" t="s">
        <v>2032</v>
      </c>
    </row>
    <row r="4974" spans="1:40" ht="15" hidden="1" thickTop="1" x14ac:dyDescent="0.35">
      <c r="A4974" t="s">
        <v>10722</v>
      </c>
      <c r="B4974" t="s">
        <v>19504</v>
      </c>
      <c r="C4974" t="s">
        <v>2762</v>
      </c>
      <c r="D4974" t="s">
        <v>19505</v>
      </c>
      <c r="E4974" t="s">
        <v>2608</v>
      </c>
      <c r="F4974">
        <v>1</v>
      </c>
      <c r="G4974" t="s">
        <v>2609</v>
      </c>
      <c r="H4974" t="s">
        <v>2577</v>
      </c>
      <c r="I4974" t="s">
        <v>2076</v>
      </c>
      <c r="J4974" t="s">
        <v>2764</v>
      </c>
      <c r="K4974" t="s">
        <v>2765</v>
      </c>
      <c r="L4974" t="s">
        <v>2058</v>
      </c>
      <c r="M4974" t="s">
        <v>2059</v>
      </c>
      <c r="N4974">
        <v>4</v>
      </c>
      <c r="O4974">
        <v>139</v>
      </c>
      <c r="P4974">
        <v>0.56999999999999995</v>
      </c>
      <c r="Q4974">
        <v>24480</v>
      </c>
      <c r="R4974">
        <v>1</v>
      </c>
      <c r="S4974">
        <v>21</v>
      </c>
      <c r="T4974">
        <v>0.09</v>
      </c>
      <c r="U4974">
        <v>1</v>
      </c>
      <c r="V4974">
        <v>78</v>
      </c>
      <c r="W4974">
        <v>0.32</v>
      </c>
      <c r="X4974">
        <v>0</v>
      </c>
      <c r="Y4974">
        <v>0</v>
      </c>
      <c r="Z4974">
        <v>0</v>
      </c>
      <c r="AA4974">
        <v>2</v>
      </c>
      <c r="AB4974">
        <v>40</v>
      </c>
      <c r="AC4974">
        <v>0.16</v>
      </c>
      <c r="AD4974">
        <v>0</v>
      </c>
      <c r="AE4974">
        <v>0</v>
      </c>
      <c r="AF4974">
        <v>0</v>
      </c>
      <c r="AG4974" t="s">
        <v>19506</v>
      </c>
      <c r="AH4974" s="21" t="str">
        <f t="shared" si="154"/>
        <v>YK20</v>
      </c>
      <c r="AI4974" s="21">
        <v>345.36</v>
      </c>
      <c r="AJ4974" s="21">
        <f t="shared" si="155"/>
        <v>99.432189542483655</v>
      </c>
      <c r="AK4974" s="21" t="s">
        <v>2060</v>
      </c>
      <c r="AL4974" t="s">
        <v>2613</v>
      </c>
      <c r="AM4974" s="26" t="s">
        <v>38</v>
      </c>
      <c r="AN4974" t="s">
        <v>2031</v>
      </c>
    </row>
    <row r="4975" spans="1:40" ht="15" hidden="1" thickTop="1" x14ac:dyDescent="0.35">
      <c r="A4975" t="s">
        <v>10726</v>
      </c>
      <c r="B4975" t="s">
        <v>19507</v>
      </c>
      <c r="C4975" t="s">
        <v>3456</v>
      </c>
      <c r="D4975" t="s">
        <v>19508</v>
      </c>
      <c r="E4975" t="s">
        <v>2575</v>
      </c>
      <c r="F4975">
        <v>1</v>
      </c>
      <c r="G4975" t="s">
        <v>2609</v>
      </c>
      <c r="H4975" t="s">
        <v>2577</v>
      </c>
      <c r="I4975" t="s">
        <v>2076</v>
      </c>
      <c r="J4975" t="s">
        <v>2675</v>
      </c>
      <c r="K4975" t="s">
        <v>2611</v>
      </c>
      <c r="L4975" t="s">
        <v>2058</v>
      </c>
      <c r="M4975" t="s">
        <v>2170</v>
      </c>
      <c r="N4975">
        <v>2</v>
      </c>
      <c r="O4975">
        <v>57</v>
      </c>
      <c r="P4975">
        <v>0.37</v>
      </c>
      <c r="Q4975">
        <v>15300</v>
      </c>
      <c r="R4975">
        <v>1</v>
      </c>
      <c r="S4975">
        <v>42</v>
      </c>
      <c r="T4975">
        <v>0.27</v>
      </c>
      <c r="U4975">
        <v>1</v>
      </c>
      <c r="V4975">
        <v>15</v>
      </c>
      <c r="W4975">
        <v>0.1</v>
      </c>
      <c r="X4975">
        <v>0</v>
      </c>
      <c r="Y4975">
        <v>0</v>
      </c>
      <c r="Z4975">
        <v>0</v>
      </c>
      <c r="AA4975">
        <v>0</v>
      </c>
      <c r="AB4975">
        <v>0</v>
      </c>
      <c r="AC4975">
        <v>0</v>
      </c>
      <c r="AD4975">
        <v>0</v>
      </c>
      <c r="AE4975">
        <v>0</v>
      </c>
      <c r="AF4975">
        <v>0</v>
      </c>
      <c r="AG4975" t="s">
        <v>19509</v>
      </c>
      <c r="AH4975" s="21" t="str">
        <f t="shared" si="154"/>
        <v>YK20</v>
      </c>
      <c r="AI4975" s="21">
        <v>216</v>
      </c>
      <c r="AJ4975" s="21">
        <f t="shared" si="155"/>
        <v>99.627450980392155</v>
      </c>
      <c r="AK4975" s="21" t="s">
        <v>2060</v>
      </c>
      <c r="AL4975" t="s">
        <v>2581</v>
      </c>
      <c r="AM4975" s="26" t="s">
        <v>38</v>
      </c>
      <c r="AN4975" t="s">
        <v>2029</v>
      </c>
    </row>
    <row r="4976" spans="1:40" ht="15" hidden="1" thickTop="1" x14ac:dyDescent="0.35">
      <c r="A4976" t="s">
        <v>10730</v>
      </c>
      <c r="B4976" t="s">
        <v>19510</v>
      </c>
      <c r="C4976" t="s">
        <v>2762</v>
      </c>
      <c r="D4976" t="s">
        <v>19511</v>
      </c>
      <c r="E4976" t="s">
        <v>2608</v>
      </c>
      <c r="F4976">
        <v>1</v>
      </c>
      <c r="G4976" t="s">
        <v>2609</v>
      </c>
      <c r="H4976" t="s">
        <v>2577</v>
      </c>
      <c r="I4976" t="s">
        <v>2076</v>
      </c>
      <c r="J4976" t="s">
        <v>2764</v>
      </c>
      <c r="K4976" t="s">
        <v>2765</v>
      </c>
      <c r="L4976" t="s">
        <v>2058</v>
      </c>
      <c r="M4976" t="s">
        <v>2207</v>
      </c>
      <c r="N4976">
        <v>1</v>
      </c>
      <c r="O4976">
        <v>28</v>
      </c>
      <c r="P4976">
        <v>0.21</v>
      </c>
      <c r="Q4976">
        <v>13260</v>
      </c>
      <c r="R4976">
        <v>1</v>
      </c>
      <c r="S4976">
        <v>28</v>
      </c>
      <c r="T4976">
        <v>0.21</v>
      </c>
      <c r="U4976">
        <v>0</v>
      </c>
      <c r="V4976">
        <v>0</v>
      </c>
      <c r="W4976">
        <v>0</v>
      </c>
      <c r="X4976">
        <v>0</v>
      </c>
      <c r="Y4976">
        <v>0</v>
      </c>
      <c r="Z4976">
        <v>0</v>
      </c>
      <c r="AA4976">
        <v>0</v>
      </c>
      <c r="AB4976">
        <v>0</v>
      </c>
      <c r="AC4976">
        <v>0</v>
      </c>
      <c r="AD4976">
        <v>0</v>
      </c>
      <c r="AE4976">
        <v>0</v>
      </c>
      <c r="AF4976">
        <v>0</v>
      </c>
      <c r="AG4976" t="s">
        <v>19512</v>
      </c>
      <c r="AH4976" s="21" t="str">
        <f t="shared" si="154"/>
        <v>YK20</v>
      </c>
      <c r="AI4976" s="21">
        <v>187.20000000000002</v>
      </c>
      <c r="AJ4976" s="21">
        <f t="shared" si="155"/>
        <v>99.788838612368025</v>
      </c>
      <c r="AK4976" s="21" t="s">
        <v>2060</v>
      </c>
      <c r="AL4976" t="s">
        <v>2613</v>
      </c>
      <c r="AM4976" s="26" t="s">
        <v>38</v>
      </c>
      <c r="AN4976" t="s">
        <v>2029</v>
      </c>
    </row>
    <row r="4977" spans="1:40" ht="15" hidden="1" thickTop="1" x14ac:dyDescent="0.35">
      <c r="A4977" t="s">
        <v>282</v>
      </c>
      <c r="B4977" t="s">
        <v>19513</v>
      </c>
      <c r="C4977" t="s">
        <v>5707</v>
      </c>
      <c r="D4977" t="s">
        <v>19514</v>
      </c>
      <c r="E4977" t="s">
        <v>2608</v>
      </c>
      <c r="F4977">
        <v>1</v>
      </c>
      <c r="G4977" t="s">
        <v>2576</v>
      </c>
      <c r="H4977" t="s">
        <v>2577</v>
      </c>
      <c r="I4977" t="s">
        <v>2076</v>
      </c>
      <c r="J4977" t="s">
        <v>2741</v>
      </c>
      <c r="K4977" t="s">
        <v>2742</v>
      </c>
      <c r="L4977" t="s">
        <v>2058</v>
      </c>
      <c r="M4977" t="s">
        <v>2059</v>
      </c>
      <c r="N4977">
        <v>1</v>
      </c>
      <c r="O4977">
        <v>29</v>
      </c>
      <c r="P4977">
        <v>0.12</v>
      </c>
      <c r="Q4977">
        <v>24480</v>
      </c>
      <c r="R4977">
        <v>1</v>
      </c>
      <c r="S4977">
        <v>29</v>
      </c>
      <c r="T4977">
        <v>0.12</v>
      </c>
      <c r="U4977">
        <v>0</v>
      </c>
      <c r="V4977">
        <v>0</v>
      </c>
      <c r="W4977">
        <v>0</v>
      </c>
      <c r="X4977">
        <v>0</v>
      </c>
      <c r="Y4977">
        <v>0</v>
      </c>
      <c r="Z4977">
        <v>0</v>
      </c>
      <c r="AA4977">
        <v>0</v>
      </c>
      <c r="AB4977">
        <v>0</v>
      </c>
      <c r="AC4977">
        <v>0</v>
      </c>
      <c r="AD4977">
        <v>0</v>
      </c>
      <c r="AE4977">
        <v>0</v>
      </c>
      <c r="AF4977">
        <v>0</v>
      </c>
      <c r="AG4977" t="s">
        <v>19515</v>
      </c>
      <c r="AH4977" s="21" t="str">
        <f t="shared" si="154"/>
        <v>YK20</v>
      </c>
      <c r="AI4977" s="21">
        <v>345.36</v>
      </c>
      <c r="AJ4977" s="21">
        <f t="shared" si="155"/>
        <v>99.881535947712422</v>
      </c>
      <c r="AK4977" s="21" t="s">
        <v>2060</v>
      </c>
      <c r="AL4977" t="s">
        <v>2613</v>
      </c>
      <c r="AM4977" s="26" t="s">
        <v>38</v>
      </c>
      <c r="AN4977" t="s">
        <v>2030</v>
      </c>
    </row>
    <row r="4978" spans="1:40" ht="15" hidden="1" thickTop="1" x14ac:dyDescent="0.35">
      <c r="A4978" t="s">
        <v>10737</v>
      </c>
      <c r="B4978" t="s">
        <v>19516</v>
      </c>
      <c r="C4978" t="s">
        <v>3488</v>
      </c>
      <c r="D4978" t="s">
        <v>19517</v>
      </c>
      <c r="E4978" t="s">
        <v>2575</v>
      </c>
      <c r="F4978">
        <v>1</v>
      </c>
      <c r="G4978" t="s">
        <v>2576</v>
      </c>
      <c r="H4978" t="s">
        <v>2577</v>
      </c>
      <c r="I4978" t="s">
        <v>2076</v>
      </c>
      <c r="J4978" t="s">
        <v>2741</v>
      </c>
      <c r="K4978" t="s">
        <v>2742</v>
      </c>
      <c r="L4978" t="s">
        <v>2058</v>
      </c>
      <c r="M4978" t="s">
        <v>2207</v>
      </c>
      <c r="N4978">
        <v>0</v>
      </c>
      <c r="O4978">
        <v>0</v>
      </c>
      <c r="P4978">
        <v>0</v>
      </c>
      <c r="Q4978">
        <v>13260</v>
      </c>
      <c r="R4978">
        <v>0</v>
      </c>
      <c r="S4978">
        <v>0</v>
      </c>
      <c r="T4978">
        <v>0</v>
      </c>
      <c r="U4978">
        <v>0</v>
      </c>
      <c r="V4978">
        <v>0</v>
      </c>
      <c r="W4978">
        <v>0</v>
      </c>
      <c r="X4978">
        <v>0</v>
      </c>
      <c r="Y4978">
        <v>0</v>
      </c>
      <c r="Z4978">
        <v>0</v>
      </c>
      <c r="AA4978">
        <v>0</v>
      </c>
      <c r="AB4978">
        <v>0</v>
      </c>
      <c r="AC4978">
        <v>0</v>
      </c>
      <c r="AD4978">
        <v>0</v>
      </c>
      <c r="AE4978">
        <v>0</v>
      </c>
      <c r="AF4978">
        <v>0</v>
      </c>
      <c r="AG4978" t="s">
        <v>19518</v>
      </c>
      <c r="AH4978" s="21" t="str">
        <f t="shared" si="154"/>
        <v>YK20</v>
      </c>
      <c r="AI4978" s="21">
        <v>187.20000000000002</v>
      </c>
      <c r="AJ4978" s="21">
        <f t="shared" si="155"/>
        <v>100</v>
      </c>
      <c r="AK4978" s="21" t="s">
        <v>2060</v>
      </c>
      <c r="AL4978" t="s">
        <v>2613</v>
      </c>
      <c r="AM4978" s="26" t="s">
        <v>38</v>
      </c>
      <c r="AN4978" t="s">
        <v>2029</v>
      </c>
    </row>
    <row r="4979" spans="1:40" ht="15" hidden="1" thickTop="1" x14ac:dyDescent="0.35">
      <c r="A4979" t="s">
        <v>10740</v>
      </c>
      <c r="B4979" t="s">
        <v>19519</v>
      </c>
      <c r="C4979" t="s">
        <v>2778</v>
      </c>
      <c r="D4979" t="s">
        <v>19520</v>
      </c>
      <c r="E4979" t="s">
        <v>2608</v>
      </c>
      <c r="F4979">
        <v>1</v>
      </c>
      <c r="G4979" t="s">
        <v>2609</v>
      </c>
      <c r="H4979" t="s">
        <v>2577</v>
      </c>
      <c r="I4979" t="s">
        <v>2076</v>
      </c>
      <c r="J4979" t="s">
        <v>2781</v>
      </c>
      <c r="K4979" t="s">
        <v>2765</v>
      </c>
      <c r="L4979" t="s">
        <v>2058</v>
      </c>
      <c r="M4979" t="s">
        <v>2170</v>
      </c>
      <c r="N4979">
        <v>1</v>
      </c>
      <c r="O4979">
        <v>60</v>
      </c>
      <c r="P4979">
        <v>0.39</v>
      </c>
      <c r="Q4979">
        <v>15300</v>
      </c>
      <c r="R4979">
        <v>0</v>
      </c>
      <c r="S4979">
        <v>0</v>
      </c>
      <c r="T4979">
        <v>0</v>
      </c>
      <c r="U4979">
        <v>1</v>
      </c>
      <c r="V4979">
        <v>60</v>
      </c>
      <c r="W4979">
        <v>0.39</v>
      </c>
      <c r="X4979">
        <v>0</v>
      </c>
      <c r="Y4979">
        <v>0</v>
      </c>
      <c r="Z4979">
        <v>0</v>
      </c>
      <c r="AA4979">
        <v>0</v>
      </c>
      <c r="AB4979">
        <v>0</v>
      </c>
      <c r="AC4979">
        <v>0</v>
      </c>
      <c r="AD4979">
        <v>0</v>
      </c>
      <c r="AE4979">
        <v>0</v>
      </c>
      <c r="AF4979">
        <v>0</v>
      </c>
      <c r="AG4979" t="s">
        <v>19521</v>
      </c>
      <c r="AH4979" s="21" t="str">
        <f t="shared" si="154"/>
        <v>YK20</v>
      </c>
      <c r="AI4979" s="21">
        <v>216</v>
      </c>
      <c r="AJ4979" s="21">
        <f t="shared" si="155"/>
        <v>99.607843137254903</v>
      </c>
      <c r="AK4979" s="21" t="s">
        <v>2060</v>
      </c>
      <c r="AL4979" t="s">
        <v>2613</v>
      </c>
      <c r="AM4979" s="26" t="s">
        <v>38</v>
      </c>
      <c r="AN4979" t="s">
        <v>2031</v>
      </c>
    </row>
    <row r="4980" spans="1:40" ht="15" hidden="1" thickTop="1" x14ac:dyDescent="0.35">
      <c r="A4980" t="s">
        <v>10744</v>
      </c>
      <c r="B4980" t="s">
        <v>19522</v>
      </c>
      <c r="C4980" t="s">
        <v>6904</v>
      </c>
      <c r="D4980" t="s">
        <v>19523</v>
      </c>
      <c r="E4980" t="s">
        <v>2691</v>
      </c>
      <c r="F4980">
        <v>1</v>
      </c>
      <c r="G4980" t="s">
        <v>2633</v>
      </c>
      <c r="H4980" t="s">
        <v>2577</v>
      </c>
      <c r="I4980" t="s">
        <v>2076</v>
      </c>
      <c r="J4980" t="s">
        <v>2634</v>
      </c>
      <c r="K4980" t="s">
        <v>2635</v>
      </c>
      <c r="L4980" t="s">
        <v>2058</v>
      </c>
      <c r="M4980" t="s">
        <v>2059</v>
      </c>
      <c r="N4980">
        <v>3</v>
      </c>
      <c r="O4980">
        <v>131</v>
      </c>
      <c r="P4980">
        <v>0.54</v>
      </c>
      <c r="Q4980">
        <v>24480</v>
      </c>
      <c r="R4980">
        <v>3</v>
      </c>
      <c r="S4980">
        <v>131</v>
      </c>
      <c r="T4980">
        <v>0.54</v>
      </c>
      <c r="U4980">
        <v>0</v>
      </c>
      <c r="V4980">
        <v>0</v>
      </c>
      <c r="W4980">
        <v>0</v>
      </c>
      <c r="X4980">
        <v>0</v>
      </c>
      <c r="Y4980">
        <v>0</v>
      </c>
      <c r="Z4980">
        <v>0</v>
      </c>
      <c r="AA4980">
        <v>0</v>
      </c>
      <c r="AB4980">
        <v>0</v>
      </c>
      <c r="AC4980">
        <v>0</v>
      </c>
      <c r="AD4980">
        <v>0</v>
      </c>
      <c r="AE4980">
        <v>0</v>
      </c>
      <c r="AF4980">
        <v>0</v>
      </c>
      <c r="AG4980" t="s">
        <v>19524</v>
      </c>
      <c r="AH4980" s="21" t="str">
        <f t="shared" si="154"/>
        <v>YK20</v>
      </c>
      <c r="AI4980" s="21">
        <v>345.36</v>
      </c>
      <c r="AJ4980" s="21">
        <f t="shared" si="155"/>
        <v>99.46486928104575</v>
      </c>
      <c r="AK4980" s="21" t="s">
        <v>2060</v>
      </c>
      <c r="AL4980" t="s">
        <v>2581</v>
      </c>
      <c r="AM4980" s="26" t="s">
        <v>38</v>
      </c>
      <c r="AN4980" t="s">
        <v>2031</v>
      </c>
    </row>
    <row r="4981" spans="1:40" ht="15" hidden="1" thickTop="1" x14ac:dyDescent="0.35">
      <c r="A4981" t="s">
        <v>10748</v>
      </c>
      <c r="B4981" t="s">
        <v>19525</v>
      </c>
      <c r="C4981" t="s">
        <v>5105</v>
      </c>
      <c r="D4981" t="s">
        <v>19526</v>
      </c>
      <c r="E4981" t="s">
        <v>2691</v>
      </c>
      <c r="F4981">
        <v>1</v>
      </c>
      <c r="G4981" t="s">
        <v>2600</v>
      </c>
      <c r="H4981" t="s">
        <v>2577</v>
      </c>
      <c r="I4981" t="s">
        <v>2076</v>
      </c>
      <c r="J4981" t="s">
        <v>2634</v>
      </c>
      <c r="K4981" t="s">
        <v>2635</v>
      </c>
      <c r="L4981" t="s">
        <v>2058</v>
      </c>
      <c r="M4981" t="s">
        <v>2059</v>
      </c>
      <c r="N4981">
        <v>10</v>
      </c>
      <c r="O4981">
        <v>353</v>
      </c>
      <c r="P4981">
        <v>1.44</v>
      </c>
      <c r="Q4981">
        <v>24480</v>
      </c>
      <c r="R4981">
        <v>7</v>
      </c>
      <c r="S4981">
        <v>235</v>
      </c>
      <c r="T4981">
        <v>0.96</v>
      </c>
      <c r="U4981">
        <v>3</v>
      </c>
      <c r="V4981">
        <v>118</v>
      </c>
      <c r="W4981">
        <v>0.48</v>
      </c>
      <c r="X4981">
        <v>0</v>
      </c>
      <c r="Y4981">
        <v>0</v>
      </c>
      <c r="Z4981">
        <v>0</v>
      </c>
      <c r="AA4981">
        <v>0</v>
      </c>
      <c r="AB4981">
        <v>0</v>
      </c>
      <c r="AC4981">
        <v>0</v>
      </c>
      <c r="AD4981">
        <v>0</v>
      </c>
      <c r="AE4981">
        <v>0</v>
      </c>
      <c r="AF4981">
        <v>0</v>
      </c>
      <c r="AG4981" t="s">
        <v>19527</v>
      </c>
      <c r="AH4981" s="21" t="str">
        <f t="shared" si="154"/>
        <v>YK20</v>
      </c>
      <c r="AI4981" s="21">
        <v>345.36</v>
      </c>
      <c r="AJ4981" s="21">
        <f t="shared" si="155"/>
        <v>98.558006535947712</v>
      </c>
      <c r="AK4981" s="21" t="s">
        <v>2063</v>
      </c>
      <c r="AL4981" t="s">
        <v>2581</v>
      </c>
      <c r="AM4981" s="26" t="s">
        <v>38</v>
      </c>
      <c r="AN4981" t="s">
        <v>2031</v>
      </c>
    </row>
    <row r="4982" spans="1:40" ht="15" hidden="1" thickTop="1" x14ac:dyDescent="0.35">
      <c r="A4982" t="s">
        <v>283</v>
      </c>
      <c r="B4982" t="s">
        <v>19528</v>
      </c>
      <c r="C4982" t="s">
        <v>2644</v>
      </c>
      <c r="D4982" t="s">
        <v>19529</v>
      </c>
      <c r="E4982" t="s">
        <v>2646</v>
      </c>
      <c r="F4982">
        <v>1</v>
      </c>
      <c r="G4982" t="s">
        <v>2600</v>
      </c>
      <c r="H4982" t="s">
        <v>2577</v>
      </c>
      <c r="I4982" t="s">
        <v>2076</v>
      </c>
      <c r="J4982" t="s">
        <v>2647</v>
      </c>
      <c r="K4982" t="s">
        <v>2602</v>
      </c>
      <c r="L4982" t="s">
        <v>2058</v>
      </c>
      <c r="M4982" t="s">
        <v>2170</v>
      </c>
      <c r="N4982">
        <v>4</v>
      </c>
      <c r="O4982">
        <v>80</v>
      </c>
      <c r="P4982">
        <v>0.52</v>
      </c>
      <c r="Q4982">
        <v>15300</v>
      </c>
      <c r="R4982">
        <v>1</v>
      </c>
      <c r="S4982">
        <v>19</v>
      </c>
      <c r="T4982">
        <v>0.12</v>
      </c>
      <c r="U4982">
        <v>3</v>
      </c>
      <c r="V4982">
        <v>61</v>
      </c>
      <c r="W4982">
        <v>0.4</v>
      </c>
      <c r="X4982">
        <v>0</v>
      </c>
      <c r="Y4982">
        <v>0</v>
      </c>
      <c r="Z4982">
        <v>0</v>
      </c>
      <c r="AA4982">
        <v>0</v>
      </c>
      <c r="AB4982">
        <v>0</v>
      </c>
      <c r="AC4982">
        <v>0</v>
      </c>
      <c r="AD4982">
        <v>0</v>
      </c>
      <c r="AE4982">
        <v>0</v>
      </c>
      <c r="AF4982">
        <v>0</v>
      </c>
      <c r="AG4982" t="s">
        <v>19530</v>
      </c>
      <c r="AH4982" s="21" t="str">
        <f t="shared" si="154"/>
        <v>YK20</v>
      </c>
      <c r="AI4982" s="21">
        <v>216</v>
      </c>
      <c r="AJ4982" s="21">
        <f t="shared" si="155"/>
        <v>99.477124183006538</v>
      </c>
      <c r="AK4982" s="21" t="s">
        <v>2060</v>
      </c>
      <c r="AL4982" t="s">
        <v>2551</v>
      </c>
      <c r="AM4982" s="26" t="s">
        <v>38</v>
      </c>
      <c r="AN4982" t="s">
        <v>2030</v>
      </c>
    </row>
    <row r="4983" spans="1:40" ht="15" hidden="1" thickTop="1" x14ac:dyDescent="0.35">
      <c r="A4983" t="s">
        <v>285</v>
      </c>
      <c r="B4983" t="s">
        <v>19531</v>
      </c>
      <c r="C4983" t="s">
        <v>3781</v>
      </c>
      <c r="D4983" t="s">
        <v>19532</v>
      </c>
      <c r="E4983" t="s">
        <v>2691</v>
      </c>
      <c r="F4983">
        <v>1</v>
      </c>
      <c r="G4983" t="s">
        <v>2576</v>
      </c>
      <c r="H4983" t="s">
        <v>2577</v>
      </c>
      <c r="I4983" t="s">
        <v>2076</v>
      </c>
      <c r="J4983" t="s">
        <v>2692</v>
      </c>
      <c r="K4983" t="s">
        <v>2635</v>
      </c>
      <c r="L4983" t="s">
        <v>2058</v>
      </c>
      <c r="M4983" t="s">
        <v>2059</v>
      </c>
      <c r="N4983">
        <v>4</v>
      </c>
      <c r="O4983">
        <v>278</v>
      </c>
      <c r="P4983">
        <v>1.1399999999999999</v>
      </c>
      <c r="Q4983">
        <v>24480</v>
      </c>
      <c r="R4983">
        <v>2</v>
      </c>
      <c r="S4983">
        <v>103</v>
      </c>
      <c r="T4983">
        <v>0.42</v>
      </c>
      <c r="U4983">
        <v>2</v>
      </c>
      <c r="V4983">
        <v>175</v>
      </c>
      <c r="W4983">
        <v>0.71</v>
      </c>
      <c r="X4983">
        <v>0</v>
      </c>
      <c r="Y4983">
        <v>0</v>
      </c>
      <c r="Z4983">
        <v>0</v>
      </c>
      <c r="AA4983">
        <v>0</v>
      </c>
      <c r="AB4983">
        <v>0</v>
      </c>
      <c r="AC4983">
        <v>0</v>
      </c>
      <c r="AD4983">
        <v>0</v>
      </c>
      <c r="AE4983">
        <v>0</v>
      </c>
      <c r="AF4983">
        <v>0</v>
      </c>
      <c r="AG4983" t="s">
        <v>19533</v>
      </c>
      <c r="AH4983" s="21" t="str">
        <f t="shared" si="154"/>
        <v>YK20</v>
      </c>
      <c r="AI4983" s="21">
        <v>345.36</v>
      </c>
      <c r="AJ4983" s="21">
        <f t="shared" si="155"/>
        <v>98.864379084967325</v>
      </c>
      <c r="AK4983" s="21" t="s">
        <v>2063</v>
      </c>
      <c r="AL4983" t="s">
        <v>2581</v>
      </c>
      <c r="AM4983" s="26" t="s">
        <v>38</v>
      </c>
      <c r="AN4983" t="s">
        <v>2031</v>
      </c>
    </row>
    <row r="4984" spans="1:40" ht="15" hidden="1" thickTop="1" x14ac:dyDescent="0.35">
      <c r="A4984" t="s">
        <v>286</v>
      </c>
      <c r="B4984" t="s">
        <v>19534</v>
      </c>
      <c r="C4984" t="s">
        <v>4997</v>
      </c>
      <c r="D4984" t="s">
        <v>19535</v>
      </c>
      <c r="E4984" t="s">
        <v>2608</v>
      </c>
      <c r="F4984">
        <v>1</v>
      </c>
      <c r="G4984" t="s">
        <v>2576</v>
      </c>
      <c r="H4984" t="s">
        <v>2577</v>
      </c>
      <c r="I4984" t="s">
        <v>2076</v>
      </c>
      <c r="J4984" t="s">
        <v>2692</v>
      </c>
      <c r="K4984" t="s">
        <v>2635</v>
      </c>
      <c r="L4984" t="s">
        <v>2058</v>
      </c>
      <c r="M4984" t="s">
        <v>2059</v>
      </c>
      <c r="N4984">
        <v>1</v>
      </c>
      <c r="O4984">
        <v>28</v>
      </c>
      <c r="P4984">
        <v>0.11</v>
      </c>
      <c r="Q4984">
        <v>24480</v>
      </c>
      <c r="R4984">
        <v>0</v>
      </c>
      <c r="S4984">
        <v>0</v>
      </c>
      <c r="T4984">
        <v>0</v>
      </c>
      <c r="U4984">
        <v>1</v>
      </c>
      <c r="V4984">
        <v>28</v>
      </c>
      <c r="W4984">
        <v>0.11</v>
      </c>
      <c r="X4984">
        <v>0</v>
      </c>
      <c r="Y4984">
        <v>0</v>
      </c>
      <c r="Z4984">
        <v>0</v>
      </c>
      <c r="AA4984">
        <v>0</v>
      </c>
      <c r="AB4984">
        <v>0</v>
      </c>
      <c r="AC4984">
        <v>0</v>
      </c>
      <c r="AD4984">
        <v>0</v>
      </c>
      <c r="AE4984">
        <v>0</v>
      </c>
      <c r="AF4984">
        <v>0</v>
      </c>
      <c r="AG4984" t="s">
        <v>19536</v>
      </c>
      <c r="AH4984" s="21" t="str">
        <f t="shared" si="154"/>
        <v>YK20</v>
      </c>
      <c r="AI4984" s="21">
        <v>345.36</v>
      </c>
      <c r="AJ4984" s="21">
        <f t="shared" si="155"/>
        <v>99.885620915032675</v>
      </c>
      <c r="AK4984" s="21" t="s">
        <v>2060</v>
      </c>
      <c r="AL4984" t="s">
        <v>2581</v>
      </c>
      <c r="AM4984" s="26" t="s">
        <v>38</v>
      </c>
      <c r="AN4984" t="s">
        <v>2031</v>
      </c>
    </row>
    <row r="4985" spans="1:40" ht="15" hidden="1" thickTop="1" x14ac:dyDescent="0.35">
      <c r="A4985" t="s">
        <v>0</v>
      </c>
      <c r="B4985" t="s">
        <v>19537</v>
      </c>
      <c r="C4985" t="s">
        <v>4997</v>
      </c>
      <c r="D4985" t="s">
        <v>19535</v>
      </c>
      <c r="E4985" t="s">
        <v>2608</v>
      </c>
      <c r="F4985">
        <v>1</v>
      </c>
      <c r="G4985" t="s">
        <v>2576</v>
      </c>
      <c r="H4985" t="s">
        <v>2577</v>
      </c>
      <c r="I4985" t="s">
        <v>2076</v>
      </c>
      <c r="J4985" t="s">
        <v>2692</v>
      </c>
      <c r="K4985" t="s">
        <v>2635</v>
      </c>
      <c r="L4985" t="s">
        <v>2058</v>
      </c>
      <c r="M4985" t="s">
        <v>2059</v>
      </c>
      <c r="N4985">
        <v>3</v>
      </c>
      <c r="O4985">
        <v>91</v>
      </c>
      <c r="P4985">
        <v>0.37</v>
      </c>
      <c r="Q4985">
        <v>24480</v>
      </c>
      <c r="R4985">
        <v>1</v>
      </c>
      <c r="S4985">
        <v>21</v>
      </c>
      <c r="T4985">
        <v>0.09</v>
      </c>
      <c r="U4985">
        <v>1</v>
      </c>
      <c r="V4985">
        <v>69</v>
      </c>
      <c r="W4985">
        <v>0.28000000000000003</v>
      </c>
      <c r="X4985">
        <v>0</v>
      </c>
      <c r="Y4985">
        <v>0</v>
      </c>
      <c r="Z4985">
        <v>0</v>
      </c>
      <c r="AA4985">
        <v>1</v>
      </c>
      <c r="AB4985">
        <v>1</v>
      </c>
      <c r="AC4985">
        <v>0</v>
      </c>
      <c r="AD4985">
        <v>0</v>
      </c>
      <c r="AE4985">
        <v>0</v>
      </c>
      <c r="AF4985">
        <v>0</v>
      </c>
      <c r="AG4985" t="s">
        <v>19538</v>
      </c>
      <c r="AH4985" s="21" t="str">
        <f t="shared" si="154"/>
        <v>YK20</v>
      </c>
      <c r="AI4985" s="21">
        <v>345.36</v>
      </c>
      <c r="AJ4985" s="21">
        <f t="shared" si="155"/>
        <v>99.628267973856211</v>
      </c>
      <c r="AK4985" s="21" t="s">
        <v>2060</v>
      </c>
      <c r="AL4985" t="s">
        <v>2581</v>
      </c>
      <c r="AM4985" s="26" t="s">
        <v>38</v>
      </c>
      <c r="AN4985" t="s">
        <v>2031</v>
      </c>
    </row>
    <row r="4986" spans="1:40" ht="15" hidden="1" thickTop="1" x14ac:dyDescent="0.35">
      <c r="A4986" t="s">
        <v>287</v>
      </c>
      <c r="B4986" t="s">
        <v>19539</v>
      </c>
      <c r="C4986" t="s">
        <v>5105</v>
      </c>
      <c r="D4986" t="s">
        <v>19540</v>
      </c>
      <c r="E4986" t="s">
        <v>3462</v>
      </c>
      <c r="F4986">
        <v>1</v>
      </c>
      <c r="G4986" t="s">
        <v>2600</v>
      </c>
      <c r="H4986" t="s">
        <v>2577</v>
      </c>
      <c r="I4986" t="s">
        <v>2076</v>
      </c>
      <c r="J4986" t="s">
        <v>2634</v>
      </c>
      <c r="K4986" t="s">
        <v>2635</v>
      </c>
      <c r="L4986" t="s">
        <v>2058</v>
      </c>
      <c r="M4986" t="s">
        <v>2059</v>
      </c>
      <c r="N4986">
        <v>3</v>
      </c>
      <c r="O4986">
        <v>174</v>
      </c>
      <c r="P4986">
        <v>0.71</v>
      </c>
      <c r="Q4986">
        <v>24480</v>
      </c>
      <c r="R4986">
        <v>0</v>
      </c>
      <c r="S4986">
        <v>0</v>
      </c>
      <c r="T4986">
        <v>0</v>
      </c>
      <c r="U4986">
        <v>2</v>
      </c>
      <c r="V4986">
        <v>115</v>
      </c>
      <c r="W4986">
        <v>0.47</v>
      </c>
      <c r="X4986">
        <v>0</v>
      </c>
      <c r="Y4986">
        <v>0</v>
      </c>
      <c r="Z4986">
        <v>0</v>
      </c>
      <c r="AA4986">
        <v>1</v>
      </c>
      <c r="AB4986">
        <v>59</v>
      </c>
      <c r="AC4986">
        <v>0.24</v>
      </c>
      <c r="AD4986">
        <v>0</v>
      </c>
      <c r="AE4986">
        <v>0</v>
      </c>
      <c r="AF4986">
        <v>0</v>
      </c>
      <c r="AG4986" t="s">
        <v>19541</v>
      </c>
      <c r="AH4986" s="21" t="str">
        <f t="shared" si="154"/>
        <v>YK20</v>
      </c>
      <c r="AI4986" s="21">
        <v>345.36</v>
      </c>
      <c r="AJ4986" s="21">
        <f t="shared" si="155"/>
        <v>99.289215686274517</v>
      </c>
      <c r="AK4986" s="21" t="s">
        <v>2060</v>
      </c>
      <c r="AL4986" t="s">
        <v>2581</v>
      </c>
      <c r="AM4986" s="26" t="s">
        <v>38</v>
      </c>
      <c r="AN4986" t="s">
        <v>2031</v>
      </c>
    </row>
    <row r="4987" spans="1:40" ht="15" hidden="1" thickTop="1" x14ac:dyDescent="0.35">
      <c r="A4987" t="s">
        <v>288</v>
      </c>
      <c r="B4987" t="s">
        <v>19542</v>
      </c>
      <c r="C4987" t="s">
        <v>5105</v>
      </c>
      <c r="D4987" t="s">
        <v>19540</v>
      </c>
      <c r="E4987" t="s">
        <v>3462</v>
      </c>
      <c r="F4987">
        <v>1</v>
      </c>
      <c r="G4987" t="s">
        <v>2600</v>
      </c>
      <c r="H4987" t="s">
        <v>2577</v>
      </c>
      <c r="I4987" t="s">
        <v>2076</v>
      </c>
      <c r="J4987" t="s">
        <v>2634</v>
      </c>
      <c r="K4987" t="s">
        <v>2635</v>
      </c>
      <c r="L4987" t="s">
        <v>2058</v>
      </c>
      <c r="M4987" t="s">
        <v>2059</v>
      </c>
      <c r="N4987">
        <v>8</v>
      </c>
      <c r="O4987">
        <v>385</v>
      </c>
      <c r="P4987">
        <v>1.57</v>
      </c>
      <c r="Q4987">
        <v>24480</v>
      </c>
      <c r="R4987">
        <v>1</v>
      </c>
      <c r="S4987">
        <v>65</v>
      </c>
      <c r="T4987">
        <v>0.27</v>
      </c>
      <c r="U4987">
        <v>6</v>
      </c>
      <c r="V4987">
        <v>301</v>
      </c>
      <c r="W4987">
        <v>1.23</v>
      </c>
      <c r="X4987">
        <v>0</v>
      </c>
      <c r="Y4987">
        <v>0</v>
      </c>
      <c r="Z4987">
        <v>0</v>
      </c>
      <c r="AA4987">
        <v>1</v>
      </c>
      <c r="AB4987">
        <v>19</v>
      </c>
      <c r="AC4987">
        <v>0.08</v>
      </c>
      <c r="AD4987">
        <v>0</v>
      </c>
      <c r="AE4987">
        <v>0</v>
      </c>
      <c r="AF4987">
        <v>0</v>
      </c>
      <c r="AG4987" t="s">
        <v>19543</v>
      </c>
      <c r="AH4987" s="21" t="str">
        <f t="shared" si="154"/>
        <v>YK20</v>
      </c>
      <c r="AI4987" s="21">
        <v>345.36</v>
      </c>
      <c r="AJ4987" s="21">
        <f t="shared" si="155"/>
        <v>98.427287581699346</v>
      </c>
      <c r="AK4987" s="21" t="s">
        <v>2063</v>
      </c>
      <c r="AL4987" t="s">
        <v>2581</v>
      </c>
      <c r="AM4987" s="26" t="s">
        <v>38</v>
      </c>
      <c r="AN4987" t="s">
        <v>2030</v>
      </c>
    </row>
    <row r="4988" spans="1:40" ht="15" hidden="1" thickTop="1" x14ac:dyDescent="0.35">
      <c r="A4988" t="s">
        <v>210</v>
      </c>
      <c r="B4988" t="s">
        <v>19544</v>
      </c>
      <c r="C4988" t="s">
        <v>3936</v>
      </c>
      <c r="D4988" t="s">
        <v>18425</v>
      </c>
      <c r="E4988" t="s">
        <v>2691</v>
      </c>
      <c r="F4988">
        <v>1</v>
      </c>
      <c r="G4988" t="s">
        <v>2600</v>
      </c>
      <c r="H4988" t="s">
        <v>2577</v>
      </c>
      <c r="I4988" t="s">
        <v>2076</v>
      </c>
      <c r="J4988" t="s">
        <v>2699</v>
      </c>
      <c r="K4988" t="s">
        <v>2579</v>
      </c>
      <c r="L4988" t="s">
        <v>2058</v>
      </c>
      <c r="M4988" t="s">
        <v>2059</v>
      </c>
      <c r="N4988">
        <v>9</v>
      </c>
      <c r="O4988">
        <v>466</v>
      </c>
      <c r="P4988">
        <v>1.9</v>
      </c>
      <c r="Q4988">
        <v>24480</v>
      </c>
      <c r="R4988">
        <v>6</v>
      </c>
      <c r="S4988">
        <v>249</v>
      </c>
      <c r="T4988">
        <v>1.02</v>
      </c>
      <c r="U4988">
        <v>3</v>
      </c>
      <c r="V4988">
        <v>217</v>
      </c>
      <c r="W4988">
        <v>0.89</v>
      </c>
      <c r="X4988">
        <v>0</v>
      </c>
      <c r="Y4988">
        <v>0</v>
      </c>
      <c r="Z4988">
        <v>0</v>
      </c>
      <c r="AA4988">
        <v>0</v>
      </c>
      <c r="AB4988">
        <v>0</v>
      </c>
      <c r="AC4988">
        <v>0</v>
      </c>
      <c r="AD4988">
        <v>0</v>
      </c>
      <c r="AE4988">
        <v>0</v>
      </c>
      <c r="AF4988">
        <v>0</v>
      </c>
      <c r="AG4988" t="s">
        <v>19545</v>
      </c>
      <c r="AH4988" s="21" t="str">
        <f t="shared" si="154"/>
        <v>YK20</v>
      </c>
      <c r="AI4988" s="21">
        <v>345.36</v>
      </c>
      <c r="AJ4988" s="21">
        <f t="shared" si="155"/>
        <v>98.096405228758172</v>
      </c>
      <c r="AK4988" s="21" t="s">
        <v>2063</v>
      </c>
      <c r="AL4988" t="s">
        <v>2581</v>
      </c>
      <c r="AM4988" s="26" t="s">
        <v>38</v>
      </c>
      <c r="AN4988" t="s">
        <v>2032</v>
      </c>
    </row>
    <row r="4989" spans="1:40" ht="15" hidden="1" thickTop="1" x14ac:dyDescent="0.35">
      <c r="A4989" t="s">
        <v>10772</v>
      </c>
      <c r="B4989" t="s">
        <v>19546</v>
      </c>
      <c r="C4989" t="s">
        <v>4708</v>
      </c>
      <c r="D4989" t="s">
        <v>19547</v>
      </c>
      <c r="E4989" t="s">
        <v>2575</v>
      </c>
      <c r="F4989">
        <v>1</v>
      </c>
      <c r="G4989" t="s">
        <v>2633</v>
      </c>
      <c r="H4989" t="s">
        <v>2577</v>
      </c>
      <c r="I4989" t="s">
        <v>2076</v>
      </c>
      <c r="J4989" t="s">
        <v>2675</v>
      </c>
      <c r="K4989" t="s">
        <v>2611</v>
      </c>
      <c r="L4989" t="s">
        <v>2058</v>
      </c>
      <c r="M4989" t="s">
        <v>2059</v>
      </c>
      <c r="N4989">
        <v>0</v>
      </c>
      <c r="O4989">
        <v>0</v>
      </c>
      <c r="P4989">
        <v>0</v>
      </c>
      <c r="Q4989">
        <v>24480</v>
      </c>
      <c r="R4989">
        <v>0</v>
      </c>
      <c r="S4989">
        <v>0</v>
      </c>
      <c r="T4989">
        <v>0</v>
      </c>
      <c r="U4989">
        <v>0</v>
      </c>
      <c r="V4989">
        <v>0</v>
      </c>
      <c r="W4989">
        <v>0</v>
      </c>
      <c r="X4989">
        <v>0</v>
      </c>
      <c r="Y4989">
        <v>0</v>
      </c>
      <c r="Z4989">
        <v>0</v>
      </c>
      <c r="AA4989">
        <v>0</v>
      </c>
      <c r="AB4989">
        <v>0</v>
      </c>
      <c r="AC4989">
        <v>0</v>
      </c>
      <c r="AD4989">
        <v>0</v>
      </c>
      <c r="AE4989">
        <v>0</v>
      </c>
      <c r="AF4989">
        <v>0</v>
      </c>
      <c r="AG4989" t="s">
        <v>19548</v>
      </c>
      <c r="AH4989" s="21" t="str">
        <f t="shared" si="154"/>
        <v>YK20</v>
      </c>
      <c r="AI4989" s="21">
        <v>345.36</v>
      </c>
      <c r="AJ4989" s="21">
        <f t="shared" si="155"/>
        <v>100</v>
      </c>
      <c r="AK4989" s="21" t="s">
        <v>2060</v>
      </c>
      <c r="AL4989" t="s">
        <v>2581</v>
      </c>
      <c r="AM4989" s="26" t="s">
        <v>38</v>
      </c>
      <c r="AN4989" t="s">
        <v>2029</v>
      </c>
    </row>
    <row r="4990" spans="1:40" ht="15" hidden="1" thickTop="1" x14ac:dyDescent="0.35">
      <c r="A4990" t="s">
        <v>10776</v>
      </c>
      <c r="B4990" t="s">
        <v>19549</v>
      </c>
      <c r="C4990" t="s">
        <v>6904</v>
      </c>
      <c r="D4990" t="s">
        <v>19550</v>
      </c>
      <c r="E4990" t="s">
        <v>3462</v>
      </c>
      <c r="F4990">
        <v>1</v>
      </c>
      <c r="G4990" t="s">
        <v>2600</v>
      </c>
      <c r="H4990" t="s">
        <v>2577</v>
      </c>
      <c r="I4990" t="s">
        <v>2076</v>
      </c>
      <c r="J4990" t="s">
        <v>2634</v>
      </c>
      <c r="K4990" t="s">
        <v>2635</v>
      </c>
      <c r="L4990" t="s">
        <v>2058</v>
      </c>
      <c r="M4990" t="s">
        <v>2170</v>
      </c>
      <c r="N4990">
        <v>5</v>
      </c>
      <c r="O4990">
        <v>182</v>
      </c>
      <c r="P4990">
        <v>1.19</v>
      </c>
      <c r="Q4990">
        <v>15300</v>
      </c>
      <c r="R4990">
        <v>0</v>
      </c>
      <c r="S4990">
        <v>0</v>
      </c>
      <c r="T4990">
        <v>0</v>
      </c>
      <c r="U4990">
        <v>4</v>
      </c>
      <c r="V4990">
        <v>156</v>
      </c>
      <c r="W4990">
        <v>1.02</v>
      </c>
      <c r="X4990">
        <v>0</v>
      </c>
      <c r="Y4990">
        <v>0</v>
      </c>
      <c r="Z4990">
        <v>0</v>
      </c>
      <c r="AA4990">
        <v>1</v>
      </c>
      <c r="AB4990">
        <v>26</v>
      </c>
      <c r="AC4990">
        <v>0.17</v>
      </c>
      <c r="AD4990">
        <v>0</v>
      </c>
      <c r="AE4990">
        <v>0</v>
      </c>
      <c r="AF4990">
        <v>0</v>
      </c>
      <c r="AG4990" t="s">
        <v>19551</v>
      </c>
      <c r="AH4990" s="21" t="str">
        <f t="shared" si="154"/>
        <v>YK20</v>
      </c>
      <c r="AI4990" s="21">
        <v>216</v>
      </c>
      <c r="AJ4990" s="21">
        <f t="shared" si="155"/>
        <v>98.810457516339866</v>
      </c>
      <c r="AK4990" s="21" t="s">
        <v>2063</v>
      </c>
      <c r="AL4990" t="s">
        <v>2581</v>
      </c>
      <c r="AM4990" s="26" t="s">
        <v>38</v>
      </c>
      <c r="AN4990" t="s">
        <v>2031</v>
      </c>
    </row>
    <row r="4991" spans="1:40" ht="15" hidden="1" thickTop="1" x14ac:dyDescent="0.35">
      <c r="A4991" t="s">
        <v>10780</v>
      </c>
      <c r="B4991" t="s">
        <v>19552</v>
      </c>
      <c r="C4991" t="s">
        <v>10902</v>
      </c>
      <c r="D4991" t="s">
        <v>19553</v>
      </c>
      <c r="E4991" t="s">
        <v>2575</v>
      </c>
      <c r="F4991">
        <v>1</v>
      </c>
      <c r="G4991" t="s">
        <v>2576</v>
      </c>
      <c r="H4991" t="s">
        <v>2577</v>
      </c>
      <c r="I4991" t="s">
        <v>2076</v>
      </c>
      <c r="J4991" t="s">
        <v>2578</v>
      </c>
      <c r="K4991" t="s">
        <v>2579</v>
      </c>
      <c r="L4991" t="s">
        <v>2058</v>
      </c>
      <c r="M4991" t="s">
        <v>2982</v>
      </c>
      <c r="N4991">
        <v>7</v>
      </c>
      <c r="O4991">
        <v>103</v>
      </c>
      <c r="P4991">
        <v>0.72</v>
      </c>
      <c r="Q4991">
        <v>14280</v>
      </c>
      <c r="R4991">
        <v>3</v>
      </c>
      <c r="S4991">
        <v>30</v>
      </c>
      <c r="T4991">
        <v>0.21</v>
      </c>
      <c r="U4991">
        <v>4</v>
      </c>
      <c r="V4991">
        <v>73</v>
      </c>
      <c r="W4991">
        <v>0.51</v>
      </c>
      <c r="X4991">
        <v>0</v>
      </c>
      <c r="Y4991">
        <v>0</v>
      </c>
      <c r="Z4991">
        <v>0</v>
      </c>
      <c r="AA4991">
        <v>0</v>
      </c>
      <c r="AB4991">
        <v>0</v>
      </c>
      <c r="AC4991">
        <v>0</v>
      </c>
      <c r="AD4991">
        <v>0</v>
      </c>
      <c r="AE4991">
        <v>0</v>
      </c>
      <c r="AF4991">
        <v>0</v>
      </c>
      <c r="AG4991" t="s">
        <v>19554</v>
      </c>
      <c r="AH4991" s="21" t="str">
        <f t="shared" si="154"/>
        <v>YK20</v>
      </c>
      <c r="AI4991" s="21">
        <v>201.59999999999997</v>
      </c>
      <c r="AJ4991" s="21">
        <f t="shared" si="155"/>
        <v>99.278711484593842</v>
      </c>
      <c r="AK4991" s="21" t="s">
        <v>2060</v>
      </c>
      <c r="AL4991" t="s">
        <v>2581</v>
      </c>
      <c r="AM4991" s="26" t="s">
        <v>38</v>
      </c>
      <c r="AN4991" t="s">
        <v>2030</v>
      </c>
    </row>
    <row r="4992" spans="1:40" ht="15" hidden="1" thickTop="1" x14ac:dyDescent="0.35">
      <c r="A4992" t="s">
        <v>10784</v>
      </c>
      <c r="B4992" t="s">
        <v>19555</v>
      </c>
      <c r="C4992" t="s">
        <v>4385</v>
      </c>
      <c r="D4992" t="s">
        <v>19556</v>
      </c>
      <c r="E4992" t="s">
        <v>2575</v>
      </c>
      <c r="F4992">
        <v>1</v>
      </c>
      <c r="G4992" t="s">
        <v>2576</v>
      </c>
      <c r="H4992" t="s">
        <v>2577</v>
      </c>
      <c r="I4992" t="s">
        <v>2076</v>
      </c>
      <c r="J4992" t="s">
        <v>2858</v>
      </c>
      <c r="K4992" t="s">
        <v>2742</v>
      </c>
      <c r="L4992" t="s">
        <v>2058</v>
      </c>
      <c r="M4992" t="s">
        <v>2170</v>
      </c>
      <c r="N4992">
        <v>0</v>
      </c>
      <c r="O4992">
        <v>0</v>
      </c>
      <c r="P4992">
        <v>0</v>
      </c>
      <c r="Q4992">
        <v>15300</v>
      </c>
      <c r="R4992">
        <v>0</v>
      </c>
      <c r="S4992">
        <v>0</v>
      </c>
      <c r="T4992">
        <v>0</v>
      </c>
      <c r="U4992">
        <v>0</v>
      </c>
      <c r="V4992">
        <v>0</v>
      </c>
      <c r="W4992">
        <v>0</v>
      </c>
      <c r="X4992">
        <v>0</v>
      </c>
      <c r="Y4992">
        <v>0</v>
      </c>
      <c r="Z4992">
        <v>0</v>
      </c>
      <c r="AA4992">
        <v>0</v>
      </c>
      <c r="AB4992">
        <v>0</v>
      </c>
      <c r="AC4992">
        <v>0</v>
      </c>
      <c r="AD4992">
        <v>0</v>
      </c>
      <c r="AE4992">
        <v>0</v>
      </c>
      <c r="AF4992">
        <v>0</v>
      </c>
      <c r="AG4992" t="s">
        <v>19557</v>
      </c>
      <c r="AH4992" s="21" t="str">
        <f t="shared" si="154"/>
        <v>YK20</v>
      </c>
      <c r="AI4992" s="21">
        <v>216</v>
      </c>
      <c r="AJ4992" s="21">
        <f t="shared" si="155"/>
        <v>100</v>
      </c>
      <c r="AK4992" s="21" t="s">
        <v>2060</v>
      </c>
      <c r="AL4992" t="s">
        <v>2551</v>
      </c>
      <c r="AM4992" s="26" t="s">
        <v>38</v>
      </c>
      <c r="AN4992" t="s">
        <v>2031</v>
      </c>
    </row>
    <row r="4993" spans="1:40" ht="15" hidden="1" thickTop="1" x14ac:dyDescent="0.35">
      <c r="A4993" t="s">
        <v>10786</v>
      </c>
      <c r="B4993" t="s">
        <v>19558</v>
      </c>
      <c r="C4993" t="s">
        <v>4168</v>
      </c>
      <c r="D4993" t="s">
        <v>19559</v>
      </c>
      <c r="E4993" t="s">
        <v>2608</v>
      </c>
      <c r="F4993">
        <v>1</v>
      </c>
      <c r="G4993" t="s">
        <v>2576</v>
      </c>
      <c r="H4993" t="s">
        <v>2577</v>
      </c>
      <c r="I4993" t="s">
        <v>2076</v>
      </c>
      <c r="J4993" t="s">
        <v>2741</v>
      </c>
      <c r="K4993" t="s">
        <v>2742</v>
      </c>
      <c r="L4993" t="s">
        <v>2058</v>
      </c>
      <c r="M4993" t="s">
        <v>2982</v>
      </c>
      <c r="N4993">
        <v>6</v>
      </c>
      <c r="O4993">
        <v>283</v>
      </c>
      <c r="P4993">
        <v>1.98</v>
      </c>
      <c r="Q4993">
        <v>14280</v>
      </c>
      <c r="R4993">
        <v>1</v>
      </c>
      <c r="S4993">
        <v>32</v>
      </c>
      <c r="T4993">
        <v>0.22</v>
      </c>
      <c r="U4993">
        <v>5</v>
      </c>
      <c r="V4993">
        <v>251</v>
      </c>
      <c r="W4993">
        <v>1.76</v>
      </c>
      <c r="X4993">
        <v>0</v>
      </c>
      <c r="Y4993">
        <v>0</v>
      </c>
      <c r="Z4993">
        <v>0</v>
      </c>
      <c r="AA4993">
        <v>0</v>
      </c>
      <c r="AB4993">
        <v>0</v>
      </c>
      <c r="AC4993">
        <v>0</v>
      </c>
      <c r="AD4993">
        <v>0</v>
      </c>
      <c r="AE4993">
        <v>0</v>
      </c>
      <c r="AF4993">
        <v>0</v>
      </c>
      <c r="AG4993" t="s">
        <v>19560</v>
      </c>
      <c r="AH4993" s="21" t="str">
        <f t="shared" si="154"/>
        <v>YR25</v>
      </c>
      <c r="AI4993" s="21">
        <v>201.59999999999997</v>
      </c>
      <c r="AJ4993" s="21">
        <f t="shared" si="155"/>
        <v>98.018207282913167</v>
      </c>
      <c r="AK4993" s="21" t="s">
        <v>2063</v>
      </c>
      <c r="AL4993" t="s">
        <v>2613</v>
      </c>
      <c r="AM4993" s="26" t="s">
        <v>38</v>
      </c>
      <c r="AN4993" t="s">
        <v>2030</v>
      </c>
    </row>
    <row r="4994" spans="1:40" ht="15" hidden="1" thickTop="1" x14ac:dyDescent="0.35">
      <c r="A4994" t="s">
        <v>10790</v>
      </c>
      <c r="B4994" t="s">
        <v>19561</v>
      </c>
      <c r="C4994" t="s">
        <v>8329</v>
      </c>
      <c r="D4994" t="s">
        <v>19562</v>
      </c>
      <c r="E4994" t="s">
        <v>3013</v>
      </c>
      <c r="F4994">
        <v>1</v>
      </c>
      <c r="G4994" t="s">
        <v>2600</v>
      </c>
      <c r="H4994" t="s">
        <v>2577</v>
      </c>
      <c r="I4994" t="s">
        <v>2076</v>
      </c>
      <c r="J4994" t="s">
        <v>3183</v>
      </c>
      <c r="K4994" t="s">
        <v>2742</v>
      </c>
      <c r="L4994" t="s">
        <v>2058</v>
      </c>
      <c r="M4994" t="s">
        <v>2059</v>
      </c>
      <c r="N4994">
        <v>6</v>
      </c>
      <c r="O4994">
        <v>196</v>
      </c>
      <c r="P4994">
        <v>0.8</v>
      </c>
      <c r="Q4994">
        <v>24480</v>
      </c>
      <c r="R4994">
        <v>3</v>
      </c>
      <c r="S4994">
        <v>135</v>
      </c>
      <c r="T4994">
        <v>0.55000000000000004</v>
      </c>
      <c r="U4994">
        <v>2</v>
      </c>
      <c r="V4994">
        <v>37</v>
      </c>
      <c r="W4994">
        <v>0.15</v>
      </c>
      <c r="X4994">
        <v>1</v>
      </c>
      <c r="Y4994">
        <v>24</v>
      </c>
      <c r="Z4994">
        <v>0.1</v>
      </c>
      <c r="AA4994">
        <v>0</v>
      </c>
      <c r="AB4994">
        <v>0</v>
      </c>
      <c r="AC4994">
        <v>0</v>
      </c>
      <c r="AD4994">
        <v>0</v>
      </c>
      <c r="AE4994">
        <v>0</v>
      </c>
      <c r="AF4994">
        <v>0</v>
      </c>
      <c r="AG4994" t="s">
        <v>19563</v>
      </c>
      <c r="AH4994" s="21" t="str">
        <f t="shared" si="154"/>
        <v>YR25</v>
      </c>
      <c r="AI4994" s="21">
        <v>345.36</v>
      </c>
      <c r="AJ4994" s="21">
        <f t="shared" si="155"/>
        <v>99.199346405228752</v>
      </c>
      <c r="AK4994" s="21" t="s">
        <v>2063</v>
      </c>
      <c r="AL4994" t="s">
        <v>2551</v>
      </c>
      <c r="AM4994" s="26" t="s">
        <v>38</v>
      </c>
      <c r="AN4994" t="s">
        <v>2032</v>
      </c>
    </row>
    <row r="4995" spans="1:40" ht="15" hidden="1" thickTop="1" x14ac:dyDescent="0.35">
      <c r="A4995" t="s">
        <v>10794</v>
      </c>
      <c r="B4995" t="s">
        <v>19564</v>
      </c>
      <c r="C4995" t="s">
        <v>3434</v>
      </c>
      <c r="D4995" t="s">
        <v>19565</v>
      </c>
      <c r="E4995" t="s">
        <v>2608</v>
      </c>
      <c r="F4995">
        <v>1</v>
      </c>
      <c r="G4995" t="s">
        <v>2609</v>
      </c>
      <c r="H4995" t="s">
        <v>2577</v>
      </c>
      <c r="I4995" t="s">
        <v>2076</v>
      </c>
      <c r="J4995" t="s">
        <v>2764</v>
      </c>
      <c r="K4995" t="s">
        <v>2765</v>
      </c>
      <c r="L4995" t="s">
        <v>2058</v>
      </c>
      <c r="M4995" t="s">
        <v>2170</v>
      </c>
      <c r="N4995">
        <v>1</v>
      </c>
      <c r="O4995">
        <v>41</v>
      </c>
      <c r="P4995">
        <v>0.27</v>
      </c>
      <c r="Q4995">
        <v>15300</v>
      </c>
      <c r="R4995">
        <v>1</v>
      </c>
      <c r="S4995">
        <v>41</v>
      </c>
      <c r="T4995">
        <v>0.27</v>
      </c>
      <c r="U4995">
        <v>0</v>
      </c>
      <c r="V4995">
        <v>0</v>
      </c>
      <c r="W4995">
        <v>0</v>
      </c>
      <c r="X4995">
        <v>0</v>
      </c>
      <c r="Y4995">
        <v>0</v>
      </c>
      <c r="Z4995">
        <v>0</v>
      </c>
      <c r="AA4995">
        <v>0</v>
      </c>
      <c r="AB4995">
        <v>0</v>
      </c>
      <c r="AC4995">
        <v>0</v>
      </c>
      <c r="AD4995">
        <v>0</v>
      </c>
      <c r="AE4995">
        <v>0</v>
      </c>
      <c r="AF4995">
        <v>0</v>
      </c>
      <c r="AG4995" t="s">
        <v>19566</v>
      </c>
      <c r="AH4995" s="21" t="str">
        <f t="shared" si="154"/>
        <v>YR25</v>
      </c>
      <c r="AI4995" s="21">
        <v>216</v>
      </c>
      <c r="AJ4995" s="21">
        <f t="shared" si="155"/>
        <v>99.732026143790847</v>
      </c>
      <c r="AK4995" s="21" t="s">
        <v>2060</v>
      </c>
      <c r="AL4995" t="s">
        <v>2613</v>
      </c>
      <c r="AM4995" s="26" t="s">
        <v>38</v>
      </c>
      <c r="AN4995" t="s">
        <v>2030</v>
      </c>
    </row>
    <row r="4996" spans="1:40" ht="15" hidden="1" thickTop="1" x14ac:dyDescent="0.35">
      <c r="A4996" t="s">
        <v>10798</v>
      </c>
      <c r="B4996" t="s">
        <v>19567</v>
      </c>
      <c r="C4996" t="s">
        <v>2970</v>
      </c>
      <c r="D4996" t="s">
        <v>19568</v>
      </c>
      <c r="E4996" t="s">
        <v>2608</v>
      </c>
      <c r="F4996">
        <v>1</v>
      </c>
      <c r="G4996" t="s">
        <v>2633</v>
      </c>
      <c r="H4996" t="s">
        <v>2577</v>
      </c>
      <c r="I4996" t="s">
        <v>2076</v>
      </c>
      <c r="J4996" t="s">
        <v>2610</v>
      </c>
      <c r="K4996" t="s">
        <v>2611</v>
      </c>
      <c r="L4996" t="s">
        <v>2058</v>
      </c>
      <c r="M4996" t="s">
        <v>2170</v>
      </c>
      <c r="N4996">
        <v>6</v>
      </c>
      <c r="O4996">
        <v>172</v>
      </c>
      <c r="P4996">
        <v>1.1200000000000001</v>
      </c>
      <c r="Q4996">
        <v>15300</v>
      </c>
      <c r="R4996">
        <v>6</v>
      </c>
      <c r="S4996">
        <v>172</v>
      </c>
      <c r="T4996">
        <v>1.1200000000000001</v>
      </c>
      <c r="U4996">
        <v>0</v>
      </c>
      <c r="V4996">
        <v>0</v>
      </c>
      <c r="W4996">
        <v>0</v>
      </c>
      <c r="X4996">
        <v>0</v>
      </c>
      <c r="Y4996">
        <v>0</v>
      </c>
      <c r="Z4996">
        <v>0</v>
      </c>
      <c r="AA4996">
        <v>0</v>
      </c>
      <c r="AB4996">
        <v>0</v>
      </c>
      <c r="AC4996">
        <v>0</v>
      </c>
      <c r="AD4996">
        <v>0</v>
      </c>
      <c r="AE4996">
        <v>0</v>
      </c>
      <c r="AF4996">
        <v>0</v>
      </c>
      <c r="AG4996" t="s">
        <v>19569</v>
      </c>
      <c r="AH4996" s="21" t="str">
        <f t="shared" si="154"/>
        <v>YR25</v>
      </c>
      <c r="AI4996" s="21">
        <v>216</v>
      </c>
      <c r="AJ4996" s="21">
        <f t="shared" si="155"/>
        <v>98.875816993464056</v>
      </c>
      <c r="AK4996" s="21" t="s">
        <v>2063</v>
      </c>
      <c r="AL4996" t="s">
        <v>2581</v>
      </c>
      <c r="AM4996" s="26" t="s">
        <v>38</v>
      </c>
      <c r="AN4996" t="s">
        <v>2029</v>
      </c>
    </row>
    <row r="4997" spans="1:40" ht="15" hidden="1" thickTop="1" x14ac:dyDescent="0.35">
      <c r="A4997" t="s">
        <v>10802</v>
      </c>
      <c r="B4997" t="s">
        <v>19570</v>
      </c>
      <c r="C4997" t="s">
        <v>7085</v>
      </c>
      <c r="D4997" t="s">
        <v>19571</v>
      </c>
      <c r="E4997" t="s">
        <v>2646</v>
      </c>
      <c r="F4997">
        <v>1</v>
      </c>
      <c r="G4997" t="s">
        <v>2600</v>
      </c>
      <c r="H4997" t="s">
        <v>2577</v>
      </c>
      <c r="I4997" t="s">
        <v>2076</v>
      </c>
      <c r="J4997" t="s">
        <v>2699</v>
      </c>
      <c r="K4997" t="s">
        <v>2579</v>
      </c>
      <c r="L4997" t="s">
        <v>2058</v>
      </c>
      <c r="M4997" t="s">
        <v>2170</v>
      </c>
      <c r="N4997">
        <v>6</v>
      </c>
      <c r="O4997">
        <v>78</v>
      </c>
      <c r="P4997">
        <v>0.51</v>
      </c>
      <c r="Q4997">
        <v>15300</v>
      </c>
      <c r="R4997">
        <v>4</v>
      </c>
      <c r="S4997">
        <v>39</v>
      </c>
      <c r="T4997">
        <v>0.25</v>
      </c>
      <c r="U4997">
        <v>2</v>
      </c>
      <c r="V4997">
        <v>39</v>
      </c>
      <c r="W4997">
        <v>0.25</v>
      </c>
      <c r="X4997">
        <v>0</v>
      </c>
      <c r="Y4997">
        <v>0</v>
      </c>
      <c r="Z4997">
        <v>0</v>
      </c>
      <c r="AA4997">
        <v>0</v>
      </c>
      <c r="AB4997">
        <v>0</v>
      </c>
      <c r="AC4997">
        <v>0</v>
      </c>
      <c r="AD4997">
        <v>0</v>
      </c>
      <c r="AE4997">
        <v>0</v>
      </c>
      <c r="AF4997">
        <v>0</v>
      </c>
      <c r="AG4997" t="s">
        <v>19572</v>
      </c>
      <c r="AH4997" s="21" t="str">
        <f t="shared" si="154"/>
        <v>YR25</v>
      </c>
      <c r="AI4997" s="21">
        <v>216</v>
      </c>
      <c r="AJ4997" s="21">
        <f t="shared" si="155"/>
        <v>99.490196078431367</v>
      </c>
      <c r="AK4997" s="21" t="s">
        <v>2060</v>
      </c>
      <c r="AL4997" t="s">
        <v>2581</v>
      </c>
      <c r="AM4997" s="26" t="s">
        <v>38</v>
      </c>
      <c r="AN4997" t="s">
        <v>2030</v>
      </c>
    </row>
    <row r="4998" spans="1:40" ht="15" hidden="1" thickTop="1" x14ac:dyDescent="0.35">
      <c r="A4998" t="s">
        <v>7828</v>
      </c>
      <c r="B4998" t="s">
        <v>19573</v>
      </c>
      <c r="C4998" t="s">
        <v>3332</v>
      </c>
      <c r="D4998" t="s">
        <v>19574</v>
      </c>
      <c r="E4998" t="s">
        <v>2691</v>
      </c>
      <c r="F4998">
        <v>1</v>
      </c>
      <c r="G4998" t="s">
        <v>2600</v>
      </c>
      <c r="H4998" t="s">
        <v>2577</v>
      </c>
      <c r="I4998" t="s">
        <v>2076</v>
      </c>
      <c r="J4998" t="s">
        <v>2699</v>
      </c>
      <c r="K4998" t="s">
        <v>2579</v>
      </c>
      <c r="L4998" t="s">
        <v>2058</v>
      </c>
      <c r="M4998" t="s">
        <v>2170</v>
      </c>
      <c r="N4998">
        <v>3</v>
      </c>
      <c r="O4998">
        <v>167</v>
      </c>
      <c r="P4998">
        <v>1.0900000000000001</v>
      </c>
      <c r="Q4998">
        <v>15300</v>
      </c>
      <c r="R4998">
        <v>2</v>
      </c>
      <c r="S4998">
        <v>144</v>
      </c>
      <c r="T4998">
        <v>0.94</v>
      </c>
      <c r="U4998">
        <v>1</v>
      </c>
      <c r="V4998">
        <v>23</v>
      </c>
      <c r="W4998">
        <v>0.15</v>
      </c>
      <c r="X4998">
        <v>0</v>
      </c>
      <c r="Y4998">
        <v>0</v>
      </c>
      <c r="Z4998">
        <v>0</v>
      </c>
      <c r="AA4998">
        <v>0</v>
      </c>
      <c r="AB4998">
        <v>0</v>
      </c>
      <c r="AC4998">
        <v>0</v>
      </c>
      <c r="AD4998">
        <v>0</v>
      </c>
      <c r="AE4998">
        <v>0</v>
      </c>
      <c r="AF4998">
        <v>0</v>
      </c>
      <c r="AG4998" t="s">
        <v>19575</v>
      </c>
      <c r="AH4998" s="21" t="str">
        <f t="shared" si="154"/>
        <v>YR25</v>
      </c>
      <c r="AI4998" s="21">
        <v>216</v>
      </c>
      <c r="AJ4998" s="21">
        <f t="shared" si="155"/>
        <v>98.908496732026137</v>
      </c>
      <c r="AK4998" s="21" t="s">
        <v>2063</v>
      </c>
      <c r="AL4998" t="s">
        <v>2581</v>
      </c>
      <c r="AM4998" s="26" t="s">
        <v>38</v>
      </c>
      <c r="AN4998" t="s">
        <v>2030</v>
      </c>
    </row>
    <row r="4999" spans="1:40" ht="15" hidden="1" thickTop="1" x14ac:dyDescent="0.35">
      <c r="A4999" t="s">
        <v>10809</v>
      </c>
      <c r="B4999" t="s">
        <v>19576</v>
      </c>
      <c r="C4999" t="s">
        <v>4088</v>
      </c>
      <c r="D4999" t="s">
        <v>19577</v>
      </c>
      <c r="E4999" t="s">
        <v>3193</v>
      </c>
      <c r="F4999">
        <v>1</v>
      </c>
      <c r="G4999" t="s">
        <v>2609</v>
      </c>
      <c r="H4999" t="s">
        <v>2577</v>
      </c>
      <c r="I4999" t="s">
        <v>2076</v>
      </c>
      <c r="J4999" t="s">
        <v>2610</v>
      </c>
      <c r="K4999" t="s">
        <v>2611</v>
      </c>
      <c r="L4999" t="s">
        <v>2058</v>
      </c>
      <c r="M4999" t="s">
        <v>2170</v>
      </c>
      <c r="N4999">
        <v>4</v>
      </c>
      <c r="O4999">
        <v>44</v>
      </c>
      <c r="P4999">
        <v>0.28999999999999998</v>
      </c>
      <c r="Q4999">
        <v>15300</v>
      </c>
      <c r="R4999">
        <v>2</v>
      </c>
      <c r="S4999">
        <v>35</v>
      </c>
      <c r="T4999">
        <v>0.23</v>
      </c>
      <c r="U4999">
        <v>2</v>
      </c>
      <c r="V4999">
        <v>9</v>
      </c>
      <c r="W4999">
        <v>0.06</v>
      </c>
      <c r="X4999">
        <v>0</v>
      </c>
      <c r="Y4999">
        <v>0</v>
      </c>
      <c r="Z4999">
        <v>0</v>
      </c>
      <c r="AA4999">
        <v>0</v>
      </c>
      <c r="AB4999">
        <v>0</v>
      </c>
      <c r="AC4999">
        <v>0</v>
      </c>
      <c r="AD4999">
        <v>0</v>
      </c>
      <c r="AE4999">
        <v>0</v>
      </c>
      <c r="AF4999">
        <v>0</v>
      </c>
      <c r="AG4999" t="s">
        <v>19578</v>
      </c>
      <c r="AH4999" s="21" t="str">
        <f t="shared" ref="AH4999:AH5062" si="156">LEFT(AG4999,4)</f>
        <v>YR25</v>
      </c>
      <c r="AI4999" s="21">
        <v>216</v>
      </c>
      <c r="AJ4999" s="21">
        <f t="shared" ref="AJ4999:AJ5062" si="157">100-(O4999/Q4999*100)</f>
        <v>99.712418300653596</v>
      </c>
      <c r="AK4999" s="21" t="s">
        <v>2060</v>
      </c>
      <c r="AL4999" t="s">
        <v>2613</v>
      </c>
      <c r="AM4999" s="26" t="s">
        <v>38</v>
      </c>
      <c r="AN4999" t="s">
        <v>2033</v>
      </c>
    </row>
    <row r="5000" spans="1:40" ht="15" hidden="1" thickTop="1" x14ac:dyDescent="0.35">
      <c r="A5000" t="s">
        <v>10813</v>
      </c>
      <c r="B5000" t="s">
        <v>19579</v>
      </c>
      <c r="C5000" t="s">
        <v>7533</v>
      </c>
      <c r="D5000" t="s">
        <v>19580</v>
      </c>
      <c r="E5000" t="s">
        <v>3013</v>
      </c>
      <c r="F5000">
        <v>1</v>
      </c>
      <c r="G5000" t="s">
        <v>2600</v>
      </c>
      <c r="H5000" t="s">
        <v>2577</v>
      </c>
      <c r="I5000" t="s">
        <v>2076</v>
      </c>
      <c r="J5000" t="s">
        <v>3183</v>
      </c>
      <c r="K5000" t="s">
        <v>2742</v>
      </c>
      <c r="L5000" t="s">
        <v>2058</v>
      </c>
      <c r="M5000" t="s">
        <v>2059</v>
      </c>
      <c r="N5000">
        <v>9</v>
      </c>
      <c r="O5000">
        <v>268</v>
      </c>
      <c r="P5000">
        <v>1.0900000000000001</v>
      </c>
      <c r="Q5000">
        <v>24480</v>
      </c>
      <c r="R5000">
        <v>6</v>
      </c>
      <c r="S5000">
        <v>157</v>
      </c>
      <c r="T5000">
        <v>0.64</v>
      </c>
      <c r="U5000">
        <v>3</v>
      </c>
      <c r="V5000">
        <v>111</v>
      </c>
      <c r="W5000">
        <v>0.45</v>
      </c>
      <c r="X5000">
        <v>0</v>
      </c>
      <c r="Y5000">
        <v>0</v>
      </c>
      <c r="Z5000">
        <v>0</v>
      </c>
      <c r="AA5000">
        <v>0</v>
      </c>
      <c r="AB5000">
        <v>0</v>
      </c>
      <c r="AC5000">
        <v>0</v>
      </c>
      <c r="AD5000">
        <v>0</v>
      </c>
      <c r="AE5000">
        <v>0</v>
      </c>
      <c r="AF5000">
        <v>0</v>
      </c>
      <c r="AG5000" t="s">
        <v>19581</v>
      </c>
      <c r="AH5000" s="21" t="str">
        <f t="shared" si="156"/>
        <v>YR25</v>
      </c>
      <c r="AI5000" s="21">
        <v>345.36</v>
      </c>
      <c r="AJ5000" s="21">
        <f t="shared" si="157"/>
        <v>98.90522875816994</v>
      </c>
      <c r="AK5000" s="21" t="s">
        <v>2063</v>
      </c>
      <c r="AL5000" t="s">
        <v>2551</v>
      </c>
      <c r="AM5000" s="26" t="s">
        <v>38</v>
      </c>
      <c r="AN5000" t="s">
        <v>2032</v>
      </c>
    </row>
    <row r="5001" spans="1:40" ht="15" hidden="1" thickTop="1" x14ac:dyDescent="0.35">
      <c r="A5001" t="s">
        <v>10817</v>
      </c>
      <c r="B5001" t="s">
        <v>19582</v>
      </c>
      <c r="C5001" t="s">
        <v>2697</v>
      </c>
      <c r="D5001" t="s">
        <v>19583</v>
      </c>
      <c r="E5001" t="s">
        <v>2691</v>
      </c>
      <c r="F5001">
        <v>1</v>
      </c>
      <c r="G5001" t="s">
        <v>2576</v>
      </c>
      <c r="H5001" t="s">
        <v>2577</v>
      </c>
      <c r="I5001" t="s">
        <v>2076</v>
      </c>
      <c r="J5001" t="s">
        <v>2699</v>
      </c>
      <c r="K5001" t="s">
        <v>2579</v>
      </c>
      <c r="L5001" t="s">
        <v>2058</v>
      </c>
      <c r="M5001" t="s">
        <v>2059</v>
      </c>
      <c r="N5001">
        <v>5</v>
      </c>
      <c r="O5001">
        <v>172</v>
      </c>
      <c r="P5001">
        <v>0.7</v>
      </c>
      <c r="Q5001">
        <v>24480</v>
      </c>
      <c r="R5001">
        <v>2</v>
      </c>
      <c r="S5001">
        <v>70</v>
      </c>
      <c r="T5001">
        <v>0.28999999999999998</v>
      </c>
      <c r="U5001">
        <v>3</v>
      </c>
      <c r="V5001">
        <v>102</v>
      </c>
      <c r="W5001">
        <v>0.42</v>
      </c>
      <c r="X5001">
        <v>0</v>
      </c>
      <c r="Y5001">
        <v>0</v>
      </c>
      <c r="Z5001">
        <v>0</v>
      </c>
      <c r="AA5001">
        <v>0</v>
      </c>
      <c r="AB5001">
        <v>0</v>
      </c>
      <c r="AC5001">
        <v>0</v>
      </c>
      <c r="AD5001">
        <v>0</v>
      </c>
      <c r="AE5001">
        <v>0</v>
      </c>
      <c r="AF5001">
        <v>0</v>
      </c>
      <c r="AG5001" t="s">
        <v>19584</v>
      </c>
      <c r="AH5001" s="21" t="str">
        <f t="shared" si="156"/>
        <v>YR25</v>
      </c>
      <c r="AI5001" s="21">
        <v>345.36</v>
      </c>
      <c r="AJ5001" s="21">
        <f t="shared" si="157"/>
        <v>99.297385620915037</v>
      </c>
      <c r="AK5001" s="21" t="s">
        <v>2060</v>
      </c>
      <c r="AL5001" t="s">
        <v>2581</v>
      </c>
      <c r="AM5001" s="26" t="s">
        <v>38</v>
      </c>
      <c r="AN5001" t="s">
        <v>2030</v>
      </c>
    </row>
    <row r="5002" spans="1:40" ht="15" hidden="1" thickTop="1" x14ac:dyDescent="0.35">
      <c r="A5002" t="s">
        <v>10821</v>
      </c>
      <c r="B5002" t="s">
        <v>19585</v>
      </c>
      <c r="C5002" t="s">
        <v>3332</v>
      </c>
      <c r="D5002" t="s">
        <v>19586</v>
      </c>
      <c r="E5002" t="s">
        <v>2575</v>
      </c>
      <c r="F5002">
        <v>1</v>
      </c>
      <c r="G5002" t="s">
        <v>2600</v>
      </c>
      <c r="H5002" t="s">
        <v>2577</v>
      </c>
      <c r="I5002" t="s">
        <v>2076</v>
      </c>
      <c r="J5002" t="s">
        <v>2699</v>
      </c>
      <c r="K5002" t="s">
        <v>2579</v>
      </c>
      <c r="L5002" t="s">
        <v>2058</v>
      </c>
      <c r="M5002" t="s">
        <v>2170</v>
      </c>
      <c r="N5002">
        <v>8</v>
      </c>
      <c r="O5002">
        <v>197</v>
      </c>
      <c r="P5002">
        <v>1.29</v>
      </c>
      <c r="Q5002">
        <v>15300</v>
      </c>
      <c r="R5002">
        <v>2</v>
      </c>
      <c r="S5002">
        <v>49</v>
      </c>
      <c r="T5002">
        <v>0.32</v>
      </c>
      <c r="U5002">
        <v>6</v>
      </c>
      <c r="V5002">
        <v>148</v>
      </c>
      <c r="W5002">
        <v>0.97</v>
      </c>
      <c r="X5002">
        <v>0</v>
      </c>
      <c r="Y5002">
        <v>0</v>
      </c>
      <c r="Z5002">
        <v>0</v>
      </c>
      <c r="AA5002">
        <v>0</v>
      </c>
      <c r="AB5002">
        <v>0</v>
      </c>
      <c r="AC5002">
        <v>0</v>
      </c>
      <c r="AD5002">
        <v>0</v>
      </c>
      <c r="AE5002">
        <v>0</v>
      </c>
      <c r="AF5002">
        <v>0</v>
      </c>
      <c r="AG5002" t="s">
        <v>19587</v>
      </c>
      <c r="AH5002" s="21" t="str">
        <f t="shared" si="156"/>
        <v>YR25</v>
      </c>
      <c r="AI5002" s="21">
        <v>216</v>
      </c>
      <c r="AJ5002" s="21">
        <f t="shared" si="157"/>
        <v>98.712418300653596</v>
      </c>
      <c r="AK5002" s="21" t="s">
        <v>2063</v>
      </c>
      <c r="AL5002" t="s">
        <v>2581</v>
      </c>
      <c r="AM5002" s="26" t="s">
        <v>38</v>
      </c>
      <c r="AN5002" t="s">
        <v>2030</v>
      </c>
    </row>
    <row r="5003" spans="1:40" ht="15" hidden="1" thickTop="1" x14ac:dyDescent="0.35">
      <c r="A5003" t="s">
        <v>10827</v>
      </c>
      <c r="B5003" t="s">
        <v>19588</v>
      </c>
      <c r="C5003" t="s">
        <v>5067</v>
      </c>
      <c r="D5003" t="s">
        <v>19589</v>
      </c>
      <c r="E5003" t="s">
        <v>2608</v>
      </c>
      <c r="F5003">
        <v>1</v>
      </c>
      <c r="G5003" t="s">
        <v>2609</v>
      </c>
      <c r="H5003" t="s">
        <v>2577</v>
      </c>
      <c r="I5003" t="s">
        <v>2076</v>
      </c>
      <c r="J5003" t="s">
        <v>2610</v>
      </c>
      <c r="K5003" t="s">
        <v>2611</v>
      </c>
      <c r="L5003" t="s">
        <v>2058</v>
      </c>
      <c r="M5003" t="s">
        <v>2170</v>
      </c>
      <c r="N5003">
        <v>4</v>
      </c>
      <c r="O5003">
        <v>140</v>
      </c>
      <c r="P5003">
        <v>0.92</v>
      </c>
      <c r="Q5003">
        <v>15300</v>
      </c>
      <c r="R5003">
        <v>2</v>
      </c>
      <c r="S5003">
        <v>97</v>
      </c>
      <c r="T5003">
        <v>0.63</v>
      </c>
      <c r="U5003">
        <v>2</v>
      </c>
      <c r="V5003">
        <v>43</v>
      </c>
      <c r="W5003">
        <v>0.28000000000000003</v>
      </c>
      <c r="X5003">
        <v>0</v>
      </c>
      <c r="Y5003">
        <v>0</v>
      </c>
      <c r="Z5003">
        <v>0</v>
      </c>
      <c r="AA5003">
        <v>0</v>
      </c>
      <c r="AB5003">
        <v>0</v>
      </c>
      <c r="AC5003">
        <v>0</v>
      </c>
      <c r="AD5003">
        <v>0</v>
      </c>
      <c r="AE5003">
        <v>0</v>
      </c>
      <c r="AF5003">
        <v>0</v>
      </c>
      <c r="AG5003" t="s">
        <v>19590</v>
      </c>
      <c r="AH5003" s="21" t="str">
        <f t="shared" si="156"/>
        <v>YR25</v>
      </c>
      <c r="AI5003" s="21">
        <v>216</v>
      </c>
      <c r="AJ5003" s="21">
        <f t="shared" si="157"/>
        <v>99.084967320261441</v>
      </c>
      <c r="AK5003" s="21" t="s">
        <v>2063</v>
      </c>
      <c r="AL5003" t="s">
        <v>2613</v>
      </c>
      <c r="AM5003" s="26" t="s">
        <v>38</v>
      </c>
      <c r="AN5003" t="s">
        <v>2031</v>
      </c>
    </row>
    <row r="5004" spans="1:40" ht="15" hidden="1" thickTop="1" x14ac:dyDescent="0.35">
      <c r="A5004" t="s">
        <v>10831</v>
      </c>
      <c r="B5004" t="s">
        <v>19591</v>
      </c>
      <c r="C5004" t="s">
        <v>5206</v>
      </c>
      <c r="D5004" t="s">
        <v>14427</v>
      </c>
      <c r="E5004" t="s">
        <v>2780</v>
      </c>
      <c r="F5004">
        <v>1</v>
      </c>
      <c r="G5004" t="s">
        <v>2609</v>
      </c>
      <c r="H5004" t="s">
        <v>2577</v>
      </c>
      <c r="I5004" t="s">
        <v>2076</v>
      </c>
      <c r="J5004" t="s">
        <v>2781</v>
      </c>
      <c r="K5004" t="s">
        <v>2765</v>
      </c>
      <c r="L5004" t="s">
        <v>2058</v>
      </c>
      <c r="M5004" t="s">
        <v>2059</v>
      </c>
      <c r="N5004">
        <v>8</v>
      </c>
      <c r="O5004">
        <v>281</v>
      </c>
      <c r="P5004">
        <v>1.1499999999999999</v>
      </c>
      <c r="Q5004">
        <v>24480</v>
      </c>
      <c r="R5004">
        <v>3</v>
      </c>
      <c r="S5004">
        <v>99</v>
      </c>
      <c r="T5004">
        <v>0.4</v>
      </c>
      <c r="U5004">
        <v>5</v>
      </c>
      <c r="V5004">
        <v>182</v>
      </c>
      <c r="W5004">
        <v>0.74</v>
      </c>
      <c r="X5004">
        <v>0</v>
      </c>
      <c r="Y5004">
        <v>0</v>
      </c>
      <c r="Z5004">
        <v>0</v>
      </c>
      <c r="AA5004">
        <v>0</v>
      </c>
      <c r="AB5004">
        <v>0</v>
      </c>
      <c r="AC5004">
        <v>0</v>
      </c>
      <c r="AD5004">
        <v>0</v>
      </c>
      <c r="AE5004">
        <v>0</v>
      </c>
      <c r="AF5004">
        <v>0</v>
      </c>
      <c r="AG5004" t="s">
        <v>19592</v>
      </c>
      <c r="AH5004" s="21" t="str">
        <f t="shared" si="156"/>
        <v>YR25</v>
      </c>
      <c r="AI5004" s="21">
        <v>345.36</v>
      </c>
      <c r="AJ5004" s="21">
        <f t="shared" si="157"/>
        <v>98.852124183006538</v>
      </c>
      <c r="AK5004" s="21" t="s">
        <v>2063</v>
      </c>
      <c r="AL5004" t="s">
        <v>2613</v>
      </c>
      <c r="AM5004" s="26" t="s">
        <v>38</v>
      </c>
      <c r="AN5004" t="s">
        <v>2031</v>
      </c>
    </row>
    <row r="5005" spans="1:40" ht="15" hidden="1" thickTop="1" x14ac:dyDescent="0.35">
      <c r="A5005" t="s">
        <v>10835</v>
      </c>
      <c r="B5005" t="s">
        <v>19593</v>
      </c>
      <c r="C5005" t="s">
        <v>5668</v>
      </c>
      <c r="D5005" t="s">
        <v>19594</v>
      </c>
      <c r="E5005" t="s">
        <v>3013</v>
      </c>
      <c r="F5005">
        <v>1</v>
      </c>
      <c r="G5005" t="s">
        <v>2600</v>
      </c>
      <c r="H5005" t="s">
        <v>2577</v>
      </c>
      <c r="I5005" t="s">
        <v>2076</v>
      </c>
      <c r="J5005" t="s">
        <v>3183</v>
      </c>
      <c r="K5005" t="s">
        <v>2742</v>
      </c>
      <c r="L5005" t="s">
        <v>2058</v>
      </c>
      <c r="M5005" t="s">
        <v>2170</v>
      </c>
      <c r="N5005">
        <v>7</v>
      </c>
      <c r="O5005">
        <v>147</v>
      </c>
      <c r="P5005">
        <v>0.96</v>
      </c>
      <c r="Q5005">
        <v>15300</v>
      </c>
      <c r="R5005">
        <v>3</v>
      </c>
      <c r="S5005">
        <v>79</v>
      </c>
      <c r="T5005">
        <v>0.52</v>
      </c>
      <c r="U5005">
        <v>4</v>
      </c>
      <c r="V5005">
        <v>68</v>
      </c>
      <c r="W5005">
        <v>0.44</v>
      </c>
      <c r="X5005">
        <v>0</v>
      </c>
      <c r="Y5005">
        <v>0</v>
      </c>
      <c r="Z5005">
        <v>0</v>
      </c>
      <c r="AA5005">
        <v>0</v>
      </c>
      <c r="AB5005">
        <v>0</v>
      </c>
      <c r="AC5005">
        <v>0</v>
      </c>
      <c r="AD5005">
        <v>0</v>
      </c>
      <c r="AE5005">
        <v>0</v>
      </c>
      <c r="AF5005">
        <v>0</v>
      </c>
      <c r="AG5005" t="s">
        <v>19595</v>
      </c>
      <c r="AH5005" s="21" t="str">
        <f t="shared" si="156"/>
        <v>YR25</v>
      </c>
      <c r="AI5005" s="21">
        <v>216</v>
      </c>
      <c r="AJ5005" s="21">
        <f t="shared" si="157"/>
        <v>99.039215686274517</v>
      </c>
      <c r="AK5005" s="21" t="s">
        <v>2063</v>
      </c>
      <c r="AL5005" t="s">
        <v>2551</v>
      </c>
      <c r="AM5005" s="26" t="s">
        <v>38</v>
      </c>
      <c r="AN5005" t="s">
        <v>2032</v>
      </c>
    </row>
    <row r="5006" spans="1:40" ht="15" hidden="1" thickTop="1" x14ac:dyDescent="0.35">
      <c r="A5006" t="s">
        <v>10839</v>
      </c>
      <c r="B5006" t="s">
        <v>19596</v>
      </c>
      <c r="C5006" t="s">
        <v>10902</v>
      </c>
      <c r="D5006" t="s">
        <v>19597</v>
      </c>
      <c r="E5006" t="s">
        <v>2575</v>
      </c>
      <c r="F5006">
        <v>1</v>
      </c>
      <c r="G5006" t="s">
        <v>2576</v>
      </c>
      <c r="H5006" t="s">
        <v>2577</v>
      </c>
      <c r="I5006" t="s">
        <v>2076</v>
      </c>
      <c r="J5006" t="s">
        <v>2578</v>
      </c>
      <c r="K5006" t="s">
        <v>2579</v>
      </c>
      <c r="L5006" t="s">
        <v>2058</v>
      </c>
      <c r="M5006" t="s">
        <v>2059</v>
      </c>
      <c r="N5006">
        <v>1</v>
      </c>
      <c r="O5006">
        <v>10</v>
      </c>
      <c r="P5006">
        <v>0.04</v>
      </c>
      <c r="Q5006">
        <v>24480</v>
      </c>
      <c r="R5006">
        <v>0</v>
      </c>
      <c r="S5006">
        <v>0</v>
      </c>
      <c r="T5006">
        <v>0</v>
      </c>
      <c r="U5006">
        <v>1</v>
      </c>
      <c r="V5006">
        <v>10</v>
      </c>
      <c r="W5006">
        <v>0.04</v>
      </c>
      <c r="X5006">
        <v>0</v>
      </c>
      <c r="Y5006">
        <v>0</v>
      </c>
      <c r="Z5006">
        <v>0</v>
      </c>
      <c r="AA5006">
        <v>0</v>
      </c>
      <c r="AB5006">
        <v>0</v>
      </c>
      <c r="AC5006">
        <v>0</v>
      </c>
      <c r="AD5006">
        <v>0</v>
      </c>
      <c r="AE5006">
        <v>0</v>
      </c>
      <c r="AF5006">
        <v>0</v>
      </c>
      <c r="AG5006" t="s">
        <v>19598</v>
      </c>
      <c r="AH5006" s="21" t="str">
        <f t="shared" si="156"/>
        <v>YR25</v>
      </c>
      <c r="AI5006" s="21">
        <v>345.36</v>
      </c>
      <c r="AJ5006" s="21">
        <f t="shared" si="157"/>
        <v>99.959150326797385</v>
      </c>
      <c r="AK5006" s="21" t="s">
        <v>2060</v>
      </c>
      <c r="AL5006" t="s">
        <v>2581</v>
      </c>
      <c r="AM5006" s="26" t="s">
        <v>38</v>
      </c>
      <c r="AN5006" t="s">
        <v>2032</v>
      </c>
    </row>
    <row r="5007" spans="1:40" ht="15" hidden="1" thickTop="1" x14ac:dyDescent="0.35">
      <c r="A5007" t="s">
        <v>10843</v>
      </c>
      <c r="B5007" t="s">
        <v>19599</v>
      </c>
      <c r="C5007" t="s">
        <v>3332</v>
      </c>
      <c r="D5007" t="s">
        <v>19600</v>
      </c>
      <c r="E5007" t="s">
        <v>2575</v>
      </c>
      <c r="F5007">
        <v>1</v>
      </c>
      <c r="G5007" t="s">
        <v>2600</v>
      </c>
      <c r="H5007" t="s">
        <v>2577</v>
      </c>
      <c r="I5007" t="s">
        <v>2076</v>
      </c>
      <c r="J5007" t="s">
        <v>2699</v>
      </c>
      <c r="K5007" t="s">
        <v>2579</v>
      </c>
      <c r="L5007" t="s">
        <v>2058</v>
      </c>
      <c r="M5007" t="s">
        <v>2059</v>
      </c>
      <c r="N5007">
        <v>1</v>
      </c>
      <c r="O5007">
        <v>16</v>
      </c>
      <c r="P5007">
        <v>7.0000000000000007E-2</v>
      </c>
      <c r="Q5007">
        <v>24480</v>
      </c>
      <c r="R5007">
        <v>0</v>
      </c>
      <c r="S5007">
        <v>0</v>
      </c>
      <c r="T5007">
        <v>0</v>
      </c>
      <c r="U5007">
        <v>1</v>
      </c>
      <c r="V5007">
        <v>16</v>
      </c>
      <c r="W5007">
        <v>7.0000000000000007E-2</v>
      </c>
      <c r="X5007">
        <v>0</v>
      </c>
      <c r="Y5007">
        <v>0</v>
      </c>
      <c r="Z5007">
        <v>0</v>
      </c>
      <c r="AA5007">
        <v>0</v>
      </c>
      <c r="AB5007">
        <v>0</v>
      </c>
      <c r="AC5007">
        <v>0</v>
      </c>
      <c r="AD5007">
        <v>0</v>
      </c>
      <c r="AE5007">
        <v>0</v>
      </c>
      <c r="AF5007">
        <v>0</v>
      </c>
      <c r="AG5007" t="s">
        <v>19601</v>
      </c>
      <c r="AH5007" s="21" t="str">
        <f t="shared" si="156"/>
        <v>YR25</v>
      </c>
      <c r="AI5007" s="21">
        <v>345.36</v>
      </c>
      <c r="AJ5007" s="21">
        <f t="shared" si="157"/>
        <v>99.93464052287581</v>
      </c>
      <c r="AK5007" s="21" t="s">
        <v>2060</v>
      </c>
      <c r="AL5007" t="s">
        <v>2581</v>
      </c>
      <c r="AM5007" s="26" t="s">
        <v>38</v>
      </c>
      <c r="AN5007" t="s">
        <v>2030</v>
      </c>
    </row>
    <row r="5008" spans="1:40" ht="15" hidden="1" thickTop="1" x14ac:dyDescent="0.35">
      <c r="A5008" t="s">
        <v>7835</v>
      </c>
      <c r="B5008" t="s">
        <v>19602</v>
      </c>
      <c r="C5008" t="s">
        <v>4394</v>
      </c>
      <c r="D5008" t="s">
        <v>19603</v>
      </c>
      <c r="E5008" t="s">
        <v>2608</v>
      </c>
      <c r="F5008">
        <v>1</v>
      </c>
      <c r="G5008" t="s">
        <v>2609</v>
      </c>
      <c r="H5008" t="s">
        <v>2577</v>
      </c>
      <c r="I5008" t="s">
        <v>2076</v>
      </c>
      <c r="J5008" t="s">
        <v>2764</v>
      </c>
      <c r="K5008" t="s">
        <v>2765</v>
      </c>
      <c r="L5008" t="s">
        <v>2058</v>
      </c>
      <c r="M5008" t="s">
        <v>2170</v>
      </c>
      <c r="N5008">
        <v>10</v>
      </c>
      <c r="O5008">
        <v>598</v>
      </c>
      <c r="P5008">
        <v>3.91</v>
      </c>
      <c r="Q5008">
        <v>15300</v>
      </c>
      <c r="R5008">
        <v>3</v>
      </c>
      <c r="S5008">
        <v>220</v>
      </c>
      <c r="T5008">
        <v>1.44</v>
      </c>
      <c r="U5008">
        <v>7</v>
      </c>
      <c r="V5008">
        <v>378</v>
      </c>
      <c r="W5008">
        <v>2.4700000000000002</v>
      </c>
      <c r="X5008">
        <v>0</v>
      </c>
      <c r="Y5008">
        <v>0</v>
      </c>
      <c r="Z5008">
        <v>0</v>
      </c>
      <c r="AA5008">
        <v>0</v>
      </c>
      <c r="AB5008">
        <v>0</v>
      </c>
      <c r="AC5008">
        <v>0</v>
      </c>
      <c r="AD5008">
        <v>0</v>
      </c>
      <c r="AE5008">
        <v>0</v>
      </c>
      <c r="AF5008">
        <v>0</v>
      </c>
      <c r="AG5008" t="s">
        <v>19604</v>
      </c>
      <c r="AH5008" s="21" t="str">
        <f t="shared" si="156"/>
        <v>YR25</v>
      </c>
      <c r="AI5008" s="21">
        <v>216</v>
      </c>
      <c r="AJ5008" s="21">
        <f t="shared" si="157"/>
        <v>96.091503267973849</v>
      </c>
      <c r="AK5008" s="21" t="s">
        <v>2063</v>
      </c>
      <c r="AL5008" t="s">
        <v>2613</v>
      </c>
      <c r="AM5008" s="26" t="s">
        <v>38</v>
      </c>
      <c r="AN5008" t="s">
        <v>2032</v>
      </c>
    </row>
    <row r="5009" spans="1:40" ht="15" hidden="1" thickTop="1" x14ac:dyDescent="0.35">
      <c r="A5009" t="s">
        <v>10849</v>
      </c>
      <c r="B5009" t="s">
        <v>19605</v>
      </c>
      <c r="C5009" t="s">
        <v>8329</v>
      </c>
      <c r="D5009" t="s">
        <v>19606</v>
      </c>
      <c r="E5009" t="s">
        <v>3013</v>
      </c>
      <c r="F5009">
        <v>1</v>
      </c>
      <c r="G5009" t="s">
        <v>2600</v>
      </c>
      <c r="H5009" t="s">
        <v>2577</v>
      </c>
      <c r="I5009" t="s">
        <v>2076</v>
      </c>
      <c r="J5009" t="s">
        <v>3183</v>
      </c>
      <c r="K5009" t="s">
        <v>2742</v>
      </c>
      <c r="L5009" t="s">
        <v>2058</v>
      </c>
      <c r="M5009" t="s">
        <v>2170</v>
      </c>
      <c r="N5009">
        <v>5</v>
      </c>
      <c r="O5009">
        <v>105</v>
      </c>
      <c r="P5009">
        <v>0.69</v>
      </c>
      <c r="Q5009">
        <v>15300</v>
      </c>
      <c r="R5009">
        <v>0</v>
      </c>
      <c r="S5009">
        <v>0</v>
      </c>
      <c r="T5009">
        <v>0</v>
      </c>
      <c r="U5009">
        <v>4</v>
      </c>
      <c r="V5009">
        <v>104</v>
      </c>
      <c r="W5009">
        <v>0.68</v>
      </c>
      <c r="X5009">
        <v>0</v>
      </c>
      <c r="Y5009">
        <v>0</v>
      </c>
      <c r="Z5009">
        <v>0</v>
      </c>
      <c r="AA5009">
        <v>1</v>
      </c>
      <c r="AB5009">
        <v>1</v>
      </c>
      <c r="AC5009">
        <v>0.01</v>
      </c>
      <c r="AD5009">
        <v>0</v>
      </c>
      <c r="AE5009">
        <v>0</v>
      </c>
      <c r="AF5009">
        <v>0</v>
      </c>
      <c r="AG5009" t="s">
        <v>19607</v>
      </c>
      <c r="AH5009" s="21" t="str">
        <f t="shared" si="156"/>
        <v>YR25</v>
      </c>
      <c r="AI5009" s="21">
        <v>216</v>
      </c>
      <c r="AJ5009" s="21">
        <f t="shared" si="157"/>
        <v>99.313725490196077</v>
      </c>
      <c r="AK5009" s="21" t="s">
        <v>2060</v>
      </c>
      <c r="AL5009" t="s">
        <v>2551</v>
      </c>
      <c r="AM5009" s="26" t="s">
        <v>38</v>
      </c>
      <c r="AN5009" t="s">
        <v>2031</v>
      </c>
    </row>
    <row r="5010" spans="1:40" ht="15" hidden="1" thickTop="1" x14ac:dyDescent="0.35">
      <c r="A5010" t="s">
        <v>10853</v>
      </c>
      <c r="B5010" t="s">
        <v>19608</v>
      </c>
      <c r="C5010" t="s">
        <v>4067</v>
      </c>
      <c r="D5010" t="s">
        <v>19609</v>
      </c>
      <c r="E5010" t="s">
        <v>2575</v>
      </c>
      <c r="F5010">
        <v>1</v>
      </c>
      <c r="G5010" t="s">
        <v>2600</v>
      </c>
      <c r="H5010" t="s">
        <v>2577</v>
      </c>
      <c r="I5010" t="s">
        <v>2076</v>
      </c>
      <c r="J5010" t="s">
        <v>2699</v>
      </c>
      <c r="K5010" t="s">
        <v>2579</v>
      </c>
      <c r="L5010" t="s">
        <v>2058</v>
      </c>
      <c r="M5010" t="s">
        <v>2170</v>
      </c>
      <c r="N5010">
        <v>6</v>
      </c>
      <c r="O5010">
        <v>93</v>
      </c>
      <c r="P5010">
        <v>0.61</v>
      </c>
      <c r="Q5010">
        <v>15300</v>
      </c>
      <c r="R5010">
        <v>5</v>
      </c>
      <c r="S5010">
        <v>50</v>
      </c>
      <c r="T5010">
        <v>0.33</v>
      </c>
      <c r="U5010">
        <v>1</v>
      </c>
      <c r="V5010">
        <v>43</v>
      </c>
      <c r="W5010">
        <v>0.28000000000000003</v>
      </c>
      <c r="X5010">
        <v>0</v>
      </c>
      <c r="Y5010">
        <v>0</v>
      </c>
      <c r="Z5010">
        <v>0</v>
      </c>
      <c r="AA5010">
        <v>0</v>
      </c>
      <c r="AB5010">
        <v>0</v>
      </c>
      <c r="AC5010">
        <v>0</v>
      </c>
      <c r="AD5010">
        <v>0</v>
      </c>
      <c r="AE5010">
        <v>0</v>
      </c>
      <c r="AF5010">
        <v>0</v>
      </c>
      <c r="AG5010" t="s">
        <v>19610</v>
      </c>
      <c r="AH5010" s="21" t="str">
        <f t="shared" si="156"/>
        <v>YR25</v>
      </c>
      <c r="AI5010" s="21">
        <v>216</v>
      </c>
      <c r="AJ5010" s="21">
        <f t="shared" si="157"/>
        <v>99.392156862745097</v>
      </c>
      <c r="AK5010" s="21" t="s">
        <v>2060</v>
      </c>
      <c r="AL5010" t="s">
        <v>2581</v>
      </c>
      <c r="AM5010" s="26" t="s">
        <v>38</v>
      </c>
      <c r="AN5010" t="s">
        <v>2031</v>
      </c>
    </row>
    <row r="5011" spans="1:40" ht="15" hidden="1" thickTop="1" x14ac:dyDescent="0.35">
      <c r="A5011" t="s">
        <v>10857</v>
      </c>
      <c r="B5011" t="s">
        <v>19611</v>
      </c>
      <c r="C5011" t="s">
        <v>4067</v>
      </c>
      <c r="D5011" t="s">
        <v>19612</v>
      </c>
      <c r="E5011" t="s">
        <v>2575</v>
      </c>
      <c r="F5011">
        <v>1</v>
      </c>
      <c r="G5011" t="s">
        <v>2600</v>
      </c>
      <c r="H5011" t="s">
        <v>2577</v>
      </c>
      <c r="I5011" t="s">
        <v>2076</v>
      </c>
      <c r="J5011" t="s">
        <v>2699</v>
      </c>
      <c r="K5011" t="s">
        <v>2579</v>
      </c>
      <c r="L5011" t="s">
        <v>2058</v>
      </c>
      <c r="M5011" t="s">
        <v>2170</v>
      </c>
      <c r="N5011">
        <v>4</v>
      </c>
      <c r="O5011">
        <v>93</v>
      </c>
      <c r="P5011">
        <v>0.61</v>
      </c>
      <c r="Q5011">
        <v>15300</v>
      </c>
      <c r="R5011">
        <v>1</v>
      </c>
      <c r="S5011">
        <v>30</v>
      </c>
      <c r="T5011">
        <v>0.2</v>
      </c>
      <c r="U5011">
        <v>3</v>
      </c>
      <c r="V5011">
        <v>63</v>
      </c>
      <c r="W5011">
        <v>0.41</v>
      </c>
      <c r="X5011">
        <v>0</v>
      </c>
      <c r="Y5011">
        <v>0</v>
      </c>
      <c r="Z5011">
        <v>0</v>
      </c>
      <c r="AA5011">
        <v>0</v>
      </c>
      <c r="AB5011">
        <v>0</v>
      </c>
      <c r="AC5011">
        <v>0</v>
      </c>
      <c r="AD5011">
        <v>0</v>
      </c>
      <c r="AE5011">
        <v>0</v>
      </c>
      <c r="AF5011">
        <v>0</v>
      </c>
      <c r="AG5011" t="s">
        <v>19613</v>
      </c>
      <c r="AH5011" s="21" t="str">
        <f t="shared" si="156"/>
        <v>YR25</v>
      </c>
      <c r="AI5011" s="21">
        <v>216</v>
      </c>
      <c r="AJ5011" s="21">
        <f t="shared" si="157"/>
        <v>99.392156862745097</v>
      </c>
      <c r="AK5011" s="21" t="s">
        <v>2060</v>
      </c>
      <c r="AL5011" t="s">
        <v>2581</v>
      </c>
      <c r="AM5011" s="26" t="s">
        <v>38</v>
      </c>
      <c r="AN5011" t="s">
        <v>2030</v>
      </c>
    </row>
    <row r="5012" spans="1:40" ht="15" hidden="1" thickTop="1" x14ac:dyDescent="0.35">
      <c r="A5012" t="s">
        <v>10862</v>
      </c>
      <c r="B5012" t="s">
        <v>19614</v>
      </c>
      <c r="C5012" t="s">
        <v>4088</v>
      </c>
      <c r="D5012" t="s">
        <v>19615</v>
      </c>
      <c r="E5012" t="s">
        <v>2608</v>
      </c>
      <c r="F5012">
        <v>1</v>
      </c>
      <c r="G5012" t="s">
        <v>2609</v>
      </c>
      <c r="H5012" t="s">
        <v>2577</v>
      </c>
      <c r="I5012" t="s">
        <v>2076</v>
      </c>
      <c r="J5012" t="s">
        <v>2610</v>
      </c>
      <c r="K5012" t="s">
        <v>2611</v>
      </c>
      <c r="L5012" t="s">
        <v>2058</v>
      </c>
      <c r="M5012" t="s">
        <v>2170</v>
      </c>
      <c r="N5012">
        <v>3</v>
      </c>
      <c r="O5012">
        <v>80</v>
      </c>
      <c r="P5012">
        <v>0.52</v>
      </c>
      <c r="Q5012">
        <v>15300</v>
      </c>
      <c r="R5012">
        <v>0</v>
      </c>
      <c r="S5012">
        <v>0</v>
      </c>
      <c r="T5012">
        <v>0</v>
      </c>
      <c r="U5012">
        <v>2</v>
      </c>
      <c r="V5012">
        <v>44</v>
      </c>
      <c r="W5012">
        <v>0.28999999999999998</v>
      </c>
      <c r="X5012">
        <v>0</v>
      </c>
      <c r="Y5012">
        <v>0</v>
      </c>
      <c r="Z5012">
        <v>0</v>
      </c>
      <c r="AA5012">
        <v>1</v>
      </c>
      <c r="AB5012">
        <v>36</v>
      </c>
      <c r="AC5012">
        <v>0.24</v>
      </c>
      <c r="AD5012">
        <v>0</v>
      </c>
      <c r="AE5012">
        <v>0</v>
      </c>
      <c r="AF5012">
        <v>0</v>
      </c>
      <c r="AG5012" t="s">
        <v>19616</v>
      </c>
      <c r="AH5012" s="21" t="str">
        <f t="shared" si="156"/>
        <v>YR25</v>
      </c>
      <c r="AI5012" s="21">
        <v>216</v>
      </c>
      <c r="AJ5012" s="21">
        <f t="shared" si="157"/>
        <v>99.477124183006538</v>
      </c>
      <c r="AK5012" s="21" t="s">
        <v>2060</v>
      </c>
      <c r="AL5012" t="s">
        <v>2613</v>
      </c>
      <c r="AM5012" s="26" t="s">
        <v>38</v>
      </c>
      <c r="AN5012" t="s">
        <v>2032</v>
      </c>
    </row>
    <row r="5013" spans="1:40" ht="15" hidden="1" thickTop="1" x14ac:dyDescent="0.35">
      <c r="A5013" t="s">
        <v>10866</v>
      </c>
      <c r="B5013" t="s">
        <v>19617</v>
      </c>
      <c r="C5013" t="s">
        <v>10037</v>
      </c>
      <c r="D5013" t="s">
        <v>19618</v>
      </c>
      <c r="E5013" t="s">
        <v>3013</v>
      </c>
      <c r="F5013">
        <v>1</v>
      </c>
      <c r="G5013" t="s">
        <v>2600</v>
      </c>
      <c r="H5013" t="s">
        <v>2577</v>
      </c>
      <c r="I5013" t="s">
        <v>2076</v>
      </c>
      <c r="J5013" t="s">
        <v>3183</v>
      </c>
      <c r="K5013" t="s">
        <v>2742</v>
      </c>
      <c r="L5013" t="s">
        <v>2058</v>
      </c>
      <c r="M5013" t="s">
        <v>2170</v>
      </c>
      <c r="N5013">
        <v>3</v>
      </c>
      <c r="O5013">
        <v>52</v>
      </c>
      <c r="P5013">
        <v>0.34</v>
      </c>
      <c r="Q5013">
        <v>15300</v>
      </c>
      <c r="R5013">
        <v>0</v>
      </c>
      <c r="S5013">
        <v>0</v>
      </c>
      <c r="T5013">
        <v>0</v>
      </c>
      <c r="U5013">
        <v>3</v>
      </c>
      <c r="V5013">
        <v>52</v>
      </c>
      <c r="W5013">
        <v>0.34</v>
      </c>
      <c r="X5013">
        <v>0</v>
      </c>
      <c r="Y5013">
        <v>0</v>
      </c>
      <c r="Z5013">
        <v>0</v>
      </c>
      <c r="AA5013">
        <v>0</v>
      </c>
      <c r="AB5013">
        <v>0</v>
      </c>
      <c r="AC5013">
        <v>0</v>
      </c>
      <c r="AD5013">
        <v>0</v>
      </c>
      <c r="AE5013">
        <v>0</v>
      </c>
      <c r="AF5013">
        <v>0</v>
      </c>
      <c r="AG5013" t="s">
        <v>19619</v>
      </c>
      <c r="AH5013" s="21" t="str">
        <f t="shared" si="156"/>
        <v>YR25</v>
      </c>
      <c r="AI5013" s="21">
        <v>216</v>
      </c>
      <c r="AJ5013" s="21">
        <f t="shared" si="157"/>
        <v>99.66013071895425</v>
      </c>
      <c r="AK5013" s="21" t="s">
        <v>2060</v>
      </c>
      <c r="AL5013" t="s">
        <v>2551</v>
      </c>
      <c r="AM5013" s="26" t="s">
        <v>38</v>
      </c>
      <c r="AN5013" t="s">
        <v>2030</v>
      </c>
    </row>
    <row r="5014" spans="1:40" ht="15" hidden="1" thickTop="1" x14ac:dyDescent="0.35">
      <c r="A5014" t="s">
        <v>10870</v>
      </c>
      <c r="B5014" t="s">
        <v>19620</v>
      </c>
      <c r="C5014" t="s">
        <v>4634</v>
      </c>
      <c r="D5014" t="s">
        <v>19621</v>
      </c>
      <c r="E5014" t="s">
        <v>2646</v>
      </c>
      <c r="F5014">
        <v>1</v>
      </c>
      <c r="G5014" t="s">
        <v>2600</v>
      </c>
      <c r="H5014" t="s">
        <v>2577</v>
      </c>
      <c r="I5014" t="s">
        <v>2057</v>
      </c>
      <c r="J5014" t="s">
        <v>2647</v>
      </c>
      <c r="K5014" t="s">
        <v>2602</v>
      </c>
      <c r="L5014" t="s">
        <v>2058</v>
      </c>
      <c r="M5014" t="s">
        <v>2163</v>
      </c>
      <c r="N5014">
        <v>1</v>
      </c>
      <c r="O5014">
        <v>18</v>
      </c>
      <c r="P5014">
        <v>0.1</v>
      </c>
      <c r="Q5014">
        <v>17340</v>
      </c>
      <c r="R5014">
        <v>1</v>
      </c>
      <c r="S5014">
        <v>18</v>
      </c>
      <c r="T5014">
        <v>0.1</v>
      </c>
      <c r="U5014">
        <v>0</v>
      </c>
      <c r="V5014">
        <v>0</v>
      </c>
      <c r="W5014">
        <v>0</v>
      </c>
      <c r="X5014">
        <v>0</v>
      </c>
      <c r="Y5014">
        <v>0</v>
      </c>
      <c r="Z5014">
        <v>0</v>
      </c>
      <c r="AA5014">
        <v>0</v>
      </c>
      <c r="AB5014">
        <v>0</v>
      </c>
      <c r="AC5014">
        <v>0</v>
      </c>
      <c r="AD5014">
        <v>0</v>
      </c>
      <c r="AE5014">
        <v>0</v>
      </c>
      <c r="AF5014">
        <v>0</v>
      </c>
      <c r="AG5014" t="s">
        <v>19622</v>
      </c>
      <c r="AH5014" s="21" t="str">
        <f t="shared" si="156"/>
        <v>YT21</v>
      </c>
      <c r="AI5014" s="21">
        <v>244.8</v>
      </c>
      <c r="AJ5014" s="21">
        <f t="shared" si="157"/>
        <v>99.896193771626301</v>
      </c>
      <c r="AK5014" s="21" t="s">
        <v>2060</v>
      </c>
      <c r="AL5014" t="s">
        <v>2551</v>
      </c>
      <c r="AM5014" s="26" t="s">
        <v>38</v>
      </c>
      <c r="AN5014" t="s">
        <v>2032</v>
      </c>
    </row>
    <row r="5015" spans="1:40" ht="15" hidden="1" thickTop="1" x14ac:dyDescent="0.35">
      <c r="A5015" t="s">
        <v>10874</v>
      </c>
      <c r="B5015" t="s">
        <v>19623</v>
      </c>
      <c r="C5015" t="s">
        <v>4067</v>
      </c>
      <c r="D5015" t="s">
        <v>19624</v>
      </c>
      <c r="E5015" t="s">
        <v>2575</v>
      </c>
      <c r="F5015">
        <v>1</v>
      </c>
      <c r="G5015" t="s">
        <v>2600</v>
      </c>
      <c r="H5015" t="s">
        <v>2577</v>
      </c>
      <c r="I5015" t="s">
        <v>2076</v>
      </c>
      <c r="J5015" t="s">
        <v>2699</v>
      </c>
      <c r="K5015" t="s">
        <v>2579</v>
      </c>
      <c r="L5015" t="s">
        <v>2058</v>
      </c>
      <c r="M5015" t="s">
        <v>2059</v>
      </c>
      <c r="N5015">
        <v>5</v>
      </c>
      <c r="O5015">
        <v>80</v>
      </c>
      <c r="P5015">
        <v>0.33</v>
      </c>
      <c r="Q5015">
        <v>24480</v>
      </c>
      <c r="R5015">
        <v>0</v>
      </c>
      <c r="S5015">
        <v>0</v>
      </c>
      <c r="T5015">
        <v>0</v>
      </c>
      <c r="U5015">
        <v>4</v>
      </c>
      <c r="V5015">
        <v>50</v>
      </c>
      <c r="W5015">
        <v>0.2</v>
      </c>
      <c r="X5015">
        <v>1</v>
      </c>
      <c r="Y5015">
        <v>30</v>
      </c>
      <c r="Z5015">
        <v>0.12</v>
      </c>
      <c r="AA5015">
        <v>0</v>
      </c>
      <c r="AB5015">
        <v>0</v>
      </c>
      <c r="AC5015">
        <v>0</v>
      </c>
      <c r="AD5015">
        <v>0</v>
      </c>
      <c r="AE5015">
        <v>0</v>
      </c>
      <c r="AF5015">
        <v>0</v>
      </c>
      <c r="AG5015" t="s">
        <v>19625</v>
      </c>
      <c r="AH5015" s="21" t="str">
        <f t="shared" si="156"/>
        <v>YR25</v>
      </c>
      <c r="AI5015" s="21">
        <v>345.36</v>
      </c>
      <c r="AJ5015" s="21">
        <f t="shared" si="157"/>
        <v>99.673202614379079</v>
      </c>
      <c r="AK5015" s="21" t="s">
        <v>2060</v>
      </c>
      <c r="AL5015" t="s">
        <v>2581</v>
      </c>
      <c r="AM5015" s="26" t="s">
        <v>38</v>
      </c>
      <c r="AN5015" t="s">
        <v>2030</v>
      </c>
    </row>
    <row r="5016" spans="1:40" ht="15" hidden="1" thickTop="1" x14ac:dyDescent="0.35">
      <c r="A5016" t="s">
        <v>10878</v>
      </c>
      <c r="B5016" t="s">
        <v>19626</v>
      </c>
      <c r="C5016" t="s">
        <v>4067</v>
      </c>
      <c r="D5016" t="s">
        <v>19627</v>
      </c>
      <c r="E5016" t="s">
        <v>2575</v>
      </c>
      <c r="F5016">
        <v>1</v>
      </c>
      <c r="G5016" t="s">
        <v>2600</v>
      </c>
      <c r="H5016" t="s">
        <v>2577</v>
      </c>
      <c r="I5016" t="s">
        <v>2076</v>
      </c>
      <c r="J5016" t="s">
        <v>2699</v>
      </c>
      <c r="K5016" t="s">
        <v>2579</v>
      </c>
      <c r="L5016" t="s">
        <v>2058</v>
      </c>
      <c r="M5016" t="s">
        <v>2059</v>
      </c>
      <c r="N5016">
        <v>3</v>
      </c>
      <c r="O5016">
        <v>51</v>
      </c>
      <c r="P5016">
        <v>0.21</v>
      </c>
      <c r="Q5016">
        <v>24480</v>
      </c>
      <c r="R5016">
        <v>3</v>
      </c>
      <c r="S5016">
        <v>51</v>
      </c>
      <c r="T5016">
        <v>0.21</v>
      </c>
      <c r="U5016">
        <v>0</v>
      </c>
      <c r="V5016">
        <v>0</v>
      </c>
      <c r="W5016">
        <v>0</v>
      </c>
      <c r="X5016">
        <v>0</v>
      </c>
      <c r="Y5016">
        <v>0</v>
      </c>
      <c r="Z5016">
        <v>0</v>
      </c>
      <c r="AA5016">
        <v>0</v>
      </c>
      <c r="AB5016">
        <v>0</v>
      </c>
      <c r="AC5016">
        <v>0</v>
      </c>
      <c r="AD5016">
        <v>0</v>
      </c>
      <c r="AE5016">
        <v>0</v>
      </c>
      <c r="AF5016">
        <v>0</v>
      </c>
      <c r="AG5016" t="s">
        <v>19628</v>
      </c>
      <c r="AH5016" s="21" t="str">
        <f t="shared" si="156"/>
        <v>YR25</v>
      </c>
      <c r="AI5016" s="21">
        <v>345.36</v>
      </c>
      <c r="AJ5016" s="21">
        <f t="shared" si="157"/>
        <v>99.791666666666671</v>
      </c>
      <c r="AK5016" s="21" t="s">
        <v>2060</v>
      </c>
      <c r="AL5016" t="s">
        <v>2581</v>
      </c>
      <c r="AM5016" s="26" t="s">
        <v>38</v>
      </c>
      <c r="AN5016" t="s">
        <v>2030</v>
      </c>
    </row>
    <row r="5017" spans="1:40" ht="15" hidden="1" thickTop="1" x14ac:dyDescent="0.35">
      <c r="A5017" t="s">
        <v>10882</v>
      </c>
      <c r="B5017" t="s">
        <v>19629</v>
      </c>
      <c r="C5017" t="s">
        <v>4088</v>
      </c>
      <c r="D5017" t="s">
        <v>19630</v>
      </c>
      <c r="E5017" t="s">
        <v>3193</v>
      </c>
      <c r="F5017">
        <v>1</v>
      </c>
      <c r="G5017" t="s">
        <v>2609</v>
      </c>
      <c r="H5017" t="s">
        <v>2577</v>
      </c>
      <c r="I5017" t="s">
        <v>2076</v>
      </c>
      <c r="J5017" t="s">
        <v>2610</v>
      </c>
      <c r="K5017" t="s">
        <v>2611</v>
      </c>
      <c r="L5017" t="s">
        <v>2058</v>
      </c>
      <c r="M5017" t="s">
        <v>2170</v>
      </c>
      <c r="N5017">
        <v>4</v>
      </c>
      <c r="O5017">
        <v>116</v>
      </c>
      <c r="P5017">
        <v>0.76</v>
      </c>
      <c r="Q5017">
        <v>15300</v>
      </c>
      <c r="R5017">
        <v>1</v>
      </c>
      <c r="S5017">
        <v>47</v>
      </c>
      <c r="T5017">
        <v>0.31</v>
      </c>
      <c r="U5017">
        <v>2</v>
      </c>
      <c r="V5017">
        <v>42</v>
      </c>
      <c r="W5017">
        <v>0.27</v>
      </c>
      <c r="X5017">
        <v>1</v>
      </c>
      <c r="Y5017">
        <v>27</v>
      </c>
      <c r="Z5017">
        <v>0.18</v>
      </c>
      <c r="AA5017">
        <v>0</v>
      </c>
      <c r="AB5017">
        <v>0</v>
      </c>
      <c r="AC5017">
        <v>0</v>
      </c>
      <c r="AD5017">
        <v>0</v>
      </c>
      <c r="AE5017">
        <v>0</v>
      </c>
      <c r="AF5017">
        <v>0</v>
      </c>
      <c r="AG5017" t="s">
        <v>19631</v>
      </c>
      <c r="AH5017" s="21" t="str">
        <f t="shared" si="156"/>
        <v>YR25</v>
      </c>
      <c r="AI5017" s="21">
        <v>216</v>
      </c>
      <c r="AJ5017" s="21">
        <f t="shared" si="157"/>
        <v>99.24183006535948</v>
      </c>
      <c r="AK5017" s="21" t="s">
        <v>2060</v>
      </c>
      <c r="AL5017" t="s">
        <v>2613</v>
      </c>
      <c r="AM5017" s="26" t="s">
        <v>38</v>
      </c>
      <c r="AN5017" t="s">
        <v>2033</v>
      </c>
    </row>
    <row r="5018" spans="1:40" ht="15" hidden="1" thickTop="1" x14ac:dyDescent="0.35">
      <c r="A5018" t="s">
        <v>10886</v>
      </c>
      <c r="B5018" t="s">
        <v>19632</v>
      </c>
      <c r="C5018" t="s">
        <v>2673</v>
      </c>
      <c r="D5018" t="s">
        <v>19633</v>
      </c>
      <c r="E5018" t="s">
        <v>2608</v>
      </c>
      <c r="F5018">
        <v>1</v>
      </c>
      <c r="G5018" t="s">
        <v>2633</v>
      </c>
      <c r="H5018" t="s">
        <v>2577</v>
      </c>
      <c r="I5018" t="s">
        <v>2076</v>
      </c>
      <c r="J5018" t="s">
        <v>2675</v>
      </c>
      <c r="K5018" t="s">
        <v>2611</v>
      </c>
      <c r="L5018" t="s">
        <v>2058</v>
      </c>
      <c r="M5018" t="s">
        <v>2059</v>
      </c>
      <c r="N5018">
        <v>10</v>
      </c>
      <c r="O5018">
        <v>396</v>
      </c>
      <c r="P5018">
        <v>1.62</v>
      </c>
      <c r="Q5018">
        <v>24480</v>
      </c>
      <c r="R5018">
        <v>7</v>
      </c>
      <c r="S5018">
        <v>314</v>
      </c>
      <c r="T5018">
        <v>1.28</v>
      </c>
      <c r="U5018">
        <v>3</v>
      </c>
      <c r="V5018">
        <v>82</v>
      </c>
      <c r="W5018">
        <v>0.33</v>
      </c>
      <c r="X5018">
        <v>0</v>
      </c>
      <c r="Y5018">
        <v>0</v>
      </c>
      <c r="Z5018">
        <v>0</v>
      </c>
      <c r="AA5018">
        <v>0</v>
      </c>
      <c r="AB5018">
        <v>0</v>
      </c>
      <c r="AC5018">
        <v>0</v>
      </c>
      <c r="AD5018">
        <v>0</v>
      </c>
      <c r="AE5018">
        <v>0</v>
      </c>
      <c r="AF5018">
        <v>0</v>
      </c>
      <c r="AG5018" t="s">
        <v>19634</v>
      </c>
      <c r="AH5018" s="21" t="str">
        <f t="shared" si="156"/>
        <v>YR25</v>
      </c>
      <c r="AI5018" s="21">
        <v>345.36</v>
      </c>
      <c r="AJ5018" s="21">
        <f t="shared" si="157"/>
        <v>98.382352941176464</v>
      </c>
      <c r="AK5018" s="21" t="s">
        <v>2063</v>
      </c>
      <c r="AL5018" t="s">
        <v>2581</v>
      </c>
      <c r="AM5018" s="26" t="s">
        <v>38</v>
      </c>
      <c r="AN5018" t="s">
        <v>2030</v>
      </c>
    </row>
    <row r="5019" spans="1:40" ht="15" hidden="1" thickTop="1" x14ac:dyDescent="0.35">
      <c r="A5019" t="s">
        <v>10889</v>
      </c>
      <c r="B5019" t="s">
        <v>19635</v>
      </c>
      <c r="C5019" t="s">
        <v>4580</v>
      </c>
      <c r="D5019" t="s">
        <v>19636</v>
      </c>
      <c r="E5019" t="s">
        <v>3013</v>
      </c>
      <c r="F5019">
        <v>1</v>
      </c>
      <c r="G5019" t="s">
        <v>2600</v>
      </c>
      <c r="H5019" t="s">
        <v>2577</v>
      </c>
      <c r="I5019" t="s">
        <v>2076</v>
      </c>
      <c r="J5019" t="s">
        <v>3183</v>
      </c>
      <c r="K5019" t="s">
        <v>2742</v>
      </c>
      <c r="L5019" t="s">
        <v>2058</v>
      </c>
      <c r="M5019" t="s">
        <v>2059</v>
      </c>
      <c r="N5019">
        <v>3</v>
      </c>
      <c r="O5019">
        <v>91</v>
      </c>
      <c r="P5019">
        <v>0.37</v>
      </c>
      <c r="Q5019">
        <v>24480</v>
      </c>
      <c r="R5019">
        <v>0</v>
      </c>
      <c r="S5019">
        <v>0</v>
      </c>
      <c r="T5019">
        <v>0</v>
      </c>
      <c r="U5019">
        <v>3</v>
      </c>
      <c r="V5019">
        <v>91</v>
      </c>
      <c r="W5019">
        <v>0.37</v>
      </c>
      <c r="X5019">
        <v>0</v>
      </c>
      <c r="Y5019">
        <v>0</v>
      </c>
      <c r="Z5019">
        <v>0</v>
      </c>
      <c r="AA5019">
        <v>0</v>
      </c>
      <c r="AB5019">
        <v>0</v>
      </c>
      <c r="AC5019">
        <v>0</v>
      </c>
      <c r="AD5019">
        <v>0</v>
      </c>
      <c r="AE5019">
        <v>0</v>
      </c>
      <c r="AF5019">
        <v>0</v>
      </c>
      <c r="AG5019" t="s">
        <v>19637</v>
      </c>
      <c r="AH5019" s="21" t="str">
        <f t="shared" si="156"/>
        <v>YR25</v>
      </c>
      <c r="AI5019" s="21">
        <v>345.36</v>
      </c>
      <c r="AJ5019" s="21">
        <f t="shared" si="157"/>
        <v>99.628267973856211</v>
      </c>
      <c r="AK5019" s="21" t="s">
        <v>2060</v>
      </c>
      <c r="AL5019" t="s">
        <v>2551</v>
      </c>
      <c r="AM5019" s="26" t="s">
        <v>38</v>
      </c>
      <c r="AN5019" t="s">
        <v>2033</v>
      </c>
    </row>
    <row r="5020" spans="1:40" ht="15" hidden="1" thickTop="1" x14ac:dyDescent="0.35">
      <c r="A5020" t="s">
        <v>10893</v>
      </c>
      <c r="B5020" t="s">
        <v>19638</v>
      </c>
      <c r="C5020" t="s">
        <v>4634</v>
      </c>
      <c r="D5020" t="s">
        <v>19639</v>
      </c>
      <c r="E5020" t="s">
        <v>2646</v>
      </c>
      <c r="F5020">
        <v>1</v>
      </c>
      <c r="G5020" t="s">
        <v>2600</v>
      </c>
      <c r="H5020" t="s">
        <v>2577</v>
      </c>
      <c r="I5020" t="s">
        <v>2057</v>
      </c>
      <c r="J5020" t="s">
        <v>2647</v>
      </c>
      <c r="K5020" t="s">
        <v>2602</v>
      </c>
      <c r="L5020" t="s">
        <v>2058</v>
      </c>
      <c r="M5020" t="s">
        <v>5179</v>
      </c>
      <c r="N5020">
        <v>5</v>
      </c>
      <c r="O5020">
        <v>89</v>
      </c>
      <c r="P5020">
        <v>0.48</v>
      </c>
      <c r="Q5020">
        <v>18360</v>
      </c>
      <c r="R5020">
        <v>2</v>
      </c>
      <c r="S5020">
        <v>49</v>
      </c>
      <c r="T5020">
        <v>0.27</v>
      </c>
      <c r="U5020">
        <v>3</v>
      </c>
      <c r="V5020">
        <v>40</v>
      </c>
      <c r="W5020">
        <v>0.22</v>
      </c>
      <c r="X5020">
        <v>0</v>
      </c>
      <c r="Y5020">
        <v>0</v>
      </c>
      <c r="Z5020">
        <v>0</v>
      </c>
      <c r="AA5020">
        <v>0</v>
      </c>
      <c r="AB5020">
        <v>0</v>
      </c>
      <c r="AC5020">
        <v>0</v>
      </c>
      <c r="AD5020">
        <v>0</v>
      </c>
      <c r="AE5020">
        <v>0</v>
      </c>
      <c r="AF5020">
        <v>0</v>
      </c>
      <c r="AG5020" t="s">
        <v>19640</v>
      </c>
      <c r="AH5020" s="21" t="str">
        <f t="shared" si="156"/>
        <v>YT21</v>
      </c>
      <c r="AI5020" s="21">
        <v>258.95999999999998</v>
      </c>
      <c r="AJ5020" s="21">
        <f t="shared" si="157"/>
        <v>99.515250544662308</v>
      </c>
      <c r="AK5020" s="21" t="s">
        <v>2060</v>
      </c>
      <c r="AL5020" t="s">
        <v>2551</v>
      </c>
      <c r="AM5020" s="26" t="s">
        <v>38</v>
      </c>
      <c r="AN5020" t="s">
        <v>2032</v>
      </c>
    </row>
    <row r="5021" spans="1:40" ht="15" hidden="1" thickTop="1" x14ac:dyDescent="0.35">
      <c r="A5021" t="s">
        <v>10897</v>
      </c>
      <c r="B5021" t="s">
        <v>19641</v>
      </c>
      <c r="C5021" t="s">
        <v>3332</v>
      </c>
      <c r="D5021" t="s">
        <v>19642</v>
      </c>
      <c r="E5021" t="s">
        <v>2575</v>
      </c>
      <c r="F5021">
        <v>1</v>
      </c>
      <c r="G5021" t="s">
        <v>2600</v>
      </c>
      <c r="H5021" t="s">
        <v>2577</v>
      </c>
      <c r="I5021" t="s">
        <v>2076</v>
      </c>
      <c r="J5021" t="s">
        <v>2699</v>
      </c>
      <c r="K5021" t="s">
        <v>2579</v>
      </c>
      <c r="L5021" t="s">
        <v>2058</v>
      </c>
      <c r="M5021" t="s">
        <v>2059</v>
      </c>
      <c r="N5021">
        <v>1</v>
      </c>
      <c r="O5021">
        <v>23</v>
      </c>
      <c r="P5021">
        <v>0.09</v>
      </c>
      <c r="Q5021">
        <v>24480</v>
      </c>
      <c r="R5021">
        <v>1</v>
      </c>
      <c r="S5021">
        <v>23</v>
      </c>
      <c r="T5021">
        <v>0.09</v>
      </c>
      <c r="U5021">
        <v>0</v>
      </c>
      <c r="V5021">
        <v>0</v>
      </c>
      <c r="W5021">
        <v>0</v>
      </c>
      <c r="X5021">
        <v>0</v>
      </c>
      <c r="Y5021">
        <v>0</v>
      </c>
      <c r="Z5021">
        <v>0</v>
      </c>
      <c r="AA5021">
        <v>0</v>
      </c>
      <c r="AB5021">
        <v>0</v>
      </c>
      <c r="AC5021">
        <v>0</v>
      </c>
      <c r="AD5021">
        <v>0</v>
      </c>
      <c r="AE5021">
        <v>0</v>
      </c>
      <c r="AF5021">
        <v>0</v>
      </c>
      <c r="AG5021" t="s">
        <v>19643</v>
      </c>
      <c r="AH5021" s="21" t="str">
        <f t="shared" si="156"/>
        <v>YR25</v>
      </c>
      <c r="AI5021" s="21">
        <v>345.36</v>
      </c>
      <c r="AJ5021" s="21">
        <f t="shared" si="157"/>
        <v>99.906045751633982</v>
      </c>
      <c r="AK5021" s="21" t="s">
        <v>2060</v>
      </c>
      <c r="AL5021" t="s">
        <v>2581</v>
      </c>
      <c r="AM5021" s="26" t="s">
        <v>38</v>
      </c>
      <c r="AN5021" t="s">
        <v>2030</v>
      </c>
    </row>
    <row r="5022" spans="1:40" ht="15" hidden="1" thickTop="1" x14ac:dyDescent="0.35">
      <c r="A5022" t="s">
        <v>10900</v>
      </c>
      <c r="B5022" t="s">
        <v>19644</v>
      </c>
      <c r="C5022" t="s">
        <v>7085</v>
      </c>
      <c r="D5022" t="s">
        <v>19645</v>
      </c>
      <c r="E5022" t="s">
        <v>2691</v>
      </c>
      <c r="F5022">
        <v>1</v>
      </c>
      <c r="G5022" t="s">
        <v>2600</v>
      </c>
      <c r="H5022" t="s">
        <v>2577</v>
      </c>
      <c r="I5022" t="s">
        <v>2076</v>
      </c>
      <c r="J5022" t="s">
        <v>2699</v>
      </c>
      <c r="K5022" t="s">
        <v>2579</v>
      </c>
      <c r="L5022" t="s">
        <v>2058</v>
      </c>
      <c r="M5022" t="s">
        <v>2170</v>
      </c>
      <c r="N5022">
        <v>2</v>
      </c>
      <c r="O5022">
        <v>60</v>
      </c>
      <c r="P5022">
        <v>0.39</v>
      </c>
      <c r="Q5022">
        <v>15300</v>
      </c>
      <c r="R5022">
        <v>0</v>
      </c>
      <c r="S5022">
        <v>0</v>
      </c>
      <c r="T5022">
        <v>0</v>
      </c>
      <c r="U5022">
        <v>2</v>
      </c>
      <c r="V5022">
        <v>60</v>
      </c>
      <c r="W5022">
        <v>0.39</v>
      </c>
      <c r="X5022">
        <v>0</v>
      </c>
      <c r="Y5022">
        <v>0</v>
      </c>
      <c r="Z5022">
        <v>0</v>
      </c>
      <c r="AA5022">
        <v>0</v>
      </c>
      <c r="AB5022">
        <v>0</v>
      </c>
      <c r="AC5022">
        <v>0</v>
      </c>
      <c r="AD5022">
        <v>0</v>
      </c>
      <c r="AE5022">
        <v>0</v>
      </c>
      <c r="AF5022">
        <v>0</v>
      </c>
      <c r="AG5022" t="s">
        <v>19646</v>
      </c>
      <c r="AH5022" s="21" t="str">
        <f t="shared" si="156"/>
        <v>YR25</v>
      </c>
      <c r="AI5022" s="21">
        <v>216</v>
      </c>
      <c r="AJ5022" s="21">
        <f t="shared" si="157"/>
        <v>99.607843137254903</v>
      </c>
      <c r="AK5022" s="21" t="s">
        <v>2060</v>
      </c>
      <c r="AL5022" t="s">
        <v>2581</v>
      </c>
      <c r="AM5022" s="26" t="s">
        <v>38</v>
      </c>
      <c r="AN5022" t="s">
        <v>2031</v>
      </c>
    </row>
    <row r="5023" spans="1:40" ht="15" hidden="1" thickTop="1" x14ac:dyDescent="0.35">
      <c r="A5023" t="s">
        <v>10905</v>
      </c>
      <c r="B5023" t="s">
        <v>19647</v>
      </c>
      <c r="C5023" t="s">
        <v>4416</v>
      </c>
      <c r="D5023" t="s">
        <v>19648</v>
      </c>
      <c r="E5023" t="s">
        <v>2608</v>
      </c>
      <c r="F5023">
        <v>1</v>
      </c>
      <c r="G5023" t="s">
        <v>2609</v>
      </c>
      <c r="H5023" t="s">
        <v>2577</v>
      </c>
      <c r="I5023" t="s">
        <v>2076</v>
      </c>
      <c r="J5023" t="s">
        <v>2764</v>
      </c>
      <c r="K5023" t="s">
        <v>2765</v>
      </c>
      <c r="L5023" t="s">
        <v>2058</v>
      </c>
      <c r="M5023" t="s">
        <v>2170</v>
      </c>
      <c r="N5023">
        <v>3</v>
      </c>
      <c r="O5023">
        <v>206</v>
      </c>
      <c r="P5023">
        <v>1.35</v>
      </c>
      <c r="Q5023">
        <v>15300</v>
      </c>
      <c r="R5023">
        <v>1</v>
      </c>
      <c r="S5023">
        <v>100</v>
      </c>
      <c r="T5023">
        <v>0.65</v>
      </c>
      <c r="U5023">
        <v>2</v>
      </c>
      <c r="V5023">
        <v>106</v>
      </c>
      <c r="W5023">
        <v>0.69</v>
      </c>
      <c r="X5023">
        <v>0</v>
      </c>
      <c r="Y5023">
        <v>0</v>
      </c>
      <c r="Z5023">
        <v>0</v>
      </c>
      <c r="AA5023">
        <v>0</v>
      </c>
      <c r="AB5023">
        <v>0</v>
      </c>
      <c r="AC5023">
        <v>0</v>
      </c>
      <c r="AD5023">
        <v>0</v>
      </c>
      <c r="AE5023">
        <v>0</v>
      </c>
      <c r="AF5023">
        <v>0</v>
      </c>
      <c r="AG5023" t="s">
        <v>19649</v>
      </c>
      <c r="AH5023" s="21" t="str">
        <f t="shared" si="156"/>
        <v>YR25</v>
      </c>
      <c r="AI5023" s="21">
        <v>216</v>
      </c>
      <c r="AJ5023" s="21">
        <f t="shared" si="157"/>
        <v>98.653594771241828</v>
      </c>
      <c r="AK5023" s="21" t="s">
        <v>2063</v>
      </c>
      <c r="AL5023" t="s">
        <v>2613</v>
      </c>
      <c r="AM5023" s="26" t="s">
        <v>38</v>
      </c>
      <c r="AN5023" t="s">
        <v>2030</v>
      </c>
    </row>
    <row r="5024" spans="1:40" ht="15" hidden="1" thickTop="1" x14ac:dyDescent="0.35">
      <c r="A5024" t="s">
        <v>10909</v>
      </c>
      <c r="B5024" t="s">
        <v>19650</v>
      </c>
      <c r="C5024" t="s">
        <v>3342</v>
      </c>
      <c r="D5024" t="s">
        <v>19651</v>
      </c>
      <c r="E5024" t="s">
        <v>3013</v>
      </c>
      <c r="F5024">
        <v>1</v>
      </c>
      <c r="G5024" t="s">
        <v>2600</v>
      </c>
      <c r="H5024" t="s">
        <v>2577</v>
      </c>
      <c r="I5024" t="s">
        <v>2076</v>
      </c>
      <c r="J5024" t="s">
        <v>3183</v>
      </c>
      <c r="K5024" t="s">
        <v>2742</v>
      </c>
      <c r="L5024" t="s">
        <v>2058</v>
      </c>
      <c r="M5024" t="s">
        <v>2170</v>
      </c>
      <c r="N5024">
        <v>3</v>
      </c>
      <c r="O5024">
        <v>83</v>
      </c>
      <c r="P5024">
        <v>0.54</v>
      </c>
      <c r="Q5024">
        <v>15300</v>
      </c>
      <c r="R5024">
        <v>1</v>
      </c>
      <c r="S5024">
        <v>21</v>
      </c>
      <c r="T5024">
        <v>0.14000000000000001</v>
      </c>
      <c r="U5024">
        <v>2</v>
      </c>
      <c r="V5024">
        <v>62</v>
      </c>
      <c r="W5024">
        <v>0.41</v>
      </c>
      <c r="X5024">
        <v>0</v>
      </c>
      <c r="Y5024">
        <v>0</v>
      </c>
      <c r="Z5024">
        <v>0</v>
      </c>
      <c r="AA5024">
        <v>0</v>
      </c>
      <c r="AB5024">
        <v>0</v>
      </c>
      <c r="AC5024">
        <v>0</v>
      </c>
      <c r="AD5024">
        <v>0</v>
      </c>
      <c r="AE5024">
        <v>0</v>
      </c>
      <c r="AF5024">
        <v>0</v>
      </c>
      <c r="AG5024" t="s">
        <v>19652</v>
      </c>
      <c r="AH5024" s="21" t="str">
        <f t="shared" si="156"/>
        <v>YR25</v>
      </c>
      <c r="AI5024" s="21">
        <v>216</v>
      </c>
      <c r="AJ5024" s="21">
        <f t="shared" si="157"/>
        <v>99.457516339869287</v>
      </c>
      <c r="AK5024" s="21" t="s">
        <v>2060</v>
      </c>
      <c r="AL5024" t="s">
        <v>2551</v>
      </c>
      <c r="AM5024" s="26" t="s">
        <v>38</v>
      </c>
      <c r="AN5024" t="s">
        <v>2032</v>
      </c>
    </row>
    <row r="5025" spans="1:40" ht="15" hidden="1" thickTop="1" x14ac:dyDescent="0.35">
      <c r="A5025" t="s">
        <v>10913</v>
      </c>
      <c r="B5025" t="s">
        <v>19653</v>
      </c>
      <c r="C5025" t="s">
        <v>3470</v>
      </c>
      <c r="D5025" t="s">
        <v>19654</v>
      </c>
      <c r="E5025" t="s">
        <v>2575</v>
      </c>
      <c r="F5025">
        <v>1</v>
      </c>
      <c r="G5025" t="s">
        <v>2600</v>
      </c>
      <c r="H5025" t="s">
        <v>2577</v>
      </c>
      <c r="I5025" t="s">
        <v>2057</v>
      </c>
      <c r="J5025" t="s">
        <v>2601</v>
      </c>
      <c r="K5025" t="s">
        <v>2602</v>
      </c>
      <c r="L5025" t="s">
        <v>2058</v>
      </c>
      <c r="M5025" t="s">
        <v>2059</v>
      </c>
      <c r="N5025">
        <v>11</v>
      </c>
      <c r="O5025">
        <v>234</v>
      </c>
      <c r="P5025">
        <v>0.96</v>
      </c>
      <c r="Q5025">
        <v>24480</v>
      </c>
      <c r="R5025">
        <v>4</v>
      </c>
      <c r="S5025">
        <v>89</v>
      </c>
      <c r="T5025">
        <v>0.36</v>
      </c>
      <c r="U5025">
        <v>6</v>
      </c>
      <c r="V5025">
        <v>133</v>
      </c>
      <c r="W5025">
        <v>0.54</v>
      </c>
      <c r="X5025">
        <v>0</v>
      </c>
      <c r="Y5025">
        <v>0</v>
      </c>
      <c r="Z5025">
        <v>0</v>
      </c>
      <c r="AA5025">
        <v>1</v>
      </c>
      <c r="AB5025">
        <v>12</v>
      </c>
      <c r="AC5025">
        <v>0.05</v>
      </c>
      <c r="AD5025">
        <v>0</v>
      </c>
      <c r="AE5025">
        <v>0</v>
      </c>
      <c r="AF5025">
        <v>0</v>
      </c>
      <c r="AG5025" t="s">
        <v>19655</v>
      </c>
      <c r="AH5025" s="21" t="str">
        <f t="shared" si="156"/>
        <v>YT21</v>
      </c>
      <c r="AI5025" s="21">
        <v>345.36</v>
      </c>
      <c r="AJ5025" s="21">
        <f t="shared" si="157"/>
        <v>99.044117647058826</v>
      </c>
      <c r="AK5025" s="21" t="s">
        <v>2063</v>
      </c>
      <c r="AL5025" t="s">
        <v>2551</v>
      </c>
      <c r="AM5025" s="26" t="s">
        <v>38</v>
      </c>
      <c r="AN5025" t="s">
        <v>2030</v>
      </c>
    </row>
    <row r="5026" spans="1:40" ht="15" hidden="1" thickTop="1" x14ac:dyDescent="0.35">
      <c r="A5026" t="s">
        <v>10917</v>
      </c>
      <c r="B5026" t="s">
        <v>19657</v>
      </c>
      <c r="C5026" t="s">
        <v>8041</v>
      </c>
      <c r="D5026" t="s">
        <v>19658</v>
      </c>
      <c r="E5026" t="s">
        <v>2575</v>
      </c>
      <c r="F5026">
        <v>1</v>
      </c>
      <c r="G5026" t="s">
        <v>2600</v>
      </c>
      <c r="H5026" t="s">
        <v>2577</v>
      </c>
      <c r="I5026" t="s">
        <v>2076</v>
      </c>
      <c r="J5026" t="s">
        <v>2699</v>
      </c>
      <c r="K5026" t="s">
        <v>2579</v>
      </c>
      <c r="L5026" t="s">
        <v>2058</v>
      </c>
      <c r="M5026" t="s">
        <v>2059</v>
      </c>
      <c r="N5026">
        <v>3</v>
      </c>
      <c r="O5026">
        <v>34</v>
      </c>
      <c r="P5026">
        <v>0.14000000000000001</v>
      </c>
      <c r="Q5026">
        <v>24480</v>
      </c>
      <c r="R5026">
        <v>1</v>
      </c>
      <c r="S5026">
        <v>10</v>
      </c>
      <c r="T5026">
        <v>0.04</v>
      </c>
      <c r="U5026">
        <v>2</v>
      </c>
      <c r="V5026">
        <v>24</v>
      </c>
      <c r="W5026">
        <v>0.1</v>
      </c>
      <c r="X5026">
        <v>0</v>
      </c>
      <c r="Y5026">
        <v>0</v>
      </c>
      <c r="Z5026">
        <v>0</v>
      </c>
      <c r="AA5026">
        <v>0</v>
      </c>
      <c r="AB5026">
        <v>0</v>
      </c>
      <c r="AC5026">
        <v>0</v>
      </c>
      <c r="AD5026">
        <v>0</v>
      </c>
      <c r="AE5026">
        <v>0</v>
      </c>
      <c r="AF5026">
        <v>0</v>
      </c>
      <c r="AG5026" t="s">
        <v>19659</v>
      </c>
      <c r="AH5026" s="21" t="str">
        <f t="shared" si="156"/>
        <v>YR25</v>
      </c>
      <c r="AI5026" s="21">
        <v>345.36</v>
      </c>
      <c r="AJ5026" s="21">
        <f t="shared" si="157"/>
        <v>99.861111111111114</v>
      </c>
      <c r="AK5026" s="21" t="s">
        <v>2060</v>
      </c>
      <c r="AL5026" t="s">
        <v>2581</v>
      </c>
      <c r="AM5026" s="26" t="s">
        <v>38</v>
      </c>
      <c r="AN5026" t="s">
        <v>2032</v>
      </c>
    </row>
    <row r="5027" spans="1:40" ht="15" hidden="1" thickTop="1" x14ac:dyDescent="0.35">
      <c r="A5027" t="s">
        <v>10921</v>
      </c>
      <c r="B5027" t="s">
        <v>19660</v>
      </c>
      <c r="C5027" t="s">
        <v>2798</v>
      </c>
      <c r="D5027" t="s">
        <v>19661</v>
      </c>
      <c r="E5027" t="s">
        <v>2608</v>
      </c>
      <c r="F5027">
        <v>1</v>
      </c>
      <c r="G5027" t="s">
        <v>2609</v>
      </c>
      <c r="H5027" t="s">
        <v>2577</v>
      </c>
      <c r="I5027" t="s">
        <v>2076</v>
      </c>
      <c r="J5027" t="s">
        <v>2610</v>
      </c>
      <c r="K5027" t="s">
        <v>2611</v>
      </c>
      <c r="L5027" t="s">
        <v>2058</v>
      </c>
      <c r="M5027" t="s">
        <v>2059</v>
      </c>
      <c r="N5027">
        <v>5</v>
      </c>
      <c r="O5027">
        <v>174</v>
      </c>
      <c r="P5027">
        <v>0.71</v>
      </c>
      <c r="Q5027">
        <v>24480</v>
      </c>
      <c r="R5027">
        <v>1</v>
      </c>
      <c r="S5027">
        <v>29</v>
      </c>
      <c r="T5027">
        <v>0.12</v>
      </c>
      <c r="U5027">
        <v>3</v>
      </c>
      <c r="V5027">
        <v>123</v>
      </c>
      <c r="W5027">
        <v>0.5</v>
      </c>
      <c r="X5027">
        <v>0</v>
      </c>
      <c r="Y5027">
        <v>0</v>
      </c>
      <c r="Z5027">
        <v>0</v>
      </c>
      <c r="AA5027">
        <v>1</v>
      </c>
      <c r="AB5027">
        <v>22</v>
      </c>
      <c r="AC5027">
        <v>0.09</v>
      </c>
      <c r="AD5027">
        <v>0</v>
      </c>
      <c r="AE5027">
        <v>0</v>
      </c>
      <c r="AF5027">
        <v>0</v>
      </c>
      <c r="AG5027" t="s">
        <v>19662</v>
      </c>
      <c r="AH5027" s="21" t="str">
        <f t="shared" si="156"/>
        <v>YR25</v>
      </c>
      <c r="AI5027" s="21">
        <v>345.36</v>
      </c>
      <c r="AJ5027" s="21">
        <f t="shared" si="157"/>
        <v>99.289215686274517</v>
      </c>
      <c r="AK5027" s="21" t="s">
        <v>2060</v>
      </c>
      <c r="AL5027" t="s">
        <v>2613</v>
      </c>
      <c r="AM5027" s="26" t="s">
        <v>38</v>
      </c>
      <c r="AN5027" t="s">
        <v>2030</v>
      </c>
    </row>
    <row r="5028" spans="1:40" ht="15" hidden="1" thickTop="1" x14ac:dyDescent="0.35">
      <c r="A5028" t="s">
        <v>10925</v>
      </c>
      <c r="B5028" t="s">
        <v>19663</v>
      </c>
      <c r="C5028" t="s">
        <v>2870</v>
      </c>
      <c r="D5028" t="s">
        <v>19664</v>
      </c>
      <c r="E5028" t="s">
        <v>2691</v>
      </c>
      <c r="F5028">
        <v>1</v>
      </c>
      <c r="G5028" t="s">
        <v>2633</v>
      </c>
      <c r="H5028" t="s">
        <v>2577</v>
      </c>
      <c r="I5028" t="s">
        <v>2076</v>
      </c>
      <c r="J5028" t="s">
        <v>2692</v>
      </c>
      <c r="K5028" t="s">
        <v>2635</v>
      </c>
      <c r="L5028" t="s">
        <v>2058</v>
      </c>
      <c r="M5028" t="s">
        <v>2170</v>
      </c>
      <c r="N5028">
        <v>9</v>
      </c>
      <c r="O5028">
        <v>303</v>
      </c>
      <c r="P5028">
        <v>1.98</v>
      </c>
      <c r="Q5028">
        <v>15300</v>
      </c>
      <c r="R5028">
        <v>3</v>
      </c>
      <c r="S5028">
        <v>97</v>
      </c>
      <c r="T5028">
        <v>0.63</v>
      </c>
      <c r="U5028">
        <v>5</v>
      </c>
      <c r="V5028">
        <v>178</v>
      </c>
      <c r="W5028">
        <v>1.1599999999999999</v>
      </c>
      <c r="X5028">
        <v>0</v>
      </c>
      <c r="Y5028">
        <v>0</v>
      </c>
      <c r="Z5028">
        <v>0</v>
      </c>
      <c r="AA5028">
        <v>1</v>
      </c>
      <c r="AB5028">
        <v>28</v>
      </c>
      <c r="AC5028">
        <v>0.18</v>
      </c>
      <c r="AD5028">
        <v>0</v>
      </c>
      <c r="AE5028">
        <v>0</v>
      </c>
      <c r="AF5028">
        <v>0</v>
      </c>
      <c r="AG5028" t="s">
        <v>19665</v>
      </c>
      <c r="AH5028" s="21" t="str">
        <f t="shared" si="156"/>
        <v>YR25</v>
      </c>
      <c r="AI5028" s="21">
        <v>216</v>
      </c>
      <c r="AJ5028" s="21">
        <f t="shared" si="157"/>
        <v>98.019607843137251</v>
      </c>
      <c r="AK5028" s="21" t="s">
        <v>2063</v>
      </c>
      <c r="AL5028" t="s">
        <v>2581</v>
      </c>
      <c r="AM5028" s="26" t="s">
        <v>38</v>
      </c>
      <c r="AN5028" t="s">
        <v>2032</v>
      </c>
    </row>
    <row r="5029" spans="1:40" ht="15" hidden="1" thickTop="1" x14ac:dyDescent="0.35">
      <c r="A5029" t="s">
        <v>10929</v>
      </c>
      <c r="B5029" t="s">
        <v>19666</v>
      </c>
      <c r="C5029" t="s">
        <v>3342</v>
      </c>
      <c r="D5029" t="s">
        <v>19667</v>
      </c>
      <c r="E5029" t="s">
        <v>3013</v>
      </c>
      <c r="F5029">
        <v>1</v>
      </c>
      <c r="G5029" t="s">
        <v>2600</v>
      </c>
      <c r="H5029" t="s">
        <v>2577</v>
      </c>
      <c r="I5029" t="s">
        <v>2076</v>
      </c>
      <c r="J5029" t="s">
        <v>3183</v>
      </c>
      <c r="K5029" t="s">
        <v>2742</v>
      </c>
      <c r="L5029" t="s">
        <v>2058</v>
      </c>
      <c r="M5029" t="s">
        <v>2059</v>
      </c>
      <c r="N5029">
        <v>4</v>
      </c>
      <c r="O5029">
        <v>119</v>
      </c>
      <c r="P5029">
        <v>0.49</v>
      </c>
      <c r="Q5029">
        <v>24480</v>
      </c>
      <c r="R5029">
        <v>1</v>
      </c>
      <c r="S5029">
        <v>34</v>
      </c>
      <c r="T5029">
        <v>0.14000000000000001</v>
      </c>
      <c r="U5029">
        <v>3</v>
      </c>
      <c r="V5029">
        <v>85</v>
      </c>
      <c r="W5029">
        <v>0.35</v>
      </c>
      <c r="X5029">
        <v>0</v>
      </c>
      <c r="Y5029">
        <v>0</v>
      </c>
      <c r="Z5029">
        <v>0</v>
      </c>
      <c r="AA5029">
        <v>0</v>
      </c>
      <c r="AB5029">
        <v>0</v>
      </c>
      <c r="AC5029">
        <v>0</v>
      </c>
      <c r="AD5029">
        <v>0</v>
      </c>
      <c r="AE5029">
        <v>0</v>
      </c>
      <c r="AF5029">
        <v>0</v>
      </c>
      <c r="AG5029" t="s">
        <v>19668</v>
      </c>
      <c r="AH5029" s="21" t="str">
        <f t="shared" si="156"/>
        <v>YR25</v>
      </c>
      <c r="AI5029" s="21">
        <v>345.36</v>
      </c>
      <c r="AJ5029" s="21">
        <f t="shared" si="157"/>
        <v>99.513888888888886</v>
      </c>
      <c r="AK5029" s="21" t="s">
        <v>2060</v>
      </c>
      <c r="AL5029" t="s">
        <v>2551</v>
      </c>
      <c r="AM5029" s="26" t="s">
        <v>38</v>
      </c>
      <c r="AN5029" t="s">
        <v>2033</v>
      </c>
    </row>
    <row r="5030" spans="1:40" ht="15" hidden="1" thickTop="1" x14ac:dyDescent="0.35">
      <c r="A5030" t="s">
        <v>10932</v>
      </c>
      <c r="B5030" t="s">
        <v>19669</v>
      </c>
      <c r="C5030" t="s">
        <v>6967</v>
      </c>
      <c r="D5030" t="s">
        <v>19670</v>
      </c>
      <c r="E5030" t="s">
        <v>2646</v>
      </c>
      <c r="F5030">
        <v>1</v>
      </c>
      <c r="G5030" t="s">
        <v>2600</v>
      </c>
      <c r="H5030" t="s">
        <v>2577</v>
      </c>
      <c r="I5030" t="s">
        <v>2057</v>
      </c>
      <c r="J5030" t="s">
        <v>2647</v>
      </c>
      <c r="K5030" t="s">
        <v>2602</v>
      </c>
      <c r="L5030" t="s">
        <v>2058</v>
      </c>
      <c r="M5030" t="s">
        <v>2059</v>
      </c>
      <c r="N5030">
        <v>4</v>
      </c>
      <c r="O5030">
        <v>118</v>
      </c>
      <c r="P5030">
        <v>0.48</v>
      </c>
      <c r="Q5030">
        <v>24480</v>
      </c>
      <c r="R5030">
        <v>1</v>
      </c>
      <c r="S5030">
        <v>15</v>
      </c>
      <c r="T5030">
        <v>0.06</v>
      </c>
      <c r="U5030">
        <v>2</v>
      </c>
      <c r="V5030">
        <v>77</v>
      </c>
      <c r="W5030">
        <v>0.31</v>
      </c>
      <c r="X5030">
        <v>1</v>
      </c>
      <c r="Y5030">
        <v>26</v>
      </c>
      <c r="Z5030">
        <v>0.11</v>
      </c>
      <c r="AA5030">
        <v>0</v>
      </c>
      <c r="AB5030">
        <v>0</v>
      </c>
      <c r="AC5030">
        <v>0</v>
      </c>
      <c r="AD5030">
        <v>0</v>
      </c>
      <c r="AE5030">
        <v>0</v>
      </c>
      <c r="AF5030">
        <v>0</v>
      </c>
      <c r="AG5030" t="s">
        <v>19671</v>
      </c>
      <c r="AH5030" s="21" t="str">
        <f t="shared" si="156"/>
        <v>YT21</v>
      </c>
      <c r="AI5030" s="21">
        <v>345.36</v>
      </c>
      <c r="AJ5030" s="21">
        <f t="shared" si="157"/>
        <v>99.517973856209153</v>
      </c>
      <c r="AK5030" s="21" t="s">
        <v>2060</v>
      </c>
      <c r="AL5030" t="s">
        <v>2551</v>
      </c>
      <c r="AM5030" s="26" t="s">
        <v>38</v>
      </c>
      <c r="AN5030" t="s">
        <v>2032</v>
      </c>
    </row>
    <row r="5031" spans="1:40" ht="15" hidden="1" thickTop="1" x14ac:dyDescent="0.35">
      <c r="A5031" t="s">
        <v>10936</v>
      </c>
      <c r="B5031" t="s">
        <v>19672</v>
      </c>
      <c r="C5031" t="s">
        <v>4282</v>
      </c>
      <c r="D5031" t="s">
        <v>19673</v>
      </c>
      <c r="E5031" t="s">
        <v>2691</v>
      </c>
      <c r="F5031">
        <v>1</v>
      </c>
      <c r="G5031" t="s">
        <v>2600</v>
      </c>
      <c r="H5031" t="s">
        <v>2577</v>
      </c>
      <c r="I5031" t="s">
        <v>2076</v>
      </c>
      <c r="J5031" t="s">
        <v>2699</v>
      </c>
      <c r="K5031" t="s">
        <v>2579</v>
      </c>
      <c r="L5031" t="s">
        <v>2058</v>
      </c>
      <c r="M5031" t="s">
        <v>2170</v>
      </c>
      <c r="N5031">
        <v>1</v>
      </c>
      <c r="O5031">
        <v>24</v>
      </c>
      <c r="P5031">
        <v>0.16</v>
      </c>
      <c r="Q5031">
        <v>15300</v>
      </c>
      <c r="R5031">
        <v>0</v>
      </c>
      <c r="S5031">
        <v>0</v>
      </c>
      <c r="T5031">
        <v>0</v>
      </c>
      <c r="U5031">
        <v>1</v>
      </c>
      <c r="V5031">
        <v>24</v>
      </c>
      <c r="W5031">
        <v>0.16</v>
      </c>
      <c r="X5031">
        <v>0</v>
      </c>
      <c r="Y5031">
        <v>0</v>
      </c>
      <c r="Z5031">
        <v>0</v>
      </c>
      <c r="AA5031">
        <v>0</v>
      </c>
      <c r="AB5031">
        <v>0</v>
      </c>
      <c r="AC5031">
        <v>0</v>
      </c>
      <c r="AD5031">
        <v>0</v>
      </c>
      <c r="AE5031">
        <v>0</v>
      </c>
      <c r="AF5031">
        <v>0</v>
      </c>
      <c r="AG5031" t="s">
        <v>19674</v>
      </c>
      <c r="AH5031" s="21" t="str">
        <f t="shared" si="156"/>
        <v>YR25</v>
      </c>
      <c r="AI5031" s="21">
        <v>216</v>
      </c>
      <c r="AJ5031" s="21">
        <f t="shared" si="157"/>
        <v>99.843137254901961</v>
      </c>
      <c r="AK5031" s="21" t="s">
        <v>2060</v>
      </c>
      <c r="AL5031" t="s">
        <v>2581</v>
      </c>
      <c r="AM5031" s="26" t="s">
        <v>38</v>
      </c>
      <c r="AN5031" t="s">
        <v>2031</v>
      </c>
    </row>
    <row r="5032" spans="1:40" ht="15" hidden="1" thickTop="1" x14ac:dyDescent="0.35">
      <c r="A5032" t="s">
        <v>10940</v>
      </c>
      <c r="B5032" t="s">
        <v>19675</v>
      </c>
      <c r="C5032" t="s">
        <v>5561</v>
      </c>
      <c r="D5032" t="s">
        <v>19676</v>
      </c>
      <c r="E5032" t="s">
        <v>2575</v>
      </c>
      <c r="F5032">
        <v>1</v>
      </c>
      <c r="G5032" t="s">
        <v>2576</v>
      </c>
      <c r="H5032" t="s">
        <v>2577</v>
      </c>
      <c r="I5032" t="s">
        <v>2076</v>
      </c>
      <c r="J5032" t="s">
        <v>2578</v>
      </c>
      <c r="K5032" t="s">
        <v>2579</v>
      </c>
      <c r="L5032" t="s">
        <v>2058</v>
      </c>
      <c r="M5032" t="s">
        <v>2170</v>
      </c>
      <c r="N5032">
        <v>5</v>
      </c>
      <c r="O5032">
        <v>57</v>
      </c>
      <c r="P5032">
        <v>0.37</v>
      </c>
      <c r="Q5032">
        <v>15300</v>
      </c>
      <c r="R5032">
        <v>2</v>
      </c>
      <c r="S5032">
        <v>17</v>
      </c>
      <c r="T5032">
        <v>0.11</v>
      </c>
      <c r="U5032">
        <v>3</v>
      </c>
      <c r="V5032">
        <v>40</v>
      </c>
      <c r="W5032">
        <v>0.26</v>
      </c>
      <c r="X5032">
        <v>0</v>
      </c>
      <c r="Y5032">
        <v>0</v>
      </c>
      <c r="Z5032">
        <v>0</v>
      </c>
      <c r="AA5032">
        <v>0</v>
      </c>
      <c r="AB5032">
        <v>0</v>
      </c>
      <c r="AC5032">
        <v>0</v>
      </c>
      <c r="AD5032">
        <v>0</v>
      </c>
      <c r="AE5032">
        <v>0</v>
      </c>
      <c r="AF5032">
        <v>0</v>
      </c>
      <c r="AG5032" t="s">
        <v>19677</v>
      </c>
      <c r="AH5032" s="21" t="str">
        <f t="shared" si="156"/>
        <v>YR25</v>
      </c>
      <c r="AI5032" s="21">
        <v>216</v>
      </c>
      <c r="AJ5032" s="21">
        <f t="shared" si="157"/>
        <v>99.627450980392155</v>
      </c>
      <c r="AK5032" s="21" t="s">
        <v>2060</v>
      </c>
      <c r="AL5032" t="s">
        <v>2581</v>
      </c>
      <c r="AM5032" s="26" t="s">
        <v>38</v>
      </c>
      <c r="AN5032" t="s">
        <v>2030</v>
      </c>
    </row>
    <row r="5033" spans="1:40" ht="15" hidden="1" thickTop="1" x14ac:dyDescent="0.35">
      <c r="A5033" t="s">
        <v>10944</v>
      </c>
      <c r="B5033" t="s">
        <v>19678</v>
      </c>
      <c r="C5033" t="s">
        <v>4088</v>
      </c>
      <c r="D5033" t="s">
        <v>19679</v>
      </c>
      <c r="E5033" t="s">
        <v>2608</v>
      </c>
      <c r="F5033">
        <v>1</v>
      </c>
      <c r="G5033" t="s">
        <v>2609</v>
      </c>
      <c r="H5033" t="s">
        <v>2577</v>
      </c>
      <c r="I5033" t="s">
        <v>2076</v>
      </c>
      <c r="J5033" t="s">
        <v>2610</v>
      </c>
      <c r="K5033" t="s">
        <v>2611</v>
      </c>
      <c r="L5033" t="s">
        <v>2058</v>
      </c>
      <c r="M5033" t="s">
        <v>2059</v>
      </c>
      <c r="N5033">
        <v>7</v>
      </c>
      <c r="O5033">
        <v>280</v>
      </c>
      <c r="P5033">
        <v>1.1399999999999999</v>
      </c>
      <c r="Q5033">
        <v>24480</v>
      </c>
      <c r="R5033">
        <v>1</v>
      </c>
      <c r="S5033">
        <v>1</v>
      </c>
      <c r="T5033">
        <v>0</v>
      </c>
      <c r="U5033">
        <v>6</v>
      </c>
      <c r="V5033">
        <v>279</v>
      </c>
      <c r="W5033">
        <v>1.1399999999999999</v>
      </c>
      <c r="X5033">
        <v>0</v>
      </c>
      <c r="Y5033">
        <v>0</v>
      </c>
      <c r="Z5033">
        <v>0</v>
      </c>
      <c r="AA5033">
        <v>0</v>
      </c>
      <c r="AB5033">
        <v>0</v>
      </c>
      <c r="AC5033">
        <v>0</v>
      </c>
      <c r="AD5033">
        <v>0</v>
      </c>
      <c r="AE5033">
        <v>0</v>
      </c>
      <c r="AF5033">
        <v>0</v>
      </c>
      <c r="AG5033" t="s">
        <v>19680</v>
      </c>
      <c r="AH5033" s="21" t="str">
        <f t="shared" si="156"/>
        <v>YR25</v>
      </c>
      <c r="AI5033" s="21">
        <v>345.36</v>
      </c>
      <c r="AJ5033" s="21">
        <f t="shared" si="157"/>
        <v>98.856209150326791</v>
      </c>
      <c r="AK5033" s="21" t="s">
        <v>2063</v>
      </c>
      <c r="AL5033" t="s">
        <v>2613</v>
      </c>
      <c r="AM5033" s="26" t="s">
        <v>38</v>
      </c>
      <c r="AN5033" t="s">
        <v>2032</v>
      </c>
    </row>
    <row r="5034" spans="1:40" ht="15" hidden="1" thickTop="1" x14ac:dyDescent="0.35">
      <c r="A5034" t="s">
        <v>10948</v>
      </c>
      <c r="B5034" t="s">
        <v>19681</v>
      </c>
      <c r="C5034" t="s">
        <v>5067</v>
      </c>
      <c r="D5034" t="s">
        <v>19682</v>
      </c>
      <c r="E5034" t="s">
        <v>2608</v>
      </c>
      <c r="F5034">
        <v>1</v>
      </c>
      <c r="G5034" t="s">
        <v>2609</v>
      </c>
      <c r="H5034" t="s">
        <v>2577</v>
      </c>
      <c r="I5034" t="s">
        <v>2076</v>
      </c>
      <c r="J5034" t="s">
        <v>2610</v>
      </c>
      <c r="K5034" t="s">
        <v>2611</v>
      </c>
      <c r="L5034" t="s">
        <v>2058</v>
      </c>
      <c r="M5034" t="s">
        <v>2059</v>
      </c>
      <c r="N5034">
        <v>4</v>
      </c>
      <c r="O5034">
        <v>184</v>
      </c>
      <c r="P5034">
        <v>0.75</v>
      </c>
      <c r="Q5034">
        <v>24480</v>
      </c>
      <c r="R5034">
        <v>1</v>
      </c>
      <c r="S5034">
        <v>51</v>
      </c>
      <c r="T5034">
        <v>0.21</v>
      </c>
      <c r="U5034">
        <v>3</v>
      </c>
      <c r="V5034">
        <v>133</v>
      </c>
      <c r="W5034">
        <v>0.54</v>
      </c>
      <c r="X5034">
        <v>0</v>
      </c>
      <c r="Y5034">
        <v>0</v>
      </c>
      <c r="Z5034">
        <v>0</v>
      </c>
      <c r="AA5034">
        <v>0</v>
      </c>
      <c r="AB5034">
        <v>0</v>
      </c>
      <c r="AC5034">
        <v>0</v>
      </c>
      <c r="AD5034">
        <v>0</v>
      </c>
      <c r="AE5034">
        <v>0</v>
      </c>
      <c r="AF5034">
        <v>0</v>
      </c>
      <c r="AG5034" t="s">
        <v>19683</v>
      </c>
      <c r="AH5034" s="21" t="str">
        <f t="shared" si="156"/>
        <v>YR25</v>
      </c>
      <c r="AI5034" s="21">
        <v>345.36</v>
      </c>
      <c r="AJ5034" s="21">
        <f t="shared" si="157"/>
        <v>99.248366013071902</v>
      </c>
      <c r="AK5034" s="21" t="s">
        <v>2060</v>
      </c>
      <c r="AL5034" t="s">
        <v>2613</v>
      </c>
      <c r="AM5034" s="26" t="s">
        <v>38</v>
      </c>
      <c r="AN5034" t="s">
        <v>2032</v>
      </c>
    </row>
    <row r="5035" spans="1:40" ht="15" hidden="1" thickTop="1" x14ac:dyDescent="0.35">
      <c r="A5035" t="s">
        <v>10952</v>
      </c>
      <c r="B5035" t="s">
        <v>19684</v>
      </c>
      <c r="C5035" t="s">
        <v>3996</v>
      </c>
      <c r="D5035" t="s">
        <v>19685</v>
      </c>
      <c r="E5035" t="s">
        <v>2575</v>
      </c>
      <c r="F5035">
        <v>1</v>
      </c>
      <c r="G5035" t="s">
        <v>2600</v>
      </c>
      <c r="H5035" t="s">
        <v>2577</v>
      </c>
      <c r="I5035" t="s">
        <v>2076</v>
      </c>
      <c r="J5035" t="s">
        <v>2601</v>
      </c>
      <c r="K5035" t="s">
        <v>2602</v>
      </c>
      <c r="L5035" t="s">
        <v>2058</v>
      </c>
      <c r="M5035" t="s">
        <v>2059</v>
      </c>
      <c r="N5035">
        <v>4</v>
      </c>
      <c r="O5035">
        <v>123</v>
      </c>
      <c r="P5035">
        <v>0.5</v>
      </c>
      <c r="Q5035">
        <v>24480</v>
      </c>
      <c r="R5035">
        <v>2</v>
      </c>
      <c r="S5035">
        <v>90</v>
      </c>
      <c r="T5035">
        <v>0.37</v>
      </c>
      <c r="U5035">
        <v>2</v>
      </c>
      <c r="V5035">
        <v>33</v>
      </c>
      <c r="W5035">
        <v>0.13</v>
      </c>
      <c r="X5035">
        <v>0</v>
      </c>
      <c r="Y5035">
        <v>0</v>
      </c>
      <c r="Z5035">
        <v>0</v>
      </c>
      <c r="AA5035">
        <v>0</v>
      </c>
      <c r="AB5035">
        <v>0</v>
      </c>
      <c r="AC5035">
        <v>0</v>
      </c>
      <c r="AD5035">
        <v>0</v>
      </c>
      <c r="AE5035">
        <v>0</v>
      </c>
      <c r="AF5035">
        <v>0</v>
      </c>
      <c r="AG5035" t="s">
        <v>19686</v>
      </c>
      <c r="AH5035" s="21" t="str">
        <f t="shared" si="156"/>
        <v>YR25</v>
      </c>
      <c r="AI5035" s="21">
        <v>345.36</v>
      </c>
      <c r="AJ5035" s="21">
        <f t="shared" si="157"/>
        <v>99.497549019607845</v>
      </c>
      <c r="AK5035" s="21" t="s">
        <v>2060</v>
      </c>
      <c r="AL5035" t="s">
        <v>2551</v>
      </c>
      <c r="AM5035" s="26" t="s">
        <v>38</v>
      </c>
      <c r="AN5035" t="s">
        <v>2030</v>
      </c>
    </row>
    <row r="5036" spans="1:40" ht="15" hidden="1" thickTop="1" x14ac:dyDescent="0.35">
      <c r="A5036" t="s">
        <v>10956</v>
      </c>
      <c r="B5036" t="s">
        <v>19687</v>
      </c>
      <c r="C5036" t="s">
        <v>5561</v>
      </c>
      <c r="D5036" t="s">
        <v>19688</v>
      </c>
      <c r="E5036" t="s">
        <v>2575</v>
      </c>
      <c r="F5036">
        <v>1</v>
      </c>
      <c r="G5036" t="s">
        <v>2576</v>
      </c>
      <c r="H5036" t="s">
        <v>2577</v>
      </c>
      <c r="I5036" t="s">
        <v>2076</v>
      </c>
      <c r="J5036" t="s">
        <v>2578</v>
      </c>
      <c r="K5036" t="s">
        <v>2579</v>
      </c>
      <c r="L5036" t="s">
        <v>2058</v>
      </c>
      <c r="M5036" t="s">
        <v>2170</v>
      </c>
      <c r="N5036">
        <v>3</v>
      </c>
      <c r="O5036">
        <v>49</v>
      </c>
      <c r="P5036">
        <v>0.32</v>
      </c>
      <c r="Q5036">
        <v>15300</v>
      </c>
      <c r="R5036">
        <v>3</v>
      </c>
      <c r="S5036">
        <v>49</v>
      </c>
      <c r="T5036">
        <v>0.32</v>
      </c>
      <c r="U5036">
        <v>0</v>
      </c>
      <c r="V5036">
        <v>0</v>
      </c>
      <c r="W5036">
        <v>0</v>
      </c>
      <c r="X5036">
        <v>0</v>
      </c>
      <c r="Y5036">
        <v>0</v>
      </c>
      <c r="Z5036">
        <v>0</v>
      </c>
      <c r="AA5036">
        <v>0</v>
      </c>
      <c r="AB5036">
        <v>0</v>
      </c>
      <c r="AC5036">
        <v>0</v>
      </c>
      <c r="AD5036">
        <v>0</v>
      </c>
      <c r="AE5036">
        <v>0</v>
      </c>
      <c r="AF5036">
        <v>0</v>
      </c>
      <c r="AG5036" t="s">
        <v>19689</v>
      </c>
      <c r="AH5036" s="21" t="str">
        <f t="shared" si="156"/>
        <v>YR25</v>
      </c>
      <c r="AI5036" s="21">
        <v>216</v>
      </c>
      <c r="AJ5036" s="21">
        <f t="shared" si="157"/>
        <v>99.679738562091501</v>
      </c>
      <c r="AK5036" s="21" t="s">
        <v>2060</v>
      </c>
      <c r="AL5036" t="s">
        <v>2581</v>
      </c>
      <c r="AM5036" s="26" t="s">
        <v>38</v>
      </c>
      <c r="AN5036" t="s">
        <v>2031</v>
      </c>
    </row>
    <row r="5037" spans="1:40" ht="15" hidden="1" thickTop="1" x14ac:dyDescent="0.35">
      <c r="A5037" t="s">
        <v>10960</v>
      </c>
      <c r="B5037" t="s">
        <v>19690</v>
      </c>
      <c r="C5037" t="s">
        <v>4088</v>
      </c>
      <c r="D5037" t="s">
        <v>19679</v>
      </c>
      <c r="E5037" t="s">
        <v>2608</v>
      </c>
      <c r="F5037">
        <v>1</v>
      </c>
      <c r="G5037" t="s">
        <v>2609</v>
      </c>
      <c r="H5037" t="s">
        <v>2577</v>
      </c>
      <c r="I5037" t="s">
        <v>2076</v>
      </c>
      <c r="J5037" t="s">
        <v>2610</v>
      </c>
      <c r="K5037" t="s">
        <v>2611</v>
      </c>
      <c r="L5037" t="s">
        <v>2058</v>
      </c>
      <c r="M5037" t="s">
        <v>2059</v>
      </c>
      <c r="N5037">
        <v>5</v>
      </c>
      <c r="O5037">
        <v>166</v>
      </c>
      <c r="P5037">
        <v>0.68</v>
      </c>
      <c r="Q5037">
        <v>24480</v>
      </c>
      <c r="R5037">
        <v>3</v>
      </c>
      <c r="S5037">
        <v>115</v>
      </c>
      <c r="T5037">
        <v>0.47</v>
      </c>
      <c r="U5037">
        <v>2</v>
      </c>
      <c r="V5037">
        <v>51</v>
      </c>
      <c r="W5037">
        <v>0.21</v>
      </c>
      <c r="X5037">
        <v>0</v>
      </c>
      <c r="Y5037">
        <v>0</v>
      </c>
      <c r="Z5037">
        <v>0</v>
      </c>
      <c r="AA5037">
        <v>0</v>
      </c>
      <c r="AB5037">
        <v>0</v>
      </c>
      <c r="AC5037">
        <v>0</v>
      </c>
      <c r="AD5037">
        <v>0</v>
      </c>
      <c r="AE5037">
        <v>0</v>
      </c>
      <c r="AF5037">
        <v>0</v>
      </c>
      <c r="AG5037" t="s">
        <v>19691</v>
      </c>
      <c r="AH5037" s="21" t="str">
        <f t="shared" si="156"/>
        <v>YR25</v>
      </c>
      <c r="AI5037" s="21">
        <v>345.36</v>
      </c>
      <c r="AJ5037" s="21">
        <f t="shared" si="157"/>
        <v>99.321895424836597</v>
      </c>
      <c r="AK5037" s="21" t="s">
        <v>2060</v>
      </c>
      <c r="AL5037" t="s">
        <v>2613</v>
      </c>
      <c r="AM5037" s="26" t="s">
        <v>38</v>
      </c>
      <c r="AN5037" t="s">
        <v>2033</v>
      </c>
    </row>
    <row r="5038" spans="1:40" ht="15" hidden="1" thickTop="1" x14ac:dyDescent="0.35">
      <c r="A5038" t="s">
        <v>10964</v>
      </c>
      <c r="B5038" t="s">
        <v>19692</v>
      </c>
      <c r="C5038" t="s">
        <v>4474</v>
      </c>
      <c r="D5038" t="s">
        <v>19693</v>
      </c>
      <c r="E5038" t="s">
        <v>2705</v>
      </c>
      <c r="F5038">
        <v>1</v>
      </c>
      <c r="G5038" t="s">
        <v>2593</v>
      </c>
      <c r="H5038" t="s">
        <v>2056</v>
      </c>
      <c r="I5038" t="s">
        <v>2076</v>
      </c>
      <c r="J5038" t="s">
        <v>4476</v>
      </c>
      <c r="K5038" t="s">
        <v>65</v>
      </c>
      <c r="L5038" t="s">
        <v>2058</v>
      </c>
      <c r="M5038" t="s">
        <v>2059</v>
      </c>
      <c r="N5038">
        <v>2</v>
      </c>
      <c r="O5038">
        <v>134</v>
      </c>
      <c r="P5038">
        <v>0.55000000000000004</v>
      </c>
      <c r="Q5038">
        <v>24480</v>
      </c>
      <c r="R5038">
        <v>0</v>
      </c>
      <c r="S5038">
        <v>0</v>
      </c>
      <c r="T5038">
        <v>0</v>
      </c>
      <c r="U5038">
        <v>2</v>
      </c>
      <c r="V5038">
        <v>134</v>
      </c>
      <c r="W5038">
        <v>0.55000000000000004</v>
      </c>
      <c r="X5038">
        <v>0</v>
      </c>
      <c r="Y5038">
        <v>0</v>
      </c>
      <c r="Z5038">
        <v>0</v>
      </c>
      <c r="AA5038">
        <v>0</v>
      </c>
      <c r="AB5038">
        <v>0</v>
      </c>
      <c r="AC5038">
        <v>0</v>
      </c>
      <c r="AD5038">
        <v>0</v>
      </c>
      <c r="AE5038">
        <v>0</v>
      </c>
      <c r="AF5038">
        <v>0</v>
      </c>
      <c r="AG5038" t="s">
        <v>19694</v>
      </c>
      <c r="AH5038" s="21" t="str">
        <f t="shared" si="156"/>
        <v>YR25</v>
      </c>
      <c r="AI5038" s="21">
        <v>345.36</v>
      </c>
      <c r="AJ5038" s="21">
        <f t="shared" si="157"/>
        <v>99.452614379084963</v>
      </c>
      <c r="AK5038" s="21" t="s">
        <v>2060</v>
      </c>
      <c r="AL5038" t="s">
        <v>2527</v>
      </c>
      <c r="AM5038" s="26" t="s">
        <v>38</v>
      </c>
      <c r="AN5038" t="s">
        <v>2030</v>
      </c>
    </row>
    <row r="5039" spans="1:40" ht="15" hidden="1" thickTop="1" x14ac:dyDescent="0.35">
      <c r="A5039" t="s">
        <v>10967</v>
      </c>
      <c r="B5039" t="s">
        <v>19695</v>
      </c>
      <c r="C5039" t="s">
        <v>4580</v>
      </c>
      <c r="D5039" t="s">
        <v>19696</v>
      </c>
      <c r="E5039" t="s">
        <v>3013</v>
      </c>
      <c r="F5039">
        <v>1</v>
      </c>
      <c r="G5039" t="s">
        <v>2600</v>
      </c>
      <c r="H5039" t="s">
        <v>2577</v>
      </c>
      <c r="I5039" t="s">
        <v>2076</v>
      </c>
      <c r="J5039" t="s">
        <v>3183</v>
      </c>
      <c r="K5039" t="s">
        <v>2742</v>
      </c>
      <c r="L5039" t="s">
        <v>2058</v>
      </c>
      <c r="M5039" t="s">
        <v>2059</v>
      </c>
      <c r="N5039">
        <v>7</v>
      </c>
      <c r="O5039">
        <v>291</v>
      </c>
      <c r="P5039">
        <v>1.19</v>
      </c>
      <c r="Q5039">
        <v>24480</v>
      </c>
      <c r="R5039">
        <v>1</v>
      </c>
      <c r="S5039">
        <v>55</v>
      </c>
      <c r="T5039">
        <v>0.22</v>
      </c>
      <c r="U5039">
        <v>6</v>
      </c>
      <c r="V5039">
        <v>236</v>
      </c>
      <c r="W5039">
        <v>0.96</v>
      </c>
      <c r="X5039">
        <v>0</v>
      </c>
      <c r="Y5039">
        <v>0</v>
      </c>
      <c r="Z5039">
        <v>0</v>
      </c>
      <c r="AA5039">
        <v>0</v>
      </c>
      <c r="AB5039">
        <v>0</v>
      </c>
      <c r="AC5039">
        <v>0</v>
      </c>
      <c r="AD5039">
        <v>0</v>
      </c>
      <c r="AE5039">
        <v>0</v>
      </c>
      <c r="AF5039">
        <v>0</v>
      </c>
      <c r="AG5039" t="s">
        <v>19697</v>
      </c>
      <c r="AH5039" s="21" t="str">
        <f t="shared" si="156"/>
        <v>YR25</v>
      </c>
      <c r="AI5039" s="21">
        <v>345.36</v>
      </c>
      <c r="AJ5039" s="21">
        <f t="shared" si="157"/>
        <v>98.811274509803923</v>
      </c>
      <c r="AK5039" s="21" t="s">
        <v>2063</v>
      </c>
      <c r="AL5039" t="s">
        <v>2551</v>
      </c>
      <c r="AM5039" s="26" t="s">
        <v>38</v>
      </c>
      <c r="AN5039" t="s">
        <v>2033</v>
      </c>
    </row>
    <row r="5040" spans="1:40" ht="15" hidden="1" thickTop="1" x14ac:dyDescent="0.35">
      <c r="A5040" t="s">
        <v>10971</v>
      </c>
      <c r="B5040" t="s">
        <v>19698</v>
      </c>
      <c r="C5040" t="s">
        <v>5561</v>
      </c>
      <c r="D5040" t="s">
        <v>19699</v>
      </c>
      <c r="E5040" t="s">
        <v>2575</v>
      </c>
      <c r="F5040">
        <v>1</v>
      </c>
      <c r="G5040" t="s">
        <v>2576</v>
      </c>
      <c r="H5040" t="s">
        <v>2577</v>
      </c>
      <c r="I5040" t="s">
        <v>2076</v>
      </c>
      <c r="J5040" t="s">
        <v>2578</v>
      </c>
      <c r="K5040" t="s">
        <v>2579</v>
      </c>
      <c r="L5040" t="s">
        <v>2058</v>
      </c>
      <c r="M5040" t="s">
        <v>2059</v>
      </c>
      <c r="N5040">
        <v>4</v>
      </c>
      <c r="O5040">
        <v>72</v>
      </c>
      <c r="P5040">
        <v>0.28999999999999998</v>
      </c>
      <c r="Q5040">
        <v>24480</v>
      </c>
      <c r="R5040">
        <v>2</v>
      </c>
      <c r="S5040">
        <v>23</v>
      </c>
      <c r="T5040">
        <v>0.09</v>
      </c>
      <c r="U5040">
        <v>1</v>
      </c>
      <c r="V5040">
        <v>12</v>
      </c>
      <c r="W5040">
        <v>0.05</v>
      </c>
      <c r="X5040">
        <v>0</v>
      </c>
      <c r="Y5040">
        <v>0</v>
      </c>
      <c r="Z5040">
        <v>0</v>
      </c>
      <c r="AA5040">
        <v>1</v>
      </c>
      <c r="AB5040">
        <v>37</v>
      </c>
      <c r="AC5040">
        <v>0.15</v>
      </c>
      <c r="AD5040">
        <v>0</v>
      </c>
      <c r="AE5040">
        <v>0</v>
      </c>
      <c r="AF5040">
        <v>0</v>
      </c>
      <c r="AG5040" t="s">
        <v>19700</v>
      </c>
      <c r="AH5040" s="21" t="str">
        <f t="shared" si="156"/>
        <v>YR25</v>
      </c>
      <c r="AI5040" s="21">
        <v>345.36</v>
      </c>
      <c r="AJ5040" s="21">
        <f t="shared" si="157"/>
        <v>99.705882352941174</v>
      </c>
      <c r="AK5040" s="21" t="s">
        <v>2060</v>
      </c>
      <c r="AL5040" t="s">
        <v>2581</v>
      </c>
      <c r="AM5040" s="26" t="s">
        <v>38</v>
      </c>
      <c r="AN5040" t="s">
        <v>2032</v>
      </c>
    </row>
    <row r="5041" spans="1:40" ht="15" hidden="1" thickTop="1" x14ac:dyDescent="0.35">
      <c r="A5041" t="s">
        <v>10975</v>
      </c>
      <c r="B5041" t="s">
        <v>19701</v>
      </c>
      <c r="C5041" t="s">
        <v>2893</v>
      </c>
      <c r="D5041" t="s">
        <v>19702</v>
      </c>
      <c r="E5041" t="s">
        <v>3440</v>
      </c>
      <c r="F5041">
        <v>1</v>
      </c>
      <c r="G5041" t="s">
        <v>2609</v>
      </c>
      <c r="H5041" t="s">
        <v>2577</v>
      </c>
      <c r="I5041" t="s">
        <v>2076</v>
      </c>
      <c r="J5041" t="s">
        <v>2764</v>
      </c>
      <c r="K5041" t="s">
        <v>2765</v>
      </c>
      <c r="L5041" t="s">
        <v>2058</v>
      </c>
      <c r="M5041" t="s">
        <v>2059</v>
      </c>
      <c r="N5041">
        <v>9</v>
      </c>
      <c r="O5041">
        <v>875</v>
      </c>
      <c r="P5041">
        <v>3.57</v>
      </c>
      <c r="Q5041">
        <v>24480</v>
      </c>
      <c r="R5041">
        <v>2</v>
      </c>
      <c r="S5041">
        <v>180</v>
      </c>
      <c r="T5041">
        <v>0.74</v>
      </c>
      <c r="U5041">
        <v>6</v>
      </c>
      <c r="V5041">
        <v>377</v>
      </c>
      <c r="W5041">
        <v>1.54</v>
      </c>
      <c r="X5041">
        <v>0</v>
      </c>
      <c r="Y5041">
        <v>0</v>
      </c>
      <c r="Z5041">
        <v>0</v>
      </c>
      <c r="AA5041">
        <v>0</v>
      </c>
      <c r="AB5041">
        <v>0</v>
      </c>
      <c r="AC5041">
        <v>0</v>
      </c>
      <c r="AD5041">
        <v>1</v>
      </c>
      <c r="AE5041">
        <v>318</v>
      </c>
      <c r="AF5041">
        <v>1.3</v>
      </c>
      <c r="AG5041" t="s">
        <v>19703</v>
      </c>
      <c r="AH5041" s="21" t="str">
        <f t="shared" si="156"/>
        <v>YR25</v>
      </c>
      <c r="AI5041" s="21">
        <v>345.36</v>
      </c>
      <c r="AJ5041" s="21">
        <f t="shared" si="157"/>
        <v>96.425653594771248</v>
      </c>
      <c r="AK5041" s="21" t="s">
        <v>2063</v>
      </c>
      <c r="AL5041" t="s">
        <v>2613</v>
      </c>
      <c r="AM5041" s="26" t="s">
        <v>38</v>
      </c>
      <c r="AN5041" t="s">
        <v>2033</v>
      </c>
    </row>
    <row r="5042" spans="1:40" ht="15" hidden="1" thickTop="1" x14ac:dyDescent="0.35">
      <c r="A5042" t="s">
        <v>10979</v>
      </c>
      <c r="B5042" t="s">
        <v>19704</v>
      </c>
      <c r="C5042" t="s">
        <v>3342</v>
      </c>
      <c r="D5042" t="s">
        <v>19705</v>
      </c>
      <c r="E5042" t="s">
        <v>3013</v>
      </c>
      <c r="F5042">
        <v>1</v>
      </c>
      <c r="G5042" t="s">
        <v>2600</v>
      </c>
      <c r="H5042" t="s">
        <v>2577</v>
      </c>
      <c r="I5042" t="s">
        <v>2076</v>
      </c>
      <c r="J5042" t="s">
        <v>3183</v>
      </c>
      <c r="K5042" t="s">
        <v>2742</v>
      </c>
      <c r="L5042" t="s">
        <v>2058</v>
      </c>
      <c r="M5042" t="s">
        <v>2170</v>
      </c>
      <c r="N5042">
        <v>5</v>
      </c>
      <c r="O5042">
        <v>91</v>
      </c>
      <c r="P5042">
        <v>0.59</v>
      </c>
      <c r="Q5042">
        <v>15300</v>
      </c>
      <c r="R5042">
        <v>3</v>
      </c>
      <c r="S5042">
        <v>47</v>
      </c>
      <c r="T5042">
        <v>0.31</v>
      </c>
      <c r="U5042">
        <v>1</v>
      </c>
      <c r="V5042">
        <v>16</v>
      </c>
      <c r="W5042">
        <v>0.1</v>
      </c>
      <c r="X5042">
        <v>1</v>
      </c>
      <c r="Y5042">
        <v>28</v>
      </c>
      <c r="Z5042">
        <v>0.18</v>
      </c>
      <c r="AA5042">
        <v>0</v>
      </c>
      <c r="AB5042">
        <v>0</v>
      </c>
      <c r="AC5042">
        <v>0</v>
      </c>
      <c r="AD5042">
        <v>0</v>
      </c>
      <c r="AE5042">
        <v>0</v>
      </c>
      <c r="AF5042">
        <v>0</v>
      </c>
      <c r="AG5042" t="s">
        <v>19706</v>
      </c>
      <c r="AH5042" s="21" t="str">
        <f t="shared" si="156"/>
        <v>YR25</v>
      </c>
      <c r="AI5042" s="21">
        <v>216</v>
      </c>
      <c r="AJ5042" s="21">
        <f t="shared" si="157"/>
        <v>99.40522875816994</v>
      </c>
      <c r="AK5042" s="21" t="s">
        <v>2060</v>
      </c>
      <c r="AL5042" t="s">
        <v>2551</v>
      </c>
      <c r="AM5042" s="26" t="s">
        <v>38</v>
      </c>
      <c r="AN5042" t="s">
        <v>2031</v>
      </c>
    </row>
    <row r="5043" spans="1:40" ht="15" hidden="1" thickTop="1" x14ac:dyDescent="0.35">
      <c r="A5043" t="s">
        <v>10983</v>
      </c>
      <c r="B5043" t="s">
        <v>19707</v>
      </c>
      <c r="C5043" t="s">
        <v>3730</v>
      </c>
      <c r="D5043" t="s">
        <v>19708</v>
      </c>
      <c r="E5043" t="s">
        <v>3013</v>
      </c>
      <c r="F5043">
        <v>1</v>
      </c>
      <c r="G5043" t="s">
        <v>2600</v>
      </c>
      <c r="H5043" t="s">
        <v>2577</v>
      </c>
      <c r="I5043" t="s">
        <v>2076</v>
      </c>
      <c r="J5043" t="s">
        <v>3183</v>
      </c>
      <c r="K5043" t="s">
        <v>2742</v>
      </c>
      <c r="L5043" t="s">
        <v>2058</v>
      </c>
      <c r="M5043" t="s">
        <v>2059</v>
      </c>
      <c r="N5043">
        <v>5</v>
      </c>
      <c r="O5043">
        <v>144</v>
      </c>
      <c r="P5043">
        <v>0.59</v>
      </c>
      <c r="Q5043">
        <v>24480</v>
      </c>
      <c r="R5043">
        <v>2</v>
      </c>
      <c r="S5043">
        <v>58</v>
      </c>
      <c r="T5043">
        <v>0.24</v>
      </c>
      <c r="U5043">
        <v>3</v>
      </c>
      <c r="V5043">
        <v>86</v>
      </c>
      <c r="W5043">
        <v>0.35</v>
      </c>
      <c r="X5043">
        <v>0</v>
      </c>
      <c r="Y5043">
        <v>0</v>
      </c>
      <c r="Z5043">
        <v>0</v>
      </c>
      <c r="AA5043">
        <v>0</v>
      </c>
      <c r="AB5043">
        <v>0</v>
      </c>
      <c r="AC5043">
        <v>0</v>
      </c>
      <c r="AD5043">
        <v>0</v>
      </c>
      <c r="AE5043">
        <v>0</v>
      </c>
      <c r="AF5043">
        <v>0</v>
      </c>
      <c r="AG5043" t="s">
        <v>19709</v>
      </c>
      <c r="AH5043" s="21" t="str">
        <f t="shared" si="156"/>
        <v>YR25</v>
      </c>
      <c r="AI5043" s="21">
        <v>345.36</v>
      </c>
      <c r="AJ5043" s="21">
        <f t="shared" si="157"/>
        <v>99.411764705882348</v>
      </c>
      <c r="AK5043" s="21" t="s">
        <v>2060</v>
      </c>
      <c r="AL5043" t="s">
        <v>2551</v>
      </c>
      <c r="AM5043" s="26" t="s">
        <v>38</v>
      </c>
      <c r="AN5043" t="s">
        <v>2030</v>
      </c>
    </row>
    <row r="5044" spans="1:40" ht="15" hidden="1" thickTop="1" x14ac:dyDescent="0.35">
      <c r="A5044" t="s">
        <v>10987</v>
      </c>
      <c r="B5044" t="s">
        <v>19710</v>
      </c>
      <c r="C5044" t="s">
        <v>4805</v>
      </c>
      <c r="D5044" t="s">
        <v>19711</v>
      </c>
      <c r="E5044" t="s">
        <v>2575</v>
      </c>
      <c r="F5044">
        <v>1</v>
      </c>
      <c r="G5044" t="s">
        <v>2576</v>
      </c>
      <c r="H5044" t="s">
        <v>2577</v>
      </c>
      <c r="I5044" t="s">
        <v>2076</v>
      </c>
      <c r="J5044" t="s">
        <v>2578</v>
      </c>
      <c r="K5044" t="s">
        <v>2579</v>
      </c>
      <c r="L5044" t="s">
        <v>2058</v>
      </c>
      <c r="M5044" t="s">
        <v>2170</v>
      </c>
      <c r="N5044">
        <v>1</v>
      </c>
      <c r="O5044">
        <v>37</v>
      </c>
      <c r="P5044">
        <v>0.24</v>
      </c>
      <c r="Q5044">
        <v>15300</v>
      </c>
      <c r="R5044">
        <v>1</v>
      </c>
      <c r="S5044">
        <v>37</v>
      </c>
      <c r="T5044">
        <v>0.24</v>
      </c>
      <c r="U5044">
        <v>0</v>
      </c>
      <c r="V5044">
        <v>0</v>
      </c>
      <c r="W5044">
        <v>0</v>
      </c>
      <c r="X5044">
        <v>0</v>
      </c>
      <c r="Y5044">
        <v>0</v>
      </c>
      <c r="Z5044">
        <v>0</v>
      </c>
      <c r="AA5044">
        <v>0</v>
      </c>
      <c r="AB5044">
        <v>0</v>
      </c>
      <c r="AC5044">
        <v>0</v>
      </c>
      <c r="AD5044">
        <v>0</v>
      </c>
      <c r="AE5044">
        <v>0</v>
      </c>
      <c r="AF5044">
        <v>0</v>
      </c>
      <c r="AG5044" t="s">
        <v>19712</v>
      </c>
      <c r="AH5044" s="21" t="str">
        <f t="shared" si="156"/>
        <v>YR25</v>
      </c>
      <c r="AI5044" s="21">
        <v>216</v>
      </c>
      <c r="AJ5044" s="21">
        <f t="shared" si="157"/>
        <v>99.75816993464052</v>
      </c>
      <c r="AK5044" s="21" t="s">
        <v>2060</v>
      </c>
      <c r="AL5044" t="s">
        <v>2581</v>
      </c>
      <c r="AM5044" s="26" t="s">
        <v>38</v>
      </c>
      <c r="AN5044" t="s">
        <v>2031</v>
      </c>
    </row>
    <row r="5045" spans="1:40" ht="15" hidden="1" thickTop="1" x14ac:dyDescent="0.35">
      <c r="A5045" t="s">
        <v>10991</v>
      </c>
      <c r="B5045" t="s">
        <v>19713</v>
      </c>
      <c r="C5045" t="s">
        <v>4088</v>
      </c>
      <c r="D5045" t="s">
        <v>19714</v>
      </c>
      <c r="E5045" t="s">
        <v>2608</v>
      </c>
      <c r="F5045">
        <v>1</v>
      </c>
      <c r="G5045" t="s">
        <v>2609</v>
      </c>
      <c r="H5045" t="s">
        <v>2577</v>
      </c>
      <c r="I5045" t="s">
        <v>2076</v>
      </c>
      <c r="J5045" t="s">
        <v>2610</v>
      </c>
      <c r="K5045" t="s">
        <v>2611</v>
      </c>
      <c r="L5045" t="s">
        <v>2058</v>
      </c>
      <c r="M5045" t="s">
        <v>2170</v>
      </c>
      <c r="N5045">
        <v>2</v>
      </c>
      <c r="O5045">
        <v>124</v>
      </c>
      <c r="P5045">
        <v>0.81</v>
      </c>
      <c r="Q5045">
        <v>15300</v>
      </c>
      <c r="R5045">
        <v>0</v>
      </c>
      <c r="S5045">
        <v>0</v>
      </c>
      <c r="T5045">
        <v>0</v>
      </c>
      <c r="U5045">
        <v>2</v>
      </c>
      <c r="V5045">
        <v>124</v>
      </c>
      <c r="W5045">
        <v>0.81</v>
      </c>
      <c r="X5045">
        <v>0</v>
      </c>
      <c r="Y5045">
        <v>0</v>
      </c>
      <c r="Z5045">
        <v>0</v>
      </c>
      <c r="AA5045">
        <v>0</v>
      </c>
      <c r="AB5045">
        <v>0</v>
      </c>
      <c r="AC5045">
        <v>0</v>
      </c>
      <c r="AD5045">
        <v>0</v>
      </c>
      <c r="AE5045">
        <v>0</v>
      </c>
      <c r="AF5045">
        <v>0</v>
      </c>
      <c r="AG5045" t="s">
        <v>19715</v>
      </c>
      <c r="AH5045" s="21" t="str">
        <f t="shared" si="156"/>
        <v>YR25</v>
      </c>
      <c r="AI5045" s="21">
        <v>216</v>
      </c>
      <c r="AJ5045" s="21">
        <f t="shared" si="157"/>
        <v>99.189542483660134</v>
      </c>
      <c r="AK5045" s="21" t="s">
        <v>2063</v>
      </c>
      <c r="AL5045" t="s">
        <v>2613</v>
      </c>
      <c r="AM5045" s="26" t="s">
        <v>38</v>
      </c>
      <c r="AN5045" t="s">
        <v>2031</v>
      </c>
    </row>
    <row r="5046" spans="1:40" ht="15" hidden="1" thickTop="1" x14ac:dyDescent="0.35">
      <c r="A5046" t="s">
        <v>10995</v>
      </c>
      <c r="B5046" t="s">
        <v>19716</v>
      </c>
      <c r="C5046" t="s">
        <v>4498</v>
      </c>
      <c r="D5046" t="s">
        <v>19717</v>
      </c>
      <c r="E5046" t="s">
        <v>2562</v>
      </c>
      <c r="F5046">
        <v>1</v>
      </c>
      <c r="G5046" t="s">
        <v>2546</v>
      </c>
      <c r="H5046" t="s">
        <v>2510</v>
      </c>
      <c r="I5046" t="s">
        <v>2076</v>
      </c>
      <c r="J5046" t="s">
        <v>2547</v>
      </c>
      <c r="K5046" t="s">
        <v>2548</v>
      </c>
      <c r="L5046" t="s">
        <v>2058</v>
      </c>
      <c r="M5046" t="s">
        <v>2170</v>
      </c>
      <c r="N5046">
        <v>2</v>
      </c>
      <c r="O5046">
        <v>2</v>
      </c>
      <c r="P5046">
        <v>0.01</v>
      </c>
      <c r="Q5046">
        <v>15300</v>
      </c>
      <c r="R5046">
        <v>2</v>
      </c>
      <c r="S5046">
        <v>2</v>
      </c>
      <c r="T5046">
        <v>0.01</v>
      </c>
      <c r="U5046">
        <v>0</v>
      </c>
      <c r="V5046">
        <v>0</v>
      </c>
      <c r="W5046">
        <v>0</v>
      </c>
      <c r="X5046">
        <v>0</v>
      </c>
      <c r="Y5046">
        <v>0</v>
      </c>
      <c r="Z5046">
        <v>0</v>
      </c>
      <c r="AA5046">
        <v>0</v>
      </c>
      <c r="AB5046">
        <v>0</v>
      </c>
      <c r="AC5046">
        <v>0</v>
      </c>
      <c r="AD5046">
        <v>0</v>
      </c>
      <c r="AE5046">
        <v>0</v>
      </c>
      <c r="AF5046">
        <v>0</v>
      </c>
      <c r="AG5046" t="s">
        <v>19718</v>
      </c>
      <c r="AH5046" s="21" t="str">
        <f t="shared" si="156"/>
        <v>YR25</v>
      </c>
      <c r="AI5046" s="21">
        <v>216</v>
      </c>
      <c r="AJ5046" s="21">
        <f t="shared" si="157"/>
        <v>99.986928104575156</v>
      </c>
      <c r="AK5046" s="21" t="s">
        <v>2060</v>
      </c>
      <c r="AL5046" t="s">
        <v>2551</v>
      </c>
      <c r="AM5046" s="26" t="s">
        <v>38</v>
      </c>
      <c r="AN5046" t="s">
        <v>2031</v>
      </c>
    </row>
    <row r="5047" spans="1:40" ht="15" hidden="1" thickTop="1" x14ac:dyDescent="0.35">
      <c r="A5047" t="s">
        <v>7850</v>
      </c>
      <c r="B5047" t="s">
        <v>19719</v>
      </c>
      <c r="C5047" t="s">
        <v>8329</v>
      </c>
      <c r="D5047" t="s">
        <v>19720</v>
      </c>
      <c r="E5047" t="s">
        <v>3013</v>
      </c>
      <c r="F5047">
        <v>1</v>
      </c>
      <c r="G5047" t="s">
        <v>2600</v>
      </c>
      <c r="H5047" t="s">
        <v>2577</v>
      </c>
      <c r="I5047" t="s">
        <v>2076</v>
      </c>
      <c r="J5047" t="s">
        <v>3183</v>
      </c>
      <c r="K5047" t="s">
        <v>2742</v>
      </c>
      <c r="L5047" t="s">
        <v>2058</v>
      </c>
      <c r="M5047" t="s">
        <v>2170</v>
      </c>
      <c r="N5047">
        <v>0</v>
      </c>
      <c r="O5047">
        <v>0</v>
      </c>
      <c r="P5047">
        <v>0</v>
      </c>
      <c r="Q5047">
        <v>15300</v>
      </c>
      <c r="R5047">
        <v>0</v>
      </c>
      <c r="S5047">
        <v>0</v>
      </c>
      <c r="T5047">
        <v>0</v>
      </c>
      <c r="U5047">
        <v>0</v>
      </c>
      <c r="V5047">
        <v>0</v>
      </c>
      <c r="W5047">
        <v>0</v>
      </c>
      <c r="X5047">
        <v>0</v>
      </c>
      <c r="Y5047">
        <v>0</v>
      </c>
      <c r="Z5047">
        <v>0</v>
      </c>
      <c r="AA5047">
        <v>0</v>
      </c>
      <c r="AB5047">
        <v>0</v>
      </c>
      <c r="AC5047">
        <v>0</v>
      </c>
      <c r="AD5047">
        <v>0</v>
      </c>
      <c r="AE5047">
        <v>0</v>
      </c>
      <c r="AF5047">
        <v>0</v>
      </c>
      <c r="AG5047" t="s">
        <v>19721</v>
      </c>
      <c r="AH5047" s="21" t="str">
        <f t="shared" si="156"/>
        <v>YR25</v>
      </c>
      <c r="AI5047" s="21">
        <v>216</v>
      </c>
      <c r="AJ5047" s="21">
        <f t="shared" si="157"/>
        <v>100</v>
      </c>
      <c r="AK5047" s="21" t="s">
        <v>2060</v>
      </c>
      <c r="AL5047" t="s">
        <v>2551</v>
      </c>
      <c r="AM5047" s="26" t="s">
        <v>38</v>
      </c>
      <c r="AN5047" t="s">
        <v>2030</v>
      </c>
    </row>
    <row r="5048" spans="1:40" ht="15" hidden="1" thickTop="1" x14ac:dyDescent="0.35">
      <c r="A5048" t="s">
        <v>11002</v>
      </c>
      <c r="B5048" t="s">
        <v>19722</v>
      </c>
      <c r="C5048" t="s">
        <v>8329</v>
      </c>
      <c r="D5048" t="s">
        <v>19723</v>
      </c>
      <c r="E5048" t="s">
        <v>3013</v>
      </c>
      <c r="F5048">
        <v>1</v>
      </c>
      <c r="G5048" t="s">
        <v>2600</v>
      </c>
      <c r="H5048" t="s">
        <v>2577</v>
      </c>
      <c r="I5048" t="s">
        <v>2076</v>
      </c>
      <c r="J5048" t="s">
        <v>3183</v>
      </c>
      <c r="K5048" t="s">
        <v>2742</v>
      </c>
      <c r="L5048" t="s">
        <v>2058</v>
      </c>
      <c r="M5048" t="s">
        <v>2059</v>
      </c>
      <c r="N5048">
        <v>0</v>
      </c>
      <c r="O5048">
        <v>0</v>
      </c>
      <c r="P5048">
        <v>0</v>
      </c>
      <c r="Q5048">
        <v>24480</v>
      </c>
      <c r="R5048">
        <v>0</v>
      </c>
      <c r="S5048">
        <v>0</v>
      </c>
      <c r="T5048">
        <v>0</v>
      </c>
      <c r="U5048">
        <v>0</v>
      </c>
      <c r="V5048">
        <v>0</v>
      </c>
      <c r="W5048">
        <v>0</v>
      </c>
      <c r="X5048">
        <v>0</v>
      </c>
      <c r="Y5048">
        <v>0</v>
      </c>
      <c r="Z5048">
        <v>0</v>
      </c>
      <c r="AA5048">
        <v>0</v>
      </c>
      <c r="AB5048">
        <v>0</v>
      </c>
      <c r="AC5048">
        <v>0</v>
      </c>
      <c r="AD5048">
        <v>0</v>
      </c>
      <c r="AE5048">
        <v>0</v>
      </c>
      <c r="AF5048">
        <v>0</v>
      </c>
      <c r="AG5048" t="s">
        <v>19724</v>
      </c>
      <c r="AH5048" s="21" t="str">
        <f t="shared" si="156"/>
        <v>YR25</v>
      </c>
      <c r="AI5048" s="21">
        <v>345.36</v>
      </c>
      <c r="AJ5048" s="21">
        <f t="shared" si="157"/>
        <v>100</v>
      </c>
      <c r="AK5048" s="21" t="s">
        <v>2060</v>
      </c>
      <c r="AL5048" t="s">
        <v>2551</v>
      </c>
      <c r="AM5048" s="26" t="s">
        <v>38</v>
      </c>
      <c r="AN5048" t="s">
        <v>2032</v>
      </c>
    </row>
    <row r="5049" spans="1:40" ht="15" hidden="1" thickTop="1" x14ac:dyDescent="0.35">
      <c r="A5049" t="s">
        <v>11006</v>
      </c>
      <c r="B5049" t="s">
        <v>19725</v>
      </c>
      <c r="C5049" t="s">
        <v>2855</v>
      </c>
      <c r="D5049" t="s">
        <v>19726</v>
      </c>
      <c r="E5049" t="s">
        <v>2857</v>
      </c>
      <c r="F5049">
        <v>1</v>
      </c>
      <c r="G5049" t="s">
        <v>2576</v>
      </c>
      <c r="H5049" t="s">
        <v>2577</v>
      </c>
      <c r="I5049" t="s">
        <v>2076</v>
      </c>
      <c r="J5049" t="s">
        <v>2858</v>
      </c>
      <c r="K5049" t="s">
        <v>2742</v>
      </c>
      <c r="L5049" t="s">
        <v>2058</v>
      </c>
      <c r="M5049" t="s">
        <v>2170</v>
      </c>
      <c r="N5049">
        <v>3</v>
      </c>
      <c r="O5049">
        <v>278</v>
      </c>
      <c r="P5049">
        <v>1.82</v>
      </c>
      <c r="Q5049">
        <v>15300</v>
      </c>
      <c r="R5049">
        <v>0</v>
      </c>
      <c r="S5049">
        <v>0</v>
      </c>
      <c r="T5049">
        <v>0</v>
      </c>
      <c r="U5049">
        <v>3</v>
      </c>
      <c r="V5049">
        <v>278</v>
      </c>
      <c r="W5049">
        <v>1.82</v>
      </c>
      <c r="X5049">
        <v>0</v>
      </c>
      <c r="Y5049">
        <v>0</v>
      </c>
      <c r="Z5049">
        <v>0</v>
      </c>
      <c r="AA5049">
        <v>0</v>
      </c>
      <c r="AB5049">
        <v>0</v>
      </c>
      <c r="AC5049">
        <v>0</v>
      </c>
      <c r="AD5049">
        <v>0</v>
      </c>
      <c r="AE5049">
        <v>0</v>
      </c>
      <c r="AF5049">
        <v>0</v>
      </c>
      <c r="AG5049" t="s">
        <v>19727</v>
      </c>
      <c r="AH5049" s="21" t="str">
        <f t="shared" si="156"/>
        <v>YR25</v>
      </c>
      <c r="AI5049" s="21">
        <v>216</v>
      </c>
      <c r="AJ5049" s="21">
        <f t="shared" si="157"/>
        <v>98.183006535947712</v>
      </c>
      <c r="AK5049" s="21" t="s">
        <v>2063</v>
      </c>
      <c r="AL5049" t="s">
        <v>2581</v>
      </c>
      <c r="AM5049" s="26" t="s">
        <v>38</v>
      </c>
      <c r="AN5049" t="s">
        <v>2031</v>
      </c>
    </row>
    <row r="5050" spans="1:40" ht="15" hidden="1" thickTop="1" x14ac:dyDescent="0.35">
      <c r="A5050" t="s">
        <v>11010</v>
      </c>
      <c r="B5050" t="s">
        <v>19728</v>
      </c>
      <c r="C5050" t="s">
        <v>4088</v>
      </c>
      <c r="D5050" t="s">
        <v>19729</v>
      </c>
      <c r="E5050" t="s">
        <v>2608</v>
      </c>
      <c r="F5050">
        <v>1</v>
      </c>
      <c r="G5050" t="s">
        <v>2609</v>
      </c>
      <c r="H5050" t="s">
        <v>2577</v>
      </c>
      <c r="I5050" t="s">
        <v>2076</v>
      </c>
      <c r="J5050" t="s">
        <v>2610</v>
      </c>
      <c r="K5050" t="s">
        <v>2611</v>
      </c>
      <c r="L5050" t="s">
        <v>30320</v>
      </c>
      <c r="M5050" t="s">
        <v>2170</v>
      </c>
      <c r="N5050">
        <v>0</v>
      </c>
      <c r="O5050">
        <v>0</v>
      </c>
      <c r="P5050">
        <v>0</v>
      </c>
      <c r="Q5050">
        <v>11700</v>
      </c>
      <c r="R5050">
        <v>0</v>
      </c>
      <c r="S5050">
        <v>0</v>
      </c>
      <c r="T5050">
        <v>0</v>
      </c>
      <c r="U5050">
        <v>0</v>
      </c>
      <c r="V5050">
        <v>0</v>
      </c>
      <c r="W5050">
        <v>0</v>
      </c>
      <c r="X5050">
        <v>0</v>
      </c>
      <c r="Y5050">
        <v>0</v>
      </c>
      <c r="Z5050">
        <v>0</v>
      </c>
      <c r="AA5050">
        <v>0</v>
      </c>
      <c r="AB5050">
        <v>0</v>
      </c>
      <c r="AC5050">
        <v>0</v>
      </c>
      <c r="AD5050">
        <v>0</v>
      </c>
      <c r="AE5050">
        <v>0</v>
      </c>
      <c r="AF5050">
        <v>0</v>
      </c>
      <c r="AG5050" t="s">
        <v>19730</v>
      </c>
      <c r="AH5050" s="21" t="str">
        <f t="shared" si="156"/>
        <v>YR25</v>
      </c>
      <c r="AI5050" s="21">
        <v>216</v>
      </c>
      <c r="AJ5050" s="21">
        <f t="shared" si="157"/>
        <v>100</v>
      </c>
      <c r="AK5050" s="21" t="s">
        <v>2060</v>
      </c>
      <c r="AL5050" t="s">
        <v>2613</v>
      </c>
      <c r="AM5050" s="26" t="s">
        <v>38</v>
      </c>
      <c r="AN5050" t="s">
        <v>2029</v>
      </c>
    </row>
    <row r="5051" spans="1:40" ht="15" hidden="1" thickTop="1" x14ac:dyDescent="0.35">
      <c r="A5051" t="s">
        <v>11014</v>
      </c>
      <c r="B5051" t="s">
        <v>19731</v>
      </c>
      <c r="C5051" t="s">
        <v>3758</v>
      </c>
      <c r="D5051" t="s">
        <v>19732</v>
      </c>
      <c r="E5051" t="s">
        <v>2681</v>
      </c>
      <c r="F5051">
        <v>1</v>
      </c>
      <c r="G5051" t="s">
        <v>2682</v>
      </c>
      <c r="H5051" t="s">
        <v>2620</v>
      </c>
      <c r="I5051" t="s">
        <v>2076</v>
      </c>
      <c r="J5051" t="s">
        <v>2683</v>
      </c>
      <c r="K5051" t="s">
        <v>2684</v>
      </c>
      <c r="L5051" t="s">
        <v>2058</v>
      </c>
      <c r="M5051" t="s">
        <v>2059</v>
      </c>
      <c r="N5051">
        <v>6</v>
      </c>
      <c r="O5051">
        <v>223</v>
      </c>
      <c r="P5051">
        <v>0.91</v>
      </c>
      <c r="Q5051">
        <v>24480</v>
      </c>
      <c r="R5051">
        <v>1</v>
      </c>
      <c r="S5051">
        <v>28</v>
      </c>
      <c r="T5051">
        <v>0.11</v>
      </c>
      <c r="U5051">
        <v>4</v>
      </c>
      <c r="V5051">
        <v>169</v>
      </c>
      <c r="W5051">
        <v>0.69</v>
      </c>
      <c r="X5051">
        <v>1</v>
      </c>
      <c r="Y5051">
        <v>26</v>
      </c>
      <c r="Z5051">
        <v>0.11</v>
      </c>
      <c r="AA5051">
        <v>0</v>
      </c>
      <c r="AB5051">
        <v>0</v>
      </c>
      <c r="AC5051">
        <v>0</v>
      </c>
      <c r="AD5051">
        <v>0</v>
      </c>
      <c r="AE5051">
        <v>0</v>
      </c>
      <c r="AF5051">
        <v>0</v>
      </c>
      <c r="AG5051" t="s">
        <v>19733</v>
      </c>
      <c r="AH5051" s="21" t="str">
        <f t="shared" si="156"/>
        <v>YR25</v>
      </c>
      <c r="AI5051" s="21">
        <v>345.36</v>
      </c>
      <c r="AJ5051" s="21">
        <f t="shared" si="157"/>
        <v>99.089052287581694</v>
      </c>
      <c r="AK5051" s="21" t="s">
        <v>2063</v>
      </c>
      <c r="AL5051" t="s">
        <v>2686</v>
      </c>
      <c r="AM5051" s="26" t="s">
        <v>38</v>
      </c>
      <c r="AN5051" t="s">
        <v>2031</v>
      </c>
    </row>
    <row r="5052" spans="1:40" ht="15" hidden="1" thickTop="1" x14ac:dyDescent="0.35">
      <c r="A5052" t="s">
        <v>11018</v>
      </c>
      <c r="B5052" t="s">
        <v>19734</v>
      </c>
      <c r="C5052" t="s">
        <v>10037</v>
      </c>
      <c r="D5052" t="s">
        <v>19735</v>
      </c>
      <c r="E5052" t="s">
        <v>3013</v>
      </c>
      <c r="F5052">
        <v>1</v>
      </c>
      <c r="G5052" t="s">
        <v>2600</v>
      </c>
      <c r="H5052" t="s">
        <v>2577</v>
      </c>
      <c r="I5052" t="s">
        <v>2076</v>
      </c>
      <c r="J5052" t="s">
        <v>3183</v>
      </c>
      <c r="K5052" t="s">
        <v>2742</v>
      </c>
      <c r="L5052" t="s">
        <v>2058</v>
      </c>
      <c r="M5052" t="s">
        <v>2059</v>
      </c>
      <c r="N5052">
        <v>6</v>
      </c>
      <c r="O5052">
        <v>234</v>
      </c>
      <c r="P5052">
        <v>0.96</v>
      </c>
      <c r="Q5052">
        <v>24480</v>
      </c>
      <c r="R5052">
        <v>1</v>
      </c>
      <c r="S5052">
        <v>35</v>
      </c>
      <c r="T5052">
        <v>0.14000000000000001</v>
      </c>
      <c r="U5052">
        <v>5</v>
      </c>
      <c r="V5052">
        <v>199</v>
      </c>
      <c r="W5052">
        <v>0.81</v>
      </c>
      <c r="X5052">
        <v>0</v>
      </c>
      <c r="Y5052">
        <v>0</v>
      </c>
      <c r="Z5052">
        <v>0</v>
      </c>
      <c r="AA5052">
        <v>0</v>
      </c>
      <c r="AB5052">
        <v>0</v>
      </c>
      <c r="AC5052">
        <v>0</v>
      </c>
      <c r="AD5052">
        <v>0</v>
      </c>
      <c r="AE5052">
        <v>0</v>
      </c>
      <c r="AF5052">
        <v>0</v>
      </c>
      <c r="AG5052" t="s">
        <v>19736</v>
      </c>
      <c r="AH5052" s="21" t="str">
        <f t="shared" si="156"/>
        <v>YR25</v>
      </c>
      <c r="AI5052" s="21">
        <v>345.36</v>
      </c>
      <c r="AJ5052" s="21">
        <f t="shared" si="157"/>
        <v>99.044117647058826</v>
      </c>
      <c r="AK5052" s="21" t="s">
        <v>2063</v>
      </c>
      <c r="AL5052" t="s">
        <v>2551</v>
      </c>
      <c r="AM5052" s="26" t="s">
        <v>38</v>
      </c>
      <c r="AN5052" t="s">
        <v>2033</v>
      </c>
    </row>
    <row r="5053" spans="1:40" ht="15" hidden="1" thickTop="1" x14ac:dyDescent="0.35">
      <c r="A5053" t="s">
        <v>11022</v>
      </c>
      <c r="B5053" t="s">
        <v>19739</v>
      </c>
      <c r="C5053" t="s">
        <v>2893</v>
      </c>
      <c r="D5053" t="s">
        <v>19740</v>
      </c>
      <c r="E5053" t="s">
        <v>3430</v>
      </c>
      <c r="F5053">
        <v>1</v>
      </c>
      <c r="G5053" t="s">
        <v>2609</v>
      </c>
      <c r="H5053" t="s">
        <v>2577</v>
      </c>
      <c r="I5053" t="s">
        <v>2076</v>
      </c>
      <c r="J5053" t="s">
        <v>2764</v>
      </c>
      <c r="K5053" t="s">
        <v>2765</v>
      </c>
      <c r="L5053" t="s">
        <v>2058</v>
      </c>
      <c r="M5053" t="s">
        <v>2170</v>
      </c>
      <c r="N5053">
        <v>0</v>
      </c>
      <c r="O5053">
        <v>0</v>
      </c>
      <c r="P5053">
        <v>0</v>
      </c>
      <c r="Q5053">
        <v>15300</v>
      </c>
      <c r="R5053">
        <v>0</v>
      </c>
      <c r="S5053">
        <v>0</v>
      </c>
      <c r="T5053">
        <v>0</v>
      </c>
      <c r="U5053">
        <v>0</v>
      </c>
      <c r="V5053">
        <v>0</v>
      </c>
      <c r="W5053">
        <v>0</v>
      </c>
      <c r="X5053">
        <v>0</v>
      </c>
      <c r="Y5053">
        <v>0</v>
      </c>
      <c r="Z5053">
        <v>0</v>
      </c>
      <c r="AA5053">
        <v>0</v>
      </c>
      <c r="AB5053">
        <v>0</v>
      </c>
      <c r="AC5053">
        <v>0</v>
      </c>
      <c r="AD5053">
        <v>0</v>
      </c>
      <c r="AE5053">
        <v>0</v>
      </c>
      <c r="AF5053">
        <v>0</v>
      </c>
      <c r="AG5053" t="s">
        <v>19741</v>
      </c>
      <c r="AH5053" s="21" t="str">
        <f t="shared" si="156"/>
        <v>YR25</v>
      </c>
      <c r="AI5053" s="21">
        <v>216</v>
      </c>
      <c r="AJ5053" s="21">
        <f t="shared" si="157"/>
        <v>100</v>
      </c>
      <c r="AK5053" s="21" t="s">
        <v>2060</v>
      </c>
      <c r="AL5053" t="s">
        <v>2613</v>
      </c>
      <c r="AM5053" s="26" t="s">
        <v>38</v>
      </c>
      <c r="AN5053" t="s">
        <v>2030</v>
      </c>
    </row>
    <row r="5054" spans="1:40" ht="15" hidden="1" thickTop="1" x14ac:dyDescent="0.35">
      <c r="A5054" t="s">
        <v>11026</v>
      </c>
      <c r="B5054" t="s">
        <v>19742</v>
      </c>
      <c r="C5054" t="s">
        <v>3026</v>
      </c>
      <c r="D5054" t="s">
        <v>19743</v>
      </c>
      <c r="E5054" t="s">
        <v>3028</v>
      </c>
      <c r="F5054">
        <v>1</v>
      </c>
      <c r="G5054" t="s">
        <v>2546</v>
      </c>
      <c r="H5054" t="s">
        <v>2510</v>
      </c>
      <c r="I5054" t="s">
        <v>2076</v>
      </c>
      <c r="J5054" t="s">
        <v>3006</v>
      </c>
      <c r="K5054" t="s">
        <v>3007</v>
      </c>
      <c r="L5054" t="s">
        <v>2058</v>
      </c>
      <c r="M5054" t="s">
        <v>2059</v>
      </c>
      <c r="N5054">
        <v>10</v>
      </c>
      <c r="O5054">
        <v>969</v>
      </c>
      <c r="P5054">
        <v>3.96</v>
      </c>
      <c r="Q5054">
        <v>24480</v>
      </c>
      <c r="R5054">
        <v>4</v>
      </c>
      <c r="S5054">
        <v>520</v>
      </c>
      <c r="T5054">
        <v>2.12</v>
      </c>
      <c r="U5054">
        <v>5</v>
      </c>
      <c r="V5054">
        <v>407</v>
      </c>
      <c r="W5054">
        <v>1.66</v>
      </c>
      <c r="X5054">
        <v>1</v>
      </c>
      <c r="Y5054">
        <v>42</v>
      </c>
      <c r="Z5054">
        <v>0.17</v>
      </c>
      <c r="AA5054">
        <v>0</v>
      </c>
      <c r="AB5054">
        <v>0</v>
      </c>
      <c r="AC5054">
        <v>0</v>
      </c>
      <c r="AD5054">
        <v>0</v>
      </c>
      <c r="AE5054">
        <v>0</v>
      </c>
      <c r="AF5054">
        <v>0</v>
      </c>
      <c r="AG5054" t="s">
        <v>19744</v>
      </c>
      <c r="AH5054" s="21" t="str">
        <f t="shared" si="156"/>
        <v>YR25</v>
      </c>
      <c r="AI5054" s="21">
        <v>345.36</v>
      </c>
      <c r="AJ5054" s="21">
        <f t="shared" si="157"/>
        <v>96.041666666666671</v>
      </c>
      <c r="AK5054" s="21" t="s">
        <v>2063</v>
      </c>
      <c r="AL5054" t="s">
        <v>2551</v>
      </c>
      <c r="AM5054" s="26" t="s">
        <v>38</v>
      </c>
      <c r="AN5054" t="s">
        <v>2032</v>
      </c>
    </row>
    <row r="5055" spans="1:40" ht="15" hidden="1" thickTop="1" x14ac:dyDescent="0.35">
      <c r="A5055" t="s">
        <v>11030</v>
      </c>
      <c r="B5055" t="s">
        <v>19745</v>
      </c>
      <c r="C5055" t="s">
        <v>4067</v>
      </c>
      <c r="D5055" t="s">
        <v>19746</v>
      </c>
      <c r="E5055" t="s">
        <v>2575</v>
      </c>
      <c r="F5055">
        <v>1</v>
      </c>
      <c r="G5055" t="s">
        <v>2600</v>
      </c>
      <c r="H5055" t="s">
        <v>2577</v>
      </c>
      <c r="I5055" t="s">
        <v>2076</v>
      </c>
      <c r="J5055" t="s">
        <v>2699</v>
      </c>
      <c r="K5055" t="s">
        <v>2579</v>
      </c>
      <c r="L5055" t="s">
        <v>2058</v>
      </c>
      <c r="M5055" t="s">
        <v>2170</v>
      </c>
      <c r="N5055">
        <v>3</v>
      </c>
      <c r="O5055">
        <v>78</v>
      </c>
      <c r="P5055">
        <v>0.51</v>
      </c>
      <c r="Q5055">
        <v>15300</v>
      </c>
      <c r="R5055">
        <v>1</v>
      </c>
      <c r="S5055">
        <v>24</v>
      </c>
      <c r="T5055">
        <v>0.16</v>
      </c>
      <c r="U5055">
        <v>2</v>
      </c>
      <c r="V5055">
        <v>54</v>
      </c>
      <c r="W5055">
        <v>0.35</v>
      </c>
      <c r="X5055">
        <v>0</v>
      </c>
      <c r="Y5055">
        <v>0</v>
      </c>
      <c r="Z5055">
        <v>0</v>
      </c>
      <c r="AA5055">
        <v>0</v>
      </c>
      <c r="AB5055">
        <v>0</v>
      </c>
      <c r="AC5055">
        <v>0</v>
      </c>
      <c r="AD5055">
        <v>0</v>
      </c>
      <c r="AE5055">
        <v>0</v>
      </c>
      <c r="AF5055">
        <v>0</v>
      </c>
      <c r="AG5055" t="s">
        <v>19747</v>
      </c>
      <c r="AH5055" s="21" t="str">
        <f t="shared" si="156"/>
        <v>YR25</v>
      </c>
      <c r="AI5055" s="21">
        <v>216</v>
      </c>
      <c r="AJ5055" s="21">
        <f t="shared" si="157"/>
        <v>99.490196078431367</v>
      </c>
      <c r="AK5055" s="21" t="s">
        <v>2060</v>
      </c>
      <c r="AL5055" t="s">
        <v>2581</v>
      </c>
      <c r="AM5055" s="26" t="s">
        <v>38</v>
      </c>
      <c r="AN5055" t="s">
        <v>2030</v>
      </c>
    </row>
    <row r="5056" spans="1:40" ht="15" hidden="1" thickTop="1" x14ac:dyDescent="0.35">
      <c r="A5056" t="s">
        <v>11034</v>
      </c>
      <c r="B5056" t="s">
        <v>19748</v>
      </c>
      <c r="C5056" t="s">
        <v>10037</v>
      </c>
      <c r="D5056" t="s">
        <v>19737</v>
      </c>
      <c r="E5056" t="s">
        <v>3013</v>
      </c>
      <c r="F5056">
        <v>1</v>
      </c>
      <c r="G5056" t="s">
        <v>2600</v>
      </c>
      <c r="H5056" t="s">
        <v>2577</v>
      </c>
      <c r="I5056" t="s">
        <v>2076</v>
      </c>
      <c r="J5056" t="s">
        <v>3183</v>
      </c>
      <c r="K5056" t="s">
        <v>2742</v>
      </c>
      <c r="L5056" t="s">
        <v>2058</v>
      </c>
      <c r="M5056" t="s">
        <v>2059</v>
      </c>
      <c r="N5056">
        <v>1</v>
      </c>
      <c r="O5056">
        <v>38</v>
      </c>
      <c r="P5056">
        <v>0.16</v>
      </c>
      <c r="Q5056">
        <v>24480</v>
      </c>
      <c r="R5056">
        <v>0</v>
      </c>
      <c r="S5056">
        <v>0</v>
      </c>
      <c r="T5056">
        <v>0</v>
      </c>
      <c r="U5056">
        <v>0</v>
      </c>
      <c r="V5056">
        <v>0</v>
      </c>
      <c r="W5056">
        <v>0</v>
      </c>
      <c r="X5056">
        <v>0</v>
      </c>
      <c r="Y5056">
        <v>0</v>
      </c>
      <c r="Z5056">
        <v>0</v>
      </c>
      <c r="AA5056">
        <v>1</v>
      </c>
      <c r="AB5056">
        <v>38</v>
      </c>
      <c r="AC5056">
        <v>0.16</v>
      </c>
      <c r="AD5056">
        <v>0</v>
      </c>
      <c r="AE5056">
        <v>0</v>
      </c>
      <c r="AF5056">
        <v>0</v>
      </c>
      <c r="AG5056" t="s">
        <v>19749</v>
      </c>
      <c r="AH5056" s="21" t="str">
        <f t="shared" si="156"/>
        <v>YR25</v>
      </c>
      <c r="AI5056" s="21">
        <v>345.36</v>
      </c>
      <c r="AJ5056" s="21">
        <f t="shared" si="157"/>
        <v>99.84477124183006</v>
      </c>
      <c r="AK5056" s="21" t="s">
        <v>2060</v>
      </c>
      <c r="AL5056" t="s">
        <v>2551</v>
      </c>
      <c r="AM5056" s="26" t="s">
        <v>38</v>
      </c>
      <c r="AN5056" t="s">
        <v>2030</v>
      </c>
    </row>
    <row r="5057" spans="1:40" ht="15" hidden="1" thickTop="1" x14ac:dyDescent="0.35">
      <c r="A5057" t="s">
        <v>11038</v>
      </c>
      <c r="B5057" t="s">
        <v>19750</v>
      </c>
      <c r="C5057" t="s">
        <v>3594</v>
      </c>
      <c r="D5057" t="s">
        <v>19751</v>
      </c>
      <c r="E5057" t="s">
        <v>2608</v>
      </c>
      <c r="F5057">
        <v>1</v>
      </c>
      <c r="G5057" t="s">
        <v>2609</v>
      </c>
      <c r="H5057" t="s">
        <v>2577</v>
      </c>
      <c r="I5057" t="s">
        <v>2076</v>
      </c>
      <c r="J5057" t="s">
        <v>2610</v>
      </c>
      <c r="K5057" t="s">
        <v>2611</v>
      </c>
      <c r="L5057" t="s">
        <v>2058</v>
      </c>
      <c r="M5057" t="s">
        <v>2170</v>
      </c>
      <c r="N5057">
        <v>6</v>
      </c>
      <c r="O5057">
        <v>220</v>
      </c>
      <c r="P5057">
        <v>1.44</v>
      </c>
      <c r="Q5057">
        <v>15300</v>
      </c>
      <c r="R5057">
        <v>0</v>
      </c>
      <c r="S5057">
        <v>0</v>
      </c>
      <c r="T5057">
        <v>0</v>
      </c>
      <c r="U5057">
        <v>5</v>
      </c>
      <c r="V5057">
        <v>200</v>
      </c>
      <c r="W5057">
        <v>1.31</v>
      </c>
      <c r="X5057">
        <v>0</v>
      </c>
      <c r="Y5057">
        <v>0</v>
      </c>
      <c r="Z5057">
        <v>0</v>
      </c>
      <c r="AA5057">
        <v>1</v>
      </c>
      <c r="AB5057">
        <v>20</v>
      </c>
      <c r="AC5057">
        <v>0.13</v>
      </c>
      <c r="AD5057">
        <v>0</v>
      </c>
      <c r="AE5057">
        <v>0</v>
      </c>
      <c r="AF5057">
        <v>0</v>
      </c>
      <c r="AG5057" t="s">
        <v>19752</v>
      </c>
      <c r="AH5057" s="21" t="str">
        <f t="shared" si="156"/>
        <v>YR25</v>
      </c>
      <c r="AI5057" s="21">
        <v>216</v>
      </c>
      <c r="AJ5057" s="21">
        <f t="shared" si="157"/>
        <v>98.562091503267979</v>
      </c>
      <c r="AK5057" s="21" t="s">
        <v>2063</v>
      </c>
      <c r="AL5057" t="s">
        <v>2613</v>
      </c>
      <c r="AM5057" s="26" t="s">
        <v>38</v>
      </c>
      <c r="AN5057" t="s">
        <v>2030</v>
      </c>
    </row>
    <row r="5058" spans="1:40" ht="15" hidden="1" thickTop="1" x14ac:dyDescent="0.35">
      <c r="A5058" t="s">
        <v>11039</v>
      </c>
      <c r="B5058" t="s">
        <v>19753</v>
      </c>
      <c r="C5058" t="s">
        <v>2893</v>
      </c>
      <c r="D5058" t="s">
        <v>19754</v>
      </c>
      <c r="E5058" t="s">
        <v>2608</v>
      </c>
      <c r="F5058">
        <v>1</v>
      </c>
      <c r="G5058" t="s">
        <v>2609</v>
      </c>
      <c r="H5058" t="s">
        <v>2577</v>
      </c>
      <c r="I5058" t="s">
        <v>2076</v>
      </c>
      <c r="J5058" t="s">
        <v>2764</v>
      </c>
      <c r="K5058" t="s">
        <v>2765</v>
      </c>
      <c r="L5058" t="s">
        <v>2058</v>
      </c>
      <c r="M5058" t="s">
        <v>2170</v>
      </c>
      <c r="N5058">
        <v>4</v>
      </c>
      <c r="O5058">
        <v>143</v>
      </c>
      <c r="P5058">
        <v>0.93</v>
      </c>
      <c r="Q5058">
        <v>15300</v>
      </c>
      <c r="R5058">
        <v>0</v>
      </c>
      <c r="S5058">
        <v>0</v>
      </c>
      <c r="T5058">
        <v>0</v>
      </c>
      <c r="U5058">
        <v>4</v>
      </c>
      <c r="V5058">
        <v>143</v>
      </c>
      <c r="W5058">
        <v>0.93</v>
      </c>
      <c r="X5058">
        <v>0</v>
      </c>
      <c r="Y5058">
        <v>0</v>
      </c>
      <c r="Z5058">
        <v>0</v>
      </c>
      <c r="AA5058">
        <v>0</v>
      </c>
      <c r="AB5058">
        <v>0</v>
      </c>
      <c r="AC5058">
        <v>0</v>
      </c>
      <c r="AD5058">
        <v>0</v>
      </c>
      <c r="AE5058">
        <v>0</v>
      </c>
      <c r="AF5058">
        <v>0</v>
      </c>
      <c r="AG5058" t="s">
        <v>19755</v>
      </c>
      <c r="AH5058" s="21" t="str">
        <f t="shared" si="156"/>
        <v>YR25</v>
      </c>
      <c r="AI5058" s="21">
        <v>216</v>
      </c>
      <c r="AJ5058" s="21">
        <f t="shared" si="157"/>
        <v>99.06535947712419</v>
      </c>
      <c r="AK5058" s="21" t="s">
        <v>2063</v>
      </c>
      <c r="AL5058" t="s">
        <v>2613</v>
      </c>
      <c r="AM5058" s="26" t="s">
        <v>38</v>
      </c>
      <c r="AN5058" t="s">
        <v>2032</v>
      </c>
    </row>
    <row r="5059" spans="1:40" ht="15" hidden="1" thickTop="1" x14ac:dyDescent="0.35">
      <c r="A5059" t="s">
        <v>11043</v>
      </c>
      <c r="B5059" t="s">
        <v>19756</v>
      </c>
      <c r="C5059" t="s">
        <v>4190</v>
      </c>
      <c r="D5059" t="s">
        <v>19757</v>
      </c>
      <c r="E5059" t="s">
        <v>2691</v>
      </c>
      <c r="F5059">
        <v>1</v>
      </c>
      <c r="G5059" t="s">
        <v>2600</v>
      </c>
      <c r="H5059" t="s">
        <v>2577</v>
      </c>
      <c r="I5059" t="s">
        <v>2076</v>
      </c>
      <c r="J5059" t="s">
        <v>2692</v>
      </c>
      <c r="K5059" t="s">
        <v>2635</v>
      </c>
      <c r="L5059" t="s">
        <v>2058</v>
      </c>
      <c r="M5059" t="s">
        <v>2170</v>
      </c>
      <c r="N5059">
        <v>2</v>
      </c>
      <c r="O5059">
        <v>56</v>
      </c>
      <c r="P5059">
        <v>0.37</v>
      </c>
      <c r="Q5059">
        <v>15300</v>
      </c>
      <c r="R5059">
        <v>0</v>
      </c>
      <c r="S5059">
        <v>0</v>
      </c>
      <c r="T5059">
        <v>0</v>
      </c>
      <c r="U5059">
        <v>2</v>
      </c>
      <c r="V5059">
        <v>56</v>
      </c>
      <c r="W5059">
        <v>0.37</v>
      </c>
      <c r="X5059">
        <v>0</v>
      </c>
      <c r="Y5059">
        <v>0</v>
      </c>
      <c r="Z5059">
        <v>0</v>
      </c>
      <c r="AA5059">
        <v>0</v>
      </c>
      <c r="AB5059">
        <v>0</v>
      </c>
      <c r="AC5059">
        <v>0</v>
      </c>
      <c r="AD5059">
        <v>0</v>
      </c>
      <c r="AE5059">
        <v>0</v>
      </c>
      <c r="AF5059">
        <v>0</v>
      </c>
      <c r="AG5059" t="s">
        <v>19758</v>
      </c>
      <c r="AH5059" s="21" t="str">
        <f t="shared" si="156"/>
        <v>YR25</v>
      </c>
      <c r="AI5059" s="21">
        <v>216</v>
      </c>
      <c r="AJ5059" s="21">
        <f t="shared" si="157"/>
        <v>99.633986928104576</v>
      </c>
      <c r="AK5059" s="21" t="s">
        <v>2060</v>
      </c>
      <c r="AL5059" t="s">
        <v>2581</v>
      </c>
      <c r="AM5059" s="26" t="s">
        <v>38</v>
      </c>
      <c r="AN5059" t="s">
        <v>2029</v>
      </c>
    </row>
    <row r="5060" spans="1:40" ht="15" hidden="1" thickTop="1" x14ac:dyDescent="0.35">
      <c r="A5060" t="s">
        <v>11047</v>
      </c>
      <c r="B5060" t="s">
        <v>19759</v>
      </c>
      <c r="C5060" t="s">
        <v>3332</v>
      </c>
      <c r="D5060" t="s">
        <v>19760</v>
      </c>
      <c r="E5060" t="s">
        <v>2575</v>
      </c>
      <c r="F5060">
        <v>1</v>
      </c>
      <c r="G5060" t="s">
        <v>2600</v>
      </c>
      <c r="H5060" t="s">
        <v>2577</v>
      </c>
      <c r="I5060" t="s">
        <v>2076</v>
      </c>
      <c r="J5060" t="s">
        <v>2699</v>
      </c>
      <c r="K5060" t="s">
        <v>2579</v>
      </c>
      <c r="L5060" t="s">
        <v>2058</v>
      </c>
      <c r="M5060" t="s">
        <v>2310</v>
      </c>
      <c r="N5060">
        <v>6</v>
      </c>
      <c r="O5060">
        <v>131</v>
      </c>
      <c r="P5060">
        <v>0.8</v>
      </c>
      <c r="Q5060">
        <v>16320</v>
      </c>
      <c r="R5060">
        <v>1</v>
      </c>
      <c r="S5060">
        <v>14</v>
      </c>
      <c r="T5060">
        <v>0.09</v>
      </c>
      <c r="U5060">
        <v>3</v>
      </c>
      <c r="V5060">
        <v>59</v>
      </c>
      <c r="W5060">
        <v>0.36</v>
      </c>
      <c r="X5060">
        <v>2</v>
      </c>
      <c r="Y5060">
        <v>58</v>
      </c>
      <c r="Z5060">
        <v>0.36</v>
      </c>
      <c r="AA5060">
        <v>0</v>
      </c>
      <c r="AB5060">
        <v>0</v>
      </c>
      <c r="AC5060">
        <v>0</v>
      </c>
      <c r="AD5060">
        <v>0</v>
      </c>
      <c r="AE5060">
        <v>0</v>
      </c>
      <c r="AF5060">
        <v>0</v>
      </c>
      <c r="AG5060" t="s">
        <v>19761</v>
      </c>
      <c r="AH5060" s="21" t="str">
        <f t="shared" si="156"/>
        <v>YR25</v>
      </c>
      <c r="AI5060" s="21">
        <v>230.39999999999998</v>
      </c>
      <c r="AJ5060" s="21">
        <f t="shared" si="157"/>
        <v>99.197303921568633</v>
      </c>
      <c r="AK5060" s="21" t="s">
        <v>2063</v>
      </c>
      <c r="AL5060" t="s">
        <v>2581</v>
      </c>
      <c r="AM5060" s="26" t="s">
        <v>38</v>
      </c>
      <c r="AN5060" t="s">
        <v>2030</v>
      </c>
    </row>
    <row r="5061" spans="1:40" ht="15" hidden="1" thickTop="1" x14ac:dyDescent="0.35">
      <c r="A5061" t="s">
        <v>11051</v>
      </c>
      <c r="B5061" t="s">
        <v>19762</v>
      </c>
      <c r="C5061" t="s">
        <v>10037</v>
      </c>
      <c r="D5061" t="s">
        <v>19763</v>
      </c>
      <c r="E5061" t="s">
        <v>3013</v>
      </c>
      <c r="F5061">
        <v>1</v>
      </c>
      <c r="G5061" t="s">
        <v>2600</v>
      </c>
      <c r="H5061" t="s">
        <v>2577</v>
      </c>
      <c r="I5061" t="s">
        <v>2076</v>
      </c>
      <c r="J5061" t="s">
        <v>3183</v>
      </c>
      <c r="K5061" t="s">
        <v>2742</v>
      </c>
      <c r="L5061" t="s">
        <v>2058</v>
      </c>
      <c r="M5061" t="s">
        <v>2059</v>
      </c>
      <c r="N5061">
        <v>5</v>
      </c>
      <c r="O5061">
        <v>131</v>
      </c>
      <c r="P5061">
        <v>0.54</v>
      </c>
      <c r="Q5061">
        <v>24480</v>
      </c>
      <c r="R5061">
        <v>2</v>
      </c>
      <c r="S5061">
        <v>33</v>
      </c>
      <c r="T5061">
        <v>0.13</v>
      </c>
      <c r="U5061">
        <v>3</v>
      </c>
      <c r="V5061">
        <v>98</v>
      </c>
      <c r="W5061">
        <v>0.4</v>
      </c>
      <c r="X5061">
        <v>0</v>
      </c>
      <c r="Y5061">
        <v>0</v>
      </c>
      <c r="Z5061">
        <v>0</v>
      </c>
      <c r="AA5061">
        <v>0</v>
      </c>
      <c r="AB5061">
        <v>0</v>
      </c>
      <c r="AC5061">
        <v>0</v>
      </c>
      <c r="AD5061">
        <v>0</v>
      </c>
      <c r="AE5061">
        <v>0</v>
      </c>
      <c r="AF5061">
        <v>0</v>
      </c>
      <c r="AG5061" t="s">
        <v>19764</v>
      </c>
      <c r="AH5061" s="21" t="str">
        <f t="shared" si="156"/>
        <v>YR25</v>
      </c>
      <c r="AI5061" s="21">
        <v>345.36</v>
      </c>
      <c r="AJ5061" s="21">
        <f t="shared" si="157"/>
        <v>99.46486928104575</v>
      </c>
      <c r="AK5061" s="21" t="s">
        <v>2060</v>
      </c>
      <c r="AL5061" t="s">
        <v>2551</v>
      </c>
      <c r="AM5061" s="26" t="s">
        <v>38</v>
      </c>
      <c r="AN5061" t="s">
        <v>2030</v>
      </c>
    </row>
    <row r="5062" spans="1:40" ht="15" hidden="1" thickTop="1" x14ac:dyDescent="0.35">
      <c r="A5062" t="s">
        <v>11055</v>
      </c>
      <c r="B5062" t="s">
        <v>19765</v>
      </c>
      <c r="C5062" t="s">
        <v>5707</v>
      </c>
      <c r="D5062" t="s">
        <v>19766</v>
      </c>
      <c r="E5062" t="s">
        <v>2857</v>
      </c>
      <c r="F5062">
        <v>1</v>
      </c>
      <c r="G5062" t="s">
        <v>2576</v>
      </c>
      <c r="H5062" t="s">
        <v>2577</v>
      </c>
      <c r="I5062" t="s">
        <v>2076</v>
      </c>
      <c r="J5062" t="s">
        <v>2741</v>
      </c>
      <c r="K5062" t="s">
        <v>2742</v>
      </c>
      <c r="L5062" t="s">
        <v>2058</v>
      </c>
      <c r="M5062" t="s">
        <v>2170</v>
      </c>
      <c r="N5062">
        <v>1</v>
      </c>
      <c r="O5062">
        <v>66</v>
      </c>
      <c r="P5062">
        <v>0.43</v>
      </c>
      <c r="Q5062">
        <v>15300</v>
      </c>
      <c r="R5062">
        <v>0</v>
      </c>
      <c r="S5062">
        <v>0</v>
      </c>
      <c r="T5062">
        <v>0</v>
      </c>
      <c r="U5062">
        <v>1</v>
      </c>
      <c r="V5062">
        <v>66</v>
      </c>
      <c r="W5062">
        <v>0.43</v>
      </c>
      <c r="X5062">
        <v>0</v>
      </c>
      <c r="Y5062">
        <v>0</v>
      </c>
      <c r="Z5062">
        <v>0</v>
      </c>
      <c r="AA5062">
        <v>0</v>
      </c>
      <c r="AB5062">
        <v>0</v>
      </c>
      <c r="AC5062">
        <v>0</v>
      </c>
      <c r="AD5062">
        <v>0</v>
      </c>
      <c r="AE5062">
        <v>0</v>
      </c>
      <c r="AF5062">
        <v>0</v>
      </c>
      <c r="AG5062" t="s">
        <v>19767</v>
      </c>
      <c r="AH5062" s="21" t="str">
        <f t="shared" si="156"/>
        <v>YR25</v>
      </c>
      <c r="AI5062" s="21">
        <v>216</v>
      </c>
      <c r="AJ5062" s="21">
        <f t="shared" si="157"/>
        <v>99.568627450980387</v>
      </c>
      <c r="AK5062" s="21" t="s">
        <v>2060</v>
      </c>
      <c r="AL5062" t="s">
        <v>2613</v>
      </c>
      <c r="AM5062" s="26" t="s">
        <v>38</v>
      </c>
      <c r="AN5062" t="s">
        <v>2031</v>
      </c>
    </row>
    <row r="5063" spans="1:40" ht="15" hidden="1" thickTop="1" x14ac:dyDescent="0.35">
      <c r="A5063" t="s">
        <v>11059</v>
      </c>
      <c r="B5063" t="s">
        <v>19768</v>
      </c>
      <c r="C5063" t="s">
        <v>5067</v>
      </c>
      <c r="D5063" t="s">
        <v>19769</v>
      </c>
      <c r="E5063" t="s">
        <v>2608</v>
      </c>
      <c r="F5063">
        <v>1</v>
      </c>
      <c r="G5063" t="s">
        <v>2609</v>
      </c>
      <c r="H5063" t="s">
        <v>2577</v>
      </c>
      <c r="I5063" t="s">
        <v>2076</v>
      </c>
      <c r="J5063" t="s">
        <v>2610</v>
      </c>
      <c r="K5063" t="s">
        <v>2611</v>
      </c>
      <c r="L5063" t="s">
        <v>2058</v>
      </c>
      <c r="M5063" t="s">
        <v>2170</v>
      </c>
      <c r="N5063">
        <v>4</v>
      </c>
      <c r="O5063">
        <v>134</v>
      </c>
      <c r="P5063">
        <v>0.88</v>
      </c>
      <c r="Q5063">
        <v>15300</v>
      </c>
      <c r="R5063">
        <v>1</v>
      </c>
      <c r="S5063">
        <v>28</v>
      </c>
      <c r="T5063">
        <v>0.18</v>
      </c>
      <c r="U5063">
        <v>3</v>
      </c>
      <c r="V5063">
        <v>106</v>
      </c>
      <c r="W5063">
        <v>0.69</v>
      </c>
      <c r="X5063">
        <v>0</v>
      </c>
      <c r="Y5063">
        <v>0</v>
      </c>
      <c r="Z5063">
        <v>0</v>
      </c>
      <c r="AA5063">
        <v>0</v>
      </c>
      <c r="AB5063">
        <v>0</v>
      </c>
      <c r="AC5063">
        <v>0</v>
      </c>
      <c r="AD5063">
        <v>0</v>
      </c>
      <c r="AE5063">
        <v>0</v>
      </c>
      <c r="AF5063">
        <v>0</v>
      </c>
      <c r="AG5063" t="s">
        <v>19770</v>
      </c>
      <c r="AH5063" s="21" t="str">
        <f t="shared" ref="AH5063:AH5126" si="158">LEFT(AG5063,4)</f>
        <v>YR25</v>
      </c>
      <c r="AI5063" s="21">
        <v>216</v>
      </c>
      <c r="AJ5063" s="21">
        <f t="shared" ref="AJ5063:AJ5126" si="159">100-(O5063/Q5063*100)</f>
        <v>99.124183006535944</v>
      </c>
      <c r="AK5063" s="21" t="s">
        <v>2063</v>
      </c>
      <c r="AL5063" t="s">
        <v>2613</v>
      </c>
      <c r="AM5063" s="26" t="s">
        <v>38</v>
      </c>
      <c r="AN5063" t="s">
        <v>2030</v>
      </c>
    </row>
    <row r="5064" spans="1:40" ht="15" hidden="1" thickTop="1" x14ac:dyDescent="0.35">
      <c r="A5064" t="s">
        <v>11063</v>
      </c>
      <c r="B5064" t="s">
        <v>19771</v>
      </c>
      <c r="C5064" t="s">
        <v>7085</v>
      </c>
      <c r="D5064" t="s">
        <v>19772</v>
      </c>
      <c r="E5064" t="s">
        <v>3942</v>
      </c>
      <c r="F5064">
        <v>1</v>
      </c>
      <c r="G5064" t="s">
        <v>2600</v>
      </c>
      <c r="H5064" t="s">
        <v>2577</v>
      </c>
      <c r="I5064" t="s">
        <v>2076</v>
      </c>
      <c r="J5064" t="s">
        <v>2699</v>
      </c>
      <c r="K5064" t="s">
        <v>2579</v>
      </c>
      <c r="L5064" t="s">
        <v>2058</v>
      </c>
      <c r="M5064" t="s">
        <v>2170</v>
      </c>
      <c r="N5064">
        <v>6</v>
      </c>
      <c r="O5064">
        <v>208</v>
      </c>
      <c r="P5064">
        <v>1.36</v>
      </c>
      <c r="Q5064">
        <v>15300</v>
      </c>
      <c r="R5064">
        <v>1</v>
      </c>
      <c r="S5064">
        <v>17</v>
      </c>
      <c r="T5064">
        <v>0.11</v>
      </c>
      <c r="U5064">
        <v>5</v>
      </c>
      <c r="V5064">
        <v>191</v>
      </c>
      <c r="W5064">
        <v>1.25</v>
      </c>
      <c r="X5064">
        <v>0</v>
      </c>
      <c r="Y5064">
        <v>0</v>
      </c>
      <c r="Z5064">
        <v>0</v>
      </c>
      <c r="AA5064">
        <v>0</v>
      </c>
      <c r="AB5064">
        <v>0</v>
      </c>
      <c r="AC5064">
        <v>0</v>
      </c>
      <c r="AD5064">
        <v>0</v>
      </c>
      <c r="AE5064">
        <v>0</v>
      </c>
      <c r="AF5064">
        <v>0</v>
      </c>
      <c r="AG5064" t="s">
        <v>19773</v>
      </c>
      <c r="AH5064" s="21" t="str">
        <f t="shared" si="158"/>
        <v>YR25</v>
      </c>
      <c r="AI5064" s="21">
        <v>216</v>
      </c>
      <c r="AJ5064" s="21">
        <f t="shared" si="159"/>
        <v>98.640522875816998</v>
      </c>
      <c r="AK5064" s="21" t="s">
        <v>2063</v>
      </c>
      <c r="AL5064" t="s">
        <v>2581</v>
      </c>
      <c r="AM5064" s="26" t="s">
        <v>38</v>
      </c>
      <c r="AN5064" t="s">
        <v>2030</v>
      </c>
    </row>
    <row r="5065" spans="1:40" ht="15" hidden="1" thickTop="1" x14ac:dyDescent="0.35">
      <c r="A5065" t="s">
        <v>11067</v>
      </c>
      <c r="B5065" t="s">
        <v>19774</v>
      </c>
      <c r="C5065" t="s">
        <v>3342</v>
      </c>
      <c r="D5065" t="s">
        <v>19775</v>
      </c>
      <c r="E5065" t="s">
        <v>3013</v>
      </c>
      <c r="F5065">
        <v>1</v>
      </c>
      <c r="G5065" t="s">
        <v>2600</v>
      </c>
      <c r="H5065" t="s">
        <v>2577</v>
      </c>
      <c r="I5065" t="s">
        <v>2076</v>
      </c>
      <c r="J5065" t="s">
        <v>3183</v>
      </c>
      <c r="K5065" t="s">
        <v>2742</v>
      </c>
      <c r="L5065" t="s">
        <v>2058</v>
      </c>
      <c r="M5065" t="s">
        <v>2059</v>
      </c>
      <c r="N5065">
        <v>4</v>
      </c>
      <c r="O5065">
        <v>89</v>
      </c>
      <c r="P5065">
        <v>0.36</v>
      </c>
      <c r="Q5065">
        <v>24480</v>
      </c>
      <c r="R5065">
        <v>1</v>
      </c>
      <c r="S5065">
        <v>22</v>
      </c>
      <c r="T5065">
        <v>0.09</v>
      </c>
      <c r="U5065">
        <v>3</v>
      </c>
      <c r="V5065">
        <v>67</v>
      </c>
      <c r="W5065">
        <v>0.27</v>
      </c>
      <c r="X5065">
        <v>0</v>
      </c>
      <c r="Y5065">
        <v>0</v>
      </c>
      <c r="Z5065">
        <v>0</v>
      </c>
      <c r="AA5065">
        <v>0</v>
      </c>
      <c r="AB5065">
        <v>0</v>
      </c>
      <c r="AC5065">
        <v>0</v>
      </c>
      <c r="AD5065">
        <v>0</v>
      </c>
      <c r="AE5065">
        <v>0</v>
      </c>
      <c r="AF5065">
        <v>0</v>
      </c>
      <c r="AG5065" t="s">
        <v>19776</v>
      </c>
      <c r="AH5065" s="21" t="str">
        <f t="shared" si="158"/>
        <v>YR25</v>
      </c>
      <c r="AI5065" s="21">
        <v>345.36</v>
      </c>
      <c r="AJ5065" s="21">
        <f t="shared" si="159"/>
        <v>99.636437908496731</v>
      </c>
      <c r="AK5065" s="21" t="s">
        <v>2060</v>
      </c>
      <c r="AL5065" t="s">
        <v>2551</v>
      </c>
      <c r="AM5065" s="26" t="s">
        <v>38</v>
      </c>
      <c r="AN5065" t="s">
        <v>2032</v>
      </c>
    </row>
    <row r="5066" spans="1:40" ht="15" hidden="1" thickTop="1" x14ac:dyDescent="0.35">
      <c r="A5066" t="s">
        <v>11071</v>
      </c>
      <c r="B5066" t="s">
        <v>19777</v>
      </c>
      <c r="C5066" t="s">
        <v>3488</v>
      </c>
      <c r="D5066" t="s">
        <v>19778</v>
      </c>
      <c r="E5066" t="s">
        <v>2608</v>
      </c>
      <c r="F5066">
        <v>1</v>
      </c>
      <c r="G5066" t="s">
        <v>2576</v>
      </c>
      <c r="H5066" t="s">
        <v>2577</v>
      </c>
      <c r="I5066" t="s">
        <v>2076</v>
      </c>
      <c r="J5066" t="s">
        <v>2741</v>
      </c>
      <c r="K5066" t="s">
        <v>2742</v>
      </c>
      <c r="L5066" t="s">
        <v>2058</v>
      </c>
      <c r="M5066" t="s">
        <v>2549</v>
      </c>
      <c r="N5066">
        <v>10</v>
      </c>
      <c r="O5066">
        <v>319</v>
      </c>
      <c r="P5066">
        <v>2.23</v>
      </c>
      <c r="Q5066">
        <v>14280</v>
      </c>
      <c r="R5066">
        <v>5</v>
      </c>
      <c r="S5066">
        <v>175</v>
      </c>
      <c r="T5066">
        <v>1.23</v>
      </c>
      <c r="U5066">
        <v>3</v>
      </c>
      <c r="V5066">
        <v>83</v>
      </c>
      <c r="W5066">
        <v>0.57999999999999996</v>
      </c>
      <c r="X5066">
        <v>1</v>
      </c>
      <c r="Y5066">
        <v>40</v>
      </c>
      <c r="Z5066">
        <v>0.28000000000000003</v>
      </c>
      <c r="AA5066">
        <v>1</v>
      </c>
      <c r="AB5066">
        <v>21</v>
      </c>
      <c r="AC5066">
        <v>0.15</v>
      </c>
      <c r="AD5066">
        <v>0</v>
      </c>
      <c r="AE5066">
        <v>0</v>
      </c>
      <c r="AF5066">
        <v>0</v>
      </c>
      <c r="AG5066" t="s">
        <v>19779</v>
      </c>
      <c r="AH5066" s="21" t="str">
        <f t="shared" si="158"/>
        <v>YR25</v>
      </c>
      <c r="AI5066" s="21">
        <v>201.59999999999997</v>
      </c>
      <c r="AJ5066" s="21">
        <f t="shared" si="159"/>
        <v>97.766106442577026</v>
      </c>
      <c r="AK5066" s="21" t="s">
        <v>2063</v>
      </c>
      <c r="AL5066" t="s">
        <v>2613</v>
      </c>
      <c r="AM5066" s="26" t="s">
        <v>38</v>
      </c>
      <c r="AN5066" t="s">
        <v>2032</v>
      </c>
    </row>
    <row r="5067" spans="1:40" ht="15" hidden="1" thickTop="1" x14ac:dyDescent="0.35">
      <c r="A5067" t="s">
        <v>11075</v>
      </c>
      <c r="B5067" t="s">
        <v>19780</v>
      </c>
      <c r="C5067" t="s">
        <v>2746</v>
      </c>
      <c r="D5067" t="s">
        <v>19781</v>
      </c>
      <c r="E5067" t="s">
        <v>2608</v>
      </c>
      <c r="F5067">
        <v>1</v>
      </c>
      <c r="G5067" t="s">
        <v>2609</v>
      </c>
      <c r="H5067" t="s">
        <v>2577</v>
      </c>
      <c r="I5067" t="s">
        <v>2076</v>
      </c>
      <c r="J5067" t="s">
        <v>2675</v>
      </c>
      <c r="K5067" t="s">
        <v>2611</v>
      </c>
      <c r="L5067" t="s">
        <v>2058</v>
      </c>
      <c r="M5067" t="s">
        <v>2059</v>
      </c>
      <c r="N5067">
        <v>0</v>
      </c>
      <c r="O5067">
        <v>0</v>
      </c>
      <c r="P5067">
        <v>0</v>
      </c>
      <c r="Q5067">
        <v>24480</v>
      </c>
      <c r="R5067">
        <v>0</v>
      </c>
      <c r="S5067">
        <v>0</v>
      </c>
      <c r="T5067">
        <v>0</v>
      </c>
      <c r="U5067">
        <v>0</v>
      </c>
      <c r="V5067">
        <v>0</v>
      </c>
      <c r="W5067">
        <v>0</v>
      </c>
      <c r="X5067">
        <v>0</v>
      </c>
      <c r="Y5067">
        <v>0</v>
      </c>
      <c r="Z5067">
        <v>0</v>
      </c>
      <c r="AA5067">
        <v>0</v>
      </c>
      <c r="AB5067">
        <v>0</v>
      </c>
      <c r="AC5067">
        <v>0</v>
      </c>
      <c r="AD5067">
        <v>0</v>
      </c>
      <c r="AE5067">
        <v>0</v>
      </c>
      <c r="AF5067">
        <v>0</v>
      </c>
      <c r="AG5067" t="s">
        <v>19782</v>
      </c>
      <c r="AH5067" s="21" t="str">
        <f t="shared" si="158"/>
        <v>YR25</v>
      </c>
      <c r="AI5067" s="21">
        <v>345.36</v>
      </c>
      <c r="AJ5067" s="21">
        <f t="shared" si="159"/>
        <v>100</v>
      </c>
      <c r="AK5067" s="21" t="s">
        <v>2060</v>
      </c>
      <c r="AL5067" t="s">
        <v>2581</v>
      </c>
      <c r="AM5067" s="26" t="s">
        <v>38</v>
      </c>
      <c r="AN5067" t="s">
        <v>2030</v>
      </c>
    </row>
    <row r="5068" spans="1:40" ht="15" hidden="1" thickTop="1" x14ac:dyDescent="0.35">
      <c r="A5068" t="s">
        <v>11079</v>
      </c>
      <c r="B5068" t="s">
        <v>19783</v>
      </c>
      <c r="C5068" t="s">
        <v>4067</v>
      </c>
      <c r="D5068" t="s">
        <v>19784</v>
      </c>
      <c r="E5068" t="s">
        <v>2575</v>
      </c>
      <c r="F5068">
        <v>1</v>
      </c>
      <c r="G5068" t="s">
        <v>2600</v>
      </c>
      <c r="H5068" t="s">
        <v>2577</v>
      </c>
      <c r="I5068" t="s">
        <v>2076</v>
      </c>
      <c r="J5068" t="s">
        <v>2699</v>
      </c>
      <c r="K5068" t="s">
        <v>2579</v>
      </c>
      <c r="L5068" t="s">
        <v>2058</v>
      </c>
      <c r="M5068" t="s">
        <v>2170</v>
      </c>
      <c r="N5068">
        <v>5</v>
      </c>
      <c r="O5068">
        <v>201</v>
      </c>
      <c r="P5068">
        <v>1.31</v>
      </c>
      <c r="Q5068">
        <v>15300</v>
      </c>
      <c r="R5068">
        <v>2</v>
      </c>
      <c r="S5068">
        <v>70</v>
      </c>
      <c r="T5068">
        <v>0.46</v>
      </c>
      <c r="U5068">
        <v>3</v>
      </c>
      <c r="V5068">
        <v>131</v>
      </c>
      <c r="W5068">
        <v>0.86</v>
      </c>
      <c r="X5068">
        <v>0</v>
      </c>
      <c r="Y5068">
        <v>0</v>
      </c>
      <c r="Z5068">
        <v>0</v>
      </c>
      <c r="AA5068">
        <v>0</v>
      </c>
      <c r="AB5068">
        <v>0</v>
      </c>
      <c r="AC5068">
        <v>0</v>
      </c>
      <c r="AD5068">
        <v>0</v>
      </c>
      <c r="AE5068">
        <v>0</v>
      </c>
      <c r="AF5068">
        <v>0</v>
      </c>
      <c r="AG5068" t="s">
        <v>19785</v>
      </c>
      <c r="AH5068" s="21" t="str">
        <f t="shared" si="158"/>
        <v>YR25</v>
      </c>
      <c r="AI5068" s="21">
        <v>216</v>
      </c>
      <c r="AJ5068" s="21">
        <f t="shared" si="159"/>
        <v>98.686274509803923</v>
      </c>
      <c r="AK5068" s="21" t="s">
        <v>2063</v>
      </c>
      <c r="AL5068" t="s">
        <v>2581</v>
      </c>
      <c r="AM5068" s="26" t="s">
        <v>38</v>
      </c>
      <c r="AN5068" t="s">
        <v>2030</v>
      </c>
    </row>
    <row r="5069" spans="1:40" ht="15" hidden="1" thickTop="1" x14ac:dyDescent="0.35">
      <c r="A5069" t="s">
        <v>11083</v>
      </c>
      <c r="B5069" t="s">
        <v>19786</v>
      </c>
      <c r="C5069" t="s">
        <v>7253</v>
      </c>
      <c r="D5069" t="s">
        <v>19787</v>
      </c>
      <c r="E5069" t="s">
        <v>2691</v>
      </c>
      <c r="F5069">
        <v>1</v>
      </c>
      <c r="G5069" t="s">
        <v>2600</v>
      </c>
      <c r="H5069" t="s">
        <v>2577</v>
      </c>
      <c r="I5069" t="s">
        <v>2076</v>
      </c>
      <c r="J5069" t="s">
        <v>2699</v>
      </c>
      <c r="K5069" t="s">
        <v>2579</v>
      </c>
      <c r="L5069" t="s">
        <v>2058</v>
      </c>
      <c r="M5069" t="s">
        <v>2059</v>
      </c>
      <c r="N5069">
        <v>10</v>
      </c>
      <c r="O5069">
        <v>552</v>
      </c>
      <c r="P5069">
        <v>2.25</v>
      </c>
      <c r="Q5069">
        <v>24480</v>
      </c>
      <c r="R5069">
        <v>5</v>
      </c>
      <c r="S5069">
        <v>281</v>
      </c>
      <c r="T5069">
        <v>1.1499999999999999</v>
      </c>
      <c r="U5069">
        <v>4</v>
      </c>
      <c r="V5069">
        <v>230</v>
      </c>
      <c r="W5069">
        <v>0.94</v>
      </c>
      <c r="X5069">
        <v>0</v>
      </c>
      <c r="Y5069">
        <v>0</v>
      </c>
      <c r="Z5069">
        <v>0</v>
      </c>
      <c r="AA5069">
        <v>1</v>
      </c>
      <c r="AB5069">
        <v>41</v>
      </c>
      <c r="AC5069">
        <v>0.17</v>
      </c>
      <c r="AD5069">
        <v>0</v>
      </c>
      <c r="AE5069">
        <v>0</v>
      </c>
      <c r="AF5069">
        <v>0</v>
      </c>
      <c r="AG5069" t="s">
        <v>19788</v>
      </c>
      <c r="AH5069" s="21" t="str">
        <f t="shared" si="158"/>
        <v>YR25</v>
      </c>
      <c r="AI5069" s="21">
        <v>345.36</v>
      </c>
      <c r="AJ5069" s="21">
        <f t="shared" si="159"/>
        <v>97.745098039215691</v>
      </c>
      <c r="AK5069" s="21" t="s">
        <v>2063</v>
      </c>
      <c r="AL5069" t="s">
        <v>2581</v>
      </c>
      <c r="AM5069" s="26" t="s">
        <v>38</v>
      </c>
      <c r="AN5069" t="s">
        <v>2032</v>
      </c>
    </row>
    <row r="5070" spans="1:40" ht="15" hidden="1" thickTop="1" x14ac:dyDescent="0.35">
      <c r="A5070" t="s">
        <v>7868</v>
      </c>
      <c r="B5070" t="s">
        <v>19789</v>
      </c>
      <c r="C5070" t="s">
        <v>4143</v>
      </c>
      <c r="D5070" t="s">
        <v>19790</v>
      </c>
      <c r="E5070" t="s">
        <v>3013</v>
      </c>
      <c r="F5070">
        <v>1</v>
      </c>
      <c r="G5070" t="s">
        <v>2600</v>
      </c>
      <c r="H5070" t="s">
        <v>2577</v>
      </c>
      <c r="I5070" t="s">
        <v>2076</v>
      </c>
      <c r="J5070" t="s">
        <v>3183</v>
      </c>
      <c r="K5070" t="s">
        <v>2742</v>
      </c>
      <c r="L5070" t="s">
        <v>2058</v>
      </c>
      <c r="M5070" t="s">
        <v>2170</v>
      </c>
      <c r="N5070">
        <v>4</v>
      </c>
      <c r="O5070">
        <v>116</v>
      </c>
      <c r="P5070">
        <v>0.76</v>
      </c>
      <c r="Q5070">
        <v>15300</v>
      </c>
      <c r="R5070">
        <v>0</v>
      </c>
      <c r="S5070">
        <v>0</v>
      </c>
      <c r="T5070">
        <v>0</v>
      </c>
      <c r="U5070">
        <v>4</v>
      </c>
      <c r="V5070">
        <v>116</v>
      </c>
      <c r="W5070">
        <v>0.76</v>
      </c>
      <c r="X5070">
        <v>0</v>
      </c>
      <c r="Y5070">
        <v>0</v>
      </c>
      <c r="Z5070">
        <v>0</v>
      </c>
      <c r="AA5070">
        <v>0</v>
      </c>
      <c r="AB5070">
        <v>0</v>
      </c>
      <c r="AC5070">
        <v>0</v>
      </c>
      <c r="AD5070">
        <v>0</v>
      </c>
      <c r="AE5070">
        <v>0</v>
      </c>
      <c r="AF5070">
        <v>0</v>
      </c>
      <c r="AG5070" t="s">
        <v>19791</v>
      </c>
      <c r="AH5070" s="21" t="str">
        <f t="shared" si="158"/>
        <v>YR25</v>
      </c>
      <c r="AI5070" s="21">
        <v>216</v>
      </c>
      <c r="AJ5070" s="21">
        <f t="shared" si="159"/>
        <v>99.24183006535948</v>
      </c>
      <c r="AK5070" s="21" t="s">
        <v>2060</v>
      </c>
      <c r="AL5070" t="s">
        <v>2551</v>
      </c>
      <c r="AM5070" s="26" t="s">
        <v>38</v>
      </c>
      <c r="AN5070" t="s">
        <v>2030</v>
      </c>
    </row>
    <row r="5071" spans="1:40" ht="15" hidden="1" thickTop="1" x14ac:dyDescent="0.35">
      <c r="A5071" t="s">
        <v>11090</v>
      </c>
      <c r="B5071" t="s">
        <v>19792</v>
      </c>
      <c r="C5071" t="s">
        <v>5945</v>
      </c>
      <c r="D5071" t="s">
        <v>19793</v>
      </c>
      <c r="E5071" t="s">
        <v>2575</v>
      </c>
      <c r="F5071">
        <v>1</v>
      </c>
      <c r="G5071" t="s">
        <v>2609</v>
      </c>
      <c r="H5071" t="s">
        <v>2577</v>
      </c>
      <c r="I5071" t="s">
        <v>2076</v>
      </c>
      <c r="J5071" t="s">
        <v>2741</v>
      </c>
      <c r="K5071" t="s">
        <v>2742</v>
      </c>
      <c r="L5071" t="s">
        <v>2058</v>
      </c>
      <c r="M5071" t="s">
        <v>2170</v>
      </c>
      <c r="N5071">
        <v>5</v>
      </c>
      <c r="O5071">
        <v>128</v>
      </c>
      <c r="P5071">
        <v>0.84</v>
      </c>
      <c r="Q5071">
        <v>15300</v>
      </c>
      <c r="R5071">
        <v>3</v>
      </c>
      <c r="S5071">
        <v>58</v>
      </c>
      <c r="T5071">
        <v>0.38</v>
      </c>
      <c r="U5071">
        <v>2</v>
      </c>
      <c r="V5071">
        <v>70</v>
      </c>
      <c r="W5071">
        <v>0.46</v>
      </c>
      <c r="X5071">
        <v>0</v>
      </c>
      <c r="Y5071">
        <v>0</v>
      </c>
      <c r="Z5071">
        <v>0</v>
      </c>
      <c r="AA5071">
        <v>0</v>
      </c>
      <c r="AB5071">
        <v>0</v>
      </c>
      <c r="AC5071">
        <v>0</v>
      </c>
      <c r="AD5071">
        <v>0</v>
      </c>
      <c r="AE5071">
        <v>0</v>
      </c>
      <c r="AF5071">
        <v>0</v>
      </c>
      <c r="AG5071" t="s">
        <v>19794</v>
      </c>
      <c r="AH5071" s="21" t="str">
        <f t="shared" si="158"/>
        <v>YR25</v>
      </c>
      <c r="AI5071" s="21">
        <v>216</v>
      </c>
      <c r="AJ5071" s="21">
        <f t="shared" si="159"/>
        <v>99.16339869281046</v>
      </c>
      <c r="AK5071" s="21" t="s">
        <v>2063</v>
      </c>
      <c r="AL5071" t="s">
        <v>2613</v>
      </c>
      <c r="AM5071" s="26" t="s">
        <v>38</v>
      </c>
      <c r="AN5071" t="s">
        <v>2030</v>
      </c>
    </row>
    <row r="5072" spans="1:40" ht="15" hidden="1" thickTop="1" x14ac:dyDescent="0.35">
      <c r="A5072" t="s">
        <v>11094</v>
      </c>
      <c r="B5072" t="s">
        <v>19795</v>
      </c>
      <c r="C5072" t="s">
        <v>2746</v>
      </c>
      <c r="D5072" t="s">
        <v>19781</v>
      </c>
      <c r="E5072" t="s">
        <v>2608</v>
      </c>
      <c r="F5072">
        <v>1</v>
      </c>
      <c r="G5072" t="s">
        <v>2609</v>
      </c>
      <c r="H5072" t="s">
        <v>2577</v>
      </c>
      <c r="I5072" t="s">
        <v>2076</v>
      </c>
      <c r="J5072" t="s">
        <v>2675</v>
      </c>
      <c r="K5072" t="s">
        <v>2611</v>
      </c>
      <c r="L5072" t="s">
        <v>2058</v>
      </c>
      <c r="M5072" t="s">
        <v>2059</v>
      </c>
      <c r="N5072">
        <v>2</v>
      </c>
      <c r="O5072">
        <v>112</v>
      </c>
      <c r="P5072">
        <v>0.46</v>
      </c>
      <c r="Q5072">
        <v>24480</v>
      </c>
      <c r="R5072">
        <v>0</v>
      </c>
      <c r="S5072">
        <v>0</v>
      </c>
      <c r="T5072">
        <v>0</v>
      </c>
      <c r="U5072">
        <v>2</v>
      </c>
      <c r="V5072">
        <v>112</v>
      </c>
      <c r="W5072">
        <v>0.46</v>
      </c>
      <c r="X5072">
        <v>0</v>
      </c>
      <c r="Y5072">
        <v>0</v>
      </c>
      <c r="Z5072">
        <v>0</v>
      </c>
      <c r="AA5072">
        <v>0</v>
      </c>
      <c r="AB5072">
        <v>0</v>
      </c>
      <c r="AC5072">
        <v>0</v>
      </c>
      <c r="AD5072">
        <v>0</v>
      </c>
      <c r="AE5072">
        <v>0</v>
      </c>
      <c r="AF5072">
        <v>0</v>
      </c>
      <c r="AG5072" t="s">
        <v>19796</v>
      </c>
      <c r="AH5072" s="21" t="str">
        <f t="shared" si="158"/>
        <v>YR25</v>
      </c>
      <c r="AI5072" s="21">
        <v>345.36</v>
      </c>
      <c r="AJ5072" s="21">
        <f t="shared" si="159"/>
        <v>99.542483660130713</v>
      </c>
      <c r="AK5072" s="21" t="s">
        <v>2060</v>
      </c>
      <c r="AL5072" t="s">
        <v>2581</v>
      </c>
      <c r="AM5072" s="26" t="s">
        <v>38</v>
      </c>
      <c r="AN5072" t="s">
        <v>2030</v>
      </c>
    </row>
    <row r="5073" spans="1:40" ht="15" hidden="1" thickTop="1" x14ac:dyDescent="0.35">
      <c r="A5073" t="s">
        <v>11098</v>
      </c>
      <c r="B5073" t="s">
        <v>19797</v>
      </c>
      <c r="C5073" t="s">
        <v>14727</v>
      </c>
      <c r="D5073" t="s">
        <v>19798</v>
      </c>
      <c r="E5073" t="s">
        <v>2646</v>
      </c>
      <c r="F5073">
        <v>1</v>
      </c>
      <c r="G5073" t="s">
        <v>2600</v>
      </c>
      <c r="H5073" t="s">
        <v>2577</v>
      </c>
      <c r="I5073" t="s">
        <v>2076</v>
      </c>
      <c r="J5073" t="s">
        <v>2647</v>
      </c>
      <c r="K5073" t="s">
        <v>2602</v>
      </c>
      <c r="L5073" t="s">
        <v>2058</v>
      </c>
      <c r="M5073" t="s">
        <v>2059</v>
      </c>
      <c r="N5073">
        <v>8</v>
      </c>
      <c r="O5073">
        <v>164</v>
      </c>
      <c r="P5073">
        <v>0.67</v>
      </c>
      <c r="Q5073">
        <v>24480</v>
      </c>
      <c r="R5073">
        <v>3</v>
      </c>
      <c r="S5073">
        <v>61</v>
      </c>
      <c r="T5073">
        <v>0.25</v>
      </c>
      <c r="U5073">
        <v>5</v>
      </c>
      <c r="V5073">
        <v>103</v>
      </c>
      <c r="W5073">
        <v>0.42</v>
      </c>
      <c r="X5073">
        <v>0</v>
      </c>
      <c r="Y5073">
        <v>0</v>
      </c>
      <c r="Z5073">
        <v>0</v>
      </c>
      <c r="AA5073">
        <v>0</v>
      </c>
      <c r="AB5073">
        <v>0</v>
      </c>
      <c r="AC5073">
        <v>0</v>
      </c>
      <c r="AD5073">
        <v>0</v>
      </c>
      <c r="AE5073">
        <v>0</v>
      </c>
      <c r="AF5073">
        <v>0</v>
      </c>
      <c r="AG5073" t="s">
        <v>19799</v>
      </c>
      <c r="AH5073" s="21" t="str">
        <f t="shared" si="158"/>
        <v>YR25</v>
      </c>
      <c r="AI5073" s="21">
        <v>345.36</v>
      </c>
      <c r="AJ5073" s="21">
        <f t="shared" si="159"/>
        <v>99.330065359477118</v>
      </c>
      <c r="AK5073" s="21" t="s">
        <v>2060</v>
      </c>
      <c r="AL5073" t="s">
        <v>2551</v>
      </c>
      <c r="AM5073" s="26" t="s">
        <v>38</v>
      </c>
      <c r="AN5073" t="s">
        <v>2033</v>
      </c>
    </row>
    <row r="5074" spans="1:40" ht="15" hidden="1" thickTop="1" x14ac:dyDescent="0.35">
      <c r="A5074" t="s">
        <v>7887</v>
      </c>
      <c r="B5074" t="s">
        <v>19800</v>
      </c>
      <c r="C5074" t="s">
        <v>2803</v>
      </c>
      <c r="D5074" t="s">
        <v>19801</v>
      </c>
      <c r="E5074" t="s">
        <v>3942</v>
      </c>
      <c r="F5074">
        <v>1</v>
      </c>
      <c r="G5074" t="s">
        <v>2600</v>
      </c>
      <c r="H5074" t="s">
        <v>2577</v>
      </c>
      <c r="I5074" t="s">
        <v>2076</v>
      </c>
      <c r="J5074" t="s">
        <v>2699</v>
      </c>
      <c r="K5074" t="s">
        <v>2579</v>
      </c>
      <c r="L5074" t="s">
        <v>2058</v>
      </c>
      <c r="M5074" t="s">
        <v>2170</v>
      </c>
      <c r="N5074">
        <v>5</v>
      </c>
      <c r="O5074">
        <v>237</v>
      </c>
      <c r="P5074">
        <v>1.55</v>
      </c>
      <c r="Q5074">
        <v>15300</v>
      </c>
      <c r="R5074">
        <v>1</v>
      </c>
      <c r="S5074">
        <v>33</v>
      </c>
      <c r="T5074">
        <v>0.22</v>
      </c>
      <c r="U5074">
        <v>4</v>
      </c>
      <c r="V5074">
        <v>204</v>
      </c>
      <c r="W5074">
        <v>1.33</v>
      </c>
      <c r="X5074">
        <v>0</v>
      </c>
      <c r="Y5074">
        <v>0</v>
      </c>
      <c r="Z5074">
        <v>0</v>
      </c>
      <c r="AA5074">
        <v>0</v>
      </c>
      <c r="AB5074">
        <v>0</v>
      </c>
      <c r="AC5074">
        <v>0</v>
      </c>
      <c r="AD5074">
        <v>0</v>
      </c>
      <c r="AE5074">
        <v>0</v>
      </c>
      <c r="AF5074">
        <v>0</v>
      </c>
      <c r="AG5074" t="s">
        <v>19802</v>
      </c>
      <c r="AH5074" s="21" t="str">
        <f t="shared" si="158"/>
        <v>YR25</v>
      </c>
      <c r="AI5074" s="21">
        <v>216</v>
      </c>
      <c r="AJ5074" s="21">
        <f t="shared" si="159"/>
        <v>98.450980392156865</v>
      </c>
      <c r="AK5074" s="21" t="s">
        <v>2063</v>
      </c>
      <c r="AL5074" t="s">
        <v>2581</v>
      </c>
      <c r="AM5074" s="26" t="s">
        <v>38</v>
      </c>
      <c r="AN5074" t="s">
        <v>2030</v>
      </c>
    </row>
    <row r="5075" spans="1:40" ht="15" hidden="1" thickTop="1" x14ac:dyDescent="0.35">
      <c r="A5075" t="s">
        <v>11105</v>
      </c>
      <c r="B5075" t="s">
        <v>19803</v>
      </c>
      <c r="C5075" t="s">
        <v>10037</v>
      </c>
      <c r="D5075" t="s">
        <v>19804</v>
      </c>
      <c r="E5075" t="s">
        <v>3013</v>
      </c>
      <c r="F5075">
        <v>1</v>
      </c>
      <c r="G5075" t="s">
        <v>2600</v>
      </c>
      <c r="H5075" t="s">
        <v>2577</v>
      </c>
      <c r="I5075" t="s">
        <v>2076</v>
      </c>
      <c r="J5075" t="s">
        <v>3183</v>
      </c>
      <c r="K5075" t="s">
        <v>2742</v>
      </c>
      <c r="L5075" t="s">
        <v>2058</v>
      </c>
      <c r="M5075" t="s">
        <v>2059</v>
      </c>
      <c r="N5075">
        <v>4</v>
      </c>
      <c r="O5075">
        <v>95</v>
      </c>
      <c r="P5075">
        <v>0.39</v>
      </c>
      <c r="Q5075">
        <v>24480</v>
      </c>
      <c r="R5075">
        <v>3</v>
      </c>
      <c r="S5075">
        <v>43</v>
      </c>
      <c r="T5075">
        <v>0.18</v>
      </c>
      <c r="U5075">
        <v>1</v>
      </c>
      <c r="V5075">
        <v>52</v>
      </c>
      <c r="W5075">
        <v>0.21</v>
      </c>
      <c r="X5075">
        <v>0</v>
      </c>
      <c r="Y5075">
        <v>0</v>
      </c>
      <c r="Z5075">
        <v>0</v>
      </c>
      <c r="AA5075">
        <v>0</v>
      </c>
      <c r="AB5075">
        <v>0</v>
      </c>
      <c r="AC5075">
        <v>0</v>
      </c>
      <c r="AD5075">
        <v>0</v>
      </c>
      <c r="AE5075">
        <v>0</v>
      </c>
      <c r="AF5075">
        <v>0</v>
      </c>
      <c r="AG5075" t="s">
        <v>19805</v>
      </c>
      <c r="AH5075" s="21" t="str">
        <f t="shared" si="158"/>
        <v>YR25</v>
      </c>
      <c r="AI5075" s="21">
        <v>345.36</v>
      </c>
      <c r="AJ5075" s="21">
        <f t="shared" si="159"/>
        <v>99.611928104575156</v>
      </c>
      <c r="AK5075" s="21" t="s">
        <v>2060</v>
      </c>
      <c r="AL5075" t="s">
        <v>2551</v>
      </c>
      <c r="AM5075" s="26" t="s">
        <v>38</v>
      </c>
      <c r="AN5075" t="s">
        <v>2032</v>
      </c>
    </row>
    <row r="5076" spans="1:40" ht="15" hidden="1" thickTop="1" x14ac:dyDescent="0.35">
      <c r="A5076" t="s">
        <v>11109</v>
      </c>
      <c r="B5076" t="s">
        <v>19806</v>
      </c>
      <c r="C5076" t="s">
        <v>2798</v>
      </c>
      <c r="D5076" t="s">
        <v>19807</v>
      </c>
      <c r="E5076" t="s">
        <v>2608</v>
      </c>
      <c r="F5076">
        <v>1</v>
      </c>
      <c r="G5076" t="s">
        <v>2609</v>
      </c>
      <c r="H5076" t="s">
        <v>2577</v>
      </c>
      <c r="I5076" t="s">
        <v>2076</v>
      </c>
      <c r="J5076" t="s">
        <v>2610</v>
      </c>
      <c r="K5076" t="s">
        <v>2611</v>
      </c>
      <c r="L5076" t="s">
        <v>2058</v>
      </c>
      <c r="M5076" t="s">
        <v>2170</v>
      </c>
      <c r="N5076">
        <v>1</v>
      </c>
      <c r="O5076">
        <v>31</v>
      </c>
      <c r="P5076">
        <v>0.2</v>
      </c>
      <c r="Q5076">
        <v>15300</v>
      </c>
      <c r="R5076">
        <v>0</v>
      </c>
      <c r="S5076">
        <v>0</v>
      </c>
      <c r="T5076">
        <v>0</v>
      </c>
      <c r="U5076">
        <v>1</v>
      </c>
      <c r="V5076">
        <v>31</v>
      </c>
      <c r="W5076">
        <v>0.2</v>
      </c>
      <c r="X5076">
        <v>0</v>
      </c>
      <c r="Y5076">
        <v>0</v>
      </c>
      <c r="Z5076">
        <v>0</v>
      </c>
      <c r="AA5076">
        <v>0</v>
      </c>
      <c r="AB5076">
        <v>0</v>
      </c>
      <c r="AC5076">
        <v>0</v>
      </c>
      <c r="AD5076">
        <v>0</v>
      </c>
      <c r="AE5076">
        <v>0</v>
      </c>
      <c r="AF5076">
        <v>0</v>
      </c>
      <c r="AG5076" t="s">
        <v>19808</v>
      </c>
      <c r="AH5076" s="21" t="str">
        <f t="shared" si="158"/>
        <v>YR25</v>
      </c>
      <c r="AI5076" s="21">
        <v>216</v>
      </c>
      <c r="AJ5076" s="21">
        <f t="shared" si="159"/>
        <v>99.797385620915037</v>
      </c>
      <c r="AK5076" s="21" t="s">
        <v>2060</v>
      </c>
      <c r="AL5076" t="s">
        <v>2613</v>
      </c>
      <c r="AM5076" s="26" t="s">
        <v>38</v>
      </c>
      <c r="AN5076" t="s">
        <v>2031</v>
      </c>
    </row>
    <row r="5077" spans="1:40" ht="15" hidden="1" thickTop="1" x14ac:dyDescent="0.35">
      <c r="A5077" t="s">
        <v>11112</v>
      </c>
      <c r="B5077" t="s">
        <v>19809</v>
      </c>
      <c r="C5077" t="s">
        <v>4416</v>
      </c>
      <c r="D5077" t="s">
        <v>19810</v>
      </c>
      <c r="E5077" t="s">
        <v>2608</v>
      </c>
      <c r="F5077">
        <v>1</v>
      </c>
      <c r="G5077" t="s">
        <v>2609</v>
      </c>
      <c r="H5077" t="s">
        <v>2577</v>
      </c>
      <c r="I5077" t="s">
        <v>2076</v>
      </c>
      <c r="J5077" t="s">
        <v>2764</v>
      </c>
      <c r="K5077" t="s">
        <v>2765</v>
      </c>
      <c r="L5077" t="s">
        <v>2058</v>
      </c>
      <c r="M5077" t="s">
        <v>2207</v>
      </c>
      <c r="N5077">
        <v>5</v>
      </c>
      <c r="O5077">
        <v>222</v>
      </c>
      <c r="P5077">
        <v>1.67</v>
      </c>
      <c r="Q5077">
        <v>13260</v>
      </c>
      <c r="R5077">
        <v>2</v>
      </c>
      <c r="S5077">
        <v>85</v>
      </c>
      <c r="T5077">
        <v>0.64</v>
      </c>
      <c r="U5077">
        <v>3</v>
      </c>
      <c r="V5077">
        <v>137</v>
      </c>
      <c r="W5077">
        <v>1.03</v>
      </c>
      <c r="X5077">
        <v>0</v>
      </c>
      <c r="Y5077">
        <v>0</v>
      </c>
      <c r="Z5077">
        <v>0</v>
      </c>
      <c r="AA5077">
        <v>0</v>
      </c>
      <c r="AB5077">
        <v>0</v>
      </c>
      <c r="AC5077">
        <v>0</v>
      </c>
      <c r="AD5077">
        <v>0</v>
      </c>
      <c r="AE5077">
        <v>0</v>
      </c>
      <c r="AF5077">
        <v>0</v>
      </c>
      <c r="AG5077" t="s">
        <v>19811</v>
      </c>
      <c r="AH5077" s="21" t="str">
        <f t="shared" si="158"/>
        <v>YR25</v>
      </c>
      <c r="AI5077" s="21">
        <v>187.20000000000002</v>
      </c>
      <c r="AJ5077" s="21">
        <f t="shared" si="159"/>
        <v>98.325791855203619</v>
      </c>
      <c r="AK5077" s="21" t="s">
        <v>2063</v>
      </c>
      <c r="AL5077" t="s">
        <v>2613</v>
      </c>
      <c r="AM5077" s="26" t="s">
        <v>38</v>
      </c>
      <c r="AN5077" t="s">
        <v>2031</v>
      </c>
    </row>
    <row r="5078" spans="1:40" ht="15" hidden="1" thickTop="1" x14ac:dyDescent="0.35">
      <c r="A5078" t="s">
        <v>11116</v>
      </c>
      <c r="B5078" t="s">
        <v>19812</v>
      </c>
      <c r="C5078" t="s">
        <v>3949</v>
      </c>
      <c r="D5078" t="s">
        <v>19813</v>
      </c>
      <c r="E5078" t="s">
        <v>2986</v>
      </c>
      <c r="F5078">
        <v>1</v>
      </c>
      <c r="G5078" t="s">
        <v>2509</v>
      </c>
      <c r="H5078" t="s">
        <v>2510</v>
      </c>
      <c r="I5078" t="s">
        <v>2076</v>
      </c>
      <c r="J5078" t="s">
        <v>2987</v>
      </c>
      <c r="K5078" t="s">
        <v>2513</v>
      </c>
      <c r="L5078" t="s">
        <v>2058</v>
      </c>
      <c r="M5078" t="s">
        <v>2059</v>
      </c>
      <c r="N5078">
        <v>2</v>
      </c>
      <c r="O5078">
        <v>233</v>
      </c>
      <c r="P5078">
        <v>0.95</v>
      </c>
      <c r="Q5078">
        <v>24480</v>
      </c>
      <c r="R5078">
        <v>0</v>
      </c>
      <c r="S5078">
        <v>0</v>
      </c>
      <c r="T5078">
        <v>0</v>
      </c>
      <c r="U5078">
        <v>2</v>
      </c>
      <c r="V5078">
        <v>233</v>
      </c>
      <c r="W5078">
        <v>0.95</v>
      </c>
      <c r="X5078">
        <v>0</v>
      </c>
      <c r="Y5078">
        <v>0</v>
      </c>
      <c r="Z5078">
        <v>0</v>
      </c>
      <c r="AA5078">
        <v>0</v>
      </c>
      <c r="AB5078">
        <v>0</v>
      </c>
      <c r="AC5078">
        <v>0</v>
      </c>
      <c r="AD5078">
        <v>0</v>
      </c>
      <c r="AE5078">
        <v>0</v>
      </c>
      <c r="AF5078">
        <v>0</v>
      </c>
      <c r="AG5078" t="s">
        <v>19814</v>
      </c>
      <c r="AH5078" s="21" t="str">
        <f t="shared" si="158"/>
        <v>YR25</v>
      </c>
      <c r="AI5078" s="21">
        <v>345.36</v>
      </c>
      <c r="AJ5078" s="21">
        <f t="shared" si="159"/>
        <v>99.048202614379079</v>
      </c>
      <c r="AK5078" s="21" t="s">
        <v>2063</v>
      </c>
      <c r="AL5078" t="s">
        <v>2515</v>
      </c>
      <c r="AM5078" s="26" t="s">
        <v>38</v>
      </c>
      <c r="AN5078" t="s">
        <v>2030</v>
      </c>
    </row>
    <row r="5079" spans="1:40" ht="15" hidden="1" thickTop="1" x14ac:dyDescent="0.35">
      <c r="A5079" t="s">
        <v>11120</v>
      </c>
      <c r="B5079" t="s">
        <v>19815</v>
      </c>
      <c r="C5079" t="s">
        <v>4282</v>
      </c>
      <c r="D5079" t="s">
        <v>19816</v>
      </c>
      <c r="E5079" t="s">
        <v>2646</v>
      </c>
      <c r="F5079">
        <v>1</v>
      </c>
      <c r="G5079" t="s">
        <v>2600</v>
      </c>
      <c r="H5079" t="s">
        <v>2577</v>
      </c>
      <c r="I5079" t="s">
        <v>2076</v>
      </c>
      <c r="J5079" t="s">
        <v>2699</v>
      </c>
      <c r="K5079" t="s">
        <v>2579</v>
      </c>
      <c r="L5079" t="s">
        <v>2058</v>
      </c>
      <c r="M5079" t="s">
        <v>2170</v>
      </c>
      <c r="N5079">
        <v>2</v>
      </c>
      <c r="O5079">
        <v>23</v>
      </c>
      <c r="P5079">
        <v>0.15</v>
      </c>
      <c r="Q5079">
        <v>15300</v>
      </c>
      <c r="R5079">
        <v>1</v>
      </c>
      <c r="S5079">
        <v>13</v>
      </c>
      <c r="T5079">
        <v>0.08</v>
      </c>
      <c r="U5079">
        <v>1</v>
      </c>
      <c r="V5079">
        <v>10</v>
      </c>
      <c r="W5079">
        <v>7.0000000000000007E-2</v>
      </c>
      <c r="X5079">
        <v>0</v>
      </c>
      <c r="Y5079">
        <v>0</v>
      </c>
      <c r="Z5079">
        <v>0</v>
      </c>
      <c r="AA5079">
        <v>0</v>
      </c>
      <c r="AB5079">
        <v>0</v>
      </c>
      <c r="AC5079">
        <v>0</v>
      </c>
      <c r="AD5079">
        <v>0</v>
      </c>
      <c r="AE5079">
        <v>0</v>
      </c>
      <c r="AF5079">
        <v>0</v>
      </c>
      <c r="AG5079" t="s">
        <v>19817</v>
      </c>
      <c r="AH5079" s="21" t="str">
        <f t="shared" si="158"/>
        <v>YR25</v>
      </c>
      <c r="AI5079" s="21">
        <v>216</v>
      </c>
      <c r="AJ5079" s="21">
        <f t="shared" si="159"/>
        <v>99.849673202614383</v>
      </c>
      <c r="AK5079" s="21" t="s">
        <v>2060</v>
      </c>
      <c r="AL5079" t="s">
        <v>2581</v>
      </c>
      <c r="AM5079" s="26" t="s">
        <v>38</v>
      </c>
      <c r="AN5079" t="s">
        <v>2030</v>
      </c>
    </row>
    <row r="5080" spans="1:40" ht="15" hidden="1" thickTop="1" x14ac:dyDescent="0.35">
      <c r="A5080" t="s">
        <v>11124</v>
      </c>
      <c r="B5080" t="s">
        <v>19818</v>
      </c>
      <c r="C5080" t="s">
        <v>4580</v>
      </c>
      <c r="D5080" t="s">
        <v>19819</v>
      </c>
      <c r="E5080" t="s">
        <v>3013</v>
      </c>
      <c r="F5080">
        <v>1</v>
      </c>
      <c r="G5080" t="s">
        <v>2600</v>
      </c>
      <c r="H5080" t="s">
        <v>2577</v>
      </c>
      <c r="I5080" t="s">
        <v>2076</v>
      </c>
      <c r="J5080" t="s">
        <v>3183</v>
      </c>
      <c r="K5080" t="s">
        <v>2742</v>
      </c>
      <c r="L5080" t="s">
        <v>2058</v>
      </c>
      <c r="M5080" t="s">
        <v>2059</v>
      </c>
      <c r="N5080">
        <v>3</v>
      </c>
      <c r="O5080">
        <v>76</v>
      </c>
      <c r="P5080">
        <v>0.31</v>
      </c>
      <c r="Q5080">
        <v>24480</v>
      </c>
      <c r="R5080">
        <v>2</v>
      </c>
      <c r="S5080">
        <v>45</v>
      </c>
      <c r="T5080">
        <v>0.18</v>
      </c>
      <c r="U5080">
        <v>1</v>
      </c>
      <c r="V5080">
        <v>31</v>
      </c>
      <c r="W5080">
        <v>0.13</v>
      </c>
      <c r="X5080">
        <v>0</v>
      </c>
      <c r="Y5080">
        <v>0</v>
      </c>
      <c r="Z5080">
        <v>0</v>
      </c>
      <c r="AA5080">
        <v>0</v>
      </c>
      <c r="AB5080">
        <v>0</v>
      </c>
      <c r="AC5080">
        <v>0</v>
      </c>
      <c r="AD5080">
        <v>0</v>
      </c>
      <c r="AE5080">
        <v>0</v>
      </c>
      <c r="AF5080">
        <v>0</v>
      </c>
      <c r="AG5080" t="s">
        <v>19820</v>
      </c>
      <c r="AH5080" s="21" t="str">
        <f t="shared" si="158"/>
        <v>YR25</v>
      </c>
      <c r="AI5080" s="21">
        <v>345.36</v>
      </c>
      <c r="AJ5080" s="21">
        <f t="shared" si="159"/>
        <v>99.689542483660134</v>
      </c>
      <c r="AK5080" s="21" t="s">
        <v>2060</v>
      </c>
      <c r="AL5080" t="s">
        <v>2551</v>
      </c>
      <c r="AM5080" s="26" t="s">
        <v>38</v>
      </c>
      <c r="AN5080" t="s">
        <v>2032</v>
      </c>
    </row>
    <row r="5081" spans="1:40" ht="15" hidden="1" thickTop="1" x14ac:dyDescent="0.35">
      <c r="A5081" t="s">
        <v>11128</v>
      </c>
      <c r="B5081" t="s">
        <v>19821</v>
      </c>
      <c r="C5081" t="s">
        <v>3434</v>
      </c>
      <c r="D5081" t="s">
        <v>19822</v>
      </c>
      <c r="E5081" t="s">
        <v>2608</v>
      </c>
      <c r="F5081">
        <v>1</v>
      </c>
      <c r="G5081" t="s">
        <v>2609</v>
      </c>
      <c r="H5081" t="s">
        <v>2577</v>
      </c>
      <c r="I5081" t="s">
        <v>2076</v>
      </c>
      <c r="J5081" t="s">
        <v>2764</v>
      </c>
      <c r="K5081" t="s">
        <v>2765</v>
      </c>
      <c r="L5081" t="s">
        <v>2058</v>
      </c>
      <c r="M5081" t="s">
        <v>2726</v>
      </c>
      <c r="N5081">
        <v>4</v>
      </c>
      <c r="O5081">
        <v>149</v>
      </c>
      <c r="P5081">
        <v>0.86</v>
      </c>
      <c r="Q5081">
        <v>17340</v>
      </c>
      <c r="R5081">
        <v>2</v>
      </c>
      <c r="S5081">
        <v>95</v>
      </c>
      <c r="T5081">
        <v>0.55000000000000004</v>
      </c>
      <c r="U5081">
        <v>2</v>
      </c>
      <c r="V5081">
        <v>54</v>
      </c>
      <c r="W5081">
        <v>0.31</v>
      </c>
      <c r="X5081">
        <v>0</v>
      </c>
      <c r="Y5081">
        <v>0</v>
      </c>
      <c r="Z5081">
        <v>0</v>
      </c>
      <c r="AA5081">
        <v>0</v>
      </c>
      <c r="AB5081">
        <v>0</v>
      </c>
      <c r="AC5081">
        <v>0</v>
      </c>
      <c r="AD5081">
        <v>0</v>
      </c>
      <c r="AE5081">
        <v>0</v>
      </c>
      <c r="AF5081">
        <v>0</v>
      </c>
      <c r="AG5081" t="s">
        <v>19823</v>
      </c>
      <c r="AH5081" s="21" t="str">
        <f t="shared" si="158"/>
        <v>YR25</v>
      </c>
      <c r="AI5081" s="21">
        <v>244.56000000000003</v>
      </c>
      <c r="AJ5081" s="21">
        <f t="shared" si="159"/>
        <v>99.140715109573236</v>
      </c>
      <c r="AK5081" s="21" t="s">
        <v>2063</v>
      </c>
      <c r="AL5081" t="s">
        <v>2613</v>
      </c>
      <c r="AM5081" s="26" t="s">
        <v>38</v>
      </c>
      <c r="AN5081" t="s">
        <v>2031</v>
      </c>
    </row>
    <row r="5082" spans="1:40" ht="15" hidden="1" thickTop="1" x14ac:dyDescent="0.35">
      <c r="A5082" t="s">
        <v>11132</v>
      </c>
      <c r="B5082" t="s">
        <v>19824</v>
      </c>
      <c r="C5082" t="s">
        <v>3456</v>
      </c>
      <c r="D5082" t="s">
        <v>19825</v>
      </c>
      <c r="E5082" t="s">
        <v>2575</v>
      </c>
      <c r="F5082">
        <v>1</v>
      </c>
      <c r="G5082" t="s">
        <v>2609</v>
      </c>
      <c r="H5082" t="s">
        <v>2577</v>
      </c>
      <c r="I5082" t="s">
        <v>2076</v>
      </c>
      <c r="J5082" t="s">
        <v>2675</v>
      </c>
      <c r="K5082" t="s">
        <v>2611</v>
      </c>
      <c r="L5082" t="s">
        <v>2058</v>
      </c>
      <c r="M5082" t="s">
        <v>2059</v>
      </c>
      <c r="N5082">
        <v>1</v>
      </c>
      <c r="O5082">
        <v>27</v>
      </c>
      <c r="P5082">
        <v>0.11</v>
      </c>
      <c r="Q5082">
        <v>24480</v>
      </c>
      <c r="R5082">
        <v>0</v>
      </c>
      <c r="S5082">
        <v>0</v>
      </c>
      <c r="T5082">
        <v>0</v>
      </c>
      <c r="U5082">
        <v>1</v>
      </c>
      <c r="V5082">
        <v>27</v>
      </c>
      <c r="W5082">
        <v>0.11</v>
      </c>
      <c r="X5082">
        <v>0</v>
      </c>
      <c r="Y5082">
        <v>0</v>
      </c>
      <c r="Z5082">
        <v>0</v>
      </c>
      <c r="AA5082">
        <v>0</v>
      </c>
      <c r="AB5082">
        <v>0</v>
      </c>
      <c r="AC5082">
        <v>0</v>
      </c>
      <c r="AD5082">
        <v>0</v>
      </c>
      <c r="AE5082">
        <v>0</v>
      </c>
      <c r="AF5082">
        <v>0</v>
      </c>
      <c r="AG5082" t="s">
        <v>19826</v>
      </c>
      <c r="AH5082" s="21" t="str">
        <f t="shared" si="158"/>
        <v>YR25</v>
      </c>
      <c r="AI5082" s="21">
        <v>345.36</v>
      </c>
      <c r="AJ5082" s="21">
        <f t="shared" si="159"/>
        <v>99.889705882352942</v>
      </c>
      <c r="AK5082" s="21" t="s">
        <v>2060</v>
      </c>
      <c r="AL5082" t="s">
        <v>2581</v>
      </c>
      <c r="AM5082" s="26" t="s">
        <v>38</v>
      </c>
      <c r="AN5082" t="s">
        <v>2030</v>
      </c>
    </row>
    <row r="5083" spans="1:40" ht="15" hidden="1" thickTop="1" x14ac:dyDescent="0.35">
      <c r="A5083" t="s">
        <v>11136</v>
      </c>
      <c r="B5083" t="s">
        <v>19827</v>
      </c>
      <c r="C5083" t="s">
        <v>2932</v>
      </c>
      <c r="D5083" t="s">
        <v>19828</v>
      </c>
      <c r="E5083" t="s">
        <v>2562</v>
      </c>
      <c r="F5083">
        <v>1</v>
      </c>
      <c r="G5083" t="s">
        <v>2546</v>
      </c>
      <c r="H5083" t="s">
        <v>2510</v>
      </c>
      <c r="I5083" t="s">
        <v>2076</v>
      </c>
      <c r="J5083" t="s">
        <v>2547</v>
      </c>
      <c r="K5083" t="s">
        <v>2548</v>
      </c>
      <c r="L5083" t="s">
        <v>2058</v>
      </c>
      <c r="M5083" t="s">
        <v>2170</v>
      </c>
      <c r="N5083">
        <v>0</v>
      </c>
      <c r="O5083">
        <v>0</v>
      </c>
      <c r="P5083">
        <v>0</v>
      </c>
      <c r="Q5083">
        <v>15300</v>
      </c>
      <c r="R5083">
        <v>0</v>
      </c>
      <c r="S5083">
        <v>0</v>
      </c>
      <c r="T5083">
        <v>0</v>
      </c>
      <c r="U5083">
        <v>0</v>
      </c>
      <c r="V5083">
        <v>0</v>
      </c>
      <c r="W5083">
        <v>0</v>
      </c>
      <c r="X5083">
        <v>0</v>
      </c>
      <c r="Y5083">
        <v>0</v>
      </c>
      <c r="Z5083">
        <v>0</v>
      </c>
      <c r="AA5083">
        <v>0</v>
      </c>
      <c r="AB5083">
        <v>0</v>
      </c>
      <c r="AC5083">
        <v>0</v>
      </c>
      <c r="AD5083">
        <v>0</v>
      </c>
      <c r="AE5083">
        <v>0</v>
      </c>
      <c r="AF5083">
        <v>0</v>
      </c>
      <c r="AG5083" t="s">
        <v>19829</v>
      </c>
      <c r="AH5083" s="21" t="str">
        <f t="shared" si="158"/>
        <v>YR25</v>
      </c>
      <c r="AI5083" s="21">
        <v>216</v>
      </c>
      <c r="AJ5083" s="21">
        <f t="shared" si="159"/>
        <v>100</v>
      </c>
      <c r="AK5083" s="21" t="s">
        <v>2060</v>
      </c>
      <c r="AL5083" t="s">
        <v>2551</v>
      </c>
      <c r="AM5083" s="26" t="s">
        <v>38</v>
      </c>
      <c r="AN5083" t="s">
        <v>2031</v>
      </c>
    </row>
    <row r="5084" spans="1:40" ht="15" hidden="1" thickTop="1" x14ac:dyDescent="0.35">
      <c r="A5084" t="s">
        <v>11139</v>
      </c>
      <c r="B5084" t="s">
        <v>19830</v>
      </c>
      <c r="C5084" t="s">
        <v>5491</v>
      </c>
      <c r="D5084" t="s">
        <v>19831</v>
      </c>
      <c r="E5084" t="s">
        <v>2646</v>
      </c>
      <c r="F5084">
        <v>1</v>
      </c>
      <c r="G5084" t="s">
        <v>2600</v>
      </c>
      <c r="H5084" t="s">
        <v>2577</v>
      </c>
      <c r="I5084" t="s">
        <v>2076</v>
      </c>
      <c r="J5084" t="s">
        <v>2699</v>
      </c>
      <c r="K5084" t="s">
        <v>2579</v>
      </c>
      <c r="L5084" t="s">
        <v>2058</v>
      </c>
      <c r="M5084" t="s">
        <v>2059</v>
      </c>
      <c r="N5084">
        <v>7</v>
      </c>
      <c r="O5084">
        <v>141</v>
      </c>
      <c r="P5084">
        <v>0.57999999999999996</v>
      </c>
      <c r="Q5084">
        <v>24480</v>
      </c>
      <c r="R5084">
        <v>6</v>
      </c>
      <c r="S5084">
        <v>80</v>
      </c>
      <c r="T5084">
        <v>0.33</v>
      </c>
      <c r="U5084">
        <v>0</v>
      </c>
      <c r="V5084">
        <v>0</v>
      </c>
      <c r="W5084">
        <v>0</v>
      </c>
      <c r="X5084">
        <v>0</v>
      </c>
      <c r="Y5084">
        <v>0</v>
      </c>
      <c r="Z5084">
        <v>0</v>
      </c>
      <c r="AA5084">
        <v>1</v>
      </c>
      <c r="AB5084">
        <v>61</v>
      </c>
      <c r="AC5084">
        <v>0.25</v>
      </c>
      <c r="AD5084">
        <v>0</v>
      </c>
      <c r="AE5084">
        <v>0</v>
      </c>
      <c r="AF5084">
        <v>0</v>
      </c>
      <c r="AG5084" t="s">
        <v>19832</v>
      </c>
      <c r="AH5084" s="21" t="str">
        <f t="shared" si="158"/>
        <v>YR25</v>
      </c>
      <c r="AI5084" s="21">
        <v>345.36</v>
      </c>
      <c r="AJ5084" s="21">
        <f t="shared" si="159"/>
        <v>99.424019607843135</v>
      </c>
      <c r="AK5084" s="21" t="s">
        <v>2060</v>
      </c>
      <c r="AL5084" t="s">
        <v>2581</v>
      </c>
      <c r="AM5084" s="26" t="s">
        <v>38</v>
      </c>
      <c r="AN5084" t="s">
        <v>2032</v>
      </c>
    </row>
    <row r="5085" spans="1:40" ht="15" hidden="1" thickTop="1" x14ac:dyDescent="0.35">
      <c r="A5085" t="s">
        <v>11143</v>
      </c>
      <c r="B5085" t="s">
        <v>19833</v>
      </c>
      <c r="C5085" t="s">
        <v>4143</v>
      </c>
      <c r="D5085" t="s">
        <v>19834</v>
      </c>
      <c r="E5085" t="s">
        <v>3013</v>
      </c>
      <c r="F5085">
        <v>1</v>
      </c>
      <c r="G5085" t="s">
        <v>2600</v>
      </c>
      <c r="H5085" t="s">
        <v>2577</v>
      </c>
      <c r="I5085" t="s">
        <v>2076</v>
      </c>
      <c r="J5085" t="s">
        <v>3183</v>
      </c>
      <c r="K5085" t="s">
        <v>2742</v>
      </c>
      <c r="L5085" t="s">
        <v>2058</v>
      </c>
      <c r="M5085" t="s">
        <v>2059</v>
      </c>
      <c r="N5085">
        <v>3</v>
      </c>
      <c r="O5085">
        <v>110</v>
      </c>
      <c r="P5085">
        <v>0.45</v>
      </c>
      <c r="Q5085">
        <v>24480</v>
      </c>
      <c r="R5085">
        <v>0</v>
      </c>
      <c r="S5085">
        <v>0</v>
      </c>
      <c r="T5085">
        <v>0</v>
      </c>
      <c r="U5085">
        <v>3</v>
      </c>
      <c r="V5085">
        <v>110</v>
      </c>
      <c r="W5085">
        <v>0.45</v>
      </c>
      <c r="X5085">
        <v>0</v>
      </c>
      <c r="Y5085">
        <v>0</v>
      </c>
      <c r="Z5085">
        <v>0</v>
      </c>
      <c r="AA5085">
        <v>0</v>
      </c>
      <c r="AB5085">
        <v>0</v>
      </c>
      <c r="AC5085">
        <v>0</v>
      </c>
      <c r="AD5085">
        <v>0</v>
      </c>
      <c r="AE5085">
        <v>0</v>
      </c>
      <c r="AF5085">
        <v>0</v>
      </c>
      <c r="AG5085" t="s">
        <v>19835</v>
      </c>
      <c r="AH5085" s="21" t="str">
        <f t="shared" si="158"/>
        <v>YR25</v>
      </c>
      <c r="AI5085" s="21">
        <v>345.36</v>
      </c>
      <c r="AJ5085" s="21">
        <f t="shared" si="159"/>
        <v>99.550653594771248</v>
      </c>
      <c r="AK5085" s="21" t="s">
        <v>2060</v>
      </c>
      <c r="AL5085" t="s">
        <v>2551</v>
      </c>
      <c r="AM5085" s="26" t="s">
        <v>38</v>
      </c>
      <c r="AN5085" t="s">
        <v>2031</v>
      </c>
    </row>
    <row r="5086" spans="1:40" ht="15" hidden="1" thickTop="1" x14ac:dyDescent="0.35">
      <c r="A5086" t="s">
        <v>11147</v>
      </c>
      <c r="B5086" t="s">
        <v>19836</v>
      </c>
      <c r="C5086" t="s">
        <v>2893</v>
      </c>
      <c r="D5086" t="s">
        <v>19837</v>
      </c>
      <c r="E5086" t="s">
        <v>2608</v>
      </c>
      <c r="F5086">
        <v>1</v>
      </c>
      <c r="G5086" t="s">
        <v>2609</v>
      </c>
      <c r="H5086" t="s">
        <v>2577</v>
      </c>
      <c r="I5086" t="s">
        <v>2076</v>
      </c>
      <c r="J5086" t="s">
        <v>2764</v>
      </c>
      <c r="K5086" t="s">
        <v>2765</v>
      </c>
      <c r="L5086" t="s">
        <v>2058</v>
      </c>
      <c r="M5086" t="s">
        <v>2059</v>
      </c>
      <c r="N5086">
        <v>3</v>
      </c>
      <c r="O5086">
        <v>101</v>
      </c>
      <c r="P5086">
        <v>0.41</v>
      </c>
      <c r="Q5086">
        <v>24480</v>
      </c>
      <c r="R5086">
        <v>2</v>
      </c>
      <c r="S5086">
        <v>77</v>
      </c>
      <c r="T5086">
        <v>0.31</v>
      </c>
      <c r="U5086">
        <v>1</v>
      </c>
      <c r="V5086">
        <v>24</v>
      </c>
      <c r="W5086">
        <v>0.1</v>
      </c>
      <c r="X5086">
        <v>0</v>
      </c>
      <c r="Y5086">
        <v>0</v>
      </c>
      <c r="Z5086">
        <v>0</v>
      </c>
      <c r="AA5086">
        <v>0</v>
      </c>
      <c r="AB5086">
        <v>0</v>
      </c>
      <c r="AC5086">
        <v>0</v>
      </c>
      <c r="AD5086">
        <v>0</v>
      </c>
      <c r="AE5086">
        <v>0</v>
      </c>
      <c r="AF5086">
        <v>0</v>
      </c>
      <c r="AG5086" t="s">
        <v>19838</v>
      </c>
      <c r="AH5086" s="21" t="str">
        <f t="shared" si="158"/>
        <v>YR25</v>
      </c>
      <c r="AI5086" s="21">
        <v>345.36</v>
      </c>
      <c r="AJ5086" s="21">
        <f t="shared" si="159"/>
        <v>99.587418300653596</v>
      </c>
      <c r="AK5086" s="21" t="s">
        <v>2060</v>
      </c>
      <c r="AL5086" t="s">
        <v>2613</v>
      </c>
      <c r="AM5086" s="26" t="s">
        <v>38</v>
      </c>
      <c r="AN5086" t="s">
        <v>2031</v>
      </c>
    </row>
    <row r="5087" spans="1:40" ht="15" hidden="1" thickTop="1" x14ac:dyDescent="0.35">
      <c r="A5087" t="s">
        <v>11151</v>
      </c>
      <c r="B5087" t="s">
        <v>19839</v>
      </c>
      <c r="C5087" t="s">
        <v>2798</v>
      </c>
      <c r="D5087" t="s">
        <v>19840</v>
      </c>
      <c r="E5087" t="s">
        <v>3193</v>
      </c>
      <c r="F5087">
        <v>1</v>
      </c>
      <c r="G5087" t="s">
        <v>2609</v>
      </c>
      <c r="H5087" t="s">
        <v>2577</v>
      </c>
      <c r="I5087" t="s">
        <v>2076</v>
      </c>
      <c r="J5087" t="s">
        <v>2610</v>
      </c>
      <c r="K5087" t="s">
        <v>2611</v>
      </c>
      <c r="L5087" t="s">
        <v>2058</v>
      </c>
      <c r="M5087" t="s">
        <v>2170</v>
      </c>
      <c r="N5087">
        <v>3</v>
      </c>
      <c r="O5087">
        <v>118</v>
      </c>
      <c r="P5087">
        <v>0.77</v>
      </c>
      <c r="Q5087">
        <v>15300</v>
      </c>
      <c r="R5087">
        <v>1</v>
      </c>
      <c r="S5087">
        <v>44</v>
      </c>
      <c r="T5087">
        <v>0.28999999999999998</v>
      </c>
      <c r="U5087">
        <v>2</v>
      </c>
      <c r="V5087">
        <v>74</v>
      </c>
      <c r="W5087">
        <v>0.48</v>
      </c>
      <c r="X5087">
        <v>0</v>
      </c>
      <c r="Y5087">
        <v>0</v>
      </c>
      <c r="Z5087">
        <v>0</v>
      </c>
      <c r="AA5087">
        <v>0</v>
      </c>
      <c r="AB5087">
        <v>0</v>
      </c>
      <c r="AC5087">
        <v>0</v>
      </c>
      <c r="AD5087">
        <v>0</v>
      </c>
      <c r="AE5087">
        <v>0</v>
      </c>
      <c r="AF5087">
        <v>0</v>
      </c>
      <c r="AG5087" t="s">
        <v>19841</v>
      </c>
      <c r="AH5087" s="21" t="str">
        <f t="shared" si="158"/>
        <v>YR25</v>
      </c>
      <c r="AI5087" s="21">
        <v>216</v>
      </c>
      <c r="AJ5087" s="21">
        <f t="shared" si="159"/>
        <v>99.228758169934636</v>
      </c>
      <c r="AK5087" s="21" t="s">
        <v>2060</v>
      </c>
      <c r="AL5087" t="s">
        <v>2613</v>
      </c>
      <c r="AM5087" s="26" t="s">
        <v>38</v>
      </c>
      <c r="AN5087" t="s">
        <v>2031</v>
      </c>
    </row>
    <row r="5088" spans="1:40" ht="15" hidden="1" thickTop="1" x14ac:dyDescent="0.35">
      <c r="A5088" t="s">
        <v>11155</v>
      </c>
      <c r="B5088" t="s">
        <v>19842</v>
      </c>
      <c r="C5088" t="s">
        <v>3149</v>
      </c>
      <c r="D5088" t="s">
        <v>19843</v>
      </c>
      <c r="E5088" t="s">
        <v>2562</v>
      </c>
      <c r="F5088">
        <v>1</v>
      </c>
      <c r="G5088" t="s">
        <v>2546</v>
      </c>
      <c r="H5088" t="s">
        <v>2510</v>
      </c>
      <c r="I5088" t="s">
        <v>2076</v>
      </c>
      <c r="J5088" t="s">
        <v>2547</v>
      </c>
      <c r="K5088" t="s">
        <v>2548</v>
      </c>
      <c r="L5088" t="s">
        <v>2058</v>
      </c>
      <c r="M5088" t="s">
        <v>2170</v>
      </c>
      <c r="N5088">
        <v>5</v>
      </c>
      <c r="O5088">
        <v>123</v>
      </c>
      <c r="P5088">
        <v>0.8</v>
      </c>
      <c r="Q5088">
        <v>15300</v>
      </c>
      <c r="R5088">
        <v>0</v>
      </c>
      <c r="S5088">
        <v>0</v>
      </c>
      <c r="T5088">
        <v>0</v>
      </c>
      <c r="U5088">
        <v>3</v>
      </c>
      <c r="V5088">
        <v>48</v>
      </c>
      <c r="W5088">
        <v>0.31</v>
      </c>
      <c r="X5088">
        <v>1</v>
      </c>
      <c r="Y5088">
        <v>23</v>
      </c>
      <c r="Z5088">
        <v>0.15</v>
      </c>
      <c r="AA5088">
        <v>1</v>
      </c>
      <c r="AB5088">
        <v>52</v>
      </c>
      <c r="AC5088">
        <v>0.34</v>
      </c>
      <c r="AD5088">
        <v>0</v>
      </c>
      <c r="AE5088">
        <v>0</v>
      </c>
      <c r="AF5088">
        <v>0</v>
      </c>
      <c r="AG5088" t="s">
        <v>19844</v>
      </c>
      <c r="AH5088" s="21" t="str">
        <f t="shared" si="158"/>
        <v>YR25</v>
      </c>
      <c r="AI5088" s="21">
        <v>216</v>
      </c>
      <c r="AJ5088" s="21">
        <f t="shared" si="159"/>
        <v>99.196078431372555</v>
      </c>
      <c r="AK5088" s="21" t="s">
        <v>2063</v>
      </c>
      <c r="AL5088" t="s">
        <v>2551</v>
      </c>
      <c r="AM5088" s="26" t="s">
        <v>38</v>
      </c>
      <c r="AN5088" t="s">
        <v>2031</v>
      </c>
    </row>
    <row r="5089" spans="1:40" ht="15" hidden="1" thickTop="1" x14ac:dyDescent="0.35">
      <c r="A5089" t="s">
        <v>11159</v>
      </c>
      <c r="B5089" t="s">
        <v>19845</v>
      </c>
      <c r="C5089" t="s">
        <v>4088</v>
      </c>
      <c r="D5089" t="s">
        <v>19846</v>
      </c>
      <c r="E5089" t="s">
        <v>2608</v>
      </c>
      <c r="F5089">
        <v>1</v>
      </c>
      <c r="G5089" t="s">
        <v>2609</v>
      </c>
      <c r="H5089" t="s">
        <v>2577</v>
      </c>
      <c r="I5089" t="s">
        <v>2076</v>
      </c>
      <c r="J5089" t="s">
        <v>2610</v>
      </c>
      <c r="K5089" t="s">
        <v>2611</v>
      </c>
      <c r="L5089" t="s">
        <v>2058</v>
      </c>
      <c r="M5089" t="s">
        <v>2170</v>
      </c>
      <c r="N5089">
        <v>5</v>
      </c>
      <c r="O5089">
        <v>200</v>
      </c>
      <c r="P5089">
        <v>1.31</v>
      </c>
      <c r="Q5089">
        <v>15300</v>
      </c>
      <c r="R5089">
        <v>0</v>
      </c>
      <c r="S5089">
        <v>0</v>
      </c>
      <c r="T5089">
        <v>0</v>
      </c>
      <c r="U5089">
        <v>4</v>
      </c>
      <c r="V5089">
        <v>179</v>
      </c>
      <c r="W5089">
        <v>1.17</v>
      </c>
      <c r="X5089">
        <v>0</v>
      </c>
      <c r="Y5089">
        <v>0</v>
      </c>
      <c r="Z5089">
        <v>0</v>
      </c>
      <c r="AA5089">
        <v>1</v>
      </c>
      <c r="AB5089">
        <v>21</v>
      </c>
      <c r="AC5089">
        <v>0.14000000000000001</v>
      </c>
      <c r="AD5089">
        <v>0</v>
      </c>
      <c r="AE5089">
        <v>0</v>
      </c>
      <c r="AF5089">
        <v>0</v>
      </c>
      <c r="AG5089" t="s">
        <v>19847</v>
      </c>
      <c r="AH5089" s="21" t="str">
        <f t="shared" si="158"/>
        <v>YR25</v>
      </c>
      <c r="AI5089" s="21">
        <v>216</v>
      </c>
      <c r="AJ5089" s="21">
        <f t="shared" si="159"/>
        <v>98.692810457516345</v>
      </c>
      <c r="AK5089" s="21" t="s">
        <v>2063</v>
      </c>
      <c r="AL5089" t="s">
        <v>2613</v>
      </c>
      <c r="AM5089" s="26" t="s">
        <v>38</v>
      </c>
      <c r="AN5089" t="s">
        <v>2032</v>
      </c>
    </row>
    <row r="5090" spans="1:40" ht="15" hidden="1" thickTop="1" x14ac:dyDescent="0.35">
      <c r="A5090" t="s">
        <v>11163</v>
      </c>
      <c r="B5090" t="s">
        <v>19848</v>
      </c>
      <c r="C5090" t="s">
        <v>2970</v>
      </c>
      <c r="D5090" t="s">
        <v>19568</v>
      </c>
      <c r="E5090" t="s">
        <v>2608</v>
      </c>
      <c r="F5090">
        <v>1</v>
      </c>
      <c r="G5090" t="s">
        <v>2633</v>
      </c>
      <c r="H5090" t="s">
        <v>2577</v>
      </c>
      <c r="I5090" t="s">
        <v>2076</v>
      </c>
      <c r="J5090" t="s">
        <v>2610</v>
      </c>
      <c r="K5090" t="s">
        <v>2611</v>
      </c>
      <c r="L5090" t="s">
        <v>2058</v>
      </c>
      <c r="M5090" t="s">
        <v>2170</v>
      </c>
      <c r="N5090">
        <v>2</v>
      </c>
      <c r="O5090">
        <v>43</v>
      </c>
      <c r="P5090">
        <v>0.28000000000000003</v>
      </c>
      <c r="Q5090">
        <v>15300</v>
      </c>
      <c r="R5090">
        <v>1</v>
      </c>
      <c r="S5090">
        <v>3</v>
      </c>
      <c r="T5090">
        <v>0.02</v>
      </c>
      <c r="U5090">
        <v>1</v>
      </c>
      <c r="V5090">
        <v>40</v>
      </c>
      <c r="W5090">
        <v>0.26</v>
      </c>
      <c r="X5090">
        <v>0</v>
      </c>
      <c r="Y5090">
        <v>0</v>
      </c>
      <c r="Z5090">
        <v>0</v>
      </c>
      <c r="AA5090">
        <v>0</v>
      </c>
      <c r="AB5090">
        <v>0</v>
      </c>
      <c r="AC5090">
        <v>0</v>
      </c>
      <c r="AD5090">
        <v>0</v>
      </c>
      <c r="AE5090">
        <v>0</v>
      </c>
      <c r="AF5090">
        <v>0</v>
      </c>
      <c r="AG5090" t="s">
        <v>19849</v>
      </c>
      <c r="AH5090" s="21" t="str">
        <f t="shared" si="158"/>
        <v>YR25</v>
      </c>
      <c r="AI5090" s="21">
        <v>216</v>
      </c>
      <c r="AJ5090" s="21">
        <f t="shared" si="159"/>
        <v>99.718954248366018</v>
      </c>
      <c r="AK5090" s="21" t="s">
        <v>2060</v>
      </c>
      <c r="AL5090" t="s">
        <v>2581</v>
      </c>
      <c r="AM5090" s="26" t="s">
        <v>38</v>
      </c>
      <c r="AN5090" t="s">
        <v>2029</v>
      </c>
    </row>
    <row r="5091" spans="1:40" ht="15" hidden="1" thickTop="1" x14ac:dyDescent="0.35">
      <c r="A5091" t="s">
        <v>11167</v>
      </c>
      <c r="B5091" t="s">
        <v>19850</v>
      </c>
      <c r="C5091" t="s">
        <v>4088</v>
      </c>
      <c r="D5091" t="s">
        <v>19851</v>
      </c>
      <c r="E5091" t="s">
        <v>2608</v>
      </c>
      <c r="F5091">
        <v>1</v>
      </c>
      <c r="G5091" t="s">
        <v>2609</v>
      </c>
      <c r="H5091" t="s">
        <v>2577</v>
      </c>
      <c r="I5091" t="s">
        <v>2076</v>
      </c>
      <c r="J5091" t="s">
        <v>2610</v>
      </c>
      <c r="K5091" t="s">
        <v>2611</v>
      </c>
      <c r="L5091" t="s">
        <v>2058</v>
      </c>
      <c r="M5091" t="s">
        <v>2170</v>
      </c>
      <c r="N5091">
        <v>2</v>
      </c>
      <c r="O5091">
        <v>106</v>
      </c>
      <c r="P5091">
        <v>0.69</v>
      </c>
      <c r="Q5091">
        <v>15300</v>
      </c>
      <c r="R5091">
        <v>1</v>
      </c>
      <c r="S5091">
        <v>47</v>
      </c>
      <c r="T5091">
        <v>0.31</v>
      </c>
      <c r="U5091">
        <v>1</v>
      </c>
      <c r="V5091">
        <v>59</v>
      </c>
      <c r="W5091">
        <v>0.39</v>
      </c>
      <c r="X5091">
        <v>0</v>
      </c>
      <c r="Y5091">
        <v>0</v>
      </c>
      <c r="Z5091">
        <v>0</v>
      </c>
      <c r="AA5091">
        <v>0</v>
      </c>
      <c r="AB5091">
        <v>0</v>
      </c>
      <c r="AC5091">
        <v>0</v>
      </c>
      <c r="AD5091">
        <v>0</v>
      </c>
      <c r="AE5091">
        <v>0</v>
      </c>
      <c r="AF5091">
        <v>0</v>
      </c>
      <c r="AG5091" t="s">
        <v>19852</v>
      </c>
      <c r="AH5091" s="21" t="str">
        <f t="shared" si="158"/>
        <v>YR25</v>
      </c>
      <c r="AI5091" s="21">
        <v>216</v>
      </c>
      <c r="AJ5091" s="21">
        <f t="shared" si="159"/>
        <v>99.307189542483655</v>
      </c>
      <c r="AK5091" s="21" t="s">
        <v>2060</v>
      </c>
      <c r="AL5091" t="s">
        <v>2613</v>
      </c>
      <c r="AM5091" s="26" t="s">
        <v>38</v>
      </c>
      <c r="AN5091" t="s">
        <v>2030</v>
      </c>
    </row>
    <row r="5092" spans="1:40" ht="15" hidden="1" thickTop="1" x14ac:dyDescent="0.35">
      <c r="A5092" t="s">
        <v>11171</v>
      </c>
      <c r="B5092" t="s">
        <v>19853</v>
      </c>
      <c r="C5092" t="s">
        <v>4656</v>
      </c>
      <c r="D5092" t="s">
        <v>19854</v>
      </c>
      <c r="E5092" t="s">
        <v>2575</v>
      </c>
      <c r="F5092">
        <v>1</v>
      </c>
      <c r="G5092" t="s">
        <v>2576</v>
      </c>
      <c r="H5092" t="s">
        <v>2577</v>
      </c>
      <c r="I5092" t="s">
        <v>2076</v>
      </c>
      <c r="J5092" t="s">
        <v>2858</v>
      </c>
      <c r="K5092" t="s">
        <v>2742</v>
      </c>
      <c r="L5092" t="s">
        <v>2058</v>
      </c>
      <c r="M5092" t="s">
        <v>2059</v>
      </c>
      <c r="N5092">
        <v>4</v>
      </c>
      <c r="O5092">
        <v>76</v>
      </c>
      <c r="P5092">
        <v>0.31</v>
      </c>
      <c r="Q5092">
        <v>24480</v>
      </c>
      <c r="R5092">
        <v>0</v>
      </c>
      <c r="S5092">
        <v>0</v>
      </c>
      <c r="T5092">
        <v>0</v>
      </c>
      <c r="U5092">
        <v>4</v>
      </c>
      <c r="V5092">
        <v>76</v>
      </c>
      <c r="W5092">
        <v>0.31</v>
      </c>
      <c r="X5092">
        <v>0</v>
      </c>
      <c r="Y5092">
        <v>0</v>
      </c>
      <c r="Z5092">
        <v>0</v>
      </c>
      <c r="AA5092">
        <v>0</v>
      </c>
      <c r="AB5092">
        <v>0</v>
      </c>
      <c r="AC5092">
        <v>0</v>
      </c>
      <c r="AD5092">
        <v>0</v>
      </c>
      <c r="AE5092">
        <v>0</v>
      </c>
      <c r="AF5092">
        <v>0</v>
      </c>
      <c r="AG5092" t="s">
        <v>19855</v>
      </c>
      <c r="AH5092" s="21" t="str">
        <f t="shared" si="158"/>
        <v>YR25</v>
      </c>
      <c r="AI5092" s="21">
        <v>345.36</v>
      </c>
      <c r="AJ5092" s="21">
        <f t="shared" si="159"/>
        <v>99.689542483660134</v>
      </c>
      <c r="AK5092" s="21" t="s">
        <v>2060</v>
      </c>
      <c r="AL5092" t="s">
        <v>2551</v>
      </c>
      <c r="AM5092" s="26" t="s">
        <v>38</v>
      </c>
      <c r="AN5092" t="s">
        <v>2033</v>
      </c>
    </row>
    <row r="5093" spans="1:40" ht="15" hidden="1" thickTop="1" x14ac:dyDescent="0.35">
      <c r="A5093" t="s">
        <v>11175</v>
      </c>
      <c r="B5093" t="s">
        <v>19856</v>
      </c>
      <c r="C5093" t="s">
        <v>4416</v>
      </c>
      <c r="D5093" t="s">
        <v>19857</v>
      </c>
      <c r="E5093" t="s">
        <v>2608</v>
      </c>
      <c r="F5093">
        <v>1</v>
      </c>
      <c r="G5093" t="s">
        <v>2609</v>
      </c>
      <c r="H5093" t="s">
        <v>2577</v>
      </c>
      <c r="I5093" t="s">
        <v>2076</v>
      </c>
      <c r="J5093" t="s">
        <v>2764</v>
      </c>
      <c r="K5093" t="s">
        <v>2765</v>
      </c>
      <c r="L5093" t="s">
        <v>2058</v>
      </c>
      <c r="M5093" t="s">
        <v>2170</v>
      </c>
      <c r="N5093">
        <v>0</v>
      </c>
      <c r="O5093">
        <v>0</v>
      </c>
      <c r="P5093">
        <v>0</v>
      </c>
      <c r="Q5093">
        <v>15300</v>
      </c>
      <c r="R5093">
        <v>0</v>
      </c>
      <c r="S5093">
        <v>0</v>
      </c>
      <c r="T5093">
        <v>0</v>
      </c>
      <c r="U5093">
        <v>0</v>
      </c>
      <c r="V5093">
        <v>0</v>
      </c>
      <c r="W5093">
        <v>0</v>
      </c>
      <c r="X5093">
        <v>0</v>
      </c>
      <c r="Y5093">
        <v>0</v>
      </c>
      <c r="Z5093">
        <v>0</v>
      </c>
      <c r="AA5093">
        <v>0</v>
      </c>
      <c r="AB5093">
        <v>0</v>
      </c>
      <c r="AC5093">
        <v>0</v>
      </c>
      <c r="AD5093">
        <v>0</v>
      </c>
      <c r="AE5093">
        <v>0</v>
      </c>
      <c r="AF5093">
        <v>0</v>
      </c>
      <c r="AG5093" t="s">
        <v>19858</v>
      </c>
      <c r="AH5093" s="21" t="str">
        <f t="shared" si="158"/>
        <v>YR25</v>
      </c>
      <c r="AI5093" s="21">
        <v>216</v>
      </c>
      <c r="AJ5093" s="21">
        <f t="shared" si="159"/>
        <v>100</v>
      </c>
      <c r="AK5093" s="21" t="s">
        <v>2060</v>
      </c>
      <c r="AL5093" t="s">
        <v>2613</v>
      </c>
      <c r="AM5093" s="26" t="s">
        <v>38</v>
      </c>
      <c r="AN5093" t="s">
        <v>2030</v>
      </c>
    </row>
    <row r="5094" spans="1:40" ht="15" hidden="1" thickTop="1" x14ac:dyDescent="0.35">
      <c r="A5094" t="s">
        <v>11179</v>
      </c>
      <c r="B5094" t="s">
        <v>19859</v>
      </c>
      <c r="C5094" t="s">
        <v>8466</v>
      </c>
      <c r="D5094" t="s">
        <v>14593</v>
      </c>
      <c r="E5094" t="s">
        <v>2946</v>
      </c>
      <c r="F5094">
        <v>2</v>
      </c>
      <c r="G5094" t="s">
        <v>2816</v>
      </c>
      <c r="H5094" t="s">
        <v>2620</v>
      </c>
      <c r="I5094" t="s">
        <v>2076</v>
      </c>
      <c r="J5094" t="s">
        <v>8468</v>
      </c>
      <c r="K5094" t="s">
        <v>2818</v>
      </c>
      <c r="L5094" t="s">
        <v>2058</v>
      </c>
      <c r="M5094" t="s">
        <v>14594</v>
      </c>
      <c r="N5094">
        <v>5</v>
      </c>
      <c r="O5094">
        <v>97</v>
      </c>
      <c r="P5094">
        <v>0.79</v>
      </c>
      <c r="Q5094">
        <v>12240</v>
      </c>
      <c r="R5094">
        <v>4</v>
      </c>
      <c r="S5094">
        <v>85</v>
      </c>
      <c r="T5094">
        <v>0.69</v>
      </c>
      <c r="U5094">
        <v>0</v>
      </c>
      <c r="V5094">
        <v>0</v>
      </c>
      <c r="W5094">
        <v>0</v>
      </c>
      <c r="X5094">
        <v>0</v>
      </c>
      <c r="Y5094">
        <v>0</v>
      </c>
      <c r="Z5094">
        <v>0</v>
      </c>
      <c r="AA5094">
        <v>1</v>
      </c>
      <c r="AB5094">
        <v>12</v>
      </c>
      <c r="AC5094">
        <v>0.1</v>
      </c>
      <c r="AD5094">
        <v>0</v>
      </c>
      <c r="AE5094">
        <v>0</v>
      </c>
      <c r="AF5094">
        <v>0</v>
      </c>
      <c r="AG5094" t="s">
        <v>19860</v>
      </c>
      <c r="AH5094" s="21" t="str">
        <f t="shared" si="158"/>
        <v>YO52</v>
      </c>
      <c r="AI5094" s="21">
        <v>172.79999999999995</v>
      </c>
      <c r="AJ5094" s="21">
        <f t="shared" si="159"/>
        <v>99.207516339869287</v>
      </c>
      <c r="AK5094" s="21" t="s">
        <v>2060</v>
      </c>
      <c r="AL5094" t="s">
        <v>2949</v>
      </c>
      <c r="AM5094" s="26" t="s">
        <v>38</v>
      </c>
      <c r="AN5094" t="s">
        <v>2029</v>
      </c>
    </row>
    <row r="5095" spans="1:40" ht="15" hidden="1" thickTop="1" x14ac:dyDescent="0.35">
      <c r="A5095" t="s">
        <v>11182</v>
      </c>
      <c r="B5095" t="s">
        <v>19861</v>
      </c>
      <c r="C5095" t="s">
        <v>8244</v>
      </c>
      <c r="D5095" t="s">
        <v>19862</v>
      </c>
      <c r="E5095" t="s">
        <v>2575</v>
      </c>
      <c r="F5095">
        <v>1</v>
      </c>
      <c r="G5095" t="s">
        <v>2576</v>
      </c>
      <c r="H5095" t="s">
        <v>2577</v>
      </c>
      <c r="I5095" t="s">
        <v>2076</v>
      </c>
      <c r="J5095" t="s">
        <v>2858</v>
      </c>
      <c r="K5095" t="s">
        <v>2742</v>
      </c>
      <c r="L5095" t="s">
        <v>2058</v>
      </c>
      <c r="M5095" t="s">
        <v>2170</v>
      </c>
      <c r="N5095">
        <v>7</v>
      </c>
      <c r="O5095">
        <v>168</v>
      </c>
      <c r="P5095">
        <v>1.1000000000000001</v>
      </c>
      <c r="Q5095">
        <v>15300</v>
      </c>
      <c r="R5095">
        <v>1</v>
      </c>
      <c r="S5095">
        <v>18</v>
      </c>
      <c r="T5095">
        <v>0.12</v>
      </c>
      <c r="U5095">
        <v>5</v>
      </c>
      <c r="V5095">
        <v>134</v>
      </c>
      <c r="W5095">
        <v>0.88</v>
      </c>
      <c r="X5095">
        <v>0</v>
      </c>
      <c r="Y5095">
        <v>0</v>
      </c>
      <c r="Z5095">
        <v>0</v>
      </c>
      <c r="AA5095">
        <v>1</v>
      </c>
      <c r="AB5095">
        <v>16</v>
      </c>
      <c r="AC5095">
        <v>0.1</v>
      </c>
      <c r="AD5095">
        <v>0</v>
      </c>
      <c r="AE5095">
        <v>0</v>
      </c>
      <c r="AF5095">
        <v>0</v>
      </c>
      <c r="AG5095" t="s">
        <v>19863</v>
      </c>
      <c r="AH5095" s="21" t="str">
        <f t="shared" si="158"/>
        <v>YR25</v>
      </c>
      <c r="AI5095" s="21">
        <v>216</v>
      </c>
      <c r="AJ5095" s="21">
        <f t="shared" si="159"/>
        <v>98.901960784313729</v>
      </c>
      <c r="AK5095" s="21" t="s">
        <v>2063</v>
      </c>
      <c r="AL5095" t="s">
        <v>2551</v>
      </c>
      <c r="AM5095" s="26" t="s">
        <v>38</v>
      </c>
      <c r="AN5095" t="s">
        <v>2032</v>
      </c>
    </row>
    <row r="5096" spans="1:40" ht="15" hidden="1" thickTop="1" x14ac:dyDescent="0.35">
      <c r="A5096" t="s">
        <v>11186</v>
      </c>
      <c r="B5096" t="s">
        <v>19864</v>
      </c>
      <c r="C5096" t="s">
        <v>4385</v>
      </c>
      <c r="D5096" t="s">
        <v>19865</v>
      </c>
      <c r="E5096" t="s">
        <v>2575</v>
      </c>
      <c r="F5096">
        <v>1</v>
      </c>
      <c r="G5096" t="s">
        <v>2576</v>
      </c>
      <c r="H5096" t="s">
        <v>2577</v>
      </c>
      <c r="I5096" t="s">
        <v>2076</v>
      </c>
      <c r="J5096" t="s">
        <v>2858</v>
      </c>
      <c r="K5096" t="s">
        <v>2742</v>
      </c>
      <c r="L5096" t="s">
        <v>2058</v>
      </c>
      <c r="M5096" t="s">
        <v>2170</v>
      </c>
      <c r="N5096">
        <v>3</v>
      </c>
      <c r="O5096">
        <v>53</v>
      </c>
      <c r="P5096">
        <v>0.35</v>
      </c>
      <c r="Q5096">
        <v>15300</v>
      </c>
      <c r="R5096">
        <v>2</v>
      </c>
      <c r="S5096">
        <v>32</v>
      </c>
      <c r="T5096">
        <v>0.21</v>
      </c>
      <c r="U5096">
        <v>1</v>
      </c>
      <c r="V5096">
        <v>21</v>
      </c>
      <c r="W5096">
        <v>0.14000000000000001</v>
      </c>
      <c r="X5096">
        <v>0</v>
      </c>
      <c r="Y5096">
        <v>0</v>
      </c>
      <c r="Z5096">
        <v>0</v>
      </c>
      <c r="AA5096">
        <v>0</v>
      </c>
      <c r="AB5096">
        <v>0</v>
      </c>
      <c r="AC5096">
        <v>0</v>
      </c>
      <c r="AD5096">
        <v>0</v>
      </c>
      <c r="AE5096">
        <v>0</v>
      </c>
      <c r="AF5096">
        <v>0</v>
      </c>
      <c r="AG5096" t="s">
        <v>19866</v>
      </c>
      <c r="AH5096" s="21" t="str">
        <f t="shared" si="158"/>
        <v>YK20</v>
      </c>
      <c r="AI5096" s="21">
        <v>216</v>
      </c>
      <c r="AJ5096" s="21">
        <f t="shared" si="159"/>
        <v>99.653594771241828</v>
      </c>
      <c r="AK5096" s="21" t="s">
        <v>2060</v>
      </c>
      <c r="AL5096" t="s">
        <v>2551</v>
      </c>
      <c r="AM5096" s="26" t="s">
        <v>38</v>
      </c>
      <c r="AN5096" t="s">
        <v>2031</v>
      </c>
    </row>
    <row r="5097" spans="1:40" ht="15" hidden="1" thickTop="1" x14ac:dyDescent="0.35">
      <c r="A5097" t="s">
        <v>11190</v>
      </c>
      <c r="B5097" t="s">
        <v>19867</v>
      </c>
      <c r="C5097" t="s">
        <v>3470</v>
      </c>
      <c r="D5097" t="s">
        <v>19868</v>
      </c>
      <c r="E5097" t="s">
        <v>2575</v>
      </c>
      <c r="F5097">
        <v>1</v>
      </c>
      <c r="G5097" t="s">
        <v>2600</v>
      </c>
      <c r="H5097" t="s">
        <v>2577</v>
      </c>
      <c r="I5097" t="s">
        <v>2076</v>
      </c>
      <c r="J5097" t="s">
        <v>2601</v>
      </c>
      <c r="K5097" t="s">
        <v>2602</v>
      </c>
      <c r="L5097" t="s">
        <v>2058</v>
      </c>
      <c r="M5097" t="s">
        <v>2059</v>
      </c>
      <c r="N5097">
        <v>5</v>
      </c>
      <c r="O5097">
        <v>176</v>
      </c>
      <c r="P5097">
        <v>0.72</v>
      </c>
      <c r="Q5097">
        <v>24480</v>
      </c>
      <c r="R5097">
        <v>1</v>
      </c>
      <c r="S5097">
        <v>13</v>
      </c>
      <c r="T5097">
        <v>0.05</v>
      </c>
      <c r="U5097">
        <v>2</v>
      </c>
      <c r="V5097">
        <v>51</v>
      </c>
      <c r="W5097">
        <v>0.21</v>
      </c>
      <c r="X5097">
        <v>1</v>
      </c>
      <c r="Y5097">
        <v>104</v>
      </c>
      <c r="Z5097">
        <v>0.42</v>
      </c>
      <c r="AA5097">
        <v>1</v>
      </c>
      <c r="AB5097">
        <v>8</v>
      </c>
      <c r="AC5097">
        <v>0.03</v>
      </c>
      <c r="AD5097">
        <v>0</v>
      </c>
      <c r="AE5097">
        <v>0</v>
      </c>
      <c r="AF5097">
        <v>0</v>
      </c>
      <c r="AG5097" t="s">
        <v>19869</v>
      </c>
      <c r="AH5097" s="21" t="str">
        <f t="shared" si="158"/>
        <v>YK20</v>
      </c>
      <c r="AI5097" s="21">
        <v>345.36</v>
      </c>
      <c r="AJ5097" s="21">
        <f t="shared" si="159"/>
        <v>99.281045751633982</v>
      </c>
      <c r="AK5097" s="21" t="s">
        <v>2060</v>
      </c>
      <c r="AL5097" t="s">
        <v>2551</v>
      </c>
      <c r="AM5097" s="26" t="s">
        <v>38</v>
      </c>
      <c r="AN5097" t="s">
        <v>2032</v>
      </c>
    </row>
    <row r="5098" spans="1:40" ht="15" hidden="1" thickTop="1" x14ac:dyDescent="0.35">
      <c r="A5098" t="s">
        <v>11194</v>
      </c>
      <c r="B5098" t="s">
        <v>19870</v>
      </c>
      <c r="C5098" t="s">
        <v>3654</v>
      </c>
      <c r="D5098" t="s">
        <v>19871</v>
      </c>
      <c r="E5098" t="s">
        <v>3656</v>
      </c>
      <c r="F5098">
        <v>1</v>
      </c>
      <c r="G5098" t="s">
        <v>2619</v>
      </c>
      <c r="H5098" t="s">
        <v>2620</v>
      </c>
      <c r="I5098" t="s">
        <v>2076</v>
      </c>
      <c r="J5098" t="s">
        <v>3657</v>
      </c>
      <c r="K5098" t="s">
        <v>2655</v>
      </c>
      <c r="L5098" t="s">
        <v>2058</v>
      </c>
      <c r="M5098" t="s">
        <v>2310</v>
      </c>
      <c r="N5098">
        <v>14</v>
      </c>
      <c r="O5098">
        <v>739</v>
      </c>
      <c r="P5098">
        <v>4.53</v>
      </c>
      <c r="Q5098">
        <v>16320</v>
      </c>
      <c r="R5098">
        <v>5</v>
      </c>
      <c r="S5098">
        <v>250</v>
      </c>
      <c r="T5098">
        <v>1.53</v>
      </c>
      <c r="U5098">
        <v>9</v>
      </c>
      <c r="V5098">
        <v>489</v>
      </c>
      <c r="W5098">
        <v>3</v>
      </c>
      <c r="X5098">
        <v>0</v>
      </c>
      <c r="Y5098">
        <v>0</v>
      </c>
      <c r="Z5098">
        <v>0</v>
      </c>
      <c r="AA5098">
        <v>0</v>
      </c>
      <c r="AB5098">
        <v>0</v>
      </c>
      <c r="AC5098">
        <v>0</v>
      </c>
      <c r="AD5098">
        <v>0</v>
      </c>
      <c r="AE5098">
        <v>0</v>
      </c>
      <c r="AF5098">
        <v>0</v>
      </c>
      <c r="AG5098" t="s">
        <v>19872</v>
      </c>
      <c r="AH5098" s="21" t="str">
        <f t="shared" si="158"/>
        <v>YO52</v>
      </c>
      <c r="AI5098" s="21">
        <v>230.39999999999998</v>
      </c>
      <c r="AJ5098" s="21">
        <f t="shared" si="159"/>
        <v>95.471813725490193</v>
      </c>
      <c r="AK5098" s="21" t="s">
        <v>2063</v>
      </c>
      <c r="AL5098" t="s">
        <v>3659</v>
      </c>
      <c r="AM5098" s="26" t="s">
        <v>38</v>
      </c>
      <c r="AN5098" t="s">
        <v>2030</v>
      </c>
    </row>
    <row r="5099" spans="1:40" ht="15" hidden="1" thickTop="1" x14ac:dyDescent="0.35">
      <c r="A5099" t="s">
        <v>11198</v>
      </c>
      <c r="B5099" t="s">
        <v>19873</v>
      </c>
      <c r="C5099" t="s">
        <v>2870</v>
      </c>
      <c r="D5099" t="s">
        <v>19874</v>
      </c>
      <c r="E5099" t="s">
        <v>2691</v>
      </c>
      <c r="F5099">
        <v>1</v>
      </c>
      <c r="G5099" t="s">
        <v>2633</v>
      </c>
      <c r="H5099" t="s">
        <v>2577</v>
      </c>
      <c r="I5099" t="s">
        <v>2057</v>
      </c>
      <c r="J5099" t="s">
        <v>2692</v>
      </c>
      <c r="K5099" t="s">
        <v>2635</v>
      </c>
      <c r="L5099" t="s">
        <v>2058</v>
      </c>
      <c r="M5099" t="s">
        <v>2170</v>
      </c>
      <c r="N5099">
        <v>1</v>
      </c>
      <c r="O5099">
        <v>47</v>
      </c>
      <c r="P5099">
        <v>0.31</v>
      </c>
      <c r="Q5099">
        <v>15300</v>
      </c>
      <c r="R5099">
        <v>1</v>
      </c>
      <c r="S5099">
        <v>47</v>
      </c>
      <c r="T5099">
        <v>0.31</v>
      </c>
      <c r="U5099">
        <v>0</v>
      </c>
      <c r="V5099">
        <v>0</v>
      </c>
      <c r="W5099">
        <v>0</v>
      </c>
      <c r="X5099">
        <v>0</v>
      </c>
      <c r="Y5099">
        <v>0</v>
      </c>
      <c r="Z5099">
        <v>0</v>
      </c>
      <c r="AA5099">
        <v>0</v>
      </c>
      <c r="AB5099">
        <v>0</v>
      </c>
      <c r="AC5099">
        <v>0</v>
      </c>
      <c r="AD5099">
        <v>0</v>
      </c>
      <c r="AE5099">
        <v>0</v>
      </c>
      <c r="AF5099">
        <v>0</v>
      </c>
      <c r="AG5099" t="s">
        <v>19875</v>
      </c>
      <c r="AH5099" s="21" t="str">
        <f t="shared" si="158"/>
        <v>YT21</v>
      </c>
      <c r="AI5099" s="21">
        <v>216</v>
      </c>
      <c r="AJ5099" s="21">
        <f t="shared" si="159"/>
        <v>99.692810457516345</v>
      </c>
      <c r="AK5099" s="21" t="s">
        <v>2060</v>
      </c>
      <c r="AL5099" t="s">
        <v>2581</v>
      </c>
      <c r="AM5099" s="26" t="s">
        <v>38</v>
      </c>
      <c r="AN5099" t="s">
        <v>2032</v>
      </c>
    </row>
    <row r="5100" spans="1:40" ht="15" hidden="1" thickTop="1" x14ac:dyDescent="0.35">
      <c r="A5100" t="s">
        <v>11202</v>
      </c>
      <c r="B5100" t="s">
        <v>19876</v>
      </c>
      <c r="C5100" t="s">
        <v>3149</v>
      </c>
      <c r="D5100" t="s">
        <v>19877</v>
      </c>
      <c r="E5100" t="s">
        <v>2562</v>
      </c>
      <c r="F5100">
        <v>1</v>
      </c>
      <c r="G5100" t="s">
        <v>2546</v>
      </c>
      <c r="H5100" t="s">
        <v>2510</v>
      </c>
      <c r="I5100" t="s">
        <v>2076</v>
      </c>
      <c r="J5100" t="s">
        <v>2547</v>
      </c>
      <c r="K5100" t="s">
        <v>2548</v>
      </c>
      <c r="L5100" t="s">
        <v>2058</v>
      </c>
      <c r="M5100" t="s">
        <v>2170</v>
      </c>
      <c r="N5100">
        <v>2</v>
      </c>
      <c r="O5100">
        <v>98</v>
      </c>
      <c r="P5100">
        <v>0.64</v>
      </c>
      <c r="Q5100">
        <v>15300</v>
      </c>
      <c r="R5100">
        <v>0</v>
      </c>
      <c r="S5100">
        <v>0</v>
      </c>
      <c r="T5100">
        <v>0</v>
      </c>
      <c r="U5100">
        <v>1</v>
      </c>
      <c r="V5100">
        <v>55</v>
      </c>
      <c r="W5100">
        <v>0.36</v>
      </c>
      <c r="X5100">
        <v>1</v>
      </c>
      <c r="Y5100">
        <v>43</v>
      </c>
      <c r="Z5100">
        <v>0.28000000000000003</v>
      </c>
      <c r="AA5100">
        <v>0</v>
      </c>
      <c r="AB5100">
        <v>0</v>
      </c>
      <c r="AC5100">
        <v>0</v>
      </c>
      <c r="AD5100">
        <v>0</v>
      </c>
      <c r="AE5100">
        <v>0</v>
      </c>
      <c r="AF5100">
        <v>0</v>
      </c>
      <c r="AG5100" t="s">
        <v>19878</v>
      </c>
      <c r="AH5100" s="21" t="str">
        <f t="shared" si="158"/>
        <v>YR25</v>
      </c>
      <c r="AI5100" s="21">
        <v>216</v>
      </c>
      <c r="AJ5100" s="21">
        <f t="shared" si="159"/>
        <v>99.359477124183002</v>
      </c>
      <c r="AK5100" s="21" t="s">
        <v>2060</v>
      </c>
      <c r="AL5100" t="s">
        <v>2551</v>
      </c>
      <c r="AM5100" s="26" t="s">
        <v>38</v>
      </c>
      <c r="AN5100" t="s">
        <v>2030</v>
      </c>
    </row>
    <row r="5101" spans="1:40" ht="15" hidden="1" thickTop="1" x14ac:dyDescent="0.35">
      <c r="A5101" t="s">
        <v>11206</v>
      </c>
      <c r="B5101" t="s">
        <v>19879</v>
      </c>
      <c r="C5101" t="s">
        <v>5242</v>
      </c>
      <c r="D5101" t="s">
        <v>19880</v>
      </c>
      <c r="E5101" t="s">
        <v>2691</v>
      </c>
      <c r="F5101">
        <v>1</v>
      </c>
      <c r="G5101" t="s">
        <v>2600</v>
      </c>
      <c r="H5101" t="s">
        <v>2577</v>
      </c>
      <c r="I5101" t="s">
        <v>2076</v>
      </c>
      <c r="J5101" t="s">
        <v>2699</v>
      </c>
      <c r="K5101" t="s">
        <v>2579</v>
      </c>
      <c r="L5101" t="s">
        <v>2058</v>
      </c>
      <c r="M5101" t="s">
        <v>2170</v>
      </c>
      <c r="N5101">
        <v>11</v>
      </c>
      <c r="O5101">
        <v>435</v>
      </c>
      <c r="P5101">
        <v>2.84</v>
      </c>
      <c r="Q5101">
        <v>15300</v>
      </c>
      <c r="R5101">
        <v>5</v>
      </c>
      <c r="S5101">
        <v>247</v>
      </c>
      <c r="T5101">
        <v>1.61</v>
      </c>
      <c r="U5101">
        <v>6</v>
      </c>
      <c r="V5101">
        <v>188</v>
      </c>
      <c r="W5101">
        <v>1.23</v>
      </c>
      <c r="X5101">
        <v>0</v>
      </c>
      <c r="Y5101">
        <v>0</v>
      </c>
      <c r="Z5101">
        <v>0</v>
      </c>
      <c r="AA5101">
        <v>0</v>
      </c>
      <c r="AB5101">
        <v>0</v>
      </c>
      <c r="AC5101">
        <v>0</v>
      </c>
      <c r="AD5101">
        <v>0</v>
      </c>
      <c r="AE5101">
        <v>0</v>
      </c>
      <c r="AF5101">
        <v>0</v>
      </c>
      <c r="AG5101" t="s">
        <v>19881</v>
      </c>
      <c r="AH5101" s="21" t="str">
        <f t="shared" si="158"/>
        <v>YR25</v>
      </c>
      <c r="AI5101" s="21">
        <v>216</v>
      </c>
      <c r="AJ5101" s="21">
        <f t="shared" si="159"/>
        <v>97.156862745098039</v>
      </c>
      <c r="AK5101" s="21" t="s">
        <v>2063</v>
      </c>
      <c r="AL5101" t="s">
        <v>2581</v>
      </c>
      <c r="AM5101" s="26" t="s">
        <v>38</v>
      </c>
      <c r="AN5101" t="s">
        <v>2030</v>
      </c>
    </row>
    <row r="5102" spans="1:40" ht="15" hidden="1" thickTop="1" x14ac:dyDescent="0.35">
      <c r="A5102" t="s">
        <v>11209</v>
      </c>
      <c r="B5102" t="s">
        <v>19882</v>
      </c>
      <c r="C5102" t="s">
        <v>2730</v>
      </c>
      <c r="D5102" t="s">
        <v>19883</v>
      </c>
      <c r="E5102" t="s">
        <v>2575</v>
      </c>
      <c r="F5102">
        <v>1</v>
      </c>
      <c r="G5102" t="s">
        <v>2600</v>
      </c>
      <c r="H5102" t="s">
        <v>2577</v>
      </c>
      <c r="I5102" t="s">
        <v>2076</v>
      </c>
      <c r="J5102" t="s">
        <v>2699</v>
      </c>
      <c r="K5102" t="s">
        <v>2579</v>
      </c>
      <c r="L5102" t="s">
        <v>2058</v>
      </c>
      <c r="M5102" t="s">
        <v>2059</v>
      </c>
      <c r="N5102">
        <v>4</v>
      </c>
      <c r="O5102">
        <v>61</v>
      </c>
      <c r="P5102">
        <v>0.25</v>
      </c>
      <c r="Q5102">
        <v>24480</v>
      </c>
      <c r="R5102">
        <v>2</v>
      </c>
      <c r="S5102">
        <v>39</v>
      </c>
      <c r="T5102">
        <v>0.16</v>
      </c>
      <c r="U5102">
        <v>2</v>
      </c>
      <c r="V5102">
        <v>22</v>
      </c>
      <c r="W5102">
        <v>0.09</v>
      </c>
      <c r="X5102">
        <v>0</v>
      </c>
      <c r="Y5102">
        <v>0</v>
      </c>
      <c r="Z5102">
        <v>0</v>
      </c>
      <c r="AA5102">
        <v>0</v>
      </c>
      <c r="AB5102">
        <v>0</v>
      </c>
      <c r="AC5102">
        <v>0</v>
      </c>
      <c r="AD5102">
        <v>0</v>
      </c>
      <c r="AE5102">
        <v>0</v>
      </c>
      <c r="AF5102">
        <v>0</v>
      </c>
      <c r="AG5102" t="s">
        <v>19884</v>
      </c>
      <c r="AH5102" s="21" t="str">
        <f t="shared" si="158"/>
        <v>YR25</v>
      </c>
      <c r="AI5102" s="21">
        <v>345.36</v>
      </c>
      <c r="AJ5102" s="21">
        <f t="shared" si="159"/>
        <v>99.750816993464056</v>
      </c>
      <c r="AK5102" s="21" t="s">
        <v>2060</v>
      </c>
      <c r="AL5102" t="s">
        <v>2581</v>
      </c>
      <c r="AM5102" s="26" t="s">
        <v>38</v>
      </c>
      <c r="AN5102" t="s">
        <v>2032</v>
      </c>
    </row>
    <row r="5103" spans="1:40" ht="15" hidden="1" thickTop="1" x14ac:dyDescent="0.35">
      <c r="A5103" t="s">
        <v>11213</v>
      </c>
      <c r="B5103" t="s">
        <v>19885</v>
      </c>
      <c r="C5103" t="s">
        <v>4190</v>
      </c>
      <c r="D5103" t="s">
        <v>19886</v>
      </c>
      <c r="E5103" t="s">
        <v>5244</v>
      </c>
      <c r="F5103">
        <v>1</v>
      </c>
      <c r="G5103" t="s">
        <v>2600</v>
      </c>
      <c r="H5103" t="s">
        <v>2577</v>
      </c>
      <c r="I5103" t="s">
        <v>2076</v>
      </c>
      <c r="J5103" t="s">
        <v>2692</v>
      </c>
      <c r="K5103" t="s">
        <v>2635</v>
      </c>
      <c r="L5103" t="s">
        <v>2058</v>
      </c>
      <c r="M5103" t="s">
        <v>2170</v>
      </c>
      <c r="N5103">
        <v>5</v>
      </c>
      <c r="O5103">
        <v>163</v>
      </c>
      <c r="P5103">
        <v>1.07</v>
      </c>
      <c r="Q5103">
        <v>15300</v>
      </c>
      <c r="R5103">
        <v>2</v>
      </c>
      <c r="S5103">
        <v>76</v>
      </c>
      <c r="T5103">
        <v>0.5</v>
      </c>
      <c r="U5103">
        <v>3</v>
      </c>
      <c r="V5103">
        <v>87</v>
      </c>
      <c r="W5103">
        <v>0.56999999999999995</v>
      </c>
      <c r="X5103">
        <v>0</v>
      </c>
      <c r="Y5103">
        <v>0</v>
      </c>
      <c r="Z5103">
        <v>0</v>
      </c>
      <c r="AA5103">
        <v>0</v>
      </c>
      <c r="AB5103">
        <v>0</v>
      </c>
      <c r="AC5103">
        <v>0</v>
      </c>
      <c r="AD5103">
        <v>0</v>
      </c>
      <c r="AE5103">
        <v>0</v>
      </c>
      <c r="AF5103">
        <v>0</v>
      </c>
      <c r="AG5103" t="s">
        <v>19887</v>
      </c>
      <c r="AH5103" s="21" t="str">
        <f t="shared" si="158"/>
        <v>YR25</v>
      </c>
      <c r="AI5103" s="21">
        <v>216</v>
      </c>
      <c r="AJ5103" s="21">
        <f t="shared" si="159"/>
        <v>98.93464052287581</v>
      </c>
      <c r="AK5103" s="21" t="s">
        <v>2063</v>
      </c>
      <c r="AL5103" t="s">
        <v>2581</v>
      </c>
      <c r="AM5103" s="26" t="s">
        <v>38</v>
      </c>
      <c r="AN5103" t="s">
        <v>2030</v>
      </c>
    </row>
    <row r="5104" spans="1:40" ht="15" hidden="1" thickTop="1" x14ac:dyDescent="0.35">
      <c r="A5104" t="s">
        <v>11217</v>
      </c>
      <c r="B5104" t="s">
        <v>19888</v>
      </c>
      <c r="C5104" t="s">
        <v>3493</v>
      </c>
      <c r="D5104" t="s">
        <v>19889</v>
      </c>
      <c r="E5104" t="s">
        <v>2575</v>
      </c>
      <c r="F5104">
        <v>1</v>
      </c>
      <c r="G5104" t="s">
        <v>2576</v>
      </c>
      <c r="H5104" t="s">
        <v>2577</v>
      </c>
      <c r="I5104" t="s">
        <v>2076</v>
      </c>
      <c r="J5104" t="s">
        <v>2578</v>
      </c>
      <c r="K5104" t="s">
        <v>2579</v>
      </c>
      <c r="L5104" t="s">
        <v>2058</v>
      </c>
      <c r="M5104" t="s">
        <v>2059</v>
      </c>
      <c r="N5104">
        <v>0</v>
      </c>
      <c r="O5104">
        <v>0</v>
      </c>
      <c r="P5104">
        <v>0</v>
      </c>
      <c r="Q5104">
        <v>24480</v>
      </c>
      <c r="R5104">
        <v>0</v>
      </c>
      <c r="S5104">
        <v>0</v>
      </c>
      <c r="T5104">
        <v>0</v>
      </c>
      <c r="U5104">
        <v>0</v>
      </c>
      <c r="V5104">
        <v>0</v>
      </c>
      <c r="W5104">
        <v>0</v>
      </c>
      <c r="X5104">
        <v>0</v>
      </c>
      <c r="Y5104">
        <v>0</v>
      </c>
      <c r="Z5104">
        <v>0</v>
      </c>
      <c r="AA5104">
        <v>0</v>
      </c>
      <c r="AB5104">
        <v>0</v>
      </c>
      <c r="AC5104">
        <v>0</v>
      </c>
      <c r="AD5104">
        <v>0</v>
      </c>
      <c r="AE5104">
        <v>0</v>
      </c>
      <c r="AF5104">
        <v>0</v>
      </c>
      <c r="AG5104" t="s">
        <v>19890</v>
      </c>
      <c r="AH5104" s="21" t="str">
        <f t="shared" si="158"/>
        <v>YR25</v>
      </c>
      <c r="AI5104" s="21">
        <v>345.36</v>
      </c>
      <c r="AJ5104" s="21">
        <f t="shared" si="159"/>
        <v>100</v>
      </c>
      <c r="AK5104" s="21" t="s">
        <v>2060</v>
      </c>
      <c r="AL5104" t="s">
        <v>2581</v>
      </c>
      <c r="AM5104" s="26" t="s">
        <v>38</v>
      </c>
      <c r="AN5104" t="s">
        <v>2031</v>
      </c>
    </row>
    <row r="5105" spans="1:40" ht="15" hidden="1" thickTop="1" x14ac:dyDescent="0.35">
      <c r="A5105" t="s">
        <v>11221</v>
      </c>
      <c r="B5105" t="s">
        <v>19891</v>
      </c>
      <c r="C5105" t="s">
        <v>3149</v>
      </c>
      <c r="D5105" t="s">
        <v>19892</v>
      </c>
      <c r="E5105" t="s">
        <v>2562</v>
      </c>
      <c r="F5105">
        <v>1</v>
      </c>
      <c r="G5105" t="s">
        <v>2546</v>
      </c>
      <c r="H5105" t="s">
        <v>2510</v>
      </c>
      <c r="I5105" t="s">
        <v>2076</v>
      </c>
      <c r="J5105" t="s">
        <v>2547</v>
      </c>
      <c r="K5105" t="s">
        <v>2548</v>
      </c>
      <c r="L5105" t="s">
        <v>2058</v>
      </c>
      <c r="M5105" t="s">
        <v>2549</v>
      </c>
      <c r="N5105">
        <v>4</v>
      </c>
      <c r="O5105">
        <v>101</v>
      </c>
      <c r="P5105">
        <v>0.71</v>
      </c>
      <c r="Q5105">
        <v>14280</v>
      </c>
      <c r="R5105">
        <v>1</v>
      </c>
      <c r="S5105">
        <v>24</v>
      </c>
      <c r="T5105">
        <v>0.17</v>
      </c>
      <c r="U5105">
        <v>3</v>
      </c>
      <c r="V5105">
        <v>77</v>
      </c>
      <c r="W5105">
        <v>0.54</v>
      </c>
      <c r="X5105">
        <v>0</v>
      </c>
      <c r="Y5105">
        <v>0</v>
      </c>
      <c r="Z5105">
        <v>0</v>
      </c>
      <c r="AA5105">
        <v>0</v>
      </c>
      <c r="AB5105">
        <v>0</v>
      </c>
      <c r="AC5105">
        <v>0</v>
      </c>
      <c r="AD5105">
        <v>0</v>
      </c>
      <c r="AE5105">
        <v>0</v>
      </c>
      <c r="AF5105">
        <v>0</v>
      </c>
      <c r="AG5105" t="s">
        <v>19893</v>
      </c>
      <c r="AH5105" s="21" t="str">
        <f t="shared" si="158"/>
        <v>YR25</v>
      </c>
      <c r="AI5105" s="21">
        <v>201.59999999999997</v>
      </c>
      <c r="AJ5105" s="21">
        <f t="shared" si="159"/>
        <v>99.292717086834728</v>
      </c>
      <c r="AK5105" s="21" t="s">
        <v>2060</v>
      </c>
      <c r="AL5105" t="s">
        <v>2551</v>
      </c>
      <c r="AM5105" s="26" t="s">
        <v>38</v>
      </c>
      <c r="AN5105" t="s">
        <v>2031</v>
      </c>
    </row>
    <row r="5106" spans="1:40" ht="15" hidden="1" thickTop="1" x14ac:dyDescent="0.35">
      <c r="A5106" t="s">
        <v>11225</v>
      </c>
      <c r="B5106" t="s">
        <v>19894</v>
      </c>
      <c r="C5106" t="s">
        <v>8217</v>
      </c>
      <c r="D5106" t="s">
        <v>19895</v>
      </c>
      <c r="E5106" t="s">
        <v>2646</v>
      </c>
      <c r="F5106">
        <v>1</v>
      </c>
      <c r="G5106" t="s">
        <v>2600</v>
      </c>
      <c r="H5106" t="s">
        <v>2577</v>
      </c>
      <c r="I5106" t="s">
        <v>2076</v>
      </c>
      <c r="J5106" t="s">
        <v>2647</v>
      </c>
      <c r="K5106" t="s">
        <v>2602</v>
      </c>
      <c r="L5106" t="s">
        <v>2058</v>
      </c>
      <c r="M5106" t="s">
        <v>2982</v>
      </c>
      <c r="N5106">
        <v>2</v>
      </c>
      <c r="O5106">
        <v>27</v>
      </c>
      <c r="P5106">
        <v>0.19</v>
      </c>
      <c r="Q5106">
        <v>14280</v>
      </c>
      <c r="R5106">
        <v>2</v>
      </c>
      <c r="S5106">
        <v>27</v>
      </c>
      <c r="T5106">
        <v>0.19</v>
      </c>
      <c r="U5106">
        <v>0</v>
      </c>
      <c r="V5106">
        <v>0</v>
      </c>
      <c r="W5106">
        <v>0</v>
      </c>
      <c r="X5106">
        <v>0</v>
      </c>
      <c r="Y5106">
        <v>0</v>
      </c>
      <c r="Z5106">
        <v>0</v>
      </c>
      <c r="AA5106">
        <v>0</v>
      </c>
      <c r="AB5106">
        <v>0</v>
      </c>
      <c r="AC5106">
        <v>0</v>
      </c>
      <c r="AD5106">
        <v>0</v>
      </c>
      <c r="AE5106">
        <v>0</v>
      </c>
      <c r="AF5106">
        <v>0</v>
      </c>
      <c r="AG5106" t="s">
        <v>19896</v>
      </c>
      <c r="AH5106" s="21" t="str">
        <f t="shared" si="158"/>
        <v>YR25</v>
      </c>
      <c r="AI5106" s="21">
        <v>201.59999999999997</v>
      </c>
      <c r="AJ5106" s="21">
        <f t="shared" si="159"/>
        <v>99.810924369747895</v>
      </c>
      <c r="AK5106" s="21" t="s">
        <v>2060</v>
      </c>
      <c r="AL5106" t="s">
        <v>2551</v>
      </c>
      <c r="AM5106" s="26" t="s">
        <v>38</v>
      </c>
      <c r="AN5106" t="s">
        <v>2030</v>
      </c>
    </row>
    <row r="5107" spans="1:40" ht="15" hidden="1" thickTop="1" x14ac:dyDescent="0.35">
      <c r="A5107" t="s">
        <v>11229</v>
      </c>
      <c r="B5107" t="s">
        <v>19897</v>
      </c>
      <c r="C5107" t="s">
        <v>2978</v>
      </c>
      <c r="D5107" t="s">
        <v>19898</v>
      </c>
      <c r="E5107" t="s">
        <v>2980</v>
      </c>
      <c r="F5107">
        <v>1</v>
      </c>
      <c r="G5107" t="s">
        <v>2619</v>
      </c>
      <c r="H5107" t="s">
        <v>2620</v>
      </c>
      <c r="I5107" t="s">
        <v>2076</v>
      </c>
      <c r="J5107" t="s">
        <v>2981</v>
      </c>
      <c r="K5107" t="s">
        <v>2655</v>
      </c>
      <c r="L5107" t="s">
        <v>2058</v>
      </c>
      <c r="M5107" t="s">
        <v>2059</v>
      </c>
      <c r="N5107">
        <v>9</v>
      </c>
      <c r="O5107">
        <v>373</v>
      </c>
      <c r="P5107">
        <v>1.52</v>
      </c>
      <c r="Q5107">
        <v>24480</v>
      </c>
      <c r="R5107">
        <v>2</v>
      </c>
      <c r="S5107">
        <v>53</v>
      </c>
      <c r="T5107">
        <v>0.22</v>
      </c>
      <c r="U5107">
        <v>7</v>
      </c>
      <c r="V5107">
        <v>320</v>
      </c>
      <c r="W5107">
        <v>1.31</v>
      </c>
      <c r="X5107">
        <v>0</v>
      </c>
      <c r="Y5107">
        <v>0</v>
      </c>
      <c r="Z5107">
        <v>0</v>
      </c>
      <c r="AA5107">
        <v>0</v>
      </c>
      <c r="AB5107">
        <v>0</v>
      </c>
      <c r="AC5107">
        <v>0</v>
      </c>
      <c r="AD5107">
        <v>0</v>
      </c>
      <c r="AE5107">
        <v>0</v>
      </c>
      <c r="AF5107">
        <v>0</v>
      </c>
      <c r="AG5107" t="s">
        <v>19899</v>
      </c>
      <c r="AH5107" s="21" t="str">
        <f t="shared" si="158"/>
        <v>YR25</v>
      </c>
      <c r="AI5107" s="21">
        <v>345.36</v>
      </c>
      <c r="AJ5107" s="21">
        <f t="shared" si="159"/>
        <v>98.476307189542482</v>
      </c>
      <c r="AK5107" s="21" t="s">
        <v>2063</v>
      </c>
      <c r="AL5107" t="s">
        <v>2984</v>
      </c>
      <c r="AM5107" s="26" t="s">
        <v>38</v>
      </c>
      <c r="AN5107" t="s">
        <v>2033</v>
      </c>
    </row>
    <row r="5108" spans="1:40" ht="15" hidden="1" thickTop="1" x14ac:dyDescent="0.35">
      <c r="A5108" t="s">
        <v>11233</v>
      </c>
      <c r="B5108" t="s">
        <v>19900</v>
      </c>
      <c r="C5108" t="s">
        <v>5194</v>
      </c>
      <c r="D5108" t="s">
        <v>19901</v>
      </c>
      <c r="E5108" t="s">
        <v>4811</v>
      </c>
      <c r="F5108">
        <v>1</v>
      </c>
      <c r="G5108" t="s">
        <v>2576</v>
      </c>
      <c r="H5108" t="s">
        <v>2577</v>
      </c>
      <c r="I5108" t="s">
        <v>2076</v>
      </c>
      <c r="J5108" t="s">
        <v>2699</v>
      </c>
      <c r="K5108" t="s">
        <v>2579</v>
      </c>
      <c r="L5108" t="s">
        <v>2058</v>
      </c>
      <c r="M5108" t="s">
        <v>2170</v>
      </c>
      <c r="N5108">
        <v>2</v>
      </c>
      <c r="O5108">
        <v>52</v>
      </c>
      <c r="P5108">
        <v>0.34</v>
      </c>
      <c r="Q5108">
        <v>15300</v>
      </c>
      <c r="R5108">
        <v>2</v>
      </c>
      <c r="S5108">
        <v>52</v>
      </c>
      <c r="T5108">
        <v>0.34</v>
      </c>
      <c r="U5108">
        <v>0</v>
      </c>
      <c r="V5108">
        <v>0</v>
      </c>
      <c r="W5108">
        <v>0</v>
      </c>
      <c r="X5108">
        <v>0</v>
      </c>
      <c r="Y5108">
        <v>0</v>
      </c>
      <c r="Z5108">
        <v>0</v>
      </c>
      <c r="AA5108">
        <v>0</v>
      </c>
      <c r="AB5108">
        <v>0</v>
      </c>
      <c r="AC5108">
        <v>0</v>
      </c>
      <c r="AD5108">
        <v>0</v>
      </c>
      <c r="AE5108">
        <v>0</v>
      </c>
      <c r="AF5108">
        <v>0</v>
      </c>
      <c r="AG5108" t="s">
        <v>19902</v>
      </c>
      <c r="AH5108" s="21" t="str">
        <f t="shared" si="158"/>
        <v>YR25</v>
      </c>
      <c r="AI5108" s="21">
        <v>216</v>
      </c>
      <c r="AJ5108" s="21">
        <f t="shared" si="159"/>
        <v>99.66013071895425</v>
      </c>
      <c r="AK5108" s="21" t="s">
        <v>2060</v>
      </c>
      <c r="AL5108" t="s">
        <v>2581</v>
      </c>
      <c r="AM5108" s="26" t="s">
        <v>38</v>
      </c>
      <c r="AN5108" t="s">
        <v>2031</v>
      </c>
    </row>
    <row r="5109" spans="1:40" ht="15" hidden="1" thickTop="1" x14ac:dyDescent="0.35">
      <c r="A5109" t="s">
        <v>7904</v>
      </c>
      <c r="B5109" t="s">
        <v>19903</v>
      </c>
      <c r="C5109" t="s">
        <v>4067</v>
      </c>
      <c r="D5109" t="s">
        <v>19904</v>
      </c>
      <c r="E5109" t="s">
        <v>2575</v>
      </c>
      <c r="F5109">
        <v>1</v>
      </c>
      <c r="G5109" t="s">
        <v>2600</v>
      </c>
      <c r="H5109" t="s">
        <v>2577</v>
      </c>
      <c r="I5109" t="s">
        <v>2076</v>
      </c>
      <c r="J5109" t="s">
        <v>2699</v>
      </c>
      <c r="K5109" t="s">
        <v>2579</v>
      </c>
      <c r="L5109" t="s">
        <v>2058</v>
      </c>
      <c r="M5109" t="s">
        <v>2170</v>
      </c>
      <c r="N5109">
        <v>2</v>
      </c>
      <c r="O5109">
        <v>61</v>
      </c>
      <c r="P5109">
        <v>0.4</v>
      </c>
      <c r="Q5109">
        <v>15300</v>
      </c>
      <c r="R5109">
        <v>0</v>
      </c>
      <c r="S5109">
        <v>0</v>
      </c>
      <c r="T5109">
        <v>0</v>
      </c>
      <c r="U5109">
        <v>2</v>
      </c>
      <c r="V5109">
        <v>61</v>
      </c>
      <c r="W5109">
        <v>0.4</v>
      </c>
      <c r="X5109">
        <v>0</v>
      </c>
      <c r="Y5109">
        <v>0</v>
      </c>
      <c r="Z5109">
        <v>0</v>
      </c>
      <c r="AA5109">
        <v>0</v>
      </c>
      <c r="AB5109">
        <v>0</v>
      </c>
      <c r="AC5109">
        <v>0</v>
      </c>
      <c r="AD5109">
        <v>0</v>
      </c>
      <c r="AE5109">
        <v>0</v>
      </c>
      <c r="AF5109">
        <v>0</v>
      </c>
      <c r="AG5109" t="s">
        <v>19905</v>
      </c>
      <c r="AH5109" s="21" t="str">
        <f t="shared" si="158"/>
        <v>YR25</v>
      </c>
      <c r="AI5109" s="21">
        <v>216</v>
      </c>
      <c r="AJ5109" s="21">
        <f t="shared" si="159"/>
        <v>99.601307189542482</v>
      </c>
      <c r="AK5109" s="21" t="s">
        <v>2060</v>
      </c>
      <c r="AL5109" t="s">
        <v>2581</v>
      </c>
      <c r="AM5109" s="26" t="s">
        <v>38</v>
      </c>
      <c r="AN5109" t="s">
        <v>2031</v>
      </c>
    </row>
    <row r="5110" spans="1:40" ht="15" hidden="1" thickTop="1" x14ac:dyDescent="0.35">
      <c r="A5110" t="s">
        <v>11239</v>
      </c>
      <c r="B5110" t="s">
        <v>19906</v>
      </c>
      <c r="C5110" t="s">
        <v>4190</v>
      </c>
      <c r="D5110" t="s">
        <v>19907</v>
      </c>
      <c r="E5110" t="s">
        <v>3942</v>
      </c>
      <c r="F5110">
        <v>1</v>
      </c>
      <c r="G5110" t="s">
        <v>2600</v>
      </c>
      <c r="H5110" t="s">
        <v>2577</v>
      </c>
      <c r="I5110" t="s">
        <v>2076</v>
      </c>
      <c r="J5110" t="s">
        <v>2692</v>
      </c>
      <c r="K5110" t="s">
        <v>2635</v>
      </c>
      <c r="L5110" t="s">
        <v>2058</v>
      </c>
      <c r="M5110" t="s">
        <v>2170</v>
      </c>
      <c r="N5110">
        <v>6</v>
      </c>
      <c r="O5110">
        <v>308</v>
      </c>
      <c r="P5110">
        <v>2.0099999999999998</v>
      </c>
      <c r="Q5110">
        <v>15300</v>
      </c>
      <c r="R5110">
        <v>4</v>
      </c>
      <c r="S5110">
        <v>223</v>
      </c>
      <c r="T5110">
        <v>1.46</v>
      </c>
      <c r="U5110">
        <v>2</v>
      </c>
      <c r="V5110">
        <v>85</v>
      </c>
      <c r="W5110">
        <v>0.56000000000000005</v>
      </c>
      <c r="X5110">
        <v>0</v>
      </c>
      <c r="Y5110">
        <v>0</v>
      </c>
      <c r="Z5110">
        <v>0</v>
      </c>
      <c r="AA5110">
        <v>0</v>
      </c>
      <c r="AB5110">
        <v>0</v>
      </c>
      <c r="AC5110">
        <v>0</v>
      </c>
      <c r="AD5110">
        <v>0</v>
      </c>
      <c r="AE5110">
        <v>0</v>
      </c>
      <c r="AF5110">
        <v>0</v>
      </c>
      <c r="AG5110" t="s">
        <v>19908</v>
      </c>
      <c r="AH5110" s="21" t="str">
        <f t="shared" si="158"/>
        <v>YR25</v>
      </c>
      <c r="AI5110" s="21">
        <v>216</v>
      </c>
      <c r="AJ5110" s="21">
        <f t="shared" si="159"/>
        <v>97.986928104575156</v>
      </c>
      <c r="AK5110" s="21" t="s">
        <v>2063</v>
      </c>
      <c r="AL5110" t="s">
        <v>2581</v>
      </c>
      <c r="AM5110" s="26" t="s">
        <v>38</v>
      </c>
      <c r="AN5110" t="s">
        <v>2031</v>
      </c>
    </row>
    <row r="5111" spans="1:40" ht="15" hidden="1" thickTop="1" x14ac:dyDescent="0.35">
      <c r="A5111" t="s">
        <v>11243</v>
      </c>
      <c r="B5111" t="s">
        <v>19909</v>
      </c>
      <c r="C5111" t="s">
        <v>2573</v>
      </c>
      <c r="D5111" t="s">
        <v>19910</v>
      </c>
      <c r="E5111" t="s">
        <v>2857</v>
      </c>
      <c r="F5111">
        <v>1</v>
      </c>
      <c r="G5111" t="s">
        <v>2576</v>
      </c>
      <c r="H5111" t="s">
        <v>2577</v>
      </c>
      <c r="I5111" t="s">
        <v>2076</v>
      </c>
      <c r="J5111" t="s">
        <v>2578</v>
      </c>
      <c r="K5111" t="s">
        <v>2579</v>
      </c>
      <c r="L5111" t="s">
        <v>2058</v>
      </c>
      <c r="M5111" t="s">
        <v>2059</v>
      </c>
      <c r="N5111">
        <v>1</v>
      </c>
      <c r="O5111">
        <v>34</v>
      </c>
      <c r="P5111">
        <v>0.14000000000000001</v>
      </c>
      <c r="Q5111">
        <v>24480</v>
      </c>
      <c r="R5111">
        <v>0</v>
      </c>
      <c r="S5111">
        <v>0</v>
      </c>
      <c r="T5111">
        <v>0</v>
      </c>
      <c r="U5111">
        <v>1</v>
      </c>
      <c r="V5111">
        <v>34</v>
      </c>
      <c r="W5111">
        <v>0.14000000000000001</v>
      </c>
      <c r="X5111">
        <v>0</v>
      </c>
      <c r="Y5111">
        <v>0</v>
      </c>
      <c r="Z5111">
        <v>0</v>
      </c>
      <c r="AA5111">
        <v>0</v>
      </c>
      <c r="AB5111">
        <v>0</v>
      </c>
      <c r="AC5111">
        <v>0</v>
      </c>
      <c r="AD5111">
        <v>0</v>
      </c>
      <c r="AE5111">
        <v>0</v>
      </c>
      <c r="AF5111">
        <v>0</v>
      </c>
      <c r="AG5111" t="s">
        <v>19911</v>
      </c>
      <c r="AH5111" s="21" t="str">
        <f t="shared" si="158"/>
        <v>YR25</v>
      </c>
      <c r="AI5111" s="21">
        <v>345.36</v>
      </c>
      <c r="AJ5111" s="21">
        <f t="shared" si="159"/>
        <v>99.861111111111114</v>
      </c>
      <c r="AK5111" s="21" t="s">
        <v>2060</v>
      </c>
      <c r="AL5111" t="s">
        <v>2581</v>
      </c>
      <c r="AM5111" s="26" t="s">
        <v>38</v>
      </c>
      <c r="AN5111" t="s">
        <v>2031</v>
      </c>
    </row>
    <row r="5112" spans="1:40" ht="15" hidden="1" thickTop="1" x14ac:dyDescent="0.35">
      <c r="A5112" t="s">
        <v>11247</v>
      </c>
      <c r="B5112" t="s">
        <v>19912</v>
      </c>
      <c r="C5112" t="s">
        <v>4320</v>
      </c>
      <c r="D5112" t="s">
        <v>19913</v>
      </c>
      <c r="E5112" t="s">
        <v>2938</v>
      </c>
      <c r="F5112">
        <v>2</v>
      </c>
      <c r="G5112" t="s">
        <v>2593</v>
      </c>
      <c r="H5112" t="s">
        <v>2056</v>
      </c>
      <c r="I5112" t="s">
        <v>2076</v>
      </c>
      <c r="J5112" t="s">
        <v>4322</v>
      </c>
      <c r="K5112" t="s">
        <v>65</v>
      </c>
      <c r="L5112" t="s">
        <v>2058</v>
      </c>
      <c r="M5112" t="s">
        <v>2170</v>
      </c>
      <c r="N5112">
        <v>2</v>
      </c>
      <c r="O5112">
        <v>110</v>
      </c>
      <c r="P5112">
        <v>0.72</v>
      </c>
      <c r="Q5112">
        <v>15300</v>
      </c>
      <c r="R5112">
        <v>0</v>
      </c>
      <c r="S5112">
        <v>0</v>
      </c>
      <c r="T5112">
        <v>0</v>
      </c>
      <c r="U5112">
        <v>2</v>
      </c>
      <c r="V5112">
        <v>110</v>
      </c>
      <c r="W5112">
        <v>0.72</v>
      </c>
      <c r="X5112">
        <v>0</v>
      </c>
      <c r="Y5112">
        <v>0</v>
      </c>
      <c r="Z5112">
        <v>0</v>
      </c>
      <c r="AA5112">
        <v>0</v>
      </c>
      <c r="AB5112">
        <v>0</v>
      </c>
      <c r="AC5112">
        <v>0</v>
      </c>
      <c r="AD5112">
        <v>0</v>
      </c>
      <c r="AE5112">
        <v>0</v>
      </c>
      <c r="AF5112">
        <v>0</v>
      </c>
      <c r="AG5112" t="s">
        <v>19914</v>
      </c>
      <c r="AH5112" s="21" t="str">
        <f t="shared" si="158"/>
        <v>YR25</v>
      </c>
      <c r="AI5112" s="21">
        <v>216</v>
      </c>
      <c r="AJ5112" s="21">
        <f t="shared" si="159"/>
        <v>99.281045751633982</v>
      </c>
      <c r="AK5112" s="21" t="s">
        <v>2060</v>
      </c>
      <c r="AL5112" t="s">
        <v>2527</v>
      </c>
      <c r="AM5112" s="26" t="s">
        <v>38</v>
      </c>
      <c r="AN5112" t="s">
        <v>2031</v>
      </c>
    </row>
    <row r="5113" spans="1:40" ht="15" hidden="1" thickTop="1" x14ac:dyDescent="0.35">
      <c r="A5113" t="s">
        <v>11251</v>
      </c>
      <c r="B5113" t="s">
        <v>19915</v>
      </c>
      <c r="C5113" t="s">
        <v>2598</v>
      </c>
      <c r="D5113" t="s">
        <v>19916</v>
      </c>
      <c r="E5113" t="s">
        <v>3013</v>
      </c>
      <c r="F5113">
        <v>1</v>
      </c>
      <c r="G5113" t="s">
        <v>2600</v>
      </c>
      <c r="H5113" t="s">
        <v>2577</v>
      </c>
      <c r="I5113" t="s">
        <v>2076</v>
      </c>
      <c r="J5113" t="s">
        <v>2601</v>
      </c>
      <c r="K5113" t="s">
        <v>2602</v>
      </c>
      <c r="L5113" t="s">
        <v>2058</v>
      </c>
      <c r="M5113" t="s">
        <v>2170</v>
      </c>
      <c r="N5113">
        <v>2</v>
      </c>
      <c r="O5113">
        <v>59</v>
      </c>
      <c r="P5113">
        <v>0.39</v>
      </c>
      <c r="Q5113">
        <v>15300</v>
      </c>
      <c r="R5113">
        <v>1</v>
      </c>
      <c r="S5113">
        <v>37</v>
      </c>
      <c r="T5113">
        <v>0.24</v>
      </c>
      <c r="U5113">
        <v>1</v>
      </c>
      <c r="V5113">
        <v>22</v>
      </c>
      <c r="W5113">
        <v>0.14000000000000001</v>
      </c>
      <c r="X5113">
        <v>0</v>
      </c>
      <c r="Y5113">
        <v>0</v>
      </c>
      <c r="Z5113">
        <v>0</v>
      </c>
      <c r="AA5113">
        <v>0</v>
      </c>
      <c r="AB5113">
        <v>0</v>
      </c>
      <c r="AC5113">
        <v>0</v>
      </c>
      <c r="AD5113">
        <v>0</v>
      </c>
      <c r="AE5113">
        <v>0</v>
      </c>
      <c r="AF5113">
        <v>0</v>
      </c>
      <c r="AG5113" t="s">
        <v>19917</v>
      </c>
      <c r="AH5113" s="21" t="str">
        <f t="shared" si="158"/>
        <v>YR25</v>
      </c>
      <c r="AI5113" s="21">
        <v>216</v>
      </c>
      <c r="AJ5113" s="21">
        <f t="shared" si="159"/>
        <v>99.614379084967325</v>
      </c>
      <c r="AK5113" s="21" t="s">
        <v>2060</v>
      </c>
      <c r="AL5113" t="s">
        <v>2551</v>
      </c>
      <c r="AM5113" s="26" t="s">
        <v>38</v>
      </c>
      <c r="AN5113" t="s">
        <v>2030</v>
      </c>
    </row>
    <row r="5114" spans="1:40" ht="15" hidden="1" thickTop="1" x14ac:dyDescent="0.35">
      <c r="A5114" t="s">
        <v>11252</v>
      </c>
      <c r="B5114" t="s">
        <v>19918</v>
      </c>
      <c r="C5114" t="s">
        <v>2913</v>
      </c>
      <c r="D5114" t="s">
        <v>19919</v>
      </c>
      <c r="E5114" t="s">
        <v>2653</v>
      </c>
      <c r="F5114">
        <v>1</v>
      </c>
      <c r="G5114" t="s">
        <v>2619</v>
      </c>
      <c r="H5114" t="s">
        <v>2620</v>
      </c>
      <c r="I5114" t="s">
        <v>2076</v>
      </c>
      <c r="J5114" t="s">
        <v>2915</v>
      </c>
      <c r="K5114" t="s">
        <v>2655</v>
      </c>
      <c r="L5114" t="s">
        <v>2058</v>
      </c>
      <c r="M5114" t="s">
        <v>2059</v>
      </c>
      <c r="N5114">
        <v>4</v>
      </c>
      <c r="O5114">
        <v>263</v>
      </c>
      <c r="P5114">
        <v>1.07</v>
      </c>
      <c r="Q5114">
        <v>24480</v>
      </c>
      <c r="R5114">
        <v>1</v>
      </c>
      <c r="S5114">
        <v>31</v>
      </c>
      <c r="T5114">
        <v>0.13</v>
      </c>
      <c r="U5114">
        <v>3</v>
      </c>
      <c r="V5114">
        <v>232</v>
      </c>
      <c r="W5114">
        <v>0.95</v>
      </c>
      <c r="X5114">
        <v>0</v>
      </c>
      <c r="Y5114">
        <v>0</v>
      </c>
      <c r="Z5114">
        <v>0</v>
      </c>
      <c r="AA5114">
        <v>0</v>
      </c>
      <c r="AB5114">
        <v>0</v>
      </c>
      <c r="AC5114">
        <v>0</v>
      </c>
      <c r="AD5114">
        <v>0</v>
      </c>
      <c r="AE5114">
        <v>0</v>
      </c>
      <c r="AF5114">
        <v>0</v>
      </c>
      <c r="AG5114" t="s">
        <v>19920</v>
      </c>
      <c r="AH5114" s="21" t="str">
        <f t="shared" si="158"/>
        <v>YR25</v>
      </c>
      <c r="AI5114" s="21">
        <v>345.36</v>
      </c>
      <c r="AJ5114" s="21">
        <f t="shared" si="159"/>
        <v>98.925653594771248</v>
      </c>
      <c r="AK5114" s="21" t="s">
        <v>2063</v>
      </c>
      <c r="AL5114" t="s">
        <v>2657</v>
      </c>
      <c r="AM5114" s="26" t="s">
        <v>38</v>
      </c>
      <c r="AN5114" t="s">
        <v>2031</v>
      </c>
    </row>
    <row r="5115" spans="1:40" ht="15" hidden="1" thickTop="1" x14ac:dyDescent="0.35">
      <c r="A5115" t="s">
        <v>11256</v>
      </c>
      <c r="B5115" t="s">
        <v>19921</v>
      </c>
      <c r="C5115" t="s">
        <v>5561</v>
      </c>
      <c r="D5115" t="s">
        <v>19922</v>
      </c>
      <c r="E5115" t="s">
        <v>2575</v>
      </c>
      <c r="F5115">
        <v>1</v>
      </c>
      <c r="G5115" t="s">
        <v>2576</v>
      </c>
      <c r="H5115" t="s">
        <v>2577</v>
      </c>
      <c r="I5115" t="s">
        <v>2076</v>
      </c>
      <c r="J5115" t="s">
        <v>2578</v>
      </c>
      <c r="K5115" t="s">
        <v>2579</v>
      </c>
      <c r="L5115" t="s">
        <v>2058</v>
      </c>
      <c r="M5115" t="s">
        <v>2059</v>
      </c>
      <c r="N5115">
        <v>0</v>
      </c>
      <c r="O5115">
        <v>0</v>
      </c>
      <c r="P5115">
        <v>0</v>
      </c>
      <c r="Q5115">
        <v>24480</v>
      </c>
      <c r="R5115">
        <v>0</v>
      </c>
      <c r="S5115">
        <v>0</v>
      </c>
      <c r="T5115">
        <v>0</v>
      </c>
      <c r="U5115">
        <v>0</v>
      </c>
      <c r="V5115">
        <v>0</v>
      </c>
      <c r="W5115">
        <v>0</v>
      </c>
      <c r="X5115">
        <v>0</v>
      </c>
      <c r="Y5115">
        <v>0</v>
      </c>
      <c r="Z5115">
        <v>0</v>
      </c>
      <c r="AA5115">
        <v>0</v>
      </c>
      <c r="AB5115">
        <v>0</v>
      </c>
      <c r="AC5115">
        <v>0</v>
      </c>
      <c r="AD5115">
        <v>0</v>
      </c>
      <c r="AE5115">
        <v>0</v>
      </c>
      <c r="AF5115">
        <v>0</v>
      </c>
      <c r="AG5115" t="s">
        <v>19923</v>
      </c>
      <c r="AH5115" s="21" t="str">
        <f t="shared" si="158"/>
        <v>YR25</v>
      </c>
      <c r="AI5115" s="21">
        <v>345.36</v>
      </c>
      <c r="AJ5115" s="21">
        <f t="shared" si="159"/>
        <v>100</v>
      </c>
      <c r="AK5115" s="21" t="s">
        <v>2060</v>
      </c>
      <c r="AL5115" t="s">
        <v>2581</v>
      </c>
      <c r="AM5115" s="26" t="s">
        <v>38</v>
      </c>
      <c r="AN5115" t="s">
        <v>2031</v>
      </c>
    </row>
    <row r="5116" spans="1:40" ht="15" hidden="1" thickTop="1" x14ac:dyDescent="0.35">
      <c r="A5116" t="s">
        <v>11260</v>
      </c>
      <c r="B5116" t="s">
        <v>19924</v>
      </c>
      <c r="C5116" t="s">
        <v>9078</v>
      </c>
      <c r="D5116" t="s">
        <v>19925</v>
      </c>
      <c r="E5116" t="s">
        <v>2691</v>
      </c>
      <c r="F5116">
        <v>1</v>
      </c>
      <c r="G5116" t="s">
        <v>2600</v>
      </c>
      <c r="H5116" t="s">
        <v>2577</v>
      </c>
      <c r="I5116" t="s">
        <v>2076</v>
      </c>
      <c r="J5116" t="s">
        <v>2692</v>
      </c>
      <c r="K5116" t="s">
        <v>2635</v>
      </c>
      <c r="L5116" t="s">
        <v>2058</v>
      </c>
      <c r="M5116" t="s">
        <v>2170</v>
      </c>
      <c r="N5116">
        <v>0</v>
      </c>
      <c r="O5116">
        <v>0</v>
      </c>
      <c r="P5116">
        <v>0</v>
      </c>
      <c r="Q5116">
        <v>15300</v>
      </c>
      <c r="R5116">
        <v>0</v>
      </c>
      <c r="S5116">
        <v>0</v>
      </c>
      <c r="T5116">
        <v>0</v>
      </c>
      <c r="U5116">
        <v>0</v>
      </c>
      <c r="V5116">
        <v>0</v>
      </c>
      <c r="W5116">
        <v>0</v>
      </c>
      <c r="X5116">
        <v>0</v>
      </c>
      <c r="Y5116">
        <v>0</v>
      </c>
      <c r="Z5116">
        <v>0</v>
      </c>
      <c r="AA5116">
        <v>0</v>
      </c>
      <c r="AB5116">
        <v>0</v>
      </c>
      <c r="AC5116">
        <v>0</v>
      </c>
      <c r="AD5116">
        <v>0</v>
      </c>
      <c r="AE5116">
        <v>0</v>
      </c>
      <c r="AF5116">
        <v>0</v>
      </c>
      <c r="AG5116" t="s">
        <v>19926</v>
      </c>
      <c r="AH5116" s="21" t="str">
        <f t="shared" si="158"/>
        <v>YR25</v>
      </c>
      <c r="AI5116" s="21">
        <v>216</v>
      </c>
      <c r="AJ5116" s="21">
        <f t="shared" si="159"/>
        <v>100</v>
      </c>
      <c r="AK5116" s="21" t="s">
        <v>2060</v>
      </c>
      <c r="AL5116" t="s">
        <v>2581</v>
      </c>
      <c r="AM5116" s="26" t="s">
        <v>38</v>
      </c>
      <c r="AN5116" t="s">
        <v>2031</v>
      </c>
    </row>
    <row r="5117" spans="1:40" ht="15" hidden="1" thickTop="1" x14ac:dyDescent="0.35">
      <c r="A5117" t="s">
        <v>11264</v>
      </c>
      <c r="B5117" t="s">
        <v>19927</v>
      </c>
      <c r="C5117" t="s">
        <v>8041</v>
      </c>
      <c r="D5117" t="s">
        <v>19928</v>
      </c>
      <c r="E5117" t="s">
        <v>2575</v>
      </c>
      <c r="F5117">
        <v>1</v>
      </c>
      <c r="G5117" t="s">
        <v>2600</v>
      </c>
      <c r="H5117" t="s">
        <v>2577</v>
      </c>
      <c r="I5117" t="s">
        <v>2076</v>
      </c>
      <c r="J5117" t="s">
        <v>2699</v>
      </c>
      <c r="K5117" t="s">
        <v>2579</v>
      </c>
      <c r="L5117" t="s">
        <v>2058</v>
      </c>
      <c r="M5117" t="s">
        <v>2170</v>
      </c>
      <c r="N5117">
        <v>4</v>
      </c>
      <c r="O5117">
        <v>88</v>
      </c>
      <c r="P5117">
        <v>0.57999999999999996</v>
      </c>
      <c r="Q5117">
        <v>15300</v>
      </c>
      <c r="R5117">
        <v>3</v>
      </c>
      <c r="S5117">
        <v>71</v>
      </c>
      <c r="T5117">
        <v>0.46</v>
      </c>
      <c r="U5117">
        <v>1</v>
      </c>
      <c r="V5117">
        <v>17</v>
      </c>
      <c r="W5117">
        <v>0.11</v>
      </c>
      <c r="X5117">
        <v>0</v>
      </c>
      <c r="Y5117">
        <v>0</v>
      </c>
      <c r="Z5117">
        <v>0</v>
      </c>
      <c r="AA5117">
        <v>0</v>
      </c>
      <c r="AB5117">
        <v>0</v>
      </c>
      <c r="AC5117">
        <v>0</v>
      </c>
      <c r="AD5117">
        <v>0</v>
      </c>
      <c r="AE5117">
        <v>0</v>
      </c>
      <c r="AF5117">
        <v>0</v>
      </c>
      <c r="AG5117" t="s">
        <v>19929</v>
      </c>
      <c r="AH5117" s="21" t="str">
        <f t="shared" si="158"/>
        <v>YR25</v>
      </c>
      <c r="AI5117" s="21">
        <v>216</v>
      </c>
      <c r="AJ5117" s="21">
        <f t="shared" si="159"/>
        <v>99.424836601307192</v>
      </c>
      <c r="AK5117" s="21" t="s">
        <v>2060</v>
      </c>
      <c r="AL5117" t="s">
        <v>2581</v>
      </c>
      <c r="AM5117" s="26" t="s">
        <v>38</v>
      </c>
      <c r="AN5117" t="s">
        <v>2030</v>
      </c>
    </row>
    <row r="5118" spans="1:40" ht="15" hidden="1" thickTop="1" x14ac:dyDescent="0.35">
      <c r="A5118" t="s">
        <v>11268</v>
      </c>
      <c r="B5118" t="s">
        <v>19930</v>
      </c>
      <c r="C5118" t="s">
        <v>7085</v>
      </c>
      <c r="D5118" t="s">
        <v>19931</v>
      </c>
      <c r="E5118" t="s">
        <v>2691</v>
      </c>
      <c r="F5118">
        <v>1</v>
      </c>
      <c r="G5118" t="s">
        <v>2600</v>
      </c>
      <c r="H5118" t="s">
        <v>2577</v>
      </c>
      <c r="I5118" t="s">
        <v>2076</v>
      </c>
      <c r="J5118" t="s">
        <v>2699</v>
      </c>
      <c r="K5118" t="s">
        <v>2579</v>
      </c>
      <c r="L5118" t="s">
        <v>2058</v>
      </c>
      <c r="M5118" t="s">
        <v>2170</v>
      </c>
      <c r="N5118">
        <v>8</v>
      </c>
      <c r="O5118">
        <v>321</v>
      </c>
      <c r="P5118">
        <v>2.1</v>
      </c>
      <c r="Q5118">
        <v>15300</v>
      </c>
      <c r="R5118">
        <v>3</v>
      </c>
      <c r="S5118">
        <v>127</v>
      </c>
      <c r="T5118">
        <v>0.83</v>
      </c>
      <c r="U5118">
        <v>5</v>
      </c>
      <c r="V5118">
        <v>194</v>
      </c>
      <c r="W5118">
        <v>1.27</v>
      </c>
      <c r="X5118">
        <v>0</v>
      </c>
      <c r="Y5118">
        <v>0</v>
      </c>
      <c r="Z5118">
        <v>0</v>
      </c>
      <c r="AA5118">
        <v>0</v>
      </c>
      <c r="AB5118">
        <v>0</v>
      </c>
      <c r="AC5118">
        <v>0</v>
      </c>
      <c r="AD5118">
        <v>0</v>
      </c>
      <c r="AE5118">
        <v>0</v>
      </c>
      <c r="AF5118">
        <v>0</v>
      </c>
      <c r="AG5118" t="s">
        <v>19932</v>
      </c>
      <c r="AH5118" s="21" t="str">
        <f t="shared" si="158"/>
        <v>YR25</v>
      </c>
      <c r="AI5118" s="21">
        <v>216</v>
      </c>
      <c r="AJ5118" s="21">
        <f t="shared" si="159"/>
        <v>97.901960784313729</v>
      </c>
      <c r="AK5118" s="21" t="s">
        <v>2063</v>
      </c>
      <c r="AL5118" t="s">
        <v>2581</v>
      </c>
      <c r="AM5118" s="26" t="s">
        <v>38</v>
      </c>
      <c r="AN5118" t="s">
        <v>2032</v>
      </c>
    </row>
    <row r="5119" spans="1:40" ht="15" hidden="1" thickTop="1" x14ac:dyDescent="0.35">
      <c r="A5119" t="s">
        <v>11272</v>
      </c>
      <c r="B5119" t="s">
        <v>19933</v>
      </c>
      <c r="C5119" t="s">
        <v>6101</v>
      </c>
      <c r="D5119" t="s">
        <v>19934</v>
      </c>
      <c r="E5119" t="s">
        <v>2575</v>
      </c>
      <c r="F5119">
        <v>1</v>
      </c>
      <c r="G5119" t="s">
        <v>2576</v>
      </c>
      <c r="H5119" t="s">
        <v>2577</v>
      </c>
      <c r="I5119" t="s">
        <v>2076</v>
      </c>
      <c r="J5119" t="s">
        <v>2578</v>
      </c>
      <c r="K5119" t="s">
        <v>2579</v>
      </c>
      <c r="L5119" t="s">
        <v>2058</v>
      </c>
      <c r="M5119" t="s">
        <v>2059</v>
      </c>
      <c r="N5119">
        <v>2</v>
      </c>
      <c r="O5119">
        <v>60</v>
      </c>
      <c r="P5119">
        <v>0.25</v>
      </c>
      <c r="Q5119">
        <v>24480</v>
      </c>
      <c r="R5119">
        <v>1</v>
      </c>
      <c r="S5119">
        <v>31</v>
      </c>
      <c r="T5119">
        <v>0.13</v>
      </c>
      <c r="U5119">
        <v>0</v>
      </c>
      <c r="V5119">
        <v>0</v>
      </c>
      <c r="W5119">
        <v>0</v>
      </c>
      <c r="X5119">
        <v>0</v>
      </c>
      <c r="Y5119">
        <v>0</v>
      </c>
      <c r="Z5119">
        <v>0</v>
      </c>
      <c r="AA5119">
        <v>1</v>
      </c>
      <c r="AB5119">
        <v>29</v>
      </c>
      <c r="AC5119">
        <v>0.12</v>
      </c>
      <c r="AD5119">
        <v>0</v>
      </c>
      <c r="AE5119">
        <v>0</v>
      </c>
      <c r="AF5119">
        <v>0</v>
      </c>
      <c r="AG5119" t="s">
        <v>19935</v>
      </c>
      <c r="AH5119" s="21" t="str">
        <f t="shared" si="158"/>
        <v>YR25</v>
      </c>
      <c r="AI5119" s="21">
        <v>345.36</v>
      </c>
      <c r="AJ5119" s="21">
        <f t="shared" si="159"/>
        <v>99.754901960784309</v>
      </c>
      <c r="AK5119" s="21" t="s">
        <v>2060</v>
      </c>
      <c r="AL5119" t="s">
        <v>2581</v>
      </c>
      <c r="AM5119" s="26" t="s">
        <v>38</v>
      </c>
      <c r="AN5119" t="s">
        <v>2030</v>
      </c>
    </row>
    <row r="5120" spans="1:40" ht="15" hidden="1" thickTop="1" x14ac:dyDescent="0.35">
      <c r="A5120" t="s">
        <v>11276</v>
      </c>
      <c r="B5120" t="s">
        <v>19936</v>
      </c>
      <c r="C5120" t="s">
        <v>4594</v>
      </c>
      <c r="D5120" t="s">
        <v>19937</v>
      </c>
      <c r="E5120" t="s">
        <v>2938</v>
      </c>
      <c r="F5120">
        <v>1</v>
      </c>
      <c r="G5120" t="s">
        <v>2593</v>
      </c>
      <c r="H5120" t="s">
        <v>2056</v>
      </c>
      <c r="I5120" t="s">
        <v>2076</v>
      </c>
      <c r="J5120" t="s">
        <v>2594</v>
      </c>
      <c r="K5120" t="s">
        <v>65</v>
      </c>
      <c r="L5120" t="s">
        <v>2058</v>
      </c>
      <c r="M5120" t="s">
        <v>2310</v>
      </c>
      <c r="N5120">
        <v>3</v>
      </c>
      <c r="O5120">
        <v>116</v>
      </c>
      <c r="P5120">
        <v>0.71</v>
      </c>
      <c r="Q5120">
        <v>16320</v>
      </c>
      <c r="R5120">
        <v>0</v>
      </c>
      <c r="S5120">
        <v>0</v>
      </c>
      <c r="T5120">
        <v>0</v>
      </c>
      <c r="U5120">
        <v>3</v>
      </c>
      <c r="V5120">
        <v>116</v>
      </c>
      <c r="W5120">
        <v>0.71</v>
      </c>
      <c r="X5120">
        <v>0</v>
      </c>
      <c r="Y5120">
        <v>0</v>
      </c>
      <c r="Z5120">
        <v>0</v>
      </c>
      <c r="AA5120">
        <v>0</v>
      </c>
      <c r="AB5120">
        <v>0</v>
      </c>
      <c r="AC5120">
        <v>0</v>
      </c>
      <c r="AD5120">
        <v>0</v>
      </c>
      <c r="AE5120">
        <v>0</v>
      </c>
      <c r="AF5120">
        <v>0</v>
      </c>
      <c r="AG5120" t="s">
        <v>19938</v>
      </c>
      <c r="AH5120" s="21" t="str">
        <f t="shared" si="158"/>
        <v>YR25</v>
      </c>
      <c r="AI5120" s="21">
        <v>230.39999999999998</v>
      </c>
      <c r="AJ5120" s="21">
        <f t="shared" si="159"/>
        <v>99.289215686274517</v>
      </c>
      <c r="AK5120" s="21" t="s">
        <v>2060</v>
      </c>
      <c r="AL5120" t="s">
        <v>2527</v>
      </c>
      <c r="AM5120" s="26" t="s">
        <v>38</v>
      </c>
      <c r="AN5120" t="s">
        <v>2033</v>
      </c>
    </row>
    <row r="5121" spans="1:40" ht="15" hidden="1" thickTop="1" x14ac:dyDescent="0.35">
      <c r="A5121" t="s">
        <v>11280</v>
      </c>
      <c r="B5121" t="s">
        <v>19939</v>
      </c>
      <c r="C5121" t="s">
        <v>3332</v>
      </c>
      <c r="D5121" t="s">
        <v>19940</v>
      </c>
      <c r="E5121" t="s">
        <v>2575</v>
      </c>
      <c r="F5121">
        <v>1</v>
      </c>
      <c r="G5121" t="s">
        <v>2600</v>
      </c>
      <c r="H5121" t="s">
        <v>2577</v>
      </c>
      <c r="I5121" t="s">
        <v>2076</v>
      </c>
      <c r="J5121" t="s">
        <v>2699</v>
      </c>
      <c r="K5121" t="s">
        <v>2579</v>
      </c>
      <c r="L5121" t="s">
        <v>2058</v>
      </c>
      <c r="M5121" t="s">
        <v>2170</v>
      </c>
      <c r="N5121">
        <v>1</v>
      </c>
      <c r="O5121">
        <v>18</v>
      </c>
      <c r="P5121">
        <v>0.12</v>
      </c>
      <c r="Q5121">
        <v>15300</v>
      </c>
      <c r="R5121">
        <v>0</v>
      </c>
      <c r="S5121">
        <v>0</v>
      </c>
      <c r="T5121">
        <v>0</v>
      </c>
      <c r="U5121">
        <v>1</v>
      </c>
      <c r="V5121">
        <v>18</v>
      </c>
      <c r="W5121">
        <v>0.12</v>
      </c>
      <c r="X5121">
        <v>0</v>
      </c>
      <c r="Y5121">
        <v>0</v>
      </c>
      <c r="Z5121">
        <v>0</v>
      </c>
      <c r="AA5121">
        <v>0</v>
      </c>
      <c r="AB5121">
        <v>0</v>
      </c>
      <c r="AC5121">
        <v>0</v>
      </c>
      <c r="AD5121">
        <v>0</v>
      </c>
      <c r="AE5121">
        <v>0</v>
      </c>
      <c r="AF5121">
        <v>0</v>
      </c>
      <c r="AG5121" t="s">
        <v>19941</v>
      </c>
      <c r="AH5121" s="21" t="str">
        <f t="shared" si="158"/>
        <v>YR25</v>
      </c>
      <c r="AI5121" s="21">
        <v>216</v>
      </c>
      <c r="AJ5121" s="21">
        <f t="shared" si="159"/>
        <v>99.882352941176464</v>
      </c>
      <c r="AK5121" s="21" t="s">
        <v>2060</v>
      </c>
      <c r="AL5121" t="s">
        <v>2581</v>
      </c>
      <c r="AM5121" s="26" t="s">
        <v>38</v>
      </c>
      <c r="AN5121" t="s">
        <v>2031</v>
      </c>
    </row>
    <row r="5122" spans="1:40" ht="15" hidden="1" thickTop="1" x14ac:dyDescent="0.35">
      <c r="A5122" t="s">
        <v>11285</v>
      </c>
      <c r="B5122" t="s">
        <v>19942</v>
      </c>
      <c r="C5122" t="s">
        <v>4856</v>
      </c>
      <c r="D5122" t="s">
        <v>19943</v>
      </c>
      <c r="E5122" t="s">
        <v>3704</v>
      </c>
      <c r="F5122">
        <v>1</v>
      </c>
      <c r="G5122" t="s">
        <v>2619</v>
      </c>
      <c r="H5122" t="s">
        <v>2620</v>
      </c>
      <c r="I5122" t="s">
        <v>2076</v>
      </c>
      <c r="J5122" t="s">
        <v>3705</v>
      </c>
      <c r="K5122" t="s">
        <v>2655</v>
      </c>
      <c r="L5122" t="s">
        <v>2058</v>
      </c>
      <c r="M5122" t="s">
        <v>2059</v>
      </c>
      <c r="N5122">
        <v>5</v>
      </c>
      <c r="O5122">
        <v>282</v>
      </c>
      <c r="P5122">
        <v>1.1499999999999999</v>
      </c>
      <c r="Q5122">
        <v>24480</v>
      </c>
      <c r="R5122">
        <v>1</v>
      </c>
      <c r="S5122">
        <v>37</v>
      </c>
      <c r="T5122">
        <v>0.15</v>
      </c>
      <c r="U5122">
        <v>4</v>
      </c>
      <c r="V5122">
        <v>245</v>
      </c>
      <c r="W5122">
        <v>1</v>
      </c>
      <c r="X5122">
        <v>0</v>
      </c>
      <c r="Y5122">
        <v>0</v>
      </c>
      <c r="Z5122">
        <v>0</v>
      </c>
      <c r="AA5122">
        <v>0</v>
      </c>
      <c r="AB5122">
        <v>0</v>
      </c>
      <c r="AC5122">
        <v>0</v>
      </c>
      <c r="AD5122">
        <v>0</v>
      </c>
      <c r="AE5122">
        <v>0</v>
      </c>
      <c r="AF5122">
        <v>0</v>
      </c>
      <c r="AG5122" t="s">
        <v>19944</v>
      </c>
      <c r="AH5122" s="21" t="str">
        <f t="shared" si="158"/>
        <v>YR25</v>
      </c>
      <c r="AI5122" s="21">
        <v>345.36</v>
      </c>
      <c r="AJ5122" s="21">
        <f t="shared" si="159"/>
        <v>98.848039215686271</v>
      </c>
      <c r="AK5122" s="21" t="s">
        <v>2063</v>
      </c>
      <c r="AL5122" t="s">
        <v>2984</v>
      </c>
      <c r="AM5122" s="26" t="s">
        <v>38</v>
      </c>
      <c r="AN5122" t="s">
        <v>2033</v>
      </c>
    </row>
    <row r="5123" spans="1:40" ht="15" hidden="1" thickTop="1" x14ac:dyDescent="0.35">
      <c r="A5123" t="s">
        <v>11289</v>
      </c>
      <c r="B5123" t="s">
        <v>19945</v>
      </c>
      <c r="C5123" t="s">
        <v>2885</v>
      </c>
      <c r="D5123" t="s">
        <v>19946</v>
      </c>
      <c r="E5123" t="s">
        <v>2608</v>
      </c>
      <c r="F5123">
        <v>1</v>
      </c>
      <c r="G5123" t="s">
        <v>2576</v>
      </c>
      <c r="H5123" t="s">
        <v>2577</v>
      </c>
      <c r="I5123" t="s">
        <v>2076</v>
      </c>
      <c r="J5123" t="s">
        <v>2578</v>
      </c>
      <c r="K5123" t="s">
        <v>2579</v>
      </c>
      <c r="L5123" t="s">
        <v>2058</v>
      </c>
      <c r="M5123" t="s">
        <v>2170</v>
      </c>
      <c r="N5123">
        <v>4</v>
      </c>
      <c r="O5123">
        <v>131</v>
      </c>
      <c r="P5123">
        <v>0.86</v>
      </c>
      <c r="Q5123">
        <v>15300</v>
      </c>
      <c r="R5123">
        <v>0</v>
      </c>
      <c r="S5123">
        <v>0</v>
      </c>
      <c r="T5123">
        <v>0</v>
      </c>
      <c r="U5123">
        <v>4</v>
      </c>
      <c r="V5123">
        <v>131</v>
      </c>
      <c r="W5123">
        <v>0.86</v>
      </c>
      <c r="X5123">
        <v>0</v>
      </c>
      <c r="Y5123">
        <v>0</v>
      </c>
      <c r="Z5123">
        <v>0</v>
      </c>
      <c r="AA5123">
        <v>0</v>
      </c>
      <c r="AB5123">
        <v>0</v>
      </c>
      <c r="AC5123">
        <v>0</v>
      </c>
      <c r="AD5123">
        <v>0</v>
      </c>
      <c r="AE5123">
        <v>0</v>
      </c>
      <c r="AF5123">
        <v>0</v>
      </c>
      <c r="AG5123" t="s">
        <v>19947</v>
      </c>
      <c r="AH5123" s="21" t="str">
        <f t="shared" si="158"/>
        <v>YR25</v>
      </c>
      <c r="AI5123" s="21">
        <v>216</v>
      </c>
      <c r="AJ5123" s="21">
        <f t="shared" si="159"/>
        <v>99.143790849673209</v>
      </c>
      <c r="AK5123" s="21" t="s">
        <v>2063</v>
      </c>
      <c r="AL5123" t="s">
        <v>2581</v>
      </c>
      <c r="AM5123" s="26" t="s">
        <v>38</v>
      </c>
      <c r="AN5123" t="s">
        <v>2031</v>
      </c>
    </row>
    <row r="5124" spans="1:40" ht="15" hidden="1" thickTop="1" x14ac:dyDescent="0.35">
      <c r="A5124" t="s">
        <v>11291</v>
      </c>
      <c r="B5124" t="s">
        <v>19948</v>
      </c>
      <c r="C5124" t="s">
        <v>4212</v>
      </c>
      <c r="D5124" t="s">
        <v>19949</v>
      </c>
      <c r="E5124" t="s">
        <v>2691</v>
      </c>
      <c r="F5124">
        <v>1</v>
      </c>
      <c r="G5124" t="s">
        <v>2600</v>
      </c>
      <c r="H5124" t="s">
        <v>2577</v>
      </c>
      <c r="I5124" t="s">
        <v>2076</v>
      </c>
      <c r="J5124" t="s">
        <v>2634</v>
      </c>
      <c r="K5124" t="s">
        <v>2635</v>
      </c>
      <c r="L5124" t="s">
        <v>2058</v>
      </c>
      <c r="M5124" t="s">
        <v>2310</v>
      </c>
      <c r="N5124">
        <v>7</v>
      </c>
      <c r="O5124">
        <v>204</v>
      </c>
      <c r="P5124">
        <v>1.25</v>
      </c>
      <c r="Q5124">
        <v>16320</v>
      </c>
      <c r="R5124">
        <v>3</v>
      </c>
      <c r="S5124">
        <v>117</v>
      </c>
      <c r="T5124">
        <v>0.72</v>
      </c>
      <c r="U5124">
        <v>3</v>
      </c>
      <c r="V5124">
        <v>80</v>
      </c>
      <c r="W5124">
        <v>0.49</v>
      </c>
      <c r="X5124">
        <v>0</v>
      </c>
      <c r="Y5124">
        <v>0</v>
      </c>
      <c r="Z5124">
        <v>0</v>
      </c>
      <c r="AA5124">
        <v>1</v>
      </c>
      <c r="AB5124">
        <v>7</v>
      </c>
      <c r="AC5124">
        <v>0.04</v>
      </c>
      <c r="AD5124">
        <v>0</v>
      </c>
      <c r="AE5124">
        <v>0</v>
      </c>
      <c r="AF5124">
        <v>0</v>
      </c>
      <c r="AG5124" t="s">
        <v>19950</v>
      </c>
      <c r="AH5124" s="21" t="str">
        <f t="shared" si="158"/>
        <v>YR25</v>
      </c>
      <c r="AI5124" s="21">
        <v>230.39999999999998</v>
      </c>
      <c r="AJ5124" s="21">
        <f t="shared" si="159"/>
        <v>98.75</v>
      </c>
      <c r="AK5124" s="21" t="s">
        <v>2063</v>
      </c>
      <c r="AL5124" t="s">
        <v>2581</v>
      </c>
      <c r="AM5124" s="26" t="s">
        <v>38</v>
      </c>
      <c r="AN5124" t="s">
        <v>2031</v>
      </c>
    </row>
    <row r="5125" spans="1:40" ht="15" hidden="1" thickTop="1" x14ac:dyDescent="0.35">
      <c r="A5125" t="s">
        <v>11294</v>
      </c>
      <c r="B5125" t="s">
        <v>19951</v>
      </c>
      <c r="C5125" t="s">
        <v>2803</v>
      </c>
      <c r="D5125" t="s">
        <v>19952</v>
      </c>
      <c r="E5125" t="s">
        <v>3942</v>
      </c>
      <c r="F5125">
        <v>1</v>
      </c>
      <c r="G5125" t="s">
        <v>2600</v>
      </c>
      <c r="H5125" t="s">
        <v>2577</v>
      </c>
      <c r="I5125" t="s">
        <v>2076</v>
      </c>
      <c r="J5125" t="s">
        <v>2699</v>
      </c>
      <c r="K5125" t="s">
        <v>2579</v>
      </c>
      <c r="L5125" t="s">
        <v>2058</v>
      </c>
      <c r="M5125" t="s">
        <v>2170</v>
      </c>
      <c r="N5125">
        <v>6</v>
      </c>
      <c r="O5125">
        <v>341</v>
      </c>
      <c r="P5125">
        <v>2.23</v>
      </c>
      <c r="Q5125">
        <v>15300</v>
      </c>
      <c r="R5125">
        <v>2</v>
      </c>
      <c r="S5125">
        <v>85</v>
      </c>
      <c r="T5125">
        <v>0.56000000000000005</v>
      </c>
      <c r="U5125">
        <v>2</v>
      </c>
      <c r="V5125">
        <v>92</v>
      </c>
      <c r="W5125">
        <v>0.6</v>
      </c>
      <c r="X5125">
        <v>2</v>
      </c>
      <c r="Y5125">
        <v>164</v>
      </c>
      <c r="Z5125">
        <v>1.07</v>
      </c>
      <c r="AA5125">
        <v>0</v>
      </c>
      <c r="AB5125">
        <v>0</v>
      </c>
      <c r="AC5125">
        <v>0</v>
      </c>
      <c r="AD5125">
        <v>0</v>
      </c>
      <c r="AE5125">
        <v>0</v>
      </c>
      <c r="AF5125">
        <v>0</v>
      </c>
      <c r="AG5125" t="s">
        <v>19953</v>
      </c>
      <c r="AH5125" s="21" t="str">
        <f t="shared" si="158"/>
        <v>YR25</v>
      </c>
      <c r="AI5125" s="21">
        <v>216</v>
      </c>
      <c r="AJ5125" s="21">
        <f t="shared" si="159"/>
        <v>97.771241830065364</v>
      </c>
      <c r="AK5125" s="21" t="s">
        <v>2063</v>
      </c>
      <c r="AL5125" t="s">
        <v>2581</v>
      </c>
      <c r="AM5125" s="26" t="s">
        <v>38</v>
      </c>
      <c r="AN5125" t="s">
        <v>2031</v>
      </c>
    </row>
    <row r="5126" spans="1:40" ht="15" hidden="1" thickTop="1" x14ac:dyDescent="0.35">
      <c r="A5126" t="s">
        <v>11298</v>
      </c>
      <c r="B5126" t="s">
        <v>19954</v>
      </c>
      <c r="C5126" t="s">
        <v>8041</v>
      </c>
      <c r="D5126" t="s">
        <v>19955</v>
      </c>
      <c r="E5126" t="s">
        <v>2575</v>
      </c>
      <c r="F5126">
        <v>1</v>
      </c>
      <c r="G5126" t="s">
        <v>2600</v>
      </c>
      <c r="H5126" t="s">
        <v>2577</v>
      </c>
      <c r="I5126" t="s">
        <v>2076</v>
      </c>
      <c r="J5126" t="s">
        <v>2699</v>
      </c>
      <c r="K5126" t="s">
        <v>2579</v>
      </c>
      <c r="L5126" t="s">
        <v>2058</v>
      </c>
      <c r="M5126" t="s">
        <v>2170</v>
      </c>
      <c r="N5126">
        <v>2</v>
      </c>
      <c r="O5126">
        <v>37</v>
      </c>
      <c r="P5126">
        <v>0.24</v>
      </c>
      <c r="Q5126">
        <v>15300</v>
      </c>
      <c r="R5126">
        <v>1</v>
      </c>
      <c r="S5126">
        <v>9</v>
      </c>
      <c r="T5126">
        <v>0.06</v>
      </c>
      <c r="U5126">
        <v>1</v>
      </c>
      <c r="V5126">
        <v>28</v>
      </c>
      <c r="W5126">
        <v>0.18</v>
      </c>
      <c r="X5126">
        <v>0</v>
      </c>
      <c r="Y5126">
        <v>0</v>
      </c>
      <c r="Z5126">
        <v>0</v>
      </c>
      <c r="AA5126">
        <v>0</v>
      </c>
      <c r="AB5126">
        <v>0</v>
      </c>
      <c r="AC5126">
        <v>0</v>
      </c>
      <c r="AD5126">
        <v>0</v>
      </c>
      <c r="AE5126">
        <v>0</v>
      </c>
      <c r="AF5126">
        <v>0</v>
      </c>
      <c r="AG5126" t="s">
        <v>19956</v>
      </c>
      <c r="AH5126" s="21" t="str">
        <f t="shared" si="158"/>
        <v>YR25</v>
      </c>
      <c r="AI5126" s="21">
        <v>216</v>
      </c>
      <c r="AJ5126" s="21">
        <f t="shared" si="159"/>
        <v>99.75816993464052</v>
      </c>
      <c r="AK5126" s="21" t="s">
        <v>2060</v>
      </c>
      <c r="AL5126" t="s">
        <v>2581</v>
      </c>
      <c r="AM5126" s="26" t="s">
        <v>38</v>
      </c>
      <c r="AN5126" t="s">
        <v>2032</v>
      </c>
    </row>
    <row r="5127" spans="1:40" ht="15" hidden="1" thickTop="1" x14ac:dyDescent="0.35">
      <c r="A5127" t="s">
        <v>11302</v>
      </c>
      <c r="B5127" t="s">
        <v>19957</v>
      </c>
      <c r="C5127" t="s">
        <v>5561</v>
      </c>
      <c r="D5127" t="s">
        <v>19958</v>
      </c>
      <c r="E5127" t="s">
        <v>2575</v>
      </c>
      <c r="F5127">
        <v>1</v>
      </c>
      <c r="G5127" t="s">
        <v>2576</v>
      </c>
      <c r="H5127" t="s">
        <v>2577</v>
      </c>
      <c r="I5127" t="s">
        <v>2076</v>
      </c>
      <c r="J5127" t="s">
        <v>2578</v>
      </c>
      <c r="K5127" t="s">
        <v>2579</v>
      </c>
      <c r="L5127" t="s">
        <v>2058</v>
      </c>
      <c r="M5127" t="s">
        <v>2059</v>
      </c>
      <c r="N5127">
        <v>1</v>
      </c>
      <c r="O5127">
        <v>39</v>
      </c>
      <c r="P5127">
        <v>0.16</v>
      </c>
      <c r="Q5127">
        <v>24480</v>
      </c>
      <c r="R5127">
        <v>0</v>
      </c>
      <c r="S5127">
        <v>0</v>
      </c>
      <c r="T5127">
        <v>0</v>
      </c>
      <c r="U5127">
        <v>1</v>
      </c>
      <c r="V5127">
        <v>39</v>
      </c>
      <c r="W5127">
        <v>0.16</v>
      </c>
      <c r="X5127">
        <v>0</v>
      </c>
      <c r="Y5127">
        <v>0</v>
      </c>
      <c r="Z5127">
        <v>0</v>
      </c>
      <c r="AA5127">
        <v>0</v>
      </c>
      <c r="AB5127">
        <v>0</v>
      </c>
      <c r="AC5127">
        <v>0</v>
      </c>
      <c r="AD5127">
        <v>0</v>
      </c>
      <c r="AE5127">
        <v>0</v>
      </c>
      <c r="AF5127">
        <v>0</v>
      </c>
      <c r="AG5127" t="s">
        <v>19959</v>
      </c>
      <c r="AH5127" s="21" t="str">
        <f t="shared" ref="AH5127:AH5190" si="160">LEFT(AG5127,4)</f>
        <v>YR25</v>
      </c>
      <c r="AI5127" s="21">
        <v>345.36</v>
      </c>
      <c r="AJ5127" s="21">
        <f t="shared" ref="AJ5127:AJ5190" si="161">100-(O5127/Q5127*100)</f>
        <v>99.840686274509807</v>
      </c>
      <c r="AK5127" s="21" t="s">
        <v>2060</v>
      </c>
      <c r="AL5127" t="s">
        <v>2581</v>
      </c>
      <c r="AM5127" s="26" t="s">
        <v>38</v>
      </c>
      <c r="AN5127" t="s">
        <v>2030</v>
      </c>
    </row>
    <row r="5128" spans="1:40" ht="15" hidden="1" thickTop="1" x14ac:dyDescent="0.35">
      <c r="A5128" t="s">
        <v>11306</v>
      </c>
      <c r="B5128" t="s">
        <v>19960</v>
      </c>
      <c r="C5128" t="s">
        <v>3795</v>
      </c>
      <c r="D5128" t="s">
        <v>19961</v>
      </c>
      <c r="E5128" t="s">
        <v>2705</v>
      </c>
      <c r="F5128">
        <v>1</v>
      </c>
      <c r="G5128" t="s">
        <v>2593</v>
      </c>
      <c r="H5128" t="s">
        <v>2056</v>
      </c>
      <c r="I5128" t="s">
        <v>2076</v>
      </c>
      <c r="J5128" t="s">
        <v>3797</v>
      </c>
      <c r="K5128" t="s">
        <v>65</v>
      </c>
      <c r="L5128" t="s">
        <v>2058</v>
      </c>
      <c r="M5128" t="s">
        <v>2170</v>
      </c>
      <c r="N5128">
        <v>2</v>
      </c>
      <c r="O5128">
        <v>118</v>
      </c>
      <c r="P5128">
        <v>0.77</v>
      </c>
      <c r="Q5128">
        <v>15300</v>
      </c>
      <c r="R5128">
        <v>0</v>
      </c>
      <c r="S5128">
        <v>0</v>
      </c>
      <c r="T5128">
        <v>0</v>
      </c>
      <c r="U5128">
        <v>1</v>
      </c>
      <c r="V5128">
        <v>87</v>
      </c>
      <c r="W5128">
        <v>0.56999999999999995</v>
      </c>
      <c r="X5128">
        <v>0</v>
      </c>
      <c r="Y5128">
        <v>0</v>
      </c>
      <c r="Z5128">
        <v>0</v>
      </c>
      <c r="AA5128">
        <v>1</v>
      </c>
      <c r="AB5128">
        <v>31</v>
      </c>
      <c r="AC5128">
        <v>0.2</v>
      </c>
      <c r="AD5128">
        <v>0</v>
      </c>
      <c r="AE5128">
        <v>0</v>
      </c>
      <c r="AF5128">
        <v>0</v>
      </c>
      <c r="AG5128" t="s">
        <v>19962</v>
      </c>
      <c r="AH5128" s="21" t="str">
        <f t="shared" si="160"/>
        <v>YR25</v>
      </c>
      <c r="AI5128" s="21">
        <v>216</v>
      </c>
      <c r="AJ5128" s="21">
        <f t="shared" si="161"/>
        <v>99.228758169934636</v>
      </c>
      <c r="AK5128" s="21" t="s">
        <v>2060</v>
      </c>
      <c r="AL5128" t="s">
        <v>2527</v>
      </c>
      <c r="AM5128" s="26" t="s">
        <v>38</v>
      </c>
      <c r="AN5128" t="s">
        <v>2030</v>
      </c>
    </row>
    <row r="5129" spans="1:40" ht="15" hidden="1" thickTop="1" x14ac:dyDescent="0.35">
      <c r="A5129" t="s">
        <v>11309</v>
      </c>
      <c r="B5129" t="s">
        <v>19963</v>
      </c>
      <c r="C5129" t="s">
        <v>2803</v>
      </c>
      <c r="D5129" t="s">
        <v>19964</v>
      </c>
      <c r="E5129" t="s">
        <v>2575</v>
      </c>
      <c r="F5129">
        <v>1</v>
      </c>
      <c r="G5129" t="s">
        <v>2600</v>
      </c>
      <c r="H5129" t="s">
        <v>2577</v>
      </c>
      <c r="I5129" t="s">
        <v>2076</v>
      </c>
      <c r="J5129" t="s">
        <v>2699</v>
      </c>
      <c r="K5129" t="s">
        <v>2579</v>
      </c>
      <c r="L5129" t="s">
        <v>2058</v>
      </c>
      <c r="M5129" t="s">
        <v>2170</v>
      </c>
      <c r="N5129">
        <v>5</v>
      </c>
      <c r="O5129">
        <v>263</v>
      </c>
      <c r="P5129">
        <v>1.72</v>
      </c>
      <c r="Q5129">
        <v>15300</v>
      </c>
      <c r="R5129">
        <v>2</v>
      </c>
      <c r="S5129">
        <v>127</v>
      </c>
      <c r="T5129">
        <v>0.83</v>
      </c>
      <c r="U5129">
        <v>3</v>
      </c>
      <c r="V5129">
        <v>136</v>
      </c>
      <c r="W5129">
        <v>0.89</v>
      </c>
      <c r="X5129">
        <v>0</v>
      </c>
      <c r="Y5129">
        <v>0</v>
      </c>
      <c r="Z5129">
        <v>0</v>
      </c>
      <c r="AA5129">
        <v>0</v>
      </c>
      <c r="AB5129">
        <v>0</v>
      </c>
      <c r="AC5129">
        <v>0</v>
      </c>
      <c r="AD5129">
        <v>0</v>
      </c>
      <c r="AE5129">
        <v>0</v>
      </c>
      <c r="AF5129">
        <v>0</v>
      </c>
      <c r="AG5129" t="s">
        <v>19965</v>
      </c>
      <c r="AH5129" s="21" t="str">
        <f t="shared" si="160"/>
        <v>YR25</v>
      </c>
      <c r="AI5129" s="21">
        <v>216</v>
      </c>
      <c r="AJ5129" s="21">
        <f t="shared" si="161"/>
        <v>98.281045751633982</v>
      </c>
      <c r="AK5129" s="21" t="s">
        <v>2063</v>
      </c>
      <c r="AL5129" t="s">
        <v>2581</v>
      </c>
      <c r="AM5129" s="26" t="s">
        <v>38</v>
      </c>
      <c r="AN5129" t="s">
        <v>2030</v>
      </c>
    </row>
    <row r="5130" spans="1:40" ht="15" hidden="1" thickTop="1" x14ac:dyDescent="0.35">
      <c r="A5130" t="s">
        <v>11313</v>
      </c>
      <c r="B5130" t="s">
        <v>19966</v>
      </c>
      <c r="C5130" t="s">
        <v>9424</v>
      </c>
      <c r="D5130" t="s">
        <v>19967</v>
      </c>
      <c r="E5130" t="s">
        <v>3589</v>
      </c>
      <c r="F5130">
        <v>1</v>
      </c>
      <c r="G5130" t="s">
        <v>2619</v>
      </c>
      <c r="H5130" t="s">
        <v>2620</v>
      </c>
      <c r="I5130" t="s">
        <v>2076</v>
      </c>
      <c r="J5130" t="s">
        <v>3590</v>
      </c>
      <c r="K5130" t="s">
        <v>2622</v>
      </c>
      <c r="L5130" t="s">
        <v>2058</v>
      </c>
      <c r="M5130" t="s">
        <v>2170</v>
      </c>
      <c r="N5130">
        <v>3</v>
      </c>
      <c r="O5130">
        <v>119</v>
      </c>
      <c r="P5130">
        <v>0.78</v>
      </c>
      <c r="Q5130">
        <v>15300</v>
      </c>
      <c r="R5130">
        <v>1</v>
      </c>
      <c r="S5130">
        <v>42</v>
      </c>
      <c r="T5130">
        <v>0.27</v>
      </c>
      <c r="U5130">
        <v>2</v>
      </c>
      <c r="V5130">
        <v>77</v>
      </c>
      <c r="W5130">
        <v>0.5</v>
      </c>
      <c r="X5130">
        <v>0</v>
      </c>
      <c r="Y5130">
        <v>0</v>
      </c>
      <c r="Z5130">
        <v>0</v>
      </c>
      <c r="AA5130">
        <v>0</v>
      </c>
      <c r="AB5130">
        <v>0</v>
      </c>
      <c r="AC5130">
        <v>0</v>
      </c>
      <c r="AD5130">
        <v>0</v>
      </c>
      <c r="AE5130">
        <v>0</v>
      </c>
      <c r="AF5130">
        <v>0</v>
      </c>
      <c r="AG5130" t="s">
        <v>19968</v>
      </c>
      <c r="AH5130" s="21" t="str">
        <f t="shared" si="160"/>
        <v>YR25</v>
      </c>
      <c r="AI5130" s="21">
        <v>216</v>
      </c>
      <c r="AJ5130" s="21">
        <f t="shared" si="161"/>
        <v>99.222222222222229</v>
      </c>
      <c r="AK5130" s="21" t="s">
        <v>2060</v>
      </c>
      <c r="AL5130" t="s">
        <v>2624</v>
      </c>
      <c r="AM5130" s="26" t="s">
        <v>38</v>
      </c>
      <c r="AN5130" t="s">
        <v>2032</v>
      </c>
    </row>
    <row r="5131" spans="1:40" ht="15" hidden="1" thickTop="1" x14ac:dyDescent="0.35">
      <c r="A5131" t="s">
        <v>11317</v>
      </c>
      <c r="B5131" t="s">
        <v>19969</v>
      </c>
      <c r="C5131" t="s">
        <v>30202</v>
      </c>
      <c r="D5131" t="s">
        <v>19970</v>
      </c>
      <c r="E5131" t="s">
        <v>2575</v>
      </c>
      <c r="F5131">
        <v>1</v>
      </c>
      <c r="G5131" t="s">
        <v>2576</v>
      </c>
      <c r="H5131" t="s">
        <v>2577</v>
      </c>
      <c r="I5131" t="s">
        <v>2076</v>
      </c>
      <c r="J5131" t="s">
        <v>2578</v>
      </c>
      <c r="K5131" t="s">
        <v>2579</v>
      </c>
      <c r="L5131" t="s">
        <v>2058</v>
      </c>
      <c r="M5131" t="s">
        <v>2310</v>
      </c>
      <c r="N5131">
        <v>3</v>
      </c>
      <c r="O5131">
        <v>87</v>
      </c>
      <c r="P5131">
        <v>0.53</v>
      </c>
      <c r="Q5131">
        <v>16320</v>
      </c>
      <c r="R5131">
        <v>1</v>
      </c>
      <c r="S5131">
        <v>34</v>
      </c>
      <c r="T5131">
        <v>0.21</v>
      </c>
      <c r="U5131">
        <v>1</v>
      </c>
      <c r="V5131">
        <v>25</v>
      </c>
      <c r="W5131">
        <v>0.15</v>
      </c>
      <c r="X5131">
        <v>1</v>
      </c>
      <c r="Y5131">
        <v>28</v>
      </c>
      <c r="Z5131">
        <v>0.17</v>
      </c>
      <c r="AA5131">
        <v>0</v>
      </c>
      <c r="AB5131">
        <v>0</v>
      </c>
      <c r="AC5131">
        <v>0</v>
      </c>
      <c r="AD5131">
        <v>0</v>
      </c>
      <c r="AE5131">
        <v>0</v>
      </c>
      <c r="AF5131">
        <v>0</v>
      </c>
      <c r="AG5131" t="s">
        <v>19971</v>
      </c>
      <c r="AH5131" s="21" t="str">
        <f t="shared" si="160"/>
        <v>YR25</v>
      </c>
      <c r="AI5131" s="21">
        <v>230.39999999999998</v>
      </c>
      <c r="AJ5131" s="21">
        <f t="shared" si="161"/>
        <v>99.466911764705884</v>
      </c>
      <c r="AK5131" s="21" t="s">
        <v>2060</v>
      </c>
      <c r="AL5131" t="s">
        <v>2581</v>
      </c>
      <c r="AM5131" s="26" t="s">
        <v>38</v>
      </c>
      <c r="AN5131" t="s">
        <v>2031</v>
      </c>
    </row>
    <row r="5132" spans="1:40" ht="15" hidden="1" thickTop="1" x14ac:dyDescent="0.35">
      <c r="A5132" t="s">
        <v>11321</v>
      </c>
      <c r="B5132" t="s">
        <v>19972</v>
      </c>
      <c r="C5132" t="s">
        <v>4212</v>
      </c>
      <c r="D5132" t="s">
        <v>19973</v>
      </c>
      <c r="E5132" t="s">
        <v>2691</v>
      </c>
      <c r="F5132">
        <v>1</v>
      </c>
      <c r="G5132" t="s">
        <v>2600</v>
      </c>
      <c r="H5132" t="s">
        <v>2577</v>
      </c>
      <c r="I5132" t="s">
        <v>2076</v>
      </c>
      <c r="J5132" t="s">
        <v>2634</v>
      </c>
      <c r="K5132" t="s">
        <v>2635</v>
      </c>
      <c r="L5132" t="s">
        <v>2058</v>
      </c>
      <c r="M5132" t="s">
        <v>2170</v>
      </c>
      <c r="N5132">
        <v>6</v>
      </c>
      <c r="O5132">
        <v>245</v>
      </c>
      <c r="P5132">
        <v>1.6</v>
      </c>
      <c r="Q5132">
        <v>15300</v>
      </c>
      <c r="R5132">
        <v>4</v>
      </c>
      <c r="S5132">
        <v>130</v>
      </c>
      <c r="T5132">
        <v>0.85</v>
      </c>
      <c r="U5132">
        <v>2</v>
      </c>
      <c r="V5132">
        <v>115</v>
      </c>
      <c r="W5132">
        <v>0.75</v>
      </c>
      <c r="X5132">
        <v>0</v>
      </c>
      <c r="Y5132">
        <v>0</v>
      </c>
      <c r="Z5132">
        <v>0</v>
      </c>
      <c r="AA5132">
        <v>0</v>
      </c>
      <c r="AB5132">
        <v>0</v>
      </c>
      <c r="AC5132">
        <v>0</v>
      </c>
      <c r="AD5132">
        <v>0</v>
      </c>
      <c r="AE5132">
        <v>0</v>
      </c>
      <c r="AF5132">
        <v>0</v>
      </c>
      <c r="AG5132" t="s">
        <v>19974</v>
      </c>
      <c r="AH5132" s="21" t="str">
        <f t="shared" si="160"/>
        <v>YR25</v>
      </c>
      <c r="AI5132" s="21">
        <v>216</v>
      </c>
      <c r="AJ5132" s="21">
        <f t="shared" si="161"/>
        <v>98.398692810457518</v>
      </c>
      <c r="AK5132" s="21" t="s">
        <v>2063</v>
      </c>
      <c r="AL5132" t="s">
        <v>2581</v>
      </c>
      <c r="AM5132" s="26" t="s">
        <v>38</v>
      </c>
      <c r="AN5132" t="s">
        <v>2031</v>
      </c>
    </row>
    <row r="5133" spans="1:40" ht="15" hidden="1" thickTop="1" x14ac:dyDescent="0.35">
      <c r="A5133" t="s">
        <v>11325</v>
      </c>
      <c r="B5133" t="s">
        <v>19975</v>
      </c>
      <c r="C5133" t="s">
        <v>3332</v>
      </c>
      <c r="D5133" t="s">
        <v>19976</v>
      </c>
      <c r="E5133" t="s">
        <v>2575</v>
      </c>
      <c r="F5133">
        <v>1</v>
      </c>
      <c r="G5133" t="s">
        <v>2600</v>
      </c>
      <c r="H5133" t="s">
        <v>2577</v>
      </c>
      <c r="I5133" t="s">
        <v>2076</v>
      </c>
      <c r="J5133" t="s">
        <v>2699</v>
      </c>
      <c r="K5133" t="s">
        <v>2579</v>
      </c>
      <c r="L5133" t="s">
        <v>2058</v>
      </c>
      <c r="M5133" t="s">
        <v>2170</v>
      </c>
      <c r="N5133">
        <v>1</v>
      </c>
      <c r="O5133">
        <v>26</v>
      </c>
      <c r="P5133">
        <v>0.17</v>
      </c>
      <c r="Q5133">
        <v>15300</v>
      </c>
      <c r="R5133">
        <v>0</v>
      </c>
      <c r="S5133">
        <v>0</v>
      </c>
      <c r="T5133">
        <v>0</v>
      </c>
      <c r="U5133">
        <v>1</v>
      </c>
      <c r="V5133">
        <v>26</v>
      </c>
      <c r="W5133">
        <v>0.17</v>
      </c>
      <c r="X5133">
        <v>0</v>
      </c>
      <c r="Y5133">
        <v>0</v>
      </c>
      <c r="Z5133">
        <v>0</v>
      </c>
      <c r="AA5133">
        <v>0</v>
      </c>
      <c r="AB5133">
        <v>0</v>
      </c>
      <c r="AC5133">
        <v>0</v>
      </c>
      <c r="AD5133">
        <v>0</v>
      </c>
      <c r="AE5133">
        <v>0</v>
      </c>
      <c r="AF5133">
        <v>0</v>
      </c>
      <c r="AG5133" t="s">
        <v>19977</v>
      </c>
      <c r="AH5133" s="21" t="str">
        <f t="shared" si="160"/>
        <v>YR25</v>
      </c>
      <c r="AI5133" s="21">
        <v>216</v>
      </c>
      <c r="AJ5133" s="21">
        <f t="shared" si="161"/>
        <v>99.830065359477118</v>
      </c>
      <c r="AK5133" s="21" t="s">
        <v>2060</v>
      </c>
      <c r="AL5133" t="s">
        <v>2581</v>
      </c>
      <c r="AM5133" s="26" t="s">
        <v>38</v>
      </c>
      <c r="AN5133" t="s">
        <v>2030</v>
      </c>
    </row>
    <row r="5134" spans="1:40" ht="15" hidden="1" thickTop="1" x14ac:dyDescent="0.35">
      <c r="A5134" t="s">
        <v>11329</v>
      </c>
      <c r="B5134" t="s">
        <v>19978</v>
      </c>
      <c r="C5134" t="s">
        <v>8041</v>
      </c>
      <c r="D5134" t="s">
        <v>19979</v>
      </c>
      <c r="E5134" t="s">
        <v>2575</v>
      </c>
      <c r="F5134">
        <v>1</v>
      </c>
      <c r="G5134" t="s">
        <v>2600</v>
      </c>
      <c r="H5134" t="s">
        <v>2577</v>
      </c>
      <c r="I5134" t="s">
        <v>2076</v>
      </c>
      <c r="J5134" t="s">
        <v>2699</v>
      </c>
      <c r="K5134" t="s">
        <v>2579</v>
      </c>
      <c r="L5134" t="s">
        <v>2058</v>
      </c>
      <c r="M5134" t="s">
        <v>2170</v>
      </c>
      <c r="N5134">
        <v>4</v>
      </c>
      <c r="O5134">
        <v>106</v>
      </c>
      <c r="P5134">
        <v>0.69</v>
      </c>
      <c r="Q5134">
        <v>15300</v>
      </c>
      <c r="R5134">
        <v>1</v>
      </c>
      <c r="S5134">
        <v>13</v>
      </c>
      <c r="T5134">
        <v>0.08</v>
      </c>
      <c r="U5134">
        <v>3</v>
      </c>
      <c r="V5134">
        <v>93</v>
      </c>
      <c r="W5134">
        <v>0.61</v>
      </c>
      <c r="X5134">
        <v>0</v>
      </c>
      <c r="Y5134">
        <v>0</v>
      </c>
      <c r="Z5134">
        <v>0</v>
      </c>
      <c r="AA5134">
        <v>0</v>
      </c>
      <c r="AB5134">
        <v>0</v>
      </c>
      <c r="AC5134">
        <v>0</v>
      </c>
      <c r="AD5134">
        <v>0</v>
      </c>
      <c r="AE5134">
        <v>0</v>
      </c>
      <c r="AF5134">
        <v>0</v>
      </c>
      <c r="AG5134" t="s">
        <v>19980</v>
      </c>
      <c r="AH5134" s="21" t="str">
        <f t="shared" si="160"/>
        <v>YR25</v>
      </c>
      <c r="AI5134" s="21">
        <v>216</v>
      </c>
      <c r="AJ5134" s="21">
        <f t="shared" si="161"/>
        <v>99.307189542483655</v>
      </c>
      <c r="AK5134" s="21" t="s">
        <v>2060</v>
      </c>
      <c r="AL5134" t="s">
        <v>2581</v>
      </c>
      <c r="AM5134" s="26" t="s">
        <v>38</v>
      </c>
      <c r="AN5134" t="s">
        <v>2032</v>
      </c>
    </row>
    <row r="5135" spans="1:40" ht="15" hidden="1" thickTop="1" x14ac:dyDescent="0.35">
      <c r="A5135" t="s">
        <v>11333</v>
      </c>
      <c r="B5135" t="s">
        <v>19981</v>
      </c>
      <c r="C5135" t="s">
        <v>3493</v>
      </c>
      <c r="D5135" t="s">
        <v>19982</v>
      </c>
      <c r="E5135" t="s">
        <v>2857</v>
      </c>
      <c r="F5135">
        <v>1</v>
      </c>
      <c r="G5135" t="s">
        <v>2576</v>
      </c>
      <c r="H5135" t="s">
        <v>2577</v>
      </c>
      <c r="I5135" t="s">
        <v>2076</v>
      </c>
      <c r="J5135" t="s">
        <v>2578</v>
      </c>
      <c r="K5135" t="s">
        <v>2579</v>
      </c>
      <c r="L5135" t="s">
        <v>2058</v>
      </c>
      <c r="M5135" t="s">
        <v>2170</v>
      </c>
      <c r="N5135">
        <v>1</v>
      </c>
      <c r="O5135">
        <v>32</v>
      </c>
      <c r="P5135">
        <v>0.21</v>
      </c>
      <c r="Q5135">
        <v>15300</v>
      </c>
      <c r="R5135">
        <v>1</v>
      </c>
      <c r="S5135">
        <v>32</v>
      </c>
      <c r="T5135">
        <v>0.21</v>
      </c>
      <c r="U5135">
        <v>0</v>
      </c>
      <c r="V5135">
        <v>0</v>
      </c>
      <c r="W5135">
        <v>0</v>
      </c>
      <c r="X5135">
        <v>0</v>
      </c>
      <c r="Y5135">
        <v>0</v>
      </c>
      <c r="Z5135">
        <v>0</v>
      </c>
      <c r="AA5135">
        <v>0</v>
      </c>
      <c r="AB5135">
        <v>0</v>
      </c>
      <c r="AC5135">
        <v>0</v>
      </c>
      <c r="AD5135">
        <v>0</v>
      </c>
      <c r="AE5135">
        <v>0</v>
      </c>
      <c r="AF5135">
        <v>0</v>
      </c>
      <c r="AG5135" t="s">
        <v>19983</v>
      </c>
      <c r="AH5135" s="21" t="str">
        <f t="shared" si="160"/>
        <v>YR25</v>
      </c>
      <c r="AI5135" s="21">
        <v>216</v>
      </c>
      <c r="AJ5135" s="21">
        <f t="shared" si="161"/>
        <v>99.790849673202615</v>
      </c>
      <c r="AK5135" s="21" t="s">
        <v>2060</v>
      </c>
      <c r="AL5135" t="s">
        <v>2581</v>
      </c>
      <c r="AM5135" s="26" t="s">
        <v>38</v>
      </c>
      <c r="AN5135" t="s">
        <v>2031</v>
      </c>
    </row>
    <row r="5136" spans="1:40" ht="15" hidden="1" thickTop="1" x14ac:dyDescent="0.35">
      <c r="A5136" t="s">
        <v>11337</v>
      </c>
      <c r="B5136" t="s">
        <v>19984</v>
      </c>
      <c r="C5136" t="s">
        <v>3795</v>
      </c>
      <c r="D5136" t="s">
        <v>19985</v>
      </c>
      <c r="E5136" t="s">
        <v>2705</v>
      </c>
      <c r="F5136">
        <v>1</v>
      </c>
      <c r="G5136" t="s">
        <v>2593</v>
      </c>
      <c r="H5136" t="s">
        <v>2056</v>
      </c>
      <c r="I5136" t="s">
        <v>2076</v>
      </c>
      <c r="J5136" t="s">
        <v>3797</v>
      </c>
      <c r="K5136" t="s">
        <v>65</v>
      </c>
      <c r="L5136" t="s">
        <v>2058</v>
      </c>
      <c r="M5136" t="s">
        <v>2310</v>
      </c>
      <c r="N5136">
        <v>4</v>
      </c>
      <c r="O5136">
        <v>429</v>
      </c>
      <c r="P5136">
        <v>2.63</v>
      </c>
      <c r="Q5136">
        <v>16320</v>
      </c>
      <c r="R5136">
        <v>1</v>
      </c>
      <c r="S5136">
        <v>52</v>
      </c>
      <c r="T5136">
        <v>0.32</v>
      </c>
      <c r="U5136">
        <v>3</v>
      </c>
      <c r="V5136">
        <v>377</v>
      </c>
      <c r="W5136">
        <v>2.31</v>
      </c>
      <c r="X5136">
        <v>0</v>
      </c>
      <c r="Y5136">
        <v>0</v>
      </c>
      <c r="Z5136">
        <v>0</v>
      </c>
      <c r="AA5136">
        <v>0</v>
      </c>
      <c r="AB5136">
        <v>0</v>
      </c>
      <c r="AC5136">
        <v>0</v>
      </c>
      <c r="AD5136">
        <v>0</v>
      </c>
      <c r="AE5136">
        <v>0</v>
      </c>
      <c r="AF5136">
        <v>0</v>
      </c>
      <c r="AG5136" t="s">
        <v>19986</v>
      </c>
      <c r="AH5136" s="21" t="str">
        <f t="shared" si="160"/>
        <v>YR25</v>
      </c>
      <c r="AI5136" s="21">
        <v>230.39999999999998</v>
      </c>
      <c r="AJ5136" s="21">
        <f t="shared" si="161"/>
        <v>97.371323529411768</v>
      </c>
      <c r="AK5136" s="21" t="s">
        <v>2063</v>
      </c>
      <c r="AL5136" t="s">
        <v>2527</v>
      </c>
      <c r="AM5136" s="26" t="s">
        <v>38</v>
      </c>
      <c r="AN5136" t="s">
        <v>2030</v>
      </c>
    </row>
    <row r="5137" spans="1:40" ht="15" hidden="1" thickTop="1" x14ac:dyDescent="0.35">
      <c r="A5137" t="s">
        <v>11341</v>
      </c>
      <c r="B5137" t="s">
        <v>19987</v>
      </c>
      <c r="C5137" t="s">
        <v>3594</v>
      </c>
      <c r="D5137" t="s">
        <v>19988</v>
      </c>
      <c r="E5137" t="s">
        <v>2608</v>
      </c>
      <c r="F5137">
        <v>1</v>
      </c>
      <c r="G5137" t="s">
        <v>2609</v>
      </c>
      <c r="H5137" t="s">
        <v>2577</v>
      </c>
      <c r="I5137" t="s">
        <v>2076</v>
      </c>
      <c r="J5137" t="s">
        <v>2610</v>
      </c>
      <c r="K5137" t="s">
        <v>2611</v>
      </c>
      <c r="L5137" t="s">
        <v>2058</v>
      </c>
      <c r="M5137" t="s">
        <v>2310</v>
      </c>
      <c r="N5137">
        <v>5</v>
      </c>
      <c r="O5137">
        <v>317</v>
      </c>
      <c r="P5137">
        <v>1.94</v>
      </c>
      <c r="Q5137">
        <v>16320</v>
      </c>
      <c r="R5137">
        <v>1</v>
      </c>
      <c r="S5137">
        <v>26</v>
      </c>
      <c r="T5137">
        <v>0.16</v>
      </c>
      <c r="U5137">
        <v>4</v>
      </c>
      <c r="V5137">
        <v>291</v>
      </c>
      <c r="W5137">
        <v>1.78</v>
      </c>
      <c r="X5137">
        <v>0</v>
      </c>
      <c r="Y5137">
        <v>0</v>
      </c>
      <c r="Z5137">
        <v>0</v>
      </c>
      <c r="AA5137">
        <v>0</v>
      </c>
      <c r="AB5137">
        <v>0</v>
      </c>
      <c r="AC5137">
        <v>0</v>
      </c>
      <c r="AD5137">
        <v>0</v>
      </c>
      <c r="AE5137">
        <v>0</v>
      </c>
      <c r="AF5137">
        <v>0</v>
      </c>
      <c r="AG5137" t="s">
        <v>19989</v>
      </c>
      <c r="AH5137" s="21" t="str">
        <f t="shared" si="160"/>
        <v>YR25</v>
      </c>
      <c r="AI5137" s="21">
        <v>230.39999999999998</v>
      </c>
      <c r="AJ5137" s="21">
        <f t="shared" si="161"/>
        <v>98.057598039215691</v>
      </c>
      <c r="AK5137" s="21" t="s">
        <v>2063</v>
      </c>
      <c r="AL5137" t="s">
        <v>2581</v>
      </c>
      <c r="AM5137" s="26" t="s">
        <v>38</v>
      </c>
      <c r="AN5137" t="s">
        <v>2032</v>
      </c>
    </row>
    <row r="5138" spans="1:40" ht="15" hidden="1" thickTop="1" x14ac:dyDescent="0.35">
      <c r="A5138" t="s">
        <v>11345</v>
      </c>
      <c r="B5138" t="s">
        <v>19990</v>
      </c>
      <c r="C5138" t="s">
        <v>19991</v>
      </c>
      <c r="D5138" t="s">
        <v>19992</v>
      </c>
      <c r="E5138" t="s">
        <v>9630</v>
      </c>
      <c r="F5138">
        <v>1</v>
      </c>
      <c r="G5138" t="s">
        <v>2619</v>
      </c>
      <c r="H5138" t="s">
        <v>2620</v>
      </c>
      <c r="I5138" t="s">
        <v>2076</v>
      </c>
      <c r="J5138" t="s">
        <v>9631</v>
      </c>
      <c r="K5138" t="s">
        <v>2622</v>
      </c>
      <c r="L5138" t="s">
        <v>2058</v>
      </c>
      <c r="M5138" t="s">
        <v>2059</v>
      </c>
      <c r="N5138">
        <v>2</v>
      </c>
      <c r="O5138">
        <v>859</v>
      </c>
      <c r="P5138">
        <v>3.51</v>
      </c>
      <c r="Q5138">
        <v>24480</v>
      </c>
      <c r="R5138">
        <v>0</v>
      </c>
      <c r="S5138">
        <v>0</v>
      </c>
      <c r="T5138">
        <v>0</v>
      </c>
      <c r="U5138">
        <v>2</v>
      </c>
      <c r="V5138">
        <v>859</v>
      </c>
      <c r="W5138">
        <v>3.51</v>
      </c>
      <c r="X5138">
        <v>0</v>
      </c>
      <c r="Y5138">
        <v>0</v>
      </c>
      <c r="Z5138">
        <v>0</v>
      </c>
      <c r="AA5138">
        <v>0</v>
      </c>
      <c r="AB5138">
        <v>0</v>
      </c>
      <c r="AC5138">
        <v>0</v>
      </c>
      <c r="AD5138">
        <v>0</v>
      </c>
      <c r="AE5138">
        <v>0</v>
      </c>
      <c r="AF5138">
        <v>0</v>
      </c>
      <c r="AG5138" t="s">
        <v>19993</v>
      </c>
      <c r="AH5138" s="21" t="str">
        <f t="shared" si="160"/>
        <v>YR25</v>
      </c>
      <c r="AI5138" s="21">
        <v>345.36</v>
      </c>
      <c r="AJ5138" s="21">
        <f t="shared" si="161"/>
        <v>96.491013071895424</v>
      </c>
      <c r="AK5138" s="21" t="s">
        <v>2063</v>
      </c>
      <c r="AL5138" t="s">
        <v>2624</v>
      </c>
      <c r="AM5138" s="26" t="s">
        <v>38</v>
      </c>
      <c r="AN5138" t="s">
        <v>2030</v>
      </c>
    </row>
    <row r="5139" spans="1:40" ht="15" hidden="1" thickTop="1" x14ac:dyDescent="0.35">
      <c r="A5139" t="s">
        <v>11349</v>
      </c>
      <c r="B5139" t="s">
        <v>19994</v>
      </c>
      <c r="C5139" t="s">
        <v>6101</v>
      </c>
      <c r="D5139" t="s">
        <v>19995</v>
      </c>
      <c r="E5139" t="s">
        <v>2575</v>
      </c>
      <c r="F5139">
        <v>1</v>
      </c>
      <c r="G5139" t="s">
        <v>2576</v>
      </c>
      <c r="H5139" t="s">
        <v>2577</v>
      </c>
      <c r="I5139" t="s">
        <v>2076</v>
      </c>
      <c r="J5139" t="s">
        <v>2578</v>
      </c>
      <c r="K5139" t="s">
        <v>2579</v>
      </c>
      <c r="L5139" t="s">
        <v>2058</v>
      </c>
      <c r="M5139" t="s">
        <v>2310</v>
      </c>
      <c r="N5139">
        <v>2</v>
      </c>
      <c r="O5139">
        <v>27</v>
      </c>
      <c r="P5139">
        <v>0.17</v>
      </c>
      <c r="Q5139">
        <v>16320</v>
      </c>
      <c r="R5139">
        <v>1</v>
      </c>
      <c r="S5139">
        <v>12</v>
      </c>
      <c r="T5139">
        <v>7.0000000000000007E-2</v>
      </c>
      <c r="U5139">
        <v>1</v>
      </c>
      <c r="V5139">
        <v>15</v>
      </c>
      <c r="W5139">
        <v>0.09</v>
      </c>
      <c r="X5139">
        <v>0</v>
      </c>
      <c r="Y5139">
        <v>0</v>
      </c>
      <c r="Z5139">
        <v>0</v>
      </c>
      <c r="AA5139">
        <v>0</v>
      </c>
      <c r="AB5139">
        <v>0</v>
      </c>
      <c r="AC5139">
        <v>0</v>
      </c>
      <c r="AD5139">
        <v>0</v>
      </c>
      <c r="AE5139">
        <v>0</v>
      </c>
      <c r="AF5139">
        <v>0</v>
      </c>
      <c r="AG5139" t="s">
        <v>19996</v>
      </c>
      <c r="AH5139" s="21" t="str">
        <f t="shared" si="160"/>
        <v>YR25</v>
      </c>
      <c r="AI5139" s="21">
        <v>230.39999999999998</v>
      </c>
      <c r="AJ5139" s="21">
        <f t="shared" si="161"/>
        <v>99.834558823529406</v>
      </c>
      <c r="AK5139" s="21" t="s">
        <v>2060</v>
      </c>
      <c r="AL5139" t="s">
        <v>2581</v>
      </c>
      <c r="AM5139" s="26" t="s">
        <v>38</v>
      </c>
      <c r="AN5139" t="s">
        <v>2031</v>
      </c>
    </row>
    <row r="5140" spans="1:40" ht="15" hidden="1" thickTop="1" x14ac:dyDescent="0.35">
      <c r="A5140" t="s">
        <v>11353</v>
      </c>
      <c r="B5140" t="s">
        <v>19997</v>
      </c>
      <c r="C5140" t="s">
        <v>3936</v>
      </c>
      <c r="D5140" t="s">
        <v>19998</v>
      </c>
      <c r="E5140" t="s">
        <v>2691</v>
      </c>
      <c r="F5140">
        <v>1</v>
      </c>
      <c r="G5140" t="s">
        <v>2600</v>
      </c>
      <c r="H5140" t="s">
        <v>2577</v>
      </c>
      <c r="I5140" t="s">
        <v>2076</v>
      </c>
      <c r="J5140" t="s">
        <v>2699</v>
      </c>
      <c r="K5140" t="s">
        <v>2579</v>
      </c>
      <c r="L5140" t="s">
        <v>2058</v>
      </c>
      <c r="M5140" t="s">
        <v>2170</v>
      </c>
      <c r="N5140">
        <v>11</v>
      </c>
      <c r="O5140">
        <v>388</v>
      </c>
      <c r="P5140">
        <v>2.54</v>
      </c>
      <c r="Q5140">
        <v>15300</v>
      </c>
      <c r="R5140">
        <v>6</v>
      </c>
      <c r="S5140">
        <v>230</v>
      </c>
      <c r="T5140">
        <v>1.5</v>
      </c>
      <c r="U5140">
        <v>5</v>
      </c>
      <c r="V5140">
        <v>158</v>
      </c>
      <c r="W5140">
        <v>1.03</v>
      </c>
      <c r="X5140">
        <v>0</v>
      </c>
      <c r="Y5140">
        <v>0</v>
      </c>
      <c r="Z5140">
        <v>0</v>
      </c>
      <c r="AA5140">
        <v>0</v>
      </c>
      <c r="AB5140">
        <v>0</v>
      </c>
      <c r="AC5140">
        <v>0</v>
      </c>
      <c r="AD5140">
        <v>0</v>
      </c>
      <c r="AE5140">
        <v>0</v>
      </c>
      <c r="AF5140">
        <v>0</v>
      </c>
      <c r="AG5140" t="s">
        <v>19999</v>
      </c>
      <c r="AH5140" s="21" t="str">
        <f t="shared" si="160"/>
        <v>YR25</v>
      </c>
      <c r="AI5140" s="21">
        <v>216</v>
      </c>
      <c r="AJ5140" s="21">
        <f t="shared" si="161"/>
        <v>97.464052287581694</v>
      </c>
      <c r="AK5140" s="21" t="s">
        <v>2063</v>
      </c>
      <c r="AL5140" t="s">
        <v>2581</v>
      </c>
      <c r="AM5140" s="26" t="s">
        <v>38</v>
      </c>
      <c r="AN5140" t="s">
        <v>2031</v>
      </c>
    </row>
    <row r="5141" spans="1:40" ht="15" hidden="1" thickTop="1" x14ac:dyDescent="0.35">
      <c r="A5141" t="s">
        <v>11357</v>
      </c>
      <c r="B5141" t="s">
        <v>20000</v>
      </c>
      <c r="C5141" t="s">
        <v>7085</v>
      </c>
      <c r="D5141" t="s">
        <v>20001</v>
      </c>
      <c r="E5141" t="s">
        <v>3942</v>
      </c>
      <c r="F5141">
        <v>1</v>
      </c>
      <c r="G5141" t="s">
        <v>2600</v>
      </c>
      <c r="H5141" t="s">
        <v>2577</v>
      </c>
      <c r="I5141" t="s">
        <v>2076</v>
      </c>
      <c r="J5141" t="s">
        <v>2699</v>
      </c>
      <c r="K5141" t="s">
        <v>2579</v>
      </c>
      <c r="L5141" t="s">
        <v>2058</v>
      </c>
      <c r="M5141" t="s">
        <v>2170</v>
      </c>
      <c r="N5141">
        <v>3</v>
      </c>
      <c r="O5141">
        <v>120</v>
      </c>
      <c r="P5141">
        <v>0.78</v>
      </c>
      <c r="Q5141">
        <v>15300</v>
      </c>
      <c r="R5141">
        <v>1</v>
      </c>
      <c r="S5141">
        <v>37</v>
      </c>
      <c r="T5141">
        <v>0.24</v>
      </c>
      <c r="U5141">
        <v>2</v>
      </c>
      <c r="V5141">
        <v>83</v>
      </c>
      <c r="W5141">
        <v>0.54</v>
      </c>
      <c r="X5141">
        <v>0</v>
      </c>
      <c r="Y5141">
        <v>0</v>
      </c>
      <c r="Z5141">
        <v>0</v>
      </c>
      <c r="AA5141">
        <v>0</v>
      </c>
      <c r="AB5141">
        <v>0</v>
      </c>
      <c r="AC5141">
        <v>0</v>
      </c>
      <c r="AD5141">
        <v>0</v>
      </c>
      <c r="AE5141">
        <v>0</v>
      </c>
      <c r="AF5141">
        <v>0</v>
      </c>
      <c r="AG5141" t="s">
        <v>20002</v>
      </c>
      <c r="AH5141" s="21" t="str">
        <f t="shared" si="160"/>
        <v>YR25</v>
      </c>
      <c r="AI5141" s="21">
        <v>216</v>
      </c>
      <c r="AJ5141" s="21">
        <f t="shared" si="161"/>
        <v>99.215686274509807</v>
      </c>
      <c r="AK5141" s="21" t="s">
        <v>2060</v>
      </c>
      <c r="AL5141" t="s">
        <v>2581</v>
      </c>
      <c r="AM5141" s="26" t="s">
        <v>38</v>
      </c>
      <c r="AN5141" t="s">
        <v>2033</v>
      </c>
    </row>
    <row r="5142" spans="1:40" ht="15" hidden="1" thickTop="1" x14ac:dyDescent="0.35">
      <c r="A5142" t="s">
        <v>11361</v>
      </c>
      <c r="B5142" t="s">
        <v>20003</v>
      </c>
      <c r="C5142" t="s">
        <v>3332</v>
      </c>
      <c r="D5142" t="s">
        <v>20004</v>
      </c>
      <c r="E5142" t="s">
        <v>2575</v>
      </c>
      <c r="F5142">
        <v>1</v>
      </c>
      <c r="G5142" t="s">
        <v>2600</v>
      </c>
      <c r="H5142" t="s">
        <v>2577</v>
      </c>
      <c r="I5142" t="s">
        <v>2076</v>
      </c>
      <c r="J5142" t="s">
        <v>2699</v>
      </c>
      <c r="K5142" t="s">
        <v>2579</v>
      </c>
      <c r="L5142" t="s">
        <v>2058</v>
      </c>
      <c r="M5142" t="s">
        <v>2170</v>
      </c>
      <c r="N5142">
        <v>6</v>
      </c>
      <c r="O5142">
        <v>124</v>
      </c>
      <c r="P5142">
        <v>0.81</v>
      </c>
      <c r="Q5142">
        <v>15300</v>
      </c>
      <c r="R5142">
        <v>3</v>
      </c>
      <c r="S5142">
        <v>48</v>
      </c>
      <c r="T5142">
        <v>0.31</v>
      </c>
      <c r="U5142">
        <v>3</v>
      </c>
      <c r="V5142">
        <v>76</v>
      </c>
      <c r="W5142">
        <v>0.5</v>
      </c>
      <c r="X5142">
        <v>0</v>
      </c>
      <c r="Y5142">
        <v>0</v>
      </c>
      <c r="Z5142">
        <v>0</v>
      </c>
      <c r="AA5142">
        <v>0</v>
      </c>
      <c r="AB5142">
        <v>0</v>
      </c>
      <c r="AC5142">
        <v>0</v>
      </c>
      <c r="AD5142">
        <v>0</v>
      </c>
      <c r="AE5142">
        <v>0</v>
      </c>
      <c r="AF5142">
        <v>0</v>
      </c>
      <c r="AG5142" t="s">
        <v>20005</v>
      </c>
      <c r="AH5142" s="21" t="str">
        <f t="shared" si="160"/>
        <v>YR25</v>
      </c>
      <c r="AI5142" s="21">
        <v>216</v>
      </c>
      <c r="AJ5142" s="21">
        <f t="shared" si="161"/>
        <v>99.189542483660134</v>
      </c>
      <c r="AK5142" s="21" t="s">
        <v>2063</v>
      </c>
      <c r="AL5142" t="s">
        <v>2581</v>
      </c>
      <c r="AM5142" s="26" t="s">
        <v>38</v>
      </c>
      <c r="AN5142" t="s">
        <v>2030</v>
      </c>
    </row>
    <row r="5143" spans="1:40" ht="15" hidden="1" thickTop="1" x14ac:dyDescent="0.35">
      <c r="A5143" t="s">
        <v>11365</v>
      </c>
      <c r="B5143" t="s">
        <v>20006</v>
      </c>
      <c r="C5143" t="s">
        <v>6101</v>
      </c>
      <c r="D5143" t="s">
        <v>20007</v>
      </c>
      <c r="E5143" t="s">
        <v>2575</v>
      </c>
      <c r="F5143">
        <v>1</v>
      </c>
      <c r="G5143" t="s">
        <v>2576</v>
      </c>
      <c r="H5143" t="s">
        <v>2577</v>
      </c>
      <c r="I5143" t="s">
        <v>2076</v>
      </c>
      <c r="J5143" t="s">
        <v>2578</v>
      </c>
      <c r="K5143" t="s">
        <v>2579</v>
      </c>
      <c r="L5143" t="s">
        <v>2058</v>
      </c>
      <c r="M5143" t="s">
        <v>2170</v>
      </c>
      <c r="N5143">
        <v>1</v>
      </c>
      <c r="O5143">
        <v>27</v>
      </c>
      <c r="P5143">
        <v>0.18</v>
      </c>
      <c r="Q5143">
        <v>15300</v>
      </c>
      <c r="R5143">
        <v>0</v>
      </c>
      <c r="S5143">
        <v>0</v>
      </c>
      <c r="T5143">
        <v>0</v>
      </c>
      <c r="U5143">
        <v>1</v>
      </c>
      <c r="V5143">
        <v>27</v>
      </c>
      <c r="W5143">
        <v>0.18</v>
      </c>
      <c r="X5143">
        <v>0</v>
      </c>
      <c r="Y5143">
        <v>0</v>
      </c>
      <c r="Z5143">
        <v>0</v>
      </c>
      <c r="AA5143">
        <v>0</v>
      </c>
      <c r="AB5143">
        <v>0</v>
      </c>
      <c r="AC5143">
        <v>0</v>
      </c>
      <c r="AD5143">
        <v>0</v>
      </c>
      <c r="AE5143">
        <v>0</v>
      </c>
      <c r="AF5143">
        <v>0</v>
      </c>
      <c r="AG5143" t="s">
        <v>20008</v>
      </c>
      <c r="AH5143" s="21" t="str">
        <f t="shared" si="160"/>
        <v>YR25</v>
      </c>
      <c r="AI5143" s="21">
        <v>216</v>
      </c>
      <c r="AJ5143" s="21">
        <f t="shared" si="161"/>
        <v>99.82352941176471</v>
      </c>
      <c r="AK5143" s="21" t="s">
        <v>2060</v>
      </c>
      <c r="AL5143" t="s">
        <v>2581</v>
      </c>
      <c r="AM5143" s="26" t="s">
        <v>38</v>
      </c>
      <c r="AN5143" t="s">
        <v>2032</v>
      </c>
    </row>
    <row r="5144" spans="1:40" ht="15" hidden="1" thickTop="1" x14ac:dyDescent="0.35">
      <c r="A5144" t="s">
        <v>11369</v>
      </c>
      <c r="B5144" t="s">
        <v>20009</v>
      </c>
      <c r="C5144" t="s">
        <v>4320</v>
      </c>
      <c r="D5144" t="s">
        <v>20010</v>
      </c>
      <c r="E5144" t="s">
        <v>2938</v>
      </c>
      <c r="F5144">
        <v>2</v>
      </c>
      <c r="G5144" t="s">
        <v>2593</v>
      </c>
      <c r="H5144" t="s">
        <v>2056</v>
      </c>
      <c r="I5144" t="s">
        <v>2076</v>
      </c>
      <c r="J5144" t="s">
        <v>4322</v>
      </c>
      <c r="K5144" t="s">
        <v>65</v>
      </c>
      <c r="L5144" t="s">
        <v>2058</v>
      </c>
      <c r="M5144" t="s">
        <v>2170</v>
      </c>
      <c r="N5144">
        <v>15</v>
      </c>
      <c r="O5144">
        <v>459</v>
      </c>
      <c r="P5144">
        <v>3</v>
      </c>
      <c r="Q5144">
        <v>15300</v>
      </c>
      <c r="R5144">
        <v>5</v>
      </c>
      <c r="S5144">
        <v>197</v>
      </c>
      <c r="T5144">
        <v>1.29</v>
      </c>
      <c r="U5144">
        <v>8</v>
      </c>
      <c r="V5144">
        <v>175</v>
      </c>
      <c r="W5144">
        <v>1.1399999999999999</v>
      </c>
      <c r="X5144">
        <v>1</v>
      </c>
      <c r="Y5144">
        <v>36</v>
      </c>
      <c r="Z5144">
        <v>0.24</v>
      </c>
      <c r="AA5144">
        <v>1</v>
      </c>
      <c r="AB5144">
        <v>51</v>
      </c>
      <c r="AC5144">
        <v>0.33</v>
      </c>
      <c r="AD5144">
        <v>0</v>
      </c>
      <c r="AE5144">
        <v>0</v>
      </c>
      <c r="AF5144">
        <v>0</v>
      </c>
      <c r="AG5144" t="s">
        <v>20011</v>
      </c>
      <c r="AH5144" s="21" t="str">
        <f t="shared" si="160"/>
        <v>YR25</v>
      </c>
      <c r="AI5144" s="21">
        <v>216</v>
      </c>
      <c r="AJ5144" s="21">
        <f t="shared" si="161"/>
        <v>97</v>
      </c>
      <c r="AK5144" s="21" t="s">
        <v>2063</v>
      </c>
      <c r="AL5144" t="s">
        <v>2527</v>
      </c>
      <c r="AM5144" s="26" t="s">
        <v>38</v>
      </c>
      <c r="AN5144" t="s">
        <v>2030</v>
      </c>
    </row>
    <row r="5145" spans="1:40" ht="15" hidden="1" thickTop="1" x14ac:dyDescent="0.35">
      <c r="A5145" t="s">
        <v>11373</v>
      </c>
      <c r="B5145" t="s">
        <v>20012</v>
      </c>
      <c r="C5145" t="s">
        <v>4480</v>
      </c>
      <c r="D5145" t="s">
        <v>20013</v>
      </c>
      <c r="E5145" t="s">
        <v>2508</v>
      </c>
      <c r="F5145">
        <v>1</v>
      </c>
      <c r="G5145" t="s">
        <v>2509</v>
      </c>
      <c r="H5145" t="s">
        <v>2510</v>
      </c>
      <c r="I5145" t="s">
        <v>2076</v>
      </c>
      <c r="J5145" t="s">
        <v>3773</v>
      </c>
      <c r="K5145" t="s">
        <v>2513</v>
      </c>
      <c r="L5145" t="s">
        <v>2058</v>
      </c>
      <c r="M5145" t="s">
        <v>2549</v>
      </c>
      <c r="N5145">
        <v>4</v>
      </c>
      <c r="O5145">
        <v>178</v>
      </c>
      <c r="P5145">
        <v>1.25</v>
      </c>
      <c r="Q5145">
        <v>14280</v>
      </c>
      <c r="R5145">
        <v>1</v>
      </c>
      <c r="S5145">
        <v>79</v>
      </c>
      <c r="T5145">
        <v>0.55000000000000004</v>
      </c>
      <c r="U5145">
        <v>3</v>
      </c>
      <c r="V5145">
        <v>99</v>
      </c>
      <c r="W5145">
        <v>0.69</v>
      </c>
      <c r="X5145">
        <v>0</v>
      </c>
      <c r="Y5145">
        <v>0</v>
      </c>
      <c r="Z5145">
        <v>0</v>
      </c>
      <c r="AA5145">
        <v>0</v>
      </c>
      <c r="AB5145">
        <v>0</v>
      </c>
      <c r="AC5145">
        <v>0</v>
      </c>
      <c r="AD5145">
        <v>0</v>
      </c>
      <c r="AE5145">
        <v>0</v>
      </c>
      <c r="AF5145">
        <v>0</v>
      </c>
      <c r="AG5145" t="s">
        <v>20014</v>
      </c>
      <c r="AH5145" s="21" t="str">
        <f t="shared" si="160"/>
        <v>YR25</v>
      </c>
      <c r="AI5145" s="21">
        <v>201.59999999999997</v>
      </c>
      <c r="AJ5145" s="21">
        <f t="shared" si="161"/>
        <v>98.753501400560225</v>
      </c>
      <c r="AK5145" s="21" t="s">
        <v>2063</v>
      </c>
      <c r="AL5145" t="s">
        <v>2515</v>
      </c>
      <c r="AM5145" s="26" t="s">
        <v>38</v>
      </c>
      <c r="AN5145" t="s">
        <v>2031</v>
      </c>
    </row>
    <row r="5146" spans="1:40" ht="15" hidden="1" thickTop="1" x14ac:dyDescent="0.35">
      <c r="A5146" t="s">
        <v>11376</v>
      </c>
      <c r="B5146" t="s">
        <v>20015</v>
      </c>
      <c r="C5146" t="s">
        <v>5654</v>
      </c>
      <c r="D5146" t="s">
        <v>20016</v>
      </c>
      <c r="E5146" t="s">
        <v>3704</v>
      </c>
      <c r="F5146">
        <v>1</v>
      </c>
      <c r="G5146" t="s">
        <v>2619</v>
      </c>
      <c r="H5146" t="s">
        <v>2620</v>
      </c>
      <c r="I5146" t="s">
        <v>2076</v>
      </c>
      <c r="J5146" t="s">
        <v>3705</v>
      </c>
      <c r="K5146" t="s">
        <v>2655</v>
      </c>
      <c r="L5146" t="s">
        <v>2058</v>
      </c>
      <c r="M5146" t="s">
        <v>2059</v>
      </c>
      <c r="N5146">
        <v>3</v>
      </c>
      <c r="O5146">
        <v>138</v>
      </c>
      <c r="P5146">
        <v>0.56000000000000005</v>
      </c>
      <c r="Q5146">
        <v>24480</v>
      </c>
      <c r="R5146">
        <v>2</v>
      </c>
      <c r="S5146">
        <v>79</v>
      </c>
      <c r="T5146">
        <v>0.32</v>
      </c>
      <c r="U5146">
        <v>1</v>
      </c>
      <c r="V5146">
        <v>59</v>
      </c>
      <c r="W5146">
        <v>0.24</v>
      </c>
      <c r="X5146">
        <v>0</v>
      </c>
      <c r="Y5146">
        <v>0</v>
      </c>
      <c r="Z5146">
        <v>0</v>
      </c>
      <c r="AA5146">
        <v>0</v>
      </c>
      <c r="AB5146">
        <v>0</v>
      </c>
      <c r="AC5146">
        <v>0</v>
      </c>
      <c r="AD5146">
        <v>0</v>
      </c>
      <c r="AE5146">
        <v>0</v>
      </c>
      <c r="AF5146">
        <v>0</v>
      </c>
      <c r="AG5146" t="s">
        <v>20017</v>
      </c>
      <c r="AH5146" s="21" t="str">
        <f t="shared" si="160"/>
        <v>YR25</v>
      </c>
      <c r="AI5146" s="21">
        <v>345.36</v>
      </c>
      <c r="AJ5146" s="21">
        <f t="shared" si="161"/>
        <v>99.436274509803923</v>
      </c>
      <c r="AK5146" s="21" t="s">
        <v>2060</v>
      </c>
      <c r="AL5146" t="s">
        <v>2984</v>
      </c>
      <c r="AM5146" s="26" t="s">
        <v>38</v>
      </c>
      <c r="AN5146" t="s">
        <v>2032</v>
      </c>
    </row>
    <row r="5147" spans="1:40" ht="15" hidden="1" thickTop="1" x14ac:dyDescent="0.35">
      <c r="A5147" t="s">
        <v>11380</v>
      </c>
      <c r="B5147" t="s">
        <v>20018</v>
      </c>
      <c r="C5147" t="s">
        <v>2885</v>
      </c>
      <c r="D5147" t="s">
        <v>20019</v>
      </c>
      <c r="E5147" t="s">
        <v>2608</v>
      </c>
      <c r="F5147">
        <v>1</v>
      </c>
      <c r="G5147" t="s">
        <v>2576</v>
      </c>
      <c r="H5147" t="s">
        <v>2577</v>
      </c>
      <c r="I5147" t="s">
        <v>2076</v>
      </c>
      <c r="J5147" t="s">
        <v>2578</v>
      </c>
      <c r="K5147" t="s">
        <v>2579</v>
      </c>
      <c r="L5147" t="s">
        <v>2058</v>
      </c>
      <c r="M5147" t="s">
        <v>2170</v>
      </c>
      <c r="N5147">
        <v>5</v>
      </c>
      <c r="O5147">
        <v>191</v>
      </c>
      <c r="P5147">
        <v>1.25</v>
      </c>
      <c r="Q5147">
        <v>15300</v>
      </c>
      <c r="R5147">
        <v>4</v>
      </c>
      <c r="S5147">
        <v>165</v>
      </c>
      <c r="T5147">
        <v>1.08</v>
      </c>
      <c r="U5147">
        <v>1</v>
      </c>
      <c r="V5147">
        <v>26</v>
      </c>
      <c r="W5147">
        <v>0.17</v>
      </c>
      <c r="X5147">
        <v>0</v>
      </c>
      <c r="Y5147">
        <v>0</v>
      </c>
      <c r="Z5147">
        <v>0</v>
      </c>
      <c r="AA5147">
        <v>0</v>
      </c>
      <c r="AB5147">
        <v>0</v>
      </c>
      <c r="AC5147">
        <v>0</v>
      </c>
      <c r="AD5147">
        <v>0</v>
      </c>
      <c r="AE5147">
        <v>0</v>
      </c>
      <c r="AF5147">
        <v>0</v>
      </c>
      <c r="AG5147" t="s">
        <v>20020</v>
      </c>
      <c r="AH5147" s="21" t="str">
        <f t="shared" si="160"/>
        <v>YR25</v>
      </c>
      <c r="AI5147" s="21">
        <v>216</v>
      </c>
      <c r="AJ5147" s="21">
        <f t="shared" si="161"/>
        <v>98.751633986928098</v>
      </c>
      <c r="AK5147" s="21" t="s">
        <v>2063</v>
      </c>
      <c r="AL5147" t="s">
        <v>2581</v>
      </c>
      <c r="AM5147" s="26" t="s">
        <v>38</v>
      </c>
      <c r="AN5147" t="s">
        <v>2030</v>
      </c>
    </row>
    <row r="5148" spans="1:40" ht="15" hidden="1" thickTop="1" x14ac:dyDescent="0.35">
      <c r="A5148" t="s">
        <v>11384</v>
      </c>
      <c r="B5148" t="s">
        <v>20021</v>
      </c>
      <c r="C5148" t="s">
        <v>3725</v>
      </c>
      <c r="D5148" t="s">
        <v>20022</v>
      </c>
      <c r="E5148" t="s">
        <v>2691</v>
      </c>
      <c r="F5148">
        <v>1</v>
      </c>
      <c r="G5148" t="s">
        <v>2600</v>
      </c>
      <c r="H5148" t="s">
        <v>2577</v>
      </c>
      <c r="I5148" t="s">
        <v>2076</v>
      </c>
      <c r="J5148" t="s">
        <v>2634</v>
      </c>
      <c r="K5148" t="s">
        <v>2635</v>
      </c>
      <c r="L5148" t="s">
        <v>2058</v>
      </c>
      <c r="M5148" t="s">
        <v>2310</v>
      </c>
      <c r="N5148">
        <v>6</v>
      </c>
      <c r="O5148">
        <v>235</v>
      </c>
      <c r="P5148">
        <v>1.44</v>
      </c>
      <c r="Q5148">
        <v>16320</v>
      </c>
      <c r="R5148">
        <v>2</v>
      </c>
      <c r="S5148">
        <v>36</v>
      </c>
      <c r="T5148">
        <v>0.22</v>
      </c>
      <c r="U5148">
        <v>4</v>
      </c>
      <c r="V5148">
        <v>199</v>
      </c>
      <c r="W5148">
        <v>1.22</v>
      </c>
      <c r="X5148">
        <v>0</v>
      </c>
      <c r="Y5148">
        <v>0</v>
      </c>
      <c r="Z5148">
        <v>0</v>
      </c>
      <c r="AA5148">
        <v>0</v>
      </c>
      <c r="AB5148">
        <v>0</v>
      </c>
      <c r="AC5148">
        <v>0</v>
      </c>
      <c r="AD5148">
        <v>0</v>
      </c>
      <c r="AE5148">
        <v>0</v>
      </c>
      <c r="AF5148">
        <v>0</v>
      </c>
      <c r="AG5148" t="s">
        <v>20023</v>
      </c>
      <c r="AH5148" s="21" t="str">
        <f t="shared" si="160"/>
        <v>YR25</v>
      </c>
      <c r="AI5148" s="21">
        <v>230.39999999999998</v>
      </c>
      <c r="AJ5148" s="21">
        <f t="shared" si="161"/>
        <v>98.560049019607845</v>
      </c>
      <c r="AK5148" s="21" t="s">
        <v>2063</v>
      </c>
      <c r="AL5148" t="s">
        <v>2581</v>
      </c>
      <c r="AM5148" s="26" t="s">
        <v>38</v>
      </c>
      <c r="AN5148" t="s">
        <v>2030</v>
      </c>
    </row>
    <row r="5149" spans="1:40" ht="15" hidden="1" thickTop="1" x14ac:dyDescent="0.35">
      <c r="A5149" t="s">
        <v>11388</v>
      </c>
      <c r="B5149" t="s">
        <v>20024</v>
      </c>
      <c r="C5149" t="s">
        <v>8041</v>
      </c>
      <c r="D5149" t="s">
        <v>20025</v>
      </c>
      <c r="E5149" t="s">
        <v>2575</v>
      </c>
      <c r="F5149">
        <v>1</v>
      </c>
      <c r="G5149" t="s">
        <v>2600</v>
      </c>
      <c r="H5149" t="s">
        <v>2577</v>
      </c>
      <c r="I5149" t="s">
        <v>2076</v>
      </c>
      <c r="J5149" t="s">
        <v>2699</v>
      </c>
      <c r="K5149" t="s">
        <v>2579</v>
      </c>
      <c r="L5149" t="s">
        <v>2058</v>
      </c>
      <c r="M5149" t="s">
        <v>2170</v>
      </c>
      <c r="N5149">
        <v>6</v>
      </c>
      <c r="O5149">
        <v>126</v>
      </c>
      <c r="P5149">
        <v>0.82</v>
      </c>
      <c r="Q5149">
        <v>15300</v>
      </c>
      <c r="R5149">
        <v>3</v>
      </c>
      <c r="S5149">
        <v>59</v>
      </c>
      <c r="T5149">
        <v>0.39</v>
      </c>
      <c r="U5149">
        <v>3</v>
      </c>
      <c r="V5149">
        <v>67</v>
      </c>
      <c r="W5149">
        <v>0.44</v>
      </c>
      <c r="X5149">
        <v>0</v>
      </c>
      <c r="Y5149">
        <v>0</v>
      </c>
      <c r="Z5149">
        <v>0</v>
      </c>
      <c r="AA5149">
        <v>0</v>
      </c>
      <c r="AB5149">
        <v>0</v>
      </c>
      <c r="AC5149">
        <v>0</v>
      </c>
      <c r="AD5149">
        <v>0</v>
      </c>
      <c r="AE5149">
        <v>0</v>
      </c>
      <c r="AF5149">
        <v>0</v>
      </c>
      <c r="AG5149" t="s">
        <v>20026</v>
      </c>
      <c r="AH5149" s="21" t="str">
        <f t="shared" si="160"/>
        <v>YR25</v>
      </c>
      <c r="AI5149" s="21">
        <v>216</v>
      </c>
      <c r="AJ5149" s="21">
        <f t="shared" si="161"/>
        <v>99.17647058823529</v>
      </c>
      <c r="AK5149" s="21" t="s">
        <v>2063</v>
      </c>
      <c r="AL5149" t="s">
        <v>2581</v>
      </c>
      <c r="AM5149" s="26" t="s">
        <v>38</v>
      </c>
      <c r="AN5149" t="s">
        <v>2030</v>
      </c>
    </row>
    <row r="5150" spans="1:40" ht="15" hidden="1" thickTop="1" x14ac:dyDescent="0.35">
      <c r="A5150" t="s">
        <v>11391</v>
      </c>
      <c r="B5150" t="s">
        <v>20027</v>
      </c>
      <c r="C5150" t="s">
        <v>3493</v>
      </c>
      <c r="D5150" t="s">
        <v>3494</v>
      </c>
      <c r="E5150" t="s">
        <v>2575</v>
      </c>
      <c r="F5150">
        <v>1</v>
      </c>
      <c r="G5150" t="s">
        <v>2576</v>
      </c>
      <c r="H5150" t="s">
        <v>2577</v>
      </c>
      <c r="I5150" t="s">
        <v>2076</v>
      </c>
      <c r="J5150" t="s">
        <v>2578</v>
      </c>
      <c r="K5150" t="s">
        <v>2579</v>
      </c>
      <c r="L5150" t="s">
        <v>2058</v>
      </c>
      <c r="M5150" t="s">
        <v>2170</v>
      </c>
      <c r="N5150">
        <v>1</v>
      </c>
      <c r="O5150">
        <v>22</v>
      </c>
      <c r="P5150">
        <v>0.14000000000000001</v>
      </c>
      <c r="Q5150">
        <v>15300</v>
      </c>
      <c r="R5150">
        <v>0</v>
      </c>
      <c r="S5150">
        <v>0</v>
      </c>
      <c r="T5150">
        <v>0</v>
      </c>
      <c r="U5150">
        <v>1</v>
      </c>
      <c r="V5150">
        <v>22</v>
      </c>
      <c r="W5150">
        <v>0.14000000000000001</v>
      </c>
      <c r="X5150">
        <v>0</v>
      </c>
      <c r="Y5150">
        <v>0</v>
      </c>
      <c r="Z5150">
        <v>0</v>
      </c>
      <c r="AA5150">
        <v>0</v>
      </c>
      <c r="AB5150">
        <v>0</v>
      </c>
      <c r="AC5150">
        <v>0</v>
      </c>
      <c r="AD5150">
        <v>0</v>
      </c>
      <c r="AE5150">
        <v>0</v>
      </c>
      <c r="AF5150">
        <v>0</v>
      </c>
      <c r="AG5150" t="s">
        <v>20028</v>
      </c>
      <c r="AH5150" s="21" t="str">
        <f t="shared" si="160"/>
        <v>YR25</v>
      </c>
      <c r="AI5150" s="21">
        <v>216</v>
      </c>
      <c r="AJ5150" s="21">
        <f t="shared" si="161"/>
        <v>99.856209150326791</v>
      </c>
      <c r="AK5150" s="21" t="s">
        <v>2060</v>
      </c>
      <c r="AL5150" t="s">
        <v>2581</v>
      </c>
      <c r="AM5150" s="26" t="s">
        <v>38</v>
      </c>
      <c r="AN5150" t="s">
        <v>2032</v>
      </c>
    </row>
    <row r="5151" spans="1:40" ht="15" hidden="1" thickTop="1" x14ac:dyDescent="0.35">
      <c r="A5151" t="s">
        <v>11392</v>
      </c>
      <c r="B5151" t="s">
        <v>20029</v>
      </c>
      <c r="C5151" t="s">
        <v>4474</v>
      </c>
      <c r="D5151" t="s">
        <v>20030</v>
      </c>
      <c r="E5151" t="s">
        <v>2705</v>
      </c>
      <c r="F5151">
        <v>1</v>
      </c>
      <c r="G5151" t="s">
        <v>2593</v>
      </c>
      <c r="H5151" t="s">
        <v>2056</v>
      </c>
      <c r="I5151" t="s">
        <v>2076</v>
      </c>
      <c r="J5151" t="s">
        <v>4476</v>
      </c>
      <c r="K5151" t="s">
        <v>65</v>
      </c>
      <c r="L5151" t="s">
        <v>2058</v>
      </c>
      <c r="M5151" t="s">
        <v>2310</v>
      </c>
      <c r="N5151">
        <v>12</v>
      </c>
      <c r="O5151">
        <v>708</v>
      </c>
      <c r="P5151">
        <v>4.34</v>
      </c>
      <c r="Q5151">
        <v>16320</v>
      </c>
      <c r="R5151">
        <v>3</v>
      </c>
      <c r="S5151">
        <v>200</v>
      </c>
      <c r="T5151">
        <v>1.23</v>
      </c>
      <c r="U5151">
        <v>9</v>
      </c>
      <c r="V5151">
        <v>508</v>
      </c>
      <c r="W5151">
        <v>3.11</v>
      </c>
      <c r="X5151">
        <v>0</v>
      </c>
      <c r="Y5151">
        <v>0</v>
      </c>
      <c r="Z5151">
        <v>0</v>
      </c>
      <c r="AA5151">
        <v>0</v>
      </c>
      <c r="AB5151">
        <v>0</v>
      </c>
      <c r="AC5151">
        <v>0</v>
      </c>
      <c r="AD5151">
        <v>0</v>
      </c>
      <c r="AE5151">
        <v>0</v>
      </c>
      <c r="AF5151">
        <v>0</v>
      </c>
      <c r="AG5151" t="s">
        <v>20031</v>
      </c>
      <c r="AH5151" s="21" t="str">
        <f t="shared" si="160"/>
        <v>YR25</v>
      </c>
      <c r="AI5151" s="21">
        <v>230.39999999999998</v>
      </c>
      <c r="AJ5151" s="21">
        <f t="shared" si="161"/>
        <v>95.661764705882348</v>
      </c>
      <c r="AK5151" s="21" t="s">
        <v>2063</v>
      </c>
      <c r="AL5151" t="s">
        <v>2527</v>
      </c>
      <c r="AM5151" s="26" t="s">
        <v>38</v>
      </c>
      <c r="AN5151" t="s">
        <v>2030</v>
      </c>
    </row>
    <row r="5152" spans="1:40" ht="15" hidden="1" thickTop="1" x14ac:dyDescent="0.35">
      <c r="A5152" t="s">
        <v>11396</v>
      </c>
      <c r="B5152" t="s">
        <v>20032</v>
      </c>
      <c r="C5152" t="s">
        <v>5757</v>
      </c>
      <c r="D5152" t="s">
        <v>20033</v>
      </c>
      <c r="E5152" t="s">
        <v>3005</v>
      </c>
      <c r="F5152">
        <v>1</v>
      </c>
      <c r="G5152" t="s">
        <v>2546</v>
      </c>
      <c r="H5152" t="s">
        <v>2510</v>
      </c>
      <c r="I5152" t="s">
        <v>2076</v>
      </c>
      <c r="J5152" t="s">
        <v>5759</v>
      </c>
      <c r="K5152" t="s">
        <v>2548</v>
      </c>
      <c r="L5152" t="s">
        <v>2058</v>
      </c>
      <c r="M5152" t="s">
        <v>2170</v>
      </c>
      <c r="N5152">
        <v>1</v>
      </c>
      <c r="O5152">
        <v>25</v>
      </c>
      <c r="P5152">
        <v>0.16</v>
      </c>
      <c r="Q5152">
        <v>15300</v>
      </c>
      <c r="R5152">
        <v>0</v>
      </c>
      <c r="S5152">
        <v>0</v>
      </c>
      <c r="T5152">
        <v>0</v>
      </c>
      <c r="U5152">
        <v>1</v>
      </c>
      <c r="V5152">
        <v>25</v>
      </c>
      <c r="W5152">
        <v>0.16</v>
      </c>
      <c r="X5152">
        <v>0</v>
      </c>
      <c r="Y5152">
        <v>0</v>
      </c>
      <c r="Z5152">
        <v>0</v>
      </c>
      <c r="AA5152">
        <v>0</v>
      </c>
      <c r="AB5152">
        <v>0</v>
      </c>
      <c r="AC5152">
        <v>0</v>
      </c>
      <c r="AD5152">
        <v>0</v>
      </c>
      <c r="AE5152">
        <v>0</v>
      </c>
      <c r="AF5152">
        <v>0</v>
      </c>
      <c r="AG5152" t="s">
        <v>20034</v>
      </c>
      <c r="AH5152" s="21" t="str">
        <f t="shared" si="160"/>
        <v>YR25</v>
      </c>
      <c r="AI5152" s="21">
        <v>216</v>
      </c>
      <c r="AJ5152" s="21">
        <f t="shared" si="161"/>
        <v>99.83660130718954</v>
      </c>
      <c r="AK5152" s="21" t="s">
        <v>2060</v>
      </c>
      <c r="AL5152" t="s">
        <v>2551</v>
      </c>
      <c r="AM5152" s="26" t="s">
        <v>38</v>
      </c>
      <c r="AN5152" t="s">
        <v>2029</v>
      </c>
    </row>
    <row r="5153" spans="1:40" ht="15" hidden="1" thickTop="1" x14ac:dyDescent="0.35">
      <c r="A5153" t="s">
        <v>11400</v>
      </c>
      <c r="B5153" t="s">
        <v>20035</v>
      </c>
      <c r="C5153" t="s">
        <v>5365</v>
      </c>
      <c r="D5153" t="s">
        <v>20036</v>
      </c>
      <c r="E5153" t="s">
        <v>5634</v>
      </c>
      <c r="F5153">
        <v>1</v>
      </c>
      <c r="G5153" t="s">
        <v>2619</v>
      </c>
      <c r="H5153" t="s">
        <v>2620</v>
      </c>
      <c r="I5153" t="s">
        <v>2076</v>
      </c>
      <c r="J5153" t="s">
        <v>3705</v>
      </c>
      <c r="K5153" t="s">
        <v>2655</v>
      </c>
      <c r="L5153" t="s">
        <v>2058</v>
      </c>
      <c r="M5153" t="s">
        <v>2310</v>
      </c>
      <c r="N5153">
        <v>3</v>
      </c>
      <c r="O5153">
        <v>126</v>
      </c>
      <c r="P5153">
        <v>0.77</v>
      </c>
      <c r="Q5153">
        <v>16320</v>
      </c>
      <c r="R5153">
        <v>3</v>
      </c>
      <c r="S5153">
        <v>126</v>
      </c>
      <c r="T5153">
        <v>0.77</v>
      </c>
      <c r="U5153">
        <v>0</v>
      </c>
      <c r="V5153">
        <v>0</v>
      </c>
      <c r="W5153">
        <v>0</v>
      </c>
      <c r="X5153">
        <v>0</v>
      </c>
      <c r="Y5153">
        <v>0</v>
      </c>
      <c r="Z5153">
        <v>0</v>
      </c>
      <c r="AA5153">
        <v>0</v>
      </c>
      <c r="AB5153">
        <v>0</v>
      </c>
      <c r="AC5153">
        <v>0</v>
      </c>
      <c r="AD5153">
        <v>0</v>
      </c>
      <c r="AE5153">
        <v>0</v>
      </c>
      <c r="AF5153">
        <v>0</v>
      </c>
      <c r="AG5153" t="s">
        <v>20037</v>
      </c>
      <c r="AH5153" s="21" t="str">
        <f t="shared" si="160"/>
        <v>YR25</v>
      </c>
      <c r="AI5153" s="21">
        <v>230.39999999999998</v>
      </c>
      <c r="AJ5153" s="21">
        <f t="shared" si="161"/>
        <v>99.227941176470594</v>
      </c>
      <c r="AK5153" s="21" t="s">
        <v>2060</v>
      </c>
      <c r="AL5153" t="s">
        <v>2984</v>
      </c>
      <c r="AM5153" s="26" t="s">
        <v>38</v>
      </c>
      <c r="AN5153" t="s">
        <v>2030</v>
      </c>
    </row>
    <row r="5154" spans="1:40" ht="15" hidden="1" thickTop="1" x14ac:dyDescent="0.35">
      <c r="A5154" t="s">
        <v>11404</v>
      </c>
      <c r="B5154" t="s">
        <v>20038</v>
      </c>
      <c r="C5154" t="s">
        <v>4173</v>
      </c>
      <c r="D5154" t="s">
        <v>20039</v>
      </c>
      <c r="E5154" t="s">
        <v>2691</v>
      </c>
      <c r="F5154">
        <v>1</v>
      </c>
      <c r="G5154" t="s">
        <v>2600</v>
      </c>
      <c r="H5154" t="s">
        <v>2577</v>
      </c>
      <c r="I5154" t="s">
        <v>2076</v>
      </c>
      <c r="J5154" t="s">
        <v>2634</v>
      </c>
      <c r="K5154" t="s">
        <v>2635</v>
      </c>
      <c r="L5154" t="s">
        <v>2058</v>
      </c>
      <c r="M5154" t="s">
        <v>2170</v>
      </c>
      <c r="N5154">
        <v>8</v>
      </c>
      <c r="O5154">
        <v>260</v>
      </c>
      <c r="P5154">
        <v>1.7</v>
      </c>
      <c r="Q5154">
        <v>15300</v>
      </c>
      <c r="R5154">
        <v>3</v>
      </c>
      <c r="S5154">
        <v>63</v>
      </c>
      <c r="T5154">
        <v>0.41</v>
      </c>
      <c r="U5154">
        <v>5</v>
      </c>
      <c r="V5154">
        <v>197</v>
      </c>
      <c r="W5154">
        <v>1.29</v>
      </c>
      <c r="X5154">
        <v>0</v>
      </c>
      <c r="Y5154">
        <v>0</v>
      </c>
      <c r="Z5154">
        <v>0</v>
      </c>
      <c r="AA5154">
        <v>0</v>
      </c>
      <c r="AB5154">
        <v>0</v>
      </c>
      <c r="AC5154">
        <v>0</v>
      </c>
      <c r="AD5154">
        <v>0</v>
      </c>
      <c r="AE5154">
        <v>0</v>
      </c>
      <c r="AF5154">
        <v>0</v>
      </c>
      <c r="AG5154" t="s">
        <v>20040</v>
      </c>
      <c r="AH5154" s="21" t="str">
        <f t="shared" si="160"/>
        <v>YR25</v>
      </c>
      <c r="AI5154" s="21">
        <v>216</v>
      </c>
      <c r="AJ5154" s="21">
        <f t="shared" si="161"/>
        <v>98.300653594771248</v>
      </c>
      <c r="AK5154" s="21" t="s">
        <v>2063</v>
      </c>
      <c r="AL5154" t="s">
        <v>2581</v>
      </c>
      <c r="AM5154" s="26" t="s">
        <v>38</v>
      </c>
      <c r="AN5154" t="s">
        <v>2032</v>
      </c>
    </row>
    <row r="5155" spans="1:40" ht="15" hidden="1" thickTop="1" x14ac:dyDescent="0.35">
      <c r="A5155" t="s">
        <v>11408</v>
      </c>
      <c r="B5155" t="s">
        <v>20041</v>
      </c>
      <c r="C5155" t="s">
        <v>2803</v>
      </c>
      <c r="D5155" t="s">
        <v>20042</v>
      </c>
      <c r="E5155" t="s">
        <v>3942</v>
      </c>
      <c r="F5155">
        <v>1</v>
      </c>
      <c r="G5155" t="s">
        <v>2600</v>
      </c>
      <c r="H5155" t="s">
        <v>2577</v>
      </c>
      <c r="I5155" t="s">
        <v>2076</v>
      </c>
      <c r="J5155" t="s">
        <v>2699</v>
      </c>
      <c r="K5155" t="s">
        <v>2579</v>
      </c>
      <c r="L5155" t="s">
        <v>2058</v>
      </c>
      <c r="M5155" t="s">
        <v>2170</v>
      </c>
      <c r="N5155">
        <v>7</v>
      </c>
      <c r="O5155">
        <v>218</v>
      </c>
      <c r="P5155">
        <v>1.42</v>
      </c>
      <c r="Q5155">
        <v>15300</v>
      </c>
      <c r="R5155">
        <v>3</v>
      </c>
      <c r="S5155">
        <v>96</v>
      </c>
      <c r="T5155">
        <v>0.63</v>
      </c>
      <c r="U5155">
        <v>4</v>
      </c>
      <c r="V5155">
        <v>122</v>
      </c>
      <c r="W5155">
        <v>0.8</v>
      </c>
      <c r="X5155">
        <v>0</v>
      </c>
      <c r="Y5155">
        <v>0</v>
      </c>
      <c r="Z5155">
        <v>0</v>
      </c>
      <c r="AA5155">
        <v>0</v>
      </c>
      <c r="AB5155">
        <v>0</v>
      </c>
      <c r="AC5155">
        <v>0</v>
      </c>
      <c r="AD5155">
        <v>0</v>
      </c>
      <c r="AE5155">
        <v>0</v>
      </c>
      <c r="AF5155">
        <v>0</v>
      </c>
      <c r="AG5155" t="s">
        <v>20043</v>
      </c>
      <c r="AH5155" s="21" t="str">
        <f t="shared" si="160"/>
        <v>YR25</v>
      </c>
      <c r="AI5155" s="21">
        <v>216</v>
      </c>
      <c r="AJ5155" s="21">
        <f t="shared" si="161"/>
        <v>98.575163398692808</v>
      </c>
      <c r="AK5155" s="21" t="s">
        <v>2063</v>
      </c>
      <c r="AL5155" t="s">
        <v>2581</v>
      </c>
      <c r="AM5155" s="26" t="s">
        <v>38</v>
      </c>
      <c r="AN5155" t="s">
        <v>2031</v>
      </c>
    </row>
    <row r="5156" spans="1:40" ht="15" hidden="1" thickTop="1" x14ac:dyDescent="0.35">
      <c r="A5156" t="s">
        <v>11412</v>
      </c>
      <c r="B5156" t="s">
        <v>20044</v>
      </c>
      <c r="C5156" t="s">
        <v>4067</v>
      </c>
      <c r="D5156" t="s">
        <v>20045</v>
      </c>
      <c r="E5156" t="s">
        <v>2575</v>
      </c>
      <c r="F5156">
        <v>1</v>
      </c>
      <c r="G5156" t="s">
        <v>2600</v>
      </c>
      <c r="H5156" t="s">
        <v>2577</v>
      </c>
      <c r="I5156" t="s">
        <v>2076</v>
      </c>
      <c r="J5156" t="s">
        <v>2699</v>
      </c>
      <c r="K5156" t="s">
        <v>2579</v>
      </c>
      <c r="L5156" t="s">
        <v>2058</v>
      </c>
      <c r="M5156" t="s">
        <v>2170</v>
      </c>
      <c r="N5156">
        <v>2</v>
      </c>
      <c r="O5156">
        <v>37</v>
      </c>
      <c r="P5156">
        <v>0.24</v>
      </c>
      <c r="Q5156">
        <v>15300</v>
      </c>
      <c r="R5156">
        <v>2</v>
      </c>
      <c r="S5156">
        <v>37</v>
      </c>
      <c r="T5156">
        <v>0.24</v>
      </c>
      <c r="U5156">
        <v>0</v>
      </c>
      <c r="V5156">
        <v>0</v>
      </c>
      <c r="W5156">
        <v>0</v>
      </c>
      <c r="X5156">
        <v>0</v>
      </c>
      <c r="Y5156">
        <v>0</v>
      </c>
      <c r="Z5156">
        <v>0</v>
      </c>
      <c r="AA5156">
        <v>0</v>
      </c>
      <c r="AB5156">
        <v>0</v>
      </c>
      <c r="AC5156">
        <v>0</v>
      </c>
      <c r="AD5156">
        <v>0</v>
      </c>
      <c r="AE5156">
        <v>0</v>
      </c>
      <c r="AF5156">
        <v>0</v>
      </c>
      <c r="AG5156" t="s">
        <v>20046</v>
      </c>
      <c r="AH5156" s="21" t="str">
        <f t="shared" si="160"/>
        <v>YR25</v>
      </c>
      <c r="AI5156" s="21">
        <v>216</v>
      </c>
      <c r="AJ5156" s="21">
        <f t="shared" si="161"/>
        <v>99.75816993464052</v>
      </c>
      <c r="AK5156" s="21" t="s">
        <v>2060</v>
      </c>
      <c r="AL5156" t="s">
        <v>2581</v>
      </c>
      <c r="AM5156" s="26" t="s">
        <v>38</v>
      </c>
      <c r="AN5156" t="s">
        <v>2032</v>
      </c>
    </row>
    <row r="5157" spans="1:40" ht="15" hidden="1" thickTop="1" x14ac:dyDescent="0.35">
      <c r="A5157" t="s">
        <v>11416</v>
      </c>
      <c r="B5157" t="s">
        <v>20047</v>
      </c>
      <c r="C5157" t="s">
        <v>30202</v>
      </c>
      <c r="D5157" t="s">
        <v>20048</v>
      </c>
      <c r="E5157" t="s">
        <v>2575</v>
      </c>
      <c r="F5157">
        <v>1</v>
      </c>
      <c r="G5157" t="s">
        <v>2576</v>
      </c>
      <c r="H5157" t="s">
        <v>2577</v>
      </c>
      <c r="I5157" t="s">
        <v>2076</v>
      </c>
      <c r="J5157" t="s">
        <v>2578</v>
      </c>
      <c r="K5157" t="s">
        <v>2579</v>
      </c>
      <c r="L5157" t="s">
        <v>2058</v>
      </c>
      <c r="M5157" t="s">
        <v>2059</v>
      </c>
      <c r="N5157">
        <v>13</v>
      </c>
      <c r="O5157">
        <v>289</v>
      </c>
      <c r="P5157">
        <v>1.18</v>
      </c>
      <c r="Q5157">
        <v>24480</v>
      </c>
      <c r="R5157">
        <v>2</v>
      </c>
      <c r="S5157">
        <v>20</v>
      </c>
      <c r="T5157">
        <v>0.08</v>
      </c>
      <c r="U5157">
        <v>8</v>
      </c>
      <c r="V5157">
        <v>138</v>
      </c>
      <c r="W5157">
        <v>0.56000000000000005</v>
      </c>
      <c r="X5157">
        <v>0</v>
      </c>
      <c r="Y5157">
        <v>0</v>
      </c>
      <c r="Z5157">
        <v>0</v>
      </c>
      <c r="AA5157">
        <v>3</v>
      </c>
      <c r="AB5157">
        <v>131</v>
      </c>
      <c r="AC5157">
        <v>0.54</v>
      </c>
      <c r="AD5157">
        <v>0</v>
      </c>
      <c r="AE5157">
        <v>0</v>
      </c>
      <c r="AF5157">
        <v>0</v>
      </c>
      <c r="AG5157" t="s">
        <v>20049</v>
      </c>
      <c r="AH5157" s="21" t="str">
        <f t="shared" si="160"/>
        <v>YR25</v>
      </c>
      <c r="AI5157" s="21">
        <v>345.36</v>
      </c>
      <c r="AJ5157" s="21">
        <f t="shared" si="161"/>
        <v>98.819444444444443</v>
      </c>
      <c r="AK5157" s="21" t="s">
        <v>2063</v>
      </c>
      <c r="AL5157" t="s">
        <v>2581</v>
      </c>
      <c r="AM5157" s="26" t="s">
        <v>38</v>
      </c>
      <c r="AN5157" t="s">
        <v>2030</v>
      </c>
    </row>
    <row r="5158" spans="1:40" ht="15" hidden="1" thickTop="1" x14ac:dyDescent="0.35">
      <c r="A5158" t="s">
        <v>11420</v>
      </c>
      <c r="B5158" t="s">
        <v>20050</v>
      </c>
      <c r="C5158" t="s">
        <v>2798</v>
      </c>
      <c r="D5158" t="s">
        <v>20051</v>
      </c>
      <c r="E5158" t="s">
        <v>2608</v>
      </c>
      <c r="F5158">
        <v>1</v>
      </c>
      <c r="G5158" t="s">
        <v>2609</v>
      </c>
      <c r="H5158" t="s">
        <v>2577</v>
      </c>
      <c r="I5158" t="s">
        <v>2076</v>
      </c>
      <c r="J5158" t="s">
        <v>2610</v>
      </c>
      <c r="K5158" t="s">
        <v>2611</v>
      </c>
      <c r="L5158" t="s">
        <v>2058</v>
      </c>
      <c r="M5158" t="s">
        <v>2059</v>
      </c>
      <c r="N5158">
        <v>2</v>
      </c>
      <c r="O5158">
        <v>39</v>
      </c>
      <c r="P5158">
        <v>0.16</v>
      </c>
      <c r="Q5158">
        <v>24480</v>
      </c>
      <c r="R5158">
        <v>0</v>
      </c>
      <c r="S5158">
        <v>0</v>
      </c>
      <c r="T5158">
        <v>0</v>
      </c>
      <c r="U5158">
        <v>2</v>
      </c>
      <c r="V5158">
        <v>39</v>
      </c>
      <c r="W5158">
        <v>0.16</v>
      </c>
      <c r="X5158">
        <v>0</v>
      </c>
      <c r="Y5158">
        <v>0</v>
      </c>
      <c r="Z5158">
        <v>0</v>
      </c>
      <c r="AA5158">
        <v>0</v>
      </c>
      <c r="AB5158">
        <v>0</v>
      </c>
      <c r="AC5158">
        <v>0</v>
      </c>
      <c r="AD5158">
        <v>0</v>
      </c>
      <c r="AE5158">
        <v>0</v>
      </c>
      <c r="AF5158">
        <v>0</v>
      </c>
      <c r="AG5158" t="s">
        <v>20052</v>
      </c>
      <c r="AH5158" s="21" t="str">
        <f t="shared" si="160"/>
        <v>YR25</v>
      </c>
      <c r="AI5158" s="21">
        <v>345.36</v>
      </c>
      <c r="AJ5158" s="21">
        <f t="shared" si="161"/>
        <v>99.840686274509807</v>
      </c>
      <c r="AK5158" s="21" t="s">
        <v>2060</v>
      </c>
      <c r="AL5158" t="s">
        <v>2613</v>
      </c>
      <c r="AM5158" s="26" t="s">
        <v>38</v>
      </c>
      <c r="AN5158" t="s">
        <v>2030</v>
      </c>
    </row>
    <row r="5159" spans="1:40" ht="15" hidden="1" thickTop="1" x14ac:dyDescent="0.35">
      <c r="A5159" t="s">
        <v>11424</v>
      </c>
      <c r="B5159" t="s">
        <v>20053</v>
      </c>
      <c r="C5159" t="s">
        <v>3003</v>
      </c>
      <c r="D5159" t="s">
        <v>20054</v>
      </c>
      <c r="E5159" t="s">
        <v>3005</v>
      </c>
      <c r="F5159">
        <v>2</v>
      </c>
      <c r="G5159" t="s">
        <v>2546</v>
      </c>
      <c r="H5159" t="s">
        <v>2510</v>
      </c>
      <c r="I5159" t="s">
        <v>2076</v>
      </c>
      <c r="J5159" t="s">
        <v>3006</v>
      </c>
      <c r="K5159" t="s">
        <v>3007</v>
      </c>
      <c r="L5159" t="s">
        <v>2058</v>
      </c>
      <c r="M5159" t="s">
        <v>2059</v>
      </c>
      <c r="N5159">
        <v>4</v>
      </c>
      <c r="O5159">
        <v>149</v>
      </c>
      <c r="P5159">
        <v>0.61</v>
      </c>
      <c r="Q5159">
        <v>24480</v>
      </c>
      <c r="R5159">
        <v>0</v>
      </c>
      <c r="S5159">
        <v>0</v>
      </c>
      <c r="T5159">
        <v>0</v>
      </c>
      <c r="U5159">
        <v>4</v>
      </c>
      <c r="V5159">
        <v>149</v>
      </c>
      <c r="W5159">
        <v>0.61</v>
      </c>
      <c r="X5159">
        <v>0</v>
      </c>
      <c r="Y5159">
        <v>0</v>
      </c>
      <c r="Z5159">
        <v>0</v>
      </c>
      <c r="AA5159">
        <v>0</v>
      </c>
      <c r="AB5159">
        <v>0</v>
      </c>
      <c r="AC5159">
        <v>0</v>
      </c>
      <c r="AD5159">
        <v>0</v>
      </c>
      <c r="AE5159">
        <v>0</v>
      </c>
      <c r="AF5159">
        <v>0</v>
      </c>
      <c r="AG5159" t="s">
        <v>20055</v>
      </c>
      <c r="AH5159" s="21" t="str">
        <f t="shared" si="160"/>
        <v>YR25</v>
      </c>
      <c r="AI5159" s="21">
        <v>345.36</v>
      </c>
      <c r="AJ5159" s="21">
        <f t="shared" si="161"/>
        <v>99.39133986928104</v>
      </c>
      <c r="AK5159" s="21" t="s">
        <v>2060</v>
      </c>
      <c r="AL5159" t="s">
        <v>2551</v>
      </c>
      <c r="AM5159" s="26" t="s">
        <v>38</v>
      </c>
      <c r="AN5159" t="s">
        <v>2031</v>
      </c>
    </row>
    <row r="5160" spans="1:40" ht="15" hidden="1" thickTop="1" x14ac:dyDescent="0.35">
      <c r="A5160" t="s">
        <v>11428</v>
      </c>
      <c r="B5160" t="s">
        <v>20056</v>
      </c>
      <c r="C5160" t="s">
        <v>5654</v>
      </c>
      <c r="D5160" t="s">
        <v>20057</v>
      </c>
      <c r="E5160" t="s">
        <v>3704</v>
      </c>
      <c r="F5160">
        <v>1</v>
      </c>
      <c r="G5160" t="s">
        <v>2619</v>
      </c>
      <c r="H5160" t="s">
        <v>2620</v>
      </c>
      <c r="I5160" t="s">
        <v>2076</v>
      </c>
      <c r="J5160" t="s">
        <v>3705</v>
      </c>
      <c r="K5160" t="s">
        <v>2655</v>
      </c>
      <c r="L5160" t="s">
        <v>2058</v>
      </c>
      <c r="M5160" t="s">
        <v>2170</v>
      </c>
      <c r="N5160">
        <v>6</v>
      </c>
      <c r="O5160">
        <v>296</v>
      </c>
      <c r="P5160">
        <v>1.93</v>
      </c>
      <c r="Q5160">
        <v>15300</v>
      </c>
      <c r="R5160">
        <v>3</v>
      </c>
      <c r="S5160">
        <v>133</v>
      </c>
      <c r="T5160">
        <v>0.87</v>
      </c>
      <c r="U5160">
        <v>3</v>
      </c>
      <c r="V5160">
        <v>163</v>
      </c>
      <c r="W5160">
        <v>1.07</v>
      </c>
      <c r="X5160">
        <v>0</v>
      </c>
      <c r="Y5160">
        <v>0</v>
      </c>
      <c r="Z5160">
        <v>0</v>
      </c>
      <c r="AA5160">
        <v>0</v>
      </c>
      <c r="AB5160">
        <v>0</v>
      </c>
      <c r="AC5160">
        <v>0</v>
      </c>
      <c r="AD5160">
        <v>0</v>
      </c>
      <c r="AE5160">
        <v>0</v>
      </c>
      <c r="AF5160">
        <v>0</v>
      </c>
      <c r="AG5160" t="s">
        <v>20058</v>
      </c>
      <c r="AH5160" s="21" t="str">
        <f t="shared" si="160"/>
        <v>YR25</v>
      </c>
      <c r="AI5160" s="21">
        <v>216</v>
      </c>
      <c r="AJ5160" s="21">
        <f t="shared" si="161"/>
        <v>98.06535947712419</v>
      </c>
      <c r="AK5160" s="21" t="s">
        <v>2063</v>
      </c>
      <c r="AL5160" t="s">
        <v>2984</v>
      </c>
      <c r="AM5160" s="26" t="s">
        <v>38</v>
      </c>
      <c r="AN5160" t="s">
        <v>2030</v>
      </c>
    </row>
    <row r="5161" spans="1:40" ht="15" hidden="1" thickTop="1" x14ac:dyDescent="0.35">
      <c r="A5161" t="s">
        <v>11432</v>
      </c>
      <c r="B5161" t="s">
        <v>20059</v>
      </c>
      <c r="C5161" t="s">
        <v>2885</v>
      </c>
      <c r="D5161" t="s">
        <v>20060</v>
      </c>
      <c r="E5161" t="s">
        <v>2608</v>
      </c>
      <c r="F5161">
        <v>1</v>
      </c>
      <c r="G5161" t="s">
        <v>2576</v>
      </c>
      <c r="H5161" t="s">
        <v>2577</v>
      </c>
      <c r="I5161" t="s">
        <v>2076</v>
      </c>
      <c r="J5161" t="s">
        <v>2578</v>
      </c>
      <c r="K5161" t="s">
        <v>2579</v>
      </c>
      <c r="L5161" t="s">
        <v>2058</v>
      </c>
      <c r="M5161" t="s">
        <v>2170</v>
      </c>
      <c r="N5161">
        <v>5</v>
      </c>
      <c r="O5161">
        <v>234</v>
      </c>
      <c r="P5161">
        <v>1.53</v>
      </c>
      <c r="Q5161">
        <v>15300</v>
      </c>
      <c r="R5161">
        <v>2</v>
      </c>
      <c r="S5161">
        <v>92</v>
      </c>
      <c r="T5161">
        <v>0.6</v>
      </c>
      <c r="U5161">
        <v>3</v>
      </c>
      <c r="V5161">
        <v>142</v>
      </c>
      <c r="W5161">
        <v>0.93</v>
      </c>
      <c r="X5161">
        <v>0</v>
      </c>
      <c r="Y5161">
        <v>0</v>
      </c>
      <c r="Z5161">
        <v>0</v>
      </c>
      <c r="AA5161">
        <v>0</v>
      </c>
      <c r="AB5161">
        <v>0</v>
      </c>
      <c r="AC5161">
        <v>0</v>
      </c>
      <c r="AD5161">
        <v>0</v>
      </c>
      <c r="AE5161">
        <v>0</v>
      </c>
      <c r="AF5161">
        <v>0</v>
      </c>
      <c r="AG5161" t="s">
        <v>20061</v>
      </c>
      <c r="AH5161" s="21" t="str">
        <f t="shared" si="160"/>
        <v>YR25</v>
      </c>
      <c r="AI5161" s="21">
        <v>216</v>
      </c>
      <c r="AJ5161" s="21">
        <f t="shared" si="161"/>
        <v>98.470588235294116</v>
      </c>
      <c r="AK5161" s="21" t="s">
        <v>2063</v>
      </c>
      <c r="AL5161" t="s">
        <v>2581</v>
      </c>
      <c r="AM5161" s="26" t="s">
        <v>38</v>
      </c>
      <c r="AN5161" t="s">
        <v>2031</v>
      </c>
    </row>
    <row r="5162" spans="1:40" ht="15" hidden="1" thickTop="1" x14ac:dyDescent="0.35">
      <c r="A5162" t="s">
        <v>11436</v>
      </c>
      <c r="B5162" t="s">
        <v>20062</v>
      </c>
      <c r="C5162" t="s">
        <v>7933</v>
      </c>
      <c r="D5162" t="s">
        <v>20063</v>
      </c>
      <c r="E5162" t="s">
        <v>2646</v>
      </c>
      <c r="F5162">
        <v>1</v>
      </c>
      <c r="G5162" t="s">
        <v>2600</v>
      </c>
      <c r="H5162" t="s">
        <v>2577</v>
      </c>
      <c r="I5162" t="s">
        <v>2076</v>
      </c>
      <c r="J5162" t="s">
        <v>2601</v>
      </c>
      <c r="K5162" t="s">
        <v>2602</v>
      </c>
      <c r="L5162" t="s">
        <v>2058</v>
      </c>
      <c r="M5162" t="s">
        <v>2163</v>
      </c>
      <c r="N5162">
        <v>0</v>
      </c>
      <c r="O5162">
        <v>0</v>
      </c>
      <c r="P5162">
        <v>0</v>
      </c>
      <c r="Q5162">
        <v>17340</v>
      </c>
      <c r="R5162">
        <v>0</v>
      </c>
      <c r="S5162">
        <v>0</v>
      </c>
      <c r="T5162">
        <v>0</v>
      </c>
      <c r="U5162">
        <v>0</v>
      </c>
      <c r="V5162">
        <v>0</v>
      </c>
      <c r="W5162">
        <v>0</v>
      </c>
      <c r="X5162">
        <v>0</v>
      </c>
      <c r="Y5162">
        <v>0</v>
      </c>
      <c r="Z5162">
        <v>0</v>
      </c>
      <c r="AA5162">
        <v>0</v>
      </c>
      <c r="AB5162">
        <v>0</v>
      </c>
      <c r="AC5162">
        <v>0</v>
      </c>
      <c r="AD5162">
        <v>0</v>
      </c>
      <c r="AE5162">
        <v>0</v>
      </c>
      <c r="AF5162">
        <v>0</v>
      </c>
      <c r="AG5162" t="s">
        <v>20064</v>
      </c>
      <c r="AH5162" s="21" t="str">
        <f t="shared" si="160"/>
        <v>YR25</v>
      </c>
      <c r="AI5162" s="21">
        <v>244.8</v>
      </c>
      <c r="AJ5162" s="21">
        <f t="shared" si="161"/>
        <v>100</v>
      </c>
      <c r="AK5162" s="21" t="s">
        <v>2060</v>
      </c>
      <c r="AL5162" t="s">
        <v>2551</v>
      </c>
      <c r="AM5162" s="26" t="s">
        <v>38</v>
      </c>
      <c r="AN5162" t="s">
        <v>2030</v>
      </c>
    </row>
    <row r="5163" spans="1:40" ht="15" hidden="1" thickTop="1" x14ac:dyDescent="0.35">
      <c r="A5163" t="s">
        <v>11440</v>
      </c>
      <c r="B5163" t="s">
        <v>20065</v>
      </c>
      <c r="C5163" t="s">
        <v>8041</v>
      </c>
      <c r="D5163" t="s">
        <v>20066</v>
      </c>
      <c r="E5163" t="s">
        <v>2575</v>
      </c>
      <c r="F5163">
        <v>1</v>
      </c>
      <c r="G5163" t="s">
        <v>2600</v>
      </c>
      <c r="H5163" t="s">
        <v>2577</v>
      </c>
      <c r="I5163" t="s">
        <v>2076</v>
      </c>
      <c r="J5163" t="s">
        <v>2699</v>
      </c>
      <c r="K5163" t="s">
        <v>2579</v>
      </c>
      <c r="L5163" t="s">
        <v>2058</v>
      </c>
      <c r="M5163" t="s">
        <v>2170</v>
      </c>
      <c r="N5163">
        <v>1</v>
      </c>
      <c r="O5163">
        <v>40</v>
      </c>
      <c r="P5163">
        <v>0.26</v>
      </c>
      <c r="Q5163">
        <v>15300</v>
      </c>
      <c r="R5163">
        <v>0</v>
      </c>
      <c r="S5163">
        <v>0</v>
      </c>
      <c r="T5163">
        <v>0</v>
      </c>
      <c r="U5163">
        <v>1</v>
      </c>
      <c r="V5163">
        <v>40</v>
      </c>
      <c r="W5163">
        <v>0.26</v>
      </c>
      <c r="X5163">
        <v>0</v>
      </c>
      <c r="Y5163">
        <v>0</v>
      </c>
      <c r="Z5163">
        <v>0</v>
      </c>
      <c r="AA5163">
        <v>0</v>
      </c>
      <c r="AB5163">
        <v>0</v>
      </c>
      <c r="AC5163">
        <v>0</v>
      </c>
      <c r="AD5163">
        <v>0</v>
      </c>
      <c r="AE5163">
        <v>0</v>
      </c>
      <c r="AF5163">
        <v>0</v>
      </c>
      <c r="AG5163" t="s">
        <v>20067</v>
      </c>
      <c r="AH5163" s="21" t="str">
        <f t="shared" si="160"/>
        <v>YR25</v>
      </c>
      <c r="AI5163" s="21">
        <v>216</v>
      </c>
      <c r="AJ5163" s="21">
        <f t="shared" si="161"/>
        <v>99.738562091503269</v>
      </c>
      <c r="AK5163" s="21" t="s">
        <v>2060</v>
      </c>
      <c r="AL5163" t="s">
        <v>2581</v>
      </c>
      <c r="AM5163" s="26" t="s">
        <v>38</v>
      </c>
      <c r="AN5163" t="s">
        <v>2031</v>
      </c>
    </row>
    <row r="5164" spans="1:40" ht="15" hidden="1" thickTop="1" x14ac:dyDescent="0.35">
      <c r="A5164" t="s">
        <v>11444</v>
      </c>
      <c r="B5164" t="s">
        <v>20068</v>
      </c>
      <c r="C5164" t="s">
        <v>5561</v>
      </c>
      <c r="D5164" t="s">
        <v>20069</v>
      </c>
      <c r="E5164" t="s">
        <v>2575</v>
      </c>
      <c r="F5164">
        <v>1</v>
      </c>
      <c r="G5164" t="s">
        <v>2576</v>
      </c>
      <c r="H5164" t="s">
        <v>2577</v>
      </c>
      <c r="I5164" t="s">
        <v>2076</v>
      </c>
      <c r="J5164" t="s">
        <v>2578</v>
      </c>
      <c r="K5164" t="s">
        <v>2579</v>
      </c>
      <c r="L5164" t="s">
        <v>2058</v>
      </c>
      <c r="M5164" t="s">
        <v>2170</v>
      </c>
      <c r="N5164">
        <v>0</v>
      </c>
      <c r="O5164">
        <v>0</v>
      </c>
      <c r="P5164">
        <v>0</v>
      </c>
      <c r="Q5164">
        <v>15300</v>
      </c>
      <c r="R5164">
        <v>0</v>
      </c>
      <c r="S5164">
        <v>0</v>
      </c>
      <c r="T5164">
        <v>0</v>
      </c>
      <c r="U5164">
        <v>0</v>
      </c>
      <c r="V5164">
        <v>0</v>
      </c>
      <c r="W5164">
        <v>0</v>
      </c>
      <c r="X5164">
        <v>0</v>
      </c>
      <c r="Y5164">
        <v>0</v>
      </c>
      <c r="Z5164">
        <v>0</v>
      </c>
      <c r="AA5164">
        <v>0</v>
      </c>
      <c r="AB5164">
        <v>0</v>
      </c>
      <c r="AC5164">
        <v>0</v>
      </c>
      <c r="AD5164">
        <v>0</v>
      </c>
      <c r="AE5164">
        <v>0</v>
      </c>
      <c r="AF5164">
        <v>0</v>
      </c>
      <c r="AG5164" t="s">
        <v>20070</v>
      </c>
      <c r="AH5164" s="21" t="str">
        <f t="shared" si="160"/>
        <v>YR25</v>
      </c>
      <c r="AI5164" s="21">
        <v>216</v>
      </c>
      <c r="AJ5164" s="21">
        <f t="shared" si="161"/>
        <v>100</v>
      </c>
      <c r="AK5164" s="21" t="s">
        <v>2060</v>
      </c>
      <c r="AL5164" t="s">
        <v>2581</v>
      </c>
      <c r="AM5164" s="26" t="s">
        <v>38</v>
      </c>
      <c r="AN5164" t="s">
        <v>2031</v>
      </c>
    </row>
    <row r="5165" spans="1:40" ht="15" hidden="1" thickTop="1" x14ac:dyDescent="0.35">
      <c r="A5165" t="s">
        <v>11448</v>
      </c>
      <c r="B5165" t="s">
        <v>20072</v>
      </c>
      <c r="C5165" t="s">
        <v>4092</v>
      </c>
      <c r="D5165" t="s">
        <v>4713</v>
      </c>
      <c r="E5165" t="s">
        <v>2608</v>
      </c>
      <c r="F5165">
        <v>1</v>
      </c>
      <c r="G5165" t="s">
        <v>2609</v>
      </c>
      <c r="H5165" t="s">
        <v>2577</v>
      </c>
      <c r="I5165" t="s">
        <v>2076</v>
      </c>
      <c r="J5165" t="s">
        <v>2610</v>
      </c>
      <c r="K5165" t="s">
        <v>2611</v>
      </c>
      <c r="L5165" t="s">
        <v>2058</v>
      </c>
      <c r="M5165" t="s">
        <v>2059</v>
      </c>
      <c r="N5165">
        <v>11</v>
      </c>
      <c r="O5165">
        <v>434</v>
      </c>
      <c r="P5165">
        <v>1.77</v>
      </c>
      <c r="Q5165">
        <v>24480</v>
      </c>
      <c r="R5165">
        <v>6</v>
      </c>
      <c r="S5165">
        <v>167</v>
      </c>
      <c r="T5165">
        <v>0.68</v>
      </c>
      <c r="U5165">
        <v>5</v>
      </c>
      <c r="V5165">
        <v>267</v>
      </c>
      <c r="W5165">
        <v>1.0900000000000001</v>
      </c>
      <c r="X5165">
        <v>0</v>
      </c>
      <c r="Y5165">
        <v>0</v>
      </c>
      <c r="Z5165">
        <v>0</v>
      </c>
      <c r="AA5165">
        <v>0</v>
      </c>
      <c r="AB5165">
        <v>0</v>
      </c>
      <c r="AC5165">
        <v>0</v>
      </c>
      <c r="AD5165">
        <v>0</v>
      </c>
      <c r="AE5165">
        <v>0</v>
      </c>
      <c r="AF5165">
        <v>0</v>
      </c>
      <c r="AG5165" t="s">
        <v>20073</v>
      </c>
      <c r="AH5165" s="21" t="str">
        <f t="shared" si="160"/>
        <v>YR25</v>
      </c>
      <c r="AI5165" s="21">
        <v>345.36</v>
      </c>
      <c r="AJ5165" s="21">
        <f t="shared" si="161"/>
        <v>98.227124183006538</v>
      </c>
      <c r="AK5165" s="21" t="s">
        <v>2063</v>
      </c>
      <c r="AL5165" t="s">
        <v>2613</v>
      </c>
      <c r="AM5165" s="26" t="s">
        <v>38</v>
      </c>
      <c r="AN5165" t="s">
        <v>2030</v>
      </c>
    </row>
    <row r="5166" spans="1:40" ht="15" hidden="1" thickTop="1" x14ac:dyDescent="0.35">
      <c r="A5166" t="s">
        <v>11452</v>
      </c>
      <c r="B5166" t="s">
        <v>20074</v>
      </c>
      <c r="C5166" t="s">
        <v>3702</v>
      </c>
      <c r="D5166" t="s">
        <v>20075</v>
      </c>
      <c r="E5166" t="s">
        <v>3704</v>
      </c>
      <c r="F5166">
        <v>1</v>
      </c>
      <c r="G5166" t="s">
        <v>2619</v>
      </c>
      <c r="H5166" t="s">
        <v>2620</v>
      </c>
      <c r="I5166" t="s">
        <v>2076</v>
      </c>
      <c r="J5166" t="s">
        <v>3705</v>
      </c>
      <c r="K5166" t="s">
        <v>2655</v>
      </c>
      <c r="L5166" t="s">
        <v>2058</v>
      </c>
      <c r="M5166" t="s">
        <v>2170</v>
      </c>
      <c r="N5166">
        <v>3</v>
      </c>
      <c r="O5166">
        <v>116</v>
      </c>
      <c r="P5166">
        <v>0.76</v>
      </c>
      <c r="Q5166">
        <v>15300</v>
      </c>
      <c r="R5166">
        <v>0</v>
      </c>
      <c r="S5166">
        <v>0</v>
      </c>
      <c r="T5166">
        <v>0</v>
      </c>
      <c r="U5166">
        <v>3</v>
      </c>
      <c r="V5166">
        <v>116</v>
      </c>
      <c r="W5166">
        <v>0.76</v>
      </c>
      <c r="X5166">
        <v>0</v>
      </c>
      <c r="Y5166">
        <v>0</v>
      </c>
      <c r="Z5166">
        <v>0</v>
      </c>
      <c r="AA5166">
        <v>0</v>
      </c>
      <c r="AB5166">
        <v>0</v>
      </c>
      <c r="AC5166">
        <v>0</v>
      </c>
      <c r="AD5166">
        <v>0</v>
      </c>
      <c r="AE5166">
        <v>0</v>
      </c>
      <c r="AF5166">
        <v>0</v>
      </c>
      <c r="AG5166" t="s">
        <v>20076</v>
      </c>
      <c r="AH5166" s="21" t="str">
        <f t="shared" si="160"/>
        <v>YR25</v>
      </c>
      <c r="AI5166" s="21">
        <v>216</v>
      </c>
      <c r="AJ5166" s="21">
        <f t="shared" si="161"/>
        <v>99.24183006535948</v>
      </c>
      <c r="AK5166" s="21" t="s">
        <v>2060</v>
      </c>
      <c r="AL5166" t="s">
        <v>2984</v>
      </c>
      <c r="AM5166" s="26" t="s">
        <v>38</v>
      </c>
      <c r="AN5166" t="s">
        <v>2033</v>
      </c>
    </row>
    <row r="5167" spans="1:40" ht="15" hidden="1" thickTop="1" x14ac:dyDescent="0.35">
      <c r="A5167" t="s">
        <v>11456</v>
      </c>
      <c r="B5167" t="s">
        <v>20077</v>
      </c>
      <c r="C5167" t="s">
        <v>6101</v>
      </c>
      <c r="D5167" t="s">
        <v>20078</v>
      </c>
      <c r="E5167" t="s">
        <v>2575</v>
      </c>
      <c r="F5167">
        <v>1</v>
      </c>
      <c r="G5167" t="s">
        <v>2576</v>
      </c>
      <c r="H5167" t="s">
        <v>2577</v>
      </c>
      <c r="I5167" t="s">
        <v>2076</v>
      </c>
      <c r="J5167" t="s">
        <v>2578</v>
      </c>
      <c r="K5167" t="s">
        <v>2579</v>
      </c>
      <c r="L5167" t="s">
        <v>2058</v>
      </c>
      <c r="M5167" t="s">
        <v>2059</v>
      </c>
      <c r="N5167">
        <v>2</v>
      </c>
      <c r="O5167">
        <v>65</v>
      </c>
      <c r="P5167">
        <v>0.27</v>
      </c>
      <c r="Q5167">
        <v>24480</v>
      </c>
      <c r="R5167">
        <v>1</v>
      </c>
      <c r="S5167">
        <v>32</v>
      </c>
      <c r="T5167">
        <v>0.13</v>
      </c>
      <c r="U5167">
        <v>0</v>
      </c>
      <c r="V5167">
        <v>0</v>
      </c>
      <c r="W5167">
        <v>0</v>
      </c>
      <c r="X5167">
        <v>0</v>
      </c>
      <c r="Y5167">
        <v>0</v>
      </c>
      <c r="Z5167">
        <v>0</v>
      </c>
      <c r="AA5167">
        <v>1</v>
      </c>
      <c r="AB5167">
        <v>33</v>
      </c>
      <c r="AC5167">
        <v>0.13</v>
      </c>
      <c r="AD5167">
        <v>0</v>
      </c>
      <c r="AE5167">
        <v>0</v>
      </c>
      <c r="AF5167">
        <v>0</v>
      </c>
      <c r="AG5167" t="s">
        <v>20079</v>
      </c>
      <c r="AH5167" s="21" t="str">
        <f t="shared" si="160"/>
        <v>YR25</v>
      </c>
      <c r="AI5167" s="21">
        <v>345.36</v>
      </c>
      <c r="AJ5167" s="21">
        <f t="shared" si="161"/>
        <v>99.734477124183002</v>
      </c>
      <c r="AK5167" s="21" t="s">
        <v>2060</v>
      </c>
      <c r="AL5167" t="s">
        <v>2581</v>
      </c>
      <c r="AM5167" s="26" t="s">
        <v>38</v>
      </c>
      <c r="AN5167" t="s">
        <v>2031</v>
      </c>
    </row>
    <row r="5168" spans="1:40" ht="15" hidden="1" thickTop="1" x14ac:dyDescent="0.35">
      <c r="A5168" t="s">
        <v>11460</v>
      </c>
      <c r="B5168" t="s">
        <v>20080</v>
      </c>
      <c r="C5168" t="s">
        <v>2808</v>
      </c>
      <c r="D5168" t="s">
        <v>20081</v>
      </c>
      <c r="E5168" t="s">
        <v>2691</v>
      </c>
      <c r="F5168">
        <v>1</v>
      </c>
      <c r="G5168" t="s">
        <v>2633</v>
      </c>
      <c r="H5168" t="s">
        <v>2577</v>
      </c>
      <c r="I5168" t="s">
        <v>2076</v>
      </c>
      <c r="J5168" t="s">
        <v>2692</v>
      </c>
      <c r="K5168" t="s">
        <v>2635</v>
      </c>
      <c r="L5168" t="s">
        <v>2058</v>
      </c>
      <c r="M5168" t="s">
        <v>2059</v>
      </c>
      <c r="N5168">
        <v>6</v>
      </c>
      <c r="O5168">
        <v>327</v>
      </c>
      <c r="P5168">
        <v>1.34</v>
      </c>
      <c r="Q5168">
        <v>24480</v>
      </c>
      <c r="R5168">
        <v>2</v>
      </c>
      <c r="S5168">
        <v>103</v>
      </c>
      <c r="T5168">
        <v>0.42</v>
      </c>
      <c r="U5168">
        <v>4</v>
      </c>
      <c r="V5168">
        <v>224</v>
      </c>
      <c r="W5168">
        <v>0.92</v>
      </c>
      <c r="X5168">
        <v>0</v>
      </c>
      <c r="Y5168">
        <v>0</v>
      </c>
      <c r="Z5168">
        <v>0</v>
      </c>
      <c r="AA5168">
        <v>0</v>
      </c>
      <c r="AB5168">
        <v>0</v>
      </c>
      <c r="AC5168">
        <v>0</v>
      </c>
      <c r="AD5168">
        <v>0</v>
      </c>
      <c r="AE5168">
        <v>0</v>
      </c>
      <c r="AF5168">
        <v>0</v>
      </c>
      <c r="AG5168" t="s">
        <v>20082</v>
      </c>
      <c r="AH5168" s="21" t="str">
        <f t="shared" si="160"/>
        <v>YR25</v>
      </c>
      <c r="AI5168" s="21">
        <v>345.36</v>
      </c>
      <c r="AJ5168" s="21">
        <f t="shared" si="161"/>
        <v>98.664215686274517</v>
      </c>
      <c r="AK5168" s="21" t="s">
        <v>2063</v>
      </c>
      <c r="AL5168" t="s">
        <v>2581</v>
      </c>
      <c r="AM5168" s="26" t="s">
        <v>38</v>
      </c>
      <c r="AN5168" t="s">
        <v>2033</v>
      </c>
    </row>
    <row r="5169" spans="1:40" ht="15" hidden="1" thickTop="1" x14ac:dyDescent="0.35">
      <c r="A5169" t="s">
        <v>11464</v>
      </c>
      <c r="B5169" t="s">
        <v>20083</v>
      </c>
      <c r="C5169" t="s">
        <v>4067</v>
      </c>
      <c r="D5169" t="s">
        <v>20084</v>
      </c>
      <c r="E5169" t="s">
        <v>2575</v>
      </c>
      <c r="F5169">
        <v>1</v>
      </c>
      <c r="G5169" t="s">
        <v>2600</v>
      </c>
      <c r="H5169" t="s">
        <v>2577</v>
      </c>
      <c r="I5169" t="s">
        <v>2076</v>
      </c>
      <c r="J5169" t="s">
        <v>2699</v>
      </c>
      <c r="K5169" t="s">
        <v>2579</v>
      </c>
      <c r="L5169" t="s">
        <v>2058</v>
      </c>
      <c r="M5169" t="s">
        <v>2170</v>
      </c>
      <c r="N5169">
        <v>6</v>
      </c>
      <c r="O5169">
        <v>140</v>
      </c>
      <c r="P5169">
        <v>0.92</v>
      </c>
      <c r="Q5169">
        <v>15300</v>
      </c>
      <c r="R5169">
        <v>2</v>
      </c>
      <c r="S5169">
        <v>53</v>
      </c>
      <c r="T5169">
        <v>0.35</v>
      </c>
      <c r="U5169">
        <v>3</v>
      </c>
      <c r="V5169">
        <v>60</v>
      </c>
      <c r="W5169">
        <v>0.39</v>
      </c>
      <c r="X5169">
        <v>1</v>
      </c>
      <c r="Y5169">
        <v>27</v>
      </c>
      <c r="Z5169">
        <v>0.18</v>
      </c>
      <c r="AA5169">
        <v>0</v>
      </c>
      <c r="AB5169">
        <v>0</v>
      </c>
      <c r="AC5169">
        <v>0</v>
      </c>
      <c r="AD5169">
        <v>0</v>
      </c>
      <c r="AE5169">
        <v>0</v>
      </c>
      <c r="AF5169">
        <v>0</v>
      </c>
      <c r="AG5169" t="s">
        <v>20085</v>
      </c>
      <c r="AH5169" s="21" t="str">
        <f t="shared" si="160"/>
        <v>YR25</v>
      </c>
      <c r="AI5169" s="21">
        <v>216</v>
      </c>
      <c r="AJ5169" s="21">
        <f t="shared" si="161"/>
        <v>99.084967320261441</v>
      </c>
      <c r="AK5169" s="21" t="s">
        <v>2063</v>
      </c>
      <c r="AL5169" t="s">
        <v>2581</v>
      </c>
      <c r="AM5169" s="26" t="s">
        <v>38</v>
      </c>
      <c r="AN5169" t="s">
        <v>2031</v>
      </c>
    </row>
    <row r="5170" spans="1:40" ht="15" hidden="1" thickTop="1" x14ac:dyDescent="0.35">
      <c r="A5170" t="s">
        <v>11468</v>
      </c>
      <c r="B5170" t="s">
        <v>20086</v>
      </c>
      <c r="C5170" t="s">
        <v>30202</v>
      </c>
      <c r="D5170" t="s">
        <v>20087</v>
      </c>
      <c r="E5170" t="s">
        <v>2575</v>
      </c>
      <c r="F5170">
        <v>1</v>
      </c>
      <c r="G5170" t="s">
        <v>2576</v>
      </c>
      <c r="H5170" t="s">
        <v>2577</v>
      </c>
      <c r="I5170" t="s">
        <v>2076</v>
      </c>
      <c r="J5170" t="s">
        <v>2578</v>
      </c>
      <c r="K5170" t="s">
        <v>2579</v>
      </c>
      <c r="L5170" t="s">
        <v>2058</v>
      </c>
      <c r="M5170" t="s">
        <v>2170</v>
      </c>
      <c r="N5170">
        <v>3</v>
      </c>
      <c r="O5170">
        <v>80</v>
      </c>
      <c r="P5170">
        <v>0.52</v>
      </c>
      <c r="Q5170">
        <v>15300</v>
      </c>
      <c r="R5170">
        <v>0</v>
      </c>
      <c r="S5170">
        <v>0</v>
      </c>
      <c r="T5170">
        <v>0</v>
      </c>
      <c r="U5170">
        <v>3</v>
      </c>
      <c r="V5170">
        <v>80</v>
      </c>
      <c r="W5170">
        <v>0.52</v>
      </c>
      <c r="X5170">
        <v>0</v>
      </c>
      <c r="Y5170">
        <v>0</v>
      </c>
      <c r="Z5170">
        <v>0</v>
      </c>
      <c r="AA5170">
        <v>0</v>
      </c>
      <c r="AB5170">
        <v>0</v>
      </c>
      <c r="AC5170">
        <v>0</v>
      </c>
      <c r="AD5170">
        <v>0</v>
      </c>
      <c r="AE5170">
        <v>0</v>
      </c>
      <c r="AF5170">
        <v>0</v>
      </c>
      <c r="AG5170" t="s">
        <v>20088</v>
      </c>
      <c r="AH5170" s="21" t="str">
        <f t="shared" si="160"/>
        <v>YR25</v>
      </c>
      <c r="AI5170" s="21">
        <v>216</v>
      </c>
      <c r="AJ5170" s="21">
        <f t="shared" si="161"/>
        <v>99.477124183006538</v>
      </c>
      <c r="AK5170" s="21" t="s">
        <v>2060</v>
      </c>
      <c r="AL5170" t="s">
        <v>2581</v>
      </c>
      <c r="AM5170" s="26" t="s">
        <v>38</v>
      </c>
      <c r="AN5170" t="s">
        <v>2031</v>
      </c>
    </row>
    <row r="5171" spans="1:40" ht="15" hidden="1" thickTop="1" x14ac:dyDescent="0.35">
      <c r="A5171" t="s">
        <v>11472</v>
      </c>
      <c r="B5171" t="s">
        <v>20089</v>
      </c>
      <c r="C5171" t="s">
        <v>4092</v>
      </c>
      <c r="D5171" t="s">
        <v>20090</v>
      </c>
      <c r="E5171" t="s">
        <v>2608</v>
      </c>
      <c r="F5171">
        <v>1</v>
      </c>
      <c r="G5171" t="s">
        <v>2609</v>
      </c>
      <c r="H5171" t="s">
        <v>2577</v>
      </c>
      <c r="I5171" t="s">
        <v>2076</v>
      </c>
      <c r="J5171" t="s">
        <v>2610</v>
      </c>
      <c r="K5171" t="s">
        <v>2611</v>
      </c>
      <c r="L5171" t="s">
        <v>2058</v>
      </c>
      <c r="M5171" t="s">
        <v>2170</v>
      </c>
      <c r="N5171">
        <v>7</v>
      </c>
      <c r="O5171">
        <v>315</v>
      </c>
      <c r="P5171">
        <v>2.06</v>
      </c>
      <c r="Q5171">
        <v>15300</v>
      </c>
      <c r="R5171">
        <v>0</v>
      </c>
      <c r="S5171">
        <v>0</v>
      </c>
      <c r="T5171">
        <v>0</v>
      </c>
      <c r="U5171">
        <v>4</v>
      </c>
      <c r="V5171">
        <v>191</v>
      </c>
      <c r="W5171">
        <v>1.25</v>
      </c>
      <c r="X5171">
        <v>0</v>
      </c>
      <c r="Y5171">
        <v>0</v>
      </c>
      <c r="Z5171">
        <v>0</v>
      </c>
      <c r="AA5171">
        <v>3</v>
      </c>
      <c r="AB5171">
        <v>124</v>
      </c>
      <c r="AC5171">
        <v>0.81</v>
      </c>
      <c r="AD5171">
        <v>0</v>
      </c>
      <c r="AE5171">
        <v>0</v>
      </c>
      <c r="AF5171">
        <v>0</v>
      </c>
      <c r="AG5171" t="s">
        <v>20091</v>
      </c>
      <c r="AH5171" s="21" t="str">
        <f t="shared" si="160"/>
        <v>YR25</v>
      </c>
      <c r="AI5171" s="21">
        <v>216</v>
      </c>
      <c r="AJ5171" s="21">
        <f t="shared" si="161"/>
        <v>97.941176470588232</v>
      </c>
      <c r="AK5171" s="21" t="s">
        <v>2063</v>
      </c>
      <c r="AL5171" t="s">
        <v>2613</v>
      </c>
      <c r="AM5171" s="26" t="s">
        <v>38</v>
      </c>
      <c r="AN5171" t="s">
        <v>2030</v>
      </c>
    </row>
    <row r="5172" spans="1:40" ht="15" hidden="1" thickTop="1" x14ac:dyDescent="0.35">
      <c r="A5172" t="s">
        <v>11476</v>
      </c>
      <c r="B5172" t="s">
        <v>20092</v>
      </c>
      <c r="C5172" t="s">
        <v>2808</v>
      </c>
      <c r="D5172" t="s">
        <v>20093</v>
      </c>
      <c r="E5172" t="s">
        <v>2691</v>
      </c>
      <c r="F5172">
        <v>1</v>
      </c>
      <c r="G5172" t="s">
        <v>2633</v>
      </c>
      <c r="H5172" t="s">
        <v>2577</v>
      </c>
      <c r="I5172" t="s">
        <v>2076</v>
      </c>
      <c r="J5172" t="s">
        <v>2692</v>
      </c>
      <c r="K5172" t="s">
        <v>2635</v>
      </c>
      <c r="L5172" t="s">
        <v>2058</v>
      </c>
      <c r="M5172" t="s">
        <v>5179</v>
      </c>
      <c r="N5172">
        <v>5</v>
      </c>
      <c r="O5172">
        <v>144</v>
      </c>
      <c r="P5172">
        <v>0.78</v>
      </c>
      <c r="Q5172">
        <v>18360</v>
      </c>
      <c r="R5172">
        <v>1</v>
      </c>
      <c r="S5172">
        <v>50</v>
      </c>
      <c r="T5172">
        <v>0.27</v>
      </c>
      <c r="U5172">
        <v>3</v>
      </c>
      <c r="V5172">
        <v>92</v>
      </c>
      <c r="W5172">
        <v>0.5</v>
      </c>
      <c r="X5172">
        <v>0</v>
      </c>
      <c r="Y5172">
        <v>0</v>
      </c>
      <c r="Z5172">
        <v>0</v>
      </c>
      <c r="AA5172">
        <v>1</v>
      </c>
      <c r="AB5172">
        <v>2</v>
      </c>
      <c r="AC5172">
        <v>0.01</v>
      </c>
      <c r="AD5172">
        <v>0</v>
      </c>
      <c r="AE5172">
        <v>0</v>
      </c>
      <c r="AF5172">
        <v>0</v>
      </c>
      <c r="AG5172" t="s">
        <v>20094</v>
      </c>
      <c r="AH5172" s="21" t="str">
        <f t="shared" si="160"/>
        <v>YR25</v>
      </c>
      <c r="AI5172" s="21">
        <v>258.95999999999998</v>
      </c>
      <c r="AJ5172" s="21">
        <f t="shared" si="161"/>
        <v>99.215686274509807</v>
      </c>
      <c r="AK5172" s="21" t="s">
        <v>2060</v>
      </c>
      <c r="AL5172" t="s">
        <v>2581</v>
      </c>
      <c r="AM5172" s="26" t="s">
        <v>38</v>
      </c>
      <c r="AN5172" t="s">
        <v>2031</v>
      </c>
    </row>
    <row r="5173" spans="1:40" ht="15" hidden="1" thickTop="1" x14ac:dyDescent="0.35">
      <c r="A5173" t="s">
        <v>11480</v>
      </c>
      <c r="B5173" t="s">
        <v>20095</v>
      </c>
      <c r="C5173" t="s">
        <v>6159</v>
      </c>
      <c r="D5173" t="s">
        <v>20096</v>
      </c>
      <c r="E5173" t="s">
        <v>3704</v>
      </c>
      <c r="F5173">
        <v>2</v>
      </c>
      <c r="G5173" t="s">
        <v>2619</v>
      </c>
      <c r="H5173" t="s">
        <v>2620</v>
      </c>
      <c r="I5173" t="s">
        <v>2076</v>
      </c>
      <c r="J5173" t="s">
        <v>6161</v>
      </c>
      <c r="K5173" t="s">
        <v>2655</v>
      </c>
      <c r="L5173" t="s">
        <v>2058</v>
      </c>
      <c r="M5173" t="s">
        <v>2059</v>
      </c>
      <c r="N5173">
        <v>5</v>
      </c>
      <c r="O5173">
        <v>353</v>
      </c>
      <c r="P5173">
        <v>1.44</v>
      </c>
      <c r="Q5173">
        <v>24480</v>
      </c>
      <c r="R5173">
        <v>3</v>
      </c>
      <c r="S5173">
        <v>200</v>
      </c>
      <c r="T5173">
        <v>0.82</v>
      </c>
      <c r="U5173">
        <v>2</v>
      </c>
      <c r="V5173">
        <v>153</v>
      </c>
      <c r="W5173">
        <v>0.63</v>
      </c>
      <c r="X5173">
        <v>0</v>
      </c>
      <c r="Y5173">
        <v>0</v>
      </c>
      <c r="Z5173">
        <v>0</v>
      </c>
      <c r="AA5173">
        <v>0</v>
      </c>
      <c r="AB5173">
        <v>0</v>
      </c>
      <c r="AC5173">
        <v>0</v>
      </c>
      <c r="AD5173">
        <v>0</v>
      </c>
      <c r="AE5173">
        <v>0</v>
      </c>
      <c r="AF5173">
        <v>0</v>
      </c>
      <c r="AG5173" t="s">
        <v>20097</v>
      </c>
      <c r="AH5173" s="21" t="str">
        <f t="shared" si="160"/>
        <v>YR25</v>
      </c>
      <c r="AI5173" s="21">
        <v>345.36</v>
      </c>
      <c r="AJ5173" s="21">
        <f t="shared" si="161"/>
        <v>98.558006535947712</v>
      </c>
      <c r="AK5173" s="21" t="s">
        <v>2063</v>
      </c>
      <c r="AL5173" t="s">
        <v>2984</v>
      </c>
      <c r="AM5173" s="26" t="s">
        <v>38</v>
      </c>
      <c r="AN5173" t="s">
        <v>2030</v>
      </c>
    </row>
    <row r="5174" spans="1:40" ht="15" hidden="1" thickTop="1" x14ac:dyDescent="0.35">
      <c r="A5174" t="s">
        <v>11484</v>
      </c>
      <c r="B5174" t="s">
        <v>20098</v>
      </c>
      <c r="C5174" t="s">
        <v>6818</v>
      </c>
      <c r="D5174" t="s">
        <v>20099</v>
      </c>
      <c r="E5174" t="s">
        <v>5749</v>
      </c>
      <c r="F5174">
        <v>1</v>
      </c>
      <c r="G5174" t="s">
        <v>2576</v>
      </c>
      <c r="H5174" t="s">
        <v>2577</v>
      </c>
      <c r="I5174" t="s">
        <v>2076</v>
      </c>
      <c r="J5174" t="s">
        <v>2578</v>
      </c>
      <c r="K5174" t="s">
        <v>2579</v>
      </c>
      <c r="L5174" t="s">
        <v>2058</v>
      </c>
      <c r="M5174" t="s">
        <v>2170</v>
      </c>
      <c r="N5174">
        <v>2</v>
      </c>
      <c r="O5174">
        <v>35</v>
      </c>
      <c r="P5174">
        <v>0.23</v>
      </c>
      <c r="Q5174">
        <v>15300</v>
      </c>
      <c r="R5174">
        <v>1</v>
      </c>
      <c r="S5174">
        <v>24</v>
      </c>
      <c r="T5174">
        <v>0.16</v>
      </c>
      <c r="U5174">
        <v>1</v>
      </c>
      <c r="V5174">
        <v>11</v>
      </c>
      <c r="W5174">
        <v>7.0000000000000007E-2</v>
      </c>
      <c r="X5174">
        <v>0</v>
      </c>
      <c r="Y5174">
        <v>0</v>
      </c>
      <c r="Z5174">
        <v>0</v>
      </c>
      <c r="AA5174">
        <v>0</v>
      </c>
      <c r="AB5174">
        <v>0</v>
      </c>
      <c r="AC5174">
        <v>0</v>
      </c>
      <c r="AD5174">
        <v>0</v>
      </c>
      <c r="AE5174">
        <v>0</v>
      </c>
      <c r="AF5174">
        <v>0</v>
      </c>
      <c r="AG5174" t="s">
        <v>20100</v>
      </c>
      <c r="AH5174" s="21" t="str">
        <f t="shared" si="160"/>
        <v>YR25</v>
      </c>
      <c r="AI5174" s="21">
        <v>216</v>
      </c>
      <c r="AJ5174" s="21">
        <f t="shared" si="161"/>
        <v>99.771241830065364</v>
      </c>
      <c r="AK5174" s="21" t="s">
        <v>2060</v>
      </c>
      <c r="AL5174" t="s">
        <v>2581</v>
      </c>
      <c r="AM5174" s="26" t="s">
        <v>38</v>
      </c>
      <c r="AN5174" t="s">
        <v>2029</v>
      </c>
    </row>
    <row r="5175" spans="1:40" ht="15" hidden="1" thickTop="1" x14ac:dyDescent="0.35">
      <c r="A5175" t="s">
        <v>11489</v>
      </c>
      <c r="B5175" t="s">
        <v>20101</v>
      </c>
      <c r="C5175" t="s">
        <v>8041</v>
      </c>
      <c r="D5175" t="s">
        <v>20102</v>
      </c>
      <c r="E5175" t="s">
        <v>2575</v>
      </c>
      <c r="F5175">
        <v>1</v>
      </c>
      <c r="G5175" t="s">
        <v>2600</v>
      </c>
      <c r="H5175" t="s">
        <v>2577</v>
      </c>
      <c r="I5175" t="s">
        <v>2076</v>
      </c>
      <c r="J5175" t="s">
        <v>2699</v>
      </c>
      <c r="K5175" t="s">
        <v>2579</v>
      </c>
      <c r="L5175" t="s">
        <v>2058</v>
      </c>
      <c r="M5175" t="s">
        <v>2170</v>
      </c>
      <c r="N5175">
        <v>0</v>
      </c>
      <c r="O5175">
        <v>0</v>
      </c>
      <c r="P5175">
        <v>0</v>
      </c>
      <c r="Q5175">
        <v>15300</v>
      </c>
      <c r="R5175">
        <v>0</v>
      </c>
      <c r="S5175">
        <v>0</v>
      </c>
      <c r="T5175">
        <v>0</v>
      </c>
      <c r="U5175">
        <v>0</v>
      </c>
      <c r="V5175">
        <v>0</v>
      </c>
      <c r="W5175">
        <v>0</v>
      </c>
      <c r="X5175">
        <v>0</v>
      </c>
      <c r="Y5175">
        <v>0</v>
      </c>
      <c r="Z5175">
        <v>0</v>
      </c>
      <c r="AA5175">
        <v>0</v>
      </c>
      <c r="AB5175">
        <v>0</v>
      </c>
      <c r="AC5175">
        <v>0</v>
      </c>
      <c r="AD5175">
        <v>0</v>
      </c>
      <c r="AE5175">
        <v>0</v>
      </c>
      <c r="AF5175">
        <v>0</v>
      </c>
      <c r="AG5175" t="s">
        <v>20103</v>
      </c>
      <c r="AH5175" s="21" t="str">
        <f t="shared" si="160"/>
        <v>YR25</v>
      </c>
      <c r="AI5175" s="21">
        <v>216</v>
      </c>
      <c r="AJ5175" s="21">
        <f t="shared" si="161"/>
        <v>100</v>
      </c>
      <c r="AK5175" s="21" t="s">
        <v>2060</v>
      </c>
      <c r="AL5175" t="s">
        <v>2581</v>
      </c>
      <c r="AM5175" s="26" t="s">
        <v>38</v>
      </c>
      <c r="AN5175" t="s">
        <v>2031</v>
      </c>
    </row>
    <row r="5176" spans="1:40" ht="15" hidden="1" thickTop="1" x14ac:dyDescent="0.35">
      <c r="A5176" t="s">
        <v>11490</v>
      </c>
      <c r="B5176" t="s">
        <v>20104</v>
      </c>
      <c r="C5176" t="s">
        <v>5491</v>
      </c>
      <c r="D5176" t="s">
        <v>20105</v>
      </c>
      <c r="E5176" t="s">
        <v>2646</v>
      </c>
      <c r="F5176">
        <v>1</v>
      </c>
      <c r="G5176" t="s">
        <v>2600</v>
      </c>
      <c r="H5176" t="s">
        <v>2577</v>
      </c>
      <c r="I5176" t="s">
        <v>2076</v>
      </c>
      <c r="J5176" t="s">
        <v>2699</v>
      </c>
      <c r="K5176" t="s">
        <v>2579</v>
      </c>
      <c r="L5176" t="s">
        <v>2058</v>
      </c>
      <c r="M5176" t="s">
        <v>2059</v>
      </c>
      <c r="N5176">
        <v>3</v>
      </c>
      <c r="O5176">
        <v>73</v>
      </c>
      <c r="P5176">
        <v>0.3</v>
      </c>
      <c r="Q5176">
        <v>24480</v>
      </c>
      <c r="R5176">
        <v>0</v>
      </c>
      <c r="S5176">
        <v>0</v>
      </c>
      <c r="T5176">
        <v>0</v>
      </c>
      <c r="U5176">
        <v>3</v>
      </c>
      <c r="V5176">
        <v>73</v>
      </c>
      <c r="W5176">
        <v>0.3</v>
      </c>
      <c r="X5176">
        <v>0</v>
      </c>
      <c r="Y5176">
        <v>0</v>
      </c>
      <c r="Z5176">
        <v>0</v>
      </c>
      <c r="AA5176">
        <v>0</v>
      </c>
      <c r="AB5176">
        <v>0</v>
      </c>
      <c r="AC5176">
        <v>0</v>
      </c>
      <c r="AD5176">
        <v>0</v>
      </c>
      <c r="AE5176">
        <v>0</v>
      </c>
      <c r="AF5176">
        <v>0</v>
      </c>
      <c r="AG5176" t="s">
        <v>20106</v>
      </c>
      <c r="AH5176" s="21" t="str">
        <f t="shared" si="160"/>
        <v>YR25</v>
      </c>
      <c r="AI5176" s="21">
        <v>345.36</v>
      </c>
      <c r="AJ5176" s="21">
        <f t="shared" si="161"/>
        <v>99.701797385620921</v>
      </c>
      <c r="AK5176" s="21" t="s">
        <v>2060</v>
      </c>
      <c r="AL5176" t="s">
        <v>2581</v>
      </c>
      <c r="AM5176" s="26" t="s">
        <v>38</v>
      </c>
      <c r="AN5176" t="s">
        <v>2032</v>
      </c>
    </row>
    <row r="5177" spans="1:40" ht="15" hidden="1" thickTop="1" x14ac:dyDescent="0.35">
      <c r="A5177" t="s">
        <v>11494</v>
      </c>
      <c r="B5177" t="s">
        <v>20107</v>
      </c>
      <c r="C5177" t="s">
        <v>2697</v>
      </c>
      <c r="D5177" t="s">
        <v>20108</v>
      </c>
      <c r="E5177" t="s">
        <v>2575</v>
      </c>
      <c r="F5177">
        <v>1</v>
      </c>
      <c r="G5177" t="s">
        <v>2576</v>
      </c>
      <c r="H5177" t="s">
        <v>2577</v>
      </c>
      <c r="I5177" t="s">
        <v>2076</v>
      </c>
      <c r="J5177" t="s">
        <v>2699</v>
      </c>
      <c r="K5177" t="s">
        <v>2579</v>
      </c>
      <c r="L5177" t="s">
        <v>2058</v>
      </c>
      <c r="M5177" t="s">
        <v>2059</v>
      </c>
      <c r="N5177">
        <v>0</v>
      </c>
      <c r="O5177">
        <v>0</v>
      </c>
      <c r="P5177">
        <v>0</v>
      </c>
      <c r="Q5177">
        <v>24480</v>
      </c>
      <c r="R5177">
        <v>0</v>
      </c>
      <c r="S5177">
        <v>0</v>
      </c>
      <c r="T5177">
        <v>0</v>
      </c>
      <c r="U5177">
        <v>0</v>
      </c>
      <c r="V5177">
        <v>0</v>
      </c>
      <c r="W5177">
        <v>0</v>
      </c>
      <c r="X5177">
        <v>0</v>
      </c>
      <c r="Y5177">
        <v>0</v>
      </c>
      <c r="Z5177">
        <v>0</v>
      </c>
      <c r="AA5177">
        <v>0</v>
      </c>
      <c r="AB5177">
        <v>0</v>
      </c>
      <c r="AC5177">
        <v>0</v>
      </c>
      <c r="AD5177">
        <v>0</v>
      </c>
      <c r="AE5177">
        <v>0</v>
      </c>
      <c r="AF5177">
        <v>0</v>
      </c>
      <c r="AG5177" t="s">
        <v>20109</v>
      </c>
      <c r="AH5177" s="21" t="str">
        <f t="shared" si="160"/>
        <v>YR25</v>
      </c>
      <c r="AI5177" s="21">
        <v>345.36</v>
      </c>
      <c r="AJ5177" s="21">
        <f t="shared" si="161"/>
        <v>100</v>
      </c>
      <c r="AK5177" s="21" t="s">
        <v>2060</v>
      </c>
      <c r="AL5177" t="s">
        <v>2581</v>
      </c>
      <c r="AM5177" s="26" t="s">
        <v>38</v>
      </c>
      <c r="AN5177" t="s">
        <v>2031</v>
      </c>
    </row>
    <row r="5178" spans="1:40" ht="15" hidden="1" thickTop="1" x14ac:dyDescent="0.35">
      <c r="A5178" t="s">
        <v>11498</v>
      </c>
      <c r="B5178" t="s">
        <v>20110</v>
      </c>
      <c r="C5178" t="s">
        <v>4699</v>
      </c>
      <c r="D5178" t="s">
        <v>20111</v>
      </c>
      <c r="E5178" t="s">
        <v>2608</v>
      </c>
      <c r="F5178">
        <v>1</v>
      </c>
      <c r="G5178" t="s">
        <v>2609</v>
      </c>
      <c r="H5178" t="s">
        <v>2577</v>
      </c>
      <c r="I5178" t="s">
        <v>2076</v>
      </c>
      <c r="J5178" t="s">
        <v>2764</v>
      </c>
      <c r="K5178" t="s">
        <v>2765</v>
      </c>
      <c r="L5178" t="s">
        <v>2058</v>
      </c>
      <c r="M5178" t="s">
        <v>2170</v>
      </c>
      <c r="N5178">
        <v>9</v>
      </c>
      <c r="O5178">
        <v>508</v>
      </c>
      <c r="P5178">
        <v>3.32</v>
      </c>
      <c r="Q5178">
        <v>15300</v>
      </c>
      <c r="R5178">
        <v>0</v>
      </c>
      <c r="S5178">
        <v>0</v>
      </c>
      <c r="T5178">
        <v>0</v>
      </c>
      <c r="U5178">
        <v>7</v>
      </c>
      <c r="V5178">
        <v>359</v>
      </c>
      <c r="W5178">
        <v>2.35</v>
      </c>
      <c r="X5178">
        <v>2</v>
      </c>
      <c r="Y5178">
        <v>149</v>
      </c>
      <c r="Z5178">
        <v>0.97</v>
      </c>
      <c r="AA5178">
        <v>0</v>
      </c>
      <c r="AB5178">
        <v>0</v>
      </c>
      <c r="AC5178">
        <v>0</v>
      </c>
      <c r="AD5178">
        <v>0</v>
      </c>
      <c r="AE5178">
        <v>0</v>
      </c>
      <c r="AF5178">
        <v>0</v>
      </c>
      <c r="AG5178" t="s">
        <v>20112</v>
      </c>
      <c r="AH5178" s="21" t="str">
        <f t="shared" si="160"/>
        <v>YR25</v>
      </c>
      <c r="AI5178" s="21">
        <v>216</v>
      </c>
      <c r="AJ5178" s="21">
        <f t="shared" si="161"/>
        <v>96.679738562091501</v>
      </c>
      <c r="AK5178" s="21" t="s">
        <v>2063</v>
      </c>
      <c r="AL5178" t="s">
        <v>2613</v>
      </c>
      <c r="AM5178" s="26" t="s">
        <v>38</v>
      </c>
      <c r="AN5178" t="s">
        <v>2030</v>
      </c>
    </row>
    <row r="5179" spans="1:40" ht="15" hidden="1" thickTop="1" x14ac:dyDescent="0.35">
      <c r="A5179" t="s">
        <v>11502</v>
      </c>
      <c r="B5179" t="s">
        <v>20113</v>
      </c>
      <c r="C5179" t="s">
        <v>2875</v>
      </c>
      <c r="D5179" t="s">
        <v>20114</v>
      </c>
      <c r="E5179" t="s">
        <v>2575</v>
      </c>
      <c r="F5179">
        <v>1</v>
      </c>
      <c r="G5179" t="s">
        <v>2576</v>
      </c>
      <c r="H5179" t="s">
        <v>2577</v>
      </c>
      <c r="I5179" t="s">
        <v>2076</v>
      </c>
      <c r="J5179" t="s">
        <v>2858</v>
      </c>
      <c r="K5179" t="s">
        <v>2742</v>
      </c>
      <c r="L5179" t="s">
        <v>2058</v>
      </c>
      <c r="M5179" t="s">
        <v>2059</v>
      </c>
      <c r="N5179">
        <v>8</v>
      </c>
      <c r="O5179">
        <v>211</v>
      </c>
      <c r="P5179">
        <v>0.86</v>
      </c>
      <c r="Q5179">
        <v>24480</v>
      </c>
      <c r="R5179">
        <v>4</v>
      </c>
      <c r="S5179">
        <v>102</v>
      </c>
      <c r="T5179">
        <v>0.42</v>
      </c>
      <c r="U5179">
        <v>4</v>
      </c>
      <c r="V5179">
        <v>109</v>
      </c>
      <c r="W5179">
        <v>0.45</v>
      </c>
      <c r="X5179">
        <v>0</v>
      </c>
      <c r="Y5179">
        <v>0</v>
      </c>
      <c r="Z5179">
        <v>0</v>
      </c>
      <c r="AA5179">
        <v>0</v>
      </c>
      <c r="AB5179">
        <v>0</v>
      </c>
      <c r="AC5179">
        <v>0</v>
      </c>
      <c r="AD5179">
        <v>0</v>
      </c>
      <c r="AE5179">
        <v>0</v>
      </c>
      <c r="AF5179">
        <v>0</v>
      </c>
      <c r="AG5179" t="s">
        <v>20115</v>
      </c>
      <c r="AH5179" s="21" t="str">
        <f t="shared" si="160"/>
        <v>YR25</v>
      </c>
      <c r="AI5179" s="21">
        <v>345.36</v>
      </c>
      <c r="AJ5179" s="21">
        <f t="shared" si="161"/>
        <v>99.138071895424844</v>
      </c>
      <c r="AK5179" s="21" t="s">
        <v>2063</v>
      </c>
      <c r="AL5179" t="s">
        <v>2551</v>
      </c>
      <c r="AM5179" s="26" t="s">
        <v>38</v>
      </c>
      <c r="AN5179" t="s">
        <v>2030</v>
      </c>
    </row>
    <row r="5180" spans="1:40" ht="15" hidden="1" thickTop="1" x14ac:dyDescent="0.35">
      <c r="A5180" t="s">
        <v>11506</v>
      </c>
      <c r="B5180" t="s">
        <v>20116</v>
      </c>
      <c r="C5180" t="s">
        <v>4212</v>
      </c>
      <c r="D5180" t="s">
        <v>20117</v>
      </c>
      <c r="E5180" t="s">
        <v>2691</v>
      </c>
      <c r="F5180">
        <v>1</v>
      </c>
      <c r="G5180" t="s">
        <v>2600</v>
      </c>
      <c r="H5180" t="s">
        <v>2577</v>
      </c>
      <c r="I5180" t="s">
        <v>2076</v>
      </c>
      <c r="J5180" t="s">
        <v>2634</v>
      </c>
      <c r="K5180" t="s">
        <v>2635</v>
      </c>
      <c r="L5180" t="s">
        <v>2058</v>
      </c>
      <c r="M5180" t="s">
        <v>2170</v>
      </c>
      <c r="N5180">
        <v>4</v>
      </c>
      <c r="O5180">
        <v>96</v>
      </c>
      <c r="P5180">
        <v>0.63</v>
      </c>
      <c r="Q5180">
        <v>15300</v>
      </c>
      <c r="R5180">
        <v>3</v>
      </c>
      <c r="S5180">
        <v>80</v>
      </c>
      <c r="T5180">
        <v>0.52</v>
      </c>
      <c r="U5180">
        <v>1</v>
      </c>
      <c r="V5180">
        <v>16</v>
      </c>
      <c r="W5180">
        <v>0.1</v>
      </c>
      <c r="X5180">
        <v>0</v>
      </c>
      <c r="Y5180">
        <v>0</v>
      </c>
      <c r="Z5180">
        <v>0</v>
      </c>
      <c r="AA5180">
        <v>0</v>
      </c>
      <c r="AB5180">
        <v>0</v>
      </c>
      <c r="AC5180">
        <v>0</v>
      </c>
      <c r="AD5180">
        <v>0</v>
      </c>
      <c r="AE5180">
        <v>0</v>
      </c>
      <c r="AF5180">
        <v>0</v>
      </c>
      <c r="AG5180" t="s">
        <v>20118</v>
      </c>
      <c r="AH5180" s="21" t="str">
        <f t="shared" si="160"/>
        <v>YR25</v>
      </c>
      <c r="AI5180" s="21">
        <v>216</v>
      </c>
      <c r="AJ5180" s="21">
        <f t="shared" si="161"/>
        <v>99.372549019607845</v>
      </c>
      <c r="AK5180" s="21" t="s">
        <v>2060</v>
      </c>
      <c r="AL5180" t="s">
        <v>2581</v>
      </c>
      <c r="AM5180" s="26" t="s">
        <v>38</v>
      </c>
      <c r="AN5180" t="s">
        <v>2031</v>
      </c>
    </row>
    <row r="5181" spans="1:40" ht="15" hidden="1" thickTop="1" x14ac:dyDescent="0.35">
      <c r="A5181" t="s">
        <v>11510</v>
      </c>
      <c r="B5181" t="s">
        <v>20119</v>
      </c>
      <c r="C5181" t="s">
        <v>2730</v>
      </c>
      <c r="D5181" t="s">
        <v>20120</v>
      </c>
      <c r="E5181" t="s">
        <v>2575</v>
      </c>
      <c r="F5181">
        <v>1</v>
      </c>
      <c r="G5181" t="s">
        <v>2600</v>
      </c>
      <c r="H5181" t="s">
        <v>2577</v>
      </c>
      <c r="I5181" t="s">
        <v>2076</v>
      </c>
      <c r="J5181" t="s">
        <v>2699</v>
      </c>
      <c r="K5181" t="s">
        <v>2579</v>
      </c>
      <c r="L5181" t="s">
        <v>2058</v>
      </c>
      <c r="M5181" t="s">
        <v>2170</v>
      </c>
      <c r="N5181">
        <v>5</v>
      </c>
      <c r="O5181">
        <v>156</v>
      </c>
      <c r="P5181">
        <v>1.02</v>
      </c>
      <c r="Q5181">
        <v>15300</v>
      </c>
      <c r="R5181">
        <v>2</v>
      </c>
      <c r="S5181">
        <v>40</v>
      </c>
      <c r="T5181">
        <v>0.26</v>
      </c>
      <c r="U5181">
        <v>2</v>
      </c>
      <c r="V5181">
        <v>91</v>
      </c>
      <c r="W5181">
        <v>0.59</v>
      </c>
      <c r="X5181">
        <v>0</v>
      </c>
      <c r="Y5181">
        <v>0</v>
      </c>
      <c r="Z5181">
        <v>0</v>
      </c>
      <c r="AA5181">
        <v>1</v>
      </c>
      <c r="AB5181">
        <v>25</v>
      </c>
      <c r="AC5181">
        <v>0.16</v>
      </c>
      <c r="AD5181">
        <v>0</v>
      </c>
      <c r="AE5181">
        <v>0</v>
      </c>
      <c r="AF5181">
        <v>0</v>
      </c>
      <c r="AG5181" t="s">
        <v>20121</v>
      </c>
      <c r="AH5181" s="21" t="str">
        <f t="shared" si="160"/>
        <v>YR25</v>
      </c>
      <c r="AI5181" s="21">
        <v>216</v>
      </c>
      <c r="AJ5181" s="21">
        <f t="shared" si="161"/>
        <v>98.980392156862749</v>
      </c>
      <c r="AK5181" s="21" t="s">
        <v>2063</v>
      </c>
      <c r="AL5181" t="s">
        <v>2581</v>
      </c>
      <c r="AM5181" s="26" t="s">
        <v>38</v>
      </c>
      <c r="AN5181" t="s">
        <v>2031</v>
      </c>
    </row>
    <row r="5182" spans="1:40" ht="15" hidden="1" thickTop="1" x14ac:dyDescent="0.35">
      <c r="A5182" t="s">
        <v>11513</v>
      </c>
      <c r="B5182" t="s">
        <v>20122</v>
      </c>
      <c r="C5182" t="s">
        <v>5242</v>
      </c>
      <c r="D5182" t="s">
        <v>20123</v>
      </c>
      <c r="E5182" t="s">
        <v>5244</v>
      </c>
      <c r="F5182">
        <v>1</v>
      </c>
      <c r="G5182" t="s">
        <v>2600</v>
      </c>
      <c r="H5182" t="s">
        <v>2577</v>
      </c>
      <c r="I5182" t="s">
        <v>2076</v>
      </c>
      <c r="J5182" t="s">
        <v>2699</v>
      </c>
      <c r="K5182" t="s">
        <v>2579</v>
      </c>
      <c r="L5182" t="s">
        <v>2058</v>
      </c>
      <c r="M5182" t="s">
        <v>2059</v>
      </c>
      <c r="N5182">
        <v>6</v>
      </c>
      <c r="O5182">
        <v>384</v>
      </c>
      <c r="P5182">
        <v>1.57</v>
      </c>
      <c r="Q5182">
        <v>24480</v>
      </c>
      <c r="R5182">
        <v>3</v>
      </c>
      <c r="S5182">
        <v>160</v>
      </c>
      <c r="T5182">
        <v>0.65</v>
      </c>
      <c r="U5182">
        <v>3</v>
      </c>
      <c r="V5182">
        <v>224</v>
      </c>
      <c r="W5182">
        <v>0.92</v>
      </c>
      <c r="X5182">
        <v>0</v>
      </c>
      <c r="Y5182">
        <v>0</v>
      </c>
      <c r="Z5182">
        <v>0</v>
      </c>
      <c r="AA5182">
        <v>0</v>
      </c>
      <c r="AB5182">
        <v>0</v>
      </c>
      <c r="AC5182">
        <v>0</v>
      </c>
      <c r="AD5182">
        <v>0</v>
      </c>
      <c r="AE5182">
        <v>0</v>
      </c>
      <c r="AF5182">
        <v>0</v>
      </c>
      <c r="AG5182" t="s">
        <v>20124</v>
      </c>
      <c r="AH5182" s="21" t="str">
        <f t="shared" si="160"/>
        <v>YR25</v>
      </c>
      <c r="AI5182" s="21">
        <v>345.36</v>
      </c>
      <c r="AJ5182" s="21">
        <f t="shared" si="161"/>
        <v>98.431372549019613</v>
      </c>
      <c r="AK5182" s="21" t="s">
        <v>2063</v>
      </c>
      <c r="AL5182" t="s">
        <v>2581</v>
      </c>
      <c r="AM5182" s="26" t="s">
        <v>38</v>
      </c>
      <c r="AN5182" t="s">
        <v>2033</v>
      </c>
    </row>
    <row r="5183" spans="1:40" ht="15" hidden="1" thickTop="1" x14ac:dyDescent="0.35">
      <c r="A5183" t="s">
        <v>11517</v>
      </c>
      <c r="B5183" t="s">
        <v>20125</v>
      </c>
      <c r="C5183" t="s">
        <v>10902</v>
      </c>
      <c r="D5183" t="s">
        <v>20126</v>
      </c>
      <c r="E5183" t="s">
        <v>2575</v>
      </c>
      <c r="F5183">
        <v>1</v>
      </c>
      <c r="G5183" t="s">
        <v>2576</v>
      </c>
      <c r="H5183" t="s">
        <v>2577</v>
      </c>
      <c r="I5183" t="s">
        <v>2076</v>
      </c>
      <c r="J5183" t="s">
        <v>2578</v>
      </c>
      <c r="K5183" t="s">
        <v>2579</v>
      </c>
      <c r="L5183" t="s">
        <v>2058</v>
      </c>
      <c r="M5183" t="s">
        <v>2059</v>
      </c>
      <c r="N5183">
        <v>2</v>
      </c>
      <c r="O5183">
        <v>55</v>
      </c>
      <c r="P5183">
        <v>0.22</v>
      </c>
      <c r="Q5183">
        <v>24480</v>
      </c>
      <c r="R5183">
        <v>0</v>
      </c>
      <c r="S5183">
        <v>0</v>
      </c>
      <c r="T5183">
        <v>0</v>
      </c>
      <c r="U5183">
        <v>2</v>
      </c>
      <c r="V5183">
        <v>55</v>
      </c>
      <c r="W5183">
        <v>0.22</v>
      </c>
      <c r="X5183">
        <v>0</v>
      </c>
      <c r="Y5183">
        <v>0</v>
      </c>
      <c r="Z5183">
        <v>0</v>
      </c>
      <c r="AA5183">
        <v>0</v>
      </c>
      <c r="AB5183">
        <v>0</v>
      </c>
      <c r="AC5183">
        <v>0</v>
      </c>
      <c r="AD5183">
        <v>0</v>
      </c>
      <c r="AE5183">
        <v>0</v>
      </c>
      <c r="AF5183">
        <v>0</v>
      </c>
      <c r="AG5183" t="s">
        <v>20127</v>
      </c>
      <c r="AH5183" s="21" t="str">
        <f t="shared" si="160"/>
        <v>YR25</v>
      </c>
      <c r="AI5183" s="21">
        <v>345.36</v>
      </c>
      <c r="AJ5183" s="21">
        <f t="shared" si="161"/>
        <v>99.775326797385617</v>
      </c>
      <c r="AK5183" s="21" t="s">
        <v>2060</v>
      </c>
      <c r="AL5183" t="s">
        <v>2581</v>
      </c>
      <c r="AM5183" s="26" t="s">
        <v>38</v>
      </c>
      <c r="AN5183" t="s">
        <v>2030</v>
      </c>
    </row>
    <row r="5184" spans="1:40" ht="15" hidden="1" thickTop="1" x14ac:dyDescent="0.35">
      <c r="A5184" t="s">
        <v>11521</v>
      </c>
      <c r="B5184" t="s">
        <v>20128</v>
      </c>
      <c r="C5184" t="s">
        <v>4092</v>
      </c>
      <c r="D5184" t="s">
        <v>20129</v>
      </c>
      <c r="E5184" t="s">
        <v>2608</v>
      </c>
      <c r="F5184">
        <v>1</v>
      </c>
      <c r="G5184" t="s">
        <v>2609</v>
      </c>
      <c r="H5184" t="s">
        <v>2577</v>
      </c>
      <c r="I5184" t="s">
        <v>2076</v>
      </c>
      <c r="J5184" t="s">
        <v>2610</v>
      </c>
      <c r="K5184" t="s">
        <v>2611</v>
      </c>
      <c r="L5184" t="s">
        <v>2058</v>
      </c>
      <c r="M5184" t="s">
        <v>2170</v>
      </c>
      <c r="N5184">
        <v>2</v>
      </c>
      <c r="O5184">
        <v>75</v>
      </c>
      <c r="P5184">
        <v>0.49</v>
      </c>
      <c r="Q5184">
        <v>15300</v>
      </c>
      <c r="R5184">
        <v>0</v>
      </c>
      <c r="S5184">
        <v>0</v>
      </c>
      <c r="T5184">
        <v>0</v>
      </c>
      <c r="U5184">
        <v>2</v>
      </c>
      <c r="V5184">
        <v>75</v>
      </c>
      <c r="W5184">
        <v>0.49</v>
      </c>
      <c r="X5184">
        <v>0</v>
      </c>
      <c r="Y5184">
        <v>0</v>
      </c>
      <c r="Z5184">
        <v>0</v>
      </c>
      <c r="AA5184">
        <v>0</v>
      </c>
      <c r="AB5184">
        <v>0</v>
      </c>
      <c r="AC5184">
        <v>0</v>
      </c>
      <c r="AD5184">
        <v>0</v>
      </c>
      <c r="AE5184">
        <v>0</v>
      </c>
      <c r="AF5184">
        <v>0</v>
      </c>
      <c r="AG5184" t="s">
        <v>20130</v>
      </c>
      <c r="AH5184" s="21" t="str">
        <f t="shared" si="160"/>
        <v>YR25</v>
      </c>
      <c r="AI5184" s="21">
        <v>216</v>
      </c>
      <c r="AJ5184" s="21">
        <f t="shared" si="161"/>
        <v>99.509803921568633</v>
      </c>
      <c r="AK5184" s="21" t="s">
        <v>2060</v>
      </c>
      <c r="AL5184" t="s">
        <v>2613</v>
      </c>
      <c r="AM5184" s="26" t="s">
        <v>38</v>
      </c>
      <c r="AN5184" t="s">
        <v>2032</v>
      </c>
    </row>
    <row r="5185" spans="1:40" ht="15" hidden="1" thickTop="1" x14ac:dyDescent="0.35">
      <c r="A5185" t="s">
        <v>11525</v>
      </c>
      <c r="B5185" t="s">
        <v>20131</v>
      </c>
      <c r="C5185" t="s">
        <v>3434</v>
      </c>
      <c r="D5185" t="s">
        <v>20132</v>
      </c>
      <c r="E5185" t="s">
        <v>3430</v>
      </c>
      <c r="F5185">
        <v>1</v>
      </c>
      <c r="G5185" t="s">
        <v>2609</v>
      </c>
      <c r="H5185" t="s">
        <v>2577</v>
      </c>
      <c r="I5185" t="s">
        <v>2076</v>
      </c>
      <c r="J5185" t="s">
        <v>2764</v>
      </c>
      <c r="K5185" t="s">
        <v>2765</v>
      </c>
      <c r="L5185" t="s">
        <v>2058</v>
      </c>
      <c r="M5185" t="s">
        <v>2170</v>
      </c>
      <c r="N5185">
        <v>3</v>
      </c>
      <c r="O5185">
        <v>137</v>
      </c>
      <c r="P5185">
        <v>0.9</v>
      </c>
      <c r="Q5185">
        <v>15300</v>
      </c>
      <c r="R5185">
        <v>2</v>
      </c>
      <c r="S5185">
        <v>90</v>
      </c>
      <c r="T5185">
        <v>0.59</v>
      </c>
      <c r="U5185">
        <v>1</v>
      </c>
      <c r="V5185">
        <v>47</v>
      </c>
      <c r="W5185">
        <v>0.31</v>
      </c>
      <c r="X5185">
        <v>0</v>
      </c>
      <c r="Y5185">
        <v>0</v>
      </c>
      <c r="Z5185">
        <v>0</v>
      </c>
      <c r="AA5185">
        <v>0</v>
      </c>
      <c r="AB5185">
        <v>0</v>
      </c>
      <c r="AC5185">
        <v>0</v>
      </c>
      <c r="AD5185">
        <v>0</v>
      </c>
      <c r="AE5185">
        <v>0</v>
      </c>
      <c r="AF5185">
        <v>0</v>
      </c>
      <c r="AG5185" t="s">
        <v>20133</v>
      </c>
      <c r="AH5185" s="21" t="str">
        <f t="shared" si="160"/>
        <v>YR25</v>
      </c>
      <c r="AI5185" s="21">
        <v>216</v>
      </c>
      <c r="AJ5185" s="21">
        <f t="shared" si="161"/>
        <v>99.104575163398692</v>
      </c>
      <c r="AK5185" s="21" t="s">
        <v>2063</v>
      </c>
      <c r="AL5185" t="s">
        <v>2613</v>
      </c>
      <c r="AM5185" s="26" t="s">
        <v>38</v>
      </c>
      <c r="AN5185" t="s">
        <v>2033</v>
      </c>
    </row>
    <row r="5186" spans="1:40" ht="15" hidden="1" thickTop="1" x14ac:dyDescent="0.35">
      <c r="A5186" t="s">
        <v>11528</v>
      </c>
      <c r="B5186" t="s">
        <v>20134</v>
      </c>
      <c r="C5186" t="s">
        <v>4228</v>
      </c>
      <c r="D5186" t="s">
        <v>20135</v>
      </c>
      <c r="E5186" t="s">
        <v>4009</v>
      </c>
      <c r="F5186">
        <v>1</v>
      </c>
      <c r="G5186" t="s">
        <v>2509</v>
      </c>
      <c r="H5186" t="s">
        <v>2510</v>
      </c>
      <c r="I5186" t="s">
        <v>2076</v>
      </c>
      <c r="J5186" t="s">
        <v>3408</v>
      </c>
      <c r="K5186" t="s">
        <v>3109</v>
      </c>
      <c r="L5186" t="s">
        <v>2058</v>
      </c>
      <c r="M5186" t="s">
        <v>2059</v>
      </c>
      <c r="N5186">
        <v>3</v>
      </c>
      <c r="O5186">
        <v>153</v>
      </c>
      <c r="P5186">
        <v>0.63</v>
      </c>
      <c r="Q5186">
        <v>24480</v>
      </c>
      <c r="R5186">
        <v>1</v>
      </c>
      <c r="S5186">
        <v>22</v>
      </c>
      <c r="T5186">
        <v>0.09</v>
      </c>
      <c r="U5186">
        <v>2</v>
      </c>
      <c r="V5186">
        <v>131</v>
      </c>
      <c r="W5186">
        <v>0.54</v>
      </c>
      <c r="X5186">
        <v>0</v>
      </c>
      <c r="Y5186">
        <v>0</v>
      </c>
      <c r="Z5186">
        <v>0</v>
      </c>
      <c r="AA5186">
        <v>0</v>
      </c>
      <c r="AB5186">
        <v>0</v>
      </c>
      <c r="AC5186">
        <v>0</v>
      </c>
      <c r="AD5186">
        <v>0</v>
      </c>
      <c r="AE5186">
        <v>0</v>
      </c>
      <c r="AF5186">
        <v>0</v>
      </c>
      <c r="AG5186" t="s">
        <v>20136</v>
      </c>
      <c r="AH5186" s="21" t="str">
        <f t="shared" si="160"/>
        <v>YR25</v>
      </c>
      <c r="AI5186" s="21">
        <v>345.36</v>
      </c>
      <c r="AJ5186" s="21">
        <f t="shared" si="161"/>
        <v>99.375</v>
      </c>
      <c r="AK5186" s="21" t="s">
        <v>2060</v>
      </c>
      <c r="AL5186" t="s">
        <v>3411</v>
      </c>
      <c r="AM5186" s="26" t="s">
        <v>38</v>
      </c>
      <c r="AN5186" t="s">
        <v>2033</v>
      </c>
    </row>
    <row r="5187" spans="1:40" ht="15" hidden="1" thickTop="1" x14ac:dyDescent="0.35">
      <c r="A5187" t="s">
        <v>11532</v>
      </c>
      <c r="B5187" t="s">
        <v>20137</v>
      </c>
      <c r="C5187" t="s">
        <v>3702</v>
      </c>
      <c r="D5187" t="s">
        <v>20138</v>
      </c>
      <c r="E5187" t="s">
        <v>3704</v>
      </c>
      <c r="F5187">
        <v>1</v>
      </c>
      <c r="G5187" t="s">
        <v>2619</v>
      </c>
      <c r="H5187" t="s">
        <v>2620</v>
      </c>
      <c r="I5187" t="s">
        <v>2076</v>
      </c>
      <c r="J5187" t="s">
        <v>3705</v>
      </c>
      <c r="K5187" t="s">
        <v>2655</v>
      </c>
      <c r="L5187" t="s">
        <v>2058</v>
      </c>
      <c r="M5187" t="s">
        <v>2170</v>
      </c>
      <c r="N5187">
        <v>3</v>
      </c>
      <c r="O5187">
        <v>164</v>
      </c>
      <c r="P5187">
        <v>1.07</v>
      </c>
      <c r="Q5187">
        <v>15300</v>
      </c>
      <c r="R5187">
        <v>1</v>
      </c>
      <c r="S5187">
        <v>46</v>
      </c>
      <c r="T5187">
        <v>0.3</v>
      </c>
      <c r="U5187">
        <v>2</v>
      </c>
      <c r="V5187">
        <v>118</v>
      </c>
      <c r="W5187">
        <v>0.77</v>
      </c>
      <c r="X5187">
        <v>0</v>
      </c>
      <c r="Y5187">
        <v>0</v>
      </c>
      <c r="Z5187">
        <v>0</v>
      </c>
      <c r="AA5187">
        <v>0</v>
      </c>
      <c r="AB5187">
        <v>0</v>
      </c>
      <c r="AC5187">
        <v>0</v>
      </c>
      <c r="AD5187">
        <v>0</v>
      </c>
      <c r="AE5187">
        <v>0</v>
      </c>
      <c r="AF5187">
        <v>0</v>
      </c>
      <c r="AG5187" t="s">
        <v>20139</v>
      </c>
      <c r="AH5187" s="21" t="str">
        <f t="shared" si="160"/>
        <v>YR25</v>
      </c>
      <c r="AI5187" s="21">
        <v>216</v>
      </c>
      <c r="AJ5187" s="21">
        <f t="shared" si="161"/>
        <v>98.928104575163403</v>
      </c>
      <c r="AK5187" s="21" t="s">
        <v>2063</v>
      </c>
      <c r="AL5187" t="s">
        <v>2984</v>
      </c>
      <c r="AM5187" s="26" t="s">
        <v>38</v>
      </c>
      <c r="AN5187" t="s">
        <v>2032</v>
      </c>
    </row>
    <row r="5188" spans="1:40" ht="15" hidden="1" thickTop="1" x14ac:dyDescent="0.35">
      <c r="A5188" t="s">
        <v>11536</v>
      </c>
      <c r="B5188" t="s">
        <v>20140</v>
      </c>
      <c r="C5188" t="s">
        <v>5105</v>
      </c>
      <c r="D5188" t="s">
        <v>20141</v>
      </c>
      <c r="E5188" t="s">
        <v>2691</v>
      </c>
      <c r="F5188">
        <v>1</v>
      </c>
      <c r="G5188" t="s">
        <v>2600</v>
      </c>
      <c r="H5188" t="s">
        <v>2577</v>
      </c>
      <c r="I5188" t="s">
        <v>2076</v>
      </c>
      <c r="J5188" t="s">
        <v>2634</v>
      </c>
      <c r="K5188" t="s">
        <v>2635</v>
      </c>
      <c r="L5188" t="s">
        <v>2058</v>
      </c>
      <c r="M5188" t="s">
        <v>2170</v>
      </c>
      <c r="N5188">
        <v>0</v>
      </c>
      <c r="O5188">
        <v>0</v>
      </c>
      <c r="P5188">
        <v>0</v>
      </c>
      <c r="Q5188">
        <v>15300</v>
      </c>
      <c r="R5188">
        <v>0</v>
      </c>
      <c r="S5188">
        <v>0</v>
      </c>
      <c r="T5188">
        <v>0</v>
      </c>
      <c r="U5188">
        <v>0</v>
      </c>
      <c r="V5188">
        <v>0</v>
      </c>
      <c r="W5188">
        <v>0</v>
      </c>
      <c r="X5188">
        <v>0</v>
      </c>
      <c r="Y5188">
        <v>0</v>
      </c>
      <c r="Z5188">
        <v>0</v>
      </c>
      <c r="AA5188">
        <v>0</v>
      </c>
      <c r="AB5188">
        <v>0</v>
      </c>
      <c r="AC5188">
        <v>0</v>
      </c>
      <c r="AD5188">
        <v>0</v>
      </c>
      <c r="AE5188">
        <v>0</v>
      </c>
      <c r="AF5188">
        <v>0</v>
      </c>
      <c r="AG5188" t="s">
        <v>20142</v>
      </c>
      <c r="AH5188" s="21" t="str">
        <f t="shared" si="160"/>
        <v>YR25</v>
      </c>
      <c r="AI5188" s="21">
        <v>216</v>
      </c>
      <c r="AJ5188" s="21">
        <f t="shared" si="161"/>
        <v>100</v>
      </c>
      <c r="AK5188" s="21" t="s">
        <v>2060</v>
      </c>
      <c r="AL5188" t="s">
        <v>2581</v>
      </c>
      <c r="AM5188" s="26" t="s">
        <v>38</v>
      </c>
      <c r="AN5188" t="s">
        <v>2030</v>
      </c>
    </row>
    <row r="5189" spans="1:40" ht="15" hidden="1" thickTop="1" x14ac:dyDescent="0.35">
      <c r="A5189" t="s">
        <v>11540</v>
      </c>
      <c r="B5189" t="s">
        <v>20143</v>
      </c>
      <c r="C5189" t="s">
        <v>2730</v>
      </c>
      <c r="D5189" t="s">
        <v>20144</v>
      </c>
      <c r="E5189" t="s">
        <v>2575</v>
      </c>
      <c r="F5189">
        <v>1</v>
      </c>
      <c r="G5189" t="s">
        <v>2600</v>
      </c>
      <c r="H5189" t="s">
        <v>2577</v>
      </c>
      <c r="I5189" t="s">
        <v>2076</v>
      </c>
      <c r="J5189" t="s">
        <v>2699</v>
      </c>
      <c r="K5189" t="s">
        <v>2579</v>
      </c>
      <c r="L5189" t="s">
        <v>2058</v>
      </c>
      <c r="M5189" t="s">
        <v>2059</v>
      </c>
      <c r="N5189">
        <v>1</v>
      </c>
      <c r="O5189">
        <v>58</v>
      </c>
      <c r="P5189">
        <v>0.24</v>
      </c>
      <c r="Q5189">
        <v>24480</v>
      </c>
      <c r="R5189">
        <v>1</v>
      </c>
      <c r="S5189">
        <v>58</v>
      </c>
      <c r="T5189">
        <v>0.24</v>
      </c>
      <c r="U5189">
        <v>0</v>
      </c>
      <c r="V5189">
        <v>0</v>
      </c>
      <c r="W5189">
        <v>0</v>
      </c>
      <c r="X5189">
        <v>0</v>
      </c>
      <c r="Y5189">
        <v>0</v>
      </c>
      <c r="Z5189">
        <v>0</v>
      </c>
      <c r="AA5189">
        <v>0</v>
      </c>
      <c r="AB5189">
        <v>0</v>
      </c>
      <c r="AC5189">
        <v>0</v>
      </c>
      <c r="AD5189">
        <v>0</v>
      </c>
      <c r="AE5189">
        <v>0</v>
      </c>
      <c r="AF5189">
        <v>0</v>
      </c>
      <c r="AG5189" t="s">
        <v>20145</v>
      </c>
      <c r="AH5189" s="21" t="str">
        <f t="shared" si="160"/>
        <v>YR25</v>
      </c>
      <c r="AI5189" s="21">
        <v>345.36</v>
      </c>
      <c r="AJ5189" s="21">
        <f t="shared" si="161"/>
        <v>99.763071895424844</v>
      </c>
      <c r="AK5189" s="21" t="s">
        <v>2060</v>
      </c>
      <c r="AL5189" t="s">
        <v>2581</v>
      </c>
      <c r="AM5189" s="26" t="s">
        <v>38</v>
      </c>
      <c r="AN5189" t="s">
        <v>2030</v>
      </c>
    </row>
    <row r="5190" spans="1:40" ht="15" hidden="1" thickTop="1" x14ac:dyDescent="0.35">
      <c r="A5190" t="s">
        <v>11544</v>
      </c>
      <c r="B5190" t="s">
        <v>20146</v>
      </c>
      <c r="C5190" t="s">
        <v>2730</v>
      </c>
      <c r="D5190" t="s">
        <v>20147</v>
      </c>
      <c r="E5190" t="s">
        <v>2575</v>
      </c>
      <c r="F5190">
        <v>1</v>
      </c>
      <c r="G5190" t="s">
        <v>2600</v>
      </c>
      <c r="H5190" t="s">
        <v>2577</v>
      </c>
      <c r="I5190" t="s">
        <v>2076</v>
      </c>
      <c r="J5190" t="s">
        <v>2699</v>
      </c>
      <c r="K5190" t="s">
        <v>2579</v>
      </c>
      <c r="L5190" t="s">
        <v>2058</v>
      </c>
      <c r="M5190" t="s">
        <v>2170</v>
      </c>
      <c r="N5190">
        <v>3</v>
      </c>
      <c r="O5190">
        <v>17</v>
      </c>
      <c r="P5190">
        <v>0.11</v>
      </c>
      <c r="Q5190">
        <v>15300</v>
      </c>
      <c r="R5190">
        <v>3</v>
      </c>
      <c r="S5190">
        <v>17</v>
      </c>
      <c r="T5190">
        <v>0.11</v>
      </c>
      <c r="U5190">
        <v>0</v>
      </c>
      <c r="V5190">
        <v>0</v>
      </c>
      <c r="W5190">
        <v>0</v>
      </c>
      <c r="X5190">
        <v>0</v>
      </c>
      <c r="Y5190">
        <v>0</v>
      </c>
      <c r="Z5190">
        <v>0</v>
      </c>
      <c r="AA5190">
        <v>0</v>
      </c>
      <c r="AB5190">
        <v>0</v>
      </c>
      <c r="AC5190">
        <v>0</v>
      </c>
      <c r="AD5190">
        <v>0</v>
      </c>
      <c r="AE5190">
        <v>0</v>
      </c>
      <c r="AF5190">
        <v>0</v>
      </c>
      <c r="AG5190" t="s">
        <v>20148</v>
      </c>
      <c r="AH5190" s="21" t="str">
        <f t="shared" si="160"/>
        <v>YR25</v>
      </c>
      <c r="AI5190" s="21">
        <v>216</v>
      </c>
      <c r="AJ5190" s="21">
        <f t="shared" si="161"/>
        <v>99.888888888888886</v>
      </c>
      <c r="AK5190" s="21" t="s">
        <v>2060</v>
      </c>
      <c r="AL5190" t="s">
        <v>2581</v>
      </c>
      <c r="AM5190" s="26" t="s">
        <v>38</v>
      </c>
      <c r="AN5190" t="s">
        <v>2031</v>
      </c>
    </row>
    <row r="5191" spans="1:40" ht="15" hidden="1" thickTop="1" x14ac:dyDescent="0.35">
      <c r="A5191" t="s">
        <v>11548</v>
      </c>
      <c r="B5191" t="s">
        <v>20149</v>
      </c>
      <c r="C5191" t="s">
        <v>10902</v>
      </c>
      <c r="D5191" t="s">
        <v>20126</v>
      </c>
      <c r="E5191" t="s">
        <v>2575</v>
      </c>
      <c r="F5191">
        <v>1</v>
      </c>
      <c r="G5191" t="s">
        <v>2576</v>
      </c>
      <c r="H5191" t="s">
        <v>2577</v>
      </c>
      <c r="I5191" t="s">
        <v>2076</v>
      </c>
      <c r="J5191" t="s">
        <v>2578</v>
      </c>
      <c r="K5191" t="s">
        <v>2579</v>
      </c>
      <c r="L5191" t="s">
        <v>2058</v>
      </c>
      <c r="M5191" t="s">
        <v>2059</v>
      </c>
      <c r="N5191">
        <v>1</v>
      </c>
      <c r="O5191">
        <v>30</v>
      </c>
      <c r="P5191">
        <v>0.12</v>
      </c>
      <c r="Q5191">
        <v>24480</v>
      </c>
      <c r="R5191">
        <v>0</v>
      </c>
      <c r="S5191">
        <v>0</v>
      </c>
      <c r="T5191">
        <v>0</v>
      </c>
      <c r="U5191">
        <v>1</v>
      </c>
      <c r="V5191">
        <v>30</v>
      </c>
      <c r="W5191">
        <v>0.12</v>
      </c>
      <c r="X5191">
        <v>0</v>
      </c>
      <c r="Y5191">
        <v>0</v>
      </c>
      <c r="Z5191">
        <v>0</v>
      </c>
      <c r="AA5191">
        <v>0</v>
      </c>
      <c r="AB5191">
        <v>0</v>
      </c>
      <c r="AC5191">
        <v>0</v>
      </c>
      <c r="AD5191">
        <v>0</v>
      </c>
      <c r="AE5191">
        <v>0</v>
      </c>
      <c r="AF5191">
        <v>0</v>
      </c>
      <c r="AG5191" t="s">
        <v>20150</v>
      </c>
      <c r="AH5191" s="21" t="str">
        <f t="shared" ref="AH5191:AH5254" si="162">LEFT(AG5191,4)</f>
        <v>YR25</v>
      </c>
      <c r="AI5191" s="21">
        <v>345.36</v>
      </c>
      <c r="AJ5191" s="21">
        <f t="shared" ref="AJ5191:AJ5254" si="163">100-(O5191/Q5191*100)</f>
        <v>99.877450980392155</v>
      </c>
      <c r="AK5191" s="21" t="s">
        <v>2060</v>
      </c>
      <c r="AL5191" t="s">
        <v>2581</v>
      </c>
      <c r="AM5191" s="26" t="s">
        <v>38</v>
      </c>
      <c r="AN5191" t="s">
        <v>2031</v>
      </c>
    </row>
    <row r="5192" spans="1:40" ht="15" hidden="1" thickTop="1" x14ac:dyDescent="0.35">
      <c r="A5192" t="s">
        <v>11552</v>
      </c>
      <c r="B5192" t="s">
        <v>20151</v>
      </c>
      <c r="C5192" t="s">
        <v>4394</v>
      </c>
      <c r="D5192" t="s">
        <v>20152</v>
      </c>
      <c r="E5192" t="s">
        <v>3193</v>
      </c>
      <c r="F5192">
        <v>1</v>
      </c>
      <c r="G5192" t="s">
        <v>2609</v>
      </c>
      <c r="H5192" t="s">
        <v>2577</v>
      </c>
      <c r="I5192" t="s">
        <v>2076</v>
      </c>
      <c r="J5192" t="s">
        <v>2764</v>
      </c>
      <c r="K5192" t="s">
        <v>2765</v>
      </c>
      <c r="L5192" t="s">
        <v>2058</v>
      </c>
      <c r="M5192" t="s">
        <v>2170</v>
      </c>
      <c r="N5192">
        <v>0</v>
      </c>
      <c r="O5192">
        <v>0</v>
      </c>
      <c r="P5192">
        <v>0</v>
      </c>
      <c r="Q5192">
        <v>15300</v>
      </c>
      <c r="R5192">
        <v>0</v>
      </c>
      <c r="S5192">
        <v>0</v>
      </c>
      <c r="T5192">
        <v>0</v>
      </c>
      <c r="U5192">
        <v>0</v>
      </c>
      <c r="V5192">
        <v>0</v>
      </c>
      <c r="W5192">
        <v>0</v>
      </c>
      <c r="X5192">
        <v>0</v>
      </c>
      <c r="Y5192">
        <v>0</v>
      </c>
      <c r="Z5192">
        <v>0</v>
      </c>
      <c r="AA5192">
        <v>0</v>
      </c>
      <c r="AB5192">
        <v>0</v>
      </c>
      <c r="AC5192">
        <v>0</v>
      </c>
      <c r="AD5192">
        <v>0</v>
      </c>
      <c r="AE5192">
        <v>0</v>
      </c>
      <c r="AF5192">
        <v>0</v>
      </c>
      <c r="AG5192" t="s">
        <v>20153</v>
      </c>
      <c r="AH5192" s="21" t="str">
        <f t="shared" si="162"/>
        <v>YR25</v>
      </c>
      <c r="AI5192" s="21">
        <v>216</v>
      </c>
      <c r="AJ5192" s="21">
        <f t="shared" si="163"/>
        <v>100</v>
      </c>
      <c r="AK5192" s="21" t="s">
        <v>2060</v>
      </c>
      <c r="AL5192" t="s">
        <v>2613</v>
      </c>
      <c r="AM5192" s="26" t="s">
        <v>38</v>
      </c>
      <c r="AN5192" t="s">
        <v>2031</v>
      </c>
    </row>
    <row r="5193" spans="1:40" ht="15" hidden="1" thickTop="1" x14ac:dyDescent="0.35">
      <c r="A5193" t="s">
        <v>11556</v>
      </c>
      <c r="B5193" t="s">
        <v>20154</v>
      </c>
      <c r="C5193" t="s">
        <v>3149</v>
      </c>
      <c r="D5193" t="s">
        <v>20155</v>
      </c>
      <c r="E5193" t="s">
        <v>2562</v>
      </c>
      <c r="F5193">
        <v>1</v>
      </c>
      <c r="G5193" t="s">
        <v>2546</v>
      </c>
      <c r="H5193" t="s">
        <v>2510</v>
      </c>
      <c r="I5193" t="s">
        <v>2076</v>
      </c>
      <c r="J5193" t="s">
        <v>2547</v>
      </c>
      <c r="K5193" t="s">
        <v>2548</v>
      </c>
      <c r="L5193" t="s">
        <v>2058</v>
      </c>
      <c r="M5193" t="s">
        <v>2059</v>
      </c>
      <c r="N5193">
        <v>1</v>
      </c>
      <c r="O5193">
        <v>27</v>
      </c>
      <c r="P5193">
        <v>0.11</v>
      </c>
      <c r="Q5193">
        <v>24480</v>
      </c>
      <c r="R5193">
        <v>0</v>
      </c>
      <c r="S5193">
        <v>0</v>
      </c>
      <c r="T5193">
        <v>0</v>
      </c>
      <c r="U5193">
        <v>1</v>
      </c>
      <c r="V5193">
        <v>27</v>
      </c>
      <c r="W5193">
        <v>0.11</v>
      </c>
      <c r="X5193">
        <v>0</v>
      </c>
      <c r="Y5193">
        <v>0</v>
      </c>
      <c r="Z5193">
        <v>0</v>
      </c>
      <c r="AA5193">
        <v>0</v>
      </c>
      <c r="AB5193">
        <v>0</v>
      </c>
      <c r="AC5193">
        <v>0</v>
      </c>
      <c r="AD5193">
        <v>0</v>
      </c>
      <c r="AE5193">
        <v>0</v>
      </c>
      <c r="AF5193">
        <v>0</v>
      </c>
      <c r="AG5193" t="s">
        <v>20156</v>
      </c>
      <c r="AH5193" s="21" t="str">
        <f t="shared" si="162"/>
        <v>YR25</v>
      </c>
      <c r="AI5193" s="21">
        <v>345.36</v>
      </c>
      <c r="AJ5193" s="21">
        <f t="shared" si="163"/>
        <v>99.889705882352942</v>
      </c>
      <c r="AK5193" s="21" t="s">
        <v>2060</v>
      </c>
      <c r="AL5193" t="s">
        <v>2551</v>
      </c>
      <c r="AM5193" s="26" t="s">
        <v>38</v>
      </c>
      <c r="AN5193" t="s">
        <v>2032</v>
      </c>
    </row>
    <row r="5194" spans="1:40" ht="15" hidden="1" thickTop="1" x14ac:dyDescent="0.35">
      <c r="A5194" t="s">
        <v>11560</v>
      </c>
      <c r="B5194" t="s">
        <v>20157</v>
      </c>
      <c r="C5194" t="s">
        <v>5654</v>
      </c>
      <c r="D5194" t="s">
        <v>20158</v>
      </c>
      <c r="E5194" t="s">
        <v>3704</v>
      </c>
      <c r="F5194">
        <v>1</v>
      </c>
      <c r="G5194" t="s">
        <v>2619</v>
      </c>
      <c r="H5194" t="s">
        <v>2620</v>
      </c>
      <c r="I5194" t="s">
        <v>2076</v>
      </c>
      <c r="J5194" t="s">
        <v>3705</v>
      </c>
      <c r="K5194" t="s">
        <v>2655</v>
      </c>
      <c r="L5194" t="s">
        <v>2058</v>
      </c>
      <c r="M5194" t="s">
        <v>2059</v>
      </c>
      <c r="N5194">
        <v>4</v>
      </c>
      <c r="O5194">
        <v>174</v>
      </c>
      <c r="P5194">
        <v>0.71</v>
      </c>
      <c r="Q5194">
        <v>24480</v>
      </c>
      <c r="R5194">
        <v>1</v>
      </c>
      <c r="S5194">
        <v>34</v>
      </c>
      <c r="T5194">
        <v>0.14000000000000001</v>
      </c>
      <c r="U5194">
        <v>3</v>
      </c>
      <c r="V5194">
        <v>140</v>
      </c>
      <c r="W5194">
        <v>0.56999999999999995</v>
      </c>
      <c r="X5194">
        <v>0</v>
      </c>
      <c r="Y5194">
        <v>0</v>
      </c>
      <c r="Z5194">
        <v>0</v>
      </c>
      <c r="AA5194">
        <v>0</v>
      </c>
      <c r="AB5194">
        <v>0</v>
      </c>
      <c r="AC5194">
        <v>0</v>
      </c>
      <c r="AD5194">
        <v>0</v>
      </c>
      <c r="AE5194">
        <v>0</v>
      </c>
      <c r="AF5194">
        <v>0</v>
      </c>
      <c r="AG5194" t="s">
        <v>20159</v>
      </c>
      <c r="AH5194" s="21" t="str">
        <f t="shared" si="162"/>
        <v>YR25</v>
      </c>
      <c r="AI5194" s="21">
        <v>345.36</v>
      </c>
      <c r="AJ5194" s="21">
        <f t="shared" si="163"/>
        <v>99.289215686274517</v>
      </c>
      <c r="AK5194" s="21" t="s">
        <v>2060</v>
      </c>
      <c r="AL5194" t="s">
        <v>2984</v>
      </c>
      <c r="AM5194" s="26" t="s">
        <v>38</v>
      </c>
      <c r="AN5194" t="s">
        <v>2030</v>
      </c>
    </row>
    <row r="5195" spans="1:40" ht="15" hidden="1" thickTop="1" x14ac:dyDescent="0.35">
      <c r="A5195" t="s">
        <v>11564</v>
      </c>
      <c r="B5195" t="s">
        <v>20160</v>
      </c>
      <c r="C5195" t="s">
        <v>5105</v>
      </c>
      <c r="D5195" t="s">
        <v>20141</v>
      </c>
      <c r="E5195" t="s">
        <v>2691</v>
      </c>
      <c r="F5195">
        <v>1</v>
      </c>
      <c r="G5195" t="s">
        <v>2600</v>
      </c>
      <c r="H5195" t="s">
        <v>2577</v>
      </c>
      <c r="I5195" t="s">
        <v>2076</v>
      </c>
      <c r="J5195" t="s">
        <v>2634</v>
      </c>
      <c r="K5195" t="s">
        <v>2635</v>
      </c>
      <c r="L5195" t="s">
        <v>2058</v>
      </c>
      <c r="M5195" t="s">
        <v>2170</v>
      </c>
      <c r="N5195">
        <v>3</v>
      </c>
      <c r="O5195">
        <v>151</v>
      </c>
      <c r="P5195">
        <v>0.99</v>
      </c>
      <c r="Q5195">
        <v>15300</v>
      </c>
      <c r="R5195">
        <v>0</v>
      </c>
      <c r="S5195">
        <v>0</v>
      </c>
      <c r="T5195">
        <v>0</v>
      </c>
      <c r="U5195">
        <v>3</v>
      </c>
      <c r="V5195">
        <v>151</v>
      </c>
      <c r="W5195">
        <v>0.99</v>
      </c>
      <c r="X5195">
        <v>0</v>
      </c>
      <c r="Y5195">
        <v>0</v>
      </c>
      <c r="Z5195">
        <v>0</v>
      </c>
      <c r="AA5195">
        <v>0</v>
      </c>
      <c r="AB5195">
        <v>0</v>
      </c>
      <c r="AC5195">
        <v>0</v>
      </c>
      <c r="AD5195">
        <v>0</v>
      </c>
      <c r="AE5195">
        <v>0</v>
      </c>
      <c r="AF5195">
        <v>0</v>
      </c>
      <c r="AG5195" t="s">
        <v>20161</v>
      </c>
      <c r="AH5195" s="21" t="str">
        <f t="shared" si="162"/>
        <v>YR25</v>
      </c>
      <c r="AI5195" s="21">
        <v>216</v>
      </c>
      <c r="AJ5195" s="21">
        <f t="shared" si="163"/>
        <v>99.013071895424844</v>
      </c>
      <c r="AK5195" s="21" t="s">
        <v>2063</v>
      </c>
      <c r="AL5195" t="s">
        <v>2581</v>
      </c>
      <c r="AM5195" s="26" t="s">
        <v>38</v>
      </c>
      <c r="AN5195" t="s">
        <v>2030</v>
      </c>
    </row>
    <row r="5196" spans="1:40" ht="15" hidden="1" thickTop="1" x14ac:dyDescent="0.35">
      <c r="A5196" t="s">
        <v>11568</v>
      </c>
      <c r="B5196" t="s">
        <v>20162</v>
      </c>
      <c r="C5196" t="s">
        <v>5491</v>
      </c>
      <c r="D5196" t="s">
        <v>20163</v>
      </c>
      <c r="E5196" t="s">
        <v>2646</v>
      </c>
      <c r="F5196">
        <v>1</v>
      </c>
      <c r="G5196" t="s">
        <v>2600</v>
      </c>
      <c r="H5196" t="s">
        <v>2577</v>
      </c>
      <c r="I5196" t="s">
        <v>2076</v>
      </c>
      <c r="J5196" t="s">
        <v>2699</v>
      </c>
      <c r="K5196" t="s">
        <v>2579</v>
      </c>
      <c r="L5196" t="s">
        <v>2058</v>
      </c>
      <c r="M5196" t="s">
        <v>2170</v>
      </c>
      <c r="N5196">
        <v>0</v>
      </c>
      <c r="O5196">
        <v>0</v>
      </c>
      <c r="P5196">
        <v>0</v>
      </c>
      <c r="Q5196">
        <v>15300</v>
      </c>
      <c r="R5196">
        <v>0</v>
      </c>
      <c r="S5196">
        <v>0</v>
      </c>
      <c r="T5196">
        <v>0</v>
      </c>
      <c r="U5196">
        <v>0</v>
      </c>
      <c r="V5196">
        <v>0</v>
      </c>
      <c r="W5196">
        <v>0</v>
      </c>
      <c r="X5196">
        <v>0</v>
      </c>
      <c r="Y5196">
        <v>0</v>
      </c>
      <c r="Z5196">
        <v>0</v>
      </c>
      <c r="AA5196">
        <v>0</v>
      </c>
      <c r="AB5196">
        <v>0</v>
      </c>
      <c r="AC5196">
        <v>0</v>
      </c>
      <c r="AD5196">
        <v>0</v>
      </c>
      <c r="AE5196">
        <v>0</v>
      </c>
      <c r="AF5196">
        <v>0</v>
      </c>
      <c r="AG5196" t="s">
        <v>20164</v>
      </c>
      <c r="AH5196" s="21" t="str">
        <f t="shared" si="162"/>
        <v>YR25</v>
      </c>
      <c r="AI5196" s="21">
        <v>216</v>
      </c>
      <c r="AJ5196" s="21">
        <f t="shared" si="163"/>
        <v>100</v>
      </c>
      <c r="AK5196" s="21" t="s">
        <v>2060</v>
      </c>
      <c r="AL5196" t="s">
        <v>2581</v>
      </c>
      <c r="AM5196" s="26" t="s">
        <v>38</v>
      </c>
      <c r="AN5196" t="s">
        <v>2031</v>
      </c>
    </row>
    <row r="5197" spans="1:40" ht="15" hidden="1" thickTop="1" x14ac:dyDescent="0.35">
      <c r="A5197" t="s">
        <v>11572</v>
      </c>
      <c r="B5197" t="s">
        <v>20165</v>
      </c>
      <c r="C5197" t="s">
        <v>2730</v>
      </c>
      <c r="D5197" t="s">
        <v>20166</v>
      </c>
      <c r="E5197" t="s">
        <v>2575</v>
      </c>
      <c r="F5197">
        <v>1</v>
      </c>
      <c r="G5197" t="s">
        <v>2600</v>
      </c>
      <c r="H5197" t="s">
        <v>2577</v>
      </c>
      <c r="I5197" t="s">
        <v>2076</v>
      </c>
      <c r="J5197" t="s">
        <v>2699</v>
      </c>
      <c r="K5197" t="s">
        <v>2579</v>
      </c>
      <c r="L5197" t="s">
        <v>2058</v>
      </c>
      <c r="M5197" t="s">
        <v>2059</v>
      </c>
      <c r="N5197">
        <v>9</v>
      </c>
      <c r="O5197">
        <v>258</v>
      </c>
      <c r="P5197">
        <v>1.05</v>
      </c>
      <c r="Q5197">
        <v>24480</v>
      </c>
      <c r="R5197">
        <v>1</v>
      </c>
      <c r="S5197">
        <v>16</v>
      </c>
      <c r="T5197">
        <v>7.0000000000000007E-2</v>
      </c>
      <c r="U5197">
        <v>8</v>
      </c>
      <c r="V5197">
        <v>242</v>
      </c>
      <c r="W5197">
        <v>0.99</v>
      </c>
      <c r="X5197">
        <v>0</v>
      </c>
      <c r="Y5197">
        <v>0</v>
      </c>
      <c r="Z5197">
        <v>0</v>
      </c>
      <c r="AA5197">
        <v>0</v>
      </c>
      <c r="AB5197">
        <v>0</v>
      </c>
      <c r="AC5197">
        <v>0</v>
      </c>
      <c r="AD5197">
        <v>0</v>
      </c>
      <c r="AE5197">
        <v>0</v>
      </c>
      <c r="AF5197">
        <v>0</v>
      </c>
      <c r="AG5197" t="s">
        <v>20167</v>
      </c>
      <c r="AH5197" s="21" t="str">
        <f t="shared" si="162"/>
        <v>YR25</v>
      </c>
      <c r="AI5197" s="21">
        <v>345.36</v>
      </c>
      <c r="AJ5197" s="21">
        <f t="shared" si="163"/>
        <v>98.946078431372555</v>
      </c>
      <c r="AK5197" s="21" t="s">
        <v>2063</v>
      </c>
      <c r="AL5197" t="s">
        <v>2581</v>
      </c>
      <c r="AM5197" s="26" t="s">
        <v>38</v>
      </c>
      <c r="AN5197" t="s">
        <v>2032</v>
      </c>
    </row>
    <row r="5198" spans="1:40" ht="15" hidden="1" thickTop="1" x14ac:dyDescent="0.35">
      <c r="A5198" t="s">
        <v>11576</v>
      </c>
      <c r="B5198" t="s">
        <v>20168</v>
      </c>
      <c r="C5198" t="s">
        <v>6101</v>
      </c>
      <c r="D5198" t="s">
        <v>20169</v>
      </c>
      <c r="E5198" t="s">
        <v>2575</v>
      </c>
      <c r="F5198">
        <v>1</v>
      </c>
      <c r="G5198" t="s">
        <v>2576</v>
      </c>
      <c r="H5198" t="s">
        <v>2577</v>
      </c>
      <c r="I5198" t="s">
        <v>2076</v>
      </c>
      <c r="J5198" t="s">
        <v>2578</v>
      </c>
      <c r="K5198" t="s">
        <v>2579</v>
      </c>
      <c r="L5198" t="s">
        <v>2058</v>
      </c>
      <c r="M5198" t="s">
        <v>2059</v>
      </c>
      <c r="N5198">
        <v>4</v>
      </c>
      <c r="O5198">
        <v>181</v>
      </c>
      <c r="P5198">
        <v>0.74</v>
      </c>
      <c r="Q5198">
        <v>24480</v>
      </c>
      <c r="R5198">
        <v>1</v>
      </c>
      <c r="S5198">
        <v>55</v>
      </c>
      <c r="T5198">
        <v>0.22</v>
      </c>
      <c r="U5198">
        <v>2</v>
      </c>
      <c r="V5198">
        <v>110</v>
      </c>
      <c r="W5198">
        <v>0.45</v>
      </c>
      <c r="X5198">
        <v>0</v>
      </c>
      <c r="Y5198">
        <v>0</v>
      </c>
      <c r="Z5198">
        <v>0</v>
      </c>
      <c r="AA5198">
        <v>1</v>
      </c>
      <c r="AB5198">
        <v>16</v>
      </c>
      <c r="AC5198">
        <v>7.0000000000000007E-2</v>
      </c>
      <c r="AD5198">
        <v>0</v>
      </c>
      <c r="AE5198">
        <v>0</v>
      </c>
      <c r="AF5198">
        <v>0</v>
      </c>
      <c r="AG5198" t="s">
        <v>20170</v>
      </c>
      <c r="AH5198" s="21" t="str">
        <f t="shared" si="162"/>
        <v>YR25</v>
      </c>
      <c r="AI5198" s="21">
        <v>345.36</v>
      </c>
      <c r="AJ5198" s="21">
        <f t="shared" si="163"/>
        <v>99.260620915032675</v>
      </c>
      <c r="AK5198" s="21" t="s">
        <v>2060</v>
      </c>
      <c r="AL5198" t="s">
        <v>2581</v>
      </c>
      <c r="AM5198" s="26" t="s">
        <v>38</v>
      </c>
      <c r="AN5198" t="s">
        <v>2032</v>
      </c>
    </row>
    <row r="5199" spans="1:40" ht="15" hidden="1" thickTop="1" x14ac:dyDescent="0.35">
      <c r="A5199" t="s">
        <v>11580</v>
      </c>
      <c r="B5199" t="s">
        <v>20171</v>
      </c>
      <c r="C5199" t="s">
        <v>4699</v>
      </c>
      <c r="D5199" t="s">
        <v>20172</v>
      </c>
      <c r="E5199" t="s">
        <v>3193</v>
      </c>
      <c r="F5199">
        <v>1</v>
      </c>
      <c r="G5199" t="s">
        <v>2609</v>
      </c>
      <c r="H5199" t="s">
        <v>2577</v>
      </c>
      <c r="I5199" t="s">
        <v>2076</v>
      </c>
      <c r="J5199" t="s">
        <v>2764</v>
      </c>
      <c r="K5199" t="s">
        <v>2765</v>
      </c>
      <c r="L5199" t="s">
        <v>2058</v>
      </c>
      <c r="M5199" t="s">
        <v>2170</v>
      </c>
      <c r="N5199">
        <v>2</v>
      </c>
      <c r="O5199">
        <v>33</v>
      </c>
      <c r="P5199">
        <v>0.22</v>
      </c>
      <c r="Q5199">
        <v>15300</v>
      </c>
      <c r="R5199">
        <v>1</v>
      </c>
      <c r="S5199">
        <v>13</v>
      </c>
      <c r="T5199">
        <v>0.08</v>
      </c>
      <c r="U5199">
        <v>1</v>
      </c>
      <c r="V5199">
        <v>20</v>
      </c>
      <c r="W5199">
        <v>0.13</v>
      </c>
      <c r="X5199">
        <v>0</v>
      </c>
      <c r="Y5199">
        <v>0</v>
      </c>
      <c r="Z5199">
        <v>0</v>
      </c>
      <c r="AA5199">
        <v>0</v>
      </c>
      <c r="AB5199">
        <v>0</v>
      </c>
      <c r="AC5199">
        <v>0</v>
      </c>
      <c r="AD5199">
        <v>0</v>
      </c>
      <c r="AE5199">
        <v>0</v>
      </c>
      <c r="AF5199">
        <v>0</v>
      </c>
      <c r="AG5199" t="s">
        <v>20173</v>
      </c>
      <c r="AH5199" s="21" t="str">
        <f t="shared" si="162"/>
        <v>YR25</v>
      </c>
      <c r="AI5199" s="21">
        <v>216</v>
      </c>
      <c r="AJ5199" s="21">
        <f t="shared" si="163"/>
        <v>99.784313725490193</v>
      </c>
      <c r="AK5199" s="21" t="s">
        <v>2060</v>
      </c>
      <c r="AL5199" t="s">
        <v>2613</v>
      </c>
      <c r="AM5199" s="26" t="s">
        <v>38</v>
      </c>
      <c r="AN5199" t="s">
        <v>2031</v>
      </c>
    </row>
    <row r="5200" spans="1:40" ht="15" hidden="1" thickTop="1" x14ac:dyDescent="0.35">
      <c r="A5200" t="s">
        <v>11584</v>
      </c>
      <c r="B5200" t="s">
        <v>20174</v>
      </c>
      <c r="C5200" t="s">
        <v>3357</v>
      </c>
      <c r="D5200" t="s">
        <v>20175</v>
      </c>
      <c r="E5200" t="s">
        <v>2562</v>
      </c>
      <c r="F5200">
        <v>1</v>
      </c>
      <c r="G5200" t="s">
        <v>2546</v>
      </c>
      <c r="H5200" t="s">
        <v>2510</v>
      </c>
      <c r="I5200" t="s">
        <v>2076</v>
      </c>
      <c r="J5200" t="s">
        <v>2547</v>
      </c>
      <c r="K5200" t="s">
        <v>2548</v>
      </c>
      <c r="L5200" t="s">
        <v>30321</v>
      </c>
      <c r="M5200" t="s">
        <v>13370</v>
      </c>
      <c r="N5200">
        <v>0</v>
      </c>
      <c r="O5200">
        <v>0</v>
      </c>
      <c r="P5200">
        <v>0</v>
      </c>
      <c r="Q5200">
        <v>9900</v>
      </c>
      <c r="R5200">
        <v>0</v>
      </c>
      <c r="S5200">
        <v>0</v>
      </c>
      <c r="T5200">
        <v>0</v>
      </c>
      <c r="U5200">
        <v>0</v>
      </c>
      <c r="V5200">
        <v>0</v>
      </c>
      <c r="W5200">
        <v>0</v>
      </c>
      <c r="X5200">
        <v>0</v>
      </c>
      <c r="Y5200">
        <v>0</v>
      </c>
      <c r="Z5200">
        <v>0</v>
      </c>
      <c r="AA5200">
        <v>0</v>
      </c>
      <c r="AB5200">
        <v>0</v>
      </c>
      <c r="AC5200">
        <v>0</v>
      </c>
      <c r="AD5200">
        <v>0</v>
      </c>
      <c r="AE5200">
        <v>0</v>
      </c>
      <c r="AF5200">
        <v>0</v>
      </c>
      <c r="AG5200" t="s">
        <v>20176</v>
      </c>
      <c r="AH5200" s="21" t="str">
        <f t="shared" si="162"/>
        <v>YR25</v>
      </c>
      <c r="AI5200" s="21">
        <v>158.4</v>
      </c>
      <c r="AJ5200" s="21">
        <f t="shared" si="163"/>
        <v>100</v>
      </c>
      <c r="AK5200" s="21" t="s">
        <v>2060</v>
      </c>
      <c r="AL5200" t="s">
        <v>2551</v>
      </c>
      <c r="AM5200" s="26" t="s">
        <v>38</v>
      </c>
      <c r="AN5200" t="s">
        <v>2029</v>
      </c>
    </row>
    <row r="5201" spans="1:40" ht="15" hidden="1" thickTop="1" x14ac:dyDescent="0.35">
      <c r="A5201" t="s">
        <v>11588</v>
      </c>
      <c r="B5201" t="s">
        <v>20177</v>
      </c>
      <c r="C5201" t="s">
        <v>6159</v>
      </c>
      <c r="D5201" t="s">
        <v>20178</v>
      </c>
      <c r="E5201" t="s">
        <v>3704</v>
      </c>
      <c r="F5201">
        <v>1</v>
      </c>
      <c r="G5201" t="s">
        <v>2619</v>
      </c>
      <c r="H5201" t="s">
        <v>2620</v>
      </c>
      <c r="I5201" t="s">
        <v>2076</v>
      </c>
      <c r="J5201" t="s">
        <v>6161</v>
      </c>
      <c r="K5201" t="s">
        <v>2655</v>
      </c>
      <c r="L5201" t="s">
        <v>2058</v>
      </c>
      <c r="M5201" t="s">
        <v>2059</v>
      </c>
      <c r="N5201">
        <v>5</v>
      </c>
      <c r="O5201">
        <v>178</v>
      </c>
      <c r="P5201">
        <v>0.73</v>
      </c>
      <c r="Q5201">
        <v>24480</v>
      </c>
      <c r="R5201">
        <v>5</v>
      </c>
      <c r="S5201">
        <v>178</v>
      </c>
      <c r="T5201">
        <v>0.73</v>
      </c>
      <c r="U5201">
        <v>0</v>
      </c>
      <c r="V5201">
        <v>0</v>
      </c>
      <c r="W5201">
        <v>0</v>
      </c>
      <c r="X5201">
        <v>0</v>
      </c>
      <c r="Y5201">
        <v>0</v>
      </c>
      <c r="Z5201">
        <v>0</v>
      </c>
      <c r="AA5201">
        <v>0</v>
      </c>
      <c r="AB5201">
        <v>0</v>
      </c>
      <c r="AC5201">
        <v>0</v>
      </c>
      <c r="AD5201">
        <v>0</v>
      </c>
      <c r="AE5201">
        <v>0</v>
      </c>
      <c r="AF5201">
        <v>0</v>
      </c>
      <c r="AG5201" t="s">
        <v>20179</v>
      </c>
      <c r="AH5201" s="21" t="str">
        <f t="shared" si="162"/>
        <v>YR25</v>
      </c>
      <c r="AI5201" s="21">
        <v>345.36</v>
      </c>
      <c r="AJ5201" s="21">
        <f t="shared" si="163"/>
        <v>99.272875816993462</v>
      </c>
      <c r="AK5201" s="21" t="s">
        <v>2060</v>
      </c>
      <c r="AL5201" t="s">
        <v>2984</v>
      </c>
      <c r="AM5201" s="26" t="s">
        <v>38</v>
      </c>
      <c r="AN5201" t="s">
        <v>2032</v>
      </c>
    </row>
    <row r="5202" spans="1:40" ht="15" hidden="1" thickTop="1" x14ac:dyDescent="0.35">
      <c r="A5202" t="s">
        <v>11590</v>
      </c>
      <c r="B5202" t="s">
        <v>20180</v>
      </c>
      <c r="C5202" t="s">
        <v>4212</v>
      </c>
      <c r="D5202" t="s">
        <v>20181</v>
      </c>
      <c r="E5202" t="s">
        <v>2691</v>
      </c>
      <c r="F5202">
        <v>1</v>
      </c>
      <c r="G5202" t="s">
        <v>2600</v>
      </c>
      <c r="H5202" t="s">
        <v>2577</v>
      </c>
      <c r="I5202" t="s">
        <v>2076</v>
      </c>
      <c r="J5202" t="s">
        <v>2634</v>
      </c>
      <c r="K5202" t="s">
        <v>2635</v>
      </c>
      <c r="L5202" t="s">
        <v>2058</v>
      </c>
      <c r="M5202" t="s">
        <v>2170</v>
      </c>
      <c r="N5202">
        <v>2</v>
      </c>
      <c r="O5202">
        <v>96</v>
      </c>
      <c r="P5202">
        <v>0.63</v>
      </c>
      <c r="Q5202">
        <v>15300</v>
      </c>
      <c r="R5202">
        <v>1</v>
      </c>
      <c r="S5202">
        <v>61</v>
      </c>
      <c r="T5202">
        <v>0.4</v>
      </c>
      <c r="U5202">
        <v>1</v>
      </c>
      <c r="V5202">
        <v>35</v>
      </c>
      <c r="W5202">
        <v>0.23</v>
      </c>
      <c r="X5202">
        <v>0</v>
      </c>
      <c r="Y5202">
        <v>0</v>
      </c>
      <c r="Z5202">
        <v>0</v>
      </c>
      <c r="AA5202">
        <v>0</v>
      </c>
      <c r="AB5202">
        <v>0</v>
      </c>
      <c r="AC5202">
        <v>0</v>
      </c>
      <c r="AD5202">
        <v>0</v>
      </c>
      <c r="AE5202">
        <v>0</v>
      </c>
      <c r="AF5202">
        <v>0</v>
      </c>
      <c r="AG5202" t="s">
        <v>20182</v>
      </c>
      <c r="AH5202" s="21" t="str">
        <f t="shared" si="162"/>
        <v>YR25</v>
      </c>
      <c r="AI5202" s="21">
        <v>216</v>
      </c>
      <c r="AJ5202" s="21">
        <f t="shared" si="163"/>
        <v>99.372549019607845</v>
      </c>
      <c r="AK5202" s="21" t="s">
        <v>2060</v>
      </c>
      <c r="AL5202" t="s">
        <v>2581</v>
      </c>
      <c r="AM5202" s="26" t="s">
        <v>38</v>
      </c>
      <c r="AN5202" t="s">
        <v>2029</v>
      </c>
    </row>
    <row r="5203" spans="1:40" ht="15" hidden="1" thickTop="1" x14ac:dyDescent="0.35">
      <c r="A5203" t="s">
        <v>7970</v>
      </c>
      <c r="B5203" t="s">
        <v>20183</v>
      </c>
      <c r="C5203" t="s">
        <v>5491</v>
      </c>
      <c r="D5203" t="s">
        <v>20163</v>
      </c>
      <c r="E5203" t="s">
        <v>2646</v>
      </c>
      <c r="F5203">
        <v>1</v>
      </c>
      <c r="G5203" t="s">
        <v>2600</v>
      </c>
      <c r="H5203" t="s">
        <v>2577</v>
      </c>
      <c r="I5203" t="s">
        <v>2076</v>
      </c>
      <c r="J5203" t="s">
        <v>2699</v>
      </c>
      <c r="K5203" t="s">
        <v>2579</v>
      </c>
      <c r="L5203" t="s">
        <v>2058</v>
      </c>
      <c r="M5203" t="s">
        <v>2170</v>
      </c>
      <c r="N5203">
        <v>5</v>
      </c>
      <c r="O5203">
        <v>109</v>
      </c>
      <c r="P5203">
        <v>0.71</v>
      </c>
      <c r="Q5203">
        <v>15300</v>
      </c>
      <c r="R5203">
        <v>1</v>
      </c>
      <c r="S5203">
        <v>19</v>
      </c>
      <c r="T5203">
        <v>0.12</v>
      </c>
      <c r="U5203">
        <v>4</v>
      </c>
      <c r="V5203">
        <v>90</v>
      </c>
      <c r="W5203">
        <v>0.59</v>
      </c>
      <c r="X5203">
        <v>0</v>
      </c>
      <c r="Y5203">
        <v>0</v>
      </c>
      <c r="Z5203">
        <v>0</v>
      </c>
      <c r="AA5203">
        <v>0</v>
      </c>
      <c r="AB5203">
        <v>0</v>
      </c>
      <c r="AC5203">
        <v>0</v>
      </c>
      <c r="AD5203">
        <v>0</v>
      </c>
      <c r="AE5203">
        <v>0</v>
      </c>
      <c r="AF5203">
        <v>0</v>
      </c>
      <c r="AG5203" t="s">
        <v>20184</v>
      </c>
      <c r="AH5203" s="21" t="str">
        <f t="shared" si="162"/>
        <v>YR25</v>
      </c>
      <c r="AI5203" s="21">
        <v>216</v>
      </c>
      <c r="AJ5203" s="21">
        <f t="shared" si="163"/>
        <v>99.287581699346404</v>
      </c>
      <c r="AK5203" s="21" t="s">
        <v>2060</v>
      </c>
      <c r="AL5203" t="s">
        <v>2581</v>
      </c>
      <c r="AM5203" s="26" t="s">
        <v>38</v>
      </c>
      <c r="AN5203" t="s">
        <v>2031</v>
      </c>
    </row>
    <row r="5204" spans="1:40" ht="15" hidden="1" thickTop="1" x14ac:dyDescent="0.35">
      <c r="A5204" t="s">
        <v>11597</v>
      </c>
      <c r="B5204" t="s">
        <v>20185</v>
      </c>
      <c r="C5204" t="s">
        <v>2730</v>
      </c>
      <c r="D5204" t="s">
        <v>20166</v>
      </c>
      <c r="E5204" t="s">
        <v>2575</v>
      </c>
      <c r="F5204">
        <v>1</v>
      </c>
      <c r="G5204" t="s">
        <v>2600</v>
      </c>
      <c r="H5204" t="s">
        <v>2577</v>
      </c>
      <c r="I5204" t="s">
        <v>2076</v>
      </c>
      <c r="J5204" t="s">
        <v>2699</v>
      </c>
      <c r="K5204" t="s">
        <v>2579</v>
      </c>
      <c r="L5204" t="s">
        <v>2058</v>
      </c>
      <c r="M5204" t="s">
        <v>2059</v>
      </c>
      <c r="N5204">
        <v>6</v>
      </c>
      <c r="O5204">
        <v>181</v>
      </c>
      <c r="P5204">
        <v>0.74</v>
      </c>
      <c r="Q5204">
        <v>24480</v>
      </c>
      <c r="R5204">
        <v>3</v>
      </c>
      <c r="S5204">
        <v>88</v>
      </c>
      <c r="T5204">
        <v>0.36</v>
      </c>
      <c r="U5204">
        <v>3</v>
      </c>
      <c r="V5204">
        <v>93</v>
      </c>
      <c r="W5204">
        <v>0.38</v>
      </c>
      <c r="X5204">
        <v>0</v>
      </c>
      <c r="Y5204">
        <v>0</v>
      </c>
      <c r="Z5204">
        <v>0</v>
      </c>
      <c r="AA5204">
        <v>0</v>
      </c>
      <c r="AB5204">
        <v>0</v>
      </c>
      <c r="AC5204">
        <v>0</v>
      </c>
      <c r="AD5204">
        <v>0</v>
      </c>
      <c r="AE5204">
        <v>0</v>
      </c>
      <c r="AF5204">
        <v>0</v>
      </c>
      <c r="AG5204" t="s">
        <v>20186</v>
      </c>
      <c r="AH5204" s="21" t="str">
        <f t="shared" si="162"/>
        <v>YR25</v>
      </c>
      <c r="AI5204" s="21">
        <v>345.36</v>
      </c>
      <c r="AJ5204" s="21">
        <f t="shared" si="163"/>
        <v>99.260620915032675</v>
      </c>
      <c r="AK5204" s="21" t="s">
        <v>2060</v>
      </c>
      <c r="AL5204" t="s">
        <v>2581</v>
      </c>
      <c r="AM5204" s="26" t="s">
        <v>38</v>
      </c>
      <c r="AN5204" t="s">
        <v>2030</v>
      </c>
    </row>
    <row r="5205" spans="1:40" ht="15" hidden="1" thickTop="1" x14ac:dyDescent="0.35">
      <c r="A5205" t="s">
        <v>11601</v>
      </c>
      <c r="B5205" t="s">
        <v>20187</v>
      </c>
      <c r="C5205" t="s">
        <v>3192</v>
      </c>
      <c r="D5205" t="s">
        <v>20188</v>
      </c>
      <c r="E5205" t="s">
        <v>3430</v>
      </c>
      <c r="F5205">
        <v>1</v>
      </c>
      <c r="G5205" t="s">
        <v>2609</v>
      </c>
      <c r="H5205" t="s">
        <v>2577</v>
      </c>
      <c r="I5205" t="s">
        <v>2076</v>
      </c>
      <c r="J5205" t="s">
        <v>2764</v>
      </c>
      <c r="K5205" t="s">
        <v>2765</v>
      </c>
      <c r="L5205" t="s">
        <v>2058</v>
      </c>
      <c r="M5205" t="s">
        <v>2059</v>
      </c>
      <c r="N5205">
        <v>5</v>
      </c>
      <c r="O5205">
        <v>139</v>
      </c>
      <c r="P5205">
        <v>0.56999999999999995</v>
      </c>
      <c r="Q5205">
        <v>24480</v>
      </c>
      <c r="R5205">
        <v>4</v>
      </c>
      <c r="S5205">
        <v>81</v>
      </c>
      <c r="T5205">
        <v>0.33</v>
      </c>
      <c r="U5205">
        <v>1</v>
      </c>
      <c r="V5205">
        <v>58</v>
      </c>
      <c r="W5205">
        <v>0.24</v>
      </c>
      <c r="X5205">
        <v>0</v>
      </c>
      <c r="Y5205">
        <v>0</v>
      </c>
      <c r="Z5205">
        <v>0</v>
      </c>
      <c r="AA5205">
        <v>0</v>
      </c>
      <c r="AB5205">
        <v>0</v>
      </c>
      <c r="AC5205">
        <v>0</v>
      </c>
      <c r="AD5205">
        <v>0</v>
      </c>
      <c r="AE5205">
        <v>0</v>
      </c>
      <c r="AF5205">
        <v>0</v>
      </c>
      <c r="AG5205" t="s">
        <v>20189</v>
      </c>
      <c r="AH5205" s="21" t="str">
        <f t="shared" si="162"/>
        <v>YR25</v>
      </c>
      <c r="AI5205" s="21">
        <v>345.36</v>
      </c>
      <c r="AJ5205" s="21">
        <f t="shared" si="163"/>
        <v>99.432189542483655</v>
      </c>
      <c r="AK5205" s="21" t="s">
        <v>2060</v>
      </c>
      <c r="AL5205" t="s">
        <v>2613</v>
      </c>
      <c r="AM5205" s="26" t="s">
        <v>38</v>
      </c>
      <c r="AN5205" t="s">
        <v>2030</v>
      </c>
    </row>
    <row r="5206" spans="1:40" ht="15" hidden="1" thickTop="1" x14ac:dyDescent="0.35">
      <c r="A5206" t="s">
        <v>11605</v>
      </c>
      <c r="B5206" t="s">
        <v>20190</v>
      </c>
      <c r="C5206" t="s">
        <v>5198</v>
      </c>
      <c r="D5206" t="s">
        <v>20191</v>
      </c>
      <c r="E5206" t="s">
        <v>2608</v>
      </c>
      <c r="F5206">
        <v>1</v>
      </c>
      <c r="G5206" t="s">
        <v>2609</v>
      </c>
      <c r="H5206" t="s">
        <v>2577</v>
      </c>
      <c r="I5206" t="s">
        <v>2076</v>
      </c>
      <c r="J5206" t="s">
        <v>2675</v>
      </c>
      <c r="K5206" t="s">
        <v>2611</v>
      </c>
      <c r="L5206" t="s">
        <v>2058</v>
      </c>
      <c r="M5206" t="s">
        <v>2059</v>
      </c>
      <c r="N5206">
        <v>8</v>
      </c>
      <c r="O5206">
        <v>349</v>
      </c>
      <c r="P5206">
        <v>1.43</v>
      </c>
      <c r="Q5206">
        <v>24480</v>
      </c>
      <c r="R5206">
        <v>1</v>
      </c>
      <c r="S5206">
        <v>74</v>
      </c>
      <c r="T5206">
        <v>0.3</v>
      </c>
      <c r="U5206">
        <v>5</v>
      </c>
      <c r="V5206">
        <v>213</v>
      </c>
      <c r="W5206">
        <v>0.87</v>
      </c>
      <c r="X5206">
        <v>1</v>
      </c>
      <c r="Y5206">
        <v>18</v>
      </c>
      <c r="Z5206">
        <v>7.0000000000000007E-2</v>
      </c>
      <c r="AA5206">
        <v>1</v>
      </c>
      <c r="AB5206">
        <v>44</v>
      </c>
      <c r="AC5206">
        <v>0.18</v>
      </c>
      <c r="AD5206">
        <v>0</v>
      </c>
      <c r="AE5206">
        <v>0</v>
      </c>
      <c r="AF5206">
        <v>0</v>
      </c>
      <c r="AG5206" t="s">
        <v>20192</v>
      </c>
      <c r="AH5206" s="21" t="str">
        <f t="shared" si="162"/>
        <v>YR25</v>
      </c>
      <c r="AI5206" s="21">
        <v>345.36</v>
      </c>
      <c r="AJ5206" s="21">
        <f t="shared" si="163"/>
        <v>98.574346405228752</v>
      </c>
      <c r="AK5206" s="21" t="s">
        <v>2063</v>
      </c>
      <c r="AL5206" t="s">
        <v>2581</v>
      </c>
      <c r="AM5206" s="26" t="s">
        <v>38</v>
      </c>
      <c r="AN5206" t="s">
        <v>2033</v>
      </c>
    </row>
    <row r="5207" spans="1:40" ht="15" hidden="1" thickTop="1" x14ac:dyDescent="0.35">
      <c r="A5207" t="s">
        <v>11609</v>
      </c>
      <c r="B5207" t="s">
        <v>20193</v>
      </c>
      <c r="C5207" t="s">
        <v>4507</v>
      </c>
      <c r="D5207" t="s">
        <v>20194</v>
      </c>
      <c r="E5207" t="s">
        <v>2575</v>
      </c>
      <c r="F5207">
        <v>1</v>
      </c>
      <c r="G5207" t="s">
        <v>2609</v>
      </c>
      <c r="H5207" t="s">
        <v>2577</v>
      </c>
      <c r="I5207" t="s">
        <v>2076</v>
      </c>
      <c r="J5207" t="s">
        <v>2675</v>
      </c>
      <c r="K5207" t="s">
        <v>2611</v>
      </c>
      <c r="L5207" t="s">
        <v>2058</v>
      </c>
      <c r="M5207" t="s">
        <v>2059</v>
      </c>
      <c r="N5207">
        <v>1</v>
      </c>
      <c r="O5207">
        <v>36</v>
      </c>
      <c r="P5207">
        <v>0.15</v>
      </c>
      <c r="Q5207">
        <v>24480</v>
      </c>
      <c r="R5207">
        <v>0</v>
      </c>
      <c r="S5207">
        <v>0</v>
      </c>
      <c r="T5207">
        <v>0</v>
      </c>
      <c r="U5207">
        <v>1</v>
      </c>
      <c r="V5207">
        <v>36</v>
      </c>
      <c r="W5207">
        <v>0.15</v>
      </c>
      <c r="X5207">
        <v>0</v>
      </c>
      <c r="Y5207">
        <v>0</v>
      </c>
      <c r="Z5207">
        <v>0</v>
      </c>
      <c r="AA5207">
        <v>0</v>
      </c>
      <c r="AB5207">
        <v>0</v>
      </c>
      <c r="AC5207">
        <v>0</v>
      </c>
      <c r="AD5207">
        <v>0</v>
      </c>
      <c r="AE5207">
        <v>0</v>
      </c>
      <c r="AF5207">
        <v>0</v>
      </c>
      <c r="AG5207" t="s">
        <v>20195</v>
      </c>
      <c r="AH5207" s="21" t="str">
        <f t="shared" si="162"/>
        <v>YR25</v>
      </c>
      <c r="AI5207" s="21">
        <v>345.36</v>
      </c>
      <c r="AJ5207" s="21">
        <f t="shared" si="163"/>
        <v>99.852941176470594</v>
      </c>
      <c r="AK5207" s="21" t="s">
        <v>2060</v>
      </c>
      <c r="AL5207" t="s">
        <v>2581</v>
      </c>
      <c r="AM5207" s="26" t="s">
        <v>38</v>
      </c>
      <c r="AN5207" t="s">
        <v>2032</v>
      </c>
    </row>
    <row r="5208" spans="1:40" ht="15" hidden="1" thickTop="1" x14ac:dyDescent="0.35">
      <c r="A5208" t="s">
        <v>11613</v>
      </c>
      <c r="B5208" t="s">
        <v>20196</v>
      </c>
      <c r="C5208" t="s">
        <v>4856</v>
      </c>
      <c r="D5208" t="s">
        <v>20197</v>
      </c>
      <c r="E5208" t="s">
        <v>3704</v>
      </c>
      <c r="F5208">
        <v>1</v>
      </c>
      <c r="G5208" t="s">
        <v>2619</v>
      </c>
      <c r="H5208" t="s">
        <v>2620</v>
      </c>
      <c r="I5208" t="s">
        <v>2076</v>
      </c>
      <c r="J5208" t="s">
        <v>3705</v>
      </c>
      <c r="K5208" t="s">
        <v>2655</v>
      </c>
      <c r="L5208" t="s">
        <v>2058</v>
      </c>
      <c r="M5208" t="s">
        <v>2170</v>
      </c>
      <c r="N5208">
        <v>5</v>
      </c>
      <c r="O5208">
        <v>230</v>
      </c>
      <c r="P5208">
        <v>1.5</v>
      </c>
      <c r="Q5208">
        <v>15300</v>
      </c>
      <c r="R5208">
        <v>2</v>
      </c>
      <c r="S5208">
        <v>98</v>
      </c>
      <c r="T5208">
        <v>0.64</v>
      </c>
      <c r="U5208">
        <v>3</v>
      </c>
      <c r="V5208">
        <v>132</v>
      </c>
      <c r="W5208">
        <v>0.86</v>
      </c>
      <c r="X5208">
        <v>0</v>
      </c>
      <c r="Y5208">
        <v>0</v>
      </c>
      <c r="Z5208">
        <v>0</v>
      </c>
      <c r="AA5208">
        <v>0</v>
      </c>
      <c r="AB5208">
        <v>0</v>
      </c>
      <c r="AC5208">
        <v>0</v>
      </c>
      <c r="AD5208">
        <v>0</v>
      </c>
      <c r="AE5208">
        <v>0</v>
      </c>
      <c r="AF5208">
        <v>0</v>
      </c>
      <c r="AG5208" t="s">
        <v>20198</v>
      </c>
      <c r="AH5208" s="21" t="str">
        <f t="shared" si="162"/>
        <v>YR25</v>
      </c>
      <c r="AI5208" s="21">
        <v>216</v>
      </c>
      <c r="AJ5208" s="21">
        <f t="shared" si="163"/>
        <v>98.496732026143789</v>
      </c>
      <c r="AK5208" s="21" t="s">
        <v>2063</v>
      </c>
      <c r="AL5208" t="s">
        <v>2984</v>
      </c>
      <c r="AM5208" s="26" t="s">
        <v>38</v>
      </c>
      <c r="AN5208" t="s">
        <v>2030</v>
      </c>
    </row>
    <row r="5209" spans="1:40" ht="15" hidden="1" thickTop="1" x14ac:dyDescent="0.35">
      <c r="A5209" t="s">
        <v>11616</v>
      </c>
      <c r="B5209" t="s">
        <v>20199</v>
      </c>
      <c r="C5209" t="s">
        <v>4173</v>
      </c>
      <c r="D5209" t="s">
        <v>20200</v>
      </c>
      <c r="E5209" t="s">
        <v>2691</v>
      </c>
      <c r="F5209">
        <v>1</v>
      </c>
      <c r="G5209" t="s">
        <v>2600</v>
      </c>
      <c r="H5209" t="s">
        <v>2577</v>
      </c>
      <c r="I5209" t="s">
        <v>2076</v>
      </c>
      <c r="J5209" t="s">
        <v>2634</v>
      </c>
      <c r="K5209" t="s">
        <v>2635</v>
      </c>
      <c r="L5209" t="s">
        <v>2058</v>
      </c>
      <c r="M5209" t="s">
        <v>2059</v>
      </c>
      <c r="N5209">
        <v>1</v>
      </c>
      <c r="O5209">
        <v>46</v>
      </c>
      <c r="P5209">
        <v>0.19</v>
      </c>
      <c r="Q5209">
        <v>24480</v>
      </c>
      <c r="R5209">
        <v>0</v>
      </c>
      <c r="S5209">
        <v>0</v>
      </c>
      <c r="T5209">
        <v>0</v>
      </c>
      <c r="U5209">
        <v>1</v>
      </c>
      <c r="V5209">
        <v>46</v>
      </c>
      <c r="W5209">
        <v>0.19</v>
      </c>
      <c r="X5209">
        <v>0</v>
      </c>
      <c r="Y5209">
        <v>0</v>
      </c>
      <c r="Z5209">
        <v>0</v>
      </c>
      <c r="AA5209">
        <v>0</v>
      </c>
      <c r="AB5209">
        <v>0</v>
      </c>
      <c r="AC5209">
        <v>0</v>
      </c>
      <c r="AD5209">
        <v>0</v>
      </c>
      <c r="AE5209">
        <v>0</v>
      </c>
      <c r="AF5209">
        <v>0</v>
      </c>
      <c r="AG5209" t="s">
        <v>20201</v>
      </c>
      <c r="AH5209" s="21" t="str">
        <f t="shared" si="162"/>
        <v>YR25</v>
      </c>
      <c r="AI5209" s="21">
        <v>345.36</v>
      </c>
      <c r="AJ5209" s="21">
        <f t="shared" si="163"/>
        <v>99.812091503267979</v>
      </c>
      <c r="AK5209" s="21" t="s">
        <v>2060</v>
      </c>
      <c r="AL5209" t="s">
        <v>2581</v>
      </c>
      <c r="AM5209" s="26" t="s">
        <v>38</v>
      </c>
      <c r="AN5209" t="s">
        <v>2030</v>
      </c>
    </row>
    <row r="5210" spans="1:40" ht="15" hidden="1" thickTop="1" x14ac:dyDescent="0.35">
      <c r="A5210" t="s">
        <v>11619</v>
      </c>
      <c r="B5210" t="s">
        <v>20202</v>
      </c>
      <c r="C5210" t="s">
        <v>2803</v>
      </c>
      <c r="D5210" t="s">
        <v>20203</v>
      </c>
      <c r="E5210" t="s">
        <v>3942</v>
      </c>
      <c r="F5210">
        <v>1</v>
      </c>
      <c r="G5210" t="s">
        <v>2600</v>
      </c>
      <c r="H5210" t="s">
        <v>2577</v>
      </c>
      <c r="I5210" t="s">
        <v>2076</v>
      </c>
      <c r="J5210" t="s">
        <v>2699</v>
      </c>
      <c r="K5210" t="s">
        <v>2579</v>
      </c>
      <c r="L5210" t="s">
        <v>2058</v>
      </c>
      <c r="M5210" t="s">
        <v>2059</v>
      </c>
      <c r="N5210">
        <v>12</v>
      </c>
      <c r="O5210">
        <v>676</v>
      </c>
      <c r="P5210">
        <v>2.76</v>
      </c>
      <c r="Q5210">
        <v>24480</v>
      </c>
      <c r="R5210">
        <v>2</v>
      </c>
      <c r="S5210">
        <v>112</v>
      </c>
      <c r="T5210">
        <v>0.46</v>
      </c>
      <c r="U5210">
        <v>9</v>
      </c>
      <c r="V5210">
        <v>507</v>
      </c>
      <c r="W5210">
        <v>2.0699999999999998</v>
      </c>
      <c r="X5210">
        <v>1</v>
      </c>
      <c r="Y5210">
        <v>57</v>
      </c>
      <c r="Z5210">
        <v>0.23</v>
      </c>
      <c r="AA5210">
        <v>0</v>
      </c>
      <c r="AB5210">
        <v>0</v>
      </c>
      <c r="AC5210">
        <v>0</v>
      </c>
      <c r="AD5210">
        <v>0</v>
      </c>
      <c r="AE5210">
        <v>0</v>
      </c>
      <c r="AF5210">
        <v>0</v>
      </c>
      <c r="AG5210" t="s">
        <v>20204</v>
      </c>
      <c r="AH5210" s="21" t="str">
        <f t="shared" si="162"/>
        <v>YR25</v>
      </c>
      <c r="AI5210" s="21">
        <v>345.36</v>
      </c>
      <c r="AJ5210" s="21">
        <f t="shared" si="163"/>
        <v>97.238562091503269</v>
      </c>
      <c r="AK5210" s="21" t="s">
        <v>2063</v>
      </c>
      <c r="AL5210" t="s">
        <v>2581</v>
      </c>
      <c r="AM5210" s="26" t="s">
        <v>38</v>
      </c>
      <c r="AN5210" t="s">
        <v>2032</v>
      </c>
    </row>
    <row r="5211" spans="1:40" ht="15" hidden="1" thickTop="1" x14ac:dyDescent="0.35">
      <c r="A5211" t="s">
        <v>11623</v>
      </c>
      <c r="B5211" t="s">
        <v>20205</v>
      </c>
      <c r="C5211" t="s">
        <v>7253</v>
      </c>
      <c r="D5211" t="s">
        <v>20206</v>
      </c>
      <c r="E5211" t="s">
        <v>2575</v>
      </c>
      <c r="F5211">
        <v>1</v>
      </c>
      <c r="G5211" t="s">
        <v>2600</v>
      </c>
      <c r="H5211" t="s">
        <v>2577</v>
      </c>
      <c r="I5211" t="s">
        <v>2076</v>
      </c>
      <c r="J5211" t="s">
        <v>2699</v>
      </c>
      <c r="K5211" t="s">
        <v>2579</v>
      </c>
      <c r="L5211" t="s">
        <v>2058</v>
      </c>
      <c r="M5211" t="s">
        <v>2170</v>
      </c>
      <c r="N5211">
        <v>1</v>
      </c>
      <c r="O5211">
        <v>16</v>
      </c>
      <c r="P5211">
        <v>0.1</v>
      </c>
      <c r="Q5211">
        <v>15300</v>
      </c>
      <c r="R5211">
        <v>0</v>
      </c>
      <c r="S5211">
        <v>0</v>
      </c>
      <c r="T5211">
        <v>0</v>
      </c>
      <c r="U5211">
        <v>1</v>
      </c>
      <c r="V5211">
        <v>16</v>
      </c>
      <c r="W5211">
        <v>0.1</v>
      </c>
      <c r="X5211">
        <v>0</v>
      </c>
      <c r="Y5211">
        <v>0</v>
      </c>
      <c r="Z5211">
        <v>0</v>
      </c>
      <c r="AA5211">
        <v>0</v>
      </c>
      <c r="AB5211">
        <v>0</v>
      </c>
      <c r="AC5211">
        <v>0</v>
      </c>
      <c r="AD5211">
        <v>0</v>
      </c>
      <c r="AE5211">
        <v>0</v>
      </c>
      <c r="AF5211">
        <v>0</v>
      </c>
      <c r="AG5211" t="s">
        <v>20207</v>
      </c>
      <c r="AH5211" s="21" t="str">
        <f t="shared" si="162"/>
        <v>YR25</v>
      </c>
      <c r="AI5211" s="21">
        <v>216</v>
      </c>
      <c r="AJ5211" s="21">
        <f t="shared" si="163"/>
        <v>99.895424836601308</v>
      </c>
      <c r="AK5211" s="21" t="s">
        <v>2060</v>
      </c>
      <c r="AL5211" t="s">
        <v>2581</v>
      </c>
      <c r="AM5211" s="26" t="s">
        <v>38</v>
      </c>
      <c r="AN5211" t="s">
        <v>2031</v>
      </c>
    </row>
    <row r="5212" spans="1:40" ht="15" hidden="1" thickTop="1" x14ac:dyDescent="0.35">
      <c r="A5212" t="s">
        <v>11626</v>
      </c>
      <c r="B5212" t="s">
        <v>20208</v>
      </c>
      <c r="C5212" t="s">
        <v>6818</v>
      </c>
      <c r="D5212" t="s">
        <v>20209</v>
      </c>
      <c r="E5212" t="s">
        <v>2575</v>
      </c>
      <c r="F5212">
        <v>1</v>
      </c>
      <c r="G5212" t="s">
        <v>2576</v>
      </c>
      <c r="H5212" t="s">
        <v>2577</v>
      </c>
      <c r="I5212" t="s">
        <v>2076</v>
      </c>
      <c r="J5212" t="s">
        <v>2578</v>
      </c>
      <c r="K5212" t="s">
        <v>2579</v>
      </c>
      <c r="L5212" t="s">
        <v>2058</v>
      </c>
      <c r="M5212" t="s">
        <v>2059</v>
      </c>
      <c r="N5212">
        <v>2</v>
      </c>
      <c r="O5212">
        <v>57</v>
      </c>
      <c r="P5212">
        <v>0.23</v>
      </c>
      <c r="Q5212">
        <v>24480</v>
      </c>
      <c r="R5212">
        <v>0</v>
      </c>
      <c r="S5212">
        <v>0</v>
      </c>
      <c r="T5212">
        <v>0</v>
      </c>
      <c r="U5212">
        <v>2</v>
      </c>
      <c r="V5212">
        <v>57</v>
      </c>
      <c r="W5212">
        <v>0.23</v>
      </c>
      <c r="X5212">
        <v>0</v>
      </c>
      <c r="Y5212">
        <v>0</v>
      </c>
      <c r="Z5212">
        <v>0</v>
      </c>
      <c r="AA5212">
        <v>0</v>
      </c>
      <c r="AB5212">
        <v>0</v>
      </c>
      <c r="AC5212">
        <v>0</v>
      </c>
      <c r="AD5212">
        <v>0</v>
      </c>
      <c r="AE5212">
        <v>0</v>
      </c>
      <c r="AF5212">
        <v>0</v>
      </c>
      <c r="AG5212" t="s">
        <v>20210</v>
      </c>
      <c r="AH5212" s="21" t="str">
        <f t="shared" si="162"/>
        <v>YR25</v>
      </c>
      <c r="AI5212" s="21">
        <v>345.36</v>
      </c>
      <c r="AJ5212" s="21">
        <f t="shared" si="163"/>
        <v>99.767156862745097</v>
      </c>
      <c r="AK5212" s="21" t="s">
        <v>2060</v>
      </c>
      <c r="AL5212" t="s">
        <v>2581</v>
      </c>
      <c r="AM5212" s="26" t="s">
        <v>38</v>
      </c>
      <c r="AN5212" t="s">
        <v>2030</v>
      </c>
    </row>
    <row r="5213" spans="1:40" ht="15" hidden="1" thickTop="1" x14ac:dyDescent="0.35">
      <c r="A5213" t="s">
        <v>11630</v>
      </c>
      <c r="B5213" t="s">
        <v>20211</v>
      </c>
      <c r="C5213" t="s">
        <v>2762</v>
      </c>
      <c r="D5213" t="s">
        <v>20212</v>
      </c>
      <c r="E5213" t="s">
        <v>2608</v>
      </c>
      <c r="F5213">
        <v>1</v>
      </c>
      <c r="G5213" t="s">
        <v>2609</v>
      </c>
      <c r="H5213" t="s">
        <v>2577</v>
      </c>
      <c r="I5213" t="s">
        <v>2076</v>
      </c>
      <c r="J5213" t="s">
        <v>2764</v>
      </c>
      <c r="K5213" t="s">
        <v>2765</v>
      </c>
      <c r="L5213" t="s">
        <v>2058</v>
      </c>
      <c r="M5213" t="s">
        <v>2059</v>
      </c>
      <c r="N5213">
        <v>1</v>
      </c>
      <c r="O5213">
        <v>80</v>
      </c>
      <c r="P5213">
        <v>0.33</v>
      </c>
      <c r="Q5213">
        <v>24480</v>
      </c>
      <c r="R5213">
        <v>0</v>
      </c>
      <c r="S5213">
        <v>0</v>
      </c>
      <c r="T5213">
        <v>0</v>
      </c>
      <c r="U5213">
        <v>0</v>
      </c>
      <c r="V5213">
        <v>0</v>
      </c>
      <c r="W5213">
        <v>0</v>
      </c>
      <c r="X5213">
        <v>0</v>
      </c>
      <c r="Y5213">
        <v>0</v>
      </c>
      <c r="Z5213">
        <v>0</v>
      </c>
      <c r="AA5213">
        <v>1</v>
      </c>
      <c r="AB5213">
        <v>80</v>
      </c>
      <c r="AC5213">
        <v>0.33</v>
      </c>
      <c r="AD5213">
        <v>0</v>
      </c>
      <c r="AE5213">
        <v>0</v>
      </c>
      <c r="AF5213">
        <v>0</v>
      </c>
      <c r="AG5213" t="s">
        <v>20213</v>
      </c>
      <c r="AH5213" s="21" t="str">
        <f t="shared" si="162"/>
        <v>YR25</v>
      </c>
      <c r="AI5213" s="21">
        <v>345.36</v>
      </c>
      <c r="AJ5213" s="21">
        <f t="shared" si="163"/>
        <v>99.673202614379079</v>
      </c>
      <c r="AK5213" s="21" t="s">
        <v>2060</v>
      </c>
      <c r="AL5213" t="s">
        <v>2613</v>
      </c>
      <c r="AM5213" s="26" t="s">
        <v>38</v>
      </c>
      <c r="AN5213" t="s">
        <v>2030</v>
      </c>
    </row>
    <row r="5214" spans="1:40" ht="15" hidden="1" thickTop="1" x14ac:dyDescent="0.35">
      <c r="A5214" t="s">
        <v>11634</v>
      </c>
      <c r="B5214" t="s">
        <v>20214</v>
      </c>
      <c r="C5214" t="s">
        <v>4733</v>
      </c>
      <c r="D5214" t="s">
        <v>20215</v>
      </c>
      <c r="E5214" t="s">
        <v>2646</v>
      </c>
      <c r="F5214">
        <v>1</v>
      </c>
      <c r="G5214" t="s">
        <v>2600</v>
      </c>
      <c r="H5214" t="s">
        <v>2577</v>
      </c>
      <c r="I5214" t="s">
        <v>2076</v>
      </c>
      <c r="J5214" t="s">
        <v>2647</v>
      </c>
      <c r="K5214" t="s">
        <v>2602</v>
      </c>
      <c r="L5214" t="s">
        <v>2058</v>
      </c>
      <c r="M5214" t="s">
        <v>2059</v>
      </c>
      <c r="N5214">
        <v>3</v>
      </c>
      <c r="O5214">
        <v>56</v>
      </c>
      <c r="P5214">
        <v>0.23</v>
      </c>
      <c r="Q5214">
        <v>24480</v>
      </c>
      <c r="R5214">
        <v>2</v>
      </c>
      <c r="S5214">
        <v>43</v>
      </c>
      <c r="T5214">
        <v>0.18</v>
      </c>
      <c r="U5214">
        <v>1</v>
      </c>
      <c r="V5214">
        <v>13</v>
      </c>
      <c r="W5214">
        <v>0.05</v>
      </c>
      <c r="X5214">
        <v>0</v>
      </c>
      <c r="Y5214">
        <v>0</v>
      </c>
      <c r="Z5214">
        <v>0</v>
      </c>
      <c r="AA5214">
        <v>0</v>
      </c>
      <c r="AB5214">
        <v>0</v>
      </c>
      <c r="AC5214">
        <v>0</v>
      </c>
      <c r="AD5214">
        <v>0</v>
      </c>
      <c r="AE5214">
        <v>0</v>
      </c>
      <c r="AF5214">
        <v>0</v>
      </c>
      <c r="AG5214" t="s">
        <v>20216</v>
      </c>
      <c r="AH5214" s="21" t="str">
        <f t="shared" si="162"/>
        <v>YR25</v>
      </c>
      <c r="AI5214" s="21">
        <v>345.36</v>
      </c>
      <c r="AJ5214" s="21">
        <f t="shared" si="163"/>
        <v>99.771241830065364</v>
      </c>
      <c r="AK5214" s="21" t="s">
        <v>2060</v>
      </c>
      <c r="AL5214" t="s">
        <v>2551</v>
      </c>
      <c r="AM5214" s="26" t="s">
        <v>38</v>
      </c>
      <c r="AN5214" t="s">
        <v>2031</v>
      </c>
    </row>
    <row r="5215" spans="1:40" ht="15" hidden="1" thickTop="1" x14ac:dyDescent="0.35">
      <c r="A5215" t="s">
        <v>11638</v>
      </c>
      <c r="B5215" t="s">
        <v>20217</v>
      </c>
      <c r="C5215" t="s">
        <v>4072</v>
      </c>
      <c r="D5215" t="s">
        <v>20218</v>
      </c>
      <c r="E5215" t="s">
        <v>2575</v>
      </c>
      <c r="F5215">
        <v>1</v>
      </c>
      <c r="G5215" t="s">
        <v>2609</v>
      </c>
      <c r="H5215" t="s">
        <v>2577</v>
      </c>
      <c r="I5215" t="s">
        <v>2076</v>
      </c>
      <c r="J5215" t="s">
        <v>2610</v>
      </c>
      <c r="K5215" t="s">
        <v>2611</v>
      </c>
      <c r="L5215" t="s">
        <v>2058</v>
      </c>
      <c r="M5215" t="s">
        <v>2170</v>
      </c>
      <c r="N5215">
        <v>5</v>
      </c>
      <c r="O5215">
        <v>92</v>
      </c>
      <c r="P5215">
        <v>0.6</v>
      </c>
      <c r="Q5215">
        <v>15300</v>
      </c>
      <c r="R5215">
        <v>3</v>
      </c>
      <c r="S5215">
        <v>49</v>
      </c>
      <c r="T5215">
        <v>0.32</v>
      </c>
      <c r="U5215">
        <v>2</v>
      </c>
      <c r="V5215">
        <v>43</v>
      </c>
      <c r="W5215">
        <v>0.28000000000000003</v>
      </c>
      <c r="X5215">
        <v>0</v>
      </c>
      <c r="Y5215">
        <v>0</v>
      </c>
      <c r="Z5215">
        <v>0</v>
      </c>
      <c r="AA5215">
        <v>0</v>
      </c>
      <c r="AB5215">
        <v>0</v>
      </c>
      <c r="AC5215">
        <v>0</v>
      </c>
      <c r="AD5215">
        <v>0</v>
      </c>
      <c r="AE5215">
        <v>0</v>
      </c>
      <c r="AF5215">
        <v>0</v>
      </c>
      <c r="AG5215" t="s">
        <v>20219</v>
      </c>
      <c r="AH5215" s="21" t="str">
        <f t="shared" si="162"/>
        <v>YR25</v>
      </c>
      <c r="AI5215" s="21">
        <v>216</v>
      </c>
      <c r="AJ5215" s="21">
        <f t="shared" si="163"/>
        <v>99.398692810457518</v>
      </c>
      <c r="AK5215" s="21" t="s">
        <v>2060</v>
      </c>
      <c r="AL5215" t="s">
        <v>2581</v>
      </c>
      <c r="AM5215" s="26" t="s">
        <v>38</v>
      </c>
      <c r="AN5215" t="s">
        <v>2030</v>
      </c>
    </row>
    <row r="5216" spans="1:40" ht="15" hidden="1" thickTop="1" x14ac:dyDescent="0.35">
      <c r="A5216" t="s">
        <v>11641</v>
      </c>
      <c r="B5216" t="s">
        <v>20220</v>
      </c>
      <c r="C5216" t="s">
        <v>3702</v>
      </c>
      <c r="D5216" t="s">
        <v>20221</v>
      </c>
      <c r="E5216" t="s">
        <v>3704</v>
      </c>
      <c r="F5216">
        <v>1</v>
      </c>
      <c r="G5216" t="s">
        <v>2619</v>
      </c>
      <c r="H5216" t="s">
        <v>2620</v>
      </c>
      <c r="I5216" t="s">
        <v>2076</v>
      </c>
      <c r="J5216" t="s">
        <v>3705</v>
      </c>
      <c r="K5216" t="s">
        <v>2655</v>
      </c>
      <c r="L5216" t="s">
        <v>2058</v>
      </c>
      <c r="M5216" t="s">
        <v>2170</v>
      </c>
      <c r="N5216">
        <v>8</v>
      </c>
      <c r="O5216">
        <v>852</v>
      </c>
      <c r="P5216">
        <v>5.57</v>
      </c>
      <c r="Q5216">
        <v>15300</v>
      </c>
      <c r="R5216">
        <v>2</v>
      </c>
      <c r="S5216">
        <v>25</v>
      </c>
      <c r="T5216">
        <v>0.16</v>
      </c>
      <c r="U5216">
        <v>4</v>
      </c>
      <c r="V5216">
        <v>219</v>
      </c>
      <c r="W5216">
        <v>1.43</v>
      </c>
      <c r="X5216">
        <v>0</v>
      </c>
      <c r="Y5216">
        <v>0</v>
      </c>
      <c r="Z5216">
        <v>0</v>
      </c>
      <c r="AA5216">
        <v>1</v>
      </c>
      <c r="AB5216">
        <v>1</v>
      </c>
      <c r="AC5216">
        <v>0.01</v>
      </c>
      <c r="AD5216">
        <v>1</v>
      </c>
      <c r="AE5216">
        <v>607</v>
      </c>
      <c r="AF5216">
        <v>3.97</v>
      </c>
      <c r="AG5216" t="s">
        <v>20222</v>
      </c>
      <c r="AH5216" s="21" t="str">
        <f t="shared" si="162"/>
        <v>YR25</v>
      </c>
      <c r="AI5216" s="21">
        <v>216</v>
      </c>
      <c r="AJ5216" s="21">
        <f t="shared" si="163"/>
        <v>94.431372549019613</v>
      </c>
      <c r="AK5216" s="21" t="s">
        <v>2063</v>
      </c>
      <c r="AL5216" t="s">
        <v>2984</v>
      </c>
      <c r="AM5216" s="26" t="s">
        <v>38</v>
      </c>
      <c r="AN5216" t="s">
        <v>2033</v>
      </c>
    </row>
    <row r="5217" spans="1:40" ht="15" hidden="1" thickTop="1" x14ac:dyDescent="0.35">
      <c r="A5217" t="s">
        <v>11645</v>
      </c>
      <c r="B5217" t="s">
        <v>20223</v>
      </c>
      <c r="C5217" t="s">
        <v>4173</v>
      </c>
      <c r="D5217" t="s">
        <v>20224</v>
      </c>
      <c r="E5217" t="s">
        <v>2691</v>
      </c>
      <c r="F5217">
        <v>1</v>
      </c>
      <c r="G5217" t="s">
        <v>2600</v>
      </c>
      <c r="H5217" t="s">
        <v>2577</v>
      </c>
      <c r="I5217" t="s">
        <v>2076</v>
      </c>
      <c r="J5217" t="s">
        <v>2634</v>
      </c>
      <c r="K5217" t="s">
        <v>2635</v>
      </c>
      <c r="L5217" t="s">
        <v>2058</v>
      </c>
      <c r="M5217" t="s">
        <v>2059</v>
      </c>
      <c r="N5217">
        <v>2</v>
      </c>
      <c r="O5217">
        <v>91</v>
      </c>
      <c r="P5217">
        <v>0.37</v>
      </c>
      <c r="Q5217">
        <v>24480</v>
      </c>
      <c r="R5217">
        <v>1</v>
      </c>
      <c r="S5217">
        <v>53</v>
      </c>
      <c r="T5217">
        <v>0.22</v>
      </c>
      <c r="U5217">
        <v>1</v>
      </c>
      <c r="V5217">
        <v>38</v>
      </c>
      <c r="W5217">
        <v>0.16</v>
      </c>
      <c r="X5217">
        <v>0</v>
      </c>
      <c r="Y5217">
        <v>0</v>
      </c>
      <c r="Z5217">
        <v>0</v>
      </c>
      <c r="AA5217">
        <v>0</v>
      </c>
      <c r="AB5217">
        <v>0</v>
      </c>
      <c r="AC5217">
        <v>0</v>
      </c>
      <c r="AD5217">
        <v>0</v>
      </c>
      <c r="AE5217">
        <v>0</v>
      </c>
      <c r="AF5217">
        <v>0</v>
      </c>
      <c r="AG5217" t="s">
        <v>20225</v>
      </c>
      <c r="AH5217" s="21" t="str">
        <f t="shared" si="162"/>
        <v>YR25</v>
      </c>
      <c r="AI5217" s="21">
        <v>345.36</v>
      </c>
      <c r="AJ5217" s="21">
        <f t="shared" si="163"/>
        <v>99.628267973856211</v>
      </c>
      <c r="AK5217" s="21" t="s">
        <v>2060</v>
      </c>
      <c r="AL5217" t="s">
        <v>2581</v>
      </c>
      <c r="AM5217" s="26" t="s">
        <v>38</v>
      </c>
      <c r="AN5217" t="s">
        <v>2032</v>
      </c>
    </row>
    <row r="5218" spans="1:40" ht="15" hidden="1" thickTop="1" x14ac:dyDescent="0.35">
      <c r="A5218" t="s">
        <v>7974</v>
      </c>
      <c r="B5218" t="s">
        <v>20226</v>
      </c>
      <c r="C5218" t="s">
        <v>2803</v>
      </c>
      <c r="D5218" t="s">
        <v>20203</v>
      </c>
      <c r="E5218" t="s">
        <v>3942</v>
      </c>
      <c r="F5218">
        <v>1</v>
      </c>
      <c r="G5218" t="s">
        <v>2600</v>
      </c>
      <c r="H5218" t="s">
        <v>2577</v>
      </c>
      <c r="I5218" t="s">
        <v>2076</v>
      </c>
      <c r="J5218" t="s">
        <v>2699</v>
      </c>
      <c r="K5218" t="s">
        <v>2579</v>
      </c>
      <c r="L5218" t="s">
        <v>2058</v>
      </c>
      <c r="M5218" t="s">
        <v>2059</v>
      </c>
      <c r="N5218">
        <v>6</v>
      </c>
      <c r="O5218">
        <v>278</v>
      </c>
      <c r="P5218">
        <v>1.1399999999999999</v>
      </c>
      <c r="Q5218">
        <v>24480</v>
      </c>
      <c r="R5218">
        <v>2</v>
      </c>
      <c r="S5218">
        <v>116</v>
      </c>
      <c r="T5218">
        <v>0.47</v>
      </c>
      <c r="U5218">
        <v>4</v>
      </c>
      <c r="V5218">
        <v>162</v>
      </c>
      <c r="W5218">
        <v>0.66</v>
      </c>
      <c r="X5218">
        <v>0</v>
      </c>
      <c r="Y5218">
        <v>0</v>
      </c>
      <c r="Z5218">
        <v>0</v>
      </c>
      <c r="AA5218">
        <v>0</v>
      </c>
      <c r="AB5218">
        <v>0</v>
      </c>
      <c r="AC5218">
        <v>0</v>
      </c>
      <c r="AD5218">
        <v>0</v>
      </c>
      <c r="AE5218">
        <v>0</v>
      </c>
      <c r="AF5218">
        <v>0</v>
      </c>
      <c r="AG5218" t="s">
        <v>20227</v>
      </c>
      <c r="AH5218" s="21" t="str">
        <f t="shared" si="162"/>
        <v>YR25</v>
      </c>
      <c r="AI5218" s="21">
        <v>345.36</v>
      </c>
      <c r="AJ5218" s="21">
        <f t="shared" si="163"/>
        <v>98.864379084967325</v>
      </c>
      <c r="AK5218" s="21" t="s">
        <v>2063</v>
      </c>
      <c r="AL5218" t="s">
        <v>2581</v>
      </c>
      <c r="AM5218" s="26" t="s">
        <v>38</v>
      </c>
      <c r="AN5218" t="s">
        <v>2032</v>
      </c>
    </row>
    <row r="5219" spans="1:40" ht="15" hidden="1" thickTop="1" x14ac:dyDescent="0.35">
      <c r="A5219" t="s">
        <v>11652</v>
      </c>
      <c r="B5219" t="s">
        <v>20228</v>
      </c>
      <c r="C5219" t="s">
        <v>7253</v>
      </c>
      <c r="D5219" t="s">
        <v>20229</v>
      </c>
      <c r="E5219" t="s">
        <v>5244</v>
      </c>
      <c r="F5219">
        <v>1</v>
      </c>
      <c r="G5219" t="s">
        <v>2600</v>
      </c>
      <c r="H5219" t="s">
        <v>2577</v>
      </c>
      <c r="I5219" t="s">
        <v>2076</v>
      </c>
      <c r="J5219" t="s">
        <v>2699</v>
      </c>
      <c r="K5219" t="s">
        <v>2579</v>
      </c>
      <c r="L5219" t="s">
        <v>2058</v>
      </c>
      <c r="M5219" t="s">
        <v>2170</v>
      </c>
      <c r="N5219">
        <v>4</v>
      </c>
      <c r="O5219">
        <v>266</v>
      </c>
      <c r="P5219">
        <v>1.74</v>
      </c>
      <c r="Q5219">
        <v>15300</v>
      </c>
      <c r="R5219">
        <v>4</v>
      </c>
      <c r="S5219">
        <v>266</v>
      </c>
      <c r="T5219">
        <v>1.74</v>
      </c>
      <c r="U5219">
        <v>0</v>
      </c>
      <c r="V5219">
        <v>0</v>
      </c>
      <c r="W5219">
        <v>0</v>
      </c>
      <c r="X5219">
        <v>0</v>
      </c>
      <c r="Y5219">
        <v>0</v>
      </c>
      <c r="Z5219">
        <v>0</v>
      </c>
      <c r="AA5219">
        <v>0</v>
      </c>
      <c r="AB5219">
        <v>0</v>
      </c>
      <c r="AC5219">
        <v>0</v>
      </c>
      <c r="AD5219">
        <v>0</v>
      </c>
      <c r="AE5219">
        <v>0</v>
      </c>
      <c r="AF5219">
        <v>0</v>
      </c>
      <c r="AG5219" t="s">
        <v>20230</v>
      </c>
      <c r="AH5219" s="21" t="str">
        <f t="shared" si="162"/>
        <v>YR25</v>
      </c>
      <c r="AI5219" s="21">
        <v>216</v>
      </c>
      <c r="AJ5219" s="21">
        <f t="shared" si="163"/>
        <v>98.261437908496731</v>
      </c>
      <c r="AK5219" s="21" t="s">
        <v>2063</v>
      </c>
      <c r="AL5219" t="s">
        <v>2581</v>
      </c>
      <c r="AM5219" s="26" t="s">
        <v>38</v>
      </c>
      <c r="AN5219" t="s">
        <v>2031</v>
      </c>
    </row>
    <row r="5220" spans="1:40" ht="15" hidden="1" thickTop="1" x14ac:dyDescent="0.35">
      <c r="A5220" t="s">
        <v>11656</v>
      </c>
      <c r="B5220" t="s">
        <v>20231</v>
      </c>
      <c r="C5220" t="s">
        <v>2697</v>
      </c>
      <c r="D5220" t="s">
        <v>20232</v>
      </c>
      <c r="E5220" t="s">
        <v>2691</v>
      </c>
      <c r="F5220">
        <v>1</v>
      </c>
      <c r="G5220" t="s">
        <v>2576</v>
      </c>
      <c r="H5220" t="s">
        <v>2577</v>
      </c>
      <c r="I5220" t="s">
        <v>2076</v>
      </c>
      <c r="J5220" t="s">
        <v>2699</v>
      </c>
      <c r="K5220" t="s">
        <v>2579</v>
      </c>
      <c r="L5220" t="s">
        <v>2058</v>
      </c>
      <c r="M5220" t="s">
        <v>2059</v>
      </c>
      <c r="N5220">
        <v>5</v>
      </c>
      <c r="O5220">
        <v>349</v>
      </c>
      <c r="P5220">
        <v>1.43</v>
      </c>
      <c r="Q5220">
        <v>24480</v>
      </c>
      <c r="R5220">
        <v>1</v>
      </c>
      <c r="S5220">
        <v>24</v>
      </c>
      <c r="T5220">
        <v>0.1</v>
      </c>
      <c r="U5220">
        <v>4</v>
      </c>
      <c r="V5220">
        <v>325</v>
      </c>
      <c r="W5220">
        <v>1.33</v>
      </c>
      <c r="X5220">
        <v>0</v>
      </c>
      <c r="Y5220">
        <v>0</v>
      </c>
      <c r="Z5220">
        <v>0</v>
      </c>
      <c r="AA5220">
        <v>0</v>
      </c>
      <c r="AB5220">
        <v>0</v>
      </c>
      <c r="AC5220">
        <v>0</v>
      </c>
      <c r="AD5220">
        <v>0</v>
      </c>
      <c r="AE5220">
        <v>0</v>
      </c>
      <c r="AF5220">
        <v>0</v>
      </c>
      <c r="AG5220" t="s">
        <v>20233</v>
      </c>
      <c r="AH5220" s="21" t="str">
        <f t="shared" si="162"/>
        <v>YR25</v>
      </c>
      <c r="AI5220" s="21">
        <v>345.36</v>
      </c>
      <c r="AJ5220" s="21">
        <f t="shared" si="163"/>
        <v>98.574346405228752</v>
      </c>
      <c r="AK5220" s="21" t="s">
        <v>2063</v>
      </c>
      <c r="AL5220" t="s">
        <v>2581</v>
      </c>
      <c r="AM5220" s="26" t="s">
        <v>38</v>
      </c>
      <c r="AN5220" t="s">
        <v>2030</v>
      </c>
    </row>
    <row r="5221" spans="1:40" ht="15" hidden="1" thickTop="1" x14ac:dyDescent="0.35">
      <c r="A5221" t="s">
        <v>11660</v>
      </c>
      <c r="B5221" t="s">
        <v>20234</v>
      </c>
      <c r="C5221" t="s">
        <v>2889</v>
      </c>
      <c r="D5221" t="s">
        <v>20235</v>
      </c>
      <c r="E5221" t="s">
        <v>3193</v>
      </c>
      <c r="F5221">
        <v>1</v>
      </c>
      <c r="G5221" t="s">
        <v>2609</v>
      </c>
      <c r="H5221" t="s">
        <v>2577</v>
      </c>
      <c r="I5221" t="s">
        <v>2076</v>
      </c>
      <c r="J5221" t="s">
        <v>2764</v>
      </c>
      <c r="K5221" t="s">
        <v>2765</v>
      </c>
      <c r="L5221" t="s">
        <v>2058</v>
      </c>
      <c r="M5221" t="s">
        <v>2170</v>
      </c>
      <c r="N5221">
        <v>10</v>
      </c>
      <c r="O5221">
        <v>148</v>
      </c>
      <c r="P5221">
        <v>0.97</v>
      </c>
      <c r="Q5221">
        <v>15300</v>
      </c>
      <c r="R5221">
        <v>7</v>
      </c>
      <c r="S5221">
        <v>115</v>
      </c>
      <c r="T5221">
        <v>0.75</v>
      </c>
      <c r="U5221">
        <v>3</v>
      </c>
      <c r="V5221">
        <v>33</v>
      </c>
      <c r="W5221">
        <v>0.22</v>
      </c>
      <c r="X5221">
        <v>0</v>
      </c>
      <c r="Y5221">
        <v>0</v>
      </c>
      <c r="Z5221">
        <v>0</v>
      </c>
      <c r="AA5221">
        <v>0</v>
      </c>
      <c r="AB5221">
        <v>0</v>
      </c>
      <c r="AC5221">
        <v>0</v>
      </c>
      <c r="AD5221">
        <v>0</v>
      </c>
      <c r="AE5221">
        <v>0</v>
      </c>
      <c r="AF5221">
        <v>0</v>
      </c>
      <c r="AG5221" t="s">
        <v>20236</v>
      </c>
      <c r="AH5221" s="21" t="str">
        <f t="shared" si="162"/>
        <v>YR25</v>
      </c>
      <c r="AI5221" s="21">
        <v>216</v>
      </c>
      <c r="AJ5221" s="21">
        <f t="shared" si="163"/>
        <v>99.032679738562095</v>
      </c>
      <c r="AK5221" s="21" t="s">
        <v>2063</v>
      </c>
      <c r="AL5221" t="s">
        <v>2613</v>
      </c>
      <c r="AM5221" s="26" t="s">
        <v>38</v>
      </c>
      <c r="AN5221" t="s">
        <v>2031</v>
      </c>
    </row>
    <row r="5222" spans="1:40" ht="15" hidden="1" thickTop="1" x14ac:dyDescent="0.35">
      <c r="A5222" t="s">
        <v>11664</v>
      </c>
      <c r="B5222" t="s">
        <v>20237</v>
      </c>
      <c r="C5222" t="s">
        <v>2803</v>
      </c>
      <c r="D5222" t="s">
        <v>20238</v>
      </c>
      <c r="E5222" t="s">
        <v>5244</v>
      </c>
      <c r="F5222">
        <v>1</v>
      </c>
      <c r="G5222" t="s">
        <v>2600</v>
      </c>
      <c r="H5222" t="s">
        <v>2577</v>
      </c>
      <c r="I5222" t="s">
        <v>2076</v>
      </c>
      <c r="J5222" t="s">
        <v>2699</v>
      </c>
      <c r="K5222" t="s">
        <v>2579</v>
      </c>
      <c r="L5222" t="s">
        <v>2058</v>
      </c>
      <c r="M5222" t="s">
        <v>2059</v>
      </c>
      <c r="N5222">
        <v>2</v>
      </c>
      <c r="O5222">
        <v>88</v>
      </c>
      <c r="P5222">
        <v>0.36</v>
      </c>
      <c r="Q5222">
        <v>24480</v>
      </c>
      <c r="R5222">
        <v>1</v>
      </c>
      <c r="S5222">
        <v>40</v>
      </c>
      <c r="T5222">
        <v>0.16</v>
      </c>
      <c r="U5222">
        <v>1</v>
      </c>
      <c r="V5222">
        <v>48</v>
      </c>
      <c r="W5222">
        <v>0.2</v>
      </c>
      <c r="X5222">
        <v>0</v>
      </c>
      <c r="Y5222">
        <v>0</v>
      </c>
      <c r="Z5222">
        <v>0</v>
      </c>
      <c r="AA5222">
        <v>0</v>
      </c>
      <c r="AB5222">
        <v>0</v>
      </c>
      <c r="AC5222">
        <v>0</v>
      </c>
      <c r="AD5222">
        <v>0</v>
      </c>
      <c r="AE5222">
        <v>0</v>
      </c>
      <c r="AF5222">
        <v>0</v>
      </c>
      <c r="AG5222" t="s">
        <v>20239</v>
      </c>
      <c r="AH5222" s="21" t="str">
        <f t="shared" si="162"/>
        <v>YR25</v>
      </c>
      <c r="AI5222" s="21">
        <v>345.36</v>
      </c>
      <c r="AJ5222" s="21">
        <f t="shared" si="163"/>
        <v>99.640522875816998</v>
      </c>
      <c r="AK5222" s="21" t="s">
        <v>2060</v>
      </c>
      <c r="AL5222" t="s">
        <v>2581</v>
      </c>
      <c r="AM5222" s="26" t="s">
        <v>38</v>
      </c>
      <c r="AN5222" t="s">
        <v>2030</v>
      </c>
    </row>
    <row r="5223" spans="1:40" ht="15" hidden="1" thickTop="1" x14ac:dyDescent="0.35">
      <c r="A5223" t="s">
        <v>11668</v>
      </c>
      <c r="B5223" t="s">
        <v>20240</v>
      </c>
      <c r="C5223" t="s">
        <v>5365</v>
      </c>
      <c r="D5223" t="s">
        <v>20241</v>
      </c>
      <c r="E5223" t="s">
        <v>3704</v>
      </c>
      <c r="F5223">
        <v>1</v>
      </c>
      <c r="G5223" t="s">
        <v>2619</v>
      </c>
      <c r="H5223" t="s">
        <v>2620</v>
      </c>
      <c r="I5223" t="s">
        <v>2076</v>
      </c>
      <c r="J5223" t="s">
        <v>3705</v>
      </c>
      <c r="K5223" t="s">
        <v>2655</v>
      </c>
      <c r="L5223" t="s">
        <v>2058</v>
      </c>
      <c r="M5223" t="s">
        <v>2059</v>
      </c>
      <c r="N5223">
        <v>1</v>
      </c>
      <c r="O5223">
        <v>132</v>
      </c>
      <c r="P5223">
        <v>0.54</v>
      </c>
      <c r="Q5223">
        <v>24480</v>
      </c>
      <c r="R5223">
        <v>0</v>
      </c>
      <c r="S5223">
        <v>0</v>
      </c>
      <c r="T5223">
        <v>0</v>
      </c>
      <c r="U5223">
        <v>1</v>
      </c>
      <c r="V5223">
        <v>132</v>
      </c>
      <c r="W5223">
        <v>0.54</v>
      </c>
      <c r="X5223">
        <v>0</v>
      </c>
      <c r="Y5223">
        <v>0</v>
      </c>
      <c r="Z5223">
        <v>0</v>
      </c>
      <c r="AA5223">
        <v>0</v>
      </c>
      <c r="AB5223">
        <v>0</v>
      </c>
      <c r="AC5223">
        <v>0</v>
      </c>
      <c r="AD5223">
        <v>0</v>
      </c>
      <c r="AE5223">
        <v>0</v>
      </c>
      <c r="AF5223">
        <v>0</v>
      </c>
      <c r="AG5223" t="s">
        <v>20242</v>
      </c>
      <c r="AH5223" s="21" t="str">
        <f t="shared" si="162"/>
        <v>YR25</v>
      </c>
      <c r="AI5223" s="21">
        <v>345.36</v>
      </c>
      <c r="AJ5223" s="21">
        <f t="shared" si="163"/>
        <v>99.460784313725483</v>
      </c>
      <c r="AK5223" s="21" t="s">
        <v>2060</v>
      </c>
      <c r="AL5223" t="s">
        <v>2984</v>
      </c>
      <c r="AM5223" s="26" t="s">
        <v>38</v>
      </c>
      <c r="AN5223" t="s">
        <v>2030</v>
      </c>
    </row>
    <row r="5224" spans="1:40" ht="15" hidden="1" thickTop="1" x14ac:dyDescent="0.35">
      <c r="A5224" t="s">
        <v>11672</v>
      </c>
      <c r="B5224" t="s">
        <v>20243</v>
      </c>
      <c r="C5224" t="s">
        <v>5105</v>
      </c>
      <c r="D5224" t="s">
        <v>20244</v>
      </c>
      <c r="E5224" t="s">
        <v>2691</v>
      </c>
      <c r="F5224">
        <v>1</v>
      </c>
      <c r="G5224" t="s">
        <v>2600</v>
      </c>
      <c r="H5224" t="s">
        <v>2577</v>
      </c>
      <c r="I5224" t="s">
        <v>2076</v>
      </c>
      <c r="J5224" t="s">
        <v>2634</v>
      </c>
      <c r="K5224" t="s">
        <v>2635</v>
      </c>
      <c r="L5224" t="s">
        <v>2058</v>
      </c>
      <c r="M5224" t="s">
        <v>2059</v>
      </c>
      <c r="N5224">
        <v>4</v>
      </c>
      <c r="O5224">
        <v>187</v>
      </c>
      <c r="P5224">
        <v>0.76</v>
      </c>
      <c r="Q5224">
        <v>24480</v>
      </c>
      <c r="R5224">
        <v>0</v>
      </c>
      <c r="S5224">
        <v>0</v>
      </c>
      <c r="T5224">
        <v>0</v>
      </c>
      <c r="U5224">
        <v>4</v>
      </c>
      <c r="V5224">
        <v>187</v>
      </c>
      <c r="W5224">
        <v>0.76</v>
      </c>
      <c r="X5224">
        <v>0</v>
      </c>
      <c r="Y5224">
        <v>0</v>
      </c>
      <c r="Z5224">
        <v>0</v>
      </c>
      <c r="AA5224">
        <v>0</v>
      </c>
      <c r="AB5224">
        <v>0</v>
      </c>
      <c r="AC5224">
        <v>0</v>
      </c>
      <c r="AD5224">
        <v>0</v>
      </c>
      <c r="AE5224">
        <v>0</v>
      </c>
      <c r="AF5224">
        <v>0</v>
      </c>
      <c r="AG5224" t="s">
        <v>20245</v>
      </c>
      <c r="AH5224" s="21" t="str">
        <f t="shared" si="162"/>
        <v>YR25</v>
      </c>
      <c r="AI5224" s="21">
        <v>345.36</v>
      </c>
      <c r="AJ5224" s="21">
        <f t="shared" si="163"/>
        <v>99.236111111111114</v>
      </c>
      <c r="AK5224" s="21" t="s">
        <v>2060</v>
      </c>
      <c r="AL5224" t="s">
        <v>2581</v>
      </c>
      <c r="AM5224" s="26" t="s">
        <v>38</v>
      </c>
      <c r="AN5224" t="s">
        <v>2030</v>
      </c>
    </row>
    <row r="5225" spans="1:40" ht="15" hidden="1" thickTop="1" x14ac:dyDescent="0.35">
      <c r="A5225" t="s">
        <v>11676</v>
      </c>
      <c r="B5225" t="s">
        <v>20246</v>
      </c>
      <c r="C5225" t="s">
        <v>4282</v>
      </c>
      <c r="D5225" t="s">
        <v>20247</v>
      </c>
      <c r="E5225" t="s">
        <v>2691</v>
      </c>
      <c r="F5225">
        <v>1</v>
      </c>
      <c r="G5225" t="s">
        <v>2600</v>
      </c>
      <c r="H5225" t="s">
        <v>2577</v>
      </c>
      <c r="I5225" t="s">
        <v>2076</v>
      </c>
      <c r="J5225" t="s">
        <v>2699</v>
      </c>
      <c r="K5225" t="s">
        <v>2579</v>
      </c>
      <c r="L5225" t="s">
        <v>2058</v>
      </c>
      <c r="M5225" t="s">
        <v>2059</v>
      </c>
      <c r="N5225">
        <v>3</v>
      </c>
      <c r="O5225">
        <v>127</v>
      </c>
      <c r="P5225">
        <v>0.52</v>
      </c>
      <c r="Q5225">
        <v>24480</v>
      </c>
      <c r="R5225">
        <v>1</v>
      </c>
      <c r="S5225">
        <v>39</v>
      </c>
      <c r="T5225">
        <v>0.16</v>
      </c>
      <c r="U5225">
        <v>2</v>
      </c>
      <c r="V5225">
        <v>88</v>
      </c>
      <c r="W5225">
        <v>0.36</v>
      </c>
      <c r="X5225">
        <v>0</v>
      </c>
      <c r="Y5225">
        <v>0</v>
      </c>
      <c r="Z5225">
        <v>0</v>
      </c>
      <c r="AA5225">
        <v>0</v>
      </c>
      <c r="AB5225">
        <v>0</v>
      </c>
      <c r="AC5225">
        <v>0</v>
      </c>
      <c r="AD5225">
        <v>0</v>
      </c>
      <c r="AE5225">
        <v>0</v>
      </c>
      <c r="AF5225">
        <v>0</v>
      </c>
      <c r="AG5225" t="s">
        <v>20248</v>
      </c>
      <c r="AH5225" s="21" t="str">
        <f t="shared" si="162"/>
        <v>YR25</v>
      </c>
      <c r="AI5225" s="21">
        <v>345.36</v>
      </c>
      <c r="AJ5225" s="21">
        <f t="shared" si="163"/>
        <v>99.481209150326791</v>
      </c>
      <c r="AK5225" s="21" t="s">
        <v>2060</v>
      </c>
      <c r="AL5225" t="s">
        <v>2581</v>
      </c>
      <c r="AM5225" s="26" t="s">
        <v>38</v>
      </c>
      <c r="AN5225" t="s">
        <v>2032</v>
      </c>
    </row>
    <row r="5226" spans="1:40" ht="15" hidden="1" thickTop="1" x14ac:dyDescent="0.35">
      <c r="A5226" t="s">
        <v>11680</v>
      </c>
      <c r="B5226" t="s">
        <v>20249</v>
      </c>
      <c r="C5226" t="s">
        <v>7253</v>
      </c>
      <c r="D5226" t="s">
        <v>20250</v>
      </c>
      <c r="E5226" t="s">
        <v>2575</v>
      </c>
      <c r="F5226">
        <v>1</v>
      </c>
      <c r="G5226" t="s">
        <v>2600</v>
      </c>
      <c r="H5226" t="s">
        <v>2577</v>
      </c>
      <c r="I5226" t="s">
        <v>2076</v>
      </c>
      <c r="J5226" t="s">
        <v>2699</v>
      </c>
      <c r="K5226" t="s">
        <v>2579</v>
      </c>
      <c r="L5226" t="s">
        <v>2058</v>
      </c>
      <c r="M5226" t="s">
        <v>2059</v>
      </c>
      <c r="N5226">
        <v>1</v>
      </c>
      <c r="O5226">
        <v>85</v>
      </c>
      <c r="P5226">
        <v>0.35</v>
      </c>
      <c r="Q5226">
        <v>24480</v>
      </c>
      <c r="R5226">
        <v>0</v>
      </c>
      <c r="S5226">
        <v>0</v>
      </c>
      <c r="T5226">
        <v>0</v>
      </c>
      <c r="U5226">
        <v>1</v>
      </c>
      <c r="V5226">
        <v>85</v>
      </c>
      <c r="W5226">
        <v>0.35</v>
      </c>
      <c r="X5226">
        <v>0</v>
      </c>
      <c r="Y5226">
        <v>0</v>
      </c>
      <c r="Z5226">
        <v>0</v>
      </c>
      <c r="AA5226">
        <v>0</v>
      </c>
      <c r="AB5226">
        <v>0</v>
      </c>
      <c r="AC5226">
        <v>0</v>
      </c>
      <c r="AD5226">
        <v>0</v>
      </c>
      <c r="AE5226">
        <v>0</v>
      </c>
      <c r="AF5226">
        <v>0</v>
      </c>
      <c r="AG5226" t="s">
        <v>20251</v>
      </c>
      <c r="AH5226" s="21" t="str">
        <f t="shared" si="162"/>
        <v>YR25</v>
      </c>
      <c r="AI5226" s="21">
        <v>345.36</v>
      </c>
      <c r="AJ5226" s="21">
        <f t="shared" si="163"/>
        <v>99.652777777777771</v>
      </c>
      <c r="AK5226" s="21" t="s">
        <v>2060</v>
      </c>
      <c r="AL5226" t="s">
        <v>2581</v>
      </c>
      <c r="AM5226" s="26" t="s">
        <v>38</v>
      </c>
      <c r="AN5226" t="s">
        <v>2030</v>
      </c>
    </row>
    <row r="5227" spans="1:40" ht="15" hidden="1" thickTop="1" x14ac:dyDescent="0.35">
      <c r="A5227" t="s">
        <v>11684</v>
      </c>
      <c r="B5227" t="s">
        <v>20252</v>
      </c>
      <c r="C5227" t="s">
        <v>3972</v>
      </c>
      <c r="D5227" t="s">
        <v>20253</v>
      </c>
      <c r="E5227" t="s">
        <v>2681</v>
      </c>
      <c r="F5227">
        <v>2</v>
      </c>
      <c r="G5227" t="s">
        <v>2682</v>
      </c>
      <c r="H5227" t="s">
        <v>2620</v>
      </c>
      <c r="I5227" t="s">
        <v>2076</v>
      </c>
      <c r="J5227" t="s">
        <v>2683</v>
      </c>
      <c r="K5227" t="s">
        <v>2684</v>
      </c>
      <c r="L5227" t="s">
        <v>2058</v>
      </c>
      <c r="M5227" t="s">
        <v>2059</v>
      </c>
      <c r="N5227">
        <v>3</v>
      </c>
      <c r="O5227">
        <v>163</v>
      </c>
      <c r="P5227">
        <v>0.67</v>
      </c>
      <c r="Q5227">
        <v>24480</v>
      </c>
      <c r="R5227">
        <v>1</v>
      </c>
      <c r="S5227">
        <v>66</v>
      </c>
      <c r="T5227">
        <v>0.27</v>
      </c>
      <c r="U5227">
        <v>2</v>
      </c>
      <c r="V5227">
        <v>97</v>
      </c>
      <c r="W5227">
        <v>0.4</v>
      </c>
      <c r="X5227">
        <v>0</v>
      </c>
      <c r="Y5227">
        <v>0</v>
      </c>
      <c r="Z5227">
        <v>0</v>
      </c>
      <c r="AA5227">
        <v>0</v>
      </c>
      <c r="AB5227">
        <v>0</v>
      </c>
      <c r="AC5227">
        <v>0</v>
      </c>
      <c r="AD5227">
        <v>0</v>
      </c>
      <c r="AE5227">
        <v>0</v>
      </c>
      <c r="AF5227">
        <v>0</v>
      </c>
      <c r="AG5227" t="s">
        <v>20254</v>
      </c>
      <c r="AH5227" s="21" t="str">
        <f t="shared" si="162"/>
        <v>YR25</v>
      </c>
      <c r="AI5227" s="21">
        <v>345.36</v>
      </c>
      <c r="AJ5227" s="21">
        <f t="shared" si="163"/>
        <v>99.334150326797385</v>
      </c>
      <c r="AK5227" s="21" t="s">
        <v>2060</v>
      </c>
      <c r="AL5227" t="s">
        <v>2686</v>
      </c>
      <c r="AM5227" s="26" t="s">
        <v>38</v>
      </c>
      <c r="AN5227" t="s">
        <v>2031</v>
      </c>
    </row>
    <row r="5228" spans="1:40" ht="15" hidden="1" thickTop="1" x14ac:dyDescent="0.35">
      <c r="A5228" t="s">
        <v>11688</v>
      </c>
      <c r="B5228" t="s">
        <v>20255</v>
      </c>
      <c r="C5228" t="s">
        <v>3434</v>
      </c>
      <c r="D5228" t="s">
        <v>20256</v>
      </c>
      <c r="E5228" t="s">
        <v>2608</v>
      </c>
      <c r="F5228">
        <v>1</v>
      </c>
      <c r="G5228" t="s">
        <v>2609</v>
      </c>
      <c r="H5228" t="s">
        <v>2577</v>
      </c>
      <c r="I5228" t="s">
        <v>2076</v>
      </c>
      <c r="J5228" t="s">
        <v>2764</v>
      </c>
      <c r="K5228" t="s">
        <v>2765</v>
      </c>
      <c r="L5228" t="s">
        <v>2058</v>
      </c>
      <c r="M5228" t="s">
        <v>2059</v>
      </c>
      <c r="N5228">
        <v>5</v>
      </c>
      <c r="O5228">
        <v>281</v>
      </c>
      <c r="P5228">
        <v>1.1499999999999999</v>
      </c>
      <c r="Q5228">
        <v>24480</v>
      </c>
      <c r="R5228">
        <v>2</v>
      </c>
      <c r="S5228">
        <v>70</v>
      </c>
      <c r="T5228">
        <v>0.28999999999999998</v>
      </c>
      <c r="U5228">
        <v>3</v>
      </c>
      <c r="V5228">
        <v>211</v>
      </c>
      <c r="W5228">
        <v>0.86</v>
      </c>
      <c r="X5228">
        <v>0</v>
      </c>
      <c r="Y5228">
        <v>0</v>
      </c>
      <c r="Z5228">
        <v>0</v>
      </c>
      <c r="AA5228">
        <v>0</v>
      </c>
      <c r="AB5228">
        <v>0</v>
      </c>
      <c r="AC5228">
        <v>0</v>
      </c>
      <c r="AD5228">
        <v>0</v>
      </c>
      <c r="AE5228">
        <v>0</v>
      </c>
      <c r="AF5228">
        <v>0</v>
      </c>
      <c r="AG5228" t="s">
        <v>20257</v>
      </c>
      <c r="AH5228" s="21" t="str">
        <f t="shared" si="162"/>
        <v>YR25</v>
      </c>
      <c r="AI5228" s="21">
        <v>345.36</v>
      </c>
      <c r="AJ5228" s="21">
        <f t="shared" si="163"/>
        <v>98.852124183006538</v>
      </c>
      <c r="AK5228" s="21" t="s">
        <v>2063</v>
      </c>
      <c r="AL5228" t="s">
        <v>2613</v>
      </c>
      <c r="AM5228" s="26" t="s">
        <v>38</v>
      </c>
      <c r="AN5228" t="s">
        <v>2030</v>
      </c>
    </row>
    <row r="5229" spans="1:40" ht="15" hidden="1" thickTop="1" x14ac:dyDescent="0.35">
      <c r="A5229" t="s">
        <v>11692</v>
      </c>
      <c r="B5229" t="s">
        <v>20258</v>
      </c>
      <c r="C5229" t="s">
        <v>2616</v>
      </c>
      <c r="D5229" t="s">
        <v>20259</v>
      </c>
      <c r="E5229" t="s">
        <v>2618</v>
      </c>
      <c r="F5229">
        <v>1</v>
      </c>
      <c r="G5229" t="s">
        <v>2619</v>
      </c>
      <c r="H5229" t="s">
        <v>2620</v>
      </c>
      <c r="I5229" t="s">
        <v>2076</v>
      </c>
      <c r="J5229" t="s">
        <v>2621</v>
      </c>
      <c r="K5229" t="s">
        <v>2622</v>
      </c>
      <c r="L5229" t="s">
        <v>2058</v>
      </c>
      <c r="M5229" t="s">
        <v>2549</v>
      </c>
      <c r="N5229">
        <v>1</v>
      </c>
      <c r="O5229">
        <v>56</v>
      </c>
      <c r="P5229">
        <v>0.39</v>
      </c>
      <c r="Q5229">
        <v>14280</v>
      </c>
      <c r="R5229">
        <v>1</v>
      </c>
      <c r="S5229">
        <v>56</v>
      </c>
      <c r="T5229">
        <v>0.39</v>
      </c>
      <c r="U5229">
        <v>0</v>
      </c>
      <c r="V5229">
        <v>0</v>
      </c>
      <c r="W5229">
        <v>0</v>
      </c>
      <c r="X5229">
        <v>0</v>
      </c>
      <c r="Y5229">
        <v>0</v>
      </c>
      <c r="Z5229">
        <v>0</v>
      </c>
      <c r="AA5229">
        <v>0</v>
      </c>
      <c r="AB5229">
        <v>0</v>
      </c>
      <c r="AC5229">
        <v>0</v>
      </c>
      <c r="AD5229">
        <v>0</v>
      </c>
      <c r="AE5229">
        <v>0</v>
      </c>
      <c r="AF5229">
        <v>0</v>
      </c>
      <c r="AG5229" t="s">
        <v>20260</v>
      </c>
      <c r="AH5229" s="21" t="str">
        <f t="shared" si="162"/>
        <v>YR25</v>
      </c>
      <c r="AI5229" s="21">
        <v>201.59999999999997</v>
      </c>
      <c r="AJ5229" s="21">
        <f t="shared" si="163"/>
        <v>99.607843137254903</v>
      </c>
      <c r="AK5229" s="21" t="s">
        <v>2060</v>
      </c>
      <c r="AL5229" t="s">
        <v>2624</v>
      </c>
      <c r="AM5229" s="26" t="s">
        <v>38</v>
      </c>
      <c r="AN5229" t="s">
        <v>2030</v>
      </c>
    </row>
    <row r="5230" spans="1:40" ht="15" hidden="1" thickTop="1" x14ac:dyDescent="0.35">
      <c r="A5230" t="s">
        <v>11696</v>
      </c>
      <c r="B5230" t="s">
        <v>20261</v>
      </c>
      <c r="C5230" t="s">
        <v>4282</v>
      </c>
      <c r="D5230" t="s">
        <v>20262</v>
      </c>
      <c r="E5230" t="s">
        <v>2691</v>
      </c>
      <c r="F5230">
        <v>1</v>
      </c>
      <c r="G5230" t="s">
        <v>2600</v>
      </c>
      <c r="H5230" t="s">
        <v>2577</v>
      </c>
      <c r="I5230" t="s">
        <v>2076</v>
      </c>
      <c r="J5230" t="s">
        <v>2699</v>
      </c>
      <c r="K5230" t="s">
        <v>2579</v>
      </c>
      <c r="L5230" t="s">
        <v>2058</v>
      </c>
      <c r="M5230" t="s">
        <v>2059</v>
      </c>
      <c r="N5230">
        <v>12</v>
      </c>
      <c r="O5230">
        <v>481</v>
      </c>
      <c r="P5230">
        <v>1.96</v>
      </c>
      <c r="Q5230">
        <v>24480</v>
      </c>
      <c r="R5230">
        <v>2</v>
      </c>
      <c r="S5230">
        <v>139</v>
      </c>
      <c r="T5230">
        <v>0.56999999999999995</v>
      </c>
      <c r="U5230">
        <v>10</v>
      </c>
      <c r="V5230">
        <v>342</v>
      </c>
      <c r="W5230">
        <v>1.4</v>
      </c>
      <c r="X5230">
        <v>0</v>
      </c>
      <c r="Y5230">
        <v>0</v>
      </c>
      <c r="Z5230">
        <v>0</v>
      </c>
      <c r="AA5230">
        <v>0</v>
      </c>
      <c r="AB5230">
        <v>0</v>
      </c>
      <c r="AC5230">
        <v>0</v>
      </c>
      <c r="AD5230">
        <v>0</v>
      </c>
      <c r="AE5230">
        <v>0</v>
      </c>
      <c r="AF5230">
        <v>0</v>
      </c>
      <c r="AG5230" t="s">
        <v>20263</v>
      </c>
      <c r="AH5230" s="21" t="str">
        <f t="shared" si="162"/>
        <v>YR25</v>
      </c>
      <c r="AI5230" s="21">
        <v>345.36</v>
      </c>
      <c r="AJ5230" s="21">
        <f t="shared" si="163"/>
        <v>98.03513071895425</v>
      </c>
      <c r="AK5230" s="21" t="s">
        <v>2063</v>
      </c>
      <c r="AL5230" t="s">
        <v>2581</v>
      </c>
      <c r="AM5230" s="26" t="s">
        <v>38</v>
      </c>
      <c r="AN5230" t="s">
        <v>2033</v>
      </c>
    </row>
    <row r="5231" spans="1:40" ht="15" hidden="1" thickTop="1" x14ac:dyDescent="0.35">
      <c r="A5231" t="s">
        <v>11700</v>
      </c>
      <c r="B5231" t="s">
        <v>20264</v>
      </c>
      <c r="C5231" t="s">
        <v>7085</v>
      </c>
      <c r="D5231" t="s">
        <v>20265</v>
      </c>
      <c r="E5231" t="s">
        <v>2575</v>
      </c>
      <c r="F5231">
        <v>1</v>
      </c>
      <c r="G5231" t="s">
        <v>2600</v>
      </c>
      <c r="H5231" t="s">
        <v>2577</v>
      </c>
      <c r="I5231" t="s">
        <v>2076</v>
      </c>
      <c r="J5231" t="s">
        <v>2699</v>
      </c>
      <c r="K5231" t="s">
        <v>2579</v>
      </c>
      <c r="L5231" t="s">
        <v>2058</v>
      </c>
      <c r="M5231" t="s">
        <v>2059</v>
      </c>
      <c r="N5231">
        <v>3</v>
      </c>
      <c r="O5231">
        <v>87</v>
      </c>
      <c r="P5231">
        <v>0.36</v>
      </c>
      <c r="Q5231">
        <v>24480</v>
      </c>
      <c r="R5231">
        <v>1</v>
      </c>
      <c r="S5231">
        <v>57</v>
      </c>
      <c r="T5231">
        <v>0.23</v>
      </c>
      <c r="U5231">
        <v>2</v>
      </c>
      <c r="V5231">
        <v>30</v>
      </c>
      <c r="W5231">
        <v>0.12</v>
      </c>
      <c r="X5231">
        <v>0</v>
      </c>
      <c r="Y5231">
        <v>0</v>
      </c>
      <c r="Z5231">
        <v>0</v>
      </c>
      <c r="AA5231">
        <v>0</v>
      </c>
      <c r="AB5231">
        <v>0</v>
      </c>
      <c r="AC5231">
        <v>0</v>
      </c>
      <c r="AD5231">
        <v>0</v>
      </c>
      <c r="AE5231">
        <v>0</v>
      </c>
      <c r="AF5231">
        <v>0</v>
      </c>
      <c r="AG5231" t="s">
        <v>20266</v>
      </c>
      <c r="AH5231" s="21" t="str">
        <f t="shared" si="162"/>
        <v>YR25</v>
      </c>
      <c r="AI5231" s="21">
        <v>345.36</v>
      </c>
      <c r="AJ5231" s="21">
        <f t="shared" si="163"/>
        <v>99.644607843137251</v>
      </c>
      <c r="AK5231" s="21" t="s">
        <v>2060</v>
      </c>
      <c r="AL5231" t="s">
        <v>2581</v>
      </c>
      <c r="AM5231" s="26" t="s">
        <v>38</v>
      </c>
      <c r="AN5231" t="s">
        <v>2032</v>
      </c>
    </row>
    <row r="5232" spans="1:40" ht="15" hidden="1" thickTop="1" x14ac:dyDescent="0.35">
      <c r="A5232" t="s">
        <v>11704</v>
      </c>
      <c r="B5232" t="s">
        <v>20267</v>
      </c>
      <c r="C5232" t="s">
        <v>3493</v>
      </c>
      <c r="D5232" t="s">
        <v>20268</v>
      </c>
      <c r="E5232" t="s">
        <v>2857</v>
      </c>
      <c r="F5232">
        <v>1</v>
      </c>
      <c r="G5232" t="s">
        <v>2576</v>
      </c>
      <c r="H5232" t="s">
        <v>2577</v>
      </c>
      <c r="I5232" t="s">
        <v>2076</v>
      </c>
      <c r="J5232" t="s">
        <v>2578</v>
      </c>
      <c r="K5232" t="s">
        <v>2579</v>
      </c>
      <c r="L5232" t="s">
        <v>2058</v>
      </c>
      <c r="M5232" t="s">
        <v>2059</v>
      </c>
      <c r="N5232">
        <v>2</v>
      </c>
      <c r="O5232">
        <v>88</v>
      </c>
      <c r="P5232">
        <v>0.36</v>
      </c>
      <c r="Q5232">
        <v>24480</v>
      </c>
      <c r="R5232">
        <v>0</v>
      </c>
      <c r="S5232">
        <v>0</v>
      </c>
      <c r="T5232">
        <v>0</v>
      </c>
      <c r="U5232">
        <v>1</v>
      </c>
      <c r="V5232">
        <v>32</v>
      </c>
      <c r="W5232">
        <v>0.13</v>
      </c>
      <c r="X5232">
        <v>0</v>
      </c>
      <c r="Y5232">
        <v>0</v>
      </c>
      <c r="Z5232">
        <v>0</v>
      </c>
      <c r="AA5232">
        <v>1</v>
      </c>
      <c r="AB5232">
        <v>56</v>
      </c>
      <c r="AC5232">
        <v>0.23</v>
      </c>
      <c r="AD5232">
        <v>0</v>
      </c>
      <c r="AE5232">
        <v>0</v>
      </c>
      <c r="AF5232">
        <v>0</v>
      </c>
      <c r="AG5232" t="s">
        <v>20269</v>
      </c>
      <c r="AH5232" s="21" t="str">
        <f t="shared" si="162"/>
        <v>YR25</v>
      </c>
      <c r="AI5232" s="21">
        <v>345.36</v>
      </c>
      <c r="AJ5232" s="21">
        <f t="shared" si="163"/>
        <v>99.640522875816998</v>
      </c>
      <c r="AK5232" s="21" t="s">
        <v>2060</v>
      </c>
      <c r="AL5232" t="s">
        <v>2581</v>
      </c>
      <c r="AM5232" s="26" t="s">
        <v>38</v>
      </c>
      <c r="AN5232" t="s">
        <v>2030</v>
      </c>
    </row>
    <row r="5233" spans="1:40" ht="15" hidden="1" thickTop="1" x14ac:dyDescent="0.35">
      <c r="A5233" t="s">
        <v>11708</v>
      </c>
      <c r="B5233" t="s">
        <v>20270</v>
      </c>
      <c r="C5233" t="s">
        <v>8301</v>
      </c>
      <c r="D5233" t="s">
        <v>20271</v>
      </c>
      <c r="E5233" t="s">
        <v>4786</v>
      </c>
      <c r="F5233">
        <v>1</v>
      </c>
      <c r="G5233" t="s">
        <v>2509</v>
      </c>
      <c r="H5233" t="s">
        <v>2510</v>
      </c>
      <c r="I5233" t="s">
        <v>2076</v>
      </c>
      <c r="J5233" t="s">
        <v>3123</v>
      </c>
      <c r="K5233" t="s">
        <v>2513</v>
      </c>
      <c r="L5233" t="s">
        <v>2058</v>
      </c>
      <c r="M5233" t="s">
        <v>2059</v>
      </c>
      <c r="N5233">
        <v>5</v>
      </c>
      <c r="O5233">
        <v>151</v>
      </c>
      <c r="P5233">
        <v>0.62</v>
      </c>
      <c r="Q5233">
        <v>24480</v>
      </c>
      <c r="R5233">
        <v>0</v>
      </c>
      <c r="S5233">
        <v>0</v>
      </c>
      <c r="T5233">
        <v>0</v>
      </c>
      <c r="U5233">
        <v>5</v>
      </c>
      <c r="V5233">
        <v>151</v>
      </c>
      <c r="W5233">
        <v>0.62</v>
      </c>
      <c r="X5233">
        <v>0</v>
      </c>
      <c r="Y5233">
        <v>0</v>
      </c>
      <c r="Z5233">
        <v>0</v>
      </c>
      <c r="AA5233">
        <v>0</v>
      </c>
      <c r="AB5233">
        <v>0</v>
      </c>
      <c r="AC5233">
        <v>0</v>
      </c>
      <c r="AD5233">
        <v>0</v>
      </c>
      <c r="AE5233">
        <v>0</v>
      </c>
      <c r="AF5233">
        <v>0</v>
      </c>
      <c r="AG5233" t="s">
        <v>20272</v>
      </c>
      <c r="AH5233" s="21" t="str">
        <f t="shared" si="162"/>
        <v>YR25</v>
      </c>
      <c r="AI5233" s="21">
        <v>345.36</v>
      </c>
      <c r="AJ5233" s="21">
        <f t="shared" si="163"/>
        <v>99.38316993464052</v>
      </c>
      <c r="AK5233" s="21" t="s">
        <v>2060</v>
      </c>
      <c r="AL5233" t="s">
        <v>2515</v>
      </c>
      <c r="AM5233" s="26" t="s">
        <v>38</v>
      </c>
      <c r="AN5233" t="s">
        <v>2032</v>
      </c>
    </row>
    <row r="5234" spans="1:40" ht="15" hidden="1" thickTop="1" x14ac:dyDescent="0.35">
      <c r="A5234" t="s">
        <v>11712</v>
      </c>
      <c r="B5234" t="s">
        <v>20273</v>
      </c>
      <c r="C5234" t="s">
        <v>4282</v>
      </c>
      <c r="D5234" t="s">
        <v>20274</v>
      </c>
      <c r="E5234" t="s">
        <v>2646</v>
      </c>
      <c r="F5234">
        <v>1</v>
      </c>
      <c r="G5234" t="s">
        <v>2600</v>
      </c>
      <c r="H5234" t="s">
        <v>2577</v>
      </c>
      <c r="I5234" t="s">
        <v>2076</v>
      </c>
      <c r="J5234" t="s">
        <v>2699</v>
      </c>
      <c r="K5234" t="s">
        <v>2579</v>
      </c>
      <c r="L5234" t="s">
        <v>2058</v>
      </c>
      <c r="M5234" t="s">
        <v>2431</v>
      </c>
      <c r="N5234">
        <v>2</v>
      </c>
      <c r="O5234">
        <v>23</v>
      </c>
      <c r="P5234">
        <v>0.15</v>
      </c>
      <c r="Q5234">
        <v>15300</v>
      </c>
      <c r="R5234">
        <v>1</v>
      </c>
      <c r="S5234">
        <v>7</v>
      </c>
      <c r="T5234">
        <v>0.05</v>
      </c>
      <c r="U5234">
        <v>1</v>
      </c>
      <c r="V5234">
        <v>16</v>
      </c>
      <c r="W5234">
        <v>0.1</v>
      </c>
      <c r="X5234">
        <v>0</v>
      </c>
      <c r="Y5234">
        <v>0</v>
      </c>
      <c r="Z5234">
        <v>0</v>
      </c>
      <c r="AA5234">
        <v>0</v>
      </c>
      <c r="AB5234">
        <v>0</v>
      </c>
      <c r="AC5234">
        <v>0</v>
      </c>
      <c r="AD5234">
        <v>0</v>
      </c>
      <c r="AE5234">
        <v>0</v>
      </c>
      <c r="AF5234">
        <v>0</v>
      </c>
      <c r="AG5234" t="s">
        <v>20275</v>
      </c>
      <c r="AH5234" s="21" t="str">
        <f t="shared" si="162"/>
        <v>YR25</v>
      </c>
      <c r="AI5234" s="21">
        <v>216</v>
      </c>
      <c r="AJ5234" s="21">
        <f t="shared" si="163"/>
        <v>99.849673202614383</v>
      </c>
      <c r="AK5234" s="21" t="s">
        <v>2060</v>
      </c>
      <c r="AL5234" t="s">
        <v>2581</v>
      </c>
      <c r="AM5234" s="26" t="s">
        <v>38</v>
      </c>
      <c r="AN5234" t="s">
        <v>2031</v>
      </c>
    </row>
    <row r="5235" spans="1:40" ht="15" hidden="1" thickTop="1" x14ac:dyDescent="0.35">
      <c r="A5235" t="s">
        <v>11716</v>
      </c>
      <c r="B5235" t="s">
        <v>20276</v>
      </c>
      <c r="C5235" t="s">
        <v>12605</v>
      </c>
      <c r="D5235" t="s">
        <v>20277</v>
      </c>
      <c r="E5235" t="s">
        <v>12607</v>
      </c>
      <c r="F5235">
        <v>1</v>
      </c>
      <c r="G5235" t="s">
        <v>2619</v>
      </c>
      <c r="H5235" t="s">
        <v>2620</v>
      </c>
      <c r="I5235" t="s">
        <v>2076</v>
      </c>
      <c r="J5235" t="s">
        <v>12608</v>
      </c>
      <c r="K5235" t="s">
        <v>2655</v>
      </c>
      <c r="L5235" t="s">
        <v>2058</v>
      </c>
      <c r="M5235" t="s">
        <v>2059</v>
      </c>
      <c r="N5235">
        <v>3</v>
      </c>
      <c r="O5235">
        <v>1002</v>
      </c>
      <c r="P5235">
        <v>4.09</v>
      </c>
      <c r="Q5235">
        <v>24480</v>
      </c>
      <c r="R5235">
        <v>3</v>
      </c>
      <c r="S5235">
        <v>1002</v>
      </c>
      <c r="T5235">
        <v>4.09</v>
      </c>
      <c r="U5235">
        <v>0</v>
      </c>
      <c r="V5235">
        <v>0</v>
      </c>
      <c r="W5235">
        <v>0</v>
      </c>
      <c r="X5235">
        <v>0</v>
      </c>
      <c r="Y5235">
        <v>0</v>
      </c>
      <c r="Z5235">
        <v>0</v>
      </c>
      <c r="AA5235">
        <v>0</v>
      </c>
      <c r="AB5235">
        <v>0</v>
      </c>
      <c r="AC5235">
        <v>0</v>
      </c>
      <c r="AD5235">
        <v>0</v>
      </c>
      <c r="AE5235">
        <v>0</v>
      </c>
      <c r="AF5235">
        <v>0</v>
      </c>
      <c r="AG5235" t="s">
        <v>20278</v>
      </c>
      <c r="AH5235" s="21" t="str">
        <f t="shared" si="162"/>
        <v>YR25</v>
      </c>
      <c r="AI5235" s="21">
        <v>345.36</v>
      </c>
      <c r="AJ5235" s="21">
        <f t="shared" si="163"/>
        <v>95.906862745098039</v>
      </c>
      <c r="AK5235" s="21" t="s">
        <v>2063</v>
      </c>
      <c r="AL5235" t="s">
        <v>2984</v>
      </c>
      <c r="AM5235" s="26" t="s">
        <v>38</v>
      </c>
      <c r="AN5235" t="s">
        <v>2030</v>
      </c>
    </row>
    <row r="5236" spans="1:40" ht="15" hidden="1" thickTop="1" x14ac:dyDescent="0.35">
      <c r="A5236" t="s">
        <v>11720</v>
      </c>
      <c r="B5236" t="s">
        <v>20279</v>
      </c>
      <c r="C5236" t="s">
        <v>5105</v>
      </c>
      <c r="D5236" t="s">
        <v>20280</v>
      </c>
      <c r="E5236" t="s">
        <v>3462</v>
      </c>
      <c r="F5236">
        <v>1</v>
      </c>
      <c r="G5236" t="s">
        <v>2600</v>
      </c>
      <c r="H5236" t="s">
        <v>2577</v>
      </c>
      <c r="I5236" t="s">
        <v>2076</v>
      </c>
      <c r="J5236" t="s">
        <v>2634</v>
      </c>
      <c r="K5236" t="s">
        <v>2635</v>
      </c>
      <c r="L5236" t="s">
        <v>2058</v>
      </c>
      <c r="M5236" t="s">
        <v>2170</v>
      </c>
      <c r="N5236">
        <v>8</v>
      </c>
      <c r="O5236">
        <v>195</v>
      </c>
      <c r="P5236">
        <v>1.27</v>
      </c>
      <c r="Q5236">
        <v>15300</v>
      </c>
      <c r="R5236">
        <v>3</v>
      </c>
      <c r="S5236">
        <v>72</v>
      </c>
      <c r="T5236">
        <v>0.47</v>
      </c>
      <c r="U5236">
        <v>5</v>
      </c>
      <c r="V5236">
        <v>123</v>
      </c>
      <c r="W5236">
        <v>0.8</v>
      </c>
      <c r="X5236">
        <v>0</v>
      </c>
      <c r="Y5236">
        <v>0</v>
      </c>
      <c r="Z5236">
        <v>0</v>
      </c>
      <c r="AA5236">
        <v>0</v>
      </c>
      <c r="AB5236">
        <v>0</v>
      </c>
      <c r="AC5236">
        <v>0</v>
      </c>
      <c r="AD5236">
        <v>0</v>
      </c>
      <c r="AE5236">
        <v>0</v>
      </c>
      <c r="AF5236">
        <v>0</v>
      </c>
      <c r="AG5236" t="s">
        <v>20281</v>
      </c>
      <c r="AH5236" s="21" t="str">
        <f t="shared" si="162"/>
        <v>YR25</v>
      </c>
      <c r="AI5236" s="21">
        <v>216</v>
      </c>
      <c r="AJ5236" s="21">
        <f t="shared" si="163"/>
        <v>98.725490196078425</v>
      </c>
      <c r="AK5236" s="21" t="s">
        <v>2063</v>
      </c>
      <c r="AL5236" t="s">
        <v>2581</v>
      </c>
      <c r="AM5236" s="26" t="s">
        <v>38</v>
      </c>
      <c r="AN5236" t="s">
        <v>2030</v>
      </c>
    </row>
    <row r="5237" spans="1:40" ht="15" hidden="1" thickTop="1" x14ac:dyDescent="0.35">
      <c r="A5237" t="s">
        <v>11724</v>
      </c>
      <c r="B5237" t="s">
        <v>20282</v>
      </c>
      <c r="C5237" t="s">
        <v>3332</v>
      </c>
      <c r="D5237" t="s">
        <v>20283</v>
      </c>
      <c r="E5237" t="s">
        <v>2575</v>
      </c>
      <c r="F5237">
        <v>1</v>
      </c>
      <c r="G5237" t="s">
        <v>2600</v>
      </c>
      <c r="H5237" t="s">
        <v>2577</v>
      </c>
      <c r="I5237" t="s">
        <v>2076</v>
      </c>
      <c r="J5237" t="s">
        <v>2699</v>
      </c>
      <c r="K5237" t="s">
        <v>2579</v>
      </c>
      <c r="L5237" t="s">
        <v>2058</v>
      </c>
      <c r="M5237" t="s">
        <v>2059</v>
      </c>
      <c r="N5237">
        <v>5</v>
      </c>
      <c r="O5237">
        <v>154</v>
      </c>
      <c r="P5237">
        <v>0.63</v>
      </c>
      <c r="Q5237">
        <v>24480</v>
      </c>
      <c r="R5237">
        <v>2</v>
      </c>
      <c r="S5237">
        <v>24</v>
      </c>
      <c r="T5237">
        <v>0.1</v>
      </c>
      <c r="U5237">
        <v>3</v>
      </c>
      <c r="V5237">
        <v>130</v>
      </c>
      <c r="W5237">
        <v>0.53</v>
      </c>
      <c r="X5237">
        <v>0</v>
      </c>
      <c r="Y5237">
        <v>0</v>
      </c>
      <c r="Z5237">
        <v>0</v>
      </c>
      <c r="AA5237">
        <v>0</v>
      </c>
      <c r="AB5237">
        <v>0</v>
      </c>
      <c r="AC5237">
        <v>0</v>
      </c>
      <c r="AD5237">
        <v>0</v>
      </c>
      <c r="AE5237">
        <v>0</v>
      </c>
      <c r="AF5237">
        <v>0</v>
      </c>
      <c r="AG5237" t="s">
        <v>20284</v>
      </c>
      <c r="AH5237" s="21" t="str">
        <f t="shared" si="162"/>
        <v>YR25</v>
      </c>
      <c r="AI5237" s="21">
        <v>345.36</v>
      </c>
      <c r="AJ5237" s="21">
        <f t="shared" si="163"/>
        <v>99.370915032679733</v>
      </c>
      <c r="AK5237" s="21" t="s">
        <v>2060</v>
      </c>
      <c r="AL5237" t="s">
        <v>2581</v>
      </c>
      <c r="AM5237" s="26" t="s">
        <v>38</v>
      </c>
      <c r="AN5237" t="s">
        <v>2032</v>
      </c>
    </row>
    <row r="5238" spans="1:40" ht="15" hidden="1" thickTop="1" x14ac:dyDescent="0.35">
      <c r="A5238" t="s">
        <v>11728</v>
      </c>
      <c r="B5238" t="s">
        <v>20285</v>
      </c>
      <c r="C5238" t="s">
        <v>7186</v>
      </c>
      <c r="D5238" t="s">
        <v>20286</v>
      </c>
      <c r="E5238" t="s">
        <v>2575</v>
      </c>
      <c r="F5238">
        <v>1</v>
      </c>
      <c r="G5238" t="s">
        <v>2576</v>
      </c>
      <c r="H5238" t="s">
        <v>2577</v>
      </c>
      <c r="I5238" t="s">
        <v>2076</v>
      </c>
      <c r="J5238" t="s">
        <v>2578</v>
      </c>
      <c r="K5238" t="s">
        <v>2579</v>
      </c>
      <c r="L5238" t="s">
        <v>2058</v>
      </c>
      <c r="M5238" t="s">
        <v>2059</v>
      </c>
      <c r="N5238">
        <v>2</v>
      </c>
      <c r="O5238">
        <v>44</v>
      </c>
      <c r="P5238">
        <v>0.18</v>
      </c>
      <c r="Q5238">
        <v>24480</v>
      </c>
      <c r="R5238">
        <v>1</v>
      </c>
      <c r="S5238">
        <v>21</v>
      </c>
      <c r="T5238">
        <v>0.09</v>
      </c>
      <c r="U5238">
        <v>1</v>
      </c>
      <c r="V5238">
        <v>23</v>
      </c>
      <c r="W5238">
        <v>0.09</v>
      </c>
      <c r="X5238">
        <v>0</v>
      </c>
      <c r="Y5238">
        <v>0</v>
      </c>
      <c r="Z5238">
        <v>0</v>
      </c>
      <c r="AA5238">
        <v>0</v>
      </c>
      <c r="AB5238">
        <v>0</v>
      </c>
      <c r="AC5238">
        <v>0</v>
      </c>
      <c r="AD5238">
        <v>0</v>
      </c>
      <c r="AE5238">
        <v>0</v>
      </c>
      <c r="AF5238">
        <v>0</v>
      </c>
      <c r="AG5238" t="s">
        <v>20287</v>
      </c>
      <c r="AH5238" s="21" t="str">
        <f t="shared" si="162"/>
        <v>YR25</v>
      </c>
      <c r="AI5238" s="21">
        <v>345.36</v>
      </c>
      <c r="AJ5238" s="21">
        <f t="shared" si="163"/>
        <v>99.820261437908499</v>
      </c>
      <c r="AK5238" s="21" t="s">
        <v>2060</v>
      </c>
      <c r="AL5238" t="s">
        <v>2581</v>
      </c>
      <c r="AM5238" s="26" t="s">
        <v>38</v>
      </c>
      <c r="AN5238" t="s">
        <v>2031</v>
      </c>
    </row>
    <row r="5239" spans="1:40" ht="15" hidden="1" thickTop="1" x14ac:dyDescent="0.35">
      <c r="A5239" t="s">
        <v>11732</v>
      </c>
      <c r="B5239" t="s">
        <v>20288</v>
      </c>
      <c r="C5239" t="s">
        <v>5381</v>
      </c>
      <c r="D5239" t="s">
        <v>20289</v>
      </c>
      <c r="E5239" t="s">
        <v>5383</v>
      </c>
      <c r="F5239">
        <v>1</v>
      </c>
      <c r="G5239" t="s">
        <v>2619</v>
      </c>
      <c r="H5239" t="s">
        <v>2620</v>
      </c>
      <c r="I5239" t="s">
        <v>2076</v>
      </c>
      <c r="J5239" t="s">
        <v>5384</v>
      </c>
      <c r="K5239" t="s">
        <v>2622</v>
      </c>
      <c r="L5239" t="s">
        <v>2058</v>
      </c>
      <c r="M5239" t="s">
        <v>2059</v>
      </c>
      <c r="N5239">
        <v>0</v>
      </c>
      <c r="O5239">
        <v>0</v>
      </c>
      <c r="P5239">
        <v>0</v>
      </c>
      <c r="Q5239">
        <v>24480</v>
      </c>
      <c r="R5239">
        <v>0</v>
      </c>
      <c r="S5239">
        <v>0</v>
      </c>
      <c r="T5239">
        <v>0</v>
      </c>
      <c r="U5239">
        <v>0</v>
      </c>
      <c r="V5239">
        <v>0</v>
      </c>
      <c r="W5239">
        <v>0</v>
      </c>
      <c r="X5239">
        <v>0</v>
      </c>
      <c r="Y5239">
        <v>0</v>
      </c>
      <c r="Z5239">
        <v>0</v>
      </c>
      <c r="AA5239">
        <v>0</v>
      </c>
      <c r="AB5239">
        <v>0</v>
      </c>
      <c r="AC5239">
        <v>0</v>
      </c>
      <c r="AD5239">
        <v>0</v>
      </c>
      <c r="AE5239">
        <v>0</v>
      </c>
      <c r="AF5239">
        <v>0</v>
      </c>
      <c r="AG5239" t="s">
        <v>20290</v>
      </c>
      <c r="AH5239" s="21" t="str">
        <f t="shared" si="162"/>
        <v>YR25</v>
      </c>
      <c r="AI5239" s="21">
        <v>345.36</v>
      </c>
      <c r="AJ5239" s="21">
        <f t="shared" si="163"/>
        <v>100</v>
      </c>
      <c r="AK5239" s="21" t="s">
        <v>2060</v>
      </c>
      <c r="AL5239" t="s">
        <v>2657</v>
      </c>
      <c r="AM5239" s="26" t="s">
        <v>38</v>
      </c>
      <c r="AN5239" t="s">
        <v>2031</v>
      </c>
    </row>
    <row r="5240" spans="1:40" ht="15" hidden="1" thickTop="1" x14ac:dyDescent="0.35">
      <c r="A5240" t="s">
        <v>11736</v>
      </c>
      <c r="B5240" t="s">
        <v>20291</v>
      </c>
      <c r="C5240" t="s">
        <v>4282</v>
      </c>
      <c r="D5240" t="s">
        <v>20274</v>
      </c>
      <c r="E5240" t="s">
        <v>2646</v>
      </c>
      <c r="F5240">
        <v>1</v>
      </c>
      <c r="G5240" t="s">
        <v>2600</v>
      </c>
      <c r="H5240" t="s">
        <v>2577</v>
      </c>
      <c r="I5240" t="s">
        <v>2076</v>
      </c>
      <c r="J5240" t="s">
        <v>2699</v>
      </c>
      <c r="K5240" t="s">
        <v>2579</v>
      </c>
      <c r="L5240" t="s">
        <v>2058</v>
      </c>
      <c r="M5240" t="s">
        <v>2431</v>
      </c>
      <c r="N5240">
        <v>0</v>
      </c>
      <c r="O5240">
        <v>0</v>
      </c>
      <c r="P5240">
        <v>0</v>
      </c>
      <c r="Q5240">
        <v>15300</v>
      </c>
      <c r="R5240">
        <v>0</v>
      </c>
      <c r="S5240">
        <v>0</v>
      </c>
      <c r="T5240">
        <v>0</v>
      </c>
      <c r="U5240">
        <v>0</v>
      </c>
      <c r="V5240">
        <v>0</v>
      </c>
      <c r="W5240">
        <v>0</v>
      </c>
      <c r="X5240">
        <v>0</v>
      </c>
      <c r="Y5240">
        <v>0</v>
      </c>
      <c r="Z5240">
        <v>0</v>
      </c>
      <c r="AA5240">
        <v>0</v>
      </c>
      <c r="AB5240">
        <v>0</v>
      </c>
      <c r="AC5240">
        <v>0</v>
      </c>
      <c r="AD5240">
        <v>0</v>
      </c>
      <c r="AE5240">
        <v>0</v>
      </c>
      <c r="AF5240">
        <v>0</v>
      </c>
      <c r="AG5240" t="s">
        <v>20292</v>
      </c>
      <c r="AH5240" s="21" t="str">
        <f t="shared" si="162"/>
        <v>YR25</v>
      </c>
      <c r="AI5240" s="21">
        <v>216</v>
      </c>
      <c r="AJ5240" s="21">
        <f t="shared" si="163"/>
        <v>100</v>
      </c>
      <c r="AK5240" s="21" t="s">
        <v>2060</v>
      </c>
      <c r="AL5240" t="s">
        <v>2581</v>
      </c>
      <c r="AM5240" s="26" t="s">
        <v>38</v>
      </c>
      <c r="AN5240" t="s">
        <v>2031</v>
      </c>
    </row>
    <row r="5241" spans="1:40" ht="15" hidden="1" thickTop="1" x14ac:dyDescent="0.35">
      <c r="A5241" t="s">
        <v>11740</v>
      </c>
      <c r="B5241" t="s">
        <v>20293</v>
      </c>
      <c r="C5241" t="s">
        <v>3577</v>
      </c>
      <c r="D5241" t="s">
        <v>20294</v>
      </c>
      <c r="E5241" t="s">
        <v>2653</v>
      </c>
      <c r="F5241">
        <v>1</v>
      </c>
      <c r="G5241" t="s">
        <v>2619</v>
      </c>
      <c r="H5241" t="s">
        <v>2620</v>
      </c>
      <c r="I5241" t="s">
        <v>2076</v>
      </c>
      <c r="J5241" t="s">
        <v>2654</v>
      </c>
      <c r="K5241" t="s">
        <v>2655</v>
      </c>
      <c r="L5241" t="s">
        <v>2058</v>
      </c>
      <c r="M5241" t="s">
        <v>2059</v>
      </c>
      <c r="N5241">
        <v>4</v>
      </c>
      <c r="O5241">
        <v>228</v>
      </c>
      <c r="P5241">
        <v>0.93</v>
      </c>
      <c r="Q5241">
        <v>24480</v>
      </c>
      <c r="R5241">
        <v>2</v>
      </c>
      <c r="S5241">
        <v>98</v>
      </c>
      <c r="T5241">
        <v>0.4</v>
      </c>
      <c r="U5241">
        <v>2</v>
      </c>
      <c r="V5241">
        <v>130</v>
      </c>
      <c r="W5241">
        <v>0.53</v>
      </c>
      <c r="X5241">
        <v>0</v>
      </c>
      <c r="Y5241">
        <v>0</v>
      </c>
      <c r="Z5241">
        <v>0</v>
      </c>
      <c r="AA5241">
        <v>0</v>
      </c>
      <c r="AB5241">
        <v>0</v>
      </c>
      <c r="AC5241">
        <v>0</v>
      </c>
      <c r="AD5241">
        <v>0</v>
      </c>
      <c r="AE5241">
        <v>0</v>
      </c>
      <c r="AF5241">
        <v>0</v>
      </c>
      <c r="AG5241" t="s">
        <v>20295</v>
      </c>
      <c r="AH5241" s="21" t="str">
        <f t="shared" si="162"/>
        <v>YR25</v>
      </c>
      <c r="AI5241" s="21">
        <v>345.36</v>
      </c>
      <c r="AJ5241" s="21">
        <f t="shared" si="163"/>
        <v>99.068627450980387</v>
      </c>
      <c r="AK5241" s="21" t="s">
        <v>2063</v>
      </c>
      <c r="AL5241" t="s">
        <v>2657</v>
      </c>
      <c r="AM5241" s="26" t="s">
        <v>38</v>
      </c>
      <c r="AN5241" t="s">
        <v>2031</v>
      </c>
    </row>
    <row r="5242" spans="1:40" ht="15" hidden="1" thickTop="1" x14ac:dyDescent="0.35">
      <c r="A5242" t="s">
        <v>11744</v>
      </c>
      <c r="B5242" t="s">
        <v>20296</v>
      </c>
      <c r="C5242" t="s">
        <v>5105</v>
      </c>
      <c r="D5242" t="s">
        <v>20297</v>
      </c>
      <c r="E5242" t="s">
        <v>3462</v>
      </c>
      <c r="F5242">
        <v>1</v>
      </c>
      <c r="G5242" t="s">
        <v>2600</v>
      </c>
      <c r="H5242" t="s">
        <v>2577</v>
      </c>
      <c r="I5242" t="s">
        <v>2076</v>
      </c>
      <c r="J5242" t="s">
        <v>2634</v>
      </c>
      <c r="K5242" t="s">
        <v>2635</v>
      </c>
      <c r="L5242" t="s">
        <v>2058</v>
      </c>
      <c r="M5242" t="s">
        <v>2170</v>
      </c>
      <c r="N5242">
        <v>0</v>
      </c>
      <c r="O5242">
        <v>0</v>
      </c>
      <c r="P5242">
        <v>0</v>
      </c>
      <c r="Q5242">
        <v>15300</v>
      </c>
      <c r="R5242">
        <v>0</v>
      </c>
      <c r="S5242">
        <v>0</v>
      </c>
      <c r="T5242">
        <v>0</v>
      </c>
      <c r="U5242">
        <v>0</v>
      </c>
      <c r="V5242">
        <v>0</v>
      </c>
      <c r="W5242">
        <v>0</v>
      </c>
      <c r="X5242">
        <v>0</v>
      </c>
      <c r="Y5242">
        <v>0</v>
      </c>
      <c r="Z5242">
        <v>0</v>
      </c>
      <c r="AA5242">
        <v>0</v>
      </c>
      <c r="AB5242">
        <v>0</v>
      </c>
      <c r="AC5242">
        <v>0</v>
      </c>
      <c r="AD5242">
        <v>0</v>
      </c>
      <c r="AE5242">
        <v>0</v>
      </c>
      <c r="AF5242">
        <v>0</v>
      </c>
      <c r="AG5242" t="s">
        <v>20298</v>
      </c>
      <c r="AH5242" s="21" t="str">
        <f t="shared" si="162"/>
        <v>YR25</v>
      </c>
      <c r="AI5242" s="21">
        <v>216</v>
      </c>
      <c r="AJ5242" s="21">
        <f t="shared" si="163"/>
        <v>100</v>
      </c>
      <c r="AK5242" s="21" t="s">
        <v>2060</v>
      </c>
      <c r="AL5242" t="s">
        <v>2581</v>
      </c>
      <c r="AM5242" s="26" t="s">
        <v>38</v>
      </c>
      <c r="AN5242" t="s">
        <v>2031</v>
      </c>
    </row>
    <row r="5243" spans="1:40" ht="15" hidden="1" thickTop="1" x14ac:dyDescent="0.35">
      <c r="A5243" t="s">
        <v>11748</v>
      </c>
      <c r="B5243" t="s">
        <v>20299</v>
      </c>
      <c r="C5243" t="s">
        <v>2803</v>
      </c>
      <c r="D5243" t="s">
        <v>20300</v>
      </c>
      <c r="E5243" t="s">
        <v>3942</v>
      </c>
      <c r="F5243">
        <v>1</v>
      </c>
      <c r="G5243" t="s">
        <v>2600</v>
      </c>
      <c r="H5243" t="s">
        <v>2577</v>
      </c>
      <c r="I5243" t="s">
        <v>2076</v>
      </c>
      <c r="J5243" t="s">
        <v>2699</v>
      </c>
      <c r="K5243" t="s">
        <v>2579</v>
      </c>
      <c r="L5243" t="s">
        <v>2058</v>
      </c>
      <c r="M5243" t="s">
        <v>2170</v>
      </c>
      <c r="N5243">
        <v>2</v>
      </c>
      <c r="O5243">
        <v>83</v>
      </c>
      <c r="P5243">
        <v>0.54</v>
      </c>
      <c r="Q5243">
        <v>15300</v>
      </c>
      <c r="R5243">
        <v>2</v>
      </c>
      <c r="S5243">
        <v>83</v>
      </c>
      <c r="T5243">
        <v>0.54</v>
      </c>
      <c r="U5243">
        <v>0</v>
      </c>
      <c r="V5243">
        <v>0</v>
      </c>
      <c r="W5243">
        <v>0</v>
      </c>
      <c r="X5243">
        <v>0</v>
      </c>
      <c r="Y5243">
        <v>0</v>
      </c>
      <c r="Z5243">
        <v>0</v>
      </c>
      <c r="AA5243">
        <v>0</v>
      </c>
      <c r="AB5243">
        <v>0</v>
      </c>
      <c r="AC5243">
        <v>0</v>
      </c>
      <c r="AD5243">
        <v>0</v>
      </c>
      <c r="AE5243">
        <v>0</v>
      </c>
      <c r="AF5243">
        <v>0</v>
      </c>
      <c r="AG5243" t="s">
        <v>20301</v>
      </c>
      <c r="AH5243" s="21" t="str">
        <f t="shared" si="162"/>
        <v>YR25</v>
      </c>
      <c r="AI5243" s="21">
        <v>216</v>
      </c>
      <c r="AJ5243" s="21">
        <f t="shared" si="163"/>
        <v>99.457516339869287</v>
      </c>
      <c r="AK5243" s="21" t="s">
        <v>2060</v>
      </c>
      <c r="AL5243" t="s">
        <v>2581</v>
      </c>
      <c r="AM5243" s="26" t="s">
        <v>38</v>
      </c>
      <c r="AN5243" t="s">
        <v>2030</v>
      </c>
    </row>
    <row r="5244" spans="1:40" ht="15" hidden="1" thickTop="1" x14ac:dyDescent="0.35">
      <c r="A5244" t="s">
        <v>11752</v>
      </c>
      <c r="B5244" t="s">
        <v>20302</v>
      </c>
      <c r="C5244" t="s">
        <v>8041</v>
      </c>
      <c r="D5244" t="s">
        <v>20303</v>
      </c>
      <c r="E5244" t="s">
        <v>2575</v>
      </c>
      <c r="F5244">
        <v>1</v>
      </c>
      <c r="G5244" t="s">
        <v>2600</v>
      </c>
      <c r="H5244" t="s">
        <v>2577</v>
      </c>
      <c r="I5244" t="s">
        <v>2076</v>
      </c>
      <c r="J5244" t="s">
        <v>2699</v>
      </c>
      <c r="K5244" t="s">
        <v>2579</v>
      </c>
      <c r="L5244" t="s">
        <v>2058</v>
      </c>
      <c r="M5244" t="s">
        <v>2059</v>
      </c>
      <c r="N5244">
        <v>5</v>
      </c>
      <c r="O5244">
        <v>88</v>
      </c>
      <c r="P5244">
        <v>0.36</v>
      </c>
      <c r="Q5244">
        <v>24480</v>
      </c>
      <c r="R5244">
        <v>3</v>
      </c>
      <c r="S5244">
        <v>46</v>
      </c>
      <c r="T5244">
        <v>0.19</v>
      </c>
      <c r="U5244">
        <v>2</v>
      </c>
      <c r="V5244">
        <v>42</v>
      </c>
      <c r="W5244">
        <v>0.17</v>
      </c>
      <c r="X5244">
        <v>0</v>
      </c>
      <c r="Y5244">
        <v>0</v>
      </c>
      <c r="Z5244">
        <v>0</v>
      </c>
      <c r="AA5244">
        <v>0</v>
      </c>
      <c r="AB5244">
        <v>0</v>
      </c>
      <c r="AC5244">
        <v>0</v>
      </c>
      <c r="AD5244">
        <v>0</v>
      </c>
      <c r="AE5244">
        <v>0</v>
      </c>
      <c r="AF5244">
        <v>0</v>
      </c>
      <c r="AG5244" t="s">
        <v>20304</v>
      </c>
      <c r="AH5244" s="21" t="str">
        <f t="shared" si="162"/>
        <v>YR25</v>
      </c>
      <c r="AI5244" s="21">
        <v>345.36</v>
      </c>
      <c r="AJ5244" s="21">
        <f t="shared" si="163"/>
        <v>99.640522875816998</v>
      </c>
      <c r="AK5244" s="21" t="s">
        <v>2060</v>
      </c>
      <c r="AL5244" t="s">
        <v>2581</v>
      </c>
      <c r="AM5244" s="26" t="s">
        <v>38</v>
      </c>
      <c r="AN5244" t="s">
        <v>2032</v>
      </c>
    </row>
    <row r="5245" spans="1:40" ht="15" hidden="1" thickTop="1" x14ac:dyDescent="0.35">
      <c r="A5245" t="s">
        <v>11757</v>
      </c>
      <c r="B5245" t="s">
        <v>20305</v>
      </c>
      <c r="C5245" t="s">
        <v>3021</v>
      </c>
      <c r="D5245" t="s">
        <v>20306</v>
      </c>
      <c r="E5245" t="s">
        <v>2857</v>
      </c>
      <c r="F5245">
        <v>1</v>
      </c>
      <c r="G5245" t="s">
        <v>2576</v>
      </c>
      <c r="H5245" t="s">
        <v>2577</v>
      </c>
      <c r="I5245" t="s">
        <v>2076</v>
      </c>
      <c r="J5245" t="s">
        <v>2858</v>
      </c>
      <c r="K5245" t="s">
        <v>2742</v>
      </c>
      <c r="L5245" t="s">
        <v>2058</v>
      </c>
      <c r="M5245" t="s">
        <v>2170</v>
      </c>
      <c r="N5245">
        <v>5</v>
      </c>
      <c r="O5245">
        <v>388</v>
      </c>
      <c r="P5245">
        <v>2.54</v>
      </c>
      <c r="Q5245">
        <v>15300</v>
      </c>
      <c r="R5245">
        <v>1</v>
      </c>
      <c r="S5245">
        <v>74</v>
      </c>
      <c r="T5245">
        <v>0.48</v>
      </c>
      <c r="U5245">
        <v>3</v>
      </c>
      <c r="V5245">
        <v>240</v>
      </c>
      <c r="W5245">
        <v>1.57</v>
      </c>
      <c r="X5245">
        <v>0</v>
      </c>
      <c r="Y5245">
        <v>0</v>
      </c>
      <c r="Z5245">
        <v>0</v>
      </c>
      <c r="AA5245">
        <v>1</v>
      </c>
      <c r="AB5245">
        <v>74</v>
      </c>
      <c r="AC5245">
        <v>0.48</v>
      </c>
      <c r="AD5245">
        <v>0</v>
      </c>
      <c r="AE5245">
        <v>0</v>
      </c>
      <c r="AF5245">
        <v>0</v>
      </c>
      <c r="AG5245" t="s">
        <v>20307</v>
      </c>
      <c r="AH5245" s="21" t="str">
        <f t="shared" si="162"/>
        <v>YR25</v>
      </c>
      <c r="AI5245" s="21">
        <v>216</v>
      </c>
      <c r="AJ5245" s="21">
        <f t="shared" si="163"/>
        <v>97.464052287581694</v>
      </c>
      <c r="AK5245" s="21" t="s">
        <v>2063</v>
      </c>
      <c r="AL5245" t="s">
        <v>2581</v>
      </c>
      <c r="AM5245" s="26" t="s">
        <v>38</v>
      </c>
      <c r="AN5245" t="s">
        <v>2031</v>
      </c>
    </row>
    <row r="5246" spans="1:40" ht="15" hidden="1" thickTop="1" x14ac:dyDescent="0.35">
      <c r="A5246" t="s">
        <v>11761</v>
      </c>
      <c r="B5246" t="s">
        <v>20308</v>
      </c>
      <c r="C5246" t="s">
        <v>2554</v>
      </c>
      <c r="D5246" t="s">
        <v>20309</v>
      </c>
      <c r="E5246" t="s">
        <v>79</v>
      </c>
      <c r="F5246">
        <v>2</v>
      </c>
      <c r="G5246" t="s">
        <v>2524</v>
      </c>
      <c r="H5246" t="s">
        <v>2056</v>
      </c>
      <c r="I5246" t="s">
        <v>2076</v>
      </c>
      <c r="J5246" t="s">
        <v>2532</v>
      </c>
      <c r="K5246" t="s">
        <v>62</v>
      </c>
      <c r="L5246" t="s">
        <v>2058</v>
      </c>
      <c r="M5246" t="s">
        <v>2170</v>
      </c>
      <c r="N5246">
        <v>4</v>
      </c>
      <c r="O5246">
        <v>244</v>
      </c>
      <c r="P5246">
        <v>1.59</v>
      </c>
      <c r="Q5246">
        <v>15300</v>
      </c>
      <c r="R5246">
        <v>0</v>
      </c>
      <c r="S5246">
        <v>0</v>
      </c>
      <c r="T5246">
        <v>0</v>
      </c>
      <c r="U5246">
        <v>4</v>
      </c>
      <c r="V5246">
        <v>244</v>
      </c>
      <c r="W5246">
        <v>1.59</v>
      </c>
      <c r="X5246">
        <v>0</v>
      </c>
      <c r="Y5246">
        <v>0</v>
      </c>
      <c r="Z5246">
        <v>0</v>
      </c>
      <c r="AA5246">
        <v>0</v>
      </c>
      <c r="AB5246">
        <v>0</v>
      </c>
      <c r="AC5246">
        <v>0</v>
      </c>
      <c r="AD5246">
        <v>0</v>
      </c>
      <c r="AE5246">
        <v>0</v>
      </c>
      <c r="AF5246">
        <v>0</v>
      </c>
      <c r="AG5246" t="s">
        <v>20310</v>
      </c>
      <c r="AH5246" s="21" t="str">
        <f t="shared" si="162"/>
        <v>YR25</v>
      </c>
      <c r="AI5246" s="21">
        <v>216</v>
      </c>
      <c r="AJ5246" s="21">
        <f t="shared" si="163"/>
        <v>98.40522875816994</v>
      </c>
      <c r="AK5246" s="21" t="s">
        <v>2063</v>
      </c>
      <c r="AL5246" t="s">
        <v>2527</v>
      </c>
      <c r="AM5246" s="26" t="s">
        <v>38</v>
      </c>
      <c r="AN5246" t="s">
        <v>2032</v>
      </c>
    </row>
    <row r="5247" spans="1:40" ht="15" hidden="1" thickTop="1" x14ac:dyDescent="0.35">
      <c r="A5247" t="s">
        <v>11765</v>
      </c>
      <c r="B5247" t="s">
        <v>20311</v>
      </c>
      <c r="C5247" t="s">
        <v>4143</v>
      </c>
      <c r="D5247" t="s">
        <v>20312</v>
      </c>
      <c r="E5247" t="s">
        <v>3013</v>
      </c>
      <c r="F5247">
        <v>1</v>
      </c>
      <c r="G5247" t="s">
        <v>2600</v>
      </c>
      <c r="H5247" t="s">
        <v>2577</v>
      </c>
      <c r="I5247" t="s">
        <v>2076</v>
      </c>
      <c r="J5247" t="s">
        <v>3183</v>
      </c>
      <c r="K5247" t="s">
        <v>2742</v>
      </c>
      <c r="L5247" t="s">
        <v>2058</v>
      </c>
      <c r="M5247" t="s">
        <v>2059</v>
      </c>
      <c r="N5247">
        <v>15</v>
      </c>
      <c r="O5247">
        <v>515</v>
      </c>
      <c r="P5247">
        <v>2.1</v>
      </c>
      <c r="Q5247">
        <v>24480</v>
      </c>
      <c r="R5247">
        <v>6</v>
      </c>
      <c r="S5247">
        <v>171</v>
      </c>
      <c r="T5247">
        <v>0.7</v>
      </c>
      <c r="U5247">
        <v>9</v>
      </c>
      <c r="V5247">
        <v>344</v>
      </c>
      <c r="W5247">
        <v>1.41</v>
      </c>
      <c r="X5247">
        <v>0</v>
      </c>
      <c r="Y5247">
        <v>0</v>
      </c>
      <c r="Z5247">
        <v>0</v>
      </c>
      <c r="AA5247">
        <v>0</v>
      </c>
      <c r="AB5247">
        <v>0</v>
      </c>
      <c r="AC5247">
        <v>0</v>
      </c>
      <c r="AD5247">
        <v>0</v>
      </c>
      <c r="AE5247">
        <v>0</v>
      </c>
      <c r="AF5247">
        <v>0</v>
      </c>
      <c r="AG5247" t="s">
        <v>20313</v>
      </c>
      <c r="AH5247" s="21" t="str">
        <f t="shared" si="162"/>
        <v>YR25</v>
      </c>
      <c r="AI5247" s="21">
        <v>345.36</v>
      </c>
      <c r="AJ5247" s="21">
        <f t="shared" si="163"/>
        <v>97.896241830065364</v>
      </c>
      <c r="AK5247" s="21" t="s">
        <v>2063</v>
      </c>
      <c r="AL5247" t="s">
        <v>2551</v>
      </c>
      <c r="AM5247" s="26" t="s">
        <v>38</v>
      </c>
      <c r="AN5247" t="s">
        <v>2033</v>
      </c>
    </row>
    <row r="5248" spans="1:40" ht="15" hidden="1" thickTop="1" x14ac:dyDescent="0.35">
      <c r="A5248" t="s">
        <v>11769</v>
      </c>
      <c r="B5248" t="s">
        <v>20314</v>
      </c>
      <c r="C5248" t="s">
        <v>2606</v>
      </c>
      <c r="D5248" t="s">
        <v>20315</v>
      </c>
      <c r="E5248" t="s">
        <v>2608</v>
      </c>
      <c r="F5248">
        <v>1</v>
      </c>
      <c r="G5248" t="s">
        <v>2609</v>
      </c>
      <c r="H5248" t="s">
        <v>2577</v>
      </c>
      <c r="I5248" t="s">
        <v>2076</v>
      </c>
      <c r="J5248" t="s">
        <v>2610</v>
      </c>
      <c r="K5248" t="s">
        <v>2611</v>
      </c>
      <c r="L5248" t="s">
        <v>2058</v>
      </c>
      <c r="M5248" t="s">
        <v>2170</v>
      </c>
      <c r="N5248">
        <v>9</v>
      </c>
      <c r="O5248">
        <v>380</v>
      </c>
      <c r="P5248">
        <v>2.48</v>
      </c>
      <c r="Q5248">
        <v>15300</v>
      </c>
      <c r="R5248">
        <v>1</v>
      </c>
      <c r="S5248">
        <v>33</v>
      </c>
      <c r="T5248">
        <v>0.22</v>
      </c>
      <c r="U5248">
        <v>8</v>
      </c>
      <c r="V5248">
        <v>347</v>
      </c>
      <c r="W5248">
        <v>2.27</v>
      </c>
      <c r="X5248">
        <v>0</v>
      </c>
      <c r="Y5248">
        <v>0</v>
      </c>
      <c r="Z5248">
        <v>0</v>
      </c>
      <c r="AA5248">
        <v>0</v>
      </c>
      <c r="AB5248">
        <v>0</v>
      </c>
      <c r="AC5248">
        <v>0</v>
      </c>
      <c r="AD5248">
        <v>0</v>
      </c>
      <c r="AE5248">
        <v>0</v>
      </c>
      <c r="AF5248">
        <v>0</v>
      </c>
      <c r="AG5248" t="s">
        <v>20316</v>
      </c>
      <c r="AH5248" s="21" t="str">
        <f t="shared" si="162"/>
        <v>YR25</v>
      </c>
      <c r="AI5248" s="21">
        <v>216</v>
      </c>
      <c r="AJ5248" s="21">
        <f t="shared" si="163"/>
        <v>97.51633986928104</v>
      </c>
      <c r="AK5248" s="21" t="s">
        <v>2063</v>
      </c>
      <c r="AL5248" t="s">
        <v>2613</v>
      </c>
      <c r="AM5248" s="26" t="s">
        <v>38</v>
      </c>
      <c r="AN5248" t="s">
        <v>2032</v>
      </c>
    </row>
    <row r="5249" spans="1:40" ht="15" hidden="1" thickTop="1" x14ac:dyDescent="0.35">
      <c r="A5249" t="s">
        <v>11773</v>
      </c>
      <c r="B5249" t="s">
        <v>20317</v>
      </c>
      <c r="C5249" t="s">
        <v>3042</v>
      </c>
      <c r="D5249" t="s">
        <v>20318</v>
      </c>
      <c r="E5249" t="s">
        <v>2667</v>
      </c>
      <c r="F5249">
        <v>1</v>
      </c>
      <c r="G5249" t="s">
        <v>2509</v>
      </c>
      <c r="H5249" t="s">
        <v>2510</v>
      </c>
      <c r="I5249" t="s">
        <v>2076</v>
      </c>
      <c r="J5249" t="s">
        <v>2794</v>
      </c>
      <c r="K5249" t="s">
        <v>2669</v>
      </c>
      <c r="L5249" t="s">
        <v>2058</v>
      </c>
      <c r="M5249" t="s">
        <v>2059</v>
      </c>
      <c r="N5249">
        <v>7</v>
      </c>
      <c r="O5249">
        <v>165</v>
      </c>
      <c r="P5249">
        <v>0.67</v>
      </c>
      <c r="Q5249">
        <v>24480</v>
      </c>
      <c r="R5249">
        <v>3</v>
      </c>
      <c r="S5249">
        <v>56</v>
      </c>
      <c r="T5249">
        <v>0.23</v>
      </c>
      <c r="U5249">
        <v>3</v>
      </c>
      <c r="V5249">
        <v>79</v>
      </c>
      <c r="W5249">
        <v>0.32</v>
      </c>
      <c r="X5249">
        <v>1</v>
      </c>
      <c r="Y5249">
        <v>30</v>
      </c>
      <c r="Z5249">
        <v>0.12</v>
      </c>
      <c r="AA5249">
        <v>0</v>
      </c>
      <c r="AB5249">
        <v>0</v>
      </c>
      <c r="AC5249">
        <v>0</v>
      </c>
      <c r="AD5249">
        <v>0</v>
      </c>
      <c r="AE5249">
        <v>0</v>
      </c>
      <c r="AF5249">
        <v>0</v>
      </c>
      <c r="AG5249" t="s">
        <v>20319</v>
      </c>
      <c r="AH5249" s="21" t="str">
        <f t="shared" si="162"/>
        <v>YR25</v>
      </c>
      <c r="AI5249" s="21">
        <v>345.36</v>
      </c>
      <c r="AJ5249" s="21">
        <f t="shared" si="163"/>
        <v>99.325980392156865</v>
      </c>
      <c r="AK5249" s="21" t="s">
        <v>2060</v>
      </c>
      <c r="AL5249" t="s">
        <v>2515</v>
      </c>
      <c r="AM5249" s="26" t="s">
        <v>38</v>
      </c>
      <c r="AN5249" t="s">
        <v>2033</v>
      </c>
    </row>
    <row r="5250" spans="1:40" ht="15" hidden="1" thickTop="1" x14ac:dyDescent="0.35">
      <c r="A5250" t="s">
        <v>11776</v>
      </c>
      <c r="B5250" t="s">
        <v>20320</v>
      </c>
      <c r="C5250" t="s">
        <v>2730</v>
      </c>
      <c r="D5250" t="s">
        <v>20321</v>
      </c>
      <c r="E5250" t="s">
        <v>2575</v>
      </c>
      <c r="F5250">
        <v>1</v>
      </c>
      <c r="G5250" t="s">
        <v>2600</v>
      </c>
      <c r="H5250" t="s">
        <v>2577</v>
      </c>
      <c r="I5250" t="s">
        <v>2076</v>
      </c>
      <c r="J5250" t="s">
        <v>2699</v>
      </c>
      <c r="K5250" t="s">
        <v>2579</v>
      </c>
      <c r="L5250" t="s">
        <v>2058</v>
      </c>
      <c r="M5250" t="s">
        <v>2059</v>
      </c>
      <c r="N5250">
        <v>10</v>
      </c>
      <c r="O5250">
        <v>363</v>
      </c>
      <c r="P5250">
        <v>1.48</v>
      </c>
      <c r="Q5250">
        <v>24480</v>
      </c>
      <c r="R5250">
        <v>3</v>
      </c>
      <c r="S5250">
        <v>144</v>
      </c>
      <c r="T5250">
        <v>0.59</v>
      </c>
      <c r="U5250">
        <v>5</v>
      </c>
      <c r="V5250">
        <v>193</v>
      </c>
      <c r="W5250">
        <v>0.79</v>
      </c>
      <c r="X5250">
        <v>2</v>
      </c>
      <c r="Y5250">
        <v>26</v>
      </c>
      <c r="Z5250">
        <v>0.11</v>
      </c>
      <c r="AA5250">
        <v>0</v>
      </c>
      <c r="AB5250">
        <v>0</v>
      </c>
      <c r="AC5250">
        <v>0</v>
      </c>
      <c r="AD5250">
        <v>0</v>
      </c>
      <c r="AE5250">
        <v>0</v>
      </c>
      <c r="AF5250">
        <v>0</v>
      </c>
      <c r="AG5250" t="s">
        <v>20322</v>
      </c>
      <c r="AH5250" s="21" t="str">
        <f t="shared" si="162"/>
        <v>YR25</v>
      </c>
      <c r="AI5250" s="21">
        <v>345.36</v>
      </c>
      <c r="AJ5250" s="21">
        <f t="shared" si="163"/>
        <v>98.517156862745097</v>
      </c>
      <c r="AK5250" s="21" t="s">
        <v>2063</v>
      </c>
      <c r="AL5250" t="s">
        <v>2581</v>
      </c>
      <c r="AM5250" s="26" t="s">
        <v>38</v>
      </c>
      <c r="AN5250" t="s">
        <v>2030</v>
      </c>
    </row>
    <row r="5251" spans="1:40" ht="15" hidden="1" thickTop="1" x14ac:dyDescent="0.35">
      <c r="A5251" t="s">
        <v>11779</v>
      </c>
      <c r="B5251" t="s">
        <v>20323</v>
      </c>
      <c r="C5251" t="s">
        <v>6101</v>
      </c>
      <c r="D5251" t="s">
        <v>20324</v>
      </c>
      <c r="E5251" t="s">
        <v>2575</v>
      </c>
      <c r="F5251">
        <v>1</v>
      </c>
      <c r="G5251" t="s">
        <v>2576</v>
      </c>
      <c r="H5251" t="s">
        <v>2577</v>
      </c>
      <c r="I5251" t="s">
        <v>2076</v>
      </c>
      <c r="J5251" t="s">
        <v>2578</v>
      </c>
      <c r="K5251" t="s">
        <v>2579</v>
      </c>
      <c r="L5251" t="s">
        <v>2058</v>
      </c>
      <c r="M5251" t="s">
        <v>2059</v>
      </c>
      <c r="N5251">
        <v>2</v>
      </c>
      <c r="O5251">
        <v>49</v>
      </c>
      <c r="P5251">
        <v>0.2</v>
      </c>
      <c r="Q5251">
        <v>24480</v>
      </c>
      <c r="R5251">
        <v>1</v>
      </c>
      <c r="S5251">
        <v>24</v>
      </c>
      <c r="T5251">
        <v>0.1</v>
      </c>
      <c r="U5251">
        <v>1</v>
      </c>
      <c r="V5251">
        <v>25</v>
      </c>
      <c r="W5251">
        <v>0.1</v>
      </c>
      <c r="X5251">
        <v>0</v>
      </c>
      <c r="Y5251">
        <v>0</v>
      </c>
      <c r="Z5251">
        <v>0</v>
      </c>
      <c r="AA5251">
        <v>0</v>
      </c>
      <c r="AB5251">
        <v>0</v>
      </c>
      <c r="AC5251">
        <v>0</v>
      </c>
      <c r="AD5251">
        <v>0</v>
      </c>
      <c r="AE5251">
        <v>0</v>
      </c>
      <c r="AF5251">
        <v>0</v>
      </c>
      <c r="AG5251" t="s">
        <v>20325</v>
      </c>
      <c r="AH5251" s="21" t="str">
        <f t="shared" si="162"/>
        <v>YR25</v>
      </c>
      <c r="AI5251" s="21">
        <v>345.36</v>
      </c>
      <c r="AJ5251" s="21">
        <f t="shared" si="163"/>
        <v>99.799836601307192</v>
      </c>
      <c r="AK5251" s="21" t="s">
        <v>2060</v>
      </c>
      <c r="AL5251" t="s">
        <v>2581</v>
      </c>
      <c r="AM5251" s="26" t="s">
        <v>38</v>
      </c>
      <c r="AN5251" t="s">
        <v>2031</v>
      </c>
    </row>
    <row r="5252" spans="1:40" ht="15" hidden="1" thickTop="1" x14ac:dyDescent="0.35">
      <c r="A5252" t="s">
        <v>11782</v>
      </c>
      <c r="B5252" t="s">
        <v>20326</v>
      </c>
      <c r="C5252" t="s">
        <v>2709</v>
      </c>
      <c r="D5252" t="s">
        <v>20327</v>
      </c>
      <c r="E5252" t="s">
        <v>2562</v>
      </c>
      <c r="F5252">
        <v>1</v>
      </c>
      <c r="G5252" t="s">
        <v>2546</v>
      </c>
      <c r="H5252" t="s">
        <v>2510</v>
      </c>
      <c r="I5252" t="s">
        <v>2076</v>
      </c>
      <c r="J5252" t="s">
        <v>2547</v>
      </c>
      <c r="K5252" t="s">
        <v>2548</v>
      </c>
      <c r="L5252" t="s">
        <v>2058</v>
      </c>
      <c r="M5252" t="s">
        <v>2059</v>
      </c>
      <c r="N5252">
        <v>0</v>
      </c>
      <c r="O5252">
        <v>0</v>
      </c>
      <c r="P5252">
        <v>0</v>
      </c>
      <c r="Q5252">
        <v>24480</v>
      </c>
      <c r="R5252">
        <v>0</v>
      </c>
      <c r="S5252">
        <v>0</v>
      </c>
      <c r="T5252">
        <v>0</v>
      </c>
      <c r="U5252">
        <v>0</v>
      </c>
      <c r="V5252">
        <v>0</v>
      </c>
      <c r="W5252">
        <v>0</v>
      </c>
      <c r="X5252">
        <v>0</v>
      </c>
      <c r="Y5252">
        <v>0</v>
      </c>
      <c r="Z5252">
        <v>0</v>
      </c>
      <c r="AA5252">
        <v>0</v>
      </c>
      <c r="AB5252">
        <v>0</v>
      </c>
      <c r="AC5252">
        <v>0</v>
      </c>
      <c r="AD5252">
        <v>0</v>
      </c>
      <c r="AE5252">
        <v>0</v>
      </c>
      <c r="AF5252">
        <v>0</v>
      </c>
      <c r="AG5252" t="s">
        <v>20328</v>
      </c>
      <c r="AH5252" s="21" t="str">
        <f t="shared" si="162"/>
        <v>YR25</v>
      </c>
      <c r="AI5252" s="21">
        <v>345.36</v>
      </c>
      <c r="AJ5252" s="21">
        <f t="shared" si="163"/>
        <v>100</v>
      </c>
      <c r="AK5252" s="21" t="s">
        <v>2060</v>
      </c>
      <c r="AL5252" t="s">
        <v>2551</v>
      </c>
      <c r="AM5252" s="26" t="s">
        <v>38</v>
      </c>
      <c r="AN5252" t="s">
        <v>2029</v>
      </c>
    </row>
    <row r="5253" spans="1:40" ht="15" hidden="1" thickTop="1" x14ac:dyDescent="0.35">
      <c r="A5253" t="s">
        <v>11786</v>
      </c>
      <c r="B5253" t="s">
        <v>20329</v>
      </c>
      <c r="C5253" t="s">
        <v>4143</v>
      </c>
      <c r="D5253" t="s">
        <v>20312</v>
      </c>
      <c r="E5253" t="s">
        <v>3013</v>
      </c>
      <c r="F5253">
        <v>1</v>
      </c>
      <c r="G5253" t="s">
        <v>2600</v>
      </c>
      <c r="H5253" t="s">
        <v>2577</v>
      </c>
      <c r="I5253" t="s">
        <v>2076</v>
      </c>
      <c r="J5253" t="s">
        <v>3183</v>
      </c>
      <c r="K5253" t="s">
        <v>2742</v>
      </c>
      <c r="L5253" t="s">
        <v>2058</v>
      </c>
      <c r="M5253" t="s">
        <v>2059</v>
      </c>
      <c r="N5253">
        <v>10</v>
      </c>
      <c r="O5253">
        <v>253</v>
      </c>
      <c r="P5253">
        <v>1.03</v>
      </c>
      <c r="Q5253">
        <v>24480</v>
      </c>
      <c r="R5253">
        <v>3</v>
      </c>
      <c r="S5253">
        <v>82</v>
      </c>
      <c r="T5253">
        <v>0.33</v>
      </c>
      <c r="U5253">
        <v>4</v>
      </c>
      <c r="V5253">
        <v>135</v>
      </c>
      <c r="W5253">
        <v>0.55000000000000004</v>
      </c>
      <c r="X5253">
        <v>1</v>
      </c>
      <c r="Y5253">
        <v>12</v>
      </c>
      <c r="Z5253">
        <v>0.05</v>
      </c>
      <c r="AA5253">
        <v>2</v>
      </c>
      <c r="AB5253">
        <v>24</v>
      </c>
      <c r="AC5253">
        <v>0.1</v>
      </c>
      <c r="AD5253">
        <v>0</v>
      </c>
      <c r="AE5253">
        <v>0</v>
      </c>
      <c r="AF5253">
        <v>0</v>
      </c>
      <c r="AG5253" t="s">
        <v>20330</v>
      </c>
      <c r="AH5253" s="21" t="str">
        <f t="shared" si="162"/>
        <v>YR25</v>
      </c>
      <c r="AI5253" s="21">
        <v>345.36</v>
      </c>
      <c r="AJ5253" s="21">
        <f t="shared" si="163"/>
        <v>98.966503267973863</v>
      </c>
      <c r="AK5253" s="21" t="s">
        <v>2063</v>
      </c>
      <c r="AL5253" t="s">
        <v>2551</v>
      </c>
      <c r="AM5253" s="26" t="s">
        <v>38</v>
      </c>
      <c r="AN5253" t="s">
        <v>2033</v>
      </c>
    </row>
    <row r="5254" spans="1:40" ht="15" hidden="1" thickTop="1" x14ac:dyDescent="0.35">
      <c r="A5254" t="s">
        <v>7992</v>
      </c>
      <c r="B5254" t="s">
        <v>20331</v>
      </c>
      <c r="C5254" t="s">
        <v>3056</v>
      </c>
      <c r="D5254" t="s">
        <v>20332</v>
      </c>
      <c r="E5254" t="s">
        <v>3058</v>
      </c>
      <c r="F5254">
        <v>1</v>
      </c>
      <c r="G5254" t="s">
        <v>2546</v>
      </c>
      <c r="H5254" t="s">
        <v>2510</v>
      </c>
      <c r="I5254" t="s">
        <v>2076</v>
      </c>
      <c r="J5254" t="s">
        <v>3059</v>
      </c>
      <c r="K5254" t="s">
        <v>3007</v>
      </c>
      <c r="L5254" t="s">
        <v>2058</v>
      </c>
      <c r="M5254" t="s">
        <v>2059</v>
      </c>
      <c r="N5254">
        <v>4</v>
      </c>
      <c r="O5254">
        <v>69</v>
      </c>
      <c r="P5254">
        <v>0.28000000000000003</v>
      </c>
      <c r="Q5254">
        <v>24480</v>
      </c>
      <c r="R5254">
        <v>2</v>
      </c>
      <c r="S5254">
        <v>25</v>
      </c>
      <c r="T5254">
        <v>0.1</v>
      </c>
      <c r="U5254">
        <v>2</v>
      </c>
      <c r="V5254">
        <v>44</v>
      </c>
      <c r="W5254">
        <v>0.18</v>
      </c>
      <c r="X5254">
        <v>0</v>
      </c>
      <c r="Y5254">
        <v>0</v>
      </c>
      <c r="Z5254">
        <v>0</v>
      </c>
      <c r="AA5254">
        <v>0</v>
      </c>
      <c r="AB5254">
        <v>0</v>
      </c>
      <c r="AC5254">
        <v>0</v>
      </c>
      <c r="AD5254">
        <v>0</v>
      </c>
      <c r="AE5254">
        <v>0</v>
      </c>
      <c r="AF5254">
        <v>0</v>
      </c>
      <c r="AG5254" t="s">
        <v>20333</v>
      </c>
      <c r="AH5254" s="21" t="str">
        <f t="shared" si="162"/>
        <v>YK20</v>
      </c>
      <c r="AI5254" s="21">
        <v>345.36</v>
      </c>
      <c r="AJ5254" s="21">
        <f t="shared" si="163"/>
        <v>99.718137254901961</v>
      </c>
      <c r="AK5254" s="21" t="s">
        <v>2060</v>
      </c>
      <c r="AL5254" t="s">
        <v>2551</v>
      </c>
      <c r="AM5254" s="26" t="s">
        <v>38</v>
      </c>
      <c r="AN5254" t="s">
        <v>2030</v>
      </c>
    </row>
    <row r="5255" spans="1:40" ht="15" hidden="1" thickTop="1" x14ac:dyDescent="0.35">
      <c r="A5255" t="s">
        <v>11796</v>
      </c>
      <c r="B5255" t="s">
        <v>20334</v>
      </c>
      <c r="C5255" t="s">
        <v>3294</v>
      </c>
      <c r="D5255" t="s">
        <v>20335</v>
      </c>
      <c r="E5255" t="s">
        <v>2608</v>
      </c>
      <c r="F5255">
        <v>1</v>
      </c>
      <c r="G5255" t="s">
        <v>2609</v>
      </c>
      <c r="H5255" t="s">
        <v>2577</v>
      </c>
      <c r="I5255" t="s">
        <v>2076</v>
      </c>
      <c r="J5255" t="s">
        <v>2764</v>
      </c>
      <c r="K5255" t="s">
        <v>2765</v>
      </c>
      <c r="L5255" t="s">
        <v>2058</v>
      </c>
      <c r="M5255" t="s">
        <v>2170</v>
      </c>
      <c r="N5255">
        <v>3</v>
      </c>
      <c r="O5255">
        <v>101</v>
      </c>
      <c r="P5255">
        <v>0.66</v>
      </c>
      <c r="Q5255">
        <v>15300</v>
      </c>
      <c r="R5255">
        <v>1</v>
      </c>
      <c r="S5255">
        <v>19</v>
      </c>
      <c r="T5255">
        <v>0.12</v>
      </c>
      <c r="U5255">
        <v>2</v>
      </c>
      <c r="V5255">
        <v>82</v>
      </c>
      <c r="W5255">
        <v>0.54</v>
      </c>
      <c r="X5255">
        <v>0</v>
      </c>
      <c r="Y5255">
        <v>0</v>
      </c>
      <c r="Z5255">
        <v>0</v>
      </c>
      <c r="AA5255">
        <v>0</v>
      </c>
      <c r="AB5255">
        <v>0</v>
      </c>
      <c r="AC5255">
        <v>0</v>
      </c>
      <c r="AD5255">
        <v>0</v>
      </c>
      <c r="AE5255">
        <v>0</v>
      </c>
      <c r="AF5255">
        <v>0</v>
      </c>
      <c r="AG5255" t="s">
        <v>20336</v>
      </c>
      <c r="AH5255" s="21" t="str">
        <f t="shared" ref="AH5255:AH5318" si="164">LEFT(AG5255,4)</f>
        <v>YR25</v>
      </c>
      <c r="AI5255" s="21">
        <v>216</v>
      </c>
      <c r="AJ5255" s="21">
        <f t="shared" ref="AJ5255:AJ5318" si="165">100-(O5255/Q5255*100)</f>
        <v>99.33986928104575</v>
      </c>
      <c r="AK5255" s="21" t="s">
        <v>2060</v>
      </c>
      <c r="AL5255" t="s">
        <v>2613</v>
      </c>
      <c r="AM5255" s="26" t="s">
        <v>38</v>
      </c>
      <c r="AN5255" t="s">
        <v>2029</v>
      </c>
    </row>
    <row r="5256" spans="1:40" ht="15" hidden="1" thickTop="1" x14ac:dyDescent="0.35">
      <c r="A5256" t="s">
        <v>11797</v>
      </c>
      <c r="B5256" t="s">
        <v>20337</v>
      </c>
      <c r="C5256" t="s">
        <v>3294</v>
      </c>
      <c r="D5256" t="s">
        <v>20335</v>
      </c>
      <c r="E5256" t="s">
        <v>2608</v>
      </c>
      <c r="F5256">
        <v>1</v>
      </c>
      <c r="G5256" t="s">
        <v>2609</v>
      </c>
      <c r="H5256" t="s">
        <v>2577</v>
      </c>
      <c r="I5256" t="s">
        <v>2076</v>
      </c>
      <c r="J5256" t="s">
        <v>2764</v>
      </c>
      <c r="K5256" t="s">
        <v>2765</v>
      </c>
      <c r="L5256" t="s">
        <v>2058</v>
      </c>
      <c r="M5256" t="s">
        <v>2170</v>
      </c>
      <c r="N5256">
        <v>1</v>
      </c>
      <c r="O5256">
        <v>59</v>
      </c>
      <c r="P5256">
        <v>0.39</v>
      </c>
      <c r="Q5256">
        <v>15300</v>
      </c>
      <c r="R5256">
        <v>0</v>
      </c>
      <c r="S5256">
        <v>0</v>
      </c>
      <c r="T5256">
        <v>0</v>
      </c>
      <c r="U5256">
        <v>1</v>
      </c>
      <c r="V5256">
        <v>59</v>
      </c>
      <c r="W5256">
        <v>0.39</v>
      </c>
      <c r="X5256">
        <v>0</v>
      </c>
      <c r="Y5256">
        <v>0</v>
      </c>
      <c r="Z5256">
        <v>0</v>
      </c>
      <c r="AA5256">
        <v>0</v>
      </c>
      <c r="AB5256">
        <v>0</v>
      </c>
      <c r="AC5256">
        <v>0</v>
      </c>
      <c r="AD5256">
        <v>0</v>
      </c>
      <c r="AE5256">
        <v>0</v>
      </c>
      <c r="AF5256">
        <v>0</v>
      </c>
      <c r="AG5256" t="s">
        <v>20338</v>
      </c>
      <c r="AH5256" s="21" t="str">
        <f t="shared" si="164"/>
        <v>YR25</v>
      </c>
      <c r="AI5256" s="21">
        <v>216</v>
      </c>
      <c r="AJ5256" s="21">
        <f t="shared" si="165"/>
        <v>99.614379084967325</v>
      </c>
      <c r="AK5256" s="21" t="s">
        <v>2060</v>
      </c>
      <c r="AL5256" t="s">
        <v>2613</v>
      </c>
      <c r="AM5256" s="26" t="s">
        <v>38</v>
      </c>
      <c r="AN5256" t="s">
        <v>2029</v>
      </c>
    </row>
    <row r="5257" spans="1:40" ht="15" hidden="1" thickTop="1" x14ac:dyDescent="0.35">
      <c r="A5257" t="s">
        <v>11801</v>
      </c>
      <c r="B5257" t="s">
        <v>20339</v>
      </c>
      <c r="C5257" t="s">
        <v>3294</v>
      </c>
      <c r="D5257" t="s">
        <v>20335</v>
      </c>
      <c r="E5257" t="s">
        <v>2608</v>
      </c>
      <c r="F5257">
        <v>1</v>
      </c>
      <c r="G5257" t="s">
        <v>2609</v>
      </c>
      <c r="H5257" t="s">
        <v>2577</v>
      </c>
      <c r="I5257" t="s">
        <v>2076</v>
      </c>
      <c r="J5257" t="s">
        <v>2764</v>
      </c>
      <c r="K5257" t="s">
        <v>2765</v>
      </c>
      <c r="L5257" t="s">
        <v>2058</v>
      </c>
      <c r="M5257" t="s">
        <v>2170</v>
      </c>
      <c r="N5257">
        <v>3</v>
      </c>
      <c r="O5257">
        <v>87</v>
      </c>
      <c r="P5257">
        <v>0.56999999999999995</v>
      </c>
      <c r="Q5257">
        <v>15300</v>
      </c>
      <c r="R5257">
        <v>1</v>
      </c>
      <c r="S5257">
        <v>25</v>
      </c>
      <c r="T5257">
        <v>0.16</v>
      </c>
      <c r="U5257">
        <v>2</v>
      </c>
      <c r="V5257">
        <v>62</v>
      </c>
      <c r="W5257">
        <v>0.41</v>
      </c>
      <c r="X5257">
        <v>0</v>
      </c>
      <c r="Y5257">
        <v>0</v>
      </c>
      <c r="Z5257">
        <v>0</v>
      </c>
      <c r="AA5257">
        <v>0</v>
      </c>
      <c r="AB5257">
        <v>0</v>
      </c>
      <c r="AC5257">
        <v>0</v>
      </c>
      <c r="AD5257">
        <v>0</v>
      </c>
      <c r="AE5257">
        <v>0</v>
      </c>
      <c r="AF5257">
        <v>0</v>
      </c>
      <c r="AG5257" t="s">
        <v>20340</v>
      </c>
      <c r="AH5257" s="21" t="str">
        <f t="shared" si="164"/>
        <v>YR25</v>
      </c>
      <c r="AI5257" s="21">
        <v>216</v>
      </c>
      <c r="AJ5257" s="21">
        <f t="shared" si="165"/>
        <v>99.431372549019613</v>
      </c>
      <c r="AK5257" s="21" t="s">
        <v>2060</v>
      </c>
      <c r="AL5257" t="s">
        <v>2613</v>
      </c>
      <c r="AM5257" s="26" t="s">
        <v>38</v>
      </c>
      <c r="AN5257" t="s">
        <v>2029</v>
      </c>
    </row>
    <row r="5258" spans="1:40" ht="15" hidden="1" thickTop="1" x14ac:dyDescent="0.35">
      <c r="A5258" t="s">
        <v>11805</v>
      </c>
      <c r="B5258" t="s">
        <v>20341</v>
      </c>
      <c r="C5258" t="s">
        <v>3594</v>
      </c>
      <c r="D5258" t="s">
        <v>20342</v>
      </c>
      <c r="E5258" t="s">
        <v>2608</v>
      </c>
      <c r="F5258">
        <v>1</v>
      </c>
      <c r="G5258" t="s">
        <v>2609</v>
      </c>
      <c r="H5258" t="s">
        <v>2577</v>
      </c>
      <c r="I5258" t="s">
        <v>2076</v>
      </c>
      <c r="J5258" t="s">
        <v>2610</v>
      </c>
      <c r="K5258" t="s">
        <v>2611</v>
      </c>
      <c r="L5258" t="s">
        <v>2058</v>
      </c>
      <c r="M5258" t="s">
        <v>2170</v>
      </c>
      <c r="N5258">
        <v>5</v>
      </c>
      <c r="O5258">
        <v>198</v>
      </c>
      <c r="P5258">
        <v>1.29</v>
      </c>
      <c r="Q5258">
        <v>15300</v>
      </c>
      <c r="R5258">
        <v>2</v>
      </c>
      <c r="S5258">
        <v>112</v>
      </c>
      <c r="T5258">
        <v>0.73</v>
      </c>
      <c r="U5258">
        <v>2</v>
      </c>
      <c r="V5258">
        <v>64</v>
      </c>
      <c r="W5258">
        <v>0.42</v>
      </c>
      <c r="X5258">
        <v>1</v>
      </c>
      <c r="Y5258">
        <v>22</v>
      </c>
      <c r="Z5258">
        <v>0.14000000000000001</v>
      </c>
      <c r="AA5258">
        <v>0</v>
      </c>
      <c r="AB5258">
        <v>0</v>
      </c>
      <c r="AC5258">
        <v>0</v>
      </c>
      <c r="AD5258">
        <v>0</v>
      </c>
      <c r="AE5258">
        <v>0</v>
      </c>
      <c r="AF5258">
        <v>0</v>
      </c>
      <c r="AG5258" t="s">
        <v>20343</v>
      </c>
      <c r="AH5258" s="21" t="str">
        <f t="shared" si="164"/>
        <v>YR25</v>
      </c>
      <c r="AI5258" s="21">
        <v>216</v>
      </c>
      <c r="AJ5258" s="21">
        <f t="shared" si="165"/>
        <v>98.705882352941174</v>
      </c>
      <c r="AK5258" s="21" t="s">
        <v>2063</v>
      </c>
      <c r="AL5258" t="s">
        <v>2613</v>
      </c>
      <c r="AM5258" s="26" t="s">
        <v>38</v>
      </c>
      <c r="AN5258" t="s">
        <v>2031</v>
      </c>
    </row>
    <row r="5259" spans="1:40" ht="15" hidden="1" thickTop="1" x14ac:dyDescent="0.35">
      <c r="A5259" t="s">
        <v>11809</v>
      </c>
      <c r="B5259" t="s">
        <v>20344</v>
      </c>
      <c r="C5259" t="s">
        <v>3594</v>
      </c>
      <c r="D5259" t="s">
        <v>20342</v>
      </c>
      <c r="E5259" t="s">
        <v>2608</v>
      </c>
      <c r="F5259">
        <v>1</v>
      </c>
      <c r="G5259" t="s">
        <v>2609</v>
      </c>
      <c r="H5259" t="s">
        <v>2577</v>
      </c>
      <c r="I5259" t="s">
        <v>2076</v>
      </c>
      <c r="J5259" t="s">
        <v>2610</v>
      </c>
      <c r="K5259" t="s">
        <v>2611</v>
      </c>
      <c r="L5259" t="s">
        <v>2058</v>
      </c>
      <c r="M5259" t="s">
        <v>2170</v>
      </c>
      <c r="N5259">
        <v>5</v>
      </c>
      <c r="O5259">
        <v>195</v>
      </c>
      <c r="P5259">
        <v>1.27</v>
      </c>
      <c r="Q5259">
        <v>15300</v>
      </c>
      <c r="R5259">
        <v>1</v>
      </c>
      <c r="S5259">
        <v>6</v>
      </c>
      <c r="T5259">
        <v>0.04</v>
      </c>
      <c r="U5259">
        <v>4</v>
      </c>
      <c r="V5259">
        <v>189</v>
      </c>
      <c r="W5259">
        <v>1.24</v>
      </c>
      <c r="X5259">
        <v>0</v>
      </c>
      <c r="Y5259">
        <v>0</v>
      </c>
      <c r="Z5259">
        <v>0</v>
      </c>
      <c r="AA5259">
        <v>0</v>
      </c>
      <c r="AB5259">
        <v>0</v>
      </c>
      <c r="AC5259">
        <v>0</v>
      </c>
      <c r="AD5259">
        <v>0</v>
      </c>
      <c r="AE5259">
        <v>0</v>
      </c>
      <c r="AF5259">
        <v>0</v>
      </c>
      <c r="AG5259" t="s">
        <v>20345</v>
      </c>
      <c r="AH5259" s="21" t="str">
        <f t="shared" si="164"/>
        <v>YR25</v>
      </c>
      <c r="AI5259" s="21">
        <v>216</v>
      </c>
      <c r="AJ5259" s="21">
        <f t="shared" si="165"/>
        <v>98.725490196078425</v>
      </c>
      <c r="AK5259" s="21" t="s">
        <v>2063</v>
      </c>
      <c r="AL5259" t="s">
        <v>2613</v>
      </c>
      <c r="AM5259" s="26" t="s">
        <v>38</v>
      </c>
      <c r="AN5259" t="s">
        <v>2030</v>
      </c>
    </row>
    <row r="5260" spans="1:40" ht="15" hidden="1" thickTop="1" x14ac:dyDescent="0.35">
      <c r="A5260" t="s">
        <v>11813</v>
      </c>
      <c r="B5260" t="s">
        <v>20346</v>
      </c>
      <c r="C5260" t="s">
        <v>3594</v>
      </c>
      <c r="D5260" t="s">
        <v>20342</v>
      </c>
      <c r="E5260" t="s">
        <v>2608</v>
      </c>
      <c r="F5260">
        <v>1</v>
      </c>
      <c r="G5260" t="s">
        <v>2609</v>
      </c>
      <c r="H5260" t="s">
        <v>2577</v>
      </c>
      <c r="I5260" t="s">
        <v>2076</v>
      </c>
      <c r="J5260" t="s">
        <v>2610</v>
      </c>
      <c r="K5260" t="s">
        <v>2611</v>
      </c>
      <c r="L5260" t="s">
        <v>2058</v>
      </c>
      <c r="M5260" t="s">
        <v>2170</v>
      </c>
      <c r="N5260">
        <v>5</v>
      </c>
      <c r="O5260">
        <v>143</v>
      </c>
      <c r="P5260">
        <v>0.93</v>
      </c>
      <c r="Q5260">
        <v>15300</v>
      </c>
      <c r="R5260">
        <v>0</v>
      </c>
      <c r="S5260">
        <v>0</v>
      </c>
      <c r="T5260">
        <v>0</v>
      </c>
      <c r="U5260">
        <v>5</v>
      </c>
      <c r="V5260">
        <v>143</v>
      </c>
      <c r="W5260">
        <v>0.93</v>
      </c>
      <c r="X5260">
        <v>0</v>
      </c>
      <c r="Y5260">
        <v>0</v>
      </c>
      <c r="Z5260">
        <v>0</v>
      </c>
      <c r="AA5260">
        <v>0</v>
      </c>
      <c r="AB5260">
        <v>0</v>
      </c>
      <c r="AC5260">
        <v>0</v>
      </c>
      <c r="AD5260">
        <v>0</v>
      </c>
      <c r="AE5260">
        <v>0</v>
      </c>
      <c r="AF5260">
        <v>0</v>
      </c>
      <c r="AG5260" t="s">
        <v>20347</v>
      </c>
      <c r="AH5260" s="21" t="str">
        <f t="shared" si="164"/>
        <v>YR25</v>
      </c>
      <c r="AI5260" s="21">
        <v>216</v>
      </c>
      <c r="AJ5260" s="21">
        <f t="shared" si="165"/>
        <v>99.06535947712419</v>
      </c>
      <c r="AK5260" s="21" t="s">
        <v>2063</v>
      </c>
      <c r="AL5260" t="s">
        <v>2613</v>
      </c>
      <c r="AM5260" s="26" t="s">
        <v>38</v>
      </c>
      <c r="AN5260" t="s">
        <v>2030</v>
      </c>
    </row>
    <row r="5261" spans="1:40" ht="15" hidden="1" thickTop="1" x14ac:dyDescent="0.35">
      <c r="A5261" t="s">
        <v>11817</v>
      </c>
      <c r="B5261" t="s">
        <v>20348</v>
      </c>
      <c r="C5261" t="s">
        <v>2974</v>
      </c>
      <c r="D5261" t="s">
        <v>20349</v>
      </c>
      <c r="E5261" t="s">
        <v>2608</v>
      </c>
      <c r="F5261">
        <v>1</v>
      </c>
      <c r="G5261" t="s">
        <v>2609</v>
      </c>
      <c r="H5261" t="s">
        <v>2577</v>
      </c>
      <c r="I5261" t="s">
        <v>2076</v>
      </c>
      <c r="J5261" t="s">
        <v>2764</v>
      </c>
      <c r="K5261" t="s">
        <v>2765</v>
      </c>
      <c r="L5261" t="s">
        <v>2058</v>
      </c>
      <c r="M5261" t="s">
        <v>2170</v>
      </c>
      <c r="N5261">
        <v>2</v>
      </c>
      <c r="O5261">
        <v>84</v>
      </c>
      <c r="P5261">
        <v>0.55000000000000004</v>
      </c>
      <c r="Q5261">
        <v>15300</v>
      </c>
      <c r="R5261">
        <v>1</v>
      </c>
      <c r="S5261">
        <v>57</v>
      </c>
      <c r="T5261">
        <v>0.37</v>
      </c>
      <c r="U5261">
        <v>1</v>
      </c>
      <c r="V5261">
        <v>27</v>
      </c>
      <c r="W5261">
        <v>0.18</v>
      </c>
      <c r="X5261">
        <v>0</v>
      </c>
      <c r="Y5261">
        <v>0</v>
      </c>
      <c r="Z5261">
        <v>0</v>
      </c>
      <c r="AA5261">
        <v>0</v>
      </c>
      <c r="AB5261">
        <v>0</v>
      </c>
      <c r="AC5261">
        <v>0</v>
      </c>
      <c r="AD5261">
        <v>0</v>
      </c>
      <c r="AE5261">
        <v>0</v>
      </c>
      <c r="AF5261">
        <v>0</v>
      </c>
      <c r="AG5261" t="s">
        <v>20350</v>
      </c>
      <c r="AH5261" s="21" t="str">
        <f t="shared" si="164"/>
        <v>YR25</v>
      </c>
      <c r="AI5261" s="21">
        <v>216</v>
      </c>
      <c r="AJ5261" s="21">
        <f t="shared" si="165"/>
        <v>99.450980392156865</v>
      </c>
      <c r="AK5261" s="21" t="s">
        <v>2060</v>
      </c>
      <c r="AL5261" t="s">
        <v>2613</v>
      </c>
      <c r="AM5261" s="26" t="s">
        <v>38</v>
      </c>
      <c r="AN5261" t="s">
        <v>2029</v>
      </c>
    </row>
    <row r="5262" spans="1:40" ht="15" hidden="1" thickTop="1" x14ac:dyDescent="0.35">
      <c r="A5262" t="s">
        <v>11821</v>
      </c>
      <c r="B5262" t="s">
        <v>20351</v>
      </c>
      <c r="C5262" t="s">
        <v>2974</v>
      </c>
      <c r="D5262" t="s">
        <v>20349</v>
      </c>
      <c r="E5262" t="s">
        <v>2608</v>
      </c>
      <c r="F5262">
        <v>1</v>
      </c>
      <c r="G5262" t="s">
        <v>2609</v>
      </c>
      <c r="H5262" t="s">
        <v>2577</v>
      </c>
      <c r="I5262" t="s">
        <v>2076</v>
      </c>
      <c r="J5262" t="s">
        <v>2764</v>
      </c>
      <c r="K5262" t="s">
        <v>2765</v>
      </c>
      <c r="L5262" t="s">
        <v>2058</v>
      </c>
      <c r="M5262" t="s">
        <v>2170</v>
      </c>
      <c r="N5262">
        <v>1</v>
      </c>
      <c r="O5262">
        <v>41</v>
      </c>
      <c r="P5262">
        <v>0.27</v>
      </c>
      <c r="Q5262">
        <v>15300</v>
      </c>
      <c r="R5262">
        <v>0</v>
      </c>
      <c r="S5262">
        <v>0</v>
      </c>
      <c r="T5262">
        <v>0</v>
      </c>
      <c r="U5262">
        <v>1</v>
      </c>
      <c r="V5262">
        <v>41</v>
      </c>
      <c r="W5262">
        <v>0.27</v>
      </c>
      <c r="X5262">
        <v>0</v>
      </c>
      <c r="Y5262">
        <v>0</v>
      </c>
      <c r="Z5262">
        <v>0</v>
      </c>
      <c r="AA5262">
        <v>0</v>
      </c>
      <c r="AB5262">
        <v>0</v>
      </c>
      <c r="AC5262">
        <v>0</v>
      </c>
      <c r="AD5262">
        <v>0</v>
      </c>
      <c r="AE5262">
        <v>0</v>
      </c>
      <c r="AF5262">
        <v>0</v>
      </c>
      <c r="AG5262" t="s">
        <v>20352</v>
      </c>
      <c r="AH5262" s="21" t="str">
        <f t="shared" si="164"/>
        <v>YR25</v>
      </c>
      <c r="AI5262" s="21">
        <v>216</v>
      </c>
      <c r="AJ5262" s="21">
        <f t="shared" si="165"/>
        <v>99.732026143790847</v>
      </c>
      <c r="AK5262" s="21" t="s">
        <v>2060</v>
      </c>
      <c r="AL5262" t="s">
        <v>2613</v>
      </c>
      <c r="AM5262" s="26" t="s">
        <v>38</v>
      </c>
      <c r="AN5262" t="s">
        <v>2029</v>
      </c>
    </row>
    <row r="5263" spans="1:40" ht="15" hidden="1" thickTop="1" x14ac:dyDescent="0.35">
      <c r="A5263" t="s">
        <v>11825</v>
      </c>
      <c r="B5263" t="s">
        <v>20353</v>
      </c>
      <c r="C5263" t="s">
        <v>2974</v>
      </c>
      <c r="D5263" t="s">
        <v>20349</v>
      </c>
      <c r="E5263" t="s">
        <v>2608</v>
      </c>
      <c r="F5263">
        <v>1</v>
      </c>
      <c r="G5263" t="s">
        <v>2609</v>
      </c>
      <c r="H5263" t="s">
        <v>2577</v>
      </c>
      <c r="I5263" t="s">
        <v>2076</v>
      </c>
      <c r="J5263" t="s">
        <v>2764</v>
      </c>
      <c r="K5263" t="s">
        <v>2765</v>
      </c>
      <c r="L5263" t="s">
        <v>2058</v>
      </c>
      <c r="M5263" t="s">
        <v>2170</v>
      </c>
      <c r="N5263">
        <v>0</v>
      </c>
      <c r="O5263">
        <v>0</v>
      </c>
      <c r="P5263">
        <v>0</v>
      </c>
      <c r="Q5263">
        <v>15300</v>
      </c>
      <c r="R5263">
        <v>0</v>
      </c>
      <c r="S5263">
        <v>0</v>
      </c>
      <c r="T5263">
        <v>0</v>
      </c>
      <c r="U5263">
        <v>0</v>
      </c>
      <c r="V5263">
        <v>0</v>
      </c>
      <c r="W5263">
        <v>0</v>
      </c>
      <c r="X5263">
        <v>0</v>
      </c>
      <c r="Y5263">
        <v>0</v>
      </c>
      <c r="Z5263">
        <v>0</v>
      </c>
      <c r="AA5263">
        <v>0</v>
      </c>
      <c r="AB5263">
        <v>0</v>
      </c>
      <c r="AC5263">
        <v>0</v>
      </c>
      <c r="AD5263">
        <v>0</v>
      </c>
      <c r="AE5263">
        <v>0</v>
      </c>
      <c r="AF5263">
        <v>0</v>
      </c>
      <c r="AG5263" t="s">
        <v>20354</v>
      </c>
      <c r="AH5263" s="21" t="str">
        <f t="shared" si="164"/>
        <v>YR25</v>
      </c>
      <c r="AI5263" s="21">
        <v>216</v>
      </c>
      <c r="AJ5263" s="21">
        <f t="shared" si="165"/>
        <v>100</v>
      </c>
      <c r="AK5263" s="21" t="s">
        <v>2060</v>
      </c>
      <c r="AL5263" t="s">
        <v>2613</v>
      </c>
      <c r="AM5263" s="26" t="s">
        <v>38</v>
      </c>
      <c r="AN5263" t="s">
        <v>2029</v>
      </c>
    </row>
    <row r="5264" spans="1:40" ht="15" hidden="1" thickTop="1" x14ac:dyDescent="0.35">
      <c r="A5264" t="s">
        <v>11829</v>
      </c>
      <c r="B5264" t="s">
        <v>20355</v>
      </c>
      <c r="C5264" t="s">
        <v>3795</v>
      </c>
      <c r="D5264" t="s">
        <v>20356</v>
      </c>
      <c r="E5264" t="s">
        <v>2705</v>
      </c>
      <c r="F5264">
        <v>2</v>
      </c>
      <c r="G5264" t="s">
        <v>2593</v>
      </c>
      <c r="H5264" t="s">
        <v>2056</v>
      </c>
      <c r="I5264" t="s">
        <v>2076</v>
      </c>
      <c r="J5264" t="s">
        <v>3797</v>
      </c>
      <c r="K5264" t="s">
        <v>65</v>
      </c>
      <c r="L5264" t="s">
        <v>2058</v>
      </c>
      <c r="M5264" t="s">
        <v>2059</v>
      </c>
      <c r="N5264">
        <v>11</v>
      </c>
      <c r="O5264">
        <v>637</v>
      </c>
      <c r="P5264">
        <v>2.6</v>
      </c>
      <c r="Q5264">
        <v>24480</v>
      </c>
      <c r="R5264">
        <v>2</v>
      </c>
      <c r="S5264">
        <v>45</v>
      </c>
      <c r="T5264">
        <v>0.18</v>
      </c>
      <c r="U5264">
        <v>9</v>
      </c>
      <c r="V5264">
        <v>592</v>
      </c>
      <c r="W5264">
        <v>2.42</v>
      </c>
      <c r="X5264">
        <v>0</v>
      </c>
      <c r="Y5264">
        <v>0</v>
      </c>
      <c r="Z5264">
        <v>0</v>
      </c>
      <c r="AA5264">
        <v>0</v>
      </c>
      <c r="AB5264">
        <v>0</v>
      </c>
      <c r="AC5264">
        <v>0</v>
      </c>
      <c r="AD5264">
        <v>0</v>
      </c>
      <c r="AE5264">
        <v>0</v>
      </c>
      <c r="AF5264">
        <v>0</v>
      </c>
      <c r="AG5264" t="s">
        <v>20357</v>
      </c>
      <c r="AH5264" s="21" t="str">
        <f t="shared" si="164"/>
        <v>YK21</v>
      </c>
      <c r="AI5264" s="21">
        <v>345.36</v>
      </c>
      <c r="AJ5264" s="21">
        <f t="shared" si="165"/>
        <v>97.397875816993462</v>
      </c>
      <c r="AK5264" s="21" t="s">
        <v>2063</v>
      </c>
      <c r="AL5264" t="s">
        <v>2527</v>
      </c>
      <c r="AM5264" s="26" t="s">
        <v>38</v>
      </c>
      <c r="AN5264" t="s">
        <v>2032</v>
      </c>
    </row>
    <row r="5265" spans="1:40" ht="15" hidden="1" thickTop="1" x14ac:dyDescent="0.35">
      <c r="A5265" t="s">
        <v>7996</v>
      </c>
      <c r="B5265" t="s">
        <v>20358</v>
      </c>
      <c r="C5265" t="s">
        <v>3795</v>
      </c>
      <c r="D5265" t="s">
        <v>20356</v>
      </c>
      <c r="E5265" t="s">
        <v>2705</v>
      </c>
      <c r="F5265">
        <v>2</v>
      </c>
      <c r="G5265" t="s">
        <v>2593</v>
      </c>
      <c r="H5265" t="s">
        <v>2056</v>
      </c>
      <c r="I5265" t="s">
        <v>2076</v>
      </c>
      <c r="J5265" t="s">
        <v>3797</v>
      </c>
      <c r="K5265" t="s">
        <v>65</v>
      </c>
      <c r="L5265" t="s">
        <v>2058</v>
      </c>
      <c r="M5265" t="s">
        <v>2059</v>
      </c>
      <c r="N5265">
        <v>14</v>
      </c>
      <c r="O5265">
        <v>438</v>
      </c>
      <c r="P5265">
        <v>1.79</v>
      </c>
      <c r="Q5265">
        <v>24480</v>
      </c>
      <c r="R5265">
        <v>5</v>
      </c>
      <c r="S5265">
        <v>188</v>
      </c>
      <c r="T5265">
        <v>0.77</v>
      </c>
      <c r="U5265">
        <v>9</v>
      </c>
      <c r="V5265">
        <v>250</v>
      </c>
      <c r="W5265">
        <v>1.02</v>
      </c>
      <c r="X5265">
        <v>0</v>
      </c>
      <c r="Y5265">
        <v>0</v>
      </c>
      <c r="Z5265">
        <v>0</v>
      </c>
      <c r="AA5265">
        <v>0</v>
      </c>
      <c r="AB5265">
        <v>0</v>
      </c>
      <c r="AC5265">
        <v>0</v>
      </c>
      <c r="AD5265">
        <v>0</v>
      </c>
      <c r="AE5265">
        <v>0</v>
      </c>
      <c r="AF5265">
        <v>0</v>
      </c>
      <c r="AG5265" t="s">
        <v>20359</v>
      </c>
      <c r="AH5265" s="21" t="str">
        <f t="shared" si="164"/>
        <v>YK21</v>
      </c>
      <c r="AI5265" s="21">
        <v>345.36</v>
      </c>
      <c r="AJ5265" s="21">
        <f t="shared" si="165"/>
        <v>98.210784313725497</v>
      </c>
      <c r="AK5265" s="21" t="s">
        <v>2063</v>
      </c>
      <c r="AL5265" t="s">
        <v>2527</v>
      </c>
      <c r="AM5265" s="26" t="s">
        <v>38</v>
      </c>
      <c r="AN5265" t="s">
        <v>2033</v>
      </c>
    </row>
    <row r="5266" spans="1:40" ht="15" hidden="1" thickTop="1" x14ac:dyDescent="0.35">
      <c r="A5266" t="s">
        <v>11836</v>
      </c>
      <c r="B5266" t="s">
        <v>20360</v>
      </c>
      <c r="C5266" t="s">
        <v>3795</v>
      </c>
      <c r="D5266" t="s">
        <v>20356</v>
      </c>
      <c r="E5266" t="s">
        <v>2705</v>
      </c>
      <c r="F5266">
        <v>2</v>
      </c>
      <c r="G5266" t="s">
        <v>2593</v>
      </c>
      <c r="H5266" t="s">
        <v>2056</v>
      </c>
      <c r="I5266" t="s">
        <v>2076</v>
      </c>
      <c r="J5266" t="s">
        <v>3797</v>
      </c>
      <c r="K5266" t="s">
        <v>65</v>
      </c>
      <c r="L5266" t="s">
        <v>2058</v>
      </c>
      <c r="M5266" t="s">
        <v>2059</v>
      </c>
      <c r="N5266">
        <v>15</v>
      </c>
      <c r="O5266">
        <v>650</v>
      </c>
      <c r="P5266">
        <v>2.66</v>
      </c>
      <c r="Q5266">
        <v>24480</v>
      </c>
      <c r="R5266">
        <v>3</v>
      </c>
      <c r="S5266">
        <v>165</v>
      </c>
      <c r="T5266">
        <v>0.67</v>
      </c>
      <c r="U5266">
        <v>12</v>
      </c>
      <c r="V5266">
        <v>485</v>
      </c>
      <c r="W5266">
        <v>1.98</v>
      </c>
      <c r="X5266">
        <v>0</v>
      </c>
      <c r="Y5266">
        <v>0</v>
      </c>
      <c r="Z5266">
        <v>0</v>
      </c>
      <c r="AA5266">
        <v>0</v>
      </c>
      <c r="AB5266">
        <v>0</v>
      </c>
      <c r="AC5266">
        <v>0</v>
      </c>
      <c r="AD5266">
        <v>0</v>
      </c>
      <c r="AE5266">
        <v>0</v>
      </c>
      <c r="AF5266">
        <v>0</v>
      </c>
      <c r="AG5266" t="s">
        <v>20361</v>
      </c>
      <c r="AH5266" s="21" t="str">
        <f t="shared" si="164"/>
        <v>YK21</v>
      </c>
      <c r="AI5266" s="21">
        <v>345.36</v>
      </c>
      <c r="AJ5266" s="21">
        <f t="shared" si="165"/>
        <v>97.34477124183006</v>
      </c>
      <c r="AK5266" s="21" t="s">
        <v>2063</v>
      </c>
      <c r="AL5266" t="s">
        <v>2527</v>
      </c>
      <c r="AM5266" s="26" t="s">
        <v>38</v>
      </c>
      <c r="AN5266" t="s">
        <v>2032</v>
      </c>
    </row>
    <row r="5267" spans="1:40" ht="15" hidden="1" thickTop="1" x14ac:dyDescent="0.35">
      <c r="A5267" t="s">
        <v>11840</v>
      </c>
      <c r="B5267" t="s">
        <v>20362</v>
      </c>
      <c r="C5267" t="s">
        <v>3861</v>
      </c>
      <c r="D5267" t="s">
        <v>20363</v>
      </c>
      <c r="E5267" t="s">
        <v>3407</v>
      </c>
      <c r="F5267">
        <v>2</v>
      </c>
      <c r="G5267" t="s">
        <v>2509</v>
      </c>
      <c r="H5267" t="s">
        <v>2510</v>
      </c>
      <c r="I5267" t="s">
        <v>2076</v>
      </c>
      <c r="J5267" t="s">
        <v>3408</v>
      </c>
      <c r="K5267" t="s">
        <v>3109</v>
      </c>
      <c r="L5267" t="s">
        <v>2058</v>
      </c>
      <c r="M5267" t="s">
        <v>2170</v>
      </c>
      <c r="N5267">
        <v>4</v>
      </c>
      <c r="O5267">
        <v>156</v>
      </c>
      <c r="P5267">
        <v>1.02</v>
      </c>
      <c r="Q5267">
        <v>15300</v>
      </c>
      <c r="R5267">
        <v>3</v>
      </c>
      <c r="S5267">
        <v>113</v>
      </c>
      <c r="T5267">
        <v>0.74</v>
      </c>
      <c r="U5267">
        <v>1</v>
      </c>
      <c r="V5267">
        <v>43</v>
      </c>
      <c r="W5267">
        <v>0.28000000000000003</v>
      </c>
      <c r="X5267">
        <v>0</v>
      </c>
      <c r="Y5267">
        <v>0</v>
      </c>
      <c r="Z5267">
        <v>0</v>
      </c>
      <c r="AA5267">
        <v>0</v>
      </c>
      <c r="AB5267">
        <v>0</v>
      </c>
      <c r="AC5267">
        <v>0</v>
      </c>
      <c r="AD5267">
        <v>0</v>
      </c>
      <c r="AE5267">
        <v>0</v>
      </c>
      <c r="AF5267">
        <v>0</v>
      </c>
      <c r="AG5267" t="s">
        <v>20364</v>
      </c>
      <c r="AH5267" s="21" t="str">
        <f t="shared" si="164"/>
        <v>YR25</v>
      </c>
      <c r="AI5267" s="21">
        <v>216</v>
      </c>
      <c r="AJ5267" s="21">
        <f t="shared" si="165"/>
        <v>98.980392156862749</v>
      </c>
      <c r="AK5267" s="21" t="s">
        <v>2063</v>
      </c>
      <c r="AL5267" t="s">
        <v>2515</v>
      </c>
      <c r="AM5267" s="26" t="s">
        <v>38</v>
      </c>
      <c r="AN5267" t="s">
        <v>2032</v>
      </c>
    </row>
    <row r="5268" spans="1:40" ht="15" hidden="1" thickTop="1" x14ac:dyDescent="0.35">
      <c r="A5268" t="s">
        <v>11844</v>
      </c>
      <c r="B5268" t="s">
        <v>20365</v>
      </c>
      <c r="C5268" t="s">
        <v>7888</v>
      </c>
      <c r="D5268" t="s">
        <v>20366</v>
      </c>
      <c r="E5268" t="s">
        <v>2667</v>
      </c>
      <c r="F5268">
        <v>1</v>
      </c>
      <c r="G5268" t="s">
        <v>2509</v>
      </c>
      <c r="H5268" t="s">
        <v>2510</v>
      </c>
      <c r="I5268" t="s">
        <v>2076</v>
      </c>
      <c r="J5268" t="s">
        <v>2794</v>
      </c>
      <c r="K5268" t="s">
        <v>2669</v>
      </c>
      <c r="L5268" t="s">
        <v>2058</v>
      </c>
      <c r="M5268" t="s">
        <v>2170</v>
      </c>
      <c r="N5268">
        <v>8</v>
      </c>
      <c r="O5268">
        <v>362</v>
      </c>
      <c r="P5268">
        <v>2.37</v>
      </c>
      <c r="Q5268">
        <v>15300</v>
      </c>
      <c r="R5268">
        <v>4</v>
      </c>
      <c r="S5268">
        <v>140</v>
      </c>
      <c r="T5268">
        <v>0.92</v>
      </c>
      <c r="U5268">
        <v>3</v>
      </c>
      <c r="V5268">
        <v>176</v>
      </c>
      <c r="W5268">
        <v>1.1499999999999999</v>
      </c>
      <c r="X5268">
        <v>1</v>
      </c>
      <c r="Y5268">
        <v>46</v>
      </c>
      <c r="Z5268">
        <v>0.3</v>
      </c>
      <c r="AA5268">
        <v>0</v>
      </c>
      <c r="AB5268">
        <v>0</v>
      </c>
      <c r="AC5268">
        <v>0</v>
      </c>
      <c r="AD5268">
        <v>0</v>
      </c>
      <c r="AE5268">
        <v>0</v>
      </c>
      <c r="AF5268">
        <v>0</v>
      </c>
      <c r="AG5268" t="s">
        <v>20367</v>
      </c>
      <c r="AH5268" s="21" t="str">
        <f t="shared" si="164"/>
        <v>YR25</v>
      </c>
      <c r="AI5268" s="21">
        <v>216</v>
      </c>
      <c r="AJ5268" s="21">
        <f t="shared" si="165"/>
        <v>97.633986928104576</v>
      </c>
      <c r="AK5268" s="21" t="s">
        <v>2063</v>
      </c>
      <c r="AL5268" t="s">
        <v>2515</v>
      </c>
      <c r="AM5268" s="26" t="s">
        <v>38</v>
      </c>
      <c r="AN5268" t="s">
        <v>2030</v>
      </c>
    </row>
    <row r="5269" spans="1:40" ht="15" hidden="1" thickTop="1" x14ac:dyDescent="0.35">
      <c r="A5269" t="s">
        <v>11848</v>
      </c>
      <c r="B5269" t="s">
        <v>20368</v>
      </c>
      <c r="C5269" t="s">
        <v>3042</v>
      </c>
      <c r="D5269" t="s">
        <v>20369</v>
      </c>
      <c r="E5269" t="s">
        <v>4055</v>
      </c>
      <c r="F5269">
        <v>1</v>
      </c>
      <c r="G5269" t="s">
        <v>2509</v>
      </c>
      <c r="H5269" t="s">
        <v>2510</v>
      </c>
      <c r="I5269" t="s">
        <v>2076</v>
      </c>
      <c r="J5269" t="s">
        <v>2794</v>
      </c>
      <c r="K5269" t="s">
        <v>2669</v>
      </c>
      <c r="L5269" t="s">
        <v>2058</v>
      </c>
      <c r="M5269" t="s">
        <v>3044</v>
      </c>
      <c r="N5269">
        <v>2</v>
      </c>
      <c r="O5269">
        <v>123</v>
      </c>
      <c r="P5269">
        <v>1</v>
      </c>
      <c r="Q5269">
        <v>12240</v>
      </c>
      <c r="R5269">
        <v>0</v>
      </c>
      <c r="S5269">
        <v>0</v>
      </c>
      <c r="T5269">
        <v>0</v>
      </c>
      <c r="U5269">
        <v>1</v>
      </c>
      <c r="V5269">
        <v>74</v>
      </c>
      <c r="W5269">
        <v>0.6</v>
      </c>
      <c r="X5269">
        <v>1</v>
      </c>
      <c r="Y5269">
        <v>49</v>
      </c>
      <c r="Z5269">
        <v>0.4</v>
      </c>
      <c r="AA5269">
        <v>0</v>
      </c>
      <c r="AB5269">
        <v>0</v>
      </c>
      <c r="AC5269">
        <v>0</v>
      </c>
      <c r="AD5269">
        <v>0</v>
      </c>
      <c r="AE5269">
        <v>0</v>
      </c>
      <c r="AF5269">
        <v>0</v>
      </c>
      <c r="AG5269" t="s">
        <v>20370</v>
      </c>
      <c r="AH5269" s="21" t="str">
        <f t="shared" si="164"/>
        <v>YR25</v>
      </c>
      <c r="AI5269" s="21">
        <v>172.79999999999995</v>
      </c>
      <c r="AJ5269" s="21">
        <f t="shared" si="165"/>
        <v>98.995098039215691</v>
      </c>
      <c r="AK5269" s="21" t="s">
        <v>2063</v>
      </c>
      <c r="AL5269" t="s">
        <v>2515</v>
      </c>
      <c r="AM5269" s="26" t="s">
        <v>38</v>
      </c>
      <c r="AN5269" t="s">
        <v>2031</v>
      </c>
    </row>
    <row r="5270" spans="1:40" ht="15" hidden="1" thickTop="1" x14ac:dyDescent="0.35">
      <c r="A5270" t="s">
        <v>11852</v>
      </c>
      <c r="B5270" t="s">
        <v>20371</v>
      </c>
      <c r="C5270" t="s">
        <v>4118</v>
      </c>
      <c r="D5270" t="s">
        <v>20372</v>
      </c>
      <c r="E5270" t="s">
        <v>2646</v>
      </c>
      <c r="F5270">
        <v>1</v>
      </c>
      <c r="G5270" t="s">
        <v>2600</v>
      </c>
      <c r="H5270" t="s">
        <v>2577</v>
      </c>
      <c r="I5270" t="s">
        <v>2076</v>
      </c>
      <c r="J5270" t="s">
        <v>2647</v>
      </c>
      <c r="K5270" t="s">
        <v>2602</v>
      </c>
      <c r="L5270" t="s">
        <v>2058</v>
      </c>
      <c r="M5270" t="s">
        <v>2170</v>
      </c>
      <c r="N5270">
        <v>3</v>
      </c>
      <c r="O5270">
        <v>37</v>
      </c>
      <c r="P5270">
        <v>0.24</v>
      </c>
      <c r="Q5270">
        <v>15300</v>
      </c>
      <c r="R5270">
        <v>0</v>
      </c>
      <c r="S5270">
        <v>0</v>
      </c>
      <c r="T5270">
        <v>0</v>
      </c>
      <c r="U5270">
        <v>3</v>
      </c>
      <c r="V5270">
        <v>37</v>
      </c>
      <c r="W5270">
        <v>0.24</v>
      </c>
      <c r="X5270">
        <v>0</v>
      </c>
      <c r="Y5270">
        <v>0</v>
      </c>
      <c r="Z5270">
        <v>0</v>
      </c>
      <c r="AA5270">
        <v>0</v>
      </c>
      <c r="AB5270">
        <v>0</v>
      </c>
      <c r="AC5270">
        <v>0</v>
      </c>
      <c r="AD5270">
        <v>0</v>
      </c>
      <c r="AE5270">
        <v>0</v>
      </c>
      <c r="AF5270">
        <v>0</v>
      </c>
      <c r="AG5270" t="s">
        <v>20373</v>
      </c>
      <c r="AH5270" s="21" t="str">
        <f t="shared" si="164"/>
        <v>YR25</v>
      </c>
      <c r="AI5270" s="21">
        <v>216</v>
      </c>
      <c r="AJ5270" s="21">
        <f t="shared" si="165"/>
        <v>99.75816993464052</v>
      </c>
      <c r="AK5270" s="21" t="s">
        <v>2060</v>
      </c>
      <c r="AL5270" t="s">
        <v>2551</v>
      </c>
      <c r="AM5270" s="26" t="s">
        <v>38</v>
      </c>
      <c r="AN5270" t="s">
        <v>2032</v>
      </c>
    </row>
    <row r="5271" spans="1:40" ht="15" hidden="1" thickTop="1" x14ac:dyDescent="0.35">
      <c r="A5271" t="s">
        <v>11856</v>
      </c>
      <c r="B5271" t="s">
        <v>20374</v>
      </c>
      <c r="C5271" t="s">
        <v>6967</v>
      </c>
      <c r="D5271" t="s">
        <v>20375</v>
      </c>
      <c r="E5271" t="s">
        <v>2646</v>
      </c>
      <c r="F5271">
        <v>1</v>
      </c>
      <c r="G5271" t="s">
        <v>2600</v>
      </c>
      <c r="H5271" t="s">
        <v>2577</v>
      </c>
      <c r="I5271" t="s">
        <v>2076</v>
      </c>
      <c r="J5271" t="s">
        <v>2647</v>
      </c>
      <c r="K5271" t="s">
        <v>2602</v>
      </c>
      <c r="L5271" t="s">
        <v>2058</v>
      </c>
      <c r="M5271" t="s">
        <v>2488</v>
      </c>
      <c r="N5271">
        <v>12</v>
      </c>
      <c r="O5271">
        <v>297</v>
      </c>
      <c r="P5271">
        <v>1.82</v>
      </c>
      <c r="Q5271">
        <v>16320</v>
      </c>
      <c r="R5271">
        <v>3</v>
      </c>
      <c r="S5271">
        <v>48</v>
      </c>
      <c r="T5271">
        <v>0.28999999999999998</v>
      </c>
      <c r="U5271">
        <v>9</v>
      </c>
      <c r="V5271">
        <v>249</v>
      </c>
      <c r="W5271">
        <v>1.53</v>
      </c>
      <c r="X5271">
        <v>0</v>
      </c>
      <c r="Y5271">
        <v>0</v>
      </c>
      <c r="Z5271">
        <v>0</v>
      </c>
      <c r="AA5271">
        <v>0</v>
      </c>
      <c r="AB5271">
        <v>0</v>
      </c>
      <c r="AC5271">
        <v>0</v>
      </c>
      <c r="AD5271">
        <v>0</v>
      </c>
      <c r="AE5271">
        <v>0</v>
      </c>
      <c r="AF5271">
        <v>0</v>
      </c>
      <c r="AG5271" t="s">
        <v>20376</v>
      </c>
      <c r="AH5271" s="21" t="str">
        <f t="shared" si="164"/>
        <v>YR25</v>
      </c>
      <c r="AI5271" s="21">
        <v>230.40000000000003</v>
      </c>
      <c r="AJ5271" s="21">
        <f t="shared" si="165"/>
        <v>98.180147058823536</v>
      </c>
      <c r="AK5271" s="21" t="s">
        <v>2063</v>
      </c>
      <c r="AL5271" t="s">
        <v>2551</v>
      </c>
      <c r="AM5271" s="26" t="s">
        <v>38</v>
      </c>
      <c r="AN5271" t="s">
        <v>2030</v>
      </c>
    </row>
    <row r="5272" spans="1:40" ht="15" hidden="1" thickTop="1" x14ac:dyDescent="0.35">
      <c r="A5272" t="s">
        <v>11860</v>
      </c>
      <c r="B5272" t="s">
        <v>20377</v>
      </c>
      <c r="C5272" t="s">
        <v>2679</v>
      </c>
      <c r="D5272" t="s">
        <v>20378</v>
      </c>
      <c r="E5272" t="s">
        <v>3353</v>
      </c>
      <c r="F5272">
        <v>1</v>
      </c>
      <c r="G5272" t="s">
        <v>2682</v>
      </c>
      <c r="H5272" t="s">
        <v>2620</v>
      </c>
      <c r="I5272" t="s">
        <v>2076</v>
      </c>
      <c r="J5272" t="s">
        <v>2683</v>
      </c>
      <c r="K5272" t="s">
        <v>2684</v>
      </c>
      <c r="L5272" t="s">
        <v>2058</v>
      </c>
      <c r="M5272" t="s">
        <v>2170</v>
      </c>
      <c r="N5272">
        <v>2</v>
      </c>
      <c r="O5272">
        <v>65</v>
      </c>
      <c r="P5272">
        <v>0.42</v>
      </c>
      <c r="Q5272">
        <v>15300</v>
      </c>
      <c r="R5272">
        <v>0</v>
      </c>
      <c r="S5272">
        <v>0</v>
      </c>
      <c r="T5272">
        <v>0</v>
      </c>
      <c r="U5272">
        <v>2</v>
      </c>
      <c r="V5272">
        <v>65</v>
      </c>
      <c r="W5272">
        <v>0.42</v>
      </c>
      <c r="X5272">
        <v>0</v>
      </c>
      <c r="Y5272">
        <v>0</v>
      </c>
      <c r="Z5272">
        <v>0</v>
      </c>
      <c r="AA5272">
        <v>0</v>
      </c>
      <c r="AB5272">
        <v>0</v>
      </c>
      <c r="AC5272">
        <v>0</v>
      </c>
      <c r="AD5272">
        <v>0</v>
      </c>
      <c r="AE5272">
        <v>0</v>
      </c>
      <c r="AF5272">
        <v>0</v>
      </c>
      <c r="AG5272" t="s">
        <v>20379</v>
      </c>
      <c r="AH5272" s="21" t="str">
        <f t="shared" si="164"/>
        <v>YR25</v>
      </c>
      <c r="AI5272" s="21">
        <v>216</v>
      </c>
      <c r="AJ5272" s="21">
        <f t="shared" si="165"/>
        <v>99.575163398692808</v>
      </c>
      <c r="AK5272" s="21" t="s">
        <v>2060</v>
      </c>
      <c r="AL5272" t="s">
        <v>2686</v>
      </c>
      <c r="AM5272" s="26" t="s">
        <v>38</v>
      </c>
      <c r="AN5272" t="s">
        <v>2029</v>
      </c>
    </row>
    <row r="5273" spans="1:40" ht="15" hidden="1" thickTop="1" x14ac:dyDescent="0.35">
      <c r="A5273" t="s">
        <v>11864</v>
      </c>
      <c r="B5273" t="s">
        <v>20380</v>
      </c>
      <c r="C5273" t="s">
        <v>3786</v>
      </c>
      <c r="D5273" t="s">
        <v>20381</v>
      </c>
      <c r="E5273" t="s">
        <v>2793</v>
      </c>
      <c r="F5273">
        <v>1</v>
      </c>
      <c r="G5273" t="s">
        <v>2509</v>
      </c>
      <c r="H5273" t="s">
        <v>2510</v>
      </c>
      <c r="I5273" t="s">
        <v>2076</v>
      </c>
      <c r="J5273" t="s">
        <v>2794</v>
      </c>
      <c r="K5273" t="s">
        <v>2669</v>
      </c>
      <c r="L5273" t="s">
        <v>2058</v>
      </c>
      <c r="M5273" t="s">
        <v>2059</v>
      </c>
      <c r="N5273">
        <v>17</v>
      </c>
      <c r="O5273">
        <v>368</v>
      </c>
      <c r="P5273">
        <v>1.5</v>
      </c>
      <c r="Q5273">
        <v>24480</v>
      </c>
      <c r="R5273">
        <v>9</v>
      </c>
      <c r="S5273">
        <v>174</v>
      </c>
      <c r="T5273">
        <v>0.71</v>
      </c>
      <c r="U5273">
        <v>7</v>
      </c>
      <c r="V5273">
        <v>182</v>
      </c>
      <c r="W5273">
        <v>0.74</v>
      </c>
      <c r="X5273">
        <v>0</v>
      </c>
      <c r="Y5273">
        <v>0</v>
      </c>
      <c r="Z5273">
        <v>0</v>
      </c>
      <c r="AA5273">
        <v>1</v>
      </c>
      <c r="AB5273">
        <v>12</v>
      </c>
      <c r="AC5273">
        <v>0.05</v>
      </c>
      <c r="AD5273">
        <v>0</v>
      </c>
      <c r="AE5273">
        <v>0</v>
      </c>
      <c r="AF5273">
        <v>0</v>
      </c>
      <c r="AG5273" t="s">
        <v>20382</v>
      </c>
      <c r="AH5273" s="21" t="str">
        <f t="shared" si="164"/>
        <v>YR25</v>
      </c>
      <c r="AI5273" s="21">
        <v>345.36</v>
      </c>
      <c r="AJ5273" s="21">
        <f t="shared" si="165"/>
        <v>98.496732026143789</v>
      </c>
      <c r="AK5273" s="21" t="s">
        <v>2063</v>
      </c>
      <c r="AL5273" t="s">
        <v>2515</v>
      </c>
      <c r="AM5273" s="26" t="s">
        <v>38</v>
      </c>
      <c r="AN5273" t="s">
        <v>2033</v>
      </c>
    </row>
    <row r="5274" spans="1:40" ht="15" hidden="1" thickTop="1" x14ac:dyDescent="0.35">
      <c r="A5274" t="s">
        <v>11867</v>
      </c>
      <c r="B5274" t="s">
        <v>20383</v>
      </c>
      <c r="C5274" t="s">
        <v>2791</v>
      </c>
      <c r="D5274" t="s">
        <v>20384</v>
      </c>
      <c r="E5274" t="s">
        <v>2793</v>
      </c>
      <c r="F5274">
        <v>1</v>
      </c>
      <c r="G5274" t="s">
        <v>2509</v>
      </c>
      <c r="H5274" t="s">
        <v>2510</v>
      </c>
      <c r="I5274" t="s">
        <v>2076</v>
      </c>
      <c r="J5274" t="s">
        <v>2794</v>
      </c>
      <c r="K5274" t="s">
        <v>2669</v>
      </c>
      <c r="L5274" t="s">
        <v>2058</v>
      </c>
      <c r="M5274" t="s">
        <v>2170</v>
      </c>
      <c r="N5274">
        <v>3</v>
      </c>
      <c r="O5274">
        <v>113</v>
      </c>
      <c r="P5274">
        <v>0.74</v>
      </c>
      <c r="Q5274">
        <v>15300</v>
      </c>
      <c r="R5274">
        <v>1</v>
      </c>
      <c r="S5274">
        <v>66</v>
      </c>
      <c r="T5274">
        <v>0.43</v>
      </c>
      <c r="U5274">
        <v>2</v>
      </c>
      <c r="V5274">
        <v>47</v>
      </c>
      <c r="W5274">
        <v>0.31</v>
      </c>
      <c r="X5274">
        <v>0</v>
      </c>
      <c r="Y5274">
        <v>0</v>
      </c>
      <c r="Z5274">
        <v>0</v>
      </c>
      <c r="AA5274">
        <v>0</v>
      </c>
      <c r="AB5274">
        <v>0</v>
      </c>
      <c r="AC5274">
        <v>0</v>
      </c>
      <c r="AD5274">
        <v>0</v>
      </c>
      <c r="AE5274">
        <v>0</v>
      </c>
      <c r="AF5274">
        <v>0</v>
      </c>
      <c r="AG5274" t="s">
        <v>20385</v>
      </c>
      <c r="AH5274" s="21" t="str">
        <f t="shared" si="164"/>
        <v>YR25</v>
      </c>
      <c r="AI5274" s="21">
        <v>216</v>
      </c>
      <c r="AJ5274" s="21">
        <f t="shared" si="165"/>
        <v>99.261437908496731</v>
      </c>
      <c r="AK5274" s="21" t="s">
        <v>2060</v>
      </c>
      <c r="AL5274" t="s">
        <v>2515</v>
      </c>
      <c r="AM5274" s="26" t="s">
        <v>38</v>
      </c>
      <c r="AN5274" t="s">
        <v>2030</v>
      </c>
    </row>
    <row r="5275" spans="1:40" ht="15" hidden="1" thickTop="1" x14ac:dyDescent="0.35">
      <c r="A5275" t="s">
        <v>8000</v>
      </c>
      <c r="B5275" t="s">
        <v>20386</v>
      </c>
      <c r="C5275" t="s">
        <v>4699</v>
      </c>
      <c r="D5275" t="s">
        <v>20387</v>
      </c>
      <c r="E5275" t="s">
        <v>3430</v>
      </c>
      <c r="F5275">
        <v>1</v>
      </c>
      <c r="G5275" t="s">
        <v>2609</v>
      </c>
      <c r="H5275" t="s">
        <v>2577</v>
      </c>
      <c r="I5275" t="s">
        <v>2076</v>
      </c>
      <c r="J5275" t="s">
        <v>2764</v>
      </c>
      <c r="K5275" t="s">
        <v>2765</v>
      </c>
      <c r="L5275" t="s">
        <v>2058</v>
      </c>
      <c r="M5275" t="s">
        <v>2170</v>
      </c>
      <c r="N5275">
        <v>3</v>
      </c>
      <c r="O5275">
        <v>133</v>
      </c>
      <c r="P5275">
        <v>0.87</v>
      </c>
      <c r="Q5275">
        <v>15300</v>
      </c>
      <c r="R5275">
        <v>0</v>
      </c>
      <c r="S5275">
        <v>0</v>
      </c>
      <c r="T5275">
        <v>0</v>
      </c>
      <c r="U5275">
        <v>3</v>
      </c>
      <c r="V5275">
        <v>133</v>
      </c>
      <c r="W5275">
        <v>0.87</v>
      </c>
      <c r="X5275">
        <v>0</v>
      </c>
      <c r="Y5275">
        <v>0</v>
      </c>
      <c r="Z5275">
        <v>0</v>
      </c>
      <c r="AA5275">
        <v>0</v>
      </c>
      <c r="AB5275">
        <v>0</v>
      </c>
      <c r="AC5275">
        <v>0</v>
      </c>
      <c r="AD5275">
        <v>0</v>
      </c>
      <c r="AE5275">
        <v>0</v>
      </c>
      <c r="AF5275">
        <v>0</v>
      </c>
      <c r="AG5275" t="s">
        <v>20388</v>
      </c>
      <c r="AH5275" s="21" t="str">
        <f t="shared" si="164"/>
        <v>YR25</v>
      </c>
      <c r="AI5275" s="21">
        <v>216</v>
      </c>
      <c r="AJ5275" s="21">
        <f t="shared" si="165"/>
        <v>99.130718954248366</v>
      </c>
      <c r="AK5275" s="21" t="s">
        <v>2063</v>
      </c>
      <c r="AL5275" t="s">
        <v>2613</v>
      </c>
      <c r="AM5275" s="26" t="s">
        <v>38</v>
      </c>
      <c r="AN5275" t="s">
        <v>2030</v>
      </c>
    </row>
    <row r="5276" spans="1:40" ht="15" hidden="1" thickTop="1" x14ac:dyDescent="0.35">
      <c r="A5276" t="s">
        <v>11874</v>
      </c>
      <c r="B5276" t="s">
        <v>20389</v>
      </c>
      <c r="C5276" t="s">
        <v>4118</v>
      </c>
      <c r="D5276" t="s">
        <v>20390</v>
      </c>
      <c r="E5276" t="s">
        <v>2646</v>
      </c>
      <c r="F5276">
        <v>1</v>
      </c>
      <c r="G5276" t="s">
        <v>2600</v>
      </c>
      <c r="H5276" t="s">
        <v>2577</v>
      </c>
      <c r="I5276" t="s">
        <v>2076</v>
      </c>
      <c r="J5276" t="s">
        <v>2647</v>
      </c>
      <c r="K5276" t="s">
        <v>2602</v>
      </c>
      <c r="L5276" t="s">
        <v>2058</v>
      </c>
      <c r="M5276" t="s">
        <v>2059</v>
      </c>
      <c r="N5276">
        <v>7</v>
      </c>
      <c r="O5276">
        <v>189</v>
      </c>
      <c r="P5276">
        <v>0.77</v>
      </c>
      <c r="Q5276">
        <v>24480</v>
      </c>
      <c r="R5276">
        <v>2</v>
      </c>
      <c r="S5276">
        <v>43</v>
      </c>
      <c r="T5276">
        <v>0.18</v>
      </c>
      <c r="U5276">
        <v>4</v>
      </c>
      <c r="V5276">
        <v>129</v>
      </c>
      <c r="W5276">
        <v>0.53</v>
      </c>
      <c r="X5276">
        <v>1</v>
      </c>
      <c r="Y5276">
        <v>17</v>
      </c>
      <c r="Z5276">
        <v>7.0000000000000007E-2</v>
      </c>
      <c r="AA5276">
        <v>0</v>
      </c>
      <c r="AB5276">
        <v>0</v>
      </c>
      <c r="AC5276">
        <v>0</v>
      </c>
      <c r="AD5276">
        <v>0</v>
      </c>
      <c r="AE5276">
        <v>0</v>
      </c>
      <c r="AF5276">
        <v>0</v>
      </c>
      <c r="AG5276" t="s">
        <v>20391</v>
      </c>
      <c r="AH5276" s="21" t="str">
        <f t="shared" si="164"/>
        <v>YR25</v>
      </c>
      <c r="AI5276" s="21">
        <v>345.36</v>
      </c>
      <c r="AJ5276" s="21">
        <f t="shared" si="165"/>
        <v>99.227941176470594</v>
      </c>
      <c r="AK5276" s="21" t="s">
        <v>2060</v>
      </c>
      <c r="AL5276" t="s">
        <v>2551</v>
      </c>
      <c r="AM5276" s="26" t="s">
        <v>38</v>
      </c>
      <c r="AN5276" t="s">
        <v>2030</v>
      </c>
    </row>
    <row r="5277" spans="1:40" ht="15" hidden="1" thickTop="1" x14ac:dyDescent="0.35">
      <c r="A5277" t="s">
        <v>11879</v>
      </c>
      <c r="B5277" t="s">
        <v>20392</v>
      </c>
      <c r="C5277" t="s">
        <v>2751</v>
      </c>
      <c r="D5277" t="s">
        <v>20393</v>
      </c>
      <c r="E5277" t="s">
        <v>2646</v>
      </c>
      <c r="F5277">
        <v>1</v>
      </c>
      <c r="G5277" t="s">
        <v>2600</v>
      </c>
      <c r="H5277" t="s">
        <v>2577</v>
      </c>
      <c r="I5277" t="s">
        <v>2076</v>
      </c>
      <c r="J5277" t="s">
        <v>2647</v>
      </c>
      <c r="K5277" t="s">
        <v>2602</v>
      </c>
      <c r="L5277" t="s">
        <v>2058</v>
      </c>
      <c r="M5277" t="s">
        <v>2170</v>
      </c>
      <c r="N5277">
        <v>1</v>
      </c>
      <c r="O5277">
        <v>16</v>
      </c>
      <c r="P5277">
        <v>0.1</v>
      </c>
      <c r="Q5277">
        <v>15300</v>
      </c>
      <c r="R5277">
        <v>1</v>
      </c>
      <c r="S5277">
        <v>16</v>
      </c>
      <c r="T5277">
        <v>0.1</v>
      </c>
      <c r="U5277">
        <v>0</v>
      </c>
      <c r="V5277">
        <v>0</v>
      </c>
      <c r="W5277">
        <v>0</v>
      </c>
      <c r="X5277">
        <v>0</v>
      </c>
      <c r="Y5277">
        <v>0</v>
      </c>
      <c r="Z5277">
        <v>0</v>
      </c>
      <c r="AA5277">
        <v>0</v>
      </c>
      <c r="AB5277">
        <v>0</v>
      </c>
      <c r="AC5277">
        <v>0</v>
      </c>
      <c r="AD5277">
        <v>0</v>
      </c>
      <c r="AE5277">
        <v>0</v>
      </c>
      <c r="AF5277">
        <v>0</v>
      </c>
      <c r="AG5277" t="s">
        <v>20394</v>
      </c>
      <c r="AH5277" s="21" t="str">
        <f t="shared" si="164"/>
        <v>YR25</v>
      </c>
      <c r="AI5277" s="21">
        <v>216</v>
      </c>
      <c r="AJ5277" s="21">
        <f t="shared" si="165"/>
        <v>99.895424836601308</v>
      </c>
      <c r="AK5277" s="21" t="s">
        <v>2060</v>
      </c>
      <c r="AL5277" t="s">
        <v>2551</v>
      </c>
      <c r="AM5277" s="26" t="s">
        <v>38</v>
      </c>
      <c r="AN5277" t="s">
        <v>2031</v>
      </c>
    </row>
    <row r="5278" spans="1:40" ht="15" hidden="1" thickTop="1" x14ac:dyDescent="0.35">
      <c r="A5278" t="s">
        <v>11883</v>
      </c>
      <c r="B5278" t="s">
        <v>20395</v>
      </c>
      <c r="C5278" t="s">
        <v>3972</v>
      </c>
      <c r="D5278" t="s">
        <v>20396</v>
      </c>
      <c r="E5278" t="s">
        <v>2681</v>
      </c>
      <c r="F5278">
        <v>1</v>
      </c>
      <c r="G5278" t="s">
        <v>2682</v>
      </c>
      <c r="H5278" t="s">
        <v>2620</v>
      </c>
      <c r="I5278" t="s">
        <v>2076</v>
      </c>
      <c r="J5278" t="s">
        <v>2683</v>
      </c>
      <c r="K5278" t="s">
        <v>2684</v>
      </c>
      <c r="L5278" t="s">
        <v>2058</v>
      </c>
      <c r="M5278" t="s">
        <v>2059</v>
      </c>
      <c r="N5278">
        <v>5</v>
      </c>
      <c r="O5278">
        <v>166</v>
      </c>
      <c r="P5278">
        <v>0.68</v>
      </c>
      <c r="Q5278">
        <v>24480</v>
      </c>
      <c r="R5278">
        <v>1</v>
      </c>
      <c r="S5278">
        <v>44</v>
      </c>
      <c r="T5278">
        <v>0.18</v>
      </c>
      <c r="U5278">
        <v>4</v>
      </c>
      <c r="V5278">
        <v>122</v>
      </c>
      <c r="W5278">
        <v>0.5</v>
      </c>
      <c r="X5278">
        <v>0</v>
      </c>
      <c r="Y5278">
        <v>0</v>
      </c>
      <c r="Z5278">
        <v>0</v>
      </c>
      <c r="AA5278">
        <v>0</v>
      </c>
      <c r="AB5278">
        <v>0</v>
      </c>
      <c r="AC5278">
        <v>0</v>
      </c>
      <c r="AD5278">
        <v>0</v>
      </c>
      <c r="AE5278">
        <v>0</v>
      </c>
      <c r="AF5278">
        <v>0</v>
      </c>
      <c r="AG5278" t="s">
        <v>20397</v>
      </c>
      <c r="AH5278" s="21" t="str">
        <f t="shared" si="164"/>
        <v>YR25</v>
      </c>
      <c r="AI5278" s="21">
        <v>345.36</v>
      </c>
      <c r="AJ5278" s="21">
        <f t="shared" si="165"/>
        <v>99.321895424836597</v>
      </c>
      <c r="AK5278" s="21" t="s">
        <v>2060</v>
      </c>
      <c r="AL5278" t="s">
        <v>2686</v>
      </c>
      <c r="AM5278" s="26" t="s">
        <v>38</v>
      </c>
      <c r="AN5278" t="s">
        <v>2030</v>
      </c>
    </row>
    <row r="5279" spans="1:40" ht="15" hidden="1" thickTop="1" x14ac:dyDescent="0.35">
      <c r="A5279" t="s">
        <v>11886</v>
      </c>
      <c r="B5279" t="s">
        <v>20398</v>
      </c>
      <c r="C5279" t="s">
        <v>5720</v>
      </c>
      <c r="D5279" t="s">
        <v>20399</v>
      </c>
      <c r="E5279" t="s">
        <v>2667</v>
      </c>
      <c r="F5279">
        <v>1</v>
      </c>
      <c r="G5279" t="s">
        <v>2509</v>
      </c>
      <c r="H5279" t="s">
        <v>2510</v>
      </c>
      <c r="I5279" t="s">
        <v>2076</v>
      </c>
      <c r="J5279" t="s">
        <v>3168</v>
      </c>
      <c r="K5279" t="s">
        <v>2669</v>
      </c>
      <c r="L5279" t="s">
        <v>2058</v>
      </c>
      <c r="M5279" t="s">
        <v>2059</v>
      </c>
      <c r="N5279">
        <v>6</v>
      </c>
      <c r="O5279">
        <v>242</v>
      </c>
      <c r="P5279">
        <v>0.99</v>
      </c>
      <c r="Q5279">
        <v>24480</v>
      </c>
      <c r="R5279">
        <v>3</v>
      </c>
      <c r="S5279">
        <v>96</v>
      </c>
      <c r="T5279">
        <v>0.39</v>
      </c>
      <c r="U5279">
        <v>3</v>
      </c>
      <c r="V5279">
        <v>146</v>
      </c>
      <c r="W5279">
        <v>0.6</v>
      </c>
      <c r="X5279">
        <v>0</v>
      </c>
      <c r="Y5279">
        <v>0</v>
      </c>
      <c r="Z5279">
        <v>0</v>
      </c>
      <c r="AA5279">
        <v>0</v>
      </c>
      <c r="AB5279">
        <v>0</v>
      </c>
      <c r="AC5279">
        <v>0</v>
      </c>
      <c r="AD5279">
        <v>0</v>
      </c>
      <c r="AE5279">
        <v>0</v>
      </c>
      <c r="AF5279">
        <v>0</v>
      </c>
      <c r="AG5279" t="s">
        <v>20400</v>
      </c>
      <c r="AH5279" s="21" t="str">
        <f t="shared" si="164"/>
        <v>YR25</v>
      </c>
      <c r="AI5279" s="21">
        <v>345.36</v>
      </c>
      <c r="AJ5279" s="21">
        <f t="shared" si="165"/>
        <v>99.011437908496731</v>
      </c>
      <c r="AK5279" s="21" t="s">
        <v>2063</v>
      </c>
      <c r="AL5279" t="s">
        <v>2515</v>
      </c>
      <c r="AM5279" s="26" t="s">
        <v>38</v>
      </c>
      <c r="AN5279" t="s">
        <v>2032</v>
      </c>
    </row>
    <row r="5280" spans="1:40" ht="15" hidden="1" thickTop="1" x14ac:dyDescent="0.35">
      <c r="A5280" t="s">
        <v>11890</v>
      </c>
      <c r="B5280" t="s">
        <v>20401</v>
      </c>
      <c r="C5280" t="s">
        <v>17612</v>
      </c>
      <c r="D5280" t="s">
        <v>20402</v>
      </c>
      <c r="E5280" t="s">
        <v>17614</v>
      </c>
      <c r="F5280">
        <v>1</v>
      </c>
      <c r="G5280" t="s">
        <v>2619</v>
      </c>
      <c r="H5280" t="s">
        <v>2620</v>
      </c>
      <c r="I5280" t="s">
        <v>2076</v>
      </c>
      <c r="J5280" t="s">
        <v>17615</v>
      </c>
      <c r="K5280" t="s">
        <v>2655</v>
      </c>
      <c r="L5280" t="s">
        <v>2058</v>
      </c>
      <c r="M5280" t="s">
        <v>2170</v>
      </c>
      <c r="N5280">
        <v>5</v>
      </c>
      <c r="O5280">
        <v>465</v>
      </c>
      <c r="P5280">
        <v>3.04</v>
      </c>
      <c r="Q5280">
        <v>15300</v>
      </c>
      <c r="R5280">
        <v>4</v>
      </c>
      <c r="S5280">
        <v>374</v>
      </c>
      <c r="T5280">
        <v>2.44</v>
      </c>
      <c r="U5280">
        <v>1</v>
      </c>
      <c r="V5280">
        <v>91</v>
      </c>
      <c r="W5280">
        <v>0.59</v>
      </c>
      <c r="X5280">
        <v>0</v>
      </c>
      <c r="Y5280">
        <v>0</v>
      </c>
      <c r="Z5280">
        <v>0</v>
      </c>
      <c r="AA5280">
        <v>0</v>
      </c>
      <c r="AB5280">
        <v>0</v>
      </c>
      <c r="AC5280">
        <v>0</v>
      </c>
      <c r="AD5280">
        <v>0</v>
      </c>
      <c r="AE5280">
        <v>0</v>
      </c>
      <c r="AF5280">
        <v>0</v>
      </c>
      <c r="AG5280" t="s">
        <v>20403</v>
      </c>
      <c r="AH5280" s="21" t="str">
        <f t="shared" si="164"/>
        <v>YR25</v>
      </c>
      <c r="AI5280" s="21">
        <v>216</v>
      </c>
      <c r="AJ5280" s="21">
        <f t="shared" si="165"/>
        <v>96.960784313725497</v>
      </c>
      <c r="AK5280" s="21" t="s">
        <v>2063</v>
      </c>
      <c r="AL5280" t="s">
        <v>3659</v>
      </c>
      <c r="AM5280" s="26" t="s">
        <v>38</v>
      </c>
      <c r="AN5280" t="s">
        <v>2030</v>
      </c>
    </row>
    <row r="5281" spans="1:40" ht="15" hidden="1" thickTop="1" x14ac:dyDescent="0.35">
      <c r="A5281" t="s">
        <v>11894</v>
      </c>
      <c r="B5281" t="s">
        <v>20404</v>
      </c>
      <c r="C5281" t="s">
        <v>2798</v>
      </c>
      <c r="D5281" t="s">
        <v>20405</v>
      </c>
      <c r="E5281" t="s">
        <v>2608</v>
      </c>
      <c r="F5281">
        <v>1</v>
      </c>
      <c r="G5281" t="s">
        <v>2609</v>
      </c>
      <c r="H5281" t="s">
        <v>2577</v>
      </c>
      <c r="I5281" t="s">
        <v>2076</v>
      </c>
      <c r="J5281" t="s">
        <v>2610</v>
      </c>
      <c r="K5281" t="s">
        <v>2611</v>
      </c>
      <c r="L5281" t="s">
        <v>2058</v>
      </c>
      <c r="M5281" t="s">
        <v>2170</v>
      </c>
      <c r="N5281">
        <v>11</v>
      </c>
      <c r="O5281">
        <v>576</v>
      </c>
      <c r="P5281">
        <v>3.76</v>
      </c>
      <c r="Q5281">
        <v>15300</v>
      </c>
      <c r="R5281">
        <v>1</v>
      </c>
      <c r="S5281">
        <v>18</v>
      </c>
      <c r="T5281">
        <v>0.12</v>
      </c>
      <c r="U5281">
        <v>10</v>
      </c>
      <c r="V5281">
        <v>558</v>
      </c>
      <c r="W5281">
        <v>3.65</v>
      </c>
      <c r="X5281">
        <v>0</v>
      </c>
      <c r="Y5281">
        <v>0</v>
      </c>
      <c r="Z5281">
        <v>0</v>
      </c>
      <c r="AA5281">
        <v>0</v>
      </c>
      <c r="AB5281">
        <v>0</v>
      </c>
      <c r="AC5281">
        <v>0</v>
      </c>
      <c r="AD5281">
        <v>0</v>
      </c>
      <c r="AE5281">
        <v>0</v>
      </c>
      <c r="AF5281">
        <v>0</v>
      </c>
      <c r="AG5281" t="s">
        <v>20406</v>
      </c>
      <c r="AH5281" s="21" t="str">
        <f t="shared" si="164"/>
        <v>YR25</v>
      </c>
      <c r="AI5281" s="21">
        <v>216</v>
      </c>
      <c r="AJ5281" s="21">
        <f t="shared" si="165"/>
        <v>96.235294117647058</v>
      </c>
      <c r="AK5281" s="21" t="s">
        <v>2063</v>
      </c>
      <c r="AL5281" t="s">
        <v>2613</v>
      </c>
      <c r="AM5281" s="26" t="s">
        <v>38</v>
      </c>
      <c r="AN5281" t="s">
        <v>2032</v>
      </c>
    </row>
    <row r="5282" spans="1:40" ht="15" hidden="1" thickTop="1" x14ac:dyDescent="0.35">
      <c r="A5282" t="s">
        <v>11898</v>
      </c>
      <c r="B5282" t="s">
        <v>20407</v>
      </c>
      <c r="C5282" t="s">
        <v>4733</v>
      </c>
      <c r="D5282" t="s">
        <v>20408</v>
      </c>
      <c r="E5282" t="s">
        <v>2646</v>
      </c>
      <c r="F5282">
        <v>1</v>
      </c>
      <c r="G5282" t="s">
        <v>2600</v>
      </c>
      <c r="H5282" t="s">
        <v>2577</v>
      </c>
      <c r="I5282" t="s">
        <v>2076</v>
      </c>
      <c r="J5282" t="s">
        <v>2647</v>
      </c>
      <c r="K5282" t="s">
        <v>2602</v>
      </c>
      <c r="L5282" t="s">
        <v>2058</v>
      </c>
      <c r="M5282" t="s">
        <v>5179</v>
      </c>
      <c r="N5282">
        <v>1</v>
      </c>
      <c r="O5282">
        <v>21</v>
      </c>
      <c r="P5282">
        <v>0.11</v>
      </c>
      <c r="Q5282">
        <v>18360</v>
      </c>
      <c r="R5282">
        <v>0</v>
      </c>
      <c r="S5282">
        <v>0</v>
      </c>
      <c r="T5282">
        <v>0</v>
      </c>
      <c r="U5282">
        <v>1</v>
      </c>
      <c r="V5282">
        <v>21</v>
      </c>
      <c r="W5282">
        <v>0.11</v>
      </c>
      <c r="X5282">
        <v>0</v>
      </c>
      <c r="Y5282">
        <v>0</v>
      </c>
      <c r="Z5282">
        <v>0</v>
      </c>
      <c r="AA5282">
        <v>0</v>
      </c>
      <c r="AB5282">
        <v>0</v>
      </c>
      <c r="AC5282">
        <v>0</v>
      </c>
      <c r="AD5282">
        <v>0</v>
      </c>
      <c r="AE5282">
        <v>0</v>
      </c>
      <c r="AF5282">
        <v>0</v>
      </c>
      <c r="AG5282" t="s">
        <v>20409</v>
      </c>
      <c r="AH5282" s="21" t="str">
        <f t="shared" si="164"/>
        <v>YR25</v>
      </c>
      <c r="AI5282" s="21">
        <v>258.95999999999998</v>
      </c>
      <c r="AJ5282" s="21">
        <f t="shared" si="165"/>
        <v>99.885620915032675</v>
      </c>
      <c r="AK5282" s="21" t="s">
        <v>2060</v>
      </c>
      <c r="AL5282" t="s">
        <v>2551</v>
      </c>
      <c r="AM5282" s="26" t="s">
        <v>38</v>
      </c>
      <c r="AN5282" t="s">
        <v>2032</v>
      </c>
    </row>
    <row r="5283" spans="1:40" ht="15" hidden="1" thickTop="1" x14ac:dyDescent="0.35">
      <c r="A5283" t="s">
        <v>11902</v>
      </c>
      <c r="B5283" t="s">
        <v>20410</v>
      </c>
      <c r="C5283" t="s">
        <v>3405</v>
      </c>
      <c r="D5283" t="s">
        <v>20411</v>
      </c>
      <c r="E5283" t="s">
        <v>3407</v>
      </c>
      <c r="F5283">
        <v>1</v>
      </c>
      <c r="G5283" t="s">
        <v>2509</v>
      </c>
      <c r="H5283" t="s">
        <v>2510</v>
      </c>
      <c r="I5283" t="s">
        <v>2076</v>
      </c>
      <c r="J5283" t="s">
        <v>3408</v>
      </c>
      <c r="K5283" t="s">
        <v>3109</v>
      </c>
      <c r="L5283" t="s">
        <v>2058</v>
      </c>
      <c r="M5283" t="s">
        <v>2059</v>
      </c>
      <c r="N5283">
        <v>0</v>
      </c>
      <c r="O5283">
        <v>0</v>
      </c>
      <c r="P5283">
        <v>0</v>
      </c>
      <c r="Q5283">
        <v>24480</v>
      </c>
      <c r="R5283">
        <v>0</v>
      </c>
      <c r="S5283">
        <v>0</v>
      </c>
      <c r="T5283">
        <v>0</v>
      </c>
      <c r="U5283">
        <v>0</v>
      </c>
      <c r="V5283">
        <v>0</v>
      </c>
      <c r="W5283">
        <v>0</v>
      </c>
      <c r="X5283">
        <v>0</v>
      </c>
      <c r="Y5283">
        <v>0</v>
      </c>
      <c r="Z5283">
        <v>0</v>
      </c>
      <c r="AA5283">
        <v>0</v>
      </c>
      <c r="AB5283">
        <v>0</v>
      </c>
      <c r="AC5283">
        <v>0</v>
      </c>
      <c r="AD5283">
        <v>0</v>
      </c>
      <c r="AE5283">
        <v>0</v>
      </c>
      <c r="AF5283">
        <v>0</v>
      </c>
      <c r="AG5283" t="s">
        <v>20412</v>
      </c>
      <c r="AH5283" s="21" t="str">
        <f t="shared" si="164"/>
        <v>YR25</v>
      </c>
      <c r="AI5283" s="21">
        <v>345.36</v>
      </c>
      <c r="AJ5283" s="21">
        <f t="shared" si="165"/>
        <v>100</v>
      </c>
      <c r="AK5283" s="21" t="s">
        <v>2060</v>
      </c>
      <c r="AL5283" t="s">
        <v>3411</v>
      </c>
      <c r="AM5283" s="26" t="s">
        <v>38</v>
      </c>
      <c r="AN5283" t="s">
        <v>2032</v>
      </c>
    </row>
    <row r="5284" spans="1:40" ht="15" hidden="1" thickTop="1" x14ac:dyDescent="0.35">
      <c r="A5284" t="s">
        <v>11906</v>
      </c>
      <c r="B5284" t="s">
        <v>20413</v>
      </c>
      <c r="C5284" t="s">
        <v>3100</v>
      </c>
      <c r="D5284" t="s">
        <v>20414</v>
      </c>
      <c r="E5284" t="s">
        <v>3624</v>
      </c>
      <c r="F5284">
        <v>1</v>
      </c>
      <c r="G5284" t="s">
        <v>2816</v>
      </c>
      <c r="H5284" t="s">
        <v>2620</v>
      </c>
      <c r="I5284" t="s">
        <v>2076</v>
      </c>
      <c r="J5284" t="s">
        <v>2817</v>
      </c>
      <c r="K5284" t="s">
        <v>2818</v>
      </c>
      <c r="L5284" t="s">
        <v>2058</v>
      </c>
      <c r="M5284" t="s">
        <v>2059</v>
      </c>
      <c r="N5284">
        <v>5</v>
      </c>
      <c r="O5284">
        <v>203</v>
      </c>
      <c r="P5284">
        <v>0.83</v>
      </c>
      <c r="Q5284">
        <v>24480</v>
      </c>
      <c r="R5284">
        <v>3</v>
      </c>
      <c r="S5284">
        <v>118</v>
      </c>
      <c r="T5284">
        <v>0.48</v>
      </c>
      <c r="U5284">
        <v>2</v>
      </c>
      <c r="V5284">
        <v>85</v>
      </c>
      <c r="W5284">
        <v>0.35</v>
      </c>
      <c r="X5284">
        <v>0</v>
      </c>
      <c r="Y5284">
        <v>0</v>
      </c>
      <c r="Z5284">
        <v>0</v>
      </c>
      <c r="AA5284">
        <v>0</v>
      </c>
      <c r="AB5284">
        <v>0</v>
      </c>
      <c r="AC5284">
        <v>0</v>
      </c>
      <c r="AD5284">
        <v>0</v>
      </c>
      <c r="AE5284">
        <v>0</v>
      </c>
      <c r="AF5284">
        <v>0</v>
      </c>
      <c r="AG5284" t="s">
        <v>20415</v>
      </c>
      <c r="AH5284" s="21" t="str">
        <f t="shared" si="164"/>
        <v>YR25</v>
      </c>
      <c r="AI5284" s="21">
        <v>345.36</v>
      </c>
      <c r="AJ5284" s="21">
        <f t="shared" si="165"/>
        <v>99.170751633986924</v>
      </c>
      <c r="AK5284" s="21" t="s">
        <v>2063</v>
      </c>
      <c r="AL5284" t="s">
        <v>2820</v>
      </c>
      <c r="AM5284" s="26" t="s">
        <v>38</v>
      </c>
      <c r="AN5284" t="s">
        <v>2030</v>
      </c>
    </row>
    <row r="5285" spans="1:40" ht="15" hidden="1" thickTop="1" x14ac:dyDescent="0.35">
      <c r="A5285" t="s">
        <v>8004</v>
      </c>
      <c r="B5285" t="s">
        <v>20416</v>
      </c>
      <c r="C5285" t="s">
        <v>4498</v>
      </c>
      <c r="D5285" t="s">
        <v>20417</v>
      </c>
      <c r="E5285" t="s">
        <v>2562</v>
      </c>
      <c r="F5285">
        <v>1</v>
      </c>
      <c r="G5285" t="s">
        <v>2546</v>
      </c>
      <c r="H5285" t="s">
        <v>2510</v>
      </c>
      <c r="I5285" t="s">
        <v>2076</v>
      </c>
      <c r="J5285" t="s">
        <v>2547</v>
      </c>
      <c r="K5285" t="s">
        <v>2548</v>
      </c>
      <c r="L5285" t="s">
        <v>2058</v>
      </c>
      <c r="M5285" t="s">
        <v>2059</v>
      </c>
      <c r="N5285">
        <v>0</v>
      </c>
      <c r="O5285">
        <v>0</v>
      </c>
      <c r="P5285">
        <v>0</v>
      </c>
      <c r="Q5285">
        <v>24480</v>
      </c>
      <c r="R5285">
        <v>0</v>
      </c>
      <c r="S5285">
        <v>0</v>
      </c>
      <c r="T5285">
        <v>0</v>
      </c>
      <c r="U5285">
        <v>0</v>
      </c>
      <c r="V5285">
        <v>0</v>
      </c>
      <c r="W5285">
        <v>0</v>
      </c>
      <c r="X5285">
        <v>0</v>
      </c>
      <c r="Y5285">
        <v>0</v>
      </c>
      <c r="Z5285">
        <v>0</v>
      </c>
      <c r="AA5285">
        <v>0</v>
      </c>
      <c r="AB5285">
        <v>0</v>
      </c>
      <c r="AC5285">
        <v>0</v>
      </c>
      <c r="AD5285">
        <v>0</v>
      </c>
      <c r="AE5285">
        <v>0</v>
      </c>
      <c r="AF5285">
        <v>0</v>
      </c>
      <c r="AG5285" t="s">
        <v>20418</v>
      </c>
      <c r="AH5285" s="21" t="str">
        <f t="shared" si="164"/>
        <v>YR25</v>
      </c>
      <c r="AI5285" s="21">
        <v>345.36</v>
      </c>
      <c r="AJ5285" s="21">
        <f t="shared" si="165"/>
        <v>100</v>
      </c>
      <c r="AK5285" s="21" t="s">
        <v>2060</v>
      </c>
      <c r="AL5285" t="s">
        <v>2551</v>
      </c>
      <c r="AM5285" s="26" t="s">
        <v>38</v>
      </c>
      <c r="AN5285" t="s">
        <v>2029</v>
      </c>
    </row>
    <row r="5286" spans="1:40" ht="15" hidden="1" thickTop="1" x14ac:dyDescent="0.35">
      <c r="A5286" t="s">
        <v>11913</v>
      </c>
      <c r="B5286" t="s">
        <v>20419</v>
      </c>
      <c r="C5286" t="s">
        <v>5198</v>
      </c>
      <c r="D5286" t="s">
        <v>20420</v>
      </c>
      <c r="E5286" t="s">
        <v>2608</v>
      </c>
      <c r="F5286">
        <v>1</v>
      </c>
      <c r="G5286" t="s">
        <v>2633</v>
      </c>
      <c r="H5286" t="s">
        <v>2577</v>
      </c>
      <c r="I5286" t="s">
        <v>2076</v>
      </c>
      <c r="J5286" t="s">
        <v>2675</v>
      </c>
      <c r="K5286" t="s">
        <v>2611</v>
      </c>
      <c r="L5286" t="s">
        <v>2058</v>
      </c>
      <c r="M5286" t="s">
        <v>2170</v>
      </c>
      <c r="N5286">
        <v>8</v>
      </c>
      <c r="O5286">
        <v>171</v>
      </c>
      <c r="P5286">
        <v>1.1200000000000001</v>
      </c>
      <c r="Q5286">
        <v>15300</v>
      </c>
      <c r="R5286">
        <v>3</v>
      </c>
      <c r="S5286">
        <v>37</v>
      </c>
      <c r="T5286">
        <v>0.24</v>
      </c>
      <c r="U5286">
        <v>5</v>
      </c>
      <c r="V5286">
        <v>134</v>
      </c>
      <c r="W5286">
        <v>0.88</v>
      </c>
      <c r="X5286">
        <v>0</v>
      </c>
      <c r="Y5286">
        <v>0</v>
      </c>
      <c r="Z5286">
        <v>0</v>
      </c>
      <c r="AA5286">
        <v>0</v>
      </c>
      <c r="AB5286">
        <v>0</v>
      </c>
      <c r="AC5286">
        <v>0</v>
      </c>
      <c r="AD5286">
        <v>0</v>
      </c>
      <c r="AE5286">
        <v>0</v>
      </c>
      <c r="AF5286">
        <v>0</v>
      </c>
      <c r="AG5286" t="s">
        <v>20421</v>
      </c>
      <c r="AH5286" s="21" t="str">
        <f t="shared" si="164"/>
        <v>YR25</v>
      </c>
      <c r="AI5286" s="21">
        <v>216</v>
      </c>
      <c r="AJ5286" s="21">
        <f t="shared" si="165"/>
        <v>98.882352941176464</v>
      </c>
      <c r="AK5286" s="21" t="s">
        <v>2063</v>
      </c>
      <c r="AL5286" t="s">
        <v>2581</v>
      </c>
      <c r="AM5286" s="26" t="s">
        <v>38</v>
      </c>
      <c r="AN5286" t="s">
        <v>2031</v>
      </c>
    </row>
    <row r="5287" spans="1:40" ht="15" hidden="1" thickTop="1" x14ac:dyDescent="0.35">
      <c r="A5287" t="s">
        <v>11917</v>
      </c>
      <c r="B5287" t="s">
        <v>20422</v>
      </c>
      <c r="C5287" t="s">
        <v>4001</v>
      </c>
      <c r="D5287" t="s">
        <v>20423</v>
      </c>
      <c r="E5287" t="s">
        <v>2646</v>
      </c>
      <c r="F5287">
        <v>1</v>
      </c>
      <c r="G5287" t="s">
        <v>2600</v>
      </c>
      <c r="H5287" t="s">
        <v>2510</v>
      </c>
      <c r="I5287" t="s">
        <v>2076</v>
      </c>
      <c r="J5287" t="s">
        <v>4004</v>
      </c>
      <c r="K5287" t="s">
        <v>3007</v>
      </c>
      <c r="L5287" t="s">
        <v>2058</v>
      </c>
      <c r="M5287" t="s">
        <v>2170</v>
      </c>
      <c r="N5287">
        <v>3</v>
      </c>
      <c r="O5287">
        <v>41</v>
      </c>
      <c r="P5287">
        <v>0.27</v>
      </c>
      <c r="Q5287">
        <v>15300</v>
      </c>
      <c r="R5287">
        <v>0</v>
      </c>
      <c r="S5287">
        <v>0</v>
      </c>
      <c r="T5287">
        <v>0</v>
      </c>
      <c r="U5287">
        <v>3</v>
      </c>
      <c r="V5287">
        <v>41</v>
      </c>
      <c r="W5287">
        <v>0.27</v>
      </c>
      <c r="X5287">
        <v>0</v>
      </c>
      <c r="Y5287">
        <v>0</v>
      </c>
      <c r="Z5287">
        <v>0</v>
      </c>
      <c r="AA5287">
        <v>0</v>
      </c>
      <c r="AB5287">
        <v>0</v>
      </c>
      <c r="AC5287">
        <v>0</v>
      </c>
      <c r="AD5287">
        <v>0</v>
      </c>
      <c r="AE5287">
        <v>0</v>
      </c>
      <c r="AF5287">
        <v>0</v>
      </c>
      <c r="AG5287" t="s">
        <v>20424</v>
      </c>
      <c r="AH5287" s="21" t="str">
        <f t="shared" si="164"/>
        <v>YR25</v>
      </c>
      <c r="AI5287" s="21">
        <v>216</v>
      </c>
      <c r="AJ5287" s="21">
        <f t="shared" si="165"/>
        <v>99.732026143790847</v>
      </c>
      <c r="AK5287" s="21" t="s">
        <v>2060</v>
      </c>
      <c r="AL5287" t="s">
        <v>2551</v>
      </c>
      <c r="AM5287" s="26" t="s">
        <v>38</v>
      </c>
      <c r="AN5287" t="s">
        <v>2030</v>
      </c>
    </row>
    <row r="5288" spans="1:40" ht="15" hidden="1" thickTop="1" x14ac:dyDescent="0.35">
      <c r="A5288" t="s">
        <v>11921</v>
      </c>
      <c r="B5288" t="s">
        <v>20425</v>
      </c>
      <c r="C5288" t="s">
        <v>8217</v>
      </c>
      <c r="D5288" t="s">
        <v>20426</v>
      </c>
      <c r="E5288" t="s">
        <v>2646</v>
      </c>
      <c r="F5288">
        <v>1</v>
      </c>
      <c r="G5288" t="s">
        <v>2600</v>
      </c>
      <c r="H5288" t="s">
        <v>2577</v>
      </c>
      <c r="I5288" t="s">
        <v>2076</v>
      </c>
      <c r="J5288" t="s">
        <v>2647</v>
      </c>
      <c r="K5288" t="s">
        <v>2602</v>
      </c>
      <c r="L5288" t="s">
        <v>2058</v>
      </c>
      <c r="M5288" t="s">
        <v>2059</v>
      </c>
      <c r="N5288">
        <v>3</v>
      </c>
      <c r="O5288">
        <v>97</v>
      </c>
      <c r="P5288">
        <v>0.4</v>
      </c>
      <c r="Q5288">
        <v>24480</v>
      </c>
      <c r="R5288">
        <v>1</v>
      </c>
      <c r="S5288">
        <v>39</v>
      </c>
      <c r="T5288">
        <v>0.16</v>
      </c>
      <c r="U5288">
        <v>1</v>
      </c>
      <c r="V5288">
        <v>40</v>
      </c>
      <c r="W5288">
        <v>0.16</v>
      </c>
      <c r="X5288">
        <v>1</v>
      </c>
      <c r="Y5288">
        <v>18</v>
      </c>
      <c r="Z5288">
        <v>7.0000000000000007E-2</v>
      </c>
      <c r="AA5288">
        <v>0</v>
      </c>
      <c r="AB5288">
        <v>0</v>
      </c>
      <c r="AC5288">
        <v>0</v>
      </c>
      <c r="AD5288">
        <v>0</v>
      </c>
      <c r="AE5288">
        <v>0</v>
      </c>
      <c r="AF5288">
        <v>0</v>
      </c>
      <c r="AG5288" t="s">
        <v>20427</v>
      </c>
      <c r="AH5288" s="21" t="str">
        <f t="shared" si="164"/>
        <v>YR25</v>
      </c>
      <c r="AI5288" s="21">
        <v>345.36</v>
      </c>
      <c r="AJ5288" s="21">
        <f t="shared" si="165"/>
        <v>99.603758169934636</v>
      </c>
      <c r="AK5288" s="21" t="s">
        <v>2060</v>
      </c>
      <c r="AL5288" t="s">
        <v>2551</v>
      </c>
      <c r="AM5288" s="26" t="s">
        <v>38</v>
      </c>
      <c r="AN5288" t="s">
        <v>2033</v>
      </c>
    </row>
    <row r="5289" spans="1:40" ht="15" hidden="1" thickTop="1" x14ac:dyDescent="0.35">
      <c r="A5289" t="s">
        <v>11924</v>
      </c>
      <c r="B5289" t="s">
        <v>20428</v>
      </c>
      <c r="C5289" t="s">
        <v>4416</v>
      </c>
      <c r="D5289" t="s">
        <v>20429</v>
      </c>
      <c r="E5289" t="s">
        <v>2608</v>
      </c>
      <c r="F5289">
        <v>1</v>
      </c>
      <c r="G5289" t="s">
        <v>2609</v>
      </c>
      <c r="H5289" t="s">
        <v>2577</v>
      </c>
      <c r="I5289" t="s">
        <v>2076</v>
      </c>
      <c r="J5289" t="s">
        <v>2764</v>
      </c>
      <c r="K5289" t="s">
        <v>2765</v>
      </c>
      <c r="L5289" t="s">
        <v>2058</v>
      </c>
      <c r="M5289" t="s">
        <v>2207</v>
      </c>
      <c r="N5289">
        <v>2</v>
      </c>
      <c r="O5289">
        <v>71</v>
      </c>
      <c r="P5289">
        <v>0.54</v>
      </c>
      <c r="Q5289">
        <v>13260</v>
      </c>
      <c r="R5289">
        <v>2</v>
      </c>
      <c r="S5289">
        <v>71</v>
      </c>
      <c r="T5289">
        <v>0.54</v>
      </c>
      <c r="U5289">
        <v>0</v>
      </c>
      <c r="V5289">
        <v>0</v>
      </c>
      <c r="W5289">
        <v>0</v>
      </c>
      <c r="X5289">
        <v>0</v>
      </c>
      <c r="Y5289">
        <v>0</v>
      </c>
      <c r="Z5289">
        <v>0</v>
      </c>
      <c r="AA5289">
        <v>0</v>
      </c>
      <c r="AB5289">
        <v>0</v>
      </c>
      <c r="AC5289">
        <v>0</v>
      </c>
      <c r="AD5289">
        <v>0</v>
      </c>
      <c r="AE5289">
        <v>0</v>
      </c>
      <c r="AF5289">
        <v>0</v>
      </c>
      <c r="AG5289" t="s">
        <v>20430</v>
      </c>
      <c r="AH5289" s="21" t="str">
        <f t="shared" si="164"/>
        <v>YR25</v>
      </c>
      <c r="AI5289" s="21">
        <v>187.20000000000002</v>
      </c>
      <c r="AJ5289" s="21">
        <f t="shared" si="165"/>
        <v>99.464555052790345</v>
      </c>
      <c r="AK5289" s="21" t="s">
        <v>2060</v>
      </c>
      <c r="AL5289" t="s">
        <v>2613</v>
      </c>
      <c r="AM5289" s="26" t="s">
        <v>38</v>
      </c>
      <c r="AN5289" t="s">
        <v>2029</v>
      </c>
    </row>
    <row r="5290" spans="1:40" ht="15" hidden="1" thickTop="1" x14ac:dyDescent="0.35">
      <c r="A5290" t="s">
        <v>11928</v>
      </c>
      <c r="B5290" t="s">
        <v>20431</v>
      </c>
      <c r="C5290" t="s">
        <v>4943</v>
      </c>
      <c r="D5290" t="s">
        <v>20432</v>
      </c>
      <c r="E5290" t="s">
        <v>3156</v>
      </c>
      <c r="F5290">
        <v>1</v>
      </c>
      <c r="G5290" t="s">
        <v>2546</v>
      </c>
      <c r="H5290" t="s">
        <v>2510</v>
      </c>
      <c r="I5290" t="s">
        <v>2076</v>
      </c>
      <c r="J5290" t="s">
        <v>2547</v>
      </c>
      <c r="K5290" t="s">
        <v>2548</v>
      </c>
      <c r="L5290" t="s">
        <v>2058</v>
      </c>
      <c r="M5290" t="s">
        <v>2170</v>
      </c>
      <c r="N5290">
        <v>2</v>
      </c>
      <c r="O5290">
        <v>48</v>
      </c>
      <c r="P5290">
        <v>0.31</v>
      </c>
      <c r="Q5290">
        <v>15300</v>
      </c>
      <c r="R5290">
        <v>0</v>
      </c>
      <c r="S5290">
        <v>0</v>
      </c>
      <c r="T5290">
        <v>0</v>
      </c>
      <c r="U5290">
        <v>2</v>
      </c>
      <c r="V5290">
        <v>48</v>
      </c>
      <c r="W5290">
        <v>0.31</v>
      </c>
      <c r="X5290">
        <v>0</v>
      </c>
      <c r="Y5290">
        <v>0</v>
      </c>
      <c r="Z5290">
        <v>0</v>
      </c>
      <c r="AA5290">
        <v>0</v>
      </c>
      <c r="AB5290">
        <v>0</v>
      </c>
      <c r="AC5290">
        <v>0</v>
      </c>
      <c r="AD5290">
        <v>0</v>
      </c>
      <c r="AE5290">
        <v>0</v>
      </c>
      <c r="AF5290">
        <v>0</v>
      </c>
      <c r="AG5290" t="s">
        <v>20433</v>
      </c>
      <c r="AH5290" s="21" t="str">
        <f t="shared" si="164"/>
        <v>YR25</v>
      </c>
      <c r="AI5290" s="21">
        <v>216</v>
      </c>
      <c r="AJ5290" s="21">
        <f t="shared" si="165"/>
        <v>99.686274509803923</v>
      </c>
      <c r="AK5290" s="21" t="s">
        <v>2060</v>
      </c>
      <c r="AL5290" t="s">
        <v>2551</v>
      </c>
      <c r="AM5290" s="26" t="s">
        <v>38</v>
      </c>
      <c r="AN5290" t="s">
        <v>2031</v>
      </c>
    </row>
    <row r="5291" spans="1:40" ht="15" hidden="1" thickTop="1" x14ac:dyDescent="0.35">
      <c r="A5291" t="s">
        <v>11932</v>
      </c>
      <c r="B5291" t="s">
        <v>20434</v>
      </c>
      <c r="C5291" t="s">
        <v>2970</v>
      </c>
      <c r="D5291" t="s">
        <v>20435</v>
      </c>
      <c r="E5291" t="s">
        <v>2608</v>
      </c>
      <c r="F5291">
        <v>1</v>
      </c>
      <c r="G5291" t="s">
        <v>2633</v>
      </c>
      <c r="H5291" t="s">
        <v>2577</v>
      </c>
      <c r="I5291" t="s">
        <v>2076</v>
      </c>
      <c r="J5291" t="s">
        <v>2610</v>
      </c>
      <c r="K5291" t="s">
        <v>2611</v>
      </c>
      <c r="L5291" t="s">
        <v>2058</v>
      </c>
      <c r="M5291" t="s">
        <v>2170</v>
      </c>
      <c r="N5291">
        <v>4</v>
      </c>
      <c r="O5291">
        <v>150</v>
      </c>
      <c r="P5291">
        <v>0.98</v>
      </c>
      <c r="Q5291">
        <v>15300</v>
      </c>
      <c r="R5291">
        <v>0</v>
      </c>
      <c r="S5291">
        <v>0</v>
      </c>
      <c r="T5291">
        <v>0</v>
      </c>
      <c r="U5291">
        <v>4</v>
      </c>
      <c r="V5291">
        <v>150</v>
      </c>
      <c r="W5291">
        <v>0.98</v>
      </c>
      <c r="X5291">
        <v>0</v>
      </c>
      <c r="Y5291">
        <v>0</v>
      </c>
      <c r="Z5291">
        <v>0</v>
      </c>
      <c r="AA5291">
        <v>0</v>
      </c>
      <c r="AB5291">
        <v>0</v>
      </c>
      <c r="AC5291">
        <v>0</v>
      </c>
      <c r="AD5291">
        <v>0</v>
      </c>
      <c r="AE5291">
        <v>0</v>
      </c>
      <c r="AF5291">
        <v>0</v>
      </c>
      <c r="AG5291" t="s">
        <v>20436</v>
      </c>
      <c r="AH5291" s="21" t="str">
        <f t="shared" si="164"/>
        <v>YR25</v>
      </c>
      <c r="AI5291" s="21">
        <v>216</v>
      </c>
      <c r="AJ5291" s="21">
        <f t="shared" si="165"/>
        <v>99.019607843137251</v>
      </c>
      <c r="AK5291" s="21" t="s">
        <v>2063</v>
      </c>
      <c r="AL5291" t="s">
        <v>2581</v>
      </c>
      <c r="AM5291" s="26" t="s">
        <v>38</v>
      </c>
      <c r="AN5291" t="s">
        <v>2029</v>
      </c>
    </row>
    <row r="5292" spans="1:40" ht="15" hidden="1" thickTop="1" x14ac:dyDescent="0.35">
      <c r="A5292" t="s">
        <v>11936</v>
      </c>
      <c r="B5292" t="s">
        <v>20437</v>
      </c>
      <c r="C5292" t="s">
        <v>4118</v>
      </c>
      <c r="D5292" t="s">
        <v>20438</v>
      </c>
      <c r="E5292" t="s">
        <v>2646</v>
      </c>
      <c r="F5292">
        <v>1</v>
      </c>
      <c r="G5292" t="s">
        <v>2600</v>
      </c>
      <c r="H5292" t="s">
        <v>2577</v>
      </c>
      <c r="I5292" t="s">
        <v>2076</v>
      </c>
      <c r="J5292" t="s">
        <v>2647</v>
      </c>
      <c r="K5292" t="s">
        <v>2602</v>
      </c>
      <c r="L5292" t="s">
        <v>2058</v>
      </c>
      <c r="M5292" t="s">
        <v>2170</v>
      </c>
      <c r="N5292">
        <v>4</v>
      </c>
      <c r="O5292">
        <v>94</v>
      </c>
      <c r="P5292">
        <v>0.61</v>
      </c>
      <c r="Q5292">
        <v>15300</v>
      </c>
      <c r="R5292">
        <v>0</v>
      </c>
      <c r="S5292">
        <v>0</v>
      </c>
      <c r="T5292">
        <v>0</v>
      </c>
      <c r="U5292">
        <v>4</v>
      </c>
      <c r="V5292">
        <v>94</v>
      </c>
      <c r="W5292">
        <v>0.61</v>
      </c>
      <c r="X5292">
        <v>0</v>
      </c>
      <c r="Y5292">
        <v>0</v>
      </c>
      <c r="Z5292">
        <v>0</v>
      </c>
      <c r="AA5292">
        <v>0</v>
      </c>
      <c r="AB5292">
        <v>0</v>
      </c>
      <c r="AC5292">
        <v>0</v>
      </c>
      <c r="AD5292">
        <v>0</v>
      </c>
      <c r="AE5292">
        <v>0</v>
      </c>
      <c r="AF5292">
        <v>0</v>
      </c>
      <c r="AG5292" t="s">
        <v>20439</v>
      </c>
      <c r="AH5292" s="21" t="str">
        <f t="shared" si="164"/>
        <v>YR25</v>
      </c>
      <c r="AI5292" s="21">
        <v>216</v>
      </c>
      <c r="AJ5292" s="21">
        <f t="shared" si="165"/>
        <v>99.385620915032675</v>
      </c>
      <c r="AK5292" s="21" t="s">
        <v>2060</v>
      </c>
      <c r="AL5292" t="s">
        <v>2551</v>
      </c>
      <c r="AM5292" s="26" t="s">
        <v>38</v>
      </c>
      <c r="AN5292" t="s">
        <v>2030</v>
      </c>
    </row>
    <row r="5293" spans="1:40" ht="15" hidden="1" thickTop="1" x14ac:dyDescent="0.35">
      <c r="A5293" t="s">
        <v>11940</v>
      </c>
      <c r="B5293" t="s">
        <v>20440</v>
      </c>
      <c r="C5293" t="s">
        <v>3498</v>
      </c>
      <c r="D5293" t="s">
        <v>20441</v>
      </c>
      <c r="E5293" t="s">
        <v>2646</v>
      </c>
      <c r="F5293">
        <v>1</v>
      </c>
      <c r="G5293" t="s">
        <v>2600</v>
      </c>
      <c r="H5293" t="s">
        <v>2577</v>
      </c>
      <c r="I5293" t="s">
        <v>2076</v>
      </c>
      <c r="J5293" t="s">
        <v>2647</v>
      </c>
      <c r="K5293" t="s">
        <v>2602</v>
      </c>
      <c r="L5293" t="s">
        <v>2058</v>
      </c>
      <c r="M5293" t="s">
        <v>2170</v>
      </c>
      <c r="N5293">
        <v>3</v>
      </c>
      <c r="O5293">
        <v>77</v>
      </c>
      <c r="P5293">
        <v>0.5</v>
      </c>
      <c r="Q5293">
        <v>15300</v>
      </c>
      <c r="R5293">
        <v>0</v>
      </c>
      <c r="S5293">
        <v>0</v>
      </c>
      <c r="T5293">
        <v>0</v>
      </c>
      <c r="U5293">
        <v>2</v>
      </c>
      <c r="V5293">
        <v>37</v>
      </c>
      <c r="W5293">
        <v>0.24</v>
      </c>
      <c r="X5293">
        <v>1</v>
      </c>
      <c r="Y5293">
        <v>40</v>
      </c>
      <c r="Z5293">
        <v>0.26</v>
      </c>
      <c r="AA5293">
        <v>0</v>
      </c>
      <c r="AB5293">
        <v>0</v>
      </c>
      <c r="AC5293">
        <v>0</v>
      </c>
      <c r="AD5293">
        <v>0</v>
      </c>
      <c r="AE5293">
        <v>0</v>
      </c>
      <c r="AF5293">
        <v>0</v>
      </c>
      <c r="AG5293" t="s">
        <v>20442</v>
      </c>
      <c r="AH5293" s="21" t="str">
        <f t="shared" si="164"/>
        <v>YR25</v>
      </c>
      <c r="AI5293" s="21">
        <v>216</v>
      </c>
      <c r="AJ5293" s="21">
        <f t="shared" si="165"/>
        <v>99.496732026143789</v>
      </c>
      <c r="AK5293" s="21" t="s">
        <v>2060</v>
      </c>
      <c r="AL5293" t="s">
        <v>2551</v>
      </c>
      <c r="AM5293" s="26" t="s">
        <v>38</v>
      </c>
      <c r="AN5293" t="s">
        <v>2029</v>
      </c>
    </row>
    <row r="5294" spans="1:40" ht="15" hidden="1" thickTop="1" x14ac:dyDescent="0.35">
      <c r="A5294" t="s">
        <v>11944</v>
      </c>
      <c r="B5294" t="s">
        <v>20443</v>
      </c>
      <c r="C5294" t="s">
        <v>3786</v>
      </c>
      <c r="D5294" t="s">
        <v>20444</v>
      </c>
      <c r="E5294" t="s">
        <v>2667</v>
      </c>
      <c r="F5294">
        <v>1</v>
      </c>
      <c r="G5294" t="s">
        <v>2509</v>
      </c>
      <c r="H5294" t="s">
        <v>2510</v>
      </c>
      <c r="I5294" t="s">
        <v>2076</v>
      </c>
      <c r="J5294" t="s">
        <v>2794</v>
      </c>
      <c r="K5294" t="s">
        <v>2669</v>
      </c>
      <c r="L5294" t="s">
        <v>2058</v>
      </c>
      <c r="M5294" t="s">
        <v>2059</v>
      </c>
      <c r="N5294">
        <v>2</v>
      </c>
      <c r="O5294">
        <v>47</v>
      </c>
      <c r="P5294">
        <v>0.19</v>
      </c>
      <c r="Q5294">
        <v>24480</v>
      </c>
      <c r="R5294">
        <v>2</v>
      </c>
      <c r="S5294">
        <v>47</v>
      </c>
      <c r="T5294">
        <v>0.19</v>
      </c>
      <c r="U5294">
        <v>0</v>
      </c>
      <c r="V5294">
        <v>0</v>
      </c>
      <c r="W5294">
        <v>0</v>
      </c>
      <c r="X5294">
        <v>0</v>
      </c>
      <c r="Y5294">
        <v>0</v>
      </c>
      <c r="Z5294">
        <v>0</v>
      </c>
      <c r="AA5294">
        <v>0</v>
      </c>
      <c r="AB5294">
        <v>0</v>
      </c>
      <c r="AC5294">
        <v>0</v>
      </c>
      <c r="AD5294">
        <v>0</v>
      </c>
      <c r="AE5294">
        <v>0</v>
      </c>
      <c r="AF5294">
        <v>0</v>
      </c>
      <c r="AG5294" t="s">
        <v>20445</v>
      </c>
      <c r="AH5294" s="21" t="str">
        <f t="shared" si="164"/>
        <v>YR25</v>
      </c>
      <c r="AI5294" s="21">
        <v>345.36</v>
      </c>
      <c r="AJ5294" s="21">
        <f t="shared" si="165"/>
        <v>99.808006535947712</v>
      </c>
      <c r="AK5294" s="21" t="s">
        <v>2060</v>
      </c>
      <c r="AL5294" t="s">
        <v>2515</v>
      </c>
      <c r="AM5294" s="26" t="s">
        <v>38</v>
      </c>
      <c r="AN5294" t="s">
        <v>2033</v>
      </c>
    </row>
    <row r="5295" spans="1:40" ht="15" hidden="1" thickTop="1" x14ac:dyDescent="0.35">
      <c r="A5295" t="s">
        <v>11948</v>
      </c>
      <c r="B5295" t="s">
        <v>20446</v>
      </c>
      <c r="C5295" t="s">
        <v>2778</v>
      </c>
      <c r="D5295" t="s">
        <v>20447</v>
      </c>
      <c r="E5295" t="s">
        <v>2608</v>
      </c>
      <c r="F5295">
        <v>1</v>
      </c>
      <c r="G5295" t="s">
        <v>2609</v>
      </c>
      <c r="H5295" t="s">
        <v>2577</v>
      </c>
      <c r="I5295" t="s">
        <v>2076</v>
      </c>
      <c r="J5295" t="s">
        <v>2781</v>
      </c>
      <c r="K5295" t="s">
        <v>2765</v>
      </c>
      <c r="L5295" t="s">
        <v>2058</v>
      </c>
      <c r="M5295" t="s">
        <v>2059</v>
      </c>
      <c r="N5295">
        <v>7</v>
      </c>
      <c r="O5295">
        <v>352</v>
      </c>
      <c r="P5295">
        <v>1.44</v>
      </c>
      <c r="Q5295">
        <v>24480</v>
      </c>
      <c r="R5295">
        <v>2</v>
      </c>
      <c r="S5295">
        <v>77</v>
      </c>
      <c r="T5295">
        <v>0.31</v>
      </c>
      <c r="U5295">
        <v>5</v>
      </c>
      <c r="V5295">
        <v>275</v>
      </c>
      <c r="W5295">
        <v>1.1200000000000001</v>
      </c>
      <c r="X5295">
        <v>0</v>
      </c>
      <c r="Y5295">
        <v>0</v>
      </c>
      <c r="Z5295">
        <v>0</v>
      </c>
      <c r="AA5295">
        <v>0</v>
      </c>
      <c r="AB5295">
        <v>0</v>
      </c>
      <c r="AC5295">
        <v>0</v>
      </c>
      <c r="AD5295">
        <v>0</v>
      </c>
      <c r="AE5295">
        <v>0</v>
      </c>
      <c r="AF5295">
        <v>0</v>
      </c>
      <c r="AG5295" t="s">
        <v>20448</v>
      </c>
      <c r="AH5295" s="21" t="str">
        <f t="shared" si="164"/>
        <v>YR25</v>
      </c>
      <c r="AI5295" s="21">
        <v>345.36</v>
      </c>
      <c r="AJ5295" s="21">
        <f t="shared" si="165"/>
        <v>98.562091503267979</v>
      </c>
      <c r="AK5295" s="21" t="s">
        <v>2063</v>
      </c>
      <c r="AL5295" t="s">
        <v>2613</v>
      </c>
      <c r="AM5295" s="26" t="s">
        <v>38</v>
      </c>
      <c r="AN5295" t="s">
        <v>2033</v>
      </c>
    </row>
    <row r="5296" spans="1:40" ht="15" hidden="1" thickTop="1" x14ac:dyDescent="0.35">
      <c r="A5296" t="s">
        <v>11952</v>
      </c>
      <c r="B5296" t="s">
        <v>20449</v>
      </c>
      <c r="C5296" t="s">
        <v>4767</v>
      </c>
      <c r="D5296" t="s">
        <v>20450</v>
      </c>
      <c r="E5296" t="s">
        <v>2646</v>
      </c>
      <c r="F5296">
        <v>1</v>
      </c>
      <c r="G5296" t="s">
        <v>2600</v>
      </c>
      <c r="H5296" t="s">
        <v>2577</v>
      </c>
      <c r="I5296" t="s">
        <v>2076</v>
      </c>
      <c r="J5296" t="s">
        <v>2601</v>
      </c>
      <c r="K5296" t="s">
        <v>2602</v>
      </c>
      <c r="L5296" t="s">
        <v>2058</v>
      </c>
      <c r="M5296" t="s">
        <v>2170</v>
      </c>
      <c r="N5296">
        <v>9</v>
      </c>
      <c r="O5296">
        <v>142</v>
      </c>
      <c r="P5296">
        <v>0.93</v>
      </c>
      <c r="Q5296">
        <v>15300</v>
      </c>
      <c r="R5296">
        <v>3</v>
      </c>
      <c r="S5296">
        <v>38</v>
      </c>
      <c r="T5296">
        <v>0.25</v>
      </c>
      <c r="U5296">
        <v>6</v>
      </c>
      <c r="V5296">
        <v>104</v>
      </c>
      <c r="W5296">
        <v>0.68</v>
      </c>
      <c r="X5296">
        <v>0</v>
      </c>
      <c r="Y5296">
        <v>0</v>
      </c>
      <c r="Z5296">
        <v>0</v>
      </c>
      <c r="AA5296">
        <v>0</v>
      </c>
      <c r="AB5296">
        <v>0</v>
      </c>
      <c r="AC5296">
        <v>0</v>
      </c>
      <c r="AD5296">
        <v>0</v>
      </c>
      <c r="AE5296">
        <v>0</v>
      </c>
      <c r="AF5296">
        <v>0</v>
      </c>
      <c r="AG5296" t="s">
        <v>20451</v>
      </c>
      <c r="AH5296" s="21" t="str">
        <f t="shared" si="164"/>
        <v>YR25</v>
      </c>
      <c r="AI5296" s="21">
        <v>216</v>
      </c>
      <c r="AJ5296" s="21">
        <f t="shared" si="165"/>
        <v>99.071895424836597</v>
      </c>
      <c r="AK5296" s="21" t="s">
        <v>2063</v>
      </c>
      <c r="AL5296" t="s">
        <v>2551</v>
      </c>
      <c r="AM5296" s="26" t="s">
        <v>38</v>
      </c>
      <c r="AN5296" t="s">
        <v>2033</v>
      </c>
    </row>
    <row r="5297" spans="1:40" ht="15" hidden="1" thickTop="1" x14ac:dyDescent="0.35">
      <c r="A5297" t="s">
        <v>11956</v>
      </c>
      <c r="B5297" t="s">
        <v>20452</v>
      </c>
      <c r="C5297" t="s">
        <v>2970</v>
      </c>
      <c r="D5297" t="s">
        <v>20453</v>
      </c>
      <c r="E5297" t="s">
        <v>2608</v>
      </c>
      <c r="F5297">
        <v>1</v>
      </c>
      <c r="G5297" t="s">
        <v>2609</v>
      </c>
      <c r="H5297" t="s">
        <v>2577</v>
      </c>
      <c r="I5297" t="s">
        <v>2076</v>
      </c>
      <c r="J5297" t="s">
        <v>2610</v>
      </c>
      <c r="K5297" t="s">
        <v>2611</v>
      </c>
      <c r="L5297" t="s">
        <v>2058</v>
      </c>
      <c r="M5297" t="s">
        <v>2059</v>
      </c>
      <c r="N5297">
        <v>0</v>
      </c>
      <c r="O5297">
        <v>0</v>
      </c>
      <c r="P5297">
        <v>0</v>
      </c>
      <c r="Q5297">
        <v>24480</v>
      </c>
      <c r="R5297">
        <v>0</v>
      </c>
      <c r="S5297">
        <v>0</v>
      </c>
      <c r="T5297">
        <v>0</v>
      </c>
      <c r="U5297">
        <v>0</v>
      </c>
      <c r="V5297">
        <v>0</v>
      </c>
      <c r="W5297">
        <v>0</v>
      </c>
      <c r="X5297">
        <v>0</v>
      </c>
      <c r="Y5297">
        <v>0</v>
      </c>
      <c r="Z5297">
        <v>0</v>
      </c>
      <c r="AA5297">
        <v>0</v>
      </c>
      <c r="AB5297">
        <v>0</v>
      </c>
      <c r="AC5297">
        <v>0</v>
      </c>
      <c r="AD5297">
        <v>0</v>
      </c>
      <c r="AE5297">
        <v>0</v>
      </c>
      <c r="AF5297">
        <v>0</v>
      </c>
      <c r="AG5297" t="s">
        <v>20454</v>
      </c>
      <c r="AH5297" s="21" t="str">
        <f t="shared" si="164"/>
        <v>YR25</v>
      </c>
      <c r="AI5297" s="21">
        <v>345.36</v>
      </c>
      <c r="AJ5297" s="21">
        <f t="shared" si="165"/>
        <v>100</v>
      </c>
      <c r="AK5297" s="21" t="s">
        <v>2060</v>
      </c>
      <c r="AL5297" t="s">
        <v>2613</v>
      </c>
      <c r="AM5297" s="26" t="s">
        <v>38</v>
      </c>
      <c r="AN5297" t="s">
        <v>2030</v>
      </c>
    </row>
    <row r="5298" spans="1:40" ht="15" hidden="1" thickTop="1" x14ac:dyDescent="0.35">
      <c r="A5298" t="s">
        <v>11960</v>
      </c>
      <c r="B5298" t="s">
        <v>20455</v>
      </c>
      <c r="C5298" t="s">
        <v>4394</v>
      </c>
      <c r="D5298" t="s">
        <v>20456</v>
      </c>
      <c r="E5298" t="s">
        <v>3193</v>
      </c>
      <c r="F5298">
        <v>1</v>
      </c>
      <c r="G5298" t="s">
        <v>2609</v>
      </c>
      <c r="H5298" t="s">
        <v>2577</v>
      </c>
      <c r="I5298" t="s">
        <v>2076</v>
      </c>
      <c r="J5298" t="s">
        <v>2764</v>
      </c>
      <c r="K5298" t="s">
        <v>2765</v>
      </c>
      <c r="L5298" t="s">
        <v>2058</v>
      </c>
      <c r="M5298" t="s">
        <v>2059</v>
      </c>
      <c r="N5298">
        <v>7</v>
      </c>
      <c r="O5298">
        <v>278</v>
      </c>
      <c r="P5298">
        <v>1.1399999999999999</v>
      </c>
      <c r="Q5298">
        <v>24480</v>
      </c>
      <c r="R5298">
        <v>2</v>
      </c>
      <c r="S5298">
        <v>96</v>
      </c>
      <c r="T5298">
        <v>0.39</v>
      </c>
      <c r="U5298">
        <v>5</v>
      </c>
      <c r="V5298">
        <v>182</v>
      </c>
      <c r="W5298">
        <v>0.74</v>
      </c>
      <c r="X5298">
        <v>0</v>
      </c>
      <c r="Y5298">
        <v>0</v>
      </c>
      <c r="Z5298">
        <v>0</v>
      </c>
      <c r="AA5298">
        <v>0</v>
      </c>
      <c r="AB5298">
        <v>0</v>
      </c>
      <c r="AC5298">
        <v>0</v>
      </c>
      <c r="AD5298">
        <v>0</v>
      </c>
      <c r="AE5298">
        <v>0</v>
      </c>
      <c r="AF5298">
        <v>0</v>
      </c>
      <c r="AG5298" t="s">
        <v>20457</v>
      </c>
      <c r="AH5298" s="21" t="str">
        <f t="shared" si="164"/>
        <v>YR25</v>
      </c>
      <c r="AI5298" s="21">
        <v>345.36</v>
      </c>
      <c r="AJ5298" s="21">
        <f t="shared" si="165"/>
        <v>98.864379084967325</v>
      </c>
      <c r="AK5298" s="21" t="s">
        <v>2063</v>
      </c>
      <c r="AL5298" t="s">
        <v>2613</v>
      </c>
      <c r="AM5298" s="26" t="s">
        <v>38</v>
      </c>
      <c r="AN5298" t="s">
        <v>2032</v>
      </c>
    </row>
    <row r="5299" spans="1:40" ht="15" hidden="1" thickTop="1" x14ac:dyDescent="0.35">
      <c r="A5299" t="s">
        <v>11964</v>
      </c>
      <c r="B5299" t="s">
        <v>20458</v>
      </c>
      <c r="C5299" t="s">
        <v>6904</v>
      </c>
      <c r="D5299" t="s">
        <v>20459</v>
      </c>
      <c r="E5299" t="s">
        <v>2691</v>
      </c>
      <c r="F5299">
        <v>1</v>
      </c>
      <c r="G5299" t="s">
        <v>2633</v>
      </c>
      <c r="H5299" t="s">
        <v>2577</v>
      </c>
      <c r="I5299" t="s">
        <v>2076</v>
      </c>
      <c r="J5299" t="s">
        <v>2634</v>
      </c>
      <c r="K5299" t="s">
        <v>2635</v>
      </c>
      <c r="L5299" t="s">
        <v>2058</v>
      </c>
      <c r="M5299" t="s">
        <v>2059</v>
      </c>
      <c r="N5299">
        <v>3</v>
      </c>
      <c r="O5299">
        <v>132</v>
      </c>
      <c r="P5299">
        <v>0.54</v>
      </c>
      <c r="Q5299">
        <v>24480</v>
      </c>
      <c r="R5299">
        <v>0</v>
      </c>
      <c r="S5299">
        <v>0</v>
      </c>
      <c r="T5299">
        <v>0</v>
      </c>
      <c r="U5299">
        <v>3</v>
      </c>
      <c r="V5299">
        <v>132</v>
      </c>
      <c r="W5299">
        <v>0.54</v>
      </c>
      <c r="X5299">
        <v>0</v>
      </c>
      <c r="Y5299">
        <v>0</v>
      </c>
      <c r="Z5299">
        <v>0</v>
      </c>
      <c r="AA5299">
        <v>0</v>
      </c>
      <c r="AB5299">
        <v>0</v>
      </c>
      <c r="AC5299">
        <v>0</v>
      </c>
      <c r="AD5299">
        <v>0</v>
      </c>
      <c r="AE5299">
        <v>0</v>
      </c>
      <c r="AF5299">
        <v>0</v>
      </c>
      <c r="AG5299" t="s">
        <v>20460</v>
      </c>
      <c r="AH5299" s="21" t="str">
        <f t="shared" si="164"/>
        <v>YR25</v>
      </c>
      <c r="AI5299" s="21">
        <v>345.36</v>
      </c>
      <c r="AJ5299" s="21">
        <f t="shared" si="165"/>
        <v>99.460784313725483</v>
      </c>
      <c r="AK5299" s="21" t="s">
        <v>2060</v>
      </c>
      <c r="AL5299" t="s">
        <v>2581</v>
      </c>
      <c r="AM5299" s="26" t="s">
        <v>38</v>
      </c>
      <c r="AN5299" t="s">
        <v>2030</v>
      </c>
    </row>
    <row r="5300" spans="1:40" ht="15" hidden="1" thickTop="1" x14ac:dyDescent="0.35">
      <c r="A5300" t="s">
        <v>11968</v>
      </c>
      <c r="B5300" t="s">
        <v>20461</v>
      </c>
      <c r="C5300" t="s">
        <v>4634</v>
      </c>
      <c r="D5300" t="s">
        <v>20462</v>
      </c>
      <c r="E5300" t="s">
        <v>2646</v>
      </c>
      <c r="F5300">
        <v>1</v>
      </c>
      <c r="G5300" t="s">
        <v>2600</v>
      </c>
      <c r="H5300" t="s">
        <v>2577</v>
      </c>
      <c r="I5300" t="s">
        <v>2076</v>
      </c>
      <c r="J5300" t="s">
        <v>2647</v>
      </c>
      <c r="K5300" t="s">
        <v>2602</v>
      </c>
      <c r="L5300" t="s">
        <v>2058</v>
      </c>
      <c r="M5300" t="s">
        <v>2163</v>
      </c>
      <c r="N5300">
        <v>22</v>
      </c>
      <c r="O5300">
        <v>485</v>
      </c>
      <c r="P5300">
        <v>2.8</v>
      </c>
      <c r="Q5300">
        <v>17340</v>
      </c>
      <c r="R5300">
        <v>13</v>
      </c>
      <c r="S5300">
        <v>323</v>
      </c>
      <c r="T5300">
        <v>1.86</v>
      </c>
      <c r="U5300">
        <v>9</v>
      </c>
      <c r="V5300">
        <v>162</v>
      </c>
      <c r="W5300">
        <v>0.93</v>
      </c>
      <c r="X5300">
        <v>0</v>
      </c>
      <c r="Y5300">
        <v>0</v>
      </c>
      <c r="Z5300">
        <v>0</v>
      </c>
      <c r="AA5300">
        <v>0</v>
      </c>
      <c r="AB5300">
        <v>0</v>
      </c>
      <c r="AC5300">
        <v>0</v>
      </c>
      <c r="AD5300">
        <v>0</v>
      </c>
      <c r="AE5300">
        <v>0</v>
      </c>
      <c r="AF5300">
        <v>0</v>
      </c>
      <c r="AG5300" t="s">
        <v>20463</v>
      </c>
      <c r="AH5300" s="21" t="str">
        <f t="shared" si="164"/>
        <v>YR25</v>
      </c>
      <c r="AI5300" s="21">
        <v>244.8</v>
      </c>
      <c r="AJ5300" s="21">
        <f t="shared" si="165"/>
        <v>97.202998846597467</v>
      </c>
      <c r="AK5300" s="21" t="s">
        <v>2063</v>
      </c>
      <c r="AL5300" t="s">
        <v>2551</v>
      </c>
      <c r="AM5300" s="26" t="s">
        <v>38</v>
      </c>
      <c r="AN5300" t="s">
        <v>2032</v>
      </c>
    </row>
    <row r="5301" spans="1:40" ht="15" hidden="1" thickTop="1" x14ac:dyDescent="0.35">
      <c r="A5301" t="s">
        <v>11971</v>
      </c>
      <c r="B5301" t="s">
        <v>20464</v>
      </c>
      <c r="C5301" t="s">
        <v>3405</v>
      </c>
      <c r="D5301" t="s">
        <v>20465</v>
      </c>
      <c r="E5301" t="s">
        <v>3407</v>
      </c>
      <c r="F5301">
        <v>1</v>
      </c>
      <c r="G5301" t="s">
        <v>2509</v>
      </c>
      <c r="H5301" t="s">
        <v>2510</v>
      </c>
      <c r="I5301" t="s">
        <v>2076</v>
      </c>
      <c r="J5301" t="s">
        <v>3408</v>
      </c>
      <c r="K5301" t="s">
        <v>3109</v>
      </c>
      <c r="L5301" t="s">
        <v>2058</v>
      </c>
      <c r="M5301" t="s">
        <v>2059</v>
      </c>
      <c r="N5301">
        <v>0</v>
      </c>
      <c r="O5301">
        <v>0</v>
      </c>
      <c r="P5301">
        <v>0</v>
      </c>
      <c r="Q5301">
        <v>24480</v>
      </c>
      <c r="R5301">
        <v>0</v>
      </c>
      <c r="S5301">
        <v>0</v>
      </c>
      <c r="T5301">
        <v>0</v>
      </c>
      <c r="U5301">
        <v>0</v>
      </c>
      <c r="V5301">
        <v>0</v>
      </c>
      <c r="W5301">
        <v>0</v>
      </c>
      <c r="X5301">
        <v>0</v>
      </c>
      <c r="Y5301">
        <v>0</v>
      </c>
      <c r="Z5301">
        <v>0</v>
      </c>
      <c r="AA5301">
        <v>0</v>
      </c>
      <c r="AB5301">
        <v>0</v>
      </c>
      <c r="AC5301">
        <v>0</v>
      </c>
      <c r="AD5301">
        <v>0</v>
      </c>
      <c r="AE5301">
        <v>0</v>
      </c>
      <c r="AF5301">
        <v>0</v>
      </c>
      <c r="AG5301" t="s">
        <v>20466</v>
      </c>
      <c r="AH5301" s="21" t="str">
        <f t="shared" si="164"/>
        <v>YR25</v>
      </c>
      <c r="AI5301" s="21">
        <v>345.36</v>
      </c>
      <c r="AJ5301" s="21">
        <f t="shared" si="165"/>
        <v>100</v>
      </c>
      <c r="AK5301" s="21" t="s">
        <v>2060</v>
      </c>
      <c r="AL5301" t="s">
        <v>3411</v>
      </c>
      <c r="AM5301" s="26" t="s">
        <v>38</v>
      </c>
      <c r="AN5301" t="s">
        <v>2031</v>
      </c>
    </row>
    <row r="5302" spans="1:40" ht="15" hidden="1" thickTop="1" x14ac:dyDescent="0.35">
      <c r="A5302" t="s">
        <v>11975</v>
      </c>
      <c r="B5302" t="s">
        <v>20467</v>
      </c>
      <c r="C5302" t="s">
        <v>4784</v>
      </c>
      <c r="D5302" t="s">
        <v>20468</v>
      </c>
      <c r="E5302" t="s">
        <v>3407</v>
      </c>
      <c r="F5302">
        <v>1</v>
      </c>
      <c r="G5302" t="s">
        <v>2509</v>
      </c>
      <c r="H5302" t="s">
        <v>2510</v>
      </c>
      <c r="I5302" t="s">
        <v>2076</v>
      </c>
      <c r="J5302" t="s">
        <v>4787</v>
      </c>
      <c r="K5302" t="s">
        <v>3109</v>
      </c>
      <c r="L5302" t="s">
        <v>2058</v>
      </c>
      <c r="M5302" t="s">
        <v>2170</v>
      </c>
      <c r="N5302">
        <v>2</v>
      </c>
      <c r="O5302">
        <v>662</v>
      </c>
      <c r="P5302">
        <v>2.97</v>
      </c>
      <c r="Q5302">
        <v>22320</v>
      </c>
      <c r="R5302">
        <v>1</v>
      </c>
      <c r="S5302">
        <v>34</v>
      </c>
      <c r="T5302">
        <v>0.15</v>
      </c>
      <c r="U5302">
        <v>1</v>
      </c>
      <c r="V5302">
        <v>628</v>
      </c>
      <c r="W5302">
        <v>2.81</v>
      </c>
      <c r="X5302">
        <v>0</v>
      </c>
      <c r="Y5302">
        <v>0</v>
      </c>
      <c r="Z5302">
        <v>0</v>
      </c>
      <c r="AA5302">
        <v>0</v>
      </c>
      <c r="AB5302">
        <v>0</v>
      </c>
      <c r="AC5302">
        <v>0</v>
      </c>
      <c r="AD5302">
        <v>0</v>
      </c>
      <c r="AE5302">
        <v>0</v>
      </c>
      <c r="AF5302">
        <v>0</v>
      </c>
      <c r="AG5302" t="s">
        <v>20469</v>
      </c>
      <c r="AH5302" s="21" t="str">
        <f t="shared" si="164"/>
        <v>YR25</v>
      </c>
      <c r="AI5302" s="21">
        <v>216</v>
      </c>
      <c r="AJ5302" s="21">
        <f t="shared" si="165"/>
        <v>97.034050179211476</v>
      </c>
      <c r="AK5302" s="21" t="s">
        <v>2063</v>
      </c>
      <c r="AL5302" t="s">
        <v>2515</v>
      </c>
      <c r="AM5302" s="26" t="s">
        <v>38</v>
      </c>
      <c r="AN5302" t="s">
        <v>2031</v>
      </c>
    </row>
    <row r="5303" spans="1:40" ht="15" hidden="1" thickTop="1" x14ac:dyDescent="0.35">
      <c r="A5303" t="s">
        <v>11977</v>
      </c>
      <c r="B5303" t="s">
        <v>20470</v>
      </c>
      <c r="C5303" t="s">
        <v>4394</v>
      </c>
      <c r="D5303" t="s">
        <v>20456</v>
      </c>
      <c r="E5303" t="s">
        <v>3193</v>
      </c>
      <c r="F5303">
        <v>1</v>
      </c>
      <c r="G5303" t="s">
        <v>2609</v>
      </c>
      <c r="H5303" t="s">
        <v>2577</v>
      </c>
      <c r="I5303" t="s">
        <v>2076</v>
      </c>
      <c r="J5303" t="s">
        <v>2764</v>
      </c>
      <c r="K5303" t="s">
        <v>2765</v>
      </c>
      <c r="L5303" t="s">
        <v>2058</v>
      </c>
      <c r="M5303" t="s">
        <v>2059</v>
      </c>
      <c r="N5303">
        <v>7</v>
      </c>
      <c r="O5303">
        <v>311</v>
      </c>
      <c r="P5303">
        <v>1.27</v>
      </c>
      <c r="Q5303">
        <v>24480</v>
      </c>
      <c r="R5303">
        <v>1</v>
      </c>
      <c r="S5303">
        <v>18</v>
      </c>
      <c r="T5303">
        <v>7.0000000000000007E-2</v>
      </c>
      <c r="U5303">
        <v>5</v>
      </c>
      <c r="V5303">
        <v>289</v>
      </c>
      <c r="W5303">
        <v>1.18</v>
      </c>
      <c r="X5303">
        <v>0</v>
      </c>
      <c r="Y5303">
        <v>0</v>
      </c>
      <c r="Z5303">
        <v>0</v>
      </c>
      <c r="AA5303">
        <v>1</v>
      </c>
      <c r="AB5303">
        <v>4</v>
      </c>
      <c r="AC5303">
        <v>0.02</v>
      </c>
      <c r="AD5303">
        <v>0</v>
      </c>
      <c r="AE5303">
        <v>0</v>
      </c>
      <c r="AF5303">
        <v>0</v>
      </c>
      <c r="AG5303" t="s">
        <v>20471</v>
      </c>
      <c r="AH5303" s="21" t="str">
        <f t="shared" si="164"/>
        <v>YR25</v>
      </c>
      <c r="AI5303" s="21">
        <v>345.36</v>
      </c>
      <c r="AJ5303" s="21">
        <f t="shared" si="165"/>
        <v>98.729575163398692</v>
      </c>
      <c r="AK5303" s="21" t="s">
        <v>2063</v>
      </c>
      <c r="AL5303" t="s">
        <v>2613</v>
      </c>
      <c r="AM5303" s="26" t="s">
        <v>38</v>
      </c>
      <c r="AN5303" t="s">
        <v>2033</v>
      </c>
    </row>
    <row r="5304" spans="1:40" ht="15" hidden="1" thickTop="1" x14ac:dyDescent="0.35">
      <c r="A5304" t="s">
        <v>11981</v>
      </c>
      <c r="B5304" t="s">
        <v>20472</v>
      </c>
      <c r="C5304" t="s">
        <v>6904</v>
      </c>
      <c r="D5304" t="s">
        <v>20459</v>
      </c>
      <c r="E5304" t="s">
        <v>2691</v>
      </c>
      <c r="F5304">
        <v>1</v>
      </c>
      <c r="G5304" t="s">
        <v>2633</v>
      </c>
      <c r="H5304" t="s">
        <v>2577</v>
      </c>
      <c r="I5304" t="s">
        <v>2076</v>
      </c>
      <c r="J5304" t="s">
        <v>2634</v>
      </c>
      <c r="K5304" t="s">
        <v>2635</v>
      </c>
      <c r="L5304" t="s">
        <v>2058</v>
      </c>
      <c r="M5304" t="s">
        <v>2059</v>
      </c>
      <c r="N5304">
        <v>2</v>
      </c>
      <c r="O5304">
        <v>67</v>
      </c>
      <c r="P5304">
        <v>0.27</v>
      </c>
      <c r="Q5304">
        <v>24480</v>
      </c>
      <c r="R5304">
        <v>1</v>
      </c>
      <c r="S5304">
        <v>40</v>
      </c>
      <c r="T5304">
        <v>0.16</v>
      </c>
      <c r="U5304">
        <v>1</v>
      </c>
      <c r="V5304">
        <v>27</v>
      </c>
      <c r="W5304">
        <v>0.11</v>
      </c>
      <c r="X5304">
        <v>0</v>
      </c>
      <c r="Y5304">
        <v>0</v>
      </c>
      <c r="Z5304">
        <v>0</v>
      </c>
      <c r="AA5304">
        <v>0</v>
      </c>
      <c r="AB5304">
        <v>0</v>
      </c>
      <c r="AC5304">
        <v>0</v>
      </c>
      <c r="AD5304">
        <v>0</v>
      </c>
      <c r="AE5304">
        <v>0</v>
      </c>
      <c r="AF5304">
        <v>0</v>
      </c>
      <c r="AG5304" t="s">
        <v>20473</v>
      </c>
      <c r="AH5304" s="21" t="str">
        <f t="shared" si="164"/>
        <v>YR25</v>
      </c>
      <c r="AI5304" s="21">
        <v>345.36</v>
      </c>
      <c r="AJ5304" s="21">
        <f t="shared" si="165"/>
        <v>99.726307189542482</v>
      </c>
      <c r="AK5304" s="21" t="s">
        <v>2060</v>
      </c>
      <c r="AL5304" t="s">
        <v>2581</v>
      </c>
      <c r="AM5304" s="26" t="s">
        <v>38</v>
      </c>
      <c r="AN5304" t="s">
        <v>2030</v>
      </c>
    </row>
    <row r="5305" spans="1:40" ht="15" hidden="1" thickTop="1" x14ac:dyDescent="0.35">
      <c r="A5305" t="s">
        <v>11985</v>
      </c>
      <c r="B5305" t="s">
        <v>20474</v>
      </c>
      <c r="C5305" t="s">
        <v>5817</v>
      </c>
      <c r="D5305" t="s">
        <v>20475</v>
      </c>
      <c r="E5305" t="s">
        <v>2508</v>
      </c>
      <c r="F5305">
        <v>1</v>
      </c>
      <c r="G5305" t="s">
        <v>2509</v>
      </c>
      <c r="H5305" t="s">
        <v>2510</v>
      </c>
      <c r="I5305" t="s">
        <v>2076</v>
      </c>
      <c r="J5305" t="s">
        <v>2512</v>
      </c>
      <c r="K5305" t="s">
        <v>2513</v>
      </c>
      <c r="L5305" t="s">
        <v>2058</v>
      </c>
      <c r="M5305" t="s">
        <v>2170</v>
      </c>
      <c r="N5305">
        <v>1</v>
      </c>
      <c r="O5305">
        <v>57</v>
      </c>
      <c r="P5305">
        <v>0.37</v>
      </c>
      <c r="Q5305">
        <v>15300</v>
      </c>
      <c r="R5305">
        <v>0</v>
      </c>
      <c r="S5305">
        <v>0</v>
      </c>
      <c r="T5305">
        <v>0</v>
      </c>
      <c r="U5305">
        <v>1</v>
      </c>
      <c r="V5305">
        <v>57</v>
      </c>
      <c r="W5305">
        <v>0.37</v>
      </c>
      <c r="X5305">
        <v>0</v>
      </c>
      <c r="Y5305">
        <v>0</v>
      </c>
      <c r="Z5305">
        <v>0</v>
      </c>
      <c r="AA5305">
        <v>0</v>
      </c>
      <c r="AB5305">
        <v>0</v>
      </c>
      <c r="AC5305">
        <v>0</v>
      </c>
      <c r="AD5305">
        <v>0</v>
      </c>
      <c r="AE5305">
        <v>0</v>
      </c>
      <c r="AF5305">
        <v>0</v>
      </c>
      <c r="AG5305" t="s">
        <v>20476</v>
      </c>
      <c r="AH5305" s="21" t="str">
        <f t="shared" si="164"/>
        <v>YR25</v>
      </c>
      <c r="AI5305" s="21">
        <v>216</v>
      </c>
      <c r="AJ5305" s="21">
        <f t="shared" si="165"/>
        <v>99.627450980392155</v>
      </c>
      <c r="AK5305" s="21" t="s">
        <v>2060</v>
      </c>
      <c r="AL5305" t="s">
        <v>2515</v>
      </c>
      <c r="AM5305" s="26" t="s">
        <v>38</v>
      </c>
      <c r="AN5305" t="s">
        <v>2030</v>
      </c>
    </row>
    <row r="5306" spans="1:40" ht="15" hidden="1" thickTop="1" x14ac:dyDescent="0.35">
      <c r="A5306" t="s">
        <v>11989</v>
      </c>
      <c r="B5306" t="s">
        <v>20477</v>
      </c>
      <c r="C5306" t="s">
        <v>3544</v>
      </c>
      <c r="D5306" t="s">
        <v>20478</v>
      </c>
      <c r="E5306" t="s">
        <v>3407</v>
      </c>
      <c r="F5306">
        <v>1</v>
      </c>
      <c r="G5306" t="s">
        <v>2509</v>
      </c>
      <c r="H5306" t="s">
        <v>2510</v>
      </c>
      <c r="I5306" t="s">
        <v>2076</v>
      </c>
      <c r="J5306" t="s">
        <v>3408</v>
      </c>
      <c r="K5306" t="s">
        <v>3109</v>
      </c>
      <c r="L5306" t="s">
        <v>2058</v>
      </c>
      <c r="M5306" t="s">
        <v>2059</v>
      </c>
      <c r="N5306">
        <v>2</v>
      </c>
      <c r="O5306">
        <v>100</v>
      </c>
      <c r="P5306">
        <v>0.41</v>
      </c>
      <c r="Q5306">
        <v>24480</v>
      </c>
      <c r="R5306">
        <v>0</v>
      </c>
      <c r="S5306">
        <v>0</v>
      </c>
      <c r="T5306">
        <v>0</v>
      </c>
      <c r="U5306">
        <v>2</v>
      </c>
      <c r="V5306">
        <v>100</v>
      </c>
      <c r="W5306">
        <v>0.41</v>
      </c>
      <c r="X5306">
        <v>0</v>
      </c>
      <c r="Y5306">
        <v>0</v>
      </c>
      <c r="Z5306">
        <v>0</v>
      </c>
      <c r="AA5306">
        <v>0</v>
      </c>
      <c r="AB5306">
        <v>0</v>
      </c>
      <c r="AC5306">
        <v>0</v>
      </c>
      <c r="AD5306">
        <v>0</v>
      </c>
      <c r="AE5306">
        <v>0</v>
      </c>
      <c r="AF5306">
        <v>0</v>
      </c>
      <c r="AG5306" t="s">
        <v>20479</v>
      </c>
      <c r="AH5306" s="21" t="str">
        <f t="shared" si="164"/>
        <v>YR25</v>
      </c>
      <c r="AI5306" s="21">
        <v>345.36</v>
      </c>
      <c r="AJ5306" s="21">
        <f t="shared" si="165"/>
        <v>99.591503267973863</v>
      </c>
      <c r="AK5306" s="21" t="s">
        <v>2060</v>
      </c>
      <c r="AL5306" t="s">
        <v>3411</v>
      </c>
      <c r="AM5306" s="26" t="s">
        <v>38</v>
      </c>
      <c r="AN5306" t="s">
        <v>2033</v>
      </c>
    </row>
    <row r="5307" spans="1:40" ht="15" hidden="1" thickTop="1" x14ac:dyDescent="0.35">
      <c r="A5307" t="s">
        <v>11993</v>
      </c>
      <c r="B5307" t="s">
        <v>20480</v>
      </c>
      <c r="C5307" t="s">
        <v>4546</v>
      </c>
      <c r="D5307" t="s">
        <v>20481</v>
      </c>
      <c r="E5307" t="s">
        <v>2608</v>
      </c>
      <c r="F5307">
        <v>1</v>
      </c>
      <c r="G5307" t="s">
        <v>2609</v>
      </c>
      <c r="H5307" t="s">
        <v>2577</v>
      </c>
      <c r="I5307" t="s">
        <v>2076</v>
      </c>
      <c r="J5307" t="s">
        <v>2764</v>
      </c>
      <c r="K5307" t="s">
        <v>2765</v>
      </c>
      <c r="L5307" t="s">
        <v>2058</v>
      </c>
      <c r="M5307" t="s">
        <v>2059</v>
      </c>
      <c r="N5307">
        <v>4</v>
      </c>
      <c r="O5307">
        <v>199</v>
      </c>
      <c r="P5307">
        <v>0.81</v>
      </c>
      <c r="Q5307">
        <v>24480</v>
      </c>
      <c r="R5307">
        <v>2</v>
      </c>
      <c r="S5307">
        <v>57</v>
      </c>
      <c r="T5307">
        <v>0.23</v>
      </c>
      <c r="U5307">
        <v>2</v>
      </c>
      <c r="V5307">
        <v>142</v>
      </c>
      <c r="W5307">
        <v>0.57999999999999996</v>
      </c>
      <c r="X5307">
        <v>0</v>
      </c>
      <c r="Y5307">
        <v>0</v>
      </c>
      <c r="Z5307">
        <v>0</v>
      </c>
      <c r="AA5307">
        <v>0</v>
      </c>
      <c r="AB5307">
        <v>0</v>
      </c>
      <c r="AC5307">
        <v>0</v>
      </c>
      <c r="AD5307">
        <v>0</v>
      </c>
      <c r="AE5307">
        <v>0</v>
      </c>
      <c r="AF5307">
        <v>0</v>
      </c>
      <c r="AG5307" t="s">
        <v>20482</v>
      </c>
      <c r="AH5307" s="21" t="str">
        <f t="shared" si="164"/>
        <v>YR25</v>
      </c>
      <c r="AI5307" s="21">
        <v>345.36</v>
      </c>
      <c r="AJ5307" s="21">
        <f t="shared" si="165"/>
        <v>99.187091503267979</v>
      </c>
      <c r="AK5307" s="21" t="s">
        <v>2063</v>
      </c>
      <c r="AL5307" t="s">
        <v>2613</v>
      </c>
      <c r="AM5307" s="26" t="s">
        <v>38</v>
      </c>
      <c r="AN5307" t="s">
        <v>2033</v>
      </c>
    </row>
    <row r="5308" spans="1:40" ht="15" hidden="1" thickTop="1" x14ac:dyDescent="0.35">
      <c r="A5308" t="s">
        <v>11997</v>
      </c>
      <c r="B5308" t="s">
        <v>20483</v>
      </c>
      <c r="C5308" t="s">
        <v>4634</v>
      </c>
      <c r="D5308" t="s">
        <v>6408</v>
      </c>
      <c r="E5308" t="s">
        <v>2646</v>
      </c>
      <c r="F5308">
        <v>1</v>
      </c>
      <c r="G5308" t="s">
        <v>2600</v>
      </c>
      <c r="H5308" t="s">
        <v>2577</v>
      </c>
      <c r="I5308" t="s">
        <v>2076</v>
      </c>
      <c r="J5308" t="s">
        <v>2647</v>
      </c>
      <c r="K5308" t="s">
        <v>2602</v>
      </c>
      <c r="L5308" t="s">
        <v>2058</v>
      </c>
      <c r="M5308" t="s">
        <v>2163</v>
      </c>
      <c r="N5308">
        <v>5</v>
      </c>
      <c r="O5308">
        <v>89</v>
      </c>
      <c r="P5308">
        <v>0.51</v>
      </c>
      <c r="Q5308">
        <v>17340</v>
      </c>
      <c r="R5308">
        <v>0</v>
      </c>
      <c r="S5308">
        <v>0</v>
      </c>
      <c r="T5308">
        <v>0</v>
      </c>
      <c r="U5308">
        <v>5</v>
      </c>
      <c r="V5308">
        <v>89</v>
      </c>
      <c r="W5308">
        <v>0.51</v>
      </c>
      <c r="X5308">
        <v>0</v>
      </c>
      <c r="Y5308">
        <v>0</v>
      </c>
      <c r="Z5308">
        <v>0</v>
      </c>
      <c r="AA5308">
        <v>0</v>
      </c>
      <c r="AB5308">
        <v>0</v>
      </c>
      <c r="AC5308">
        <v>0</v>
      </c>
      <c r="AD5308">
        <v>0</v>
      </c>
      <c r="AE5308">
        <v>0</v>
      </c>
      <c r="AF5308">
        <v>0</v>
      </c>
      <c r="AG5308" t="s">
        <v>20484</v>
      </c>
      <c r="AH5308" s="21" t="str">
        <f t="shared" si="164"/>
        <v>YR25</v>
      </c>
      <c r="AI5308" s="21">
        <v>244.8</v>
      </c>
      <c r="AJ5308" s="21">
        <f t="shared" si="165"/>
        <v>99.486735870818919</v>
      </c>
      <c r="AK5308" s="21" t="s">
        <v>2060</v>
      </c>
      <c r="AL5308" t="s">
        <v>2551</v>
      </c>
      <c r="AM5308" s="26" t="s">
        <v>38</v>
      </c>
      <c r="AN5308" t="s">
        <v>2032</v>
      </c>
    </row>
    <row r="5309" spans="1:40" ht="15" hidden="1" thickTop="1" x14ac:dyDescent="0.35">
      <c r="A5309" t="s">
        <v>12001</v>
      </c>
      <c r="B5309" t="s">
        <v>20485</v>
      </c>
      <c r="C5309" t="s">
        <v>3254</v>
      </c>
      <c r="D5309" t="s">
        <v>20486</v>
      </c>
      <c r="E5309" t="s">
        <v>2986</v>
      </c>
      <c r="F5309">
        <v>1</v>
      </c>
      <c r="G5309" t="s">
        <v>2509</v>
      </c>
      <c r="H5309" t="s">
        <v>2510</v>
      </c>
      <c r="I5309" t="s">
        <v>2076</v>
      </c>
      <c r="J5309" t="s">
        <v>3256</v>
      </c>
      <c r="K5309" t="s">
        <v>2513</v>
      </c>
      <c r="L5309" t="s">
        <v>2058</v>
      </c>
      <c r="M5309" t="s">
        <v>2059</v>
      </c>
      <c r="N5309">
        <v>1</v>
      </c>
      <c r="O5309">
        <v>150</v>
      </c>
      <c r="P5309">
        <v>0.61</v>
      </c>
      <c r="Q5309">
        <v>24480</v>
      </c>
      <c r="R5309">
        <v>1</v>
      </c>
      <c r="S5309">
        <v>150</v>
      </c>
      <c r="T5309">
        <v>0.61</v>
      </c>
      <c r="U5309">
        <v>0</v>
      </c>
      <c r="V5309">
        <v>0</v>
      </c>
      <c r="W5309">
        <v>0</v>
      </c>
      <c r="X5309">
        <v>0</v>
      </c>
      <c r="Y5309">
        <v>0</v>
      </c>
      <c r="Z5309">
        <v>0</v>
      </c>
      <c r="AA5309">
        <v>0</v>
      </c>
      <c r="AB5309">
        <v>0</v>
      </c>
      <c r="AC5309">
        <v>0</v>
      </c>
      <c r="AD5309">
        <v>0</v>
      </c>
      <c r="AE5309">
        <v>0</v>
      </c>
      <c r="AF5309">
        <v>0</v>
      </c>
      <c r="AG5309" t="s">
        <v>20487</v>
      </c>
      <c r="AH5309" s="21" t="str">
        <f t="shared" si="164"/>
        <v>YR25</v>
      </c>
      <c r="AI5309" s="21">
        <v>345.36</v>
      </c>
      <c r="AJ5309" s="21">
        <f t="shared" si="165"/>
        <v>99.387254901960787</v>
      </c>
      <c r="AK5309" s="21" t="s">
        <v>2060</v>
      </c>
      <c r="AL5309" t="s">
        <v>2515</v>
      </c>
      <c r="AM5309" s="26" t="s">
        <v>38</v>
      </c>
      <c r="AN5309" t="s">
        <v>2032</v>
      </c>
    </row>
    <row r="5310" spans="1:40" ht="15" hidden="1" thickTop="1" x14ac:dyDescent="0.35">
      <c r="A5310" t="s">
        <v>12005</v>
      </c>
      <c r="B5310" t="s">
        <v>20488</v>
      </c>
      <c r="C5310" t="s">
        <v>20489</v>
      </c>
      <c r="D5310" t="s">
        <v>20490</v>
      </c>
      <c r="E5310" t="s">
        <v>3407</v>
      </c>
      <c r="F5310">
        <v>1</v>
      </c>
      <c r="G5310" t="s">
        <v>2509</v>
      </c>
      <c r="H5310" t="s">
        <v>2510</v>
      </c>
      <c r="I5310" t="s">
        <v>2076</v>
      </c>
      <c r="J5310" t="s">
        <v>4787</v>
      </c>
      <c r="K5310" t="s">
        <v>3109</v>
      </c>
      <c r="L5310" t="s">
        <v>2058</v>
      </c>
      <c r="M5310" t="s">
        <v>2059</v>
      </c>
      <c r="N5310">
        <v>7</v>
      </c>
      <c r="O5310">
        <v>574</v>
      </c>
      <c r="P5310">
        <v>2.34</v>
      </c>
      <c r="Q5310">
        <v>24480</v>
      </c>
      <c r="R5310">
        <v>3</v>
      </c>
      <c r="S5310">
        <v>249</v>
      </c>
      <c r="T5310">
        <v>1.02</v>
      </c>
      <c r="U5310">
        <v>3</v>
      </c>
      <c r="V5310">
        <v>319</v>
      </c>
      <c r="W5310">
        <v>1.3</v>
      </c>
      <c r="X5310">
        <v>0</v>
      </c>
      <c r="Y5310">
        <v>0</v>
      </c>
      <c r="Z5310">
        <v>0</v>
      </c>
      <c r="AA5310">
        <v>1</v>
      </c>
      <c r="AB5310">
        <v>6</v>
      </c>
      <c r="AC5310">
        <v>0.02</v>
      </c>
      <c r="AD5310">
        <v>0</v>
      </c>
      <c r="AE5310">
        <v>0</v>
      </c>
      <c r="AF5310">
        <v>0</v>
      </c>
      <c r="AG5310" t="s">
        <v>20491</v>
      </c>
      <c r="AH5310" s="21" t="str">
        <f t="shared" si="164"/>
        <v>YR25</v>
      </c>
      <c r="AI5310" s="21">
        <v>345.36</v>
      </c>
      <c r="AJ5310" s="21">
        <f t="shared" si="165"/>
        <v>97.65522875816994</v>
      </c>
      <c r="AK5310" s="21" t="s">
        <v>2063</v>
      </c>
      <c r="AL5310" t="s">
        <v>2515</v>
      </c>
      <c r="AM5310" s="26" t="s">
        <v>38</v>
      </c>
      <c r="AN5310" t="s">
        <v>2030</v>
      </c>
    </row>
    <row r="5311" spans="1:40" ht="15" hidden="1" thickTop="1" x14ac:dyDescent="0.35">
      <c r="A5311" t="s">
        <v>12009</v>
      </c>
      <c r="B5311" t="s">
        <v>20492</v>
      </c>
      <c r="C5311" t="s">
        <v>4546</v>
      </c>
      <c r="D5311" t="s">
        <v>20481</v>
      </c>
      <c r="E5311" t="s">
        <v>2608</v>
      </c>
      <c r="F5311">
        <v>1</v>
      </c>
      <c r="G5311" t="s">
        <v>2609</v>
      </c>
      <c r="H5311" t="s">
        <v>2577</v>
      </c>
      <c r="I5311" t="s">
        <v>2076</v>
      </c>
      <c r="J5311" t="s">
        <v>2764</v>
      </c>
      <c r="K5311" t="s">
        <v>2765</v>
      </c>
      <c r="L5311" t="s">
        <v>2058</v>
      </c>
      <c r="M5311" t="s">
        <v>2059</v>
      </c>
      <c r="N5311">
        <v>15</v>
      </c>
      <c r="O5311">
        <v>616</v>
      </c>
      <c r="P5311">
        <v>2.52</v>
      </c>
      <c r="Q5311">
        <v>24480</v>
      </c>
      <c r="R5311">
        <v>5</v>
      </c>
      <c r="S5311">
        <v>148</v>
      </c>
      <c r="T5311">
        <v>0.6</v>
      </c>
      <c r="U5311">
        <v>7</v>
      </c>
      <c r="V5311">
        <v>408</v>
      </c>
      <c r="W5311">
        <v>1.67</v>
      </c>
      <c r="X5311">
        <v>0</v>
      </c>
      <c r="Y5311">
        <v>0</v>
      </c>
      <c r="Z5311">
        <v>0</v>
      </c>
      <c r="AA5311">
        <v>3</v>
      </c>
      <c r="AB5311">
        <v>60</v>
      </c>
      <c r="AC5311">
        <v>0.25</v>
      </c>
      <c r="AD5311">
        <v>0</v>
      </c>
      <c r="AE5311">
        <v>0</v>
      </c>
      <c r="AF5311">
        <v>0</v>
      </c>
      <c r="AG5311" t="s">
        <v>20493</v>
      </c>
      <c r="AH5311" s="21" t="str">
        <f t="shared" si="164"/>
        <v>YR25</v>
      </c>
      <c r="AI5311" s="21">
        <v>345.36</v>
      </c>
      <c r="AJ5311" s="21">
        <f t="shared" si="165"/>
        <v>97.48366013071896</v>
      </c>
      <c r="AK5311" s="21" t="s">
        <v>2063</v>
      </c>
      <c r="AL5311" t="s">
        <v>2613</v>
      </c>
      <c r="AM5311" s="26" t="s">
        <v>38</v>
      </c>
      <c r="AN5311" t="s">
        <v>2032</v>
      </c>
    </row>
    <row r="5312" spans="1:40" ht="15" hidden="1" thickTop="1" x14ac:dyDescent="0.35">
      <c r="A5312" t="s">
        <v>12013</v>
      </c>
      <c r="B5312" t="s">
        <v>20494</v>
      </c>
      <c r="C5312" t="s">
        <v>4118</v>
      </c>
      <c r="D5312" t="s">
        <v>20495</v>
      </c>
      <c r="E5312" t="s">
        <v>2646</v>
      </c>
      <c r="F5312">
        <v>1</v>
      </c>
      <c r="G5312" t="s">
        <v>2600</v>
      </c>
      <c r="H5312" t="s">
        <v>2577</v>
      </c>
      <c r="I5312" t="s">
        <v>2076</v>
      </c>
      <c r="J5312" t="s">
        <v>2647</v>
      </c>
      <c r="K5312" t="s">
        <v>2602</v>
      </c>
      <c r="L5312" t="s">
        <v>2058</v>
      </c>
      <c r="M5312" t="s">
        <v>2059</v>
      </c>
      <c r="N5312">
        <v>2</v>
      </c>
      <c r="O5312">
        <v>40</v>
      </c>
      <c r="P5312">
        <v>0.16</v>
      </c>
      <c r="Q5312">
        <v>24480</v>
      </c>
      <c r="R5312">
        <v>0</v>
      </c>
      <c r="S5312">
        <v>0</v>
      </c>
      <c r="T5312">
        <v>0</v>
      </c>
      <c r="U5312">
        <v>2</v>
      </c>
      <c r="V5312">
        <v>40</v>
      </c>
      <c r="W5312">
        <v>0.16</v>
      </c>
      <c r="X5312">
        <v>0</v>
      </c>
      <c r="Y5312">
        <v>0</v>
      </c>
      <c r="Z5312">
        <v>0</v>
      </c>
      <c r="AA5312">
        <v>0</v>
      </c>
      <c r="AB5312">
        <v>0</v>
      </c>
      <c r="AC5312">
        <v>0</v>
      </c>
      <c r="AD5312">
        <v>0</v>
      </c>
      <c r="AE5312">
        <v>0</v>
      </c>
      <c r="AF5312">
        <v>0</v>
      </c>
      <c r="AG5312" t="s">
        <v>20496</v>
      </c>
      <c r="AH5312" s="21" t="str">
        <f t="shared" si="164"/>
        <v>YR25</v>
      </c>
      <c r="AI5312" s="21">
        <v>345.36</v>
      </c>
      <c r="AJ5312" s="21">
        <f t="shared" si="165"/>
        <v>99.83660130718954</v>
      </c>
      <c r="AK5312" s="21" t="s">
        <v>2060</v>
      </c>
      <c r="AL5312" t="s">
        <v>2551</v>
      </c>
      <c r="AM5312" s="26" t="s">
        <v>38</v>
      </c>
      <c r="AN5312" t="s">
        <v>2031</v>
      </c>
    </row>
    <row r="5313" spans="1:40" ht="15" hidden="1" thickTop="1" x14ac:dyDescent="0.35">
      <c r="A5313" t="s">
        <v>12016</v>
      </c>
      <c r="B5313" t="s">
        <v>20497</v>
      </c>
      <c r="C5313" t="s">
        <v>4585</v>
      </c>
      <c r="D5313" t="s">
        <v>20498</v>
      </c>
      <c r="E5313" t="s">
        <v>3407</v>
      </c>
      <c r="F5313">
        <v>1</v>
      </c>
      <c r="G5313" t="s">
        <v>2509</v>
      </c>
      <c r="H5313" t="s">
        <v>2510</v>
      </c>
      <c r="I5313" t="s">
        <v>2076</v>
      </c>
      <c r="J5313" t="s">
        <v>3408</v>
      </c>
      <c r="K5313" t="s">
        <v>3109</v>
      </c>
      <c r="L5313" t="s">
        <v>2058</v>
      </c>
      <c r="M5313" t="s">
        <v>2059</v>
      </c>
      <c r="N5313">
        <v>5</v>
      </c>
      <c r="O5313">
        <v>358</v>
      </c>
      <c r="P5313">
        <v>1.46</v>
      </c>
      <c r="Q5313">
        <v>24480</v>
      </c>
      <c r="R5313">
        <v>0</v>
      </c>
      <c r="S5313">
        <v>0</v>
      </c>
      <c r="T5313">
        <v>0</v>
      </c>
      <c r="U5313">
        <v>5</v>
      </c>
      <c r="V5313">
        <v>358</v>
      </c>
      <c r="W5313">
        <v>1.46</v>
      </c>
      <c r="X5313">
        <v>0</v>
      </c>
      <c r="Y5313">
        <v>0</v>
      </c>
      <c r="Z5313">
        <v>0</v>
      </c>
      <c r="AA5313">
        <v>0</v>
      </c>
      <c r="AB5313">
        <v>0</v>
      </c>
      <c r="AC5313">
        <v>0</v>
      </c>
      <c r="AD5313">
        <v>0</v>
      </c>
      <c r="AE5313">
        <v>0</v>
      </c>
      <c r="AF5313">
        <v>0</v>
      </c>
      <c r="AG5313" t="s">
        <v>20499</v>
      </c>
      <c r="AH5313" s="21" t="str">
        <f t="shared" si="164"/>
        <v>YR25</v>
      </c>
      <c r="AI5313" s="21">
        <v>345.36</v>
      </c>
      <c r="AJ5313" s="21">
        <f t="shared" si="165"/>
        <v>98.537581699346404</v>
      </c>
      <c r="AK5313" s="21" t="s">
        <v>2063</v>
      </c>
      <c r="AL5313" t="s">
        <v>3411</v>
      </c>
      <c r="AM5313" s="26" t="s">
        <v>38</v>
      </c>
      <c r="AN5313" t="s">
        <v>2032</v>
      </c>
    </row>
    <row r="5314" spans="1:40" ht="15" hidden="1" thickTop="1" x14ac:dyDescent="0.35">
      <c r="A5314" t="s">
        <v>12019</v>
      </c>
      <c r="B5314" t="s">
        <v>20500</v>
      </c>
      <c r="C5314" t="s">
        <v>3544</v>
      </c>
      <c r="D5314" t="s">
        <v>20501</v>
      </c>
      <c r="E5314" t="s">
        <v>3407</v>
      </c>
      <c r="F5314">
        <v>1</v>
      </c>
      <c r="G5314" t="s">
        <v>2509</v>
      </c>
      <c r="H5314" t="s">
        <v>2510</v>
      </c>
      <c r="I5314" t="s">
        <v>2076</v>
      </c>
      <c r="J5314" t="s">
        <v>3408</v>
      </c>
      <c r="K5314" t="s">
        <v>3109</v>
      </c>
      <c r="L5314" t="s">
        <v>2058</v>
      </c>
      <c r="M5314" t="s">
        <v>2170</v>
      </c>
      <c r="N5314">
        <v>1</v>
      </c>
      <c r="O5314">
        <v>41</v>
      </c>
      <c r="P5314">
        <v>0.27</v>
      </c>
      <c r="Q5314">
        <v>15300</v>
      </c>
      <c r="R5314">
        <v>1</v>
      </c>
      <c r="S5314">
        <v>41</v>
      </c>
      <c r="T5314">
        <v>0.27</v>
      </c>
      <c r="U5314">
        <v>0</v>
      </c>
      <c r="V5314">
        <v>0</v>
      </c>
      <c r="W5314">
        <v>0</v>
      </c>
      <c r="X5314">
        <v>0</v>
      </c>
      <c r="Y5314">
        <v>0</v>
      </c>
      <c r="Z5314">
        <v>0</v>
      </c>
      <c r="AA5314">
        <v>0</v>
      </c>
      <c r="AB5314">
        <v>0</v>
      </c>
      <c r="AC5314">
        <v>0</v>
      </c>
      <c r="AD5314">
        <v>0</v>
      </c>
      <c r="AE5314">
        <v>0</v>
      </c>
      <c r="AF5314">
        <v>0</v>
      </c>
      <c r="AG5314" t="s">
        <v>20502</v>
      </c>
      <c r="AH5314" s="21" t="str">
        <f t="shared" si="164"/>
        <v>YR25</v>
      </c>
      <c r="AI5314" s="21">
        <v>216</v>
      </c>
      <c r="AJ5314" s="21">
        <f t="shared" si="165"/>
        <v>99.732026143790847</v>
      </c>
      <c r="AK5314" s="21" t="s">
        <v>2060</v>
      </c>
      <c r="AL5314" t="s">
        <v>3411</v>
      </c>
      <c r="AM5314" s="26" t="s">
        <v>38</v>
      </c>
      <c r="AN5314" t="s">
        <v>2031</v>
      </c>
    </row>
    <row r="5315" spans="1:40" ht="15" hidden="1" thickTop="1" x14ac:dyDescent="0.35">
      <c r="A5315" t="s">
        <v>12023</v>
      </c>
      <c r="B5315" t="s">
        <v>20503</v>
      </c>
      <c r="C5315" t="s">
        <v>4416</v>
      </c>
      <c r="D5315" t="s">
        <v>20504</v>
      </c>
      <c r="E5315" t="s">
        <v>2608</v>
      </c>
      <c r="F5315">
        <v>1</v>
      </c>
      <c r="G5315" t="s">
        <v>2609</v>
      </c>
      <c r="H5315" t="s">
        <v>2577</v>
      </c>
      <c r="I5315" t="s">
        <v>2076</v>
      </c>
      <c r="J5315" t="s">
        <v>2764</v>
      </c>
      <c r="K5315" t="s">
        <v>2765</v>
      </c>
      <c r="L5315" t="s">
        <v>2058</v>
      </c>
      <c r="M5315" t="s">
        <v>2170</v>
      </c>
      <c r="N5315">
        <v>2</v>
      </c>
      <c r="O5315">
        <v>57</v>
      </c>
      <c r="P5315">
        <v>0.37</v>
      </c>
      <c r="Q5315">
        <v>15300</v>
      </c>
      <c r="R5315">
        <v>0</v>
      </c>
      <c r="S5315">
        <v>0</v>
      </c>
      <c r="T5315">
        <v>0</v>
      </c>
      <c r="U5315">
        <v>1</v>
      </c>
      <c r="V5315">
        <v>13</v>
      </c>
      <c r="W5315">
        <v>0.08</v>
      </c>
      <c r="X5315">
        <v>0</v>
      </c>
      <c r="Y5315">
        <v>0</v>
      </c>
      <c r="Z5315">
        <v>0</v>
      </c>
      <c r="AA5315">
        <v>1</v>
      </c>
      <c r="AB5315">
        <v>44</v>
      </c>
      <c r="AC5315">
        <v>0.28999999999999998</v>
      </c>
      <c r="AD5315">
        <v>0</v>
      </c>
      <c r="AE5315">
        <v>0</v>
      </c>
      <c r="AF5315">
        <v>0</v>
      </c>
      <c r="AG5315" t="s">
        <v>20505</v>
      </c>
      <c r="AH5315" s="21" t="str">
        <f t="shared" si="164"/>
        <v>YR25</v>
      </c>
      <c r="AI5315" s="21">
        <v>216</v>
      </c>
      <c r="AJ5315" s="21">
        <f t="shared" si="165"/>
        <v>99.627450980392155</v>
      </c>
      <c r="AK5315" s="21" t="s">
        <v>2060</v>
      </c>
      <c r="AL5315" t="s">
        <v>2613</v>
      </c>
      <c r="AM5315" s="26" t="s">
        <v>38</v>
      </c>
      <c r="AN5315" t="s">
        <v>2030</v>
      </c>
    </row>
    <row r="5316" spans="1:40" ht="15" hidden="1" thickTop="1" x14ac:dyDescent="0.35">
      <c r="A5316" t="s">
        <v>12025</v>
      </c>
      <c r="B5316" t="s">
        <v>20506</v>
      </c>
      <c r="C5316" t="s">
        <v>8622</v>
      </c>
      <c r="D5316" t="s">
        <v>20507</v>
      </c>
      <c r="E5316" t="s">
        <v>4003</v>
      </c>
      <c r="F5316">
        <v>1</v>
      </c>
      <c r="G5316" t="s">
        <v>2600</v>
      </c>
      <c r="H5316" t="s">
        <v>2510</v>
      </c>
      <c r="I5316" t="s">
        <v>2076</v>
      </c>
      <c r="J5316" t="s">
        <v>4004</v>
      </c>
      <c r="K5316" t="s">
        <v>3007</v>
      </c>
      <c r="L5316" t="s">
        <v>2058</v>
      </c>
      <c r="M5316" t="s">
        <v>2170</v>
      </c>
      <c r="N5316">
        <v>6</v>
      </c>
      <c r="O5316">
        <v>194</v>
      </c>
      <c r="P5316">
        <v>1.27</v>
      </c>
      <c r="Q5316">
        <v>15300</v>
      </c>
      <c r="R5316">
        <v>2</v>
      </c>
      <c r="S5316">
        <v>96</v>
      </c>
      <c r="T5316">
        <v>0.63</v>
      </c>
      <c r="U5316">
        <v>3</v>
      </c>
      <c r="V5316">
        <v>82</v>
      </c>
      <c r="W5316">
        <v>0.54</v>
      </c>
      <c r="X5316">
        <v>1</v>
      </c>
      <c r="Y5316">
        <v>16</v>
      </c>
      <c r="Z5316">
        <v>0.1</v>
      </c>
      <c r="AA5316">
        <v>0</v>
      </c>
      <c r="AB5316">
        <v>0</v>
      </c>
      <c r="AC5316">
        <v>0</v>
      </c>
      <c r="AD5316">
        <v>0</v>
      </c>
      <c r="AE5316">
        <v>0</v>
      </c>
      <c r="AF5316">
        <v>0</v>
      </c>
      <c r="AG5316" t="s">
        <v>20508</v>
      </c>
      <c r="AH5316" s="21" t="str">
        <f t="shared" si="164"/>
        <v>YR25</v>
      </c>
      <c r="AI5316" s="21">
        <v>216</v>
      </c>
      <c r="AJ5316" s="21">
        <f t="shared" si="165"/>
        <v>98.732026143790847</v>
      </c>
      <c r="AK5316" s="21" t="s">
        <v>2063</v>
      </c>
      <c r="AL5316" t="s">
        <v>2551</v>
      </c>
      <c r="AM5316" s="26" t="s">
        <v>38</v>
      </c>
      <c r="AN5316" t="s">
        <v>2032</v>
      </c>
    </row>
    <row r="5317" spans="1:40" ht="15" hidden="1" thickTop="1" x14ac:dyDescent="0.35">
      <c r="A5317" t="s">
        <v>12029</v>
      </c>
      <c r="B5317" t="s">
        <v>20509</v>
      </c>
      <c r="C5317" t="s">
        <v>2918</v>
      </c>
      <c r="D5317" t="s">
        <v>20510</v>
      </c>
      <c r="E5317" t="s">
        <v>2943</v>
      </c>
      <c r="F5317">
        <v>1</v>
      </c>
      <c r="G5317" t="s">
        <v>2682</v>
      </c>
      <c r="H5317" t="s">
        <v>2620</v>
      </c>
      <c r="I5317" t="s">
        <v>2076</v>
      </c>
      <c r="J5317" t="s">
        <v>2921</v>
      </c>
      <c r="K5317" t="s">
        <v>2684</v>
      </c>
      <c r="L5317" t="s">
        <v>2058</v>
      </c>
      <c r="M5317" t="s">
        <v>3044</v>
      </c>
      <c r="N5317">
        <v>2</v>
      </c>
      <c r="O5317">
        <v>114</v>
      </c>
      <c r="P5317">
        <v>0.93</v>
      </c>
      <c r="Q5317">
        <v>12240</v>
      </c>
      <c r="R5317">
        <v>1</v>
      </c>
      <c r="S5317">
        <v>47</v>
      </c>
      <c r="T5317">
        <v>0.38</v>
      </c>
      <c r="U5317">
        <v>1</v>
      </c>
      <c r="V5317">
        <v>67</v>
      </c>
      <c r="W5317">
        <v>0.55000000000000004</v>
      </c>
      <c r="X5317">
        <v>0</v>
      </c>
      <c r="Y5317">
        <v>0</v>
      </c>
      <c r="Z5317">
        <v>0</v>
      </c>
      <c r="AA5317">
        <v>0</v>
      </c>
      <c r="AB5317">
        <v>0</v>
      </c>
      <c r="AC5317">
        <v>0</v>
      </c>
      <c r="AD5317">
        <v>0</v>
      </c>
      <c r="AE5317">
        <v>0</v>
      </c>
      <c r="AF5317">
        <v>0</v>
      </c>
      <c r="AG5317" t="s">
        <v>20511</v>
      </c>
      <c r="AH5317" s="21" t="str">
        <f t="shared" si="164"/>
        <v>YR25</v>
      </c>
      <c r="AI5317" s="21">
        <v>172.79999999999995</v>
      </c>
      <c r="AJ5317" s="21">
        <f t="shared" si="165"/>
        <v>99.068627450980387</v>
      </c>
      <c r="AK5317" s="21" t="s">
        <v>2063</v>
      </c>
      <c r="AL5317" t="s">
        <v>2923</v>
      </c>
      <c r="AM5317" s="26" t="s">
        <v>38</v>
      </c>
      <c r="AN5317" t="s">
        <v>2031</v>
      </c>
    </row>
    <row r="5318" spans="1:40" ht="15" hidden="1" thickTop="1" x14ac:dyDescent="0.35">
      <c r="A5318" t="s">
        <v>12033</v>
      </c>
      <c r="B5318" t="s">
        <v>20512</v>
      </c>
      <c r="C5318" t="s">
        <v>4546</v>
      </c>
      <c r="D5318" t="s">
        <v>20513</v>
      </c>
      <c r="E5318" t="s">
        <v>2608</v>
      </c>
      <c r="F5318">
        <v>1</v>
      </c>
      <c r="G5318" t="s">
        <v>2609</v>
      </c>
      <c r="H5318" t="s">
        <v>2577</v>
      </c>
      <c r="I5318" t="s">
        <v>2076</v>
      </c>
      <c r="J5318" t="s">
        <v>2764</v>
      </c>
      <c r="K5318" t="s">
        <v>2765</v>
      </c>
      <c r="L5318" t="s">
        <v>2058</v>
      </c>
      <c r="M5318" t="s">
        <v>2170</v>
      </c>
      <c r="N5318">
        <v>2</v>
      </c>
      <c r="O5318">
        <v>90</v>
      </c>
      <c r="P5318">
        <v>0.59</v>
      </c>
      <c r="Q5318">
        <v>15300</v>
      </c>
      <c r="R5318">
        <v>1</v>
      </c>
      <c r="S5318">
        <v>75</v>
      </c>
      <c r="T5318">
        <v>0.49</v>
      </c>
      <c r="U5318">
        <v>1</v>
      </c>
      <c r="V5318">
        <v>15</v>
      </c>
      <c r="W5318">
        <v>0.1</v>
      </c>
      <c r="X5318">
        <v>0</v>
      </c>
      <c r="Y5318">
        <v>0</v>
      </c>
      <c r="Z5318">
        <v>0</v>
      </c>
      <c r="AA5318">
        <v>0</v>
      </c>
      <c r="AB5318">
        <v>0</v>
      </c>
      <c r="AC5318">
        <v>0</v>
      </c>
      <c r="AD5318">
        <v>0</v>
      </c>
      <c r="AE5318">
        <v>0</v>
      </c>
      <c r="AF5318">
        <v>0</v>
      </c>
      <c r="AG5318" t="s">
        <v>20514</v>
      </c>
      <c r="AH5318" s="21" t="str">
        <f t="shared" si="164"/>
        <v>YR25</v>
      </c>
      <c r="AI5318" s="21">
        <v>216</v>
      </c>
      <c r="AJ5318" s="21">
        <f t="shared" si="165"/>
        <v>99.411764705882348</v>
      </c>
      <c r="AK5318" s="21" t="s">
        <v>2060</v>
      </c>
      <c r="AL5318" t="s">
        <v>2613</v>
      </c>
      <c r="AM5318" s="26" t="s">
        <v>38</v>
      </c>
      <c r="AN5318" t="s">
        <v>2031</v>
      </c>
    </row>
    <row r="5319" spans="1:40" ht="15" hidden="1" thickTop="1" x14ac:dyDescent="0.35">
      <c r="A5319" t="s">
        <v>12037</v>
      </c>
      <c r="B5319" t="s">
        <v>20515</v>
      </c>
      <c r="C5319" t="s">
        <v>6280</v>
      </c>
      <c r="D5319" t="s">
        <v>20516</v>
      </c>
      <c r="E5319" t="s">
        <v>2691</v>
      </c>
      <c r="F5319">
        <v>1</v>
      </c>
      <c r="G5319" t="s">
        <v>2633</v>
      </c>
      <c r="H5319" t="s">
        <v>2577</v>
      </c>
      <c r="I5319" t="s">
        <v>2076</v>
      </c>
      <c r="J5319" t="s">
        <v>2692</v>
      </c>
      <c r="K5319" t="s">
        <v>2635</v>
      </c>
      <c r="L5319" t="s">
        <v>2058</v>
      </c>
      <c r="M5319" t="s">
        <v>2059</v>
      </c>
      <c r="N5319">
        <v>4</v>
      </c>
      <c r="O5319">
        <v>121</v>
      </c>
      <c r="P5319">
        <v>0.49</v>
      </c>
      <c r="Q5319">
        <v>24480</v>
      </c>
      <c r="R5319">
        <v>1</v>
      </c>
      <c r="S5319">
        <v>22</v>
      </c>
      <c r="T5319">
        <v>0.09</v>
      </c>
      <c r="U5319">
        <v>3</v>
      </c>
      <c r="V5319">
        <v>99</v>
      </c>
      <c r="W5319">
        <v>0.4</v>
      </c>
      <c r="X5319">
        <v>0</v>
      </c>
      <c r="Y5319">
        <v>0</v>
      </c>
      <c r="Z5319">
        <v>0</v>
      </c>
      <c r="AA5319">
        <v>0</v>
      </c>
      <c r="AB5319">
        <v>0</v>
      </c>
      <c r="AC5319">
        <v>0</v>
      </c>
      <c r="AD5319">
        <v>0</v>
      </c>
      <c r="AE5319">
        <v>0</v>
      </c>
      <c r="AF5319">
        <v>0</v>
      </c>
      <c r="AG5319" t="s">
        <v>20517</v>
      </c>
      <c r="AH5319" s="21" t="str">
        <f t="shared" ref="AH5319:AH5382" si="166">LEFT(AG5319,4)</f>
        <v>YR25</v>
      </c>
      <c r="AI5319" s="21">
        <v>345.36</v>
      </c>
      <c r="AJ5319" s="21">
        <f t="shared" ref="AJ5319:AJ5382" si="167">100-(O5319/Q5319*100)</f>
        <v>99.505718954248366</v>
      </c>
      <c r="AK5319" s="21" t="s">
        <v>2060</v>
      </c>
      <c r="AL5319" t="s">
        <v>2581</v>
      </c>
      <c r="AM5319" s="26" t="s">
        <v>38</v>
      </c>
      <c r="AN5319" t="s">
        <v>2031</v>
      </c>
    </row>
    <row r="5320" spans="1:40" ht="15" hidden="1" thickTop="1" x14ac:dyDescent="0.35">
      <c r="A5320" t="s">
        <v>12041</v>
      </c>
      <c r="B5320" t="s">
        <v>20518</v>
      </c>
      <c r="C5320" t="s">
        <v>12386</v>
      </c>
      <c r="D5320" t="s">
        <v>20519</v>
      </c>
      <c r="E5320" t="s">
        <v>146</v>
      </c>
      <c r="F5320">
        <v>2</v>
      </c>
      <c r="G5320" t="s">
        <v>2524</v>
      </c>
      <c r="H5320" t="s">
        <v>2056</v>
      </c>
      <c r="I5320" t="s">
        <v>2076</v>
      </c>
      <c r="J5320" t="s">
        <v>5458</v>
      </c>
      <c r="K5320" t="s">
        <v>62</v>
      </c>
      <c r="L5320" t="s">
        <v>2058</v>
      </c>
      <c r="M5320" t="s">
        <v>5133</v>
      </c>
      <c r="N5320">
        <v>8</v>
      </c>
      <c r="O5320">
        <v>520</v>
      </c>
      <c r="P5320">
        <v>4.63</v>
      </c>
      <c r="Q5320">
        <v>11220</v>
      </c>
      <c r="R5320">
        <v>2</v>
      </c>
      <c r="S5320">
        <v>168</v>
      </c>
      <c r="T5320">
        <v>1.5</v>
      </c>
      <c r="U5320">
        <v>6</v>
      </c>
      <c r="V5320">
        <v>352</v>
      </c>
      <c r="W5320">
        <v>3.14</v>
      </c>
      <c r="X5320">
        <v>0</v>
      </c>
      <c r="Y5320">
        <v>0</v>
      </c>
      <c r="Z5320">
        <v>0</v>
      </c>
      <c r="AA5320">
        <v>0</v>
      </c>
      <c r="AB5320">
        <v>0</v>
      </c>
      <c r="AC5320">
        <v>0</v>
      </c>
      <c r="AD5320">
        <v>0</v>
      </c>
      <c r="AE5320">
        <v>0</v>
      </c>
      <c r="AF5320">
        <v>0</v>
      </c>
      <c r="AG5320" t="s">
        <v>20520</v>
      </c>
      <c r="AH5320" s="21" t="str">
        <f t="shared" si="166"/>
        <v>YR25</v>
      </c>
      <c r="AI5320" s="21">
        <v>158.4</v>
      </c>
      <c r="AJ5320" s="21">
        <f t="shared" si="167"/>
        <v>95.365418894830654</v>
      </c>
      <c r="AK5320" s="21" t="s">
        <v>2063</v>
      </c>
      <c r="AL5320" t="s">
        <v>2527</v>
      </c>
      <c r="AM5320" s="26" t="s">
        <v>38</v>
      </c>
      <c r="AN5320" t="s">
        <v>2030</v>
      </c>
    </row>
    <row r="5321" spans="1:40" ht="15" hidden="1" thickTop="1" x14ac:dyDescent="0.35">
      <c r="A5321" t="s">
        <v>8016</v>
      </c>
      <c r="B5321" t="s">
        <v>20521</v>
      </c>
      <c r="C5321" t="s">
        <v>3949</v>
      </c>
      <c r="D5321" t="s">
        <v>20522</v>
      </c>
      <c r="E5321" t="s">
        <v>4786</v>
      </c>
      <c r="F5321">
        <v>2</v>
      </c>
      <c r="G5321" t="s">
        <v>2509</v>
      </c>
      <c r="H5321" t="s">
        <v>2510</v>
      </c>
      <c r="I5321" t="s">
        <v>2076</v>
      </c>
      <c r="J5321" t="s">
        <v>2987</v>
      </c>
      <c r="K5321" t="s">
        <v>2513</v>
      </c>
      <c r="L5321" t="s">
        <v>2058</v>
      </c>
      <c r="M5321" t="s">
        <v>2059</v>
      </c>
      <c r="N5321">
        <v>7</v>
      </c>
      <c r="O5321">
        <v>310</v>
      </c>
      <c r="P5321">
        <v>1.27</v>
      </c>
      <c r="Q5321">
        <v>24480</v>
      </c>
      <c r="R5321">
        <v>2</v>
      </c>
      <c r="S5321">
        <v>82</v>
      </c>
      <c r="T5321">
        <v>0.33</v>
      </c>
      <c r="U5321">
        <v>5</v>
      </c>
      <c r="V5321">
        <v>228</v>
      </c>
      <c r="W5321">
        <v>0.93</v>
      </c>
      <c r="X5321">
        <v>0</v>
      </c>
      <c r="Y5321">
        <v>0</v>
      </c>
      <c r="Z5321">
        <v>0</v>
      </c>
      <c r="AA5321">
        <v>0</v>
      </c>
      <c r="AB5321">
        <v>0</v>
      </c>
      <c r="AC5321">
        <v>0</v>
      </c>
      <c r="AD5321">
        <v>0</v>
      </c>
      <c r="AE5321">
        <v>0</v>
      </c>
      <c r="AF5321">
        <v>0</v>
      </c>
      <c r="AG5321" t="s">
        <v>20523</v>
      </c>
      <c r="AH5321" s="21" t="str">
        <f t="shared" si="166"/>
        <v>YR25</v>
      </c>
      <c r="AI5321" s="21">
        <v>345.36</v>
      </c>
      <c r="AJ5321" s="21">
        <f t="shared" si="167"/>
        <v>98.73366013071896</v>
      </c>
      <c r="AK5321" s="21" t="s">
        <v>2063</v>
      </c>
      <c r="AL5321" t="s">
        <v>2515</v>
      </c>
      <c r="AM5321" s="26" t="s">
        <v>38</v>
      </c>
      <c r="AN5321" t="s">
        <v>2032</v>
      </c>
    </row>
    <row r="5322" spans="1:40" ht="15" hidden="1" thickTop="1" x14ac:dyDescent="0.35">
      <c r="A5322" t="s">
        <v>12046</v>
      </c>
      <c r="B5322" t="s">
        <v>20524</v>
      </c>
      <c r="C5322" t="s">
        <v>2844</v>
      </c>
      <c r="D5322" t="s">
        <v>20525</v>
      </c>
      <c r="E5322" t="s">
        <v>2825</v>
      </c>
      <c r="F5322">
        <v>2</v>
      </c>
      <c r="G5322" t="s">
        <v>2816</v>
      </c>
      <c r="H5322" t="s">
        <v>2620</v>
      </c>
      <c r="I5322" t="s">
        <v>2076</v>
      </c>
      <c r="J5322" t="s">
        <v>2826</v>
      </c>
      <c r="K5322" t="s">
        <v>2827</v>
      </c>
      <c r="L5322" t="s">
        <v>30321</v>
      </c>
      <c r="M5322" t="s">
        <v>2059</v>
      </c>
      <c r="N5322">
        <v>12</v>
      </c>
      <c r="O5322">
        <v>427</v>
      </c>
      <c r="P5322">
        <v>1.98</v>
      </c>
      <c r="Q5322">
        <v>21600</v>
      </c>
      <c r="R5322">
        <v>5</v>
      </c>
      <c r="S5322">
        <v>110</v>
      </c>
      <c r="T5322">
        <v>0.51</v>
      </c>
      <c r="U5322">
        <v>7</v>
      </c>
      <c r="V5322">
        <v>317</v>
      </c>
      <c r="W5322">
        <v>1.47</v>
      </c>
      <c r="X5322">
        <v>0</v>
      </c>
      <c r="Y5322">
        <v>0</v>
      </c>
      <c r="Z5322">
        <v>0</v>
      </c>
      <c r="AA5322">
        <v>0</v>
      </c>
      <c r="AB5322">
        <v>0</v>
      </c>
      <c r="AC5322">
        <v>0</v>
      </c>
      <c r="AD5322">
        <v>0</v>
      </c>
      <c r="AE5322">
        <v>0</v>
      </c>
      <c r="AF5322">
        <v>0</v>
      </c>
      <c r="AG5322" t="s">
        <v>20526</v>
      </c>
      <c r="AH5322" s="21" t="str">
        <f t="shared" si="166"/>
        <v>YR25</v>
      </c>
      <c r="AI5322" s="21">
        <v>345.36</v>
      </c>
      <c r="AJ5322" s="21">
        <f t="shared" si="167"/>
        <v>98.023148148148152</v>
      </c>
      <c r="AK5322" s="21" t="s">
        <v>2063</v>
      </c>
      <c r="AL5322" t="s">
        <v>2829</v>
      </c>
      <c r="AM5322" s="26" t="s">
        <v>38</v>
      </c>
      <c r="AN5322" t="s">
        <v>2032</v>
      </c>
    </row>
    <row r="5323" spans="1:40" ht="15" hidden="1" thickTop="1" x14ac:dyDescent="0.35">
      <c r="A5323" t="s">
        <v>12050</v>
      </c>
      <c r="B5323" t="s">
        <v>20527</v>
      </c>
      <c r="C5323" t="s">
        <v>2889</v>
      </c>
      <c r="D5323" t="s">
        <v>20528</v>
      </c>
      <c r="E5323" t="s">
        <v>3193</v>
      </c>
      <c r="F5323">
        <v>1</v>
      </c>
      <c r="G5323" t="s">
        <v>2609</v>
      </c>
      <c r="H5323" t="s">
        <v>2577</v>
      </c>
      <c r="I5323" t="s">
        <v>2076</v>
      </c>
      <c r="J5323" t="s">
        <v>2764</v>
      </c>
      <c r="K5323" t="s">
        <v>2765</v>
      </c>
      <c r="L5323" t="s">
        <v>2058</v>
      </c>
      <c r="M5323" t="s">
        <v>2059</v>
      </c>
      <c r="N5323">
        <v>4</v>
      </c>
      <c r="O5323">
        <v>116</v>
      </c>
      <c r="P5323">
        <v>0.47</v>
      </c>
      <c r="Q5323">
        <v>24480</v>
      </c>
      <c r="R5323">
        <v>2</v>
      </c>
      <c r="S5323">
        <v>80</v>
      </c>
      <c r="T5323">
        <v>0.33</v>
      </c>
      <c r="U5323">
        <v>2</v>
      </c>
      <c r="V5323">
        <v>36</v>
      </c>
      <c r="W5323">
        <v>0.15</v>
      </c>
      <c r="X5323">
        <v>0</v>
      </c>
      <c r="Y5323">
        <v>0</v>
      </c>
      <c r="Z5323">
        <v>0</v>
      </c>
      <c r="AA5323">
        <v>0</v>
      </c>
      <c r="AB5323">
        <v>0</v>
      </c>
      <c r="AC5323">
        <v>0</v>
      </c>
      <c r="AD5323">
        <v>0</v>
      </c>
      <c r="AE5323">
        <v>0</v>
      </c>
      <c r="AF5323">
        <v>0</v>
      </c>
      <c r="AG5323" t="s">
        <v>20529</v>
      </c>
      <c r="AH5323" s="21" t="str">
        <f t="shared" si="166"/>
        <v>YR25</v>
      </c>
      <c r="AI5323" s="21">
        <v>345.36</v>
      </c>
      <c r="AJ5323" s="21">
        <f t="shared" si="167"/>
        <v>99.526143790849673</v>
      </c>
      <c r="AK5323" s="21" t="s">
        <v>2060</v>
      </c>
      <c r="AL5323" t="s">
        <v>2613</v>
      </c>
      <c r="AM5323" s="26" t="s">
        <v>38</v>
      </c>
      <c r="AN5323" t="s">
        <v>2032</v>
      </c>
    </row>
    <row r="5324" spans="1:40" ht="15" hidden="1" thickTop="1" x14ac:dyDescent="0.35">
      <c r="A5324" t="s">
        <v>12054</v>
      </c>
      <c r="B5324" t="s">
        <v>20530</v>
      </c>
      <c r="C5324" t="s">
        <v>4708</v>
      </c>
      <c r="D5324" t="s">
        <v>20531</v>
      </c>
      <c r="E5324" t="s">
        <v>2608</v>
      </c>
      <c r="F5324">
        <v>1</v>
      </c>
      <c r="G5324" t="s">
        <v>2633</v>
      </c>
      <c r="H5324" t="s">
        <v>2577</v>
      </c>
      <c r="I5324" t="s">
        <v>2076</v>
      </c>
      <c r="J5324" t="s">
        <v>2675</v>
      </c>
      <c r="K5324" t="s">
        <v>2611</v>
      </c>
      <c r="L5324" t="s">
        <v>2058</v>
      </c>
      <c r="M5324" t="s">
        <v>2170</v>
      </c>
      <c r="N5324">
        <v>0</v>
      </c>
      <c r="O5324">
        <v>0</v>
      </c>
      <c r="P5324">
        <v>0</v>
      </c>
      <c r="Q5324">
        <v>15300</v>
      </c>
      <c r="R5324">
        <v>0</v>
      </c>
      <c r="S5324">
        <v>0</v>
      </c>
      <c r="T5324">
        <v>0</v>
      </c>
      <c r="U5324">
        <v>0</v>
      </c>
      <c r="V5324">
        <v>0</v>
      </c>
      <c r="W5324">
        <v>0</v>
      </c>
      <c r="X5324">
        <v>0</v>
      </c>
      <c r="Y5324">
        <v>0</v>
      </c>
      <c r="Z5324">
        <v>0</v>
      </c>
      <c r="AA5324">
        <v>0</v>
      </c>
      <c r="AB5324">
        <v>0</v>
      </c>
      <c r="AC5324">
        <v>0</v>
      </c>
      <c r="AD5324">
        <v>0</v>
      </c>
      <c r="AE5324">
        <v>0</v>
      </c>
      <c r="AF5324">
        <v>0</v>
      </c>
      <c r="AG5324" t="s">
        <v>20532</v>
      </c>
      <c r="AH5324" s="21" t="str">
        <f t="shared" si="166"/>
        <v>YR25</v>
      </c>
      <c r="AI5324" s="21">
        <v>216</v>
      </c>
      <c r="AJ5324" s="21">
        <f t="shared" si="167"/>
        <v>100</v>
      </c>
      <c r="AK5324" s="21" t="s">
        <v>2060</v>
      </c>
      <c r="AL5324" t="s">
        <v>2581</v>
      </c>
      <c r="AM5324" s="26" t="s">
        <v>38</v>
      </c>
      <c r="AN5324" t="s">
        <v>2032</v>
      </c>
    </row>
    <row r="5325" spans="1:40" ht="15" hidden="1" thickTop="1" x14ac:dyDescent="0.35">
      <c r="A5325" t="s">
        <v>12058</v>
      </c>
      <c r="B5325" t="s">
        <v>20533</v>
      </c>
      <c r="C5325" t="s">
        <v>8649</v>
      </c>
      <c r="D5325" t="s">
        <v>20534</v>
      </c>
      <c r="E5325" t="s">
        <v>126</v>
      </c>
      <c r="F5325">
        <v>2</v>
      </c>
      <c r="G5325" t="s">
        <v>2524</v>
      </c>
      <c r="H5325" t="s">
        <v>2056</v>
      </c>
      <c r="I5325" t="s">
        <v>2076</v>
      </c>
      <c r="J5325" t="s">
        <v>3956</v>
      </c>
      <c r="K5325" t="s">
        <v>62</v>
      </c>
      <c r="L5325" t="s">
        <v>2058</v>
      </c>
      <c r="M5325" t="s">
        <v>2982</v>
      </c>
      <c r="N5325">
        <v>11</v>
      </c>
      <c r="O5325">
        <v>600</v>
      </c>
      <c r="P5325">
        <v>4.2</v>
      </c>
      <c r="Q5325">
        <v>14280</v>
      </c>
      <c r="R5325">
        <v>4</v>
      </c>
      <c r="S5325">
        <v>231</v>
      </c>
      <c r="T5325">
        <v>1.62</v>
      </c>
      <c r="U5325">
        <v>7</v>
      </c>
      <c r="V5325">
        <v>369</v>
      </c>
      <c r="W5325">
        <v>2.58</v>
      </c>
      <c r="X5325">
        <v>0</v>
      </c>
      <c r="Y5325">
        <v>0</v>
      </c>
      <c r="Z5325">
        <v>0</v>
      </c>
      <c r="AA5325">
        <v>0</v>
      </c>
      <c r="AB5325">
        <v>0</v>
      </c>
      <c r="AC5325">
        <v>0</v>
      </c>
      <c r="AD5325">
        <v>0</v>
      </c>
      <c r="AE5325">
        <v>0</v>
      </c>
      <c r="AF5325">
        <v>0</v>
      </c>
      <c r="AG5325" t="s">
        <v>20535</v>
      </c>
      <c r="AH5325" s="21" t="str">
        <f t="shared" si="166"/>
        <v>YR25</v>
      </c>
      <c r="AI5325" s="21">
        <v>201.59999999999997</v>
      </c>
      <c r="AJ5325" s="21">
        <f t="shared" si="167"/>
        <v>95.798319327731093</v>
      </c>
      <c r="AK5325" s="21" t="s">
        <v>2063</v>
      </c>
      <c r="AL5325" t="s">
        <v>2527</v>
      </c>
      <c r="AM5325" s="26" t="s">
        <v>38</v>
      </c>
      <c r="AN5325" t="s">
        <v>2030</v>
      </c>
    </row>
    <row r="5326" spans="1:40" ht="15" hidden="1" thickTop="1" x14ac:dyDescent="0.35">
      <c r="A5326" t="s">
        <v>12062</v>
      </c>
      <c r="B5326" t="s">
        <v>20536</v>
      </c>
      <c r="C5326" t="s">
        <v>9595</v>
      </c>
      <c r="D5326" t="s">
        <v>20537</v>
      </c>
      <c r="E5326" t="s">
        <v>2667</v>
      </c>
      <c r="F5326">
        <v>1</v>
      </c>
      <c r="G5326" t="s">
        <v>2509</v>
      </c>
      <c r="H5326" t="s">
        <v>2510</v>
      </c>
      <c r="I5326" t="s">
        <v>2076</v>
      </c>
      <c r="J5326" t="s">
        <v>3168</v>
      </c>
      <c r="K5326" t="s">
        <v>2669</v>
      </c>
      <c r="L5326" t="s">
        <v>2058</v>
      </c>
      <c r="M5326" t="s">
        <v>2170</v>
      </c>
      <c r="N5326">
        <v>2</v>
      </c>
      <c r="O5326">
        <v>50</v>
      </c>
      <c r="P5326">
        <v>0.33</v>
      </c>
      <c r="Q5326">
        <v>15300</v>
      </c>
      <c r="R5326">
        <v>0</v>
      </c>
      <c r="S5326">
        <v>0</v>
      </c>
      <c r="T5326">
        <v>0</v>
      </c>
      <c r="U5326">
        <v>1</v>
      </c>
      <c r="V5326">
        <v>31</v>
      </c>
      <c r="W5326">
        <v>0.2</v>
      </c>
      <c r="X5326">
        <v>1</v>
      </c>
      <c r="Y5326">
        <v>19</v>
      </c>
      <c r="Z5326">
        <v>0.12</v>
      </c>
      <c r="AA5326">
        <v>0</v>
      </c>
      <c r="AB5326">
        <v>0</v>
      </c>
      <c r="AC5326">
        <v>0</v>
      </c>
      <c r="AD5326">
        <v>0</v>
      </c>
      <c r="AE5326">
        <v>0</v>
      </c>
      <c r="AF5326">
        <v>0</v>
      </c>
      <c r="AG5326" t="s">
        <v>20538</v>
      </c>
      <c r="AH5326" s="21" t="str">
        <f t="shared" si="166"/>
        <v>YR25</v>
      </c>
      <c r="AI5326" s="21">
        <v>216</v>
      </c>
      <c r="AJ5326" s="21">
        <f t="shared" si="167"/>
        <v>99.673202614379079</v>
      </c>
      <c r="AK5326" s="21" t="s">
        <v>2060</v>
      </c>
      <c r="AL5326" t="s">
        <v>2515</v>
      </c>
      <c r="AM5326" s="26" t="s">
        <v>38</v>
      </c>
      <c r="AN5326" t="s">
        <v>2030</v>
      </c>
    </row>
    <row r="5327" spans="1:40" ht="15" hidden="1" thickTop="1" x14ac:dyDescent="0.35">
      <c r="A5327" t="s">
        <v>12066</v>
      </c>
      <c r="B5327" t="s">
        <v>20539</v>
      </c>
      <c r="C5327" t="s">
        <v>6477</v>
      </c>
      <c r="D5327" t="s">
        <v>20540</v>
      </c>
      <c r="E5327" t="s">
        <v>3309</v>
      </c>
      <c r="F5327">
        <v>1</v>
      </c>
      <c r="G5327" t="s">
        <v>2509</v>
      </c>
      <c r="H5327" t="s">
        <v>2510</v>
      </c>
      <c r="I5327" t="s">
        <v>2076</v>
      </c>
      <c r="J5327" t="s">
        <v>3522</v>
      </c>
      <c r="K5327" t="s">
        <v>3109</v>
      </c>
      <c r="L5327" t="s">
        <v>2058</v>
      </c>
      <c r="M5327" t="s">
        <v>2059</v>
      </c>
      <c r="N5327">
        <v>9</v>
      </c>
      <c r="O5327">
        <v>288</v>
      </c>
      <c r="P5327">
        <v>1.18</v>
      </c>
      <c r="Q5327">
        <v>24480</v>
      </c>
      <c r="R5327">
        <v>5</v>
      </c>
      <c r="S5327">
        <v>116</v>
      </c>
      <c r="T5327">
        <v>0.47</v>
      </c>
      <c r="U5327">
        <v>4</v>
      </c>
      <c r="V5327">
        <v>172</v>
      </c>
      <c r="W5327">
        <v>0.7</v>
      </c>
      <c r="X5327">
        <v>0</v>
      </c>
      <c r="Y5327">
        <v>0</v>
      </c>
      <c r="Z5327">
        <v>0</v>
      </c>
      <c r="AA5327">
        <v>0</v>
      </c>
      <c r="AB5327">
        <v>0</v>
      </c>
      <c r="AC5327">
        <v>0</v>
      </c>
      <c r="AD5327">
        <v>0</v>
      </c>
      <c r="AE5327">
        <v>0</v>
      </c>
      <c r="AF5327">
        <v>0</v>
      </c>
      <c r="AG5327" t="s">
        <v>20541</v>
      </c>
      <c r="AH5327" s="21" t="str">
        <f t="shared" si="166"/>
        <v>YR25</v>
      </c>
      <c r="AI5327" s="21">
        <v>345.36</v>
      </c>
      <c r="AJ5327" s="21">
        <f t="shared" si="167"/>
        <v>98.82352941176471</v>
      </c>
      <c r="AK5327" s="21" t="s">
        <v>2063</v>
      </c>
      <c r="AL5327" t="s">
        <v>2515</v>
      </c>
      <c r="AM5327" s="26" t="s">
        <v>38</v>
      </c>
      <c r="AN5327" t="s">
        <v>2032</v>
      </c>
    </row>
    <row r="5328" spans="1:40" ht="15" hidden="1" thickTop="1" x14ac:dyDescent="0.35">
      <c r="A5328" t="s">
        <v>12069</v>
      </c>
      <c r="B5328" t="s">
        <v>20542</v>
      </c>
      <c r="C5328" t="s">
        <v>2606</v>
      </c>
      <c r="D5328" t="s">
        <v>20543</v>
      </c>
      <c r="E5328" t="s">
        <v>3430</v>
      </c>
      <c r="F5328">
        <v>1</v>
      </c>
      <c r="G5328" t="s">
        <v>2609</v>
      </c>
      <c r="H5328" t="s">
        <v>2577</v>
      </c>
      <c r="I5328" t="s">
        <v>2076</v>
      </c>
      <c r="J5328" t="s">
        <v>2610</v>
      </c>
      <c r="K5328" t="s">
        <v>2611</v>
      </c>
      <c r="L5328" t="s">
        <v>2058</v>
      </c>
      <c r="M5328" t="s">
        <v>2170</v>
      </c>
      <c r="N5328">
        <v>7</v>
      </c>
      <c r="O5328">
        <v>522</v>
      </c>
      <c r="P5328">
        <v>3.41</v>
      </c>
      <c r="Q5328">
        <v>15300</v>
      </c>
      <c r="R5328">
        <v>2</v>
      </c>
      <c r="S5328">
        <v>98</v>
      </c>
      <c r="T5328">
        <v>0.64</v>
      </c>
      <c r="U5328">
        <v>4</v>
      </c>
      <c r="V5328">
        <v>359</v>
      </c>
      <c r="W5328">
        <v>2.35</v>
      </c>
      <c r="X5328">
        <v>1</v>
      </c>
      <c r="Y5328">
        <v>65</v>
      </c>
      <c r="Z5328">
        <v>0.42</v>
      </c>
      <c r="AA5328">
        <v>0</v>
      </c>
      <c r="AB5328">
        <v>0</v>
      </c>
      <c r="AC5328">
        <v>0</v>
      </c>
      <c r="AD5328">
        <v>0</v>
      </c>
      <c r="AE5328">
        <v>0</v>
      </c>
      <c r="AF5328">
        <v>0</v>
      </c>
      <c r="AG5328" t="s">
        <v>20544</v>
      </c>
      <c r="AH5328" s="21" t="str">
        <f t="shared" si="166"/>
        <v>YR25</v>
      </c>
      <c r="AI5328" s="21">
        <v>216</v>
      </c>
      <c r="AJ5328" s="21">
        <f t="shared" si="167"/>
        <v>96.588235294117652</v>
      </c>
      <c r="AK5328" s="21" t="s">
        <v>2063</v>
      </c>
      <c r="AL5328" t="s">
        <v>2613</v>
      </c>
      <c r="AM5328" s="26" t="s">
        <v>38</v>
      </c>
      <c r="AN5328" t="s">
        <v>2030</v>
      </c>
    </row>
    <row r="5329" spans="1:40" ht="15" hidden="1" thickTop="1" x14ac:dyDescent="0.35">
      <c r="A5329" t="s">
        <v>12073</v>
      </c>
      <c r="B5329" t="s">
        <v>20545</v>
      </c>
      <c r="C5329" t="s">
        <v>3011</v>
      </c>
      <c r="D5329" t="s">
        <v>20546</v>
      </c>
      <c r="E5329" t="s">
        <v>3430</v>
      </c>
      <c r="F5329">
        <v>1</v>
      </c>
      <c r="G5329" t="s">
        <v>2609</v>
      </c>
      <c r="H5329" t="s">
        <v>2577</v>
      </c>
      <c r="I5329" t="s">
        <v>2076</v>
      </c>
      <c r="J5329" t="s">
        <v>2741</v>
      </c>
      <c r="K5329" t="s">
        <v>2742</v>
      </c>
      <c r="L5329" t="s">
        <v>2058</v>
      </c>
      <c r="M5329" t="s">
        <v>2059</v>
      </c>
      <c r="N5329">
        <v>7</v>
      </c>
      <c r="O5329">
        <v>515</v>
      </c>
      <c r="P5329">
        <v>2.1</v>
      </c>
      <c r="Q5329">
        <v>24480</v>
      </c>
      <c r="R5329">
        <v>4</v>
      </c>
      <c r="S5329">
        <v>337</v>
      </c>
      <c r="T5329">
        <v>1.38</v>
      </c>
      <c r="U5329">
        <v>3</v>
      </c>
      <c r="V5329">
        <v>178</v>
      </c>
      <c r="W5329">
        <v>0.73</v>
      </c>
      <c r="X5329">
        <v>0</v>
      </c>
      <c r="Y5329">
        <v>0</v>
      </c>
      <c r="Z5329">
        <v>0</v>
      </c>
      <c r="AA5329">
        <v>0</v>
      </c>
      <c r="AB5329">
        <v>0</v>
      </c>
      <c r="AC5329">
        <v>0</v>
      </c>
      <c r="AD5329">
        <v>0</v>
      </c>
      <c r="AE5329">
        <v>0</v>
      </c>
      <c r="AF5329">
        <v>0</v>
      </c>
      <c r="AG5329" t="s">
        <v>20547</v>
      </c>
      <c r="AH5329" s="21" t="str">
        <f t="shared" si="166"/>
        <v>YR25</v>
      </c>
      <c r="AI5329" s="21">
        <v>345.36</v>
      </c>
      <c r="AJ5329" s="21">
        <f t="shared" si="167"/>
        <v>97.896241830065364</v>
      </c>
      <c r="AK5329" s="21" t="s">
        <v>2063</v>
      </c>
      <c r="AL5329" t="s">
        <v>2551</v>
      </c>
      <c r="AM5329" s="26" t="s">
        <v>38</v>
      </c>
      <c r="AN5329" t="s">
        <v>2033</v>
      </c>
    </row>
    <row r="5330" spans="1:40" ht="15" hidden="1" thickTop="1" x14ac:dyDescent="0.35">
      <c r="A5330" t="s">
        <v>12077</v>
      </c>
      <c r="B5330" t="s">
        <v>20548</v>
      </c>
      <c r="C5330" t="s">
        <v>3954</v>
      </c>
      <c r="D5330" t="s">
        <v>20549</v>
      </c>
      <c r="E5330" t="s">
        <v>126</v>
      </c>
      <c r="F5330">
        <v>1</v>
      </c>
      <c r="G5330" t="s">
        <v>2524</v>
      </c>
      <c r="H5330" t="s">
        <v>2056</v>
      </c>
      <c r="I5330" t="s">
        <v>2076</v>
      </c>
      <c r="J5330" t="s">
        <v>3956</v>
      </c>
      <c r="K5330" t="s">
        <v>62</v>
      </c>
      <c r="L5330" t="s">
        <v>2058</v>
      </c>
      <c r="M5330" t="s">
        <v>2170</v>
      </c>
      <c r="N5330">
        <v>7</v>
      </c>
      <c r="O5330">
        <v>319</v>
      </c>
      <c r="P5330">
        <v>2.08</v>
      </c>
      <c r="Q5330">
        <v>15300</v>
      </c>
      <c r="R5330">
        <v>1</v>
      </c>
      <c r="S5330">
        <v>62</v>
      </c>
      <c r="T5330">
        <v>0.41</v>
      </c>
      <c r="U5330">
        <v>6</v>
      </c>
      <c r="V5330">
        <v>257</v>
      </c>
      <c r="W5330">
        <v>1.68</v>
      </c>
      <c r="X5330">
        <v>0</v>
      </c>
      <c r="Y5330">
        <v>0</v>
      </c>
      <c r="Z5330">
        <v>0</v>
      </c>
      <c r="AA5330">
        <v>0</v>
      </c>
      <c r="AB5330">
        <v>0</v>
      </c>
      <c r="AC5330">
        <v>0</v>
      </c>
      <c r="AD5330">
        <v>0</v>
      </c>
      <c r="AE5330">
        <v>0</v>
      </c>
      <c r="AF5330">
        <v>0</v>
      </c>
      <c r="AG5330" t="s">
        <v>20550</v>
      </c>
      <c r="AH5330" s="21" t="str">
        <f t="shared" si="166"/>
        <v>YR25</v>
      </c>
      <c r="AI5330" s="21">
        <v>216</v>
      </c>
      <c r="AJ5330" s="21">
        <f t="shared" si="167"/>
        <v>97.915032679738559</v>
      </c>
      <c r="AK5330" s="21" t="s">
        <v>2063</v>
      </c>
      <c r="AL5330" t="s">
        <v>2527</v>
      </c>
      <c r="AM5330" s="26" t="s">
        <v>38</v>
      </c>
      <c r="AN5330" t="s">
        <v>2030</v>
      </c>
    </row>
    <row r="5331" spans="1:40" ht="15" hidden="1" thickTop="1" x14ac:dyDescent="0.35">
      <c r="A5331" t="s">
        <v>12081</v>
      </c>
      <c r="B5331" t="s">
        <v>20551</v>
      </c>
      <c r="C5331" t="s">
        <v>3281</v>
      </c>
      <c r="D5331" t="s">
        <v>20552</v>
      </c>
      <c r="E5331" t="s">
        <v>2938</v>
      </c>
      <c r="F5331">
        <v>2</v>
      </c>
      <c r="G5331" t="s">
        <v>2593</v>
      </c>
      <c r="H5331" t="s">
        <v>2056</v>
      </c>
      <c r="I5331" t="s">
        <v>2076</v>
      </c>
      <c r="J5331" t="s">
        <v>3268</v>
      </c>
      <c r="K5331" t="s">
        <v>62</v>
      </c>
      <c r="L5331" t="s">
        <v>2058</v>
      </c>
      <c r="M5331" t="s">
        <v>2059</v>
      </c>
      <c r="N5331">
        <v>2</v>
      </c>
      <c r="O5331">
        <v>75</v>
      </c>
      <c r="P5331">
        <v>0.31</v>
      </c>
      <c r="Q5331">
        <v>24480</v>
      </c>
      <c r="R5331">
        <v>1</v>
      </c>
      <c r="S5331">
        <v>67</v>
      </c>
      <c r="T5331">
        <v>0.27</v>
      </c>
      <c r="U5331">
        <v>1</v>
      </c>
      <c r="V5331">
        <v>8</v>
      </c>
      <c r="W5331">
        <v>0.03</v>
      </c>
      <c r="X5331">
        <v>0</v>
      </c>
      <c r="Y5331">
        <v>0</v>
      </c>
      <c r="Z5331">
        <v>0</v>
      </c>
      <c r="AA5331">
        <v>0</v>
      </c>
      <c r="AB5331">
        <v>0</v>
      </c>
      <c r="AC5331">
        <v>0</v>
      </c>
      <c r="AD5331">
        <v>0</v>
      </c>
      <c r="AE5331">
        <v>0</v>
      </c>
      <c r="AF5331">
        <v>0</v>
      </c>
      <c r="AG5331" t="s">
        <v>20553</v>
      </c>
      <c r="AH5331" s="21" t="str">
        <f t="shared" si="166"/>
        <v>YR25</v>
      </c>
      <c r="AI5331" s="21">
        <v>345.36</v>
      </c>
      <c r="AJ5331" s="21">
        <f t="shared" si="167"/>
        <v>99.693627450980387</v>
      </c>
      <c r="AK5331" s="21" t="s">
        <v>2060</v>
      </c>
      <c r="AL5331" t="s">
        <v>2527</v>
      </c>
      <c r="AM5331" s="26" t="s">
        <v>38</v>
      </c>
      <c r="AN5331" t="s">
        <v>2030</v>
      </c>
    </row>
    <row r="5332" spans="1:40" ht="15" hidden="1" thickTop="1" x14ac:dyDescent="0.35">
      <c r="A5332" t="s">
        <v>12085</v>
      </c>
      <c r="B5332" t="s">
        <v>20554</v>
      </c>
      <c r="C5332" t="s">
        <v>2889</v>
      </c>
      <c r="D5332" t="s">
        <v>20555</v>
      </c>
      <c r="E5332" t="s">
        <v>3193</v>
      </c>
      <c r="F5332">
        <v>1</v>
      </c>
      <c r="G5332" t="s">
        <v>2609</v>
      </c>
      <c r="H5332" t="s">
        <v>2577</v>
      </c>
      <c r="I5332" t="s">
        <v>2076</v>
      </c>
      <c r="J5332" t="s">
        <v>2764</v>
      </c>
      <c r="K5332" t="s">
        <v>2765</v>
      </c>
      <c r="L5332" t="s">
        <v>2058</v>
      </c>
      <c r="M5332" t="s">
        <v>2170</v>
      </c>
      <c r="N5332">
        <v>2</v>
      </c>
      <c r="O5332">
        <v>40</v>
      </c>
      <c r="P5332">
        <v>0.26</v>
      </c>
      <c r="Q5332">
        <v>15300</v>
      </c>
      <c r="R5332">
        <v>1</v>
      </c>
      <c r="S5332">
        <v>27</v>
      </c>
      <c r="T5332">
        <v>0.18</v>
      </c>
      <c r="U5332">
        <v>1</v>
      </c>
      <c r="V5332">
        <v>13</v>
      </c>
      <c r="W5332">
        <v>0.08</v>
      </c>
      <c r="X5332">
        <v>0</v>
      </c>
      <c r="Y5332">
        <v>0</v>
      </c>
      <c r="Z5332">
        <v>0</v>
      </c>
      <c r="AA5332">
        <v>0</v>
      </c>
      <c r="AB5332">
        <v>0</v>
      </c>
      <c r="AC5332">
        <v>0</v>
      </c>
      <c r="AD5332">
        <v>0</v>
      </c>
      <c r="AE5332">
        <v>0</v>
      </c>
      <c r="AF5332">
        <v>0</v>
      </c>
      <c r="AG5332" t="s">
        <v>20556</v>
      </c>
      <c r="AH5332" s="21" t="str">
        <f t="shared" si="166"/>
        <v>YR25</v>
      </c>
      <c r="AI5332" s="21">
        <v>216</v>
      </c>
      <c r="AJ5332" s="21">
        <f t="shared" si="167"/>
        <v>99.738562091503269</v>
      </c>
      <c r="AK5332" s="21" t="s">
        <v>2060</v>
      </c>
      <c r="AL5332" t="s">
        <v>2613</v>
      </c>
      <c r="AM5332" s="26" t="s">
        <v>38</v>
      </c>
      <c r="AN5332" t="s">
        <v>2032</v>
      </c>
    </row>
    <row r="5333" spans="1:40" ht="15" hidden="1" thickTop="1" x14ac:dyDescent="0.35">
      <c r="A5333" t="s">
        <v>12088</v>
      </c>
      <c r="B5333" t="s">
        <v>20557</v>
      </c>
      <c r="C5333" t="s">
        <v>3011</v>
      </c>
      <c r="D5333" t="s">
        <v>20546</v>
      </c>
      <c r="E5333" t="s">
        <v>3430</v>
      </c>
      <c r="F5333">
        <v>1</v>
      </c>
      <c r="G5333" t="s">
        <v>2609</v>
      </c>
      <c r="H5333" t="s">
        <v>2577</v>
      </c>
      <c r="I5333" t="s">
        <v>2076</v>
      </c>
      <c r="J5333" t="s">
        <v>2741</v>
      </c>
      <c r="K5333" t="s">
        <v>2742</v>
      </c>
      <c r="L5333" t="s">
        <v>2058</v>
      </c>
      <c r="M5333" t="s">
        <v>2059</v>
      </c>
      <c r="N5333">
        <v>3</v>
      </c>
      <c r="O5333">
        <v>203</v>
      </c>
      <c r="P5333">
        <v>0.83</v>
      </c>
      <c r="Q5333">
        <v>24480</v>
      </c>
      <c r="R5333">
        <v>1</v>
      </c>
      <c r="S5333">
        <v>4</v>
      </c>
      <c r="T5333">
        <v>0.02</v>
      </c>
      <c r="U5333">
        <v>1</v>
      </c>
      <c r="V5333">
        <v>78</v>
      </c>
      <c r="W5333">
        <v>0.32</v>
      </c>
      <c r="X5333">
        <v>0</v>
      </c>
      <c r="Y5333">
        <v>0</v>
      </c>
      <c r="Z5333">
        <v>0</v>
      </c>
      <c r="AA5333">
        <v>1</v>
      </c>
      <c r="AB5333">
        <v>121</v>
      </c>
      <c r="AC5333">
        <v>0.49</v>
      </c>
      <c r="AD5333">
        <v>0</v>
      </c>
      <c r="AE5333">
        <v>0</v>
      </c>
      <c r="AF5333">
        <v>0</v>
      </c>
      <c r="AG5333" t="s">
        <v>20558</v>
      </c>
      <c r="AH5333" s="21" t="str">
        <f t="shared" si="166"/>
        <v>YR25</v>
      </c>
      <c r="AI5333" s="21">
        <v>345.36</v>
      </c>
      <c r="AJ5333" s="21">
        <f t="shared" si="167"/>
        <v>99.170751633986924</v>
      </c>
      <c r="AK5333" s="21" t="s">
        <v>2063</v>
      </c>
      <c r="AL5333" t="s">
        <v>2551</v>
      </c>
      <c r="AM5333" s="26" t="s">
        <v>38</v>
      </c>
      <c r="AN5333" t="s">
        <v>2033</v>
      </c>
    </row>
    <row r="5334" spans="1:40" ht="15" hidden="1" thickTop="1" x14ac:dyDescent="0.35">
      <c r="A5334" t="s">
        <v>12092</v>
      </c>
      <c r="B5334" t="s">
        <v>20559</v>
      </c>
      <c r="C5334" t="s">
        <v>5604</v>
      </c>
      <c r="D5334" t="s">
        <v>20560</v>
      </c>
      <c r="E5334" t="s">
        <v>561</v>
      </c>
      <c r="F5334">
        <v>2</v>
      </c>
      <c r="G5334" t="s">
        <v>2524</v>
      </c>
      <c r="H5334" t="s">
        <v>2056</v>
      </c>
      <c r="I5334" t="s">
        <v>2076</v>
      </c>
      <c r="J5334" t="s">
        <v>3893</v>
      </c>
      <c r="K5334" t="s">
        <v>62</v>
      </c>
      <c r="L5334" t="s">
        <v>2058</v>
      </c>
      <c r="M5334" t="s">
        <v>2170</v>
      </c>
      <c r="N5334">
        <v>2</v>
      </c>
      <c r="O5334">
        <v>71</v>
      </c>
      <c r="P5334">
        <v>0.46</v>
      </c>
      <c r="Q5334">
        <v>15300</v>
      </c>
      <c r="R5334">
        <v>2</v>
      </c>
      <c r="S5334">
        <v>71</v>
      </c>
      <c r="T5334">
        <v>0.46</v>
      </c>
      <c r="U5334">
        <v>0</v>
      </c>
      <c r="V5334">
        <v>0</v>
      </c>
      <c r="W5334">
        <v>0</v>
      </c>
      <c r="X5334">
        <v>0</v>
      </c>
      <c r="Y5334">
        <v>0</v>
      </c>
      <c r="Z5334">
        <v>0</v>
      </c>
      <c r="AA5334">
        <v>0</v>
      </c>
      <c r="AB5334">
        <v>0</v>
      </c>
      <c r="AC5334">
        <v>0</v>
      </c>
      <c r="AD5334">
        <v>0</v>
      </c>
      <c r="AE5334">
        <v>0</v>
      </c>
      <c r="AF5334">
        <v>0</v>
      </c>
      <c r="AG5334" t="s">
        <v>20561</v>
      </c>
      <c r="AH5334" s="21" t="str">
        <f t="shared" si="166"/>
        <v>YR25</v>
      </c>
      <c r="AI5334" s="21">
        <v>216</v>
      </c>
      <c r="AJ5334" s="21">
        <f t="shared" si="167"/>
        <v>99.535947712418306</v>
      </c>
      <c r="AK5334" s="21" t="s">
        <v>2060</v>
      </c>
      <c r="AL5334" t="s">
        <v>2527</v>
      </c>
      <c r="AM5334" s="26" t="s">
        <v>38</v>
      </c>
      <c r="AN5334" t="s">
        <v>2030</v>
      </c>
    </row>
    <row r="5335" spans="1:40" ht="15" hidden="1" thickTop="1" x14ac:dyDescent="0.35">
      <c r="A5335" t="s">
        <v>12096</v>
      </c>
      <c r="B5335" t="s">
        <v>20562</v>
      </c>
      <c r="C5335" t="s">
        <v>9595</v>
      </c>
      <c r="D5335" t="s">
        <v>20563</v>
      </c>
      <c r="E5335" t="s">
        <v>2667</v>
      </c>
      <c r="F5335">
        <v>1</v>
      </c>
      <c r="G5335" t="s">
        <v>2509</v>
      </c>
      <c r="H5335" t="s">
        <v>2510</v>
      </c>
      <c r="I5335" t="s">
        <v>2076</v>
      </c>
      <c r="J5335" t="s">
        <v>3168</v>
      </c>
      <c r="K5335" t="s">
        <v>2669</v>
      </c>
      <c r="L5335" t="s">
        <v>2058</v>
      </c>
      <c r="M5335" t="s">
        <v>2059</v>
      </c>
      <c r="N5335">
        <v>4</v>
      </c>
      <c r="O5335">
        <v>95</v>
      </c>
      <c r="P5335">
        <v>0.39</v>
      </c>
      <c r="Q5335">
        <v>24480</v>
      </c>
      <c r="R5335">
        <v>1</v>
      </c>
      <c r="S5335">
        <v>19</v>
      </c>
      <c r="T5335">
        <v>0.08</v>
      </c>
      <c r="U5335">
        <v>3</v>
      </c>
      <c r="V5335">
        <v>76</v>
      </c>
      <c r="W5335">
        <v>0.31</v>
      </c>
      <c r="X5335">
        <v>0</v>
      </c>
      <c r="Y5335">
        <v>0</v>
      </c>
      <c r="Z5335">
        <v>0</v>
      </c>
      <c r="AA5335">
        <v>0</v>
      </c>
      <c r="AB5335">
        <v>0</v>
      </c>
      <c r="AC5335">
        <v>0</v>
      </c>
      <c r="AD5335">
        <v>0</v>
      </c>
      <c r="AE5335">
        <v>0</v>
      </c>
      <c r="AF5335">
        <v>0</v>
      </c>
      <c r="AG5335" t="s">
        <v>20564</v>
      </c>
      <c r="AH5335" s="21" t="str">
        <f t="shared" si="166"/>
        <v>YR25</v>
      </c>
      <c r="AI5335" s="21">
        <v>345.36</v>
      </c>
      <c r="AJ5335" s="21">
        <f t="shared" si="167"/>
        <v>99.611928104575156</v>
      </c>
      <c r="AK5335" s="21" t="s">
        <v>2060</v>
      </c>
      <c r="AL5335" t="s">
        <v>2515</v>
      </c>
      <c r="AM5335" s="26" t="s">
        <v>38</v>
      </c>
      <c r="AN5335" t="s">
        <v>2030</v>
      </c>
    </row>
    <row r="5336" spans="1:40" ht="15" hidden="1" thickTop="1" x14ac:dyDescent="0.35">
      <c r="A5336" t="s">
        <v>12100</v>
      </c>
      <c r="B5336" t="s">
        <v>20565</v>
      </c>
      <c r="C5336" t="s">
        <v>3766</v>
      </c>
      <c r="D5336" t="s">
        <v>20566</v>
      </c>
      <c r="E5336" t="s">
        <v>2938</v>
      </c>
      <c r="F5336">
        <v>1</v>
      </c>
      <c r="G5336" t="s">
        <v>2593</v>
      </c>
      <c r="H5336" t="s">
        <v>2056</v>
      </c>
      <c r="I5336" t="s">
        <v>2076</v>
      </c>
      <c r="J5336" t="s">
        <v>3250</v>
      </c>
      <c r="K5336" t="s">
        <v>65</v>
      </c>
      <c r="L5336" t="s">
        <v>2058</v>
      </c>
      <c r="M5336" t="s">
        <v>2170</v>
      </c>
      <c r="N5336">
        <v>6</v>
      </c>
      <c r="O5336">
        <v>198</v>
      </c>
      <c r="P5336">
        <v>1.29</v>
      </c>
      <c r="Q5336">
        <v>15300</v>
      </c>
      <c r="R5336">
        <v>1</v>
      </c>
      <c r="S5336">
        <v>20</v>
      </c>
      <c r="T5336">
        <v>0.13</v>
      </c>
      <c r="U5336">
        <v>5</v>
      </c>
      <c r="V5336">
        <v>178</v>
      </c>
      <c r="W5336">
        <v>1.1599999999999999</v>
      </c>
      <c r="X5336">
        <v>0</v>
      </c>
      <c r="Y5336">
        <v>0</v>
      </c>
      <c r="Z5336">
        <v>0</v>
      </c>
      <c r="AA5336">
        <v>0</v>
      </c>
      <c r="AB5336">
        <v>0</v>
      </c>
      <c r="AC5336">
        <v>0</v>
      </c>
      <c r="AD5336">
        <v>0</v>
      </c>
      <c r="AE5336">
        <v>0</v>
      </c>
      <c r="AF5336">
        <v>0</v>
      </c>
      <c r="AG5336" t="s">
        <v>20567</v>
      </c>
      <c r="AH5336" s="21" t="str">
        <f t="shared" si="166"/>
        <v>YR25</v>
      </c>
      <c r="AI5336" s="21">
        <v>216</v>
      </c>
      <c r="AJ5336" s="21">
        <f t="shared" si="167"/>
        <v>98.705882352941174</v>
      </c>
      <c r="AK5336" s="21" t="s">
        <v>2063</v>
      </c>
      <c r="AL5336" t="s">
        <v>2527</v>
      </c>
      <c r="AM5336" s="26" t="s">
        <v>38</v>
      </c>
      <c r="AN5336" t="s">
        <v>2032</v>
      </c>
    </row>
    <row r="5337" spans="1:40" ht="15" hidden="1" thickTop="1" x14ac:dyDescent="0.35">
      <c r="A5337" t="s">
        <v>8040</v>
      </c>
      <c r="B5337" t="s">
        <v>20568</v>
      </c>
      <c r="C5337" t="s">
        <v>3434</v>
      </c>
      <c r="D5337" t="s">
        <v>20569</v>
      </c>
      <c r="E5337" t="s">
        <v>2608</v>
      </c>
      <c r="F5337">
        <v>1</v>
      </c>
      <c r="G5337" t="s">
        <v>2609</v>
      </c>
      <c r="H5337" t="s">
        <v>2577</v>
      </c>
      <c r="I5337" t="s">
        <v>2076</v>
      </c>
      <c r="J5337" t="s">
        <v>2764</v>
      </c>
      <c r="K5337" t="s">
        <v>2765</v>
      </c>
      <c r="L5337" t="s">
        <v>2058</v>
      </c>
      <c r="M5337" t="s">
        <v>2170</v>
      </c>
      <c r="N5337">
        <v>9</v>
      </c>
      <c r="O5337">
        <v>180</v>
      </c>
      <c r="P5337">
        <v>1.18</v>
      </c>
      <c r="Q5337">
        <v>15300</v>
      </c>
      <c r="R5337">
        <v>4</v>
      </c>
      <c r="S5337">
        <v>37</v>
      </c>
      <c r="T5337">
        <v>0.24</v>
      </c>
      <c r="U5337">
        <v>5</v>
      </c>
      <c r="V5337">
        <v>143</v>
      </c>
      <c r="W5337">
        <v>0.93</v>
      </c>
      <c r="X5337">
        <v>0</v>
      </c>
      <c r="Y5337">
        <v>0</v>
      </c>
      <c r="Z5337">
        <v>0</v>
      </c>
      <c r="AA5337">
        <v>0</v>
      </c>
      <c r="AB5337">
        <v>0</v>
      </c>
      <c r="AC5337">
        <v>0</v>
      </c>
      <c r="AD5337">
        <v>0</v>
      </c>
      <c r="AE5337">
        <v>0</v>
      </c>
      <c r="AF5337">
        <v>0</v>
      </c>
      <c r="AG5337" t="s">
        <v>20570</v>
      </c>
      <c r="AH5337" s="21" t="str">
        <f t="shared" si="166"/>
        <v>YR25</v>
      </c>
      <c r="AI5337" s="21">
        <v>216</v>
      </c>
      <c r="AJ5337" s="21">
        <f t="shared" si="167"/>
        <v>98.82352941176471</v>
      </c>
      <c r="AK5337" s="21" t="s">
        <v>2063</v>
      </c>
      <c r="AL5337" t="s">
        <v>2613</v>
      </c>
      <c r="AM5337" s="26" t="s">
        <v>38</v>
      </c>
      <c r="AN5337" t="s">
        <v>2031</v>
      </c>
    </row>
    <row r="5338" spans="1:40" ht="15" hidden="1" thickTop="1" x14ac:dyDescent="0.35">
      <c r="A5338" t="s">
        <v>12107</v>
      </c>
      <c r="B5338" t="s">
        <v>20571</v>
      </c>
      <c r="C5338" t="s">
        <v>2673</v>
      </c>
      <c r="D5338" t="s">
        <v>20572</v>
      </c>
      <c r="E5338" t="s">
        <v>5749</v>
      </c>
      <c r="F5338">
        <v>1</v>
      </c>
      <c r="G5338" t="s">
        <v>2609</v>
      </c>
      <c r="H5338" t="s">
        <v>2577</v>
      </c>
      <c r="I5338" t="s">
        <v>2076</v>
      </c>
      <c r="J5338" t="s">
        <v>2675</v>
      </c>
      <c r="K5338" t="s">
        <v>2611</v>
      </c>
      <c r="L5338" t="s">
        <v>2058</v>
      </c>
      <c r="M5338" t="s">
        <v>2059</v>
      </c>
      <c r="N5338">
        <v>2</v>
      </c>
      <c r="O5338">
        <v>52</v>
      </c>
      <c r="P5338">
        <v>0.21</v>
      </c>
      <c r="Q5338">
        <v>24480</v>
      </c>
      <c r="R5338">
        <v>2</v>
      </c>
      <c r="S5338">
        <v>52</v>
      </c>
      <c r="T5338">
        <v>0.21</v>
      </c>
      <c r="U5338">
        <v>0</v>
      </c>
      <c r="V5338">
        <v>0</v>
      </c>
      <c r="W5338">
        <v>0</v>
      </c>
      <c r="X5338">
        <v>0</v>
      </c>
      <c r="Y5338">
        <v>0</v>
      </c>
      <c r="Z5338">
        <v>0</v>
      </c>
      <c r="AA5338">
        <v>0</v>
      </c>
      <c r="AB5338">
        <v>0</v>
      </c>
      <c r="AC5338">
        <v>0</v>
      </c>
      <c r="AD5338">
        <v>0</v>
      </c>
      <c r="AE5338">
        <v>0</v>
      </c>
      <c r="AF5338">
        <v>0</v>
      </c>
      <c r="AG5338" t="s">
        <v>20573</v>
      </c>
      <c r="AH5338" s="21" t="str">
        <f t="shared" si="166"/>
        <v>YR25</v>
      </c>
      <c r="AI5338" s="21">
        <v>345.36</v>
      </c>
      <c r="AJ5338" s="21">
        <f t="shared" si="167"/>
        <v>99.787581699346404</v>
      </c>
      <c r="AK5338" s="21" t="s">
        <v>2060</v>
      </c>
      <c r="AL5338" t="s">
        <v>2581</v>
      </c>
      <c r="AM5338" s="26" t="s">
        <v>38</v>
      </c>
      <c r="AN5338" t="s">
        <v>2030</v>
      </c>
    </row>
    <row r="5339" spans="1:40" ht="15" hidden="1" thickTop="1" x14ac:dyDescent="0.35">
      <c r="A5339" t="s">
        <v>12111</v>
      </c>
      <c r="B5339" t="s">
        <v>20574</v>
      </c>
      <c r="C5339" t="s">
        <v>3434</v>
      </c>
      <c r="D5339" t="s">
        <v>20256</v>
      </c>
      <c r="E5339" t="s">
        <v>2608</v>
      </c>
      <c r="F5339">
        <v>1</v>
      </c>
      <c r="G5339" t="s">
        <v>2609</v>
      </c>
      <c r="H5339" t="s">
        <v>2577</v>
      </c>
      <c r="I5339" t="s">
        <v>2076</v>
      </c>
      <c r="J5339" t="s">
        <v>2764</v>
      </c>
      <c r="K5339" t="s">
        <v>2765</v>
      </c>
      <c r="L5339" t="s">
        <v>2058</v>
      </c>
      <c r="M5339" t="s">
        <v>2059</v>
      </c>
      <c r="N5339">
        <v>5</v>
      </c>
      <c r="O5339">
        <v>191</v>
      </c>
      <c r="P5339">
        <v>0.78</v>
      </c>
      <c r="Q5339">
        <v>24480</v>
      </c>
      <c r="R5339">
        <v>2</v>
      </c>
      <c r="S5339">
        <v>79</v>
      </c>
      <c r="T5339">
        <v>0.32</v>
      </c>
      <c r="U5339">
        <v>3</v>
      </c>
      <c r="V5339">
        <v>112</v>
      </c>
      <c r="W5339">
        <v>0.46</v>
      </c>
      <c r="X5339">
        <v>0</v>
      </c>
      <c r="Y5339">
        <v>0</v>
      </c>
      <c r="Z5339">
        <v>0</v>
      </c>
      <c r="AA5339">
        <v>0</v>
      </c>
      <c r="AB5339">
        <v>0</v>
      </c>
      <c r="AC5339">
        <v>0</v>
      </c>
      <c r="AD5339">
        <v>0</v>
      </c>
      <c r="AE5339">
        <v>0</v>
      </c>
      <c r="AF5339">
        <v>0</v>
      </c>
      <c r="AG5339" t="s">
        <v>20575</v>
      </c>
      <c r="AH5339" s="21" t="str">
        <f t="shared" si="166"/>
        <v>YR25</v>
      </c>
      <c r="AI5339" s="21">
        <v>345.36</v>
      </c>
      <c r="AJ5339" s="21">
        <f t="shared" si="167"/>
        <v>99.21977124183006</v>
      </c>
      <c r="AK5339" s="21" t="s">
        <v>2060</v>
      </c>
      <c r="AL5339" t="s">
        <v>2613</v>
      </c>
      <c r="AM5339" s="26" t="s">
        <v>38</v>
      </c>
      <c r="AN5339" t="s">
        <v>2030</v>
      </c>
    </row>
    <row r="5340" spans="1:40" ht="15" hidden="1" thickTop="1" x14ac:dyDescent="0.35">
      <c r="A5340" t="s">
        <v>12115</v>
      </c>
      <c r="B5340" t="s">
        <v>20576</v>
      </c>
      <c r="C5340" t="s">
        <v>5413</v>
      </c>
      <c r="D5340" t="s">
        <v>20577</v>
      </c>
      <c r="E5340" t="s">
        <v>44</v>
      </c>
      <c r="F5340">
        <v>1</v>
      </c>
      <c r="G5340" t="s">
        <v>2055</v>
      </c>
      <c r="H5340" t="s">
        <v>2056</v>
      </c>
      <c r="I5340" t="s">
        <v>2076</v>
      </c>
      <c r="J5340" t="s">
        <v>3609</v>
      </c>
      <c r="K5340" t="s">
        <v>42</v>
      </c>
      <c r="L5340" t="s">
        <v>2058</v>
      </c>
      <c r="M5340" t="s">
        <v>2059</v>
      </c>
      <c r="N5340">
        <v>2</v>
      </c>
      <c r="O5340">
        <v>134</v>
      </c>
      <c r="P5340">
        <v>0.55000000000000004</v>
      </c>
      <c r="Q5340">
        <v>24480</v>
      </c>
      <c r="R5340">
        <v>0</v>
      </c>
      <c r="S5340">
        <v>0</v>
      </c>
      <c r="T5340">
        <v>0</v>
      </c>
      <c r="U5340">
        <v>1</v>
      </c>
      <c r="V5340">
        <v>83</v>
      </c>
      <c r="W5340">
        <v>0.34</v>
      </c>
      <c r="X5340">
        <v>0</v>
      </c>
      <c r="Y5340">
        <v>0</v>
      </c>
      <c r="Z5340">
        <v>0</v>
      </c>
      <c r="AA5340">
        <v>1</v>
      </c>
      <c r="AB5340">
        <v>51</v>
      </c>
      <c r="AC5340">
        <v>0.21</v>
      </c>
      <c r="AD5340">
        <v>0</v>
      </c>
      <c r="AE5340">
        <v>0</v>
      </c>
      <c r="AF5340">
        <v>0</v>
      </c>
      <c r="AG5340" t="s">
        <v>20578</v>
      </c>
      <c r="AH5340" s="21" t="str">
        <f t="shared" si="166"/>
        <v>YR25</v>
      </c>
      <c r="AI5340" s="21">
        <v>345.36</v>
      </c>
      <c r="AJ5340" s="21">
        <f t="shared" si="167"/>
        <v>99.452614379084963</v>
      </c>
      <c r="AK5340" s="21" t="s">
        <v>2060</v>
      </c>
      <c r="AL5340" t="s">
        <v>3610</v>
      </c>
      <c r="AM5340" s="26" t="s">
        <v>38</v>
      </c>
      <c r="AN5340" t="s">
        <v>2032</v>
      </c>
    </row>
    <row r="5341" spans="1:40" ht="15" hidden="1" thickTop="1" x14ac:dyDescent="0.35">
      <c r="A5341" t="s">
        <v>12120</v>
      </c>
      <c r="B5341" t="s">
        <v>20579</v>
      </c>
      <c r="C5341" t="s">
        <v>4314</v>
      </c>
      <c r="D5341" t="s">
        <v>20580</v>
      </c>
      <c r="E5341" t="s">
        <v>3309</v>
      </c>
      <c r="F5341">
        <v>1</v>
      </c>
      <c r="G5341" t="s">
        <v>2509</v>
      </c>
      <c r="H5341" t="s">
        <v>2510</v>
      </c>
      <c r="I5341" t="s">
        <v>2076</v>
      </c>
      <c r="J5341" t="s">
        <v>4316</v>
      </c>
      <c r="K5341" t="s">
        <v>3109</v>
      </c>
      <c r="L5341" t="s">
        <v>2058</v>
      </c>
      <c r="M5341" t="s">
        <v>2059</v>
      </c>
      <c r="N5341">
        <v>1</v>
      </c>
      <c r="O5341">
        <v>49</v>
      </c>
      <c r="P5341">
        <v>0.2</v>
      </c>
      <c r="Q5341">
        <v>24480</v>
      </c>
      <c r="R5341">
        <v>1</v>
      </c>
      <c r="S5341">
        <v>49</v>
      </c>
      <c r="T5341">
        <v>0.2</v>
      </c>
      <c r="U5341">
        <v>0</v>
      </c>
      <c r="V5341">
        <v>0</v>
      </c>
      <c r="W5341">
        <v>0</v>
      </c>
      <c r="X5341">
        <v>0</v>
      </c>
      <c r="Y5341">
        <v>0</v>
      </c>
      <c r="Z5341">
        <v>0</v>
      </c>
      <c r="AA5341">
        <v>0</v>
      </c>
      <c r="AB5341">
        <v>0</v>
      </c>
      <c r="AC5341">
        <v>0</v>
      </c>
      <c r="AD5341">
        <v>0</v>
      </c>
      <c r="AE5341">
        <v>0</v>
      </c>
      <c r="AF5341">
        <v>0</v>
      </c>
      <c r="AG5341" t="s">
        <v>20581</v>
      </c>
      <c r="AH5341" s="21" t="str">
        <f t="shared" si="166"/>
        <v>YR25</v>
      </c>
      <c r="AI5341" s="21">
        <v>345.36</v>
      </c>
      <c r="AJ5341" s="21">
        <f t="shared" si="167"/>
        <v>99.799836601307192</v>
      </c>
      <c r="AK5341" s="21" t="s">
        <v>2060</v>
      </c>
      <c r="AL5341" t="s">
        <v>2515</v>
      </c>
      <c r="AM5341" s="26" t="s">
        <v>38</v>
      </c>
      <c r="AN5341" t="s">
        <v>2030</v>
      </c>
    </row>
    <row r="5342" spans="1:40" ht="15" hidden="1" thickTop="1" x14ac:dyDescent="0.35">
      <c r="A5342" t="s">
        <v>12123</v>
      </c>
      <c r="B5342" t="s">
        <v>20582</v>
      </c>
      <c r="C5342" t="s">
        <v>3766</v>
      </c>
      <c r="D5342" t="s">
        <v>20583</v>
      </c>
      <c r="E5342" t="s">
        <v>2938</v>
      </c>
      <c r="F5342">
        <v>1</v>
      </c>
      <c r="G5342" t="s">
        <v>2593</v>
      </c>
      <c r="H5342" t="s">
        <v>2056</v>
      </c>
      <c r="I5342" t="s">
        <v>2076</v>
      </c>
      <c r="J5342" t="s">
        <v>3250</v>
      </c>
      <c r="K5342" t="s">
        <v>65</v>
      </c>
      <c r="L5342" t="s">
        <v>2058</v>
      </c>
      <c r="M5342" t="s">
        <v>2170</v>
      </c>
      <c r="N5342">
        <v>2</v>
      </c>
      <c r="O5342">
        <v>52</v>
      </c>
      <c r="P5342">
        <v>0.34</v>
      </c>
      <c r="Q5342">
        <v>15300</v>
      </c>
      <c r="R5342">
        <v>0</v>
      </c>
      <c r="S5342">
        <v>0</v>
      </c>
      <c r="T5342">
        <v>0</v>
      </c>
      <c r="U5342">
        <v>2</v>
      </c>
      <c r="V5342">
        <v>52</v>
      </c>
      <c r="W5342">
        <v>0.34</v>
      </c>
      <c r="X5342">
        <v>0</v>
      </c>
      <c r="Y5342">
        <v>0</v>
      </c>
      <c r="Z5342">
        <v>0</v>
      </c>
      <c r="AA5342">
        <v>0</v>
      </c>
      <c r="AB5342">
        <v>0</v>
      </c>
      <c r="AC5342">
        <v>0</v>
      </c>
      <c r="AD5342">
        <v>0</v>
      </c>
      <c r="AE5342">
        <v>0</v>
      </c>
      <c r="AF5342">
        <v>0</v>
      </c>
      <c r="AG5342" t="s">
        <v>20584</v>
      </c>
      <c r="AH5342" s="21" t="str">
        <f t="shared" si="166"/>
        <v>YR25</v>
      </c>
      <c r="AI5342" s="21">
        <v>216</v>
      </c>
      <c r="AJ5342" s="21">
        <f t="shared" si="167"/>
        <v>99.66013071895425</v>
      </c>
      <c r="AK5342" s="21" t="s">
        <v>2060</v>
      </c>
      <c r="AL5342" t="s">
        <v>2527</v>
      </c>
      <c r="AM5342" s="26" t="s">
        <v>38</v>
      </c>
      <c r="AN5342" t="s">
        <v>2031</v>
      </c>
    </row>
    <row r="5343" spans="1:40" ht="15" hidden="1" thickTop="1" x14ac:dyDescent="0.35">
      <c r="A5343" t="s">
        <v>12127</v>
      </c>
      <c r="B5343" t="s">
        <v>20585</v>
      </c>
      <c r="C5343" t="s">
        <v>4394</v>
      </c>
      <c r="D5343" t="s">
        <v>20586</v>
      </c>
      <c r="E5343" t="s">
        <v>2608</v>
      </c>
      <c r="F5343">
        <v>1</v>
      </c>
      <c r="G5343" t="s">
        <v>2609</v>
      </c>
      <c r="H5343" t="s">
        <v>2577</v>
      </c>
      <c r="I5343" t="s">
        <v>2076</v>
      </c>
      <c r="J5343" t="s">
        <v>2764</v>
      </c>
      <c r="K5343" t="s">
        <v>2765</v>
      </c>
      <c r="L5343" t="s">
        <v>2058</v>
      </c>
      <c r="M5343" t="s">
        <v>2170</v>
      </c>
      <c r="N5343">
        <v>12</v>
      </c>
      <c r="O5343">
        <v>285</v>
      </c>
      <c r="P5343">
        <v>1.86</v>
      </c>
      <c r="Q5343">
        <v>15300</v>
      </c>
      <c r="R5343">
        <v>3</v>
      </c>
      <c r="S5343">
        <v>56</v>
      </c>
      <c r="T5343">
        <v>0.37</v>
      </c>
      <c r="U5343">
        <v>8</v>
      </c>
      <c r="V5343">
        <v>204</v>
      </c>
      <c r="W5343">
        <v>1.33</v>
      </c>
      <c r="X5343">
        <v>1</v>
      </c>
      <c r="Y5343">
        <v>25</v>
      </c>
      <c r="Z5343">
        <v>0.16</v>
      </c>
      <c r="AA5343">
        <v>0</v>
      </c>
      <c r="AB5343">
        <v>0</v>
      </c>
      <c r="AC5343">
        <v>0</v>
      </c>
      <c r="AD5343">
        <v>0</v>
      </c>
      <c r="AE5343">
        <v>0</v>
      </c>
      <c r="AF5343">
        <v>0</v>
      </c>
      <c r="AG5343" t="s">
        <v>20587</v>
      </c>
      <c r="AH5343" s="21" t="str">
        <f t="shared" si="166"/>
        <v>YR25</v>
      </c>
      <c r="AI5343" s="21">
        <v>216</v>
      </c>
      <c r="AJ5343" s="21">
        <f t="shared" si="167"/>
        <v>98.137254901960787</v>
      </c>
      <c r="AK5343" s="21" t="s">
        <v>2063</v>
      </c>
      <c r="AL5343" t="s">
        <v>2613</v>
      </c>
      <c r="AM5343" s="26" t="s">
        <v>38</v>
      </c>
      <c r="AN5343" t="s">
        <v>2033</v>
      </c>
    </row>
    <row r="5344" spans="1:40" ht="15" hidden="1" thickTop="1" x14ac:dyDescent="0.35">
      <c r="A5344" t="s">
        <v>12131</v>
      </c>
      <c r="B5344" t="s">
        <v>20588</v>
      </c>
      <c r="C5344" t="s">
        <v>2798</v>
      </c>
      <c r="D5344" t="s">
        <v>20589</v>
      </c>
      <c r="E5344" t="s">
        <v>2608</v>
      </c>
      <c r="F5344">
        <v>1</v>
      </c>
      <c r="G5344" t="s">
        <v>2609</v>
      </c>
      <c r="H5344" t="s">
        <v>2577</v>
      </c>
      <c r="I5344" t="s">
        <v>2076</v>
      </c>
      <c r="J5344" t="s">
        <v>2610</v>
      </c>
      <c r="K5344" t="s">
        <v>2611</v>
      </c>
      <c r="L5344" t="s">
        <v>2058</v>
      </c>
      <c r="M5344" t="s">
        <v>2982</v>
      </c>
      <c r="N5344">
        <v>10</v>
      </c>
      <c r="O5344">
        <v>404</v>
      </c>
      <c r="P5344">
        <v>2.83</v>
      </c>
      <c r="Q5344">
        <v>14280</v>
      </c>
      <c r="R5344">
        <v>1</v>
      </c>
      <c r="S5344">
        <v>23</v>
      </c>
      <c r="T5344">
        <v>0.16</v>
      </c>
      <c r="U5344">
        <v>8</v>
      </c>
      <c r="V5344">
        <v>324</v>
      </c>
      <c r="W5344">
        <v>2.27</v>
      </c>
      <c r="X5344">
        <v>1</v>
      </c>
      <c r="Y5344">
        <v>57</v>
      </c>
      <c r="Z5344">
        <v>0.4</v>
      </c>
      <c r="AA5344">
        <v>0</v>
      </c>
      <c r="AB5344">
        <v>0</v>
      </c>
      <c r="AC5344">
        <v>0</v>
      </c>
      <c r="AD5344">
        <v>0</v>
      </c>
      <c r="AE5344">
        <v>0</v>
      </c>
      <c r="AF5344">
        <v>0</v>
      </c>
      <c r="AG5344" t="s">
        <v>20590</v>
      </c>
      <c r="AH5344" s="21" t="str">
        <f t="shared" si="166"/>
        <v>YR25</v>
      </c>
      <c r="AI5344" s="21">
        <v>201.59999999999997</v>
      </c>
      <c r="AJ5344" s="21">
        <f t="shared" si="167"/>
        <v>97.170868347338939</v>
      </c>
      <c r="AK5344" s="21" t="s">
        <v>2063</v>
      </c>
      <c r="AL5344" t="s">
        <v>2613</v>
      </c>
      <c r="AM5344" s="26" t="s">
        <v>38</v>
      </c>
      <c r="AN5344" t="s">
        <v>2030</v>
      </c>
    </row>
    <row r="5345" spans="1:40" ht="15" hidden="1" thickTop="1" x14ac:dyDescent="0.35">
      <c r="A5345" t="s">
        <v>12134</v>
      </c>
      <c r="B5345" t="s">
        <v>20591</v>
      </c>
      <c r="C5345" t="s">
        <v>3666</v>
      </c>
      <c r="D5345" t="s">
        <v>20592</v>
      </c>
      <c r="E5345" t="s">
        <v>3115</v>
      </c>
      <c r="F5345">
        <v>4</v>
      </c>
      <c r="G5345" t="s">
        <v>2816</v>
      </c>
      <c r="H5345" t="s">
        <v>2620</v>
      </c>
      <c r="I5345" t="s">
        <v>2076</v>
      </c>
      <c r="J5345" t="s">
        <v>3116</v>
      </c>
      <c r="K5345" t="s">
        <v>2818</v>
      </c>
      <c r="L5345" t="s">
        <v>2058</v>
      </c>
      <c r="M5345" t="s">
        <v>2059</v>
      </c>
      <c r="N5345">
        <v>2</v>
      </c>
      <c r="O5345">
        <v>55</v>
      </c>
      <c r="P5345">
        <v>0.22</v>
      </c>
      <c r="Q5345">
        <v>24480</v>
      </c>
      <c r="R5345">
        <v>0</v>
      </c>
      <c r="S5345">
        <v>0</v>
      </c>
      <c r="T5345">
        <v>0</v>
      </c>
      <c r="U5345">
        <v>2</v>
      </c>
      <c r="V5345">
        <v>55</v>
      </c>
      <c r="W5345">
        <v>0.22</v>
      </c>
      <c r="X5345">
        <v>0</v>
      </c>
      <c r="Y5345">
        <v>0</v>
      </c>
      <c r="Z5345">
        <v>0</v>
      </c>
      <c r="AA5345">
        <v>0</v>
      </c>
      <c r="AB5345">
        <v>0</v>
      </c>
      <c r="AC5345">
        <v>0</v>
      </c>
      <c r="AD5345">
        <v>0</v>
      </c>
      <c r="AE5345">
        <v>0</v>
      </c>
      <c r="AF5345">
        <v>0</v>
      </c>
      <c r="AG5345" t="s">
        <v>20593</v>
      </c>
      <c r="AH5345" s="21" t="str">
        <f t="shared" si="166"/>
        <v>YR25</v>
      </c>
      <c r="AI5345" s="21">
        <v>345.36</v>
      </c>
      <c r="AJ5345" s="21">
        <f t="shared" si="167"/>
        <v>99.775326797385617</v>
      </c>
      <c r="AK5345" s="21" t="s">
        <v>2060</v>
      </c>
      <c r="AL5345" t="s">
        <v>3118</v>
      </c>
      <c r="AM5345" s="26" t="s">
        <v>38</v>
      </c>
      <c r="AN5345" t="s">
        <v>2031</v>
      </c>
    </row>
    <row r="5346" spans="1:40" ht="15" hidden="1" thickTop="1" x14ac:dyDescent="0.35">
      <c r="A5346" t="s">
        <v>12138</v>
      </c>
      <c r="B5346" t="s">
        <v>20594</v>
      </c>
      <c r="C5346" t="s">
        <v>5413</v>
      </c>
      <c r="D5346" t="s">
        <v>20595</v>
      </c>
      <c r="E5346" t="s">
        <v>44</v>
      </c>
      <c r="F5346">
        <v>1</v>
      </c>
      <c r="G5346" t="s">
        <v>2055</v>
      </c>
      <c r="H5346" t="s">
        <v>2056</v>
      </c>
      <c r="I5346" t="s">
        <v>2076</v>
      </c>
      <c r="J5346" t="s">
        <v>3609</v>
      </c>
      <c r="K5346" t="s">
        <v>42</v>
      </c>
      <c r="L5346" t="s">
        <v>2058</v>
      </c>
      <c r="M5346" t="s">
        <v>2059</v>
      </c>
      <c r="N5346">
        <v>3</v>
      </c>
      <c r="O5346">
        <v>228</v>
      </c>
      <c r="P5346">
        <v>0.93</v>
      </c>
      <c r="Q5346">
        <v>24480</v>
      </c>
      <c r="R5346">
        <v>1</v>
      </c>
      <c r="S5346">
        <v>35</v>
      </c>
      <c r="T5346">
        <v>0.14000000000000001</v>
      </c>
      <c r="U5346">
        <v>2</v>
      </c>
      <c r="V5346">
        <v>193</v>
      </c>
      <c r="W5346">
        <v>0.79</v>
      </c>
      <c r="X5346">
        <v>0</v>
      </c>
      <c r="Y5346">
        <v>0</v>
      </c>
      <c r="Z5346">
        <v>0</v>
      </c>
      <c r="AA5346">
        <v>0</v>
      </c>
      <c r="AB5346">
        <v>0</v>
      </c>
      <c r="AC5346">
        <v>0</v>
      </c>
      <c r="AD5346">
        <v>0</v>
      </c>
      <c r="AE5346">
        <v>0</v>
      </c>
      <c r="AF5346">
        <v>0</v>
      </c>
      <c r="AG5346" t="s">
        <v>20596</v>
      </c>
      <c r="AH5346" s="21" t="str">
        <f t="shared" si="166"/>
        <v>YR25</v>
      </c>
      <c r="AI5346" s="21">
        <v>345.36</v>
      </c>
      <c r="AJ5346" s="21">
        <f t="shared" si="167"/>
        <v>99.068627450980387</v>
      </c>
      <c r="AK5346" s="21" t="s">
        <v>2063</v>
      </c>
      <c r="AL5346" t="s">
        <v>3610</v>
      </c>
      <c r="AM5346" s="26" t="s">
        <v>38</v>
      </c>
      <c r="AN5346" t="s">
        <v>2032</v>
      </c>
    </row>
    <row r="5347" spans="1:40" ht="15" hidden="1" thickTop="1" x14ac:dyDescent="0.35">
      <c r="A5347" t="s">
        <v>12142</v>
      </c>
      <c r="B5347" t="s">
        <v>20597</v>
      </c>
      <c r="C5347" t="s">
        <v>9595</v>
      </c>
      <c r="D5347" t="s">
        <v>20598</v>
      </c>
      <c r="E5347" t="s">
        <v>2667</v>
      </c>
      <c r="F5347">
        <v>1</v>
      </c>
      <c r="G5347" t="s">
        <v>2509</v>
      </c>
      <c r="H5347" t="s">
        <v>2510</v>
      </c>
      <c r="I5347" t="s">
        <v>2076</v>
      </c>
      <c r="J5347" t="s">
        <v>3168</v>
      </c>
      <c r="K5347" t="s">
        <v>2669</v>
      </c>
      <c r="L5347" t="s">
        <v>2058</v>
      </c>
      <c r="M5347" t="s">
        <v>2225</v>
      </c>
      <c r="N5347">
        <v>5</v>
      </c>
      <c r="O5347">
        <v>107</v>
      </c>
      <c r="P5347">
        <v>0.87</v>
      </c>
      <c r="Q5347">
        <v>12240</v>
      </c>
      <c r="R5347">
        <v>0</v>
      </c>
      <c r="S5347">
        <v>0</v>
      </c>
      <c r="T5347">
        <v>0</v>
      </c>
      <c r="U5347">
        <v>5</v>
      </c>
      <c r="V5347">
        <v>107</v>
      </c>
      <c r="W5347">
        <v>0.87</v>
      </c>
      <c r="X5347">
        <v>0</v>
      </c>
      <c r="Y5347">
        <v>0</v>
      </c>
      <c r="Z5347">
        <v>0</v>
      </c>
      <c r="AA5347">
        <v>0</v>
      </c>
      <c r="AB5347">
        <v>0</v>
      </c>
      <c r="AC5347">
        <v>0</v>
      </c>
      <c r="AD5347">
        <v>0</v>
      </c>
      <c r="AE5347">
        <v>0</v>
      </c>
      <c r="AF5347">
        <v>0</v>
      </c>
      <c r="AG5347" t="s">
        <v>20599</v>
      </c>
      <c r="AH5347" s="21" t="str">
        <f t="shared" si="166"/>
        <v>YR25</v>
      </c>
      <c r="AI5347" s="21">
        <v>172.79999999999998</v>
      </c>
      <c r="AJ5347" s="21">
        <f t="shared" si="167"/>
        <v>99.125816993464056</v>
      </c>
      <c r="AK5347" s="21" t="s">
        <v>2063</v>
      </c>
      <c r="AL5347" t="s">
        <v>2515</v>
      </c>
      <c r="AM5347" s="26" t="s">
        <v>38</v>
      </c>
      <c r="AN5347" t="s">
        <v>2030</v>
      </c>
    </row>
    <row r="5348" spans="1:40" ht="15" hidden="1" thickTop="1" x14ac:dyDescent="0.35">
      <c r="A5348" t="s">
        <v>12146</v>
      </c>
      <c r="B5348" t="s">
        <v>20600</v>
      </c>
      <c r="C5348" t="s">
        <v>3484</v>
      </c>
      <c r="D5348" t="s">
        <v>5572</v>
      </c>
      <c r="E5348" t="s">
        <v>3013</v>
      </c>
      <c r="F5348">
        <v>1</v>
      </c>
      <c r="G5348" t="s">
        <v>2576</v>
      </c>
      <c r="H5348" t="s">
        <v>2577</v>
      </c>
      <c r="I5348" t="s">
        <v>2076</v>
      </c>
      <c r="J5348" t="s">
        <v>2741</v>
      </c>
      <c r="K5348" t="s">
        <v>2742</v>
      </c>
      <c r="L5348" t="s">
        <v>2058</v>
      </c>
      <c r="M5348" t="s">
        <v>2059</v>
      </c>
      <c r="N5348">
        <v>14</v>
      </c>
      <c r="O5348">
        <v>426</v>
      </c>
      <c r="P5348">
        <v>1.74</v>
      </c>
      <c r="Q5348">
        <v>24480</v>
      </c>
      <c r="R5348">
        <v>5</v>
      </c>
      <c r="S5348">
        <v>138</v>
      </c>
      <c r="T5348">
        <v>0.56000000000000005</v>
      </c>
      <c r="U5348">
        <v>9</v>
      </c>
      <c r="V5348">
        <v>288</v>
      </c>
      <c r="W5348">
        <v>1.18</v>
      </c>
      <c r="X5348">
        <v>0</v>
      </c>
      <c r="Y5348">
        <v>0</v>
      </c>
      <c r="Z5348">
        <v>0</v>
      </c>
      <c r="AA5348">
        <v>0</v>
      </c>
      <c r="AB5348">
        <v>0</v>
      </c>
      <c r="AC5348">
        <v>0</v>
      </c>
      <c r="AD5348">
        <v>0</v>
      </c>
      <c r="AE5348">
        <v>0</v>
      </c>
      <c r="AF5348">
        <v>0</v>
      </c>
      <c r="AG5348" t="s">
        <v>20601</v>
      </c>
      <c r="AH5348" s="21" t="str">
        <f t="shared" si="166"/>
        <v>YR25</v>
      </c>
      <c r="AI5348" s="21">
        <v>345.36</v>
      </c>
      <c r="AJ5348" s="21">
        <f t="shared" si="167"/>
        <v>98.259803921568633</v>
      </c>
      <c r="AK5348" s="21" t="s">
        <v>2063</v>
      </c>
      <c r="AL5348" t="s">
        <v>2551</v>
      </c>
      <c r="AM5348" s="26" t="s">
        <v>38</v>
      </c>
      <c r="AN5348" t="s">
        <v>2033</v>
      </c>
    </row>
    <row r="5349" spans="1:40" ht="15" hidden="1" thickTop="1" x14ac:dyDescent="0.35">
      <c r="A5349" t="s">
        <v>12149</v>
      </c>
      <c r="B5349" t="s">
        <v>20602</v>
      </c>
      <c r="C5349" t="s">
        <v>3594</v>
      </c>
      <c r="D5349" t="s">
        <v>20603</v>
      </c>
      <c r="E5349" t="s">
        <v>2608</v>
      </c>
      <c r="F5349">
        <v>1</v>
      </c>
      <c r="G5349" t="s">
        <v>2609</v>
      </c>
      <c r="H5349" t="s">
        <v>2577</v>
      </c>
      <c r="I5349" t="s">
        <v>2076</v>
      </c>
      <c r="J5349" t="s">
        <v>2610</v>
      </c>
      <c r="K5349" t="s">
        <v>2611</v>
      </c>
      <c r="L5349" t="s">
        <v>2058</v>
      </c>
      <c r="M5349" t="s">
        <v>2170</v>
      </c>
      <c r="N5349">
        <v>4</v>
      </c>
      <c r="O5349">
        <v>194</v>
      </c>
      <c r="P5349">
        <v>1.27</v>
      </c>
      <c r="Q5349">
        <v>15300</v>
      </c>
      <c r="R5349">
        <v>0</v>
      </c>
      <c r="S5349">
        <v>0</v>
      </c>
      <c r="T5349">
        <v>0</v>
      </c>
      <c r="U5349">
        <v>4</v>
      </c>
      <c r="V5349">
        <v>194</v>
      </c>
      <c r="W5349">
        <v>1.27</v>
      </c>
      <c r="X5349">
        <v>0</v>
      </c>
      <c r="Y5349">
        <v>0</v>
      </c>
      <c r="Z5349">
        <v>0</v>
      </c>
      <c r="AA5349">
        <v>0</v>
      </c>
      <c r="AB5349">
        <v>0</v>
      </c>
      <c r="AC5349">
        <v>0</v>
      </c>
      <c r="AD5349">
        <v>0</v>
      </c>
      <c r="AE5349">
        <v>0</v>
      </c>
      <c r="AF5349">
        <v>0</v>
      </c>
      <c r="AG5349" t="s">
        <v>20604</v>
      </c>
      <c r="AH5349" s="21" t="str">
        <f t="shared" si="166"/>
        <v>YR25</v>
      </c>
      <c r="AI5349" s="21">
        <v>216</v>
      </c>
      <c r="AJ5349" s="21">
        <f t="shared" si="167"/>
        <v>98.732026143790847</v>
      </c>
      <c r="AK5349" s="21" t="s">
        <v>2063</v>
      </c>
      <c r="AL5349" t="s">
        <v>2613</v>
      </c>
      <c r="AM5349" s="26" t="s">
        <v>38</v>
      </c>
      <c r="AN5349" t="s">
        <v>2030</v>
      </c>
    </row>
    <row r="5350" spans="1:40" ht="15" hidden="1" thickTop="1" x14ac:dyDescent="0.35">
      <c r="A5350" t="s">
        <v>12153</v>
      </c>
      <c r="B5350" t="s">
        <v>20605</v>
      </c>
      <c r="C5350" t="s">
        <v>4943</v>
      </c>
      <c r="D5350" t="s">
        <v>5791</v>
      </c>
      <c r="E5350" t="s">
        <v>2562</v>
      </c>
      <c r="F5350">
        <v>1</v>
      </c>
      <c r="G5350" t="s">
        <v>2546</v>
      </c>
      <c r="H5350" t="s">
        <v>2510</v>
      </c>
      <c r="I5350" t="s">
        <v>2076</v>
      </c>
      <c r="J5350" t="s">
        <v>2547</v>
      </c>
      <c r="K5350" t="s">
        <v>2548</v>
      </c>
      <c r="L5350" t="s">
        <v>2058</v>
      </c>
      <c r="M5350" t="s">
        <v>2170</v>
      </c>
      <c r="N5350">
        <v>2</v>
      </c>
      <c r="O5350">
        <v>78</v>
      </c>
      <c r="P5350">
        <v>0.51</v>
      </c>
      <c r="Q5350">
        <v>15300</v>
      </c>
      <c r="R5350">
        <v>0</v>
      </c>
      <c r="S5350">
        <v>0</v>
      </c>
      <c r="T5350">
        <v>0</v>
      </c>
      <c r="U5350">
        <v>1</v>
      </c>
      <c r="V5350">
        <v>36</v>
      </c>
      <c r="W5350">
        <v>0.24</v>
      </c>
      <c r="X5350">
        <v>0</v>
      </c>
      <c r="Y5350">
        <v>0</v>
      </c>
      <c r="Z5350">
        <v>0</v>
      </c>
      <c r="AA5350">
        <v>1</v>
      </c>
      <c r="AB5350">
        <v>42</v>
      </c>
      <c r="AC5350">
        <v>0.27</v>
      </c>
      <c r="AD5350">
        <v>0</v>
      </c>
      <c r="AE5350">
        <v>0</v>
      </c>
      <c r="AF5350">
        <v>0</v>
      </c>
      <c r="AG5350" t="s">
        <v>20606</v>
      </c>
      <c r="AH5350" s="21" t="str">
        <f t="shared" si="166"/>
        <v>YR25</v>
      </c>
      <c r="AI5350" s="21">
        <v>216</v>
      </c>
      <c r="AJ5350" s="21">
        <f t="shared" si="167"/>
        <v>99.490196078431367</v>
      </c>
      <c r="AK5350" s="21" t="s">
        <v>2060</v>
      </c>
      <c r="AL5350" t="s">
        <v>2551</v>
      </c>
      <c r="AM5350" s="26" t="s">
        <v>38</v>
      </c>
      <c r="AN5350" t="s">
        <v>2030</v>
      </c>
    </row>
    <row r="5351" spans="1:40" ht="15" hidden="1" thickTop="1" x14ac:dyDescent="0.35">
      <c r="A5351" t="s">
        <v>12157</v>
      </c>
      <c r="B5351" t="s">
        <v>20607</v>
      </c>
      <c r="C5351" t="s">
        <v>2756</v>
      </c>
      <c r="D5351" t="s">
        <v>20608</v>
      </c>
      <c r="E5351" t="s">
        <v>2618</v>
      </c>
      <c r="F5351">
        <v>1</v>
      </c>
      <c r="G5351" t="s">
        <v>2619</v>
      </c>
      <c r="H5351" t="s">
        <v>2620</v>
      </c>
      <c r="I5351" t="s">
        <v>2076</v>
      </c>
      <c r="J5351" t="s">
        <v>2621</v>
      </c>
      <c r="K5351" t="s">
        <v>2622</v>
      </c>
      <c r="L5351" t="s">
        <v>2058</v>
      </c>
      <c r="M5351" t="s">
        <v>2170</v>
      </c>
      <c r="N5351">
        <v>3</v>
      </c>
      <c r="O5351">
        <v>298</v>
      </c>
      <c r="P5351">
        <v>1.95</v>
      </c>
      <c r="Q5351">
        <v>15300</v>
      </c>
      <c r="R5351">
        <v>0</v>
      </c>
      <c r="S5351">
        <v>0</v>
      </c>
      <c r="T5351">
        <v>0</v>
      </c>
      <c r="U5351">
        <v>3</v>
      </c>
      <c r="V5351">
        <v>298</v>
      </c>
      <c r="W5351">
        <v>1.95</v>
      </c>
      <c r="X5351">
        <v>0</v>
      </c>
      <c r="Y5351">
        <v>0</v>
      </c>
      <c r="Z5351">
        <v>0</v>
      </c>
      <c r="AA5351">
        <v>0</v>
      </c>
      <c r="AB5351">
        <v>0</v>
      </c>
      <c r="AC5351">
        <v>0</v>
      </c>
      <c r="AD5351">
        <v>0</v>
      </c>
      <c r="AE5351">
        <v>0</v>
      </c>
      <c r="AF5351">
        <v>0</v>
      </c>
      <c r="AG5351" t="s">
        <v>20609</v>
      </c>
      <c r="AH5351" s="21" t="str">
        <f t="shared" si="166"/>
        <v>YR25</v>
      </c>
      <c r="AI5351" s="21">
        <v>216</v>
      </c>
      <c r="AJ5351" s="21">
        <f t="shared" si="167"/>
        <v>98.052287581699346</v>
      </c>
      <c r="AK5351" s="21" t="s">
        <v>2063</v>
      </c>
      <c r="AL5351" t="s">
        <v>2624</v>
      </c>
      <c r="AM5351" s="26" t="s">
        <v>38</v>
      </c>
      <c r="AN5351" t="s">
        <v>2031</v>
      </c>
    </row>
    <row r="5352" spans="1:40" ht="15" hidden="1" thickTop="1" x14ac:dyDescent="0.35">
      <c r="A5352" t="s">
        <v>12161</v>
      </c>
      <c r="B5352" t="s">
        <v>20610</v>
      </c>
      <c r="C5352" t="s">
        <v>3861</v>
      </c>
      <c r="D5352" t="s">
        <v>20611</v>
      </c>
      <c r="E5352" t="s">
        <v>3407</v>
      </c>
      <c r="F5352">
        <v>2</v>
      </c>
      <c r="G5352" t="s">
        <v>2509</v>
      </c>
      <c r="H5352" t="s">
        <v>2510</v>
      </c>
      <c r="I5352" t="s">
        <v>2076</v>
      </c>
      <c r="J5352" t="s">
        <v>3408</v>
      </c>
      <c r="K5352" t="s">
        <v>3109</v>
      </c>
      <c r="L5352" t="s">
        <v>2058</v>
      </c>
      <c r="M5352" t="s">
        <v>2059</v>
      </c>
      <c r="N5352">
        <v>14</v>
      </c>
      <c r="O5352">
        <v>830</v>
      </c>
      <c r="P5352">
        <v>3.39</v>
      </c>
      <c r="Q5352">
        <v>24480</v>
      </c>
      <c r="R5352">
        <v>8</v>
      </c>
      <c r="S5352">
        <v>471</v>
      </c>
      <c r="T5352">
        <v>1.92</v>
      </c>
      <c r="U5352">
        <v>4</v>
      </c>
      <c r="V5352">
        <v>276</v>
      </c>
      <c r="W5352">
        <v>1.1299999999999999</v>
      </c>
      <c r="X5352">
        <v>1</v>
      </c>
      <c r="Y5352">
        <v>81</v>
      </c>
      <c r="Z5352">
        <v>0.33</v>
      </c>
      <c r="AA5352">
        <v>1</v>
      </c>
      <c r="AB5352">
        <v>2</v>
      </c>
      <c r="AC5352">
        <v>0.01</v>
      </c>
      <c r="AD5352">
        <v>0</v>
      </c>
      <c r="AE5352">
        <v>0</v>
      </c>
      <c r="AF5352">
        <v>0</v>
      </c>
      <c r="AG5352" t="s">
        <v>20612</v>
      </c>
      <c r="AH5352" s="21" t="str">
        <f t="shared" si="166"/>
        <v>YR25</v>
      </c>
      <c r="AI5352" s="21">
        <v>345.36</v>
      </c>
      <c r="AJ5352" s="21">
        <f t="shared" si="167"/>
        <v>96.609477124183002</v>
      </c>
      <c r="AK5352" s="21" t="s">
        <v>2063</v>
      </c>
      <c r="AL5352" t="s">
        <v>2515</v>
      </c>
      <c r="AM5352" s="26" t="s">
        <v>38</v>
      </c>
      <c r="AN5352" t="s">
        <v>2033</v>
      </c>
    </row>
    <row r="5353" spans="1:40" ht="15" hidden="1" thickTop="1" x14ac:dyDescent="0.35">
      <c r="A5353" t="s">
        <v>12165</v>
      </c>
      <c r="B5353" t="s">
        <v>20613</v>
      </c>
      <c r="C5353" t="s">
        <v>6159</v>
      </c>
      <c r="D5353" t="s">
        <v>20614</v>
      </c>
      <c r="E5353" t="s">
        <v>2980</v>
      </c>
      <c r="F5353">
        <v>1</v>
      </c>
      <c r="G5353" t="s">
        <v>2619</v>
      </c>
      <c r="H5353" t="s">
        <v>2620</v>
      </c>
      <c r="I5353" t="s">
        <v>2076</v>
      </c>
      <c r="J5353" t="s">
        <v>6161</v>
      </c>
      <c r="K5353" t="s">
        <v>2655</v>
      </c>
      <c r="L5353" t="s">
        <v>2058</v>
      </c>
      <c r="M5353" t="s">
        <v>2170</v>
      </c>
      <c r="N5353">
        <v>0</v>
      </c>
      <c r="O5353">
        <v>0</v>
      </c>
      <c r="P5353">
        <v>0</v>
      </c>
      <c r="Q5353">
        <v>15300</v>
      </c>
      <c r="R5353">
        <v>0</v>
      </c>
      <c r="S5353">
        <v>0</v>
      </c>
      <c r="T5353">
        <v>0</v>
      </c>
      <c r="U5353">
        <v>0</v>
      </c>
      <c r="V5353">
        <v>0</v>
      </c>
      <c r="W5353">
        <v>0</v>
      </c>
      <c r="X5353">
        <v>0</v>
      </c>
      <c r="Y5353">
        <v>0</v>
      </c>
      <c r="Z5353">
        <v>0</v>
      </c>
      <c r="AA5353">
        <v>0</v>
      </c>
      <c r="AB5353">
        <v>0</v>
      </c>
      <c r="AC5353">
        <v>0</v>
      </c>
      <c r="AD5353">
        <v>0</v>
      </c>
      <c r="AE5353">
        <v>0</v>
      </c>
      <c r="AF5353">
        <v>0</v>
      </c>
      <c r="AG5353" t="s">
        <v>20615</v>
      </c>
      <c r="AH5353" s="21" t="str">
        <f t="shared" si="166"/>
        <v>YR25</v>
      </c>
      <c r="AI5353" s="21">
        <v>216</v>
      </c>
      <c r="AJ5353" s="21">
        <f t="shared" si="167"/>
        <v>100</v>
      </c>
      <c r="AK5353" s="21" t="s">
        <v>2060</v>
      </c>
      <c r="AL5353" t="s">
        <v>2984</v>
      </c>
      <c r="AM5353" s="26" t="s">
        <v>38</v>
      </c>
      <c r="AN5353" t="s">
        <v>2029</v>
      </c>
    </row>
    <row r="5354" spans="1:40" ht="15" hidden="1" thickTop="1" x14ac:dyDescent="0.35">
      <c r="A5354" t="s">
        <v>12169</v>
      </c>
      <c r="B5354" t="s">
        <v>20616</v>
      </c>
      <c r="C5354" t="s">
        <v>3594</v>
      </c>
      <c r="D5354" t="s">
        <v>20617</v>
      </c>
      <c r="E5354" t="s">
        <v>2608</v>
      </c>
      <c r="F5354">
        <v>1</v>
      </c>
      <c r="G5354" t="s">
        <v>2609</v>
      </c>
      <c r="H5354" t="s">
        <v>2577</v>
      </c>
      <c r="I5354" t="s">
        <v>2076</v>
      </c>
      <c r="J5354" t="s">
        <v>2610</v>
      </c>
      <c r="K5354" t="s">
        <v>2611</v>
      </c>
      <c r="L5354" t="s">
        <v>2058</v>
      </c>
      <c r="M5354" t="s">
        <v>2170</v>
      </c>
      <c r="N5354">
        <v>6</v>
      </c>
      <c r="O5354">
        <v>549</v>
      </c>
      <c r="P5354">
        <v>3.59</v>
      </c>
      <c r="Q5354">
        <v>15300</v>
      </c>
      <c r="R5354">
        <v>3</v>
      </c>
      <c r="S5354">
        <v>106</v>
      </c>
      <c r="T5354">
        <v>0.69</v>
      </c>
      <c r="U5354">
        <v>1</v>
      </c>
      <c r="V5354">
        <v>91</v>
      </c>
      <c r="W5354">
        <v>0.59</v>
      </c>
      <c r="X5354">
        <v>2</v>
      </c>
      <c r="Y5354">
        <v>352</v>
      </c>
      <c r="Z5354">
        <v>2.2999999999999998</v>
      </c>
      <c r="AA5354">
        <v>0</v>
      </c>
      <c r="AB5354">
        <v>0</v>
      </c>
      <c r="AC5354">
        <v>0</v>
      </c>
      <c r="AD5354">
        <v>0</v>
      </c>
      <c r="AE5354">
        <v>0</v>
      </c>
      <c r="AF5354">
        <v>0</v>
      </c>
      <c r="AG5354" t="s">
        <v>20618</v>
      </c>
      <c r="AH5354" s="21" t="str">
        <f t="shared" si="166"/>
        <v>YR25</v>
      </c>
      <c r="AI5354" s="21">
        <v>216</v>
      </c>
      <c r="AJ5354" s="21">
        <f t="shared" si="167"/>
        <v>96.411764705882348</v>
      </c>
      <c r="AK5354" s="21" t="s">
        <v>2063</v>
      </c>
      <c r="AL5354" t="s">
        <v>2613</v>
      </c>
      <c r="AM5354" s="26" t="s">
        <v>38</v>
      </c>
      <c r="AN5354" t="s">
        <v>2032</v>
      </c>
    </row>
    <row r="5355" spans="1:40" ht="15" hidden="1" thickTop="1" x14ac:dyDescent="0.35">
      <c r="A5355" t="s">
        <v>8073</v>
      </c>
      <c r="B5355" t="s">
        <v>20619</v>
      </c>
      <c r="C5355" t="s">
        <v>5067</v>
      </c>
      <c r="D5355" t="s">
        <v>20620</v>
      </c>
      <c r="E5355" t="s">
        <v>2608</v>
      </c>
      <c r="F5355">
        <v>1</v>
      </c>
      <c r="G5355" t="s">
        <v>2609</v>
      </c>
      <c r="H5355" t="s">
        <v>2577</v>
      </c>
      <c r="I5355" t="s">
        <v>2076</v>
      </c>
      <c r="J5355" t="s">
        <v>2610</v>
      </c>
      <c r="K5355" t="s">
        <v>2611</v>
      </c>
      <c r="L5355" t="s">
        <v>2058</v>
      </c>
      <c r="M5355" t="s">
        <v>2982</v>
      </c>
      <c r="N5355">
        <v>3</v>
      </c>
      <c r="O5355">
        <v>106</v>
      </c>
      <c r="P5355">
        <v>0.74</v>
      </c>
      <c r="Q5355">
        <v>14280</v>
      </c>
      <c r="R5355">
        <v>2</v>
      </c>
      <c r="S5355">
        <v>39</v>
      </c>
      <c r="T5355">
        <v>0.27</v>
      </c>
      <c r="U5355">
        <v>1</v>
      </c>
      <c r="V5355">
        <v>67</v>
      </c>
      <c r="W5355">
        <v>0.47</v>
      </c>
      <c r="X5355">
        <v>0</v>
      </c>
      <c r="Y5355">
        <v>0</v>
      </c>
      <c r="Z5355">
        <v>0</v>
      </c>
      <c r="AA5355">
        <v>0</v>
      </c>
      <c r="AB5355">
        <v>0</v>
      </c>
      <c r="AC5355">
        <v>0</v>
      </c>
      <c r="AD5355">
        <v>0</v>
      </c>
      <c r="AE5355">
        <v>0</v>
      </c>
      <c r="AF5355">
        <v>0</v>
      </c>
      <c r="AG5355" t="s">
        <v>20621</v>
      </c>
      <c r="AH5355" s="21" t="str">
        <f t="shared" si="166"/>
        <v>YR25</v>
      </c>
      <c r="AI5355" s="21">
        <v>201.59999999999997</v>
      </c>
      <c r="AJ5355" s="21">
        <f t="shared" si="167"/>
        <v>99.257703081232492</v>
      </c>
      <c r="AK5355" s="21" t="s">
        <v>2060</v>
      </c>
      <c r="AL5355" t="s">
        <v>2613</v>
      </c>
      <c r="AM5355" s="26" t="s">
        <v>38</v>
      </c>
      <c r="AN5355" t="s">
        <v>2030</v>
      </c>
    </row>
    <row r="5356" spans="1:40" ht="15" hidden="1" thickTop="1" x14ac:dyDescent="0.35">
      <c r="A5356" t="s">
        <v>12176</v>
      </c>
      <c r="B5356" t="s">
        <v>20622</v>
      </c>
      <c r="C5356" t="s">
        <v>3419</v>
      </c>
      <c r="D5356" t="s">
        <v>20623</v>
      </c>
      <c r="E5356" t="s">
        <v>2562</v>
      </c>
      <c r="F5356">
        <v>1</v>
      </c>
      <c r="G5356" t="s">
        <v>2546</v>
      </c>
      <c r="H5356" t="s">
        <v>2510</v>
      </c>
      <c r="I5356" t="s">
        <v>2076</v>
      </c>
      <c r="J5356" t="s">
        <v>2547</v>
      </c>
      <c r="K5356" t="s">
        <v>2548</v>
      </c>
      <c r="L5356" t="s">
        <v>2058</v>
      </c>
      <c r="M5356" t="s">
        <v>2170</v>
      </c>
      <c r="N5356">
        <v>13</v>
      </c>
      <c r="O5356">
        <v>743</v>
      </c>
      <c r="P5356">
        <v>4.8600000000000003</v>
      </c>
      <c r="Q5356">
        <v>15300</v>
      </c>
      <c r="R5356">
        <v>2</v>
      </c>
      <c r="S5356">
        <v>168</v>
      </c>
      <c r="T5356">
        <v>1.1000000000000001</v>
      </c>
      <c r="U5356">
        <v>11</v>
      </c>
      <c r="V5356">
        <v>575</v>
      </c>
      <c r="W5356">
        <v>3.76</v>
      </c>
      <c r="X5356">
        <v>0</v>
      </c>
      <c r="Y5356">
        <v>0</v>
      </c>
      <c r="Z5356">
        <v>0</v>
      </c>
      <c r="AA5356">
        <v>0</v>
      </c>
      <c r="AB5356">
        <v>0</v>
      </c>
      <c r="AC5356">
        <v>0</v>
      </c>
      <c r="AD5356">
        <v>0</v>
      </c>
      <c r="AE5356">
        <v>0</v>
      </c>
      <c r="AF5356">
        <v>0</v>
      </c>
      <c r="AG5356" t="s">
        <v>20624</v>
      </c>
      <c r="AH5356" s="21" t="str">
        <f t="shared" si="166"/>
        <v>YR25</v>
      </c>
      <c r="AI5356" s="21">
        <v>216</v>
      </c>
      <c r="AJ5356" s="21">
        <f t="shared" si="167"/>
        <v>95.143790849673209</v>
      </c>
      <c r="AK5356" s="21" t="s">
        <v>2063</v>
      </c>
      <c r="AL5356" t="s">
        <v>2551</v>
      </c>
      <c r="AM5356" s="26" t="s">
        <v>38</v>
      </c>
      <c r="AN5356" t="s">
        <v>2032</v>
      </c>
    </row>
    <row r="5357" spans="1:40" ht="15" hidden="1" thickTop="1" x14ac:dyDescent="0.35">
      <c r="A5357" t="s">
        <v>8077</v>
      </c>
      <c r="B5357" t="s">
        <v>20625</v>
      </c>
      <c r="C5357" t="s">
        <v>18355</v>
      </c>
      <c r="D5357" t="s">
        <v>20626</v>
      </c>
      <c r="E5357" t="s">
        <v>3989</v>
      </c>
      <c r="F5357">
        <v>1</v>
      </c>
      <c r="G5357" t="s">
        <v>2816</v>
      </c>
      <c r="H5357" t="s">
        <v>2620</v>
      </c>
      <c r="I5357" t="s">
        <v>2076</v>
      </c>
      <c r="J5357" t="s">
        <v>3990</v>
      </c>
      <c r="K5357" t="s">
        <v>3991</v>
      </c>
      <c r="L5357" t="s">
        <v>2058</v>
      </c>
      <c r="M5357" t="s">
        <v>2059</v>
      </c>
      <c r="N5357">
        <v>2</v>
      </c>
      <c r="O5357">
        <v>53</v>
      </c>
      <c r="P5357">
        <v>0.22</v>
      </c>
      <c r="Q5357">
        <v>24480</v>
      </c>
      <c r="R5357">
        <v>2</v>
      </c>
      <c r="S5357">
        <v>53</v>
      </c>
      <c r="T5357">
        <v>0.22</v>
      </c>
      <c r="U5357">
        <v>0</v>
      </c>
      <c r="V5357">
        <v>0</v>
      </c>
      <c r="W5357">
        <v>0</v>
      </c>
      <c r="X5357">
        <v>0</v>
      </c>
      <c r="Y5357">
        <v>0</v>
      </c>
      <c r="Z5357">
        <v>0</v>
      </c>
      <c r="AA5357">
        <v>0</v>
      </c>
      <c r="AB5357">
        <v>0</v>
      </c>
      <c r="AC5357">
        <v>0</v>
      </c>
      <c r="AD5357">
        <v>0</v>
      </c>
      <c r="AE5357">
        <v>0</v>
      </c>
      <c r="AF5357">
        <v>0</v>
      </c>
      <c r="AG5357" t="s">
        <v>20627</v>
      </c>
      <c r="AH5357" s="21" t="str">
        <f t="shared" si="166"/>
        <v>YR25</v>
      </c>
      <c r="AI5357" s="21">
        <v>345.36</v>
      </c>
      <c r="AJ5357" s="21">
        <f t="shared" si="167"/>
        <v>99.783496732026137</v>
      </c>
      <c r="AK5357" s="21" t="s">
        <v>2060</v>
      </c>
      <c r="AL5357" t="s">
        <v>3993</v>
      </c>
      <c r="AM5357" s="26" t="s">
        <v>38</v>
      </c>
      <c r="AN5357" t="s">
        <v>2031</v>
      </c>
    </row>
    <row r="5358" spans="1:40" ht="15" hidden="1" thickTop="1" x14ac:dyDescent="0.35">
      <c r="A5358" t="s">
        <v>12180</v>
      </c>
      <c r="B5358" t="s">
        <v>20628</v>
      </c>
      <c r="C5358" t="s">
        <v>4615</v>
      </c>
      <c r="D5358" t="s">
        <v>20629</v>
      </c>
      <c r="E5358" t="s">
        <v>11283</v>
      </c>
      <c r="F5358">
        <v>1</v>
      </c>
      <c r="G5358" t="s">
        <v>2600</v>
      </c>
      <c r="H5358" t="s">
        <v>2577</v>
      </c>
      <c r="I5358" t="s">
        <v>2076</v>
      </c>
      <c r="J5358" t="s">
        <v>2601</v>
      </c>
      <c r="K5358" t="s">
        <v>2602</v>
      </c>
      <c r="L5358" t="s">
        <v>2058</v>
      </c>
      <c r="M5358" t="s">
        <v>2170</v>
      </c>
      <c r="N5358">
        <v>5</v>
      </c>
      <c r="O5358">
        <v>105</v>
      </c>
      <c r="P5358">
        <v>0.69</v>
      </c>
      <c r="Q5358">
        <v>15300</v>
      </c>
      <c r="R5358">
        <v>5</v>
      </c>
      <c r="S5358">
        <v>105</v>
      </c>
      <c r="T5358">
        <v>0.69</v>
      </c>
      <c r="U5358">
        <v>0</v>
      </c>
      <c r="V5358">
        <v>0</v>
      </c>
      <c r="W5358">
        <v>0</v>
      </c>
      <c r="X5358">
        <v>0</v>
      </c>
      <c r="Y5358">
        <v>0</v>
      </c>
      <c r="Z5358">
        <v>0</v>
      </c>
      <c r="AA5358">
        <v>0</v>
      </c>
      <c r="AB5358">
        <v>0</v>
      </c>
      <c r="AC5358">
        <v>0</v>
      </c>
      <c r="AD5358">
        <v>0</v>
      </c>
      <c r="AE5358">
        <v>0</v>
      </c>
      <c r="AF5358">
        <v>0</v>
      </c>
      <c r="AG5358" t="s">
        <v>20630</v>
      </c>
      <c r="AH5358" s="21" t="str">
        <f t="shared" si="166"/>
        <v>YR25</v>
      </c>
      <c r="AI5358" s="21">
        <v>216</v>
      </c>
      <c r="AJ5358" s="21">
        <f t="shared" si="167"/>
        <v>99.313725490196077</v>
      </c>
      <c r="AK5358" s="21" t="s">
        <v>2060</v>
      </c>
      <c r="AL5358" t="s">
        <v>2551</v>
      </c>
      <c r="AM5358" s="26" t="s">
        <v>38</v>
      </c>
      <c r="AN5358" t="s">
        <v>2030</v>
      </c>
    </row>
    <row r="5359" spans="1:40" ht="15" hidden="1" thickTop="1" x14ac:dyDescent="0.35">
      <c r="A5359" t="s">
        <v>12184</v>
      </c>
      <c r="B5359" t="s">
        <v>20631</v>
      </c>
      <c r="C5359" t="s">
        <v>3587</v>
      </c>
      <c r="D5359" t="s">
        <v>20632</v>
      </c>
      <c r="E5359" t="s">
        <v>3589</v>
      </c>
      <c r="F5359">
        <v>1</v>
      </c>
      <c r="G5359" t="s">
        <v>2619</v>
      </c>
      <c r="H5359" t="s">
        <v>2620</v>
      </c>
      <c r="I5359" t="s">
        <v>2076</v>
      </c>
      <c r="J5359" t="s">
        <v>3590</v>
      </c>
      <c r="K5359" t="s">
        <v>2622</v>
      </c>
      <c r="L5359" t="s">
        <v>2058</v>
      </c>
      <c r="M5359" t="s">
        <v>2170</v>
      </c>
      <c r="N5359">
        <v>9</v>
      </c>
      <c r="O5359">
        <v>670</v>
      </c>
      <c r="P5359">
        <v>4.38</v>
      </c>
      <c r="Q5359">
        <v>15300</v>
      </c>
      <c r="R5359">
        <v>6</v>
      </c>
      <c r="S5359">
        <v>352</v>
      </c>
      <c r="T5359">
        <v>2.2999999999999998</v>
      </c>
      <c r="U5359">
        <v>3</v>
      </c>
      <c r="V5359">
        <v>318</v>
      </c>
      <c r="W5359">
        <v>2.08</v>
      </c>
      <c r="X5359">
        <v>0</v>
      </c>
      <c r="Y5359">
        <v>0</v>
      </c>
      <c r="Z5359">
        <v>0</v>
      </c>
      <c r="AA5359">
        <v>0</v>
      </c>
      <c r="AB5359">
        <v>0</v>
      </c>
      <c r="AC5359">
        <v>0</v>
      </c>
      <c r="AD5359">
        <v>0</v>
      </c>
      <c r="AE5359">
        <v>0</v>
      </c>
      <c r="AF5359">
        <v>0</v>
      </c>
      <c r="AG5359" t="s">
        <v>20633</v>
      </c>
      <c r="AH5359" s="21" t="str">
        <f t="shared" si="166"/>
        <v>YR25</v>
      </c>
      <c r="AI5359" s="21">
        <v>216</v>
      </c>
      <c r="AJ5359" s="21">
        <f t="shared" si="167"/>
        <v>95.620915032679733</v>
      </c>
      <c r="AK5359" s="21" t="s">
        <v>2063</v>
      </c>
      <c r="AL5359" t="s">
        <v>2624</v>
      </c>
      <c r="AM5359" s="26" t="s">
        <v>38</v>
      </c>
      <c r="AN5359" t="s">
        <v>2031</v>
      </c>
    </row>
    <row r="5360" spans="1:40" ht="15" hidden="1" thickTop="1" x14ac:dyDescent="0.35">
      <c r="A5360" t="s">
        <v>12188</v>
      </c>
      <c r="B5360" t="s">
        <v>20634</v>
      </c>
      <c r="C5360" t="s">
        <v>4092</v>
      </c>
      <c r="D5360" t="s">
        <v>20635</v>
      </c>
      <c r="E5360" t="s">
        <v>2608</v>
      </c>
      <c r="F5360">
        <v>1</v>
      </c>
      <c r="G5360" t="s">
        <v>2609</v>
      </c>
      <c r="H5360" t="s">
        <v>2577</v>
      </c>
      <c r="I5360" t="s">
        <v>2076</v>
      </c>
      <c r="J5360" t="s">
        <v>2610</v>
      </c>
      <c r="K5360" t="s">
        <v>2611</v>
      </c>
      <c r="L5360" t="s">
        <v>2058</v>
      </c>
      <c r="M5360" t="s">
        <v>2170</v>
      </c>
      <c r="N5360">
        <v>3</v>
      </c>
      <c r="O5360">
        <v>166</v>
      </c>
      <c r="P5360">
        <v>1.08</v>
      </c>
      <c r="Q5360">
        <v>15300</v>
      </c>
      <c r="R5360">
        <v>1</v>
      </c>
      <c r="S5360">
        <v>27</v>
      </c>
      <c r="T5360">
        <v>0.18</v>
      </c>
      <c r="U5360">
        <v>2</v>
      </c>
      <c r="V5360">
        <v>139</v>
      </c>
      <c r="W5360">
        <v>0.91</v>
      </c>
      <c r="X5360">
        <v>0</v>
      </c>
      <c r="Y5360">
        <v>0</v>
      </c>
      <c r="Z5360">
        <v>0</v>
      </c>
      <c r="AA5360">
        <v>0</v>
      </c>
      <c r="AB5360">
        <v>0</v>
      </c>
      <c r="AC5360">
        <v>0</v>
      </c>
      <c r="AD5360">
        <v>0</v>
      </c>
      <c r="AE5360">
        <v>0</v>
      </c>
      <c r="AF5360">
        <v>0</v>
      </c>
      <c r="AG5360" t="s">
        <v>20636</v>
      </c>
      <c r="AH5360" s="21" t="str">
        <f t="shared" si="166"/>
        <v>YR25</v>
      </c>
      <c r="AI5360" s="21">
        <v>216</v>
      </c>
      <c r="AJ5360" s="21">
        <f t="shared" si="167"/>
        <v>98.915032679738559</v>
      </c>
      <c r="AK5360" s="21" t="s">
        <v>2063</v>
      </c>
      <c r="AL5360" t="s">
        <v>2613</v>
      </c>
      <c r="AM5360" s="26" t="s">
        <v>38</v>
      </c>
      <c r="AN5360" t="s">
        <v>2030</v>
      </c>
    </row>
    <row r="5361" spans="1:40" ht="15" hidden="1" thickTop="1" x14ac:dyDescent="0.35">
      <c r="A5361" t="s">
        <v>12192</v>
      </c>
      <c r="B5361" t="s">
        <v>20637</v>
      </c>
      <c r="C5361" t="s">
        <v>3428</v>
      </c>
      <c r="D5361" t="s">
        <v>20638</v>
      </c>
      <c r="E5361" t="s">
        <v>2608</v>
      </c>
      <c r="F5361">
        <v>1</v>
      </c>
      <c r="G5361" t="s">
        <v>2609</v>
      </c>
      <c r="H5361" t="s">
        <v>2577</v>
      </c>
      <c r="I5361" t="s">
        <v>2076</v>
      </c>
      <c r="J5361" t="s">
        <v>2610</v>
      </c>
      <c r="K5361" t="s">
        <v>2611</v>
      </c>
      <c r="L5361" t="s">
        <v>2058</v>
      </c>
      <c r="M5361" t="s">
        <v>2059</v>
      </c>
      <c r="N5361">
        <v>4</v>
      </c>
      <c r="O5361">
        <v>245</v>
      </c>
      <c r="P5361">
        <v>1</v>
      </c>
      <c r="Q5361">
        <v>24480</v>
      </c>
      <c r="R5361">
        <v>2</v>
      </c>
      <c r="S5361">
        <v>46</v>
      </c>
      <c r="T5361">
        <v>0.19</v>
      </c>
      <c r="U5361">
        <v>2</v>
      </c>
      <c r="V5361">
        <v>199</v>
      </c>
      <c r="W5361">
        <v>0.81</v>
      </c>
      <c r="X5361">
        <v>0</v>
      </c>
      <c r="Y5361">
        <v>0</v>
      </c>
      <c r="Z5361">
        <v>0</v>
      </c>
      <c r="AA5361">
        <v>0</v>
      </c>
      <c r="AB5361">
        <v>0</v>
      </c>
      <c r="AC5361">
        <v>0</v>
      </c>
      <c r="AD5361">
        <v>0</v>
      </c>
      <c r="AE5361">
        <v>0</v>
      </c>
      <c r="AF5361">
        <v>0</v>
      </c>
      <c r="AG5361" t="s">
        <v>20639</v>
      </c>
      <c r="AH5361" s="21" t="str">
        <f t="shared" si="166"/>
        <v>YR25</v>
      </c>
      <c r="AI5361" s="21">
        <v>345.36</v>
      </c>
      <c r="AJ5361" s="21">
        <f t="shared" si="167"/>
        <v>98.999183006535944</v>
      </c>
      <c r="AK5361" s="21" t="s">
        <v>2063</v>
      </c>
      <c r="AL5361" t="s">
        <v>2613</v>
      </c>
      <c r="AM5361" s="26" t="s">
        <v>38</v>
      </c>
      <c r="AN5361" t="s">
        <v>2032</v>
      </c>
    </row>
    <row r="5362" spans="1:40" ht="15" hidden="1" thickTop="1" x14ac:dyDescent="0.35">
      <c r="A5362" t="s">
        <v>12196</v>
      </c>
      <c r="B5362" t="s">
        <v>20640</v>
      </c>
      <c r="C5362" t="s">
        <v>3738</v>
      </c>
      <c r="D5362" t="s">
        <v>20641</v>
      </c>
      <c r="E5362" t="s">
        <v>2562</v>
      </c>
      <c r="F5362">
        <v>1</v>
      </c>
      <c r="G5362" t="s">
        <v>2546</v>
      </c>
      <c r="H5362" t="s">
        <v>2510</v>
      </c>
      <c r="I5362" t="s">
        <v>2076</v>
      </c>
      <c r="J5362" t="s">
        <v>2547</v>
      </c>
      <c r="K5362" t="s">
        <v>2548</v>
      </c>
      <c r="L5362" t="s">
        <v>2058</v>
      </c>
      <c r="M5362" t="s">
        <v>2170</v>
      </c>
      <c r="N5362">
        <v>7</v>
      </c>
      <c r="O5362">
        <v>283</v>
      </c>
      <c r="P5362">
        <v>1.85</v>
      </c>
      <c r="Q5362">
        <v>15300</v>
      </c>
      <c r="R5362">
        <v>4</v>
      </c>
      <c r="S5362">
        <v>182</v>
      </c>
      <c r="T5362">
        <v>1.19</v>
      </c>
      <c r="U5362">
        <v>2</v>
      </c>
      <c r="V5362">
        <v>44</v>
      </c>
      <c r="W5362">
        <v>0.28999999999999998</v>
      </c>
      <c r="X5362">
        <v>0</v>
      </c>
      <c r="Y5362">
        <v>0</v>
      </c>
      <c r="Z5362">
        <v>0</v>
      </c>
      <c r="AA5362">
        <v>1</v>
      </c>
      <c r="AB5362">
        <v>57</v>
      </c>
      <c r="AC5362">
        <v>0.37</v>
      </c>
      <c r="AD5362">
        <v>0</v>
      </c>
      <c r="AE5362">
        <v>0</v>
      </c>
      <c r="AF5362">
        <v>0</v>
      </c>
      <c r="AG5362" t="s">
        <v>20642</v>
      </c>
      <c r="AH5362" s="21" t="str">
        <f t="shared" si="166"/>
        <v>YR25</v>
      </c>
      <c r="AI5362" s="21">
        <v>216</v>
      </c>
      <c r="AJ5362" s="21">
        <f t="shared" si="167"/>
        <v>98.150326797385617</v>
      </c>
      <c r="AK5362" s="21" t="s">
        <v>2063</v>
      </c>
      <c r="AL5362" t="s">
        <v>2551</v>
      </c>
      <c r="AM5362" s="26" t="s">
        <v>38</v>
      </c>
      <c r="AN5362" t="s">
        <v>2030</v>
      </c>
    </row>
    <row r="5363" spans="1:40" ht="15" hidden="1" thickTop="1" x14ac:dyDescent="0.35">
      <c r="A5363" t="s">
        <v>8089</v>
      </c>
      <c r="B5363" t="s">
        <v>20643</v>
      </c>
      <c r="C5363" t="s">
        <v>5393</v>
      </c>
      <c r="D5363" t="s">
        <v>20644</v>
      </c>
      <c r="E5363" t="s">
        <v>2793</v>
      </c>
      <c r="F5363">
        <v>1</v>
      </c>
      <c r="G5363" t="s">
        <v>2509</v>
      </c>
      <c r="H5363" t="s">
        <v>2510</v>
      </c>
      <c r="I5363" t="s">
        <v>2076</v>
      </c>
      <c r="J5363" t="s">
        <v>2794</v>
      </c>
      <c r="K5363" t="s">
        <v>2669</v>
      </c>
      <c r="L5363" t="s">
        <v>2058</v>
      </c>
      <c r="M5363" t="s">
        <v>2170</v>
      </c>
      <c r="N5363">
        <v>0</v>
      </c>
      <c r="O5363">
        <v>0</v>
      </c>
      <c r="P5363">
        <v>0</v>
      </c>
      <c r="Q5363">
        <v>15300</v>
      </c>
      <c r="R5363">
        <v>0</v>
      </c>
      <c r="S5363">
        <v>0</v>
      </c>
      <c r="T5363">
        <v>0</v>
      </c>
      <c r="U5363">
        <v>0</v>
      </c>
      <c r="V5363">
        <v>0</v>
      </c>
      <c r="W5363">
        <v>0</v>
      </c>
      <c r="X5363">
        <v>0</v>
      </c>
      <c r="Y5363">
        <v>0</v>
      </c>
      <c r="Z5363">
        <v>0</v>
      </c>
      <c r="AA5363">
        <v>0</v>
      </c>
      <c r="AB5363">
        <v>0</v>
      </c>
      <c r="AC5363">
        <v>0</v>
      </c>
      <c r="AD5363">
        <v>0</v>
      </c>
      <c r="AE5363">
        <v>0</v>
      </c>
      <c r="AF5363">
        <v>0</v>
      </c>
      <c r="AG5363" t="s">
        <v>20645</v>
      </c>
      <c r="AH5363" s="21" t="str">
        <f t="shared" si="166"/>
        <v>YR25</v>
      </c>
      <c r="AI5363" s="21">
        <v>216</v>
      </c>
      <c r="AJ5363" s="21">
        <f t="shared" si="167"/>
        <v>100</v>
      </c>
      <c r="AK5363" s="21" t="s">
        <v>2060</v>
      </c>
      <c r="AL5363" t="s">
        <v>2515</v>
      </c>
      <c r="AM5363" s="26" t="s">
        <v>38</v>
      </c>
      <c r="AN5363" t="s">
        <v>2029</v>
      </c>
    </row>
    <row r="5364" spans="1:40" ht="15" hidden="1" thickTop="1" x14ac:dyDescent="0.35">
      <c r="A5364" t="s">
        <v>12203</v>
      </c>
      <c r="B5364" t="s">
        <v>20646</v>
      </c>
      <c r="C5364" t="s">
        <v>6967</v>
      </c>
      <c r="D5364" t="s">
        <v>20647</v>
      </c>
      <c r="E5364" t="s">
        <v>2646</v>
      </c>
      <c r="F5364">
        <v>1</v>
      </c>
      <c r="G5364" t="s">
        <v>2600</v>
      </c>
      <c r="H5364" t="s">
        <v>2577</v>
      </c>
      <c r="I5364" t="s">
        <v>2076</v>
      </c>
      <c r="J5364" t="s">
        <v>2647</v>
      </c>
      <c r="K5364" t="s">
        <v>2602</v>
      </c>
      <c r="L5364" t="s">
        <v>2058</v>
      </c>
      <c r="M5364" t="s">
        <v>2059</v>
      </c>
      <c r="N5364">
        <v>6</v>
      </c>
      <c r="O5364">
        <v>199</v>
      </c>
      <c r="P5364">
        <v>0.81</v>
      </c>
      <c r="Q5364">
        <v>24480</v>
      </c>
      <c r="R5364">
        <v>2</v>
      </c>
      <c r="S5364">
        <v>71</v>
      </c>
      <c r="T5364">
        <v>0.28999999999999998</v>
      </c>
      <c r="U5364">
        <v>4</v>
      </c>
      <c r="V5364">
        <v>128</v>
      </c>
      <c r="W5364">
        <v>0.52</v>
      </c>
      <c r="X5364">
        <v>0</v>
      </c>
      <c r="Y5364">
        <v>0</v>
      </c>
      <c r="Z5364">
        <v>0</v>
      </c>
      <c r="AA5364">
        <v>0</v>
      </c>
      <c r="AB5364">
        <v>0</v>
      </c>
      <c r="AC5364">
        <v>0</v>
      </c>
      <c r="AD5364">
        <v>0</v>
      </c>
      <c r="AE5364">
        <v>0</v>
      </c>
      <c r="AF5364">
        <v>0</v>
      </c>
      <c r="AG5364" t="s">
        <v>20648</v>
      </c>
      <c r="AH5364" s="21" t="str">
        <f t="shared" si="166"/>
        <v>YR25</v>
      </c>
      <c r="AI5364" s="21">
        <v>345.36</v>
      </c>
      <c r="AJ5364" s="21">
        <f t="shared" si="167"/>
        <v>99.187091503267979</v>
      </c>
      <c r="AK5364" s="21" t="s">
        <v>2063</v>
      </c>
      <c r="AL5364" t="s">
        <v>2551</v>
      </c>
      <c r="AM5364" s="26" t="s">
        <v>38</v>
      </c>
      <c r="AN5364" t="s">
        <v>2032</v>
      </c>
    </row>
    <row r="5365" spans="1:40" ht="15" hidden="1" thickTop="1" x14ac:dyDescent="0.35">
      <c r="A5365" t="s">
        <v>12207</v>
      </c>
      <c r="B5365" t="s">
        <v>20649</v>
      </c>
      <c r="C5365" t="s">
        <v>2813</v>
      </c>
      <c r="D5365" t="s">
        <v>20650</v>
      </c>
      <c r="E5365" t="s">
        <v>2815</v>
      </c>
      <c r="F5365">
        <v>1</v>
      </c>
      <c r="G5365" t="s">
        <v>2816</v>
      </c>
      <c r="H5365" t="s">
        <v>2620</v>
      </c>
      <c r="I5365" t="s">
        <v>2076</v>
      </c>
      <c r="J5365" t="s">
        <v>2817</v>
      </c>
      <c r="K5365" t="s">
        <v>2818</v>
      </c>
      <c r="L5365" t="s">
        <v>2058</v>
      </c>
      <c r="M5365" t="s">
        <v>2059</v>
      </c>
      <c r="N5365">
        <v>2</v>
      </c>
      <c r="O5365">
        <v>56</v>
      </c>
      <c r="P5365">
        <v>0.23</v>
      </c>
      <c r="Q5365">
        <v>24480</v>
      </c>
      <c r="R5365">
        <v>1</v>
      </c>
      <c r="S5365">
        <v>33</v>
      </c>
      <c r="T5365">
        <v>0.13</v>
      </c>
      <c r="U5365">
        <v>1</v>
      </c>
      <c r="V5365">
        <v>23</v>
      </c>
      <c r="W5365">
        <v>0.09</v>
      </c>
      <c r="X5365">
        <v>0</v>
      </c>
      <c r="Y5365">
        <v>0</v>
      </c>
      <c r="Z5365">
        <v>0</v>
      </c>
      <c r="AA5365">
        <v>0</v>
      </c>
      <c r="AB5365">
        <v>0</v>
      </c>
      <c r="AC5365">
        <v>0</v>
      </c>
      <c r="AD5365">
        <v>0</v>
      </c>
      <c r="AE5365">
        <v>0</v>
      </c>
      <c r="AF5365">
        <v>0</v>
      </c>
      <c r="AG5365" t="s">
        <v>20651</v>
      </c>
      <c r="AH5365" s="21" t="str">
        <f t="shared" si="166"/>
        <v>YR25</v>
      </c>
      <c r="AI5365" s="21">
        <v>345.36</v>
      </c>
      <c r="AJ5365" s="21">
        <f t="shared" si="167"/>
        <v>99.771241830065364</v>
      </c>
      <c r="AK5365" s="21" t="s">
        <v>2060</v>
      </c>
      <c r="AL5365" t="s">
        <v>2820</v>
      </c>
      <c r="AM5365" s="26" t="s">
        <v>38</v>
      </c>
      <c r="AN5365" t="s">
        <v>2033</v>
      </c>
    </row>
    <row r="5366" spans="1:40" ht="15" hidden="1" thickTop="1" x14ac:dyDescent="0.35">
      <c r="A5366" t="s">
        <v>12210</v>
      </c>
      <c r="B5366" t="s">
        <v>20652</v>
      </c>
      <c r="C5366" t="s">
        <v>5067</v>
      </c>
      <c r="D5366" t="s">
        <v>20653</v>
      </c>
      <c r="E5366" t="s">
        <v>3430</v>
      </c>
      <c r="F5366">
        <v>1</v>
      </c>
      <c r="G5366" t="s">
        <v>2609</v>
      </c>
      <c r="H5366" t="s">
        <v>2577</v>
      </c>
      <c r="I5366" t="s">
        <v>2076</v>
      </c>
      <c r="J5366" t="s">
        <v>2610</v>
      </c>
      <c r="K5366" t="s">
        <v>2611</v>
      </c>
      <c r="L5366" t="s">
        <v>2058</v>
      </c>
      <c r="M5366" t="s">
        <v>2170</v>
      </c>
      <c r="N5366">
        <v>2</v>
      </c>
      <c r="O5366">
        <v>80</v>
      </c>
      <c r="P5366">
        <v>0.52</v>
      </c>
      <c r="Q5366">
        <v>15300</v>
      </c>
      <c r="R5366">
        <v>0</v>
      </c>
      <c r="S5366">
        <v>0</v>
      </c>
      <c r="T5366">
        <v>0</v>
      </c>
      <c r="U5366">
        <v>2</v>
      </c>
      <c r="V5366">
        <v>80</v>
      </c>
      <c r="W5366">
        <v>0.52</v>
      </c>
      <c r="X5366">
        <v>0</v>
      </c>
      <c r="Y5366">
        <v>0</v>
      </c>
      <c r="Z5366">
        <v>0</v>
      </c>
      <c r="AA5366">
        <v>0</v>
      </c>
      <c r="AB5366">
        <v>0</v>
      </c>
      <c r="AC5366">
        <v>0</v>
      </c>
      <c r="AD5366">
        <v>0</v>
      </c>
      <c r="AE5366">
        <v>0</v>
      </c>
      <c r="AF5366">
        <v>0</v>
      </c>
      <c r="AG5366" t="s">
        <v>20654</v>
      </c>
      <c r="AH5366" s="21" t="str">
        <f t="shared" si="166"/>
        <v>YR25</v>
      </c>
      <c r="AI5366" s="21">
        <v>216</v>
      </c>
      <c r="AJ5366" s="21">
        <f t="shared" si="167"/>
        <v>99.477124183006538</v>
      </c>
      <c r="AK5366" s="21" t="s">
        <v>2060</v>
      </c>
      <c r="AL5366" t="s">
        <v>2613</v>
      </c>
      <c r="AM5366" s="26" t="s">
        <v>38</v>
      </c>
      <c r="AN5366" t="s">
        <v>2030</v>
      </c>
    </row>
    <row r="5367" spans="1:40" ht="15" hidden="1" thickTop="1" x14ac:dyDescent="0.35">
      <c r="A5367" t="s">
        <v>12214</v>
      </c>
      <c r="B5367" t="s">
        <v>20655</v>
      </c>
      <c r="C5367" t="s">
        <v>3738</v>
      </c>
      <c r="D5367" t="s">
        <v>20656</v>
      </c>
      <c r="E5367" t="s">
        <v>2562</v>
      </c>
      <c r="F5367">
        <v>2</v>
      </c>
      <c r="G5367" t="s">
        <v>2546</v>
      </c>
      <c r="H5367" t="s">
        <v>2510</v>
      </c>
      <c r="I5367" t="s">
        <v>2076</v>
      </c>
      <c r="J5367" t="s">
        <v>2547</v>
      </c>
      <c r="K5367" t="s">
        <v>2548</v>
      </c>
      <c r="L5367" t="s">
        <v>2058</v>
      </c>
      <c r="M5367" t="s">
        <v>2170</v>
      </c>
      <c r="N5367">
        <v>0</v>
      </c>
      <c r="O5367">
        <v>0</v>
      </c>
      <c r="P5367">
        <v>0</v>
      </c>
      <c r="Q5367">
        <v>15300</v>
      </c>
      <c r="R5367">
        <v>0</v>
      </c>
      <c r="S5367">
        <v>0</v>
      </c>
      <c r="T5367">
        <v>0</v>
      </c>
      <c r="U5367">
        <v>0</v>
      </c>
      <c r="V5367">
        <v>0</v>
      </c>
      <c r="W5367">
        <v>0</v>
      </c>
      <c r="X5367">
        <v>0</v>
      </c>
      <c r="Y5367">
        <v>0</v>
      </c>
      <c r="Z5367">
        <v>0</v>
      </c>
      <c r="AA5367">
        <v>0</v>
      </c>
      <c r="AB5367">
        <v>0</v>
      </c>
      <c r="AC5367">
        <v>0</v>
      </c>
      <c r="AD5367">
        <v>0</v>
      </c>
      <c r="AE5367">
        <v>0</v>
      </c>
      <c r="AF5367">
        <v>0</v>
      </c>
      <c r="AG5367" t="s">
        <v>20657</v>
      </c>
      <c r="AH5367" s="21" t="str">
        <f t="shared" si="166"/>
        <v>YR25</v>
      </c>
      <c r="AI5367" s="21">
        <v>216</v>
      </c>
      <c r="AJ5367" s="21">
        <f t="shared" si="167"/>
        <v>100</v>
      </c>
      <c r="AK5367" s="21" t="s">
        <v>2060</v>
      </c>
      <c r="AL5367" t="s">
        <v>2551</v>
      </c>
      <c r="AM5367" s="26" t="s">
        <v>38</v>
      </c>
      <c r="AN5367" t="s">
        <v>2031</v>
      </c>
    </row>
    <row r="5368" spans="1:40" ht="15" hidden="1" thickTop="1" x14ac:dyDescent="0.35">
      <c r="A5368" t="s">
        <v>12218</v>
      </c>
      <c r="B5368" t="s">
        <v>20658</v>
      </c>
      <c r="C5368" t="s">
        <v>5917</v>
      </c>
      <c r="D5368" t="s">
        <v>20659</v>
      </c>
      <c r="E5368" t="s">
        <v>3115</v>
      </c>
      <c r="F5368">
        <v>1</v>
      </c>
      <c r="G5368" t="s">
        <v>2816</v>
      </c>
      <c r="H5368" t="s">
        <v>2620</v>
      </c>
      <c r="I5368" t="s">
        <v>2076</v>
      </c>
      <c r="J5368" t="s">
        <v>5919</v>
      </c>
      <c r="K5368" t="s">
        <v>2818</v>
      </c>
      <c r="L5368" t="s">
        <v>2058</v>
      </c>
      <c r="M5368" t="s">
        <v>2059</v>
      </c>
      <c r="N5368">
        <v>4</v>
      </c>
      <c r="O5368">
        <v>132</v>
      </c>
      <c r="P5368">
        <v>0.54</v>
      </c>
      <c r="Q5368">
        <v>24480</v>
      </c>
      <c r="R5368">
        <v>0</v>
      </c>
      <c r="S5368">
        <v>0</v>
      </c>
      <c r="T5368">
        <v>0</v>
      </c>
      <c r="U5368">
        <v>4</v>
      </c>
      <c r="V5368">
        <v>132</v>
      </c>
      <c r="W5368">
        <v>0.54</v>
      </c>
      <c r="X5368">
        <v>0</v>
      </c>
      <c r="Y5368">
        <v>0</v>
      </c>
      <c r="Z5368">
        <v>0</v>
      </c>
      <c r="AA5368">
        <v>0</v>
      </c>
      <c r="AB5368">
        <v>0</v>
      </c>
      <c r="AC5368">
        <v>0</v>
      </c>
      <c r="AD5368">
        <v>0</v>
      </c>
      <c r="AE5368">
        <v>0</v>
      </c>
      <c r="AF5368">
        <v>0</v>
      </c>
      <c r="AG5368" t="s">
        <v>20660</v>
      </c>
      <c r="AH5368" s="21" t="str">
        <f t="shared" si="166"/>
        <v>YR25</v>
      </c>
      <c r="AI5368" s="21">
        <v>345.36</v>
      </c>
      <c r="AJ5368" s="21">
        <f t="shared" si="167"/>
        <v>99.460784313725483</v>
      </c>
      <c r="AK5368" s="21" t="s">
        <v>2060</v>
      </c>
      <c r="AL5368" t="s">
        <v>3118</v>
      </c>
      <c r="AM5368" s="26" t="s">
        <v>38</v>
      </c>
      <c r="AN5368" t="s">
        <v>2030</v>
      </c>
    </row>
    <row r="5369" spans="1:40" ht="15" hidden="1" thickTop="1" x14ac:dyDescent="0.35">
      <c r="A5369" t="s">
        <v>12222</v>
      </c>
      <c r="B5369" t="s">
        <v>20661</v>
      </c>
      <c r="C5369" t="s">
        <v>3786</v>
      </c>
      <c r="D5369" t="s">
        <v>20662</v>
      </c>
      <c r="E5369" t="s">
        <v>2667</v>
      </c>
      <c r="F5369">
        <v>1</v>
      </c>
      <c r="G5369" t="s">
        <v>2509</v>
      </c>
      <c r="H5369" t="s">
        <v>2510</v>
      </c>
      <c r="I5369" t="s">
        <v>2076</v>
      </c>
      <c r="J5369" t="s">
        <v>2794</v>
      </c>
      <c r="K5369" t="s">
        <v>2669</v>
      </c>
      <c r="L5369" t="s">
        <v>2058</v>
      </c>
      <c r="M5369" t="s">
        <v>2170</v>
      </c>
      <c r="N5369">
        <v>2</v>
      </c>
      <c r="O5369">
        <v>73</v>
      </c>
      <c r="P5369">
        <v>0.48</v>
      </c>
      <c r="Q5369">
        <v>15300</v>
      </c>
      <c r="R5369">
        <v>0</v>
      </c>
      <c r="S5369">
        <v>0</v>
      </c>
      <c r="T5369">
        <v>0</v>
      </c>
      <c r="U5369">
        <v>0</v>
      </c>
      <c r="V5369">
        <v>0</v>
      </c>
      <c r="W5369">
        <v>0</v>
      </c>
      <c r="X5369">
        <v>2</v>
      </c>
      <c r="Y5369">
        <v>73</v>
      </c>
      <c r="Z5369">
        <v>0.48</v>
      </c>
      <c r="AA5369">
        <v>0</v>
      </c>
      <c r="AB5369">
        <v>0</v>
      </c>
      <c r="AC5369">
        <v>0</v>
      </c>
      <c r="AD5369">
        <v>0</v>
      </c>
      <c r="AE5369">
        <v>0</v>
      </c>
      <c r="AF5369">
        <v>0</v>
      </c>
      <c r="AG5369" t="s">
        <v>20663</v>
      </c>
      <c r="AH5369" s="21" t="str">
        <f t="shared" si="166"/>
        <v>YR25</v>
      </c>
      <c r="AI5369" s="21">
        <v>216</v>
      </c>
      <c r="AJ5369" s="21">
        <f t="shared" si="167"/>
        <v>99.522875816993462</v>
      </c>
      <c r="AK5369" s="21" t="s">
        <v>2060</v>
      </c>
      <c r="AL5369" t="s">
        <v>2515</v>
      </c>
      <c r="AM5369" s="26" t="s">
        <v>38</v>
      </c>
      <c r="AN5369" t="s">
        <v>2030</v>
      </c>
    </row>
    <row r="5370" spans="1:40" ht="15" hidden="1" thickTop="1" x14ac:dyDescent="0.35">
      <c r="A5370" t="s">
        <v>12226</v>
      </c>
      <c r="B5370" t="s">
        <v>20664</v>
      </c>
      <c r="C5370" t="s">
        <v>2751</v>
      </c>
      <c r="D5370" t="s">
        <v>20665</v>
      </c>
      <c r="E5370" t="s">
        <v>2646</v>
      </c>
      <c r="F5370">
        <v>1</v>
      </c>
      <c r="G5370" t="s">
        <v>2600</v>
      </c>
      <c r="H5370" t="s">
        <v>2577</v>
      </c>
      <c r="I5370" t="s">
        <v>2076</v>
      </c>
      <c r="J5370" t="s">
        <v>2647</v>
      </c>
      <c r="K5370" t="s">
        <v>2602</v>
      </c>
      <c r="L5370" t="s">
        <v>2058</v>
      </c>
      <c r="M5370" t="s">
        <v>2059</v>
      </c>
      <c r="N5370">
        <v>10</v>
      </c>
      <c r="O5370">
        <v>178</v>
      </c>
      <c r="P5370">
        <v>0.73</v>
      </c>
      <c r="Q5370">
        <v>24480</v>
      </c>
      <c r="R5370">
        <v>2</v>
      </c>
      <c r="S5370">
        <v>28</v>
      </c>
      <c r="T5370">
        <v>0.11</v>
      </c>
      <c r="U5370">
        <v>7</v>
      </c>
      <c r="V5370">
        <v>142</v>
      </c>
      <c r="W5370">
        <v>0.57999999999999996</v>
      </c>
      <c r="X5370">
        <v>0</v>
      </c>
      <c r="Y5370">
        <v>0</v>
      </c>
      <c r="Z5370">
        <v>0</v>
      </c>
      <c r="AA5370">
        <v>1</v>
      </c>
      <c r="AB5370">
        <v>8</v>
      </c>
      <c r="AC5370">
        <v>0.03</v>
      </c>
      <c r="AD5370">
        <v>0</v>
      </c>
      <c r="AE5370">
        <v>0</v>
      </c>
      <c r="AF5370">
        <v>0</v>
      </c>
      <c r="AG5370" t="s">
        <v>20666</v>
      </c>
      <c r="AH5370" s="21" t="str">
        <f t="shared" si="166"/>
        <v>YR25</v>
      </c>
      <c r="AI5370" s="21">
        <v>345.36</v>
      </c>
      <c r="AJ5370" s="21">
        <f t="shared" si="167"/>
        <v>99.272875816993462</v>
      </c>
      <c r="AK5370" s="21" t="s">
        <v>2060</v>
      </c>
      <c r="AL5370" t="s">
        <v>2551</v>
      </c>
      <c r="AM5370" s="26" t="s">
        <v>38</v>
      </c>
      <c r="AN5370" t="s">
        <v>2030</v>
      </c>
    </row>
    <row r="5371" spans="1:40" ht="15" hidden="1" thickTop="1" x14ac:dyDescent="0.35">
      <c r="A5371" t="s">
        <v>12229</v>
      </c>
      <c r="B5371" t="s">
        <v>20667</v>
      </c>
      <c r="C5371" t="s">
        <v>2791</v>
      </c>
      <c r="D5371" t="s">
        <v>20668</v>
      </c>
      <c r="E5371" t="s">
        <v>2667</v>
      </c>
      <c r="F5371">
        <v>1</v>
      </c>
      <c r="G5371" t="s">
        <v>2509</v>
      </c>
      <c r="H5371" t="s">
        <v>2510</v>
      </c>
      <c r="I5371" t="s">
        <v>2076</v>
      </c>
      <c r="J5371" t="s">
        <v>2794</v>
      </c>
      <c r="K5371" t="s">
        <v>2669</v>
      </c>
      <c r="L5371" t="s">
        <v>2058</v>
      </c>
      <c r="M5371" t="s">
        <v>2059</v>
      </c>
      <c r="N5371">
        <v>4</v>
      </c>
      <c r="O5371">
        <v>226</v>
      </c>
      <c r="P5371">
        <v>0.92</v>
      </c>
      <c r="Q5371">
        <v>24480</v>
      </c>
      <c r="R5371">
        <v>0</v>
      </c>
      <c r="S5371">
        <v>0</v>
      </c>
      <c r="T5371">
        <v>0</v>
      </c>
      <c r="U5371">
        <v>4</v>
      </c>
      <c r="V5371">
        <v>226</v>
      </c>
      <c r="W5371">
        <v>0.92</v>
      </c>
      <c r="X5371">
        <v>0</v>
      </c>
      <c r="Y5371">
        <v>0</v>
      </c>
      <c r="Z5371">
        <v>0</v>
      </c>
      <c r="AA5371">
        <v>0</v>
      </c>
      <c r="AB5371">
        <v>0</v>
      </c>
      <c r="AC5371">
        <v>0</v>
      </c>
      <c r="AD5371">
        <v>0</v>
      </c>
      <c r="AE5371">
        <v>0</v>
      </c>
      <c r="AF5371">
        <v>0</v>
      </c>
      <c r="AG5371" t="s">
        <v>20669</v>
      </c>
      <c r="AH5371" s="21" t="str">
        <f t="shared" si="166"/>
        <v>YR25</v>
      </c>
      <c r="AI5371" s="21">
        <v>345.36</v>
      </c>
      <c r="AJ5371" s="21">
        <f t="shared" si="167"/>
        <v>99.076797385620921</v>
      </c>
      <c r="AK5371" s="21" t="s">
        <v>2063</v>
      </c>
      <c r="AL5371" t="s">
        <v>2515</v>
      </c>
      <c r="AM5371" s="26" t="s">
        <v>38</v>
      </c>
      <c r="AN5371" t="s">
        <v>2032</v>
      </c>
    </row>
    <row r="5372" spans="1:40" ht="15" hidden="1" thickTop="1" x14ac:dyDescent="0.35">
      <c r="A5372" t="s">
        <v>12233</v>
      </c>
      <c r="B5372" t="s">
        <v>20670</v>
      </c>
      <c r="C5372" t="s">
        <v>4992</v>
      </c>
      <c r="D5372" t="s">
        <v>20671</v>
      </c>
      <c r="E5372" t="s">
        <v>2575</v>
      </c>
      <c r="F5372">
        <v>1</v>
      </c>
      <c r="G5372" t="s">
        <v>2576</v>
      </c>
      <c r="H5372" t="s">
        <v>2577</v>
      </c>
      <c r="I5372" t="s">
        <v>2076</v>
      </c>
      <c r="J5372" t="s">
        <v>2858</v>
      </c>
      <c r="K5372" t="s">
        <v>2742</v>
      </c>
      <c r="L5372" t="s">
        <v>2058</v>
      </c>
      <c r="M5372" t="s">
        <v>2170</v>
      </c>
      <c r="N5372">
        <v>0</v>
      </c>
      <c r="O5372">
        <v>0</v>
      </c>
      <c r="P5372">
        <v>0</v>
      </c>
      <c r="Q5372">
        <v>15300</v>
      </c>
      <c r="R5372">
        <v>0</v>
      </c>
      <c r="S5372">
        <v>0</v>
      </c>
      <c r="T5372">
        <v>0</v>
      </c>
      <c r="U5372">
        <v>0</v>
      </c>
      <c r="V5372">
        <v>0</v>
      </c>
      <c r="W5372">
        <v>0</v>
      </c>
      <c r="X5372">
        <v>0</v>
      </c>
      <c r="Y5372">
        <v>0</v>
      </c>
      <c r="Z5372">
        <v>0</v>
      </c>
      <c r="AA5372">
        <v>0</v>
      </c>
      <c r="AB5372">
        <v>0</v>
      </c>
      <c r="AC5372">
        <v>0</v>
      </c>
      <c r="AD5372">
        <v>0</v>
      </c>
      <c r="AE5372">
        <v>0</v>
      </c>
      <c r="AF5372">
        <v>0</v>
      </c>
      <c r="AG5372" t="s">
        <v>20672</v>
      </c>
      <c r="AH5372" s="21" t="str">
        <f t="shared" si="166"/>
        <v>YR25</v>
      </c>
      <c r="AI5372" s="21">
        <v>216</v>
      </c>
      <c r="AJ5372" s="21">
        <f t="shared" si="167"/>
        <v>100</v>
      </c>
      <c r="AK5372" s="21" t="s">
        <v>2060</v>
      </c>
      <c r="AL5372" t="s">
        <v>2551</v>
      </c>
      <c r="AM5372" s="26" t="s">
        <v>38</v>
      </c>
      <c r="AN5372" t="s">
        <v>2031</v>
      </c>
    </row>
    <row r="5373" spans="1:40" ht="15" hidden="1" thickTop="1" x14ac:dyDescent="0.35">
      <c r="A5373" t="s">
        <v>12237</v>
      </c>
      <c r="B5373" t="s">
        <v>20673</v>
      </c>
      <c r="C5373" t="s">
        <v>2832</v>
      </c>
      <c r="D5373" t="s">
        <v>20674</v>
      </c>
      <c r="E5373" t="s">
        <v>2562</v>
      </c>
      <c r="F5373">
        <v>1</v>
      </c>
      <c r="G5373" t="s">
        <v>2546</v>
      </c>
      <c r="H5373" t="s">
        <v>2510</v>
      </c>
      <c r="I5373" t="s">
        <v>2076</v>
      </c>
      <c r="J5373" t="s">
        <v>2547</v>
      </c>
      <c r="K5373" t="s">
        <v>2548</v>
      </c>
      <c r="L5373" t="s">
        <v>2058</v>
      </c>
      <c r="M5373" t="s">
        <v>2170</v>
      </c>
      <c r="N5373">
        <v>1</v>
      </c>
      <c r="O5373">
        <v>47</v>
      </c>
      <c r="P5373">
        <v>0.31</v>
      </c>
      <c r="Q5373">
        <v>15300</v>
      </c>
      <c r="R5373">
        <v>1</v>
      </c>
      <c r="S5373">
        <v>47</v>
      </c>
      <c r="T5373">
        <v>0.31</v>
      </c>
      <c r="U5373">
        <v>0</v>
      </c>
      <c r="V5373">
        <v>0</v>
      </c>
      <c r="W5373">
        <v>0</v>
      </c>
      <c r="X5373">
        <v>0</v>
      </c>
      <c r="Y5373">
        <v>0</v>
      </c>
      <c r="Z5373">
        <v>0</v>
      </c>
      <c r="AA5373">
        <v>0</v>
      </c>
      <c r="AB5373">
        <v>0</v>
      </c>
      <c r="AC5373">
        <v>0</v>
      </c>
      <c r="AD5373">
        <v>0</v>
      </c>
      <c r="AE5373">
        <v>0</v>
      </c>
      <c r="AF5373">
        <v>0</v>
      </c>
      <c r="AG5373" t="s">
        <v>20675</v>
      </c>
      <c r="AH5373" s="21" t="str">
        <f t="shared" si="166"/>
        <v>YR25</v>
      </c>
      <c r="AI5373" s="21">
        <v>216</v>
      </c>
      <c r="AJ5373" s="21">
        <f t="shared" si="167"/>
        <v>99.692810457516345</v>
      </c>
      <c r="AK5373" s="21" t="s">
        <v>2060</v>
      </c>
      <c r="AL5373" t="s">
        <v>2551</v>
      </c>
      <c r="AM5373" s="26" t="s">
        <v>38</v>
      </c>
      <c r="AN5373" t="s">
        <v>2031</v>
      </c>
    </row>
    <row r="5374" spans="1:40" ht="15" hidden="1" thickTop="1" x14ac:dyDescent="0.35">
      <c r="A5374" t="s">
        <v>12240</v>
      </c>
      <c r="B5374" t="s">
        <v>20676</v>
      </c>
      <c r="C5374" t="s">
        <v>5725</v>
      </c>
      <c r="D5374" t="s">
        <v>20677</v>
      </c>
      <c r="E5374" t="s">
        <v>3115</v>
      </c>
      <c r="F5374">
        <v>1</v>
      </c>
      <c r="G5374" t="s">
        <v>2816</v>
      </c>
      <c r="H5374" t="s">
        <v>2620</v>
      </c>
      <c r="I5374" t="s">
        <v>2076</v>
      </c>
      <c r="J5374" t="s">
        <v>3116</v>
      </c>
      <c r="K5374" t="s">
        <v>2818</v>
      </c>
      <c r="L5374" t="s">
        <v>2058</v>
      </c>
      <c r="M5374" t="s">
        <v>2059</v>
      </c>
      <c r="N5374">
        <v>2</v>
      </c>
      <c r="O5374">
        <v>74</v>
      </c>
      <c r="P5374">
        <v>0.3</v>
      </c>
      <c r="Q5374">
        <v>24480</v>
      </c>
      <c r="R5374">
        <v>1</v>
      </c>
      <c r="S5374">
        <v>45</v>
      </c>
      <c r="T5374">
        <v>0.18</v>
      </c>
      <c r="U5374">
        <v>1</v>
      </c>
      <c r="V5374">
        <v>29</v>
      </c>
      <c r="W5374">
        <v>0.12</v>
      </c>
      <c r="X5374">
        <v>0</v>
      </c>
      <c r="Y5374">
        <v>0</v>
      </c>
      <c r="Z5374">
        <v>0</v>
      </c>
      <c r="AA5374">
        <v>0</v>
      </c>
      <c r="AB5374">
        <v>0</v>
      </c>
      <c r="AC5374">
        <v>0</v>
      </c>
      <c r="AD5374">
        <v>0</v>
      </c>
      <c r="AE5374">
        <v>0</v>
      </c>
      <c r="AF5374">
        <v>0</v>
      </c>
      <c r="AG5374" t="s">
        <v>20678</v>
      </c>
      <c r="AH5374" s="21" t="str">
        <f t="shared" si="166"/>
        <v>YR25</v>
      </c>
      <c r="AI5374" s="21">
        <v>345.36</v>
      </c>
      <c r="AJ5374" s="21">
        <f t="shared" si="167"/>
        <v>99.697712418300654</v>
      </c>
      <c r="AK5374" s="21" t="s">
        <v>2060</v>
      </c>
      <c r="AL5374" t="s">
        <v>3118</v>
      </c>
      <c r="AM5374" s="26" t="s">
        <v>38</v>
      </c>
      <c r="AN5374" t="s">
        <v>2030</v>
      </c>
    </row>
    <row r="5375" spans="1:40" ht="15" hidden="1" thickTop="1" x14ac:dyDescent="0.35">
      <c r="A5375" t="s">
        <v>12244</v>
      </c>
      <c r="B5375" t="s">
        <v>20679</v>
      </c>
      <c r="C5375" t="s">
        <v>2762</v>
      </c>
      <c r="D5375" t="s">
        <v>20680</v>
      </c>
      <c r="E5375" t="s">
        <v>2608</v>
      </c>
      <c r="F5375">
        <v>1</v>
      </c>
      <c r="G5375" t="s">
        <v>2609</v>
      </c>
      <c r="H5375" t="s">
        <v>2577</v>
      </c>
      <c r="I5375" t="s">
        <v>2057</v>
      </c>
      <c r="J5375" t="s">
        <v>2764</v>
      </c>
      <c r="K5375" t="s">
        <v>2765</v>
      </c>
      <c r="L5375" t="s">
        <v>2058</v>
      </c>
      <c r="M5375" t="s">
        <v>2207</v>
      </c>
      <c r="N5375">
        <v>2</v>
      </c>
      <c r="O5375">
        <v>92</v>
      </c>
      <c r="P5375">
        <v>0.69</v>
      </c>
      <c r="Q5375">
        <v>13260</v>
      </c>
      <c r="R5375">
        <v>2</v>
      </c>
      <c r="S5375">
        <v>92</v>
      </c>
      <c r="T5375">
        <v>0.69</v>
      </c>
      <c r="U5375">
        <v>0</v>
      </c>
      <c r="V5375">
        <v>0</v>
      </c>
      <c r="W5375">
        <v>0</v>
      </c>
      <c r="X5375">
        <v>0</v>
      </c>
      <c r="Y5375">
        <v>0</v>
      </c>
      <c r="Z5375">
        <v>0</v>
      </c>
      <c r="AA5375">
        <v>0</v>
      </c>
      <c r="AB5375">
        <v>0</v>
      </c>
      <c r="AC5375">
        <v>0</v>
      </c>
      <c r="AD5375">
        <v>0</v>
      </c>
      <c r="AE5375">
        <v>0</v>
      </c>
      <c r="AF5375">
        <v>0</v>
      </c>
      <c r="AG5375" t="s">
        <v>20681</v>
      </c>
      <c r="AH5375" s="21" t="str">
        <f t="shared" si="166"/>
        <v>YT21</v>
      </c>
      <c r="AI5375" s="21">
        <v>187.20000000000002</v>
      </c>
      <c r="AJ5375" s="21">
        <f t="shared" si="167"/>
        <v>99.306184012066367</v>
      </c>
      <c r="AK5375" s="21" t="s">
        <v>2060</v>
      </c>
      <c r="AL5375" t="s">
        <v>2613</v>
      </c>
      <c r="AM5375" s="26" t="s">
        <v>38</v>
      </c>
      <c r="AN5375" t="s">
        <v>2031</v>
      </c>
    </row>
    <row r="5376" spans="1:40" ht="15" hidden="1" thickTop="1" x14ac:dyDescent="0.35">
      <c r="A5376" t="s">
        <v>12247</v>
      </c>
      <c r="B5376" t="s">
        <v>20682</v>
      </c>
      <c r="C5376" t="s">
        <v>2762</v>
      </c>
      <c r="D5376" t="s">
        <v>20680</v>
      </c>
      <c r="E5376" t="s">
        <v>2608</v>
      </c>
      <c r="F5376">
        <v>1</v>
      </c>
      <c r="G5376" t="s">
        <v>2609</v>
      </c>
      <c r="H5376" t="s">
        <v>2577</v>
      </c>
      <c r="I5376" t="s">
        <v>2057</v>
      </c>
      <c r="J5376" t="s">
        <v>2764</v>
      </c>
      <c r="K5376" t="s">
        <v>2765</v>
      </c>
      <c r="L5376" t="s">
        <v>2058</v>
      </c>
      <c r="M5376" t="s">
        <v>2207</v>
      </c>
      <c r="N5376">
        <v>0</v>
      </c>
      <c r="O5376">
        <v>0</v>
      </c>
      <c r="P5376">
        <v>0</v>
      </c>
      <c r="Q5376">
        <v>13260</v>
      </c>
      <c r="R5376">
        <v>0</v>
      </c>
      <c r="S5376">
        <v>0</v>
      </c>
      <c r="T5376">
        <v>0</v>
      </c>
      <c r="U5376">
        <v>0</v>
      </c>
      <c r="V5376">
        <v>0</v>
      </c>
      <c r="W5376">
        <v>0</v>
      </c>
      <c r="X5376">
        <v>0</v>
      </c>
      <c r="Y5376">
        <v>0</v>
      </c>
      <c r="Z5376">
        <v>0</v>
      </c>
      <c r="AA5376">
        <v>0</v>
      </c>
      <c r="AB5376">
        <v>0</v>
      </c>
      <c r="AC5376">
        <v>0</v>
      </c>
      <c r="AD5376">
        <v>0</v>
      </c>
      <c r="AE5376">
        <v>0</v>
      </c>
      <c r="AF5376">
        <v>0</v>
      </c>
      <c r="AG5376" t="s">
        <v>20683</v>
      </c>
      <c r="AH5376" s="21" t="str">
        <f t="shared" si="166"/>
        <v>YT21</v>
      </c>
      <c r="AI5376" s="21">
        <v>187.20000000000002</v>
      </c>
      <c r="AJ5376" s="21">
        <f t="shared" si="167"/>
        <v>100</v>
      </c>
      <c r="AK5376" s="21" t="s">
        <v>2060</v>
      </c>
      <c r="AL5376" t="s">
        <v>2613</v>
      </c>
      <c r="AM5376" s="26" t="s">
        <v>38</v>
      </c>
      <c r="AN5376" t="s">
        <v>2031</v>
      </c>
    </row>
    <row r="5377" spans="1:40" ht="15" hidden="1" thickTop="1" x14ac:dyDescent="0.35">
      <c r="A5377" t="s">
        <v>12251</v>
      </c>
      <c r="B5377" t="s">
        <v>20684</v>
      </c>
      <c r="C5377" t="s">
        <v>2762</v>
      </c>
      <c r="D5377" t="s">
        <v>20680</v>
      </c>
      <c r="E5377" t="s">
        <v>2608</v>
      </c>
      <c r="F5377">
        <v>1</v>
      </c>
      <c r="G5377" t="s">
        <v>2609</v>
      </c>
      <c r="H5377" t="s">
        <v>2577</v>
      </c>
      <c r="I5377" t="s">
        <v>2057</v>
      </c>
      <c r="J5377" t="s">
        <v>2764</v>
      </c>
      <c r="K5377" t="s">
        <v>2765</v>
      </c>
      <c r="L5377" t="s">
        <v>2058</v>
      </c>
      <c r="M5377" t="s">
        <v>2207</v>
      </c>
      <c r="N5377">
        <v>2</v>
      </c>
      <c r="O5377">
        <v>65</v>
      </c>
      <c r="P5377">
        <v>0.49</v>
      </c>
      <c r="Q5377">
        <v>13260</v>
      </c>
      <c r="R5377">
        <v>1</v>
      </c>
      <c r="S5377">
        <v>38</v>
      </c>
      <c r="T5377">
        <v>0.28999999999999998</v>
      </c>
      <c r="U5377">
        <v>1</v>
      </c>
      <c r="V5377">
        <v>27</v>
      </c>
      <c r="W5377">
        <v>0.2</v>
      </c>
      <c r="X5377">
        <v>0</v>
      </c>
      <c r="Y5377">
        <v>0</v>
      </c>
      <c r="Z5377">
        <v>0</v>
      </c>
      <c r="AA5377">
        <v>0</v>
      </c>
      <c r="AB5377">
        <v>0</v>
      </c>
      <c r="AC5377">
        <v>0</v>
      </c>
      <c r="AD5377">
        <v>0</v>
      </c>
      <c r="AE5377">
        <v>0</v>
      </c>
      <c r="AF5377">
        <v>0</v>
      </c>
      <c r="AG5377" t="s">
        <v>20685</v>
      </c>
      <c r="AH5377" s="21" t="str">
        <f t="shared" si="166"/>
        <v>YT21</v>
      </c>
      <c r="AI5377" s="21">
        <v>187.20000000000002</v>
      </c>
      <c r="AJ5377" s="21">
        <f t="shared" si="167"/>
        <v>99.509803921568633</v>
      </c>
      <c r="AK5377" s="21" t="s">
        <v>2060</v>
      </c>
      <c r="AL5377" t="s">
        <v>2613</v>
      </c>
      <c r="AM5377" s="26" t="s">
        <v>38</v>
      </c>
      <c r="AN5377" t="s">
        <v>2031</v>
      </c>
    </row>
    <row r="5378" spans="1:40" ht="15" hidden="1" thickTop="1" x14ac:dyDescent="0.35">
      <c r="A5378" t="s">
        <v>12255</v>
      </c>
      <c r="B5378" t="s">
        <v>20686</v>
      </c>
      <c r="C5378" t="s">
        <v>2762</v>
      </c>
      <c r="D5378" t="s">
        <v>20680</v>
      </c>
      <c r="E5378" t="s">
        <v>2608</v>
      </c>
      <c r="F5378">
        <v>1</v>
      </c>
      <c r="G5378" t="s">
        <v>2609</v>
      </c>
      <c r="H5378" t="s">
        <v>2577</v>
      </c>
      <c r="I5378" t="s">
        <v>2057</v>
      </c>
      <c r="J5378" t="s">
        <v>2764</v>
      </c>
      <c r="K5378" t="s">
        <v>2765</v>
      </c>
      <c r="L5378" t="s">
        <v>2058</v>
      </c>
      <c r="M5378" t="s">
        <v>2207</v>
      </c>
      <c r="N5378">
        <v>0</v>
      </c>
      <c r="O5378">
        <v>0</v>
      </c>
      <c r="P5378">
        <v>0</v>
      </c>
      <c r="Q5378">
        <v>13260</v>
      </c>
      <c r="R5378">
        <v>0</v>
      </c>
      <c r="S5378">
        <v>0</v>
      </c>
      <c r="T5378">
        <v>0</v>
      </c>
      <c r="U5378">
        <v>0</v>
      </c>
      <c r="V5378">
        <v>0</v>
      </c>
      <c r="W5378">
        <v>0</v>
      </c>
      <c r="X5378">
        <v>0</v>
      </c>
      <c r="Y5378">
        <v>0</v>
      </c>
      <c r="Z5378">
        <v>0</v>
      </c>
      <c r="AA5378">
        <v>0</v>
      </c>
      <c r="AB5378">
        <v>0</v>
      </c>
      <c r="AC5378">
        <v>0</v>
      </c>
      <c r="AD5378">
        <v>0</v>
      </c>
      <c r="AE5378">
        <v>0</v>
      </c>
      <c r="AF5378">
        <v>0</v>
      </c>
      <c r="AG5378" t="s">
        <v>20687</v>
      </c>
      <c r="AH5378" s="21" t="str">
        <f t="shared" si="166"/>
        <v>YT21</v>
      </c>
      <c r="AI5378" s="21">
        <v>187.20000000000002</v>
      </c>
      <c r="AJ5378" s="21">
        <f t="shared" si="167"/>
        <v>100</v>
      </c>
      <c r="AK5378" s="21" t="s">
        <v>2060</v>
      </c>
      <c r="AL5378" t="s">
        <v>2613</v>
      </c>
      <c r="AM5378" s="26" t="s">
        <v>38</v>
      </c>
      <c r="AN5378" t="s">
        <v>2029</v>
      </c>
    </row>
    <row r="5379" spans="1:40" ht="15" hidden="1" thickTop="1" x14ac:dyDescent="0.35">
      <c r="A5379" t="s">
        <v>12259</v>
      </c>
      <c r="B5379" t="s">
        <v>20688</v>
      </c>
      <c r="C5379" t="s">
        <v>2703</v>
      </c>
      <c r="D5379" t="s">
        <v>16295</v>
      </c>
      <c r="E5379" t="s">
        <v>2705</v>
      </c>
      <c r="F5379">
        <v>1</v>
      </c>
      <c r="G5379" t="s">
        <v>2593</v>
      </c>
      <c r="H5379" t="s">
        <v>2056</v>
      </c>
      <c r="I5379" t="s">
        <v>2057</v>
      </c>
      <c r="J5379" t="s">
        <v>2594</v>
      </c>
      <c r="K5379" t="s">
        <v>65</v>
      </c>
      <c r="L5379" t="s">
        <v>2058</v>
      </c>
      <c r="M5379" t="s">
        <v>2170</v>
      </c>
      <c r="N5379">
        <v>3</v>
      </c>
      <c r="O5379">
        <v>89</v>
      </c>
      <c r="P5379">
        <v>0.57999999999999996</v>
      </c>
      <c r="Q5379">
        <v>15300</v>
      </c>
      <c r="R5379">
        <v>1</v>
      </c>
      <c r="S5379">
        <v>22</v>
      </c>
      <c r="T5379">
        <v>0.14000000000000001</v>
      </c>
      <c r="U5379">
        <v>0</v>
      </c>
      <c r="V5379">
        <v>0</v>
      </c>
      <c r="W5379">
        <v>0</v>
      </c>
      <c r="X5379">
        <v>0</v>
      </c>
      <c r="Y5379">
        <v>0</v>
      </c>
      <c r="Z5379">
        <v>0</v>
      </c>
      <c r="AA5379">
        <v>2</v>
      </c>
      <c r="AB5379">
        <v>67</v>
      </c>
      <c r="AC5379">
        <v>0.44</v>
      </c>
      <c r="AD5379">
        <v>0</v>
      </c>
      <c r="AE5379">
        <v>0</v>
      </c>
      <c r="AF5379">
        <v>0</v>
      </c>
      <c r="AG5379" t="s">
        <v>20689</v>
      </c>
      <c r="AH5379" s="21" t="str">
        <f t="shared" si="166"/>
        <v>YT21</v>
      </c>
      <c r="AI5379" s="21">
        <v>216</v>
      </c>
      <c r="AJ5379" s="21">
        <f t="shared" si="167"/>
        <v>99.41830065359477</v>
      </c>
      <c r="AK5379" s="21" t="s">
        <v>2060</v>
      </c>
      <c r="AL5379" t="s">
        <v>2527</v>
      </c>
      <c r="AM5379" s="26" t="s">
        <v>38</v>
      </c>
      <c r="AN5379" t="s">
        <v>2030</v>
      </c>
    </row>
    <row r="5380" spans="1:40" ht="15" hidden="1" thickTop="1" x14ac:dyDescent="0.35">
      <c r="A5380" t="s">
        <v>12263</v>
      </c>
      <c r="B5380" t="s">
        <v>20690</v>
      </c>
      <c r="C5380" t="s">
        <v>7933</v>
      </c>
      <c r="D5380" t="s">
        <v>20691</v>
      </c>
      <c r="E5380" t="s">
        <v>2646</v>
      </c>
      <c r="F5380">
        <v>1</v>
      </c>
      <c r="G5380" t="s">
        <v>2600</v>
      </c>
      <c r="H5380" t="s">
        <v>2577</v>
      </c>
      <c r="I5380" t="s">
        <v>2076</v>
      </c>
      <c r="J5380" t="s">
        <v>2601</v>
      </c>
      <c r="K5380" t="s">
        <v>2602</v>
      </c>
      <c r="L5380" t="s">
        <v>2058</v>
      </c>
      <c r="M5380" t="s">
        <v>2170</v>
      </c>
      <c r="N5380">
        <v>1</v>
      </c>
      <c r="O5380">
        <v>17</v>
      </c>
      <c r="P5380">
        <v>0.11</v>
      </c>
      <c r="Q5380">
        <v>15300</v>
      </c>
      <c r="R5380">
        <v>0</v>
      </c>
      <c r="S5380">
        <v>0</v>
      </c>
      <c r="T5380">
        <v>0</v>
      </c>
      <c r="U5380">
        <v>1</v>
      </c>
      <c r="V5380">
        <v>17</v>
      </c>
      <c r="W5380">
        <v>0.11</v>
      </c>
      <c r="X5380">
        <v>0</v>
      </c>
      <c r="Y5380">
        <v>0</v>
      </c>
      <c r="Z5380">
        <v>0</v>
      </c>
      <c r="AA5380">
        <v>0</v>
      </c>
      <c r="AB5380">
        <v>0</v>
      </c>
      <c r="AC5380">
        <v>0</v>
      </c>
      <c r="AD5380">
        <v>0</v>
      </c>
      <c r="AE5380">
        <v>0</v>
      </c>
      <c r="AF5380">
        <v>0</v>
      </c>
      <c r="AG5380" t="s">
        <v>20692</v>
      </c>
      <c r="AH5380" s="21" t="str">
        <f t="shared" si="166"/>
        <v>YK20</v>
      </c>
      <c r="AI5380" s="21">
        <v>216</v>
      </c>
      <c r="AJ5380" s="21">
        <f t="shared" si="167"/>
        <v>99.888888888888886</v>
      </c>
      <c r="AK5380" s="21" t="s">
        <v>2060</v>
      </c>
      <c r="AL5380" t="s">
        <v>2551</v>
      </c>
      <c r="AM5380" s="26" t="s">
        <v>38</v>
      </c>
      <c r="AN5380" t="s">
        <v>2031</v>
      </c>
    </row>
    <row r="5381" spans="1:40" ht="15" hidden="1" thickTop="1" x14ac:dyDescent="0.35">
      <c r="A5381" t="s">
        <v>12267</v>
      </c>
      <c r="B5381" t="s">
        <v>20693</v>
      </c>
      <c r="C5381" t="s">
        <v>2936</v>
      </c>
      <c r="D5381" t="s">
        <v>20694</v>
      </c>
      <c r="E5381" t="s">
        <v>30262</v>
      </c>
      <c r="F5381">
        <v>1</v>
      </c>
      <c r="G5381" t="s">
        <v>2593</v>
      </c>
      <c r="H5381" t="s">
        <v>2056</v>
      </c>
      <c r="I5381" t="s">
        <v>2057</v>
      </c>
      <c r="J5381" t="s">
        <v>2594</v>
      </c>
      <c r="K5381" t="s">
        <v>65</v>
      </c>
      <c r="L5381" t="s">
        <v>2058</v>
      </c>
      <c r="M5381" t="s">
        <v>2170</v>
      </c>
      <c r="N5381">
        <v>3</v>
      </c>
      <c r="O5381">
        <v>209</v>
      </c>
      <c r="P5381">
        <v>1.37</v>
      </c>
      <c r="Q5381">
        <v>15300</v>
      </c>
      <c r="R5381">
        <v>2</v>
      </c>
      <c r="S5381">
        <v>132</v>
      </c>
      <c r="T5381">
        <v>0.86</v>
      </c>
      <c r="U5381">
        <v>1</v>
      </c>
      <c r="V5381">
        <v>77</v>
      </c>
      <c r="W5381">
        <v>0.5</v>
      </c>
      <c r="X5381">
        <v>0</v>
      </c>
      <c r="Y5381">
        <v>0</v>
      </c>
      <c r="Z5381">
        <v>0</v>
      </c>
      <c r="AA5381">
        <v>0</v>
      </c>
      <c r="AB5381">
        <v>0</v>
      </c>
      <c r="AC5381">
        <v>0</v>
      </c>
      <c r="AD5381">
        <v>0</v>
      </c>
      <c r="AE5381">
        <v>0</v>
      </c>
      <c r="AF5381">
        <v>0</v>
      </c>
      <c r="AG5381" t="s">
        <v>20695</v>
      </c>
      <c r="AH5381" s="21" t="str">
        <f t="shared" si="166"/>
        <v>YT21</v>
      </c>
      <c r="AI5381" s="21">
        <v>216</v>
      </c>
      <c r="AJ5381" s="21">
        <f t="shared" si="167"/>
        <v>98.633986928104576</v>
      </c>
      <c r="AK5381" s="21" t="s">
        <v>2063</v>
      </c>
      <c r="AL5381" t="s">
        <v>2527</v>
      </c>
      <c r="AM5381" s="26" t="s">
        <v>38</v>
      </c>
      <c r="AN5381" t="s">
        <v>2030</v>
      </c>
    </row>
    <row r="5382" spans="1:40" ht="15" hidden="1" thickTop="1" x14ac:dyDescent="0.35">
      <c r="A5382" t="s">
        <v>12271</v>
      </c>
      <c r="B5382" t="s">
        <v>20696</v>
      </c>
      <c r="C5382" t="s">
        <v>4320</v>
      </c>
      <c r="D5382" t="s">
        <v>20697</v>
      </c>
      <c r="E5382" t="s">
        <v>2938</v>
      </c>
      <c r="F5382">
        <v>1</v>
      </c>
      <c r="G5382" t="s">
        <v>2593</v>
      </c>
      <c r="H5382" t="s">
        <v>2056</v>
      </c>
      <c r="I5382" t="s">
        <v>2076</v>
      </c>
      <c r="J5382" t="s">
        <v>4322</v>
      </c>
      <c r="K5382" t="s">
        <v>65</v>
      </c>
      <c r="L5382" t="s">
        <v>2058</v>
      </c>
      <c r="M5382" t="s">
        <v>2170</v>
      </c>
      <c r="N5382">
        <v>2</v>
      </c>
      <c r="O5382">
        <v>60</v>
      </c>
      <c r="P5382">
        <v>0.39</v>
      </c>
      <c r="Q5382">
        <v>15300</v>
      </c>
      <c r="R5382">
        <v>1</v>
      </c>
      <c r="S5382">
        <v>30</v>
      </c>
      <c r="T5382">
        <v>0.2</v>
      </c>
      <c r="U5382">
        <v>1</v>
      </c>
      <c r="V5382">
        <v>30</v>
      </c>
      <c r="W5382">
        <v>0.2</v>
      </c>
      <c r="X5382">
        <v>0</v>
      </c>
      <c r="Y5382">
        <v>0</v>
      </c>
      <c r="Z5382">
        <v>0</v>
      </c>
      <c r="AA5382">
        <v>0</v>
      </c>
      <c r="AB5382">
        <v>0</v>
      </c>
      <c r="AC5382">
        <v>0</v>
      </c>
      <c r="AD5382">
        <v>0</v>
      </c>
      <c r="AE5382">
        <v>0</v>
      </c>
      <c r="AF5382">
        <v>0</v>
      </c>
      <c r="AG5382" t="s">
        <v>20698</v>
      </c>
      <c r="AH5382" s="21" t="str">
        <f t="shared" si="166"/>
        <v>YK20</v>
      </c>
      <c r="AI5382" s="21">
        <v>216</v>
      </c>
      <c r="AJ5382" s="21">
        <f t="shared" si="167"/>
        <v>99.607843137254903</v>
      </c>
      <c r="AK5382" s="21" t="s">
        <v>2060</v>
      </c>
      <c r="AL5382" t="s">
        <v>2527</v>
      </c>
      <c r="AM5382" s="26" t="s">
        <v>38</v>
      </c>
      <c r="AN5382" t="s">
        <v>2030</v>
      </c>
    </row>
    <row r="5383" spans="1:40" ht="15" hidden="1" thickTop="1" x14ac:dyDescent="0.35">
      <c r="A5383" t="s">
        <v>12275</v>
      </c>
      <c r="B5383" t="s">
        <v>20699</v>
      </c>
      <c r="C5383" t="s">
        <v>5396</v>
      </c>
      <c r="D5383" t="s">
        <v>20700</v>
      </c>
      <c r="E5383" t="s">
        <v>146</v>
      </c>
      <c r="F5383">
        <v>1</v>
      </c>
      <c r="G5383" t="s">
        <v>2524</v>
      </c>
      <c r="H5383" t="s">
        <v>2056</v>
      </c>
      <c r="I5383" t="s">
        <v>2076</v>
      </c>
      <c r="J5383" t="s">
        <v>3189</v>
      </c>
      <c r="K5383" t="s">
        <v>62</v>
      </c>
      <c r="L5383" t="s">
        <v>2058</v>
      </c>
      <c r="M5383" t="s">
        <v>2170</v>
      </c>
      <c r="N5383">
        <v>1</v>
      </c>
      <c r="O5383">
        <v>41</v>
      </c>
      <c r="P5383">
        <v>0.27</v>
      </c>
      <c r="Q5383">
        <v>15300</v>
      </c>
      <c r="R5383">
        <v>1</v>
      </c>
      <c r="S5383">
        <v>41</v>
      </c>
      <c r="T5383">
        <v>0.27</v>
      </c>
      <c r="U5383">
        <v>0</v>
      </c>
      <c r="V5383">
        <v>0</v>
      </c>
      <c r="W5383">
        <v>0</v>
      </c>
      <c r="X5383">
        <v>0</v>
      </c>
      <c r="Y5383">
        <v>0</v>
      </c>
      <c r="Z5383">
        <v>0</v>
      </c>
      <c r="AA5383">
        <v>0</v>
      </c>
      <c r="AB5383">
        <v>0</v>
      </c>
      <c r="AC5383">
        <v>0</v>
      </c>
      <c r="AD5383">
        <v>0</v>
      </c>
      <c r="AE5383">
        <v>0</v>
      </c>
      <c r="AF5383">
        <v>0</v>
      </c>
      <c r="AG5383" t="s">
        <v>20701</v>
      </c>
      <c r="AH5383" s="21" t="str">
        <f t="shared" ref="AH5383:AH5446" si="168">LEFT(AG5383,4)</f>
        <v>YK20</v>
      </c>
      <c r="AI5383" s="21">
        <v>216</v>
      </c>
      <c r="AJ5383" s="21">
        <f t="shared" ref="AJ5383:AJ5446" si="169">100-(O5383/Q5383*100)</f>
        <v>99.732026143790847</v>
      </c>
      <c r="AK5383" s="21" t="s">
        <v>2060</v>
      </c>
      <c r="AL5383" t="s">
        <v>2527</v>
      </c>
      <c r="AM5383" s="26" t="s">
        <v>38</v>
      </c>
      <c r="AN5383" t="s">
        <v>2030</v>
      </c>
    </row>
    <row r="5384" spans="1:40" ht="15" hidden="1" thickTop="1" x14ac:dyDescent="0.35">
      <c r="A5384" t="s">
        <v>12279</v>
      </c>
      <c r="B5384" t="s">
        <v>20702</v>
      </c>
      <c r="C5384" t="s">
        <v>4374</v>
      </c>
      <c r="D5384" t="s">
        <v>20703</v>
      </c>
      <c r="E5384" t="s">
        <v>2646</v>
      </c>
      <c r="F5384">
        <v>1</v>
      </c>
      <c r="G5384" t="s">
        <v>2600</v>
      </c>
      <c r="H5384" t="s">
        <v>2577</v>
      </c>
      <c r="I5384" t="s">
        <v>2076</v>
      </c>
      <c r="J5384" t="s">
        <v>2601</v>
      </c>
      <c r="K5384" t="s">
        <v>2602</v>
      </c>
      <c r="L5384" t="s">
        <v>2058</v>
      </c>
      <c r="M5384" t="s">
        <v>2163</v>
      </c>
      <c r="N5384">
        <v>3</v>
      </c>
      <c r="O5384">
        <v>52</v>
      </c>
      <c r="P5384">
        <v>0.3</v>
      </c>
      <c r="Q5384">
        <v>17340</v>
      </c>
      <c r="R5384">
        <v>0</v>
      </c>
      <c r="S5384">
        <v>0</v>
      </c>
      <c r="T5384">
        <v>0</v>
      </c>
      <c r="U5384">
        <v>3</v>
      </c>
      <c r="V5384">
        <v>52</v>
      </c>
      <c r="W5384">
        <v>0.3</v>
      </c>
      <c r="X5384">
        <v>0</v>
      </c>
      <c r="Y5384">
        <v>0</v>
      </c>
      <c r="Z5384">
        <v>0</v>
      </c>
      <c r="AA5384">
        <v>0</v>
      </c>
      <c r="AB5384">
        <v>0</v>
      </c>
      <c r="AC5384">
        <v>0</v>
      </c>
      <c r="AD5384">
        <v>0</v>
      </c>
      <c r="AE5384">
        <v>0</v>
      </c>
      <c r="AF5384">
        <v>0</v>
      </c>
      <c r="AG5384" t="s">
        <v>20704</v>
      </c>
      <c r="AH5384" s="21" t="str">
        <f t="shared" si="168"/>
        <v>YK20</v>
      </c>
      <c r="AI5384" s="21">
        <v>244.8</v>
      </c>
      <c r="AJ5384" s="21">
        <f t="shared" si="169"/>
        <v>99.700115340253745</v>
      </c>
      <c r="AK5384" s="21" t="s">
        <v>2060</v>
      </c>
      <c r="AL5384" t="s">
        <v>2551</v>
      </c>
      <c r="AM5384" s="26" t="s">
        <v>38</v>
      </c>
      <c r="AN5384" t="s">
        <v>2032</v>
      </c>
    </row>
    <row r="5385" spans="1:40" ht="15" hidden="1" thickTop="1" x14ac:dyDescent="0.35">
      <c r="A5385" t="s">
        <v>12283</v>
      </c>
      <c r="B5385" t="s">
        <v>20705</v>
      </c>
      <c r="C5385" t="s">
        <v>3113</v>
      </c>
      <c r="D5385" t="s">
        <v>20706</v>
      </c>
      <c r="E5385" t="s">
        <v>3115</v>
      </c>
      <c r="F5385">
        <v>1</v>
      </c>
      <c r="G5385" t="s">
        <v>2816</v>
      </c>
      <c r="H5385" t="s">
        <v>2620</v>
      </c>
      <c r="I5385" t="s">
        <v>2057</v>
      </c>
      <c r="J5385" t="s">
        <v>3116</v>
      </c>
      <c r="K5385" t="s">
        <v>2818</v>
      </c>
      <c r="L5385" t="s">
        <v>2058</v>
      </c>
      <c r="M5385" t="s">
        <v>2059</v>
      </c>
      <c r="N5385">
        <v>2</v>
      </c>
      <c r="O5385">
        <v>77</v>
      </c>
      <c r="P5385">
        <v>0.31</v>
      </c>
      <c r="Q5385">
        <v>24480</v>
      </c>
      <c r="R5385">
        <v>1</v>
      </c>
      <c r="S5385">
        <v>51</v>
      </c>
      <c r="T5385">
        <v>0.21</v>
      </c>
      <c r="U5385">
        <v>1</v>
      </c>
      <c r="V5385">
        <v>26</v>
      </c>
      <c r="W5385">
        <v>0.11</v>
      </c>
      <c r="X5385">
        <v>0</v>
      </c>
      <c r="Y5385">
        <v>0</v>
      </c>
      <c r="Z5385">
        <v>0</v>
      </c>
      <c r="AA5385">
        <v>0</v>
      </c>
      <c r="AB5385">
        <v>0</v>
      </c>
      <c r="AC5385">
        <v>0</v>
      </c>
      <c r="AD5385">
        <v>0</v>
      </c>
      <c r="AE5385">
        <v>0</v>
      </c>
      <c r="AF5385">
        <v>0</v>
      </c>
      <c r="AG5385" t="s">
        <v>20707</v>
      </c>
      <c r="AH5385" s="21" t="str">
        <f t="shared" si="168"/>
        <v>YT21</v>
      </c>
      <c r="AI5385" s="21">
        <v>345.36</v>
      </c>
      <c r="AJ5385" s="21">
        <f t="shared" si="169"/>
        <v>99.685457516339866</v>
      </c>
      <c r="AK5385" s="21" t="s">
        <v>2060</v>
      </c>
      <c r="AL5385" t="s">
        <v>3118</v>
      </c>
      <c r="AM5385" s="26" t="s">
        <v>38</v>
      </c>
      <c r="AN5385" t="s">
        <v>2030</v>
      </c>
    </row>
    <row r="5386" spans="1:40" ht="15" hidden="1" thickTop="1" x14ac:dyDescent="0.35">
      <c r="A5386" t="s">
        <v>12287</v>
      </c>
      <c r="B5386" t="s">
        <v>20708</v>
      </c>
      <c r="C5386" t="s">
        <v>5923</v>
      </c>
      <c r="D5386" t="s">
        <v>20709</v>
      </c>
      <c r="E5386" t="s">
        <v>3115</v>
      </c>
      <c r="F5386">
        <v>2</v>
      </c>
      <c r="G5386" t="s">
        <v>2816</v>
      </c>
      <c r="H5386" t="s">
        <v>2620</v>
      </c>
      <c r="I5386" t="s">
        <v>2057</v>
      </c>
      <c r="J5386" t="s">
        <v>3116</v>
      </c>
      <c r="K5386" t="s">
        <v>2818</v>
      </c>
      <c r="L5386" t="s">
        <v>2058</v>
      </c>
      <c r="M5386" t="s">
        <v>2059</v>
      </c>
      <c r="N5386">
        <v>2</v>
      </c>
      <c r="O5386">
        <v>64</v>
      </c>
      <c r="P5386">
        <v>0.26</v>
      </c>
      <c r="Q5386">
        <v>24480</v>
      </c>
      <c r="R5386">
        <v>2</v>
      </c>
      <c r="S5386">
        <v>64</v>
      </c>
      <c r="T5386">
        <v>0.26</v>
      </c>
      <c r="U5386">
        <v>0</v>
      </c>
      <c r="V5386">
        <v>0</v>
      </c>
      <c r="W5386">
        <v>0</v>
      </c>
      <c r="X5386">
        <v>0</v>
      </c>
      <c r="Y5386">
        <v>0</v>
      </c>
      <c r="Z5386">
        <v>0</v>
      </c>
      <c r="AA5386">
        <v>0</v>
      </c>
      <c r="AB5386">
        <v>0</v>
      </c>
      <c r="AC5386">
        <v>0</v>
      </c>
      <c r="AD5386">
        <v>0</v>
      </c>
      <c r="AE5386">
        <v>0</v>
      </c>
      <c r="AF5386">
        <v>0</v>
      </c>
      <c r="AG5386" t="s">
        <v>20710</v>
      </c>
      <c r="AH5386" s="21" t="str">
        <f t="shared" si="168"/>
        <v>YT21</v>
      </c>
      <c r="AI5386" s="21">
        <v>345.36</v>
      </c>
      <c r="AJ5386" s="21">
        <f t="shared" si="169"/>
        <v>99.738562091503269</v>
      </c>
      <c r="AK5386" s="21" t="s">
        <v>2060</v>
      </c>
      <c r="AL5386" t="s">
        <v>3118</v>
      </c>
      <c r="AM5386" s="26" t="s">
        <v>38</v>
      </c>
      <c r="AN5386" t="s">
        <v>2030</v>
      </c>
    </row>
    <row r="5387" spans="1:40" ht="15" hidden="1" thickTop="1" x14ac:dyDescent="0.35">
      <c r="A5387" t="s">
        <v>12291</v>
      </c>
      <c r="B5387" t="s">
        <v>20711</v>
      </c>
      <c r="C5387" t="s">
        <v>4708</v>
      </c>
      <c r="D5387" t="s">
        <v>20712</v>
      </c>
      <c r="E5387" t="s">
        <v>2608</v>
      </c>
      <c r="F5387">
        <v>1</v>
      </c>
      <c r="G5387" t="s">
        <v>2633</v>
      </c>
      <c r="H5387" t="s">
        <v>2577</v>
      </c>
      <c r="I5387" t="s">
        <v>2057</v>
      </c>
      <c r="J5387" t="s">
        <v>2675</v>
      </c>
      <c r="K5387" t="s">
        <v>2611</v>
      </c>
      <c r="L5387" t="s">
        <v>2058</v>
      </c>
      <c r="M5387" t="s">
        <v>2170</v>
      </c>
      <c r="N5387">
        <v>2</v>
      </c>
      <c r="O5387">
        <v>103</v>
      </c>
      <c r="P5387">
        <v>0.67</v>
      </c>
      <c r="Q5387">
        <v>15300</v>
      </c>
      <c r="R5387">
        <v>1</v>
      </c>
      <c r="S5387">
        <v>61</v>
      </c>
      <c r="T5387">
        <v>0.4</v>
      </c>
      <c r="U5387">
        <v>0</v>
      </c>
      <c r="V5387">
        <v>0</v>
      </c>
      <c r="W5387">
        <v>0</v>
      </c>
      <c r="X5387">
        <v>0</v>
      </c>
      <c r="Y5387">
        <v>0</v>
      </c>
      <c r="Z5387">
        <v>0</v>
      </c>
      <c r="AA5387">
        <v>1</v>
      </c>
      <c r="AB5387">
        <v>42</v>
      </c>
      <c r="AC5387">
        <v>0.27</v>
      </c>
      <c r="AD5387">
        <v>0</v>
      </c>
      <c r="AE5387">
        <v>0</v>
      </c>
      <c r="AF5387">
        <v>0</v>
      </c>
      <c r="AG5387" t="s">
        <v>20713</v>
      </c>
      <c r="AH5387" s="21" t="str">
        <f t="shared" si="168"/>
        <v>YT21</v>
      </c>
      <c r="AI5387" s="21">
        <v>216</v>
      </c>
      <c r="AJ5387" s="21">
        <f t="shared" si="169"/>
        <v>99.326797385620921</v>
      </c>
      <c r="AK5387" s="21" t="s">
        <v>2060</v>
      </c>
      <c r="AL5387" t="s">
        <v>2581</v>
      </c>
      <c r="AM5387" s="26" t="s">
        <v>38</v>
      </c>
      <c r="AN5387" t="s">
        <v>2030</v>
      </c>
    </row>
    <row r="5388" spans="1:40" ht="15" hidden="1" thickTop="1" x14ac:dyDescent="0.35">
      <c r="A5388" t="s">
        <v>12294</v>
      </c>
      <c r="B5388" t="s">
        <v>20714</v>
      </c>
      <c r="C5388" t="s">
        <v>3878</v>
      </c>
      <c r="D5388" t="s">
        <v>20715</v>
      </c>
      <c r="E5388" t="s">
        <v>2646</v>
      </c>
      <c r="F5388">
        <v>1</v>
      </c>
      <c r="G5388" t="s">
        <v>2600</v>
      </c>
      <c r="H5388" t="s">
        <v>2577</v>
      </c>
      <c r="I5388" t="s">
        <v>2076</v>
      </c>
      <c r="J5388" t="s">
        <v>2601</v>
      </c>
      <c r="K5388" t="s">
        <v>2602</v>
      </c>
      <c r="L5388" t="s">
        <v>2058</v>
      </c>
      <c r="M5388" t="s">
        <v>2170</v>
      </c>
      <c r="N5388">
        <v>5</v>
      </c>
      <c r="O5388">
        <v>147</v>
      </c>
      <c r="P5388">
        <v>0.96</v>
      </c>
      <c r="Q5388">
        <v>15300</v>
      </c>
      <c r="R5388">
        <v>3</v>
      </c>
      <c r="S5388">
        <v>94</v>
      </c>
      <c r="T5388">
        <v>0.61</v>
      </c>
      <c r="U5388">
        <v>2</v>
      </c>
      <c r="V5388">
        <v>53</v>
      </c>
      <c r="W5388">
        <v>0.35</v>
      </c>
      <c r="X5388">
        <v>0</v>
      </c>
      <c r="Y5388">
        <v>0</v>
      </c>
      <c r="Z5388">
        <v>0</v>
      </c>
      <c r="AA5388">
        <v>0</v>
      </c>
      <c r="AB5388">
        <v>0</v>
      </c>
      <c r="AC5388">
        <v>0</v>
      </c>
      <c r="AD5388">
        <v>0</v>
      </c>
      <c r="AE5388">
        <v>0</v>
      </c>
      <c r="AF5388">
        <v>0</v>
      </c>
      <c r="AG5388" t="s">
        <v>20716</v>
      </c>
      <c r="AH5388" s="21" t="str">
        <f t="shared" si="168"/>
        <v>YR25</v>
      </c>
      <c r="AI5388" s="21">
        <v>216</v>
      </c>
      <c r="AJ5388" s="21">
        <f t="shared" si="169"/>
        <v>99.039215686274517</v>
      </c>
      <c r="AK5388" s="21" t="s">
        <v>2063</v>
      </c>
      <c r="AL5388" t="s">
        <v>2551</v>
      </c>
      <c r="AM5388" s="26" t="s">
        <v>38</v>
      </c>
      <c r="AN5388" t="s">
        <v>2030</v>
      </c>
    </row>
    <row r="5389" spans="1:40" ht="15" hidden="1" thickTop="1" x14ac:dyDescent="0.35">
      <c r="A5389" t="s">
        <v>12298</v>
      </c>
      <c r="B5389" t="s">
        <v>20717</v>
      </c>
      <c r="C5389" t="s">
        <v>3470</v>
      </c>
      <c r="D5389" t="s">
        <v>20718</v>
      </c>
      <c r="E5389" t="s">
        <v>2575</v>
      </c>
      <c r="F5389">
        <v>1</v>
      </c>
      <c r="G5389" t="s">
        <v>2600</v>
      </c>
      <c r="H5389" t="s">
        <v>2577</v>
      </c>
      <c r="I5389" t="s">
        <v>2076</v>
      </c>
      <c r="J5389" t="s">
        <v>2601</v>
      </c>
      <c r="K5389" t="s">
        <v>2602</v>
      </c>
      <c r="L5389" t="s">
        <v>2058</v>
      </c>
      <c r="M5389" t="s">
        <v>2170</v>
      </c>
      <c r="N5389">
        <v>1</v>
      </c>
      <c r="O5389">
        <v>26</v>
      </c>
      <c r="P5389">
        <v>0.17</v>
      </c>
      <c r="Q5389">
        <v>15300</v>
      </c>
      <c r="R5389">
        <v>0</v>
      </c>
      <c r="S5389">
        <v>0</v>
      </c>
      <c r="T5389">
        <v>0</v>
      </c>
      <c r="U5389">
        <v>1</v>
      </c>
      <c r="V5389">
        <v>26</v>
      </c>
      <c r="W5389">
        <v>0.17</v>
      </c>
      <c r="X5389">
        <v>0</v>
      </c>
      <c r="Y5389">
        <v>0</v>
      </c>
      <c r="Z5389">
        <v>0</v>
      </c>
      <c r="AA5389">
        <v>0</v>
      </c>
      <c r="AB5389">
        <v>0</v>
      </c>
      <c r="AC5389">
        <v>0</v>
      </c>
      <c r="AD5389">
        <v>0</v>
      </c>
      <c r="AE5389">
        <v>0</v>
      </c>
      <c r="AF5389">
        <v>0</v>
      </c>
      <c r="AG5389" t="s">
        <v>20719</v>
      </c>
      <c r="AH5389" s="21" t="str">
        <f t="shared" si="168"/>
        <v>YM68</v>
      </c>
      <c r="AI5389" s="21">
        <v>216</v>
      </c>
      <c r="AJ5389" s="21">
        <f t="shared" si="169"/>
        <v>99.830065359477118</v>
      </c>
      <c r="AK5389" s="21" t="s">
        <v>2060</v>
      </c>
      <c r="AL5389" t="s">
        <v>2551</v>
      </c>
      <c r="AM5389" s="26" t="s">
        <v>38</v>
      </c>
      <c r="AN5389" t="s">
        <v>2032</v>
      </c>
    </row>
    <row r="5390" spans="1:40" ht="15" hidden="1" thickTop="1" x14ac:dyDescent="0.35">
      <c r="A5390" t="s">
        <v>12302</v>
      </c>
      <c r="B5390" t="s">
        <v>20720</v>
      </c>
      <c r="C5390" t="s">
        <v>3697</v>
      </c>
      <c r="D5390" t="s">
        <v>20721</v>
      </c>
      <c r="E5390" t="s">
        <v>3668</v>
      </c>
      <c r="F5390">
        <v>1</v>
      </c>
      <c r="G5390" t="s">
        <v>2816</v>
      </c>
      <c r="H5390" t="s">
        <v>2620</v>
      </c>
      <c r="I5390" t="s">
        <v>2057</v>
      </c>
      <c r="J5390" t="s">
        <v>3116</v>
      </c>
      <c r="K5390" t="s">
        <v>2818</v>
      </c>
      <c r="L5390" t="s">
        <v>2058</v>
      </c>
      <c r="M5390" t="s">
        <v>2059</v>
      </c>
      <c r="N5390">
        <v>1</v>
      </c>
      <c r="O5390">
        <v>42</v>
      </c>
      <c r="P5390">
        <v>0.17</v>
      </c>
      <c r="Q5390">
        <v>24480</v>
      </c>
      <c r="R5390">
        <v>0</v>
      </c>
      <c r="S5390">
        <v>0</v>
      </c>
      <c r="T5390">
        <v>0</v>
      </c>
      <c r="U5390">
        <v>1</v>
      </c>
      <c r="V5390">
        <v>42</v>
      </c>
      <c r="W5390">
        <v>0.17</v>
      </c>
      <c r="X5390">
        <v>0</v>
      </c>
      <c r="Y5390">
        <v>0</v>
      </c>
      <c r="Z5390">
        <v>0</v>
      </c>
      <c r="AA5390">
        <v>0</v>
      </c>
      <c r="AB5390">
        <v>0</v>
      </c>
      <c r="AC5390">
        <v>0</v>
      </c>
      <c r="AD5390">
        <v>0</v>
      </c>
      <c r="AE5390">
        <v>0</v>
      </c>
      <c r="AF5390">
        <v>0</v>
      </c>
      <c r="AG5390" t="s">
        <v>20722</v>
      </c>
      <c r="AH5390" s="21" t="str">
        <f t="shared" si="168"/>
        <v>YT21</v>
      </c>
      <c r="AI5390" s="21">
        <v>345.36</v>
      </c>
      <c r="AJ5390" s="21">
        <f t="shared" si="169"/>
        <v>99.828431372549019</v>
      </c>
      <c r="AK5390" s="21" t="s">
        <v>2060</v>
      </c>
      <c r="AL5390" t="s">
        <v>3118</v>
      </c>
      <c r="AM5390" s="26" t="s">
        <v>38</v>
      </c>
      <c r="AN5390" t="s">
        <v>2029</v>
      </c>
    </row>
    <row r="5391" spans="1:40" ht="15" hidden="1" thickTop="1" x14ac:dyDescent="0.35">
      <c r="A5391" t="s">
        <v>12306</v>
      </c>
      <c r="B5391" t="s">
        <v>20723</v>
      </c>
      <c r="C5391" t="s">
        <v>3021</v>
      </c>
      <c r="D5391" t="s">
        <v>20724</v>
      </c>
      <c r="E5391" t="s">
        <v>2857</v>
      </c>
      <c r="F5391">
        <v>1</v>
      </c>
      <c r="G5391" t="s">
        <v>2576</v>
      </c>
      <c r="H5391" t="s">
        <v>2577</v>
      </c>
      <c r="I5391" t="s">
        <v>2076</v>
      </c>
      <c r="J5391" t="s">
        <v>2858</v>
      </c>
      <c r="K5391" t="s">
        <v>2742</v>
      </c>
      <c r="L5391" t="s">
        <v>2058</v>
      </c>
      <c r="M5391" t="s">
        <v>2059</v>
      </c>
      <c r="N5391">
        <v>5</v>
      </c>
      <c r="O5391">
        <v>314</v>
      </c>
      <c r="P5391">
        <v>1.28</v>
      </c>
      <c r="Q5391">
        <v>24480</v>
      </c>
      <c r="R5391">
        <v>2</v>
      </c>
      <c r="S5391">
        <v>78</v>
      </c>
      <c r="T5391">
        <v>0.32</v>
      </c>
      <c r="U5391">
        <v>2</v>
      </c>
      <c r="V5391">
        <v>209</v>
      </c>
      <c r="W5391">
        <v>0.85</v>
      </c>
      <c r="X5391">
        <v>0</v>
      </c>
      <c r="Y5391">
        <v>0</v>
      </c>
      <c r="Z5391">
        <v>0</v>
      </c>
      <c r="AA5391">
        <v>1</v>
      </c>
      <c r="AB5391">
        <v>27</v>
      </c>
      <c r="AC5391">
        <v>0.11</v>
      </c>
      <c r="AD5391">
        <v>0</v>
      </c>
      <c r="AE5391">
        <v>0</v>
      </c>
      <c r="AF5391">
        <v>0</v>
      </c>
      <c r="AG5391" t="s">
        <v>20725</v>
      </c>
      <c r="AH5391" s="21" t="str">
        <f t="shared" si="168"/>
        <v>YR25</v>
      </c>
      <c r="AI5391" s="21">
        <v>345.36</v>
      </c>
      <c r="AJ5391" s="21">
        <f t="shared" si="169"/>
        <v>98.717320261437905</v>
      </c>
      <c r="AK5391" s="21" t="s">
        <v>2063</v>
      </c>
      <c r="AL5391" t="s">
        <v>2581</v>
      </c>
      <c r="AM5391" s="26" t="s">
        <v>38</v>
      </c>
      <c r="AN5391" t="s">
        <v>2030</v>
      </c>
    </row>
    <row r="5392" spans="1:40" ht="15" hidden="1" thickTop="1" x14ac:dyDescent="0.35">
      <c r="A5392" t="s">
        <v>12310</v>
      </c>
      <c r="B5392" t="s">
        <v>20726</v>
      </c>
      <c r="C5392" t="s">
        <v>5928</v>
      </c>
      <c r="D5392" t="s">
        <v>20727</v>
      </c>
      <c r="E5392" t="s">
        <v>2646</v>
      </c>
      <c r="F5392">
        <v>1</v>
      </c>
      <c r="G5392" t="s">
        <v>2600</v>
      </c>
      <c r="H5392" t="s">
        <v>2577</v>
      </c>
      <c r="I5392" t="s">
        <v>2076</v>
      </c>
      <c r="J5392" t="s">
        <v>2647</v>
      </c>
      <c r="K5392" t="s">
        <v>2602</v>
      </c>
      <c r="L5392" t="s">
        <v>2058</v>
      </c>
      <c r="M5392" t="s">
        <v>2358</v>
      </c>
      <c r="N5392">
        <v>4</v>
      </c>
      <c r="O5392">
        <v>81</v>
      </c>
      <c r="P5392">
        <v>0.61</v>
      </c>
      <c r="Q5392">
        <v>13260</v>
      </c>
      <c r="R5392">
        <v>2</v>
      </c>
      <c r="S5392">
        <v>46</v>
      </c>
      <c r="T5392">
        <v>0.35</v>
      </c>
      <c r="U5392">
        <v>2</v>
      </c>
      <c r="V5392">
        <v>35</v>
      </c>
      <c r="W5392">
        <v>0.26</v>
      </c>
      <c r="X5392">
        <v>0</v>
      </c>
      <c r="Y5392">
        <v>0</v>
      </c>
      <c r="Z5392">
        <v>0</v>
      </c>
      <c r="AA5392">
        <v>0</v>
      </c>
      <c r="AB5392">
        <v>0</v>
      </c>
      <c r="AC5392">
        <v>0</v>
      </c>
      <c r="AD5392">
        <v>0</v>
      </c>
      <c r="AE5392">
        <v>0</v>
      </c>
      <c r="AF5392">
        <v>0</v>
      </c>
      <c r="AG5392" t="s">
        <v>20728</v>
      </c>
      <c r="AH5392" s="21" t="str">
        <f t="shared" si="168"/>
        <v>YR25</v>
      </c>
      <c r="AI5392" s="21">
        <v>187.20000000000005</v>
      </c>
      <c r="AJ5392" s="21">
        <f t="shared" si="169"/>
        <v>99.389140271493218</v>
      </c>
      <c r="AK5392" s="21" t="s">
        <v>2060</v>
      </c>
      <c r="AL5392" t="s">
        <v>2551</v>
      </c>
      <c r="AM5392" s="26" t="s">
        <v>38</v>
      </c>
      <c r="AN5392" t="s">
        <v>2031</v>
      </c>
    </row>
    <row r="5393" spans="1:40" ht="15" hidden="1" thickTop="1" x14ac:dyDescent="0.35">
      <c r="A5393" t="s">
        <v>12314</v>
      </c>
      <c r="B5393" t="s">
        <v>20729</v>
      </c>
      <c r="C5393" t="s">
        <v>2631</v>
      </c>
      <c r="D5393" t="s">
        <v>20730</v>
      </c>
      <c r="E5393" t="s">
        <v>2575</v>
      </c>
      <c r="F5393">
        <v>1</v>
      </c>
      <c r="G5393" t="s">
        <v>2633</v>
      </c>
      <c r="H5393" t="s">
        <v>2577</v>
      </c>
      <c r="I5393" t="s">
        <v>2076</v>
      </c>
      <c r="J5393" t="s">
        <v>2634</v>
      </c>
      <c r="K5393" t="s">
        <v>2635</v>
      </c>
      <c r="L5393" t="s">
        <v>2058</v>
      </c>
      <c r="M5393" t="s">
        <v>2170</v>
      </c>
      <c r="N5393">
        <v>7</v>
      </c>
      <c r="O5393">
        <v>130</v>
      </c>
      <c r="P5393">
        <v>0.85</v>
      </c>
      <c r="Q5393">
        <v>15300</v>
      </c>
      <c r="R5393">
        <v>3</v>
      </c>
      <c r="S5393">
        <v>40</v>
      </c>
      <c r="T5393">
        <v>0.26</v>
      </c>
      <c r="U5393">
        <v>4</v>
      </c>
      <c r="V5393">
        <v>90</v>
      </c>
      <c r="W5393">
        <v>0.59</v>
      </c>
      <c r="X5393">
        <v>0</v>
      </c>
      <c r="Y5393">
        <v>0</v>
      </c>
      <c r="Z5393">
        <v>0</v>
      </c>
      <c r="AA5393">
        <v>0</v>
      </c>
      <c r="AB5393">
        <v>0</v>
      </c>
      <c r="AC5393">
        <v>0</v>
      </c>
      <c r="AD5393">
        <v>0</v>
      </c>
      <c r="AE5393">
        <v>0</v>
      </c>
      <c r="AF5393">
        <v>0</v>
      </c>
      <c r="AG5393" t="s">
        <v>20731</v>
      </c>
      <c r="AH5393" s="21" t="str">
        <f t="shared" si="168"/>
        <v>YR25</v>
      </c>
      <c r="AI5393" s="21">
        <v>216</v>
      </c>
      <c r="AJ5393" s="21">
        <f t="shared" si="169"/>
        <v>99.150326797385617</v>
      </c>
      <c r="AK5393" s="21" t="s">
        <v>2063</v>
      </c>
      <c r="AL5393" t="s">
        <v>2581</v>
      </c>
      <c r="AM5393" s="26" t="s">
        <v>38</v>
      </c>
      <c r="AN5393" t="s">
        <v>2032</v>
      </c>
    </row>
    <row r="5394" spans="1:40" ht="15" hidden="1" thickTop="1" x14ac:dyDescent="0.35">
      <c r="A5394" t="s">
        <v>12318</v>
      </c>
      <c r="B5394" t="s">
        <v>20732</v>
      </c>
      <c r="C5394" t="s">
        <v>5466</v>
      </c>
      <c r="D5394" t="s">
        <v>20733</v>
      </c>
      <c r="E5394" t="s">
        <v>3820</v>
      </c>
      <c r="F5394">
        <v>1</v>
      </c>
      <c r="G5394" t="s">
        <v>2816</v>
      </c>
      <c r="H5394" t="s">
        <v>2620</v>
      </c>
      <c r="I5394" t="s">
        <v>2076</v>
      </c>
      <c r="J5394" t="s">
        <v>3821</v>
      </c>
      <c r="K5394" t="s">
        <v>2818</v>
      </c>
      <c r="L5394" t="s">
        <v>2058</v>
      </c>
      <c r="M5394" t="s">
        <v>2059</v>
      </c>
      <c r="N5394">
        <v>1</v>
      </c>
      <c r="O5394">
        <v>232</v>
      </c>
      <c r="P5394">
        <v>0.95</v>
      </c>
      <c r="Q5394">
        <v>24480</v>
      </c>
      <c r="R5394">
        <v>1</v>
      </c>
      <c r="S5394">
        <v>232</v>
      </c>
      <c r="T5394">
        <v>0.95</v>
      </c>
      <c r="U5394">
        <v>0</v>
      </c>
      <c r="V5394">
        <v>0</v>
      </c>
      <c r="W5394">
        <v>0</v>
      </c>
      <c r="X5394">
        <v>0</v>
      </c>
      <c r="Y5394">
        <v>0</v>
      </c>
      <c r="Z5394">
        <v>0</v>
      </c>
      <c r="AA5394">
        <v>0</v>
      </c>
      <c r="AB5394">
        <v>0</v>
      </c>
      <c r="AC5394">
        <v>0</v>
      </c>
      <c r="AD5394">
        <v>0</v>
      </c>
      <c r="AE5394">
        <v>0</v>
      </c>
      <c r="AF5394">
        <v>0</v>
      </c>
      <c r="AG5394" t="s">
        <v>20734</v>
      </c>
      <c r="AH5394" s="21" t="str">
        <f t="shared" si="168"/>
        <v>YR25</v>
      </c>
      <c r="AI5394" s="21">
        <v>345.36</v>
      </c>
      <c r="AJ5394" s="21">
        <f t="shared" si="169"/>
        <v>99.052287581699346</v>
      </c>
      <c r="AK5394" s="21" t="s">
        <v>2063</v>
      </c>
      <c r="AL5394" t="s">
        <v>2820</v>
      </c>
      <c r="AM5394" s="26" t="s">
        <v>38</v>
      </c>
      <c r="AN5394" t="s">
        <v>2032</v>
      </c>
    </row>
    <row r="5395" spans="1:40" ht="15" hidden="1" thickTop="1" x14ac:dyDescent="0.35">
      <c r="A5395" t="s">
        <v>12320</v>
      </c>
      <c r="B5395" t="s">
        <v>20735</v>
      </c>
      <c r="C5395" t="s">
        <v>5466</v>
      </c>
      <c r="D5395" t="s">
        <v>20736</v>
      </c>
      <c r="E5395" t="s">
        <v>3820</v>
      </c>
      <c r="F5395">
        <v>3</v>
      </c>
      <c r="G5395" t="s">
        <v>2816</v>
      </c>
      <c r="H5395" t="s">
        <v>2620</v>
      </c>
      <c r="I5395" t="s">
        <v>2076</v>
      </c>
      <c r="J5395" t="s">
        <v>3821</v>
      </c>
      <c r="K5395" t="s">
        <v>2818</v>
      </c>
      <c r="L5395" t="s">
        <v>2058</v>
      </c>
      <c r="M5395" t="s">
        <v>2059</v>
      </c>
      <c r="N5395">
        <v>2</v>
      </c>
      <c r="O5395">
        <v>383</v>
      </c>
      <c r="P5395">
        <v>1.56</v>
      </c>
      <c r="Q5395">
        <v>24480</v>
      </c>
      <c r="R5395">
        <v>0</v>
      </c>
      <c r="S5395">
        <v>0</v>
      </c>
      <c r="T5395">
        <v>0</v>
      </c>
      <c r="U5395">
        <v>2</v>
      </c>
      <c r="V5395">
        <v>383</v>
      </c>
      <c r="W5395">
        <v>1.56</v>
      </c>
      <c r="X5395">
        <v>0</v>
      </c>
      <c r="Y5395">
        <v>0</v>
      </c>
      <c r="Z5395">
        <v>0</v>
      </c>
      <c r="AA5395">
        <v>0</v>
      </c>
      <c r="AB5395">
        <v>0</v>
      </c>
      <c r="AC5395">
        <v>0</v>
      </c>
      <c r="AD5395">
        <v>0</v>
      </c>
      <c r="AE5395">
        <v>0</v>
      </c>
      <c r="AF5395">
        <v>0</v>
      </c>
      <c r="AG5395" t="s">
        <v>20737</v>
      </c>
      <c r="AH5395" s="21" t="str">
        <f t="shared" si="168"/>
        <v>YR25</v>
      </c>
      <c r="AI5395" s="21">
        <v>345.36</v>
      </c>
      <c r="AJ5395" s="21">
        <f t="shared" si="169"/>
        <v>98.435457516339866</v>
      </c>
      <c r="AK5395" s="21" t="s">
        <v>2063</v>
      </c>
      <c r="AL5395" t="s">
        <v>2820</v>
      </c>
      <c r="AM5395" s="26" t="s">
        <v>38</v>
      </c>
      <c r="AN5395" t="s">
        <v>2032</v>
      </c>
    </row>
    <row r="5396" spans="1:40" ht="15" hidden="1" thickTop="1" x14ac:dyDescent="0.35">
      <c r="A5396" t="s">
        <v>12324</v>
      </c>
      <c r="B5396" t="s">
        <v>20738</v>
      </c>
      <c r="C5396" t="s">
        <v>3428</v>
      </c>
      <c r="D5396" t="s">
        <v>20739</v>
      </c>
      <c r="E5396" t="s">
        <v>3440</v>
      </c>
      <c r="F5396">
        <v>1</v>
      </c>
      <c r="G5396" t="s">
        <v>2609</v>
      </c>
      <c r="H5396" t="s">
        <v>2577</v>
      </c>
      <c r="I5396" t="s">
        <v>2076</v>
      </c>
      <c r="J5396" t="s">
        <v>2610</v>
      </c>
      <c r="K5396" t="s">
        <v>2611</v>
      </c>
      <c r="L5396" t="s">
        <v>2058</v>
      </c>
      <c r="M5396" t="s">
        <v>2170</v>
      </c>
      <c r="N5396">
        <v>5</v>
      </c>
      <c r="O5396">
        <v>225</v>
      </c>
      <c r="P5396">
        <v>1.47</v>
      </c>
      <c r="Q5396">
        <v>15300</v>
      </c>
      <c r="R5396">
        <v>1</v>
      </c>
      <c r="S5396">
        <v>100</v>
      </c>
      <c r="T5396">
        <v>0.65</v>
      </c>
      <c r="U5396">
        <v>4</v>
      </c>
      <c r="V5396">
        <v>125</v>
      </c>
      <c r="W5396">
        <v>0.82</v>
      </c>
      <c r="X5396">
        <v>0</v>
      </c>
      <c r="Y5396">
        <v>0</v>
      </c>
      <c r="Z5396">
        <v>0</v>
      </c>
      <c r="AA5396">
        <v>0</v>
      </c>
      <c r="AB5396">
        <v>0</v>
      </c>
      <c r="AC5396">
        <v>0</v>
      </c>
      <c r="AD5396">
        <v>0</v>
      </c>
      <c r="AE5396">
        <v>0</v>
      </c>
      <c r="AF5396">
        <v>0</v>
      </c>
      <c r="AG5396" t="s">
        <v>20740</v>
      </c>
      <c r="AH5396" s="21" t="str">
        <f t="shared" si="168"/>
        <v>YR25</v>
      </c>
      <c r="AI5396" s="21">
        <v>216</v>
      </c>
      <c r="AJ5396" s="21">
        <f t="shared" si="169"/>
        <v>98.529411764705884</v>
      </c>
      <c r="AK5396" s="21" t="s">
        <v>2063</v>
      </c>
      <c r="AL5396" t="s">
        <v>2581</v>
      </c>
      <c r="AM5396" s="26" t="s">
        <v>38</v>
      </c>
      <c r="AN5396" t="s">
        <v>2030</v>
      </c>
    </row>
    <row r="5397" spans="1:40" ht="15" hidden="1" thickTop="1" x14ac:dyDescent="0.35">
      <c r="A5397" t="s">
        <v>12328</v>
      </c>
      <c r="B5397" t="s">
        <v>20741</v>
      </c>
      <c r="C5397" t="s">
        <v>3434</v>
      </c>
      <c r="D5397" t="s">
        <v>20742</v>
      </c>
      <c r="E5397" t="s">
        <v>2608</v>
      </c>
      <c r="F5397">
        <v>1</v>
      </c>
      <c r="G5397" t="s">
        <v>2609</v>
      </c>
      <c r="H5397" t="s">
        <v>2577</v>
      </c>
      <c r="I5397" t="s">
        <v>2076</v>
      </c>
      <c r="J5397" t="s">
        <v>2764</v>
      </c>
      <c r="K5397" t="s">
        <v>2765</v>
      </c>
      <c r="L5397" t="s">
        <v>2058</v>
      </c>
      <c r="M5397" t="s">
        <v>2170</v>
      </c>
      <c r="N5397">
        <v>2</v>
      </c>
      <c r="O5397">
        <v>51</v>
      </c>
      <c r="P5397">
        <v>0.33</v>
      </c>
      <c r="Q5397">
        <v>15300</v>
      </c>
      <c r="R5397">
        <v>1</v>
      </c>
      <c r="S5397">
        <v>32</v>
      </c>
      <c r="T5397">
        <v>0.21</v>
      </c>
      <c r="U5397">
        <v>1</v>
      </c>
      <c r="V5397">
        <v>19</v>
      </c>
      <c r="W5397">
        <v>0.12</v>
      </c>
      <c r="X5397">
        <v>0</v>
      </c>
      <c r="Y5397">
        <v>0</v>
      </c>
      <c r="Z5397">
        <v>0</v>
      </c>
      <c r="AA5397">
        <v>0</v>
      </c>
      <c r="AB5397">
        <v>0</v>
      </c>
      <c r="AC5397">
        <v>0</v>
      </c>
      <c r="AD5397">
        <v>0</v>
      </c>
      <c r="AE5397">
        <v>0</v>
      </c>
      <c r="AF5397">
        <v>0</v>
      </c>
      <c r="AG5397" t="s">
        <v>20743</v>
      </c>
      <c r="AH5397" s="21" t="str">
        <f t="shared" si="168"/>
        <v>YR25</v>
      </c>
      <c r="AI5397" s="21">
        <v>216</v>
      </c>
      <c r="AJ5397" s="21">
        <f t="shared" si="169"/>
        <v>99.666666666666671</v>
      </c>
      <c r="AK5397" s="21" t="s">
        <v>2060</v>
      </c>
      <c r="AL5397" t="s">
        <v>2613</v>
      </c>
      <c r="AM5397" s="26" t="s">
        <v>38</v>
      </c>
      <c r="AN5397" t="s">
        <v>2030</v>
      </c>
    </row>
    <row r="5398" spans="1:40" ht="15" hidden="1" thickTop="1" x14ac:dyDescent="0.35">
      <c r="A5398" t="s">
        <v>12331</v>
      </c>
      <c r="B5398" t="s">
        <v>20744</v>
      </c>
      <c r="C5398" t="s">
        <v>3493</v>
      </c>
      <c r="D5398" t="s">
        <v>20745</v>
      </c>
      <c r="E5398" t="s">
        <v>2575</v>
      </c>
      <c r="F5398">
        <v>1</v>
      </c>
      <c r="G5398" t="s">
        <v>2576</v>
      </c>
      <c r="H5398" t="s">
        <v>2577</v>
      </c>
      <c r="I5398" t="s">
        <v>2076</v>
      </c>
      <c r="J5398" t="s">
        <v>2578</v>
      </c>
      <c r="K5398" t="s">
        <v>2579</v>
      </c>
      <c r="L5398" t="s">
        <v>2058</v>
      </c>
      <c r="M5398" t="s">
        <v>2170</v>
      </c>
      <c r="N5398">
        <v>1</v>
      </c>
      <c r="O5398">
        <v>22</v>
      </c>
      <c r="P5398">
        <v>0.14000000000000001</v>
      </c>
      <c r="Q5398">
        <v>15300</v>
      </c>
      <c r="R5398">
        <v>0</v>
      </c>
      <c r="S5398">
        <v>0</v>
      </c>
      <c r="T5398">
        <v>0</v>
      </c>
      <c r="U5398">
        <v>1</v>
      </c>
      <c r="V5398">
        <v>22</v>
      </c>
      <c r="W5398">
        <v>0.14000000000000001</v>
      </c>
      <c r="X5398">
        <v>0</v>
      </c>
      <c r="Y5398">
        <v>0</v>
      </c>
      <c r="Z5398">
        <v>0</v>
      </c>
      <c r="AA5398">
        <v>0</v>
      </c>
      <c r="AB5398">
        <v>0</v>
      </c>
      <c r="AC5398">
        <v>0</v>
      </c>
      <c r="AD5398">
        <v>0</v>
      </c>
      <c r="AE5398">
        <v>0</v>
      </c>
      <c r="AF5398">
        <v>0</v>
      </c>
      <c r="AG5398" t="s">
        <v>20746</v>
      </c>
      <c r="AH5398" s="21" t="str">
        <f t="shared" si="168"/>
        <v>YR25</v>
      </c>
      <c r="AI5398" s="21">
        <v>216</v>
      </c>
      <c r="AJ5398" s="21">
        <f t="shared" si="169"/>
        <v>99.856209150326791</v>
      </c>
      <c r="AK5398" s="21" t="s">
        <v>2060</v>
      </c>
      <c r="AL5398" t="s">
        <v>2581</v>
      </c>
      <c r="AM5398" s="26" t="s">
        <v>38</v>
      </c>
      <c r="AN5398" t="s">
        <v>2030</v>
      </c>
    </row>
    <row r="5399" spans="1:40" ht="15" hidden="1" thickTop="1" x14ac:dyDescent="0.35">
      <c r="A5399" t="s">
        <v>12335</v>
      </c>
      <c r="B5399" t="s">
        <v>20747</v>
      </c>
      <c r="C5399" t="s">
        <v>3180</v>
      </c>
      <c r="D5399" t="s">
        <v>20748</v>
      </c>
      <c r="E5399" t="s">
        <v>3182</v>
      </c>
      <c r="F5399">
        <v>1</v>
      </c>
      <c r="G5399" t="s">
        <v>2600</v>
      </c>
      <c r="H5399" t="s">
        <v>2577</v>
      </c>
      <c r="I5399" t="s">
        <v>2076</v>
      </c>
      <c r="J5399" t="s">
        <v>3183</v>
      </c>
      <c r="K5399" t="s">
        <v>2742</v>
      </c>
      <c r="L5399" t="s">
        <v>2058</v>
      </c>
      <c r="M5399" t="s">
        <v>2207</v>
      </c>
      <c r="N5399">
        <v>2</v>
      </c>
      <c r="O5399">
        <v>40</v>
      </c>
      <c r="P5399">
        <v>0.3</v>
      </c>
      <c r="Q5399">
        <v>13260</v>
      </c>
      <c r="R5399">
        <v>1</v>
      </c>
      <c r="S5399">
        <v>36</v>
      </c>
      <c r="T5399">
        <v>0.27</v>
      </c>
      <c r="U5399">
        <v>0</v>
      </c>
      <c r="V5399">
        <v>0</v>
      </c>
      <c r="W5399">
        <v>0</v>
      </c>
      <c r="X5399">
        <v>1</v>
      </c>
      <c r="Y5399">
        <v>4</v>
      </c>
      <c r="Z5399">
        <v>0.03</v>
      </c>
      <c r="AA5399">
        <v>0</v>
      </c>
      <c r="AB5399">
        <v>0</v>
      </c>
      <c r="AC5399">
        <v>0</v>
      </c>
      <c r="AD5399">
        <v>0</v>
      </c>
      <c r="AE5399">
        <v>0</v>
      </c>
      <c r="AF5399">
        <v>0</v>
      </c>
      <c r="AG5399" t="s">
        <v>20749</v>
      </c>
      <c r="AH5399" s="21" t="str">
        <f t="shared" si="168"/>
        <v>YR25</v>
      </c>
      <c r="AI5399" s="21">
        <v>187.20000000000002</v>
      </c>
      <c r="AJ5399" s="21">
        <f t="shared" si="169"/>
        <v>99.698340874811464</v>
      </c>
      <c r="AK5399" s="21" t="s">
        <v>2060</v>
      </c>
      <c r="AL5399" t="s">
        <v>2551</v>
      </c>
      <c r="AM5399" s="26" t="s">
        <v>38</v>
      </c>
      <c r="AN5399" t="s">
        <v>2029</v>
      </c>
    </row>
    <row r="5400" spans="1:40" ht="15" hidden="1" thickTop="1" x14ac:dyDescent="0.35">
      <c r="A5400" t="s">
        <v>12338</v>
      </c>
      <c r="B5400" t="s">
        <v>20750</v>
      </c>
      <c r="C5400" t="s">
        <v>6818</v>
      </c>
      <c r="D5400" t="s">
        <v>20751</v>
      </c>
      <c r="E5400" t="s">
        <v>2575</v>
      </c>
      <c r="F5400">
        <v>1</v>
      </c>
      <c r="G5400" t="s">
        <v>2576</v>
      </c>
      <c r="H5400" t="s">
        <v>2577</v>
      </c>
      <c r="I5400" t="s">
        <v>2076</v>
      </c>
      <c r="J5400" t="s">
        <v>2578</v>
      </c>
      <c r="K5400" t="s">
        <v>2579</v>
      </c>
      <c r="L5400" t="s">
        <v>2058</v>
      </c>
      <c r="M5400" t="s">
        <v>2170</v>
      </c>
      <c r="N5400">
        <v>3</v>
      </c>
      <c r="O5400">
        <v>45</v>
      </c>
      <c r="P5400">
        <v>0.28999999999999998</v>
      </c>
      <c r="Q5400">
        <v>15300</v>
      </c>
      <c r="R5400">
        <v>3</v>
      </c>
      <c r="S5400">
        <v>45</v>
      </c>
      <c r="T5400">
        <v>0.28999999999999998</v>
      </c>
      <c r="U5400">
        <v>0</v>
      </c>
      <c r="V5400">
        <v>0</v>
      </c>
      <c r="W5400">
        <v>0</v>
      </c>
      <c r="X5400">
        <v>0</v>
      </c>
      <c r="Y5400">
        <v>0</v>
      </c>
      <c r="Z5400">
        <v>0</v>
      </c>
      <c r="AA5400">
        <v>0</v>
      </c>
      <c r="AB5400">
        <v>0</v>
      </c>
      <c r="AC5400">
        <v>0</v>
      </c>
      <c r="AD5400">
        <v>0</v>
      </c>
      <c r="AE5400">
        <v>0</v>
      </c>
      <c r="AF5400">
        <v>0</v>
      </c>
      <c r="AG5400" t="s">
        <v>20752</v>
      </c>
      <c r="AH5400" s="21" t="str">
        <f t="shared" si="168"/>
        <v>YR25</v>
      </c>
      <c r="AI5400" s="21">
        <v>216</v>
      </c>
      <c r="AJ5400" s="21">
        <f t="shared" si="169"/>
        <v>99.705882352941174</v>
      </c>
      <c r="AK5400" s="21" t="s">
        <v>2060</v>
      </c>
      <c r="AL5400" t="s">
        <v>2581</v>
      </c>
      <c r="AM5400" s="26" t="s">
        <v>38</v>
      </c>
      <c r="AN5400" t="s">
        <v>2030</v>
      </c>
    </row>
    <row r="5401" spans="1:40" ht="15" hidden="1" thickTop="1" x14ac:dyDescent="0.35">
      <c r="A5401" t="s">
        <v>12342</v>
      </c>
      <c r="B5401" t="s">
        <v>20753</v>
      </c>
      <c r="C5401" t="s">
        <v>3818</v>
      </c>
      <c r="D5401" t="s">
        <v>3819</v>
      </c>
      <c r="E5401" t="s">
        <v>3820</v>
      </c>
      <c r="F5401">
        <v>1</v>
      </c>
      <c r="G5401" t="s">
        <v>2816</v>
      </c>
      <c r="H5401" t="s">
        <v>2620</v>
      </c>
      <c r="I5401" t="s">
        <v>2076</v>
      </c>
      <c r="J5401" t="s">
        <v>3821</v>
      </c>
      <c r="K5401" t="s">
        <v>2818</v>
      </c>
      <c r="L5401" t="s">
        <v>2058</v>
      </c>
      <c r="M5401" t="s">
        <v>2163</v>
      </c>
      <c r="N5401">
        <v>5</v>
      </c>
      <c r="O5401">
        <v>246</v>
      </c>
      <c r="P5401">
        <v>1.42</v>
      </c>
      <c r="Q5401">
        <v>17340</v>
      </c>
      <c r="R5401">
        <v>3</v>
      </c>
      <c r="S5401">
        <v>159</v>
      </c>
      <c r="T5401">
        <v>0.92</v>
      </c>
      <c r="U5401">
        <v>2</v>
      </c>
      <c r="V5401">
        <v>87</v>
      </c>
      <c r="W5401">
        <v>0.5</v>
      </c>
      <c r="X5401">
        <v>0</v>
      </c>
      <c r="Y5401">
        <v>0</v>
      </c>
      <c r="Z5401">
        <v>0</v>
      </c>
      <c r="AA5401">
        <v>0</v>
      </c>
      <c r="AB5401">
        <v>0</v>
      </c>
      <c r="AC5401">
        <v>0</v>
      </c>
      <c r="AD5401">
        <v>0</v>
      </c>
      <c r="AE5401">
        <v>0</v>
      </c>
      <c r="AF5401">
        <v>0</v>
      </c>
      <c r="AG5401" t="s">
        <v>20754</v>
      </c>
      <c r="AH5401" s="21" t="str">
        <f t="shared" si="168"/>
        <v>YR25</v>
      </c>
      <c r="AI5401" s="21">
        <v>244.8</v>
      </c>
      <c r="AJ5401" s="21">
        <f t="shared" si="169"/>
        <v>98.581314878892726</v>
      </c>
      <c r="AK5401" s="21" t="s">
        <v>2063</v>
      </c>
      <c r="AL5401" t="s">
        <v>2820</v>
      </c>
      <c r="AM5401" s="26" t="s">
        <v>38</v>
      </c>
      <c r="AN5401" t="s">
        <v>2032</v>
      </c>
    </row>
    <row r="5402" spans="1:40" ht="15" hidden="1" thickTop="1" x14ac:dyDescent="0.35">
      <c r="A5402" t="s">
        <v>12346</v>
      </c>
      <c r="B5402" t="s">
        <v>20755</v>
      </c>
      <c r="C5402" t="s">
        <v>5466</v>
      </c>
      <c r="D5402" t="s">
        <v>20756</v>
      </c>
      <c r="E5402" t="s">
        <v>3820</v>
      </c>
      <c r="F5402">
        <v>1</v>
      </c>
      <c r="G5402" t="s">
        <v>2816</v>
      </c>
      <c r="H5402" t="s">
        <v>2620</v>
      </c>
      <c r="I5402" t="s">
        <v>2076</v>
      </c>
      <c r="J5402" t="s">
        <v>3821</v>
      </c>
      <c r="K5402" t="s">
        <v>2818</v>
      </c>
      <c r="L5402" t="s">
        <v>2058</v>
      </c>
      <c r="M5402" t="s">
        <v>2059</v>
      </c>
      <c r="N5402">
        <v>0</v>
      </c>
      <c r="O5402">
        <v>0</v>
      </c>
      <c r="P5402">
        <v>0</v>
      </c>
      <c r="Q5402">
        <v>24480</v>
      </c>
      <c r="R5402">
        <v>0</v>
      </c>
      <c r="S5402">
        <v>0</v>
      </c>
      <c r="T5402">
        <v>0</v>
      </c>
      <c r="U5402">
        <v>0</v>
      </c>
      <c r="V5402">
        <v>0</v>
      </c>
      <c r="W5402">
        <v>0</v>
      </c>
      <c r="X5402">
        <v>0</v>
      </c>
      <c r="Y5402">
        <v>0</v>
      </c>
      <c r="Z5402">
        <v>0</v>
      </c>
      <c r="AA5402">
        <v>0</v>
      </c>
      <c r="AB5402">
        <v>0</v>
      </c>
      <c r="AC5402">
        <v>0</v>
      </c>
      <c r="AD5402">
        <v>0</v>
      </c>
      <c r="AE5402">
        <v>0</v>
      </c>
      <c r="AF5402">
        <v>0</v>
      </c>
      <c r="AG5402" t="s">
        <v>20757</v>
      </c>
      <c r="AH5402" s="21" t="str">
        <f t="shared" si="168"/>
        <v>YR25</v>
      </c>
      <c r="AI5402" s="21">
        <v>345.36</v>
      </c>
      <c r="AJ5402" s="21">
        <f t="shared" si="169"/>
        <v>100</v>
      </c>
      <c r="AK5402" s="21" t="s">
        <v>2060</v>
      </c>
      <c r="AL5402" t="s">
        <v>2820</v>
      </c>
      <c r="AM5402" s="26" t="s">
        <v>38</v>
      </c>
      <c r="AN5402" t="s">
        <v>2032</v>
      </c>
    </row>
    <row r="5403" spans="1:40" ht="15" hidden="1" thickTop="1" x14ac:dyDescent="0.35">
      <c r="A5403" t="s">
        <v>12350</v>
      </c>
      <c r="B5403" t="s">
        <v>20758</v>
      </c>
      <c r="C5403" t="s">
        <v>3857</v>
      </c>
      <c r="D5403" t="s">
        <v>20759</v>
      </c>
      <c r="E5403" t="s">
        <v>79</v>
      </c>
      <c r="F5403">
        <v>1</v>
      </c>
      <c r="G5403" t="s">
        <v>2524</v>
      </c>
      <c r="H5403" t="s">
        <v>2056</v>
      </c>
      <c r="I5403" t="s">
        <v>2076</v>
      </c>
      <c r="J5403" t="s">
        <v>2532</v>
      </c>
      <c r="K5403" t="s">
        <v>62</v>
      </c>
      <c r="L5403" t="s">
        <v>2058</v>
      </c>
      <c r="M5403" t="s">
        <v>2059</v>
      </c>
      <c r="N5403">
        <v>3</v>
      </c>
      <c r="O5403">
        <v>106</v>
      </c>
      <c r="P5403">
        <v>0.43</v>
      </c>
      <c r="Q5403">
        <v>24480</v>
      </c>
      <c r="R5403">
        <v>2</v>
      </c>
      <c r="S5403">
        <v>65</v>
      </c>
      <c r="T5403">
        <v>0.27</v>
      </c>
      <c r="U5403">
        <v>1</v>
      </c>
      <c r="V5403">
        <v>41</v>
      </c>
      <c r="W5403">
        <v>0.17</v>
      </c>
      <c r="X5403">
        <v>0</v>
      </c>
      <c r="Y5403">
        <v>0</v>
      </c>
      <c r="Z5403">
        <v>0</v>
      </c>
      <c r="AA5403">
        <v>0</v>
      </c>
      <c r="AB5403">
        <v>0</v>
      </c>
      <c r="AC5403">
        <v>0</v>
      </c>
      <c r="AD5403">
        <v>0</v>
      </c>
      <c r="AE5403">
        <v>0</v>
      </c>
      <c r="AF5403">
        <v>0</v>
      </c>
      <c r="AG5403" t="s">
        <v>20760</v>
      </c>
      <c r="AH5403" s="21" t="str">
        <f t="shared" si="168"/>
        <v>YR25</v>
      </c>
      <c r="AI5403" s="21">
        <v>345.36</v>
      </c>
      <c r="AJ5403" s="21">
        <f t="shared" si="169"/>
        <v>99.566993464052288</v>
      </c>
      <c r="AK5403" s="21" t="s">
        <v>2060</v>
      </c>
      <c r="AL5403" t="s">
        <v>2527</v>
      </c>
      <c r="AM5403" s="26" t="s">
        <v>38</v>
      </c>
      <c r="AN5403" t="s">
        <v>2032</v>
      </c>
    </row>
    <row r="5404" spans="1:40" ht="15" hidden="1" thickTop="1" x14ac:dyDescent="0.35">
      <c r="A5404" t="s">
        <v>12354</v>
      </c>
      <c r="B5404" t="s">
        <v>20761</v>
      </c>
      <c r="C5404" t="s">
        <v>2673</v>
      </c>
      <c r="D5404" t="s">
        <v>20762</v>
      </c>
      <c r="E5404" t="s">
        <v>2608</v>
      </c>
      <c r="F5404">
        <v>1</v>
      </c>
      <c r="G5404" t="s">
        <v>2609</v>
      </c>
      <c r="H5404" t="s">
        <v>2577</v>
      </c>
      <c r="I5404" t="s">
        <v>2076</v>
      </c>
      <c r="J5404" t="s">
        <v>2675</v>
      </c>
      <c r="K5404" t="s">
        <v>2611</v>
      </c>
      <c r="L5404" t="s">
        <v>2058</v>
      </c>
      <c r="M5404" t="s">
        <v>2059</v>
      </c>
      <c r="N5404">
        <v>1</v>
      </c>
      <c r="O5404">
        <v>27</v>
      </c>
      <c r="P5404">
        <v>0.11</v>
      </c>
      <c r="Q5404">
        <v>24480</v>
      </c>
      <c r="R5404">
        <v>0</v>
      </c>
      <c r="S5404">
        <v>0</v>
      </c>
      <c r="T5404">
        <v>0</v>
      </c>
      <c r="U5404">
        <v>1</v>
      </c>
      <c r="V5404">
        <v>27</v>
      </c>
      <c r="W5404">
        <v>0.11</v>
      </c>
      <c r="X5404">
        <v>0</v>
      </c>
      <c r="Y5404">
        <v>0</v>
      </c>
      <c r="Z5404">
        <v>0</v>
      </c>
      <c r="AA5404">
        <v>0</v>
      </c>
      <c r="AB5404">
        <v>0</v>
      </c>
      <c r="AC5404">
        <v>0</v>
      </c>
      <c r="AD5404">
        <v>0</v>
      </c>
      <c r="AE5404">
        <v>0</v>
      </c>
      <c r="AF5404">
        <v>0</v>
      </c>
      <c r="AG5404" t="s">
        <v>20763</v>
      </c>
      <c r="AH5404" s="21" t="str">
        <f t="shared" si="168"/>
        <v>YR25</v>
      </c>
      <c r="AI5404" s="21">
        <v>345.36</v>
      </c>
      <c r="AJ5404" s="21">
        <f t="shared" si="169"/>
        <v>99.889705882352942</v>
      </c>
      <c r="AK5404" s="21" t="s">
        <v>2060</v>
      </c>
      <c r="AL5404" t="s">
        <v>2581</v>
      </c>
      <c r="AM5404" s="26" t="s">
        <v>38</v>
      </c>
      <c r="AN5404" t="s">
        <v>2030</v>
      </c>
    </row>
    <row r="5405" spans="1:40" ht="15" hidden="1" thickTop="1" x14ac:dyDescent="0.35">
      <c r="A5405" t="s">
        <v>12358</v>
      </c>
      <c r="B5405" t="s">
        <v>20764</v>
      </c>
      <c r="C5405" t="s">
        <v>4088</v>
      </c>
      <c r="D5405" t="s">
        <v>20765</v>
      </c>
      <c r="E5405" t="s">
        <v>3193</v>
      </c>
      <c r="F5405">
        <v>1</v>
      </c>
      <c r="G5405" t="s">
        <v>2609</v>
      </c>
      <c r="H5405" t="s">
        <v>2577</v>
      </c>
      <c r="I5405" t="s">
        <v>2076</v>
      </c>
      <c r="J5405" t="s">
        <v>2610</v>
      </c>
      <c r="K5405" t="s">
        <v>2611</v>
      </c>
      <c r="L5405" t="s">
        <v>2058</v>
      </c>
      <c r="M5405" t="s">
        <v>2170</v>
      </c>
      <c r="N5405">
        <v>4</v>
      </c>
      <c r="O5405">
        <v>152</v>
      </c>
      <c r="P5405">
        <v>0.99</v>
      </c>
      <c r="Q5405">
        <v>15300</v>
      </c>
      <c r="R5405">
        <v>0</v>
      </c>
      <c r="S5405">
        <v>0</v>
      </c>
      <c r="T5405">
        <v>0</v>
      </c>
      <c r="U5405">
        <v>3</v>
      </c>
      <c r="V5405">
        <v>95</v>
      </c>
      <c r="W5405">
        <v>0.62</v>
      </c>
      <c r="X5405">
        <v>0</v>
      </c>
      <c r="Y5405">
        <v>0</v>
      </c>
      <c r="Z5405">
        <v>0</v>
      </c>
      <c r="AA5405">
        <v>1</v>
      </c>
      <c r="AB5405">
        <v>57</v>
      </c>
      <c r="AC5405">
        <v>0.37</v>
      </c>
      <c r="AD5405">
        <v>0</v>
      </c>
      <c r="AE5405">
        <v>0</v>
      </c>
      <c r="AF5405">
        <v>0</v>
      </c>
      <c r="AG5405" t="s">
        <v>20766</v>
      </c>
      <c r="AH5405" s="21" t="str">
        <f t="shared" si="168"/>
        <v>YR25</v>
      </c>
      <c r="AI5405" s="21">
        <v>216</v>
      </c>
      <c r="AJ5405" s="21">
        <f t="shared" si="169"/>
        <v>99.006535947712422</v>
      </c>
      <c r="AK5405" s="21" t="s">
        <v>2063</v>
      </c>
      <c r="AL5405" t="s">
        <v>2613</v>
      </c>
      <c r="AM5405" s="26" t="s">
        <v>38</v>
      </c>
      <c r="AN5405" t="s">
        <v>2033</v>
      </c>
    </row>
    <row r="5406" spans="1:40" ht="15" hidden="1" thickTop="1" x14ac:dyDescent="0.35">
      <c r="A5406" t="s">
        <v>12362</v>
      </c>
      <c r="B5406" t="s">
        <v>20767</v>
      </c>
      <c r="C5406" t="s">
        <v>2885</v>
      </c>
      <c r="D5406" t="s">
        <v>20768</v>
      </c>
      <c r="E5406" t="s">
        <v>2608</v>
      </c>
      <c r="F5406">
        <v>1</v>
      </c>
      <c r="G5406" t="s">
        <v>2576</v>
      </c>
      <c r="H5406" t="s">
        <v>2577</v>
      </c>
      <c r="I5406" t="s">
        <v>2076</v>
      </c>
      <c r="J5406" t="s">
        <v>2578</v>
      </c>
      <c r="K5406" t="s">
        <v>2579</v>
      </c>
      <c r="L5406" t="s">
        <v>2058</v>
      </c>
      <c r="M5406" t="s">
        <v>2059</v>
      </c>
      <c r="N5406">
        <v>5</v>
      </c>
      <c r="O5406">
        <v>198</v>
      </c>
      <c r="P5406">
        <v>0.81</v>
      </c>
      <c r="Q5406">
        <v>24480</v>
      </c>
      <c r="R5406">
        <v>1</v>
      </c>
      <c r="S5406">
        <v>41</v>
      </c>
      <c r="T5406">
        <v>0.17</v>
      </c>
      <c r="U5406">
        <v>4</v>
      </c>
      <c r="V5406">
        <v>157</v>
      </c>
      <c r="W5406">
        <v>0.64</v>
      </c>
      <c r="X5406">
        <v>0</v>
      </c>
      <c r="Y5406">
        <v>0</v>
      </c>
      <c r="Z5406">
        <v>0</v>
      </c>
      <c r="AA5406">
        <v>0</v>
      </c>
      <c r="AB5406">
        <v>0</v>
      </c>
      <c r="AC5406">
        <v>0</v>
      </c>
      <c r="AD5406">
        <v>0</v>
      </c>
      <c r="AE5406">
        <v>0</v>
      </c>
      <c r="AF5406">
        <v>0</v>
      </c>
      <c r="AG5406" t="s">
        <v>20769</v>
      </c>
      <c r="AH5406" s="21" t="str">
        <f t="shared" si="168"/>
        <v>YR25</v>
      </c>
      <c r="AI5406" s="21">
        <v>345.36</v>
      </c>
      <c r="AJ5406" s="21">
        <f t="shared" si="169"/>
        <v>99.191176470588232</v>
      </c>
      <c r="AK5406" s="21" t="s">
        <v>2063</v>
      </c>
      <c r="AL5406" t="s">
        <v>2581</v>
      </c>
      <c r="AM5406" s="26" t="s">
        <v>38</v>
      </c>
      <c r="AN5406" t="s">
        <v>2030</v>
      </c>
    </row>
    <row r="5407" spans="1:40" ht="15" hidden="1" thickTop="1" x14ac:dyDescent="0.35">
      <c r="A5407" t="s">
        <v>12366</v>
      </c>
      <c r="B5407" t="s">
        <v>20770</v>
      </c>
      <c r="C5407" t="s">
        <v>3180</v>
      </c>
      <c r="D5407" t="s">
        <v>20748</v>
      </c>
      <c r="E5407" t="s">
        <v>3182</v>
      </c>
      <c r="F5407">
        <v>1</v>
      </c>
      <c r="G5407" t="s">
        <v>2600</v>
      </c>
      <c r="H5407" t="s">
        <v>2577</v>
      </c>
      <c r="I5407" t="s">
        <v>2076</v>
      </c>
      <c r="J5407" t="s">
        <v>3183</v>
      </c>
      <c r="K5407" t="s">
        <v>2742</v>
      </c>
      <c r="L5407" t="s">
        <v>2058</v>
      </c>
      <c r="M5407" t="s">
        <v>2207</v>
      </c>
      <c r="N5407">
        <v>2</v>
      </c>
      <c r="O5407">
        <v>124</v>
      </c>
      <c r="P5407">
        <v>0.94</v>
      </c>
      <c r="Q5407">
        <v>13260</v>
      </c>
      <c r="R5407">
        <v>2</v>
      </c>
      <c r="S5407">
        <v>124</v>
      </c>
      <c r="T5407">
        <v>0.94</v>
      </c>
      <c r="U5407">
        <v>0</v>
      </c>
      <c r="V5407">
        <v>0</v>
      </c>
      <c r="W5407">
        <v>0</v>
      </c>
      <c r="X5407">
        <v>0</v>
      </c>
      <c r="Y5407">
        <v>0</v>
      </c>
      <c r="Z5407">
        <v>0</v>
      </c>
      <c r="AA5407">
        <v>0</v>
      </c>
      <c r="AB5407">
        <v>0</v>
      </c>
      <c r="AC5407">
        <v>0</v>
      </c>
      <c r="AD5407">
        <v>0</v>
      </c>
      <c r="AE5407">
        <v>0</v>
      </c>
      <c r="AF5407">
        <v>0</v>
      </c>
      <c r="AG5407" t="s">
        <v>20771</v>
      </c>
      <c r="AH5407" s="21" t="str">
        <f t="shared" si="168"/>
        <v>YR25</v>
      </c>
      <c r="AI5407" s="21">
        <v>187.20000000000002</v>
      </c>
      <c r="AJ5407" s="21">
        <f t="shared" si="169"/>
        <v>99.064856711915539</v>
      </c>
      <c r="AK5407" s="21" t="s">
        <v>2063</v>
      </c>
      <c r="AL5407" t="s">
        <v>2551</v>
      </c>
      <c r="AM5407" s="26" t="s">
        <v>38</v>
      </c>
      <c r="AN5407" t="s">
        <v>2029</v>
      </c>
    </row>
    <row r="5408" spans="1:40" ht="15" hidden="1" thickTop="1" x14ac:dyDescent="0.35">
      <c r="A5408" t="s">
        <v>12368</v>
      </c>
      <c r="B5408" t="s">
        <v>20772</v>
      </c>
      <c r="C5408" t="s">
        <v>3818</v>
      </c>
      <c r="D5408" t="s">
        <v>3819</v>
      </c>
      <c r="E5408" t="s">
        <v>3820</v>
      </c>
      <c r="F5408">
        <v>1</v>
      </c>
      <c r="G5408" t="s">
        <v>2816</v>
      </c>
      <c r="H5408" t="s">
        <v>2620</v>
      </c>
      <c r="I5408" t="s">
        <v>2076</v>
      </c>
      <c r="J5408" t="s">
        <v>3821</v>
      </c>
      <c r="K5408" t="s">
        <v>2818</v>
      </c>
      <c r="L5408" t="s">
        <v>2058</v>
      </c>
      <c r="M5408" t="s">
        <v>2163</v>
      </c>
      <c r="N5408">
        <v>4</v>
      </c>
      <c r="O5408">
        <v>284</v>
      </c>
      <c r="P5408">
        <v>1.64</v>
      </c>
      <c r="Q5408">
        <v>17340</v>
      </c>
      <c r="R5408">
        <v>0</v>
      </c>
      <c r="S5408">
        <v>0</v>
      </c>
      <c r="T5408">
        <v>0</v>
      </c>
      <c r="U5408">
        <v>4</v>
      </c>
      <c r="V5408">
        <v>284</v>
      </c>
      <c r="W5408">
        <v>1.64</v>
      </c>
      <c r="X5408">
        <v>0</v>
      </c>
      <c r="Y5408">
        <v>0</v>
      </c>
      <c r="Z5408">
        <v>0</v>
      </c>
      <c r="AA5408">
        <v>0</v>
      </c>
      <c r="AB5408">
        <v>0</v>
      </c>
      <c r="AC5408">
        <v>0</v>
      </c>
      <c r="AD5408">
        <v>0</v>
      </c>
      <c r="AE5408">
        <v>0</v>
      </c>
      <c r="AF5408">
        <v>0</v>
      </c>
      <c r="AG5408" t="s">
        <v>20773</v>
      </c>
      <c r="AH5408" s="21" t="str">
        <f t="shared" si="168"/>
        <v>YR25</v>
      </c>
      <c r="AI5408" s="21">
        <v>244.8</v>
      </c>
      <c r="AJ5408" s="21">
        <f t="shared" si="169"/>
        <v>98.362168396770471</v>
      </c>
      <c r="AK5408" s="21" t="s">
        <v>2063</v>
      </c>
      <c r="AL5408" t="s">
        <v>2820</v>
      </c>
      <c r="AM5408" s="26" t="s">
        <v>38</v>
      </c>
      <c r="AN5408" t="s">
        <v>2033</v>
      </c>
    </row>
    <row r="5409" spans="1:40" ht="15" hidden="1" thickTop="1" x14ac:dyDescent="0.35">
      <c r="A5409" t="s">
        <v>12372</v>
      </c>
      <c r="B5409" t="s">
        <v>20774</v>
      </c>
      <c r="C5409" t="s">
        <v>3818</v>
      </c>
      <c r="D5409" t="s">
        <v>20775</v>
      </c>
      <c r="E5409" t="s">
        <v>3820</v>
      </c>
      <c r="F5409">
        <v>1</v>
      </c>
      <c r="G5409" t="s">
        <v>2816</v>
      </c>
      <c r="H5409" t="s">
        <v>2620</v>
      </c>
      <c r="I5409" t="s">
        <v>2076</v>
      </c>
      <c r="J5409" t="s">
        <v>3821</v>
      </c>
      <c r="K5409" t="s">
        <v>2818</v>
      </c>
      <c r="L5409" t="s">
        <v>2058</v>
      </c>
      <c r="M5409" t="s">
        <v>2059</v>
      </c>
      <c r="N5409">
        <v>1</v>
      </c>
      <c r="O5409">
        <v>32</v>
      </c>
      <c r="P5409">
        <v>0.13</v>
      </c>
      <c r="Q5409">
        <v>24480</v>
      </c>
      <c r="R5409">
        <v>0</v>
      </c>
      <c r="S5409">
        <v>0</v>
      </c>
      <c r="T5409">
        <v>0</v>
      </c>
      <c r="U5409">
        <v>1</v>
      </c>
      <c r="V5409">
        <v>32</v>
      </c>
      <c r="W5409">
        <v>0.13</v>
      </c>
      <c r="X5409">
        <v>0</v>
      </c>
      <c r="Y5409">
        <v>0</v>
      </c>
      <c r="Z5409">
        <v>0</v>
      </c>
      <c r="AA5409">
        <v>0</v>
      </c>
      <c r="AB5409">
        <v>0</v>
      </c>
      <c r="AC5409">
        <v>0</v>
      </c>
      <c r="AD5409">
        <v>0</v>
      </c>
      <c r="AE5409">
        <v>0</v>
      </c>
      <c r="AF5409">
        <v>0</v>
      </c>
      <c r="AG5409" t="s">
        <v>20776</v>
      </c>
      <c r="AH5409" s="21" t="str">
        <f t="shared" si="168"/>
        <v>YR25</v>
      </c>
      <c r="AI5409" s="21">
        <v>345.36</v>
      </c>
      <c r="AJ5409" s="21">
        <f t="shared" si="169"/>
        <v>99.869281045751634</v>
      </c>
      <c r="AK5409" s="21" t="s">
        <v>2060</v>
      </c>
      <c r="AL5409" t="s">
        <v>2820</v>
      </c>
      <c r="AM5409" s="26" t="s">
        <v>38</v>
      </c>
      <c r="AN5409" t="s">
        <v>2032</v>
      </c>
    </row>
    <row r="5410" spans="1:40" ht="15" hidden="1" thickTop="1" x14ac:dyDescent="0.35">
      <c r="A5410" t="s">
        <v>12376</v>
      </c>
      <c r="B5410" t="s">
        <v>20777</v>
      </c>
      <c r="C5410" t="s">
        <v>3187</v>
      </c>
      <c r="D5410" t="s">
        <v>20778</v>
      </c>
      <c r="E5410" t="s">
        <v>64</v>
      </c>
      <c r="F5410">
        <v>2</v>
      </c>
      <c r="G5410" t="s">
        <v>2524</v>
      </c>
      <c r="H5410" t="s">
        <v>2056</v>
      </c>
      <c r="I5410" t="s">
        <v>2076</v>
      </c>
      <c r="J5410" t="s">
        <v>3189</v>
      </c>
      <c r="K5410" t="s">
        <v>62</v>
      </c>
      <c r="L5410" t="s">
        <v>2058</v>
      </c>
      <c r="M5410" t="s">
        <v>2059</v>
      </c>
      <c r="N5410">
        <v>6</v>
      </c>
      <c r="O5410">
        <v>308</v>
      </c>
      <c r="P5410">
        <v>1.26</v>
      </c>
      <c r="Q5410">
        <v>24480</v>
      </c>
      <c r="R5410">
        <v>3</v>
      </c>
      <c r="S5410">
        <v>200</v>
      </c>
      <c r="T5410">
        <v>0.82</v>
      </c>
      <c r="U5410">
        <v>3</v>
      </c>
      <c r="V5410">
        <v>108</v>
      </c>
      <c r="W5410">
        <v>0.44</v>
      </c>
      <c r="X5410">
        <v>0</v>
      </c>
      <c r="Y5410">
        <v>0</v>
      </c>
      <c r="Z5410">
        <v>0</v>
      </c>
      <c r="AA5410">
        <v>0</v>
      </c>
      <c r="AB5410">
        <v>0</v>
      </c>
      <c r="AC5410">
        <v>0</v>
      </c>
      <c r="AD5410">
        <v>0</v>
      </c>
      <c r="AE5410">
        <v>0</v>
      </c>
      <c r="AF5410">
        <v>0</v>
      </c>
      <c r="AG5410" t="s">
        <v>20779</v>
      </c>
      <c r="AH5410" s="21" t="str">
        <f t="shared" si="168"/>
        <v>YR25</v>
      </c>
      <c r="AI5410" s="21">
        <v>345.36</v>
      </c>
      <c r="AJ5410" s="21">
        <f t="shared" si="169"/>
        <v>98.74183006535948</v>
      </c>
      <c r="AK5410" s="21" t="s">
        <v>2063</v>
      </c>
      <c r="AL5410" t="s">
        <v>2527</v>
      </c>
      <c r="AM5410" s="26" t="s">
        <v>38</v>
      </c>
      <c r="AN5410" t="s">
        <v>2032</v>
      </c>
    </row>
    <row r="5411" spans="1:40" ht="15" hidden="1" thickTop="1" x14ac:dyDescent="0.35">
      <c r="A5411" t="s">
        <v>12380</v>
      </c>
      <c r="B5411" t="s">
        <v>20780</v>
      </c>
      <c r="C5411" t="s">
        <v>3456</v>
      </c>
      <c r="D5411" t="s">
        <v>20781</v>
      </c>
      <c r="E5411" t="s">
        <v>3440</v>
      </c>
      <c r="F5411">
        <v>1</v>
      </c>
      <c r="G5411" t="s">
        <v>2609</v>
      </c>
      <c r="H5411" t="s">
        <v>2577</v>
      </c>
      <c r="I5411" t="s">
        <v>2076</v>
      </c>
      <c r="J5411" t="s">
        <v>2675</v>
      </c>
      <c r="K5411" t="s">
        <v>2611</v>
      </c>
      <c r="L5411" t="s">
        <v>2058</v>
      </c>
      <c r="M5411" t="s">
        <v>2059</v>
      </c>
      <c r="N5411">
        <v>5</v>
      </c>
      <c r="O5411">
        <v>171</v>
      </c>
      <c r="P5411">
        <v>0.7</v>
      </c>
      <c r="Q5411">
        <v>24480</v>
      </c>
      <c r="R5411">
        <v>2</v>
      </c>
      <c r="S5411">
        <v>19</v>
      </c>
      <c r="T5411">
        <v>0.08</v>
      </c>
      <c r="U5411">
        <v>3</v>
      </c>
      <c r="V5411">
        <v>152</v>
      </c>
      <c r="W5411">
        <v>0.62</v>
      </c>
      <c r="X5411">
        <v>0</v>
      </c>
      <c r="Y5411">
        <v>0</v>
      </c>
      <c r="Z5411">
        <v>0</v>
      </c>
      <c r="AA5411">
        <v>0</v>
      </c>
      <c r="AB5411">
        <v>0</v>
      </c>
      <c r="AC5411">
        <v>0</v>
      </c>
      <c r="AD5411">
        <v>0</v>
      </c>
      <c r="AE5411">
        <v>0</v>
      </c>
      <c r="AF5411">
        <v>0</v>
      </c>
      <c r="AG5411" t="s">
        <v>20782</v>
      </c>
      <c r="AH5411" s="21" t="str">
        <f t="shared" si="168"/>
        <v>YR25</v>
      </c>
      <c r="AI5411" s="21">
        <v>345.36</v>
      </c>
      <c r="AJ5411" s="21">
        <f t="shared" si="169"/>
        <v>99.30147058823529</v>
      </c>
      <c r="AK5411" s="21" t="s">
        <v>2060</v>
      </c>
      <c r="AL5411" t="s">
        <v>2581</v>
      </c>
      <c r="AM5411" s="26" t="s">
        <v>38</v>
      </c>
      <c r="AN5411" t="s">
        <v>2031</v>
      </c>
    </row>
    <row r="5412" spans="1:40" ht="15" hidden="1" thickTop="1" x14ac:dyDescent="0.35">
      <c r="A5412" t="s">
        <v>12384</v>
      </c>
      <c r="B5412" t="s">
        <v>20783</v>
      </c>
      <c r="C5412" t="s">
        <v>3781</v>
      </c>
      <c r="D5412" t="s">
        <v>20784</v>
      </c>
      <c r="E5412" t="s">
        <v>2691</v>
      </c>
      <c r="F5412">
        <v>1</v>
      </c>
      <c r="G5412" t="s">
        <v>2609</v>
      </c>
      <c r="H5412" t="s">
        <v>2577</v>
      </c>
      <c r="I5412" t="s">
        <v>2076</v>
      </c>
      <c r="J5412" t="s">
        <v>2692</v>
      </c>
      <c r="K5412" t="s">
        <v>2635</v>
      </c>
      <c r="L5412" t="s">
        <v>2058</v>
      </c>
      <c r="M5412" t="s">
        <v>2170</v>
      </c>
      <c r="N5412">
        <v>5</v>
      </c>
      <c r="O5412">
        <v>131</v>
      </c>
      <c r="P5412">
        <v>0.86</v>
      </c>
      <c r="Q5412">
        <v>15300</v>
      </c>
      <c r="R5412">
        <v>4</v>
      </c>
      <c r="S5412">
        <v>117</v>
      </c>
      <c r="T5412">
        <v>0.76</v>
      </c>
      <c r="U5412">
        <v>0</v>
      </c>
      <c r="V5412">
        <v>0</v>
      </c>
      <c r="W5412">
        <v>0</v>
      </c>
      <c r="X5412">
        <v>1</v>
      </c>
      <c r="Y5412">
        <v>14</v>
      </c>
      <c r="Z5412">
        <v>0.09</v>
      </c>
      <c r="AA5412">
        <v>0</v>
      </c>
      <c r="AB5412">
        <v>0</v>
      </c>
      <c r="AC5412">
        <v>0</v>
      </c>
      <c r="AD5412">
        <v>0</v>
      </c>
      <c r="AE5412">
        <v>0</v>
      </c>
      <c r="AF5412">
        <v>0</v>
      </c>
      <c r="AG5412" t="s">
        <v>20785</v>
      </c>
      <c r="AH5412" s="21" t="str">
        <f t="shared" si="168"/>
        <v>YR25</v>
      </c>
      <c r="AI5412" s="21">
        <v>216</v>
      </c>
      <c r="AJ5412" s="21">
        <f t="shared" si="169"/>
        <v>99.143790849673209</v>
      </c>
      <c r="AK5412" s="21" t="s">
        <v>2063</v>
      </c>
      <c r="AL5412" t="s">
        <v>2581</v>
      </c>
      <c r="AM5412" s="26" t="s">
        <v>38</v>
      </c>
      <c r="AN5412" t="s">
        <v>2030</v>
      </c>
    </row>
    <row r="5413" spans="1:40" ht="15" hidden="1" thickTop="1" x14ac:dyDescent="0.35">
      <c r="A5413" t="s">
        <v>12389</v>
      </c>
      <c r="B5413" t="s">
        <v>20786</v>
      </c>
      <c r="C5413" t="s">
        <v>6818</v>
      </c>
      <c r="D5413" t="s">
        <v>20787</v>
      </c>
      <c r="E5413" t="s">
        <v>2575</v>
      </c>
      <c r="F5413">
        <v>1</v>
      </c>
      <c r="G5413" t="s">
        <v>2576</v>
      </c>
      <c r="H5413" t="s">
        <v>2577</v>
      </c>
      <c r="I5413" t="s">
        <v>2076</v>
      </c>
      <c r="J5413" t="s">
        <v>2578</v>
      </c>
      <c r="K5413" t="s">
        <v>2579</v>
      </c>
      <c r="L5413" t="s">
        <v>2058</v>
      </c>
      <c r="M5413" t="s">
        <v>2059</v>
      </c>
      <c r="N5413">
        <v>1</v>
      </c>
      <c r="O5413">
        <v>22</v>
      </c>
      <c r="P5413">
        <v>0.09</v>
      </c>
      <c r="Q5413">
        <v>24480</v>
      </c>
      <c r="R5413">
        <v>0</v>
      </c>
      <c r="S5413">
        <v>0</v>
      </c>
      <c r="T5413">
        <v>0</v>
      </c>
      <c r="U5413">
        <v>1</v>
      </c>
      <c r="V5413">
        <v>22</v>
      </c>
      <c r="W5413">
        <v>0.09</v>
      </c>
      <c r="X5413">
        <v>0</v>
      </c>
      <c r="Y5413">
        <v>0</v>
      </c>
      <c r="Z5413">
        <v>0</v>
      </c>
      <c r="AA5413">
        <v>0</v>
      </c>
      <c r="AB5413">
        <v>0</v>
      </c>
      <c r="AC5413">
        <v>0</v>
      </c>
      <c r="AD5413">
        <v>0</v>
      </c>
      <c r="AE5413">
        <v>0</v>
      </c>
      <c r="AF5413">
        <v>0</v>
      </c>
      <c r="AG5413" t="s">
        <v>20788</v>
      </c>
      <c r="AH5413" s="21" t="str">
        <f t="shared" si="168"/>
        <v>YR25</v>
      </c>
      <c r="AI5413" s="21">
        <v>345.36</v>
      </c>
      <c r="AJ5413" s="21">
        <f t="shared" si="169"/>
        <v>99.91013071895425</v>
      </c>
      <c r="AK5413" s="21" t="s">
        <v>2060</v>
      </c>
      <c r="AL5413" t="s">
        <v>2581</v>
      </c>
      <c r="AM5413" s="26" t="s">
        <v>38</v>
      </c>
      <c r="AN5413" t="s">
        <v>2030</v>
      </c>
    </row>
    <row r="5414" spans="1:40" ht="15" hidden="1" thickTop="1" x14ac:dyDescent="0.35">
      <c r="A5414" t="s">
        <v>12393</v>
      </c>
      <c r="B5414" t="s">
        <v>20789</v>
      </c>
      <c r="C5414" t="s">
        <v>2598</v>
      </c>
      <c r="D5414" t="s">
        <v>20790</v>
      </c>
      <c r="E5414" t="s">
        <v>3013</v>
      </c>
      <c r="F5414">
        <v>1</v>
      </c>
      <c r="G5414" t="s">
        <v>2600</v>
      </c>
      <c r="H5414" t="s">
        <v>2577</v>
      </c>
      <c r="I5414" t="s">
        <v>2076</v>
      </c>
      <c r="J5414" t="s">
        <v>2601</v>
      </c>
      <c r="K5414" t="s">
        <v>2602</v>
      </c>
      <c r="L5414" t="s">
        <v>2058</v>
      </c>
      <c r="M5414" t="s">
        <v>2170</v>
      </c>
      <c r="N5414">
        <v>6</v>
      </c>
      <c r="O5414">
        <v>206</v>
      </c>
      <c r="P5414">
        <v>1.35</v>
      </c>
      <c r="Q5414">
        <v>15300</v>
      </c>
      <c r="R5414">
        <v>0</v>
      </c>
      <c r="S5414">
        <v>0</v>
      </c>
      <c r="T5414">
        <v>0</v>
      </c>
      <c r="U5414">
        <v>6</v>
      </c>
      <c r="V5414">
        <v>206</v>
      </c>
      <c r="W5414">
        <v>1.35</v>
      </c>
      <c r="X5414">
        <v>0</v>
      </c>
      <c r="Y5414">
        <v>0</v>
      </c>
      <c r="Z5414">
        <v>0</v>
      </c>
      <c r="AA5414">
        <v>0</v>
      </c>
      <c r="AB5414">
        <v>0</v>
      </c>
      <c r="AC5414">
        <v>0</v>
      </c>
      <c r="AD5414">
        <v>0</v>
      </c>
      <c r="AE5414">
        <v>0</v>
      </c>
      <c r="AF5414">
        <v>0</v>
      </c>
      <c r="AG5414" t="s">
        <v>20791</v>
      </c>
      <c r="AH5414" s="21" t="str">
        <f t="shared" si="168"/>
        <v>YR25</v>
      </c>
      <c r="AI5414" s="21">
        <v>216</v>
      </c>
      <c r="AJ5414" s="21">
        <f t="shared" si="169"/>
        <v>98.653594771241828</v>
      </c>
      <c r="AK5414" s="21" t="s">
        <v>2063</v>
      </c>
      <c r="AL5414" t="s">
        <v>2551</v>
      </c>
      <c r="AM5414" s="26" t="s">
        <v>38</v>
      </c>
      <c r="AN5414" t="s">
        <v>2032</v>
      </c>
    </row>
    <row r="5415" spans="1:40" ht="15" hidden="1" thickTop="1" x14ac:dyDescent="0.35">
      <c r="A5415" t="s">
        <v>12397</v>
      </c>
      <c r="B5415" t="s">
        <v>20792</v>
      </c>
      <c r="C5415" t="s">
        <v>3818</v>
      </c>
      <c r="D5415" t="s">
        <v>20793</v>
      </c>
      <c r="E5415" t="s">
        <v>3820</v>
      </c>
      <c r="F5415">
        <v>1</v>
      </c>
      <c r="G5415" t="s">
        <v>2816</v>
      </c>
      <c r="H5415" t="s">
        <v>2620</v>
      </c>
      <c r="I5415" t="s">
        <v>2076</v>
      </c>
      <c r="J5415" t="s">
        <v>3821</v>
      </c>
      <c r="K5415" t="s">
        <v>2818</v>
      </c>
      <c r="L5415" t="s">
        <v>2058</v>
      </c>
      <c r="M5415" t="s">
        <v>2059</v>
      </c>
      <c r="N5415">
        <v>3</v>
      </c>
      <c r="O5415">
        <v>265</v>
      </c>
      <c r="P5415">
        <v>1.08</v>
      </c>
      <c r="Q5415">
        <v>24480</v>
      </c>
      <c r="R5415">
        <v>1</v>
      </c>
      <c r="S5415">
        <v>67</v>
      </c>
      <c r="T5415">
        <v>0.27</v>
      </c>
      <c r="U5415">
        <v>2</v>
      </c>
      <c r="V5415">
        <v>198</v>
      </c>
      <c r="W5415">
        <v>0.81</v>
      </c>
      <c r="X5415">
        <v>0</v>
      </c>
      <c r="Y5415">
        <v>0</v>
      </c>
      <c r="Z5415">
        <v>0</v>
      </c>
      <c r="AA5415">
        <v>0</v>
      </c>
      <c r="AB5415">
        <v>0</v>
      </c>
      <c r="AC5415">
        <v>0</v>
      </c>
      <c r="AD5415">
        <v>0</v>
      </c>
      <c r="AE5415">
        <v>0</v>
      </c>
      <c r="AF5415">
        <v>0</v>
      </c>
      <c r="AG5415" t="s">
        <v>20794</v>
      </c>
      <c r="AH5415" s="21" t="str">
        <f t="shared" si="168"/>
        <v>YR25</v>
      </c>
      <c r="AI5415" s="21">
        <v>345.36</v>
      </c>
      <c r="AJ5415" s="21">
        <f t="shared" si="169"/>
        <v>98.917483660130713</v>
      </c>
      <c r="AK5415" s="21" t="s">
        <v>2063</v>
      </c>
      <c r="AL5415" t="s">
        <v>2820</v>
      </c>
      <c r="AM5415" s="26" t="s">
        <v>38</v>
      </c>
      <c r="AN5415" t="s">
        <v>2032</v>
      </c>
    </row>
    <row r="5416" spans="1:40" ht="15" hidden="1" thickTop="1" x14ac:dyDescent="0.35">
      <c r="A5416" t="s">
        <v>12401</v>
      </c>
      <c r="B5416" t="s">
        <v>20795</v>
      </c>
      <c r="C5416" t="s">
        <v>2530</v>
      </c>
      <c r="D5416" t="s">
        <v>20796</v>
      </c>
      <c r="E5416" t="s">
        <v>558</v>
      </c>
      <c r="F5416">
        <v>1</v>
      </c>
      <c r="G5416" t="s">
        <v>2524</v>
      </c>
      <c r="H5416" t="s">
        <v>2056</v>
      </c>
      <c r="I5416" t="s">
        <v>2076</v>
      </c>
      <c r="J5416" t="s">
        <v>2532</v>
      </c>
      <c r="K5416" t="s">
        <v>62</v>
      </c>
      <c r="L5416" t="s">
        <v>2058</v>
      </c>
      <c r="M5416" t="s">
        <v>2059</v>
      </c>
      <c r="N5416">
        <v>2</v>
      </c>
      <c r="O5416">
        <v>54</v>
      </c>
      <c r="P5416">
        <v>0.22</v>
      </c>
      <c r="Q5416">
        <v>24480</v>
      </c>
      <c r="R5416">
        <v>1</v>
      </c>
      <c r="S5416">
        <v>21</v>
      </c>
      <c r="T5416">
        <v>0.09</v>
      </c>
      <c r="U5416">
        <v>1</v>
      </c>
      <c r="V5416">
        <v>33</v>
      </c>
      <c r="W5416">
        <v>0.13</v>
      </c>
      <c r="X5416">
        <v>0</v>
      </c>
      <c r="Y5416">
        <v>0</v>
      </c>
      <c r="Z5416">
        <v>0</v>
      </c>
      <c r="AA5416">
        <v>0</v>
      </c>
      <c r="AB5416">
        <v>0</v>
      </c>
      <c r="AC5416">
        <v>0</v>
      </c>
      <c r="AD5416">
        <v>0</v>
      </c>
      <c r="AE5416">
        <v>0</v>
      </c>
      <c r="AF5416">
        <v>0</v>
      </c>
      <c r="AG5416" t="s">
        <v>20797</v>
      </c>
      <c r="AH5416" s="21" t="str">
        <f t="shared" si="168"/>
        <v>YR25</v>
      </c>
      <c r="AI5416" s="21">
        <v>345.36</v>
      </c>
      <c r="AJ5416" s="21">
        <f t="shared" si="169"/>
        <v>99.779411764705884</v>
      </c>
      <c r="AK5416" s="21" t="s">
        <v>2060</v>
      </c>
      <c r="AL5416" t="s">
        <v>2527</v>
      </c>
      <c r="AM5416" s="26" t="s">
        <v>38</v>
      </c>
      <c r="AN5416" t="s">
        <v>2031</v>
      </c>
    </row>
    <row r="5417" spans="1:40" ht="15" hidden="1" thickTop="1" x14ac:dyDescent="0.35">
      <c r="A5417" t="s">
        <v>8121</v>
      </c>
      <c r="B5417" t="s">
        <v>20798</v>
      </c>
      <c r="C5417" t="s">
        <v>3456</v>
      </c>
      <c r="D5417" t="s">
        <v>20781</v>
      </c>
      <c r="E5417" t="s">
        <v>3440</v>
      </c>
      <c r="F5417">
        <v>1</v>
      </c>
      <c r="G5417" t="s">
        <v>2609</v>
      </c>
      <c r="H5417" t="s">
        <v>2577</v>
      </c>
      <c r="I5417" t="s">
        <v>2076</v>
      </c>
      <c r="J5417" t="s">
        <v>2675</v>
      </c>
      <c r="K5417" t="s">
        <v>2611</v>
      </c>
      <c r="L5417" t="s">
        <v>2058</v>
      </c>
      <c r="M5417" t="s">
        <v>2059</v>
      </c>
      <c r="N5417">
        <v>0</v>
      </c>
      <c r="O5417">
        <v>0</v>
      </c>
      <c r="P5417">
        <v>0</v>
      </c>
      <c r="Q5417">
        <v>24480</v>
      </c>
      <c r="R5417">
        <v>0</v>
      </c>
      <c r="S5417">
        <v>0</v>
      </c>
      <c r="T5417">
        <v>0</v>
      </c>
      <c r="U5417">
        <v>0</v>
      </c>
      <c r="V5417">
        <v>0</v>
      </c>
      <c r="W5417">
        <v>0</v>
      </c>
      <c r="X5417">
        <v>0</v>
      </c>
      <c r="Y5417">
        <v>0</v>
      </c>
      <c r="Z5417">
        <v>0</v>
      </c>
      <c r="AA5417">
        <v>0</v>
      </c>
      <c r="AB5417">
        <v>0</v>
      </c>
      <c r="AC5417">
        <v>0</v>
      </c>
      <c r="AD5417">
        <v>0</v>
      </c>
      <c r="AE5417">
        <v>0</v>
      </c>
      <c r="AF5417">
        <v>0</v>
      </c>
      <c r="AG5417" t="s">
        <v>20799</v>
      </c>
      <c r="AH5417" s="21" t="str">
        <f t="shared" si="168"/>
        <v>YR25</v>
      </c>
      <c r="AI5417" s="21">
        <v>345.36</v>
      </c>
      <c r="AJ5417" s="21">
        <f t="shared" si="169"/>
        <v>100</v>
      </c>
      <c r="AK5417" s="21" t="s">
        <v>2060</v>
      </c>
      <c r="AL5417" t="s">
        <v>2581</v>
      </c>
      <c r="AM5417" s="26" t="s">
        <v>38</v>
      </c>
      <c r="AN5417" t="s">
        <v>2030</v>
      </c>
    </row>
    <row r="5418" spans="1:40" ht="15" hidden="1" thickTop="1" x14ac:dyDescent="0.35">
      <c r="A5418" t="s">
        <v>8125</v>
      </c>
      <c r="B5418" t="s">
        <v>20800</v>
      </c>
      <c r="C5418" t="s">
        <v>3428</v>
      </c>
      <c r="D5418" t="s">
        <v>20801</v>
      </c>
      <c r="E5418" t="s">
        <v>2575</v>
      </c>
      <c r="F5418">
        <v>1</v>
      </c>
      <c r="G5418" t="s">
        <v>2609</v>
      </c>
      <c r="H5418" t="s">
        <v>2577</v>
      </c>
      <c r="I5418" t="s">
        <v>2076</v>
      </c>
      <c r="J5418" t="s">
        <v>2610</v>
      </c>
      <c r="K5418" t="s">
        <v>2611</v>
      </c>
      <c r="L5418" t="s">
        <v>2058</v>
      </c>
      <c r="M5418" t="s">
        <v>2170</v>
      </c>
      <c r="N5418">
        <v>5</v>
      </c>
      <c r="O5418">
        <v>121</v>
      </c>
      <c r="P5418">
        <v>0.79</v>
      </c>
      <c r="Q5418">
        <v>15300</v>
      </c>
      <c r="R5418">
        <v>0</v>
      </c>
      <c r="S5418">
        <v>0</v>
      </c>
      <c r="T5418">
        <v>0</v>
      </c>
      <c r="U5418">
        <v>4</v>
      </c>
      <c r="V5418">
        <v>120</v>
      </c>
      <c r="W5418">
        <v>0.78</v>
      </c>
      <c r="X5418">
        <v>1</v>
      </c>
      <c r="Y5418">
        <v>1</v>
      </c>
      <c r="Z5418">
        <v>0.01</v>
      </c>
      <c r="AA5418">
        <v>0</v>
      </c>
      <c r="AB5418">
        <v>0</v>
      </c>
      <c r="AC5418">
        <v>0</v>
      </c>
      <c r="AD5418">
        <v>0</v>
      </c>
      <c r="AE5418">
        <v>0</v>
      </c>
      <c r="AF5418">
        <v>0</v>
      </c>
      <c r="AG5418" t="s">
        <v>20802</v>
      </c>
      <c r="AH5418" s="21" t="str">
        <f t="shared" si="168"/>
        <v>YR25</v>
      </c>
      <c r="AI5418" s="21">
        <v>216</v>
      </c>
      <c r="AJ5418" s="21">
        <f t="shared" si="169"/>
        <v>99.209150326797385</v>
      </c>
      <c r="AK5418" s="21" t="s">
        <v>2060</v>
      </c>
      <c r="AL5418" t="s">
        <v>2581</v>
      </c>
      <c r="AM5418" s="26" t="s">
        <v>38</v>
      </c>
      <c r="AN5418" t="s">
        <v>2032</v>
      </c>
    </row>
    <row r="5419" spans="1:40" ht="15" hidden="1" thickTop="1" x14ac:dyDescent="0.35">
      <c r="A5419" t="s">
        <v>12411</v>
      </c>
      <c r="B5419" t="s">
        <v>20803</v>
      </c>
      <c r="C5419" t="s">
        <v>7186</v>
      </c>
      <c r="D5419" t="s">
        <v>20804</v>
      </c>
      <c r="E5419" t="s">
        <v>2575</v>
      </c>
      <c r="F5419">
        <v>1</v>
      </c>
      <c r="G5419" t="s">
        <v>2576</v>
      </c>
      <c r="H5419" t="s">
        <v>2577</v>
      </c>
      <c r="I5419" t="s">
        <v>2076</v>
      </c>
      <c r="J5419" t="s">
        <v>2578</v>
      </c>
      <c r="K5419" t="s">
        <v>2579</v>
      </c>
      <c r="L5419" t="s">
        <v>2058</v>
      </c>
      <c r="M5419" t="s">
        <v>2059</v>
      </c>
      <c r="N5419">
        <v>0</v>
      </c>
      <c r="O5419">
        <v>0</v>
      </c>
      <c r="P5419">
        <v>0</v>
      </c>
      <c r="Q5419">
        <v>24480</v>
      </c>
      <c r="R5419">
        <v>0</v>
      </c>
      <c r="S5419">
        <v>0</v>
      </c>
      <c r="T5419">
        <v>0</v>
      </c>
      <c r="U5419">
        <v>0</v>
      </c>
      <c r="V5419">
        <v>0</v>
      </c>
      <c r="W5419">
        <v>0</v>
      </c>
      <c r="X5419">
        <v>0</v>
      </c>
      <c r="Y5419">
        <v>0</v>
      </c>
      <c r="Z5419">
        <v>0</v>
      </c>
      <c r="AA5419">
        <v>0</v>
      </c>
      <c r="AB5419">
        <v>0</v>
      </c>
      <c r="AC5419">
        <v>0</v>
      </c>
      <c r="AD5419">
        <v>0</v>
      </c>
      <c r="AE5419">
        <v>0</v>
      </c>
      <c r="AF5419">
        <v>0</v>
      </c>
      <c r="AG5419" t="s">
        <v>20805</v>
      </c>
      <c r="AH5419" s="21" t="str">
        <f t="shared" si="168"/>
        <v>YR25</v>
      </c>
      <c r="AI5419" s="21">
        <v>345.36</v>
      </c>
      <c r="AJ5419" s="21">
        <f t="shared" si="169"/>
        <v>100</v>
      </c>
      <c r="AK5419" s="21" t="s">
        <v>2060</v>
      </c>
      <c r="AL5419" t="s">
        <v>2581</v>
      </c>
      <c r="AM5419" s="26" t="s">
        <v>38</v>
      </c>
      <c r="AN5419" t="s">
        <v>2031</v>
      </c>
    </row>
    <row r="5420" spans="1:40" ht="15" hidden="1" thickTop="1" x14ac:dyDescent="0.35">
      <c r="A5420" t="s">
        <v>8129</v>
      </c>
      <c r="B5420" t="s">
        <v>20806</v>
      </c>
      <c r="C5420" t="s">
        <v>3996</v>
      </c>
      <c r="D5420" t="s">
        <v>20807</v>
      </c>
      <c r="E5420" t="s">
        <v>2575</v>
      </c>
      <c r="F5420">
        <v>1</v>
      </c>
      <c r="G5420" t="s">
        <v>2600</v>
      </c>
      <c r="H5420" t="s">
        <v>2577</v>
      </c>
      <c r="I5420" t="s">
        <v>2076</v>
      </c>
      <c r="J5420" t="s">
        <v>2601</v>
      </c>
      <c r="K5420" t="s">
        <v>2602</v>
      </c>
      <c r="L5420" t="s">
        <v>2058</v>
      </c>
      <c r="M5420" t="s">
        <v>2059</v>
      </c>
      <c r="N5420">
        <v>1</v>
      </c>
      <c r="O5420">
        <v>37</v>
      </c>
      <c r="P5420">
        <v>0.15</v>
      </c>
      <c r="Q5420">
        <v>24480</v>
      </c>
      <c r="R5420">
        <v>0</v>
      </c>
      <c r="S5420">
        <v>0</v>
      </c>
      <c r="T5420">
        <v>0</v>
      </c>
      <c r="U5420">
        <v>0</v>
      </c>
      <c r="V5420">
        <v>0</v>
      </c>
      <c r="W5420">
        <v>0</v>
      </c>
      <c r="X5420">
        <v>0</v>
      </c>
      <c r="Y5420">
        <v>0</v>
      </c>
      <c r="Z5420">
        <v>0</v>
      </c>
      <c r="AA5420">
        <v>1</v>
      </c>
      <c r="AB5420">
        <v>37</v>
      </c>
      <c r="AC5420">
        <v>0.15</v>
      </c>
      <c r="AD5420">
        <v>0</v>
      </c>
      <c r="AE5420">
        <v>0</v>
      </c>
      <c r="AF5420">
        <v>0</v>
      </c>
      <c r="AG5420" t="s">
        <v>20808</v>
      </c>
      <c r="AH5420" s="21" t="str">
        <f t="shared" si="168"/>
        <v>YR25</v>
      </c>
      <c r="AI5420" s="21">
        <v>345.36</v>
      </c>
      <c r="AJ5420" s="21">
        <f t="shared" si="169"/>
        <v>99.848856209150327</v>
      </c>
      <c r="AK5420" s="21" t="s">
        <v>2060</v>
      </c>
      <c r="AL5420" t="s">
        <v>2551</v>
      </c>
      <c r="AM5420" s="26" t="s">
        <v>38</v>
      </c>
      <c r="AN5420" t="s">
        <v>2031</v>
      </c>
    </row>
    <row r="5421" spans="1:40" ht="15" hidden="1" thickTop="1" x14ac:dyDescent="0.35">
      <c r="A5421" t="s">
        <v>12418</v>
      </c>
      <c r="B5421" t="s">
        <v>20809</v>
      </c>
      <c r="C5421" t="s">
        <v>2606</v>
      </c>
      <c r="D5421" t="s">
        <v>20810</v>
      </c>
      <c r="E5421" t="s">
        <v>2608</v>
      </c>
      <c r="F5421">
        <v>1</v>
      </c>
      <c r="G5421" t="s">
        <v>2609</v>
      </c>
      <c r="H5421" t="s">
        <v>2577</v>
      </c>
      <c r="I5421" t="s">
        <v>2076</v>
      </c>
      <c r="J5421" t="s">
        <v>2610</v>
      </c>
      <c r="K5421" t="s">
        <v>2611</v>
      </c>
      <c r="L5421" t="s">
        <v>2058</v>
      </c>
      <c r="M5421" t="s">
        <v>2059</v>
      </c>
      <c r="N5421">
        <v>7</v>
      </c>
      <c r="O5421">
        <v>351</v>
      </c>
      <c r="P5421">
        <v>1.43</v>
      </c>
      <c r="Q5421">
        <v>24480</v>
      </c>
      <c r="R5421">
        <v>2</v>
      </c>
      <c r="S5421">
        <v>61</v>
      </c>
      <c r="T5421">
        <v>0.25</v>
      </c>
      <c r="U5421">
        <v>4</v>
      </c>
      <c r="V5421">
        <v>195</v>
      </c>
      <c r="W5421">
        <v>0.8</v>
      </c>
      <c r="X5421">
        <v>1</v>
      </c>
      <c r="Y5421">
        <v>95</v>
      </c>
      <c r="Z5421">
        <v>0.39</v>
      </c>
      <c r="AA5421">
        <v>0</v>
      </c>
      <c r="AB5421">
        <v>0</v>
      </c>
      <c r="AC5421">
        <v>0</v>
      </c>
      <c r="AD5421">
        <v>0</v>
      </c>
      <c r="AE5421">
        <v>0</v>
      </c>
      <c r="AF5421">
        <v>0</v>
      </c>
      <c r="AG5421" t="s">
        <v>20811</v>
      </c>
      <c r="AH5421" s="21" t="str">
        <f t="shared" si="168"/>
        <v>YR25</v>
      </c>
      <c r="AI5421" s="21">
        <v>345.36</v>
      </c>
      <c r="AJ5421" s="21">
        <f t="shared" si="169"/>
        <v>98.566176470588232</v>
      </c>
      <c r="AK5421" s="21" t="s">
        <v>2063</v>
      </c>
      <c r="AL5421" t="s">
        <v>2613</v>
      </c>
      <c r="AM5421" s="26" t="s">
        <v>38</v>
      </c>
      <c r="AN5421" t="s">
        <v>2033</v>
      </c>
    </row>
    <row r="5422" spans="1:40" ht="15" hidden="1" thickTop="1" x14ac:dyDescent="0.35">
      <c r="A5422" t="s">
        <v>12422</v>
      </c>
      <c r="B5422" t="s">
        <v>20812</v>
      </c>
      <c r="C5422" t="s">
        <v>5466</v>
      </c>
      <c r="D5422" t="s">
        <v>20813</v>
      </c>
      <c r="E5422" t="s">
        <v>3820</v>
      </c>
      <c r="F5422">
        <v>1</v>
      </c>
      <c r="G5422" t="s">
        <v>2816</v>
      </c>
      <c r="H5422" t="s">
        <v>2620</v>
      </c>
      <c r="I5422" t="s">
        <v>2076</v>
      </c>
      <c r="J5422" t="s">
        <v>3821</v>
      </c>
      <c r="K5422" t="s">
        <v>2818</v>
      </c>
      <c r="L5422" t="s">
        <v>2058</v>
      </c>
      <c r="M5422" t="s">
        <v>2059</v>
      </c>
      <c r="N5422">
        <v>2</v>
      </c>
      <c r="O5422">
        <v>103</v>
      </c>
      <c r="P5422">
        <v>0.42</v>
      </c>
      <c r="Q5422">
        <v>24480</v>
      </c>
      <c r="R5422">
        <v>0</v>
      </c>
      <c r="S5422">
        <v>0</v>
      </c>
      <c r="T5422">
        <v>0</v>
      </c>
      <c r="U5422">
        <v>2</v>
      </c>
      <c r="V5422">
        <v>103</v>
      </c>
      <c r="W5422">
        <v>0.42</v>
      </c>
      <c r="X5422">
        <v>0</v>
      </c>
      <c r="Y5422">
        <v>0</v>
      </c>
      <c r="Z5422">
        <v>0</v>
      </c>
      <c r="AA5422">
        <v>0</v>
      </c>
      <c r="AB5422">
        <v>0</v>
      </c>
      <c r="AC5422">
        <v>0</v>
      </c>
      <c r="AD5422">
        <v>0</v>
      </c>
      <c r="AE5422">
        <v>0</v>
      </c>
      <c r="AF5422">
        <v>0</v>
      </c>
      <c r="AG5422" t="s">
        <v>20814</v>
      </c>
      <c r="AH5422" s="21" t="str">
        <f t="shared" si="168"/>
        <v>YR25</v>
      </c>
      <c r="AI5422" s="21">
        <v>345.36</v>
      </c>
      <c r="AJ5422" s="21">
        <f t="shared" si="169"/>
        <v>99.579248366013076</v>
      </c>
      <c r="AK5422" s="21" t="s">
        <v>2060</v>
      </c>
      <c r="AL5422" t="s">
        <v>2820</v>
      </c>
      <c r="AM5422" s="26" t="s">
        <v>38</v>
      </c>
      <c r="AN5422" t="s">
        <v>2030</v>
      </c>
    </row>
    <row r="5423" spans="1:40" ht="15" hidden="1" thickTop="1" x14ac:dyDescent="0.35">
      <c r="A5423" t="s">
        <v>12426</v>
      </c>
      <c r="B5423" t="s">
        <v>20815</v>
      </c>
      <c r="C5423" t="s">
        <v>3857</v>
      </c>
      <c r="D5423" t="s">
        <v>20816</v>
      </c>
      <c r="E5423" t="s">
        <v>79</v>
      </c>
      <c r="F5423">
        <v>1</v>
      </c>
      <c r="G5423" t="s">
        <v>2524</v>
      </c>
      <c r="H5423" t="s">
        <v>2056</v>
      </c>
      <c r="I5423" t="s">
        <v>2076</v>
      </c>
      <c r="J5423" t="s">
        <v>2532</v>
      </c>
      <c r="K5423" t="s">
        <v>62</v>
      </c>
      <c r="L5423" t="s">
        <v>2058</v>
      </c>
      <c r="M5423" t="s">
        <v>2059</v>
      </c>
      <c r="N5423">
        <v>4</v>
      </c>
      <c r="O5423">
        <v>146</v>
      </c>
      <c r="P5423">
        <v>0.6</v>
      </c>
      <c r="Q5423">
        <v>24480</v>
      </c>
      <c r="R5423">
        <v>1</v>
      </c>
      <c r="S5423">
        <v>61</v>
      </c>
      <c r="T5423">
        <v>0.25</v>
      </c>
      <c r="U5423">
        <v>3</v>
      </c>
      <c r="V5423">
        <v>85</v>
      </c>
      <c r="W5423">
        <v>0.35</v>
      </c>
      <c r="X5423">
        <v>0</v>
      </c>
      <c r="Y5423">
        <v>0</v>
      </c>
      <c r="Z5423">
        <v>0</v>
      </c>
      <c r="AA5423">
        <v>0</v>
      </c>
      <c r="AB5423">
        <v>0</v>
      </c>
      <c r="AC5423">
        <v>0</v>
      </c>
      <c r="AD5423">
        <v>0</v>
      </c>
      <c r="AE5423">
        <v>0</v>
      </c>
      <c r="AF5423">
        <v>0</v>
      </c>
      <c r="AG5423" t="s">
        <v>20817</v>
      </c>
      <c r="AH5423" s="21" t="str">
        <f t="shared" si="168"/>
        <v>YR25</v>
      </c>
      <c r="AI5423" s="21">
        <v>345.36</v>
      </c>
      <c r="AJ5423" s="21">
        <f t="shared" si="169"/>
        <v>99.403594771241828</v>
      </c>
      <c r="AK5423" s="21" t="s">
        <v>2060</v>
      </c>
      <c r="AL5423" t="s">
        <v>2527</v>
      </c>
      <c r="AM5423" s="26" t="s">
        <v>38</v>
      </c>
      <c r="AN5423" t="s">
        <v>2031</v>
      </c>
    </row>
    <row r="5424" spans="1:40" ht="15" hidden="1" thickTop="1" x14ac:dyDescent="0.35">
      <c r="A5424" t="s">
        <v>12430</v>
      </c>
      <c r="B5424" t="s">
        <v>20818</v>
      </c>
      <c r="C5424" t="s">
        <v>4101</v>
      </c>
      <c r="D5424" t="s">
        <v>20819</v>
      </c>
      <c r="E5424" t="s">
        <v>3338</v>
      </c>
      <c r="F5424">
        <v>1</v>
      </c>
      <c r="G5424" t="s">
        <v>2609</v>
      </c>
      <c r="H5424" t="s">
        <v>2577</v>
      </c>
      <c r="I5424" t="s">
        <v>2076</v>
      </c>
      <c r="J5424" t="s">
        <v>2675</v>
      </c>
      <c r="K5424" t="s">
        <v>2611</v>
      </c>
      <c r="L5424" t="s">
        <v>2058</v>
      </c>
      <c r="M5424" t="s">
        <v>2170</v>
      </c>
      <c r="N5424">
        <v>1</v>
      </c>
      <c r="O5424">
        <v>30</v>
      </c>
      <c r="P5424">
        <v>0.2</v>
      </c>
      <c r="Q5424">
        <v>15300</v>
      </c>
      <c r="R5424">
        <v>0</v>
      </c>
      <c r="S5424">
        <v>0</v>
      </c>
      <c r="T5424">
        <v>0</v>
      </c>
      <c r="U5424">
        <v>1</v>
      </c>
      <c r="V5424">
        <v>30</v>
      </c>
      <c r="W5424">
        <v>0.2</v>
      </c>
      <c r="X5424">
        <v>0</v>
      </c>
      <c r="Y5424">
        <v>0</v>
      </c>
      <c r="Z5424">
        <v>0</v>
      </c>
      <c r="AA5424">
        <v>0</v>
      </c>
      <c r="AB5424">
        <v>0</v>
      </c>
      <c r="AC5424">
        <v>0</v>
      </c>
      <c r="AD5424">
        <v>0</v>
      </c>
      <c r="AE5424">
        <v>0</v>
      </c>
      <c r="AF5424">
        <v>0</v>
      </c>
      <c r="AG5424" t="s">
        <v>20820</v>
      </c>
      <c r="AH5424" s="21" t="str">
        <f t="shared" si="168"/>
        <v>YR25</v>
      </c>
      <c r="AI5424" s="21">
        <v>216</v>
      </c>
      <c r="AJ5424" s="21">
        <f t="shared" si="169"/>
        <v>99.803921568627445</v>
      </c>
      <c r="AK5424" s="21" t="s">
        <v>2060</v>
      </c>
      <c r="AL5424" t="s">
        <v>2581</v>
      </c>
      <c r="AM5424" s="26" t="s">
        <v>38</v>
      </c>
      <c r="AN5424" t="s">
        <v>2031</v>
      </c>
    </row>
    <row r="5425" spans="1:40" ht="15" hidden="1" thickTop="1" x14ac:dyDescent="0.35">
      <c r="A5425" t="s">
        <v>12434</v>
      </c>
      <c r="B5425" t="s">
        <v>20821</v>
      </c>
      <c r="C5425" t="s">
        <v>4101</v>
      </c>
      <c r="D5425" t="s">
        <v>20822</v>
      </c>
      <c r="E5425" t="s">
        <v>5749</v>
      </c>
      <c r="F5425">
        <v>1</v>
      </c>
      <c r="G5425" t="s">
        <v>2609</v>
      </c>
      <c r="H5425" t="s">
        <v>2577</v>
      </c>
      <c r="I5425" t="s">
        <v>2076</v>
      </c>
      <c r="J5425" t="s">
        <v>2675</v>
      </c>
      <c r="K5425" t="s">
        <v>2611</v>
      </c>
      <c r="L5425" t="s">
        <v>2058</v>
      </c>
      <c r="M5425" t="s">
        <v>2170</v>
      </c>
      <c r="N5425">
        <v>5</v>
      </c>
      <c r="O5425">
        <v>209</v>
      </c>
      <c r="P5425">
        <v>1.37</v>
      </c>
      <c r="Q5425">
        <v>15300</v>
      </c>
      <c r="R5425">
        <v>3</v>
      </c>
      <c r="S5425">
        <v>136</v>
      </c>
      <c r="T5425">
        <v>0.89</v>
      </c>
      <c r="U5425">
        <v>2</v>
      </c>
      <c r="V5425">
        <v>73</v>
      </c>
      <c r="W5425">
        <v>0.48</v>
      </c>
      <c r="X5425">
        <v>0</v>
      </c>
      <c r="Y5425">
        <v>0</v>
      </c>
      <c r="Z5425">
        <v>0</v>
      </c>
      <c r="AA5425">
        <v>0</v>
      </c>
      <c r="AB5425">
        <v>0</v>
      </c>
      <c r="AC5425">
        <v>0</v>
      </c>
      <c r="AD5425">
        <v>0</v>
      </c>
      <c r="AE5425">
        <v>0</v>
      </c>
      <c r="AF5425">
        <v>0</v>
      </c>
      <c r="AG5425" t="s">
        <v>20823</v>
      </c>
      <c r="AH5425" s="21" t="str">
        <f t="shared" si="168"/>
        <v>YR25</v>
      </c>
      <c r="AI5425" s="21">
        <v>216</v>
      </c>
      <c r="AJ5425" s="21">
        <f t="shared" si="169"/>
        <v>98.633986928104576</v>
      </c>
      <c r="AK5425" s="21" t="s">
        <v>2063</v>
      </c>
      <c r="AL5425" t="s">
        <v>2581</v>
      </c>
      <c r="AM5425" s="26" t="s">
        <v>38</v>
      </c>
      <c r="AN5425" t="s">
        <v>2031</v>
      </c>
    </row>
    <row r="5426" spans="1:40" ht="15" hidden="1" thickTop="1" x14ac:dyDescent="0.35">
      <c r="A5426" t="s">
        <v>12435</v>
      </c>
      <c r="B5426" t="s">
        <v>20824</v>
      </c>
      <c r="C5426" t="s">
        <v>4805</v>
      </c>
      <c r="D5426" t="s">
        <v>20825</v>
      </c>
      <c r="E5426" t="s">
        <v>2575</v>
      </c>
      <c r="F5426">
        <v>1</v>
      </c>
      <c r="G5426" t="s">
        <v>2576</v>
      </c>
      <c r="H5426" t="s">
        <v>2577</v>
      </c>
      <c r="I5426" t="s">
        <v>2076</v>
      </c>
      <c r="J5426" t="s">
        <v>2578</v>
      </c>
      <c r="K5426" t="s">
        <v>2579</v>
      </c>
      <c r="L5426" t="s">
        <v>2058</v>
      </c>
      <c r="M5426" t="s">
        <v>2059</v>
      </c>
      <c r="N5426">
        <v>8</v>
      </c>
      <c r="O5426">
        <v>175</v>
      </c>
      <c r="P5426">
        <v>0.71</v>
      </c>
      <c r="Q5426">
        <v>24480</v>
      </c>
      <c r="R5426">
        <v>6</v>
      </c>
      <c r="S5426">
        <v>135</v>
      </c>
      <c r="T5426">
        <v>0.55000000000000004</v>
      </c>
      <c r="U5426">
        <v>2</v>
      </c>
      <c r="V5426">
        <v>40</v>
      </c>
      <c r="W5426">
        <v>0.16</v>
      </c>
      <c r="X5426">
        <v>0</v>
      </c>
      <c r="Y5426">
        <v>0</v>
      </c>
      <c r="Z5426">
        <v>0</v>
      </c>
      <c r="AA5426">
        <v>0</v>
      </c>
      <c r="AB5426">
        <v>0</v>
      </c>
      <c r="AC5426">
        <v>0</v>
      </c>
      <c r="AD5426">
        <v>0</v>
      </c>
      <c r="AE5426">
        <v>0</v>
      </c>
      <c r="AF5426">
        <v>0</v>
      </c>
      <c r="AG5426" t="s">
        <v>20826</v>
      </c>
      <c r="AH5426" s="21" t="str">
        <f t="shared" si="168"/>
        <v>YR25</v>
      </c>
      <c r="AI5426" s="21">
        <v>345.36</v>
      </c>
      <c r="AJ5426" s="21">
        <f t="shared" si="169"/>
        <v>99.28513071895425</v>
      </c>
      <c r="AK5426" s="21" t="s">
        <v>2060</v>
      </c>
      <c r="AL5426" t="s">
        <v>2581</v>
      </c>
      <c r="AM5426" s="26" t="s">
        <v>38</v>
      </c>
      <c r="AN5426" t="s">
        <v>2030</v>
      </c>
    </row>
    <row r="5427" spans="1:40" ht="15" hidden="1" thickTop="1" x14ac:dyDescent="0.35">
      <c r="A5427" t="s">
        <v>12439</v>
      </c>
      <c r="B5427" t="s">
        <v>20827</v>
      </c>
      <c r="C5427" t="s">
        <v>3996</v>
      </c>
      <c r="D5427" t="s">
        <v>20828</v>
      </c>
      <c r="E5427" t="s">
        <v>2575</v>
      </c>
      <c r="F5427">
        <v>1</v>
      </c>
      <c r="G5427" t="s">
        <v>2600</v>
      </c>
      <c r="H5427" t="s">
        <v>2577</v>
      </c>
      <c r="I5427" t="s">
        <v>2076</v>
      </c>
      <c r="J5427" t="s">
        <v>2601</v>
      </c>
      <c r="K5427" t="s">
        <v>2602</v>
      </c>
      <c r="L5427" t="s">
        <v>2058</v>
      </c>
      <c r="M5427" t="s">
        <v>2170</v>
      </c>
      <c r="N5427">
        <v>0</v>
      </c>
      <c r="O5427">
        <v>0</v>
      </c>
      <c r="P5427">
        <v>0</v>
      </c>
      <c r="Q5427">
        <v>15300</v>
      </c>
      <c r="R5427">
        <v>0</v>
      </c>
      <c r="S5427">
        <v>0</v>
      </c>
      <c r="T5427">
        <v>0</v>
      </c>
      <c r="U5427">
        <v>0</v>
      </c>
      <c r="V5427">
        <v>0</v>
      </c>
      <c r="W5427">
        <v>0</v>
      </c>
      <c r="X5427">
        <v>0</v>
      </c>
      <c r="Y5427">
        <v>0</v>
      </c>
      <c r="Z5427">
        <v>0</v>
      </c>
      <c r="AA5427">
        <v>0</v>
      </c>
      <c r="AB5427">
        <v>0</v>
      </c>
      <c r="AC5427">
        <v>0</v>
      </c>
      <c r="AD5427">
        <v>0</v>
      </c>
      <c r="AE5427">
        <v>0</v>
      </c>
      <c r="AF5427">
        <v>0</v>
      </c>
      <c r="AG5427" t="s">
        <v>20829</v>
      </c>
      <c r="AH5427" s="21" t="str">
        <f t="shared" si="168"/>
        <v>YR25</v>
      </c>
      <c r="AI5427" s="21">
        <v>216</v>
      </c>
      <c r="AJ5427" s="21">
        <f t="shared" si="169"/>
        <v>100</v>
      </c>
      <c r="AK5427" s="21" t="s">
        <v>2060</v>
      </c>
      <c r="AL5427" t="s">
        <v>2551</v>
      </c>
      <c r="AM5427" s="26" t="s">
        <v>38</v>
      </c>
      <c r="AN5427" t="s">
        <v>2031</v>
      </c>
    </row>
    <row r="5428" spans="1:40" ht="15" hidden="1" thickTop="1" x14ac:dyDescent="0.35">
      <c r="A5428" t="s">
        <v>12443</v>
      </c>
      <c r="B5428" t="s">
        <v>20830</v>
      </c>
      <c r="C5428" t="s">
        <v>6818</v>
      </c>
      <c r="D5428" t="s">
        <v>20831</v>
      </c>
      <c r="E5428" t="s">
        <v>2575</v>
      </c>
      <c r="F5428">
        <v>1</v>
      </c>
      <c r="G5428" t="s">
        <v>2576</v>
      </c>
      <c r="H5428" t="s">
        <v>2577</v>
      </c>
      <c r="I5428" t="s">
        <v>2076</v>
      </c>
      <c r="J5428" t="s">
        <v>2578</v>
      </c>
      <c r="K5428" t="s">
        <v>2579</v>
      </c>
      <c r="L5428" t="s">
        <v>2058</v>
      </c>
      <c r="M5428" t="s">
        <v>2170</v>
      </c>
      <c r="N5428">
        <v>0</v>
      </c>
      <c r="O5428">
        <v>0</v>
      </c>
      <c r="P5428">
        <v>0</v>
      </c>
      <c r="Q5428">
        <v>15300</v>
      </c>
      <c r="R5428">
        <v>0</v>
      </c>
      <c r="S5428">
        <v>0</v>
      </c>
      <c r="T5428">
        <v>0</v>
      </c>
      <c r="U5428">
        <v>0</v>
      </c>
      <c r="V5428">
        <v>0</v>
      </c>
      <c r="W5428">
        <v>0</v>
      </c>
      <c r="X5428">
        <v>0</v>
      </c>
      <c r="Y5428">
        <v>0</v>
      </c>
      <c r="Z5428">
        <v>0</v>
      </c>
      <c r="AA5428">
        <v>0</v>
      </c>
      <c r="AB5428">
        <v>0</v>
      </c>
      <c r="AC5428">
        <v>0</v>
      </c>
      <c r="AD5428">
        <v>0</v>
      </c>
      <c r="AE5428">
        <v>0</v>
      </c>
      <c r="AF5428">
        <v>0</v>
      </c>
      <c r="AG5428" t="s">
        <v>20832</v>
      </c>
      <c r="AH5428" s="21" t="str">
        <f t="shared" si="168"/>
        <v>YR25</v>
      </c>
      <c r="AI5428" s="21">
        <v>216</v>
      </c>
      <c r="AJ5428" s="21">
        <f t="shared" si="169"/>
        <v>100</v>
      </c>
      <c r="AK5428" s="21" t="s">
        <v>2060</v>
      </c>
      <c r="AL5428" t="s">
        <v>2581</v>
      </c>
      <c r="AM5428" s="26" t="s">
        <v>38</v>
      </c>
      <c r="AN5428" t="s">
        <v>2029</v>
      </c>
    </row>
    <row r="5429" spans="1:40" ht="15" hidden="1" thickTop="1" x14ac:dyDescent="0.35">
      <c r="A5429" t="s">
        <v>12447</v>
      </c>
      <c r="B5429" t="s">
        <v>20833</v>
      </c>
      <c r="C5429" t="s">
        <v>4092</v>
      </c>
      <c r="D5429" t="s">
        <v>20834</v>
      </c>
      <c r="E5429" t="s">
        <v>2608</v>
      </c>
      <c r="F5429">
        <v>1</v>
      </c>
      <c r="G5429" t="s">
        <v>2609</v>
      </c>
      <c r="H5429" t="s">
        <v>2577</v>
      </c>
      <c r="I5429" t="s">
        <v>2076</v>
      </c>
      <c r="J5429" t="s">
        <v>2610</v>
      </c>
      <c r="K5429" t="s">
        <v>2611</v>
      </c>
      <c r="L5429" t="s">
        <v>2058</v>
      </c>
      <c r="M5429" t="s">
        <v>2059</v>
      </c>
      <c r="N5429">
        <v>5</v>
      </c>
      <c r="O5429">
        <v>245</v>
      </c>
      <c r="P5429">
        <v>1</v>
      </c>
      <c r="Q5429">
        <v>24480</v>
      </c>
      <c r="R5429">
        <v>4</v>
      </c>
      <c r="S5429">
        <v>192</v>
      </c>
      <c r="T5429">
        <v>0.78</v>
      </c>
      <c r="U5429">
        <v>1</v>
      </c>
      <c r="V5429">
        <v>53</v>
      </c>
      <c r="W5429">
        <v>0.22</v>
      </c>
      <c r="X5429">
        <v>0</v>
      </c>
      <c r="Y5429">
        <v>0</v>
      </c>
      <c r="Z5429">
        <v>0</v>
      </c>
      <c r="AA5429">
        <v>0</v>
      </c>
      <c r="AB5429">
        <v>0</v>
      </c>
      <c r="AC5429">
        <v>0</v>
      </c>
      <c r="AD5429">
        <v>0</v>
      </c>
      <c r="AE5429">
        <v>0</v>
      </c>
      <c r="AF5429">
        <v>0</v>
      </c>
      <c r="AG5429" t="s">
        <v>20835</v>
      </c>
      <c r="AH5429" s="21" t="str">
        <f t="shared" si="168"/>
        <v>YR25</v>
      </c>
      <c r="AI5429" s="21">
        <v>345.36</v>
      </c>
      <c r="AJ5429" s="21">
        <f t="shared" si="169"/>
        <v>98.999183006535944</v>
      </c>
      <c r="AK5429" s="21" t="s">
        <v>2063</v>
      </c>
      <c r="AL5429" t="s">
        <v>2613</v>
      </c>
      <c r="AM5429" s="26" t="s">
        <v>38</v>
      </c>
      <c r="AN5429" t="s">
        <v>2030</v>
      </c>
    </row>
    <row r="5430" spans="1:40" ht="15" hidden="1" thickTop="1" x14ac:dyDescent="0.35">
      <c r="A5430" t="s">
        <v>12451</v>
      </c>
      <c r="B5430" t="s">
        <v>20836</v>
      </c>
      <c r="C5430" t="s">
        <v>5466</v>
      </c>
      <c r="D5430" t="s">
        <v>20837</v>
      </c>
      <c r="E5430" t="s">
        <v>3820</v>
      </c>
      <c r="F5430">
        <v>1</v>
      </c>
      <c r="G5430" t="s">
        <v>2816</v>
      </c>
      <c r="H5430" t="s">
        <v>2620</v>
      </c>
      <c r="I5430" t="s">
        <v>2076</v>
      </c>
      <c r="J5430" t="s">
        <v>3821</v>
      </c>
      <c r="K5430" t="s">
        <v>2818</v>
      </c>
      <c r="L5430" t="s">
        <v>2058</v>
      </c>
      <c r="M5430" t="s">
        <v>2170</v>
      </c>
      <c r="N5430">
        <v>5</v>
      </c>
      <c r="O5430">
        <v>248</v>
      </c>
      <c r="P5430">
        <v>1.62</v>
      </c>
      <c r="Q5430">
        <v>15300</v>
      </c>
      <c r="R5430">
        <v>2</v>
      </c>
      <c r="S5430">
        <v>91</v>
      </c>
      <c r="T5430">
        <v>0.59</v>
      </c>
      <c r="U5430">
        <v>3</v>
      </c>
      <c r="V5430">
        <v>157</v>
      </c>
      <c r="W5430">
        <v>1.03</v>
      </c>
      <c r="X5430">
        <v>0</v>
      </c>
      <c r="Y5430">
        <v>0</v>
      </c>
      <c r="Z5430">
        <v>0</v>
      </c>
      <c r="AA5430">
        <v>0</v>
      </c>
      <c r="AB5430">
        <v>0</v>
      </c>
      <c r="AC5430">
        <v>0</v>
      </c>
      <c r="AD5430">
        <v>0</v>
      </c>
      <c r="AE5430">
        <v>0</v>
      </c>
      <c r="AF5430">
        <v>0</v>
      </c>
      <c r="AG5430" t="s">
        <v>20838</v>
      </c>
      <c r="AH5430" s="21" t="str">
        <f t="shared" si="168"/>
        <v>YR25</v>
      </c>
      <c r="AI5430" s="21">
        <v>216</v>
      </c>
      <c r="AJ5430" s="21">
        <f t="shared" si="169"/>
        <v>98.379084967320267</v>
      </c>
      <c r="AK5430" s="21" t="s">
        <v>2063</v>
      </c>
      <c r="AL5430" t="s">
        <v>2820</v>
      </c>
      <c r="AM5430" s="26" t="s">
        <v>38</v>
      </c>
      <c r="AN5430" t="s">
        <v>2032</v>
      </c>
    </row>
    <row r="5431" spans="1:40" ht="15" hidden="1" thickTop="1" x14ac:dyDescent="0.35">
      <c r="A5431" t="s">
        <v>12455</v>
      </c>
      <c r="B5431" t="s">
        <v>20839</v>
      </c>
      <c r="C5431" t="s">
        <v>3444</v>
      </c>
      <c r="D5431" t="s">
        <v>20840</v>
      </c>
      <c r="E5431" t="s">
        <v>558</v>
      </c>
      <c r="F5431">
        <v>1</v>
      </c>
      <c r="G5431" t="s">
        <v>2524</v>
      </c>
      <c r="H5431" t="s">
        <v>2056</v>
      </c>
      <c r="I5431" t="s">
        <v>2076</v>
      </c>
      <c r="J5431" t="s">
        <v>2556</v>
      </c>
      <c r="K5431" t="s">
        <v>62</v>
      </c>
      <c r="L5431" t="s">
        <v>2058</v>
      </c>
      <c r="M5431" t="s">
        <v>2059</v>
      </c>
      <c r="N5431">
        <v>5</v>
      </c>
      <c r="O5431">
        <v>97</v>
      </c>
      <c r="P5431">
        <v>0.4</v>
      </c>
      <c r="Q5431">
        <v>24480</v>
      </c>
      <c r="R5431">
        <v>2</v>
      </c>
      <c r="S5431">
        <v>4</v>
      </c>
      <c r="T5431">
        <v>0.02</v>
      </c>
      <c r="U5431">
        <v>3</v>
      </c>
      <c r="V5431">
        <v>93</v>
      </c>
      <c r="W5431">
        <v>0.38</v>
      </c>
      <c r="X5431">
        <v>0</v>
      </c>
      <c r="Y5431">
        <v>0</v>
      </c>
      <c r="Z5431">
        <v>0</v>
      </c>
      <c r="AA5431">
        <v>0</v>
      </c>
      <c r="AB5431">
        <v>0</v>
      </c>
      <c r="AC5431">
        <v>0</v>
      </c>
      <c r="AD5431">
        <v>0</v>
      </c>
      <c r="AE5431">
        <v>0</v>
      </c>
      <c r="AF5431">
        <v>0</v>
      </c>
      <c r="AG5431" t="s">
        <v>20841</v>
      </c>
      <c r="AH5431" s="21" t="str">
        <f t="shared" si="168"/>
        <v>YR25</v>
      </c>
      <c r="AI5431" s="21">
        <v>345.36</v>
      </c>
      <c r="AJ5431" s="21">
        <f t="shared" si="169"/>
        <v>99.603758169934636</v>
      </c>
      <c r="AK5431" s="21" t="s">
        <v>2060</v>
      </c>
      <c r="AL5431" t="s">
        <v>2527</v>
      </c>
      <c r="AM5431" s="26" t="s">
        <v>38</v>
      </c>
      <c r="AN5431" t="s">
        <v>2030</v>
      </c>
    </row>
    <row r="5432" spans="1:40" ht="15" hidden="1" thickTop="1" x14ac:dyDescent="0.35">
      <c r="A5432" t="s">
        <v>12459</v>
      </c>
      <c r="B5432" t="s">
        <v>20842</v>
      </c>
      <c r="C5432" t="s">
        <v>4101</v>
      </c>
      <c r="D5432" t="s">
        <v>20819</v>
      </c>
      <c r="E5432" t="s">
        <v>3338</v>
      </c>
      <c r="F5432">
        <v>1</v>
      </c>
      <c r="G5432" t="s">
        <v>2609</v>
      </c>
      <c r="H5432" t="s">
        <v>2577</v>
      </c>
      <c r="I5432" t="s">
        <v>2076</v>
      </c>
      <c r="J5432" t="s">
        <v>2675</v>
      </c>
      <c r="K5432" t="s">
        <v>2611</v>
      </c>
      <c r="L5432" t="s">
        <v>2058</v>
      </c>
      <c r="M5432" t="s">
        <v>2170</v>
      </c>
      <c r="N5432">
        <v>1</v>
      </c>
      <c r="O5432">
        <v>19</v>
      </c>
      <c r="P5432">
        <v>0.12</v>
      </c>
      <c r="Q5432">
        <v>15300</v>
      </c>
      <c r="R5432">
        <v>0</v>
      </c>
      <c r="S5432">
        <v>0</v>
      </c>
      <c r="T5432">
        <v>0</v>
      </c>
      <c r="U5432">
        <v>1</v>
      </c>
      <c r="V5432">
        <v>19</v>
      </c>
      <c r="W5432">
        <v>0.12</v>
      </c>
      <c r="X5432">
        <v>0</v>
      </c>
      <c r="Y5432">
        <v>0</v>
      </c>
      <c r="Z5432">
        <v>0</v>
      </c>
      <c r="AA5432">
        <v>0</v>
      </c>
      <c r="AB5432">
        <v>0</v>
      </c>
      <c r="AC5432">
        <v>0</v>
      </c>
      <c r="AD5432">
        <v>0</v>
      </c>
      <c r="AE5432">
        <v>0</v>
      </c>
      <c r="AF5432">
        <v>0</v>
      </c>
      <c r="AG5432" t="s">
        <v>20843</v>
      </c>
      <c r="AH5432" s="21" t="str">
        <f t="shared" si="168"/>
        <v>YR25</v>
      </c>
      <c r="AI5432" s="21">
        <v>216</v>
      </c>
      <c r="AJ5432" s="21">
        <f t="shared" si="169"/>
        <v>99.875816993464056</v>
      </c>
      <c r="AK5432" s="21" t="s">
        <v>2060</v>
      </c>
      <c r="AL5432" t="s">
        <v>2581</v>
      </c>
      <c r="AM5432" s="26" t="s">
        <v>38</v>
      </c>
      <c r="AN5432" t="s">
        <v>2031</v>
      </c>
    </row>
    <row r="5433" spans="1:40" ht="15" hidden="1" thickTop="1" x14ac:dyDescent="0.35">
      <c r="A5433" t="s">
        <v>12463</v>
      </c>
      <c r="B5433" t="s">
        <v>20844</v>
      </c>
      <c r="C5433" t="s">
        <v>7085</v>
      </c>
      <c r="D5433" t="s">
        <v>20845</v>
      </c>
      <c r="E5433" t="s">
        <v>2691</v>
      </c>
      <c r="F5433">
        <v>1</v>
      </c>
      <c r="G5433" t="s">
        <v>2600</v>
      </c>
      <c r="H5433" t="s">
        <v>2577</v>
      </c>
      <c r="I5433" t="s">
        <v>2076</v>
      </c>
      <c r="J5433" t="s">
        <v>2699</v>
      </c>
      <c r="K5433" t="s">
        <v>2579</v>
      </c>
      <c r="L5433" t="s">
        <v>2058</v>
      </c>
      <c r="M5433" t="s">
        <v>2059</v>
      </c>
      <c r="N5433">
        <v>3</v>
      </c>
      <c r="O5433">
        <v>197</v>
      </c>
      <c r="P5433">
        <v>0.8</v>
      </c>
      <c r="Q5433">
        <v>24480</v>
      </c>
      <c r="R5433">
        <v>0</v>
      </c>
      <c r="S5433">
        <v>0</v>
      </c>
      <c r="T5433">
        <v>0</v>
      </c>
      <c r="U5433">
        <v>3</v>
      </c>
      <c r="V5433">
        <v>197</v>
      </c>
      <c r="W5433">
        <v>0.8</v>
      </c>
      <c r="X5433">
        <v>0</v>
      </c>
      <c r="Y5433">
        <v>0</v>
      </c>
      <c r="Z5433">
        <v>0</v>
      </c>
      <c r="AA5433">
        <v>0</v>
      </c>
      <c r="AB5433">
        <v>0</v>
      </c>
      <c r="AC5433">
        <v>0</v>
      </c>
      <c r="AD5433">
        <v>0</v>
      </c>
      <c r="AE5433">
        <v>0</v>
      </c>
      <c r="AF5433">
        <v>0</v>
      </c>
      <c r="AG5433" t="s">
        <v>20846</v>
      </c>
      <c r="AH5433" s="21" t="str">
        <f t="shared" si="168"/>
        <v>YR25</v>
      </c>
      <c r="AI5433" s="21">
        <v>345.36</v>
      </c>
      <c r="AJ5433" s="21">
        <f t="shared" si="169"/>
        <v>99.195261437908499</v>
      </c>
      <c r="AK5433" s="21" t="s">
        <v>2063</v>
      </c>
      <c r="AL5433" t="s">
        <v>2581</v>
      </c>
      <c r="AM5433" s="26" t="s">
        <v>38</v>
      </c>
      <c r="AN5433" t="s">
        <v>2032</v>
      </c>
    </row>
    <row r="5434" spans="1:40" ht="15" hidden="1" thickTop="1" x14ac:dyDescent="0.35">
      <c r="A5434" t="s">
        <v>12467</v>
      </c>
      <c r="B5434" t="s">
        <v>20847</v>
      </c>
      <c r="C5434" t="s">
        <v>4173</v>
      </c>
      <c r="D5434" t="s">
        <v>20848</v>
      </c>
      <c r="E5434" t="s">
        <v>2691</v>
      </c>
      <c r="F5434">
        <v>1</v>
      </c>
      <c r="G5434" t="s">
        <v>2600</v>
      </c>
      <c r="H5434" t="s">
        <v>2577</v>
      </c>
      <c r="I5434" t="s">
        <v>2076</v>
      </c>
      <c r="J5434" t="s">
        <v>2634</v>
      </c>
      <c r="K5434" t="s">
        <v>2635</v>
      </c>
      <c r="L5434" t="s">
        <v>2058</v>
      </c>
      <c r="M5434" t="s">
        <v>2170</v>
      </c>
      <c r="N5434">
        <v>7</v>
      </c>
      <c r="O5434">
        <v>294</v>
      </c>
      <c r="P5434">
        <v>1.92</v>
      </c>
      <c r="Q5434">
        <v>15300</v>
      </c>
      <c r="R5434">
        <v>4</v>
      </c>
      <c r="S5434">
        <v>157</v>
      </c>
      <c r="T5434">
        <v>1.03</v>
      </c>
      <c r="U5434">
        <v>3</v>
      </c>
      <c r="V5434">
        <v>137</v>
      </c>
      <c r="W5434">
        <v>0.9</v>
      </c>
      <c r="X5434">
        <v>0</v>
      </c>
      <c r="Y5434">
        <v>0</v>
      </c>
      <c r="Z5434">
        <v>0</v>
      </c>
      <c r="AA5434">
        <v>0</v>
      </c>
      <c r="AB5434">
        <v>0</v>
      </c>
      <c r="AC5434">
        <v>0</v>
      </c>
      <c r="AD5434">
        <v>0</v>
      </c>
      <c r="AE5434">
        <v>0</v>
      </c>
      <c r="AF5434">
        <v>0</v>
      </c>
      <c r="AG5434" t="s">
        <v>20849</v>
      </c>
      <c r="AH5434" s="21" t="str">
        <f t="shared" si="168"/>
        <v>YR25</v>
      </c>
      <c r="AI5434" s="21">
        <v>216</v>
      </c>
      <c r="AJ5434" s="21">
        <f t="shared" si="169"/>
        <v>98.078431372549019</v>
      </c>
      <c r="AK5434" s="21" t="s">
        <v>2063</v>
      </c>
      <c r="AL5434" t="s">
        <v>2581</v>
      </c>
      <c r="AM5434" s="26" t="s">
        <v>38</v>
      </c>
      <c r="AN5434" t="s">
        <v>2030</v>
      </c>
    </row>
    <row r="5435" spans="1:40" ht="15" hidden="1" thickTop="1" x14ac:dyDescent="0.35">
      <c r="A5435" t="s">
        <v>12471</v>
      </c>
      <c r="B5435" t="s">
        <v>20850</v>
      </c>
      <c r="C5435" t="s">
        <v>30202</v>
      </c>
      <c r="D5435" t="s">
        <v>20851</v>
      </c>
      <c r="E5435" t="s">
        <v>2575</v>
      </c>
      <c r="F5435">
        <v>1</v>
      </c>
      <c r="G5435" t="s">
        <v>2576</v>
      </c>
      <c r="H5435" t="s">
        <v>2577</v>
      </c>
      <c r="I5435" t="s">
        <v>2076</v>
      </c>
      <c r="J5435" t="s">
        <v>2578</v>
      </c>
      <c r="K5435" t="s">
        <v>2579</v>
      </c>
      <c r="L5435" t="s">
        <v>2058</v>
      </c>
      <c r="M5435" t="s">
        <v>2059</v>
      </c>
      <c r="N5435">
        <v>0</v>
      </c>
      <c r="O5435">
        <v>0</v>
      </c>
      <c r="P5435">
        <v>0</v>
      </c>
      <c r="Q5435">
        <v>24480</v>
      </c>
      <c r="R5435">
        <v>0</v>
      </c>
      <c r="S5435">
        <v>0</v>
      </c>
      <c r="T5435">
        <v>0</v>
      </c>
      <c r="U5435">
        <v>0</v>
      </c>
      <c r="V5435">
        <v>0</v>
      </c>
      <c r="W5435">
        <v>0</v>
      </c>
      <c r="X5435">
        <v>0</v>
      </c>
      <c r="Y5435">
        <v>0</v>
      </c>
      <c r="Z5435">
        <v>0</v>
      </c>
      <c r="AA5435">
        <v>0</v>
      </c>
      <c r="AB5435">
        <v>0</v>
      </c>
      <c r="AC5435">
        <v>0</v>
      </c>
      <c r="AD5435">
        <v>0</v>
      </c>
      <c r="AE5435">
        <v>0</v>
      </c>
      <c r="AF5435">
        <v>0</v>
      </c>
      <c r="AG5435" t="s">
        <v>20852</v>
      </c>
      <c r="AH5435" s="21" t="str">
        <f t="shared" si="168"/>
        <v>YR25</v>
      </c>
      <c r="AI5435" s="21">
        <v>345.36</v>
      </c>
      <c r="AJ5435" s="21">
        <f t="shared" si="169"/>
        <v>100</v>
      </c>
      <c r="AK5435" s="21" t="s">
        <v>2060</v>
      </c>
      <c r="AL5435" t="s">
        <v>2581</v>
      </c>
      <c r="AM5435" s="26" t="s">
        <v>38</v>
      </c>
      <c r="AN5435" t="s">
        <v>2030</v>
      </c>
    </row>
    <row r="5436" spans="1:40" ht="15" hidden="1" thickTop="1" x14ac:dyDescent="0.35">
      <c r="A5436" t="s">
        <v>8155</v>
      </c>
      <c r="B5436" t="s">
        <v>20853</v>
      </c>
      <c r="C5436" t="s">
        <v>4092</v>
      </c>
      <c r="D5436" t="s">
        <v>20834</v>
      </c>
      <c r="E5436" t="s">
        <v>2608</v>
      </c>
      <c r="F5436">
        <v>1</v>
      </c>
      <c r="G5436" t="s">
        <v>2609</v>
      </c>
      <c r="H5436" t="s">
        <v>2577</v>
      </c>
      <c r="I5436" t="s">
        <v>2076</v>
      </c>
      <c r="J5436" t="s">
        <v>2610</v>
      </c>
      <c r="K5436" t="s">
        <v>2611</v>
      </c>
      <c r="L5436" t="s">
        <v>2058</v>
      </c>
      <c r="M5436" t="s">
        <v>2059</v>
      </c>
      <c r="N5436">
        <v>7</v>
      </c>
      <c r="O5436">
        <v>258</v>
      </c>
      <c r="P5436">
        <v>1.05</v>
      </c>
      <c r="Q5436">
        <v>24480</v>
      </c>
      <c r="R5436">
        <v>1</v>
      </c>
      <c r="S5436">
        <v>19</v>
      </c>
      <c r="T5436">
        <v>0.08</v>
      </c>
      <c r="U5436">
        <v>6</v>
      </c>
      <c r="V5436">
        <v>239</v>
      </c>
      <c r="W5436">
        <v>0.98</v>
      </c>
      <c r="X5436">
        <v>0</v>
      </c>
      <c r="Y5436">
        <v>0</v>
      </c>
      <c r="Z5436">
        <v>0</v>
      </c>
      <c r="AA5436">
        <v>0</v>
      </c>
      <c r="AB5436">
        <v>0</v>
      </c>
      <c r="AC5436">
        <v>0</v>
      </c>
      <c r="AD5436">
        <v>0</v>
      </c>
      <c r="AE5436">
        <v>0</v>
      </c>
      <c r="AF5436">
        <v>0</v>
      </c>
      <c r="AG5436" t="s">
        <v>20854</v>
      </c>
      <c r="AH5436" s="21" t="str">
        <f t="shared" si="168"/>
        <v>YR25</v>
      </c>
      <c r="AI5436" s="21">
        <v>345.36</v>
      </c>
      <c r="AJ5436" s="21">
        <f t="shared" si="169"/>
        <v>98.946078431372555</v>
      </c>
      <c r="AK5436" s="21" t="s">
        <v>2063</v>
      </c>
      <c r="AL5436" t="s">
        <v>2613</v>
      </c>
      <c r="AM5436" s="26" t="s">
        <v>38</v>
      </c>
      <c r="AN5436" t="s">
        <v>2030</v>
      </c>
    </row>
    <row r="5437" spans="1:40" ht="15" hidden="1" thickTop="1" x14ac:dyDescent="0.35">
      <c r="A5437" t="s">
        <v>12478</v>
      </c>
      <c r="B5437" t="s">
        <v>20855</v>
      </c>
      <c r="C5437" t="s">
        <v>3818</v>
      </c>
      <c r="D5437" t="s">
        <v>20856</v>
      </c>
      <c r="E5437" t="s">
        <v>3820</v>
      </c>
      <c r="F5437">
        <v>1</v>
      </c>
      <c r="G5437" t="s">
        <v>2816</v>
      </c>
      <c r="H5437" t="s">
        <v>2620</v>
      </c>
      <c r="I5437" t="s">
        <v>2076</v>
      </c>
      <c r="J5437" t="s">
        <v>3821</v>
      </c>
      <c r="K5437" t="s">
        <v>2818</v>
      </c>
      <c r="L5437" t="s">
        <v>2058</v>
      </c>
      <c r="M5437" t="s">
        <v>2059</v>
      </c>
      <c r="N5437">
        <v>6</v>
      </c>
      <c r="O5437">
        <v>376</v>
      </c>
      <c r="P5437">
        <v>1.54</v>
      </c>
      <c r="Q5437">
        <v>24480</v>
      </c>
      <c r="R5437">
        <v>3</v>
      </c>
      <c r="S5437">
        <v>147</v>
      </c>
      <c r="T5437">
        <v>0.6</v>
      </c>
      <c r="U5437">
        <v>2</v>
      </c>
      <c r="V5437">
        <v>132</v>
      </c>
      <c r="W5437">
        <v>0.54</v>
      </c>
      <c r="X5437">
        <v>1</v>
      </c>
      <c r="Y5437">
        <v>97</v>
      </c>
      <c r="Z5437">
        <v>0.4</v>
      </c>
      <c r="AA5437">
        <v>0</v>
      </c>
      <c r="AB5437">
        <v>0</v>
      </c>
      <c r="AC5437">
        <v>0</v>
      </c>
      <c r="AD5437">
        <v>0</v>
      </c>
      <c r="AE5437">
        <v>0</v>
      </c>
      <c r="AF5437">
        <v>0</v>
      </c>
      <c r="AG5437" t="s">
        <v>20857</v>
      </c>
      <c r="AH5437" s="21" t="str">
        <f t="shared" si="168"/>
        <v>YR25</v>
      </c>
      <c r="AI5437" s="21">
        <v>345.36</v>
      </c>
      <c r="AJ5437" s="21">
        <f t="shared" si="169"/>
        <v>98.464052287581694</v>
      </c>
      <c r="AK5437" s="21" t="s">
        <v>2063</v>
      </c>
      <c r="AL5437" t="s">
        <v>2820</v>
      </c>
      <c r="AM5437" s="26" t="s">
        <v>38</v>
      </c>
      <c r="AN5437" t="s">
        <v>2032</v>
      </c>
    </row>
    <row r="5438" spans="1:40" ht="15" hidden="1" thickTop="1" x14ac:dyDescent="0.35">
      <c r="A5438" t="s">
        <v>12482</v>
      </c>
      <c r="B5438" t="s">
        <v>20858</v>
      </c>
      <c r="C5438" t="s">
        <v>5396</v>
      </c>
      <c r="D5438" t="s">
        <v>20859</v>
      </c>
      <c r="E5438" t="s">
        <v>64</v>
      </c>
      <c r="F5438">
        <v>1</v>
      </c>
      <c r="G5438" t="s">
        <v>2524</v>
      </c>
      <c r="H5438" t="s">
        <v>2056</v>
      </c>
      <c r="I5438" t="s">
        <v>2076</v>
      </c>
      <c r="J5438" t="s">
        <v>3189</v>
      </c>
      <c r="K5438" t="s">
        <v>62</v>
      </c>
      <c r="L5438" t="s">
        <v>2058</v>
      </c>
      <c r="M5438" t="s">
        <v>2059</v>
      </c>
      <c r="N5438">
        <v>3</v>
      </c>
      <c r="O5438">
        <v>97</v>
      </c>
      <c r="P5438">
        <v>0.4</v>
      </c>
      <c r="Q5438">
        <v>24480</v>
      </c>
      <c r="R5438">
        <v>1</v>
      </c>
      <c r="S5438">
        <v>18</v>
      </c>
      <c r="T5438">
        <v>7.0000000000000007E-2</v>
      </c>
      <c r="U5438">
        <v>2</v>
      </c>
      <c r="V5438">
        <v>79</v>
      </c>
      <c r="W5438">
        <v>0.32</v>
      </c>
      <c r="X5438">
        <v>0</v>
      </c>
      <c r="Y5438">
        <v>0</v>
      </c>
      <c r="Z5438">
        <v>0</v>
      </c>
      <c r="AA5438">
        <v>0</v>
      </c>
      <c r="AB5438">
        <v>0</v>
      </c>
      <c r="AC5438">
        <v>0</v>
      </c>
      <c r="AD5438">
        <v>0</v>
      </c>
      <c r="AE5438">
        <v>0</v>
      </c>
      <c r="AF5438">
        <v>0</v>
      </c>
      <c r="AG5438" t="s">
        <v>20860</v>
      </c>
      <c r="AH5438" s="21" t="str">
        <f t="shared" si="168"/>
        <v>YR25</v>
      </c>
      <c r="AI5438" s="21">
        <v>345.36</v>
      </c>
      <c r="AJ5438" s="21">
        <f t="shared" si="169"/>
        <v>99.603758169934636</v>
      </c>
      <c r="AK5438" s="21" t="s">
        <v>2060</v>
      </c>
      <c r="AL5438" t="s">
        <v>2527</v>
      </c>
      <c r="AM5438" s="26" t="s">
        <v>38</v>
      </c>
      <c r="AN5438" t="s">
        <v>2030</v>
      </c>
    </row>
    <row r="5439" spans="1:40" ht="15" hidden="1" thickTop="1" x14ac:dyDescent="0.35">
      <c r="A5439" t="s">
        <v>12486</v>
      </c>
      <c r="B5439" t="s">
        <v>20861</v>
      </c>
      <c r="C5439" t="s">
        <v>4507</v>
      </c>
      <c r="D5439" t="s">
        <v>20862</v>
      </c>
      <c r="E5439" t="s">
        <v>2575</v>
      </c>
      <c r="F5439">
        <v>1</v>
      </c>
      <c r="G5439" t="s">
        <v>2609</v>
      </c>
      <c r="H5439" t="s">
        <v>2577</v>
      </c>
      <c r="I5439" t="s">
        <v>2076</v>
      </c>
      <c r="J5439" t="s">
        <v>2675</v>
      </c>
      <c r="K5439" t="s">
        <v>2611</v>
      </c>
      <c r="L5439" t="s">
        <v>2058</v>
      </c>
      <c r="M5439" t="s">
        <v>2170</v>
      </c>
      <c r="N5439">
        <v>3</v>
      </c>
      <c r="O5439">
        <v>87</v>
      </c>
      <c r="P5439">
        <v>0.56999999999999995</v>
      </c>
      <c r="Q5439">
        <v>15300</v>
      </c>
      <c r="R5439">
        <v>2</v>
      </c>
      <c r="S5439">
        <v>67</v>
      </c>
      <c r="T5439">
        <v>0.44</v>
      </c>
      <c r="U5439">
        <v>1</v>
      </c>
      <c r="V5439">
        <v>20</v>
      </c>
      <c r="W5439">
        <v>0.13</v>
      </c>
      <c r="X5439">
        <v>0</v>
      </c>
      <c r="Y5439">
        <v>0</v>
      </c>
      <c r="Z5439">
        <v>0</v>
      </c>
      <c r="AA5439">
        <v>0</v>
      </c>
      <c r="AB5439">
        <v>0</v>
      </c>
      <c r="AC5439">
        <v>0</v>
      </c>
      <c r="AD5439">
        <v>0</v>
      </c>
      <c r="AE5439">
        <v>0</v>
      </c>
      <c r="AF5439">
        <v>0</v>
      </c>
      <c r="AG5439" t="s">
        <v>20863</v>
      </c>
      <c r="AH5439" s="21" t="str">
        <f t="shared" si="168"/>
        <v>YR25</v>
      </c>
      <c r="AI5439" s="21">
        <v>216</v>
      </c>
      <c r="AJ5439" s="21">
        <f t="shared" si="169"/>
        <v>99.431372549019613</v>
      </c>
      <c r="AK5439" s="21" t="s">
        <v>2060</v>
      </c>
      <c r="AL5439" t="s">
        <v>2581</v>
      </c>
      <c r="AM5439" s="26" t="s">
        <v>38</v>
      </c>
      <c r="AN5439" t="s">
        <v>2032</v>
      </c>
    </row>
    <row r="5440" spans="1:40" ht="15" hidden="1" thickTop="1" x14ac:dyDescent="0.35">
      <c r="A5440" t="s">
        <v>12490</v>
      </c>
      <c r="B5440" t="s">
        <v>20864</v>
      </c>
      <c r="C5440" t="s">
        <v>10902</v>
      </c>
      <c r="D5440" t="s">
        <v>20865</v>
      </c>
      <c r="E5440" t="s">
        <v>2575</v>
      </c>
      <c r="F5440">
        <v>1</v>
      </c>
      <c r="G5440" t="s">
        <v>2576</v>
      </c>
      <c r="H5440" t="s">
        <v>2577</v>
      </c>
      <c r="I5440" t="s">
        <v>2076</v>
      </c>
      <c r="J5440" t="s">
        <v>2578</v>
      </c>
      <c r="K5440" t="s">
        <v>2579</v>
      </c>
      <c r="L5440" t="s">
        <v>2058</v>
      </c>
      <c r="M5440" t="s">
        <v>2170</v>
      </c>
      <c r="N5440">
        <v>0</v>
      </c>
      <c r="O5440">
        <v>0</v>
      </c>
      <c r="P5440">
        <v>0</v>
      </c>
      <c r="Q5440">
        <v>15300</v>
      </c>
      <c r="R5440">
        <v>0</v>
      </c>
      <c r="S5440">
        <v>0</v>
      </c>
      <c r="T5440">
        <v>0</v>
      </c>
      <c r="U5440">
        <v>0</v>
      </c>
      <c r="V5440">
        <v>0</v>
      </c>
      <c r="W5440">
        <v>0</v>
      </c>
      <c r="X5440">
        <v>0</v>
      </c>
      <c r="Y5440">
        <v>0</v>
      </c>
      <c r="Z5440">
        <v>0</v>
      </c>
      <c r="AA5440">
        <v>0</v>
      </c>
      <c r="AB5440">
        <v>0</v>
      </c>
      <c r="AC5440">
        <v>0</v>
      </c>
      <c r="AD5440">
        <v>0</v>
      </c>
      <c r="AE5440">
        <v>0</v>
      </c>
      <c r="AF5440">
        <v>0</v>
      </c>
      <c r="AG5440" t="s">
        <v>20866</v>
      </c>
      <c r="AH5440" s="21" t="str">
        <f t="shared" si="168"/>
        <v>YR25</v>
      </c>
      <c r="AI5440" s="21">
        <v>216</v>
      </c>
      <c r="AJ5440" s="21">
        <f t="shared" si="169"/>
        <v>100</v>
      </c>
      <c r="AK5440" s="21" t="s">
        <v>2060</v>
      </c>
      <c r="AL5440" t="s">
        <v>2581</v>
      </c>
      <c r="AM5440" s="26" t="s">
        <v>38</v>
      </c>
      <c r="AN5440" t="s">
        <v>2031</v>
      </c>
    </row>
    <row r="5441" spans="1:40" ht="15" hidden="1" thickTop="1" x14ac:dyDescent="0.35">
      <c r="A5441" t="s">
        <v>12494</v>
      </c>
      <c r="B5441" t="s">
        <v>20867</v>
      </c>
      <c r="C5441" t="s">
        <v>5668</v>
      </c>
      <c r="D5441" t="s">
        <v>20868</v>
      </c>
      <c r="E5441" t="s">
        <v>3013</v>
      </c>
      <c r="F5441">
        <v>1</v>
      </c>
      <c r="G5441" t="s">
        <v>2600</v>
      </c>
      <c r="H5441" t="s">
        <v>2577</v>
      </c>
      <c r="I5441" t="s">
        <v>2076</v>
      </c>
      <c r="J5441" t="s">
        <v>3183</v>
      </c>
      <c r="K5441" t="s">
        <v>2742</v>
      </c>
      <c r="L5441" t="s">
        <v>2058</v>
      </c>
      <c r="M5441" t="s">
        <v>2059</v>
      </c>
      <c r="N5441">
        <v>0</v>
      </c>
      <c r="O5441">
        <v>0</v>
      </c>
      <c r="P5441">
        <v>0</v>
      </c>
      <c r="Q5441">
        <v>24480</v>
      </c>
      <c r="R5441">
        <v>0</v>
      </c>
      <c r="S5441">
        <v>0</v>
      </c>
      <c r="T5441">
        <v>0</v>
      </c>
      <c r="U5441">
        <v>0</v>
      </c>
      <c r="V5441">
        <v>0</v>
      </c>
      <c r="W5441">
        <v>0</v>
      </c>
      <c r="X5441">
        <v>0</v>
      </c>
      <c r="Y5441">
        <v>0</v>
      </c>
      <c r="Z5441">
        <v>0</v>
      </c>
      <c r="AA5441">
        <v>0</v>
      </c>
      <c r="AB5441">
        <v>0</v>
      </c>
      <c r="AC5441">
        <v>0</v>
      </c>
      <c r="AD5441">
        <v>0</v>
      </c>
      <c r="AE5441">
        <v>0</v>
      </c>
      <c r="AF5441">
        <v>0</v>
      </c>
      <c r="AG5441" t="s">
        <v>20869</v>
      </c>
      <c r="AH5441" s="21" t="str">
        <f t="shared" si="168"/>
        <v>YR25</v>
      </c>
      <c r="AI5441" s="21">
        <v>345.36</v>
      </c>
      <c r="AJ5441" s="21">
        <f t="shared" si="169"/>
        <v>100</v>
      </c>
      <c r="AK5441" s="21" t="s">
        <v>2060</v>
      </c>
      <c r="AL5441" t="s">
        <v>2551</v>
      </c>
      <c r="AM5441" s="26" t="s">
        <v>38</v>
      </c>
      <c r="AN5441" t="s">
        <v>2030</v>
      </c>
    </row>
    <row r="5442" spans="1:40" ht="15" hidden="1" thickTop="1" x14ac:dyDescent="0.35">
      <c r="A5442" t="s">
        <v>8159</v>
      </c>
      <c r="B5442" t="s">
        <v>20870</v>
      </c>
      <c r="C5442" t="s">
        <v>2885</v>
      </c>
      <c r="D5442" t="s">
        <v>20871</v>
      </c>
      <c r="E5442" t="s">
        <v>2608</v>
      </c>
      <c r="F5442">
        <v>1</v>
      </c>
      <c r="G5442" t="s">
        <v>2576</v>
      </c>
      <c r="H5442" t="s">
        <v>2577</v>
      </c>
      <c r="I5442" t="s">
        <v>2076</v>
      </c>
      <c r="J5442" t="s">
        <v>2578</v>
      </c>
      <c r="K5442" t="s">
        <v>2579</v>
      </c>
      <c r="L5442" t="s">
        <v>2058</v>
      </c>
      <c r="M5442" t="s">
        <v>2170</v>
      </c>
      <c r="N5442">
        <v>1</v>
      </c>
      <c r="O5442">
        <v>16</v>
      </c>
      <c r="P5442">
        <v>0.1</v>
      </c>
      <c r="Q5442">
        <v>15300</v>
      </c>
      <c r="R5442">
        <v>1</v>
      </c>
      <c r="S5442">
        <v>16</v>
      </c>
      <c r="T5442">
        <v>0.1</v>
      </c>
      <c r="U5442">
        <v>0</v>
      </c>
      <c r="V5442">
        <v>0</v>
      </c>
      <c r="W5442">
        <v>0</v>
      </c>
      <c r="X5442">
        <v>0</v>
      </c>
      <c r="Y5442">
        <v>0</v>
      </c>
      <c r="Z5442">
        <v>0</v>
      </c>
      <c r="AA5442">
        <v>0</v>
      </c>
      <c r="AB5442">
        <v>0</v>
      </c>
      <c r="AC5442">
        <v>0</v>
      </c>
      <c r="AD5442">
        <v>0</v>
      </c>
      <c r="AE5442">
        <v>0</v>
      </c>
      <c r="AF5442">
        <v>0</v>
      </c>
      <c r="AG5442" t="s">
        <v>20872</v>
      </c>
      <c r="AH5442" s="21" t="str">
        <f t="shared" si="168"/>
        <v>YR25</v>
      </c>
      <c r="AI5442" s="21">
        <v>216</v>
      </c>
      <c r="AJ5442" s="21">
        <f t="shared" si="169"/>
        <v>99.895424836601308</v>
      </c>
      <c r="AK5442" s="21" t="s">
        <v>2060</v>
      </c>
      <c r="AL5442" t="s">
        <v>2581</v>
      </c>
      <c r="AM5442" s="26" t="s">
        <v>38</v>
      </c>
      <c r="AN5442" t="s">
        <v>2030</v>
      </c>
    </row>
    <row r="5443" spans="1:40" ht="15" hidden="1" thickTop="1" x14ac:dyDescent="0.35">
      <c r="A5443" t="s">
        <v>12501</v>
      </c>
      <c r="B5443" t="s">
        <v>20873</v>
      </c>
      <c r="C5443" t="s">
        <v>3428</v>
      </c>
      <c r="D5443" t="s">
        <v>20874</v>
      </c>
      <c r="E5443" t="s">
        <v>2575</v>
      </c>
      <c r="F5443">
        <v>1</v>
      </c>
      <c r="G5443" t="s">
        <v>2609</v>
      </c>
      <c r="H5443" t="s">
        <v>2577</v>
      </c>
      <c r="I5443" t="s">
        <v>2076</v>
      </c>
      <c r="J5443" t="s">
        <v>2610</v>
      </c>
      <c r="K5443" t="s">
        <v>2611</v>
      </c>
      <c r="L5443" t="s">
        <v>2058</v>
      </c>
      <c r="M5443" t="s">
        <v>2059</v>
      </c>
      <c r="N5443">
        <v>7</v>
      </c>
      <c r="O5443">
        <v>148</v>
      </c>
      <c r="P5443">
        <v>0.6</v>
      </c>
      <c r="Q5443">
        <v>24480</v>
      </c>
      <c r="R5443">
        <v>5</v>
      </c>
      <c r="S5443">
        <v>88</v>
      </c>
      <c r="T5443">
        <v>0.36</v>
      </c>
      <c r="U5443">
        <v>2</v>
      </c>
      <c r="V5443">
        <v>60</v>
      </c>
      <c r="W5443">
        <v>0.25</v>
      </c>
      <c r="X5443">
        <v>0</v>
      </c>
      <c r="Y5443">
        <v>0</v>
      </c>
      <c r="Z5443">
        <v>0</v>
      </c>
      <c r="AA5443">
        <v>0</v>
      </c>
      <c r="AB5443">
        <v>0</v>
      </c>
      <c r="AC5443">
        <v>0</v>
      </c>
      <c r="AD5443">
        <v>0</v>
      </c>
      <c r="AE5443">
        <v>0</v>
      </c>
      <c r="AF5443">
        <v>0</v>
      </c>
      <c r="AG5443" t="s">
        <v>20875</v>
      </c>
      <c r="AH5443" s="21" t="str">
        <f t="shared" si="168"/>
        <v>YR25</v>
      </c>
      <c r="AI5443" s="21">
        <v>345.36</v>
      </c>
      <c r="AJ5443" s="21">
        <f t="shared" si="169"/>
        <v>99.395424836601308</v>
      </c>
      <c r="AK5443" s="21" t="s">
        <v>2060</v>
      </c>
      <c r="AL5443" t="s">
        <v>2581</v>
      </c>
      <c r="AM5443" s="26" t="s">
        <v>38</v>
      </c>
      <c r="AN5443" t="s">
        <v>2032</v>
      </c>
    </row>
    <row r="5444" spans="1:40" ht="15" hidden="1" thickTop="1" x14ac:dyDescent="0.35">
      <c r="A5444" t="s">
        <v>12504</v>
      </c>
      <c r="B5444" t="s">
        <v>20876</v>
      </c>
      <c r="C5444" t="s">
        <v>3954</v>
      </c>
      <c r="D5444" t="s">
        <v>20877</v>
      </c>
      <c r="E5444" t="s">
        <v>561</v>
      </c>
      <c r="F5444">
        <v>1</v>
      </c>
      <c r="G5444" t="s">
        <v>2524</v>
      </c>
      <c r="H5444" t="s">
        <v>2056</v>
      </c>
      <c r="I5444" t="s">
        <v>2076</v>
      </c>
      <c r="J5444" t="s">
        <v>3956</v>
      </c>
      <c r="K5444" t="s">
        <v>62</v>
      </c>
      <c r="L5444" t="s">
        <v>2058</v>
      </c>
      <c r="M5444" t="s">
        <v>2059</v>
      </c>
      <c r="N5444">
        <v>0</v>
      </c>
      <c r="O5444">
        <v>0</v>
      </c>
      <c r="P5444">
        <v>0</v>
      </c>
      <c r="Q5444">
        <v>24480</v>
      </c>
      <c r="R5444">
        <v>0</v>
      </c>
      <c r="S5444">
        <v>0</v>
      </c>
      <c r="T5444">
        <v>0</v>
      </c>
      <c r="U5444">
        <v>0</v>
      </c>
      <c r="V5444">
        <v>0</v>
      </c>
      <c r="W5444">
        <v>0</v>
      </c>
      <c r="X5444">
        <v>0</v>
      </c>
      <c r="Y5444">
        <v>0</v>
      </c>
      <c r="Z5444">
        <v>0</v>
      </c>
      <c r="AA5444">
        <v>0</v>
      </c>
      <c r="AB5444">
        <v>0</v>
      </c>
      <c r="AC5444">
        <v>0</v>
      </c>
      <c r="AD5444">
        <v>0</v>
      </c>
      <c r="AE5444">
        <v>0</v>
      </c>
      <c r="AF5444">
        <v>0</v>
      </c>
      <c r="AG5444" t="s">
        <v>20878</v>
      </c>
      <c r="AH5444" s="21" t="str">
        <f t="shared" si="168"/>
        <v>YR25</v>
      </c>
      <c r="AI5444" s="21">
        <v>345.36</v>
      </c>
      <c r="AJ5444" s="21">
        <f t="shared" si="169"/>
        <v>100</v>
      </c>
      <c r="AK5444" s="21" t="s">
        <v>2060</v>
      </c>
      <c r="AL5444" t="s">
        <v>2527</v>
      </c>
      <c r="AM5444" s="26" t="s">
        <v>38</v>
      </c>
      <c r="AN5444" t="s">
        <v>2031</v>
      </c>
    </row>
    <row r="5445" spans="1:40" ht="15" hidden="1" thickTop="1" x14ac:dyDescent="0.35">
      <c r="A5445" t="s">
        <v>12508</v>
      </c>
      <c r="B5445" t="s">
        <v>20879</v>
      </c>
      <c r="C5445" t="s">
        <v>4507</v>
      </c>
      <c r="D5445" t="s">
        <v>20862</v>
      </c>
      <c r="E5445" t="s">
        <v>2575</v>
      </c>
      <c r="F5445">
        <v>1</v>
      </c>
      <c r="G5445" t="s">
        <v>2609</v>
      </c>
      <c r="H5445" t="s">
        <v>2577</v>
      </c>
      <c r="I5445" t="s">
        <v>2076</v>
      </c>
      <c r="J5445" t="s">
        <v>2675</v>
      </c>
      <c r="K5445" t="s">
        <v>2611</v>
      </c>
      <c r="L5445" t="s">
        <v>2058</v>
      </c>
      <c r="M5445" t="s">
        <v>2059</v>
      </c>
      <c r="N5445">
        <v>5</v>
      </c>
      <c r="O5445">
        <v>236</v>
      </c>
      <c r="P5445">
        <v>0.96</v>
      </c>
      <c r="Q5445">
        <v>24480</v>
      </c>
      <c r="R5445">
        <v>3</v>
      </c>
      <c r="S5445">
        <v>150</v>
      </c>
      <c r="T5445">
        <v>0.61</v>
      </c>
      <c r="U5445">
        <v>1</v>
      </c>
      <c r="V5445">
        <v>71</v>
      </c>
      <c r="W5445">
        <v>0.28999999999999998</v>
      </c>
      <c r="X5445">
        <v>1</v>
      </c>
      <c r="Y5445">
        <v>15</v>
      </c>
      <c r="Z5445">
        <v>0.06</v>
      </c>
      <c r="AA5445">
        <v>0</v>
      </c>
      <c r="AB5445">
        <v>0</v>
      </c>
      <c r="AC5445">
        <v>0</v>
      </c>
      <c r="AD5445">
        <v>0</v>
      </c>
      <c r="AE5445">
        <v>0</v>
      </c>
      <c r="AF5445">
        <v>0</v>
      </c>
      <c r="AG5445" t="s">
        <v>20880</v>
      </c>
      <c r="AH5445" s="21" t="str">
        <f t="shared" si="168"/>
        <v>YR25</v>
      </c>
      <c r="AI5445" s="21">
        <v>345.36</v>
      </c>
      <c r="AJ5445" s="21">
        <f t="shared" si="169"/>
        <v>99.035947712418306</v>
      </c>
      <c r="AK5445" s="21" t="s">
        <v>2063</v>
      </c>
      <c r="AL5445" t="s">
        <v>2581</v>
      </c>
      <c r="AM5445" s="26" t="s">
        <v>38</v>
      </c>
      <c r="AN5445" t="s">
        <v>2029</v>
      </c>
    </row>
    <row r="5446" spans="1:40" ht="15" hidden="1" thickTop="1" x14ac:dyDescent="0.35">
      <c r="A5446" t="s">
        <v>12512</v>
      </c>
      <c r="B5446" t="s">
        <v>20881</v>
      </c>
      <c r="C5446" t="s">
        <v>3419</v>
      </c>
      <c r="D5446" t="s">
        <v>20882</v>
      </c>
      <c r="E5446" t="s">
        <v>2562</v>
      </c>
      <c r="F5446">
        <v>1</v>
      </c>
      <c r="G5446" t="s">
        <v>2546</v>
      </c>
      <c r="H5446" t="s">
        <v>2510</v>
      </c>
      <c r="I5446" t="s">
        <v>2076</v>
      </c>
      <c r="J5446" t="s">
        <v>2547</v>
      </c>
      <c r="K5446" t="s">
        <v>2548</v>
      </c>
      <c r="L5446" t="s">
        <v>2058</v>
      </c>
      <c r="M5446" t="s">
        <v>2170</v>
      </c>
      <c r="N5446">
        <v>3</v>
      </c>
      <c r="O5446">
        <v>94</v>
      </c>
      <c r="P5446">
        <v>0.61</v>
      </c>
      <c r="Q5446">
        <v>15300</v>
      </c>
      <c r="R5446">
        <v>1</v>
      </c>
      <c r="S5446">
        <v>39</v>
      </c>
      <c r="T5446">
        <v>0.25</v>
      </c>
      <c r="U5446">
        <v>2</v>
      </c>
      <c r="V5446">
        <v>55</v>
      </c>
      <c r="W5446">
        <v>0.36</v>
      </c>
      <c r="X5446">
        <v>0</v>
      </c>
      <c r="Y5446">
        <v>0</v>
      </c>
      <c r="Z5446">
        <v>0</v>
      </c>
      <c r="AA5446">
        <v>0</v>
      </c>
      <c r="AB5446">
        <v>0</v>
      </c>
      <c r="AC5446">
        <v>0</v>
      </c>
      <c r="AD5446">
        <v>0</v>
      </c>
      <c r="AE5446">
        <v>0</v>
      </c>
      <c r="AF5446">
        <v>0</v>
      </c>
      <c r="AG5446" t="s">
        <v>20883</v>
      </c>
      <c r="AH5446" s="21" t="str">
        <f t="shared" si="168"/>
        <v>YR25</v>
      </c>
      <c r="AI5446" s="21">
        <v>216</v>
      </c>
      <c r="AJ5446" s="21">
        <f t="shared" si="169"/>
        <v>99.385620915032675</v>
      </c>
      <c r="AK5446" s="21" t="s">
        <v>2060</v>
      </c>
      <c r="AL5446" t="s">
        <v>2551</v>
      </c>
      <c r="AM5446" s="26" t="s">
        <v>38</v>
      </c>
      <c r="AN5446" t="s">
        <v>2032</v>
      </c>
    </row>
    <row r="5447" spans="1:40" ht="15" hidden="1" thickTop="1" x14ac:dyDescent="0.35">
      <c r="A5447" t="s">
        <v>8163</v>
      </c>
      <c r="B5447" t="s">
        <v>20884</v>
      </c>
      <c r="C5447" t="s">
        <v>6101</v>
      </c>
      <c r="D5447" t="s">
        <v>20885</v>
      </c>
      <c r="E5447" t="s">
        <v>2575</v>
      </c>
      <c r="F5447">
        <v>1</v>
      </c>
      <c r="G5447" t="s">
        <v>2576</v>
      </c>
      <c r="H5447" t="s">
        <v>2577</v>
      </c>
      <c r="I5447" t="s">
        <v>2076</v>
      </c>
      <c r="J5447" t="s">
        <v>2578</v>
      </c>
      <c r="K5447" t="s">
        <v>2579</v>
      </c>
      <c r="L5447" t="s">
        <v>2058</v>
      </c>
      <c r="M5447" t="s">
        <v>2170</v>
      </c>
      <c r="N5447">
        <v>2</v>
      </c>
      <c r="O5447">
        <v>39</v>
      </c>
      <c r="P5447">
        <v>0.25</v>
      </c>
      <c r="Q5447">
        <v>15300</v>
      </c>
      <c r="R5447">
        <v>0</v>
      </c>
      <c r="S5447">
        <v>0</v>
      </c>
      <c r="T5447">
        <v>0</v>
      </c>
      <c r="U5447">
        <v>2</v>
      </c>
      <c r="V5447">
        <v>39</v>
      </c>
      <c r="W5447">
        <v>0.25</v>
      </c>
      <c r="X5447">
        <v>0</v>
      </c>
      <c r="Y5447">
        <v>0</v>
      </c>
      <c r="Z5447">
        <v>0</v>
      </c>
      <c r="AA5447">
        <v>0</v>
      </c>
      <c r="AB5447">
        <v>0</v>
      </c>
      <c r="AC5447">
        <v>0</v>
      </c>
      <c r="AD5447">
        <v>0</v>
      </c>
      <c r="AE5447">
        <v>0</v>
      </c>
      <c r="AF5447">
        <v>0</v>
      </c>
      <c r="AG5447" t="s">
        <v>20886</v>
      </c>
      <c r="AH5447" s="21" t="str">
        <f t="shared" ref="AH5447:AH5510" si="170">LEFT(AG5447,4)</f>
        <v>YR25</v>
      </c>
      <c r="AI5447" s="21">
        <v>216</v>
      </c>
      <c r="AJ5447" s="21">
        <f t="shared" ref="AJ5447:AJ5510" si="171">100-(O5447/Q5447*100)</f>
        <v>99.745098039215691</v>
      </c>
      <c r="AK5447" s="21" t="s">
        <v>2060</v>
      </c>
      <c r="AL5447" t="s">
        <v>2581</v>
      </c>
      <c r="AM5447" s="26" t="s">
        <v>38</v>
      </c>
      <c r="AN5447" t="s">
        <v>2031</v>
      </c>
    </row>
    <row r="5448" spans="1:40" ht="15" hidden="1" thickTop="1" x14ac:dyDescent="0.35">
      <c r="A5448" t="s">
        <v>12519</v>
      </c>
      <c r="B5448" t="s">
        <v>20887</v>
      </c>
      <c r="C5448" t="s">
        <v>2598</v>
      </c>
      <c r="D5448" t="s">
        <v>20888</v>
      </c>
      <c r="E5448" t="s">
        <v>3013</v>
      </c>
      <c r="F5448">
        <v>1</v>
      </c>
      <c r="G5448" t="s">
        <v>2600</v>
      </c>
      <c r="H5448" t="s">
        <v>2577</v>
      </c>
      <c r="I5448" t="s">
        <v>2076</v>
      </c>
      <c r="J5448" t="s">
        <v>2601</v>
      </c>
      <c r="K5448" t="s">
        <v>2602</v>
      </c>
      <c r="L5448" t="s">
        <v>2058</v>
      </c>
      <c r="M5448" t="s">
        <v>2059</v>
      </c>
      <c r="N5448">
        <v>8</v>
      </c>
      <c r="O5448">
        <v>228</v>
      </c>
      <c r="P5448">
        <v>0.93</v>
      </c>
      <c r="Q5448">
        <v>24480</v>
      </c>
      <c r="R5448">
        <v>3</v>
      </c>
      <c r="S5448">
        <v>85</v>
      </c>
      <c r="T5448">
        <v>0.35</v>
      </c>
      <c r="U5448">
        <v>5</v>
      </c>
      <c r="V5448">
        <v>143</v>
      </c>
      <c r="W5448">
        <v>0.57999999999999996</v>
      </c>
      <c r="X5448">
        <v>0</v>
      </c>
      <c r="Y5448">
        <v>0</v>
      </c>
      <c r="Z5448">
        <v>0</v>
      </c>
      <c r="AA5448">
        <v>0</v>
      </c>
      <c r="AB5448">
        <v>0</v>
      </c>
      <c r="AC5448">
        <v>0</v>
      </c>
      <c r="AD5448">
        <v>0</v>
      </c>
      <c r="AE5448">
        <v>0</v>
      </c>
      <c r="AF5448">
        <v>0</v>
      </c>
      <c r="AG5448" t="s">
        <v>20889</v>
      </c>
      <c r="AH5448" s="21" t="str">
        <f t="shared" si="170"/>
        <v>YR25</v>
      </c>
      <c r="AI5448" s="21">
        <v>345.36</v>
      </c>
      <c r="AJ5448" s="21">
        <f t="shared" si="171"/>
        <v>99.068627450980387</v>
      </c>
      <c r="AK5448" s="21" t="s">
        <v>2063</v>
      </c>
      <c r="AL5448" t="s">
        <v>2551</v>
      </c>
      <c r="AM5448" s="26" t="s">
        <v>38</v>
      </c>
      <c r="AN5448" t="s">
        <v>2033</v>
      </c>
    </row>
    <row r="5449" spans="1:40" ht="15" hidden="1" thickTop="1" x14ac:dyDescent="0.35">
      <c r="A5449" t="s">
        <v>12523</v>
      </c>
      <c r="B5449" t="s">
        <v>20890</v>
      </c>
      <c r="C5449" t="s">
        <v>3021</v>
      </c>
      <c r="D5449" t="s">
        <v>20891</v>
      </c>
      <c r="E5449" t="s">
        <v>2857</v>
      </c>
      <c r="F5449">
        <v>1</v>
      </c>
      <c r="G5449" t="s">
        <v>2576</v>
      </c>
      <c r="H5449" t="s">
        <v>2577</v>
      </c>
      <c r="I5449" t="s">
        <v>2076</v>
      </c>
      <c r="J5449" t="s">
        <v>2858</v>
      </c>
      <c r="K5449" t="s">
        <v>2742</v>
      </c>
      <c r="L5449" t="s">
        <v>2058</v>
      </c>
      <c r="M5449" t="s">
        <v>2170</v>
      </c>
      <c r="N5449">
        <v>4</v>
      </c>
      <c r="O5449">
        <v>182</v>
      </c>
      <c r="P5449">
        <v>1.19</v>
      </c>
      <c r="Q5449">
        <v>15300</v>
      </c>
      <c r="R5449">
        <v>2</v>
      </c>
      <c r="S5449">
        <v>74</v>
      </c>
      <c r="T5449">
        <v>0.48</v>
      </c>
      <c r="U5449">
        <v>2</v>
      </c>
      <c r="V5449">
        <v>108</v>
      </c>
      <c r="W5449">
        <v>0.71</v>
      </c>
      <c r="X5449">
        <v>0</v>
      </c>
      <c r="Y5449">
        <v>0</v>
      </c>
      <c r="Z5449">
        <v>0</v>
      </c>
      <c r="AA5449">
        <v>0</v>
      </c>
      <c r="AB5449">
        <v>0</v>
      </c>
      <c r="AC5449">
        <v>0</v>
      </c>
      <c r="AD5449">
        <v>0</v>
      </c>
      <c r="AE5449">
        <v>0</v>
      </c>
      <c r="AF5449">
        <v>0</v>
      </c>
      <c r="AG5449" t="s">
        <v>20892</v>
      </c>
      <c r="AH5449" s="21" t="str">
        <f t="shared" si="170"/>
        <v>YR25</v>
      </c>
      <c r="AI5449" s="21">
        <v>216</v>
      </c>
      <c r="AJ5449" s="21">
        <f t="shared" si="171"/>
        <v>98.810457516339866</v>
      </c>
      <c r="AK5449" s="21" t="s">
        <v>2063</v>
      </c>
      <c r="AL5449" t="s">
        <v>2581</v>
      </c>
      <c r="AM5449" s="26" t="s">
        <v>38</v>
      </c>
      <c r="AN5449" t="s">
        <v>2031</v>
      </c>
    </row>
    <row r="5450" spans="1:40" ht="15" hidden="1" thickTop="1" x14ac:dyDescent="0.35">
      <c r="A5450" t="s">
        <v>12527</v>
      </c>
      <c r="B5450" t="s">
        <v>20893</v>
      </c>
      <c r="C5450" t="s">
        <v>4101</v>
      </c>
      <c r="D5450" t="s">
        <v>20894</v>
      </c>
      <c r="E5450" t="s">
        <v>3338</v>
      </c>
      <c r="F5450">
        <v>1</v>
      </c>
      <c r="G5450" t="s">
        <v>2609</v>
      </c>
      <c r="H5450" t="s">
        <v>2577</v>
      </c>
      <c r="I5450" t="s">
        <v>2076</v>
      </c>
      <c r="J5450" t="s">
        <v>2675</v>
      </c>
      <c r="K5450" t="s">
        <v>2611</v>
      </c>
      <c r="L5450" t="s">
        <v>2058</v>
      </c>
      <c r="M5450" t="s">
        <v>2059</v>
      </c>
      <c r="N5450">
        <v>13</v>
      </c>
      <c r="O5450">
        <v>403</v>
      </c>
      <c r="P5450">
        <v>1.65</v>
      </c>
      <c r="Q5450">
        <v>24480</v>
      </c>
      <c r="R5450">
        <v>5</v>
      </c>
      <c r="S5450">
        <v>163</v>
      </c>
      <c r="T5450">
        <v>0.67</v>
      </c>
      <c r="U5450">
        <v>8</v>
      </c>
      <c r="V5450">
        <v>240</v>
      </c>
      <c r="W5450">
        <v>0.98</v>
      </c>
      <c r="X5450">
        <v>0</v>
      </c>
      <c r="Y5450">
        <v>0</v>
      </c>
      <c r="Z5450">
        <v>0</v>
      </c>
      <c r="AA5450">
        <v>0</v>
      </c>
      <c r="AB5450">
        <v>0</v>
      </c>
      <c r="AC5450">
        <v>0</v>
      </c>
      <c r="AD5450">
        <v>0</v>
      </c>
      <c r="AE5450">
        <v>0</v>
      </c>
      <c r="AF5450">
        <v>0</v>
      </c>
      <c r="AG5450" t="s">
        <v>20895</v>
      </c>
      <c r="AH5450" s="21" t="str">
        <f t="shared" si="170"/>
        <v>YR25</v>
      </c>
      <c r="AI5450" s="21">
        <v>345.36</v>
      </c>
      <c r="AJ5450" s="21">
        <f t="shared" si="171"/>
        <v>98.353758169934636</v>
      </c>
      <c r="AK5450" s="21" t="s">
        <v>2063</v>
      </c>
      <c r="AL5450" t="s">
        <v>2581</v>
      </c>
      <c r="AM5450" s="26" t="s">
        <v>38</v>
      </c>
      <c r="AN5450" t="s">
        <v>2033</v>
      </c>
    </row>
    <row r="5451" spans="1:40" ht="15" hidden="1" thickTop="1" x14ac:dyDescent="0.35">
      <c r="A5451" t="s">
        <v>12531</v>
      </c>
      <c r="B5451" t="s">
        <v>20896</v>
      </c>
      <c r="C5451" t="s">
        <v>2928</v>
      </c>
      <c r="D5451" t="s">
        <v>15834</v>
      </c>
      <c r="E5451" t="s">
        <v>2562</v>
      </c>
      <c r="F5451">
        <v>1</v>
      </c>
      <c r="G5451" t="s">
        <v>2546</v>
      </c>
      <c r="H5451" t="s">
        <v>2510</v>
      </c>
      <c r="I5451" t="s">
        <v>2076</v>
      </c>
      <c r="J5451" t="s">
        <v>2547</v>
      </c>
      <c r="K5451" t="s">
        <v>2548</v>
      </c>
      <c r="L5451" t="s">
        <v>2058</v>
      </c>
      <c r="M5451" t="s">
        <v>2059</v>
      </c>
      <c r="N5451">
        <v>6</v>
      </c>
      <c r="O5451">
        <v>275</v>
      </c>
      <c r="P5451">
        <v>1.1200000000000001</v>
      </c>
      <c r="Q5451">
        <v>24480</v>
      </c>
      <c r="R5451">
        <v>3</v>
      </c>
      <c r="S5451">
        <v>131</v>
      </c>
      <c r="T5451">
        <v>0.54</v>
      </c>
      <c r="U5451">
        <v>3</v>
      </c>
      <c r="V5451">
        <v>144</v>
      </c>
      <c r="W5451">
        <v>0.59</v>
      </c>
      <c r="X5451">
        <v>0</v>
      </c>
      <c r="Y5451">
        <v>0</v>
      </c>
      <c r="Z5451">
        <v>0</v>
      </c>
      <c r="AA5451">
        <v>0</v>
      </c>
      <c r="AB5451">
        <v>0</v>
      </c>
      <c r="AC5451">
        <v>0</v>
      </c>
      <c r="AD5451">
        <v>0</v>
      </c>
      <c r="AE5451">
        <v>0</v>
      </c>
      <c r="AF5451">
        <v>0</v>
      </c>
      <c r="AG5451" t="s">
        <v>20897</v>
      </c>
      <c r="AH5451" s="21" t="str">
        <f t="shared" si="170"/>
        <v>YR25</v>
      </c>
      <c r="AI5451" s="21">
        <v>345.36</v>
      </c>
      <c r="AJ5451" s="21">
        <f t="shared" si="171"/>
        <v>98.876633986928098</v>
      </c>
      <c r="AK5451" s="21" t="s">
        <v>2063</v>
      </c>
      <c r="AL5451" t="s">
        <v>2551</v>
      </c>
      <c r="AM5451" s="26" t="s">
        <v>38</v>
      </c>
      <c r="AN5451" t="s">
        <v>2032</v>
      </c>
    </row>
    <row r="5452" spans="1:40" ht="15" hidden="1" thickTop="1" x14ac:dyDescent="0.35">
      <c r="A5452" t="s">
        <v>12535</v>
      </c>
      <c r="B5452" t="s">
        <v>20898</v>
      </c>
      <c r="C5452" t="s">
        <v>3857</v>
      </c>
      <c r="D5452" t="s">
        <v>20899</v>
      </c>
      <c r="E5452" t="s">
        <v>558</v>
      </c>
      <c r="F5452">
        <v>2</v>
      </c>
      <c r="G5452" t="s">
        <v>2524</v>
      </c>
      <c r="H5452" t="s">
        <v>2056</v>
      </c>
      <c r="I5452" t="s">
        <v>2076</v>
      </c>
      <c r="J5452" t="s">
        <v>2532</v>
      </c>
      <c r="K5452" t="s">
        <v>62</v>
      </c>
      <c r="L5452" t="s">
        <v>2058</v>
      </c>
      <c r="M5452" t="s">
        <v>2059</v>
      </c>
      <c r="N5452">
        <v>2</v>
      </c>
      <c r="O5452">
        <v>57</v>
      </c>
      <c r="P5452">
        <v>0.23</v>
      </c>
      <c r="Q5452">
        <v>24480</v>
      </c>
      <c r="R5452">
        <v>1</v>
      </c>
      <c r="S5452">
        <v>39</v>
      </c>
      <c r="T5452">
        <v>0.16</v>
      </c>
      <c r="U5452">
        <v>1</v>
      </c>
      <c r="V5452">
        <v>18</v>
      </c>
      <c r="W5452">
        <v>7.0000000000000007E-2</v>
      </c>
      <c r="X5452">
        <v>0</v>
      </c>
      <c r="Y5452">
        <v>0</v>
      </c>
      <c r="Z5452">
        <v>0</v>
      </c>
      <c r="AA5452">
        <v>0</v>
      </c>
      <c r="AB5452">
        <v>0</v>
      </c>
      <c r="AC5452">
        <v>0</v>
      </c>
      <c r="AD5452">
        <v>0</v>
      </c>
      <c r="AE5452">
        <v>0</v>
      </c>
      <c r="AF5452">
        <v>0</v>
      </c>
      <c r="AG5452" t="s">
        <v>20900</v>
      </c>
      <c r="AH5452" s="21" t="str">
        <f t="shared" si="170"/>
        <v>YR25</v>
      </c>
      <c r="AI5452" s="21">
        <v>345.36</v>
      </c>
      <c r="AJ5452" s="21">
        <f t="shared" si="171"/>
        <v>99.767156862745097</v>
      </c>
      <c r="AK5452" s="21" t="s">
        <v>2060</v>
      </c>
      <c r="AL5452" t="s">
        <v>2527</v>
      </c>
      <c r="AM5452" s="26" t="s">
        <v>38</v>
      </c>
      <c r="AN5452" t="s">
        <v>2030</v>
      </c>
    </row>
    <row r="5453" spans="1:40" ht="15" hidden="1" thickTop="1" x14ac:dyDescent="0.35">
      <c r="A5453" t="s">
        <v>12539</v>
      </c>
      <c r="B5453" t="s">
        <v>20901</v>
      </c>
      <c r="C5453" t="s">
        <v>4072</v>
      </c>
      <c r="D5453" t="s">
        <v>20902</v>
      </c>
      <c r="E5453" t="s">
        <v>2608</v>
      </c>
      <c r="F5453">
        <v>1</v>
      </c>
      <c r="G5453" t="s">
        <v>2609</v>
      </c>
      <c r="H5453" t="s">
        <v>2577</v>
      </c>
      <c r="I5453" t="s">
        <v>2076</v>
      </c>
      <c r="J5453" t="s">
        <v>2610</v>
      </c>
      <c r="K5453" t="s">
        <v>2611</v>
      </c>
      <c r="L5453" t="s">
        <v>2058</v>
      </c>
      <c r="M5453" t="s">
        <v>2170</v>
      </c>
      <c r="N5453">
        <v>2</v>
      </c>
      <c r="O5453">
        <v>72</v>
      </c>
      <c r="P5453">
        <v>0.47</v>
      </c>
      <c r="Q5453">
        <v>15300</v>
      </c>
      <c r="R5453">
        <v>0</v>
      </c>
      <c r="S5453">
        <v>0</v>
      </c>
      <c r="T5453">
        <v>0</v>
      </c>
      <c r="U5453">
        <v>2</v>
      </c>
      <c r="V5453">
        <v>72</v>
      </c>
      <c r="W5453">
        <v>0.47</v>
      </c>
      <c r="X5453">
        <v>0</v>
      </c>
      <c r="Y5453">
        <v>0</v>
      </c>
      <c r="Z5453">
        <v>0</v>
      </c>
      <c r="AA5453">
        <v>0</v>
      </c>
      <c r="AB5453">
        <v>0</v>
      </c>
      <c r="AC5453">
        <v>0</v>
      </c>
      <c r="AD5453">
        <v>0</v>
      </c>
      <c r="AE5453">
        <v>0</v>
      </c>
      <c r="AF5453">
        <v>0</v>
      </c>
      <c r="AG5453" t="s">
        <v>20903</v>
      </c>
      <c r="AH5453" s="21" t="str">
        <f t="shared" si="170"/>
        <v>YR25</v>
      </c>
      <c r="AI5453" s="21">
        <v>216</v>
      </c>
      <c r="AJ5453" s="21">
        <f t="shared" si="171"/>
        <v>99.529411764705884</v>
      </c>
      <c r="AK5453" s="21" t="s">
        <v>2060</v>
      </c>
      <c r="AL5453" t="s">
        <v>2581</v>
      </c>
      <c r="AM5453" s="26" t="s">
        <v>38</v>
      </c>
      <c r="AN5453" t="s">
        <v>2031</v>
      </c>
    </row>
    <row r="5454" spans="1:40" ht="15" hidden="1" thickTop="1" x14ac:dyDescent="0.35">
      <c r="A5454" t="s">
        <v>12545</v>
      </c>
      <c r="B5454" t="s">
        <v>20904</v>
      </c>
      <c r="C5454" t="s">
        <v>5757</v>
      </c>
      <c r="D5454" t="s">
        <v>20905</v>
      </c>
      <c r="E5454" t="s">
        <v>3005</v>
      </c>
      <c r="F5454">
        <v>1</v>
      </c>
      <c r="G5454" t="s">
        <v>2546</v>
      </c>
      <c r="H5454" t="s">
        <v>2510</v>
      </c>
      <c r="I5454" t="s">
        <v>2076</v>
      </c>
      <c r="J5454" t="s">
        <v>5759</v>
      </c>
      <c r="K5454" t="s">
        <v>2548</v>
      </c>
      <c r="L5454" t="s">
        <v>2058</v>
      </c>
      <c r="M5454" t="s">
        <v>2170</v>
      </c>
      <c r="N5454">
        <v>3</v>
      </c>
      <c r="O5454">
        <v>182</v>
      </c>
      <c r="P5454">
        <v>1.19</v>
      </c>
      <c r="Q5454">
        <v>15300</v>
      </c>
      <c r="R5454">
        <v>0</v>
      </c>
      <c r="S5454">
        <v>0</v>
      </c>
      <c r="T5454">
        <v>0</v>
      </c>
      <c r="U5454">
        <v>2</v>
      </c>
      <c r="V5454">
        <v>137</v>
      </c>
      <c r="W5454">
        <v>0.9</v>
      </c>
      <c r="X5454">
        <v>1</v>
      </c>
      <c r="Y5454">
        <v>45</v>
      </c>
      <c r="Z5454">
        <v>0.28999999999999998</v>
      </c>
      <c r="AA5454">
        <v>0</v>
      </c>
      <c r="AB5454">
        <v>0</v>
      </c>
      <c r="AC5454">
        <v>0</v>
      </c>
      <c r="AD5454">
        <v>0</v>
      </c>
      <c r="AE5454">
        <v>0</v>
      </c>
      <c r="AF5454">
        <v>0</v>
      </c>
      <c r="AG5454" t="s">
        <v>20906</v>
      </c>
      <c r="AH5454" s="21" t="str">
        <f t="shared" si="170"/>
        <v>YR25</v>
      </c>
      <c r="AI5454" s="21">
        <v>216</v>
      </c>
      <c r="AJ5454" s="21">
        <f t="shared" si="171"/>
        <v>98.810457516339866</v>
      </c>
      <c r="AK5454" s="21" t="s">
        <v>2063</v>
      </c>
      <c r="AL5454" t="s">
        <v>2551</v>
      </c>
      <c r="AM5454" s="26" t="s">
        <v>38</v>
      </c>
      <c r="AN5454" t="s">
        <v>2031</v>
      </c>
    </row>
    <row r="5455" spans="1:40" ht="15" hidden="1" thickTop="1" x14ac:dyDescent="0.35">
      <c r="A5455" t="s">
        <v>12549</v>
      </c>
      <c r="B5455" t="s">
        <v>20907</v>
      </c>
      <c r="C5455" t="s">
        <v>6818</v>
      </c>
      <c r="D5455" t="s">
        <v>11024</v>
      </c>
      <c r="E5455" t="s">
        <v>2575</v>
      </c>
      <c r="F5455">
        <v>1</v>
      </c>
      <c r="G5455" t="s">
        <v>2576</v>
      </c>
      <c r="H5455" t="s">
        <v>2577</v>
      </c>
      <c r="I5455" t="s">
        <v>2076</v>
      </c>
      <c r="J5455" t="s">
        <v>2578</v>
      </c>
      <c r="K5455" t="s">
        <v>2579</v>
      </c>
      <c r="L5455" t="s">
        <v>2058</v>
      </c>
      <c r="M5455" t="s">
        <v>2059</v>
      </c>
      <c r="N5455">
        <v>1</v>
      </c>
      <c r="O5455">
        <v>20</v>
      </c>
      <c r="P5455">
        <v>0.08</v>
      </c>
      <c r="Q5455">
        <v>24480</v>
      </c>
      <c r="R5455">
        <v>0</v>
      </c>
      <c r="S5455">
        <v>0</v>
      </c>
      <c r="T5455">
        <v>0</v>
      </c>
      <c r="U5455">
        <v>0</v>
      </c>
      <c r="V5455">
        <v>0</v>
      </c>
      <c r="W5455">
        <v>0</v>
      </c>
      <c r="X5455">
        <v>1</v>
      </c>
      <c r="Y5455">
        <v>20</v>
      </c>
      <c r="Z5455">
        <v>0.08</v>
      </c>
      <c r="AA5455">
        <v>0</v>
      </c>
      <c r="AB5455">
        <v>0</v>
      </c>
      <c r="AC5455">
        <v>0</v>
      </c>
      <c r="AD5455">
        <v>0</v>
      </c>
      <c r="AE5455">
        <v>0</v>
      </c>
      <c r="AF5455">
        <v>0</v>
      </c>
      <c r="AG5455" t="s">
        <v>20908</v>
      </c>
      <c r="AH5455" s="21" t="str">
        <f t="shared" si="170"/>
        <v>YR25</v>
      </c>
      <c r="AI5455" s="21">
        <v>345.36</v>
      </c>
      <c r="AJ5455" s="21">
        <f t="shared" si="171"/>
        <v>99.91830065359477</v>
      </c>
      <c r="AK5455" s="21" t="s">
        <v>2060</v>
      </c>
      <c r="AL5455" t="s">
        <v>2581</v>
      </c>
      <c r="AM5455" s="26" t="s">
        <v>38</v>
      </c>
      <c r="AN5455" t="s">
        <v>2031</v>
      </c>
    </row>
    <row r="5456" spans="1:40" ht="15" hidden="1" thickTop="1" x14ac:dyDescent="0.35">
      <c r="A5456" t="s">
        <v>12553</v>
      </c>
      <c r="B5456" t="s">
        <v>20909</v>
      </c>
      <c r="C5456" t="s">
        <v>3725</v>
      </c>
      <c r="D5456" t="s">
        <v>20910</v>
      </c>
      <c r="E5456" t="s">
        <v>2691</v>
      </c>
      <c r="F5456">
        <v>1</v>
      </c>
      <c r="G5456" t="s">
        <v>2600</v>
      </c>
      <c r="H5456" t="s">
        <v>2577</v>
      </c>
      <c r="I5456" t="s">
        <v>2076</v>
      </c>
      <c r="J5456" t="s">
        <v>2634</v>
      </c>
      <c r="K5456" t="s">
        <v>2635</v>
      </c>
      <c r="L5456" t="s">
        <v>2058</v>
      </c>
      <c r="M5456" t="s">
        <v>2170</v>
      </c>
      <c r="N5456">
        <v>3</v>
      </c>
      <c r="O5456">
        <v>125</v>
      </c>
      <c r="P5456">
        <v>0.82</v>
      </c>
      <c r="Q5456">
        <v>15300</v>
      </c>
      <c r="R5456">
        <v>0</v>
      </c>
      <c r="S5456">
        <v>0</v>
      </c>
      <c r="T5456">
        <v>0</v>
      </c>
      <c r="U5456">
        <v>3</v>
      </c>
      <c r="V5456">
        <v>125</v>
      </c>
      <c r="W5456">
        <v>0.82</v>
      </c>
      <c r="X5456">
        <v>0</v>
      </c>
      <c r="Y5456">
        <v>0</v>
      </c>
      <c r="Z5456">
        <v>0</v>
      </c>
      <c r="AA5456">
        <v>0</v>
      </c>
      <c r="AB5456">
        <v>0</v>
      </c>
      <c r="AC5456">
        <v>0</v>
      </c>
      <c r="AD5456">
        <v>0</v>
      </c>
      <c r="AE5456">
        <v>0</v>
      </c>
      <c r="AF5456">
        <v>0</v>
      </c>
      <c r="AG5456" t="s">
        <v>20911</v>
      </c>
      <c r="AH5456" s="21" t="str">
        <f t="shared" si="170"/>
        <v>YR25</v>
      </c>
      <c r="AI5456" s="21">
        <v>216</v>
      </c>
      <c r="AJ5456" s="21">
        <f t="shared" si="171"/>
        <v>99.183006535947712</v>
      </c>
      <c r="AK5456" s="21" t="s">
        <v>2063</v>
      </c>
      <c r="AL5456" t="s">
        <v>2581</v>
      </c>
      <c r="AM5456" s="26" t="s">
        <v>38</v>
      </c>
      <c r="AN5456" t="s">
        <v>2032</v>
      </c>
    </row>
    <row r="5457" spans="1:40" ht="15" hidden="1" thickTop="1" x14ac:dyDescent="0.35">
      <c r="A5457" t="s">
        <v>12557</v>
      </c>
      <c r="B5457" t="s">
        <v>20912</v>
      </c>
      <c r="C5457" t="s">
        <v>3021</v>
      </c>
      <c r="D5457" t="s">
        <v>20913</v>
      </c>
      <c r="E5457" t="s">
        <v>2857</v>
      </c>
      <c r="F5457">
        <v>1</v>
      </c>
      <c r="G5457" t="s">
        <v>2576</v>
      </c>
      <c r="H5457" t="s">
        <v>2577</v>
      </c>
      <c r="I5457" t="s">
        <v>2076</v>
      </c>
      <c r="J5457" t="s">
        <v>2858</v>
      </c>
      <c r="K5457" t="s">
        <v>2742</v>
      </c>
      <c r="L5457" t="s">
        <v>2058</v>
      </c>
      <c r="M5457" t="s">
        <v>2059</v>
      </c>
      <c r="N5457">
        <v>4</v>
      </c>
      <c r="O5457">
        <v>184</v>
      </c>
      <c r="P5457">
        <v>0.75</v>
      </c>
      <c r="Q5457">
        <v>24480</v>
      </c>
      <c r="R5457">
        <v>2</v>
      </c>
      <c r="S5457">
        <v>76</v>
      </c>
      <c r="T5457">
        <v>0.31</v>
      </c>
      <c r="U5457">
        <v>2</v>
      </c>
      <c r="V5457">
        <v>108</v>
      </c>
      <c r="W5457">
        <v>0.44</v>
      </c>
      <c r="X5457">
        <v>0</v>
      </c>
      <c r="Y5457">
        <v>0</v>
      </c>
      <c r="Z5457">
        <v>0</v>
      </c>
      <c r="AA5457">
        <v>0</v>
      </c>
      <c r="AB5457">
        <v>0</v>
      </c>
      <c r="AC5457">
        <v>0</v>
      </c>
      <c r="AD5457">
        <v>0</v>
      </c>
      <c r="AE5457">
        <v>0</v>
      </c>
      <c r="AF5457">
        <v>0</v>
      </c>
      <c r="AG5457" t="s">
        <v>20914</v>
      </c>
      <c r="AH5457" s="21" t="str">
        <f t="shared" si="170"/>
        <v>YR25</v>
      </c>
      <c r="AI5457" s="21">
        <v>345.36</v>
      </c>
      <c r="AJ5457" s="21">
        <f t="shared" si="171"/>
        <v>99.248366013071902</v>
      </c>
      <c r="AK5457" s="21" t="s">
        <v>2060</v>
      </c>
      <c r="AL5457" t="s">
        <v>2581</v>
      </c>
      <c r="AM5457" s="26" t="s">
        <v>38</v>
      </c>
      <c r="AN5457" t="s">
        <v>2030</v>
      </c>
    </row>
    <row r="5458" spans="1:40" ht="15" hidden="1" thickTop="1" x14ac:dyDescent="0.35">
      <c r="A5458" t="s">
        <v>12561</v>
      </c>
      <c r="B5458" t="s">
        <v>20915</v>
      </c>
      <c r="C5458" t="s">
        <v>4507</v>
      </c>
      <c r="D5458" t="s">
        <v>20916</v>
      </c>
      <c r="E5458" t="s">
        <v>2608</v>
      </c>
      <c r="F5458">
        <v>1</v>
      </c>
      <c r="G5458" t="s">
        <v>2609</v>
      </c>
      <c r="H5458" t="s">
        <v>2577</v>
      </c>
      <c r="I5458" t="s">
        <v>2076</v>
      </c>
      <c r="J5458" t="s">
        <v>2675</v>
      </c>
      <c r="K5458" t="s">
        <v>2611</v>
      </c>
      <c r="L5458" t="s">
        <v>2058</v>
      </c>
      <c r="M5458" t="s">
        <v>2059</v>
      </c>
      <c r="N5458">
        <v>3</v>
      </c>
      <c r="O5458">
        <v>131</v>
      </c>
      <c r="P5458">
        <v>0.54</v>
      </c>
      <c r="Q5458">
        <v>24480</v>
      </c>
      <c r="R5458">
        <v>0</v>
      </c>
      <c r="S5458">
        <v>0</v>
      </c>
      <c r="T5458">
        <v>0</v>
      </c>
      <c r="U5458">
        <v>3</v>
      </c>
      <c r="V5458">
        <v>131</v>
      </c>
      <c r="W5458">
        <v>0.54</v>
      </c>
      <c r="X5458">
        <v>0</v>
      </c>
      <c r="Y5458">
        <v>0</v>
      </c>
      <c r="Z5458">
        <v>0</v>
      </c>
      <c r="AA5458">
        <v>0</v>
      </c>
      <c r="AB5458">
        <v>0</v>
      </c>
      <c r="AC5458">
        <v>0</v>
      </c>
      <c r="AD5458">
        <v>0</v>
      </c>
      <c r="AE5458">
        <v>0</v>
      </c>
      <c r="AF5458">
        <v>0</v>
      </c>
      <c r="AG5458" t="s">
        <v>20917</v>
      </c>
      <c r="AH5458" s="21" t="str">
        <f t="shared" si="170"/>
        <v>YR25</v>
      </c>
      <c r="AI5458" s="21">
        <v>345.36</v>
      </c>
      <c r="AJ5458" s="21">
        <f t="shared" si="171"/>
        <v>99.46486928104575</v>
      </c>
      <c r="AK5458" s="21" t="s">
        <v>2060</v>
      </c>
      <c r="AL5458" t="s">
        <v>2581</v>
      </c>
      <c r="AM5458" s="26" t="s">
        <v>38</v>
      </c>
      <c r="AN5458" t="s">
        <v>2030</v>
      </c>
    </row>
    <row r="5459" spans="1:40" ht="15" hidden="1" thickTop="1" x14ac:dyDescent="0.35">
      <c r="A5459" t="s">
        <v>12565</v>
      </c>
      <c r="B5459" t="s">
        <v>20918</v>
      </c>
      <c r="C5459" t="s">
        <v>2855</v>
      </c>
      <c r="D5459" t="s">
        <v>20919</v>
      </c>
      <c r="E5459" t="s">
        <v>2575</v>
      </c>
      <c r="F5459">
        <v>1</v>
      </c>
      <c r="G5459" t="s">
        <v>2576</v>
      </c>
      <c r="H5459" t="s">
        <v>2577</v>
      </c>
      <c r="I5459" t="s">
        <v>2076</v>
      </c>
      <c r="J5459" t="s">
        <v>2858</v>
      </c>
      <c r="K5459" t="s">
        <v>2742</v>
      </c>
      <c r="L5459" t="s">
        <v>2058</v>
      </c>
      <c r="M5459" t="s">
        <v>2059</v>
      </c>
      <c r="N5459">
        <v>10</v>
      </c>
      <c r="O5459">
        <v>390</v>
      </c>
      <c r="P5459">
        <v>1.59</v>
      </c>
      <c r="Q5459">
        <v>24480</v>
      </c>
      <c r="R5459">
        <v>5</v>
      </c>
      <c r="S5459">
        <v>82</v>
      </c>
      <c r="T5459">
        <v>0.33</v>
      </c>
      <c r="U5459">
        <v>4</v>
      </c>
      <c r="V5459">
        <v>114</v>
      </c>
      <c r="W5459">
        <v>0.47</v>
      </c>
      <c r="X5459">
        <v>0</v>
      </c>
      <c r="Y5459">
        <v>0</v>
      </c>
      <c r="Z5459">
        <v>0</v>
      </c>
      <c r="AA5459">
        <v>0</v>
      </c>
      <c r="AB5459">
        <v>0</v>
      </c>
      <c r="AC5459">
        <v>0</v>
      </c>
      <c r="AD5459">
        <v>1</v>
      </c>
      <c r="AE5459">
        <v>194</v>
      </c>
      <c r="AF5459">
        <v>0.79</v>
      </c>
      <c r="AG5459" t="s">
        <v>20920</v>
      </c>
      <c r="AH5459" s="21" t="str">
        <f t="shared" si="170"/>
        <v>YR25</v>
      </c>
      <c r="AI5459" s="21">
        <v>345.36</v>
      </c>
      <c r="AJ5459" s="21">
        <f t="shared" si="171"/>
        <v>98.406862745098039</v>
      </c>
      <c r="AK5459" s="21" t="s">
        <v>2063</v>
      </c>
      <c r="AL5459" t="s">
        <v>2551</v>
      </c>
      <c r="AM5459" s="26" t="s">
        <v>38</v>
      </c>
      <c r="AN5459" t="s">
        <v>2030</v>
      </c>
    </row>
    <row r="5460" spans="1:40" ht="15" hidden="1" thickTop="1" x14ac:dyDescent="0.35">
      <c r="A5460" t="s">
        <v>12569</v>
      </c>
      <c r="B5460" t="s">
        <v>20921</v>
      </c>
      <c r="C5460" t="s">
        <v>5456</v>
      </c>
      <c r="D5460" t="s">
        <v>5457</v>
      </c>
      <c r="E5460" t="s">
        <v>64</v>
      </c>
      <c r="F5460">
        <v>1</v>
      </c>
      <c r="G5460" t="s">
        <v>2524</v>
      </c>
      <c r="H5460" t="s">
        <v>2056</v>
      </c>
      <c r="I5460" t="s">
        <v>2076</v>
      </c>
      <c r="J5460" t="s">
        <v>5458</v>
      </c>
      <c r="K5460" t="s">
        <v>62</v>
      </c>
      <c r="L5460" t="s">
        <v>2058</v>
      </c>
      <c r="M5460" t="s">
        <v>2059</v>
      </c>
      <c r="N5460">
        <v>4</v>
      </c>
      <c r="O5460">
        <v>114</v>
      </c>
      <c r="P5460">
        <v>0.47</v>
      </c>
      <c r="Q5460">
        <v>24480</v>
      </c>
      <c r="R5460">
        <v>1</v>
      </c>
      <c r="S5460">
        <v>39</v>
      </c>
      <c r="T5460">
        <v>0.16</v>
      </c>
      <c r="U5460">
        <v>3</v>
      </c>
      <c r="V5460">
        <v>75</v>
      </c>
      <c r="W5460">
        <v>0.31</v>
      </c>
      <c r="X5460">
        <v>0</v>
      </c>
      <c r="Y5460">
        <v>0</v>
      </c>
      <c r="Z5460">
        <v>0</v>
      </c>
      <c r="AA5460">
        <v>0</v>
      </c>
      <c r="AB5460">
        <v>0</v>
      </c>
      <c r="AC5460">
        <v>0</v>
      </c>
      <c r="AD5460">
        <v>0</v>
      </c>
      <c r="AE5460">
        <v>0</v>
      </c>
      <c r="AF5460">
        <v>0</v>
      </c>
      <c r="AG5460" t="s">
        <v>20922</v>
      </c>
      <c r="AH5460" s="21" t="str">
        <f t="shared" si="170"/>
        <v>YR25</v>
      </c>
      <c r="AI5460" s="21">
        <v>345.36</v>
      </c>
      <c r="AJ5460" s="21">
        <f t="shared" si="171"/>
        <v>99.534313725490193</v>
      </c>
      <c r="AK5460" s="21" t="s">
        <v>2060</v>
      </c>
      <c r="AL5460" t="s">
        <v>2527</v>
      </c>
      <c r="AM5460" s="26" t="s">
        <v>38</v>
      </c>
      <c r="AN5460" t="s">
        <v>2030</v>
      </c>
    </row>
    <row r="5461" spans="1:40" ht="15" hidden="1" thickTop="1" x14ac:dyDescent="0.35">
      <c r="A5461" t="s">
        <v>12573</v>
      </c>
      <c r="B5461" t="s">
        <v>20923</v>
      </c>
      <c r="C5461" t="s">
        <v>4072</v>
      </c>
      <c r="D5461" t="s">
        <v>20902</v>
      </c>
      <c r="E5461" t="s">
        <v>2608</v>
      </c>
      <c r="F5461">
        <v>1</v>
      </c>
      <c r="G5461" t="s">
        <v>2609</v>
      </c>
      <c r="H5461" t="s">
        <v>2577</v>
      </c>
      <c r="I5461" t="s">
        <v>2076</v>
      </c>
      <c r="J5461" t="s">
        <v>2610</v>
      </c>
      <c r="K5461" t="s">
        <v>2611</v>
      </c>
      <c r="L5461" t="s">
        <v>2058</v>
      </c>
      <c r="M5461" t="s">
        <v>2170</v>
      </c>
      <c r="N5461">
        <v>1</v>
      </c>
      <c r="O5461">
        <v>48</v>
      </c>
      <c r="P5461">
        <v>0.31</v>
      </c>
      <c r="Q5461">
        <v>15300</v>
      </c>
      <c r="R5461">
        <v>0</v>
      </c>
      <c r="S5461">
        <v>0</v>
      </c>
      <c r="T5461">
        <v>0</v>
      </c>
      <c r="U5461">
        <v>1</v>
      </c>
      <c r="V5461">
        <v>48</v>
      </c>
      <c r="W5461">
        <v>0.31</v>
      </c>
      <c r="X5461">
        <v>0</v>
      </c>
      <c r="Y5461">
        <v>0</v>
      </c>
      <c r="Z5461">
        <v>0</v>
      </c>
      <c r="AA5461">
        <v>0</v>
      </c>
      <c r="AB5461">
        <v>0</v>
      </c>
      <c r="AC5461">
        <v>0</v>
      </c>
      <c r="AD5461">
        <v>0</v>
      </c>
      <c r="AE5461">
        <v>0</v>
      </c>
      <c r="AF5461">
        <v>0</v>
      </c>
      <c r="AG5461" t="s">
        <v>20924</v>
      </c>
      <c r="AH5461" s="21" t="str">
        <f t="shared" si="170"/>
        <v>YR25</v>
      </c>
      <c r="AI5461" s="21">
        <v>216</v>
      </c>
      <c r="AJ5461" s="21">
        <f t="shared" si="171"/>
        <v>99.686274509803923</v>
      </c>
      <c r="AK5461" s="21" t="s">
        <v>2060</v>
      </c>
      <c r="AL5461" t="s">
        <v>2581</v>
      </c>
      <c r="AM5461" s="26" t="s">
        <v>38</v>
      </c>
      <c r="AN5461" t="s">
        <v>2030</v>
      </c>
    </row>
    <row r="5462" spans="1:40" ht="15" hidden="1" thickTop="1" x14ac:dyDescent="0.35">
      <c r="A5462" t="s">
        <v>12577</v>
      </c>
      <c r="B5462" t="s">
        <v>20925</v>
      </c>
      <c r="C5462" t="s">
        <v>6618</v>
      </c>
      <c r="D5462" t="s">
        <v>20926</v>
      </c>
      <c r="E5462" t="s">
        <v>2562</v>
      </c>
      <c r="F5462">
        <v>1</v>
      </c>
      <c r="G5462" t="s">
        <v>2546</v>
      </c>
      <c r="H5462" t="s">
        <v>2510</v>
      </c>
      <c r="I5462" t="s">
        <v>2076</v>
      </c>
      <c r="J5462" t="s">
        <v>2547</v>
      </c>
      <c r="K5462" t="s">
        <v>2548</v>
      </c>
      <c r="L5462" t="s">
        <v>2058</v>
      </c>
      <c r="M5462" t="s">
        <v>2170</v>
      </c>
      <c r="N5462">
        <v>4</v>
      </c>
      <c r="O5462">
        <v>126</v>
      </c>
      <c r="P5462">
        <v>0.82</v>
      </c>
      <c r="Q5462">
        <v>15300</v>
      </c>
      <c r="R5462">
        <v>3</v>
      </c>
      <c r="S5462">
        <v>112</v>
      </c>
      <c r="T5462">
        <v>0.73</v>
      </c>
      <c r="U5462">
        <v>1</v>
      </c>
      <c r="V5462">
        <v>14</v>
      </c>
      <c r="W5462">
        <v>0.09</v>
      </c>
      <c r="X5462">
        <v>0</v>
      </c>
      <c r="Y5462">
        <v>0</v>
      </c>
      <c r="Z5462">
        <v>0</v>
      </c>
      <c r="AA5462">
        <v>0</v>
      </c>
      <c r="AB5462">
        <v>0</v>
      </c>
      <c r="AC5462">
        <v>0</v>
      </c>
      <c r="AD5462">
        <v>0</v>
      </c>
      <c r="AE5462">
        <v>0</v>
      </c>
      <c r="AF5462">
        <v>0</v>
      </c>
      <c r="AG5462" t="s">
        <v>20927</v>
      </c>
      <c r="AH5462" s="21" t="str">
        <f t="shared" si="170"/>
        <v>YR25</v>
      </c>
      <c r="AI5462" s="21">
        <v>216</v>
      </c>
      <c r="AJ5462" s="21">
        <f t="shared" si="171"/>
        <v>99.17647058823529</v>
      </c>
      <c r="AK5462" s="21" t="s">
        <v>2063</v>
      </c>
      <c r="AL5462" t="s">
        <v>2551</v>
      </c>
      <c r="AM5462" s="26" t="s">
        <v>38</v>
      </c>
      <c r="AN5462" t="s">
        <v>2031</v>
      </c>
    </row>
    <row r="5463" spans="1:40" ht="15" hidden="1" thickTop="1" x14ac:dyDescent="0.35">
      <c r="A5463" t="s">
        <v>12581</v>
      </c>
      <c r="B5463" t="s">
        <v>20928</v>
      </c>
      <c r="C5463" t="s">
        <v>6818</v>
      </c>
      <c r="D5463" t="s">
        <v>20929</v>
      </c>
      <c r="E5463" t="s">
        <v>2575</v>
      </c>
      <c r="F5463">
        <v>1</v>
      </c>
      <c r="G5463" t="s">
        <v>2576</v>
      </c>
      <c r="H5463" t="s">
        <v>2577</v>
      </c>
      <c r="I5463" t="s">
        <v>2076</v>
      </c>
      <c r="J5463" t="s">
        <v>2578</v>
      </c>
      <c r="K5463" t="s">
        <v>2579</v>
      </c>
      <c r="L5463" t="s">
        <v>2058</v>
      </c>
      <c r="M5463" t="s">
        <v>2170</v>
      </c>
      <c r="N5463">
        <v>2</v>
      </c>
      <c r="O5463">
        <v>45</v>
      </c>
      <c r="P5463">
        <v>0.28999999999999998</v>
      </c>
      <c r="Q5463">
        <v>15300</v>
      </c>
      <c r="R5463">
        <v>2</v>
      </c>
      <c r="S5463">
        <v>45</v>
      </c>
      <c r="T5463">
        <v>0.28999999999999998</v>
      </c>
      <c r="U5463">
        <v>0</v>
      </c>
      <c r="V5463">
        <v>0</v>
      </c>
      <c r="W5463">
        <v>0</v>
      </c>
      <c r="X5463">
        <v>0</v>
      </c>
      <c r="Y5463">
        <v>0</v>
      </c>
      <c r="Z5463">
        <v>0</v>
      </c>
      <c r="AA5463">
        <v>0</v>
      </c>
      <c r="AB5463">
        <v>0</v>
      </c>
      <c r="AC5463">
        <v>0</v>
      </c>
      <c r="AD5463">
        <v>0</v>
      </c>
      <c r="AE5463">
        <v>0</v>
      </c>
      <c r="AF5463">
        <v>0</v>
      </c>
      <c r="AG5463" t="s">
        <v>20930</v>
      </c>
      <c r="AH5463" s="21" t="str">
        <f t="shared" si="170"/>
        <v>YR25</v>
      </c>
      <c r="AI5463" s="21">
        <v>216</v>
      </c>
      <c r="AJ5463" s="21">
        <f t="shared" si="171"/>
        <v>99.705882352941174</v>
      </c>
      <c r="AK5463" s="21" t="s">
        <v>2060</v>
      </c>
      <c r="AL5463" t="s">
        <v>2581</v>
      </c>
      <c r="AM5463" s="26" t="s">
        <v>38</v>
      </c>
      <c r="AN5463" t="s">
        <v>2030</v>
      </c>
    </row>
    <row r="5464" spans="1:40" ht="15" hidden="1" thickTop="1" x14ac:dyDescent="0.35">
      <c r="A5464" t="s">
        <v>12585</v>
      </c>
      <c r="B5464" t="s">
        <v>20931</v>
      </c>
      <c r="C5464" t="s">
        <v>2855</v>
      </c>
      <c r="D5464" t="s">
        <v>20932</v>
      </c>
      <c r="E5464" t="s">
        <v>2575</v>
      </c>
      <c r="F5464">
        <v>1</v>
      </c>
      <c r="G5464" t="s">
        <v>2576</v>
      </c>
      <c r="H5464" t="s">
        <v>2577</v>
      </c>
      <c r="I5464" t="s">
        <v>2076</v>
      </c>
      <c r="J5464" t="s">
        <v>2858</v>
      </c>
      <c r="K5464" t="s">
        <v>2742</v>
      </c>
      <c r="L5464" t="s">
        <v>2058</v>
      </c>
      <c r="M5464" t="s">
        <v>2170</v>
      </c>
      <c r="N5464">
        <v>1</v>
      </c>
      <c r="O5464">
        <v>19</v>
      </c>
      <c r="P5464">
        <v>0.12</v>
      </c>
      <c r="Q5464">
        <v>15300</v>
      </c>
      <c r="R5464">
        <v>0</v>
      </c>
      <c r="S5464">
        <v>0</v>
      </c>
      <c r="T5464">
        <v>0</v>
      </c>
      <c r="U5464">
        <v>1</v>
      </c>
      <c r="V5464">
        <v>19</v>
      </c>
      <c r="W5464">
        <v>0.12</v>
      </c>
      <c r="X5464">
        <v>0</v>
      </c>
      <c r="Y5464">
        <v>0</v>
      </c>
      <c r="Z5464">
        <v>0</v>
      </c>
      <c r="AA5464">
        <v>0</v>
      </c>
      <c r="AB5464">
        <v>0</v>
      </c>
      <c r="AC5464">
        <v>0</v>
      </c>
      <c r="AD5464">
        <v>0</v>
      </c>
      <c r="AE5464">
        <v>0</v>
      </c>
      <c r="AF5464">
        <v>0</v>
      </c>
      <c r="AG5464" t="s">
        <v>20933</v>
      </c>
      <c r="AH5464" s="21" t="str">
        <f t="shared" si="170"/>
        <v>YR25</v>
      </c>
      <c r="AI5464" s="21">
        <v>216</v>
      </c>
      <c r="AJ5464" s="21">
        <f t="shared" si="171"/>
        <v>99.875816993464056</v>
      </c>
      <c r="AK5464" s="21" t="s">
        <v>2060</v>
      </c>
      <c r="AL5464" t="s">
        <v>2581</v>
      </c>
      <c r="AM5464" s="26" t="s">
        <v>38</v>
      </c>
      <c r="AN5464" t="s">
        <v>2030</v>
      </c>
    </row>
    <row r="5465" spans="1:40" ht="15" hidden="1" thickTop="1" x14ac:dyDescent="0.35">
      <c r="A5465" t="s">
        <v>12589</v>
      </c>
      <c r="B5465" t="s">
        <v>20934</v>
      </c>
      <c r="C5465" t="s">
        <v>2739</v>
      </c>
      <c r="D5465" t="s">
        <v>20935</v>
      </c>
      <c r="E5465" t="s">
        <v>2575</v>
      </c>
      <c r="F5465">
        <v>1</v>
      </c>
      <c r="G5465" t="s">
        <v>2576</v>
      </c>
      <c r="H5465" t="s">
        <v>2577</v>
      </c>
      <c r="I5465" t="s">
        <v>2076</v>
      </c>
      <c r="J5465" t="s">
        <v>2741</v>
      </c>
      <c r="K5465" t="s">
        <v>2742</v>
      </c>
      <c r="L5465" t="s">
        <v>2058</v>
      </c>
      <c r="M5465" t="s">
        <v>2059</v>
      </c>
      <c r="N5465">
        <v>5</v>
      </c>
      <c r="O5465">
        <v>116</v>
      </c>
      <c r="P5465">
        <v>0.47</v>
      </c>
      <c r="Q5465">
        <v>24480</v>
      </c>
      <c r="R5465">
        <v>3</v>
      </c>
      <c r="S5465">
        <v>76</v>
      </c>
      <c r="T5465">
        <v>0.31</v>
      </c>
      <c r="U5465">
        <v>2</v>
      </c>
      <c r="V5465">
        <v>40</v>
      </c>
      <c r="W5465">
        <v>0.16</v>
      </c>
      <c r="X5465">
        <v>0</v>
      </c>
      <c r="Y5465">
        <v>0</v>
      </c>
      <c r="Z5465">
        <v>0</v>
      </c>
      <c r="AA5465">
        <v>0</v>
      </c>
      <c r="AB5465">
        <v>0</v>
      </c>
      <c r="AC5465">
        <v>0</v>
      </c>
      <c r="AD5465">
        <v>0</v>
      </c>
      <c r="AE5465">
        <v>0</v>
      </c>
      <c r="AF5465">
        <v>0</v>
      </c>
      <c r="AG5465" t="s">
        <v>20936</v>
      </c>
      <c r="AH5465" s="21" t="str">
        <f t="shared" si="170"/>
        <v>YR25</v>
      </c>
      <c r="AI5465" s="21">
        <v>345.36</v>
      </c>
      <c r="AJ5465" s="21">
        <f t="shared" si="171"/>
        <v>99.526143790849673</v>
      </c>
      <c r="AK5465" s="21" t="s">
        <v>2060</v>
      </c>
      <c r="AL5465" t="s">
        <v>2613</v>
      </c>
      <c r="AM5465" s="26" t="s">
        <v>38</v>
      </c>
      <c r="AN5465" t="s">
        <v>2030</v>
      </c>
    </row>
    <row r="5466" spans="1:40" ht="15" hidden="1" thickTop="1" x14ac:dyDescent="0.35">
      <c r="A5466" t="s">
        <v>12592</v>
      </c>
      <c r="B5466" t="s">
        <v>20937</v>
      </c>
      <c r="C5466" t="s">
        <v>4092</v>
      </c>
      <c r="D5466" t="s">
        <v>20938</v>
      </c>
      <c r="E5466" t="s">
        <v>2608</v>
      </c>
      <c r="F5466">
        <v>1</v>
      </c>
      <c r="G5466" t="s">
        <v>2609</v>
      </c>
      <c r="H5466" t="s">
        <v>2577</v>
      </c>
      <c r="I5466" t="s">
        <v>2076</v>
      </c>
      <c r="J5466" t="s">
        <v>2610</v>
      </c>
      <c r="K5466" t="s">
        <v>2611</v>
      </c>
      <c r="L5466" t="s">
        <v>2058</v>
      </c>
      <c r="M5466" t="s">
        <v>2059</v>
      </c>
      <c r="N5466">
        <v>7</v>
      </c>
      <c r="O5466">
        <v>371</v>
      </c>
      <c r="P5466">
        <v>1.52</v>
      </c>
      <c r="Q5466">
        <v>24480</v>
      </c>
      <c r="R5466">
        <v>2</v>
      </c>
      <c r="S5466">
        <v>105</v>
      </c>
      <c r="T5466">
        <v>0.43</v>
      </c>
      <c r="U5466">
        <v>5</v>
      </c>
      <c r="V5466">
        <v>266</v>
      </c>
      <c r="W5466">
        <v>1.0900000000000001</v>
      </c>
      <c r="X5466">
        <v>0</v>
      </c>
      <c r="Y5466">
        <v>0</v>
      </c>
      <c r="Z5466">
        <v>0</v>
      </c>
      <c r="AA5466">
        <v>0</v>
      </c>
      <c r="AB5466">
        <v>0</v>
      </c>
      <c r="AC5466">
        <v>0</v>
      </c>
      <c r="AD5466">
        <v>0</v>
      </c>
      <c r="AE5466">
        <v>0</v>
      </c>
      <c r="AF5466">
        <v>0</v>
      </c>
      <c r="AG5466" t="s">
        <v>20939</v>
      </c>
      <c r="AH5466" s="21" t="str">
        <f t="shared" si="170"/>
        <v>YR25</v>
      </c>
      <c r="AI5466" s="21">
        <v>345.36</v>
      </c>
      <c r="AJ5466" s="21">
        <f t="shared" si="171"/>
        <v>98.484477124183002</v>
      </c>
      <c r="AK5466" s="21" t="s">
        <v>2063</v>
      </c>
      <c r="AL5466" t="s">
        <v>2613</v>
      </c>
      <c r="AM5466" s="26" t="s">
        <v>38</v>
      </c>
      <c r="AN5466" t="s">
        <v>2032</v>
      </c>
    </row>
    <row r="5467" spans="1:40" ht="15" hidden="1" thickTop="1" x14ac:dyDescent="0.35">
      <c r="A5467" t="s">
        <v>12596</v>
      </c>
      <c r="B5467" t="s">
        <v>20940</v>
      </c>
      <c r="C5467" t="s">
        <v>4507</v>
      </c>
      <c r="D5467" t="s">
        <v>20941</v>
      </c>
      <c r="E5467" t="s">
        <v>2575</v>
      </c>
      <c r="F5467">
        <v>1</v>
      </c>
      <c r="G5467" t="s">
        <v>2609</v>
      </c>
      <c r="H5467" t="s">
        <v>2577</v>
      </c>
      <c r="I5467" t="s">
        <v>2076</v>
      </c>
      <c r="J5467" t="s">
        <v>2675</v>
      </c>
      <c r="K5467" t="s">
        <v>2611</v>
      </c>
      <c r="L5467" t="s">
        <v>2058</v>
      </c>
      <c r="M5467" t="s">
        <v>2170</v>
      </c>
      <c r="N5467">
        <v>1</v>
      </c>
      <c r="O5467">
        <v>22</v>
      </c>
      <c r="P5467">
        <v>0.14000000000000001</v>
      </c>
      <c r="Q5467">
        <v>15300</v>
      </c>
      <c r="R5467">
        <v>0</v>
      </c>
      <c r="S5467">
        <v>0</v>
      </c>
      <c r="T5467">
        <v>0</v>
      </c>
      <c r="U5467">
        <v>1</v>
      </c>
      <c r="V5467">
        <v>22</v>
      </c>
      <c r="W5467">
        <v>0.14000000000000001</v>
      </c>
      <c r="X5467">
        <v>0</v>
      </c>
      <c r="Y5467">
        <v>0</v>
      </c>
      <c r="Z5467">
        <v>0</v>
      </c>
      <c r="AA5467">
        <v>0</v>
      </c>
      <c r="AB5467">
        <v>0</v>
      </c>
      <c r="AC5467">
        <v>0</v>
      </c>
      <c r="AD5467">
        <v>0</v>
      </c>
      <c r="AE5467">
        <v>0</v>
      </c>
      <c r="AF5467">
        <v>0</v>
      </c>
      <c r="AG5467" t="s">
        <v>20942</v>
      </c>
      <c r="AH5467" s="21" t="str">
        <f t="shared" si="170"/>
        <v>YR25</v>
      </c>
      <c r="AI5467" s="21">
        <v>216</v>
      </c>
      <c r="AJ5467" s="21">
        <f t="shared" si="171"/>
        <v>99.856209150326791</v>
      </c>
      <c r="AK5467" s="21" t="s">
        <v>2060</v>
      </c>
      <c r="AL5467" t="s">
        <v>2581</v>
      </c>
      <c r="AM5467" s="26" t="s">
        <v>38</v>
      </c>
      <c r="AN5467" t="s">
        <v>2030</v>
      </c>
    </row>
    <row r="5468" spans="1:40" ht="15" hidden="1" thickTop="1" x14ac:dyDescent="0.35">
      <c r="A5468" t="s">
        <v>12599</v>
      </c>
      <c r="B5468" t="s">
        <v>20943</v>
      </c>
      <c r="C5468" t="s">
        <v>3260</v>
      </c>
      <c r="D5468" t="s">
        <v>20944</v>
      </c>
      <c r="E5468" t="s">
        <v>3005</v>
      </c>
      <c r="F5468">
        <v>1</v>
      </c>
      <c r="G5468" t="s">
        <v>2546</v>
      </c>
      <c r="H5468" t="s">
        <v>2510</v>
      </c>
      <c r="I5468" t="s">
        <v>2076</v>
      </c>
      <c r="J5468" t="s">
        <v>3262</v>
      </c>
      <c r="K5468" t="s">
        <v>2548</v>
      </c>
      <c r="L5468" t="s">
        <v>2058</v>
      </c>
      <c r="M5468" t="s">
        <v>2170</v>
      </c>
      <c r="N5468">
        <v>5</v>
      </c>
      <c r="O5468">
        <v>248</v>
      </c>
      <c r="P5468">
        <v>1.62</v>
      </c>
      <c r="Q5468">
        <v>15300</v>
      </c>
      <c r="R5468">
        <v>2</v>
      </c>
      <c r="S5468">
        <v>84</v>
      </c>
      <c r="T5468">
        <v>0.55000000000000004</v>
      </c>
      <c r="U5468">
        <v>3</v>
      </c>
      <c r="V5468">
        <v>164</v>
      </c>
      <c r="W5468">
        <v>1.07</v>
      </c>
      <c r="X5468">
        <v>0</v>
      </c>
      <c r="Y5468">
        <v>0</v>
      </c>
      <c r="Z5468">
        <v>0</v>
      </c>
      <c r="AA5468">
        <v>0</v>
      </c>
      <c r="AB5468">
        <v>0</v>
      </c>
      <c r="AC5468">
        <v>0</v>
      </c>
      <c r="AD5468">
        <v>0</v>
      </c>
      <c r="AE5468">
        <v>0</v>
      </c>
      <c r="AF5468">
        <v>0</v>
      </c>
      <c r="AG5468" t="s">
        <v>20945</v>
      </c>
      <c r="AH5468" s="21" t="str">
        <f t="shared" si="170"/>
        <v>YR25</v>
      </c>
      <c r="AI5468" s="21">
        <v>216</v>
      </c>
      <c r="AJ5468" s="21">
        <f t="shared" si="171"/>
        <v>98.379084967320267</v>
      </c>
      <c r="AK5468" s="21" t="s">
        <v>2063</v>
      </c>
      <c r="AL5468" t="s">
        <v>2551</v>
      </c>
      <c r="AM5468" s="26" t="s">
        <v>38</v>
      </c>
      <c r="AN5468" t="s">
        <v>2031</v>
      </c>
    </row>
    <row r="5469" spans="1:40" ht="15" hidden="1" thickTop="1" x14ac:dyDescent="0.35">
      <c r="A5469" t="s">
        <v>12603</v>
      </c>
      <c r="B5469" t="s">
        <v>20946</v>
      </c>
      <c r="C5469" t="s">
        <v>5194</v>
      </c>
      <c r="D5469" t="s">
        <v>20947</v>
      </c>
      <c r="E5469" t="s">
        <v>4811</v>
      </c>
      <c r="F5469">
        <v>1</v>
      </c>
      <c r="G5469" t="s">
        <v>2576</v>
      </c>
      <c r="H5469" t="s">
        <v>2577</v>
      </c>
      <c r="I5469" t="s">
        <v>2076</v>
      </c>
      <c r="J5469" t="s">
        <v>2699</v>
      </c>
      <c r="K5469" t="s">
        <v>2579</v>
      </c>
      <c r="L5469" t="s">
        <v>2058</v>
      </c>
      <c r="M5469" t="s">
        <v>2170</v>
      </c>
      <c r="N5469">
        <v>3</v>
      </c>
      <c r="O5469">
        <v>97</v>
      </c>
      <c r="P5469">
        <v>0.63</v>
      </c>
      <c r="Q5469">
        <v>15300</v>
      </c>
      <c r="R5469">
        <v>3</v>
      </c>
      <c r="S5469">
        <v>97</v>
      </c>
      <c r="T5469">
        <v>0.63</v>
      </c>
      <c r="U5469">
        <v>0</v>
      </c>
      <c r="V5469">
        <v>0</v>
      </c>
      <c r="W5469">
        <v>0</v>
      </c>
      <c r="X5469">
        <v>0</v>
      </c>
      <c r="Y5469">
        <v>0</v>
      </c>
      <c r="Z5469">
        <v>0</v>
      </c>
      <c r="AA5469">
        <v>0</v>
      </c>
      <c r="AB5469">
        <v>0</v>
      </c>
      <c r="AC5469">
        <v>0</v>
      </c>
      <c r="AD5469">
        <v>0</v>
      </c>
      <c r="AE5469">
        <v>0</v>
      </c>
      <c r="AF5469">
        <v>0</v>
      </c>
      <c r="AG5469" t="s">
        <v>20948</v>
      </c>
      <c r="AH5469" s="21" t="str">
        <f t="shared" si="170"/>
        <v>YR25</v>
      </c>
      <c r="AI5469" s="21">
        <v>216</v>
      </c>
      <c r="AJ5469" s="21">
        <f t="shared" si="171"/>
        <v>99.366013071895424</v>
      </c>
      <c r="AK5469" s="21" t="s">
        <v>2060</v>
      </c>
      <c r="AL5469" t="s">
        <v>2581</v>
      </c>
      <c r="AM5469" s="26" t="s">
        <v>38</v>
      </c>
      <c r="AN5469" t="s">
        <v>2030</v>
      </c>
    </row>
    <row r="5470" spans="1:40" ht="15" hidden="1" thickTop="1" x14ac:dyDescent="0.35">
      <c r="A5470" t="s">
        <v>12610</v>
      </c>
      <c r="B5470" t="s">
        <v>20949</v>
      </c>
      <c r="C5470" t="s">
        <v>3479</v>
      </c>
      <c r="D5470" t="s">
        <v>20950</v>
      </c>
      <c r="E5470" t="s">
        <v>2608</v>
      </c>
      <c r="F5470">
        <v>1</v>
      </c>
      <c r="G5470" t="s">
        <v>2609</v>
      </c>
      <c r="H5470" t="s">
        <v>2577</v>
      </c>
      <c r="I5470" t="s">
        <v>2076</v>
      </c>
      <c r="J5470" t="s">
        <v>2610</v>
      </c>
      <c r="K5470" t="s">
        <v>2611</v>
      </c>
      <c r="L5470" t="s">
        <v>2058</v>
      </c>
      <c r="M5470" t="s">
        <v>5179</v>
      </c>
      <c r="N5470">
        <v>4</v>
      </c>
      <c r="O5470">
        <v>330</v>
      </c>
      <c r="P5470">
        <v>1.8</v>
      </c>
      <c r="Q5470">
        <v>18360</v>
      </c>
      <c r="R5470">
        <v>3</v>
      </c>
      <c r="S5470">
        <v>96</v>
      </c>
      <c r="T5470">
        <v>0.52</v>
      </c>
      <c r="U5470">
        <v>1</v>
      </c>
      <c r="V5470">
        <v>234</v>
      </c>
      <c r="W5470">
        <v>1.27</v>
      </c>
      <c r="X5470">
        <v>0</v>
      </c>
      <c r="Y5470">
        <v>0</v>
      </c>
      <c r="Z5470">
        <v>0</v>
      </c>
      <c r="AA5470">
        <v>0</v>
      </c>
      <c r="AB5470">
        <v>0</v>
      </c>
      <c r="AC5470">
        <v>0</v>
      </c>
      <c r="AD5470">
        <v>0</v>
      </c>
      <c r="AE5470">
        <v>0</v>
      </c>
      <c r="AF5470">
        <v>0</v>
      </c>
      <c r="AG5470" t="s">
        <v>20951</v>
      </c>
      <c r="AH5470" s="21" t="str">
        <f t="shared" si="170"/>
        <v>YR25</v>
      </c>
      <c r="AI5470" s="21">
        <v>258.95999999999998</v>
      </c>
      <c r="AJ5470" s="21">
        <f t="shared" si="171"/>
        <v>98.202614379084963</v>
      </c>
      <c r="AK5470" s="21" t="s">
        <v>2063</v>
      </c>
      <c r="AL5470" t="s">
        <v>2581</v>
      </c>
      <c r="AM5470" s="26" t="s">
        <v>38</v>
      </c>
      <c r="AN5470" t="s">
        <v>2031</v>
      </c>
    </row>
    <row r="5471" spans="1:40" ht="15" hidden="1" thickTop="1" x14ac:dyDescent="0.35">
      <c r="A5471" t="s">
        <v>12614</v>
      </c>
      <c r="B5471" t="s">
        <v>20952</v>
      </c>
      <c r="C5471" t="s">
        <v>30202</v>
      </c>
      <c r="D5471" t="s">
        <v>20953</v>
      </c>
      <c r="E5471" t="s">
        <v>2575</v>
      </c>
      <c r="F5471">
        <v>1</v>
      </c>
      <c r="G5471" t="s">
        <v>2576</v>
      </c>
      <c r="H5471" t="s">
        <v>2577</v>
      </c>
      <c r="I5471" t="s">
        <v>2076</v>
      </c>
      <c r="J5471" t="s">
        <v>2578</v>
      </c>
      <c r="K5471" t="s">
        <v>2579</v>
      </c>
      <c r="L5471" t="s">
        <v>2058</v>
      </c>
      <c r="M5471" t="s">
        <v>2170</v>
      </c>
      <c r="N5471">
        <v>7</v>
      </c>
      <c r="O5471">
        <v>118</v>
      </c>
      <c r="P5471">
        <v>0.77</v>
      </c>
      <c r="Q5471">
        <v>15300</v>
      </c>
      <c r="R5471">
        <v>5</v>
      </c>
      <c r="S5471">
        <v>86</v>
      </c>
      <c r="T5471">
        <v>0.56000000000000005</v>
      </c>
      <c r="U5471">
        <v>2</v>
      </c>
      <c r="V5471">
        <v>32</v>
      </c>
      <c r="W5471">
        <v>0.21</v>
      </c>
      <c r="X5471">
        <v>0</v>
      </c>
      <c r="Y5471">
        <v>0</v>
      </c>
      <c r="Z5471">
        <v>0</v>
      </c>
      <c r="AA5471">
        <v>0</v>
      </c>
      <c r="AB5471">
        <v>0</v>
      </c>
      <c r="AC5471">
        <v>0</v>
      </c>
      <c r="AD5471">
        <v>0</v>
      </c>
      <c r="AE5471">
        <v>0</v>
      </c>
      <c r="AF5471">
        <v>0</v>
      </c>
      <c r="AG5471" t="s">
        <v>20954</v>
      </c>
      <c r="AH5471" s="21" t="str">
        <f t="shared" si="170"/>
        <v>YR25</v>
      </c>
      <c r="AI5471" s="21">
        <v>216</v>
      </c>
      <c r="AJ5471" s="21">
        <f t="shared" si="171"/>
        <v>99.228758169934636</v>
      </c>
      <c r="AK5471" s="21" t="s">
        <v>2060</v>
      </c>
      <c r="AL5471" t="s">
        <v>2581</v>
      </c>
      <c r="AM5471" s="26" t="s">
        <v>38</v>
      </c>
      <c r="AN5471" t="s">
        <v>2031</v>
      </c>
    </row>
    <row r="5472" spans="1:40" ht="15" hidden="1" thickTop="1" x14ac:dyDescent="0.35">
      <c r="A5472" t="s">
        <v>12618</v>
      </c>
      <c r="B5472" t="s">
        <v>20955</v>
      </c>
      <c r="C5472" t="s">
        <v>5372</v>
      </c>
      <c r="D5472" t="s">
        <v>20956</v>
      </c>
      <c r="E5472" t="s">
        <v>2825</v>
      </c>
      <c r="F5472">
        <v>1</v>
      </c>
      <c r="G5472" t="s">
        <v>2816</v>
      </c>
      <c r="H5472" t="s">
        <v>2620</v>
      </c>
      <c r="I5472" t="s">
        <v>2076</v>
      </c>
      <c r="J5472" t="s">
        <v>2826</v>
      </c>
      <c r="K5472" t="s">
        <v>2827</v>
      </c>
      <c r="L5472" t="s">
        <v>2058</v>
      </c>
      <c r="M5472" t="s">
        <v>2059</v>
      </c>
      <c r="N5472">
        <v>8</v>
      </c>
      <c r="O5472">
        <v>427</v>
      </c>
      <c r="P5472">
        <v>1.74</v>
      </c>
      <c r="Q5472">
        <v>24480</v>
      </c>
      <c r="R5472">
        <v>2</v>
      </c>
      <c r="S5472">
        <v>154</v>
      </c>
      <c r="T5472">
        <v>0.63</v>
      </c>
      <c r="U5472">
        <v>6</v>
      </c>
      <c r="V5472">
        <v>273</v>
      </c>
      <c r="W5472">
        <v>1.1200000000000001</v>
      </c>
      <c r="X5472">
        <v>0</v>
      </c>
      <c r="Y5472">
        <v>0</v>
      </c>
      <c r="Z5472">
        <v>0</v>
      </c>
      <c r="AA5472">
        <v>0</v>
      </c>
      <c r="AB5472">
        <v>0</v>
      </c>
      <c r="AC5472">
        <v>0</v>
      </c>
      <c r="AD5472">
        <v>0</v>
      </c>
      <c r="AE5472">
        <v>0</v>
      </c>
      <c r="AF5472">
        <v>0</v>
      </c>
      <c r="AG5472" t="s">
        <v>20957</v>
      </c>
      <c r="AH5472" s="21" t="str">
        <f t="shared" si="170"/>
        <v>YR25</v>
      </c>
      <c r="AI5472" s="21">
        <v>345.36</v>
      </c>
      <c r="AJ5472" s="21">
        <f t="shared" si="171"/>
        <v>98.255718954248366</v>
      </c>
      <c r="AK5472" s="21" t="s">
        <v>2063</v>
      </c>
      <c r="AL5472" t="s">
        <v>2829</v>
      </c>
      <c r="AM5472" s="26" t="s">
        <v>38</v>
      </c>
      <c r="AN5472" t="s">
        <v>2032</v>
      </c>
    </row>
    <row r="5473" spans="1:40" ht="15" hidden="1" thickTop="1" x14ac:dyDescent="0.35">
      <c r="A5473" t="s">
        <v>12622</v>
      </c>
      <c r="B5473" t="s">
        <v>20958</v>
      </c>
      <c r="C5473" t="s">
        <v>5035</v>
      </c>
      <c r="D5473" t="s">
        <v>20959</v>
      </c>
      <c r="E5473" t="s">
        <v>3028</v>
      </c>
      <c r="F5473">
        <v>3</v>
      </c>
      <c r="G5473" t="s">
        <v>2546</v>
      </c>
      <c r="H5473" t="s">
        <v>2510</v>
      </c>
      <c r="I5473" t="s">
        <v>2076</v>
      </c>
      <c r="J5473" t="s">
        <v>3006</v>
      </c>
      <c r="K5473" t="s">
        <v>3007</v>
      </c>
      <c r="L5473" t="s">
        <v>2058</v>
      </c>
      <c r="M5473" t="s">
        <v>2170</v>
      </c>
      <c r="N5473">
        <v>3</v>
      </c>
      <c r="O5473">
        <v>323</v>
      </c>
      <c r="P5473">
        <v>2.11</v>
      </c>
      <c r="Q5473">
        <v>15300</v>
      </c>
      <c r="R5473">
        <v>1</v>
      </c>
      <c r="S5473">
        <v>84</v>
      </c>
      <c r="T5473">
        <v>0.55000000000000004</v>
      </c>
      <c r="U5473">
        <v>2</v>
      </c>
      <c r="V5473">
        <v>239</v>
      </c>
      <c r="W5473">
        <v>1.56</v>
      </c>
      <c r="X5473">
        <v>0</v>
      </c>
      <c r="Y5473">
        <v>0</v>
      </c>
      <c r="Z5473">
        <v>0</v>
      </c>
      <c r="AA5473">
        <v>0</v>
      </c>
      <c r="AB5473">
        <v>0</v>
      </c>
      <c r="AC5473">
        <v>0</v>
      </c>
      <c r="AD5473">
        <v>0</v>
      </c>
      <c r="AE5473">
        <v>0</v>
      </c>
      <c r="AF5473">
        <v>0</v>
      </c>
      <c r="AG5473" t="s">
        <v>20960</v>
      </c>
      <c r="AH5473" s="21" t="str">
        <f t="shared" si="170"/>
        <v>YR25</v>
      </c>
      <c r="AI5473" s="21">
        <v>216</v>
      </c>
      <c r="AJ5473" s="21">
        <f t="shared" si="171"/>
        <v>97.888888888888886</v>
      </c>
      <c r="AK5473" s="21" t="s">
        <v>2063</v>
      </c>
      <c r="AL5473" t="s">
        <v>2551</v>
      </c>
      <c r="AM5473" s="26" t="s">
        <v>38</v>
      </c>
      <c r="AN5473" t="s">
        <v>2031</v>
      </c>
    </row>
    <row r="5474" spans="1:40" ht="15" hidden="1" thickTop="1" x14ac:dyDescent="0.35">
      <c r="A5474" t="s">
        <v>12625</v>
      </c>
      <c r="B5474" t="s">
        <v>20961</v>
      </c>
      <c r="C5474" t="s">
        <v>5100</v>
      </c>
      <c r="D5474" t="s">
        <v>20962</v>
      </c>
      <c r="E5474" t="s">
        <v>558</v>
      </c>
      <c r="F5474">
        <v>1</v>
      </c>
      <c r="G5474" t="s">
        <v>2524</v>
      </c>
      <c r="H5474" t="s">
        <v>2056</v>
      </c>
      <c r="I5474" t="s">
        <v>2076</v>
      </c>
      <c r="J5474" t="s">
        <v>2532</v>
      </c>
      <c r="K5474" t="s">
        <v>62</v>
      </c>
      <c r="L5474" t="s">
        <v>2058</v>
      </c>
      <c r="M5474" t="s">
        <v>2059</v>
      </c>
      <c r="N5474">
        <v>7</v>
      </c>
      <c r="O5474">
        <v>149</v>
      </c>
      <c r="P5474">
        <v>0.61</v>
      </c>
      <c r="Q5474">
        <v>24480</v>
      </c>
      <c r="R5474">
        <v>6</v>
      </c>
      <c r="S5474">
        <v>115</v>
      </c>
      <c r="T5474">
        <v>0.47</v>
      </c>
      <c r="U5474">
        <v>1</v>
      </c>
      <c r="V5474">
        <v>34</v>
      </c>
      <c r="W5474">
        <v>0.14000000000000001</v>
      </c>
      <c r="X5474">
        <v>0</v>
      </c>
      <c r="Y5474">
        <v>0</v>
      </c>
      <c r="Z5474">
        <v>0</v>
      </c>
      <c r="AA5474">
        <v>0</v>
      </c>
      <c r="AB5474">
        <v>0</v>
      </c>
      <c r="AC5474">
        <v>0</v>
      </c>
      <c r="AD5474">
        <v>0</v>
      </c>
      <c r="AE5474">
        <v>0</v>
      </c>
      <c r="AF5474">
        <v>0</v>
      </c>
      <c r="AG5474" t="s">
        <v>20963</v>
      </c>
      <c r="AH5474" s="21" t="str">
        <f t="shared" si="170"/>
        <v>YR25</v>
      </c>
      <c r="AI5474" s="21">
        <v>345.36</v>
      </c>
      <c r="AJ5474" s="21">
        <f t="shared" si="171"/>
        <v>99.39133986928104</v>
      </c>
      <c r="AK5474" s="21" t="s">
        <v>2060</v>
      </c>
      <c r="AL5474" t="s">
        <v>2527</v>
      </c>
      <c r="AM5474" s="26" t="s">
        <v>38</v>
      </c>
      <c r="AN5474" t="s">
        <v>2030</v>
      </c>
    </row>
    <row r="5475" spans="1:40" ht="15" hidden="1" thickTop="1" x14ac:dyDescent="0.35">
      <c r="A5475" t="s">
        <v>12629</v>
      </c>
      <c r="B5475" t="s">
        <v>20964</v>
      </c>
      <c r="C5475" t="s">
        <v>8466</v>
      </c>
      <c r="D5475" t="s">
        <v>20965</v>
      </c>
      <c r="E5475" t="s">
        <v>2946</v>
      </c>
      <c r="F5475">
        <v>1</v>
      </c>
      <c r="G5475" t="s">
        <v>2816</v>
      </c>
      <c r="H5475" t="s">
        <v>2620</v>
      </c>
      <c r="I5475" t="s">
        <v>2076</v>
      </c>
      <c r="J5475" t="s">
        <v>8468</v>
      </c>
      <c r="K5475" t="s">
        <v>2818</v>
      </c>
      <c r="L5475" t="s">
        <v>2058</v>
      </c>
      <c r="M5475" t="s">
        <v>2170</v>
      </c>
      <c r="N5475">
        <v>1</v>
      </c>
      <c r="O5475">
        <v>75</v>
      </c>
      <c r="P5475">
        <v>0.49</v>
      </c>
      <c r="Q5475">
        <v>15300</v>
      </c>
      <c r="R5475">
        <v>0</v>
      </c>
      <c r="S5475">
        <v>0</v>
      </c>
      <c r="T5475">
        <v>0</v>
      </c>
      <c r="U5475">
        <v>1</v>
      </c>
      <c r="V5475">
        <v>75</v>
      </c>
      <c r="W5475">
        <v>0.49</v>
      </c>
      <c r="X5475">
        <v>0</v>
      </c>
      <c r="Y5475">
        <v>0</v>
      </c>
      <c r="Z5475">
        <v>0</v>
      </c>
      <c r="AA5475">
        <v>0</v>
      </c>
      <c r="AB5475">
        <v>0</v>
      </c>
      <c r="AC5475">
        <v>0</v>
      </c>
      <c r="AD5475">
        <v>0</v>
      </c>
      <c r="AE5475">
        <v>0</v>
      </c>
      <c r="AF5475">
        <v>0</v>
      </c>
      <c r="AG5475" t="s">
        <v>20966</v>
      </c>
      <c r="AH5475" s="21" t="str">
        <f t="shared" si="170"/>
        <v>YR25</v>
      </c>
      <c r="AI5475" s="21">
        <v>216</v>
      </c>
      <c r="AJ5475" s="21">
        <f t="shared" si="171"/>
        <v>99.509803921568633</v>
      </c>
      <c r="AK5475" s="21" t="s">
        <v>2060</v>
      </c>
      <c r="AL5475" t="s">
        <v>2949</v>
      </c>
      <c r="AM5475" s="26" t="s">
        <v>38</v>
      </c>
      <c r="AN5475" t="s">
        <v>2029</v>
      </c>
    </row>
    <row r="5476" spans="1:40" ht="15" hidden="1" thickTop="1" x14ac:dyDescent="0.35">
      <c r="A5476" t="s">
        <v>12633</v>
      </c>
      <c r="B5476" t="s">
        <v>20967</v>
      </c>
      <c r="C5476" t="s">
        <v>3498</v>
      </c>
      <c r="D5476" t="s">
        <v>20968</v>
      </c>
      <c r="E5476" t="s">
        <v>2646</v>
      </c>
      <c r="F5476">
        <v>1</v>
      </c>
      <c r="G5476" t="s">
        <v>2600</v>
      </c>
      <c r="H5476" t="s">
        <v>2577</v>
      </c>
      <c r="I5476" t="s">
        <v>2076</v>
      </c>
      <c r="J5476" t="s">
        <v>2647</v>
      </c>
      <c r="K5476" t="s">
        <v>2602</v>
      </c>
      <c r="L5476" t="s">
        <v>2058</v>
      </c>
      <c r="M5476" t="s">
        <v>2059</v>
      </c>
      <c r="N5476">
        <v>3</v>
      </c>
      <c r="O5476">
        <v>59</v>
      </c>
      <c r="P5476">
        <v>0.24</v>
      </c>
      <c r="Q5476">
        <v>24480</v>
      </c>
      <c r="R5476">
        <v>0</v>
      </c>
      <c r="S5476">
        <v>0</v>
      </c>
      <c r="T5476">
        <v>0</v>
      </c>
      <c r="U5476">
        <v>3</v>
      </c>
      <c r="V5476">
        <v>59</v>
      </c>
      <c r="W5476">
        <v>0.24</v>
      </c>
      <c r="X5476">
        <v>0</v>
      </c>
      <c r="Y5476">
        <v>0</v>
      </c>
      <c r="Z5476">
        <v>0</v>
      </c>
      <c r="AA5476">
        <v>0</v>
      </c>
      <c r="AB5476">
        <v>0</v>
      </c>
      <c r="AC5476">
        <v>0</v>
      </c>
      <c r="AD5476">
        <v>0</v>
      </c>
      <c r="AE5476">
        <v>0</v>
      </c>
      <c r="AF5476">
        <v>0</v>
      </c>
      <c r="AG5476" t="s">
        <v>20969</v>
      </c>
      <c r="AH5476" s="21" t="str">
        <f t="shared" si="170"/>
        <v>YR25</v>
      </c>
      <c r="AI5476" s="21">
        <v>345.36</v>
      </c>
      <c r="AJ5476" s="21">
        <f t="shared" si="171"/>
        <v>99.758986928104576</v>
      </c>
      <c r="AK5476" s="21" t="s">
        <v>2060</v>
      </c>
      <c r="AL5476" t="s">
        <v>2551</v>
      </c>
      <c r="AM5476" s="26" t="s">
        <v>38</v>
      </c>
      <c r="AN5476" t="s">
        <v>2032</v>
      </c>
    </row>
    <row r="5477" spans="1:40" ht="15" hidden="1" thickTop="1" x14ac:dyDescent="0.35">
      <c r="A5477" t="s">
        <v>12637</v>
      </c>
      <c r="B5477" t="s">
        <v>20970</v>
      </c>
      <c r="C5477" t="s">
        <v>3479</v>
      </c>
      <c r="D5477" t="s">
        <v>20971</v>
      </c>
      <c r="E5477" t="s">
        <v>3440</v>
      </c>
      <c r="F5477">
        <v>1</v>
      </c>
      <c r="G5477" t="s">
        <v>2609</v>
      </c>
      <c r="H5477" t="s">
        <v>2577</v>
      </c>
      <c r="I5477" t="s">
        <v>2076</v>
      </c>
      <c r="J5477" t="s">
        <v>2610</v>
      </c>
      <c r="K5477" t="s">
        <v>2611</v>
      </c>
      <c r="L5477" t="s">
        <v>2058</v>
      </c>
      <c r="M5477" t="s">
        <v>2170</v>
      </c>
      <c r="N5477">
        <v>4</v>
      </c>
      <c r="O5477">
        <v>213</v>
      </c>
      <c r="P5477">
        <v>1.39</v>
      </c>
      <c r="Q5477">
        <v>15300</v>
      </c>
      <c r="R5477">
        <v>1</v>
      </c>
      <c r="S5477">
        <v>49</v>
      </c>
      <c r="T5477">
        <v>0.32</v>
      </c>
      <c r="U5477">
        <v>2</v>
      </c>
      <c r="V5477">
        <v>132</v>
      </c>
      <c r="W5477">
        <v>0.86</v>
      </c>
      <c r="X5477">
        <v>1</v>
      </c>
      <c r="Y5477">
        <v>32</v>
      </c>
      <c r="Z5477">
        <v>0.21</v>
      </c>
      <c r="AA5477">
        <v>0</v>
      </c>
      <c r="AB5477">
        <v>0</v>
      </c>
      <c r="AC5477">
        <v>0</v>
      </c>
      <c r="AD5477">
        <v>0</v>
      </c>
      <c r="AE5477">
        <v>0</v>
      </c>
      <c r="AF5477">
        <v>0</v>
      </c>
      <c r="AG5477" t="s">
        <v>20972</v>
      </c>
      <c r="AH5477" s="21" t="str">
        <f t="shared" si="170"/>
        <v>YR25</v>
      </c>
      <c r="AI5477" s="21">
        <v>216</v>
      </c>
      <c r="AJ5477" s="21">
        <f t="shared" si="171"/>
        <v>98.607843137254903</v>
      </c>
      <c r="AK5477" s="21" t="s">
        <v>2063</v>
      </c>
      <c r="AL5477" t="s">
        <v>2581</v>
      </c>
      <c r="AM5477" s="26" t="s">
        <v>38</v>
      </c>
      <c r="AN5477" t="s">
        <v>2031</v>
      </c>
    </row>
    <row r="5478" spans="1:40" ht="15" hidden="1" thickTop="1" x14ac:dyDescent="0.35">
      <c r="A5478" t="s">
        <v>12640</v>
      </c>
      <c r="B5478" t="s">
        <v>20973</v>
      </c>
      <c r="C5478" t="s">
        <v>3192</v>
      </c>
      <c r="D5478" t="s">
        <v>20974</v>
      </c>
      <c r="E5478" t="s">
        <v>2608</v>
      </c>
      <c r="F5478">
        <v>1</v>
      </c>
      <c r="G5478" t="s">
        <v>2609</v>
      </c>
      <c r="H5478" t="s">
        <v>2577</v>
      </c>
      <c r="I5478" t="s">
        <v>2076</v>
      </c>
      <c r="J5478" t="s">
        <v>2764</v>
      </c>
      <c r="K5478" t="s">
        <v>2765</v>
      </c>
      <c r="L5478" t="s">
        <v>2058</v>
      </c>
      <c r="M5478" t="s">
        <v>3044</v>
      </c>
      <c r="N5478">
        <v>0</v>
      </c>
      <c r="O5478">
        <v>0</v>
      </c>
      <c r="P5478">
        <v>0</v>
      </c>
      <c r="Q5478">
        <v>12240</v>
      </c>
      <c r="R5478">
        <v>0</v>
      </c>
      <c r="S5478">
        <v>0</v>
      </c>
      <c r="T5478">
        <v>0</v>
      </c>
      <c r="U5478">
        <v>0</v>
      </c>
      <c r="V5478">
        <v>0</v>
      </c>
      <c r="W5478">
        <v>0</v>
      </c>
      <c r="X5478">
        <v>0</v>
      </c>
      <c r="Y5478">
        <v>0</v>
      </c>
      <c r="Z5478">
        <v>0</v>
      </c>
      <c r="AA5478">
        <v>0</v>
      </c>
      <c r="AB5478">
        <v>0</v>
      </c>
      <c r="AC5478">
        <v>0</v>
      </c>
      <c r="AD5478">
        <v>0</v>
      </c>
      <c r="AE5478">
        <v>0</v>
      </c>
      <c r="AF5478">
        <v>0</v>
      </c>
      <c r="AG5478" t="s">
        <v>20975</v>
      </c>
      <c r="AH5478" s="21" t="str">
        <f t="shared" si="170"/>
        <v>YR25</v>
      </c>
      <c r="AI5478" s="21">
        <v>172.79999999999995</v>
      </c>
      <c r="AJ5478" s="21">
        <f t="shared" si="171"/>
        <v>100</v>
      </c>
      <c r="AK5478" s="21" t="s">
        <v>2060</v>
      </c>
      <c r="AL5478" t="s">
        <v>2613</v>
      </c>
      <c r="AM5478" s="26" t="s">
        <v>38</v>
      </c>
      <c r="AN5478" t="s">
        <v>2029</v>
      </c>
    </row>
    <row r="5479" spans="1:40" ht="15" hidden="1" thickTop="1" x14ac:dyDescent="0.35">
      <c r="A5479" t="s">
        <v>12644</v>
      </c>
      <c r="B5479" t="s">
        <v>20976</v>
      </c>
      <c r="C5479" t="s">
        <v>2530</v>
      </c>
      <c r="D5479" t="s">
        <v>20977</v>
      </c>
      <c r="E5479" t="s">
        <v>558</v>
      </c>
      <c r="F5479">
        <v>1</v>
      </c>
      <c r="G5479" t="s">
        <v>2524</v>
      </c>
      <c r="H5479" t="s">
        <v>2056</v>
      </c>
      <c r="I5479" t="s">
        <v>2076</v>
      </c>
      <c r="J5479" t="s">
        <v>2532</v>
      </c>
      <c r="K5479" t="s">
        <v>62</v>
      </c>
      <c r="L5479" t="s">
        <v>2058</v>
      </c>
      <c r="M5479" t="s">
        <v>2059</v>
      </c>
      <c r="N5479">
        <v>7</v>
      </c>
      <c r="O5479">
        <v>205</v>
      </c>
      <c r="P5479">
        <v>0.84</v>
      </c>
      <c r="Q5479">
        <v>24480</v>
      </c>
      <c r="R5479">
        <v>3</v>
      </c>
      <c r="S5479">
        <v>47</v>
      </c>
      <c r="T5479">
        <v>0.19</v>
      </c>
      <c r="U5479">
        <v>3</v>
      </c>
      <c r="V5479">
        <v>145</v>
      </c>
      <c r="W5479">
        <v>0.59</v>
      </c>
      <c r="X5479">
        <v>1</v>
      </c>
      <c r="Y5479">
        <v>13</v>
      </c>
      <c r="Z5479">
        <v>0.05</v>
      </c>
      <c r="AA5479">
        <v>0</v>
      </c>
      <c r="AB5479">
        <v>0</v>
      </c>
      <c r="AC5479">
        <v>0</v>
      </c>
      <c r="AD5479">
        <v>0</v>
      </c>
      <c r="AE5479">
        <v>0</v>
      </c>
      <c r="AF5479">
        <v>0</v>
      </c>
      <c r="AG5479" t="s">
        <v>20978</v>
      </c>
      <c r="AH5479" s="21" t="str">
        <f t="shared" si="170"/>
        <v>YR25</v>
      </c>
      <c r="AI5479" s="21">
        <v>345.36</v>
      </c>
      <c r="AJ5479" s="21">
        <f t="shared" si="171"/>
        <v>99.162581699346404</v>
      </c>
      <c r="AK5479" s="21" t="s">
        <v>2063</v>
      </c>
      <c r="AL5479" t="s">
        <v>2527</v>
      </c>
      <c r="AM5479" s="26" t="s">
        <v>38</v>
      </c>
      <c r="AN5479" t="s">
        <v>2030</v>
      </c>
    </row>
    <row r="5480" spans="1:40" ht="15" hidden="1" thickTop="1" x14ac:dyDescent="0.35">
      <c r="A5480" t="s">
        <v>12648</v>
      </c>
      <c r="B5480" t="s">
        <v>20979</v>
      </c>
      <c r="C5480" t="s">
        <v>4092</v>
      </c>
      <c r="D5480" t="s">
        <v>20980</v>
      </c>
      <c r="E5480" t="s">
        <v>2608</v>
      </c>
      <c r="F5480">
        <v>1</v>
      </c>
      <c r="G5480" t="s">
        <v>2609</v>
      </c>
      <c r="H5480" t="s">
        <v>2577</v>
      </c>
      <c r="I5480" t="s">
        <v>2076</v>
      </c>
      <c r="J5480" t="s">
        <v>2610</v>
      </c>
      <c r="K5480" t="s">
        <v>2611</v>
      </c>
      <c r="L5480" t="s">
        <v>2058</v>
      </c>
      <c r="M5480" t="s">
        <v>2170</v>
      </c>
      <c r="N5480">
        <v>6</v>
      </c>
      <c r="O5480">
        <v>237</v>
      </c>
      <c r="P5480">
        <v>1.55</v>
      </c>
      <c r="Q5480">
        <v>15300</v>
      </c>
      <c r="R5480">
        <v>1</v>
      </c>
      <c r="S5480">
        <v>49</v>
      </c>
      <c r="T5480">
        <v>0.32</v>
      </c>
      <c r="U5480">
        <v>5</v>
      </c>
      <c r="V5480">
        <v>188</v>
      </c>
      <c r="W5480">
        <v>1.23</v>
      </c>
      <c r="X5480">
        <v>0</v>
      </c>
      <c r="Y5480">
        <v>0</v>
      </c>
      <c r="Z5480">
        <v>0</v>
      </c>
      <c r="AA5480">
        <v>0</v>
      </c>
      <c r="AB5480">
        <v>0</v>
      </c>
      <c r="AC5480">
        <v>0</v>
      </c>
      <c r="AD5480">
        <v>0</v>
      </c>
      <c r="AE5480">
        <v>0</v>
      </c>
      <c r="AF5480">
        <v>0</v>
      </c>
      <c r="AG5480" t="s">
        <v>20981</v>
      </c>
      <c r="AH5480" s="21" t="str">
        <f t="shared" si="170"/>
        <v>YR25</v>
      </c>
      <c r="AI5480" s="21">
        <v>216</v>
      </c>
      <c r="AJ5480" s="21">
        <f t="shared" si="171"/>
        <v>98.450980392156865</v>
      </c>
      <c r="AK5480" s="21" t="s">
        <v>2063</v>
      </c>
      <c r="AL5480" t="s">
        <v>2613</v>
      </c>
      <c r="AM5480" s="26" t="s">
        <v>38</v>
      </c>
      <c r="AN5480" t="s">
        <v>2030</v>
      </c>
    </row>
    <row r="5481" spans="1:40" ht="15" hidden="1" thickTop="1" x14ac:dyDescent="0.35">
      <c r="A5481" t="s">
        <v>12652</v>
      </c>
      <c r="B5481" t="s">
        <v>20982</v>
      </c>
      <c r="C5481" t="s">
        <v>3666</v>
      </c>
      <c r="D5481" t="s">
        <v>20983</v>
      </c>
      <c r="E5481" t="s">
        <v>3668</v>
      </c>
      <c r="F5481">
        <v>1</v>
      </c>
      <c r="G5481" t="s">
        <v>2816</v>
      </c>
      <c r="H5481" t="s">
        <v>2620</v>
      </c>
      <c r="I5481" t="s">
        <v>2076</v>
      </c>
      <c r="J5481" t="s">
        <v>3116</v>
      </c>
      <c r="K5481" t="s">
        <v>2818</v>
      </c>
      <c r="L5481" t="s">
        <v>2058</v>
      </c>
      <c r="M5481" t="s">
        <v>2059</v>
      </c>
      <c r="N5481">
        <v>1</v>
      </c>
      <c r="O5481">
        <v>54</v>
      </c>
      <c r="P5481">
        <v>0.22</v>
      </c>
      <c r="Q5481">
        <v>24480</v>
      </c>
      <c r="R5481">
        <v>0</v>
      </c>
      <c r="S5481">
        <v>0</v>
      </c>
      <c r="T5481">
        <v>0</v>
      </c>
      <c r="U5481">
        <v>1</v>
      </c>
      <c r="V5481">
        <v>54</v>
      </c>
      <c r="W5481">
        <v>0.22</v>
      </c>
      <c r="X5481">
        <v>0</v>
      </c>
      <c r="Y5481">
        <v>0</v>
      </c>
      <c r="Z5481">
        <v>0</v>
      </c>
      <c r="AA5481">
        <v>0</v>
      </c>
      <c r="AB5481">
        <v>0</v>
      </c>
      <c r="AC5481">
        <v>0</v>
      </c>
      <c r="AD5481">
        <v>0</v>
      </c>
      <c r="AE5481">
        <v>0</v>
      </c>
      <c r="AF5481">
        <v>0</v>
      </c>
      <c r="AG5481" t="s">
        <v>20984</v>
      </c>
      <c r="AH5481" s="21" t="str">
        <f t="shared" si="170"/>
        <v>YR25</v>
      </c>
      <c r="AI5481" s="21">
        <v>345.36</v>
      </c>
      <c r="AJ5481" s="21">
        <f t="shared" si="171"/>
        <v>99.779411764705884</v>
      </c>
      <c r="AK5481" s="21" t="s">
        <v>2060</v>
      </c>
      <c r="AL5481" t="s">
        <v>3118</v>
      </c>
      <c r="AM5481" s="26" t="s">
        <v>38</v>
      </c>
      <c r="AN5481" t="s">
        <v>2031</v>
      </c>
    </row>
    <row r="5482" spans="1:40" ht="15" hidden="1" thickTop="1" x14ac:dyDescent="0.35">
      <c r="A5482" t="s">
        <v>12655</v>
      </c>
      <c r="B5482" t="s">
        <v>20985</v>
      </c>
      <c r="C5482" t="s">
        <v>3342</v>
      </c>
      <c r="D5482" t="s">
        <v>20986</v>
      </c>
      <c r="E5482" t="s">
        <v>3013</v>
      </c>
      <c r="F5482">
        <v>1</v>
      </c>
      <c r="G5482" t="s">
        <v>2600</v>
      </c>
      <c r="H5482" t="s">
        <v>2577</v>
      </c>
      <c r="I5482" t="s">
        <v>2076</v>
      </c>
      <c r="J5482" t="s">
        <v>3183</v>
      </c>
      <c r="K5482" t="s">
        <v>2742</v>
      </c>
      <c r="L5482" t="s">
        <v>2058</v>
      </c>
      <c r="M5482" t="s">
        <v>2170</v>
      </c>
      <c r="N5482">
        <v>3</v>
      </c>
      <c r="O5482">
        <v>51</v>
      </c>
      <c r="P5482">
        <v>0.33</v>
      </c>
      <c r="Q5482">
        <v>15300</v>
      </c>
      <c r="R5482">
        <v>1</v>
      </c>
      <c r="S5482">
        <v>14</v>
      </c>
      <c r="T5482">
        <v>0.09</v>
      </c>
      <c r="U5482">
        <v>2</v>
      </c>
      <c r="V5482">
        <v>37</v>
      </c>
      <c r="W5482">
        <v>0.24</v>
      </c>
      <c r="X5482">
        <v>0</v>
      </c>
      <c r="Y5482">
        <v>0</v>
      </c>
      <c r="Z5482">
        <v>0</v>
      </c>
      <c r="AA5482">
        <v>0</v>
      </c>
      <c r="AB5482">
        <v>0</v>
      </c>
      <c r="AC5482">
        <v>0</v>
      </c>
      <c r="AD5482">
        <v>0</v>
      </c>
      <c r="AE5482">
        <v>0</v>
      </c>
      <c r="AF5482">
        <v>0</v>
      </c>
      <c r="AG5482" t="s">
        <v>20987</v>
      </c>
      <c r="AH5482" s="21" t="str">
        <f t="shared" si="170"/>
        <v>YR25</v>
      </c>
      <c r="AI5482" s="21">
        <v>216</v>
      </c>
      <c r="AJ5482" s="21">
        <f t="shared" si="171"/>
        <v>99.666666666666671</v>
      </c>
      <c r="AK5482" s="21" t="s">
        <v>2060</v>
      </c>
      <c r="AL5482" t="s">
        <v>2551</v>
      </c>
      <c r="AM5482" s="26" t="s">
        <v>38</v>
      </c>
      <c r="AN5482" t="s">
        <v>2032</v>
      </c>
    </row>
    <row r="5483" spans="1:40" ht="15" hidden="1" thickTop="1" x14ac:dyDescent="0.35">
      <c r="A5483" t="s">
        <v>12658</v>
      </c>
      <c r="B5483" t="s">
        <v>20988</v>
      </c>
      <c r="C5483" t="s">
        <v>4805</v>
      </c>
      <c r="D5483" t="s">
        <v>20989</v>
      </c>
      <c r="E5483" t="s">
        <v>2575</v>
      </c>
      <c r="F5483">
        <v>1</v>
      </c>
      <c r="G5483" t="s">
        <v>2576</v>
      </c>
      <c r="H5483" t="s">
        <v>2577</v>
      </c>
      <c r="I5483" t="s">
        <v>2076</v>
      </c>
      <c r="J5483" t="s">
        <v>2578</v>
      </c>
      <c r="K5483" t="s">
        <v>2579</v>
      </c>
      <c r="L5483" t="s">
        <v>2058</v>
      </c>
      <c r="M5483" t="s">
        <v>2059</v>
      </c>
      <c r="N5483">
        <v>12</v>
      </c>
      <c r="O5483">
        <v>324</v>
      </c>
      <c r="P5483">
        <v>1.32</v>
      </c>
      <c r="Q5483">
        <v>24480</v>
      </c>
      <c r="R5483">
        <v>7</v>
      </c>
      <c r="S5483">
        <v>177</v>
      </c>
      <c r="T5483">
        <v>0.72</v>
      </c>
      <c r="U5483">
        <v>5</v>
      </c>
      <c r="V5483">
        <v>147</v>
      </c>
      <c r="W5483">
        <v>0.6</v>
      </c>
      <c r="X5483">
        <v>0</v>
      </c>
      <c r="Y5483">
        <v>0</v>
      </c>
      <c r="Z5483">
        <v>0</v>
      </c>
      <c r="AA5483">
        <v>0</v>
      </c>
      <c r="AB5483">
        <v>0</v>
      </c>
      <c r="AC5483">
        <v>0</v>
      </c>
      <c r="AD5483">
        <v>0</v>
      </c>
      <c r="AE5483">
        <v>0</v>
      </c>
      <c r="AF5483">
        <v>0</v>
      </c>
      <c r="AG5483" t="s">
        <v>20990</v>
      </c>
      <c r="AH5483" s="21" t="str">
        <f t="shared" si="170"/>
        <v>YR25</v>
      </c>
      <c r="AI5483" s="21">
        <v>345.36</v>
      </c>
      <c r="AJ5483" s="21">
        <f t="shared" si="171"/>
        <v>98.67647058823529</v>
      </c>
      <c r="AK5483" s="21" t="s">
        <v>2063</v>
      </c>
      <c r="AL5483" t="s">
        <v>2581</v>
      </c>
      <c r="AM5483" s="26" t="s">
        <v>38</v>
      </c>
      <c r="AN5483" t="s">
        <v>2032</v>
      </c>
    </row>
    <row r="5484" spans="1:40" ht="15" hidden="1" thickTop="1" x14ac:dyDescent="0.35">
      <c r="A5484" t="s">
        <v>12661</v>
      </c>
      <c r="B5484" t="s">
        <v>20991</v>
      </c>
      <c r="C5484" t="s">
        <v>4992</v>
      </c>
      <c r="D5484" t="s">
        <v>20992</v>
      </c>
      <c r="E5484" t="s">
        <v>2575</v>
      </c>
      <c r="F5484">
        <v>1</v>
      </c>
      <c r="G5484" t="s">
        <v>2576</v>
      </c>
      <c r="H5484" t="s">
        <v>2577</v>
      </c>
      <c r="I5484" t="s">
        <v>2076</v>
      </c>
      <c r="J5484" t="s">
        <v>2858</v>
      </c>
      <c r="K5484" t="s">
        <v>2742</v>
      </c>
      <c r="L5484" t="s">
        <v>2058</v>
      </c>
      <c r="M5484" t="s">
        <v>2059</v>
      </c>
      <c r="N5484">
        <v>6</v>
      </c>
      <c r="O5484">
        <v>152</v>
      </c>
      <c r="P5484">
        <v>0.62</v>
      </c>
      <c r="Q5484">
        <v>24480</v>
      </c>
      <c r="R5484">
        <v>4</v>
      </c>
      <c r="S5484">
        <v>107</v>
      </c>
      <c r="T5484">
        <v>0.44</v>
      </c>
      <c r="U5484">
        <v>2</v>
      </c>
      <c r="V5484">
        <v>45</v>
      </c>
      <c r="W5484">
        <v>0.18</v>
      </c>
      <c r="X5484">
        <v>0</v>
      </c>
      <c r="Y5484">
        <v>0</v>
      </c>
      <c r="Z5484">
        <v>0</v>
      </c>
      <c r="AA5484">
        <v>0</v>
      </c>
      <c r="AB5484">
        <v>0</v>
      </c>
      <c r="AC5484">
        <v>0</v>
      </c>
      <c r="AD5484">
        <v>0</v>
      </c>
      <c r="AE5484">
        <v>0</v>
      </c>
      <c r="AF5484">
        <v>0</v>
      </c>
      <c r="AG5484" t="s">
        <v>20993</v>
      </c>
      <c r="AH5484" s="21" t="str">
        <f t="shared" si="170"/>
        <v>YR25</v>
      </c>
      <c r="AI5484" s="21">
        <v>345.36</v>
      </c>
      <c r="AJ5484" s="21">
        <f t="shared" si="171"/>
        <v>99.379084967320267</v>
      </c>
      <c r="AK5484" s="21" t="s">
        <v>2060</v>
      </c>
      <c r="AL5484" t="s">
        <v>2551</v>
      </c>
      <c r="AM5484" s="26" t="s">
        <v>38</v>
      </c>
      <c r="AN5484" t="s">
        <v>2033</v>
      </c>
    </row>
    <row r="5485" spans="1:40" ht="15" hidden="1" thickTop="1" x14ac:dyDescent="0.35">
      <c r="A5485" t="s">
        <v>12664</v>
      </c>
      <c r="B5485" t="s">
        <v>20994</v>
      </c>
      <c r="C5485" t="s">
        <v>2530</v>
      </c>
      <c r="D5485" t="s">
        <v>20995</v>
      </c>
      <c r="E5485" t="s">
        <v>558</v>
      </c>
      <c r="F5485">
        <v>1</v>
      </c>
      <c r="G5485" t="s">
        <v>2524</v>
      </c>
      <c r="H5485" t="s">
        <v>2056</v>
      </c>
      <c r="I5485" t="s">
        <v>2076</v>
      </c>
      <c r="J5485" t="s">
        <v>2532</v>
      </c>
      <c r="K5485" t="s">
        <v>62</v>
      </c>
      <c r="L5485" t="s">
        <v>2058</v>
      </c>
      <c r="M5485" t="s">
        <v>2170</v>
      </c>
      <c r="N5485">
        <v>5</v>
      </c>
      <c r="O5485">
        <v>182</v>
      </c>
      <c r="P5485">
        <v>1.19</v>
      </c>
      <c r="Q5485">
        <v>15300</v>
      </c>
      <c r="R5485">
        <v>3</v>
      </c>
      <c r="S5485">
        <v>98</v>
      </c>
      <c r="T5485">
        <v>0.64</v>
      </c>
      <c r="U5485">
        <v>2</v>
      </c>
      <c r="V5485">
        <v>84</v>
      </c>
      <c r="W5485">
        <v>0.55000000000000004</v>
      </c>
      <c r="X5485">
        <v>0</v>
      </c>
      <c r="Y5485">
        <v>0</v>
      </c>
      <c r="Z5485">
        <v>0</v>
      </c>
      <c r="AA5485">
        <v>0</v>
      </c>
      <c r="AB5485">
        <v>0</v>
      </c>
      <c r="AC5485">
        <v>0</v>
      </c>
      <c r="AD5485">
        <v>0</v>
      </c>
      <c r="AE5485">
        <v>0</v>
      </c>
      <c r="AF5485">
        <v>0</v>
      </c>
      <c r="AG5485" t="s">
        <v>20996</v>
      </c>
      <c r="AH5485" s="21" t="str">
        <f t="shared" si="170"/>
        <v>YR25</v>
      </c>
      <c r="AI5485" s="21">
        <v>216</v>
      </c>
      <c r="AJ5485" s="21">
        <f t="shared" si="171"/>
        <v>98.810457516339866</v>
      </c>
      <c r="AK5485" s="21" t="s">
        <v>2063</v>
      </c>
      <c r="AL5485" t="s">
        <v>2527</v>
      </c>
      <c r="AM5485" s="26" t="s">
        <v>38</v>
      </c>
      <c r="AN5485" t="s">
        <v>2030</v>
      </c>
    </row>
    <row r="5486" spans="1:40" ht="15" hidden="1" thickTop="1" x14ac:dyDescent="0.35">
      <c r="A5486" t="s">
        <v>12668</v>
      </c>
      <c r="B5486" t="s">
        <v>20997</v>
      </c>
      <c r="C5486" t="s">
        <v>2889</v>
      </c>
      <c r="D5486" t="s">
        <v>20998</v>
      </c>
      <c r="E5486" t="s">
        <v>3193</v>
      </c>
      <c r="F5486">
        <v>1</v>
      </c>
      <c r="G5486" t="s">
        <v>2609</v>
      </c>
      <c r="H5486" t="s">
        <v>2577</v>
      </c>
      <c r="I5486" t="s">
        <v>2076</v>
      </c>
      <c r="J5486" t="s">
        <v>2764</v>
      </c>
      <c r="K5486" t="s">
        <v>2765</v>
      </c>
      <c r="L5486" t="s">
        <v>2058</v>
      </c>
      <c r="M5486" t="s">
        <v>2059</v>
      </c>
      <c r="N5486">
        <v>11</v>
      </c>
      <c r="O5486">
        <v>229</v>
      </c>
      <c r="P5486">
        <v>0.94</v>
      </c>
      <c r="Q5486">
        <v>24480</v>
      </c>
      <c r="R5486">
        <v>5</v>
      </c>
      <c r="S5486">
        <v>125</v>
      </c>
      <c r="T5486">
        <v>0.51</v>
      </c>
      <c r="U5486">
        <v>5</v>
      </c>
      <c r="V5486">
        <v>59</v>
      </c>
      <c r="W5486">
        <v>0.24</v>
      </c>
      <c r="X5486">
        <v>1</v>
      </c>
      <c r="Y5486">
        <v>45</v>
      </c>
      <c r="Z5486">
        <v>0.18</v>
      </c>
      <c r="AA5486">
        <v>0</v>
      </c>
      <c r="AB5486">
        <v>0</v>
      </c>
      <c r="AC5486">
        <v>0</v>
      </c>
      <c r="AD5486">
        <v>0</v>
      </c>
      <c r="AE5486">
        <v>0</v>
      </c>
      <c r="AF5486">
        <v>0</v>
      </c>
      <c r="AG5486" t="s">
        <v>20999</v>
      </c>
      <c r="AH5486" s="21" t="str">
        <f t="shared" si="170"/>
        <v>YR25</v>
      </c>
      <c r="AI5486" s="21">
        <v>345.36</v>
      </c>
      <c r="AJ5486" s="21">
        <f t="shared" si="171"/>
        <v>99.064542483660134</v>
      </c>
      <c r="AK5486" s="21" t="s">
        <v>2063</v>
      </c>
      <c r="AL5486" t="s">
        <v>2613</v>
      </c>
      <c r="AM5486" s="26" t="s">
        <v>38</v>
      </c>
      <c r="AN5486" t="s">
        <v>2030</v>
      </c>
    </row>
    <row r="5487" spans="1:40" ht="15" hidden="1" thickTop="1" x14ac:dyDescent="0.35">
      <c r="A5487" t="s">
        <v>12671</v>
      </c>
      <c r="B5487" t="s">
        <v>21000</v>
      </c>
      <c r="C5487" t="s">
        <v>3113</v>
      </c>
      <c r="D5487" t="s">
        <v>21001</v>
      </c>
      <c r="E5487" t="s">
        <v>3115</v>
      </c>
      <c r="F5487">
        <v>1</v>
      </c>
      <c r="G5487" t="s">
        <v>2816</v>
      </c>
      <c r="H5487" t="s">
        <v>2620</v>
      </c>
      <c r="I5487" t="s">
        <v>2076</v>
      </c>
      <c r="J5487" t="s">
        <v>3116</v>
      </c>
      <c r="K5487" t="s">
        <v>2818</v>
      </c>
      <c r="L5487" t="s">
        <v>2058</v>
      </c>
      <c r="M5487" t="s">
        <v>2059</v>
      </c>
      <c r="N5487">
        <v>1</v>
      </c>
      <c r="O5487">
        <v>104</v>
      </c>
      <c r="P5487">
        <v>0.42</v>
      </c>
      <c r="Q5487">
        <v>24480</v>
      </c>
      <c r="R5487">
        <v>1</v>
      </c>
      <c r="S5487">
        <v>104</v>
      </c>
      <c r="T5487">
        <v>0.42</v>
      </c>
      <c r="U5487">
        <v>0</v>
      </c>
      <c r="V5487">
        <v>0</v>
      </c>
      <c r="W5487">
        <v>0</v>
      </c>
      <c r="X5487">
        <v>0</v>
      </c>
      <c r="Y5487">
        <v>0</v>
      </c>
      <c r="Z5487">
        <v>0</v>
      </c>
      <c r="AA5487">
        <v>0</v>
      </c>
      <c r="AB5487">
        <v>0</v>
      </c>
      <c r="AC5487">
        <v>0</v>
      </c>
      <c r="AD5487">
        <v>0</v>
      </c>
      <c r="AE5487">
        <v>0</v>
      </c>
      <c r="AF5487">
        <v>0</v>
      </c>
      <c r="AG5487" t="s">
        <v>21002</v>
      </c>
      <c r="AH5487" s="21" t="str">
        <f t="shared" si="170"/>
        <v>YR25</v>
      </c>
      <c r="AI5487" s="21">
        <v>345.36</v>
      </c>
      <c r="AJ5487" s="21">
        <f t="shared" si="171"/>
        <v>99.575163398692808</v>
      </c>
      <c r="AK5487" s="21" t="s">
        <v>2060</v>
      </c>
      <c r="AL5487" t="s">
        <v>3118</v>
      </c>
      <c r="AM5487" s="26" t="s">
        <v>38</v>
      </c>
      <c r="AN5487" t="s">
        <v>2030</v>
      </c>
    </row>
    <row r="5488" spans="1:40" ht="15" hidden="1" thickTop="1" x14ac:dyDescent="0.35">
      <c r="A5488" t="s">
        <v>12675</v>
      </c>
      <c r="B5488" t="s">
        <v>21003</v>
      </c>
      <c r="C5488" t="s">
        <v>2689</v>
      </c>
      <c r="D5488" t="s">
        <v>21004</v>
      </c>
      <c r="E5488" t="s">
        <v>3462</v>
      </c>
      <c r="F5488">
        <v>1</v>
      </c>
      <c r="G5488" t="s">
        <v>2633</v>
      </c>
      <c r="H5488" t="s">
        <v>2577</v>
      </c>
      <c r="I5488" t="s">
        <v>2076</v>
      </c>
      <c r="J5488" t="s">
        <v>2692</v>
      </c>
      <c r="K5488" t="s">
        <v>2635</v>
      </c>
      <c r="L5488" t="s">
        <v>2058</v>
      </c>
      <c r="M5488" t="s">
        <v>2170</v>
      </c>
      <c r="N5488">
        <v>6</v>
      </c>
      <c r="O5488">
        <v>213</v>
      </c>
      <c r="P5488">
        <v>1.39</v>
      </c>
      <c r="Q5488">
        <v>15300</v>
      </c>
      <c r="R5488">
        <v>6</v>
      </c>
      <c r="S5488">
        <v>213</v>
      </c>
      <c r="T5488">
        <v>1.39</v>
      </c>
      <c r="U5488">
        <v>0</v>
      </c>
      <c r="V5488">
        <v>0</v>
      </c>
      <c r="W5488">
        <v>0</v>
      </c>
      <c r="X5488">
        <v>0</v>
      </c>
      <c r="Y5488">
        <v>0</v>
      </c>
      <c r="Z5488">
        <v>0</v>
      </c>
      <c r="AA5488">
        <v>0</v>
      </c>
      <c r="AB5488">
        <v>0</v>
      </c>
      <c r="AC5488">
        <v>0</v>
      </c>
      <c r="AD5488">
        <v>0</v>
      </c>
      <c r="AE5488">
        <v>0</v>
      </c>
      <c r="AF5488">
        <v>0</v>
      </c>
      <c r="AG5488" t="s">
        <v>21005</v>
      </c>
      <c r="AH5488" s="21" t="str">
        <f t="shared" si="170"/>
        <v>YR25</v>
      </c>
      <c r="AI5488" s="21">
        <v>216</v>
      </c>
      <c r="AJ5488" s="21">
        <f t="shared" si="171"/>
        <v>98.607843137254903</v>
      </c>
      <c r="AK5488" s="21" t="s">
        <v>2063</v>
      </c>
      <c r="AL5488" t="s">
        <v>2581</v>
      </c>
      <c r="AM5488" s="26" t="s">
        <v>38</v>
      </c>
      <c r="AN5488" t="s">
        <v>2031</v>
      </c>
    </row>
    <row r="5489" spans="1:40" ht="15" hidden="1" thickTop="1" x14ac:dyDescent="0.35">
      <c r="A5489" t="s">
        <v>12679</v>
      </c>
      <c r="B5489" t="s">
        <v>21006</v>
      </c>
      <c r="C5489" t="s">
        <v>30202</v>
      </c>
      <c r="D5489" t="s">
        <v>21007</v>
      </c>
      <c r="E5489" t="s">
        <v>2575</v>
      </c>
      <c r="F5489">
        <v>1</v>
      </c>
      <c r="G5489" t="s">
        <v>2576</v>
      </c>
      <c r="H5489" t="s">
        <v>2577</v>
      </c>
      <c r="I5489" t="s">
        <v>2076</v>
      </c>
      <c r="J5489" t="s">
        <v>2578</v>
      </c>
      <c r="K5489" t="s">
        <v>2579</v>
      </c>
      <c r="L5489" t="s">
        <v>2058</v>
      </c>
      <c r="M5489" t="s">
        <v>2982</v>
      </c>
      <c r="N5489">
        <v>2</v>
      </c>
      <c r="O5489">
        <v>54</v>
      </c>
      <c r="P5489">
        <v>0.38</v>
      </c>
      <c r="Q5489">
        <v>14280</v>
      </c>
      <c r="R5489">
        <v>0</v>
      </c>
      <c r="S5489">
        <v>0</v>
      </c>
      <c r="T5489">
        <v>0</v>
      </c>
      <c r="U5489">
        <v>2</v>
      </c>
      <c r="V5489">
        <v>54</v>
      </c>
      <c r="W5489">
        <v>0.38</v>
      </c>
      <c r="X5489">
        <v>0</v>
      </c>
      <c r="Y5489">
        <v>0</v>
      </c>
      <c r="Z5489">
        <v>0</v>
      </c>
      <c r="AA5489">
        <v>0</v>
      </c>
      <c r="AB5489">
        <v>0</v>
      </c>
      <c r="AC5489">
        <v>0</v>
      </c>
      <c r="AD5489">
        <v>0</v>
      </c>
      <c r="AE5489">
        <v>0</v>
      </c>
      <c r="AF5489">
        <v>0</v>
      </c>
      <c r="AG5489" t="s">
        <v>21008</v>
      </c>
      <c r="AH5489" s="21" t="str">
        <f t="shared" si="170"/>
        <v>YR25</v>
      </c>
      <c r="AI5489" s="21">
        <v>201.59999999999997</v>
      </c>
      <c r="AJ5489" s="21">
        <f t="shared" si="171"/>
        <v>99.621848739495803</v>
      </c>
      <c r="AK5489" s="21" t="s">
        <v>2060</v>
      </c>
      <c r="AL5489" t="s">
        <v>2581</v>
      </c>
      <c r="AM5489" s="26" t="s">
        <v>38</v>
      </c>
      <c r="AN5489" t="s">
        <v>2031</v>
      </c>
    </row>
    <row r="5490" spans="1:40" ht="15" hidden="1" thickTop="1" x14ac:dyDescent="0.35">
      <c r="A5490" t="s">
        <v>12683</v>
      </c>
      <c r="B5490" t="s">
        <v>21009</v>
      </c>
      <c r="C5490" t="s">
        <v>3243</v>
      </c>
      <c r="D5490" t="s">
        <v>21010</v>
      </c>
      <c r="E5490" t="s">
        <v>2575</v>
      </c>
      <c r="F5490">
        <v>1</v>
      </c>
      <c r="G5490" t="s">
        <v>2576</v>
      </c>
      <c r="H5490" t="s">
        <v>2577</v>
      </c>
      <c r="I5490" t="s">
        <v>2076</v>
      </c>
      <c r="J5490" t="s">
        <v>2858</v>
      </c>
      <c r="K5490" t="s">
        <v>2742</v>
      </c>
      <c r="L5490" t="s">
        <v>2058</v>
      </c>
      <c r="M5490" t="s">
        <v>2059</v>
      </c>
      <c r="N5490">
        <v>5</v>
      </c>
      <c r="O5490">
        <v>103</v>
      </c>
      <c r="P5490">
        <v>0.42</v>
      </c>
      <c r="Q5490">
        <v>24480</v>
      </c>
      <c r="R5490">
        <v>3</v>
      </c>
      <c r="S5490">
        <v>71</v>
      </c>
      <c r="T5490">
        <v>0.28999999999999998</v>
      </c>
      <c r="U5490">
        <v>2</v>
      </c>
      <c r="V5490">
        <v>32</v>
      </c>
      <c r="W5490">
        <v>0.13</v>
      </c>
      <c r="X5490">
        <v>0</v>
      </c>
      <c r="Y5490">
        <v>0</v>
      </c>
      <c r="Z5490">
        <v>0</v>
      </c>
      <c r="AA5490">
        <v>0</v>
      </c>
      <c r="AB5490">
        <v>0</v>
      </c>
      <c r="AC5490">
        <v>0</v>
      </c>
      <c r="AD5490">
        <v>0</v>
      </c>
      <c r="AE5490">
        <v>0</v>
      </c>
      <c r="AF5490">
        <v>0</v>
      </c>
      <c r="AG5490" t="s">
        <v>21011</v>
      </c>
      <c r="AH5490" s="21" t="str">
        <f t="shared" si="170"/>
        <v>YR25</v>
      </c>
      <c r="AI5490" s="21">
        <v>345.36</v>
      </c>
      <c r="AJ5490" s="21">
        <f t="shared" si="171"/>
        <v>99.579248366013076</v>
      </c>
      <c r="AK5490" s="21" t="s">
        <v>2060</v>
      </c>
      <c r="AL5490" t="s">
        <v>2551</v>
      </c>
      <c r="AM5490" s="26" t="s">
        <v>38</v>
      </c>
      <c r="AN5490" t="s">
        <v>2032</v>
      </c>
    </row>
    <row r="5491" spans="1:40" ht="15" hidden="1" thickTop="1" x14ac:dyDescent="0.35">
      <c r="A5491" t="s">
        <v>12686</v>
      </c>
      <c r="B5491" t="s">
        <v>21012</v>
      </c>
      <c r="C5491" t="s">
        <v>2889</v>
      </c>
      <c r="D5491" t="s">
        <v>21013</v>
      </c>
      <c r="E5491" t="s">
        <v>3193</v>
      </c>
      <c r="F5491">
        <v>1</v>
      </c>
      <c r="G5491" t="s">
        <v>2609</v>
      </c>
      <c r="H5491" t="s">
        <v>2577</v>
      </c>
      <c r="I5491" t="s">
        <v>2076</v>
      </c>
      <c r="J5491" t="s">
        <v>2764</v>
      </c>
      <c r="K5491" t="s">
        <v>2765</v>
      </c>
      <c r="L5491" t="s">
        <v>2058</v>
      </c>
      <c r="M5491" t="s">
        <v>2059</v>
      </c>
      <c r="N5491">
        <v>8</v>
      </c>
      <c r="O5491">
        <v>246</v>
      </c>
      <c r="P5491">
        <v>1</v>
      </c>
      <c r="Q5491">
        <v>24480</v>
      </c>
      <c r="R5491">
        <v>5</v>
      </c>
      <c r="S5491">
        <v>137</v>
      </c>
      <c r="T5491">
        <v>0.56000000000000005</v>
      </c>
      <c r="U5491">
        <v>2</v>
      </c>
      <c r="V5491">
        <v>108</v>
      </c>
      <c r="W5491">
        <v>0.44</v>
      </c>
      <c r="X5491">
        <v>0</v>
      </c>
      <c r="Y5491">
        <v>0</v>
      </c>
      <c r="Z5491">
        <v>0</v>
      </c>
      <c r="AA5491">
        <v>1</v>
      </c>
      <c r="AB5491">
        <v>1</v>
      </c>
      <c r="AC5491">
        <v>0</v>
      </c>
      <c r="AD5491">
        <v>0</v>
      </c>
      <c r="AE5491">
        <v>0</v>
      </c>
      <c r="AF5491">
        <v>0</v>
      </c>
      <c r="AG5491" t="s">
        <v>21014</v>
      </c>
      <c r="AH5491" s="21" t="str">
        <f t="shared" si="170"/>
        <v>YR25</v>
      </c>
      <c r="AI5491" s="21">
        <v>345.36</v>
      </c>
      <c r="AJ5491" s="21">
        <f t="shared" si="171"/>
        <v>98.995098039215691</v>
      </c>
      <c r="AK5491" s="21" t="s">
        <v>2063</v>
      </c>
      <c r="AL5491" t="s">
        <v>2613</v>
      </c>
      <c r="AM5491" s="26" t="s">
        <v>38</v>
      </c>
      <c r="AN5491" t="s">
        <v>2032</v>
      </c>
    </row>
    <row r="5492" spans="1:40" ht="15" hidden="1" thickTop="1" x14ac:dyDescent="0.35">
      <c r="A5492" t="s">
        <v>12689</v>
      </c>
      <c r="B5492" t="s">
        <v>21015</v>
      </c>
      <c r="C5492" t="s">
        <v>3697</v>
      </c>
      <c r="D5492" t="s">
        <v>21016</v>
      </c>
      <c r="E5492" t="s">
        <v>3115</v>
      </c>
      <c r="F5492">
        <v>1</v>
      </c>
      <c r="G5492" t="s">
        <v>2816</v>
      </c>
      <c r="H5492" t="s">
        <v>2620</v>
      </c>
      <c r="I5492" t="s">
        <v>2076</v>
      </c>
      <c r="J5492" t="s">
        <v>3116</v>
      </c>
      <c r="K5492" t="s">
        <v>2818</v>
      </c>
      <c r="L5492" t="s">
        <v>2058</v>
      </c>
      <c r="M5492" t="s">
        <v>2059</v>
      </c>
      <c r="N5492">
        <v>1</v>
      </c>
      <c r="O5492">
        <v>37</v>
      </c>
      <c r="P5492">
        <v>0.15</v>
      </c>
      <c r="Q5492">
        <v>24480</v>
      </c>
      <c r="R5492">
        <v>0</v>
      </c>
      <c r="S5492">
        <v>0</v>
      </c>
      <c r="T5492">
        <v>0</v>
      </c>
      <c r="U5492">
        <v>1</v>
      </c>
      <c r="V5492">
        <v>37</v>
      </c>
      <c r="W5492">
        <v>0.15</v>
      </c>
      <c r="X5492">
        <v>0</v>
      </c>
      <c r="Y5492">
        <v>0</v>
      </c>
      <c r="Z5492">
        <v>0</v>
      </c>
      <c r="AA5492">
        <v>0</v>
      </c>
      <c r="AB5492">
        <v>0</v>
      </c>
      <c r="AC5492">
        <v>0</v>
      </c>
      <c r="AD5492">
        <v>0</v>
      </c>
      <c r="AE5492">
        <v>0</v>
      </c>
      <c r="AF5492">
        <v>0</v>
      </c>
      <c r="AG5492" t="s">
        <v>21017</v>
      </c>
      <c r="AH5492" s="21" t="str">
        <f t="shared" si="170"/>
        <v>YR25</v>
      </c>
      <c r="AI5492" s="21">
        <v>345.36</v>
      </c>
      <c r="AJ5492" s="21">
        <f t="shared" si="171"/>
        <v>99.848856209150327</v>
      </c>
      <c r="AK5492" s="21" t="s">
        <v>2060</v>
      </c>
      <c r="AL5492" t="s">
        <v>3118</v>
      </c>
      <c r="AM5492" s="26" t="s">
        <v>38</v>
      </c>
      <c r="AN5492" t="s">
        <v>2030</v>
      </c>
    </row>
    <row r="5493" spans="1:40" ht="15" hidden="1" thickTop="1" x14ac:dyDescent="0.35">
      <c r="A5493" t="s">
        <v>12693</v>
      </c>
      <c r="B5493" t="s">
        <v>21018</v>
      </c>
      <c r="C5493" t="s">
        <v>3878</v>
      </c>
      <c r="D5493" t="s">
        <v>21019</v>
      </c>
      <c r="E5493" t="s">
        <v>2646</v>
      </c>
      <c r="F5493">
        <v>1</v>
      </c>
      <c r="G5493" t="s">
        <v>2600</v>
      </c>
      <c r="H5493" t="s">
        <v>2577</v>
      </c>
      <c r="I5493" t="s">
        <v>2076</v>
      </c>
      <c r="J5493" t="s">
        <v>2601</v>
      </c>
      <c r="K5493" t="s">
        <v>2602</v>
      </c>
      <c r="L5493" t="s">
        <v>2058</v>
      </c>
      <c r="M5493" t="s">
        <v>2170</v>
      </c>
      <c r="N5493">
        <v>2</v>
      </c>
      <c r="O5493">
        <v>26</v>
      </c>
      <c r="P5493">
        <v>0.17</v>
      </c>
      <c r="Q5493">
        <v>15300</v>
      </c>
      <c r="R5493">
        <v>0</v>
      </c>
      <c r="S5493">
        <v>0</v>
      </c>
      <c r="T5493">
        <v>0</v>
      </c>
      <c r="U5493">
        <v>2</v>
      </c>
      <c r="V5493">
        <v>26</v>
      </c>
      <c r="W5493">
        <v>0.17</v>
      </c>
      <c r="X5493">
        <v>0</v>
      </c>
      <c r="Y5493">
        <v>0</v>
      </c>
      <c r="Z5493">
        <v>0</v>
      </c>
      <c r="AA5493">
        <v>0</v>
      </c>
      <c r="AB5493">
        <v>0</v>
      </c>
      <c r="AC5493">
        <v>0</v>
      </c>
      <c r="AD5493">
        <v>0</v>
      </c>
      <c r="AE5493">
        <v>0</v>
      </c>
      <c r="AF5493">
        <v>0</v>
      </c>
      <c r="AG5493" t="s">
        <v>21020</v>
      </c>
      <c r="AH5493" s="21" t="str">
        <f t="shared" si="170"/>
        <v>YR25</v>
      </c>
      <c r="AI5493" s="21">
        <v>216</v>
      </c>
      <c r="AJ5493" s="21">
        <f t="shared" si="171"/>
        <v>99.830065359477118</v>
      </c>
      <c r="AK5493" s="21" t="s">
        <v>2060</v>
      </c>
      <c r="AL5493" t="s">
        <v>2551</v>
      </c>
      <c r="AM5493" s="26" t="s">
        <v>38</v>
      </c>
      <c r="AN5493" t="s">
        <v>2031</v>
      </c>
    </row>
    <row r="5494" spans="1:40" ht="15" hidden="1" thickTop="1" x14ac:dyDescent="0.35">
      <c r="A5494" t="s">
        <v>12697</v>
      </c>
      <c r="B5494" t="s">
        <v>21021</v>
      </c>
      <c r="C5494" t="s">
        <v>9078</v>
      </c>
      <c r="D5494" t="s">
        <v>21022</v>
      </c>
      <c r="E5494" t="s">
        <v>2691</v>
      </c>
      <c r="F5494">
        <v>1</v>
      </c>
      <c r="G5494" t="s">
        <v>2633</v>
      </c>
      <c r="H5494" t="s">
        <v>2577</v>
      </c>
      <c r="I5494" t="s">
        <v>2076</v>
      </c>
      <c r="J5494" t="s">
        <v>2692</v>
      </c>
      <c r="K5494" t="s">
        <v>2635</v>
      </c>
      <c r="L5494" t="s">
        <v>2058</v>
      </c>
      <c r="M5494" t="s">
        <v>2170</v>
      </c>
      <c r="N5494">
        <v>2</v>
      </c>
      <c r="O5494">
        <v>83</v>
      </c>
      <c r="P5494">
        <v>0.54</v>
      </c>
      <c r="Q5494">
        <v>15300</v>
      </c>
      <c r="R5494">
        <v>1</v>
      </c>
      <c r="S5494">
        <v>35</v>
      </c>
      <c r="T5494">
        <v>0.23</v>
      </c>
      <c r="U5494">
        <v>1</v>
      </c>
      <c r="V5494">
        <v>48</v>
      </c>
      <c r="W5494">
        <v>0.31</v>
      </c>
      <c r="X5494">
        <v>0</v>
      </c>
      <c r="Y5494">
        <v>0</v>
      </c>
      <c r="Z5494">
        <v>0</v>
      </c>
      <c r="AA5494">
        <v>0</v>
      </c>
      <c r="AB5494">
        <v>0</v>
      </c>
      <c r="AC5494">
        <v>0</v>
      </c>
      <c r="AD5494">
        <v>0</v>
      </c>
      <c r="AE5494">
        <v>0</v>
      </c>
      <c r="AF5494">
        <v>0</v>
      </c>
      <c r="AG5494" t="s">
        <v>21023</v>
      </c>
      <c r="AH5494" s="21" t="str">
        <f t="shared" si="170"/>
        <v>YR25</v>
      </c>
      <c r="AI5494" s="21">
        <v>216</v>
      </c>
      <c r="AJ5494" s="21">
        <f t="shared" si="171"/>
        <v>99.457516339869287</v>
      </c>
      <c r="AK5494" s="21" t="s">
        <v>2060</v>
      </c>
      <c r="AL5494" t="s">
        <v>2581</v>
      </c>
      <c r="AM5494" s="26" t="s">
        <v>38</v>
      </c>
      <c r="AN5494" t="s">
        <v>2031</v>
      </c>
    </row>
    <row r="5495" spans="1:40" ht="15" hidden="1" thickTop="1" x14ac:dyDescent="0.35">
      <c r="A5495" t="s">
        <v>12701</v>
      </c>
      <c r="B5495" t="s">
        <v>21024</v>
      </c>
      <c r="C5495" t="s">
        <v>4805</v>
      </c>
      <c r="D5495" t="s">
        <v>21025</v>
      </c>
      <c r="E5495" t="s">
        <v>2575</v>
      </c>
      <c r="F5495">
        <v>1</v>
      </c>
      <c r="G5495" t="s">
        <v>2576</v>
      </c>
      <c r="H5495" t="s">
        <v>2577</v>
      </c>
      <c r="I5495" t="s">
        <v>2076</v>
      </c>
      <c r="J5495" t="s">
        <v>2578</v>
      </c>
      <c r="K5495" t="s">
        <v>2579</v>
      </c>
      <c r="L5495" t="s">
        <v>2058</v>
      </c>
      <c r="M5495" t="s">
        <v>2170</v>
      </c>
      <c r="N5495">
        <v>4</v>
      </c>
      <c r="O5495">
        <v>76</v>
      </c>
      <c r="P5495">
        <v>0.5</v>
      </c>
      <c r="Q5495">
        <v>15300</v>
      </c>
      <c r="R5495">
        <v>3</v>
      </c>
      <c r="S5495">
        <v>63</v>
      </c>
      <c r="T5495">
        <v>0.41</v>
      </c>
      <c r="U5495">
        <v>1</v>
      </c>
      <c r="V5495">
        <v>13</v>
      </c>
      <c r="W5495">
        <v>0.08</v>
      </c>
      <c r="X5495">
        <v>0</v>
      </c>
      <c r="Y5495">
        <v>0</v>
      </c>
      <c r="Z5495">
        <v>0</v>
      </c>
      <c r="AA5495">
        <v>0</v>
      </c>
      <c r="AB5495">
        <v>0</v>
      </c>
      <c r="AC5495">
        <v>0</v>
      </c>
      <c r="AD5495">
        <v>0</v>
      </c>
      <c r="AE5495">
        <v>0</v>
      </c>
      <c r="AF5495">
        <v>0</v>
      </c>
      <c r="AG5495" t="s">
        <v>21026</v>
      </c>
      <c r="AH5495" s="21" t="str">
        <f t="shared" si="170"/>
        <v>YR25</v>
      </c>
      <c r="AI5495" s="21">
        <v>216</v>
      </c>
      <c r="AJ5495" s="21">
        <f t="shared" si="171"/>
        <v>99.503267973856211</v>
      </c>
      <c r="AK5495" s="21" t="s">
        <v>2060</v>
      </c>
      <c r="AL5495" t="s">
        <v>2581</v>
      </c>
      <c r="AM5495" s="26" t="s">
        <v>38</v>
      </c>
      <c r="AN5495" t="s">
        <v>2031</v>
      </c>
    </row>
    <row r="5496" spans="1:40" ht="15" hidden="1" thickTop="1" x14ac:dyDescent="0.35">
      <c r="A5496" t="s">
        <v>12704</v>
      </c>
      <c r="B5496" t="s">
        <v>21027</v>
      </c>
      <c r="C5496" t="s">
        <v>4394</v>
      </c>
      <c r="D5496" t="s">
        <v>21028</v>
      </c>
      <c r="E5496" t="s">
        <v>2608</v>
      </c>
      <c r="F5496">
        <v>1</v>
      </c>
      <c r="G5496" t="s">
        <v>2576</v>
      </c>
      <c r="H5496" t="s">
        <v>2577</v>
      </c>
      <c r="I5496" t="s">
        <v>2076</v>
      </c>
      <c r="J5496" t="s">
        <v>2764</v>
      </c>
      <c r="K5496" t="s">
        <v>2765</v>
      </c>
      <c r="L5496" t="s">
        <v>2058</v>
      </c>
      <c r="M5496" t="s">
        <v>2059</v>
      </c>
      <c r="N5496">
        <v>7</v>
      </c>
      <c r="O5496">
        <v>201</v>
      </c>
      <c r="P5496">
        <v>0.82</v>
      </c>
      <c r="Q5496">
        <v>24480</v>
      </c>
      <c r="R5496">
        <v>1</v>
      </c>
      <c r="S5496">
        <v>26</v>
      </c>
      <c r="T5496">
        <v>0.11</v>
      </c>
      <c r="U5496">
        <v>6</v>
      </c>
      <c r="V5496">
        <v>175</v>
      </c>
      <c r="W5496">
        <v>0.71</v>
      </c>
      <c r="X5496">
        <v>0</v>
      </c>
      <c r="Y5496">
        <v>0</v>
      </c>
      <c r="Z5496">
        <v>0</v>
      </c>
      <c r="AA5496">
        <v>0</v>
      </c>
      <c r="AB5496">
        <v>0</v>
      </c>
      <c r="AC5496">
        <v>0</v>
      </c>
      <c r="AD5496">
        <v>0</v>
      </c>
      <c r="AE5496">
        <v>0</v>
      </c>
      <c r="AF5496">
        <v>0</v>
      </c>
      <c r="AG5496" t="s">
        <v>21029</v>
      </c>
      <c r="AH5496" s="21" t="str">
        <f t="shared" si="170"/>
        <v>YR25</v>
      </c>
      <c r="AI5496" s="21">
        <v>345.36</v>
      </c>
      <c r="AJ5496" s="21">
        <f t="shared" si="171"/>
        <v>99.178921568627445</v>
      </c>
      <c r="AK5496" s="21" t="s">
        <v>2063</v>
      </c>
      <c r="AL5496" t="s">
        <v>2613</v>
      </c>
      <c r="AM5496" s="26" t="s">
        <v>38</v>
      </c>
      <c r="AN5496" t="s">
        <v>2033</v>
      </c>
    </row>
    <row r="5497" spans="1:40" ht="15" hidden="1" thickTop="1" x14ac:dyDescent="0.35">
      <c r="A5497" t="s">
        <v>12708</v>
      </c>
      <c r="B5497" t="s">
        <v>21030</v>
      </c>
      <c r="C5497" t="s">
        <v>12386</v>
      </c>
      <c r="D5497" t="s">
        <v>21031</v>
      </c>
      <c r="E5497" t="s">
        <v>64</v>
      </c>
      <c r="F5497">
        <v>2</v>
      </c>
      <c r="G5497" t="s">
        <v>2524</v>
      </c>
      <c r="H5497" t="s">
        <v>2056</v>
      </c>
      <c r="I5497" t="s">
        <v>2076</v>
      </c>
      <c r="J5497" t="s">
        <v>5458</v>
      </c>
      <c r="K5497" t="s">
        <v>62</v>
      </c>
      <c r="L5497" t="s">
        <v>2058</v>
      </c>
      <c r="M5497" t="s">
        <v>2059</v>
      </c>
      <c r="N5497">
        <v>5</v>
      </c>
      <c r="O5497">
        <v>230</v>
      </c>
      <c r="P5497">
        <v>0.94</v>
      </c>
      <c r="Q5497">
        <v>24480</v>
      </c>
      <c r="R5497">
        <v>1</v>
      </c>
      <c r="S5497">
        <v>48</v>
      </c>
      <c r="T5497">
        <v>0.2</v>
      </c>
      <c r="U5497">
        <v>4</v>
      </c>
      <c r="V5497">
        <v>182</v>
      </c>
      <c r="W5497">
        <v>0.74</v>
      </c>
      <c r="X5497">
        <v>0</v>
      </c>
      <c r="Y5497">
        <v>0</v>
      </c>
      <c r="Z5497">
        <v>0</v>
      </c>
      <c r="AA5497">
        <v>0</v>
      </c>
      <c r="AB5497">
        <v>0</v>
      </c>
      <c r="AC5497">
        <v>0</v>
      </c>
      <c r="AD5497">
        <v>0</v>
      </c>
      <c r="AE5497">
        <v>0</v>
      </c>
      <c r="AF5497">
        <v>0</v>
      </c>
      <c r="AG5497" t="s">
        <v>21032</v>
      </c>
      <c r="AH5497" s="21" t="str">
        <f t="shared" si="170"/>
        <v>YR25</v>
      </c>
      <c r="AI5497" s="21">
        <v>345.36</v>
      </c>
      <c r="AJ5497" s="21">
        <f t="shared" si="171"/>
        <v>99.060457516339866</v>
      </c>
      <c r="AK5497" s="21" t="s">
        <v>2063</v>
      </c>
      <c r="AL5497" t="s">
        <v>2527</v>
      </c>
      <c r="AM5497" s="26" t="s">
        <v>38</v>
      </c>
      <c r="AN5497" t="s">
        <v>2030</v>
      </c>
    </row>
    <row r="5498" spans="1:40" ht="15" hidden="1" thickTop="1" x14ac:dyDescent="0.35">
      <c r="A5498" t="s">
        <v>12712</v>
      </c>
      <c r="B5498" t="s">
        <v>21033</v>
      </c>
      <c r="C5498" t="s">
        <v>3666</v>
      </c>
      <c r="D5498" t="s">
        <v>21034</v>
      </c>
      <c r="E5498" t="s">
        <v>3668</v>
      </c>
      <c r="F5498">
        <v>1</v>
      </c>
      <c r="G5498" t="s">
        <v>2816</v>
      </c>
      <c r="H5498" t="s">
        <v>2620</v>
      </c>
      <c r="I5498" t="s">
        <v>2076</v>
      </c>
      <c r="J5498" t="s">
        <v>3116</v>
      </c>
      <c r="K5498" t="s">
        <v>2818</v>
      </c>
      <c r="L5498" t="s">
        <v>2058</v>
      </c>
      <c r="M5498" t="s">
        <v>2170</v>
      </c>
      <c r="N5498">
        <v>4</v>
      </c>
      <c r="O5498">
        <v>162</v>
      </c>
      <c r="P5498">
        <v>1.06</v>
      </c>
      <c r="Q5498">
        <v>15300</v>
      </c>
      <c r="R5498">
        <v>2</v>
      </c>
      <c r="S5498">
        <v>94</v>
      </c>
      <c r="T5498">
        <v>0.61</v>
      </c>
      <c r="U5498">
        <v>2</v>
      </c>
      <c r="V5498">
        <v>68</v>
      </c>
      <c r="W5498">
        <v>0.44</v>
      </c>
      <c r="X5498">
        <v>0</v>
      </c>
      <c r="Y5498">
        <v>0</v>
      </c>
      <c r="Z5498">
        <v>0</v>
      </c>
      <c r="AA5498">
        <v>0</v>
      </c>
      <c r="AB5498">
        <v>0</v>
      </c>
      <c r="AC5498">
        <v>0</v>
      </c>
      <c r="AD5498">
        <v>0</v>
      </c>
      <c r="AE5498">
        <v>0</v>
      </c>
      <c r="AF5498">
        <v>0</v>
      </c>
      <c r="AG5498" t="s">
        <v>21035</v>
      </c>
      <c r="AH5498" s="21" t="str">
        <f t="shared" si="170"/>
        <v>YR25</v>
      </c>
      <c r="AI5498" s="21">
        <v>216</v>
      </c>
      <c r="AJ5498" s="21">
        <f t="shared" si="171"/>
        <v>98.941176470588232</v>
      </c>
      <c r="AK5498" s="21" t="s">
        <v>2063</v>
      </c>
      <c r="AL5498" t="s">
        <v>3118</v>
      </c>
      <c r="AM5498" s="26" t="s">
        <v>38</v>
      </c>
      <c r="AN5498" t="s">
        <v>2030</v>
      </c>
    </row>
    <row r="5499" spans="1:40" ht="15" hidden="1" thickTop="1" x14ac:dyDescent="0.35">
      <c r="A5499" t="s">
        <v>12716</v>
      </c>
      <c r="B5499" t="s">
        <v>21036</v>
      </c>
      <c r="C5499" t="s">
        <v>10037</v>
      </c>
      <c r="D5499" t="s">
        <v>21037</v>
      </c>
      <c r="E5499" t="s">
        <v>3013</v>
      </c>
      <c r="F5499">
        <v>1</v>
      </c>
      <c r="G5499" t="s">
        <v>2600</v>
      </c>
      <c r="H5499" t="s">
        <v>2577</v>
      </c>
      <c r="I5499" t="s">
        <v>2076</v>
      </c>
      <c r="J5499" t="s">
        <v>3183</v>
      </c>
      <c r="K5499" t="s">
        <v>2742</v>
      </c>
      <c r="L5499" t="s">
        <v>2058</v>
      </c>
      <c r="M5499" t="s">
        <v>2170</v>
      </c>
      <c r="N5499">
        <v>1</v>
      </c>
      <c r="O5499">
        <v>73</v>
      </c>
      <c r="P5499">
        <v>0.48</v>
      </c>
      <c r="Q5499">
        <v>15300</v>
      </c>
      <c r="R5499">
        <v>1</v>
      </c>
      <c r="S5499">
        <v>73</v>
      </c>
      <c r="T5499">
        <v>0.48</v>
      </c>
      <c r="U5499">
        <v>0</v>
      </c>
      <c r="V5499">
        <v>0</v>
      </c>
      <c r="W5499">
        <v>0</v>
      </c>
      <c r="X5499">
        <v>0</v>
      </c>
      <c r="Y5499">
        <v>0</v>
      </c>
      <c r="Z5499">
        <v>0</v>
      </c>
      <c r="AA5499">
        <v>0</v>
      </c>
      <c r="AB5499">
        <v>0</v>
      </c>
      <c r="AC5499">
        <v>0</v>
      </c>
      <c r="AD5499">
        <v>0</v>
      </c>
      <c r="AE5499">
        <v>0</v>
      </c>
      <c r="AF5499">
        <v>0</v>
      </c>
      <c r="AG5499" t="s">
        <v>21038</v>
      </c>
      <c r="AH5499" s="21" t="str">
        <f t="shared" si="170"/>
        <v>YR25</v>
      </c>
      <c r="AI5499" s="21">
        <v>216</v>
      </c>
      <c r="AJ5499" s="21">
        <f t="shared" si="171"/>
        <v>99.522875816993462</v>
      </c>
      <c r="AK5499" s="21" t="s">
        <v>2060</v>
      </c>
      <c r="AL5499" t="s">
        <v>2551</v>
      </c>
      <c r="AM5499" s="26" t="s">
        <v>38</v>
      </c>
      <c r="AN5499" t="s">
        <v>2030</v>
      </c>
    </row>
    <row r="5500" spans="1:40" ht="15" hidden="1" thickTop="1" x14ac:dyDescent="0.35">
      <c r="A5500" t="s">
        <v>12720</v>
      </c>
      <c r="B5500" t="s">
        <v>21039</v>
      </c>
      <c r="C5500" t="s">
        <v>2689</v>
      </c>
      <c r="D5500" t="s">
        <v>21040</v>
      </c>
      <c r="E5500" t="s">
        <v>3462</v>
      </c>
      <c r="F5500">
        <v>1</v>
      </c>
      <c r="G5500" t="s">
        <v>2633</v>
      </c>
      <c r="H5500" t="s">
        <v>2577</v>
      </c>
      <c r="I5500" t="s">
        <v>2076</v>
      </c>
      <c r="J5500" t="s">
        <v>2692</v>
      </c>
      <c r="K5500" t="s">
        <v>2635</v>
      </c>
      <c r="L5500" t="s">
        <v>2058</v>
      </c>
      <c r="M5500" t="s">
        <v>2059</v>
      </c>
      <c r="N5500">
        <v>9</v>
      </c>
      <c r="O5500">
        <v>168</v>
      </c>
      <c r="P5500">
        <v>0.69</v>
      </c>
      <c r="Q5500">
        <v>24480</v>
      </c>
      <c r="R5500">
        <v>8</v>
      </c>
      <c r="S5500">
        <v>149</v>
      </c>
      <c r="T5500">
        <v>0.61</v>
      </c>
      <c r="U5500">
        <v>1</v>
      </c>
      <c r="V5500">
        <v>19</v>
      </c>
      <c r="W5500">
        <v>0.08</v>
      </c>
      <c r="X5500">
        <v>0</v>
      </c>
      <c r="Y5500">
        <v>0</v>
      </c>
      <c r="Z5500">
        <v>0</v>
      </c>
      <c r="AA5500">
        <v>0</v>
      </c>
      <c r="AB5500">
        <v>0</v>
      </c>
      <c r="AC5500">
        <v>0</v>
      </c>
      <c r="AD5500">
        <v>0</v>
      </c>
      <c r="AE5500">
        <v>0</v>
      </c>
      <c r="AF5500">
        <v>0</v>
      </c>
      <c r="AG5500" t="s">
        <v>21041</v>
      </c>
      <c r="AH5500" s="21" t="str">
        <f t="shared" si="170"/>
        <v>YR25</v>
      </c>
      <c r="AI5500" s="21">
        <v>345.36</v>
      </c>
      <c r="AJ5500" s="21">
        <f t="shared" si="171"/>
        <v>99.313725490196077</v>
      </c>
      <c r="AK5500" s="21" t="s">
        <v>2060</v>
      </c>
      <c r="AL5500" t="s">
        <v>2581</v>
      </c>
      <c r="AM5500" s="26" t="s">
        <v>38</v>
      </c>
      <c r="AN5500" t="s">
        <v>2031</v>
      </c>
    </row>
    <row r="5501" spans="1:40" ht="15" hidden="1" thickTop="1" x14ac:dyDescent="0.35">
      <c r="A5501" t="s">
        <v>12724</v>
      </c>
      <c r="B5501" t="s">
        <v>21042</v>
      </c>
      <c r="C5501" t="s">
        <v>2855</v>
      </c>
      <c r="D5501" t="s">
        <v>21043</v>
      </c>
      <c r="E5501" t="s">
        <v>2857</v>
      </c>
      <c r="F5501">
        <v>1</v>
      </c>
      <c r="G5501" t="s">
        <v>2576</v>
      </c>
      <c r="H5501" t="s">
        <v>2577</v>
      </c>
      <c r="I5501" t="s">
        <v>2076</v>
      </c>
      <c r="J5501" t="s">
        <v>2858</v>
      </c>
      <c r="K5501" t="s">
        <v>2742</v>
      </c>
      <c r="L5501" t="s">
        <v>2058</v>
      </c>
      <c r="M5501" t="s">
        <v>2170</v>
      </c>
      <c r="N5501">
        <v>3</v>
      </c>
      <c r="O5501">
        <v>168</v>
      </c>
      <c r="P5501">
        <v>1.1000000000000001</v>
      </c>
      <c r="Q5501">
        <v>15300</v>
      </c>
      <c r="R5501">
        <v>0</v>
      </c>
      <c r="S5501">
        <v>0</v>
      </c>
      <c r="T5501">
        <v>0</v>
      </c>
      <c r="U5501">
        <v>3</v>
      </c>
      <c r="V5501">
        <v>168</v>
      </c>
      <c r="W5501">
        <v>1.1000000000000001</v>
      </c>
      <c r="X5501">
        <v>0</v>
      </c>
      <c r="Y5501">
        <v>0</v>
      </c>
      <c r="Z5501">
        <v>0</v>
      </c>
      <c r="AA5501">
        <v>0</v>
      </c>
      <c r="AB5501">
        <v>0</v>
      </c>
      <c r="AC5501">
        <v>0</v>
      </c>
      <c r="AD5501">
        <v>0</v>
      </c>
      <c r="AE5501">
        <v>0</v>
      </c>
      <c r="AF5501">
        <v>0</v>
      </c>
      <c r="AG5501" t="s">
        <v>21044</v>
      </c>
      <c r="AH5501" s="21" t="str">
        <f t="shared" si="170"/>
        <v>YR25</v>
      </c>
      <c r="AI5501" s="21">
        <v>216</v>
      </c>
      <c r="AJ5501" s="21">
        <f t="shared" si="171"/>
        <v>98.901960784313729</v>
      </c>
      <c r="AK5501" s="21" t="s">
        <v>2063</v>
      </c>
      <c r="AL5501" t="s">
        <v>2581</v>
      </c>
      <c r="AM5501" s="26" t="s">
        <v>38</v>
      </c>
      <c r="AN5501" t="s">
        <v>2032</v>
      </c>
    </row>
    <row r="5502" spans="1:40" ht="15" hidden="1" thickTop="1" x14ac:dyDescent="0.35">
      <c r="A5502" t="s">
        <v>12728</v>
      </c>
      <c r="B5502" t="s">
        <v>21045</v>
      </c>
      <c r="C5502" t="s">
        <v>5923</v>
      </c>
      <c r="D5502" t="s">
        <v>21046</v>
      </c>
      <c r="E5502" t="s">
        <v>3115</v>
      </c>
      <c r="F5502">
        <v>1</v>
      </c>
      <c r="G5502" t="s">
        <v>2816</v>
      </c>
      <c r="H5502" t="s">
        <v>2620</v>
      </c>
      <c r="I5502" t="s">
        <v>2076</v>
      </c>
      <c r="J5502" t="s">
        <v>3116</v>
      </c>
      <c r="K5502" t="s">
        <v>2818</v>
      </c>
      <c r="L5502" t="s">
        <v>2058</v>
      </c>
      <c r="M5502" t="s">
        <v>2059</v>
      </c>
      <c r="N5502">
        <v>5</v>
      </c>
      <c r="O5502">
        <v>188</v>
      </c>
      <c r="P5502">
        <v>0.77</v>
      </c>
      <c r="Q5502">
        <v>24480</v>
      </c>
      <c r="R5502">
        <v>3</v>
      </c>
      <c r="S5502">
        <v>86</v>
      </c>
      <c r="T5502">
        <v>0.35</v>
      </c>
      <c r="U5502">
        <v>2</v>
      </c>
      <c r="V5502">
        <v>102</v>
      </c>
      <c r="W5502">
        <v>0.42</v>
      </c>
      <c r="X5502">
        <v>0</v>
      </c>
      <c r="Y5502">
        <v>0</v>
      </c>
      <c r="Z5502">
        <v>0</v>
      </c>
      <c r="AA5502">
        <v>0</v>
      </c>
      <c r="AB5502">
        <v>0</v>
      </c>
      <c r="AC5502">
        <v>0</v>
      </c>
      <c r="AD5502">
        <v>0</v>
      </c>
      <c r="AE5502">
        <v>0</v>
      </c>
      <c r="AF5502">
        <v>0</v>
      </c>
      <c r="AG5502" t="s">
        <v>21047</v>
      </c>
      <c r="AH5502" s="21" t="str">
        <f t="shared" si="170"/>
        <v>YR25</v>
      </c>
      <c r="AI5502" s="21">
        <v>345.36</v>
      </c>
      <c r="AJ5502" s="21">
        <f t="shared" si="171"/>
        <v>99.232026143790847</v>
      </c>
      <c r="AK5502" s="21" t="s">
        <v>2060</v>
      </c>
      <c r="AL5502" t="s">
        <v>3118</v>
      </c>
      <c r="AM5502" s="26" t="s">
        <v>38</v>
      </c>
      <c r="AN5502" t="s">
        <v>2032</v>
      </c>
    </row>
    <row r="5503" spans="1:40" ht="15" hidden="1" thickTop="1" x14ac:dyDescent="0.35">
      <c r="A5503" t="s">
        <v>12732</v>
      </c>
      <c r="B5503" t="s">
        <v>21048</v>
      </c>
      <c r="C5503" t="s">
        <v>4047</v>
      </c>
      <c r="D5503" t="s">
        <v>21049</v>
      </c>
      <c r="E5503" t="s">
        <v>64</v>
      </c>
      <c r="F5503">
        <v>1</v>
      </c>
      <c r="G5503" t="s">
        <v>2524</v>
      </c>
      <c r="H5503" t="s">
        <v>2056</v>
      </c>
      <c r="I5503" t="s">
        <v>2076</v>
      </c>
      <c r="J5503" t="s">
        <v>4049</v>
      </c>
      <c r="K5503" t="s">
        <v>62</v>
      </c>
      <c r="L5503" t="s">
        <v>2058</v>
      </c>
      <c r="M5503" t="s">
        <v>2059</v>
      </c>
      <c r="N5503">
        <v>6</v>
      </c>
      <c r="O5503">
        <v>217</v>
      </c>
      <c r="P5503">
        <v>0.89</v>
      </c>
      <c r="Q5503">
        <v>24480</v>
      </c>
      <c r="R5503">
        <v>0</v>
      </c>
      <c r="S5503">
        <v>0</v>
      </c>
      <c r="T5503">
        <v>0</v>
      </c>
      <c r="U5503">
        <v>6</v>
      </c>
      <c r="V5503">
        <v>217</v>
      </c>
      <c r="W5503">
        <v>0.89</v>
      </c>
      <c r="X5503">
        <v>0</v>
      </c>
      <c r="Y5503">
        <v>0</v>
      </c>
      <c r="Z5503">
        <v>0</v>
      </c>
      <c r="AA5503">
        <v>0</v>
      </c>
      <c r="AB5503">
        <v>0</v>
      </c>
      <c r="AC5503">
        <v>0</v>
      </c>
      <c r="AD5503">
        <v>0</v>
      </c>
      <c r="AE5503">
        <v>0</v>
      </c>
      <c r="AF5503">
        <v>0</v>
      </c>
      <c r="AG5503" t="s">
        <v>21050</v>
      </c>
      <c r="AH5503" s="21" t="str">
        <f t="shared" si="170"/>
        <v>YR25</v>
      </c>
      <c r="AI5503" s="21">
        <v>345.36</v>
      </c>
      <c r="AJ5503" s="21">
        <f t="shared" si="171"/>
        <v>99.113562091503269</v>
      </c>
      <c r="AK5503" s="21" t="s">
        <v>2063</v>
      </c>
      <c r="AL5503" t="s">
        <v>2527</v>
      </c>
      <c r="AM5503" s="26" t="s">
        <v>38</v>
      </c>
      <c r="AN5503" t="s">
        <v>2033</v>
      </c>
    </row>
    <row r="5504" spans="1:40" ht="15" hidden="1" thickTop="1" x14ac:dyDescent="0.35">
      <c r="A5504" t="s">
        <v>12736</v>
      </c>
      <c r="B5504" t="s">
        <v>21051</v>
      </c>
      <c r="C5504" t="s">
        <v>5067</v>
      </c>
      <c r="D5504" t="s">
        <v>21052</v>
      </c>
      <c r="E5504" t="s">
        <v>3430</v>
      </c>
      <c r="F5504">
        <v>1</v>
      </c>
      <c r="G5504" t="s">
        <v>2609</v>
      </c>
      <c r="H5504" t="s">
        <v>2577</v>
      </c>
      <c r="I5504" t="s">
        <v>2076</v>
      </c>
      <c r="J5504" t="s">
        <v>2610</v>
      </c>
      <c r="K5504" t="s">
        <v>2611</v>
      </c>
      <c r="L5504" t="s">
        <v>2058</v>
      </c>
      <c r="M5504" t="s">
        <v>2170</v>
      </c>
      <c r="N5504">
        <v>5</v>
      </c>
      <c r="O5504">
        <v>126</v>
      </c>
      <c r="P5504">
        <v>0.82</v>
      </c>
      <c r="Q5504">
        <v>15300</v>
      </c>
      <c r="R5504">
        <v>3</v>
      </c>
      <c r="S5504">
        <v>70</v>
      </c>
      <c r="T5504">
        <v>0.46</v>
      </c>
      <c r="U5504">
        <v>2</v>
      </c>
      <c r="V5504">
        <v>56</v>
      </c>
      <c r="W5504">
        <v>0.37</v>
      </c>
      <c r="X5504">
        <v>0</v>
      </c>
      <c r="Y5504">
        <v>0</v>
      </c>
      <c r="Z5504">
        <v>0</v>
      </c>
      <c r="AA5504">
        <v>0</v>
      </c>
      <c r="AB5504">
        <v>0</v>
      </c>
      <c r="AC5504">
        <v>0</v>
      </c>
      <c r="AD5504">
        <v>0</v>
      </c>
      <c r="AE5504">
        <v>0</v>
      </c>
      <c r="AF5504">
        <v>0</v>
      </c>
      <c r="AG5504" t="s">
        <v>21053</v>
      </c>
      <c r="AH5504" s="21" t="str">
        <f t="shared" si="170"/>
        <v>YR25</v>
      </c>
      <c r="AI5504" s="21">
        <v>216</v>
      </c>
      <c r="AJ5504" s="21">
        <f t="shared" si="171"/>
        <v>99.17647058823529</v>
      </c>
      <c r="AK5504" s="21" t="s">
        <v>2063</v>
      </c>
      <c r="AL5504" t="s">
        <v>2613</v>
      </c>
      <c r="AM5504" s="26" t="s">
        <v>38</v>
      </c>
      <c r="AN5504" t="s">
        <v>2032</v>
      </c>
    </row>
    <row r="5505" spans="1:40" ht="15" hidden="1" thickTop="1" x14ac:dyDescent="0.35">
      <c r="A5505" t="s">
        <v>12740</v>
      </c>
      <c r="B5505" t="s">
        <v>21054</v>
      </c>
      <c r="C5505" t="s">
        <v>3113</v>
      </c>
      <c r="D5505" t="s">
        <v>21055</v>
      </c>
      <c r="E5505" t="s">
        <v>3668</v>
      </c>
      <c r="F5505">
        <v>1</v>
      </c>
      <c r="G5505" t="s">
        <v>2816</v>
      </c>
      <c r="H5505" t="s">
        <v>2620</v>
      </c>
      <c r="I5505" t="s">
        <v>2076</v>
      </c>
      <c r="J5505" t="s">
        <v>3116</v>
      </c>
      <c r="K5505" t="s">
        <v>2818</v>
      </c>
      <c r="L5505" t="s">
        <v>2058</v>
      </c>
      <c r="M5505" t="s">
        <v>2059</v>
      </c>
      <c r="N5505">
        <v>9</v>
      </c>
      <c r="O5505">
        <v>515</v>
      </c>
      <c r="P5505">
        <v>2.1</v>
      </c>
      <c r="Q5505">
        <v>24480</v>
      </c>
      <c r="R5505">
        <v>3</v>
      </c>
      <c r="S5505">
        <v>242</v>
      </c>
      <c r="T5505">
        <v>0.99</v>
      </c>
      <c r="U5505">
        <v>5</v>
      </c>
      <c r="V5505">
        <v>213</v>
      </c>
      <c r="W5505">
        <v>0.87</v>
      </c>
      <c r="X5505">
        <v>0</v>
      </c>
      <c r="Y5505">
        <v>0</v>
      </c>
      <c r="Z5505">
        <v>0</v>
      </c>
      <c r="AA5505">
        <v>1</v>
      </c>
      <c r="AB5505">
        <v>60</v>
      </c>
      <c r="AC5505">
        <v>0.25</v>
      </c>
      <c r="AD5505">
        <v>0</v>
      </c>
      <c r="AE5505">
        <v>0</v>
      </c>
      <c r="AF5505">
        <v>0</v>
      </c>
      <c r="AG5505" t="s">
        <v>21056</v>
      </c>
      <c r="AH5505" s="21" t="str">
        <f t="shared" si="170"/>
        <v>YR25</v>
      </c>
      <c r="AI5505" s="21">
        <v>345.36</v>
      </c>
      <c r="AJ5505" s="21">
        <f t="shared" si="171"/>
        <v>97.896241830065364</v>
      </c>
      <c r="AK5505" s="21" t="s">
        <v>2063</v>
      </c>
      <c r="AL5505" t="s">
        <v>3118</v>
      </c>
      <c r="AM5505" s="26" t="s">
        <v>38</v>
      </c>
      <c r="AN5505" t="s">
        <v>2030</v>
      </c>
    </row>
    <row r="5506" spans="1:40" ht="15" hidden="1" thickTop="1" x14ac:dyDescent="0.35">
      <c r="A5506" t="s">
        <v>12744</v>
      </c>
      <c r="B5506" t="s">
        <v>21057</v>
      </c>
      <c r="C5506" t="s">
        <v>2598</v>
      </c>
      <c r="D5506" t="s">
        <v>21058</v>
      </c>
      <c r="E5506" t="s">
        <v>3013</v>
      </c>
      <c r="F5506">
        <v>1</v>
      </c>
      <c r="G5506" t="s">
        <v>2600</v>
      </c>
      <c r="H5506" t="s">
        <v>2577</v>
      </c>
      <c r="I5506" t="s">
        <v>2076</v>
      </c>
      <c r="J5506" t="s">
        <v>2601</v>
      </c>
      <c r="K5506" t="s">
        <v>2602</v>
      </c>
      <c r="L5506" t="s">
        <v>2058</v>
      </c>
      <c r="M5506" t="s">
        <v>2170</v>
      </c>
      <c r="N5506">
        <v>9</v>
      </c>
      <c r="O5506">
        <v>222</v>
      </c>
      <c r="P5506">
        <v>1.45</v>
      </c>
      <c r="Q5506">
        <v>15300</v>
      </c>
      <c r="R5506">
        <v>3</v>
      </c>
      <c r="S5506">
        <v>68</v>
      </c>
      <c r="T5506">
        <v>0.44</v>
      </c>
      <c r="U5506">
        <v>5</v>
      </c>
      <c r="V5506">
        <v>122</v>
      </c>
      <c r="W5506">
        <v>0.8</v>
      </c>
      <c r="X5506">
        <v>1</v>
      </c>
      <c r="Y5506">
        <v>32</v>
      </c>
      <c r="Z5506">
        <v>0.21</v>
      </c>
      <c r="AA5506">
        <v>0</v>
      </c>
      <c r="AB5506">
        <v>0</v>
      </c>
      <c r="AC5506">
        <v>0</v>
      </c>
      <c r="AD5506">
        <v>0</v>
      </c>
      <c r="AE5506">
        <v>0</v>
      </c>
      <c r="AF5506">
        <v>0</v>
      </c>
      <c r="AG5506" t="s">
        <v>21059</v>
      </c>
      <c r="AH5506" s="21" t="str">
        <f t="shared" si="170"/>
        <v>YR25</v>
      </c>
      <c r="AI5506" s="21">
        <v>216</v>
      </c>
      <c r="AJ5506" s="21">
        <f t="shared" si="171"/>
        <v>98.549019607843135</v>
      </c>
      <c r="AK5506" s="21" t="s">
        <v>2063</v>
      </c>
      <c r="AL5506" t="s">
        <v>2551</v>
      </c>
      <c r="AM5506" s="26" t="s">
        <v>38</v>
      </c>
      <c r="AN5506" t="s">
        <v>2032</v>
      </c>
    </row>
    <row r="5507" spans="1:40" ht="15" hidden="1" thickTop="1" x14ac:dyDescent="0.35">
      <c r="A5507" t="s">
        <v>12748</v>
      </c>
      <c r="B5507" t="s">
        <v>21060</v>
      </c>
      <c r="C5507" t="s">
        <v>9078</v>
      </c>
      <c r="D5507" t="s">
        <v>21061</v>
      </c>
      <c r="E5507" t="s">
        <v>2691</v>
      </c>
      <c r="F5507">
        <v>1</v>
      </c>
      <c r="G5507" t="s">
        <v>2633</v>
      </c>
      <c r="H5507" t="s">
        <v>2577</v>
      </c>
      <c r="I5507" t="s">
        <v>2076</v>
      </c>
      <c r="J5507" t="s">
        <v>2692</v>
      </c>
      <c r="K5507" t="s">
        <v>2635</v>
      </c>
      <c r="L5507" t="s">
        <v>2058</v>
      </c>
      <c r="M5507" t="s">
        <v>2170</v>
      </c>
      <c r="N5507">
        <v>6</v>
      </c>
      <c r="O5507">
        <v>259</v>
      </c>
      <c r="P5507">
        <v>1.69</v>
      </c>
      <c r="Q5507">
        <v>15300</v>
      </c>
      <c r="R5507">
        <v>0</v>
      </c>
      <c r="S5507">
        <v>0</v>
      </c>
      <c r="T5507">
        <v>0</v>
      </c>
      <c r="U5507">
        <v>3</v>
      </c>
      <c r="V5507">
        <v>159</v>
      </c>
      <c r="W5507">
        <v>1.04</v>
      </c>
      <c r="X5507">
        <v>0</v>
      </c>
      <c r="Y5507">
        <v>0</v>
      </c>
      <c r="Z5507">
        <v>0</v>
      </c>
      <c r="AA5507">
        <v>3</v>
      </c>
      <c r="AB5507">
        <v>100</v>
      </c>
      <c r="AC5507">
        <v>0.65</v>
      </c>
      <c r="AD5507">
        <v>0</v>
      </c>
      <c r="AE5507">
        <v>0</v>
      </c>
      <c r="AF5507">
        <v>0</v>
      </c>
      <c r="AG5507" t="s">
        <v>21062</v>
      </c>
      <c r="AH5507" s="21" t="str">
        <f t="shared" si="170"/>
        <v>YR25</v>
      </c>
      <c r="AI5507" s="21">
        <v>216</v>
      </c>
      <c r="AJ5507" s="21">
        <f t="shared" si="171"/>
        <v>98.307189542483655</v>
      </c>
      <c r="AK5507" s="21" t="s">
        <v>2063</v>
      </c>
      <c r="AL5507" t="s">
        <v>2581</v>
      </c>
      <c r="AM5507" s="26" t="s">
        <v>38</v>
      </c>
      <c r="AN5507" t="s">
        <v>2030</v>
      </c>
    </row>
    <row r="5508" spans="1:40" ht="15" hidden="1" thickTop="1" x14ac:dyDescent="0.35">
      <c r="A5508" t="s">
        <v>12751</v>
      </c>
      <c r="B5508" t="s">
        <v>21063</v>
      </c>
      <c r="C5508" t="s">
        <v>30202</v>
      </c>
      <c r="D5508" t="s">
        <v>21064</v>
      </c>
      <c r="E5508" t="s">
        <v>2575</v>
      </c>
      <c r="F5508">
        <v>1</v>
      </c>
      <c r="G5508" t="s">
        <v>2576</v>
      </c>
      <c r="H5508" t="s">
        <v>2577</v>
      </c>
      <c r="I5508" t="s">
        <v>2076</v>
      </c>
      <c r="J5508" t="s">
        <v>2578</v>
      </c>
      <c r="K5508" t="s">
        <v>2579</v>
      </c>
      <c r="L5508" t="s">
        <v>2058</v>
      </c>
      <c r="M5508" t="s">
        <v>2170</v>
      </c>
      <c r="N5508">
        <v>2</v>
      </c>
      <c r="O5508">
        <v>36</v>
      </c>
      <c r="P5508">
        <v>0.24</v>
      </c>
      <c r="Q5508">
        <v>15300</v>
      </c>
      <c r="R5508">
        <v>1</v>
      </c>
      <c r="S5508">
        <v>10</v>
      </c>
      <c r="T5508">
        <v>7.0000000000000007E-2</v>
      </c>
      <c r="U5508">
        <v>1</v>
      </c>
      <c r="V5508">
        <v>26</v>
      </c>
      <c r="W5508">
        <v>0.17</v>
      </c>
      <c r="X5508">
        <v>0</v>
      </c>
      <c r="Y5508">
        <v>0</v>
      </c>
      <c r="Z5508">
        <v>0</v>
      </c>
      <c r="AA5508">
        <v>0</v>
      </c>
      <c r="AB5508">
        <v>0</v>
      </c>
      <c r="AC5508">
        <v>0</v>
      </c>
      <c r="AD5508">
        <v>0</v>
      </c>
      <c r="AE5508">
        <v>0</v>
      </c>
      <c r="AF5508">
        <v>0</v>
      </c>
      <c r="AG5508" t="s">
        <v>21065</v>
      </c>
      <c r="AH5508" s="21" t="str">
        <f t="shared" si="170"/>
        <v>YR25</v>
      </c>
      <c r="AI5508" s="21">
        <v>216</v>
      </c>
      <c r="AJ5508" s="21">
        <f t="shared" si="171"/>
        <v>99.764705882352942</v>
      </c>
      <c r="AK5508" s="21" t="s">
        <v>2060</v>
      </c>
      <c r="AL5508" t="s">
        <v>2581</v>
      </c>
      <c r="AM5508" s="26" t="s">
        <v>38</v>
      </c>
      <c r="AN5508" t="s">
        <v>2031</v>
      </c>
    </row>
    <row r="5509" spans="1:40" ht="15" hidden="1" thickTop="1" x14ac:dyDescent="0.35">
      <c r="A5509" t="s">
        <v>12754</v>
      </c>
      <c r="B5509" t="s">
        <v>21066</v>
      </c>
      <c r="C5509" t="s">
        <v>3113</v>
      </c>
      <c r="D5509" t="s">
        <v>21067</v>
      </c>
      <c r="E5509" t="s">
        <v>3115</v>
      </c>
      <c r="F5509">
        <v>1</v>
      </c>
      <c r="G5509" t="s">
        <v>2816</v>
      </c>
      <c r="H5509" t="s">
        <v>2620</v>
      </c>
      <c r="I5509" t="s">
        <v>2076</v>
      </c>
      <c r="J5509" t="s">
        <v>3116</v>
      </c>
      <c r="K5509" t="s">
        <v>2818</v>
      </c>
      <c r="L5509" t="s">
        <v>2058</v>
      </c>
      <c r="M5509" t="s">
        <v>2059</v>
      </c>
      <c r="N5509">
        <v>5</v>
      </c>
      <c r="O5509">
        <v>313</v>
      </c>
      <c r="P5509">
        <v>1.28</v>
      </c>
      <c r="Q5509">
        <v>24480</v>
      </c>
      <c r="R5509">
        <v>0</v>
      </c>
      <c r="S5509">
        <v>0</v>
      </c>
      <c r="T5509">
        <v>0</v>
      </c>
      <c r="U5509">
        <v>5</v>
      </c>
      <c r="V5509">
        <v>313</v>
      </c>
      <c r="W5509">
        <v>1.28</v>
      </c>
      <c r="X5509">
        <v>0</v>
      </c>
      <c r="Y5509">
        <v>0</v>
      </c>
      <c r="Z5509">
        <v>0</v>
      </c>
      <c r="AA5509">
        <v>0</v>
      </c>
      <c r="AB5509">
        <v>0</v>
      </c>
      <c r="AC5509">
        <v>0</v>
      </c>
      <c r="AD5509">
        <v>0</v>
      </c>
      <c r="AE5509">
        <v>0</v>
      </c>
      <c r="AF5509">
        <v>0</v>
      </c>
      <c r="AG5509" t="s">
        <v>21068</v>
      </c>
      <c r="AH5509" s="21" t="str">
        <f t="shared" si="170"/>
        <v>YR25</v>
      </c>
      <c r="AI5509" s="21">
        <v>345.36</v>
      </c>
      <c r="AJ5509" s="21">
        <f t="shared" si="171"/>
        <v>98.721405228758172</v>
      </c>
      <c r="AK5509" s="21" t="s">
        <v>2063</v>
      </c>
      <c r="AL5509" t="s">
        <v>3118</v>
      </c>
      <c r="AM5509" s="26" t="s">
        <v>38</v>
      </c>
      <c r="AN5509" t="s">
        <v>2032</v>
      </c>
    </row>
    <row r="5510" spans="1:40" ht="15" hidden="1" thickTop="1" x14ac:dyDescent="0.35">
      <c r="A5510" t="s">
        <v>12757</v>
      </c>
      <c r="B5510" t="s">
        <v>21069</v>
      </c>
      <c r="C5510" t="s">
        <v>4047</v>
      </c>
      <c r="D5510" t="s">
        <v>21070</v>
      </c>
      <c r="E5510" t="s">
        <v>64</v>
      </c>
      <c r="F5510">
        <v>2</v>
      </c>
      <c r="G5510" t="s">
        <v>2524</v>
      </c>
      <c r="H5510" t="s">
        <v>2056</v>
      </c>
      <c r="I5510" t="s">
        <v>2076</v>
      </c>
      <c r="J5510" t="s">
        <v>4049</v>
      </c>
      <c r="K5510" t="s">
        <v>62</v>
      </c>
      <c r="L5510" t="s">
        <v>2058</v>
      </c>
      <c r="M5510" t="s">
        <v>2059</v>
      </c>
      <c r="N5510">
        <v>2</v>
      </c>
      <c r="O5510">
        <v>105</v>
      </c>
      <c r="P5510">
        <v>0.43</v>
      </c>
      <c r="Q5510">
        <v>24480</v>
      </c>
      <c r="R5510">
        <v>0</v>
      </c>
      <c r="S5510">
        <v>0</v>
      </c>
      <c r="T5510">
        <v>0</v>
      </c>
      <c r="U5510">
        <v>2</v>
      </c>
      <c r="V5510">
        <v>105</v>
      </c>
      <c r="W5510">
        <v>0.43</v>
      </c>
      <c r="X5510">
        <v>0</v>
      </c>
      <c r="Y5510">
        <v>0</v>
      </c>
      <c r="Z5510">
        <v>0</v>
      </c>
      <c r="AA5510">
        <v>0</v>
      </c>
      <c r="AB5510">
        <v>0</v>
      </c>
      <c r="AC5510">
        <v>0</v>
      </c>
      <c r="AD5510">
        <v>0</v>
      </c>
      <c r="AE5510">
        <v>0</v>
      </c>
      <c r="AF5510">
        <v>0</v>
      </c>
      <c r="AG5510" t="s">
        <v>21071</v>
      </c>
      <c r="AH5510" s="21" t="str">
        <f t="shared" si="170"/>
        <v>YR25</v>
      </c>
      <c r="AI5510" s="21">
        <v>345.36</v>
      </c>
      <c r="AJ5510" s="21">
        <f t="shared" si="171"/>
        <v>99.571078431372555</v>
      </c>
      <c r="AK5510" s="21" t="s">
        <v>2060</v>
      </c>
      <c r="AL5510" t="s">
        <v>2527</v>
      </c>
      <c r="AM5510" s="26" t="s">
        <v>38</v>
      </c>
      <c r="AN5510" t="s">
        <v>2030</v>
      </c>
    </row>
    <row r="5511" spans="1:40" ht="15" hidden="1" thickTop="1" x14ac:dyDescent="0.35">
      <c r="A5511" t="s">
        <v>8204</v>
      </c>
      <c r="B5511" t="s">
        <v>21072</v>
      </c>
      <c r="C5511" t="s">
        <v>3809</v>
      </c>
      <c r="D5511" t="s">
        <v>21073</v>
      </c>
      <c r="E5511" t="s">
        <v>2825</v>
      </c>
      <c r="F5511">
        <v>1</v>
      </c>
      <c r="G5511" t="s">
        <v>2816</v>
      </c>
      <c r="H5511" t="s">
        <v>2620</v>
      </c>
      <c r="I5511" t="s">
        <v>2076</v>
      </c>
      <c r="J5511" t="s">
        <v>2826</v>
      </c>
      <c r="K5511" t="s">
        <v>2827</v>
      </c>
      <c r="L5511" t="s">
        <v>30321</v>
      </c>
      <c r="M5511" t="s">
        <v>2170</v>
      </c>
      <c r="N5511">
        <v>2</v>
      </c>
      <c r="O5511">
        <v>98</v>
      </c>
      <c r="P5511">
        <v>0.73</v>
      </c>
      <c r="Q5511">
        <v>13500</v>
      </c>
      <c r="R5511">
        <v>0</v>
      </c>
      <c r="S5511">
        <v>0</v>
      </c>
      <c r="T5511">
        <v>0</v>
      </c>
      <c r="U5511">
        <v>2</v>
      </c>
      <c r="V5511">
        <v>98</v>
      </c>
      <c r="W5511">
        <v>0.73</v>
      </c>
      <c r="X5511">
        <v>0</v>
      </c>
      <c r="Y5511">
        <v>0</v>
      </c>
      <c r="Z5511">
        <v>0</v>
      </c>
      <c r="AA5511">
        <v>0</v>
      </c>
      <c r="AB5511">
        <v>0</v>
      </c>
      <c r="AC5511">
        <v>0</v>
      </c>
      <c r="AD5511">
        <v>0</v>
      </c>
      <c r="AE5511">
        <v>0</v>
      </c>
      <c r="AF5511">
        <v>0</v>
      </c>
      <c r="AG5511" t="s">
        <v>21074</v>
      </c>
      <c r="AH5511" s="21" t="str">
        <f t="shared" ref="AH5511:AH5574" si="172">LEFT(AG5511,4)</f>
        <v>YR25</v>
      </c>
      <c r="AI5511" s="21">
        <v>216</v>
      </c>
      <c r="AJ5511" s="21">
        <f t="shared" ref="AJ5511:AJ5574" si="173">100-(O5511/Q5511*100)</f>
        <v>99.274074074074079</v>
      </c>
      <c r="AK5511" s="21" t="s">
        <v>2060</v>
      </c>
      <c r="AL5511" t="s">
        <v>2829</v>
      </c>
      <c r="AM5511" s="26" t="s">
        <v>38</v>
      </c>
      <c r="AN5511" t="s">
        <v>2031</v>
      </c>
    </row>
    <row r="5512" spans="1:40" ht="15" hidden="1" thickTop="1" x14ac:dyDescent="0.35">
      <c r="A5512" t="s">
        <v>12764</v>
      </c>
      <c r="B5512" t="s">
        <v>21075</v>
      </c>
      <c r="C5512" t="s">
        <v>5725</v>
      </c>
      <c r="D5512" t="s">
        <v>21076</v>
      </c>
      <c r="E5512" t="s">
        <v>3115</v>
      </c>
      <c r="F5512">
        <v>1</v>
      </c>
      <c r="G5512" t="s">
        <v>2816</v>
      </c>
      <c r="H5512" t="s">
        <v>2620</v>
      </c>
      <c r="I5512" t="s">
        <v>2076</v>
      </c>
      <c r="J5512" t="s">
        <v>3116</v>
      </c>
      <c r="K5512" t="s">
        <v>2818</v>
      </c>
      <c r="L5512" t="s">
        <v>2058</v>
      </c>
      <c r="M5512" t="s">
        <v>2059</v>
      </c>
      <c r="N5512">
        <v>4</v>
      </c>
      <c r="O5512">
        <v>217</v>
      </c>
      <c r="P5512">
        <v>0.89</v>
      </c>
      <c r="Q5512">
        <v>24480</v>
      </c>
      <c r="R5512">
        <v>1</v>
      </c>
      <c r="S5512">
        <v>87</v>
      </c>
      <c r="T5512">
        <v>0.36</v>
      </c>
      <c r="U5512">
        <v>3</v>
      </c>
      <c r="V5512">
        <v>130</v>
      </c>
      <c r="W5512">
        <v>0.53</v>
      </c>
      <c r="X5512">
        <v>0</v>
      </c>
      <c r="Y5512">
        <v>0</v>
      </c>
      <c r="Z5512">
        <v>0</v>
      </c>
      <c r="AA5512">
        <v>0</v>
      </c>
      <c r="AB5512">
        <v>0</v>
      </c>
      <c r="AC5512">
        <v>0</v>
      </c>
      <c r="AD5512">
        <v>0</v>
      </c>
      <c r="AE5512">
        <v>0</v>
      </c>
      <c r="AF5512">
        <v>0</v>
      </c>
      <c r="AG5512" t="s">
        <v>21077</v>
      </c>
      <c r="AH5512" s="21" t="str">
        <f t="shared" si="172"/>
        <v>YR25</v>
      </c>
      <c r="AI5512" s="21">
        <v>345.36</v>
      </c>
      <c r="AJ5512" s="21">
        <f t="shared" si="173"/>
        <v>99.113562091503269</v>
      </c>
      <c r="AK5512" s="21" t="s">
        <v>2063</v>
      </c>
      <c r="AL5512" t="s">
        <v>3118</v>
      </c>
      <c r="AM5512" s="26" t="s">
        <v>38</v>
      </c>
      <c r="AN5512" t="s">
        <v>2032</v>
      </c>
    </row>
    <row r="5513" spans="1:40" ht="15" hidden="1" thickTop="1" x14ac:dyDescent="0.35">
      <c r="A5513" t="s">
        <v>12768</v>
      </c>
      <c r="B5513" t="s">
        <v>21078</v>
      </c>
      <c r="C5513" t="s">
        <v>2598</v>
      </c>
      <c r="D5513" t="s">
        <v>21079</v>
      </c>
      <c r="E5513" t="s">
        <v>2575</v>
      </c>
      <c r="F5513">
        <v>1</v>
      </c>
      <c r="G5513" t="s">
        <v>2600</v>
      </c>
      <c r="H5513" t="s">
        <v>2577</v>
      </c>
      <c r="I5513" t="s">
        <v>2076</v>
      </c>
      <c r="J5513" t="s">
        <v>2601</v>
      </c>
      <c r="K5513" t="s">
        <v>2602</v>
      </c>
      <c r="L5513" t="s">
        <v>2058</v>
      </c>
      <c r="M5513" t="s">
        <v>2170</v>
      </c>
      <c r="N5513">
        <v>6</v>
      </c>
      <c r="O5513">
        <v>185</v>
      </c>
      <c r="P5513">
        <v>1.21</v>
      </c>
      <c r="Q5513">
        <v>15300</v>
      </c>
      <c r="R5513">
        <v>6</v>
      </c>
      <c r="S5513">
        <v>185</v>
      </c>
      <c r="T5513">
        <v>1.21</v>
      </c>
      <c r="U5513">
        <v>0</v>
      </c>
      <c r="V5513">
        <v>0</v>
      </c>
      <c r="W5513">
        <v>0</v>
      </c>
      <c r="X5513">
        <v>0</v>
      </c>
      <c r="Y5513">
        <v>0</v>
      </c>
      <c r="Z5513">
        <v>0</v>
      </c>
      <c r="AA5513">
        <v>0</v>
      </c>
      <c r="AB5513">
        <v>0</v>
      </c>
      <c r="AC5513">
        <v>0</v>
      </c>
      <c r="AD5513">
        <v>0</v>
      </c>
      <c r="AE5513">
        <v>0</v>
      </c>
      <c r="AF5513">
        <v>0</v>
      </c>
      <c r="AG5513" t="s">
        <v>21080</v>
      </c>
      <c r="AH5513" s="21" t="str">
        <f t="shared" si="172"/>
        <v>YR25</v>
      </c>
      <c r="AI5513" s="21">
        <v>216</v>
      </c>
      <c r="AJ5513" s="21">
        <f t="shared" si="173"/>
        <v>98.790849673202615</v>
      </c>
      <c r="AK5513" s="21" t="s">
        <v>2063</v>
      </c>
      <c r="AL5513" t="s">
        <v>2551</v>
      </c>
      <c r="AM5513" s="26" t="s">
        <v>38</v>
      </c>
      <c r="AN5513" t="s">
        <v>2030</v>
      </c>
    </row>
    <row r="5514" spans="1:40" ht="15" hidden="1" thickTop="1" x14ac:dyDescent="0.35">
      <c r="A5514" t="s">
        <v>12772</v>
      </c>
      <c r="B5514" t="s">
        <v>21081</v>
      </c>
      <c r="C5514" t="s">
        <v>3697</v>
      </c>
      <c r="D5514" t="s">
        <v>6453</v>
      </c>
      <c r="E5514" t="s">
        <v>3115</v>
      </c>
      <c r="F5514">
        <v>1</v>
      </c>
      <c r="G5514" t="s">
        <v>2816</v>
      </c>
      <c r="H5514" t="s">
        <v>2620</v>
      </c>
      <c r="I5514" t="s">
        <v>2076</v>
      </c>
      <c r="J5514" t="s">
        <v>3116</v>
      </c>
      <c r="K5514" t="s">
        <v>2818</v>
      </c>
      <c r="L5514" t="s">
        <v>2058</v>
      </c>
      <c r="M5514" t="s">
        <v>2059</v>
      </c>
      <c r="N5514">
        <v>1</v>
      </c>
      <c r="O5514">
        <v>32</v>
      </c>
      <c r="P5514">
        <v>0.13</v>
      </c>
      <c r="Q5514">
        <v>24480</v>
      </c>
      <c r="R5514">
        <v>1</v>
      </c>
      <c r="S5514">
        <v>32</v>
      </c>
      <c r="T5514">
        <v>0.13</v>
      </c>
      <c r="U5514">
        <v>0</v>
      </c>
      <c r="V5514">
        <v>0</v>
      </c>
      <c r="W5514">
        <v>0</v>
      </c>
      <c r="X5514">
        <v>0</v>
      </c>
      <c r="Y5514">
        <v>0</v>
      </c>
      <c r="Z5514">
        <v>0</v>
      </c>
      <c r="AA5514">
        <v>0</v>
      </c>
      <c r="AB5514">
        <v>0</v>
      </c>
      <c r="AC5514">
        <v>0</v>
      </c>
      <c r="AD5514">
        <v>0</v>
      </c>
      <c r="AE5514">
        <v>0</v>
      </c>
      <c r="AF5514">
        <v>0</v>
      </c>
      <c r="AG5514" t="s">
        <v>21082</v>
      </c>
      <c r="AH5514" s="21" t="str">
        <f t="shared" si="172"/>
        <v>YR25</v>
      </c>
      <c r="AI5514" s="21">
        <v>345.36</v>
      </c>
      <c r="AJ5514" s="21">
        <f t="shared" si="173"/>
        <v>99.869281045751634</v>
      </c>
      <c r="AK5514" s="21" t="s">
        <v>2060</v>
      </c>
      <c r="AL5514" t="s">
        <v>3118</v>
      </c>
      <c r="AM5514" s="26" t="s">
        <v>38</v>
      </c>
      <c r="AN5514" t="s">
        <v>2030</v>
      </c>
    </row>
    <row r="5515" spans="1:40" ht="15" hidden="1" thickTop="1" x14ac:dyDescent="0.35">
      <c r="A5515" t="s">
        <v>12776</v>
      </c>
      <c r="B5515" t="s">
        <v>21083</v>
      </c>
      <c r="C5515" t="s">
        <v>3444</v>
      </c>
      <c r="D5515" t="s">
        <v>21084</v>
      </c>
      <c r="E5515" t="s">
        <v>558</v>
      </c>
      <c r="F5515">
        <v>1</v>
      </c>
      <c r="G5515" t="s">
        <v>2524</v>
      </c>
      <c r="H5515" t="s">
        <v>2056</v>
      </c>
      <c r="I5515" t="s">
        <v>2076</v>
      </c>
      <c r="J5515" t="s">
        <v>2556</v>
      </c>
      <c r="K5515" t="s">
        <v>62</v>
      </c>
      <c r="L5515" t="s">
        <v>2058</v>
      </c>
      <c r="M5515" t="s">
        <v>2059</v>
      </c>
      <c r="N5515">
        <v>2</v>
      </c>
      <c r="O5515">
        <v>61</v>
      </c>
      <c r="P5515">
        <v>0.25</v>
      </c>
      <c r="Q5515">
        <v>24480</v>
      </c>
      <c r="R5515">
        <v>1</v>
      </c>
      <c r="S5515">
        <v>18</v>
      </c>
      <c r="T5515">
        <v>7.0000000000000007E-2</v>
      </c>
      <c r="U5515">
        <v>1</v>
      </c>
      <c r="V5515">
        <v>43</v>
      </c>
      <c r="W5515">
        <v>0.18</v>
      </c>
      <c r="X5515">
        <v>0</v>
      </c>
      <c r="Y5515">
        <v>0</v>
      </c>
      <c r="Z5515">
        <v>0</v>
      </c>
      <c r="AA5515">
        <v>0</v>
      </c>
      <c r="AB5515">
        <v>0</v>
      </c>
      <c r="AC5515">
        <v>0</v>
      </c>
      <c r="AD5515">
        <v>0</v>
      </c>
      <c r="AE5515">
        <v>0</v>
      </c>
      <c r="AF5515">
        <v>0</v>
      </c>
      <c r="AG5515" t="s">
        <v>21085</v>
      </c>
      <c r="AH5515" s="21" t="str">
        <f t="shared" si="172"/>
        <v>YR25</v>
      </c>
      <c r="AI5515" s="21">
        <v>345.36</v>
      </c>
      <c r="AJ5515" s="21">
        <f t="shared" si="173"/>
        <v>99.750816993464056</v>
      </c>
      <c r="AK5515" s="21" t="s">
        <v>2060</v>
      </c>
      <c r="AL5515" t="s">
        <v>2527</v>
      </c>
      <c r="AM5515" s="26" t="s">
        <v>38</v>
      </c>
      <c r="AN5515" t="s">
        <v>2030</v>
      </c>
    </row>
    <row r="5516" spans="1:40" ht="15" hidden="1" thickTop="1" x14ac:dyDescent="0.35">
      <c r="A5516" t="s">
        <v>12780</v>
      </c>
      <c r="B5516" t="s">
        <v>21086</v>
      </c>
      <c r="C5516" t="s">
        <v>3121</v>
      </c>
      <c r="D5516" t="s">
        <v>21087</v>
      </c>
      <c r="E5516" t="s">
        <v>4786</v>
      </c>
      <c r="F5516">
        <v>1</v>
      </c>
      <c r="G5516" t="s">
        <v>2509</v>
      </c>
      <c r="H5516" t="s">
        <v>2510</v>
      </c>
      <c r="I5516" t="s">
        <v>2076</v>
      </c>
      <c r="J5516" t="s">
        <v>3123</v>
      </c>
      <c r="K5516" t="s">
        <v>2513</v>
      </c>
      <c r="L5516" t="s">
        <v>2058</v>
      </c>
      <c r="M5516" t="s">
        <v>2059</v>
      </c>
      <c r="N5516">
        <v>5</v>
      </c>
      <c r="O5516">
        <v>345</v>
      </c>
      <c r="P5516">
        <v>1.41</v>
      </c>
      <c r="Q5516">
        <v>24480</v>
      </c>
      <c r="R5516">
        <v>1</v>
      </c>
      <c r="S5516">
        <v>57</v>
      </c>
      <c r="T5516">
        <v>0.23</v>
      </c>
      <c r="U5516">
        <v>4</v>
      </c>
      <c r="V5516">
        <v>288</v>
      </c>
      <c r="W5516">
        <v>1.18</v>
      </c>
      <c r="X5516">
        <v>0</v>
      </c>
      <c r="Y5516">
        <v>0</v>
      </c>
      <c r="Z5516">
        <v>0</v>
      </c>
      <c r="AA5516">
        <v>0</v>
      </c>
      <c r="AB5516">
        <v>0</v>
      </c>
      <c r="AC5516">
        <v>0</v>
      </c>
      <c r="AD5516">
        <v>0</v>
      </c>
      <c r="AE5516">
        <v>0</v>
      </c>
      <c r="AF5516">
        <v>0</v>
      </c>
      <c r="AG5516" t="s">
        <v>21088</v>
      </c>
      <c r="AH5516" s="21" t="str">
        <f t="shared" si="172"/>
        <v>YR25</v>
      </c>
      <c r="AI5516" s="21">
        <v>345.36</v>
      </c>
      <c r="AJ5516" s="21">
        <f t="shared" si="173"/>
        <v>98.590686274509807</v>
      </c>
      <c r="AK5516" s="21" t="s">
        <v>2063</v>
      </c>
      <c r="AL5516" t="s">
        <v>2515</v>
      </c>
      <c r="AM5516" s="26" t="s">
        <v>38</v>
      </c>
      <c r="AN5516" t="s">
        <v>2032</v>
      </c>
    </row>
    <row r="5517" spans="1:40" ht="15" hidden="1" thickTop="1" x14ac:dyDescent="0.35">
      <c r="A5517" t="s">
        <v>12784</v>
      </c>
      <c r="B5517" t="s">
        <v>21089</v>
      </c>
      <c r="C5517" t="s">
        <v>5923</v>
      </c>
      <c r="D5517" t="s">
        <v>21090</v>
      </c>
      <c r="E5517" t="s">
        <v>3668</v>
      </c>
      <c r="F5517">
        <v>1</v>
      </c>
      <c r="G5517" t="s">
        <v>2816</v>
      </c>
      <c r="H5517" t="s">
        <v>2620</v>
      </c>
      <c r="I5517" t="s">
        <v>2076</v>
      </c>
      <c r="J5517" t="s">
        <v>3116</v>
      </c>
      <c r="K5517" t="s">
        <v>2818</v>
      </c>
      <c r="L5517" t="s">
        <v>2058</v>
      </c>
      <c r="M5517" t="s">
        <v>2170</v>
      </c>
      <c r="N5517">
        <v>6</v>
      </c>
      <c r="O5517">
        <v>236</v>
      </c>
      <c r="P5517">
        <v>1.54</v>
      </c>
      <c r="Q5517">
        <v>15300</v>
      </c>
      <c r="R5517">
        <v>1</v>
      </c>
      <c r="S5517">
        <v>38</v>
      </c>
      <c r="T5517">
        <v>0.25</v>
      </c>
      <c r="U5517">
        <v>4</v>
      </c>
      <c r="V5517">
        <v>165</v>
      </c>
      <c r="W5517">
        <v>1.08</v>
      </c>
      <c r="X5517">
        <v>1</v>
      </c>
      <c r="Y5517">
        <v>33</v>
      </c>
      <c r="Z5517">
        <v>0.22</v>
      </c>
      <c r="AA5517">
        <v>0</v>
      </c>
      <c r="AB5517">
        <v>0</v>
      </c>
      <c r="AC5517">
        <v>0</v>
      </c>
      <c r="AD5517">
        <v>0</v>
      </c>
      <c r="AE5517">
        <v>0</v>
      </c>
      <c r="AF5517">
        <v>0</v>
      </c>
      <c r="AG5517" t="s">
        <v>21091</v>
      </c>
      <c r="AH5517" s="21" t="str">
        <f t="shared" si="172"/>
        <v>YR25</v>
      </c>
      <c r="AI5517" s="21">
        <v>216</v>
      </c>
      <c r="AJ5517" s="21">
        <f t="shared" si="173"/>
        <v>98.457516339869287</v>
      </c>
      <c r="AK5517" s="21" t="s">
        <v>2063</v>
      </c>
      <c r="AL5517" t="s">
        <v>3118</v>
      </c>
      <c r="AM5517" s="26" t="s">
        <v>38</v>
      </c>
      <c r="AN5517" t="s">
        <v>2030</v>
      </c>
    </row>
    <row r="5518" spans="1:40" ht="15" hidden="1" thickTop="1" x14ac:dyDescent="0.35">
      <c r="A5518" t="s">
        <v>12788</v>
      </c>
      <c r="B5518" t="s">
        <v>21092</v>
      </c>
      <c r="C5518" t="s">
        <v>7533</v>
      </c>
      <c r="D5518" t="s">
        <v>21093</v>
      </c>
      <c r="E5518" t="s">
        <v>3182</v>
      </c>
      <c r="F5518">
        <v>1</v>
      </c>
      <c r="G5518" t="s">
        <v>2600</v>
      </c>
      <c r="H5518" t="s">
        <v>2577</v>
      </c>
      <c r="I5518" t="s">
        <v>2076</v>
      </c>
      <c r="J5518" t="s">
        <v>3183</v>
      </c>
      <c r="K5518" t="s">
        <v>2742</v>
      </c>
      <c r="L5518" t="s">
        <v>2058</v>
      </c>
      <c r="M5518" t="s">
        <v>2170</v>
      </c>
      <c r="N5518">
        <v>5</v>
      </c>
      <c r="O5518">
        <v>99</v>
      </c>
      <c r="P5518">
        <v>0.65</v>
      </c>
      <c r="Q5518">
        <v>15300</v>
      </c>
      <c r="R5518">
        <v>0</v>
      </c>
      <c r="S5518">
        <v>0</v>
      </c>
      <c r="T5518">
        <v>0</v>
      </c>
      <c r="U5518">
        <v>4</v>
      </c>
      <c r="V5518">
        <v>89</v>
      </c>
      <c r="W5518">
        <v>0.57999999999999996</v>
      </c>
      <c r="X5518">
        <v>1</v>
      </c>
      <c r="Y5518">
        <v>10</v>
      </c>
      <c r="Z5518">
        <v>7.0000000000000007E-2</v>
      </c>
      <c r="AA5518">
        <v>0</v>
      </c>
      <c r="AB5518">
        <v>0</v>
      </c>
      <c r="AC5518">
        <v>0</v>
      </c>
      <c r="AD5518">
        <v>0</v>
      </c>
      <c r="AE5518">
        <v>0</v>
      </c>
      <c r="AF5518">
        <v>0</v>
      </c>
      <c r="AG5518" t="s">
        <v>21094</v>
      </c>
      <c r="AH5518" s="21" t="str">
        <f t="shared" si="172"/>
        <v>YR25</v>
      </c>
      <c r="AI5518" s="21">
        <v>216</v>
      </c>
      <c r="AJ5518" s="21">
        <f t="shared" si="173"/>
        <v>99.352941176470594</v>
      </c>
      <c r="AK5518" s="21" t="s">
        <v>2060</v>
      </c>
      <c r="AL5518" t="s">
        <v>2551</v>
      </c>
      <c r="AM5518" s="26" t="s">
        <v>38</v>
      </c>
      <c r="AN5518" t="s">
        <v>2032</v>
      </c>
    </row>
    <row r="5519" spans="1:40" ht="15" hidden="1" thickTop="1" x14ac:dyDescent="0.35">
      <c r="A5519" t="s">
        <v>8216</v>
      </c>
      <c r="B5519" t="s">
        <v>21095</v>
      </c>
      <c r="C5519" t="s">
        <v>2689</v>
      </c>
      <c r="D5519" t="s">
        <v>21096</v>
      </c>
      <c r="E5519" t="s">
        <v>2691</v>
      </c>
      <c r="F5519">
        <v>1</v>
      </c>
      <c r="G5519" t="s">
        <v>2633</v>
      </c>
      <c r="H5519" t="s">
        <v>2577</v>
      </c>
      <c r="I5519" t="s">
        <v>2076</v>
      </c>
      <c r="J5519" t="s">
        <v>2692</v>
      </c>
      <c r="K5519" t="s">
        <v>2635</v>
      </c>
      <c r="L5519" t="s">
        <v>2058</v>
      </c>
      <c r="M5519" t="s">
        <v>2170</v>
      </c>
      <c r="N5519">
        <v>1</v>
      </c>
      <c r="O5519">
        <v>17</v>
      </c>
      <c r="P5519">
        <v>0.11</v>
      </c>
      <c r="Q5519">
        <v>15300</v>
      </c>
      <c r="R5519">
        <v>1</v>
      </c>
      <c r="S5519">
        <v>17</v>
      </c>
      <c r="T5519">
        <v>0.11</v>
      </c>
      <c r="U5519">
        <v>0</v>
      </c>
      <c r="V5519">
        <v>0</v>
      </c>
      <c r="W5519">
        <v>0</v>
      </c>
      <c r="X5519">
        <v>0</v>
      </c>
      <c r="Y5519">
        <v>0</v>
      </c>
      <c r="Z5519">
        <v>0</v>
      </c>
      <c r="AA5519">
        <v>0</v>
      </c>
      <c r="AB5519">
        <v>0</v>
      </c>
      <c r="AC5519">
        <v>0</v>
      </c>
      <c r="AD5519">
        <v>0</v>
      </c>
      <c r="AE5519">
        <v>0</v>
      </c>
      <c r="AF5519">
        <v>0</v>
      </c>
      <c r="AG5519" t="s">
        <v>21097</v>
      </c>
      <c r="AH5519" s="21" t="str">
        <f t="shared" si="172"/>
        <v>YR25</v>
      </c>
      <c r="AI5519" s="21">
        <v>216</v>
      </c>
      <c r="AJ5519" s="21">
        <f t="shared" si="173"/>
        <v>99.888888888888886</v>
      </c>
      <c r="AK5519" s="21" t="s">
        <v>2060</v>
      </c>
      <c r="AL5519" t="s">
        <v>2581</v>
      </c>
      <c r="AM5519" s="26" t="s">
        <v>38</v>
      </c>
      <c r="AN5519" t="s">
        <v>2031</v>
      </c>
    </row>
    <row r="5520" spans="1:40" ht="15" hidden="1" thickTop="1" x14ac:dyDescent="0.35">
      <c r="A5520" t="s">
        <v>12795</v>
      </c>
      <c r="B5520" t="s">
        <v>21098</v>
      </c>
      <c r="C5520" t="s">
        <v>5923</v>
      </c>
      <c r="D5520" t="s">
        <v>21099</v>
      </c>
      <c r="E5520" t="s">
        <v>3115</v>
      </c>
      <c r="F5520">
        <v>1</v>
      </c>
      <c r="G5520" t="s">
        <v>2816</v>
      </c>
      <c r="H5520" t="s">
        <v>2620</v>
      </c>
      <c r="I5520" t="s">
        <v>2076</v>
      </c>
      <c r="J5520" t="s">
        <v>3116</v>
      </c>
      <c r="K5520" t="s">
        <v>2818</v>
      </c>
      <c r="L5520" t="s">
        <v>2058</v>
      </c>
      <c r="M5520" t="s">
        <v>2059</v>
      </c>
      <c r="N5520">
        <v>8</v>
      </c>
      <c r="O5520">
        <v>367</v>
      </c>
      <c r="P5520">
        <v>1.5</v>
      </c>
      <c r="Q5520">
        <v>24480</v>
      </c>
      <c r="R5520">
        <v>1</v>
      </c>
      <c r="S5520">
        <v>52</v>
      </c>
      <c r="T5520">
        <v>0.21</v>
      </c>
      <c r="U5520">
        <v>7</v>
      </c>
      <c r="V5520">
        <v>315</v>
      </c>
      <c r="W5520">
        <v>1.29</v>
      </c>
      <c r="X5520">
        <v>0</v>
      </c>
      <c r="Y5520">
        <v>0</v>
      </c>
      <c r="Z5520">
        <v>0</v>
      </c>
      <c r="AA5520">
        <v>0</v>
      </c>
      <c r="AB5520">
        <v>0</v>
      </c>
      <c r="AC5520">
        <v>0</v>
      </c>
      <c r="AD5520">
        <v>0</v>
      </c>
      <c r="AE5520">
        <v>0</v>
      </c>
      <c r="AF5520">
        <v>0</v>
      </c>
      <c r="AG5520" t="s">
        <v>21100</v>
      </c>
      <c r="AH5520" s="21" t="str">
        <f t="shared" si="172"/>
        <v>YR25</v>
      </c>
      <c r="AI5520" s="21">
        <v>345.36</v>
      </c>
      <c r="AJ5520" s="21">
        <f t="shared" si="173"/>
        <v>98.500816993464056</v>
      </c>
      <c r="AK5520" s="21" t="s">
        <v>2063</v>
      </c>
      <c r="AL5520" t="s">
        <v>3118</v>
      </c>
      <c r="AM5520" s="26" t="s">
        <v>38</v>
      </c>
      <c r="AN5520" t="s">
        <v>2032</v>
      </c>
    </row>
    <row r="5521" spans="1:40" ht="15" hidden="1" thickTop="1" x14ac:dyDescent="0.35">
      <c r="A5521" t="s">
        <v>12799</v>
      </c>
      <c r="B5521" t="s">
        <v>21101</v>
      </c>
      <c r="C5521" t="s">
        <v>2880</v>
      </c>
      <c r="D5521" t="s">
        <v>21102</v>
      </c>
      <c r="E5521" t="s">
        <v>3440</v>
      </c>
      <c r="F5521">
        <v>1</v>
      </c>
      <c r="G5521" t="s">
        <v>2609</v>
      </c>
      <c r="H5521" t="s">
        <v>2577</v>
      </c>
      <c r="I5521" t="s">
        <v>2076</v>
      </c>
      <c r="J5521" t="s">
        <v>2675</v>
      </c>
      <c r="K5521" t="s">
        <v>2611</v>
      </c>
      <c r="L5521" t="s">
        <v>2058</v>
      </c>
      <c r="M5521" t="s">
        <v>2059</v>
      </c>
      <c r="N5521">
        <v>2</v>
      </c>
      <c r="O5521">
        <v>68</v>
      </c>
      <c r="P5521">
        <v>0.28000000000000003</v>
      </c>
      <c r="Q5521">
        <v>24480</v>
      </c>
      <c r="R5521">
        <v>1</v>
      </c>
      <c r="S5521">
        <v>54</v>
      </c>
      <c r="T5521">
        <v>0.22</v>
      </c>
      <c r="U5521">
        <v>1</v>
      </c>
      <c r="V5521">
        <v>14</v>
      </c>
      <c r="W5521">
        <v>0.06</v>
      </c>
      <c r="X5521">
        <v>0</v>
      </c>
      <c r="Y5521">
        <v>0</v>
      </c>
      <c r="Z5521">
        <v>0</v>
      </c>
      <c r="AA5521">
        <v>0</v>
      </c>
      <c r="AB5521">
        <v>0</v>
      </c>
      <c r="AC5521">
        <v>0</v>
      </c>
      <c r="AD5521">
        <v>0</v>
      </c>
      <c r="AE5521">
        <v>0</v>
      </c>
      <c r="AF5521">
        <v>0</v>
      </c>
      <c r="AG5521" t="s">
        <v>21103</v>
      </c>
      <c r="AH5521" s="21" t="str">
        <f t="shared" si="172"/>
        <v>YR25</v>
      </c>
      <c r="AI5521" s="21">
        <v>345.36</v>
      </c>
      <c r="AJ5521" s="21">
        <f t="shared" si="173"/>
        <v>99.722222222222229</v>
      </c>
      <c r="AK5521" s="21" t="s">
        <v>2060</v>
      </c>
      <c r="AL5521" t="s">
        <v>2581</v>
      </c>
      <c r="AM5521" s="26" t="s">
        <v>38</v>
      </c>
      <c r="AN5521" t="s">
        <v>2030</v>
      </c>
    </row>
    <row r="5522" spans="1:40" ht="15" hidden="1" thickTop="1" x14ac:dyDescent="0.35">
      <c r="A5522" t="s">
        <v>12803</v>
      </c>
      <c r="B5522" t="s">
        <v>21104</v>
      </c>
      <c r="C5522" t="s">
        <v>4306</v>
      </c>
      <c r="D5522" t="s">
        <v>21105</v>
      </c>
      <c r="E5522" t="s">
        <v>3407</v>
      </c>
      <c r="F5522">
        <v>1</v>
      </c>
      <c r="G5522" t="s">
        <v>2509</v>
      </c>
      <c r="H5522" t="s">
        <v>2510</v>
      </c>
      <c r="I5522" t="s">
        <v>2076</v>
      </c>
      <c r="J5522" t="s">
        <v>3408</v>
      </c>
      <c r="K5522" t="s">
        <v>3109</v>
      </c>
      <c r="L5522" t="s">
        <v>2058</v>
      </c>
      <c r="M5522" t="s">
        <v>2059</v>
      </c>
      <c r="N5522">
        <v>6</v>
      </c>
      <c r="O5522">
        <v>287</v>
      </c>
      <c r="P5522">
        <v>1.17</v>
      </c>
      <c r="Q5522">
        <v>24480</v>
      </c>
      <c r="R5522">
        <v>5</v>
      </c>
      <c r="S5522">
        <v>239</v>
      </c>
      <c r="T5522">
        <v>0.98</v>
      </c>
      <c r="U5522">
        <v>1</v>
      </c>
      <c r="V5522">
        <v>48</v>
      </c>
      <c r="W5522">
        <v>0.2</v>
      </c>
      <c r="X5522">
        <v>0</v>
      </c>
      <c r="Y5522">
        <v>0</v>
      </c>
      <c r="Z5522">
        <v>0</v>
      </c>
      <c r="AA5522">
        <v>0</v>
      </c>
      <c r="AB5522">
        <v>0</v>
      </c>
      <c r="AC5522">
        <v>0</v>
      </c>
      <c r="AD5522">
        <v>0</v>
      </c>
      <c r="AE5522">
        <v>0</v>
      </c>
      <c r="AF5522">
        <v>0</v>
      </c>
      <c r="AG5522" t="s">
        <v>21106</v>
      </c>
      <c r="AH5522" s="21" t="str">
        <f t="shared" si="172"/>
        <v>YR25</v>
      </c>
      <c r="AI5522" s="21">
        <v>345.36</v>
      </c>
      <c r="AJ5522" s="21">
        <f t="shared" si="173"/>
        <v>98.827614379084963</v>
      </c>
      <c r="AK5522" s="21" t="s">
        <v>2063</v>
      </c>
      <c r="AL5522" t="s">
        <v>3411</v>
      </c>
      <c r="AM5522" s="26" t="s">
        <v>38</v>
      </c>
      <c r="AN5522" t="s">
        <v>2033</v>
      </c>
    </row>
    <row r="5523" spans="1:40" ht="15" hidden="1" thickTop="1" x14ac:dyDescent="0.35">
      <c r="A5523" t="s">
        <v>12807</v>
      </c>
      <c r="B5523" t="s">
        <v>21107</v>
      </c>
      <c r="C5523" t="s">
        <v>3666</v>
      </c>
      <c r="D5523" t="s">
        <v>21108</v>
      </c>
      <c r="E5523" t="s">
        <v>3668</v>
      </c>
      <c r="F5523">
        <v>1</v>
      </c>
      <c r="G5523" t="s">
        <v>2816</v>
      </c>
      <c r="H5523" t="s">
        <v>2620</v>
      </c>
      <c r="I5523" t="s">
        <v>2076</v>
      </c>
      <c r="J5523" t="s">
        <v>3116</v>
      </c>
      <c r="K5523" t="s">
        <v>2818</v>
      </c>
      <c r="L5523" t="s">
        <v>2058</v>
      </c>
      <c r="M5523" t="s">
        <v>2170</v>
      </c>
      <c r="N5523">
        <v>2</v>
      </c>
      <c r="O5523">
        <v>110</v>
      </c>
      <c r="P5523">
        <v>0.72</v>
      </c>
      <c r="Q5523">
        <v>15300</v>
      </c>
      <c r="R5523">
        <v>1</v>
      </c>
      <c r="S5523">
        <v>77</v>
      </c>
      <c r="T5523">
        <v>0.5</v>
      </c>
      <c r="U5523">
        <v>1</v>
      </c>
      <c r="V5523">
        <v>33</v>
      </c>
      <c r="W5523">
        <v>0.22</v>
      </c>
      <c r="X5523">
        <v>0</v>
      </c>
      <c r="Y5523">
        <v>0</v>
      </c>
      <c r="Z5523">
        <v>0</v>
      </c>
      <c r="AA5523">
        <v>0</v>
      </c>
      <c r="AB5523">
        <v>0</v>
      </c>
      <c r="AC5523">
        <v>0</v>
      </c>
      <c r="AD5523">
        <v>0</v>
      </c>
      <c r="AE5523">
        <v>0</v>
      </c>
      <c r="AF5523">
        <v>0</v>
      </c>
      <c r="AG5523" t="s">
        <v>21109</v>
      </c>
      <c r="AH5523" s="21" t="str">
        <f t="shared" si="172"/>
        <v>YR25</v>
      </c>
      <c r="AI5523" s="21">
        <v>216</v>
      </c>
      <c r="AJ5523" s="21">
        <f t="shared" si="173"/>
        <v>99.281045751633982</v>
      </c>
      <c r="AK5523" s="21" t="s">
        <v>2060</v>
      </c>
      <c r="AL5523" t="s">
        <v>3118</v>
      </c>
      <c r="AM5523" s="26" t="s">
        <v>38</v>
      </c>
      <c r="AN5523" t="s">
        <v>2031</v>
      </c>
    </row>
    <row r="5524" spans="1:40" ht="15" hidden="1" thickTop="1" x14ac:dyDescent="0.35">
      <c r="A5524" t="s">
        <v>12811</v>
      </c>
      <c r="B5524" t="s">
        <v>21110</v>
      </c>
      <c r="C5524" t="s">
        <v>7533</v>
      </c>
      <c r="D5524" t="s">
        <v>21111</v>
      </c>
      <c r="E5524" t="s">
        <v>3013</v>
      </c>
      <c r="F5524">
        <v>1</v>
      </c>
      <c r="G5524" t="s">
        <v>2600</v>
      </c>
      <c r="H5524" t="s">
        <v>2577</v>
      </c>
      <c r="I5524" t="s">
        <v>2076</v>
      </c>
      <c r="J5524" t="s">
        <v>3183</v>
      </c>
      <c r="K5524" t="s">
        <v>2742</v>
      </c>
      <c r="L5524" t="s">
        <v>2058</v>
      </c>
      <c r="M5524" t="s">
        <v>2170</v>
      </c>
      <c r="N5524">
        <v>5</v>
      </c>
      <c r="O5524">
        <v>108</v>
      </c>
      <c r="P5524">
        <v>0.71</v>
      </c>
      <c r="Q5524">
        <v>15300</v>
      </c>
      <c r="R5524">
        <v>1</v>
      </c>
      <c r="S5524">
        <v>1</v>
      </c>
      <c r="T5524">
        <v>0.01</v>
      </c>
      <c r="U5524">
        <v>2</v>
      </c>
      <c r="V5524">
        <v>88</v>
      </c>
      <c r="W5524">
        <v>0.57999999999999996</v>
      </c>
      <c r="X5524">
        <v>0</v>
      </c>
      <c r="Y5524">
        <v>0</v>
      </c>
      <c r="Z5524">
        <v>0</v>
      </c>
      <c r="AA5524">
        <v>2</v>
      </c>
      <c r="AB5524">
        <v>19</v>
      </c>
      <c r="AC5524">
        <v>0.12</v>
      </c>
      <c r="AD5524">
        <v>0</v>
      </c>
      <c r="AE5524">
        <v>0</v>
      </c>
      <c r="AF5524">
        <v>0</v>
      </c>
      <c r="AG5524" t="s">
        <v>21112</v>
      </c>
      <c r="AH5524" s="21" t="str">
        <f t="shared" si="172"/>
        <v>YR25</v>
      </c>
      <c r="AI5524" s="21">
        <v>216</v>
      </c>
      <c r="AJ5524" s="21">
        <f t="shared" si="173"/>
        <v>99.294117647058826</v>
      </c>
      <c r="AK5524" s="21" t="s">
        <v>2060</v>
      </c>
      <c r="AL5524" t="s">
        <v>2551</v>
      </c>
      <c r="AM5524" s="26" t="s">
        <v>38</v>
      </c>
      <c r="AN5524" t="s">
        <v>2030</v>
      </c>
    </row>
    <row r="5525" spans="1:40" ht="15" hidden="1" thickTop="1" x14ac:dyDescent="0.35">
      <c r="A5525" t="s">
        <v>12815</v>
      </c>
      <c r="B5525" t="s">
        <v>21113</v>
      </c>
      <c r="C5525" t="s">
        <v>2808</v>
      </c>
      <c r="D5525" t="s">
        <v>21114</v>
      </c>
      <c r="E5525" t="s">
        <v>2691</v>
      </c>
      <c r="F5525">
        <v>1</v>
      </c>
      <c r="G5525" t="s">
        <v>2633</v>
      </c>
      <c r="H5525" t="s">
        <v>2577</v>
      </c>
      <c r="I5525" t="s">
        <v>2076</v>
      </c>
      <c r="J5525" t="s">
        <v>2692</v>
      </c>
      <c r="K5525" t="s">
        <v>2635</v>
      </c>
      <c r="L5525" t="s">
        <v>2058</v>
      </c>
      <c r="M5525" t="s">
        <v>2170</v>
      </c>
      <c r="N5525">
        <v>4</v>
      </c>
      <c r="O5525">
        <v>129</v>
      </c>
      <c r="P5525">
        <v>0.84</v>
      </c>
      <c r="Q5525">
        <v>15300</v>
      </c>
      <c r="R5525">
        <v>1</v>
      </c>
      <c r="S5525">
        <v>27</v>
      </c>
      <c r="T5525">
        <v>0.18</v>
      </c>
      <c r="U5525">
        <v>3</v>
      </c>
      <c r="V5525">
        <v>102</v>
      </c>
      <c r="W5525">
        <v>0.67</v>
      </c>
      <c r="X5525">
        <v>0</v>
      </c>
      <c r="Y5525">
        <v>0</v>
      </c>
      <c r="Z5525">
        <v>0</v>
      </c>
      <c r="AA5525">
        <v>0</v>
      </c>
      <c r="AB5525">
        <v>0</v>
      </c>
      <c r="AC5525">
        <v>0</v>
      </c>
      <c r="AD5525">
        <v>0</v>
      </c>
      <c r="AE5525">
        <v>0</v>
      </c>
      <c r="AF5525">
        <v>0</v>
      </c>
      <c r="AG5525" t="s">
        <v>21115</v>
      </c>
      <c r="AH5525" s="21" t="str">
        <f t="shared" si="172"/>
        <v>YR25</v>
      </c>
      <c r="AI5525" s="21">
        <v>216</v>
      </c>
      <c r="AJ5525" s="21">
        <f t="shared" si="173"/>
        <v>99.156862745098039</v>
      </c>
      <c r="AK5525" s="21" t="s">
        <v>2063</v>
      </c>
      <c r="AL5525" t="s">
        <v>2581</v>
      </c>
      <c r="AM5525" s="26" t="s">
        <v>38</v>
      </c>
      <c r="AN5525" t="s">
        <v>2030</v>
      </c>
    </row>
    <row r="5526" spans="1:40" ht="15" hidden="1" thickTop="1" x14ac:dyDescent="0.35">
      <c r="A5526" t="s">
        <v>12819</v>
      </c>
      <c r="B5526" t="s">
        <v>21116</v>
      </c>
      <c r="C5526" t="s">
        <v>3996</v>
      </c>
      <c r="D5526" t="s">
        <v>21117</v>
      </c>
      <c r="E5526" t="s">
        <v>2575</v>
      </c>
      <c r="F5526">
        <v>1</v>
      </c>
      <c r="G5526" t="s">
        <v>2600</v>
      </c>
      <c r="H5526" t="s">
        <v>2577</v>
      </c>
      <c r="I5526" t="s">
        <v>2076</v>
      </c>
      <c r="J5526" t="s">
        <v>2601</v>
      </c>
      <c r="K5526" t="s">
        <v>2602</v>
      </c>
      <c r="L5526" t="s">
        <v>2058</v>
      </c>
      <c r="M5526" t="s">
        <v>2170</v>
      </c>
      <c r="N5526">
        <v>0</v>
      </c>
      <c r="O5526">
        <v>0</v>
      </c>
      <c r="P5526">
        <v>0</v>
      </c>
      <c r="Q5526">
        <v>15300</v>
      </c>
      <c r="R5526">
        <v>0</v>
      </c>
      <c r="S5526">
        <v>0</v>
      </c>
      <c r="T5526">
        <v>0</v>
      </c>
      <c r="U5526">
        <v>0</v>
      </c>
      <c r="V5526">
        <v>0</v>
      </c>
      <c r="W5526">
        <v>0</v>
      </c>
      <c r="X5526">
        <v>0</v>
      </c>
      <c r="Y5526">
        <v>0</v>
      </c>
      <c r="Z5526">
        <v>0</v>
      </c>
      <c r="AA5526">
        <v>0</v>
      </c>
      <c r="AB5526">
        <v>0</v>
      </c>
      <c r="AC5526">
        <v>0</v>
      </c>
      <c r="AD5526">
        <v>0</v>
      </c>
      <c r="AE5526">
        <v>0</v>
      </c>
      <c r="AF5526">
        <v>0</v>
      </c>
      <c r="AG5526" t="s">
        <v>21118</v>
      </c>
      <c r="AH5526" s="21" t="str">
        <f t="shared" si="172"/>
        <v>YR25</v>
      </c>
      <c r="AI5526" s="21">
        <v>216</v>
      </c>
      <c r="AJ5526" s="21">
        <f t="shared" si="173"/>
        <v>100</v>
      </c>
      <c r="AK5526" s="21" t="s">
        <v>2060</v>
      </c>
      <c r="AL5526" t="s">
        <v>2551</v>
      </c>
      <c r="AM5526" s="26" t="s">
        <v>38</v>
      </c>
      <c r="AN5526" t="s">
        <v>2031</v>
      </c>
    </row>
    <row r="5527" spans="1:40" ht="15" hidden="1" thickTop="1" x14ac:dyDescent="0.35">
      <c r="A5527" t="s">
        <v>12823</v>
      </c>
      <c r="B5527" t="s">
        <v>21119</v>
      </c>
      <c r="C5527" t="s">
        <v>3113</v>
      </c>
      <c r="D5527" t="s">
        <v>21120</v>
      </c>
      <c r="E5527" t="s">
        <v>3115</v>
      </c>
      <c r="F5527">
        <v>1</v>
      </c>
      <c r="G5527" t="s">
        <v>2816</v>
      </c>
      <c r="H5527" t="s">
        <v>2620</v>
      </c>
      <c r="I5527" t="s">
        <v>2076</v>
      </c>
      <c r="J5527" t="s">
        <v>3116</v>
      </c>
      <c r="K5527" t="s">
        <v>2818</v>
      </c>
      <c r="L5527" t="s">
        <v>2058</v>
      </c>
      <c r="M5527" t="s">
        <v>2170</v>
      </c>
      <c r="N5527">
        <v>8</v>
      </c>
      <c r="O5527">
        <v>287</v>
      </c>
      <c r="P5527">
        <v>1.88</v>
      </c>
      <c r="Q5527">
        <v>15300</v>
      </c>
      <c r="R5527">
        <v>1</v>
      </c>
      <c r="S5527">
        <v>30</v>
      </c>
      <c r="T5527">
        <v>0.2</v>
      </c>
      <c r="U5527">
        <v>7</v>
      </c>
      <c r="V5527">
        <v>257</v>
      </c>
      <c r="W5527">
        <v>1.68</v>
      </c>
      <c r="X5527">
        <v>0</v>
      </c>
      <c r="Y5527">
        <v>0</v>
      </c>
      <c r="Z5527">
        <v>0</v>
      </c>
      <c r="AA5527">
        <v>0</v>
      </c>
      <c r="AB5527">
        <v>0</v>
      </c>
      <c r="AC5527">
        <v>0</v>
      </c>
      <c r="AD5527">
        <v>0</v>
      </c>
      <c r="AE5527">
        <v>0</v>
      </c>
      <c r="AF5527">
        <v>0</v>
      </c>
      <c r="AG5527" t="s">
        <v>21121</v>
      </c>
      <c r="AH5527" s="21" t="str">
        <f t="shared" si="172"/>
        <v>YR25</v>
      </c>
      <c r="AI5527" s="21">
        <v>216</v>
      </c>
      <c r="AJ5527" s="21">
        <f t="shared" si="173"/>
        <v>98.124183006535944</v>
      </c>
      <c r="AK5527" s="21" t="s">
        <v>2063</v>
      </c>
      <c r="AL5527" t="s">
        <v>3118</v>
      </c>
      <c r="AM5527" s="26" t="s">
        <v>38</v>
      </c>
      <c r="AN5527" t="s">
        <v>2032</v>
      </c>
    </row>
    <row r="5528" spans="1:40" ht="15" hidden="1" thickTop="1" x14ac:dyDescent="0.35">
      <c r="A5528" t="s">
        <v>12827</v>
      </c>
      <c r="B5528" t="s">
        <v>21122</v>
      </c>
      <c r="C5528" t="s">
        <v>3456</v>
      </c>
      <c r="D5528" t="s">
        <v>21123</v>
      </c>
      <c r="E5528" t="s">
        <v>2575</v>
      </c>
      <c r="F5528">
        <v>1</v>
      </c>
      <c r="G5528" t="s">
        <v>2609</v>
      </c>
      <c r="H5528" t="s">
        <v>2577</v>
      </c>
      <c r="I5528" t="s">
        <v>2076</v>
      </c>
      <c r="J5528" t="s">
        <v>2675</v>
      </c>
      <c r="K5528" t="s">
        <v>2611</v>
      </c>
      <c r="L5528" t="s">
        <v>2058</v>
      </c>
      <c r="M5528" t="s">
        <v>2059</v>
      </c>
      <c r="N5528">
        <v>3</v>
      </c>
      <c r="O5528">
        <v>90</v>
      </c>
      <c r="P5528">
        <v>0.37</v>
      </c>
      <c r="Q5528">
        <v>24480</v>
      </c>
      <c r="R5528">
        <v>1</v>
      </c>
      <c r="S5528">
        <v>37</v>
      </c>
      <c r="T5528">
        <v>0.15</v>
      </c>
      <c r="U5528">
        <v>2</v>
      </c>
      <c r="V5528">
        <v>53</v>
      </c>
      <c r="W5528">
        <v>0.22</v>
      </c>
      <c r="X5528">
        <v>0</v>
      </c>
      <c r="Y5528">
        <v>0</v>
      </c>
      <c r="Z5528">
        <v>0</v>
      </c>
      <c r="AA5528">
        <v>0</v>
      </c>
      <c r="AB5528">
        <v>0</v>
      </c>
      <c r="AC5528">
        <v>0</v>
      </c>
      <c r="AD5528">
        <v>0</v>
      </c>
      <c r="AE5528">
        <v>0</v>
      </c>
      <c r="AF5528">
        <v>0</v>
      </c>
      <c r="AG5528" t="s">
        <v>21124</v>
      </c>
      <c r="AH5528" s="21" t="str">
        <f t="shared" si="172"/>
        <v>YR25</v>
      </c>
      <c r="AI5528" s="21">
        <v>345.36</v>
      </c>
      <c r="AJ5528" s="21">
        <f t="shared" si="173"/>
        <v>99.632352941176464</v>
      </c>
      <c r="AK5528" s="21" t="s">
        <v>2060</v>
      </c>
      <c r="AL5528" t="s">
        <v>2581</v>
      </c>
      <c r="AM5528" s="26" t="s">
        <v>38</v>
      </c>
      <c r="AN5528" t="s">
        <v>2032</v>
      </c>
    </row>
    <row r="5529" spans="1:40" ht="15" hidden="1" thickTop="1" x14ac:dyDescent="0.35">
      <c r="A5529" t="s">
        <v>12831</v>
      </c>
      <c r="B5529" t="s">
        <v>21125</v>
      </c>
      <c r="C5529" t="s">
        <v>3113</v>
      </c>
      <c r="D5529" t="s">
        <v>21126</v>
      </c>
      <c r="E5529" t="s">
        <v>3668</v>
      </c>
      <c r="F5529">
        <v>1</v>
      </c>
      <c r="G5529" t="s">
        <v>2816</v>
      </c>
      <c r="H5529" t="s">
        <v>2620</v>
      </c>
      <c r="I5529" t="s">
        <v>2076</v>
      </c>
      <c r="J5529" t="s">
        <v>3116</v>
      </c>
      <c r="K5529" t="s">
        <v>2818</v>
      </c>
      <c r="L5529" t="s">
        <v>2058</v>
      </c>
      <c r="M5529" t="s">
        <v>2059</v>
      </c>
      <c r="N5529">
        <v>1</v>
      </c>
      <c r="O5529">
        <v>24</v>
      </c>
      <c r="P5529">
        <v>0.1</v>
      </c>
      <c r="Q5529">
        <v>24480</v>
      </c>
      <c r="R5529">
        <v>0</v>
      </c>
      <c r="S5529">
        <v>0</v>
      </c>
      <c r="T5529">
        <v>0</v>
      </c>
      <c r="U5529">
        <v>1</v>
      </c>
      <c r="V5529">
        <v>24</v>
      </c>
      <c r="W5529">
        <v>0.1</v>
      </c>
      <c r="X5529">
        <v>0</v>
      </c>
      <c r="Y5529">
        <v>0</v>
      </c>
      <c r="Z5529">
        <v>0</v>
      </c>
      <c r="AA5529">
        <v>0</v>
      </c>
      <c r="AB5529">
        <v>0</v>
      </c>
      <c r="AC5529">
        <v>0</v>
      </c>
      <c r="AD5529">
        <v>0</v>
      </c>
      <c r="AE5529">
        <v>0</v>
      </c>
      <c r="AF5529">
        <v>0</v>
      </c>
      <c r="AG5529" t="s">
        <v>21127</v>
      </c>
      <c r="AH5529" s="21" t="str">
        <f t="shared" si="172"/>
        <v>YR25</v>
      </c>
      <c r="AI5529" s="21">
        <v>345.36</v>
      </c>
      <c r="AJ5529" s="21">
        <f t="shared" si="173"/>
        <v>99.901960784313729</v>
      </c>
      <c r="AK5529" s="21" t="s">
        <v>2060</v>
      </c>
      <c r="AL5529" t="s">
        <v>3118</v>
      </c>
      <c r="AM5529" s="26" t="s">
        <v>38</v>
      </c>
      <c r="AN5529" t="s">
        <v>2030</v>
      </c>
    </row>
    <row r="5530" spans="1:40" ht="15" hidden="1" thickTop="1" x14ac:dyDescent="0.35">
      <c r="A5530" t="s">
        <v>12835</v>
      </c>
      <c r="B5530" t="s">
        <v>21128</v>
      </c>
      <c r="C5530" t="s">
        <v>5668</v>
      </c>
      <c r="D5530" t="s">
        <v>21129</v>
      </c>
      <c r="E5530" t="s">
        <v>3013</v>
      </c>
      <c r="F5530">
        <v>1</v>
      </c>
      <c r="G5530" t="s">
        <v>2600</v>
      </c>
      <c r="H5530" t="s">
        <v>2577</v>
      </c>
      <c r="I5530" t="s">
        <v>2076</v>
      </c>
      <c r="J5530" t="s">
        <v>3183</v>
      </c>
      <c r="K5530" t="s">
        <v>2742</v>
      </c>
      <c r="L5530" t="s">
        <v>2058</v>
      </c>
      <c r="M5530" t="s">
        <v>2059</v>
      </c>
      <c r="N5530">
        <v>3</v>
      </c>
      <c r="O5530">
        <v>89</v>
      </c>
      <c r="P5530">
        <v>0.36</v>
      </c>
      <c r="Q5530">
        <v>24480</v>
      </c>
      <c r="R5530">
        <v>1</v>
      </c>
      <c r="S5530">
        <v>8</v>
      </c>
      <c r="T5530">
        <v>0.03</v>
      </c>
      <c r="U5530">
        <v>2</v>
      </c>
      <c r="V5530">
        <v>81</v>
      </c>
      <c r="W5530">
        <v>0.33</v>
      </c>
      <c r="X5530">
        <v>0</v>
      </c>
      <c r="Y5530">
        <v>0</v>
      </c>
      <c r="Z5530">
        <v>0</v>
      </c>
      <c r="AA5530">
        <v>0</v>
      </c>
      <c r="AB5530">
        <v>0</v>
      </c>
      <c r="AC5530">
        <v>0</v>
      </c>
      <c r="AD5530">
        <v>0</v>
      </c>
      <c r="AE5530">
        <v>0</v>
      </c>
      <c r="AF5530">
        <v>0</v>
      </c>
      <c r="AG5530" t="s">
        <v>21130</v>
      </c>
      <c r="AH5530" s="21" t="str">
        <f t="shared" si="172"/>
        <v>YR25</v>
      </c>
      <c r="AI5530" s="21">
        <v>345.36</v>
      </c>
      <c r="AJ5530" s="21">
        <f t="shared" si="173"/>
        <v>99.636437908496731</v>
      </c>
      <c r="AK5530" s="21" t="s">
        <v>2060</v>
      </c>
      <c r="AL5530" t="s">
        <v>2551</v>
      </c>
      <c r="AM5530" s="26" t="s">
        <v>38</v>
      </c>
      <c r="AN5530" t="s">
        <v>2030</v>
      </c>
    </row>
    <row r="5531" spans="1:40" ht="15" hidden="1" thickTop="1" x14ac:dyDescent="0.35">
      <c r="A5531" t="s">
        <v>12839</v>
      </c>
      <c r="B5531" t="s">
        <v>21131</v>
      </c>
      <c r="C5531" t="s">
        <v>3725</v>
      </c>
      <c r="D5531" t="s">
        <v>21132</v>
      </c>
      <c r="E5531" t="s">
        <v>2691</v>
      </c>
      <c r="F5531">
        <v>1</v>
      </c>
      <c r="G5531" t="s">
        <v>2633</v>
      </c>
      <c r="H5531" t="s">
        <v>2577</v>
      </c>
      <c r="I5531" t="s">
        <v>2076</v>
      </c>
      <c r="J5531" t="s">
        <v>2634</v>
      </c>
      <c r="K5531" t="s">
        <v>2635</v>
      </c>
      <c r="L5531" t="s">
        <v>2058</v>
      </c>
      <c r="M5531" t="s">
        <v>2170</v>
      </c>
      <c r="N5531">
        <v>0</v>
      </c>
      <c r="O5531">
        <v>0</v>
      </c>
      <c r="P5531">
        <v>0</v>
      </c>
      <c r="Q5531">
        <v>15300</v>
      </c>
      <c r="R5531">
        <v>0</v>
      </c>
      <c r="S5531">
        <v>0</v>
      </c>
      <c r="T5531">
        <v>0</v>
      </c>
      <c r="U5531">
        <v>0</v>
      </c>
      <c r="V5531">
        <v>0</v>
      </c>
      <c r="W5531">
        <v>0</v>
      </c>
      <c r="X5531">
        <v>0</v>
      </c>
      <c r="Y5531">
        <v>0</v>
      </c>
      <c r="Z5531">
        <v>0</v>
      </c>
      <c r="AA5531">
        <v>0</v>
      </c>
      <c r="AB5531">
        <v>0</v>
      </c>
      <c r="AC5531">
        <v>0</v>
      </c>
      <c r="AD5531">
        <v>0</v>
      </c>
      <c r="AE5531">
        <v>0</v>
      </c>
      <c r="AF5531">
        <v>0</v>
      </c>
      <c r="AG5531" t="s">
        <v>21133</v>
      </c>
      <c r="AH5531" s="21" t="str">
        <f t="shared" si="172"/>
        <v>YR25</v>
      </c>
      <c r="AI5531" s="21">
        <v>216</v>
      </c>
      <c r="AJ5531" s="21">
        <f t="shared" si="173"/>
        <v>100</v>
      </c>
      <c r="AK5531" s="21" t="s">
        <v>2060</v>
      </c>
      <c r="AL5531" t="s">
        <v>2581</v>
      </c>
      <c r="AM5531" s="26" t="s">
        <v>38</v>
      </c>
      <c r="AN5531" t="s">
        <v>2030</v>
      </c>
    </row>
    <row r="5532" spans="1:40" ht="15" hidden="1" thickTop="1" x14ac:dyDescent="0.35">
      <c r="A5532" t="s">
        <v>12843</v>
      </c>
      <c r="B5532" t="s">
        <v>21134</v>
      </c>
      <c r="C5532" t="s">
        <v>5177</v>
      </c>
      <c r="D5532" t="s">
        <v>21135</v>
      </c>
      <c r="E5532" t="s">
        <v>2646</v>
      </c>
      <c r="F5532">
        <v>1</v>
      </c>
      <c r="G5532" t="s">
        <v>2600</v>
      </c>
      <c r="H5532" t="s">
        <v>2577</v>
      </c>
      <c r="I5532" t="s">
        <v>2076</v>
      </c>
      <c r="J5532" t="s">
        <v>2601</v>
      </c>
      <c r="K5532" t="s">
        <v>2602</v>
      </c>
      <c r="L5532" t="s">
        <v>2058</v>
      </c>
      <c r="M5532" t="s">
        <v>2533</v>
      </c>
      <c r="N5532">
        <v>2</v>
      </c>
      <c r="O5532">
        <v>47</v>
      </c>
      <c r="P5532">
        <v>0.38</v>
      </c>
      <c r="Q5532">
        <v>12240</v>
      </c>
      <c r="R5532">
        <v>0</v>
      </c>
      <c r="S5532">
        <v>0</v>
      </c>
      <c r="T5532">
        <v>0</v>
      </c>
      <c r="U5532">
        <v>2</v>
      </c>
      <c r="V5532">
        <v>47</v>
      </c>
      <c r="W5532">
        <v>0.38</v>
      </c>
      <c r="X5532">
        <v>0</v>
      </c>
      <c r="Y5532">
        <v>0</v>
      </c>
      <c r="Z5532">
        <v>0</v>
      </c>
      <c r="AA5532">
        <v>0</v>
      </c>
      <c r="AB5532">
        <v>0</v>
      </c>
      <c r="AC5532">
        <v>0</v>
      </c>
      <c r="AD5532">
        <v>0</v>
      </c>
      <c r="AE5532">
        <v>0</v>
      </c>
      <c r="AF5532">
        <v>0</v>
      </c>
      <c r="AG5532" t="s">
        <v>21136</v>
      </c>
      <c r="AH5532" s="21" t="str">
        <f t="shared" si="172"/>
        <v>YR25</v>
      </c>
      <c r="AI5532" s="21">
        <v>172.79999999999998</v>
      </c>
      <c r="AJ5532" s="21">
        <f t="shared" si="173"/>
        <v>99.616013071895424</v>
      </c>
      <c r="AK5532" s="21" t="s">
        <v>2060</v>
      </c>
      <c r="AL5532" t="s">
        <v>2551</v>
      </c>
      <c r="AM5532" s="26" t="s">
        <v>38</v>
      </c>
      <c r="AN5532" t="s">
        <v>2031</v>
      </c>
    </row>
    <row r="5533" spans="1:40" ht="15" hidden="1" thickTop="1" x14ac:dyDescent="0.35">
      <c r="A5533" t="s">
        <v>8229</v>
      </c>
      <c r="B5533" t="s">
        <v>21137</v>
      </c>
      <c r="C5533" t="s">
        <v>5725</v>
      </c>
      <c r="D5533" t="s">
        <v>21138</v>
      </c>
      <c r="E5533" t="s">
        <v>3115</v>
      </c>
      <c r="F5533">
        <v>1</v>
      </c>
      <c r="G5533" t="s">
        <v>2816</v>
      </c>
      <c r="H5533" t="s">
        <v>2620</v>
      </c>
      <c r="I5533" t="s">
        <v>2076</v>
      </c>
      <c r="J5533" t="s">
        <v>3116</v>
      </c>
      <c r="K5533" t="s">
        <v>2818</v>
      </c>
      <c r="L5533" t="s">
        <v>2058</v>
      </c>
      <c r="M5533" t="s">
        <v>2059</v>
      </c>
      <c r="N5533">
        <v>6</v>
      </c>
      <c r="O5533">
        <v>297</v>
      </c>
      <c r="P5533">
        <v>1.21</v>
      </c>
      <c r="Q5533">
        <v>24480</v>
      </c>
      <c r="R5533">
        <v>4</v>
      </c>
      <c r="S5533">
        <v>200</v>
      </c>
      <c r="T5533">
        <v>0.82</v>
      </c>
      <c r="U5533">
        <v>2</v>
      </c>
      <c r="V5533">
        <v>97</v>
      </c>
      <c r="W5533">
        <v>0.4</v>
      </c>
      <c r="X5533">
        <v>0</v>
      </c>
      <c r="Y5533">
        <v>0</v>
      </c>
      <c r="Z5533">
        <v>0</v>
      </c>
      <c r="AA5533">
        <v>0</v>
      </c>
      <c r="AB5533">
        <v>0</v>
      </c>
      <c r="AC5533">
        <v>0</v>
      </c>
      <c r="AD5533">
        <v>0</v>
      </c>
      <c r="AE5533">
        <v>0</v>
      </c>
      <c r="AF5533">
        <v>0</v>
      </c>
      <c r="AG5533" t="s">
        <v>21139</v>
      </c>
      <c r="AH5533" s="21" t="str">
        <f t="shared" si="172"/>
        <v>YR25</v>
      </c>
      <c r="AI5533" s="21">
        <v>345.36</v>
      </c>
      <c r="AJ5533" s="21">
        <f t="shared" si="173"/>
        <v>98.786764705882348</v>
      </c>
      <c r="AK5533" s="21" t="s">
        <v>2063</v>
      </c>
      <c r="AL5533" t="s">
        <v>3118</v>
      </c>
      <c r="AM5533" s="26" t="s">
        <v>38</v>
      </c>
      <c r="AN5533" t="s">
        <v>2029</v>
      </c>
    </row>
    <row r="5534" spans="1:40" ht="15" hidden="1" thickTop="1" x14ac:dyDescent="0.35">
      <c r="A5534" t="s">
        <v>12849</v>
      </c>
      <c r="B5534" t="s">
        <v>21140</v>
      </c>
      <c r="C5534" t="s">
        <v>3428</v>
      </c>
      <c r="D5534" t="s">
        <v>20739</v>
      </c>
      <c r="E5534" t="s">
        <v>3440</v>
      </c>
      <c r="F5534">
        <v>1</v>
      </c>
      <c r="G5534" t="s">
        <v>2609</v>
      </c>
      <c r="H5534" t="s">
        <v>2577</v>
      </c>
      <c r="I5534" t="s">
        <v>2076</v>
      </c>
      <c r="J5534" t="s">
        <v>2610</v>
      </c>
      <c r="K5534" t="s">
        <v>2611</v>
      </c>
      <c r="L5534" t="s">
        <v>2058</v>
      </c>
      <c r="M5534" t="s">
        <v>2170</v>
      </c>
      <c r="N5534">
        <v>2</v>
      </c>
      <c r="O5534">
        <v>92</v>
      </c>
      <c r="P5534">
        <v>0.6</v>
      </c>
      <c r="Q5534">
        <v>15300</v>
      </c>
      <c r="R5534">
        <v>1</v>
      </c>
      <c r="S5534">
        <v>22</v>
      </c>
      <c r="T5534">
        <v>0.14000000000000001</v>
      </c>
      <c r="U5534">
        <v>1</v>
      </c>
      <c r="V5534">
        <v>70</v>
      </c>
      <c r="W5534">
        <v>0.46</v>
      </c>
      <c r="X5534">
        <v>0</v>
      </c>
      <c r="Y5534">
        <v>0</v>
      </c>
      <c r="Z5534">
        <v>0</v>
      </c>
      <c r="AA5534">
        <v>0</v>
      </c>
      <c r="AB5534">
        <v>0</v>
      </c>
      <c r="AC5534">
        <v>0</v>
      </c>
      <c r="AD5534">
        <v>0</v>
      </c>
      <c r="AE5534">
        <v>0</v>
      </c>
      <c r="AF5534">
        <v>0</v>
      </c>
      <c r="AG5534" t="s">
        <v>21141</v>
      </c>
      <c r="AH5534" s="21" t="str">
        <f t="shared" si="172"/>
        <v>YR25</v>
      </c>
      <c r="AI5534" s="21">
        <v>216</v>
      </c>
      <c r="AJ5534" s="21">
        <f t="shared" si="173"/>
        <v>99.398692810457518</v>
      </c>
      <c r="AK5534" s="21" t="s">
        <v>2060</v>
      </c>
      <c r="AL5534" t="s">
        <v>2581</v>
      </c>
      <c r="AM5534" s="26" t="s">
        <v>38</v>
      </c>
      <c r="AN5534" t="s">
        <v>2030</v>
      </c>
    </row>
    <row r="5535" spans="1:40" ht="15" hidden="1" thickTop="1" x14ac:dyDescent="0.35">
      <c r="A5535" t="s">
        <v>12853</v>
      </c>
      <c r="B5535" t="s">
        <v>21142</v>
      </c>
      <c r="C5535" t="s">
        <v>3419</v>
      </c>
      <c r="D5535" t="s">
        <v>21143</v>
      </c>
      <c r="E5535" t="s">
        <v>2562</v>
      </c>
      <c r="F5535">
        <v>1</v>
      </c>
      <c r="G5535" t="s">
        <v>2546</v>
      </c>
      <c r="H5535" t="s">
        <v>2510</v>
      </c>
      <c r="I5535" t="s">
        <v>2076</v>
      </c>
      <c r="J5535" t="s">
        <v>2547</v>
      </c>
      <c r="K5535" t="s">
        <v>2548</v>
      </c>
      <c r="L5535" t="s">
        <v>2058</v>
      </c>
      <c r="M5535" t="s">
        <v>2059</v>
      </c>
      <c r="N5535">
        <v>6</v>
      </c>
      <c r="O5535">
        <v>170</v>
      </c>
      <c r="P5535">
        <v>0.69</v>
      </c>
      <c r="Q5535">
        <v>24480</v>
      </c>
      <c r="R5535">
        <v>2</v>
      </c>
      <c r="S5535">
        <v>64</v>
      </c>
      <c r="T5535">
        <v>0.26</v>
      </c>
      <c r="U5535">
        <v>4</v>
      </c>
      <c r="V5535">
        <v>106</v>
      </c>
      <c r="W5535">
        <v>0.43</v>
      </c>
      <c r="X5535">
        <v>0</v>
      </c>
      <c r="Y5535">
        <v>0</v>
      </c>
      <c r="Z5535">
        <v>0</v>
      </c>
      <c r="AA5535">
        <v>0</v>
      </c>
      <c r="AB5535">
        <v>0</v>
      </c>
      <c r="AC5535">
        <v>0</v>
      </c>
      <c r="AD5535">
        <v>0</v>
      </c>
      <c r="AE5535">
        <v>0</v>
      </c>
      <c r="AF5535">
        <v>0</v>
      </c>
      <c r="AG5535" t="s">
        <v>21144</v>
      </c>
      <c r="AH5535" s="21" t="str">
        <f t="shared" si="172"/>
        <v>YR25</v>
      </c>
      <c r="AI5535" s="21">
        <v>345.36</v>
      </c>
      <c r="AJ5535" s="21">
        <f t="shared" si="173"/>
        <v>99.305555555555557</v>
      </c>
      <c r="AK5535" s="21" t="s">
        <v>2060</v>
      </c>
      <c r="AL5535" t="s">
        <v>2551</v>
      </c>
      <c r="AM5535" s="26" t="s">
        <v>38</v>
      </c>
      <c r="AN5535" t="s">
        <v>2030</v>
      </c>
    </row>
    <row r="5536" spans="1:40" ht="15" hidden="1" thickTop="1" x14ac:dyDescent="0.35">
      <c r="A5536" t="s">
        <v>12857</v>
      </c>
      <c r="B5536" t="s">
        <v>21145</v>
      </c>
      <c r="C5536" t="s">
        <v>4221</v>
      </c>
      <c r="D5536" t="s">
        <v>21146</v>
      </c>
      <c r="E5536" t="s">
        <v>4223</v>
      </c>
      <c r="F5536">
        <v>1</v>
      </c>
      <c r="G5536" t="s">
        <v>2682</v>
      </c>
      <c r="H5536" t="s">
        <v>2620</v>
      </c>
      <c r="I5536" t="s">
        <v>2076</v>
      </c>
      <c r="J5536" t="s">
        <v>4224</v>
      </c>
      <c r="K5536" t="s">
        <v>2684</v>
      </c>
      <c r="L5536" t="s">
        <v>2058</v>
      </c>
      <c r="M5536" t="s">
        <v>2059</v>
      </c>
      <c r="N5536">
        <v>2</v>
      </c>
      <c r="O5536">
        <v>111</v>
      </c>
      <c r="P5536">
        <v>0.45</v>
      </c>
      <c r="Q5536">
        <v>24480</v>
      </c>
      <c r="R5536">
        <v>1</v>
      </c>
      <c r="S5536">
        <v>52</v>
      </c>
      <c r="T5536">
        <v>0.21</v>
      </c>
      <c r="U5536">
        <v>1</v>
      </c>
      <c r="V5536">
        <v>59</v>
      </c>
      <c r="W5536">
        <v>0.24</v>
      </c>
      <c r="X5536">
        <v>0</v>
      </c>
      <c r="Y5536">
        <v>0</v>
      </c>
      <c r="Z5536">
        <v>0</v>
      </c>
      <c r="AA5536">
        <v>0</v>
      </c>
      <c r="AB5536">
        <v>0</v>
      </c>
      <c r="AC5536">
        <v>0</v>
      </c>
      <c r="AD5536">
        <v>0</v>
      </c>
      <c r="AE5536">
        <v>0</v>
      </c>
      <c r="AF5536">
        <v>0</v>
      </c>
      <c r="AG5536" t="s">
        <v>21147</v>
      </c>
      <c r="AH5536" s="21" t="str">
        <f t="shared" si="172"/>
        <v>YO52</v>
      </c>
      <c r="AI5536" s="21">
        <v>345.36</v>
      </c>
      <c r="AJ5536" s="21">
        <f t="shared" si="173"/>
        <v>99.546568627450981</v>
      </c>
      <c r="AK5536" s="21" t="s">
        <v>2060</v>
      </c>
      <c r="AL5536" t="s">
        <v>3177</v>
      </c>
      <c r="AM5536" s="26" t="s">
        <v>38</v>
      </c>
      <c r="AN5536" t="s">
        <v>2031</v>
      </c>
    </row>
    <row r="5537" spans="1:40" ht="15" hidden="1" thickTop="1" x14ac:dyDescent="0.35">
      <c r="A5537" t="s">
        <v>8233</v>
      </c>
      <c r="B5537" t="s">
        <v>21148</v>
      </c>
      <c r="C5537" t="s">
        <v>4507</v>
      </c>
      <c r="D5537" t="s">
        <v>21149</v>
      </c>
      <c r="E5537" t="s">
        <v>3338</v>
      </c>
      <c r="F5537">
        <v>1</v>
      </c>
      <c r="G5537" t="s">
        <v>2609</v>
      </c>
      <c r="H5537" t="s">
        <v>2577</v>
      </c>
      <c r="I5537" t="s">
        <v>2057</v>
      </c>
      <c r="J5537" t="s">
        <v>2675</v>
      </c>
      <c r="K5537" t="s">
        <v>2611</v>
      </c>
      <c r="L5537" t="s">
        <v>2058</v>
      </c>
      <c r="M5537" t="s">
        <v>2163</v>
      </c>
      <c r="N5537">
        <v>7</v>
      </c>
      <c r="O5537">
        <v>255</v>
      </c>
      <c r="P5537">
        <v>1.47</v>
      </c>
      <c r="Q5537">
        <v>17340</v>
      </c>
      <c r="R5537">
        <v>3</v>
      </c>
      <c r="S5537">
        <v>61</v>
      </c>
      <c r="T5537">
        <v>0.35</v>
      </c>
      <c r="U5537">
        <v>4</v>
      </c>
      <c r="V5537">
        <v>194</v>
      </c>
      <c r="W5537">
        <v>1.1200000000000001</v>
      </c>
      <c r="X5537">
        <v>0</v>
      </c>
      <c r="Y5537">
        <v>0</v>
      </c>
      <c r="Z5537">
        <v>0</v>
      </c>
      <c r="AA5537">
        <v>0</v>
      </c>
      <c r="AB5537">
        <v>0</v>
      </c>
      <c r="AC5537">
        <v>0</v>
      </c>
      <c r="AD5537">
        <v>0</v>
      </c>
      <c r="AE5537">
        <v>0</v>
      </c>
      <c r="AF5537">
        <v>0</v>
      </c>
      <c r="AG5537" t="s">
        <v>21150</v>
      </c>
      <c r="AH5537" s="21" t="str">
        <f t="shared" si="172"/>
        <v>YT21</v>
      </c>
      <c r="AI5537" s="21">
        <v>244.8</v>
      </c>
      <c r="AJ5537" s="21">
        <f t="shared" si="173"/>
        <v>98.529411764705884</v>
      </c>
      <c r="AK5537" s="21" t="s">
        <v>2063</v>
      </c>
      <c r="AL5537" t="s">
        <v>2581</v>
      </c>
      <c r="AM5537" s="26" t="s">
        <v>38</v>
      </c>
      <c r="AN5537" t="s">
        <v>2031</v>
      </c>
    </row>
    <row r="5538" spans="1:40" ht="15" hidden="1" thickTop="1" x14ac:dyDescent="0.35">
      <c r="A5538" t="s">
        <v>12863</v>
      </c>
      <c r="B5538" t="s">
        <v>21151</v>
      </c>
      <c r="C5538" t="s">
        <v>4088</v>
      </c>
      <c r="D5538" t="s">
        <v>21152</v>
      </c>
      <c r="E5538" t="s">
        <v>2608</v>
      </c>
      <c r="F5538">
        <v>1</v>
      </c>
      <c r="G5538" t="s">
        <v>2609</v>
      </c>
      <c r="H5538" t="s">
        <v>2577</v>
      </c>
      <c r="I5538" t="s">
        <v>2057</v>
      </c>
      <c r="J5538" t="s">
        <v>2610</v>
      </c>
      <c r="K5538" t="s">
        <v>2611</v>
      </c>
      <c r="L5538" t="s">
        <v>2058</v>
      </c>
      <c r="M5538" t="s">
        <v>2170</v>
      </c>
      <c r="N5538">
        <v>3</v>
      </c>
      <c r="O5538">
        <v>122</v>
      </c>
      <c r="P5538">
        <v>0.8</v>
      </c>
      <c r="Q5538">
        <v>15300</v>
      </c>
      <c r="R5538">
        <v>0</v>
      </c>
      <c r="S5538">
        <v>0</v>
      </c>
      <c r="T5538">
        <v>0</v>
      </c>
      <c r="U5538">
        <v>2</v>
      </c>
      <c r="V5538">
        <v>92</v>
      </c>
      <c r="W5538">
        <v>0.6</v>
      </c>
      <c r="X5538">
        <v>0</v>
      </c>
      <c r="Y5538">
        <v>0</v>
      </c>
      <c r="Z5538">
        <v>0</v>
      </c>
      <c r="AA5538">
        <v>1</v>
      </c>
      <c r="AB5538">
        <v>30</v>
      </c>
      <c r="AC5538">
        <v>0.2</v>
      </c>
      <c r="AD5538">
        <v>0</v>
      </c>
      <c r="AE5538">
        <v>0</v>
      </c>
      <c r="AF5538">
        <v>0</v>
      </c>
      <c r="AG5538" t="s">
        <v>21153</v>
      </c>
      <c r="AH5538" s="21" t="str">
        <f t="shared" si="172"/>
        <v>YT21</v>
      </c>
      <c r="AI5538" s="21">
        <v>216</v>
      </c>
      <c r="AJ5538" s="21">
        <f t="shared" si="173"/>
        <v>99.202614379084963</v>
      </c>
      <c r="AK5538" s="21" t="s">
        <v>2060</v>
      </c>
      <c r="AL5538" t="s">
        <v>2613</v>
      </c>
      <c r="AM5538" s="26" t="s">
        <v>38</v>
      </c>
      <c r="AN5538" t="s">
        <v>2030</v>
      </c>
    </row>
    <row r="5539" spans="1:40" ht="15" hidden="1" thickTop="1" x14ac:dyDescent="0.35">
      <c r="A5539" t="s">
        <v>12867</v>
      </c>
      <c r="B5539" t="s">
        <v>21154</v>
      </c>
      <c r="C5539" t="s">
        <v>4507</v>
      </c>
      <c r="D5539" t="s">
        <v>21155</v>
      </c>
      <c r="E5539" t="s">
        <v>2575</v>
      </c>
      <c r="F5539">
        <v>1</v>
      </c>
      <c r="G5539" t="s">
        <v>2609</v>
      </c>
      <c r="H5539" t="s">
        <v>2577</v>
      </c>
      <c r="I5539" t="s">
        <v>2057</v>
      </c>
      <c r="J5539" t="s">
        <v>2675</v>
      </c>
      <c r="K5539" t="s">
        <v>2611</v>
      </c>
      <c r="L5539" t="s">
        <v>2058</v>
      </c>
      <c r="M5539" t="s">
        <v>2170</v>
      </c>
      <c r="N5539">
        <v>3</v>
      </c>
      <c r="O5539">
        <v>77</v>
      </c>
      <c r="P5539">
        <v>0.5</v>
      </c>
      <c r="Q5539">
        <v>15300</v>
      </c>
      <c r="R5539">
        <v>0</v>
      </c>
      <c r="S5539">
        <v>0</v>
      </c>
      <c r="T5539">
        <v>0</v>
      </c>
      <c r="U5539">
        <v>0</v>
      </c>
      <c r="V5539">
        <v>0</v>
      </c>
      <c r="W5539">
        <v>0</v>
      </c>
      <c r="X5539">
        <v>0</v>
      </c>
      <c r="Y5539">
        <v>0</v>
      </c>
      <c r="Z5539">
        <v>0</v>
      </c>
      <c r="AA5539">
        <v>3</v>
      </c>
      <c r="AB5539">
        <v>77</v>
      </c>
      <c r="AC5539">
        <v>0.5</v>
      </c>
      <c r="AD5539">
        <v>0</v>
      </c>
      <c r="AE5539">
        <v>0</v>
      </c>
      <c r="AF5539">
        <v>0</v>
      </c>
      <c r="AG5539" t="s">
        <v>21156</v>
      </c>
      <c r="AH5539" s="21" t="str">
        <f t="shared" si="172"/>
        <v>YT21</v>
      </c>
      <c r="AI5539" s="21">
        <v>216</v>
      </c>
      <c r="AJ5539" s="21">
        <f t="shared" si="173"/>
        <v>99.496732026143789</v>
      </c>
      <c r="AK5539" s="21" t="s">
        <v>2060</v>
      </c>
      <c r="AL5539" t="s">
        <v>2581</v>
      </c>
      <c r="AM5539" s="26" t="s">
        <v>38</v>
      </c>
      <c r="AN5539" t="s">
        <v>2030</v>
      </c>
    </row>
    <row r="5540" spans="1:40" ht="15" hidden="1" thickTop="1" x14ac:dyDescent="0.35">
      <c r="A5540" t="s">
        <v>8236</v>
      </c>
      <c r="B5540" t="s">
        <v>21157</v>
      </c>
      <c r="C5540" t="s">
        <v>3594</v>
      </c>
      <c r="D5540" t="s">
        <v>21158</v>
      </c>
      <c r="E5540" t="s">
        <v>2608</v>
      </c>
      <c r="F5540">
        <v>1</v>
      </c>
      <c r="G5540" t="s">
        <v>2609</v>
      </c>
      <c r="H5540" t="s">
        <v>2577</v>
      </c>
      <c r="I5540" t="s">
        <v>2057</v>
      </c>
      <c r="J5540" t="s">
        <v>2610</v>
      </c>
      <c r="K5540" t="s">
        <v>2611</v>
      </c>
      <c r="L5540" t="s">
        <v>2058</v>
      </c>
      <c r="M5540" t="s">
        <v>2170</v>
      </c>
      <c r="N5540">
        <v>6</v>
      </c>
      <c r="O5540">
        <v>415</v>
      </c>
      <c r="P5540">
        <v>2.71</v>
      </c>
      <c r="Q5540">
        <v>15300</v>
      </c>
      <c r="R5540">
        <v>6</v>
      </c>
      <c r="S5540">
        <v>415</v>
      </c>
      <c r="T5540">
        <v>2.71</v>
      </c>
      <c r="U5540">
        <v>0</v>
      </c>
      <c r="V5540">
        <v>0</v>
      </c>
      <c r="W5540">
        <v>0</v>
      </c>
      <c r="X5540">
        <v>0</v>
      </c>
      <c r="Y5540">
        <v>0</v>
      </c>
      <c r="Z5540">
        <v>0</v>
      </c>
      <c r="AA5540">
        <v>0</v>
      </c>
      <c r="AB5540">
        <v>0</v>
      </c>
      <c r="AC5540">
        <v>0</v>
      </c>
      <c r="AD5540">
        <v>0</v>
      </c>
      <c r="AE5540">
        <v>0</v>
      </c>
      <c r="AF5540">
        <v>0</v>
      </c>
      <c r="AG5540" t="s">
        <v>21159</v>
      </c>
      <c r="AH5540" s="21" t="str">
        <f t="shared" si="172"/>
        <v>YT21</v>
      </c>
      <c r="AI5540" s="21">
        <v>216</v>
      </c>
      <c r="AJ5540" s="21">
        <f t="shared" si="173"/>
        <v>97.287581699346404</v>
      </c>
      <c r="AK5540" s="21" t="s">
        <v>2063</v>
      </c>
      <c r="AL5540" t="s">
        <v>2581</v>
      </c>
      <c r="AM5540" s="26" t="s">
        <v>38</v>
      </c>
      <c r="AN5540" t="s">
        <v>2033</v>
      </c>
    </row>
    <row r="5541" spans="1:40" ht="15" hidden="1" thickTop="1" x14ac:dyDescent="0.35">
      <c r="A5541" t="s">
        <v>8240</v>
      </c>
      <c r="B5541" t="s">
        <v>21160</v>
      </c>
      <c r="C5541" t="s">
        <v>3479</v>
      </c>
      <c r="D5541" t="s">
        <v>21161</v>
      </c>
      <c r="E5541" t="s">
        <v>3440</v>
      </c>
      <c r="F5541">
        <v>1</v>
      </c>
      <c r="G5541" t="s">
        <v>2609</v>
      </c>
      <c r="H5541" t="s">
        <v>2577</v>
      </c>
      <c r="I5541" t="s">
        <v>2057</v>
      </c>
      <c r="J5541" t="s">
        <v>2610</v>
      </c>
      <c r="K5541" t="s">
        <v>2611</v>
      </c>
      <c r="L5541" t="s">
        <v>2058</v>
      </c>
      <c r="M5541" t="s">
        <v>2170</v>
      </c>
      <c r="N5541">
        <v>3</v>
      </c>
      <c r="O5541">
        <v>125</v>
      </c>
      <c r="P5541">
        <v>0.82</v>
      </c>
      <c r="Q5541">
        <v>15300</v>
      </c>
      <c r="R5541">
        <v>1</v>
      </c>
      <c r="S5541">
        <v>53</v>
      </c>
      <c r="T5541">
        <v>0.35</v>
      </c>
      <c r="U5541">
        <v>1</v>
      </c>
      <c r="V5541">
        <v>28</v>
      </c>
      <c r="W5541">
        <v>0.18</v>
      </c>
      <c r="X5541">
        <v>0</v>
      </c>
      <c r="Y5541">
        <v>0</v>
      </c>
      <c r="Z5541">
        <v>0</v>
      </c>
      <c r="AA5541">
        <v>1</v>
      </c>
      <c r="AB5541">
        <v>44</v>
      </c>
      <c r="AC5541">
        <v>0.28999999999999998</v>
      </c>
      <c r="AD5541">
        <v>0</v>
      </c>
      <c r="AE5541">
        <v>0</v>
      </c>
      <c r="AF5541">
        <v>0</v>
      </c>
      <c r="AG5541" t="s">
        <v>21162</v>
      </c>
      <c r="AH5541" s="21" t="str">
        <f t="shared" si="172"/>
        <v>YT21</v>
      </c>
      <c r="AI5541" s="21">
        <v>216</v>
      </c>
      <c r="AJ5541" s="21">
        <f t="shared" si="173"/>
        <v>99.183006535947712</v>
      </c>
      <c r="AK5541" s="21" t="s">
        <v>2063</v>
      </c>
      <c r="AL5541" t="s">
        <v>2581</v>
      </c>
      <c r="AM5541" s="26" t="s">
        <v>38</v>
      </c>
      <c r="AN5541" t="s">
        <v>2030</v>
      </c>
    </row>
    <row r="5542" spans="1:40" ht="15" hidden="1" thickTop="1" x14ac:dyDescent="0.35">
      <c r="A5542" t="s">
        <v>12878</v>
      </c>
      <c r="B5542" t="s">
        <v>21163</v>
      </c>
      <c r="C5542" t="s">
        <v>6904</v>
      </c>
      <c r="D5542" t="s">
        <v>21164</v>
      </c>
      <c r="E5542" t="s">
        <v>2691</v>
      </c>
      <c r="F5542">
        <v>1</v>
      </c>
      <c r="G5542" t="s">
        <v>2633</v>
      </c>
      <c r="H5542" t="s">
        <v>2577</v>
      </c>
      <c r="I5542" t="s">
        <v>2057</v>
      </c>
      <c r="J5542" t="s">
        <v>2634</v>
      </c>
      <c r="K5542" t="s">
        <v>2635</v>
      </c>
      <c r="L5542" t="s">
        <v>2058</v>
      </c>
      <c r="M5542" t="s">
        <v>2170</v>
      </c>
      <c r="N5542">
        <v>3</v>
      </c>
      <c r="O5542">
        <v>162</v>
      </c>
      <c r="P5542">
        <v>1.06</v>
      </c>
      <c r="Q5542">
        <v>15300</v>
      </c>
      <c r="R5542">
        <v>1</v>
      </c>
      <c r="S5542">
        <v>33</v>
      </c>
      <c r="T5542">
        <v>0.22</v>
      </c>
      <c r="U5542">
        <v>1</v>
      </c>
      <c r="V5542">
        <v>53</v>
      </c>
      <c r="W5542">
        <v>0.35</v>
      </c>
      <c r="X5542">
        <v>0</v>
      </c>
      <c r="Y5542">
        <v>0</v>
      </c>
      <c r="Z5542">
        <v>0</v>
      </c>
      <c r="AA5542">
        <v>1</v>
      </c>
      <c r="AB5542">
        <v>76</v>
      </c>
      <c r="AC5542">
        <v>0.5</v>
      </c>
      <c r="AD5542">
        <v>0</v>
      </c>
      <c r="AE5542">
        <v>0</v>
      </c>
      <c r="AF5542">
        <v>0</v>
      </c>
      <c r="AG5542" t="s">
        <v>21165</v>
      </c>
      <c r="AH5542" s="21" t="str">
        <f t="shared" si="172"/>
        <v>YT21</v>
      </c>
      <c r="AI5542" s="21">
        <v>216</v>
      </c>
      <c r="AJ5542" s="21">
        <f t="shared" si="173"/>
        <v>98.941176470588232</v>
      </c>
      <c r="AK5542" s="21" t="s">
        <v>2063</v>
      </c>
      <c r="AL5542" t="s">
        <v>2581</v>
      </c>
      <c r="AM5542" s="26" t="s">
        <v>38</v>
      </c>
      <c r="AN5542" t="s">
        <v>2032</v>
      </c>
    </row>
    <row r="5543" spans="1:40" ht="15" hidden="1" thickTop="1" x14ac:dyDescent="0.35">
      <c r="A5543" t="s">
        <v>12882</v>
      </c>
      <c r="B5543" t="s">
        <v>21166</v>
      </c>
      <c r="C5543" t="s">
        <v>3479</v>
      </c>
      <c r="D5543" t="s">
        <v>21167</v>
      </c>
      <c r="E5543" t="s">
        <v>3440</v>
      </c>
      <c r="F5543">
        <v>1</v>
      </c>
      <c r="G5543" t="s">
        <v>2609</v>
      </c>
      <c r="H5543" t="s">
        <v>2577</v>
      </c>
      <c r="I5543" t="s">
        <v>2057</v>
      </c>
      <c r="J5543" t="s">
        <v>2610</v>
      </c>
      <c r="K5543" t="s">
        <v>2611</v>
      </c>
      <c r="L5543" t="s">
        <v>2058</v>
      </c>
      <c r="M5543" t="s">
        <v>2059</v>
      </c>
      <c r="N5543">
        <v>1</v>
      </c>
      <c r="O5543">
        <v>101</v>
      </c>
      <c r="P5543">
        <v>0.41</v>
      </c>
      <c r="Q5543">
        <v>24480</v>
      </c>
      <c r="R5543">
        <v>1</v>
      </c>
      <c r="S5543">
        <v>101</v>
      </c>
      <c r="T5543">
        <v>0.41</v>
      </c>
      <c r="U5543">
        <v>0</v>
      </c>
      <c r="V5543">
        <v>0</v>
      </c>
      <c r="W5543">
        <v>0</v>
      </c>
      <c r="X5543">
        <v>0</v>
      </c>
      <c r="Y5543">
        <v>0</v>
      </c>
      <c r="Z5543">
        <v>0</v>
      </c>
      <c r="AA5543">
        <v>0</v>
      </c>
      <c r="AB5543">
        <v>0</v>
      </c>
      <c r="AC5543">
        <v>0</v>
      </c>
      <c r="AD5543">
        <v>0</v>
      </c>
      <c r="AE5543">
        <v>0</v>
      </c>
      <c r="AF5543">
        <v>0</v>
      </c>
      <c r="AG5543" t="s">
        <v>21168</v>
      </c>
      <c r="AH5543" s="21" t="str">
        <f t="shared" si="172"/>
        <v>YT21</v>
      </c>
      <c r="AI5543" s="21">
        <v>345.36</v>
      </c>
      <c r="AJ5543" s="21">
        <f t="shared" si="173"/>
        <v>99.587418300653596</v>
      </c>
      <c r="AK5543" s="21" t="s">
        <v>2060</v>
      </c>
      <c r="AL5543" t="s">
        <v>2581</v>
      </c>
      <c r="AM5543" s="26" t="s">
        <v>38</v>
      </c>
      <c r="AN5543" t="s">
        <v>2033</v>
      </c>
    </row>
    <row r="5544" spans="1:40" ht="15" hidden="1" thickTop="1" x14ac:dyDescent="0.35">
      <c r="A5544" t="s">
        <v>12886</v>
      </c>
      <c r="B5544" t="s">
        <v>21169</v>
      </c>
      <c r="C5544" t="s">
        <v>2880</v>
      </c>
      <c r="D5544" t="s">
        <v>21170</v>
      </c>
      <c r="E5544" t="s">
        <v>3440</v>
      </c>
      <c r="F5544">
        <v>1</v>
      </c>
      <c r="G5544" t="s">
        <v>2609</v>
      </c>
      <c r="H5544" t="s">
        <v>2577</v>
      </c>
      <c r="I5544" t="s">
        <v>2057</v>
      </c>
      <c r="J5544" t="s">
        <v>2675</v>
      </c>
      <c r="K5544" t="s">
        <v>2611</v>
      </c>
      <c r="L5544" t="s">
        <v>2058</v>
      </c>
      <c r="M5544" t="s">
        <v>2170</v>
      </c>
      <c r="N5544">
        <v>2</v>
      </c>
      <c r="O5544">
        <v>62</v>
      </c>
      <c r="P5544">
        <v>0.41</v>
      </c>
      <c r="Q5544">
        <v>15300</v>
      </c>
      <c r="R5544">
        <v>1</v>
      </c>
      <c r="S5544">
        <v>40</v>
      </c>
      <c r="T5544">
        <v>0.26</v>
      </c>
      <c r="U5544">
        <v>1</v>
      </c>
      <c r="V5544">
        <v>22</v>
      </c>
      <c r="W5544">
        <v>0.14000000000000001</v>
      </c>
      <c r="X5544">
        <v>0</v>
      </c>
      <c r="Y5544">
        <v>0</v>
      </c>
      <c r="Z5544">
        <v>0</v>
      </c>
      <c r="AA5544">
        <v>0</v>
      </c>
      <c r="AB5544">
        <v>0</v>
      </c>
      <c r="AC5544">
        <v>0</v>
      </c>
      <c r="AD5544">
        <v>0</v>
      </c>
      <c r="AE5544">
        <v>0</v>
      </c>
      <c r="AF5544">
        <v>0</v>
      </c>
      <c r="AG5544" t="s">
        <v>21171</v>
      </c>
      <c r="AH5544" s="21" t="str">
        <f t="shared" si="172"/>
        <v>YT21</v>
      </c>
      <c r="AI5544" s="21">
        <v>216</v>
      </c>
      <c r="AJ5544" s="21">
        <f t="shared" si="173"/>
        <v>99.59477124183006</v>
      </c>
      <c r="AK5544" s="21" t="s">
        <v>2060</v>
      </c>
      <c r="AL5544" t="s">
        <v>2581</v>
      </c>
      <c r="AM5544" s="26" t="s">
        <v>38</v>
      </c>
      <c r="AN5544" t="s">
        <v>2031</v>
      </c>
    </row>
    <row r="5545" spans="1:40" ht="15" hidden="1" thickTop="1" x14ac:dyDescent="0.35">
      <c r="A5545" t="s">
        <v>12890</v>
      </c>
      <c r="B5545" t="s">
        <v>21172</v>
      </c>
      <c r="C5545" t="s">
        <v>3456</v>
      </c>
      <c r="D5545" t="s">
        <v>21173</v>
      </c>
      <c r="E5545" t="s">
        <v>2608</v>
      </c>
      <c r="F5545">
        <v>1</v>
      </c>
      <c r="G5545" t="s">
        <v>2609</v>
      </c>
      <c r="H5545" t="s">
        <v>2577</v>
      </c>
      <c r="I5545" t="s">
        <v>2057</v>
      </c>
      <c r="J5545" t="s">
        <v>2675</v>
      </c>
      <c r="K5545" t="s">
        <v>2611</v>
      </c>
      <c r="L5545" t="s">
        <v>2058</v>
      </c>
      <c r="M5545" t="s">
        <v>2059</v>
      </c>
      <c r="N5545">
        <v>3</v>
      </c>
      <c r="O5545">
        <v>109</v>
      </c>
      <c r="P5545">
        <v>0.45</v>
      </c>
      <c r="Q5545">
        <v>24480</v>
      </c>
      <c r="R5545">
        <v>2</v>
      </c>
      <c r="S5545">
        <v>71</v>
      </c>
      <c r="T5545">
        <v>0.28999999999999998</v>
      </c>
      <c r="U5545">
        <v>1</v>
      </c>
      <c r="V5545">
        <v>38</v>
      </c>
      <c r="W5545">
        <v>0.16</v>
      </c>
      <c r="X5545">
        <v>0</v>
      </c>
      <c r="Y5545">
        <v>0</v>
      </c>
      <c r="Z5545">
        <v>0</v>
      </c>
      <c r="AA5545">
        <v>0</v>
      </c>
      <c r="AB5545">
        <v>0</v>
      </c>
      <c r="AC5545">
        <v>0</v>
      </c>
      <c r="AD5545">
        <v>0</v>
      </c>
      <c r="AE5545">
        <v>0</v>
      </c>
      <c r="AF5545">
        <v>0</v>
      </c>
      <c r="AG5545" t="s">
        <v>21174</v>
      </c>
      <c r="AH5545" s="21" t="str">
        <f t="shared" si="172"/>
        <v>YT21</v>
      </c>
      <c r="AI5545" s="21">
        <v>345.36</v>
      </c>
      <c r="AJ5545" s="21">
        <f t="shared" si="173"/>
        <v>99.554738562091501</v>
      </c>
      <c r="AK5545" s="21" t="s">
        <v>2060</v>
      </c>
      <c r="AL5545" t="s">
        <v>2581</v>
      </c>
      <c r="AM5545" s="26" t="s">
        <v>38</v>
      </c>
      <c r="AN5545" t="s">
        <v>2030</v>
      </c>
    </row>
    <row r="5546" spans="1:40" ht="15" hidden="1" thickTop="1" x14ac:dyDescent="0.35">
      <c r="A5546" t="s">
        <v>12894</v>
      </c>
      <c r="B5546" t="s">
        <v>21175</v>
      </c>
      <c r="C5546" t="s">
        <v>4212</v>
      </c>
      <c r="D5546" t="s">
        <v>21176</v>
      </c>
      <c r="E5546" t="s">
        <v>2691</v>
      </c>
      <c r="F5546">
        <v>1</v>
      </c>
      <c r="G5546" t="s">
        <v>2600</v>
      </c>
      <c r="H5546" t="s">
        <v>2577</v>
      </c>
      <c r="I5546" t="s">
        <v>2076</v>
      </c>
      <c r="J5546" t="s">
        <v>2634</v>
      </c>
      <c r="K5546" t="s">
        <v>2635</v>
      </c>
      <c r="L5546" t="s">
        <v>2058</v>
      </c>
      <c r="M5546" t="s">
        <v>2059</v>
      </c>
      <c r="N5546">
        <v>3</v>
      </c>
      <c r="O5546">
        <v>173</v>
      </c>
      <c r="P5546">
        <v>0.71</v>
      </c>
      <c r="Q5546">
        <v>24480</v>
      </c>
      <c r="R5546">
        <v>2</v>
      </c>
      <c r="S5546">
        <v>80</v>
      </c>
      <c r="T5546">
        <v>0.33</v>
      </c>
      <c r="U5546">
        <v>1</v>
      </c>
      <c r="V5546">
        <v>93</v>
      </c>
      <c r="W5546">
        <v>0.38</v>
      </c>
      <c r="X5546">
        <v>0</v>
      </c>
      <c r="Y5546">
        <v>0</v>
      </c>
      <c r="Z5546">
        <v>0</v>
      </c>
      <c r="AA5546">
        <v>0</v>
      </c>
      <c r="AB5546">
        <v>0</v>
      </c>
      <c r="AC5546">
        <v>0</v>
      </c>
      <c r="AD5546">
        <v>0</v>
      </c>
      <c r="AE5546">
        <v>0</v>
      </c>
      <c r="AF5546">
        <v>0</v>
      </c>
      <c r="AG5546" t="s">
        <v>21177</v>
      </c>
      <c r="AH5546" s="21" t="str">
        <f t="shared" si="172"/>
        <v>YK20</v>
      </c>
      <c r="AI5546" s="21">
        <v>345.36</v>
      </c>
      <c r="AJ5546" s="21">
        <f t="shared" si="173"/>
        <v>99.29330065359477</v>
      </c>
      <c r="AK5546" s="21" t="s">
        <v>2060</v>
      </c>
      <c r="AL5546" t="s">
        <v>2581</v>
      </c>
      <c r="AM5546" s="26" t="s">
        <v>38</v>
      </c>
      <c r="AN5546" t="s">
        <v>2032</v>
      </c>
    </row>
    <row r="5547" spans="1:40" ht="15" hidden="1" thickTop="1" x14ac:dyDescent="0.35">
      <c r="A5547" t="s">
        <v>12898</v>
      </c>
      <c r="B5547" t="s">
        <v>21178</v>
      </c>
      <c r="C5547" t="s">
        <v>4767</v>
      </c>
      <c r="D5547" t="s">
        <v>21179</v>
      </c>
      <c r="E5547" t="s">
        <v>2646</v>
      </c>
      <c r="F5547">
        <v>1</v>
      </c>
      <c r="G5547" t="s">
        <v>2600</v>
      </c>
      <c r="H5547" t="s">
        <v>2577</v>
      </c>
      <c r="I5547" t="s">
        <v>2076</v>
      </c>
      <c r="J5547" t="s">
        <v>2601</v>
      </c>
      <c r="K5547" t="s">
        <v>2602</v>
      </c>
      <c r="L5547" t="s">
        <v>2058</v>
      </c>
      <c r="M5547" t="s">
        <v>2170</v>
      </c>
      <c r="N5547">
        <v>6</v>
      </c>
      <c r="O5547">
        <v>138</v>
      </c>
      <c r="P5547">
        <v>0.9</v>
      </c>
      <c r="Q5547">
        <v>15300</v>
      </c>
      <c r="R5547">
        <v>2</v>
      </c>
      <c r="S5547">
        <v>55</v>
      </c>
      <c r="T5547">
        <v>0.36</v>
      </c>
      <c r="U5547">
        <v>4</v>
      </c>
      <c r="V5547">
        <v>83</v>
      </c>
      <c r="W5547">
        <v>0.54</v>
      </c>
      <c r="X5547">
        <v>0</v>
      </c>
      <c r="Y5547">
        <v>0</v>
      </c>
      <c r="Z5547">
        <v>0</v>
      </c>
      <c r="AA5547">
        <v>0</v>
      </c>
      <c r="AB5547">
        <v>0</v>
      </c>
      <c r="AC5547">
        <v>0</v>
      </c>
      <c r="AD5547">
        <v>0</v>
      </c>
      <c r="AE5547">
        <v>0</v>
      </c>
      <c r="AF5547">
        <v>0</v>
      </c>
      <c r="AG5547" t="s">
        <v>21180</v>
      </c>
      <c r="AH5547" s="21" t="str">
        <f t="shared" si="172"/>
        <v>YK20</v>
      </c>
      <c r="AI5547" s="21">
        <v>216</v>
      </c>
      <c r="AJ5547" s="21">
        <f t="shared" si="173"/>
        <v>99.098039215686271</v>
      </c>
      <c r="AK5547" s="21" t="s">
        <v>2063</v>
      </c>
      <c r="AL5547" t="s">
        <v>2551</v>
      </c>
      <c r="AM5547" s="26" t="s">
        <v>38</v>
      </c>
      <c r="AN5547" t="s">
        <v>2032</v>
      </c>
    </row>
    <row r="5548" spans="1:40" ht="15" hidden="1" thickTop="1" x14ac:dyDescent="0.35">
      <c r="A5548" t="s">
        <v>12902</v>
      </c>
      <c r="B5548" t="s">
        <v>21181</v>
      </c>
      <c r="C5548" t="s">
        <v>7888</v>
      </c>
      <c r="D5548" t="s">
        <v>21182</v>
      </c>
      <c r="E5548" t="s">
        <v>2667</v>
      </c>
      <c r="F5548">
        <v>1</v>
      </c>
      <c r="G5548" t="s">
        <v>2509</v>
      </c>
      <c r="H5548" t="s">
        <v>2510</v>
      </c>
      <c r="I5548" t="s">
        <v>2076</v>
      </c>
      <c r="J5548" t="s">
        <v>2794</v>
      </c>
      <c r="K5548" t="s">
        <v>2669</v>
      </c>
      <c r="L5548" t="s">
        <v>2058</v>
      </c>
      <c r="M5548" t="s">
        <v>2059</v>
      </c>
      <c r="N5548">
        <v>4</v>
      </c>
      <c r="O5548">
        <v>110</v>
      </c>
      <c r="P5548">
        <v>0.45</v>
      </c>
      <c r="Q5548">
        <v>24480</v>
      </c>
      <c r="R5548">
        <v>3</v>
      </c>
      <c r="S5548">
        <v>61</v>
      </c>
      <c r="T5548">
        <v>0.25</v>
      </c>
      <c r="U5548">
        <v>1</v>
      </c>
      <c r="V5548">
        <v>49</v>
      </c>
      <c r="W5548">
        <v>0.2</v>
      </c>
      <c r="X5548">
        <v>0</v>
      </c>
      <c r="Y5548">
        <v>0</v>
      </c>
      <c r="Z5548">
        <v>0</v>
      </c>
      <c r="AA5548">
        <v>0</v>
      </c>
      <c r="AB5548">
        <v>0</v>
      </c>
      <c r="AC5548">
        <v>0</v>
      </c>
      <c r="AD5548">
        <v>0</v>
      </c>
      <c r="AE5548">
        <v>0</v>
      </c>
      <c r="AF5548">
        <v>0</v>
      </c>
      <c r="AG5548" t="s">
        <v>21183</v>
      </c>
      <c r="AH5548" s="21" t="str">
        <f t="shared" si="172"/>
        <v>YK20</v>
      </c>
      <c r="AI5548" s="21">
        <v>345.36</v>
      </c>
      <c r="AJ5548" s="21">
        <f t="shared" si="173"/>
        <v>99.550653594771248</v>
      </c>
      <c r="AK5548" s="21" t="s">
        <v>2060</v>
      </c>
      <c r="AL5548" t="s">
        <v>2515</v>
      </c>
      <c r="AM5548" s="26" t="s">
        <v>38</v>
      </c>
      <c r="AN5548" t="s">
        <v>2032</v>
      </c>
    </row>
    <row r="5549" spans="1:40" ht="15" hidden="1" thickTop="1" x14ac:dyDescent="0.35">
      <c r="A5549" t="s">
        <v>12906</v>
      </c>
      <c r="B5549" t="s">
        <v>21184</v>
      </c>
      <c r="C5549" t="s">
        <v>2870</v>
      </c>
      <c r="D5549" t="s">
        <v>21185</v>
      </c>
      <c r="E5549" t="s">
        <v>2691</v>
      </c>
      <c r="F5549">
        <v>1</v>
      </c>
      <c r="G5549" t="s">
        <v>2633</v>
      </c>
      <c r="H5549" t="s">
        <v>2577</v>
      </c>
      <c r="I5549" t="s">
        <v>2057</v>
      </c>
      <c r="J5549" t="s">
        <v>2692</v>
      </c>
      <c r="K5549" t="s">
        <v>2635</v>
      </c>
      <c r="L5549" t="s">
        <v>2058</v>
      </c>
      <c r="M5549" t="s">
        <v>2170</v>
      </c>
      <c r="N5549">
        <v>4</v>
      </c>
      <c r="O5549">
        <v>120</v>
      </c>
      <c r="P5549">
        <v>0.78</v>
      </c>
      <c r="Q5549">
        <v>15300</v>
      </c>
      <c r="R5549">
        <v>2</v>
      </c>
      <c r="S5549">
        <v>47</v>
      </c>
      <c r="T5549">
        <v>0.31</v>
      </c>
      <c r="U5549">
        <v>1</v>
      </c>
      <c r="V5549">
        <v>55</v>
      </c>
      <c r="W5549">
        <v>0.36</v>
      </c>
      <c r="X5549">
        <v>0</v>
      </c>
      <c r="Y5549">
        <v>0</v>
      </c>
      <c r="Z5549">
        <v>0</v>
      </c>
      <c r="AA5549">
        <v>1</v>
      </c>
      <c r="AB5549">
        <v>18</v>
      </c>
      <c r="AC5549">
        <v>0.12</v>
      </c>
      <c r="AD5549">
        <v>0</v>
      </c>
      <c r="AE5549">
        <v>0</v>
      </c>
      <c r="AF5549">
        <v>0</v>
      </c>
      <c r="AG5549" t="s">
        <v>21186</v>
      </c>
      <c r="AH5549" s="21" t="str">
        <f t="shared" si="172"/>
        <v>YT21</v>
      </c>
      <c r="AI5549" s="21">
        <v>216</v>
      </c>
      <c r="AJ5549" s="21">
        <f t="shared" si="173"/>
        <v>99.215686274509807</v>
      </c>
      <c r="AK5549" s="21" t="s">
        <v>2060</v>
      </c>
      <c r="AL5549" t="s">
        <v>2581</v>
      </c>
      <c r="AM5549" s="26" t="s">
        <v>38</v>
      </c>
      <c r="AN5549" t="s">
        <v>2032</v>
      </c>
    </row>
    <row r="5550" spans="1:40" ht="15" hidden="1" thickTop="1" x14ac:dyDescent="0.35">
      <c r="A5550" t="s">
        <v>12910</v>
      </c>
      <c r="B5550" t="s">
        <v>21187</v>
      </c>
      <c r="C5550" t="s">
        <v>2808</v>
      </c>
      <c r="D5550" t="s">
        <v>21188</v>
      </c>
      <c r="E5550" t="s">
        <v>2691</v>
      </c>
      <c r="F5550">
        <v>1</v>
      </c>
      <c r="G5550" t="s">
        <v>2633</v>
      </c>
      <c r="H5550" t="s">
        <v>2577</v>
      </c>
      <c r="I5550" t="s">
        <v>2057</v>
      </c>
      <c r="J5550" t="s">
        <v>2692</v>
      </c>
      <c r="K5550" t="s">
        <v>2635</v>
      </c>
      <c r="L5550" t="s">
        <v>2058</v>
      </c>
      <c r="M5550" t="s">
        <v>2170</v>
      </c>
      <c r="N5550">
        <v>0</v>
      </c>
      <c r="O5550">
        <v>0</v>
      </c>
      <c r="P5550">
        <v>0</v>
      </c>
      <c r="Q5550">
        <v>15300</v>
      </c>
      <c r="R5550">
        <v>0</v>
      </c>
      <c r="S5550">
        <v>0</v>
      </c>
      <c r="T5550">
        <v>0</v>
      </c>
      <c r="U5550">
        <v>0</v>
      </c>
      <c r="V5550">
        <v>0</v>
      </c>
      <c r="W5550">
        <v>0</v>
      </c>
      <c r="X5550">
        <v>0</v>
      </c>
      <c r="Y5550">
        <v>0</v>
      </c>
      <c r="Z5550">
        <v>0</v>
      </c>
      <c r="AA5550">
        <v>0</v>
      </c>
      <c r="AB5550">
        <v>0</v>
      </c>
      <c r="AC5550">
        <v>0</v>
      </c>
      <c r="AD5550">
        <v>0</v>
      </c>
      <c r="AE5550">
        <v>0</v>
      </c>
      <c r="AF5550">
        <v>0</v>
      </c>
      <c r="AG5550" t="s">
        <v>21189</v>
      </c>
      <c r="AH5550" s="21" t="str">
        <f t="shared" si="172"/>
        <v>YT21</v>
      </c>
      <c r="AI5550" s="21">
        <v>216</v>
      </c>
      <c r="AJ5550" s="21">
        <f t="shared" si="173"/>
        <v>100</v>
      </c>
      <c r="AK5550" s="21" t="s">
        <v>2060</v>
      </c>
      <c r="AL5550" t="s">
        <v>2581</v>
      </c>
      <c r="AM5550" s="26" t="s">
        <v>38</v>
      </c>
      <c r="AN5550" t="s">
        <v>2032</v>
      </c>
    </row>
    <row r="5551" spans="1:40" ht="15" hidden="1" thickTop="1" x14ac:dyDescent="0.35">
      <c r="A5551" t="s">
        <v>12914</v>
      </c>
      <c r="B5551" t="s">
        <v>21190</v>
      </c>
      <c r="C5551" t="s">
        <v>2751</v>
      </c>
      <c r="D5551" t="s">
        <v>21191</v>
      </c>
      <c r="E5551" t="s">
        <v>2646</v>
      </c>
      <c r="F5551">
        <v>1</v>
      </c>
      <c r="G5551" t="s">
        <v>2600</v>
      </c>
      <c r="H5551" t="s">
        <v>2577</v>
      </c>
      <c r="I5551" t="s">
        <v>2076</v>
      </c>
      <c r="J5551" t="s">
        <v>2647</v>
      </c>
      <c r="K5551" t="s">
        <v>2602</v>
      </c>
      <c r="L5551" t="s">
        <v>2058</v>
      </c>
      <c r="M5551" t="s">
        <v>2059</v>
      </c>
      <c r="N5551">
        <v>5</v>
      </c>
      <c r="O5551">
        <v>180</v>
      </c>
      <c r="P5551">
        <v>0.74</v>
      </c>
      <c r="Q5551">
        <v>24480</v>
      </c>
      <c r="R5551">
        <v>0</v>
      </c>
      <c r="S5551">
        <v>0</v>
      </c>
      <c r="T5551">
        <v>0</v>
      </c>
      <c r="U5551">
        <v>5</v>
      </c>
      <c r="V5551">
        <v>180</v>
      </c>
      <c r="W5551">
        <v>0.74</v>
      </c>
      <c r="X5551">
        <v>0</v>
      </c>
      <c r="Y5551">
        <v>0</v>
      </c>
      <c r="Z5551">
        <v>0</v>
      </c>
      <c r="AA5551">
        <v>0</v>
      </c>
      <c r="AB5551">
        <v>0</v>
      </c>
      <c r="AC5551">
        <v>0</v>
      </c>
      <c r="AD5551">
        <v>0</v>
      </c>
      <c r="AE5551">
        <v>0</v>
      </c>
      <c r="AF5551">
        <v>0</v>
      </c>
      <c r="AG5551" t="s">
        <v>21192</v>
      </c>
      <c r="AH5551" s="21" t="str">
        <f t="shared" si="172"/>
        <v>YR25</v>
      </c>
      <c r="AI5551" s="21">
        <v>345.36</v>
      </c>
      <c r="AJ5551" s="21">
        <f t="shared" si="173"/>
        <v>99.264705882352942</v>
      </c>
      <c r="AK5551" s="21" t="s">
        <v>2060</v>
      </c>
      <c r="AL5551" t="s">
        <v>2551</v>
      </c>
      <c r="AM5551" s="26" t="s">
        <v>38</v>
      </c>
      <c r="AN5551" t="s">
        <v>2033</v>
      </c>
    </row>
    <row r="5552" spans="1:40" ht="15" hidden="1" thickTop="1" x14ac:dyDescent="0.35">
      <c r="A5552" t="s">
        <v>12918</v>
      </c>
      <c r="B5552" t="s">
        <v>21193</v>
      </c>
      <c r="C5552" t="s">
        <v>2506</v>
      </c>
      <c r="D5552" t="s">
        <v>21194</v>
      </c>
      <c r="E5552" t="s">
        <v>2508</v>
      </c>
      <c r="F5552">
        <v>2</v>
      </c>
      <c r="G5552" t="s">
        <v>2509</v>
      </c>
      <c r="H5552" t="s">
        <v>2510</v>
      </c>
      <c r="I5552" t="s">
        <v>2076</v>
      </c>
      <c r="J5552" t="s">
        <v>2512</v>
      </c>
      <c r="K5552" t="s">
        <v>2513</v>
      </c>
      <c r="L5552" t="s">
        <v>30320</v>
      </c>
      <c r="M5552" t="s">
        <v>15551</v>
      </c>
      <c r="N5552">
        <v>1</v>
      </c>
      <c r="O5552">
        <v>21</v>
      </c>
      <c r="P5552">
        <v>0.2</v>
      </c>
      <c r="Q5552">
        <v>10530</v>
      </c>
      <c r="R5552">
        <v>0</v>
      </c>
      <c r="S5552">
        <v>0</v>
      </c>
      <c r="T5552">
        <v>0</v>
      </c>
      <c r="U5552">
        <v>1</v>
      </c>
      <c r="V5552">
        <v>21</v>
      </c>
      <c r="W5552">
        <v>0.2</v>
      </c>
      <c r="X5552">
        <v>0</v>
      </c>
      <c r="Y5552">
        <v>0</v>
      </c>
      <c r="Z5552">
        <v>0</v>
      </c>
      <c r="AA5552">
        <v>0</v>
      </c>
      <c r="AB5552">
        <v>0</v>
      </c>
      <c r="AC5552">
        <v>0</v>
      </c>
      <c r="AD5552">
        <v>0</v>
      </c>
      <c r="AE5552">
        <v>0</v>
      </c>
      <c r="AF5552">
        <v>0</v>
      </c>
      <c r="AG5552" t="s">
        <v>21195</v>
      </c>
      <c r="AH5552" s="21" t="str">
        <f t="shared" si="172"/>
        <v>YR25</v>
      </c>
      <c r="AI5552" s="21">
        <v>194.4</v>
      </c>
      <c r="AJ5552" s="21">
        <f t="shared" si="173"/>
        <v>99.800569800569804</v>
      </c>
      <c r="AK5552" s="21" t="s">
        <v>2060</v>
      </c>
      <c r="AL5552" t="s">
        <v>2515</v>
      </c>
      <c r="AM5552" s="26" t="s">
        <v>38</v>
      </c>
      <c r="AN5552" t="s">
        <v>2029</v>
      </c>
    </row>
    <row r="5553" spans="1:40" ht="15" hidden="1" thickTop="1" x14ac:dyDescent="0.35">
      <c r="A5553" t="s">
        <v>12922</v>
      </c>
      <c r="B5553" t="s">
        <v>21196</v>
      </c>
      <c r="C5553" t="s">
        <v>9078</v>
      </c>
      <c r="D5553" t="s">
        <v>21197</v>
      </c>
      <c r="E5553" t="s">
        <v>3462</v>
      </c>
      <c r="F5553">
        <v>1</v>
      </c>
      <c r="G5553" t="s">
        <v>2600</v>
      </c>
      <c r="H5553" t="s">
        <v>2577</v>
      </c>
      <c r="I5553" t="s">
        <v>2076</v>
      </c>
      <c r="J5553" t="s">
        <v>2692</v>
      </c>
      <c r="K5553" t="s">
        <v>2635</v>
      </c>
      <c r="L5553" t="s">
        <v>2058</v>
      </c>
      <c r="M5553" t="s">
        <v>2170</v>
      </c>
      <c r="N5553">
        <v>4</v>
      </c>
      <c r="O5553">
        <v>63</v>
      </c>
      <c r="P5553">
        <v>0.41</v>
      </c>
      <c r="Q5553">
        <v>15300</v>
      </c>
      <c r="R5553">
        <v>1</v>
      </c>
      <c r="S5553">
        <v>1</v>
      </c>
      <c r="T5553">
        <v>0.01</v>
      </c>
      <c r="U5553">
        <v>2</v>
      </c>
      <c r="V5553">
        <v>35</v>
      </c>
      <c r="W5553">
        <v>0.23</v>
      </c>
      <c r="X5553">
        <v>0</v>
      </c>
      <c r="Y5553">
        <v>0</v>
      </c>
      <c r="Z5553">
        <v>0</v>
      </c>
      <c r="AA5553">
        <v>1</v>
      </c>
      <c r="AB5553">
        <v>27</v>
      </c>
      <c r="AC5553">
        <v>0.18</v>
      </c>
      <c r="AD5553">
        <v>0</v>
      </c>
      <c r="AE5553">
        <v>0</v>
      </c>
      <c r="AF5553">
        <v>0</v>
      </c>
      <c r="AG5553" t="s">
        <v>21198</v>
      </c>
      <c r="AH5553" s="21" t="str">
        <f t="shared" si="172"/>
        <v>YR25</v>
      </c>
      <c r="AI5553" s="21">
        <v>216</v>
      </c>
      <c r="AJ5553" s="21">
        <f t="shared" si="173"/>
        <v>99.588235294117652</v>
      </c>
      <c r="AK5553" s="21" t="s">
        <v>2060</v>
      </c>
      <c r="AL5553" t="s">
        <v>2581</v>
      </c>
      <c r="AM5553" s="26" t="s">
        <v>38</v>
      </c>
      <c r="AN5553" t="s">
        <v>2031</v>
      </c>
    </row>
    <row r="5554" spans="1:40" ht="15" hidden="1" thickTop="1" x14ac:dyDescent="0.35">
      <c r="A5554" t="s">
        <v>12926</v>
      </c>
      <c r="B5554" t="s">
        <v>21199</v>
      </c>
      <c r="C5554" t="s">
        <v>2885</v>
      </c>
      <c r="D5554" t="s">
        <v>21200</v>
      </c>
      <c r="E5554" t="s">
        <v>5749</v>
      </c>
      <c r="F5554">
        <v>1</v>
      </c>
      <c r="G5554" t="s">
        <v>2609</v>
      </c>
      <c r="H5554" t="s">
        <v>2577</v>
      </c>
      <c r="I5554" t="s">
        <v>2076</v>
      </c>
      <c r="J5554" t="s">
        <v>2578</v>
      </c>
      <c r="K5554" t="s">
        <v>2579</v>
      </c>
      <c r="L5554" t="s">
        <v>2058</v>
      </c>
      <c r="M5554" t="s">
        <v>2170</v>
      </c>
      <c r="N5554">
        <v>4</v>
      </c>
      <c r="O5554">
        <v>142</v>
      </c>
      <c r="P5554">
        <v>0.93</v>
      </c>
      <c r="Q5554">
        <v>15300</v>
      </c>
      <c r="R5554">
        <v>3</v>
      </c>
      <c r="S5554">
        <v>115</v>
      </c>
      <c r="T5554">
        <v>0.75</v>
      </c>
      <c r="U5554">
        <v>1</v>
      </c>
      <c r="V5554">
        <v>27</v>
      </c>
      <c r="W5554">
        <v>0.18</v>
      </c>
      <c r="X5554">
        <v>0</v>
      </c>
      <c r="Y5554">
        <v>0</v>
      </c>
      <c r="Z5554">
        <v>0</v>
      </c>
      <c r="AA5554">
        <v>0</v>
      </c>
      <c r="AB5554">
        <v>0</v>
      </c>
      <c r="AC5554">
        <v>0</v>
      </c>
      <c r="AD5554">
        <v>0</v>
      </c>
      <c r="AE5554">
        <v>0</v>
      </c>
      <c r="AF5554">
        <v>0</v>
      </c>
      <c r="AG5554" t="s">
        <v>21201</v>
      </c>
      <c r="AH5554" s="21" t="str">
        <f t="shared" si="172"/>
        <v>YR25</v>
      </c>
      <c r="AI5554" s="21">
        <v>216</v>
      </c>
      <c r="AJ5554" s="21">
        <f t="shared" si="173"/>
        <v>99.071895424836597</v>
      </c>
      <c r="AK5554" s="21" t="s">
        <v>2063</v>
      </c>
      <c r="AL5554" t="s">
        <v>2581</v>
      </c>
      <c r="AM5554" s="26" t="s">
        <v>38</v>
      </c>
      <c r="AN5554" t="s">
        <v>2030</v>
      </c>
    </row>
    <row r="5555" spans="1:40" ht="15" hidden="1" thickTop="1" x14ac:dyDescent="0.35">
      <c r="A5555" t="s">
        <v>12929</v>
      </c>
      <c r="B5555" t="s">
        <v>21202</v>
      </c>
      <c r="C5555" t="s">
        <v>6967</v>
      </c>
      <c r="D5555" t="s">
        <v>21203</v>
      </c>
      <c r="E5555" t="s">
        <v>2646</v>
      </c>
      <c r="F5555">
        <v>1</v>
      </c>
      <c r="G5555" t="s">
        <v>2600</v>
      </c>
      <c r="H5555" t="s">
        <v>2577</v>
      </c>
      <c r="I5555" t="s">
        <v>2076</v>
      </c>
      <c r="J5555" t="s">
        <v>2647</v>
      </c>
      <c r="K5555" t="s">
        <v>2602</v>
      </c>
      <c r="L5555" t="s">
        <v>2058</v>
      </c>
      <c r="M5555" t="s">
        <v>2059</v>
      </c>
      <c r="N5555">
        <v>4</v>
      </c>
      <c r="O5555">
        <v>85</v>
      </c>
      <c r="P5555">
        <v>0.35</v>
      </c>
      <c r="Q5555">
        <v>24480</v>
      </c>
      <c r="R5555">
        <v>3</v>
      </c>
      <c r="S5555">
        <v>73</v>
      </c>
      <c r="T5555">
        <v>0.3</v>
      </c>
      <c r="U5555">
        <v>1</v>
      </c>
      <c r="V5555">
        <v>12</v>
      </c>
      <c r="W5555">
        <v>0.05</v>
      </c>
      <c r="X5555">
        <v>0</v>
      </c>
      <c r="Y5555">
        <v>0</v>
      </c>
      <c r="Z5555">
        <v>0</v>
      </c>
      <c r="AA5555">
        <v>0</v>
      </c>
      <c r="AB5555">
        <v>0</v>
      </c>
      <c r="AC5555">
        <v>0</v>
      </c>
      <c r="AD5555">
        <v>0</v>
      </c>
      <c r="AE5555">
        <v>0</v>
      </c>
      <c r="AF5555">
        <v>0</v>
      </c>
      <c r="AG5555" t="s">
        <v>21204</v>
      </c>
      <c r="AH5555" s="21" t="str">
        <f t="shared" si="172"/>
        <v>YR25</v>
      </c>
      <c r="AI5555" s="21">
        <v>345.36</v>
      </c>
      <c r="AJ5555" s="21">
        <f t="shared" si="173"/>
        <v>99.652777777777771</v>
      </c>
      <c r="AK5555" s="21" t="s">
        <v>2060</v>
      </c>
      <c r="AL5555" t="s">
        <v>2551</v>
      </c>
      <c r="AM5555" s="26" t="s">
        <v>38</v>
      </c>
      <c r="AN5555" t="s">
        <v>2033</v>
      </c>
    </row>
    <row r="5556" spans="1:40" ht="15" hidden="1" thickTop="1" x14ac:dyDescent="0.35">
      <c r="A5556" t="s">
        <v>12933</v>
      </c>
      <c r="B5556" t="s">
        <v>21205</v>
      </c>
      <c r="C5556" t="s">
        <v>3954</v>
      </c>
      <c r="D5556" t="s">
        <v>21206</v>
      </c>
      <c r="E5556" t="s">
        <v>561</v>
      </c>
      <c r="F5556">
        <v>1</v>
      </c>
      <c r="G5556" t="s">
        <v>2524</v>
      </c>
      <c r="H5556" t="s">
        <v>2056</v>
      </c>
      <c r="I5556" t="s">
        <v>2076</v>
      </c>
      <c r="J5556" t="s">
        <v>3956</v>
      </c>
      <c r="K5556" t="s">
        <v>62</v>
      </c>
      <c r="L5556" t="s">
        <v>2058</v>
      </c>
      <c r="M5556" t="s">
        <v>2059</v>
      </c>
      <c r="N5556">
        <v>4</v>
      </c>
      <c r="O5556">
        <v>247</v>
      </c>
      <c r="P5556">
        <v>1.01</v>
      </c>
      <c r="Q5556">
        <v>24480</v>
      </c>
      <c r="R5556">
        <v>2</v>
      </c>
      <c r="S5556">
        <v>149</v>
      </c>
      <c r="T5556">
        <v>0.61</v>
      </c>
      <c r="U5556">
        <v>2</v>
      </c>
      <c r="V5556">
        <v>98</v>
      </c>
      <c r="W5556">
        <v>0.4</v>
      </c>
      <c r="X5556">
        <v>0</v>
      </c>
      <c r="Y5556">
        <v>0</v>
      </c>
      <c r="Z5556">
        <v>0</v>
      </c>
      <c r="AA5556">
        <v>0</v>
      </c>
      <c r="AB5556">
        <v>0</v>
      </c>
      <c r="AC5556">
        <v>0</v>
      </c>
      <c r="AD5556">
        <v>0</v>
      </c>
      <c r="AE5556">
        <v>0</v>
      </c>
      <c r="AF5556">
        <v>0</v>
      </c>
      <c r="AG5556" t="s">
        <v>21207</v>
      </c>
      <c r="AH5556" s="21" t="str">
        <f t="shared" si="172"/>
        <v>YR25</v>
      </c>
      <c r="AI5556" s="21">
        <v>345.36</v>
      </c>
      <c r="AJ5556" s="21">
        <f t="shared" si="173"/>
        <v>98.991013071895424</v>
      </c>
      <c r="AK5556" s="21" t="s">
        <v>2063</v>
      </c>
      <c r="AL5556" t="s">
        <v>2527</v>
      </c>
      <c r="AM5556" s="26" t="s">
        <v>38</v>
      </c>
      <c r="AN5556" t="s">
        <v>2030</v>
      </c>
    </row>
    <row r="5557" spans="1:40" ht="15" hidden="1" thickTop="1" x14ac:dyDescent="0.35">
      <c r="A5557" t="s">
        <v>12940</v>
      </c>
      <c r="B5557" t="s">
        <v>21208</v>
      </c>
      <c r="C5557" t="s">
        <v>7253</v>
      </c>
      <c r="D5557" t="s">
        <v>21209</v>
      </c>
      <c r="E5557" t="s">
        <v>2691</v>
      </c>
      <c r="F5557">
        <v>1</v>
      </c>
      <c r="G5557" t="s">
        <v>2600</v>
      </c>
      <c r="H5557" t="s">
        <v>2577</v>
      </c>
      <c r="I5557" t="s">
        <v>2076</v>
      </c>
      <c r="J5557" t="s">
        <v>2699</v>
      </c>
      <c r="K5557" t="s">
        <v>2579</v>
      </c>
      <c r="L5557" t="s">
        <v>2058</v>
      </c>
      <c r="M5557" t="s">
        <v>2059</v>
      </c>
      <c r="N5557">
        <v>5</v>
      </c>
      <c r="O5557">
        <v>221</v>
      </c>
      <c r="P5557">
        <v>0.9</v>
      </c>
      <c r="Q5557">
        <v>24480</v>
      </c>
      <c r="R5557">
        <v>1</v>
      </c>
      <c r="S5557">
        <v>18</v>
      </c>
      <c r="T5557">
        <v>7.0000000000000007E-2</v>
      </c>
      <c r="U5557">
        <v>4</v>
      </c>
      <c r="V5557">
        <v>203</v>
      </c>
      <c r="W5557">
        <v>0.83</v>
      </c>
      <c r="X5557">
        <v>0</v>
      </c>
      <c r="Y5557">
        <v>0</v>
      </c>
      <c r="Z5557">
        <v>0</v>
      </c>
      <c r="AA5557">
        <v>0</v>
      </c>
      <c r="AB5557">
        <v>0</v>
      </c>
      <c r="AC5557">
        <v>0</v>
      </c>
      <c r="AD5557">
        <v>0</v>
      </c>
      <c r="AE5557">
        <v>0</v>
      </c>
      <c r="AF5557">
        <v>0</v>
      </c>
      <c r="AG5557" t="s">
        <v>21210</v>
      </c>
      <c r="AH5557" s="21" t="str">
        <f t="shared" si="172"/>
        <v>YR25</v>
      </c>
      <c r="AI5557" s="21">
        <v>345.36</v>
      </c>
      <c r="AJ5557" s="21">
        <f t="shared" si="173"/>
        <v>99.097222222222229</v>
      </c>
      <c r="AK5557" s="21" t="s">
        <v>2063</v>
      </c>
      <c r="AL5557" t="s">
        <v>2581</v>
      </c>
      <c r="AM5557" s="26" t="s">
        <v>38</v>
      </c>
      <c r="AN5557" t="s">
        <v>2030</v>
      </c>
    </row>
    <row r="5558" spans="1:40" ht="15" hidden="1" thickTop="1" x14ac:dyDescent="0.35">
      <c r="A5558" t="s">
        <v>12944</v>
      </c>
      <c r="B5558" t="s">
        <v>21211</v>
      </c>
      <c r="C5558" t="s">
        <v>2893</v>
      </c>
      <c r="D5558" t="s">
        <v>21212</v>
      </c>
      <c r="E5558" t="s">
        <v>2608</v>
      </c>
      <c r="F5558">
        <v>1</v>
      </c>
      <c r="G5558" t="s">
        <v>2609</v>
      </c>
      <c r="H5558" t="s">
        <v>2577</v>
      </c>
      <c r="I5558" t="s">
        <v>2076</v>
      </c>
      <c r="J5558" t="s">
        <v>2764</v>
      </c>
      <c r="K5558" t="s">
        <v>2765</v>
      </c>
      <c r="L5558" t="s">
        <v>2058</v>
      </c>
      <c r="M5558" t="s">
        <v>2982</v>
      </c>
      <c r="N5558">
        <v>2</v>
      </c>
      <c r="O5558">
        <v>129</v>
      </c>
      <c r="P5558">
        <v>0.9</v>
      </c>
      <c r="Q5558">
        <v>14280</v>
      </c>
      <c r="R5558">
        <v>1</v>
      </c>
      <c r="S5558">
        <v>66</v>
      </c>
      <c r="T5558">
        <v>0.46</v>
      </c>
      <c r="U5558">
        <v>1</v>
      </c>
      <c r="V5558">
        <v>63</v>
      </c>
      <c r="W5558">
        <v>0.44</v>
      </c>
      <c r="X5558">
        <v>0</v>
      </c>
      <c r="Y5558">
        <v>0</v>
      </c>
      <c r="Z5558">
        <v>0</v>
      </c>
      <c r="AA5558">
        <v>0</v>
      </c>
      <c r="AB5558">
        <v>0</v>
      </c>
      <c r="AC5558">
        <v>0</v>
      </c>
      <c r="AD5558">
        <v>0</v>
      </c>
      <c r="AE5558">
        <v>0</v>
      </c>
      <c r="AF5558">
        <v>0</v>
      </c>
      <c r="AG5558" t="s">
        <v>21213</v>
      </c>
      <c r="AH5558" s="21" t="str">
        <f t="shared" si="172"/>
        <v>YR25</v>
      </c>
      <c r="AI5558" s="21">
        <v>201.59999999999997</v>
      </c>
      <c r="AJ5558" s="21">
        <f t="shared" si="173"/>
        <v>99.096638655462186</v>
      </c>
      <c r="AK5558" s="21" t="s">
        <v>2063</v>
      </c>
      <c r="AL5558" t="s">
        <v>2613</v>
      </c>
      <c r="AM5558" s="26" t="s">
        <v>38</v>
      </c>
      <c r="AN5558" t="s">
        <v>2030</v>
      </c>
    </row>
    <row r="5559" spans="1:40" ht="15" hidden="1" thickTop="1" x14ac:dyDescent="0.35">
      <c r="A5559" t="s">
        <v>12948</v>
      </c>
      <c r="B5559" t="s">
        <v>21214</v>
      </c>
      <c r="C5559" t="s">
        <v>4634</v>
      </c>
      <c r="D5559" t="s">
        <v>21215</v>
      </c>
      <c r="E5559" t="s">
        <v>2646</v>
      </c>
      <c r="F5559">
        <v>1</v>
      </c>
      <c r="G5559" t="s">
        <v>2600</v>
      </c>
      <c r="H5559" t="s">
        <v>2577</v>
      </c>
      <c r="I5559" t="s">
        <v>2076</v>
      </c>
      <c r="J5559" t="s">
        <v>2647</v>
      </c>
      <c r="K5559" t="s">
        <v>2602</v>
      </c>
      <c r="L5559" t="s">
        <v>2058</v>
      </c>
      <c r="M5559" t="s">
        <v>2059</v>
      </c>
      <c r="N5559">
        <v>6</v>
      </c>
      <c r="O5559">
        <v>140</v>
      </c>
      <c r="P5559">
        <v>0.56999999999999995</v>
      </c>
      <c r="Q5559">
        <v>24480</v>
      </c>
      <c r="R5559">
        <v>1</v>
      </c>
      <c r="S5559">
        <v>20</v>
      </c>
      <c r="T5559">
        <v>0.08</v>
      </c>
      <c r="U5559">
        <v>4</v>
      </c>
      <c r="V5559">
        <v>108</v>
      </c>
      <c r="W5559">
        <v>0.44</v>
      </c>
      <c r="X5559">
        <v>1</v>
      </c>
      <c r="Y5559">
        <v>12</v>
      </c>
      <c r="Z5559">
        <v>0.05</v>
      </c>
      <c r="AA5559">
        <v>0</v>
      </c>
      <c r="AB5559">
        <v>0</v>
      </c>
      <c r="AC5559">
        <v>0</v>
      </c>
      <c r="AD5559">
        <v>0</v>
      </c>
      <c r="AE5559">
        <v>0</v>
      </c>
      <c r="AF5559">
        <v>0</v>
      </c>
      <c r="AG5559" t="s">
        <v>21216</v>
      </c>
      <c r="AH5559" s="21" t="str">
        <f t="shared" si="172"/>
        <v>YR25</v>
      </c>
      <c r="AI5559" s="21">
        <v>345.36</v>
      </c>
      <c r="AJ5559" s="21">
        <f t="shared" si="173"/>
        <v>99.428104575163403</v>
      </c>
      <c r="AK5559" s="21" t="s">
        <v>2060</v>
      </c>
      <c r="AL5559" t="s">
        <v>2551</v>
      </c>
      <c r="AM5559" s="26" t="s">
        <v>38</v>
      </c>
      <c r="AN5559" t="s">
        <v>2033</v>
      </c>
    </row>
    <row r="5560" spans="1:40" ht="15" hidden="1" thickTop="1" x14ac:dyDescent="0.35">
      <c r="A5560" t="s">
        <v>12952</v>
      </c>
      <c r="B5560" t="s">
        <v>21217</v>
      </c>
      <c r="C5560" t="s">
        <v>3444</v>
      </c>
      <c r="D5560" t="s">
        <v>21218</v>
      </c>
      <c r="E5560" t="s">
        <v>558</v>
      </c>
      <c r="F5560">
        <v>2</v>
      </c>
      <c r="G5560" t="s">
        <v>2524</v>
      </c>
      <c r="H5560" t="s">
        <v>2056</v>
      </c>
      <c r="I5560" t="s">
        <v>2076</v>
      </c>
      <c r="J5560" t="s">
        <v>2556</v>
      </c>
      <c r="K5560" t="s">
        <v>62</v>
      </c>
      <c r="L5560" t="s">
        <v>2058</v>
      </c>
      <c r="M5560" t="s">
        <v>2059</v>
      </c>
      <c r="N5560">
        <v>10</v>
      </c>
      <c r="O5560">
        <v>476</v>
      </c>
      <c r="P5560">
        <v>1.94</v>
      </c>
      <c r="Q5560">
        <v>24480</v>
      </c>
      <c r="R5560">
        <v>6</v>
      </c>
      <c r="S5560">
        <v>340</v>
      </c>
      <c r="T5560">
        <v>1.39</v>
      </c>
      <c r="U5560">
        <v>4</v>
      </c>
      <c r="V5560">
        <v>136</v>
      </c>
      <c r="W5560">
        <v>0.56000000000000005</v>
      </c>
      <c r="X5560">
        <v>0</v>
      </c>
      <c r="Y5560">
        <v>0</v>
      </c>
      <c r="Z5560">
        <v>0</v>
      </c>
      <c r="AA5560">
        <v>0</v>
      </c>
      <c r="AB5560">
        <v>0</v>
      </c>
      <c r="AC5560">
        <v>0</v>
      </c>
      <c r="AD5560">
        <v>0</v>
      </c>
      <c r="AE5560">
        <v>0</v>
      </c>
      <c r="AF5560">
        <v>0</v>
      </c>
      <c r="AG5560" t="s">
        <v>21219</v>
      </c>
      <c r="AH5560" s="21" t="str">
        <f t="shared" si="172"/>
        <v>YR25</v>
      </c>
      <c r="AI5560" s="21">
        <v>345.36</v>
      </c>
      <c r="AJ5560" s="21">
        <f t="shared" si="173"/>
        <v>98.055555555555557</v>
      </c>
      <c r="AK5560" s="21" t="s">
        <v>2063</v>
      </c>
      <c r="AL5560" t="s">
        <v>2527</v>
      </c>
      <c r="AM5560" s="26" t="s">
        <v>38</v>
      </c>
      <c r="AN5560" t="s">
        <v>2031</v>
      </c>
    </row>
    <row r="5561" spans="1:40" ht="15" hidden="1" thickTop="1" x14ac:dyDescent="0.35">
      <c r="A5561" t="s">
        <v>12956</v>
      </c>
      <c r="B5561" t="s">
        <v>21220</v>
      </c>
      <c r="C5561" t="s">
        <v>3056</v>
      </c>
      <c r="D5561" t="s">
        <v>3059</v>
      </c>
      <c r="E5561" t="s">
        <v>3058</v>
      </c>
      <c r="F5561">
        <v>1</v>
      </c>
      <c r="G5561" t="s">
        <v>2546</v>
      </c>
      <c r="H5561" t="s">
        <v>2510</v>
      </c>
      <c r="I5561" t="s">
        <v>2076</v>
      </c>
      <c r="J5561" t="s">
        <v>3059</v>
      </c>
      <c r="K5561" t="s">
        <v>3007</v>
      </c>
      <c r="L5561" t="s">
        <v>2058</v>
      </c>
      <c r="M5561" t="s">
        <v>2059</v>
      </c>
      <c r="N5561">
        <v>11</v>
      </c>
      <c r="O5561">
        <v>203</v>
      </c>
      <c r="P5561">
        <v>0.83</v>
      </c>
      <c r="Q5561">
        <v>24480</v>
      </c>
      <c r="R5561">
        <v>7</v>
      </c>
      <c r="S5561">
        <v>155</v>
      </c>
      <c r="T5561">
        <v>0.63</v>
      </c>
      <c r="U5561">
        <v>4</v>
      </c>
      <c r="V5561">
        <v>48</v>
      </c>
      <c r="W5561">
        <v>0.2</v>
      </c>
      <c r="X5561">
        <v>0</v>
      </c>
      <c r="Y5561">
        <v>0</v>
      </c>
      <c r="Z5561">
        <v>0</v>
      </c>
      <c r="AA5561">
        <v>0</v>
      </c>
      <c r="AB5561">
        <v>0</v>
      </c>
      <c r="AC5561">
        <v>0</v>
      </c>
      <c r="AD5561">
        <v>0</v>
      </c>
      <c r="AE5561">
        <v>0</v>
      </c>
      <c r="AF5561">
        <v>0</v>
      </c>
      <c r="AG5561" t="s">
        <v>21221</v>
      </c>
      <c r="AH5561" s="21" t="str">
        <f t="shared" si="172"/>
        <v>YR25</v>
      </c>
      <c r="AI5561" s="21">
        <v>345.36</v>
      </c>
      <c r="AJ5561" s="21">
        <f t="shared" si="173"/>
        <v>99.170751633986924</v>
      </c>
      <c r="AK5561" s="21" t="s">
        <v>2063</v>
      </c>
      <c r="AL5561" t="s">
        <v>2551</v>
      </c>
      <c r="AM5561" s="26" t="s">
        <v>38</v>
      </c>
      <c r="AN5561" t="s">
        <v>2031</v>
      </c>
    </row>
    <row r="5562" spans="1:40" ht="15" hidden="1" thickTop="1" x14ac:dyDescent="0.35">
      <c r="A5562" t="s">
        <v>12960</v>
      </c>
      <c r="B5562" t="s">
        <v>21222</v>
      </c>
      <c r="C5562" t="s">
        <v>2893</v>
      </c>
      <c r="D5562" t="s">
        <v>21212</v>
      </c>
      <c r="E5562" t="s">
        <v>2608</v>
      </c>
      <c r="F5562">
        <v>1</v>
      </c>
      <c r="G5562" t="s">
        <v>2609</v>
      </c>
      <c r="H5562" t="s">
        <v>2577</v>
      </c>
      <c r="I5562" t="s">
        <v>2076</v>
      </c>
      <c r="J5562" t="s">
        <v>2764</v>
      </c>
      <c r="K5562" t="s">
        <v>2765</v>
      </c>
      <c r="L5562" t="s">
        <v>2058</v>
      </c>
      <c r="M5562" t="s">
        <v>2170</v>
      </c>
      <c r="N5562">
        <v>5</v>
      </c>
      <c r="O5562">
        <v>212</v>
      </c>
      <c r="P5562">
        <v>1.39</v>
      </c>
      <c r="Q5562">
        <v>15300</v>
      </c>
      <c r="R5562">
        <v>2</v>
      </c>
      <c r="S5562">
        <v>69</v>
      </c>
      <c r="T5562">
        <v>0.45</v>
      </c>
      <c r="U5562">
        <v>2</v>
      </c>
      <c r="V5562">
        <v>104</v>
      </c>
      <c r="W5562">
        <v>0.68</v>
      </c>
      <c r="X5562">
        <v>1</v>
      </c>
      <c r="Y5562">
        <v>39</v>
      </c>
      <c r="Z5562">
        <v>0.25</v>
      </c>
      <c r="AA5562">
        <v>0</v>
      </c>
      <c r="AB5562">
        <v>0</v>
      </c>
      <c r="AC5562">
        <v>0</v>
      </c>
      <c r="AD5562">
        <v>0</v>
      </c>
      <c r="AE5562">
        <v>0</v>
      </c>
      <c r="AF5562">
        <v>0</v>
      </c>
      <c r="AG5562" t="s">
        <v>21223</v>
      </c>
      <c r="AH5562" s="21" t="str">
        <f t="shared" si="172"/>
        <v>YR25</v>
      </c>
      <c r="AI5562" s="21">
        <v>216</v>
      </c>
      <c r="AJ5562" s="21">
        <f t="shared" si="173"/>
        <v>98.614379084967325</v>
      </c>
      <c r="AK5562" s="21" t="s">
        <v>2063</v>
      </c>
      <c r="AL5562" t="s">
        <v>2613</v>
      </c>
      <c r="AM5562" s="26" t="s">
        <v>38</v>
      </c>
      <c r="AN5562" t="s">
        <v>2031</v>
      </c>
    </row>
    <row r="5563" spans="1:40" ht="15" hidden="1" thickTop="1" x14ac:dyDescent="0.35">
      <c r="A5563" t="s">
        <v>12965</v>
      </c>
      <c r="B5563" t="s">
        <v>21224</v>
      </c>
      <c r="C5563" t="s">
        <v>2644</v>
      </c>
      <c r="D5563" t="s">
        <v>21225</v>
      </c>
      <c r="E5563" t="s">
        <v>2646</v>
      </c>
      <c r="F5563">
        <v>1</v>
      </c>
      <c r="G5563" t="s">
        <v>2600</v>
      </c>
      <c r="H5563" t="s">
        <v>2577</v>
      </c>
      <c r="I5563" t="s">
        <v>2076</v>
      </c>
      <c r="J5563" t="s">
        <v>2647</v>
      </c>
      <c r="K5563" t="s">
        <v>2602</v>
      </c>
      <c r="L5563" t="s">
        <v>2058</v>
      </c>
      <c r="M5563" t="s">
        <v>2059</v>
      </c>
      <c r="N5563">
        <v>5</v>
      </c>
      <c r="O5563">
        <v>142</v>
      </c>
      <c r="P5563">
        <v>0.57999999999999996</v>
      </c>
      <c r="Q5563">
        <v>24480</v>
      </c>
      <c r="R5563">
        <v>1</v>
      </c>
      <c r="S5563">
        <v>19</v>
      </c>
      <c r="T5563">
        <v>0.08</v>
      </c>
      <c r="U5563">
        <v>4</v>
      </c>
      <c r="V5563">
        <v>123</v>
      </c>
      <c r="W5563">
        <v>0.5</v>
      </c>
      <c r="X5563">
        <v>0</v>
      </c>
      <c r="Y5563">
        <v>0</v>
      </c>
      <c r="Z5563">
        <v>0</v>
      </c>
      <c r="AA5563">
        <v>0</v>
      </c>
      <c r="AB5563">
        <v>0</v>
      </c>
      <c r="AC5563">
        <v>0</v>
      </c>
      <c r="AD5563">
        <v>0</v>
      </c>
      <c r="AE5563">
        <v>0</v>
      </c>
      <c r="AF5563">
        <v>0</v>
      </c>
      <c r="AG5563" t="s">
        <v>21226</v>
      </c>
      <c r="AH5563" s="21" t="str">
        <f t="shared" si="172"/>
        <v>YR25</v>
      </c>
      <c r="AI5563" s="21">
        <v>345.36</v>
      </c>
      <c r="AJ5563" s="21">
        <f t="shared" si="173"/>
        <v>99.419934640522882</v>
      </c>
      <c r="AK5563" s="21" t="s">
        <v>2060</v>
      </c>
      <c r="AL5563" t="s">
        <v>2551</v>
      </c>
      <c r="AM5563" s="26" t="s">
        <v>38</v>
      </c>
      <c r="AN5563" t="s">
        <v>2032</v>
      </c>
    </row>
    <row r="5564" spans="1:40" ht="15" hidden="1" thickTop="1" x14ac:dyDescent="0.35">
      <c r="A5564" t="s">
        <v>12969</v>
      </c>
      <c r="B5564" t="s">
        <v>21227</v>
      </c>
      <c r="C5564" t="s">
        <v>4092</v>
      </c>
      <c r="D5564" t="s">
        <v>21228</v>
      </c>
      <c r="E5564" t="s">
        <v>2608</v>
      </c>
      <c r="F5564">
        <v>1</v>
      </c>
      <c r="G5564" t="s">
        <v>2609</v>
      </c>
      <c r="H5564" t="s">
        <v>2577</v>
      </c>
      <c r="I5564" t="s">
        <v>2076</v>
      </c>
      <c r="J5564" t="s">
        <v>2610</v>
      </c>
      <c r="K5564" t="s">
        <v>2611</v>
      </c>
      <c r="L5564" t="s">
        <v>2058</v>
      </c>
      <c r="M5564" t="s">
        <v>2358</v>
      </c>
      <c r="N5564">
        <v>6</v>
      </c>
      <c r="O5564">
        <v>97</v>
      </c>
      <c r="P5564">
        <v>0.73</v>
      </c>
      <c r="Q5564">
        <v>13260</v>
      </c>
      <c r="R5564">
        <v>2</v>
      </c>
      <c r="S5564">
        <v>25</v>
      </c>
      <c r="T5564">
        <v>0.19</v>
      </c>
      <c r="U5564">
        <v>4</v>
      </c>
      <c r="V5564">
        <v>72</v>
      </c>
      <c r="W5564">
        <v>0.54</v>
      </c>
      <c r="X5564">
        <v>0</v>
      </c>
      <c r="Y5564">
        <v>0</v>
      </c>
      <c r="Z5564">
        <v>0</v>
      </c>
      <c r="AA5564">
        <v>0</v>
      </c>
      <c r="AB5564">
        <v>0</v>
      </c>
      <c r="AC5564">
        <v>0</v>
      </c>
      <c r="AD5564">
        <v>0</v>
      </c>
      <c r="AE5564">
        <v>0</v>
      </c>
      <c r="AF5564">
        <v>0</v>
      </c>
      <c r="AG5564" t="s">
        <v>21229</v>
      </c>
      <c r="AH5564" s="21" t="str">
        <f t="shared" si="172"/>
        <v>YR25</v>
      </c>
      <c r="AI5564" s="21">
        <v>187.20000000000005</v>
      </c>
      <c r="AJ5564" s="21">
        <f t="shared" si="173"/>
        <v>99.268476621417804</v>
      </c>
      <c r="AK5564" s="21" t="s">
        <v>2060</v>
      </c>
      <c r="AL5564" t="s">
        <v>2613</v>
      </c>
      <c r="AM5564" s="26" t="s">
        <v>38</v>
      </c>
      <c r="AN5564" t="s">
        <v>2031</v>
      </c>
    </row>
    <row r="5565" spans="1:40" ht="15" hidden="1" thickTop="1" x14ac:dyDescent="0.35">
      <c r="A5565" t="s">
        <v>12973</v>
      </c>
      <c r="B5565" t="s">
        <v>21230</v>
      </c>
      <c r="C5565" t="s">
        <v>5105</v>
      </c>
      <c r="D5565" t="s">
        <v>21231</v>
      </c>
      <c r="E5565" t="s">
        <v>2691</v>
      </c>
      <c r="F5565">
        <v>1</v>
      </c>
      <c r="G5565" t="s">
        <v>2600</v>
      </c>
      <c r="H5565" t="s">
        <v>2577</v>
      </c>
      <c r="I5565" t="s">
        <v>2076</v>
      </c>
      <c r="J5565" t="s">
        <v>2634</v>
      </c>
      <c r="K5565" t="s">
        <v>2635</v>
      </c>
      <c r="L5565" t="s">
        <v>2058</v>
      </c>
      <c r="M5565" t="s">
        <v>2059</v>
      </c>
      <c r="N5565">
        <v>1</v>
      </c>
      <c r="O5565">
        <v>64</v>
      </c>
      <c r="P5565">
        <v>0.26</v>
      </c>
      <c r="Q5565">
        <v>24480</v>
      </c>
      <c r="R5565">
        <v>1</v>
      </c>
      <c r="S5565">
        <v>64</v>
      </c>
      <c r="T5565">
        <v>0.26</v>
      </c>
      <c r="U5565">
        <v>0</v>
      </c>
      <c r="V5565">
        <v>0</v>
      </c>
      <c r="W5565">
        <v>0</v>
      </c>
      <c r="X5565">
        <v>0</v>
      </c>
      <c r="Y5565">
        <v>0</v>
      </c>
      <c r="Z5565">
        <v>0</v>
      </c>
      <c r="AA5565">
        <v>0</v>
      </c>
      <c r="AB5565">
        <v>0</v>
      </c>
      <c r="AC5565">
        <v>0</v>
      </c>
      <c r="AD5565">
        <v>0</v>
      </c>
      <c r="AE5565">
        <v>0</v>
      </c>
      <c r="AF5565">
        <v>0</v>
      </c>
      <c r="AG5565" t="s">
        <v>21232</v>
      </c>
      <c r="AH5565" s="21" t="str">
        <f t="shared" si="172"/>
        <v>YR25</v>
      </c>
      <c r="AI5565" s="21">
        <v>345.36</v>
      </c>
      <c r="AJ5565" s="21">
        <f t="shared" si="173"/>
        <v>99.738562091503269</v>
      </c>
      <c r="AK5565" s="21" t="s">
        <v>2060</v>
      </c>
      <c r="AL5565" t="s">
        <v>2581</v>
      </c>
      <c r="AM5565" s="26" t="s">
        <v>38</v>
      </c>
      <c r="AN5565" t="s">
        <v>2031</v>
      </c>
    </row>
    <row r="5566" spans="1:40" ht="15" hidden="1" thickTop="1" x14ac:dyDescent="0.35">
      <c r="A5566" t="s">
        <v>12977</v>
      </c>
      <c r="B5566" t="s">
        <v>21233</v>
      </c>
      <c r="C5566" t="s">
        <v>4168</v>
      </c>
      <c r="D5566" t="s">
        <v>21234</v>
      </c>
      <c r="E5566" t="s">
        <v>2608</v>
      </c>
      <c r="F5566">
        <v>1</v>
      </c>
      <c r="G5566" t="s">
        <v>2609</v>
      </c>
      <c r="H5566" t="s">
        <v>2577</v>
      </c>
      <c r="I5566" t="s">
        <v>2076</v>
      </c>
      <c r="J5566" t="s">
        <v>2741</v>
      </c>
      <c r="K5566" t="s">
        <v>2742</v>
      </c>
      <c r="L5566" t="s">
        <v>2058</v>
      </c>
      <c r="M5566" t="s">
        <v>2207</v>
      </c>
      <c r="N5566">
        <v>1</v>
      </c>
      <c r="O5566">
        <v>71</v>
      </c>
      <c r="P5566">
        <v>0.54</v>
      </c>
      <c r="Q5566">
        <v>13260</v>
      </c>
      <c r="R5566">
        <v>0</v>
      </c>
      <c r="S5566">
        <v>0</v>
      </c>
      <c r="T5566">
        <v>0</v>
      </c>
      <c r="U5566">
        <v>1</v>
      </c>
      <c r="V5566">
        <v>71</v>
      </c>
      <c r="W5566">
        <v>0.54</v>
      </c>
      <c r="X5566">
        <v>0</v>
      </c>
      <c r="Y5566">
        <v>0</v>
      </c>
      <c r="Z5566">
        <v>0</v>
      </c>
      <c r="AA5566">
        <v>0</v>
      </c>
      <c r="AB5566">
        <v>0</v>
      </c>
      <c r="AC5566">
        <v>0</v>
      </c>
      <c r="AD5566">
        <v>0</v>
      </c>
      <c r="AE5566">
        <v>0</v>
      </c>
      <c r="AF5566">
        <v>0</v>
      </c>
      <c r="AG5566" t="s">
        <v>21235</v>
      </c>
      <c r="AH5566" s="21" t="str">
        <f t="shared" si="172"/>
        <v>YR25</v>
      </c>
      <c r="AI5566" s="21">
        <v>187.20000000000002</v>
      </c>
      <c r="AJ5566" s="21">
        <f t="shared" si="173"/>
        <v>99.464555052790345</v>
      </c>
      <c r="AK5566" s="21" t="s">
        <v>2060</v>
      </c>
      <c r="AL5566" t="s">
        <v>2613</v>
      </c>
      <c r="AM5566" s="26" t="s">
        <v>38</v>
      </c>
      <c r="AN5566" t="s">
        <v>2031</v>
      </c>
    </row>
    <row r="5567" spans="1:40" ht="15" hidden="1" thickTop="1" x14ac:dyDescent="0.35">
      <c r="A5567" t="s">
        <v>12981</v>
      </c>
      <c r="B5567" t="s">
        <v>21236</v>
      </c>
      <c r="C5567" t="s">
        <v>4374</v>
      </c>
      <c r="D5567" t="s">
        <v>21237</v>
      </c>
      <c r="E5567" t="s">
        <v>2646</v>
      </c>
      <c r="F5567">
        <v>1</v>
      </c>
      <c r="G5567" t="s">
        <v>2600</v>
      </c>
      <c r="H5567" t="s">
        <v>2577</v>
      </c>
      <c r="I5567" t="s">
        <v>2076</v>
      </c>
      <c r="J5567" t="s">
        <v>2601</v>
      </c>
      <c r="K5567" t="s">
        <v>2602</v>
      </c>
      <c r="L5567" t="s">
        <v>2058</v>
      </c>
      <c r="M5567" t="s">
        <v>2059</v>
      </c>
      <c r="N5567">
        <v>5</v>
      </c>
      <c r="O5567">
        <v>83</v>
      </c>
      <c r="P5567">
        <v>0.34</v>
      </c>
      <c r="Q5567">
        <v>24480</v>
      </c>
      <c r="R5567">
        <v>1</v>
      </c>
      <c r="S5567">
        <v>19</v>
      </c>
      <c r="T5567">
        <v>0.08</v>
      </c>
      <c r="U5567">
        <v>4</v>
      </c>
      <c r="V5567">
        <v>64</v>
      </c>
      <c r="W5567">
        <v>0.26</v>
      </c>
      <c r="X5567">
        <v>0</v>
      </c>
      <c r="Y5567">
        <v>0</v>
      </c>
      <c r="Z5567">
        <v>0</v>
      </c>
      <c r="AA5567">
        <v>0</v>
      </c>
      <c r="AB5567">
        <v>0</v>
      </c>
      <c r="AC5567">
        <v>0</v>
      </c>
      <c r="AD5567">
        <v>0</v>
      </c>
      <c r="AE5567">
        <v>0</v>
      </c>
      <c r="AF5567">
        <v>0</v>
      </c>
      <c r="AG5567" t="s">
        <v>21238</v>
      </c>
      <c r="AH5567" s="21" t="str">
        <f t="shared" si="172"/>
        <v>YR25</v>
      </c>
      <c r="AI5567" s="21">
        <v>345.36</v>
      </c>
      <c r="AJ5567" s="21">
        <f t="shared" si="173"/>
        <v>99.660947712418306</v>
      </c>
      <c r="AK5567" s="21" t="s">
        <v>2060</v>
      </c>
      <c r="AL5567" t="s">
        <v>2551</v>
      </c>
      <c r="AM5567" s="26" t="s">
        <v>38</v>
      </c>
      <c r="AN5567" t="s">
        <v>2033</v>
      </c>
    </row>
    <row r="5568" spans="1:40" ht="15" hidden="1" thickTop="1" x14ac:dyDescent="0.35">
      <c r="A5568" t="s">
        <v>12985</v>
      </c>
      <c r="B5568" t="s">
        <v>21239</v>
      </c>
      <c r="C5568" t="s">
        <v>7533</v>
      </c>
      <c r="D5568" t="s">
        <v>21240</v>
      </c>
      <c r="E5568" t="s">
        <v>3013</v>
      </c>
      <c r="F5568">
        <v>1</v>
      </c>
      <c r="G5568" t="s">
        <v>2600</v>
      </c>
      <c r="H5568" t="s">
        <v>2577</v>
      </c>
      <c r="I5568" t="s">
        <v>2076</v>
      </c>
      <c r="J5568" t="s">
        <v>3183</v>
      </c>
      <c r="K5568" t="s">
        <v>2742</v>
      </c>
      <c r="L5568" t="s">
        <v>2058</v>
      </c>
      <c r="M5568" t="s">
        <v>2207</v>
      </c>
      <c r="N5568">
        <v>3</v>
      </c>
      <c r="O5568">
        <v>42</v>
      </c>
      <c r="P5568">
        <v>0.32</v>
      </c>
      <c r="Q5568">
        <v>13260</v>
      </c>
      <c r="R5568">
        <v>1</v>
      </c>
      <c r="S5568">
        <v>14</v>
      </c>
      <c r="T5568">
        <v>0.11</v>
      </c>
      <c r="U5568">
        <v>2</v>
      </c>
      <c r="V5568">
        <v>28</v>
      </c>
      <c r="W5568">
        <v>0.21</v>
      </c>
      <c r="X5568">
        <v>0</v>
      </c>
      <c r="Y5568">
        <v>0</v>
      </c>
      <c r="Z5568">
        <v>0</v>
      </c>
      <c r="AA5568">
        <v>0</v>
      </c>
      <c r="AB5568">
        <v>0</v>
      </c>
      <c r="AC5568">
        <v>0</v>
      </c>
      <c r="AD5568">
        <v>0</v>
      </c>
      <c r="AE5568">
        <v>0</v>
      </c>
      <c r="AF5568">
        <v>0</v>
      </c>
      <c r="AG5568" t="s">
        <v>21241</v>
      </c>
      <c r="AH5568" s="21" t="str">
        <f t="shared" si="172"/>
        <v>YR25</v>
      </c>
      <c r="AI5568" s="21">
        <v>187.20000000000002</v>
      </c>
      <c r="AJ5568" s="21">
        <f t="shared" si="173"/>
        <v>99.68325791855203</v>
      </c>
      <c r="AK5568" s="21" t="s">
        <v>2060</v>
      </c>
      <c r="AL5568" t="s">
        <v>2551</v>
      </c>
      <c r="AM5568" s="26" t="s">
        <v>38</v>
      </c>
      <c r="AN5568" t="s">
        <v>2030</v>
      </c>
    </row>
    <row r="5569" spans="1:40" ht="15" hidden="1" thickTop="1" x14ac:dyDescent="0.35">
      <c r="A5569" t="s">
        <v>2311</v>
      </c>
      <c r="B5569" t="s">
        <v>21242</v>
      </c>
      <c r="C5569" t="s">
        <v>4228</v>
      </c>
      <c r="D5569" t="s">
        <v>21243</v>
      </c>
      <c r="E5569" t="s">
        <v>3407</v>
      </c>
      <c r="F5569">
        <v>1</v>
      </c>
      <c r="G5569" t="s">
        <v>2509</v>
      </c>
      <c r="H5569" t="s">
        <v>2510</v>
      </c>
      <c r="I5569" t="s">
        <v>2076</v>
      </c>
      <c r="J5569" t="s">
        <v>3408</v>
      </c>
      <c r="K5569" t="s">
        <v>3109</v>
      </c>
      <c r="L5569" t="s">
        <v>2058</v>
      </c>
      <c r="M5569" t="s">
        <v>2059</v>
      </c>
      <c r="N5569">
        <v>6</v>
      </c>
      <c r="O5569">
        <v>289</v>
      </c>
      <c r="P5569">
        <v>1.18</v>
      </c>
      <c r="Q5569">
        <v>24480</v>
      </c>
      <c r="R5569">
        <v>5</v>
      </c>
      <c r="S5569">
        <v>250</v>
      </c>
      <c r="T5569">
        <v>1.02</v>
      </c>
      <c r="U5569">
        <v>1</v>
      </c>
      <c r="V5569">
        <v>39</v>
      </c>
      <c r="W5569">
        <v>0.16</v>
      </c>
      <c r="X5569">
        <v>0</v>
      </c>
      <c r="Y5569">
        <v>0</v>
      </c>
      <c r="Z5569">
        <v>0</v>
      </c>
      <c r="AA5569">
        <v>0</v>
      </c>
      <c r="AB5569">
        <v>0</v>
      </c>
      <c r="AC5569">
        <v>0</v>
      </c>
      <c r="AD5569">
        <v>0</v>
      </c>
      <c r="AE5569">
        <v>0</v>
      </c>
      <c r="AF5569">
        <v>0</v>
      </c>
      <c r="AG5569" t="s">
        <v>21244</v>
      </c>
      <c r="AH5569" s="21" t="str">
        <f t="shared" si="172"/>
        <v>YR25</v>
      </c>
      <c r="AI5569" s="21">
        <v>345.36</v>
      </c>
      <c r="AJ5569" s="21">
        <f t="shared" si="173"/>
        <v>98.819444444444443</v>
      </c>
      <c r="AK5569" s="21" t="s">
        <v>2063</v>
      </c>
      <c r="AL5569" t="s">
        <v>3411</v>
      </c>
      <c r="AM5569" s="26" t="s">
        <v>38</v>
      </c>
      <c r="AN5569" t="s">
        <v>2033</v>
      </c>
    </row>
    <row r="5570" spans="1:40" ht="15" hidden="1" thickTop="1" x14ac:dyDescent="0.35">
      <c r="A5570" t="s">
        <v>12992</v>
      </c>
      <c r="B5570" t="s">
        <v>21245</v>
      </c>
      <c r="C5570" t="s">
        <v>4699</v>
      </c>
      <c r="D5570" t="s">
        <v>21246</v>
      </c>
      <c r="E5570" t="s">
        <v>2608</v>
      </c>
      <c r="F5570">
        <v>1</v>
      </c>
      <c r="G5570" t="s">
        <v>2609</v>
      </c>
      <c r="H5570" t="s">
        <v>2577</v>
      </c>
      <c r="I5570" t="s">
        <v>2076</v>
      </c>
      <c r="J5570" t="s">
        <v>2764</v>
      </c>
      <c r="K5570" t="s">
        <v>2765</v>
      </c>
      <c r="L5570" t="s">
        <v>2058</v>
      </c>
      <c r="M5570" t="s">
        <v>2059</v>
      </c>
      <c r="N5570">
        <v>7</v>
      </c>
      <c r="O5570">
        <v>274</v>
      </c>
      <c r="P5570">
        <v>1.1200000000000001</v>
      </c>
      <c r="Q5570">
        <v>24480</v>
      </c>
      <c r="R5570">
        <v>1</v>
      </c>
      <c r="S5570">
        <v>90</v>
      </c>
      <c r="T5570">
        <v>0.37</v>
      </c>
      <c r="U5570">
        <v>6</v>
      </c>
      <c r="V5570">
        <v>184</v>
      </c>
      <c r="W5570">
        <v>0.75</v>
      </c>
      <c r="X5570">
        <v>0</v>
      </c>
      <c r="Y5570">
        <v>0</v>
      </c>
      <c r="Z5570">
        <v>0</v>
      </c>
      <c r="AA5570">
        <v>0</v>
      </c>
      <c r="AB5570">
        <v>0</v>
      </c>
      <c r="AC5570">
        <v>0</v>
      </c>
      <c r="AD5570">
        <v>0</v>
      </c>
      <c r="AE5570">
        <v>0</v>
      </c>
      <c r="AF5570">
        <v>0</v>
      </c>
      <c r="AG5570" t="s">
        <v>21247</v>
      </c>
      <c r="AH5570" s="21" t="str">
        <f t="shared" si="172"/>
        <v>YR25</v>
      </c>
      <c r="AI5570" s="21">
        <v>345.36</v>
      </c>
      <c r="AJ5570" s="21">
        <f t="shared" si="173"/>
        <v>98.880718954248366</v>
      </c>
      <c r="AK5570" s="21" t="s">
        <v>2063</v>
      </c>
      <c r="AL5570" t="s">
        <v>2613</v>
      </c>
      <c r="AM5570" s="26" t="s">
        <v>38</v>
      </c>
      <c r="AN5570" t="s">
        <v>2032</v>
      </c>
    </row>
    <row r="5571" spans="1:40" ht="15" hidden="1" thickTop="1" x14ac:dyDescent="0.35">
      <c r="A5571" t="s">
        <v>12996</v>
      </c>
      <c r="B5571" t="s">
        <v>21248</v>
      </c>
      <c r="C5571" t="s">
        <v>3357</v>
      </c>
      <c r="D5571" t="s">
        <v>21249</v>
      </c>
      <c r="E5571" t="s">
        <v>2562</v>
      </c>
      <c r="F5571">
        <v>1</v>
      </c>
      <c r="G5571" t="s">
        <v>2546</v>
      </c>
      <c r="H5571" t="s">
        <v>2510</v>
      </c>
      <c r="I5571" t="s">
        <v>2076</v>
      </c>
      <c r="J5571" t="s">
        <v>2547</v>
      </c>
      <c r="K5571" t="s">
        <v>2548</v>
      </c>
      <c r="L5571" t="s">
        <v>2058</v>
      </c>
      <c r="M5571" t="s">
        <v>2982</v>
      </c>
      <c r="N5571">
        <v>5</v>
      </c>
      <c r="O5571">
        <v>145</v>
      </c>
      <c r="P5571">
        <v>1.02</v>
      </c>
      <c r="Q5571">
        <v>14280</v>
      </c>
      <c r="R5571">
        <v>1</v>
      </c>
      <c r="S5571">
        <v>36</v>
      </c>
      <c r="T5571">
        <v>0.25</v>
      </c>
      <c r="U5571">
        <v>4</v>
      </c>
      <c r="V5571">
        <v>109</v>
      </c>
      <c r="W5571">
        <v>0.76</v>
      </c>
      <c r="X5571">
        <v>0</v>
      </c>
      <c r="Y5571">
        <v>0</v>
      </c>
      <c r="Z5571">
        <v>0</v>
      </c>
      <c r="AA5571">
        <v>0</v>
      </c>
      <c r="AB5571">
        <v>0</v>
      </c>
      <c r="AC5571">
        <v>0</v>
      </c>
      <c r="AD5571">
        <v>0</v>
      </c>
      <c r="AE5571">
        <v>0</v>
      </c>
      <c r="AF5571">
        <v>0</v>
      </c>
      <c r="AG5571" t="s">
        <v>21250</v>
      </c>
      <c r="AH5571" s="21" t="str">
        <f t="shared" si="172"/>
        <v>YR25</v>
      </c>
      <c r="AI5571" s="21">
        <v>201.59999999999997</v>
      </c>
      <c r="AJ5571" s="21">
        <f t="shared" si="173"/>
        <v>98.984593837535016</v>
      </c>
      <c r="AK5571" s="21" t="s">
        <v>2063</v>
      </c>
      <c r="AL5571" t="s">
        <v>2551</v>
      </c>
      <c r="AM5571" s="26" t="s">
        <v>38</v>
      </c>
      <c r="AN5571" t="s">
        <v>2031</v>
      </c>
    </row>
    <row r="5572" spans="1:40" ht="15" hidden="1" thickTop="1" x14ac:dyDescent="0.35">
      <c r="A5572" t="s">
        <v>13001</v>
      </c>
      <c r="B5572" t="s">
        <v>21251</v>
      </c>
      <c r="C5572" t="s">
        <v>3781</v>
      </c>
      <c r="D5572" t="s">
        <v>21252</v>
      </c>
      <c r="E5572" t="s">
        <v>2691</v>
      </c>
      <c r="F5572">
        <v>1</v>
      </c>
      <c r="G5572" t="s">
        <v>2609</v>
      </c>
      <c r="H5572" t="s">
        <v>2577</v>
      </c>
      <c r="I5572" t="s">
        <v>2076</v>
      </c>
      <c r="J5572" t="s">
        <v>2692</v>
      </c>
      <c r="K5572" t="s">
        <v>2635</v>
      </c>
      <c r="L5572" t="s">
        <v>2058</v>
      </c>
      <c r="M5572" t="s">
        <v>2163</v>
      </c>
      <c r="N5572">
        <v>3</v>
      </c>
      <c r="O5572">
        <v>171</v>
      </c>
      <c r="P5572">
        <v>0.99</v>
      </c>
      <c r="Q5572">
        <v>17340</v>
      </c>
      <c r="R5572">
        <v>2</v>
      </c>
      <c r="S5572">
        <v>55</v>
      </c>
      <c r="T5572">
        <v>0.32</v>
      </c>
      <c r="U5572">
        <v>1</v>
      </c>
      <c r="V5572">
        <v>116</v>
      </c>
      <c r="W5572">
        <v>0.67</v>
      </c>
      <c r="X5572">
        <v>0</v>
      </c>
      <c r="Y5572">
        <v>0</v>
      </c>
      <c r="Z5572">
        <v>0</v>
      </c>
      <c r="AA5572">
        <v>0</v>
      </c>
      <c r="AB5572">
        <v>0</v>
      </c>
      <c r="AC5572">
        <v>0</v>
      </c>
      <c r="AD5572">
        <v>0</v>
      </c>
      <c r="AE5572">
        <v>0</v>
      </c>
      <c r="AF5572">
        <v>0</v>
      </c>
      <c r="AG5572" t="s">
        <v>21253</v>
      </c>
      <c r="AH5572" s="21" t="str">
        <f t="shared" si="172"/>
        <v>YR25</v>
      </c>
      <c r="AI5572" s="21">
        <v>244.8</v>
      </c>
      <c r="AJ5572" s="21">
        <f t="shared" si="173"/>
        <v>99.013840830449823</v>
      </c>
      <c r="AK5572" s="21" t="s">
        <v>2063</v>
      </c>
      <c r="AL5572" t="s">
        <v>2581</v>
      </c>
      <c r="AM5572" s="26" t="s">
        <v>38</v>
      </c>
      <c r="AN5572" t="s">
        <v>2031</v>
      </c>
    </row>
    <row r="5573" spans="1:40" ht="15" hidden="1" thickTop="1" x14ac:dyDescent="0.35">
      <c r="A5573" t="s">
        <v>13005</v>
      </c>
      <c r="B5573" t="s">
        <v>21254</v>
      </c>
      <c r="C5573" t="s">
        <v>2751</v>
      </c>
      <c r="D5573" t="s">
        <v>21255</v>
      </c>
      <c r="E5573" t="s">
        <v>2646</v>
      </c>
      <c r="F5573">
        <v>1</v>
      </c>
      <c r="G5573" t="s">
        <v>2600</v>
      </c>
      <c r="H5573" t="s">
        <v>2577</v>
      </c>
      <c r="I5573" t="s">
        <v>2076</v>
      </c>
      <c r="J5573" t="s">
        <v>2647</v>
      </c>
      <c r="K5573" t="s">
        <v>2602</v>
      </c>
      <c r="L5573" t="s">
        <v>2058</v>
      </c>
      <c r="M5573" t="s">
        <v>2059</v>
      </c>
      <c r="N5573">
        <v>2</v>
      </c>
      <c r="O5573">
        <v>29</v>
      </c>
      <c r="P5573">
        <v>0.12</v>
      </c>
      <c r="Q5573">
        <v>24480</v>
      </c>
      <c r="R5573">
        <v>0</v>
      </c>
      <c r="S5573">
        <v>0</v>
      </c>
      <c r="T5573">
        <v>0</v>
      </c>
      <c r="U5573">
        <v>2</v>
      </c>
      <c r="V5573">
        <v>29</v>
      </c>
      <c r="W5573">
        <v>0.12</v>
      </c>
      <c r="X5573">
        <v>0</v>
      </c>
      <c r="Y5573">
        <v>0</v>
      </c>
      <c r="Z5573">
        <v>0</v>
      </c>
      <c r="AA5573">
        <v>0</v>
      </c>
      <c r="AB5573">
        <v>0</v>
      </c>
      <c r="AC5573">
        <v>0</v>
      </c>
      <c r="AD5573">
        <v>0</v>
      </c>
      <c r="AE5573">
        <v>0</v>
      </c>
      <c r="AF5573">
        <v>0</v>
      </c>
      <c r="AG5573" t="s">
        <v>21256</v>
      </c>
      <c r="AH5573" s="21" t="str">
        <f t="shared" si="172"/>
        <v>YR25</v>
      </c>
      <c r="AI5573" s="21">
        <v>345.36</v>
      </c>
      <c r="AJ5573" s="21">
        <f t="shared" si="173"/>
        <v>99.881535947712422</v>
      </c>
      <c r="AK5573" s="21" t="s">
        <v>2060</v>
      </c>
      <c r="AL5573" t="s">
        <v>2551</v>
      </c>
      <c r="AM5573" s="26" t="s">
        <v>38</v>
      </c>
      <c r="AN5573" t="s">
        <v>2032</v>
      </c>
    </row>
    <row r="5574" spans="1:40" ht="15" hidden="1" thickTop="1" x14ac:dyDescent="0.35">
      <c r="A5574" t="s">
        <v>8263</v>
      </c>
      <c r="B5574" t="s">
        <v>21257</v>
      </c>
      <c r="C5574" t="s">
        <v>3357</v>
      </c>
      <c r="D5574" t="s">
        <v>21249</v>
      </c>
      <c r="E5574" t="s">
        <v>2562</v>
      </c>
      <c r="F5574">
        <v>1</v>
      </c>
      <c r="G5574" t="s">
        <v>2546</v>
      </c>
      <c r="H5574" t="s">
        <v>2510</v>
      </c>
      <c r="I5574" t="s">
        <v>2076</v>
      </c>
      <c r="J5574" t="s">
        <v>2547</v>
      </c>
      <c r="K5574" t="s">
        <v>2548</v>
      </c>
      <c r="L5574" t="s">
        <v>2058</v>
      </c>
      <c r="M5574" t="s">
        <v>2982</v>
      </c>
      <c r="N5574">
        <v>1</v>
      </c>
      <c r="O5574">
        <v>22</v>
      </c>
      <c r="P5574">
        <v>0.15</v>
      </c>
      <c r="Q5574">
        <v>14280</v>
      </c>
      <c r="R5574">
        <v>0</v>
      </c>
      <c r="S5574">
        <v>0</v>
      </c>
      <c r="T5574">
        <v>0</v>
      </c>
      <c r="U5574">
        <v>1</v>
      </c>
      <c r="V5574">
        <v>22</v>
      </c>
      <c r="W5574">
        <v>0.15</v>
      </c>
      <c r="X5574">
        <v>0</v>
      </c>
      <c r="Y5574">
        <v>0</v>
      </c>
      <c r="Z5574">
        <v>0</v>
      </c>
      <c r="AA5574">
        <v>0</v>
      </c>
      <c r="AB5574">
        <v>0</v>
      </c>
      <c r="AC5574">
        <v>0</v>
      </c>
      <c r="AD5574">
        <v>0</v>
      </c>
      <c r="AE5574">
        <v>0</v>
      </c>
      <c r="AF5574">
        <v>0</v>
      </c>
      <c r="AG5574" t="s">
        <v>21258</v>
      </c>
      <c r="AH5574" s="21" t="str">
        <f t="shared" si="172"/>
        <v>YR25</v>
      </c>
      <c r="AI5574" s="21">
        <v>201.59999999999997</v>
      </c>
      <c r="AJ5574" s="21">
        <f t="shared" si="173"/>
        <v>99.845938375350144</v>
      </c>
      <c r="AK5574" s="21" t="s">
        <v>2060</v>
      </c>
      <c r="AL5574" t="s">
        <v>2551</v>
      </c>
      <c r="AM5574" s="26" t="s">
        <v>38</v>
      </c>
      <c r="AN5574" t="s">
        <v>2031</v>
      </c>
    </row>
    <row r="5575" spans="1:40" ht="15" hidden="1" thickTop="1" x14ac:dyDescent="0.35">
      <c r="A5575" t="s">
        <v>8267</v>
      </c>
      <c r="B5575" t="s">
        <v>21259</v>
      </c>
      <c r="C5575" t="s">
        <v>5084</v>
      </c>
      <c r="D5575" t="s">
        <v>21260</v>
      </c>
      <c r="E5575" t="s">
        <v>3005</v>
      </c>
      <c r="F5575">
        <v>1</v>
      </c>
      <c r="G5575" t="s">
        <v>2546</v>
      </c>
      <c r="H5575" t="s">
        <v>2510</v>
      </c>
      <c r="I5575" t="s">
        <v>2076</v>
      </c>
      <c r="J5575" t="s">
        <v>3711</v>
      </c>
      <c r="K5575" t="s">
        <v>2548</v>
      </c>
      <c r="L5575" t="s">
        <v>2058</v>
      </c>
      <c r="M5575" t="s">
        <v>2170</v>
      </c>
      <c r="N5575">
        <v>2</v>
      </c>
      <c r="O5575">
        <v>81</v>
      </c>
      <c r="P5575">
        <v>0.53</v>
      </c>
      <c r="Q5575">
        <v>15300</v>
      </c>
      <c r="R5575">
        <v>1</v>
      </c>
      <c r="S5575">
        <v>41</v>
      </c>
      <c r="T5575">
        <v>0.27</v>
      </c>
      <c r="U5575">
        <v>0</v>
      </c>
      <c r="V5575">
        <v>0</v>
      </c>
      <c r="W5575">
        <v>0</v>
      </c>
      <c r="X5575">
        <v>1</v>
      </c>
      <c r="Y5575">
        <v>40</v>
      </c>
      <c r="Z5575">
        <v>0.26</v>
      </c>
      <c r="AA5575">
        <v>0</v>
      </c>
      <c r="AB5575">
        <v>0</v>
      </c>
      <c r="AC5575">
        <v>0</v>
      </c>
      <c r="AD5575">
        <v>0</v>
      </c>
      <c r="AE5575">
        <v>0</v>
      </c>
      <c r="AF5575">
        <v>0</v>
      </c>
      <c r="AG5575" t="s">
        <v>21261</v>
      </c>
      <c r="AH5575" s="21" t="str">
        <f t="shared" ref="AH5575:AH5638" si="174">LEFT(AG5575,4)</f>
        <v>YR25</v>
      </c>
      <c r="AI5575" s="21">
        <v>216</v>
      </c>
      <c r="AJ5575" s="21">
        <f t="shared" ref="AJ5575:AJ5638" si="175">100-(O5575/Q5575*100)</f>
        <v>99.470588235294116</v>
      </c>
      <c r="AK5575" s="21" t="s">
        <v>2060</v>
      </c>
      <c r="AL5575" t="s">
        <v>2551</v>
      </c>
      <c r="AM5575" s="26" t="s">
        <v>38</v>
      </c>
      <c r="AN5575" t="s">
        <v>2031</v>
      </c>
    </row>
    <row r="5576" spans="1:40" ht="15" hidden="1" thickTop="1" x14ac:dyDescent="0.35">
      <c r="A5576" t="s">
        <v>13015</v>
      </c>
      <c r="B5576" t="s">
        <v>21263</v>
      </c>
      <c r="C5576" t="s">
        <v>3332</v>
      </c>
      <c r="D5576" t="s">
        <v>21264</v>
      </c>
      <c r="E5576" t="s">
        <v>2575</v>
      </c>
      <c r="F5576">
        <v>1</v>
      </c>
      <c r="G5576" t="s">
        <v>2600</v>
      </c>
      <c r="H5576" t="s">
        <v>2577</v>
      </c>
      <c r="I5576" t="s">
        <v>2076</v>
      </c>
      <c r="J5576" t="s">
        <v>2699</v>
      </c>
      <c r="K5576" t="s">
        <v>2579</v>
      </c>
      <c r="L5576" t="s">
        <v>2058</v>
      </c>
      <c r="M5576" t="s">
        <v>2059</v>
      </c>
      <c r="N5576">
        <v>4</v>
      </c>
      <c r="O5576">
        <v>80</v>
      </c>
      <c r="P5576">
        <v>0.33</v>
      </c>
      <c r="Q5576">
        <v>24480</v>
      </c>
      <c r="R5576">
        <v>1</v>
      </c>
      <c r="S5576">
        <v>26</v>
      </c>
      <c r="T5576">
        <v>0.11</v>
      </c>
      <c r="U5576">
        <v>3</v>
      </c>
      <c r="V5576">
        <v>54</v>
      </c>
      <c r="W5576">
        <v>0.22</v>
      </c>
      <c r="X5576">
        <v>0</v>
      </c>
      <c r="Y5576">
        <v>0</v>
      </c>
      <c r="Z5576">
        <v>0</v>
      </c>
      <c r="AA5576">
        <v>0</v>
      </c>
      <c r="AB5576">
        <v>0</v>
      </c>
      <c r="AC5576">
        <v>0</v>
      </c>
      <c r="AD5576">
        <v>0</v>
      </c>
      <c r="AE5576">
        <v>0</v>
      </c>
      <c r="AF5576">
        <v>0</v>
      </c>
      <c r="AG5576" t="s">
        <v>21265</v>
      </c>
      <c r="AH5576" s="21" t="str">
        <f t="shared" si="174"/>
        <v>YR25</v>
      </c>
      <c r="AI5576" s="21">
        <v>345.36</v>
      </c>
      <c r="AJ5576" s="21">
        <f t="shared" si="175"/>
        <v>99.673202614379079</v>
      </c>
      <c r="AK5576" s="21" t="s">
        <v>2060</v>
      </c>
      <c r="AL5576" t="s">
        <v>2581</v>
      </c>
      <c r="AM5576" s="26" t="s">
        <v>38</v>
      </c>
      <c r="AN5576" t="s">
        <v>2032</v>
      </c>
    </row>
    <row r="5577" spans="1:40" ht="15" hidden="1" thickTop="1" x14ac:dyDescent="0.35">
      <c r="A5577" t="s">
        <v>13019</v>
      </c>
      <c r="B5577" t="s">
        <v>21266</v>
      </c>
      <c r="C5577" t="s">
        <v>2880</v>
      </c>
      <c r="D5577" t="s">
        <v>21267</v>
      </c>
      <c r="E5577" t="s">
        <v>2608</v>
      </c>
      <c r="F5577">
        <v>1</v>
      </c>
      <c r="G5577" t="s">
        <v>2609</v>
      </c>
      <c r="H5577" t="s">
        <v>2577</v>
      </c>
      <c r="I5577" t="s">
        <v>2076</v>
      </c>
      <c r="J5577" t="s">
        <v>2675</v>
      </c>
      <c r="K5577" t="s">
        <v>2611</v>
      </c>
      <c r="L5577" t="s">
        <v>2058</v>
      </c>
      <c r="M5577" t="s">
        <v>2310</v>
      </c>
      <c r="N5577">
        <v>4</v>
      </c>
      <c r="O5577">
        <v>155</v>
      </c>
      <c r="P5577">
        <v>0.95</v>
      </c>
      <c r="Q5577">
        <v>16320</v>
      </c>
      <c r="R5577">
        <v>0</v>
      </c>
      <c r="S5577">
        <v>0</v>
      </c>
      <c r="T5577">
        <v>0</v>
      </c>
      <c r="U5577">
        <v>4</v>
      </c>
      <c r="V5577">
        <v>155</v>
      </c>
      <c r="W5577">
        <v>0.95</v>
      </c>
      <c r="X5577">
        <v>0</v>
      </c>
      <c r="Y5577">
        <v>0</v>
      </c>
      <c r="Z5577">
        <v>0</v>
      </c>
      <c r="AA5577">
        <v>0</v>
      </c>
      <c r="AB5577">
        <v>0</v>
      </c>
      <c r="AC5577">
        <v>0</v>
      </c>
      <c r="AD5577">
        <v>0</v>
      </c>
      <c r="AE5577">
        <v>0</v>
      </c>
      <c r="AF5577">
        <v>0</v>
      </c>
      <c r="AG5577" t="s">
        <v>21268</v>
      </c>
      <c r="AH5577" s="21" t="str">
        <f t="shared" si="174"/>
        <v>YR25</v>
      </c>
      <c r="AI5577" s="21">
        <v>230.39999999999998</v>
      </c>
      <c r="AJ5577" s="21">
        <f t="shared" si="175"/>
        <v>99.050245098039213</v>
      </c>
      <c r="AK5577" s="21" t="s">
        <v>2063</v>
      </c>
      <c r="AL5577" t="s">
        <v>2581</v>
      </c>
      <c r="AM5577" s="26" t="s">
        <v>38</v>
      </c>
      <c r="AN5577" t="s">
        <v>2031</v>
      </c>
    </row>
    <row r="5578" spans="1:40" ht="15" hidden="1" thickTop="1" x14ac:dyDescent="0.35">
      <c r="A5578" t="s">
        <v>13023</v>
      </c>
      <c r="B5578" t="s">
        <v>21269</v>
      </c>
      <c r="C5578" t="s">
        <v>2522</v>
      </c>
      <c r="D5578" t="s">
        <v>21270</v>
      </c>
      <c r="E5578" t="s">
        <v>61</v>
      </c>
      <c r="F5578">
        <v>3</v>
      </c>
      <c r="G5578" t="s">
        <v>2524</v>
      </c>
      <c r="H5578" t="s">
        <v>2056</v>
      </c>
      <c r="I5578" t="s">
        <v>2076</v>
      </c>
      <c r="J5578" t="s">
        <v>2525</v>
      </c>
      <c r="K5578" t="s">
        <v>62</v>
      </c>
      <c r="L5578" t="s">
        <v>2058</v>
      </c>
      <c r="M5578" t="s">
        <v>2059</v>
      </c>
      <c r="N5578">
        <v>1</v>
      </c>
      <c r="O5578">
        <v>671</v>
      </c>
      <c r="P5578">
        <v>2.74</v>
      </c>
      <c r="Q5578">
        <v>24480</v>
      </c>
      <c r="R5578">
        <v>1</v>
      </c>
      <c r="S5578">
        <v>671</v>
      </c>
      <c r="T5578">
        <v>2.74</v>
      </c>
      <c r="U5578">
        <v>0</v>
      </c>
      <c r="V5578">
        <v>0</v>
      </c>
      <c r="W5578">
        <v>0</v>
      </c>
      <c r="X5578">
        <v>0</v>
      </c>
      <c r="Y5578">
        <v>0</v>
      </c>
      <c r="Z5578">
        <v>0</v>
      </c>
      <c r="AA5578">
        <v>0</v>
      </c>
      <c r="AB5578">
        <v>0</v>
      </c>
      <c r="AC5578">
        <v>0</v>
      </c>
      <c r="AD5578">
        <v>0</v>
      </c>
      <c r="AE5578">
        <v>0</v>
      </c>
      <c r="AF5578">
        <v>0</v>
      </c>
      <c r="AG5578" t="s">
        <v>21271</v>
      </c>
      <c r="AH5578" s="21" t="str">
        <f t="shared" si="174"/>
        <v>YR25</v>
      </c>
      <c r="AI5578" s="21">
        <v>345.36</v>
      </c>
      <c r="AJ5578" s="21">
        <f t="shared" si="175"/>
        <v>97.258986928104576</v>
      </c>
      <c r="AK5578" s="21" t="s">
        <v>2063</v>
      </c>
      <c r="AL5578" t="s">
        <v>2527</v>
      </c>
      <c r="AM5578" s="26" t="s">
        <v>38</v>
      </c>
      <c r="AN5578" t="s">
        <v>2031</v>
      </c>
    </row>
    <row r="5579" spans="1:40" ht="15" hidden="1" thickTop="1" x14ac:dyDescent="0.35">
      <c r="A5579" t="s">
        <v>13027</v>
      </c>
      <c r="B5579" t="s">
        <v>21272</v>
      </c>
      <c r="C5579" t="s">
        <v>3996</v>
      </c>
      <c r="D5579" t="s">
        <v>21273</v>
      </c>
      <c r="E5579" t="s">
        <v>2575</v>
      </c>
      <c r="F5579">
        <v>1</v>
      </c>
      <c r="G5579" t="s">
        <v>2600</v>
      </c>
      <c r="H5579" t="s">
        <v>2577</v>
      </c>
      <c r="I5579" t="s">
        <v>2076</v>
      </c>
      <c r="J5579" t="s">
        <v>2601</v>
      </c>
      <c r="K5579" t="s">
        <v>2602</v>
      </c>
      <c r="L5579" t="s">
        <v>2058</v>
      </c>
      <c r="M5579" t="s">
        <v>2170</v>
      </c>
      <c r="N5579">
        <v>2</v>
      </c>
      <c r="O5579">
        <v>45</v>
      </c>
      <c r="P5579">
        <v>0.28999999999999998</v>
      </c>
      <c r="Q5579">
        <v>15300</v>
      </c>
      <c r="R5579">
        <v>2</v>
      </c>
      <c r="S5579">
        <v>45</v>
      </c>
      <c r="T5579">
        <v>0.28999999999999998</v>
      </c>
      <c r="U5579">
        <v>0</v>
      </c>
      <c r="V5579">
        <v>0</v>
      </c>
      <c r="W5579">
        <v>0</v>
      </c>
      <c r="X5579">
        <v>0</v>
      </c>
      <c r="Y5579">
        <v>0</v>
      </c>
      <c r="Z5579">
        <v>0</v>
      </c>
      <c r="AA5579">
        <v>0</v>
      </c>
      <c r="AB5579">
        <v>0</v>
      </c>
      <c r="AC5579">
        <v>0</v>
      </c>
      <c r="AD5579">
        <v>0</v>
      </c>
      <c r="AE5579">
        <v>0</v>
      </c>
      <c r="AF5579">
        <v>0</v>
      </c>
      <c r="AG5579" t="s">
        <v>21274</v>
      </c>
      <c r="AH5579" s="21" t="str">
        <f t="shared" si="174"/>
        <v>YR25</v>
      </c>
      <c r="AI5579" s="21">
        <v>216</v>
      </c>
      <c r="AJ5579" s="21">
        <f t="shared" si="175"/>
        <v>99.705882352941174</v>
      </c>
      <c r="AK5579" s="21" t="s">
        <v>2060</v>
      </c>
      <c r="AL5579" t="s">
        <v>2551</v>
      </c>
      <c r="AM5579" s="26" t="s">
        <v>38</v>
      </c>
      <c r="AN5579" t="s">
        <v>2031</v>
      </c>
    </row>
    <row r="5580" spans="1:40" ht="15" hidden="1" thickTop="1" x14ac:dyDescent="0.35">
      <c r="A5580" t="s">
        <v>13030</v>
      </c>
      <c r="B5580" t="s">
        <v>21275</v>
      </c>
      <c r="C5580" t="s">
        <v>3248</v>
      </c>
      <c r="D5580" t="s">
        <v>21276</v>
      </c>
      <c r="E5580" t="s">
        <v>2938</v>
      </c>
      <c r="F5580">
        <v>1</v>
      </c>
      <c r="G5580" t="s">
        <v>2593</v>
      </c>
      <c r="H5580" t="s">
        <v>2056</v>
      </c>
      <c r="I5580" t="s">
        <v>2076</v>
      </c>
      <c r="J5580" t="s">
        <v>3250</v>
      </c>
      <c r="K5580" t="s">
        <v>65</v>
      </c>
      <c r="L5580" t="s">
        <v>2058</v>
      </c>
      <c r="M5580" t="s">
        <v>2170</v>
      </c>
      <c r="N5580">
        <v>3</v>
      </c>
      <c r="O5580">
        <v>34</v>
      </c>
      <c r="P5580">
        <v>0.22</v>
      </c>
      <c r="Q5580">
        <v>15300</v>
      </c>
      <c r="R5580">
        <v>1</v>
      </c>
      <c r="S5580">
        <v>5</v>
      </c>
      <c r="T5580">
        <v>0.03</v>
      </c>
      <c r="U5580">
        <v>2</v>
      </c>
      <c r="V5580">
        <v>29</v>
      </c>
      <c r="W5580">
        <v>0.19</v>
      </c>
      <c r="X5580">
        <v>0</v>
      </c>
      <c r="Y5580">
        <v>0</v>
      </c>
      <c r="Z5580">
        <v>0</v>
      </c>
      <c r="AA5580">
        <v>0</v>
      </c>
      <c r="AB5580">
        <v>0</v>
      </c>
      <c r="AC5580">
        <v>0</v>
      </c>
      <c r="AD5580">
        <v>0</v>
      </c>
      <c r="AE5580">
        <v>0</v>
      </c>
      <c r="AF5580">
        <v>0</v>
      </c>
      <c r="AG5580" t="s">
        <v>21277</v>
      </c>
      <c r="AH5580" s="21" t="str">
        <f t="shared" si="174"/>
        <v>YR25</v>
      </c>
      <c r="AI5580" s="21">
        <v>216</v>
      </c>
      <c r="AJ5580" s="21">
        <f t="shared" si="175"/>
        <v>99.777777777777771</v>
      </c>
      <c r="AK5580" s="21" t="s">
        <v>2060</v>
      </c>
      <c r="AL5580" t="s">
        <v>2527</v>
      </c>
      <c r="AM5580" s="26" t="s">
        <v>38</v>
      </c>
      <c r="AN5580" t="s">
        <v>2030</v>
      </c>
    </row>
    <row r="5581" spans="1:40" ht="15" hidden="1" thickTop="1" x14ac:dyDescent="0.35">
      <c r="A5581" t="s">
        <v>13034</v>
      </c>
      <c r="B5581" t="s">
        <v>21278</v>
      </c>
      <c r="C5581" t="s">
        <v>4282</v>
      </c>
      <c r="D5581" t="s">
        <v>21279</v>
      </c>
      <c r="E5581" t="s">
        <v>2646</v>
      </c>
      <c r="F5581">
        <v>1</v>
      </c>
      <c r="G5581" t="s">
        <v>2600</v>
      </c>
      <c r="H5581" t="s">
        <v>2577</v>
      </c>
      <c r="I5581" t="s">
        <v>2076</v>
      </c>
      <c r="J5581" t="s">
        <v>2699</v>
      </c>
      <c r="K5581" t="s">
        <v>2579</v>
      </c>
      <c r="L5581" t="s">
        <v>2058</v>
      </c>
      <c r="M5581" t="s">
        <v>2163</v>
      </c>
      <c r="N5581">
        <v>1</v>
      </c>
      <c r="O5581">
        <v>56</v>
      </c>
      <c r="P5581">
        <v>0.32</v>
      </c>
      <c r="Q5581">
        <v>17340</v>
      </c>
      <c r="R5581">
        <v>0</v>
      </c>
      <c r="S5581">
        <v>0</v>
      </c>
      <c r="T5581">
        <v>0</v>
      </c>
      <c r="U5581">
        <v>1</v>
      </c>
      <c r="V5581">
        <v>56</v>
      </c>
      <c r="W5581">
        <v>0.32</v>
      </c>
      <c r="X5581">
        <v>0</v>
      </c>
      <c r="Y5581">
        <v>0</v>
      </c>
      <c r="Z5581">
        <v>0</v>
      </c>
      <c r="AA5581">
        <v>0</v>
      </c>
      <c r="AB5581">
        <v>0</v>
      </c>
      <c r="AC5581">
        <v>0</v>
      </c>
      <c r="AD5581">
        <v>0</v>
      </c>
      <c r="AE5581">
        <v>0</v>
      </c>
      <c r="AF5581">
        <v>0</v>
      </c>
      <c r="AG5581" t="s">
        <v>21280</v>
      </c>
      <c r="AH5581" s="21" t="str">
        <f t="shared" si="174"/>
        <v>YR25</v>
      </c>
      <c r="AI5581" s="21">
        <v>244.8</v>
      </c>
      <c r="AJ5581" s="21">
        <f t="shared" si="175"/>
        <v>99.677047289504031</v>
      </c>
      <c r="AK5581" s="21" t="s">
        <v>2060</v>
      </c>
      <c r="AL5581" t="s">
        <v>2581</v>
      </c>
      <c r="AM5581" s="26" t="s">
        <v>38</v>
      </c>
      <c r="AN5581" t="s">
        <v>2030</v>
      </c>
    </row>
    <row r="5582" spans="1:40" ht="15" hidden="1" thickTop="1" x14ac:dyDescent="0.35">
      <c r="A5582" t="s">
        <v>13038</v>
      </c>
      <c r="B5582" t="s">
        <v>21281</v>
      </c>
      <c r="C5582" t="s">
        <v>2746</v>
      </c>
      <c r="D5582" t="s">
        <v>21282</v>
      </c>
      <c r="E5582" t="s">
        <v>2575</v>
      </c>
      <c r="F5582">
        <v>1</v>
      </c>
      <c r="G5582" t="s">
        <v>2609</v>
      </c>
      <c r="H5582" t="s">
        <v>2577</v>
      </c>
      <c r="I5582" t="s">
        <v>2076</v>
      </c>
      <c r="J5582" t="s">
        <v>2675</v>
      </c>
      <c r="K5582" t="s">
        <v>2611</v>
      </c>
      <c r="L5582" t="s">
        <v>2058</v>
      </c>
      <c r="M5582" t="s">
        <v>2170</v>
      </c>
      <c r="N5582">
        <v>5</v>
      </c>
      <c r="O5582">
        <v>72</v>
      </c>
      <c r="P5582">
        <v>0.47</v>
      </c>
      <c r="Q5582">
        <v>15300</v>
      </c>
      <c r="R5582">
        <v>1</v>
      </c>
      <c r="S5582">
        <v>6</v>
      </c>
      <c r="T5582">
        <v>0.04</v>
      </c>
      <c r="U5582">
        <v>4</v>
      </c>
      <c r="V5582">
        <v>66</v>
      </c>
      <c r="W5582">
        <v>0.43</v>
      </c>
      <c r="X5582">
        <v>0</v>
      </c>
      <c r="Y5582">
        <v>0</v>
      </c>
      <c r="Z5582">
        <v>0</v>
      </c>
      <c r="AA5582">
        <v>0</v>
      </c>
      <c r="AB5582">
        <v>0</v>
      </c>
      <c r="AC5582">
        <v>0</v>
      </c>
      <c r="AD5582">
        <v>0</v>
      </c>
      <c r="AE5582">
        <v>0</v>
      </c>
      <c r="AF5582">
        <v>0</v>
      </c>
      <c r="AG5582" t="s">
        <v>21283</v>
      </c>
      <c r="AH5582" s="21" t="str">
        <f t="shared" si="174"/>
        <v>YR25</v>
      </c>
      <c r="AI5582" s="21">
        <v>216</v>
      </c>
      <c r="AJ5582" s="21">
        <f t="shared" si="175"/>
        <v>99.529411764705884</v>
      </c>
      <c r="AK5582" s="21" t="s">
        <v>2060</v>
      </c>
      <c r="AL5582" t="s">
        <v>2581</v>
      </c>
      <c r="AM5582" s="26" t="s">
        <v>38</v>
      </c>
      <c r="AN5582" t="s">
        <v>2031</v>
      </c>
    </row>
    <row r="5583" spans="1:40" ht="15" hidden="1" thickTop="1" x14ac:dyDescent="0.35">
      <c r="A5583" t="s">
        <v>2314</v>
      </c>
      <c r="B5583" t="s">
        <v>21284</v>
      </c>
      <c r="C5583" t="s">
        <v>5566</v>
      </c>
      <c r="D5583" t="s">
        <v>21285</v>
      </c>
      <c r="E5583" t="s">
        <v>3539</v>
      </c>
      <c r="F5583">
        <v>1</v>
      </c>
      <c r="G5583" t="s">
        <v>2682</v>
      </c>
      <c r="H5583" t="s">
        <v>2620</v>
      </c>
      <c r="I5583" t="s">
        <v>2076</v>
      </c>
      <c r="J5583" t="s">
        <v>5568</v>
      </c>
      <c r="K5583" t="s">
        <v>2684</v>
      </c>
      <c r="L5583" t="s">
        <v>2058</v>
      </c>
      <c r="M5583" t="s">
        <v>2059</v>
      </c>
      <c r="N5583">
        <v>6</v>
      </c>
      <c r="O5583">
        <v>160</v>
      </c>
      <c r="P5583">
        <v>0.65</v>
      </c>
      <c r="Q5583">
        <v>24480</v>
      </c>
      <c r="R5583">
        <v>3</v>
      </c>
      <c r="S5583">
        <v>88</v>
      </c>
      <c r="T5583">
        <v>0.36</v>
      </c>
      <c r="U5583">
        <v>3</v>
      </c>
      <c r="V5583">
        <v>72</v>
      </c>
      <c r="W5583">
        <v>0.28999999999999998</v>
      </c>
      <c r="X5583">
        <v>0</v>
      </c>
      <c r="Y5583">
        <v>0</v>
      </c>
      <c r="Z5583">
        <v>0</v>
      </c>
      <c r="AA5583">
        <v>0</v>
      </c>
      <c r="AB5583">
        <v>0</v>
      </c>
      <c r="AC5583">
        <v>0</v>
      </c>
      <c r="AD5583">
        <v>0</v>
      </c>
      <c r="AE5583">
        <v>0</v>
      </c>
      <c r="AF5583">
        <v>0</v>
      </c>
      <c r="AG5583" t="s">
        <v>21286</v>
      </c>
      <c r="AH5583" s="21" t="str">
        <f t="shared" si="174"/>
        <v>YR25</v>
      </c>
      <c r="AI5583" s="21">
        <v>345.36</v>
      </c>
      <c r="AJ5583" s="21">
        <f t="shared" si="175"/>
        <v>99.346405228758172</v>
      </c>
      <c r="AK5583" s="21" t="s">
        <v>2060</v>
      </c>
      <c r="AL5583" t="s">
        <v>2686</v>
      </c>
      <c r="AM5583" s="26" t="s">
        <v>38</v>
      </c>
      <c r="AN5583" t="s">
        <v>2030</v>
      </c>
    </row>
    <row r="5584" spans="1:40" ht="15" hidden="1" thickTop="1" x14ac:dyDescent="0.35">
      <c r="A5584" t="s">
        <v>13045</v>
      </c>
      <c r="B5584" t="s">
        <v>21287</v>
      </c>
      <c r="C5584" t="s">
        <v>14727</v>
      </c>
      <c r="D5584" t="s">
        <v>21288</v>
      </c>
      <c r="E5584" t="s">
        <v>2646</v>
      </c>
      <c r="F5584">
        <v>1</v>
      </c>
      <c r="G5584" t="s">
        <v>2600</v>
      </c>
      <c r="H5584" t="s">
        <v>2577</v>
      </c>
      <c r="I5584" t="s">
        <v>2076</v>
      </c>
      <c r="J5584" t="s">
        <v>2647</v>
      </c>
      <c r="K5584" t="s">
        <v>2602</v>
      </c>
      <c r="L5584" t="s">
        <v>2058</v>
      </c>
      <c r="M5584" t="s">
        <v>2982</v>
      </c>
      <c r="N5584">
        <v>2</v>
      </c>
      <c r="O5584">
        <v>90</v>
      </c>
      <c r="P5584">
        <v>0.63</v>
      </c>
      <c r="Q5584">
        <v>14280</v>
      </c>
      <c r="R5584">
        <v>1</v>
      </c>
      <c r="S5584">
        <v>30</v>
      </c>
      <c r="T5584">
        <v>0.21</v>
      </c>
      <c r="U5584">
        <v>0</v>
      </c>
      <c r="V5584">
        <v>0</v>
      </c>
      <c r="W5584">
        <v>0</v>
      </c>
      <c r="X5584">
        <v>1</v>
      </c>
      <c r="Y5584">
        <v>60</v>
      </c>
      <c r="Z5584">
        <v>0.42</v>
      </c>
      <c r="AA5584">
        <v>0</v>
      </c>
      <c r="AB5584">
        <v>0</v>
      </c>
      <c r="AC5584">
        <v>0</v>
      </c>
      <c r="AD5584">
        <v>0</v>
      </c>
      <c r="AE5584">
        <v>0</v>
      </c>
      <c r="AF5584">
        <v>0</v>
      </c>
      <c r="AG5584" t="s">
        <v>21289</v>
      </c>
      <c r="AH5584" s="21" t="str">
        <f t="shared" si="174"/>
        <v>YR25</v>
      </c>
      <c r="AI5584" s="21">
        <v>201.59999999999997</v>
      </c>
      <c r="AJ5584" s="21">
        <f t="shared" si="175"/>
        <v>99.369747899159663</v>
      </c>
      <c r="AK5584" s="21" t="s">
        <v>2060</v>
      </c>
      <c r="AL5584" t="s">
        <v>2551</v>
      </c>
      <c r="AM5584" s="26" t="s">
        <v>38</v>
      </c>
      <c r="AN5584" t="s">
        <v>2031</v>
      </c>
    </row>
    <row r="5585" spans="1:40" ht="15" hidden="1" thickTop="1" x14ac:dyDescent="0.35">
      <c r="A5585" t="s">
        <v>13049</v>
      </c>
      <c r="B5585" t="s">
        <v>21290</v>
      </c>
      <c r="C5585" t="s">
        <v>2803</v>
      </c>
      <c r="D5585" t="s">
        <v>21291</v>
      </c>
      <c r="E5585" t="s">
        <v>3942</v>
      </c>
      <c r="F5585">
        <v>1</v>
      </c>
      <c r="G5585" t="s">
        <v>2600</v>
      </c>
      <c r="H5585" t="s">
        <v>2577</v>
      </c>
      <c r="I5585" t="s">
        <v>2076</v>
      </c>
      <c r="J5585" t="s">
        <v>2699</v>
      </c>
      <c r="K5585" t="s">
        <v>2579</v>
      </c>
      <c r="L5585" t="s">
        <v>2058</v>
      </c>
      <c r="M5585" t="s">
        <v>2059</v>
      </c>
      <c r="N5585">
        <v>4</v>
      </c>
      <c r="O5585">
        <v>182</v>
      </c>
      <c r="P5585">
        <v>0.74</v>
      </c>
      <c r="Q5585">
        <v>24480</v>
      </c>
      <c r="R5585">
        <v>2</v>
      </c>
      <c r="S5585">
        <v>91</v>
      </c>
      <c r="T5585">
        <v>0.37</v>
      </c>
      <c r="U5585">
        <v>2</v>
      </c>
      <c r="V5585">
        <v>91</v>
      </c>
      <c r="W5585">
        <v>0.37</v>
      </c>
      <c r="X5585">
        <v>0</v>
      </c>
      <c r="Y5585">
        <v>0</v>
      </c>
      <c r="Z5585">
        <v>0</v>
      </c>
      <c r="AA5585">
        <v>0</v>
      </c>
      <c r="AB5585">
        <v>0</v>
      </c>
      <c r="AC5585">
        <v>0</v>
      </c>
      <c r="AD5585">
        <v>0</v>
      </c>
      <c r="AE5585">
        <v>0</v>
      </c>
      <c r="AF5585">
        <v>0</v>
      </c>
      <c r="AG5585" t="s">
        <v>21292</v>
      </c>
      <c r="AH5585" s="21" t="str">
        <f t="shared" si="174"/>
        <v>YR25</v>
      </c>
      <c r="AI5585" s="21">
        <v>345.36</v>
      </c>
      <c r="AJ5585" s="21">
        <f t="shared" si="175"/>
        <v>99.256535947712422</v>
      </c>
      <c r="AK5585" s="21" t="s">
        <v>2060</v>
      </c>
      <c r="AL5585" t="s">
        <v>2581</v>
      </c>
      <c r="AM5585" s="26" t="s">
        <v>38</v>
      </c>
      <c r="AN5585" t="s">
        <v>2030</v>
      </c>
    </row>
    <row r="5586" spans="1:40" ht="15" hidden="1" thickTop="1" x14ac:dyDescent="0.35">
      <c r="A5586" t="s">
        <v>13051</v>
      </c>
      <c r="B5586" t="s">
        <v>21293</v>
      </c>
      <c r="C5586" t="s">
        <v>2746</v>
      </c>
      <c r="D5586" t="s">
        <v>21282</v>
      </c>
      <c r="E5586" t="s">
        <v>2575</v>
      </c>
      <c r="F5586">
        <v>1</v>
      </c>
      <c r="G5586" t="s">
        <v>2609</v>
      </c>
      <c r="H5586" t="s">
        <v>2577</v>
      </c>
      <c r="I5586" t="s">
        <v>2076</v>
      </c>
      <c r="J5586" t="s">
        <v>2675</v>
      </c>
      <c r="K5586" t="s">
        <v>2611</v>
      </c>
      <c r="L5586" t="s">
        <v>2058</v>
      </c>
      <c r="M5586" t="s">
        <v>2170</v>
      </c>
      <c r="N5586">
        <v>2</v>
      </c>
      <c r="O5586">
        <v>57</v>
      </c>
      <c r="P5586">
        <v>0.37</v>
      </c>
      <c r="Q5586">
        <v>15300</v>
      </c>
      <c r="R5586">
        <v>1</v>
      </c>
      <c r="S5586">
        <v>26</v>
      </c>
      <c r="T5586">
        <v>0.17</v>
      </c>
      <c r="U5586">
        <v>1</v>
      </c>
      <c r="V5586">
        <v>31</v>
      </c>
      <c r="W5586">
        <v>0.2</v>
      </c>
      <c r="X5586">
        <v>0</v>
      </c>
      <c r="Y5586">
        <v>0</v>
      </c>
      <c r="Z5586">
        <v>0</v>
      </c>
      <c r="AA5586">
        <v>0</v>
      </c>
      <c r="AB5586">
        <v>0</v>
      </c>
      <c r="AC5586">
        <v>0</v>
      </c>
      <c r="AD5586">
        <v>0</v>
      </c>
      <c r="AE5586">
        <v>0</v>
      </c>
      <c r="AF5586">
        <v>0</v>
      </c>
      <c r="AG5586" t="s">
        <v>21294</v>
      </c>
      <c r="AH5586" s="21" t="str">
        <f t="shared" si="174"/>
        <v>YR25</v>
      </c>
      <c r="AI5586" s="21">
        <v>216</v>
      </c>
      <c r="AJ5586" s="21">
        <f t="shared" si="175"/>
        <v>99.627450980392155</v>
      </c>
      <c r="AK5586" s="21" t="s">
        <v>2060</v>
      </c>
      <c r="AL5586" t="s">
        <v>2581</v>
      </c>
      <c r="AM5586" s="26" t="s">
        <v>38</v>
      </c>
      <c r="AN5586" t="s">
        <v>2031</v>
      </c>
    </row>
    <row r="5587" spans="1:40" ht="15" hidden="1" thickTop="1" x14ac:dyDescent="0.35">
      <c r="A5587" t="s">
        <v>13055</v>
      </c>
      <c r="B5587" t="s">
        <v>2312</v>
      </c>
      <c r="C5587" t="s">
        <v>78</v>
      </c>
      <c r="D5587" t="s">
        <v>2313</v>
      </c>
      <c r="E5587" t="s">
        <v>560</v>
      </c>
      <c r="F5587">
        <v>1</v>
      </c>
      <c r="G5587" t="s">
        <v>2055</v>
      </c>
      <c r="H5587" t="s">
        <v>2056</v>
      </c>
      <c r="I5587" t="s">
        <v>2076</v>
      </c>
      <c r="J5587" t="s">
        <v>67</v>
      </c>
      <c r="K5587" t="s">
        <v>68</v>
      </c>
      <c r="L5587" t="s">
        <v>2058</v>
      </c>
      <c r="M5587" t="s">
        <v>2059</v>
      </c>
      <c r="N5587">
        <v>2</v>
      </c>
      <c r="O5587">
        <v>37</v>
      </c>
      <c r="P5587">
        <v>0.15</v>
      </c>
      <c r="Q5587">
        <v>24480</v>
      </c>
      <c r="R5587">
        <v>1</v>
      </c>
      <c r="S5587">
        <v>26</v>
      </c>
      <c r="T5587">
        <v>0.11</v>
      </c>
      <c r="U5587">
        <v>1</v>
      </c>
      <c r="V5587">
        <v>11</v>
      </c>
      <c r="W5587">
        <v>0.04</v>
      </c>
      <c r="X5587">
        <v>0</v>
      </c>
      <c r="Y5587">
        <v>0</v>
      </c>
      <c r="Z5587">
        <v>0</v>
      </c>
      <c r="AA5587">
        <v>0</v>
      </c>
      <c r="AB5587">
        <v>0</v>
      </c>
      <c r="AC5587">
        <v>0</v>
      </c>
      <c r="AD5587">
        <v>0</v>
      </c>
      <c r="AE5587">
        <v>0</v>
      </c>
      <c r="AF5587">
        <v>0</v>
      </c>
      <c r="AG5587" t="s">
        <v>492</v>
      </c>
      <c r="AH5587" s="21" t="str">
        <f t="shared" si="174"/>
        <v>YR25</v>
      </c>
      <c r="AI5587" s="21">
        <v>345.36</v>
      </c>
      <c r="AJ5587" s="21">
        <f t="shared" si="175"/>
        <v>99.848856209150327</v>
      </c>
      <c r="AK5587" s="21" t="s">
        <v>2060</v>
      </c>
      <c r="AL5587" t="s">
        <v>70</v>
      </c>
      <c r="AM5587" s="26" t="s">
        <v>38</v>
      </c>
      <c r="AN5587" t="s">
        <v>2032</v>
      </c>
    </row>
    <row r="5588" spans="1:40" ht="15" hidden="1" thickTop="1" x14ac:dyDescent="0.35">
      <c r="A5588" t="s">
        <v>13059</v>
      </c>
      <c r="B5588" t="s">
        <v>21295</v>
      </c>
      <c r="C5588" t="s">
        <v>3011</v>
      </c>
      <c r="D5588" t="s">
        <v>21296</v>
      </c>
      <c r="E5588" t="s">
        <v>3013</v>
      </c>
      <c r="F5588">
        <v>1</v>
      </c>
      <c r="G5588" t="s">
        <v>2600</v>
      </c>
      <c r="H5588" t="s">
        <v>2577</v>
      </c>
      <c r="I5588" t="s">
        <v>2076</v>
      </c>
      <c r="J5588" t="s">
        <v>2741</v>
      </c>
      <c r="K5588" t="s">
        <v>2742</v>
      </c>
      <c r="L5588" t="s">
        <v>2058</v>
      </c>
      <c r="M5588" t="s">
        <v>2059</v>
      </c>
      <c r="N5588">
        <v>3</v>
      </c>
      <c r="O5588">
        <v>82</v>
      </c>
      <c r="P5588">
        <v>0.33</v>
      </c>
      <c r="Q5588">
        <v>24480</v>
      </c>
      <c r="R5588">
        <v>1</v>
      </c>
      <c r="S5588">
        <v>35</v>
      </c>
      <c r="T5588">
        <v>0.14000000000000001</v>
      </c>
      <c r="U5588">
        <v>2</v>
      </c>
      <c r="V5588">
        <v>47</v>
      </c>
      <c r="W5588">
        <v>0.19</v>
      </c>
      <c r="X5588">
        <v>0</v>
      </c>
      <c r="Y5588">
        <v>0</v>
      </c>
      <c r="Z5588">
        <v>0</v>
      </c>
      <c r="AA5588">
        <v>0</v>
      </c>
      <c r="AB5588">
        <v>0</v>
      </c>
      <c r="AC5588">
        <v>0</v>
      </c>
      <c r="AD5588">
        <v>0</v>
      </c>
      <c r="AE5588">
        <v>0</v>
      </c>
      <c r="AF5588">
        <v>0</v>
      </c>
      <c r="AG5588" t="s">
        <v>21297</v>
      </c>
      <c r="AH5588" s="21" t="str">
        <f t="shared" si="174"/>
        <v>YR25</v>
      </c>
      <c r="AI5588" s="21">
        <v>345.36</v>
      </c>
      <c r="AJ5588" s="21">
        <f t="shared" si="175"/>
        <v>99.665032679738559</v>
      </c>
      <c r="AK5588" s="21" t="s">
        <v>2060</v>
      </c>
      <c r="AL5588" t="s">
        <v>2551</v>
      </c>
      <c r="AM5588" s="26" t="s">
        <v>38</v>
      </c>
      <c r="AN5588" t="s">
        <v>2030</v>
      </c>
    </row>
    <row r="5589" spans="1:40" ht="15" hidden="1" thickTop="1" x14ac:dyDescent="0.35">
      <c r="A5589" t="s">
        <v>13063</v>
      </c>
      <c r="B5589" t="s">
        <v>21298</v>
      </c>
      <c r="C5589" t="s">
        <v>3488</v>
      </c>
      <c r="D5589" t="s">
        <v>21299</v>
      </c>
      <c r="E5589" t="s">
        <v>2575</v>
      </c>
      <c r="F5589">
        <v>1</v>
      </c>
      <c r="G5589" t="s">
        <v>2576</v>
      </c>
      <c r="H5589" t="s">
        <v>2577</v>
      </c>
      <c r="I5589" t="s">
        <v>2076</v>
      </c>
      <c r="J5589" t="s">
        <v>2741</v>
      </c>
      <c r="K5589" t="s">
        <v>2742</v>
      </c>
      <c r="L5589" t="s">
        <v>2058</v>
      </c>
      <c r="M5589" t="s">
        <v>2059</v>
      </c>
      <c r="N5589">
        <v>12</v>
      </c>
      <c r="O5589">
        <v>146</v>
      </c>
      <c r="P5589">
        <v>0.6</v>
      </c>
      <c r="Q5589">
        <v>24480</v>
      </c>
      <c r="R5589">
        <v>10</v>
      </c>
      <c r="S5589">
        <v>104</v>
      </c>
      <c r="T5589">
        <v>0.42</v>
      </c>
      <c r="U5589">
        <v>2</v>
      </c>
      <c r="V5589">
        <v>42</v>
      </c>
      <c r="W5589">
        <v>0.17</v>
      </c>
      <c r="X5589">
        <v>0</v>
      </c>
      <c r="Y5589">
        <v>0</v>
      </c>
      <c r="Z5589">
        <v>0</v>
      </c>
      <c r="AA5589">
        <v>0</v>
      </c>
      <c r="AB5589">
        <v>0</v>
      </c>
      <c r="AC5589">
        <v>0</v>
      </c>
      <c r="AD5589">
        <v>0</v>
      </c>
      <c r="AE5589">
        <v>0</v>
      </c>
      <c r="AF5589">
        <v>0</v>
      </c>
      <c r="AG5589" t="s">
        <v>21300</v>
      </c>
      <c r="AH5589" s="21" t="str">
        <f t="shared" si="174"/>
        <v>YR25</v>
      </c>
      <c r="AI5589" s="21">
        <v>345.36</v>
      </c>
      <c r="AJ5589" s="21">
        <f t="shared" si="175"/>
        <v>99.403594771241828</v>
      </c>
      <c r="AK5589" s="21" t="s">
        <v>2060</v>
      </c>
      <c r="AL5589" t="s">
        <v>2613</v>
      </c>
      <c r="AM5589" s="26" t="s">
        <v>38</v>
      </c>
      <c r="AN5589" t="s">
        <v>2032</v>
      </c>
    </row>
    <row r="5590" spans="1:40" ht="15" hidden="1" thickTop="1" x14ac:dyDescent="0.35">
      <c r="A5590" t="s">
        <v>13067</v>
      </c>
      <c r="B5590" t="s">
        <v>21301</v>
      </c>
      <c r="C5590" t="s">
        <v>4190</v>
      </c>
      <c r="D5590" t="s">
        <v>21302</v>
      </c>
      <c r="E5590" t="s">
        <v>3942</v>
      </c>
      <c r="F5590">
        <v>1</v>
      </c>
      <c r="G5590" t="s">
        <v>2600</v>
      </c>
      <c r="H5590" t="s">
        <v>2577</v>
      </c>
      <c r="I5590" t="s">
        <v>2076</v>
      </c>
      <c r="J5590" t="s">
        <v>2692</v>
      </c>
      <c r="K5590" t="s">
        <v>2635</v>
      </c>
      <c r="L5590" t="s">
        <v>2058</v>
      </c>
      <c r="M5590" t="s">
        <v>2170</v>
      </c>
      <c r="N5590">
        <v>1</v>
      </c>
      <c r="O5590">
        <v>29</v>
      </c>
      <c r="P5590">
        <v>0.19</v>
      </c>
      <c r="Q5590">
        <v>15300</v>
      </c>
      <c r="R5590">
        <v>0</v>
      </c>
      <c r="S5590">
        <v>0</v>
      </c>
      <c r="T5590">
        <v>0</v>
      </c>
      <c r="U5590">
        <v>1</v>
      </c>
      <c r="V5590">
        <v>29</v>
      </c>
      <c r="W5590">
        <v>0.19</v>
      </c>
      <c r="X5590">
        <v>0</v>
      </c>
      <c r="Y5590">
        <v>0</v>
      </c>
      <c r="Z5590">
        <v>0</v>
      </c>
      <c r="AA5590">
        <v>0</v>
      </c>
      <c r="AB5590">
        <v>0</v>
      </c>
      <c r="AC5590">
        <v>0</v>
      </c>
      <c r="AD5590">
        <v>0</v>
      </c>
      <c r="AE5590">
        <v>0</v>
      </c>
      <c r="AF5590">
        <v>0</v>
      </c>
      <c r="AG5590" t="s">
        <v>21303</v>
      </c>
      <c r="AH5590" s="21" t="str">
        <f t="shared" si="174"/>
        <v>YR25</v>
      </c>
      <c r="AI5590" s="21">
        <v>216</v>
      </c>
      <c r="AJ5590" s="21">
        <f t="shared" si="175"/>
        <v>99.810457516339866</v>
      </c>
      <c r="AK5590" s="21" t="s">
        <v>2060</v>
      </c>
      <c r="AL5590" t="s">
        <v>2581</v>
      </c>
      <c r="AM5590" s="26" t="s">
        <v>38</v>
      </c>
      <c r="AN5590" t="s">
        <v>2031</v>
      </c>
    </row>
    <row r="5591" spans="1:40" ht="15" hidden="1" thickTop="1" x14ac:dyDescent="0.35">
      <c r="A5591" t="s">
        <v>13071</v>
      </c>
      <c r="B5591" t="s">
        <v>21304</v>
      </c>
      <c r="C5591" t="s">
        <v>2746</v>
      </c>
      <c r="D5591" t="s">
        <v>21305</v>
      </c>
      <c r="E5591" t="s">
        <v>3440</v>
      </c>
      <c r="F5591">
        <v>1</v>
      </c>
      <c r="G5591" t="s">
        <v>2609</v>
      </c>
      <c r="H5591" t="s">
        <v>2577</v>
      </c>
      <c r="I5591" t="s">
        <v>2076</v>
      </c>
      <c r="J5591" t="s">
        <v>2675</v>
      </c>
      <c r="K5591" t="s">
        <v>2611</v>
      </c>
      <c r="L5591" t="s">
        <v>2058</v>
      </c>
      <c r="M5591" t="s">
        <v>2059</v>
      </c>
      <c r="N5591">
        <v>2</v>
      </c>
      <c r="O5591">
        <v>106</v>
      </c>
      <c r="P5591">
        <v>0.43</v>
      </c>
      <c r="Q5591">
        <v>24480</v>
      </c>
      <c r="R5591">
        <v>0</v>
      </c>
      <c r="S5591">
        <v>0</v>
      </c>
      <c r="T5591">
        <v>0</v>
      </c>
      <c r="U5591">
        <v>2</v>
      </c>
      <c r="V5591">
        <v>106</v>
      </c>
      <c r="W5591">
        <v>0.43</v>
      </c>
      <c r="X5591">
        <v>0</v>
      </c>
      <c r="Y5591">
        <v>0</v>
      </c>
      <c r="Z5591">
        <v>0</v>
      </c>
      <c r="AA5591">
        <v>0</v>
      </c>
      <c r="AB5591">
        <v>0</v>
      </c>
      <c r="AC5591">
        <v>0</v>
      </c>
      <c r="AD5591">
        <v>0</v>
      </c>
      <c r="AE5591">
        <v>0</v>
      </c>
      <c r="AF5591">
        <v>0</v>
      </c>
      <c r="AG5591" t="s">
        <v>21306</v>
      </c>
      <c r="AH5591" s="21" t="str">
        <f t="shared" si="174"/>
        <v>YR25</v>
      </c>
      <c r="AI5591" s="21">
        <v>345.36</v>
      </c>
      <c r="AJ5591" s="21">
        <f t="shared" si="175"/>
        <v>99.566993464052288</v>
      </c>
      <c r="AK5591" s="21" t="s">
        <v>2060</v>
      </c>
      <c r="AL5591" t="s">
        <v>2581</v>
      </c>
      <c r="AM5591" s="26" t="s">
        <v>38</v>
      </c>
      <c r="AN5591" t="s">
        <v>2030</v>
      </c>
    </row>
    <row r="5592" spans="1:40" ht="15" hidden="1" thickTop="1" x14ac:dyDescent="0.35">
      <c r="A5592" t="s">
        <v>13074</v>
      </c>
      <c r="B5592" t="s">
        <v>21307</v>
      </c>
      <c r="C5592" t="s">
        <v>3172</v>
      </c>
      <c r="D5592" t="s">
        <v>21308</v>
      </c>
      <c r="E5592" t="s">
        <v>3174</v>
      </c>
      <c r="F5592">
        <v>1</v>
      </c>
      <c r="G5592" t="s">
        <v>2682</v>
      </c>
      <c r="H5592" t="s">
        <v>2620</v>
      </c>
      <c r="I5592" t="s">
        <v>2076</v>
      </c>
      <c r="J5592" t="s">
        <v>3175</v>
      </c>
      <c r="K5592" t="s">
        <v>2684</v>
      </c>
      <c r="L5592" t="s">
        <v>2058</v>
      </c>
      <c r="M5592" t="s">
        <v>2059</v>
      </c>
      <c r="N5592">
        <v>2</v>
      </c>
      <c r="O5592">
        <v>642</v>
      </c>
      <c r="P5592">
        <v>2.62</v>
      </c>
      <c r="Q5592">
        <v>24480</v>
      </c>
      <c r="R5592">
        <v>1</v>
      </c>
      <c r="S5592">
        <v>610</v>
      </c>
      <c r="T5592">
        <v>2.4900000000000002</v>
      </c>
      <c r="U5592">
        <v>1</v>
      </c>
      <c r="V5592">
        <v>32</v>
      </c>
      <c r="W5592">
        <v>0.13</v>
      </c>
      <c r="X5592">
        <v>0</v>
      </c>
      <c r="Y5592">
        <v>0</v>
      </c>
      <c r="Z5592">
        <v>0</v>
      </c>
      <c r="AA5592">
        <v>0</v>
      </c>
      <c r="AB5592">
        <v>0</v>
      </c>
      <c r="AC5592">
        <v>0</v>
      </c>
      <c r="AD5592">
        <v>0</v>
      </c>
      <c r="AE5592">
        <v>0</v>
      </c>
      <c r="AF5592">
        <v>0</v>
      </c>
      <c r="AG5592" t="s">
        <v>21309</v>
      </c>
      <c r="AH5592" s="21" t="str">
        <f t="shared" si="174"/>
        <v>YR25</v>
      </c>
      <c r="AI5592" s="21">
        <v>345.36</v>
      </c>
      <c r="AJ5592" s="21">
        <f t="shared" si="175"/>
        <v>97.377450980392155</v>
      </c>
      <c r="AK5592" s="21" t="s">
        <v>2063</v>
      </c>
      <c r="AL5592" t="s">
        <v>3177</v>
      </c>
      <c r="AM5592" s="26" t="s">
        <v>38</v>
      </c>
      <c r="AN5592" t="s">
        <v>2033</v>
      </c>
    </row>
    <row r="5593" spans="1:40" ht="15" hidden="1" thickTop="1" x14ac:dyDescent="0.35">
      <c r="A5593" t="s">
        <v>13078</v>
      </c>
      <c r="B5593" t="s">
        <v>21310</v>
      </c>
      <c r="C5593" t="s">
        <v>3011</v>
      </c>
      <c r="D5593" t="s">
        <v>21311</v>
      </c>
      <c r="E5593" t="s">
        <v>3013</v>
      </c>
      <c r="F5593">
        <v>1</v>
      </c>
      <c r="G5593" t="s">
        <v>2600</v>
      </c>
      <c r="H5593" t="s">
        <v>2577</v>
      </c>
      <c r="I5593" t="s">
        <v>2076</v>
      </c>
      <c r="J5593" t="s">
        <v>2741</v>
      </c>
      <c r="K5593" t="s">
        <v>2742</v>
      </c>
      <c r="L5593" t="s">
        <v>2058</v>
      </c>
      <c r="M5593" t="s">
        <v>2059</v>
      </c>
      <c r="N5593">
        <v>3</v>
      </c>
      <c r="O5593">
        <v>106</v>
      </c>
      <c r="P5593">
        <v>0.43</v>
      </c>
      <c r="Q5593">
        <v>24480</v>
      </c>
      <c r="R5593">
        <v>1</v>
      </c>
      <c r="S5593">
        <v>22</v>
      </c>
      <c r="T5593">
        <v>0.09</v>
      </c>
      <c r="U5593">
        <v>2</v>
      </c>
      <c r="V5593">
        <v>84</v>
      </c>
      <c r="W5593">
        <v>0.34</v>
      </c>
      <c r="X5593">
        <v>0</v>
      </c>
      <c r="Y5593">
        <v>0</v>
      </c>
      <c r="Z5593">
        <v>0</v>
      </c>
      <c r="AA5593">
        <v>0</v>
      </c>
      <c r="AB5593">
        <v>0</v>
      </c>
      <c r="AC5593">
        <v>0</v>
      </c>
      <c r="AD5593">
        <v>0</v>
      </c>
      <c r="AE5593">
        <v>0</v>
      </c>
      <c r="AF5593">
        <v>0</v>
      </c>
      <c r="AG5593" t="s">
        <v>21312</v>
      </c>
      <c r="AH5593" s="21" t="str">
        <f t="shared" si="174"/>
        <v>YR25</v>
      </c>
      <c r="AI5593" s="21">
        <v>345.36</v>
      </c>
      <c r="AJ5593" s="21">
        <f t="shared" si="175"/>
        <v>99.566993464052288</v>
      </c>
      <c r="AK5593" s="21" t="s">
        <v>2060</v>
      </c>
      <c r="AL5593" t="s">
        <v>2551</v>
      </c>
      <c r="AM5593" s="26" t="s">
        <v>38</v>
      </c>
      <c r="AN5593" t="s">
        <v>2033</v>
      </c>
    </row>
    <row r="5594" spans="1:40" ht="15" hidden="1" thickTop="1" x14ac:dyDescent="0.35">
      <c r="A5594" t="s">
        <v>13082</v>
      </c>
      <c r="B5594" t="s">
        <v>21313</v>
      </c>
      <c r="C5594" t="s">
        <v>6818</v>
      </c>
      <c r="D5594" t="s">
        <v>21314</v>
      </c>
      <c r="E5594" t="s">
        <v>2575</v>
      </c>
      <c r="F5594">
        <v>1</v>
      </c>
      <c r="G5594" t="s">
        <v>2576</v>
      </c>
      <c r="H5594" t="s">
        <v>2577</v>
      </c>
      <c r="I5594" t="s">
        <v>2076</v>
      </c>
      <c r="J5594" t="s">
        <v>2578</v>
      </c>
      <c r="K5594" t="s">
        <v>2579</v>
      </c>
      <c r="L5594" t="s">
        <v>2058</v>
      </c>
      <c r="M5594" t="s">
        <v>2059</v>
      </c>
      <c r="N5594">
        <v>6</v>
      </c>
      <c r="O5594">
        <v>174</v>
      </c>
      <c r="P5594">
        <v>0.71</v>
      </c>
      <c r="Q5594">
        <v>24480</v>
      </c>
      <c r="R5594">
        <v>4</v>
      </c>
      <c r="S5594">
        <v>129</v>
      </c>
      <c r="T5594">
        <v>0.53</v>
      </c>
      <c r="U5594">
        <v>2</v>
      </c>
      <c r="V5594">
        <v>45</v>
      </c>
      <c r="W5594">
        <v>0.18</v>
      </c>
      <c r="X5594">
        <v>0</v>
      </c>
      <c r="Y5594">
        <v>0</v>
      </c>
      <c r="Z5594">
        <v>0</v>
      </c>
      <c r="AA5594">
        <v>0</v>
      </c>
      <c r="AB5594">
        <v>0</v>
      </c>
      <c r="AC5594">
        <v>0</v>
      </c>
      <c r="AD5594">
        <v>0</v>
      </c>
      <c r="AE5594">
        <v>0</v>
      </c>
      <c r="AF5594">
        <v>0</v>
      </c>
      <c r="AG5594" t="s">
        <v>21315</v>
      </c>
      <c r="AH5594" s="21" t="str">
        <f t="shared" si="174"/>
        <v>YR25</v>
      </c>
      <c r="AI5594" s="21">
        <v>345.36</v>
      </c>
      <c r="AJ5594" s="21">
        <f t="shared" si="175"/>
        <v>99.289215686274517</v>
      </c>
      <c r="AK5594" s="21" t="s">
        <v>2060</v>
      </c>
      <c r="AL5594" t="s">
        <v>2581</v>
      </c>
      <c r="AM5594" s="26" t="s">
        <v>38</v>
      </c>
      <c r="AN5594" t="s">
        <v>2030</v>
      </c>
    </row>
    <row r="5595" spans="1:40" ht="15" hidden="1" thickTop="1" x14ac:dyDescent="0.35">
      <c r="A5595" t="s">
        <v>13086</v>
      </c>
      <c r="B5595" t="s">
        <v>21316</v>
      </c>
      <c r="C5595" t="s">
        <v>4282</v>
      </c>
      <c r="D5595" t="s">
        <v>21317</v>
      </c>
      <c r="E5595" t="s">
        <v>2646</v>
      </c>
      <c r="F5595">
        <v>1</v>
      </c>
      <c r="G5595" t="s">
        <v>2600</v>
      </c>
      <c r="H5595" t="s">
        <v>2577</v>
      </c>
      <c r="I5595" t="s">
        <v>2076</v>
      </c>
      <c r="J5595" t="s">
        <v>2699</v>
      </c>
      <c r="K5595" t="s">
        <v>2579</v>
      </c>
      <c r="L5595" t="s">
        <v>2058</v>
      </c>
      <c r="M5595" t="s">
        <v>2170</v>
      </c>
      <c r="N5595">
        <v>3</v>
      </c>
      <c r="O5595">
        <v>42</v>
      </c>
      <c r="P5595">
        <v>0.27</v>
      </c>
      <c r="Q5595">
        <v>15300</v>
      </c>
      <c r="R5595">
        <v>1</v>
      </c>
      <c r="S5595">
        <v>2</v>
      </c>
      <c r="T5595">
        <v>0.01</v>
      </c>
      <c r="U5595">
        <v>2</v>
      </c>
      <c r="V5595">
        <v>40</v>
      </c>
      <c r="W5595">
        <v>0.26</v>
      </c>
      <c r="X5595">
        <v>0</v>
      </c>
      <c r="Y5595">
        <v>0</v>
      </c>
      <c r="Z5595">
        <v>0</v>
      </c>
      <c r="AA5595">
        <v>0</v>
      </c>
      <c r="AB5595">
        <v>0</v>
      </c>
      <c r="AC5595">
        <v>0</v>
      </c>
      <c r="AD5595">
        <v>0</v>
      </c>
      <c r="AE5595">
        <v>0</v>
      </c>
      <c r="AF5595">
        <v>0</v>
      </c>
      <c r="AG5595" t="s">
        <v>21318</v>
      </c>
      <c r="AH5595" s="21" t="str">
        <f t="shared" si="174"/>
        <v>YR25</v>
      </c>
      <c r="AI5595" s="21">
        <v>216</v>
      </c>
      <c r="AJ5595" s="21">
        <f t="shared" si="175"/>
        <v>99.725490196078425</v>
      </c>
      <c r="AK5595" s="21" t="s">
        <v>2060</v>
      </c>
      <c r="AL5595" t="s">
        <v>2581</v>
      </c>
      <c r="AM5595" s="26" t="s">
        <v>38</v>
      </c>
      <c r="AN5595" t="s">
        <v>2031</v>
      </c>
    </row>
    <row r="5596" spans="1:40" ht="15" hidden="1" thickTop="1" x14ac:dyDescent="0.35">
      <c r="A5596" t="s">
        <v>13090</v>
      </c>
      <c r="B5596" t="s">
        <v>21319</v>
      </c>
      <c r="C5596" t="s">
        <v>5396</v>
      </c>
      <c r="D5596" t="s">
        <v>17947</v>
      </c>
      <c r="E5596" t="s">
        <v>146</v>
      </c>
      <c r="F5596">
        <v>2</v>
      </c>
      <c r="G5596" t="s">
        <v>2524</v>
      </c>
      <c r="H5596" t="s">
        <v>2056</v>
      </c>
      <c r="I5596" t="s">
        <v>2076</v>
      </c>
      <c r="J5596" t="s">
        <v>3189</v>
      </c>
      <c r="K5596" t="s">
        <v>62</v>
      </c>
      <c r="L5596" t="s">
        <v>2058</v>
      </c>
      <c r="M5596" t="s">
        <v>2059</v>
      </c>
      <c r="N5596">
        <v>7</v>
      </c>
      <c r="O5596">
        <v>117</v>
      </c>
      <c r="P5596">
        <v>0.48</v>
      </c>
      <c r="Q5596">
        <v>24480</v>
      </c>
      <c r="R5596">
        <v>3</v>
      </c>
      <c r="S5596">
        <v>56</v>
      </c>
      <c r="T5596">
        <v>0.23</v>
      </c>
      <c r="U5596">
        <v>3</v>
      </c>
      <c r="V5596">
        <v>44</v>
      </c>
      <c r="W5596">
        <v>0.18</v>
      </c>
      <c r="X5596">
        <v>0</v>
      </c>
      <c r="Y5596">
        <v>0</v>
      </c>
      <c r="Z5596">
        <v>0</v>
      </c>
      <c r="AA5596">
        <v>1</v>
      </c>
      <c r="AB5596">
        <v>17</v>
      </c>
      <c r="AC5596">
        <v>7.0000000000000007E-2</v>
      </c>
      <c r="AD5596">
        <v>0</v>
      </c>
      <c r="AE5596">
        <v>0</v>
      </c>
      <c r="AF5596">
        <v>0</v>
      </c>
      <c r="AG5596" t="s">
        <v>21320</v>
      </c>
      <c r="AH5596" s="21" t="str">
        <f t="shared" si="174"/>
        <v>YR25</v>
      </c>
      <c r="AI5596" s="21">
        <v>345.36</v>
      </c>
      <c r="AJ5596" s="21">
        <f t="shared" si="175"/>
        <v>99.522058823529406</v>
      </c>
      <c r="AK5596" s="21" t="s">
        <v>2060</v>
      </c>
      <c r="AL5596" t="s">
        <v>2527</v>
      </c>
      <c r="AM5596" s="26" t="s">
        <v>38</v>
      </c>
      <c r="AN5596" t="s">
        <v>2032</v>
      </c>
    </row>
    <row r="5597" spans="1:40" ht="15" hidden="1" thickTop="1" x14ac:dyDescent="0.35">
      <c r="A5597" t="s">
        <v>13094</v>
      </c>
      <c r="B5597" t="s">
        <v>21321</v>
      </c>
      <c r="C5597" t="s">
        <v>9143</v>
      </c>
      <c r="D5597" t="s">
        <v>21322</v>
      </c>
      <c r="E5597" t="s">
        <v>116</v>
      </c>
      <c r="F5597">
        <v>1</v>
      </c>
      <c r="G5597" t="s">
        <v>2055</v>
      </c>
      <c r="H5597" t="s">
        <v>2056</v>
      </c>
      <c r="I5597" t="s">
        <v>2076</v>
      </c>
      <c r="J5597" t="s">
        <v>3693</v>
      </c>
      <c r="K5597" t="s">
        <v>63</v>
      </c>
      <c r="L5597" t="s">
        <v>30320</v>
      </c>
      <c r="M5597" t="s">
        <v>9223</v>
      </c>
      <c r="N5597">
        <v>1</v>
      </c>
      <c r="O5597">
        <v>87</v>
      </c>
      <c r="P5597">
        <v>1.24</v>
      </c>
      <c r="Q5597">
        <v>7020</v>
      </c>
      <c r="R5597">
        <v>0</v>
      </c>
      <c r="S5597">
        <v>0</v>
      </c>
      <c r="T5597">
        <v>0</v>
      </c>
      <c r="U5597">
        <v>1</v>
      </c>
      <c r="V5597">
        <v>87</v>
      </c>
      <c r="W5597">
        <v>1.24</v>
      </c>
      <c r="X5597">
        <v>0</v>
      </c>
      <c r="Y5597">
        <v>0</v>
      </c>
      <c r="Z5597">
        <v>0</v>
      </c>
      <c r="AA5597">
        <v>0</v>
      </c>
      <c r="AB5597">
        <v>0</v>
      </c>
      <c r="AC5597">
        <v>0</v>
      </c>
      <c r="AD5597">
        <v>0</v>
      </c>
      <c r="AE5597">
        <v>0</v>
      </c>
      <c r="AF5597">
        <v>0</v>
      </c>
      <c r="AG5597" t="s">
        <v>21323</v>
      </c>
      <c r="AH5597" s="21" t="str">
        <f t="shared" si="174"/>
        <v>YR25</v>
      </c>
      <c r="AI5597" s="21">
        <v>129.60000000000002</v>
      </c>
      <c r="AJ5597" s="21">
        <f t="shared" si="175"/>
        <v>98.760683760683762</v>
      </c>
      <c r="AK5597" s="21" t="s">
        <v>2063</v>
      </c>
      <c r="AL5597" t="s">
        <v>2271</v>
      </c>
      <c r="AM5597" s="26" t="s">
        <v>38</v>
      </c>
      <c r="AN5597" t="s">
        <v>2030</v>
      </c>
    </row>
    <row r="5598" spans="1:40" ht="15" hidden="1" thickTop="1" x14ac:dyDescent="0.35">
      <c r="A5598" t="s">
        <v>13098</v>
      </c>
      <c r="B5598" t="s">
        <v>21324</v>
      </c>
      <c r="C5598" t="s">
        <v>7888</v>
      </c>
      <c r="D5598" t="s">
        <v>21325</v>
      </c>
      <c r="E5598" t="s">
        <v>4055</v>
      </c>
      <c r="F5598">
        <v>1</v>
      </c>
      <c r="G5598" t="s">
        <v>2509</v>
      </c>
      <c r="H5598" t="s">
        <v>2510</v>
      </c>
      <c r="I5598" t="s">
        <v>2076</v>
      </c>
      <c r="J5598" t="s">
        <v>2794</v>
      </c>
      <c r="K5598" t="s">
        <v>2669</v>
      </c>
      <c r="L5598" t="s">
        <v>2058</v>
      </c>
      <c r="M5598" t="s">
        <v>2982</v>
      </c>
      <c r="N5598">
        <v>0</v>
      </c>
      <c r="O5598">
        <v>0</v>
      </c>
      <c r="P5598">
        <v>0</v>
      </c>
      <c r="Q5598">
        <v>14280</v>
      </c>
      <c r="R5598">
        <v>0</v>
      </c>
      <c r="S5598">
        <v>0</v>
      </c>
      <c r="T5598">
        <v>0</v>
      </c>
      <c r="U5598">
        <v>0</v>
      </c>
      <c r="V5598">
        <v>0</v>
      </c>
      <c r="W5598">
        <v>0</v>
      </c>
      <c r="X5598">
        <v>0</v>
      </c>
      <c r="Y5598">
        <v>0</v>
      </c>
      <c r="Z5598">
        <v>0</v>
      </c>
      <c r="AA5598">
        <v>0</v>
      </c>
      <c r="AB5598">
        <v>0</v>
      </c>
      <c r="AC5598">
        <v>0</v>
      </c>
      <c r="AD5598">
        <v>0</v>
      </c>
      <c r="AE5598">
        <v>0</v>
      </c>
      <c r="AF5598">
        <v>0</v>
      </c>
      <c r="AG5598" t="s">
        <v>21326</v>
      </c>
      <c r="AH5598" s="21" t="str">
        <f t="shared" si="174"/>
        <v>YR25</v>
      </c>
      <c r="AI5598" s="21">
        <v>201.59999999999997</v>
      </c>
      <c r="AJ5598" s="21">
        <f t="shared" si="175"/>
        <v>100</v>
      </c>
      <c r="AK5598" s="21" t="s">
        <v>2060</v>
      </c>
      <c r="AL5598" t="s">
        <v>2515</v>
      </c>
      <c r="AM5598" s="26" t="s">
        <v>38</v>
      </c>
      <c r="AN5598" t="s">
        <v>2029</v>
      </c>
    </row>
    <row r="5599" spans="1:40" ht="15" hidden="1" thickTop="1" x14ac:dyDescent="0.35">
      <c r="A5599" t="s">
        <v>13100</v>
      </c>
      <c r="B5599" t="s">
        <v>21327</v>
      </c>
      <c r="C5599" t="s">
        <v>4282</v>
      </c>
      <c r="D5599" t="s">
        <v>21328</v>
      </c>
      <c r="E5599" t="s">
        <v>2646</v>
      </c>
      <c r="F5599">
        <v>1</v>
      </c>
      <c r="G5599" t="s">
        <v>2600</v>
      </c>
      <c r="H5599" t="s">
        <v>2577</v>
      </c>
      <c r="I5599" t="s">
        <v>2076</v>
      </c>
      <c r="J5599" t="s">
        <v>2699</v>
      </c>
      <c r="K5599" t="s">
        <v>2579</v>
      </c>
      <c r="L5599" t="s">
        <v>2058</v>
      </c>
      <c r="M5599" t="s">
        <v>2059</v>
      </c>
      <c r="N5599">
        <v>3</v>
      </c>
      <c r="O5599">
        <v>70</v>
      </c>
      <c r="P5599">
        <v>0.28999999999999998</v>
      </c>
      <c r="Q5599">
        <v>24480</v>
      </c>
      <c r="R5599">
        <v>0</v>
      </c>
      <c r="S5599">
        <v>0</v>
      </c>
      <c r="T5599">
        <v>0</v>
      </c>
      <c r="U5599">
        <v>3</v>
      </c>
      <c r="V5599">
        <v>70</v>
      </c>
      <c r="W5599">
        <v>0.28999999999999998</v>
      </c>
      <c r="X5599">
        <v>0</v>
      </c>
      <c r="Y5599">
        <v>0</v>
      </c>
      <c r="Z5599">
        <v>0</v>
      </c>
      <c r="AA5599">
        <v>0</v>
      </c>
      <c r="AB5599">
        <v>0</v>
      </c>
      <c r="AC5599">
        <v>0</v>
      </c>
      <c r="AD5599">
        <v>0</v>
      </c>
      <c r="AE5599">
        <v>0</v>
      </c>
      <c r="AF5599">
        <v>0</v>
      </c>
      <c r="AG5599" t="s">
        <v>21329</v>
      </c>
      <c r="AH5599" s="21" t="str">
        <f t="shared" si="174"/>
        <v>YR25</v>
      </c>
      <c r="AI5599" s="21">
        <v>345.36</v>
      </c>
      <c r="AJ5599" s="21">
        <f t="shared" si="175"/>
        <v>99.714052287581694</v>
      </c>
      <c r="AK5599" s="21" t="s">
        <v>2060</v>
      </c>
      <c r="AL5599" t="s">
        <v>2581</v>
      </c>
      <c r="AM5599" s="26" t="s">
        <v>38</v>
      </c>
      <c r="AN5599" t="s">
        <v>2030</v>
      </c>
    </row>
    <row r="5600" spans="1:40" ht="15" hidden="1" thickTop="1" x14ac:dyDescent="0.35">
      <c r="A5600" t="s">
        <v>13103</v>
      </c>
      <c r="B5600" t="s">
        <v>21330</v>
      </c>
      <c r="C5600" t="s">
        <v>5396</v>
      </c>
      <c r="D5600" t="s">
        <v>21331</v>
      </c>
      <c r="E5600" t="s">
        <v>146</v>
      </c>
      <c r="F5600">
        <v>2</v>
      </c>
      <c r="G5600" t="s">
        <v>2524</v>
      </c>
      <c r="H5600" t="s">
        <v>2056</v>
      </c>
      <c r="I5600" t="s">
        <v>2076</v>
      </c>
      <c r="J5600" t="s">
        <v>3189</v>
      </c>
      <c r="K5600" t="s">
        <v>62</v>
      </c>
      <c r="L5600" t="s">
        <v>2058</v>
      </c>
      <c r="M5600" t="s">
        <v>2059</v>
      </c>
      <c r="N5600">
        <v>7</v>
      </c>
      <c r="O5600">
        <v>433</v>
      </c>
      <c r="P5600">
        <v>1.77</v>
      </c>
      <c r="Q5600">
        <v>24480</v>
      </c>
      <c r="R5600">
        <v>2</v>
      </c>
      <c r="S5600">
        <v>101</v>
      </c>
      <c r="T5600">
        <v>0.41</v>
      </c>
      <c r="U5600">
        <v>5</v>
      </c>
      <c r="V5600">
        <v>332</v>
      </c>
      <c r="W5600">
        <v>1.36</v>
      </c>
      <c r="X5600">
        <v>0</v>
      </c>
      <c r="Y5600">
        <v>0</v>
      </c>
      <c r="Z5600">
        <v>0</v>
      </c>
      <c r="AA5600">
        <v>0</v>
      </c>
      <c r="AB5600">
        <v>0</v>
      </c>
      <c r="AC5600">
        <v>0</v>
      </c>
      <c r="AD5600">
        <v>0</v>
      </c>
      <c r="AE5600">
        <v>0</v>
      </c>
      <c r="AF5600">
        <v>0</v>
      </c>
      <c r="AG5600" t="s">
        <v>21332</v>
      </c>
      <c r="AH5600" s="21" t="str">
        <f t="shared" si="174"/>
        <v>YR25</v>
      </c>
      <c r="AI5600" s="21">
        <v>345.36</v>
      </c>
      <c r="AJ5600" s="21">
        <f t="shared" si="175"/>
        <v>98.231209150326791</v>
      </c>
      <c r="AK5600" s="21" t="s">
        <v>2063</v>
      </c>
      <c r="AL5600" t="s">
        <v>2527</v>
      </c>
      <c r="AM5600" s="26" t="s">
        <v>38</v>
      </c>
      <c r="AN5600" t="s">
        <v>2032</v>
      </c>
    </row>
    <row r="5601" spans="1:40" ht="15" hidden="1" thickTop="1" x14ac:dyDescent="0.35">
      <c r="A5601" t="s">
        <v>13107</v>
      </c>
      <c r="B5601" t="s">
        <v>2315</v>
      </c>
      <c r="C5601" t="s">
        <v>111</v>
      </c>
      <c r="D5601" t="s">
        <v>2316</v>
      </c>
      <c r="E5601" t="s">
        <v>112</v>
      </c>
      <c r="F5601">
        <v>1</v>
      </c>
      <c r="G5601" t="s">
        <v>2055</v>
      </c>
      <c r="H5601" t="s">
        <v>2056</v>
      </c>
      <c r="I5601" t="s">
        <v>2076</v>
      </c>
      <c r="J5601" t="s">
        <v>113</v>
      </c>
      <c r="K5601" t="s">
        <v>68</v>
      </c>
      <c r="L5601" t="s">
        <v>2058</v>
      </c>
      <c r="M5601" t="s">
        <v>2059</v>
      </c>
      <c r="N5601">
        <v>1</v>
      </c>
      <c r="O5601">
        <v>55</v>
      </c>
      <c r="P5601">
        <v>0.22</v>
      </c>
      <c r="Q5601">
        <v>24480</v>
      </c>
      <c r="R5601">
        <v>0</v>
      </c>
      <c r="S5601">
        <v>0</v>
      </c>
      <c r="T5601">
        <v>0</v>
      </c>
      <c r="U5601">
        <v>1</v>
      </c>
      <c r="V5601">
        <v>55</v>
      </c>
      <c r="W5601">
        <v>0.22</v>
      </c>
      <c r="X5601">
        <v>0</v>
      </c>
      <c r="Y5601">
        <v>0</v>
      </c>
      <c r="Z5601">
        <v>0</v>
      </c>
      <c r="AA5601">
        <v>0</v>
      </c>
      <c r="AB5601">
        <v>0</v>
      </c>
      <c r="AC5601">
        <v>0</v>
      </c>
      <c r="AD5601">
        <v>0</v>
      </c>
      <c r="AE5601">
        <v>0</v>
      </c>
      <c r="AF5601">
        <v>0</v>
      </c>
      <c r="AG5601" t="s">
        <v>493</v>
      </c>
      <c r="AH5601" s="21" t="str">
        <f t="shared" si="174"/>
        <v>YR25</v>
      </c>
      <c r="AI5601" s="21">
        <v>345.36</v>
      </c>
      <c r="AJ5601" s="21">
        <f t="shared" si="175"/>
        <v>99.775326797385617</v>
      </c>
      <c r="AK5601" s="21" t="s">
        <v>2060</v>
      </c>
      <c r="AL5601" t="s">
        <v>115</v>
      </c>
      <c r="AM5601" s="26" t="s">
        <v>38</v>
      </c>
      <c r="AN5601" t="s">
        <v>2031</v>
      </c>
    </row>
    <row r="5602" spans="1:40" ht="15" hidden="1" thickTop="1" x14ac:dyDescent="0.35">
      <c r="A5602" t="s">
        <v>13111</v>
      </c>
      <c r="B5602" t="s">
        <v>21333</v>
      </c>
      <c r="C5602" t="s">
        <v>3544</v>
      </c>
      <c r="D5602" t="s">
        <v>21334</v>
      </c>
      <c r="E5602" t="s">
        <v>3407</v>
      </c>
      <c r="F5602">
        <v>1</v>
      </c>
      <c r="G5602" t="s">
        <v>2509</v>
      </c>
      <c r="H5602" t="s">
        <v>2510</v>
      </c>
      <c r="I5602" t="s">
        <v>2076</v>
      </c>
      <c r="J5602" t="s">
        <v>3408</v>
      </c>
      <c r="K5602" t="s">
        <v>3109</v>
      </c>
      <c r="L5602" t="s">
        <v>2058</v>
      </c>
      <c r="M5602" t="s">
        <v>2059</v>
      </c>
      <c r="N5602">
        <v>2</v>
      </c>
      <c r="O5602">
        <v>97</v>
      </c>
      <c r="P5602">
        <v>0.4</v>
      </c>
      <c r="Q5602">
        <v>24480</v>
      </c>
      <c r="R5602">
        <v>1</v>
      </c>
      <c r="S5602">
        <v>22</v>
      </c>
      <c r="T5602">
        <v>0.09</v>
      </c>
      <c r="U5602">
        <v>1</v>
      </c>
      <c r="V5602">
        <v>75</v>
      </c>
      <c r="W5602">
        <v>0.31</v>
      </c>
      <c r="X5602">
        <v>0</v>
      </c>
      <c r="Y5602">
        <v>0</v>
      </c>
      <c r="Z5602">
        <v>0</v>
      </c>
      <c r="AA5602">
        <v>0</v>
      </c>
      <c r="AB5602">
        <v>0</v>
      </c>
      <c r="AC5602">
        <v>0</v>
      </c>
      <c r="AD5602">
        <v>0</v>
      </c>
      <c r="AE5602">
        <v>0</v>
      </c>
      <c r="AF5602">
        <v>0</v>
      </c>
      <c r="AG5602" t="s">
        <v>21335</v>
      </c>
      <c r="AH5602" s="21" t="str">
        <f t="shared" si="174"/>
        <v>YR25</v>
      </c>
      <c r="AI5602" s="21">
        <v>345.36</v>
      </c>
      <c r="AJ5602" s="21">
        <f t="shared" si="175"/>
        <v>99.603758169934636</v>
      </c>
      <c r="AK5602" s="21" t="s">
        <v>2060</v>
      </c>
      <c r="AL5602" t="s">
        <v>3411</v>
      </c>
      <c r="AM5602" s="26" t="s">
        <v>38</v>
      </c>
      <c r="AN5602" t="s">
        <v>2030</v>
      </c>
    </row>
    <row r="5603" spans="1:40" ht="15" hidden="1" thickTop="1" x14ac:dyDescent="0.35">
      <c r="A5603" t="s">
        <v>13115</v>
      </c>
      <c r="B5603" t="s">
        <v>21336</v>
      </c>
      <c r="C5603" t="s">
        <v>7253</v>
      </c>
      <c r="D5603" t="s">
        <v>21337</v>
      </c>
      <c r="E5603" t="s">
        <v>2575</v>
      </c>
      <c r="F5603">
        <v>1</v>
      </c>
      <c r="G5603" t="s">
        <v>2600</v>
      </c>
      <c r="H5603" t="s">
        <v>2577</v>
      </c>
      <c r="I5603" t="s">
        <v>2076</v>
      </c>
      <c r="J5603" t="s">
        <v>2699</v>
      </c>
      <c r="K5603" t="s">
        <v>2579</v>
      </c>
      <c r="L5603" t="s">
        <v>2058</v>
      </c>
      <c r="M5603" t="s">
        <v>2170</v>
      </c>
      <c r="N5603">
        <v>3</v>
      </c>
      <c r="O5603">
        <v>87</v>
      </c>
      <c r="P5603">
        <v>0.56999999999999995</v>
      </c>
      <c r="Q5603">
        <v>15300</v>
      </c>
      <c r="R5603">
        <v>1</v>
      </c>
      <c r="S5603">
        <v>17</v>
      </c>
      <c r="T5603">
        <v>0.11</v>
      </c>
      <c r="U5603">
        <v>2</v>
      </c>
      <c r="V5603">
        <v>70</v>
      </c>
      <c r="W5603">
        <v>0.46</v>
      </c>
      <c r="X5603">
        <v>0</v>
      </c>
      <c r="Y5603">
        <v>0</v>
      </c>
      <c r="Z5603">
        <v>0</v>
      </c>
      <c r="AA5603">
        <v>0</v>
      </c>
      <c r="AB5603">
        <v>0</v>
      </c>
      <c r="AC5603">
        <v>0</v>
      </c>
      <c r="AD5603">
        <v>0</v>
      </c>
      <c r="AE5603">
        <v>0</v>
      </c>
      <c r="AF5603">
        <v>0</v>
      </c>
      <c r="AG5603" t="s">
        <v>21338</v>
      </c>
      <c r="AH5603" s="21" t="str">
        <f t="shared" si="174"/>
        <v>YR25</v>
      </c>
      <c r="AI5603" s="21">
        <v>216</v>
      </c>
      <c r="AJ5603" s="21">
        <f t="shared" si="175"/>
        <v>99.431372549019613</v>
      </c>
      <c r="AK5603" s="21" t="s">
        <v>2060</v>
      </c>
      <c r="AL5603" t="s">
        <v>2581</v>
      </c>
      <c r="AM5603" s="26" t="s">
        <v>38</v>
      </c>
      <c r="AN5603" t="s">
        <v>2030</v>
      </c>
    </row>
    <row r="5604" spans="1:40" ht="15" hidden="1" thickTop="1" x14ac:dyDescent="0.35">
      <c r="A5604" t="s">
        <v>13119</v>
      </c>
      <c r="B5604" t="s">
        <v>21339</v>
      </c>
      <c r="C5604" t="s">
        <v>3954</v>
      </c>
      <c r="D5604" t="s">
        <v>21340</v>
      </c>
      <c r="E5604" t="s">
        <v>561</v>
      </c>
      <c r="F5604">
        <v>1</v>
      </c>
      <c r="G5604" t="s">
        <v>2524</v>
      </c>
      <c r="H5604" t="s">
        <v>2056</v>
      </c>
      <c r="I5604" t="s">
        <v>2076</v>
      </c>
      <c r="J5604" t="s">
        <v>3956</v>
      </c>
      <c r="K5604" t="s">
        <v>62</v>
      </c>
      <c r="L5604" t="s">
        <v>2058</v>
      </c>
      <c r="M5604" t="s">
        <v>2059</v>
      </c>
      <c r="N5604">
        <v>4</v>
      </c>
      <c r="O5604">
        <v>212</v>
      </c>
      <c r="P5604">
        <v>0.87</v>
      </c>
      <c r="Q5604">
        <v>24480</v>
      </c>
      <c r="R5604">
        <v>1</v>
      </c>
      <c r="S5604">
        <v>44</v>
      </c>
      <c r="T5604">
        <v>0.18</v>
      </c>
      <c r="U5604">
        <v>3</v>
      </c>
      <c r="V5604">
        <v>168</v>
      </c>
      <c r="W5604">
        <v>0.69</v>
      </c>
      <c r="X5604">
        <v>0</v>
      </c>
      <c r="Y5604">
        <v>0</v>
      </c>
      <c r="Z5604">
        <v>0</v>
      </c>
      <c r="AA5604">
        <v>0</v>
      </c>
      <c r="AB5604">
        <v>0</v>
      </c>
      <c r="AC5604">
        <v>0</v>
      </c>
      <c r="AD5604">
        <v>0</v>
      </c>
      <c r="AE5604">
        <v>0</v>
      </c>
      <c r="AF5604">
        <v>0</v>
      </c>
      <c r="AG5604" t="s">
        <v>21341</v>
      </c>
      <c r="AH5604" s="21" t="str">
        <f t="shared" si="174"/>
        <v>YR25</v>
      </c>
      <c r="AI5604" s="21">
        <v>345.36</v>
      </c>
      <c r="AJ5604" s="21">
        <f t="shared" si="175"/>
        <v>99.133986928104576</v>
      </c>
      <c r="AK5604" s="21" t="s">
        <v>2063</v>
      </c>
      <c r="AL5604" t="s">
        <v>2527</v>
      </c>
      <c r="AM5604" s="26" t="s">
        <v>38</v>
      </c>
      <c r="AN5604" t="s">
        <v>2030</v>
      </c>
    </row>
    <row r="5605" spans="1:40" ht="15" hidden="1" thickTop="1" x14ac:dyDescent="0.35">
      <c r="A5605" t="s">
        <v>13123</v>
      </c>
      <c r="B5605" t="s">
        <v>21342</v>
      </c>
      <c r="C5605" t="s">
        <v>3387</v>
      </c>
      <c r="D5605" t="s">
        <v>21343</v>
      </c>
      <c r="E5605" t="s">
        <v>88</v>
      </c>
      <c r="F5605">
        <v>2</v>
      </c>
      <c r="G5605" t="s">
        <v>2055</v>
      </c>
      <c r="H5605" t="s">
        <v>2056</v>
      </c>
      <c r="I5605" t="s">
        <v>2076</v>
      </c>
      <c r="J5605" t="s">
        <v>3095</v>
      </c>
      <c r="K5605" t="s">
        <v>63</v>
      </c>
      <c r="L5605" t="s">
        <v>2058</v>
      </c>
      <c r="M5605" t="s">
        <v>2310</v>
      </c>
      <c r="N5605">
        <v>10</v>
      </c>
      <c r="O5605">
        <v>600</v>
      </c>
      <c r="P5605">
        <v>3.68</v>
      </c>
      <c r="Q5605">
        <v>16320</v>
      </c>
      <c r="R5605">
        <v>3</v>
      </c>
      <c r="S5605">
        <v>190</v>
      </c>
      <c r="T5605">
        <v>1.1599999999999999</v>
      </c>
      <c r="U5605">
        <v>7</v>
      </c>
      <c r="V5605">
        <v>410</v>
      </c>
      <c r="W5605">
        <v>2.5099999999999998</v>
      </c>
      <c r="X5605">
        <v>0</v>
      </c>
      <c r="Y5605">
        <v>0</v>
      </c>
      <c r="Z5605">
        <v>0</v>
      </c>
      <c r="AA5605">
        <v>0</v>
      </c>
      <c r="AB5605">
        <v>0</v>
      </c>
      <c r="AC5605">
        <v>0</v>
      </c>
      <c r="AD5605">
        <v>0</v>
      </c>
      <c r="AE5605">
        <v>0</v>
      </c>
      <c r="AF5605">
        <v>0</v>
      </c>
      <c r="AG5605" t="s">
        <v>21344</v>
      </c>
      <c r="AH5605" s="21" t="str">
        <f t="shared" si="174"/>
        <v>YR25</v>
      </c>
      <c r="AI5605" s="21">
        <v>230.39999999999998</v>
      </c>
      <c r="AJ5605" s="21">
        <f t="shared" si="175"/>
        <v>96.32352941176471</v>
      </c>
      <c r="AK5605" s="21" t="s">
        <v>2063</v>
      </c>
      <c r="AL5605" t="s">
        <v>3097</v>
      </c>
      <c r="AM5605" s="26" t="s">
        <v>38</v>
      </c>
      <c r="AN5605" t="s">
        <v>2029</v>
      </c>
    </row>
    <row r="5606" spans="1:40" ht="15" hidden="1" thickTop="1" x14ac:dyDescent="0.35">
      <c r="A5606" t="s">
        <v>13127</v>
      </c>
      <c r="B5606" t="s">
        <v>21345</v>
      </c>
      <c r="C5606" t="s">
        <v>4173</v>
      </c>
      <c r="D5606" t="s">
        <v>21346</v>
      </c>
      <c r="E5606" t="s">
        <v>2691</v>
      </c>
      <c r="F5606">
        <v>1</v>
      </c>
      <c r="G5606" t="s">
        <v>2600</v>
      </c>
      <c r="H5606" t="s">
        <v>2577</v>
      </c>
      <c r="I5606" t="s">
        <v>2076</v>
      </c>
      <c r="J5606" t="s">
        <v>2634</v>
      </c>
      <c r="K5606" t="s">
        <v>2635</v>
      </c>
      <c r="L5606" t="s">
        <v>2058</v>
      </c>
      <c r="M5606" t="s">
        <v>2170</v>
      </c>
      <c r="N5606">
        <v>8</v>
      </c>
      <c r="O5606">
        <v>356</v>
      </c>
      <c r="P5606">
        <v>2.33</v>
      </c>
      <c r="Q5606">
        <v>15300</v>
      </c>
      <c r="R5606">
        <v>5</v>
      </c>
      <c r="S5606">
        <v>222</v>
      </c>
      <c r="T5606">
        <v>1.45</v>
      </c>
      <c r="U5606">
        <v>3</v>
      </c>
      <c r="V5606">
        <v>134</v>
      </c>
      <c r="W5606">
        <v>0.88</v>
      </c>
      <c r="X5606">
        <v>0</v>
      </c>
      <c r="Y5606">
        <v>0</v>
      </c>
      <c r="Z5606">
        <v>0</v>
      </c>
      <c r="AA5606">
        <v>0</v>
      </c>
      <c r="AB5606">
        <v>0</v>
      </c>
      <c r="AC5606">
        <v>0</v>
      </c>
      <c r="AD5606">
        <v>0</v>
      </c>
      <c r="AE5606">
        <v>0</v>
      </c>
      <c r="AF5606">
        <v>0</v>
      </c>
      <c r="AG5606" t="s">
        <v>21347</v>
      </c>
      <c r="AH5606" s="21" t="str">
        <f t="shared" si="174"/>
        <v>YR25</v>
      </c>
      <c r="AI5606" s="21">
        <v>216</v>
      </c>
      <c r="AJ5606" s="21">
        <f t="shared" si="175"/>
        <v>97.673202614379079</v>
      </c>
      <c r="AK5606" s="21" t="s">
        <v>2063</v>
      </c>
      <c r="AL5606" t="s">
        <v>2581</v>
      </c>
      <c r="AM5606" s="26" t="s">
        <v>38</v>
      </c>
      <c r="AN5606" t="s">
        <v>2032</v>
      </c>
    </row>
    <row r="5607" spans="1:40" ht="15" hidden="1" thickTop="1" x14ac:dyDescent="0.35">
      <c r="A5607" t="s">
        <v>13131</v>
      </c>
      <c r="B5607" t="s">
        <v>21348</v>
      </c>
      <c r="C5607" t="s">
        <v>21349</v>
      </c>
      <c r="D5607" t="s">
        <v>21350</v>
      </c>
      <c r="E5607" t="s">
        <v>21351</v>
      </c>
      <c r="F5607">
        <v>3</v>
      </c>
      <c r="G5607" t="s">
        <v>2816</v>
      </c>
      <c r="H5607" t="s">
        <v>2620</v>
      </c>
      <c r="I5607" t="s">
        <v>2076</v>
      </c>
      <c r="J5607" t="s">
        <v>21352</v>
      </c>
      <c r="K5607" t="s">
        <v>2827</v>
      </c>
      <c r="L5607" t="s">
        <v>2058</v>
      </c>
      <c r="M5607" t="s">
        <v>2059</v>
      </c>
      <c r="N5607">
        <v>10</v>
      </c>
      <c r="O5607">
        <v>490</v>
      </c>
      <c r="P5607">
        <v>2</v>
      </c>
      <c r="Q5607">
        <v>24480</v>
      </c>
      <c r="R5607">
        <v>4</v>
      </c>
      <c r="S5607">
        <v>171</v>
      </c>
      <c r="T5607">
        <v>0.7</v>
      </c>
      <c r="U5607">
        <v>6</v>
      </c>
      <c r="V5607">
        <v>319</v>
      </c>
      <c r="W5607">
        <v>1.3</v>
      </c>
      <c r="X5607">
        <v>0</v>
      </c>
      <c r="Y5607">
        <v>0</v>
      </c>
      <c r="Z5607">
        <v>0</v>
      </c>
      <c r="AA5607">
        <v>0</v>
      </c>
      <c r="AB5607">
        <v>0</v>
      </c>
      <c r="AC5607">
        <v>0</v>
      </c>
      <c r="AD5607">
        <v>0</v>
      </c>
      <c r="AE5607">
        <v>0</v>
      </c>
      <c r="AF5607">
        <v>0</v>
      </c>
      <c r="AG5607" t="s">
        <v>21353</v>
      </c>
      <c r="AH5607" s="21" t="str">
        <f t="shared" si="174"/>
        <v>YR25</v>
      </c>
      <c r="AI5607" s="21">
        <v>345.36</v>
      </c>
      <c r="AJ5607" s="21">
        <f t="shared" si="175"/>
        <v>97.998366013071902</v>
      </c>
      <c r="AK5607" s="21" t="s">
        <v>2063</v>
      </c>
      <c r="AL5607" t="s">
        <v>2829</v>
      </c>
      <c r="AM5607" s="26" t="s">
        <v>38</v>
      </c>
      <c r="AN5607" t="s">
        <v>2031</v>
      </c>
    </row>
    <row r="5608" spans="1:40" ht="15" hidden="1" thickTop="1" x14ac:dyDescent="0.35">
      <c r="A5608" t="s">
        <v>13135</v>
      </c>
      <c r="B5608" t="s">
        <v>21354</v>
      </c>
      <c r="C5608" t="s">
        <v>4282</v>
      </c>
      <c r="D5608" t="s">
        <v>21355</v>
      </c>
      <c r="E5608" t="s">
        <v>2646</v>
      </c>
      <c r="F5608">
        <v>1</v>
      </c>
      <c r="G5608" t="s">
        <v>2600</v>
      </c>
      <c r="H5608" t="s">
        <v>2577</v>
      </c>
      <c r="I5608" t="s">
        <v>2076</v>
      </c>
      <c r="J5608" t="s">
        <v>2699</v>
      </c>
      <c r="K5608" t="s">
        <v>2579</v>
      </c>
      <c r="L5608" t="s">
        <v>2058</v>
      </c>
      <c r="M5608" t="s">
        <v>2488</v>
      </c>
      <c r="N5608">
        <v>5</v>
      </c>
      <c r="O5608">
        <v>65</v>
      </c>
      <c r="P5608">
        <v>0.4</v>
      </c>
      <c r="Q5608">
        <v>16320</v>
      </c>
      <c r="R5608">
        <v>2</v>
      </c>
      <c r="S5608">
        <v>15</v>
      </c>
      <c r="T5608">
        <v>0.09</v>
      </c>
      <c r="U5608">
        <v>3</v>
      </c>
      <c r="V5608">
        <v>50</v>
      </c>
      <c r="W5608">
        <v>0.31</v>
      </c>
      <c r="X5608">
        <v>0</v>
      </c>
      <c r="Y5608">
        <v>0</v>
      </c>
      <c r="Z5608">
        <v>0</v>
      </c>
      <c r="AA5608">
        <v>0</v>
      </c>
      <c r="AB5608">
        <v>0</v>
      </c>
      <c r="AC5608">
        <v>0</v>
      </c>
      <c r="AD5608">
        <v>0</v>
      </c>
      <c r="AE5608">
        <v>0</v>
      </c>
      <c r="AF5608">
        <v>0</v>
      </c>
      <c r="AG5608" t="s">
        <v>21356</v>
      </c>
      <c r="AH5608" s="21" t="str">
        <f t="shared" si="174"/>
        <v>YR25</v>
      </c>
      <c r="AI5608" s="21">
        <v>230.40000000000003</v>
      </c>
      <c r="AJ5608" s="21">
        <f t="shared" si="175"/>
        <v>99.601715686274517</v>
      </c>
      <c r="AK5608" s="21" t="s">
        <v>2060</v>
      </c>
      <c r="AL5608" t="s">
        <v>2581</v>
      </c>
      <c r="AM5608" s="26" t="s">
        <v>38</v>
      </c>
      <c r="AN5608" t="s">
        <v>2030</v>
      </c>
    </row>
    <row r="5609" spans="1:40" ht="15" hidden="1" thickTop="1" x14ac:dyDescent="0.35">
      <c r="A5609" t="s">
        <v>13139</v>
      </c>
      <c r="B5609" t="s">
        <v>21357</v>
      </c>
      <c r="C5609" t="s">
        <v>3954</v>
      </c>
      <c r="D5609" t="s">
        <v>21358</v>
      </c>
      <c r="E5609" t="s">
        <v>561</v>
      </c>
      <c r="F5609">
        <v>1</v>
      </c>
      <c r="G5609" t="s">
        <v>2524</v>
      </c>
      <c r="H5609" t="s">
        <v>2056</v>
      </c>
      <c r="I5609" t="s">
        <v>2076</v>
      </c>
      <c r="J5609" t="s">
        <v>3956</v>
      </c>
      <c r="K5609" t="s">
        <v>62</v>
      </c>
      <c r="L5609" t="s">
        <v>2058</v>
      </c>
      <c r="M5609" t="s">
        <v>2549</v>
      </c>
      <c r="N5609">
        <v>3</v>
      </c>
      <c r="O5609">
        <v>96</v>
      </c>
      <c r="P5609">
        <v>0.67</v>
      </c>
      <c r="Q5609">
        <v>14280</v>
      </c>
      <c r="R5609">
        <v>1</v>
      </c>
      <c r="S5609">
        <v>30</v>
      </c>
      <c r="T5609">
        <v>0.21</v>
      </c>
      <c r="U5609">
        <v>2</v>
      </c>
      <c r="V5609">
        <v>66</v>
      </c>
      <c r="W5609">
        <v>0.46</v>
      </c>
      <c r="X5609">
        <v>0</v>
      </c>
      <c r="Y5609">
        <v>0</v>
      </c>
      <c r="Z5609">
        <v>0</v>
      </c>
      <c r="AA5609">
        <v>0</v>
      </c>
      <c r="AB5609">
        <v>0</v>
      </c>
      <c r="AC5609">
        <v>0</v>
      </c>
      <c r="AD5609">
        <v>0</v>
      </c>
      <c r="AE5609">
        <v>0</v>
      </c>
      <c r="AF5609">
        <v>0</v>
      </c>
      <c r="AG5609" t="s">
        <v>21359</v>
      </c>
      <c r="AH5609" s="21" t="str">
        <f t="shared" si="174"/>
        <v>YR25</v>
      </c>
      <c r="AI5609" s="21">
        <v>201.59999999999997</v>
      </c>
      <c r="AJ5609" s="21">
        <f t="shared" si="175"/>
        <v>99.327731092436977</v>
      </c>
      <c r="AK5609" s="21" t="s">
        <v>2060</v>
      </c>
      <c r="AL5609" t="s">
        <v>2527</v>
      </c>
      <c r="AM5609" s="26" t="s">
        <v>38</v>
      </c>
      <c r="AN5609" t="s">
        <v>2032</v>
      </c>
    </row>
    <row r="5610" spans="1:40" ht="15" hidden="1" thickTop="1" x14ac:dyDescent="0.35">
      <c r="A5610" t="s">
        <v>13143</v>
      </c>
      <c r="B5610" t="s">
        <v>21360</v>
      </c>
      <c r="C5610" t="s">
        <v>5365</v>
      </c>
      <c r="D5610" t="s">
        <v>21361</v>
      </c>
      <c r="E5610" t="s">
        <v>3704</v>
      </c>
      <c r="F5610">
        <v>1</v>
      </c>
      <c r="G5610" t="s">
        <v>2619</v>
      </c>
      <c r="H5610" t="s">
        <v>2620</v>
      </c>
      <c r="I5610" t="s">
        <v>2076</v>
      </c>
      <c r="J5610" t="s">
        <v>3705</v>
      </c>
      <c r="K5610" t="s">
        <v>2655</v>
      </c>
      <c r="L5610" t="s">
        <v>2058</v>
      </c>
      <c r="M5610" t="s">
        <v>2170</v>
      </c>
      <c r="N5610">
        <v>3</v>
      </c>
      <c r="O5610">
        <v>161</v>
      </c>
      <c r="P5610">
        <v>1.05</v>
      </c>
      <c r="Q5610">
        <v>15300</v>
      </c>
      <c r="R5610">
        <v>2</v>
      </c>
      <c r="S5610">
        <v>72</v>
      </c>
      <c r="T5610">
        <v>0.47</v>
      </c>
      <c r="U5610">
        <v>1</v>
      </c>
      <c r="V5610">
        <v>89</v>
      </c>
      <c r="W5610">
        <v>0.57999999999999996</v>
      </c>
      <c r="X5610">
        <v>0</v>
      </c>
      <c r="Y5610">
        <v>0</v>
      </c>
      <c r="Z5610">
        <v>0</v>
      </c>
      <c r="AA5610">
        <v>0</v>
      </c>
      <c r="AB5610">
        <v>0</v>
      </c>
      <c r="AC5610">
        <v>0</v>
      </c>
      <c r="AD5610">
        <v>0</v>
      </c>
      <c r="AE5610">
        <v>0</v>
      </c>
      <c r="AF5610">
        <v>0</v>
      </c>
      <c r="AG5610" t="s">
        <v>21362</v>
      </c>
      <c r="AH5610" s="21" t="str">
        <f t="shared" si="174"/>
        <v>YR25</v>
      </c>
      <c r="AI5610" s="21">
        <v>216</v>
      </c>
      <c r="AJ5610" s="21">
        <f t="shared" si="175"/>
        <v>98.947712418300654</v>
      </c>
      <c r="AK5610" s="21" t="s">
        <v>2063</v>
      </c>
      <c r="AL5610" t="s">
        <v>2984</v>
      </c>
      <c r="AM5610" s="26" t="s">
        <v>38</v>
      </c>
      <c r="AN5610" t="s">
        <v>2032</v>
      </c>
    </row>
    <row r="5611" spans="1:40" ht="15" hidden="1" thickTop="1" x14ac:dyDescent="0.35">
      <c r="A5611" t="s">
        <v>13147</v>
      </c>
      <c r="B5611" t="s">
        <v>21363</v>
      </c>
      <c r="C5611" t="s">
        <v>3936</v>
      </c>
      <c r="D5611" t="s">
        <v>21364</v>
      </c>
      <c r="E5611" t="s">
        <v>2691</v>
      </c>
      <c r="F5611">
        <v>1</v>
      </c>
      <c r="G5611" t="s">
        <v>2600</v>
      </c>
      <c r="H5611" t="s">
        <v>2577</v>
      </c>
      <c r="I5611" t="s">
        <v>2076</v>
      </c>
      <c r="J5611" t="s">
        <v>2699</v>
      </c>
      <c r="K5611" t="s">
        <v>2579</v>
      </c>
      <c r="L5611" t="s">
        <v>2058</v>
      </c>
      <c r="M5611" t="s">
        <v>2170</v>
      </c>
      <c r="N5611">
        <v>1</v>
      </c>
      <c r="O5611">
        <v>67</v>
      </c>
      <c r="P5611">
        <v>0.44</v>
      </c>
      <c r="Q5611">
        <v>15300</v>
      </c>
      <c r="R5611">
        <v>0</v>
      </c>
      <c r="S5611">
        <v>0</v>
      </c>
      <c r="T5611">
        <v>0</v>
      </c>
      <c r="U5611">
        <v>1</v>
      </c>
      <c r="V5611">
        <v>67</v>
      </c>
      <c r="W5611">
        <v>0.44</v>
      </c>
      <c r="X5611">
        <v>0</v>
      </c>
      <c r="Y5611">
        <v>0</v>
      </c>
      <c r="Z5611">
        <v>0</v>
      </c>
      <c r="AA5611">
        <v>0</v>
      </c>
      <c r="AB5611">
        <v>0</v>
      </c>
      <c r="AC5611">
        <v>0</v>
      </c>
      <c r="AD5611">
        <v>0</v>
      </c>
      <c r="AE5611">
        <v>0</v>
      </c>
      <c r="AF5611">
        <v>0</v>
      </c>
      <c r="AG5611" t="s">
        <v>21365</v>
      </c>
      <c r="AH5611" s="21" t="str">
        <f t="shared" si="174"/>
        <v>YR25</v>
      </c>
      <c r="AI5611" s="21">
        <v>216</v>
      </c>
      <c r="AJ5611" s="21">
        <f t="shared" si="175"/>
        <v>99.562091503267979</v>
      </c>
      <c r="AK5611" s="21" t="s">
        <v>2060</v>
      </c>
      <c r="AL5611" t="s">
        <v>2581</v>
      </c>
      <c r="AM5611" s="26" t="s">
        <v>38</v>
      </c>
      <c r="AN5611" t="s">
        <v>2029</v>
      </c>
    </row>
    <row r="5612" spans="1:40" ht="15" hidden="1" thickTop="1" x14ac:dyDescent="0.35">
      <c r="A5612" t="s">
        <v>13151</v>
      </c>
      <c r="B5612" t="s">
        <v>21366</v>
      </c>
      <c r="C5612" t="s">
        <v>21349</v>
      </c>
      <c r="D5612" t="s">
        <v>21350</v>
      </c>
      <c r="E5612" t="s">
        <v>21351</v>
      </c>
      <c r="F5612">
        <v>3</v>
      </c>
      <c r="G5612" t="s">
        <v>2816</v>
      </c>
      <c r="H5612" t="s">
        <v>2620</v>
      </c>
      <c r="I5612" t="s">
        <v>2076</v>
      </c>
      <c r="J5612" t="s">
        <v>21352</v>
      </c>
      <c r="K5612" t="s">
        <v>2827</v>
      </c>
      <c r="L5612" t="s">
        <v>2058</v>
      </c>
      <c r="M5612" t="s">
        <v>2059</v>
      </c>
      <c r="N5612">
        <v>15</v>
      </c>
      <c r="O5612">
        <v>1527</v>
      </c>
      <c r="P5612">
        <v>6.24</v>
      </c>
      <c r="Q5612">
        <v>24480</v>
      </c>
      <c r="R5612">
        <v>3</v>
      </c>
      <c r="S5612">
        <v>851</v>
      </c>
      <c r="T5612">
        <v>3.48</v>
      </c>
      <c r="U5612">
        <v>12</v>
      </c>
      <c r="V5612">
        <v>676</v>
      </c>
      <c r="W5612">
        <v>2.76</v>
      </c>
      <c r="X5612">
        <v>0</v>
      </c>
      <c r="Y5612">
        <v>0</v>
      </c>
      <c r="Z5612">
        <v>0</v>
      </c>
      <c r="AA5612">
        <v>0</v>
      </c>
      <c r="AB5612">
        <v>0</v>
      </c>
      <c r="AC5612">
        <v>0</v>
      </c>
      <c r="AD5612">
        <v>0</v>
      </c>
      <c r="AE5612">
        <v>0</v>
      </c>
      <c r="AF5612">
        <v>0</v>
      </c>
      <c r="AG5612" t="s">
        <v>21367</v>
      </c>
      <c r="AH5612" s="21" t="str">
        <f t="shared" si="174"/>
        <v>YR25</v>
      </c>
      <c r="AI5612" s="21">
        <v>345.36</v>
      </c>
      <c r="AJ5612" s="21">
        <f t="shared" si="175"/>
        <v>93.762254901960787</v>
      </c>
      <c r="AK5612" s="21" t="s">
        <v>2063</v>
      </c>
      <c r="AL5612" t="s">
        <v>2829</v>
      </c>
      <c r="AM5612" s="26" t="s">
        <v>38</v>
      </c>
      <c r="AN5612" t="s">
        <v>2031</v>
      </c>
    </row>
    <row r="5613" spans="1:40" ht="15" hidden="1" thickTop="1" x14ac:dyDescent="0.35">
      <c r="A5613" t="s">
        <v>13155</v>
      </c>
      <c r="B5613" t="s">
        <v>21368</v>
      </c>
      <c r="C5613" t="s">
        <v>7085</v>
      </c>
      <c r="D5613" t="s">
        <v>21369</v>
      </c>
      <c r="E5613" t="s">
        <v>2691</v>
      </c>
      <c r="F5613">
        <v>1</v>
      </c>
      <c r="G5613" t="s">
        <v>2600</v>
      </c>
      <c r="H5613" t="s">
        <v>2577</v>
      </c>
      <c r="I5613" t="s">
        <v>2076</v>
      </c>
      <c r="J5613" t="s">
        <v>2699</v>
      </c>
      <c r="K5613" t="s">
        <v>2579</v>
      </c>
      <c r="L5613" t="s">
        <v>2058</v>
      </c>
      <c r="M5613" t="s">
        <v>2170</v>
      </c>
      <c r="N5613">
        <v>7</v>
      </c>
      <c r="O5613">
        <v>356</v>
      </c>
      <c r="P5613">
        <v>2.33</v>
      </c>
      <c r="Q5613">
        <v>15300</v>
      </c>
      <c r="R5613">
        <v>5</v>
      </c>
      <c r="S5613">
        <v>283</v>
      </c>
      <c r="T5613">
        <v>1.85</v>
      </c>
      <c r="U5613">
        <v>2</v>
      </c>
      <c r="V5613">
        <v>73</v>
      </c>
      <c r="W5613">
        <v>0.48</v>
      </c>
      <c r="X5613">
        <v>0</v>
      </c>
      <c r="Y5613">
        <v>0</v>
      </c>
      <c r="Z5613">
        <v>0</v>
      </c>
      <c r="AA5613">
        <v>0</v>
      </c>
      <c r="AB5613">
        <v>0</v>
      </c>
      <c r="AC5613">
        <v>0</v>
      </c>
      <c r="AD5613">
        <v>0</v>
      </c>
      <c r="AE5613">
        <v>0</v>
      </c>
      <c r="AF5613">
        <v>0</v>
      </c>
      <c r="AG5613" t="s">
        <v>21370</v>
      </c>
      <c r="AH5613" s="21" t="str">
        <f t="shared" si="174"/>
        <v>YR25</v>
      </c>
      <c r="AI5613" s="21">
        <v>216</v>
      </c>
      <c r="AJ5613" s="21">
        <f t="shared" si="175"/>
        <v>97.673202614379079</v>
      </c>
      <c r="AK5613" s="21" t="s">
        <v>2063</v>
      </c>
      <c r="AL5613" t="s">
        <v>2581</v>
      </c>
      <c r="AM5613" s="26" t="s">
        <v>38</v>
      </c>
      <c r="AN5613" t="s">
        <v>2031</v>
      </c>
    </row>
    <row r="5614" spans="1:40" ht="15" hidden="1" thickTop="1" x14ac:dyDescent="0.35">
      <c r="A5614" t="s">
        <v>13159</v>
      </c>
      <c r="B5614" t="s">
        <v>21371</v>
      </c>
      <c r="C5614" t="s">
        <v>3766</v>
      </c>
      <c r="D5614" t="s">
        <v>21372</v>
      </c>
      <c r="E5614" t="s">
        <v>2938</v>
      </c>
      <c r="F5614">
        <v>1</v>
      </c>
      <c r="G5614" t="s">
        <v>2593</v>
      </c>
      <c r="H5614" t="s">
        <v>2056</v>
      </c>
      <c r="I5614" t="s">
        <v>2076</v>
      </c>
      <c r="J5614" t="s">
        <v>3250</v>
      </c>
      <c r="K5614" t="s">
        <v>65</v>
      </c>
      <c r="L5614" t="s">
        <v>2058</v>
      </c>
      <c r="M5614" t="s">
        <v>2059</v>
      </c>
      <c r="N5614">
        <v>4</v>
      </c>
      <c r="O5614">
        <v>153</v>
      </c>
      <c r="P5614">
        <v>0.63</v>
      </c>
      <c r="Q5614">
        <v>24480</v>
      </c>
      <c r="R5614">
        <v>0</v>
      </c>
      <c r="S5614">
        <v>0</v>
      </c>
      <c r="T5614">
        <v>0</v>
      </c>
      <c r="U5614">
        <v>3</v>
      </c>
      <c r="V5614">
        <v>134</v>
      </c>
      <c r="W5614">
        <v>0.55000000000000004</v>
      </c>
      <c r="X5614">
        <v>1</v>
      </c>
      <c r="Y5614">
        <v>19</v>
      </c>
      <c r="Z5614">
        <v>0.08</v>
      </c>
      <c r="AA5614">
        <v>0</v>
      </c>
      <c r="AB5614">
        <v>0</v>
      </c>
      <c r="AC5614">
        <v>0</v>
      </c>
      <c r="AD5614">
        <v>0</v>
      </c>
      <c r="AE5614">
        <v>0</v>
      </c>
      <c r="AF5614">
        <v>0</v>
      </c>
      <c r="AG5614" t="s">
        <v>21373</v>
      </c>
      <c r="AH5614" s="21" t="str">
        <f t="shared" si="174"/>
        <v>YR25</v>
      </c>
      <c r="AI5614" s="21">
        <v>345.36</v>
      </c>
      <c r="AJ5614" s="21">
        <f t="shared" si="175"/>
        <v>99.375</v>
      </c>
      <c r="AK5614" s="21" t="s">
        <v>2060</v>
      </c>
      <c r="AL5614" t="s">
        <v>2527</v>
      </c>
      <c r="AM5614" s="26" t="s">
        <v>38</v>
      </c>
      <c r="AN5614" t="s">
        <v>2032</v>
      </c>
    </row>
    <row r="5615" spans="1:40" ht="15" hidden="1" thickTop="1" x14ac:dyDescent="0.35">
      <c r="A5615" t="s">
        <v>13163</v>
      </c>
      <c r="B5615" t="s">
        <v>21374</v>
      </c>
      <c r="C5615" t="s">
        <v>17612</v>
      </c>
      <c r="D5615" t="s">
        <v>21375</v>
      </c>
      <c r="E5615" t="s">
        <v>17614</v>
      </c>
      <c r="F5615">
        <v>1</v>
      </c>
      <c r="G5615" t="s">
        <v>2619</v>
      </c>
      <c r="H5615" t="s">
        <v>2620</v>
      </c>
      <c r="I5615" t="s">
        <v>2076</v>
      </c>
      <c r="J5615" t="s">
        <v>17615</v>
      </c>
      <c r="K5615" t="s">
        <v>2655</v>
      </c>
      <c r="L5615" t="s">
        <v>2058</v>
      </c>
      <c r="M5615" t="s">
        <v>2170</v>
      </c>
      <c r="N5615">
        <v>10</v>
      </c>
      <c r="O5615">
        <v>1467</v>
      </c>
      <c r="P5615">
        <v>9.59</v>
      </c>
      <c r="Q5615">
        <v>15300</v>
      </c>
      <c r="R5615">
        <v>6</v>
      </c>
      <c r="S5615">
        <v>723</v>
      </c>
      <c r="T5615">
        <v>4.7300000000000004</v>
      </c>
      <c r="U5615">
        <v>4</v>
      </c>
      <c r="V5615">
        <v>744</v>
      </c>
      <c r="W5615">
        <v>4.8600000000000003</v>
      </c>
      <c r="X5615">
        <v>0</v>
      </c>
      <c r="Y5615">
        <v>0</v>
      </c>
      <c r="Z5615">
        <v>0</v>
      </c>
      <c r="AA5615">
        <v>0</v>
      </c>
      <c r="AB5615">
        <v>0</v>
      </c>
      <c r="AC5615">
        <v>0</v>
      </c>
      <c r="AD5615">
        <v>0</v>
      </c>
      <c r="AE5615">
        <v>0</v>
      </c>
      <c r="AF5615">
        <v>0</v>
      </c>
      <c r="AG5615" t="s">
        <v>21376</v>
      </c>
      <c r="AH5615" s="21" t="str">
        <f t="shared" si="174"/>
        <v>YR25</v>
      </c>
      <c r="AI5615" s="21">
        <v>216</v>
      </c>
      <c r="AJ5615" s="21">
        <f t="shared" si="175"/>
        <v>90.411764705882348</v>
      </c>
      <c r="AK5615" s="21" t="s">
        <v>2063</v>
      </c>
      <c r="AL5615" t="s">
        <v>3659</v>
      </c>
      <c r="AM5615" s="26" t="s">
        <v>38</v>
      </c>
      <c r="AN5615" t="s">
        <v>2030</v>
      </c>
    </row>
    <row r="5616" spans="1:40" ht="15" hidden="1" thickTop="1" x14ac:dyDescent="0.35">
      <c r="A5616" t="s">
        <v>13167</v>
      </c>
      <c r="B5616" t="s">
        <v>21377</v>
      </c>
      <c r="C5616" t="s">
        <v>2893</v>
      </c>
      <c r="D5616" t="s">
        <v>21378</v>
      </c>
      <c r="E5616" t="s">
        <v>3430</v>
      </c>
      <c r="F5616">
        <v>1</v>
      </c>
      <c r="G5616" t="s">
        <v>2609</v>
      </c>
      <c r="H5616" t="s">
        <v>2577</v>
      </c>
      <c r="I5616" t="s">
        <v>2076</v>
      </c>
      <c r="J5616" t="s">
        <v>2764</v>
      </c>
      <c r="K5616" t="s">
        <v>2765</v>
      </c>
      <c r="L5616" t="s">
        <v>2058</v>
      </c>
      <c r="M5616" t="s">
        <v>2170</v>
      </c>
      <c r="N5616">
        <v>2</v>
      </c>
      <c r="O5616">
        <v>91</v>
      </c>
      <c r="P5616">
        <v>0.59</v>
      </c>
      <c r="Q5616">
        <v>15300</v>
      </c>
      <c r="R5616">
        <v>1</v>
      </c>
      <c r="S5616">
        <v>46</v>
      </c>
      <c r="T5616">
        <v>0.3</v>
      </c>
      <c r="U5616">
        <v>1</v>
      </c>
      <c r="V5616">
        <v>45</v>
      </c>
      <c r="W5616">
        <v>0.28999999999999998</v>
      </c>
      <c r="X5616">
        <v>0</v>
      </c>
      <c r="Y5616">
        <v>0</v>
      </c>
      <c r="Z5616">
        <v>0</v>
      </c>
      <c r="AA5616">
        <v>0</v>
      </c>
      <c r="AB5616">
        <v>0</v>
      </c>
      <c r="AC5616">
        <v>0</v>
      </c>
      <c r="AD5616">
        <v>0</v>
      </c>
      <c r="AE5616">
        <v>0</v>
      </c>
      <c r="AF5616">
        <v>0</v>
      </c>
      <c r="AG5616" t="s">
        <v>21379</v>
      </c>
      <c r="AH5616" s="21" t="str">
        <f t="shared" si="174"/>
        <v>YR25</v>
      </c>
      <c r="AI5616" s="21">
        <v>216</v>
      </c>
      <c r="AJ5616" s="21">
        <f t="shared" si="175"/>
        <v>99.40522875816994</v>
      </c>
      <c r="AK5616" s="21" t="s">
        <v>2060</v>
      </c>
      <c r="AL5616" t="s">
        <v>2613</v>
      </c>
      <c r="AM5616" s="26" t="s">
        <v>38</v>
      </c>
      <c r="AN5616" t="s">
        <v>2030</v>
      </c>
    </row>
    <row r="5617" spans="1:40" ht="15" hidden="1" thickTop="1" x14ac:dyDescent="0.35">
      <c r="A5617" t="s">
        <v>13171</v>
      </c>
      <c r="B5617" t="s">
        <v>21380</v>
      </c>
      <c r="C5617" t="s">
        <v>4092</v>
      </c>
      <c r="D5617" t="s">
        <v>21381</v>
      </c>
      <c r="E5617" t="s">
        <v>2608</v>
      </c>
      <c r="F5617">
        <v>1</v>
      </c>
      <c r="G5617" t="s">
        <v>2609</v>
      </c>
      <c r="H5617" t="s">
        <v>2577</v>
      </c>
      <c r="I5617" t="s">
        <v>2076</v>
      </c>
      <c r="J5617" t="s">
        <v>2610</v>
      </c>
      <c r="K5617" t="s">
        <v>2611</v>
      </c>
      <c r="L5617" t="s">
        <v>2058</v>
      </c>
      <c r="M5617" t="s">
        <v>2170</v>
      </c>
      <c r="N5617">
        <v>5</v>
      </c>
      <c r="O5617">
        <v>152</v>
      </c>
      <c r="P5617">
        <v>0.99</v>
      </c>
      <c r="Q5617">
        <v>15300</v>
      </c>
      <c r="R5617">
        <v>1</v>
      </c>
      <c r="S5617">
        <v>29</v>
      </c>
      <c r="T5617">
        <v>0.19</v>
      </c>
      <c r="U5617">
        <v>4</v>
      </c>
      <c r="V5617">
        <v>123</v>
      </c>
      <c r="W5617">
        <v>0.8</v>
      </c>
      <c r="X5617">
        <v>0</v>
      </c>
      <c r="Y5617">
        <v>0</v>
      </c>
      <c r="Z5617">
        <v>0</v>
      </c>
      <c r="AA5617">
        <v>0</v>
      </c>
      <c r="AB5617">
        <v>0</v>
      </c>
      <c r="AC5617">
        <v>0</v>
      </c>
      <c r="AD5617">
        <v>0</v>
      </c>
      <c r="AE5617">
        <v>0</v>
      </c>
      <c r="AF5617">
        <v>0</v>
      </c>
      <c r="AG5617" t="s">
        <v>21382</v>
      </c>
      <c r="AH5617" s="21" t="str">
        <f t="shared" si="174"/>
        <v>YR25</v>
      </c>
      <c r="AI5617" s="21">
        <v>216</v>
      </c>
      <c r="AJ5617" s="21">
        <f t="shared" si="175"/>
        <v>99.006535947712422</v>
      </c>
      <c r="AK5617" s="21" t="s">
        <v>2063</v>
      </c>
      <c r="AL5617" t="s">
        <v>2613</v>
      </c>
      <c r="AM5617" s="26" t="s">
        <v>38</v>
      </c>
      <c r="AN5617" t="s">
        <v>2033</v>
      </c>
    </row>
    <row r="5618" spans="1:40" ht="15" hidden="1" thickTop="1" x14ac:dyDescent="0.35">
      <c r="A5618" t="s">
        <v>13175</v>
      </c>
      <c r="B5618" t="s">
        <v>21383</v>
      </c>
      <c r="C5618" t="s">
        <v>4767</v>
      </c>
      <c r="D5618" t="s">
        <v>21384</v>
      </c>
      <c r="E5618" t="s">
        <v>2646</v>
      </c>
      <c r="F5618">
        <v>1</v>
      </c>
      <c r="G5618" t="s">
        <v>2600</v>
      </c>
      <c r="H5618" t="s">
        <v>2577</v>
      </c>
      <c r="I5618" t="s">
        <v>2076</v>
      </c>
      <c r="J5618" t="s">
        <v>2601</v>
      </c>
      <c r="K5618" t="s">
        <v>2602</v>
      </c>
      <c r="L5618" t="s">
        <v>2058</v>
      </c>
      <c r="M5618" t="s">
        <v>2170</v>
      </c>
      <c r="N5618">
        <v>6</v>
      </c>
      <c r="O5618">
        <v>107</v>
      </c>
      <c r="P5618">
        <v>0.7</v>
      </c>
      <c r="Q5618">
        <v>15300</v>
      </c>
      <c r="R5618">
        <v>3</v>
      </c>
      <c r="S5618">
        <v>41</v>
      </c>
      <c r="T5618">
        <v>0.27</v>
      </c>
      <c r="U5618">
        <v>3</v>
      </c>
      <c r="V5618">
        <v>66</v>
      </c>
      <c r="W5618">
        <v>0.43</v>
      </c>
      <c r="X5618">
        <v>0</v>
      </c>
      <c r="Y5618">
        <v>0</v>
      </c>
      <c r="Z5618">
        <v>0</v>
      </c>
      <c r="AA5618">
        <v>0</v>
      </c>
      <c r="AB5618">
        <v>0</v>
      </c>
      <c r="AC5618">
        <v>0</v>
      </c>
      <c r="AD5618">
        <v>0</v>
      </c>
      <c r="AE5618">
        <v>0</v>
      </c>
      <c r="AF5618">
        <v>0</v>
      </c>
      <c r="AG5618" t="s">
        <v>21385</v>
      </c>
      <c r="AH5618" s="21" t="str">
        <f t="shared" si="174"/>
        <v>YR25</v>
      </c>
      <c r="AI5618" s="21">
        <v>216</v>
      </c>
      <c r="AJ5618" s="21">
        <f t="shared" si="175"/>
        <v>99.300653594771248</v>
      </c>
      <c r="AK5618" s="21" t="s">
        <v>2060</v>
      </c>
      <c r="AL5618" t="s">
        <v>2551</v>
      </c>
      <c r="AM5618" s="26" t="s">
        <v>38</v>
      </c>
      <c r="AN5618" t="s">
        <v>2033</v>
      </c>
    </row>
    <row r="5619" spans="1:40" ht="15" hidden="1" thickTop="1" x14ac:dyDescent="0.35">
      <c r="A5619" t="s">
        <v>13179</v>
      </c>
      <c r="B5619" t="s">
        <v>21386</v>
      </c>
      <c r="C5619" t="s">
        <v>4699</v>
      </c>
      <c r="D5619" t="s">
        <v>21387</v>
      </c>
      <c r="E5619" t="s">
        <v>3193</v>
      </c>
      <c r="F5619">
        <v>1</v>
      </c>
      <c r="G5619" t="s">
        <v>2609</v>
      </c>
      <c r="H5619" t="s">
        <v>2577</v>
      </c>
      <c r="I5619" t="s">
        <v>2076</v>
      </c>
      <c r="J5619" t="s">
        <v>2764</v>
      </c>
      <c r="K5619" t="s">
        <v>2765</v>
      </c>
      <c r="L5619" t="s">
        <v>2058</v>
      </c>
      <c r="M5619" t="s">
        <v>2982</v>
      </c>
      <c r="N5619">
        <v>5</v>
      </c>
      <c r="O5619">
        <v>143</v>
      </c>
      <c r="P5619">
        <v>1</v>
      </c>
      <c r="Q5619">
        <v>14280</v>
      </c>
      <c r="R5619">
        <v>3</v>
      </c>
      <c r="S5619">
        <v>91</v>
      </c>
      <c r="T5619">
        <v>0.64</v>
      </c>
      <c r="U5619">
        <v>2</v>
      </c>
      <c r="V5619">
        <v>52</v>
      </c>
      <c r="W5619">
        <v>0.36</v>
      </c>
      <c r="X5619">
        <v>0</v>
      </c>
      <c r="Y5619">
        <v>0</v>
      </c>
      <c r="Z5619">
        <v>0</v>
      </c>
      <c r="AA5619">
        <v>0</v>
      </c>
      <c r="AB5619">
        <v>0</v>
      </c>
      <c r="AC5619">
        <v>0</v>
      </c>
      <c r="AD5619">
        <v>0</v>
      </c>
      <c r="AE5619">
        <v>0</v>
      </c>
      <c r="AF5619">
        <v>0</v>
      </c>
      <c r="AG5619" t="s">
        <v>21388</v>
      </c>
      <c r="AH5619" s="21" t="str">
        <f t="shared" si="174"/>
        <v>YR25</v>
      </c>
      <c r="AI5619" s="21">
        <v>201.59999999999997</v>
      </c>
      <c r="AJ5619" s="21">
        <f t="shared" si="175"/>
        <v>98.998599439775916</v>
      </c>
      <c r="AK5619" s="21" t="s">
        <v>2063</v>
      </c>
      <c r="AL5619" t="s">
        <v>2613</v>
      </c>
      <c r="AM5619" s="26" t="s">
        <v>38</v>
      </c>
      <c r="AN5619" t="s">
        <v>2030</v>
      </c>
    </row>
    <row r="5620" spans="1:40" ht="15" hidden="1" thickTop="1" x14ac:dyDescent="0.35">
      <c r="A5620" t="s">
        <v>13183</v>
      </c>
      <c r="B5620" t="s">
        <v>21389</v>
      </c>
      <c r="C5620" t="s">
        <v>4168</v>
      </c>
      <c r="D5620" t="s">
        <v>21390</v>
      </c>
      <c r="E5620" t="s">
        <v>2608</v>
      </c>
      <c r="F5620">
        <v>1</v>
      </c>
      <c r="G5620" t="s">
        <v>2609</v>
      </c>
      <c r="H5620" t="s">
        <v>2577</v>
      </c>
      <c r="I5620" t="s">
        <v>2076</v>
      </c>
      <c r="J5620" t="s">
        <v>2741</v>
      </c>
      <c r="K5620" t="s">
        <v>2742</v>
      </c>
      <c r="L5620" t="s">
        <v>2058</v>
      </c>
      <c r="M5620" t="s">
        <v>2170</v>
      </c>
      <c r="N5620">
        <v>8</v>
      </c>
      <c r="O5620">
        <v>489</v>
      </c>
      <c r="P5620">
        <v>3.2</v>
      </c>
      <c r="Q5620">
        <v>15300</v>
      </c>
      <c r="R5620">
        <v>0</v>
      </c>
      <c r="S5620">
        <v>0</v>
      </c>
      <c r="T5620">
        <v>0</v>
      </c>
      <c r="U5620">
        <v>3</v>
      </c>
      <c r="V5620">
        <v>113</v>
      </c>
      <c r="W5620">
        <v>0.74</v>
      </c>
      <c r="X5620">
        <v>0</v>
      </c>
      <c r="Y5620">
        <v>0</v>
      </c>
      <c r="Z5620">
        <v>0</v>
      </c>
      <c r="AA5620">
        <v>5</v>
      </c>
      <c r="AB5620">
        <v>376</v>
      </c>
      <c r="AC5620">
        <v>2.46</v>
      </c>
      <c r="AD5620">
        <v>0</v>
      </c>
      <c r="AE5620">
        <v>0</v>
      </c>
      <c r="AF5620">
        <v>0</v>
      </c>
      <c r="AG5620" t="s">
        <v>21391</v>
      </c>
      <c r="AH5620" s="21" t="str">
        <f t="shared" si="174"/>
        <v>YR25</v>
      </c>
      <c r="AI5620" s="21">
        <v>216</v>
      </c>
      <c r="AJ5620" s="21">
        <f t="shared" si="175"/>
        <v>96.803921568627445</v>
      </c>
      <c r="AK5620" s="21" t="s">
        <v>2063</v>
      </c>
      <c r="AL5620" t="s">
        <v>2613</v>
      </c>
      <c r="AM5620" s="26" t="s">
        <v>38</v>
      </c>
      <c r="AN5620" t="s">
        <v>2030</v>
      </c>
    </row>
    <row r="5621" spans="1:40" ht="15" hidden="1" thickTop="1" x14ac:dyDescent="0.35">
      <c r="A5621" t="s">
        <v>13187</v>
      </c>
      <c r="B5621" t="s">
        <v>21392</v>
      </c>
      <c r="C5621" t="s">
        <v>3654</v>
      </c>
      <c r="D5621" t="s">
        <v>21393</v>
      </c>
      <c r="E5621" t="s">
        <v>3656</v>
      </c>
      <c r="F5621">
        <v>1</v>
      </c>
      <c r="G5621" t="s">
        <v>2619</v>
      </c>
      <c r="H5621" t="s">
        <v>2620</v>
      </c>
      <c r="I5621" t="s">
        <v>2076</v>
      </c>
      <c r="J5621" t="s">
        <v>3657</v>
      </c>
      <c r="K5621" t="s">
        <v>2655</v>
      </c>
      <c r="L5621" t="s">
        <v>2058</v>
      </c>
      <c r="M5621" t="s">
        <v>2059</v>
      </c>
      <c r="N5621">
        <v>1</v>
      </c>
      <c r="O5621">
        <v>42</v>
      </c>
      <c r="P5621">
        <v>0.17</v>
      </c>
      <c r="Q5621">
        <v>24480</v>
      </c>
      <c r="R5621">
        <v>1</v>
      </c>
      <c r="S5621">
        <v>42</v>
      </c>
      <c r="T5621">
        <v>0.17</v>
      </c>
      <c r="U5621">
        <v>0</v>
      </c>
      <c r="V5621">
        <v>0</v>
      </c>
      <c r="W5621">
        <v>0</v>
      </c>
      <c r="X5621">
        <v>0</v>
      </c>
      <c r="Y5621">
        <v>0</v>
      </c>
      <c r="Z5621">
        <v>0</v>
      </c>
      <c r="AA5621">
        <v>0</v>
      </c>
      <c r="AB5621">
        <v>0</v>
      </c>
      <c r="AC5621">
        <v>0</v>
      </c>
      <c r="AD5621">
        <v>0</v>
      </c>
      <c r="AE5621">
        <v>0</v>
      </c>
      <c r="AF5621">
        <v>0</v>
      </c>
      <c r="AG5621" t="s">
        <v>21394</v>
      </c>
      <c r="AH5621" s="21" t="str">
        <f t="shared" si="174"/>
        <v>YR25</v>
      </c>
      <c r="AI5621" s="21">
        <v>345.36</v>
      </c>
      <c r="AJ5621" s="21">
        <f t="shared" si="175"/>
        <v>99.828431372549019</v>
      </c>
      <c r="AK5621" s="21" t="s">
        <v>2060</v>
      </c>
      <c r="AL5621" t="s">
        <v>3659</v>
      </c>
      <c r="AM5621" s="26" t="s">
        <v>38</v>
      </c>
      <c r="AN5621" t="s">
        <v>2030</v>
      </c>
    </row>
    <row r="5622" spans="1:40" ht="15" hidden="1" thickTop="1" x14ac:dyDescent="0.35">
      <c r="A5622" t="s">
        <v>13191</v>
      </c>
      <c r="B5622" t="s">
        <v>21395</v>
      </c>
      <c r="C5622" t="s">
        <v>2689</v>
      </c>
      <c r="D5622" t="s">
        <v>21396</v>
      </c>
      <c r="E5622" t="s">
        <v>2691</v>
      </c>
      <c r="F5622">
        <v>1</v>
      </c>
      <c r="G5622" t="s">
        <v>2609</v>
      </c>
      <c r="H5622" t="s">
        <v>2577</v>
      </c>
      <c r="I5622" t="s">
        <v>2076</v>
      </c>
      <c r="J5622" t="s">
        <v>2692</v>
      </c>
      <c r="K5622" t="s">
        <v>2635</v>
      </c>
      <c r="L5622" t="s">
        <v>2058</v>
      </c>
      <c r="M5622" t="s">
        <v>2059</v>
      </c>
      <c r="N5622">
        <v>5</v>
      </c>
      <c r="O5622">
        <v>219</v>
      </c>
      <c r="P5622">
        <v>0.89</v>
      </c>
      <c r="Q5622">
        <v>24480</v>
      </c>
      <c r="R5622">
        <v>1</v>
      </c>
      <c r="S5622">
        <v>32</v>
      </c>
      <c r="T5622">
        <v>0.13</v>
      </c>
      <c r="U5622">
        <v>4</v>
      </c>
      <c r="V5622">
        <v>187</v>
      </c>
      <c r="W5622">
        <v>0.76</v>
      </c>
      <c r="X5622">
        <v>0</v>
      </c>
      <c r="Y5622">
        <v>0</v>
      </c>
      <c r="Z5622">
        <v>0</v>
      </c>
      <c r="AA5622">
        <v>0</v>
      </c>
      <c r="AB5622">
        <v>0</v>
      </c>
      <c r="AC5622">
        <v>0</v>
      </c>
      <c r="AD5622">
        <v>0</v>
      </c>
      <c r="AE5622">
        <v>0</v>
      </c>
      <c r="AF5622">
        <v>0</v>
      </c>
      <c r="AG5622" t="s">
        <v>21397</v>
      </c>
      <c r="AH5622" s="21" t="str">
        <f t="shared" si="174"/>
        <v>YR25</v>
      </c>
      <c r="AI5622" s="21">
        <v>345.36</v>
      </c>
      <c r="AJ5622" s="21">
        <f t="shared" si="175"/>
        <v>99.105392156862749</v>
      </c>
      <c r="AK5622" s="21" t="s">
        <v>2063</v>
      </c>
      <c r="AL5622" t="s">
        <v>2581</v>
      </c>
      <c r="AM5622" s="26" t="s">
        <v>38</v>
      </c>
      <c r="AN5622" t="s">
        <v>2032</v>
      </c>
    </row>
    <row r="5623" spans="1:40" ht="15" hidden="1" thickTop="1" x14ac:dyDescent="0.35">
      <c r="A5623" t="s">
        <v>13195</v>
      </c>
      <c r="B5623" t="s">
        <v>21398</v>
      </c>
      <c r="C5623" t="s">
        <v>3749</v>
      </c>
      <c r="D5623" t="s">
        <v>21399</v>
      </c>
      <c r="E5623" t="s">
        <v>3589</v>
      </c>
      <c r="F5623">
        <v>1</v>
      </c>
      <c r="G5623" t="s">
        <v>2619</v>
      </c>
      <c r="H5623" t="s">
        <v>2620</v>
      </c>
      <c r="I5623" t="s">
        <v>2076</v>
      </c>
      <c r="J5623" t="s">
        <v>3590</v>
      </c>
      <c r="K5623" t="s">
        <v>2622</v>
      </c>
      <c r="L5623" t="s">
        <v>2058</v>
      </c>
      <c r="M5623" t="s">
        <v>2170</v>
      </c>
      <c r="N5623">
        <v>4</v>
      </c>
      <c r="O5623">
        <v>274</v>
      </c>
      <c r="P5623">
        <v>1.79</v>
      </c>
      <c r="Q5623">
        <v>15300</v>
      </c>
      <c r="R5623">
        <v>2</v>
      </c>
      <c r="S5623">
        <v>106</v>
      </c>
      <c r="T5623">
        <v>0.69</v>
      </c>
      <c r="U5623">
        <v>2</v>
      </c>
      <c r="V5623">
        <v>168</v>
      </c>
      <c r="W5623">
        <v>1.1000000000000001</v>
      </c>
      <c r="X5623">
        <v>0</v>
      </c>
      <c r="Y5623">
        <v>0</v>
      </c>
      <c r="Z5623">
        <v>0</v>
      </c>
      <c r="AA5623">
        <v>0</v>
      </c>
      <c r="AB5623">
        <v>0</v>
      </c>
      <c r="AC5623">
        <v>0</v>
      </c>
      <c r="AD5623">
        <v>0</v>
      </c>
      <c r="AE5623">
        <v>0</v>
      </c>
      <c r="AF5623">
        <v>0</v>
      </c>
      <c r="AG5623" t="s">
        <v>21400</v>
      </c>
      <c r="AH5623" s="21" t="str">
        <f t="shared" si="174"/>
        <v>YR25</v>
      </c>
      <c r="AI5623" s="21">
        <v>216</v>
      </c>
      <c r="AJ5623" s="21">
        <f t="shared" si="175"/>
        <v>98.209150326797385</v>
      </c>
      <c r="AK5623" s="21" t="s">
        <v>2063</v>
      </c>
      <c r="AL5623" t="s">
        <v>2624</v>
      </c>
      <c r="AM5623" s="26" t="s">
        <v>38</v>
      </c>
      <c r="AN5623" t="s">
        <v>2031</v>
      </c>
    </row>
    <row r="5624" spans="1:40" ht="15" hidden="1" thickTop="1" x14ac:dyDescent="0.35">
      <c r="A5624" t="s">
        <v>13199</v>
      </c>
      <c r="B5624" t="s">
        <v>21401</v>
      </c>
      <c r="C5624" t="s">
        <v>3456</v>
      </c>
      <c r="D5624" t="s">
        <v>21402</v>
      </c>
      <c r="E5624" t="s">
        <v>3440</v>
      </c>
      <c r="F5624">
        <v>1</v>
      </c>
      <c r="G5624" t="s">
        <v>2609</v>
      </c>
      <c r="H5624" t="s">
        <v>2577</v>
      </c>
      <c r="I5624" t="s">
        <v>2076</v>
      </c>
      <c r="J5624" t="s">
        <v>2675</v>
      </c>
      <c r="K5624" t="s">
        <v>2611</v>
      </c>
      <c r="L5624" t="s">
        <v>2058</v>
      </c>
      <c r="M5624" t="s">
        <v>2059</v>
      </c>
      <c r="N5624">
        <v>10</v>
      </c>
      <c r="O5624">
        <v>455</v>
      </c>
      <c r="P5624">
        <v>1.86</v>
      </c>
      <c r="Q5624">
        <v>24480</v>
      </c>
      <c r="R5624">
        <v>2</v>
      </c>
      <c r="S5624">
        <v>116</v>
      </c>
      <c r="T5624">
        <v>0.47</v>
      </c>
      <c r="U5624">
        <v>7</v>
      </c>
      <c r="V5624">
        <v>298</v>
      </c>
      <c r="W5624">
        <v>1.22</v>
      </c>
      <c r="X5624">
        <v>1</v>
      </c>
      <c r="Y5624">
        <v>41</v>
      </c>
      <c r="Z5624">
        <v>0.17</v>
      </c>
      <c r="AA5624">
        <v>0</v>
      </c>
      <c r="AB5624">
        <v>0</v>
      </c>
      <c r="AC5624">
        <v>0</v>
      </c>
      <c r="AD5624">
        <v>0</v>
      </c>
      <c r="AE5624">
        <v>0</v>
      </c>
      <c r="AF5624">
        <v>0</v>
      </c>
      <c r="AG5624" t="s">
        <v>21403</v>
      </c>
      <c r="AH5624" s="21" t="str">
        <f t="shared" si="174"/>
        <v>YR25</v>
      </c>
      <c r="AI5624" s="21">
        <v>345.36</v>
      </c>
      <c r="AJ5624" s="21">
        <f t="shared" si="175"/>
        <v>98.14133986928104</v>
      </c>
      <c r="AK5624" s="21" t="s">
        <v>2063</v>
      </c>
      <c r="AL5624" t="s">
        <v>2581</v>
      </c>
      <c r="AM5624" s="26" t="s">
        <v>38</v>
      </c>
      <c r="AN5624" t="s">
        <v>2032</v>
      </c>
    </row>
    <row r="5625" spans="1:40" ht="15" hidden="1" thickTop="1" x14ac:dyDescent="0.35">
      <c r="A5625" t="s">
        <v>13203</v>
      </c>
      <c r="B5625" t="s">
        <v>21404</v>
      </c>
      <c r="C5625" t="s">
        <v>3781</v>
      </c>
      <c r="D5625" t="s">
        <v>21405</v>
      </c>
      <c r="E5625" t="s">
        <v>2691</v>
      </c>
      <c r="F5625">
        <v>1</v>
      </c>
      <c r="G5625" t="s">
        <v>2609</v>
      </c>
      <c r="H5625" t="s">
        <v>2577</v>
      </c>
      <c r="I5625" t="s">
        <v>2076</v>
      </c>
      <c r="J5625" t="s">
        <v>2692</v>
      </c>
      <c r="K5625" t="s">
        <v>2635</v>
      </c>
      <c r="L5625" t="s">
        <v>2058</v>
      </c>
      <c r="M5625" t="s">
        <v>2059</v>
      </c>
      <c r="N5625">
        <v>4</v>
      </c>
      <c r="O5625">
        <v>131</v>
      </c>
      <c r="P5625">
        <v>0.54</v>
      </c>
      <c r="Q5625">
        <v>24480</v>
      </c>
      <c r="R5625">
        <v>3</v>
      </c>
      <c r="S5625">
        <v>96</v>
      </c>
      <c r="T5625">
        <v>0.39</v>
      </c>
      <c r="U5625">
        <v>1</v>
      </c>
      <c r="V5625">
        <v>35</v>
      </c>
      <c r="W5625">
        <v>0.14000000000000001</v>
      </c>
      <c r="X5625">
        <v>0</v>
      </c>
      <c r="Y5625">
        <v>0</v>
      </c>
      <c r="Z5625">
        <v>0</v>
      </c>
      <c r="AA5625">
        <v>0</v>
      </c>
      <c r="AB5625">
        <v>0</v>
      </c>
      <c r="AC5625">
        <v>0</v>
      </c>
      <c r="AD5625">
        <v>0</v>
      </c>
      <c r="AE5625">
        <v>0</v>
      </c>
      <c r="AF5625">
        <v>0</v>
      </c>
      <c r="AG5625" t="s">
        <v>21406</v>
      </c>
      <c r="AH5625" s="21" t="str">
        <f t="shared" si="174"/>
        <v>YR25</v>
      </c>
      <c r="AI5625" s="21">
        <v>345.36</v>
      </c>
      <c r="AJ5625" s="21">
        <f t="shared" si="175"/>
        <v>99.46486928104575</v>
      </c>
      <c r="AK5625" s="21" t="s">
        <v>2060</v>
      </c>
      <c r="AL5625" t="s">
        <v>2581</v>
      </c>
      <c r="AM5625" s="26" t="s">
        <v>38</v>
      </c>
      <c r="AN5625" t="s">
        <v>2030</v>
      </c>
    </row>
    <row r="5626" spans="1:40" ht="15" hidden="1" thickTop="1" x14ac:dyDescent="0.35">
      <c r="A5626" t="s">
        <v>13205</v>
      </c>
      <c r="B5626" t="s">
        <v>21407</v>
      </c>
      <c r="C5626" t="s">
        <v>8217</v>
      </c>
      <c r="D5626" t="s">
        <v>21408</v>
      </c>
      <c r="E5626" t="s">
        <v>2646</v>
      </c>
      <c r="F5626">
        <v>1</v>
      </c>
      <c r="G5626" t="s">
        <v>2600</v>
      </c>
      <c r="H5626" t="s">
        <v>2577</v>
      </c>
      <c r="I5626" t="s">
        <v>2076</v>
      </c>
      <c r="J5626" t="s">
        <v>2647</v>
      </c>
      <c r="K5626" t="s">
        <v>2602</v>
      </c>
      <c r="L5626" t="s">
        <v>2058</v>
      </c>
      <c r="M5626" t="s">
        <v>2059</v>
      </c>
      <c r="N5626">
        <v>6</v>
      </c>
      <c r="O5626">
        <v>208</v>
      </c>
      <c r="P5626">
        <v>0.85</v>
      </c>
      <c r="Q5626">
        <v>24480</v>
      </c>
      <c r="R5626">
        <v>2</v>
      </c>
      <c r="S5626">
        <v>47</v>
      </c>
      <c r="T5626">
        <v>0.19</v>
      </c>
      <c r="U5626">
        <v>4</v>
      </c>
      <c r="V5626">
        <v>161</v>
      </c>
      <c r="W5626">
        <v>0.66</v>
      </c>
      <c r="X5626">
        <v>0</v>
      </c>
      <c r="Y5626">
        <v>0</v>
      </c>
      <c r="Z5626">
        <v>0</v>
      </c>
      <c r="AA5626">
        <v>0</v>
      </c>
      <c r="AB5626">
        <v>0</v>
      </c>
      <c r="AC5626">
        <v>0</v>
      </c>
      <c r="AD5626">
        <v>0</v>
      </c>
      <c r="AE5626">
        <v>0</v>
      </c>
      <c r="AF5626">
        <v>0</v>
      </c>
      <c r="AG5626" t="s">
        <v>21409</v>
      </c>
      <c r="AH5626" s="21" t="str">
        <f t="shared" si="174"/>
        <v>YR25</v>
      </c>
      <c r="AI5626" s="21">
        <v>345.36</v>
      </c>
      <c r="AJ5626" s="21">
        <f t="shared" si="175"/>
        <v>99.150326797385617</v>
      </c>
      <c r="AK5626" s="21" t="s">
        <v>2063</v>
      </c>
      <c r="AL5626" t="s">
        <v>2551</v>
      </c>
      <c r="AM5626" s="26" t="s">
        <v>38</v>
      </c>
      <c r="AN5626" t="s">
        <v>2032</v>
      </c>
    </row>
    <row r="5627" spans="1:40" ht="15" hidden="1" thickTop="1" x14ac:dyDescent="0.35">
      <c r="A5627" t="s">
        <v>13209</v>
      </c>
      <c r="B5627" t="s">
        <v>21410</v>
      </c>
      <c r="C5627" t="s">
        <v>3901</v>
      </c>
      <c r="D5627" t="s">
        <v>21411</v>
      </c>
      <c r="E5627" t="s">
        <v>3903</v>
      </c>
      <c r="F5627">
        <v>3</v>
      </c>
      <c r="G5627" t="s">
        <v>2619</v>
      </c>
      <c r="H5627" t="s">
        <v>2620</v>
      </c>
      <c r="I5627" t="s">
        <v>2076</v>
      </c>
      <c r="J5627" t="s">
        <v>3904</v>
      </c>
      <c r="K5627" t="s">
        <v>2622</v>
      </c>
      <c r="L5627" t="s">
        <v>2058</v>
      </c>
      <c r="M5627" t="s">
        <v>2170</v>
      </c>
      <c r="N5627">
        <v>1</v>
      </c>
      <c r="O5627">
        <v>37</v>
      </c>
      <c r="P5627">
        <v>0.24</v>
      </c>
      <c r="Q5627">
        <v>15300</v>
      </c>
      <c r="R5627">
        <v>1</v>
      </c>
      <c r="S5627">
        <v>37</v>
      </c>
      <c r="T5627">
        <v>0.24</v>
      </c>
      <c r="U5627">
        <v>0</v>
      </c>
      <c r="V5627">
        <v>0</v>
      </c>
      <c r="W5627">
        <v>0</v>
      </c>
      <c r="X5627">
        <v>0</v>
      </c>
      <c r="Y5627">
        <v>0</v>
      </c>
      <c r="Z5627">
        <v>0</v>
      </c>
      <c r="AA5627">
        <v>0</v>
      </c>
      <c r="AB5627">
        <v>0</v>
      </c>
      <c r="AC5627">
        <v>0</v>
      </c>
      <c r="AD5627">
        <v>0</v>
      </c>
      <c r="AE5627">
        <v>0</v>
      </c>
      <c r="AF5627">
        <v>0</v>
      </c>
      <c r="AG5627" t="s">
        <v>21412</v>
      </c>
      <c r="AH5627" s="21" t="str">
        <f t="shared" si="174"/>
        <v>YR25</v>
      </c>
      <c r="AI5627" s="21">
        <v>216</v>
      </c>
      <c r="AJ5627" s="21">
        <f t="shared" si="175"/>
        <v>99.75816993464052</v>
      </c>
      <c r="AK5627" s="21" t="s">
        <v>2060</v>
      </c>
      <c r="AL5627" t="s">
        <v>2624</v>
      </c>
      <c r="AM5627" s="26" t="s">
        <v>38</v>
      </c>
      <c r="AN5627" t="s">
        <v>2031</v>
      </c>
    </row>
    <row r="5628" spans="1:40" ht="15" hidden="1" thickTop="1" x14ac:dyDescent="0.35">
      <c r="A5628" t="s">
        <v>13213</v>
      </c>
      <c r="B5628" t="s">
        <v>21413</v>
      </c>
      <c r="C5628" t="s">
        <v>11788</v>
      </c>
      <c r="D5628" t="s">
        <v>21414</v>
      </c>
      <c r="E5628" t="s">
        <v>11790</v>
      </c>
      <c r="F5628">
        <v>1</v>
      </c>
      <c r="G5628" t="s">
        <v>2619</v>
      </c>
      <c r="H5628" t="s">
        <v>2620</v>
      </c>
      <c r="I5628" t="s">
        <v>2076</v>
      </c>
      <c r="J5628" t="s">
        <v>11791</v>
      </c>
      <c r="K5628" t="s">
        <v>2655</v>
      </c>
      <c r="L5628" t="s">
        <v>2058</v>
      </c>
      <c r="M5628" t="s">
        <v>2170</v>
      </c>
      <c r="N5628">
        <v>4</v>
      </c>
      <c r="O5628">
        <v>672</v>
      </c>
      <c r="P5628">
        <v>4.3899999999999997</v>
      </c>
      <c r="Q5628">
        <v>15300</v>
      </c>
      <c r="R5628">
        <v>1</v>
      </c>
      <c r="S5628">
        <v>191</v>
      </c>
      <c r="T5628">
        <v>1.25</v>
      </c>
      <c r="U5628">
        <v>3</v>
      </c>
      <c r="V5628">
        <v>481</v>
      </c>
      <c r="W5628">
        <v>3.14</v>
      </c>
      <c r="X5628">
        <v>0</v>
      </c>
      <c r="Y5628">
        <v>0</v>
      </c>
      <c r="Z5628">
        <v>0</v>
      </c>
      <c r="AA5628">
        <v>0</v>
      </c>
      <c r="AB5628">
        <v>0</v>
      </c>
      <c r="AC5628">
        <v>0</v>
      </c>
      <c r="AD5628">
        <v>0</v>
      </c>
      <c r="AE5628">
        <v>0</v>
      </c>
      <c r="AF5628">
        <v>0</v>
      </c>
      <c r="AG5628" t="s">
        <v>21415</v>
      </c>
      <c r="AH5628" s="21" t="str">
        <f t="shared" si="174"/>
        <v>YR25</v>
      </c>
      <c r="AI5628" s="21">
        <v>216</v>
      </c>
      <c r="AJ5628" s="21">
        <f t="shared" si="175"/>
        <v>95.607843137254903</v>
      </c>
      <c r="AK5628" s="21" t="s">
        <v>2063</v>
      </c>
      <c r="AL5628" t="s">
        <v>2984</v>
      </c>
      <c r="AM5628" s="26" t="s">
        <v>38</v>
      </c>
      <c r="AN5628" t="s">
        <v>2030</v>
      </c>
    </row>
    <row r="5629" spans="1:40" ht="15" hidden="1" thickTop="1" x14ac:dyDescent="0.35">
      <c r="A5629" t="s">
        <v>13217</v>
      </c>
      <c r="B5629" t="s">
        <v>21416</v>
      </c>
      <c r="C5629" t="s">
        <v>8217</v>
      </c>
      <c r="D5629" t="s">
        <v>21417</v>
      </c>
      <c r="E5629" t="s">
        <v>2646</v>
      </c>
      <c r="F5629">
        <v>1</v>
      </c>
      <c r="G5629" t="s">
        <v>2600</v>
      </c>
      <c r="H5629" t="s">
        <v>2577</v>
      </c>
      <c r="I5629" t="s">
        <v>2076</v>
      </c>
      <c r="J5629" t="s">
        <v>2647</v>
      </c>
      <c r="K5629" t="s">
        <v>2602</v>
      </c>
      <c r="L5629" t="s">
        <v>2058</v>
      </c>
      <c r="M5629" t="s">
        <v>2488</v>
      </c>
      <c r="N5629">
        <v>1</v>
      </c>
      <c r="O5629">
        <v>24</v>
      </c>
      <c r="P5629">
        <v>0.15</v>
      </c>
      <c r="Q5629">
        <v>16320</v>
      </c>
      <c r="R5629">
        <v>1</v>
      </c>
      <c r="S5629">
        <v>24</v>
      </c>
      <c r="T5629">
        <v>0.15</v>
      </c>
      <c r="U5629">
        <v>0</v>
      </c>
      <c r="V5629">
        <v>0</v>
      </c>
      <c r="W5629">
        <v>0</v>
      </c>
      <c r="X5629">
        <v>0</v>
      </c>
      <c r="Y5629">
        <v>0</v>
      </c>
      <c r="Z5629">
        <v>0</v>
      </c>
      <c r="AA5629">
        <v>0</v>
      </c>
      <c r="AB5629">
        <v>0</v>
      </c>
      <c r="AC5629">
        <v>0</v>
      </c>
      <c r="AD5629">
        <v>0</v>
      </c>
      <c r="AE5629">
        <v>0</v>
      </c>
      <c r="AF5629">
        <v>0</v>
      </c>
      <c r="AG5629" t="s">
        <v>21418</v>
      </c>
      <c r="AH5629" s="21" t="str">
        <f t="shared" si="174"/>
        <v>YR25</v>
      </c>
      <c r="AI5629" s="21">
        <v>230.40000000000003</v>
      </c>
      <c r="AJ5629" s="21">
        <f t="shared" si="175"/>
        <v>99.852941176470594</v>
      </c>
      <c r="AK5629" s="21" t="s">
        <v>2060</v>
      </c>
      <c r="AL5629" t="s">
        <v>2551</v>
      </c>
      <c r="AM5629" s="26" t="s">
        <v>38</v>
      </c>
      <c r="AN5629" t="s">
        <v>2029</v>
      </c>
    </row>
    <row r="5630" spans="1:40" ht="15" hidden="1" thickTop="1" x14ac:dyDescent="0.35">
      <c r="A5630" t="s">
        <v>13221</v>
      </c>
      <c r="B5630" t="s">
        <v>21419</v>
      </c>
      <c r="C5630" t="s">
        <v>2756</v>
      </c>
      <c r="D5630" t="s">
        <v>21420</v>
      </c>
      <c r="E5630" t="s">
        <v>2618</v>
      </c>
      <c r="F5630">
        <v>1</v>
      </c>
      <c r="G5630" t="s">
        <v>2619</v>
      </c>
      <c r="H5630" t="s">
        <v>2620</v>
      </c>
      <c r="I5630" t="s">
        <v>2076</v>
      </c>
      <c r="J5630" t="s">
        <v>2621</v>
      </c>
      <c r="K5630" t="s">
        <v>2622</v>
      </c>
      <c r="L5630" t="s">
        <v>2058</v>
      </c>
      <c r="M5630" t="s">
        <v>2170</v>
      </c>
      <c r="N5630">
        <v>2</v>
      </c>
      <c r="O5630">
        <v>68</v>
      </c>
      <c r="P5630">
        <v>0.44</v>
      </c>
      <c r="Q5630">
        <v>15300</v>
      </c>
      <c r="R5630">
        <v>0</v>
      </c>
      <c r="S5630">
        <v>0</v>
      </c>
      <c r="T5630">
        <v>0</v>
      </c>
      <c r="U5630">
        <v>1</v>
      </c>
      <c r="V5630">
        <v>27</v>
      </c>
      <c r="W5630">
        <v>0.18</v>
      </c>
      <c r="X5630">
        <v>1</v>
      </c>
      <c r="Y5630">
        <v>41</v>
      </c>
      <c r="Z5630">
        <v>0.27</v>
      </c>
      <c r="AA5630">
        <v>0</v>
      </c>
      <c r="AB5630">
        <v>0</v>
      </c>
      <c r="AC5630">
        <v>0</v>
      </c>
      <c r="AD5630">
        <v>0</v>
      </c>
      <c r="AE5630">
        <v>0</v>
      </c>
      <c r="AF5630">
        <v>0</v>
      </c>
      <c r="AG5630" t="s">
        <v>21421</v>
      </c>
      <c r="AH5630" s="21" t="str">
        <f t="shared" si="174"/>
        <v>YR25</v>
      </c>
      <c r="AI5630" s="21">
        <v>216</v>
      </c>
      <c r="AJ5630" s="21">
        <f t="shared" si="175"/>
        <v>99.555555555555557</v>
      </c>
      <c r="AK5630" s="21" t="s">
        <v>2060</v>
      </c>
      <c r="AL5630" t="s">
        <v>2624</v>
      </c>
      <c r="AM5630" s="26" t="s">
        <v>38</v>
      </c>
      <c r="AN5630" t="s">
        <v>2030</v>
      </c>
    </row>
    <row r="5631" spans="1:40" ht="15" hidden="1" thickTop="1" x14ac:dyDescent="0.35">
      <c r="A5631" t="s">
        <v>13225</v>
      </c>
      <c r="B5631" t="s">
        <v>21422</v>
      </c>
      <c r="C5631" t="s">
        <v>4480</v>
      </c>
      <c r="D5631" t="s">
        <v>21423</v>
      </c>
      <c r="E5631" t="s">
        <v>2508</v>
      </c>
      <c r="F5631">
        <v>1</v>
      </c>
      <c r="G5631" t="s">
        <v>2509</v>
      </c>
      <c r="H5631" t="s">
        <v>2510</v>
      </c>
      <c r="I5631" t="s">
        <v>2076</v>
      </c>
      <c r="J5631" t="s">
        <v>3773</v>
      </c>
      <c r="K5631" t="s">
        <v>2513</v>
      </c>
      <c r="L5631" t="s">
        <v>2058</v>
      </c>
      <c r="M5631" t="s">
        <v>2059</v>
      </c>
      <c r="N5631">
        <v>7</v>
      </c>
      <c r="O5631">
        <v>218</v>
      </c>
      <c r="P5631">
        <v>0.89</v>
      </c>
      <c r="Q5631">
        <v>24480</v>
      </c>
      <c r="R5631">
        <v>6</v>
      </c>
      <c r="S5631">
        <v>178</v>
      </c>
      <c r="T5631">
        <v>0.73</v>
      </c>
      <c r="U5631">
        <v>1</v>
      </c>
      <c r="V5631">
        <v>40</v>
      </c>
      <c r="W5631">
        <v>0.16</v>
      </c>
      <c r="X5631">
        <v>0</v>
      </c>
      <c r="Y5631">
        <v>0</v>
      </c>
      <c r="Z5631">
        <v>0</v>
      </c>
      <c r="AA5631">
        <v>0</v>
      </c>
      <c r="AB5631">
        <v>0</v>
      </c>
      <c r="AC5631">
        <v>0</v>
      </c>
      <c r="AD5631">
        <v>0</v>
      </c>
      <c r="AE5631">
        <v>0</v>
      </c>
      <c r="AF5631">
        <v>0</v>
      </c>
      <c r="AG5631" t="s">
        <v>21424</v>
      </c>
      <c r="AH5631" s="21" t="str">
        <f t="shared" si="174"/>
        <v>YR25</v>
      </c>
      <c r="AI5631" s="21">
        <v>345.36</v>
      </c>
      <c r="AJ5631" s="21">
        <f t="shared" si="175"/>
        <v>99.109477124183002</v>
      </c>
      <c r="AK5631" s="21" t="s">
        <v>2063</v>
      </c>
      <c r="AL5631" t="s">
        <v>2515</v>
      </c>
      <c r="AM5631" s="26" t="s">
        <v>38</v>
      </c>
      <c r="AN5631" t="s">
        <v>2031</v>
      </c>
    </row>
    <row r="5632" spans="1:40" ht="15" hidden="1" thickTop="1" x14ac:dyDescent="0.35">
      <c r="A5632" t="s">
        <v>13229</v>
      </c>
      <c r="B5632" t="s">
        <v>21425</v>
      </c>
      <c r="C5632" t="s">
        <v>9628</v>
      </c>
      <c r="D5632" t="s">
        <v>21426</v>
      </c>
      <c r="E5632" t="s">
        <v>9630</v>
      </c>
      <c r="F5632">
        <v>1</v>
      </c>
      <c r="G5632" t="s">
        <v>2619</v>
      </c>
      <c r="H5632" t="s">
        <v>2620</v>
      </c>
      <c r="I5632" t="s">
        <v>2076</v>
      </c>
      <c r="J5632" t="s">
        <v>9631</v>
      </c>
      <c r="K5632" t="s">
        <v>2622</v>
      </c>
      <c r="L5632" t="s">
        <v>2058</v>
      </c>
      <c r="M5632" t="s">
        <v>2059</v>
      </c>
      <c r="N5632">
        <v>1</v>
      </c>
      <c r="O5632">
        <v>127</v>
      </c>
      <c r="P5632">
        <v>0.52</v>
      </c>
      <c r="Q5632">
        <v>24480</v>
      </c>
      <c r="R5632">
        <v>0</v>
      </c>
      <c r="S5632">
        <v>0</v>
      </c>
      <c r="T5632">
        <v>0</v>
      </c>
      <c r="U5632">
        <v>0</v>
      </c>
      <c r="V5632">
        <v>0</v>
      </c>
      <c r="W5632">
        <v>0</v>
      </c>
      <c r="X5632">
        <v>0</v>
      </c>
      <c r="Y5632">
        <v>0</v>
      </c>
      <c r="Z5632">
        <v>0</v>
      </c>
      <c r="AA5632">
        <v>1</v>
      </c>
      <c r="AB5632">
        <v>127</v>
      </c>
      <c r="AC5632">
        <v>0.52</v>
      </c>
      <c r="AD5632">
        <v>0</v>
      </c>
      <c r="AE5632">
        <v>0</v>
      </c>
      <c r="AF5632">
        <v>0</v>
      </c>
      <c r="AG5632" t="s">
        <v>21427</v>
      </c>
      <c r="AH5632" s="21" t="str">
        <f t="shared" si="174"/>
        <v>YR25</v>
      </c>
      <c r="AI5632" s="21">
        <v>345.36</v>
      </c>
      <c r="AJ5632" s="21">
        <f t="shared" si="175"/>
        <v>99.481209150326791</v>
      </c>
      <c r="AK5632" s="21" t="s">
        <v>2060</v>
      </c>
      <c r="AL5632" t="s">
        <v>2624</v>
      </c>
      <c r="AM5632" s="26" t="s">
        <v>38</v>
      </c>
      <c r="AN5632" t="s">
        <v>2029</v>
      </c>
    </row>
    <row r="5633" spans="1:40" ht="15" hidden="1" thickTop="1" x14ac:dyDescent="0.35">
      <c r="A5633" t="s">
        <v>13233</v>
      </c>
      <c r="B5633" t="s">
        <v>21428</v>
      </c>
      <c r="C5633" t="s">
        <v>2689</v>
      </c>
      <c r="D5633" t="s">
        <v>21429</v>
      </c>
      <c r="E5633" t="s">
        <v>2691</v>
      </c>
      <c r="F5633">
        <v>1</v>
      </c>
      <c r="G5633" t="s">
        <v>2609</v>
      </c>
      <c r="H5633" t="s">
        <v>2577</v>
      </c>
      <c r="I5633" t="s">
        <v>2076</v>
      </c>
      <c r="J5633" t="s">
        <v>2692</v>
      </c>
      <c r="K5633" t="s">
        <v>2635</v>
      </c>
      <c r="L5633" t="s">
        <v>2058</v>
      </c>
      <c r="M5633" t="s">
        <v>2170</v>
      </c>
      <c r="N5633">
        <v>2</v>
      </c>
      <c r="O5633">
        <v>95</v>
      </c>
      <c r="P5633">
        <v>0.62</v>
      </c>
      <c r="Q5633">
        <v>15300</v>
      </c>
      <c r="R5633">
        <v>1</v>
      </c>
      <c r="S5633">
        <v>56</v>
      </c>
      <c r="T5633">
        <v>0.37</v>
      </c>
      <c r="U5633">
        <v>1</v>
      </c>
      <c r="V5633">
        <v>39</v>
      </c>
      <c r="W5633">
        <v>0.25</v>
      </c>
      <c r="X5633">
        <v>0</v>
      </c>
      <c r="Y5633">
        <v>0</v>
      </c>
      <c r="Z5633">
        <v>0</v>
      </c>
      <c r="AA5633">
        <v>0</v>
      </c>
      <c r="AB5633">
        <v>0</v>
      </c>
      <c r="AC5633">
        <v>0</v>
      </c>
      <c r="AD5633">
        <v>0</v>
      </c>
      <c r="AE5633">
        <v>0</v>
      </c>
      <c r="AF5633">
        <v>0</v>
      </c>
      <c r="AG5633" t="s">
        <v>21430</v>
      </c>
      <c r="AH5633" s="21" t="str">
        <f t="shared" si="174"/>
        <v>YR25</v>
      </c>
      <c r="AI5633" s="21">
        <v>216</v>
      </c>
      <c r="AJ5633" s="21">
        <f t="shared" si="175"/>
        <v>99.379084967320267</v>
      </c>
      <c r="AK5633" s="21" t="s">
        <v>2060</v>
      </c>
      <c r="AL5633" t="s">
        <v>2581</v>
      </c>
      <c r="AM5633" s="26" t="s">
        <v>38</v>
      </c>
      <c r="AN5633" t="s">
        <v>2031</v>
      </c>
    </row>
    <row r="5634" spans="1:40" ht="15" hidden="1" thickTop="1" x14ac:dyDescent="0.35">
      <c r="A5634" t="s">
        <v>13236</v>
      </c>
      <c r="B5634" t="s">
        <v>21431</v>
      </c>
      <c r="C5634" t="s">
        <v>6967</v>
      </c>
      <c r="D5634" t="s">
        <v>21432</v>
      </c>
      <c r="E5634" t="s">
        <v>2646</v>
      </c>
      <c r="F5634">
        <v>1</v>
      </c>
      <c r="G5634" t="s">
        <v>2600</v>
      </c>
      <c r="H5634" t="s">
        <v>2577</v>
      </c>
      <c r="I5634" t="s">
        <v>2076</v>
      </c>
      <c r="J5634" t="s">
        <v>2647</v>
      </c>
      <c r="K5634" t="s">
        <v>2602</v>
      </c>
      <c r="L5634" t="s">
        <v>2058</v>
      </c>
      <c r="M5634" t="s">
        <v>2059</v>
      </c>
      <c r="N5634">
        <v>6</v>
      </c>
      <c r="O5634">
        <v>142</v>
      </c>
      <c r="P5634">
        <v>0.57999999999999996</v>
      </c>
      <c r="Q5634">
        <v>24480</v>
      </c>
      <c r="R5634">
        <v>2</v>
      </c>
      <c r="S5634">
        <v>37</v>
      </c>
      <c r="T5634">
        <v>0.15</v>
      </c>
      <c r="U5634">
        <v>4</v>
      </c>
      <c r="V5634">
        <v>105</v>
      </c>
      <c r="W5634">
        <v>0.43</v>
      </c>
      <c r="X5634">
        <v>0</v>
      </c>
      <c r="Y5634">
        <v>0</v>
      </c>
      <c r="Z5634">
        <v>0</v>
      </c>
      <c r="AA5634">
        <v>0</v>
      </c>
      <c r="AB5634">
        <v>0</v>
      </c>
      <c r="AC5634">
        <v>0</v>
      </c>
      <c r="AD5634">
        <v>0</v>
      </c>
      <c r="AE5634">
        <v>0</v>
      </c>
      <c r="AF5634">
        <v>0</v>
      </c>
      <c r="AG5634" t="s">
        <v>21433</v>
      </c>
      <c r="AH5634" s="21" t="str">
        <f t="shared" si="174"/>
        <v>YR25</v>
      </c>
      <c r="AI5634" s="21">
        <v>345.36</v>
      </c>
      <c r="AJ5634" s="21">
        <f t="shared" si="175"/>
        <v>99.419934640522882</v>
      </c>
      <c r="AK5634" s="21" t="s">
        <v>2060</v>
      </c>
      <c r="AL5634" t="s">
        <v>2551</v>
      </c>
      <c r="AM5634" s="26" t="s">
        <v>38</v>
      </c>
      <c r="AN5634" t="s">
        <v>2033</v>
      </c>
    </row>
    <row r="5635" spans="1:40" ht="15" hidden="1" thickTop="1" x14ac:dyDescent="0.35">
      <c r="A5635" t="s">
        <v>13240</v>
      </c>
      <c r="B5635" t="s">
        <v>21434</v>
      </c>
      <c r="C5635" t="s">
        <v>4053</v>
      </c>
      <c r="D5635" t="s">
        <v>21435</v>
      </c>
      <c r="E5635" t="s">
        <v>2667</v>
      </c>
      <c r="F5635">
        <v>1</v>
      </c>
      <c r="G5635" t="s">
        <v>2509</v>
      </c>
      <c r="H5635" t="s">
        <v>2510</v>
      </c>
      <c r="I5635" t="s">
        <v>2076</v>
      </c>
      <c r="J5635" t="s">
        <v>2794</v>
      </c>
      <c r="K5635" t="s">
        <v>2669</v>
      </c>
      <c r="L5635" t="s">
        <v>30321</v>
      </c>
      <c r="M5635" t="s">
        <v>21436</v>
      </c>
      <c r="N5635">
        <v>0</v>
      </c>
      <c r="O5635">
        <v>0</v>
      </c>
      <c r="P5635">
        <v>0</v>
      </c>
      <c r="Q5635">
        <v>9900</v>
      </c>
      <c r="R5635">
        <v>0</v>
      </c>
      <c r="S5635">
        <v>0</v>
      </c>
      <c r="T5635">
        <v>0</v>
      </c>
      <c r="U5635">
        <v>0</v>
      </c>
      <c r="V5635">
        <v>0</v>
      </c>
      <c r="W5635">
        <v>0</v>
      </c>
      <c r="X5635">
        <v>0</v>
      </c>
      <c r="Y5635">
        <v>0</v>
      </c>
      <c r="Z5635">
        <v>0</v>
      </c>
      <c r="AA5635">
        <v>0</v>
      </c>
      <c r="AB5635">
        <v>0</v>
      </c>
      <c r="AC5635">
        <v>0</v>
      </c>
      <c r="AD5635">
        <v>0</v>
      </c>
      <c r="AE5635">
        <v>0</v>
      </c>
      <c r="AF5635">
        <v>0</v>
      </c>
      <c r="AG5635" t="s">
        <v>21437</v>
      </c>
      <c r="AH5635" s="21" t="str">
        <f t="shared" si="174"/>
        <v>YR25</v>
      </c>
      <c r="AI5635" s="21">
        <v>158.4</v>
      </c>
      <c r="AJ5635" s="21">
        <f t="shared" si="175"/>
        <v>100</v>
      </c>
      <c r="AK5635" s="21" t="s">
        <v>2060</v>
      </c>
      <c r="AL5635" t="s">
        <v>2515</v>
      </c>
      <c r="AM5635" s="26" t="s">
        <v>38</v>
      </c>
      <c r="AN5635" t="s">
        <v>2029</v>
      </c>
    </row>
    <row r="5636" spans="1:40" ht="15" hidden="1" thickTop="1" x14ac:dyDescent="0.35">
      <c r="A5636" t="s">
        <v>13244</v>
      </c>
      <c r="B5636" t="s">
        <v>21438</v>
      </c>
      <c r="C5636" t="s">
        <v>3303</v>
      </c>
      <c r="D5636" t="s">
        <v>21439</v>
      </c>
      <c r="E5636" t="s">
        <v>2608</v>
      </c>
      <c r="F5636">
        <v>1</v>
      </c>
      <c r="G5636" t="s">
        <v>2609</v>
      </c>
      <c r="H5636" t="s">
        <v>2577</v>
      </c>
      <c r="I5636" t="s">
        <v>2057</v>
      </c>
      <c r="J5636" t="s">
        <v>2781</v>
      </c>
      <c r="K5636" t="s">
        <v>2765</v>
      </c>
      <c r="L5636" t="s">
        <v>2058</v>
      </c>
      <c r="M5636" t="s">
        <v>2170</v>
      </c>
      <c r="N5636">
        <v>1</v>
      </c>
      <c r="O5636">
        <v>24</v>
      </c>
      <c r="P5636">
        <v>0.16</v>
      </c>
      <c r="Q5636">
        <v>15300</v>
      </c>
      <c r="R5636">
        <v>0</v>
      </c>
      <c r="S5636">
        <v>0</v>
      </c>
      <c r="T5636">
        <v>0</v>
      </c>
      <c r="U5636">
        <v>1</v>
      </c>
      <c r="V5636">
        <v>24</v>
      </c>
      <c r="W5636">
        <v>0.16</v>
      </c>
      <c r="X5636">
        <v>0</v>
      </c>
      <c r="Y5636">
        <v>0</v>
      </c>
      <c r="Z5636">
        <v>0</v>
      </c>
      <c r="AA5636">
        <v>0</v>
      </c>
      <c r="AB5636">
        <v>0</v>
      </c>
      <c r="AC5636">
        <v>0</v>
      </c>
      <c r="AD5636">
        <v>0</v>
      </c>
      <c r="AE5636">
        <v>0</v>
      </c>
      <c r="AF5636">
        <v>0</v>
      </c>
      <c r="AG5636" t="s">
        <v>21440</v>
      </c>
      <c r="AH5636" s="21" t="str">
        <f t="shared" si="174"/>
        <v>YT21</v>
      </c>
      <c r="AI5636" s="21">
        <v>216</v>
      </c>
      <c r="AJ5636" s="21">
        <f t="shared" si="175"/>
        <v>99.843137254901961</v>
      </c>
      <c r="AK5636" s="21" t="s">
        <v>2060</v>
      </c>
      <c r="AL5636" t="s">
        <v>2613</v>
      </c>
      <c r="AM5636" s="26" t="s">
        <v>38</v>
      </c>
      <c r="AN5636" t="s">
        <v>2032</v>
      </c>
    </row>
    <row r="5637" spans="1:40" ht="15" hidden="1" thickTop="1" x14ac:dyDescent="0.35">
      <c r="A5637" t="s">
        <v>13248</v>
      </c>
      <c r="B5637" t="s">
        <v>21441</v>
      </c>
      <c r="C5637" t="s">
        <v>3021</v>
      </c>
      <c r="D5637" t="s">
        <v>21442</v>
      </c>
      <c r="E5637" t="s">
        <v>2857</v>
      </c>
      <c r="F5637">
        <v>1</v>
      </c>
      <c r="G5637" t="s">
        <v>2576</v>
      </c>
      <c r="H5637" t="s">
        <v>2577</v>
      </c>
      <c r="I5637" t="s">
        <v>2057</v>
      </c>
      <c r="J5637" t="s">
        <v>2858</v>
      </c>
      <c r="K5637" t="s">
        <v>2742</v>
      </c>
      <c r="L5637" t="s">
        <v>2058</v>
      </c>
      <c r="M5637" t="s">
        <v>2059</v>
      </c>
      <c r="N5637">
        <v>1</v>
      </c>
      <c r="O5637">
        <v>37</v>
      </c>
      <c r="P5637">
        <v>0.15</v>
      </c>
      <c r="Q5637">
        <v>24480</v>
      </c>
      <c r="R5637">
        <v>0</v>
      </c>
      <c r="S5637">
        <v>0</v>
      </c>
      <c r="T5637">
        <v>0</v>
      </c>
      <c r="U5637">
        <v>1</v>
      </c>
      <c r="V5637">
        <v>37</v>
      </c>
      <c r="W5637">
        <v>0.15</v>
      </c>
      <c r="X5637">
        <v>0</v>
      </c>
      <c r="Y5637">
        <v>0</v>
      </c>
      <c r="Z5637">
        <v>0</v>
      </c>
      <c r="AA5637">
        <v>0</v>
      </c>
      <c r="AB5637">
        <v>0</v>
      </c>
      <c r="AC5637">
        <v>0</v>
      </c>
      <c r="AD5637">
        <v>0</v>
      </c>
      <c r="AE5637">
        <v>0</v>
      </c>
      <c r="AF5637">
        <v>0</v>
      </c>
      <c r="AG5637" t="s">
        <v>21443</v>
      </c>
      <c r="AH5637" s="21" t="str">
        <f t="shared" si="174"/>
        <v>YT21</v>
      </c>
      <c r="AI5637" s="21">
        <v>345.36</v>
      </c>
      <c r="AJ5637" s="21">
        <f t="shared" si="175"/>
        <v>99.848856209150327</v>
      </c>
      <c r="AK5637" s="21" t="s">
        <v>2060</v>
      </c>
      <c r="AL5637" t="s">
        <v>2581</v>
      </c>
      <c r="AM5637" s="26" t="s">
        <v>38</v>
      </c>
      <c r="AN5637" t="s">
        <v>2030</v>
      </c>
    </row>
    <row r="5638" spans="1:40" ht="15" hidden="1" thickTop="1" x14ac:dyDescent="0.35">
      <c r="A5638" t="s">
        <v>13252</v>
      </c>
      <c r="B5638" t="s">
        <v>21444</v>
      </c>
      <c r="C5638" t="s">
        <v>2573</v>
      </c>
      <c r="D5638" t="s">
        <v>21445</v>
      </c>
      <c r="E5638" t="s">
        <v>2575</v>
      </c>
      <c r="F5638">
        <v>1</v>
      </c>
      <c r="G5638" t="s">
        <v>2576</v>
      </c>
      <c r="H5638" t="s">
        <v>2577</v>
      </c>
      <c r="I5638" t="s">
        <v>2057</v>
      </c>
      <c r="J5638" t="s">
        <v>2578</v>
      </c>
      <c r="K5638" t="s">
        <v>2579</v>
      </c>
      <c r="L5638" t="s">
        <v>2058</v>
      </c>
      <c r="M5638" t="s">
        <v>2059</v>
      </c>
      <c r="N5638">
        <v>3</v>
      </c>
      <c r="O5638">
        <v>66</v>
      </c>
      <c r="P5638">
        <v>0.27</v>
      </c>
      <c r="Q5638">
        <v>24480</v>
      </c>
      <c r="R5638">
        <v>2</v>
      </c>
      <c r="S5638">
        <v>47</v>
      </c>
      <c r="T5638">
        <v>0.19</v>
      </c>
      <c r="U5638">
        <v>1</v>
      </c>
      <c r="V5638">
        <v>19</v>
      </c>
      <c r="W5638">
        <v>0.08</v>
      </c>
      <c r="X5638">
        <v>0</v>
      </c>
      <c r="Y5638">
        <v>0</v>
      </c>
      <c r="Z5638">
        <v>0</v>
      </c>
      <c r="AA5638">
        <v>0</v>
      </c>
      <c r="AB5638">
        <v>0</v>
      </c>
      <c r="AC5638">
        <v>0</v>
      </c>
      <c r="AD5638">
        <v>0</v>
      </c>
      <c r="AE5638">
        <v>0</v>
      </c>
      <c r="AF5638">
        <v>0</v>
      </c>
      <c r="AG5638" t="s">
        <v>21446</v>
      </c>
      <c r="AH5638" s="21" t="str">
        <f t="shared" si="174"/>
        <v>YT21</v>
      </c>
      <c r="AI5638" s="21">
        <v>345.36</v>
      </c>
      <c r="AJ5638" s="21">
        <f t="shared" si="175"/>
        <v>99.730392156862749</v>
      </c>
      <c r="AK5638" s="21" t="s">
        <v>2060</v>
      </c>
      <c r="AL5638" t="s">
        <v>2581</v>
      </c>
      <c r="AM5638" s="26" t="s">
        <v>38</v>
      </c>
      <c r="AN5638" t="s">
        <v>2033</v>
      </c>
    </row>
    <row r="5639" spans="1:40" ht="15" hidden="1" thickTop="1" x14ac:dyDescent="0.35">
      <c r="A5639" t="s">
        <v>13256</v>
      </c>
      <c r="B5639" t="s">
        <v>21447</v>
      </c>
      <c r="C5639" t="s">
        <v>2762</v>
      </c>
      <c r="D5639" t="s">
        <v>21448</v>
      </c>
      <c r="E5639" t="s">
        <v>2608</v>
      </c>
      <c r="F5639">
        <v>1</v>
      </c>
      <c r="G5639" t="s">
        <v>2609</v>
      </c>
      <c r="H5639" t="s">
        <v>2577</v>
      </c>
      <c r="I5639" t="s">
        <v>2076</v>
      </c>
      <c r="J5639" t="s">
        <v>2764</v>
      </c>
      <c r="K5639" t="s">
        <v>2765</v>
      </c>
      <c r="L5639" t="s">
        <v>2058</v>
      </c>
      <c r="M5639" t="s">
        <v>2059</v>
      </c>
      <c r="N5639">
        <v>2</v>
      </c>
      <c r="O5639">
        <v>69</v>
      </c>
      <c r="P5639">
        <v>0.28000000000000003</v>
      </c>
      <c r="Q5639">
        <v>24480</v>
      </c>
      <c r="R5639">
        <v>0</v>
      </c>
      <c r="S5639">
        <v>0</v>
      </c>
      <c r="T5639">
        <v>0</v>
      </c>
      <c r="U5639">
        <v>2</v>
      </c>
      <c r="V5639">
        <v>69</v>
      </c>
      <c r="W5639">
        <v>0.28000000000000003</v>
      </c>
      <c r="X5639">
        <v>0</v>
      </c>
      <c r="Y5639">
        <v>0</v>
      </c>
      <c r="Z5639">
        <v>0</v>
      </c>
      <c r="AA5639">
        <v>0</v>
      </c>
      <c r="AB5639">
        <v>0</v>
      </c>
      <c r="AC5639">
        <v>0</v>
      </c>
      <c r="AD5639">
        <v>0</v>
      </c>
      <c r="AE5639">
        <v>0</v>
      </c>
      <c r="AF5639">
        <v>0</v>
      </c>
      <c r="AG5639" t="s">
        <v>21449</v>
      </c>
      <c r="AH5639" s="21" t="str">
        <f t="shared" ref="AH5639:AH5702" si="176">LEFT(AG5639,4)</f>
        <v>YM68</v>
      </c>
      <c r="AI5639" s="21">
        <v>345.36</v>
      </c>
      <c r="AJ5639" s="21">
        <f t="shared" ref="AJ5639:AJ5702" si="177">100-(O5639/Q5639*100)</f>
        <v>99.718137254901961</v>
      </c>
      <c r="AK5639" s="21" t="s">
        <v>2060</v>
      </c>
      <c r="AL5639" t="s">
        <v>2613</v>
      </c>
      <c r="AM5639" s="26" t="s">
        <v>38</v>
      </c>
      <c r="AN5639" t="s">
        <v>2029</v>
      </c>
    </row>
    <row r="5640" spans="1:40" ht="15" hidden="1" thickTop="1" x14ac:dyDescent="0.35">
      <c r="A5640" t="s">
        <v>13260</v>
      </c>
      <c r="B5640" t="s">
        <v>21450</v>
      </c>
      <c r="C5640" t="s">
        <v>2897</v>
      </c>
      <c r="D5640" t="s">
        <v>21451</v>
      </c>
      <c r="E5640" t="s">
        <v>2938</v>
      </c>
      <c r="F5640">
        <v>1</v>
      </c>
      <c r="G5640" t="s">
        <v>2593</v>
      </c>
      <c r="H5640" t="s">
        <v>2056</v>
      </c>
      <c r="I5640" t="s">
        <v>2057</v>
      </c>
      <c r="J5640" t="s">
        <v>2594</v>
      </c>
      <c r="K5640" t="s">
        <v>65</v>
      </c>
      <c r="L5640" t="s">
        <v>2058</v>
      </c>
      <c r="M5640" t="s">
        <v>2170</v>
      </c>
      <c r="N5640">
        <v>5</v>
      </c>
      <c r="O5640">
        <v>154</v>
      </c>
      <c r="P5640">
        <v>1.01</v>
      </c>
      <c r="Q5640">
        <v>15300</v>
      </c>
      <c r="R5640">
        <v>2</v>
      </c>
      <c r="S5640">
        <v>74</v>
      </c>
      <c r="T5640">
        <v>0.48</v>
      </c>
      <c r="U5640">
        <v>2</v>
      </c>
      <c r="V5640">
        <v>50</v>
      </c>
      <c r="W5640">
        <v>0.33</v>
      </c>
      <c r="X5640">
        <v>0</v>
      </c>
      <c r="Y5640">
        <v>0</v>
      </c>
      <c r="Z5640">
        <v>0</v>
      </c>
      <c r="AA5640">
        <v>1</v>
      </c>
      <c r="AB5640">
        <v>30</v>
      </c>
      <c r="AC5640">
        <v>0.2</v>
      </c>
      <c r="AD5640">
        <v>0</v>
      </c>
      <c r="AE5640">
        <v>0</v>
      </c>
      <c r="AF5640">
        <v>0</v>
      </c>
      <c r="AG5640" t="s">
        <v>21452</v>
      </c>
      <c r="AH5640" s="21" t="str">
        <f t="shared" si="176"/>
        <v>YT21</v>
      </c>
      <c r="AI5640" s="21">
        <v>216</v>
      </c>
      <c r="AJ5640" s="21">
        <f t="shared" si="177"/>
        <v>98.993464052287578</v>
      </c>
      <c r="AK5640" s="21" t="s">
        <v>2063</v>
      </c>
      <c r="AL5640" t="s">
        <v>2527</v>
      </c>
      <c r="AM5640" s="26" t="s">
        <v>38</v>
      </c>
      <c r="AN5640" t="s">
        <v>2031</v>
      </c>
    </row>
    <row r="5641" spans="1:40" ht="15" hidden="1" thickTop="1" x14ac:dyDescent="0.35">
      <c r="A5641" t="s">
        <v>13264</v>
      </c>
      <c r="B5641" t="s">
        <v>21453</v>
      </c>
      <c r="C5641" t="s">
        <v>2566</v>
      </c>
      <c r="D5641" t="s">
        <v>21454</v>
      </c>
      <c r="E5641" t="s">
        <v>559</v>
      </c>
      <c r="F5641">
        <v>1</v>
      </c>
      <c r="G5641" t="s">
        <v>2055</v>
      </c>
      <c r="H5641" t="s">
        <v>2056</v>
      </c>
      <c r="I5641" t="s">
        <v>2057</v>
      </c>
      <c r="J5641" t="s">
        <v>2568</v>
      </c>
      <c r="K5641" t="s">
        <v>63</v>
      </c>
      <c r="L5641" t="s">
        <v>2058</v>
      </c>
      <c r="M5641" t="s">
        <v>2059</v>
      </c>
      <c r="N5641">
        <v>2</v>
      </c>
      <c r="O5641">
        <v>288</v>
      </c>
      <c r="P5641">
        <v>1.18</v>
      </c>
      <c r="Q5641">
        <v>24480</v>
      </c>
      <c r="R5641">
        <v>1</v>
      </c>
      <c r="S5641">
        <v>78</v>
      </c>
      <c r="T5641">
        <v>0.32</v>
      </c>
      <c r="U5641">
        <v>1</v>
      </c>
      <c r="V5641">
        <v>210</v>
      </c>
      <c r="W5641">
        <v>0.86</v>
      </c>
      <c r="X5641">
        <v>0</v>
      </c>
      <c r="Y5641">
        <v>0</v>
      </c>
      <c r="Z5641">
        <v>0</v>
      </c>
      <c r="AA5641">
        <v>0</v>
      </c>
      <c r="AB5641">
        <v>0</v>
      </c>
      <c r="AC5641">
        <v>0</v>
      </c>
      <c r="AD5641">
        <v>0</v>
      </c>
      <c r="AE5641">
        <v>0</v>
      </c>
      <c r="AF5641">
        <v>0</v>
      </c>
      <c r="AG5641" t="s">
        <v>21455</v>
      </c>
      <c r="AH5641" s="21" t="str">
        <f t="shared" si="176"/>
        <v>YT21</v>
      </c>
      <c r="AI5641" s="21">
        <v>345.36</v>
      </c>
      <c r="AJ5641" s="21">
        <f t="shared" si="177"/>
        <v>98.82352941176471</v>
      </c>
      <c r="AK5641" s="21" t="s">
        <v>2063</v>
      </c>
      <c r="AL5641" t="s">
        <v>2570</v>
      </c>
      <c r="AM5641" s="26" t="s">
        <v>38</v>
      </c>
      <c r="AN5641" t="s">
        <v>2030</v>
      </c>
    </row>
    <row r="5642" spans="1:40" ht="15" hidden="1" thickTop="1" x14ac:dyDescent="0.35">
      <c r="A5642" t="s">
        <v>13268</v>
      </c>
      <c r="B5642" t="s">
        <v>21456</v>
      </c>
      <c r="C5642" t="s">
        <v>3187</v>
      </c>
      <c r="D5642" t="s">
        <v>15591</v>
      </c>
      <c r="E5642" t="s">
        <v>64</v>
      </c>
      <c r="F5642">
        <v>2</v>
      </c>
      <c r="G5642" t="s">
        <v>2524</v>
      </c>
      <c r="H5642" t="s">
        <v>2056</v>
      </c>
      <c r="I5642" t="s">
        <v>2076</v>
      </c>
      <c r="J5642" t="s">
        <v>3189</v>
      </c>
      <c r="K5642" t="s">
        <v>62</v>
      </c>
      <c r="L5642" t="s">
        <v>2058</v>
      </c>
      <c r="M5642" t="s">
        <v>2059</v>
      </c>
      <c r="N5642">
        <v>5</v>
      </c>
      <c r="O5642">
        <v>252</v>
      </c>
      <c r="P5642">
        <v>1.03</v>
      </c>
      <c r="Q5642">
        <v>24480</v>
      </c>
      <c r="R5642">
        <v>3</v>
      </c>
      <c r="S5642">
        <v>192</v>
      </c>
      <c r="T5642">
        <v>0.78</v>
      </c>
      <c r="U5642">
        <v>2</v>
      </c>
      <c r="V5642">
        <v>60</v>
      </c>
      <c r="W5642">
        <v>0.25</v>
      </c>
      <c r="X5642">
        <v>0</v>
      </c>
      <c r="Y5642">
        <v>0</v>
      </c>
      <c r="Z5642">
        <v>0</v>
      </c>
      <c r="AA5642">
        <v>0</v>
      </c>
      <c r="AB5642">
        <v>0</v>
      </c>
      <c r="AC5642">
        <v>0</v>
      </c>
      <c r="AD5642">
        <v>0</v>
      </c>
      <c r="AE5642">
        <v>0</v>
      </c>
      <c r="AF5642">
        <v>0</v>
      </c>
      <c r="AG5642" t="s">
        <v>21457</v>
      </c>
      <c r="AH5642" s="21" t="str">
        <f t="shared" si="176"/>
        <v>YK21</v>
      </c>
      <c r="AI5642" s="21">
        <v>345.36</v>
      </c>
      <c r="AJ5642" s="21">
        <f t="shared" si="177"/>
        <v>98.970588235294116</v>
      </c>
      <c r="AK5642" s="21" t="s">
        <v>2063</v>
      </c>
      <c r="AL5642" t="s">
        <v>2527</v>
      </c>
      <c r="AM5642" s="26" t="s">
        <v>38</v>
      </c>
      <c r="AN5642" t="s">
        <v>2030</v>
      </c>
    </row>
    <row r="5643" spans="1:40" ht="15" hidden="1" thickTop="1" x14ac:dyDescent="0.35">
      <c r="A5643" t="s">
        <v>8313</v>
      </c>
      <c r="B5643" t="s">
        <v>21458</v>
      </c>
      <c r="C5643" t="s">
        <v>7593</v>
      </c>
      <c r="D5643" t="s">
        <v>21459</v>
      </c>
      <c r="E5643" t="s">
        <v>559</v>
      </c>
      <c r="F5643">
        <v>1</v>
      </c>
      <c r="G5643" t="s">
        <v>2055</v>
      </c>
      <c r="H5643" t="s">
        <v>2056</v>
      </c>
      <c r="I5643" t="s">
        <v>2057</v>
      </c>
      <c r="J5643" t="s">
        <v>2568</v>
      </c>
      <c r="K5643" t="s">
        <v>63</v>
      </c>
      <c r="L5643" t="s">
        <v>2058</v>
      </c>
      <c r="M5643" t="s">
        <v>2059</v>
      </c>
      <c r="N5643">
        <v>1</v>
      </c>
      <c r="O5643">
        <v>55</v>
      </c>
      <c r="P5643">
        <v>0.22</v>
      </c>
      <c r="Q5643">
        <v>24480</v>
      </c>
      <c r="R5643">
        <v>1</v>
      </c>
      <c r="S5643">
        <v>55</v>
      </c>
      <c r="T5643">
        <v>0.22</v>
      </c>
      <c r="U5643">
        <v>0</v>
      </c>
      <c r="V5643">
        <v>0</v>
      </c>
      <c r="W5643">
        <v>0</v>
      </c>
      <c r="X5643">
        <v>0</v>
      </c>
      <c r="Y5643">
        <v>0</v>
      </c>
      <c r="Z5643">
        <v>0</v>
      </c>
      <c r="AA5643">
        <v>0</v>
      </c>
      <c r="AB5643">
        <v>0</v>
      </c>
      <c r="AC5643">
        <v>0</v>
      </c>
      <c r="AD5643">
        <v>0</v>
      </c>
      <c r="AE5643">
        <v>0</v>
      </c>
      <c r="AF5643">
        <v>0</v>
      </c>
      <c r="AG5643" t="s">
        <v>21460</v>
      </c>
      <c r="AH5643" s="21" t="str">
        <f t="shared" si="176"/>
        <v>YT21</v>
      </c>
      <c r="AI5643" s="21">
        <v>345.36</v>
      </c>
      <c r="AJ5643" s="21">
        <f t="shared" si="177"/>
        <v>99.775326797385617</v>
      </c>
      <c r="AK5643" s="21" t="s">
        <v>2060</v>
      </c>
      <c r="AL5643" t="s">
        <v>2570</v>
      </c>
      <c r="AM5643" s="26" t="s">
        <v>38</v>
      </c>
      <c r="AN5643" t="s">
        <v>2032</v>
      </c>
    </row>
    <row r="5644" spans="1:40" ht="15" hidden="1" thickTop="1" x14ac:dyDescent="0.35">
      <c r="A5644" t="s">
        <v>13275</v>
      </c>
      <c r="B5644" t="s">
        <v>21461</v>
      </c>
      <c r="C5644" t="s">
        <v>2644</v>
      </c>
      <c r="D5644" t="s">
        <v>21462</v>
      </c>
      <c r="E5644" t="s">
        <v>2646</v>
      </c>
      <c r="F5644">
        <v>1</v>
      </c>
      <c r="G5644" t="s">
        <v>2600</v>
      </c>
      <c r="H5644" t="s">
        <v>2577</v>
      </c>
      <c r="I5644" t="s">
        <v>2076</v>
      </c>
      <c r="J5644" t="s">
        <v>2647</v>
      </c>
      <c r="K5644" t="s">
        <v>2602</v>
      </c>
      <c r="L5644" t="s">
        <v>2058</v>
      </c>
      <c r="M5644" t="s">
        <v>2170</v>
      </c>
      <c r="N5644">
        <v>6</v>
      </c>
      <c r="O5644">
        <v>106</v>
      </c>
      <c r="P5644">
        <v>0.69</v>
      </c>
      <c r="Q5644">
        <v>15300</v>
      </c>
      <c r="R5644">
        <v>1</v>
      </c>
      <c r="S5644">
        <v>10</v>
      </c>
      <c r="T5644">
        <v>7.0000000000000007E-2</v>
      </c>
      <c r="U5644">
        <v>5</v>
      </c>
      <c r="V5644">
        <v>96</v>
      </c>
      <c r="W5644">
        <v>0.63</v>
      </c>
      <c r="X5644">
        <v>0</v>
      </c>
      <c r="Y5644">
        <v>0</v>
      </c>
      <c r="Z5644">
        <v>0</v>
      </c>
      <c r="AA5644">
        <v>0</v>
      </c>
      <c r="AB5644">
        <v>0</v>
      </c>
      <c r="AC5644">
        <v>0</v>
      </c>
      <c r="AD5644">
        <v>0</v>
      </c>
      <c r="AE5644">
        <v>0</v>
      </c>
      <c r="AF5644">
        <v>0</v>
      </c>
      <c r="AG5644" t="s">
        <v>21463</v>
      </c>
      <c r="AH5644" s="21" t="str">
        <f t="shared" si="176"/>
        <v>YK20</v>
      </c>
      <c r="AI5644" s="21">
        <v>216</v>
      </c>
      <c r="AJ5644" s="21">
        <f t="shared" si="177"/>
        <v>99.307189542483655</v>
      </c>
      <c r="AK5644" s="21" t="s">
        <v>2060</v>
      </c>
      <c r="AL5644" t="s">
        <v>2551</v>
      </c>
      <c r="AM5644" s="26" t="s">
        <v>38</v>
      </c>
      <c r="AN5644" t="s">
        <v>2032</v>
      </c>
    </row>
    <row r="5645" spans="1:40" ht="15" hidden="1" thickTop="1" x14ac:dyDescent="0.35">
      <c r="A5645" t="s">
        <v>13279</v>
      </c>
      <c r="B5645" t="s">
        <v>21464</v>
      </c>
      <c r="C5645" t="s">
        <v>4385</v>
      </c>
      <c r="D5645" t="s">
        <v>21465</v>
      </c>
      <c r="E5645" t="s">
        <v>2575</v>
      </c>
      <c r="F5645">
        <v>1</v>
      </c>
      <c r="G5645" t="s">
        <v>2576</v>
      </c>
      <c r="H5645" t="s">
        <v>2577</v>
      </c>
      <c r="I5645" t="s">
        <v>2076</v>
      </c>
      <c r="J5645" t="s">
        <v>2858</v>
      </c>
      <c r="K5645" t="s">
        <v>2742</v>
      </c>
      <c r="L5645" t="s">
        <v>2058</v>
      </c>
      <c r="M5645" t="s">
        <v>2059</v>
      </c>
      <c r="N5645">
        <v>0</v>
      </c>
      <c r="O5645">
        <v>0</v>
      </c>
      <c r="P5645">
        <v>0</v>
      </c>
      <c r="Q5645">
        <v>24480</v>
      </c>
      <c r="R5645">
        <v>0</v>
      </c>
      <c r="S5645">
        <v>0</v>
      </c>
      <c r="T5645">
        <v>0</v>
      </c>
      <c r="U5645">
        <v>0</v>
      </c>
      <c r="V5645">
        <v>0</v>
      </c>
      <c r="W5645">
        <v>0</v>
      </c>
      <c r="X5645">
        <v>0</v>
      </c>
      <c r="Y5645">
        <v>0</v>
      </c>
      <c r="Z5645">
        <v>0</v>
      </c>
      <c r="AA5645">
        <v>0</v>
      </c>
      <c r="AB5645">
        <v>0</v>
      </c>
      <c r="AC5645">
        <v>0</v>
      </c>
      <c r="AD5645">
        <v>0</v>
      </c>
      <c r="AE5645">
        <v>0</v>
      </c>
      <c r="AF5645">
        <v>0</v>
      </c>
      <c r="AG5645" t="s">
        <v>21466</v>
      </c>
      <c r="AH5645" s="21" t="str">
        <f t="shared" si="176"/>
        <v>YK20</v>
      </c>
      <c r="AI5645" s="21">
        <v>345.36</v>
      </c>
      <c r="AJ5645" s="21">
        <f t="shared" si="177"/>
        <v>100</v>
      </c>
      <c r="AK5645" s="21" t="s">
        <v>2060</v>
      </c>
      <c r="AL5645" t="s">
        <v>2551</v>
      </c>
      <c r="AM5645" s="26" t="s">
        <v>38</v>
      </c>
      <c r="AN5645" t="s">
        <v>2030</v>
      </c>
    </row>
    <row r="5646" spans="1:40" ht="15" hidden="1" thickTop="1" x14ac:dyDescent="0.35">
      <c r="A5646" t="s">
        <v>13283</v>
      </c>
      <c r="B5646" t="s">
        <v>21467</v>
      </c>
      <c r="C5646" t="s">
        <v>4062</v>
      </c>
      <c r="D5646" t="s">
        <v>21468</v>
      </c>
      <c r="E5646" t="s">
        <v>2646</v>
      </c>
      <c r="F5646">
        <v>1</v>
      </c>
      <c r="G5646" t="s">
        <v>2600</v>
      </c>
      <c r="H5646" t="s">
        <v>2577</v>
      </c>
      <c r="I5646" t="s">
        <v>2076</v>
      </c>
      <c r="J5646" t="s">
        <v>2647</v>
      </c>
      <c r="K5646" t="s">
        <v>2602</v>
      </c>
      <c r="L5646" t="s">
        <v>2058</v>
      </c>
      <c r="M5646" t="s">
        <v>2059</v>
      </c>
      <c r="N5646">
        <v>9</v>
      </c>
      <c r="O5646">
        <v>183</v>
      </c>
      <c r="P5646">
        <v>0.75</v>
      </c>
      <c r="Q5646">
        <v>24480</v>
      </c>
      <c r="R5646">
        <v>3</v>
      </c>
      <c r="S5646">
        <v>72</v>
      </c>
      <c r="T5646">
        <v>0.28999999999999998</v>
      </c>
      <c r="U5646">
        <v>5</v>
      </c>
      <c r="V5646">
        <v>98</v>
      </c>
      <c r="W5646">
        <v>0.4</v>
      </c>
      <c r="X5646">
        <v>1</v>
      </c>
      <c r="Y5646">
        <v>13</v>
      </c>
      <c r="Z5646">
        <v>0.05</v>
      </c>
      <c r="AA5646">
        <v>0</v>
      </c>
      <c r="AB5646">
        <v>0</v>
      </c>
      <c r="AC5646">
        <v>0</v>
      </c>
      <c r="AD5646">
        <v>0</v>
      </c>
      <c r="AE5646">
        <v>0</v>
      </c>
      <c r="AF5646">
        <v>0</v>
      </c>
      <c r="AG5646" t="s">
        <v>21469</v>
      </c>
      <c r="AH5646" s="21" t="str">
        <f t="shared" si="176"/>
        <v>YK20</v>
      </c>
      <c r="AI5646" s="21">
        <v>345.36</v>
      </c>
      <c r="AJ5646" s="21">
        <f t="shared" si="177"/>
        <v>99.252450980392155</v>
      </c>
      <c r="AK5646" s="21" t="s">
        <v>2060</v>
      </c>
      <c r="AL5646" t="s">
        <v>2551</v>
      </c>
      <c r="AM5646" s="26" t="s">
        <v>38</v>
      </c>
      <c r="AN5646" t="s">
        <v>2030</v>
      </c>
    </row>
    <row r="5647" spans="1:40" ht="15" hidden="1" thickTop="1" x14ac:dyDescent="0.35">
      <c r="A5647" t="s">
        <v>13287</v>
      </c>
      <c r="B5647" t="s">
        <v>21470</v>
      </c>
      <c r="C5647" t="s">
        <v>2870</v>
      </c>
      <c r="D5647" t="s">
        <v>21471</v>
      </c>
      <c r="E5647" t="s">
        <v>2691</v>
      </c>
      <c r="F5647">
        <v>1</v>
      </c>
      <c r="G5647" t="s">
        <v>2633</v>
      </c>
      <c r="H5647" t="s">
        <v>2577</v>
      </c>
      <c r="I5647" t="s">
        <v>2057</v>
      </c>
      <c r="J5647" t="s">
        <v>2692</v>
      </c>
      <c r="K5647" t="s">
        <v>2635</v>
      </c>
      <c r="L5647" t="s">
        <v>2058</v>
      </c>
      <c r="M5647" t="s">
        <v>2059</v>
      </c>
      <c r="N5647">
        <v>2</v>
      </c>
      <c r="O5647">
        <v>96</v>
      </c>
      <c r="P5647">
        <v>0.39</v>
      </c>
      <c r="Q5647">
        <v>24480</v>
      </c>
      <c r="R5647">
        <v>2</v>
      </c>
      <c r="S5647">
        <v>96</v>
      </c>
      <c r="T5647">
        <v>0.39</v>
      </c>
      <c r="U5647">
        <v>0</v>
      </c>
      <c r="V5647">
        <v>0</v>
      </c>
      <c r="W5647">
        <v>0</v>
      </c>
      <c r="X5647">
        <v>0</v>
      </c>
      <c r="Y5647">
        <v>0</v>
      </c>
      <c r="Z5647">
        <v>0</v>
      </c>
      <c r="AA5647">
        <v>0</v>
      </c>
      <c r="AB5647">
        <v>0</v>
      </c>
      <c r="AC5647">
        <v>0</v>
      </c>
      <c r="AD5647">
        <v>0</v>
      </c>
      <c r="AE5647">
        <v>0</v>
      </c>
      <c r="AF5647">
        <v>0</v>
      </c>
      <c r="AG5647" t="s">
        <v>21472</v>
      </c>
      <c r="AH5647" s="21" t="str">
        <f t="shared" si="176"/>
        <v>YT21</v>
      </c>
      <c r="AI5647" s="21">
        <v>345.36</v>
      </c>
      <c r="AJ5647" s="21">
        <f t="shared" si="177"/>
        <v>99.607843137254903</v>
      </c>
      <c r="AK5647" s="21" t="s">
        <v>2060</v>
      </c>
      <c r="AL5647" t="s">
        <v>2581</v>
      </c>
      <c r="AM5647" s="26" t="s">
        <v>38</v>
      </c>
      <c r="AN5647" t="s">
        <v>2030</v>
      </c>
    </row>
    <row r="5648" spans="1:40" ht="15" hidden="1" thickTop="1" x14ac:dyDescent="0.35">
      <c r="A5648" t="s">
        <v>13291</v>
      </c>
      <c r="B5648" t="s">
        <v>21473</v>
      </c>
      <c r="C5648" t="s">
        <v>5177</v>
      </c>
      <c r="D5648" t="s">
        <v>21474</v>
      </c>
      <c r="E5648" t="s">
        <v>2646</v>
      </c>
      <c r="F5648">
        <v>1</v>
      </c>
      <c r="G5648" t="s">
        <v>2600</v>
      </c>
      <c r="H5648" t="s">
        <v>2577</v>
      </c>
      <c r="I5648" t="s">
        <v>2076</v>
      </c>
      <c r="J5648" t="s">
        <v>2601</v>
      </c>
      <c r="K5648" t="s">
        <v>2602</v>
      </c>
      <c r="L5648" t="s">
        <v>2058</v>
      </c>
      <c r="M5648" t="s">
        <v>2059</v>
      </c>
      <c r="N5648">
        <v>6</v>
      </c>
      <c r="O5648">
        <v>119</v>
      </c>
      <c r="P5648">
        <v>0.49</v>
      </c>
      <c r="Q5648">
        <v>24480</v>
      </c>
      <c r="R5648">
        <v>0</v>
      </c>
      <c r="S5648">
        <v>0</v>
      </c>
      <c r="T5648">
        <v>0</v>
      </c>
      <c r="U5648">
        <v>5</v>
      </c>
      <c r="V5648">
        <v>100</v>
      </c>
      <c r="W5648">
        <v>0.41</v>
      </c>
      <c r="X5648">
        <v>0</v>
      </c>
      <c r="Y5648">
        <v>0</v>
      </c>
      <c r="Z5648">
        <v>0</v>
      </c>
      <c r="AA5648">
        <v>1</v>
      </c>
      <c r="AB5648">
        <v>19</v>
      </c>
      <c r="AC5648">
        <v>0.08</v>
      </c>
      <c r="AD5648">
        <v>0</v>
      </c>
      <c r="AE5648">
        <v>0</v>
      </c>
      <c r="AF5648">
        <v>0</v>
      </c>
      <c r="AG5648" t="s">
        <v>21475</v>
      </c>
      <c r="AH5648" s="21" t="str">
        <f t="shared" si="176"/>
        <v>YK20</v>
      </c>
      <c r="AI5648" s="21">
        <v>345.36</v>
      </c>
      <c r="AJ5648" s="21">
        <f t="shared" si="177"/>
        <v>99.513888888888886</v>
      </c>
      <c r="AK5648" s="21" t="s">
        <v>2060</v>
      </c>
      <c r="AL5648" t="s">
        <v>2551</v>
      </c>
      <c r="AM5648" s="26" t="s">
        <v>38</v>
      </c>
      <c r="AN5648" t="s">
        <v>2032</v>
      </c>
    </row>
    <row r="5649" spans="1:40" ht="15" hidden="1" thickTop="1" x14ac:dyDescent="0.35">
      <c r="A5649" t="s">
        <v>13295</v>
      </c>
      <c r="B5649" t="s">
        <v>21476</v>
      </c>
      <c r="C5649" t="s">
        <v>2897</v>
      </c>
      <c r="D5649" t="s">
        <v>16258</v>
      </c>
      <c r="E5649" t="s">
        <v>7075</v>
      </c>
      <c r="F5649">
        <v>1</v>
      </c>
      <c r="G5649" t="s">
        <v>2593</v>
      </c>
      <c r="H5649" t="s">
        <v>2056</v>
      </c>
      <c r="I5649" t="s">
        <v>2076</v>
      </c>
      <c r="J5649" t="s">
        <v>2594</v>
      </c>
      <c r="K5649" t="s">
        <v>65</v>
      </c>
      <c r="L5649" t="s">
        <v>2058</v>
      </c>
      <c r="M5649" t="s">
        <v>2163</v>
      </c>
      <c r="N5649">
        <v>4</v>
      </c>
      <c r="O5649">
        <v>150</v>
      </c>
      <c r="P5649">
        <v>0.87</v>
      </c>
      <c r="Q5649">
        <v>17340</v>
      </c>
      <c r="R5649">
        <v>1</v>
      </c>
      <c r="S5649">
        <v>22</v>
      </c>
      <c r="T5649">
        <v>0.13</v>
      </c>
      <c r="U5649">
        <v>3</v>
      </c>
      <c r="V5649">
        <v>128</v>
      </c>
      <c r="W5649">
        <v>0.74</v>
      </c>
      <c r="X5649">
        <v>0</v>
      </c>
      <c r="Y5649">
        <v>0</v>
      </c>
      <c r="Z5649">
        <v>0</v>
      </c>
      <c r="AA5649">
        <v>0</v>
      </c>
      <c r="AB5649">
        <v>0</v>
      </c>
      <c r="AC5649">
        <v>0</v>
      </c>
      <c r="AD5649">
        <v>0</v>
      </c>
      <c r="AE5649">
        <v>0</v>
      </c>
      <c r="AF5649">
        <v>0</v>
      </c>
      <c r="AG5649" t="s">
        <v>21477</v>
      </c>
      <c r="AH5649" s="21" t="str">
        <f t="shared" si="176"/>
        <v>YK20</v>
      </c>
      <c r="AI5649" s="21">
        <v>244.8</v>
      </c>
      <c r="AJ5649" s="21">
        <f t="shared" si="177"/>
        <v>99.134948096885807</v>
      </c>
      <c r="AK5649" s="21" t="s">
        <v>2063</v>
      </c>
      <c r="AL5649" t="s">
        <v>2527</v>
      </c>
      <c r="AM5649" s="26" t="s">
        <v>38</v>
      </c>
      <c r="AN5649" t="s">
        <v>2031</v>
      </c>
    </row>
    <row r="5650" spans="1:40" ht="15" hidden="1" thickTop="1" x14ac:dyDescent="0.35">
      <c r="A5650" t="s">
        <v>13299</v>
      </c>
      <c r="B5650" t="s">
        <v>21478</v>
      </c>
      <c r="C5650" t="s">
        <v>4067</v>
      </c>
      <c r="D5650" t="s">
        <v>21479</v>
      </c>
      <c r="E5650" t="s">
        <v>2575</v>
      </c>
      <c r="F5650">
        <v>1</v>
      </c>
      <c r="G5650" t="s">
        <v>2600</v>
      </c>
      <c r="H5650" t="s">
        <v>2577</v>
      </c>
      <c r="I5650" t="s">
        <v>2076</v>
      </c>
      <c r="J5650" t="s">
        <v>2699</v>
      </c>
      <c r="K5650" t="s">
        <v>2579</v>
      </c>
      <c r="L5650" t="s">
        <v>2058</v>
      </c>
      <c r="M5650" t="s">
        <v>2170</v>
      </c>
      <c r="N5650">
        <v>2</v>
      </c>
      <c r="O5650">
        <v>34</v>
      </c>
      <c r="P5650">
        <v>0.22</v>
      </c>
      <c r="Q5650">
        <v>15300</v>
      </c>
      <c r="R5650">
        <v>1</v>
      </c>
      <c r="S5650">
        <v>17</v>
      </c>
      <c r="T5650">
        <v>0.11</v>
      </c>
      <c r="U5650">
        <v>1</v>
      </c>
      <c r="V5650">
        <v>17</v>
      </c>
      <c r="W5650">
        <v>0.11</v>
      </c>
      <c r="X5650">
        <v>0</v>
      </c>
      <c r="Y5650">
        <v>0</v>
      </c>
      <c r="Z5650">
        <v>0</v>
      </c>
      <c r="AA5650">
        <v>0</v>
      </c>
      <c r="AB5650">
        <v>0</v>
      </c>
      <c r="AC5650">
        <v>0</v>
      </c>
      <c r="AD5650">
        <v>0</v>
      </c>
      <c r="AE5650">
        <v>0</v>
      </c>
      <c r="AF5650">
        <v>0</v>
      </c>
      <c r="AG5650" t="s">
        <v>21480</v>
      </c>
      <c r="AH5650" s="21" t="str">
        <f t="shared" si="176"/>
        <v>YK20</v>
      </c>
      <c r="AI5650" s="21">
        <v>216</v>
      </c>
      <c r="AJ5650" s="21">
        <f t="shared" si="177"/>
        <v>99.777777777777771</v>
      </c>
      <c r="AK5650" s="21" t="s">
        <v>2060</v>
      </c>
      <c r="AL5650" t="s">
        <v>2581</v>
      </c>
      <c r="AM5650" s="26" t="s">
        <v>38</v>
      </c>
      <c r="AN5650" t="s">
        <v>2030</v>
      </c>
    </row>
    <row r="5651" spans="1:40" ht="15" hidden="1" thickTop="1" x14ac:dyDescent="0.35">
      <c r="A5651" t="s">
        <v>13303</v>
      </c>
      <c r="B5651" t="s">
        <v>21481</v>
      </c>
      <c r="C5651" t="s">
        <v>6457</v>
      </c>
      <c r="D5651" t="s">
        <v>21482</v>
      </c>
      <c r="E5651" t="s">
        <v>2705</v>
      </c>
      <c r="F5651">
        <v>1</v>
      </c>
      <c r="G5651" t="s">
        <v>2593</v>
      </c>
      <c r="H5651" t="s">
        <v>2056</v>
      </c>
      <c r="I5651" t="s">
        <v>2076</v>
      </c>
      <c r="J5651" t="s">
        <v>2594</v>
      </c>
      <c r="K5651" t="s">
        <v>65</v>
      </c>
      <c r="L5651" t="s">
        <v>2058</v>
      </c>
      <c r="M5651" t="s">
        <v>2059</v>
      </c>
      <c r="N5651">
        <v>0</v>
      </c>
      <c r="O5651">
        <v>0</v>
      </c>
      <c r="P5651">
        <v>0</v>
      </c>
      <c r="Q5651">
        <v>24480</v>
      </c>
      <c r="R5651">
        <v>0</v>
      </c>
      <c r="S5651">
        <v>0</v>
      </c>
      <c r="T5651">
        <v>0</v>
      </c>
      <c r="U5651">
        <v>0</v>
      </c>
      <c r="V5651">
        <v>0</v>
      </c>
      <c r="W5651">
        <v>0</v>
      </c>
      <c r="X5651">
        <v>0</v>
      </c>
      <c r="Y5651">
        <v>0</v>
      </c>
      <c r="Z5651">
        <v>0</v>
      </c>
      <c r="AA5651">
        <v>0</v>
      </c>
      <c r="AB5651">
        <v>0</v>
      </c>
      <c r="AC5651">
        <v>0</v>
      </c>
      <c r="AD5651">
        <v>0</v>
      </c>
      <c r="AE5651">
        <v>0</v>
      </c>
      <c r="AF5651">
        <v>0</v>
      </c>
      <c r="AG5651" t="s">
        <v>21483</v>
      </c>
      <c r="AH5651" s="21" t="str">
        <f t="shared" si="176"/>
        <v>YK20</v>
      </c>
      <c r="AI5651" s="21">
        <v>345.36</v>
      </c>
      <c r="AJ5651" s="21">
        <f t="shared" si="177"/>
        <v>100</v>
      </c>
      <c r="AK5651" s="21" t="s">
        <v>2060</v>
      </c>
      <c r="AL5651" t="s">
        <v>2527</v>
      </c>
      <c r="AM5651" s="26" t="s">
        <v>38</v>
      </c>
      <c r="AN5651" t="s">
        <v>2033</v>
      </c>
    </row>
    <row r="5652" spans="1:40" ht="15" hidden="1" thickTop="1" x14ac:dyDescent="0.35">
      <c r="A5652" t="s">
        <v>13307</v>
      </c>
      <c r="B5652" t="s">
        <v>21484</v>
      </c>
      <c r="C5652" t="s">
        <v>2697</v>
      </c>
      <c r="D5652" t="s">
        <v>21485</v>
      </c>
      <c r="E5652" t="s">
        <v>2575</v>
      </c>
      <c r="F5652">
        <v>1</v>
      </c>
      <c r="G5652" t="s">
        <v>2576</v>
      </c>
      <c r="H5652" t="s">
        <v>2577</v>
      </c>
      <c r="I5652" t="s">
        <v>2076</v>
      </c>
      <c r="J5652" t="s">
        <v>2699</v>
      </c>
      <c r="K5652" t="s">
        <v>2579</v>
      </c>
      <c r="L5652" t="s">
        <v>2058</v>
      </c>
      <c r="M5652" t="s">
        <v>2982</v>
      </c>
      <c r="N5652">
        <v>4</v>
      </c>
      <c r="O5652">
        <v>95</v>
      </c>
      <c r="P5652">
        <v>0.67</v>
      </c>
      <c r="Q5652">
        <v>14280</v>
      </c>
      <c r="R5652">
        <v>2</v>
      </c>
      <c r="S5652">
        <v>53</v>
      </c>
      <c r="T5652">
        <v>0.37</v>
      </c>
      <c r="U5652">
        <v>2</v>
      </c>
      <c r="V5652">
        <v>42</v>
      </c>
      <c r="W5652">
        <v>0.28999999999999998</v>
      </c>
      <c r="X5652">
        <v>0</v>
      </c>
      <c r="Y5652">
        <v>0</v>
      </c>
      <c r="Z5652">
        <v>0</v>
      </c>
      <c r="AA5652">
        <v>0</v>
      </c>
      <c r="AB5652">
        <v>0</v>
      </c>
      <c r="AC5652">
        <v>0</v>
      </c>
      <c r="AD5652">
        <v>0</v>
      </c>
      <c r="AE5652">
        <v>0</v>
      </c>
      <c r="AF5652">
        <v>0</v>
      </c>
      <c r="AG5652" t="s">
        <v>21486</v>
      </c>
      <c r="AH5652" s="21" t="str">
        <f t="shared" si="176"/>
        <v>YK20</v>
      </c>
      <c r="AI5652" s="21">
        <v>201.59999999999997</v>
      </c>
      <c r="AJ5652" s="21">
        <f t="shared" si="177"/>
        <v>99.334733893557427</v>
      </c>
      <c r="AK5652" s="21" t="s">
        <v>2060</v>
      </c>
      <c r="AL5652" t="s">
        <v>2581</v>
      </c>
      <c r="AM5652" s="26" t="s">
        <v>38</v>
      </c>
      <c r="AN5652" t="s">
        <v>2031</v>
      </c>
    </row>
    <row r="5653" spans="1:40" ht="15" hidden="1" thickTop="1" x14ac:dyDescent="0.35">
      <c r="A5653" t="s">
        <v>13311</v>
      </c>
      <c r="B5653" t="s">
        <v>21487</v>
      </c>
      <c r="C5653" t="s">
        <v>2730</v>
      </c>
      <c r="D5653" t="s">
        <v>21488</v>
      </c>
      <c r="E5653" t="s">
        <v>2575</v>
      </c>
      <c r="F5653">
        <v>1</v>
      </c>
      <c r="G5653" t="s">
        <v>2576</v>
      </c>
      <c r="H5653" t="s">
        <v>2577</v>
      </c>
      <c r="I5653" t="s">
        <v>2076</v>
      </c>
      <c r="J5653" t="s">
        <v>2699</v>
      </c>
      <c r="K5653" t="s">
        <v>2579</v>
      </c>
      <c r="L5653" t="s">
        <v>2058</v>
      </c>
      <c r="M5653" t="s">
        <v>2170</v>
      </c>
      <c r="N5653">
        <v>1</v>
      </c>
      <c r="O5653">
        <v>5</v>
      </c>
      <c r="P5653">
        <v>0.03</v>
      </c>
      <c r="Q5653">
        <v>15300</v>
      </c>
      <c r="R5653">
        <v>1</v>
      </c>
      <c r="S5653">
        <v>5</v>
      </c>
      <c r="T5653">
        <v>0.03</v>
      </c>
      <c r="U5653">
        <v>0</v>
      </c>
      <c r="V5653">
        <v>0</v>
      </c>
      <c r="W5653">
        <v>0</v>
      </c>
      <c r="X5653">
        <v>0</v>
      </c>
      <c r="Y5653">
        <v>0</v>
      </c>
      <c r="Z5653">
        <v>0</v>
      </c>
      <c r="AA5653">
        <v>0</v>
      </c>
      <c r="AB5653">
        <v>0</v>
      </c>
      <c r="AC5653">
        <v>0</v>
      </c>
      <c r="AD5653">
        <v>0</v>
      </c>
      <c r="AE5653">
        <v>0</v>
      </c>
      <c r="AF5653">
        <v>0</v>
      </c>
      <c r="AG5653" t="s">
        <v>21489</v>
      </c>
      <c r="AH5653" s="21" t="str">
        <f t="shared" si="176"/>
        <v>YK20</v>
      </c>
      <c r="AI5653" s="21">
        <v>216</v>
      </c>
      <c r="AJ5653" s="21">
        <f t="shared" si="177"/>
        <v>99.967320261437905</v>
      </c>
      <c r="AK5653" s="21" t="s">
        <v>2060</v>
      </c>
      <c r="AL5653" t="s">
        <v>2551</v>
      </c>
      <c r="AM5653" s="26" t="s">
        <v>38</v>
      </c>
      <c r="AN5653" t="s">
        <v>2031</v>
      </c>
    </row>
    <row r="5654" spans="1:40" ht="15" hidden="1" thickTop="1" x14ac:dyDescent="0.35">
      <c r="A5654" t="s">
        <v>13315</v>
      </c>
      <c r="B5654" t="s">
        <v>21490</v>
      </c>
      <c r="C5654" t="s">
        <v>4992</v>
      </c>
      <c r="D5654" t="s">
        <v>21491</v>
      </c>
      <c r="E5654" t="s">
        <v>2575</v>
      </c>
      <c r="F5654">
        <v>1</v>
      </c>
      <c r="G5654" t="s">
        <v>2576</v>
      </c>
      <c r="H5654" t="s">
        <v>2577</v>
      </c>
      <c r="I5654" t="s">
        <v>2076</v>
      </c>
      <c r="J5654" t="s">
        <v>2858</v>
      </c>
      <c r="K5654" t="s">
        <v>2742</v>
      </c>
      <c r="L5654" t="s">
        <v>2058</v>
      </c>
      <c r="M5654" t="s">
        <v>2170</v>
      </c>
      <c r="N5654">
        <v>3</v>
      </c>
      <c r="O5654">
        <v>77</v>
      </c>
      <c r="P5654">
        <v>0.5</v>
      </c>
      <c r="Q5654">
        <v>15300</v>
      </c>
      <c r="R5654">
        <v>0</v>
      </c>
      <c r="S5654">
        <v>0</v>
      </c>
      <c r="T5654">
        <v>0</v>
      </c>
      <c r="U5654">
        <v>3</v>
      </c>
      <c r="V5654">
        <v>77</v>
      </c>
      <c r="W5654">
        <v>0.5</v>
      </c>
      <c r="X5654">
        <v>0</v>
      </c>
      <c r="Y5654">
        <v>0</v>
      </c>
      <c r="Z5654">
        <v>0</v>
      </c>
      <c r="AA5654">
        <v>0</v>
      </c>
      <c r="AB5654">
        <v>0</v>
      </c>
      <c r="AC5654">
        <v>0</v>
      </c>
      <c r="AD5654">
        <v>0</v>
      </c>
      <c r="AE5654">
        <v>0</v>
      </c>
      <c r="AF5654">
        <v>0</v>
      </c>
      <c r="AG5654" t="s">
        <v>21492</v>
      </c>
      <c r="AH5654" s="21" t="str">
        <f t="shared" si="176"/>
        <v>YK20</v>
      </c>
      <c r="AI5654" s="21">
        <v>216</v>
      </c>
      <c r="AJ5654" s="21">
        <f t="shared" si="177"/>
        <v>99.496732026143789</v>
      </c>
      <c r="AK5654" s="21" t="s">
        <v>2060</v>
      </c>
      <c r="AL5654" t="s">
        <v>2551</v>
      </c>
      <c r="AM5654" s="26" t="s">
        <v>38</v>
      </c>
      <c r="AN5654" t="s">
        <v>2030</v>
      </c>
    </row>
    <row r="5655" spans="1:40" ht="15" hidden="1" thickTop="1" x14ac:dyDescent="0.35">
      <c r="A5655" t="s">
        <v>13319</v>
      </c>
      <c r="B5655" t="s">
        <v>21493</v>
      </c>
      <c r="C5655" t="s">
        <v>5707</v>
      </c>
      <c r="D5655" t="s">
        <v>21494</v>
      </c>
      <c r="E5655" t="s">
        <v>2608</v>
      </c>
      <c r="F5655">
        <v>1</v>
      </c>
      <c r="G5655" t="s">
        <v>2576</v>
      </c>
      <c r="H5655" t="s">
        <v>2577</v>
      </c>
      <c r="I5655" t="s">
        <v>2076</v>
      </c>
      <c r="J5655" t="s">
        <v>2741</v>
      </c>
      <c r="K5655" t="s">
        <v>2742</v>
      </c>
      <c r="L5655" t="s">
        <v>2058</v>
      </c>
      <c r="M5655" t="s">
        <v>2170</v>
      </c>
      <c r="N5655">
        <v>6</v>
      </c>
      <c r="O5655">
        <v>207</v>
      </c>
      <c r="P5655">
        <v>1.35</v>
      </c>
      <c r="Q5655">
        <v>15300</v>
      </c>
      <c r="R5655">
        <v>2</v>
      </c>
      <c r="S5655">
        <v>39</v>
      </c>
      <c r="T5655">
        <v>0.25</v>
      </c>
      <c r="U5655">
        <v>4</v>
      </c>
      <c r="V5655">
        <v>168</v>
      </c>
      <c r="W5655">
        <v>1.1000000000000001</v>
      </c>
      <c r="X5655">
        <v>0</v>
      </c>
      <c r="Y5655">
        <v>0</v>
      </c>
      <c r="Z5655">
        <v>0</v>
      </c>
      <c r="AA5655">
        <v>0</v>
      </c>
      <c r="AB5655">
        <v>0</v>
      </c>
      <c r="AC5655">
        <v>0</v>
      </c>
      <c r="AD5655">
        <v>0</v>
      </c>
      <c r="AE5655">
        <v>0</v>
      </c>
      <c r="AF5655">
        <v>0</v>
      </c>
      <c r="AG5655" t="s">
        <v>21495</v>
      </c>
      <c r="AH5655" s="21" t="str">
        <f t="shared" si="176"/>
        <v>YK20</v>
      </c>
      <c r="AI5655" s="21">
        <v>216</v>
      </c>
      <c r="AJ5655" s="21">
        <f t="shared" si="177"/>
        <v>98.647058823529406</v>
      </c>
      <c r="AK5655" s="21" t="s">
        <v>2063</v>
      </c>
      <c r="AL5655" t="s">
        <v>2613</v>
      </c>
      <c r="AM5655" s="26" t="s">
        <v>38</v>
      </c>
      <c r="AN5655" t="s">
        <v>2030</v>
      </c>
    </row>
    <row r="5656" spans="1:40" ht="15" hidden="1" thickTop="1" x14ac:dyDescent="0.35">
      <c r="A5656" t="s">
        <v>13323</v>
      </c>
      <c r="B5656" t="s">
        <v>21496</v>
      </c>
      <c r="C5656" t="s">
        <v>2566</v>
      </c>
      <c r="D5656" t="s">
        <v>21497</v>
      </c>
      <c r="E5656" t="s">
        <v>559</v>
      </c>
      <c r="F5656">
        <v>1</v>
      </c>
      <c r="G5656" t="s">
        <v>2055</v>
      </c>
      <c r="H5656" t="s">
        <v>2056</v>
      </c>
      <c r="I5656" t="s">
        <v>2057</v>
      </c>
      <c r="J5656" t="s">
        <v>2568</v>
      </c>
      <c r="K5656" t="s">
        <v>63</v>
      </c>
      <c r="L5656" t="s">
        <v>2058</v>
      </c>
      <c r="M5656" t="s">
        <v>2170</v>
      </c>
      <c r="N5656">
        <v>0</v>
      </c>
      <c r="O5656">
        <v>0</v>
      </c>
      <c r="P5656">
        <v>0</v>
      </c>
      <c r="Q5656">
        <v>15300</v>
      </c>
      <c r="R5656">
        <v>0</v>
      </c>
      <c r="S5656">
        <v>0</v>
      </c>
      <c r="T5656">
        <v>0</v>
      </c>
      <c r="U5656">
        <v>0</v>
      </c>
      <c r="V5656">
        <v>0</v>
      </c>
      <c r="W5656">
        <v>0</v>
      </c>
      <c r="X5656">
        <v>0</v>
      </c>
      <c r="Y5656">
        <v>0</v>
      </c>
      <c r="Z5656">
        <v>0</v>
      </c>
      <c r="AA5656">
        <v>0</v>
      </c>
      <c r="AB5656">
        <v>0</v>
      </c>
      <c r="AC5656">
        <v>0</v>
      </c>
      <c r="AD5656">
        <v>0</v>
      </c>
      <c r="AE5656">
        <v>0</v>
      </c>
      <c r="AF5656">
        <v>0</v>
      </c>
      <c r="AG5656" t="s">
        <v>21498</v>
      </c>
      <c r="AH5656" s="21" t="str">
        <f t="shared" si="176"/>
        <v>YT21</v>
      </c>
      <c r="AI5656" s="21">
        <v>216</v>
      </c>
      <c r="AJ5656" s="21">
        <f t="shared" si="177"/>
        <v>100</v>
      </c>
      <c r="AK5656" s="21" t="s">
        <v>2060</v>
      </c>
      <c r="AL5656" t="s">
        <v>2570</v>
      </c>
      <c r="AM5656" s="26" t="s">
        <v>38</v>
      </c>
      <c r="AN5656" t="s">
        <v>2030</v>
      </c>
    </row>
    <row r="5657" spans="1:40" ht="15" hidden="1" thickTop="1" x14ac:dyDescent="0.35">
      <c r="A5657" t="s">
        <v>13327</v>
      </c>
      <c r="B5657" t="s">
        <v>21499</v>
      </c>
      <c r="C5657" t="s">
        <v>9339</v>
      </c>
      <c r="D5657" t="s">
        <v>21500</v>
      </c>
      <c r="E5657" t="s">
        <v>2667</v>
      </c>
      <c r="F5657">
        <v>1</v>
      </c>
      <c r="G5657" t="s">
        <v>2509</v>
      </c>
      <c r="H5657" t="s">
        <v>2510</v>
      </c>
      <c r="I5657" t="s">
        <v>2076</v>
      </c>
      <c r="J5657" t="s">
        <v>9341</v>
      </c>
      <c r="K5657" t="s">
        <v>3109</v>
      </c>
      <c r="L5657" t="s">
        <v>2058</v>
      </c>
      <c r="M5657" t="s">
        <v>2310</v>
      </c>
      <c r="N5657">
        <v>6</v>
      </c>
      <c r="O5657">
        <v>241</v>
      </c>
      <c r="P5657">
        <v>1.48</v>
      </c>
      <c r="Q5657">
        <v>16320</v>
      </c>
      <c r="R5657">
        <v>1</v>
      </c>
      <c r="S5657">
        <v>25</v>
      </c>
      <c r="T5657">
        <v>0.15</v>
      </c>
      <c r="U5657">
        <v>5</v>
      </c>
      <c r="V5657">
        <v>216</v>
      </c>
      <c r="W5657">
        <v>1.32</v>
      </c>
      <c r="X5657">
        <v>0</v>
      </c>
      <c r="Y5657">
        <v>0</v>
      </c>
      <c r="Z5657">
        <v>0</v>
      </c>
      <c r="AA5657">
        <v>0</v>
      </c>
      <c r="AB5657">
        <v>0</v>
      </c>
      <c r="AC5657">
        <v>0</v>
      </c>
      <c r="AD5657">
        <v>0</v>
      </c>
      <c r="AE5657">
        <v>0</v>
      </c>
      <c r="AF5657">
        <v>0</v>
      </c>
      <c r="AG5657" t="s">
        <v>21501</v>
      </c>
      <c r="AH5657" s="21" t="str">
        <f t="shared" si="176"/>
        <v>YR25</v>
      </c>
      <c r="AI5657" s="21">
        <v>230.39999999999998</v>
      </c>
      <c r="AJ5657" s="21">
        <f t="shared" si="177"/>
        <v>98.523284313725497</v>
      </c>
      <c r="AK5657" s="21" t="s">
        <v>2063</v>
      </c>
      <c r="AL5657" t="s">
        <v>2515</v>
      </c>
      <c r="AM5657" s="26" t="s">
        <v>38</v>
      </c>
      <c r="AN5657" t="s">
        <v>2030</v>
      </c>
    </row>
    <row r="5658" spans="1:40" ht="15" hidden="1" thickTop="1" x14ac:dyDescent="0.35">
      <c r="A5658" t="s">
        <v>13331</v>
      </c>
      <c r="B5658" t="s">
        <v>21502</v>
      </c>
      <c r="C5658" t="s">
        <v>3702</v>
      </c>
      <c r="D5658" t="s">
        <v>21503</v>
      </c>
      <c r="E5658" t="s">
        <v>3704</v>
      </c>
      <c r="F5658">
        <v>1</v>
      </c>
      <c r="G5658" t="s">
        <v>2619</v>
      </c>
      <c r="H5658" t="s">
        <v>2620</v>
      </c>
      <c r="I5658" t="s">
        <v>2076</v>
      </c>
      <c r="J5658" t="s">
        <v>3705</v>
      </c>
      <c r="K5658" t="s">
        <v>2655</v>
      </c>
      <c r="L5658" t="s">
        <v>2058</v>
      </c>
      <c r="M5658" t="s">
        <v>2059</v>
      </c>
      <c r="N5658">
        <v>6</v>
      </c>
      <c r="O5658">
        <v>339</v>
      </c>
      <c r="P5658">
        <v>1.38</v>
      </c>
      <c r="Q5658">
        <v>24480</v>
      </c>
      <c r="R5658">
        <v>0</v>
      </c>
      <c r="S5658">
        <v>0</v>
      </c>
      <c r="T5658">
        <v>0</v>
      </c>
      <c r="U5658">
        <v>6</v>
      </c>
      <c r="V5658">
        <v>339</v>
      </c>
      <c r="W5658">
        <v>1.38</v>
      </c>
      <c r="X5658">
        <v>0</v>
      </c>
      <c r="Y5658">
        <v>0</v>
      </c>
      <c r="Z5658">
        <v>0</v>
      </c>
      <c r="AA5658">
        <v>0</v>
      </c>
      <c r="AB5658">
        <v>0</v>
      </c>
      <c r="AC5658">
        <v>0</v>
      </c>
      <c r="AD5658">
        <v>0</v>
      </c>
      <c r="AE5658">
        <v>0</v>
      </c>
      <c r="AF5658">
        <v>0</v>
      </c>
      <c r="AG5658" t="s">
        <v>21504</v>
      </c>
      <c r="AH5658" s="21" t="str">
        <f t="shared" si="176"/>
        <v>YR25</v>
      </c>
      <c r="AI5658" s="21">
        <v>345.36</v>
      </c>
      <c r="AJ5658" s="21">
        <f t="shared" si="177"/>
        <v>98.615196078431367</v>
      </c>
      <c r="AK5658" s="21" t="s">
        <v>2063</v>
      </c>
      <c r="AL5658" t="s">
        <v>2984</v>
      </c>
      <c r="AM5658" s="26" t="s">
        <v>38</v>
      </c>
      <c r="AN5658" t="s">
        <v>2030</v>
      </c>
    </row>
    <row r="5659" spans="1:40" ht="15" hidden="1" thickTop="1" x14ac:dyDescent="0.35">
      <c r="A5659" t="s">
        <v>13335</v>
      </c>
      <c r="B5659" t="s">
        <v>21505</v>
      </c>
      <c r="C5659" t="s">
        <v>6021</v>
      </c>
      <c r="D5659" t="s">
        <v>21506</v>
      </c>
      <c r="E5659" t="s">
        <v>116</v>
      </c>
      <c r="F5659">
        <v>1</v>
      </c>
      <c r="G5659" t="s">
        <v>2055</v>
      </c>
      <c r="H5659" t="s">
        <v>2056</v>
      </c>
      <c r="I5659" t="s">
        <v>2076</v>
      </c>
      <c r="J5659" t="s">
        <v>3693</v>
      </c>
      <c r="K5659" t="s">
        <v>63</v>
      </c>
      <c r="L5659" t="s">
        <v>2058</v>
      </c>
      <c r="M5659" t="s">
        <v>2059</v>
      </c>
      <c r="N5659">
        <v>8</v>
      </c>
      <c r="O5659">
        <v>290</v>
      </c>
      <c r="P5659">
        <v>1.18</v>
      </c>
      <c r="Q5659">
        <v>24480</v>
      </c>
      <c r="R5659">
        <v>3</v>
      </c>
      <c r="S5659">
        <v>175</v>
      </c>
      <c r="T5659">
        <v>0.71</v>
      </c>
      <c r="U5659">
        <v>4</v>
      </c>
      <c r="V5659">
        <v>89</v>
      </c>
      <c r="W5659">
        <v>0.36</v>
      </c>
      <c r="X5659">
        <v>1</v>
      </c>
      <c r="Y5659">
        <v>26</v>
      </c>
      <c r="Z5659">
        <v>0.11</v>
      </c>
      <c r="AA5659">
        <v>0</v>
      </c>
      <c r="AB5659">
        <v>0</v>
      </c>
      <c r="AC5659">
        <v>0</v>
      </c>
      <c r="AD5659">
        <v>0</v>
      </c>
      <c r="AE5659">
        <v>0</v>
      </c>
      <c r="AF5659">
        <v>0</v>
      </c>
      <c r="AG5659" t="s">
        <v>21507</v>
      </c>
      <c r="AH5659" s="21" t="str">
        <f t="shared" si="176"/>
        <v>YR25</v>
      </c>
      <c r="AI5659" s="21">
        <v>345.36</v>
      </c>
      <c r="AJ5659" s="21">
        <f t="shared" si="177"/>
        <v>98.81535947712419</v>
      </c>
      <c r="AK5659" s="21" t="s">
        <v>2063</v>
      </c>
      <c r="AL5659" t="s">
        <v>2271</v>
      </c>
      <c r="AM5659" s="26" t="s">
        <v>38</v>
      </c>
      <c r="AN5659" t="s">
        <v>2032</v>
      </c>
    </row>
    <row r="5660" spans="1:40" ht="15" hidden="1" thickTop="1" x14ac:dyDescent="0.35">
      <c r="A5660" t="s">
        <v>13339</v>
      </c>
      <c r="B5660" t="s">
        <v>21508</v>
      </c>
      <c r="C5660" t="s">
        <v>5177</v>
      </c>
      <c r="D5660" t="s">
        <v>21509</v>
      </c>
      <c r="E5660" t="s">
        <v>2646</v>
      </c>
      <c r="F5660">
        <v>1</v>
      </c>
      <c r="G5660" t="s">
        <v>2600</v>
      </c>
      <c r="H5660" t="s">
        <v>2577</v>
      </c>
      <c r="I5660" t="s">
        <v>2076</v>
      </c>
      <c r="J5660" t="s">
        <v>2601</v>
      </c>
      <c r="K5660" t="s">
        <v>2602</v>
      </c>
      <c r="L5660" t="s">
        <v>2058</v>
      </c>
      <c r="M5660" t="s">
        <v>2310</v>
      </c>
      <c r="N5660">
        <v>0</v>
      </c>
      <c r="O5660">
        <v>0</v>
      </c>
      <c r="P5660">
        <v>0</v>
      </c>
      <c r="Q5660">
        <v>16320</v>
      </c>
      <c r="R5660">
        <v>0</v>
      </c>
      <c r="S5660">
        <v>0</v>
      </c>
      <c r="T5660">
        <v>0</v>
      </c>
      <c r="U5660">
        <v>0</v>
      </c>
      <c r="V5660">
        <v>0</v>
      </c>
      <c r="W5660">
        <v>0</v>
      </c>
      <c r="X5660">
        <v>0</v>
      </c>
      <c r="Y5660">
        <v>0</v>
      </c>
      <c r="Z5660">
        <v>0</v>
      </c>
      <c r="AA5660">
        <v>0</v>
      </c>
      <c r="AB5660">
        <v>0</v>
      </c>
      <c r="AC5660">
        <v>0</v>
      </c>
      <c r="AD5660">
        <v>0</v>
      </c>
      <c r="AE5660">
        <v>0</v>
      </c>
      <c r="AF5660">
        <v>0</v>
      </c>
      <c r="AG5660" t="s">
        <v>21510</v>
      </c>
      <c r="AH5660" s="21" t="str">
        <f t="shared" si="176"/>
        <v>YR25</v>
      </c>
      <c r="AI5660" s="21">
        <v>230.39999999999998</v>
      </c>
      <c r="AJ5660" s="21">
        <f t="shared" si="177"/>
        <v>100</v>
      </c>
      <c r="AK5660" s="21" t="s">
        <v>2060</v>
      </c>
      <c r="AL5660" t="s">
        <v>2551</v>
      </c>
      <c r="AM5660" s="26" t="s">
        <v>38</v>
      </c>
      <c r="AN5660" t="s">
        <v>2030</v>
      </c>
    </row>
    <row r="5661" spans="1:40" ht="15" hidden="1" thickTop="1" x14ac:dyDescent="0.35">
      <c r="A5661" t="s">
        <v>13343</v>
      </c>
      <c r="B5661" t="s">
        <v>21511</v>
      </c>
      <c r="C5661" t="s">
        <v>5720</v>
      </c>
      <c r="D5661" t="s">
        <v>21512</v>
      </c>
      <c r="E5661" t="s">
        <v>2667</v>
      </c>
      <c r="F5661">
        <v>1</v>
      </c>
      <c r="G5661" t="s">
        <v>2509</v>
      </c>
      <c r="H5661" t="s">
        <v>2510</v>
      </c>
      <c r="I5661" t="s">
        <v>2076</v>
      </c>
      <c r="J5661" t="s">
        <v>3168</v>
      </c>
      <c r="K5661" t="s">
        <v>2669</v>
      </c>
      <c r="L5661" t="s">
        <v>2058</v>
      </c>
      <c r="M5661" t="s">
        <v>2059</v>
      </c>
      <c r="N5661">
        <v>1</v>
      </c>
      <c r="O5661">
        <v>35</v>
      </c>
      <c r="P5661">
        <v>0.14000000000000001</v>
      </c>
      <c r="Q5661">
        <v>24480</v>
      </c>
      <c r="R5661">
        <v>0</v>
      </c>
      <c r="S5661">
        <v>0</v>
      </c>
      <c r="T5661">
        <v>0</v>
      </c>
      <c r="U5661">
        <v>0</v>
      </c>
      <c r="V5661">
        <v>0</v>
      </c>
      <c r="W5661">
        <v>0</v>
      </c>
      <c r="X5661">
        <v>1</v>
      </c>
      <c r="Y5661">
        <v>35</v>
      </c>
      <c r="Z5661">
        <v>0.14000000000000001</v>
      </c>
      <c r="AA5661">
        <v>0</v>
      </c>
      <c r="AB5661">
        <v>0</v>
      </c>
      <c r="AC5661">
        <v>0</v>
      </c>
      <c r="AD5661">
        <v>0</v>
      </c>
      <c r="AE5661">
        <v>0</v>
      </c>
      <c r="AF5661">
        <v>0</v>
      </c>
      <c r="AG5661" t="s">
        <v>21513</v>
      </c>
      <c r="AH5661" s="21" t="str">
        <f t="shared" si="176"/>
        <v>YR25</v>
      </c>
      <c r="AI5661" s="21">
        <v>345.36</v>
      </c>
      <c r="AJ5661" s="21">
        <f t="shared" si="177"/>
        <v>99.857026143790847</v>
      </c>
      <c r="AK5661" s="21" t="s">
        <v>2060</v>
      </c>
      <c r="AL5661" t="s">
        <v>2515</v>
      </c>
      <c r="AM5661" s="26" t="s">
        <v>38</v>
      </c>
      <c r="AN5661" t="s">
        <v>2030</v>
      </c>
    </row>
    <row r="5662" spans="1:40" ht="15" hidden="1" thickTop="1" x14ac:dyDescent="0.35">
      <c r="A5662" t="s">
        <v>13347</v>
      </c>
      <c r="B5662" t="s">
        <v>21514</v>
      </c>
      <c r="C5662" t="s">
        <v>9078</v>
      </c>
      <c r="D5662" t="s">
        <v>21515</v>
      </c>
      <c r="E5662" t="s">
        <v>3462</v>
      </c>
      <c r="F5662">
        <v>1</v>
      </c>
      <c r="G5662" t="s">
        <v>2600</v>
      </c>
      <c r="H5662" t="s">
        <v>2577</v>
      </c>
      <c r="I5662" t="s">
        <v>2076</v>
      </c>
      <c r="J5662" t="s">
        <v>2692</v>
      </c>
      <c r="K5662" t="s">
        <v>2635</v>
      </c>
      <c r="L5662" t="s">
        <v>2058</v>
      </c>
      <c r="M5662" t="s">
        <v>2533</v>
      </c>
      <c r="N5662">
        <v>1</v>
      </c>
      <c r="O5662">
        <v>78</v>
      </c>
      <c r="P5662">
        <v>0.64</v>
      </c>
      <c r="Q5662">
        <v>12240</v>
      </c>
      <c r="R5662">
        <v>0</v>
      </c>
      <c r="S5662">
        <v>0</v>
      </c>
      <c r="T5662">
        <v>0</v>
      </c>
      <c r="U5662">
        <v>0</v>
      </c>
      <c r="V5662">
        <v>0</v>
      </c>
      <c r="W5662">
        <v>0</v>
      </c>
      <c r="X5662">
        <v>1</v>
      </c>
      <c r="Y5662">
        <v>78</v>
      </c>
      <c r="Z5662">
        <v>0.64</v>
      </c>
      <c r="AA5662">
        <v>0</v>
      </c>
      <c r="AB5662">
        <v>0</v>
      </c>
      <c r="AC5662">
        <v>0</v>
      </c>
      <c r="AD5662">
        <v>0</v>
      </c>
      <c r="AE5662">
        <v>0</v>
      </c>
      <c r="AF5662">
        <v>0</v>
      </c>
      <c r="AG5662" t="s">
        <v>21516</v>
      </c>
      <c r="AH5662" s="21" t="str">
        <f t="shared" si="176"/>
        <v>YR25</v>
      </c>
      <c r="AI5662" s="21">
        <v>172.79999999999998</v>
      </c>
      <c r="AJ5662" s="21">
        <f t="shared" si="177"/>
        <v>99.362745098039213</v>
      </c>
      <c r="AK5662" s="21" t="s">
        <v>2060</v>
      </c>
      <c r="AL5662" t="s">
        <v>2581</v>
      </c>
      <c r="AM5662" s="26" t="s">
        <v>38</v>
      </c>
      <c r="AN5662" t="s">
        <v>2029</v>
      </c>
    </row>
    <row r="5663" spans="1:40" ht="15" hidden="1" thickTop="1" x14ac:dyDescent="0.35">
      <c r="A5663" t="s">
        <v>13351</v>
      </c>
      <c r="B5663" t="s">
        <v>21517</v>
      </c>
      <c r="C5663" t="s">
        <v>4585</v>
      </c>
      <c r="D5663" t="s">
        <v>21518</v>
      </c>
      <c r="E5663" t="s">
        <v>3407</v>
      </c>
      <c r="F5663">
        <v>1</v>
      </c>
      <c r="G5663" t="s">
        <v>2509</v>
      </c>
      <c r="H5663" t="s">
        <v>2510</v>
      </c>
      <c r="I5663" t="s">
        <v>2076</v>
      </c>
      <c r="J5663" t="s">
        <v>3408</v>
      </c>
      <c r="K5663" t="s">
        <v>3109</v>
      </c>
      <c r="L5663" t="s">
        <v>2058</v>
      </c>
      <c r="M5663" t="s">
        <v>2982</v>
      </c>
      <c r="N5663">
        <v>2</v>
      </c>
      <c r="O5663">
        <v>58</v>
      </c>
      <c r="P5663">
        <v>0.41</v>
      </c>
      <c r="Q5663">
        <v>14280</v>
      </c>
      <c r="R5663">
        <v>2</v>
      </c>
      <c r="S5663">
        <v>58</v>
      </c>
      <c r="T5663">
        <v>0.41</v>
      </c>
      <c r="U5663">
        <v>0</v>
      </c>
      <c r="V5663">
        <v>0</v>
      </c>
      <c r="W5663">
        <v>0</v>
      </c>
      <c r="X5663">
        <v>0</v>
      </c>
      <c r="Y5663">
        <v>0</v>
      </c>
      <c r="Z5663">
        <v>0</v>
      </c>
      <c r="AA5663">
        <v>0</v>
      </c>
      <c r="AB5663">
        <v>0</v>
      </c>
      <c r="AC5663">
        <v>0</v>
      </c>
      <c r="AD5663">
        <v>0</v>
      </c>
      <c r="AE5663">
        <v>0</v>
      </c>
      <c r="AF5663">
        <v>0</v>
      </c>
      <c r="AG5663" t="s">
        <v>21519</v>
      </c>
      <c r="AH5663" s="21" t="str">
        <f t="shared" si="176"/>
        <v>YR25</v>
      </c>
      <c r="AI5663" s="21">
        <v>201.59999999999997</v>
      </c>
      <c r="AJ5663" s="21">
        <f t="shared" si="177"/>
        <v>99.593837535014003</v>
      </c>
      <c r="AK5663" s="21" t="s">
        <v>2060</v>
      </c>
      <c r="AL5663" t="s">
        <v>3411</v>
      </c>
      <c r="AM5663" s="26" t="s">
        <v>38</v>
      </c>
      <c r="AN5663" t="s">
        <v>2030</v>
      </c>
    </row>
    <row r="5664" spans="1:40" ht="15" hidden="1" thickTop="1" x14ac:dyDescent="0.35">
      <c r="A5664" t="s">
        <v>13355</v>
      </c>
      <c r="B5664" t="s">
        <v>21520</v>
      </c>
      <c r="C5664" t="s">
        <v>5654</v>
      </c>
      <c r="D5664" t="s">
        <v>21521</v>
      </c>
      <c r="E5664" t="s">
        <v>3704</v>
      </c>
      <c r="F5664">
        <v>1</v>
      </c>
      <c r="G5664" t="s">
        <v>2619</v>
      </c>
      <c r="H5664" t="s">
        <v>2620</v>
      </c>
      <c r="I5664" t="s">
        <v>2076</v>
      </c>
      <c r="J5664" t="s">
        <v>3705</v>
      </c>
      <c r="K5664" t="s">
        <v>2655</v>
      </c>
      <c r="L5664" t="s">
        <v>2058</v>
      </c>
      <c r="M5664" t="s">
        <v>2488</v>
      </c>
      <c r="N5664">
        <v>1</v>
      </c>
      <c r="O5664">
        <v>42</v>
      </c>
      <c r="P5664">
        <v>0.26</v>
      </c>
      <c r="Q5664">
        <v>16320</v>
      </c>
      <c r="R5664">
        <v>0</v>
      </c>
      <c r="S5664">
        <v>0</v>
      </c>
      <c r="T5664">
        <v>0</v>
      </c>
      <c r="U5664">
        <v>1</v>
      </c>
      <c r="V5664">
        <v>42</v>
      </c>
      <c r="W5664">
        <v>0.26</v>
      </c>
      <c r="X5664">
        <v>0</v>
      </c>
      <c r="Y5664">
        <v>0</v>
      </c>
      <c r="Z5664">
        <v>0</v>
      </c>
      <c r="AA5664">
        <v>0</v>
      </c>
      <c r="AB5664">
        <v>0</v>
      </c>
      <c r="AC5664">
        <v>0</v>
      </c>
      <c r="AD5664">
        <v>0</v>
      </c>
      <c r="AE5664">
        <v>0</v>
      </c>
      <c r="AF5664">
        <v>0</v>
      </c>
      <c r="AG5664" t="s">
        <v>21522</v>
      </c>
      <c r="AH5664" s="21" t="str">
        <f t="shared" si="176"/>
        <v>YR25</v>
      </c>
      <c r="AI5664" s="21">
        <v>230.40000000000003</v>
      </c>
      <c r="AJ5664" s="21">
        <f t="shared" si="177"/>
        <v>99.742647058823536</v>
      </c>
      <c r="AK5664" s="21" t="s">
        <v>2060</v>
      </c>
      <c r="AL5664" t="s">
        <v>2984</v>
      </c>
      <c r="AM5664" s="26" t="s">
        <v>38</v>
      </c>
      <c r="AN5664" t="s">
        <v>2030</v>
      </c>
    </row>
    <row r="5665" spans="1:40" ht="15" hidden="1" thickTop="1" x14ac:dyDescent="0.35">
      <c r="A5665" t="s">
        <v>13359</v>
      </c>
      <c r="B5665" t="s">
        <v>21523</v>
      </c>
      <c r="C5665" t="s">
        <v>3387</v>
      </c>
      <c r="D5665" t="s">
        <v>21524</v>
      </c>
      <c r="E5665" t="s">
        <v>88</v>
      </c>
      <c r="F5665">
        <v>1</v>
      </c>
      <c r="G5665" t="s">
        <v>2055</v>
      </c>
      <c r="H5665" t="s">
        <v>2056</v>
      </c>
      <c r="I5665" t="s">
        <v>2076</v>
      </c>
      <c r="J5665" t="s">
        <v>3095</v>
      </c>
      <c r="K5665" t="s">
        <v>63</v>
      </c>
      <c r="L5665" t="s">
        <v>2058</v>
      </c>
      <c r="M5665" t="s">
        <v>2310</v>
      </c>
      <c r="N5665">
        <v>5</v>
      </c>
      <c r="O5665">
        <v>208</v>
      </c>
      <c r="P5665">
        <v>1.27</v>
      </c>
      <c r="Q5665">
        <v>16320</v>
      </c>
      <c r="R5665">
        <v>1</v>
      </c>
      <c r="S5665">
        <v>34</v>
      </c>
      <c r="T5665">
        <v>0.21</v>
      </c>
      <c r="U5665">
        <v>4</v>
      </c>
      <c r="V5665">
        <v>174</v>
      </c>
      <c r="W5665">
        <v>1.07</v>
      </c>
      <c r="X5665">
        <v>0</v>
      </c>
      <c r="Y5665">
        <v>0</v>
      </c>
      <c r="Z5665">
        <v>0</v>
      </c>
      <c r="AA5665">
        <v>0</v>
      </c>
      <c r="AB5665">
        <v>0</v>
      </c>
      <c r="AC5665">
        <v>0</v>
      </c>
      <c r="AD5665">
        <v>0</v>
      </c>
      <c r="AE5665">
        <v>0</v>
      </c>
      <c r="AF5665">
        <v>0</v>
      </c>
      <c r="AG5665" t="s">
        <v>21525</v>
      </c>
      <c r="AH5665" s="21" t="str">
        <f t="shared" si="176"/>
        <v>YR25</v>
      </c>
      <c r="AI5665" s="21">
        <v>230.39999999999998</v>
      </c>
      <c r="AJ5665" s="21">
        <f t="shared" si="177"/>
        <v>98.725490196078425</v>
      </c>
      <c r="AK5665" s="21" t="s">
        <v>2063</v>
      </c>
      <c r="AL5665" t="s">
        <v>3097</v>
      </c>
      <c r="AM5665" s="26" t="s">
        <v>38</v>
      </c>
      <c r="AN5665" t="s">
        <v>2029</v>
      </c>
    </row>
    <row r="5666" spans="1:40" ht="15" hidden="1" thickTop="1" x14ac:dyDescent="0.35">
      <c r="A5666" t="s">
        <v>13363</v>
      </c>
      <c r="B5666" t="s">
        <v>21526</v>
      </c>
      <c r="C5666" t="s">
        <v>4282</v>
      </c>
      <c r="D5666" t="s">
        <v>21527</v>
      </c>
      <c r="E5666" t="s">
        <v>2646</v>
      </c>
      <c r="F5666">
        <v>1</v>
      </c>
      <c r="G5666" t="s">
        <v>2600</v>
      </c>
      <c r="H5666" t="s">
        <v>2577</v>
      </c>
      <c r="I5666" t="s">
        <v>2076</v>
      </c>
      <c r="J5666" t="s">
        <v>2699</v>
      </c>
      <c r="K5666" t="s">
        <v>2579</v>
      </c>
      <c r="L5666" t="s">
        <v>2058</v>
      </c>
      <c r="M5666" t="s">
        <v>2310</v>
      </c>
      <c r="N5666">
        <v>2</v>
      </c>
      <c r="O5666">
        <v>34</v>
      </c>
      <c r="P5666">
        <v>0.21</v>
      </c>
      <c r="Q5666">
        <v>16320</v>
      </c>
      <c r="R5666">
        <v>0</v>
      </c>
      <c r="S5666">
        <v>0</v>
      </c>
      <c r="T5666">
        <v>0</v>
      </c>
      <c r="U5666">
        <v>2</v>
      </c>
      <c r="V5666">
        <v>34</v>
      </c>
      <c r="W5666">
        <v>0.21</v>
      </c>
      <c r="X5666">
        <v>0</v>
      </c>
      <c r="Y5666">
        <v>0</v>
      </c>
      <c r="Z5666">
        <v>0</v>
      </c>
      <c r="AA5666">
        <v>0</v>
      </c>
      <c r="AB5666">
        <v>0</v>
      </c>
      <c r="AC5666">
        <v>0</v>
      </c>
      <c r="AD5666">
        <v>0</v>
      </c>
      <c r="AE5666">
        <v>0</v>
      </c>
      <c r="AF5666">
        <v>0</v>
      </c>
      <c r="AG5666" t="s">
        <v>21528</v>
      </c>
      <c r="AH5666" s="21" t="str">
        <f t="shared" si="176"/>
        <v>YR25</v>
      </c>
      <c r="AI5666" s="21">
        <v>230.39999999999998</v>
      </c>
      <c r="AJ5666" s="21">
        <f t="shared" si="177"/>
        <v>99.791666666666671</v>
      </c>
      <c r="AK5666" s="21" t="s">
        <v>2060</v>
      </c>
      <c r="AL5666" t="s">
        <v>2581</v>
      </c>
      <c r="AM5666" s="26" t="s">
        <v>38</v>
      </c>
      <c r="AN5666" t="s">
        <v>2031</v>
      </c>
    </row>
    <row r="5667" spans="1:40" ht="15" hidden="1" thickTop="1" x14ac:dyDescent="0.35">
      <c r="A5667" t="s">
        <v>13367</v>
      </c>
      <c r="B5667" t="s">
        <v>21529</v>
      </c>
      <c r="C5667" t="s">
        <v>4306</v>
      </c>
      <c r="D5667" t="s">
        <v>21530</v>
      </c>
      <c r="E5667" t="s">
        <v>3107</v>
      </c>
      <c r="F5667">
        <v>1</v>
      </c>
      <c r="G5667" t="s">
        <v>2509</v>
      </c>
      <c r="H5667" t="s">
        <v>2510</v>
      </c>
      <c r="I5667" t="s">
        <v>2076</v>
      </c>
      <c r="J5667" t="s">
        <v>3408</v>
      </c>
      <c r="K5667" t="s">
        <v>3109</v>
      </c>
      <c r="L5667" t="s">
        <v>2058</v>
      </c>
      <c r="M5667" t="s">
        <v>8059</v>
      </c>
      <c r="N5667">
        <v>1</v>
      </c>
      <c r="O5667">
        <v>91</v>
      </c>
      <c r="P5667">
        <v>0.81</v>
      </c>
      <c r="Q5667">
        <v>11220</v>
      </c>
      <c r="R5667">
        <v>0</v>
      </c>
      <c r="S5667">
        <v>0</v>
      </c>
      <c r="T5667">
        <v>0</v>
      </c>
      <c r="U5667">
        <v>1</v>
      </c>
      <c r="V5667">
        <v>91</v>
      </c>
      <c r="W5667">
        <v>0.81</v>
      </c>
      <c r="X5667">
        <v>0</v>
      </c>
      <c r="Y5667">
        <v>0</v>
      </c>
      <c r="Z5667">
        <v>0</v>
      </c>
      <c r="AA5667">
        <v>0</v>
      </c>
      <c r="AB5667">
        <v>0</v>
      </c>
      <c r="AC5667">
        <v>0</v>
      </c>
      <c r="AD5667">
        <v>0</v>
      </c>
      <c r="AE5667">
        <v>0</v>
      </c>
      <c r="AF5667">
        <v>0</v>
      </c>
      <c r="AG5667" t="s">
        <v>21531</v>
      </c>
      <c r="AH5667" s="21" t="str">
        <f t="shared" si="176"/>
        <v>YR25</v>
      </c>
      <c r="AI5667" s="21">
        <v>158.4</v>
      </c>
      <c r="AJ5667" s="21">
        <f t="shared" si="177"/>
        <v>99.188948306595364</v>
      </c>
      <c r="AK5667" s="21" t="s">
        <v>2063</v>
      </c>
      <c r="AL5667" t="s">
        <v>2515</v>
      </c>
      <c r="AM5667" s="26" t="s">
        <v>38</v>
      </c>
      <c r="AN5667" t="s">
        <v>2029</v>
      </c>
    </row>
    <row r="5668" spans="1:40" ht="15" hidden="1" thickTop="1" x14ac:dyDescent="0.35">
      <c r="A5668" t="s">
        <v>13372</v>
      </c>
      <c r="B5668" t="s">
        <v>21532</v>
      </c>
      <c r="C5668" t="s">
        <v>2970</v>
      </c>
      <c r="D5668" t="s">
        <v>21533</v>
      </c>
      <c r="E5668" t="s">
        <v>2608</v>
      </c>
      <c r="F5668">
        <v>1</v>
      </c>
      <c r="G5668" t="s">
        <v>2633</v>
      </c>
      <c r="H5668" t="s">
        <v>2577</v>
      </c>
      <c r="I5668" t="s">
        <v>2076</v>
      </c>
      <c r="J5668" t="s">
        <v>2610</v>
      </c>
      <c r="K5668" t="s">
        <v>2611</v>
      </c>
      <c r="L5668" t="s">
        <v>2058</v>
      </c>
      <c r="M5668" t="s">
        <v>2059</v>
      </c>
      <c r="N5668">
        <v>4</v>
      </c>
      <c r="O5668">
        <v>183</v>
      </c>
      <c r="P5668">
        <v>0.75</v>
      </c>
      <c r="Q5668">
        <v>24480</v>
      </c>
      <c r="R5668">
        <v>0</v>
      </c>
      <c r="S5668">
        <v>0</v>
      </c>
      <c r="T5668">
        <v>0</v>
      </c>
      <c r="U5668">
        <v>4</v>
      </c>
      <c r="V5668">
        <v>183</v>
      </c>
      <c r="W5668">
        <v>0.75</v>
      </c>
      <c r="X5668">
        <v>0</v>
      </c>
      <c r="Y5668">
        <v>0</v>
      </c>
      <c r="Z5668">
        <v>0</v>
      </c>
      <c r="AA5668">
        <v>0</v>
      </c>
      <c r="AB5668">
        <v>0</v>
      </c>
      <c r="AC5668">
        <v>0</v>
      </c>
      <c r="AD5668">
        <v>0</v>
      </c>
      <c r="AE5668">
        <v>0</v>
      </c>
      <c r="AF5668">
        <v>0</v>
      </c>
      <c r="AG5668" t="s">
        <v>21534</v>
      </c>
      <c r="AH5668" s="21" t="str">
        <f t="shared" si="176"/>
        <v>YR25</v>
      </c>
      <c r="AI5668" s="21">
        <v>345.36</v>
      </c>
      <c r="AJ5668" s="21">
        <f t="shared" si="177"/>
        <v>99.252450980392155</v>
      </c>
      <c r="AK5668" s="21" t="s">
        <v>2060</v>
      </c>
      <c r="AL5668" t="s">
        <v>2613</v>
      </c>
      <c r="AM5668" s="26" t="s">
        <v>38</v>
      </c>
      <c r="AN5668" t="s">
        <v>2032</v>
      </c>
    </row>
    <row r="5669" spans="1:40" ht="15" hidden="1" thickTop="1" x14ac:dyDescent="0.35">
      <c r="A5669" t="s">
        <v>13376</v>
      </c>
      <c r="B5669" t="s">
        <v>21535</v>
      </c>
      <c r="C5669" t="s">
        <v>3544</v>
      </c>
      <c r="D5669" t="s">
        <v>21536</v>
      </c>
      <c r="E5669" t="s">
        <v>3407</v>
      </c>
      <c r="F5669">
        <v>1</v>
      </c>
      <c r="G5669" t="s">
        <v>2509</v>
      </c>
      <c r="H5669" t="s">
        <v>2510</v>
      </c>
      <c r="I5669" t="s">
        <v>2076</v>
      </c>
      <c r="J5669" t="s">
        <v>3408</v>
      </c>
      <c r="K5669" t="s">
        <v>3109</v>
      </c>
      <c r="L5669" t="s">
        <v>2058</v>
      </c>
      <c r="M5669" t="s">
        <v>2059</v>
      </c>
      <c r="N5669">
        <v>4</v>
      </c>
      <c r="O5669">
        <v>241</v>
      </c>
      <c r="P5669">
        <v>0.98</v>
      </c>
      <c r="Q5669">
        <v>24480</v>
      </c>
      <c r="R5669">
        <v>0</v>
      </c>
      <c r="S5669">
        <v>0</v>
      </c>
      <c r="T5669">
        <v>0</v>
      </c>
      <c r="U5669">
        <v>4</v>
      </c>
      <c r="V5669">
        <v>241</v>
      </c>
      <c r="W5669">
        <v>0.98</v>
      </c>
      <c r="X5669">
        <v>0</v>
      </c>
      <c r="Y5669">
        <v>0</v>
      </c>
      <c r="Z5669">
        <v>0</v>
      </c>
      <c r="AA5669">
        <v>0</v>
      </c>
      <c r="AB5669">
        <v>0</v>
      </c>
      <c r="AC5669">
        <v>0</v>
      </c>
      <c r="AD5669">
        <v>0</v>
      </c>
      <c r="AE5669">
        <v>0</v>
      </c>
      <c r="AF5669">
        <v>0</v>
      </c>
      <c r="AG5669" t="s">
        <v>21537</v>
      </c>
      <c r="AH5669" s="21" t="str">
        <f t="shared" si="176"/>
        <v>YR25</v>
      </c>
      <c r="AI5669" s="21">
        <v>345.36</v>
      </c>
      <c r="AJ5669" s="21">
        <f t="shared" si="177"/>
        <v>99.015522875816998</v>
      </c>
      <c r="AK5669" s="21" t="s">
        <v>2063</v>
      </c>
      <c r="AL5669" t="s">
        <v>3411</v>
      </c>
      <c r="AM5669" s="26" t="s">
        <v>38</v>
      </c>
      <c r="AN5669" t="s">
        <v>2032</v>
      </c>
    </row>
    <row r="5670" spans="1:40" ht="15" hidden="1" thickTop="1" x14ac:dyDescent="0.35">
      <c r="A5670" t="s">
        <v>13380</v>
      </c>
      <c r="B5670" t="s">
        <v>21538</v>
      </c>
      <c r="C5670" t="s">
        <v>5654</v>
      </c>
      <c r="D5670" t="s">
        <v>21539</v>
      </c>
      <c r="E5670" t="s">
        <v>3704</v>
      </c>
      <c r="F5670">
        <v>1</v>
      </c>
      <c r="G5670" t="s">
        <v>2619</v>
      </c>
      <c r="H5670" t="s">
        <v>2620</v>
      </c>
      <c r="I5670" t="s">
        <v>2076</v>
      </c>
      <c r="J5670" t="s">
        <v>3705</v>
      </c>
      <c r="K5670" t="s">
        <v>2655</v>
      </c>
      <c r="L5670" t="s">
        <v>2058</v>
      </c>
      <c r="M5670" t="s">
        <v>2059</v>
      </c>
      <c r="N5670">
        <v>1</v>
      </c>
      <c r="O5670">
        <v>27</v>
      </c>
      <c r="P5670">
        <v>0.11</v>
      </c>
      <c r="Q5670">
        <v>24480</v>
      </c>
      <c r="R5670">
        <v>0</v>
      </c>
      <c r="S5670">
        <v>0</v>
      </c>
      <c r="T5670">
        <v>0</v>
      </c>
      <c r="U5670">
        <v>1</v>
      </c>
      <c r="V5670">
        <v>27</v>
      </c>
      <c r="W5670">
        <v>0.11</v>
      </c>
      <c r="X5670">
        <v>0</v>
      </c>
      <c r="Y5670">
        <v>0</v>
      </c>
      <c r="Z5670">
        <v>0</v>
      </c>
      <c r="AA5670">
        <v>0</v>
      </c>
      <c r="AB5670">
        <v>0</v>
      </c>
      <c r="AC5670">
        <v>0</v>
      </c>
      <c r="AD5670">
        <v>0</v>
      </c>
      <c r="AE5670">
        <v>0</v>
      </c>
      <c r="AF5670">
        <v>0</v>
      </c>
      <c r="AG5670" t="s">
        <v>21540</v>
      </c>
      <c r="AH5670" s="21" t="str">
        <f t="shared" si="176"/>
        <v>YR25</v>
      </c>
      <c r="AI5670" s="21">
        <v>345.36</v>
      </c>
      <c r="AJ5670" s="21">
        <f t="shared" si="177"/>
        <v>99.889705882352942</v>
      </c>
      <c r="AK5670" s="21" t="s">
        <v>2060</v>
      </c>
      <c r="AL5670" t="s">
        <v>2984</v>
      </c>
      <c r="AM5670" s="26" t="s">
        <v>38</v>
      </c>
      <c r="AN5670" t="s">
        <v>2033</v>
      </c>
    </row>
    <row r="5671" spans="1:40" ht="15" hidden="1" thickTop="1" x14ac:dyDescent="0.35">
      <c r="A5671" t="s">
        <v>13384</v>
      </c>
      <c r="B5671" t="s">
        <v>21541</v>
      </c>
      <c r="C5671" t="s">
        <v>6141</v>
      </c>
      <c r="D5671" t="s">
        <v>21542</v>
      </c>
      <c r="E5671" t="s">
        <v>47</v>
      </c>
      <c r="F5671">
        <v>1</v>
      </c>
      <c r="G5671" t="s">
        <v>2055</v>
      </c>
      <c r="H5671" t="s">
        <v>2056</v>
      </c>
      <c r="I5671" t="s">
        <v>2076</v>
      </c>
      <c r="J5671" t="s">
        <v>6143</v>
      </c>
      <c r="K5671" t="s">
        <v>42</v>
      </c>
      <c r="L5671" t="s">
        <v>2058</v>
      </c>
      <c r="M5671" t="s">
        <v>2170</v>
      </c>
      <c r="N5671">
        <v>7</v>
      </c>
      <c r="O5671">
        <v>388</v>
      </c>
      <c r="P5671">
        <v>2.54</v>
      </c>
      <c r="Q5671">
        <v>15300</v>
      </c>
      <c r="R5671">
        <v>1</v>
      </c>
      <c r="S5671">
        <v>70</v>
      </c>
      <c r="T5671">
        <v>0.46</v>
      </c>
      <c r="U5671">
        <v>6</v>
      </c>
      <c r="V5671">
        <v>318</v>
      </c>
      <c r="W5671">
        <v>2.08</v>
      </c>
      <c r="X5671">
        <v>0</v>
      </c>
      <c r="Y5671">
        <v>0</v>
      </c>
      <c r="Z5671">
        <v>0</v>
      </c>
      <c r="AA5671">
        <v>0</v>
      </c>
      <c r="AB5671">
        <v>0</v>
      </c>
      <c r="AC5671">
        <v>0</v>
      </c>
      <c r="AD5671">
        <v>0</v>
      </c>
      <c r="AE5671">
        <v>0</v>
      </c>
      <c r="AF5671">
        <v>0</v>
      </c>
      <c r="AG5671" t="s">
        <v>21543</v>
      </c>
      <c r="AH5671" s="21" t="str">
        <f t="shared" si="176"/>
        <v>YR25</v>
      </c>
      <c r="AI5671" s="21">
        <v>216</v>
      </c>
      <c r="AJ5671" s="21">
        <f t="shared" si="177"/>
        <v>97.464052287581694</v>
      </c>
      <c r="AK5671" s="21" t="s">
        <v>2063</v>
      </c>
      <c r="AL5671" t="s">
        <v>6143</v>
      </c>
      <c r="AM5671" s="26" t="s">
        <v>38</v>
      </c>
      <c r="AN5671" t="s">
        <v>2031</v>
      </c>
    </row>
    <row r="5672" spans="1:40" ht="15" hidden="1" thickTop="1" x14ac:dyDescent="0.35">
      <c r="A5672" t="s">
        <v>8324</v>
      </c>
      <c r="B5672" t="s">
        <v>21544</v>
      </c>
      <c r="C5672" t="s">
        <v>4338</v>
      </c>
      <c r="D5672" t="s">
        <v>21545</v>
      </c>
      <c r="E5672" t="s">
        <v>2667</v>
      </c>
      <c r="F5672">
        <v>2</v>
      </c>
      <c r="G5672" t="s">
        <v>2509</v>
      </c>
      <c r="H5672" t="s">
        <v>2510</v>
      </c>
      <c r="I5672" t="s">
        <v>2076</v>
      </c>
      <c r="J5672" t="s">
        <v>4340</v>
      </c>
      <c r="K5672" t="s">
        <v>2669</v>
      </c>
      <c r="L5672" t="s">
        <v>2058</v>
      </c>
      <c r="M5672" t="s">
        <v>2358</v>
      </c>
      <c r="N5672">
        <v>1</v>
      </c>
      <c r="O5672">
        <v>30</v>
      </c>
      <c r="P5672">
        <v>0.23</v>
      </c>
      <c r="Q5672">
        <v>13260</v>
      </c>
      <c r="R5672">
        <v>0</v>
      </c>
      <c r="S5672">
        <v>0</v>
      </c>
      <c r="T5672">
        <v>0</v>
      </c>
      <c r="U5672">
        <v>1</v>
      </c>
      <c r="V5672">
        <v>30</v>
      </c>
      <c r="W5672">
        <v>0.23</v>
      </c>
      <c r="X5672">
        <v>0</v>
      </c>
      <c r="Y5672">
        <v>0</v>
      </c>
      <c r="Z5672">
        <v>0</v>
      </c>
      <c r="AA5672">
        <v>0</v>
      </c>
      <c r="AB5672">
        <v>0</v>
      </c>
      <c r="AC5672">
        <v>0</v>
      </c>
      <c r="AD5672">
        <v>0</v>
      </c>
      <c r="AE5672">
        <v>0</v>
      </c>
      <c r="AF5672">
        <v>0</v>
      </c>
      <c r="AG5672" t="s">
        <v>21546</v>
      </c>
      <c r="AH5672" s="21" t="str">
        <f t="shared" si="176"/>
        <v>YR25</v>
      </c>
      <c r="AI5672" s="21">
        <v>187.20000000000005</v>
      </c>
      <c r="AJ5672" s="21">
        <f t="shared" si="177"/>
        <v>99.773755656108591</v>
      </c>
      <c r="AK5672" s="21" t="s">
        <v>2060</v>
      </c>
      <c r="AL5672" t="s">
        <v>2515</v>
      </c>
      <c r="AM5672" s="26" t="s">
        <v>38</v>
      </c>
      <c r="AN5672" t="s">
        <v>2031</v>
      </c>
    </row>
    <row r="5673" spans="1:40" ht="15" hidden="1" thickTop="1" x14ac:dyDescent="0.35">
      <c r="A5673" t="s">
        <v>13391</v>
      </c>
      <c r="B5673" t="s">
        <v>21547</v>
      </c>
      <c r="C5673" t="s">
        <v>4228</v>
      </c>
      <c r="D5673" t="s">
        <v>21548</v>
      </c>
      <c r="E5673" t="s">
        <v>3407</v>
      </c>
      <c r="F5673">
        <v>1</v>
      </c>
      <c r="G5673" t="s">
        <v>2509</v>
      </c>
      <c r="H5673" t="s">
        <v>2510</v>
      </c>
      <c r="I5673" t="s">
        <v>2076</v>
      </c>
      <c r="J5673" t="s">
        <v>3408</v>
      </c>
      <c r="K5673" t="s">
        <v>3109</v>
      </c>
      <c r="L5673" t="s">
        <v>2058</v>
      </c>
      <c r="M5673" t="s">
        <v>2059</v>
      </c>
      <c r="N5673">
        <v>4</v>
      </c>
      <c r="O5673">
        <v>175</v>
      </c>
      <c r="P5673">
        <v>0.71</v>
      </c>
      <c r="Q5673">
        <v>24480</v>
      </c>
      <c r="R5673">
        <v>1</v>
      </c>
      <c r="S5673">
        <v>26</v>
      </c>
      <c r="T5673">
        <v>0.11</v>
      </c>
      <c r="U5673">
        <v>3</v>
      </c>
      <c r="V5673">
        <v>149</v>
      </c>
      <c r="W5673">
        <v>0.61</v>
      </c>
      <c r="X5673">
        <v>0</v>
      </c>
      <c r="Y5673">
        <v>0</v>
      </c>
      <c r="Z5673">
        <v>0</v>
      </c>
      <c r="AA5673">
        <v>0</v>
      </c>
      <c r="AB5673">
        <v>0</v>
      </c>
      <c r="AC5673">
        <v>0</v>
      </c>
      <c r="AD5673">
        <v>0</v>
      </c>
      <c r="AE5673">
        <v>0</v>
      </c>
      <c r="AF5673">
        <v>0</v>
      </c>
      <c r="AG5673" t="s">
        <v>21549</v>
      </c>
      <c r="AH5673" s="21" t="str">
        <f t="shared" si="176"/>
        <v>YR25</v>
      </c>
      <c r="AI5673" s="21">
        <v>345.36</v>
      </c>
      <c r="AJ5673" s="21">
        <f t="shared" si="177"/>
        <v>99.28513071895425</v>
      </c>
      <c r="AK5673" s="21" t="s">
        <v>2060</v>
      </c>
      <c r="AL5673" t="s">
        <v>3411</v>
      </c>
      <c r="AM5673" s="26" t="s">
        <v>38</v>
      </c>
      <c r="AN5673" t="s">
        <v>2032</v>
      </c>
    </row>
    <row r="5674" spans="1:40" ht="15" hidden="1" thickTop="1" x14ac:dyDescent="0.35">
      <c r="A5674" t="s">
        <v>13395</v>
      </c>
      <c r="B5674" t="s">
        <v>21550</v>
      </c>
      <c r="C5674" t="s">
        <v>2885</v>
      </c>
      <c r="D5674" t="s">
        <v>21551</v>
      </c>
      <c r="E5674" t="s">
        <v>2608</v>
      </c>
      <c r="F5674">
        <v>1</v>
      </c>
      <c r="G5674" t="s">
        <v>2609</v>
      </c>
      <c r="H5674" t="s">
        <v>2577</v>
      </c>
      <c r="I5674" t="s">
        <v>2076</v>
      </c>
      <c r="J5674" t="s">
        <v>2578</v>
      </c>
      <c r="K5674" t="s">
        <v>2579</v>
      </c>
      <c r="L5674" t="s">
        <v>2058</v>
      </c>
      <c r="M5674" t="s">
        <v>2059</v>
      </c>
      <c r="N5674">
        <v>15</v>
      </c>
      <c r="O5674">
        <v>521</v>
      </c>
      <c r="P5674">
        <v>2.13</v>
      </c>
      <c r="Q5674">
        <v>24480</v>
      </c>
      <c r="R5674">
        <v>12</v>
      </c>
      <c r="S5674">
        <v>376</v>
      </c>
      <c r="T5674">
        <v>1.54</v>
      </c>
      <c r="U5674">
        <v>3</v>
      </c>
      <c r="V5674">
        <v>145</v>
      </c>
      <c r="W5674">
        <v>0.59</v>
      </c>
      <c r="X5674">
        <v>0</v>
      </c>
      <c r="Y5674">
        <v>0</v>
      </c>
      <c r="Z5674">
        <v>0</v>
      </c>
      <c r="AA5674">
        <v>0</v>
      </c>
      <c r="AB5674">
        <v>0</v>
      </c>
      <c r="AC5674">
        <v>0</v>
      </c>
      <c r="AD5674">
        <v>0</v>
      </c>
      <c r="AE5674">
        <v>0</v>
      </c>
      <c r="AF5674">
        <v>0</v>
      </c>
      <c r="AG5674" t="s">
        <v>21552</v>
      </c>
      <c r="AH5674" s="21" t="str">
        <f t="shared" si="176"/>
        <v>YR25</v>
      </c>
      <c r="AI5674" s="21">
        <v>345.36</v>
      </c>
      <c r="AJ5674" s="21">
        <f t="shared" si="177"/>
        <v>97.871732026143789</v>
      </c>
      <c r="AK5674" s="21" t="s">
        <v>2063</v>
      </c>
      <c r="AL5674" t="s">
        <v>2613</v>
      </c>
      <c r="AM5674" s="26" t="s">
        <v>38</v>
      </c>
      <c r="AN5674" t="s">
        <v>2033</v>
      </c>
    </row>
    <row r="5675" spans="1:40" ht="15" hidden="1" thickTop="1" x14ac:dyDescent="0.35">
      <c r="A5675" t="s">
        <v>8333</v>
      </c>
      <c r="B5675" t="s">
        <v>21553</v>
      </c>
      <c r="C5675" t="s">
        <v>4228</v>
      </c>
      <c r="D5675" t="s">
        <v>21554</v>
      </c>
      <c r="E5675" t="s">
        <v>3407</v>
      </c>
      <c r="F5675">
        <v>1</v>
      </c>
      <c r="G5675" t="s">
        <v>2509</v>
      </c>
      <c r="H5675" t="s">
        <v>2510</v>
      </c>
      <c r="I5675" t="s">
        <v>2076</v>
      </c>
      <c r="J5675" t="s">
        <v>3408</v>
      </c>
      <c r="K5675" t="s">
        <v>3109</v>
      </c>
      <c r="L5675" t="s">
        <v>2058</v>
      </c>
      <c r="M5675" t="s">
        <v>2170</v>
      </c>
      <c r="N5675">
        <v>5</v>
      </c>
      <c r="O5675">
        <v>220</v>
      </c>
      <c r="P5675">
        <v>1.44</v>
      </c>
      <c r="Q5675">
        <v>15300</v>
      </c>
      <c r="R5675">
        <v>2</v>
      </c>
      <c r="S5675">
        <v>80</v>
      </c>
      <c r="T5675">
        <v>0.52</v>
      </c>
      <c r="U5675">
        <v>3</v>
      </c>
      <c r="V5675">
        <v>140</v>
      </c>
      <c r="W5675">
        <v>0.92</v>
      </c>
      <c r="X5675">
        <v>0</v>
      </c>
      <c r="Y5675">
        <v>0</v>
      </c>
      <c r="Z5675">
        <v>0</v>
      </c>
      <c r="AA5675">
        <v>0</v>
      </c>
      <c r="AB5675">
        <v>0</v>
      </c>
      <c r="AC5675">
        <v>0</v>
      </c>
      <c r="AD5675">
        <v>0</v>
      </c>
      <c r="AE5675">
        <v>0</v>
      </c>
      <c r="AF5675">
        <v>0</v>
      </c>
      <c r="AG5675" t="s">
        <v>21555</v>
      </c>
      <c r="AH5675" s="21" t="str">
        <f t="shared" si="176"/>
        <v>YR25</v>
      </c>
      <c r="AI5675" s="21">
        <v>216</v>
      </c>
      <c r="AJ5675" s="21">
        <f t="shared" si="177"/>
        <v>98.562091503267979</v>
      </c>
      <c r="AK5675" s="21" t="s">
        <v>2063</v>
      </c>
      <c r="AL5675" t="s">
        <v>3411</v>
      </c>
      <c r="AM5675" s="26" t="s">
        <v>38</v>
      </c>
      <c r="AN5675" t="s">
        <v>2030</v>
      </c>
    </row>
    <row r="5676" spans="1:40" ht="15" hidden="1" thickTop="1" x14ac:dyDescent="0.35">
      <c r="A5676" t="s">
        <v>13402</v>
      </c>
      <c r="B5676" t="s">
        <v>21556</v>
      </c>
      <c r="C5676" t="s">
        <v>2978</v>
      </c>
      <c r="D5676" t="s">
        <v>21557</v>
      </c>
      <c r="E5676" t="s">
        <v>2980</v>
      </c>
      <c r="F5676">
        <v>1</v>
      </c>
      <c r="G5676" t="s">
        <v>2619</v>
      </c>
      <c r="H5676" t="s">
        <v>2620</v>
      </c>
      <c r="I5676" t="s">
        <v>2076</v>
      </c>
      <c r="J5676" t="s">
        <v>2981</v>
      </c>
      <c r="K5676" t="s">
        <v>2655</v>
      </c>
      <c r="L5676" t="s">
        <v>2058</v>
      </c>
      <c r="M5676" t="s">
        <v>2170</v>
      </c>
      <c r="N5676">
        <v>3</v>
      </c>
      <c r="O5676">
        <v>131</v>
      </c>
      <c r="P5676">
        <v>0.86</v>
      </c>
      <c r="Q5676">
        <v>15300</v>
      </c>
      <c r="R5676">
        <v>1</v>
      </c>
      <c r="S5676">
        <v>42</v>
      </c>
      <c r="T5676">
        <v>0.27</v>
      </c>
      <c r="U5676">
        <v>2</v>
      </c>
      <c r="V5676">
        <v>89</v>
      </c>
      <c r="W5676">
        <v>0.57999999999999996</v>
      </c>
      <c r="X5676">
        <v>0</v>
      </c>
      <c r="Y5676">
        <v>0</v>
      </c>
      <c r="Z5676">
        <v>0</v>
      </c>
      <c r="AA5676">
        <v>0</v>
      </c>
      <c r="AB5676">
        <v>0</v>
      </c>
      <c r="AC5676">
        <v>0</v>
      </c>
      <c r="AD5676">
        <v>0</v>
      </c>
      <c r="AE5676">
        <v>0</v>
      </c>
      <c r="AF5676">
        <v>0</v>
      </c>
      <c r="AG5676" t="s">
        <v>21558</v>
      </c>
      <c r="AH5676" s="21" t="str">
        <f t="shared" si="176"/>
        <v>YR25</v>
      </c>
      <c r="AI5676" s="21">
        <v>216</v>
      </c>
      <c r="AJ5676" s="21">
        <f t="shared" si="177"/>
        <v>99.143790849673209</v>
      </c>
      <c r="AK5676" s="21" t="s">
        <v>2063</v>
      </c>
      <c r="AL5676" t="s">
        <v>2984</v>
      </c>
      <c r="AM5676" s="26" t="s">
        <v>38</v>
      </c>
      <c r="AN5676" t="s">
        <v>2030</v>
      </c>
    </row>
    <row r="5677" spans="1:40" ht="15" hidden="1" thickTop="1" x14ac:dyDescent="0.35">
      <c r="A5677" t="s">
        <v>13403</v>
      </c>
      <c r="B5677" t="s">
        <v>21559</v>
      </c>
      <c r="C5677" t="s">
        <v>2679</v>
      </c>
      <c r="D5677" t="s">
        <v>21560</v>
      </c>
      <c r="E5677" t="s">
        <v>3353</v>
      </c>
      <c r="F5677">
        <v>1</v>
      </c>
      <c r="G5677" t="s">
        <v>2682</v>
      </c>
      <c r="H5677" t="s">
        <v>2620</v>
      </c>
      <c r="I5677" t="s">
        <v>2076</v>
      </c>
      <c r="J5677" t="s">
        <v>2683</v>
      </c>
      <c r="K5677" t="s">
        <v>2684</v>
      </c>
      <c r="L5677" t="s">
        <v>2058</v>
      </c>
      <c r="M5677" t="s">
        <v>2170</v>
      </c>
      <c r="N5677">
        <v>3</v>
      </c>
      <c r="O5677">
        <v>93</v>
      </c>
      <c r="P5677">
        <v>0.61</v>
      </c>
      <c r="Q5677">
        <v>15300</v>
      </c>
      <c r="R5677">
        <v>1</v>
      </c>
      <c r="S5677">
        <v>18</v>
      </c>
      <c r="T5677">
        <v>0.12</v>
      </c>
      <c r="U5677">
        <v>2</v>
      </c>
      <c r="V5677">
        <v>75</v>
      </c>
      <c r="W5677">
        <v>0.49</v>
      </c>
      <c r="X5677">
        <v>0</v>
      </c>
      <c r="Y5677">
        <v>0</v>
      </c>
      <c r="Z5677">
        <v>0</v>
      </c>
      <c r="AA5677">
        <v>0</v>
      </c>
      <c r="AB5677">
        <v>0</v>
      </c>
      <c r="AC5677">
        <v>0</v>
      </c>
      <c r="AD5677">
        <v>0</v>
      </c>
      <c r="AE5677">
        <v>0</v>
      </c>
      <c r="AF5677">
        <v>0</v>
      </c>
      <c r="AG5677" t="s">
        <v>21561</v>
      </c>
      <c r="AH5677" s="21" t="str">
        <f t="shared" si="176"/>
        <v>YR25</v>
      </c>
      <c r="AI5677" s="21">
        <v>216</v>
      </c>
      <c r="AJ5677" s="21">
        <f t="shared" si="177"/>
        <v>99.392156862745097</v>
      </c>
      <c r="AK5677" s="21" t="s">
        <v>2060</v>
      </c>
      <c r="AL5677" t="s">
        <v>2686</v>
      </c>
      <c r="AM5677" s="26" t="s">
        <v>38</v>
      </c>
      <c r="AN5677" t="s">
        <v>2030</v>
      </c>
    </row>
    <row r="5678" spans="1:40" ht="15" hidden="1" thickTop="1" x14ac:dyDescent="0.35">
      <c r="A5678" t="s">
        <v>13407</v>
      </c>
      <c r="B5678" t="s">
        <v>21562</v>
      </c>
      <c r="C5678" t="s">
        <v>3243</v>
      </c>
      <c r="D5678" t="s">
        <v>21563</v>
      </c>
      <c r="E5678" t="s">
        <v>2575</v>
      </c>
      <c r="F5678">
        <v>1</v>
      </c>
      <c r="G5678" t="s">
        <v>2576</v>
      </c>
      <c r="H5678" t="s">
        <v>2577</v>
      </c>
      <c r="I5678" t="s">
        <v>2076</v>
      </c>
      <c r="J5678" t="s">
        <v>2858</v>
      </c>
      <c r="K5678" t="s">
        <v>2742</v>
      </c>
      <c r="L5678" t="s">
        <v>2058</v>
      </c>
      <c r="M5678" t="s">
        <v>2726</v>
      </c>
      <c r="N5678">
        <v>5</v>
      </c>
      <c r="O5678">
        <v>69</v>
      </c>
      <c r="P5678">
        <v>0.4</v>
      </c>
      <c r="Q5678">
        <v>17340</v>
      </c>
      <c r="R5678">
        <v>1</v>
      </c>
      <c r="S5678">
        <v>13</v>
      </c>
      <c r="T5678">
        <v>7.0000000000000007E-2</v>
      </c>
      <c r="U5678">
        <v>4</v>
      </c>
      <c r="V5678">
        <v>56</v>
      </c>
      <c r="W5678">
        <v>0.32</v>
      </c>
      <c r="X5678">
        <v>0</v>
      </c>
      <c r="Y5678">
        <v>0</v>
      </c>
      <c r="Z5678">
        <v>0</v>
      </c>
      <c r="AA5678">
        <v>0</v>
      </c>
      <c r="AB5678">
        <v>0</v>
      </c>
      <c r="AC5678">
        <v>0</v>
      </c>
      <c r="AD5678">
        <v>0</v>
      </c>
      <c r="AE5678">
        <v>0</v>
      </c>
      <c r="AF5678">
        <v>0</v>
      </c>
      <c r="AG5678" t="s">
        <v>21564</v>
      </c>
      <c r="AH5678" s="21" t="str">
        <f t="shared" si="176"/>
        <v>YR25</v>
      </c>
      <c r="AI5678" s="21">
        <v>244.56000000000003</v>
      </c>
      <c r="AJ5678" s="21">
        <f t="shared" si="177"/>
        <v>99.602076124567475</v>
      </c>
      <c r="AK5678" s="21" t="s">
        <v>2060</v>
      </c>
      <c r="AL5678" t="s">
        <v>2551</v>
      </c>
      <c r="AM5678" s="26" t="s">
        <v>38</v>
      </c>
      <c r="AN5678" t="s">
        <v>2031</v>
      </c>
    </row>
    <row r="5679" spans="1:40" ht="15" hidden="1" thickTop="1" x14ac:dyDescent="0.35">
      <c r="A5679" t="s">
        <v>13411</v>
      </c>
      <c r="B5679" t="s">
        <v>21565</v>
      </c>
      <c r="C5679" t="s">
        <v>3594</v>
      </c>
      <c r="D5679" t="s">
        <v>21566</v>
      </c>
      <c r="E5679" t="s">
        <v>2575</v>
      </c>
      <c r="F5679">
        <v>1</v>
      </c>
      <c r="G5679" t="s">
        <v>2609</v>
      </c>
      <c r="H5679" t="s">
        <v>2577</v>
      </c>
      <c r="I5679" t="s">
        <v>2076</v>
      </c>
      <c r="J5679" t="s">
        <v>2610</v>
      </c>
      <c r="K5679" t="s">
        <v>2611</v>
      </c>
      <c r="L5679" t="s">
        <v>2058</v>
      </c>
      <c r="M5679" t="s">
        <v>2059</v>
      </c>
      <c r="N5679">
        <v>15</v>
      </c>
      <c r="O5679">
        <v>500</v>
      </c>
      <c r="P5679">
        <v>2.04</v>
      </c>
      <c r="Q5679">
        <v>24480</v>
      </c>
      <c r="R5679">
        <v>2</v>
      </c>
      <c r="S5679">
        <v>26</v>
      </c>
      <c r="T5679">
        <v>0.11</v>
      </c>
      <c r="U5679">
        <v>12</v>
      </c>
      <c r="V5679">
        <v>446</v>
      </c>
      <c r="W5679">
        <v>1.82</v>
      </c>
      <c r="X5679">
        <v>1</v>
      </c>
      <c r="Y5679">
        <v>28</v>
      </c>
      <c r="Z5679">
        <v>0.11</v>
      </c>
      <c r="AA5679">
        <v>0</v>
      </c>
      <c r="AB5679">
        <v>0</v>
      </c>
      <c r="AC5679">
        <v>0</v>
      </c>
      <c r="AD5679">
        <v>0</v>
      </c>
      <c r="AE5679">
        <v>0</v>
      </c>
      <c r="AF5679">
        <v>0</v>
      </c>
      <c r="AG5679" t="s">
        <v>21567</v>
      </c>
      <c r="AH5679" s="21" t="str">
        <f t="shared" si="176"/>
        <v>YR25</v>
      </c>
      <c r="AI5679" s="21">
        <v>345.36</v>
      </c>
      <c r="AJ5679" s="21">
        <f t="shared" si="177"/>
        <v>97.957516339869287</v>
      </c>
      <c r="AK5679" s="21" t="s">
        <v>2063</v>
      </c>
      <c r="AL5679" t="s">
        <v>2581</v>
      </c>
      <c r="AM5679" s="26" t="s">
        <v>38</v>
      </c>
      <c r="AN5679" t="s">
        <v>2033</v>
      </c>
    </row>
    <row r="5680" spans="1:40" ht="15" hidden="1" thickTop="1" x14ac:dyDescent="0.35">
      <c r="A5680" t="s">
        <v>13414</v>
      </c>
      <c r="B5680" t="s">
        <v>21568</v>
      </c>
      <c r="C5680" t="s">
        <v>4306</v>
      </c>
      <c r="D5680" t="s">
        <v>21569</v>
      </c>
      <c r="E5680" t="s">
        <v>3107</v>
      </c>
      <c r="F5680">
        <v>1</v>
      </c>
      <c r="G5680" t="s">
        <v>2509</v>
      </c>
      <c r="H5680" t="s">
        <v>2510</v>
      </c>
      <c r="I5680" t="s">
        <v>2076</v>
      </c>
      <c r="J5680" t="s">
        <v>3408</v>
      </c>
      <c r="K5680" t="s">
        <v>3109</v>
      </c>
      <c r="L5680" t="s">
        <v>2058</v>
      </c>
      <c r="M5680" t="s">
        <v>2059</v>
      </c>
      <c r="N5680">
        <v>4</v>
      </c>
      <c r="O5680">
        <v>645</v>
      </c>
      <c r="P5680">
        <v>2.63</v>
      </c>
      <c r="Q5680">
        <v>24480</v>
      </c>
      <c r="R5680">
        <v>3</v>
      </c>
      <c r="S5680">
        <v>562</v>
      </c>
      <c r="T5680">
        <v>2.2999999999999998</v>
      </c>
      <c r="U5680">
        <v>1</v>
      </c>
      <c r="V5680">
        <v>83</v>
      </c>
      <c r="W5680">
        <v>0.34</v>
      </c>
      <c r="X5680">
        <v>0</v>
      </c>
      <c r="Y5680">
        <v>0</v>
      </c>
      <c r="Z5680">
        <v>0</v>
      </c>
      <c r="AA5680">
        <v>0</v>
      </c>
      <c r="AB5680">
        <v>0</v>
      </c>
      <c r="AC5680">
        <v>0</v>
      </c>
      <c r="AD5680">
        <v>0</v>
      </c>
      <c r="AE5680">
        <v>0</v>
      </c>
      <c r="AF5680">
        <v>0</v>
      </c>
      <c r="AG5680" t="s">
        <v>21570</v>
      </c>
      <c r="AH5680" s="21" t="str">
        <f t="shared" si="176"/>
        <v>YR25</v>
      </c>
      <c r="AI5680" s="21">
        <v>345.36</v>
      </c>
      <c r="AJ5680" s="21">
        <f t="shared" si="177"/>
        <v>97.365196078431367</v>
      </c>
      <c r="AK5680" s="21" t="s">
        <v>2063</v>
      </c>
      <c r="AL5680" t="s">
        <v>3411</v>
      </c>
      <c r="AM5680" s="26" t="s">
        <v>38</v>
      </c>
      <c r="AN5680" t="s">
        <v>2032</v>
      </c>
    </row>
    <row r="5681" spans="1:40" ht="15" hidden="1" thickTop="1" x14ac:dyDescent="0.35">
      <c r="A5681" t="s">
        <v>13417</v>
      </c>
      <c r="B5681" t="s">
        <v>21571</v>
      </c>
      <c r="C5681" t="s">
        <v>2978</v>
      </c>
      <c r="D5681" t="s">
        <v>21572</v>
      </c>
      <c r="E5681" t="s">
        <v>2980</v>
      </c>
      <c r="F5681">
        <v>1</v>
      </c>
      <c r="G5681" t="s">
        <v>2619</v>
      </c>
      <c r="H5681" t="s">
        <v>2620</v>
      </c>
      <c r="I5681" t="s">
        <v>2076</v>
      </c>
      <c r="J5681" t="s">
        <v>2981</v>
      </c>
      <c r="K5681" t="s">
        <v>2655</v>
      </c>
      <c r="L5681" t="s">
        <v>2058</v>
      </c>
      <c r="M5681" t="s">
        <v>2059</v>
      </c>
      <c r="N5681">
        <v>19</v>
      </c>
      <c r="O5681">
        <v>818</v>
      </c>
      <c r="P5681">
        <v>3.34</v>
      </c>
      <c r="Q5681">
        <v>24480</v>
      </c>
      <c r="R5681">
        <v>4</v>
      </c>
      <c r="S5681">
        <v>157</v>
      </c>
      <c r="T5681">
        <v>0.64</v>
      </c>
      <c r="U5681">
        <v>15</v>
      </c>
      <c r="V5681">
        <v>661</v>
      </c>
      <c r="W5681">
        <v>2.7</v>
      </c>
      <c r="X5681">
        <v>0</v>
      </c>
      <c r="Y5681">
        <v>0</v>
      </c>
      <c r="Z5681">
        <v>0</v>
      </c>
      <c r="AA5681">
        <v>0</v>
      </c>
      <c r="AB5681">
        <v>0</v>
      </c>
      <c r="AC5681">
        <v>0</v>
      </c>
      <c r="AD5681">
        <v>0</v>
      </c>
      <c r="AE5681">
        <v>0</v>
      </c>
      <c r="AF5681">
        <v>0</v>
      </c>
      <c r="AG5681" t="s">
        <v>21573</v>
      </c>
      <c r="AH5681" s="21" t="str">
        <f t="shared" si="176"/>
        <v>YR25</v>
      </c>
      <c r="AI5681" s="21">
        <v>345.36</v>
      </c>
      <c r="AJ5681" s="21">
        <f t="shared" si="177"/>
        <v>96.658496732026137</v>
      </c>
      <c r="AK5681" s="21" t="s">
        <v>2063</v>
      </c>
      <c r="AL5681" t="s">
        <v>2984</v>
      </c>
      <c r="AM5681" s="26" t="s">
        <v>38</v>
      </c>
      <c r="AN5681" t="s">
        <v>2033</v>
      </c>
    </row>
    <row r="5682" spans="1:40" ht="15" hidden="1" thickTop="1" x14ac:dyDescent="0.35">
      <c r="A5682" t="s">
        <v>13421</v>
      </c>
      <c r="B5682" t="s">
        <v>21574</v>
      </c>
      <c r="C5682" t="s">
        <v>3221</v>
      </c>
      <c r="D5682" t="s">
        <v>21575</v>
      </c>
      <c r="E5682" t="s">
        <v>2920</v>
      </c>
      <c r="F5682">
        <v>1</v>
      </c>
      <c r="G5682" t="s">
        <v>2682</v>
      </c>
      <c r="H5682" t="s">
        <v>2620</v>
      </c>
      <c r="I5682" t="s">
        <v>2076</v>
      </c>
      <c r="J5682" t="s">
        <v>3223</v>
      </c>
      <c r="K5682" t="s">
        <v>2684</v>
      </c>
      <c r="L5682" t="s">
        <v>2058</v>
      </c>
      <c r="M5682" t="s">
        <v>5179</v>
      </c>
      <c r="N5682">
        <v>7</v>
      </c>
      <c r="O5682">
        <v>204</v>
      </c>
      <c r="P5682">
        <v>1.1100000000000001</v>
      </c>
      <c r="Q5682">
        <v>18360</v>
      </c>
      <c r="R5682">
        <v>6</v>
      </c>
      <c r="S5682">
        <v>172</v>
      </c>
      <c r="T5682">
        <v>0.94</v>
      </c>
      <c r="U5682">
        <v>1</v>
      </c>
      <c r="V5682">
        <v>32</v>
      </c>
      <c r="W5682">
        <v>0.17</v>
      </c>
      <c r="X5682">
        <v>0</v>
      </c>
      <c r="Y5682">
        <v>0</v>
      </c>
      <c r="Z5682">
        <v>0</v>
      </c>
      <c r="AA5682">
        <v>0</v>
      </c>
      <c r="AB5682">
        <v>0</v>
      </c>
      <c r="AC5682">
        <v>0</v>
      </c>
      <c r="AD5682">
        <v>0</v>
      </c>
      <c r="AE5682">
        <v>0</v>
      </c>
      <c r="AF5682">
        <v>0</v>
      </c>
      <c r="AG5682" t="s">
        <v>21576</v>
      </c>
      <c r="AH5682" s="21" t="str">
        <f t="shared" si="176"/>
        <v>YR25</v>
      </c>
      <c r="AI5682" s="21">
        <v>258.95999999999998</v>
      </c>
      <c r="AJ5682" s="21">
        <f t="shared" si="177"/>
        <v>98.888888888888886</v>
      </c>
      <c r="AK5682" s="21" t="s">
        <v>2063</v>
      </c>
      <c r="AL5682" t="s">
        <v>2923</v>
      </c>
      <c r="AM5682" s="26" t="s">
        <v>38</v>
      </c>
      <c r="AN5682" t="s">
        <v>2029</v>
      </c>
    </row>
    <row r="5683" spans="1:40" ht="15" hidden="1" thickTop="1" x14ac:dyDescent="0.35">
      <c r="A5683" t="s">
        <v>13425</v>
      </c>
      <c r="B5683" t="s">
        <v>21577</v>
      </c>
      <c r="C5683" t="s">
        <v>2913</v>
      </c>
      <c r="D5683" t="s">
        <v>21578</v>
      </c>
      <c r="E5683" t="s">
        <v>2653</v>
      </c>
      <c r="F5683">
        <v>1</v>
      </c>
      <c r="G5683" t="s">
        <v>2619</v>
      </c>
      <c r="H5683" t="s">
        <v>2620</v>
      </c>
      <c r="I5683" t="s">
        <v>2076</v>
      </c>
      <c r="J5683" t="s">
        <v>2915</v>
      </c>
      <c r="K5683" t="s">
        <v>2655</v>
      </c>
      <c r="L5683" t="s">
        <v>2058</v>
      </c>
      <c r="M5683" t="s">
        <v>2982</v>
      </c>
      <c r="N5683">
        <v>0</v>
      </c>
      <c r="O5683">
        <v>0</v>
      </c>
      <c r="P5683">
        <v>0</v>
      </c>
      <c r="Q5683">
        <v>14280</v>
      </c>
      <c r="R5683">
        <v>0</v>
      </c>
      <c r="S5683">
        <v>0</v>
      </c>
      <c r="T5683">
        <v>0</v>
      </c>
      <c r="U5683">
        <v>0</v>
      </c>
      <c r="V5683">
        <v>0</v>
      </c>
      <c r="W5683">
        <v>0</v>
      </c>
      <c r="X5683">
        <v>0</v>
      </c>
      <c r="Y5683">
        <v>0</v>
      </c>
      <c r="Z5683">
        <v>0</v>
      </c>
      <c r="AA5683">
        <v>0</v>
      </c>
      <c r="AB5683">
        <v>0</v>
      </c>
      <c r="AC5683">
        <v>0</v>
      </c>
      <c r="AD5683">
        <v>0</v>
      </c>
      <c r="AE5683">
        <v>0</v>
      </c>
      <c r="AF5683">
        <v>0</v>
      </c>
      <c r="AG5683" t="s">
        <v>21579</v>
      </c>
      <c r="AH5683" s="21" t="str">
        <f t="shared" si="176"/>
        <v>YR25</v>
      </c>
      <c r="AI5683" s="21">
        <v>201.59999999999997</v>
      </c>
      <c r="AJ5683" s="21">
        <f t="shared" si="177"/>
        <v>100</v>
      </c>
      <c r="AK5683" s="21" t="s">
        <v>2060</v>
      </c>
      <c r="AL5683" t="s">
        <v>2657</v>
      </c>
      <c r="AM5683" s="26" t="s">
        <v>38</v>
      </c>
      <c r="AN5683" t="s">
        <v>2029</v>
      </c>
    </row>
    <row r="5684" spans="1:40" ht="15" hidden="1" thickTop="1" x14ac:dyDescent="0.35">
      <c r="A5684" t="s">
        <v>13429</v>
      </c>
      <c r="B5684" t="s">
        <v>21580</v>
      </c>
      <c r="C5684" t="s">
        <v>4480</v>
      </c>
      <c r="D5684" t="s">
        <v>21581</v>
      </c>
      <c r="E5684" t="s">
        <v>2508</v>
      </c>
      <c r="F5684">
        <v>1</v>
      </c>
      <c r="G5684" t="s">
        <v>2509</v>
      </c>
      <c r="H5684" t="s">
        <v>2510</v>
      </c>
      <c r="I5684" t="s">
        <v>2076</v>
      </c>
      <c r="J5684" t="s">
        <v>3773</v>
      </c>
      <c r="K5684" t="s">
        <v>2513</v>
      </c>
      <c r="L5684" t="s">
        <v>2058</v>
      </c>
      <c r="M5684" t="s">
        <v>2059</v>
      </c>
      <c r="N5684">
        <v>4</v>
      </c>
      <c r="O5684">
        <v>125</v>
      </c>
      <c r="P5684">
        <v>0.51</v>
      </c>
      <c r="Q5684">
        <v>24480</v>
      </c>
      <c r="R5684">
        <v>1</v>
      </c>
      <c r="S5684">
        <v>22</v>
      </c>
      <c r="T5684">
        <v>0.09</v>
      </c>
      <c r="U5684">
        <v>3</v>
      </c>
      <c r="V5684">
        <v>103</v>
      </c>
      <c r="W5684">
        <v>0.42</v>
      </c>
      <c r="X5684">
        <v>0</v>
      </c>
      <c r="Y5684">
        <v>0</v>
      </c>
      <c r="Z5684">
        <v>0</v>
      </c>
      <c r="AA5684">
        <v>0</v>
      </c>
      <c r="AB5684">
        <v>0</v>
      </c>
      <c r="AC5684">
        <v>0</v>
      </c>
      <c r="AD5684">
        <v>0</v>
      </c>
      <c r="AE5684">
        <v>0</v>
      </c>
      <c r="AF5684">
        <v>0</v>
      </c>
      <c r="AG5684" t="s">
        <v>21582</v>
      </c>
      <c r="AH5684" s="21" t="str">
        <f t="shared" si="176"/>
        <v>YR25</v>
      </c>
      <c r="AI5684" s="21">
        <v>345.36</v>
      </c>
      <c r="AJ5684" s="21">
        <f t="shared" si="177"/>
        <v>99.489379084967325</v>
      </c>
      <c r="AK5684" s="21" t="s">
        <v>2060</v>
      </c>
      <c r="AL5684" t="s">
        <v>2515</v>
      </c>
      <c r="AM5684" s="26" t="s">
        <v>38</v>
      </c>
      <c r="AN5684" t="s">
        <v>2030</v>
      </c>
    </row>
    <row r="5685" spans="1:40" ht="15" hidden="1" thickTop="1" x14ac:dyDescent="0.35">
      <c r="A5685" t="s">
        <v>13433</v>
      </c>
      <c r="B5685" t="s">
        <v>21583</v>
      </c>
      <c r="C5685" t="s">
        <v>8329</v>
      </c>
      <c r="D5685" t="s">
        <v>21584</v>
      </c>
      <c r="E5685" t="s">
        <v>3013</v>
      </c>
      <c r="F5685">
        <v>1</v>
      </c>
      <c r="G5685" t="s">
        <v>2600</v>
      </c>
      <c r="H5685" t="s">
        <v>2577</v>
      </c>
      <c r="I5685" t="s">
        <v>2076</v>
      </c>
      <c r="J5685" t="s">
        <v>3183</v>
      </c>
      <c r="K5685" t="s">
        <v>2742</v>
      </c>
      <c r="L5685" t="s">
        <v>2058</v>
      </c>
      <c r="M5685" t="s">
        <v>2059</v>
      </c>
      <c r="N5685">
        <v>3</v>
      </c>
      <c r="O5685">
        <v>110</v>
      </c>
      <c r="P5685">
        <v>0.45</v>
      </c>
      <c r="Q5685">
        <v>24480</v>
      </c>
      <c r="R5685">
        <v>1</v>
      </c>
      <c r="S5685">
        <v>19</v>
      </c>
      <c r="T5685">
        <v>0.08</v>
      </c>
      <c r="U5685">
        <v>2</v>
      </c>
      <c r="V5685">
        <v>91</v>
      </c>
      <c r="W5685">
        <v>0.37</v>
      </c>
      <c r="X5685">
        <v>0</v>
      </c>
      <c r="Y5685">
        <v>0</v>
      </c>
      <c r="Z5685">
        <v>0</v>
      </c>
      <c r="AA5685">
        <v>0</v>
      </c>
      <c r="AB5685">
        <v>0</v>
      </c>
      <c r="AC5685">
        <v>0</v>
      </c>
      <c r="AD5685">
        <v>0</v>
      </c>
      <c r="AE5685">
        <v>0</v>
      </c>
      <c r="AF5685">
        <v>0</v>
      </c>
      <c r="AG5685" t="s">
        <v>21585</v>
      </c>
      <c r="AH5685" s="21" t="str">
        <f t="shared" si="176"/>
        <v>YR25</v>
      </c>
      <c r="AI5685" s="21">
        <v>345.36</v>
      </c>
      <c r="AJ5685" s="21">
        <f t="shared" si="177"/>
        <v>99.550653594771248</v>
      </c>
      <c r="AK5685" s="21" t="s">
        <v>2060</v>
      </c>
      <c r="AL5685" t="s">
        <v>2551</v>
      </c>
      <c r="AM5685" s="26" t="s">
        <v>38</v>
      </c>
      <c r="AN5685" t="s">
        <v>2030</v>
      </c>
    </row>
    <row r="5686" spans="1:40" ht="15" hidden="1" thickTop="1" x14ac:dyDescent="0.35">
      <c r="A5686" t="s">
        <v>13436</v>
      </c>
      <c r="B5686" t="s">
        <v>21586</v>
      </c>
      <c r="C5686" t="s">
        <v>6595</v>
      </c>
      <c r="D5686" t="s">
        <v>21587</v>
      </c>
      <c r="E5686" t="s">
        <v>559</v>
      </c>
      <c r="F5686">
        <v>2</v>
      </c>
      <c r="G5686" t="s">
        <v>2055</v>
      </c>
      <c r="H5686" t="s">
        <v>2056</v>
      </c>
      <c r="I5686" t="s">
        <v>2076</v>
      </c>
      <c r="J5686" t="s">
        <v>6597</v>
      </c>
      <c r="K5686" t="s">
        <v>63</v>
      </c>
      <c r="L5686" t="s">
        <v>2058</v>
      </c>
      <c r="M5686" t="s">
        <v>2059</v>
      </c>
      <c r="N5686">
        <v>0</v>
      </c>
      <c r="O5686">
        <v>0</v>
      </c>
      <c r="P5686">
        <v>0</v>
      </c>
      <c r="Q5686">
        <v>24480</v>
      </c>
      <c r="R5686">
        <v>0</v>
      </c>
      <c r="S5686">
        <v>0</v>
      </c>
      <c r="T5686">
        <v>0</v>
      </c>
      <c r="U5686">
        <v>0</v>
      </c>
      <c r="V5686">
        <v>0</v>
      </c>
      <c r="W5686">
        <v>0</v>
      </c>
      <c r="X5686">
        <v>0</v>
      </c>
      <c r="Y5686">
        <v>0</v>
      </c>
      <c r="Z5686">
        <v>0</v>
      </c>
      <c r="AA5686">
        <v>0</v>
      </c>
      <c r="AB5686">
        <v>0</v>
      </c>
      <c r="AC5686">
        <v>0</v>
      </c>
      <c r="AD5686">
        <v>0</v>
      </c>
      <c r="AE5686">
        <v>0</v>
      </c>
      <c r="AF5686">
        <v>0</v>
      </c>
      <c r="AG5686" t="s">
        <v>21588</v>
      </c>
      <c r="AH5686" s="21" t="str">
        <f t="shared" si="176"/>
        <v>YR25</v>
      </c>
      <c r="AI5686" s="21">
        <v>345.36</v>
      </c>
      <c r="AJ5686" s="21">
        <f t="shared" si="177"/>
        <v>100</v>
      </c>
      <c r="AK5686" s="21" t="s">
        <v>2060</v>
      </c>
      <c r="AL5686" t="s">
        <v>2570</v>
      </c>
      <c r="AM5686" s="26" t="s">
        <v>38</v>
      </c>
      <c r="AN5686" t="s">
        <v>2031</v>
      </c>
    </row>
    <row r="5687" spans="1:40" ht="15" hidden="1" thickTop="1" x14ac:dyDescent="0.35">
      <c r="A5687" t="s">
        <v>13440</v>
      </c>
      <c r="B5687" t="s">
        <v>21589</v>
      </c>
      <c r="C5687" t="s">
        <v>2941</v>
      </c>
      <c r="D5687" t="s">
        <v>21590</v>
      </c>
      <c r="E5687" t="s">
        <v>2943</v>
      </c>
      <c r="F5687">
        <v>1</v>
      </c>
      <c r="G5687" t="s">
        <v>2682</v>
      </c>
      <c r="H5687" t="s">
        <v>2620</v>
      </c>
      <c r="I5687" t="s">
        <v>2076</v>
      </c>
      <c r="J5687" t="s">
        <v>2921</v>
      </c>
      <c r="K5687" t="s">
        <v>2684</v>
      </c>
      <c r="L5687" t="s">
        <v>2058</v>
      </c>
      <c r="M5687" t="s">
        <v>2170</v>
      </c>
      <c r="N5687">
        <v>6</v>
      </c>
      <c r="O5687">
        <v>419</v>
      </c>
      <c r="P5687">
        <v>2.74</v>
      </c>
      <c r="Q5687">
        <v>15300</v>
      </c>
      <c r="R5687">
        <v>2</v>
      </c>
      <c r="S5687">
        <v>234</v>
      </c>
      <c r="T5687">
        <v>1.53</v>
      </c>
      <c r="U5687">
        <v>4</v>
      </c>
      <c r="V5687">
        <v>185</v>
      </c>
      <c r="W5687">
        <v>1.21</v>
      </c>
      <c r="X5687">
        <v>0</v>
      </c>
      <c r="Y5687">
        <v>0</v>
      </c>
      <c r="Z5687">
        <v>0</v>
      </c>
      <c r="AA5687">
        <v>0</v>
      </c>
      <c r="AB5687">
        <v>0</v>
      </c>
      <c r="AC5687">
        <v>0</v>
      </c>
      <c r="AD5687">
        <v>0</v>
      </c>
      <c r="AE5687">
        <v>0</v>
      </c>
      <c r="AF5687">
        <v>0</v>
      </c>
      <c r="AG5687" t="s">
        <v>21591</v>
      </c>
      <c r="AH5687" s="21" t="str">
        <f t="shared" si="176"/>
        <v>YR25</v>
      </c>
      <c r="AI5687" s="21">
        <v>216</v>
      </c>
      <c r="AJ5687" s="21">
        <f t="shared" si="177"/>
        <v>97.261437908496731</v>
      </c>
      <c r="AK5687" s="21" t="s">
        <v>2063</v>
      </c>
      <c r="AL5687" t="s">
        <v>2923</v>
      </c>
      <c r="AM5687" s="26" t="s">
        <v>38</v>
      </c>
      <c r="AN5687" t="s">
        <v>2032</v>
      </c>
    </row>
    <row r="5688" spans="1:40" ht="15" hidden="1" thickTop="1" x14ac:dyDescent="0.35">
      <c r="A5688" t="s">
        <v>13444</v>
      </c>
      <c r="B5688" t="s">
        <v>21592</v>
      </c>
      <c r="C5688" t="s">
        <v>5817</v>
      </c>
      <c r="D5688" t="s">
        <v>21593</v>
      </c>
      <c r="E5688" t="s">
        <v>2508</v>
      </c>
      <c r="F5688">
        <v>1</v>
      </c>
      <c r="G5688" t="s">
        <v>2509</v>
      </c>
      <c r="H5688" t="s">
        <v>2510</v>
      </c>
      <c r="I5688" t="s">
        <v>2076</v>
      </c>
      <c r="J5688" t="s">
        <v>2512</v>
      </c>
      <c r="K5688" t="s">
        <v>2513</v>
      </c>
      <c r="L5688" t="s">
        <v>2058</v>
      </c>
      <c r="M5688" t="s">
        <v>2358</v>
      </c>
      <c r="N5688">
        <v>3</v>
      </c>
      <c r="O5688">
        <v>123</v>
      </c>
      <c r="P5688">
        <v>0.93</v>
      </c>
      <c r="Q5688">
        <v>13260</v>
      </c>
      <c r="R5688">
        <v>3</v>
      </c>
      <c r="S5688">
        <v>123</v>
      </c>
      <c r="T5688">
        <v>0.93</v>
      </c>
      <c r="U5688">
        <v>0</v>
      </c>
      <c r="V5688">
        <v>0</v>
      </c>
      <c r="W5688">
        <v>0</v>
      </c>
      <c r="X5688">
        <v>0</v>
      </c>
      <c r="Y5688">
        <v>0</v>
      </c>
      <c r="Z5688">
        <v>0</v>
      </c>
      <c r="AA5688">
        <v>0</v>
      </c>
      <c r="AB5688">
        <v>0</v>
      </c>
      <c r="AC5688">
        <v>0</v>
      </c>
      <c r="AD5688">
        <v>0</v>
      </c>
      <c r="AE5688">
        <v>0</v>
      </c>
      <c r="AF5688">
        <v>0</v>
      </c>
      <c r="AG5688" t="s">
        <v>21594</v>
      </c>
      <c r="AH5688" s="21" t="str">
        <f t="shared" si="176"/>
        <v>YR25</v>
      </c>
      <c r="AI5688" s="21">
        <v>187.20000000000005</v>
      </c>
      <c r="AJ5688" s="21">
        <f t="shared" si="177"/>
        <v>99.072398190045249</v>
      </c>
      <c r="AK5688" s="21" t="s">
        <v>2063</v>
      </c>
      <c r="AL5688" t="s">
        <v>2515</v>
      </c>
      <c r="AM5688" s="26" t="s">
        <v>38</v>
      </c>
      <c r="AN5688" t="s">
        <v>2029</v>
      </c>
    </row>
    <row r="5689" spans="1:40" ht="15" hidden="1" thickTop="1" x14ac:dyDescent="0.35">
      <c r="A5689" t="s">
        <v>13448</v>
      </c>
      <c r="B5689" t="s">
        <v>21595</v>
      </c>
      <c r="C5689" t="s">
        <v>2598</v>
      </c>
      <c r="D5689" t="s">
        <v>21596</v>
      </c>
      <c r="E5689" t="s">
        <v>3013</v>
      </c>
      <c r="F5689">
        <v>1</v>
      </c>
      <c r="G5689" t="s">
        <v>2600</v>
      </c>
      <c r="H5689" t="s">
        <v>2577</v>
      </c>
      <c r="I5689" t="s">
        <v>2076</v>
      </c>
      <c r="J5689" t="s">
        <v>2601</v>
      </c>
      <c r="K5689" t="s">
        <v>2602</v>
      </c>
      <c r="L5689" t="s">
        <v>2058</v>
      </c>
      <c r="M5689" t="s">
        <v>2059</v>
      </c>
      <c r="N5689">
        <v>5</v>
      </c>
      <c r="O5689">
        <v>146</v>
      </c>
      <c r="P5689">
        <v>0.6</v>
      </c>
      <c r="Q5689">
        <v>24480</v>
      </c>
      <c r="R5689">
        <v>1</v>
      </c>
      <c r="S5689">
        <v>15</v>
      </c>
      <c r="T5689">
        <v>0.06</v>
      </c>
      <c r="U5689">
        <v>4</v>
      </c>
      <c r="V5689">
        <v>131</v>
      </c>
      <c r="W5689">
        <v>0.54</v>
      </c>
      <c r="X5689">
        <v>0</v>
      </c>
      <c r="Y5689">
        <v>0</v>
      </c>
      <c r="Z5689">
        <v>0</v>
      </c>
      <c r="AA5689">
        <v>0</v>
      </c>
      <c r="AB5689">
        <v>0</v>
      </c>
      <c r="AC5689">
        <v>0</v>
      </c>
      <c r="AD5689">
        <v>0</v>
      </c>
      <c r="AE5689">
        <v>0</v>
      </c>
      <c r="AF5689">
        <v>0</v>
      </c>
      <c r="AG5689" t="s">
        <v>21597</v>
      </c>
      <c r="AH5689" s="21" t="str">
        <f t="shared" si="176"/>
        <v>YR25</v>
      </c>
      <c r="AI5689" s="21">
        <v>345.36</v>
      </c>
      <c r="AJ5689" s="21">
        <f t="shared" si="177"/>
        <v>99.403594771241828</v>
      </c>
      <c r="AK5689" s="21" t="s">
        <v>2060</v>
      </c>
      <c r="AL5689" t="s">
        <v>2551</v>
      </c>
      <c r="AM5689" s="26" t="s">
        <v>38</v>
      </c>
      <c r="AN5689" t="s">
        <v>2030</v>
      </c>
    </row>
    <row r="5690" spans="1:40" ht="15" hidden="1" thickTop="1" x14ac:dyDescent="0.35">
      <c r="A5690" t="s">
        <v>13451</v>
      </c>
      <c r="B5690" t="s">
        <v>21598</v>
      </c>
      <c r="C5690" t="s">
        <v>3544</v>
      </c>
      <c r="D5690" t="s">
        <v>21599</v>
      </c>
      <c r="E5690" t="s">
        <v>3407</v>
      </c>
      <c r="F5690">
        <v>1</v>
      </c>
      <c r="G5690" t="s">
        <v>2509</v>
      </c>
      <c r="H5690" t="s">
        <v>2510</v>
      </c>
      <c r="I5690" t="s">
        <v>2076</v>
      </c>
      <c r="J5690" t="s">
        <v>3408</v>
      </c>
      <c r="K5690" t="s">
        <v>3109</v>
      </c>
      <c r="L5690" t="s">
        <v>2058</v>
      </c>
      <c r="M5690" t="s">
        <v>2059</v>
      </c>
      <c r="N5690">
        <v>3</v>
      </c>
      <c r="O5690">
        <v>154</v>
      </c>
      <c r="P5690">
        <v>0.63</v>
      </c>
      <c r="Q5690">
        <v>24480</v>
      </c>
      <c r="R5690">
        <v>1</v>
      </c>
      <c r="S5690">
        <v>91</v>
      </c>
      <c r="T5690">
        <v>0.37</v>
      </c>
      <c r="U5690">
        <v>2</v>
      </c>
      <c r="V5690">
        <v>63</v>
      </c>
      <c r="W5690">
        <v>0.26</v>
      </c>
      <c r="X5690">
        <v>0</v>
      </c>
      <c r="Y5690">
        <v>0</v>
      </c>
      <c r="Z5690">
        <v>0</v>
      </c>
      <c r="AA5690">
        <v>0</v>
      </c>
      <c r="AB5690">
        <v>0</v>
      </c>
      <c r="AC5690">
        <v>0</v>
      </c>
      <c r="AD5690">
        <v>0</v>
      </c>
      <c r="AE5690">
        <v>0</v>
      </c>
      <c r="AF5690">
        <v>0</v>
      </c>
      <c r="AG5690" t="s">
        <v>21600</v>
      </c>
      <c r="AH5690" s="21" t="str">
        <f t="shared" si="176"/>
        <v>YR25</v>
      </c>
      <c r="AI5690" s="21">
        <v>345.36</v>
      </c>
      <c r="AJ5690" s="21">
        <f t="shared" si="177"/>
        <v>99.370915032679733</v>
      </c>
      <c r="AK5690" s="21" t="s">
        <v>2060</v>
      </c>
      <c r="AL5690" t="s">
        <v>3411</v>
      </c>
      <c r="AM5690" s="26" t="s">
        <v>38</v>
      </c>
      <c r="AN5690" t="s">
        <v>2030</v>
      </c>
    </row>
    <row r="5691" spans="1:40" ht="15" hidden="1" thickTop="1" x14ac:dyDescent="0.35">
      <c r="A5691" t="s">
        <v>13455</v>
      </c>
      <c r="B5691" t="s">
        <v>21601</v>
      </c>
      <c r="C5691" t="s">
        <v>3603</v>
      </c>
      <c r="D5691" t="s">
        <v>21602</v>
      </c>
      <c r="E5691" t="s">
        <v>559</v>
      </c>
      <c r="F5691">
        <v>1</v>
      </c>
      <c r="G5691" t="s">
        <v>2055</v>
      </c>
      <c r="H5691" t="s">
        <v>2056</v>
      </c>
      <c r="I5691" t="s">
        <v>2076</v>
      </c>
      <c r="J5691" t="s">
        <v>3605</v>
      </c>
      <c r="K5691" t="s">
        <v>63</v>
      </c>
      <c r="L5691" t="s">
        <v>2058</v>
      </c>
      <c r="M5691" t="s">
        <v>2488</v>
      </c>
      <c r="N5691">
        <v>3</v>
      </c>
      <c r="O5691">
        <v>107</v>
      </c>
      <c r="P5691">
        <v>0.66</v>
      </c>
      <c r="Q5691">
        <v>16320</v>
      </c>
      <c r="R5691">
        <v>0</v>
      </c>
      <c r="S5691">
        <v>0</v>
      </c>
      <c r="T5691">
        <v>0</v>
      </c>
      <c r="U5691">
        <v>3</v>
      </c>
      <c r="V5691">
        <v>107</v>
      </c>
      <c r="W5691">
        <v>0.66</v>
      </c>
      <c r="X5691">
        <v>0</v>
      </c>
      <c r="Y5691">
        <v>0</v>
      </c>
      <c r="Z5691">
        <v>0</v>
      </c>
      <c r="AA5691">
        <v>0</v>
      </c>
      <c r="AB5691">
        <v>0</v>
      </c>
      <c r="AC5691">
        <v>0</v>
      </c>
      <c r="AD5691">
        <v>0</v>
      </c>
      <c r="AE5691">
        <v>0</v>
      </c>
      <c r="AF5691">
        <v>0</v>
      </c>
      <c r="AG5691" t="s">
        <v>21603</v>
      </c>
      <c r="AH5691" s="21" t="str">
        <f t="shared" si="176"/>
        <v>YR25</v>
      </c>
      <c r="AI5691" s="21">
        <v>230.40000000000003</v>
      </c>
      <c r="AJ5691" s="21">
        <f t="shared" si="177"/>
        <v>99.344362745098039</v>
      </c>
      <c r="AK5691" s="21" t="s">
        <v>2060</v>
      </c>
      <c r="AL5691" t="s">
        <v>2570</v>
      </c>
      <c r="AM5691" s="26" t="s">
        <v>38</v>
      </c>
      <c r="AN5691" t="s">
        <v>2031</v>
      </c>
    </row>
    <row r="5692" spans="1:40" ht="15" hidden="1" thickTop="1" x14ac:dyDescent="0.35">
      <c r="A5692" t="s">
        <v>13459</v>
      </c>
      <c r="B5692" t="s">
        <v>21604</v>
      </c>
      <c r="C5692" t="s">
        <v>3207</v>
      </c>
      <c r="D5692" t="s">
        <v>21605</v>
      </c>
      <c r="E5692" t="s">
        <v>2608</v>
      </c>
      <c r="F5692">
        <v>1</v>
      </c>
      <c r="G5692" t="s">
        <v>2576</v>
      </c>
      <c r="H5692" t="s">
        <v>2577</v>
      </c>
      <c r="I5692" t="s">
        <v>2076</v>
      </c>
      <c r="J5692" t="s">
        <v>2692</v>
      </c>
      <c r="K5692" t="s">
        <v>2635</v>
      </c>
      <c r="L5692" t="s">
        <v>2058</v>
      </c>
      <c r="M5692" t="s">
        <v>2207</v>
      </c>
      <c r="N5692">
        <v>3</v>
      </c>
      <c r="O5692">
        <v>194</v>
      </c>
      <c r="P5692">
        <v>1.46</v>
      </c>
      <c r="Q5692">
        <v>13260</v>
      </c>
      <c r="R5692">
        <v>1</v>
      </c>
      <c r="S5692">
        <v>59</v>
      </c>
      <c r="T5692">
        <v>0.44</v>
      </c>
      <c r="U5692">
        <v>2</v>
      </c>
      <c r="V5692">
        <v>135</v>
      </c>
      <c r="W5692">
        <v>1.02</v>
      </c>
      <c r="X5692">
        <v>0</v>
      </c>
      <c r="Y5692">
        <v>0</v>
      </c>
      <c r="Z5692">
        <v>0</v>
      </c>
      <c r="AA5692">
        <v>0</v>
      </c>
      <c r="AB5692">
        <v>0</v>
      </c>
      <c r="AC5692">
        <v>0</v>
      </c>
      <c r="AD5692">
        <v>0</v>
      </c>
      <c r="AE5692">
        <v>0</v>
      </c>
      <c r="AF5692">
        <v>0</v>
      </c>
      <c r="AG5692" t="s">
        <v>21606</v>
      </c>
      <c r="AH5692" s="21" t="str">
        <f t="shared" si="176"/>
        <v>YR25</v>
      </c>
      <c r="AI5692" s="21">
        <v>187.20000000000002</v>
      </c>
      <c r="AJ5692" s="21">
        <f t="shared" si="177"/>
        <v>98.536953242835594</v>
      </c>
      <c r="AK5692" s="21" t="s">
        <v>2063</v>
      </c>
      <c r="AL5692" t="s">
        <v>2581</v>
      </c>
      <c r="AM5692" s="26" t="s">
        <v>38</v>
      </c>
      <c r="AN5692" t="s">
        <v>2031</v>
      </c>
    </row>
    <row r="5693" spans="1:40" ht="15" hidden="1" thickTop="1" x14ac:dyDescent="0.35">
      <c r="A5693" t="s">
        <v>2317</v>
      </c>
      <c r="B5693" t="s">
        <v>21607</v>
      </c>
      <c r="C5693" t="s">
        <v>4585</v>
      </c>
      <c r="D5693" t="s">
        <v>21608</v>
      </c>
      <c r="E5693" t="s">
        <v>3407</v>
      </c>
      <c r="F5693">
        <v>1</v>
      </c>
      <c r="G5693" t="s">
        <v>2509</v>
      </c>
      <c r="H5693" t="s">
        <v>2510</v>
      </c>
      <c r="I5693" t="s">
        <v>2076</v>
      </c>
      <c r="J5693" t="s">
        <v>3408</v>
      </c>
      <c r="K5693" t="s">
        <v>3109</v>
      </c>
      <c r="L5693" t="s">
        <v>2058</v>
      </c>
      <c r="M5693" t="s">
        <v>2982</v>
      </c>
      <c r="N5693">
        <v>1</v>
      </c>
      <c r="O5693">
        <v>57</v>
      </c>
      <c r="P5693">
        <v>0.4</v>
      </c>
      <c r="Q5693">
        <v>14280</v>
      </c>
      <c r="R5693">
        <v>0</v>
      </c>
      <c r="S5693">
        <v>0</v>
      </c>
      <c r="T5693">
        <v>0</v>
      </c>
      <c r="U5693">
        <v>1</v>
      </c>
      <c r="V5693">
        <v>57</v>
      </c>
      <c r="W5693">
        <v>0.4</v>
      </c>
      <c r="X5693">
        <v>0</v>
      </c>
      <c r="Y5693">
        <v>0</v>
      </c>
      <c r="Z5693">
        <v>0</v>
      </c>
      <c r="AA5693">
        <v>0</v>
      </c>
      <c r="AB5693">
        <v>0</v>
      </c>
      <c r="AC5693">
        <v>0</v>
      </c>
      <c r="AD5693">
        <v>0</v>
      </c>
      <c r="AE5693">
        <v>0</v>
      </c>
      <c r="AF5693">
        <v>0</v>
      </c>
      <c r="AG5693" t="s">
        <v>21609</v>
      </c>
      <c r="AH5693" s="21" t="str">
        <f t="shared" si="176"/>
        <v>YR25</v>
      </c>
      <c r="AI5693" s="21">
        <v>201.59999999999997</v>
      </c>
      <c r="AJ5693" s="21">
        <f t="shared" si="177"/>
        <v>99.600840336134453</v>
      </c>
      <c r="AK5693" s="21" t="s">
        <v>2060</v>
      </c>
      <c r="AL5693" t="s">
        <v>3411</v>
      </c>
      <c r="AM5693" s="26" t="s">
        <v>38</v>
      </c>
      <c r="AN5693" t="s">
        <v>2029</v>
      </c>
    </row>
    <row r="5694" spans="1:40" ht="15" hidden="1" thickTop="1" x14ac:dyDescent="0.35">
      <c r="A5694" t="s">
        <v>13465</v>
      </c>
      <c r="B5694" t="s">
        <v>21610</v>
      </c>
      <c r="C5694" t="s">
        <v>8622</v>
      </c>
      <c r="D5694" t="s">
        <v>21611</v>
      </c>
      <c r="E5694" t="s">
        <v>4003</v>
      </c>
      <c r="F5694">
        <v>1</v>
      </c>
      <c r="G5694" t="s">
        <v>2600</v>
      </c>
      <c r="H5694" t="s">
        <v>2510</v>
      </c>
      <c r="I5694" t="s">
        <v>2076</v>
      </c>
      <c r="J5694" t="s">
        <v>4004</v>
      </c>
      <c r="K5694" t="s">
        <v>3007</v>
      </c>
      <c r="L5694" t="s">
        <v>2058</v>
      </c>
      <c r="M5694" t="s">
        <v>2059</v>
      </c>
      <c r="N5694">
        <v>3</v>
      </c>
      <c r="O5694">
        <v>206</v>
      </c>
      <c r="P5694">
        <v>0.84</v>
      </c>
      <c r="Q5694">
        <v>24480</v>
      </c>
      <c r="R5694">
        <v>1</v>
      </c>
      <c r="S5694">
        <v>27</v>
      </c>
      <c r="T5694">
        <v>0.11</v>
      </c>
      <c r="U5694">
        <v>2</v>
      </c>
      <c r="V5694">
        <v>179</v>
      </c>
      <c r="W5694">
        <v>0.73</v>
      </c>
      <c r="X5694">
        <v>0</v>
      </c>
      <c r="Y5694">
        <v>0</v>
      </c>
      <c r="Z5694">
        <v>0</v>
      </c>
      <c r="AA5694">
        <v>0</v>
      </c>
      <c r="AB5694">
        <v>0</v>
      </c>
      <c r="AC5694">
        <v>0</v>
      </c>
      <c r="AD5694">
        <v>0</v>
      </c>
      <c r="AE5694">
        <v>0</v>
      </c>
      <c r="AF5694">
        <v>0</v>
      </c>
      <c r="AG5694" t="s">
        <v>21612</v>
      </c>
      <c r="AH5694" s="21" t="str">
        <f t="shared" si="176"/>
        <v>YR25</v>
      </c>
      <c r="AI5694" s="21">
        <v>345.36</v>
      </c>
      <c r="AJ5694" s="21">
        <f t="shared" si="177"/>
        <v>99.158496732026137</v>
      </c>
      <c r="AK5694" s="21" t="s">
        <v>2063</v>
      </c>
      <c r="AL5694" t="s">
        <v>2551</v>
      </c>
      <c r="AM5694" s="26" t="s">
        <v>38</v>
      </c>
      <c r="AN5694" t="s">
        <v>2030</v>
      </c>
    </row>
    <row r="5695" spans="1:40" ht="15" hidden="1" thickTop="1" x14ac:dyDescent="0.35">
      <c r="A5695" t="s">
        <v>13469</v>
      </c>
      <c r="B5695" t="s">
        <v>21613</v>
      </c>
      <c r="C5695" t="s">
        <v>4306</v>
      </c>
      <c r="D5695" t="s">
        <v>21614</v>
      </c>
      <c r="E5695" t="s">
        <v>3107</v>
      </c>
      <c r="F5695">
        <v>1</v>
      </c>
      <c r="G5695" t="s">
        <v>2509</v>
      </c>
      <c r="H5695" t="s">
        <v>2510</v>
      </c>
      <c r="I5695" t="s">
        <v>2076</v>
      </c>
      <c r="J5695" t="s">
        <v>3408</v>
      </c>
      <c r="K5695" t="s">
        <v>3109</v>
      </c>
      <c r="L5695" t="s">
        <v>2058</v>
      </c>
      <c r="M5695" t="s">
        <v>2059</v>
      </c>
      <c r="N5695">
        <v>9</v>
      </c>
      <c r="O5695">
        <v>1035</v>
      </c>
      <c r="P5695">
        <v>4.2300000000000004</v>
      </c>
      <c r="Q5695">
        <v>24480</v>
      </c>
      <c r="R5695">
        <v>0</v>
      </c>
      <c r="S5695">
        <v>0</v>
      </c>
      <c r="T5695">
        <v>0</v>
      </c>
      <c r="U5695">
        <v>9</v>
      </c>
      <c r="V5695">
        <v>1035</v>
      </c>
      <c r="W5695">
        <v>4.2300000000000004</v>
      </c>
      <c r="X5695">
        <v>0</v>
      </c>
      <c r="Y5695">
        <v>0</v>
      </c>
      <c r="Z5695">
        <v>0</v>
      </c>
      <c r="AA5695">
        <v>0</v>
      </c>
      <c r="AB5695">
        <v>0</v>
      </c>
      <c r="AC5695">
        <v>0</v>
      </c>
      <c r="AD5695">
        <v>0</v>
      </c>
      <c r="AE5695">
        <v>0</v>
      </c>
      <c r="AF5695">
        <v>0</v>
      </c>
      <c r="AG5695" t="s">
        <v>21615</v>
      </c>
      <c r="AH5695" s="21" t="str">
        <f t="shared" si="176"/>
        <v>YR25</v>
      </c>
      <c r="AI5695" s="21">
        <v>345.36</v>
      </c>
      <c r="AJ5695" s="21">
        <f t="shared" si="177"/>
        <v>95.772058823529406</v>
      </c>
      <c r="AK5695" s="21" t="s">
        <v>2063</v>
      </c>
      <c r="AL5695" t="s">
        <v>2515</v>
      </c>
      <c r="AM5695" s="26" t="s">
        <v>38</v>
      </c>
      <c r="AN5695" t="s">
        <v>2033</v>
      </c>
    </row>
    <row r="5696" spans="1:40" ht="15" hidden="1" thickTop="1" x14ac:dyDescent="0.35">
      <c r="A5696" t="s">
        <v>13473</v>
      </c>
      <c r="B5696" t="s">
        <v>21616</v>
      </c>
      <c r="C5696" t="s">
        <v>3613</v>
      </c>
      <c r="D5696" t="s">
        <v>21617</v>
      </c>
      <c r="E5696" t="s">
        <v>43</v>
      </c>
      <c r="F5696">
        <v>2</v>
      </c>
      <c r="G5696" t="s">
        <v>2055</v>
      </c>
      <c r="H5696" t="s">
        <v>2056</v>
      </c>
      <c r="I5696" t="s">
        <v>2076</v>
      </c>
      <c r="J5696" t="s">
        <v>2999</v>
      </c>
      <c r="K5696" t="s">
        <v>42</v>
      </c>
      <c r="L5696" t="s">
        <v>2058</v>
      </c>
      <c r="M5696" t="s">
        <v>2170</v>
      </c>
      <c r="N5696">
        <v>3</v>
      </c>
      <c r="O5696">
        <v>356</v>
      </c>
      <c r="P5696">
        <v>2.33</v>
      </c>
      <c r="Q5696">
        <v>15300</v>
      </c>
      <c r="R5696">
        <v>0</v>
      </c>
      <c r="S5696">
        <v>0</v>
      </c>
      <c r="T5696">
        <v>0</v>
      </c>
      <c r="U5696">
        <v>3</v>
      </c>
      <c r="V5696">
        <v>356</v>
      </c>
      <c r="W5696">
        <v>2.33</v>
      </c>
      <c r="X5696">
        <v>0</v>
      </c>
      <c r="Y5696">
        <v>0</v>
      </c>
      <c r="Z5696">
        <v>0</v>
      </c>
      <c r="AA5696">
        <v>0</v>
      </c>
      <c r="AB5696">
        <v>0</v>
      </c>
      <c r="AC5696">
        <v>0</v>
      </c>
      <c r="AD5696">
        <v>0</v>
      </c>
      <c r="AE5696">
        <v>0</v>
      </c>
      <c r="AF5696">
        <v>0</v>
      </c>
      <c r="AG5696" t="s">
        <v>21618</v>
      </c>
      <c r="AH5696" s="21" t="str">
        <f t="shared" si="176"/>
        <v>YR25</v>
      </c>
      <c r="AI5696" s="21">
        <v>216</v>
      </c>
      <c r="AJ5696" s="21">
        <f t="shared" si="177"/>
        <v>97.673202614379079</v>
      </c>
      <c r="AK5696" s="21" t="s">
        <v>2063</v>
      </c>
      <c r="AL5696" t="s">
        <v>2964</v>
      </c>
      <c r="AM5696" s="26" t="s">
        <v>38</v>
      </c>
      <c r="AN5696" t="s">
        <v>2031</v>
      </c>
    </row>
    <row r="5697" spans="1:40" ht="15" hidden="1" thickTop="1" x14ac:dyDescent="0.35">
      <c r="A5697" t="s">
        <v>13477</v>
      </c>
      <c r="B5697" t="s">
        <v>21619</v>
      </c>
      <c r="C5697" t="s">
        <v>2606</v>
      </c>
      <c r="D5697" t="s">
        <v>21620</v>
      </c>
      <c r="E5697" t="s">
        <v>2608</v>
      </c>
      <c r="F5697">
        <v>1</v>
      </c>
      <c r="G5697" t="s">
        <v>2609</v>
      </c>
      <c r="H5697" t="s">
        <v>2577</v>
      </c>
      <c r="I5697" t="s">
        <v>2076</v>
      </c>
      <c r="J5697" t="s">
        <v>2610</v>
      </c>
      <c r="K5697" t="s">
        <v>2611</v>
      </c>
      <c r="L5697" t="s">
        <v>2058</v>
      </c>
      <c r="M5697" t="s">
        <v>2170</v>
      </c>
      <c r="N5697">
        <v>1</v>
      </c>
      <c r="O5697">
        <v>56</v>
      </c>
      <c r="P5697">
        <v>0.37</v>
      </c>
      <c r="Q5697">
        <v>15300</v>
      </c>
      <c r="R5697">
        <v>0</v>
      </c>
      <c r="S5697">
        <v>0</v>
      </c>
      <c r="T5697">
        <v>0</v>
      </c>
      <c r="U5697">
        <v>1</v>
      </c>
      <c r="V5697">
        <v>56</v>
      </c>
      <c r="W5697">
        <v>0.37</v>
      </c>
      <c r="X5697">
        <v>0</v>
      </c>
      <c r="Y5697">
        <v>0</v>
      </c>
      <c r="Z5697">
        <v>0</v>
      </c>
      <c r="AA5697">
        <v>0</v>
      </c>
      <c r="AB5697">
        <v>0</v>
      </c>
      <c r="AC5697">
        <v>0</v>
      </c>
      <c r="AD5697">
        <v>0</v>
      </c>
      <c r="AE5697">
        <v>0</v>
      </c>
      <c r="AF5697">
        <v>0</v>
      </c>
      <c r="AG5697" t="s">
        <v>21621</v>
      </c>
      <c r="AH5697" s="21" t="str">
        <f t="shared" si="176"/>
        <v>YR25</v>
      </c>
      <c r="AI5697" s="21">
        <v>216</v>
      </c>
      <c r="AJ5697" s="21">
        <f t="shared" si="177"/>
        <v>99.633986928104576</v>
      </c>
      <c r="AK5697" s="21" t="s">
        <v>2060</v>
      </c>
      <c r="AL5697" t="s">
        <v>2613</v>
      </c>
      <c r="AM5697" s="26" t="s">
        <v>38</v>
      </c>
      <c r="AN5697" t="s">
        <v>2030</v>
      </c>
    </row>
    <row r="5698" spans="1:40" ht="15" hidden="1" thickTop="1" x14ac:dyDescent="0.35">
      <c r="A5698" t="s">
        <v>13481</v>
      </c>
      <c r="B5698" t="s">
        <v>21622</v>
      </c>
      <c r="C5698" t="s">
        <v>3861</v>
      </c>
      <c r="D5698" t="s">
        <v>21623</v>
      </c>
      <c r="E5698" t="s">
        <v>3407</v>
      </c>
      <c r="F5698">
        <v>2</v>
      </c>
      <c r="G5698" t="s">
        <v>2509</v>
      </c>
      <c r="H5698" t="s">
        <v>2510</v>
      </c>
      <c r="I5698" t="s">
        <v>2076</v>
      </c>
      <c r="J5698" t="s">
        <v>3408</v>
      </c>
      <c r="K5698" t="s">
        <v>3109</v>
      </c>
      <c r="L5698" t="s">
        <v>2058</v>
      </c>
      <c r="M5698" t="s">
        <v>2982</v>
      </c>
      <c r="N5698">
        <v>0</v>
      </c>
      <c r="O5698">
        <v>0</v>
      </c>
      <c r="P5698">
        <v>0</v>
      </c>
      <c r="Q5698">
        <v>14280</v>
      </c>
      <c r="R5698">
        <v>0</v>
      </c>
      <c r="S5698">
        <v>0</v>
      </c>
      <c r="T5698">
        <v>0</v>
      </c>
      <c r="U5698">
        <v>0</v>
      </c>
      <c r="V5698">
        <v>0</v>
      </c>
      <c r="W5698">
        <v>0</v>
      </c>
      <c r="X5698">
        <v>0</v>
      </c>
      <c r="Y5698">
        <v>0</v>
      </c>
      <c r="Z5698">
        <v>0</v>
      </c>
      <c r="AA5698">
        <v>0</v>
      </c>
      <c r="AB5698">
        <v>0</v>
      </c>
      <c r="AC5698">
        <v>0</v>
      </c>
      <c r="AD5698">
        <v>0</v>
      </c>
      <c r="AE5698">
        <v>0</v>
      </c>
      <c r="AF5698">
        <v>0</v>
      </c>
      <c r="AG5698" t="s">
        <v>21624</v>
      </c>
      <c r="AH5698" s="21" t="str">
        <f t="shared" si="176"/>
        <v>YR25</v>
      </c>
      <c r="AI5698" s="21">
        <v>201.59999999999997</v>
      </c>
      <c r="AJ5698" s="21">
        <f t="shared" si="177"/>
        <v>100</v>
      </c>
      <c r="AK5698" s="21" t="s">
        <v>2060</v>
      </c>
      <c r="AL5698" t="s">
        <v>2515</v>
      </c>
      <c r="AM5698" s="26" t="s">
        <v>38</v>
      </c>
      <c r="AN5698" t="s">
        <v>2029</v>
      </c>
    </row>
    <row r="5699" spans="1:40" ht="15" hidden="1" thickTop="1" x14ac:dyDescent="0.35">
      <c r="A5699" t="s">
        <v>13485</v>
      </c>
      <c r="B5699" t="s">
        <v>21625</v>
      </c>
      <c r="C5699" t="s">
        <v>4796</v>
      </c>
      <c r="D5699" t="s">
        <v>21626</v>
      </c>
      <c r="E5699" t="s">
        <v>3309</v>
      </c>
      <c r="F5699">
        <v>1</v>
      </c>
      <c r="G5699" t="s">
        <v>2509</v>
      </c>
      <c r="H5699" t="s">
        <v>2510</v>
      </c>
      <c r="I5699" t="s">
        <v>2076</v>
      </c>
      <c r="J5699" t="s">
        <v>3108</v>
      </c>
      <c r="K5699" t="s">
        <v>3109</v>
      </c>
      <c r="L5699" t="s">
        <v>2058</v>
      </c>
      <c r="M5699" t="s">
        <v>2693</v>
      </c>
      <c r="N5699">
        <v>6</v>
      </c>
      <c r="O5699">
        <v>252</v>
      </c>
      <c r="P5699">
        <v>1.9</v>
      </c>
      <c r="Q5699">
        <v>13260</v>
      </c>
      <c r="R5699">
        <v>5</v>
      </c>
      <c r="S5699">
        <v>192</v>
      </c>
      <c r="T5699">
        <v>1.45</v>
      </c>
      <c r="U5699">
        <v>1</v>
      </c>
      <c r="V5699">
        <v>60</v>
      </c>
      <c r="W5699">
        <v>0.45</v>
      </c>
      <c r="X5699">
        <v>0</v>
      </c>
      <c r="Y5699">
        <v>0</v>
      </c>
      <c r="Z5699">
        <v>0</v>
      </c>
      <c r="AA5699">
        <v>0</v>
      </c>
      <c r="AB5699">
        <v>0</v>
      </c>
      <c r="AC5699">
        <v>0</v>
      </c>
      <c r="AD5699">
        <v>0</v>
      </c>
      <c r="AE5699">
        <v>0</v>
      </c>
      <c r="AF5699">
        <v>0</v>
      </c>
      <c r="AG5699" t="s">
        <v>21627</v>
      </c>
      <c r="AH5699" s="21" t="str">
        <f t="shared" si="176"/>
        <v>YR25</v>
      </c>
      <c r="AI5699" s="21">
        <v>187.20000000000005</v>
      </c>
      <c r="AJ5699" s="21">
        <f t="shared" si="177"/>
        <v>98.099547511312224</v>
      </c>
      <c r="AK5699" s="21" t="s">
        <v>2063</v>
      </c>
      <c r="AL5699" t="s">
        <v>2515</v>
      </c>
      <c r="AM5699" s="26" t="s">
        <v>38</v>
      </c>
      <c r="AN5699" t="s">
        <v>2030</v>
      </c>
    </row>
    <row r="5700" spans="1:40" ht="15" hidden="1" thickTop="1" x14ac:dyDescent="0.35">
      <c r="A5700" t="s">
        <v>13489</v>
      </c>
      <c r="B5700" t="s">
        <v>21628</v>
      </c>
      <c r="C5700" t="s">
        <v>3613</v>
      </c>
      <c r="D5700" t="s">
        <v>21629</v>
      </c>
      <c r="E5700" t="s">
        <v>43</v>
      </c>
      <c r="F5700">
        <v>2</v>
      </c>
      <c r="G5700" t="s">
        <v>2055</v>
      </c>
      <c r="H5700" t="s">
        <v>2056</v>
      </c>
      <c r="I5700" t="s">
        <v>2076</v>
      </c>
      <c r="J5700" t="s">
        <v>2999</v>
      </c>
      <c r="K5700" t="s">
        <v>42</v>
      </c>
      <c r="L5700" t="s">
        <v>2058</v>
      </c>
      <c r="M5700" t="s">
        <v>2059</v>
      </c>
      <c r="N5700">
        <v>7</v>
      </c>
      <c r="O5700">
        <v>650</v>
      </c>
      <c r="P5700">
        <v>2.66</v>
      </c>
      <c r="Q5700">
        <v>24480</v>
      </c>
      <c r="R5700">
        <v>2</v>
      </c>
      <c r="S5700">
        <v>323</v>
      </c>
      <c r="T5700">
        <v>1.32</v>
      </c>
      <c r="U5700">
        <v>5</v>
      </c>
      <c r="V5700">
        <v>327</v>
      </c>
      <c r="W5700">
        <v>1.34</v>
      </c>
      <c r="X5700">
        <v>0</v>
      </c>
      <c r="Y5700">
        <v>0</v>
      </c>
      <c r="Z5700">
        <v>0</v>
      </c>
      <c r="AA5700">
        <v>0</v>
      </c>
      <c r="AB5700">
        <v>0</v>
      </c>
      <c r="AC5700">
        <v>0</v>
      </c>
      <c r="AD5700">
        <v>0</v>
      </c>
      <c r="AE5700">
        <v>0</v>
      </c>
      <c r="AF5700">
        <v>0</v>
      </c>
      <c r="AG5700" t="s">
        <v>21630</v>
      </c>
      <c r="AH5700" s="21" t="str">
        <f t="shared" si="176"/>
        <v>YR25</v>
      </c>
      <c r="AI5700" s="21">
        <v>345.36</v>
      </c>
      <c r="AJ5700" s="21">
        <f t="shared" si="177"/>
        <v>97.34477124183006</v>
      </c>
      <c r="AK5700" s="21" t="s">
        <v>2063</v>
      </c>
      <c r="AL5700" t="s">
        <v>2964</v>
      </c>
      <c r="AM5700" s="26" t="s">
        <v>38</v>
      </c>
      <c r="AN5700" t="s">
        <v>2030</v>
      </c>
    </row>
    <row r="5701" spans="1:40" ht="15" hidden="1" thickTop="1" x14ac:dyDescent="0.35">
      <c r="A5701" t="s">
        <v>13493</v>
      </c>
      <c r="B5701" t="s">
        <v>21631</v>
      </c>
      <c r="C5701" t="s">
        <v>4053</v>
      </c>
      <c r="D5701" t="s">
        <v>21632</v>
      </c>
      <c r="E5701" t="s">
        <v>4055</v>
      </c>
      <c r="F5701">
        <v>1</v>
      </c>
      <c r="G5701" t="s">
        <v>2509</v>
      </c>
      <c r="H5701" t="s">
        <v>2510</v>
      </c>
      <c r="I5701" t="s">
        <v>2076</v>
      </c>
      <c r="J5701" t="s">
        <v>2794</v>
      </c>
      <c r="K5701" t="s">
        <v>2669</v>
      </c>
      <c r="L5701" t="s">
        <v>2058</v>
      </c>
      <c r="M5701" t="s">
        <v>2170</v>
      </c>
      <c r="N5701">
        <v>2</v>
      </c>
      <c r="O5701">
        <v>157</v>
      </c>
      <c r="P5701">
        <v>1.03</v>
      </c>
      <c r="Q5701">
        <v>15300</v>
      </c>
      <c r="R5701">
        <v>1</v>
      </c>
      <c r="S5701">
        <v>68</v>
      </c>
      <c r="T5701">
        <v>0.44</v>
      </c>
      <c r="U5701">
        <v>1</v>
      </c>
      <c r="V5701">
        <v>89</v>
      </c>
      <c r="W5701">
        <v>0.57999999999999996</v>
      </c>
      <c r="X5701">
        <v>0</v>
      </c>
      <c r="Y5701">
        <v>0</v>
      </c>
      <c r="Z5701">
        <v>0</v>
      </c>
      <c r="AA5701">
        <v>0</v>
      </c>
      <c r="AB5701">
        <v>0</v>
      </c>
      <c r="AC5701">
        <v>0</v>
      </c>
      <c r="AD5701">
        <v>0</v>
      </c>
      <c r="AE5701">
        <v>0</v>
      </c>
      <c r="AF5701">
        <v>0</v>
      </c>
      <c r="AG5701" t="s">
        <v>21633</v>
      </c>
      <c r="AH5701" s="21" t="str">
        <f t="shared" si="176"/>
        <v>YR25</v>
      </c>
      <c r="AI5701" s="21">
        <v>216</v>
      </c>
      <c r="AJ5701" s="21">
        <f t="shared" si="177"/>
        <v>98.973856209150327</v>
      </c>
      <c r="AK5701" s="21" t="s">
        <v>2063</v>
      </c>
      <c r="AL5701" t="s">
        <v>2515</v>
      </c>
      <c r="AM5701" s="26" t="s">
        <v>38</v>
      </c>
      <c r="AN5701" t="s">
        <v>2032</v>
      </c>
    </row>
    <row r="5702" spans="1:40" ht="15" hidden="1" thickTop="1" x14ac:dyDescent="0.35">
      <c r="A5702" t="s">
        <v>2320</v>
      </c>
      <c r="B5702" t="s">
        <v>21634</v>
      </c>
      <c r="C5702" t="s">
        <v>5817</v>
      </c>
      <c r="D5702" t="s">
        <v>21635</v>
      </c>
      <c r="E5702" t="s">
        <v>2508</v>
      </c>
      <c r="F5702">
        <v>2</v>
      </c>
      <c r="G5702" t="s">
        <v>2509</v>
      </c>
      <c r="H5702" t="s">
        <v>2510</v>
      </c>
      <c r="I5702" t="s">
        <v>2076</v>
      </c>
      <c r="J5702" t="s">
        <v>2512</v>
      </c>
      <c r="K5702" t="s">
        <v>2513</v>
      </c>
      <c r="L5702" t="s">
        <v>2058</v>
      </c>
      <c r="M5702" t="s">
        <v>2358</v>
      </c>
      <c r="N5702">
        <v>2</v>
      </c>
      <c r="O5702">
        <v>107</v>
      </c>
      <c r="P5702">
        <v>0.81</v>
      </c>
      <c r="Q5702">
        <v>13260</v>
      </c>
      <c r="R5702">
        <v>1</v>
      </c>
      <c r="S5702">
        <v>41</v>
      </c>
      <c r="T5702">
        <v>0.31</v>
      </c>
      <c r="U5702">
        <v>1</v>
      </c>
      <c r="V5702">
        <v>66</v>
      </c>
      <c r="W5702">
        <v>0.5</v>
      </c>
      <c r="X5702">
        <v>0</v>
      </c>
      <c r="Y5702">
        <v>0</v>
      </c>
      <c r="Z5702">
        <v>0</v>
      </c>
      <c r="AA5702">
        <v>0</v>
      </c>
      <c r="AB5702">
        <v>0</v>
      </c>
      <c r="AC5702">
        <v>0</v>
      </c>
      <c r="AD5702">
        <v>0</v>
      </c>
      <c r="AE5702">
        <v>0</v>
      </c>
      <c r="AF5702">
        <v>0</v>
      </c>
      <c r="AG5702" t="s">
        <v>21636</v>
      </c>
      <c r="AH5702" s="21" t="str">
        <f t="shared" si="176"/>
        <v>YR25</v>
      </c>
      <c r="AI5702" s="21">
        <v>187.20000000000005</v>
      </c>
      <c r="AJ5702" s="21">
        <f t="shared" si="177"/>
        <v>99.193061840120663</v>
      </c>
      <c r="AK5702" s="21" t="s">
        <v>2063</v>
      </c>
      <c r="AL5702" t="s">
        <v>2515</v>
      </c>
      <c r="AM5702" s="26" t="s">
        <v>38</v>
      </c>
      <c r="AN5702" t="s">
        <v>2031</v>
      </c>
    </row>
    <row r="5703" spans="1:40" ht="15" hidden="1" thickTop="1" x14ac:dyDescent="0.35">
      <c r="A5703" t="s">
        <v>13500</v>
      </c>
      <c r="B5703" t="s">
        <v>21638</v>
      </c>
      <c r="C5703" t="s">
        <v>2644</v>
      </c>
      <c r="D5703" t="s">
        <v>21639</v>
      </c>
      <c r="E5703" t="s">
        <v>2646</v>
      </c>
      <c r="F5703">
        <v>1</v>
      </c>
      <c r="G5703" t="s">
        <v>2600</v>
      </c>
      <c r="H5703" t="s">
        <v>2577</v>
      </c>
      <c r="I5703" t="s">
        <v>2076</v>
      </c>
      <c r="J5703" t="s">
        <v>2647</v>
      </c>
      <c r="K5703" t="s">
        <v>2602</v>
      </c>
      <c r="L5703" t="s">
        <v>2058</v>
      </c>
      <c r="M5703" t="s">
        <v>2163</v>
      </c>
      <c r="N5703">
        <v>7</v>
      </c>
      <c r="O5703">
        <v>167</v>
      </c>
      <c r="P5703">
        <v>0.96</v>
      </c>
      <c r="Q5703">
        <v>17340</v>
      </c>
      <c r="R5703">
        <v>1</v>
      </c>
      <c r="S5703">
        <v>18</v>
      </c>
      <c r="T5703">
        <v>0.1</v>
      </c>
      <c r="U5703">
        <v>6</v>
      </c>
      <c r="V5703">
        <v>149</v>
      </c>
      <c r="W5703">
        <v>0.86</v>
      </c>
      <c r="X5703">
        <v>0</v>
      </c>
      <c r="Y5703">
        <v>0</v>
      </c>
      <c r="Z5703">
        <v>0</v>
      </c>
      <c r="AA5703">
        <v>0</v>
      </c>
      <c r="AB5703">
        <v>0</v>
      </c>
      <c r="AC5703">
        <v>0</v>
      </c>
      <c r="AD5703">
        <v>0</v>
      </c>
      <c r="AE5703">
        <v>0</v>
      </c>
      <c r="AF5703">
        <v>0</v>
      </c>
      <c r="AG5703" t="s">
        <v>21640</v>
      </c>
      <c r="AH5703" s="21" t="str">
        <f t="shared" ref="AH5703:AH5766" si="178">LEFT(AG5703,4)</f>
        <v>YR25</v>
      </c>
      <c r="AI5703" s="21">
        <v>244.8</v>
      </c>
      <c r="AJ5703" s="21">
        <f t="shared" ref="AJ5703:AJ5766" si="179">100-(O5703/Q5703*100)</f>
        <v>99.036908881199537</v>
      </c>
      <c r="AK5703" s="21" t="s">
        <v>2063</v>
      </c>
      <c r="AL5703" t="s">
        <v>2551</v>
      </c>
      <c r="AM5703" s="26" t="s">
        <v>38</v>
      </c>
      <c r="AN5703" t="s">
        <v>2032</v>
      </c>
    </row>
    <row r="5704" spans="1:40" ht="15" hidden="1" thickTop="1" x14ac:dyDescent="0.35">
      <c r="A5704" t="s">
        <v>13504</v>
      </c>
      <c r="B5704" t="s">
        <v>21641</v>
      </c>
      <c r="C5704" t="s">
        <v>3405</v>
      </c>
      <c r="D5704" t="s">
        <v>21642</v>
      </c>
      <c r="E5704" t="s">
        <v>3407</v>
      </c>
      <c r="F5704">
        <v>1</v>
      </c>
      <c r="G5704" t="s">
        <v>2509</v>
      </c>
      <c r="H5704" t="s">
        <v>2510</v>
      </c>
      <c r="I5704" t="s">
        <v>2076</v>
      </c>
      <c r="J5704" t="s">
        <v>3408</v>
      </c>
      <c r="K5704" t="s">
        <v>3109</v>
      </c>
      <c r="L5704" t="s">
        <v>2058</v>
      </c>
      <c r="M5704" t="s">
        <v>2982</v>
      </c>
      <c r="N5704">
        <v>1</v>
      </c>
      <c r="O5704">
        <v>65</v>
      </c>
      <c r="P5704">
        <v>0.46</v>
      </c>
      <c r="Q5704">
        <v>14280</v>
      </c>
      <c r="R5704">
        <v>1</v>
      </c>
      <c r="S5704">
        <v>65</v>
      </c>
      <c r="T5704">
        <v>0.46</v>
      </c>
      <c r="U5704">
        <v>0</v>
      </c>
      <c r="V5704">
        <v>0</v>
      </c>
      <c r="W5704">
        <v>0</v>
      </c>
      <c r="X5704">
        <v>0</v>
      </c>
      <c r="Y5704">
        <v>0</v>
      </c>
      <c r="Z5704">
        <v>0</v>
      </c>
      <c r="AA5704">
        <v>0</v>
      </c>
      <c r="AB5704">
        <v>0</v>
      </c>
      <c r="AC5704">
        <v>0</v>
      </c>
      <c r="AD5704">
        <v>0</v>
      </c>
      <c r="AE5704">
        <v>0</v>
      </c>
      <c r="AF5704">
        <v>0</v>
      </c>
      <c r="AG5704" t="s">
        <v>21643</v>
      </c>
      <c r="AH5704" s="21" t="str">
        <f t="shared" si="178"/>
        <v>YR25</v>
      </c>
      <c r="AI5704" s="21">
        <v>201.59999999999997</v>
      </c>
      <c r="AJ5704" s="21">
        <f t="shared" si="179"/>
        <v>99.544817927170868</v>
      </c>
      <c r="AK5704" s="21" t="s">
        <v>2060</v>
      </c>
      <c r="AL5704" t="s">
        <v>3411</v>
      </c>
      <c r="AM5704" s="26" t="s">
        <v>38</v>
      </c>
      <c r="AN5704" t="s">
        <v>2030</v>
      </c>
    </row>
    <row r="5705" spans="1:40" ht="15" hidden="1" thickTop="1" x14ac:dyDescent="0.35">
      <c r="A5705" t="s">
        <v>13508</v>
      </c>
      <c r="B5705" t="s">
        <v>21644</v>
      </c>
      <c r="C5705" t="s">
        <v>5552</v>
      </c>
      <c r="D5705" t="s">
        <v>21645</v>
      </c>
      <c r="E5705" t="s">
        <v>46</v>
      </c>
      <c r="F5705">
        <v>1</v>
      </c>
      <c r="G5705" t="s">
        <v>2055</v>
      </c>
      <c r="H5705" t="s">
        <v>2056</v>
      </c>
      <c r="I5705" t="s">
        <v>2076</v>
      </c>
      <c r="J5705" t="s">
        <v>4752</v>
      </c>
      <c r="K5705" t="s">
        <v>42</v>
      </c>
      <c r="L5705" t="s">
        <v>2058</v>
      </c>
      <c r="M5705" t="s">
        <v>2059</v>
      </c>
      <c r="N5705">
        <v>2</v>
      </c>
      <c r="O5705">
        <v>129</v>
      </c>
      <c r="P5705">
        <v>0.53</v>
      </c>
      <c r="Q5705">
        <v>24480</v>
      </c>
      <c r="R5705">
        <v>1</v>
      </c>
      <c r="S5705">
        <v>57</v>
      </c>
      <c r="T5705">
        <v>0.23</v>
      </c>
      <c r="U5705">
        <v>1</v>
      </c>
      <c r="V5705">
        <v>72</v>
      </c>
      <c r="W5705">
        <v>0.28999999999999998</v>
      </c>
      <c r="X5705">
        <v>0</v>
      </c>
      <c r="Y5705">
        <v>0</v>
      </c>
      <c r="Z5705">
        <v>0</v>
      </c>
      <c r="AA5705">
        <v>0</v>
      </c>
      <c r="AB5705">
        <v>0</v>
      </c>
      <c r="AC5705">
        <v>0</v>
      </c>
      <c r="AD5705">
        <v>0</v>
      </c>
      <c r="AE5705">
        <v>0</v>
      </c>
      <c r="AF5705">
        <v>0</v>
      </c>
      <c r="AG5705" t="s">
        <v>21646</v>
      </c>
      <c r="AH5705" s="21" t="str">
        <f t="shared" si="178"/>
        <v>YR25</v>
      </c>
      <c r="AI5705" s="21">
        <v>345.36</v>
      </c>
      <c r="AJ5705" s="21">
        <f t="shared" si="179"/>
        <v>99.473039215686271</v>
      </c>
      <c r="AK5705" s="21" t="s">
        <v>2060</v>
      </c>
      <c r="AL5705" t="s">
        <v>2841</v>
      </c>
      <c r="AM5705" s="26" t="s">
        <v>38</v>
      </c>
      <c r="AN5705" t="s">
        <v>2031</v>
      </c>
    </row>
    <row r="5706" spans="1:40" ht="15" hidden="1" thickTop="1" x14ac:dyDescent="0.35">
      <c r="A5706" t="s">
        <v>13512</v>
      </c>
      <c r="B5706" t="s">
        <v>21647</v>
      </c>
      <c r="C5706" t="s">
        <v>2665</v>
      </c>
      <c r="D5706" t="s">
        <v>21648</v>
      </c>
      <c r="E5706" t="s">
        <v>2667</v>
      </c>
      <c r="F5706">
        <v>1</v>
      </c>
      <c r="G5706" t="s">
        <v>2509</v>
      </c>
      <c r="H5706" t="s">
        <v>2510</v>
      </c>
      <c r="I5706" t="s">
        <v>2076</v>
      </c>
      <c r="J5706" t="s">
        <v>2668</v>
      </c>
      <c r="K5706" t="s">
        <v>2669</v>
      </c>
      <c r="L5706" t="s">
        <v>2058</v>
      </c>
      <c r="M5706" t="s">
        <v>2059</v>
      </c>
      <c r="N5706">
        <v>2</v>
      </c>
      <c r="O5706">
        <v>66</v>
      </c>
      <c r="P5706">
        <v>0.27</v>
      </c>
      <c r="Q5706">
        <v>24480</v>
      </c>
      <c r="R5706">
        <v>0</v>
      </c>
      <c r="S5706">
        <v>0</v>
      </c>
      <c r="T5706">
        <v>0</v>
      </c>
      <c r="U5706">
        <v>2</v>
      </c>
      <c r="V5706">
        <v>66</v>
      </c>
      <c r="W5706">
        <v>0.27</v>
      </c>
      <c r="X5706">
        <v>0</v>
      </c>
      <c r="Y5706">
        <v>0</v>
      </c>
      <c r="Z5706">
        <v>0</v>
      </c>
      <c r="AA5706">
        <v>0</v>
      </c>
      <c r="AB5706">
        <v>0</v>
      </c>
      <c r="AC5706">
        <v>0</v>
      </c>
      <c r="AD5706">
        <v>0</v>
      </c>
      <c r="AE5706">
        <v>0</v>
      </c>
      <c r="AF5706">
        <v>0</v>
      </c>
      <c r="AG5706" t="s">
        <v>21649</v>
      </c>
      <c r="AH5706" s="21" t="str">
        <f t="shared" si="178"/>
        <v>YR25</v>
      </c>
      <c r="AI5706" s="21">
        <v>345.36</v>
      </c>
      <c r="AJ5706" s="21">
        <f t="shared" si="179"/>
        <v>99.730392156862749</v>
      </c>
      <c r="AK5706" s="21" t="s">
        <v>2060</v>
      </c>
      <c r="AL5706" t="s">
        <v>2515</v>
      </c>
      <c r="AM5706" s="26" t="s">
        <v>38</v>
      </c>
      <c r="AN5706" t="s">
        <v>2030</v>
      </c>
    </row>
    <row r="5707" spans="1:40" ht="15" hidden="1" thickTop="1" x14ac:dyDescent="0.35">
      <c r="A5707" t="s">
        <v>2323</v>
      </c>
      <c r="B5707" t="s">
        <v>21650</v>
      </c>
      <c r="C5707" t="s">
        <v>7888</v>
      </c>
      <c r="D5707" t="s">
        <v>21651</v>
      </c>
      <c r="E5707" t="s">
        <v>4055</v>
      </c>
      <c r="F5707">
        <v>1</v>
      </c>
      <c r="G5707" t="s">
        <v>2509</v>
      </c>
      <c r="H5707" t="s">
        <v>2510</v>
      </c>
      <c r="I5707" t="s">
        <v>2076</v>
      </c>
      <c r="J5707" t="s">
        <v>2794</v>
      </c>
      <c r="K5707" t="s">
        <v>2669</v>
      </c>
      <c r="L5707" t="s">
        <v>2058</v>
      </c>
      <c r="M5707" t="s">
        <v>2982</v>
      </c>
      <c r="N5707">
        <v>4</v>
      </c>
      <c r="O5707">
        <v>200</v>
      </c>
      <c r="P5707">
        <v>1.4</v>
      </c>
      <c r="Q5707">
        <v>14280</v>
      </c>
      <c r="R5707">
        <v>3</v>
      </c>
      <c r="S5707">
        <v>141</v>
      </c>
      <c r="T5707">
        <v>0.99</v>
      </c>
      <c r="U5707">
        <v>1</v>
      </c>
      <c r="V5707">
        <v>59</v>
      </c>
      <c r="W5707">
        <v>0.41</v>
      </c>
      <c r="X5707">
        <v>0</v>
      </c>
      <c r="Y5707">
        <v>0</v>
      </c>
      <c r="Z5707">
        <v>0</v>
      </c>
      <c r="AA5707">
        <v>0</v>
      </c>
      <c r="AB5707">
        <v>0</v>
      </c>
      <c r="AC5707">
        <v>0</v>
      </c>
      <c r="AD5707">
        <v>0</v>
      </c>
      <c r="AE5707">
        <v>0</v>
      </c>
      <c r="AF5707">
        <v>0</v>
      </c>
      <c r="AG5707" t="s">
        <v>21652</v>
      </c>
      <c r="AH5707" s="21" t="str">
        <f t="shared" si="178"/>
        <v>YR25</v>
      </c>
      <c r="AI5707" s="21">
        <v>201.59999999999997</v>
      </c>
      <c r="AJ5707" s="21">
        <f t="shared" si="179"/>
        <v>98.599439775910369</v>
      </c>
      <c r="AK5707" s="21" t="s">
        <v>2063</v>
      </c>
      <c r="AL5707" t="s">
        <v>2515</v>
      </c>
      <c r="AM5707" s="26" t="s">
        <v>38</v>
      </c>
      <c r="AN5707" t="s">
        <v>2031</v>
      </c>
    </row>
    <row r="5708" spans="1:40" ht="15" hidden="1" thickTop="1" x14ac:dyDescent="0.35">
      <c r="A5708" t="s">
        <v>8357</v>
      </c>
      <c r="B5708" t="s">
        <v>21653</v>
      </c>
      <c r="C5708" t="s">
        <v>3405</v>
      </c>
      <c r="D5708" t="s">
        <v>21654</v>
      </c>
      <c r="E5708" t="s">
        <v>3407</v>
      </c>
      <c r="F5708">
        <v>1</v>
      </c>
      <c r="G5708" t="s">
        <v>2509</v>
      </c>
      <c r="H5708" t="s">
        <v>2510</v>
      </c>
      <c r="I5708" t="s">
        <v>2076</v>
      </c>
      <c r="J5708" t="s">
        <v>3408</v>
      </c>
      <c r="K5708" t="s">
        <v>3109</v>
      </c>
      <c r="L5708" t="s">
        <v>2058</v>
      </c>
      <c r="M5708" t="s">
        <v>2059</v>
      </c>
      <c r="N5708">
        <v>2</v>
      </c>
      <c r="O5708">
        <v>133</v>
      </c>
      <c r="P5708">
        <v>0.54</v>
      </c>
      <c r="Q5708">
        <v>24480</v>
      </c>
      <c r="R5708">
        <v>1</v>
      </c>
      <c r="S5708">
        <v>82</v>
      </c>
      <c r="T5708">
        <v>0.33</v>
      </c>
      <c r="U5708">
        <v>0</v>
      </c>
      <c r="V5708">
        <v>0</v>
      </c>
      <c r="W5708">
        <v>0</v>
      </c>
      <c r="X5708">
        <v>1</v>
      </c>
      <c r="Y5708">
        <v>51</v>
      </c>
      <c r="Z5708">
        <v>0.21</v>
      </c>
      <c r="AA5708">
        <v>0</v>
      </c>
      <c r="AB5708">
        <v>0</v>
      </c>
      <c r="AC5708">
        <v>0</v>
      </c>
      <c r="AD5708">
        <v>0</v>
      </c>
      <c r="AE5708">
        <v>0</v>
      </c>
      <c r="AF5708">
        <v>0</v>
      </c>
      <c r="AG5708" t="s">
        <v>21655</v>
      </c>
      <c r="AH5708" s="21" t="str">
        <f t="shared" si="178"/>
        <v>YR25</v>
      </c>
      <c r="AI5708" s="21">
        <v>345.36</v>
      </c>
      <c r="AJ5708" s="21">
        <f t="shared" si="179"/>
        <v>99.45669934640523</v>
      </c>
      <c r="AK5708" s="21" t="s">
        <v>2060</v>
      </c>
      <c r="AL5708" t="s">
        <v>3411</v>
      </c>
      <c r="AM5708" s="26" t="s">
        <v>38</v>
      </c>
      <c r="AN5708" t="s">
        <v>2030</v>
      </c>
    </row>
    <row r="5709" spans="1:40" ht="15" hidden="1" thickTop="1" x14ac:dyDescent="0.35">
      <c r="A5709" t="s">
        <v>8362</v>
      </c>
      <c r="B5709" t="s">
        <v>2318</v>
      </c>
      <c r="C5709" t="s">
        <v>86</v>
      </c>
      <c r="D5709" t="s">
        <v>2319</v>
      </c>
      <c r="E5709" t="s">
        <v>72</v>
      </c>
      <c r="F5709">
        <v>1</v>
      </c>
      <c r="G5709" t="s">
        <v>2055</v>
      </c>
      <c r="H5709" t="s">
        <v>2056</v>
      </c>
      <c r="I5709" t="s">
        <v>2076</v>
      </c>
      <c r="J5709" t="s">
        <v>73</v>
      </c>
      <c r="K5709" t="s">
        <v>68</v>
      </c>
      <c r="L5709" t="s">
        <v>2058</v>
      </c>
      <c r="M5709" t="s">
        <v>2059</v>
      </c>
      <c r="N5709">
        <v>1</v>
      </c>
      <c r="O5709">
        <v>44</v>
      </c>
      <c r="P5709">
        <v>0.18</v>
      </c>
      <c r="Q5709">
        <v>24480</v>
      </c>
      <c r="R5709">
        <v>0</v>
      </c>
      <c r="S5709">
        <v>0</v>
      </c>
      <c r="T5709">
        <v>0</v>
      </c>
      <c r="U5709">
        <v>1</v>
      </c>
      <c r="V5709">
        <v>44</v>
      </c>
      <c r="W5709">
        <v>0.18</v>
      </c>
      <c r="X5709">
        <v>0</v>
      </c>
      <c r="Y5709">
        <v>0</v>
      </c>
      <c r="Z5709">
        <v>0</v>
      </c>
      <c r="AA5709">
        <v>0</v>
      </c>
      <c r="AB5709">
        <v>0</v>
      </c>
      <c r="AC5709">
        <v>0</v>
      </c>
      <c r="AD5709">
        <v>0</v>
      </c>
      <c r="AE5709">
        <v>0</v>
      </c>
      <c r="AF5709">
        <v>0</v>
      </c>
      <c r="AG5709" t="s">
        <v>494</v>
      </c>
      <c r="AH5709" s="21" t="str">
        <f t="shared" si="178"/>
        <v>YR25</v>
      </c>
      <c r="AI5709" s="21">
        <v>345.36</v>
      </c>
      <c r="AJ5709" s="21">
        <f t="shared" si="179"/>
        <v>99.820261437908499</v>
      </c>
      <c r="AK5709" s="21" t="s">
        <v>2060</v>
      </c>
      <c r="AL5709" t="s">
        <v>75</v>
      </c>
      <c r="AM5709" s="26" t="s">
        <v>38</v>
      </c>
      <c r="AN5709" t="s">
        <v>2031</v>
      </c>
    </row>
    <row r="5710" spans="1:40" ht="15" hidden="1" thickTop="1" x14ac:dyDescent="0.35">
      <c r="A5710" t="s">
        <v>8366</v>
      </c>
      <c r="B5710" t="s">
        <v>21656</v>
      </c>
      <c r="C5710" t="s">
        <v>3166</v>
      </c>
      <c r="D5710" t="s">
        <v>21657</v>
      </c>
      <c r="E5710" t="s">
        <v>2667</v>
      </c>
      <c r="F5710">
        <v>1</v>
      </c>
      <c r="G5710" t="s">
        <v>2509</v>
      </c>
      <c r="H5710" t="s">
        <v>2510</v>
      </c>
      <c r="I5710" t="s">
        <v>2076</v>
      </c>
      <c r="J5710" t="s">
        <v>3168</v>
      </c>
      <c r="K5710" t="s">
        <v>2669</v>
      </c>
      <c r="L5710" t="s">
        <v>2058</v>
      </c>
      <c r="M5710" t="s">
        <v>2059</v>
      </c>
      <c r="N5710">
        <v>4</v>
      </c>
      <c r="O5710">
        <v>130</v>
      </c>
      <c r="P5710">
        <v>0.53</v>
      </c>
      <c r="Q5710">
        <v>24480</v>
      </c>
      <c r="R5710">
        <v>0</v>
      </c>
      <c r="S5710">
        <v>0</v>
      </c>
      <c r="T5710">
        <v>0</v>
      </c>
      <c r="U5710">
        <v>3</v>
      </c>
      <c r="V5710">
        <v>108</v>
      </c>
      <c r="W5710">
        <v>0.44</v>
      </c>
      <c r="X5710">
        <v>1</v>
      </c>
      <c r="Y5710">
        <v>22</v>
      </c>
      <c r="Z5710">
        <v>0.09</v>
      </c>
      <c r="AA5710">
        <v>0</v>
      </c>
      <c r="AB5710">
        <v>0</v>
      </c>
      <c r="AC5710">
        <v>0</v>
      </c>
      <c r="AD5710">
        <v>0</v>
      </c>
      <c r="AE5710">
        <v>0</v>
      </c>
      <c r="AF5710">
        <v>0</v>
      </c>
      <c r="AG5710" t="s">
        <v>21658</v>
      </c>
      <c r="AH5710" s="21" t="str">
        <f t="shared" si="178"/>
        <v>YR25</v>
      </c>
      <c r="AI5710" s="21">
        <v>345.36</v>
      </c>
      <c r="AJ5710" s="21">
        <f t="shared" si="179"/>
        <v>99.468954248366018</v>
      </c>
      <c r="AK5710" s="21" t="s">
        <v>2060</v>
      </c>
      <c r="AL5710" t="s">
        <v>2515</v>
      </c>
      <c r="AM5710" s="26" t="s">
        <v>38</v>
      </c>
      <c r="AN5710" t="s">
        <v>2032</v>
      </c>
    </row>
    <row r="5711" spans="1:40" ht="15" hidden="1" thickTop="1" x14ac:dyDescent="0.35">
      <c r="A5711" t="s">
        <v>13528</v>
      </c>
      <c r="B5711" t="s">
        <v>21659</v>
      </c>
      <c r="C5711" t="s">
        <v>3949</v>
      </c>
      <c r="D5711" t="s">
        <v>21660</v>
      </c>
      <c r="E5711" t="s">
        <v>2986</v>
      </c>
      <c r="F5711">
        <v>1</v>
      </c>
      <c r="G5711" t="s">
        <v>2509</v>
      </c>
      <c r="H5711" t="s">
        <v>2510</v>
      </c>
      <c r="I5711" t="s">
        <v>2076</v>
      </c>
      <c r="J5711" t="s">
        <v>2987</v>
      </c>
      <c r="K5711" t="s">
        <v>2513</v>
      </c>
      <c r="L5711" t="s">
        <v>2058</v>
      </c>
      <c r="M5711" t="s">
        <v>2059</v>
      </c>
      <c r="N5711">
        <v>0</v>
      </c>
      <c r="O5711">
        <v>0</v>
      </c>
      <c r="P5711">
        <v>0</v>
      </c>
      <c r="Q5711">
        <v>24480</v>
      </c>
      <c r="R5711">
        <v>0</v>
      </c>
      <c r="S5711">
        <v>0</v>
      </c>
      <c r="T5711">
        <v>0</v>
      </c>
      <c r="U5711">
        <v>0</v>
      </c>
      <c r="V5711">
        <v>0</v>
      </c>
      <c r="W5711">
        <v>0</v>
      </c>
      <c r="X5711">
        <v>0</v>
      </c>
      <c r="Y5711">
        <v>0</v>
      </c>
      <c r="Z5711">
        <v>0</v>
      </c>
      <c r="AA5711">
        <v>0</v>
      </c>
      <c r="AB5711">
        <v>0</v>
      </c>
      <c r="AC5711">
        <v>0</v>
      </c>
      <c r="AD5711">
        <v>0</v>
      </c>
      <c r="AE5711">
        <v>0</v>
      </c>
      <c r="AF5711">
        <v>0</v>
      </c>
      <c r="AG5711" t="s">
        <v>21661</v>
      </c>
      <c r="AH5711" s="21" t="str">
        <f t="shared" si="178"/>
        <v>YR25</v>
      </c>
      <c r="AI5711" s="21">
        <v>345.36</v>
      </c>
      <c r="AJ5711" s="21">
        <f t="shared" si="179"/>
        <v>100</v>
      </c>
      <c r="AK5711" s="21" t="s">
        <v>2060</v>
      </c>
      <c r="AL5711" t="s">
        <v>2515</v>
      </c>
      <c r="AM5711" s="26" t="s">
        <v>38</v>
      </c>
      <c r="AN5711" t="s">
        <v>2030</v>
      </c>
    </row>
    <row r="5712" spans="1:40" ht="15" hidden="1" thickTop="1" x14ac:dyDescent="0.35">
      <c r="A5712" t="s">
        <v>13532</v>
      </c>
      <c r="B5712" t="s">
        <v>21662</v>
      </c>
      <c r="C5712" t="s">
        <v>2644</v>
      </c>
      <c r="D5712" t="s">
        <v>21663</v>
      </c>
      <c r="E5712" t="s">
        <v>2646</v>
      </c>
      <c r="F5712">
        <v>1</v>
      </c>
      <c r="G5712" t="s">
        <v>2600</v>
      </c>
      <c r="H5712" t="s">
        <v>2577</v>
      </c>
      <c r="I5712" t="s">
        <v>2076</v>
      </c>
      <c r="J5712" t="s">
        <v>2647</v>
      </c>
      <c r="K5712" t="s">
        <v>2602</v>
      </c>
      <c r="L5712" t="s">
        <v>2058</v>
      </c>
      <c r="M5712" t="s">
        <v>2059</v>
      </c>
      <c r="N5712">
        <v>6</v>
      </c>
      <c r="O5712">
        <v>103</v>
      </c>
      <c r="P5712">
        <v>0.42</v>
      </c>
      <c r="Q5712">
        <v>24480</v>
      </c>
      <c r="R5712">
        <v>2</v>
      </c>
      <c r="S5712">
        <v>53</v>
      </c>
      <c r="T5712">
        <v>0.22</v>
      </c>
      <c r="U5712">
        <v>3</v>
      </c>
      <c r="V5712">
        <v>49</v>
      </c>
      <c r="W5712">
        <v>0.2</v>
      </c>
      <c r="X5712">
        <v>0</v>
      </c>
      <c r="Y5712">
        <v>0</v>
      </c>
      <c r="Z5712">
        <v>0</v>
      </c>
      <c r="AA5712">
        <v>1</v>
      </c>
      <c r="AB5712">
        <v>1</v>
      </c>
      <c r="AC5712">
        <v>0</v>
      </c>
      <c r="AD5712">
        <v>0</v>
      </c>
      <c r="AE5712">
        <v>0</v>
      </c>
      <c r="AF5712">
        <v>0</v>
      </c>
      <c r="AG5712" t="s">
        <v>21664</v>
      </c>
      <c r="AH5712" s="21" t="str">
        <f t="shared" si="178"/>
        <v>YR25</v>
      </c>
      <c r="AI5712" s="21">
        <v>345.36</v>
      </c>
      <c r="AJ5712" s="21">
        <f t="shared" si="179"/>
        <v>99.579248366013076</v>
      </c>
      <c r="AK5712" s="21" t="s">
        <v>2060</v>
      </c>
      <c r="AL5712" t="s">
        <v>2551</v>
      </c>
      <c r="AM5712" s="26" t="s">
        <v>38</v>
      </c>
      <c r="AN5712" t="s">
        <v>2033</v>
      </c>
    </row>
    <row r="5713" spans="1:40" ht="15" hidden="1" thickTop="1" x14ac:dyDescent="0.35">
      <c r="A5713" t="s">
        <v>13536</v>
      </c>
      <c r="B5713" t="s">
        <v>21665</v>
      </c>
      <c r="C5713" t="s">
        <v>4585</v>
      </c>
      <c r="D5713" t="s">
        <v>21666</v>
      </c>
      <c r="E5713" t="s">
        <v>3407</v>
      </c>
      <c r="F5713">
        <v>1</v>
      </c>
      <c r="G5713" t="s">
        <v>2509</v>
      </c>
      <c r="H5713" t="s">
        <v>2510</v>
      </c>
      <c r="I5713" t="s">
        <v>2076</v>
      </c>
      <c r="J5713" t="s">
        <v>3408</v>
      </c>
      <c r="K5713" t="s">
        <v>3109</v>
      </c>
      <c r="L5713" t="s">
        <v>2058</v>
      </c>
      <c r="M5713" t="s">
        <v>2170</v>
      </c>
      <c r="N5713">
        <v>3</v>
      </c>
      <c r="O5713">
        <v>120</v>
      </c>
      <c r="P5713">
        <v>0.78</v>
      </c>
      <c r="Q5713">
        <v>15300</v>
      </c>
      <c r="R5713">
        <v>1</v>
      </c>
      <c r="S5713">
        <v>45</v>
      </c>
      <c r="T5713">
        <v>0.28999999999999998</v>
      </c>
      <c r="U5713">
        <v>1</v>
      </c>
      <c r="V5713">
        <v>45</v>
      </c>
      <c r="W5713">
        <v>0.28999999999999998</v>
      </c>
      <c r="X5713">
        <v>1</v>
      </c>
      <c r="Y5713">
        <v>30</v>
      </c>
      <c r="Z5713">
        <v>0.2</v>
      </c>
      <c r="AA5713">
        <v>0</v>
      </c>
      <c r="AB5713">
        <v>0</v>
      </c>
      <c r="AC5713">
        <v>0</v>
      </c>
      <c r="AD5713">
        <v>0</v>
      </c>
      <c r="AE5713">
        <v>0</v>
      </c>
      <c r="AF5713">
        <v>0</v>
      </c>
      <c r="AG5713" t="s">
        <v>21667</v>
      </c>
      <c r="AH5713" s="21" t="str">
        <f t="shared" si="178"/>
        <v>YR25</v>
      </c>
      <c r="AI5713" s="21">
        <v>216</v>
      </c>
      <c r="AJ5713" s="21">
        <f t="shared" si="179"/>
        <v>99.215686274509807</v>
      </c>
      <c r="AK5713" s="21" t="s">
        <v>2060</v>
      </c>
      <c r="AL5713" t="s">
        <v>3411</v>
      </c>
      <c r="AM5713" s="26" t="s">
        <v>38</v>
      </c>
      <c r="AN5713" t="s">
        <v>2031</v>
      </c>
    </row>
    <row r="5714" spans="1:40" ht="15" hidden="1" thickTop="1" x14ac:dyDescent="0.35">
      <c r="A5714" t="s">
        <v>13540</v>
      </c>
      <c r="B5714" t="s">
        <v>21668</v>
      </c>
      <c r="C5714" t="s">
        <v>8301</v>
      </c>
      <c r="D5714" t="s">
        <v>21669</v>
      </c>
      <c r="E5714" t="s">
        <v>4786</v>
      </c>
      <c r="F5714">
        <v>1</v>
      </c>
      <c r="G5714" t="s">
        <v>2509</v>
      </c>
      <c r="H5714" t="s">
        <v>2510</v>
      </c>
      <c r="I5714" t="s">
        <v>2076</v>
      </c>
      <c r="J5714" t="s">
        <v>3123</v>
      </c>
      <c r="K5714" t="s">
        <v>2513</v>
      </c>
      <c r="L5714" t="s">
        <v>2058</v>
      </c>
      <c r="M5714" t="s">
        <v>2059</v>
      </c>
      <c r="N5714">
        <v>1</v>
      </c>
      <c r="O5714">
        <v>50</v>
      </c>
      <c r="P5714">
        <v>0.2</v>
      </c>
      <c r="Q5714">
        <v>24480</v>
      </c>
      <c r="R5714">
        <v>1</v>
      </c>
      <c r="S5714">
        <v>50</v>
      </c>
      <c r="T5714">
        <v>0.2</v>
      </c>
      <c r="U5714">
        <v>0</v>
      </c>
      <c r="V5714">
        <v>0</v>
      </c>
      <c r="W5714">
        <v>0</v>
      </c>
      <c r="X5714">
        <v>0</v>
      </c>
      <c r="Y5714">
        <v>0</v>
      </c>
      <c r="Z5714">
        <v>0</v>
      </c>
      <c r="AA5714">
        <v>0</v>
      </c>
      <c r="AB5714">
        <v>0</v>
      </c>
      <c r="AC5714">
        <v>0</v>
      </c>
      <c r="AD5714">
        <v>0</v>
      </c>
      <c r="AE5714">
        <v>0</v>
      </c>
      <c r="AF5714">
        <v>0</v>
      </c>
      <c r="AG5714" t="s">
        <v>21670</v>
      </c>
      <c r="AH5714" s="21" t="str">
        <f t="shared" si="178"/>
        <v>YR25</v>
      </c>
      <c r="AI5714" s="21">
        <v>345.36</v>
      </c>
      <c r="AJ5714" s="21">
        <f t="shared" si="179"/>
        <v>99.795751633986924</v>
      </c>
      <c r="AK5714" s="21" t="s">
        <v>2060</v>
      </c>
      <c r="AL5714" t="s">
        <v>2515</v>
      </c>
      <c r="AM5714" s="26" t="s">
        <v>38</v>
      </c>
      <c r="AN5714" t="s">
        <v>2031</v>
      </c>
    </row>
    <row r="5715" spans="1:40" ht="15" hidden="1" thickTop="1" x14ac:dyDescent="0.35">
      <c r="A5715" t="s">
        <v>13544</v>
      </c>
      <c r="B5715" t="s">
        <v>21671</v>
      </c>
      <c r="C5715" t="s">
        <v>4480</v>
      </c>
      <c r="D5715" t="s">
        <v>21672</v>
      </c>
      <c r="E5715" t="s">
        <v>2508</v>
      </c>
      <c r="F5715">
        <v>2</v>
      </c>
      <c r="G5715" t="s">
        <v>2509</v>
      </c>
      <c r="H5715" t="s">
        <v>2510</v>
      </c>
      <c r="I5715" t="s">
        <v>2076</v>
      </c>
      <c r="J5715" t="s">
        <v>3773</v>
      </c>
      <c r="K5715" t="s">
        <v>2513</v>
      </c>
      <c r="L5715" t="s">
        <v>2058</v>
      </c>
      <c r="M5715" t="s">
        <v>2059</v>
      </c>
      <c r="N5715">
        <v>0</v>
      </c>
      <c r="O5715">
        <v>0</v>
      </c>
      <c r="P5715">
        <v>0</v>
      </c>
      <c r="Q5715">
        <v>24480</v>
      </c>
      <c r="R5715">
        <v>0</v>
      </c>
      <c r="S5715">
        <v>0</v>
      </c>
      <c r="T5715">
        <v>0</v>
      </c>
      <c r="U5715">
        <v>0</v>
      </c>
      <c r="V5715">
        <v>0</v>
      </c>
      <c r="W5715">
        <v>0</v>
      </c>
      <c r="X5715">
        <v>0</v>
      </c>
      <c r="Y5715">
        <v>0</v>
      </c>
      <c r="Z5715">
        <v>0</v>
      </c>
      <c r="AA5715">
        <v>0</v>
      </c>
      <c r="AB5715">
        <v>0</v>
      </c>
      <c r="AC5715">
        <v>0</v>
      </c>
      <c r="AD5715">
        <v>0</v>
      </c>
      <c r="AE5715">
        <v>0</v>
      </c>
      <c r="AF5715">
        <v>0</v>
      </c>
      <c r="AG5715" t="s">
        <v>21673</v>
      </c>
      <c r="AH5715" s="21" t="str">
        <f t="shared" si="178"/>
        <v>YR25</v>
      </c>
      <c r="AI5715" s="21">
        <v>345.36</v>
      </c>
      <c r="AJ5715" s="21">
        <f t="shared" si="179"/>
        <v>100</v>
      </c>
      <c r="AK5715" s="21" t="s">
        <v>2060</v>
      </c>
      <c r="AL5715" t="s">
        <v>2515</v>
      </c>
      <c r="AM5715" s="26" t="s">
        <v>38</v>
      </c>
      <c r="AN5715" t="s">
        <v>2032</v>
      </c>
    </row>
    <row r="5716" spans="1:40" ht="15" hidden="1" thickTop="1" x14ac:dyDescent="0.35">
      <c r="A5716" t="s">
        <v>13548</v>
      </c>
      <c r="B5716" t="s">
        <v>21674</v>
      </c>
      <c r="C5716" t="s">
        <v>7253</v>
      </c>
      <c r="D5716" t="s">
        <v>21675</v>
      </c>
      <c r="E5716" t="s">
        <v>2575</v>
      </c>
      <c r="F5716">
        <v>1</v>
      </c>
      <c r="G5716" t="s">
        <v>2600</v>
      </c>
      <c r="H5716" t="s">
        <v>2577</v>
      </c>
      <c r="I5716" t="s">
        <v>2076</v>
      </c>
      <c r="J5716" t="s">
        <v>2699</v>
      </c>
      <c r="K5716" t="s">
        <v>2579</v>
      </c>
      <c r="L5716" t="s">
        <v>2058</v>
      </c>
      <c r="M5716" t="s">
        <v>2059</v>
      </c>
      <c r="N5716">
        <v>3</v>
      </c>
      <c r="O5716">
        <v>83</v>
      </c>
      <c r="P5716">
        <v>0.34</v>
      </c>
      <c r="Q5716">
        <v>24480</v>
      </c>
      <c r="R5716">
        <v>0</v>
      </c>
      <c r="S5716">
        <v>0</v>
      </c>
      <c r="T5716">
        <v>0</v>
      </c>
      <c r="U5716">
        <v>2</v>
      </c>
      <c r="V5716">
        <v>42</v>
      </c>
      <c r="W5716">
        <v>0.17</v>
      </c>
      <c r="X5716">
        <v>1</v>
      </c>
      <c r="Y5716">
        <v>41</v>
      </c>
      <c r="Z5716">
        <v>0.17</v>
      </c>
      <c r="AA5716">
        <v>0</v>
      </c>
      <c r="AB5716">
        <v>0</v>
      </c>
      <c r="AC5716">
        <v>0</v>
      </c>
      <c r="AD5716">
        <v>0</v>
      </c>
      <c r="AE5716">
        <v>0</v>
      </c>
      <c r="AF5716">
        <v>0</v>
      </c>
      <c r="AG5716" t="s">
        <v>21676</v>
      </c>
      <c r="AH5716" s="21" t="str">
        <f t="shared" si="178"/>
        <v>YR25</v>
      </c>
      <c r="AI5716" s="21">
        <v>345.36</v>
      </c>
      <c r="AJ5716" s="21">
        <f t="shared" si="179"/>
        <v>99.660947712418306</v>
      </c>
      <c r="AK5716" s="21" t="s">
        <v>2060</v>
      </c>
      <c r="AL5716" t="s">
        <v>2581</v>
      </c>
      <c r="AM5716" s="26" t="s">
        <v>38</v>
      </c>
      <c r="AN5716" t="s">
        <v>2032</v>
      </c>
    </row>
    <row r="5717" spans="1:40" ht="15" hidden="1" thickTop="1" x14ac:dyDescent="0.35">
      <c r="A5717" t="s">
        <v>13552</v>
      </c>
      <c r="B5717" t="s">
        <v>21677</v>
      </c>
      <c r="C5717" t="s">
        <v>3405</v>
      </c>
      <c r="D5717" t="s">
        <v>21678</v>
      </c>
      <c r="E5717" t="s">
        <v>3407</v>
      </c>
      <c r="F5717">
        <v>1</v>
      </c>
      <c r="G5717" t="s">
        <v>2509</v>
      </c>
      <c r="H5717" t="s">
        <v>2510</v>
      </c>
      <c r="I5717" t="s">
        <v>2076</v>
      </c>
      <c r="J5717" t="s">
        <v>3408</v>
      </c>
      <c r="K5717" t="s">
        <v>3109</v>
      </c>
      <c r="L5717" t="s">
        <v>2058</v>
      </c>
      <c r="M5717" t="s">
        <v>2059</v>
      </c>
      <c r="N5717">
        <v>1</v>
      </c>
      <c r="O5717">
        <v>105</v>
      </c>
      <c r="P5717">
        <v>0.43</v>
      </c>
      <c r="Q5717">
        <v>24480</v>
      </c>
      <c r="R5717">
        <v>1</v>
      </c>
      <c r="S5717">
        <v>105</v>
      </c>
      <c r="T5717">
        <v>0.43</v>
      </c>
      <c r="U5717">
        <v>0</v>
      </c>
      <c r="V5717">
        <v>0</v>
      </c>
      <c r="W5717">
        <v>0</v>
      </c>
      <c r="X5717">
        <v>0</v>
      </c>
      <c r="Y5717">
        <v>0</v>
      </c>
      <c r="Z5717">
        <v>0</v>
      </c>
      <c r="AA5717">
        <v>0</v>
      </c>
      <c r="AB5717">
        <v>0</v>
      </c>
      <c r="AC5717">
        <v>0</v>
      </c>
      <c r="AD5717">
        <v>0</v>
      </c>
      <c r="AE5717">
        <v>0</v>
      </c>
      <c r="AF5717">
        <v>0</v>
      </c>
      <c r="AG5717" t="s">
        <v>21679</v>
      </c>
      <c r="AH5717" s="21" t="str">
        <f t="shared" si="178"/>
        <v>YR25</v>
      </c>
      <c r="AI5717" s="21">
        <v>345.36</v>
      </c>
      <c r="AJ5717" s="21">
        <f t="shared" si="179"/>
        <v>99.571078431372555</v>
      </c>
      <c r="AK5717" s="21" t="s">
        <v>2060</v>
      </c>
      <c r="AL5717" t="s">
        <v>3411</v>
      </c>
      <c r="AM5717" s="26" t="s">
        <v>38</v>
      </c>
      <c r="AN5717" t="s">
        <v>2031</v>
      </c>
    </row>
    <row r="5718" spans="1:40" ht="15" hidden="1" thickTop="1" x14ac:dyDescent="0.35">
      <c r="A5718" t="s">
        <v>13556</v>
      </c>
      <c r="B5718" t="s">
        <v>2321</v>
      </c>
      <c r="C5718" t="s">
        <v>111</v>
      </c>
      <c r="D5718" t="s">
        <v>2322</v>
      </c>
      <c r="E5718" t="s">
        <v>136</v>
      </c>
      <c r="F5718">
        <v>4</v>
      </c>
      <c r="G5718" t="s">
        <v>2055</v>
      </c>
      <c r="H5718" t="s">
        <v>2056</v>
      </c>
      <c r="I5718" t="s">
        <v>2076</v>
      </c>
      <c r="J5718" t="s">
        <v>113</v>
      </c>
      <c r="K5718" t="s">
        <v>68</v>
      </c>
      <c r="L5718" t="s">
        <v>2058</v>
      </c>
      <c r="M5718" t="s">
        <v>2059</v>
      </c>
      <c r="N5718">
        <v>0</v>
      </c>
      <c r="O5718">
        <v>0</v>
      </c>
      <c r="P5718">
        <v>0</v>
      </c>
      <c r="Q5718">
        <v>24480</v>
      </c>
      <c r="R5718">
        <v>0</v>
      </c>
      <c r="S5718">
        <v>0</v>
      </c>
      <c r="T5718">
        <v>0</v>
      </c>
      <c r="U5718">
        <v>0</v>
      </c>
      <c r="V5718">
        <v>0</v>
      </c>
      <c r="W5718">
        <v>0</v>
      </c>
      <c r="X5718">
        <v>0</v>
      </c>
      <c r="Y5718">
        <v>0</v>
      </c>
      <c r="Z5718">
        <v>0</v>
      </c>
      <c r="AA5718">
        <v>0</v>
      </c>
      <c r="AB5718">
        <v>0</v>
      </c>
      <c r="AC5718">
        <v>0</v>
      </c>
      <c r="AD5718">
        <v>0</v>
      </c>
      <c r="AE5718">
        <v>0</v>
      </c>
      <c r="AF5718">
        <v>0</v>
      </c>
      <c r="AG5718" t="s">
        <v>495</v>
      </c>
      <c r="AH5718" s="21" t="str">
        <f t="shared" si="178"/>
        <v>YR25</v>
      </c>
      <c r="AI5718" s="21">
        <v>345.36</v>
      </c>
      <c r="AJ5718" s="21">
        <f t="shared" si="179"/>
        <v>100</v>
      </c>
      <c r="AK5718" s="21" t="s">
        <v>2060</v>
      </c>
      <c r="AL5718" t="s">
        <v>115</v>
      </c>
      <c r="AM5718" s="26" t="s">
        <v>38</v>
      </c>
      <c r="AN5718" t="s">
        <v>2031</v>
      </c>
    </row>
    <row r="5719" spans="1:40" ht="15" hidden="1" thickTop="1" x14ac:dyDescent="0.35">
      <c r="A5719" t="s">
        <v>13560</v>
      </c>
      <c r="B5719" t="s">
        <v>21680</v>
      </c>
      <c r="C5719" t="s">
        <v>2639</v>
      </c>
      <c r="D5719" t="s">
        <v>21681</v>
      </c>
      <c r="E5719" t="s">
        <v>2508</v>
      </c>
      <c r="F5719">
        <v>1</v>
      </c>
      <c r="G5719" t="s">
        <v>2509</v>
      </c>
      <c r="H5719" t="s">
        <v>2510</v>
      </c>
      <c r="I5719" t="s">
        <v>2076</v>
      </c>
      <c r="J5719" t="s">
        <v>2512</v>
      </c>
      <c r="K5719" t="s">
        <v>2513</v>
      </c>
      <c r="L5719" t="s">
        <v>2058</v>
      </c>
      <c r="M5719" t="s">
        <v>2059</v>
      </c>
      <c r="N5719">
        <v>7</v>
      </c>
      <c r="O5719">
        <v>392</v>
      </c>
      <c r="P5719">
        <v>1.6</v>
      </c>
      <c r="Q5719">
        <v>24480</v>
      </c>
      <c r="R5719">
        <v>0</v>
      </c>
      <c r="S5719">
        <v>0</v>
      </c>
      <c r="T5719">
        <v>0</v>
      </c>
      <c r="U5719">
        <v>7</v>
      </c>
      <c r="V5719">
        <v>392</v>
      </c>
      <c r="W5719">
        <v>1.6</v>
      </c>
      <c r="X5719">
        <v>0</v>
      </c>
      <c r="Y5719">
        <v>0</v>
      </c>
      <c r="Z5719">
        <v>0</v>
      </c>
      <c r="AA5719">
        <v>0</v>
      </c>
      <c r="AB5719">
        <v>0</v>
      </c>
      <c r="AC5719">
        <v>0</v>
      </c>
      <c r="AD5719">
        <v>0</v>
      </c>
      <c r="AE5719">
        <v>0</v>
      </c>
      <c r="AF5719">
        <v>0</v>
      </c>
      <c r="AG5719" t="s">
        <v>21682</v>
      </c>
      <c r="AH5719" s="21" t="str">
        <f t="shared" si="178"/>
        <v>YR25</v>
      </c>
      <c r="AI5719" s="21">
        <v>345.36</v>
      </c>
      <c r="AJ5719" s="21">
        <f t="shared" si="179"/>
        <v>98.398692810457518</v>
      </c>
      <c r="AK5719" s="21" t="s">
        <v>2063</v>
      </c>
      <c r="AL5719" t="s">
        <v>2515</v>
      </c>
      <c r="AM5719" s="26" t="s">
        <v>38</v>
      </c>
      <c r="AN5719" t="s">
        <v>2030</v>
      </c>
    </row>
    <row r="5720" spans="1:40" ht="15" hidden="1" thickTop="1" x14ac:dyDescent="0.35">
      <c r="A5720" t="s">
        <v>13564</v>
      </c>
      <c r="B5720" t="s">
        <v>21683</v>
      </c>
      <c r="C5720" t="s">
        <v>3520</v>
      </c>
      <c r="D5720" t="s">
        <v>21684</v>
      </c>
      <c r="E5720" t="s">
        <v>3309</v>
      </c>
      <c r="F5720">
        <v>1</v>
      </c>
      <c r="G5720" t="s">
        <v>2509</v>
      </c>
      <c r="H5720" t="s">
        <v>2510</v>
      </c>
      <c r="I5720" t="s">
        <v>2076</v>
      </c>
      <c r="J5720" t="s">
        <v>3522</v>
      </c>
      <c r="K5720" t="s">
        <v>3109</v>
      </c>
      <c r="L5720" t="s">
        <v>2058</v>
      </c>
      <c r="M5720" t="s">
        <v>2533</v>
      </c>
      <c r="N5720">
        <v>0</v>
      </c>
      <c r="O5720">
        <v>0</v>
      </c>
      <c r="P5720">
        <v>0</v>
      </c>
      <c r="Q5720">
        <v>12240</v>
      </c>
      <c r="R5720">
        <v>0</v>
      </c>
      <c r="S5720">
        <v>0</v>
      </c>
      <c r="T5720">
        <v>0</v>
      </c>
      <c r="U5720">
        <v>0</v>
      </c>
      <c r="V5720">
        <v>0</v>
      </c>
      <c r="W5720">
        <v>0</v>
      </c>
      <c r="X5720">
        <v>0</v>
      </c>
      <c r="Y5720">
        <v>0</v>
      </c>
      <c r="Z5720">
        <v>0</v>
      </c>
      <c r="AA5720">
        <v>0</v>
      </c>
      <c r="AB5720">
        <v>0</v>
      </c>
      <c r="AC5720">
        <v>0</v>
      </c>
      <c r="AD5720">
        <v>0</v>
      </c>
      <c r="AE5720">
        <v>0</v>
      </c>
      <c r="AF5720">
        <v>0</v>
      </c>
      <c r="AG5720" t="s">
        <v>21685</v>
      </c>
      <c r="AH5720" s="21" t="str">
        <f t="shared" si="178"/>
        <v>YR25</v>
      </c>
      <c r="AI5720" s="21">
        <v>172.79999999999998</v>
      </c>
      <c r="AJ5720" s="21">
        <f t="shared" si="179"/>
        <v>100</v>
      </c>
      <c r="AK5720" s="21" t="s">
        <v>2060</v>
      </c>
      <c r="AL5720" t="s">
        <v>2515</v>
      </c>
      <c r="AM5720" s="26" t="s">
        <v>38</v>
      </c>
      <c r="AN5720" t="s">
        <v>2029</v>
      </c>
    </row>
    <row r="5721" spans="1:40" ht="15" hidden="1" thickTop="1" x14ac:dyDescent="0.35">
      <c r="A5721" t="s">
        <v>13565</v>
      </c>
      <c r="B5721" t="s">
        <v>21686</v>
      </c>
      <c r="C5721" t="s">
        <v>3405</v>
      </c>
      <c r="D5721" t="s">
        <v>21687</v>
      </c>
      <c r="E5721" t="s">
        <v>3407</v>
      </c>
      <c r="F5721">
        <v>1</v>
      </c>
      <c r="G5721" t="s">
        <v>2509</v>
      </c>
      <c r="H5721" t="s">
        <v>2510</v>
      </c>
      <c r="I5721" t="s">
        <v>2076</v>
      </c>
      <c r="J5721" t="s">
        <v>3408</v>
      </c>
      <c r="K5721" t="s">
        <v>3109</v>
      </c>
      <c r="L5721" t="s">
        <v>2058</v>
      </c>
      <c r="M5721" t="s">
        <v>2358</v>
      </c>
      <c r="N5721">
        <v>0</v>
      </c>
      <c r="O5721">
        <v>0</v>
      </c>
      <c r="P5721">
        <v>0</v>
      </c>
      <c r="Q5721">
        <v>13260</v>
      </c>
      <c r="R5721">
        <v>0</v>
      </c>
      <c r="S5721">
        <v>0</v>
      </c>
      <c r="T5721">
        <v>0</v>
      </c>
      <c r="U5721">
        <v>0</v>
      </c>
      <c r="V5721">
        <v>0</v>
      </c>
      <c r="W5721">
        <v>0</v>
      </c>
      <c r="X5721">
        <v>0</v>
      </c>
      <c r="Y5721">
        <v>0</v>
      </c>
      <c r="Z5721">
        <v>0</v>
      </c>
      <c r="AA5721">
        <v>0</v>
      </c>
      <c r="AB5721">
        <v>0</v>
      </c>
      <c r="AC5721">
        <v>0</v>
      </c>
      <c r="AD5721">
        <v>0</v>
      </c>
      <c r="AE5721">
        <v>0</v>
      </c>
      <c r="AF5721">
        <v>0</v>
      </c>
      <c r="AG5721" t="s">
        <v>21688</v>
      </c>
      <c r="AH5721" s="21" t="str">
        <f t="shared" si="178"/>
        <v>YR25</v>
      </c>
      <c r="AI5721" s="21">
        <v>187.20000000000005</v>
      </c>
      <c r="AJ5721" s="21">
        <f t="shared" si="179"/>
        <v>100</v>
      </c>
      <c r="AK5721" s="21" t="s">
        <v>2060</v>
      </c>
      <c r="AL5721" t="s">
        <v>3411</v>
      </c>
      <c r="AM5721" s="26" t="s">
        <v>38</v>
      </c>
      <c r="AN5721" t="s">
        <v>2029</v>
      </c>
    </row>
    <row r="5722" spans="1:40" ht="15" hidden="1" thickTop="1" x14ac:dyDescent="0.35">
      <c r="A5722" t="s">
        <v>13569</v>
      </c>
      <c r="B5722" t="s">
        <v>21689</v>
      </c>
      <c r="C5722" t="s">
        <v>3405</v>
      </c>
      <c r="D5722" t="s">
        <v>3406</v>
      </c>
      <c r="E5722" t="s">
        <v>3407</v>
      </c>
      <c r="F5722">
        <v>1</v>
      </c>
      <c r="G5722" t="s">
        <v>2509</v>
      </c>
      <c r="H5722" t="s">
        <v>2510</v>
      </c>
      <c r="I5722" t="s">
        <v>2076</v>
      </c>
      <c r="J5722" t="s">
        <v>3408</v>
      </c>
      <c r="K5722" t="s">
        <v>3109</v>
      </c>
      <c r="L5722" t="s">
        <v>2058</v>
      </c>
      <c r="M5722" t="s">
        <v>3409</v>
      </c>
      <c r="N5722">
        <v>2</v>
      </c>
      <c r="O5722">
        <v>178</v>
      </c>
      <c r="P5722">
        <v>1.75</v>
      </c>
      <c r="Q5722">
        <v>10200</v>
      </c>
      <c r="R5722">
        <v>2</v>
      </c>
      <c r="S5722">
        <v>178</v>
      </c>
      <c r="T5722">
        <v>1.75</v>
      </c>
      <c r="U5722">
        <v>0</v>
      </c>
      <c r="V5722">
        <v>0</v>
      </c>
      <c r="W5722">
        <v>0</v>
      </c>
      <c r="X5722">
        <v>0</v>
      </c>
      <c r="Y5722">
        <v>0</v>
      </c>
      <c r="Z5722">
        <v>0</v>
      </c>
      <c r="AA5722">
        <v>0</v>
      </c>
      <c r="AB5722">
        <v>0</v>
      </c>
      <c r="AC5722">
        <v>0</v>
      </c>
      <c r="AD5722">
        <v>0</v>
      </c>
      <c r="AE5722">
        <v>0</v>
      </c>
      <c r="AF5722">
        <v>0</v>
      </c>
      <c r="AG5722" t="s">
        <v>21690</v>
      </c>
      <c r="AH5722" s="21" t="str">
        <f t="shared" si="178"/>
        <v>YR25</v>
      </c>
      <c r="AI5722" s="21">
        <v>144</v>
      </c>
      <c r="AJ5722" s="21">
        <f t="shared" si="179"/>
        <v>98.254901960784309</v>
      </c>
      <c r="AK5722" s="21" t="s">
        <v>2063</v>
      </c>
      <c r="AL5722" t="s">
        <v>3411</v>
      </c>
      <c r="AM5722" s="26" t="s">
        <v>38</v>
      </c>
      <c r="AN5722" t="s">
        <v>2031</v>
      </c>
    </row>
    <row r="5723" spans="1:40" ht="15" hidden="1" thickTop="1" x14ac:dyDescent="0.35">
      <c r="A5723" t="s">
        <v>13573</v>
      </c>
      <c r="B5723" t="s">
        <v>2324</v>
      </c>
      <c r="C5723" t="s">
        <v>135</v>
      </c>
      <c r="D5723" t="s">
        <v>2325</v>
      </c>
      <c r="E5723" t="s">
        <v>136</v>
      </c>
      <c r="F5723">
        <v>4</v>
      </c>
      <c r="G5723" t="s">
        <v>2055</v>
      </c>
      <c r="H5723" t="s">
        <v>2056</v>
      </c>
      <c r="I5723" t="s">
        <v>2076</v>
      </c>
      <c r="J5723" t="s">
        <v>137</v>
      </c>
      <c r="K5723" t="s">
        <v>68</v>
      </c>
      <c r="L5723" t="s">
        <v>2058</v>
      </c>
      <c r="M5723" t="s">
        <v>2059</v>
      </c>
      <c r="N5723">
        <v>1</v>
      </c>
      <c r="O5723">
        <v>228</v>
      </c>
      <c r="P5723">
        <v>0.93</v>
      </c>
      <c r="Q5723">
        <v>24480</v>
      </c>
      <c r="R5723">
        <v>0</v>
      </c>
      <c r="S5723">
        <v>0</v>
      </c>
      <c r="T5723">
        <v>0</v>
      </c>
      <c r="U5723">
        <v>1</v>
      </c>
      <c r="V5723">
        <v>228</v>
      </c>
      <c r="W5723">
        <v>0.93</v>
      </c>
      <c r="X5723">
        <v>0</v>
      </c>
      <c r="Y5723">
        <v>0</v>
      </c>
      <c r="Z5723">
        <v>0</v>
      </c>
      <c r="AA5723">
        <v>0</v>
      </c>
      <c r="AB5723">
        <v>0</v>
      </c>
      <c r="AC5723">
        <v>0</v>
      </c>
      <c r="AD5723">
        <v>0</v>
      </c>
      <c r="AE5723">
        <v>0</v>
      </c>
      <c r="AF5723">
        <v>0</v>
      </c>
      <c r="AG5723" t="s">
        <v>496</v>
      </c>
      <c r="AH5723" s="21" t="str">
        <f t="shared" si="178"/>
        <v>YR25</v>
      </c>
      <c r="AI5723" s="21">
        <v>345.36</v>
      </c>
      <c r="AJ5723" s="21">
        <f t="shared" si="179"/>
        <v>99.068627450980387</v>
      </c>
      <c r="AK5723" s="21" t="s">
        <v>2063</v>
      </c>
      <c r="AL5723" t="s">
        <v>115</v>
      </c>
      <c r="AM5723" s="26" t="s">
        <v>38</v>
      </c>
      <c r="AN5723" t="s">
        <v>2031</v>
      </c>
    </row>
    <row r="5724" spans="1:40" ht="15" hidden="1" thickTop="1" x14ac:dyDescent="0.35">
      <c r="A5724" t="s">
        <v>13577</v>
      </c>
      <c r="B5724" t="s">
        <v>21691</v>
      </c>
      <c r="C5724" t="s">
        <v>4228</v>
      </c>
      <c r="D5724" t="s">
        <v>21692</v>
      </c>
      <c r="E5724" t="s">
        <v>3407</v>
      </c>
      <c r="F5724">
        <v>1</v>
      </c>
      <c r="G5724" t="s">
        <v>2509</v>
      </c>
      <c r="H5724" t="s">
        <v>2510</v>
      </c>
      <c r="I5724" t="s">
        <v>2076</v>
      </c>
      <c r="J5724" t="s">
        <v>3408</v>
      </c>
      <c r="K5724" t="s">
        <v>3109</v>
      </c>
      <c r="L5724" t="s">
        <v>2058</v>
      </c>
      <c r="M5724" t="s">
        <v>2170</v>
      </c>
      <c r="N5724">
        <v>4</v>
      </c>
      <c r="O5724">
        <v>327</v>
      </c>
      <c r="P5724">
        <v>2.14</v>
      </c>
      <c r="Q5724">
        <v>15300</v>
      </c>
      <c r="R5724">
        <v>1</v>
      </c>
      <c r="S5724">
        <v>36</v>
      </c>
      <c r="T5724">
        <v>0.24</v>
      </c>
      <c r="U5724">
        <v>3</v>
      </c>
      <c r="V5724">
        <v>291</v>
      </c>
      <c r="W5724">
        <v>1.9</v>
      </c>
      <c r="X5724">
        <v>0</v>
      </c>
      <c r="Y5724">
        <v>0</v>
      </c>
      <c r="Z5724">
        <v>0</v>
      </c>
      <c r="AA5724">
        <v>0</v>
      </c>
      <c r="AB5724">
        <v>0</v>
      </c>
      <c r="AC5724">
        <v>0</v>
      </c>
      <c r="AD5724">
        <v>0</v>
      </c>
      <c r="AE5724">
        <v>0</v>
      </c>
      <c r="AF5724">
        <v>0</v>
      </c>
      <c r="AG5724" t="s">
        <v>21693</v>
      </c>
      <c r="AH5724" s="21" t="str">
        <f t="shared" si="178"/>
        <v>YR25</v>
      </c>
      <c r="AI5724" s="21">
        <v>216</v>
      </c>
      <c r="AJ5724" s="21">
        <f t="shared" si="179"/>
        <v>97.862745098039213</v>
      </c>
      <c r="AK5724" s="21" t="s">
        <v>2063</v>
      </c>
      <c r="AL5724" t="s">
        <v>3411</v>
      </c>
      <c r="AM5724" s="26" t="s">
        <v>38</v>
      </c>
      <c r="AN5724" t="s">
        <v>2031</v>
      </c>
    </row>
    <row r="5725" spans="1:40" ht="15" hidden="1" thickTop="1" x14ac:dyDescent="0.35">
      <c r="A5725" t="s">
        <v>13581</v>
      </c>
      <c r="B5725" t="s">
        <v>21694</v>
      </c>
      <c r="C5725" t="s">
        <v>3594</v>
      </c>
      <c r="D5725" t="s">
        <v>21695</v>
      </c>
      <c r="E5725" t="s">
        <v>2608</v>
      </c>
      <c r="F5725">
        <v>1</v>
      </c>
      <c r="G5725" t="s">
        <v>2609</v>
      </c>
      <c r="H5725" t="s">
        <v>2577</v>
      </c>
      <c r="I5725" t="s">
        <v>2076</v>
      </c>
      <c r="J5725" t="s">
        <v>2610</v>
      </c>
      <c r="K5725" t="s">
        <v>2611</v>
      </c>
      <c r="L5725" t="s">
        <v>2058</v>
      </c>
      <c r="M5725" t="s">
        <v>2170</v>
      </c>
      <c r="N5725">
        <v>6</v>
      </c>
      <c r="O5725">
        <v>350</v>
      </c>
      <c r="P5725">
        <v>2.29</v>
      </c>
      <c r="Q5725">
        <v>15300</v>
      </c>
      <c r="R5725">
        <v>1</v>
      </c>
      <c r="S5725">
        <v>56</v>
      </c>
      <c r="T5725">
        <v>0.37</v>
      </c>
      <c r="U5725">
        <v>5</v>
      </c>
      <c r="V5725">
        <v>294</v>
      </c>
      <c r="W5725">
        <v>1.92</v>
      </c>
      <c r="X5725">
        <v>0</v>
      </c>
      <c r="Y5725">
        <v>0</v>
      </c>
      <c r="Z5725">
        <v>0</v>
      </c>
      <c r="AA5725">
        <v>0</v>
      </c>
      <c r="AB5725">
        <v>0</v>
      </c>
      <c r="AC5725">
        <v>0</v>
      </c>
      <c r="AD5725">
        <v>0</v>
      </c>
      <c r="AE5725">
        <v>0</v>
      </c>
      <c r="AF5725">
        <v>0</v>
      </c>
      <c r="AG5725" t="s">
        <v>21696</v>
      </c>
      <c r="AH5725" s="21" t="str">
        <f t="shared" si="178"/>
        <v>YR25</v>
      </c>
      <c r="AI5725" s="21">
        <v>216</v>
      </c>
      <c r="AJ5725" s="21">
        <f t="shared" si="179"/>
        <v>97.712418300653596</v>
      </c>
      <c r="AK5725" s="21" t="s">
        <v>2063</v>
      </c>
      <c r="AL5725" t="s">
        <v>2581</v>
      </c>
      <c r="AM5725" s="26" t="s">
        <v>38</v>
      </c>
      <c r="AN5725" t="s">
        <v>2033</v>
      </c>
    </row>
    <row r="5726" spans="1:40" ht="15" hidden="1" thickTop="1" x14ac:dyDescent="0.35">
      <c r="A5726" t="s">
        <v>13585</v>
      </c>
      <c r="B5726" t="s">
        <v>21697</v>
      </c>
      <c r="C5726" t="s">
        <v>3709</v>
      </c>
      <c r="D5726" t="s">
        <v>21698</v>
      </c>
      <c r="E5726" t="s">
        <v>3005</v>
      </c>
      <c r="F5726">
        <v>1</v>
      </c>
      <c r="G5726" t="s">
        <v>2546</v>
      </c>
      <c r="H5726" t="s">
        <v>2510</v>
      </c>
      <c r="I5726" t="s">
        <v>2076</v>
      </c>
      <c r="J5726" t="s">
        <v>3711</v>
      </c>
      <c r="K5726" t="s">
        <v>2548</v>
      </c>
      <c r="L5726" t="s">
        <v>2058</v>
      </c>
      <c r="M5726" t="s">
        <v>2059</v>
      </c>
      <c r="N5726">
        <v>0</v>
      </c>
      <c r="O5726">
        <v>0</v>
      </c>
      <c r="P5726">
        <v>0</v>
      </c>
      <c r="Q5726">
        <v>24480</v>
      </c>
      <c r="R5726">
        <v>0</v>
      </c>
      <c r="S5726">
        <v>0</v>
      </c>
      <c r="T5726">
        <v>0</v>
      </c>
      <c r="U5726">
        <v>0</v>
      </c>
      <c r="V5726">
        <v>0</v>
      </c>
      <c r="W5726">
        <v>0</v>
      </c>
      <c r="X5726">
        <v>0</v>
      </c>
      <c r="Y5726">
        <v>0</v>
      </c>
      <c r="Z5726">
        <v>0</v>
      </c>
      <c r="AA5726">
        <v>0</v>
      </c>
      <c r="AB5726">
        <v>0</v>
      </c>
      <c r="AC5726">
        <v>0</v>
      </c>
      <c r="AD5726">
        <v>0</v>
      </c>
      <c r="AE5726">
        <v>0</v>
      </c>
      <c r="AF5726">
        <v>0</v>
      </c>
      <c r="AG5726" t="s">
        <v>21699</v>
      </c>
      <c r="AH5726" s="21" t="str">
        <f t="shared" si="178"/>
        <v>YR25</v>
      </c>
      <c r="AI5726" s="21">
        <v>345.36</v>
      </c>
      <c r="AJ5726" s="21">
        <f t="shared" si="179"/>
        <v>100</v>
      </c>
      <c r="AK5726" s="21" t="s">
        <v>2060</v>
      </c>
      <c r="AL5726" t="s">
        <v>2551</v>
      </c>
      <c r="AM5726" s="26" t="s">
        <v>38</v>
      </c>
      <c r="AN5726" t="s">
        <v>2029</v>
      </c>
    </row>
    <row r="5727" spans="1:40" ht="15" hidden="1" thickTop="1" x14ac:dyDescent="0.35">
      <c r="A5727" t="s">
        <v>13589</v>
      </c>
      <c r="B5727" t="s">
        <v>21700</v>
      </c>
      <c r="C5727" t="s">
        <v>4228</v>
      </c>
      <c r="D5727" t="s">
        <v>21701</v>
      </c>
      <c r="E5727" t="s">
        <v>3407</v>
      </c>
      <c r="F5727">
        <v>1</v>
      </c>
      <c r="G5727" t="s">
        <v>2509</v>
      </c>
      <c r="H5727" t="s">
        <v>2510</v>
      </c>
      <c r="I5727" t="s">
        <v>2076</v>
      </c>
      <c r="J5727" t="s">
        <v>3408</v>
      </c>
      <c r="K5727" t="s">
        <v>3109</v>
      </c>
      <c r="L5727" t="s">
        <v>2058</v>
      </c>
      <c r="M5727" t="s">
        <v>2059</v>
      </c>
      <c r="N5727">
        <v>2</v>
      </c>
      <c r="O5727">
        <v>108</v>
      </c>
      <c r="P5727">
        <v>0.44</v>
      </c>
      <c r="Q5727">
        <v>24480</v>
      </c>
      <c r="R5727">
        <v>1</v>
      </c>
      <c r="S5727">
        <v>38</v>
      </c>
      <c r="T5727">
        <v>0.16</v>
      </c>
      <c r="U5727">
        <v>1</v>
      </c>
      <c r="V5727">
        <v>70</v>
      </c>
      <c r="W5727">
        <v>0.28999999999999998</v>
      </c>
      <c r="X5727">
        <v>0</v>
      </c>
      <c r="Y5727">
        <v>0</v>
      </c>
      <c r="Z5727">
        <v>0</v>
      </c>
      <c r="AA5727">
        <v>0</v>
      </c>
      <c r="AB5727">
        <v>0</v>
      </c>
      <c r="AC5727">
        <v>0</v>
      </c>
      <c r="AD5727">
        <v>0</v>
      </c>
      <c r="AE5727">
        <v>0</v>
      </c>
      <c r="AF5727">
        <v>0</v>
      </c>
      <c r="AG5727" t="s">
        <v>21702</v>
      </c>
      <c r="AH5727" s="21" t="str">
        <f t="shared" si="178"/>
        <v>YR25</v>
      </c>
      <c r="AI5727" s="21">
        <v>345.36</v>
      </c>
      <c r="AJ5727" s="21">
        <f t="shared" si="179"/>
        <v>99.558823529411768</v>
      </c>
      <c r="AK5727" s="21" t="s">
        <v>2060</v>
      </c>
      <c r="AL5727" t="s">
        <v>3411</v>
      </c>
      <c r="AM5727" s="26" t="s">
        <v>38</v>
      </c>
      <c r="AN5727" t="s">
        <v>2031</v>
      </c>
    </row>
    <row r="5728" spans="1:40" ht="15" hidden="1" thickTop="1" x14ac:dyDescent="0.35">
      <c r="A5728" t="s">
        <v>8370</v>
      </c>
      <c r="B5728" t="s">
        <v>21703</v>
      </c>
      <c r="C5728" t="s">
        <v>3686</v>
      </c>
      <c r="D5728" t="s">
        <v>21704</v>
      </c>
      <c r="E5728" t="s">
        <v>559</v>
      </c>
      <c r="F5728">
        <v>1</v>
      </c>
      <c r="G5728" t="s">
        <v>2055</v>
      </c>
      <c r="H5728" t="s">
        <v>2056</v>
      </c>
      <c r="I5728" t="s">
        <v>2076</v>
      </c>
      <c r="J5728" t="s">
        <v>2568</v>
      </c>
      <c r="K5728" t="s">
        <v>63</v>
      </c>
      <c r="L5728" t="s">
        <v>2058</v>
      </c>
      <c r="M5728" t="s">
        <v>2170</v>
      </c>
      <c r="N5728">
        <v>4</v>
      </c>
      <c r="O5728">
        <v>265</v>
      </c>
      <c r="P5728">
        <v>1.73</v>
      </c>
      <c r="Q5728">
        <v>15300</v>
      </c>
      <c r="R5728">
        <v>2</v>
      </c>
      <c r="S5728">
        <v>153</v>
      </c>
      <c r="T5728">
        <v>1</v>
      </c>
      <c r="U5728">
        <v>2</v>
      </c>
      <c r="V5728">
        <v>112</v>
      </c>
      <c r="W5728">
        <v>0.73</v>
      </c>
      <c r="X5728">
        <v>0</v>
      </c>
      <c r="Y5728">
        <v>0</v>
      </c>
      <c r="Z5728">
        <v>0</v>
      </c>
      <c r="AA5728">
        <v>0</v>
      </c>
      <c r="AB5728">
        <v>0</v>
      </c>
      <c r="AC5728">
        <v>0</v>
      </c>
      <c r="AD5728">
        <v>0</v>
      </c>
      <c r="AE5728">
        <v>0</v>
      </c>
      <c r="AF5728">
        <v>0</v>
      </c>
      <c r="AG5728" t="s">
        <v>21705</v>
      </c>
      <c r="AH5728" s="21" t="str">
        <f t="shared" si="178"/>
        <v>YR25</v>
      </c>
      <c r="AI5728" s="21">
        <v>216</v>
      </c>
      <c r="AJ5728" s="21">
        <f t="shared" si="179"/>
        <v>98.267973856209153</v>
      </c>
      <c r="AK5728" s="21" t="s">
        <v>2063</v>
      </c>
      <c r="AL5728" t="s">
        <v>2570</v>
      </c>
      <c r="AM5728" s="26" t="s">
        <v>38</v>
      </c>
      <c r="AN5728" t="s">
        <v>2031</v>
      </c>
    </row>
    <row r="5729" spans="1:40" ht="15" hidden="1" thickTop="1" x14ac:dyDescent="0.35">
      <c r="A5729" t="s">
        <v>13596</v>
      </c>
      <c r="B5729" t="s">
        <v>21706</v>
      </c>
      <c r="C5729" t="s">
        <v>4228</v>
      </c>
      <c r="D5729" t="s">
        <v>21707</v>
      </c>
      <c r="E5729" t="s">
        <v>3407</v>
      </c>
      <c r="F5729">
        <v>1</v>
      </c>
      <c r="G5729" t="s">
        <v>2509</v>
      </c>
      <c r="H5729" t="s">
        <v>2510</v>
      </c>
      <c r="I5729" t="s">
        <v>2076</v>
      </c>
      <c r="J5729" t="s">
        <v>3408</v>
      </c>
      <c r="K5729" t="s">
        <v>3109</v>
      </c>
      <c r="L5729" t="s">
        <v>2058</v>
      </c>
      <c r="M5729" t="s">
        <v>2059</v>
      </c>
      <c r="N5729">
        <v>1</v>
      </c>
      <c r="O5729">
        <v>43</v>
      </c>
      <c r="P5729">
        <v>0.18</v>
      </c>
      <c r="Q5729">
        <v>24480</v>
      </c>
      <c r="R5729">
        <v>0</v>
      </c>
      <c r="S5729">
        <v>0</v>
      </c>
      <c r="T5729">
        <v>0</v>
      </c>
      <c r="U5729">
        <v>1</v>
      </c>
      <c r="V5729">
        <v>43</v>
      </c>
      <c r="W5729">
        <v>0.18</v>
      </c>
      <c r="X5729">
        <v>0</v>
      </c>
      <c r="Y5729">
        <v>0</v>
      </c>
      <c r="Z5729">
        <v>0</v>
      </c>
      <c r="AA5729">
        <v>0</v>
      </c>
      <c r="AB5729">
        <v>0</v>
      </c>
      <c r="AC5729">
        <v>0</v>
      </c>
      <c r="AD5729">
        <v>0</v>
      </c>
      <c r="AE5729">
        <v>0</v>
      </c>
      <c r="AF5729">
        <v>0</v>
      </c>
      <c r="AG5729" t="s">
        <v>21708</v>
      </c>
      <c r="AH5729" s="21" t="str">
        <f t="shared" si="178"/>
        <v>YR25</v>
      </c>
      <c r="AI5729" s="21">
        <v>345.36</v>
      </c>
      <c r="AJ5729" s="21">
        <f t="shared" si="179"/>
        <v>99.824346405228752</v>
      </c>
      <c r="AK5729" s="21" t="s">
        <v>2060</v>
      </c>
      <c r="AL5729" t="s">
        <v>3411</v>
      </c>
      <c r="AM5729" s="26" t="s">
        <v>38</v>
      </c>
      <c r="AN5729" t="s">
        <v>2030</v>
      </c>
    </row>
    <row r="5730" spans="1:40" ht="15" hidden="1" thickTop="1" x14ac:dyDescent="0.35">
      <c r="A5730" t="s">
        <v>13600</v>
      </c>
      <c r="B5730" t="s">
        <v>21709</v>
      </c>
      <c r="C5730" t="s">
        <v>2660</v>
      </c>
      <c r="D5730" t="s">
        <v>21710</v>
      </c>
      <c r="E5730" t="s">
        <v>61</v>
      </c>
      <c r="F5730">
        <v>1</v>
      </c>
      <c r="G5730" t="s">
        <v>2524</v>
      </c>
      <c r="H5730" t="s">
        <v>2056</v>
      </c>
      <c r="I5730" t="s">
        <v>2076</v>
      </c>
      <c r="J5730" t="s">
        <v>2525</v>
      </c>
      <c r="K5730" t="s">
        <v>62</v>
      </c>
      <c r="L5730" t="s">
        <v>2058</v>
      </c>
      <c r="M5730" t="s">
        <v>2059</v>
      </c>
      <c r="N5730">
        <v>1</v>
      </c>
      <c r="O5730">
        <v>33</v>
      </c>
      <c r="P5730">
        <v>0.13</v>
      </c>
      <c r="Q5730">
        <v>24480</v>
      </c>
      <c r="R5730">
        <v>1</v>
      </c>
      <c r="S5730">
        <v>33</v>
      </c>
      <c r="T5730">
        <v>0.13</v>
      </c>
      <c r="U5730">
        <v>0</v>
      </c>
      <c r="V5730">
        <v>0</v>
      </c>
      <c r="W5730">
        <v>0</v>
      </c>
      <c r="X5730">
        <v>0</v>
      </c>
      <c r="Y5730">
        <v>0</v>
      </c>
      <c r="Z5730">
        <v>0</v>
      </c>
      <c r="AA5730">
        <v>0</v>
      </c>
      <c r="AB5730">
        <v>0</v>
      </c>
      <c r="AC5730">
        <v>0</v>
      </c>
      <c r="AD5730">
        <v>0</v>
      </c>
      <c r="AE5730">
        <v>0</v>
      </c>
      <c r="AF5730">
        <v>0</v>
      </c>
      <c r="AG5730" t="s">
        <v>21711</v>
      </c>
      <c r="AH5730" s="21" t="str">
        <f t="shared" si="178"/>
        <v>YR25</v>
      </c>
      <c r="AI5730" s="21">
        <v>345.36</v>
      </c>
      <c r="AJ5730" s="21">
        <f t="shared" si="179"/>
        <v>99.865196078431367</v>
      </c>
      <c r="AK5730" s="21" t="s">
        <v>2060</v>
      </c>
      <c r="AL5730" t="s">
        <v>2527</v>
      </c>
      <c r="AM5730" s="26" t="s">
        <v>38</v>
      </c>
      <c r="AN5730" t="s">
        <v>2031</v>
      </c>
    </row>
    <row r="5731" spans="1:40" ht="15" hidden="1" thickTop="1" x14ac:dyDescent="0.35">
      <c r="A5731" t="s">
        <v>13604</v>
      </c>
      <c r="B5731" t="s">
        <v>21712</v>
      </c>
      <c r="C5731" t="s">
        <v>3260</v>
      </c>
      <c r="D5731" t="s">
        <v>21713</v>
      </c>
      <c r="E5731" t="s">
        <v>3005</v>
      </c>
      <c r="F5731">
        <v>1</v>
      </c>
      <c r="G5731" t="s">
        <v>2546</v>
      </c>
      <c r="H5731" t="s">
        <v>2510</v>
      </c>
      <c r="I5731" t="s">
        <v>2076</v>
      </c>
      <c r="J5731" t="s">
        <v>3262</v>
      </c>
      <c r="K5731" t="s">
        <v>2548</v>
      </c>
      <c r="L5731" t="s">
        <v>2058</v>
      </c>
      <c r="M5731" t="s">
        <v>2059</v>
      </c>
      <c r="N5731">
        <v>5</v>
      </c>
      <c r="O5731">
        <v>187</v>
      </c>
      <c r="P5731">
        <v>0.76</v>
      </c>
      <c r="Q5731">
        <v>24480</v>
      </c>
      <c r="R5731">
        <v>2</v>
      </c>
      <c r="S5731">
        <v>39</v>
      </c>
      <c r="T5731">
        <v>0.16</v>
      </c>
      <c r="U5731">
        <v>3</v>
      </c>
      <c r="V5731">
        <v>148</v>
      </c>
      <c r="W5731">
        <v>0.6</v>
      </c>
      <c r="X5731">
        <v>0</v>
      </c>
      <c r="Y5731">
        <v>0</v>
      </c>
      <c r="Z5731">
        <v>0</v>
      </c>
      <c r="AA5731">
        <v>0</v>
      </c>
      <c r="AB5731">
        <v>0</v>
      </c>
      <c r="AC5731">
        <v>0</v>
      </c>
      <c r="AD5731">
        <v>0</v>
      </c>
      <c r="AE5731">
        <v>0</v>
      </c>
      <c r="AF5731">
        <v>0</v>
      </c>
      <c r="AG5731" t="s">
        <v>21714</v>
      </c>
      <c r="AH5731" s="21" t="str">
        <f t="shared" si="178"/>
        <v>YR25</v>
      </c>
      <c r="AI5731" s="21">
        <v>345.36</v>
      </c>
      <c r="AJ5731" s="21">
        <f t="shared" si="179"/>
        <v>99.236111111111114</v>
      </c>
      <c r="AK5731" s="21" t="s">
        <v>2060</v>
      </c>
      <c r="AL5731" t="s">
        <v>2551</v>
      </c>
      <c r="AM5731" s="26" t="s">
        <v>38</v>
      </c>
      <c r="AN5731" t="s">
        <v>2030</v>
      </c>
    </row>
    <row r="5732" spans="1:40" ht="15" hidden="1" thickTop="1" x14ac:dyDescent="0.35">
      <c r="A5732" t="s">
        <v>13608</v>
      </c>
      <c r="B5732" t="s">
        <v>21716</v>
      </c>
      <c r="C5732" t="s">
        <v>6904</v>
      </c>
      <c r="D5732" t="s">
        <v>21717</v>
      </c>
      <c r="E5732" t="s">
        <v>2691</v>
      </c>
      <c r="F5732">
        <v>1</v>
      </c>
      <c r="G5732" t="s">
        <v>2633</v>
      </c>
      <c r="H5732" t="s">
        <v>2577</v>
      </c>
      <c r="I5732" t="s">
        <v>2076</v>
      </c>
      <c r="J5732" t="s">
        <v>2634</v>
      </c>
      <c r="K5732" t="s">
        <v>2635</v>
      </c>
      <c r="L5732" t="s">
        <v>2058</v>
      </c>
      <c r="M5732" t="s">
        <v>2059</v>
      </c>
      <c r="N5732">
        <v>3</v>
      </c>
      <c r="O5732">
        <v>186</v>
      </c>
      <c r="P5732">
        <v>0.76</v>
      </c>
      <c r="Q5732">
        <v>24480</v>
      </c>
      <c r="R5732">
        <v>1</v>
      </c>
      <c r="S5732">
        <v>133</v>
      </c>
      <c r="T5732">
        <v>0.54</v>
      </c>
      <c r="U5732">
        <v>2</v>
      </c>
      <c r="V5732">
        <v>53</v>
      </c>
      <c r="W5732">
        <v>0.22</v>
      </c>
      <c r="X5732">
        <v>0</v>
      </c>
      <c r="Y5732">
        <v>0</v>
      </c>
      <c r="Z5732">
        <v>0</v>
      </c>
      <c r="AA5732">
        <v>0</v>
      </c>
      <c r="AB5732">
        <v>0</v>
      </c>
      <c r="AC5732">
        <v>0</v>
      </c>
      <c r="AD5732">
        <v>0</v>
      </c>
      <c r="AE5732">
        <v>0</v>
      </c>
      <c r="AF5732">
        <v>0</v>
      </c>
      <c r="AG5732" t="s">
        <v>21718</v>
      </c>
      <c r="AH5732" s="21" t="str">
        <f t="shared" si="178"/>
        <v>YR25</v>
      </c>
      <c r="AI5732" s="21">
        <v>345.36</v>
      </c>
      <c r="AJ5732" s="21">
        <f t="shared" si="179"/>
        <v>99.240196078431367</v>
      </c>
      <c r="AK5732" s="21" t="s">
        <v>2060</v>
      </c>
      <c r="AL5732" t="s">
        <v>2581</v>
      </c>
      <c r="AM5732" s="26" t="s">
        <v>38</v>
      </c>
      <c r="AN5732" t="s">
        <v>2032</v>
      </c>
    </row>
    <row r="5733" spans="1:40" ht="15" hidden="1" thickTop="1" x14ac:dyDescent="0.35">
      <c r="A5733" t="s">
        <v>2326</v>
      </c>
      <c r="B5733" t="s">
        <v>21719</v>
      </c>
      <c r="C5733" t="s">
        <v>3187</v>
      </c>
      <c r="D5733" t="s">
        <v>21720</v>
      </c>
      <c r="E5733" t="s">
        <v>64</v>
      </c>
      <c r="F5733">
        <v>2</v>
      </c>
      <c r="G5733" t="s">
        <v>2524</v>
      </c>
      <c r="H5733" t="s">
        <v>2056</v>
      </c>
      <c r="I5733" t="s">
        <v>2076</v>
      </c>
      <c r="J5733" t="s">
        <v>3189</v>
      </c>
      <c r="K5733" t="s">
        <v>62</v>
      </c>
      <c r="L5733" t="s">
        <v>2058</v>
      </c>
      <c r="M5733" t="s">
        <v>2059</v>
      </c>
      <c r="N5733">
        <v>8</v>
      </c>
      <c r="O5733">
        <v>478</v>
      </c>
      <c r="P5733">
        <v>1.95</v>
      </c>
      <c r="Q5733">
        <v>24480</v>
      </c>
      <c r="R5733">
        <v>3</v>
      </c>
      <c r="S5733">
        <v>246</v>
      </c>
      <c r="T5733">
        <v>1</v>
      </c>
      <c r="U5733">
        <v>5</v>
      </c>
      <c r="V5733">
        <v>232</v>
      </c>
      <c r="W5733">
        <v>0.95</v>
      </c>
      <c r="X5733">
        <v>0</v>
      </c>
      <c r="Y5733">
        <v>0</v>
      </c>
      <c r="Z5733">
        <v>0</v>
      </c>
      <c r="AA5733">
        <v>0</v>
      </c>
      <c r="AB5733">
        <v>0</v>
      </c>
      <c r="AC5733">
        <v>0</v>
      </c>
      <c r="AD5733">
        <v>0</v>
      </c>
      <c r="AE5733">
        <v>0</v>
      </c>
      <c r="AF5733">
        <v>0</v>
      </c>
      <c r="AG5733" t="s">
        <v>21721</v>
      </c>
      <c r="AH5733" s="21" t="str">
        <f t="shared" si="178"/>
        <v>YR25</v>
      </c>
      <c r="AI5733" s="21">
        <v>345.36</v>
      </c>
      <c r="AJ5733" s="21">
        <f t="shared" si="179"/>
        <v>98.047385620915037</v>
      </c>
      <c r="AK5733" s="21" t="s">
        <v>2063</v>
      </c>
      <c r="AL5733" t="s">
        <v>2527</v>
      </c>
      <c r="AM5733" s="26" t="s">
        <v>38</v>
      </c>
      <c r="AN5733" t="s">
        <v>2030</v>
      </c>
    </row>
    <row r="5734" spans="1:40" ht="15" hidden="1" thickTop="1" x14ac:dyDescent="0.35">
      <c r="A5734" t="s">
        <v>13616</v>
      </c>
      <c r="B5734" t="s">
        <v>21722</v>
      </c>
      <c r="C5734" t="s">
        <v>2932</v>
      </c>
      <c r="D5734" t="s">
        <v>21723</v>
      </c>
      <c r="E5734" t="s">
        <v>2562</v>
      </c>
      <c r="F5734">
        <v>1</v>
      </c>
      <c r="G5734" t="s">
        <v>2546</v>
      </c>
      <c r="H5734" t="s">
        <v>2510</v>
      </c>
      <c r="I5734" t="s">
        <v>2076</v>
      </c>
      <c r="J5734" t="s">
        <v>2547</v>
      </c>
      <c r="K5734" t="s">
        <v>2548</v>
      </c>
      <c r="L5734" t="s">
        <v>2058</v>
      </c>
      <c r="M5734" t="s">
        <v>2358</v>
      </c>
      <c r="N5734">
        <v>5</v>
      </c>
      <c r="O5734">
        <v>173</v>
      </c>
      <c r="P5734">
        <v>1.3</v>
      </c>
      <c r="Q5734">
        <v>13260</v>
      </c>
      <c r="R5734">
        <v>1</v>
      </c>
      <c r="S5734">
        <v>34</v>
      </c>
      <c r="T5734">
        <v>0.26</v>
      </c>
      <c r="U5734">
        <v>4</v>
      </c>
      <c r="V5734">
        <v>139</v>
      </c>
      <c r="W5734">
        <v>1.05</v>
      </c>
      <c r="X5734">
        <v>0</v>
      </c>
      <c r="Y5734">
        <v>0</v>
      </c>
      <c r="Z5734">
        <v>0</v>
      </c>
      <c r="AA5734">
        <v>0</v>
      </c>
      <c r="AB5734">
        <v>0</v>
      </c>
      <c r="AC5734">
        <v>0</v>
      </c>
      <c r="AD5734">
        <v>0</v>
      </c>
      <c r="AE5734">
        <v>0</v>
      </c>
      <c r="AF5734">
        <v>0</v>
      </c>
      <c r="AG5734" t="s">
        <v>21724</v>
      </c>
      <c r="AH5734" s="21" t="str">
        <f t="shared" si="178"/>
        <v>YR25</v>
      </c>
      <c r="AI5734" s="21">
        <v>187.20000000000005</v>
      </c>
      <c r="AJ5734" s="21">
        <f t="shared" si="179"/>
        <v>98.695324283559572</v>
      </c>
      <c r="AK5734" s="21" t="s">
        <v>2063</v>
      </c>
      <c r="AL5734" t="s">
        <v>2551</v>
      </c>
      <c r="AM5734" s="26" t="s">
        <v>38</v>
      </c>
      <c r="AN5734" t="s">
        <v>2031</v>
      </c>
    </row>
    <row r="5735" spans="1:40" ht="15" hidden="1" thickTop="1" x14ac:dyDescent="0.35">
      <c r="A5735" t="s">
        <v>13620</v>
      </c>
      <c r="B5735" t="s">
        <v>21725</v>
      </c>
      <c r="C5735" t="s">
        <v>3405</v>
      </c>
      <c r="D5735" t="s">
        <v>21726</v>
      </c>
      <c r="E5735" t="s">
        <v>3407</v>
      </c>
      <c r="F5735">
        <v>1</v>
      </c>
      <c r="G5735" t="s">
        <v>2509</v>
      </c>
      <c r="H5735" t="s">
        <v>2510</v>
      </c>
      <c r="I5735" t="s">
        <v>2076</v>
      </c>
      <c r="J5735" t="s">
        <v>3408</v>
      </c>
      <c r="K5735" t="s">
        <v>3109</v>
      </c>
      <c r="L5735" t="s">
        <v>2058</v>
      </c>
      <c r="M5735" t="s">
        <v>2059</v>
      </c>
      <c r="N5735">
        <v>3</v>
      </c>
      <c r="O5735">
        <v>87</v>
      </c>
      <c r="P5735">
        <v>0.36</v>
      </c>
      <c r="Q5735">
        <v>24480</v>
      </c>
      <c r="R5735">
        <v>2</v>
      </c>
      <c r="S5735">
        <v>60</v>
      </c>
      <c r="T5735">
        <v>0.25</v>
      </c>
      <c r="U5735">
        <v>1</v>
      </c>
      <c r="V5735">
        <v>27</v>
      </c>
      <c r="W5735">
        <v>0.11</v>
      </c>
      <c r="X5735">
        <v>0</v>
      </c>
      <c r="Y5735">
        <v>0</v>
      </c>
      <c r="Z5735">
        <v>0</v>
      </c>
      <c r="AA5735">
        <v>0</v>
      </c>
      <c r="AB5735">
        <v>0</v>
      </c>
      <c r="AC5735">
        <v>0</v>
      </c>
      <c r="AD5735">
        <v>0</v>
      </c>
      <c r="AE5735">
        <v>0</v>
      </c>
      <c r="AF5735">
        <v>0</v>
      </c>
      <c r="AG5735" t="s">
        <v>21727</v>
      </c>
      <c r="AH5735" s="21" t="str">
        <f t="shared" si="178"/>
        <v>YR25</v>
      </c>
      <c r="AI5735" s="21">
        <v>345.36</v>
      </c>
      <c r="AJ5735" s="21">
        <f t="shared" si="179"/>
        <v>99.644607843137251</v>
      </c>
      <c r="AK5735" s="21" t="s">
        <v>2060</v>
      </c>
      <c r="AL5735" t="s">
        <v>3411</v>
      </c>
      <c r="AM5735" s="26" t="s">
        <v>38</v>
      </c>
      <c r="AN5735" t="s">
        <v>2031</v>
      </c>
    </row>
    <row r="5736" spans="1:40" ht="15" hidden="1" thickTop="1" x14ac:dyDescent="0.35">
      <c r="A5736" t="s">
        <v>8374</v>
      </c>
      <c r="B5736" t="s">
        <v>21728</v>
      </c>
      <c r="C5736" t="s">
        <v>3608</v>
      </c>
      <c r="D5736" t="s">
        <v>21729</v>
      </c>
      <c r="E5736" t="s">
        <v>44</v>
      </c>
      <c r="F5736">
        <v>1</v>
      </c>
      <c r="G5736" t="s">
        <v>2055</v>
      </c>
      <c r="H5736" t="s">
        <v>2056</v>
      </c>
      <c r="I5736" t="s">
        <v>2076</v>
      </c>
      <c r="J5736" t="s">
        <v>3609</v>
      </c>
      <c r="K5736" t="s">
        <v>42</v>
      </c>
      <c r="L5736" t="s">
        <v>2058</v>
      </c>
      <c r="M5736" t="s">
        <v>2059</v>
      </c>
      <c r="N5736">
        <v>3</v>
      </c>
      <c r="O5736">
        <v>329</v>
      </c>
      <c r="P5736">
        <v>1.34</v>
      </c>
      <c r="Q5736">
        <v>24480</v>
      </c>
      <c r="R5736">
        <v>1</v>
      </c>
      <c r="S5736">
        <v>64</v>
      </c>
      <c r="T5736">
        <v>0.26</v>
      </c>
      <c r="U5736">
        <v>2</v>
      </c>
      <c r="V5736">
        <v>265</v>
      </c>
      <c r="W5736">
        <v>1.08</v>
      </c>
      <c r="X5736">
        <v>0</v>
      </c>
      <c r="Y5736">
        <v>0</v>
      </c>
      <c r="Z5736">
        <v>0</v>
      </c>
      <c r="AA5736">
        <v>0</v>
      </c>
      <c r="AB5736">
        <v>0</v>
      </c>
      <c r="AC5736">
        <v>0</v>
      </c>
      <c r="AD5736">
        <v>0</v>
      </c>
      <c r="AE5736">
        <v>0</v>
      </c>
      <c r="AF5736">
        <v>0</v>
      </c>
      <c r="AG5736" t="s">
        <v>21730</v>
      </c>
      <c r="AH5736" s="21" t="str">
        <f t="shared" si="178"/>
        <v>YR25</v>
      </c>
      <c r="AI5736" s="21">
        <v>345.36</v>
      </c>
      <c r="AJ5736" s="21">
        <f t="shared" si="179"/>
        <v>98.656045751633982</v>
      </c>
      <c r="AK5736" s="21" t="s">
        <v>2063</v>
      </c>
      <c r="AL5736" t="s">
        <v>3610</v>
      </c>
      <c r="AM5736" s="26" t="s">
        <v>38</v>
      </c>
      <c r="AN5736" t="s">
        <v>2029</v>
      </c>
    </row>
    <row r="5737" spans="1:40" ht="15" hidden="1" thickTop="1" x14ac:dyDescent="0.35">
      <c r="A5737" t="s">
        <v>13627</v>
      </c>
      <c r="B5737" t="s">
        <v>21731</v>
      </c>
      <c r="C5737" t="s">
        <v>5720</v>
      </c>
      <c r="D5737" t="s">
        <v>21732</v>
      </c>
      <c r="E5737" t="s">
        <v>2667</v>
      </c>
      <c r="F5737">
        <v>1</v>
      </c>
      <c r="G5737" t="s">
        <v>2509</v>
      </c>
      <c r="H5737" t="s">
        <v>2510</v>
      </c>
      <c r="I5737" t="s">
        <v>2076</v>
      </c>
      <c r="J5737" t="s">
        <v>3168</v>
      </c>
      <c r="K5737" t="s">
        <v>2669</v>
      </c>
      <c r="L5737" t="s">
        <v>2058</v>
      </c>
      <c r="M5737" t="s">
        <v>2170</v>
      </c>
      <c r="N5737">
        <v>0</v>
      </c>
      <c r="O5737">
        <v>0</v>
      </c>
      <c r="P5737">
        <v>0</v>
      </c>
      <c r="Q5737">
        <v>15300</v>
      </c>
      <c r="R5737">
        <v>0</v>
      </c>
      <c r="S5737">
        <v>0</v>
      </c>
      <c r="T5737">
        <v>0</v>
      </c>
      <c r="U5737">
        <v>0</v>
      </c>
      <c r="V5737">
        <v>0</v>
      </c>
      <c r="W5737">
        <v>0</v>
      </c>
      <c r="X5737">
        <v>0</v>
      </c>
      <c r="Y5737">
        <v>0</v>
      </c>
      <c r="Z5737">
        <v>0</v>
      </c>
      <c r="AA5737">
        <v>0</v>
      </c>
      <c r="AB5737">
        <v>0</v>
      </c>
      <c r="AC5737">
        <v>0</v>
      </c>
      <c r="AD5737">
        <v>0</v>
      </c>
      <c r="AE5737">
        <v>0</v>
      </c>
      <c r="AF5737">
        <v>0</v>
      </c>
      <c r="AG5737" t="s">
        <v>21733</v>
      </c>
      <c r="AH5737" s="21" t="str">
        <f t="shared" si="178"/>
        <v>YR25</v>
      </c>
      <c r="AI5737" s="21">
        <v>216</v>
      </c>
      <c r="AJ5737" s="21">
        <f t="shared" si="179"/>
        <v>100</v>
      </c>
      <c r="AK5737" s="21" t="s">
        <v>2060</v>
      </c>
      <c r="AL5737" t="s">
        <v>2515</v>
      </c>
      <c r="AM5737" s="26" t="s">
        <v>38</v>
      </c>
      <c r="AN5737" t="s">
        <v>2029</v>
      </c>
    </row>
    <row r="5738" spans="1:40" ht="15" hidden="1" thickTop="1" x14ac:dyDescent="0.35">
      <c r="A5738" t="s">
        <v>13631</v>
      </c>
      <c r="B5738" t="s">
        <v>21734</v>
      </c>
      <c r="C5738" t="s">
        <v>2893</v>
      </c>
      <c r="D5738" t="s">
        <v>21735</v>
      </c>
      <c r="E5738" t="s">
        <v>2608</v>
      </c>
      <c r="F5738">
        <v>1</v>
      </c>
      <c r="G5738" t="s">
        <v>2609</v>
      </c>
      <c r="H5738" t="s">
        <v>2577</v>
      </c>
      <c r="I5738" t="s">
        <v>2076</v>
      </c>
      <c r="J5738" t="s">
        <v>2764</v>
      </c>
      <c r="K5738" t="s">
        <v>2765</v>
      </c>
      <c r="L5738" t="s">
        <v>2058</v>
      </c>
      <c r="M5738" t="s">
        <v>2170</v>
      </c>
      <c r="N5738">
        <v>2</v>
      </c>
      <c r="O5738">
        <v>31</v>
      </c>
      <c r="P5738">
        <v>0.2</v>
      </c>
      <c r="Q5738">
        <v>15300</v>
      </c>
      <c r="R5738">
        <v>0</v>
      </c>
      <c r="S5738">
        <v>0</v>
      </c>
      <c r="T5738">
        <v>0</v>
      </c>
      <c r="U5738">
        <v>2</v>
      </c>
      <c r="V5738">
        <v>31</v>
      </c>
      <c r="W5738">
        <v>0.2</v>
      </c>
      <c r="X5738">
        <v>0</v>
      </c>
      <c r="Y5738">
        <v>0</v>
      </c>
      <c r="Z5738">
        <v>0</v>
      </c>
      <c r="AA5738">
        <v>0</v>
      </c>
      <c r="AB5738">
        <v>0</v>
      </c>
      <c r="AC5738">
        <v>0</v>
      </c>
      <c r="AD5738">
        <v>0</v>
      </c>
      <c r="AE5738">
        <v>0</v>
      </c>
      <c r="AF5738">
        <v>0</v>
      </c>
      <c r="AG5738" t="s">
        <v>21736</v>
      </c>
      <c r="AH5738" s="21" t="str">
        <f t="shared" si="178"/>
        <v>YR25</v>
      </c>
      <c r="AI5738" s="21">
        <v>216</v>
      </c>
      <c r="AJ5738" s="21">
        <f t="shared" si="179"/>
        <v>99.797385620915037</v>
      </c>
      <c r="AK5738" s="21" t="s">
        <v>2060</v>
      </c>
      <c r="AL5738" t="s">
        <v>2613</v>
      </c>
      <c r="AM5738" s="26" t="s">
        <v>38</v>
      </c>
      <c r="AN5738" t="s">
        <v>2030</v>
      </c>
    </row>
    <row r="5739" spans="1:40" ht="15" hidden="1" thickTop="1" x14ac:dyDescent="0.35">
      <c r="A5739" t="s">
        <v>2329</v>
      </c>
      <c r="B5739" t="s">
        <v>21737</v>
      </c>
      <c r="C5739" t="s">
        <v>2660</v>
      </c>
      <c r="D5739" t="s">
        <v>21738</v>
      </c>
      <c r="E5739" t="s">
        <v>61</v>
      </c>
      <c r="F5739">
        <v>2</v>
      </c>
      <c r="G5739" t="s">
        <v>2524</v>
      </c>
      <c r="H5739" t="s">
        <v>2056</v>
      </c>
      <c r="I5739" t="s">
        <v>2076</v>
      </c>
      <c r="J5739" t="s">
        <v>2525</v>
      </c>
      <c r="K5739" t="s">
        <v>62</v>
      </c>
      <c r="L5739" t="s">
        <v>2058</v>
      </c>
      <c r="M5739" t="s">
        <v>2059</v>
      </c>
      <c r="N5739">
        <v>5</v>
      </c>
      <c r="O5739">
        <v>335</v>
      </c>
      <c r="P5739">
        <v>1.37</v>
      </c>
      <c r="Q5739">
        <v>24480</v>
      </c>
      <c r="R5739">
        <v>0</v>
      </c>
      <c r="S5739">
        <v>0</v>
      </c>
      <c r="T5739">
        <v>0</v>
      </c>
      <c r="U5739">
        <v>5</v>
      </c>
      <c r="V5739">
        <v>335</v>
      </c>
      <c r="W5739">
        <v>1.37</v>
      </c>
      <c r="X5739">
        <v>0</v>
      </c>
      <c r="Y5739">
        <v>0</v>
      </c>
      <c r="Z5739">
        <v>0</v>
      </c>
      <c r="AA5739">
        <v>0</v>
      </c>
      <c r="AB5739">
        <v>0</v>
      </c>
      <c r="AC5739">
        <v>0</v>
      </c>
      <c r="AD5739">
        <v>0</v>
      </c>
      <c r="AE5739">
        <v>0</v>
      </c>
      <c r="AF5739">
        <v>0</v>
      </c>
      <c r="AG5739" t="s">
        <v>21739</v>
      </c>
      <c r="AH5739" s="21" t="str">
        <f t="shared" si="178"/>
        <v>YR25</v>
      </c>
      <c r="AI5739" s="21">
        <v>345.36</v>
      </c>
      <c r="AJ5739" s="21">
        <f t="shared" si="179"/>
        <v>98.631535947712422</v>
      </c>
      <c r="AK5739" s="21" t="s">
        <v>2063</v>
      </c>
      <c r="AL5739" t="s">
        <v>2527</v>
      </c>
      <c r="AM5739" s="26" t="s">
        <v>38</v>
      </c>
      <c r="AN5739" t="s">
        <v>2031</v>
      </c>
    </row>
    <row r="5740" spans="1:40" ht="15" hidden="1" thickTop="1" x14ac:dyDescent="0.35">
      <c r="A5740" t="s">
        <v>13638</v>
      </c>
      <c r="B5740" t="s">
        <v>21740</v>
      </c>
      <c r="C5740" t="s">
        <v>3192</v>
      </c>
      <c r="D5740" t="s">
        <v>21741</v>
      </c>
      <c r="E5740" t="s">
        <v>2608</v>
      </c>
      <c r="F5740">
        <v>1</v>
      </c>
      <c r="G5740" t="s">
        <v>2609</v>
      </c>
      <c r="H5740" t="s">
        <v>2577</v>
      </c>
      <c r="I5740" t="s">
        <v>2076</v>
      </c>
      <c r="J5740" t="s">
        <v>2764</v>
      </c>
      <c r="K5740" t="s">
        <v>2765</v>
      </c>
      <c r="L5740" t="s">
        <v>2058</v>
      </c>
      <c r="M5740" t="s">
        <v>2059</v>
      </c>
      <c r="N5740">
        <v>14</v>
      </c>
      <c r="O5740">
        <v>797</v>
      </c>
      <c r="P5740">
        <v>3.26</v>
      </c>
      <c r="Q5740">
        <v>24480</v>
      </c>
      <c r="R5740">
        <v>8</v>
      </c>
      <c r="S5740">
        <v>451</v>
      </c>
      <c r="T5740">
        <v>1.84</v>
      </c>
      <c r="U5740">
        <v>6</v>
      </c>
      <c r="V5740">
        <v>346</v>
      </c>
      <c r="W5740">
        <v>1.41</v>
      </c>
      <c r="X5740">
        <v>0</v>
      </c>
      <c r="Y5740">
        <v>0</v>
      </c>
      <c r="Z5740">
        <v>0</v>
      </c>
      <c r="AA5740">
        <v>0</v>
      </c>
      <c r="AB5740">
        <v>0</v>
      </c>
      <c r="AC5740">
        <v>0</v>
      </c>
      <c r="AD5740">
        <v>0</v>
      </c>
      <c r="AE5740">
        <v>0</v>
      </c>
      <c r="AF5740">
        <v>0</v>
      </c>
      <c r="AG5740" t="s">
        <v>21742</v>
      </c>
      <c r="AH5740" s="21" t="str">
        <f t="shared" si="178"/>
        <v>YR25</v>
      </c>
      <c r="AI5740" s="21">
        <v>345.36</v>
      </c>
      <c r="AJ5740" s="21">
        <f t="shared" si="179"/>
        <v>96.744281045751634</v>
      </c>
      <c r="AK5740" s="21" t="s">
        <v>2063</v>
      </c>
      <c r="AL5740" t="s">
        <v>2613</v>
      </c>
      <c r="AM5740" s="26" t="s">
        <v>38</v>
      </c>
      <c r="AN5740" t="s">
        <v>2033</v>
      </c>
    </row>
    <row r="5741" spans="1:40" ht="15" hidden="1" thickTop="1" x14ac:dyDescent="0.35">
      <c r="A5741" t="s">
        <v>13642</v>
      </c>
      <c r="B5741" t="s">
        <v>21743</v>
      </c>
      <c r="C5741" t="s">
        <v>3405</v>
      </c>
      <c r="D5741" t="s">
        <v>21744</v>
      </c>
      <c r="E5741" t="s">
        <v>3407</v>
      </c>
      <c r="F5741">
        <v>1</v>
      </c>
      <c r="G5741" t="s">
        <v>2509</v>
      </c>
      <c r="H5741" t="s">
        <v>2510</v>
      </c>
      <c r="I5741" t="s">
        <v>2076</v>
      </c>
      <c r="J5741" t="s">
        <v>3408</v>
      </c>
      <c r="K5741" t="s">
        <v>3109</v>
      </c>
      <c r="L5741" t="s">
        <v>2058</v>
      </c>
      <c r="M5741" t="s">
        <v>2225</v>
      </c>
      <c r="N5741">
        <v>0</v>
      </c>
      <c r="O5741">
        <v>0</v>
      </c>
      <c r="P5741">
        <v>0</v>
      </c>
      <c r="Q5741">
        <v>12240</v>
      </c>
      <c r="R5741">
        <v>0</v>
      </c>
      <c r="S5741">
        <v>0</v>
      </c>
      <c r="T5741">
        <v>0</v>
      </c>
      <c r="U5741">
        <v>0</v>
      </c>
      <c r="V5741">
        <v>0</v>
      </c>
      <c r="W5741">
        <v>0</v>
      </c>
      <c r="X5741">
        <v>0</v>
      </c>
      <c r="Y5741">
        <v>0</v>
      </c>
      <c r="Z5741">
        <v>0</v>
      </c>
      <c r="AA5741">
        <v>0</v>
      </c>
      <c r="AB5741">
        <v>0</v>
      </c>
      <c r="AC5741">
        <v>0</v>
      </c>
      <c r="AD5741">
        <v>0</v>
      </c>
      <c r="AE5741">
        <v>0</v>
      </c>
      <c r="AF5741">
        <v>0</v>
      </c>
      <c r="AG5741" t="s">
        <v>21745</v>
      </c>
      <c r="AH5741" s="21" t="str">
        <f t="shared" si="178"/>
        <v>YR25</v>
      </c>
      <c r="AI5741" s="21">
        <v>172.79999999999998</v>
      </c>
      <c r="AJ5741" s="21">
        <f t="shared" si="179"/>
        <v>100</v>
      </c>
      <c r="AK5741" s="21" t="s">
        <v>2060</v>
      </c>
      <c r="AL5741" t="s">
        <v>3411</v>
      </c>
      <c r="AM5741" s="26" t="s">
        <v>38</v>
      </c>
      <c r="AN5741" t="s">
        <v>2031</v>
      </c>
    </row>
    <row r="5742" spans="1:40" ht="15" hidden="1" thickTop="1" x14ac:dyDescent="0.35">
      <c r="A5742" t="s">
        <v>13646</v>
      </c>
      <c r="B5742" t="s">
        <v>21746</v>
      </c>
      <c r="C5742" t="s">
        <v>2997</v>
      </c>
      <c r="D5742" t="s">
        <v>21747</v>
      </c>
      <c r="E5742" t="s">
        <v>43</v>
      </c>
      <c r="F5742">
        <v>2</v>
      </c>
      <c r="G5742" t="s">
        <v>2055</v>
      </c>
      <c r="H5742" t="s">
        <v>2056</v>
      </c>
      <c r="I5742" t="s">
        <v>2076</v>
      </c>
      <c r="J5742" t="s">
        <v>2999</v>
      </c>
      <c r="K5742" t="s">
        <v>42</v>
      </c>
      <c r="L5742" t="s">
        <v>2058</v>
      </c>
      <c r="M5742" t="s">
        <v>2488</v>
      </c>
      <c r="N5742">
        <v>4</v>
      </c>
      <c r="O5742">
        <v>296</v>
      </c>
      <c r="P5742">
        <v>1.81</v>
      </c>
      <c r="Q5742">
        <v>16320</v>
      </c>
      <c r="R5742">
        <v>1</v>
      </c>
      <c r="S5742">
        <v>22</v>
      </c>
      <c r="T5742">
        <v>0.13</v>
      </c>
      <c r="U5742">
        <v>2</v>
      </c>
      <c r="V5742">
        <v>231</v>
      </c>
      <c r="W5742">
        <v>1.42</v>
      </c>
      <c r="X5742">
        <v>0</v>
      </c>
      <c r="Y5742">
        <v>0</v>
      </c>
      <c r="Z5742">
        <v>0</v>
      </c>
      <c r="AA5742">
        <v>1</v>
      </c>
      <c r="AB5742">
        <v>43</v>
      </c>
      <c r="AC5742">
        <v>0.26</v>
      </c>
      <c r="AD5742">
        <v>0</v>
      </c>
      <c r="AE5742">
        <v>0</v>
      </c>
      <c r="AF5742">
        <v>0</v>
      </c>
      <c r="AG5742" t="s">
        <v>21748</v>
      </c>
      <c r="AH5742" s="21" t="str">
        <f t="shared" si="178"/>
        <v>YR25</v>
      </c>
      <c r="AI5742" s="21">
        <v>230.40000000000003</v>
      </c>
      <c r="AJ5742" s="21">
        <f t="shared" si="179"/>
        <v>98.186274509803923</v>
      </c>
      <c r="AK5742" s="21" t="s">
        <v>2063</v>
      </c>
      <c r="AL5742" t="s">
        <v>2964</v>
      </c>
      <c r="AM5742" s="26" t="s">
        <v>38</v>
      </c>
      <c r="AN5742" t="s">
        <v>2031</v>
      </c>
    </row>
    <row r="5743" spans="1:40" ht="15" hidden="1" thickTop="1" x14ac:dyDescent="0.35">
      <c r="A5743" t="s">
        <v>13650</v>
      </c>
      <c r="B5743" t="s">
        <v>21749</v>
      </c>
      <c r="C5743" t="s">
        <v>3639</v>
      </c>
      <c r="D5743" t="s">
        <v>16922</v>
      </c>
      <c r="E5743" t="s">
        <v>3309</v>
      </c>
      <c r="F5743">
        <v>1</v>
      </c>
      <c r="G5743" t="s">
        <v>2509</v>
      </c>
      <c r="H5743" t="s">
        <v>2510</v>
      </c>
      <c r="I5743" t="s">
        <v>2076</v>
      </c>
      <c r="J5743" t="s">
        <v>3522</v>
      </c>
      <c r="K5743" t="s">
        <v>3109</v>
      </c>
      <c r="L5743" t="s">
        <v>2058</v>
      </c>
      <c r="M5743" t="s">
        <v>2059</v>
      </c>
      <c r="N5743">
        <v>2</v>
      </c>
      <c r="O5743">
        <v>76</v>
      </c>
      <c r="P5743">
        <v>0.31</v>
      </c>
      <c r="Q5743">
        <v>24480</v>
      </c>
      <c r="R5743">
        <v>1</v>
      </c>
      <c r="S5743">
        <v>31</v>
      </c>
      <c r="T5743">
        <v>0.13</v>
      </c>
      <c r="U5743">
        <v>1</v>
      </c>
      <c r="V5743">
        <v>45</v>
      </c>
      <c r="W5743">
        <v>0.18</v>
      </c>
      <c r="X5743">
        <v>0</v>
      </c>
      <c r="Y5743">
        <v>0</v>
      </c>
      <c r="Z5743">
        <v>0</v>
      </c>
      <c r="AA5743">
        <v>0</v>
      </c>
      <c r="AB5743">
        <v>0</v>
      </c>
      <c r="AC5743">
        <v>0</v>
      </c>
      <c r="AD5743">
        <v>0</v>
      </c>
      <c r="AE5743">
        <v>0</v>
      </c>
      <c r="AF5743">
        <v>0</v>
      </c>
      <c r="AG5743" t="s">
        <v>21750</v>
      </c>
      <c r="AH5743" s="21" t="str">
        <f t="shared" si="178"/>
        <v>YR25</v>
      </c>
      <c r="AI5743" s="21">
        <v>345.36</v>
      </c>
      <c r="AJ5743" s="21">
        <f t="shared" si="179"/>
        <v>99.689542483660134</v>
      </c>
      <c r="AK5743" s="21" t="s">
        <v>2060</v>
      </c>
      <c r="AL5743" t="s">
        <v>2515</v>
      </c>
      <c r="AM5743" s="26" t="s">
        <v>38</v>
      </c>
      <c r="AN5743" t="s">
        <v>2033</v>
      </c>
    </row>
    <row r="5744" spans="1:40" ht="15" hidden="1" thickTop="1" x14ac:dyDescent="0.35">
      <c r="A5744" t="s">
        <v>13654</v>
      </c>
      <c r="B5744" t="s">
        <v>21751</v>
      </c>
      <c r="C5744" t="s">
        <v>2798</v>
      </c>
      <c r="D5744" t="s">
        <v>21752</v>
      </c>
      <c r="E5744" t="s">
        <v>3193</v>
      </c>
      <c r="F5744">
        <v>1</v>
      </c>
      <c r="G5744" t="s">
        <v>2609</v>
      </c>
      <c r="H5744" t="s">
        <v>2577</v>
      </c>
      <c r="I5744" t="s">
        <v>2076</v>
      </c>
      <c r="J5744" t="s">
        <v>2610</v>
      </c>
      <c r="K5744" t="s">
        <v>2611</v>
      </c>
      <c r="L5744" t="s">
        <v>2058</v>
      </c>
      <c r="M5744" t="s">
        <v>2059</v>
      </c>
      <c r="N5744">
        <v>9</v>
      </c>
      <c r="O5744">
        <v>143</v>
      </c>
      <c r="P5744">
        <v>0.57999999999999996</v>
      </c>
      <c r="Q5744">
        <v>24480</v>
      </c>
      <c r="R5744">
        <v>6</v>
      </c>
      <c r="S5744">
        <v>41</v>
      </c>
      <c r="T5744">
        <v>0.17</v>
      </c>
      <c r="U5744">
        <v>3</v>
      </c>
      <c r="V5744">
        <v>102</v>
      </c>
      <c r="W5744">
        <v>0.42</v>
      </c>
      <c r="X5744">
        <v>0</v>
      </c>
      <c r="Y5744">
        <v>0</v>
      </c>
      <c r="Z5744">
        <v>0</v>
      </c>
      <c r="AA5744">
        <v>0</v>
      </c>
      <c r="AB5744">
        <v>0</v>
      </c>
      <c r="AC5744">
        <v>0</v>
      </c>
      <c r="AD5744">
        <v>0</v>
      </c>
      <c r="AE5744">
        <v>0</v>
      </c>
      <c r="AF5744">
        <v>0</v>
      </c>
      <c r="AG5744" t="s">
        <v>21753</v>
      </c>
      <c r="AH5744" s="21" t="str">
        <f t="shared" si="178"/>
        <v>YR25</v>
      </c>
      <c r="AI5744" s="21">
        <v>345.36</v>
      </c>
      <c r="AJ5744" s="21">
        <f t="shared" si="179"/>
        <v>99.415849673202615</v>
      </c>
      <c r="AK5744" s="21" t="s">
        <v>2060</v>
      </c>
      <c r="AL5744" t="s">
        <v>2613</v>
      </c>
      <c r="AM5744" s="26" t="s">
        <v>38</v>
      </c>
      <c r="AN5744" t="s">
        <v>2033</v>
      </c>
    </row>
    <row r="5745" spans="1:40" ht="15" hidden="1" thickTop="1" x14ac:dyDescent="0.35">
      <c r="A5745" t="s">
        <v>13658</v>
      </c>
      <c r="B5745" t="s">
        <v>21754</v>
      </c>
      <c r="C5745" t="s">
        <v>3936</v>
      </c>
      <c r="D5745" t="s">
        <v>21755</v>
      </c>
      <c r="E5745" t="s">
        <v>2691</v>
      </c>
      <c r="F5745">
        <v>1</v>
      </c>
      <c r="G5745" t="s">
        <v>2600</v>
      </c>
      <c r="H5745" t="s">
        <v>2577</v>
      </c>
      <c r="I5745" t="s">
        <v>2076</v>
      </c>
      <c r="J5745" t="s">
        <v>2699</v>
      </c>
      <c r="K5745" t="s">
        <v>2579</v>
      </c>
      <c r="L5745" t="s">
        <v>2058</v>
      </c>
      <c r="M5745" t="s">
        <v>2310</v>
      </c>
      <c r="N5745">
        <v>9</v>
      </c>
      <c r="O5745">
        <v>471</v>
      </c>
      <c r="P5745">
        <v>2.89</v>
      </c>
      <c r="Q5745">
        <v>16320</v>
      </c>
      <c r="R5745">
        <v>7</v>
      </c>
      <c r="S5745">
        <v>371</v>
      </c>
      <c r="T5745">
        <v>2.27</v>
      </c>
      <c r="U5745">
        <v>2</v>
      </c>
      <c r="V5745">
        <v>100</v>
      </c>
      <c r="W5745">
        <v>0.61</v>
      </c>
      <c r="X5745">
        <v>0</v>
      </c>
      <c r="Y5745">
        <v>0</v>
      </c>
      <c r="Z5745">
        <v>0</v>
      </c>
      <c r="AA5745">
        <v>0</v>
      </c>
      <c r="AB5745">
        <v>0</v>
      </c>
      <c r="AC5745">
        <v>0</v>
      </c>
      <c r="AD5745">
        <v>0</v>
      </c>
      <c r="AE5745">
        <v>0</v>
      </c>
      <c r="AF5745">
        <v>0</v>
      </c>
      <c r="AG5745" t="s">
        <v>21756</v>
      </c>
      <c r="AH5745" s="21" t="str">
        <f t="shared" si="178"/>
        <v>YR25</v>
      </c>
      <c r="AI5745" s="21">
        <v>230.39999999999998</v>
      </c>
      <c r="AJ5745" s="21">
        <f t="shared" si="179"/>
        <v>97.11397058823529</v>
      </c>
      <c r="AK5745" s="21" t="s">
        <v>2063</v>
      </c>
      <c r="AL5745" t="s">
        <v>2581</v>
      </c>
      <c r="AM5745" s="26" t="s">
        <v>38</v>
      </c>
      <c r="AN5745" t="s">
        <v>2030</v>
      </c>
    </row>
    <row r="5746" spans="1:40" ht="15" hidden="1" thickTop="1" x14ac:dyDescent="0.35">
      <c r="A5746" t="s">
        <v>13662</v>
      </c>
      <c r="B5746" t="s">
        <v>21757</v>
      </c>
      <c r="C5746" t="s">
        <v>2762</v>
      </c>
      <c r="D5746" t="s">
        <v>21758</v>
      </c>
      <c r="E5746" t="s">
        <v>2608</v>
      </c>
      <c r="F5746">
        <v>1</v>
      </c>
      <c r="G5746" t="s">
        <v>2609</v>
      </c>
      <c r="H5746" t="s">
        <v>2577</v>
      </c>
      <c r="I5746" t="s">
        <v>2076</v>
      </c>
      <c r="J5746" t="s">
        <v>2764</v>
      </c>
      <c r="K5746" t="s">
        <v>2765</v>
      </c>
      <c r="L5746" t="s">
        <v>2058</v>
      </c>
      <c r="M5746" t="s">
        <v>2059</v>
      </c>
      <c r="N5746">
        <v>8</v>
      </c>
      <c r="O5746">
        <v>611</v>
      </c>
      <c r="P5746">
        <v>2.5</v>
      </c>
      <c r="Q5746">
        <v>24480</v>
      </c>
      <c r="R5746">
        <v>4</v>
      </c>
      <c r="S5746">
        <v>180</v>
      </c>
      <c r="T5746">
        <v>0.74</v>
      </c>
      <c r="U5746">
        <v>4</v>
      </c>
      <c r="V5746">
        <v>431</v>
      </c>
      <c r="W5746">
        <v>1.76</v>
      </c>
      <c r="X5746">
        <v>0</v>
      </c>
      <c r="Y5746">
        <v>0</v>
      </c>
      <c r="Z5746">
        <v>0</v>
      </c>
      <c r="AA5746">
        <v>0</v>
      </c>
      <c r="AB5746">
        <v>0</v>
      </c>
      <c r="AC5746">
        <v>0</v>
      </c>
      <c r="AD5746">
        <v>0</v>
      </c>
      <c r="AE5746">
        <v>0</v>
      </c>
      <c r="AF5746">
        <v>0</v>
      </c>
      <c r="AG5746" t="s">
        <v>21759</v>
      </c>
      <c r="AH5746" s="21" t="str">
        <f t="shared" si="178"/>
        <v>YR25</v>
      </c>
      <c r="AI5746" s="21">
        <v>345.36</v>
      </c>
      <c r="AJ5746" s="21">
        <f t="shared" si="179"/>
        <v>97.504084967320267</v>
      </c>
      <c r="AK5746" s="21" t="s">
        <v>2063</v>
      </c>
      <c r="AL5746" t="s">
        <v>2613</v>
      </c>
      <c r="AM5746" s="26" t="s">
        <v>38</v>
      </c>
      <c r="AN5746" t="s">
        <v>2032</v>
      </c>
    </row>
    <row r="5747" spans="1:40" ht="15" hidden="1" thickTop="1" x14ac:dyDescent="0.35">
      <c r="A5747" t="s">
        <v>13666</v>
      </c>
      <c r="B5747" t="s">
        <v>21760</v>
      </c>
      <c r="C5747" t="s">
        <v>4856</v>
      </c>
      <c r="D5747" t="s">
        <v>21761</v>
      </c>
      <c r="E5747" t="s">
        <v>3704</v>
      </c>
      <c r="F5747">
        <v>1</v>
      </c>
      <c r="G5747" t="s">
        <v>2619</v>
      </c>
      <c r="H5747" t="s">
        <v>2620</v>
      </c>
      <c r="I5747" t="s">
        <v>2076</v>
      </c>
      <c r="J5747" t="s">
        <v>3705</v>
      </c>
      <c r="K5747" t="s">
        <v>2655</v>
      </c>
      <c r="L5747" t="s">
        <v>2058</v>
      </c>
      <c r="M5747" t="s">
        <v>2059</v>
      </c>
      <c r="N5747">
        <v>2</v>
      </c>
      <c r="O5747">
        <v>147</v>
      </c>
      <c r="P5747">
        <v>0.6</v>
      </c>
      <c r="Q5747">
        <v>24480</v>
      </c>
      <c r="R5747">
        <v>0</v>
      </c>
      <c r="S5747">
        <v>0</v>
      </c>
      <c r="T5747">
        <v>0</v>
      </c>
      <c r="U5747">
        <v>2</v>
      </c>
      <c r="V5747">
        <v>147</v>
      </c>
      <c r="W5747">
        <v>0.6</v>
      </c>
      <c r="X5747">
        <v>0</v>
      </c>
      <c r="Y5747">
        <v>0</v>
      </c>
      <c r="Z5747">
        <v>0</v>
      </c>
      <c r="AA5747">
        <v>0</v>
      </c>
      <c r="AB5747">
        <v>0</v>
      </c>
      <c r="AC5747">
        <v>0</v>
      </c>
      <c r="AD5747">
        <v>0</v>
      </c>
      <c r="AE5747">
        <v>0</v>
      </c>
      <c r="AF5747">
        <v>0</v>
      </c>
      <c r="AG5747" t="s">
        <v>21762</v>
      </c>
      <c r="AH5747" s="21" t="str">
        <f t="shared" si="178"/>
        <v>YR25</v>
      </c>
      <c r="AI5747" s="21">
        <v>345.36</v>
      </c>
      <c r="AJ5747" s="21">
        <f t="shared" si="179"/>
        <v>99.399509803921575</v>
      </c>
      <c r="AK5747" s="21" t="s">
        <v>2060</v>
      </c>
      <c r="AL5747" t="s">
        <v>2984</v>
      </c>
      <c r="AM5747" s="26" t="s">
        <v>38</v>
      </c>
      <c r="AN5747" t="s">
        <v>2031</v>
      </c>
    </row>
    <row r="5748" spans="1:40" ht="15" hidden="1" thickTop="1" x14ac:dyDescent="0.35">
      <c r="A5748" t="s">
        <v>13670</v>
      </c>
      <c r="B5748" t="s">
        <v>2327</v>
      </c>
      <c r="C5748" t="s">
        <v>237</v>
      </c>
      <c r="D5748" t="s">
        <v>2328</v>
      </c>
      <c r="E5748" t="s">
        <v>72</v>
      </c>
      <c r="F5748">
        <v>1</v>
      </c>
      <c r="G5748" t="s">
        <v>2055</v>
      </c>
      <c r="H5748" t="s">
        <v>2056</v>
      </c>
      <c r="I5748" t="s">
        <v>2076</v>
      </c>
      <c r="J5748" t="s">
        <v>73</v>
      </c>
      <c r="K5748" t="s">
        <v>68</v>
      </c>
      <c r="L5748" t="s">
        <v>2058</v>
      </c>
      <c r="M5748" t="s">
        <v>2059</v>
      </c>
      <c r="N5748">
        <v>8</v>
      </c>
      <c r="O5748">
        <v>203</v>
      </c>
      <c r="P5748">
        <v>0.83</v>
      </c>
      <c r="Q5748">
        <v>24480</v>
      </c>
      <c r="R5748">
        <v>0</v>
      </c>
      <c r="S5748">
        <v>0</v>
      </c>
      <c r="T5748">
        <v>0</v>
      </c>
      <c r="U5748">
        <v>8</v>
      </c>
      <c r="V5748">
        <v>203</v>
      </c>
      <c r="W5748">
        <v>0.83</v>
      </c>
      <c r="X5748">
        <v>0</v>
      </c>
      <c r="Y5748">
        <v>0</v>
      </c>
      <c r="Z5748">
        <v>0</v>
      </c>
      <c r="AA5748">
        <v>0</v>
      </c>
      <c r="AB5748">
        <v>0</v>
      </c>
      <c r="AC5748">
        <v>0</v>
      </c>
      <c r="AD5748">
        <v>0</v>
      </c>
      <c r="AE5748">
        <v>0</v>
      </c>
      <c r="AF5748">
        <v>0</v>
      </c>
      <c r="AG5748" t="s">
        <v>497</v>
      </c>
      <c r="AH5748" s="21" t="str">
        <f t="shared" si="178"/>
        <v>YR25</v>
      </c>
      <c r="AI5748" s="21">
        <v>345.36</v>
      </c>
      <c r="AJ5748" s="21">
        <f t="shared" si="179"/>
        <v>99.170751633986924</v>
      </c>
      <c r="AK5748" s="21" t="s">
        <v>2063</v>
      </c>
      <c r="AL5748" t="s">
        <v>75</v>
      </c>
      <c r="AM5748" s="26" t="s">
        <v>38</v>
      </c>
      <c r="AN5748" t="s">
        <v>2030</v>
      </c>
    </row>
    <row r="5749" spans="1:40" ht="15" hidden="1" thickTop="1" x14ac:dyDescent="0.35">
      <c r="A5749" t="s">
        <v>13674</v>
      </c>
      <c r="B5749" t="s">
        <v>21763</v>
      </c>
      <c r="C5749" t="s">
        <v>6477</v>
      </c>
      <c r="D5749" t="s">
        <v>21764</v>
      </c>
      <c r="E5749" t="s">
        <v>3309</v>
      </c>
      <c r="F5749">
        <v>1</v>
      </c>
      <c r="G5749" t="s">
        <v>2509</v>
      </c>
      <c r="H5749" t="s">
        <v>2510</v>
      </c>
      <c r="I5749" t="s">
        <v>2076</v>
      </c>
      <c r="J5749" t="s">
        <v>3522</v>
      </c>
      <c r="K5749" t="s">
        <v>3109</v>
      </c>
      <c r="L5749" t="s">
        <v>2058</v>
      </c>
      <c r="M5749" t="s">
        <v>2059</v>
      </c>
      <c r="N5749">
        <v>6</v>
      </c>
      <c r="O5749">
        <v>451</v>
      </c>
      <c r="P5749">
        <v>1.84</v>
      </c>
      <c r="Q5749">
        <v>24480</v>
      </c>
      <c r="R5749">
        <v>0</v>
      </c>
      <c r="S5749">
        <v>0</v>
      </c>
      <c r="T5749">
        <v>0</v>
      </c>
      <c r="U5749">
        <v>4</v>
      </c>
      <c r="V5749">
        <v>182</v>
      </c>
      <c r="W5749">
        <v>0.74</v>
      </c>
      <c r="X5749">
        <v>0</v>
      </c>
      <c r="Y5749">
        <v>0</v>
      </c>
      <c r="Z5749">
        <v>0</v>
      </c>
      <c r="AA5749">
        <v>1</v>
      </c>
      <c r="AB5749">
        <v>213</v>
      </c>
      <c r="AC5749">
        <v>0.87</v>
      </c>
      <c r="AD5749">
        <v>1</v>
      </c>
      <c r="AE5749">
        <v>56</v>
      </c>
      <c r="AF5749">
        <v>0.23</v>
      </c>
      <c r="AG5749" t="s">
        <v>21765</v>
      </c>
      <c r="AH5749" s="21" t="str">
        <f t="shared" si="178"/>
        <v>YR25</v>
      </c>
      <c r="AI5749" s="21">
        <v>345.36</v>
      </c>
      <c r="AJ5749" s="21">
        <f t="shared" si="179"/>
        <v>98.157679738562095</v>
      </c>
      <c r="AK5749" s="21" t="s">
        <v>2063</v>
      </c>
      <c r="AL5749" t="s">
        <v>2515</v>
      </c>
      <c r="AM5749" s="26" t="s">
        <v>38</v>
      </c>
      <c r="AN5749" t="s">
        <v>2031</v>
      </c>
    </row>
    <row r="5750" spans="1:40" ht="15" hidden="1" thickTop="1" x14ac:dyDescent="0.35">
      <c r="A5750" t="s">
        <v>13678</v>
      </c>
      <c r="B5750" t="s">
        <v>21766</v>
      </c>
      <c r="C5750" t="s">
        <v>4394</v>
      </c>
      <c r="D5750" t="s">
        <v>21767</v>
      </c>
      <c r="E5750" t="s">
        <v>3193</v>
      </c>
      <c r="F5750">
        <v>1</v>
      </c>
      <c r="G5750" t="s">
        <v>2609</v>
      </c>
      <c r="H5750" t="s">
        <v>2577</v>
      </c>
      <c r="I5750" t="s">
        <v>2076</v>
      </c>
      <c r="J5750" t="s">
        <v>2764</v>
      </c>
      <c r="K5750" t="s">
        <v>2765</v>
      </c>
      <c r="L5750" t="s">
        <v>2058</v>
      </c>
      <c r="M5750" t="s">
        <v>2170</v>
      </c>
      <c r="N5750">
        <v>4</v>
      </c>
      <c r="O5750">
        <v>61</v>
      </c>
      <c r="P5750">
        <v>0.4</v>
      </c>
      <c r="Q5750">
        <v>15300</v>
      </c>
      <c r="R5750">
        <v>2</v>
      </c>
      <c r="S5750">
        <v>31</v>
      </c>
      <c r="T5750">
        <v>0.2</v>
      </c>
      <c r="U5750">
        <v>2</v>
      </c>
      <c r="V5750">
        <v>30</v>
      </c>
      <c r="W5750">
        <v>0.2</v>
      </c>
      <c r="X5750">
        <v>0</v>
      </c>
      <c r="Y5750">
        <v>0</v>
      </c>
      <c r="Z5750">
        <v>0</v>
      </c>
      <c r="AA5750">
        <v>0</v>
      </c>
      <c r="AB5750">
        <v>0</v>
      </c>
      <c r="AC5750">
        <v>0</v>
      </c>
      <c r="AD5750">
        <v>0</v>
      </c>
      <c r="AE5750">
        <v>0</v>
      </c>
      <c r="AF5750">
        <v>0</v>
      </c>
      <c r="AG5750" t="s">
        <v>21768</v>
      </c>
      <c r="AH5750" s="21" t="str">
        <f t="shared" si="178"/>
        <v>YR25</v>
      </c>
      <c r="AI5750" s="21">
        <v>216</v>
      </c>
      <c r="AJ5750" s="21">
        <f t="shared" si="179"/>
        <v>99.601307189542482</v>
      </c>
      <c r="AK5750" s="21" t="s">
        <v>2060</v>
      </c>
      <c r="AL5750" t="s">
        <v>2613</v>
      </c>
      <c r="AM5750" s="26" t="s">
        <v>38</v>
      </c>
      <c r="AN5750" t="s">
        <v>2030</v>
      </c>
    </row>
    <row r="5751" spans="1:40" ht="15" hidden="1" thickTop="1" x14ac:dyDescent="0.35">
      <c r="A5751" t="s">
        <v>13682</v>
      </c>
      <c r="B5751" t="s">
        <v>21769</v>
      </c>
      <c r="C5751" t="s">
        <v>4228</v>
      </c>
      <c r="D5751" t="s">
        <v>21770</v>
      </c>
      <c r="E5751" t="s">
        <v>3407</v>
      </c>
      <c r="F5751">
        <v>1</v>
      </c>
      <c r="G5751" t="s">
        <v>2509</v>
      </c>
      <c r="H5751" t="s">
        <v>2510</v>
      </c>
      <c r="I5751" t="s">
        <v>2076</v>
      </c>
      <c r="J5751" t="s">
        <v>3408</v>
      </c>
      <c r="K5751" t="s">
        <v>3109</v>
      </c>
      <c r="L5751" t="s">
        <v>2058</v>
      </c>
      <c r="M5751" t="s">
        <v>2170</v>
      </c>
      <c r="N5751">
        <v>1</v>
      </c>
      <c r="O5751">
        <v>66</v>
      </c>
      <c r="P5751">
        <v>0.43</v>
      </c>
      <c r="Q5751">
        <v>15300</v>
      </c>
      <c r="R5751">
        <v>1</v>
      </c>
      <c r="S5751">
        <v>66</v>
      </c>
      <c r="T5751">
        <v>0.43</v>
      </c>
      <c r="U5751">
        <v>0</v>
      </c>
      <c r="V5751">
        <v>0</v>
      </c>
      <c r="W5751">
        <v>0</v>
      </c>
      <c r="X5751">
        <v>0</v>
      </c>
      <c r="Y5751">
        <v>0</v>
      </c>
      <c r="Z5751">
        <v>0</v>
      </c>
      <c r="AA5751">
        <v>0</v>
      </c>
      <c r="AB5751">
        <v>0</v>
      </c>
      <c r="AC5751">
        <v>0</v>
      </c>
      <c r="AD5751">
        <v>0</v>
      </c>
      <c r="AE5751">
        <v>0</v>
      </c>
      <c r="AF5751">
        <v>0</v>
      </c>
      <c r="AG5751" t="s">
        <v>21771</v>
      </c>
      <c r="AH5751" s="21" t="str">
        <f t="shared" si="178"/>
        <v>YR25</v>
      </c>
      <c r="AI5751" s="21">
        <v>216</v>
      </c>
      <c r="AJ5751" s="21">
        <f t="shared" si="179"/>
        <v>99.568627450980387</v>
      </c>
      <c r="AK5751" s="21" t="s">
        <v>2060</v>
      </c>
      <c r="AL5751" t="s">
        <v>3411</v>
      </c>
      <c r="AM5751" s="26" t="s">
        <v>38</v>
      </c>
      <c r="AN5751" t="s">
        <v>2029</v>
      </c>
    </row>
    <row r="5752" spans="1:40" ht="15" hidden="1" thickTop="1" x14ac:dyDescent="0.35">
      <c r="A5752" t="s">
        <v>13686</v>
      </c>
      <c r="B5752" t="s">
        <v>21772</v>
      </c>
      <c r="C5752" t="s">
        <v>4053</v>
      </c>
      <c r="D5752" t="s">
        <v>21773</v>
      </c>
      <c r="E5752" t="s">
        <v>2667</v>
      </c>
      <c r="F5752">
        <v>1</v>
      </c>
      <c r="G5752" t="s">
        <v>2509</v>
      </c>
      <c r="H5752" t="s">
        <v>2510</v>
      </c>
      <c r="I5752" t="s">
        <v>2076</v>
      </c>
      <c r="J5752" t="s">
        <v>2794</v>
      </c>
      <c r="K5752" t="s">
        <v>2669</v>
      </c>
      <c r="L5752" t="s">
        <v>2058</v>
      </c>
      <c r="M5752" t="s">
        <v>2059</v>
      </c>
      <c r="N5752">
        <v>2</v>
      </c>
      <c r="O5752">
        <v>96</v>
      </c>
      <c r="P5752">
        <v>0.39</v>
      </c>
      <c r="Q5752">
        <v>24480</v>
      </c>
      <c r="R5752">
        <v>2</v>
      </c>
      <c r="S5752">
        <v>96</v>
      </c>
      <c r="T5752">
        <v>0.39</v>
      </c>
      <c r="U5752">
        <v>0</v>
      </c>
      <c r="V5752">
        <v>0</v>
      </c>
      <c r="W5752">
        <v>0</v>
      </c>
      <c r="X5752">
        <v>0</v>
      </c>
      <c r="Y5752">
        <v>0</v>
      </c>
      <c r="Z5752">
        <v>0</v>
      </c>
      <c r="AA5752">
        <v>0</v>
      </c>
      <c r="AB5752">
        <v>0</v>
      </c>
      <c r="AC5752">
        <v>0</v>
      </c>
      <c r="AD5752">
        <v>0</v>
      </c>
      <c r="AE5752">
        <v>0</v>
      </c>
      <c r="AF5752">
        <v>0</v>
      </c>
      <c r="AG5752" t="s">
        <v>21774</v>
      </c>
      <c r="AH5752" s="21" t="str">
        <f t="shared" si="178"/>
        <v>YR25</v>
      </c>
      <c r="AI5752" s="21">
        <v>345.36</v>
      </c>
      <c r="AJ5752" s="21">
        <f t="shared" si="179"/>
        <v>99.607843137254903</v>
      </c>
      <c r="AK5752" s="21" t="s">
        <v>2060</v>
      </c>
      <c r="AL5752" t="s">
        <v>2515</v>
      </c>
      <c r="AM5752" s="26" t="s">
        <v>38</v>
      </c>
      <c r="AN5752" t="s">
        <v>2032</v>
      </c>
    </row>
    <row r="5753" spans="1:40" ht="15" hidden="1" thickTop="1" x14ac:dyDescent="0.35">
      <c r="A5753" t="s">
        <v>13689</v>
      </c>
      <c r="B5753" t="s">
        <v>21775</v>
      </c>
      <c r="C5753" t="s">
        <v>4856</v>
      </c>
      <c r="D5753" t="s">
        <v>21776</v>
      </c>
      <c r="E5753" t="s">
        <v>3704</v>
      </c>
      <c r="F5753">
        <v>1</v>
      </c>
      <c r="G5753" t="s">
        <v>2619</v>
      </c>
      <c r="H5753" t="s">
        <v>2620</v>
      </c>
      <c r="I5753" t="s">
        <v>2076</v>
      </c>
      <c r="J5753" t="s">
        <v>3705</v>
      </c>
      <c r="K5753" t="s">
        <v>2655</v>
      </c>
      <c r="L5753" t="s">
        <v>2058</v>
      </c>
      <c r="M5753" t="s">
        <v>2059</v>
      </c>
      <c r="N5753">
        <v>8</v>
      </c>
      <c r="O5753">
        <v>541</v>
      </c>
      <c r="P5753">
        <v>2.21</v>
      </c>
      <c r="Q5753">
        <v>24480</v>
      </c>
      <c r="R5753">
        <v>3</v>
      </c>
      <c r="S5753">
        <v>188</v>
      </c>
      <c r="T5753">
        <v>0.77</v>
      </c>
      <c r="U5753">
        <v>4</v>
      </c>
      <c r="V5753">
        <v>243</v>
      </c>
      <c r="W5753">
        <v>0.99</v>
      </c>
      <c r="X5753">
        <v>1</v>
      </c>
      <c r="Y5753">
        <v>110</v>
      </c>
      <c r="Z5753">
        <v>0.45</v>
      </c>
      <c r="AA5753">
        <v>0</v>
      </c>
      <c r="AB5753">
        <v>0</v>
      </c>
      <c r="AC5753">
        <v>0</v>
      </c>
      <c r="AD5753">
        <v>0</v>
      </c>
      <c r="AE5753">
        <v>0</v>
      </c>
      <c r="AF5753">
        <v>0</v>
      </c>
      <c r="AG5753" t="s">
        <v>21777</v>
      </c>
      <c r="AH5753" s="21" t="str">
        <f t="shared" si="178"/>
        <v>YR25</v>
      </c>
      <c r="AI5753" s="21">
        <v>345.36</v>
      </c>
      <c r="AJ5753" s="21">
        <f t="shared" si="179"/>
        <v>97.790032679738559</v>
      </c>
      <c r="AK5753" s="21" t="s">
        <v>2063</v>
      </c>
      <c r="AL5753" t="s">
        <v>2984</v>
      </c>
      <c r="AM5753" s="26" t="s">
        <v>38</v>
      </c>
      <c r="AN5753" t="s">
        <v>2030</v>
      </c>
    </row>
    <row r="5754" spans="1:40" ht="15" hidden="1" thickTop="1" x14ac:dyDescent="0.35">
      <c r="A5754" t="s">
        <v>13692</v>
      </c>
      <c r="B5754" t="s">
        <v>2330</v>
      </c>
      <c r="C5754" t="s">
        <v>237</v>
      </c>
      <c r="D5754" t="s">
        <v>2331</v>
      </c>
      <c r="E5754" t="s">
        <v>72</v>
      </c>
      <c r="F5754">
        <v>1</v>
      </c>
      <c r="G5754" t="s">
        <v>2055</v>
      </c>
      <c r="H5754" t="s">
        <v>2056</v>
      </c>
      <c r="I5754" t="s">
        <v>2076</v>
      </c>
      <c r="J5754" t="s">
        <v>73</v>
      </c>
      <c r="K5754" t="s">
        <v>68</v>
      </c>
      <c r="L5754" t="s">
        <v>2058</v>
      </c>
      <c r="M5754" t="s">
        <v>2059</v>
      </c>
      <c r="N5754">
        <v>6</v>
      </c>
      <c r="O5754">
        <v>186</v>
      </c>
      <c r="P5754">
        <v>0.76</v>
      </c>
      <c r="Q5754">
        <v>24480</v>
      </c>
      <c r="R5754">
        <v>2</v>
      </c>
      <c r="S5754">
        <v>45</v>
      </c>
      <c r="T5754">
        <v>0.18</v>
      </c>
      <c r="U5754">
        <v>3</v>
      </c>
      <c r="V5754">
        <v>88</v>
      </c>
      <c r="W5754">
        <v>0.36</v>
      </c>
      <c r="X5754">
        <v>1</v>
      </c>
      <c r="Y5754">
        <v>53</v>
      </c>
      <c r="Z5754">
        <v>0.22</v>
      </c>
      <c r="AA5754">
        <v>0</v>
      </c>
      <c r="AB5754">
        <v>0</v>
      </c>
      <c r="AC5754">
        <v>0</v>
      </c>
      <c r="AD5754">
        <v>0</v>
      </c>
      <c r="AE5754">
        <v>0</v>
      </c>
      <c r="AF5754">
        <v>0</v>
      </c>
      <c r="AG5754" t="s">
        <v>498</v>
      </c>
      <c r="AH5754" s="21" t="str">
        <f t="shared" si="178"/>
        <v>YR25</v>
      </c>
      <c r="AI5754" s="21">
        <v>345.36</v>
      </c>
      <c r="AJ5754" s="21">
        <f t="shared" si="179"/>
        <v>99.240196078431367</v>
      </c>
      <c r="AK5754" s="21" t="s">
        <v>2060</v>
      </c>
      <c r="AL5754" t="s">
        <v>75</v>
      </c>
      <c r="AM5754" s="26" t="s">
        <v>38</v>
      </c>
      <c r="AN5754" t="s">
        <v>2032</v>
      </c>
    </row>
    <row r="5755" spans="1:40" ht="15" hidden="1" thickTop="1" x14ac:dyDescent="0.35">
      <c r="A5755" t="s">
        <v>13696</v>
      </c>
      <c r="B5755" t="s">
        <v>21778</v>
      </c>
      <c r="C5755" t="s">
        <v>5977</v>
      </c>
      <c r="D5755" t="s">
        <v>21779</v>
      </c>
      <c r="E5755" t="s">
        <v>4055</v>
      </c>
      <c r="F5755">
        <v>1</v>
      </c>
      <c r="G5755" t="s">
        <v>2509</v>
      </c>
      <c r="H5755" t="s">
        <v>2510</v>
      </c>
      <c r="I5755" t="s">
        <v>2076</v>
      </c>
      <c r="J5755" t="s">
        <v>2794</v>
      </c>
      <c r="K5755" t="s">
        <v>2669</v>
      </c>
      <c r="L5755" t="s">
        <v>2058</v>
      </c>
      <c r="M5755" t="s">
        <v>2059</v>
      </c>
      <c r="N5755">
        <v>3</v>
      </c>
      <c r="O5755">
        <v>217</v>
      </c>
      <c r="P5755">
        <v>0.89</v>
      </c>
      <c r="Q5755">
        <v>24480</v>
      </c>
      <c r="R5755">
        <v>0</v>
      </c>
      <c r="S5755">
        <v>0</v>
      </c>
      <c r="T5755">
        <v>0</v>
      </c>
      <c r="U5755">
        <v>3</v>
      </c>
      <c r="V5755">
        <v>217</v>
      </c>
      <c r="W5755">
        <v>0.89</v>
      </c>
      <c r="X5755">
        <v>0</v>
      </c>
      <c r="Y5755">
        <v>0</v>
      </c>
      <c r="Z5755">
        <v>0</v>
      </c>
      <c r="AA5755">
        <v>0</v>
      </c>
      <c r="AB5755">
        <v>0</v>
      </c>
      <c r="AC5755">
        <v>0</v>
      </c>
      <c r="AD5755">
        <v>0</v>
      </c>
      <c r="AE5755">
        <v>0</v>
      </c>
      <c r="AF5755">
        <v>0</v>
      </c>
      <c r="AG5755" t="s">
        <v>21780</v>
      </c>
      <c r="AH5755" s="21" t="str">
        <f t="shared" si="178"/>
        <v>YR25</v>
      </c>
      <c r="AI5755" s="21">
        <v>345.36</v>
      </c>
      <c r="AJ5755" s="21">
        <f t="shared" si="179"/>
        <v>99.113562091503269</v>
      </c>
      <c r="AK5755" s="21" t="s">
        <v>2063</v>
      </c>
      <c r="AL5755" t="s">
        <v>2515</v>
      </c>
      <c r="AM5755" s="26" t="s">
        <v>38</v>
      </c>
      <c r="AN5755" t="s">
        <v>2033</v>
      </c>
    </row>
    <row r="5756" spans="1:40" ht="15" hidden="1" thickTop="1" x14ac:dyDescent="0.35">
      <c r="A5756" t="s">
        <v>13700</v>
      </c>
      <c r="B5756" t="s">
        <v>21781</v>
      </c>
      <c r="C5756" t="s">
        <v>2739</v>
      </c>
      <c r="D5756" t="s">
        <v>21782</v>
      </c>
      <c r="E5756" t="s">
        <v>2608</v>
      </c>
      <c r="F5756">
        <v>1</v>
      </c>
      <c r="G5756" t="s">
        <v>2609</v>
      </c>
      <c r="H5756" t="s">
        <v>2577</v>
      </c>
      <c r="I5756" t="s">
        <v>2076</v>
      </c>
      <c r="J5756" t="s">
        <v>2741</v>
      </c>
      <c r="K5756" t="s">
        <v>2742</v>
      </c>
      <c r="L5756" t="s">
        <v>2058</v>
      </c>
      <c r="M5756" t="s">
        <v>2170</v>
      </c>
      <c r="N5756">
        <v>3</v>
      </c>
      <c r="O5756">
        <v>118</v>
      </c>
      <c r="P5756">
        <v>0.77</v>
      </c>
      <c r="Q5756">
        <v>15300</v>
      </c>
      <c r="R5756">
        <v>1</v>
      </c>
      <c r="S5756">
        <v>41</v>
      </c>
      <c r="T5756">
        <v>0.27</v>
      </c>
      <c r="U5756">
        <v>2</v>
      </c>
      <c r="V5756">
        <v>77</v>
      </c>
      <c r="W5756">
        <v>0.5</v>
      </c>
      <c r="X5756">
        <v>0</v>
      </c>
      <c r="Y5756">
        <v>0</v>
      </c>
      <c r="Z5756">
        <v>0</v>
      </c>
      <c r="AA5756">
        <v>0</v>
      </c>
      <c r="AB5756">
        <v>0</v>
      </c>
      <c r="AC5756">
        <v>0</v>
      </c>
      <c r="AD5756">
        <v>0</v>
      </c>
      <c r="AE5756">
        <v>0</v>
      </c>
      <c r="AF5756">
        <v>0</v>
      </c>
      <c r="AG5756" t="s">
        <v>21783</v>
      </c>
      <c r="AH5756" s="21" t="str">
        <f t="shared" si="178"/>
        <v>YR25</v>
      </c>
      <c r="AI5756" s="21">
        <v>216</v>
      </c>
      <c r="AJ5756" s="21">
        <f t="shared" si="179"/>
        <v>99.228758169934636</v>
      </c>
      <c r="AK5756" s="21" t="s">
        <v>2060</v>
      </c>
      <c r="AL5756" t="s">
        <v>2613</v>
      </c>
      <c r="AM5756" s="26" t="s">
        <v>38</v>
      </c>
      <c r="AN5756" t="s">
        <v>2031</v>
      </c>
    </row>
    <row r="5757" spans="1:40" ht="15" hidden="1" thickTop="1" x14ac:dyDescent="0.35">
      <c r="A5757" t="s">
        <v>8382</v>
      </c>
      <c r="B5757" t="s">
        <v>21784</v>
      </c>
      <c r="C5757" t="s">
        <v>4791</v>
      </c>
      <c r="D5757" t="s">
        <v>21785</v>
      </c>
      <c r="E5757" t="s">
        <v>3309</v>
      </c>
      <c r="F5757">
        <v>1</v>
      </c>
      <c r="G5757" t="s">
        <v>2509</v>
      </c>
      <c r="H5757" t="s">
        <v>2510</v>
      </c>
      <c r="I5757" t="s">
        <v>2076</v>
      </c>
      <c r="J5757" t="s">
        <v>3522</v>
      </c>
      <c r="K5757" t="s">
        <v>3109</v>
      </c>
      <c r="L5757" t="s">
        <v>2058</v>
      </c>
      <c r="M5757" t="s">
        <v>2059</v>
      </c>
      <c r="N5757">
        <v>5</v>
      </c>
      <c r="O5757">
        <v>190</v>
      </c>
      <c r="P5757">
        <v>0.78</v>
      </c>
      <c r="Q5757">
        <v>24480</v>
      </c>
      <c r="R5757">
        <v>1</v>
      </c>
      <c r="S5757">
        <v>12</v>
      </c>
      <c r="T5757">
        <v>0.05</v>
      </c>
      <c r="U5757">
        <v>4</v>
      </c>
      <c r="V5757">
        <v>178</v>
      </c>
      <c r="W5757">
        <v>0.73</v>
      </c>
      <c r="X5757">
        <v>0</v>
      </c>
      <c r="Y5757">
        <v>0</v>
      </c>
      <c r="Z5757">
        <v>0</v>
      </c>
      <c r="AA5757">
        <v>0</v>
      </c>
      <c r="AB5757">
        <v>0</v>
      </c>
      <c r="AC5757">
        <v>0</v>
      </c>
      <c r="AD5757">
        <v>0</v>
      </c>
      <c r="AE5757">
        <v>0</v>
      </c>
      <c r="AF5757">
        <v>0</v>
      </c>
      <c r="AG5757" t="s">
        <v>21786</v>
      </c>
      <c r="AH5757" s="21" t="str">
        <f t="shared" si="178"/>
        <v>YR25</v>
      </c>
      <c r="AI5757" s="21">
        <v>345.36</v>
      </c>
      <c r="AJ5757" s="21">
        <f t="shared" si="179"/>
        <v>99.223856209150327</v>
      </c>
      <c r="AK5757" s="21" t="s">
        <v>2060</v>
      </c>
      <c r="AL5757" t="s">
        <v>2515</v>
      </c>
      <c r="AM5757" s="26" t="s">
        <v>38</v>
      </c>
      <c r="AN5757" t="s">
        <v>2032</v>
      </c>
    </row>
    <row r="5758" spans="1:40" ht="15" hidden="1" thickTop="1" x14ac:dyDescent="0.35">
      <c r="A5758" t="s">
        <v>13707</v>
      </c>
      <c r="B5758" t="s">
        <v>21787</v>
      </c>
      <c r="C5758" t="s">
        <v>6477</v>
      </c>
      <c r="D5758" t="s">
        <v>21788</v>
      </c>
      <c r="E5758" t="s">
        <v>3309</v>
      </c>
      <c r="F5758">
        <v>1</v>
      </c>
      <c r="G5758" t="s">
        <v>2509</v>
      </c>
      <c r="H5758" t="s">
        <v>2510</v>
      </c>
      <c r="I5758" t="s">
        <v>2076</v>
      </c>
      <c r="J5758" t="s">
        <v>3522</v>
      </c>
      <c r="K5758" t="s">
        <v>3109</v>
      </c>
      <c r="L5758" t="s">
        <v>2058</v>
      </c>
      <c r="M5758" t="s">
        <v>2059</v>
      </c>
      <c r="N5758">
        <v>3</v>
      </c>
      <c r="O5758">
        <v>95</v>
      </c>
      <c r="P5758">
        <v>0.39</v>
      </c>
      <c r="Q5758">
        <v>24480</v>
      </c>
      <c r="R5758">
        <v>2</v>
      </c>
      <c r="S5758">
        <v>82</v>
      </c>
      <c r="T5758">
        <v>0.33</v>
      </c>
      <c r="U5758">
        <v>1</v>
      </c>
      <c r="V5758">
        <v>13</v>
      </c>
      <c r="W5758">
        <v>0.05</v>
      </c>
      <c r="X5758">
        <v>0</v>
      </c>
      <c r="Y5758">
        <v>0</v>
      </c>
      <c r="Z5758">
        <v>0</v>
      </c>
      <c r="AA5758">
        <v>0</v>
      </c>
      <c r="AB5758">
        <v>0</v>
      </c>
      <c r="AC5758">
        <v>0</v>
      </c>
      <c r="AD5758">
        <v>0</v>
      </c>
      <c r="AE5758">
        <v>0</v>
      </c>
      <c r="AF5758">
        <v>0</v>
      </c>
      <c r="AG5758" t="s">
        <v>21789</v>
      </c>
      <c r="AH5758" s="21" t="str">
        <f t="shared" si="178"/>
        <v>YR25</v>
      </c>
      <c r="AI5758" s="21">
        <v>345.36</v>
      </c>
      <c r="AJ5758" s="21">
        <f t="shared" si="179"/>
        <v>99.611928104575156</v>
      </c>
      <c r="AK5758" s="21" t="s">
        <v>2060</v>
      </c>
      <c r="AL5758" t="s">
        <v>2515</v>
      </c>
      <c r="AM5758" s="26" t="s">
        <v>38</v>
      </c>
      <c r="AN5758" t="s">
        <v>2031</v>
      </c>
    </row>
    <row r="5759" spans="1:40" ht="15" hidden="1" thickTop="1" x14ac:dyDescent="0.35">
      <c r="A5759" t="s">
        <v>13711</v>
      </c>
      <c r="B5759" t="s">
        <v>21790</v>
      </c>
      <c r="C5759" t="s">
        <v>5654</v>
      </c>
      <c r="D5759" t="s">
        <v>21791</v>
      </c>
      <c r="E5759" t="s">
        <v>3704</v>
      </c>
      <c r="F5759">
        <v>1</v>
      </c>
      <c r="G5759" t="s">
        <v>2619</v>
      </c>
      <c r="H5759" t="s">
        <v>2620</v>
      </c>
      <c r="I5759" t="s">
        <v>2076</v>
      </c>
      <c r="J5759" t="s">
        <v>3705</v>
      </c>
      <c r="K5759" t="s">
        <v>2655</v>
      </c>
      <c r="L5759" t="s">
        <v>2058</v>
      </c>
      <c r="M5759" t="s">
        <v>2059</v>
      </c>
      <c r="N5759">
        <v>5</v>
      </c>
      <c r="O5759">
        <v>258</v>
      </c>
      <c r="P5759">
        <v>1.05</v>
      </c>
      <c r="Q5759">
        <v>24480</v>
      </c>
      <c r="R5759">
        <v>2</v>
      </c>
      <c r="S5759">
        <v>136</v>
      </c>
      <c r="T5759">
        <v>0.56000000000000005</v>
      </c>
      <c r="U5759">
        <v>3</v>
      </c>
      <c r="V5759">
        <v>122</v>
      </c>
      <c r="W5759">
        <v>0.5</v>
      </c>
      <c r="X5759">
        <v>0</v>
      </c>
      <c r="Y5759">
        <v>0</v>
      </c>
      <c r="Z5759">
        <v>0</v>
      </c>
      <c r="AA5759">
        <v>0</v>
      </c>
      <c r="AB5759">
        <v>0</v>
      </c>
      <c r="AC5759">
        <v>0</v>
      </c>
      <c r="AD5759">
        <v>0</v>
      </c>
      <c r="AE5759">
        <v>0</v>
      </c>
      <c r="AF5759">
        <v>0</v>
      </c>
      <c r="AG5759" t="s">
        <v>21792</v>
      </c>
      <c r="AH5759" s="21" t="str">
        <f t="shared" si="178"/>
        <v>YR25</v>
      </c>
      <c r="AI5759" s="21">
        <v>345.36</v>
      </c>
      <c r="AJ5759" s="21">
        <f t="shared" si="179"/>
        <v>98.946078431372555</v>
      </c>
      <c r="AK5759" s="21" t="s">
        <v>2063</v>
      </c>
      <c r="AL5759" t="s">
        <v>2984</v>
      </c>
      <c r="AM5759" s="26" t="s">
        <v>38</v>
      </c>
      <c r="AN5759" t="s">
        <v>2032</v>
      </c>
    </row>
    <row r="5760" spans="1:40" ht="15" hidden="1" thickTop="1" x14ac:dyDescent="0.35">
      <c r="A5760" t="s">
        <v>13715</v>
      </c>
      <c r="B5760" t="s">
        <v>21793</v>
      </c>
      <c r="C5760" t="s">
        <v>3691</v>
      </c>
      <c r="D5760" t="s">
        <v>21794</v>
      </c>
      <c r="E5760" t="s">
        <v>116</v>
      </c>
      <c r="F5760">
        <v>1</v>
      </c>
      <c r="G5760" t="s">
        <v>2055</v>
      </c>
      <c r="H5760" t="s">
        <v>2056</v>
      </c>
      <c r="I5760" t="s">
        <v>2076</v>
      </c>
      <c r="J5760" t="s">
        <v>3693</v>
      </c>
      <c r="K5760" t="s">
        <v>63</v>
      </c>
      <c r="L5760" t="s">
        <v>2058</v>
      </c>
      <c r="M5760" t="s">
        <v>2170</v>
      </c>
      <c r="N5760">
        <v>4</v>
      </c>
      <c r="O5760">
        <v>141</v>
      </c>
      <c r="P5760">
        <v>0.92</v>
      </c>
      <c r="Q5760">
        <v>15300</v>
      </c>
      <c r="R5760">
        <v>3</v>
      </c>
      <c r="S5760">
        <v>128</v>
      </c>
      <c r="T5760">
        <v>0.84</v>
      </c>
      <c r="U5760">
        <v>1</v>
      </c>
      <c r="V5760">
        <v>13</v>
      </c>
      <c r="W5760">
        <v>0.08</v>
      </c>
      <c r="X5760">
        <v>0</v>
      </c>
      <c r="Y5760">
        <v>0</v>
      </c>
      <c r="Z5760">
        <v>0</v>
      </c>
      <c r="AA5760">
        <v>0</v>
      </c>
      <c r="AB5760">
        <v>0</v>
      </c>
      <c r="AC5760">
        <v>0</v>
      </c>
      <c r="AD5760">
        <v>0</v>
      </c>
      <c r="AE5760">
        <v>0</v>
      </c>
      <c r="AF5760">
        <v>0</v>
      </c>
      <c r="AG5760" t="s">
        <v>21795</v>
      </c>
      <c r="AH5760" s="21" t="str">
        <f t="shared" si="178"/>
        <v>YR25</v>
      </c>
      <c r="AI5760" s="21">
        <v>216</v>
      </c>
      <c r="AJ5760" s="21">
        <f t="shared" si="179"/>
        <v>99.078431372549019</v>
      </c>
      <c r="AK5760" s="21" t="s">
        <v>2063</v>
      </c>
      <c r="AL5760" t="s">
        <v>2271</v>
      </c>
      <c r="AM5760" s="26" t="s">
        <v>38</v>
      </c>
      <c r="AN5760" t="s">
        <v>2033</v>
      </c>
    </row>
    <row r="5761" spans="1:40" ht="15" hidden="1" thickTop="1" x14ac:dyDescent="0.35">
      <c r="A5761" t="s">
        <v>13719</v>
      </c>
      <c r="B5761" t="s">
        <v>21796</v>
      </c>
      <c r="C5761" t="s">
        <v>2966</v>
      </c>
      <c r="D5761" t="s">
        <v>21797</v>
      </c>
      <c r="E5761" t="s">
        <v>2705</v>
      </c>
      <c r="F5761">
        <v>1</v>
      </c>
      <c r="G5761" t="s">
        <v>2593</v>
      </c>
      <c r="H5761" t="s">
        <v>2056</v>
      </c>
      <c r="I5761" t="s">
        <v>2076</v>
      </c>
      <c r="J5761" t="s">
        <v>2594</v>
      </c>
      <c r="K5761" t="s">
        <v>65</v>
      </c>
      <c r="L5761" t="s">
        <v>2058</v>
      </c>
      <c r="M5761" t="s">
        <v>2170</v>
      </c>
      <c r="N5761">
        <v>2</v>
      </c>
      <c r="O5761">
        <v>60</v>
      </c>
      <c r="P5761">
        <v>0.39</v>
      </c>
      <c r="Q5761">
        <v>15300</v>
      </c>
      <c r="R5761">
        <v>1</v>
      </c>
      <c r="S5761">
        <v>43</v>
      </c>
      <c r="T5761">
        <v>0.28000000000000003</v>
      </c>
      <c r="U5761">
        <v>0</v>
      </c>
      <c r="V5761">
        <v>0</v>
      </c>
      <c r="W5761">
        <v>0</v>
      </c>
      <c r="X5761">
        <v>0</v>
      </c>
      <c r="Y5761">
        <v>0</v>
      </c>
      <c r="Z5761">
        <v>0</v>
      </c>
      <c r="AA5761">
        <v>1</v>
      </c>
      <c r="AB5761">
        <v>17</v>
      </c>
      <c r="AC5761">
        <v>0.11</v>
      </c>
      <c r="AD5761">
        <v>0</v>
      </c>
      <c r="AE5761">
        <v>0</v>
      </c>
      <c r="AF5761">
        <v>0</v>
      </c>
      <c r="AG5761" t="s">
        <v>21798</v>
      </c>
      <c r="AH5761" s="21" t="str">
        <f t="shared" si="178"/>
        <v>YR25</v>
      </c>
      <c r="AI5761" s="21">
        <v>216</v>
      </c>
      <c r="AJ5761" s="21">
        <f t="shared" si="179"/>
        <v>99.607843137254903</v>
      </c>
      <c r="AK5761" s="21" t="s">
        <v>2060</v>
      </c>
      <c r="AL5761" t="s">
        <v>2527</v>
      </c>
      <c r="AM5761" s="26" t="s">
        <v>38</v>
      </c>
      <c r="AN5761" t="s">
        <v>2031</v>
      </c>
    </row>
    <row r="5762" spans="1:40" ht="15" hidden="1" thickTop="1" x14ac:dyDescent="0.35">
      <c r="A5762" t="s">
        <v>13723</v>
      </c>
      <c r="B5762" t="s">
        <v>21799</v>
      </c>
      <c r="C5762" t="s">
        <v>3771</v>
      </c>
      <c r="D5762" t="s">
        <v>21800</v>
      </c>
      <c r="E5762" t="s">
        <v>2508</v>
      </c>
      <c r="F5762">
        <v>1</v>
      </c>
      <c r="G5762" t="s">
        <v>2509</v>
      </c>
      <c r="H5762" t="s">
        <v>2510</v>
      </c>
      <c r="I5762" t="s">
        <v>2076</v>
      </c>
      <c r="J5762" t="s">
        <v>3773</v>
      </c>
      <c r="K5762" t="s">
        <v>2513</v>
      </c>
      <c r="L5762" t="s">
        <v>2058</v>
      </c>
      <c r="M5762" t="s">
        <v>2059</v>
      </c>
      <c r="N5762">
        <v>5</v>
      </c>
      <c r="O5762">
        <v>145</v>
      </c>
      <c r="P5762">
        <v>0.59</v>
      </c>
      <c r="Q5762">
        <v>24480</v>
      </c>
      <c r="R5762">
        <v>2</v>
      </c>
      <c r="S5762">
        <v>57</v>
      </c>
      <c r="T5762">
        <v>0.23</v>
      </c>
      <c r="U5762">
        <v>3</v>
      </c>
      <c r="V5762">
        <v>88</v>
      </c>
      <c r="W5762">
        <v>0.36</v>
      </c>
      <c r="X5762">
        <v>0</v>
      </c>
      <c r="Y5762">
        <v>0</v>
      </c>
      <c r="Z5762">
        <v>0</v>
      </c>
      <c r="AA5762">
        <v>0</v>
      </c>
      <c r="AB5762">
        <v>0</v>
      </c>
      <c r="AC5762">
        <v>0</v>
      </c>
      <c r="AD5762">
        <v>0</v>
      </c>
      <c r="AE5762">
        <v>0</v>
      </c>
      <c r="AF5762">
        <v>0</v>
      </c>
      <c r="AG5762" t="s">
        <v>21801</v>
      </c>
      <c r="AH5762" s="21" t="str">
        <f t="shared" si="178"/>
        <v>YR25</v>
      </c>
      <c r="AI5762" s="21">
        <v>345.36</v>
      </c>
      <c r="AJ5762" s="21">
        <f t="shared" si="179"/>
        <v>99.407679738562095</v>
      </c>
      <c r="AK5762" s="21" t="s">
        <v>2060</v>
      </c>
      <c r="AL5762" t="s">
        <v>2515</v>
      </c>
      <c r="AM5762" s="26" t="s">
        <v>38</v>
      </c>
      <c r="AN5762" t="s">
        <v>2033</v>
      </c>
    </row>
    <row r="5763" spans="1:40" ht="15" hidden="1" thickTop="1" x14ac:dyDescent="0.35">
      <c r="A5763" t="s">
        <v>13727</v>
      </c>
      <c r="B5763" t="s">
        <v>21802</v>
      </c>
      <c r="C5763" t="s">
        <v>4306</v>
      </c>
      <c r="D5763" t="s">
        <v>21530</v>
      </c>
      <c r="E5763" t="s">
        <v>3107</v>
      </c>
      <c r="F5763">
        <v>1</v>
      </c>
      <c r="G5763" t="s">
        <v>2509</v>
      </c>
      <c r="H5763" t="s">
        <v>2510</v>
      </c>
      <c r="I5763" t="s">
        <v>2076</v>
      </c>
      <c r="J5763" t="s">
        <v>3408</v>
      </c>
      <c r="K5763" t="s">
        <v>3109</v>
      </c>
      <c r="L5763" t="s">
        <v>2058</v>
      </c>
      <c r="M5763" t="s">
        <v>8059</v>
      </c>
      <c r="N5763">
        <v>0</v>
      </c>
      <c r="O5763">
        <v>0</v>
      </c>
      <c r="P5763">
        <v>0</v>
      </c>
      <c r="Q5763">
        <v>11220</v>
      </c>
      <c r="R5763">
        <v>0</v>
      </c>
      <c r="S5763">
        <v>0</v>
      </c>
      <c r="T5763">
        <v>0</v>
      </c>
      <c r="U5763">
        <v>0</v>
      </c>
      <c r="V5763">
        <v>0</v>
      </c>
      <c r="W5763">
        <v>0</v>
      </c>
      <c r="X5763">
        <v>0</v>
      </c>
      <c r="Y5763">
        <v>0</v>
      </c>
      <c r="Z5763">
        <v>0</v>
      </c>
      <c r="AA5763">
        <v>0</v>
      </c>
      <c r="AB5763">
        <v>0</v>
      </c>
      <c r="AC5763">
        <v>0</v>
      </c>
      <c r="AD5763">
        <v>0</v>
      </c>
      <c r="AE5763">
        <v>0</v>
      </c>
      <c r="AF5763">
        <v>0</v>
      </c>
      <c r="AG5763" t="s">
        <v>21803</v>
      </c>
      <c r="AH5763" s="21" t="str">
        <f t="shared" si="178"/>
        <v>YR25</v>
      </c>
      <c r="AI5763" s="21">
        <v>158.4</v>
      </c>
      <c r="AJ5763" s="21">
        <f t="shared" si="179"/>
        <v>100</v>
      </c>
      <c r="AK5763" s="21" t="s">
        <v>2060</v>
      </c>
      <c r="AL5763" t="s">
        <v>2515</v>
      </c>
      <c r="AM5763" s="26" t="s">
        <v>38</v>
      </c>
      <c r="AN5763" t="s">
        <v>2031</v>
      </c>
    </row>
    <row r="5764" spans="1:40" ht="15" hidden="1" thickTop="1" x14ac:dyDescent="0.35">
      <c r="A5764" t="s">
        <v>13730</v>
      </c>
      <c r="B5764" t="s">
        <v>21804</v>
      </c>
      <c r="C5764" t="s">
        <v>2974</v>
      </c>
      <c r="D5764" t="s">
        <v>21805</v>
      </c>
      <c r="E5764" t="s">
        <v>2608</v>
      </c>
      <c r="F5764">
        <v>1</v>
      </c>
      <c r="G5764" t="s">
        <v>2576</v>
      </c>
      <c r="H5764" t="s">
        <v>2577</v>
      </c>
      <c r="I5764" t="s">
        <v>2076</v>
      </c>
      <c r="J5764" t="s">
        <v>2764</v>
      </c>
      <c r="K5764" t="s">
        <v>2765</v>
      </c>
      <c r="L5764" t="s">
        <v>2058</v>
      </c>
      <c r="M5764" t="s">
        <v>2170</v>
      </c>
      <c r="N5764">
        <v>3</v>
      </c>
      <c r="O5764">
        <v>92</v>
      </c>
      <c r="P5764">
        <v>0.6</v>
      </c>
      <c r="Q5764">
        <v>15300</v>
      </c>
      <c r="R5764">
        <v>0</v>
      </c>
      <c r="S5764">
        <v>0</v>
      </c>
      <c r="T5764">
        <v>0</v>
      </c>
      <c r="U5764">
        <v>3</v>
      </c>
      <c r="V5764">
        <v>92</v>
      </c>
      <c r="W5764">
        <v>0.6</v>
      </c>
      <c r="X5764">
        <v>0</v>
      </c>
      <c r="Y5764">
        <v>0</v>
      </c>
      <c r="Z5764">
        <v>0</v>
      </c>
      <c r="AA5764">
        <v>0</v>
      </c>
      <c r="AB5764">
        <v>0</v>
      </c>
      <c r="AC5764">
        <v>0</v>
      </c>
      <c r="AD5764">
        <v>0</v>
      </c>
      <c r="AE5764">
        <v>0</v>
      </c>
      <c r="AF5764">
        <v>0</v>
      </c>
      <c r="AG5764" t="s">
        <v>21806</v>
      </c>
      <c r="AH5764" s="21" t="str">
        <f t="shared" si="178"/>
        <v>YK20</v>
      </c>
      <c r="AI5764" s="21">
        <v>216</v>
      </c>
      <c r="AJ5764" s="21">
        <f t="shared" si="179"/>
        <v>99.398692810457518</v>
      </c>
      <c r="AK5764" s="21" t="s">
        <v>2060</v>
      </c>
      <c r="AL5764" t="s">
        <v>2613</v>
      </c>
      <c r="AM5764" s="26" t="s">
        <v>38</v>
      </c>
      <c r="AN5764" t="s">
        <v>2032</v>
      </c>
    </row>
    <row r="5765" spans="1:40" ht="15" hidden="1" thickTop="1" x14ac:dyDescent="0.35">
      <c r="A5765" t="s">
        <v>13734</v>
      </c>
      <c r="B5765" t="s">
        <v>21807</v>
      </c>
      <c r="C5765" t="s">
        <v>4656</v>
      </c>
      <c r="D5765" t="s">
        <v>21808</v>
      </c>
      <c r="E5765" t="s">
        <v>2575</v>
      </c>
      <c r="F5765">
        <v>1</v>
      </c>
      <c r="G5765" t="s">
        <v>2576</v>
      </c>
      <c r="H5765" t="s">
        <v>2577</v>
      </c>
      <c r="I5765" t="s">
        <v>2076</v>
      </c>
      <c r="J5765" t="s">
        <v>2858</v>
      </c>
      <c r="K5765" t="s">
        <v>2742</v>
      </c>
      <c r="L5765" t="s">
        <v>2058</v>
      </c>
      <c r="M5765" t="s">
        <v>2059</v>
      </c>
      <c r="N5765">
        <v>6</v>
      </c>
      <c r="O5765">
        <v>130</v>
      </c>
      <c r="P5765">
        <v>0.53</v>
      </c>
      <c r="Q5765">
        <v>24480</v>
      </c>
      <c r="R5765">
        <v>3</v>
      </c>
      <c r="S5765">
        <v>60</v>
      </c>
      <c r="T5765">
        <v>0.25</v>
      </c>
      <c r="U5765">
        <v>3</v>
      </c>
      <c r="V5765">
        <v>70</v>
      </c>
      <c r="W5765">
        <v>0.28999999999999998</v>
      </c>
      <c r="X5765">
        <v>0</v>
      </c>
      <c r="Y5765">
        <v>0</v>
      </c>
      <c r="Z5765">
        <v>0</v>
      </c>
      <c r="AA5765">
        <v>0</v>
      </c>
      <c r="AB5765">
        <v>0</v>
      </c>
      <c r="AC5765">
        <v>0</v>
      </c>
      <c r="AD5765">
        <v>0</v>
      </c>
      <c r="AE5765">
        <v>0</v>
      </c>
      <c r="AF5765">
        <v>0</v>
      </c>
      <c r="AG5765" t="s">
        <v>21809</v>
      </c>
      <c r="AH5765" s="21" t="str">
        <f t="shared" si="178"/>
        <v>YK20</v>
      </c>
      <c r="AI5765" s="21">
        <v>345.36</v>
      </c>
      <c r="AJ5765" s="21">
        <f t="shared" si="179"/>
        <v>99.468954248366018</v>
      </c>
      <c r="AK5765" s="21" t="s">
        <v>2060</v>
      </c>
      <c r="AL5765" t="s">
        <v>2551</v>
      </c>
      <c r="AM5765" s="26" t="s">
        <v>38</v>
      </c>
      <c r="AN5765" t="s">
        <v>2032</v>
      </c>
    </row>
    <row r="5766" spans="1:40" ht="15" hidden="1" thickTop="1" x14ac:dyDescent="0.35">
      <c r="A5766" t="s">
        <v>13738</v>
      </c>
      <c r="B5766" t="s">
        <v>21810</v>
      </c>
      <c r="C5766" t="s">
        <v>3243</v>
      </c>
      <c r="D5766" t="s">
        <v>21811</v>
      </c>
      <c r="E5766" t="s">
        <v>2575</v>
      </c>
      <c r="F5766">
        <v>1</v>
      </c>
      <c r="G5766" t="s">
        <v>2576</v>
      </c>
      <c r="H5766" t="s">
        <v>2577</v>
      </c>
      <c r="I5766" t="s">
        <v>2076</v>
      </c>
      <c r="J5766" t="s">
        <v>2858</v>
      </c>
      <c r="K5766" t="s">
        <v>2742</v>
      </c>
      <c r="L5766" t="s">
        <v>2058</v>
      </c>
      <c r="M5766" t="s">
        <v>2170</v>
      </c>
      <c r="N5766">
        <v>2</v>
      </c>
      <c r="O5766">
        <v>71</v>
      </c>
      <c r="P5766">
        <v>0.46</v>
      </c>
      <c r="Q5766">
        <v>15300</v>
      </c>
      <c r="R5766">
        <v>0</v>
      </c>
      <c r="S5766">
        <v>0</v>
      </c>
      <c r="T5766">
        <v>0</v>
      </c>
      <c r="U5766">
        <v>2</v>
      </c>
      <c r="V5766">
        <v>71</v>
      </c>
      <c r="W5766">
        <v>0.46</v>
      </c>
      <c r="X5766">
        <v>0</v>
      </c>
      <c r="Y5766">
        <v>0</v>
      </c>
      <c r="Z5766">
        <v>0</v>
      </c>
      <c r="AA5766">
        <v>0</v>
      </c>
      <c r="AB5766">
        <v>0</v>
      </c>
      <c r="AC5766">
        <v>0</v>
      </c>
      <c r="AD5766">
        <v>0</v>
      </c>
      <c r="AE5766">
        <v>0</v>
      </c>
      <c r="AF5766">
        <v>0</v>
      </c>
      <c r="AG5766" t="s">
        <v>21812</v>
      </c>
      <c r="AH5766" s="21" t="str">
        <f t="shared" si="178"/>
        <v>YK20</v>
      </c>
      <c r="AI5766" s="21">
        <v>216</v>
      </c>
      <c r="AJ5766" s="21">
        <f t="shared" si="179"/>
        <v>99.535947712418306</v>
      </c>
      <c r="AK5766" s="21" t="s">
        <v>2060</v>
      </c>
      <c r="AL5766" t="s">
        <v>2551</v>
      </c>
      <c r="AM5766" s="26" t="s">
        <v>38</v>
      </c>
      <c r="AN5766" t="s">
        <v>2030</v>
      </c>
    </row>
    <row r="5767" spans="1:40" ht="15" hidden="1" thickTop="1" x14ac:dyDescent="0.35">
      <c r="A5767" t="s">
        <v>13742</v>
      </c>
      <c r="B5767" t="s">
        <v>21813</v>
      </c>
      <c r="C5767" t="s">
        <v>8622</v>
      </c>
      <c r="D5767" t="s">
        <v>21814</v>
      </c>
      <c r="E5767" t="s">
        <v>4003</v>
      </c>
      <c r="F5767">
        <v>1</v>
      </c>
      <c r="G5767" t="s">
        <v>2600</v>
      </c>
      <c r="H5767" t="s">
        <v>2510</v>
      </c>
      <c r="I5767" t="s">
        <v>2057</v>
      </c>
      <c r="J5767" t="s">
        <v>4004</v>
      </c>
      <c r="K5767" t="s">
        <v>3007</v>
      </c>
      <c r="L5767" t="s">
        <v>2058</v>
      </c>
      <c r="M5767" t="s">
        <v>2059</v>
      </c>
      <c r="N5767">
        <v>3</v>
      </c>
      <c r="O5767">
        <v>99</v>
      </c>
      <c r="P5767">
        <v>0.4</v>
      </c>
      <c r="Q5767">
        <v>24480</v>
      </c>
      <c r="R5767">
        <v>2</v>
      </c>
      <c r="S5767">
        <v>84</v>
      </c>
      <c r="T5767">
        <v>0.34</v>
      </c>
      <c r="U5767">
        <v>1</v>
      </c>
      <c r="V5767">
        <v>15</v>
      </c>
      <c r="W5767">
        <v>0.06</v>
      </c>
      <c r="X5767">
        <v>0</v>
      </c>
      <c r="Y5767">
        <v>0</v>
      </c>
      <c r="Z5767">
        <v>0</v>
      </c>
      <c r="AA5767">
        <v>0</v>
      </c>
      <c r="AB5767">
        <v>0</v>
      </c>
      <c r="AC5767">
        <v>0</v>
      </c>
      <c r="AD5767">
        <v>0</v>
      </c>
      <c r="AE5767">
        <v>0</v>
      </c>
      <c r="AF5767">
        <v>0</v>
      </c>
      <c r="AG5767" t="s">
        <v>21815</v>
      </c>
      <c r="AH5767" s="21" t="str">
        <f t="shared" ref="AH5767:AH5830" si="180">LEFT(AG5767,4)</f>
        <v>YT21</v>
      </c>
      <c r="AI5767" s="21">
        <v>345.36</v>
      </c>
      <c r="AJ5767" s="21">
        <f t="shared" ref="AJ5767:AJ5830" si="181">100-(O5767/Q5767*100)</f>
        <v>99.595588235294116</v>
      </c>
      <c r="AK5767" s="21" t="s">
        <v>2060</v>
      </c>
      <c r="AL5767" t="s">
        <v>2551</v>
      </c>
      <c r="AM5767" s="26" t="s">
        <v>38</v>
      </c>
      <c r="AN5767" t="s">
        <v>2033</v>
      </c>
    </row>
    <row r="5768" spans="1:40" ht="15" hidden="1" thickTop="1" x14ac:dyDescent="0.35">
      <c r="A5768" t="s">
        <v>13746</v>
      </c>
      <c r="B5768" t="s">
        <v>21816</v>
      </c>
      <c r="C5768" t="s">
        <v>4185</v>
      </c>
      <c r="D5768" t="s">
        <v>21817</v>
      </c>
      <c r="E5768" t="s">
        <v>2608</v>
      </c>
      <c r="F5768">
        <v>1</v>
      </c>
      <c r="G5768" t="s">
        <v>2609</v>
      </c>
      <c r="H5768" t="s">
        <v>2577</v>
      </c>
      <c r="I5768" t="s">
        <v>2057</v>
      </c>
      <c r="J5768" t="s">
        <v>2781</v>
      </c>
      <c r="K5768" t="s">
        <v>2765</v>
      </c>
      <c r="L5768" t="s">
        <v>2058</v>
      </c>
      <c r="M5768" t="s">
        <v>2170</v>
      </c>
      <c r="N5768">
        <v>4</v>
      </c>
      <c r="O5768">
        <v>138</v>
      </c>
      <c r="P5768">
        <v>0.9</v>
      </c>
      <c r="Q5768">
        <v>15300</v>
      </c>
      <c r="R5768">
        <v>0</v>
      </c>
      <c r="S5768">
        <v>0</v>
      </c>
      <c r="T5768">
        <v>0</v>
      </c>
      <c r="U5768">
        <v>4</v>
      </c>
      <c r="V5768">
        <v>138</v>
      </c>
      <c r="W5768">
        <v>0.9</v>
      </c>
      <c r="X5768">
        <v>0</v>
      </c>
      <c r="Y5768">
        <v>0</v>
      </c>
      <c r="Z5768">
        <v>0</v>
      </c>
      <c r="AA5768">
        <v>0</v>
      </c>
      <c r="AB5768">
        <v>0</v>
      </c>
      <c r="AC5768">
        <v>0</v>
      </c>
      <c r="AD5768">
        <v>0</v>
      </c>
      <c r="AE5768">
        <v>0</v>
      </c>
      <c r="AF5768">
        <v>0</v>
      </c>
      <c r="AG5768" t="s">
        <v>21818</v>
      </c>
      <c r="AH5768" s="21" t="str">
        <f t="shared" si="180"/>
        <v>YT21</v>
      </c>
      <c r="AI5768" s="21">
        <v>216</v>
      </c>
      <c r="AJ5768" s="21">
        <f t="shared" si="181"/>
        <v>99.098039215686271</v>
      </c>
      <c r="AK5768" s="21" t="s">
        <v>2063</v>
      </c>
      <c r="AL5768" t="s">
        <v>2613</v>
      </c>
      <c r="AM5768" s="26" t="s">
        <v>38</v>
      </c>
      <c r="AN5768" t="s">
        <v>2032</v>
      </c>
    </row>
    <row r="5769" spans="1:40" ht="15" hidden="1" thickTop="1" x14ac:dyDescent="0.35">
      <c r="A5769" t="s">
        <v>13750</v>
      </c>
      <c r="B5769" t="s">
        <v>21819</v>
      </c>
      <c r="C5769" t="s">
        <v>7533</v>
      </c>
      <c r="D5769" t="s">
        <v>18935</v>
      </c>
      <c r="E5769" t="s">
        <v>3013</v>
      </c>
      <c r="F5769">
        <v>1</v>
      </c>
      <c r="G5769" t="s">
        <v>2600</v>
      </c>
      <c r="H5769" t="s">
        <v>2577</v>
      </c>
      <c r="I5769" t="s">
        <v>2057</v>
      </c>
      <c r="J5769" t="s">
        <v>3183</v>
      </c>
      <c r="K5769" t="s">
        <v>2742</v>
      </c>
      <c r="L5769" t="s">
        <v>2058</v>
      </c>
      <c r="M5769" t="s">
        <v>2059</v>
      </c>
      <c r="N5769">
        <v>2</v>
      </c>
      <c r="O5769">
        <v>62</v>
      </c>
      <c r="P5769">
        <v>0.25</v>
      </c>
      <c r="Q5769">
        <v>24480</v>
      </c>
      <c r="R5769">
        <v>0</v>
      </c>
      <c r="S5769">
        <v>0</v>
      </c>
      <c r="T5769">
        <v>0</v>
      </c>
      <c r="U5769">
        <v>0</v>
      </c>
      <c r="V5769">
        <v>0</v>
      </c>
      <c r="W5769">
        <v>0</v>
      </c>
      <c r="X5769">
        <v>0</v>
      </c>
      <c r="Y5769">
        <v>0</v>
      </c>
      <c r="Z5769">
        <v>0</v>
      </c>
      <c r="AA5769">
        <v>2</v>
      </c>
      <c r="AB5769">
        <v>62</v>
      </c>
      <c r="AC5769">
        <v>0.25</v>
      </c>
      <c r="AD5769">
        <v>0</v>
      </c>
      <c r="AE5769">
        <v>0</v>
      </c>
      <c r="AF5769">
        <v>0</v>
      </c>
      <c r="AG5769" t="s">
        <v>21820</v>
      </c>
      <c r="AH5769" s="21" t="str">
        <f t="shared" si="180"/>
        <v>YT21</v>
      </c>
      <c r="AI5769" s="21">
        <v>345.36</v>
      </c>
      <c r="AJ5769" s="21">
        <f t="shared" si="181"/>
        <v>99.746732026143789</v>
      </c>
      <c r="AK5769" s="21" t="s">
        <v>2060</v>
      </c>
      <c r="AL5769" t="s">
        <v>2551</v>
      </c>
      <c r="AM5769" s="26" t="s">
        <v>38</v>
      </c>
      <c r="AN5769" t="s">
        <v>2032</v>
      </c>
    </row>
    <row r="5770" spans="1:40" ht="15" hidden="1" thickTop="1" x14ac:dyDescent="0.35">
      <c r="A5770" t="s">
        <v>13753</v>
      </c>
      <c r="B5770" t="s">
        <v>21821</v>
      </c>
      <c r="C5770" t="s">
        <v>2778</v>
      </c>
      <c r="D5770" t="s">
        <v>21822</v>
      </c>
      <c r="E5770" t="s">
        <v>2780</v>
      </c>
      <c r="F5770">
        <v>1</v>
      </c>
      <c r="G5770" t="s">
        <v>2609</v>
      </c>
      <c r="H5770" t="s">
        <v>2577</v>
      </c>
      <c r="I5770" t="s">
        <v>2057</v>
      </c>
      <c r="J5770" t="s">
        <v>2781</v>
      </c>
      <c r="K5770" t="s">
        <v>2765</v>
      </c>
      <c r="L5770" t="s">
        <v>2058</v>
      </c>
      <c r="M5770" t="s">
        <v>2170</v>
      </c>
      <c r="N5770">
        <v>14</v>
      </c>
      <c r="O5770">
        <v>649</v>
      </c>
      <c r="P5770">
        <v>4.24</v>
      </c>
      <c r="Q5770">
        <v>15300</v>
      </c>
      <c r="R5770">
        <v>9</v>
      </c>
      <c r="S5770">
        <v>444</v>
      </c>
      <c r="T5770">
        <v>2.9</v>
      </c>
      <c r="U5770">
        <v>4</v>
      </c>
      <c r="V5770">
        <v>185</v>
      </c>
      <c r="W5770">
        <v>1.21</v>
      </c>
      <c r="X5770">
        <v>0</v>
      </c>
      <c r="Y5770">
        <v>0</v>
      </c>
      <c r="Z5770">
        <v>0</v>
      </c>
      <c r="AA5770">
        <v>1</v>
      </c>
      <c r="AB5770">
        <v>20</v>
      </c>
      <c r="AC5770">
        <v>0.13</v>
      </c>
      <c r="AD5770">
        <v>0</v>
      </c>
      <c r="AE5770">
        <v>0</v>
      </c>
      <c r="AF5770">
        <v>0</v>
      </c>
      <c r="AG5770" t="s">
        <v>21823</v>
      </c>
      <c r="AH5770" s="21" t="str">
        <f t="shared" si="180"/>
        <v>YT21</v>
      </c>
      <c r="AI5770" s="21">
        <v>216</v>
      </c>
      <c r="AJ5770" s="21">
        <f t="shared" si="181"/>
        <v>95.75816993464052</v>
      </c>
      <c r="AK5770" s="21" t="s">
        <v>2063</v>
      </c>
      <c r="AL5770" t="s">
        <v>2613</v>
      </c>
      <c r="AM5770" s="26" t="s">
        <v>38</v>
      </c>
      <c r="AN5770" t="s">
        <v>2031</v>
      </c>
    </row>
    <row r="5771" spans="1:40" ht="15" hidden="1" thickTop="1" x14ac:dyDescent="0.35">
      <c r="A5771" t="s">
        <v>13757</v>
      </c>
      <c r="B5771" t="s">
        <v>21824</v>
      </c>
      <c r="C5771" t="s">
        <v>30202</v>
      </c>
      <c r="D5771" t="s">
        <v>21825</v>
      </c>
      <c r="E5771" t="s">
        <v>2575</v>
      </c>
      <c r="F5771">
        <v>1</v>
      </c>
      <c r="G5771" t="s">
        <v>2576</v>
      </c>
      <c r="H5771" t="s">
        <v>2577</v>
      </c>
      <c r="I5771" t="s">
        <v>2057</v>
      </c>
      <c r="J5771" t="s">
        <v>2578</v>
      </c>
      <c r="K5771" t="s">
        <v>2579</v>
      </c>
      <c r="L5771" t="s">
        <v>2058</v>
      </c>
      <c r="M5771" t="s">
        <v>2170</v>
      </c>
      <c r="N5771">
        <v>4</v>
      </c>
      <c r="O5771">
        <v>105</v>
      </c>
      <c r="P5771">
        <v>0.69</v>
      </c>
      <c r="Q5771">
        <v>15300</v>
      </c>
      <c r="R5771">
        <v>2</v>
      </c>
      <c r="S5771">
        <v>32</v>
      </c>
      <c r="T5771">
        <v>0.21</v>
      </c>
      <c r="U5771">
        <v>1</v>
      </c>
      <c r="V5771">
        <v>18</v>
      </c>
      <c r="W5771">
        <v>0.12</v>
      </c>
      <c r="X5771">
        <v>0</v>
      </c>
      <c r="Y5771">
        <v>0</v>
      </c>
      <c r="Z5771">
        <v>0</v>
      </c>
      <c r="AA5771">
        <v>1</v>
      </c>
      <c r="AB5771">
        <v>55</v>
      </c>
      <c r="AC5771">
        <v>0.36</v>
      </c>
      <c r="AD5771">
        <v>0</v>
      </c>
      <c r="AE5771">
        <v>0</v>
      </c>
      <c r="AF5771">
        <v>0</v>
      </c>
      <c r="AG5771" t="s">
        <v>21826</v>
      </c>
      <c r="AH5771" s="21" t="str">
        <f t="shared" si="180"/>
        <v>YT21</v>
      </c>
      <c r="AI5771" s="21">
        <v>216</v>
      </c>
      <c r="AJ5771" s="21">
        <f t="shared" si="181"/>
        <v>99.313725490196077</v>
      </c>
      <c r="AK5771" s="21" t="s">
        <v>2060</v>
      </c>
      <c r="AL5771" t="s">
        <v>2581</v>
      </c>
      <c r="AM5771" s="26" t="s">
        <v>38</v>
      </c>
      <c r="AN5771" t="s">
        <v>2031</v>
      </c>
    </row>
    <row r="5772" spans="1:40" ht="15" hidden="1" thickTop="1" x14ac:dyDescent="0.35">
      <c r="A5772" t="s">
        <v>13761</v>
      </c>
      <c r="B5772" t="s">
        <v>21827</v>
      </c>
      <c r="C5772" t="s">
        <v>4416</v>
      </c>
      <c r="D5772" t="s">
        <v>21828</v>
      </c>
      <c r="E5772" t="s">
        <v>2608</v>
      </c>
      <c r="F5772">
        <v>1</v>
      </c>
      <c r="G5772" t="s">
        <v>2609</v>
      </c>
      <c r="H5772" t="s">
        <v>2577</v>
      </c>
      <c r="I5772" t="s">
        <v>2057</v>
      </c>
      <c r="J5772" t="s">
        <v>2764</v>
      </c>
      <c r="K5772" t="s">
        <v>2765</v>
      </c>
      <c r="L5772" t="s">
        <v>2058</v>
      </c>
      <c r="M5772" t="s">
        <v>2170</v>
      </c>
      <c r="N5772">
        <v>1</v>
      </c>
      <c r="O5772">
        <v>28</v>
      </c>
      <c r="P5772">
        <v>0.18</v>
      </c>
      <c r="Q5772">
        <v>15300</v>
      </c>
      <c r="R5772">
        <v>0</v>
      </c>
      <c r="S5772">
        <v>0</v>
      </c>
      <c r="T5772">
        <v>0</v>
      </c>
      <c r="U5772">
        <v>1</v>
      </c>
      <c r="V5772">
        <v>28</v>
      </c>
      <c r="W5772">
        <v>0.18</v>
      </c>
      <c r="X5772">
        <v>0</v>
      </c>
      <c r="Y5772">
        <v>0</v>
      </c>
      <c r="Z5772">
        <v>0</v>
      </c>
      <c r="AA5772">
        <v>0</v>
      </c>
      <c r="AB5772">
        <v>0</v>
      </c>
      <c r="AC5772">
        <v>0</v>
      </c>
      <c r="AD5772">
        <v>0</v>
      </c>
      <c r="AE5772">
        <v>0</v>
      </c>
      <c r="AF5772">
        <v>0</v>
      </c>
      <c r="AG5772" t="s">
        <v>21829</v>
      </c>
      <c r="AH5772" s="21" t="str">
        <f t="shared" si="180"/>
        <v>YT21</v>
      </c>
      <c r="AI5772" s="21">
        <v>216</v>
      </c>
      <c r="AJ5772" s="21">
        <f t="shared" si="181"/>
        <v>99.816993464052288</v>
      </c>
      <c r="AK5772" s="21" t="s">
        <v>2060</v>
      </c>
      <c r="AL5772" t="s">
        <v>2613</v>
      </c>
      <c r="AM5772" s="26" t="s">
        <v>38</v>
      </c>
      <c r="AN5772" t="s">
        <v>2032</v>
      </c>
    </row>
    <row r="5773" spans="1:40" ht="15" hidden="1" thickTop="1" x14ac:dyDescent="0.35">
      <c r="A5773" t="s">
        <v>13765</v>
      </c>
      <c r="B5773" t="s">
        <v>21830</v>
      </c>
      <c r="C5773" t="s">
        <v>2870</v>
      </c>
      <c r="D5773" t="s">
        <v>21831</v>
      </c>
      <c r="E5773" t="s">
        <v>2691</v>
      </c>
      <c r="F5773">
        <v>1</v>
      </c>
      <c r="G5773" t="s">
        <v>2633</v>
      </c>
      <c r="H5773" t="s">
        <v>2577</v>
      </c>
      <c r="I5773" t="s">
        <v>2057</v>
      </c>
      <c r="J5773" t="s">
        <v>2692</v>
      </c>
      <c r="K5773" t="s">
        <v>2635</v>
      </c>
      <c r="L5773" t="s">
        <v>2058</v>
      </c>
      <c r="M5773" t="s">
        <v>2170</v>
      </c>
      <c r="N5773">
        <v>3</v>
      </c>
      <c r="O5773">
        <v>110</v>
      </c>
      <c r="P5773">
        <v>0.72</v>
      </c>
      <c r="Q5773">
        <v>15300</v>
      </c>
      <c r="R5773">
        <v>2</v>
      </c>
      <c r="S5773">
        <v>78</v>
      </c>
      <c r="T5773">
        <v>0.51</v>
      </c>
      <c r="U5773">
        <v>1</v>
      </c>
      <c r="V5773">
        <v>32</v>
      </c>
      <c r="W5773">
        <v>0.21</v>
      </c>
      <c r="X5773">
        <v>0</v>
      </c>
      <c r="Y5773">
        <v>0</v>
      </c>
      <c r="Z5773">
        <v>0</v>
      </c>
      <c r="AA5773">
        <v>0</v>
      </c>
      <c r="AB5773">
        <v>0</v>
      </c>
      <c r="AC5773">
        <v>0</v>
      </c>
      <c r="AD5773">
        <v>0</v>
      </c>
      <c r="AE5773">
        <v>0</v>
      </c>
      <c r="AF5773">
        <v>0</v>
      </c>
      <c r="AG5773" t="s">
        <v>21832</v>
      </c>
      <c r="AH5773" s="21" t="str">
        <f t="shared" si="180"/>
        <v>YT21</v>
      </c>
      <c r="AI5773" s="21">
        <v>216</v>
      </c>
      <c r="AJ5773" s="21">
        <f t="shared" si="181"/>
        <v>99.281045751633982</v>
      </c>
      <c r="AK5773" s="21" t="s">
        <v>2060</v>
      </c>
      <c r="AL5773" t="s">
        <v>2581</v>
      </c>
      <c r="AM5773" s="26" t="s">
        <v>38</v>
      </c>
      <c r="AN5773" t="s">
        <v>2030</v>
      </c>
    </row>
    <row r="5774" spans="1:40" ht="15" hidden="1" thickTop="1" x14ac:dyDescent="0.35">
      <c r="A5774" t="s">
        <v>13769</v>
      </c>
      <c r="B5774" t="s">
        <v>21833</v>
      </c>
      <c r="C5774" t="s">
        <v>5100</v>
      </c>
      <c r="D5774" t="s">
        <v>21834</v>
      </c>
      <c r="E5774" t="s">
        <v>558</v>
      </c>
      <c r="F5774">
        <v>2</v>
      </c>
      <c r="G5774" t="s">
        <v>2524</v>
      </c>
      <c r="H5774" t="s">
        <v>2056</v>
      </c>
      <c r="I5774" t="s">
        <v>2076</v>
      </c>
      <c r="J5774" t="s">
        <v>2532</v>
      </c>
      <c r="K5774" t="s">
        <v>62</v>
      </c>
      <c r="L5774" t="s">
        <v>2058</v>
      </c>
      <c r="M5774" t="s">
        <v>2059</v>
      </c>
      <c r="N5774">
        <v>6</v>
      </c>
      <c r="O5774">
        <v>203</v>
      </c>
      <c r="P5774">
        <v>0.83</v>
      </c>
      <c r="Q5774">
        <v>24480</v>
      </c>
      <c r="R5774">
        <v>4</v>
      </c>
      <c r="S5774">
        <v>150</v>
      </c>
      <c r="T5774">
        <v>0.61</v>
      </c>
      <c r="U5774">
        <v>2</v>
      </c>
      <c r="V5774">
        <v>53</v>
      </c>
      <c r="W5774">
        <v>0.22</v>
      </c>
      <c r="X5774">
        <v>0</v>
      </c>
      <c r="Y5774">
        <v>0</v>
      </c>
      <c r="Z5774">
        <v>0</v>
      </c>
      <c r="AA5774">
        <v>0</v>
      </c>
      <c r="AB5774">
        <v>0</v>
      </c>
      <c r="AC5774">
        <v>0</v>
      </c>
      <c r="AD5774">
        <v>0</v>
      </c>
      <c r="AE5774">
        <v>0</v>
      </c>
      <c r="AF5774">
        <v>0</v>
      </c>
      <c r="AG5774" t="s">
        <v>21835</v>
      </c>
      <c r="AH5774" s="21" t="str">
        <f t="shared" si="180"/>
        <v>YK20</v>
      </c>
      <c r="AI5774" s="21">
        <v>345.36</v>
      </c>
      <c r="AJ5774" s="21">
        <f t="shared" si="181"/>
        <v>99.170751633986924</v>
      </c>
      <c r="AK5774" s="21" t="s">
        <v>2063</v>
      </c>
      <c r="AL5774" t="s">
        <v>2527</v>
      </c>
      <c r="AM5774" s="26" t="s">
        <v>38</v>
      </c>
      <c r="AN5774" t="s">
        <v>2030</v>
      </c>
    </row>
    <row r="5775" spans="1:40" ht="15" hidden="1" thickTop="1" x14ac:dyDescent="0.35">
      <c r="A5775" t="s">
        <v>13773</v>
      </c>
      <c r="B5775" t="s">
        <v>21836</v>
      </c>
      <c r="C5775" t="s">
        <v>4062</v>
      </c>
      <c r="D5775" t="s">
        <v>21837</v>
      </c>
      <c r="E5775" t="s">
        <v>2646</v>
      </c>
      <c r="F5775">
        <v>1</v>
      </c>
      <c r="G5775" t="s">
        <v>2600</v>
      </c>
      <c r="H5775" t="s">
        <v>2577</v>
      </c>
      <c r="I5775" t="s">
        <v>2076</v>
      </c>
      <c r="J5775" t="s">
        <v>2647</v>
      </c>
      <c r="K5775" t="s">
        <v>2602</v>
      </c>
      <c r="L5775" t="s">
        <v>2058</v>
      </c>
      <c r="M5775" t="s">
        <v>2358</v>
      </c>
      <c r="N5775">
        <v>2</v>
      </c>
      <c r="O5775">
        <v>45</v>
      </c>
      <c r="P5775">
        <v>0.34</v>
      </c>
      <c r="Q5775">
        <v>13260</v>
      </c>
      <c r="R5775">
        <v>0</v>
      </c>
      <c r="S5775">
        <v>0</v>
      </c>
      <c r="T5775">
        <v>0</v>
      </c>
      <c r="U5775">
        <v>2</v>
      </c>
      <c r="V5775">
        <v>45</v>
      </c>
      <c r="W5775">
        <v>0.34</v>
      </c>
      <c r="X5775">
        <v>0</v>
      </c>
      <c r="Y5775">
        <v>0</v>
      </c>
      <c r="Z5775">
        <v>0</v>
      </c>
      <c r="AA5775">
        <v>0</v>
      </c>
      <c r="AB5775">
        <v>0</v>
      </c>
      <c r="AC5775">
        <v>0</v>
      </c>
      <c r="AD5775">
        <v>0</v>
      </c>
      <c r="AE5775">
        <v>0</v>
      </c>
      <c r="AF5775">
        <v>0</v>
      </c>
      <c r="AG5775" t="s">
        <v>21838</v>
      </c>
      <c r="AH5775" s="21" t="str">
        <f t="shared" si="180"/>
        <v>YR25</v>
      </c>
      <c r="AI5775" s="21">
        <v>187.20000000000005</v>
      </c>
      <c r="AJ5775" s="21">
        <f t="shared" si="181"/>
        <v>99.660633484162901</v>
      </c>
      <c r="AK5775" s="21" t="s">
        <v>2060</v>
      </c>
      <c r="AL5775" t="s">
        <v>2551</v>
      </c>
      <c r="AM5775" s="26" t="s">
        <v>38</v>
      </c>
      <c r="AN5775" t="s">
        <v>2029</v>
      </c>
    </row>
    <row r="5776" spans="1:40" ht="15" hidden="1" thickTop="1" x14ac:dyDescent="0.35">
      <c r="A5776" t="s">
        <v>13777</v>
      </c>
      <c r="B5776" t="s">
        <v>21839</v>
      </c>
      <c r="C5776" t="s">
        <v>3303</v>
      </c>
      <c r="D5776" t="s">
        <v>21840</v>
      </c>
      <c r="E5776" t="s">
        <v>2608</v>
      </c>
      <c r="F5776">
        <v>1</v>
      </c>
      <c r="G5776" t="s">
        <v>2609</v>
      </c>
      <c r="H5776" t="s">
        <v>2577</v>
      </c>
      <c r="I5776" t="s">
        <v>2057</v>
      </c>
      <c r="J5776" t="s">
        <v>2781</v>
      </c>
      <c r="K5776" t="s">
        <v>2765</v>
      </c>
      <c r="L5776" t="s">
        <v>2058</v>
      </c>
      <c r="M5776" t="s">
        <v>2059</v>
      </c>
      <c r="N5776">
        <v>5</v>
      </c>
      <c r="O5776">
        <v>111</v>
      </c>
      <c r="P5776">
        <v>0.45</v>
      </c>
      <c r="Q5776">
        <v>24480</v>
      </c>
      <c r="R5776">
        <v>5</v>
      </c>
      <c r="S5776">
        <v>111</v>
      </c>
      <c r="T5776">
        <v>0.45</v>
      </c>
      <c r="U5776">
        <v>0</v>
      </c>
      <c r="V5776">
        <v>0</v>
      </c>
      <c r="W5776">
        <v>0</v>
      </c>
      <c r="X5776">
        <v>0</v>
      </c>
      <c r="Y5776">
        <v>0</v>
      </c>
      <c r="Z5776">
        <v>0</v>
      </c>
      <c r="AA5776">
        <v>0</v>
      </c>
      <c r="AB5776">
        <v>0</v>
      </c>
      <c r="AC5776">
        <v>0</v>
      </c>
      <c r="AD5776">
        <v>0</v>
      </c>
      <c r="AE5776">
        <v>0</v>
      </c>
      <c r="AF5776">
        <v>0</v>
      </c>
      <c r="AG5776" t="s">
        <v>21841</v>
      </c>
      <c r="AH5776" s="21" t="str">
        <f t="shared" si="180"/>
        <v>YT21</v>
      </c>
      <c r="AI5776" s="21">
        <v>345.36</v>
      </c>
      <c r="AJ5776" s="21">
        <f t="shared" si="181"/>
        <v>99.546568627450981</v>
      </c>
      <c r="AK5776" s="21" t="s">
        <v>2060</v>
      </c>
      <c r="AL5776" t="s">
        <v>2613</v>
      </c>
      <c r="AM5776" s="26" t="s">
        <v>38</v>
      </c>
      <c r="AN5776" t="s">
        <v>2032</v>
      </c>
    </row>
    <row r="5777" spans="1:40" ht="15" hidden="1" thickTop="1" x14ac:dyDescent="0.35">
      <c r="A5777" t="s">
        <v>13781</v>
      </c>
      <c r="B5777" t="s">
        <v>21842</v>
      </c>
      <c r="C5777" t="s">
        <v>4185</v>
      </c>
      <c r="D5777" t="s">
        <v>21843</v>
      </c>
      <c r="E5777" t="s">
        <v>2608</v>
      </c>
      <c r="F5777">
        <v>1</v>
      </c>
      <c r="G5777" t="s">
        <v>2609</v>
      </c>
      <c r="H5777" t="s">
        <v>2577</v>
      </c>
      <c r="I5777" t="s">
        <v>2057</v>
      </c>
      <c r="J5777" t="s">
        <v>2781</v>
      </c>
      <c r="K5777" t="s">
        <v>2765</v>
      </c>
      <c r="L5777" t="s">
        <v>2058</v>
      </c>
      <c r="M5777" t="s">
        <v>2170</v>
      </c>
      <c r="N5777">
        <v>0</v>
      </c>
      <c r="O5777">
        <v>0</v>
      </c>
      <c r="P5777">
        <v>0</v>
      </c>
      <c r="Q5777">
        <v>15300</v>
      </c>
      <c r="R5777">
        <v>0</v>
      </c>
      <c r="S5777">
        <v>0</v>
      </c>
      <c r="T5777">
        <v>0</v>
      </c>
      <c r="U5777">
        <v>0</v>
      </c>
      <c r="V5777">
        <v>0</v>
      </c>
      <c r="W5777">
        <v>0</v>
      </c>
      <c r="X5777">
        <v>0</v>
      </c>
      <c r="Y5777">
        <v>0</v>
      </c>
      <c r="Z5777">
        <v>0</v>
      </c>
      <c r="AA5777">
        <v>0</v>
      </c>
      <c r="AB5777">
        <v>0</v>
      </c>
      <c r="AC5777">
        <v>0</v>
      </c>
      <c r="AD5777">
        <v>0</v>
      </c>
      <c r="AE5777">
        <v>0</v>
      </c>
      <c r="AF5777">
        <v>0</v>
      </c>
      <c r="AG5777" t="s">
        <v>21844</v>
      </c>
      <c r="AH5777" s="21" t="str">
        <f t="shared" si="180"/>
        <v>YT21</v>
      </c>
      <c r="AI5777" s="21">
        <v>216</v>
      </c>
      <c r="AJ5777" s="21">
        <f t="shared" si="181"/>
        <v>100</v>
      </c>
      <c r="AK5777" s="21" t="s">
        <v>2060</v>
      </c>
      <c r="AL5777" t="s">
        <v>2613</v>
      </c>
      <c r="AM5777" s="26" t="s">
        <v>38</v>
      </c>
      <c r="AN5777" t="s">
        <v>2030</v>
      </c>
    </row>
    <row r="5778" spans="1:40" ht="15" hidden="1" thickTop="1" x14ac:dyDescent="0.35">
      <c r="A5778" t="s">
        <v>13784</v>
      </c>
      <c r="B5778" t="s">
        <v>21845</v>
      </c>
      <c r="C5778" t="s">
        <v>5206</v>
      </c>
      <c r="D5778" t="s">
        <v>21846</v>
      </c>
      <c r="E5778" t="s">
        <v>2780</v>
      </c>
      <c r="F5778">
        <v>1</v>
      </c>
      <c r="G5778" t="s">
        <v>2609</v>
      </c>
      <c r="H5778" t="s">
        <v>2577</v>
      </c>
      <c r="I5778" t="s">
        <v>2057</v>
      </c>
      <c r="J5778" t="s">
        <v>2781</v>
      </c>
      <c r="K5778" t="s">
        <v>2765</v>
      </c>
      <c r="L5778" t="s">
        <v>2058</v>
      </c>
      <c r="M5778" t="s">
        <v>2170</v>
      </c>
      <c r="N5778">
        <v>0</v>
      </c>
      <c r="O5778">
        <v>0</v>
      </c>
      <c r="P5778">
        <v>0</v>
      </c>
      <c r="Q5778">
        <v>15300</v>
      </c>
      <c r="R5778">
        <v>0</v>
      </c>
      <c r="S5778">
        <v>0</v>
      </c>
      <c r="T5778">
        <v>0</v>
      </c>
      <c r="U5778">
        <v>0</v>
      </c>
      <c r="V5778">
        <v>0</v>
      </c>
      <c r="W5778">
        <v>0</v>
      </c>
      <c r="X5778">
        <v>0</v>
      </c>
      <c r="Y5778">
        <v>0</v>
      </c>
      <c r="Z5778">
        <v>0</v>
      </c>
      <c r="AA5778">
        <v>0</v>
      </c>
      <c r="AB5778">
        <v>0</v>
      </c>
      <c r="AC5778">
        <v>0</v>
      </c>
      <c r="AD5778">
        <v>0</v>
      </c>
      <c r="AE5778">
        <v>0</v>
      </c>
      <c r="AF5778">
        <v>0</v>
      </c>
      <c r="AG5778" t="s">
        <v>21847</v>
      </c>
      <c r="AH5778" s="21" t="str">
        <f t="shared" si="180"/>
        <v>YT21</v>
      </c>
      <c r="AI5778" s="21">
        <v>216</v>
      </c>
      <c r="AJ5778" s="21">
        <f t="shared" si="181"/>
        <v>100</v>
      </c>
      <c r="AK5778" s="21" t="s">
        <v>2060</v>
      </c>
      <c r="AL5778" t="s">
        <v>2613</v>
      </c>
      <c r="AM5778" s="26" t="s">
        <v>38</v>
      </c>
      <c r="AN5778" t="s">
        <v>2030</v>
      </c>
    </row>
    <row r="5779" spans="1:40" ht="15" hidden="1" thickTop="1" x14ac:dyDescent="0.35">
      <c r="A5779" t="s">
        <v>13788</v>
      </c>
      <c r="B5779" t="s">
        <v>21848</v>
      </c>
      <c r="C5779" t="s">
        <v>2778</v>
      </c>
      <c r="D5779" t="s">
        <v>21849</v>
      </c>
      <c r="E5779" t="s">
        <v>2780</v>
      </c>
      <c r="F5779">
        <v>1</v>
      </c>
      <c r="G5779" t="s">
        <v>2609</v>
      </c>
      <c r="H5779" t="s">
        <v>2577</v>
      </c>
      <c r="I5779" t="s">
        <v>2057</v>
      </c>
      <c r="J5779" t="s">
        <v>2781</v>
      </c>
      <c r="K5779" t="s">
        <v>2765</v>
      </c>
      <c r="L5779" t="s">
        <v>2058</v>
      </c>
      <c r="M5779" t="s">
        <v>2163</v>
      </c>
      <c r="N5779">
        <v>1</v>
      </c>
      <c r="O5779">
        <v>33</v>
      </c>
      <c r="P5779">
        <v>0.19</v>
      </c>
      <c r="Q5779">
        <v>17340</v>
      </c>
      <c r="R5779">
        <v>0</v>
      </c>
      <c r="S5779">
        <v>0</v>
      </c>
      <c r="T5779">
        <v>0</v>
      </c>
      <c r="U5779">
        <v>1</v>
      </c>
      <c r="V5779">
        <v>33</v>
      </c>
      <c r="W5779">
        <v>0.19</v>
      </c>
      <c r="X5779">
        <v>0</v>
      </c>
      <c r="Y5779">
        <v>0</v>
      </c>
      <c r="Z5779">
        <v>0</v>
      </c>
      <c r="AA5779">
        <v>0</v>
      </c>
      <c r="AB5779">
        <v>0</v>
      </c>
      <c r="AC5779">
        <v>0</v>
      </c>
      <c r="AD5779">
        <v>0</v>
      </c>
      <c r="AE5779">
        <v>0</v>
      </c>
      <c r="AF5779">
        <v>0</v>
      </c>
      <c r="AG5779" t="s">
        <v>21850</v>
      </c>
      <c r="AH5779" s="21" t="str">
        <f t="shared" si="180"/>
        <v>YT21</v>
      </c>
      <c r="AI5779" s="21">
        <v>244.8</v>
      </c>
      <c r="AJ5779" s="21">
        <f t="shared" si="181"/>
        <v>99.809688581314873</v>
      </c>
      <c r="AK5779" s="21" t="s">
        <v>2060</v>
      </c>
      <c r="AL5779" t="s">
        <v>2613</v>
      </c>
      <c r="AM5779" s="26" t="s">
        <v>38</v>
      </c>
      <c r="AN5779" t="s">
        <v>2030</v>
      </c>
    </row>
    <row r="5780" spans="1:40" ht="15" hidden="1" thickTop="1" x14ac:dyDescent="0.35">
      <c r="A5780" t="s">
        <v>13792</v>
      </c>
      <c r="B5780" t="s">
        <v>21851</v>
      </c>
      <c r="C5780" t="s">
        <v>10902</v>
      </c>
      <c r="D5780" t="s">
        <v>21852</v>
      </c>
      <c r="E5780" t="s">
        <v>2575</v>
      </c>
      <c r="F5780">
        <v>1</v>
      </c>
      <c r="G5780" t="s">
        <v>2576</v>
      </c>
      <c r="H5780" t="s">
        <v>2577</v>
      </c>
      <c r="I5780" t="s">
        <v>2057</v>
      </c>
      <c r="J5780" t="s">
        <v>2578</v>
      </c>
      <c r="K5780" t="s">
        <v>2579</v>
      </c>
      <c r="L5780" t="s">
        <v>2058</v>
      </c>
      <c r="M5780" t="s">
        <v>2059</v>
      </c>
      <c r="N5780">
        <v>1</v>
      </c>
      <c r="O5780">
        <v>30</v>
      </c>
      <c r="P5780">
        <v>0.12</v>
      </c>
      <c r="Q5780">
        <v>24480</v>
      </c>
      <c r="R5780">
        <v>1</v>
      </c>
      <c r="S5780">
        <v>30</v>
      </c>
      <c r="T5780">
        <v>0.12</v>
      </c>
      <c r="U5780">
        <v>0</v>
      </c>
      <c r="V5780">
        <v>0</v>
      </c>
      <c r="W5780">
        <v>0</v>
      </c>
      <c r="X5780">
        <v>0</v>
      </c>
      <c r="Y5780">
        <v>0</v>
      </c>
      <c r="Z5780">
        <v>0</v>
      </c>
      <c r="AA5780">
        <v>0</v>
      </c>
      <c r="AB5780">
        <v>0</v>
      </c>
      <c r="AC5780">
        <v>0</v>
      </c>
      <c r="AD5780">
        <v>0</v>
      </c>
      <c r="AE5780">
        <v>0</v>
      </c>
      <c r="AF5780">
        <v>0</v>
      </c>
      <c r="AG5780" t="s">
        <v>21853</v>
      </c>
      <c r="AH5780" s="21" t="str">
        <f t="shared" si="180"/>
        <v>YT21</v>
      </c>
      <c r="AI5780" s="21">
        <v>345.36</v>
      </c>
      <c r="AJ5780" s="21">
        <f t="shared" si="181"/>
        <v>99.877450980392155</v>
      </c>
      <c r="AK5780" s="21" t="s">
        <v>2060</v>
      </c>
      <c r="AL5780" t="s">
        <v>2581</v>
      </c>
      <c r="AM5780" s="26" t="s">
        <v>38</v>
      </c>
      <c r="AN5780" t="s">
        <v>2030</v>
      </c>
    </row>
    <row r="5781" spans="1:40" ht="15" hidden="1" thickTop="1" x14ac:dyDescent="0.35">
      <c r="A5781" t="s">
        <v>13796</v>
      </c>
      <c r="B5781" t="s">
        <v>21854</v>
      </c>
      <c r="C5781" t="s">
        <v>2880</v>
      </c>
      <c r="D5781" t="s">
        <v>5889</v>
      </c>
      <c r="E5781" t="s">
        <v>2608</v>
      </c>
      <c r="F5781">
        <v>1</v>
      </c>
      <c r="G5781" t="s">
        <v>2633</v>
      </c>
      <c r="H5781" t="s">
        <v>2577</v>
      </c>
      <c r="I5781" t="s">
        <v>2057</v>
      </c>
      <c r="J5781" t="s">
        <v>2675</v>
      </c>
      <c r="K5781" t="s">
        <v>2611</v>
      </c>
      <c r="L5781" t="s">
        <v>2058</v>
      </c>
      <c r="M5781" t="s">
        <v>2170</v>
      </c>
      <c r="N5781">
        <v>4</v>
      </c>
      <c r="O5781">
        <v>118</v>
      </c>
      <c r="P5781">
        <v>0.77</v>
      </c>
      <c r="Q5781">
        <v>15300</v>
      </c>
      <c r="R5781">
        <v>1</v>
      </c>
      <c r="S5781">
        <v>13</v>
      </c>
      <c r="T5781">
        <v>0.08</v>
      </c>
      <c r="U5781">
        <v>3</v>
      </c>
      <c r="V5781">
        <v>105</v>
      </c>
      <c r="W5781">
        <v>0.69</v>
      </c>
      <c r="X5781">
        <v>0</v>
      </c>
      <c r="Y5781">
        <v>0</v>
      </c>
      <c r="Z5781">
        <v>0</v>
      </c>
      <c r="AA5781">
        <v>0</v>
      </c>
      <c r="AB5781">
        <v>0</v>
      </c>
      <c r="AC5781">
        <v>0</v>
      </c>
      <c r="AD5781">
        <v>0</v>
      </c>
      <c r="AE5781">
        <v>0</v>
      </c>
      <c r="AF5781">
        <v>0</v>
      </c>
      <c r="AG5781" t="s">
        <v>21855</v>
      </c>
      <c r="AH5781" s="21" t="str">
        <f t="shared" si="180"/>
        <v>YT21</v>
      </c>
      <c r="AI5781" s="21">
        <v>216</v>
      </c>
      <c r="AJ5781" s="21">
        <f t="shared" si="181"/>
        <v>99.228758169934636</v>
      </c>
      <c r="AK5781" s="21" t="s">
        <v>2060</v>
      </c>
      <c r="AL5781" t="s">
        <v>2581</v>
      </c>
      <c r="AM5781" s="26" t="s">
        <v>38</v>
      </c>
      <c r="AN5781" t="s">
        <v>2031</v>
      </c>
    </row>
    <row r="5782" spans="1:40" ht="15" hidden="1" thickTop="1" x14ac:dyDescent="0.35">
      <c r="A5782" t="s">
        <v>13800</v>
      </c>
      <c r="B5782" t="s">
        <v>21856</v>
      </c>
      <c r="C5782" t="s">
        <v>8244</v>
      </c>
      <c r="D5782" t="s">
        <v>21857</v>
      </c>
      <c r="E5782" t="s">
        <v>2575</v>
      </c>
      <c r="F5782">
        <v>1</v>
      </c>
      <c r="G5782" t="s">
        <v>2576</v>
      </c>
      <c r="H5782" t="s">
        <v>2577</v>
      </c>
      <c r="I5782" t="s">
        <v>2076</v>
      </c>
      <c r="J5782" t="s">
        <v>2858</v>
      </c>
      <c r="K5782" t="s">
        <v>2742</v>
      </c>
      <c r="L5782" t="s">
        <v>2058</v>
      </c>
      <c r="M5782" t="s">
        <v>2170</v>
      </c>
      <c r="N5782">
        <v>2</v>
      </c>
      <c r="O5782">
        <v>16</v>
      </c>
      <c r="P5782">
        <v>0.1</v>
      </c>
      <c r="Q5782">
        <v>15300</v>
      </c>
      <c r="R5782">
        <v>2</v>
      </c>
      <c r="S5782">
        <v>16</v>
      </c>
      <c r="T5782">
        <v>0.1</v>
      </c>
      <c r="U5782">
        <v>0</v>
      </c>
      <c r="V5782">
        <v>0</v>
      </c>
      <c r="W5782">
        <v>0</v>
      </c>
      <c r="X5782">
        <v>0</v>
      </c>
      <c r="Y5782">
        <v>0</v>
      </c>
      <c r="Z5782">
        <v>0</v>
      </c>
      <c r="AA5782">
        <v>0</v>
      </c>
      <c r="AB5782">
        <v>0</v>
      </c>
      <c r="AC5782">
        <v>0</v>
      </c>
      <c r="AD5782">
        <v>0</v>
      </c>
      <c r="AE5782">
        <v>0</v>
      </c>
      <c r="AF5782">
        <v>0</v>
      </c>
      <c r="AG5782" t="s">
        <v>21858</v>
      </c>
      <c r="AH5782" s="21" t="str">
        <f t="shared" si="180"/>
        <v>YK20</v>
      </c>
      <c r="AI5782" s="21">
        <v>216</v>
      </c>
      <c r="AJ5782" s="21">
        <f t="shared" si="181"/>
        <v>99.895424836601308</v>
      </c>
      <c r="AK5782" s="21" t="s">
        <v>2060</v>
      </c>
      <c r="AL5782" t="s">
        <v>2551</v>
      </c>
      <c r="AM5782" s="26" t="s">
        <v>38</v>
      </c>
      <c r="AN5782" t="s">
        <v>2030</v>
      </c>
    </row>
    <row r="5783" spans="1:40" ht="15" hidden="1" thickTop="1" x14ac:dyDescent="0.35">
      <c r="A5783" t="s">
        <v>8391</v>
      </c>
      <c r="B5783" t="s">
        <v>21859</v>
      </c>
      <c r="C5783" t="s">
        <v>10902</v>
      </c>
      <c r="D5783" t="s">
        <v>21860</v>
      </c>
      <c r="E5783" t="s">
        <v>2691</v>
      </c>
      <c r="F5783">
        <v>1</v>
      </c>
      <c r="G5783" t="s">
        <v>2576</v>
      </c>
      <c r="H5783" t="s">
        <v>2577</v>
      </c>
      <c r="I5783" t="s">
        <v>2057</v>
      </c>
      <c r="J5783" t="s">
        <v>2578</v>
      </c>
      <c r="K5783" t="s">
        <v>2579</v>
      </c>
      <c r="L5783" t="s">
        <v>2058</v>
      </c>
      <c r="M5783" t="s">
        <v>2059</v>
      </c>
      <c r="N5783">
        <v>1</v>
      </c>
      <c r="O5783">
        <v>51</v>
      </c>
      <c r="P5783">
        <v>0.21</v>
      </c>
      <c r="Q5783">
        <v>24480</v>
      </c>
      <c r="R5783">
        <v>0</v>
      </c>
      <c r="S5783">
        <v>0</v>
      </c>
      <c r="T5783">
        <v>0</v>
      </c>
      <c r="U5783">
        <v>1</v>
      </c>
      <c r="V5783">
        <v>51</v>
      </c>
      <c r="W5783">
        <v>0.21</v>
      </c>
      <c r="X5783">
        <v>0</v>
      </c>
      <c r="Y5783">
        <v>0</v>
      </c>
      <c r="Z5783">
        <v>0</v>
      </c>
      <c r="AA5783">
        <v>0</v>
      </c>
      <c r="AB5783">
        <v>0</v>
      </c>
      <c r="AC5783">
        <v>0</v>
      </c>
      <c r="AD5783">
        <v>0</v>
      </c>
      <c r="AE5783">
        <v>0</v>
      </c>
      <c r="AF5783">
        <v>0</v>
      </c>
      <c r="AG5783" t="s">
        <v>21861</v>
      </c>
      <c r="AH5783" s="21" t="str">
        <f t="shared" si="180"/>
        <v>YT21</v>
      </c>
      <c r="AI5783" s="21">
        <v>345.36</v>
      </c>
      <c r="AJ5783" s="21">
        <f t="shared" si="181"/>
        <v>99.791666666666671</v>
      </c>
      <c r="AK5783" s="21" t="s">
        <v>2060</v>
      </c>
      <c r="AL5783" t="s">
        <v>2581</v>
      </c>
      <c r="AM5783" s="26" t="s">
        <v>38</v>
      </c>
      <c r="AN5783" t="s">
        <v>2030</v>
      </c>
    </row>
    <row r="5784" spans="1:40" ht="15" hidden="1" thickTop="1" x14ac:dyDescent="0.35">
      <c r="A5784" t="s">
        <v>13805</v>
      </c>
      <c r="B5784" t="s">
        <v>21862</v>
      </c>
      <c r="C5784" t="s">
        <v>10902</v>
      </c>
      <c r="D5784" t="s">
        <v>21860</v>
      </c>
      <c r="E5784" t="s">
        <v>2691</v>
      </c>
      <c r="F5784">
        <v>1</v>
      </c>
      <c r="G5784" t="s">
        <v>2576</v>
      </c>
      <c r="H5784" t="s">
        <v>2577</v>
      </c>
      <c r="I5784" t="s">
        <v>2057</v>
      </c>
      <c r="J5784" t="s">
        <v>2578</v>
      </c>
      <c r="K5784" t="s">
        <v>2579</v>
      </c>
      <c r="L5784" t="s">
        <v>2058</v>
      </c>
      <c r="M5784" t="s">
        <v>2059</v>
      </c>
      <c r="N5784">
        <v>1</v>
      </c>
      <c r="O5784">
        <v>27</v>
      </c>
      <c r="P5784">
        <v>0.11</v>
      </c>
      <c r="Q5784">
        <v>24480</v>
      </c>
      <c r="R5784">
        <v>0</v>
      </c>
      <c r="S5784">
        <v>0</v>
      </c>
      <c r="T5784">
        <v>0</v>
      </c>
      <c r="U5784">
        <v>1</v>
      </c>
      <c r="V5784">
        <v>27</v>
      </c>
      <c r="W5784">
        <v>0.11</v>
      </c>
      <c r="X5784">
        <v>0</v>
      </c>
      <c r="Y5784">
        <v>0</v>
      </c>
      <c r="Z5784">
        <v>0</v>
      </c>
      <c r="AA5784">
        <v>0</v>
      </c>
      <c r="AB5784">
        <v>0</v>
      </c>
      <c r="AC5784">
        <v>0</v>
      </c>
      <c r="AD5784">
        <v>0</v>
      </c>
      <c r="AE5784">
        <v>0</v>
      </c>
      <c r="AF5784">
        <v>0</v>
      </c>
      <c r="AG5784" t="s">
        <v>21863</v>
      </c>
      <c r="AH5784" s="21" t="str">
        <f t="shared" si="180"/>
        <v>YT21</v>
      </c>
      <c r="AI5784" s="21">
        <v>345.36</v>
      </c>
      <c r="AJ5784" s="21">
        <f t="shared" si="181"/>
        <v>99.889705882352942</v>
      </c>
      <c r="AK5784" s="21" t="s">
        <v>2060</v>
      </c>
      <c r="AL5784" t="s">
        <v>2581</v>
      </c>
      <c r="AM5784" s="26" t="s">
        <v>38</v>
      </c>
      <c r="AN5784" t="s">
        <v>2030</v>
      </c>
    </row>
    <row r="5785" spans="1:40" ht="15" hidden="1" thickTop="1" x14ac:dyDescent="0.35">
      <c r="A5785" t="s">
        <v>13809</v>
      </c>
      <c r="B5785" t="s">
        <v>21864</v>
      </c>
      <c r="C5785" t="s">
        <v>4374</v>
      </c>
      <c r="D5785" t="s">
        <v>21865</v>
      </c>
      <c r="E5785" t="s">
        <v>2646</v>
      </c>
      <c r="F5785">
        <v>1</v>
      </c>
      <c r="G5785" t="s">
        <v>2600</v>
      </c>
      <c r="H5785" t="s">
        <v>2577</v>
      </c>
      <c r="I5785" t="s">
        <v>2057</v>
      </c>
      <c r="J5785" t="s">
        <v>2601</v>
      </c>
      <c r="K5785" t="s">
        <v>2602</v>
      </c>
      <c r="L5785" t="s">
        <v>2058</v>
      </c>
      <c r="M5785" t="s">
        <v>2170</v>
      </c>
      <c r="N5785">
        <v>1</v>
      </c>
      <c r="O5785">
        <v>21</v>
      </c>
      <c r="P5785">
        <v>0.14000000000000001</v>
      </c>
      <c r="Q5785">
        <v>15300</v>
      </c>
      <c r="R5785">
        <v>1</v>
      </c>
      <c r="S5785">
        <v>21</v>
      </c>
      <c r="T5785">
        <v>0.14000000000000001</v>
      </c>
      <c r="U5785">
        <v>0</v>
      </c>
      <c r="V5785">
        <v>0</v>
      </c>
      <c r="W5785">
        <v>0</v>
      </c>
      <c r="X5785">
        <v>0</v>
      </c>
      <c r="Y5785">
        <v>0</v>
      </c>
      <c r="Z5785">
        <v>0</v>
      </c>
      <c r="AA5785">
        <v>0</v>
      </c>
      <c r="AB5785">
        <v>0</v>
      </c>
      <c r="AC5785">
        <v>0</v>
      </c>
      <c r="AD5785">
        <v>0</v>
      </c>
      <c r="AE5785">
        <v>0</v>
      </c>
      <c r="AF5785">
        <v>0</v>
      </c>
      <c r="AG5785" t="s">
        <v>21866</v>
      </c>
      <c r="AH5785" s="21" t="str">
        <f t="shared" si="180"/>
        <v>YT21</v>
      </c>
      <c r="AI5785" s="21">
        <v>216</v>
      </c>
      <c r="AJ5785" s="21">
        <f t="shared" si="181"/>
        <v>99.862745098039213</v>
      </c>
      <c r="AK5785" s="21" t="s">
        <v>2060</v>
      </c>
      <c r="AL5785" t="s">
        <v>2551</v>
      </c>
      <c r="AM5785" s="26" t="s">
        <v>38</v>
      </c>
      <c r="AN5785" t="s">
        <v>2029</v>
      </c>
    </row>
    <row r="5786" spans="1:40" ht="15" hidden="1" thickTop="1" x14ac:dyDescent="0.35">
      <c r="A5786" t="s">
        <v>13812</v>
      </c>
      <c r="B5786" t="s">
        <v>21867</v>
      </c>
      <c r="C5786" t="s">
        <v>2798</v>
      </c>
      <c r="D5786" t="s">
        <v>21868</v>
      </c>
      <c r="E5786" t="s">
        <v>2608</v>
      </c>
      <c r="F5786">
        <v>1</v>
      </c>
      <c r="G5786" t="s">
        <v>2609</v>
      </c>
      <c r="H5786" t="s">
        <v>2577</v>
      </c>
      <c r="I5786" t="s">
        <v>2076</v>
      </c>
      <c r="J5786" t="s">
        <v>2610</v>
      </c>
      <c r="K5786" t="s">
        <v>2611</v>
      </c>
      <c r="L5786" t="s">
        <v>2058</v>
      </c>
      <c r="M5786" t="s">
        <v>2059</v>
      </c>
      <c r="N5786">
        <v>9</v>
      </c>
      <c r="O5786">
        <v>524</v>
      </c>
      <c r="P5786">
        <v>2.14</v>
      </c>
      <c r="Q5786">
        <v>24480</v>
      </c>
      <c r="R5786">
        <v>6</v>
      </c>
      <c r="S5786">
        <v>366</v>
      </c>
      <c r="T5786">
        <v>1.5</v>
      </c>
      <c r="U5786">
        <v>3</v>
      </c>
      <c r="V5786">
        <v>158</v>
      </c>
      <c r="W5786">
        <v>0.65</v>
      </c>
      <c r="X5786">
        <v>0</v>
      </c>
      <c r="Y5786">
        <v>0</v>
      </c>
      <c r="Z5786">
        <v>0</v>
      </c>
      <c r="AA5786">
        <v>0</v>
      </c>
      <c r="AB5786">
        <v>0</v>
      </c>
      <c r="AC5786">
        <v>0</v>
      </c>
      <c r="AD5786">
        <v>0</v>
      </c>
      <c r="AE5786">
        <v>0</v>
      </c>
      <c r="AF5786">
        <v>0</v>
      </c>
      <c r="AG5786" t="s">
        <v>21869</v>
      </c>
      <c r="AH5786" s="21" t="str">
        <f t="shared" si="180"/>
        <v>YR25</v>
      </c>
      <c r="AI5786" s="21">
        <v>345.36</v>
      </c>
      <c r="AJ5786" s="21">
        <f t="shared" si="181"/>
        <v>97.859477124183002</v>
      </c>
      <c r="AK5786" s="21" t="s">
        <v>2063</v>
      </c>
      <c r="AL5786" t="s">
        <v>2613</v>
      </c>
      <c r="AM5786" s="26" t="s">
        <v>38</v>
      </c>
      <c r="AN5786" t="s">
        <v>2030</v>
      </c>
    </row>
    <row r="5787" spans="1:40" ht="15" hidden="1" thickTop="1" x14ac:dyDescent="0.35">
      <c r="A5787" t="s">
        <v>13816</v>
      </c>
      <c r="B5787" t="s">
        <v>21870</v>
      </c>
      <c r="C5787" t="s">
        <v>4168</v>
      </c>
      <c r="D5787" t="s">
        <v>21871</v>
      </c>
      <c r="E5787" t="s">
        <v>2608</v>
      </c>
      <c r="F5787">
        <v>1</v>
      </c>
      <c r="G5787" t="s">
        <v>2609</v>
      </c>
      <c r="H5787" t="s">
        <v>2577</v>
      </c>
      <c r="I5787" t="s">
        <v>2076</v>
      </c>
      <c r="J5787" t="s">
        <v>2741</v>
      </c>
      <c r="K5787" t="s">
        <v>2742</v>
      </c>
      <c r="L5787" t="s">
        <v>2058</v>
      </c>
      <c r="M5787" t="s">
        <v>2059</v>
      </c>
      <c r="N5787">
        <v>4</v>
      </c>
      <c r="O5787">
        <v>147</v>
      </c>
      <c r="P5787">
        <v>0.6</v>
      </c>
      <c r="Q5787">
        <v>24480</v>
      </c>
      <c r="R5787">
        <v>0</v>
      </c>
      <c r="S5787">
        <v>0</v>
      </c>
      <c r="T5787">
        <v>0</v>
      </c>
      <c r="U5787">
        <v>3</v>
      </c>
      <c r="V5787">
        <v>112</v>
      </c>
      <c r="W5787">
        <v>0.46</v>
      </c>
      <c r="X5787">
        <v>1</v>
      </c>
      <c r="Y5787">
        <v>35</v>
      </c>
      <c r="Z5787">
        <v>0.14000000000000001</v>
      </c>
      <c r="AA5787">
        <v>0</v>
      </c>
      <c r="AB5787">
        <v>0</v>
      </c>
      <c r="AC5787">
        <v>0</v>
      </c>
      <c r="AD5787">
        <v>0</v>
      </c>
      <c r="AE5787">
        <v>0</v>
      </c>
      <c r="AF5787">
        <v>0</v>
      </c>
      <c r="AG5787" t="s">
        <v>21872</v>
      </c>
      <c r="AH5787" s="21" t="str">
        <f t="shared" si="180"/>
        <v>YR25</v>
      </c>
      <c r="AI5787" s="21">
        <v>345.36</v>
      </c>
      <c r="AJ5787" s="21">
        <f t="shared" si="181"/>
        <v>99.399509803921575</v>
      </c>
      <c r="AK5787" s="21" t="s">
        <v>2060</v>
      </c>
      <c r="AL5787" t="s">
        <v>2613</v>
      </c>
      <c r="AM5787" s="26" t="s">
        <v>38</v>
      </c>
      <c r="AN5787" t="s">
        <v>2033</v>
      </c>
    </row>
    <row r="5788" spans="1:40" ht="15" hidden="1" thickTop="1" x14ac:dyDescent="0.35">
      <c r="A5788" t="s">
        <v>13819</v>
      </c>
      <c r="B5788" t="s">
        <v>21873</v>
      </c>
      <c r="C5788" t="s">
        <v>6967</v>
      </c>
      <c r="D5788" t="s">
        <v>21874</v>
      </c>
      <c r="E5788" t="s">
        <v>2646</v>
      </c>
      <c r="F5788">
        <v>1</v>
      </c>
      <c r="G5788" t="s">
        <v>2600</v>
      </c>
      <c r="H5788" t="s">
        <v>2577</v>
      </c>
      <c r="I5788" t="s">
        <v>2057</v>
      </c>
      <c r="J5788" t="s">
        <v>2647</v>
      </c>
      <c r="K5788" t="s">
        <v>2602</v>
      </c>
      <c r="L5788" t="s">
        <v>2058</v>
      </c>
      <c r="M5788" t="s">
        <v>2533</v>
      </c>
      <c r="N5788">
        <v>1</v>
      </c>
      <c r="O5788">
        <v>46</v>
      </c>
      <c r="P5788">
        <v>0.38</v>
      </c>
      <c r="Q5788">
        <v>12240</v>
      </c>
      <c r="R5788">
        <v>0</v>
      </c>
      <c r="S5788">
        <v>0</v>
      </c>
      <c r="T5788">
        <v>0</v>
      </c>
      <c r="U5788">
        <v>0</v>
      </c>
      <c r="V5788">
        <v>0</v>
      </c>
      <c r="W5788">
        <v>0</v>
      </c>
      <c r="X5788">
        <v>0</v>
      </c>
      <c r="Y5788">
        <v>0</v>
      </c>
      <c r="Z5788">
        <v>0</v>
      </c>
      <c r="AA5788">
        <v>1</v>
      </c>
      <c r="AB5788">
        <v>46</v>
      </c>
      <c r="AC5788">
        <v>0.38</v>
      </c>
      <c r="AD5788">
        <v>0</v>
      </c>
      <c r="AE5788">
        <v>0</v>
      </c>
      <c r="AF5788">
        <v>0</v>
      </c>
      <c r="AG5788" t="s">
        <v>21875</v>
      </c>
      <c r="AH5788" s="21" t="str">
        <f t="shared" si="180"/>
        <v>YT21</v>
      </c>
      <c r="AI5788" s="21">
        <v>172.79999999999998</v>
      </c>
      <c r="AJ5788" s="21">
        <f t="shared" si="181"/>
        <v>99.624183006535944</v>
      </c>
      <c r="AK5788" s="21" t="s">
        <v>2060</v>
      </c>
      <c r="AL5788" t="s">
        <v>2551</v>
      </c>
      <c r="AM5788" s="26" t="s">
        <v>38</v>
      </c>
      <c r="AN5788" t="s">
        <v>2030</v>
      </c>
    </row>
    <row r="5789" spans="1:40" ht="15" hidden="1" thickTop="1" x14ac:dyDescent="0.35">
      <c r="A5789" t="s">
        <v>13823</v>
      </c>
      <c r="B5789" t="s">
        <v>21876</v>
      </c>
      <c r="C5789" t="s">
        <v>5707</v>
      </c>
      <c r="D5789" t="s">
        <v>20784</v>
      </c>
      <c r="E5789" t="s">
        <v>2608</v>
      </c>
      <c r="F5789">
        <v>1</v>
      </c>
      <c r="G5789" t="s">
        <v>2576</v>
      </c>
      <c r="H5789" t="s">
        <v>2577</v>
      </c>
      <c r="I5789" t="s">
        <v>2057</v>
      </c>
      <c r="J5789" t="s">
        <v>2741</v>
      </c>
      <c r="K5789" t="s">
        <v>2742</v>
      </c>
      <c r="L5789" t="s">
        <v>2058</v>
      </c>
      <c r="M5789" t="s">
        <v>2059</v>
      </c>
      <c r="N5789">
        <v>3</v>
      </c>
      <c r="O5789">
        <v>91</v>
      </c>
      <c r="P5789">
        <v>0.37</v>
      </c>
      <c r="Q5789">
        <v>24480</v>
      </c>
      <c r="R5789">
        <v>1</v>
      </c>
      <c r="S5789">
        <v>19</v>
      </c>
      <c r="T5789">
        <v>0.08</v>
      </c>
      <c r="U5789">
        <v>2</v>
      </c>
      <c r="V5789">
        <v>72</v>
      </c>
      <c r="W5789">
        <v>0.28999999999999998</v>
      </c>
      <c r="X5789">
        <v>0</v>
      </c>
      <c r="Y5789">
        <v>0</v>
      </c>
      <c r="Z5789">
        <v>0</v>
      </c>
      <c r="AA5789">
        <v>0</v>
      </c>
      <c r="AB5789">
        <v>0</v>
      </c>
      <c r="AC5789">
        <v>0</v>
      </c>
      <c r="AD5789">
        <v>0</v>
      </c>
      <c r="AE5789">
        <v>0</v>
      </c>
      <c r="AF5789">
        <v>0</v>
      </c>
      <c r="AG5789" t="s">
        <v>21877</v>
      </c>
      <c r="AH5789" s="21" t="str">
        <f t="shared" si="180"/>
        <v>YT21</v>
      </c>
      <c r="AI5789" s="21">
        <v>345.36</v>
      </c>
      <c r="AJ5789" s="21">
        <f t="shared" si="181"/>
        <v>99.628267973856211</v>
      </c>
      <c r="AK5789" s="21" t="s">
        <v>2060</v>
      </c>
      <c r="AL5789" t="s">
        <v>2613</v>
      </c>
      <c r="AM5789" s="26" t="s">
        <v>38</v>
      </c>
      <c r="AN5789" t="s">
        <v>2033</v>
      </c>
    </row>
    <row r="5790" spans="1:40" ht="15" hidden="1" thickTop="1" x14ac:dyDescent="0.35">
      <c r="A5790" t="s">
        <v>13826</v>
      </c>
      <c r="B5790" t="s">
        <v>21878</v>
      </c>
      <c r="C5790" t="s">
        <v>2803</v>
      </c>
      <c r="D5790" t="s">
        <v>21879</v>
      </c>
      <c r="E5790" t="s">
        <v>2575</v>
      </c>
      <c r="F5790">
        <v>1</v>
      </c>
      <c r="G5790" t="s">
        <v>2600</v>
      </c>
      <c r="H5790" t="s">
        <v>2577</v>
      </c>
      <c r="I5790" t="s">
        <v>2057</v>
      </c>
      <c r="J5790" t="s">
        <v>2699</v>
      </c>
      <c r="K5790" t="s">
        <v>2579</v>
      </c>
      <c r="L5790" t="s">
        <v>2058</v>
      </c>
      <c r="M5790" t="s">
        <v>2059</v>
      </c>
      <c r="N5790">
        <v>3</v>
      </c>
      <c r="O5790">
        <v>30</v>
      </c>
      <c r="P5790">
        <v>0.12</v>
      </c>
      <c r="Q5790">
        <v>24480</v>
      </c>
      <c r="R5790">
        <v>1</v>
      </c>
      <c r="S5790">
        <v>4</v>
      </c>
      <c r="T5790">
        <v>0.02</v>
      </c>
      <c r="U5790">
        <v>1</v>
      </c>
      <c r="V5790">
        <v>17</v>
      </c>
      <c r="W5790">
        <v>7.0000000000000007E-2</v>
      </c>
      <c r="X5790">
        <v>1</v>
      </c>
      <c r="Y5790">
        <v>9</v>
      </c>
      <c r="Z5790">
        <v>0.04</v>
      </c>
      <c r="AA5790">
        <v>0</v>
      </c>
      <c r="AB5790">
        <v>0</v>
      </c>
      <c r="AC5790">
        <v>0</v>
      </c>
      <c r="AD5790">
        <v>0</v>
      </c>
      <c r="AE5790">
        <v>0</v>
      </c>
      <c r="AF5790">
        <v>0</v>
      </c>
      <c r="AG5790" t="s">
        <v>21880</v>
      </c>
      <c r="AH5790" s="21" t="str">
        <f t="shared" si="180"/>
        <v>YT21</v>
      </c>
      <c r="AI5790" s="21">
        <v>345.36</v>
      </c>
      <c r="AJ5790" s="21">
        <f t="shared" si="181"/>
        <v>99.877450980392155</v>
      </c>
      <c r="AK5790" s="21" t="s">
        <v>2060</v>
      </c>
      <c r="AL5790" t="s">
        <v>2581</v>
      </c>
      <c r="AM5790" s="26" t="s">
        <v>38</v>
      </c>
      <c r="AN5790" t="s">
        <v>2032</v>
      </c>
    </row>
    <row r="5791" spans="1:40" ht="15" hidden="1" thickTop="1" x14ac:dyDescent="0.35">
      <c r="A5791" t="s">
        <v>13830</v>
      </c>
      <c r="B5791" t="s">
        <v>21881</v>
      </c>
      <c r="C5791" t="s">
        <v>2925</v>
      </c>
      <c r="D5791" t="s">
        <v>21882</v>
      </c>
      <c r="E5791" t="s">
        <v>2943</v>
      </c>
      <c r="F5791">
        <v>1</v>
      </c>
      <c r="G5791" t="s">
        <v>2682</v>
      </c>
      <c r="H5791" t="s">
        <v>2620</v>
      </c>
      <c r="I5791" t="s">
        <v>2076</v>
      </c>
      <c r="J5791" t="s">
        <v>2921</v>
      </c>
      <c r="K5791" t="s">
        <v>2684</v>
      </c>
      <c r="L5791" t="s">
        <v>2058</v>
      </c>
      <c r="M5791" t="s">
        <v>2059</v>
      </c>
      <c r="N5791">
        <v>4</v>
      </c>
      <c r="O5791">
        <v>201</v>
      </c>
      <c r="P5791">
        <v>0.82</v>
      </c>
      <c r="Q5791">
        <v>24480</v>
      </c>
      <c r="R5791">
        <v>1</v>
      </c>
      <c r="S5791">
        <v>52</v>
      </c>
      <c r="T5791">
        <v>0.21</v>
      </c>
      <c r="U5791">
        <v>3</v>
      </c>
      <c r="V5791">
        <v>149</v>
      </c>
      <c r="W5791">
        <v>0.61</v>
      </c>
      <c r="X5791">
        <v>0</v>
      </c>
      <c r="Y5791">
        <v>0</v>
      </c>
      <c r="Z5791">
        <v>0</v>
      </c>
      <c r="AA5791">
        <v>0</v>
      </c>
      <c r="AB5791">
        <v>0</v>
      </c>
      <c r="AC5791">
        <v>0</v>
      </c>
      <c r="AD5791">
        <v>0</v>
      </c>
      <c r="AE5791">
        <v>0</v>
      </c>
      <c r="AF5791">
        <v>0</v>
      </c>
      <c r="AG5791" t="s">
        <v>21883</v>
      </c>
      <c r="AH5791" s="21" t="str">
        <f t="shared" si="180"/>
        <v>YR25</v>
      </c>
      <c r="AI5791" s="21">
        <v>345.36</v>
      </c>
      <c r="AJ5791" s="21">
        <f t="shared" si="181"/>
        <v>99.178921568627445</v>
      </c>
      <c r="AK5791" s="21" t="s">
        <v>2063</v>
      </c>
      <c r="AL5791" t="s">
        <v>2923</v>
      </c>
      <c r="AM5791" s="26" t="s">
        <v>38</v>
      </c>
      <c r="AN5791" t="s">
        <v>2030</v>
      </c>
    </row>
    <row r="5792" spans="1:40" ht="15" hidden="1" thickTop="1" x14ac:dyDescent="0.35">
      <c r="A5792" t="s">
        <v>13834</v>
      </c>
      <c r="B5792" t="s">
        <v>21884</v>
      </c>
      <c r="C5792" t="s">
        <v>6289</v>
      </c>
      <c r="D5792" t="s">
        <v>21885</v>
      </c>
      <c r="E5792" t="s">
        <v>2825</v>
      </c>
      <c r="F5792">
        <v>2</v>
      </c>
      <c r="G5792" t="s">
        <v>2816</v>
      </c>
      <c r="H5792" t="s">
        <v>2620</v>
      </c>
      <c r="I5792" t="s">
        <v>2076</v>
      </c>
      <c r="J5792" t="s">
        <v>3674</v>
      </c>
      <c r="K5792" t="s">
        <v>2827</v>
      </c>
      <c r="L5792" t="s">
        <v>2058</v>
      </c>
      <c r="M5792" t="s">
        <v>2207</v>
      </c>
      <c r="N5792">
        <v>4</v>
      </c>
      <c r="O5792">
        <v>227</v>
      </c>
      <c r="P5792">
        <v>1.71</v>
      </c>
      <c r="Q5792">
        <v>13260</v>
      </c>
      <c r="R5792">
        <v>0</v>
      </c>
      <c r="S5792">
        <v>0</v>
      </c>
      <c r="T5792">
        <v>0</v>
      </c>
      <c r="U5792">
        <v>4</v>
      </c>
      <c r="V5792">
        <v>227</v>
      </c>
      <c r="W5792">
        <v>1.71</v>
      </c>
      <c r="X5792">
        <v>0</v>
      </c>
      <c r="Y5792">
        <v>0</v>
      </c>
      <c r="Z5792">
        <v>0</v>
      </c>
      <c r="AA5792">
        <v>0</v>
      </c>
      <c r="AB5792">
        <v>0</v>
      </c>
      <c r="AC5792">
        <v>0</v>
      </c>
      <c r="AD5792">
        <v>0</v>
      </c>
      <c r="AE5792">
        <v>0</v>
      </c>
      <c r="AF5792">
        <v>0</v>
      </c>
      <c r="AG5792" t="s">
        <v>21886</v>
      </c>
      <c r="AH5792" s="21" t="str">
        <f t="shared" si="180"/>
        <v>YR25</v>
      </c>
      <c r="AI5792" s="21">
        <v>187.20000000000002</v>
      </c>
      <c r="AJ5792" s="21">
        <f t="shared" si="181"/>
        <v>98.288084464555055</v>
      </c>
      <c r="AK5792" s="21" t="s">
        <v>2063</v>
      </c>
      <c r="AL5792" t="s">
        <v>2829</v>
      </c>
      <c r="AM5792" s="26" t="s">
        <v>38</v>
      </c>
      <c r="AN5792" t="s">
        <v>2031</v>
      </c>
    </row>
    <row r="5793" spans="1:40" ht="15" hidden="1" thickTop="1" x14ac:dyDescent="0.35">
      <c r="A5793" t="s">
        <v>13838</v>
      </c>
      <c r="B5793" t="s">
        <v>21887</v>
      </c>
      <c r="C5793" t="s">
        <v>2606</v>
      </c>
      <c r="D5793" t="s">
        <v>21888</v>
      </c>
      <c r="E5793" t="s">
        <v>2608</v>
      </c>
      <c r="F5793">
        <v>1</v>
      </c>
      <c r="G5793" t="s">
        <v>2609</v>
      </c>
      <c r="H5793" t="s">
        <v>2577</v>
      </c>
      <c r="I5793" t="s">
        <v>2076</v>
      </c>
      <c r="J5793" t="s">
        <v>2610</v>
      </c>
      <c r="K5793" t="s">
        <v>2611</v>
      </c>
      <c r="L5793" t="s">
        <v>2058</v>
      </c>
      <c r="M5793" t="s">
        <v>2059</v>
      </c>
      <c r="N5793">
        <v>6</v>
      </c>
      <c r="O5793">
        <v>458</v>
      </c>
      <c r="P5793">
        <v>1.87</v>
      </c>
      <c r="Q5793">
        <v>24480</v>
      </c>
      <c r="R5793">
        <v>0</v>
      </c>
      <c r="S5793">
        <v>0</v>
      </c>
      <c r="T5793">
        <v>0</v>
      </c>
      <c r="U5793">
        <v>6</v>
      </c>
      <c r="V5793">
        <v>458</v>
      </c>
      <c r="W5793">
        <v>1.87</v>
      </c>
      <c r="X5793">
        <v>0</v>
      </c>
      <c r="Y5793">
        <v>0</v>
      </c>
      <c r="Z5793">
        <v>0</v>
      </c>
      <c r="AA5793">
        <v>0</v>
      </c>
      <c r="AB5793">
        <v>0</v>
      </c>
      <c r="AC5793">
        <v>0</v>
      </c>
      <c r="AD5793">
        <v>0</v>
      </c>
      <c r="AE5793">
        <v>0</v>
      </c>
      <c r="AF5793">
        <v>0</v>
      </c>
      <c r="AG5793" t="s">
        <v>21889</v>
      </c>
      <c r="AH5793" s="21" t="str">
        <f t="shared" si="180"/>
        <v>YR25</v>
      </c>
      <c r="AI5793" s="21">
        <v>345.36</v>
      </c>
      <c r="AJ5793" s="21">
        <f t="shared" si="181"/>
        <v>98.129084967320267</v>
      </c>
      <c r="AK5793" s="21" t="s">
        <v>2063</v>
      </c>
      <c r="AL5793" t="s">
        <v>2613</v>
      </c>
      <c r="AM5793" s="26" t="s">
        <v>38</v>
      </c>
      <c r="AN5793" t="s">
        <v>2031</v>
      </c>
    </row>
    <row r="5794" spans="1:40" ht="15" hidden="1" thickTop="1" x14ac:dyDescent="0.35">
      <c r="A5794" t="s">
        <v>13842</v>
      </c>
      <c r="B5794" t="s">
        <v>21890</v>
      </c>
      <c r="C5794" t="s">
        <v>2606</v>
      </c>
      <c r="D5794" t="s">
        <v>21888</v>
      </c>
      <c r="E5794" t="s">
        <v>2608</v>
      </c>
      <c r="F5794">
        <v>1</v>
      </c>
      <c r="G5794" t="s">
        <v>2609</v>
      </c>
      <c r="H5794" t="s">
        <v>2577</v>
      </c>
      <c r="I5794" t="s">
        <v>2076</v>
      </c>
      <c r="J5794" t="s">
        <v>2610</v>
      </c>
      <c r="K5794" t="s">
        <v>2611</v>
      </c>
      <c r="L5794" t="s">
        <v>2058</v>
      </c>
      <c r="M5794" t="s">
        <v>2059</v>
      </c>
      <c r="N5794">
        <v>10</v>
      </c>
      <c r="O5794">
        <v>415</v>
      </c>
      <c r="P5794">
        <v>1.7</v>
      </c>
      <c r="Q5794">
        <v>24480</v>
      </c>
      <c r="R5794">
        <v>3</v>
      </c>
      <c r="S5794">
        <v>111</v>
      </c>
      <c r="T5794">
        <v>0.45</v>
      </c>
      <c r="U5794">
        <v>6</v>
      </c>
      <c r="V5794">
        <v>269</v>
      </c>
      <c r="W5794">
        <v>1.1000000000000001</v>
      </c>
      <c r="X5794">
        <v>0</v>
      </c>
      <c r="Y5794">
        <v>0</v>
      </c>
      <c r="Z5794">
        <v>0</v>
      </c>
      <c r="AA5794">
        <v>1</v>
      </c>
      <c r="AB5794">
        <v>35</v>
      </c>
      <c r="AC5794">
        <v>0.14000000000000001</v>
      </c>
      <c r="AD5794">
        <v>0</v>
      </c>
      <c r="AE5794">
        <v>0</v>
      </c>
      <c r="AF5794">
        <v>0</v>
      </c>
      <c r="AG5794" t="s">
        <v>21891</v>
      </c>
      <c r="AH5794" s="21" t="str">
        <f t="shared" si="180"/>
        <v>YR25</v>
      </c>
      <c r="AI5794" s="21">
        <v>345.36</v>
      </c>
      <c r="AJ5794" s="21">
        <f t="shared" si="181"/>
        <v>98.304738562091501</v>
      </c>
      <c r="AK5794" s="21" t="s">
        <v>2063</v>
      </c>
      <c r="AL5794" t="s">
        <v>2613</v>
      </c>
      <c r="AM5794" s="26" t="s">
        <v>38</v>
      </c>
      <c r="AN5794" t="s">
        <v>2030</v>
      </c>
    </row>
    <row r="5795" spans="1:40" ht="15" hidden="1" thickTop="1" x14ac:dyDescent="0.35">
      <c r="A5795" t="s">
        <v>13845</v>
      </c>
      <c r="B5795" t="s">
        <v>21892</v>
      </c>
      <c r="C5795" t="s">
        <v>3912</v>
      </c>
      <c r="D5795" t="s">
        <v>21893</v>
      </c>
      <c r="E5795" t="s">
        <v>2938</v>
      </c>
      <c r="F5795">
        <v>2</v>
      </c>
      <c r="G5795" t="s">
        <v>2593</v>
      </c>
      <c r="H5795" t="s">
        <v>2056</v>
      </c>
      <c r="I5795" t="s">
        <v>2076</v>
      </c>
      <c r="J5795" t="s">
        <v>3364</v>
      </c>
      <c r="K5795" t="s">
        <v>65</v>
      </c>
      <c r="L5795" t="s">
        <v>30320</v>
      </c>
      <c r="M5795" t="s">
        <v>3409</v>
      </c>
      <c r="N5795">
        <v>2</v>
      </c>
      <c r="O5795">
        <v>78</v>
      </c>
      <c r="P5795">
        <v>1</v>
      </c>
      <c r="Q5795">
        <v>7800</v>
      </c>
      <c r="R5795">
        <v>1</v>
      </c>
      <c r="S5795">
        <v>41</v>
      </c>
      <c r="T5795">
        <v>0.53</v>
      </c>
      <c r="U5795">
        <v>1</v>
      </c>
      <c r="V5795">
        <v>37</v>
      </c>
      <c r="W5795">
        <v>0.47</v>
      </c>
      <c r="X5795">
        <v>0</v>
      </c>
      <c r="Y5795">
        <v>0</v>
      </c>
      <c r="Z5795">
        <v>0</v>
      </c>
      <c r="AA5795">
        <v>0</v>
      </c>
      <c r="AB5795">
        <v>0</v>
      </c>
      <c r="AC5795">
        <v>0</v>
      </c>
      <c r="AD5795">
        <v>0</v>
      </c>
      <c r="AE5795">
        <v>0</v>
      </c>
      <c r="AF5795">
        <v>0</v>
      </c>
      <c r="AG5795" t="s">
        <v>21894</v>
      </c>
      <c r="AH5795" s="21" t="str">
        <f t="shared" si="180"/>
        <v>YR25</v>
      </c>
      <c r="AI5795" s="21">
        <v>144</v>
      </c>
      <c r="AJ5795" s="21">
        <f t="shared" si="181"/>
        <v>99</v>
      </c>
      <c r="AK5795" s="21" t="s">
        <v>2063</v>
      </c>
      <c r="AL5795" t="s">
        <v>2527</v>
      </c>
      <c r="AM5795" s="26" t="s">
        <v>38</v>
      </c>
      <c r="AN5795" t="s">
        <v>2029</v>
      </c>
    </row>
    <row r="5796" spans="1:40" ht="15" hidden="1" thickTop="1" x14ac:dyDescent="0.35">
      <c r="A5796" t="s">
        <v>13849</v>
      </c>
      <c r="B5796" t="s">
        <v>21895</v>
      </c>
      <c r="C5796" t="s">
        <v>4796</v>
      </c>
      <c r="D5796" t="s">
        <v>21896</v>
      </c>
      <c r="E5796" t="s">
        <v>3309</v>
      </c>
      <c r="F5796">
        <v>1</v>
      </c>
      <c r="G5796" t="s">
        <v>2509</v>
      </c>
      <c r="H5796" t="s">
        <v>2510</v>
      </c>
      <c r="I5796" t="s">
        <v>2076</v>
      </c>
      <c r="J5796" t="s">
        <v>3108</v>
      </c>
      <c r="K5796" t="s">
        <v>3109</v>
      </c>
      <c r="L5796" t="s">
        <v>2058</v>
      </c>
      <c r="M5796" t="s">
        <v>2982</v>
      </c>
      <c r="N5796">
        <v>1</v>
      </c>
      <c r="O5796">
        <v>31</v>
      </c>
      <c r="P5796">
        <v>0.22</v>
      </c>
      <c r="Q5796">
        <v>14280</v>
      </c>
      <c r="R5796">
        <v>0</v>
      </c>
      <c r="S5796">
        <v>0</v>
      </c>
      <c r="T5796">
        <v>0</v>
      </c>
      <c r="U5796">
        <v>1</v>
      </c>
      <c r="V5796">
        <v>31</v>
      </c>
      <c r="W5796">
        <v>0.22</v>
      </c>
      <c r="X5796">
        <v>0</v>
      </c>
      <c r="Y5796">
        <v>0</v>
      </c>
      <c r="Z5796">
        <v>0</v>
      </c>
      <c r="AA5796">
        <v>0</v>
      </c>
      <c r="AB5796">
        <v>0</v>
      </c>
      <c r="AC5796">
        <v>0</v>
      </c>
      <c r="AD5796">
        <v>0</v>
      </c>
      <c r="AE5796">
        <v>0</v>
      </c>
      <c r="AF5796">
        <v>0</v>
      </c>
      <c r="AG5796" t="s">
        <v>21897</v>
      </c>
      <c r="AH5796" s="21" t="str">
        <f t="shared" si="180"/>
        <v>YR25</v>
      </c>
      <c r="AI5796" s="21">
        <v>201.59999999999997</v>
      </c>
      <c r="AJ5796" s="21">
        <f t="shared" si="181"/>
        <v>99.782913165266109</v>
      </c>
      <c r="AK5796" s="21" t="s">
        <v>2060</v>
      </c>
      <c r="AL5796" t="s">
        <v>2515</v>
      </c>
      <c r="AM5796" s="26" t="s">
        <v>38</v>
      </c>
      <c r="AN5796" t="s">
        <v>2029</v>
      </c>
    </row>
    <row r="5797" spans="1:40" ht="15" hidden="1" thickTop="1" x14ac:dyDescent="0.35">
      <c r="A5797" t="s">
        <v>13855</v>
      </c>
      <c r="B5797" t="s">
        <v>21898</v>
      </c>
      <c r="C5797" t="s">
        <v>3766</v>
      </c>
      <c r="D5797" t="s">
        <v>21899</v>
      </c>
      <c r="E5797" t="s">
        <v>2938</v>
      </c>
      <c r="F5797">
        <v>1</v>
      </c>
      <c r="G5797" t="s">
        <v>2593</v>
      </c>
      <c r="H5797" t="s">
        <v>2056</v>
      </c>
      <c r="I5797" t="s">
        <v>2076</v>
      </c>
      <c r="J5797" t="s">
        <v>3250</v>
      </c>
      <c r="K5797" t="s">
        <v>65</v>
      </c>
      <c r="L5797" t="s">
        <v>2058</v>
      </c>
      <c r="M5797" t="s">
        <v>2170</v>
      </c>
      <c r="N5797">
        <v>9</v>
      </c>
      <c r="O5797">
        <v>309</v>
      </c>
      <c r="P5797">
        <v>2.02</v>
      </c>
      <c r="Q5797">
        <v>15300</v>
      </c>
      <c r="R5797">
        <v>6</v>
      </c>
      <c r="S5797">
        <v>185</v>
      </c>
      <c r="T5797">
        <v>1.21</v>
      </c>
      <c r="U5797">
        <v>3</v>
      </c>
      <c r="V5797">
        <v>124</v>
      </c>
      <c r="W5797">
        <v>0.81</v>
      </c>
      <c r="X5797">
        <v>0</v>
      </c>
      <c r="Y5797">
        <v>0</v>
      </c>
      <c r="Z5797">
        <v>0</v>
      </c>
      <c r="AA5797">
        <v>0</v>
      </c>
      <c r="AB5797">
        <v>0</v>
      </c>
      <c r="AC5797">
        <v>0</v>
      </c>
      <c r="AD5797">
        <v>0</v>
      </c>
      <c r="AE5797">
        <v>0</v>
      </c>
      <c r="AF5797">
        <v>0</v>
      </c>
      <c r="AG5797" t="s">
        <v>21900</v>
      </c>
      <c r="AH5797" s="21" t="str">
        <f t="shared" si="180"/>
        <v>YR25</v>
      </c>
      <c r="AI5797" s="21">
        <v>216</v>
      </c>
      <c r="AJ5797" s="21">
        <f t="shared" si="181"/>
        <v>97.980392156862749</v>
      </c>
      <c r="AK5797" s="21" t="s">
        <v>2063</v>
      </c>
      <c r="AL5797" t="s">
        <v>2527</v>
      </c>
      <c r="AM5797" s="26" t="s">
        <v>38</v>
      </c>
      <c r="AN5797" t="s">
        <v>2030</v>
      </c>
    </row>
    <row r="5798" spans="1:40" ht="15" hidden="1" thickTop="1" x14ac:dyDescent="0.35">
      <c r="A5798" t="s">
        <v>13859</v>
      </c>
      <c r="B5798" t="s">
        <v>21901</v>
      </c>
      <c r="C5798" t="s">
        <v>3187</v>
      </c>
      <c r="D5798" t="s">
        <v>15591</v>
      </c>
      <c r="E5798" t="s">
        <v>64</v>
      </c>
      <c r="F5798">
        <v>2</v>
      </c>
      <c r="G5798" t="s">
        <v>2524</v>
      </c>
      <c r="H5798" t="s">
        <v>2056</v>
      </c>
      <c r="I5798" t="s">
        <v>2076</v>
      </c>
      <c r="J5798" t="s">
        <v>3189</v>
      </c>
      <c r="K5798" t="s">
        <v>62</v>
      </c>
      <c r="L5798" t="s">
        <v>2058</v>
      </c>
      <c r="M5798" t="s">
        <v>2059</v>
      </c>
      <c r="N5798">
        <v>2</v>
      </c>
      <c r="O5798">
        <v>73</v>
      </c>
      <c r="P5798">
        <v>0.3</v>
      </c>
      <c r="Q5798">
        <v>24480</v>
      </c>
      <c r="R5798">
        <v>1</v>
      </c>
      <c r="S5798">
        <v>69</v>
      </c>
      <c r="T5798">
        <v>0.28000000000000003</v>
      </c>
      <c r="U5798">
        <v>1</v>
      </c>
      <c r="V5798">
        <v>4</v>
      </c>
      <c r="W5798">
        <v>0.02</v>
      </c>
      <c r="X5798">
        <v>0</v>
      </c>
      <c r="Y5798">
        <v>0</v>
      </c>
      <c r="Z5798">
        <v>0</v>
      </c>
      <c r="AA5798">
        <v>0</v>
      </c>
      <c r="AB5798">
        <v>0</v>
      </c>
      <c r="AC5798">
        <v>0</v>
      </c>
      <c r="AD5798">
        <v>0</v>
      </c>
      <c r="AE5798">
        <v>0</v>
      </c>
      <c r="AF5798">
        <v>0</v>
      </c>
      <c r="AG5798" t="s">
        <v>21902</v>
      </c>
      <c r="AH5798" s="21" t="str">
        <f t="shared" si="180"/>
        <v>YR25</v>
      </c>
      <c r="AI5798" s="21">
        <v>345.36</v>
      </c>
      <c r="AJ5798" s="21">
        <f t="shared" si="181"/>
        <v>99.701797385620921</v>
      </c>
      <c r="AK5798" s="21" t="s">
        <v>2060</v>
      </c>
      <c r="AL5798" t="s">
        <v>2527</v>
      </c>
      <c r="AM5798" s="26" t="s">
        <v>38</v>
      </c>
      <c r="AN5798" t="s">
        <v>2030</v>
      </c>
    </row>
    <row r="5799" spans="1:40" ht="15" hidden="1" thickTop="1" x14ac:dyDescent="0.35">
      <c r="A5799" t="s">
        <v>13863</v>
      </c>
      <c r="B5799" t="s">
        <v>21903</v>
      </c>
      <c r="C5799" t="s">
        <v>3248</v>
      </c>
      <c r="D5799" t="s">
        <v>21904</v>
      </c>
      <c r="E5799" t="s">
        <v>2938</v>
      </c>
      <c r="F5799">
        <v>1</v>
      </c>
      <c r="G5799" t="s">
        <v>2593</v>
      </c>
      <c r="H5799" t="s">
        <v>2056</v>
      </c>
      <c r="I5799" t="s">
        <v>2076</v>
      </c>
      <c r="J5799" t="s">
        <v>3250</v>
      </c>
      <c r="K5799" t="s">
        <v>65</v>
      </c>
      <c r="L5799" t="s">
        <v>2058</v>
      </c>
      <c r="M5799" t="s">
        <v>2170</v>
      </c>
      <c r="N5799">
        <v>0</v>
      </c>
      <c r="O5799">
        <v>0</v>
      </c>
      <c r="P5799">
        <v>0</v>
      </c>
      <c r="Q5799">
        <v>15300</v>
      </c>
      <c r="R5799">
        <v>0</v>
      </c>
      <c r="S5799">
        <v>0</v>
      </c>
      <c r="T5799">
        <v>0</v>
      </c>
      <c r="U5799">
        <v>0</v>
      </c>
      <c r="V5799">
        <v>0</v>
      </c>
      <c r="W5799">
        <v>0</v>
      </c>
      <c r="X5799">
        <v>0</v>
      </c>
      <c r="Y5799">
        <v>0</v>
      </c>
      <c r="Z5799">
        <v>0</v>
      </c>
      <c r="AA5799">
        <v>0</v>
      </c>
      <c r="AB5799">
        <v>0</v>
      </c>
      <c r="AC5799">
        <v>0</v>
      </c>
      <c r="AD5799">
        <v>0</v>
      </c>
      <c r="AE5799">
        <v>0</v>
      </c>
      <c r="AF5799">
        <v>0</v>
      </c>
      <c r="AG5799" t="s">
        <v>21905</v>
      </c>
      <c r="AH5799" s="21" t="str">
        <f t="shared" si="180"/>
        <v>YR25</v>
      </c>
      <c r="AI5799" s="21">
        <v>216</v>
      </c>
      <c r="AJ5799" s="21">
        <f t="shared" si="181"/>
        <v>100</v>
      </c>
      <c r="AK5799" s="21" t="s">
        <v>2060</v>
      </c>
      <c r="AL5799" t="s">
        <v>2527</v>
      </c>
      <c r="AM5799" s="26" t="s">
        <v>38</v>
      </c>
      <c r="AN5799" t="s">
        <v>2030</v>
      </c>
    </row>
    <row r="5800" spans="1:40" ht="15" hidden="1" thickTop="1" x14ac:dyDescent="0.35">
      <c r="A5800" t="s">
        <v>13867</v>
      </c>
      <c r="B5800" t="s">
        <v>21906</v>
      </c>
      <c r="C5800" t="s">
        <v>8301</v>
      </c>
      <c r="D5800" t="s">
        <v>21907</v>
      </c>
      <c r="E5800" t="s">
        <v>4786</v>
      </c>
      <c r="F5800">
        <v>2</v>
      </c>
      <c r="G5800" t="s">
        <v>2509</v>
      </c>
      <c r="H5800" t="s">
        <v>2510</v>
      </c>
      <c r="I5800" t="s">
        <v>2076</v>
      </c>
      <c r="J5800" t="s">
        <v>3123</v>
      </c>
      <c r="K5800" t="s">
        <v>2513</v>
      </c>
      <c r="L5800" t="s">
        <v>2058</v>
      </c>
      <c r="M5800" t="s">
        <v>2059</v>
      </c>
      <c r="N5800">
        <v>6</v>
      </c>
      <c r="O5800">
        <v>269</v>
      </c>
      <c r="P5800">
        <v>1.1000000000000001</v>
      </c>
      <c r="Q5800">
        <v>24480</v>
      </c>
      <c r="R5800">
        <v>3</v>
      </c>
      <c r="S5800">
        <v>181</v>
      </c>
      <c r="T5800">
        <v>0.74</v>
      </c>
      <c r="U5800">
        <v>3</v>
      </c>
      <c r="V5800">
        <v>88</v>
      </c>
      <c r="W5800">
        <v>0.36</v>
      </c>
      <c r="X5800">
        <v>0</v>
      </c>
      <c r="Y5800">
        <v>0</v>
      </c>
      <c r="Z5800">
        <v>0</v>
      </c>
      <c r="AA5800">
        <v>0</v>
      </c>
      <c r="AB5800">
        <v>0</v>
      </c>
      <c r="AC5800">
        <v>0</v>
      </c>
      <c r="AD5800">
        <v>0</v>
      </c>
      <c r="AE5800">
        <v>0</v>
      </c>
      <c r="AF5800">
        <v>0</v>
      </c>
      <c r="AG5800" t="s">
        <v>21908</v>
      </c>
      <c r="AH5800" s="21" t="str">
        <f t="shared" si="180"/>
        <v>YR25</v>
      </c>
      <c r="AI5800" s="21">
        <v>345.36</v>
      </c>
      <c r="AJ5800" s="21">
        <f t="shared" si="181"/>
        <v>98.901143790849673</v>
      </c>
      <c r="AK5800" s="21" t="s">
        <v>2063</v>
      </c>
      <c r="AL5800" t="s">
        <v>2515</v>
      </c>
      <c r="AM5800" s="26" t="s">
        <v>38</v>
      </c>
      <c r="AN5800" t="s">
        <v>2031</v>
      </c>
    </row>
    <row r="5801" spans="1:40" ht="15" hidden="1" thickTop="1" x14ac:dyDescent="0.35">
      <c r="A5801" t="s">
        <v>13871</v>
      </c>
      <c r="B5801" t="s">
        <v>21909</v>
      </c>
      <c r="C5801" t="s">
        <v>8649</v>
      </c>
      <c r="D5801" t="s">
        <v>21910</v>
      </c>
      <c r="E5801" t="s">
        <v>126</v>
      </c>
      <c r="F5801">
        <v>2</v>
      </c>
      <c r="G5801" t="s">
        <v>2524</v>
      </c>
      <c r="H5801" t="s">
        <v>2056</v>
      </c>
      <c r="I5801" t="s">
        <v>2076</v>
      </c>
      <c r="J5801" t="s">
        <v>3956</v>
      </c>
      <c r="K5801" t="s">
        <v>62</v>
      </c>
      <c r="L5801" t="s">
        <v>2058</v>
      </c>
      <c r="M5801" t="s">
        <v>2059</v>
      </c>
      <c r="N5801">
        <v>7</v>
      </c>
      <c r="O5801">
        <v>398</v>
      </c>
      <c r="P5801">
        <v>1.63</v>
      </c>
      <c r="Q5801">
        <v>24480</v>
      </c>
      <c r="R5801">
        <v>5</v>
      </c>
      <c r="S5801">
        <v>293</v>
      </c>
      <c r="T5801">
        <v>1.2</v>
      </c>
      <c r="U5801">
        <v>2</v>
      </c>
      <c r="V5801">
        <v>105</v>
      </c>
      <c r="W5801">
        <v>0.43</v>
      </c>
      <c r="X5801">
        <v>0</v>
      </c>
      <c r="Y5801">
        <v>0</v>
      </c>
      <c r="Z5801">
        <v>0</v>
      </c>
      <c r="AA5801">
        <v>0</v>
      </c>
      <c r="AB5801">
        <v>0</v>
      </c>
      <c r="AC5801">
        <v>0</v>
      </c>
      <c r="AD5801">
        <v>0</v>
      </c>
      <c r="AE5801">
        <v>0</v>
      </c>
      <c r="AF5801">
        <v>0</v>
      </c>
      <c r="AG5801" t="s">
        <v>21911</v>
      </c>
      <c r="AH5801" s="21" t="str">
        <f t="shared" si="180"/>
        <v>YR25</v>
      </c>
      <c r="AI5801" s="21">
        <v>345.36</v>
      </c>
      <c r="AJ5801" s="21">
        <f t="shared" si="181"/>
        <v>98.374183006535944</v>
      </c>
      <c r="AK5801" s="21" t="s">
        <v>2063</v>
      </c>
      <c r="AL5801" t="s">
        <v>2527</v>
      </c>
      <c r="AM5801" s="26" t="s">
        <v>38</v>
      </c>
      <c r="AN5801" t="s">
        <v>2031</v>
      </c>
    </row>
    <row r="5802" spans="1:40" ht="15" hidden="1" thickTop="1" x14ac:dyDescent="0.35">
      <c r="A5802" t="s">
        <v>13875</v>
      </c>
      <c r="B5802" t="s">
        <v>21912</v>
      </c>
      <c r="C5802" t="s">
        <v>3134</v>
      </c>
      <c r="D5802" t="s">
        <v>21913</v>
      </c>
      <c r="E5802" t="s">
        <v>2724</v>
      </c>
      <c r="F5802">
        <v>1</v>
      </c>
      <c r="G5802" t="s">
        <v>2682</v>
      </c>
      <c r="H5802" t="s">
        <v>2620</v>
      </c>
      <c r="I5802" t="s">
        <v>2076</v>
      </c>
      <c r="J5802" t="s">
        <v>2725</v>
      </c>
      <c r="K5802" t="s">
        <v>2684</v>
      </c>
      <c r="L5802" t="s">
        <v>2058</v>
      </c>
      <c r="M5802" t="s">
        <v>2059</v>
      </c>
      <c r="N5802">
        <v>3</v>
      </c>
      <c r="O5802">
        <v>83</v>
      </c>
      <c r="P5802">
        <v>0.34</v>
      </c>
      <c r="Q5802">
        <v>24480</v>
      </c>
      <c r="R5802">
        <v>0</v>
      </c>
      <c r="S5802">
        <v>0</v>
      </c>
      <c r="T5802">
        <v>0</v>
      </c>
      <c r="U5802">
        <v>1</v>
      </c>
      <c r="V5802">
        <v>28</v>
      </c>
      <c r="W5802">
        <v>0.11</v>
      </c>
      <c r="X5802">
        <v>2</v>
      </c>
      <c r="Y5802">
        <v>55</v>
      </c>
      <c r="Z5802">
        <v>0.22</v>
      </c>
      <c r="AA5802">
        <v>0</v>
      </c>
      <c r="AB5802">
        <v>0</v>
      </c>
      <c r="AC5802">
        <v>0</v>
      </c>
      <c r="AD5802">
        <v>0</v>
      </c>
      <c r="AE5802">
        <v>0</v>
      </c>
      <c r="AF5802">
        <v>0</v>
      </c>
      <c r="AG5802" t="s">
        <v>21914</v>
      </c>
      <c r="AH5802" s="21" t="str">
        <f t="shared" si="180"/>
        <v>YR25</v>
      </c>
      <c r="AI5802" s="21">
        <v>345.36</v>
      </c>
      <c r="AJ5802" s="21">
        <f t="shared" si="181"/>
        <v>99.660947712418306</v>
      </c>
      <c r="AK5802" s="21" t="s">
        <v>2060</v>
      </c>
      <c r="AL5802" t="s">
        <v>2725</v>
      </c>
      <c r="AM5802" s="26" t="s">
        <v>38</v>
      </c>
      <c r="AN5802" t="s">
        <v>2031</v>
      </c>
    </row>
    <row r="5803" spans="1:40" ht="15" hidden="1" thickTop="1" x14ac:dyDescent="0.35">
      <c r="A5803" t="s">
        <v>13878</v>
      </c>
      <c r="B5803" t="s">
        <v>21915</v>
      </c>
      <c r="C5803" t="s">
        <v>4047</v>
      </c>
      <c r="D5803" t="s">
        <v>21916</v>
      </c>
      <c r="E5803" t="s">
        <v>64</v>
      </c>
      <c r="F5803">
        <v>2</v>
      </c>
      <c r="G5803" t="s">
        <v>2524</v>
      </c>
      <c r="H5803" t="s">
        <v>2056</v>
      </c>
      <c r="I5803" t="s">
        <v>2076</v>
      </c>
      <c r="J5803" t="s">
        <v>4049</v>
      </c>
      <c r="K5803" t="s">
        <v>62</v>
      </c>
      <c r="L5803" t="s">
        <v>2058</v>
      </c>
      <c r="M5803" t="s">
        <v>2059</v>
      </c>
      <c r="N5803">
        <v>5</v>
      </c>
      <c r="O5803">
        <v>190</v>
      </c>
      <c r="P5803">
        <v>0.78</v>
      </c>
      <c r="Q5803">
        <v>24480</v>
      </c>
      <c r="R5803">
        <v>1</v>
      </c>
      <c r="S5803">
        <v>23</v>
      </c>
      <c r="T5803">
        <v>0.09</v>
      </c>
      <c r="U5803">
        <v>4</v>
      </c>
      <c r="V5803">
        <v>167</v>
      </c>
      <c r="W5803">
        <v>0.68</v>
      </c>
      <c r="X5803">
        <v>0</v>
      </c>
      <c r="Y5803">
        <v>0</v>
      </c>
      <c r="Z5803">
        <v>0</v>
      </c>
      <c r="AA5803">
        <v>0</v>
      </c>
      <c r="AB5803">
        <v>0</v>
      </c>
      <c r="AC5803">
        <v>0</v>
      </c>
      <c r="AD5803">
        <v>0</v>
      </c>
      <c r="AE5803">
        <v>0</v>
      </c>
      <c r="AF5803">
        <v>0</v>
      </c>
      <c r="AG5803" t="s">
        <v>21917</v>
      </c>
      <c r="AH5803" s="21" t="str">
        <f t="shared" si="180"/>
        <v>YR25</v>
      </c>
      <c r="AI5803" s="21">
        <v>345.36</v>
      </c>
      <c r="AJ5803" s="21">
        <f t="shared" si="181"/>
        <v>99.223856209150327</v>
      </c>
      <c r="AK5803" s="21" t="s">
        <v>2060</v>
      </c>
      <c r="AL5803" t="s">
        <v>2527</v>
      </c>
      <c r="AM5803" s="26" t="s">
        <v>38</v>
      </c>
      <c r="AN5803" t="s">
        <v>2030</v>
      </c>
    </row>
    <row r="5804" spans="1:40" ht="15" hidden="1" thickTop="1" x14ac:dyDescent="0.35">
      <c r="A5804" t="s">
        <v>13882</v>
      </c>
      <c r="B5804" t="s">
        <v>21918</v>
      </c>
      <c r="C5804" t="s">
        <v>3166</v>
      </c>
      <c r="D5804" t="s">
        <v>15682</v>
      </c>
      <c r="E5804" t="s">
        <v>2667</v>
      </c>
      <c r="F5804">
        <v>1</v>
      </c>
      <c r="G5804" t="s">
        <v>2509</v>
      </c>
      <c r="H5804" t="s">
        <v>2510</v>
      </c>
      <c r="I5804" t="s">
        <v>2076</v>
      </c>
      <c r="J5804" t="s">
        <v>3168</v>
      </c>
      <c r="K5804" t="s">
        <v>2669</v>
      </c>
      <c r="L5804" t="s">
        <v>2058</v>
      </c>
      <c r="M5804" t="s">
        <v>2059</v>
      </c>
      <c r="N5804">
        <v>9</v>
      </c>
      <c r="O5804">
        <v>232</v>
      </c>
      <c r="P5804">
        <v>0.95</v>
      </c>
      <c r="Q5804">
        <v>24480</v>
      </c>
      <c r="R5804">
        <v>6</v>
      </c>
      <c r="S5804">
        <v>150</v>
      </c>
      <c r="T5804">
        <v>0.61</v>
      </c>
      <c r="U5804">
        <v>2</v>
      </c>
      <c r="V5804">
        <v>64</v>
      </c>
      <c r="W5804">
        <v>0.26</v>
      </c>
      <c r="X5804">
        <v>1</v>
      </c>
      <c r="Y5804">
        <v>18</v>
      </c>
      <c r="Z5804">
        <v>7.0000000000000007E-2</v>
      </c>
      <c r="AA5804">
        <v>0</v>
      </c>
      <c r="AB5804">
        <v>0</v>
      </c>
      <c r="AC5804">
        <v>0</v>
      </c>
      <c r="AD5804">
        <v>0</v>
      </c>
      <c r="AE5804">
        <v>0</v>
      </c>
      <c r="AF5804">
        <v>0</v>
      </c>
      <c r="AG5804" t="s">
        <v>21919</v>
      </c>
      <c r="AH5804" s="21" t="str">
        <f t="shared" si="180"/>
        <v>YR25</v>
      </c>
      <c r="AI5804" s="21">
        <v>345.36</v>
      </c>
      <c r="AJ5804" s="21">
        <f t="shared" si="181"/>
        <v>99.052287581699346</v>
      </c>
      <c r="AK5804" s="21" t="s">
        <v>2063</v>
      </c>
      <c r="AL5804" t="s">
        <v>2515</v>
      </c>
      <c r="AM5804" s="26" t="s">
        <v>38</v>
      </c>
      <c r="AN5804" t="s">
        <v>2032</v>
      </c>
    </row>
    <row r="5805" spans="1:40" ht="15" hidden="1" thickTop="1" x14ac:dyDescent="0.35">
      <c r="A5805" t="s">
        <v>13885</v>
      </c>
      <c r="B5805" t="s">
        <v>21920</v>
      </c>
      <c r="C5805" t="s">
        <v>4943</v>
      </c>
      <c r="D5805" t="s">
        <v>21921</v>
      </c>
      <c r="E5805" t="s">
        <v>3156</v>
      </c>
      <c r="F5805">
        <v>1</v>
      </c>
      <c r="G5805" t="s">
        <v>2546</v>
      </c>
      <c r="H5805" t="s">
        <v>2510</v>
      </c>
      <c r="I5805" t="s">
        <v>2076</v>
      </c>
      <c r="J5805" t="s">
        <v>2547</v>
      </c>
      <c r="K5805" t="s">
        <v>2548</v>
      </c>
      <c r="L5805" t="s">
        <v>2058</v>
      </c>
      <c r="M5805" t="s">
        <v>2170</v>
      </c>
      <c r="N5805">
        <v>2</v>
      </c>
      <c r="O5805">
        <v>57</v>
      </c>
      <c r="P5805">
        <v>0.37</v>
      </c>
      <c r="Q5805">
        <v>15300</v>
      </c>
      <c r="R5805">
        <v>1</v>
      </c>
      <c r="S5805">
        <v>31</v>
      </c>
      <c r="T5805">
        <v>0.2</v>
      </c>
      <c r="U5805">
        <v>1</v>
      </c>
      <c r="V5805">
        <v>26</v>
      </c>
      <c r="W5805">
        <v>0.17</v>
      </c>
      <c r="X5805">
        <v>0</v>
      </c>
      <c r="Y5805">
        <v>0</v>
      </c>
      <c r="Z5805">
        <v>0</v>
      </c>
      <c r="AA5805">
        <v>0</v>
      </c>
      <c r="AB5805">
        <v>0</v>
      </c>
      <c r="AC5805">
        <v>0</v>
      </c>
      <c r="AD5805">
        <v>0</v>
      </c>
      <c r="AE5805">
        <v>0</v>
      </c>
      <c r="AF5805">
        <v>0</v>
      </c>
      <c r="AG5805" t="s">
        <v>21922</v>
      </c>
      <c r="AH5805" s="21" t="str">
        <f t="shared" si="180"/>
        <v>YR25</v>
      </c>
      <c r="AI5805" s="21">
        <v>216</v>
      </c>
      <c r="AJ5805" s="21">
        <f t="shared" si="181"/>
        <v>99.627450980392155</v>
      </c>
      <c r="AK5805" s="21" t="s">
        <v>2060</v>
      </c>
      <c r="AL5805" t="s">
        <v>2551</v>
      </c>
      <c r="AM5805" s="26" t="s">
        <v>38</v>
      </c>
      <c r="AN5805" t="s">
        <v>2030</v>
      </c>
    </row>
    <row r="5806" spans="1:40" ht="15" hidden="1" thickTop="1" x14ac:dyDescent="0.35">
      <c r="A5806" t="s">
        <v>13889</v>
      </c>
      <c r="B5806" t="s">
        <v>21923</v>
      </c>
      <c r="C5806" t="s">
        <v>4421</v>
      </c>
      <c r="D5806" t="s">
        <v>11122</v>
      </c>
      <c r="E5806" t="s">
        <v>2608</v>
      </c>
      <c r="F5806">
        <v>1</v>
      </c>
      <c r="G5806" t="s">
        <v>2609</v>
      </c>
      <c r="H5806" t="s">
        <v>2577</v>
      </c>
      <c r="I5806" t="s">
        <v>2076</v>
      </c>
      <c r="J5806" t="s">
        <v>2610</v>
      </c>
      <c r="K5806" t="s">
        <v>2611</v>
      </c>
      <c r="L5806" t="s">
        <v>2058</v>
      </c>
      <c r="M5806" t="s">
        <v>2059</v>
      </c>
      <c r="N5806">
        <v>6</v>
      </c>
      <c r="O5806">
        <v>395</v>
      </c>
      <c r="P5806">
        <v>1.61</v>
      </c>
      <c r="Q5806">
        <v>24480</v>
      </c>
      <c r="R5806">
        <v>2</v>
      </c>
      <c r="S5806">
        <v>126</v>
      </c>
      <c r="T5806">
        <v>0.51</v>
      </c>
      <c r="U5806">
        <v>4</v>
      </c>
      <c r="V5806">
        <v>269</v>
      </c>
      <c r="W5806">
        <v>1.1000000000000001</v>
      </c>
      <c r="X5806">
        <v>0</v>
      </c>
      <c r="Y5806">
        <v>0</v>
      </c>
      <c r="Z5806">
        <v>0</v>
      </c>
      <c r="AA5806">
        <v>0</v>
      </c>
      <c r="AB5806">
        <v>0</v>
      </c>
      <c r="AC5806">
        <v>0</v>
      </c>
      <c r="AD5806">
        <v>0</v>
      </c>
      <c r="AE5806">
        <v>0</v>
      </c>
      <c r="AF5806">
        <v>0</v>
      </c>
      <c r="AG5806" t="s">
        <v>21924</v>
      </c>
      <c r="AH5806" s="21" t="str">
        <f t="shared" si="180"/>
        <v>YR25</v>
      </c>
      <c r="AI5806" s="21">
        <v>345.36</v>
      </c>
      <c r="AJ5806" s="21">
        <f t="shared" si="181"/>
        <v>98.386437908496731</v>
      </c>
      <c r="AK5806" s="21" t="s">
        <v>2063</v>
      </c>
      <c r="AL5806" t="s">
        <v>2581</v>
      </c>
      <c r="AM5806" s="26" t="s">
        <v>38</v>
      </c>
      <c r="AN5806" t="s">
        <v>2033</v>
      </c>
    </row>
    <row r="5807" spans="1:40" ht="15" hidden="1" thickTop="1" x14ac:dyDescent="0.35">
      <c r="A5807" t="s">
        <v>13892</v>
      </c>
      <c r="B5807" t="s">
        <v>21925</v>
      </c>
      <c r="C5807" t="s">
        <v>7085</v>
      </c>
      <c r="D5807" t="s">
        <v>21926</v>
      </c>
      <c r="E5807" t="s">
        <v>5244</v>
      </c>
      <c r="F5807">
        <v>1</v>
      </c>
      <c r="G5807" t="s">
        <v>2600</v>
      </c>
      <c r="H5807" t="s">
        <v>2577</v>
      </c>
      <c r="I5807" t="s">
        <v>2076</v>
      </c>
      <c r="J5807" t="s">
        <v>2699</v>
      </c>
      <c r="K5807" t="s">
        <v>2579</v>
      </c>
      <c r="L5807" t="s">
        <v>2058</v>
      </c>
      <c r="M5807" t="s">
        <v>2059</v>
      </c>
      <c r="N5807">
        <v>2</v>
      </c>
      <c r="O5807">
        <v>159</v>
      </c>
      <c r="P5807">
        <v>0.65</v>
      </c>
      <c r="Q5807">
        <v>24480</v>
      </c>
      <c r="R5807">
        <v>1</v>
      </c>
      <c r="S5807">
        <v>114</v>
      </c>
      <c r="T5807">
        <v>0.47</v>
      </c>
      <c r="U5807">
        <v>1</v>
      </c>
      <c r="V5807">
        <v>45</v>
      </c>
      <c r="W5807">
        <v>0.18</v>
      </c>
      <c r="X5807">
        <v>0</v>
      </c>
      <c r="Y5807">
        <v>0</v>
      </c>
      <c r="Z5807">
        <v>0</v>
      </c>
      <c r="AA5807">
        <v>0</v>
      </c>
      <c r="AB5807">
        <v>0</v>
      </c>
      <c r="AC5807">
        <v>0</v>
      </c>
      <c r="AD5807">
        <v>0</v>
      </c>
      <c r="AE5807">
        <v>0</v>
      </c>
      <c r="AF5807">
        <v>0</v>
      </c>
      <c r="AG5807" t="s">
        <v>21927</v>
      </c>
      <c r="AH5807" s="21" t="str">
        <f t="shared" si="180"/>
        <v>YR25</v>
      </c>
      <c r="AI5807" s="21">
        <v>345.36</v>
      </c>
      <c r="AJ5807" s="21">
        <f t="shared" si="181"/>
        <v>99.350490196078425</v>
      </c>
      <c r="AK5807" s="21" t="s">
        <v>2060</v>
      </c>
      <c r="AL5807" t="s">
        <v>2581</v>
      </c>
      <c r="AM5807" s="26" t="s">
        <v>38</v>
      </c>
      <c r="AN5807" t="s">
        <v>2032</v>
      </c>
    </row>
    <row r="5808" spans="1:40" ht="15" hidden="1" thickTop="1" x14ac:dyDescent="0.35">
      <c r="A5808" t="s">
        <v>13896</v>
      </c>
      <c r="B5808" t="s">
        <v>21928</v>
      </c>
      <c r="C5808" t="s">
        <v>5681</v>
      </c>
      <c r="D5808" t="s">
        <v>21929</v>
      </c>
      <c r="E5808" t="s">
        <v>2562</v>
      </c>
      <c r="F5808">
        <v>1</v>
      </c>
      <c r="G5808" t="s">
        <v>2546</v>
      </c>
      <c r="H5808" t="s">
        <v>2510</v>
      </c>
      <c r="I5808" t="s">
        <v>2076</v>
      </c>
      <c r="J5808" t="s">
        <v>2547</v>
      </c>
      <c r="K5808" t="s">
        <v>2548</v>
      </c>
      <c r="L5808" t="s">
        <v>2058</v>
      </c>
      <c r="M5808" t="s">
        <v>2170</v>
      </c>
      <c r="N5808">
        <v>3</v>
      </c>
      <c r="O5808">
        <v>87</v>
      </c>
      <c r="P5808">
        <v>0.56999999999999995</v>
      </c>
      <c r="Q5808">
        <v>15300</v>
      </c>
      <c r="R5808">
        <v>2</v>
      </c>
      <c r="S5808">
        <v>55</v>
      </c>
      <c r="T5808">
        <v>0.36</v>
      </c>
      <c r="U5808">
        <v>0</v>
      </c>
      <c r="V5808">
        <v>0</v>
      </c>
      <c r="W5808">
        <v>0</v>
      </c>
      <c r="X5808">
        <v>0</v>
      </c>
      <c r="Y5808">
        <v>0</v>
      </c>
      <c r="Z5808">
        <v>0</v>
      </c>
      <c r="AA5808">
        <v>1</v>
      </c>
      <c r="AB5808">
        <v>32</v>
      </c>
      <c r="AC5808">
        <v>0.21</v>
      </c>
      <c r="AD5808">
        <v>0</v>
      </c>
      <c r="AE5808">
        <v>0</v>
      </c>
      <c r="AF5808">
        <v>0</v>
      </c>
      <c r="AG5808" t="s">
        <v>21930</v>
      </c>
      <c r="AH5808" s="21" t="str">
        <f t="shared" si="180"/>
        <v>YR25</v>
      </c>
      <c r="AI5808" s="21">
        <v>216</v>
      </c>
      <c r="AJ5808" s="21">
        <f t="shared" si="181"/>
        <v>99.431372549019613</v>
      </c>
      <c r="AK5808" s="21" t="s">
        <v>2060</v>
      </c>
      <c r="AL5808" t="s">
        <v>2551</v>
      </c>
      <c r="AM5808" s="26" t="s">
        <v>38</v>
      </c>
      <c r="AN5808" t="s">
        <v>2030</v>
      </c>
    </row>
    <row r="5809" spans="1:40" ht="15" hidden="1" thickTop="1" x14ac:dyDescent="0.35">
      <c r="A5809" t="s">
        <v>13900</v>
      </c>
      <c r="B5809" t="s">
        <v>21931</v>
      </c>
      <c r="C5809" t="s">
        <v>5194</v>
      </c>
      <c r="D5809" t="s">
        <v>21932</v>
      </c>
      <c r="E5809" t="s">
        <v>4811</v>
      </c>
      <c r="F5809">
        <v>1</v>
      </c>
      <c r="G5809" t="s">
        <v>2600</v>
      </c>
      <c r="H5809" t="s">
        <v>2577</v>
      </c>
      <c r="I5809" t="s">
        <v>2076</v>
      </c>
      <c r="J5809" t="s">
        <v>2699</v>
      </c>
      <c r="K5809" t="s">
        <v>2579</v>
      </c>
      <c r="L5809" t="s">
        <v>2058</v>
      </c>
      <c r="M5809" t="s">
        <v>2059</v>
      </c>
      <c r="N5809">
        <v>1</v>
      </c>
      <c r="O5809">
        <v>39</v>
      </c>
      <c r="P5809">
        <v>0.16</v>
      </c>
      <c r="Q5809">
        <v>24480</v>
      </c>
      <c r="R5809">
        <v>0</v>
      </c>
      <c r="S5809">
        <v>0</v>
      </c>
      <c r="T5809">
        <v>0</v>
      </c>
      <c r="U5809">
        <v>1</v>
      </c>
      <c r="V5809">
        <v>39</v>
      </c>
      <c r="W5809">
        <v>0.16</v>
      </c>
      <c r="X5809">
        <v>0</v>
      </c>
      <c r="Y5809">
        <v>0</v>
      </c>
      <c r="Z5809">
        <v>0</v>
      </c>
      <c r="AA5809">
        <v>0</v>
      </c>
      <c r="AB5809">
        <v>0</v>
      </c>
      <c r="AC5809">
        <v>0</v>
      </c>
      <c r="AD5809">
        <v>0</v>
      </c>
      <c r="AE5809">
        <v>0</v>
      </c>
      <c r="AF5809">
        <v>0</v>
      </c>
      <c r="AG5809" t="s">
        <v>21933</v>
      </c>
      <c r="AH5809" s="21" t="str">
        <f t="shared" si="180"/>
        <v>YR25</v>
      </c>
      <c r="AI5809" s="21">
        <v>345.36</v>
      </c>
      <c r="AJ5809" s="21">
        <f t="shared" si="181"/>
        <v>99.840686274509807</v>
      </c>
      <c r="AK5809" s="21" t="s">
        <v>2060</v>
      </c>
      <c r="AL5809" t="s">
        <v>2581</v>
      </c>
      <c r="AM5809" s="26" t="s">
        <v>38</v>
      </c>
      <c r="AN5809" t="s">
        <v>2031</v>
      </c>
    </row>
    <row r="5810" spans="1:40" ht="15" hidden="1" thickTop="1" x14ac:dyDescent="0.35">
      <c r="A5810" t="s">
        <v>13903</v>
      </c>
      <c r="B5810" t="s">
        <v>21934</v>
      </c>
      <c r="C5810" t="s">
        <v>4394</v>
      </c>
      <c r="D5810" t="s">
        <v>21935</v>
      </c>
      <c r="E5810" t="s">
        <v>3193</v>
      </c>
      <c r="F5810">
        <v>1</v>
      </c>
      <c r="G5810" t="s">
        <v>2609</v>
      </c>
      <c r="H5810" t="s">
        <v>2577</v>
      </c>
      <c r="I5810" t="s">
        <v>2076</v>
      </c>
      <c r="J5810" t="s">
        <v>2764</v>
      </c>
      <c r="K5810" t="s">
        <v>2765</v>
      </c>
      <c r="L5810" t="s">
        <v>2058</v>
      </c>
      <c r="M5810" t="s">
        <v>2059</v>
      </c>
      <c r="N5810">
        <v>5</v>
      </c>
      <c r="O5810">
        <v>109</v>
      </c>
      <c r="P5810">
        <v>0.45</v>
      </c>
      <c r="Q5810">
        <v>24480</v>
      </c>
      <c r="R5810">
        <v>1</v>
      </c>
      <c r="S5810">
        <v>30</v>
      </c>
      <c r="T5810">
        <v>0.12</v>
      </c>
      <c r="U5810">
        <v>4</v>
      </c>
      <c r="V5810">
        <v>79</v>
      </c>
      <c r="W5810">
        <v>0.32</v>
      </c>
      <c r="X5810">
        <v>0</v>
      </c>
      <c r="Y5810">
        <v>0</v>
      </c>
      <c r="Z5810">
        <v>0</v>
      </c>
      <c r="AA5810">
        <v>0</v>
      </c>
      <c r="AB5810">
        <v>0</v>
      </c>
      <c r="AC5810">
        <v>0</v>
      </c>
      <c r="AD5810">
        <v>0</v>
      </c>
      <c r="AE5810">
        <v>0</v>
      </c>
      <c r="AF5810">
        <v>0</v>
      </c>
      <c r="AG5810" t="s">
        <v>21936</v>
      </c>
      <c r="AH5810" s="21" t="str">
        <f t="shared" si="180"/>
        <v>YR25</v>
      </c>
      <c r="AI5810" s="21">
        <v>345.36</v>
      </c>
      <c r="AJ5810" s="21">
        <f t="shared" si="181"/>
        <v>99.554738562091501</v>
      </c>
      <c r="AK5810" s="21" t="s">
        <v>2060</v>
      </c>
      <c r="AL5810" t="s">
        <v>2613</v>
      </c>
      <c r="AM5810" s="26" t="s">
        <v>38</v>
      </c>
      <c r="AN5810" t="s">
        <v>2030</v>
      </c>
    </row>
    <row r="5811" spans="1:40" ht="15" hidden="1" thickTop="1" x14ac:dyDescent="0.35">
      <c r="A5811" t="s">
        <v>13907</v>
      </c>
      <c r="B5811" t="s">
        <v>21937</v>
      </c>
      <c r="C5811" t="s">
        <v>4062</v>
      </c>
      <c r="D5811" t="s">
        <v>21938</v>
      </c>
      <c r="E5811" t="s">
        <v>2646</v>
      </c>
      <c r="F5811">
        <v>1</v>
      </c>
      <c r="G5811" t="s">
        <v>2600</v>
      </c>
      <c r="H5811" t="s">
        <v>2577</v>
      </c>
      <c r="I5811" t="s">
        <v>2076</v>
      </c>
      <c r="J5811" t="s">
        <v>2647</v>
      </c>
      <c r="K5811" t="s">
        <v>2602</v>
      </c>
      <c r="L5811" t="s">
        <v>2058</v>
      </c>
      <c r="M5811" t="s">
        <v>2059</v>
      </c>
      <c r="N5811">
        <v>1</v>
      </c>
      <c r="O5811">
        <v>10</v>
      </c>
      <c r="P5811">
        <v>0.04</v>
      </c>
      <c r="Q5811">
        <v>24480</v>
      </c>
      <c r="R5811">
        <v>0</v>
      </c>
      <c r="S5811">
        <v>0</v>
      </c>
      <c r="T5811">
        <v>0</v>
      </c>
      <c r="U5811">
        <v>1</v>
      </c>
      <c r="V5811">
        <v>10</v>
      </c>
      <c r="W5811">
        <v>0.04</v>
      </c>
      <c r="X5811">
        <v>0</v>
      </c>
      <c r="Y5811">
        <v>0</v>
      </c>
      <c r="Z5811">
        <v>0</v>
      </c>
      <c r="AA5811">
        <v>0</v>
      </c>
      <c r="AB5811">
        <v>0</v>
      </c>
      <c r="AC5811">
        <v>0</v>
      </c>
      <c r="AD5811">
        <v>0</v>
      </c>
      <c r="AE5811">
        <v>0</v>
      </c>
      <c r="AF5811">
        <v>0</v>
      </c>
      <c r="AG5811" t="s">
        <v>21939</v>
      </c>
      <c r="AH5811" s="21" t="str">
        <f t="shared" si="180"/>
        <v>YR25</v>
      </c>
      <c r="AI5811" s="21">
        <v>345.36</v>
      </c>
      <c r="AJ5811" s="21">
        <f t="shared" si="181"/>
        <v>99.959150326797385</v>
      </c>
      <c r="AK5811" s="21" t="s">
        <v>2060</v>
      </c>
      <c r="AL5811" t="s">
        <v>2551</v>
      </c>
      <c r="AM5811" s="26" t="s">
        <v>38</v>
      </c>
      <c r="AN5811" t="s">
        <v>2032</v>
      </c>
    </row>
    <row r="5812" spans="1:40" ht="15" hidden="1" thickTop="1" x14ac:dyDescent="0.35">
      <c r="A5812" t="s">
        <v>13910</v>
      </c>
      <c r="B5812" t="s">
        <v>21940</v>
      </c>
      <c r="C5812" t="s">
        <v>4092</v>
      </c>
      <c r="D5812" t="s">
        <v>21941</v>
      </c>
      <c r="E5812" t="s">
        <v>2608</v>
      </c>
      <c r="F5812">
        <v>1</v>
      </c>
      <c r="G5812" t="s">
        <v>2609</v>
      </c>
      <c r="H5812" t="s">
        <v>2577</v>
      </c>
      <c r="I5812" t="s">
        <v>2076</v>
      </c>
      <c r="J5812" t="s">
        <v>2610</v>
      </c>
      <c r="K5812" t="s">
        <v>2611</v>
      </c>
      <c r="L5812" t="s">
        <v>2058</v>
      </c>
      <c r="M5812" t="s">
        <v>2170</v>
      </c>
      <c r="N5812">
        <v>4</v>
      </c>
      <c r="O5812">
        <v>235</v>
      </c>
      <c r="P5812">
        <v>1.54</v>
      </c>
      <c r="Q5812">
        <v>15300</v>
      </c>
      <c r="R5812">
        <v>2</v>
      </c>
      <c r="S5812">
        <v>52</v>
      </c>
      <c r="T5812">
        <v>0.34</v>
      </c>
      <c r="U5812">
        <v>2</v>
      </c>
      <c r="V5812">
        <v>183</v>
      </c>
      <c r="W5812">
        <v>1.2</v>
      </c>
      <c r="X5812">
        <v>0</v>
      </c>
      <c r="Y5812">
        <v>0</v>
      </c>
      <c r="Z5812">
        <v>0</v>
      </c>
      <c r="AA5812">
        <v>0</v>
      </c>
      <c r="AB5812">
        <v>0</v>
      </c>
      <c r="AC5812">
        <v>0</v>
      </c>
      <c r="AD5812">
        <v>0</v>
      </c>
      <c r="AE5812">
        <v>0</v>
      </c>
      <c r="AF5812">
        <v>0</v>
      </c>
      <c r="AG5812" t="s">
        <v>21942</v>
      </c>
      <c r="AH5812" s="21" t="str">
        <f t="shared" si="180"/>
        <v>YR25</v>
      </c>
      <c r="AI5812" s="21">
        <v>216</v>
      </c>
      <c r="AJ5812" s="21">
        <f t="shared" si="181"/>
        <v>98.464052287581694</v>
      </c>
      <c r="AK5812" s="21" t="s">
        <v>2063</v>
      </c>
      <c r="AL5812" t="s">
        <v>2613</v>
      </c>
      <c r="AM5812" s="26" t="s">
        <v>38</v>
      </c>
      <c r="AN5812" t="s">
        <v>2032</v>
      </c>
    </row>
    <row r="5813" spans="1:40" ht="15" hidden="1" thickTop="1" x14ac:dyDescent="0.35">
      <c r="A5813" t="s">
        <v>13913</v>
      </c>
      <c r="B5813" t="s">
        <v>21943</v>
      </c>
      <c r="C5813" t="s">
        <v>7533</v>
      </c>
      <c r="D5813" t="s">
        <v>21944</v>
      </c>
      <c r="E5813" t="s">
        <v>3013</v>
      </c>
      <c r="F5813">
        <v>1</v>
      </c>
      <c r="G5813" t="s">
        <v>2600</v>
      </c>
      <c r="H5813" t="s">
        <v>2577</v>
      </c>
      <c r="I5813" t="s">
        <v>2076</v>
      </c>
      <c r="J5813" t="s">
        <v>3183</v>
      </c>
      <c r="K5813" t="s">
        <v>2742</v>
      </c>
      <c r="L5813" t="s">
        <v>2058</v>
      </c>
      <c r="M5813" t="s">
        <v>2170</v>
      </c>
      <c r="N5813">
        <v>4</v>
      </c>
      <c r="O5813">
        <v>86</v>
      </c>
      <c r="P5813">
        <v>0.56000000000000005</v>
      </c>
      <c r="Q5813">
        <v>15300</v>
      </c>
      <c r="R5813">
        <v>2</v>
      </c>
      <c r="S5813">
        <v>37</v>
      </c>
      <c r="T5813">
        <v>0.24</v>
      </c>
      <c r="U5813">
        <v>2</v>
      </c>
      <c r="V5813">
        <v>49</v>
      </c>
      <c r="W5813">
        <v>0.32</v>
      </c>
      <c r="X5813">
        <v>0</v>
      </c>
      <c r="Y5813">
        <v>0</v>
      </c>
      <c r="Z5813">
        <v>0</v>
      </c>
      <c r="AA5813">
        <v>0</v>
      </c>
      <c r="AB5813">
        <v>0</v>
      </c>
      <c r="AC5813">
        <v>0</v>
      </c>
      <c r="AD5813">
        <v>0</v>
      </c>
      <c r="AE5813">
        <v>0</v>
      </c>
      <c r="AF5813">
        <v>0</v>
      </c>
      <c r="AG5813" t="s">
        <v>21945</v>
      </c>
      <c r="AH5813" s="21" t="str">
        <f t="shared" si="180"/>
        <v>YR25</v>
      </c>
      <c r="AI5813" s="21">
        <v>216</v>
      </c>
      <c r="AJ5813" s="21">
        <f t="shared" si="181"/>
        <v>99.437908496732021</v>
      </c>
      <c r="AK5813" s="21" t="s">
        <v>2060</v>
      </c>
      <c r="AL5813" t="s">
        <v>2551</v>
      </c>
      <c r="AM5813" s="26" t="s">
        <v>38</v>
      </c>
      <c r="AN5813" t="s">
        <v>2030</v>
      </c>
    </row>
    <row r="5814" spans="1:40" ht="15" hidden="1" thickTop="1" x14ac:dyDescent="0.35">
      <c r="A5814" t="s">
        <v>13917</v>
      </c>
      <c r="B5814" t="s">
        <v>21946</v>
      </c>
      <c r="C5814" t="s">
        <v>4088</v>
      </c>
      <c r="D5814" t="s">
        <v>21947</v>
      </c>
      <c r="E5814" t="s">
        <v>2608</v>
      </c>
      <c r="F5814">
        <v>1</v>
      </c>
      <c r="G5814" t="s">
        <v>2609</v>
      </c>
      <c r="H5814" t="s">
        <v>2577</v>
      </c>
      <c r="I5814" t="s">
        <v>2076</v>
      </c>
      <c r="J5814" t="s">
        <v>2610</v>
      </c>
      <c r="K5814" t="s">
        <v>2611</v>
      </c>
      <c r="L5814" t="s">
        <v>2058</v>
      </c>
      <c r="M5814" t="s">
        <v>2170</v>
      </c>
      <c r="N5814">
        <v>0</v>
      </c>
      <c r="O5814">
        <v>0</v>
      </c>
      <c r="P5814">
        <v>0</v>
      </c>
      <c r="Q5814">
        <v>15300</v>
      </c>
      <c r="R5814">
        <v>0</v>
      </c>
      <c r="S5814">
        <v>0</v>
      </c>
      <c r="T5814">
        <v>0</v>
      </c>
      <c r="U5814">
        <v>0</v>
      </c>
      <c r="V5814">
        <v>0</v>
      </c>
      <c r="W5814">
        <v>0</v>
      </c>
      <c r="X5814">
        <v>0</v>
      </c>
      <c r="Y5814">
        <v>0</v>
      </c>
      <c r="Z5814">
        <v>0</v>
      </c>
      <c r="AA5814">
        <v>0</v>
      </c>
      <c r="AB5814">
        <v>0</v>
      </c>
      <c r="AC5814">
        <v>0</v>
      </c>
      <c r="AD5814">
        <v>0</v>
      </c>
      <c r="AE5814">
        <v>0</v>
      </c>
      <c r="AF5814">
        <v>0</v>
      </c>
      <c r="AG5814" t="s">
        <v>21948</v>
      </c>
      <c r="AH5814" s="21" t="str">
        <f t="shared" si="180"/>
        <v>YR25</v>
      </c>
      <c r="AI5814" s="21">
        <v>216</v>
      </c>
      <c r="AJ5814" s="21">
        <f t="shared" si="181"/>
        <v>100</v>
      </c>
      <c r="AK5814" s="21" t="s">
        <v>2060</v>
      </c>
      <c r="AL5814" t="s">
        <v>2613</v>
      </c>
      <c r="AM5814" s="26" t="s">
        <v>38</v>
      </c>
      <c r="AN5814" t="s">
        <v>2031</v>
      </c>
    </row>
    <row r="5815" spans="1:40" ht="15" hidden="1" thickTop="1" x14ac:dyDescent="0.35">
      <c r="A5815" t="s">
        <v>13921</v>
      </c>
      <c r="B5815" t="s">
        <v>21949</v>
      </c>
      <c r="C5815" t="s">
        <v>3878</v>
      </c>
      <c r="D5815" t="s">
        <v>21950</v>
      </c>
      <c r="E5815" t="s">
        <v>2646</v>
      </c>
      <c r="F5815">
        <v>1</v>
      </c>
      <c r="G5815" t="s">
        <v>2600</v>
      </c>
      <c r="H5815" t="s">
        <v>2577</v>
      </c>
      <c r="I5815" t="s">
        <v>2076</v>
      </c>
      <c r="J5815" t="s">
        <v>2601</v>
      </c>
      <c r="K5815" t="s">
        <v>2602</v>
      </c>
      <c r="L5815" t="s">
        <v>2058</v>
      </c>
      <c r="M5815" t="s">
        <v>2310</v>
      </c>
      <c r="N5815">
        <v>1</v>
      </c>
      <c r="O5815">
        <v>25</v>
      </c>
      <c r="P5815">
        <v>0.15</v>
      </c>
      <c r="Q5815">
        <v>16320</v>
      </c>
      <c r="R5815">
        <v>0</v>
      </c>
      <c r="S5815">
        <v>0</v>
      </c>
      <c r="T5815">
        <v>0</v>
      </c>
      <c r="U5815">
        <v>1</v>
      </c>
      <c r="V5815">
        <v>25</v>
      </c>
      <c r="W5815">
        <v>0.15</v>
      </c>
      <c r="X5815">
        <v>0</v>
      </c>
      <c r="Y5815">
        <v>0</v>
      </c>
      <c r="Z5815">
        <v>0</v>
      </c>
      <c r="AA5815">
        <v>0</v>
      </c>
      <c r="AB5815">
        <v>0</v>
      </c>
      <c r="AC5815">
        <v>0</v>
      </c>
      <c r="AD5815">
        <v>0</v>
      </c>
      <c r="AE5815">
        <v>0</v>
      </c>
      <c r="AF5815">
        <v>0</v>
      </c>
      <c r="AG5815" t="s">
        <v>21951</v>
      </c>
      <c r="AH5815" s="21" t="str">
        <f t="shared" si="180"/>
        <v>YR25</v>
      </c>
      <c r="AI5815" s="21">
        <v>230.39999999999998</v>
      </c>
      <c r="AJ5815" s="21">
        <f t="shared" si="181"/>
        <v>99.846813725490193</v>
      </c>
      <c r="AK5815" s="21" t="s">
        <v>2060</v>
      </c>
      <c r="AL5815" t="s">
        <v>2551</v>
      </c>
      <c r="AM5815" s="26" t="s">
        <v>38</v>
      </c>
      <c r="AN5815" t="s">
        <v>2032</v>
      </c>
    </row>
    <row r="5816" spans="1:40" ht="15" hidden="1" thickTop="1" x14ac:dyDescent="0.35">
      <c r="A5816" t="s">
        <v>13925</v>
      </c>
      <c r="B5816" t="s">
        <v>21952</v>
      </c>
      <c r="C5816" t="s">
        <v>4541</v>
      </c>
      <c r="D5816" t="s">
        <v>21953</v>
      </c>
      <c r="E5816" t="s">
        <v>2608</v>
      </c>
      <c r="F5816">
        <v>1</v>
      </c>
      <c r="G5816" t="s">
        <v>2609</v>
      </c>
      <c r="H5816" t="s">
        <v>2577</v>
      </c>
      <c r="I5816" t="s">
        <v>2076</v>
      </c>
      <c r="J5816" t="s">
        <v>2764</v>
      </c>
      <c r="K5816" t="s">
        <v>2765</v>
      </c>
      <c r="L5816" t="s">
        <v>2058</v>
      </c>
      <c r="M5816" t="s">
        <v>2170</v>
      </c>
      <c r="N5816">
        <v>0</v>
      </c>
      <c r="O5816">
        <v>0</v>
      </c>
      <c r="P5816">
        <v>0</v>
      </c>
      <c r="Q5816">
        <v>15300</v>
      </c>
      <c r="R5816">
        <v>0</v>
      </c>
      <c r="S5816">
        <v>0</v>
      </c>
      <c r="T5816">
        <v>0</v>
      </c>
      <c r="U5816">
        <v>0</v>
      </c>
      <c r="V5816">
        <v>0</v>
      </c>
      <c r="W5816">
        <v>0</v>
      </c>
      <c r="X5816">
        <v>0</v>
      </c>
      <c r="Y5816">
        <v>0</v>
      </c>
      <c r="Z5816">
        <v>0</v>
      </c>
      <c r="AA5816">
        <v>0</v>
      </c>
      <c r="AB5816">
        <v>0</v>
      </c>
      <c r="AC5816">
        <v>0</v>
      </c>
      <c r="AD5816">
        <v>0</v>
      </c>
      <c r="AE5816">
        <v>0</v>
      </c>
      <c r="AF5816">
        <v>0</v>
      </c>
      <c r="AG5816" t="s">
        <v>21954</v>
      </c>
      <c r="AH5816" s="21" t="str">
        <f t="shared" si="180"/>
        <v>YR25</v>
      </c>
      <c r="AI5816" s="21">
        <v>216</v>
      </c>
      <c r="AJ5816" s="21">
        <f t="shared" si="181"/>
        <v>100</v>
      </c>
      <c r="AK5816" s="21" t="s">
        <v>2060</v>
      </c>
      <c r="AL5816" t="s">
        <v>2613</v>
      </c>
      <c r="AM5816" s="26" t="s">
        <v>38</v>
      </c>
      <c r="AN5816" t="s">
        <v>2031</v>
      </c>
    </row>
    <row r="5817" spans="1:40" ht="15" hidden="1" thickTop="1" x14ac:dyDescent="0.35">
      <c r="A5817" t="s">
        <v>13929</v>
      </c>
      <c r="B5817" t="s">
        <v>21955</v>
      </c>
      <c r="C5817" t="s">
        <v>5977</v>
      </c>
      <c r="D5817" t="s">
        <v>21956</v>
      </c>
      <c r="E5817" t="s">
        <v>2667</v>
      </c>
      <c r="F5817">
        <v>2</v>
      </c>
      <c r="G5817" t="s">
        <v>2509</v>
      </c>
      <c r="H5817" t="s">
        <v>2510</v>
      </c>
      <c r="I5817" t="s">
        <v>2076</v>
      </c>
      <c r="J5817" t="s">
        <v>2794</v>
      </c>
      <c r="K5817" t="s">
        <v>2669</v>
      </c>
      <c r="L5817" t="s">
        <v>2058</v>
      </c>
      <c r="M5817" t="s">
        <v>2059</v>
      </c>
      <c r="N5817">
        <v>3</v>
      </c>
      <c r="O5817">
        <v>80</v>
      </c>
      <c r="P5817">
        <v>0.33</v>
      </c>
      <c r="Q5817">
        <v>24480</v>
      </c>
      <c r="R5817">
        <v>0</v>
      </c>
      <c r="S5817">
        <v>0</v>
      </c>
      <c r="T5817">
        <v>0</v>
      </c>
      <c r="U5817">
        <v>2</v>
      </c>
      <c r="V5817">
        <v>68</v>
      </c>
      <c r="W5817">
        <v>0.28000000000000003</v>
      </c>
      <c r="X5817">
        <v>1</v>
      </c>
      <c r="Y5817">
        <v>12</v>
      </c>
      <c r="Z5817">
        <v>0.05</v>
      </c>
      <c r="AA5817">
        <v>0</v>
      </c>
      <c r="AB5817">
        <v>0</v>
      </c>
      <c r="AC5817">
        <v>0</v>
      </c>
      <c r="AD5817">
        <v>0</v>
      </c>
      <c r="AE5817">
        <v>0</v>
      </c>
      <c r="AF5817">
        <v>0</v>
      </c>
      <c r="AG5817" t="s">
        <v>21957</v>
      </c>
      <c r="AH5817" s="21" t="str">
        <f t="shared" si="180"/>
        <v>YR25</v>
      </c>
      <c r="AI5817" s="21">
        <v>345.36</v>
      </c>
      <c r="AJ5817" s="21">
        <f t="shared" si="181"/>
        <v>99.673202614379079</v>
      </c>
      <c r="AK5817" s="21" t="s">
        <v>2060</v>
      </c>
      <c r="AL5817" t="s">
        <v>2515</v>
      </c>
      <c r="AM5817" s="26" t="s">
        <v>38</v>
      </c>
      <c r="AN5817" t="s">
        <v>2030</v>
      </c>
    </row>
    <row r="5818" spans="1:40" ht="15" hidden="1" thickTop="1" x14ac:dyDescent="0.35">
      <c r="A5818" t="s">
        <v>13933</v>
      </c>
      <c r="B5818" t="s">
        <v>21958</v>
      </c>
      <c r="C5818" t="s">
        <v>4733</v>
      </c>
      <c r="D5818" t="s">
        <v>21959</v>
      </c>
      <c r="E5818" t="s">
        <v>2646</v>
      </c>
      <c r="F5818">
        <v>1</v>
      </c>
      <c r="G5818" t="s">
        <v>2600</v>
      </c>
      <c r="H5818" t="s">
        <v>2577</v>
      </c>
      <c r="I5818" t="s">
        <v>2076</v>
      </c>
      <c r="J5818" t="s">
        <v>2647</v>
      </c>
      <c r="K5818" t="s">
        <v>2602</v>
      </c>
      <c r="L5818" t="s">
        <v>2058</v>
      </c>
      <c r="M5818" t="s">
        <v>2310</v>
      </c>
      <c r="N5818">
        <v>2</v>
      </c>
      <c r="O5818">
        <v>50</v>
      </c>
      <c r="P5818">
        <v>0.31</v>
      </c>
      <c r="Q5818">
        <v>16320</v>
      </c>
      <c r="R5818">
        <v>1</v>
      </c>
      <c r="S5818">
        <v>28</v>
      </c>
      <c r="T5818">
        <v>0.17</v>
      </c>
      <c r="U5818">
        <v>1</v>
      </c>
      <c r="V5818">
        <v>22</v>
      </c>
      <c r="W5818">
        <v>0.13</v>
      </c>
      <c r="X5818">
        <v>0</v>
      </c>
      <c r="Y5818">
        <v>0</v>
      </c>
      <c r="Z5818">
        <v>0</v>
      </c>
      <c r="AA5818">
        <v>0</v>
      </c>
      <c r="AB5818">
        <v>0</v>
      </c>
      <c r="AC5818">
        <v>0</v>
      </c>
      <c r="AD5818">
        <v>0</v>
      </c>
      <c r="AE5818">
        <v>0</v>
      </c>
      <c r="AF5818">
        <v>0</v>
      </c>
      <c r="AG5818" t="s">
        <v>21960</v>
      </c>
      <c r="AH5818" s="21" t="str">
        <f t="shared" si="180"/>
        <v>YR25</v>
      </c>
      <c r="AI5818" s="21">
        <v>230.39999999999998</v>
      </c>
      <c r="AJ5818" s="21">
        <f t="shared" si="181"/>
        <v>99.693627450980387</v>
      </c>
      <c r="AK5818" s="21" t="s">
        <v>2060</v>
      </c>
      <c r="AL5818" t="s">
        <v>2551</v>
      </c>
      <c r="AM5818" s="26" t="s">
        <v>38</v>
      </c>
      <c r="AN5818" t="s">
        <v>2030</v>
      </c>
    </row>
    <row r="5819" spans="1:40" ht="15" hidden="1" thickTop="1" x14ac:dyDescent="0.35">
      <c r="A5819" t="s">
        <v>13937</v>
      </c>
      <c r="B5819" t="s">
        <v>21961</v>
      </c>
      <c r="C5819" t="s">
        <v>2590</v>
      </c>
      <c r="D5819" t="s">
        <v>21962</v>
      </c>
      <c r="E5819" t="s">
        <v>2938</v>
      </c>
      <c r="F5819">
        <v>2</v>
      </c>
      <c r="G5819" t="s">
        <v>2593</v>
      </c>
      <c r="H5819" t="s">
        <v>2056</v>
      </c>
      <c r="I5819" t="s">
        <v>2076</v>
      </c>
      <c r="J5819" t="s">
        <v>2594</v>
      </c>
      <c r="K5819" t="s">
        <v>65</v>
      </c>
      <c r="L5819" t="s">
        <v>2058</v>
      </c>
      <c r="M5819" t="s">
        <v>2059</v>
      </c>
      <c r="N5819">
        <v>1</v>
      </c>
      <c r="O5819">
        <v>53</v>
      </c>
      <c r="P5819">
        <v>0.22</v>
      </c>
      <c r="Q5819">
        <v>24480</v>
      </c>
      <c r="R5819">
        <v>0</v>
      </c>
      <c r="S5819">
        <v>0</v>
      </c>
      <c r="T5819">
        <v>0</v>
      </c>
      <c r="U5819">
        <v>1</v>
      </c>
      <c r="V5819">
        <v>53</v>
      </c>
      <c r="W5819">
        <v>0.22</v>
      </c>
      <c r="X5819">
        <v>0</v>
      </c>
      <c r="Y5819">
        <v>0</v>
      </c>
      <c r="Z5819">
        <v>0</v>
      </c>
      <c r="AA5819">
        <v>0</v>
      </c>
      <c r="AB5819">
        <v>0</v>
      </c>
      <c r="AC5819">
        <v>0</v>
      </c>
      <c r="AD5819">
        <v>0</v>
      </c>
      <c r="AE5819">
        <v>0</v>
      </c>
      <c r="AF5819">
        <v>0</v>
      </c>
      <c r="AG5819" t="s">
        <v>21963</v>
      </c>
      <c r="AH5819" s="21" t="str">
        <f t="shared" si="180"/>
        <v>YR25</v>
      </c>
      <c r="AI5819" s="21">
        <v>345.36</v>
      </c>
      <c r="AJ5819" s="21">
        <f t="shared" si="181"/>
        <v>99.783496732026137</v>
      </c>
      <c r="AK5819" s="21" t="s">
        <v>2060</v>
      </c>
      <c r="AL5819" t="s">
        <v>2527</v>
      </c>
      <c r="AM5819" s="26" t="s">
        <v>38</v>
      </c>
      <c r="AN5819" t="s">
        <v>2030</v>
      </c>
    </row>
    <row r="5820" spans="1:40" ht="15" hidden="1" thickTop="1" x14ac:dyDescent="0.35">
      <c r="A5820" t="s">
        <v>13941</v>
      </c>
      <c r="B5820" t="s">
        <v>21964</v>
      </c>
      <c r="C5820" t="s">
        <v>4541</v>
      </c>
      <c r="D5820" t="s">
        <v>21965</v>
      </c>
      <c r="E5820" t="s">
        <v>2608</v>
      </c>
      <c r="F5820">
        <v>1</v>
      </c>
      <c r="G5820" t="s">
        <v>2609</v>
      </c>
      <c r="H5820" t="s">
        <v>2577</v>
      </c>
      <c r="I5820" t="s">
        <v>2076</v>
      </c>
      <c r="J5820" t="s">
        <v>2764</v>
      </c>
      <c r="K5820" t="s">
        <v>2765</v>
      </c>
      <c r="L5820" t="s">
        <v>2058</v>
      </c>
      <c r="M5820" t="s">
        <v>2059</v>
      </c>
      <c r="N5820">
        <v>5</v>
      </c>
      <c r="O5820">
        <v>185</v>
      </c>
      <c r="P5820">
        <v>0.76</v>
      </c>
      <c r="Q5820">
        <v>24480</v>
      </c>
      <c r="R5820">
        <v>0</v>
      </c>
      <c r="S5820">
        <v>0</v>
      </c>
      <c r="T5820">
        <v>0</v>
      </c>
      <c r="U5820">
        <v>5</v>
      </c>
      <c r="V5820">
        <v>185</v>
      </c>
      <c r="W5820">
        <v>0.76</v>
      </c>
      <c r="X5820">
        <v>0</v>
      </c>
      <c r="Y5820">
        <v>0</v>
      </c>
      <c r="Z5820">
        <v>0</v>
      </c>
      <c r="AA5820">
        <v>0</v>
      </c>
      <c r="AB5820">
        <v>0</v>
      </c>
      <c r="AC5820">
        <v>0</v>
      </c>
      <c r="AD5820">
        <v>0</v>
      </c>
      <c r="AE5820">
        <v>0</v>
      </c>
      <c r="AF5820">
        <v>0</v>
      </c>
      <c r="AG5820" t="s">
        <v>21966</v>
      </c>
      <c r="AH5820" s="21" t="str">
        <f t="shared" si="180"/>
        <v>YR25</v>
      </c>
      <c r="AI5820" s="21">
        <v>345.36</v>
      </c>
      <c r="AJ5820" s="21">
        <f t="shared" si="181"/>
        <v>99.244281045751634</v>
      </c>
      <c r="AK5820" s="21" t="s">
        <v>2060</v>
      </c>
      <c r="AL5820" t="s">
        <v>2613</v>
      </c>
      <c r="AM5820" s="26" t="s">
        <v>38</v>
      </c>
      <c r="AN5820" t="s">
        <v>2032</v>
      </c>
    </row>
    <row r="5821" spans="1:40" ht="15" hidden="1" thickTop="1" x14ac:dyDescent="0.35">
      <c r="A5821" t="s">
        <v>13945</v>
      </c>
      <c r="B5821" t="s">
        <v>21967</v>
      </c>
      <c r="C5821" t="s">
        <v>15164</v>
      </c>
      <c r="D5821" t="s">
        <v>21968</v>
      </c>
      <c r="E5821" t="s">
        <v>45</v>
      </c>
      <c r="F5821">
        <v>1</v>
      </c>
      <c r="G5821" t="s">
        <v>2055</v>
      </c>
      <c r="H5821" t="s">
        <v>2056</v>
      </c>
      <c r="I5821" t="s">
        <v>2076</v>
      </c>
      <c r="J5821" t="s">
        <v>3634</v>
      </c>
      <c r="K5821" t="s">
        <v>42</v>
      </c>
      <c r="L5821" t="s">
        <v>2058</v>
      </c>
      <c r="M5821" t="s">
        <v>2059</v>
      </c>
      <c r="N5821">
        <v>7</v>
      </c>
      <c r="O5821">
        <v>253</v>
      </c>
      <c r="P5821">
        <v>1.03</v>
      </c>
      <c r="Q5821">
        <v>24480</v>
      </c>
      <c r="R5821">
        <v>0</v>
      </c>
      <c r="S5821">
        <v>0</v>
      </c>
      <c r="T5821">
        <v>0</v>
      </c>
      <c r="U5821">
        <v>7</v>
      </c>
      <c r="V5821">
        <v>253</v>
      </c>
      <c r="W5821">
        <v>1.03</v>
      </c>
      <c r="X5821">
        <v>0</v>
      </c>
      <c r="Y5821">
        <v>0</v>
      </c>
      <c r="Z5821">
        <v>0</v>
      </c>
      <c r="AA5821">
        <v>0</v>
      </c>
      <c r="AB5821">
        <v>0</v>
      </c>
      <c r="AC5821">
        <v>0</v>
      </c>
      <c r="AD5821">
        <v>0</v>
      </c>
      <c r="AE5821">
        <v>0</v>
      </c>
      <c r="AF5821">
        <v>0</v>
      </c>
      <c r="AG5821" t="s">
        <v>21969</v>
      </c>
      <c r="AH5821" s="21" t="str">
        <f t="shared" si="180"/>
        <v>YR25</v>
      </c>
      <c r="AI5821" s="21">
        <v>345.36</v>
      </c>
      <c r="AJ5821" s="21">
        <f t="shared" si="181"/>
        <v>98.966503267973863</v>
      </c>
      <c r="AK5821" s="21" t="s">
        <v>2063</v>
      </c>
      <c r="AL5821" t="s">
        <v>3636</v>
      </c>
      <c r="AM5821" s="26" t="s">
        <v>38</v>
      </c>
      <c r="AN5821" t="s">
        <v>2030</v>
      </c>
    </row>
    <row r="5822" spans="1:40" ht="15" hidden="1" thickTop="1" x14ac:dyDescent="0.35">
      <c r="A5822" t="s">
        <v>13948</v>
      </c>
      <c r="B5822" t="s">
        <v>21970</v>
      </c>
      <c r="C5822" t="s">
        <v>2798</v>
      </c>
      <c r="D5822" t="s">
        <v>21971</v>
      </c>
      <c r="E5822" t="s">
        <v>2608</v>
      </c>
      <c r="F5822">
        <v>1</v>
      </c>
      <c r="G5822" t="s">
        <v>2609</v>
      </c>
      <c r="H5822" t="s">
        <v>2577</v>
      </c>
      <c r="I5822" t="s">
        <v>2076</v>
      </c>
      <c r="J5822" t="s">
        <v>2610</v>
      </c>
      <c r="K5822" t="s">
        <v>2611</v>
      </c>
      <c r="L5822" t="s">
        <v>2058</v>
      </c>
      <c r="M5822" t="s">
        <v>2170</v>
      </c>
      <c r="N5822">
        <v>2</v>
      </c>
      <c r="O5822">
        <v>83</v>
      </c>
      <c r="P5822">
        <v>0.54</v>
      </c>
      <c r="Q5822">
        <v>15300</v>
      </c>
      <c r="R5822">
        <v>1</v>
      </c>
      <c r="S5822">
        <v>35</v>
      </c>
      <c r="T5822">
        <v>0.23</v>
      </c>
      <c r="U5822">
        <v>1</v>
      </c>
      <c r="V5822">
        <v>48</v>
      </c>
      <c r="W5822">
        <v>0.31</v>
      </c>
      <c r="X5822">
        <v>0</v>
      </c>
      <c r="Y5822">
        <v>0</v>
      </c>
      <c r="Z5822">
        <v>0</v>
      </c>
      <c r="AA5822">
        <v>0</v>
      </c>
      <c r="AB5822">
        <v>0</v>
      </c>
      <c r="AC5822">
        <v>0</v>
      </c>
      <c r="AD5822">
        <v>0</v>
      </c>
      <c r="AE5822">
        <v>0</v>
      </c>
      <c r="AF5822">
        <v>0</v>
      </c>
      <c r="AG5822" t="s">
        <v>21972</v>
      </c>
      <c r="AH5822" s="21" t="str">
        <f t="shared" si="180"/>
        <v>YR25</v>
      </c>
      <c r="AI5822" s="21">
        <v>216</v>
      </c>
      <c r="AJ5822" s="21">
        <f t="shared" si="181"/>
        <v>99.457516339869287</v>
      </c>
      <c r="AK5822" s="21" t="s">
        <v>2060</v>
      </c>
      <c r="AL5822" t="s">
        <v>2613</v>
      </c>
      <c r="AM5822" s="26" t="s">
        <v>38</v>
      </c>
      <c r="AN5822" t="s">
        <v>2030</v>
      </c>
    </row>
    <row r="5823" spans="1:40" ht="15" hidden="1" thickTop="1" x14ac:dyDescent="0.35">
      <c r="A5823" t="s">
        <v>13952</v>
      </c>
      <c r="B5823" t="s">
        <v>21973</v>
      </c>
      <c r="C5823" t="s">
        <v>4416</v>
      </c>
      <c r="D5823" t="s">
        <v>21974</v>
      </c>
      <c r="E5823" t="s">
        <v>2608</v>
      </c>
      <c r="F5823">
        <v>1</v>
      </c>
      <c r="G5823" t="s">
        <v>2609</v>
      </c>
      <c r="H5823" t="s">
        <v>2577</v>
      </c>
      <c r="I5823" t="s">
        <v>2076</v>
      </c>
      <c r="J5823" t="s">
        <v>2764</v>
      </c>
      <c r="K5823" t="s">
        <v>2765</v>
      </c>
      <c r="L5823" t="s">
        <v>2058</v>
      </c>
      <c r="M5823" t="s">
        <v>2170</v>
      </c>
      <c r="N5823">
        <v>1</v>
      </c>
      <c r="O5823">
        <v>36</v>
      </c>
      <c r="P5823">
        <v>0.24</v>
      </c>
      <c r="Q5823">
        <v>15300</v>
      </c>
      <c r="R5823">
        <v>0</v>
      </c>
      <c r="S5823">
        <v>0</v>
      </c>
      <c r="T5823">
        <v>0</v>
      </c>
      <c r="U5823">
        <v>1</v>
      </c>
      <c r="V5823">
        <v>36</v>
      </c>
      <c r="W5823">
        <v>0.24</v>
      </c>
      <c r="X5823">
        <v>0</v>
      </c>
      <c r="Y5823">
        <v>0</v>
      </c>
      <c r="Z5823">
        <v>0</v>
      </c>
      <c r="AA5823">
        <v>0</v>
      </c>
      <c r="AB5823">
        <v>0</v>
      </c>
      <c r="AC5823">
        <v>0</v>
      </c>
      <c r="AD5823">
        <v>0</v>
      </c>
      <c r="AE5823">
        <v>0</v>
      </c>
      <c r="AF5823">
        <v>0</v>
      </c>
      <c r="AG5823" t="s">
        <v>21975</v>
      </c>
      <c r="AH5823" s="21" t="str">
        <f t="shared" si="180"/>
        <v>YR25</v>
      </c>
      <c r="AI5823" s="21">
        <v>216</v>
      </c>
      <c r="AJ5823" s="21">
        <f t="shared" si="181"/>
        <v>99.764705882352942</v>
      </c>
      <c r="AK5823" s="21" t="s">
        <v>2060</v>
      </c>
      <c r="AL5823" t="s">
        <v>2613</v>
      </c>
      <c r="AM5823" s="26" t="s">
        <v>38</v>
      </c>
      <c r="AN5823" t="s">
        <v>2031</v>
      </c>
    </row>
    <row r="5824" spans="1:40" ht="15" hidden="1" thickTop="1" x14ac:dyDescent="0.35">
      <c r="A5824" t="s">
        <v>8412</v>
      </c>
      <c r="B5824" t="s">
        <v>21976</v>
      </c>
      <c r="C5824" t="s">
        <v>3996</v>
      </c>
      <c r="D5824" t="s">
        <v>21977</v>
      </c>
      <c r="E5824" t="s">
        <v>2575</v>
      </c>
      <c r="F5824">
        <v>1</v>
      </c>
      <c r="G5824" t="s">
        <v>2600</v>
      </c>
      <c r="H5824" t="s">
        <v>2577</v>
      </c>
      <c r="I5824" t="s">
        <v>2076</v>
      </c>
      <c r="J5824" t="s">
        <v>2601</v>
      </c>
      <c r="K5824" t="s">
        <v>2602</v>
      </c>
      <c r="L5824" t="s">
        <v>2058</v>
      </c>
      <c r="M5824" t="s">
        <v>2170</v>
      </c>
      <c r="N5824">
        <v>0</v>
      </c>
      <c r="O5824">
        <v>0</v>
      </c>
      <c r="P5824">
        <v>0</v>
      </c>
      <c r="Q5824">
        <v>15300</v>
      </c>
      <c r="R5824">
        <v>0</v>
      </c>
      <c r="S5824">
        <v>0</v>
      </c>
      <c r="T5824">
        <v>0</v>
      </c>
      <c r="U5824">
        <v>0</v>
      </c>
      <c r="V5824">
        <v>0</v>
      </c>
      <c r="W5824">
        <v>0</v>
      </c>
      <c r="X5824">
        <v>0</v>
      </c>
      <c r="Y5824">
        <v>0</v>
      </c>
      <c r="Z5824">
        <v>0</v>
      </c>
      <c r="AA5824">
        <v>0</v>
      </c>
      <c r="AB5824">
        <v>0</v>
      </c>
      <c r="AC5824">
        <v>0</v>
      </c>
      <c r="AD5824">
        <v>0</v>
      </c>
      <c r="AE5824">
        <v>0</v>
      </c>
      <c r="AF5824">
        <v>0</v>
      </c>
      <c r="AG5824" t="s">
        <v>21978</v>
      </c>
      <c r="AH5824" s="21" t="str">
        <f t="shared" si="180"/>
        <v>YR25</v>
      </c>
      <c r="AI5824" s="21">
        <v>216</v>
      </c>
      <c r="AJ5824" s="21">
        <f t="shared" si="181"/>
        <v>100</v>
      </c>
      <c r="AK5824" s="21" t="s">
        <v>2060</v>
      </c>
      <c r="AL5824" t="s">
        <v>2551</v>
      </c>
      <c r="AM5824" s="26" t="s">
        <v>38</v>
      </c>
      <c r="AN5824" t="s">
        <v>2029</v>
      </c>
    </row>
    <row r="5825" spans="1:40" ht="15" hidden="1" thickTop="1" x14ac:dyDescent="0.35">
      <c r="A5825" t="s">
        <v>13959</v>
      </c>
      <c r="B5825" t="s">
        <v>21979</v>
      </c>
      <c r="C5825" t="s">
        <v>3021</v>
      </c>
      <c r="D5825" t="s">
        <v>21980</v>
      </c>
      <c r="E5825" t="s">
        <v>2857</v>
      </c>
      <c r="F5825">
        <v>1</v>
      </c>
      <c r="G5825" t="s">
        <v>2576</v>
      </c>
      <c r="H5825" t="s">
        <v>2577</v>
      </c>
      <c r="I5825" t="s">
        <v>2076</v>
      </c>
      <c r="J5825" t="s">
        <v>2858</v>
      </c>
      <c r="K5825" t="s">
        <v>2742</v>
      </c>
      <c r="L5825" t="s">
        <v>2058</v>
      </c>
      <c r="M5825" t="s">
        <v>2170</v>
      </c>
      <c r="N5825">
        <v>1</v>
      </c>
      <c r="O5825">
        <v>42</v>
      </c>
      <c r="P5825">
        <v>0.27</v>
      </c>
      <c r="Q5825">
        <v>15300</v>
      </c>
      <c r="R5825">
        <v>0</v>
      </c>
      <c r="S5825">
        <v>0</v>
      </c>
      <c r="T5825">
        <v>0</v>
      </c>
      <c r="U5825">
        <v>1</v>
      </c>
      <c r="V5825">
        <v>42</v>
      </c>
      <c r="W5825">
        <v>0.27</v>
      </c>
      <c r="X5825">
        <v>0</v>
      </c>
      <c r="Y5825">
        <v>0</v>
      </c>
      <c r="Z5825">
        <v>0</v>
      </c>
      <c r="AA5825">
        <v>0</v>
      </c>
      <c r="AB5825">
        <v>0</v>
      </c>
      <c r="AC5825">
        <v>0</v>
      </c>
      <c r="AD5825">
        <v>0</v>
      </c>
      <c r="AE5825">
        <v>0</v>
      </c>
      <c r="AF5825">
        <v>0</v>
      </c>
      <c r="AG5825" t="s">
        <v>21981</v>
      </c>
      <c r="AH5825" s="21" t="str">
        <f t="shared" si="180"/>
        <v>YR25</v>
      </c>
      <c r="AI5825" s="21">
        <v>216</v>
      </c>
      <c r="AJ5825" s="21">
        <f t="shared" si="181"/>
        <v>99.725490196078425</v>
      </c>
      <c r="AK5825" s="21" t="s">
        <v>2060</v>
      </c>
      <c r="AL5825" t="s">
        <v>2581</v>
      </c>
      <c r="AM5825" s="26" t="s">
        <v>38</v>
      </c>
      <c r="AN5825" t="s">
        <v>2030</v>
      </c>
    </row>
    <row r="5826" spans="1:40" ht="15" hidden="1" thickTop="1" x14ac:dyDescent="0.35">
      <c r="A5826" t="s">
        <v>13963</v>
      </c>
      <c r="B5826" t="s">
        <v>21982</v>
      </c>
      <c r="C5826" t="s">
        <v>4394</v>
      </c>
      <c r="D5826" t="s">
        <v>21983</v>
      </c>
      <c r="E5826" t="s">
        <v>3430</v>
      </c>
      <c r="F5826">
        <v>1</v>
      </c>
      <c r="G5826" t="s">
        <v>2609</v>
      </c>
      <c r="H5826" t="s">
        <v>2577</v>
      </c>
      <c r="I5826" t="s">
        <v>2076</v>
      </c>
      <c r="J5826" t="s">
        <v>2764</v>
      </c>
      <c r="K5826" t="s">
        <v>2765</v>
      </c>
      <c r="L5826" t="s">
        <v>2058</v>
      </c>
      <c r="M5826" t="s">
        <v>2170</v>
      </c>
      <c r="N5826">
        <v>8</v>
      </c>
      <c r="O5826">
        <v>433</v>
      </c>
      <c r="P5826">
        <v>2.83</v>
      </c>
      <c r="Q5826">
        <v>15300</v>
      </c>
      <c r="R5826">
        <v>4</v>
      </c>
      <c r="S5826">
        <v>266</v>
      </c>
      <c r="T5826">
        <v>1.74</v>
      </c>
      <c r="U5826">
        <v>3</v>
      </c>
      <c r="V5826">
        <v>118</v>
      </c>
      <c r="W5826">
        <v>0.77</v>
      </c>
      <c r="X5826">
        <v>1</v>
      </c>
      <c r="Y5826">
        <v>49</v>
      </c>
      <c r="Z5826">
        <v>0.32</v>
      </c>
      <c r="AA5826">
        <v>0</v>
      </c>
      <c r="AB5826">
        <v>0</v>
      </c>
      <c r="AC5826">
        <v>0</v>
      </c>
      <c r="AD5826">
        <v>0</v>
      </c>
      <c r="AE5826">
        <v>0</v>
      </c>
      <c r="AF5826">
        <v>0</v>
      </c>
      <c r="AG5826" t="s">
        <v>21984</v>
      </c>
      <c r="AH5826" s="21" t="str">
        <f t="shared" si="180"/>
        <v>YR25</v>
      </c>
      <c r="AI5826" s="21">
        <v>216</v>
      </c>
      <c r="AJ5826" s="21">
        <f t="shared" si="181"/>
        <v>97.169934640522882</v>
      </c>
      <c r="AK5826" s="21" t="s">
        <v>2063</v>
      </c>
      <c r="AL5826" t="s">
        <v>2613</v>
      </c>
      <c r="AM5826" s="26" t="s">
        <v>38</v>
      </c>
      <c r="AN5826" t="s">
        <v>2033</v>
      </c>
    </row>
    <row r="5827" spans="1:40" ht="15" hidden="1" thickTop="1" x14ac:dyDescent="0.35">
      <c r="A5827" t="s">
        <v>13967</v>
      </c>
      <c r="B5827" t="s">
        <v>21985</v>
      </c>
      <c r="C5827" t="s">
        <v>5177</v>
      </c>
      <c r="D5827" t="s">
        <v>21986</v>
      </c>
      <c r="E5827" t="s">
        <v>11283</v>
      </c>
      <c r="F5827">
        <v>1</v>
      </c>
      <c r="G5827" t="s">
        <v>2600</v>
      </c>
      <c r="H5827" t="s">
        <v>2577</v>
      </c>
      <c r="I5827" t="s">
        <v>2076</v>
      </c>
      <c r="J5827" t="s">
        <v>2601</v>
      </c>
      <c r="K5827" t="s">
        <v>2602</v>
      </c>
      <c r="L5827" t="s">
        <v>2058</v>
      </c>
      <c r="M5827" t="s">
        <v>2170</v>
      </c>
      <c r="N5827">
        <v>3</v>
      </c>
      <c r="O5827">
        <v>82</v>
      </c>
      <c r="P5827">
        <v>0.54</v>
      </c>
      <c r="Q5827">
        <v>15300</v>
      </c>
      <c r="R5827">
        <v>1</v>
      </c>
      <c r="S5827">
        <v>33</v>
      </c>
      <c r="T5827">
        <v>0.22</v>
      </c>
      <c r="U5827">
        <v>2</v>
      </c>
      <c r="V5827">
        <v>49</v>
      </c>
      <c r="W5827">
        <v>0.32</v>
      </c>
      <c r="X5827">
        <v>0</v>
      </c>
      <c r="Y5827">
        <v>0</v>
      </c>
      <c r="Z5827">
        <v>0</v>
      </c>
      <c r="AA5827">
        <v>0</v>
      </c>
      <c r="AB5827">
        <v>0</v>
      </c>
      <c r="AC5827">
        <v>0</v>
      </c>
      <c r="AD5827">
        <v>0</v>
      </c>
      <c r="AE5827">
        <v>0</v>
      </c>
      <c r="AF5827">
        <v>0</v>
      </c>
      <c r="AG5827" t="s">
        <v>21987</v>
      </c>
      <c r="AH5827" s="21" t="str">
        <f t="shared" si="180"/>
        <v>YR25</v>
      </c>
      <c r="AI5827" s="21">
        <v>216</v>
      </c>
      <c r="AJ5827" s="21">
        <f t="shared" si="181"/>
        <v>99.464052287581694</v>
      </c>
      <c r="AK5827" s="21" t="s">
        <v>2060</v>
      </c>
      <c r="AL5827" t="s">
        <v>2551</v>
      </c>
      <c r="AM5827" s="26" t="s">
        <v>38</v>
      </c>
      <c r="AN5827" t="s">
        <v>2031</v>
      </c>
    </row>
    <row r="5828" spans="1:40" ht="15" hidden="1" thickTop="1" x14ac:dyDescent="0.35">
      <c r="A5828" t="s">
        <v>13971</v>
      </c>
      <c r="B5828" t="s">
        <v>21988</v>
      </c>
      <c r="C5828" t="s">
        <v>4673</v>
      </c>
      <c r="D5828" t="s">
        <v>21989</v>
      </c>
      <c r="E5828" t="s">
        <v>3058</v>
      </c>
      <c r="F5828">
        <v>1</v>
      </c>
      <c r="G5828" t="s">
        <v>2546</v>
      </c>
      <c r="H5828" t="s">
        <v>2510</v>
      </c>
      <c r="I5828" t="s">
        <v>2076</v>
      </c>
      <c r="J5828" t="s">
        <v>4675</v>
      </c>
      <c r="K5828" t="s">
        <v>3007</v>
      </c>
      <c r="L5828" t="s">
        <v>2058</v>
      </c>
      <c r="M5828" t="s">
        <v>2059</v>
      </c>
      <c r="N5828">
        <v>0</v>
      </c>
      <c r="O5828">
        <v>0</v>
      </c>
      <c r="P5828">
        <v>0</v>
      </c>
      <c r="Q5828">
        <v>24480</v>
      </c>
      <c r="R5828">
        <v>0</v>
      </c>
      <c r="S5828">
        <v>0</v>
      </c>
      <c r="T5828">
        <v>0</v>
      </c>
      <c r="U5828">
        <v>0</v>
      </c>
      <c r="V5828">
        <v>0</v>
      </c>
      <c r="W5828">
        <v>0</v>
      </c>
      <c r="X5828">
        <v>0</v>
      </c>
      <c r="Y5828">
        <v>0</v>
      </c>
      <c r="Z5828">
        <v>0</v>
      </c>
      <c r="AA5828">
        <v>0</v>
      </c>
      <c r="AB5828">
        <v>0</v>
      </c>
      <c r="AC5828">
        <v>0</v>
      </c>
      <c r="AD5828">
        <v>0</v>
      </c>
      <c r="AE5828">
        <v>0</v>
      </c>
      <c r="AF5828">
        <v>0</v>
      </c>
      <c r="AG5828" t="s">
        <v>21990</v>
      </c>
      <c r="AH5828" s="21" t="str">
        <f t="shared" si="180"/>
        <v>YR25</v>
      </c>
      <c r="AI5828" s="21">
        <v>345.36</v>
      </c>
      <c r="AJ5828" s="21">
        <f t="shared" si="181"/>
        <v>100</v>
      </c>
      <c r="AK5828" s="21" t="s">
        <v>2060</v>
      </c>
      <c r="AL5828" t="s">
        <v>2551</v>
      </c>
      <c r="AM5828" s="26" t="s">
        <v>38</v>
      </c>
      <c r="AN5828" t="s">
        <v>2031</v>
      </c>
    </row>
    <row r="5829" spans="1:40" ht="15" hidden="1" thickTop="1" x14ac:dyDescent="0.35">
      <c r="A5829" t="s">
        <v>13975</v>
      </c>
      <c r="B5829" t="s">
        <v>21991</v>
      </c>
      <c r="C5829" t="s">
        <v>4088</v>
      </c>
      <c r="D5829" t="s">
        <v>21992</v>
      </c>
      <c r="E5829" t="s">
        <v>2608</v>
      </c>
      <c r="F5829">
        <v>1</v>
      </c>
      <c r="G5829" t="s">
        <v>2609</v>
      </c>
      <c r="H5829" t="s">
        <v>2577</v>
      </c>
      <c r="I5829" t="s">
        <v>2076</v>
      </c>
      <c r="J5829" t="s">
        <v>2610</v>
      </c>
      <c r="K5829" t="s">
        <v>2611</v>
      </c>
      <c r="L5829" t="s">
        <v>2058</v>
      </c>
      <c r="M5829" t="s">
        <v>2059</v>
      </c>
      <c r="N5829">
        <v>2</v>
      </c>
      <c r="O5829">
        <v>76</v>
      </c>
      <c r="P5829">
        <v>0.31</v>
      </c>
      <c r="Q5829">
        <v>24480</v>
      </c>
      <c r="R5829">
        <v>1</v>
      </c>
      <c r="S5829">
        <v>45</v>
      </c>
      <c r="T5829">
        <v>0.18</v>
      </c>
      <c r="U5829">
        <v>0</v>
      </c>
      <c r="V5829">
        <v>0</v>
      </c>
      <c r="W5829">
        <v>0</v>
      </c>
      <c r="X5829">
        <v>0</v>
      </c>
      <c r="Y5829">
        <v>0</v>
      </c>
      <c r="Z5829">
        <v>0</v>
      </c>
      <c r="AA5829">
        <v>1</v>
      </c>
      <c r="AB5829">
        <v>31</v>
      </c>
      <c r="AC5829">
        <v>0.13</v>
      </c>
      <c r="AD5829">
        <v>0</v>
      </c>
      <c r="AE5829">
        <v>0</v>
      </c>
      <c r="AF5829">
        <v>0</v>
      </c>
      <c r="AG5829" t="s">
        <v>21993</v>
      </c>
      <c r="AH5829" s="21" t="str">
        <f t="shared" si="180"/>
        <v>YR25</v>
      </c>
      <c r="AI5829" s="21">
        <v>345.36</v>
      </c>
      <c r="AJ5829" s="21">
        <f t="shared" si="181"/>
        <v>99.689542483660134</v>
      </c>
      <c r="AK5829" s="21" t="s">
        <v>2060</v>
      </c>
      <c r="AL5829" t="s">
        <v>2613</v>
      </c>
      <c r="AM5829" s="26" t="s">
        <v>38</v>
      </c>
      <c r="AN5829" t="s">
        <v>2032</v>
      </c>
    </row>
    <row r="5830" spans="1:40" ht="15" hidden="1" thickTop="1" x14ac:dyDescent="0.35">
      <c r="A5830" t="s">
        <v>13978</v>
      </c>
      <c r="B5830" t="s">
        <v>21994</v>
      </c>
      <c r="C5830" t="s">
        <v>6618</v>
      </c>
      <c r="D5830" t="s">
        <v>21995</v>
      </c>
      <c r="E5830" t="s">
        <v>2562</v>
      </c>
      <c r="F5830">
        <v>1</v>
      </c>
      <c r="G5830" t="s">
        <v>2546</v>
      </c>
      <c r="H5830" t="s">
        <v>2510</v>
      </c>
      <c r="I5830" t="s">
        <v>2076</v>
      </c>
      <c r="J5830" t="s">
        <v>2547</v>
      </c>
      <c r="K5830" t="s">
        <v>2548</v>
      </c>
      <c r="L5830" t="s">
        <v>2058</v>
      </c>
      <c r="M5830" t="s">
        <v>2358</v>
      </c>
      <c r="N5830">
        <v>4</v>
      </c>
      <c r="O5830">
        <v>152</v>
      </c>
      <c r="P5830">
        <v>1.1499999999999999</v>
      </c>
      <c r="Q5830">
        <v>13260</v>
      </c>
      <c r="R5830">
        <v>1</v>
      </c>
      <c r="S5830">
        <v>23</v>
      </c>
      <c r="T5830">
        <v>0.17</v>
      </c>
      <c r="U5830">
        <v>2</v>
      </c>
      <c r="V5830">
        <v>80</v>
      </c>
      <c r="W5830">
        <v>0.6</v>
      </c>
      <c r="X5830">
        <v>0</v>
      </c>
      <c r="Y5830">
        <v>0</v>
      </c>
      <c r="Z5830">
        <v>0</v>
      </c>
      <c r="AA5830">
        <v>1</v>
      </c>
      <c r="AB5830">
        <v>49</v>
      </c>
      <c r="AC5830">
        <v>0.37</v>
      </c>
      <c r="AD5830">
        <v>0</v>
      </c>
      <c r="AE5830">
        <v>0</v>
      </c>
      <c r="AF5830">
        <v>0</v>
      </c>
      <c r="AG5830" t="s">
        <v>21996</v>
      </c>
      <c r="AH5830" s="21" t="str">
        <f t="shared" si="180"/>
        <v>YR25</v>
      </c>
      <c r="AI5830" s="21">
        <v>187.20000000000005</v>
      </c>
      <c r="AJ5830" s="21">
        <f t="shared" si="181"/>
        <v>98.853695324283564</v>
      </c>
      <c r="AK5830" s="21" t="s">
        <v>2063</v>
      </c>
      <c r="AL5830" t="s">
        <v>2551</v>
      </c>
      <c r="AM5830" s="26" t="s">
        <v>38</v>
      </c>
      <c r="AN5830" t="s">
        <v>2031</v>
      </c>
    </row>
    <row r="5831" spans="1:40" ht="15" hidden="1" thickTop="1" x14ac:dyDescent="0.35">
      <c r="A5831" t="s">
        <v>13982</v>
      </c>
      <c r="B5831" t="s">
        <v>21997</v>
      </c>
      <c r="C5831" t="s">
        <v>5242</v>
      </c>
      <c r="D5831" t="s">
        <v>19499</v>
      </c>
      <c r="E5831" t="s">
        <v>2691</v>
      </c>
      <c r="F5831">
        <v>1</v>
      </c>
      <c r="G5831" t="s">
        <v>2600</v>
      </c>
      <c r="H5831" t="s">
        <v>2577</v>
      </c>
      <c r="I5831" t="s">
        <v>2076</v>
      </c>
      <c r="J5831" t="s">
        <v>2699</v>
      </c>
      <c r="K5831" t="s">
        <v>2579</v>
      </c>
      <c r="L5831" t="s">
        <v>2058</v>
      </c>
      <c r="M5831" t="s">
        <v>2059</v>
      </c>
      <c r="N5831">
        <v>8</v>
      </c>
      <c r="O5831">
        <v>409</v>
      </c>
      <c r="P5831">
        <v>1.67</v>
      </c>
      <c r="Q5831">
        <v>24480</v>
      </c>
      <c r="R5831">
        <v>4</v>
      </c>
      <c r="S5831">
        <v>185</v>
      </c>
      <c r="T5831">
        <v>0.76</v>
      </c>
      <c r="U5831">
        <v>4</v>
      </c>
      <c r="V5831">
        <v>224</v>
      </c>
      <c r="W5831">
        <v>0.92</v>
      </c>
      <c r="X5831">
        <v>0</v>
      </c>
      <c r="Y5831">
        <v>0</v>
      </c>
      <c r="Z5831">
        <v>0</v>
      </c>
      <c r="AA5831">
        <v>0</v>
      </c>
      <c r="AB5831">
        <v>0</v>
      </c>
      <c r="AC5831">
        <v>0</v>
      </c>
      <c r="AD5831">
        <v>0</v>
      </c>
      <c r="AE5831">
        <v>0</v>
      </c>
      <c r="AF5831">
        <v>0</v>
      </c>
      <c r="AG5831" t="s">
        <v>21998</v>
      </c>
      <c r="AH5831" s="21" t="str">
        <f t="shared" ref="AH5831:AH5894" si="182">LEFT(AG5831,4)</f>
        <v>YR25</v>
      </c>
      <c r="AI5831" s="21">
        <v>345.36</v>
      </c>
      <c r="AJ5831" s="21">
        <f t="shared" ref="AJ5831:AJ5894" si="183">100-(O5831/Q5831*100)</f>
        <v>98.329248366013076</v>
      </c>
      <c r="AK5831" s="21" t="s">
        <v>2063</v>
      </c>
      <c r="AL5831" t="s">
        <v>2581</v>
      </c>
      <c r="AM5831" s="26" t="s">
        <v>38</v>
      </c>
      <c r="AN5831" t="s">
        <v>2032</v>
      </c>
    </row>
    <row r="5832" spans="1:40" ht="15" hidden="1" thickTop="1" x14ac:dyDescent="0.35">
      <c r="A5832" t="s">
        <v>13986</v>
      </c>
      <c r="B5832" t="s">
        <v>21999</v>
      </c>
      <c r="C5832" t="s">
        <v>2880</v>
      </c>
      <c r="D5832" t="s">
        <v>22000</v>
      </c>
      <c r="E5832" t="s">
        <v>2575</v>
      </c>
      <c r="F5832">
        <v>1</v>
      </c>
      <c r="G5832" t="s">
        <v>2609</v>
      </c>
      <c r="H5832" t="s">
        <v>2577</v>
      </c>
      <c r="I5832" t="s">
        <v>2076</v>
      </c>
      <c r="J5832" t="s">
        <v>2675</v>
      </c>
      <c r="K5832" t="s">
        <v>2611</v>
      </c>
      <c r="L5832" t="s">
        <v>2058</v>
      </c>
      <c r="M5832" t="s">
        <v>2059</v>
      </c>
      <c r="N5832">
        <v>3</v>
      </c>
      <c r="O5832">
        <v>124</v>
      </c>
      <c r="P5832">
        <v>0.51</v>
      </c>
      <c r="Q5832">
        <v>24480</v>
      </c>
      <c r="R5832">
        <v>3</v>
      </c>
      <c r="S5832">
        <v>124</v>
      </c>
      <c r="T5832">
        <v>0.51</v>
      </c>
      <c r="U5832">
        <v>0</v>
      </c>
      <c r="V5832">
        <v>0</v>
      </c>
      <c r="W5832">
        <v>0</v>
      </c>
      <c r="X5832">
        <v>0</v>
      </c>
      <c r="Y5832">
        <v>0</v>
      </c>
      <c r="Z5832">
        <v>0</v>
      </c>
      <c r="AA5832">
        <v>0</v>
      </c>
      <c r="AB5832">
        <v>0</v>
      </c>
      <c r="AC5832">
        <v>0</v>
      </c>
      <c r="AD5832">
        <v>0</v>
      </c>
      <c r="AE5832">
        <v>0</v>
      </c>
      <c r="AF5832">
        <v>0</v>
      </c>
      <c r="AG5832" t="s">
        <v>22001</v>
      </c>
      <c r="AH5832" s="21" t="str">
        <f t="shared" si="182"/>
        <v>YR25</v>
      </c>
      <c r="AI5832" s="21">
        <v>345.36</v>
      </c>
      <c r="AJ5832" s="21">
        <f t="shared" si="183"/>
        <v>99.493464052287578</v>
      </c>
      <c r="AK5832" s="21" t="s">
        <v>2060</v>
      </c>
      <c r="AL5832" t="s">
        <v>2581</v>
      </c>
      <c r="AM5832" s="26" t="s">
        <v>38</v>
      </c>
      <c r="AN5832" t="s">
        <v>2031</v>
      </c>
    </row>
    <row r="5833" spans="1:40" ht="15" hidden="1" thickTop="1" x14ac:dyDescent="0.35">
      <c r="A5833" t="s">
        <v>13990</v>
      </c>
      <c r="B5833" t="s">
        <v>22002</v>
      </c>
      <c r="C5833" t="s">
        <v>3510</v>
      </c>
      <c r="D5833" t="s">
        <v>22003</v>
      </c>
      <c r="E5833" t="s">
        <v>4848</v>
      </c>
      <c r="F5833">
        <v>1</v>
      </c>
      <c r="G5833" t="s">
        <v>2546</v>
      </c>
      <c r="H5833" t="s">
        <v>2510</v>
      </c>
      <c r="I5833" t="s">
        <v>2076</v>
      </c>
      <c r="J5833" t="s">
        <v>3006</v>
      </c>
      <c r="K5833" t="s">
        <v>3007</v>
      </c>
      <c r="L5833" t="s">
        <v>2058</v>
      </c>
      <c r="M5833" t="s">
        <v>2170</v>
      </c>
      <c r="N5833">
        <v>0</v>
      </c>
      <c r="O5833">
        <v>0</v>
      </c>
      <c r="P5833">
        <v>0</v>
      </c>
      <c r="Q5833">
        <v>15300</v>
      </c>
      <c r="R5833">
        <v>0</v>
      </c>
      <c r="S5833">
        <v>0</v>
      </c>
      <c r="T5833">
        <v>0</v>
      </c>
      <c r="U5833">
        <v>0</v>
      </c>
      <c r="V5833">
        <v>0</v>
      </c>
      <c r="W5833">
        <v>0</v>
      </c>
      <c r="X5833">
        <v>0</v>
      </c>
      <c r="Y5833">
        <v>0</v>
      </c>
      <c r="Z5833">
        <v>0</v>
      </c>
      <c r="AA5833">
        <v>0</v>
      </c>
      <c r="AB5833">
        <v>0</v>
      </c>
      <c r="AC5833">
        <v>0</v>
      </c>
      <c r="AD5833">
        <v>0</v>
      </c>
      <c r="AE5833">
        <v>0</v>
      </c>
      <c r="AF5833">
        <v>0</v>
      </c>
      <c r="AG5833" t="s">
        <v>22004</v>
      </c>
      <c r="AH5833" s="21" t="str">
        <f t="shared" si="182"/>
        <v>YR25</v>
      </c>
      <c r="AI5833" s="21">
        <v>216</v>
      </c>
      <c r="AJ5833" s="21">
        <f t="shared" si="183"/>
        <v>100</v>
      </c>
      <c r="AK5833" s="21" t="s">
        <v>2060</v>
      </c>
      <c r="AL5833" t="s">
        <v>2551</v>
      </c>
      <c r="AM5833" s="26" t="s">
        <v>38</v>
      </c>
      <c r="AN5833" t="s">
        <v>2029</v>
      </c>
    </row>
    <row r="5834" spans="1:40" ht="15" hidden="1" thickTop="1" x14ac:dyDescent="0.35">
      <c r="A5834" t="s">
        <v>13993</v>
      </c>
      <c r="B5834" t="s">
        <v>22005</v>
      </c>
      <c r="C5834" t="s">
        <v>2880</v>
      </c>
      <c r="D5834" t="s">
        <v>22006</v>
      </c>
      <c r="E5834" t="s">
        <v>2608</v>
      </c>
      <c r="F5834">
        <v>1</v>
      </c>
      <c r="G5834" t="s">
        <v>2609</v>
      </c>
      <c r="H5834" t="s">
        <v>2577</v>
      </c>
      <c r="I5834" t="s">
        <v>2076</v>
      </c>
      <c r="J5834" t="s">
        <v>2675</v>
      </c>
      <c r="K5834" t="s">
        <v>2611</v>
      </c>
      <c r="L5834" t="s">
        <v>2058</v>
      </c>
      <c r="M5834" t="s">
        <v>2059</v>
      </c>
      <c r="N5834">
        <v>0</v>
      </c>
      <c r="O5834">
        <v>0</v>
      </c>
      <c r="P5834">
        <v>0</v>
      </c>
      <c r="Q5834">
        <v>24480</v>
      </c>
      <c r="R5834">
        <v>0</v>
      </c>
      <c r="S5834">
        <v>0</v>
      </c>
      <c r="T5834">
        <v>0</v>
      </c>
      <c r="U5834">
        <v>0</v>
      </c>
      <c r="V5834">
        <v>0</v>
      </c>
      <c r="W5834">
        <v>0</v>
      </c>
      <c r="X5834">
        <v>0</v>
      </c>
      <c r="Y5834">
        <v>0</v>
      </c>
      <c r="Z5834">
        <v>0</v>
      </c>
      <c r="AA5834">
        <v>0</v>
      </c>
      <c r="AB5834">
        <v>0</v>
      </c>
      <c r="AC5834">
        <v>0</v>
      </c>
      <c r="AD5834">
        <v>0</v>
      </c>
      <c r="AE5834">
        <v>0</v>
      </c>
      <c r="AF5834">
        <v>0</v>
      </c>
      <c r="AG5834" t="s">
        <v>22007</v>
      </c>
      <c r="AH5834" s="21" t="str">
        <f t="shared" si="182"/>
        <v>YR25</v>
      </c>
      <c r="AI5834" s="21">
        <v>345.36</v>
      </c>
      <c r="AJ5834" s="21">
        <f t="shared" si="183"/>
        <v>100</v>
      </c>
      <c r="AK5834" s="21" t="s">
        <v>2060</v>
      </c>
      <c r="AL5834" t="s">
        <v>2581</v>
      </c>
      <c r="AM5834" s="26" t="s">
        <v>38</v>
      </c>
      <c r="AN5834" t="s">
        <v>2029</v>
      </c>
    </row>
    <row r="5835" spans="1:40" ht="15" hidden="1" thickTop="1" x14ac:dyDescent="0.35">
      <c r="A5835" t="s">
        <v>13996</v>
      </c>
      <c r="B5835" t="s">
        <v>22008</v>
      </c>
      <c r="C5835" t="s">
        <v>3026</v>
      </c>
      <c r="D5835" t="s">
        <v>22009</v>
      </c>
      <c r="E5835" t="s">
        <v>3028</v>
      </c>
      <c r="F5835">
        <v>1</v>
      </c>
      <c r="G5835" t="s">
        <v>2546</v>
      </c>
      <c r="H5835" t="s">
        <v>2510</v>
      </c>
      <c r="I5835" t="s">
        <v>2076</v>
      </c>
      <c r="J5835" t="s">
        <v>3006</v>
      </c>
      <c r="K5835" t="s">
        <v>3007</v>
      </c>
      <c r="L5835" t="s">
        <v>2058</v>
      </c>
      <c r="M5835" t="s">
        <v>2059</v>
      </c>
      <c r="N5835">
        <v>5</v>
      </c>
      <c r="O5835">
        <v>648</v>
      </c>
      <c r="P5835">
        <v>2.65</v>
      </c>
      <c r="Q5835">
        <v>24480</v>
      </c>
      <c r="R5835">
        <v>2</v>
      </c>
      <c r="S5835">
        <v>434</v>
      </c>
      <c r="T5835">
        <v>1.77</v>
      </c>
      <c r="U5835">
        <v>1</v>
      </c>
      <c r="V5835">
        <v>95</v>
      </c>
      <c r="W5835">
        <v>0.39</v>
      </c>
      <c r="X5835">
        <v>1</v>
      </c>
      <c r="Y5835">
        <v>81</v>
      </c>
      <c r="Z5835">
        <v>0.33</v>
      </c>
      <c r="AA5835">
        <v>1</v>
      </c>
      <c r="AB5835">
        <v>38</v>
      </c>
      <c r="AC5835">
        <v>0.16</v>
      </c>
      <c r="AD5835">
        <v>0</v>
      </c>
      <c r="AE5835">
        <v>0</v>
      </c>
      <c r="AF5835">
        <v>0</v>
      </c>
      <c r="AG5835" t="s">
        <v>22010</v>
      </c>
      <c r="AH5835" s="21" t="str">
        <f t="shared" si="182"/>
        <v>YR25</v>
      </c>
      <c r="AI5835" s="21">
        <v>345.36</v>
      </c>
      <c r="AJ5835" s="21">
        <f t="shared" si="183"/>
        <v>97.352941176470594</v>
      </c>
      <c r="AK5835" s="21" t="s">
        <v>2063</v>
      </c>
      <c r="AL5835" t="s">
        <v>2551</v>
      </c>
      <c r="AM5835" s="26" t="s">
        <v>38</v>
      </c>
      <c r="AN5835" t="s">
        <v>2030</v>
      </c>
    </row>
    <row r="5836" spans="1:40" ht="15" hidden="1" thickTop="1" x14ac:dyDescent="0.35">
      <c r="A5836" t="s">
        <v>14000</v>
      </c>
      <c r="B5836" t="s">
        <v>22011</v>
      </c>
      <c r="C5836" t="s">
        <v>4143</v>
      </c>
      <c r="D5836" t="s">
        <v>20312</v>
      </c>
      <c r="E5836" t="s">
        <v>3013</v>
      </c>
      <c r="F5836">
        <v>1</v>
      </c>
      <c r="G5836" t="s">
        <v>2600</v>
      </c>
      <c r="H5836" t="s">
        <v>2577</v>
      </c>
      <c r="I5836" t="s">
        <v>2076</v>
      </c>
      <c r="J5836" t="s">
        <v>3183</v>
      </c>
      <c r="K5836" t="s">
        <v>2742</v>
      </c>
      <c r="L5836" t="s">
        <v>2058</v>
      </c>
      <c r="M5836" t="s">
        <v>2059</v>
      </c>
      <c r="N5836">
        <v>8</v>
      </c>
      <c r="O5836">
        <v>233</v>
      </c>
      <c r="P5836">
        <v>0.95</v>
      </c>
      <c r="Q5836">
        <v>24480</v>
      </c>
      <c r="R5836">
        <v>1</v>
      </c>
      <c r="S5836">
        <v>26</v>
      </c>
      <c r="T5836">
        <v>0.11</v>
      </c>
      <c r="U5836">
        <v>7</v>
      </c>
      <c r="V5836">
        <v>207</v>
      </c>
      <c r="W5836">
        <v>0.85</v>
      </c>
      <c r="X5836">
        <v>0</v>
      </c>
      <c r="Y5836">
        <v>0</v>
      </c>
      <c r="Z5836">
        <v>0</v>
      </c>
      <c r="AA5836">
        <v>0</v>
      </c>
      <c r="AB5836">
        <v>0</v>
      </c>
      <c r="AC5836">
        <v>0</v>
      </c>
      <c r="AD5836">
        <v>0</v>
      </c>
      <c r="AE5836">
        <v>0</v>
      </c>
      <c r="AF5836">
        <v>0</v>
      </c>
      <c r="AG5836" t="s">
        <v>22012</v>
      </c>
      <c r="AH5836" s="21" t="str">
        <f t="shared" si="182"/>
        <v>YR25</v>
      </c>
      <c r="AI5836" s="21">
        <v>345.36</v>
      </c>
      <c r="AJ5836" s="21">
        <f t="shared" si="183"/>
        <v>99.048202614379079</v>
      </c>
      <c r="AK5836" s="21" t="s">
        <v>2063</v>
      </c>
      <c r="AL5836" t="s">
        <v>2551</v>
      </c>
      <c r="AM5836" s="26" t="s">
        <v>38</v>
      </c>
      <c r="AN5836" t="s">
        <v>2033</v>
      </c>
    </row>
    <row r="5837" spans="1:40" ht="15" hidden="1" thickTop="1" x14ac:dyDescent="0.35">
      <c r="A5837" t="s">
        <v>14003</v>
      </c>
      <c r="B5837" t="s">
        <v>22013</v>
      </c>
      <c r="C5837" t="s">
        <v>2928</v>
      </c>
      <c r="D5837" t="s">
        <v>22014</v>
      </c>
      <c r="E5837" t="s">
        <v>2562</v>
      </c>
      <c r="F5837">
        <v>1</v>
      </c>
      <c r="G5837" t="s">
        <v>2546</v>
      </c>
      <c r="H5837" t="s">
        <v>2510</v>
      </c>
      <c r="I5837" t="s">
        <v>2076</v>
      </c>
      <c r="J5837" t="s">
        <v>2547</v>
      </c>
      <c r="K5837" t="s">
        <v>2548</v>
      </c>
      <c r="L5837" t="s">
        <v>2058</v>
      </c>
      <c r="M5837" t="s">
        <v>2059</v>
      </c>
      <c r="N5837">
        <v>8</v>
      </c>
      <c r="O5837">
        <v>285</v>
      </c>
      <c r="P5837">
        <v>1.1599999999999999</v>
      </c>
      <c r="Q5837">
        <v>24480</v>
      </c>
      <c r="R5837">
        <v>1</v>
      </c>
      <c r="S5837">
        <v>25</v>
      </c>
      <c r="T5837">
        <v>0.1</v>
      </c>
      <c r="U5837">
        <v>6</v>
      </c>
      <c r="V5837">
        <v>218</v>
      </c>
      <c r="W5837">
        <v>0.89</v>
      </c>
      <c r="X5837">
        <v>0</v>
      </c>
      <c r="Y5837">
        <v>0</v>
      </c>
      <c r="Z5837">
        <v>0</v>
      </c>
      <c r="AA5837">
        <v>1</v>
      </c>
      <c r="AB5837">
        <v>42</v>
      </c>
      <c r="AC5837">
        <v>0.17</v>
      </c>
      <c r="AD5837">
        <v>0</v>
      </c>
      <c r="AE5837">
        <v>0</v>
      </c>
      <c r="AF5837">
        <v>0</v>
      </c>
      <c r="AG5837" t="s">
        <v>22015</v>
      </c>
      <c r="AH5837" s="21" t="str">
        <f t="shared" si="182"/>
        <v>YR25</v>
      </c>
      <c r="AI5837" s="21">
        <v>345.36</v>
      </c>
      <c r="AJ5837" s="21">
        <f t="shared" si="183"/>
        <v>98.835784313725483</v>
      </c>
      <c r="AK5837" s="21" t="s">
        <v>2063</v>
      </c>
      <c r="AL5837" t="s">
        <v>2551</v>
      </c>
      <c r="AM5837" s="26" t="s">
        <v>38</v>
      </c>
      <c r="AN5837" t="s">
        <v>2030</v>
      </c>
    </row>
    <row r="5838" spans="1:40" ht="15" hidden="1" thickTop="1" x14ac:dyDescent="0.35">
      <c r="A5838" t="s">
        <v>14007</v>
      </c>
      <c r="B5838" t="s">
        <v>22016</v>
      </c>
      <c r="C5838" t="s">
        <v>2644</v>
      </c>
      <c r="D5838" t="s">
        <v>22017</v>
      </c>
      <c r="E5838" t="s">
        <v>2646</v>
      </c>
      <c r="F5838">
        <v>1</v>
      </c>
      <c r="G5838" t="s">
        <v>2600</v>
      </c>
      <c r="H5838" t="s">
        <v>2577</v>
      </c>
      <c r="I5838" t="s">
        <v>2076</v>
      </c>
      <c r="J5838" t="s">
        <v>2647</v>
      </c>
      <c r="K5838" t="s">
        <v>2602</v>
      </c>
      <c r="L5838" t="s">
        <v>2058</v>
      </c>
      <c r="M5838" t="s">
        <v>2163</v>
      </c>
      <c r="N5838">
        <v>2</v>
      </c>
      <c r="O5838">
        <v>35</v>
      </c>
      <c r="P5838">
        <v>0.2</v>
      </c>
      <c r="Q5838">
        <v>17340</v>
      </c>
      <c r="R5838">
        <v>0</v>
      </c>
      <c r="S5838">
        <v>0</v>
      </c>
      <c r="T5838">
        <v>0</v>
      </c>
      <c r="U5838">
        <v>2</v>
      </c>
      <c r="V5838">
        <v>35</v>
      </c>
      <c r="W5838">
        <v>0.2</v>
      </c>
      <c r="X5838">
        <v>0</v>
      </c>
      <c r="Y5838">
        <v>0</v>
      </c>
      <c r="Z5838">
        <v>0</v>
      </c>
      <c r="AA5838">
        <v>0</v>
      </c>
      <c r="AB5838">
        <v>0</v>
      </c>
      <c r="AC5838">
        <v>0</v>
      </c>
      <c r="AD5838">
        <v>0</v>
      </c>
      <c r="AE5838">
        <v>0</v>
      </c>
      <c r="AF5838">
        <v>0</v>
      </c>
      <c r="AG5838" t="s">
        <v>22018</v>
      </c>
      <c r="AH5838" s="21" t="str">
        <f t="shared" si="182"/>
        <v>YR25</v>
      </c>
      <c r="AI5838" s="21">
        <v>244.8</v>
      </c>
      <c r="AJ5838" s="21">
        <f t="shared" si="183"/>
        <v>99.798154555940016</v>
      </c>
      <c r="AK5838" s="21" t="s">
        <v>2060</v>
      </c>
      <c r="AL5838" t="s">
        <v>2551</v>
      </c>
      <c r="AM5838" s="26" t="s">
        <v>38</v>
      </c>
      <c r="AN5838" t="s">
        <v>2031</v>
      </c>
    </row>
    <row r="5839" spans="1:40" ht="15" hidden="1" thickTop="1" x14ac:dyDescent="0.35">
      <c r="A5839" t="s">
        <v>14010</v>
      </c>
      <c r="B5839" t="s">
        <v>22019</v>
      </c>
      <c r="C5839" t="s">
        <v>2932</v>
      </c>
      <c r="D5839" t="s">
        <v>22020</v>
      </c>
      <c r="E5839" t="s">
        <v>2562</v>
      </c>
      <c r="F5839">
        <v>1</v>
      </c>
      <c r="G5839" t="s">
        <v>2546</v>
      </c>
      <c r="H5839" t="s">
        <v>2510</v>
      </c>
      <c r="I5839" t="s">
        <v>2076</v>
      </c>
      <c r="J5839" t="s">
        <v>2547</v>
      </c>
      <c r="K5839" t="s">
        <v>2548</v>
      </c>
      <c r="L5839" t="s">
        <v>2058</v>
      </c>
      <c r="M5839" t="s">
        <v>2207</v>
      </c>
      <c r="N5839">
        <v>4</v>
      </c>
      <c r="O5839">
        <v>97</v>
      </c>
      <c r="P5839">
        <v>0.73</v>
      </c>
      <c r="Q5839">
        <v>13260</v>
      </c>
      <c r="R5839">
        <v>3</v>
      </c>
      <c r="S5839">
        <v>75</v>
      </c>
      <c r="T5839">
        <v>0.56999999999999995</v>
      </c>
      <c r="U5839">
        <v>1</v>
      </c>
      <c r="V5839">
        <v>22</v>
      </c>
      <c r="W5839">
        <v>0.17</v>
      </c>
      <c r="X5839">
        <v>0</v>
      </c>
      <c r="Y5839">
        <v>0</v>
      </c>
      <c r="Z5839">
        <v>0</v>
      </c>
      <c r="AA5839">
        <v>0</v>
      </c>
      <c r="AB5839">
        <v>0</v>
      </c>
      <c r="AC5839">
        <v>0</v>
      </c>
      <c r="AD5839">
        <v>0</v>
      </c>
      <c r="AE5839">
        <v>0</v>
      </c>
      <c r="AF5839">
        <v>0</v>
      </c>
      <c r="AG5839" t="s">
        <v>22021</v>
      </c>
      <c r="AH5839" s="21" t="str">
        <f t="shared" si="182"/>
        <v>YR25</v>
      </c>
      <c r="AI5839" s="21">
        <v>187.20000000000002</v>
      </c>
      <c r="AJ5839" s="21">
        <f t="shared" si="183"/>
        <v>99.268476621417804</v>
      </c>
      <c r="AK5839" s="21" t="s">
        <v>2060</v>
      </c>
      <c r="AL5839" t="s">
        <v>2551</v>
      </c>
      <c r="AM5839" s="26" t="s">
        <v>38</v>
      </c>
      <c r="AN5839" t="s">
        <v>2030</v>
      </c>
    </row>
    <row r="5840" spans="1:40" ht="15" hidden="1" thickTop="1" x14ac:dyDescent="0.35">
      <c r="A5840" t="s">
        <v>14013</v>
      </c>
      <c r="B5840" t="s">
        <v>22022</v>
      </c>
      <c r="C5840" t="s">
        <v>4118</v>
      </c>
      <c r="D5840" t="s">
        <v>22023</v>
      </c>
      <c r="E5840" t="s">
        <v>2646</v>
      </c>
      <c r="F5840">
        <v>1</v>
      </c>
      <c r="G5840" t="s">
        <v>2600</v>
      </c>
      <c r="H5840" t="s">
        <v>2577</v>
      </c>
      <c r="I5840" t="s">
        <v>2076</v>
      </c>
      <c r="J5840" t="s">
        <v>2647</v>
      </c>
      <c r="K5840" t="s">
        <v>2602</v>
      </c>
      <c r="L5840" t="s">
        <v>2058</v>
      </c>
      <c r="M5840" t="s">
        <v>2059</v>
      </c>
      <c r="N5840">
        <v>9</v>
      </c>
      <c r="O5840">
        <v>185</v>
      </c>
      <c r="P5840">
        <v>0.76</v>
      </c>
      <c r="Q5840">
        <v>24480</v>
      </c>
      <c r="R5840">
        <v>2</v>
      </c>
      <c r="S5840">
        <v>35</v>
      </c>
      <c r="T5840">
        <v>0.14000000000000001</v>
      </c>
      <c r="U5840">
        <v>5</v>
      </c>
      <c r="V5840">
        <v>80</v>
      </c>
      <c r="W5840">
        <v>0.33</v>
      </c>
      <c r="X5840">
        <v>0</v>
      </c>
      <c r="Y5840">
        <v>0</v>
      </c>
      <c r="Z5840">
        <v>0</v>
      </c>
      <c r="AA5840">
        <v>2</v>
      </c>
      <c r="AB5840">
        <v>70</v>
      </c>
      <c r="AC5840">
        <v>0.28999999999999998</v>
      </c>
      <c r="AD5840">
        <v>0</v>
      </c>
      <c r="AE5840">
        <v>0</v>
      </c>
      <c r="AF5840">
        <v>0</v>
      </c>
      <c r="AG5840" t="s">
        <v>22024</v>
      </c>
      <c r="AH5840" s="21" t="str">
        <f t="shared" si="182"/>
        <v>YR25</v>
      </c>
      <c r="AI5840" s="21">
        <v>345.36</v>
      </c>
      <c r="AJ5840" s="21">
        <f t="shared" si="183"/>
        <v>99.244281045751634</v>
      </c>
      <c r="AK5840" s="21" t="s">
        <v>2060</v>
      </c>
      <c r="AL5840" t="s">
        <v>2551</v>
      </c>
      <c r="AM5840" s="26" t="s">
        <v>38</v>
      </c>
      <c r="AN5840" t="s">
        <v>2033</v>
      </c>
    </row>
    <row r="5841" spans="1:40" ht="15" hidden="1" thickTop="1" x14ac:dyDescent="0.35">
      <c r="A5841" t="s">
        <v>14017</v>
      </c>
      <c r="B5841" t="s">
        <v>22025</v>
      </c>
      <c r="C5841" t="s">
        <v>6967</v>
      </c>
      <c r="D5841" t="s">
        <v>22026</v>
      </c>
      <c r="E5841" t="s">
        <v>2646</v>
      </c>
      <c r="F5841">
        <v>1</v>
      </c>
      <c r="G5841" t="s">
        <v>2600</v>
      </c>
      <c r="H5841" t="s">
        <v>2577</v>
      </c>
      <c r="I5841" t="s">
        <v>2057</v>
      </c>
      <c r="J5841" t="s">
        <v>2647</v>
      </c>
      <c r="K5841" t="s">
        <v>2602</v>
      </c>
      <c r="L5841" t="s">
        <v>2058</v>
      </c>
      <c r="M5841" t="s">
        <v>5179</v>
      </c>
      <c r="N5841">
        <v>2</v>
      </c>
      <c r="O5841">
        <v>37</v>
      </c>
      <c r="P5841">
        <v>0.2</v>
      </c>
      <c r="Q5841">
        <v>18360</v>
      </c>
      <c r="R5841">
        <v>1</v>
      </c>
      <c r="S5841">
        <v>22</v>
      </c>
      <c r="T5841">
        <v>0.12</v>
      </c>
      <c r="U5841">
        <v>0</v>
      </c>
      <c r="V5841">
        <v>0</v>
      </c>
      <c r="W5841">
        <v>0</v>
      </c>
      <c r="X5841">
        <v>0</v>
      </c>
      <c r="Y5841">
        <v>0</v>
      </c>
      <c r="Z5841">
        <v>0</v>
      </c>
      <c r="AA5841">
        <v>1</v>
      </c>
      <c r="AB5841">
        <v>15</v>
      </c>
      <c r="AC5841">
        <v>0.08</v>
      </c>
      <c r="AD5841">
        <v>0</v>
      </c>
      <c r="AE5841">
        <v>0</v>
      </c>
      <c r="AF5841">
        <v>0</v>
      </c>
      <c r="AG5841" t="s">
        <v>22027</v>
      </c>
      <c r="AH5841" s="21" t="str">
        <f t="shared" si="182"/>
        <v>YT21</v>
      </c>
      <c r="AI5841" s="21">
        <v>258.95999999999998</v>
      </c>
      <c r="AJ5841" s="21">
        <f t="shared" si="183"/>
        <v>99.798474945533769</v>
      </c>
      <c r="AK5841" s="21" t="s">
        <v>2060</v>
      </c>
      <c r="AL5841" t="s">
        <v>2551</v>
      </c>
      <c r="AM5841" s="26" t="s">
        <v>38</v>
      </c>
      <c r="AN5841" t="s">
        <v>2030</v>
      </c>
    </row>
    <row r="5842" spans="1:40" ht="15" hidden="1" thickTop="1" x14ac:dyDescent="0.35">
      <c r="A5842" t="s">
        <v>14021</v>
      </c>
      <c r="B5842" t="s">
        <v>22028</v>
      </c>
      <c r="C5842" t="s">
        <v>5928</v>
      </c>
      <c r="D5842" t="s">
        <v>22029</v>
      </c>
      <c r="E5842" t="s">
        <v>2646</v>
      </c>
      <c r="F5842">
        <v>1</v>
      </c>
      <c r="G5842" t="s">
        <v>2600</v>
      </c>
      <c r="H5842" t="s">
        <v>2577</v>
      </c>
      <c r="I5842" t="s">
        <v>2057</v>
      </c>
      <c r="J5842" t="s">
        <v>2647</v>
      </c>
      <c r="K5842" t="s">
        <v>2602</v>
      </c>
      <c r="L5842" t="s">
        <v>2058</v>
      </c>
      <c r="M5842" t="s">
        <v>2310</v>
      </c>
      <c r="N5842">
        <v>1</v>
      </c>
      <c r="O5842">
        <v>29</v>
      </c>
      <c r="P5842">
        <v>0.18</v>
      </c>
      <c r="Q5842">
        <v>16320</v>
      </c>
      <c r="R5842">
        <v>1</v>
      </c>
      <c r="S5842">
        <v>29</v>
      </c>
      <c r="T5842">
        <v>0.18</v>
      </c>
      <c r="U5842">
        <v>0</v>
      </c>
      <c r="V5842">
        <v>0</v>
      </c>
      <c r="W5842">
        <v>0</v>
      </c>
      <c r="X5842">
        <v>0</v>
      </c>
      <c r="Y5842">
        <v>0</v>
      </c>
      <c r="Z5842">
        <v>0</v>
      </c>
      <c r="AA5842">
        <v>0</v>
      </c>
      <c r="AB5842">
        <v>0</v>
      </c>
      <c r="AC5842">
        <v>0</v>
      </c>
      <c r="AD5842">
        <v>0</v>
      </c>
      <c r="AE5842">
        <v>0</v>
      </c>
      <c r="AF5842">
        <v>0</v>
      </c>
      <c r="AG5842" t="s">
        <v>22030</v>
      </c>
      <c r="AH5842" s="21" t="str">
        <f t="shared" si="182"/>
        <v>YT21</v>
      </c>
      <c r="AI5842" s="21">
        <v>230.39999999999998</v>
      </c>
      <c r="AJ5842" s="21">
        <f t="shared" si="183"/>
        <v>99.822303921568633</v>
      </c>
      <c r="AK5842" s="21" t="s">
        <v>2060</v>
      </c>
      <c r="AL5842" t="s">
        <v>2551</v>
      </c>
      <c r="AM5842" s="26" t="s">
        <v>38</v>
      </c>
      <c r="AN5842" t="s">
        <v>2032</v>
      </c>
    </row>
    <row r="5843" spans="1:40" ht="15" hidden="1" thickTop="1" x14ac:dyDescent="0.35">
      <c r="A5843" t="s">
        <v>14025</v>
      </c>
      <c r="B5843" t="s">
        <v>22031</v>
      </c>
      <c r="C5843" t="s">
        <v>2730</v>
      </c>
      <c r="D5843" t="s">
        <v>22032</v>
      </c>
      <c r="E5843" t="s">
        <v>2575</v>
      </c>
      <c r="F5843">
        <v>1</v>
      </c>
      <c r="G5843" t="s">
        <v>2600</v>
      </c>
      <c r="H5843" t="s">
        <v>2577</v>
      </c>
      <c r="I5843" t="s">
        <v>2076</v>
      </c>
      <c r="J5843" t="s">
        <v>2699</v>
      </c>
      <c r="K5843" t="s">
        <v>2579</v>
      </c>
      <c r="L5843" t="s">
        <v>2058</v>
      </c>
      <c r="M5843" t="s">
        <v>2170</v>
      </c>
      <c r="N5843">
        <v>1</v>
      </c>
      <c r="O5843">
        <v>26</v>
      </c>
      <c r="P5843">
        <v>0.17</v>
      </c>
      <c r="Q5843">
        <v>15300</v>
      </c>
      <c r="R5843">
        <v>0</v>
      </c>
      <c r="S5843">
        <v>0</v>
      </c>
      <c r="T5843">
        <v>0</v>
      </c>
      <c r="U5843">
        <v>0</v>
      </c>
      <c r="V5843">
        <v>0</v>
      </c>
      <c r="W5843">
        <v>0</v>
      </c>
      <c r="X5843">
        <v>0</v>
      </c>
      <c r="Y5843">
        <v>0</v>
      </c>
      <c r="Z5843">
        <v>0</v>
      </c>
      <c r="AA5843">
        <v>1</v>
      </c>
      <c r="AB5843">
        <v>26</v>
      </c>
      <c r="AC5843">
        <v>0.17</v>
      </c>
      <c r="AD5843">
        <v>0</v>
      </c>
      <c r="AE5843">
        <v>0</v>
      </c>
      <c r="AF5843">
        <v>0</v>
      </c>
      <c r="AG5843" t="s">
        <v>22033</v>
      </c>
      <c r="AH5843" s="21" t="str">
        <f t="shared" si="182"/>
        <v>YM68</v>
      </c>
      <c r="AI5843" s="21">
        <v>216</v>
      </c>
      <c r="AJ5843" s="21">
        <f t="shared" si="183"/>
        <v>99.830065359477118</v>
      </c>
      <c r="AK5843" s="21" t="s">
        <v>2060</v>
      </c>
      <c r="AL5843" t="s">
        <v>2581</v>
      </c>
      <c r="AM5843" s="26" t="s">
        <v>38</v>
      </c>
      <c r="AN5843" t="s">
        <v>2030</v>
      </c>
    </row>
    <row r="5844" spans="1:40" ht="15" hidden="1" thickTop="1" x14ac:dyDescent="0.35">
      <c r="A5844" t="s">
        <v>14029</v>
      </c>
      <c r="B5844" t="s">
        <v>22034</v>
      </c>
      <c r="C5844" t="s">
        <v>6904</v>
      </c>
      <c r="D5844" t="s">
        <v>22035</v>
      </c>
      <c r="E5844" t="s">
        <v>2691</v>
      </c>
      <c r="F5844">
        <v>1</v>
      </c>
      <c r="G5844" t="s">
        <v>2633</v>
      </c>
      <c r="H5844" t="s">
        <v>2577</v>
      </c>
      <c r="I5844" t="s">
        <v>2057</v>
      </c>
      <c r="J5844" t="s">
        <v>2634</v>
      </c>
      <c r="K5844" t="s">
        <v>2635</v>
      </c>
      <c r="L5844" t="s">
        <v>2058</v>
      </c>
      <c r="M5844" t="s">
        <v>2170</v>
      </c>
      <c r="N5844">
        <v>2</v>
      </c>
      <c r="O5844">
        <v>58</v>
      </c>
      <c r="P5844">
        <v>0.38</v>
      </c>
      <c r="Q5844">
        <v>15300</v>
      </c>
      <c r="R5844">
        <v>1</v>
      </c>
      <c r="S5844">
        <v>35</v>
      </c>
      <c r="T5844">
        <v>0.23</v>
      </c>
      <c r="U5844">
        <v>1</v>
      </c>
      <c r="V5844">
        <v>23</v>
      </c>
      <c r="W5844">
        <v>0.15</v>
      </c>
      <c r="X5844">
        <v>0</v>
      </c>
      <c r="Y5844">
        <v>0</v>
      </c>
      <c r="Z5844">
        <v>0</v>
      </c>
      <c r="AA5844">
        <v>0</v>
      </c>
      <c r="AB5844">
        <v>0</v>
      </c>
      <c r="AC5844">
        <v>0</v>
      </c>
      <c r="AD5844">
        <v>0</v>
      </c>
      <c r="AE5844">
        <v>0</v>
      </c>
      <c r="AF5844">
        <v>0</v>
      </c>
      <c r="AG5844" t="s">
        <v>22036</v>
      </c>
      <c r="AH5844" s="21" t="str">
        <f t="shared" si="182"/>
        <v>YT21</v>
      </c>
      <c r="AI5844" s="21">
        <v>216</v>
      </c>
      <c r="AJ5844" s="21">
        <f t="shared" si="183"/>
        <v>99.620915032679733</v>
      </c>
      <c r="AK5844" s="21" t="s">
        <v>2060</v>
      </c>
      <c r="AL5844" t="s">
        <v>2581</v>
      </c>
      <c r="AM5844" s="26" t="s">
        <v>38</v>
      </c>
      <c r="AN5844" t="s">
        <v>2032</v>
      </c>
    </row>
    <row r="5845" spans="1:40" ht="15" hidden="1" thickTop="1" x14ac:dyDescent="0.35">
      <c r="A5845" t="s">
        <v>14033</v>
      </c>
      <c r="B5845" t="s">
        <v>22037</v>
      </c>
      <c r="C5845" t="s">
        <v>6904</v>
      </c>
      <c r="D5845" t="s">
        <v>22035</v>
      </c>
      <c r="E5845" t="s">
        <v>2691</v>
      </c>
      <c r="F5845">
        <v>1</v>
      </c>
      <c r="G5845" t="s">
        <v>2633</v>
      </c>
      <c r="H5845" t="s">
        <v>2577</v>
      </c>
      <c r="I5845" t="s">
        <v>2057</v>
      </c>
      <c r="J5845" t="s">
        <v>2634</v>
      </c>
      <c r="K5845" t="s">
        <v>2635</v>
      </c>
      <c r="L5845" t="s">
        <v>2058</v>
      </c>
      <c r="M5845" t="s">
        <v>2170</v>
      </c>
      <c r="N5845">
        <v>2</v>
      </c>
      <c r="O5845">
        <v>115</v>
      </c>
      <c r="P5845">
        <v>0.75</v>
      </c>
      <c r="Q5845">
        <v>15300</v>
      </c>
      <c r="R5845">
        <v>1</v>
      </c>
      <c r="S5845">
        <v>48</v>
      </c>
      <c r="T5845">
        <v>0.31</v>
      </c>
      <c r="U5845">
        <v>1</v>
      </c>
      <c r="V5845">
        <v>67</v>
      </c>
      <c r="W5845">
        <v>0.44</v>
      </c>
      <c r="X5845">
        <v>0</v>
      </c>
      <c r="Y5845">
        <v>0</v>
      </c>
      <c r="Z5845">
        <v>0</v>
      </c>
      <c r="AA5845">
        <v>0</v>
      </c>
      <c r="AB5845">
        <v>0</v>
      </c>
      <c r="AC5845">
        <v>0</v>
      </c>
      <c r="AD5845">
        <v>0</v>
      </c>
      <c r="AE5845">
        <v>0</v>
      </c>
      <c r="AF5845">
        <v>0</v>
      </c>
      <c r="AG5845" t="s">
        <v>22038</v>
      </c>
      <c r="AH5845" s="21" t="str">
        <f t="shared" si="182"/>
        <v>YT21</v>
      </c>
      <c r="AI5845" s="21">
        <v>216</v>
      </c>
      <c r="AJ5845" s="21">
        <f t="shared" si="183"/>
        <v>99.248366013071902</v>
      </c>
      <c r="AK5845" s="21" t="s">
        <v>2060</v>
      </c>
      <c r="AL5845" t="s">
        <v>2581</v>
      </c>
      <c r="AM5845" s="26" t="s">
        <v>38</v>
      </c>
      <c r="AN5845" t="s">
        <v>2032</v>
      </c>
    </row>
    <row r="5846" spans="1:40" ht="15" hidden="1" thickTop="1" x14ac:dyDescent="0.35">
      <c r="A5846" t="s">
        <v>14037</v>
      </c>
      <c r="B5846" t="s">
        <v>22039</v>
      </c>
      <c r="C5846" t="s">
        <v>2751</v>
      </c>
      <c r="D5846" t="s">
        <v>22040</v>
      </c>
      <c r="E5846" t="s">
        <v>2646</v>
      </c>
      <c r="F5846">
        <v>1</v>
      </c>
      <c r="G5846" t="s">
        <v>2600</v>
      </c>
      <c r="H5846" t="s">
        <v>2577</v>
      </c>
      <c r="I5846" t="s">
        <v>2057</v>
      </c>
      <c r="J5846" t="s">
        <v>2647</v>
      </c>
      <c r="K5846" t="s">
        <v>2602</v>
      </c>
      <c r="L5846" t="s">
        <v>2058</v>
      </c>
      <c r="M5846" t="s">
        <v>2059</v>
      </c>
      <c r="N5846">
        <v>0</v>
      </c>
      <c r="O5846">
        <v>0</v>
      </c>
      <c r="P5846">
        <v>0</v>
      </c>
      <c r="Q5846">
        <v>24480</v>
      </c>
      <c r="R5846">
        <v>0</v>
      </c>
      <c r="S5846">
        <v>0</v>
      </c>
      <c r="T5846">
        <v>0</v>
      </c>
      <c r="U5846">
        <v>0</v>
      </c>
      <c r="V5846">
        <v>0</v>
      </c>
      <c r="W5846">
        <v>0</v>
      </c>
      <c r="X5846">
        <v>0</v>
      </c>
      <c r="Y5846">
        <v>0</v>
      </c>
      <c r="Z5846">
        <v>0</v>
      </c>
      <c r="AA5846">
        <v>0</v>
      </c>
      <c r="AB5846">
        <v>0</v>
      </c>
      <c r="AC5846">
        <v>0</v>
      </c>
      <c r="AD5846">
        <v>0</v>
      </c>
      <c r="AE5846">
        <v>0</v>
      </c>
      <c r="AF5846">
        <v>0</v>
      </c>
      <c r="AG5846" t="s">
        <v>22041</v>
      </c>
      <c r="AH5846" s="21" t="str">
        <f t="shared" si="182"/>
        <v>YT21</v>
      </c>
      <c r="AI5846" s="21">
        <v>345.36</v>
      </c>
      <c r="AJ5846" s="21">
        <f t="shared" si="183"/>
        <v>100</v>
      </c>
      <c r="AK5846" s="21" t="s">
        <v>2060</v>
      </c>
      <c r="AL5846" t="s">
        <v>2551</v>
      </c>
      <c r="AM5846" s="26" t="s">
        <v>38</v>
      </c>
      <c r="AN5846" t="s">
        <v>2030</v>
      </c>
    </row>
    <row r="5847" spans="1:40" ht="15" hidden="1" thickTop="1" x14ac:dyDescent="0.35">
      <c r="A5847" t="s">
        <v>14040</v>
      </c>
      <c r="B5847" t="s">
        <v>22042</v>
      </c>
      <c r="C5847" t="s">
        <v>2808</v>
      </c>
      <c r="D5847" t="s">
        <v>22043</v>
      </c>
      <c r="E5847" t="s">
        <v>2691</v>
      </c>
      <c r="F5847">
        <v>1</v>
      </c>
      <c r="G5847" t="s">
        <v>2633</v>
      </c>
      <c r="H5847" t="s">
        <v>2577</v>
      </c>
      <c r="I5847" t="s">
        <v>2057</v>
      </c>
      <c r="J5847" t="s">
        <v>2692</v>
      </c>
      <c r="K5847" t="s">
        <v>2635</v>
      </c>
      <c r="L5847" t="s">
        <v>2058</v>
      </c>
      <c r="M5847" t="s">
        <v>2059</v>
      </c>
      <c r="N5847">
        <v>8</v>
      </c>
      <c r="O5847">
        <v>213</v>
      </c>
      <c r="P5847">
        <v>0.87</v>
      </c>
      <c r="Q5847">
        <v>24480</v>
      </c>
      <c r="R5847">
        <v>2</v>
      </c>
      <c r="S5847">
        <v>50</v>
      </c>
      <c r="T5847">
        <v>0.2</v>
      </c>
      <c r="U5847">
        <v>6</v>
      </c>
      <c r="V5847">
        <v>163</v>
      </c>
      <c r="W5847">
        <v>0.67</v>
      </c>
      <c r="X5847">
        <v>0</v>
      </c>
      <c r="Y5847">
        <v>0</v>
      </c>
      <c r="Z5847">
        <v>0</v>
      </c>
      <c r="AA5847">
        <v>0</v>
      </c>
      <c r="AB5847">
        <v>0</v>
      </c>
      <c r="AC5847">
        <v>0</v>
      </c>
      <c r="AD5847">
        <v>0</v>
      </c>
      <c r="AE5847">
        <v>0</v>
      </c>
      <c r="AF5847">
        <v>0</v>
      </c>
      <c r="AG5847" t="s">
        <v>22044</v>
      </c>
      <c r="AH5847" s="21" t="str">
        <f t="shared" si="182"/>
        <v>YT21</v>
      </c>
      <c r="AI5847" s="21">
        <v>345.36</v>
      </c>
      <c r="AJ5847" s="21">
        <f t="shared" si="183"/>
        <v>99.129901960784309</v>
      </c>
      <c r="AK5847" s="21" t="s">
        <v>2063</v>
      </c>
      <c r="AL5847" t="s">
        <v>2581</v>
      </c>
      <c r="AM5847" s="26" t="s">
        <v>38</v>
      </c>
      <c r="AN5847" t="s">
        <v>2032</v>
      </c>
    </row>
    <row r="5848" spans="1:40" ht="15" hidden="1" thickTop="1" x14ac:dyDescent="0.35">
      <c r="A5848" t="s">
        <v>14044</v>
      </c>
      <c r="B5848" t="s">
        <v>22045</v>
      </c>
      <c r="C5848" t="s">
        <v>2808</v>
      </c>
      <c r="D5848" t="s">
        <v>22043</v>
      </c>
      <c r="E5848" t="s">
        <v>2691</v>
      </c>
      <c r="F5848">
        <v>1</v>
      </c>
      <c r="G5848" t="s">
        <v>2633</v>
      </c>
      <c r="H5848" t="s">
        <v>2577</v>
      </c>
      <c r="I5848" t="s">
        <v>2057</v>
      </c>
      <c r="J5848" t="s">
        <v>2692</v>
      </c>
      <c r="K5848" t="s">
        <v>2635</v>
      </c>
      <c r="L5848" t="s">
        <v>2058</v>
      </c>
      <c r="M5848" t="s">
        <v>2059</v>
      </c>
      <c r="N5848">
        <v>5</v>
      </c>
      <c r="O5848">
        <v>280</v>
      </c>
      <c r="P5848">
        <v>1.1399999999999999</v>
      </c>
      <c r="Q5848">
        <v>24480</v>
      </c>
      <c r="R5848">
        <v>2</v>
      </c>
      <c r="S5848">
        <v>184</v>
      </c>
      <c r="T5848">
        <v>0.75</v>
      </c>
      <c r="U5848">
        <v>1</v>
      </c>
      <c r="V5848">
        <v>23</v>
      </c>
      <c r="W5848">
        <v>0.09</v>
      </c>
      <c r="X5848">
        <v>0</v>
      </c>
      <c r="Y5848">
        <v>0</v>
      </c>
      <c r="Z5848">
        <v>0</v>
      </c>
      <c r="AA5848">
        <v>2</v>
      </c>
      <c r="AB5848">
        <v>73</v>
      </c>
      <c r="AC5848">
        <v>0.3</v>
      </c>
      <c r="AD5848">
        <v>0</v>
      </c>
      <c r="AE5848">
        <v>0</v>
      </c>
      <c r="AF5848">
        <v>0</v>
      </c>
      <c r="AG5848" t="s">
        <v>22046</v>
      </c>
      <c r="AH5848" s="21" t="str">
        <f t="shared" si="182"/>
        <v>YT21</v>
      </c>
      <c r="AI5848" s="21">
        <v>345.36</v>
      </c>
      <c r="AJ5848" s="21">
        <f t="shared" si="183"/>
        <v>98.856209150326791</v>
      </c>
      <c r="AK5848" s="21" t="s">
        <v>2063</v>
      </c>
      <c r="AL5848" t="s">
        <v>2581</v>
      </c>
      <c r="AM5848" s="26" t="s">
        <v>38</v>
      </c>
      <c r="AN5848" t="s">
        <v>2033</v>
      </c>
    </row>
    <row r="5849" spans="1:40" ht="15" hidden="1" thickTop="1" x14ac:dyDescent="0.35">
      <c r="A5849" t="s">
        <v>14048</v>
      </c>
      <c r="B5849" t="s">
        <v>22047</v>
      </c>
      <c r="C5849" t="s">
        <v>3342</v>
      </c>
      <c r="D5849" t="s">
        <v>22048</v>
      </c>
      <c r="E5849" t="s">
        <v>3013</v>
      </c>
      <c r="F5849">
        <v>1</v>
      </c>
      <c r="G5849" t="s">
        <v>2600</v>
      </c>
      <c r="H5849" t="s">
        <v>2577</v>
      </c>
      <c r="I5849" t="s">
        <v>2076</v>
      </c>
      <c r="J5849" t="s">
        <v>3183</v>
      </c>
      <c r="K5849" t="s">
        <v>2742</v>
      </c>
      <c r="L5849" t="s">
        <v>2058</v>
      </c>
      <c r="M5849" t="s">
        <v>2059</v>
      </c>
      <c r="N5849">
        <v>5</v>
      </c>
      <c r="O5849">
        <v>192</v>
      </c>
      <c r="P5849">
        <v>0.78</v>
      </c>
      <c r="Q5849">
        <v>24480</v>
      </c>
      <c r="R5849">
        <v>3</v>
      </c>
      <c r="S5849">
        <v>94</v>
      </c>
      <c r="T5849">
        <v>0.38</v>
      </c>
      <c r="U5849">
        <v>0</v>
      </c>
      <c r="V5849">
        <v>0</v>
      </c>
      <c r="W5849">
        <v>0</v>
      </c>
      <c r="X5849">
        <v>1</v>
      </c>
      <c r="Y5849">
        <v>33</v>
      </c>
      <c r="Z5849">
        <v>0.13</v>
      </c>
      <c r="AA5849">
        <v>1</v>
      </c>
      <c r="AB5849">
        <v>65</v>
      </c>
      <c r="AC5849">
        <v>0.27</v>
      </c>
      <c r="AD5849">
        <v>0</v>
      </c>
      <c r="AE5849">
        <v>0</v>
      </c>
      <c r="AF5849">
        <v>0</v>
      </c>
      <c r="AG5849" t="s">
        <v>22049</v>
      </c>
      <c r="AH5849" s="21" t="str">
        <f t="shared" si="182"/>
        <v>YK20</v>
      </c>
      <c r="AI5849" s="21">
        <v>345.36</v>
      </c>
      <c r="AJ5849" s="21">
        <f t="shared" si="183"/>
        <v>99.215686274509807</v>
      </c>
      <c r="AK5849" s="21" t="s">
        <v>2060</v>
      </c>
      <c r="AL5849" t="s">
        <v>2551</v>
      </c>
      <c r="AM5849" s="26" t="s">
        <v>38</v>
      </c>
      <c r="AN5849" t="s">
        <v>2033</v>
      </c>
    </row>
    <row r="5850" spans="1:40" ht="15" hidden="1" thickTop="1" x14ac:dyDescent="0.35">
      <c r="A5850" t="s">
        <v>14052</v>
      </c>
      <c r="B5850" t="s">
        <v>22050</v>
      </c>
      <c r="C5850" t="s">
        <v>4615</v>
      </c>
      <c r="D5850" t="s">
        <v>22051</v>
      </c>
      <c r="E5850" t="s">
        <v>2575</v>
      </c>
      <c r="F5850">
        <v>1</v>
      </c>
      <c r="G5850" t="s">
        <v>2600</v>
      </c>
      <c r="H5850" t="s">
        <v>2577</v>
      </c>
      <c r="I5850" t="s">
        <v>2057</v>
      </c>
      <c r="J5850" t="s">
        <v>2601</v>
      </c>
      <c r="K5850" t="s">
        <v>2602</v>
      </c>
      <c r="L5850" t="s">
        <v>2058</v>
      </c>
      <c r="M5850" t="s">
        <v>2170</v>
      </c>
      <c r="N5850">
        <v>3</v>
      </c>
      <c r="O5850">
        <v>157</v>
      </c>
      <c r="P5850">
        <v>1.03</v>
      </c>
      <c r="Q5850">
        <v>15300</v>
      </c>
      <c r="R5850">
        <v>3</v>
      </c>
      <c r="S5850">
        <v>157</v>
      </c>
      <c r="T5850">
        <v>1.03</v>
      </c>
      <c r="U5850">
        <v>0</v>
      </c>
      <c r="V5850">
        <v>0</v>
      </c>
      <c r="W5850">
        <v>0</v>
      </c>
      <c r="X5850">
        <v>0</v>
      </c>
      <c r="Y5850">
        <v>0</v>
      </c>
      <c r="Z5850">
        <v>0</v>
      </c>
      <c r="AA5850">
        <v>0</v>
      </c>
      <c r="AB5850">
        <v>0</v>
      </c>
      <c r="AC5850">
        <v>0</v>
      </c>
      <c r="AD5850">
        <v>0</v>
      </c>
      <c r="AE5850">
        <v>0</v>
      </c>
      <c r="AF5850">
        <v>0</v>
      </c>
      <c r="AG5850" t="s">
        <v>22052</v>
      </c>
      <c r="AH5850" s="21" t="str">
        <f t="shared" si="182"/>
        <v>YT21</v>
      </c>
      <c r="AI5850" s="21">
        <v>216</v>
      </c>
      <c r="AJ5850" s="21">
        <f t="shared" si="183"/>
        <v>98.973856209150327</v>
      </c>
      <c r="AK5850" s="21" t="s">
        <v>2063</v>
      </c>
      <c r="AL5850" t="s">
        <v>2551</v>
      </c>
      <c r="AM5850" s="26" t="s">
        <v>38</v>
      </c>
      <c r="AN5850" t="s">
        <v>2031</v>
      </c>
    </row>
    <row r="5851" spans="1:40" ht="15" hidden="1" thickTop="1" x14ac:dyDescent="0.35">
      <c r="A5851" t="s">
        <v>14056</v>
      </c>
      <c r="B5851" t="s">
        <v>22053</v>
      </c>
      <c r="C5851" t="s">
        <v>2739</v>
      </c>
      <c r="D5851" t="s">
        <v>22054</v>
      </c>
      <c r="E5851" t="s">
        <v>2575</v>
      </c>
      <c r="F5851">
        <v>1</v>
      </c>
      <c r="G5851" t="s">
        <v>2576</v>
      </c>
      <c r="H5851" t="s">
        <v>2577</v>
      </c>
      <c r="I5851" t="s">
        <v>2076</v>
      </c>
      <c r="J5851" t="s">
        <v>2741</v>
      </c>
      <c r="K5851" t="s">
        <v>2742</v>
      </c>
      <c r="L5851" t="s">
        <v>2058</v>
      </c>
      <c r="M5851" t="s">
        <v>2207</v>
      </c>
      <c r="N5851">
        <v>3</v>
      </c>
      <c r="O5851">
        <v>79</v>
      </c>
      <c r="P5851">
        <v>0.6</v>
      </c>
      <c r="Q5851">
        <v>13260</v>
      </c>
      <c r="R5851">
        <v>0</v>
      </c>
      <c r="S5851">
        <v>0</v>
      </c>
      <c r="T5851">
        <v>0</v>
      </c>
      <c r="U5851">
        <v>2</v>
      </c>
      <c r="V5851">
        <v>51</v>
      </c>
      <c r="W5851">
        <v>0.38</v>
      </c>
      <c r="X5851">
        <v>1</v>
      </c>
      <c r="Y5851">
        <v>28</v>
      </c>
      <c r="Z5851">
        <v>0.21</v>
      </c>
      <c r="AA5851">
        <v>0</v>
      </c>
      <c r="AB5851">
        <v>0</v>
      </c>
      <c r="AC5851">
        <v>0</v>
      </c>
      <c r="AD5851">
        <v>0</v>
      </c>
      <c r="AE5851">
        <v>0</v>
      </c>
      <c r="AF5851">
        <v>0</v>
      </c>
      <c r="AG5851" t="s">
        <v>22055</v>
      </c>
      <c r="AH5851" s="21" t="str">
        <f t="shared" si="182"/>
        <v>YK20</v>
      </c>
      <c r="AI5851" s="21">
        <v>187.20000000000002</v>
      </c>
      <c r="AJ5851" s="21">
        <f t="shared" si="183"/>
        <v>99.404223227752638</v>
      </c>
      <c r="AK5851" s="21" t="s">
        <v>2060</v>
      </c>
      <c r="AL5851" t="s">
        <v>2613</v>
      </c>
      <c r="AM5851" s="26" t="s">
        <v>38</v>
      </c>
      <c r="AN5851" t="s">
        <v>2030</v>
      </c>
    </row>
    <row r="5852" spans="1:40" ht="15" hidden="1" thickTop="1" x14ac:dyDescent="0.35">
      <c r="A5852" t="s">
        <v>14060</v>
      </c>
      <c r="B5852" t="s">
        <v>22056</v>
      </c>
      <c r="C5852" t="s">
        <v>4615</v>
      </c>
      <c r="D5852" t="s">
        <v>22057</v>
      </c>
      <c r="E5852" t="s">
        <v>2575</v>
      </c>
      <c r="F5852">
        <v>1</v>
      </c>
      <c r="G5852" t="s">
        <v>2600</v>
      </c>
      <c r="H5852" t="s">
        <v>2577</v>
      </c>
      <c r="I5852" t="s">
        <v>2057</v>
      </c>
      <c r="J5852" t="s">
        <v>2601</v>
      </c>
      <c r="K5852" t="s">
        <v>2602</v>
      </c>
      <c r="L5852" t="s">
        <v>2058</v>
      </c>
      <c r="M5852" t="s">
        <v>2059</v>
      </c>
      <c r="N5852">
        <v>2</v>
      </c>
      <c r="O5852">
        <v>62</v>
      </c>
      <c r="P5852">
        <v>0.25</v>
      </c>
      <c r="Q5852">
        <v>24480</v>
      </c>
      <c r="R5852">
        <v>2</v>
      </c>
      <c r="S5852">
        <v>62</v>
      </c>
      <c r="T5852">
        <v>0.25</v>
      </c>
      <c r="U5852">
        <v>0</v>
      </c>
      <c r="V5852">
        <v>0</v>
      </c>
      <c r="W5852">
        <v>0</v>
      </c>
      <c r="X5852">
        <v>0</v>
      </c>
      <c r="Y5852">
        <v>0</v>
      </c>
      <c r="Z5852">
        <v>0</v>
      </c>
      <c r="AA5852">
        <v>0</v>
      </c>
      <c r="AB5852">
        <v>0</v>
      </c>
      <c r="AC5852">
        <v>0</v>
      </c>
      <c r="AD5852">
        <v>0</v>
      </c>
      <c r="AE5852">
        <v>0</v>
      </c>
      <c r="AF5852">
        <v>0</v>
      </c>
      <c r="AG5852" t="s">
        <v>22058</v>
      </c>
      <c r="AH5852" s="21" t="str">
        <f t="shared" si="182"/>
        <v>YT21</v>
      </c>
      <c r="AI5852" s="21">
        <v>345.36</v>
      </c>
      <c r="AJ5852" s="21">
        <f t="shared" si="183"/>
        <v>99.746732026143789</v>
      </c>
      <c r="AK5852" s="21" t="s">
        <v>2060</v>
      </c>
      <c r="AL5852" t="s">
        <v>2551</v>
      </c>
      <c r="AM5852" s="26" t="s">
        <v>38</v>
      </c>
      <c r="AN5852" t="s">
        <v>2031</v>
      </c>
    </row>
    <row r="5853" spans="1:40" ht="15" hidden="1" thickTop="1" x14ac:dyDescent="0.35">
      <c r="A5853" t="s">
        <v>14063</v>
      </c>
      <c r="B5853" t="s">
        <v>22059</v>
      </c>
      <c r="C5853" t="s">
        <v>2925</v>
      </c>
      <c r="D5853" t="s">
        <v>22060</v>
      </c>
      <c r="E5853" t="s">
        <v>2920</v>
      </c>
      <c r="F5853">
        <v>1</v>
      </c>
      <c r="G5853" t="s">
        <v>2682</v>
      </c>
      <c r="H5853" t="s">
        <v>2620</v>
      </c>
      <c r="I5853" t="s">
        <v>2076</v>
      </c>
      <c r="J5853" t="s">
        <v>2921</v>
      </c>
      <c r="K5853" t="s">
        <v>2684</v>
      </c>
      <c r="L5853" t="s">
        <v>2058</v>
      </c>
      <c r="M5853" t="s">
        <v>2059</v>
      </c>
      <c r="N5853">
        <v>4</v>
      </c>
      <c r="O5853">
        <v>94</v>
      </c>
      <c r="P5853">
        <v>0.38</v>
      </c>
      <c r="Q5853">
        <v>24480</v>
      </c>
      <c r="R5853">
        <v>2</v>
      </c>
      <c r="S5853">
        <v>58</v>
      </c>
      <c r="T5853">
        <v>0.24</v>
      </c>
      <c r="U5853">
        <v>1</v>
      </c>
      <c r="V5853">
        <v>33</v>
      </c>
      <c r="W5853">
        <v>0.13</v>
      </c>
      <c r="X5853">
        <v>0</v>
      </c>
      <c r="Y5853">
        <v>0</v>
      </c>
      <c r="Z5853">
        <v>0</v>
      </c>
      <c r="AA5853">
        <v>1</v>
      </c>
      <c r="AB5853">
        <v>3</v>
      </c>
      <c r="AC5853">
        <v>0.01</v>
      </c>
      <c r="AD5853">
        <v>0</v>
      </c>
      <c r="AE5853">
        <v>0</v>
      </c>
      <c r="AF5853">
        <v>0</v>
      </c>
      <c r="AG5853" t="s">
        <v>22061</v>
      </c>
      <c r="AH5853" s="21" t="str">
        <f t="shared" si="182"/>
        <v>YR25</v>
      </c>
      <c r="AI5853" s="21">
        <v>345.36</v>
      </c>
      <c r="AJ5853" s="21">
        <f t="shared" si="183"/>
        <v>99.616013071895424</v>
      </c>
      <c r="AK5853" s="21" t="s">
        <v>2060</v>
      </c>
      <c r="AL5853" t="s">
        <v>2923</v>
      </c>
      <c r="AM5853" s="26" t="s">
        <v>38</v>
      </c>
      <c r="AN5853" t="s">
        <v>2032</v>
      </c>
    </row>
    <row r="5854" spans="1:40" ht="15" hidden="1" thickTop="1" x14ac:dyDescent="0.35">
      <c r="A5854" t="s">
        <v>14067</v>
      </c>
      <c r="B5854" t="s">
        <v>22062</v>
      </c>
      <c r="C5854" t="s">
        <v>3351</v>
      </c>
      <c r="D5854" t="s">
        <v>22063</v>
      </c>
      <c r="E5854" t="s">
        <v>3353</v>
      </c>
      <c r="F5854">
        <v>1</v>
      </c>
      <c r="G5854" t="s">
        <v>2682</v>
      </c>
      <c r="H5854" t="s">
        <v>2620</v>
      </c>
      <c r="I5854" t="s">
        <v>2076</v>
      </c>
      <c r="J5854" t="s">
        <v>2683</v>
      </c>
      <c r="K5854" t="s">
        <v>2684</v>
      </c>
      <c r="L5854" t="s">
        <v>2058</v>
      </c>
      <c r="M5854" t="s">
        <v>2059</v>
      </c>
      <c r="N5854">
        <v>11</v>
      </c>
      <c r="O5854">
        <v>274</v>
      </c>
      <c r="P5854">
        <v>1.1200000000000001</v>
      </c>
      <c r="Q5854">
        <v>24480</v>
      </c>
      <c r="R5854">
        <v>1</v>
      </c>
      <c r="S5854">
        <v>11</v>
      </c>
      <c r="T5854">
        <v>0.04</v>
      </c>
      <c r="U5854">
        <v>10</v>
      </c>
      <c r="V5854">
        <v>263</v>
      </c>
      <c r="W5854">
        <v>1.07</v>
      </c>
      <c r="X5854">
        <v>0</v>
      </c>
      <c r="Y5854">
        <v>0</v>
      </c>
      <c r="Z5854">
        <v>0</v>
      </c>
      <c r="AA5854">
        <v>0</v>
      </c>
      <c r="AB5854">
        <v>0</v>
      </c>
      <c r="AC5854">
        <v>0</v>
      </c>
      <c r="AD5854">
        <v>0</v>
      </c>
      <c r="AE5854">
        <v>0</v>
      </c>
      <c r="AF5854">
        <v>0</v>
      </c>
      <c r="AG5854" t="s">
        <v>22064</v>
      </c>
      <c r="AH5854" s="21" t="str">
        <f t="shared" si="182"/>
        <v>YR25</v>
      </c>
      <c r="AI5854" s="21">
        <v>345.36</v>
      </c>
      <c r="AJ5854" s="21">
        <f t="shared" si="183"/>
        <v>98.880718954248366</v>
      </c>
      <c r="AK5854" s="21" t="s">
        <v>2063</v>
      </c>
      <c r="AL5854" t="s">
        <v>2686</v>
      </c>
      <c r="AM5854" s="26" t="s">
        <v>38</v>
      </c>
      <c r="AN5854" t="s">
        <v>2032</v>
      </c>
    </row>
    <row r="5855" spans="1:40" ht="15" hidden="1" thickTop="1" x14ac:dyDescent="0.35">
      <c r="A5855" t="s">
        <v>14071</v>
      </c>
      <c r="B5855" t="s">
        <v>22065</v>
      </c>
      <c r="C5855" t="s">
        <v>3644</v>
      </c>
      <c r="D5855" t="s">
        <v>22066</v>
      </c>
      <c r="E5855" t="s">
        <v>3539</v>
      </c>
      <c r="F5855">
        <v>1</v>
      </c>
      <c r="G5855" t="s">
        <v>2682</v>
      </c>
      <c r="H5855" t="s">
        <v>2620</v>
      </c>
      <c r="I5855" t="s">
        <v>2076</v>
      </c>
      <c r="J5855" t="s">
        <v>3646</v>
      </c>
      <c r="K5855" t="s">
        <v>2684</v>
      </c>
      <c r="L5855" t="s">
        <v>2058</v>
      </c>
      <c r="M5855" t="s">
        <v>2059</v>
      </c>
      <c r="N5855">
        <v>10</v>
      </c>
      <c r="O5855">
        <v>429</v>
      </c>
      <c r="P5855">
        <v>1.75</v>
      </c>
      <c r="Q5855">
        <v>24480</v>
      </c>
      <c r="R5855">
        <v>2</v>
      </c>
      <c r="S5855">
        <v>100</v>
      </c>
      <c r="T5855">
        <v>0.41</v>
      </c>
      <c r="U5855">
        <v>8</v>
      </c>
      <c r="V5855">
        <v>329</v>
      </c>
      <c r="W5855">
        <v>1.34</v>
      </c>
      <c r="X5855">
        <v>0</v>
      </c>
      <c r="Y5855">
        <v>0</v>
      </c>
      <c r="Z5855">
        <v>0</v>
      </c>
      <c r="AA5855">
        <v>0</v>
      </c>
      <c r="AB5855">
        <v>0</v>
      </c>
      <c r="AC5855">
        <v>0</v>
      </c>
      <c r="AD5855">
        <v>0</v>
      </c>
      <c r="AE5855">
        <v>0</v>
      </c>
      <c r="AF5855">
        <v>0</v>
      </c>
      <c r="AG5855" t="s">
        <v>22067</v>
      </c>
      <c r="AH5855" s="21" t="str">
        <f t="shared" si="182"/>
        <v>YR25</v>
      </c>
      <c r="AI5855" s="21">
        <v>345.36</v>
      </c>
      <c r="AJ5855" s="21">
        <f t="shared" si="183"/>
        <v>98.247549019607845</v>
      </c>
      <c r="AK5855" s="21" t="s">
        <v>2063</v>
      </c>
      <c r="AL5855" t="s">
        <v>2686</v>
      </c>
      <c r="AM5855" s="26" t="s">
        <v>38</v>
      </c>
      <c r="AN5855" t="s">
        <v>2032</v>
      </c>
    </row>
    <row r="5856" spans="1:40" ht="15" hidden="1" thickTop="1" x14ac:dyDescent="0.35">
      <c r="A5856" t="s">
        <v>14074</v>
      </c>
      <c r="B5856" t="s">
        <v>22068</v>
      </c>
      <c r="C5856" t="s">
        <v>3702</v>
      </c>
      <c r="D5856" t="s">
        <v>22069</v>
      </c>
      <c r="E5856" t="s">
        <v>3704</v>
      </c>
      <c r="F5856">
        <v>1</v>
      </c>
      <c r="G5856" t="s">
        <v>2619</v>
      </c>
      <c r="H5856" t="s">
        <v>2620</v>
      </c>
      <c r="I5856" t="s">
        <v>2076</v>
      </c>
      <c r="J5856" t="s">
        <v>3705</v>
      </c>
      <c r="K5856" t="s">
        <v>2655</v>
      </c>
      <c r="L5856" t="s">
        <v>2058</v>
      </c>
      <c r="M5856" t="s">
        <v>2059</v>
      </c>
      <c r="N5856">
        <v>4</v>
      </c>
      <c r="O5856">
        <v>181</v>
      </c>
      <c r="P5856">
        <v>0.74</v>
      </c>
      <c r="Q5856">
        <v>24480</v>
      </c>
      <c r="R5856">
        <v>1</v>
      </c>
      <c r="S5856">
        <v>33</v>
      </c>
      <c r="T5856">
        <v>0.13</v>
      </c>
      <c r="U5856">
        <v>3</v>
      </c>
      <c r="V5856">
        <v>148</v>
      </c>
      <c r="W5856">
        <v>0.6</v>
      </c>
      <c r="X5856">
        <v>0</v>
      </c>
      <c r="Y5856">
        <v>0</v>
      </c>
      <c r="Z5856">
        <v>0</v>
      </c>
      <c r="AA5856">
        <v>0</v>
      </c>
      <c r="AB5856">
        <v>0</v>
      </c>
      <c r="AC5856">
        <v>0</v>
      </c>
      <c r="AD5856">
        <v>0</v>
      </c>
      <c r="AE5856">
        <v>0</v>
      </c>
      <c r="AF5856">
        <v>0</v>
      </c>
      <c r="AG5856" t="s">
        <v>22070</v>
      </c>
      <c r="AH5856" s="21" t="str">
        <f t="shared" si="182"/>
        <v>YR25</v>
      </c>
      <c r="AI5856" s="21">
        <v>345.36</v>
      </c>
      <c r="AJ5856" s="21">
        <f t="shared" si="183"/>
        <v>99.260620915032675</v>
      </c>
      <c r="AK5856" s="21" t="s">
        <v>2060</v>
      </c>
      <c r="AL5856" t="s">
        <v>2984</v>
      </c>
      <c r="AM5856" s="26" t="s">
        <v>38</v>
      </c>
      <c r="AN5856" t="s">
        <v>2033</v>
      </c>
    </row>
    <row r="5857" spans="1:40" ht="15" hidden="1" thickTop="1" x14ac:dyDescent="0.35">
      <c r="A5857" t="s">
        <v>14078</v>
      </c>
      <c r="B5857" t="s">
        <v>22071</v>
      </c>
      <c r="C5857" t="s">
        <v>2925</v>
      </c>
      <c r="D5857" t="s">
        <v>22072</v>
      </c>
      <c r="E5857" t="s">
        <v>2920</v>
      </c>
      <c r="F5857">
        <v>1</v>
      </c>
      <c r="G5857" t="s">
        <v>2682</v>
      </c>
      <c r="H5857" t="s">
        <v>2620</v>
      </c>
      <c r="I5857" t="s">
        <v>2076</v>
      </c>
      <c r="J5857" t="s">
        <v>2921</v>
      </c>
      <c r="K5857" t="s">
        <v>2684</v>
      </c>
      <c r="L5857" t="s">
        <v>2058</v>
      </c>
      <c r="M5857" t="s">
        <v>2170</v>
      </c>
      <c r="N5857">
        <v>9</v>
      </c>
      <c r="O5857">
        <v>320</v>
      </c>
      <c r="P5857">
        <v>2.09</v>
      </c>
      <c r="Q5857">
        <v>15300</v>
      </c>
      <c r="R5857">
        <v>2</v>
      </c>
      <c r="S5857">
        <v>64</v>
      </c>
      <c r="T5857">
        <v>0.42</v>
      </c>
      <c r="U5857">
        <v>6</v>
      </c>
      <c r="V5857">
        <v>192</v>
      </c>
      <c r="W5857">
        <v>1.25</v>
      </c>
      <c r="X5857">
        <v>0</v>
      </c>
      <c r="Y5857">
        <v>0</v>
      </c>
      <c r="Z5857">
        <v>0</v>
      </c>
      <c r="AA5857">
        <v>1</v>
      </c>
      <c r="AB5857">
        <v>64</v>
      </c>
      <c r="AC5857">
        <v>0.42</v>
      </c>
      <c r="AD5857">
        <v>0</v>
      </c>
      <c r="AE5857">
        <v>0</v>
      </c>
      <c r="AF5857">
        <v>0</v>
      </c>
      <c r="AG5857" t="s">
        <v>22073</v>
      </c>
      <c r="AH5857" s="21" t="str">
        <f t="shared" si="182"/>
        <v>YR25</v>
      </c>
      <c r="AI5857" s="21">
        <v>216</v>
      </c>
      <c r="AJ5857" s="21">
        <f t="shared" si="183"/>
        <v>97.908496732026151</v>
      </c>
      <c r="AK5857" s="21" t="s">
        <v>2063</v>
      </c>
      <c r="AL5857" t="s">
        <v>2923</v>
      </c>
      <c r="AM5857" s="26" t="s">
        <v>38</v>
      </c>
      <c r="AN5857" t="s">
        <v>2032</v>
      </c>
    </row>
    <row r="5858" spans="1:40" ht="15" hidden="1" thickTop="1" x14ac:dyDescent="0.35">
      <c r="A5858" t="s">
        <v>14082</v>
      </c>
      <c r="B5858" t="s">
        <v>22074</v>
      </c>
      <c r="C5858" t="s">
        <v>2941</v>
      </c>
      <c r="D5858" t="s">
        <v>22075</v>
      </c>
      <c r="E5858" t="s">
        <v>2943</v>
      </c>
      <c r="F5858">
        <v>3</v>
      </c>
      <c r="G5858" t="s">
        <v>2682</v>
      </c>
      <c r="H5858" t="s">
        <v>2620</v>
      </c>
      <c r="I5858" t="s">
        <v>2076</v>
      </c>
      <c r="J5858" t="s">
        <v>2921</v>
      </c>
      <c r="K5858" t="s">
        <v>2684</v>
      </c>
      <c r="L5858" t="s">
        <v>2058</v>
      </c>
      <c r="M5858" t="s">
        <v>2170</v>
      </c>
      <c r="N5858">
        <v>10</v>
      </c>
      <c r="O5858">
        <v>698</v>
      </c>
      <c r="P5858">
        <v>4.5599999999999996</v>
      </c>
      <c r="Q5858">
        <v>15300</v>
      </c>
      <c r="R5858">
        <v>5</v>
      </c>
      <c r="S5858">
        <v>268</v>
      </c>
      <c r="T5858">
        <v>1.75</v>
      </c>
      <c r="U5858">
        <v>5</v>
      </c>
      <c r="V5858">
        <v>430</v>
      </c>
      <c r="W5858">
        <v>2.81</v>
      </c>
      <c r="X5858">
        <v>0</v>
      </c>
      <c r="Y5858">
        <v>0</v>
      </c>
      <c r="Z5858">
        <v>0</v>
      </c>
      <c r="AA5858">
        <v>0</v>
      </c>
      <c r="AB5858">
        <v>0</v>
      </c>
      <c r="AC5858">
        <v>0</v>
      </c>
      <c r="AD5858">
        <v>0</v>
      </c>
      <c r="AE5858">
        <v>0</v>
      </c>
      <c r="AF5858">
        <v>0</v>
      </c>
      <c r="AG5858" t="s">
        <v>22076</v>
      </c>
      <c r="AH5858" s="21" t="str">
        <f t="shared" si="182"/>
        <v>YR25</v>
      </c>
      <c r="AI5858" s="21">
        <v>216</v>
      </c>
      <c r="AJ5858" s="21">
        <f t="shared" si="183"/>
        <v>95.437908496732021</v>
      </c>
      <c r="AK5858" s="21" t="s">
        <v>2063</v>
      </c>
      <c r="AL5858" t="s">
        <v>2923</v>
      </c>
      <c r="AM5858" s="26" t="s">
        <v>38</v>
      </c>
      <c r="AN5858" t="s">
        <v>2031</v>
      </c>
    </row>
    <row r="5859" spans="1:40" ht="15" hidden="1" thickTop="1" x14ac:dyDescent="0.35">
      <c r="A5859" t="s">
        <v>14086</v>
      </c>
      <c r="B5859" t="s">
        <v>22077</v>
      </c>
      <c r="C5859" t="s">
        <v>3644</v>
      </c>
      <c r="D5859" t="s">
        <v>22078</v>
      </c>
      <c r="E5859" t="s">
        <v>3539</v>
      </c>
      <c r="F5859">
        <v>1</v>
      </c>
      <c r="G5859" t="s">
        <v>2682</v>
      </c>
      <c r="H5859" t="s">
        <v>2620</v>
      </c>
      <c r="I5859" t="s">
        <v>2076</v>
      </c>
      <c r="J5859" t="s">
        <v>3646</v>
      </c>
      <c r="K5859" t="s">
        <v>2684</v>
      </c>
      <c r="L5859" t="s">
        <v>2058</v>
      </c>
      <c r="M5859" t="s">
        <v>2059</v>
      </c>
      <c r="N5859">
        <v>4</v>
      </c>
      <c r="O5859">
        <v>169</v>
      </c>
      <c r="P5859">
        <v>0.69</v>
      </c>
      <c r="Q5859">
        <v>24480</v>
      </c>
      <c r="R5859">
        <v>0</v>
      </c>
      <c r="S5859">
        <v>0</v>
      </c>
      <c r="T5859">
        <v>0</v>
      </c>
      <c r="U5859">
        <v>4</v>
      </c>
      <c r="V5859">
        <v>169</v>
      </c>
      <c r="W5859">
        <v>0.69</v>
      </c>
      <c r="X5859">
        <v>0</v>
      </c>
      <c r="Y5859">
        <v>0</v>
      </c>
      <c r="Z5859">
        <v>0</v>
      </c>
      <c r="AA5859">
        <v>0</v>
      </c>
      <c r="AB5859">
        <v>0</v>
      </c>
      <c r="AC5859">
        <v>0</v>
      </c>
      <c r="AD5859">
        <v>0</v>
      </c>
      <c r="AE5859">
        <v>0</v>
      </c>
      <c r="AF5859">
        <v>0</v>
      </c>
      <c r="AG5859" t="s">
        <v>22079</v>
      </c>
      <c r="AH5859" s="21" t="str">
        <f t="shared" si="182"/>
        <v>YR25</v>
      </c>
      <c r="AI5859" s="21">
        <v>345.36</v>
      </c>
      <c r="AJ5859" s="21">
        <f t="shared" si="183"/>
        <v>99.30964052287581</v>
      </c>
      <c r="AK5859" s="21" t="s">
        <v>2060</v>
      </c>
      <c r="AL5859" t="s">
        <v>2686</v>
      </c>
      <c r="AM5859" s="26" t="s">
        <v>38</v>
      </c>
      <c r="AN5859" t="s">
        <v>2030</v>
      </c>
    </row>
    <row r="5860" spans="1:40" ht="15" hidden="1" thickTop="1" x14ac:dyDescent="0.35">
      <c r="A5860" t="s">
        <v>14089</v>
      </c>
      <c r="B5860" t="s">
        <v>22080</v>
      </c>
      <c r="C5860" t="s">
        <v>3587</v>
      </c>
      <c r="D5860" t="s">
        <v>22081</v>
      </c>
      <c r="E5860" t="s">
        <v>3589</v>
      </c>
      <c r="F5860">
        <v>1</v>
      </c>
      <c r="G5860" t="s">
        <v>2619</v>
      </c>
      <c r="H5860" t="s">
        <v>2620</v>
      </c>
      <c r="I5860" t="s">
        <v>2076</v>
      </c>
      <c r="J5860" t="s">
        <v>3590</v>
      </c>
      <c r="K5860" t="s">
        <v>2622</v>
      </c>
      <c r="L5860" t="s">
        <v>2058</v>
      </c>
      <c r="M5860" t="s">
        <v>2170</v>
      </c>
      <c r="N5860">
        <v>5</v>
      </c>
      <c r="O5860">
        <v>207</v>
      </c>
      <c r="P5860">
        <v>1.35</v>
      </c>
      <c r="Q5860">
        <v>15300</v>
      </c>
      <c r="R5860">
        <v>2</v>
      </c>
      <c r="S5860">
        <v>75</v>
      </c>
      <c r="T5860">
        <v>0.49</v>
      </c>
      <c r="U5860">
        <v>3</v>
      </c>
      <c r="V5860">
        <v>132</v>
      </c>
      <c r="W5860">
        <v>0.86</v>
      </c>
      <c r="X5860">
        <v>0</v>
      </c>
      <c r="Y5860">
        <v>0</v>
      </c>
      <c r="Z5860">
        <v>0</v>
      </c>
      <c r="AA5860">
        <v>0</v>
      </c>
      <c r="AB5860">
        <v>0</v>
      </c>
      <c r="AC5860">
        <v>0</v>
      </c>
      <c r="AD5860">
        <v>0</v>
      </c>
      <c r="AE5860">
        <v>0</v>
      </c>
      <c r="AF5860">
        <v>0</v>
      </c>
      <c r="AG5860" t="s">
        <v>22082</v>
      </c>
      <c r="AH5860" s="21" t="str">
        <f t="shared" si="182"/>
        <v>YR25</v>
      </c>
      <c r="AI5860" s="21">
        <v>216</v>
      </c>
      <c r="AJ5860" s="21">
        <f t="shared" si="183"/>
        <v>98.647058823529406</v>
      </c>
      <c r="AK5860" s="21" t="s">
        <v>2063</v>
      </c>
      <c r="AL5860" t="s">
        <v>2624</v>
      </c>
      <c r="AM5860" s="26" t="s">
        <v>38</v>
      </c>
      <c r="AN5860" t="s">
        <v>2032</v>
      </c>
    </row>
    <row r="5861" spans="1:40" ht="15" hidden="1" thickTop="1" x14ac:dyDescent="0.35">
      <c r="A5861" t="s">
        <v>14093</v>
      </c>
      <c r="B5861" t="s">
        <v>22083</v>
      </c>
      <c r="C5861" t="s">
        <v>2925</v>
      </c>
      <c r="D5861" t="s">
        <v>22084</v>
      </c>
      <c r="E5861" t="s">
        <v>2943</v>
      </c>
      <c r="F5861">
        <v>1</v>
      </c>
      <c r="G5861" t="s">
        <v>2682</v>
      </c>
      <c r="H5861" t="s">
        <v>2620</v>
      </c>
      <c r="I5861" t="s">
        <v>2076</v>
      </c>
      <c r="J5861" t="s">
        <v>2921</v>
      </c>
      <c r="K5861" t="s">
        <v>2684</v>
      </c>
      <c r="L5861" t="s">
        <v>2058</v>
      </c>
      <c r="M5861" t="s">
        <v>2059</v>
      </c>
      <c r="N5861">
        <v>6</v>
      </c>
      <c r="O5861">
        <v>391</v>
      </c>
      <c r="P5861">
        <v>1.6</v>
      </c>
      <c r="Q5861">
        <v>24480</v>
      </c>
      <c r="R5861">
        <v>1</v>
      </c>
      <c r="S5861">
        <v>50</v>
      </c>
      <c r="T5861">
        <v>0.2</v>
      </c>
      <c r="U5861">
        <v>5</v>
      </c>
      <c r="V5861">
        <v>341</v>
      </c>
      <c r="W5861">
        <v>1.39</v>
      </c>
      <c r="X5861">
        <v>0</v>
      </c>
      <c r="Y5861">
        <v>0</v>
      </c>
      <c r="Z5861">
        <v>0</v>
      </c>
      <c r="AA5861">
        <v>0</v>
      </c>
      <c r="AB5861">
        <v>0</v>
      </c>
      <c r="AC5861">
        <v>0</v>
      </c>
      <c r="AD5861">
        <v>0</v>
      </c>
      <c r="AE5861">
        <v>0</v>
      </c>
      <c r="AF5861">
        <v>0</v>
      </c>
      <c r="AG5861" t="s">
        <v>22085</v>
      </c>
      <c r="AH5861" s="21" t="str">
        <f t="shared" si="182"/>
        <v>YR25</v>
      </c>
      <c r="AI5861" s="21">
        <v>345.36</v>
      </c>
      <c r="AJ5861" s="21">
        <f t="shared" si="183"/>
        <v>98.402777777777771</v>
      </c>
      <c r="AK5861" s="21" t="s">
        <v>2063</v>
      </c>
      <c r="AL5861" t="s">
        <v>2923</v>
      </c>
      <c r="AM5861" s="26" t="s">
        <v>38</v>
      </c>
      <c r="AN5861" t="s">
        <v>2032</v>
      </c>
    </row>
    <row r="5862" spans="1:40" ht="15" hidden="1" thickTop="1" x14ac:dyDescent="0.35">
      <c r="A5862" t="s">
        <v>14096</v>
      </c>
      <c r="B5862" t="s">
        <v>22086</v>
      </c>
      <c r="C5862" t="s">
        <v>3221</v>
      </c>
      <c r="D5862" t="s">
        <v>22087</v>
      </c>
      <c r="E5862" t="s">
        <v>2920</v>
      </c>
      <c r="F5862">
        <v>2</v>
      </c>
      <c r="G5862" t="s">
        <v>2682</v>
      </c>
      <c r="H5862" t="s">
        <v>2620</v>
      </c>
      <c r="I5862" t="s">
        <v>2076</v>
      </c>
      <c r="J5862" t="s">
        <v>3223</v>
      </c>
      <c r="K5862" t="s">
        <v>2684</v>
      </c>
      <c r="L5862" t="s">
        <v>2058</v>
      </c>
      <c r="M5862" t="s">
        <v>2059</v>
      </c>
      <c r="N5862">
        <v>9</v>
      </c>
      <c r="O5862">
        <v>231</v>
      </c>
      <c r="P5862">
        <v>0.94</v>
      </c>
      <c r="Q5862">
        <v>24480</v>
      </c>
      <c r="R5862">
        <v>5</v>
      </c>
      <c r="S5862">
        <v>128</v>
      </c>
      <c r="T5862">
        <v>0.52</v>
      </c>
      <c r="U5862">
        <v>4</v>
      </c>
      <c r="V5862">
        <v>103</v>
      </c>
      <c r="W5862">
        <v>0.42</v>
      </c>
      <c r="X5862">
        <v>0</v>
      </c>
      <c r="Y5862">
        <v>0</v>
      </c>
      <c r="Z5862">
        <v>0</v>
      </c>
      <c r="AA5862">
        <v>0</v>
      </c>
      <c r="AB5862">
        <v>0</v>
      </c>
      <c r="AC5862">
        <v>0</v>
      </c>
      <c r="AD5862">
        <v>0</v>
      </c>
      <c r="AE5862">
        <v>0</v>
      </c>
      <c r="AF5862">
        <v>0</v>
      </c>
      <c r="AG5862" t="s">
        <v>22088</v>
      </c>
      <c r="AH5862" s="21" t="str">
        <f t="shared" si="182"/>
        <v>YR25</v>
      </c>
      <c r="AI5862" s="21">
        <v>345.36</v>
      </c>
      <c r="AJ5862" s="21">
        <f t="shared" si="183"/>
        <v>99.056372549019613</v>
      </c>
      <c r="AK5862" s="21" t="s">
        <v>2063</v>
      </c>
      <c r="AL5862" t="s">
        <v>2923</v>
      </c>
      <c r="AM5862" s="26" t="s">
        <v>38</v>
      </c>
      <c r="AN5862" t="s">
        <v>2031</v>
      </c>
    </row>
    <row r="5863" spans="1:40" ht="15" hidden="1" thickTop="1" x14ac:dyDescent="0.35">
      <c r="A5863" t="s">
        <v>8439</v>
      </c>
      <c r="B5863" t="s">
        <v>22089</v>
      </c>
      <c r="C5863" t="s">
        <v>3644</v>
      </c>
      <c r="D5863" t="s">
        <v>22090</v>
      </c>
      <c r="E5863" t="s">
        <v>3539</v>
      </c>
      <c r="F5863">
        <v>1</v>
      </c>
      <c r="G5863" t="s">
        <v>2682</v>
      </c>
      <c r="H5863" t="s">
        <v>2620</v>
      </c>
      <c r="I5863" t="s">
        <v>2076</v>
      </c>
      <c r="J5863" t="s">
        <v>3646</v>
      </c>
      <c r="K5863" t="s">
        <v>2684</v>
      </c>
      <c r="L5863" t="s">
        <v>2058</v>
      </c>
      <c r="M5863" t="s">
        <v>2059</v>
      </c>
      <c r="N5863">
        <v>4</v>
      </c>
      <c r="O5863">
        <v>194</v>
      </c>
      <c r="P5863">
        <v>0.79</v>
      </c>
      <c r="Q5863">
        <v>24480</v>
      </c>
      <c r="R5863">
        <v>1</v>
      </c>
      <c r="S5863">
        <v>31</v>
      </c>
      <c r="T5863">
        <v>0.13</v>
      </c>
      <c r="U5863">
        <v>2</v>
      </c>
      <c r="V5863">
        <v>122</v>
      </c>
      <c r="W5863">
        <v>0.5</v>
      </c>
      <c r="X5863">
        <v>0</v>
      </c>
      <c r="Y5863">
        <v>0</v>
      </c>
      <c r="Z5863">
        <v>0</v>
      </c>
      <c r="AA5863">
        <v>1</v>
      </c>
      <c r="AB5863">
        <v>41</v>
      </c>
      <c r="AC5863">
        <v>0.17</v>
      </c>
      <c r="AD5863">
        <v>0</v>
      </c>
      <c r="AE5863">
        <v>0</v>
      </c>
      <c r="AF5863">
        <v>0</v>
      </c>
      <c r="AG5863" t="s">
        <v>22091</v>
      </c>
      <c r="AH5863" s="21" t="str">
        <f t="shared" si="182"/>
        <v>YR25</v>
      </c>
      <c r="AI5863" s="21">
        <v>345.36</v>
      </c>
      <c r="AJ5863" s="21">
        <f t="shared" si="183"/>
        <v>99.207516339869287</v>
      </c>
      <c r="AK5863" s="21" t="s">
        <v>2060</v>
      </c>
      <c r="AL5863" t="s">
        <v>2686</v>
      </c>
      <c r="AM5863" s="26" t="s">
        <v>38</v>
      </c>
      <c r="AN5863" t="s">
        <v>2032</v>
      </c>
    </row>
    <row r="5864" spans="1:40" ht="15" hidden="1" thickTop="1" x14ac:dyDescent="0.35">
      <c r="A5864" t="s">
        <v>14103</v>
      </c>
      <c r="B5864" t="s">
        <v>22092</v>
      </c>
      <c r="C5864" t="s">
        <v>6159</v>
      </c>
      <c r="D5864" t="s">
        <v>22093</v>
      </c>
      <c r="E5864" t="s">
        <v>3704</v>
      </c>
      <c r="F5864">
        <v>1</v>
      </c>
      <c r="G5864" t="s">
        <v>2619</v>
      </c>
      <c r="H5864" t="s">
        <v>2620</v>
      </c>
      <c r="I5864" t="s">
        <v>2076</v>
      </c>
      <c r="J5864" t="s">
        <v>6161</v>
      </c>
      <c r="K5864" t="s">
        <v>2655</v>
      </c>
      <c r="L5864" t="s">
        <v>2058</v>
      </c>
      <c r="M5864" t="s">
        <v>2059</v>
      </c>
      <c r="N5864">
        <v>2</v>
      </c>
      <c r="O5864">
        <v>122</v>
      </c>
      <c r="P5864">
        <v>0.5</v>
      </c>
      <c r="Q5864">
        <v>24480</v>
      </c>
      <c r="R5864">
        <v>1</v>
      </c>
      <c r="S5864">
        <v>51</v>
      </c>
      <c r="T5864">
        <v>0.21</v>
      </c>
      <c r="U5864">
        <v>1</v>
      </c>
      <c r="V5864">
        <v>71</v>
      </c>
      <c r="W5864">
        <v>0.28999999999999998</v>
      </c>
      <c r="X5864">
        <v>0</v>
      </c>
      <c r="Y5864">
        <v>0</v>
      </c>
      <c r="Z5864">
        <v>0</v>
      </c>
      <c r="AA5864">
        <v>0</v>
      </c>
      <c r="AB5864">
        <v>0</v>
      </c>
      <c r="AC5864">
        <v>0</v>
      </c>
      <c r="AD5864">
        <v>0</v>
      </c>
      <c r="AE5864">
        <v>0</v>
      </c>
      <c r="AF5864">
        <v>0</v>
      </c>
      <c r="AG5864" t="s">
        <v>22094</v>
      </c>
      <c r="AH5864" s="21" t="str">
        <f t="shared" si="182"/>
        <v>YR25</v>
      </c>
      <c r="AI5864" s="21">
        <v>345.36</v>
      </c>
      <c r="AJ5864" s="21">
        <f t="shared" si="183"/>
        <v>99.501633986928098</v>
      </c>
      <c r="AK5864" s="21" t="s">
        <v>2060</v>
      </c>
      <c r="AL5864" t="s">
        <v>2984</v>
      </c>
      <c r="AM5864" s="26" t="s">
        <v>38</v>
      </c>
      <c r="AN5864" t="s">
        <v>2030</v>
      </c>
    </row>
    <row r="5865" spans="1:40" ht="15" hidden="1" thickTop="1" x14ac:dyDescent="0.35">
      <c r="A5865" t="s">
        <v>8441</v>
      </c>
      <c r="B5865" t="s">
        <v>22095</v>
      </c>
      <c r="C5865" t="s">
        <v>2941</v>
      </c>
      <c r="D5865" t="s">
        <v>22096</v>
      </c>
      <c r="E5865" t="s">
        <v>2920</v>
      </c>
      <c r="F5865">
        <v>1</v>
      </c>
      <c r="G5865" t="s">
        <v>2682</v>
      </c>
      <c r="H5865" t="s">
        <v>2620</v>
      </c>
      <c r="I5865" t="s">
        <v>2076</v>
      </c>
      <c r="J5865" t="s">
        <v>2921</v>
      </c>
      <c r="K5865" t="s">
        <v>2684</v>
      </c>
      <c r="L5865" t="s">
        <v>30321</v>
      </c>
      <c r="M5865" t="s">
        <v>2549</v>
      </c>
      <c r="N5865">
        <v>3</v>
      </c>
      <c r="O5865">
        <v>87</v>
      </c>
      <c r="P5865">
        <v>0.69</v>
      </c>
      <c r="Q5865">
        <v>12600</v>
      </c>
      <c r="R5865">
        <v>1</v>
      </c>
      <c r="S5865">
        <v>36</v>
      </c>
      <c r="T5865">
        <v>0.28999999999999998</v>
      </c>
      <c r="U5865">
        <v>2</v>
      </c>
      <c r="V5865">
        <v>51</v>
      </c>
      <c r="W5865">
        <v>0.4</v>
      </c>
      <c r="X5865">
        <v>0</v>
      </c>
      <c r="Y5865">
        <v>0</v>
      </c>
      <c r="Z5865">
        <v>0</v>
      </c>
      <c r="AA5865">
        <v>0</v>
      </c>
      <c r="AB5865">
        <v>0</v>
      </c>
      <c r="AC5865">
        <v>0</v>
      </c>
      <c r="AD5865">
        <v>0</v>
      </c>
      <c r="AE5865">
        <v>0</v>
      </c>
      <c r="AF5865">
        <v>0</v>
      </c>
      <c r="AG5865" t="s">
        <v>22097</v>
      </c>
      <c r="AH5865" s="21" t="str">
        <f t="shared" si="182"/>
        <v>YR25</v>
      </c>
      <c r="AI5865" s="21">
        <v>201.59999999999997</v>
      </c>
      <c r="AJ5865" s="21">
        <f t="shared" si="183"/>
        <v>99.30952380952381</v>
      </c>
      <c r="AK5865" s="21" t="s">
        <v>2060</v>
      </c>
      <c r="AL5865" t="s">
        <v>2923</v>
      </c>
      <c r="AM5865" s="26" t="s">
        <v>38</v>
      </c>
      <c r="AN5865" t="s">
        <v>2031</v>
      </c>
    </row>
    <row r="5866" spans="1:40" ht="15" hidden="1" thickTop="1" x14ac:dyDescent="0.35">
      <c r="A5866" t="s">
        <v>14110</v>
      </c>
      <c r="B5866" t="s">
        <v>22098</v>
      </c>
      <c r="C5866" t="s">
        <v>6508</v>
      </c>
      <c r="D5866" t="s">
        <v>22099</v>
      </c>
      <c r="E5866" t="s">
        <v>2920</v>
      </c>
      <c r="F5866">
        <v>2</v>
      </c>
      <c r="G5866" t="s">
        <v>2682</v>
      </c>
      <c r="H5866" t="s">
        <v>2620</v>
      </c>
      <c r="I5866" t="s">
        <v>2076</v>
      </c>
      <c r="J5866" t="s">
        <v>6510</v>
      </c>
      <c r="K5866" t="s">
        <v>2684</v>
      </c>
      <c r="L5866" t="s">
        <v>2058</v>
      </c>
      <c r="M5866" t="s">
        <v>2726</v>
      </c>
      <c r="N5866">
        <v>5</v>
      </c>
      <c r="O5866">
        <v>165</v>
      </c>
      <c r="P5866">
        <v>0.95</v>
      </c>
      <c r="Q5866">
        <v>17340</v>
      </c>
      <c r="R5866">
        <v>1</v>
      </c>
      <c r="S5866">
        <v>23</v>
      </c>
      <c r="T5866">
        <v>0.13</v>
      </c>
      <c r="U5866">
        <v>4</v>
      </c>
      <c r="V5866">
        <v>142</v>
      </c>
      <c r="W5866">
        <v>0.82</v>
      </c>
      <c r="X5866">
        <v>0</v>
      </c>
      <c r="Y5866">
        <v>0</v>
      </c>
      <c r="Z5866">
        <v>0</v>
      </c>
      <c r="AA5866">
        <v>0</v>
      </c>
      <c r="AB5866">
        <v>0</v>
      </c>
      <c r="AC5866">
        <v>0</v>
      </c>
      <c r="AD5866">
        <v>0</v>
      </c>
      <c r="AE5866">
        <v>0</v>
      </c>
      <c r="AF5866">
        <v>0</v>
      </c>
      <c r="AG5866" t="s">
        <v>22100</v>
      </c>
      <c r="AH5866" s="21" t="str">
        <f t="shared" si="182"/>
        <v>YR25</v>
      </c>
      <c r="AI5866" s="21">
        <v>244.56000000000003</v>
      </c>
      <c r="AJ5866" s="21">
        <f t="shared" si="183"/>
        <v>99.048442906574394</v>
      </c>
      <c r="AK5866" s="21" t="s">
        <v>2063</v>
      </c>
      <c r="AL5866" t="s">
        <v>2923</v>
      </c>
      <c r="AM5866" s="26" t="s">
        <v>38</v>
      </c>
      <c r="AN5866" t="s">
        <v>2031</v>
      </c>
    </row>
    <row r="5867" spans="1:40" ht="15" hidden="1" thickTop="1" x14ac:dyDescent="0.35">
      <c r="A5867" t="s">
        <v>14114</v>
      </c>
      <c r="B5867" t="s">
        <v>22101</v>
      </c>
      <c r="C5867" t="s">
        <v>2918</v>
      </c>
      <c r="D5867" t="s">
        <v>22102</v>
      </c>
      <c r="E5867" t="s">
        <v>2943</v>
      </c>
      <c r="F5867">
        <v>1</v>
      </c>
      <c r="G5867" t="s">
        <v>2682</v>
      </c>
      <c r="H5867" t="s">
        <v>2620</v>
      </c>
      <c r="I5867" t="s">
        <v>2076</v>
      </c>
      <c r="J5867" t="s">
        <v>2921</v>
      </c>
      <c r="K5867" t="s">
        <v>2684</v>
      </c>
      <c r="L5867" t="s">
        <v>2058</v>
      </c>
      <c r="M5867" t="s">
        <v>2982</v>
      </c>
      <c r="N5867">
        <v>2</v>
      </c>
      <c r="O5867">
        <v>47</v>
      </c>
      <c r="P5867">
        <v>0.33</v>
      </c>
      <c r="Q5867">
        <v>14280</v>
      </c>
      <c r="R5867">
        <v>0</v>
      </c>
      <c r="S5867">
        <v>0</v>
      </c>
      <c r="T5867">
        <v>0</v>
      </c>
      <c r="U5867">
        <v>2</v>
      </c>
      <c r="V5867">
        <v>47</v>
      </c>
      <c r="W5867">
        <v>0.33</v>
      </c>
      <c r="X5867">
        <v>0</v>
      </c>
      <c r="Y5867">
        <v>0</v>
      </c>
      <c r="Z5867">
        <v>0</v>
      </c>
      <c r="AA5867">
        <v>0</v>
      </c>
      <c r="AB5867">
        <v>0</v>
      </c>
      <c r="AC5867">
        <v>0</v>
      </c>
      <c r="AD5867">
        <v>0</v>
      </c>
      <c r="AE5867">
        <v>0</v>
      </c>
      <c r="AF5867">
        <v>0</v>
      </c>
      <c r="AG5867" t="s">
        <v>22103</v>
      </c>
      <c r="AH5867" s="21" t="str">
        <f t="shared" si="182"/>
        <v>YR25</v>
      </c>
      <c r="AI5867" s="21">
        <v>201.59999999999997</v>
      </c>
      <c r="AJ5867" s="21">
        <f t="shared" si="183"/>
        <v>99.670868347338939</v>
      </c>
      <c r="AK5867" s="21" t="s">
        <v>2060</v>
      </c>
      <c r="AL5867" t="s">
        <v>2923</v>
      </c>
      <c r="AM5867" s="26" t="s">
        <v>38</v>
      </c>
      <c r="AN5867" t="s">
        <v>2030</v>
      </c>
    </row>
    <row r="5868" spans="1:40" ht="15" hidden="1" thickTop="1" x14ac:dyDescent="0.35">
      <c r="A5868" t="s">
        <v>14118</v>
      </c>
      <c r="B5868" t="s">
        <v>22104</v>
      </c>
      <c r="C5868" t="s">
        <v>2918</v>
      </c>
      <c r="D5868" t="s">
        <v>22105</v>
      </c>
      <c r="E5868" t="s">
        <v>2920</v>
      </c>
      <c r="F5868">
        <v>4</v>
      </c>
      <c r="G5868" t="s">
        <v>2682</v>
      </c>
      <c r="H5868" t="s">
        <v>2620</v>
      </c>
      <c r="I5868" t="s">
        <v>2076</v>
      </c>
      <c r="J5868" t="s">
        <v>2921</v>
      </c>
      <c r="K5868" t="s">
        <v>2684</v>
      </c>
      <c r="L5868" t="s">
        <v>2058</v>
      </c>
      <c r="M5868" t="s">
        <v>2059</v>
      </c>
      <c r="N5868">
        <v>12</v>
      </c>
      <c r="O5868">
        <v>521</v>
      </c>
      <c r="P5868">
        <v>2.13</v>
      </c>
      <c r="Q5868">
        <v>24480</v>
      </c>
      <c r="R5868">
        <v>5</v>
      </c>
      <c r="S5868">
        <v>296</v>
      </c>
      <c r="T5868">
        <v>1.21</v>
      </c>
      <c r="U5868">
        <v>5</v>
      </c>
      <c r="V5868">
        <v>157</v>
      </c>
      <c r="W5868">
        <v>0.64</v>
      </c>
      <c r="X5868">
        <v>2</v>
      </c>
      <c r="Y5868">
        <v>68</v>
      </c>
      <c r="Z5868">
        <v>0.28000000000000003</v>
      </c>
      <c r="AA5868">
        <v>0</v>
      </c>
      <c r="AB5868">
        <v>0</v>
      </c>
      <c r="AC5868">
        <v>0</v>
      </c>
      <c r="AD5868">
        <v>0</v>
      </c>
      <c r="AE5868">
        <v>0</v>
      </c>
      <c r="AF5868">
        <v>0</v>
      </c>
      <c r="AG5868" t="s">
        <v>22106</v>
      </c>
      <c r="AH5868" s="21" t="str">
        <f t="shared" si="182"/>
        <v>YR25</v>
      </c>
      <c r="AI5868" s="21">
        <v>345.36</v>
      </c>
      <c r="AJ5868" s="21">
        <f t="shared" si="183"/>
        <v>97.871732026143789</v>
      </c>
      <c r="AK5868" s="21" t="s">
        <v>2063</v>
      </c>
      <c r="AL5868" t="s">
        <v>2923</v>
      </c>
      <c r="AM5868" s="26" t="s">
        <v>38</v>
      </c>
      <c r="AN5868" t="s">
        <v>2030</v>
      </c>
    </row>
    <row r="5869" spans="1:40" ht="15" hidden="1" thickTop="1" x14ac:dyDescent="0.35">
      <c r="A5869" t="s">
        <v>14122</v>
      </c>
      <c r="B5869" t="s">
        <v>22107</v>
      </c>
      <c r="C5869" t="s">
        <v>4756</v>
      </c>
      <c r="D5869" t="s">
        <v>22108</v>
      </c>
      <c r="E5869" t="s">
        <v>2681</v>
      </c>
      <c r="F5869">
        <v>3</v>
      </c>
      <c r="G5869" t="s">
        <v>2682</v>
      </c>
      <c r="H5869" t="s">
        <v>2620</v>
      </c>
      <c r="I5869" t="s">
        <v>2076</v>
      </c>
      <c r="J5869" t="s">
        <v>2683</v>
      </c>
      <c r="K5869" t="s">
        <v>2684</v>
      </c>
      <c r="L5869" t="s">
        <v>2058</v>
      </c>
      <c r="M5869" t="s">
        <v>2982</v>
      </c>
      <c r="N5869">
        <v>8</v>
      </c>
      <c r="O5869">
        <v>237</v>
      </c>
      <c r="P5869">
        <v>1.66</v>
      </c>
      <c r="Q5869">
        <v>14280</v>
      </c>
      <c r="R5869">
        <v>4</v>
      </c>
      <c r="S5869">
        <v>111</v>
      </c>
      <c r="T5869">
        <v>0.78</v>
      </c>
      <c r="U5869">
        <v>3</v>
      </c>
      <c r="V5869">
        <v>110</v>
      </c>
      <c r="W5869">
        <v>0.77</v>
      </c>
      <c r="X5869">
        <v>1</v>
      </c>
      <c r="Y5869">
        <v>16</v>
      </c>
      <c r="Z5869">
        <v>0.11</v>
      </c>
      <c r="AA5869">
        <v>0</v>
      </c>
      <c r="AB5869">
        <v>0</v>
      </c>
      <c r="AC5869">
        <v>0</v>
      </c>
      <c r="AD5869">
        <v>0</v>
      </c>
      <c r="AE5869">
        <v>0</v>
      </c>
      <c r="AF5869">
        <v>0</v>
      </c>
      <c r="AG5869" t="s">
        <v>22109</v>
      </c>
      <c r="AH5869" s="21" t="str">
        <f t="shared" si="182"/>
        <v>YR25</v>
      </c>
      <c r="AI5869" s="21">
        <v>201.59999999999997</v>
      </c>
      <c r="AJ5869" s="21">
        <f t="shared" si="183"/>
        <v>98.340336134453779</v>
      </c>
      <c r="AK5869" s="21" t="s">
        <v>2063</v>
      </c>
      <c r="AL5869" t="s">
        <v>2686</v>
      </c>
      <c r="AM5869" s="26" t="s">
        <v>38</v>
      </c>
      <c r="AN5869" t="s">
        <v>2030</v>
      </c>
    </row>
    <row r="5870" spans="1:40" ht="15" hidden="1" thickTop="1" x14ac:dyDescent="0.35">
      <c r="A5870" t="s">
        <v>8445</v>
      </c>
      <c r="B5870" t="s">
        <v>22110</v>
      </c>
      <c r="C5870" t="s">
        <v>2941</v>
      </c>
      <c r="D5870" t="s">
        <v>22111</v>
      </c>
      <c r="E5870" t="s">
        <v>2920</v>
      </c>
      <c r="F5870">
        <v>1</v>
      </c>
      <c r="G5870" t="s">
        <v>2682</v>
      </c>
      <c r="H5870" t="s">
        <v>2620</v>
      </c>
      <c r="I5870" t="s">
        <v>2076</v>
      </c>
      <c r="J5870" t="s">
        <v>2921</v>
      </c>
      <c r="K5870" t="s">
        <v>2684</v>
      </c>
      <c r="L5870" t="s">
        <v>2058</v>
      </c>
      <c r="M5870" t="s">
        <v>2059</v>
      </c>
      <c r="N5870">
        <v>10</v>
      </c>
      <c r="O5870">
        <v>876</v>
      </c>
      <c r="P5870">
        <v>3.58</v>
      </c>
      <c r="Q5870">
        <v>24480</v>
      </c>
      <c r="R5870">
        <v>6</v>
      </c>
      <c r="S5870">
        <v>677</v>
      </c>
      <c r="T5870">
        <v>2.77</v>
      </c>
      <c r="U5870">
        <v>4</v>
      </c>
      <c r="V5870">
        <v>199</v>
      </c>
      <c r="W5870">
        <v>0.81</v>
      </c>
      <c r="X5870">
        <v>0</v>
      </c>
      <c r="Y5870">
        <v>0</v>
      </c>
      <c r="Z5870">
        <v>0</v>
      </c>
      <c r="AA5870">
        <v>0</v>
      </c>
      <c r="AB5870">
        <v>0</v>
      </c>
      <c r="AC5870">
        <v>0</v>
      </c>
      <c r="AD5870">
        <v>0</v>
      </c>
      <c r="AE5870">
        <v>0</v>
      </c>
      <c r="AF5870">
        <v>0</v>
      </c>
      <c r="AG5870" t="s">
        <v>22112</v>
      </c>
      <c r="AH5870" s="21" t="str">
        <f t="shared" si="182"/>
        <v>YR25</v>
      </c>
      <c r="AI5870" s="21">
        <v>345.36</v>
      </c>
      <c r="AJ5870" s="21">
        <f t="shared" si="183"/>
        <v>96.421568627450981</v>
      </c>
      <c r="AK5870" s="21" t="s">
        <v>2063</v>
      </c>
      <c r="AL5870" t="s">
        <v>2923</v>
      </c>
      <c r="AM5870" s="26" t="s">
        <v>38</v>
      </c>
      <c r="AN5870" t="s">
        <v>2030</v>
      </c>
    </row>
    <row r="5871" spans="1:40" ht="15" hidden="1" thickTop="1" x14ac:dyDescent="0.35">
      <c r="A5871" t="s">
        <v>14127</v>
      </c>
      <c r="B5871" t="s">
        <v>22113</v>
      </c>
      <c r="C5871" t="s">
        <v>2941</v>
      </c>
      <c r="D5871" t="s">
        <v>22114</v>
      </c>
      <c r="E5871" t="s">
        <v>2920</v>
      </c>
      <c r="F5871">
        <v>1</v>
      </c>
      <c r="G5871" t="s">
        <v>2682</v>
      </c>
      <c r="H5871" t="s">
        <v>2620</v>
      </c>
      <c r="I5871" t="s">
        <v>2076</v>
      </c>
      <c r="J5871" t="s">
        <v>2921</v>
      </c>
      <c r="K5871" t="s">
        <v>2684</v>
      </c>
      <c r="L5871" t="s">
        <v>2058</v>
      </c>
      <c r="M5871" t="s">
        <v>2059</v>
      </c>
      <c r="N5871">
        <v>9</v>
      </c>
      <c r="O5871">
        <v>299</v>
      </c>
      <c r="P5871">
        <v>1.22</v>
      </c>
      <c r="Q5871">
        <v>24480</v>
      </c>
      <c r="R5871">
        <v>4</v>
      </c>
      <c r="S5871">
        <v>116</v>
      </c>
      <c r="T5871">
        <v>0.47</v>
      </c>
      <c r="U5871">
        <v>4</v>
      </c>
      <c r="V5871">
        <v>156</v>
      </c>
      <c r="W5871">
        <v>0.64</v>
      </c>
      <c r="X5871">
        <v>0</v>
      </c>
      <c r="Y5871">
        <v>0</v>
      </c>
      <c r="Z5871">
        <v>0</v>
      </c>
      <c r="AA5871">
        <v>1</v>
      </c>
      <c r="AB5871">
        <v>27</v>
      </c>
      <c r="AC5871">
        <v>0.11</v>
      </c>
      <c r="AD5871">
        <v>0</v>
      </c>
      <c r="AE5871">
        <v>0</v>
      </c>
      <c r="AF5871">
        <v>0</v>
      </c>
      <c r="AG5871" t="s">
        <v>22115</v>
      </c>
      <c r="AH5871" s="21" t="str">
        <f t="shared" si="182"/>
        <v>YR25</v>
      </c>
      <c r="AI5871" s="21">
        <v>345.36</v>
      </c>
      <c r="AJ5871" s="21">
        <f t="shared" si="183"/>
        <v>98.778594771241828</v>
      </c>
      <c r="AK5871" s="21" t="s">
        <v>2063</v>
      </c>
      <c r="AL5871" t="s">
        <v>2923</v>
      </c>
      <c r="AM5871" s="26" t="s">
        <v>38</v>
      </c>
      <c r="AN5871" t="s">
        <v>2031</v>
      </c>
    </row>
    <row r="5872" spans="1:40" ht="15" hidden="1" thickTop="1" x14ac:dyDescent="0.35">
      <c r="A5872" t="s">
        <v>14131</v>
      </c>
      <c r="B5872" t="s">
        <v>22116</v>
      </c>
      <c r="C5872" t="s">
        <v>3758</v>
      </c>
      <c r="D5872" t="s">
        <v>22117</v>
      </c>
      <c r="E5872" t="s">
        <v>2681</v>
      </c>
      <c r="F5872">
        <v>3</v>
      </c>
      <c r="G5872" t="s">
        <v>2682</v>
      </c>
      <c r="H5872" t="s">
        <v>2620</v>
      </c>
      <c r="I5872" t="s">
        <v>2076</v>
      </c>
      <c r="J5872" t="s">
        <v>2683</v>
      </c>
      <c r="K5872" t="s">
        <v>2684</v>
      </c>
      <c r="L5872" t="s">
        <v>2058</v>
      </c>
      <c r="M5872" t="s">
        <v>2170</v>
      </c>
      <c r="N5872">
        <v>10</v>
      </c>
      <c r="O5872">
        <v>326</v>
      </c>
      <c r="P5872">
        <v>2.13</v>
      </c>
      <c r="Q5872">
        <v>15300</v>
      </c>
      <c r="R5872">
        <v>2</v>
      </c>
      <c r="S5872">
        <v>70</v>
      </c>
      <c r="T5872">
        <v>0.46</v>
      </c>
      <c r="U5872">
        <v>8</v>
      </c>
      <c r="V5872">
        <v>256</v>
      </c>
      <c r="W5872">
        <v>1.67</v>
      </c>
      <c r="X5872">
        <v>0</v>
      </c>
      <c r="Y5872">
        <v>0</v>
      </c>
      <c r="Z5872">
        <v>0</v>
      </c>
      <c r="AA5872">
        <v>0</v>
      </c>
      <c r="AB5872">
        <v>0</v>
      </c>
      <c r="AC5872">
        <v>0</v>
      </c>
      <c r="AD5872">
        <v>0</v>
      </c>
      <c r="AE5872">
        <v>0</v>
      </c>
      <c r="AF5872">
        <v>0</v>
      </c>
      <c r="AG5872" t="s">
        <v>22118</v>
      </c>
      <c r="AH5872" s="21" t="str">
        <f t="shared" si="182"/>
        <v>YR25</v>
      </c>
      <c r="AI5872" s="21">
        <v>216</v>
      </c>
      <c r="AJ5872" s="21">
        <f t="shared" si="183"/>
        <v>97.869281045751634</v>
      </c>
      <c r="AK5872" s="21" t="s">
        <v>2063</v>
      </c>
      <c r="AL5872" t="s">
        <v>2686</v>
      </c>
      <c r="AM5872" s="26" t="s">
        <v>38</v>
      </c>
      <c r="AN5872" t="s">
        <v>2030</v>
      </c>
    </row>
    <row r="5873" spans="1:40" ht="15" hidden="1" thickTop="1" x14ac:dyDescent="0.35">
      <c r="A5873" t="s">
        <v>14135</v>
      </c>
      <c r="B5873" t="s">
        <v>22119</v>
      </c>
      <c r="C5873" t="s">
        <v>4856</v>
      </c>
      <c r="D5873" t="s">
        <v>22120</v>
      </c>
      <c r="E5873" t="s">
        <v>3704</v>
      </c>
      <c r="F5873">
        <v>1</v>
      </c>
      <c r="G5873" t="s">
        <v>2619</v>
      </c>
      <c r="H5873" t="s">
        <v>2620</v>
      </c>
      <c r="I5873" t="s">
        <v>2076</v>
      </c>
      <c r="J5873" t="s">
        <v>3705</v>
      </c>
      <c r="K5873" t="s">
        <v>2655</v>
      </c>
      <c r="L5873" t="s">
        <v>2058</v>
      </c>
      <c r="M5873" t="s">
        <v>2488</v>
      </c>
      <c r="N5873">
        <v>11</v>
      </c>
      <c r="O5873">
        <v>484</v>
      </c>
      <c r="P5873">
        <v>2.97</v>
      </c>
      <c r="Q5873">
        <v>16320</v>
      </c>
      <c r="R5873">
        <v>4</v>
      </c>
      <c r="S5873">
        <v>169</v>
      </c>
      <c r="T5873">
        <v>1.04</v>
      </c>
      <c r="U5873">
        <v>7</v>
      </c>
      <c r="V5873">
        <v>315</v>
      </c>
      <c r="W5873">
        <v>1.93</v>
      </c>
      <c r="X5873">
        <v>0</v>
      </c>
      <c r="Y5873">
        <v>0</v>
      </c>
      <c r="Z5873">
        <v>0</v>
      </c>
      <c r="AA5873">
        <v>0</v>
      </c>
      <c r="AB5873">
        <v>0</v>
      </c>
      <c r="AC5873">
        <v>0</v>
      </c>
      <c r="AD5873">
        <v>0</v>
      </c>
      <c r="AE5873">
        <v>0</v>
      </c>
      <c r="AF5873">
        <v>0</v>
      </c>
      <c r="AG5873" t="s">
        <v>22121</v>
      </c>
      <c r="AH5873" s="21" t="str">
        <f t="shared" si="182"/>
        <v>YR25</v>
      </c>
      <c r="AI5873" s="21">
        <v>230.40000000000003</v>
      </c>
      <c r="AJ5873" s="21">
        <f t="shared" si="183"/>
        <v>97.034313725490193</v>
      </c>
      <c r="AK5873" s="21" t="s">
        <v>2063</v>
      </c>
      <c r="AL5873" t="s">
        <v>2984</v>
      </c>
      <c r="AM5873" s="26" t="s">
        <v>38</v>
      </c>
      <c r="AN5873" t="s">
        <v>2032</v>
      </c>
    </row>
    <row r="5874" spans="1:40" ht="15" hidden="1" thickTop="1" x14ac:dyDescent="0.35">
      <c r="A5874" t="s">
        <v>14139</v>
      </c>
      <c r="B5874" t="s">
        <v>22122</v>
      </c>
      <c r="C5874" t="s">
        <v>2925</v>
      </c>
      <c r="D5874" t="s">
        <v>22123</v>
      </c>
      <c r="E5874" t="s">
        <v>2920</v>
      </c>
      <c r="F5874">
        <v>1</v>
      </c>
      <c r="G5874" t="s">
        <v>2682</v>
      </c>
      <c r="H5874" t="s">
        <v>2620</v>
      </c>
      <c r="I5874" t="s">
        <v>2076</v>
      </c>
      <c r="J5874" t="s">
        <v>2921</v>
      </c>
      <c r="K5874" t="s">
        <v>2684</v>
      </c>
      <c r="L5874" t="s">
        <v>2058</v>
      </c>
      <c r="M5874" t="s">
        <v>5179</v>
      </c>
      <c r="N5874">
        <v>8</v>
      </c>
      <c r="O5874">
        <v>226</v>
      </c>
      <c r="P5874">
        <v>1.23</v>
      </c>
      <c r="Q5874">
        <v>18360</v>
      </c>
      <c r="R5874">
        <v>1</v>
      </c>
      <c r="S5874">
        <v>38</v>
      </c>
      <c r="T5874">
        <v>0.21</v>
      </c>
      <c r="U5874">
        <v>6</v>
      </c>
      <c r="V5874">
        <v>174</v>
      </c>
      <c r="W5874">
        <v>0.95</v>
      </c>
      <c r="X5874">
        <v>0</v>
      </c>
      <c r="Y5874">
        <v>0</v>
      </c>
      <c r="Z5874">
        <v>0</v>
      </c>
      <c r="AA5874">
        <v>1</v>
      </c>
      <c r="AB5874">
        <v>14</v>
      </c>
      <c r="AC5874">
        <v>0.08</v>
      </c>
      <c r="AD5874">
        <v>0</v>
      </c>
      <c r="AE5874">
        <v>0</v>
      </c>
      <c r="AF5874">
        <v>0</v>
      </c>
      <c r="AG5874" t="s">
        <v>22124</v>
      </c>
      <c r="AH5874" s="21" t="str">
        <f t="shared" si="182"/>
        <v>YR25</v>
      </c>
      <c r="AI5874" s="21">
        <v>258.95999999999998</v>
      </c>
      <c r="AJ5874" s="21">
        <f t="shared" si="183"/>
        <v>98.769063180827885</v>
      </c>
      <c r="AK5874" s="21" t="s">
        <v>2063</v>
      </c>
      <c r="AL5874" t="s">
        <v>2923</v>
      </c>
      <c r="AM5874" s="26" t="s">
        <v>38</v>
      </c>
      <c r="AN5874" t="s">
        <v>2032</v>
      </c>
    </row>
    <row r="5875" spans="1:40" ht="15" hidden="1" thickTop="1" x14ac:dyDescent="0.35">
      <c r="A5875" t="s">
        <v>14143</v>
      </c>
      <c r="B5875" t="s">
        <v>22125</v>
      </c>
      <c r="C5875" t="s">
        <v>3313</v>
      </c>
      <c r="D5875" t="s">
        <v>22126</v>
      </c>
      <c r="E5875" t="s">
        <v>2681</v>
      </c>
      <c r="F5875">
        <v>1</v>
      </c>
      <c r="G5875" t="s">
        <v>2682</v>
      </c>
      <c r="H5875" t="s">
        <v>2620</v>
      </c>
      <c r="I5875" t="s">
        <v>2076</v>
      </c>
      <c r="J5875" t="s">
        <v>3315</v>
      </c>
      <c r="K5875" t="s">
        <v>2684</v>
      </c>
      <c r="L5875" t="s">
        <v>2058</v>
      </c>
      <c r="M5875" t="s">
        <v>2059</v>
      </c>
      <c r="N5875">
        <v>6</v>
      </c>
      <c r="O5875">
        <v>179</v>
      </c>
      <c r="P5875">
        <v>0.73</v>
      </c>
      <c r="Q5875">
        <v>24480</v>
      </c>
      <c r="R5875">
        <v>1</v>
      </c>
      <c r="S5875">
        <v>23</v>
      </c>
      <c r="T5875">
        <v>0.09</v>
      </c>
      <c r="U5875">
        <v>5</v>
      </c>
      <c r="V5875">
        <v>156</v>
      </c>
      <c r="W5875">
        <v>0.64</v>
      </c>
      <c r="X5875">
        <v>0</v>
      </c>
      <c r="Y5875">
        <v>0</v>
      </c>
      <c r="Z5875">
        <v>0</v>
      </c>
      <c r="AA5875">
        <v>0</v>
      </c>
      <c r="AB5875">
        <v>0</v>
      </c>
      <c r="AC5875">
        <v>0</v>
      </c>
      <c r="AD5875">
        <v>0</v>
      </c>
      <c r="AE5875">
        <v>0</v>
      </c>
      <c r="AF5875">
        <v>0</v>
      </c>
      <c r="AG5875" t="s">
        <v>22127</v>
      </c>
      <c r="AH5875" s="21" t="str">
        <f t="shared" si="182"/>
        <v>YR25</v>
      </c>
      <c r="AI5875" s="21">
        <v>345.36</v>
      </c>
      <c r="AJ5875" s="21">
        <f t="shared" si="183"/>
        <v>99.268790849673209</v>
      </c>
      <c r="AK5875" s="21" t="s">
        <v>2060</v>
      </c>
      <c r="AL5875" t="s">
        <v>2686</v>
      </c>
      <c r="AM5875" s="26" t="s">
        <v>38</v>
      </c>
      <c r="AN5875" t="s">
        <v>2031</v>
      </c>
    </row>
    <row r="5876" spans="1:40" ht="15" hidden="1" thickTop="1" x14ac:dyDescent="0.35">
      <c r="A5876" t="s">
        <v>14147</v>
      </c>
      <c r="B5876" t="s">
        <v>22128</v>
      </c>
      <c r="C5876" t="s">
        <v>3654</v>
      </c>
      <c r="D5876" t="s">
        <v>22129</v>
      </c>
      <c r="E5876" t="s">
        <v>3656</v>
      </c>
      <c r="F5876">
        <v>1</v>
      </c>
      <c r="G5876" t="s">
        <v>2619</v>
      </c>
      <c r="H5876" t="s">
        <v>2620</v>
      </c>
      <c r="I5876" t="s">
        <v>2076</v>
      </c>
      <c r="J5876" t="s">
        <v>3657</v>
      </c>
      <c r="K5876" t="s">
        <v>2655</v>
      </c>
      <c r="L5876" t="s">
        <v>2058</v>
      </c>
      <c r="M5876" t="s">
        <v>2059</v>
      </c>
      <c r="N5876">
        <v>5</v>
      </c>
      <c r="O5876">
        <v>175</v>
      </c>
      <c r="P5876">
        <v>0.71</v>
      </c>
      <c r="Q5876">
        <v>24480</v>
      </c>
      <c r="R5876">
        <v>1</v>
      </c>
      <c r="S5876">
        <v>48</v>
      </c>
      <c r="T5876">
        <v>0.2</v>
      </c>
      <c r="U5876">
        <v>4</v>
      </c>
      <c r="V5876">
        <v>127</v>
      </c>
      <c r="W5876">
        <v>0.52</v>
      </c>
      <c r="X5876">
        <v>0</v>
      </c>
      <c r="Y5876">
        <v>0</v>
      </c>
      <c r="Z5876">
        <v>0</v>
      </c>
      <c r="AA5876">
        <v>0</v>
      </c>
      <c r="AB5876">
        <v>0</v>
      </c>
      <c r="AC5876">
        <v>0</v>
      </c>
      <c r="AD5876">
        <v>0</v>
      </c>
      <c r="AE5876">
        <v>0</v>
      </c>
      <c r="AF5876">
        <v>0</v>
      </c>
      <c r="AG5876" t="s">
        <v>22130</v>
      </c>
      <c r="AH5876" s="21" t="str">
        <f t="shared" si="182"/>
        <v>YR25</v>
      </c>
      <c r="AI5876" s="21">
        <v>345.36</v>
      </c>
      <c r="AJ5876" s="21">
        <f t="shared" si="183"/>
        <v>99.28513071895425</v>
      </c>
      <c r="AK5876" s="21" t="s">
        <v>2060</v>
      </c>
      <c r="AL5876" t="s">
        <v>3659</v>
      </c>
      <c r="AM5876" s="26" t="s">
        <v>38</v>
      </c>
      <c r="AN5876" t="s">
        <v>2032</v>
      </c>
    </row>
    <row r="5877" spans="1:40" ht="15" hidden="1" thickTop="1" x14ac:dyDescent="0.35">
      <c r="A5877" t="s">
        <v>14151</v>
      </c>
      <c r="B5877" t="s">
        <v>22131</v>
      </c>
      <c r="C5877" t="s">
        <v>5466</v>
      </c>
      <c r="D5877" t="s">
        <v>14819</v>
      </c>
      <c r="E5877" t="s">
        <v>3820</v>
      </c>
      <c r="F5877">
        <v>1</v>
      </c>
      <c r="G5877" t="s">
        <v>2816</v>
      </c>
      <c r="H5877" t="s">
        <v>2620</v>
      </c>
      <c r="I5877" t="s">
        <v>2076</v>
      </c>
      <c r="J5877" t="s">
        <v>3821</v>
      </c>
      <c r="K5877" t="s">
        <v>2818</v>
      </c>
      <c r="L5877" t="s">
        <v>2058</v>
      </c>
      <c r="M5877" t="s">
        <v>2059</v>
      </c>
      <c r="N5877">
        <v>2</v>
      </c>
      <c r="O5877">
        <v>119</v>
      </c>
      <c r="P5877">
        <v>0.49</v>
      </c>
      <c r="Q5877">
        <v>24480</v>
      </c>
      <c r="R5877">
        <v>1</v>
      </c>
      <c r="S5877">
        <v>73</v>
      </c>
      <c r="T5877">
        <v>0.3</v>
      </c>
      <c r="U5877">
        <v>1</v>
      </c>
      <c r="V5877">
        <v>46</v>
      </c>
      <c r="W5877">
        <v>0.19</v>
      </c>
      <c r="X5877">
        <v>0</v>
      </c>
      <c r="Y5877">
        <v>0</v>
      </c>
      <c r="Z5877">
        <v>0</v>
      </c>
      <c r="AA5877">
        <v>0</v>
      </c>
      <c r="AB5877">
        <v>0</v>
      </c>
      <c r="AC5877">
        <v>0</v>
      </c>
      <c r="AD5877">
        <v>0</v>
      </c>
      <c r="AE5877">
        <v>0</v>
      </c>
      <c r="AF5877">
        <v>0</v>
      </c>
      <c r="AG5877" t="s">
        <v>22132</v>
      </c>
      <c r="AH5877" s="21" t="str">
        <f t="shared" si="182"/>
        <v>YR25</v>
      </c>
      <c r="AI5877" s="21">
        <v>345.36</v>
      </c>
      <c r="AJ5877" s="21">
        <f t="shared" si="183"/>
        <v>99.513888888888886</v>
      </c>
      <c r="AK5877" s="21" t="s">
        <v>2060</v>
      </c>
      <c r="AL5877" t="s">
        <v>2820</v>
      </c>
      <c r="AM5877" s="26" t="s">
        <v>38</v>
      </c>
      <c r="AN5877" t="s">
        <v>2031</v>
      </c>
    </row>
    <row r="5878" spans="1:40" ht="15" hidden="1" thickTop="1" x14ac:dyDescent="0.35">
      <c r="A5878" t="s">
        <v>14155</v>
      </c>
      <c r="B5878" t="s">
        <v>22133</v>
      </c>
      <c r="C5878" t="s">
        <v>2918</v>
      </c>
      <c r="D5878" t="s">
        <v>22134</v>
      </c>
      <c r="E5878" t="s">
        <v>2943</v>
      </c>
      <c r="F5878">
        <v>1</v>
      </c>
      <c r="G5878" t="s">
        <v>2682</v>
      </c>
      <c r="H5878" t="s">
        <v>2620</v>
      </c>
      <c r="I5878" t="s">
        <v>2076</v>
      </c>
      <c r="J5878" t="s">
        <v>2921</v>
      </c>
      <c r="K5878" t="s">
        <v>2684</v>
      </c>
      <c r="L5878" t="s">
        <v>2058</v>
      </c>
      <c r="M5878" t="s">
        <v>2059</v>
      </c>
      <c r="N5878">
        <v>3</v>
      </c>
      <c r="O5878">
        <v>110</v>
      </c>
      <c r="P5878">
        <v>0.45</v>
      </c>
      <c r="Q5878">
        <v>24480</v>
      </c>
      <c r="R5878">
        <v>0</v>
      </c>
      <c r="S5878">
        <v>0</v>
      </c>
      <c r="T5878">
        <v>0</v>
      </c>
      <c r="U5878">
        <v>3</v>
      </c>
      <c r="V5878">
        <v>110</v>
      </c>
      <c r="W5878">
        <v>0.45</v>
      </c>
      <c r="X5878">
        <v>0</v>
      </c>
      <c r="Y5878">
        <v>0</v>
      </c>
      <c r="Z5878">
        <v>0</v>
      </c>
      <c r="AA5878">
        <v>0</v>
      </c>
      <c r="AB5878">
        <v>0</v>
      </c>
      <c r="AC5878">
        <v>0</v>
      </c>
      <c r="AD5878">
        <v>0</v>
      </c>
      <c r="AE5878">
        <v>0</v>
      </c>
      <c r="AF5878">
        <v>0</v>
      </c>
      <c r="AG5878" t="s">
        <v>22135</v>
      </c>
      <c r="AH5878" s="21" t="str">
        <f t="shared" si="182"/>
        <v>YR25</v>
      </c>
      <c r="AI5878" s="21">
        <v>345.36</v>
      </c>
      <c r="AJ5878" s="21">
        <f t="shared" si="183"/>
        <v>99.550653594771248</v>
      </c>
      <c r="AK5878" s="21" t="s">
        <v>2060</v>
      </c>
      <c r="AL5878" t="s">
        <v>2923</v>
      </c>
      <c r="AM5878" s="26" t="s">
        <v>38</v>
      </c>
      <c r="AN5878" t="s">
        <v>2030</v>
      </c>
    </row>
    <row r="5879" spans="1:40" ht="15" hidden="1" thickTop="1" x14ac:dyDescent="0.35">
      <c r="A5879" t="s">
        <v>14159</v>
      </c>
      <c r="B5879" t="s">
        <v>22136</v>
      </c>
      <c r="C5879" t="s">
        <v>2722</v>
      </c>
      <c r="D5879" t="s">
        <v>22137</v>
      </c>
      <c r="E5879" t="s">
        <v>2724</v>
      </c>
      <c r="F5879">
        <v>1</v>
      </c>
      <c r="G5879" t="s">
        <v>2682</v>
      </c>
      <c r="H5879" t="s">
        <v>2620</v>
      </c>
      <c r="I5879" t="s">
        <v>2076</v>
      </c>
      <c r="J5879" t="s">
        <v>2725</v>
      </c>
      <c r="K5879" t="s">
        <v>2684</v>
      </c>
      <c r="L5879" t="s">
        <v>2058</v>
      </c>
      <c r="M5879" t="s">
        <v>2170</v>
      </c>
      <c r="N5879">
        <v>6</v>
      </c>
      <c r="O5879">
        <v>186</v>
      </c>
      <c r="P5879">
        <v>1.22</v>
      </c>
      <c r="Q5879">
        <v>15300</v>
      </c>
      <c r="R5879">
        <v>1</v>
      </c>
      <c r="S5879">
        <v>51</v>
      </c>
      <c r="T5879">
        <v>0.33</v>
      </c>
      <c r="U5879">
        <v>5</v>
      </c>
      <c r="V5879">
        <v>135</v>
      </c>
      <c r="W5879">
        <v>0.88</v>
      </c>
      <c r="X5879">
        <v>0</v>
      </c>
      <c r="Y5879">
        <v>0</v>
      </c>
      <c r="Z5879">
        <v>0</v>
      </c>
      <c r="AA5879">
        <v>0</v>
      </c>
      <c r="AB5879">
        <v>0</v>
      </c>
      <c r="AC5879">
        <v>0</v>
      </c>
      <c r="AD5879">
        <v>0</v>
      </c>
      <c r="AE5879">
        <v>0</v>
      </c>
      <c r="AF5879">
        <v>0</v>
      </c>
      <c r="AG5879" t="s">
        <v>22138</v>
      </c>
      <c r="AH5879" s="21" t="str">
        <f t="shared" si="182"/>
        <v>YR25</v>
      </c>
      <c r="AI5879" s="21">
        <v>216</v>
      </c>
      <c r="AJ5879" s="21">
        <f t="shared" si="183"/>
        <v>98.784313725490193</v>
      </c>
      <c r="AK5879" s="21" t="s">
        <v>2063</v>
      </c>
      <c r="AL5879" t="s">
        <v>2725</v>
      </c>
      <c r="AM5879" s="26" t="s">
        <v>38</v>
      </c>
      <c r="AN5879" t="s">
        <v>2030</v>
      </c>
    </row>
    <row r="5880" spans="1:40" ht="15" hidden="1" thickTop="1" x14ac:dyDescent="0.35">
      <c r="A5880" t="s">
        <v>14161</v>
      </c>
      <c r="B5880" t="s">
        <v>22139</v>
      </c>
      <c r="C5880" t="s">
        <v>3313</v>
      </c>
      <c r="D5880" t="s">
        <v>22140</v>
      </c>
      <c r="E5880" t="s">
        <v>2681</v>
      </c>
      <c r="F5880">
        <v>1</v>
      </c>
      <c r="G5880" t="s">
        <v>2682</v>
      </c>
      <c r="H5880" t="s">
        <v>2620</v>
      </c>
      <c r="I5880" t="s">
        <v>2076</v>
      </c>
      <c r="J5880" t="s">
        <v>3315</v>
      </c>
      <c r="K5880" t="s">
        <v>2684</v>
      </c>
      <c r="L5880" t="s">
        <v>2058</v>
      </c>
      <c r="M5880" t="s">
        <v>2170</v>
      </c>
      <c r="N5880">
        <v>10</v>
      </c>
      <c r="O5880">
        <v>272</v>
      </c>
      <c r="P5880">
        <v>1.78</v>
      </c>
      <c r="Q5880">
        <v>15300</v>
      </c>
      <c r="R5880">
        <v>5</v>
      </c>
      <c r="S5880">
        <v>162</v>
      </c>
      <c r="T5880">
        <v>1.06</v>
      </c>
      <c r="U5880">
        <v>5</v>
      </c>
      <c r="V5880">
        <v>110</v>
      </c>
      <c r="W5880">
        <v>0.72</v>
      </c>
      <c r="X5880">
        <v>0</v>
      </c>
      <c r="Y5880">
        <v>0</v>
      </c>
      <c r="Z5880">
        <v>0</v>
      </c>
      <c r="AA5880">
        <v>0</v>
      </c>
      <c r="AB5880">
        <v>0</v>
      </c>
      <c r="AC5880">
        <v>0</v>
      </c>
      <c r="AD5880">
        <v>0</v>
      </c>
      <c r="AE5880">
        <v>0</v>
      </c>
      <c r="AF5880">
        <v>0</v>
      </c>
      <c r="AG5880" t="s">
        <v>22141</v>
      </c>
      <c r="AH5880" s="21" t="str">
        <f t="shared" si="182"/>
        <v>YR25</v>
      </c>
      <c r="AI5880" s="21">
        <v>216</v>
      </c>
      <c r="AJ5880" s="21">
        <f t="shared" si="183"/>
        <v>98.222222222222229</v>
      </c>
      <c r="AK5880" s="21" t="s">
        <v>2063</v>
      </c>
      <c r="AL5880" t="s">
        <v>2686</v>
      </c>
      <c r="AM5880" s="26" t="s">
        <v>38</v>
      </c>
      <c r="AN5880" t="s">
        <v>2030</v>
      </c>
    </row>
    <row r="5881" spans="1:40" ht="15" hidden="1" thickTop="1" x14ac:dyDescent="0.35">
      <c r="A5881" t="s">
        <v>14162</v>
      </c>
      <c r="B5881" t="s">
        <v>22142</v>
      </c>
      <c r="C5881" t="s">
        <v>17612</v>
      </c>
      <c r="D5881" t="s">
        <v>22143</v>
      </c>
      <c r="E5881" t="s">
        <v>17614</v>
      </c>
      <c r="F5881">
        <v>1</v>
      </c>
      <c r="G5881" t="s">
        <v>2619</v>
      </c>
      <c r="H5881" t="s">
        <v>2620</v>
      </c>
      <c r="I5881" t="s">
        <v>2076</v>
      </c>
      <c r="J5881" t="s">
        <v>17615</v>
      </c>
      <c r="K5881" t="s">
        <v>2655</v>
      </c>
      <c r="L5881" t="s">
        <v>2058</v>
      </c>
      <c r="M5881" t="s">
        <v>2059</v>
      </c>
      <c r="N5881">
        <v>5</v>
      </c>
      <c r="O5881">
        <v>3355</v>
      </c>
      <c r="P5881">
        <v>13.71</v>
      </c>
      <c r="Q5881">
        <v>24480</v>
      </c>
      <c r="R5881">
        <v>4</v>
      </c>
      <c r="S5881">
        <v>2259</v>
      </c>
      <c r="T5881">
        <v>9.23</v>
      </c>
      <c r="U5881">
        <v>1</v>
      </c>
      <c r="V5881">
        <v>1096</v>
      </c>
      <c r="W5881">
        <v>4.4800000000000004</v>
      </c>
      <c r="X5881">
        <v>0</v>
      </c>
      <c r="Y5881">
        <v>0</v>
      </c>
      <c r="Z5881">
        <v>0</v>
      </c>
      <c r="AA5881">
        <v>0</v>
      </c>
      <c r="AB5881">
        <v>0</v>
      </c>
      <c r="AC5881">
        <v>0</v>
      </c>
      <c r="AD5881">
        <v>0</v>
      </c>
      <c r="AE5881">
        <v>0</v>
      </c>
      <c r="AF5881">
        <v>0</v>
      </c>
      <c r="AG5881" t="s">
        <v>22144</v>
      </c>
      <c r="AH5881" s="21" t="str">
        <f t="shared" si="182"/>
        <v>YR25</v>
      </c>
      <c r="AI5881" s="21">
        <v>345.36</v>
      </c>
      <c r="AJ5881" s="21">
        <f t="shared" si="183"/>
        <v>86.294934640522882</v>
      </c>
      <c r="AK5881" s="21" t="s">
        <v>2063</v>
      </c>
      <c r="AL5881" t="s">
        <v>3659</v>
      </c>
      <c r="AM5881" s="26" t="s">
        <v>38</v>
      </c>
      <c r="AN5881" t="s">
        <v>2030</v>
      </c>
    </row>
    <row r="5882" spans="1:40" ht="15" hidden="1" thickTop="1" x14ac:dyDescent="0.35">
      <c r="A5882" t="s">
        <v>14165</v>
      </c>
      <c r="B5882" t="s">
        <v>22145</v>
      </c>
      <c r="C5882" t="s">
        <v>3351</v>
      </c>
      <c r="D5882" t="s">
        <v>22146</v>
      </c>
      <c r="E5882" t="s">
        <v>3353</v>
      </c>
      <c r="F5882">
        <v>1</v>
      </c>
      <c r="G5882" t="s">
        <v>2682</v>
      </c>
      <c r="H5882" t="s">
        <v>2620</v>
      </c>
      <c r="I5882" t="s">
        <v>2076</v>
      </c>
      <c r="J5882" t="s">
        <v>2683</v>
      </c>
      <c r="K5882" t="s">
        <v>2684</v>
      </c>
      <c r="L5882" t="s">
        <v>2058</v>
      </c>
      <c r="M5882" t="s">
        <v>2170</v>
      </c>
      <c r="N5882">
        <v>8</v>
      </c>
      <c r="O5882">
        <v>239</v>
      </c>
      <c r="P5882">
        <v>1.56</v>
      </c>
      <c r="Q5882">
        <v>15300</v>
      </c>
      <c r="R5882">
        <v>4</v>
      </c>
      <c r="S5882">
        <v>141</v>
      </c>
      <c r="T5882">
        <v>0.92</v>
      </c>
      <c r="U5882">
        <v>4</v>
      </c>
      <c r="V5882">
        <v>98</v>
      </c>
      <c r="W5882">
        <v>0.64</v>
      </c>
      <c r="X5882">
        <v>0</v>
      </c>
      <c r="Y5882">
        <v>0</v>
      </c>
      <c r="Z5882">
        <v>0</v>
      </c>
      <c r="AA5882">
        <v>0</v>
      </c>
      <c r="AB5882">
        <v>0</v>
      </c>
      <c r="AC5882">
        <v>0</v>
      </c>
      <c r="AD5882">
        <v>0</v>
      </c>
      <c r="AE5882">
        <v>0</v>
      </c>
      <c r="AF5882">
        <v>0</v>
      </c>
      <c r="AG5882" t="s">
        <v>22147</v>
      </c>
      <c r="AH5882" s="21" t="str">
        <f t="shared" si="182"/>
        <v>YR25</v>
      </c>
      <c r="AI5882" s="21">
        <v>216</v>
      </c>
      <c r="AJ5882" s="21">
        <f t="shared" si="183"/>
        <v>98.437908496732021</v>
      </c>
      <c r="AK5882" s="21" t="s">
        <v>2063</v>
      </c>
      <c r="AL5882" t="s">
        <v>2686</v>
      </c>
      <c r="AM5882" s="26" t="s">
        <v>38</v>
      </c>
      <c r="AN5882" t="s">
        <v>2031</v>
      </c>
    </row>
    <row r="5883" spans="1:40" ht="15" hidden="1" thickTop="1" x14ac:dyDescent="0.35">
      <c r="A5883" t="s">
        <v>14169</v>
      </c>
      <c r="B5883" t="s">
        <v>22148</v>
      </c>
      <c r="C5883" t="s">
        <v>2925</v>
      </c>
      <c r="D5883" t="s">
        <v>22149</v>
      </c>
      <c r="E5883" t="s">
        <v>2920</v>
      </c>
      <c r="F5883">
        <v>1</v>
      </c>
      <c r="G5883" t="s">
        <v>2682</v>
      </c>
      <c r="H5883" t="s">
        <v>2620</v>
      </c>
      <c r="I5883" t="s">
        <v>2076</v>
      </c>
      <c r="J5883" t="s">
        <v>2921</v>
      </c>
      <c r="K5883" t="s">
        <v>2684</v>
      </c>
      <c r="L5883" t="s">
        <v>2058</v>
      </c>
      <c r="M5883" t="s">
        <v>2726</v>
      </c>
      <c r="N5883">
        <v>3</v>
      </c>
      <c r="O5883">
        <v>83</v>
      </c>
      <c r="P5883">
        <v>0.48</v>
      </c>
      <c r="Q5883">
        <v>17340</v>
      </c>
      <c r="R5883">
        <v>0</v>
      </c>
      <c r="S5883">
        <v>0</v>
      </c>
      <c r="T5883">
        <v>0</v>
      </c>
      <c r="U5883">
        <v>3</v>
      </c>
      <c r="V5883">
        <v>83</v>
      </c>
      <c r="W5883">
        <v>0.48</v>
      </c>
      <c r="X5883">
        <v>0</v>
      </c>
      <c r="Y5883">
        <v>0</v>
      </c>
      <c r="Z5883">
        <v>0</v>
      </c>
      <c r="AA5883">
        <v>0</v>
      </c>
      <c r="AB5883">
        <v>0</v>
      </c>
      <c r="AC5883">
        <v>0</v>
      </c>
      <c r="AD5883">
        <v>0</v>
      </c>
      <c r="AE5883">
        <v>0</v>
      </c>
      <c r="AF5883">
        <v>0</v>
      </c>
      <c r="AG5883" t="s">
        <v>22150</v>
      </c>
      <c r="AH5883" s="21" t="str">
        <f t="shared" si="182"/>
        <v>YR25</v>
      </c>
      <c r="AI5883" s="21">
        <v>244.56000000000003</v>
      </c>
      <c r="AJ5883" s="21">
        <f t="shared" si="183"/>
        <v>99.52133794694349</v>
      </c>
      <c r="AK5883" s="21" t="s">
        <v>2060</v>
      </c>
      <c r="AL5883" t="s">
        <v>2923</v>
      </c>
      <c r="AM5883" s="26" t="s">
        <v>38</v>
      </c>
      <c r="AN5883" t="s">
        <v>2031</v>
      </c>
    </row>
    <row r="5884" spans="1:40" ht="15" hidden="1" thickTop="1" x14ac:dyDescent="0.35">
      <c r="A5884" t="s">
        <v>8470</v>
      </c>
      <c r="B5884" t="s">
        <v>22151</v>
      </c>
      <c r="C5884" t="s">
        <v>2722</v>
      </c>
      <c r="D5884" t="s">
        <v>22152</v>
      </c>
      <c r="E5884" t="s">
        <v>2724</v>
      </c>
      <c r="F5884">
        <v>1</v>
      </c>
      <c r="G5884" t="s">
        <v>2682</v>
      </c>
      <c r="H5884" t="s">
        <v>2620</v>
      </c>
      <c r="I5884" t="s">
        <v>2076</v>
      </c>
      <c r="J5884" t="s">
        <v>2725</v>
      </c>
      <c r="K5884" t="s">
        <v>2684</v>
      </c>
      <c r="L5884" t="s">
        <v>2058</v>
      </c>
      <c r="M5884" t="s">
        <v>2059</v>
      </c>
      <c r="N5884">
        <v>6</v>
      </c>
      <c r="O5884">
        <v>134</v>
      </c>
      <c r="P5884">
        <v>0.55000000000000004</v>
      </c>
      <c r="Q5884">
        <v>24480</v>
      </c>
      <c r="R5884">
        <v>1</v>
      </c>
      <c r="S5884">
        <v>30</v>
      </c>
      <c r="T5884">
        <v>0.12</v>
      </c>
      <c r="U5884">
        <v>2</v>
      </c>
      <c r="V5884">
        <v>44</v>
      </c>
      <c r="W5884">
        <v>0.18</v>
      </c>
      <c r="X5884">
        <v>0</v>
      </c>
      <c r="Y5884">
        <v>0</v>
      </c>
      <c r="Z5884">
        <v>0</v>
      </c>
      <c r="AA5884">
        <v>3</v>
      </c>
      <c r="AB5884">
        <v>60</v>
      </c>
      <c r="AC5884">
        <v>0.25</v>
      </c>
      <c r="AD5884">
        <v>0</v>
      </c>
      <c r="AE5884">
        <v>0</v>
      </c>
      <c r="AF5884">
        <v>0</v>
      </c>
      <c r="AG5884" t="s">
        <v>22153</v>
      </c>
      <c r="AH5884" s="21" t="str">
        <f t="shared" si="182"/>
        <v>YR25</v>
      </c>
      <c r="AI5884" s="21">
        <v>345.36</v>
      </c>
      <c r="AJ5884" s="21">
        <f t="shared" si="183"/>
        <v>99.452614379084963</v>
      </c>
      <c r="AK5884" s="21" t="s">
        <v>2060</v>
      </c>
      <c r="AL5884" t="s">
        <v>2725</v>
      </c>
      <c r="AM5884" s="26" t="s">
        <v>38</v>
      </c>
      <c r="AN5884" t="s">
        <v>2032</v>
      </c>
    </row>
    <row r="5885" spans="1:40" ht="15" hidden="1" thickTop="1" x14ac:dyDescent="0.35">
      <c r="A5885" t="s">
        <v>14176</v>
      </c>
      <c r="B5885" t="s">
        <v>22154</v>
      </c>
      <c r="C5885" t="s">
        <v>5365</v>
      </c>
      <c r="D5885" t="s">
        <v>17840</v>
      </c>
      <c r="E5885" t="s">
        <v>3704</v>
      </c>
      <c r="F5885">
        <v>1</v>
      </c>
      <c r="G5885" t="s">
        <v>2619</v>
      </c>
      <c r="H5885" t="s">
        <v>2620</v>
      </c>
      <c r="I5885" t="s">
        <v>2076</v>
      </c>
      <c r="J5885" t="s">
        <v>3705</v>
      </c>
      <c r="K5885" t="s">
        <v>2655</v>
      </c>
      <c r="L5885" t="s">
        <v>2058</v>
      </c>
      <c r="M5885" t="s">
        <v>2059</v>
      </c>
      <c r="N5885">
        <v>8</v>
      </c>
      <c r="O5885">
        <v>414</v>
      </c>
      <c r="P5885">
        <v>1.69</v>
      </c>
      <c r="Q5885">
        <v>24480</v>
      </c>
      <c r="R5885">
        <v>1</v>
      </c>
      <c r="S5885">
        <v>23</v>
      </c>
      <c r="T5885">
        <v>0.09</v>
      </c>
      <c r="U5885">
        <v>7</v>
      </c>
      <c r="V5885">
        <v>391</v>
      </c>
      <c r="W5885">
        <v>1.6</v>
      </c>
      <c r="X5885">
        <v>0</v>
      </c>
      <c r="Y5885">
        <v>0</v>
      </c>
      <c r="Z5885">
        <v>0</v>
      </c>
      <c r="AA5885">
        <v>0</v>
      </c>
      <c r="AB5885">
        <v>0</v>
      </c>
      <c r="AC5885">
        <v>0</v>
      </c>
      <c r="AD5885">
        <v>0</v>
      </c>
      <c r="AE5885">
        <v>0</v>
      </c>
      <c r="AF5885">
        <v>0</v>
      </c>
      <c r="AG5885" t="s">
        <v>22155</v>
      </c>
      <c r="AH5885" s="21" t="str">
        <f t="shared" si="182"/>
        <v>YR25</v>
      </c>
      <c r="AI5885" s="21">
        <v>345.36</v>
      </c>
      <c r="AJ5885" s="21">
        <f t="shared" si="183"/>
        <v>98.308823529411768</v>
      </c>
      <c r="AK5885" s="21" t="s">
        <v>2063</v>
      </c>
      <c r="AL5885" t="s">
        <v>2984</v>
      </c>
      <c r="AM5885" s="26" t="s">
        <v>38</v>
      </c>
      <c r="AN5885" t="s">
        <v>2030</v>
      </c>
    </row>
    <row r="5886" spans="1:40" ht="15" hidden="1" thickTop="1" x14ac:dyDescent="0.35">
      <c r="A5886" t="s">
        <v>14182</v>
      </c>
      <c r="B5886" t="s">
        <v>22156</v>
      </c>
      <c r="C5886" t="s">
        <v>3972</v>
      </c>
      <c r="D5886" t="s">
        <v>22157</v>
      </c>
      <c r="E5886" t="s">
        <v>2681</v>
      </c>
      <c r="F5886">
        <v>1</v>
      </c>
      <c r="G5886" t="s">
        <v>2682</v>
      </c>
      <c r="H5886" t="s">
        <v>2620</v>
      </c>
      <c r="I5886" t="s">
        <v>2076</v>
      </c>
      <c r="J5886" t="s">
        <v>2683</v>
      </c>
      <c r="K5886" t="s">
        <v>2684</v>
      </c>
      <c r="L5886" t="s">
        <v>2058</v>
      </c>
      <c r="M5886" t="s">
        <v>2059</v>
      </c>
      <c r="N5886">
        <v>1</v>
      </c>
      <c r="O5886">
        <v>55</v>
      </c>
      <c r="P5886">
        <v>0.22</v>
      </c>
      <c r="Q5886">
        <v>24480</v>
      </c>
      <c r="R5886">
        <v>0</v>
      </c>
      <c r="S5886">
        <v>0</v>
      </c>
      <c r="T5886">
        <v>0</v>
      </c>
      <c r="U5886">
        <v>0</v>
      </c>
      <c r="V5886">
        <v>0</v>
      </c>
      <c r="W5886">
        <v>0</v>
      </c>
      <c r="X5886">
        <v>1</v>
      </c>
      <c r="Y5886">
        <v>55</v>
      </c>
      <c r="Z5886">
        <v>0.22</v>
      </c>
      <c r="AA5886">
        <v>0</v>
      </c>
      <c r="AB5886">
        <v>0</v>
      </c>
      <c r="AC5886">
        <v>0</v>
      </c>
      <c r="AD5886">
        <v>0</v>
      </c>
      <c r="AE5886">
        <v>0</v>
      </c>
      <c r="AF5886">
        <v>0</v>
      </c>
      <c r="AG5886" t="s">
        <v>22158</v>
      </c>
      <c r="AH5886" s="21" t="str">
        <f t="shared" si="182"/>
        <v>YR25</v>
      </c>
      <c r="AI5886" s="21">
        <v>345.36</v>
      </c>
      <c r="AJ5886" s="21">
        <f t="shared" si="183"/>
        <v>99.775326797385617</v>
      </c>
      <c r="AK5886" s="21" t="s">
        <v>2060</v>
      </c>
      <c r="AL5886" t="s">
        <v>2686</v>
      </c>
      <c r="AM5886" s="26" t="s">
        <v>38</v>
      </c>
      <c r="AN5886" t="s">
        <v>2031</v>
      </c>
    </row>
    <row r="5887" spans="1:40" ht="15" hidden="1" thickTop="1" x14ac:dyDescent="0.35">
      <c r="A5887" t="s">
        <v>14185</v>
      </c>
      <c r="B5887" t="s">
        <v>22159</v>
      </c>
      <c r="C5887" t="s">
        <v>2941</v>
      </c>
      <c r="D5887" t="s">
        <v>22160</v>
      </c>
      <c r="E5887" t="s">
        <v>2920</v>
      </c>
      <c r="F5887">
        <v>1</v>
      </c>
      <c r="G5887" t="s">
        <v>2682</v>
      </c>
      <c r="H5887" t="s">
        <v>2620</v>
      </c>
      <c r="I5887" t="s">
        <v>2076</v>
      </c>
      <c r="J5887" t="s">
        <v>2921</v>
      </c>
      <c r="K5887" t="s">
        <v>2684</v>
      </c>
      <c r="L5887" t="s">
        <v>2058</v>
      </c>
      <c r="M5887" t="s">
        <v>2170</v>
      </c>
      <c r="N5887">
        <v>7</v>
      </c>
      <c r="O5887">
        <v>247</v>
      </c>
      <c r="P5887">
        <v>1.61</v>
      </c>
      <c r="Q5887">
        <v>15300</v>
      </c>
      <c r="R5887">
        <v>0</v>
      </c>
      <c r="S5887">
        <v>0</v>
      </c>
      <c r="T5887">
        <v>0</v>
      </c>
      <c r="U5887">
        <v>6</v>
      </c>
      <c r="V5887">
        <v>176</v>
      </c>
      <c r="W5887">
        <v>1.1499999999999999</v>
      </c>
      <c r="X5887">
        <v>0</v>
      </c>
      <c r="Y5887">
        <v>0</v>
      </c>
      <c r="Z5887">
        <v>0</v>
      </c>
      <c r="AA5887">
        <v>1</v>
      </c>
      <c r="AB5887">
        <v>71</v>
      </c>
      <c r="AC5887">
        <v>0.46</v>
      </c>
      <c r="AD5887">
        <v>0</v>
      </c>
      <c r="AE5887">
        <v>0</v>
      </c>
      <c r="AF5887">
        <v>0</v>
      </c>
      <c r="AG5887" t="s">
        <v>22161</v>
      </c>
      <c r="AH5887" s="21" t="str">
        <f t="shared" si="182"/>
        <v>YR25</v>
      </c>
      <c r="AI5887" s="21">
        <v>216</v>
      </c>
      <c r="AJ5887" s="21">
        <f t="shared" si="183"/>
        <v>98.385620915032675</v>
      </c>
      <c r="AK5887" s="21" t="s">
        <v>2063</v>
      </c>
      <c r="AL5887" t="s">
        <v>2923</v>
      </c>
      <c r="AM5887" s="26" t="s">
        <v>38</v>
      </c>
      <c r="AN5887" t="s">
        <v>2031</v>
      </c>
    </row>
    <row r="5888" spans="1:40" ht="15" hidden="1" thickTop="1" x14ac:dyDescent="0.35">
      <c r="A5888" t="s">
        <v>14188</v>
      </c>
      <c r="B5888" t="s">
        <v>22162</v>
      </c>
      <c r="C5888" t="s">
        <v>6682</v>
      </c>
      <c r="D5888" t="s">
        <v>22163</v>
      </c>
      <c r="E5888" t="s">
        <v>6684</v>
      </c>
      <c r="F5888">
        <v>4</v>
      </c>
      <c r="G5888" t="s">
        <v>2682</v>
      </c>
      <c r="H5888" t="s">
        <v>2620</v>
      </c>
      <c r="I5888" t="s">
        <v>2076</v>
      </c>
      <c r="J5888" t="s">
        <v>6685</v>
      </c>
      <c r="K5888" t="s">
        <v>2684</v>
      </c>
      <c r="L5888" t="s">
        <v>2058</v>
      </c>
      <c r="M5888" t="s">
        <v>2059</v>
      </c>
      <c r="N5888">
        <v>18</v>
      </c>
      <c r="O5888">
        <v>1602</v>
      </c>
      <c r="P5888">
        <v>6.54</v>
      </c>
      <c r="Q5888">
        <v>24480</v>
      </c>
      <c r="R5888">
        <v>13</v>
      </c>
      <c r="S5888">
        <v>1450</v>
      </c>
      <c r="T5888">
        <v>5.92</v>
      </c>
      <c r="U5888">
        <v>5</v>
      </c>
      <c r="V5888">
        <v>152</v>
      </c>
      <c r="W5888">
        <v>0.62</v>
      </c>
      <c r="X5888">
        <v>0</v>
      </c>
      <c r="Y5888">
        <v>0</v>
      </c>
      <c r="Z5888">
        <v>0</v>
      </c>
      <c r="AA5888">
        <v>0</v>
      </c>
      <c r="AB5888">
        <v>0</v>
      </c>
      <c r="AC5888">
        <v>0</v>
      </c>
      <c r="AD5888">
        <v>0</v>
      </c>
      <c r="AE5888">
        <v>0</v>
      </c>
      <c r="AF5888">
        <v>0</v>
      </c>
      <c r="AG5888" t="s">
        <v>22164</v>
      </c>
      <c r="AH5888" s="21" t="str">
        <f t="shared" si="182"/>
        <v>YR25</v>
      </c>
      <c r="AI5888" s="21">
        <v>345.36</v>
      </c>
      <c r="AJ5888" s="21">
        <f t="shared" si="183"/>
        <v>93.455882352941174</v>
      </c>
      <c r="AK5888" s="21" t="s">
        <v>2063</v>
      </c>
      <c r="AL5888" t="s">
        <v>2725</v>
      </c>
      <c r="AM5888" s="26" t="s">
        <v>38</v>
      </c>
      <c r="AN5888" t="s">
        <v>2032</v>
      </c>
    </row>
    <row r="5889" spans="1:40" ht="15" hidden="1" thickTop="1" x14ac:dyDescent="0.35">
      <c r="A5889" t="s">
        <v>14191</v>
      </c>
      <c r="B5889" t="s">
        <v>22165</v>
      </c>
      <c r="C5889" t="s">
        <v>2651</v>
      </c>
      <c r="D5889" t="s">
        <v>22166</v>
      </c>
      <c r="E5889" t="s">
        <v>2653</v>
      </c>
      <c r="F5889">
        <v>1</v>
      </c>
      <c r="G5889" t="s">
        <v>2619</v>
      </c>
      <c r="H5889" t="s">
        <v>2620</v>
      </c>
      <c r="I5889" t="s">
        <v>2076</v>
      </c>
      <c r="J5889" t="s">
        <v>2654</v>
      </c>
      <c r="K5889" t="s">
        <v>2655</v>
      </c>
      <c r="L5889" t="s">
        <v>2058</v>
      </c>
      <c r="M5889" t="s">
        <v>2170</v>
      </c>
      <c r="N5889">
        <v>4</v>
      </c>
      <c r="O5889">
        <v>227</v>
      </c>
      <c r="P5889">
        <v>1.48</v>
      </c>
      <c r="Q5889">
        <v>15300</v>
      </c>
      <c r="R5889">
        <v>3</v>
      </c>
      <c r="S5889">
        <v>184</v>
      </c>
      <c r="T5889">
        <v>1.2</v>
      </c>
      <c r="U5889">
        <v>1</v>
      </c>
      <c r="V5889">
        <v>43</v>
      </c>
      <c r="W5889">
        <v>0.28000000000000003</v>
      </c>
      <c r="X5889">
        <v>0</v>
      </c>
      <c r="Y5889">
        <v>0</v>
      </c>
      <c r="Z5889">
        <v>0</v>
      </c>
      <c r="AA5889">
        <v>0</v>
      </c>
      <c r="AB5889">
        <v>0</v>
      </c>
      <c r="AC5889">
        <v>0</v>
      </c>
      <c r="AD5889">
        <v>0</v>
      </c>
      <c r="AE5889">
        <v>0</v>
      </c>
      <c r="AF5889">
        <v>0</v>
      </c>
      <c r="AG5889" t="s">
        <v>22167</v>
      </c>
      <c r="AH5889" s="21" t="str">
        <f t="shared" si="182"/>
        <v>YR25</v>
      </c>
      <c r="AI5889" s="21">
        <v>216</v>
      </c>
      <c r="AJ5889" s="21">
        <f t="shared" si="183"/>
        <v>98.51633986928104</v>
      </c>
      <c r="AK5889" s="21" t="s">
        <v>2063</v>
      </c>
      <c r="AL5889" t="s">
        <v>2657</v>
      </c>
      <c r="AM5889" s="26" t="s">
        <v>38</v>
      </c>
      <c r="AN5889" t="s">
        <v>2030</v>
      </c>
    </row>
    <row r="5890" spans="1:40" ht="15" hidden="1" thickTop="1" x14ac:dyDescent="0.35">
      <c r="A5890" t="s">
        <v>14194</v>
      </c>
      <c r="B5890" t="s">
        <v>22168</v>
      </c>
      <c r="C5890" t="s">
        <v>2679</v>
      </c>
      <c r="D5890" t="s">
        <v>22169</v>
      </c>
      <c r="E5890" t="s">
        <v>3353</v>
      </c>
      <c r="F5890">
        <v>1</v>
      </c>
      <c r="G5890" t="s">
        <v>2682</v>
      </c>
      <c r="H5890" t="s">
        <v>2620</v>
      </c>
      <c r="I5890" t="s">
        <v>2076</v>
      </c>
      <c r="J5890" t="s">
        <v>2683</v>
      </c>
      <c r="K5890" t="s">
        <v>2684</v>
      </c>
      <c r="L5890" t="s">
        <v>2058</v>
      </c>
      <c r="M5890" t="s">
        <v>2059</v>
      </c>
      <c r="N5890">
        <v>11</v>
      </c>
      <c r="O5890">
        <v>293</v>
      </c>
      <c r="P5890">
        <v>1.2</v>
      </c>
      <c r="Q5890">
        <v>24480</v>
      </c>
      <c r="R5890">
        <v>6</v>
      </c>
      <c r="S5890">
        <v>160</v>
      </c>
      <c r="T5890">
        <v>0.65</v>
      </c>
      <c r="U5890">
        <v>5</v>
      </c>
      <c r="V5890">
        <v>133</v>
      </c>
      <c r="W5890">
        <v>0.54</v>
      </c>
      <c r="X5890">
        <v>0</v>
      </c>
      <c r="Y5890">
        <v>0</v>
      </c>
      <c r="Z5890">
        <v>0</v>
      </c>
      <c r="AA5890">
        <v>0</v>
      </c>
      <c r="AB5890">
        <v>0</v>
      </c>
      <c r="AC5890">
        <v>0</v>
      </c>
      <c r="AD5890">
        <v>0</v>
      </c>
      <c r="AE5890">
        <v>0</v>
      </c>
      <c r="AF5890">
        <v>0</v>
      </c>
      <c r="AG5890" t="s">
        <v>22170</v>
      </c>
      <c r="AH5890" s="21" t="str">
        <f t="shared" si="182"/>
        <v>YR25</v>
      </c>
      <c r="AI5890" s="21">
        <v>345.36</v>
      </c>
      <c r="AJ5890" s="21">
        <f t="shared" si="183"/>
        <v>98.803104575163403</v>
      </c>
      <c r="AK5890" s="21" t="s">
        <v>2063</v>
      </c>
      <c r="AL5890" t="s">
        <v>2686</v>
      </c>
      <c r="AM5890" s="26" t="s">
        <v>38</v>
      </c>
      <c r="AN5890" t="s">
        <v>2030</v>
      </c>
    </row>
    <row r="5891" spans="1:40" ht="15" hidden="1" thickTop="1" x14ac:dyDescent="0.35">
      <c r="A5891" t="s">
        <v>8473</v>
      </c>
      <c r="B5891" t="s">
        <v>22171</v>
      </c>
      <c r="C5891" t="s">
        <v>2941</v>
      </c>
      <c r="D5891" t="s">
        <v>22172</v>
      </c>
      <c r="E5891" t="s">
        <v>2943</v>
      </c>
      <c r="F5891">
        <v>1</v>
      </c>
      <c r="G5891" t="s">
        <v>2682</v>
      </c>
      <c r="H5891" t="s">
        <v>2620</v>
      </c>
      <c r="I5891" t="s">
        <v>2076</v>
      </c>
      <c r="J5891" t="s">
        <v>2921</v>
      </c>
      <c r="K5891" t="s">
        <v>2684</v>
      </c>
      <c r="L5891" t="s">
        <v>2058</v>
      </c>
      <c r="M5891" t="s">
        <v>2059</v>
      </c>
      <c r="N5891">
        <v>2</v>
      </c>
      <c r="O5891">
        <v>70</v>
      </c>
      <c r="P5891">
        <v>0.28999999999999998</v>
      </c>
      <c r="Q5891">
        <v>24480</v>
      </c>
      <c r="R5891">
        <v>0</v>
      </c>
      <c r="S5891">
        <v>0</v>
      </c>
      <c r="T5891">
        <v>0</v>
      </c>
      <c r="U5891">
        <v>2</v>
      </c>
      <c r="V5891">
        <v>70</v>
      </c>
      <c r="W5891">
        <v>0.28999999999999998</v>
      </c>
      <c r="X5891">
        <v>0</v>
      </c>
      <c r="Y5891">
        <v>0</v>
      </c>
      <c r="Z5891">
        <v>0</v>
      </c>
      <c r="AA5891">
        <v>0</v>
      </c>
      <c r="AB5891">
        <v>0</v>
      </c>
      <c r="AC5891">
        <v>0</v>
      </c>
      <c r="AD5891">
        <v>0</v>
      </c>
      <c r="AE5891">
        <v>0</v>
      </c>
      <c r="AF5891">
        <v>0</v>
      </c>
      <c r="AG5891" t="s">
        <v>22173</v>
      </c>
      <c r="AH5891" s="21" t="str">
        <f t="shared" si="182"/>
        <v>YR25</v>
      </c>
      <c r="AI5891" s="21">
        <v>345.36</v>
      </c>
      <c r="AJ5891" s="21">
        <f t="shared" si="183"/>
        <v>99.714052287581694</v>
      </c>
      <c r="AK5891" s="21" t="s">
        <v>2060</v>
      </c>
      <c r="AL5891" t="s">
        <v>2923</v>
      </c>
      <c r="AM5891" s="26" t="s">
        <v>38</v>
      </c>
      <c r="AN5891" t="s">
        <v>2031</v>
      </c>
    </row>
    <row r="5892" spans="1:40" ht="15" hidden="1" thickTop="1" x14ac:dyDescent="0.35">
      <c r="A5892" t="s">
        <v>14200</v>
      </c>
      <c r="B5892" t="s">
        <v>22174</v>
      </c>
      <c r="C5892" t="s">
        <v>3134</v>
      </c>
      <c r="D5892" t="s">
        <v>22175</v>
      </c>
      <c r="E5892" t="s">
        <v>2724</v>
      </c>
      <c r="F5892">
        <v>1</v>
      </c>
      <c r="G5892" t="s">
        <v>2682</v>
      </c>
      <c r="H5892" t="s">
        <v>2620</v>
      </c>
      <c r="I5892" t="s">
        <v>2076</v>
      </c>
      <c r="J5892" t="s">
        <v>2725</v>
      </c>
      <c r="K5892" t="s">
        <v>2684</v>
      </c>
      <c r="L5892" t="s">
        <v>2058</v>
      </c>
      <c r="M5892" t="s">
        <v>2170</v>
      </c>
      <c r="N5892">
        <v>1</v>
      </c>
      <c r="O5892">
        <v>112</v>
      </c>
      <c r="P5892">
        <v>0.73</v>
      </c>
      <c r="Q5892">
        <v>15300</v>
      </c>
      <c r="R5892">
        <v>0</v>
      </c>
      <c r="S5892">
        <v>0</v>
      </c>
      <c r="T5892">
        <v>0</v>
      </c>
      <c r="U5892">
        <v>1</v>
      </c>
      <c r="V5892">
        <v>112</v>
      </c>
      <c r="W5892">
        <v>0.73</v>
      </c>
      <c r="X5892">
        <v>0</v>
      </c>
      <c r="Y5892">
        <v>0</v>
      </c>
      <c r="Z5892">
        <v>0</v>
      </c>
      <c r="AA5892">
        <v>0</v>
      </c>
      <c r="AB5892">
        <v>0</v>
      </c>
      <c r="AC5892">
        <v>0</v>
      </c>
      <c r="AD5892">
        <v>0</v>
      </c>
      <c r="AE5892">
        <v>0</v>
      </c>
      <c r="AF5892">
        <v>0</v>
      </c>
      <c r="AG5892" t="s">
        <v>22176</v>
      </c>
      <c r="AH5892" s="21" t="str">
        <f t="shared" si="182"/>
        <v>YR25</v>
      </c>
      <c r="AI5892" s="21">
        <v>216</v>
      </c>
      <c r="AJ5892" s="21">
        <f t="shared" si="183"/>
        <v>99.267973856209153</v>
      </c>
      <c r="AK5892" s="21" t="s">
        <v>2060</v>
      </c>
      <c r="AL5892" t="s">
        <v>2725</v>
      </c>
      <c r="AM5892" s="26" t="s">
        <v>38</v>
      </c>
      <c r="AN5892" t="s">
        <v>2031</v>
      </c>
    </row>
    <row r="5893" spans="1:40" ht="15" hidden="1" thickTop="1" x14ac:dyDescent="0.35">
      <c r="A5893" t="s">
        <v>14204</v>
      </c>
      <c r="B5893" t="s">
        <v>22177</v>
      </c>
      <c r="C5893" t="s">
        <v>5365</v>
      </c>
      <c r="D5893" t="s">
        <v>22178</v>
      </c>
      <c r="E5893" t="s">
        <v>5634</v>
      </c>
      <c r="F5893">
        <v>1</v>
      </c>
      <c r="G5893" t="s">
        <v>2619</v>
      </c>
      <c r="H5893" t="s">
        <v>2620</v>
      </c>
      <c r="I5893" t="s">
        <v>2076</v>
      </c>
      <c r="J5893" t="s">
        <v>3705</v>
      </c>
      <c r="K5893" t="s">
        <v>2655</v>
      </c>
      <c r="L5893" t="s">
        <v>2058</v>
      </c>
      <c r="M5893" t="s">
        <v>2059</v>
      </c>
      <c r="N5893">
        <v>2</v>
      </c>
      <c r="O5893">
        <v>638</v>
      </c>
      <c r="P5893">
        <v>2.61</v>
      </c>
      <c r="Q5893">
        <v>24480</v>
      </c>
      <c r="R5893">
        <v>0</v>
      </c>
      <c r="S5893">
        <v>0</v>
      </c>
      <c r="T5893">
        <v>0</v>
      </c>
      <c r="U5893">
        <v>1</v>
      </c>
      <c r="V5893">
        <v>55</v>
      </c>
      <c r="W5893">
        <v>0.22</v>
      </c>
      <c r="X5893">
        <v>0</v>
      </c>
      <c r="Y5893">
        <v>0</v>
      </c>
      <c r="Z5893">
        <v>0</v>
      </c>
      <c r="AA5893">
        <v>0</v>
      </c>
      <c r="AB5893">
        <v>0</v>
      </c>
      <c r="AC5893">
        <v>0</v>
      </c>
      <c r="AD5893">
        <v>1</v>
      </c>
      <c r="AE5893">
        <v>583</v>
      </c>
      <c r="AF5893">
        <v>2.38</v>
      </c>
      <c r="AG5893" t="s">
        <v>22179</v>
      </c>
      <c r="AH5893" s="21" t="str">
        <f t="shared" si="182"/>
        <v>YR25</v>
      </c>
      <c r="AI5893" s="21">
        <v>345.36</v>
      </c>
      <c r="AJ5893" s="21">
        <f t="shared" si="183"/>
        <v>97.393790849673209</v>
      </c>
      <c r="AK5893" s="21" t="s">
        <v>2063</v>
      </c>
      <c r="AL5893" t="s">
        <v>2984</v>
      </c>
      <c r="AM5893" s="26" t="s">
        <v>38</v>
      </c>
      <c r="AN5893" t="s">
        <v>2031</v>
      </c>
    </row>
    <row r="5894" spans="1:40" ht="15" hidden="1" thickTop="1" x14ac:dyDescent="0.35">
      <c r="A5894" t="s">
        <v>14208</v>
      </c>
      <c r="B5894" t="s">
        <v>22180</v>
      </c>
      <c r="C5894" t="s">
        <v>3758</v>
      </c>
      <c r="D5894" t="s">
        <v>22181</v>
      </c>
      <c r="E5894" t="s">
        <v>3353</v>
      </c>
      <c r="F5894">
        <v>1</v>
      </c>
      <c r="G5894" t="s">
        <v>2682</v>
      </c>
      <c r="H5894" t="s">
        <v>2620</v>
      </c>
      <c r="I5894" t="s">
        <v>2076</v>
      </c>
      <c r="J5894" t="s">
        <v>2683</v>
      </c>
      <c r="K5894" t="s">
        <v>2684</v>
      </c>
      <c r="L5894" t="s">
        <v>2058</v>
      </c>
      <c r="M5894" t="s">
        <v>2170</v>
      </c>
      <c r="N5894">
        <v>10</v>
      </c>
      <c r="O5894">
        <v>294</v>
      </c>
      <c r="P5894">
        <v>1.92</v>
      </c>
      <c r="Q5894">
        <v>15300</v>
      </c>
      <c r="R5894">
        <v>2</v>
      </c>
      <c r="S5894">
        <v>37</v>
      </c>
      <c r="T5894">
        <v>0.24</v>
      </c>
      <c r="U5894">
        <v>8</v>
      </c>
      <c r="V5894">
        <v>257</v>
      </c>
      <c r="W5894">
        <v>1.68</v>
      </c>
      <c r="X5894">
        <v>0</v>
      </c>
      <c r="Y5894">
        <v>0</v>
      </c>
      <c r="Z5894">
        <v>0</v>
      </c>
      <c r="AA5894">
        <v>0</v>
      </c>
      <c r="AB5894">
        <v>0</v>
      </c>
      <c r="AC5894">
        <v>0</v>
      </c>
      <c r="AD5894">
        <v>0</v>
      </c>
      <c r="AE5894">
        <v>0</v>
      </c>
      <c r="AF5894">
        <v>0</v>
      </c>
      <c r="AG5894" t="s">
        <v>22182</v>
      </c>
      <c r="AH5894" s="21" t="str">
        <f t="shared" si="182"/>
        <v>YR25</v>
      </c>
      <c r="AI5894" s="21">
        <v>216</v>
      </c>
      <c r="AJ5894" s="21">
        <f t="shared" si="183"/>
        <v>98.078431372549019</v>
      </c>
      <c r="AK5894" s="21" t="s">
        <v>2063</v>
      </c>
      <c r="AL5894" t="s">
        <v>2686</v>
      </c>
      <c r="AM5894" s="26" t="s">
        <v>38</v>
      </c>
      <c r="AN5894" t="s">
        <v>2030</v>
      </c>
    </row>
    <row r="5895" spans="1:40" ht="15" hidden="1" thickTop="1" x14ac:dyDescent="0.35">
      <c r="A5895" t="s">
        <v>14212</v>
      </c>
      <c r="B5895" t="s">
        <v>22183</v>
      </c>
      <c r="C5895" t="s">
        <v>2941</v>
      </c>
      <c r="D5895" t="s">
        <v>22172</v>
      </c>
      <c r="E5895" t="s">
        <v>2943</v>
      </c>
      <c r="F5895">
        <v>1</v>
      </c>
      <c r="G5895" t="s">
        <v>2682</v>
      </c>
      <c r="H5895" t="s">
        <v>2620</v>
      </c>
      <c r="I5895" t="s">
        <v>2076</v>
      </c>
      <c r="J5895" t="s">
        <v>2921</v>
      </c>
      <c r="K5895" t="s">
        <v>2684</v>
      </c>
      <c r="L5895" t="s">
        <v>2058</v>
      </c>
      <c r="M5895" t="s">
        <v>2059</v>
      </c>
      <c r="N5895">
        <v>3</v>
      </c>
      <c r="O5895">
        <v>127</v>
      </c>
      <c r="P5895">
        <v>0.52</v>
      </c>
      <c r="Q5895">
        <v>24480</v>
      </c>
      <c r="R5895">
        <v>3</v>
      </c>
      <c r="S5895">
        <v>127</v>
      </c>
      <c r="T5895">
        <v>0.52</v>
      </c>
      <c r="U5895">
        <v>0</v>
      </c>
      <c r="V5895">
        <v>0</v>
      </c>
      <c r="W5895">
        <v>0</v>
      </c>
      <c r="X5895">
        <v>0</v>
      </c>
      <c r="Y5895">
        <v>0</v>
      </c>
      <c r="Z5895">
        <v>0</v>
      </c>
      <c r="AA5895">
        <v>0</v>
      </c>
      <c r="AB5895">
        <v>0</v>
      </c>
      <c r="AC5895">
        <v>0</v>
      </c>
      <c r="AD5895">
        <v>0</v>
      </c>
      <c r="AE5895">
        <v>0</v>
      </c>
      <c r="AF5895">
        <v>0</v>
      </c>
      <c r="AG5895" t="s">
        <v>22184</v>
      </c>
      <c r="AH5895" s="21" t="str">
        <f t="shared" ref="AH5895:AH5958" si="184">LEFT(AG5895,4)</f>
        <v>YR25</v>
      </c>
      <c r="AI5895" s="21">
        <v>345.36</v>
      </c>
      <c r="AJ5895" s="21">
        <f t="shared" ref="AJ5895:AJ5958" si="185">100-(O5895/Q5895*100)</f>
        <v>99.481209150326791</v>
      </c>
      <c r="AK5895" s="21" t="s">
        <v>2060</v>
      </c>
      <c r="AL5895" t="s">
        <v>2923</v>
      </c>
      <c r="AM5895" s="26" t="s">
        <v>38</v>
      </c>
      <c r="AN5895" t="s">
        <v>2029</v>
      </c>
    </row>
    <row r="5896" spans="1:40" ht="15" hidden="1" thickTop="1" x14ac:dyDescent="0.35">
      <c r="A5896" t="s">
        <v>14215</v>
      </c>
      <c r="B5896" t="s">
        <v>22185</v>
      </c>
      <c r="C5896" t="s">
        <v>2722</v>
      </c>
      <c r="D5896" t="s">
        <v>22186</v>
      </c>
      <c r="E5896" t="s">
        <v>2724</v>
      </c>
      <c r="F5896">
        <v>1</v>
      </c>
      <c r="G5896" t="s">
        <v>2682</v>
      </c>
      <c r="H5896" t="s">
        <v>2620</v>
      </c>
      <c r="I5896" t="s">
        <v>2076</v>
      </c>
      <c r="J5896" t="s">
        <v>2725</v>
      </c>
      <c r="K5896" t="s">
        <v>2684</v>
      </c>
      <c r="L5896" t="s">
        <v>2058</v>
      </c>
      <c r="M5896" t="s">
        <v>2170</v>
      </c>
      <c r="N5896">
        <v>3</v>
      </c>
      <c r="O5896">
        <v>126</v>
      </c>
      <c r="P5896">
        <v>0.82</v>
      </c>
      <c r="Q5896">
        <v>15300</v>
      </c>
      <c r="R5896">
        <v>1</v>
      </c>
      <c r="S5896">
        <v>44</v>
      </c>
      <c r="T5896">
        <v>0.28999999999999998</v>
      </c>
      <c r="U5896">
        <v>2</v>
      </c>
      <c r="V5896">
        <v>82</v>
      </c>
      <c r="W5896">
        <v>0.54</v>
      </c>
      <c r="X5896">
        <v>0</v>
      </c>
      <c r="Y5896">
        <v>0</v>
      </c>
      <c r="Z5896">
        <v>0</v>
      </c>
      <c r="AA5896">
        <v>0</v>
      </c>
      <c r="AB5896">
        <v>0</v>
      </c>
      <c r="AC5896">
        <v>0</v>
      </c>
      <c r="AD5896">
        <v>0</v>
      </c>
      <c r="AE5896">
        <v>0</v>
      </c>
      <c r="AF5896">
        <v>0</v>
      </c>
      <c r="AG5896" t="s">
        <v>22187</v>
      </c>
      <c r="AH5896" s="21" t="str">
        <f t="shared" si="184"/>
        <v>YR25</v>
      </c>
      <c r="AI5896" s="21">
        <v>216</v>
      </c>
      <c r="AJ5896" s="21">
        <f t="shared" si="185"/>
        <v>99.17647058823529</v>
      </c>
      <c r="AK5896" s="21" t="s">
        <v>2063</v>
      </c>
      <c r="AL5896" t="s">
        <v>2725</v>
      </c>
      <c r="AM5896" s="26" t="s">
        <v>38</v>
      </c>
      <c r="AN5896" t="s">
        <v>2029</v>
      </c>
    </row>
    <row r="5897" spans="1:40" ht="15" hidden="1" thickTop="1" x14ac:dyDescent="0.35">
      <c r="A5897" t="s">
        <v>14218</v>
      </c>
      <c r="B5897" t="s">
        <v>22188</v>
      </c>
      <c r="C5897" t="s">
        <v>2651</v>
      </c>
      <c r="D5897" t="s">
        <v>22189</v>
      </c>
      <c r="E5897" t="s">
        <v>2653</v>
      </c>
      <c r="F5897">
        <v>1</v>
      </c>
      <c r="G5897" t="s">
        <v>2619</v>
      </c>
      <c r="H5897" t="s">
        <v>2620</v>
      </c>
      <c r="I5897" t="s">
        <v>2076</v>
      </c>
      <c r="J5897" t="s">
        <v>2654</v>
      </c>
      <c r="K5897" t="s">
        <v>2655</v>
      </c>
      <c r="L5897" t="s">
        <v>2058</v>
      </c>
      <c r="M5897" t="s">
        <v>2059</v>
      </c>
      <c r="N5897">
        <v>5</v>
      </c>
      <c r="O5897">
        <v>303</v>
      </c>
      <c r="P5897">
        <v>1.24</v>
      </c>
      <c r="Q5897">
        <v>24480</v>
      </c>
      <c r="R5897">
        <v>1</v>
      </c>
      <c r="S5897">
        <v>36</v>
      </c>
      <c r="T5897">
        <v>0.15</v>
      </c>
      <c r="U5897">
        <v>4</v>
      </c>
      <c r="V5897">
        <v>267</v>
      </c>
      <c r="W5897">
        <v>1.0900000000000001</v>
      </c>
      <c r="X5897">
        <v>0</v>
      </c>
      <c r="Y5897">
        <v>0</v>
      </c>
      <c r="Z5897">
        <v>0</v>
      </c>
      <c r="AA5897">
        <v>0</v>
      </c>
      <c r="AB5897">
        <v>0</v>
      </c>
      <c r="AC5897">
        <v>0</v>
      </c>
      <c r="AD5897">
        <v>0</v>
      </c>
      <c r="AE5897">
        <v>0</v>
      </c>
      <c r="AF5897">
        <v>0</v>
      </c>
      <c r="AG5897" t="s">
        <v>22190</v>
      </c>
      <c r="AH5897" s="21" t="str">
        <f t="shared" si="184"/>
        <v>YR25</v>
      </c>
      <c r="AI5897" s="21">
        <v>345.36</v>
      </c>
      <c r="AJ5897" s="21">
        <f t="shared" si="185"/>
        <v>98.762254901960787</v>
      </c>
      <c r="AK5897" s="21" t="s">
        <v>2063</v>
      </c>
      <c r="AL5897" t="s">
        <v>2657</v>
      </c>
      <c r="AM5897" s="26" t="s">
        <v>38</v>
      </c>
      <c r="AN5897" t="s">
        <v>2031</v>
      </c>
    </row>
    <row r="5898" spans="1:40" ht="15" hidden="1" thickTop="1" x14ac:dyDescent="0.35">
      <c r="A5898" t="s">
        <v>14221</v>
      </c>
      <c r="B5898" t="s">
        <v>22191</v>
      </c>
      <c r="C5898" t="s">
        <v>3758</v>
      </c>
      <c r="D5898" t="s">
        <v>22192</v>
      </c>
      <c r="E5898" t="s">
        <v>3353</v>
      </c>
      <c r="F5898">
        <v>1</v>
      </c>
      <c r="G5898" t="s">
        <v>2682</v>
      </c>
      <c r="H5898" t="s">
        <v>2620</v>
      </c>
      <c r="I5898" t="s">
        <v>2076</v>
      </c>
      <c r="J5898" t="s">
        <v>2683</v>
      </c>
      <c r="K5898" t="s">
        <v>2684</v>
      </c>
      <c r="L5898" t="s">
        <v>2058</v>
      </c>
      <c r="M5898" t="s">
        <v>2059</v>
      </c>
      <c r="N5898">
        <v>8</v>
      </c>
      <c r="O5898">
        <v>264</v>
      </c>
      <c r="P5898">
        <v>1.08</v>
      </c>
      <c r="Q5898">
        <v>24480</v>
      </c>
      <c r="R5898">
        <v>5</v>
      </c>
      <c r="S5898">
        <v>190</v>
      </c>
      <c r="T5898">
        <v>0.78</v>
      </c>
      <c r="U5898">
        <v>3</v>
      </c>
      <c r="V5898">
        <v>74</v>
      </c>
      <c r="W5898">
        <v>0.3</v>
      </c>
      <c r="X5898">
        <v>0</v>
      </c>
      <c r="Y5898">
        <v>0</v>
      </c>
      <c r="Z5898">
        <v>0</v>
      </c>
      <c r="AA5898">
        <v>0</v>
      </c>
      <c r="AB5898">
        <v>0</v>
      </c>
      <c r="AC5898">
        <v>0</v>
      </c>
      <c r="AD5898">
        <v>0</v>
      </c>
      <c r="AE5898">
        <v>0</v>
      </c>
      <c r="AF5898">
        <v>0</v>
      </c>
      <c r="AG5898" t="s">
        <v>22193</v>
      </c>
      <c r="AH5898" s="21" t="str">
        <f t="shared" si="184"/>
        <v>YR25</v>
      </c>
      <c r="AI5898" s="21">
        <v>345.36</v>
      </c>
      <c r="AJ5898" s="21">
        <f t="shared" si="185"/>
        <v>98.921568627450981</v>
      </c>
      <c r="AK5898" s="21" t="s">
        <v>2063</v>
      </c>
      <c r="AL5898" t="s">
        <v>2686</v>
      </c>
      <c r="AM5898" s="26" t="s">
        <v>38</v>
      </c>
      <c r="AN5898" t="s">
        <v>2031</v>
      </c>
    </row>
    <row r="5899" spans="1:40" ht="15" hidden="1" thickTop="1" x14ac:dyDescent="0.35">
      <c r="A5899" t="s">
        <v>14224</v>
      </c>
      <c r="B5899" t="s">
        <v>22194</v>
      </c>
      <c r="C5899" t="s">
        <v>2918</v>
      </c>
      <c r="D5899" t="s">
        <v>22195</v>
      </c>
      <c r="E5899" t="s">
        <v>2920</v>
      </c>
      <c r="F5899">
        <v>1</v>
      </c>
      <c r="G5899" t="s">
        <v>2682</v>
      </c>
      <c r="H5899" t="s">
        <v>2620</v>
      </c>
      <c r="I5899" t="s">
        <v>2076</v>
      </c>
      <c r="J5899" t="s">
        <v>2921</v>
      </c>
      <c r="K5899" t="s">
        <v>2684</v>
      </c>
      <c r="L5899" t="s">
        <v>2058</v>
      </c>
      <c r="M5899" t="s">
        <v>2059</v>
      </c>
      <c r="N5899">
        <v>2</v>
      </c>
      <c r="O5899">
        <v>62</v>
      </c>
      <c r="P5899">
        <v>0.25</v>
      </c>
      <c r="Q5899">
        <v>24480</v>
      </c>
      <c r="R5899">
        <v>0</v>
      </c>
      <c r="S5899">
        <v>0</v>
      </c>
      <c r="T5899">
        <v>0</v>
      </c>
      <c r="U5899">
        <v>2</v>
      </c>
      <c r="V5899">
        <v>62</v>
      </c>
      <c r="W5899">
        <v>0.25</v>
      </c>
      <c r="X5899">
        <v>0</v>
      </c>
      <c r="Y5899">
        <v>0</v>
      </c>
      <c r="Z5899">
        <v>0</v>
      </c>
      <c r="AA5899">
        <v>0</v>
      </c>
      <c r="AB5899">
        <v>0</v>
      </c>
      <c r="AC5899">
        <v>0</v>
      </c>
      <c r="AD5899">
        <v>0</v>
      </c>
      <c r="AE5899">
        <v>0</v>
      </c>
      <c r="AF5899">
        <v>0</v>
      </c>
      <c r="AG5899" t="s">
        <v>22196</v>
      </c>
      <c r="AH5899" s="21" t="str">
        <f t="shared" si="184"/>
        <v>YR25</v>
      </c>
      <c r="AI5899" s="21">
        <v>345.36</v>
      </c>
      <c r="AJ5899" s="21">
        <f t="shared" si="185"/>
        <v>99.746732026143789</v>
      </c>
      <c r="AK5899" s="21" t="s">
        <v>2060</v>
      </c>
      <c r="AL5899" t="s">
        <v>2923</v>
      </c>
      <c r="AM5899" s="26" t="s">
        <v>38</v>
      </c>
      <c r="AN5899" t="s">
        <v>2030</v>
      </c>
    </row>
    <row r="5900" spans="1:40" ht="15" hidden="1" thickTop="1" x14ac:dyDescent="0.35">
      <c r="A5900" t="s">
        <v>14228</v>
      </c>
      <c r="B5900" t="s">
        <v>22197</v>
      </c>
      <c r="C5900" t="s">
        <v>5654</v>
      </c>
      <c r="D5900" t="s">
        <v>22198</v>
      </c>
      <c r="E5900" t="s">
        <v>3704</v>
      </c>
      <c r="F5900">
        <v>1</v>
      </c>
      <c r="G5900" t="s">
        <v>2619</v>
      </c>
      <c r="H5900" t="s">
        <v>2620</v>
      </c>
      <c r="I5900" t="s">
        <v>2076</v>
      </c>
      <c r="J5900" t="s">
        <v>3705</v>
      </c>
      <c r="K5900" t="s">
        <v>2655</v>
      </c>
      <c r="L5900" t="s">
        <v>2058</v>
      </c>
      <c r="M5900" t="s">
        <v>2170</v>
      </c>
      <c r="N5900">
        <v>12</v>
      </c>
      <c r="O5900">
        <v>542</v>
      </c>
      <c r="P5900">
        <v>3.54</v>
      </c>
      <c r="Q5900">
        <v>15300</v>
      </c>
      <c r="R5900">
        <v>6</v>
      </c>
      <c r="S5900">
        <v>293</v>
      </c>
      <c r="T5900">
        <v>1.92</v>
      </c>
      <c r="U5900">
        <v>6</v>
      </c>
      <c r="V5900">
        <v>249</v>
      </c>
      <c r="W5900">
        <v>1.63</v>
      </c>
      <c r="X5900">
        <v>0</v>
      </c>
      <c r="Y5900">
        <v>0</v>
      </c>
      <c r="Z5900">
        <v>0</v>
      </c>
      <c r="AA5900">
        <v>0</v>
      </c>
      <c r="AB5900">
        <v>0</v>
      </c>
      <c r="AC5900">
        <v>0</v>
      </c>
      <c r="AD5900">
        <v>0</v>
      </c>
      <c r="AE5900">
        <v>0</v>
      </c>
      <c r="AF5900">
        <v>0</v>
      </c>
      <c r="AG5900" t="s">
        <v>22199</v>
      </c>
      <c r="AH5900" s="21" t="str">
        <f t="shared" si="184"/>
        <v>YR25</v>
      </c>
      <c r="AI5900" s="21">
        <v>216</v>
      </c>
      <c r="AJ5900" s="21">
        <f t="shared" si="185"/>
        <v>96.457516339869287</v>
      </c>
      <c r="AK5900" s="21" t="s">
        <v>2063</v>
      </c>
      <c r="AL5900" t="s">
        <v>2984</v>
      </c>
      <c r="AM5900" s="26" t="s">
        <v>38</v>
      </c>
      <c r="AN5900" t="s">
        <v>2030</v>
      </c>
    </row>
    <row r="5901" spans="1:40" ht="15" hidden="1" thickTop="1" x14ac:dyDescent="0.35">
      <c r="A5901" t="s">
        <v>8483</v>
      </c>
      <c r="B5901" t="s">
        <v>22200</v>
      </c>
      <c r="C5901" t="s">
        <v>4756</v>
      </c>
      <c r="D5901" t="s">
        <v>22201</v>
      </c>
      <c r="E5901" t="s">
        <v>2681</v>
      </c>
      <c r="F5901">
        <v>1</v>
      </c>
      <c r="G5901" t="s">
        <v>2682</v>
      </c>
      <c r="H5901" t="s">
        <v>2620</v>
      </c>
      <c r="I5901" t="s">
        <v>2076</v>
      </c>
      <c r="J5901" t="s">
        <v>2683</v>
      </c>
      <c r="K5901" t="s">
        <v>2684</v>
      </c>
      <c r="L5901" t="s">
        <v>2058</v>
      </c>
      <c r="M5901" t="s">
        <v>2059</v>
      </c>
      <c r="N5901">
        <v>2</v>
      </c>
      <c r="O5901">
        <v>84</v>
      </c>
      <c r="P5901">
        <v>0.34</v>
      </c>
      <c r="Q5901">
        <v>24480</v>
      </c>
      <c r="R5901">
        <v>1</v>
      </c>
      <c r="S5901">
        <v>47</v>
      </c>
      <c r="T5901">
        <v>0.19</v>
      </c>
      <c r="U5901">
        <v>1</v>
      </c>
      <c r="V5901">
        <v>37</v>
      </c>
      <c r="W5901">
        <v>0.15</v>
      </c>
      <c r="X5901">
        <v>0</v>
      </c>
      <c r="Y5901">
        <v>0</v>
      </c>
      <c r="Z5901">
        <v>0</v>
      </c>
      <c r="AA5901">
        <v>0</v>
      </c>
      <c r="AB5901">
        <v>0</v>
      </c>
      <c r="AC5901">
        <v>0</v>
      </c>
      <c r="AD5901">
        <v>0</v>
      </c>
      <c r="AE5901">
        <v>0</v>
      </c>
      <c r="AF5901">
        <v>0</v>
      </c>
      <c r="AG5901" t="s">
        <v>22202</v>
      </c>
      <c r="AH5901" s="21" t="str">
        <f t="shared" si="184"/>
        <v>YR25</v>
      </c>
      <c r="AI5901" s="21">
        <v>345.36</v>
      </c>
      <c r="AJ5901" s="21">
        <f t="shared" si="185"/>
        <v>99.656862745098039</v>
      </c>
      <c r="AK5901" s="21" t="s">
        <v>2060</v>
      </c>
      <c r="AL5901" t="s">
        <v>2686</v>
      </c>
      <c r="AM5901" s="26" t="s">
        <v>38</v>
      </c>
      <c r="AN5901" t="s">
        <v>2030</v>
      </c>
    </row>
    <row r="5902" spans="1:40" ht="15" hidden="1" thickTop="1" x14ac:dyDescent="0.35">
      <c r="A5902" t="s">
        <v>14233</v>
      </c>
      <c r="B5902" t="s">
        <v>22203</v>
      </c>
      <c r="C5902" t="s">
        <v>5194</v>
      </c>
      <c r="D5902" t="s">
        <v>22204</v>
      </c>
      <c r="E5902" t="s">
        <v>4811</v>
      </c>
      <c r="F5902">
        <v>1</v>
      </c>
      <c r="G5902" t="s">
        <v>2600</v>
      </c>
      <c r="H5902" t="s">
        <v>2577</v>
      </c>
      <c r="I5902" t="s">
        <v>2076</v>
      </c>
      <c r="J5902" t="s">
        <v>2699</v>
      </c>
      <c r="K5902" t="s">
        <v>2579</v>
      </c>
      <c r="L5902" t="s">
        <v>2058</v>
      </c>
      <c r="M5902" t="s">
        <v>2310</v>
      </c>
      <c r="N5902">
        <v>2</v>
      </c>
      <c r="O5902">
        <v>102</v>
      </c>
      <c r="P5902">
        <v>0.63</v>
      </c>
      <c r="Q5902">
        <v>16320</v>
      </c>
      <c r="R5902">
        <v>1</v>
      </c>
      <c r="S5902">
        <v>61</v>
      </c>
      <c r="T5902">
        <v>0.37</v>
      </c>
      <c r="U5902">
        <v>0</v>
      </c>
      <c r="V5902">
        <v>0</v>
      </c>
      <c r="W5902">
        <v>0</v>
      </c>
      <c r="X5902">
        <v>1</v>
      </c>
      <c r="Y5902">
        <v>41</v>
      </c>
      <c r="Z5902">
        <v>0.25</v>
      </c>
      <c r="AA5902">
        <v>0</v>
      </c>
      <c r="AB5902">
        <v>0</v>
      </c>
      <c r="AC5902">
        <v>0</v>
      </c>
      <c r="AD5902">
        <v>0</v>
      </c>
      <c r="AE5902">
        <v>0</v>
      </c>
      <c r="AF5902">
        <v>0</v>
      </c>
      <c r="AG5902" t="s">
        <v>22205</v>
      </c>
      <c r="AH5902" s="21" t="str">
        <f t="shared" si="184"/>
        <v>YR25</v>
      </c>
      <c r="AI5902" s="21">
        <v>230.39999999999998</v>
      </c>
      <c r="AJ5902" s="21">
        <f t="shared" si="185"/>
        <v>99.375</v>
      </c>
      <c r="AK5902" s="21" t="s">
        <v>2060</v>
      </c>
      <c r="AL5902" t="s">
        <v>2581</v>
      </c>
      <c r="AM5902" s="26" t="s">
        <v>38</v>
      </c>
      <c r="AN5902" t="s">
        <v>2031</v>
      </c>
    </row>
    <row r="5903" spans="1:40" ht="15" hidden="1" thickTop="1" x14ac:dyDescent="0.35">
      <c r="A5903" t="s">
        <v>8494</v>
      </c>
      <c r="B5903" t="s">
        <v>22206</v>
      </c>
      <c r="C5903" t="s">
        <v>5365</v>
      </c>
      <c r="D5903" t="s">
        <v>22207</v>
      </c>
      <c r="E5903" t="s">
        <v>3704</v>
      </c>
      <c r="F5903">
        <v>1</v>
      </c>
      <c r="G5903" t="s">
        <v>2619</v>
      </c>
      <c r="H5903" t="s">
        <v>2620</v>
      </c>
      <c r="I5903" t="s">
        <v>2076</v>
      </c>
      <c r="J5903" t="s">
        <v>3705</v>
      </c>
      <c r="K5903" t="s">
        <v>2655</v>
      </c>
      <c r="L5903" t="s">
        <v>2058</v>
      </c>
      <c r="M5903" t="s">
        <v>2059</v>
      </c>
      <c r="N5903">
        <v>3</v>
      </c>
      <c r="O5903">
        <v>155</v>
      </c>
      <c r="P5903">
        <v>0.63</v>
      </c>
      <c r="Q5903">
        <v>24480</v>
      </c>
      <c r="R5903">
        <v>1</v>
      </c>
      <c r="S5903">
        <v>46</v>
      </c>
      <c r="T5903">
        <v>0.19</v>
      </c>
      <c r="U5903">
        <v>2</v>
      </c>
      <c r="V5903">
        <v>109</v>
      </c>
      <c r="W5903">
        <v>0.45</v>
      </c>
      <c r="X5903">
        <v>0</v>
      </c>
      <c r="Y5903">
        <v>0</v>
      </c>
      <c r="Z5903">
        <v>0</v>
      </c>
      <c r="AA5903">
        <v>0</v>
      </c>
      <c r="AB5903">
        <v>0</v>
      </c>
      <c r="AC5903">
        <v>0</v>
      </c>
      <c r="AD5903">
        <v>0</v>
      </c>
      <c r="AE5903">
        <v>0</v>
      </c>
      <c r="AF5903">
        <v>0</v>
      </c>
      <c r="AG5903" t="s">
        <v>22208</v>
      </c>
      <c r="AH5903" s="21" t="str">
        <f t="shared" si="184"/>
        <v>YR25</v>
      </c>
      <c r="AI5903" s="21">
        <v>345.36</v>
      </c>
      <c r="AJ5903" s="21">
        <f t="shared" si="185"/>
        <v>99.36683006535948</v>
      </c>
      <c r="AK5903" s="21" t="s">
        <v>2060</v>
      </c>
      <c r="AL5903" t="s">
        <v>2984</v>
      </c>
      <c r="AM5903" s="26" t="s">
        <v>38</v>
      </c>
      <c r="AN5903" t="s">
        <v>2032</v>
      </c>
    </row>
    <row r="5904" spans="1:40" ht="15" hidden="1" thickTop="1" x14ac:dyDescent="0.35">
      <c r="A5904" t="s">
        <v>14241</v>
      </c>
      <c r="B5904" t="s">
        <v>22209</v>
      </c>
      <c r="C5904" t="s">
        <v>3758</v>
      </c>
      <c r="D5904" t="s">
        <v>22210</v>
      </c>
      <c r="E5904" t="s">
        <v>3353</v>
      </c>
      <c r="F5904">
        <v>1</v>
      </c>
      <c r="G5904" t="s">
        <v>2682</v>
      </c>
      <c r="H5904" t="s">
        <v>2620</v>
      </c>
      <c r="I5904" t="s">
        <v>2076</v>
      </c>
      <c r="J5904" t="s">
        <v>2683</v>
      </c>
      <c r="K5904" t="s">
        <v>2684</v>
      </c>
      <c r="L5904" t="s">
        <v>2058</v>
      </c>
      <c r="M5904" t="s">
        <v>2488</v>
      </c>
      <c r="N5904">
        <v>16</v>
      </c>
      <c r="O5904">
        <v>362</v>
      </c>
      <c r="P5904">
        <v>2.2200000000000002</v>
      </c>
      <c r="Q5904">
        <v>16320</v>
      </c>
      <c r="R5904">
        <v>6</v>
      </c>
      <c r="S5904">
        <v>102</v>
      </c>
      <c r="T5904">
        <v>0.63</v>
      </c>
      <c r="U5904">
        <v>9</v>
      </c>
      <c r="V5904">
        <v>199</v>
      </c>
      <c r="W5904">
        <v>1.22</v>
      </c>
      <c r="X5904">
        <v>1</v>
      </c>
      <c r="Y5904">
        <v>61</v>
      </c>
      <c r="Z5904">
        <v>0.37</v>
      </c>
      <c r="AA5904">
        <v>0</v>
      </c>
      <c r="AB5904">
        <v>0</v>
      </c>
      <c r="AC5904">
        <v>0</v>
      </c>
      <c r="AD5904">
        <v>0</v>
      </c>
      <c r="AE5904">
        <v>0</v>
      </c>
      <c r="AF5904">
        <v>0</v>
      </c>
      <c r="AG5904" t="s">
        <v>22211</v>
      </c>
      <c r="AH5904" s="21" t="str">
        <f t="shared" si="184"/>
        <v>YR25</v>
      </c>
      <c r="AI5904" s="21">
        <v>230.40000000000003</v>
      </c>
      <c r="AJ5904" s="21">
        <f t="shared" si="185"/>
        <v>97.781862745098039</v>
      </c>
      <c r="AK5904" s="21" t="s">
        <v>2063</v>
      </c>
      <c r="AL5904" t="s">
        <v>2686</v>
      </c>
      <c r="AM5904" s="26" t="s">
        <v>38</v>
      </c>
      <c r="AN5904" t="s">
        <v>2030</v>
      </c>
    </row>
    <row r="5905" spans="1:40" ht="15" hidden="1" thickTop="1" x14ac:dyDescent="0.35">
      <c r="A5905" t="s">
        <v>14245</v>
      </c>
      <c r="B5905" t="s">
        <v>22212</v>
      </c>
      <c r="C5905" t="s">
        <v>2941</v>
      </c>
      <c r="D5905" t="s">
        <v>22213</v>
      </c>
      <c r="E5905" t="s">
        <v>2920</v>
      </c>
      <c r="F5905">
        <v>3</v>
      </c>
      <c r="G5905" t="s">
        <v>2682</v>
      </c>
      <c r="H5905" t="s">
        <v>2620</v>
      </c>
      <c r="I5905" t="s">
        <v>2076</v>
      </c>
      <c r="J5905" t="s">
        <v>2921</v>
      </c>
      <c r="K5905" t="s">
        <v>2684</v>
      </c>
      <c r="L5905" t="s">
        <v>2058</v>
      </c>
      <c r="M5905" t="s">
        <v>2170</v>
      </c>
      <c r="N5905">
        <v>4</v>
      </c>
      <c r="O5905">
        <v>134</v>
      </c>
      <c r="P5905">
        <v>0.88</v>
      </c>
      <c r="Q5905">
        <v>15300</v>
      </c>
      <c r="R5905">
        <v>2</v>
      </c>
      <c r="S5905">
        <v>22</v>
      </c>
      <c r="T5905">
        <v>0.14000000000000001</v>
      </c>
      <c r="U5905">
        <v>2</v>
      </c>
      <c r="V5905">
        <v>112</v>
      </c>
      <c r="W5905">
        <v>0.73</v>
      </c>
      <c r="X5905">
        <v>0</v>
      </c>
      <c r="Y5905">
        <v>0</v>
      </c>
      <c r="Z5905">
        <v>0</v>
      </c>
      <c r="AA5905">
        <v>0</v>
      </c>
      <c r="AB5905">
        <v>0</v>
      </c>
      <c r="AC5905">
        <v>0</v>
      </c>
      <c r="AD5905">
        <v>0</v>
      </c>
      <c r="AE5905">
        <v>0</v>
      </c>
      <c r="AF5905">
        <v>0</v>
      </c>
      <c r="AG5905" t="s">
        <v>22214</v>
      </c>
      <c r="AH5905" s="21" t="str">
        <f t="shared" si="184"/>
        <v>YR25</v>
      </c>
      <c r="AI5905" s="21">
        <v>216</v>
      </c>
      <c r="AJ5905" s="21">
        <f t="shared" si="185"/>
        <v>99.124183006535944</v>
      </c>
      <c r="AK5905" s="21" t="s">
        <v>2063</v>
      </c>
      <c r="AL5905" t="s">
        <v>2923</v>
      </c>
      <c r="AM5905" s="26" t="s">
        <v>38</v>
      </c>
      <c r="AN5905" t="s">
        <v>2031</v>
      </c>
    </row>
    <row r="5906" spans="1:40" ht="15" hidden="1" thickTop="1" x14ac:dyDescent="0.35">
      <c r="A5906" t="s">
        <v>14249</v>
      </c>
      <c r="B5906" t="s">
        <v>22215</v>
      </c>
      <c r="C5906" t="s">
        <v>2941</v>
      </c>
      <c r="D5906" t="s">
        <v>22216</v>
      </c>
      <c r="E5906" t="s">
        <v>2920</v>
      </c>
      <c r="F5906">
        <v>1</v>
      </c>
      <c r="G5906" t="s">
        <v>2682</v>
      </c>
      <c r="H5906" t="s">
        <v>2620</v>
      </c>
      <c r="I5906" t="s">
        <v>2076</v>
      </c>
      <c r="J5906" t="s">
        <v>2921</v>
      </c>
      <c r="K5906" t="s">
        <v>2684</v>
      </c>
      <c r="L5906" t="s">
        <v>2058</v>
      </c>
      <c r="M5906" t="s">
        <v>2059</v>
      </c>
      <c r="N5906">
        <v>6</v>
      </c>
      <c r="O5906">
        <v>256</v>
      </c>
      <c r="P5906">
        <v>1.05</v>
      </c>
      <c r="Q5906">
        <v>24480</v>
      </c>
      <c r="R5906">
        <v>2</v>
      </c>
      <c r="S5906">
        <v>72</v>
      </c>
      <c r="T5906">
        <v>0.28999999999999998</v>
      </c>
      <c r="U5906">
        <v>4</v>
      </c>
      <c r="V5906">
        <v>184</v>
      </c>
      <c r="W5906">
        <v>0.75</v>
      </c>
      <c r="X5906">
        <v>0</v>
      </c>
      <c r="Y5906">
        <v>0</v>
      </c>
      <c r="Z5906">
        <v>0</v>
      </c>
      <c r="AA5906">
        <v>0</v>
      </c>
      <c r="AB5906">
        <v>0</v>
      </c>
      <c r="AC5906">
        <v>0</v>
      </c>
      <c r="AD5906">
        <v>0</v>
      </c>
      <c r="AE5906">
        <v>0</v>
      </c>
      <c r="AF5906">
        <v>0</v>
      </c>
      <c r="AG5906" t="s">
        <v>22217</v>
      </c>
      <c r="AH5906" s="21" t="str">
        <f t="shared" si="184"/>
        <v>YR25</v>
      </c>
      <c r="AI5906" s="21">
        <v>345.36</v>
      </c>
      <c r="AJ5906" s="21">
        <f t="shared" si="185"/>
        <v>98.954248366013076</v>
      </c>
      <c r="AK5906" s="21" t="s">
        <v>2063</v>
      </c>
      <c r="AL5906" t="s">
        <v>2923</v>
      </c>
      <c r="AM5906" s="26" t="s">
        <v>38</v>
      </c>
      <c r="AN5906" t="s">
        <v>2032</v>
      </c>
    </row>
    <row r="5907" spans="1:40" ht="15" hidden="1" thickTop="1" x14ac:dyDescent="0.35">
      <c r="A5907" t="s">
        <v>14252</v>
      </c>
      <c r="B5907" t="s">
        <v>22218</v>
      </c>
      <c r="C5907" t="s">
        <v>3577</v>
      </c>
      <c r="D5907" t="s">
        <v>22219</v>
      </c>
      <c r="E5907" t="s">
        <v>2653</v>
      </c>
      <c r="F5907">
        <v>1</v>
      </c>
      <c r="G5907" t="s">
        <v>2619</v>
      </c>
      <c r="H5907" t="s">
        <v>2620</v>
      </c>
      <c r="I5907" t="s">
        <v>2076</v>
      </c>
      <c r="J5907" t="s">
        <v>2654</v>
      </c>
      <c r="K5907" t="s">
        <v>2655</v>
      </c>
      <c r="L5907" t="s">
        <v>2058</v>
      </c>
      <c r="M5907" t="s">
        <v>2059</v>
      </c>
      <c r="N5907">
        <v>4</v>
      </c>
      <c r="O5907">
        <v>260</v>
      </c>
      <c r="P5907">
        <v>1.06</v>
      </c>
      <c r="Q5907">
        <v>24480</v>
      </c>
      <c r="R5907">
        <v>3</v>
      </c>
      <c r="S5907">
        <v>148</v>
      </c>
      <c r="T5907">
        <v>0.6</v>
      </c>
      <c r="U5907">
        <v>1</v>
      </c>
      <c r="V5907">
        <v>112</v>
      </c>
      <c r="W5907">
        <v>0.46</v>
      </c>
      <c r="X5907">
        <v>0</v>
      </c>
      <c r="Y5907">
        <v>0</v>
      </c>
      <c r="Z5907">
        <v>0</v>
      </c>
      <c r="AA5907">
        <v>0</v>
      </c>
      <c r="AB5907">
        <v>0</v>
      </c>
      <c r="AC5907">
        <v>0</v>
      </c>
      <c r="AD5907">
        <v>0</v>
      </c>
      <c r="AE5907">
        <v>0</v>
      </c>
      <c r="AF5907">
        <v>0</v>
      </c>
      <c r="AG5907" t="s">
        <v>22220</v>
      </c>
      <c r="AH5907" s="21" t="str">
        <f t="shared" si="184"/>
        <v>YR25</v>
      </c>
      <c r="AI5907" s="21">
        <v>345.36</v>
      </c>
      <c r="AJ5907" s="21">
        <f t="shared" si="185"/>
        <v>98.937908496732021</v>
      </c>
      <c r="AK5907" s="21" t="s">
        <v>2063</v>
      </c>
      <c r="AL5907" t="s">
        <v>2657</v>
      </c>
      <c r="AM5907" s="26" t="s">
        <v>38</v>
      </c>
      <c r="AN5907" t="s">
        <v>2032</v>
      </c>
    </row>
    <row r="5908" spans="1:40" ht="15" hidden="1" thickTop="1" x14ac:dyDescent="0.35">
      <c r="A5908" t="s">
        <v>14257</v>
      </c>
      <c r="B5908" t="s">
        <v>22221</v>
      </c>
      <c r="C5908" t="s">
        <v>6967</v>
      </c>
      <c r="D5908" t="s">
        <v>22222</v>
      </c>
      <c r="E5908" t="s">
        <v>2646</v>
      </c>
      <c r="F5908">
        <v>1</v>
      </c>
      <c r="G5908" t="s">
        <v>2600</v>
      </c>
      <c r="H5908" t="s">
        <v>2577</v>
      </c>
      <c r="I5908" t="s">
        <v>2057</v>
      </c>
      <c r="J5908" t="s">
        <v>2647</v>
      </c>
      <c r="K5908" t="s">
        <v>2602</v>
      </c>
      <c r="L5908" t="s">
        <v>2058</v>
      </c>
      <c r="M5908" t="s">
        <v>2163</v>
      </c>
      <c r="N5908">
        <v>2</v>
      </c>
      <c r="O5908">
        <v>38</v>
      </c>
      <c r="P5908">
        <v>0.22</v>
      </c>
      <c r="Q5908">
        <v>17340</v>
      </c>
      <c r="R5908">
        <v>1</v>
      </c>
      <c r="S5908">
        <v>12</v>
      </c>
      <c r="T5908">
        <v>7.0000000000000007E-2</v>
      </c>
      <c r="U5908">
        <v>1</v>
      </c>
      <c r="V5908">
        <v>26</v>
      </c>
      <c r="W5908">
        <v>0.15</v>
      </c>
      <c r="X5908">
        <v>0</v>
      </c>
      <c r="Y5908">
        <v>0</v>
      </c>
      <c r="Z5908">
        <v>0</v>
      </c>
      <c r="AA5908">
        <v>0</v>
      </c>
      <c r="AB5908">
        <v>0</v>
      </c>
      <c r="AC5908">
        <v>0</v>
      </c>
      <c r="AD5908">
        <v>0</v>
      </c>
      <c r="AE5908">
        <v>0</v>
      </c>
      <c r="AF5908">
        <v>0</v>
      </c>
      <c r="AG5908" t="s">
        <v>22223</v>
      </c>
      <c r="AH5908" s="21" t="str">
        <f t="shared" si="184"/>
        <v>YT21</v>
      </c>
      <c r="AI5908" s="21">
        <v>244.8</v>
      </c>
      <c r="AJ5908" s="21">
        <f t="shared" si="185"/>
        <v>99.780853517877745</v>
      </c>
      <c r="AK5908" s="21" t="s">
        <v>2060</v>
      </c>
      <c r="AL5908" t="s">
        <v>2551</v>
      </c>
      <c r="AM5908" s="26" t="s">
        <v>38</v>
      </c>
      <c r="AN5908" t="s">
        <v>2030</v>
      </c>
    </row>
    <row r="5909" spans="1:40" ht="15" hidden="1" thickTop="1" x14ac:dyDescent="0.35">
      <c r="A5909" t="s">
        <v>14258</v>
      </c>
      <c r="B5909" t="s">
        <v>22224</v>
      </c>
      <c r="C5909" t="s">
        <v>3972</v>
      </c>
      <c r="D5909" t="s">
        <v>22225</v>
      </c>
      <c r="E5909" t="s">
        <v>3353</v>
      </c>
      <c r="F5909">
        <v>1</v>
      </c>
      <c r="G5909" t="s">
        <v>2682</v>
      </c>
      <c r="H5909" t="s">
        <v>2620</v>
      </c>
      <c r="I5909" t="s">
        <v>2076</v>
      </c>
      <c r="J5909" t="s">
        <v>2683</v>
      </c>
      <c r="K5909" t="s">
        <v>2684</v>
      </c>
      <c r="L5909" t="s">
        <v>2058</v>
      </c>
      <c r="M5909" t="s">
        <v>2059</v>
      </c>
      <c r="N5909">
        <v>6</v>
      </c>
      <c r="O5909">
        <v>170</v>
      </c>
      <c r="P5909">
        <v>0.69</v>
      </c>
      <c r="Q5909">
        <v>24480</v>
      </c>
      <c r="R5909">
        <v>5</v>
      </c>
      <c r="S5909">
        <v>149</v>
      </c>
      <c r="T5909">
        <v>0.61</v>
      </c>
      <c r="U5909">
        <v>1</v>
      </c>
      <c r="V5909">
        <v>21</v>
      </c>
      <c r="W5909">
        <v>0.09</v>
      </c>
      <c r="X5909">
        <v>0</v>
      </c>
      <c r="Y5909">
        <v>0</v>
      </c>
      <c r="Z5909">
        <v>0</v>
      </c>
      <c r="AA5909">
        <v>0</v>
      </c>
      <c r="AB5909">
        <v>0</v>
      </c>
      <c r="AC5909">
        <v>0</v>
      </c>
      <c r="AD5909">
        <v>0</v>
      </c>
      <c r="AE5909">
        <v>0</v>
      </c>
      <c r="AF5909">
        <v>0</v>
      </c>
      <c r="AG5909" t="s">
        <v>22226</v>
      </c>
      <c r="AH5909" s="21" t="str">
        <f t="shared" si="184"/>
        <v>YR25</v>
      </c>
      <c r="AI5909" s="21">
        <v>345.36</v>
      </c>
      <c r="AJ5909" s="21">
        <f t="shared" si="185"/>
        <v>99.305555555555557</v>
      </c>
      <c r="AK5909" s="21" t="s">
        <v>2060</v>
      </c>
      <c r="AL5909" t="s">
        <v>2686</v>
      </c>
      <c r="AM5909" s="26" t="s">
        <v>38</v>
      </c>
      <c r="AN5909" t="s">
        <v>2030</v>
      </c>
    </row>
    <row r="5910" spans="1:40" ht="15" hidden="1" thickTop="1" x14ac:dyDescent="0.35">
      <c r="A5910" t="s">
        <v>14262</v>
      </c>
      <c r="B5910" t="s">
        <v>22227</v>
      </c>
      <c r="C5910" t="s">
        <v>2918</v>
      </c>
      <c r="D5910" t="s">
        <v>22228</v>
      </c>
      <c r="E5910" t="s">
        <v>2920</v>
      </c>
      <c r="F5910">
        <v>4</v>
      </c>
      <c r="G5910" t="s">
        <v>2682</v>
      </c>
      <c r="H5910" t="s">
        <v>2620</v>
      </c>
      <c r="I5910" t="s">
        <v>2076</v>
      </c>
      <c r="J5910" t="s">
        <v>2921</v>
      </c>
      <c r="K5910" t="s">
        <v>2684</v>
      </c>
      <c r="L5910" t="s">
        <v>2058</v>
      </c>
      <c r="M5910" t="s">
        <v>2163</v>
      </c>
      <c r="N5910">
        <v>9</v>
      </c>
      <c r="O5910">
        <v>286</v>
      </c>
      <c r="P5910">
        <v>1.65</v>
      </c>
      <c r="Q5910">
        <v>17340</v>
      </c>
      <c r="R5910">
        <v>3</v>
      </c>
      <c r="S5910">
        <v>96</v>
      </c>
      <c r="T5910">
        <v>0.55000000000000004</v>
      </c>
      <c r="U5910">
        <v>6</v>
      </c>
      <c r="V5910">
        <v>190</v>
      </c>
      <c r="W5910">
        <v>1.1000000000000001</v>
      </c>
      <c r="X5910">
        <v>0</v>
      </c>
      <c r="Y5910">
        <v>0</v>
      </c>
      <c r="Z5910">
        <v>0</v>
      </c>
      <c r="AA5910">
        <v>0</v>
      </c>
      <c r="AB5910">
        <v>0</v>
      </c>
      <c r="AC5910">
        <v>0</v>
      </c>
      <c r="AD5910">
        <v>0</v>
      </c>
      <c r="AE5910">
        <v>0</v>
      </c>
      <c r="AF5910">
        <v>0</v>
      </c>
      <c r="AG5910" t="s">
        <v>22229</v>
      </c>
      <c r="AH5910" s="21" t="str">
        <f t="shared" si="184"/>
        <v>YR25</v>
      </c>
      <c r="AI5910" s="21">
        <v>244.8</v>
      </c>
      <c r="AJ5910" s="21">
        <f t="shared" si="185"/>
        <v>98.350634371395614</v>
      </c>
      <c r="AK5910" s="21" t="s">
        <v>2063</v>
      </c>
      <c r="AL5910" t="s">
        <v>2923</v>
      </c>
      <c r="AM5910" s="26" t="s">
        <v>38</v>
      </c>
      <c r="AN5910" t="s">
        <v>2031</v>
      </c>
    </row>
    <row r="5911" spans="1:40" ht="15" hidden="1" thickTop="1" x14ac:dyDescent="0.35">
      <c r="A5911" t="s">
        <v>14266</v>
      </c>
      <c r="B5911" t="s">
        <v>22230</v>
      </c>
      <c r="C5911" t="s">
        <v>6760</v>
      </c>
      <c r="D5911" t="s">
        <v>22231</v>
      </c>
      <c r="E5911" t="s">
        <v>2618</v>
      </c>
      <c r="F5911">
        <v>1</v>
      </c>
      <c r="G5911" t="s">
        <v>2619</v>
      </c>
      <c r="H5911" t="s">
        <v>2620</v>
      </c>
      <c r="I5911" t="s">
        <v>2076</v>
      </c>
      <c r="J5911" t="s">
        <v>2621</v>
      </c>
      <c r="K5911" t="s">
        <v>2622</v>
      </c>
      <c r="L5911" t="s">
        <v>2058</v>
      </c>
      <c r="M5911" t="s">
        <v>2059</v>
      </c>
      <c r="N5911">
        <v>1</v>
      </c>
      <c r="O5911">
        <v>37</v>
      </c>
      <c r="P5911">
        <v>0.15</v>
      </c>
      <c r="Q5911">
        <v>24480</v>
      </c>
      <c r="R5911">
        <v>1</v>
      </c>
      <c r="S5911">
        <v>37</v>
      </c>
      <c r="T5911">
        <v>0.15</v>
      </c>
      <c r="U5911">
        <v>0</v>
      </c>
      <c r="V5911">
        <v>0</v>
      </c>
      <c r="W5911">
        <v>0</v>
      </c>
      <c r="X5911">
        <v>0</v>
      </c>
      <c r="Y5911">
        <v>0</v>
      </c>
      <c r="Z5911">
        <v>0</v>
      </c>
      <c r="AA5911">
        <v>0</v>
      </c>
      <c r="AB5911">
        <v>0</v>
      </c>
      <c r="AC5911">
        <v>0</v>
      </c>
      <c r="AD5911">
        <v>0</v>
      </c>
      <c r="AE5911">
        <v>0</v>
      </c>
      <c r="AF5911">
        <v>0</v>
      </c>
      <c r="AG5911" t="s">
        <v>22232</v>
      </c>
      <c r="AH5911" s="21" t="str">
        <f t="shared" si="184"/>
        <v>YR25</v>
      </c>
      <c r="AI5911" s="21">
        <v>345.36</v>
      </c>
      <c r="AJ5911" s="21">
        <f t="shared" si="185"/>
        <v>99.848856209150327</v>
      </c>
      <c r="AK5911" s="21" t="s">
        <v>2060</v>
      </c>
      <c r="AL5911" t="s">
        <v>2624</v>
      </c>
      <c r="AM5911" s="26" t="s">
        <v>38</v>
      </c>
      <c r="AN5911" t="s">
        <v>2031</v>
      </c>
    </row>
    <row r="5912" spans="1:40" ht="15" hidden="1" thickTop="1" x14ac:dyDescent="0.35">
      <c r="A5912" t="s">
        <v>14270</v>
      </c>
      <c r="B5912" t="s">
        <v>22233</v>
      </c>
      <c r="C5912" t="s">
        <v>2679</v>
      </c>
      <c r="D5912" t="s">
        <v>22234</v>
      </c>
      <c r="E5912" t="s">
        <v>3353</v>
      </c>
      <c r="F5912">
        <v>1</v>
      </c>
      <c r="G5912" t="s">
        <v>2682</v>
      </c>
      <c r="H5912" t="s">
        <v>2620</v>
      </c>
      <c r="I5912" t="s">
        <v>2076</v>
      </c>
      <c r="J5912" t="s">
        <v>2683</v>
      </c>
      <c r="K5912" t="s">
        <v>2684</v>
      </c>
      <c r="L5912" t="s">
        <v>2058</v>
      </c>
      <c r="M5912" t="s">
        <v>2059</v>
      </c>
      <c r="N5912">
        <v>1</v>
      </c>
      <c r="O5912">
        <v>21</v>
      </c>
      <c r="P5912">
        <v>0.09</v>
      </c>
      <c r="Q5912">
        <v>24480</v>
      </c>
      <c r="R5912">
        <v>0</v>
      </c>
      <c r="S5912">
        <v>0</v>
      </c>
      <c r="T5912">
        <v>0</v>
      </c>
      <c r="U5912">
        <v>1</v>
      </c>
      <c r="V5912">
        <v>21</v>
      </c>
      <c r="W5912">
        <v>0.09</v>
      </c>
      <c r="X5912">
        <v>0</v>
      </c>
      <c r="Y5912">
        <v>0</v>
      </c>
      <c r="Z5912">
        <v>0</v>
      </c>
      <c r="AA5912">
        <v>0</v>
      </c>
      <c r="AB5912">
        <v>0</v>
      </c>
      <c r="AC5912">
        <v>0</v>
      </c>
      <c r="AD5912">
        <v>0</v>
      </c>
      <c r="AE5912">
        <v>0</v>
      </c>
      <c r="AF5912">
        <v>0</v>
      </c>
      <c r="AG5912" t="s">
        <v>22235</v>
      </c>
      <c r="AH5912" s="21" t="str">
        <f t="shared" si="184"/>
        <v>YR25</v>
      </c>
      <c r="AI5912" s="21">
        <v>345.36</v>
      </c>
      <c r="AJ5912" s="21">
        <f t="shared" si="185"/>
        <v>99.914215686274517</v>
      </c>
      <c r="AK5912" s="21" t="s">
        <v>2060</v>
      </c>
      <c r="AL5912" t="s">
        <v>2686</v>
      </c>
      <c r="AM5912" s="26" t="s">
        <v>38</v>
      </c>
      <c r="AN5912" t="s">
        <v>2031</v>
      </c>
    </row>
    <row r="5913" spans="1:40" ht="15" hidden="1" thickTop="1" x14ac:dyDescent="0.35">
      <c r="A5913" t="s">
        <v>14274</v>
      </c>
      <c r="B5913" t="s">
        <v>22236</v>
      </c>
      <c r="C5913" t="s">
        <v>2918</v>
      </c>
      <c r="D5913" t="s">
        <v>22237</v>
      </c>
      <c r="E5913" t="s">
        <v>2920</v>
      </c>
      <c r="F5913">
        <v>4</v>
      </c>
      <c r="G5913" t="s">
        <v>2682</v>
      </c>
      <c r="H5913" t="s">
        <v>2620</v>
      </c>
      <c r="I5913" t="s">
        <v>2076</v>
      </c>
      <c r="J5913" t="s">
        <v>2921</v>
      </c>
      <c r="K5913" t="s">
        <v>2684</v>
      </c>
      <c r="L5913" t="s">
        <v>2058</v>
      </c>
      <c r="M5913" t="s">
        <v>2310</v>
      </c>
      <c r="N5913">
        <v>4</v>
      </c>
      <c r="O5913">
        <v>138</v>
      </c>
      <c r="P5913">
        <v>0.85</v>
      </c>
      <c r="Q5913">
        <v>16320</v>
      </c>
      <c r="R5913">
        <v>3</v>
      </c>
      <c r="S5913">
        <v>99</v>
      </c>
      <c r="T5913">
        <v>0.61</v>
      </c>
      <c r="U5913">
        <v>1</v>
      </c>
      <c r="V5913">
        <v>39</v>
      </c>
      <c r="W5913">
        <v>0.24</v>
      </c>
      <c r="X5913">
        <v>0</v>
      </c>
      <c r="Y5913">
        <v>0</v>
      </c>
      <c r="Z5913">
        <v>0</v>
      </c>
      <c r="AA5913">
        <v>0</v>
      </c>
      <c r="AB5913">
        <v>0</v>
      </c>
      <c r="AC5913">
        <v>0</v>
      </c>
      <c r="AD5913">
        <v>0</v>
      </c>
      <c r="AE5913">
        <v>0</v>
      </c>
      <c r="AF5913">
        <v>0</v>
      </c>
      <c r="AG5913" t="s">
        <v>22238</v>
      </c>
      <c r="AH5913" s="21" t="str">
        <f t="shared" si="184"/>
        <v>YR25</v>
      </c>
      <c r="AI5913" s="21">
        <v>230.39999999999998</v>
      </c>
      <c r="AJ5913" s="21">
        <f t="shared" si="185"/>
        <v>99.154411764705884</v>
      </c>
      <c r="AK5913" s="21" t="s">
        <v>2063</v>
      </c>
      <c r="AL5913" t="s">
        <v>2923</v>
      </c>
      <c r="AM5913" s="26" t="s">
        <v>38</v>
      </c>
      <c r="AN5913" t="s">
        <v>2030</v>
      </c>
    </row>
    <row r="5914" spans="1:40" ht="15" hidden="1" thickTop="1" x14ac:dyDescent="0.35">
      <c r="A5914" t="s">
        <v>14278</v>
      </c>
      <c r="B5914" t="s">
        <v>22239</v>
      </c>
      <c r="C5914" t="s">
        <v>3654</v>
      </c>
      <c r="D5914" t="s">
        <v>22240</v>
      </c>
      <c r="E5914" t="s">
        <v>3656</v>
      </c>
      <c r="F5914">
        <v>1</v>
      </c>
      <c r="G5914" t="s">
        <v>2619</v>
      </c>
      <c r="H5914" t="s">
        <v>2620</v>
      </c>
      <c r="I5914" t="s">
        <v>2076</v>
      </c>
      <c r="J5914" t="s">
        <v>3657</v>
      </c>
      <c r="K5914" t="s">
        <v>2655</v>
      </c>
      <c r="L5914" t="s">
        <v>2058</v>
      </c>
      <c r="M5914" t="s">
        <v>2488</v>
      </c>
      <c r="N5914">
        <v>0</v>
      </c>
      <c r="O5914">
        <v>0</v>
      </c>
      <c r="P5914">
        <v>0</v>
      </c>
      <c r="Q5914">
        <v>16320</v>
      </c>
      <c r="R5914">
        <v>0</v>
      </c>
      <c r="S5914">
        <v>0</v>
      </c>
      <c r="T5914">
        <v>0</v>
      </c>
      <c r="U5914">
        <v>0</v>
      </c>
      <c r="V5914">
        <v>0</v>
      </c>
      <c r="W5914">
        <v>0</v>
      </c>
      <c r="X5914">
        <v>0</v>
      </c>
      <c r="Y5914">
        <v>0</v>
      </c>
      <c r="Z5914">
        <v>0</v>
      </c>
      <c r="AA5914">
        <v>0</v>
      </c>
      <c r="AB5914">
        <v>0</v>
      </c>
      <c r="AC5914">
        <v>0</v>
      </c>
      <c r="AD5914">
        <v>0</v>
      </c>
      <c r="AE5914">
        <v>0</v>
      </c>
      <c r="AF5914">
        <v>0</v>
      </c>
      <c r="AG5914" t="s">
        <v>22241</v>
      </c>
      <c r="AH5914" s="21" t="str">
        <f t="shared" si="184"/>
        <v>YR25</v>
      </c>
      <c r="AI5914" s="21">
        <v>230.40000000000003</v>
      </c>
      <c r="AJ5914" s="21">
        <f t="shared" si="185"/>
        <v>100</v>
      </c>
      <c r="AK5914" s="21" t="s">
        <v>2060</v>
      </c>
      <c r="AL5914" t="s">
        <v>3659</v>
      </c>
      <c r="AM5914" s="26" t="s">
        <v>38</v>
      </c>
      <c r="AN5914" t="s">
        <v>2031</v>
      </c>
    </row>
    <row r="5915" spans="1:40" ht="15" hidden="1" thickTop="1" x14ac:dyDescent="0.35">
      <c r="A5915" t="s">
        <v>14282</v>
      </c>
      <c r="B5915" t="s">
        <v>22242</v>
      </c>
      <c r="C5915" t="s">
        <v>4756</v>
      </c>
      <c r="D5915" t="s">
        <v>22243</v>
      </c>
      <c r="E5915" t="s">
        <v>3353</v>
      </c>
      <c r="F5915">
        <v>1</v>
      </c>
      <c r="G5915" t="s">
        <v>2682</v>
      </c>
      <c r="H5915" t="s">
        <v>2620</v>
      </c>
      <c r="I5915" t="s">
        <v>2076</v>
      </c>
      <c r="J5915" t="s">
        <v>2683</v>
      </c>
      <c r="K5915" t="s">
        <v>2684</v>
      </c>
      <c r="L5915" t="s">
        <v>2058</v>
      </c>
      <c r="M5915" t="s">
        <v>2170</v>
      </c>
      <c r="N5915">
        <v>7</v>
      </c>
      <c r="O5915">
        <v>184</v>
      </c>
      <c r="P5915">
        <v>1.2</v>
      </c>
      <c r="Q5915">
        <v>15300</v>
      </c>
      <c r="R5915">
        <v>3</v>
      </c>
      <c r="S5915">
        <v>75</v>
      </c>
      <c r="T5915">
        <v>0.49</v>
      </c>
      <c r="U5915">
        <v>3</v>
      </c>
      <c r="V5915">
        <v>83</v>
      </c>
      <c r="W5915">
        <v>0.54</v>
      </c>
      <c r="X5915">
        <v>1</v>
      </c>
      <c r="Y5915">
        <v>26</v>
      </c>
      <c r="Z5915">
        <v>0.17</v>
      </c>
      <c r="AA5915">
        <v>0</v>
      </c>
      <c r="AB5915">
        <v>0</v>
      </c>
      <c r="AC5915">
        <v>0</v>
      </c>
      <c r="AD5915">
        <v>0</v>
      </c>
      <c r="AE5915">
        <v>0</v>
      </c>
      <c r="AF5915">
        <v>0</v>
      </c>
      <c r="AG5915" t="s">
        <v>22244</v>
      </c>
      <c r="AH5915" s="21" t="str">
        <f t="shared" si="184"/>
        <v>YR25</v>
      </c>
      <c r="AI5915" s="21">
        <v>216</v>
      </c>
      <c r="AJ5915" s="21">
        <f t="shared" si="185"/>
        <v>98.797385620915037</v>
      </c>
      <c r="AK5915" s="21" t="s">
        <v>2063</v>
      </c>
      <c r="AL5915" t="s">
        <v>2686</v>
      </c>
      <c r="AM5915" s="26" t="s">
        <v>38</v>
      </c>
      <c r="AN5915" t="s">
        <v>2030</v>
      </c>
    </row>
    <row r="5916" spans="1:40" ht="15" hidden="1" thickTop="1" x14ac:dyDescent="0.35">
      <c r="A5916" t="s">
        <v>14286</v>
      </c>
      <c r="B5916" t="s">
        <v>22245</v>
      </c>
      <c r="C5916" t="s">
        <v>3515</v>
      </c>
      <c r="D5916" t="s">
        <v>22246</v>
      </c>
      <c r="E5916" t="s">
        <v>2653</v>
      </c>
      <c r="F5916">
        <v>1</v>
      </c>
      <c r="G5916" t="s">
        <v>2619</v>
      </c>
      <c r="H5916" t="s">
        <v>2620</v>
      </c>
      <c r="I5916" t="s">
        <v>2076</v>
      </c>
      <c r="J5916" t="s">
        <v>2915</v>
      </c>
      <c r="K5916" t="s">
        <v>2655</v>
      </c>
      <c r="L5916" t="s">
        <v>2058</v>
      </c>
      <c r="M5916" t="s">
        <v>2170</v>
      </c>
      <c r="N5916">
        <v>6</v>
      </c>
      <c r="O5916">
        <v>355</v>
      </c>
      <c r="P5916">
        <v>2.3199999999999998</v>
      </c>
      <c r="Q5916">
        <v>15300</v>
      </c>
      <c r="R5916">
        <v>0</v>
      </c>
      <c r="S5916">
        <v>0</v>
      </c>
      <c r="T5916">
        <v>0</v>
      </c>
      <c r="U5916">
        <v>6</v>
      </c>
      <c r="V5916">
        <v>355</v>
      </c>
      <c r="W5916">
        <v>2.3199999999999998</v>
      </c>
      <c r="X5916">
        <v>0</v>
      </c>
      <c r="Y5916">
        <v>0</v>
      </c>
      <c r="Z5916">
        <v>0</v>
      </c>
      <c r="AA5916">
        <v>0</v>
      </c>
      <c r="AB5916">
        <v>0</v>
      </c>
      <c r="AC5916">
        <v>0</v>
      </c>
      <c r="AD5916">
        <v>0</v>
      </c>
      <c r="AE5916">
        <v>0</v>
      </c>
      <c r="AF5916">
        <v>0</v>
      </c>
      <c r="AG5916" t="s">
        <v>22247</v>
      </c>
      <c r="AH5916" s="21" t="str">
        <f t="shared" si="184"/>
        <v>YR25</v>
      </c>
      <c r="AI5916" s="21">
        <v>216</v>
      </c>
      <c r="AJ5916" s="21">
        <f t="shared" si="185"/>
        <v>97.679738562091501</v>
      </c>
      <c r="AK5916" s="21" t="s">
        <v>2063</v>
      </c>
      <c r="AL5916" t="s">
        <v>2657</v>
      </c>
      <c r="AM5916" s="26" t="s">
        <v>38</v>
      </c>
      <c r="AN5916" t="s">
        <v>2030</v>
      </c>
    </row>
    <row r="5917" spans="1:40" ht="15" hidden="1" thickTop="1" x14ac:dyDescent="0.35">
      <c r="A5917" t="s">
        <v>14290</v>
      </c>
      <c r="B5917" t="s">
        <v>22248</v>
      </c>
      <c r="C5917" t="s">
        <v>4756</v>
      </c>
      <c r="D5917" t="s">
        <v>22249</v>
      </c>
      <c r="E5917" t="s">
        <v>2681</v>
      </c>
      <c r="F5917">
        <v>1</v>
      </c>
      <c r="G5917" t="s">
        <v>2682</v>
      </c>
      <c r="H5917" t="s">
        <v>2620</v>
      </c>
      <c r="I5917" t="s">
        <v>2076</v>
      </c>
      <c r="J5917" t="s">
        <v>2683</v>
      </c>
      <c r="K5917" t="s">
        <v>2684</v>
      </c>
      <c r="L5917" t="s">
        <v>2058</v>
      </c>
      <c r="M5917" t="s">
        <v>2059</v>
      </c>
      <c r="N5917">
        <v>10</v>
      </c>
      <c r="O5917">
        <v>389</v>
      </c>
      <c r="P5917">
        <v>1.59</v>
      </c>
      <c r="Q5917">
        <v>24480</v>
      </c>
      <c r="R5917">
        <v>2</v>
      </c>
      <c r="S5917">
        <v>65</v>
      </c>
      <c r="T5917">
        <v>0.27</v>
      </c>
      <c r="U5917">
        <v>8</v>
      </c>
      <c r="V5917">
        <v>324</v>
      </c>
      <c r="W5917">
        <v>1.32</v>
      </c>
      <c r="X5917">
        <v>0</v>
      </c>
      <c r="Y5917">
        <v>0</v>
      </c>
      <c r="Z5917">
        <v>0</v>
      </c>
      <c r="AA5917">
        <v>0</v>
      </c>
      <c r="AB5917">
        <v>0</v>
      </c>
      <c r="AC5917">
        <v>0</v>
      </c>
      <c r="AD5917">
        <v>0</v>
      </c>
      <c r="AE5917">
        <v>0</v>
      </c>
      <c r="AF5917">
        <v>0</v>
      </c>
      <c r="AG5917" t="s">
        <v>22250</v>
      </c>
      <c r="AH5917" s="21" t="str">
        <f t="shared" si="184"/>
        <v>YR25</v>
      </c>
      <c r="AI5917" s="21">
        <v>345.36</v>
      </c>
      <c r="AJ5917" s="21">
        <f t="shared" si="185"/>
        <v>98.410947712418306</v>
      </c>
      <c r="AK5917" s="21" t="s">
        <v>2063</v>
      </c>
      <c r="AL5917" t="s">
        <v>2686</v>
      </c>
      <c r="AM5917" s="26" t="s">
        <v>38</v>
      </c>
      <c r="AN5917" t="s">
        <v>2030</v>
      </c>
    </row>
    <row r="5918" spans="1:40" ht="15" hidden="1" thickTop="1" x14ac:dyDescent="0.35">
      <c r="A5918" t="s">
        <v>14294</v>
      </c>
      <c r="B5918" t="s">
        <v>22251</v>
      </c>
      <c r="C5918" t="s">
        <v>3702</v>
      </c>
      <c r="D5918" t="s">
        <v>22252</v>
      </c>
      <c r="E5918" t="s">
        <v>3704</v>
      </c>
      <c r="F5918">
        <v>1</v>
      </c>
      <c r="G5918" t="s">
        <v>2619</v>
      </c>
      <c r="H5918" t="s">
        <v>2620</v>
      </c>
      <c r="I5918" t="s">
        <v>2076</v>
      </c>
      <c r="J5918" t="s">
        <v>3705</v>
      </c>
      <c r="K5918" t="s">
        <v>2655</v>
      </c>
      <c r="L5918" t="s">
        <v>2058</v>
      </c>
      <c r="M5918" t="s">
        <v>2059</v>
      </c>
      <c r="N5918">
        <v>7</v>
      </c>
      <c r="O5918">
        <v>394</v>
      </c>
      <c r="P5918">
        <v>1.61</v>
      </c>
      <c r="Q5918">
        <v>24480</v>
      </c>
      <c r="R5918">
        <v>0</v>
      </c>
      <c r="S5918">
        <v>0</v>
      </c>
      <c r="T5918">
        <v>0</v>
      </c>
      <c r="U5918">
        <v>6</v>
      </c>
      <c r="V5918">
        <v>359</v>
      </c>
      <c r="W5918">
        <v>1.47</v>
      </c>
      <c r="X5918">
        <v>1</v>
      </c>
      <c r="Y5918">
        <v>35</v>
      </c>
      <c r="Z5918">
        <v>0.14000000000000001</v>
      </c>
      <c r="AA5918">
        <v>0</v>
      </c>
      <c r="AB5918">
        <v>0</v>
      </c>
      <c r="AC5918">
        <v>0</v>
      </c>
      <c r="AD5918">
        <v>0</v>
      </c>
      <c r="AE5918">
        <v>0</v>
      </c>
      <c r="AF5918">
        <v>0</v>
      </c>
      <c r="AG5918" t="s">
        <v>22253</v>
      </c>
      <c r="AH5918" s="21" t="str">
        <f t="shared" si="184"/>
        <v>YR25</v>
      </c>
      <c r="AI5918" s="21">
        <v>345.36</v>
      </c>
      <c r="AJ5918" s="21">
        <f t="shared" si="185"/>
        <v>98.390522875816998</v>
      </c>
      <c r="AK5918" s="21" t="s">
        <v>2063</v>
      </c>
      <c r="AL5918" t="s">
        <v>2984</v>
      </c>
      <c r="AM5918" s="26" t="s">
        <v>38</v>
      </c>
      <c r="AN5918" t="s">
        <v>2033</v>
      </c>
    </row>
    <row r="5919" spans="1:40" ht="15" hidden="1" thickTop="1" x14ac:dyDescent="0.35">
      <c r="A5919" t="s">
        <v>14298</v>
      </c>
      <c r="B5919" t="s">
        <v>22254</v>
      </c>
      <c r="C5919" t="s">
        <v>4756</v>
      </c>
      <c r="D5919" t="s">
        <v>22255</v>
      </c>
      <c r="E5919" t="s">
        <v>3353</v>
      </c>
      <c r="F5919">
        <v>1</v>
      </c>
      <c r="G5919" t="s">
        <v>2682</v>
      </c>
      <c r="H5919" t="s">
        <v>2620</v>
      </c>
      <c r="I5919" t="s">
        <v>2076</v>
      </c>
      <c r="J5919" t="s">
        <v>2683</v>
      </c>
      <c r="K5919" t="s">
        <v>2684</v>
      </c>
      <c r="L5919" t="s">
        <v>2058</v>
      </c>
      <c r="M5919" t="s">
        <v>2170</v>
      </c>
      <c r="N5919">
        <v>11</v>
      </c>
      <c r="O5919">
        <v>295</v>
      </c>
      <c r="P5919">
        <v>1.93</v>
      </c>
      <c r="Q5919">
        <v>15300</v>
      </c>
      <c r="R5919">
        <v>4</v>
      </c>
      <c r="S5919">
        <v>115</v>
      </c>
      <c r="T5919">
        <v>0.75</v>
      </c>
      <c r="U5919">
        <v>6</v>
      </c>
      <c r="V5919">
        <v>144</v>
      </c>
      <c r="W5919">
        <v>0.94</v>
      </c>
      <c r="X5919">
        <v>1</v>
      </c>
      <c r="Y5919">
        <v>36</v>
      </c>
      <c r="Z5919">
        <v>0.24</v>
      </c>
      <c r="AA5919">
        <v>0</v>
      </c>
      <c r="AB5919">
        <v>0</v>
      </c>
      <c r="AC5919">
        <v>0</v>
      </c>
      <c r="AD5919">
        <v>0</v>
      </c>
      <c r="AE5919">
        <v>0</v>
      </c>
      <c r="AF5919">
        <v>0</v>
      </c>
      <c r="AG5919" t="s">
        <v>22256</v>
      </c>
      <c r="AH5919" s="21" t="str">
        <f t="shared" si="184"/>
        <v>YR25</v>
      </c>
      <c r="AI5919" s="21">
        <v>216</v>
      </c>
      <c r="AJ5919" s="21">
        <f t="shared" si="185"/>
        <v>98.071895424836597</v>
      </c>
      <c r="AK5919" s="21" t="s">
        <v>2063</v>
      </c>
      <c r="AL5919" t="s">
        <v>2686</v>
      </c>
      <c r="AM5919" s="26" t="s">
        <v>38</v>
      </c>
      <c r="AN5919" t="s">
        <v>2032</v>
      </c>
    </row>
    <row r="5920" spans="1:40" ht="15" hidden="1" thickTop="1" x14ac:dyDescent="0.35">
      <c r="A5920" t="s">
        <v>14302</v>
      </c>
      <c r="B5920" t="s">
        <v>22257</v>
      </c>
      <c r="C5920" t="s">
        <v>4756</v>
      </c>
      <c r="D5920" t="s">
        <v>22258</v>
      </c>
      <c r="E5920" t="s">
        <v>2681</v>
      </c>
      <c r="F5920">
        <v>1</v>
      </c>
      <c r="G5920" t="s">
        <v>2682</v>
      </c>
      <c r="H5920" t="s">
        <v>2620</v>
      </c>
      <c r="I5920" t="s">
        <v>2076</v>
      </c>
      <c r="J5920" t="s">
        <v>2683</v>
      </c>
      <c r="K5920" t="s">
        <v>2684</v>
      </c>
      <c r="L5920" t="s">
        <v>2058</v>
      </c>
      <c r="M5920" t="s">
        <v>2059</v>
      </c>
      <c r="N5920">
        <v>6</v>
      </c>
      <c r="O5920">
        <v>244</v>
      </c>
      <c r="P5920">
        <v>1</v>
      </c>
      <c r="Q5920">
        <v>24480</v>
      </c>
      <c r="R5920">
        <v>3</v>
      </c>
      <c r="S5920">
        <v>116</v>
      </c>
      <c r="T5920">
        <v>0.47</v>
      </c>
      <c r="U5920">
        <v>3</v>
      </c>
      <c r="V5920">
        <v>128</v>
      </c>
      <c r="W5920">
        <v>0.52</v>
      </c>
      <c r="X5920">
        <v>0</v>
      </c>
      <c r="Y5920">
        <v>0</v>
      </c>
      <c r="Z5920">
        <v>0</v>
      </c>
      <c r="AA5920">
        <v>0</v>
      </c>
      <c r="AB5920">
        <v>0</v>
      </c>
      <c r="AC5920">
        <v>0</v>
      </c>
      <c r="AD5920">
        <v>0</v>
      </c>
      <c r="AE5920">
        <v>0</v>
      </c>
      <c r="AF5920">
        <v>0</v>
      </c>
      <c r="AG5920" t="s">
        <v>22259</v>
      </c>
      <c r="AH5920" s="21" t="str">
        <f t="shared" si="184"/>
        <v>YR25</v>
      </c>
      <c r="AI5920" s="21">
        <v>345.36</v>
      </c>
      <c r="AJ5920" s="21">
        <f t="shared" si="185"/>
        <v>99.003267973856211</v>
      </c>
      <c r="AK5920" s="21" t="s">
        <v>2063</v>
      </c>
      <c r="AL5920" t="s">
        <v>2686</v>
      </c>
      <c r="AM5920" s="26" t="s">
        <v>38</v>
      </c>
      <c r="AN5920" t="s">
        <v>2030</v>
      </c>
    </row>
    <row r="5921" spans="1:40" ht="15" hidden="1" thickTop="1" x14ac:dyDescent="0.35">
      <c r="A5921" t="s">
        <v>14306</v>
      </c>
      <c r="B5921" t="s">
        <v>22261</v>
      </c>
      <c r="C5921" t="s">
        <v>12935</v>
      </c>
      <c r="D5921" t="s">
        <v>22262</v>
      </c>
      <c r="E5921" t="s">
        <v>12937</v>
      </c>
      <c r="F5921">
        <v>1</v>
      </c>
      <c r="G5921" t="s">
        <v>2619</v>
      </c>
      <c r="H5921" t="s">
        <v>2620</v>
      </c>
      <c r="I5921" t="s">
        <v>2076</v>
      </c>
      <c r="J5921" t="s">
        <v>12938</v>
      </c>
      <c r="K5921" t="s">
        <v>2655</v>
      </c>
      <c r="L5921" t="s">
        <v>2058</v>
      </c>
      <c r="M5921" t="s">
        <v>2488</v>
      </c>
      <c r="N5921">
        <v>0</v>
      </c>
      <c r="O5921">
        <v>0</v>
      </c>
      <c r="P5921">
        <v>0</v>
      </c>
      <c r="Q5921">
        <v>16320</v>
      </c>
      <c r="R5921">
        <v>0</v>
      </c>
      <c r="S5921">
        <v>0</v>
      </c>
      <c r="T5921">
        <v>0</v>
      </c>
      <c r="U5921">
        <v>0</v>
      </c>
      <c r="V5921">
        <v>0</v>
      </c>
      <c r="W5921">
        <v>0</v>
      </c>
      <c r="X5921">
        <v>0</v>
      </c>
      <c r="Y5921">
        <v>0</v>
      </c>
      <c r="Z5921">
        <v>0</v>
      </c>
      <c r="AA5921">
        <v>0</v>
      </c>
      <c r="AB5921">
        <v>0</v>
      </c>
      <c r="AC5921">
        <v>0</v>
      </c>
      <c r="AD5921">
        <v>0</v>
      </c>
      <c r="AE5921">
        <v>0</v>
      </c>
      <c r="AF5921">
        <v>0</v>
      </c>
      <c r="AG5921" t="s">
        <v>22263</v>
      </c>
      <c r="AH5921" s="21" t="str">
        <f t="shared" si="184"/>
        <v>YR25</v>
      </c>
      <c r="AI5921" s="21">
        <v>230.40000000000003</v>
      </c>
      <c r="AJ5921" s="21">
        <f t="shared" si="185"/>
        <v>100</v>
      </c>
      <c r="AK5921" s="21" t="s">
        <v>2060</v>
      </c>
      <c r="AL5921" t="s">
        <v>3659</v>
      </c>
      <c r="AM5921" s="26" t="s">
        <v>38</v>
      </c>
      <c r="AN5921" t="s">
        <v>2030</v>
      </c>
    </row>
    <row r="5922" spans="1:40" ht="15" hidden="1" thickTop="1" x14ac:dyDescent="0.35">
      <c r="A5922" t="s">
        <v>14309</v>
      </c>
      <c r="B5922" t="s">
        <v>22264</v>
      </c>
      <c r="C5922" t="s">
        <v>9424</v>
      </c>
      <c r="D5922" t="s">
        <v>22265</v>
      </c>
      <c r="E5922" t="s">
        <v>3589</v>
      </c>
      <c r="F5922">
        <v>1</v>
      </c>
      <c r="G5922" t="s">
        <v>2619</v>
      </c>
      <c r="H5922" t="s">
        <v>2620</v>
      </c>
      <c r="I5922" t="s">
        <v>2076</v>
      </c>
      <c r="J5922" t="s">
        <v>3590</v>
      </c>
      <c r="K5922" t="s">
        <v>2622</v>
      </c>
      <c r="L5922" t="s">
        <v>2058</v>
      </c>
      <c r="M5922" t="s">
        <v>2170</v>
      </c>
      <c r="N5922">
        <v>7</v>
      </c>
      <c r="O5922">
        <v>195</v>
      </c>
      <c r="P5922">
        <v>1.27</v>
      </c>
      <c r="Q5922">
        <v>15300</v>
      </c>
      <c r="R5922">
        <v>4</v>
      </c>
      <c r="S5922">
        <v>90</v>
      </c>
      <c r="T5922">
        <v>0.59</v>
      </c>
      <c r="U5922">
        <v>3</v>
      </c>
      <c r="V5922">
        <v>105</v>
      </c>
      <c r="W5922">
        <v>0.69</v>
      </c>
      <c r="X5922">
        <v>0</v>
      </c>
      <c r="Y5922">
        <v>0</v>
      </c>
      <c r="Z5922">
        <v>0</v>
      </c>
      <c r="AA5922">
        <v>0</v>
      </c>
      <c r="AB5922">
        <v>0</v>
      </c>
      <c r="AC5922">
        <v>0</v>
      </c>
      <c r="AD5922">
        <v>0</v>
      </c>
      <c r="AE5922">
        <v>0</v>
      </c>
      <c r="AF5922">
        <v>0</v>
      </c>
      <c r="AG5922" t="s">
        <v>22266</v>
      </c>
      <c r="AH5922" s="21" t="str">
        <f t="shared" si="184"/>
        <v>YR25</v>
      </c>
      <c r="AI5922" s="21">
        <v>216</v>
      </c>
      <c r="AJ5922" s="21">
        <f t="shared" si="185"/>
        <v>98.725490196078425</v>
      </c>
      <c r="AK5922" s="21" t="s">
        <v>2063</v>
      </c>
      <c r="AL5922" t="s">
        <v>2624</v>
      </c>
      <c r="AM5922" s="26" t="s">
        <v>38</v>
      </c>
      <c r="AN5922" t="s">
        <v>2030</v>
      </c>
    </row>
    <row r="5923" spans="1:40" ht="15" hidden="1" thickTop="1" x14ac:dyDescent="0.35">
      <c r="A5923" t="s">
        <v>14313</v>
      </c>
      <c r="B5923" t="s">
        <v>22267</v>
      </c>
      <c r="C5923" t="s">
        <v>2918</v>
      </c>
      <c r="D5923" t="s">
        <v>22268</v>
      </c>
      <c r="E5923" t="s">
        <v>2943</v>
      </c>
      <c r="F5923">
        <v>1</v>
      </c>
      <c r="G5923" t="s">
        <v>2682</v>
      </c>
      <c r="H5923" t="s">
        <v>2620</v>
      </c>
      <c r="I5923" t="s">
        <v>2076</v>
      </c>
      <c r="J5923" t="s">
        <v>2921</v>
      </c>
      <c r="K5923" t="s">
        <v>2684</v>
      </c>
      <c r="L5923" t="s">
        <v>2058</v>
      </c>
      <c r="M5923" t="s">
        <v>2059</v>
      </c>
      <c r="N5923">
        <v>3</v>
      </c>
      <c r="O5923">
        <v>160</v>
      </c>
      <c r="P5923">
        <v>0.65</v>
      </c>
      <c r="Q5923">
        <v>24480</v>
      </c>
      <c r="R5923">
        <v>1</v>
      </c>
      <c r="S5923">
        <v>105</v>
      </c>
      <c r="T5923">
        <v>0.43</v>
      </c>
      <c r="U5923">
        <v>2</v>
      </c>
      <c r="V5923">
        <v>55</v>
      </c>
      <c r="W5923">
        <v>0.22</v>
      </c>
      <c r="X5923">
        <v>0</v>
      </c>
      <c r="Y5923">
        <v>0</v>
      </c>
      <c r="Z5923">
        <v>0</v>
      </c>
      <c r="AA5923">
        <v>0</v>
      </c>
      <c r="AB5923">
        <v>0</v>
      </c>
      <c r="AC5923">
        <v>0</v>
      </c>
      <c r="AD5923">
        <v>0</v>
      </c>
      <c r="AE5923">
        <v>0</v>
      </c>
      <c r="AF5923">
        <v>0</v>
      </c>
      <c r="AG5923" t="s">
        <v>22269</v>
      </c>
      <c r="AH5923" s="21" t="str">
        <f t="shared" si="184"/>
        <v>YR25</v>
      </c>
      <c r="AI5923" s="21">
        <v>345.36</v>
      </c>
      <c r="AJ5923" s="21">
        <f t="shared" si="185"/>
        <v>99.346405228758172</v>
      </c>
      <c r="AK5923" s="21" t="s">
        <v>2060</v>
      </c>
      <c r="AL5923" t="s">
        <v>2923</v>
      </c>
      <c r="AM5923" s="26" t="s">
        <v>38</v>
      </c>
      <c r="AN5923" t="s">
        <v>2030</v>
      </c>
    </row>
    <row r="5924" spans="1:40" ht="15" hidden="1" thickTop="1" x14ac:dyDescent="0.35">
      <c r="A5924" t="s">
        <v>14317</v>
      </c>
      <c r="B5924" t="s">
        <v>22270</v>
      </c>
      <c r="C5924" t="s">
        <v>2679</v>
      </c>
      <c r="D5924" t="s">
        <v>22271</v>
      </c>
      <c r="E5924" t="s">
        <v>3353</v>
      </c>
      <c r="F5924">
        <v>1</v>
      </c>
      <c r="G5924" t="s">
        <v>2682</v>
      </c>
      <c r="H5924" t="s">
        <v>2620</v>
      </c>
      <c r="I5924" t="s">
        <v>2076</v>
      </c>
      <c r="J5924" t="s">
        <v>2683</v>
      </c>
      <c r="K5924" t="s">
        <v>2684</v>
      </c>
      <c r="L5924" t="s">
        <v>2058</v>
      </c>
      <c r="M5924" t="s">
        <v>2170</v>
      </c>
      <c r="N5924">
        <v>4</v>
      </c>
      <c r="O5924">
        <v>129</v>
      </c>
      <c r="P5924">
        <v>0.84</v>
      </c>
      <c r="Q5924">
        <v>15300</v>
      </c>
      <c r="R5924">
        <v>0</v>
      </c>
      <c r="S5924">
        <v>0</v>
      </c>
      <c r="T5924">
        <v>0</v>
      </c>
      <c r="U5924">
        <v>4</v>
      </c>
      <c r="V5924">
        <v>129</v>
      </c>
      <c r="W5924">
        <v>0.84</v>
      </c>
      <c r="X5924">
        <v>0</v>
      </c>
      <c r="Y5924">
        <v>0</v>
      </c>
      <c r="Z5924">
        <v>0</v>
      </c>
      <c r="AA5924">
        <v>0</v>
      </c>
      <c r="AB5924">
        <v>0</v>
      </c>
      <c r="AC5924">
        <v>0</v>
      </c>
      <c r="AD5924">
        <v>0</v>
      </c>
      <c r="AE5924">
        <v>0</v>
      </c>
      <c r="AF5924">
        <v>0</v>
      </c>
      <c r="AG5924" t="s">
        <v>22272</v>
      </c>
      <c r="AH5924" s="21" t="str">
        <f t="shared" si="184"/>
        <v>YR25</v>
      </c>
      <c r="AI5924" s="21">
        <v>216</v>
      </c>
      <c r="AJ5924" s="21">
        <f t="shared" si="185"/>
        <v>99.156862745098039</v>
      </c>
      <c r="AK5924" s="21" t="s">
        <v>2063</v>
      </c>
      <c r="AL5924" t="s">
        <v>2686</v>
      </c>
      <c r="AM5924" s="26" t="s">
        <v>38</v>
      </c>
      <c r="AN5924" t="s">
        <v>2032</v>
      </c>
    </row>
    <row r="5925" spans="1:40" ht="15" hidden="1" thickTop="1" x14ac:dyDescent="0.35">
      <c r="A5925" t="s">
        <v>14320</v>
      </c>
      <c r="B5925" t="s">
        <v>22273</v>
      </c>
      <c r="C5925" t="s">
        <v>6542</v>
      </c>
      <c r="D5925" t="s">
        <v>22274</v>
      </c>
      <c r="E5925" t="s">
        <v>3539</v>
      </c>
      <c r="F5925">
        <v>1</v>
      </c>
      <c r="G5925" t="s">
        <v>2682</v>
      </c>
      <c r="H5925" t="s">
        <v>2620</v>
      </c>
      <c r="I5925" t="s">
        <v>2076</v>
      </c>
      <c r="J5925" t="s">
        <v>3540</v>
      </c>
      <c r="K5925" t="s">
        <v>2684</v>
      </c>
      <c r="L5925" t="s">
        <v>2058</v>
      </c>
      <c r="M5925" t="s">
        <v>2059</v>
      </c>
      <c r="N5925">
        <v>3</v>
      </c>
      <c r="O5925">
        <v>116</v>
      </c>
      <c r="P5925">
        <v>0.47</v>
      </c>
      <c r="Q5925">
        <v>24480</v>
      </c>
      <c r="R5925">
        <v>1</v>
      </c>
      <c r="S5925">
        <v>28</v>
      </c>
      <c r="T5925">
        <v>0.11</v>
      </c>
      <c r="U5925">
        <v>2</v>
      </c>
      <c r="V5925">
        <v>88</v>
      </c>
      <c r="W5925">
        <v>0.36</v>
      </c>
      <c r="X5925">
        <v>0</v>
      </c>
      <c r="Y5925">
        <v>0</v>
      </c>
      <c r="Z5925">
        <v>0</v>
      </c>
      <c r="AA5925">
        <v>0</v>
      </c>
      <c r="AB5925">
        <v>0</v>
      </c>
      <c r="AC5925">
        <v>0</v>
      </c>
      <c r="AD5925">
        <v>0</v>
      </c>
      <c r="AE5925">
        <v>0</v>
      </c>
      <c r="AF5925">
        <v>0</v>
      </c>
      <c r="AG5925" t="s">
        <v>22275</v>
      </c>
      <c r="AH5925" s="21" t="str">
        <f t="shared" si="184"/>
        <v>YR25</v>
      </c>
      <c r="AI5925" s="21">
        <v>345.36</v>
      </c>
      <c r="AJ5925" s="21">
        <f t="shared" si="185"/>
        <v>99.526143790849673</v>
      </c>
      <c r="AK5925" s="21" t="s">
        <v>2060</v>
      </c>
      <c r="AL5925" t="s">
        <v>3540</v>
      </c>
      <c r="AM5925" s="26" t="s">
        <v>38</v>
      </c>
      <c r="AN5925" t="s">
        <v>2030</v>
      </c>
    </row>
    <row r="5926" spans="1:40" ht="15" hidden="1" thickTop="1" x14ac:dyDescent="0.35">
      <c r="A5926" t="s">
        <v>14324</v>
      </c>
      <c r="B5926" t="s">
        <v>22276</v>
      </c>
      <c r="C5926" t="s">
        <v>3702</v>
      </c>
      <c r="D5926" t="s">
        <v>22277</v>
      </c>
      <c r="E5926" t="s">
        <v>3704</v>
      </c>
      <c r="F5926">
        <v>1</v>
      </c>
      <c r="G5926" t="s">
        <v>2619</v>
      </c>
      <c r="H5926" t="s">
        <v>2620</v>
      </c>
      <c r="I5926" t="s">
        <v>2076</v>
      </c>
      <c r="J5926" t="s">
        <v>3705</v>
      </c>
      <c r="K5926" t="s">
        <v>2655</v>
      </c>
      <c r="L5926" t="s">
        <v>2058</v>
      </c>
      <c r="M5926" t="s">
        <v>2059</v>
      </c>
      <c r="N5926">
        <v>3</v>
      </c>
      <c r="O5926">
        <v>179</v>
      </c>
      <c r="P5926">
        <v>0.73</v>
      </c>
      <c r="Q5926">
        <v>24480</v>
      </c>
      <c r="R5926">
        <v>1</v>
      </c>
      <c r="S5926">
        <v>41</v>
      </c>
      <c r="T5926">
        <v>0.17</v>
      </c>
      <c r="U5926">
        <v>2</v>
      </c>
      <c r="V5926">
        <v>138</v>
      </c>
      <c r="W5926">
        <v>0.56000000000000005</v>
      </c>
      <c r="X5926">
        <v>0</v>
      </c>
      <c r="Y5926">
        <v>0</v>
      </c>
      <c r="Z5926">
        <v>0</v>
      </c>
      <c r="AA5926">
        <v>0</v>
      </c>
      <c r="AB5926">
        <v>0</v>
      </c>
      <c r="AC5926">
        <v>0</v>
      </c>
      <c r="AD5926">
        <v>0</v>
      </c>
      <c r="AE5926">
        <v>0</v>
      </c>
      <c r="AF5926">
        <v>0</v>
      </c>
      <c r="AG5926" t="s">
        <v>22278</v>
      </c>
      <c r="AH5926" s="21" t="str">
        <f t="shared" si="184"/>
        <v>YR25</v>
      </c>
      <c r="AI5926" s="21">
        <v>345.36</v>
      </c>
      <c r="AJ5926" s="21">
        <f t="shared" si="185"/>
        <v>99.268790849673209</v>
      </c>
      <c r="AK5926" s="21" t="s">
        <v>2060</v>
      </c>
      <c r="AL5926" t="s">
        <v>2984</v>
      </c>
      <c r="AM5926" s="26" t="s">
        <v>38</v>
      </c>
      <c r="AN5926" t="s">
        <v>2033</v>
      </c>
    </row>
    <row r="5927" spans="1:40" ht="15" hidden="1" thickTop="1" x14ac:dyDescent="0.35">
      <c r="A5927" t="s">
        <v>14327</v>
      </c>
      <c r="B5927" t="s">
        <v>22279</v>
      </c>
      <c r="C5927" t="s">
        <v>5121</v>
      </c>
      <c r="D5927" t="s">
        <v>22280</v>
      </c>
      <c r="E5927" t="s">
        <v>5122</v>
      </c>
      <c r="F5927">
        <v>1</v>
      </c>
      <c r="G5927" t="s">
        <v>2619</v>
      </c>
      <c r="H5927" t="s">
        <v>2620</v>
      </c>
      <c r="I5927" t="s">
        <v>2076</v>
      </c>
      <c r="J5927" t="s">
        <v>5123</v>
      </c>
      <c r="K5927" t="s">
        <v>2622</v>
      </c>
      <c r="L5927" t="s">
        <v>2058</v>
      </c>
      <c r="M5927" t="s">
        <v>2059</v>
      </c>
      <c r="N5927">
        <v>4</v>
      </c>
      <c r="O5927">
        <v>214</v>
      </c>
      <c r="P5927">
        <v>0.87</v>
      </c>
      <c r="Q5927">
        <v>24480</v>
      </c>
      <c r="R5927">
        <v>1</v>
      </c>
      <c r="S5927">
        <v>42</v>
      </c>
      <c r="T5927">
        <v>0.17</v>
      </c>
      <c r="U5927">
        <v>3</v>
      </c>
      <c r="V5927">
        <v>172</v>
      </c>
      <c r="W5927">
        <v>0.7</v>
      </c>
      <c r="X5927">
        <v>0</v>
      </c>
      <c r="Y5927">
        <v>0</v>
      </c>
      <c r="Z5927">
        <v>0</v>
      </c>
      <c r="AA5927">
        <v>0</v>
      </c>
      <c r="AB5927">
        <v>0</v>
      </c>
      <c r="AC5927">
        <v>0</v>
      </c>
      <c r="AD5927">
        <v>0</v>
      </c>
      <c r="AE5927">
        <v>0</v>
      </c>
      <c r="AF5927">
        <v>0</v>
      </c>
      <c r="AG5927" t="s">
        <v>22281</v>
      </c>
      <c r="AH5927" s="21" t="str">
        <f t="shared" si="184"/>
        <v>YR25</v>
      </c>
      <c r="AI5927" s="21">
        <v>345.36</v>
      </c>
      <c r="AJ5927" s="21">
        <f t="shared" si="185"/>
        <v>99.125816993464056</v>
      </c>
      <c r="AK5927" s="21" t="s">
        <v>2063</v>
      </c>
      <c r="AL5927" t="s">
        <v>5125</v>
      </c>
      <c r="AM5927" s="26" t="s">
        <v>38</v>
      </c>
      <c r="AN5927" t="s">
        <v>2031</v>
      </c>
    </row>
    <row r="5928" spans="1:40" ht="15" hidden="1" thickTop="1" x14ac:dyDescent="0.35">
      <c r="A5928" t="s">
        <v>14331</v>
      </c>
      <c r="B5928" t="s">
        <v>22282</v>
      </c>
      <c r="C5928" t="s">
        <v>7593</v>
      </c>
      <c r="D5928" t="s">
        <v>22283</v>
      </c>
      <c r="E5928" t="s">
        <v>559</v>
      </c>
      <c r="F5928">
        <v>1</v>
      </c>
      <c r="G5928" t="s">
        <v>2055</v>
      </c>
      <c r="H5928" t="s">
        <v>2056</v>
      </c>
      <c r="I5928" t="s">
        <v>2057</v>
      </c>
      <c r="J5928" t="s">
        <v>2568</v>
      </c>
      <c r="K5928" t="s">
        <v>63</v>
      </c>
      <c r="L5928" t="s">
        <v>2058</v>
      </c>
      <c r="M5928" t="s">
        <v>2059</v>
      </c>
      <c r="N5928">
        <v>4</v>
      </c>
      <c r="O5928">
        <v>422</v>
      </c>
      <c r="P5928">
        <v>1.72</v>
      </c>
      <c r="Q5928">
        <v>24480</v>
      </c>
      <c r="R5928">
        <v>4</v>
      </c>
      <c r="S5928">
        <v>422</v>
      </c>
      <c r="T5928">
        <v>1.72</v>
      </c>
      <c r="U5928">
        <v>0</v>
      </c>
      <c r="V5928">
        <v>0</v>
      </c>
      <c r="W5928">
        <v>0</v>
      </c>
      <c r="X5928">
        <v>0</v>
      </c>
      <c r="Y5928">
        <v>0</v>
      </c>
      <c r="Z5928">
        <v>0</v>
      </c>
      <c r="AA5928">
        <v>0</v>
      </c>
      <c r="AB5928">
        <v>0</v>
      </c>
      <c r="AC5928">
        <v>0</v>
      </c>
      <c r="AD5928">
        <v>0</v>
      </c>
      <c r="AE5928">
        <v>0</v>
      </c>
      <c r="AF5928">
        <v>0</v>
      </c>
      <c r="AG5928" t="s">
        <v>22284</v>
      </c>
      <c r="AH5928" s="21" t="str">
        <f t="shared" si="184"/>
        <v>YT21</v>
      </c>
      <c r="AI5928" s="21">
        <v>345.36</v>
      </c>
      <c r="AJ5928" s="21">
        <f t="shared" si="185"/>
        <v>98.276143790849673</v>
      </c>
      <c r="AK5928" s="21" t="s">
        <v>2063</v>
      </c>
      <c r="AL5928" t="s">
        <v>2570</v>
      </c>
      <c r="AM5928" s="26" t="s">
        <v>38</v>
      </c>
      <c r="AN5928" t="s">
        <v>2030</v>
      </c>
    </row>
    <row r="5929" spans="1:40" ht="15" hidden="1" thickTop="1" x14ac:dyDescent="0.35">
      <c r="A5929" t="s">
        <v>14335</v>
      </c>
      <c r="B5929" t="s">
        <v>22285</v>
      </c>
      <c r="C5929" t="s">
        <v>7933</v>
      </c>
      <c r="D5929" t="s">
        <v>18756</v>
      </c>
      <c r="E5929" t="s">
        <v>2646</v>
      </c>
      <c r="F5929">
        <v>1</v>
      </c>
      <c r="G5929" t="s">
        <v>2600</v>
      </c>
      <c r="H5929" t="s">
        <v>2577</v>
      </c>
      <c r="I5929" t="s">
        <v>2076</v>
      </c>
      <c r="J5929" t="s">
        <v>2601</v>
      </c>
      <c r="K5929" t="s">
        <v>2602</v>
      </c>
      <c r="L5929" t="s">
        <v>2058</v>
      </c>
      <c r="M5929" t="s">
        <v>2170</v>
      </c>
      <c r="N5929">
        <v>2</v>
      </c>
      <c r="O5929">
        <v>30</v>
      </c>
      <c r="P5929">
        <v>0.2</v>
      </c>
      <c r="Q5929">
        <v>15300</v>
      </c>
      <c r="R5929">
        <v>1</v>
      </c>
      <c r="S5929">
        <v>16</v>
      </c>
      <c r="T5929">
        <v>0.1</v>
      </c>
      <c r="U5929">
        <v>1</v>
      </c>
      <c r="V5929">
        <v>14</v>
      </c>
      <c r="W5929">
        <v>0.09</v>
      </c>
      <c r="X5929">
        <v>0</v>
      </c>
      <c r="Y5929">
        <v>0</v>
      </c>
      <c r="Z5929">
        <v>0</v>
      </c>
      <c r="AA5929">
        <v>0</v>
      </c>
      <c r="AB5929">
        <v>0</v>
      </c>
      <c r="AC5929">
        <v>0</v>
      </c>
      <c r="AD5929">
        <v>0</v>
      </c>
      <c r="AE5929">
        <v>0</v>
      </c>
      <c r="AF5929">
        <v>0</v>
      </c>
      <c r="AG5929" t="s">
        <v>22286</v>
      </c>
      <c r="AH5929" s="21" t="str">
        <f t="shared" si="184"/>
        <v>YK20</v>
      </c>
      <c r="AI5929" s="21">
        <v>216</v>
      </c>
      <c r="AJ5929" s="21">
        <f t="shared" si="185"/>
        <v>99.803921568627445</v>
      </c>
      <c r="AK5929" s="21" t="s">
        <v>2060</v>
      </c>
      <c r="AL5929" t="s">
        <v>2551</v>
      </c>
      <c r="AM5929" s="26" t="s">
        <v>38</v>
      </c>
      <c r="AN5929" t="s">
        <v>2030</v>
      </c>
    </row>
    <row r="5930" spans="1:40" ht="15" hidden="1" thickTop="1" x14ac:dyDescent="0.35">
      <c r="A5930" t="s">
        <v>14339</v>
      </c>
      <c r="B5930" t="s">
        <v>22287</v>
      </c>
      <c r="C5930" t="s">
        <v>4195</v>
      </c>
      <c r="D5930" t="s">
        <v>22288</v>
      </c>
      <c r="E5930" t="s">
        <v>2575</v>
      </c>
      <c r="F5930">
        <v>1</v>
      </c>
      <c r="G5930" t="s">
        <v>2576</v>
      </c>
      <c r="H5930" t="s">
        <v>2577</v>
      </c>
      <c r="I5930" t="s">
        <v>2076</v>
      </c>
      <c r="J5930" t="s">
        <v>2858</v>
      </c>
      <c r="K5930" t="s">
        <v>2742</v>
      </c>
      <c r="L5930" t="s">
        <v>2058</v>
      </c>
      <c r="M5930" t="s">
        <v>2170</v>
      </c>
      <c r="N5930">
        <v>0</v>
      </c>
      <c r="O5930">
        <v>0</v>
      </c>
      <c r="P5930">
        <v>0</v>
      </c>
      <c r="Q5930">
        <v>15300</v>
      </c>
      <c r="R5930">
        <v>0</v>
      </c>
      <c r="S5930">
        <v>0</v>
      </c>
      <c r="T5930">
        <v>0</v>
      </c>
      <c r="U5930">
        <v>0</v>
      </c>
      <c r="V5930">
        <v>0</v>
      </c>
      <c r="W5930">
        <v>0</v>
      </c>
      <c r="X5930">
        <v>0</v>
      </c>
      <c r="Y5930">
        <v>0</v>
      </c>
      <c r="Z5930">
        <v>0</v>
      </c>
      <c r="AA5930">
        <v>0</v>
      </c>
      <c r="AB5930">
        <v>0</v>
      </c>
      <c r="AC5930">
        <v>0</v>
      </c>
      <c r="AD5930">
        <v>0</v>
      </c>
      <c r="AE5930">
        <v>0</v>
      </c>
      <c r="AF5930">
        <v>0</v>
      </c>
      <c r="AG5930" t="s">
        <v>22289</v>
      </c>
      <c r="AH5930" s="21" t="str">
        <f t="shared" si="184"/>
        <v>YK20</v>
      </c>
      <c r="AI5930" s="21">
        <v>216</v>
      </c>
      <c r="AJ5930" s="21">
        <f t="shared" si="185"/>
        <v>100</v>
      </c>
      <c r="AK5930" s="21" t="s">
        <v>2060</v>
      </c>
      <c r="AL5930" t="s">
        <v>2551</v>
      </c>
      <c r="AM5930" s="26" t="s">
        <v>38</v>
      </c>
      <c r="AN5930" t="s">
        <v>2031</v>
      </c>
    </row>
    <row r="5931" spans="1:40" ht="15" hidden="1" thickTop="1" x14ac:dyDescent="0.35">
      <c r="A5931" t="s">
        <v>14340</v>
      </c>
      <c r="B5931" t="s">
        <v>22290</v>
      </c>
      <c r="C5931" t="s">
        <v>3488</v>
      </c>
      <c r="D5931" t="s">
        <v>22291</v>
      </c>
      <c r="E5931" t="s">
        <v>2575</v>
      </c>
      <c r="F5931">
        <v>1</v>
      </c>
      <c r="G5931" t="s">
        <v>2576</v>
      </c>
      <c r="H5931" t="s">
        <v>2577</v>
      </c>
      <c r="I5931" t="s">
        <v>2076</v>
      </c>
      <c r="J5931" t="s">
        <v>2741</v>
      </c>
      <c r="K5931" t="s">
        <v>2742</v>
      </c>
      <c r="L5931" t="s">
        <v>2058</v>
      </c>
      <c r="M5931" t="s">
        <v>2059</v>
      </c>
      <c r="N5931">
        <v>6</v>
      </c>
      <c r="O5931">
        <v>117</v>
      </c>
      <c r="P5931">
        <v>0.48</v>
      </c>
      <c r="Q5931">
        <v>24480</v>
      </c>
      <c r="R5931">
        <v>3</v>
      </c>
      <c r="S5931">
        <v>53</v>
      </c>
      <c r="T5931">
        <v>0.22</v>
      </c>
      <c r="U5931">
        <v>3</v>
      </c>
      <c r="V5931">
        <v>64</v>
      </c>
      <c r="W5931">
        <v>0.26</v>
      </c>
      <c r="X5931">
        <v>0</v>
      </c>
      <c r="Y5931">
        <v>0</v>
      </c>
      <c r="Z5931">
        <v>0</v>
      </c>
      <c r="AA5931">
        <v>0</v>
      </c>
      <c r="AB5931">
        <v>0</v>
      </c>
      <c r="AC5931">
        <v>0</v>
      </c>
      <c r="AD5931">
        <v>0</v>
      </c>
      <c r="AE5931">
        <v>0</v>
      </c>
      <c r="AF5931">
        <v>0</v>
      </c>
      <c r="AG5931" t="s">
        <v>22292</v>
      </c>
      <c r="AH5931" s="21" t="str">
        <f t="shared" si="184"/>
        <v>YK20</v>
      </c>
      <c r="AI5931" s="21">
        <v>345.36</v>
      </c>
      <c r="AJ5931" s="21">
        <f t="shared" si="185"/>
        <v>99.522058823529406</v>
      </c>
      <c r="AK5931" s="21" t="s">
        <v>2060</v>
      </c>
      <c r="AL5931" t="s">
        <v>2613</v>
      </c>
      <c r="AM5931" s="26" t="s">
        <v>38</v>
      </c>
      <c r="AN5931" t="s">
        <v>2031</v>
      </c>
    </row>
    <row r="5932" spans="1:40" ht="15" hidden="1" thickTop="1" x14ac:dyDescent="0.35">
      <c r="A5932" t="s">
        <v>14344</v>
      </c>
      <c r="B5932" t="s">
        <v>22293</v>
      </c>
      <c r="C5932" t="s">
        <v>2739</v>
      </c>
      <c r="D5932" t="s">
        <v>22294</v>
      </c>
      <c r="E5932" t="s">
        <v>2575</v>
      </c>
      <c r="F5932">
        <v>1</v>
      </c>
      <c r="G5932" t="s">
        <v>2576</v>
      </c>
      <c r="H5932" t="s">
        <v>2577</v>
      </c>
      <c r="I5932" t="s">
        <v>2076</v>
      </c>
      <c r="J5932" t="s">
        <v>2741</v>
      </c>
      <c r="K5932" t="s">
        <v>2742</v>
      </c>
      <c r="L5932" t="s">
        <v>2058</v>
      </c>
      <c r="M5932" t="s">
        <v>2059</v>
      </c>
      <c r="N5932">
        <v>3</v>
      </c>
      <c r="O5932">
        <v>52</v>
      </c>
      <c r="P5932">
        <v>0.21</v>
      </c>
      <c r="Q5932">
        <v>24480</v>
      </c>
      <c r="R5932">
        <v>1</v>
      </c>
      <c r="S5932">
        <v>12</v>
      </c>
      <c r="T5932">
        <v>0.05</v>
      </c>
      <c r="U5932">
        <v>2</v>
      </c>
      <c r="V5932">
        <v>40</v>
      </c>
      <c r="W5932">
        <v>0.16</v>
      </c>
      <c r="X5932">
        <v>0</v>
      </c>
      <c r="Y5932">
        <v>0</v>
      </c>
      <c r="Z5932">
        <v>0</v>
      </c>
      <c r="AA5932">
        <v>0</v>
      </c>
      <c r="AB5932">
        <v>0</v>
      </c>
      <c r="AC5932">
        <v>0</v>
      </c>
      <c r="AD5932">
        <v>0</v>
      </c>
      <c r="AE5932">
        <v>0</v>
      </c>
      <c r="AF5932">
        <v>0</v>
      </c>
      <c r="AG5932" t="s">
        <v>22295</v>
      </c>
      <c r="AH5932" s="21" t="str">
        <f t="shared" si="184"/>
        <v>YK20</v>
      </c>
      <c r="AI5932" s="21">
        <v>345.36</v>
      </c>
      <c r="AJ5932" s="21">
        <f t="shared" si="185"/>
        <v>99.787581699346404</v>
      </c>
      <c r="AK5932" s="21" t="s">
        <v>2060</v>
      </c>
      <c r="AL5932" t="s">
        <v>2613</v>
      </c>
      <c r="AM5932" s="26" t="s">
        <v>38</v>
      </c>
      <c r="AN5932" t="s">
        <v>2032</v>
      </c>
    </row>
    <row r="5933" spans="1:40" ht="15" hidden="1" thickTop="1" x14ac:dyDescent="0.35">
      <c r="A5933" t="s">
        <v>14348</v>
      </c>
      <c r="B5933" t="s">
        <v>22296</v>
      </c>
      <c r="C5933" t="s">
        <v>3730</v>
      </c>
      <c r="D5933" t="s">
        <v>22297</v>
      </c>
      <c r="E5933" t="s">
        <v>3013</v>
      </c>
      <c r="F5933">
        <v>1</v>
      </c>
      <c r="G5933" t="s">
        <v>2600</v>
      </c>
      <c r="H5933" t="s">
        <v>2577</v>
      </c>
      <c r="I5933" t="s">
        <v>2076</v>
      </c>
      <c r="J5933" t="s">
        <v>3183</v>
      </c>
      <c r="K5933" t="s">
        <v>2742</v>
      </c>
      <c r="L5933" t="s">
        <v>2058</v>
      </c>
      <c r="M5933" t="s">
        <v>2059</v>
      </c>
      <c r="N5933">
        <v>16</v>
      </c>
      <c r="O5933">
        <v>361</v>
      </c>
      <c r="P5933">
        <v>1.47</v>
      </c>
      <c r="Q5933">
        <v>24480</v>
      </c>
      <c r="R5933">
        <v>13</v>
      </c>
      <c r="S5933">
        <v>328</v>
      </c>
      <c r="T5933">
        <v>1.34</v>
      </c>
      <c r="U5933">
        <v>3</v>
      </c>
      <c r="V5933">
        <v>33</v>
      </c>
      <c r="W5933">
        <v>0.13</v>
      </c>
      <c r="X5933">
        <v>0</v>
      </c>
      <c r="Y5933">
        <v>0</v>
      </c>
      <c r="Z5933">
        <v>0</v>
      </c>
      <c r="AA5933">
        <v>0</v>
      </c>
      <c r="AB5933">
        <v>0</v>
      </c>
      <c r="AC5933">
        <v>0</v>
      </c>
      <c r="AD5933">
        <v>0</v>
      </c>
      <c r="AE5933">
        <v>0</v>
      </c>
      <c r="AF5933">
        <v>0</v>
      </c>
      <c r="AG5933" t="s">
        <v>22298</v>
      </c>
      <c r="AH5933" s="21" t="str">
        <f t="shared" si="184"/>
        <v>YK20</v>
      </c>
      <c r="AI5933" s="21">
        <v>345.36</v>
      </c>
      <c r="AJ5933" s="21">
        <f t="shared" si="185"/>
        <v>98.525326797385617</v>
      </c>
      <c r="AK5933" s="21" t="s">
        <v>2063</v>
      </c>
      <c r="AL5933" t="s">
        <v>2551</v>
      </c>
      <c r="AM5933" s="26" t="s">
        <v>38</v>
      </c>
      <c r="AN5933" t="s">
        <v>2032</v>
      </c>
    </row>
    <row r="5934" spans="1:40" ht="15" hidden="1" thickTop="1" x14ac:dyDescent="0.35">
      <c r="A5934" t="s">
        <v>14352</v>
      </c>
      <c r="B5934" t="s">
        <v>22299</v>
      </c>
      <c r="C5934" t="s">
        <v>8217</v>
      </c>
      <c r="D5934" t="s">
        <v>22300</v>
      </c>
      <c r="E5934" t="s">
        <v>2646</v>
      </c>
      <c r="F5934">
        <v>1</v>
      </c>
      <c r="G5934" t="s">
        <v>2600</v>
      </c>
      <c r="H5934" t="s">
        <v>2577</v>
      </c>
      <c r="I5934" t="s">
        <v>2057</v>
      </c>
      <c r="J5934" t="s">
        <v>2647</v>
      </c>
      <c r="K5934" t="s">
        <v>2602</v>
      </c>
      <c r="L5934" t="s">
        <v>2058</v>
      </c>
      <c r="M5934" t="s">
        <v>2170</v>
      </c>
      <c r="N5934">
        <v>1</v>
      </c>
      <c r="O5934">
        <v>23</v>
      </c>
      <c r="P5934">
        <v>0.15</v>
      </c>
      <c r="Q5934">
        <v>15300</v>
      </c>
      <c r="R5934">
        <v>0</v>
      </c>
      <c r="S5934">
        <v>0</v>
      </c>
      <c r="T5934">
        <v>0</v>
      </c>
      <c r="U5934">
        <v>0</v>
      </c>
      <c r="V5934">
        <v>0</v>
      </c>
      <c r="W5934">
        <v>0</v>
      </c>
      <c r="X5934">
        <v>1</v>
      </c>
      <c r="Y5934">
        <v>23</v>
      </c>
      <c r="Z5934">
        <v>0.15</v>
      </c>
      <c r="AA5934">
        <v>0</v>
      </c>
      <c r="AB5934">
        <v>0</v>
      </c>
      <c r="AC5934">
        <v>0</v>
      </c>
      <c r="AD5934">
        <v>0</v>
      </c>
      <c r="AE5934">
        <v>0</v>
      </c>
      <c r="AF5934">
        <v>0</v>
      </c>
      <c r="AG5934" t="s">
        <v>22301</v>
      </c>
      <c r="AH5934" s="21" t="str">
        <f t="shared" si="184"/>
        <v>YT21</v>
      </c>
      <c r="AI5934" s="21">
        <v>216</v>
      </c>
      <c r="AJ5934" s="21">
        <f t="shared" si="185"/>
        <v>99.849673202614383</v>
      </c>
      <c r="AK5934" s="21" t="s">
        <v>2060</v>
      </c>
      <c r="AL5934" t="s">
        <v>2551</v>
      </c>
      <c r="AM5934" s="26" t="s">
        <v>38</v>
      </c>
      <c r="AN5934" t="s">
        <v>2032</v>
      </c>
    </row>
    <row r="5935" spans="1:40" ht="15" hidden="1" thickTop="1" x14ac:dyDescent="0.35">
      <c r="A5935" t="s">
        <v>14356</v>
      </c>
      <c r="B5935" t="s">
        <v>22302</v>
      </c>
      <c r="C5935" t="s">
        <v>8041</v>
      </c>
      <c r="D5935" t="s">
        <v>22303</v>
      </c>
      <c r="E5935" t="s">
        <v>2575</v>
      </c>
      <c r="F5935">
        <v>1</v>
      </c>
      <c r="G5935" t="s">
        <v>2600</v>
      </c>
      <c r="H5935" t="s">
        <v>2577</v>
      </c>
      <c r="I5935" t="s">
        <v>2076</v>
      </c>
      <c r="J5935" t="s">
        <v>2699</v>
      </c>
      <c r="K5935" t="s">
        <v>2579</v>
      </c>
      <c r="L5935" t="s">
        <v>2058</v>
      </c>
      <c r="M5935" t="s">
        <v>2059</v>
      </c>
      <c r="N5935">
        <v>8</v>
      </c>
      <c r="O5935">
        <v>251</v>
      </c>
      <c r="P5935">
        <v>1.03</v>
      </c>
      <c r="Q5935">
        <v>24480</v>
      </c>
      <c r="R5935">
        <v>2</v>
      </c>
      <c r="S5935">
        <v>47</v>
      </c>
      <c r="T5935">
        <v>0.19</v>
      </c>
      <c r="U5935">
        <v>5</v>
      </c>
      <c r="V5935">
        <v>186</v>
      </c>
      <c r="W5935">
        <v>0.76</v>
      </c>
      <c r="X5935">
        <v>1</v>
      </c>
      <c r="Y5935">
        <v>18</v>
      </c>
      <c r="Z5935">
        <v>7.0000000000000007E-2</v>
      </c>
      <c r="AA5935">
        <v>0</v>
      </c>
      <c r="AB5935">
        <v>0</v>
      </c>
      <c r="AC5935">
        <v>0</v>
      </c>
      <c r="AD5935">
        <v>0</v>
      </c>
      <c r="AE5935">
        <v>0</v>
      </c>
      <c r="AF5935">
        <v>0</v>
      </c>
      <c r="AG5935" t="s">
        <v>22304</v>
      </c>
      <c r="AH5935" s="21" t="str">
        <f t="shared" si="184"/>
        <v>YK20</v>
      </c>
      <c r="AI5935" s="21">
        <v>345.36</v>
      </c>
      <c r="AJ5935" s="21">
        <f t="shared" si="185"/>
        <v>98.974673202614383</v>
      </c>
      <c r="AK5935" s="21" t="s">
        <v>2063</v>
      </c>
      <c r="AL5935" t="s">
        <v>2581</v>
      </c>
      <c r="AM5935" s="26" t="s">
        <v>38</v>
      </c>
      <c r="AN5935" t="s">
        <v>2032</v>
      </c>
    </row>
    <row r="5936" spans="1:40" ht="15" hidden="1" thickTop="1" x14ac:dyDescent="0.35">
      <c r="A5936" t="s">
        <v>14360</v>
      </c>
      <c r="B5936" t="s">
        <v>22305</v>
      </c>
      <c r="C5936" t="s">
        <v>8244</v>
      </c>
      <c r="D5936" t="s">
        <v>22306</v>
      </c>
      <c r="E5936" t="s">
        <v>2575</v>
      </c>
      <c r="F5936">
        <v>1</v>
      </c>
      <c r="G5936" t="s">
        <v>2576</v>
      </c>
      <c r="H5936" t="s">
        <v>2577</v>
      </c>
      <c r="I5936" t="s">
        <v>2076</v>
      </c>
      <c r="J5936" t="s">
        <v>2858</v>
      </c>
      <c r="K5936" t="s">
        <v>2742</v>
      </c>
      <c r="L5936" t="s">
        <v>2058</v>
      </c>
      <c r="M5936" t="s">
        <v>2170</v>
      </c>
      <c r="N5936">
        <v>1</v>
      </c>
      <c r="O5936">
        <v>14</v>
      </c>
      <c r="P5936">
        <v>0.09</v>
      </c>
      <c r="Q5936">
        <v>15300</v>
      </c>
      <c r="R5936">
        <v>0</v>
      </c>
      <c r="S5936">
        <v>0</v>
      </c>
      <c r="T5936">
        <v>0</v>
      </c>
      <c r="U5936">
        <v>1</v>
      </c>
      <c r="V5936">
        <v>14</v>
      </c>
      <c r="W5936">
        <v>0.09</v>
      </c>
      <c r="X5936">
        <v>0</v>
      </c>
      <c r="Y5936">
        <v>0</v>
      </c>
      <c r="Z5936">
        <v>0</v>
      </c>
      <c r="AA5936">
        <v>0</v>
      </c>
      <c r="AB5936">
        <v>0</v>
      </c>
      <c r="AC5936">
        <v>0</v>
      </c>
      <c r="AD5936">
        <v>0</v>
      </c>
      <c r="AE5936">
        <v>0</v>
      </c>
      <c r="AF5936">
        <v>0</v>
      </c>
      <c r="AG5936" t="s">
        <v>22307</v>
      </c>
      <c r="AH5936" s="21" t="str">
        <f t="shared" si="184"/>
        <v>YK20</v>
      </c>
      <c r="AI5936" s="21">
        <v>216</v>
      </c>
      <c r="AJ5936" s="21">
        <f t="shared" si="185"/>
        <v>99.908496732026137</v>
      </c>
      <c r="AK5936" s="21" t="s">
        <v>2060</v>
      </c>
      <c r="AL5936" t="s">
        <v>2551</v>
      </c>
      <c r="AM5936" s="26" t="s">
        <v>38</v>
      </c>
      <c r="AN5936" t="s">
        <v>2032</v>
      </c>
    </row>
    <row r="5937" spans="1:40" ht="15" hidden="1" thickTop="1" x14ac:dyDescent="0.35">
      <c r="A5937" t="s">
        <v>14364</v>
      </c>
      <c r="B5937" t="s">
        <v>22308</v>
      </c>
      <c r="C5937" t="s">
        <v>4805</v>
      </c>
      <c r="D5937" t="s">
        <v>22309</v>
      </c>
      <c r="E5937" t="s">
        <v>2575</v>
      </c>
      <c r="F5937">
        <v>1</v>
      </c>
      <c r="G5937" t="s">
        <v>2576</v>
      </c>
      <c r="H5937" t="s">
        <v>2577</v>
      </c>
      <c r="I5937" t="s">
        <v>2076</v>
      </c>
      <c r="J5937" t="s">
        <v>2578</v>
      </c>
      <c r="K5937" t="s">
        <v>2579</v>
      </c>
      <c r="L5937" t="s">
        <v>2058</v>
      </c>
      <c r="M5937" t="s">
        <v>2982</v>
      </c>
      <c r="N5937">
        <v>3</v>
      </c>
      <c r="O5937">
        <v>73</v>
      </c>
      <c r="P5937">
        <v>0.51</v>
      </c>
      <c r="Q5937">
        <v>14280</v>
      </c>
      <c r="R5937">
        <v>1</v>
      </c>
      <c r="S5937">
        <v>17</v>
      </c>
      <c r="T5937">
        <v>0.12</v>
      </c>
      <c r="U5937">
        <v>2</v>
      </c>
      <c r="V5937">
        <v>56</v>
      </c>
      <c r="W5937">
        <v>0.39</v>
      </c>
      <c r="X5937">
        <v>0</v>
      </c>
      <c r="Y5937">
        <v>0</v>
      </c>
      <c r="Z5937">
        <v>0</v>
      </c>
      <c r="AA5937">
        <v>0</v>
      </c>
      <c r="AB5937">
        <v>0</v>
      </c>
      <c r="AC5937">
        <v>0</v>
      </c>
      <c r="AD5937">
        <v>0</v>
      </c>
      <c r="AE5937">
        <v>0</v>
      </c>
      <c r="AF5937">
        <v>0</v>
      </c>
      <c r="AG5937" t="s">
        <v>22310</v>
      </c>
      <c r="AH5937" s="21" t="str">
        <f t="shared" si="184"/>
        <v>YK20</v>
      </c>
      <c r="AI5937" s="21">
        <v>201.59999999999997</v>
      </c>
      <c r="AJ5937" s="21">
        <f t="shared" si="185"/>
        <v>99.488795518207283</v>
      </c>
      <c r="AK5937" s="21" t="s">
        <v>2060</v>
      </c>
      <c r="AL5937" t="s">
        <v>2581</v>
      </c>
      <c r="AM5937" s="26" t="s">
        <v>38</v>
      </c>
      <c r="AN5937" t="s">
        <v>2031</v>
      </c>
    </row>
    <row r="5938" spans="1:40" ht="15" hidden="1" thickTop="1" x14ac:dyDescent="0.35">
      <c r="A5938" t="s">
        <v>14368</v>
      </c>
      <c r="B5938" t="s">
        <v>22311</v>
      </c>
      <c r="C5938" t="s">
        <v>5707</v>
      </c>
      <c r="D5938" t="s">
        <v>22312</v>
      </c>
      <c r="E5938" t="s">
        <v>2608</v>
      </c>
      <c r="F5938">
        <v>1</v>
      </c>
      <c r="G5938" t="s">
        <v>2576</v>
      </c>
      <c r="H5938" t="s">
        <v>2577</v>
      </c>
      <c r="I5938" t="s">
        <v>2076</v>
      </c>
      <c r="J5938" t="s">
        <v>2741</v>
      </c>
      <c r="K5938" t="s">
        <v>2742</v>
      </c>
      <c r="L5938" t="s">
        <v>2058</v>
      </c>
      <c r="M5938" t="s">
        <v>2059</v>
      </c>
      <c r="N5938">
        <v>7</v>
      </c>
      <c r="O5938">
        <v>224</v>
      </c>
      <c r="P5938">
        <v>0.92</v>
      </c>
      <c r="Q5938">
        <v>24480</v>
      </c>
      <c r="R5938">
        <v>3</v>
      </c>
      <c r="S5938">
        <v>137</v>
      </c>
      <c r="T5938">
        <v>0.56000000000000005</v>
      </c>
      <c r="U5938">
        <v>4</v>
      </c>
      <c r="V5938">
        <v>87</v>
      </c>
      <c r="W5938">
        <v>0.36</v>
      </c>
      <c r="X5938">
        <v>0</v>
      </c>
      <c r="Y5938">
        <v>0</v>
      </c>
      <c r="Z5938">
        <v>0</v>
      </c>
      <c r="AA5938">
        <v>0</v>
      </c>
      <c r="AB5938">
        <v>0</v>
      </c>
      <c r="AC5938">
        <v>0</v>
      </c>
      <c r="AD5938">
        <v>0</v>
      </c>
      <c r="AE5938">
        <v>0</v>
      </c>
      <c r="AF5938">
        <v>0</v>
      </c>
      <c r="AG5938" t="s">
        <v>22313</v>
      </c>
      <c r="AH5938" s="21" t="str">
        <f t="shared" si="184"/>
        <v>YK20</v>
      </c>
      <c r="AI5938" s="21">
        <v>345.36</v>
      </c>
      <c r="AJ5938" s="21">
        <f t="shared" si="185"/>
        <v>99.084967320261441</v>
      </c>
      <c r="AK5938" s="21" t="s">
        <v>2063</v>
      </c>
      <c r="AL5938" t="s">
        <v>2613</v>
      </c>
      <c r="AM5938" s="26" t="s">
        <v>38</v>
      </c>
      <c r="AN5938" t="s">
        <v>2032</v>
      </c>
    </row>
    <row r="5939" spans="1:40" ht="15" hidden="1" thickTop="1" x14ac:dyDescent="0.35">
      <c r="A5939" t="s">
        <v>14372</v>
      </c>
      <c r="B5939" t="s">
        <v>22314</v>
      </c>
      <c r="C5939" t="s">
        <v>4168</v>
      </c>
      <c r="D5939" t="s">
        <v>22315</v>
      </c>
      <c r="E5939" t="s">
        <v>2608</v>
      </c>
      <c r="F5939">
        <v>1</v>
      </c>
      <c r="G5939" t="s">
        <v>2576</v>
      </c>
      <c r="H5939" t="s">
        <v>2577</v>
      </c>
      <c r="I5939" t="s">
        <v>2076</v>
      </c>
      <c r="J5939" t="s">
        <v>2741</v>
      </c>
      <c r="K5939" t="s">
        <v>2742</v>
      </c>
      <c r="L5939" t="s">
        <v>2058</v>
      </c>
      <c r="M5939" t="s">
        <v>2059</v>
      </c>
      <c r="N5939">
        <v>7</v>
      </c>
      <c r="O5939">
        <v>248</v>
      </c>
      <c r="P5939">
        <v>1.01</v>
      </c>
      <c r="Q5939">
        <v>24480</v>
      </c>
      <c r="R5939">
        <v>3</v>
      </c>
      <c r="S5939">
        <v>112</v>
      </c>
      <c r="T5939">
        <v>0.46</v>
      </c>
      <c r="U5939">
        <v>4</v>
      </c>
      <c r="V5939">
        <v>136</v>
      </c>
      <c r="W5939">
        <v>0.56000000000000005</v>
      </c>
      <c r="X5939">
        <v>0</v>
      </c>
      <c r="Y5939">
        <v>0</v>
      </c>
      <c r="Z5939">
        <v>0</v>
      </c>
      <c r="AA5939">
        <v>0</v>
      </c>
      <c r="AB5939">
        <v>0</v>
      </c>
      <c r="AC5939">
        <v>0</v>
      </c>
      <c r="AD5939">
        <v>0</v>
      </c>
      <c r="AE5939">
        <v>0</v>
      </c>
      <c r="AF5939">
        <v>0</v>
      </c>
      <c r="AG5939" t="s">
        <v>22316</v>
      </c>
      <c r="AH5939" s="21" t="str">
        <f t="shared" si="184"/>
        <v>YK20</v>
      </c>
      <c r="AI5939" s="21">
        <v>345.36</v>
      </c>
      <c r="AJ5939" s="21">
        <f t="shared" si="185"/>
        <v>98.986928104575156</v>
      </c>
      <c r="AK5939" s="21" t="s">
        <v>2063</v>
      </c>
      <c r="AL5939" t="s">
        <v>2613</v>
      </c>
      <c r="AM5939" s="26" t="s">
        <v>38</v>
      </c>
      <c r="AN5939" t="s">
        <v>2032</v>
      </c>
    </row>
    <row r="5940" spans="1:40" ht="15" hidden="1" thickTop="1" x14ac:dyDescent="0.35">
      <c r="A5940" t="s">
        <v>14375</v>
      </c>
      <c r="B5940" t="s">
        <v>22317</v>
      </c>
      <c r="C5940" t="s">
        <v>4195</v>
      </c>
      <c r="D5940" t="s">
        <v>22318</v>
      </c>
      <c r="E5940" t="s">
        <v>2575</v>
      </c>
      <c r="F5940">
        <v>1</v>
      </c>
      <c r="G5940" t="s">
        <v>2576</v>
      </c>
      <c r="H5940" t="s">
        <v>2577</v>
      </c>
      <c r="I5940" t="s">
        <v>2076</v>
      </c>
      <c r="J5940" t="s">
        <v>2858</v>
      </c>
      <c r="K5940" t="s">
        <v>2742</v>
      </c>
      <c r="L5940" t="s">
        <v>2058</v>
      </c>
      <c r="M5940" t="s">
        <v>2170</v>
      </c>
      <c r="N5940">
        <v>0</v>
      </c>
      <c r="O5940">
        <v>0</v>
      </c>
      <c r="P5940">
        <v>0</v>
      </c>
      <c r="Q5940">
        <v>15300</v>
      </c>
      <c r="R5940">
        <v>0</v>
      </c>
      <c r="S5940">
        <v>0</v>
      </c>
      <c r="T5940">
        <v>0</v>
      </c>
      <c r="U5940">
        <v>0</v>
      </c>
      <c r="V5940">
        <v>0</v>
      </c>
      <c r="W5940">
        <v>0</v>
      </c>
      <c r="X5940">
        <v>0</v>
      </c>
      <c r="Y5940">
        <v>0</v>
      </c>
      <c r="Z5940">
        <v>0</v>
      </c>
      <c r="AA5940">
        <v>0</v>
      </c>
      <c r="AB5940">
        <v>0</v>
      </c>
      <c r="AC5940">
        <v>0</v>
      </c>
      <c r="AD5940">
        <v>0</v>
      </c>
      <c r="AE5940">
        <v>0</v>
      </c>
      <c r="AF5940">
        <v>0</v>
      </c>
      <c r="AG5940" t="s">
        <v>22319</v>
      </c>
      <c r="AH5940" s="21" t="str">
        <f t="shared" si="184"/>
        <v>YK20</v>
      </c>
      <c r="AI5940" s="21">
        <v>216</v>
      </c>
      <c r="AJ5940" s="21">
        <f t="shared" si="185"/>
        <v>100</v>
      </c>
      <c r="AK5940" s="21" t="s">
        <v>2060</v>
      </c>
      <c r="AL5940" t="s">
        <v>2581</v>
      </c>
      <c r="AM5940" s="26" t="s">
        <v>38</v>
      </c>
      <c r="AN5940" t="s">
        <v>2031</v>
      </c>
    </row>
    <row r="5941" spans="1:40" ht="15" hidden="1" thickTop="1" x14ac:dyDescent="0.35">
      <c r="A5941" t="s">
        <v>14378</v>
      </c>
      <c r="B5941" t="s">
        <v>22320</v>
      </c>
      <c r="C5941" t="s">
        <v>3011</v>
      </c>
      <c r="D5941" t="s">
        <v>22321</v>
      </c>
      <c r="E5941" t="s">
        <v>3013</v>
      </c>
      <c r="F5941">
        <v>1</v>
      </c>
      <c r="G5941" t="s">
        <v>2576</v>
      </c>
      <c r="H5941" t="s">
        <v>2577</v>
      </c>
      <c r="I5941" t="s">
        <v>2076</v>
      </c>
      <c r="J5941" t="s">
        <v>2741</v>
      </c>
      <c r="K5941" t="s">
        <v>2742</v>
      </c>
      <c r="L5941" t="s">
        <v>2058</v>
      </c>
      <c r="M5941" t="s">
        <v>2059</v>
      </c>
      <c r="N5941">
        <v>6</v>
      </c>
      <c r="O5941">
        <v>132</v>
      </c>
      <c r="P5941">
        <v>0.54</v>
      </c>
      <c r="Q5941">
        <v>24480</v>
      </c>
      <c r="R5941">
        <v>5</v>
      </c>
      <c r="S5941">
        <v>118</v>
      </c>
      <c r="T5941">
        <v>0.48</v>
      </c>
      <c r="U5941">
        <v>1</v>
      </c>
      <c r="V5941">
        <v>14</v>
      </c>
      <c r="W5941">
        <v>0.06</v>
      </c>
      <c r="X5941">
        <v>0</v>
      </c>
      <c r="Y5941">
        <v>0</v>
      </c>
      <c r="Z5941">
        <v>0</v>
      </c>
      <c r="AA5941">
        <v>0</v>
      </c>
      <c r="AB5941">
        <v>0</v>
      </c>
      <c r="AC5941">
        <v>0</v>
      </c>
      <c r="AD5941">
        <v>0</v>
      </c>
      <c r="AE5941">
        <v>0</v>
      </c>
      <c r="AF5941">
        <v>0</v>
      </c>
      <c r="AG5941" t="s">
        <v>22322</v>
      </c>
      <c r="AH5941" s="21" t="str">
        <f t="shared" si="184"/>
        <v>YK20</v>
      </c>
      <c r="AI5941" s="21">
        <v>345.36</v>
      </c>
      <c r="AJ5941" s="21">
        <f t="shared" si="185"/>
        <v>99.460784313725483</v>
      </c>
      <c r="AK5941" s="21" t="s">
        <v>2060</v>
      </c>
      <c r="AL5941" t="s">
        <v>2551</v>
      </c>
      <c r="AM5941" s="26" t="s">
        <v>38</v>
      </c>
      <c r="AN5941" t="s">
        <v>2032</v>
      </c>
    </row>
    <row r="5942" spans="1:40" ht="15" hidden="1" thickTop="1" x14ac:dyDescent="0.35">
      <c r="A5942" t="s">
        <v>14382</v>
      </c>
      <c r="B5942" t="s">
        <v>22323</v>
      </c>
      <c r="C5942" t="s">
        <v>3243</v>
      </c>
      <c r="D5942" t="s">
        <v>22324</v>
      </c>
      <c r="E5942" t="s">
        <v>2575</v>
      </c>
      <c r="F5942">
        <v>1</v>
      </c>
      <c r="G5942" t="s">
        <v>2576</v>
      </c>
      <c r="H5942" t="s">
        <v>2577</v>
      </c>
      <c r="I5942" t="s">
        <v>2076</v>
      </c>
      <c r="J5942" t="s">
        <v>2858</v>
      </c>
      <c r="K5942" t="s">
        <v>2742</v>
      </c>
      <c r="L5942" t="s">
        <v>2058</v>
      </c>
      <c r="M5942" t="s">
        <v>2059</v>
      </c>
      <c r="N5942">
        <v>2</v>
      </c>
      <c r="O5942">
        <v>35</v>
      </c>
      <c r="P5942">
        <v>0.14000000000000001</v>
      </c>
      <c r="Q5942">
        <v>24480</v>
      </c>
      <c r="R5942">
        <v>1</v>
      </c>
      <c r="S5942">
        <v>15</v>
      </c>
      <c r="T5942">
        <v>0.06</v>
      </c>
      <c r="U5942">
        <v>1</v>
      </c>
      <c r="V5942">
        <v>20</v>
      </c>
      <c r="W5942">
        <v>0.08</v>
      </c>
      <c r="X5942">
        <v>0</v>
      </c>
      <c r="Y5942">
        <v>0</v>
      </c>
      <c r="Z5942">
        <v>0</v>
      </c>
      <c r="AA5942">
        <v>0</v>
      </c>
      <c r="AB5942">
        <v>0</v>
      </c>
      <c r="AC5942">
        <v>0</v>
      </c>
      <c r="AD5942">
        <v>0</v>
      </c>
      <c r="AE5942">
        <v>0</v>
      </c>
      <c r="AF5942">
        <v>0</v>
      </c>
      <c r="AG5942" t="s">
        <v>22325</v>
      </c>
      <c r="AH5942" s="21" t="str">
        <f t="shared" si="184"/>
        <v>YK20</v>
      </c>
      <c r="AI5942" s="21">
        <v>345.36</v>
      </c>
      <c r="AJ5942" s="21">
        <f t="shared" si="185"/>
        <v>99.857026143790847</v>
      </c>
      <c r="AK5942" s="21" t="s">
        <v>2060</v>
      </c>
      <c r="AL5942" t="s">
        <v>2551</v>
      </c>
      <c r="AM5942" s="26" t="s">
        <v>38</v>
      </c>
      <c r="AN5942" t="s">
        <v>2030</v>
      </c>
    </row>
    <row r="5943" spans="1:40" ht="15" hidden="1" thickTop="1" x14ac:dyDescent="0.35">
      <c r="A5943" t="s">
        <v>8538</v>
      </c>
      <c r="B5943" t="s">
        <v>22326</v>
      </c>
      <c r="C5943" t="s">
        <v>5945</v>
      </c>
      <c r="D5943" t="s">
        <v>22327</v>
      </c>
      <c r="E5943" t="s">
        <v>2575</v>
      </c>
      <c r="F5943">
        <v>1</v>
      </c>
      <c r="G5943" t="s">
        <v>2576</v>
      </c>
      <c r="H5943" t="s">
        <v>2577</v>
      </c>
      <c r="I5943" t="s">
        <v>2076</v>
      </c>
      <c r="J5943" t="s">
        <v>2741</v>
      </c>
      <c r="K5943" t="s">
        <v>2742</v>
      </c>
      <c r="L5943" t="s">
        <v>2058</v>
      </c>
      <c r="M5943" t="s">
        <v>2059</v>
      </c>
      <c r="N5943">
        <v>4</v>
      </c>
      <c r="O5943">
        <v>149</v>
      </c>
      <c r="P5943">
        <v>0.61</v>
      </c>
      <c r="Q5943">
        <v>24480</v>
      </c>
      <c r="R5943">
        <v>2</v>
      </c>
      <c r="S5943">
        <v>30</v>
      </c>
      <c r="T5943">
        <v>0.12</v>
      </c>
      <c r="U5943">
        <v>2</v>
      </c>
      <c r="V5943">
        <v>119</v>
      </c>
      <c r="W5943">
        <v>0.49</v>
      </c>
      <c r="X5943">
        <v>0</v>
      </c>
      <c r="Y5943">
        <v>0</v>
      </c>
      <c r="Z5943">
        <v>0</v>
      </c>
      <c r="AA5943">
        <v>0</v>
      </c>
      <c r="AB5943">
        <v>0</v>
      </c>
      <c r="AC5943">
        <v>0</v>
      </c>
      <c r="AD5943">
        <v>0</v>
      </c>
      <c r="AE5943">
        <v>0</v>
      </c>
      <c r="AF5943">
        <v>0</v>
      </c>
      <c r="AG5943" t="s">
        <v>22328</v>
      </c>
      <c r="AH5943" s="21" t="str">
        <f t="shared" si="184"/>
        <v>YK20</v>
      </c>
      <c r="AI5943" s="21">
        <v>345.36</v>
      </c>
      <c r="AJ5943" s="21">
        <f t="shared" si="185"/>
        <v>99.39133986928104</v>
      </c>
      <c r="AK5943" s="21" t="s">
        <v>2060</v>
      </c>
      <c r="AL5943" t="s">
        <v>2613</v>
      </c>
      <c r="AM5943" s="26" t="s">
        <v>38</v>
      </c>
      <c r="AN5943" t="s">
        <v>2030</v>
      </c>
    </row>
    <row r="5944" spans="1:40" ht="15" hidden="1" thickTop="1" x14ac:dyDescent="0.35">
      <c r="A5944" t="s">
        <v>14389</v>
      </c>
      <c r="B5944" t="s">
        <v>22329</v>
      </c>
      <c r="C5944" t="s">
        <v>3936</v>
      </c>
      <c r="D5944" t="s">
        <v>22330</v>
      </c>
      <c r="E5944" t="s">
        <v>2691</v>
      </c>
      <c r="F5944">
        <v>1</v>
      </c>
      <c r="G5944" t="s">
        <v>2600</v>
      </c>
      <c r="H5944" t="s">
        <v>2577</v>
      </c>
      <c r="I5944" t="s">
        <v>2076</v>
      </c>
      <c r="J5944" t="s">
        <v>2699</v>
      </c>
      <c r="K5944" t="s">
        <v>2579</v>
      </c>
      <c r="L5944" t="s">
        <v>2058</v>
      </c>
      <c r="M5944" t="s">
        <v>2170</v>
      </c>
      <c r="N5944">
        <v>0</v>
      </c>
      <c r="O5944">
        <v>0</v>
      </c>
      <c r="P5944">
        <v>0</v>
      </c>
      <c r="Q5944">
        <v>15300</v>
      </c>
      <c r="R5944">
        <v>0</v>
      </c>
      <c r="S5944">
        <v>0</v>
      </c>
      <c r="T5944">
        <v>0</v>
      </c>
      <c r="U5944">
        <v>0</v>
      </c>
      <c r="V5944">
        <v>0</v>
      </c>
      <c r="W5944">
        <v>0</v>
      </c>
      <c r="X5944">
        <v>0</v>
      </c>
      <c r="Y5944">
        <v>0</v>
      </c>
      <c r="Z5944">
        <v>0</v>
      </c>
      <c r="AA5944">
        <v>0</v>
      </c>
      <c r="AB5944">
        <v>0</v>
      </c>
      <c r="AC5944">
        <v>0</v>
      </c>
      <c r="AD5944">
        <v>0</v>
      </c>
      <c r="AE5944">
        <v>0</v>
      </c>
      <c r="AF5944">
        <v>0</v>
      </c>
      <c r="AG5944" t="s">
        <v>22331</v>
      </c>
      <c r="AH5944" s="21" t="str">
        <f t="shared" si="184"/>
        <v>YK20</v>
      </c>
      <c r="AI5944" s="21">
        <v>216</v>
      </c>
      <c r="AJ5944" s="21">
        <f t="shared" si="185"/>
        <v>100</v>
      </c>
      <c r="AK5944" s="21" t="s">
        <v>2060</v>
      </c>
      <c r="AL5944" t="s">
        <v>2581</v>
      </c>
      <c r="AM5944" s="26" t="s">
        <v>38</v>
      </c>
      <c r="AN5944" t="s">
        <v>2029</v>
      </c>
    </row>
    <row r="5945" spans="1:40" ht="15" hidden="1" thickTop="1" x14ac:dyDescent="0.35">
      <c r="A5945" t="s">
        <v>22374</v>
      </c>
      <c r="B5945" t="s">
        <v>22332</v>
      </c>
      <c r="C5945" t="s">
        <v>2855</v>
      </c>
      <c r="D5945" t="s">
        <v>22333</v>
      </c>
      <c r="E5945" t="s">
        <v>2575</v>
      </c>
      <c r="F5945">
        <v>1</v>
      </c>
      <c r="G5945" t="s">
        <v>2576</v>
      </c>
      <c r="H5945" t="s">
        <v>2577</v>
      </c>
      <c r="I5945" t="s">
        <v>2076</v>
      </c>
      <c r="J5945" t="s">
        <v>2858</v>
      </c>
      <c r="K5945" t="s">
        <v>2742</v>
      </c>
      <c r="L5945" t="s">
        <v>2058</v>
      </c>
      <c r="M5945" t="s">
        <v>2170</v>
      </c>
      <c r="N5945">
        <v>1</v>
      </c>
      <c r="O5945">
        <v>14</v>
      </c>
      <c r="P5945">
        <v>0.09</v>
      </c>
      <c r="Q5945">
        <v>15300</v>
      </c>
      <c r="R5945">
        <v>0</v>
      </c>
      <c r="S5945">
        <v>0</v>
      </c>
      <c r="T5945">
        <v>0</v>
      </c>
      <c r="U5945">
        <v>1</v>
      </c>
      <c r="V5945">
        <v>14</v>
      </c>
      <c r="W5945">
        <v>0.09</v>
      </c>
      <c r="X5945">
        <v>0</v>
      </c>
      <c r="Y5945">
        <v>0</v>
      </c>
      <c r="Z5945">
        <v>0</v>
      </c>
      <c r="AA5945">
        <v>0</v>
      </c>
      <c r="AB5945">
        <v>0</v>
      </c>
      <c r="AC5945">
        <v>0</v>
      </c>
      <c r="AD5945">
        <v>0</v>
      </c>
      <c r="AE5945">
        <v>0</v>
      </c>
      <c r="AF5945">
        <v>0</v>
      </c>
      <c r="AG5945" t="s">
        <v>22334</v>
      </c>
      <c r="AH5945" s="21" t="str">
        <f t="shared" si="184"/>
        <v>YK20</v>
      </c>
      <c r="AI5945" s="21">
        <v>216</v>
      </c>
      <c r="AJ5945" s="21">
        <f t="shared" si="185"/>
        <v>99.908496732026137</v>
      </c>
      <c r="AK5945" s="21" t="s">
        <v>2060</v>
      </c>
      <c r="AL5945" t="s">
        <v>2551</v>
      </c>
      <c r="AM5945" s="26" t="s">
        <v>38</v>
      </c>
      <c r="AN5945" t="s">
        <v>2030</v>
      </c>
    </row>
    <row r="5946" spans="1:40" ht="15" hidden="1" thickTop="1" x14ac:dyDescent="0.35">
      <c r="A5946" t="s">
        <v>22378</v>
      </c>
      <c r="B5946" t="s">
        <v>22335</v>
      </c>
      <c r="C5946" t="s">
        <v>2855</v>
      </c>
      <c r="D5946" t="s">
        <v>22336</v>
      </c>
      <c r="E5946" t="s">
        <v>2575</v>
      </c>
      <c r="F5946">
        <v>1</v>
      </c>
      <c r="G5946" t="s">
        <v>2576</v>
      </c>
      <c r="H5946" t="s">
        <v>2577</v>
      </c>
      <c r="I5946" t="s">
        <v>2076</v>
      </c>
      <c r="J5946" t="s">
        <v>2858</v>
      </c>
      <c r="K5946" t="s">
        <v>2742</v>
      </c>
      <c r="L5946" t="s">
        <v>2058</v>
      </c>
      <c r="M5946" t="s">
        <v>2170</v>
      </c>
      <c r="N5946">
        <v>7</v>
      </c>
      <c r="O5946">
        <v>165</v>
      </c>
      <c r="P5946">
        <v>1.08</v>
      </c>
      <c r="Q5946">
        <v>15300</v>
      </c>
      <c r="R5946">
        <v>2</v>
      </c>
      <c r="S5946">
        <v>36</v>
      </c>
      <c r="T5946">
        <v>0.24</v>
      </c>
      <c r="U5946">
        <v>5</v>
      </c>
      <c r="V5946">
        <v>129</v>
      </c>
      <c r="W5946">
        <v>0.84</v>
      </c>
      <c r="X5946">
        <v>0</v>
      </c>
      <c r="Y5946">
        <v>0</v>
      </c>
      <c r="Z5946">
        <v>0</v>
      </c>
      <c r="AA5946">
        <v>0</v>
      </c>
      <c r="AB5946">
        <v>0</v>
      </c>
      <c r="AC5946">
        <v>0</v>
      </c>
      <c r="AD5946">
        <v>0</v>
      </c>
      <c r="AE5946">
        <v>0</v>
      </c>
      <c r="AF5946">
        <v>0</v>
      </c>
      <c r="AG5946" t="s">
        <v>22337</v>
      </c>
      <c r="AH5946" s="21" t="str">
        <f t="shared" si="184"/>
        <v>YK20</v>
      </c>
      <c r="AI5946" s="21">
        <v>216</v>
      </c>
      <c r="AJ5946" s="21">
        <f t="shared" si="185"/>
        <v>98.921568627450981</v>
      </c>
      <c r="AK5946" s="21" t="s">
        <v>2063</v>
      </c>
      <c r="AL5946" t="s">
        <v>2551</v>
      </c>
      <c r="AM5946" s="26" t="s">
        <v>38</v>
      </c>
      <c r="AN5946" t="s">
        <v>2030</v>
      </c>
    </row>
    <row r="5947" spans="1:40" ht="15" hidden="1" thickTop="1" x14ac:dyDescent="0.35">
      <c r="A5947" t="s">
        <v>22381</v>
      </c>
      <c r="B5947" t="s">
        <v>22338</v>
      </c>
      <c r="C5947" t="s">
        <v>6967</v>
      </c>
      <c r="D5947" t="s">
        <v>22339</v>
      </c>
      <c r="E5947" t="s">
        <v>2646</v>
      </c>
      <c r="F5947">
        <v>1</v>
      </c>
      <c r="G5947" t="s">
        <v>2600</v>
      </c>
      <c r="H5947" t="s">
        <v>2577</v>
      </c>
      <c r="I5947" t="s">
        <v>2076</v>
      </c>
      <c r="J5947" t="s">
        <v>2647</v>
      </c>
      <c r="K5947" t="s">
        <v>2602</v>
      </c>
      <c r="L5947" t="s">
        <v>2058</v>
      </c>
      <c r="M5947" t="s">
        <v>2059</v>
      </c>
      <c r="N5947">
        <v>6</v>
      </c>
      <c r="O5947">
        <v>102</v>
      </c>
      <c r="P5947">
        <v>0.42</v>
      </c>
      <c r="Q5947">
        <v>24480</v>
      </c>
      <c r="R5947">
        <v>4</v>
      </c>
      <c r="S5947">
        <v>50</v>
      </c>
      <c r="T5947">
        <v>0.2</v>
      </c>
      <c r="U5947">
        <v>2</v>
      </c>
      <c r="V5947">
        <v>52</v>
      </c>
      <c r="W5947">
        <v>0.21</v>
      </c>
      <c r="X5947">
        <v>0</v>
      </c>
      <c r="Y5947">
        <v>0</v>
      </c>
      <c r="Z5947">
        <v>0</v>
      </c>
      <c r="AA5947">
        <v>0</v>
      </c>
      <c r="AB5947">
        <v>0</v>
      </c>
      <c r="AC5947">
        <v>0</v>
      </c>
      <c r="AD5947">
        <v>0</v>
      </c>
      <c r="AE5947">
        <v>0</v>
      </c>
      <c r="AF5947">
        <v>0</v>
      </c>
      <c r="AG5947" t="s">
        <v>22340</v>
      </c>
      <c r="AH5947" s="21" t="str">
        <f t="shared" si="184"/>
        <v>YK20</v>
      </c>
      <c r="AI5947" s="21">
        <v>345.36</v>
      </c>
      <c r="AJ5947" s="21">
        <f t="shared" si="185"/>
        <v>99.583333333333329</v>
      </c>
      <c r="AK5947" s="21" t="s">
        <v>2060</v>
      </c>
      <c r="AL5947" t="s">
        <v>2551</v>
      </c>
      <c r="AM5947" s="26" t="s">
        <v>38</v>
      </c>
      <c r="AN5947" t="s">
        <v>2030</v>
      </c>
    </row>
    <row r="5948" spans="1:40" ht="15" hidden="1" thickTop="1" x14ac:dyDescent="0.35">
      <c r="A5948" t="s">
        <v>22384</v>
      </c>
      <c r="B5948" t="s">
        <v>22341</v>
      </c>
      <c r="C5948" t="s">
        <v>3470</v>
      </c>
      <c r="D5948" t="s">
        <v>22342</v>
      </c>
      <c r="E5948" t="s">
        <v>2575</v>
      </c>
      <c r="F5948">
        <v>1</v>
      </c>
      <c r="G5948" t="s">
        <v>2600</v>
      </c>
      <c r="H5948" t="s">
        <v>2577</v>
      </c>
      <c r="I5948" t="s">
        <v>2076</v>
      </c>
      <c r="J5948" t="s">
        <v>2601</v>
      </c>
      <c r="K5948" t="s">
        <v>2602</v>
      </c>
      <c r="L5948" t="s">
        <v>2058</v>
      </c>
      <c r="M5948" t="s">
        <v>2170</v>
      </c>
      <c r="N5948">
        <v>2</v>
      </c>
      <c r="O5948">
        <v>53</v>
      </c>
      <c r="P5948">
        <v>0.35</v>
      </c>
      <c r="Q5948">
        <v>15300</v>
      </c>
      <c r="R5948">
        <v>1</v>
      </c>
      <c r="S5948">
        <v>47</v>
      </c>
      <c r="T5948">
        <v>0.31</v>
      </c>
      <c r="U5948">
        <v>1</v>
      </c>
      <c r="V5948">
        <v>6</v>
      </c>
      <c r="W5948">
        <v>0.04</v>
      </c>
      <c r="X5948">
        <v>0</v>
      </c>
      <c r="Y5948">
        <v>0</v>
      </c>
      <c r="Z5948">
        <v>0</v>
      </c>
      <c r="AA5948">
        <v>0</v>
      </c>
      <c r="AB5948">
        <v>0</v>
      </c>
      <c r="AC5948">
        <v>0</v>
      </c>
      <c r="AD5948">
        <v>0</v>
      </c>
      <c r="AE5948">
        <v>0</v>
      </c>
      <c r="AF5948">
        <v>0</v>
      </c>
      <c r="AG5948" t="s">
        <v>22343</v>
      </c>
      <c r="AH5948" s="21" t="str">
        <f t="shared" si="184"/>
        <v>YK20</v>
      </c>
      <c r="AI5948" s="21">
        <v>216</v>
      </c>
      <c r="AJ5948" s="21">
        <f t="shared" si="185"/>
        <v>99.653594771241828</v>
      </c>
      <c r="AK5948" s="21" t="s">
        <v>2060</v>
      </c>
      <c r="AL5948" t="s">
        <v>2551</v>
      </c>
      <c r="AM5948" s="26" t="s">
        <v>38</v>
      </c>
      <c r="AN5948" t="s">
        <v>2031</v>
      </c>
    </row>
    <row r="5949" spans="1:40" ht="15" hidden="1" thickTop="1" x14ac:dyDescent="0.35">
      <c r="A5949" t="s">
        <v>22388</v>
      </c>
      <c r="B5949" t="s">
        <v>22344</v>
      </c>
      <c r="C5949" t="s">
        <v>3294</v>
      </c>
      <c r="D5949" t="s">
        <v>22345</v>
      </c>
      <c r="E5949" t="s">
        <v>2608</v>
      </c>
      <c r="F5949">
        <v>1</v>
      </c>
      <c r="G5949" t="s">
        <v>2609</v>
      </c>
      <c r="H5949" t="s">
        <v>2577</v>
      </c>
      <c r="I5949" t="s">
        <v>2076</v>
      </c>
      <c r="J5949" t="s">
        <v>2764</v>
      </c>
      <c r="K5949" t="s">
        <v>2765</v>
      </c>
      <c r="L5949" t="s">
        <v>2058</v>
      </c>
      <c r="M5949" t="s">
        <v>2059</v>
      </c>
      <c r="N5949">
        <v>2</v>
      </c>
      <c r="O5949">
        <v>177</v>
      </c>
      <c r="P5949">
        <v>0.72</v>
      </c>
      <c r="Q5949">
        <v>24480</v>
      </c>
      <c r="R5949">
        <v>1</v>
      </c>
      <c r="S5949">
        <v>30</v>
      </c>
      <c r="T5949">
        <v>0.12</v>
      </c>
      <c r="U5949">
        <v>0</v>
      </c>
      <c r="V5949">
        <v>0</v>
      </c>
      <c r="W5949">
        <v>0</v>
      </c>
      <c r="X5949">
        <v>1</v>
      </c>
      <c r="Y5949">
        <v>147</v>
      </c>
      <c r="Z5949">
        <v>0.6</v>
      </c>
      <c r="AA5949">
        <v>0</v>
      </c>
      <c r="AB5949">
        <v>0</v>
      </c>
      <c r="AC5949">
        <v>0</v>
      </c>
      <c r="AD5949">
        <v>0</v>
      </c>
      <c r="AE5949">
        <v>0</v>
      </c>
      <c r="AF5949">
        <v>0</v>
      </c>
      <c r="AG5949" t="s">
        <v>22346</v>
      </c>
      <c r="AH5949" s="21" t="str">
        <f t="shared" si="184"/>
        <v>YK20</v>
      </c>
      <c r="AI5949" s="21">
        <v>345.36</v>
      </c>
      <c r="AJ5949" s="21">
        <f t="shared" si="185"/>
        <v>99.276960784313729</v>
      </c>
      <c r="AK5949" s="21" t="s">
        <v>2060</v>
      </c>
      <c r="AL5949" t="s">
        <v>2613</v>
      </c>
      <c r="AM5949" s="26" t="s">
        <v>38</v>
      </c>
      <c r="AN5949" t="s">
        <v>2030</v>
      </c>
    </row>
    <row r="5950" spans="1:40" ht="15" hidden="1" thickTop="1" x14ac:dyDescent="0.35">
      <c r="A5950" t="s">
        <v>22392</v>
      </c>
      <c r="B5950" t="s">
        <v>22347</v>
      </c>
      <c r="C5950" t="s">
        <v>4541</v>
      </c>
      <c r="D5950" t="s">
        <v>22348</v>
      </c>
      <c r="E5950" t="s">
        <v>2608</v>
      </c>
      <c r="F5950">
        <v>1</v>
      </c>
      <c r="G5950" t="s">
        <v>2609</v>
      </c>
      <c r="H5950" t="s">
        <v>2577</v>
      </c>
      <c r="I5950" t="s">
        <v>2076</v>
      </c>
      <c r="J5950" t="s">
        <v>2764</v>
      </c>
      <c r="K5950" t="s">
        <v>2765</v>
      </c>
      <c r="L5950" t="s">
        <v>2058</v>
      </c>
      <c r="M5950" t="s">
        <v>2059</v>
      </c>
      <c r="N5950">
        <v>2</v>
      </c>
      <c r="O5950">
        <v>117</v>
      </c>
      <c r="P5950">
        <v>0.48</v>
      </c>
      <c r="Q5950">
        <v>24480</v>
      </c>
      <c r="R5950">
        <v>2</v>
      </c>
      <c r="S5950">
        <v>117</v>
      </c>
      <c r="T5950">
        <v>0.48</v>
      </c>
      <c r="U5950">
        <v>0</v>
      </c>
      <c r="V5950">
        <v>0</v>
      </c>
      <c r="W5950">
        <v>0</v>
      </c>
      <c r="X5950">
        <v>0</v>
      </c>
      <c r="Y5950">
        <v>0</v>
      </c>
      <c r="Z5950">
        <v>0</v>
      </c>
      <c r="AA5950">
        <v>0</v>
      </c>
      <c r="AB5950">
        <v>0</v>
      </c>
      <c r="AC5950">
        <v>0</v>
      </c>
      <c r="AD5950">
        <v>0</v>
      </c>
      <c r="AE5950">
        <v>0</v>
      </c>
      <c r="AF5950">
        <v>0</v>
      </c>
      <c r="AG5950" t="s">
        <v>22349</v>
      </c>
      <c r="AH5950" s="21" t="str">
        <f t="shared" si="184"/>
        <v>YK20</v>
      </c>
      <c r="AI5950" s="21">
        <v>345.36</v>
      </c>
      <c r="AJ5950" s="21">
        <f t="shared" si="185"/>
        <v>99.522058823529406</v>
      </c>
      <c r="AK5950" s="21" t="s">
        <v>2060</v>
      </c>
      <c r="AL5950" t="s">
        <v>2613</v>
      </c>
      <c r="AM5950" s="26" t="s">
        <v>38</v>
      </c>
      <c r="AN5950" t="s">
        <v>2029</v>
      </c>
    </row>
    <row r="5951" spans="1:40" ht="15" hidden="1" thickTop="1" x14ac:dyDescent="0.35">
      <c r="A5951" t="s">
        <v>22396</v>
      </c>
      <c r="B5951" t="s">
        <v>22350</v>
      </c>
      <c r="C5951" t="s">
        <v>6618</v>
      </c>
      <c r="D5951" t="s">
        <v>22351</v>
      </c>
      <c r="E5951" t="s">
        <v>2562</v>
      </c>
      <c r="F5951">
        <v>1</v>
      </c>
      <c r="G5951" t="s">
        <v>2546</v>
      </c>
      <c r="H5951" t="s">
        <v>2510</v>
      </c>
      <c r="I5951" t="s">
        <v>2076</v>
      </c>
      <c r="J5951" t="s">
        <v>2547</v>
      </c>
      <c r="K5951" t="s">
        <v>2548</v>
      </c>
      <c r="L5951" t="s">
        <v>2058</v>
      </c>
      <c r="M5951" t="s">
        <v>2170</v>
      </c>
      <c r="N5951">
        <v>6</v>
      </c>
      <c r="O5951">
        <v>178</v>
      </c>
      <c r="P5951">
        <v>1.1599999999999999</v>
      </c>
      <c r="Q5951">
        <v>15300</v>
      </c>
      <c r="R5951">
        <v>3</v>
      </c>
      <c r="S5951">
        <v>60</v>
      </c>
      <c r="T5951">
        <v>0.39</v>
      </c>
      <c r="U5951">
        <v>3</v>
      </c>
      <c r="V5951">
        <v>118</v>
      </c>
      <c r="W5951">
        <v>0.77</v>
      </c>
      <c r="X5951">
        <v>0</v>
      </c>
      <c r="Y5951">
        <v>0</v>
      </c>
      <c r="Z5951">
        <v>0</v>
      </c>
      <c r="AA5951">
        <v>0</v>
      </c>
      <c r="AB5951">
        <v>0</v>
      </c>
      <c r="AC5951">
        <v>0</v>
      </c>
      <c r="AD5951">
        <v>0</v>
      </c>
      <c r="AE5951">
        <v>0</v>
      </c>
      <c r="AF5951">
        <v>0</v>
      </c>
      <c r="AG5951" t="s">
        <v>22352</v>
      </c>
      <c r="AH5951" s="21" t="str">
        <f t="shared" si="184"/>
        <v>YK20</v>
      </c>
      <c r="AI5951" s="21">
        <v>216</v>
      </c>
      <c r="AJ5951" s="21">
        <f t="shared" si="185"/>
        <v>98.83660130718954</v>
      </c>
      <c r="AK5951" s="21" t="s">
        <v>2063</v>
      </c>
      <c r="AL5951" t="s">
        <v>2551</v>
      </c>
      <c r="AM5951" s="26" t="s">
        <v>38</v>
      </c>
      <c r="AN5951" t="s">
        <v>2030</v>
      </c>
    </row>
    <row r="5952" spans="1:40" ht="15" hidden="1" thickTop="1" x14ac:dyDescent="0.35">
      <c r="A5952" t="s">
        <v>22400</v>
      </c>
      <c r="B5952" t="s">
        <v>22353</v>
      </c>
      <c r="C5952" t="s">
        <v>2560</v>
      </c>
      <c r="D5952" t="s">
        <v>22354</v>
      </c>
      <c r="E5952" t="s">
        <v>2562</v>
      </c>
      <c r="F5952">
        <v>1</v>
      </c>
      <c r="G5952" t="s">
        <v>2546</v>
      </c>
      <c r="H5952" t="s">
        <v>2510</v>
      </c>
      <c r="I5952" t="s">
        <v>2076</v>
      </c>
      <c r="J5952" t="s">
        <v>2547</v>
      </c>
      <c r="K5952" t="s">
        <v>2548</v>
      </c>
      <c r="L5952" t="s">
        <v>2058</v>
      </c>
      <c r="M5952" t="s">
        <v>2225</v>
      </c>
      <c r="N5952">
        <v>1</v>
      </c>
      <c r="O5952">
        <v>23</v>
      </c>
      <c r="P5952">
        <v>0.19</v>
      </c>
      <c r="Q5952">
        <v>12240</v>
      </c>
      <c r="R5952">
        <v>0</v>
      </c>
      <c r="S5952">
        <v>0</v>
      </c>
      <c r="T5952">
        <v>0</v>
      </c>
      <c r="U5952">
        <v>1</v>
      </c>
      <c r="V5952">
        <v>23</v>
      </c>
      <c r="W5952">
        <v>0.19</v>
      </c>
      <c r="X5952">
        <v>0</v>
      </c>
      <c r="Y5952">
        <v>0</v>
      </c>
      <c r="Z5952">
        <v>0</v>
      </c>
      <c r="AA5952">
        <v>0</v>
      </c>
      <c r="AB5952">
        <v>0</v>
      </c>
      <c r="AC5952">
        <v>0</v>
      </c>
      <c r="AD5952">
        <v>0</v>
      </c>
      <c r="AE5952">
        <v>0</v>
      </c>
      <c r="AF5952">
        <v>0</v>
      </c>
      <c r="AG5952" t="s">
        <v>22355</v>
      </c>
      <c r="AH5952" s="21" t="str">
        <f t="shared" si="184"/>
        <v>YK20</v>
      </c>
      <c r="AI5952" s="21">
        <v>172.79999999999998</v>
      </c>
      <c r="AJ5952" s="21">
        <f t="shared" si="185"/>
        <v>99.812091503267979</v>
      </c>
      <c r="AK5952" s="21" t="s">
        <v>2060</v>
      </c>
      <c r="AL5952" t="s">
        <v>2551</v>
      </c>
      <c r="AM5952" s="26" t="s">
        <v>38</v>
      </c>
      <c r="AN5952" t="s">
        <v>2029</v>
      </c>
    </row>
    <row r="5953" spans="1:40" ht="15" hidden="1" thickTop="1" x14ac:dyDescent="0.35">
      <c r="A5953" t="s">
        <v>22404</v>
      </c>
      <c r="B5953" t="s">
        <v>22356</v>
      </c>
      <c r="C5953" t="s">
        <v>5681</v>
      </c>
      <c r="D5953" t="s">
        <v>22357</v>
      </c>
      <c r="E5953" t="s">
        <v>2562</v>
      </c>
      <c r="F5953">
        <v>1</v>
      </c>
      <c r="G5953" t="s">
        <v>2546</v>
      </c>
      <c r="H5953" t="s">
        <v>2510</v>
      </c>
      <c r="I5953" t="s">
        <v>2076</v>
      </c>
      <c r="J5953" t="s">
        <v>2547</v>
      </c>
      <c r="K5953" t="s">
        <v>2548</v>
      </c>
      <c r="L5953" t="s">
        <v>2058</v>
      </c>
      <c r="M5953" t="s">
        <v>2170</v>
      </c>
      <c r="N5953">
        <v>3</v>
      </c>
      <c r="O5953">
        <v>110</v>
      </c>
      <c r="P5953">
        <v>0.72</v>
      </c>
      <c r="Q5953">
        <v>15300</v>
      </c>
      <c r="R5953">
        <v>0</v>
      </c>
      <c r="S5953">
        <v>0</v>
      </c>
      <c r="T5953">
        <v>0</v>
      </c>
      <c r="U5953">
        <v>2</v>
      </c>
      <c r="V5953">
        <v>74</v>
      </c>
      <c r="W5953">
        <v>0.48</v>
      </c>
      <c r="X5953">
        <v>0</v>
      </c>
      <c r="Y5953">
        <v>0</v>
      </c>
      <c r="Z5953">
        <v>0</v>
      </c>
      <c r="AA5953">
        <v>1</v>
      </c>
      <c r="AB5953">
        <v>36</v>
      </c>
      <c r="AC5953">
        <v>0.24</v>
      </c>
      <c r="AD5953">
        <v>0</v>
      </c>
      <c r="AE5953">
        <v>0</v>
      </c>
      <c r="AF5953">
        <v>0</v>
      </c>
      <c r="AG5953" t="s">
        <v>22358</v>
      </c>
      <c r="AH5953" s="21" t="str">
        <f t="shared" si="184"/>
        <v>YK20</v>
      </c>
      <c r="AI5953" s="21">
        <v>216</v>
      </c>
      <c r="AJ5953" s="21">
        <f t="shared" si="185"/>
        <v>99.281045751633982</v>
      </c>
      <c r="AK5953" s="21" t="s">
        <v>2060</v>
      </c>
      <c r="AL5953" t="s">
        <v>2551</v>
      </c>
      <c r="AM5953" s="26" t="s">
        <v>38</v>
      </c>
      <c r="AN5953" t="s">
        <v>2031</v>
      </c>
    </row>
    <row r="5954" spans="1:40" ht="15" hidden="1" thickTop="1" x14ac:dyDescent="0.35">
      <c r="A5954" t="s">
        <v>22408</v>
      </c>
      <c r="B5954" t="s">
        <v>22359</v>
      </c>
      <c r="C5954" t="s">
        <v>3936</v>
      </c>
      <c r="D5954" t="s">
        <v>22360</v>
      </c>
      <c r="E5954" t="s">
        <v>2691</v>
      </c>
      <c r="F5954">
        <v>1</v>
      </c>
      <c r="G5954" t="s">
        <v>2600</v>
      </c>
      <c r="H5954" t="s">
        <v>2577</v>
      </c>
      <c r="I5954" t="s">
        <v>2076</v>
      </c>
      <c r="J5954" t="s">
        <v>2699</v>
      </c>
      <c r="K5954" t="s">
        <v>2579</v>
      </c>
      <c r="L5954" t="s">
        <v>2058</v>
      </c>
      <c r="M5954" t="s">
        <v>2059</v>
      </c>
      <c r="N5954">
        <v>5</v>
      </c>
      <c r="O5954">
        <v>152</v>
      </c>
      <c r="P5954">
        <v>0.62</v>
      </c>
      <c r="Q5954">
        <v>24480</v>
      </c>
      <c r="R5954">
        <v>1</v>
      </c>
      <c r="S5954">
        <v>3</v>
      </c>
      <c r="T5954">
        <v>0.01</v>
      </c>
      <c r="U5954">
        <v>4</v>
      </c>
      <c r="V5954">
        <v>149</v>
      </c>
      <c r="W5954">
        <v>0.61</v>
      </c>
      <c r="X5954">
        <v>0</v>
      </c>
      <c r="Y5954">
        <v>0</v>
      </c>
      <c r="Z5954">
        <v>0</v>
      </c>
      <c r="AA5954">
        <v>0</v>
      </c>
      <c r="AB5954">
        <v>0</v>
      </c>
      <c r="AC5954">
        <v>0</v>
      </c>
      <c r="AD5954">
        <v>0</v>
      </c>
      <c r="AE5954">
        <v>0</v>
      </c>
      <c r="AF5954">
        <v>0</v>
      </c>
      <c r="AG5954" t="s">
        <v>22361</v>
      </c>
      <c r="AH5954" s="21" t="str">
        <f t="shared" si="184"/>
        <v>YM68</v>
      </c>
      <c r="AI5954" s="21">
        <v>345.36</v>
      </c>
      <c r="AJ5954" s="21">
        <f t="shared" si="185"/>
        <v>99.379084967320267</v>
      </c>
      <c r="AK5954" s="21" t="s">
        <v>2060</v>
      </c>
      <c r="AL5954" t="s">
        <v>2581</v>
      </c>
      <c r="AM5954" s="26" t="s">
        <v>38</v>
      </c>
      <c r="AN5954" t="s">
        <v>2033</v>
      </c>
    </row>
    <row r="5955" spans="1:40" ht="15" hidden="1" thickTop="1" x14ac:dyDescent="0.35">
      <c r="A5955" t="s">
        <v>22412</v>
      </c>
      <c r="B5955" t="s">
        <v>22362</v>
      </c>
      <c r="C5955" t="s">
        <v>3725</v>
      </c>
      <c r="D5955" t="s">
        <v>22363</v>
      </c>
      <c r="E5955" t="s">
        <v>2691</v>
      </c>
      <c r="F5955">
        <v>1</v>
      </c>
      <c r="G5955" t="s">
        <v>2600</v>
      </c>
      <c r="H5955" t="s">
        <v>2577</v>
      </c>
      <c r="I5955" t="s">
        <v>2076</v>
      </c>
      <c r="J5955" t="s">
        <v>2634</v>
      </c>
      <c r="K5955" t="s">
        <v>2635</v>
      </c>
      <c r="L5955" t="s">
        <v>2058</v>
      </c>
      <c r="M5955" t="s">
        <v>2170</v>
      </c>
      <c r="N5955">
        <v>2</v>
      </c>
      <c r="O5955">
        <v>54</v>
      </c>
      <c r="P5955">
        <v>0.35</v>
      </c>
      <c r="Q5955">
        <v>15300</v>
      </c>
      <c r="R5955">
        <v>0</v>
      </c>
      <c r="S5955">
        <v>0</v>
      </c>
      <c r="T5955">
        <v>0</v>
      </c>
      <c r="U5955">
        <v>2</v>
      </c>
      <c r="V5955">
        <v>54</v>
      </c>
      <c r="W5955">
        <v>0.35</v>
      </c>
      <c r="X5955">
        <v>0</v>
      </c>
      <c r="Y5955">
        <v>0</v>
      </c>
      <c r="Z5955">
        <v>0</v>
      </c>
      <c r="AA5955">
        <v>0</v>
      </c>
      <c r="AB5955">
        <v>0</v>
      </c>
      <c r="AC5955">
        <v>0</v>
      </c>
      <c r="AD5955">
        <v>0</v>
      </c>
      <c r="AE5955">
        <v>0</v>
      </c>
      <c r="AF5955">
        <v>0</v>
      </c>
      <c r="AG5955" t="s">
        <v>22364</v>
      </c>
      <c r="AH5955" s="21" t="str">
        <f t="shared" si="184"/>
        <v>YM68</v>
      </c>
      <c r="AI5955" s="21">
        <v>216</v>
      </c>
      <c r="AJ5955" s="21">
        <f t="shared" si="185"/>
        <v>99.647058823529406</v>
      </c>
      <c r="AK5955" s="21" t="s">
        <v>2060</v>
      </c>
      <c r="AL5955" t="s">
        <v>2581</v>
      </c>
      <c r="AM5955" s="26" t="s">
        <v>38</v>
      </c>
      <c r="AN5955" t="s">
        <v>2030</v>
      </c>
    </row>
    <row r="5956" spans="1:40" ht="15" hidden="1" thickTop="1" x14ac:dyDescent="0.35">
      <c r="A5956" t="s">
        <v>22416</v>
      </c>
      <c r="B5956" t="s">
        <v>22365</v>
      </c>
      <c r="C5956" t="s">
        <v>5242</v>
      </c>
      <c r="D5956" t="s">
        <v>22366</v>
      </c>
      <c r="E5956" t="s">
        <v>5244</v>
      </c>
      <c r="F5956">
        <v>1</v>
      </c>
      <c r="G5956" t="s">
        <v>2600</v>
      </c>
      <c r="H5956" t="s">
        <v>2577</v>
      </c>
      <c r="I5956" t="s">
        <v>2076</v>
      </c>
      <c r="J5956" t="s">
        <v>2699</v>
      </c>
      <c r="K5956" t="s">
        <v>2579</v>
      </c>
      <c r="L5956" t="s">
        <v>2058</v>
      </c>
      <c r="M5956" t="s">
        <v>2170</v>
      </c>
      <c r="N5956">
        <v>7</v>
      </c>
      <c r="O5956">
        <v>373</v>
      </c>
      <c r="P5956">
        <v>2.44</v>
      </c>
      <c r="Q5956">
        <v>15300</v>
      </c>
      <c r="R5956">
        <v>3</v>
      </c>
      <c r="S5956">
        <v>190</v>
      </c>
      <c r="T5956">
        <v>1.24</v>
      </c>
      <c r="U5956">
        <v>4</v>
      </c>
      <c r="V5956">
        <v>183</v>
      </c>
      <c r="W5956">
        <v>1.2</v>
      </c>
      <c r="X5956">
        <v>0</v>
      </c>
      <c r="Y5956">
        <v>0</v>
      </c>
      <c r="Z5956">
        <v>0</v>
      </c>
      <c r="AA5956">
        <v>0</v>
      </c>
      <c r="AB5956">
        <v>0</v>
      </c>
      <c r="AC5956">
        <v>0</v>
      </c>
      <c r="AD5956">
        <v>0</v>
      </c>
      <c r="AE5956">
        <v>0</v>
      </c>
      <c r="AF5956">
        <v>0</v>
      </c>
      <c r="AG5956" t="s">
        <v>22367</v>
      </c>
      <c r="AH5956" s="21" t="str">
        <f t="shared" si="184"/>
        <v>YM68</v>
      </c>
      <c r="AI5956" s="21">
        <v>216</v>
      </c>
      <c r="AJ5956" s="21">
        <f t="shared" si="185"/>
        <v>97.562091503267979</v>
      </c>
      <c r="AK5956" s="21" t="s">
        <v>2063</v>
      </c>
      <c r="AL5956" t="s">
        <v>2581</v>
      </c>
      <c r="AM5956" s="26" t="s">
        <v>38</v>
      </c>
      <c r="AN5956" t="s">
        <v>2030</v>
      </c>
    </row>
    <row r="5957" spans="1:40" ht="15" hidden="1" thickTop="1" x14ac:dyDescent="0.35">
      <c r="A5957" t="s">
        <v>22420</v>
      </c>
      <c r="B5957" t="s">
        <v>22368</v>
      </c>
      <c r="C5957" t="s">
        <v>3725</v>
      </c>
      <c r="D5957" t="s">
        <v>22369</v>
      </c>
      <c r="E5957" t="s">
        <v>2691</v>
      </c>
      <c r="F5957">
        <v>1</v>
      </c>
      <c r="G5957" t="s">
        <v>2600</v>
      </c>
      <c r="H5957" t="s">
        <v>2577</v>
      </c>
      <c r="I5957" t="s">
        <v>2076</v>
      </c>
      <c r="J5957" t="s">
        <v>2634</v>
      </c>
      <c r="K5957" t="s">
        <v>2635</v>
      </c>
      <c r="L5957" t="s">
        <v>2058</v>
      </c>
      <c r="M5957" t="s">
        <v>2059</v>
      </c>
      <c r="N5957">
        <v>5</v>
      </c>
      <c r="O5957">
        <v>145</v>
      </c>
      <c r="P5957">
        <v>0.59</v>
      </c>
      <c r="Q5957">
        <v>24480</v>
      </c>
      <c r="R5957">
        <v>4</v>
      </c>
      <c r="S5957">
        <v>118</v>
      </c>
      <c r="T5957">
        <v>0.48</v>
      </c>
      <c r="U5957">
        <v>1</v>
      </c>
      <c r="V5957">
        <v>27</v>
      </c>
      <c r="W5957">
        <v>0.11</v>
      </c>
      <c r="X5957">
        <v>0</v>
      </c>
      <c r="Y5957">
        <v>0</v>
      </c>
      <c r="Z5957">
        <v>0</v>
      </c>
      <c r="AA5957">
        <v>0</v>
      </c>
      <c r="AB5957">
        <v>0</v>
      </c>
      <c r="AC5957">
        <v>0</v>
      </c>
      <c r="AD5957">
        <v>0</v>
      </c>
      <c r="AE5957">
        <v>0</v>
      </c>
      <c r="AF5957">
        <v>0</v>
      </c>
      <c r="AG5957" t="s">
        <v>22370</v>
      </c>
      <c r="AH5957" s="21" t="str">
        <f t="shared" si="184"/>
        <v>YM68</v>
      </c>
      <c r="AI5957" s="21">
        <v>345.36</v>
      </c>
      <c r="AJ5957" s="21">
        <f t="shared" si="185"/>
        <v>99.407679738562095</v>
      </c>
      <c r="AK5957" s="21" t="s">
        <v>2060</v>
      </c>
      <c r="AL5957" t="s">
        <v>2581</v>
      </c>
      <c r="AM5957" s="26" t="s">
        <v>38</v>
      </c>
      <c r="AN5957" t="s">
        <v>2033</v>
      </c>
    </row>
    <row r="5958" spans="1:40" ht="15" hidden="1" thickTop="1" x14ac:dyDescent="0.35">
      <c r="A5958" t="s">
        <v>22424</v>
      </c>
      <c r="B5958" t="s">
        <v>22371</v>
      </c>
      <c r="C5958" t="s">
        <v>5105</v>
      </c>
      <c r="D5958" t="s">
        <v>22372</v>
      </c>
      <c r="E5958" t="s">
        <v>2691</v>
      </c>
      <c r="F5958">
        <v>1</v>
      </c>
      <c r="G5958" t="s">
        <v>2600</v>
      </c>
      <c r="H5958" t="s">
        <v>2577</v>
      </c>
      <c r="I5958" t="s">
        <v>2076</v>
      </c>
      <c r="J5958" t="s">
        <v>2634</v>
      </c>
      <c r="K5958" t="s">
        <v>2635</v>
      </c>
      <c r="L5958" t="s">
        <v>2058</v>
      </c>
      <c r="M5958" t="s">
        <v>2170</v>
      </c>
      <c r="N5958">
        <v>4</v>
      </c>
      <c r="O5958">
        <v>184</v>
      </c>
      <c r="P5958">
        <v>1.2</v>
      </c>
      <c r="Q5958">
        <v>15300</v>
      </c>
      <c r="R5958">
        <v>0</v>
      </c>
      <c r="S5958">
        <v>0</v>
      </c>
      <c r="T5958">
        <v>0</v>
      </c>
      <c r="U5958">
        <v>4</v>
      </c>
      <c r="V5958">
        <v>184</v>
      </c>
      <c r="W5958">
        <v>1.2</v>
      </c>
      <c r="X5958">
        <v>0</v>
      </c>
      <c r="Y5958">
        <v>0</v>
      </c>
      <c r="Z5958">
        <v>0</v>
      </c>
      <c r="AA5958">
        <v>0</v>
      </c>
      <c r="AB5958">
        <v>0</v>
      </c>
      <c r="AC5958">
        <v>0</v>
      </c>
      <c r="AD5958">
        <v>0</v>
      </c>
      <c r="AE5958">
        <v>0</v>
      </c>
      <c r="AF5958">
        <v>0</v>
      </c>
      <c r="AG5958" t="s">
        <v>22373</v>
      </c>
      <c r="AH5958" s="21" t="str">
        <f t="shared" si="184"/>
        <v>YM68</v>
      </c>
      <c r="AI5958" s="21">
        <v>216</v>
      </c>
      <c r="AJ5958" s="21">
        <f t="shared" si="185"/>
        <v>98.797385620915037</v>
      </c>
      <c r="AK5958" s="21" t="s">
        <v>2063</v>
      </c>
      <c r="AL5958" t="s">
        <v>2581</v>
      </c>
      <c r="AM5958" s="26" t="s">
        <v>38</v>
      </c>
      <c r="AN5958" t="s">
        <v>2032</v>
      </c>
    </row>
    <row r="5959" spans="1:40" ht="15" hidden="1" thickTop="1" x14ac:dyDescent="0.35">
      <c r="A5959" t="s">
        <v>22428</v>
      </c>
      <c r="B5959" t="s">
        <v>22375</v>
      </c>
      <c r="C5959" t="s">
        <v>3936</v>
      </c>
      <c r="D5959" t="s">
        <v>22376</v>
      </c>
      <c r="E5959" t="s">
        <v>2691</v>
      </c>
      <c r="F5959">
        <v>1</v>
      </c>
      <c r="G5959" t="s">
        <v>2600</v>
      </c>
      <c r="H5959" t="s">
        <v>2577</v>
      </c>
      <c r="I5959" t="s">
        <v>2076</v>
      </c>
      <c r="J5959" t="s">
        <v>2699</v>
      </c>
      <c r="K5959" t="s">
        <v>2579</v>
      </c>
      <c r="L5959" t="s">
        <v>2058</v>
      </c>
      <c r="M5959" t="s">
        <v>2170</v>
      </c>
      <c r="N5959">
        <v>1</v>
      </c>
      <c r="O5959">
        <v>11</v>
      </c>
      <c r="P5959">
        <v>7.0000000000000007E-2</v>
      </c>
      <c r="Q5959">
        <v>15300</v>
      </c>
      <c r="R5959">
        <v>0</v>
      </c>
      <c r="S5959">
        <v>0</v>
      </c>
      <c r="T5959">
        <v>0</v>
      </c>
      <c r="U5959">
        <v>1</v>
      </c>
      <c r="V5959">
        <v>11</v>
      </c>
      <c r="W5959">
        <v>7.0000000000000007E-2</v>
      </c>
      <c r="X5959">
        <v>0</v>
      </c>
      <c r="Y5959">
        <v>0</v>
      </c>
      <c r="Z5959">
        <v>0</v>
      </c>
      <c r="AA5959">
        <v>0</v>
      </c>
      <c r="AB5959">
        <v>0</v>
      </c>
      <c r="AC5959">
        <v>0</v>
      </c>
      <c r="AD5959">
        <v>0</v>
      </c>
      <c r="AE5959">
        <v>0</v>
      </c>
      <c r="AF5959">
        <v>0</v>
      </c>
      <c r="AG5959" t="s">
        <v>22377</v>
      </c>
      <c r="AH5959" s="21" t="str">
        <f t="shared" ref="AH5959:AH6022" si="186">LEFT(AG5959,4)</f>
        <v>YM68</v>
      </c>
      <c r="AI5959" s="21">
        <v>216</v>
      </c>
      <c r="AJ5959" s="21">
        <f t="shared" ref="AJ5959:AJ6022" si="187">100-(O5959/Q5959*100)</f>
        <v>99.928104575163403</v>
      </c>
      <c r="AK5959" s="21" t="s">
        <v>2060</v>
      </c>
      <c r="AL5959" t="s">
        <v>2581</v>
      </c>
      <c r="AM5959" s="26" t="s">
        <v>38</v>
      </c>
      <c r="AN5959" t="s">
        <v>2031</v>
      </c>
    </row>
    <row r="5960" spans="1:40" ht="15" hidden="1" thickTop="1" x14ac:dyDescent="0.35">
      <c r="A5960" t="s">
        <v>22432</v>
      </c>
      <c r="B5960" t="s">
        <v>22382</v>
      </c>
      <c r="C5960" t="s">
        <v>4212</v>
      </c>
      <c r="D5960" t="s">
        <v>22379</v>
      </c>
      <c r="E5960" t="s">
        <v>2691</v>
      </c>
      <c r="F5960">
        <v>1</v>
      </c>
      <c r="G5960" t="s">
        <v>2600</v>
      </c>
      <c r="H5960" t="s">
        <v>2577</v>
      </c>
      <c r="I5960" t="s">
        <v>2076</v>
      </c>
      <c r="J5960" t="s">
        <v>2634</v>
      </c>
      <c r="K5960" t="s">
        <v>2635</v>
      </c>
      <c r="L5960" t="s">
        <v>2058</v>
      </c>
      <c r="M5960" t="s">
        <v>2059</v>
      </c>
      <c r="N5960">
        <v>5</v>
      </c>
      <c r="O5960">
        <v>154</v>
      </c>
      <c r="P5960">
        <v>0.63</v>
      </c>
      <c r="Q5960">
        <v>24480</v>
      </c>
      <c r="R5960">
        <v>1</v>
      </c>
      <c r="S5960">
        <v>43</v>
      </c>
      <c r="T5960">
        <v>0.18</v>
      </c>
      <c r="U5960">
        <v>4</v>
      </c>
      <c r="V5960">
        <v>111</v>
      </c>
      <c r="W5960">
        <v>0.45</v>
      </c>
      <c r="X5960">
        <v>0</v>
      </c>
      <c r="Y5960">
        <v>0</v>
      </c>
      <c r="Z5960">
        <v>0</v>
      </c>
      <c r="AA5960">
        <v>0</v>
      </c>
      <c r="AB5960">
        <v>0</v>
      </c>
      <c r="AC5960">
        <v>0</v>
      </c>
      <c r="AD5960">
        <v>0</v>
      </c>
      <c r="AE5960">
        <v>0</v>
      </c>
      <c r="AF5960">
        <v>0</v>
      </c>
      <c r="AG5960" t="s">
        <v>22383</v>
      </c>
      <c r="AH5960" s="21" t="str">
        <f t="shared" si="186"/>
        <v>YM68</v>
      </c>
      <c r="AI5960" s="21">
        <v>345.36</v>
      </c>
      <c r="AJ5960" s="21">
        <f t="shared" si="187"/>
        <v>99.370915032679733</v>
      </c>
      <c r="AK5960" s="21" t="s">
        <v>2060</v>
      </c>
      <c r="AL5960" t="s">
        <v>2581</v>
      </c>
      <c r="AM5960" s="26" t="s">
        <v>38</v>
      </c>
      <c r="AN5960" t="s">
        <v>2030</v>
      </c>
    </row>
    <row r="5961" spans="1:40" ht="15" hidden="1" thickTop="1" x14ac:dyDescent="0.35">
      <c r="A5961" t="s">
        <v>22436</v>
      </c>
      <c r="B5961" t="s">
        <v>22385</v>
      </c>
      <c r="C5961" t="s">
        <v>3936</v>
      </c>
      <c r="D5961" t="s">
        <v>22386</v>
      </c>
      <c r="E5961" t="s">
        <v>2691</v>
      </c>
      <c r="F5961">
        <v>1</v>
      </c>
      <c r="G5961" t="s">
        <v>2600</v>
      </c>
      <c r="H5961" t="s">
        <v>2577</v>
      </c>
      <c r="I5961" t="s">
        <v>2076</v>
      </c>
      <c r="J5961" t="s">
        <v>2699</v>
      </c>
      <c r="K5961" t="s">
        <v>2579</v>
      </c>
      <c r="L5961" t="s">
        <v>2058</v>
      </c>
      <c r="M5961" t="s">
        <v>2170</v>
      </c>
      <c r="N5961">
        <v>4</v>
      </c>
      <c r="O5961">
        <v>134</v>
      </c>
      <c r="P5961">
        <v>0.88</v>
      </c>
      <c r="Q5961">
        <v>15300</v>
      </c>
      <c r="R5961">
        <v>0</v>
      </c>
      <c r="S5961">
        <v>0</v>
      </c>
      <c r="T5961">
        <v>0</v>
      </c>
      <c r="U5961">
        <v>3</v>
      </c>
      <c r="V5961">
        <v>99</v>
      </c>
      <c r="W5961">
        <v>0.65</v>
      </c>
      <c r="X5961">
        <v>0</v>
      </c>
      <c r="Y5961">
        <v>0</v>
      </c>
      <c r="Z5961">
        <v>0</v>
      </c>
      <c r="AA5961">
        <v>1</v>
      </c>
      <c r="AB5961">
        <v>35</v>
      </c>
      <c r="AC5961">
        <v>0.23</v>
      </c>
      <c r="AD5961">
        <v>0</v>
      </c>
      <c r="AE5961">
        <v>0</v>
      </c>
      <c r="AF5961">
        <v>0</v>
      </c>
      <c r="AG5961" t="s">
        <v>22387</v>
      </c>
      <c r="AH5961" s="21" t="str">
        <f t="shared" si="186"/>
        <v>YM68</v>
      </c>
      <c r="AI5961" s="21">
        <v>216</v>
      </c>
      <c r="AJ5961" s="21">
        <f t="shared" si="187"/>
        <v>99.124183006535944</v>
      </c>
      <c r="AK5961" s="21" t="s">
        <v>2063</v>
      </c>
      <c r="AL5961" t="s">
        <v>2581</v>
      </c>
      <c r="AM5961" s="26" t="s">
        <v>38</v>
      </c>
      <c r="AN5961" t="s">
        <v>2030</v>
      </c>
    </row>
    <row r="5962" spans="1:40" ht="15" hidden="1" thickTop="1" x14ac:dyDescent="0.35">
      <c r="A5962" t="s">
        <v>22440</v>
      </c>
      <c r="B5962" t="s">
        <v>22389</v>
      </c>
      <c r="C5962" t="s">
        <v>5105</v>
      </c>
      <c r="D5962" t="s">
        <v>22390</v>
      </c>
      <c r="E5962" t="s">
        <v>2691</v>
      </c>
      <c r="F5962">
        <v>1</v>
      </c>
      <c r="G5962" t="s">
        <v>2600</v>
      </c>
      <c r="H5962" t="s">
        <v>2577</v>
      </c>
      <c r="I5962" t="s">
        <v>2076</v>
      </c>
      <c r="J5962" t="s">
        <v>2634</v>
      </c>
      <c r="K5962" t="s">
        <v>2635</v>
      </c>
      <c r="L5962" t="s">
        <v>2058</v>
      </c>
      <c r="M5962" t="s">
        <v>2170</v>
      </c>
      <c r="N5962">
        <v>3</v>
      </c>
      <c r="O5962">
        <v>119</v>
      </c>
      <c r="P5962">
        <v>0.78</v>
      </c>
      <c r="Q5962">
        <v>15300</v>
      </c>
      <c r="R5962">
        <v>1</v>
      </c>
      <c r="S5962">
        <v>43</v>
      </c>
      <c r="T5962">
        <v>0.28000000000000003</v>
      </c>
      <c r="U5962">
        <v>2</v>
      </c>
      <c r="V5962">
        <v>76</v>
      </c>
      <c r="W5962">
        <v>0.5</v>
      </c>
      <c r="X5962">
        <v>0</v>
      </c>
      <c r="Y5962">
        <v>0</v>
      </c>
      <c r="Z5962">
        <v>0</v>
      </c>
      <c r="AA5962">
        <v>0</v>
      </c>
      <c r="AB5962">
        <v>0</v>
      </c>
      <c r="AC5962">
        <v>0</v>
      </c>
      <c r="AD5962">
        <v>0</v>
      </c>
      <c r="AE5962">
        <v>0</v>
      </c>
      <c r="AF5962">
        <v>0</v>
      </c>
      <c r="AG5962" t="s">
        <v>22391</v>
      </c>
      <c r="AH5962" s="21" t="str">
        <f t="shared" si="186"/>
        <v>YM68</v>
      </c>
      <c r="AI5962" s="21">
        <v>216</v>
      </c>
      <c r="AJ5962" s="21">
        <f t="shared" si="187"/>
        <v>99.222222222222229</v>
      </c>
      <c r="AK5962" s="21" t="s">
        <v>2060</v>
      </c>
      <c r="AL5962" t="s">
        <v>2581</v>
      </c>
      <c r="AM5962" s="26" t="s">
        <v>38</v>
      </c>
      <c r="AN5962" t="s">
        <v>2030</v>
      </c>
    </row>
    <row r="5963" spans="1:40" ht="15" hidden="1" thickTop="1" x14ac:dyDescent="0.35">
      <c r="A5963" t="s">
        <v>22444</v>
      </c>
      <c r="B5963" t="s">
        <v>22393</v>
      </c>
      <c r="C5963" t="s">
        <v>3738</v>
      </c>
      <c r="D5963" t="s">
        <v>22394</v>
      </c>
      <c r="E5963" t="s">
        <v>2562</v>
      </c>
      <c r="F5963">
        <v>1</v>
      </c>
      <c r="G5963" t="s">
        <v>2546</v>
      </c>
      <c r="H5963" t="s">
        <v>2510</v>
      </c>
      <c r="I5963" t="s">
        <v>2076</v>
      </c>
      <c r="J5963" t="s">
        <v>2547</v>
      </c>
      <c r="K5963" t="s">
        <v>2548</v>
      </c>
      <c r="L5963" t="s">
        <v>2058</v>
      </c>
      <c r="M5963" t="s">
        <v>2225</v>
      </c>
      <c r="N5963">
        <v>4</v>
      </c>
      <c r="O5963">
        <v>118</v>
      </c>
      <c r="P5963">
        <v>0.96</v>
      </c>
      <c r="Q5963">
        <v>12240</v>
      </c>
      <c r="R5963">
        <v>0</v>
      </c>
      <c r="S5963">
        <v>0</v>
      </c>
      <c r="T5963">
        <v>0</v>
      </c>
      <c r="U5963">
        <v>4</v>
      </c>
      <c r="V5963">
        <v>118</v>
      </c>
      <c r="W5963">
        <v>0.96</v>
      </c>
      <c r="X5963">
        <v>0</v>
      </c>
      <c r="Y5963">
        <v>0</v>
      </c>
      <c r="Z5963">
        <v>0</v>
      </c>
      <c r="AA5963">
        <v>0</v>
      </c>
      <c r="AB5963">
        <v>0</v>
      </c>
      <c r="AC5963">
        <v>0</v>
      </c>
      <c r="AD5963">
        <v>0</v>
      </c>
      <c r="AE5963">
        <v>0</v>
      </c>
      <c r="AF5963">
        <v>0</v>
      </c>
      <c r="AG5963" t="s">
        <v>22395</v>
      </c>
      <c r="AH5963" s="21" t="str">
        <f t="shared" si="186"/>
        <v>YK20</v>
      </c>
      <c r="AI5963" s="21">
        <v>172.79999999999998</v>
      </c>
      <c r="AJ5963" s="21">
        <f t="shared" si="187"/>
        <v>99.035947712418306</v>
      </c>
      <c r="AK5963" s="21" t="s">
        <v>2063</v>
      </c>
      <c r="AL5963" t="s">
        <v>2551</v>
      </c>
      <c r="AM5963" s="26" t="s">
        <v>38</v>
      </c>
      <c r="AN5963" t="s">
        <v>2030</v>
      </c>
    </row>
    <row r="5964" spans="1:40" ht="15" hidden="1" thickTop="1" x14ac:dyDescent="0.35">
      <c r="A5964" t="s">
        <v>22448</v>
      </c>
      <c r="B5964" t="s">
        <v>22397</v>
      </c>
      <c r="C5964" t="s">
        <v>2709</v>
      </c>
      <c r="D5964" t="s">
        <v>22398</v>
      </c>
      <c r="E5964" t="s">
        <v>2562</v>
      </c>
      <c r="F5964">
        <v>1</v>
      </c>
      <c r="G5964" t="s">
        <v>2546</v>
      </c>
      <c r="H5964" t="s">
        <v>2510</v>
      </c>
      <c r="I5964" t="s">
        <v>2076</v>
      </c>
      <c r="J5964" t="s">
        <v>2547</v>
      </c>
      <c r="K5964" t="s">
        <v>2548</v>
      </c>
      <c r="L5964" t="s">
        <v>2058</v>
      </c>
      <c r="M5964" t="s">
        <v>2170</v>
      </c>
      <c r="N5964">
        <v>1</v>
      </c>
      <c r="O5964">
        <v>21</v>
      </c>
      <c r="P5964">
        <v>0.14000000000000001</v>
      </c>
      <c r="Q5964">
        <v>15300</v>
      </c>
      <c r="R5964">
        <v>1</v>
      </c>
      <c r="S5964">
        <v>21</v>
      </c>
      <c r="T5964">
        <v>0.14000000000000001</v>
      </c>
      <c r="U5964">
        <v>0</v>
      </c>
      <c r="V5964">
        <v>0</v>
      </c>
      <c r="W5964">
        <v>0</v>
      </c>
      <c r="X5964">
        <v>0</v>
      </c>
      <c r="Y5964">
        <v>0</v>
      </c>
      <c r="Z5964">
        <v>0</v>
      </c>
      <c r="AA5964">
        <v>0</v>
      </c>
      <c r="AB5964">
        <v>0</v>
      </c>
      <c r="AC5964">
        <v>0</v>
      </c>
      <c r="AD5964">
        <v>0</v>
      </c>
      <c r="AE5964">
        <v>0</v>
      </c>
      <c r="AF5964">
        <v>0</v>
      </c>
      <c r="AG5964" t="s">
        <v>22399</v>
      </c>
      <c r="AH5964" s="21" t="str">
        <f t="shared" si="186"/>
        <v>YK20</v>
      </c>
      <c r="AI5964" s="21">
        <v>216</v>
      </c>
      <c r="AJ5964" s="21">
        <f t="shared" si="187"/>
        <v>99.862745098039213</v>
      </c>
      <c r="AK5964" s="21" t="s">
        <v>2060</v>
      </c>
      <c r="AL5964" t="s">
        <v>2551</v>
      </c>
      <c r="AM5964" s="26" t="s">
        <v>38</v>
      </c>
      <c r="AN5964" t="s">
        <v>2031</v>
      </c>
    </row>
    <row r="5965" spans="1:40" ht="15" hidden="1" thickTop="1" x14ac:dyDescent="0.35">
      <c r="A5965" t="s">
        <v>22452</v>
      </c>
      <c r="B5965" t="s">
        <v>22401</v>
      </c>
      <c r="C5965" t="s">
        <v>3357</v>
      </c>
      <c r="D5965" t="s">
        <v>22402</v>
      </c>
      <c r="E5965" t="s">
        <v>2562</v>
      </c>
      <c r="F5965">
        <v>1</v>
      </c>
      <c r="G5965" t="s">
        <v>2546</v>
      </c>
      <c r="H5965" t="s">
        <v>2510</v>
      </c>
      <c r="I5965" t="s">
        <v>2076</v>
      </c>
      <c r="J5965" t="s">
        <v>2547</v>
      </c>
      <c r="K5965" t="s">
        <v>2548</v>
      </c>
      <c r="L5965" t="s">
        <v>2058</v>
      </c>
      <c r="M5965" t="s">
        <v>2170</v>
      </c>
      <c r="N5965">
        <v>3</v>
      </c>
      <c r="O5965">
        <v>82</v>
      </c>
      <c r="P5965">
        <v>0.54</v>
      </c>
      <c r="Q5965">
        <v>15300</v>
      </c>
      <c r="R5965">
        <v>2</v>
      </c>
      <c r="S5965">
        <v>51</v>
      </c>
      <c r="T5965">
        <v>0.33</v>
      </c>
      <c r="U5965">
        <v>1</v>
      </c>
      <c r="V5965">
        <v>31</v>
      </c>
      <c r="W5965">
        <v>0.2</v>
      </c>
      <c r="X5965">
        <v>0</v>
      </c>
      <c r="Y5965">
        <v>0</v>
      </c>
      <c r="Z5965">
        <v>0</v>
      </c>
      <c r="AA5965">
        <v>0</v>
      </c>
      <c r="AB5965">
        <v>0</v>
      </c>
      <c r="AC5965">
        <v>0</v>
      </c>
      <c r="AD5965">
        <v>0</v>
      </c>
      <c r="AE5965">
        <v>0</v>
      </c>
      <c r="AF5965">
        <v>0</v>
      </c>
      <c r="AG5965" t="s">
        <v>22403</v>
      </c>
      <c r="AH5965" s="21" t="str">
        <f t="shared" si="186"/>
        <v>YK20</v>
      </c>
      <c r="AI5965" s="21">
        <v>216</v>
      </c>
      <c r="AJ5965" s="21">
        <f t="shared" si="187"/>
        <v>99.464052287581694</v>
      </c>
      <c r="AK5965" s="21" t="s">
        <v>2060</v>
      </c>
      <c r="AL5965" t="s">
        <v>2551</v>
      </c>
      <c r="AM5965" s="26" t="s">
        <v>38</v>
      </c>
      <c r="AN5965" t="s">
        <v>2030</v>
      </c>
    </row>
    <row r="5966" spans="1:40" ht="15" hidden="1" thickTop="1" x14ac:dyDescent="0.35">
      <c r="A5966" t="s">
        <v>22456</v>
      </c>
      <c r="B5966" t="s">
        <v>22405</v>
      </c>
      <c r="C5966" t="s">
        <v>2928</v>
      </c>
      <c r="D5966" t="s">
        <v>22406</v>
      </c>
      <c r="E5966" t="s">
        <v>2562</v>
      </c>
      <c r="F5966">
        <v>1</v>
      </c>
      <c r="G5966" t="s">
        <v>2546</v>
      </c>
      <c r="H5966" t="s">
        <v>2510</v>
      </c>
      <c r="I5966" t="s">
        <v>2076</v>
      </c>
      <c r="J5966" t="s">
        <v>2547</v>
      </c>
      <c r="K5966" t="s">
        <v>2548</v>
      </c>
      <c r="L5966" t="s">
        <v>2058</v>
      </c>
      <c r="M5966" t="s">
        <v>2170</v>
      </c>
      <c r="N5966">
        <v>1</v>
      </c>
      <c r="O5966">
        <v>34</v>
      </c>
      <c r="P5966">
        <v>0.22</v>
      </c>
      <c r="Q5966">
        <v>15300</v>
      </c>
      <c r="R5966">
        <v>0</v>
      </c>
      <c r="S5966">
        <v>0</v>
      </c>
      <c r="T5966">
        <v>0</v>
      </c>
      <c r="U5966">
        <v>1</v>
      </c>
      <c r="V5966">
        <v>34</v>
      </c>
      <c r="W5966">
        <v>0.22</v>
      </c>
      <c r="X5966">
        <v>0</v>
      </c>
      <c r="Y5966">
        <v>0</v>
      </c>
      <c r="Z5966">
        <v>0</v>
      </c>
      <c r="AA5966">
        <v>0</v>
      </c>
      <c r="AB5966">
        <v>0</v>
      </c>
      <c r="AC5966">
        <v>0</v>
      </c>
      <c r="AD5966">
        <v>0</v>
      </c>
      <c r="AE5966">
        <v>0</v>
      </c>
      <c r="AF5966">
        <v>0</v>
      </c>
      <c r="AG5966" t="s">
        <v>22407</v>
      </c>
      <c r="AH5966" s="21" t="str">
        <f t="shared" si="186"/>
        <v>YK20</v>
      </c>
      <c r="AI5966" s="21">
        <v>216</v>
      </c>
      <c r="AJ5966" s="21">
        <f t="shared" si="187"/>
        <v>99.777777777777771</v>
      </c>
      <c r="AK5966" s="21" t="s">
        <v>2060</v>
      </c>
      <c r="AL5966" t="s">
        <v>2551</v>
      </c>
      <c r="AM5966" s="26" t="s">
        <v>38</v>
      </c>
      <c r="AN5966" t="s">
        <v>2030</v>
      </c>
    </row>
    <row r="5967" spans="1:40" ht="15" hidden="1" thickTop="1" x14ac:dyDescent="0.35">
      <c r="A5967" t="s">
        <v>22460</v>
      </c>
      <c r="B5967" t="s">
        <v>22409</v>
      </c>
      <c r="C5967" t="s">
        <v>2928</v>
      </c>
      <c r="D5967" t="s">
        <v>22410</v>
      </c>
      <c r="E5967" t="s">
        <v>2562</v>
      </c>
      <c r="F5967">
        <v>1</v>
      </c>
      <c r="G5967" t="s">
        <v>2546</v>
      </c>
      <c r="H5967" t="s">
        <v>2510</v>
      </c>
      <c r="I5967" t="s">
        <v>2076</v>
      </c>
      <c r="J5967" t="s">
        <v>2547</v>
      </c>
      <c r="K5967" t="s">
        <v>2548</v>
      </c>
      <c r="L5967" t="s">
        <v>2058</v>
      </c>
      <c r="M5967" t="s">
        <v>2170</v>
      </c>
      <c r="N5967">
        <v>0</v>
      </c>
      <c r="O5967">
        <v>0</v>
      </c>
      <c r="P5967">
        <v>0</v>
      </c>
      <c r="Q5967">
        <v>15300</v>
      </c>
      <c r="R5967">
        <v>0</v>
      </c>
      <c r="S5967">
        <v>0</v>
      </c>
      <c r="T5967">
        <v>0</v>
      </c>
      <c r="U5967">
        <v>0</v>
      </c>
      <c r="V5967">
        <v>0</v>
      </c>
      <c r="W5967">
        <v>0</v>
      </c>
      <c r="X5967">
        <v>0</v>
      </c>
      <c r="Y5967">
        <v>0</v>
      </c>
      <c r="Z5967">
        <v>0</v>
      </c>
      <c r="AA5967">
        <v>0</v>
      </c>
      <c r="AB5967">
        <v>0</v>
      </c>
      <c r="AC5967">
        <v>0</v>
      </c>
      <c r="AD5967">
        <v>0</v>
      </c>
      <c r="AE5967">
        <v>0</v>
      </c>
      <c r="AF5967">
        <v>0</v>
      </c>
      <c r="AG5967" t="s">
        <v>22411</v>
      </c>
      <c r="AH5967" s="21" t="str">
        <f t="shared" si="186"/>
        <v>YK20</v>
      </c>
      <c r="AI5967" s="21">
        <v>216</v>
      </c>
      <c r="AJ5967" s="21">
        <f t="shared" si="187"/>
        <v>100</v>
      </c>
      <c r="AK5967" s="21" t="s">
        <v>2060</v>
      </c>
      <c r="AL5967" t="s">
        <v>2551</v>
      </c>
      <c r="AM5967" s="26" t="s">
        <v>38</v>
      </c>
      <c r="AN5967" t="s">
        <v>2030</v>
      </c>
    </row>
    <row r="5968" spans="1:40" ht="15" hidden="1" thickTop="1" x14ac:dyDescent="0.35">
      <c r="A5968" t="s">
        <v>22464</v>
      </c>
      <c r="B5968" t="s">
        <v>22413</v>
      </c>
      <c r="C5968" t="s">
        <v>5681</v>
      </c>
      <c r="D5968" t="s">
        <v>22414</v>
      </c>
      <c r="E5968" t="s">
        <v>2562</v>
      </c>
      <c r="F5968">
        <v>1</v>
      </c>
      <c r="G5968" t="s">
        <v>2546</v>
      </c>
      <c r="H5968" t="s">
        <v>2510</v>
      </c>
      <c r="I5968" t="s">
        <v>2076</v>
      </c>
      <c r="J5968" t="s">
        <v>2547</v>
      </c>
      <c r="K5968" t="s">
        <v>2548</v>
      </c>
      <c r="L5968" t="s">
        <v>2058</v>
      </c>
      <c r="M5968" t="s">
        <v>2170</v>
      </c>
      <c r="N5968">
        <v>0</v>
      </c>
      <c r="O5968">
        <v>0</v>
      </c>
      <c r="P5968">
        <v>0</v>
      </c>
      <c r="Q5968">
        <v>15300</v>
      </c>
      <c r="R5968">
        <v>0</v>
      </c>
      <c r="S5968">
        <v>0</v>
      </c>
      <c r="T5968">
        <v>0</v>
      </c>
      <c r="U5968">
        <v>0</v>
      </c>
      <c r="V5968">
        <v>0</v>
      </c>
      <c r="W5968">
        <v>0</v>
      </c>
      <c r="X5968">
        <v>0</v>
      </c>
      <c r="Y5968">
        <v>0</v>
      </c>
      <c r="Z5968">
        <v>0</v>
      </c>
      <c r="AA5968">
        <v>0</v>
      </c>
      <c r="AB5968">
        <v>0</v>
      </c>
      <c r="AC5968">
        <v>0</v>
      </c>
      <c r="AD5968">
        <v>0</v>
      </c>
      <c r="AE5968">
        <v>0</v>
      </c>
      <c r="AF5968">
        <v>0</v>
      </c>
      <c r="AG5968" t="s">
        <v>22415</v>
      </c>
      <c r="AH5968" s="21" t="str">
        <f t="shared" si="186"/>
        <v>YK20</v>
      </c>
      <c r="AI5968" s="21">
        <v>216</v>
      </c>
      <c r="AJ5968" s="21">
        <f t="shared" si="187"/>
        <v>100</v>
      </c>
      <c r="AK5968" s="21" t="s">
        <v>2060</v>
      </c>
      <c r="AL5968" t="s">
        <v>2551</v>
      </c>
      <c r="AM5968" s="26" t="s">
        <v>38</v>
      </c>
      <c r="AN5968" t="s">
        <v>2031</v>
      </c>
    </row>
    <row r="5969" spans="1:40" ht="15" hidden="1" thickTop="1" x14ac:dyDescent="0.35">
      <c r="A5969" t="s">
        <v>22468</v>
      </c>
      <c r="B5969" t="s">
        <v>22417</v>
      </c>
      <c r="C5969" t="s">
        <v>3154</v>
      </c>
      <c r="D5969" t="s">
        <v>22418</v>
      </c>
      <c r="E5969" t="s">
        <v>2562</v>
      </c>
      <c r="F5969">
        <v>1</v>
      </c>
      <c r="G5969" t="s">
        <v>2546</v>
      </c>
      <c r="H5969" t="s">
        <v>2510</v>
      </c>
      <c r="I5969" t="s">
        <v>2076</v>
      </c>
      <c r="J5969" t="s">
        <v>2547</v>
      </c>
      <c r="K5969" t="s">
        <v>2548</v>
      </c>
      <c r="L5969" t="s">
        <v>2058</v>
      </c>
      <c r="M5969" t="s">
        <v>2170</v>
      </c>
      <c r="N5969">
        <v>1</v>
      </c>
      <c r="O5969">
        <v>25</v>
      </c>
      <c r="P5969">
        <v>0.16</v>
      </c>
      <c r="Q5969">
        <v>15300</v>
      </c>
      <c r="R5969">
        <v>0</v>
      </c>
      <c r="S5969">
        <v>0</v>
      </c>
      <c r="T5969">
        <v>0</v>
      </c>
      <c r="U5969">
        <v>0</v>
      </c>
      <c r="V5969">
        <v>0</v>
      </c>
      <c r="W5969">
        <v>0</v>
      </c>
      <c r="X5969">
        <v>0</v>
      </c>
      <c r="Y5969">
        <v>0</v>
      </c>
      <c r="Z5969">
        <v>0</v>
      </c>
      <c r="AA5969">
        <v>1</v>
      </c>
      <c r="AB5969">
        <v>25</v>
      </c>
      <c r="AC5969">
        <v>0.16</v>
      </c>
      <c r="AD5969">
        <v>0</v>
      </c>
      <c r="AE5969">
        <v>0</v>
      </c>
      <c r="AF5969">
        <v>0</v>
      </c>
      <c r="AG5969" t="s">
        <v>22419</v>
      </c>
      <c r="AH5969" s="21" t="str">
        <f t="shared" si="186"/>
        <v>YK20</v>
      </c>
      <c r="AI5969" s="21">
        <v>216</v>
      </c>
      <c r="AJ5969" s="21">
        <f t="shared" si="187"/>
        <v>99.83660130718954</v>
      </c>
      <c r="AK5969" s="21" t="s">
        <v>2060</v>
      </c>
      <c r="AL5969" t="s">
        <v>2551</v>
      </c>
      <c r="AM5969" s="26" t="s">
        <v>38</v>
      </c>
      <c r="AN5969" t="s">
        <v>2031</v>
      </c>
    </row>
    <row r="5970" spans="1:40" ht="15" hidden="1" thickTop="1" x14ac:dyDescent="0.35">
      <c r="A5970" t="s">
        <v>22472</v>
      </c>
      <c r="B5970" t="s">
        <v>22421</v>
      </c>
      <c r="C5970" t="s">
        <v>3154</v>
      </c>
      <c r="D5970" t="s">
        <v>22422</v>
      </c>
      <c r="E5970" t="s">
        <v>3156</v>
      </c>
      <c r="F5970">
        <v>1</v>
      </c>
      <c r="G5970" t="s">
        <v>2546</v>
      </c>
      <c r="H5970" t="s">
        <v>2510</v>
      </c>
      <c r="I5970" t="s">
        <v>2076</v>
      </c>
      <c r="J5970" t="s">
        <v>2547</v>
      </c>
      <c r="K5970" t="s">
        <v>2548</v>
      </c>
      <c r="L5970" t="s">
        <v>2058</v>
      </c>
      <c r="M5970" t="s">
        <v>2170</v>
      </c>
      <c r="N5970">
        <v>5</v>
      </c>
      <c r="O5970">
        <v>186</v>
      </c>
      <c r="P5970">
        <v>1.22</v>
      </c>
      <c r="Q5970">
        <v>15300</v>
      </c>
      <c r="R5970">
        <v>3</v>
      </c>
      <c r="S5970">
        <v>95</v>
      </c>
      <c r="T5970">
        <v>0.62</v>
      </c>
      <c r="U5970">
        <v>2</v>
      </c>
      <c r="V5970">
        <v>91</v>
      </c>
      <c r="W5970">
        <v>0.59</v>
      </c>
      <c r="X5970">
        <v>0</v>
      </c>
      <c r="Y5970">
        <v>0</v>
      </c>
      <c r="Z5970">
        <v>0</v>
      </c>
      <c r="AA5970">
        <v>0</v>
      </c>
      <c r="AB5970">
        <v>0</v>
      </c>
      <c r="AC5970">
        <v>0</v>
      </c>
      <c r="AD5970">
        <v>0</v>
      </c>
      <c r="AE5970">
        <v>0</v>
      </c>
      <c r="AF5970">
        <v>0</v>
      </c>
      <c r="AG5970" t="s">
        <v>22423</v>
      </c>
      <c r="AH5970" s="21" t="str">
        <f t="shared" si="186"/>
        <v>YK20</v>
      </c>
      <c r="AI5970" s="21">
        <v>216</v>
      </c>
      <c r="AJ5970" s="21">
        <f t="shared" si="187"/>
        <v>98.784313725490193</v>
      </c>
      <c r="AK5970" s="21" t="s">
        <v>2063</v>
      </c>
      <c r="AL5970" t="s">
        <v>2551</v>
      </c>
      <c r="AM5970" s="26" t="s">
        <v>38</v>
      </c>
      <c r="AN5970" t="s">
        <v>2031</v>
      </c>
    </row>
    <row r="5971" spans="1:40" ht="15" hidden="1" thickTop="1" x14ac:dyDescent="0.35">
      <c r="A5971" t="s">
        <v>22476</v>
      </c>
      <c r="B5971" t="s">
        <v>22425</v>
      </c>
      <c r="C5971" t="s">
        <v>3149</v>
      </c>
      <c r="D5971" t="s">
        <v>22426</v>
      </c>
      <c r="E5971" t="s">
        <v>2562</v>
      </c>
      <c r="F5971">
        <v>2</v>
      </c>
      <c r="G5971" t="s">
        <v>2546</v>
      </c>
      <c r="H5971" t="s">
        <v>2510</v>
      </c>
      <c r="I5971" t="s">
        <v>2076</v>
      </c>
      <c r="J5971" t="s">
        <v>2547</v>
      </c>
      <c r="K5971" t="s">
        <v>2548</v>
      </c>
      <c r="L5971" t="s">
        <v>2058</v>
      </c>
      <c r="M5971" t="s">
        <v>2059</v>
      </c>
      <c r="N5971">
        <v>5</v>
      </c>
      <c r="O5971">
        <v>249</v>
      </c>
      <c r="P5971">
        <v>1.02</v>
      </c>
      <c r="Q5971">
        <v>24480</v>
      </c>
      <c r="R5971">
        <v>0</v>
      </c>
      <c r="S5971">
        <v>0</v>
      </c>
      <c r="T5971">
        <v>0</v>
      </c>
      <c r="U5971">
        <v>4</v>
      </c>
      <c r="V5971">
        <v>239</v>
      </c>
      <c r="W5971">
        <v>0.98</v>
      </c>
      <c r="X5971">
        <v>1</v>
      </c>
      <c r="Y5971">
        <v>10</v>
      </c>
      <c r="Z5971">
        <v>0.04</v>
      </c>
      <c r="AA5971">
        <v>0</v>
      </c>
      <c r="AB5971">
        <v>0</v>
      </c>
      <c r="AC5971">
        <v>0</v>
      </c>
      <c r="AD5971">
        <v>0</v>
      </c>
      <c r="AE5971">
        <v>0</v>
      </c>
      <c r="AF5971">
        <v>0</v>
      </c>
      <c r="AG5971" t="s">
        <v>22427</v>
      </c>
      <c r="AH5971" s="21" t="str">
        <f t="shared" si="186"/>
        <v>YK20</v>
      </c>
      <c r="AI5971" s="21">
        <v>345.36</v>
      </c>
      <c r="AJ5971" s="21">
        <f t="shared" si="187"/>
        <v>98.982843137254903</v>
      </c>
      <c r="AK5971" s="21" t="s">
        <v>2063</v>
      </c>
      <c r="AL5971" t="s">
        <v>2551</v>
      </c>
      <c r="AM5971" s="26" t="s">
        <v>38</v>
      </c>
      <c r="AN5971" t="s">
        <v>2031</v>
      </c>
    </row>
    <row r="5972" spans="1:40" ht="15" hidden="1" thickTop="1" x14ac:dyDescent="0.35">
      <c r="A5972" t="s">
        <v>22480</v>
      </c>
      <c r="B5972" t="s">
        <v>22429</v>
      </c>
      <c r="C5972" t="s">
        <v>3738</v>
      </c>
      <c r="D5972" t="s">
        <v>22430</v>
      </c>
      <c r="E5972" t="s">
        <v>2562</v>
      </c>
      <c r="F5972">
        <v>1</v>
      </c>
      <c r="G5972" t="s">
        <v>2546</v>
      </c>
      <c r="H5972" t="s">
        <v>2510</v>
      </c>
      <c r="I5972" t="s">
        <v>2076</v>
      </c>
      <c r="J5972" t="s">
        <v>2547</v>
      </c>
      <c r="K5972" t="s">
        <v>2548</v>
      </c>
      <c r="L5972" t="s">
        <v>2058</v>
      </c>
      <c r="M5972" t="s">
        <v>2170</v>
      </c>
      <c r="N5972">
        <v>2</v>
      </c>
      <c r="O5972">
        <v>74</v>
      </c>
      <c r="P5972">
        <v>0.48</v>
      </c>
      <c r="Q5972">
        <v>15300</v>
      </c>
      <c r="R5972">
        <v>0</v>
      </c>
      <c r="S5972">
        <v>0</v>
      </c>
      <c r="T5972">
        <v>0</v>
      </c>
      <c r="U5972">
        <v>1</v>
      </c>
      <c r="V5972">
        <v>38</v>
      </c>
      <c r="W5972">
        <v>0.25</v>
      </c>
      <c r="X5972">
        <v>1</v>
      </c>
      <c r="Y5972">
        <v>36</v>
      </c>
      <c r="Z5972">
        <v>0.24</v>
      </c>
      <c r="AA5972">
        <v>0</v>
      </c>
      <c r="AB5972">
        <v>0</v>
      </c>
      <c r="AC5972">
        <v>0</v>
      </c>
      <c r="AD5972">
        <v>0</v>
      </c>
      <c r="AE5972">
        <v>0</v>
      </c>
      <c r="AF5972">
        <v>0</v>
      </c>
      <c r="AG5972" t="s">
        <v>22431</v>
      </c>
      <c r="AH5972" s="21" t="str">
        <f t="shared" si="186"/>
        <v>YK20</v>
      </c>
      <c r="AI5972" s="21">
        <v>216</v>
      </c>
      <c r="AJ5972" s="21">
        <f t="shared" si="187"/>
        <v>99.51633986928104</v>
      </c>
      <c r="AK5972" s="21" t="s">
        <v>2060</v>
      </c>
      <c r="AL5972" t="s">
        <v>2551</v>
      </c>
      <c r="AM5972" s="26" t="s">
        <v>38</v>
      </c>
      <c r="AN5972" t="s">
        <v>2030</v>
      </c>
    </row>
    <row r="5973" spans="1:40" ht="15" hidden="1" thickTop="1" x14ac:dyDescent="0.35">
      <c r="A5973" t="s">
        <v>22484</v>
      </c>
      <c r="B5973" t="s">
        <v>22433</v>
      </c>
      <c r="C5973" t="s">
        <v>2543</v>
      </c>
      <c r="D5973" t="s">
        <v>22434</v>
      </c>
      <c r="E5973" t="s">
        <v>2562</v>
      </c>
      <c r="F5973">
        <v>1</v>
      </c>
      <c r="G5973" t="s">
        <v>2546</v>
      </c>
      <c r="H5973" t="s">
        <v>2510</v>
      </c>
      <c r="I5973" t="s">
        <v>2076</v>
      </c>
      <c r="J5973" t="s">
        <v>2547</v>
      </c>
      <c r="K5973" t="s">
        <v>2548</v>
      </c>
      <c r="L5973" t="s">
        <v>2058</v>
      </c>
      <c r="M5973" t="s">
        <v>2170</v>
      </c>
      <c r="N5973">
        <v>1</v>
      </c>
      <c r="O5973">
        <v>40</v>
      </c>
      <c r="P5973">
        <v>0.26</v>
      </c>
      <c r="Q5973">
        <v>15300</v>
      </c>
      <c r="R5973">
        <v>0</v>
      </c>
      <c r="S5973">
        <v>20</v>
      </c>
      <c r="T5973">
        <v>0.13</v>
      </c>
      <c r="U5973">
        <v>1</v>
      </c>
      <c r="V5973">
        <v>20</v>
      </c>
      <c r="W5973">
        <v>0.13</v>
      </c>
      <c r="X5973">
        <v>0</v>
      </c>
      <c r="Y5973">
        <v>0</v>
      </c>
      <c r="Z5973">
        <v>0</v>
      </c>
      <c r="AA5973">
        <v>0</v>
      </c>
      <c r="AB5973">
        <v>0</v>
      </c>
      <c r="AC5973">
        <v>0</v>
      </c>
      <c r="AD5973">
        <v>0</v>
      </c>
      <c r="AE5973">
        <v>0</v>
      </c>
      <c r="AF5973">
        <v>0</v>
      </c>
      <c r="AG5973" t="s">
        <v>22435</v>
      </c>
      <c r="AH5973" s="21" t="str">
        <f t="shared" si="186"/>
        <v>YK20</v>
      </c>
      <c r="AI5973" s="21">
        <v>216</v>
      </c>
      <c r="AJ5973" s="21">
        <f t="shared" si="187"/>
        <v>99.738562091503269</v>
      </c>
      <c r="AK5973" s="21" t="s">
        <v>2060</v>
      </c>
      <c r="AL5973" t="s">
        <v>2551</v>
      </c>
      <c r="AM5973" s="26" t="s">
        <v>38</v>
      </c>
      <c r="AN5973" t="s">
        <v>2031</v>
      </c>
    </row>
    <row r="5974" spans="1:40" ht="15" hidden="1" thickTop="1" x14ac:dyDescent="0.35">
      <c r="A5974" t="s">
        <v>22488</v>
      </c>
      <c r="B5974" t="s">
        <v>22437</v>
      </c>
      <c r="C5974" t="s">
        <v>5757</v>
      </c>
      <c r="D5974" t="s">
        <v>22438</v>
      </c>
      <c r="E5974" t="s">
        <v>3005</v>
      </c>
      <c r="F5974">
        <v>1</v>
      </c>
      <c r="G5974" t="s">
        <v>2546</v>
      </c>
      <c r="H5974" t="s">
        <v>2510</v>
      </c>
      <c r="I5974" t="s">
        <v>2076</v>
      </c>
      <c r="J5974" t="s">
        <v>5759</v>
      </c>
      <c r="K5974" t="s">
        <v>2548</v>
      </c>
      <c r="L5974" t="s">
        <v>2058</v>
      </c>
      <c r="M5974" t="s">
        <v>2059</v>
      </c>
      <c r="N5974">
        <v>5</v>
      </c>
      <c r="O5974">
        <v>257</v>
      </c>
      <c r="P5974">
        <v>1.05</v>
      </c>
      <c r="Q5974">
        <v>24480</v>
      </c>
      <c r="R5974">
        <v>1</v>
      </c>
      <c r="S5974">
        <v>45</v>
      </c>
      <c r="T5974">
        <v>0.18</v>
      </c>
      <c r="U5974">
        <v>4</v>
      </c>
      <c r="V5974">
        <v>212</v>
      </c>
      <c r="W5974">
        <v>0.87</v>
      </c>
      <c r="X5974">
        <v>0</v>
      </c>
      <c r="Y5974">
        <v>0</v>
      </c>
      <c r="Z5974">
        <v>0</v>
      </c>
      <c r="AA5974">
        <v>0</v>
      </c>
      <c r="AB5974">
        <v>0</v>
      </c>
      <c r="AC5974">
        <v>0</v>
      </c>
      <c r="AD5974">
        <v>0</v>
      </c>
      <c r="AE5974">
        <v>0</v>
      </c>
      <c r="AF5974">
        <v>0</v>
      </c>
      <c r="AG5974" t="s">
        <v>22439</v>
      </c>
      <c r="AH5974" s="21" t="str">
        <f t="shared" si="186"/>
        <v>YK20</v>
      </c>
      <c r="AI5974" s="21">
        <v>345.36</v>
      </c>
      <c r="AJ5974" s="21">
        <f t="shared" si="187"/>
        <v>98.950163398692808</v>
      </c>
      <c r="AK5974" s="21" t="s">
        <v>2063</v>
      </c>
      <c r="AL5974" t="s">
        <v>2551</v>
      </c>
      <c r="AM5974" s="26" t="s">
        <v>38</v>
      </c>
      <c r="AN5974" t="s">
        <v>2031</v>
      </c>
    </row>
    <row r="5975" spans="1:40" ht="15" hidden="1" thickTop="1" x14ac:dyDescent="0.35">
      <c r="A5975" t="s">
        <v>22492</v>
      </c>
      <c r="B5975" t="s">
        <v>22441</v>
      </c>
      <c r="C5975" t="s">
        <v>6618</v>
      </c>
      <c r="D5975" t="s">
        <v>22442</v>
      </c>
      <c r="E5975" t="s">
        <v>2562</v>
      </c>
      <c r="F5975">
        <v>2</v>
      </c>
      <c r="G5975" t="s">
        <v>2546</v>
      </c>
      <c r="H5975" t="s">
        <v>2510</v>
      </c>
      <c r="I5975" t="s">
        <v>2076</v>
      </c>
      <c r="J5975" t="s">
        <v>2547</v>
      </c>
      <c r="K5975" t="s">
        <v>2548</v>
      </c>
      <c r="L5975" t="s">
        <v>2058</v>
      </c>
      <c r="M5975" t="s">
        <v>2982</v>
      </c>
      <c r="N5975">
        <v>0</v>
      </c>
      <c r="O5975">
        <v>0</v>
      </c>
      <c r="P5975">
        <v>0</v>
      </c>
      <c r="Q5975">
        <v>14280</v>
      </c>
      <c r="R5975">
        <v>0</v>
      </c>
      <c r="S5975">
        <v>0</v>
      </c>
      <c r="T5975">
        <v>0</v>
      </c>
      <c r="U5975">
        <v>0</v>
      </c>
      <c r="V5975">
        <v>0</v>
      </c>
      <c r="W5975">
        <v>0</v>
      </c>
      <c r="X5975">
        <v>0</v>
      </c>
      <c r="Y5975">
        <v>0</v>
      </c>
      <c r="Z5975">
        <v>0</v>
      </c>
      <c r="AA5975">
        <v>0</v>
      </c>
      <c r="AB5975">
        <v>0</v>
      </c>
      <c r="AC5975">
        <v>0</v>
      </c>
      <c r="AD5975">
        <v>0</v>
      </c>
      <c r="AE5975">
        <v>0</v>
      </c>
      <c r="AF5975">
        <v>0</v>
      </c>
      <c r="AG5975" t="s">
        <v>22443</v>
      </c>
      <c r="AH5975" s="21" t="str">
        <f t="shared" si="186"/>
        <v>YK20</v>
      </c>
      <c r="AI5975" s="21">
        <v>201.59999999999997</v>
      </c>
      <c r="AJ5975" s="21">
        <f t="shared" si="187"/>
        <v>100</v>
      </c>
      <c r="AK5975" s="21" t="s">
        <v>2060</v>
      </c>
      <c r="AL5975" t="s">
        <v>2551</v>
      </c>
      <c r="AM5975" s="26" t="s">
        <v>38</v>
      </c>
      <c r="AN5975" t="s">
        <v>2031</v>
      </c>
    </row>
    <row r="5976" spans="1:40" ht="15" hidden="1" thickTop="1" x14ac:dyDescent="0.35">
      <c r="A5976" t="s">
        <v>22496</v>
      </c>
      <c r="B5976" t="s">
        <v>22445</v>
      </c>
      <c r="C5976" t="s">
        <v>3149</v>
      </c>
      <c r="D5976" t="s">
        <v>22446</v>
      </c>
      <c r="E5976" t="s">
        <v>2562</v>
      </c>
      <c r="F5976">
        <v>1</v>
      </c>
      <c r="G5976" t="s">
        <v>2546</v>
      </c>
      <c r="H5976" t="s">
        <v>2510</v>
      </c>
      <c r="I5976" t="s">
        <v>2076</v>
      </c>
      <c r="J5976" t="s">
        <v>2547</v>
      </c>
      <c r="K5976" t="s">
        <v>2548</v>
      </c>
      <c r="L5976" t="s">
        <v>2058</v>
      </c>
      <c r="M5976" t="s">
        <v>2170</v>
      </c>
      <c r="N5976">
        <v>3</v>
      </c>
      <c r="O5976">
        <v>69</v>
      </c>
      <c r="P5976">
        <v>0.45</v>
      </c>
      <c r="Q5976">
        <v>15300</v>
      </c>
      <c r="R5976">
        <v>1</v>
      </c>
      <c r="S5976">
        <v>27</v>
      </c>
      <c r="T5976">
        <v>0.18</v>
      </c>
      <c r="U5976">
        <v>2</v>
      </c>
      <c r="V5976">
        <v>42</v>
      </c>
      <c r="W5976">
        <v>0.27</v>
      </c>
      <c r="X5976">
        <v>0</v>
      </c>
      <c r="Y5976">
        <v>0</v>
      </c>
      <c r="Z5976">
        <v>0</v>
      </c>
      <c r="AA5976">
        <v>0</v>
      </c>
      <c r="AB5976">
        <v>0</v>
      </c>
      <c r="AC5976">
        <v>0</v>
      </c>
      <c r="AD5976">
        <v>0</v>
      </c>
      <c r="AE5976">
        <v>0</v>
      </c>
      <c r="AF5976">
        <v>0</v>
      </c>
      <c r="AG5976" t="s">
        <v>22447</v>
      </c>
      <c r="AH5976" s="21" t="str">
        <f t="shared" si="186"/>
        <v>YK20</v>
      </c>
      <c r="AI5976" s="21">
        <v>216</v>
      </c>
      <c r="AJ5976" s="21">
        <f t="shared" si="187"/>
        <v>99.549019607843135</v>
      </c>
      <c r="AK5976" s="21" t="s">
        <v>2060</v>
      </c>
      <c r="AL5976" t="s">
        <v>2551</v>
      </c>
      <c r="AM5976" s="26" t="s">
        <v>38</v>
      </c>
      <c r="AN5976" t="s">
        <v>2029</v>
      </c>
    </row>
    <row r="5977" spans="1:40" ht="15" hidden="1" thickTop="1" x14ac:dyDescent="0.35">
      <c r="A5977" t="s">
        <v>22500</v>
      </c>
      <c r="B5977" t="s">
        <v>22449</v>
      </c>
      <c r="C5977" t="s">
        <v>6618</v>
      </c>
      <c r="D5977" t="s">
        <v>22450</v>
      </c>
      <c r="E5977" t="s">
        <v>2562</v>
      </c>
      <c r="F5977">
        <v>1</v>
      </c>
      <c r="G5977" t="s">
        <v>2546</v>
      </c>
      <c r="H5977" t="s">
        <v>2510</v>
      </c>
      <c r="I5977" t="s">
        <v>2076</v>
      </c>
      <c r="J5977" t="s">
        <v>2547</v>
      </c>
      <c r="K5977" t="s">
        <v>2548</v>
      </c>
      <c r="L5977" t="s">
        <v>2058</v>
      </c>
      <c r="M5977" t="s">
        <v>2170</v>
      </c>
      <c r="N5977">
        <v>4</v>
      </c>
      <c r="O5977">
        <v>229</v>
      </c>
      <c r="P5977">
        <v>1.5</v>
      </c>
      <c r="Q5977">
        <v>15300</v>
      </c>
      <c r="R5977">
        <v>1</v>
      </c>
      <c r="S5977">
        <v>93</v>
      </c>
      <c r="T5977">
        <v>0.61</v>
      </c>
      <c r="U5977">
        <v>3</v>
      </c>
      <c r="V5977">
        <v>136</v>
      </c>
      <c r="W5977">
        <v>0.89</v>
      </c>
      <c r="X5977">
        <v>0</v>
      </c>
      <c r="Y5977">
        <v>0</v>
      </c>
      <c r="Z5977">
        <v>0</v>
      </c>
      <c r="AA5977">
        <v>0</v>
      </c>
      <c r="AB5977">
        <v>0</v>
      </c>
      <c r="AC5977">
        <v>0</v>
      </c>
      <c r="AD5977">
        <v>0</v>
      </c>
      <c r="AE5977">
        <v>0</v>
      </c>
      <c r="AF5977">
        <v>0</v>
      </c>
      <c r="AG5977" t="s">
        <v>22451</v>
      </c>
      <c r="AH5977" s="21" t="str">
        <f t="shared" si="186"/>
        <v>YK20</v>
      </c>
      <c r="AI5977" s="21">
        <v>216</v>
      </c>
      <c r="AJ5977" s="21">
        <f t="shared" si="187"/>
        <v>98.503267973856211</v>
      </c>
      <c r="AK5977" s="21" t="s">
        <v>2063</v>
      </c>
      <c r="AL5977" t="s">
        <v>2551</v>
      </c>
      <c r="AM5977" s="26" t="s">
        <v>38</v>
      </c>
      <c r="AN5977" t="s">
        <v>2031</v>
      </c>
    </row>
    <row r="5978" spans="1:40" ht="15" hidden="1" thickTop="1" x14ac:dyDescent="0.35">
      <c r="A5978" t="s">
        <v>22504</v>
      </c>
      <c r="B5978" t="s">
        <v>22453</v>
      </c>
      <c r="C5978" t="s">
        <v>6618</v>
      </c>
      <c r="D5978" t="s">
        <v>22454</v>
      </c>
      <c r="E5978" t="s">
        <v>2562</v>
      </c>
      <c r="F5978">
        <v>1</v>
      </c>
      <c r="G5978" t="s">
        <v>2546</v>
      </c>
      <c r="H5978" t="s">
        <v>2510</v>
      </c>
      <c r="I5978" t="s">
        <v>2076</v>
      </c>
      <c r="J5978" t="s">
        <v>2547</v>
      </c>
      <c r="K5978" t="s">
        <v>2548</v>
      </c>
      <c r="L5978" t="s">
        <v>2058</v>
      </c>
      <c r="M5978" t="s">
        <v>2170</v>
      </c>
      <c r="N5978">
        <v>1</v>
      </c>
      <c r="O5978">
        <v>28</v>
      </c>
      <c r="P5978">
        <v>0.18</v>
      </c>
      <c r="Q5978">
        <v>15300</v>
      </c>
      <c r="R5978">
        <v>0</v>
      </c>
      <c r="S5978">
        <v>0</v>
      </c>
      <c r="T5978">
        <v>0</v>
      </c>
      <c r="U5978">
        <v>1</v>
      </c>
      <c r="V5978">
        <v>28</v>
      </c>
      <c r="W5978">
        <v>0.18</v>
      </c>
      <c r="X5978">
        <v>0</v>
      </c>
      <c r="Y5978">
        <v>0</v>
      </c>
      <c r="Z5978">
        <v>0</v>
      </c>
      <c r="AA5978">
        <v>0</v>
      </c>
      <c r="AB5978">
        <v>0</v>
      </c>
      <c r="AC5978">
        <v>0</v>
      </c>
      <c r="AD5978">
        <v>0</v>
      </c>
      <c r="AE5978">
        <v>0</v>
      </c>
      <c r="AF5978">
        <v>0</v>
      </c>
      <c r="AG5978" t="s">
        <v>22455</v>
      </c>
      <c r="AH5978" s="21" t="str">
        <f t="shared" si="186"/>
        <v>YK20</v>
      </c>
      <c r="AI5978" s="21">
        <v>216</v>
      </c>
      <c r="AJ5978" s="21">
        <f t="shared" si="187"/>
        <v>99.816993464052288</v>
      </c>
      <c r="AK5978" s="21" t="s">
        <v>2060</v>
      </c>
      <c r="AL5978" t="s">
        <v>2551</v>
      </c>
      <c r="AM5978" s="26" t="s">
        <v>38</v>
      </c>
      <c r="AN5978" t="s">
        <v>2029</v>
      </c>
    </row>
    <row r="5979" spans="1:40" ht="15" hidden="1" thickTop="1" x14ac:dyDescent="0.35">
      <c r="A5979" t="s">
        <v>22508</v>
      </c>
      <c r="B5979" t="s">
        <v>22457</v>
      </c>
      <c r="C5979" t="s">
        <v>4822</v>
      </c>
      <c r="D5979" t="s">
        <v>22458</v>
      </c>
      <c r="E5979" t="s">
        <v>3572</v>
      </c>
      <c r="F5979">
        <v>1</v>
      </c>
      <c r="G5979" t="s">
        <v>2546</v>
      </c>
      <c r="H5979" t="s">
        <v>2510</v>
      </c>
      <c r="I5979" t="s">
        <v>2076</v>
      </c>
      <c r="J5979" t="s">
        <v>3573</v>
      </c>
      <c r="K5979" t="s">
        <v>3007</v>
      </c>
      <c r="L5979" t="s">
        <v>2058</v>
      </c>
      <c r="M5979" t="s">
        <v>2170</v>
      </c>
      <c r="N5979">
        <v>9</v>
      </c>
      <c r="O5979">
        <v>348</v>
      </c>
      <c r="P5979">
        <v>2.27</v>
      </c>
      <c r="Q5979">
        <v>15300</v>
      </c>
      <c r="R5979">
        <v>3</v>
      </c>
      <c r="S5979">
        <v>75</v>
      </c>
      <c r="T5979">
        <v>0.49</v>
      </c>
      <c r="U5979">
        <v>6</v>
      </c>
      <c r="V5979">
        <v>273</v>
      </c>
      <c r="W5979">
        <v>1.78</v>
      </c>
      <c r="X5979">
        <v>0</v>
      </c>
      <c r="Y5979">
        <v>0</v>
      </c>
      <c r="Z5979">
        <v>0</v>
      </c>
      <c r="AA5979">
        <v>0</v>
      </c>
      <c r="AB5979">
        <v>0</v>
      </c>
      <c r="AC5979">
        <v>0</v>
      </c>
      <c r="AD5979">
        <v>0</v>
      </c>
      <c r="AE5979">
        <v>0</v>
      </c>
      <c r="AF5979">
        <v>0</v>
      </c>
      <c r="AG5979" t="s">
        <v>22459</v>
      </c>
      <c r="AH5979" s="21" t="str">
        <f t="shared" si="186"/>
        <v>YK20</v>
      </c>
      <c r="AI5979" s="21">
        <v>216</v>
      </c>
      <c r="AJ5979" s="21">
        <f t="shared" si="187"/>
        <v>97.725490196078425</v>
      </c>
      <c r="AK5979" s="21" t="s">
        <v>2063</v>
      </c>
      <c r="AL5979" t="s">
        <v>2551</v>
      </c>
      <c r="AM5979" s="26" t="s">
        <v>38</v>
      </c>
      <c r="AN5979" t="s">
        <v>2030</v>
      </c>
    </row>
    <row r="5980" spans="1:40" ht="15" hidden="1" thickTop="1" x14ac:dyDescent="0.35">
      <c r="A5980" t="s">
        <v>22512</v>
      </c>
      <c r="B5980" t="s">
        <v>22461</v>
      </c>
      <c r="C5980" t="s">
        <v>3570</v>
      </c>
      <c r="D5980" t="s">
        <v>22462</v>
      </c>
      <c r="E5980" t="s">
        <v>3572</v>
      </c>
      <c r="F5980">
        <v>1</v>
      </c>
      <c r="G5980" t="s">
        <v>2546</v>
      </c>
      <c r="H5980" t="s">
        <v>2510</v>
      </c>
      <c r="I5980" t="s">
        <v>2076</v>
      </c>
      <c r="J5980" t="s">
        <v>3573</v>
      </c>
      <c r="K5980" t="s">
        <v>3007</v>
      </c>
      <c r="L5980" t="s">
        <v>2058</v>
      </c>
      <c r="M5980" t="s">
        <v>2059</v>
      </c>
      <c r="N5980">
        <v>12</v>
      </c>
      <c r="O5980">
        <v>318</v>
      </c>
      <c r="P5980">
        <v>1.3</v>
      </c>
      <c r="Q5980">
        <v>24480</v>
      </c>
      <c r="R5980">
        <v>9</v>
      </c>
      <c r="S5980">
        <v>262</v>
      </c>
      <c r="T5980">
        <v>1.07</v>
      </c>
      <c r="U5980">
        <v>3</v>
      </c>
      <c r="V5980">
        <v>56</v>
      </c>
      <c r="W5980">
        <v>0.23</v>
      </c>
      <c r="X5980">
        <v>0</v>
      </c>
      <c r="Y5980">
        <v>0</v>
      </c>
      <c r="Z5980">
        <v>0</v>
      </c>
      <c r="AA5980">
        <v>0</v>
      </c>
      <c r="AB5980">
        <v>0</v>
      </c>
      <c r="AC5980">
        <v>0</v>
      </c>
      <c r="AD5980">
        <v>0</v>
      </c>
      <c r="AE5980">
        <v>0</v>
      </c>
      <c r="AF5980">
        <v>0</v>
      </c>
      <c r="AG5980" t="s">
        <v>22463</v>
      </c>
      <c r="AH5980" s="21" t="str">
        <f t="shared" si="186"/>
        <v>YK20</v>
      </c>
      <c r="AI5980" s="21">
        <v>345.36</v>
      </c>
      <c r="AJ5980" s="21">
        <f t="shared" si="187"/>
        <v>98.700980392156865</v>
      </c>
      <c r="AK5980" s="21" t="s">
        <v>2063</v>
      </c>
      <c r="AL5980" t="s">
        <v>2551</v>
      </c>
      <c r="AM5980" s="26" t="s">
        <v>38</v>
      </c>
      <c r="AN5980" t="s">
        <v>2033</v>
      </c>
    </row>
    <row r="5981" spans="1:40" ht="15" hidden="1" thickTop="1" x14ac:dyDescent="0.35">
      <c r="A5981" t="s">
        <v>22516</v>
      </c>
      <c r="B5981" t="s">
        <v>22465</v>
      </c>
      <c r="C5981" t="s">
        <v>4822</v>
      </c>
      <c r="D5981" t="s">
        <v>22466</v>
      </c>
      <c r="E5981" t="s">
        <v>3572</v>
      </c>
      <c r="F5981">
        <v>2</v>
      </c>
      <c r="G5981" t="s">
        <v>2546</v>
      </c>
      <c r="H5981" t="s">
        <v>2510</v>
      </c>
      <c r="I5981" t="s">
        <v>2076</v>
      </c>
      <c r="J5981" t="s">
        <v>3573</v>
      </c>
      <c r="K5981" t="s">
        <v>3007</v>
      </c>
      <c r="L5981" t="s">
        <v>2058</v>
      </c>
      <c r="M5981" t="s">
        <v>2170</v>
      </c>
      <c r="N5981">
        <v>5</v>
      </c>
      <c r="O5981">
        <v>168</v>
      </c>
      <c r="P5981">
        <v>1.1000000000000001</v>
      </c>
      <c r="Q5981">
        <v>15300</v>
      </c>
      <c r="R5981">
        <v>1</v>
      </c>
      <c r="S5981">
        <v>51</v>
      </c>
      <c r="T5981">
        <v>0.33</v>
      </c>
      <c r="U5981">
        <v>1</v>
      </c>
      <c r="V5981">
        <v>24</v>
      </c>
      <c r="W5981">
        <v>0.16</v>
      </c>
      <c r="X5981">
        <v>0</v>
      </c>
      <c r="Y5981">
        <v>0</v>
      </c>
      <c r="Z5981">
        <v>0</v>
      </c>
      <c r="AA5981">
        <v>3</v>
      </c>
      <c r="AB5981">
        <v>93</v>
      </c>
      <c r="AC5981">
        <v>0.61</v>
      </c>
      <c r="AD5981">
        <v>0</v>
      </c>
      <c r="AE5981">
        <v>0</v>
      </c>
      <c r="AF5981">
        <v>0</v>
      </c>
      <c r="AG5981" t="s">
        <v>22467</v>
      </c>
      <c r="AH5981" s="21" t="str">
        <f t="shared" si="186"/>
        <v>YK20</v>
      </c>
      <c r="AI5981" s="21">
        <v>216</v>
      </c>
      <c r="AJ5981" s="21">
        <f t="shared" si="187"/>
        <v>98.901960784313729</v>
      </c>
      <c r="AK5981" s="21" t="s">
        <v>2063</v>
      </c>
      <c r="AL5981" t="s">
        <v>2551</v>
      </c>
      <c r="AM5981" s="26" t="s">
        <v>38</v>
      </c>
      <c r="AN5981" t="s">
        <v>2030</v>
      </c>
    </row>
    <row r="5982" spans="1:40" ht="15" hidden="1" thickTop="1" x14ac:dyDescent="0.35">
      <c r="A5982" t="s">
        <v>22520</v>
      </c>
      <c r="B5982" t="s">
        <v>22469</v>
      </c>
      <c r="C5982" t="s">
        <v>2897</v>
      </c>
      <c r="D5982" t="s">
        <v>22470</v>
      </c>
      <c r="E5982" t="s">
        <v>2938</v>
      </c>
      <c r="F5982">
        <v>1</v>
      </c>
      <c r="G5982" t="s">
        <v>2593</v>
      </c>
      <c r="H5982" t="s">
        <v>2056</v>
      </c>
      <c r="I5982" t="s">
        <v>2057</v>
      </c>
      <c r="J5982" t="s">
        <v>2594</v>
      </c>
      <c r="K5982" t="s">
        <v>65</v>
      </c>
      <c r="L5982" t="s">
        <v>2058</v>
      </c>
      <c r="M5982" t="s">
        <v>2170</v>
      </c>
      <c r="N5982">
        <v>1</v>
      </c>
      <c r="O5982">
        <v>15</v>
      </c>
      <c r="P5982">
        <v>0.1</v>
      </c>
      <c r="Q5982">
        <v>15300</v>
      </c>
      <c r="R5982">
        <v>0</v>
      </c>
      <c r="S5982">
        <v>0</v>
      </c>
      <c r="T5982">
        <v>0</v>
      </c>
      <c r="U5982">
        <v>0</v>
      </c>
      <c r="V5982">
        <v>0</v>
      </c>
      <c r="W5982">
        <v>0</v>
      </c>
      <c r="X5982">
        <v>0</v>
      </c>
      <c r="Y5982">
        <v>0</v>
      </c>
      <c r="Z5982">
        <v>0</v>
      </c>
      <c r="AA5982">
        <v>1</v>
      </c>
      <c r="AB5982">
        <v>15</v>
      </c>
      <c r="AC5982">
        <v>0.1</v>
      </c>
      <c r="AD5982">
        <v>0</v>
      </c>
      <c r="AE5982">
        <v>0</v>
      </c>
      <c r="AF5982">
        <v>0</v>
      </c>
      <c r="AG5982" t="s">
        <v>22471</v>
      </c>
      <c r="AH5982" s="21" t="str">
        <f t="shared" si="186"/>
        <v>YT21</v>
      </c>
      <c r="AI5982" s="21">
        <v>216</v>
      </c>
      <c r="AJ5982" s="21">
        <f t="shared" si="187"/>
        <v>99.901960784313729</v>
      </c>
      <c r="AK5982" s="21" t="s">
        <v>2060</v>
      </c>
      <c r="AL5982" t="s">
        <v>2527</v>
      </c>
      <c r="AM5982" s="26" t="s">
        <v>38</v>
      </c>
      <c r="AN5982" t="s">
        <v>2030</v>
      </c>
    </row>
    <row r="5983" spans="1:40" ht="15" hidden="1" thickTop="1" x14ac:dyDescent="0.35">
      <c r="A5983" t="s">
        <v>22524</v>
      </c>
      <c r="B5983" t="s">
        <v>22473</v>
      </c>
      <c r="C5983" t="s">
        <v>3570</v>
      </c>
      <c r="D5983" t="s">
        <v>22474</v>
      </c>
      <c r="E5983" t="s">
        <v>3572</v>
      </c>
      <c r="F5983">
        <v>1</v>
      </c>
      <c r="G5983" t="s">
        <v>2546</v>
      </c>
      <c r="H5983" t="s">
        <v>2510</v>
      </c>
      <c r="I5983" t="s">
        <v>2076</v>
      </c>
      <c r="J5983" t="s">
        <v>3573</v>
      </c>
      <c r="K5983" t="s">
        <v>3007</v>
      </c>
      <c r="L5983" t="s">
        <v>2058</v>
      </c>
      <c r="M5983" t="s">
        <v>2170</v>
      </c>
      <c r="N5983">
        <v>12</v>
      </c>
      <c r="O5983">
        <v>353</v>
      </c>
      <c r="P5983">
        <v>2.31</v>
      </c>
      <c r="Q5983">
        <v>15300</v>
      </c>
      <c r="R5983">
        <v>10</v>
      </c>
      <c r="S5983">
        <v>257</v>
      </c>
      <c r="T5983">
        <v>1.68</v>
      </c>
      <c r="U5983">
        <v>2</v>
      </c>
      <c r="V5983">
        <v>96</v>
      </c>
      <c r="W5983">
        <v>0.63</v>
      </c>
      <c r="X5983">
        <v>0</v>
      </c>
      <c r="Y5983">
        <v>0</v>
      </c>
      <c r="Z5983">
        <v>0</v>
      </c>
      <c r="AA5983">
        <v>0</v>
      </c>
      <c r="AB5983">
        <v>0</v>
      </c>
      <c r="AC5983">
        <v>0</v>
      </c>
      <c r="AD5983">
        <v>0</v>
      </c>
      <c r="AE5983">
        <v>0</v>
      </c>
      <c r="AF5983">
        <v>0</v>
      </c>
      <c r="AG5983" t="s">
        <v>22475</v>
      </c>
      <c r="AH5983" s="21" t="str">
        <f t="shared" si="186"/>
        <v>YK20</v>
      </c>
      <c r="AI5983" s="21">
        <v>216</v>
      </c>
      <c r="AJ5983" s="21">
        <f t="shared" si="187"/>
        <v>97.692810457516345</v>
      </c>
      <c r="AK5983" s="21" t="s">
        <v>2063</v>
      </c>
      <c r="AL5983" t="s">
        <v>2551</v>
      </c>
      <c r="AM5983" s="26" t="s">
        <v>38</v>
      </c>
      <c r="AN5983" t="s">
        <v>2031</v>
      </c>
    </row>
    <row r="5984" spans="1:40" ht="15" hidden="1" thickTop="1" x14ac:dyDescent="0.35">
      <c r="A5984" t="s">
        <v>22528</v>
      </c>
      <c r="B5984" t="s">
        <v>22477</v>
      </c>
      <c r="C5984" t="s">
        <v>4822</v>
      </c>
      <c r="D5984" t="s">
        <v>22478</v>
      </c>
      <c r="E5984" t="s">
        <v>3572</v>
      </c>
      <c r="F5984">
        <v>2</v>
      </c>
      <c r="G5984" t="s">
        <v>2546</v>
      </c>
      <c r="H5984" t="s">
        <v>2510</v>
      </c>
      <c r="I5984" t="s">
        <v>2076</v>
      </c>
      <c r="J5984" t="s">
        <v>3573</v>
      </c>
      <c r="K5984" t="s">
        <v>3007</v>
      </c>
      <c r="L5984" t="s">
        <v>2058</v>
      </c>
      <c r="M5984" t="s">
        <v>2170</v>
      </c>
      <c r="N5984">
        <v>2</v>
      </c>
      <c r="O5984">
        <v>183</v>
      </c>
      <c r="P5984">
        <v>1.2</v>
      </c>
      <c r="Q5984">
        <v>15300</v>
      </c>
      <c r="R5984">
        <v>1</v>
      </c>
      <c r="S5984">
        <v>122</v>
      </c>
      <c r="T5984">
        <v>0.8</v>
      </c>
      <c r="U5984">
        <v>1</v>
      </c>
      <c r="V5984">
        <v>61</v>
      </c>
      <c r="W5984">
        <v>0.4</v>
      </c>
      <c r="X5984">
        <v>0</v>
      </c>
      <c r="Y5984">
        <v>0</v>
      </c>
      <c r="Z5984">
        <v>0</v>
      </c>
      <c r="AA5984">
        <v>0</v>
      </c>
      <c r="AB5984">
        <v>0</v>
      </c>
      <c r="AC5984">
        <v>0</v>
      </c>
      <c r="AD5984">
        <v>0</v>
      </c>
      <c r="AE5984">
        <v>0</v>
      </c>
      <c r="AF5984">
        <v>0</v>
      </c>
      <c r="AG5984" t="s">
        <v>22479</v>
      </c>
      <c r="AH5984" s="21" t="str">
        <f t="shared" si="186"/>
        <v>YK20</v>
      </c>
      <c r="AI5984" s="21">
        <v>216</v>
      </c>
      <c r="AJ5984" s="21">
        <f t="shared" si="187"/>
        <v>98.803921568627445</v>
      </c>
      <c r="AK5984" s="21" t="s">
        <v>2063</v>
      </c>
      <c r="AL5984" t="s">
        <v>2551</v>
      </c>
      <c r="AM5984" s="26" t="s">
        <v>38</v>
      </c>
      <c r="AN5984" t="s">
        <v>2031</v>
      </c>
    </row>
    <row r="5985" spans="1:40" ht="15" hidden="1" thickTop="1" x14ac:dyDescent="0.35">
      <c r="A5985" t="s">
        <v>22532</v>
      </c>
      <c r="B5985" t="s">
        <v>22481</v>
      </c>
      <c r="C5985" t="s">
        <v>3570</v>
      </c>
      <c r="D5985" t="s">
        <v>22482</v>
      </c>
      <c r="E5985" t="s">
        <v>3572</v>
      </c>
      <c r="F5985">
        <v>1</v>
      </c>
      <c r="G5985" t="s">
        <v>2546</v>
      </c>
      <c r="H5985" t="s">
        <v>2510</v>
      </c>
      <c r="I5985" t="s">
        <v>2076</v>
      </c>
      <c r="J5985" t="s">
        <v>3573</v>
      </c>
      <c r="K5985" t="s">
        <v>3007</v>
      </c>
      <c r="L5985" t="s">
        <v>2058</v>
      </c>
      <c r="M5985" t="s">
        <v>2170</v>
      </c>
      <c r="N5985">
        <v>12</v>
      </c>
      <c r="O5985">
        <v>212</v>
      </c>
      <c r="P5985">
        <v>1.39</v>
      </c>
      <c r="Q5985">
        <v>15300</v>
      </c>
      <c r="R5985">
        <v>3</v>
      </c>
      <c r="S5985">
        <v>64</v>
      </c>
      <c r="T5985">
        <v>0.42</v>
      </c>
      <c r="U5985">
        <v>3</v>
      </c>
      <c r="V5985">
        <v>61</v>
      </c>
      <c r="W5985">
        <v>0.4</v>
      </c>
      <c r="X5985">
        <v>0</v>
      </c>
      <c r="Y5985">
        <v>0</v>
      </c>
      <c r="Z5985">
        <v>0</v>
      </c>
      <c r="AA5985">
        <v>6</v>
      </c>
      <c r="AB5985">
        <v>87</v>
      </c>
      <c r="AC5985">
        <v>0.56999999999999995</v>
      </c>
      <c r="AD5985">
        <v>0</v>
      </c>
      <c r="AE5985">
        <v>0</v>
      </c>
      <c r="AF5985">
        <v>0</v>
      </c>
      <c r="AG5985" t="s">
        <v>22483</v>
      </c>
      <c r="AH5985" s="21" t="str">
        <f t="shared" si="186"/>
        <v>YK20</v>
      </c>
      <c r="AI5985" s="21">
        <v>216</v>
      </c>
      <c r="AJ5985" s="21">
        <f t="shared" si="187"/>
        <v>98.614379084967325</v>
      </c>
      <c r="AK5985" s="21" t="s">
        <v>2063</v>
      </c>
      <c r="AL5985" t="s">
        <v>2551</v>
      </c>
      <c r="AM5985" s="26" t="s">
        <v>38</v>
      </c>
      <c r="AN5985" t="s">
        <v>2031</v>
      </c>
    </row>
    <row r="5986" spans="1:40" ht="15" hidden="1" thickTop="1" x14ac:dyDescent="0.35">
      <c r="A5986" t="s">
        <v>22536</v>
      </c>
      <c r="B5986" t="s">
        <v>22485</v>
      </c>
      <c r="C5986" t="s">
        <v>3570</v>
      </c>
      <c r="D5986" t="s">
        <v>22486</v>
      </c>
      <c r="E5986" t="s">
        <v>3572</v>
      </c>
      <c r="F5986">
        <v>1</v>
      </c>
      <c r="G5986" t="s">
        <v>2546</v>
      </c>
      <c r="H5986" t="s">
        <v>2510</v>
      </c>
      <c r="I5986" t="s">
        <v>2076</v>
      </c>
      <c r="J5986" t="s">
        <v>3573</v>
      </c>
      <c r="K5986" t="s">
        <v>3007</v>
      </c>
      <c r="L5986" t="s">
        <v>2058</v>
      </c>
      <c r="M5986" t="s">
        <v>2170</v>
      </c>
      <c r="N5986">
        <v>4</v>
      </c>
      <c r="O5986">
        <v>62</v>
      </c>
      <c r="P5986">
        <v>0.41</v>
      </c>
      <c r="Q5986">
        <v>15300</v>
      </c>
      <c r="R5986">
        <v>2</v>
      </c>
      <c r="S5986">
        <v>28</v>
      </c>
      <c r="T5986">
        <v>0.18</v>
      </c>
      <c r="U5986">
        <v>2</v>
      </c>
      <c r="V5986">
        <v>34</v>
      </c>
      <c r="W5986">
        <v>0.22</v>
      </c>
      <c r="X5986">
        <v>0</v>
      </c>
      <c r="Y5986">
        <v>0</v>
      </c>
      <c r="Z5986">
        <v>0</v>
      </c>
      <c r="AA5986">
        <v>0</v>
      </c>
      <c r="AB5986">
        <v>0</v>
      </c>
      <c r="AC5986">
        <v>0</v>
      </c>
      <c r="AD5986">
        <v>0</v>
      </c>
      <c r="AE5986">
        <v>0</v>
      </c>
      <c r="AF5986">
        <v>0</v>
      </c>
      <c r="AG5986" t="s">
        <v>22487</v>
      </c>
      <c r="AH5986" s="21" t="str">
        <f t="shared" si="186"/>
        <v>YK20</v>
      </c>
      <c r="AI5986" s="21">
        <v>216</v>
      </c>
      <c r="AJ5986" s="21">
        <f t="shared" si="187"/>
        <v>99.59477124183006</v>
      </c>
      <c r="AK5986" s="21" t="s">
        <v>2060</v>
      </c>
      <c r="AL5986" t="s">
        <v>2551</v>
      </c>
      <c r="AM5986" s="26" t="s">
        <v>38</v>
      </c>
      <c r="AN5986" t="s">
        <v>2031</v>
      </c>
    </row>
    <row r="5987" spans="1:40" ht="15" hidden="1" thickTop="1" x14ac:dyDescent="0.35">
      <c r="A5987" t="s">
        <v>22539</v>
      </c>
      <c r="B5987" t="s">
        <v>22489</v>
      </c>
      <c r="C5987" t="s">
        <v>3260</v>
      </c>
      <c r="D5987" t="s">
        <v>22490</v>
      </c>
      <c r="E5987" t="s">
        <v>3005</v>
      </c>
      <c r="F5987">
        <v>1</v>
      </c>
      <c r="G5987" t="s">
        <v>2546</v>
      </c>
      <c r="H5987" t="s">
        <v>2510</v>
      </c>
      <c r="I5987" t="s">
        <v>2076</v>
      </c>
      <c r="J5987" t="s">
        <v>3262</v>
      </c>
      <c r="K5987" t="s">
        <v>2548</v>
      </c>
      <c r="L5987" t="s">
        <v>2058</v>
      </c>
      <c r="M5987" t="s">
        <v>2170</v>
      </c>
      <c r="N5987">
        <v>2</v>
      </c>
      <c r="O5987">
        <v>40</v>
      </c>
      <c r="P5987">
        <v>0.26</v>
      </c>
      <c r="Q5987">
        <v>15300</v>
      </c>
      <c r="R5987">
        <v>0</v>
      </c>
      <c r="S5987">
        <v>0</v>
      </c>
      <c r="T5987">
        <v>0</v>
      </c>
      <c r="U5987">
        <v>2</v>
      </c>
      <c r="V5987">
        <v>40</v>
      </c>
      <c r="W5987">
        <v>0.26</v>
      </c>
      <c r="X5987">
        <v>0</v>
      </c>
      <c r="Y5987">
        <v>0</v>
      </c>
      <c r="Z5987">
        <v>0</v>
      </c>
      <c r="AA5987">
        <v>0</v>
      </c>
      <c r="AB5987">
        <v>0</v>
      </c>
      <c r="AC5987">
        <v>0</v>
      </c>
      <c r="AD5987">
        <v>0</v>
      </c>
      <c r="AE5987">
        <v>0</v>
      </c>
      <c r="AF5987">
        <v>0</v>
      </c>
      <c r="AG5987" t="s">
        <v>22491</v>
      </c>
      <c r="AH5987" s="21" t="str">
        <f t="shared" si="186"/>
        <v>YK20</v>
      </c>
      <c r="AI5987" s="21">
        <v>216</v>
      </c>
      <c r="AJ5987" s="21">
        <f t="shared" si="187"/>
        <v>99.738562091503269</v>
      </c>
      <c r="AK5987" s="21" t="s">
        <v>2060</v>
      </c>
      <c r="AL5987" t="s">
        <v>2551</v>
      </c>
      <c r="AM5987" s="26" t="s">
        <v>38</v>
      </c>
      <c r="AN5987" t="s">
        <v>2031</v>
      </c>
    </row>
    <row r="5988" spans="1:40" ht="15" hidden="1" thickTop="1" x14ac:dyDescent="0.35">
      <c r="A5988" t="s">
        <v>22543</v>
      </c>
      <c r="B5988" t="s">
        <v>22493</v>
      </c>
      <c r="C5988" t="s">
        <v>3260</v>
      </c>
      <c r="D5988" t="s">
        <v>22494</v>
      </c>
      <c r="E5988" t="s">
        <v>3005</v>
      </c>
      <c r="F5988">
        <v>1</v>
      </c>
      <c r="G5988" t="s">
        <v>2546</v>
      </c>
      <c r="H5988" t="s">
        <v>2510</v>
      </c>
      <c r="I5988" t="s">
        <v>2076</v>
      </c>
      <c r="J5988" t="s">
        <v>3262</v>
      </c>
      <c r="K5988" t="s">
        <v>2548</v>
      </c>
      <c r="L5988" t="s">
        <v>2058</v>
      </c>
      <c r="M5988" t="s">
        <v>2059</v>
      </c>
      <c r="N5988">
        <v>5</v>
      </c>
      <c r="O5988">
        <v>121</v>
      </c>
      <c r="P5988">
        <v>0.49</v>
      </c>
      <c r="Q5988">
        <v>24480</v>
      </c>
      <c r="R5988">
        <v>1</v>
      </c>
      <c r="S5988">
        <v>29</v>
      </c>
      <c r="T5988">
        <v>0.12</v>
      </c>
      <c r="U5988">
        <v>4</v>
      </c>
      <c r="V5988">
        <v>92</v>
      </c>
      <c r="W5988">
        <v>0.38</v>
      </c>
      <c r="X5988">
        <v>0</v>
      </c>
      <c r="Y5988">
        <v>0</v>
      </c>
      <c r="Z5988">
        <v>0</v>
      </c>
      <c r="AA5988">
        <v>0</v>
      </c>
      <c r="AB5988">
        <v>0</v>
      </c>
      <c r="AC5988">
        <v>0</v>
      </c>
      <c r="AD5988">
        <v>0</v>
      </c>
      <c r="AE5988">
        <v>0</v>
      </c>
      <c r="AF5988">
        <v>0</v>
      </c>
      <c r="AG5988" t="s">
        <v>22495</v>
      </c>
      <c r="AH5988" s="21" t="str">
        <f t="shared" si="186"/>
        <v>YK20</v>
      </c>
      <c r="AI5988" s="21">
        <v>345.36</v>
      </c>
      <c r="AJ5988" s="21">
        <f t="shared" si="187"/>
        <v>99.505718954248366</v>
      </c>
      <c r="AK5988" s="21" t="s">
        <v>2060</v>
      </c>
      <c r="AL5988" t="s">
        <v>2551</v>
      </c>
      <c r="AM5988" s="26" t="s">
        <v>38</v>
      </c>
      <c r="AN5988" t="s">
        <v>2030</v>
      </c>
    </row>
    <row r="5989" spans="1:40" ht="15" hidden="1" thickTop="1" x14ac:dyDescent="0.35">
      <c r="A5989" t="s">
        <v>22546</v>
      </c>
      <c r="B5989" t="s">
        <v>22497</v>
      </c>
      <c r="C5989" t="s">
        <v>3260</v>
      </c>
      <c r="D5989" t="s">
        <v>22498</v>
      </c>
      <c r="E5989" t="s">
        <v>3005</v>
      </c>
      <c r="F5989">
        <v>1</v>
      </c>
      <c r="G5989" t="s">
        <v>2546</v>
      </c>
      <c r="H5989" t="s">
        <v>2510</v>
      </c>
      <c r="I5989" t="s">
        <v>2076</v>
      </c>
      <c r="J5989" t="s">
        <v>3262</v>
      </c>
      <c r="K5989" t="s">
        <v>2548</v>
      </c>
      <c r="L5989" t="s">
        <v>2058</v>
      </c>
      <c r="M5989" t="s">
        <v>2059</v>
      </c>
      <c r="N5989">
        <v>6</v>
      </c>
      <c r="O5989">
        <v>105</v>
      </c>
      <c r="P5989">
        <v>0.43</v>
      </c>
      <c r="Q5989">
        <v>24480</v>
      </c>
      <c r="R5989">
        <v>2</v>
      </c>
      <c r="S5989">
        <v>25</v>
      </c>
      <c r="T5989">
        <v>0.1</v>
      </c>
      <c r="U5989">
        <v>3</v>
      </c>
      <c r="V5989">
        <v>64</v>
      </c>
      <c r="W5989">
        <v>0.26</v>
      </c>
      <c r="X5989">
        <v>1</v>
      </c>
      <c r="Y5989">
        <v>16</v>
      </c>
      <c r="Z5989">
        <v>7.0000000000000007E-2</v>
      </c>
      <c r="AA5989">
        <v>0</v>
      </c>
      <c r="AB5989">
        <v>0</v>
      </c>
      <c r="AC5989">
        <v>0</v>
      </c>
      <c r="AD5989">
        <v>0</v>
      </c>
      <c r="AE5989">
        <v>0</v>
      </c>
      <c r="AF5989">
        <v>0</v>
      </c>
      <c r="AG5989" t="s">
        <v>22499</v>
      </c>
      <c r="AH5989" s="21" t="str">
        <f t="shared" si="186"/>
        <v>YK20</v>
      </c>
      <c r="AI5989" s="21">
        <v>345.36</v>
      </c>
      <c r="AJ5989" s="21">
        <f t="shared" si="187"/>
        <v>99.571078431372555</v>
      </c>
      <c r="AK5989" s="21" t="s">
        <v>2060</v>
      </c>
      <c r="AL5989" t="s">
        <v>2551</v>
      </c>
      <c r="AM5989" s="26" t="s">
        <v>38</v>
      </c>
      <c r="AN5989" t="s">
        <v>2030</v>
      </c>
    </row>
    <row r="5990" spans="1:40" ht="15" hidden="1" thickTop="1" x14ac:dyDescent="0.35">
      <c r="A5990" t="s">
        <v>22550</v>
      </c>
      <c r="B5990" t="s">
        <v>22501</v>
      </c>
      <c r="C5990" t="s">
        <v>3260</v>
      </c>
      <c r="D5990" t="s">
        <v>22502</v>
      </c>
      <c r="E5990" t="s">
        <v>3005</v>
      </c>
      <c r="F5990">
        <v>1</v>
      </c>
      <c r="G5990" t="s">
        <v>2546</v>
      </c>
      <c r="H5990" t="s">
        <v>2510</v>
      </c>
      <c r="I5990" t="s">
        <v>2076</v>
      </c>
      <c r="J5990" t="s">
        <v>3262</v>
      </c>
      <c r="K5990" t="s">
        <v>2548</v>
      </c>
      <c r="L5990" t="s">
        <v>2058</v>
      </c>
      <c r="M5990" t="s">
        <v>2059</v>
      </c>
      <c r="N5990">
        <v>6</v>
      </c>
      <c r="O5990">
        <v>95</v>
      </c>
      <c r="P5990">
        <v>0.39</v>
      </c>
      <c r="Q5990">
        <v>24480</v>
      </c>
      <c r="R5990">
        <v>4</v>
      </c>
      <c r="S5990">
        <v>35</v>
      </c>
      <c r="T5990">
        <v>0.14000000000000001</v>
      </c>
      <c r="U5990">
        <v>2</v>
      </c>
      <c r="V5990">
        <v>60</v>
      </c>
      <c r="W5990">
        <v>0.25</v>
      </c>
      <c r="X5990">
        <v>0</v>
      </c>
      <c r="Y5990">
        <v>0</v>
      </c>
      <c r="Z5990">
        <v>0</v>
      </c>
      <c r="AA5990">
        <v>0</v>
      </c>
      <c r="AB5990">
        <v>0</v>
      </c>
      <c r="AC5990">
        <v>0</v>
      </c>
      <c r="AD5990">
        <v>0</v>
      </c>
      <c r="AE5990">
        <v>0</v>
      </c>
      <c r="AF5990">
        <v>0</v>
      </c>
      <c r="AG5990" t="s">
        <v>22503</v>
      </c>
      <c r="AH5990" s="21" t="str">
        <f t="shared" si="186"/>
        <v>YK20</v>
      </c>
      <c r="AI5990" s="21">
        <v>345.36</v>
      </c>
      <c r="AJ5990" s="21">
        <f t="shared" si="187"/>
        <v>99.611928104575156</v>
      </c>
      <c r="AK5990" s="21" t="s">
        <v>2060</v>
      </c>
      <c r="AL5990" t="s">
        <v>2551</v>
      </c>
      <c r="AM5990" s="26" t="s">
        <v>38</v>
      </c>
      <c r="AN5990" t="s">
        <v>2031</v>
      </c>
    </row>
    <row r="5991" spans="1:40" ht="15" hidden="1" thickTop="1" x14ac:dyDescent="0.35">
      <c r="A5991" t="s">
        <v>22554</v>
      </c>
      <c r="B5991" t="s">
        <v>22505</v>
      </c>
      <c r="C5991" t="s">
        <v>3260</v>
      </c>
      <c r="D5991" t="s">
        <v>22506</v>
      </c>
      <c r="E5991" t="s">
        <v>3005</v>
      </c>
      <c r="F5991">
        <v>1</v>
      </c>
      <c r="G5991" t="s">
        <v>2546</v>
      </c>
      <c r="H5991" t="s">
        <v>2510</v>
      </c>
      <c r="I5991" t="s">
        <v>2076</v>
      </c>
      <c r="J5991" t="s">
        <v>3262</v>
      </c>
      <c r="K5991" t="s">
        <v>2548</v>
      </c>
      <c r="L5991" t="s">
        <v>2058</v>
      </c>
      <c r="M5991" t="s">
        <v>2170</v>
      </c>
      <c r="N5991">
        <v>15</v>
      </c>
      <c r="O5991">
        <v>605</v>
      </c>
      <c r="P5991">
        <v>3.95</v>
      </c>
      <c r="Q5991">
        <v>15300</v>
      </c>
      <c r="R5991">
        <v>4</v>
      </c>
      <c r="S5991">
        <v>132</v>
      </c>
      <c r="T5991">
        <v>0.86</v>
      </c>
      <c r="U5991">
        <v>7</v>
      </c>
      <c r="V5991">
        <v>260</v>
      </c>
      <c r="W5991">
        <v>1.7</v>
      </c>
      <c r="X5991">
        <v>2</v>
      </c>
      <c r="Y5991">
        <v>88</v>
      </c>
      <c r="Z5991">
        <v>0.57999999999999996</v>
      </c>
      <c r="AA5991">
        <v>1</v>
      </c>
      <c r="AB5991">
        <v>26</v>
      </c>
      <c r="AC5991">
        <v>0.17</v>
      </c>
      <c r="AD5991">
        <v>1</v>
      </c>
      <c r="AE5991">
        <v>99</v>
      </c>
      <c r="AF5991">
        <v>0.65</v>
      </c>
      <c r="AG5991" t="s">
        <v>22507</v>
      </c>
      <c r="AH5991" s="21" t="str">
        <f t="shared" si="186"/>
        <v>YK20</v>
      </c>
      <c r="AI5991" s="21">
        <v>216</v>
      </c>
      <c r="AJ5991" s="21">
        <f t="shared" si="187"/>
        <v>96.045751633986924</v>
      </c>
      <c r="AK5991" s="21" t="s">
        <v>2063</v>
      </c>
      <c r="AL5991" t="s">
        <v>2551</v>
      </c>
      <c r="AM5991" s="26" t="s">
        <v>38</v>
      </c>
      <c r="AN5991" t="s">
        <v>2032</v>
      </c>
    </row>
    <row r="5992" spans="1:40" ht="15" hidden="1" thickTop="1" x14ac:dyDescent="0.35">
      <c r="A5992" t="s">
        <v>22558</v>
      </c>
      <c r="B5992" t="s">
        <v>22509</v>
      </c>
      <c r="C5992" t="s">
        <v>3260</v>
      </c>
      <c r="D5992" t="s">
        <v>22510</v>
      </c>
      <c r="E5992" t="s">
        <v>3005</v>
      </c>
      <c r="F5992">
        <v>1</v>
      </c>
      <c r="G5992" t="s">
        <v>2546</v>
      </c>
      <c r="H5992" t="s">
        <v>2510</v>
      </c>
      <c r="I5992" t="s">
        <v>2076</v>
      </c>
      <c r="J5992" t="s">
        <v>3262</v>
      </c>
      <c r="K5992" t="s">
        <v>2548</v>
      </c>
      <c r="L5992" t="s">
        <v>2058</v>
      </c>
      <c r="M5992" t="s">
        <v>2059</v>
      </c>
      <c r="N5992">
        <v>9</v>
      </c>
      <c r="O5992">
        <v>543</v>
      </c>
      <c r="P5992">
        <v>2.2200000000000002</v>
      </c>
      <c r="Q5992">
        <v>24480</v>
      </c>
      <c r="R5992">
        <v>1</v>
      </c>
      <c r="S5992">
        <v>50</v>
      </c>
      <c r="T5992">
        <v>0.2</v>
      </c>
      <c r="U5992">
        <v>8</v>
      </c>
      <c r="V5992">
        <v>493</v>
      </c>
      <c r="W5992">
        <v>2.0099999999999998</v>
      </c>
      <c r="X5992">
        <v>0</v>
      </c>
      <c r="Y5992">
        <v>0</v>
      </c>
      <c r="Z5992">
        <v>0</v>
      </c>
      <c r="AA5992">
        <v>0</v>
      </c>
      <c r="AB5992">
        <v>0</v>
      </c>
      <c r="AC5992">
        <v>0</v>
      </c>
      <c r="AD5992">
        <v>0</v>
      </c>
      <c r="AE5992">
        <v>0</v>
      </c>
      <c r="AF5992">
        <v>0</v>
      </c>
      <c r="AG5992" t="s">
        <v>22511</v>
      </c>
      <c r="AH5992" s="21" t="str">
        <f t="shared" si="186"/>
        <v>YK20</v>
      </c>
      <c r="AI5992" s="21">
        <v>345.36</v>
      </c>
      <c r="AJ5992" s="21">
        <f t="shared" si="187"/>
        <v>97.781862745098039</v>
      </c>
      <c r="AK5992" s="21" t="s">
        <v>2063</v>
      </c>
      <c r="AL5992" t="s">
        <v>2551</v>
      </c>
      <c r="AM5992" s="26" t="s">
        <v>38</v>
      </c>
      <c r="AN5992" t="s">
        <v>2032</v>
      </c>
    </row>
    <row r="5993" spans="1:40" ht="15" hidden="1" thickTop="1" x14ac:dyDescent="0.35">
      <c r="A5993" t="s">
        <v>22562</v>
      </c>
      <c r="B5993" t="s">
        <v>22513</v>
      </c>
      <c r="C5993" t="s">
        <v>3260</v>
      </c>
      <c r="D5993" t="s">
        <v>22514</v>
      </c>
      <c r="E5993" t="s">
        <v>3005</v>
      </c>
      <c r="F5993">
        <v>1</v>
      </c>
      <c r="G5993" t="s">
        <v>2546</v>
      </c>
      <c r="H5993" t="s">
        <v>2510</v>
      </c>
      <c r="I5993" t="s">
        <v>2076</v>
      </c>
      <c r="J5993" t="s">
        <v>3262</v>
      </c>
      <c r="K5993" t="s">
        <v>2548</v>
      </c>
      <c r="L5993" t="s">
        <v>2058</v>
      </c>
      <c r="M5993" t="s">
        <v>2170</v>
      </c>
      <c r="N5993">
        <v>3</v>
      </c>
      <c r="O5993">
        <v>144</v>
      </c>
      <c r="P5993">
        <v>0.94</v>
      </c>
      <c r="Q5993">
        <v>15300</v>
      </c>
      <c r="R5993">
        <v>1</v>
      </c>
      <c r="S5993">
        <v>22</v>
      </c>
      <c r="T5993">
        <v>0.14000000000000001</v>
      </c>
      <c r="U5993">
        <v>2</v>
      </c>
      <c r="V5993">
        <v>122</v>
      </c>
      <c r="W5993">
        <v>0.8</v>
      </c>
      <c r="X5993">
        <v>0</v>
      </c>
      <c r="Y5993">
        <v>0</v>
      </c>
      <c r="Z5993">
        <v>0</v>
      </c>
      <c r="AA5993">
        <v>0</v>
      </c>
      <c r="AB5993">
        <v>0</v>
      </c>
      <c r="AC5993">
        <v>0</v>
      </c>
      <c r="AD5993">
        <v>0</v>
      </c>
      <c r="AE5993">
        <v>0</v>
      </c>
      <c r="AF5993">
        <v>0</v>
      </c>
      <c r="AG5993" t="s">
        <v>22515</v>
      </c>
      <c r="AH5993" s="21" t="str">
        <f t="shared" si="186"/>
        <v>YK20</v>
      </c>
      <c r="AI5993" s="21">
        <v>216</v>
      </c>
      <c r="AJ5993" s="21">
        <f t="shared" si="187"/>
        <v>99.058823529411768</v>
      </c>
      <c r="AK5993" s="21" t="s">
        <v>2063</v>
      </c>
      <c r="AL5993" t="s">
        <v>2551</v>
      </c>
      <c r="AM5993" s="26" t="s">
        <v>38</v>
      </c>
      <c r="AN5993" t="s">
        <v>2030</v>
      </c>
    </row>
    <row r="5994" spans="1:40" ht="15" hidden="1" thickTop="1" x14ac:dyDescent="0.35">
      <c r="A5994" t="s">
        <v>22566</v>
      </c>
      <c r="B5994" t="s">
        <v>22517</v>
      </c>
      <c r="C5994" t="s">
        <v>3260</v>
      </c>
      <c r="D5994" t="s">
        <v>22518</v>
      </c>
      <c r="E5994" t="s">
        <v>3005</v>
      </c>
      <c r="F5994">
        <v>1</v>
      </c>
      <c r="G5994" t="s">
        <v>2546</v>
      </c>
      <c r="H5994" t="s">
        <v>2510</v>
      </c>
      <c r="I5994" t="s">
        <v>2076</v>
      </c>
      <c r="J5994" t="s">
        <v>3262</v>
      </c>
      <c r="K5994" t="s">
        <v>2548</v>
      </c>
      <c r="L5994" t="s">
        <v>2058</v>
      </c>
      <c r="M5994" t="s">
        <v>2059</v>
      </c>
      <c r="N5994">
        <v>4</v>
      </c>
      <c r="O5994">
        <v>162</v>
      </c>
      <c r="P5994">
        <v>0.66</v>
      </c>
      <c r="Q5994">
        <v>24480</v>
      </c>
      <c r="R5994">
        <v>1</v>
      </c>
      <c r="S5994">
        <v>12</v>
      </c>
      <c r="T5994">
        <v>0.05</v>
      </c>
      <c r="U5994">
        <v>3</v>
      </c>
      <c r="V5994">
        <v>150</v>
      </c>
      <c r="W5994">
        <v>0.61</v>
      </c>
      <c r="X5994">
        <v>0</v>
      </c>
      <c r="Y5994">
        <v>0</v>
      </c>
      <c r="Z5994">
        <v>0</v>
      </c>
      <c r="AA5994">
        <v>0</v>
      </c>
      <c r="AB5994">
        <v>0</v>
      </c>
      <c r="AC5994">
        <v>0</v>
      </c>
      <c r="AD5994">
        <v>0</v>
      </c>
      <c r="AE5994">
        <v>0</v>
      </c>
      <c r="AF5994">
        <v>0</v>
      </c>
      <c r="AG5994" t="s">
        <v>22519</v>
      </c>
      <c r="AH5994" s="21" t="str">
        <f t="shared" si="186"/>
        <v>YK20</v>
      </c>
      <c r="AI5994" s="21">
        <v>345.36</v>
      </c>
      <c r="AJ5994" s="21">
        <f t="shared" si="187"/>
        <v>99.338235294117652</v>
      </c>
      <c r="AK5994" s="21" t="s">
        <v>2060</v>
      </c>
      <c r="AL5994" t="s">
        <v>2551</v>
      </c>
      <c r="AM5994" s="26" t="s">
        <v>38</v>
      </c>
      <c r="AN5994" t="s">
        <v>2030</v>
      </c>
    </row>
    <row r="5995" spans="1:40" ht="15" hidden="1" thickTop="1" x14ac:dyDescent="0.35">
      <c r="A5995" t="s">
        <v>22570</v>
      </c>
      <c r="B5995" t="s">
        <v>22521</v>
      </c>
      <c r="C5995" t="s">
        <v>4690</v>
      </c>
      <c r="D5995" t="s">
        <v>22522</v>
      </c>
      <c r="E5995" t="s">
        <v>3572</v>
      </c>
      <c r="F5995">
        <v>2</v>
      </c>
      <c r="G5995" t="s">
        <v>2546</v>
      </c>
      <c r="H5995" t="s">
        <v>2510</v>
      </c>
      <c r="I5995" t="s">
        <v>2076</v>
      </c>
      <c r="J5995" t="s">
        <v>4692</v>
      </c>
      <c r="K5995" t="s">
        <v>3007</v>
      </c>
      <c r="L5995" t="s">
        <v>2058</v>
      </c>
      <c r="M5995" t="s">
        <v>2170</v>
      </c>
      <c r="N5995">
        <v>6</v>
      </c>
      <c r="O5995">
        <v>217</v>
      </c>
      <c r="P5995">
        <v>1.42</v>
      </c>
      <c r="Q5995">
        <v>15300</v>
      </c>
      <c r="R5995">
        <v>2</v>
      </c>
      <c r="S5995">
        <v>60</v>
      </c>
      <c r="T5995">
        <v>0.39</v>
      </c>
      <c r="U5995">
        <v>2</v>
      </c>
      <c r="V5995">
        <v>101</v>
      </c>
      <c r="W5995">
        <v>0.66</v>
      </c>
      <c r="X5995">
        <v>2</v>
      </c>
      <c r="Y5995">
        <v>56</v>
      </c>
      <c r="Z5995">
        <v>0.37</v>
      </c>
      <c r="AA5995">
        <v>0</v>
      </c>
      <c r="AB5995">
        <v>0</v>
      </c>
      <c r="AC5995">
        <v>0</v>
      </c>
      <c r="AD5995">
        <v>0</v>
      </c>
      <c r="AE5995">
        <v>0</v>
      </c>
      <c r="AF5995">
        <v>0</v>
      </c>
      <c r="AG5995" t="s">
        <v>22523</v>
      </c>
      <c r="AH5995" s="21" t="str">
        <f t="shared" si="186"/>
        <v>YK20</v>
      </c>
      <c r="AI5995" s="21">
        <v>216</v>
      </c>
      <c r="AJ5995" s="21">
        <f t="shared" si="187"/>
        <v>98.58169934640523</v>
      </c>
      <c r="AK5995" s="21" t="s">
        <v>2063</v>
      </c>
      <c r="AL5995" t="s">
        <v>2551</v>
      </c>
      <c r="AM5995" s="26" t="s">
        <v>38</v>
      </c>
      <c r="AN5995" t="s">
        <v>2029</v>
      </c>
    </row>
    <row r="5996" spans="1:40" ht="15" hidden="1" thickTop="1" x14ac:dyDescent="0.35">
      <c r="A5996" t="s">
        <v>22574</v>
      </c>
      <c r="B5996" t="s">
        <v>22525</v>
      </c>
      <c r="C5996" t="s">
        <v>4690</v>
      </c>
      <c r="D5996" t="s">
        <v>22526</v>
      </c>
      <c r="E5996" t="s">
        <v>3572</v>
      </c>
      <c r="F5996">
        <v>2</v>
      </c>
      <c r="G5996" t="s">
        <v>2546</v>
      </c>
      <c r="H5996" t="s">
        <v>2510</v>
      </c>
      <c r="I5996" t="s">
        <v>2076</v>
      </c>
      <c r="J5996" t="s">
        <v>4692</v>
      </c>
      <c r="K5996" t="s">
        <v>3007</v>
      </c>
      <c r="L5996" t="s">
        <v>2058</v>
      </c>
      <c r="M5996" t="s">
        <v>2170</v>
      </c>
      <c r="N5996">
        <v>6</v>
      </c>
      <c r="O5996">
        <v>178</v>
      </c>
      <c r="P5996">
        <v>1.1599999999999999</v>
      </c>
      <c r="Q5996">
        <v>15300</v>
      </c>
      <c r="R5996">
        <v>1</v>
      </c>
      <c r="S5996">
        <v>26</v>
      </c>
      <c r="T5996">
        <v>0.17</v>
      </c>
      <c r="U5996">
        <v>4</v>
      </c>
      <c r="V5996">
        <v>100</v>
      </c>
      <c r="W5996">
        <v>0.65</v>
      </c>
      <c r="X5996">
        <v>0</v>
      </c>
      <c r="Y5996">
        <v>0</v>
      </c>
      <c r="Z5996">
        <v>0</v>
      </c>
      <c r="AA5996">
        <v>1</v>
      </c>
      <c r="AB5996">
        <v>52</v>
      </c>
      <c r="AC5996">
        <v>0.34</v>
      </c>
      <c r="AD5996">
        <v>0</v>
      </c>
      <c r="AE5996">
        <v>0</v>
      </c>
      <c r="AF5996">
        <v>0</v>
      </c>
      <c r="AG5996" t="s">
        <v>22527</v>
      </c>
      <c r="AH5996" s="21" t="str">
        <f t="shared" si="186"/>
        <v>YK20</v>
      </c>
      <c r="AI5996" s="21">
        <v>216</v>
      </c>
      <c r="AJ5996" s="21">
        <f t="shared" si="187"/>
        <v>98.83660130718954</v>
      </c>
      <c r="AK5996" s="21" t="s">
        <v>2063</v>
      </c>
      <c r="AL5996" t="s">
        <v>2551</v>
      </c>
      <c r="AM5996" s="26" t="s">
        <v>38</v>
      </c>
      <c r="AN5996" t="s">
        <v>2030</v>
      </c>
    </row>
    <row r="5997" spans="1:40" ht="15" hidden="1" thickTop="1" x14ac:dyDescent="0.35">
      <c r="A5997" t="s">
        <v>22578</v>
      </c>
      <c r="B5997" t="s">
        <v>22529</v>
      </c>
      <c r="C5997" t="s">
        <v>4938</v>
      </c>
      <c r="D5997" t="s">
        <v>22530</v>
      </c>
      <c r="E5997" t="s">
        <v>3572</v>
      </c>
      <c r="F5997">
        <v>1</v>
      </c>
      <c r="G5997" t="s">
        <v>2546</v>
      </c>
      <c r="H5997" t="s">
        <v>2510</v>
      </c>
      <c r="I5997" t="s">
        <v>2076</v>
      </c>
      <c r="J5997" t="s">
        <v>4692</v>
      </c>
      <c r="K5997" t="s">
        <v>3007</v>
      </c>
      <c r="L5997" t="s">
        <v>2058</v>
      </c>
      <c r="M5997" t="s">
        <v>2170</v>
      </c>
      <c r="N5997">
        <v>4</v>
      </c>
      <c r="O5997">
        <v>70</v>
      </c>
      <c r="P5997">
        <v>0.46</v>
      </c>
      <c r="Q5997">
        <v>15300</v>
      </c>
      <c r="R5997">
        <v>4</v>
      </c>
      <c r="S5997">
        <v>70</v>
      </c>
      <c r="T5997">
        <v>0.46</v>
      </c>
      <c r="U5997">
        <v>0</v>
      </c>
      <c r="V5997">
        <v>0</v>
      </c>
      <c r="W5997">
        <v>0</v>
      </c>
      <c r="X5997">
        <v>0</v>
      </c>
      <c r="Y5997">
        <v>0</v>
      </c>
      <c r="Z5997">
        <v>0</v>
      </c>
      <c r="AA5997">
        <v>0</v>
      </c>
      <c r="AB5997">
        <v>0</v>
      </c>
      <c r="AC5997">
        <v>0</v>
      </c>
      <c r="AD5997">
        <v>0</v>
      </c>
      <c r="AE5997">
        <v>0</v>
      </c>
      <c r="AF5997">
        <v>0</v>
      </c>
      <c r="AG5997" t="s">
        <v>22531</v>
      </c>
      <c r="AH5997" s="21" t="str">
        <f t="shared" si="186"/>
        <v>YK20</v>
      </c>
      <c r="AI5997" s="21">
        <v>216</v>
      </c>
      <c r="AJ5997" s="21">
        <f t="shared" si="187"/>
        <v>99.542483660130713</v>
      </c>
      <c r="AK5997" s="21" t="s">
        <v>2060</v>
      </c>
      <c r="AL5997" t="s">
        <v>2551</v>
      </c>
      <c r="AM5997" s="26" t="s">
        <v>38</v>
      </c>
      <c r="AN5997" t="s">
        <v>2030</v>
      </c>
    </row>
    <row r="5998" spans="1:40" ht="15" hidden="1" thickTop="1" x14ac:dyDescent="0.35">
      <c r="A5998" t="s">
        <v>8605</v>
      </c>
      <c r="B5998" t="s">
        <v>22533</v>
      </c>
      <c r="C5998" t="s">
        <v>4690</v>
      </c>
      <c r="D5998" t="s">
        <v>22534</v>
      </c>
      <c r="E5998" t="s">
        <v>3572</v>
      </c>
      <c r="F5998">
        <v>1</v>
      </c>
      <c r="G5998" t="s">
        <v>2546</v>
      </c>
      <c r="H5998" t="s">
        <v>2510</v>
      </c>
      <c r="I5998" t="s">
        <v>2076</v>
      </c>
      <c r="J5998" t="s">
        <v>4692</v>
      </c>
      <c r="K5998" t="s">
        <v>3007</v>
      </c>
      <c r="L5998" t="s">
        <v>2058</v>
      </c>
      <c r="M5998" t="s">
        <v>2059</v>
      </c>
      <c r="N5998">
        <v>9</v>
      </c>
      <c r="O5998">
        <v>308</v>
      </c>
      <c r="P5998">
        <v>1.26</v>
      </c>
      <c r="Q5998">
        <v>24480</v>
      </c>
      <c r="R5998">
        <v>2</v>
      </c>
      <c r="S5998">
        <v>40</v>
      </c>
      <c r="T5998">
        <v>0.16</v>
      </c>
      <c r="U5998">
        <v>7</v>
      </c>
      <c r="V5998">
        <v>268</v>
      </c>
      <c r="W5998">
        <v>1.0900000000000001</v>
      </c>
      <c r="X5998">
        <v>0</v>
      </c>
      <c r="Y5998">
        <v>0</v>
      </c>
      <c r="Z5998">
        <v>0</v>
      </c>
      <c r="AA5998">
        <v>0</v>
      </c>
      <c r="AB5998">
        <v>0</v>
      </c>
      <c r="AC5998">
        <v>0</v>
      </c>
      <c r="AD5998">
        <v>0</v>
      </c>
      <c r="AE5998">
        <v>0</v>
      </c>
      <c r="AF5998">
        <v>0</v>
      </c>
      <c r="AG5998" t="s">
        <v>22535</v>
      </c>
      <c r="AH5998" s="21" t="str">
        <f t="shared" si="186"/>
        <v>YK20</v>
      </c>
      <c r="AI5998" s="21">
        <v>345.36</v>
      </c>
      <c r="AJ5998" s="21">
        <f t="shared" si="187"/>
        <v>98.74183006535948</v>
      </c>
      <c r="AK5998" s="21" t="s">
        <v>2063</v>
      </c>
      <c r="AL5998" t="s">
        <v>2551</v>
      </c>
      <c r="AM5998" s="26" t="s">
        <v>38</v>
      </c>
      <c r="AN5998" t="s">
        <v>2030</v>
      </c>
    </row>
    <row r="5999" spans="1:40" ht="15" hidden="1" thickTop="1" x14ac:dyDescent="0.35">
      <c r="A5999" t="s">
        <v>22585</v>
      </c>
      <c r="B5999" t="s">
        <v>22540</v>
      </c>
      <c r="C5999" t="s">
        <v>4690</v>
      </c>
      <c r="D5999" t="s">
        <v>22541</v>
      </c>
      <c r="E5999" t="s">
        <v>3572</v>
      </c>
      <c r="F5999">
        <v>3</v>
      </c>
      <c r="G5999" t="s">
        <v>2546</v>
      </c>
      <c r="H5999" t="s">
        <v>2510</v>
      </c>
      <c r="I5999" t="s">
        <v>2076</v>
      </c>
      <c r="J5999" t="s">
        <v>4692</v>
      </c>
      <c r="K5999" t="s">
        <v>3007</v>
      </c>
      <c r="L5999" t="s">
        <v>2058</v>
      </c>
      <c r="M5999" t="s">
        <v>2059</v>
      </c>
      <c r="N5999">
        <v>11</v>
      </c>
      <c r="O5999">
        <v>453</v>
      </c>
      <c r="P5999">
        <v>1.85</v>
      </c>
      <c r="Q5999">
        <v>24480</v>
      </c>
      <c r="R5999">
        <v>0</v>
      </c>
      <c r="S5999">
        <v>0</v>
      </c>
      <c r="T5999">
        <v>0</v>
      </c>
      <c r="U5999">
        <v>11</v>
      </c>
      <c r="V5999">
        <v>453</v>
      </c>
      <c r="W5999">
        <v>1.85</v>
      </c>
      <c r="X5999">
        <v>0</v>
      </c>
      <c r="Y5999">
        <v>0</v>
      </c>
      <c r="Z5999">
        <v>0</v>
      </c>
      <c r="AA5999">
        <v>0</v>
      </c>
      <c r="AB5999">
        <v>0</v>
      </c>
      <c r="AC5999">
        <v>0</v>
      </c>
      <c r="AD5999">
        <v>0</v>
      </c>
      <c r="AE5999">
        <v>0</v>
      </c>
      <c r="AF5999">
        <v>0</v>
      </c>
      <c r="AG5999" t="s">
        <v>22542</v>
      </c>
      <c r="AH5999" s="21" t="str">
        <f t="shared" si="186"/>
        <v>YK20</v>
      </c>
      <c r="AI5999" s="21">
        <v>345.36</v>
      </c>
      <c r="AJ5999" s="21">
        <f t="shared" si="187"/>
        <v>98.149509803921575</v>
      </c>
      <c r="AK5999" s="21" t="s">
        <v>2063</v>
      </c>
      <c r="AL5999" t="s">
        <v>2551</v>
      </c>
      <c r="AM5999" s="26" t="s">
        <v>38</v>
      </c>
      <c r="AN5999" t="s">
        <v>2030</v>
      </c>
    </row>
    <row r="6000" spans="1:40" ht="15" hidden="1" thickTop="1" x14ac:dyDescent="0.35">
      <c r="A6000" t="s">
        <v>22589</v>
      </c>
      <c r="B6000" t="s">
        <v>22544</v>
      </c>
      <c r="C6000" t="s">
        <v>4938</v>
      </c>
      <c r="D6000" t="s">
        <v>18488</v>
      </c>
      <c r="E6000" t="s">
        <v>3572</v>
      </c>
      <c r="F6000">
        <v>1</v>
      </c>
      <c r="G6000" t="s">
        <v>2546</v>
      </c>
      <c r="H6000" t="s">
        <v>2510</v>
      </c>
      <c r="I6000" t="s">
        <v>2076</v>
      </c>
      <c r="J6000" t="s">
        <v>4692</v>
      </c>
      <c r="K6000" t="s">
        <v>3007</v>
      </c>
      <c r="L6000" t="s">
        <v>2058</v>
      </c>
      <c r="M6000" t="s">
        <v>2059</v>
      </c>
      <c r="N6000">
        <v>11</v>
      </c>
      <c r="O6000">
        <v>307</v>
      </c>
      <c r="P6000">
        <v>1.25</v>
      </c>
      <c r="Q6000">
        <v>24480</v>
      </c>
      <c r="R6000">
        <v>4</v>
      </c>
      <c r="S6000">
        <v>41</v>
      </c>
      <c r="T6000">
        <v>0.17</v>
      </c>
      <c r="U6000">
        <v>5</v>
      </c>
      <c r="V6000">
        <v>254</v>
      </c>
      <c r="W6000">
        <v>1.04</v>
      </c>
      <c r="X6000">
        <v>2</v>
      </c>
      <c r="Y6000">
        <v>12</v>
      </c>
      <c r="Z6000">
        <v>0.05</v>
      </c>
      <c r="AA6000">
        <v>0</v>
      </c>
      <c r="AB6000">
        <v>0</v>
      </c>
      <c r="AC6000">
        <v>0</v>
      </c>
      <c r="AD6000">
        <v>0</v>
      </c>
      <c r="AE6000">
        <v>0</v>
      </c>
      <c r="AF6000">
        <v>0</v>
      </c>
      <c r="AG6000" t="s">
        <v>22545</v>
      </c>
      <c r="AH6000" s="21" t="str">
        <f t="shared" si="186"/>
        <v>YK20</v>
      </c>
      <c r="AI6000" s="21">
        <v>345.36</v>
      </c>
      <c r="AJ6000" s="21">
        <f t="shared" si="187"/>
        <v>98.745915032679733</v>
      </c>
      <c r="AK6000" s="21" t="s">
        <v>2063</v>
      </c>
      <c r="AL6000" t="s">
        <v>2551</v>
      </c>
      <c r="AM6000" s="26" t="s">
        <v>38</v>
      </c>
      <c r="AN6000" t="s">
        <v>2032</v>
      </c>
    </row>
    <row r="6001" spans="1:40" ht="15" hidden="1" thickTop="1" x14ac:dyDescent="0.35">
      <c r="A6001" t="s">
        <v>22593</v>
      </c>
      <c r="B6001" t="s">
        <v>22547</v>
      </c>
      <c r="C6001" t="s">
        <v>4938</v>
      </c>
      <c r="D6001" t="s">
        <v>22548</v>
      </c>
      <c r="E6001" t="s">
        <v>3572</v>
      </c>
      <c r="F6001">
        <v>3</v>
      </c>
      <c r="G6001" t="s">
        <v>2546</v>
      </c>
      <c r="H6001" t="s">
        <v>2510</v>
      </c>
      <c r="I6001" t="s">
        <v>2076</v>
      </c>
      <c r="J6001" t="s">
        <v>4692</v>
      </c>
      <c r="K6001" t="s">
        <v>3007</v>
      </c>
      <c r="L6001" t="s">
        <v>2058</v>
      </c>
      <c r="M6001" t="s">
        <v>2059</v>
      </c>
      <c r="N6001">
        <v>4</v>
      </c>
      <c r="O6001">
        <v>208</v>
      </c>
      <c r="P6001">
        <v>0.85</v>
      </c>
      <c r="Q6001">
        <v>24480</v>
      </c>
      <c r="R6001">
        <v>3</v>
      </c>
      <c r="S6001">
        <v>183</v>
      </c>
      <c r="T6001">
        <v>0.75</v>
      </c>
      <c r="U6001">
        <v>1</v>
      </c>
      <c r="V6001">
        <v>25</v>
      </c>
      <c r="W6001">
        <v>0.1</v>
      </c>
      <c r="X6001">
        <v>0</v>
      </c>
      <c r="Y6001">
        <v>0</v>
      </c>
      <c r="Z6001">
        <v>0</v>
      </c>
      <c r="AA6001">
        <v>0</v>
      </c>
      <c r="AB6001">
        <v>0</v>
      </c>
      <c r="AC6001">
        <v>0</v>
      </c>
      <c r="AD6001">
        <v>0</v>
      </c>
      <c r="AE6001">
        <v>0</v>
      </c>
      <c r="AF6001">
        <v>0</v>
      </c>
      <c r="AG6001" t="s">
        <v>22549</v>
      </c>
      <c r="AH6001" s="21" t="str">
        <f t="shared" si="186"/>
        <v>YK20</v>
      </c>
      <c r="AI6001" s="21">
        <v>345.36</v>
      </c>
      <c r="AJ6001" s="21">
        <f t="shared" si="187"/>
        <v>99.150326797385617</v>
      </c>
      <c r="AK6001" s="21" t="s">
        <v>2063</v>
      </c>
      <c r="AL6001" t="s">
        <v>2551</v>
      </c>
      <c r="AM6001" s="26" t="s">
        <v>38</v>
      </c>
      <c r="AN6001" t="s">
        <v>2030</v>
      </c>
    </row>
    <row r="6002" spans="1:40" ht="15" hidden="1" thickTop="1" x14ac:dyDescent="0.35">
      <c r="A6002" t="s">
        <v>22597</v>
      </c>
      <c r="B6002" t="s">
        <v>22551</v>
      </c>
      <c r="C6002" t="s">
        <v>7253</v>
      </c>
      <c r="D6002" t="s">
        <v>22552</v>
      </c>
      <c r="E6002" t="s">
        <v>2575</v>
      </c>
      <c r="F6002">
        <v>1</v>
      </c>
      <c r="G6002" t="s">
        <v>2600</v>
      </c>
      <c r="H6002" t="s">
        <v>2577</v>
      </c>
      <c r="I6002" t="s">
        <v>2076</v>
      </c>
      <c r="J6002" t="s">
        <v>2699</v>
      </c>
      <c r="K6002" t="s">
        <v>2579</v>
      </c>
      <c r="L6002" t="s">
        <v>2058</v>
      </c>
      <c r="M6002" t="s">
        <v>2059</v>
      </c>
      <c r="N6002">
        <v>2</v>
      </c>
      <c r="O6002">
        <v>38</v>
      </c>
      <c r="P6002">
        <v>0.16</v>
      </c>
      <c r="Q6002">
        <v>24480</v>
      </c>
      <c r="R6002">
        <v>0</v>
      </c>
      <c r="S6002">
        <v>0</v>
      </c>
      <c r="T6002">
        <v>0</v>
      </c>
      <c r="U6002">
        <v>2</v>
      </c>
      <c r="V6002">
        <v>38</v>
      </c>
      <c r="W6002">
        <v>0.16</v>
      </c>
      <c r="X6002">
        <v>0</v>
      </c>
      <c r="Y6002">
        <v>0</v>
      </c>
      <c r="Z6002">
        <v>0</v>
      </c>
      <c r="AA6002">
        <v>0</v>
      </c>
      <c r="AB6002">
        <v>0</v>
      </c>
      <c r="AC6002">
        <v>0</v>
      </c>
      <c r="AD6002">
        <v>0</v>
      </c>
      <c r="AE6002">
        <v>0</v>
      </c>
      <c r="AF6002">
        <v>0</v>
      </c>
      <c r="AG6002" t="s">
        <v>22553</v>
      </c>
      <c r="AH6002" s="21" t="str">
        <f t="shared" si="186"/>
        <v>YM68</v>
      </c>
      <c r="AI6002" s="21">
        <v>345.36</v>
      </c>
      <c r="AJ6002" s="21">
        <f t="shared" si="187"/>
        <v>99.84477124183006</v>
      </c>
      <c r="AK6002" s="21" t="s">
        <v>2060</v>
      </c>
      <c r="AL6002" t="s">
        <v>2581</v>
      </c>
      <c r="AM6002" s="26" t="s">
        <v>38</v>
      </c>
      <c r="AN6002" t="s">
        <v>2030</v>
      </c>
    </row>
    <row r="6003" spans="1:40" ht="15" hidden="1" thickTop="1" x14ac:dyDescent="0.35">
      <c r="A6003" t="s">
        <v>22601</v>
      </c>
      <c r="B6003" t="s">
        <v>22555</v>
      </c>
      <c r="C6003" t="s">
        <v>5491</v>
      </c>
      <c r="D6003" t="s">
        <v>22556</v>
      </c>
      <c r="E6003" t="s">
        <v>2646</v>
      </c>
      <c r="F6003">
        <v>1</v>
      </c>
      <c r="G6003" t="s">
        <v>2600</v>
      </c>
      <c r="H6003" t="s">
        <v>2577</v>
      </c>
      <c r="I6003" t="s">
        <v>2076</v>
      </c>
      <c r="J6003" t="s">
        <v>2699</v>
      </c>
      <c r="K6003" t="s">
        <v>2579</v>
      </c>
      <c r="L6003" t="s">
        <v>2058</v>
      </c>
      <c r="M6003" t="s">
        <v>2059</v>
      </c>
      <c r="N6003">
        <v>9</v>
      </c>
      <c r="O6003">
        <v>127</v>
      </c>
      <c r="P6003">
        <v>0.52</v>
      </c>
      <c r="Q6003">
        <v>24480</v>
      </c>
      <c r="R6003">
        <v>5</v>
      </c>
      <c r="S6003">
        <v>56</v>
      </c>
      <c r="T6003">
        <v>0.23</v>
      </c>
      <c r="U6003">
        <v>4</v>
      </c>
      <c r="V6003">
        <v>71</v>
      </c>
      <c r="W6003">
        <v>0.28999999999999998</v>
      </c>
      <c r="X6003">
        <v>0</v>
      </c>
      <c r="Y6003">
        <v>0</v>
      </c>
      <c r="Z6003">
        <v>0</v>
      </c>
      <c r="AA6003">
        <v>0</v>
      </c>
      <c r="AB6003">
        <v>0</v>
      </c>
      <c r="AC6003">
        <v>0</v>
      </c>
      <c r="AD6003">
        <v>0</v>
      </c>
      <c r="AE6003">
        <v>0</v>
      </c>
      <c r="AF6003">
        <v>0</v>
      </c>
      <c r="AG6003" t="s">
        <v>22557</v>
      </c>
      <c r="AH6003" s="21" t="str">
        <f t="shared" si="186"/>
        <v>YM68</v>
      </c>
      <c r="AI6003" s="21">
        <v>345.36</v>
      </c>
      <c r="AJ6003" s="21">
        <f t="shared" si="187"/>
        <v>99.481209150326791</v>
      </c>
      <c r="AK6003" s="21" t="s">
        <v>2060</v>
      </c>
      <c r="AL6003" t="s">
        <v>2581</v>
      </c>
      <c r="AM6003" s="26" t="s">
        <v>38</v>
      </c>
      <c r="AN6003" t="s">
        <v>2030</v>
      </c>
    </row>
    <row r="6004" spans="1:40" ht="15" hidden="1" thickTop="1" x14ac:dyDescent="0.35">
      <c r="A6004" t="s">
        <v>22605</v>
      </c>
      <c r="B6004" t="s">
        <v>22559</v>
      </c>
      <c r="C6004" t="s">
        <v>7085</v>
      </c>
      <c r="D6004" t="s">
        <v>22560</v>
      </c>
      <c r="E6004" t="s">
        <v>2691</v>
      </c>
      <c r="F6004">
        <v>1</v>
      </c>
      <c r="G6004" t="s">
        <v>2600</v>
      </c>
      <c r="H6004" t="s">
        <v>2577</v>
      </c>
      <c r="I6004" t="s">
        <v>2076</v>
      </c>
      <c r="J6004" t="s">
        <v>2699</v>
      </c>
      <c r="K6004" t="s">
        <v>2579</v>
      </c>
      <c r="L6004" t="s">
        <v>2058</v>
      </c>
      <c r="M6004" t="s">
        <v>2059</v>
      </c>
      <c r="N6004">
        <v>11</v>
      </c>
      <c r="O6004">
        <v>459</v>
      </c>
      <c r="P6004">
        <v>1.88</v>
      </c>
      <c r="Q6004">
        <v>24480</v>
      </c>
      <c r="R6004">
        <v>5</v>
      </c>
      <c r="S6004">
        <v>233</v>
      </c>
      <c r="T6004">
        <v>0.95</v>
      </c>
      <c r="U6004">
        <v>4</v>
      </c>
      <c r="V6004">
        <v>171</v>
      </c>
      <c r="W6004">
        <v>0.7</v>
      </c>
      <c r="X6004">
        <v>0</v>
      </c>
      <c r="Y6004">
        <v>0</v>
      </c>
      <c r="Z6004">
        <v>0</v>
      </c>
      <c r="AA6004">
        <v>2</v>
      </c>
      <c r="AB6004">
        <v>55</v>
      </c>
      <c r="AC6004">
        <v>0.22</v>
      </c>
      <c r="AD6004">
        <v>0</v>
      </c>
      <c r="AE6004">
        <v>0</v>
      </c>
      <c r="AF6004">
        <v>0</v>
      </c>
      <c r="AG6004" t="s">
        <v>22561</v>
      </c>
      <c r="AH6004" s="21" t="str">
        <f t="shared" si="186"/>
        <v>YM68</v>
      </c>
      <c r="AI6004" s="21">
        <v>345.36</v>
      </c>
      <c r="AJ6004" s="21">
        <f t="shared" si="187"/>
        <v>98.125</v>
      </c>
      <c r="AK6004" s="21" t="s">
        <v>2063</v>
      </c>
      <c r="AL6004" t="s">
        <v>2581</v>
      </c>
      <c r="AM6004" s="26" t="s">
        <v>38</v>
      </c>
      <c r="AN6004" t="s">
        <v>2030</v>
      </c>
    </row>
    <row r="6005" spans="1:40" ht="15" hidden="1" thickTop="1" x14ac:dyDescent="0.35">
      <c r="A6005" t="s">
        <v>22609</v>
      </c>
      <c r="B6005" t="s">
        <v>22563</v>
      </c>
      <c r="C6005" t="s">
        <v>7085</v>
      </c>
      <c r="D6005" t="s">
        <v>22564</v>
      </c>
      <c r="E6005" t="s">
        <v>2691</v>
      </c>
      <c r="F6005">
        <v>1</v>
      </c>
      <c r="G6005" t="s">
        <v>2600</v>
      </c>
      <c r="H6005" t="s">
        <v>2577</v>
      </c>
      <c r="I6005" t="s">
        <v>2076</v>
      </c>
      <c r="J6005" t="s">
        <v>2699</v>
      </c>
      <c r="K6005" t="s">
        <v>2579</v>
      </c>
      <c r="L6005" t="s">
        <v>2058</v>
      </c>
      <c r="M6005" t="s">
        <v>2170</v>
      </c>
      <c r="N6005">
        <v>13</v>
      </c>
      <c r="O6005">
        <v>412</v>
      </c>
      <c r="P6005">
        <v>2.69</v>
      </c>
      <c r="Q6005">
        <v>15300</v>
      </c>
      <c r="R6005">
        <v>7</v>
      </c>
      <c r="S6005">
        <v>207</v>
      </c>
      <c r="T6005">
        <v>1.35</v>
      </c>
      <c r="U6005">
        <v>6</v>
      </c>
      <c r="V6005">
        <v>205</v>
      </c>
      <c r="W6005">
        <v>1.34</v>
      </c>
      <c r="X6005">
        <v>0</v>
      </c>
      <c r="Y6005">
        <v>0</v>
      </c>
      <c r="Z6005">
        <v>0</v>
      </c>
      <c r="AA6005">
        <v>0</v>
      </c>
      <c r="AB6005">
        <v>0</v>
      </c>
      <c r="AC6005">
        <v>0</v>
      </c>
      <c r="AD6005">
        <v>0</v>
      </c>
      <c r="AE6005">
        <v>0</v>
      </c>
      <c r="AF6005">
        <v>0</v>
      </c>
      <c r="AG6005" t="s">
        <v>22565</v>
      </c>
      <c r="AH6005" s="21" t="str">
        <f t="shared" si="186"/>
        <v>YM68</v>
      </c>
      <c r="AI6005" s="21">
        <v>216</v>
      </c>
      <c r="AJ6005" s="21">
        <f t="shared" si="187"/>
        <v>97.307189542483655</v>
      </c>
      <c r="AK6005" s="21" t="s">
        <v>2063</v>
      </c>
      <c r="AL6005" t="s">
        <v>2581</v>
      </c>
      <c r="AM6005" s="26" t="s">
        <v>38</v>
      </c>
      <c r="AN6005" t="s">
        <v>2031</v>
      </c>
    </row>
    <row r="6006" spans="1:40" ht="15" hidden="1" thickTop="1" x14ac:dyDescent="0.35">
      <c r="A6006" t="s">
        <v>22613</v>
      </c>
      <c r="B6006" t="s">
        <v>22567</v>
      </c>
      <c r="C6006" t="s">
        <v>5259</v>
      </c>
      <c r="D6006" t="s">
        <v>22568</v>
      </c>
      <c r="E6006" t="s">
        <v>2938</v>
      </c>
      <c r="F6006">
        <v>1</v>
      </c>
      <c r="G6006" t="s">
        <v>2593</v>
      </c>
      <c r="H6006" t="s">
        <v>2056</v>
      </c>
      <c r="I6006" t="s">
        <v>2076</v>
      </c>
      <c r="J6006" t="s">
        <v>3250</v>
      </c>
      <c r="K6006" t="s">
        <v>65</v>
      </c>
      <c r="L6006" t="s">
        <v>2058</v>
      </c>
      <c r="M6006" t="s">
        <v>2170</v>
      </c>
      <c r="N6006">
        <v>3</v>
      </c>
      <c r="O6006">
        <v>122</v>
      </c>
      <c r="P6006">
        <v>0.8</v>
      </c>
      <c r="Q6006">
        <v>15300</v>
      </c>
      <c r="R6006">
        <v>0</v>
      </c>
      <c r="S6006">
        <v>0</v>
      </c>
      <c r="T6006">
        <v>0</v>
      </c>
      <c r="U6006">
        <v>1</v>
      </c>
      <c r="V6006">
        <v>41</v>
      </c>
      <c r="W6006">
        <v>0.27</v>
      </c>
      <c r="X6006">
        <v>0</v>
      </c>
      <c r="Y6006">
        <v>0</v>
      </c>
      <c r="Z6006">
        <v>0</v>
      </c>
      <c r="AA6006">
        <v>2</v>
      </c>
      <c r="AB6006">
        <v>81</v>
      </c>
      <c r="AC6006">
        <v>0.53</v>
      </c>
      <c r="AD6006">
        <v>0</v>
      </c>
      <c r="AE6006">
        <v>0</v>
      </c>
      <c r="AF6006">
        <v>0</v>
      </c>
      <c r="AG6006" t="s">
        <v>22569</v>
      </c>
      <c r="AH6006" s="21" t="str">
        <f t="shared" si="186"/>
        <v>YM68</v>
      </c>
      <c r="AI6006" s="21">
        <v>216</v>
      </c>
      <c r="AJ6006" s="21">
        <f t="shared" si="187"/>
        <v>99.202614379084963</v>
      </c>
      <c r="AK6006" s="21" t="s">
        <v>2060</v>
      </c>
      <c r="AL6006" t="s">
        <v>2527</v>
      </c>
      <c r="AM6006" s="26" t="s">
        <v>38</v>
      </c>
      <c r="AN6006" t="s">
        <v>2031</v>
      </c>
    </row>
    <row r="6007" spans="1:40" ht="15" hidden="1" thickTop="1" x14ac:dyDescent="0.35">
      <c r="A6007" t="s">
        <v>22617</v>
      </c>
      <c r="B6007" t="s">
        <v>22571</v>
      </c>
      <c r="C6007" t="s">
        <v>3248</v>
      </c>
      <c r="D6007" t="s">
        <v>22572</v>
      </c>
      <c r="E6007" t="s">
        <v>2938</v>
      </c>
      <c r="F6007">
        <v>1</v>
      </c>
      <c r="G6007" t="s">
        <v>2593</v>
      </c>
      <c r="H6007" t="s">
        <v>2056</v>
      </c>
      <c r="I6007" t="s">
        <v>2076</v>
      </c>
      <c r="J6007" t="s">
        <v>3250</v>
      </c>
      <c r="K6007" t="s">
        <v>65</v>
      </c>
      <c r="L6007" t="s">
        <v>2058</v>
      </c>
      <c r="M6007" t="s">
        <v>2170</v>
      </c>
      <c r="N6007">
        <v>1</v>
      </c>
      <c r="O6007">
        <v>26</v>
      </c>
      <c r="P6007">
        <v>0.17</v>
      </c>
      <c r="Q6007">
        <v>15300</v>
      </c>
      <c r="R6007">
        <v>1</v>
      </c>
      <c r="S6007">
        <v>26</v>
      </c>
      <c r="T6007">
        <v>0.17</v>
      </c>
      <c r="U6007">
        <v>0</v>
      </c>
      <c r="V6007">
        <v>0</v>
      </c>
      <c r="W6007">
        <v>0</v>
      </c>
      <c r="X6007">
        <v>0</v>
      </c>
      <c r="Y6007">
        <v>0</v>
      </c>
      <c r="Z6007">
        <v>0</v>
      </c>
      <c r="AA6007">
        <v>0</v>
      </c>
      <c r="AB6007">
        <v>0</v>
      </c>
      <c r="AC6007">
        <v>0</v>
      </c>
      <c r="AD6007">
        <v>0</v>
      </c>
      <c r="AE6007">
        <v>0</v>
      </c>
      <c r="AF6007">
        <v>0</v>
      </c>
      <c r="AG6007" t="s">
        <v>22573</v>
      </c>
      <c r="AH6007" s="21" t="str">
        <f t="shared" si="186"/>
        <v>YM68</v>
      </c>
      <c r="AI6007" s="21">
        <v>216</v>
      </c>
      <c r="AJ6007" s="21">
        <f t="shared" si="187"/>
        <v>99.830065359477118</v>
      </c>
      <c r="AK6007" s="21" t="s">
        <v>2060</v>
      </c>
      <c r="AL6007" t="s">
        <v>2527</v>
      </c>
      <c r="AM6007" s="26" t="s">
        <v>38</v>
      </c>
      <c r="AN6007" t="s">
        <v>2030</v>
      </c>
    </row>
    <row r="6008" spans="1:40" ht="15" hidden="1" thickTop="1" x14ac:dyDescent="0.35">
      <c r="A6008" t="s">
        <v>22621</v>
      </c>
      <c r="B6008" t="s">
        <v>22575</v>
      </c>
      <c r="C6008" t="s">
        <v>4257</v>
      </c>
      <c r="D6008" t="s">
        <v>22576</v>
      </c>
      <c r="E6008" t="s">
        <v>2938</v>
      </c>
      <c r="F6008">
        <v>1</v>
      </c>
      <c r="G6008" t="s">
        <v>2593</v>
      </c>
      <c r="H6008" t="s">
        <v>2056</v>
      </c>
      <c r="I6008" t="s">
        <v>2076</v>
      </c>
      <c r="J6008" t="s">
        <v>3250</v>
      </c>
      <c r="K6008" t="s">
        <v>65</v>
      </c>
      <c r="L6008" t="s">
        <v>2058</v>
      </c>
      <c r="M6008" t="s">
        <v>2059</v>
      </c>
      <c r="N6008">
        <v>1</v>
      </c>
      <c r="O6008">
        <v>28</v>
      </c>
      <c r="P6008">
        <v>0.11</v>
      </c>
      <c r="Q6008">
        <v>24480</v>
      </c>
      <c r="R6008">
        <v>0</v>
      </c>
      <c r="S6008">
        <v>0</v>
      </c>
      <c r="T6008">
        <v>0</v>
      </c>
      <c r="U6008">
        <v>1</v>
      </c>
      <c r="V6008">
        <v>28</v>
      </c>
      <c r="W6008">
        <v>0.11</v>
      </c>
      <c r="X6008">
        <v>0</v>
      </c>
      <c r="Y6008">
        <v>0</v>
      </c>
      <c r="Z6008">
        <v>0</v>
      </c>
      <c r="AA6008">
        <v>0</v>
      </c>
      <c r="AB6008">
        <v>0</v>
      </c>
      <c r="AC6008">
        <v>0</v>
      </c>
      <c r="AD6008">
        <v>0</v>
      </c>
      <c r="AE6008">
        <v>0</v>
      </c>
      <c r="AF6008">
        <v>0</v>
      </c>
      <c r="AG6008" t="s">
        <v>22577</v>
      </c>
      <c r="AH6008" s="21" t="str">
        <f t="shared" si="186"/>
        <v>YM68</v>
      </c>
      <c r="AI6008" s="21">
        <v>345.36</v>
      </c>
      <c r="AJ6008" s="21">
        <f t="shared" si="187"/>
        <v>99.885620915032675</v>
      </c>
      <c r="AK6008" s="21" t="s">
        <v>2060</v>
      </c>
      <c r="AL6008" t="s">
        <v>2527</v>
      </c>
      <c r="AM6008" s="26" t="s">
        <v>38</v>
      </c>
      <c r="AN6008" t="s">
        <v>2033</v>
      </c>
    </row>
    <row r="6009" spans="1:40" ht="15" hidden="1" thickTop="1" x14ac:dyDescent="0.35">
      <c r="A6009" t="s">
        <v>8617</v>
      </c>
      <c r="B6009" t="s">
        <v>22579</v>
      </c>
      <c r="C6009" t="s">
        <v>2897</v>
      </c>
      <c r="D6009" t="s">
        <v>22580</v>
      </c>
      <c r="E6009" t="s">
        <v>2705</v>
      </c>
      <c r="F6009">
        <v>1</v>
      </c>
      <c r="G6009" t="s">
        <v>2593</v>
      </c>
      <c r="H6009" t="s">
        <v>2056</v>
      </c>
      <c r="I6009" t="s">
        <v>2076</v>
      </c>
      <c r="J6009" t="s">
        <v>2594</v>
      </c>
      <c r="K6009" t="s">
        <v>65</v>
      </c>
      <c r="L6009" t="s">
        <v>2058</v>
      </c>
      <c r="M6009" t="s">
        <v>2170</v>
      </c>
      <c r="N6009">
        <v>6</v>
      </c>
      <c r="O6009">
        <v>254</v>
      </c>
      <c r="P6009">
        <v>1.66</v>
      </c>
      <c r="Q6009">
        <v>15300</v>
      </c>
      <c r="R6009">
        <v>3</v>
      </c>
      <c r="S6009">
        <v>131</v>
      </c>
      <c r="T6009">
        <v>0.86</v>
      </c>
      <c r="U6009">
        <v>3</v>
      </c>
      <c r="V6009">
        <v>123</v>
      </c>
      <c r="W6009">
        <v>0.8</v>
      </c>
      <c r="X6009">
        <v>0</v>
      </c>
      <c r="Y6009">
        <v>0</v>
      </c>
      <c r="Z6009">
        <v>0</v>
      </c>
      <c r="AA6009">
        <v>0</v>
      </c>
      <c r="AB6009">
        <v>0</v>
      </c>
      <c r="AC6009">
        <v>0</v>
      </c>
      <c r="AD6009">
        <v>0</v>
      </c>
      <c r="AE6009">
        <v>0</v>
      </c>
      <c r="AF6009">
        <v>0</v>
      </c>
      <c r="AG6009" t="s">
        <v>22581</v>
      </c>
      <c r="AH6009" s="21" t="str">
        <f t="shared" si="186"/>
        <v>YM68</v>
      </c>
      <c r="AI6009" s="21">
        <v>216</v>
      </c>
      <c r="AJ6009" s="21">
        <f t="shared" si="187"/>
        <v>98.33986928104575</v>
      </c>
      <c r="AK6009" s="21" t="s">
        <v>2063</v>
      </c>
      <c r="AL6009" t="s">
        <v>2527</v>
      </c>
      <c r="AM6009" s="26" t="s">
        <v>38</v>
      </c>
      <c r="AN6009" t="s">
        <v>2033</v>
      </c>
    </row>
    <row r="6010" spans="1:40" ht="15" hidden="1" thickTop="1" x14ac:dyDescent="0.35">
      <c r="A6010" t="s">
        <v>22628</v>
      </c>
      <c r="B6010" t="s">
        <v>22582</v>
      </c>
      <c r="C6010" t="s">
        <v>2897</v>
      </c>
      <c r="D6010" t="s">
        <v>22583</v>
      </c>
      <c r="E6010" t="s">
        <v>2705</v>
      </c>
      <c r="F6010">
        <v>1</v>
      </c>
      <c r="G6010" t="s">
        <v>2593</v>
      </c>
      <c r="H6010" t="s">
        <v>2056</v>
      </c>
      <c r="I6010" t="s">
        <v>2076</v>
      </c>
      <c r="J6010" t="s">
        <v>2594</v>
      </c>
      <c r="K6010" t="s">
        <v>65</v>
      </c>
      <c r="L6010" t="s">
        <v>2058</v>
      </c>
      <c r="M6010" t="s">
        <v>2059</v>
      </c>
      <c r="N6010">
        <v>1</v>
      </c>
      <c r="O6010">
        <v>48</v>
      </c>
      <c r="P6010">
        <v>0.2</v>
      </c>
      <c r="Q6010">
        <v>24480</v>
      </c>
      <c r="R6010">
        <v>0</v>
      </c>
      <c r="S6010">
        <v>0</v>
      </c>
      <c r="T6010">
        <v>0</v>
      </c>
      <c r="U6010">
        <v>1</v>
      </c>
      <c r="V6010">
        <v>48</v>
      </c>
      <c r="W6010">
        <v>0.2</v>
      </c>
      <c r="X6010">
        <v>0</v>
      </c>
      <c r="Y6010">
        <v>0</v>
      </c>
      <c r="Z6010">
        <v>0</v>
      </c>
      <c r="AA6010">
        <v>0</v>
      </c>
      <c r="AB6010">
        <v>0</v>
      </c>
      <c r="AC6010">
        <v>0</v>
      </c>
      <c r="AD6010">
        <v>0</v>
      </c>
      <c r="AE6010">
        <v>0</v>
      </c>
      <c r="AF6010">
        <v>0</v>
      </c>
      <c r="AG6010" t="s">
        <v>22584</v>
      </c>
      <c r="AH6010" s="21" t="str">
        <f t="shared" si="186"/>
        <v>YM68</v>
      </c>
      <c r="AI6010" s="21">
        <v>345.36</v>
      </c>
      <c r="AJ6010" s="21">
        <f t="shared" si="187"/>
        <v>99.803921568627445</v>
      </c>
      <c r="AK6010" s="21" t="s">
        <v>2060</v>
      </c>
      <c r="AL6010" t="s">
        <v>2527</v>
      </c>
      <c r="AM6010" s="26" t="s">
        <v>38</v>
      </c>
      <c r="AN6010" t="s">
        <v>2033</v>
      </c>
    </row>
    <row r="6011" spans="1:40" ht="15" hidden="1" thickTop="1" x14ac:dyDescent="0.35">
      <c r="A6011" t="s">
        <v>22632</v>
      </c>
      <c r="B6011" t="s">
        <v>22586</v>
      </c>
      <c r="C6011" t="s">
        <v>4257</v>
      </c>
      <c r="D6011" t="s">
        <v>22587</v>
      </c>
      <c r="E6011" t="s">
        <v>2938</v>
      </c>
      <c r="F6011">
        <v>1</v>
      </c>
      <c r="G6011" t="s">
        <v>2593</v>
      </c>
      <c r="H6011" t="s">
        <v>2056</v>
      </c>
      <c r="I6011" t="s">
        <v>2076</v>
      </c>
      <c r="J6011" t="s">
        <v>3250</v>
      </c>
      <c r="K6011" t="s">
        <v>65</v>
      </c>
      <c r="L6011" t="s">
        <v>2058</v>
      </c>
      <c r="M6011" t="s">
        <v>2059</v>
      </c>
      <c r="N6011">
        <v>6</v>
      </c>
      <c r="O6011">
        <v>182</v>
      </c>
      <c r="P6011">
        <v>0.74</v>
      </c>
      <c r="Q6011">
        <v>24480</v>
      </c>
      <c r="R6011">
        <v>6</v>
      </c>
      <c r="S6011">
        <v>182</v>
      </c>
      <c r="T6011">
        <v>0.74</v>
      </c>
      <c r="U6011">
        <v>0</v>
      </c>
      <c r="V6011">
        <v>0</v>
      </c>
      <c r="W6011">
        <v>0</v>
      </c>
      <c r="X6011">
        <v>0</v>
      </c>
      <c r="Y6011">
        <v>0</v>
      </c>
      <c r="Z6011">
        <v>0</v>
      </c>
      <c r="AA6011">
        <v>0</v>
      </c>
      <c r="AB6011">
        <v>0</v>
      </c>
      <c r="AC6011">
        <v>0</v>
      </c>
      <c r="AD6011">
        <v>0</v>
      </c>
      <c r="AE6011">
        <v>0</v>
      </c>
      <c r="AF6011">
        <v>0</v>
      </c>
      <c r="AG6011" t="s">
        <v>22588</v>
      </c>
      <c r="AH6011" s="21" t="str">
        <f t="shared" si="186"/>
        <v>YM68</v>
      </c>
      <c r="AI6011" s="21">
        <v>345.36</v>
      </c>
      <c r="AJ6011" s="21">
        <f t="shared" si="187"/>
        <v>99.256535947712422</v>
      </c>
      <c r="AK6011" s="21" t="s">
        <v>2060</v>
      </c>
      <c r="AL6011" t="s">
        <v>2527</v>
      </c>
      <c r="AM6011" s="26" t="s">
        <v>38</v>
      </c>
      <c r="AN6011" t="s">
        <v>2030</v>
      </c>
    </row>
    <row r="6012" spans="1:40" ht="15" hidden="1" thickTop="1" x14ac:dyDescent="0.35">
      <c r="A6012" t="s">
        <v>22636</v>
      </c>
      <c r="B6012" t="s">
        <v>22590</v>
      </c>
      <c r="C6012" t="s">
        <v>2897</v>
      </c>
      <c r="D6012" t="s">
        <v>22591</v>
      </c>
      <c r="E6012" t="s">
        <v>2705</v>
      </c>
      <c r="F6012">
        <v>1</v>
      </c>
      <c r="G6012" t="s">
        <v>2593</v>
      </c>
      <c r="H6012" t="s">
        <v>2056</v>
      </c>
      <c r="I6012" t="s">
        <v>2076</v>
      </c>
      <c r="J6012" t="s">
        <v>2594</v>
      </c>
      <c r="K6012" t="s">
        <v>65</v>
      </c>
      <c r="L6012" t="s">
        <v>2058</v>
      </c>
      <c r="M6012" t="s">
        <v>2170</v>
      </c>
      <c r="N6012">
        <v>2</v>
      </c>
      <c r="O6012">
        <v>108</v>
      </c>
      <c r="P6012">
        <v>0.71</v>
      </c>
      <c r="Q6012">
        <v>15300</v>
      </c>
      <c r="R6012">
        <v>1</v>
      </c>
      <c r="S6012">
        <v>70</v>
      </c>
      <c r="T6012">
        <v>0.46</v>
      </c>
      <c r="U6012">
        <v>1</v>
      </c>
      <c r="V6012">
        <v>38</v>
      </c>
      <c r="W6012">
        <v>0.25</v>
      </c>
      <c r="X6012">
        <v>0</v>
      </c>
      <c r="Y6012">
        <v>0</v>
      </c>
      <c r="Z6012">
        <v>0</v>
      </c>
      <c r="AA6012">
        <v>0</v>
      </c>
      <c r="AB6012">
        <v>0</v>
      </c>
      <c r="AC6012">
        <v>0</v>
      </c>
      <c r="AD6012">
        <v>0</v>
      </c>
      <c r="AE6012">
        <v>0</v>
      </c>
      <c r="AF6012">
        <v>0</v>
      </c>
      <c r="AG6012" t="s">
        <v>22592</v>
      </c>
      <c r="AH6012" s="21" t="str">
        <f t="shared" si="186"/>
        <v>YM68</v>
      </c>
      <c r="AI6012" s="21">
        <v>216</v>
      </c>
      <c r="AJ6012" s="21">
        <f t="shared" si="187"/>
        <v>99.294117647058826</v>
      </c>
      <c r="AK6012" s="21" t="s">
        <v>2060</v>
      </c>
      <c r="AL6012" t="s">
        <v>2527</v>
      </c>
      <c r="AM6012" s="26" t="s">
        <v>38</v>
      </c>
      <c r="AN6012" t="s">
        <v>2033</v>
      </c>
    </row>
    <row r="6013" spans="1:40" ht="15" hidden="1" thickTop="1" x14ac:dyDescent="0.35">
      <c r="A6013" t="s">
        <v>22640</v>
      </c>
      <c r="B6013" t="s">
        <v>22594</v>
      </c>
      <c r="C6013" t="s">
        <v>2606</v>
      </c>
      <c r="D6013" t="s">
        <v>22595</v>
      </c>
      <c r="E6013" t="s">
        <v>2608</v>
      </c>
      <c r="F6013">
        <v>1</v>
      </c>
      <c r="G6013" t="s">
        <v>2609</v>
      </c>
      <c r="H6013" t="s">
        <v>2577</v>
      </c>
      <c r="I6013" t="s">
        <v>2076</v>
      </c>
      <c r="J6013" t="s">
        <v>2610</v>
      </c>
      <c r="K6013" t="s">
        <v>2611</v>
      </c>
      <c r="L6013" t="s">
        <v>30320</v>
      </c>
      <c r="M6013" t="s">
        <v>5106</v>
      </c>
      <c r="N6013">
        <v>0</v>
      </c>
      <c r="O6013">
        <v>0</v>
      </c>
      <c r="P6013">
        <v>0</v>
      </c>
      <c r="Q6013">
        <v>7020</v>
      </c>
      <c r="R6013">
        <v>0</v>
      </c>
      <c r="S6013">
        <v>0</v>
      </c>
      <c r="T6013">
        <v>0</v>
      </c>
      <c r="U6013">
        <v>0</v>
      </c>
      <c r="V6013">
        <v>0</v>
      </c>
      <c r="W6013">
        <v>0</v>
      </c>
      <c r="X6013">
        <v>0</v>
      </c>
      <c r="Y6013">
        <v>0</v>
      </c>
      <c r="Z6013">
        <v>0</v>
      </c>
      <c r="AA6013">
        <v>0</v>
      </c>
      <c r="AB6013">
        <v>0</v>
      </c>
      <c r="AC6013">
        <v>0</v>
      </c>
      <c r="AD6013">
        <v>0</v>
      </c>
      <c r="AE6013">
        <v>0</v>
      </c>
      <c r="AF6013">
        <v>0</v>
      </c>
      <c r="AG6013" t="s">
        <v>22596</v>
      </c>
      <c r="AH6013" s="21" t="str">
        <f t="shared" si="186"/>
        <v>YM68</v>
      </c>
      <c r="AI6013" s="21">
        <v>129.60000000000002</v>
      </c>
      <c r="AJ6013" s="21">
        <f t="shared" si="187"/>
        <v>100</v>
      </c>
      <c r="AK6013" s="21" t="s">
        <v>2060</v>
      </c>
      <c r="AL6013" t="s">
        <v>2613</v>
      </c>
      <c r="AM6013" s="26" t="s">
        <v>38</v>
      </c>
      <c r="AN6013" t="s">
        <v>2029</v>
      </c>
    </row>
    <row r="6014" spans="1:40" ht="15" hidden="1" thickTop="1" x14ac:dyDescent="0.35">
      <c r="A6014" t="s">
        <v>22644</v>
      </c>
      <c r="B6014" t="s">
        <v>22598</v>
      </c>
      <c r="C6014" t="s">
        <v>30202</v>
      </c>
      <c r="D6014" t="s">
        <v>22599</v>
      </c>
      <c r="E6014" t="s">
        <v>2575</v>
      </c>
      <c r="F6014">
        <v>1</v>
      </c>
      <c r="G6014" t="s">
        <v>2576</v>
      </c>
      <c r="H6014" t="s">
        <v>2577</v>
      </c>
      <c r="I6014" t="s">
        <v>2076</v>
      </c>
      <c r="J6014" t="s">
        <v>2578</v>
      </c>
      <c r="K6014" t="s">
        <v>2579</v>
      </c>
      <c r="L6014" t="s">
        <v>2058</v>
      </c>
      <c r="M6014" t="s">
        <v>2059</v>
      </c>
      <c r="N6014">
        <v>1</v>
      </c>
      <c r="O6014">
        <v>23</v>
      </c>
      <c r="P6014">
        <v>0.09</v>
      </c>
      <c r="Q6014">
        <v>24480</v>
      </c>
      <c r="R6014">
        <v>0</v>
      </c>
      <c r="S6014">
        <v>0</v>
      </c>
      <c r="T6014">
        <v>0</v>
      </c>
      <c r="U6014">
        <v>1</v>
      </c>
      <c r="V6014">
        <v>23</v>
      </c>
      <c r="W6014">
        <v>0.09</v>
      </c>
      <c r="X6014">
        <v>0</v>
      </c>
      <c r="Y6014">
        <v>0</v>
      </c>
      <c r="Z6014">
        <v>0</v>
      </c>
      <c r="AA6014">
        <v>0</v>
      </c>
      <c r="AB6014">
        <v>0</v>
      </c>
      <c r="AC6014">
        <v>0</v>
      </c>
      <c r="AD6014">
        <v>0</v>
      </c>
      <c r="AE6014">
        <v>0</v>
      </c>
      <c r="AF6014">
        <v>0</v>
      </c>
      <c r="AG6014" t="s">
        <v>22600</v>
      </c>
      <c r="AH6014" s="21" t="str">
        <f t="shared" si="186"/>
        <v>YM68</v>
      </c>
      <c r="AI6014" s="21">
        <v>345.36</v>
      </c>
      <c r="AJ6014" s="21">
        <f t="shared" si="187"/>
        <v>99.906045751633982</v>
      </c>
      <c r="AK6014" s="21" t="s">
        <v>2060</v>
      </c>
      <c r="AL6014" t="s">
        <v>2581</v>
      </c>
      <c r="AM6014" s="26" t="s">
        <v>38</v>
      </c>
      <c r="AN6014" t="s">
        <v>2032</v>
      </c>
    </row>
    <row r="6015" spans="1:40" ht="15" hidden="1" thickTop="1" x14ac:dyDescent="0.35">
      <c r="A6015" t="s">
        <v>22648</v>
      </c>
      <c r="B6015" t="s">
        <v>22602</v>
      </c>
      <c r="C6015" t="s">
        <v>7186</v>
      </c>
      <c r="D6015" t="s">
        <v>22603</v>
      </c>
      <c r="E6015" t="s">
        <v>2575</v>
      </c>
      <c r="F6015">
        <v>1</v>
      </c>
      <c r="G6015" t="s">
        <v>2576</v>
      </c>
      <c r="H6015" t="s">
        <v>2577</v>
      </c>
      <c r="I6015" t="s">
        <v>2076</v>
      </c>
      <c r="J6015" t="s">
        <v>2578</v>
      </c>
      <c r="K6015" t="s">
        <v>2579</v>
      </c>
      <c r="L6015" t="s">
        <v>2058</v>
      </c>
      <c r="M6015" t="s">
        <v>2170</v>
      </c>
      <c r="N6015">
        <v>3</v>
      </c>
      <c r="O6015">
        <v>56</v>
      </c>
      <c r="P6015">
        <v>0.37</v>
      </c>
      <c r="Q6015">
        <v>15300</v>
      </c>
      <c r="R6015">
        <v>2</v>
      </c>
      <c r="S6015">
        <v>38</v>
      </c>
      <c r="T6015">
        <v>0.25</v>
      </c>
      <c r="U6015">
        <v>1</v>
      </c>
      <c r="V6015">
        <v>18</v>
      </c>
      <c r="W6015">
        <v>0.12</v>
      </c>
      <c r="X6015">
        <v>0</v>
      </c>
      <c r="Y6015">
        <v>0</v>
      </c>
      <c r="Z6015">
        <v>0</v>
      </c>
      <c r="AA6015">
        <v>0</v>
      </c>
      <c r="AB6015">
        <v>0</v>
      </c>
      <c r="AC6015">
        <v>0</v>
      </c>
      <c r="AD6015">
        <v>0</v>
      </c>
      <c r="AE6015">
        <v>0</v>
      </c>
      <c r="AF6015">
        <v>0</v>
      </c>
      <c r="AG6015" t="s">
        <v>22604</v>
      </c>
      <c r="AH6015" s="21" t="str">
        <f t="shared" si="186"/>
        <v>YM68</v>
      </c>
      <c r="AI6015" s="21">
        <v>216</v>
      </c>
      <c r="AJ6015" s="21">
        <f t="shared" si="187"/>
        <v>99.633986928104576</v>
      </c>
      <c r="AK6015" s="21" t="s">
        <v>2060</v>
      </c>
      <c r="AL6015" t="s">
        <v>2581</v>
      </c>
      <c r="AM6015" s="26" t="s">
        <v>38</v>
      </c>
      <c r="AN6015" t="s">
        <v>2030</v>
      </c>
    </row>
    <row r="6016" spans="1:40" ht="15" hidden="1" thickTop="1" x14ac:dyDescent="0.35">
      <c r="A6016" t="s">
        <v>22652</v>
      </c>
      <c r="B6016" t="s">
        <v>22606</v>
      </c>
      <c r="C6016" t="s">
        <v>3021</v>
      </c>
      <c r="D6016" t="s">
        <v>22607</v>
      </c>
      <c r="E6016" t="s">
        <v>2857</v>
      </c>
      <c r="F6016">
        <v>1</v>
      </c>
      <c r="G6016" t="s">
        <v>2576</v>
      </c>
      <c r="H6016" t="s">
        <v>2577</v>
      </c>
      <c r="I6016" t="s">
        <v>2076</v>
      </c>
      <c r="J6016" t="s">
        <v>2858</v>
      </c>
      <c r="K6016" t="s">
        <v>2742</v>
      </c>
      <c r="L6016" t="s">
        <v>2058</v>
      </c>
      <c r="M6016" t="s">
        <v>2059</v>
      </c>
      <c r="N6016">
        <v>5</v>
      </c>
      <c r="O6016">
        <v>262</v>
      </c>
      <c r="P6016">
        <v>1.07</v>
      </c>
      <c r="Q6016">
        <v>24480</v>
      </c>
      <c r="R6016">
        <v>3</v>
      </c>
      <c r="S6016">
        <v>139</v>
      </c>
      <c r="T6016">
        <v>0.56999999999999995</v>
      </c>
      <c r="U6016">
        <v>2</v>
      </c>
      <c r="V6016">
        <v>123</v>
      </c>
      <c r="W6016">
        <v>0.5</v>
      </c>
      <c r="X6016">
        <v>0</v>
      </c>
      <c r="Y6016">
        <v>0</v>
      </c>
      <c r="Z6016">
        <v>0</v>
      </c>
      <c r="AA6016">
        <v>0</v>
      </c>
      <c r="AB6016">
        <v>0</v>
      </c>
      <c r="AC6016">
        <v>0</v>
      </c>
      <c r="AD6016">
        <v>0</v>
      </c>
      <c r="AE6016">
        <v>0</v>
      </c>
      <c r="AF6016">
        <v>0</v>
      </c>
      <c r="AG6016" t="s">
        <v>22608</v>
      </c>
      <c r="AH6016" s="21" t="str">
        <f t="shared" si="186"/>
        <v>YM68</v>
      </c>
      <c r="AI6016" s="21">
        <v>345.36</v>
      </c>
      <c r="AJ6016" s="21">
        <f t="shared" si="187"/>
        <v>98.929738562091501</v>
      </c>
      <c r="AK6016" s="21" t="s">
        <v>2063</v>
      </c>
      <c r="AL6016" t="s">
        <v>2581</v>
      </c>
      <c r="AM6016" s="26" t="s">
        <v>38</v>
      </c>
      <c r="AN6016" t="s">
        <v>2032</v>
      </c>
    </row>
    <row r="6017" spans="1:40" ht="15" hidden="1" thickTop="1" x14ac:dyDescent="0.35">
      <c r="A6017" t="s">
        <v>22656</v>
      </c>
      <c r="B6017" t="s">
        <v>22610</v>
      </c>
      <c r="C6017" t="s">
        <v>6818</v>
      </c>
      <c r="D6017" t="s">
        <v>22611</v>
      </c>
      <c r="E6017" t="s">
        <v>3338</v>
      </c>
      <c r="F6017">
        <v>1</v>
      </c>
      <c r="G6017" t="s">
        <v>2576</v>
      </c>
      <c r="H6017" t="s">
        <v>2577</v>
      </c>
      <c r="I6017" t="s">
        <v>2076</v>
      </c>
      <c r="J6017" t="s">
        <v>2578</v>
      </c>
      <c r="K6017" t="s">
        <v>2579</v>
      </c>
      <c r="L6017" t="s">
        <v>2058</v>
      </c>
      <c r="M6017" t="s">
        <v>2170</v>
      </c>
      <c r="N6017">
        <v>3</v>
      </c>
      <c r="O6017">
        <v>66</v>
      </c>
      <c r="P6017">
        <v>0.43</v>
      </c>
      <c r="Q6017">
        <v>15300</v>
      </c>
      <c r="R6017">
        <v>2</v>
      </c>
      <c r="S6017">
        <v>34</v>
      </c>
      <c r="T6017">
        <v>0.22</v>
      </c>
      <c r="U6017">
        <v>1</v>
      </c>
      <c r="V6017">
        <v>32</v>
      </c>
      <c r="W6017">
        <v>0.21</v>
      </c>
      <c r="X6017">
        <v>0</v>
      </c>
      <c r="Y6017">
        <v>0</v>
      </c>
      <c r="Z6017">
        <v>0</v>
      </c>
      <c r="AA6017">
        <v>0</v>
      </c>
      <c r="AB6017">
        <v>0</v>
      </c>
      <c r="AC6017">
        <v>0</v>
      </c>
      <c r="AD6017">
        <v>0</v>
      </c>
      <c r="AE6017">
        <v>0</v>
      </c>
      <c r="AF6017">
        <v>0</v>
      </c>
      <c r="AG6017" t="s">
        <v>22612</v>
      </c>
      <c r="AH6017" s="21" t="str">
        <f t="shared" si="186"/>
        <v>YM68</v>
      </c>
      <c r="AI6017" s="21">
        <v>216</v>
      </c>
      <c r="AJ6017" s="21">
        <f t="shared" si="187"/>
        <v>99.568627450980387</v>
      </c>
      <c r="AK6017" s="21" t="s">
        <v>2060</v>
      </c>
      <c r="AL6017" t="s">
        <v>2581</v>
      </c>
      <c r="AM6017" s="26" t="s">
        <v>38</v>
      </c>
      <c r="AN6017" t="s">
        <v>2030</v>
      </c>
    </row>
    <row r="6018" spans="1:40" ht="15" hidden="1" thickTop="1" x14ac:dyDescent="0.35">
      <c r="A6018" t="s">
        <v>22660</v>
      </c>
      <c r="B6018" t="s">
        <v>22614</v>
      </c>
      <c r="C6018" t="s">
        <v>2673</v>
      </c>
      <c r="D6018" t="s">
        <v>22615</v>
      </c>
      <c r="E6018" t="s">
        <v>2608</v>
      </c>
      <c r="F6018">
        <v>1</v>
      </c>
      <c r="G6018" t="s">
        <v>2633</v>
      </c>
      <c r="H6018" t="s">
        <v>2577</v>
      </c>
      <c r="I6018" t="s">
        <v>2076</v>
      </c>
      <c r="J6018" t="s">
        <v>2675</v>
      </c>
      <c r="K6018" t="s">
        <v>2611</v>
      </c>
      <c r="L6018" t="s">
        <v>2058</v>
      </c>
      <c r="M6018" t="s">
        <v>2170</v>
      </c>
      <c r="N6018">
        <v>4</v>
      </c>
      <c r="O6018">
        <v>217</v>
      </c>
      <c r="P6018">
        <v>1.42</v>
      </c>
      <c r="Q6018">
        <v>15300</v>
      </c>
      <c r="R6018">
        <v>0</v>
      </c>
      <c r="S6018">
        <v>0</v>
      </c>
      <c r="T6018">
        <v>0</v>
      </c>
      <c r="U6018">
        <v>3</v>
      </c>
      <c r="V6018">
        <v>75</v>
      </c>
      <c r="W6018">
        <v>0.49</v>
      </c>
      <c r="X6018">
        <v>0</v>
      </c>
      <c r="Y6018">
        <v>0</v>
      </c>
      <c r="Z6018">
        <v>0</v>
      </c>
      <c r="AA6018">
        <v>0</v>
      </c>
      <c r="AB6018">
        <v>0</v>
      </c>
      <c r="AC6018">
        <v>0</v>
      </c>
      <c r="AD6018">
        <v>1</v>
      </c>
      <c r="AE6018">
        <v>142</v>
      </c>
      <c r="AF6018">
        <v>0.93</v>
      </c>
      <c r="AG6018" t="s">
        <v>22616</v>
      </c>
      <c r="AH6018" s="21" t="str">
        <f t="shared" si="186"/>
        <v>YM68</v>
      </c>
      <c r="AI6018" s="21">
        <v>216</v>
      </c>
      <c r="AJ6018" s="21">
        <f t="shared" si="187"/>
        <v>98.58169934640523</v>
      </c>
      <c r="AK6018" s="21" t="s">
        <v>2063</v>
      </c>
      <c r="AL6018" t="s">
        <v>2581</v>
      </c>
      <c r="AM6018" s="26" t="s">
        <v>38</v>
      </c>
      <c r="AN6018" t="s">
        <v>2031</v>
      </c>
    </row>
    <row r="6019" spans="1:40" ht="15" hidden="1" thickTop="1" x14ac:dyDescent="0.35">
      <c r="A6019" t="s">
        <v>22664</v>
      </c>
      <c r="B6019" t="s">
        <v>22618</v>
      </c>
      <c r="C6019" t="s">
        <v>4690</v>
      </c>
      <c r="D6019" t="s">
        <v>22619</v>
      </c>
      <c r="E6019" t="s">
        <v>3572</v>
      </c>
      <c r="F6019">
        <v>1</v>
      </c>
      <c r="G6019" t="s">
        <v>2546</v>
      </c>
      <c r="H6019" t="s">
        <v>2510</v>
      </c>
      <c r="I6019" t="s">
        <v>2076</v>
      </c>
      <c r="J6019" t="s">
        <v>4692</v>
      </c>
      <c r="K6019" t="s">
        <v>3007</v>
      </c>
      <c r="L6019" t="s">
        <v>2058</v>
      </c>
      <c r="M6019" t="s">
        <v>2170</v>
      </c>
      <c r="N6019">
        <v>8</v>
      </c>
      <c r="O6019">
        <v>901</v>
      </c>
      <c r="P6019">
        <v>5.89</v>
      </c>
      <c r="Q6019">
        <v>15300</v>
      </c>
      <c r="R6019">
        <v>3</v>
      </c>
      <c r="S6019">
        <v>68</v>
      </c>
      <c r="T6019">
        <v>0.44</v>
      </c>
      <c r="U6019">
        <v>3</v>
      </c>
      <c r="V6019">
        <v>195</v>
      </c>
      <c r="W6019">
        <v>1.27</v>
      </c>
      <c r="X6019">
        <v>1</v>
      </c>
      <c r="Y6019">
        <v>11</v>
      </c>
      <c r="Z6019">
        <v>7.0000000000000007E-2</v>
      </c>
      <c r="AA6019">
        <v>0</v>
      </c>
      <c r="AB6019">
        <v>0</v>
      </c>
      <c r="AC6019">
        <v>0</v>
      </c>
      <c r="AD6019">
        <v>1</v>
      </c>
      <c r="AE6019">
        <v>627</v>
      </c>
      <c r="AF6019">
        <v>4.0999999999999996</v>
      </c>
      <c r="AG6019" t="s">
        <v>22620</v>
      </c>
      <c r="AH6019" s="21" t="str">
        <f t="shared" si="186"/>
        <v>YK20</v>
      </c>
      <c r="AI6019" s="21">
        <v>216</v>
      </c>
      <c r="AJ6019" s="21">
        <f t="shared" si="187"/>
        <v>94.111111111111114</v>
      </c>
      <c r="AK6019" s="21" t="s">
        <v>2063</v>
      </c>
      <c r="AL6019" t="s">
        <v>2551</v>
      </c>
      <c r="AM6019" s="26" t="s">
        <v>38</v>
      </c>
      <c r="AN6019" t="s">
        <v>2030</v>
      </c>
    </row>
    <row r="6020" spans="1:40" ht="15" hidden="1" thickTop="1" x14ac:dyDescent="0.35">
      <c r="A6020" t="s">
        <v>22668</v>
      </c>
      <c r="B6020" t="s">
        <v>22622</v>
      </c>
      <c r="C6020" t="s">
        <v>4938</v>
      </c>
      <c r="D6020" t="s">
        <v>22623</v>
      </c>
      <c r="E6020" t="s">
        <v>3572</v>
      </c>
      <c r="F6020">
        <v>1</v>
      </c>
      <c r="G6020" t="s">
        <v>2546</v>
      </c>
      <c r="H6020" t="s">
        <v>2510</v>
      </c>
      <c r="I6020" t="s">
        <v>2076</v>
      </c>
      <c r="J6020" t="s">
        <v>4692</v>
      </c>
      <c r="K6020" t="s">
        <v>3007</v>
      </c>
      <c r="L6020" t="s">
        <v>2058</v>
      </c>
      <c r="M6020" t="s">
        <v>2170</v>
      </c>
      <c r="N6020">
        <v>11</v>
      </c>
      <c r="O6020">
        <v>241</v>
      </c>
      <c r="P6020">
        <v>1.58</v>
      </c>
      <c r="Q6020">
        <v>15300</v>
      </c>
      <c r="R6020">
        <v>8</v>
      </c>
      <c r="S6020">
        <v>199</v>
      </c>
      <c r="T6020">
        <v>1.3</v>
      </c>
      <c r="U6020">
        <v>3</v>
      </c>
      <c r="V6020">
        <v>42</v>
      </c>
      <c r="W6020">
        <v>0.27</v>
      </c>
      <c r="X6020">
        <v>0</v>
      </c>
      <c r="Y6020">
        <v>0</v>
      </c>
      <c r="Z6020">
        <v>0</v>
      </c>
      <c r="AA6020">
        <v>0</v>
      </c>
      <c r="AB6020">
        <v>0</v>
      </c>
      <c r="AC6020">
        <v>0</v>
      </c>
      <c r="AD6020">
        <v>0</v>
      </c>
      <c r="AE6020">
        <v>0</v>
      </c>
      <c r="AF6020">
        <v>0</v>
      </c>
      <c r="AG6020" t="s">
        <v>22624</v>
      </c>
      <c r="AH6020" s="21" t="str">
        <f t="shared" si="186"/>
        <v>YK20</v>
      </c>
      <c r="AI6020" s="21">
        <v>216</v>
      </c>
      <c r="AJ6020" s="21">
        <f t="shared" si="187"/>
        <v>98.424836601307192</v>
      </c>
      <c r="AK6020" s="21" t="s">
        <v>2063</v>
      </c>
      <c r="AL6020" t="s">
        <v>2551</v>
      </c>
      <c r="AM6020" s="26" t="s">
        <v>38</v>
      </c>
      <c r="AN6020" t="s">
        <v>2030</v>
      </c>
    </row>
    <row r="6021" spans="1:40" ht="15" hidden="1" thickTop="1" x14ac:dyDescent="0.35">
      <c r="A6021" t="s">
        <v>22672</v>
      </c>
      <c r="B6021" t="s">
        <v>22625</v>
      </c>
      <c r="C6021" t="s">
        <v>4938</v>
      </c>
      <c r="D6021" t="s">
        <v>22626</v>
      </c>
      <c r="E6021" t="s">
        <v>3572</v>
      </c>
      <c r="F6021">
        <v>1</v>
      </c>
      <c r="G6021" t="s">
        <v>2546</v>
      </c>
      <c r="H6021" t="s">
        <v>2510</v>
      </c>
      <c r="I6021" t="s">
        <v>2076</v>
      </c>
      <c r="J6021" t="s">
        <v>4692</v>
      </c>
      <c r="K6021" t="s">
        <v>3007</v>
      </c>
      <c r="L6021" t="s">
        <v>2058</v>
      </c>
      <c r="M6021" t="s">
        <v>2059</v>
      </c>
      <c r="N6021">
        <v>6</v>
      </c>
      <c r="O6021">
        <v>202</v>
      </c>
      <c r="P6021">
        <v>0.83</v>
      </c>
      <c r="Q6021">
        <v>24480</v>
      </c>
      <c r="R6021">
        <v>1</v>
      </c>
      <c r="S6021">
        <v>8</v>
      </c>
      <c r="T6021">
        <v>0.03</v>
      </c>
      <c r="U6021">
        <v>5</v>
      </c>
      <c r="V6021">
        <v>194</v>
      </c>
      <c r="W6021">
        <v>0.79</v>
      </c>
      <c r="X6021">
        <v>0</v>
      </c>
      <c r="Y6021">
        <v>0</v>
      </c>
      <c r="Z6021">
        <v>0</v>
      </c>
      <c r="AA6021">
        <v>0</v>
      </c>
      <c r="AB6021">
        <v>0</v>
      </c>
      <c r="AC6021">
        <v>0</v>
      </c>
      <c r="AD6021">
        <v>0</v>
      </c>
      <c r="AE6021">
        <v>0</v>
      </c>
      <c r="AF6021">
        <v>0</v>
      </c>
      <c r="AG6021" t="s">
        <v>22627</v>
      </c>
      <c r="AH6021" s="21" t="str">
        <f t="shared" si="186"/>
        <v>YK20</v>
      </c>
      <c r="AI6021" s="21">
        <v>345.36</v>
      </c>
      <c r="AJ6021" s="21">
        <f t="shared" si="187"/>
        <v>99.174836601307192</v>
      </c>
      <c r="AK6021" s="21" t="s">
        <v>2063</v>
      </c>
      <c r="AL6021" t="s">
        <v>2551</v>
      </c>
      <c r="AM6021" s="26" t="s">
        <v>38</v>
      </c>
      <c r="AN6021" t="s">
        <v>2031</v>
      </c>
    </row>
    <row r="6022" spans="1:40" ht="15" hidden="1" thickTop="1" x14ac:dyDescent="0.35">
      <c r="A6022" t="s">
        <v>22676</v>
      </c>
      <c r="B6022" t="s">
        <v>22629</v>
      </c>
      <c r="C6022" t="s">
        <v>4690</v>
      </c>
      <c r="D6022" t="s">
        <v>22630</v>
      </c>
      <c r="E6022" t="s">
        <v>3572</v>
      </c>
      <c r="F6022">
        <v>1</v>
      </c>
      <c r="G6022" t="s">
        <v>2546</v>
      </c>
      <c r="H6022" t="s">
        <v>2510</v>
      </c>
      <c r="I6022" t="s">
        <v>2076</v>
      </c>
      <c r="J6022" t="s">
        <v>4692</v>
      </c>
      <c r="K6022" t="s">
        <v>3007</v>
      </c>
      <c r="L6022" t="s">
        <v>2058</v>
      </c>
      <c r="M6022" t="s">
        <v>2059</v>
      </c>
      <c r="N6022">
        <v>5</v>
      </c>
      <c r="O6022">
        <v>103</v>
      </c>
      <c r="P6022">
        <v>0.42</v>
      </c>
      <c r="Q6022">
        <v>24480</v>
      </c>
      <c r="R6022">
        <v>0</v>
      </c>
      <c r="S6022">
        <v>0</v>
      </c>
      <c r="T6022">
        <v>0</v>
      </c>
      <c r="U6022">
        <v>4</v>
      </c>
      <c r="V6022">
        <v>70</v>
      </c>
      <c r="W6022">
        <v>0.28999999999999998</v>
      </c>
      <c r="X6022">
        <v>0</v>
      </c>
      <c r="Y6022">
        <v>0</v>
      </c>
      <c r="Z6022">
        <v>0</v>
      </c>
      <c r="AA6022">
        <v>1</v>
      </c>
      <c r="AB6022">
        <v>33</v>
      </c>
      <c r="AC6022">
        <v>0.13</v>
      </c>
      <c r="AD6022">
        <v>0</v>
      </c>
      <c r="AE6022">
        <v>0</v>
      </c>
      <c r="AF6022">
        <v>0</v>
      </c>
      <c r="AG6022" t="s">
        <v>22631</v>
      </c>
      <c r="AH6022" s="21" t="str">
        <f t="shared" si="186"/>
        <v>YK20</v>
      </c>
      <c r="AI6022" s="21">
        <v>345.36</v>
      </c>
      <c r="AJ6022" s="21">
        <f t="shared" si="187"/>
        <v>99.579248366013076</v>
      </c>
      <c r="AK6022" s="21" t="s">
        <v>2060</v>
      </c>
      <c r="AL6022" t="s">
        <v>2551</v>
      </c>
      <c r="AM6022" s="26" t="s">
        <v>38</v>
      </c>
      <c r="AN6022" t="s">
        <v>2030</v>
      </c>
    </row>
    <row r="6023" spans="1:40" ht="15" hidden="1" thickTop="1" x14ac:dyDescent="0.35">
      <c r="A6023" t="s">
        <v>22680</v>
      </c>
      <c r="B6023" t="s">
        <v>22633</v>
      </c>
      <c r="C6023" t="s">
        <v>4690</v>
      </c>
      <c r="D6023" t="s">
        <v>22634</v>
      </c>
      <c r="E6023" t="s">
        <v>3572</v>
      </c>
      <c r="F6023">
        <v>2</v>
      </c>
      <c r="G6023" t="s">
        <v>2546</v>
      </c>
      <c r="H6023" t="s">
        <v>2510</v>
      </c>
      <c r="I6023" t="s">
        <v>2076</v>
      </c>
      <c r="J6023" t="s">
        <v>4692</v>
      </c>
      <c r="K6023" t="s">
        <v>3007</v>
      </c>
      <c r="L6023" t="s">
        <v>2058</v>
      </c>
      <c r="M6023" t="s">
        <v>2059</v>
      </c>
      <c r="N6023">
        <v>11</v>
      </c>
      <c r="O6023">
        <v>408</v>
      </c>
      <c r="P6023">
        <v>1.67</v>
      </c>
      <c r="Q6023">
        <v>24480</v>
      </c>
      <c r="R6023">
        <v>3</v>
      </c>
      <c r="S6023">
        <v>67</v>
      </c>
      <c r="T6023">
        <v>0.27</v>
      </c>
      <c r="U6023">
        <v>8</v>
      </c>
      <c r="V6023">
        <v>341</v>
      </c>
      <c r="W6023">
        <v>1.39</v>
      </c>
      <c r="X6023">
        <v>0</v>
      </c>
      <c r="Y6023">
        <v>0</v>
      </c>
      <c r="Z6023">
        <v>0</v>
      </c>
      <c r="AA6023">
        <v>0</v>
      </c>
      <c r="AB6023">
        <v>0</v>
      </c>
      <c r="AC6023">
        <v>0</v>
      </c>
      <c r="AD6023">
        <v>0</v>
      </c>
      <c r="AE6023">
        <v>0</v>
      </c>
      <c r="AF6023">
        <v>0</v>
      </c>
      <c r="AG6023" t="s">
        <v>22635</v>
      </c>
      <c r="AH6023" s="21" t="str">
        <f t="shared" ref="AH6023:AH6086" si="188">LEFT(AG6023,4)</f>
        <v>YK20</v>
      </c>
      <c r="AI6023" s="21">
        <v>345.36</v>
      </c>
      <c r="AJ6023" s="21">
        <f t="shared" ref="AJ6023:AJ6086" si="189">100-(O6023/Q6023*100)</f>
        <v>98.333333333333329</v>
      </c>
      <c r="AK6023" s="21" t="s">
        <v>2063</v>
      </c>
      <c r="AL6023" t="s">
        <v>2551</v>
      </c>
      <c r="AM6023" s="26" t="s">
        <v>38</v>
      </c>
      <c r="AN6023" t="s">
        <v>2031</v>
      </c>
    </row>
    <row r="6024" spans="1:40" ht="15" hidden="1" thickTop="1" x14ac:dyDescent="0.35">
      <c r="A6024" t="s">
        <v>22684</v>
      </c>
      <c r="B6024" t="s">
        <v>22637</v>
      </c>
      <c r="C6024" t="s">
        <v>4690</v>
      </c>
      <c r="D6024" t="s">
        <v>22638</v>
      </c>
      <c r="E6024" t="s">
        <v>3572</v>
      </c>
      <c r="F6024">
        <v>3</v>
      </c>
      <c r="G6024" t="s">
        <v>2546</v>
      </c>
      <c r="H6024" t="s">
        <v>2510</v>
      </c>
      <c r="I6024" t="s">
        <v>2076</v>
      </c>
      <c r="J6024" t="s">
        <v>4692</v>
      </c>
      <c r="K6024" t="s">
        <v>3007</v>
      </c>
      <c r="L6024" t="s">
        <v>2058</v>
      </c>
      <c r="M6024" t="s">
        <v>2170</v>
      </c>
      <c r="N6024">
        <v>5</v>
      </c>
      <c r="O6024">
        <v>315</v>
      </c>
      <c r="P6024">
        <v>2.06</v>
      </c>
      <c r="Q6024">
        <v>15300</v>
      </c>
      <c r="R6024">
        <v>2</v>
      </c>
      <c r="S6024">
        <v>77</v>
      </c>
      <c r="T6024">
        <v>0.5</v>
      </c>
      <c r="U6024">
        <v>3</v>
      </c>
      <c r="V6024">
        <v>238</v>
      </c>
      <c r="W6024">
        <v>1.56</v>
      </c>
      <c r="X6024">
        <v>0</v>
      </c>
      <c r="Y6024">
        <v>0</v>
      </c>
      <c r="Z6024">
        <v>0</v>
      </c>
      <c r="AA6024">
        <v>0</v>
      </c>
      <c r="AB6024">
        <v>0</v>
      </c>
      <c r="AC6024">
        <v>0</v>
      </c>
      <c r="AD6024">
        <v>0</v>
      </c>
      <c r="AE6024">
        <v>0</v>
      </c>
      <c r="AF6024">
        <v>0</v>
      </c>
      <c r="AG6024" t="s">
        <v>22639</v>
      </c>
      <c r="AH6024" s="21" t="str">
        <f t="shared" si="188"/>
        <v>YK20</v>
      </c>
      <c r="AI6024" s="21">
        <v>216</v>
      </c>
      <c r="AJ6024" s="21">
        <f t="shared" si="189"/>
        <v>97.941176470588232</v>
      </c>
      <c r="AK6024" s="21" t="s">
        <v>2063</v>
      </c>
      <c r="AL6024" t="s">
        <v>2551</v>
      </c>
      <c r="AM6024" s="26" t="s">
        <v>38</v>
      </c>
      <c r="AN6024" t="s">
        <v>2031</v>
      </c>
    </row>
    <row r="6025" spans="1:40" ht="15" hidden="1" thickTop="1" x14ac:dyDescent="0.35">
      <c r="A6025" t="s">
        <v>22688</v>
      </c>
      <c r="B6025" t="s">
        <v>22641</v>
      </c>
      <c r="C6025" t="s">
        <v>4938</v>
      </c>
      <c r="D6025" t="s">
        <v>22642</v>
      </c>
      <c r="E6025" t="s">
        <v>3572</v>
      </c>
      <c r="F6025">
        <v>1</v>
      </c>
      <c r="G6025" t="s">
        <v>2546</v>
      </c>
      <c r="H6025" t="s">
        <v>2510</v>
      </c>
      <c r="I6025" t="s">
        <v>2076</v>
      </c>
      <c r="J6025" t="s">
        <v>4692</v>
      </c>
      <c r="K6025" t="s">
        <v>3007</v>
      </c>
      <c r="L6025" t="s">
        <v>2058</v>
      </c>
      <c r="M6025" t="s">
        <v>2059</v>
      </c>
      <c r="N6025">
        <v>12</v>
      </c>
      <c r="O6025">
        <v>614</v>
      </c>
      <c r="P6025">
        <v>2.5099999999999998</v>
      </c>
      <c r="Q6025">
        <v>24480</v>
      </c>
      <c r="R6025">
        <v>2</v>
      </c>
      <c r="S6025">
        <v>123</v>
      </c>
      <c r="T6025">
        <v>0.5</v>
      </c>
      <c r="U6025">
        <v>9</v>
      </c>
      <c r="V6025">
        <v>318</v>
      </c>
      <c r="W6025">
        <v>1.3</v>
      </c>
      <c r="X6025">
        <v>0</v>
      </c>
      <c r="Y6025">
        <v>0</v>
      </c>
      <c r="Z6025">
        <v>0</v>
      </c>
      <c r="AA6025">
        <v>0</v>
      </c>
      <c r="AB6025">
        <v>0</v>
      </c>
      <c r="AC6025">
        <v>0</v>
      </c>
      <c r="AD6025">
        <v>1</v>
      </c>
      <c r="AE6025">
        <v>173</v>
      </c>
      <c r="AF6025">
        <v>0.71</v>
      </c>
      <c r="AG6025" t="s">
        <v>22643</v>
      </c>
      <c r="AH6025" s="21" t="str">
        <f t="shared" si="188"/>
        <v>YK20</v>
      </c>
      <c r="AI6025" s="21">
        <v>345.36</v>
      </c>
      <c r="AJ6025" s="21">
        <f t="shared" si="189"/>
        <v>97.49183006535948</v>
      </c>
      <c r="AK6025" s="21" t="s">
        <v>2063</v>
      </c>
      <c r="AL6025" t="s">
        <v>2551</v>
      </c>
      <c r="AM6025" s="26" t="s">
        <v>38</v>
      </c>
      <c r="AN6025" t="s">
        <v>2030</v>
      </c>
    </row>
    <row r="6026" spans="1:40" ht="15" hidden="1" thickTop="1" x14ac:dyDescent="0.35">
      <c r="A6026" t="s">
        <v>22692</v>
      </c>
      <c r="B6026" t="s">
        <v>22645</v>
      </c>
      <c r="C6026" t="s">
        <v>4938</v>
      </c>
      <c r="D6026" t="s">
        <v>22646</v>
      </c>
      <c r="E6026" t="s">
        <v>3572</v>
      </c>
      <c r="F6026">
        <v>1</v>
      </c>
      <c r="G6026" t="s">
        <v>2546</v>
      </c>
      <c r="H6026" t="s">
        <v>2510</v>
      </c>
      <c r="I6026" t="s">
        <v>2076</v>
      </c>
      <c r="J6026" t="s">
        <v>4692</v>
      </c>
      <c r="K6026" t="s">
        <v>3007</v>
      </c>
      <c r="L6026" t="s">
        <v>2058</v>
      </c>
      <c r="M6026" t="s">
        <v>2170</v>
      </c>
      <c r="N6026">
        <v>6</v>
      </c>
      <c r="O6026">
        <v>165</v>
      </c>
      <c r="P6026">
        <v>1.08</v>
      </c>
      <c r="Q6026">
        <v>15300</v>
      </c>
      <c r="R6026">
        <v>2</v>
      </c>
      <c r="S6026">
        <v>103</v>
      </c>
      <c r="T6026">
        <v>0.67</v>
      </c>
      <c r="U6026">
        <v>4</v>
      </c>
      <c r="V6026">
        <v>62</v>
      </c>
      <c r="W6026">
        <v>0.41</v>
      </c>
      <c r="X6026">
        <v>0</v>
      </c>
      <c r="Y6026">
        <v>0</v>
      </c>
      <c r="Z6026">
        <v>0</v>
      </c>
      <c r="AA6026">
        <v>0</v>
      </c>
      <c r="AB6026">
        <v>0</v>
      </c>
      <c r="AC6026">
        <v>0</v>
      </c>
      <c r="AD6026">
        <v>0</v>
      </c>
      <c r="AE6026">
        <v>0</v>
      </c>
      <c r="AF6026">
        <v>0</v>
      </c>
      <c r="AG6026" t="s">
        <v>22647</v>
      </c>
      <c r="AH6026" s="21" t="str">
        <f t="shared" si="188"/>
        <v>YK20</v>
      </c>
      <c r="AI6026" s="21">
        <v>216</v>
      </c>
      <c r="AJ6026" s="21">
        <f t="shared" si="189"/>
        <v>98.921568627450981</v>
      </c>
      <c r="AK6026" s="21" t="s">
        <v>2063</v>
      </c>
      <c r="AL6026" t="s">
        <v>2551</v>
      </c>
      <c r="AM6026" s="26" t="s">
        <v>38</v>
      </c>
      <c r="AN6026" t="s">
        <v>2031</v>
      </c>
    </row>
    <row r="6027" spans="1:40" ht="15" hidden="1" thickTop="1" x14ac:dyDescent="0.35">
      <c r="A6027" t="s">
        <v>22696</v>
      </c>
      <c r="B6027" t="s">
        <v>22649</v>
      </c>
      <c r="C6027" t="s">
        <v>4690</v>
      </c>
      <c r="D6027" t="s">
        <v>22650</v>
      </c>
      <c r="E6027" t="s">
        <v>3572</v>
      </c>
      <c r="F6027">
        <v>1</v>
      </c>
      <c r="G6027" t="s">
        <v>2546</v>
      </c>
      <c r="H6027" t="s">
        <v>2510</v>
      </c>
      <c r="I6027" t="s">
        <v>2076</v>
      </c>
      <c r="J6027" t="s">
        <v>4692</v>
      </c>
      <c r="K6027" t="s">
        <v>3007</v>
      </c>
      <c r="L6027" t="s">
        <v>2058</v>
      </c>
      <c r="M6027" t="s">
        <v>2059</v>
      </c>
      <c r="N6027">
        <v>6</v>
      </c>
      <c r="O6027">
        <v>106</v>
      </c>
      <c r="P6027">
        <v>0.43</v>
      </c>
      <c r="Q6027">
        <v>24480</v>
      </c>
      <c r="R6027">
        <v>1</v>
      </c>
      <c r="S6027">
        <v>24</v>
      </c>
      <c r="T6027">
        <v>0.1</v>
      </c>
      <c r="U6027">
        <v>5</v>
      </c>
      <c r="V6027">
        <v>82</v>
      </c>
      <c r="W6027">
        <v>0.33</v>
      </c>
      <c r="X6027">
        <v>0</v>
      </c>
      <c r="Y6027">
        <v>0</v>
      </c>
      <c r="Z6027">
        <v>0</v>
      </c>
      <c r="AA6027">
        <v>0</v>
      </c>
      <c r="AB6027">
        <v>0</v>
      </c>
      <c r="AC6027">
        <v>0</v>
      </c>
      <c r="AD6027">
        <v>0</v>
      </c>
      <c r="AE6027">
        <v>0</v>
      </c>
      <c r="AF6027">
        <v>0</v>
      </c>
      <c r="AG6027" t="s">
        <v>22651</v>
      </c>
      <c r="AH6027" s="21" t="str">
        <f t="shared" si="188"/>
        <v>YK20</v>
      </c>
      <c r="AI6027" s="21">
        <v>345.36</v>
      </c>
      <c r="AJ6027" s="21">
        <f t="shared" si="189"/>
        <v>99.566993464052288</v>
      </c>
      <c r="AK6027" s="21" t="s">
        <v>2060</v>
      </c>
      <c r="AL6027" t="s">
        <v>2551</v>
      </c>
      <c r="AM6027" s="26" t="s">
        <v>38</v>
      </c>
      <c r="AN6027" t="s">
        <v>2032</v>
      </c>
    </row>
    <row r="6028" spans="1:40" ht="15" hidden="1" thickTop="1" x14ac:dyDescent="0.35">
      <c r="A6028" t="s">
        <v>22700</v>
      </c>
      <c r="B6028" t="s">
        <v>22653</v>
      </c>
      <c r="C6028" t="s">
        <v>2773</v>
      </c>
      <c r="D6028" t="s">
        <v>22654</v>
      </c>
      <c r="E6028" t="s">
        <v>2608</v>
      </c>
      <c r="F6028">
        <v>1</v>
      </c>
      <c r="G6028" t="s">
        <v>2576</v>
      </c>
      <c r="H6028" t="s">
        <v>2577</v>
      </c>
      <c r="I6028" t="s">
        <v>2076</v>
      </c>
      <c r="J6028" t="s">
        <v>2741</v>
      </c>
      <c r="K6028" t="s">
        <v>2742</v>
      </c>
      <c r="L6028" t="s">
        <v>2058</v>
      </c>
      <c r="M6028" t="s">
        <v>2059</v>
      </c>
      <c r="N6028">
        <v>2</v>
      </c>
      <c r="O6028">
        <v>182</v>
      </c>
      <c r="P6028">
        <v>0.74</v>
      </c>
      <c r="Q6028">
        <v>24480</v>
      </c>
      <c r="R6028">
        <v>0</v>
      </c>
      <c r="S6028">
        <v>0</v>
      </c>
      <c r="T6028">
        <v>0</v>
      </c>
      <c r="U6028">
        <v>2</v>
      </c>
      <c r="V6028">
        <v>182</v>
      </c>
      <c r="W6028">
        <v>0.74</v>
      </c>
      <c r="X6028">
        <v>0</v>
      </c>
      <c r="Y6028">
        <v>0</v>
      </c>
      <c r="Z6028">
        <v>0</v>
      </c>
      <c r="AA6028">
        <v>0</v>
      </c>
      <c r="AB6028">
        <v>0</v>
      </c>
      <c r="AC6028">
        <v>0</v>
      </c>
      <c r="AD6028">
        <v>0</v>
      </c>
      <c r="AE6028">
        <v>0</v>
      </c>
      <c r="AF6028">
        <v>0</v>
      </c>
      <c r="AG6028" t="s">
        <v>22655</v>
      </c>
      <c r="AH6028" s="21" t="str">
        <f t="shared" si="188"/>
        <v>YK20</v>
      </c>
      <c r="AI6028" s="21">
        <v>345.36</v>
      </c>
      <c r="AJ6028" s="21">
        <f t="shared" si="189"/>
        <v>99.256535947712422</v>
      </c>
      <c r="AK6028" s="21" t="s">
        <v>2060</v>
      </c>
      <c r="AL6028" t="s">
        <v>2613</v>
      </c>
      <c r="AM6028" s="26" t="s">
        <v>38</v>
      </c>
      <c r="AN6028" t="s">
        <v>2030</v>
      </c>
    </row>
    <row r="6029" spans="1:40" ht="15" hidden="1" thickTop="1" x14ac:dyDescent="0.35">
      <c r="A6029" t="s">
        <v>22704</v>
      </c>
      <c r="B6029" t="s">
        <v>22657</v>
      </c>
      <c r="C6029" t="s">
        <v>6904</v>
      </c>
      <c r="D6029" t="s">
        <v>22658</v>
      </c>
      <c r="E6029" t="s">
        <v>2691</v>
      </c>
      <c r="F6029">
        <v>1</v>
      </c>
      <c r="G6029" t="s">
        <v>2633</v>
      </c>
      <c r="H6029" t="s">
        <v>2577</v>
      </c>
      <c r="I6029" t="s">
        <v>2076</v>
      </c>
      <c r="J6029" t="s">
        <v>2634</v>
      </c>
      <c r="K6029" t="s">
        <v>2635</v>
      </c>
      <c r="L6029" t="s">
        <v>2058</v>
      </c>
      <c r="M6029" t="s">
        <v>2170</v>
      </c>
      <c r="N6029">
        <v>5</v>
      </c>
      <c r="O6029">
        <v>275</v>
      </c>
      <c r="P6029">
        <v>1.8</v>
      </c>
      <c r="Q6029">
        <v>15300</v>
      </c>
      <c r="R6029">
        <v>2</v>
      </c>
      <c r="S6029">
        <v>143</v>
      </c>
      <c r="T6029">
        <v>0.93</v>
      </c>
      <c r="U6029">
        <v>2</v>
      </c>
      <c r="V6029">
        <v>83</v>
      </c>
      <c r="W6029">
        <v>0.54</v>
      </c>
      <c r="X6029">
        <v>1</v>
      </c>
      <c r="Y6029">
        <v>49</v>
      </c>
      <c r="Z6029">
        <v>0.32</v>
      </c>
      <c r="AA6029">
        <v>0</v>
      </c>
      <c r="AB6029">
        <v>0</v>
      </c>
      <c r="AC6029">
        <v>0</v>
      </c>
      <c r="AD6029">
        <v>0</v>
      </c>
      <c r="AE6029">
        <v>0</v>
      </c>
      <c r="AF6029">
        <v>0</v>
      </c>
      <c r="AG6029" t="s">
        <v>22659</v>
      </c>
      <c r="AH6029" s="21" t="str">
        <f t="shared" si="188"/>
        <v>YM68</v>
      </c>
      <c r="AI6029" s="21">
        <v>216</v>
      </c>
      <c r="AJ6029" s="21">
        <f t="shared" si="189"/>
        <v>98.202614379084963</v>
      </c>
      <c r="AK6029" s="21" t="s">
        <v>2063</v>
      </c>
      <c r="AL6029" t="s">
        <v>2581</v>
      </c>
      <c r="AM6029" s="26" t="s">
        <v>38</v>
      </c>
      <c r="AN6029" t="s">
        <v>2032</v>
      </c>
    </row>
    <row r="6030" spans="1:40" ht="15" hidden="1" thickTop="1" x14ac:dyDescent="0.35">
      <c r="A6030" t="s">
        <v>22708</v>
      </c>
      <c r="B6030" t="s">
        <v>22661</v>
      </c>
      <c r="C6030" t="s">
        <v>2808</v>
      </c>
      <c r="D6030" t="s">
        <v>22662</v>
      </c>
      <c r="E6030" t="s">
        <v>2608</v>
      </c>
      <c r="F6030">
        <v>1</v>
      </c>
      <c r="G6030" t="s">
        <v>2633</v>
      </c>
      <c r="H6030" t="s">
        <v>2577</v>
      </c>
      <c r="I6030" t="s">
        <v>2076</v>
      </c>
      <c r="J6030" t="s">
        <v>2692</v>
      </c>
      <c r="K6030" t="s">
        <v>2635</v>
      </c>
      <c r="L6030" t="s">
        <v>2058</v>
      </c>
      <c r="M6030" t="s">
        <v>2059</v>
      </c>
      <c r="N6030">
        <v>3</v>
      </c>
      <c r="O6030">
        <v>133</v>
      </c>
      <c r="P6030">
        <v>0.54</v>
      </c>
      <c r="Q6030">
        <v>24480</v>
      </c>
      <c r="R6030">
        <v>0</v>
      </c>
      <c r="S6030">
        <v>0</v>
      </c>
      <c r="T6030">
        <v>0</v>
      </c>
      <c r="U6030">
        <v>3</v>
      </c>
      <c r="V6030">
        <v>133</v>
      </c>
      <c r="W6030">
        <v>0.54</v>
      </c>
      <c r="X6030">
        <v>0</v>
      </c>
      <c r="Y6030">
        <v>0</v>
      </c>
      <c r="Z6030">
        <v>0</v>
      </c>
      <c r="AA6030">
        <v>0</v>
      </c>
      <c r="AB6030">
        <v>0</v>
      </c>
      <c r="AC6030">
        <v>0</v>
      </c>
      <c r="AD6030">
        <v>0</v>
      </c>
      <c r="AE6030">
        <v>0</v>
      </c>
      <c r="AF6030">
        <v>0</v>
      </c>
      <c r="AG6030" t="s">
        <v>22663</v>
      </c>
      <c r="AH6030" s="21" t="str">
        <f t="shared" si="188"/>
        <v>YM68</v>
      </c>
      <c r="AI6030" s="21">
        <v>345.36</v>
      </c>
      <c r="AJ6030" s="21">
        <f t="shared" si="189"/>
        <v>99.45669934640523</v>
      </c>
      <c r="AK6030" s="21" t="s">
        <v>2060</v>
      </c>
      <c r="AL6030" t="s">
        <v>2581</v>
      </c>
      <c r="AM6030" s="26" t="s">
        <v>38</v>
      </c>
      <c r="AN6030" t="s">
        <v>2030</v>
      </c>
    </row>
    <row r="6031" spans="1:40" ht="15" hidden="1" thickTop="1" x14ac:dyDescent="0.35">
      <c r="A6031" t="s">
        <v>22712</v>
      </c>
      <c r="B6031" t="s">
        <v>22665</v>
      </c>
      <c r="C6031" t="s">
        <v>2870</v>
      </c>
      <c r="D6031" t="s">
        <v>22666</v>
      </c>
      <c r="E6031" t="s">
        <v>2691</v>
      </c>
      <c r="F6031">
        <v>1</v>
      </c>
      <c r="G6031" t="s">
        <v>2633</v>
      </c>
      <c r="H6031" t="s">
        <v>2577</v>
      </c>
      <c r="I6031" t="s">
        <v>2076</v>
      </c>
      <c r="J6031" t="s">
        <v>2692</v>
      </c>
      <c r="K6031" t="s">
        <v>2635</v>
      </c>
      <c r="L6031" t="s">
        <v>2058</v>
      </c>
      <c r="M6031" t="s">
        <v>2310</v>
      </c>
      <c r="N6031">
        <v>6</v>
      </c>
      <c r="O6031">
        <v>324</v>
      </c>
      <c r="P6031">
        <v>1.99</v>
      </c>
      <c r="Q6031">
        <v>16320</v>
      </c>
      <c r="R6031">
        <v>2</v>
      </c>
      <c r="S6031">
        <v>141</v>
      </c>
      <c r="T6031">
        <v>0.86</v>
      </c>
      <c r="U6031">
        <v>2</v>
      </c>
      <c r="V6031">
        <v>51</v>
      </c>
      <c r="W6031">
        <v>0.31</v>
      </c>
      <c r="X6031">
        <v>0</v>
      </c>
      <c r="Y6031">
        <v>0</v>
      </c>
      <c r="Z6031">
        <v>0</v>
      </c>
      <c r="AA6031">
        <v>2</v>
      </c>
      <c r="AB6031">
        <v>132</v>
      </c>
      <c r="AC6031">
        <v>0.81</v>
      </c>
      <c r="AD6031">
        <v>0</v>
      </c>
      <c r="AE6031">
        <v>0</v>
      </c>
      <c r="AF6031">
        <v>0</v>
      </c>
      <c r="AG6031" t="s">
        <v>22667</v>
      </c>
      <c r="AH6031" s="21" t="str">
        <f t="shared" si="188"/>
        <v>YM68</v>
      </c>
      <c r="AI6031" s="21">
        <v>230.39999999999998</v>
      </c>
      <c r="AJ6031" s="21">
        <f t="shared" si="189"/>
        <v>98.014705882352942</v>
      </c>
      <c r="AK6031" s="21" t="s">
        <v>2063</v>
      </c>
      <c r="AL6031" t="s">
        <v>2581</v>
      </c>
      <c r="AM6031" s="26" t="s">
        <v>38</v>
      </c>
      <c r="AN6031" t="s">
        <v>2032</v>
      </c>
    </row>
    <row r="6032" spans="1:40" ht="15" hidden="1" thickTop="1" x14ac:dyDescent="0.35">
      <c r="A6032" t="s">
        <v>22716</v>
      </c>
      <c r="B6032" t="s">
        <v>22669</v>
      </c>
      <c r="C6032" t="s">
        <v>6280</v>
      </c>
      <c r="D6032" t="s">
        <v>22670</v>
      </c>
      <c r="E6032" t="s">
        <v>2691</v>
      </c>
      <c r="F6032">
        <v>1</v>
      </c>
      <c r="G6032" t="s">
        <v>2633</v>
      </c>
      <c r="H6032" t="s">
        <v>2577</v>
      </c>
      <c r="I6032" t="s">
        <v>2076</v>
      </c>
      <c r="J6032" t="s">
        <v>2692</v>
      </c>
      <c r="K6032" t="s">
        <v>2635</v>
      </c>
      <c r="L6032" t="s">
        <v>2058</v>
      </c>
      <c r="M6032" t="s">
        <v>2170</v>
      </c>
      <c r="N6032">
        <v>3</v>
      </c>
      <c r="O6032">
        <v>122</v>
      </c>
      <c r="P6032">
        <v>0.8</v>
      </c>
      <c r="Q6032">
        <v>15300</v>
      </c>
      <c r="R6032">
        <v>1</v>
      </c>
      <c r="S6032">
        <v>73</v>
      </c>
      <c r="T6032">
        <v>0.48</v>
      </c>
      <c r="U6032">
        <v>2</v>
      </c>
      <c r="V6032">
        <v>49</v>
      </c>
      <c r="W6032">
        <v>0.32</v>
      </c>
      <c r="X6032">
        <v>0</v>
      </c>
      <c r="Y6032">
        <v>0</v>
      </c>
      <c r="Z6032">
        <v>0</v>
      </c>
      <c r="AA6032">
        <v>0</v>
      </c>
      <c r="AB6032">
        <v>0</v>
      </c>
      <c r="AC6032">
        <v>0</v>
      </c>
      <c r="AD6032">
        <v>0</v>
      </c>
      <c r="AE6032">
        <v>0</v>
      </c>
      <c r="AF6032">
        <v>0</v>
      </c>
      <c r="AG6032" t="s">
        <v>22671</v>
      </c>
      <c r="AH6032" s="21" t="str">
        <f t="shared" si="188"/>
        <v>YM68</v>
      </c>
      <c r="AI6032" s="21">
        <v>216</v>
      </c>
      <c r="AJ6032" s="21">
        <f t="shared" si="189"/>
        <v>99.202614379084963</v>
      </c>
      <c r="AK6032" s="21" t="s">
        <v>2060</v>
      </c>
      <c r="AL6032" t="s">
        <v>2581</v>
      </c>
      <c r="AM6032" s="26" t="s">
        <v>38</v>
      </c>
      <c r="AN6032" t="s">
        <v>2030</v>
      </c>
    </row>
    <row r="6033" spans="1:40" ht="15" hidden="1" thickTop="1" x14ac:dyDescent="0.35">
      <c r="A6033" t="s">
        <v>22720</v>
      </c>
      <c r="B6033" t="s">
        <v>22673</v>
      </c>
      <c r="C6033" t="s">
        <v>4708</v>
      </c>
      <c r="D6033" t="s">
        <v>22674</v>
      </c>
      <c r="E6033" t="s">
        <v>2608</v>
      </c>
      <c r="F6033">
        <v>1</v>
      </c>
      <c r="G6033" t="s">
        <v>2633</v>
      </c>
      <c r="H6033" t="s">
        <v>2577</v>
      </c>
      <c r="I6033" t="s">
        <v>2076</v>
      </c>
      <c r="J6033" t="s">
        <v>2675</v>
      </c>
      <c r="K6033" t="s">
        <v>2611</v>
      </c>
      <c r="L6033" t="s">
        <v>2058</v>
      </c>
      <c r="M6033" t="s">
        <v>2059</v>
      </c>
      <c r="N6033">
        <v>4</v>
      </c>
      <c r="O6033">
        <v>152</v>
      </c>
      <c r="P6033">
        <v>0.62</v>
      </c>
      <c r="Q6033">
        <v>24480</v>
      </c>
      <c r="R6033">
        <v>1</v>
      </c>
      <c r="S6033">
        <v>24</v>
      </c>
      <c r="T6033">
        <v>0.1</v>
      </c>
      <c r="U6033">
        <v>3</v>
      </c>
      <c r="V6033">
        <v>128</v>
      </c>
      <c r="W6033">
        <v>0.52</v>
      </c>
      <c r="X6033">
        <v>0</v>
      </c>
      <c r="Y6033">
        <v>0</v>
      </c>
      <c r="Z6033">
        <v>0</v>
      </c>
      <c r="AA6033">
        <v>0</v>
      </c>
      <c r="AB6033">
        <v>0</v>
      </c>
      <c r="AC6033">
        <v>0</v>
      </c>
      <c r="AD6033">
        <v>0</v>
      </c>
      <c r="AE6033">
        <v>0</v>
      </c>
      <c r="AF6033">
        <v>0</v>
      </c>
      <c r="AG6033" t="s">
        <v>22675</v>
      </c>
      <c r="AH6033" s="21" t="str">
        <f t="shared" si="188"/>
        <v>YM68</v>
      </c>
      <c r="AI6033" s="21">
        <v>345.36</v>
      </c>
      <c r="AJ6033" s="21">
        <f t="shared" si="189"/>
        <v>99.379084967320267</v>
      </c>
      <c r="AK6033" s="21" t="s">
        <v>2060</v>
      </c>
      <c r="AL6033" t="s">
        <v>2581</v>
      </c>
      <c r="AM6033" s="26" t="s">
        <v>38</v>
      </c>
      <c r="AN6033" t="s">
        <v>2032</v>
      </c>
    </row>
    <row r="6034" spans="1:40" ht="15" hidden="1" thickTop="1" x14ac:dyDescent="0.35">
      <c r="A6034" t="s">
        <v>22724</v>
      </c>
      <c r="B6034" t="s">
        <v>22677</v>
      </c>
      <c r="C6034" t="s">
        <v>2970</v>
      </c>
      <c r="D6034" t="s">
        <v>22678</v>
      </c>
      <c r="E6034" t="s">
        <v>2608</v>
      </c>
      <c r="F6034">
        <v>1</v>
      </c>
      <c r="G6034" t="s">
        <v>2633</v>
      </c>
      <c r="H6034" t="s">
        <v>2577</v>
      </c>
      <c r="I6034" t="s">
        <v>2076</v>
      </c>
      <c r="J6034" t="s">
        <v>2610</v>
      </c>
      <c r="K6034" t="s">
        <v>2611</v>
      </c>
      <c r="L6034" t="s">
        <v>2058</v>
      </c>
      <c r="M6034" t="s">
        <v>2170</v>
      </c>
      <c r="N6034">
        <v>3</v>
      </c>
      <c r="O6034">
        <v>140</v>
      </c>
      <c r="P6034">
        <v>0.92</v>
      </c>
      <c r="Q6034">
        <v>15300</v>
      </c>
      <c r="R6034">
        <v>1</v>
      </c>
      <c r="S6034">
        <v>76</v>
      </c>
      <c r="T6034">
        <v>0.5</v>
      </c>
      <c r="U6034">
        <v>1</v>
      </c>
      <c r="V6034">
        <v>38</v>
      </c>
      <c r="W6034">
        <v>0.25</v>
      </c>
      <c r="X6034">
        <v>1</v>
      </c>
      <c r="Y6034">
        <v>26</v>
      </c>
      <c r="Z6034">
        <v>0.17</v>
      </c>
      <c r="AA6034">
        <v>0</v>
      </c>
      <c r="AB6034">
        <v>0</v>
      </c>
      <c r="AC6034">
        <v>0</v>
      </c>
      <c r="AD6034">
        <v>0</v>
      </c>
      <c r="AE6034">
        <v>0</v>
      </c>
      <c r="AF6034">
        <v>0</v>
      </c>
      <c r="AG6034" t="s">
        <v>22679</v>
      </c>
      <c r="AH6034" s="21" t="str">
        <f t="shared" si="188"/>
        <v>YM68</v>
      </c>
      <c r="AI6034" s="21">
        <v>216</v>
      </c>
      <c r="AJ6034" s="21">
        <f t="shared" si="189"/>
        <v>99.084967320261441</v>
      </c>
      <c r="AK6034" s="21" t="s">
        <v>2063</v>
      </c>
      <c r="AL6034" t="s">
        <v>2581</v>
      </c>
      <c r="AM6034" s="26" t="s">
        <v>38</v>
      </c>
      <c r="AN6034" t="s">
        <v>2032</v>
      </c>
    </row>
    <row r="6035" spans="1:40" ht="15" hidden="1" thickTop="1" x14ac:dyDescent="0.35">
      <c r="A6035" t="s">
        <v>22728</v>
      </c>
      <c r="B6035" t="s">
        <v>22681</v>
      </c>
      <c r="C6035" t="s">
        <v>30202</v>
      </c>
      <c r="D6035" t="s">
        <v>22682</v>
      </c>
      <c r="E6035" t="s">
        <v>2575</v>
      </c>
      <c r="F6035">
        <v>1</v>
      </c>
      <c r="G6035" t="s">
        <v>2576</v>
      </c>
      <c r="H6035" t="s">
        <v>2577</v>
      </c>
      <c r="I6035" t="s">
        <v>2076</v>
      </c>
      <c r="J6035" t="s">
        <v>2578</v>
      </c>
      <c r="K6035" t="s">
        <v>2579</v>
      </c>
      <c r="L6035" t="s">
        <v>2058</v>
      </c>
      <c r="M6035" t="s">
        <v>2059</v>
      </c>
      <c r="N6035">
        <v>5</v>
      </c>
      <c r="O6035">
        <v>129</v>
      </c>
      <c r="P6035">
        <v>0.53</v>
      </c>
      <c r="Q6035">
        <v>24480</v>
      </c>
      <c r="R6035">
        <v>2</v>
      </c>
      <c r="S6035">
        <v>46</v>
      </c>
      <c r="T6035">
        <v>0.19</v>
      </c>
      <c r="U6035">
        <v>3</v>
      </c>
      <c r="V6035">
        <v>83</v>
      </c>
      <c r="W6035">
        <v>0.34</v>
      </c>
      <c r="X6035">
        <v>0</v>
      </c>
      <c r="Y6035">
        <v>0</v>
      </c>
      <c r="Z6035">
        <v>0</v>
      </c>
      <c r="AA6035">
        <v>0</v>
      </c>
      <c r="AB6035">
        <v>0</v>
      </c>
      <c r="AC6035">
        <v>0</v>
      </c>
      <c r="AD6035">
        <v>0</v>
      </c>
      <c r="AE6035">
        <v>0</v>
      </c>
      <c r="AF6035">
        <v>0</v>
      </c>
      <c r="AG6035" t="s">
        <v>22683</v>
      </c>
      <c r="AH6035" s="21" t="str">
        <f t="shared" si="188"/>
        <v>YM68</v>
      </c>
      <c r="AI6035" s="21">
        <v>345.36</v>
      </c>
      <c r="AJ6035" s="21">
        <f t="shared" si="189"/>
        <v>99.473039215686271</v>
      </c>
      <c r="AK6035" s="21" t="s">
        <v>2060</v>
      </c>
      <c r="AL6035" t="s">
        <v>2581</v>
      </c>
      <c r="AM6035" s="26" t="s">
        <v>38</v>
      </c>
      <c r="AN6035" t="s">
        <v>2030</v>
      </c>
    </row>
    <row r="6036" spans="1:40" ht="15" hidden="1" thickTop="1" x14ac:dyDescent="0.35">
      <c r="A6036" t="s">
        <v>22731</v>
      </c>
      <c r="B6036" t="s">
        <v>22685</v>
      </c>
      <c r="C6036" t="s">
        <v>5561</v>
      </c>
      <c r="D6036" t="s">
        <v>22686</v>
      </c>
      <c r="E6036" t="s">
        <v>2575</v>
      </c>
      <c r="F6036">
        <v>1</v>
      </c>
      <c r="G6036" t="s">
        <v>2576</v>
      </c>
      <c r="H6036" t="s">
        <v>2577</v>
      </c>
      <c r="I6036" t="s">
        <v>2076</v>
      </c>
      <c r="J6036" t="s">
        <v>2578</v>
      </c>
      <c r="K6036" t="s">
        <v>2579</v>
      </c>
      <c r="L6036" t="s">
        <v>2058</v>
      </c>
      <c r="M6036" t="s">
        <v>2059</v>
      </c>
      <c r="N6036">
        <v>1</v>
      </c>
      <c r="O6036">
        <v>29</v>
      </c>
      <c r="P6036">
        <v>0.12</v>
      </c>
      <c r="Q6036">
        <v>24480</v>
      </c>
      <c r="R6036">
        <v>1</v>
      </c>
      <c r="S6036">
        <v>29</v>
      </c>
      <c r="T6036">
        <v>0.12</v>
      </c>
      <c r="U6036">
        <v>0</v>
      </c>
      <c r="V6036">
        <v>0</v>
      </c>
      <c r="W6036">
        <v>0</v>
      </c>
      <c r="X6036">
        <v>0</v>
      </c>
      <c r="Y6036">
        <v>0</v>
      </c>
      <c r="Z6036">
        <v>0</v>
      </c>
      <c r="AA6036">
        <v>0</v>
      </c>
      <c r="AB6036">
        <v>0</v>
      </c>
      <c r="AC6036">
        <v>0</v>
      </c>
      <c r="AD6036">
        <v>0</v>
      </c>
      <c r="AE6036">
        <v>0</v>
      </c>
      <c r="AF6036">
        <v>0</v>
      </c>
      <c r="AG6036" t="s">
        <v>22687</v>
      </c>
      <c r="AH6036" s="21" t="str">
        <f t="shared" si="188"/>
        <v>YM68</v>
      </c>
      <c r="AI6036" s="21">
        <v>345.36</v>
      </c>
      <c r="AJ6036" s="21">
        <f t="shared" si="189"/>
        <v>99.881535947712422</v>
      </c>
      <c r="AK6036" s="21" t="s">
        <v>2060</v>
      </c>
      <c r="AL6036" t="s">
        <v>2581</v>
      </c>
      <c r="AM6036" s="26" t="s">
        <v>38</v>
      </c>
      <c r="AN6036" t="s">
        <v>2031</v>
      </c>
    </row>
    <row r="6037" spans="1:40" ht="15" hidden="1" thickTop="1" x14ac:dyDescent="0.35">
      <c r="A6037" t="s">
        <v>22735</v>
      </c>
      <c r="B6037" t="s">
        <v>22689</v>
      </c>
      <c r="C6037" t="s">
        <v>10902</v>
      </c>
      <c r="D6037" t="s">
        <v>22690</v>
      </c>
      <c r="E6037" t="s">
        <v>2575</v>
      </c>
      <c r="F6037">
        <v>1</v>
      </c>
      <c r="G6037" t="s">
        <v>2576</v>
      </c>
      <c r="H6037" t="s">
        <v>2577</v>
      </c>
      <c r="I6037" t="s">
        <v>2076</v>
      </c>
      <c r="J6037" t="s">
        <v>2578</v>
      </c>
      <c r="K6037" t="s">
        <v>2579</v>
      </c>
      <c r="L6037" t="s">
        <v>2058</v>
      </c>
      <c r="M6037" t="s">
        <v>2059</v>
      </c>
      <c r="N6037">
        <v>8</v>
      </c>
      <c r="O6037">
        <v>163</v>
      </c>
      <c r="P6037">
        <v>0.67</v>
      </c>
      <c r="Q6037">
        <v>24480</v>
      </c>
      <c r="R6037">
        <v>5</v>
      </c>
      <c r="S6037">
        <v>101</v>
      </c>
      <c r="T6037">
        <v>0.41</v>
      </c>
      <c r="U6037">
        <v>2</v>
      </c>
      <c r="V6037">
        <v>49</v>
      </c>
      <c r="W6037">
        <v>0.2</v>
      </c>
      <c r="X6037">
        <v>0</v>
      </c>
      <c r="Y6037">
        <v>0</v>
      </c>
      <c r="Z6037">
        <v>0</v>
      </c>
      <c r="AA6037">
        <v>1</v>
      </c>
      <c r="AB6037">
        <v>13</v>
      </c>
      <c r="AC6037">
        <v>0.05</v>
      </c>
      <c r="AD6037">
        <v>0</v>
      </c>
      <c r="AE6037">
        <v>0</v>
      </c>
      <c r="AF6037">
        <v>0</v>
      </c>
      <c r="AG6037" t="s">
        <v>22691</v>
      </c>
      <c r="AH6037" s="21" t="str">
        <f t="shared" si="188"/>
        <v>YM68</v>
      </c>
      <c r="AI6037" s="21">
        <v>345.36</v>
      </c>
      <c r="AJ6037" s="21">
        <f t="shared" si="189"/>
        <v>99.334150326797385</v>
      </c>
      <c r="AK6037" s="21" t="s">
        <v>2060</v>
      </c>
      <c r="AL6037" t="s">
        <v>2581</v>
      </c>
      <c r="AM6037" s="26" t="s">
        <v>38</v>
      </c>
      <c r="AN6037" t="s">
        <v>2030</v>
      </c>
    </row>
    <row r="6038" spans="1:40" ht="15" hidden="1" thickTop="1" x14ac:dyDescent="0.35">
      <c r="A6038" t="s">
        <v>22739</v>
      </c>
      <c r="B6038" t="s">
        <v>22693</v>
      </c>
      <c r="C6038" t="s">
        <v>3021</v>
      </c>
      <c r="D6038" t="s">
        <v>22694</v>
      </c>
      <c r="E6038" t="s">
        <v>2857</v>
      </c>
      <c r="F6038">
        <v>1</v>
      </c>
      <c r="G6038" t="s">
        <v>2576</v>
      </c>
      <c r="H6038" t="s">
        <v>2577</v>
      </c>
      <c r="I6038" t="s">
        <v>2076</v>
      </c>
      <c r="J6038" t="s">
        <v>2858</v>
      </c>
      <c r="K6038" t="s">
        <v>2742</v>
      </c>
      <c r="L6038" t="s">
        <v>2058</v>
      </c>
      <c r="M6038" t="s">
        <v>2059</v>
      </c>
      <c r="N6038">
        <v>2</v>
      </c>
      <c r="O6038">
        <v>140</v>
      </c>
      <c r="P6038">
        <v>0.56999999999999995</v>
      </c>
      <c r="Q6038">
        <v>24480</v>
      </c>
      <c r="R6038">
        <v>1</v>
      </c>
      <c r="S6038">
        <v>42</v>
      </c>
      <c r="T6038">
        <v>0.17</v>
      </c>
      <c r="U6038">
        <v>1</v>
      </c>
      <c r="V6038">
        <v>98</v>
      </c>
      <c r="W6038">
        <v>0.4</v>
      </c>
      <c r="X6038">
        <v>0</v>
      </c>
      <c r="Y6038">
        <v>0</v>
      </c>
      <c r="Z6038">
        <v>0</v>
      </c>
      <c r="AA6038">
        <v>0</v>
      </c>
      <c r="AB6038">
        <v>0</v>
      </c>
      <c r="AC6038">
        <v>0</v>
      </c>
      <c r="AD6038">
        <v>0</v>
      </c>
      <c r="AE6038">
        <v>0</v>
      </c>
      <c r="AF6038">
        <v>0</v>
      </c>
      <c r="AG6038" t="s">
        <v>22695</v>
      </c>
      <c r="AH6038" s="21" t="str">
        <f t="shared" si="188"/>
        <v>YM68</v>
      </c>
      <c r="AI6038" s="21">
        <v>345.36</v>
      </c>
      <c r="AJ6038" s="21">
        <f t="shared" si="189"/>
        <v>99.428104575163403</v>
      </c>
      <c r="AK6038" s="21" t="s">
        <v>2060</v>
      </c>
      <c r="AL6038" t="s">
        <v>2581</v>
      </c>
      <c r="AM6038" s="26" t="s">
        <v>38</v>
      </c>
      <c r="AN6038" t="s">
        <v>2030</v>
      </c>
    </row>
    <row r="6039" spans="1:40" ht="15" hidden="1" thickTop="1" x14ac:dyDescent="0.35">
      <c r="A6039" t="s">
        <v>22743</v>
      </c>
      <c r="B6039" t="s">
        <v>22697</v>
      </c>
      <c r="C6039" t="s">
        <v>2885</v>
      </c>
      <c r="D6039" t="s">
        <v>22698</v>
      </c>
      <c r="E6039" t="s">
        <v>2608</v>
      </c>
      <c r="F6039">
        <v>1</v>
      </c>
      <c r="G6039" t="s">
        <v>2576</v>
      </c>
      <c r="H6039" t="s">
        <v>2577</v>
      </c>
      <c r="I6039" t="s">
        <v>2076</v>
      </c>
      <c r="J6039" t="s">
        <v>2578</v>
      </c>
      <c r="K6039" t="s">
        <v>2579</v>
      </c>
      <c r="L6039" t="s">
        <v>2058</v>
      </c>
      <c r="M6039" t="s">
        <v>2059</v>
      </c>
      <c r="N6039">
        <v>6</v>
      </c>
      <c r="O6039">
        <v>265</v>
      </c>
      <c r="P6039">
        <v>1.08</v>
      </c>
      <c r="Q6039">
        <v>24480</v>
      </c>
      <c r="R6039">
        <v>2</v>
      </c>
      <c r="S6039">
        <v>108</v>
      </c>
      <c r="T6039">
        <v>0.44</v>
      </c>
      <c r="U6039">
        <v>4</v>
      </c>
      <c r="V6039">
        <v>157</v>
      </c>
      <c r="W6039">
        <v>0.64</v>
      </c>
      <c r="X6039">
        <v>0</v>
      </c>
      <c r="Y6039">
        <v>0</v>
      </c>
      <c r="Z6039">
        <v>0</v>
      </c>
      <c r="AA6039">
        <v>0</v>
      </c>
      <c r="AB6039">
        <v>0</v>
      </c>
      <c r="AC6039">
        <v>0</v>
      </c>
      <c r="AD6039">
        <v>0</v>
      </c>
      <c r="AE6039">
        <v>0</v>
      </c>
      <c r="AF6039">
        <v>0</v>
      </c>
      <c r="AG6039" t="s">
        <v>22699</v>
      </c>
      <c r="AH6039" s="21" t="str">
        <f t="shared" si="188"/>
        <v>YM68</v>
      </c>
      <c r="AI6039" s="21">
        <v>345.36</v>
      </c>
      <c r="AJ6039" s="21">
        <f t="shared" si="189"/>
        <v>98.917483660130713</v>
      </c>
      <c r="AK6039" s="21" t="s">
        <v>2063</v>
      </c>
      <c r="AL6039" t="s">
        <v>2581</v>
      </c>
      <c r="AM6039" s="26" t="s">
        <v>38</v>
      </c>
      <c r="AN6039" t="s">
        <v>2032</v>
      </c>
    </row>
    <row r="6040" spans="1:40" ht="15" hidden="1" thickTop="1" x14ac:dyDescent="0.35">
      <c r="A6040" t="s">
        <v>22747</v>
      </c>
      <c r="B6040" t="s">
        <v>22701</v>
      </c>
      <c r="C6040" t="s">
        <v>2885</v>
      </c>
      <c r="D6040" t="s">
        <v>22702</v>
      </c>
      <c r="E6040" t="s">
        <v>2608</v>
      </c>
      <c r="F6040">
        <v>1</v>
      </c>
      <c r="G6040" t="s">
        <v>2576</v>
      </c>
      <c r="H6040" t="s">
        <v>2577</v>
      </c>
      <c r="I6040" t="s">
        <v>2076</v>
      </c>
      <c r="J6040" t="s">
        <v>2578</v>
      </c>
      <c r="K6040" t="s">
        <v>2579</v>
      </c>
      <c r="L6040" t="s">
        <v>2058</v>
      </c>
      <c r="M6040" t="s">
        <v>2170</v>
      </c>
      <c r="N6040">
        <v>2</v>
      </c>
      <c r="O6040">
        <v>97</v>
      </c>
      <c r="P6040">
        <v>0.63</v>
      </c>
      <c r="Q6040">
        <v>15300</v>
      </c>
      <c r="R6040">
        <v>0</v>
      </c>
      <c r="S6040">
        <v>0</v>
      </c>
      <c r="T6040">
        <v>0</v>
      </c>
      <c r="U6040">
        <v>2</v>
      </c>
      <c r="V6040">
        <v>97</v>
      </c>
      <c r="W6040">
        <v>0.63</v>
      </c>
      <c r="X6040">
        <v>0</v>
      </c>
      <c r="Y6040">
        <v>0</v>
      </c>
      <c r="Z6040">
        <v>0</v>
      </c>
      <c r="AA6040">
        <v>0</v>
      </c>
      <c r="AB6040">
        <v>0</v>
      </c>
      <c r="AC6040">
        <v>0</v>
      </c>
      <c r="AD6040">
        <v>0</v>
      </c>
      <c r="AE6040">
        <v>0</v>
      </c>
      <c r="AF6040">
        <v>0</v>
      </c>
      <c r="AG6040" t="s">
        <v>22703</v>
      </c>
      <c r="AH6040" s="21" t="str">
        <f t="shared" si="188"/>
        <v>YM68</v>
      </c>
      <c r="AI6040" s="21">
        <v>216</v>
      </c>
      <c r="AJ6040" s="21">
        <f t="shared" si="189"/>
        <v>99.366013071895424</v>
      </c>
      <c r="AK6040" s="21" t="s">
        <v>2060</v>
      </c>
      <c r="AL6040" t="s">
        <v>2581</v>
      </c>
      <c r="AM6040" s="26" t="s">
        <v>38</v>
      </c>
      <c r="AN6040" t="s">
        <v>2033</v>
      </c>
    </row>
    <row r="6041" spans="1:40" ht="15" hidden="1" thickTop="1" x14ac:dyDescent="0.35">
      <c r="A6041" t="s">
        <v>22751</v>
      </c>
      <c r="B6041" t="s">
        <v>22705</v>
      </c>
      <c r="C6041" t="s">
        <v>3493</v>
      </c>
      <c r="D6041" t="s">
        <v>22706</v>
      </c>
      <c r="E6041" t="s">
        <v>2575</v>
      </c>
      <c r="F6041">
        <v>1</v>
      </c>
      <c r="G6041" t="s">
        <v>2576</v>
      </c>
      <c r="H6041" t="s">
        <v>2577</v>
      </c>
      <c r="I6041" t="s">
        <v>2076</v>
      </c>
      <c r="J6041" t="s">
        <v>2578</v>
      </c>
      <c r="K6041" t="s">
        <v>2579</v>
      </c>
      <c r="L6041" t="s">
        <v>2058</v>
      </c>
      <c r="M6041" t="s">
        <v>2170</v>
      </c>
      <c r="N6041">
        <v>1</v>
      </c>
      <c r="O6041">
        <v>12</v>
      </c>
      <c r="P6041">
        <v>0.08</v>
      </c>
      <c r="Q6041">
        <v>15300</v>
      </c>
      <c r="R6041">
        <v>0</v>
      </c>
      <c r="S6041">
        <v>0</v>
      </c>
      <c r="T6041">
        <v>0</v>
      </c>
      <c r="U6041">
        <v>1</v>
      </c>
      <c r="V6041">
        <v>12</v>
      </c>
      <c r="W6041">
        <v>0.08</v>
      </c>
      <c r="X6041">
        <v>0</v>
      </c>
      <c r="Y6041">
        <v>0</v>
      </c>
      <c r="Z6041">
        <v>0</v>
      </c>
      <c r="AA6041">
        <v>0</v>
      </c>
      <c r="AB6041">
        <v>0</v>
      </c>
      <c r="AC6041">
        <v>0</v>
      </c>
      <c r="AD6041">
        <v>0</v>
      </c>
      <c r="AE6041">
        <v>0</v>
      </c>
      <c r="AF6041">
        <v>0</v>
      </c>
      <c r="AG6041" t="s">
        <v>22707</v>
      </c>
      <c r="AH6041" s="21" t="str">
        <f t="shared" si="188"/>
        <v>YM68</v>
      </c>
      <c r="AI6041" s="21">
        <v>216</v>
      </c>
      <c r="AJ6041" s="21">
        <f t="shared" si="189"/>
        <v>99.921568627450981</v>
      </c>
      <c r="AK6041" s="21" t="s">
        <v>2060</v>
      </c>
      <c r="AL6041" t="s">
        <v>2581</v>
      </c>
      <c r="AM6041" s="26" t="s">
        <v>38</v>
      </c>
      <c r="AN6041" t="s">
        <v>2031</v>
      </c>
    </row>
    <row r="6042" spans="1:40" ht="15" hidden="1" thickTop="1" x14ac:dyDescent="0.35">
      <c r="A6042" t="s">
        <v>22755</v>
      </c>
      <c r="B6042" t="s">
        <v>22709</v>
      </c>
      <c r="C6042" t="s">
        <v>5561</v>
      </c>
      <c r="D6042" t="s">
        <v>22710</v>
      </c>
      <c r="E6042" t="s">
        <v>2575</v>
      </c>
      <c r="F6042">
        <v>1</v>
      </c>
      <c r="G6042" t="s">
        <v>2576</v>
      </c>
      <c r="H6042" t="s">
        <v>2577</v>
      </c>
      <c r="I6042" t="s">
        <v>2076</v>
      </c>
      <c r="J6042" t="s">
        <v>2578</v>
      </c>
      <c r="K6042" t="s">
        <v>2579</v>
      </c>
      <c r="L6042" t="s">
        <v>2058</v>
      </c>
      <c r="M6042" t="s">
        <v>2488</v>
      </c>
      <c r="N6042">
        <v>4</v>
      </c>
      <c r="O6042">
        <v>125</v>
      </c>
      <c r="P6042">
        <v>0.77</v>
      </c>
      <c r="Q6042">
        <v>16320</v>
      </c>
      <c r="R6042">
        <v>1</v>
      </c>
      <c r="S6042">
        <v>69</v>
      </c>
      <c r="T6042">
        <v>0.42</v>
      </c>
      <c r="U6042">
        <v>3</v>
      </c>
      <c r="V6042">
        <v>56</v>
      </c>
      <c r="W6042">
        <v>0.34</v>
      </c>
      <c r="X6042">
        <v>0</v>
      </c>
      <c r="Y6042">
        <v>0</v>
      </c>
      <c r="Z6042">
        <v>0</v>
      </c>
      <c r="AA6042">
        <v>0</v>
      </c>
      <c r="AB6042">
        <v>0</v>
      </c>
      <c r="AC6042">
        <v>0</v>
      </c>
      <c r="AD6042">
        <v>0</v>
      </c>
      <c r="AE6042">
        <v>0</v>
      </c>
      <c r="AF6042">
        <v>0</v>
      </c>
      <c r="AG6042" t="s">
        <v>22711</v>
      </c>
      <c r="AH6042" s="21" t="str">
        <f t="shared" si="188"/>
        <v>YM68</v>
      </c>
      <c r="AI6042" s="21">
        <v>230.40000000000003</v>
      </c>
      <c r="AJ6042" s="21">
        <f t="shared" si="189"/>
        <v>99.234068627450981</v>
      </c>
      <c r="AK6042" s="21" t="s">
        <v>2060</v>
      </c>
      <c r="AL6042" t="s">
        <v>2581</v>
      </c>
      <c r="AM6042" s="26" t="s">
        <v>38</v>
      </c>
      <c r="AN6042" t="s">
        <v>2032</v>
      </c>
    </row>
    <row r="6043" spans="1:40" ht="15" hidden="1" thickTop="1" x14ac:dyDescent="0.35">
      <c r="A6043" t="s">
        <v>22759</v>
      </c>
      <c r="B6043" t="s">
        <v>22713</v>
      </c>
      <c r="C6043" t="s">
        <v>7186</v>
      </c>
      <c r="D6043" t="s">
        <v>22714</v>
      </c>
      <c r="E6043" t="s">
        <v>2575</v>
      </c>
      <c r="F6043">
        <v>1</v>
      </c>
      <c r="G6043" t="s">
        <v>2576</v>
      </c>
      <c r="H6043" t="s">
        <v>2577</v>
      </c>
      <c r="I6043" t="s">
        <v>2076</v>
      </c>
      <c r="J6043" t="s">
        <v>2578</v>
      </c>
      <c r="K6043" t="s">
        <v>2579</v>
      </c>
      <c r="L6043" t="s">
        <v>2058</v>
      </c>
      <c r="M6043" t="s">
        <v>2170</v>
      </c>
      <c r="N6043">
        <v>3</v>
      </c>
      <c r="O6043">
        <v>44</v>
      </c>
      <c r="P6043">
        <v>0.28999999999999998</v>
      </c>
      <c r="Q6043">
        <v>15300</v>
      </c>
      <c r="R6043">
        <v>0</v>
      </c>
      <c r="S6043">
        <v>0</v>
      </c>
      <c r="T6043">
        <v>0</v>
      </c>
      <c r="U6043">
        <v>3</v>
      </c>
      <c r="V6043">
        <v>44</v>
      </c>
      <c r="W6043">
        <v>0.28999999999999998</v>
      </c>
      <c r="X6043">
        <v>0</v>
      </c>
      <c r="Y6043">
        <v>0</v>
      </c>
      <c r="Z6043">
        <v>0</v>
      </c>
      <c r="AA6043">
        <v>0</v>
      </c>
      <c r="AB6043">
        <v>0</v>
      </c>
      <c r="AC6043">
        <v>0</v>
      </c>
      <c r="AD6043">
        <v>0</v>
      </c>
      <c r="AE6043">
        <v>0</v>
      </c>
      <c r="AF6043">
        <v>0</v>
      </c>
      <c r="AG6043" t="s">
        <v>22715</v>
      </c>
      <c r="AH6043" s="21" t="str">
        <f t="shared" si="188"/>
        <v>YM68</v>
      </c>
      <c r="AI6043" s="21">
        <v>216</v>
      </c>
      <c r="AJ6043" s="21">
        <f t="shared" si="189"/>
        <v>99.712418300653596</v>
      </c>
      <c r="AK6043" s="21" t="s">
        <v>2060</v>
      </c>
      <c r="AL6043" t="s">
        <v>2581</v>
      </c>
      <c r="AM6043" s="26" t="s">
        <v>38</v>
      </c>
      <c r="AN6043" t="s">
        <v>2030</v>
      </c>
    </row>
    <row r="6044" spans="1:40" ht="15" hidden="1" thickTop="1" x14ac:dyDescent="0.35">
      <c r="A6044" t="s">
        <v>22763</v>
      </c>
      <c r="B6044" t="s">
        <v>22717</v>
      </c>
      <c r="C6044" t="s">
        <v>4173</v>
      </c>
      <c r="D6044" t="s">
        <v>22718</v>
      </c>
      <c r="E6044" t="s">
        <v>2691</v>
      </c>
      <c r="F6044">
        <v>1</v>
      </c>
      <c r="G6044" t="s">
        <v>2600</v>
      </c>
      <c r="H6044" t="s">
        <v>2577</v>
      </c>
      <c r="I6044" t="s">
        <v>2076</v>
      </c>
      <c r="J6044" t="s">
        <v>2634</v>
      </c>
      <c r="K6044" t="s">
        <v>2635</v>
      </c>
      <c r="L6044" t="s">
        <v>2058</v>
      </c>
      <c r="M6044" t="s">
        <v>2170</v>
      </c>
      <c r="N6044">
        <v>2</v>
      </c>
      <c r="O6044">
        <v>48</v>
      </c>
      <c r="P6044">
        <v>0.31</v>
      </c>
      <c r="Q6044">
        <v>15300</v>
      </c>
      <c r="R6044">
        <v>1</v>
      </c>
      <c r="S6044">
        <v>20</v>
      </c>
      <c r="T6044">
        <v>0.13</v>
      </c>
      <c r="U6044">
        <v>1</v>
      </c>
      <c r="V6044">
        <v>28</v>
      </c>
      <c r="W6044">
        <v>0.18</v>
      </c>
      <c r="X6044">
        <v>0</v>
      </c>
      <c r="Y6044">
        <v>0</v>
      </c>
      <c r="Z6044">
        <v>0</v>
      </c>
      <c r="AA6044">
        <v>0</v>
      </c>
      <c r="AB6044">
        <v>0</v>
      </c>
      <c r="AC6044">
        <v>0</v>
      </c>
      <c r="AD6044">
        <v>0</v>
      </c>
      <c r="AE6044">
        <v>0</v>
      </c>
      <c r="AF6044">
        <v>0</v>
      </c>
      <c r="AG6044" t="s">
        <v>22719</v>
      </c>
      <c r="AH6044" s="21" t="str">
        <f t="shared" si="188"/>
        <v>YM68</v>
      </c>
      <c r="AI6044" s="21">
        <v>216</v>
      </c>
      <c r="AJ6044" s="21">
        <f t="shared" si="189"/>
        <v>99.686274509803923</v>
      </c>
      <c r="AK6044" s="21" t="s">
        <v>2060</v>
      </c>
      <c r="AL6044" t="s">
        <v>2581</v>
      </c>
      <c r="AM6044" s="26" t="s">
        <v>38</v>
      </c>
      <c r="AN6044" t="s">
        <v>2031</v>
      </c>
    </row>
    <row r="6045" spans="1:40" ht="15" hidden="1" thickTop="1" x14ac:dyDescent="0.35">
      <c r="A6045" t="s">
        <v>22767</v>
      </c>
      <c r="B6045" t="s">
        <v>22721</v>
      </c>
      <c r="C6045" t="s">
        <v>4173</v>
      </c>
      <c r="D6045" t="s">
        <v>22722</v>
      </c>
      <c r="E6045" t="s">
        <v>2691</v>
      </c>
      <c r="F6045">
        <v>1</v>
      </c>
      <c r="G6045" t="s">
        <v>2600</v>
      </c>
      <c r="H6045" t="s">
        <v>2577</v>
      </c>
      <c r="I6045" t="s">
        <v>2076</v>
      </c>
      <c r="J6045" t="s">
        <v>2634</v>
      </c>
      <c r="K6045" t="s">
        <v>2635</v>
      </c>
      <c r="L6045" t="s">
        <v>2058</v>
      </c>
      <c r="M6045" t="s">
        <v>2310</v>
      </c>
      <c r="N6045">
        <v>0</v>
      </c>
      <c r="O6045">
        <v>0</v>
      </c>
      <c r="P6045">
        <v>0</v>
      </c>
      <c r="Q6045">
        <v>16320</v>
      </c>
      <c r="R6045">
        <v>0</v>
      </c>
      <c r="S6045">
        <v>0</v>
      </c>
      <c r="T6045">
        <v>0</v>
      </c>
      <c r="U6045">
        <v>0</v>
      </c>
      <c r="V6045">
        <v>0</v>
      </c>
      <c r="W6045">
        <v>0</v>
      </c>
      <c r="X6045">
        <v>0</v>
      </c>
      <c r="Y6045">
        <v>0</v>
      </c>
      <c r="Z6045">
        <v>0</v>
      </c>
      <c r="AA6045">
        <v>0</v>
      </c>
      <c r="AB6045">
        <v>0</v>
      </c>
      <c r="AC6045">
        <v>0</v>
      </c>
      <c r="AD6045">
        <v>0</v>
      </c>
      <c r="AE6045">
        <v>0</v>
      </c>
      <c r="AF6045">
        <v>0</v>
      </c>
      <c r="AG6045" t="s">
        <v>22723</v>
      </c>
      <c r="AH6045" s="21" t="str">
        <f t="shared" si="188"/>
        <v>YM68</v>
      </c>
      <c r="AI6045" s="21">
        <v>230.39999999999998</v>
      </c>
      <c r="AJ6045" s="21">
        <f t="shared" si="189"/>
        <v>100</v>
      </c>
      <c r="AK6045" s="21" t="s">
        <v>2060</v>
      </c>
      <c r="AL6045" t="s">
        <v>2581</v>
      </c>
      <c r="AM6045" s="26" t="s">
        <v>38</v>
      </c>
      <c r="AN6045" t="s">
        <v>2034</v>
      </c>
    </row>
    <row r="6046" spans="1:40" ht="15" hidden="1" thickTop="1" x14ac:dyDescent="0.35">
      <c r="A6046" t="s">
        <v>22771</v>
      </c>
      <c r="B6046" t="s">
        <v>22725</v>
      </c>
      <c r="C6046" t="s">
        <v>3725</v>
      </c>
      <c r="D6046" t="s">
        <v>22726</v>
      </c>
      <c r="E6046" t="s">
        <v>2691</v>
      </c>
      <c r="F6046">
        <v>1</v>
      </c>
      <c r="G6046" t="s">
        <v>2600</v>
      </c>
      <c r="H6046" t="s">
        <v>2577</v>
      </c>
      <c r="I6046" t="s">
        <v>2076</v>
      </c>
      <c r="J6046" t="s">
        <v>2634</v>
      </c>
      <c r="K6046" t="s">
        <v>2635</v>
      </c>
      <c r="L6046" t="s">
        <v>2058</v>
      </c>
      <c r="M6046" t="s">
        <v>2170</v>
      </c>
      <c r="N6046">
        <v>3</v>
      </c>
      <c r="O6046">
        <v>85</v>
      </c>
      <c r="P6046">
        <v>0.56000000000000005</v>
      </c>
      <c r="Q6046">
        <v>15300</v>
      </c>
      <c r="R6046">
        <v>2</v>
      </c>
      <c r="S6046">
        <v>61</v>
      </c>
      <c r="T6046">
        <v>0.4</v>
      </c>
      <c r="U6046">
        <v>1</v>
      </c>
      <c r="V6046">
        <v>24</v>
      </c>
      <c r="W6046">
        <v>0.16</v>
      </c>
      <c r="X6046">
        <v>0</v>
      </c>
      <c r="Y6046">
        <v>0</v>
      </c>
      <c r="Z6046">
        <v>0</v>
      </c>
      <c r="AA6046">
        <v>0</v>
      </c>
      <c r="AB6046">
        <v>0</v>
      </c>
      <c r="AC6046">
        <v>0</v>
      </c>
      <c r="AD6046">
        <v>0</v>
      </c>
      <c r="AE6046">
        <v>0</v>
      </c>
      <c r="AF6046">
        <v>0</v>
      </c>
      <c r="AG6046" t="s">
        <v>22727</v>
      </c>
      <c r="AH6046" s="21" t="str">
        <f t="shared" si="188"/>
        <v>YM68</v>
      </c>
      <c r="AI6046" s="21">
        <v>216</v>
      </c>
      <c r="AJ6046" s="21">
        <f t="shared" si="189"/>
        <v>99.444444444444443</v>
      </c>
      <c r="AK6046" s="21" t="s">
        <v>2060</v>
      </c>
      <c r="AL6046" t="s">
        <v>2581</v>
      </c>
      <c r="AM6046" s="26" t="s">
        <v>38</v>
      </c>
      <c r="AN6046" t="s">
        <v>2032</v>
      </c>
    </row>
    <row r="6047" spans="1:40" ht="15" hidden="1" thickTop="1" x14ac:dyDescent="0.35">
      <c r="A6047" t="s">
        <v>22774</v>
      </c>
      <c r="B6047" t="s">
        <v>22729</v>
      </c>
      <c r="C6047" t="s">
        <v>3730</v>
      </c>
      <c r="D6047" t="s">
        <v>22297</v>
      </c>
      <c r="E6047" t="s">
        <v>3013</v>
      </c>
      <c r="F6047">
        <v>1</v>
      </c>
      <c r="G6047" t="s">
        <v>2600</v>
      </c>
      <c r="H6047" t="s">
        <v>2577</v>
      </c>
      <c r="I6047" t="s">
        <v>2076</v>
      </c>
      <c r="J6047" t="s">
        <v>3183</v>
      </c>
      <c r="K6047" t="s">
        <v>2742</v>
      </c>
      <c r="L6047" t="s">
        <v>2058</v>
      </c>
      <c r="M6047" t="s">
        <v>2059</v>
      </c>
      <c r="N6047">
        <v>8</v>
      </c>
      <c r="O6047">
        <v>380</v>
      </c>
      <c r="P6047">
        <v>1.55</v>
      </c>
      <c r="Q6047">
        <v>24480</v>
      </c>
      <c r="R6047">
        <v>2</v>
      </c>
      <c r="S6047">
        <v>132</v>
      </c>
      <c r="T6047">
        <v>0.54</v>
      </c>
      <c r="U6047">
        <v>6</v>
      </c>
      <c r="V6047">
        <v>248</v>
      </c>
      <c r="W6047">
        <v>1.01</v>
      </c>
      <c r="X6047">
        <v>0</v>
      </c>
      <c r="Y6047">
        <v>0</v>
      </c>
      <c r="Z6047">
        <v>0</v>
      </c>
      <c r="AA6047">
        <v>0</v>
      </c>
      <c r="AB6047">
        <v>0</v>
      </c>
      <c r="AC6047">
        <v>0</v>
      </c>
      <c r="AD6047">
        <v>0</v>
      </c>
      <c r="AE6047">
        <v>0</v>
      </c>
      <c r="AF6047">
        <v>0</v>
      </c>
      <c r="AG6047" t="s">
        <v>22730</v>
      </c>
      <c r="AH6047" s="21" t="str">
        <f t="shared" si="188"/>
        <v>YR25</v>
      </c>
      <c r="AI6047" s="21">
        <v>345.36</v>
      </c>
      <c r="AJ6047" s="21">
        <f t="shared" si="189"/>
        <v>98.447712418300654</v>
      </c>
      <c r="AK6047" s="21" t="s">
        <v>2063</v>
      </c>
      <c r="AL6047" t="s">
        <v>2551</v>
      </c>
      <c r="AM6047" s="26" t="s">
        <v>38</v>
      </c>
      <c r="AN6047" t="s">
        <v>2030</v>
      </c>
    </row>
    <row r="6048" spans="1:40" ht="15" hidden="1" thickTop="1" x14ac:dyDescent="0.35">
      <c r="A6048" t="s">
        <v>22778</v>
      </c>
      <c r="B6048" t="s">
        <v>22732</v>
      </c>
      <c r="C6048" t="s">
        <v>2598</v>
      </c>
      <c r="D6048" t="s">
        <v>22733</v>
      </c>
      <c r="E6048" t="s">
        <v>2575</v>
      </c>
      <c r="F6048">
        <v>1</v>
      </c>
      <c r="G6048" t="s">
        <v>2600</v>
      </c>
      <c r="H6048" t="s">
        <v>2577</v>
      </c>
      <c r="I6048" t="s">
        <v>2076</v>
      </c>
      <c r="J6048" t="s">
        <v>2601</v>
      </c>
      <c r="K6048" t="s">
        <v>2602</v>
      </c>
      <c r="L6048" t="s">
        <v>2058</v>
      </c>
      <c r="M6048" t="s">
        <v>2170</v>
      </c>
      <c r="N6048">
        <v>4</v>
      </c>
      <c r="O6048">
        <v>74</v>
      </c>
      <c r="P6048">
        <v>0.48</v>
      </c>
      <c r="Q6048">
        <v>15300</v>
      </c>
      <c r="R6048">
        <v>2</v>
      </c>
      <c r="S6048">
        <v>40</v>
      </c>
      <c r="T6048">
        <v>0.26</v>
      </c>
      <c r="U6048">
        <v>2</v>
      </c>
      <c r="V6048">
        <v>34</v>
      </c>
      <c r="W6048">
        <v>0.22</v>
      </c>
      <c r="X6048">
        <v>0</v>
      </c>
      <c r="Y6048">
        <v>0</v>
      </c>
      <c r="Z6048">
        <v>0</v>
      </c>
      <c r="AA6048">
        <v>0</v>
      </c>
      <c r="AB6048">
        <v>0</v>
      </c>
      <c r="AC6048">
        <v>0</v>
      </c>
      <c r="AD6048">
        <v>0</v>
      </c>
      <c r="AE6048">
        <v>0</v>
      </c>
      <c r="AF6048">
        <v>0</v>
      </c>
      <c r="AG6048" t="s">
        <v>22734</v>
      </c>
      <c r="AH6048" s="21" t="str">
        <f t="shared" si="188"/>
        <v>YR25</v>
      </c>
      <c r="AI6048" s="21">
        <v>216</v>
      </c>
      <c r="AJ6048" s="21">
        <f t="shared" si="189"/>
        <v>99.51633986928104</v>
      </c>
      <c r="AK6048" s="21" t="s">
        <v>2060</v>
      </c>
      <c r="AL6048" t="s">
        <v>2551</v>
      </c>
      <c r="AM6048" s="26" t="s">
        <v>38</v>
      </c>
      <c r="AN6048" t="s">
        <v>2030</v>
      </c>
    </row>
    <row r="6049" spans="1:40" ht="15" hidden="1" thickTop="1" x14ac:dyDescent="0.35">
      <c r="A6049" t="s">
        <v>22782</v>
      </c>
      <c r="B6049" t="s">
        <v>22736</v>
      </c>
      <c r="C6049" t="s">
        <v>4507</v>
      </c>
      <c r="D6049" t="s">
        <v>22737</v>
      </c>
      <c r="E6049" t="s">
        <v>2575</v>
      </c>
      <c r="F6049">
        <v>1</v>
      </c>
      <c r="G6049" t="s">
        <v>2609</v>
      </c>
      <c r="H6049" t="s">
        <v>2577</v>
      </c>
      <c r="I6049" t="s">
        <v>2076</v>
      </c>
      <c r="J6049" t="s">
        <v>2675</v>
      </c>
      <c r="K6049" t="s">
        <v>2611</v>
      </c>
      <c r="L6049" t="s">
        <v>2058</v>
      </c>
      <c r="M6049" t="s">
        <v>2059</v>
      </c>
      <c r="N6049">
        <v>9</v>
      </c>
      <c r="O6049">
        <v>239</v>
      </c>
      <c r="P6049">
        <v>0.98</v>
      </c>
      <c r="Q6049">
        <v>24480</v>
      </c>
      <c r="R6049">
        <v>3</v>
      </c>
      <c r="S6049">
        <v>87</v>
      </c>
      <c r="T6049">
        <v>0.36</v>
      </c>
      <c r="U6049">
        <v>6</v>
      </c>
      <c r="V6049">
        <v>152</v>
      </c>
      <c r="W6049">
        <v>0.62</v>
      </c>
      <c r="X6049">
        <v>0</v>
      </c>
      <c r="Y6049">
        <v>0</v>
      </c>
      <c r="Z6049">
        <v>0</v>
      </c>
      <c r="AA6049">
        <v>0</v>
      </c>
      <c r="AB6049">
        <v>0</v>
      </c>
      <c r="AC6049">
        <v>0</v>
      </c>
      <c r="AD6049">
        <v>0</v>
      </c>
      <c r="AE6049">
        <v>0</v>
      </c>
      <c r="AF6049">
        <v>0</v>
      </c>
      <c r="AG6049" t="s">
        <v>22738</v>
      </c>
      <c r="AH6049" s="21" t="str">
        <f t="shared" si="188"/>
        <v>YR25</v>
      </c>
      <c r="AI6049" s="21">
        <v>345.36</v>
      </c>
      <c r="AJ6049" s="21">
        <f t="shared" si="189"/>
        <v>99.023692810457518</v>
      </c>
      <c r="AK6049" s="21" t="s">
        <v>2063</v>
      </c>
      <c r="AL6049" t="s">
        <v>2581</v>
      </c>
      <c r="AM6049" s="26" t="s">
        <v>38</v>
      </c>
      <c r="AN6049" t="s">
        <v>2032</v>
      </c>
    </row>
    <row r="6050" spans="1:40" ht="15" hidden="1" thickTop="1" x14ac:dyDescent="0.35">
      <c r="A6050" t="s">
        <v>22786</v>
      </c>
      <c r="B6050" t="s">
        <v>22740</v>
      </c>
      <c r="C6050" t="s">
        <v>5466</v>
      </c>
      <c r="D6050" t="s">
        <v>22741</v>
      </c>
      <c r="E6050" t="s">
        <v>3820</v>
      </c>
      <c r="F6050">
        <v>1</v>
      </c>
      <c r="G6050" t="s">
        <v>2816</v>
      </c>
      <c r="H6050" t="s">
        <v>2620</v>
      </c>
      <c r="I6050" t="s">
        <v>2076</v>
      </c>
      <c r="J6050" t="s">
        <v>3821</v>
      </c>
      <c r="K6050" t="s">
        <v>2818</v>
      </c>
      <c r="L6050" t="s">
        <v>2058</v>
      </c>
      <c r="M6050" t="s">
        <v>2059</v>
      </c>
      <c r="N6050">
        <v>4</v>
      </c>
      <c r="O6050">
        <v>209</v>
      </c>
      <c r="P6050">
        <v>0.85</v>
      </c>
      <c r="Q6050">
        <v>24480</v>
      </c>
      <c r="R6050">
        <v>1</v>
      </c>
      <c r="S6050">
        <v>69</v>
      </c>
      <c r="T6050">
        <v>0.28000000000000003</v>
      </c>
      <c r="U6050">
        <v>2</v>
      </c>
      <c r="V6050">
        <v>105</v>
      </c>
      <c r="W6050">
        <v>0.43</v>
      </c>
      <c r="X6050">
        <v>0</v>
      </c>
      <c r="Y6050">
        <v>0</v>
      </c>
      <c r="Z6050">
        <v>0</v>
      </c>
      <c r="AA6050">
        <v>1</v>
      </c>
      <c r="AB6050">
        <v>35</v>
      </c>
      <c r="AC6050">
        <v>0.14000000000000001</v>
      </c>
      <c r="AD6050">
        <v>0</v>
      </c>
      <c r="AE6050">
        <v>0</v>
      </c>
      <c r="AF6050">
        <v>0</v>
      </c>
      <c r="AG6050" t="s">
        <v>22742</v>
      </c>
      <c r="AH6050" s="21" t="str">
        <f t="shared" si="188"/>
        <v>YR25</v>
      </c>
      <c r="AI6050" s="21">
        <v>345.36</v>
      </c>
      <c r="AJ6050" s="21">
        <f t="shared" si="189"/>
        <v>99.146241830065364</v>
      </c>
      <c r="AK6050" s="21" t="s">
        <v>2063</v>
      </c>
      <c r="AL6050" t="s">
        <v>2820</v>
      </c>
      <c r="AM6050" s="26" t="s">
        <v>38</v>
      </c>
      <c r="AN6050" t="s">
        <v>2033</v>
      </c>
    </row>
    <row r="6051" spans="1:40" ht="15" hidden="1" thickTop="1" x14ac:dyDescent="0.35">
      <c r="A6051" t="s">
        <v>22790</v>
      </c>
      <c r="B6051" t="s">
        <v>22744</v>
      </c>
      <c r="C6051" t="s">
        <v>2808</v>
      </c>
      <c r="D6051" t="s">
        <v>22745</v>
      </c>
      <c r="E6051" t="s">
        <v>2691</v>
      </c>
      <c r="F6051">
        <v>1</v>
      </c>
      <c r="G6051" t="s">
        <v>2633</v>
      </c>
      <c r="H6051" t="s">
        <v>2577</v>
      </c>
      <c r="I6051" t="s">
        <v>2076</v>
      </c>
      <c r="J6051" t="s">
        <v>2692</v>
      </c>
      <c r="K6051" t="s">
        <v>2635</v>
      </c>
      <c r="L6051" t="s">
        <v>2058</v>
      </c>
      <c r="M6051" t="s">
        <v>2170</v>
      </c>
      <c r="N6051">
        <v>3</v>
      </c>
      <c r="O6051">
        <v>153</v>
      </c>
      <c r="P6051">
        <v>1</v>
      </c>
      <c r="Q6051">
        <v>15300</v>
      </c>
      <c r="R6051">
        <v>2</v>
      </c>
      <c r="S6051">
        <v>128</v>
      </c>
      <c r="T6051">
        <v>0.84</v>
      </c>
      <c r="U6051">
        <v>1</v>
      </c>
      <c r="V6051">
        <v>25</v>
      </c>
      <c r="W6051">
        <v>0.16</v>
      </c>
      <c r="X6051">
        <v>0</v>
      </c>
      <c r="Y6051">
        <v>0</v>
      </c>
      <c r="Z6051">
        <v>0</v>
      </c>
      <c r="AA6051">
        <v>0</v>
      </c>
      <c r="AB6051">
        <v>0</v>
      </c>
      <c r="AC6051">
        <v>0</v>
      </c>
      <c r="AD6051">
        <v>0</v>
      </c>
      <c r="AE6051">
        <v>0</v>
      </c>
      <c r="AF6051">
        <v>0</v>
      </c>
      <c r="AG6051" t="s">
        <v>22746</v>
      </c>
      <c r="AH6051" s="21" t="str">
        <f t="shared" si="188"/>
        <v>YR25</v>
      </c>
      <c r="AI6051" s="21">
        <v>216</v>
      </c>
      <c r="AJ6051" s="21">
        <f t="shared" si="189"/>
        <v>99</v>
      </c>
      <c r="AK6051" s="21" t="s">
        <v>2063</v>
      </c>
      <c r="AL6051" t="s">
        <v>2581</v>
      </c>
      <c r="AM6051" s="26" t="s">
        <v>38</v>
      </c>
      <c r="AN6051" t="s">
        <v>2030</v>
      </c>
    </row>
    <row r="6052" spans="1:40" ht="15" hidden="1" thickTop="1" x14ac:dyDescent="0.35">
      <c r="A6052" t="s">
        <v>22794</v>
      </c>
      <c r="B6052" t="s">
        <v>22748</v>
      </c>
      <c r="C6052" t="s">
        <v>5177</v>
      </c>
      <c r="D6052" t="s">
        <v>22749</v>
      </c>
      <c r="E6052" t="s">
        <v>2646</v>
      </c>
      <c r="F6052">
        <v>1</v>
      </c>
      <c r="G6052" t="s">
        <v>2600</v>
      </c>
      <c r="H6052" t="s">
        <v>2577</v>
      </c>
      <c r="I6052" t="s">
        <v>2057</v>
      </c>
      <c r="J6052" t="s">
        <v>2601</v>
      </c>
      <c r="K6052" t="s">
        <v>2602</v>
      </c>
      <c r="L6052" t="s">
        <v>2058</v>
      </c>
      <c r="M6052" t="s">
        <v>5106</v>
      </c>
      <c r="N6052">
        <v>0</v>
      </c>
      <c r="O6052">
        <v>0</v>
      </c>
      <c r="P6052">
        <v>0</v>
      </c>
      <c r="Q6052">
        <v>9180</v>
      </c>
      <c r="R6052">
        <v>0</v>
      </c>
      <c r="S6052">
        <v>0</v>
      </c>
      <c r="T6052">
        <v>0</v>
      </c>
      <c r="U6052">
        <v>0</v>
      </c>
      <c r="V6052">
        <v>0</v>
      </c>
      <c r="W6052">
        <v>0</v>
      </c>
      <c r="X6052">
        <v>0</v>
      </c>
      <c r="Y6052">
        <v>0</v>
      </c>
      <c r="Z6052">
        <v>0</v>
      </c>
      <c r="AA6052">
        <v>0</v>
      </c>
      <c r="AB6052">
        <v>0</v>
      </c>
      <c r="AC6052">
        <v>0</v>
      </c>
      <c r="AD6052">
        <v>0</v>
      </c>
      <c r="AE6052">
        <v>0</v>
      </c>
      <c r="AF6052">
        <v>0</v>
      </c>
      <c r="AG6052" t="s">
        <v>22750</v>
      </c>
      <c r="AH6052" s="21" t="str">
        <f t="shared" si="188"/>
        <v>YT21</v>
      </c>
      <c r="AI6052" s="21">
        <v>129.60000000000002</v>
      </c>
      <c r="AJ6052" s="21">
        <f t="shared" si="189"/>
        <v>100</v>
      </c>
      <c r="AK6052" s="21" t="s">
        <v>2060</v>
      </c>
      <c r="AL6052" t="s">
        <v>2551</v>
      </c>
      <c r="AM6052" s="26" t="s">
        <v>38</v>
      </c>
      <c r="AN6052" t="s">
        <v>2029</v>
      </c>
    </row>
    <row r="6053" spans="1:40" ht="15" hidden="1" thickTop="1" x14ac:dyDescent="0.35">
      <c r="A6053" t="s">
        <v>8693</v>
      </c>
      <c r="B6053" t="s">
        <v>22752</v>
      </c>
      <c r="C6053" t="s">
        <v>6508</v>
      </c>
      <c r="D6053" t="s">
        <v>22753</v>
      </c>
      <c r="E6053" t="s">
        <v>2920</v>
      </c>
      <c r="F6053">
        <v>1</v>
      </c>
      <c r="G6053" t="s">
        <v>2682</v>
      </c>
      <c r="H6053" t="s">
        <v>2620</v>
      </c>
      <c r="I6053" t="s">
        <v>2076</v>
      </c>
      <c r="J6053" t="s">
        <v>6510</v>
      </c>
      <c r="K6053" t="s">
        <v>2684</v>
      </c>
      <c r="L6053" t="s">
        <v>2058</v>
      </c>
      <c r="M6053" t="s">
        <v>11487</v>
      </c>
      <c r="N6053">
        <v>2</v>
      </c>
      <c r="O6053">
        <v>46</v>
      </c>
      <c r="P6053">
        <v>0.3</v>
      </c>
      <c r="Q6053">
        <v>15300</v>
      </c>
      <c r="R6053">
        <v>1</v>
      </c>
      <c r="S6053">
        <v>25</v>
      </c>
      <c r="T6053">
        <v>0.16</v>
      </c>
      <c r="U6053">
        <v>1</v>
      </c>
      <c r="V6053">
        <v>21</v>
      </c>
      <c r="W6053">
        <v>0.14000000000000001</v>
      </c>
      <c r="X6053">
        <v>0</v>
      </c>
      <c r="Y6053">
        <v>0</v>
      </c>
      <c r="Z6053">
        <v>0</v>
      </c>
      <c r="AA6053">
        <v>0</v>
      </c>
      <c r="AB6053">
        <v>0</v>
      </c>
      <c r="AC6053">
        <v>0</v>
      </c>
      <c r="AD6053">
        <v>0</v>
      </c>
      <c r="AE6053">
        <v>0</v>
      </c>
      <c r="AF6053">
        <v>0</v>
      </c>
      <c r="AG6053" t="s">
        <v>22754</v>
      </c>
      <c r="AH6053" s="21" t="str">
        <f t="shared" si="188"/>
        <v>YR25</v>
      </c>
      <c r="AI6053" s="21">
        <v>216</v>
      </c>
      <c r="AJ6053" s="21">
        <f t="shared" si="189"/>
        <v>99.699346405228752</v>
      </c>
      <c r="AK6053" s="21" t="s">
        <v>2060</v>
      </c>
      <c r="AL6053" t="s">
        <v>2923</v>
      </c>
      <c r="AM6053" s="26" t="s">
        <v>38</v>
      </c>
      <c r="AN6053" t="s">
        <v>2029</v>
      </c>
    </row>
    <row r="6054" spans="1:40" ht="15" hidden="1" thickTop="1" x14ac:dyDescent="0.35">
      <c r="A6054" t="s">
        <v>22801</v>
      </c>
      <c r="B6054" t="s">
        <v>22756</v>
      </c>
      <c r="C6054" t="s">
        <v>3484</v>
      </c>
      <c r="D6054" t="s">
        <v>22757</v>
      </c>
      <c r="E6054" t="s">
        <v>3013</v>
      </c>
      <c r="F6054">
        <v>1</v>
      </c>
      <c r="G6054" t="s">
        <v>2576</v>
      </c>
      <c r="H6054" t="s">
        <v>2577</v>
      </c>
      <c r="I6054" t="s">
        <v>2057</v>
      </c>
      <c r="J6054" t="s">
        <v>2741</v>
      </c>
      <c r="K6054" t="s">
        <v>2742</v>
      </c>
      <c r="L6054" t="s">
        <v>2058</v>
      </c>
      <c r="M6054" t="s">
        <v>2059</v>
      </c>
      <c r="N6054">
        <v>3</v>
      </c>
      <c r="O6054">
        <v>109</v>
      </c>
      <c r="P6054">
        <v>0.45</v>
      </c>
      <c r="Q6054">
        <v>24480</v>
      </c>
      <c r="R6054">
        <v>0</v>
      </c>
      <c r="S6054">
        <v>0</v>
      </c>
      <c r="T6054">
        <v>0</v>
      </c>
      <c r="U6054">
        <v>3</v>
      </c>
      <c r="V6054">
        <v>109</v>
      </c>
      <c r="W6054">
        <v>0.45</v>
      </c>
      <c r="X6054">
        <v>0</v>
      </c>
      <c r="Y6054">
        <v>0</v>
      </c>
      <c r="Z6054">
        <v>0</v>
      </c>
      <c r="AA6054">
        <v>0</v>
      </c>
      <c r="AB6054">
        <v>0</v>
      </c>
      <c r="AC6054">
        <v>0</v>
      </c>
      <c r="AD6054">
        <v>0</v>
      </c>
      <c r="AE6054">
        <v>0</v>
      </c>
      <c r="AF6054">
        <v>0</v>
      </c>
      <c r="AG6054" t="s">
        <v>22758</v>
      </c>
      <c r="AH6054" s="21" t="str">
        <f t="shared" si="188"/>
        <v>YT21</v>
      </c>
      <c r="AI6054" s="21">
        <v>345.36</v>
      </c>
      <c r="AJ6054" s="21">
        <f t="shared" si="189"/>
        <v>99.554738562091501</v>
      </c>
      <c r="AK6054" s="21" t="s">
        <v>2060</v>
      </c>
      <c r="AL6054" t="s">
        <v>2551</v>
      </c>
      <c r="AM6054" s="26" t="s">
        <v>38</v>
      </c>
      <c r="AN6054" t="s">
        <v>2033</v>
      </c>
    </row>
    <row r="6055" spans="1:40" ht="15" hidden="1" thickTop="1" x14ac:dyDescent="0.35">
      <c r="A6055" t="s">
        <v>22805</v>
      </c>
      <c r="B6055" t="s">
        <v>22760</v>
      </c>
      <c r="C6055" t="s">
        <v>3100</v>
      </c>
      <c r="D6055" t="s">
        <v>22761</v>
      </c>
      <c r="E6055" t="s">
        <v>3624</v>
      </c>
      <c r="F6055">
        <v>1</v>
      </c>
      <c r="G6055" t="s">
        <v>2816</v>
      </c>
      <c r="H6055" t="s">
        <v>2620</v>
      </c>
      <c r="I6055" t="s">
        <v>2076</v>
      </c>
      <c r="J6055" t="s">
        <v>2817</v>
      </c>
      <c r="K6055" t="s">
        <v>2818</v>
      </c>
      <c r="L6055" t="s">
        <v>2058</v>
      </c>
      <c r="M6055" t="s">
        <v>2059</v>
      </c>
      <c r="N6055">
        <v>0</v>
      </c>
      <c r="O6055">
        <v>0</v>
      </c>
      <c r="P6055">
        <v>0</v>
      </c>
      <c r="Q6055">
        <v>24480</v>
      </c>
      <c r="R6055">
        <v>0</v>
      </c>
      <c r="S6055">
        <v>0</v>
      </c>
      <c r="T6055">
        <v>0</v>
      </c>
      <c r="U6055">
        <v>0</v>
      </c>
      <c r="V6055">
        <v>0</v>
      </c>
      <c r="W6055">
        <v>0</v>
      </c>
      <c r="X6055">
        <v>0</v>
      </c>
      <c r="Y6055">
        <v>0</v>
      </c>
      <c r="Z6055">
        <v>0</v>
      </c>
      <c r="AA6055">
        <v>0</v>
      </c>
      <c r="AB6055">
        <v>0</v>
      </c>
      <c r="AC6055">
        <v>0</v>
      </c>
      <c r="AD6055">
        <v>0</v>
      </c>
      <c r="AE6055">
        <v>0</v>
      </c>
      <c r="AF6055">
        <v>0</v>
      </c>
      <c r="AG6055" t="s">
        <v>22762</v>
      </c>
      <c r="AH6055" s="21" t="str">
        <f t="shared" si="188"/>
        <v>YR25</v>
      </c>
      <c r="AI6055" s="21">
        <v>345.36</v>
      </c>
      <c r="AJ6055" s="21">
        <f t="shared" si="189"/>
        <v>100</v>
      </c>
      <c r="AK6055" s="21" t="s">
        <v>2060</v>
      </c>
      <c r="AL6055" t="s">
        <v>2820</v>
      </c>
      <c r="AM6055" s="26" t="s">
        <v>38</v>
      </c>
      <c r="AN6055" t="s">
        <v>2030</v>
      </c>
    </row>
    <row r="6056" spans="1:40" ht="15" hidden="1" thickTop="1" x14ac:dyDescent="0.35">
      <c r="A6056" t="s">
        <v>22809</v>
      </c>
      <c r="B6056" t="s">
        <v>22764</v>
      </c>
      <c r="C6056" t="s">
        <v>6904</v>
      </c>
      <c r="D6056" t="s">
        <v>22765</v>
      </c>
      <c r="E6056" t="s">
        <v>2691</v>
      </c>
      <c r="F6056">
        <v>1</v>
      </c>
      <c r="G6056" t="s">
        <v>2633</v>
      </c>
      <c r="H6056" t="s">
        <v>2577</v>
      </c>
      <c r="I6056" t="s">
        <v>2076</v>
      </c>
      <c r="J6056" t="s">
        <v>2634</v>
      </c>
      <c r="K6056" t="s">
        <v>2635</v>
      </c>
      <c r="L6056" t="s">
        <v>2058</v>
      </c>
      <c r="M6056" t="s">
        <v>2170</v>
      </c>
      <c r="N6056">
        <v>0</v>
      </c>
      <c r="O6056">
        <v>0</v>
      </c>
      <c r="P6056">
        <v>0</v>
      </c>
      <c r="Q6056">
        <v>15300</v>
      </c>
      <c r="R6056">
        <v>0</v>
      </c>
      <c r="S6056">
        <v>0</v>
      </c>
      <c r="T6056">
        <v>0</v>
      </c>
      <c r="U6056">
        <v>0</v>
      </c>
      <c r="V6056">
        <v>0</v>
      </c>
      <c r="W6056">
        <v>0</v>
      </c>
      <c r="X6056">
        <v>0</v>
      </c>
      <c r="Y6056">
        <v>0</v>
      </c>
      <c r="Z6056">
        <v>0</v>
      </c>
      <c r="AA6056">
        <v>0</v>
      </c>
      <c r="AB6056">
        <v>0</v>
      </c>
      <c r="AC6056">
        <v>0</v>
      </c>
      <c r="AD6056">
        <v>0</v>
      </c>
      <c r="AE6056">
        <v>0</v>
      </c>
      <c r="AF6056">
        <v>0</v>
      </c>
      <c r="AG6056" t="s">
        <v>22766</v>
      </c>
      <c r="AH6056" s="21" t="str">
        <f t="shared" si="188"/>
        <v>YR25</v>
      </c>
      <c r="AI6056" s="21">
        <v>216</v>
      </c>
      <c r="AJ6056" s="21">
        <f t="shared" si="189"/>
        <v>100</v>
      </c>
      <c r="AK6056" s="21" t="s">
        <v>2060</v>
      </c>
      <c r="AL6056" t="s">
        <v>2581</v>
      </c>
      <c r="AM6056" s="26" t="s">
        <v>38</v>
      </c>
      <c r="AN6056" t="s">
        <v>2031</v>
      </c>
    </row>
    <row r="6057" spans="1:40" ht="15" hidden="1" thickTop="1" x14ac:dyDescent="0.35">
      <c r="A6057" t="s">
        <v>22813</v>
      </c>
      <c r="B6057" t="s">
        <v>22768</v>
      </c>
      <c r="C6057" t="s">
        <v>3180</v>
      </c>
      <c r="D6057" t="s">
        <v>22769</v>
      </c>
      <c r="E6057" t="s">
        <v>3182</v>
      </c>
      <c r="F6057">
        <v>1</v>
      </c>
      <c r="G6057" t="s">
        <v>2600</v>
      </c>
      <c r="H6057" t="s">
        <v>2577</v>
      </c>
      <c r="I6057" t="s">
        <v>2076</v>
      </c>
      <c r="J6057" t="s">
        <v>3183</v>
      </c>
      <c r="K6057" t="s">
        <v>2742</v>
      </c>
      <c r="L6057" t="s">
        <v>2058</v>
      </c>
      <c r="M6057" t="s">
        <v>2059</v>
      </c>
      <c r="N6057">
        <v>3</v>
      </c>
      <c r="O6057">
        <v>73</v>
      </c>
      <c r="P6057">
        <v>0.3</v>
      </c>
      <c r="Q6057">
        <v>24480</v>
      </c>
      <c r="R6057">
        <v>1</v>
      </c>
      <c r="S6057">
        <v>27</v>
      </c>
      <c r="T6057">
        <v>0.11</v>
      </c>
      <c r="U6057">
        <v>2</v>
      </c>
      <c r="V6057">
        <v>46</v>
      </c>
      <c r="W6057">
        <v>0.19</v>
      </c>
      <c r="X6057">
        <v>0</v>
      </c>
      <c r="Y6057">
        <v>0</v>
      </c>
      <c r="Z6057">
        <v>0</v>
      </c>
      <c r="AA6057">
        <v>0</v>
      </c>
      <c r="AB6057">
        <v>0</v>
      </c>
      <c r="AC6057">
        <v>0</v>
      </c>
      <c r="AD6057">
        <v>0</v>
      </c>
      <c r="AE6057">
        <v>0</v>
      </c>
      <c r="AF6057">
        <v>0</v>
      </c>
      <c r="AG6057" t="s">
        <v>22770</v>
      </c>
      <c r="AH6057" s="21" t="str">
        <f t="shared" si="188"/>
        <v>YR25</v>
      </c>
      <c r="AI6057" s="21">
        <v>345.36</v>
      </c>
      <c r="AJ6057" s="21">
        <f t="shared" si="189"/>
        <v>99.701797385620921</v>
      </c>
      <c r="AK6057" s="21" t="s">
        <v>2060</v>
      </c>
      <c r="AL6057" t="s">
        <v>2551</v>
      </c>
      <c r="AM6057" s="26" t="s">
        <v>38</v>
      </c>
      <c r="AN6057" t="s">
        <v>2033</v>
      </c>
    </row>
    <row r="6058" spans="1:40" ht="15" hidden="1" thickTop="1" x14ac:dyDescent="0.35">
      <c r="A6058" t="s">
        <v>22817</v>
      </c>
      <c r="B6058" t="s">
        <v>22772</v>
      </c>
      <c r="C6058" t="s">
        <v>6045</v>
      </c>
      <c r="D6058" t="s">
        <v>15739</v>
      </c>
      <c r="E6058" t="s">
        <v>4786</v>
      </c>
      <c r="F6058">
        <v>2</v>
      </c>
      <c r="G6058" t="s">
        <v>2509</v>
      </c>
      <c r="H6058" t="s">
        <v>2510</v>
      </c>
      <c r="I6058" t="s">
        <v>2076</v>
      </c>
      <c r="J6058" t="s">
        <v>2987</v>
      </c>
      <c r="K6058" t="s">
        <v>2513</v>
      </c>
      <c r="L6058" t="s">
        <v>2058</v>
      </c>
      <c r="M6058" t="s">
        <v>2059</v>
      </c>
      <c r="N6058">
        <v>6</v>
      </c>
      <c r="O6058">
        <v>159</v>
      </c>
      <c r="P6058">
        <v>0.65</v>
      </c>
      <c r="Q6058">
        <v>24480</v>
      </c>
      <c r="R6058">
        <v>2</v>
      </c>
      <c r="S6058">
        <v>61</v>
      </c>
      <c r="T6058">
        <v>0.25</v>
      </c>
      <c r="U6058">
        <v>4</v>
      </c>
      <c r="V6058">
        <v>98</v>
      </c>
      <c r="W6058">
        <v>0.4</v>
      </c>
      <c r="X6058">
        <v>0</v>
      </c>
      <c r="Y6058">
        <v>0</v>
      </c>
      <c r="Z6058">
        <v>0</v>
      </c>
      <c r="AA6058">
        <v>0</v>
      </c>
      <c r="AB6058">
        <v>0</v>
      </c>
      <c r="AC6058">
        <v>0</v>
      </c>
      <c r="AD6058">
        <v>0</v>
      </c>
      <c r="AE6058">
        <v>0</v>
      </c>
      <c r="AF6058">
        <v>0</v>
      </c>
      <c r="AG6058" t="s">
        <v>22773</v>
      </c>
      <c r="AH6058" s="21" t="str">
        <f t="shared" si="188"/>
        <v>YR25</v>
      </c>
      <c r="AI6058" s="21">
        <v>345.36</v>
      </c>
      <c r="AJ6058" s="21">
        <f t="shared" si="189"/>
        <v>99.350490196078425</v>
      </c>
      <c r="AK6058" s="21" t="s">
        <v>2060</v>
      </c>
      <c r="AL6058" t="s">
        <v>2515</v>
      </c>
      <c r="AM6058" s="26" t="s">
        <v>38</v>
      </c>
      <c r="AN6058" t="s">
        <v>2032</v>
      </c>
    </row>
    <row r="6059" spans="1:40" ht="15" hidden="1" thickTop="1" x14ac:dyDescent="0.35">
      <c r="A6059" t="s">
        <v>22821</v>
      </c>
      <c r="B6059" t="s">
        <v>22775</v>
      </c>
      <c r="C6059" t="s">
        <v>4708</v>
      </c>
      <c r="D6059" t="s">
        <v>22776</v>
      </c>
      <c r="E6059" t="s">
        <v>2575</v>
      </c>
      <c r="F6059">
        <v>1</v>
      </c>
      <c r="G6059" t="s">
        <v>2633</v>
      </c>
      <c r="H6059" t="s">
        <v>2577</v>
      </c>
      <c r="I6059" t="s">
        <v>2076</v>
      </c>
      <c r="J6059" t="s">
        <v>2675</v>
      </c>
      <c r="K6059" t="s">
        <v>2611</v>
      </c>
      <c r="L6059" t="s">
        <v>2058</v>
      </c>
      <c r="M6059" t="s">
        <v>2170</v>
      </c>
      <c r="N6059">
        <v>0</v>
      </c>
      <c r="O6059">
        <v>0</v>
      </c>
      <c r="P6059">
        <v>0</v>
      </c>
      <c r="Q6059">
        <v>15300</v>
      </c>
      <c r="R6059">
        <v>0</v>
      </c>
      <c r="S6059">
        <v>0</v>
      </c>
      <c r="T6059">
        <v>0</v>
      </c>
      <c r="U6059">
        <v>0</v>
      </c>
      <c r="V6059">
        <v>0</v>
      </c>
      <c r="W6059">
        <v>0</v>
      </c>
      <c r="X6059">
        <v>0</v>
      </c>
      <c r="Y6059">
        <v>0</v>
      </c>
      <c r="Z6059">
        <v>0</v>
      </c>
      <c r="AA6059">
        <v>0</v>
      </c>
      <c r="AB6059">
        <v>0</v>
      </c>
      <c r="AC6059">
        <v>0</v>
      </c>
      <c r="AD6059">
        <v>0</v>
      </c>
      <c r="AE6059">
        <v>0</v>
      </c>
      <c r="AF6059">
        <v>0</v>
      </c>
      <c r="AG6059" t="s">
        <v>22777</v>
      </c>
      <c r="AH6059" s="21" t="str">
        <f t="shared" si="188"/>
        <v>YR25</v>
      </c>
      <c r="AI6059" s="21">
        <v>216</v>
      </c>
      <c r="AJ6059" s="21">
        <f t="shared" si="189"/>
        <v>100</v>
      </c>
      <c r="AK6059" s="21" t="s">
        <v>2060</v>
      </c>
      <c r="AL6059" t="s">
        <v>2581</v>
      </c>
      <c r="AM6059" s="26" t="s">
        <v>38</v>
      </c>
      <c r="AN6059" t="s">
        <v>2029</v>
      </c>
    </row>
    <row r="6060" spans="1:40" ht="15" hidden="1" thickTop="1" x14ac:dyDescent="0.35">
      <c r="A6060" t="s">
        <v>8697</v>
      </c>
      <c r="B6060" t="s">
        <v>22779</v>
      </c>
      <c r="C6060" t="s">
        <v>3434</v>
      </c>
      <c r="D6060" t="s">
        <v>22780</v>
      </c>
      <c r="E6060" t="s">
        <v>2608</v>
      </c>
      <c r="F6060">
        <v>1</v>
      </c>
      <c r="G6060" t="s">
        <v>2609</v>
      </c>
      <c r="H6060" t="s">
        <v>2577</v>
      </c>
      <c r="I6060" t="s">
        <v>2057</v>
      </c>
      <c r="J6060" t="s">
        <v>2764</v>
      </c>
      <c r="K6060" t="s">
        <v>2765</v>
      </c>
      <c r="L6060" t="s">
        <v>2058</v>
      </c>
      <c r="M6060" t="s">
        <v>2059</v>
      </c>
      <c r="N6060">
        <v>3</v>
      </c>
      <c r="O6060">
        <v>100</v>
      </c>
      <c r="P6060">
        <v>0.41</v>
      </c>
      <c r="Q6060">
        <v>24480</v>
      </c>
      <c r="R6060">
        <v>2</v>
      </c>
      <c r="S6060">
        <v>86</v>
      </c>
      <c r="T6060">
        <v>0.35</v>
      </c>
      <c r="U6060">
        <v>0</v>
      </c>
      <c r="V6060">
        <v>0</v>
      </c>
      <c r="W6060">
        <v>0</v>
      </c>
      <c r="X6060">
        <v>0</v>
      </c>
      <c r="Y6060">
        <v>0</v>
      </c>
      <c r="Z6060">
        <v>0</v>
      </c>
      <c r="AA6060">
        <v>1</v>
      </c>
      <c r="AB6060">
        <v>14</v>
      </c>
      <c r="AC6060">
        <v>0.06</v>
      </c>
      <c r="AD6060">
        <v>0</v>
      </c>
      <c r="AE6060">
        <v>0</v>
      </c>
      <c r="AF6060">
        <v>0</v>
      </c>
      <c r="AG6060" t="s">
        <v>22781</v>
      </c>
      <c r="AH6060" s="21" t="str">
        <f t="shared" si="188"/>
        <v>YT21</v>
      </c>
      <c r="AI6060" s="21">
        <v>345.36</v>
      </c>
      <c r="AJ6060" s="21">
        <f t="shared" si="189"/>
        <v>99.591503267973863</v>
      </c>
      <c r="AK6060" s="21" t="s">
        <v>2060</v>
      </c>
      <c r="AL6060" t="s">
        <v>2613</v>
      </c>
      <c r="AM6060" s="26" t="s">
        <v>38</v>
      </c>
      <c r="AN6060" t="s">
        <v>2032</v>
      </c>
    </row>
    <row r="6061" spans="1:40" ht="15" hidden="1" thickTop="1" x14ac:dyDescent="0.35">
      <c r="A6061" t="s">
        <v>22828</v>
      </c>
      <c r="B6061" t="s">
        <v>22783</v>
      </c>
      <c r="C6061" t="s">
        <v>8329</v>
      </c>
      <c r="D6061" t="s">
        <v>22784</v>
      </c>
      <c r="E6061" t="s">
        <v>3013</v>
      </c>
      <c r="F6061">
        <v>1</v>
      </c>
      <c r="G6061" t="s">
        <v>2600</v>
      </c>
      <c r="H6061" t="s">
        <v>2577</v>
      </c>
      <c r="I6061" t="s">
        <v>2076</v>
      </c>
      <c r="J6061" t="s">
        <v>3183</v>
      </c>
      <c r="K6061" t="s">
        <v>2742</v>
      </c>
      <c r="L6061" t="s">
        <v>2058</v>
      </c>
      <c r="M6061" t="s">
        <v>2170</v>
      </c>
      <c r="N6061">
        <v>5</v>
      </c>
      <c r="O6061">
        <v>147</v>
      </c>
      <c r="P6061">
        <v>0.96</v>
      </c>
      <c r="Q6061">
        <v>15300</v>
      </c>
      <c r="R6061">
        <v>3</v>
      </c>
      <c r="S6061">
        <v>101</v>
      </c>
      <c r="T6061">
        <v>0.66</v>
      </c>
      <c r="U6061">
        <v>2</v>
      </c>
      <c r="V6061">
        <v>46</v>
      </c>
      <c r="W6061">
        <v>0.3</v>
      </c>
      <c r="X6061">
        <v>0</v>
      </c>
      <c r="Y6061">
        <v>0</v>
      </c>
      <c r="Z6061">
        <v>0</v>
      </c>
      <c r="AA6061">
        <v>0</v>
      </c>
      <c r="AB6061">
        <v>0</v>
      </c>
      <c r="AC6061">
        <v>0</v>
      </c>
      <c r="AD6061">
        <v>0</v>
      </c>
      <c r="AE6061">
        <v>0</v>
      </c>
      <c r="AF6061">
        <v>0</v>
      </c>
      <c r="AG6061" t="s">
        <v>22785</v>
      </c>
      <c r="AH6061" s="21" t="str">
        <f t="shared" si="188"/>
        <v>YR25</v>
      </c>
      <c r="AI6061" s="21">
        <v>216</v>
      </c>
      <c r="AJ6061" s="21">
        <f t="shared" si="189"/>
        <v>99.039215686274517</v>
      </c>
      <c r="AK6061" s="21" t="s">
        <v>2063</v>
      </c>
      <c r="AL6061" t="s">
        <v>2551</v>
      </c>
      <c r="AM6061" s="26" t="s">
        <v>38</v>
      </c>
      <c r="AN6061" t="s">
        <v>2030</v>
      </c>
    </row>
    <row r="6062" spans="1:40" ht="15" hidden="1" thickTop="1" x14ac:dyDescent="0.35">
      <c r="A6062" t="s">
        <v>8701</v>
      </c>
      <c r="B6062" t="s">
        <v>22787</v>
      </c>
      <c r="C6062" t="s">
        <v>9339</v>
      </c>
      <c r="D6062" t="s">
        <v>22788</v>
      </c>
      <c r="E6062" t="s">
        <v>2667</v>
      </c>
      <c r="F6062">
        <v>1</v>
      </c>
      <c r="G6062" t="s">
        <v>2509</v>
      </c>
      <c r="H6062" t="s">
        <v>2510</v>
      </c>
      <c r="I6062" t="s">
        <v>2076</v>
      </c>
      <c r="J6062" t="s">
        <v>9341</v>
      </c>
      <c r="K6062" t="s">
        <v>3109</v>
      </c>
      <c r="L6062" t="s">
        <v>2058</v>
      </c>
      <c r="M6062" t="s">
        <v>2059</v>
      </c>
      <c r="N6062">
        <v>17</v>
      </c>
      <c r="O6062">
        <v>375</v>
      </c>
      <c r="P6062">
        <v>1.53</v>
      </c>
      <c r="Q6062">
        <v>24480</v>
      </c>
      <c r="R6062">
        <v>4</v>
      </c>
      <c r="S6062">
        <v>93</v>
      </c>
      <c r="T6062">
        <v>0.38</v>
      </c>
      <c r="U6062">
        <v>13</v>
      </c>
      <c r="V6062">
        <v>282</v>
      </c>
      <c r="W6062">
        <v>1.1499999999999999</v>
      </c>
      <c r="X6062">
        <v>0</v>
      </c>
      <c r="Y6062">
        <v>0</v>
      </c>
      <c r="Z6062">
        <v>0</v>
      </c>
      <c r="AA6062">
        <v>0</v>
      </c>
      <c r="AB6062">
        <v>0</v>
      </c>
      <c r="AC6062">
        <v>0</v>
      </c>
      <c r="AD6062">
        <v>0</v>
      </c>
      <c r="AE6062">
        <v>0</v>
      </c>
      <c r="AF6062">
        <v>0</v>
      </c>
      <c r="AG6062" t="s">
        <v>22789</v>
      </c>
      <c r="AH6062" s="21" t="str">
        <f t="shared" si="188"/>
        <v>YR25</v>
      </c>
      <c r="AI6062" s="21">
        <v>345.36</v>
      </c>
      <c r="AJ6062" s="21">
        <f t="shared" si="189"/>
        <v>98.468137254901961</v>
      </c>
      <c r="AK6062" s="21" t="s">
        <v>2063</v>
      </c>
      <c r="AL6062" t="s">
        <v>2515</v>
      </c>
      <c r="AM6062" s="26" t="s">
        <v>38</v>
      </c>
      <c r="AN6062" t="s">
        <v>2032</v>
      </c>
    </row>
    <row r="6063" spans="1:40" ht="15" hidden="1" thickTop="1" x14ac:dyDescent="0.35">
      <c r="A6063" t="s">
        <v>22835</v>
      </c>
      <c r="B6063" t="s">
        <v>22791</v>
      </c>
      <c r="C6063" t="s">
        <v>12541</v>
      </c>
      <c r="D6063" t="s">
        <v>22792</v>
      </c>
      <c r="E6063" t="s">
        <v>48</v>
      </c>
      <c r="F6063">
        <v>1</v>
      </c>
      <c r="G6063" t="s">
        <v>2055</v>
      </c>
      <c r="H6063" t="s">
        <v>2056</v>
      </c>
      <c r="I6063" t="s">
        <v>2076</v>
      </c>
      <c r="J6063" t="s">
        <v>12543</v>
      </c>
      <c r="K6063" t="s">
        <v>42</v>
      </c>
      <c r="L6063" t="s">
        <v>2058</v>
      </c>
      <c r="M6063" t="s">
        <v>2059</v>
      </c>
      <c r="N6063">
        <v>4</v>
      </c>
      <c r="O6063">
        <v>520</v>
      </c>
      <c r="P6063">
        <v>2.12</v>
      </c>
      <c r="Q6063">
        <v>24480</v>
      </c>
      <c r="R6063">
        <v>0</v>
      </c>
      <c r="S6063">
        <v>0</v>
      </c>
      <c r="T6063">
        <v>0</v>
      </c>
      <c r="U6063">
        <v>4</v>
      </c>
      <c r="V6063">
        <v>520</v>
      </c>
      <c r="W6063">
        <v>2.12</v>
      </c>
      <c r="X6063">
        <v>0</v>
      </c>
      <c r="Y6063">
        <v>0</v>
      </c>
      <c r="Z6063">
        <v>0</v>
      </c>
      <c r="AA6063">
        <v>0</v>
      </c>
      <c r="AB6063">
        <v>0</v>
      </c>
      <c r="AC6063">
        <v>0</v>
      </c>
      <c r="AD6063">
        <v>0</v>
      </c>
      <c r="AE6063">
        <v>0</v>
      </c>
      <c r="AF6063">
        <v>0</v>
      </c>
      <c r="AG6063" t="s">
        <v>22793</v>
      </c>
      <c r="AH6063" s="21" t="str">
        <f t="shared" si="188"/>
        <v>YR25</v>
      </c>
      <c r="AI6063" s="21">
        <v>345.36</v>
      </c>
      <c r="AJ6063" s="21">
        <f t="shared" si="189"/>
        <v>97.875816993464056</v>
      </c>
      <c r="AK6063" s="21" t="s">
        <v>2063</v>
      </c>
      <c r="AL6063" t="s">
        <v>3610</v>
      </c>
      <c r="AM6063" s="26" t="s">
        <v>38</v>
      </c>
      <c r="AN6063" t="s">
        <v>2030</v>
      </c>
    </row>
    <row r="6064" spans="1:40" ht="15" hidden="1" thickTop="1" x14ac:dyDescent="0.35">
      <c r="A6064" t="s">
        <v>22839</v>
      </c>
      <c r="B6064" t="s">
        <v>22795</v>
      </c>
      <c r="C6064" t="s">
        <v>2689</v>
      </c>
      <c r="D6064" t="s">
        <v>22796</v>
      </c>
      <c r="E6064" t="s">
        <v>2691</v>
      </c>
      <c r="F6064">
        <v>1</v>
      </c>
      <c r="G6064" t="s">
        <v>2633</v>
      </c>
      <c r="H6064" t="s">
        <v>2577</v>
      </c>
      <c r="I6064" t="s">
        <v>2076</v>
      </c>
      <c r="J6064" t="s">
        <v>2692</v>
      </c>
      <c r="K6064" t="s">
        <v>2635</v>
      </c>
      <c r="L6064" t="s">
        <v>2058</v>
      </c>
      <c r="M6064" t="s">
        <v>2059</v>
      </c>
      <c r="N6064">
        <v>7</v>
      </c>
      <c r="O6064">
        <v>180</v>
      </c>
      <c r="P6064">
        <v>0.74</v>
      </c>
      <c r="Q6064">
        <v>24480</v>
      </c>
      <c r="R6064">
        <v>2</v>
      </c>
      <c r="S6064">
        <v>40</v>
      </c>
      <c r="T6064">
        <v>0.16</v>
      </c>
      <c r="U6064">
        <v>4</v>
      </c>
      <c r="V6064">
        <v>104</v>
      </c>
      <c r="W6064">
        <v>0.42</v>
      </c>
      <c r="X6064">
        <v>1</v>
      </c>
      <c r="Y6064">
        <v>36</v>
      </c>
      <c r="Z6064">
        <v>0.15</v>
      </c>
      <c r="AA6064">
        <v>0</v>
      </c>
      <c r="AB6064">
        <v>0</v>
      </c>
      <c r="AC6064">
        <v>0</v>
      </c>
      <c r="AD6064">
        <v>0</v>
      </c>
      <c r="AE6064">
        <v>0</v>
      </c>
      <c r="AF6064">
        <v>0</v>
      </c>
      <c r="AG6064" t="s">
        <v>22797</v>
      </c>
      <c r="AH6064" s="21" t="str">
        <f t="shared" si="188"/>
        <v>YR25</v>
      </c>
      <c r="AI6064" s="21">
        <v>345.36</v>
      </c>
      <c r="AJ6064" s="21">
        <f t="shared" si="189"/>
        <v>99.264705882352942</v>
      </c>
      <c r="AK6064" s="21" t="s">
        <v>2060</v>
      </c>
      <c r="AL6064" t="s">
        <v>2581</v>
      </c>
      <c r="AM6064" s="26" t="s">
        <v>38</v>
      </c>
      <c r="AN6064" t="s">
        <v>2032</v>
      </c>
    </row>
    <row r="6065" spans="1:40" ht="15" hidden="1" thickTop="1" x14ac:dyDescent="0.35">
      <c r="A6065" t="s">
        <v>22843</v>
      </c>
      <c r="B6065" t="s">
        <v>22798</v>
      </c>
      <c r="C6065" t="s">
        <v>3434</v>
      </c>
      <c r="D6065" t="s">
        <v>22799</v>
      </c>
      <c r="E6065" t="s">
        <v>2608</v>
      </c>
      <c r="F6065">
        <v>1</v>
      </c>
      <c r="G6065" t="s">
        <v>2609</v>
      </c>
      <c r="H6065" t="s">
        <v>2577</v>
      </c>
      <c r="I6065" t="s">
        <v>2057</v>
      </c>
      <c r="J6065" t="s">
        <v>2764</v>
      </c>
      <c r="K6065" t="s">
        <v>2765</v>
      </c>
      <c r="L6065" t="s">
        <v>2058</v>
      </c>
      <c r="M6065" t="s">
        <v>2059</v>
      </c>
      <c r="N6065">
        <v>1</v>
      </c>
      <c r="O6065">
        <v>75</v>
      </c>
      <c r="P6065">
        <v>0.31</v>
      </c>
      <c r="Q6065">
        <v>24480</v>
      </c>
      <c r="R6065">
        <v>1</v>
      </c>
      <c r="S6065">
        <v>75</v>
      </c>
      <c r="T6065">
        <v>0.31</v>
      </c>
      <c r="U6065">
        <v>0</v>
      </c>
      <c r="V6065">
        <v>0</v>
      </c>
      <c r="W6065">
        <v>0</v>
      </c>
      <c r="X6065">
        <v>0</v>
      </c>
      <c r="Y6065">
        <v>0</v>
      </c>
      <c r="Z6065">
        <v>0</v>
      </c>
      <c r="AA6065">
        <v>0</v>
      </c>
      <c r="AB6065">
        <v>0</v>
      </c>
      <c r="AC6065">
        <v>0</v>
      </c>
      <c r="AD6065">
        <v>0</v>
      </c>
      <c r="AE6065">
        <v>0</v>
      </c>
      <c r="AF6065">
        <v>0</v>
      </c>
      <c r="AG6065" t="s">
        <v>22800</v>
      </c>
      <c r="AH6065" s="21" t="str">
        <f t="shared" si="188"/>
        <v>YT21</v>
      </c>
      <c r="AI6065" s="21">
        <v>345.36</v>
      </c>
      <c r="AJ6065" s="21">
        <f t="shared" si="189"/>
        <v>99.693627450980387</v>
      </c>
      <c r="AK6065" s="21" t="s">
        <v>2060</v>
      </c>
      <c r="AL6065" t="s">
        <v>2613</v>
      </c>
      <c r="AM6065" s="26" t="s">
        <v>38</v>
      </c>
      <c r="AN6065" t="s">
        <v>2030</v>
      </c>
    </row>
    <row r="6066" spans="1:40" ht="15" hidden="1" thickTop="1" x14ac:dyDescent="0.35">
      <c r="A6066" t="s">
        <v>22846</v>
      </c>
      <c r="B6066" t="s">
        <v>22802</v>
      </c>
      <c r="C6066" t="s">
        <v>3484</v>
      </c>
      <c r="D6066" t="s">
        <v>22803</v>
      </c>
      <c r="E6066" t="s">
        <v>3013</v>
      </c>
      <c r="F6066">
        <v>1</v>
      </c>
      <c r="G6066" t="s">
        <v>2600</v>
      </c>
      <c r="H6066" t="s">
        <v>2577</v>
      </c>
      <c r="I6066" t="s">
        <v>2076</v>
      </c>
      <c r="J6066" t="s">
        <v>2741</v>
      </c>
      <c r="K6066" t="s">
        <v>2742</v>
      </c>
      <c r="L6066" t="s">
        <v>2058</v>
      </c>
      <c r="M6066" t="s">
        <v>2059</v>
      </c>
      <c r="N6066">
        <v>3</v>
      </c>
      <c r="O6066">
        <v>140</v>
      </c>
      <c r="P6066">
        <v>0.56999999999999995</v>
      </c>
      <c r="Q6066">
        <v>24480</v>
      </c>
      <c r="R6066">
        <v>2</v>
      </c>
      <c r="S6066">
        <v>76</v>
      </c>
      <c r="T6066">
        <v>0.31</v>
      </c>
      <c r="U6066">
        <v>1</v>
      </c>
      <c r="V6066">
        <v>64</v>
      </c>
      <c r="W6066">
        <v>0.26</v>
      </c>
      <c r="X6066">
        <v>0</v>
      </c>
      <c r="Y6066">
        <v>0</v>
      </c>
      <c r="Z6066">
        <v>0</v>
      </c>
      <c r="AA6066">
        <v>0</v>
      </c>
      <c r="AB6066">
        <v>0</v>
      </c>
      <c r="AC6066">
        <v>0</v>
      </c>
      <c r="AD6066">
        <v>0</v>
      </c>
      <c r="AE6066">
        <v>0</v>
      </c>
      <c r="AF6066">
        <v>0</v>
      </c>
      <c r="AG6066" t="s">
        <v>22804</v>
      </c>
      <c r="AH6066" s="21" t="str">
        <f t="shared" si="188"/>
        <v>YR25</v>
      </c>
      <c r="AI6066" s="21">
        <v>345.36</v>
      </c>
      <c r="AJ6066" s="21">
        <f t="shared" si="189"/>
        <v>99.428104575163403</v>
      </c>
      <c r="AK6066" s="21" t="s">
        <v>2060</v>
      </c>
      <c r="AL6066" t="s">
        <v>2551</v>
      </c>
      <c r="AM6066" s="26" t="s">
        <v>38</v>
      </c>
      <c r="AN6066" t="s">
        <v>2032</v>
      </c>
    </row>
    <row r="6067" spans="1:40" ht="15" hidden="1" thickTop="1" x14ac:dyDescent="0.35">
      <c r="A6067" t="s">
        <v>22850</v>
      </c>
      <c r="B6067" t="s">
        <v>22806</v>
      </c>
      <c r="C6067" t="s">
        <v>4062</v>
      </c>
      <c r="D6067" t="s">
        <v>22807</v>
      </c>
      <c r="E6067" t="s">
        <v>2646</v>
      </c>
      <c r="F6067">
        <v>1</v>
      </c>
      <c r="G6067" t="s">
        <v>2600</v>
      </c>
      <c r="H6067" t="s">
        <v>2577</v>
      </c>
      <c r="I6067" t="s">
        <v>2076</v>
      </c>
      <c r="J6067" t="s">
        <v>2647</v>
      </c>
      <c r="K6067" t="s">
        <v>2602</v>
      </c>
      <c r="L6067" t="s">
        <v>2058</v>
      </c>
      <c r="M6067" t="s">
        <v>2170</v>
      </c>
      <c r="N6067">
        <v>2</v>
      </c>
      <c r="O6067">
        <v>34</v>
      </c>
      <c r="P6067">
        <v>0.22</v>
      </c>
      <c r="Q6067">
        <v>15300</v>
      </c>
      <c r="R6067">
        <v>0</v>
      </c>
      <c r="S6067">
        <v>0</v>
      </c>
      <c r="T6067">
        <v>0</v>
      </c>
      <c r="U6067">
        <v>2</v>
      </c>
      <c r="V6067">
        <v>34</v>
      </c>
      <c r="W6067">
        <v>0.22</v>
      </c>
      <c r="X6067">
        <v>0</v>
      </c>
      <c r="Y6067">
        <v>0</v>
      </c>
      <c r="Z6067">
        <v>0</v>
      </c>
      <c r="AA6067">
        <v>0</v>
      </c>
      <c r="AB6067">
        <v>0</v>
      </c>
      <c r="AC6067">
        <v>0</v>
      </c>
      <c r="AD6067">
        <v>0</v>
      </c>
      <c r="AE6067">
        <v>0</v>
      </c>
      <c r="AF6067">
        <v>0</v>
      </c>
      <c r="AG6067" t="s">
        <v>22808</v>
      </c>
      <c r="AH6067" s="21" t="str">
        <f t="shared" si="188"/>
        <v>YR25</v>
      </c>
      <c r="AI6067" s="21">
        <v>216</v>
      </c>
      <c r="AJ6067" s="21">
        <f t="shared" si="189"/>
        <v>99.777777777777771</v>
      </c>
      <c r="AK6067" s="21" t="s">
        <v>2060</v>
      </c>
      <c r="AL6067" t="s">
        <v>2551</v>
      </c>
      <c r="AM6067" s="26" t="s">
        <v>38</v>
      </c>
      <c r="AN6067" t="s">
        <v>2032</v>
      </c>
    </row>
    <row r="6068" spans="1:40" ht="15" hidden="1" thickTop="1" x14ac:dyDescent="0.35">
      <c r="A6068" t="s">
        <v>22854</v>
      </c>
      <c r="B6068" t="s">
        <v>22810</v>
      </c>
      <c r="C6068" t="s">
        <v>4266</v>
      </c>
      <c r="D6068" t="s">
        <v>22811</v>
      </c>
      <c r="E6068" t="s">
        <v>558</v>
      </c>
      <c r="F6068">
        <v>1</v>
      </c>
      <c r="G6068" t="s">
        <v>2524</v>
      </c>
      <c r="H6068" t="s">
        <v>2056</v>
      </c>
      <c r="I6068" t="s">
        <v>2076</v>
      </c>
      <c r="J6068" t="s">
        <v>2539</v>
      </c>
      <c r="K6068" t="s">
        <v>62</v>
      </c>
      <c r="L6068" t="s">
        <v>2058</v>
      </c>
      <c r="M6068" t="s">
        <v>2059</v>
      </c>
      <c r="N6068">
        <v>3</v>
      </c>
      <c r="O6068">
        <v>67</v>
      </c>
      <c r="P6068">
        <v>0.27</v>
      </c>
      <c r="Q6068">
        <v>24480</v>
      </c>
      <c r="R6068">
        <v>1</v>
      </c>
      <c r="S6068">
        <v>27</v>
      </c>
      <c r="T6068">
        <v>0.11</v>
      </c>
      <c r="U6068">
        <v>2</v>
      </c>
      <c r="V6068">
        <v>40</v>
      </c>
      <c r="W6068">
        <v>0.16</v>
      </c>
      <c r="X6068">
        <v>0</v>
      </c>
      <c r="Y6068">
        <v>0</v>
      </c>
      <c r="Z6068">
        <v>0</v>
      </c>
      <c r="AA6068">
        <v>0</v>
      </c>
      <c r="AB6068">
        <v>0</v>
      </c>
      <c r="AC6068">
        <v>0</v>
      </c>
      <c r="AD6068">
        <v>0</v>
      </c>
      <c r="AE6068">
        <v>0</v>
      </c>
      <c r="AF6068">
        <v>0</v>
      </c>
      <c r="AG6068" t="s">
        <v>22812</v>
      </c>
      <c r="AH6068" s="21" t="str">
        <f t="shared" si="188"/>
        <v>YR25</v>
      </c>
      <c r="AI6068" s="21">
        <v>345.36</v>
      </c>
      <c r="AJ6068" s="21">
        <f t="shared" si="189"/>
        <v>99.726307189542482</v>
      </c>
      <c r="AK6068" s="21" t="s">
        <v>2060</v>
      </c>
      <c r="AL6068" t="s">
        <v>2527</v>
      </c>
      <c r="AM6068" s="26" t="s">
        <v>38</v>
      </c>
      <c r="AN6068" t="s">
        <v>2030</v>
      </c>
    </row>
    <row r="6069" spans="1:40" ht="15" hidden="1" thickTop="1" x14ac:dyDescent="0.35">
      <c r="A6069" t="s">
        <v>22858</v>
      </c>
      <c r="B6069" t="s">
        <v>22814</v>
      </c>
      <c r="C6069" t="s">
        <v>2870</v>
      </c>
      <c r="D6069" t="s">
        <v>22815</v>
      </c>
      <c r="E6069" t="s">
        <v>2691</v>
      </c>
      <c r="F6069">
        <v>1</v>
      </c>
      <c r="G6069" t="s">
        <v>2633</v>
      </c>
      <c r="H6069" t="s">
        <v>2577</v>
      </c>
      <c r="I6069" t="s">
        <v>2076</v>
      </c>
      <c r="J6069" t="s">
        <v>2692</v>
      </c>
      <c r="K6069" t="s">
        <v>2635</v>
      </c>
      <c r="L6069" t="s">
        <v>2058</v>
      </c>
      <c r="M6069" t="s">
        <v>2059</v>
      </c>
      <c r="N6069">
        <v>3</v>
      </c>
      <c r="O6069">
        <v>68</v>
      </c>
      <c r="P6069">
        <v>0.28000000000000003</v>
      </c>
      <c r="Q6069">
        <v>24480</v>
      </c>
      <c r="R6069">
        <v>2</v>
      </c>
      <c r="S6069">
        <v>48</v>
      </c>
      <c r="T6069">
        <v>0.2</v>
      </c>
      <c r="U6069">
        <v>1</v>
      </c>
      <c r="V6069">
        <v>20</v>
      </c>
      <c r="W6069">
        <v>0.08</v>
      </c>
      <c r="X6069">
        <v>0</v>
      </c>
      <c r="Y6069">
        <v>0</v>
      </c>
      <c r="Z6069">
        <v>0</v>
      </c>
      <c r="AA6069">
        <v>0</v>
      </c>
      <c r="AB6069">
        <v>0</v>
      </c>
      <c r="AC6069">
        <v>0</v>
      </c>
      <c r="AD6069">
        <v>0</v>
      </c>
      <c r="AE6069">
        <v>0</v>
      </c>
      <c r="AF6069">
        <v>0</v>
      </c>
      <c r="AG6069" t="s">
        <v>22816</v>
      </c>
      <c r="AH6069" s="21" t="str">
        <f t="shared" si="188"/>
        <v>YR25</v>
      </c>
      <c r="AI6069" s="21">
        <v>345.36</v>
      </c>
      <c r="AJ6069" s="21">
        <f t="shared" si="189"/>
        <v>99.722222222222229</v>
      </c>
      <c r="AK6069" s="21" t="s">
        <v>2060</v>
      </c>
      <c r="AL6069" t="s">
        <v>2581</v>
      </c>
      <c r="AM6069" s="26" t="s">
        <v>38</v>
      </c>
      <c r="AN6069" t="s">
        <v>2032</v>
      </c>
    </row>
    <row r="6070" spans="1:40" ht="15" hidden="1" thickTop="1" x14ac:dyDescent="0.35">
      <c r="A6070" t="s">
        <v>22862</v>
      </c>
      <c r="B6070" t="s">
        <v>22818</v>
      </c>
      <c r="C6070" t="s">
        <v>14727</v>
      </c>
      <c r="D6070" t="s">
        <v>22819</v>
      </c>
      <c r="E6070" t="s">
        <v>2646</v>
      </c>
      <c r="F6070">
        <v>1</v>
      </c>
      <c r="G6070" t="s">
        <v>2600</v>
      </c>
      <c r="H6070" t="s">
        <v>2577</v>
      </c>
      <c r="I6070" t="s">
        <v>2076</v>
      </c>
      <c r="J6070" t="s">
        <v>2647</v>
      </c>
      <c r="K6070" t="s">
        <v>2602</v>
      </c>
      <c r="L6070" t="s">
        <v>2058</v>
      </c>
      <c r="M6070" t="s">
        <v>2170</v>
      </c>
      <c r="N6070">
        <v>5</v>
      </c>
      <c r="O6070">
        <v>79</v>
      </c>
      <c r="P6070">
        <v>0.52</v>
      </c>
      <c r="Q6070">
        <v>15300</v>
      </c>
      <c r="R6070">
        <v>1</v>
      </c>
      <c r="S6070">
        <v>3</v>
      </c>
      <c r="T6070">
        <v>0.02</v>
      </c>
      <c r="U6070">
        <v>4</v>
      </c>
      <c r="V6070">
        <v>76</v>
      </c>
      <c r="W6070">
        <v>0.5</v>
      </c>
      <c r="X6070">
        <v>0</v>
      </c>
      <c r="Y6070">
        <v>0</v>
      </c>
      <c r="Z6070">
        <v>0</v>
      </c>
      <c r="AA6070">
        <v>0</v>
      </c>
      <c r="AB6070">
        <v>0</v>
      </c>
      <c r="AC6070">
        <v>0</v>
      </c>
      <c r="AD6070">
        <v>0</v>
      </c>
      <c r="AE6070">
        <v>0</v>
      </c>
      <c r="AF6070">
        <v>0</v>
      </c>
      <c r="AG6070" t="s">
        <v>22820</v>
      </c>
      <c r="AH6070" s="21" t="str">
        <f t="shared" si="188"/>
        <v>YR25</v>
      </c>
      <c r="AI6070" s="21">
        <v>216</v>
      </c>
      <c r="AJ6070" s="21">
        <f t="shared" si="189"/>
        <v>99.48366013071896</v>
      </c>
      <c r="AK6070" s="21" t="s">
        <v>2060</v>
      </c>
      <c r="AL6070" t="s">
        <v>2551</v>
      </c>
      <c r="AM6070" s="26" t="s">
        <v>38</v>
      </c>
      <c r="AN6070" t="s">
        <v>2030</v>
      </c>
    </row>
    <row r="6071" spans="1:40" ht="15" hidden="1" thickTop="1" x14ac:dyDescent="0.35">
      <c r="A6071" t="s">
        <v>22866</v>
      </c>
      <c r="B6071" t="s">
        <v>22822</v>
      </c>
      <c r="C6071" t="s">
        <v>5803</v>
      </c>
      <c r="D6071" t="s">
        <v>22823</v>
      </c>
      <c r="E6071" t="s">
        <v>561</v>
      </c>
      <c r="F6071">
        <v>1</v>
      </c>
      <c r="G6071" t="s">
        <v>2524</v>
      </c>
      <c r="H6071" t="s">
        <v>2056</v>
      </c>
      <c r="I6071" t="s">
        <v>2076</v>
      </c>
      <c r="J6071" t="s">
        <v>3893</v>
      </c>
      <c r="K6071" t="s">
        <v>62</v>
      </c>
      <c r="L6071" t="s">
        <v>2058</v>
      </c>
      <c r="M6071" t="s">
        <v>2059</v>
      </c>
      <c r="N6071">
        <v>15</v>
      </c>
      <c r="O6071">
        <v>590</v>
      </c>
      <c r="P6071">
        <v>2.41</v>
      </c>
      <c r="Q6071">
        <v>24480</v>
      </c>
      <c r="R6071">
        <v>9</v>
      </c>
      <c r="S6071">
        <v>295</v>
      </c>
      <c r="T6071">
        <v>1.21</v>
      </c>
      <c r="U6071">
        <v>5</v>
      </c>
      <c r="V6071">
        <v>273</v>
      </c>
      <c r="W6071">
        <v>1.1200000000000001</v>
      </c>
      <c r="X6071">
        <v>1</v>
      </c>
      <c r="Y6071">
        <v>22</v>
      </c>
      <c r="Z6071">
        <v>0.09</v>
      </c>
      <c r="AA6071">
        <v>0</v>
      </c>
      <c r="AB6071">
        <v>0</v>
      </c>
      <c r="AC6071">
        <v>0</v>
      </c>
      <c r="AD6071">
        <v>0</v>
      </c>
      <c r="AE6071">
        <v>0</v>
      </c>
      <c r="AF6071">
        <v>0</v>
      </c>
      <c r="AG6071" t="s">
        <v>22824</v>
      </c>
      <c r="AH6071" s="21" t="str">
        <f t="shared" si="188"/>
        <v>YR25</v>
      </c>
      <c r="AI6071" s="21">
        <v>345.36</v>
      </c>
      <c r="AJ6071" s="21">
        <f t="shared" si="189"/>
        <v>97.58986928104575</v>
      </c>
      <c r="AK6071" s="21" t="s">
        <v>2063</v>
      </c>
      <c r="AL6071" t="s">
        <v>2527</v>
      </c>
      <c r="AM6071" s="26" t="s">
        <v>38</v>
      </c>
      <c r="AN6071" t="s">
        <v>2033</v>
      </c>
    </row>
    <row r="6072" spans="1:40" ht="15" hidden="1" thickTop="1" x14ac:dyDescent="0.35">
      <c r="A6072" t="s">
        <v>22870</v>
      </c>
      <c r="B6072" t="s">
        <v>22825</v>
      </c>
      <c r="C6072" t="s">
        <v>7533</v>
      </c>
      <c r="D6072" t="s">
        <v>22826</v>
      </c>
      <c r="E6072" t="s">
        <v>3013</v>
      </c>
      <c r="F6072">
        <v>1</v>
      </c>
      <c r="G6072" t="s">
        <v>2600</v>
      </c>
      <c r="H6072" t="s">
        <v>2577</v>
      </c>
      <c r="I6072" t="s">
        <v>2076</v>
      </c>
      <c r="J6072" t="s">
        <v>3183</v>
      </c>
      <c r="K6072" t="s">
        <v>2742</v>
      </c>
      <c r="L6072" t="s">
        <v>2058</v>
      </c>
      <c r="M6072" t="s">
        <v>2059</v>
      </c>
      <c r="N6072">
        <v>8</v>
      </c>
      <c r="O6072">
        <v>189</v>
      </c>
      <c r="P6072">
        <v>0.77</v>
      </c>
      <c r="Q6072">
        <v>24480</v>
      </c>
      <c r="R6072">
        <v>3</v>
      </c>
      <c r="S6072">
        <v>62</v>
      </c>
      <c r="T6072">
        <v>0.25</v>
      </c>
      <c r="U6072">
        <v>5</v>
      </c>
      <c r="V6072">
        <v>127</v>
      </c>
      <c r="W6072">
        <v>0.52</v>
      </c>
      <c r="X6072">
        <v>0</v>
      </c>
      <c r="Y6072">
        <v>0</v>
      </c>
      <c r="Z6072">
        <v>0</v>
      </c>
      <c r="AA6072">
        <v>0</v>
      </c>
      <c r="AB6072">
        <v>0</v>
      </c>
      <c r="AC6072">
        <v>0</v>
      </c>
      <c r="AD6072">
        <v>0</v>
      </c>
      <c r="AE6072">
        <v>0</v>
      </c>
      <c r="AF6072">
        <v>0</v>
      </c>
      <c r="AG6072" t="s">
        <v>22827</v>
      </c>
      <c r="AH6072" s="21" t="str">
        <f t="shared" si="188"/>
        <v>YR25</v>
      </c>
      <c r="AI6072" s="21">
        <v>345.36</v>
      </c>
      <c r="AJ6072" s="21">
        <f t="shared" si="189"/>
        <v>99.227941176470594</v>
      </c>
      <c r="AK6072" s="21" t="s">
        <v>2060</v>
      </c>
      <c r="AL6072" t="s">
        <v>2551</v>
      </c>
      <c r="AM6072" s="26" t="s">
        <v>38</v>
      </c>
      <c r="AN6072" t="s">
        <v>2033</v>
      </c>
    </row>
    <row r="6073" spans="1:40" ht="15" hidden="1" thickTop="1" x14ac:dyDescent="0.35">
      <c r="A6073" t="s">
        <v>22874</v>
      </c>
      <c r="B6073" t="s">
        <v>22829</v>
      </c>
      <c r="C6073" t="s">
        <v>5177</v>
      </c>
      <c r="D6073" t="s">
        <v>22830</v>
      </c>
      <c r="E6073" t="s">
        <v>2646</v>
      </c>
      <c r="F6073">
        <v>1</v>
      </c>
      <c r="G6073" t="s">
        <v>2600</v>
      </c>
      <c r="H6073" t="s">
        <v>2577</v>
      </c>
      <c r="I6073" t="s">
        <v>2076</v>
      </c>
      <c r="J6073" t="s">
        <v>2601</v>
      </c>
      <c r="K6073" t="s">
        <v>2602</v>
      </c>
      <c r="L6073" t="s">
        <v>2058</v>
      </c>
      <c r="M6073" t="s">
        <v>2488</v>
      </c>
      <c r="N6073">
        <v>8</v>
      </c>
      <c r="O6073">
        <v>251</v>
      </c>
      <c r="P6073">
        <v>1.54</v>
      </c>
      <c r="Q6073">
        <v>16320</v>
      </c>
      <c r="R6073">
        <v>1</v>
      </c>
      <c r="S6073">
        <v>22</v>
      </c>
      <c r="T6073">
        <v>0.13</v>
      </c>
      <c r="U6073">
        <v>7</v>
      </c>
      <c r="V6073">
        <v>229</v>
      </c>
      <c r="W6073">
        <v>1.4</v>
      </c>
      <c r="X6073">
        <v>0</v>
      </c>
      <c r="Y6073">
        <v>0</v>
      </c>
      <c r="Z6073">
        <v>0</v>
      </c>
      <c r="AA6073">
        <v>0</v>
      </c>
      <c r="AB6073">
        <v>0</v>
      </c>
      <c r="AC6073">
        <v>0</v>
      </c>
      <c r="AD6073">
        <v>0</v>
      </c>
      <c r="AE6073">
        <v>0</v>
      </c>
      <c r="AF6073">
        <v>0</v>
      </c>
      <c r="AG6073" t="s">
        <v>22831</v>
      </c>
      <c r="AH6073" s="21" t="str">
        <f t="shared" si="188"/>
        <v>YR25</v>
      </c>
      <c r="AI6073" s="21">
        <v>230.40000000000003</v>
      </c>
      <c r="AJ6073" s="21">
        <f t="shared" si="189"/>
        <v>98.462009803921575</v>
      </c>
      <c r="AK6073" s="21" t="s">
        <v>2063</v>
      </c>
      <c r="AL6073" t="s">
        <v>2551</v>
      </c>
      <c r="AM6073" s="26" t="s">
        <v>38</v>
      </c>
      <c r="AN6073" t="s">
        <v>2033</v>
      </c>
    </row>
    <row r="6074" spans="1:40" ht="15" hidden="1" thickTop="1" x14ac:dyDescent="0.35">
      <c r="A6074" t="s">
        <v>22878</v>
      </c>
      <c r="B6074" t="s">
        <v>22832</v>
      </c>
      <c r="C6074" t="s">
        <v>3954</v>
      </c>
      <c r="D6074" t="s">
        <v>22833</v>
      </c>
      <c r="E6074" t="s">
        <v>561</v>
      </c>
      <c r="F6074">
        <v>2</v>
      </c>
      <c r="G6074" t="s">
        <v>2524</v>
      </c>
      <c r="H6074" t="s">
        <v>2056</v>
      </c>
      <c r="I6074" t="s">
        <v>2076</v>
      </c>
      <c r="J6074" t="s">
        <v>3956</v>
      </c>
      <c r="K6074" t="s">
        <v>62</v>
      </c>
      <c r="L6074" t="s">
        <v>2058</v>
      </c>
      <c r="M6074" t="s">
        <v>2059</v>
      </c>
      <c r="N6074">
        <v>3</v>
      </c>
      <c r="O6074">
        <v>202</v>
      </c>
      <c r="P6074">
        <v>0.83</v>
      </c>
      <c r="Q6074">
        <v>24480</v>
      </c>
      <c r="R6074">
        <v>2</v>
      </c>
      <c r="S6074">
        <v>166</v>
      </c>
      <c r="T6074">
        <v>0.68</v>
      </c>
      <c r="U6074">
        <v>1</v>
      </c>
      <c r="V6074">
        <v>36</v>
      </c>
      <c r="W6074">
        <v>0.15</v>
      </c>
      <c r="X6074">
        <v>0</v>
      </c>
      <c r="Y6074">
        <v>0</v>
      </c>
      <c r="Z6074">
        <v>0</v>
      </c>
      <c r="AA6074">
        <v>0</v>
      </c>
      <c r="AB6074">
        <v>0</v>
      </c>
      <c r="AC6074">
        <v>0</v>
      </c>
      <c r="AD6074">
        <v>0</v>
      </c>
      <c r="AE6074">
        <v>0</v>
      </c>
      <c r="AF6074">
        <v>0</v>
      </c>
      <c r="AG6074" t="s">
        <v>22834</v>
      </c>
      <c r="AH6074" s="21" t="str">
        <f t="shared" si="188"/>
        <v>YR25</v>
      </c>
      <c r="AI6074" s="21">
        <v>345.36</v>
      </c>
      <c r="AJ6074" s="21">
        <f t="shared" si="189"/>
        <v>99.174836601307192</v>
      </c>
      <c r="AK6074" s="21" t="s">
        <v>2063</v>
      </c>
      <c r="AL6074" t="s">
        <v>2527</v>
      </c>
      <c r="AM6074" s="26" t="s">
        <v>38</v>
      </c>
      <c r="AN6074" t="s">
        <v>2030</v>
      </c>
    </row>
    <row r="6075" spans="1:40" ht="15" hidden="1" thickTop="1" x14ac:dyDescent="0.35">
      <c r="A6075" t="s">
        <v>22882</v>
      </c>
      <c r="B6075" t="s">
        <v>22836</v>
      </c>
      <c r="C6075" t="s">
        <v>2889</v>
      </c>
      <c r="D6075" t="s">
        <v>22837</v>
      </c>
      <c r="E6075" t="s">
        <v>3193</v>
      </c>
      <c r="F6075">
        <v>1</v>
      </c>
      <c r="G6075" t="s">
        <v>2609</v>
      </c>
      <c r="H6075" t="s">
        <v>2577</v>
      </c>
      <c r="I6075" t="s">
        <v>2076</v>
      </c>
      <c r="J6075" t="s">
        <v>2764</v>
      </c>
      <c r="K6075" t="s">
        <v>2765</v>
      </c>
      <c r="L6075" t="s">
        <v>2058</v>
      </c>
      <c r="M6075" t="s">
        <v>2782</v>
      </c>
      <c r="N6075">
        <v>0</v>
      </c>
      <c r="O6075">
        <v>0</v>
      </c>
      <c r="P6075">
        <v>0</v>
      </c>
      <c r="Q6075">
        <v>13770</v>
      </c>
      <c r="R6075">
        <v>0</v>
      </c>
      <c r="S6075">
        <v>0</v>
      </c>
      <c r="T6075">
        <v>0</v>
      </c>
      <c r="U6075">
        <v>0</v>
      </c>
      <c r="V6075">
        <v>0</v>
      </c>
      <c r="W6075">
        <v>0</v>
      </c>
      <c r="X6075">
        <v>0</v>
      </c>
      <c r="Y6075">
        <v>0</v>
      </c>
      <c r="Z6075">
        <v>0</v>
      </c>
      <c r="AA6075">
        <v>0</v>
      </c>
      <c r="AB6075">
        <v>0</v>
      </c>
      <c r="AC6075">
        <v>0</v>
      </c>
      <c r="AD6075">
        <v>0</v>
      </c>
      <c r="AE6075">
        <v>0</v>
      </c>
      <c r="AF6075">
        <v>0</v>
      </c>
      <c r="AG6075" t="s">
        <v>22838</v>
      </c>
      <c r="AH6075" s="21" t="str">
        <f t="shared" si="188"/>
        <v>YR25</v>
      </c>
      <c r="AI6075" s="21">
        <v>194.4</v>
      </c>
      <c r="AJ6075" s="21">
        <f t="shared" si="189"/>
        <v>100</v>
      </c>
      <c r="AK6075" s="21" t="s">
        <v>2060</v>
      </c>
      <c r="AL6075" t="s">
        <v>2613</v>
      </c>
      <c r="AM6075" s="26" t="s">
        <v>38</v>
      </c>
      <c r="AN6075" t="s">
        <v>2029</v>
      </c>
    </row>
    <row r="6076" spans="1:40" ht="15" hidden="1" thickTop="1" x14ac:dyDescent="0.35">
      <c r="A6076" t="s">
        <v>22886</v>
      </c>
      <c r="B6076" t="s">
        <v>22840</v>
      </c>
      <c r="C6076" t="s">
        <v>4374</v>
      </c>
      <c r="D6076" t="s">
        <v>22841</v>
      </c>
      <c r="E6076" t="s">
        <v>2646</v>
      </c>
      <c r="F6076">
        <v>1</v>
      </c>
      <c r="G6076" t="s">
        <v>2600</v>
      </c>
      <c r="H6076" t="s">
        <v>2577</v>
      </c>
      <c r="I6076" t="s">
        <v>2076</v>
      </c>
      <c r="J6076" t="s">
        <v>2601</v>
      </c>
      <c r="K6076" t="s">
        <v>2602</v>
      </c>
      <c r="L6076" t="s">
        <v>2058</v>
      </c>
      <c r="M6076" t="s">
        <v>2059</v>
      </c>
      <c r="N6076">
        <v>3</v>
      </c>
      <c r="O6076">
        <v>95</v>
      </c>
      <c r="P6076">
        <v>0.39</v>
      </c>
      <c r="Q6076">
        <v>24480</v>
      </c>
      <c r="R6076">
        <v>0</v>
      </c>
      <c r="S6076">
        <v>0</v>
      </c>
      <c r="T6076">
        <v>0</v>
      </c>
      <c r="U6076">
        <v>2</v>
      </c>
      <c r="V6076">
        <v>68</v>
      </c>
      <c r="W6076">
        <v>0.28000000000000003</v>
      </c>
      <c r="X6076">
        <v>0</v>
      </c>
      <c r="Y6076">
        <v>0</v>
      </c>
      <c r="Z6076">
        <v>0</v>
      </c>
      <c r="AA6076">
        <v>1</v>
      </c>
      <c r="AB6076">
        <v>27</v>
      </c>
      <c r="AC6076">
        <v>0.11</v>
      </c>
      <c r="AD6076">
        <v>0</v>
      </c>
      <c r="AE6076">
        <v>0</v>
      </c>
      <c r="AF6076">
        <v>0</v>
      </c>
      <c r="AG6076" t="s">
        <v>22842</v>
      </c>
      <c r="AH6076" s="21" t="str">
        <f t="shared" si="188"/>
        <v>YR25</v>
      </c>
      <c r="AI6076" s="21">
        <v>345.36</v>
      </c>
      <c r="AJ6076" s="21">
        <f t="shared" si="189"/>
        <v>99.611928104575156</v>
      </c>
      <c r="AK6076" s="21" t="s">
        <v>2060</v>
      </c>
      <c r="AL6076" t="s">
        <v>2551</v>
      </c>
      <c r="AM6076" s="26" t="s">
        <v>38</v>
      </c>
      <c r="AN6076" t="s">
        <v>2030</v>
      </c>
    </row>
    <row r="6077" spans="1:40" ht="15" hidden="1" thickTop="1" x14ac:dyDescent="0.35">
      <c r="A6077" t="s">
        <v>22890</v>
      </c>
      <c r="B6077" t="s">
        <v>22844</v>
      </c>
      <c r="C6077" t="s">
        <v>2554</v>
      </c>
      <c r="D6077" t="s">
        <v>13950</v>
      </c>
      <c r="E6077" t="s">
        <v>558</v>
      </c>
      <c r="F6077">
        <v>1</v>
      </c>
      <c r="G6077" t="s">
        <v>2524</v>
      </c>
      <c r="H6077" t="s">
        <v>2056</v>
      </c>
      <c r="I6077" t="s">
        <v>2076</v>
      </c>
      <c r="J6077" t="s">
        <v>2532</v>
      </c>
      <c r="K6077" t="s">
        <v>62</v>
      </c>
      <c r="L6077" t="s">
        <v>2058</v>
      </c>
      <c r="M6077" t="s">
        <v>2059</v>
      </c>
      <c r="N6077">
        <v>5</v>
      </c>
      <c r="O6077">
        <v>161</v>
      </c>
      <c r="P6077">
        <v>0.66</v>
      </c>
      <c r="Q6077">
        <v>24480</v>
      </c>
      <c r="R6077">
        <v>4</v>
      </c>
      <c r="S6077">
        <v>87</v>
      </c>
      <c r="T6077">
        <v>0.36</v>
      </c>
      <c r="U6077">
        <v>1</v>
      </c>
      <c r="V6077">
        <v>74</v>
      </c>
      <c r="W6077">
        <v>0.3</v>
      </c>
      <c r="X6077">
        <v>0</v>
      </c>
      <c r="Y6077">
        <v>0</v>
      </c>
      <c r="Z6077">
        <v>0</v>
      </c>
      <c r="AA6077">
        <v>0</v>
      </c>
      <c r="AB6077">
        <v>0</v>
      </c>
      <c r="AC6077">
        <v>0</v>
      </c>
      <c r="AD6077">
        <v>0</v>
      </c>
      <c r="AE6077">
        <v>0</v>
      </c>
      <c r="AF6077">
        <v>0</v>
      </c>
      <c r="AG6077" t="s">
        <v>22845</v>
      </c>
      <c r="AH6077" s="21" t="str">
        <f t="shared" si="188"/>
        <v>YR25</v>
      </c>
      <c r="AI6077" s="21">
        <v>345.36</v>
      </c>
      <c r="AJ6077" s="21">
        <f t="shared" si="189"/>
        <v>99.342320261437905</v>
      </c>
      <c r="AK6077" s="21" t="s">
        <v>2060</v>
      </c>
      <c r="AL6077" t="s">
        <v>2527</v>
      </c>
      <c r="AM6077" s="26" t="s">
        <v>38</v>
      </c>
      <c r="AN6077" t="s">
        <v>2032</v>
      </c>
    </row>
    <row r="6078" spans="1:40" ht="15" hidden="1" thickTop="1" x14ac:dyDescent="0.35">
      <c r="A6078" t="s">
        <v>22894</v>
      </c>
      <c r="B6078" t="s">
        <v>22847</v>
      </c>
      <c r="C6078" t="s">
        <v>2970</v>
      </c>
      <c r="D6078" t="s">
        <v>22848</v>
      </c>
      <c r="E6078" t="s">
        <v>2608</v>
      </c>
      <c r="F6078">
        <v>1</v>
      </c>
      <c r="G6078" t="s">
        <v>2633</v>
      </c>
      <c r="H6078" t="s">
        <v>2577</v>
      </c>
      <c r="I6078" t="s">
        <v>2076</v>
      </c>
      <c r="J6078" t="s">
        <v>2610</v>
      </c>
      <c r="K6078" t="s">
        <v>2611</v>
      </c>
      <c r="L6078" t="s">
        <v>2058</v>
      </c>
      <c r="M6078" t="s">
        <v>2059</v>
      </c>
      <c r="N6078">
        <v>9</v>
      </c>
      <c r="O6078">
        <v>478</v>
      </c>
      <c r="P6078">
        <v>1.95</v>
      </c>
      <c r="Q6078">
        <v>24480</v>
      </c>
      <c r="R6078">
        <v>5</v>
      </c>
      <c r="S6078">
        <v>279</v>
      </c>
      <c r="T6078">
        <v>1.1399999999999999</v>
      </c>
      <c r="U6078">
        <v>3</v>
      </c>
      <c r="V6078">
        <v>147</v>
      </c>
      <c r="W6078">
        <v>0.6</v>
      </c>
      <c r="X6078">
        <v>1</v>
      </c>
      <c r="Y6078">
        <v>52</v>
      </c>
      <c r="Z6078">
        <v>0.21</v>
      </c>
      <c r="AA6078">
        <v>0</v>
      </c>
      <c r="AB6078">
        <v>0</v>
      </c>
      <c r="AC6078">
        <v>0</v>
      </c>
      <c r="AD6078">
        <v>0</v>
      </c>
      <c r="AE6078">
        <v>0</v>
      </c>
      <c r="AF6078">
        <v>0</v>
      </c>
      <c r="AG6078" t="s">
        <v>22849</v>
      </c>
      <c r="AH6078" s="21" t="str">
        <f t="shared" si="188"/>
        <v>YR25</v>
      </c>
      <c r="AI6078" s="21">
        <v>345.36</v>
      </c>
      <c r="AJ6078" s="21">
        <f t="shared" si="189"/>
        <v>98.047385620915037</v>
      </c>
      <c r="AK6078" s="21" t="s">
        <v>2063</v>
      </c>
      <c r="AL6078" t="s">
        <v>2581</v>
      </c>
      <c r="AM6078" s="26" t="s">
        <v>38</v>
      </c>
      <c r="AN6078" t="s">
        <v>2031</v>
      </c>
    </row>
    <row r="6079" spans="1:40" ht="15" hidden="1" thickTop="1" x14ac:dyDescent="0.35">
      <c r="A6079" t="s">
        <v>22897</v>
      </c>
      <c r="B6079" t="s">
        <v>22851</v>
      </c>
      <c r="C6079" t="s">
        <v>2893</v>
      </c>
      <c r="D6079" t="s">
        <v>22852</v>
      </c>
      <c r="E6079" t="s">
        <v>3430</v>
      </c>
      <c r="F6079">
        <v>1</v>
      </c>
      <c r="G6079" t="s">
        <v>2609</v>
      </c>
      <c r="H6079" t="s">
        <v>2577</v>
      </c>
      <c r="I6079" t="s">
        <v>2076</v>
      </c>
      <c r="J6079" t="s">
        <v>2764</v>
      </c>
      <c r="K6079" t="s">
        <v>2765</v>
      </c>
      <c r="L6079" t="s">
        <v>2058</v>
      </c>
      <c r="M6079" t="s">
        <v>2982</v>
      </c>
      <c r="N6079">
        <v>1</v>
      </c>
      <c r="O6079">
        <v>24</v>
      </c>
      <c r="P6079">
        <v>0.17</v>
      </c>
      <c r="Q6079">
        <v>14280</v>
      </c>
      <c r="R6079">
        <v>0</v>
      </c>
      <c r="S6079">
        <v>0</v>
      </c>
      <c r="T6079">
        <v>0</v>
      </c>
      <c r="U6079">
        <v>1</v>
      </c>
      <c r="V6079">
        <v>24</v>
      </c>
      <c r="W6079">
        <v>0.17</v>
      </c>
      <c r="X6079">
        <v>0</v>
      </c>
      <c r="Y6079">
        <v>0</v>
      </c>
      <c r="Z6079">
        <v>0</v>
      </c>
      <c r="AA6079">
        <v>0</v>
      </c>
      <c r="AB6079">
        <v>0</v>
      </c>
      <c r="AC6079">
        <v>0</v>
      </c>
      <c r="AD6079">
        <v>0</v>
      </c>
      <c r="AE6079">
        <v>0</v>
      </c>
      <c r="AF6079">
        <v>0</v>
      </c>
      <c r="AG6079" t="s">
        <v>22853</v>
      </c>
      <c r="AH6079" s="21" t="str">
        <f t="shared" si="188"/>
        <v>YR25</v>
      </c>
      <c r="AI6079" s="21">
        <v>201.59999999999997</v>
      </c>
      <c r="AJ6079" s="21">
        <f t="shared" si="189"/>
        <v>99.831932773109244</v>
      </c>
      <c r="AK6079" s="21" t="s">
        <v>2060</v>
      </c>
      <c r="AL6079" t="s">
        <v>2613</v>
      </c>
      <c r="AM6079" s="26" t="s">
        <v>38</v>
      </c>
      <c r="AN6079" t="s">
        <v>2029</v>
      </c>
    </row>
    <row r="6080" spans="1:40" ht="15" hidden="1" thickTop="1" x14ac:dyDescent="0.35">
      <c r="A6080" t="s">
        <v>22901</v>
      </c>
      <c r="B6080" t="s">
        <v>22855</v>
      </c>
      <c r="C6080" t="s">
        <v>6643</v>
      </c>
      <c r="D6080" t="s">
        <v>22856</v>
      </c>
      <c r="E6080" t="s">
        <v>2646</v>
      </c>
      <c r="F6080">
        <v>1</v>
      </c>
      <c r="G6080" t="s">
        <v>2600</v>
      </c>
      <c r="H6080" t="s">
        <v>2510</v>
      </c>
      <c r="I6080" t="s">
        <v>2076</v>
      </c>
      <c r="J6080" t="s">
        <v>4004</v>
      </c>
      <c r="K6080" t="s">
        <v>3007</v>
      </c>
      <c r="L6080" t="s">
        <v>2058</v>
      </c>
      <c r="M6080" t="s">
        <v>2170</v>
      </c>
      <c r="N6080">
        <v>4</v>
      </c>
      <c r="O6080">
        <v>112</v>
      </c>
      <c r="P6080">
        <v>0.73</v>
      </c>
      <c r="Q6080">
        <v>15300</v>
      </c>
      <c r="R6080">
        <v>1</v>
      </c>
      <c r="S6080">
        <v>44</v>
      </c>
      <c r="T6080">
        <v>0.28999999999999998</v>
      </c>
      <c r="U6080">
        <v>3</v>
      </c>
      <c r="V6080">
        <v>68</v>
      </c>
      <c r="W6080">
        <v>0.44</v>
      </c>
      <c r="X6080">
        <v>0</v>
      </c>
      <c r="Y6080">
        <v>0</v>
      </c>
      <c r="Z6080">
        <v>0</v>
      </c>
      <c r="AA6080">
        <v>0</v>
      </c>
      <c r="AB6080">
        <v>0</v>
      </c>
      <c r="AC6080">
        <v>0</v>
      </c>
      <c r="AD6080">
        <v>0</v>
      </c>
      <c r="AE6080">
        <v>0</v>
      </c>
      <c r="AF6080">
        <v>0</v>
      </c>
      <c r="AG6080" t="s">
        <v>22857</v>
      </c>
      <c r="AH6080" s="21" t="str">
        <f t="shared" si="188"/>
        <v>YR25</v>
      </c>
      <c r="AI6080" s="21">
        <v>216</v>
      </c>
      <c r="AJ6080" s="21">
        <f t="shared" si="189"/>
        <v>99.267973856209153</v>
      </c>
      <c r="AK6080" s="21" t="s">
        <v>2060</v>
      </c>
      <c r="AL6080" t="s">
        <v>2551</v>
      </c>
      <c r="AM6080" s="26" t="s">
        <v>38</v>
      </c>
      <c r="AN6080" t="s">
        <v>2030</v>
      </c>
    </row>
    <row r="6081" spans="1:40" ht="15" hidden="1" thickTop="1" x14ac:dyDescent="0.35">
      <c r="A6081" t="s">
        <v>22905</v>
      </c>
      <c r="B6081" t="s">
        <v>22859</v>
      </c>
      <c r="C6081" t="s">
        <v>3954</v>
      </c>
      <c r="D6081" t="s">
        <v>22860</v>
      </c>
      <c r="E6081" t="s">
        <v>561</v>
      </c>
      <c r="F6081">
        <v>2</v>
      </c>
      <c r="G6081" t="s">
        <v>2524</v>
      </c>
      <c r="H6081" t="s">
        <v>2056</v>
      </c>
      <c r="I6081" t="s">
        <v>2076</v>
      </c>
      <c r="J6081" t="s">
        <v>3956</v>
      </c>
      <c r="K6081" t="s">
        <v>62</v>
      </c>
      <c r="L6081" t="s">
        <v>2058</v>
      </c>
      <c r="M6081" t="s">
        <v>2059</v>
      </c>
      <c r="N6081">
        <v>10</v>
      </c>
      <c r="O6081">
        <v>785</v>
      </c>
      <c r="P6081">
        <v>3.21</v>
      </c>
      <c r="Q6081">
        <v>24480</v>
      </c>
      <c r="R6081">
        <v>3</v>
      </c>
      <c r="S6081">
        <v>179</v>
      </c>
      <c r="T6081">
        <v>0.73</v>
      </c>
      <c r="U6081">
        <v>5</v>
      </c>
      <c r="V6081">
        <v>370</v>
      </c>
      <c r="W6081">
        <v>1.51</v>
      </c>
      <c r="X6081">
        <v>0</v>
      </c>
      <c r="Y6081">
        <v>0</v>
      </c>
      <c r="Z6081">
        <v>0</v>
      </c>
      <c r="AA6081">
        <v>1</v>
      </c>
      <c r="AB6081">
        <v>45</v>
      </c>
      <c r="AC6081">
        <v>0.18</v>
      </c>
      <c r="AD6081">
        <v>1</v>
      </c>
      <c r="AE6081">
        <v>191</v>
      </c>
      <c r="AF6081">
        <v>0.78</v>
      </c>
      <c r="AG6081" t="s">
        <v>22861</v>
      </c>
      <c r="AH6081" s="21" t="str">
        <f t="shared" si="188"/>
        <v>YR25</v>
      </c>
      <c r="AI6081" s="21">
        <v>345.36</v>
      </c>
      <c r="AJ6081" s="21">
        <f t="shared" si="189"/>
        <v>96.79330065359477</v>
      </c>
      <c r="AK6081" s="21" t="s">
        <v>2063</v>
      </c>
      <c r="AL6081" t="s">
        <v>2527</v>
      </c>
      <c r="AM6081" s="26" t="s">
        <v>38</v>
      </c>
      <c r="AN6081" t="s">
        <v>2032</v>
      </c>
    </row>
    <row r="6082" spans="1:40" ht="15" hidden="1" thickTop="1" x14ac:dyDescent="0.35">
      <c r="A6082" t="s">
        <v>22909</v>
      </c>
      <c r="B6082" t="s">
        <v>22863</v>
      </c>
      <c r="C6082" t="s">
        <v>17215</v>
      </c>
      <c r="D6082" t="s">
        <v>22864</v>
      </c>
      <c r="E6082" t="s">
        <v>17217</v>
      </c>
      <c r="F6082">
        <v>3</v>
      </c>
      <c r="G6082" t="s">
        <v>2816</v>
      </c>
      <c r="H6082" t="s">
        <v>2620</v>
      </c>
      <c r="I6082" t="s">
        <v>2076</v>
      </c>
      <c r="J6082" t="s">
        <v>17218</v>
      </c>
      <c r="K6082" t="s">
        <v>2827</v>
      </c>
      <c r="L6082" t="s">
        <v>2058</v>
      </c>
      <c r="M6082" t="s">
        <v>2059</v>
      </c>
      <c r="N6082">
        <v>1</v>
      </c>
      <c r="O6082">
        <v>37</v>
      </c>
      <c r="P6082">
        <v>0.15</v>
      </c>
      <c r="Q6082">
        <v>24480</v>
      </c>
      <c r="R6082">
        <v>1</v>
      </c>
      <c r="S6082">
        <v>37</v>
      </c>
      <c r="T6082">
        <v>0.15</v>
      </c>
      <c r="U6082">
        <v>0</v>
      </c>
      <c r="V6082">
        <v>0</v>
      </c>
      <c r="W6082">
        <v>0</v>
      </c>
      <c r="X6082">
        <v>0</v>
      </c>
      <c r="Y6082">
        <v>0</v>
      </c>
      <c r="Z6082">
        <v>0</v>
      </c>
      <c r="AA6082">
        <v>0</v>
      </c>
      <c r="AB6082">
        <v>0</v>
      </c>
      <c r="AC6082">
        <v>0</v>
      </c>
      <c r="AD6082">
        <v>0</v>
      </c>
      <c r="AE6082">
        <v>0</v>
      </c>
      <c r="AF6082">
        <v>0</v>
      </c>
      <c r="AG6082" t="s">
        <v>22865</v>
      </c>
      <c r="AH6082" s="21" t="str">
        <f t="shared" si="188"/>
        <v>YR25</v>
      </c>
      <c r="AI6082" s="21">
        <v>345.36</v>
      </c>
      <c r="AJ6082" s="21">
        <f t="shared" si="189"/>
        <v>99.848856209150327</v>
      </c>
      <c r="AK6082" s="21" t="s">
        <v>2060</v>
      </c>
      <c r="AL6082" t="s">
        <v>2829</v>
      </c>
      <c r="AM6082" s="26" t="s">
        <v>38</v>
      </c>
      <c r="AN6082" t="s">
        <v>2029</v>
      </c>
    </row>
    <row r="6083" spans="1:40" ht="15" hidden="1" thickTop="1" x14ac:dyDescent="0.35">
      <c r="A6083" t="s">
        <v>22913</v>
      </c>
      <c r="B6083" t="s">
        <v>22867</v>
      </c>
      <c r="C6083" t="s">
        <v>4767</v>
      </c>
      <c r="D6083" t="s">
        <v>22868</v>
      </c>
      <c r="E6083" t="s">
        <v>2646</v>
      </c>
      <c r="F6083">
        <v>1</v>
      </c>
      <c r="G6083" t="s">
        <v>2600</v>
      </c>
      <c r="H6083" t="s">
        <v>2577</v>
      </c>
      <c r="I6083" t="s">
        <v>2076</v>
      </c>
      <c r="J6083" t="s">
        <v>2601</v>
      </c>
      <c r="K6083" t="s">
        <v>2602</v>
      </c>
      <c r="L6083" t="s">
        <v>2058</v>
      </c>
      <c r="M6083" t="s">
        <v>2170</v>
      </c>
      <c r="N6083">
        <v>4</v>
      </c>
      <c r="O6083">
        <v>135</v>
      </c>
      <c r="P6083">
        <v>0.88</v>
      </c>
      <c r="Q6083">
        <v>15300</v>
      </c>
      <c r="R6083">
        <v>0</v>
      </c>
      <c r="S6083">
        <v>0</v>
      </c>
      <c r="T6083">
        <v>0</v>
      </c>
      <c r="U6083">
        <v>4</v>
      </c>
      <c r="V6083">
        <v>135</v>
      </c>
      <c r="W6083">
        <v>0.88</v>
      </c>
      <c r="X6083">
        <v>0</v>
      </c>
      <c r="Y6083">
        <v>0</v>
      </c>
      <c r="Z6083">
        <v>0</v>
      </c>
      <c r="AA6083">
        <v>0</v>
      </c>
      <c r="AB6083">
        <v>0</v>
      </c>
      <c r="AC6083">
        <v>0</v>
      </c>
      <c r="AD6083">
        <v>0</v>
      </c>
      <c r="AE6083">
        <v>0</v>
      </c>
      <c r="AF6083">
        <v>0</v>
      </c>
      <c r="AG6083" t="s">
        <v>22869</v>
      </c>
      <c r="AH6083" s="21" t="str">
        <f t="shared" si="188"/>
        <v>YK20</v>
      </c>
      <c r="AI6083" s="21">
        <v>216</v>
      </c>
      <c r="AJ6083" s="21">
        <f t="shared" si="189"/>
        <v>99.117647058823536</v>
      </c>
      <c r="AK6083" s="21" t="s">
        <v>2063</v>
      </c>
      <c r="AL6083" t="s">
        <v>2551</v>
      </c>
      <c r="AM6083" s="26" t="s">
        <v>38</v>
      </c>
      <c r="AN6083" t="s">
        <v>2032</v>
      </c>
    </row>
    <row r="6084" spans="1:40" ht="15" hidden="1" thickTop="1" x14ac:dyDescent="0.35">
      <c r="A6084" t="s">
        <v>8713</v>
      </c>
      <c r="B6084" t="s">
        <v>22871</v>
      </c>
      <c r="C6084" t="s">
        <v>5668</v>
      </c>
      <c r="D6084" t="s">
        <v>22872</v>
      </c>
      <c r="E6084" t="s">
        <v>3013</v>
      </c>
      <c r="F6084">
        <v>1</v>
      </c>
      <c r="G6084" t="s">
        <v>2600</v>
      </c>
      <c r="H6084" t="s">
        <v>2577</v>
      </c>
      <c r="I6084" t="s">
        <v>2076</v>
      </c>
      <c r="J6084" t="s">
        <v>3183</v>
      </c>
      <c r="K6084" t="s">
        <v>2742</v>
      </c>
      <c r="L6084" t="s">
        <v>2058</v>
      </c>
      <c r="M6084" t="s">
        <v>2059</v>
      </c>
      <c r="N6084">
        <v>0</v>
      </c>
      <c r="O6084">
        <v>0</v>
      </c>
      <c r="P6084">
        <v>0</v>
      </c>
      <c r="Q6084">
        <v>24480</v>
      </c>
      <c r="R6084">
        <v>0</v>
      </c>
      <c r="S6084">
        <v>0</v>
      </c>
      <c r="T6084">
        <v>0</v>
      </c>
      <c r="U6084">
        <v>0</v>
      </c>
      <c r="V6084">
        <v>0</v>
      </c>
      <c r="W6084">
        <v>0</v>
      </c>
      <c r="X6084">
        <v>0</v>
      </c>
      <c r="Y6084">
        <v>0</v>
      </c>
      <c r="Z6084">
        <v>0</v>
      </c>
      <c r="AA6084">
        <v>0</v>
      </c>
      <c r="AB6084">
        <v>0</v>
      </c>
      <c r="AC6084">
        <v>0</v>
      </c>
      <c r="AD6084">
        <v>0</v>
      </c>
      <c r="AE6084">
        <v>0</v>
      </c>
      <c r="AF6084">
        <v>0</v>
      </c>
      <c r="AG6084" t="s">
        <v>22873</v>
      </c>
      <c r="AH6084" s="21" t="str">
        <f t="shared" si="188"/>
        <v>YR25</v>
      </c>
      <c r="AI6084" s="21">
        <v>345.36</v>
      </c>
      <c r="AJ6084" s="21">
        <f t="shared" si="189"/>
        <v>100</v>
      </c>
      <c r="AK6084" s="21" t="s">
        <v>2060</v>
      </c>
      <c r="AL6084" t="s">
        <v>2551</v>
      </c>
      <c r="AM6084" s="26" t="s">
        <v>38</v>
      </c>
      <c r="AN6084" t="s">
        <v>2031</v>
      </c>
    </row>
    <row r="6085" spans="1:40" ht="15" hidden="1" thickTop="1" x14ac:dyDescent="0.35">
      <c r="A6085" t="s">
        <v>22920</v>
      </c>
      <c r="B6085" t="s">
        <v>22875</v>
      </c>
      <c r="C6085" t="s">
        <v>4088</v>
      </c>
      <c r="D6085" t="s">
        <v>22876</v>
      </c>
      <c r="E6085" t="s">
        <v>2608</v>
      </c>
      <c r="F6085">
        <v>1</v>
      </c>
      <c r="G6085" t="s">
        <v>2609</v>
      </c>
      <c r="H6085" t="s">
        <v>2577</v>
      </c>
      <c r="I6085" t="s">
        <v>2076</v>
      </c>
      <c r="J6085" t="s">
        <v>2610</v>
      </c>
      <c r="K6085" t="s">
        <v>2611</v>
      </c>
      <c r="L6085" t="s">
        <v>2058</v>
      </c>
      <c r="M6085" t="s">
        <v>2982</v>
      </c>
      <c r="N6085">
        <v>2</v>
      </c>
      <c r="O6085">
        <v>57</v>
      </c>
      <c r="P6085">
        <v>0.4</v>
      </c>
      <c r="Q6085">
        <v>14280</v>
      </c>
      <c r="R6085">
        <v>1</v>
      </c>
      <c r="S6085">
        <v>40</v>
      </c>
      <c r="T6085">
        <v>0.28000000000000003</v>
      </c>
      <c r="U6085">
        <v>1</v>
      </c>
      <c r="V6085">
        <v>17</v>
      </c>
      <c r="W6085">
        <v>0.12</v>
      </c>
      <c r="X6085">
        <v>0</v>
      </c>
      <c r="Y6085">
        <v>0</v>
      </c>
      <c r="Z6085">
        <v>0</v>
      </c>
      <c r="AA6085">
        <v>0</v>
      </c>
      <c r="AB6085">
        <v>0</v>
      </c>
      <c r="AC6085">
        <v>0</v>
      </c>
      <c r="AD6085">
        <v>0</v>
      </c>
      <c r="AE6085">
        <v>0</v>
      </c>
      <c r="AF6085">
        <v>0</v>
      </c>
      <c r="AG6085" t="s">
        <v>22877</v>
      </c>
      <c r="AH6085" s="21" t="str">
        <f t="shared" si="188"/>
        <v>YR25</v>
      </c>
      <c r="AI6085" s="21">
        <v>201.59999999999997</v>
      </c>
      <c r="AJ6085" s="21">
        <f t="shared" si="189"/>
        <v>99.600840336134453</v>
      </c>
      <c r="AK6085" s="21" t="s">
        <v>2060</v>
      </c>
      <c r="AL6085" t="s">
        <v>2613</v>
      </c>
      <c r="AM6085" s="26" t="s">
        <v>38</v>
      </c>
      <c r="AN6085" t="s">
        <v>2031</v>
      </c>
    </row>
    <row r="6086" spans="1:40" ht="15" hidden="1" thickTop="1" x14ac:dyDescent="0.35">
      <c r="A6086" t="s">
        <v>22924</v>
      </c>
      <c r="B6086" t="s">
        <v>22879</v>
      </c>
      <c r="C6086" t="s">
        <v>4212</v>
      </c>
      <c r="D6086" t="s">
        <v>22880</v>
      </c>
      <c r="E6086" t="s">
        <v>2691</v>
      </c>
      <c r="F6086">
        <v>1</v>
      </c>
      <c r="G6086" t="s">
        <v>2600</v>
      </c>
      <c r="H6086" t="s">
        <v>2577</v>
      </c>
      <c r="I6086" t="s">
        <v>2076</v>
      </c>
      <c r="J6086" t="s">
        <v>2634</v>
      </c>
      <c r="K6086" t="s">
        <v>2635</v>
      </c>
      <c r="L6086" t="s">
        <v>2058</v>
      </c>
      <c r="M6086" t="s">
        <v>2170</v>
      </c>
      <c r="N6086">
        <v>2</v>
      </c>
      <c r="O6086">
        <v>83</v>
      </c>
      <c r="P6086">
        <v>0.54</v>
      </c>
      <c r="Q6086">
        <v>15300</v>
      </c>
      <c r="R6086">
        <v>0</v>
      </c>
      <c r="S6086">
        <v>0</v>
      </c>
      <c r="T6086">
        <v>0</v>
      </c>
      <c r="U6086">
        <v>2</v>
      </c>
      <c r="V6086">
        <v>83</v>
      </c>
      <c r="W6086">
        <v>0.54</v>
      </c>
      <c r="X6086">
        <v>0</v>
      </c>
      <c r="Y6086">
        <v>0</v>
      </c>
      <c r="Z6086">
        <v>0</v>
      </c>
      <c r="AA6086">
        <v>0</v>
      </c>
      <c r="AB6086">
        <v>0</v>
      </c>
      <c r="AC6086">
        <v>0</v>
      </c>
      <c r="AD6086">
        <v>0</v>
      </c>
      <c r="AE6086">
        <v>0</v>
      </c>
      <c r="AF6086">
        <v>0</v>
      </c>
      <c r="AG6086" t="s">
        <v>22881</v>
      </c>
      <c r="AH6086" s="21" t="str">
        <f t="shared" si="188"/>
        <v>YR25</v>
      </c>
      <c r="AI6086" s="21">
        <v>216</v>
      </c>
      <c r="AJ6086" s="21">
        <f t="shared" si="189"/>
        <v>99.457516339869287</v>
      </c>
      <c r="AK6086" s="21" t="s">
        <v>2060</v>
      </c>
      <c r="AL6086" t="s">
        <v>2581</v>
      </c>
      <c r="AM6086" s="26" t="s">
        <v>38</v>
      </c>
      <c r="AN6086" t="s">
        <v>2032</v>
      </c>
    </row>
    <row r="6087" spans="1:40" ht="15" hidden="1" thickTop="1" x14ac:dyDescent="0.35">
      <c r="A6087" t="s">
        <v>22928</v>
      </c>
      <c r="B6087" t="s">
        <v>22883</v>
      </c>
      <c r="C6087" t="s">
        <v>5100</v>
      </c>
      <c r="D6087" t="s">
        <v>22884</v>
      </c>
      <c r="E6087" t="s">
        <v>558</v>
      </c>
      <c r="F6087">
        <v>2</v>
      </c>
      <c r="G6087" t="s">
        <v>2524</v>
      </c>
      <c r="H6087" t="s">
        <v>2056</v>
      </c>
      <c r="I6087" t="s">
        <v>2076</v>
      </c>
      <c r="J6087" t="s">
        <v>2532</v>
      </c>
      <c r="K6087" t="s">
        <v>62</v>
      </c>
      <c r="L6087" t="s">
        <v>2058</v>
      </c>
      <c r="M6087" t="s">
        <v>2059</v>
      </c>
      <c r="N6087">
        <v>3</v>
      </c>
      <c r="O6087">
        <v>133</v>
      </c>
      <c r="P6087">
        <v>0.54</v>
      </c>
      <c r="Q6087">
        <v>24480</v>
      </c>
      <c r="R6087">
        <v>0</v>
      </c>
      <c r="S6087">
        <v>0</v>
      </c>
      <c r="T6087">
        <v>0</v>
      </c>
      <c r="U6087">
        <v>3</v>
      </c>
      <c r="V6087">
        <v>133</v>
      </c>
      <c r="W6087">
        <v>0.54</v>
      </c>
      <c r="X6087">
        <v>0</v>
      </c>
      <c r="Y6087">
        <v>0</v>
      </c>
      <c r="Z6087">
        <v>0</v>
      </c>
      <c r="AA6087">
        <v>0</v>
      </c>
      <c r="AB6087">
        <v>0</v>
      </c>
      <c r="AC6087">
        <v>0</v>
      </c>
      <c r="AD6087">
        <v>0</v>
      </c>
      <c r="AE6087">
        <v>0</v>
      </c>
      <c r="AF6087">
        <v>0</v>
      </c>
      <c r="AG6087" t="s">
        <v>22885</v>
      </c>
      <c r="AH6087" s="21" t="str">
        <f t="shared" ref="AH6087:AH6150" si="190">LEFT(AG6087,4)</f>
        <v>YR25</v>
      </c>
      <c r="AI6087" s="21">
        <v>345.36</v>
      </c>
      <c r="AJ6087" s="21">
        <f t="shared" ref="AJ6087:AJ6150" si="191">100-(O6087/Q6087*100)</f>
        <v>99.45669934640523</v>
      </c>
      <c r="AK6087" s="21" t="s">
        <v>2060</v>
      </c>
      <c r="AL6087" t="s">
        <v>2527</v>
      </c>
      <c r="AM6087" s="26" t="s">
        <v>38</v>
      </c>
      <c r="AN6087" t="s">
        <v>2032</v>
      </c>
    </row>
    <row r="6088" spans="1:40" ht="15" hidden="1" thickTop="1" x14ac:dyDescent="0.35">
      <c r="A6088" t="s">
        <v>22932</v>
      </c>
      <c r="B6088" t="s">
        <v>22887</v>
      </c>
      <c r="C6088" t="s">
        <v>5396</v>
      </c>
      <c r="D6088" t="s">
        <v>22888</v>
      </c>
      <c r="E6088" t="s">
        <v>64</v>
      </c>
      <c r="F6088">
        <v>2</v>
      </c>
      <c r="G6088" t="s">
        <v>2524</v>
      </c>
      <c r="H6088" t="s">
        <v>2056</v>
      </c>
      <c r="I6088" t="s">
        <v>2076</v>
      </c>
      <c r="J6088" t="s">
        <v>3189</v>
      </c>
      <c r="K6088" t="s">
        <v>62</v>
      </c>
      <c r="L6088" t="s">
        <v>2058</v>
      </c>
      <c r="M6088" t="s">
        <v>2059</v>
      </c>
      <c r="N6088">
        <v>3</v>
      </c>
      <c r="O6088">
        <v>130</v>
      </c>
      <c r="P6088">
        <v>0.53</v>
      </c>
      <c r="Q6088">
        <v>24480</v>
      </c>
      <c r="R6088">
        <v>1</v>
      </c>
      <c r="S6088">
        <v>30</v>
      </c>
      <c r="T6088">
        <v>0.12</v>
      </c>
      <c r="U6088">
        <v>2</v>
      </c>
      <c r="V6088">
        <v>100</v>
      </c>
      <c r="W6088">
        <v>0.41</v>
      </c>
      <c r="X6088">
        <v>0</v>
      </c>
      <c r="Y6088">
        <v>0</v>
      </c>
      <c r="Z6088">
        <v>0</v>
      </c>
      <c r="AA6088">
        <v>0</v>
      </c>
      <c r="AB6088">
        <v>0</v>
      </c>
      <c r="AC6088">
        <v>0</v>
      </c>
      <c r="AD6088">
        <v>0</v>
      </c>
      <c r="AE6088">
        <v>0</v>
      </c>
      <c r="AF6088">
        <v>0</v>
      </c>
      <c r="AG6088" t="s">
        <v>22889</v>
      </c>
      <c r="AH6088" s="21" t="str">
        <f t="shared" si="190"/>
        <v>YR25</v>
      </c>
      <c r="AI6088" s="21">
        <v>345.36</v>
      </c>
      <c r="AJ6088" s="21">
        <f t="shared" si="191"/>
        <v>99.468954248366018</v>
      </c>
      <c r="AK6088" s="21" t="s">
        <v>2060</v>
      </c>
      <c r="AL6088" t="s">
        <v>2527</v>
      </c>
      <c r="AM6088" s="26" t="s">
        <v>38</v>
      </c>
      <c r="AN6088" t="s">
        <v>2029</v>
      </c>
    </row>
    <row r="6089" spans="1:40" ht="15" hidden="1" thickTop="1" x14ac:dyDescent="0.35">
      <c r="A6089" t="s">
        <v>22936</v>
      </c>
      <c r="B6089" t="s">
        <v>22891</v>
      </c>
      <c r="C6089" t="s">
        <v>2631</v>
      </c>
      <c r="D6089" t="s">
        <v>22892</v>
      </c>
      <c r="E6089" t="s">
        <v>2575</v>
      </c>
      <c r="F6089">
        <v>1</v>
      </c>
      <c r="G6089" t="s">
        <v>2633</v>
      </c>
      <c r="H6089" t="s">
        <v>2577</v>
      </c>
      <c r="I6089" t="s">
        <v>2076</v>
      </c>
      <c r="J6089" t="s">
        <v>2634</v>
      </c>
      <c r="K6089" t="s">
        <v>2635</v>
      </c>
      <c r="L6089" t="s">
        <v>2058</v>
      </c>
      <c r="M6089" t="s">
        <v>2059</v>
      </c>
      <c r="N6089">
        <v>5</v>
      </c>
      <c r="O6089">
        <v>188</v>
      </c>
      <c r="P6089">
        <v>0.77</v>
      </c>
      <c r="Q6089">
        <v>24480</v>
      </c>
      <c r="R6089">
        <v>2</v>
      </c>
      <c r="S6089">
        <v>107</v>
      </c>
      <c r="T6089">
        <v>0.44</v>
      </c>
      <c r="U6089">
        <v>2</v>
      </c>
      <c r="V6089">
        <v>49</v>
      </c>
      <c r="W6089">
        <v>0.2</v>
      </c>
      <c r="X6089">
        <v>0</v>
      </c>
      <c r="Y6089">
        <v>0</v>
      </c>
      <c r="Z6089">
        <v>0</v>
      </c>
      <c r="AA6089">
        <v>1</v>
      </c>
      <c r="AB6089">
        <v>32</v>
      </c>
      <c r="AC6089">
        <v>0.13</v>
      </c>
      <c r="AD6089">
        <v>0</v>
      </c>
      <c r="AE6089">
        <v>0</v>
      </c>
      <c r="AF6089">
        <v>0</v>
      </c>
      <c r="AG6089" t="s">
        <v>22893</v>
      </c>
      <c r="AH6089" s="21" t="str">
        <f t="shared" si="190"/>
        <v>YR25</v>
      </c>
      <c r="AI6089" s="21">
        <v>345.36</v>
      </c>
      <c r="AJ6089" s="21">
        <f t="shared" si="191"/>
        <v>99.232026143790847</v>
      </c>
      <c r="AK6089" s="21" t="s">
        <v>2060</v>
      </c>
      <c r="AL6089" t="s">
        <v>2581</v>
      </c>
      <c r="AM6089" s="26" t="s">
        <v>38</v>
      </c>
      <c r="AN6089" t="s">
        <v>2032</v>
      </c>
    </row>
    <row r="6090" spans="1:40" ht="15" hidden="1" thickTop="1" x14ac:dyDescent="0.35">
      <c r="A6090" t="s">
        <v>22940</v>
      </c>
      <c r="B6090" t="s">
        <v>22895</v>
      </c>
      <c r="C6090" t="s">
        <v>3484</v>
      </c>
      <c r="D6090" t="s">
        <v>5145</v>
      </c>
      <c r="E6090" t="s">
        <v>3013</v>
      </c>
      <c r="F6090">
        <v>1</v>
      </c>
      <c r="G6090" t="s">
        <v>2600</v>
      </c>
      <c r="H6090" t="s">
        <v>2577</v>
      </c>
      <c r="I6090" t="s">
        <v>2076</v>
      </c>
      <c r="J6090" t="s">
        <v>2741</v>
      </c>
      <c r="K6090" t="s">
        <v>2742</v>
      </c>
      <c r="L6090" t="s">
        <v>2058</v>
      </c>
      <c r="M6090" t="s">
        <v>2059</v>
      </c>
      <c r="N6090">
        <v>6</v>
      </c>
      <c r="O6090">
        <v>205</v>
      </c>
      <c r="P6090">
        <v>0.84</v>
      </c>
      <c r="Q6090">
        <v>24480</v>
      </c>
      <c r="R6090">
        <v>3</v>
      </c>
      <c r="S6090">
        <v>71</v>
      </c>
      <c r="T6090">
        <v>0.28999999999999998</v>
      </c>
      <c r="U6090">
        <v>3</v>
      </c>
      <c r="V6090">
        <v>134</v>
      </c>
      <c r="W6090">
        <v>0.55000000000000004</v>
      </c>
      <c r="X6090">
        <v>0</v>
      </c>
      <c r="Y6090">
        <v>0</v>
      </c>
      <c r="Z6090">
        <v>0</v>
      </c>
      <c r="AA6090">
        <v>0</v>
      </c>
      <c r="AB6090">
        <v>0</v>
      </c>
      <c r="AC6090">
        <v>0</v>
      </c>
      <c r="AD6090">
        <v>0</v>
      </c>
      <c r="AE6090">
        <v>0</v>
      </c>
      <c r="AF6090">
        <v>0</v>
      </c>
      <c r="AG6090" t="s">
        <v>22896</v>
      </c>
      <c r="AH6090" s="21" t="str">
        <f t="shared" si="190"/>
        <v>YR25</v>
      </c>
      <c r="AI6090" s="21">
        <v>345.36</v>
      </c>
      <c r="AJ6090" s="21">
        <f t="shared" si="191"/>
        <v>99.162581699346404</v>
      </c>
      <c r="AK6090" s="21" t="s">
        <v>2063</v>
      </c>
      <c r="AL6090" t="s">
        <v>2551</v>
      </c>
      <c r="AM6090" s="26" t="s">
        <v>38</v>
      </c>
      <c r="AN6090" t="s">
        <v>2030</v>
      </c>
    </row>
    <row r="6091" spans="1:40" ht="15" hidden="1" thickTop="1" x14ac:dyDescent="0.35">
      <c r="A6091" t="s">
        <v>22944</v>
      </c>
      <c r="B6091" t="s">
        <v>22898</v>
      </c>
      <c r="C6091" t="s">
        <v>4416</v>
      </c>
      <c r="D6091" t="s">
        <v>22899</v>
      </c>
      <c r="E6091" t="s">
        <v>2608</v>
      </c>
      <c r="F6091">
        <v>1</v>
      </c>
      <c r="G6091" t="s">
        <v>2609</v>
      </c>
      <c r="H6091" t="s">
        <v>2577</v>
      </c>
      <c r="I6091" t="s">
        <v>2076</v>
      </c>
      <c r="J6091" t="s">
        <v>2764</v>
      </c>
      <c r="K6091" t="s">
        <v>2765</v>
      </c>
      <c r="L6091" t="s">
        <v>2058</v>
      </c>
      <c r="M6091" t="s">
        <v>2170</v>
      </c>
      <c r="N6091">
        <v>0</v>
      </c>
      <c r="O6091">
        <v>0</v>
      </c>
      <c r="P6091">
        <v>0</v>
      </c>
      <c r="Q6091">
        <v>15300</v>
      </c>
      <c r="R6091">
        <v>0</v>
      </c>
      <c r="S6091">
        <v>0</v>
      </c>
      <c r="T6091">
        <v>0</v>
      </c>
      <c r="U6091">
        <v>0</v>
      </c>
      <c r="V6091">
        <v>0</v>
      </c>
      <c r="W6091">
        <v>0</v>
      </c>
      <c r="X6091">
        <v>0</v>
      </c>
      <c r="Y6091">
        <v>0</v>
      </c>
      <c r="Z6091">
        <v>0</v>
      </c>
      <c r="AA6091">
        <v>0</v>
      </c>
      <c r="AB6091">
        <v>0</v>
      </c>
      <c r="AC6091">
        <v>0</v>
      </c>
      <c r="AD6091">
        <v>0</v>
      </c>
      <c r="AE6091">
        <v>0</v>
      </c>
      <c r="AF6091">
        <v>0</v>
      </c>
      <c r="AG6091" t="s">
        <v>22900</v>
      </c>
      <c r="AH6091" s="21" t="str">
        <f t="shared" si="190"/>
        <v>YR25</v>
      </c>
      <c r="AI6091" s="21">
        <v>216</v>
      </c>
      <c r="AJ6091" s="21">
        <f t="shared" si="191"/>
        <v>100</v>
      </c>
      <c r="AK6091" s="21" t="s">
        <v>2060</v>
      </c>
      <c r="AL6091" t="s">
        <v>2613</v>
      </c>
      <c r="AM6091" s="26" t="s">
        <v>38</v>
      </c>
      <c r="AN6091" t="s">
        <v>2030</v>
      </c>
    </row>
    <row r="6092" spans="1:40" ht="15" hidden="1" thickTop="1" x14ac:dyDescent="0.35">
      <c r="A6092" t="s">
        <v>22948</v>
      </c>
      <c r="B6092" t="s">
        <v>22902</v>
      </c>
      <c r="C6092" t="s">
        <v>4212</v>
      </c>
      <c r="D6092" t="s">
        <v>22903</v>
      </c>
      <c r="E6092" t="s">
        <v>2691</v>
      </c>
      <c r="F6092">
        <v>1</v>
      </c>
      <c r="G6092" t="s">
        <v>2600</v>
      </c>
      <c r="H6092" t="s">
        <v>2577</v>
      </c>
      <c r="I6092" t="s">
        <v>2076</v>
      </c>
      <c r="J6092" t="s">
        <v>2634</v>
      </c>
      <c r="K6092" t="s">
        <v>2635</v>
      </c>
      <c r="L6092" t="s">
        <v>2058</v>
      </c>
      <c r="M6092" t="s">
        <v>2170</v>
      </c>
      <c r="N6092">
        <v>1</v>
      </c>
      <c r="O6092">
        <v>31</v>
      </c>
      <c r="P6092">
        <v>0.2</v>
      </c>
      <c r="Q6092">
        <v>15300</v>
      </c>
      <c r="R6092">
        <v>0</v>
      </c>
      <c r="S6092">
        <v>0</v>
      </c>
      <c r="T6092">
        <v>0</v>
      </c>
      <c r="U6092">
        <v>1</v>
      </c>
      <c r="V6092">
        <v>31</v>
      </c>
      <c r="W6092">
        <v>0.2</v>
      </c>
      <c r="X6092">
        <v>0</v>
      </c>
      <c r="Y6092">
        <v>0</v>
      </c>
      <c r="Z6092">
        <v>0</v>
      </c>
      <c r="AA6092">
        <v>0</v>
      </c>
      <c r="AB6092">
        <v>0</v>
      </c>
      <c r="AC6092">
        <v>0</v>
      </c>
      <c r="AD6092">
        <v>0</v>
      </c>
      <c r="AE6092">
        <v>0</v>
      </c>
      <c r="AF6092">
        <v>0</v>
      </c>
      <c r="AG6092" t="s">
        <v>22904</v>
      </c>
      <c r="AH6092" s="21" t="str">
        <f t="shared" si="190"/>
        <v>YR25</v>
      </c>
      <c r="AI6092" s="21">
        <v>216</v>
      </c>
      <c r="AJ6092" s="21">
        <f t="shared" si="191"/>
        <v>99.797385620915037</v>
      </c>
      <c r="AK6092" s="21" t="s">
        <v>2060</v>
      </c>
      <c r="AL6092" t="s">
        <v>2581</v>
      </c>
      <c r="AM6092" s="26" t="s">
        <v>38</v>
      </c>
      <c r="AN6092" t="s">
        <v>2030</v>
      </c>
    </row>
    <row r="6093" spans="1:40" ht="15" hidden="1" thickTop="1" x14ac:dyDescent="0.35">
      <c r="A6093" t="s">
        <v>22952</v>
      </c>
      <c r="B6093" t="s">
        <v>22906</v>
      </c>
      <c r="C6093" t="s">
        <v>3444</v>
      </c>
      <c r="D6093" t="s">
        <v>22907</v>
      </c>
      <c r="E6093" t="s">
        <v>558</v>
      </c>
      <c r="F6093">
        <v>2</v>
      </c>
      <c r="G6093" t="s">
        <v>2524</v>
      </c>
      <c r="H6093" t="s">
        <v>2056</v>
      </c>
      <c r="I6093" t="s">
        <v>2076</v>
      </c>
      <c r="J6093" t="s">
        <v>2556</v>
      </c>
      <c r="K6093" t="s">
        <v>62</v>
      </c>
      <c r="L6093" t="s">
        <v>2058</v>
      </c>
      <c r="M6093" t="s">
        <v>2059</v>
      </c>
      <c r="N6093">
        <v>12</v>
      </c>
      <c r="O6093">
        <v>398</v>
      </c>
      <c r="P6093">
        <v>1.63</v>
      </c>
      <c r="Q6093">
        <v>24480</v>
      </c>
      <c r="R6093">
        <v>6</v>
      </c>
      <c r="S6093">
        <v>124</v>
      </c>
      <c r="T6093">
        <v>0.51</v>
      </c>
      <c r="U6093">
        <v>6</v>
      </c>
      <c r="V6093">
        <v>274</v>
      </c>
      <c r="W6093">
        <v>1.1200000000000001</v>
      </c>
      <c r="X6093">
        <v>0</v>
      </c>
      <c r="Y6093">
        <v>0</v>
      </c>
      <c r="Z6093">
        <v>0</v>
      </c>
      <c r="AA6093">
        <v>0</v>
      </c>
      <c r="AB6093">
        <v>0</v>
      </c>
      <c r="AC6093">
        <v>0</v>
      </c>
      <c r="AD6093">
        <v>0</v>
      </c>
      <c r="AE6093">
        <v>0</v>
      </c>
      <c r="AF6093">
        <v>0</v>
      </c>
      <c r="AG6093" t="s">
        <v>22908</v>
      </c>
      <c r="AH6093" s="21" t="str">
        <f t="shared" si="190"/>
        <v>YR25</v>
      </c>
      <c r="AI6093" s="21">
        <v>345.36</v>
      </c>
      <c r="AJ6093" s="21">
        <f t="shared" si="191"/>
        <v>98.374183006535944</v>
      </c>
      <c r="AK6093" s="21" t="s">
        <v>2063</v>
      </c>
      <c r="AL6093" t="s">
        <v>2527</v>
      </c>
      <c r="AM6093" s="26" t="s">
        <v>38</v>
      </c>
      <c r="AN6093" t="s">
        <v>2032</v>
      </c>
    </row>
    <row r="6094" spans="1:40" ht="15" hidden="1" thickTop="1" x14ac:dyDescent="0.35">
      <c r="A6094" t="s">
        <v>22956</v>
      </c>
      <c r="B6094" t="s">
        <v>22910</v>
      </c>
      <c r="C6094" t="s">
        <v>2631</v>
      </c>
      <c r="D6094" t="s">
        <v>22911</v>
      </c>
      <c r="E6094" t="s">
        <v>2575</v>
      </c>
      <c r="F6094">
        <v>1</v>
      </c>
      <c r="G6094" t="s">
        <v>2633</v>
      </c>
      <c r="H6094" t="s">
        <v>2577</v>
      </c>
      <c r="I6094" t="s">
        <v>2076</v>
      </c>
      <c r="J6094" t="s">
        <v>2634</v>
      </c>
      <c r="K6094" t="s">
        <v>2635</v>
      </c>
      <c r="L6094" t="s">
        <v>2058</v>
      </c>
      <c r="M6094" t="s">
        <v>2170</v>
      </c>
      <c r="N6094">
        <v>2</v>
      </c>
      <c r="O6094">
        <v>67</v>
      </c>
      <c r="P6094">
        <v>0.44</v>
      </c>
      <c r="Q6094">
        <v>15300</v>
      </c>
      <c r="R6094">
        <v>0</v>
      </c>
      <c r="S6094">
        <v>0</v>
      </c>
      <c r="T6094">
        <v>0</v>
      </c>
      <c r="U6094">
        <v>2</v>
      </c>
      <c r="V6094">
        <v>67</v>
      </c>
      <c r="W6094">
        <v>0.44</v>
      </c>
      <c r="X6094">
        <v>0</v>
      </c>
      <c r="Y6094">
        <v>0</v>
      </c>
      <c r="Z6094">
        <v>0</v>
      </c>
      <c r="AA6094">
        <v>0</v>
      </c>
      <c r="AB6094">
        <v>0</v>
      </c>
      <c r="AC6094">
        <v>0</v>
      </c>
      <c r="AD6094">
        <v>0</v>
      </c>
      <c r="AE6094">
        <v>0</v>
      </c>
      <c r="AF6094">
        <v>0</v>
      </c>
      <c r="AG6094" t="s">
        <v>22912</v>
      </c>
      <c r="AH6094" s="21" t="str">
        <f t="shared" si="190"/>
        <v>YR25</v>
      </c>
      <c r="AI6094" s="21">
        <v>216</v>
      </c>
      <c r="AJ6094" s="21">
        <f t="shared" si="191"/>
        <v>99.562091503267979</v>
      </c>
      <c r="AK6094" s="21" t="s">
        <v>2060</v>
      </c>
      <c r="AL6094" t="s">
        <v>2581</v>
      </c>
      <c r="AM6094" s="26" t="s">
        <v>38</v>
      </c>
      <c r="AN6094" t="s">
        <v>2031</v>
      </c>
    </row>
    <row r="6095" spans="1:40" ht="15" hidden="1" thickTop="1" x14ac:dyDescent="0.35">
      <c r="A6095" t="s">
        <v>22960</v>
      </c>
      <c r="B6095" t="s">
        <v>22914</v>
      </c>
      <c r="C6095" t="s">
        <v>3594</v>
      </c>
      <c r="D6095" t="s">
        <v>22915</v>
      </c>
      <c r="E6095" t="s">
        <v>2608</v>
      </c>
      <c r="F6095">
        <v>1</v>
      </c>
      <c r="G6095" t="s">
        <v>2609</v>
      </c>
      <c r="H6095" t="s">
        <v>2577</v>
      </c>
      <c r="I6095" t="s">
        <v>2057</v>
      </c>
      <c r="J6095" t="s">
        <v>2610</v>
      </c>
      <c r="K6095" t="s">
        <v>2611</v>
      </c>
      <c r="L6095" t="s">
        <v>2058</v>
      </c>
      <c r="M6095" t="s">
        <v>2170</v>
      </c>
      <c r="N6095">
        <v>1</v>
      </c>
      <c r="O6095">
        <v>40</v>
      </c>
      <c r="P6095">
        <v>0.26</v>
      </c>
      <c r="Q6095">
        <v>15300</v>
      </c>
      <c r="R6095">
        <v>1</v>
      </c>
      <c r="S6095">
        <v>40</v>
      </c>
      <c r="T6095">
        <v>0.26</v>
      </c>
      <c r="U6095">
        <v>0</v>
      </c>
      <c r="V6095">
        <v>0</v>
      </c>
      <c r="W6095">
        <v>0</v>
      </c>
      <c r="X6095">
        <v>0</v>
      </c>
      <c r="Y6095">
        <v>0</v>
      </c>
      <c r="Z6095">
        <v>0</v>
      </c>
      <c r="AA6095">
        <v>0</v>
      </c>
      <c r="AB6095">
        <v>0</v>
      </c>
      <c r="AC6095">
        <v>0</v>
      </c>
      <c r="AD6095">
        <v>0</v>
      </c>
      <c r="AE6095">
        <v>0</v>
      </c>
      <c r="AF6095">
        <v>0</v>
      </c>
      <c r="AG6095" t="s">
        <v>22916</v>
      </c>
      <c r="AH6095" s="21" t="str">
        <f t="shared" si="190"/>
        <v>YT21</v>
      </c>
      <c r="AI6095" s="21">
        <v>216</v>
      </c>
      <c r="AJ6095" s="21">
        <f t="shared" si="191"/>
        <v>99.738562091503269</v>
      </c>
      <c r="AK6095" s="21" t="s">
        <v>2060</v>
      </c>
      <c r="AL6095" t="s">
        <v>2613</v>
      </c>
      <c r="AM6095" s="26" t="s">
        <v>38</v>
      </c>
      <c r="AN6095" t="s">
        <v>2032</v>
      </c>
    </row>
    <row r="6096" spans="1:40" ht="15" hidden="1" thickTop="1" x14ac:dyDescent="0.35">
      <c r="A6096" t="s">
        <v>22964</v>
      </c>
      <c r="B6096" t="s">
        <v>22917</v>
      </c>
      <c r="C6096" t="s">
        <v>5668</v>
      </c>
      <c r="D6096" t="s">
        <v>22918</v>
      </c>
      <c r="E6096" t="s">
        <v>3013</v>
      </c>
      <c r="F6096">
        <v>1</v>
      </c>
      <c r="G6096" t="s">
        <v>2600</v>
      </c>
      <c r="H6096" t="s">
        <v>2577</v>
      </c>
      <c r="I6096" t="s">
        <v>2076</v>
      </c>
      <c r="J6096" t="s">
        <v>3183</v>
      </c>
      <c r="K6096" t="s">
        <v>2742</v>
      </c>
      <c r="L6096" t="s">
        <v>2058</v>
      </c>
      <c r="M6096" t="s">
        <v>2059</v>
      </c>
      <c r="N6096">
        <v>2</v>
      </c>
      <c r="O6096">
        <v>32</v>
      </c>
      <c r="P6096">
        <v>0.13</v>
      </c>
      <c r="Q6096">
        <v>24480</v>
      </c>
      <c r="R6096">
        <v>1</v>
      </c>
      <c r="S6096">
        <v>13</v>
      </c>
      <c r="T6096">
        <v>0.05</v>
      </c>
      <c r="U6096">
        <v>1</v>
      </c>
      <c r="V6096">
        <v>19</v>
      </c>
      <c r="W6096">
        <v>0.08</v>
      </c>
      <c r="X6096">
        <v>0</v>
      </c>
      <c r="Y6096">
        <v>0</v>
      </c>
      <c r="Z6096">
        <v>0</v>
      </c>
      <c r="AA6096">
        <v>0</v>
      </c>
      <c r="AB6096">
        <v>0</v>
      </c>
      <c r="AC6096">
        <v>0</v>
      </c>
      <c r="AD6096">
        <v>0</v>
      </c>
      <c r="AE6096">
        <v>0</v>
      </c>
      <c r="AF6096">
        <v>0</v>
      </c>
      <c r="AG6096" t="s">
        <v>22919</v>
      </c>
      <c r="AH6096" s="21" t="str">
        <f t="shared" si="190"/>
        <v>YR25</v>
      </c>
      <c r="AI6096" s="21">
        <v>345.36</v>
      </c>
      <c r="AJ6096" s="21">
        <f t="shared" si="191"/>
        <v>99.869281045751634</v>
      </c>
      <c r="AK6096" s="21" t="s">
        <v>2060</v>
      </c>
      <c r="AL6096" t="s">
        <v>2551</v>
      </c>
      <c r="AM6096" s="26" t="s">
        <v>38</v>
      </c>
      <c r="AN6096" t="s">
        <v>2031</v>
      </c>
    </row>
    <row r="6097" spans="1:40" ht="15" hidden="1" thickTop="1" x14ac:dyDescent="0.35">
      <c r="A6097" t="s">
        <v>22968</v>
      </c>
      <c r="B6097" t="s">
        <v>22921</v>
      </c>
      <c r="C6097" t="s">
        <v>4394</v>
      </c>
      <c r="D6097" t="s">
        <v>22922</v>
      </c>
      <c r="E6097" t="s">
        <v>3430</v>
      </c>
      <c r="F6097">
        <v>1</v>
      </c>
      <c r="G6097" t="s">
        <v>2609</v>
      </c>
      <c r="H6097" t="s">
        <v>2577</v>
      </c>
      <c r="I6097" t="s">
        <v>2076</v>
      </c>
      <c r="J6097" t="s">
        <v>2764</v>
      </c>
      <c r="K6097" t="s">
        <v>2765</v>
      </c>
      <c r="L6097" t="s">
        <v>2058</v>
      </c>
      <c r="M6097" t="s">
        <v>2170</v>
      </c>
      <c r="N6097">
        <v>7</v>
      </c>
      <c r="O6097">
        <v>331</v>
      </c>
      <c r="P6097">
        <v>2.16</v>
      </c>
      <c r="Q6097">
        <v>15300</v>
      </c>
      <c r="R6097">
        <v>1</v>
      </c>
      <c r="S6097">
        <v>82</v>
      </c>
      <c r="T6097">
        <v>0.54</v>
      </c>
      <c r="U6097">
        <v>6</v>
      </c>
      <c r="V6097">
        <v>249</v>
      </c>
      <c r="W6097">
        <v>1.63</v>
      </c>
      <c r="X6097">
        <v>0</v>
      </c>
      <c r="Y6097">
        <v>0</v>
      </c>
      <c r="Z6097">
        <v>0</v>
      </c>
      <c r="AA6097">
        <v>0</v>
      </c>
      <c r="AB6097">
        <v>0</v>
      </c>
      <c r="AC6097">
        <v>0</v>
      </c>
      <c r="AD6097">
        <v>0</v>
      </c>
      <c r="AE6097">
        <v>0</v>
      </c>
      <c r="AF6097">
        <v>0</v>
      </c>
      <c r="AG6097" t="s">
        <v>22923</v>
      </c>
      <c r="AH6097" s="21" t="str">
        <f t="shared" si="190"/>
        <v>YR25</v>
      </c>
      <c r="AI6097" s="21">
        <v>216</v>
      </c>
      <c r="AJ6097" s="21">
        <f t="shared" si="191"/>
        <v>97.83660130718954</v>
      </c>
      <c r="AK6097" s="21" t="s">
        <v>2063</v>
      </c>
      <c r="AL6097" t="s">
        <v>2613</v>
      </c>
      <c r="AM6097" s="26" t="s">
        <v>38</v>
      </c>
      <c r="AN6097" t="s">
        <v>2033</v>
      </c>
    </row>
    <row r="6098" spans="1:40" ht="15" hidden="1" thickTop="1" x14ac:dyDescent="0.35">
      <c r="A6098" t="s">
        <v>22972</v>
      </c>
      <c r="B6098" t="s">
        <v>22925</v>
      </c>
      <c r="C6098" t="s">
        <v>3996</v>
      </c>
      <c r="D6098" t="s">
        <v>22926</v>
      </c>
      <c r="E6098" t="s">
        <v>2575</v>
      </c>
      <c r="F6098">
        <v>1</v>
      </c>
      <c r="G6098" t="s">
        <v>2600</v>
      </c>
      <c r="H6098" t="s">
        <v>2577</v>
      </c>
      <c r="I6098" t="s">
        <v>2076</v>
      </c>
      <c r="J6098" t="s">
        <v>2601</v>
      </c>
      <c r="K6098" t="s">
        <v>2602</v>
      </c>
      <c r="L6098" t="s">
        <v>2058</v>
      </c>
      <c r="M6098" t="s">
        <v>2163</v>
      </c>
      <c r="N6098">
        <v>6</v>
      </c>
      <c r="O6098">
        <v>105</v>
      </c>
      <c r="P6098">
        <v>0.61</v>
      </c>
      <c r="Q6098">
        <v>17340</v>
      </c>
      <c r="R6098">
        <v>0</v>
      </c>
      <c r="S6098">
        <v>0</v>
      </c>
      <c r="T6098">
        <v>0</v>
      </c>
      <c r="U6098">
        <v>5</v>
      </c>
      <c r="V6098">
        <v>101</v>
      </c>
      <c r="W6098">
        <v>0.57999999999999996</v>
      </c>
      <c r="X6098">
        <v>1</v>
      </c>
      <c r="Y6098">
        <v>4</v>
      </c>
      <c r="Z6098">
        <v>0.02</v>
      </c>
      <c r="AA6098">
        <v>0</v>
      </c>
      <c r="AB6098">
        <v>0</v>
      </c>
      <c r="AC6098">
        <v>0</v>
      </c>
      <c r="AD6098">
        <v>0</v>
      </c>
      <c r="AE6098">
        <v>0</v>
      </c>
      <c r="AF6098">
        <v>0</v>
      </c>
      <c r="AG6098" t="s">
        <v>22927</v>
      </c>
      <c r="AH6098" s="21" t="str">
        <f t="shared" si="190"/>
        <v>YR25</v>
      </c>
      <c r="AI6098" s="21">
        <v>244.8</v>
      </c>
      <c r="AJ6098" s="21">
        <f t="shared" si="191"/>
        <v>99.394463667820062</v>
      </c>
      <c r="AK6098" s="21" t="s">
        <v>2060</v>
      </c>
      <c r="AL6098" t="s">
        <v>2551</v>
      </c>
      <c r="AM6098" s="26" t="s">
        <v>38</v>
      </c>
      <c r="AN6098" t="s">
        <v>2032</v>
      </c>
    </row>
    <row r="6099" spans="1:40" ht="15" hidden="1" thickTop="1" x14ac:dyDescent="0.35">
      <c r="A6099" t="s">
        <v>22976</v>
      </c>
      <c r="B6099" t="s">
        <v>22929</v>
      </c>
      <c r="C6099" t="s">
        <v>2584</v>
      </c>
      <c r="D6099" t="s">
        <v>22930</v>
      </c>
      <c r="E6099" t="s">
        <v>64</v>
      </c>
      <c r="F6099">
        <v>1</v>
      </c>
      <c r="G6099" t="s">
        <v>2524</v>
      </c>
      <c r="H6099" t="s">
        <v>2056</v>
      </c>
      <c r="I6099" t="s">
        <v>2076</v>
      </c>
      <c r="J6099" t="s">
        <v>2586</v>
      </c>
      <c r="K6099" t="s">
        <v>62</v>
      </c>
      <c r="L6099" t="s">
        <v>2058</v>
      </c>
      <c r="M6099" t="s">
        <v>2059</v>
      </c>
      <c r="N6099">
        <v>7</v>
      </c>
      <c r="O6099">
        <v>155</v>
      </c>
      <c r="P6099">
        <v>0.63</v>
      </c>
      <c r="Q6099">
        <v>24480</v>
      </c>
      <c r="R6099">
        <v>0</v>
      </c>
      <c r="S6099">
        <v>0</v>
      </c>
      <c r="T6099">
        <v>0</v>
      </c>
      <c r="U6099">
        <v>7</v>
      </c>
      <c r="V6099">
        <v>155</v>
      </c>
      <c r="W6099">
        <v>0.63</v>
      </c>
      <c r="X6099">
        <v>0</v>
      </c>
      <c r="Y6099">
        <v>0</v>
      </c>
      <c r="Z6099">
        <v>0</v>
      </c>
      <c r="AA6099">
        <v>0</v>
      </c>
      <c r="AB6099">
        <v>0</v>
      </c>
      <c r="AC6099">
        <v>0</v>
      </c>
      <c r="AD6099">
        <v>0</v>
      </c>
      <c r="AE6099">
        <v>0</v>
      </c>
      <c r="AF6099">
        <v>0</v>
      </c>
      <c r="AG6099" t="s">
        <v>22931</v>
      </c>
      <c r="AH6099" s="21" t="str">
        <f t="shared" si="190"/>
        <v>YR25</v>
      </c>
      <c r="AI6099" s="21">
        <v>345.36</v>
      </c>
      <c r="AJ6099" s="21">
        <f t="shared" si="191"/>
        <v>99.36683006535948</v>
      </c>
      <c r="AK6099" s="21" t="s">
        <v>2060</v>
      </c>
      <c r="AL6099" t="s">
        <v>2527</v>
      </c>
      <c r="AM6099" s="26" t="s">
        <v>38</v>
      </c>
      <c r="AN6099" t="s">
        <v>2032</v>
      </c>
    </row>
    <row r="6100" spans="1:40" ht="15" hidden="1" thickTop="1" x14ac:dyDescent="0.35">
      <c r="A6100" t="s">
        <v>22980</v>
      </c>
      <c r="B6100" t="s">
        <v>22933</v>
      </c>
      <c r="C6100" t="s">
        <v>2631</v>
      </c>
      <c r="D6100" t="s">
        <v>22934</v>
      </c>
      <c r="E6100" t="s">
        <v>2575</v>
      </c>
      <c r="F6100">
        <v>1</v>
      </c>
      <c r="G6100" t="s">
        <v>2633</v>
      </c>
      <c r="H6100" t="s">
        <v>2577</v>
      </c>
      <c r="I6100" t="s">
        <v>2076</v>
      </c>
      <c r="J6100" t="s">
        <v>2634</v>
      </c>
      <c r="K6100" t="s">
        <v>2635</v>
      </c>
      <c r="L6100" t="s">
        <v>2058</v>
      </c>
      <c r="M6100" t="s">
        <v>2163</v>
      </c>
      <c r="N6100">
        <v>6</v>
      </c>
      <c r="O6100">
        <v>128</v>
      </c>
      <c r="P6100">
        <v>0.74</v>
      </c>
      <c r="Q6100">
        <v>17340</v>
      </c>
      <c r="R6100">
        <v>3</v>
      </c>
      <c r="S6100">
        <v>63</v>
      </c>
      <c r="T6100">
        <v>0.36</v>
      </c>
      <c r="U6100">
        <v>1</v>
      </c>
      <c r="V6100">
        <v>21</v>
      </c>
      <c r="W6100">
        <v>0.12</v>
      </c>
      <c r="X6100">
        <v>0</v>
      </c>
      <c r="Y6100">
        <v>0</v>
      </c>
      <c r="Z6100">
        <v>0</v>
      </c>
      <c r="AA6100">
        <v>2</v>
      </c>
      <c r="AB6100">
        <v>44</v>
      </c>
      <c r="AC6100">
        <v>0.25</v>
      </c>
      <c r="AD6100">
        <v>0</v>
      </c>
      <c r="AE6100">
        <v>0</v>
      </c>
      <c r="AF6100">
        <v>0</v>
      </c>
      <c r="AG6100" t="s">
        <v>22935</v>
      </c>
      <c r="AH6100" s="21" t="str">
        <f t="shared" si="190"/>
        <v>YR25</v>
      </c>
      <c r="AI6100" s="21">
        <v>244.8</v>
      </c>
      <c r="AJ6100" s="21">
        <f t="shared" si="191"/>
        <v>99.261822376009221</v>
      </c>
      <c r="AK6100" s="21" t="s">
        <v>2060</v>
      </c>
      <c r="AL6100" t="s">
        <v>2581</v>
      </c>
      <c r="AM6100" s="26" t="s">
        <v>38</v>
      </c>
      <c r="AN6100" t="s">
        <v>2030</v>
      </c>
    </row>
    <row r="6101" spans="1:40" ht="15" hidden="1" thickTop="1" x14ac:dyDescent="0.35">
      <c r="A6101" t="s">
        <v>8749</v>
      </c>
      <c r="B6101" t="s">
        <v>22937</v>
      </c>
      <c r="C6101" t="s">
        <v>3428</v>
      </c>
      <c r="D6101" t="s">
        <v>22938</v>
      </c>
      <c r="E6101" t="s">
        <v>2608</v>
      </c>
      <c r="F6101">
        <v>1</v>
      </c>
      <c r="G6101" t="s">
        <v>2609</v>
      </c>
      <c r="H6101" t="s">
        <v>2577</v>
      </c>
      <c r="I6101" t="s">
        <v>2057</v>
      </c>
      <c r="J6101" t="s">
        <v>2610</v>
      </c>
      <c r="K6101" t="s">
        <v>2611</v>
      </c>
      <c r="L6101" t="s">
        <v>2058</v>
      </c>
      <c r="M6101" t="s">
        <v>2170</v>
      </c>
      <c r="N6101">
        <v>2</v>
      </c>
      <c r="O6101">
        <v>164</v>
      </c>
      <c r="P6101">
        <v>1.07</v>
      </c>
      <c r="Q6101">
        <v>15300</v>
      </c>
      <c r="R6101">
        <v>0</v>
      </c>
      <c r="S6101">
        <v>0</v>
      </c>
      <c r="T6101">
        <v>0</v>
      </c>
      <c r="U6101">
        <v>1</v>
      </c>
      <c r="V6101">
        <v>120</v>
      </c>
      <c r="W6101">
        <v>0.78</v>
      </c>
      <c r="X6101">
        <v>0</v>
      </c>
      <c r="Y6101">
        <v>0</v>
      </c>
      <c r="Z6101">
        <v>0</v>
      </c>
      <c r="AA6101">
        <v>1</v>
      </c>
      <c r="AB6101">
        <v>44</v>
      </c>
      <c r="AC6101">
        <v>0.28999999999999998</v>
      </c>
      <c r="AD6101">
        <v>0</v>
      </c>
      <c r="AE6101">
        <v>0</v>
      </c>
      <c r="AF6101">
        <v>0</v>
      </c>
      <c r="AG6101" t="s">
        <v>22939</v>
      </c>
      <c r="AH6101" s="21" t="str">
        <f t="shared" si="190"/>
        <v>YT21</v>
      </c>
      <c r="AI6101" s="21">
        <v>216</v>
      </c>
      <c r="AJ6101" s="21">
        <f t="shared" si="191"/>
        <v>98.928104575163403</v>
      </c>
      <c r="AK6101" s="21" t="s">
        <v>2063</v>
      </c>
      <c r="AL6101" t="s">
        <v>2613</v>
      </c>
      <c r="AM6101" s="26" t="s">
        <v>38</v>
      </c>
      <c r="AN6101" t="s">
        <v>2030</v>
      </c>
    </row>
    <row r="6102" spans="1:40" ht="15" hidden="1" thickTop="1" x14ac:dyDescent="0.35">
      <c r="A6102" t="s">
        <v>22987</v>
      </c>
      <c r="B6102" t="s">
        <v>22941</v>
      </c>
      <c r="C6102" t="s">
        <v>3996</v>
      </c>
      <c r="D6102" t="s">
        <v>22942</v>
      </c>
      <c r="E6102" t="s">
        <v>2575</v>
      </c>
      <c r="F6102">
        <v>1</v>
      </c>
      <c r="G6102" t="s">
        <v>2600</v>
      </c>
      <c r="H6102" t="s">
        <v>2577</v>
      </c>
      <c r="I6102" t="s">
        <v>2076</v>
      </c>
      <c r="J6102" t="s">
        <v>2601</v>
      </c>
      <c r="K6102" t="s">
        <v>2602</v>
      </c>
      <c r="L6102" t="s">
        <v>2058</v>
      </c>
      <c r="M6102" t="s">
        <v>2059</v>
      </c>
      <c r="N6102">
        <v>5</v>
      </c>
      <c r="O6102">
        <v>162</v>
      </c>
      <c r="P6102">
        <v>0.66</v>
      </c>
      <c r="Q6102">
        <v>24480</v>
      </c>
      <c r="R6102">
        <v>2</v>
      </c>
      <c r="S6102">
        <v>79</v>
      </c>
      <c r="T6102">
        <v>0.32</v>
      </c>
      <c r="U6102">
        <v>3</v>
      </c>
      <c r="V6102">
        <v>83</v>
      </c>
      <c r="W6102">
        <v>0.34</v>
      </c>
      <c r="X6102">
        <v>0</v>
      </c>
      <c r="Y6102">
        <v>0</v>
      </c>
      <c r="Z6102">
        <v>0</v>
      </c>
      <c r="AA6102">
        <v>0</v>
      </c>
      <c r="AB6102">
        <v>0</v>
      </c>
      <c r="AC6102">
        <v>0</v>
      </c>
      <c r="AD6102">
        <v>0</v>
      </c>
      <c r="AE6102">
        <v>0</v>
      </c>
      <c r="AF6102">
        <v>0</v>
      </c>
      <c r="AG6102" t="s">
        <v>22943</v>
      </c>
      <c r="AH6102" s="21" t="str">
        <f t="shared" si="190"/>
        <v>YR25</v>
      </c>
      <c r="AI6102" s="21">
        <v>345.36</v>
      </c>
      <c r="AJ6102" s="21">
        <f t="shared" si="191"/>
        <v>99.338235294117652</v>
      </c>
      <c r="AK6102" s="21" t="s">
        <v>2060</v>
      </c>
      <c r="AL6102" t="s">
        <v>2551</v>
      </c>
      <c r="AM6102" s="26" t="s">
        <v>38</v>
      </c>
      <c r="AN6102" t="s">
        <v>2032</v>
      </c>
    </row>
    <row r="6103" spans="1:40" ht="15" hidden="1" thickTop="1" x14ac:dyDescent="0.35">
      <c r="A6103" t="s">
        <v>22991</v>
      </c>
      <c r="B6103" t="s">
        <v>22945</v>
      </c>
      <c r="C6103" t="s">
        <v>4394</v>
      </c>
      <c r="D6103" t="s">
        <v>22946</v>
      </c>
      <c r="E6103" t="s">
        <v>3193</v>
      </c>
      <c r="F6103">
        <v>1</v>
      </c>
      <c r="G6103" t="s">
        <v>2609</v>
      </c>
      <c r="H6103" t="s">
        <v>2577</v>
      </c>
      <c r="I6103" t="s">
        <v>2076</v>
      </c>
      <c r="J6103" t="s">
        <v>2764</v>
      </c>
      <c r="K6103" t="s">
        <v>2765</v>
      </c>
      <c r="L6103" t="s">
        <v>2058</v>
      </c>
      <c r="M6103" t="s">
        <v>2170</v>
      </c>
      <c r="N6103">
        <v>3</v>
      </c>
      <c r="O6103">
        <v>64</v>
      </c>
      <c r="P6103">
        <v>0.42</v>
      </c>
      <c r="Q6103">
        <v>15300</v>
      </c>
      <c r="R6103">
        <v>0</v>
      </c>
      <c r="S6103">
        <v>0</v>
      </c>
      <c r="T6103">
        <v>0</v>
      </c>
      <c r="U6103">
        <v>3</v>
      </c>
      <c r="V6103">
        <v>64</v>
      </c>
      <c r="W6103">
        <v>0.42</v>
      </c>
      <c r="X6103">
        <v>0</v>
      </c>
      <c r="Y6103">
        <v>0</v>
      </c>
      <c r="Z6103">
        <v>0</v>
      </c>
      <c r="AA6103">
        <v>0</v>
      </c>
      <c r="AB6103">
        <v>0</v>
      </c>
      <c r="AC6103">
        <v>0</v>
      </c>
      <c r="AD6103">
        <v>0</v>
      </c>
      <c r="AE6103">
        <v>0</v>
      </c>
      <c r="AF6103">
        <v>0</v>
      </c>
      <c r="AG6103" t="s">
        <v>22947</v>
      </c>
      <c r="AH6103" s="21" t="str">
        <f t="shared" si="190"/>
        <v>YR25</v>
      </c>
      <c r="AI6103" s="21">
        <v>216</v>
      </c>
      <c r="AJ6103" s="21">
        <f t="shared" si="191"/>
        <v>99.58169934640523</v>
      </c>
      <c r="AK6103" s="21" t="s">
        <v>2060</v>
      </c>
      <c r="AL6103" t="s">
        <v>2613</v>
      </c>
      <c r="AM6103" s="26" t="s">
        <v>38</v>
      </c>
      <c r="AN6103" t="s">
        <v>2032</v>
      </c>
    </row>
    <row r="6104" spans="1:40" ht="15" hidden="1" thickTop="1" x14ac:dyDescent="0.35">
      <c r="A6104" t="s">
        <v>22995</v>
      </c>
      <c r="B6104" t="s">
        <v>22949</v>
      </c>
      <c r="C6104" t="s">
        <v>2554</v>
      </c>
      <c r="D6104" t="s">
        <v>22950</v>
      </c>
      <c r="E6104" t="s">
        <v>79</v>
      </c>
      <c r="F6104">
        <v>2</v>
      </c>
      <c r="G6104" t="s">
        <v>2524</v>
      </c>
      <c r="H6104" t="s">
        <v>2056</v>
      </c>
      <c r="I6104" t="s">
        <v>2076</v>
      </c>
      <c r="J6104" t="s">
        <v>2532</v>
      </c>
      <c r="K6104" t="s">
        <v>62</v>
      </c>
      <c r="L6104" t="s">
        <v>2058</v>
      </c>
      <c r="M6104" t="s">
        <v>2163</v>
      </c>
      <c r="N6104">
        <v>2</v>
      </c>
      <c r="O6104">
        <v>78</v>
      </c>
      <c r="P6104">
        <v>0.45</v>
      </c>
      <c r="Q6104">
        <v>17340</v>
      </c>
      <c r="R6104">
        <v>1</v>
      </c>
      <c r="S6104">
        <v>24</v>
      </c>
      <c r="T6104">
        <v>0.14000000000000001</v>
      </c>
      <c r="U6104">
        <v>1</v>
      </c>
      <c r="V6104">
        <v>54</v>
      </c>
      <c r="W6104">
        <v>0.31</v>
      </c>
      <c r="X6104">
        <v>0</v>
      </c>
      <c r="Y6104">
        <v>0</v>
      </c>
      <c r="Z6104">
        <v>0</v>
      </c>
      <c r="AA6104">
        <v>0</v>
      </c>
      <c r="AB6104">
        <v>0</v>
      </c>
      <c r="AC6104">
        <v>0</v>
      </c>
      <c r="AD6104">
        <v>0</v>
      </c>
      <c r="AE6104">
        <v>0</v>
      </c>
      <c r="AF6104">
        <v>0</v>
      </c>
      <c r="AG6104" t="s">
        <v>22951</v>
      </c>
      <c r="AH6104" s="21" t="str">
        <f t="shared" si="190"/>
        <v>YR25</v>
      </c>
      <c r="AI6104" s="21">
        <v>244.8</v>
      </c>
      <c r="AJ6104" s="21">
        <f t="shared" si="191"/>
        <v>99.550173010380618</v>
      </c>
      <c r="AK6104" s="21" t="s">
        <v>2060</v>
      </c>
      <c r="AL6104" t="s">
        <v>2527</v>
      </c>
      <c r="AM6104" s="26" t="s">
        <v>38</v>
      </c>
      <c r="AN6104" t="s">
        <v>2032</v>
      </c>
    </row>
    <row r="6105" spans="1:40" ht="15" hidden="1" thickTop="1" x14ac:dyDescent="0.35">
      <c r="A6105" t="s">
        <v>22999</v>
      </c>
      <c r="B6105" t="s">
        <v>22953</v>
      </c>
      <c r="C6105" t="s">
        <v>2951</v>
      </c>
      <c r="D6105" t="s">
        <v>22954</v>
      </c>
      <c r="E6105" t="s">
        <v>558</v>
      </c>
      <c r="F6105">
        <v>1</v>
      </c>
      <c r="G6105" t="s">
        <v>2524</v>
      </c>
      <c r="H6105" t="s">
        <v>2056</v>
      </c>
      <c r="I6105" t="s">
        <v>2076</v>
      </c>
      <c r="J6105" t="s">
        <v>2532</v>
      </c>
      <c r="K6105" t="s">
        <v>62</v>
      </c>
      <c r="L6105" t="s">
        <v>2058</v>
      </c>
      <c r="M6105" t="s">
        <v>2358</v>
      </c>
      <c r="N6105">
        <v>4</v>
      </c>
      <c r="O6105">
        <v>225</v>
      </c>
      <c r="P6105">
        <v>1.7</v>
      </c>
      <c r="Q6105">
        <v>13260</v>
      </c>
      <c r="R6105">
        <v>3</v>
      </c>
      <c r="S6105">
        <v>148</v>
      </c>
      <c r="T6105">
        <v>1.1200000000000001</v>
      </c>
      <c r="U6105">
        <v>1</v>
      </c>
      <c r="V6105">
        <v>77</v>
      </c>
      <c r="W6105">
        <v>0.57999999999999996</v>
      </c>
      <c r="X6105">
        <v>0</v>
      </c>
      <c r="Y6105">
        <v>0</v>
      </c>
      <c r="Z6105">
        <v>0</v>
      </c>
      <c r="AA6105">
        <v>0</v>
      </c>
      <c r="AB6105">
        <v>0</v>
      </c>
      <c r="AC6105">
        <v>0</v>
      </c>
      <c r="AD6105">
        <v>0</v>
      </c>
      <c r="AE6105">
        <v>0</v>
      </c>
      <c r="AF6105">
        <v>0</v>
      </c>
      <c r="AG6105" t="s">
        <v>22955</v>
      </c>
      <c r="AH6105" s="21" t="str">
        <f t="shared" si="190"/>
        <v>YR25</v>
      </c>
      <c r="AI6105" s="21">
        <v>187.20000000000005</v>
      </c>
      <c r="AJ6105" s="21">
        <f t="shared" si="191"/>
        <v>98.303167420814475</v>
      </c>
      <c r="AK6105" s="21" t="s">
        <v>2063</v>
      </c>
      <c r="AL6105" t="s">
        <v>2527</v>
      </c>
      <c r="AM6105" s="26" t="s">
        <v>38</v>
      </c>
      <c r="AN6105" t="s">
        <v>2030</v>
      </c>
    </row>
    <row r="6106" spans="1:40" ht="15" hidden="1" thickTop="1" x14ac:dyDescent="0.35">
      <c r="A6106" t="s">
        <v>23003</v>
      </c>
      <c r="B6106" t="s">
        <v>22957</v>
      </c>
      <c r="C6106" t="s">
        <v>2808</v>
      </c>
      <c r="D6106" t="s">
        <v>22958</v>
      </c>
      <c r="E6106" t="s">
        <v>2691</v>
      </c>
      <c r="F6106">
        <v>1</v>
      </c>
      <c r="G6106" t="s">
        <v>2633</v>
      </c>
      <c r="H6106" t="s">
        <v>2577</v>
      </c>
      <c r="I6106" t="s">
        <v>2076</v>
      </c>
      <c r="J6106" t="s">
        <v>2692</v>
      </c>
      <c r="K6106" t="s">
        <v>2635</v>
      </c>
      <c r="L6106" t="s">
        <v>2058</v>
      </c>
      <c r="M6106" t="s">
        <v>2170</v>
      </c>
      <c r="N6106">
        <v>4</v>
      </c>
      <c r="O6106">
        <v>73</v>
      </c>
      <c r="P6106">
        <v>0.48</v>
      </c>
      <c r="Q6106">
        <v>15300</v>
      </c>
      <c r="R6106">
        <v>2</v>
      </c>
      <c r="S6106">
        <v>43</v>
      </c>
      <c r="T6106">
        <v>0.28000000000000003</v>
      </c>
      <c r="U6106">
        <v>2</v>
      </c>
      <c r="V6106">
        <v>30</v>
      </c>
      <c r="W6106">
        <v>0.2</v>
      </c>
      <c r="X6106">
        <v>0</v>
      </c>
      <c r="Y6106">
        <v>0</v>
      </c>
      <c r="Z6106">
        <v>0</v>
      </c>
      <c r="AA6106">
        <v>0</v>
      </c>
      <c r="AB6106">
        <v>0</v>
      </c>
      <c r="AC6106">
        <v>0</v>
      </c>
      <c r="AD6106">
        <v>0</v>
      </c>
      <c r="AE6106">
        <v>0</v>
      </c>
      <c r="AF6106">
        <v>0</v>
      </c>
      <c r="AG6106" t="s">
        <v>22959</v>
      </c>
      <c r="AH6106" s="21" t="str">
        <f t="shared" si="190"/>
        <v>YR25</v>
      </c>
      <c r="AI6106" s="21">
        <v>216</v>
      </c>
      <c r="AJ6106" s="21">
        <f t="shared" si="191"/>
        <v>99.522875816993462</v>
      </c>
      <c r="AK6106" s="21" t="s">
        <v>2060</v>
      </c>
      <c r="AL6106" t="s">
        <v>2581</v>
      </c>
      <c r="AM6106" s="26" t="s">
        <v>38</v>
      </c>
      <c r="AN6106" t="s">
        <v>2033</v>
      </c>
    </row>
    <row r="6107" spans="1:40" ht="15" hidden="1" thickTop="1" x14ac:dyDescent="0.35">
      <c r="A6107" t="s">
        <v>23007</v>
      </c>
      <c r="B6107" t="s">
        <v>22961</v>
      </c>
      <c r="C6107" t="s">
        <v>3996</v>
      </c>
      <c r="D6107" t="s">
        <v>22962</v>
      </c>
      <c r="E6107" t="s">
        <v>2575</v>
      </c>
      <c r="F6107">
        <v>1</v>
      </c>
      <c r="G6107" t="s">
        <v>2600</v>
      </c>
      <c r="H6107" t="s">
        <v>2577</v>
      </c>
      <c r="I6107" t="s">
        <v>2076</v>
      </c>
      <c r="J6107" t="s">
        <v>2601</v>
      </c>
      <c r="K6107" t="s">
        <v>2602</v>
      </c>
      <c r="L6107" t="s">
        <v>2058</v>
      </c>
      <c r="M6107" t="s">
        <v>2059</v>
      </c>
      <c r="N6107">
        <v>3</v>
      </c>
      <c r="O6107">
        <v>88</v>
      </c>
      <c r="P6107">
        <v>0.36</v>
      </c>
      <c r="Q6107">
        <v>24480</v>
      </c>
      <c r="R6107">
        <v>1</v>
      </c>
      <c r="S6107">
        <v>19</v>
      </c>
      <c r="T6107">
        <v>0.08</v>
      </c>
      <c r="U6107">
        <v>2</v>
      </c>
      <c r="V6107">
        <v>69</v>
      </c>
      <c r="W6107">
        <v>0.28000000000000003</v>
      </c>
      <c r="X6107">
        <v>0</v>
      </c>
      <c r="Y6107">
        <v>0</v>
      </c>
      <c r="Z6107">
        <v>0</v>
      </c>
      <c r="AA6107">
        <v>0</v>
      </c>
      <c r="AB6107">
        <v>0</v>
      </c>
      <c r="AC6107">
        <v>0</v>
      </c>
      <c r="AD6107">
        <v>0</v>
      </c>
      <c r="AE6107">
        <v>0</v>
      </c>
      <c r="AF6107">
        <v>0</v>
      </c>
      <c r="AG6107" t="s">
        <v>22963</v>
      </c>
      <c r="AH6107" s="21" t="str">
        <f t="shared" si="190"/>
        <v>YR25</v>
      </c>
      <c r="AI6107" s="21">
        <v>345.36</v>
      </c>
      <c r="AJ6107" s="21">
        <f t="shared" si="191"/>
        <v>99.640522875816998</v>
      </c>
      <c r="AK6107" s="21" t="s">
        <v>2060</v>
      </c>
      <c r="AL6107" t="s">
        <v>2551</v>
      </c>
      <c r="AM6107" s="26" t="s">
        <v>38</v>
      </c>
      <c r="AN6107" t="s">
        <v>2032</v>
      </c>
    </row>
    <row r="6108" spans="1:40" ht="15" hidden="1" thickTop="1" x14ac:dyDescent="0.35">
      <c r="A6108" t="s">
        <v>23011</v>
      </c>
      <c r="B6108" t="s">
        <v>22965</v>
      </c>
      <c r="C6108" t="s">
        <v>2709</v>
      </c>
      <c r="D6108" t="s">
        <v>22966</v>
      </c>
      <c r="E6108" t="s">
        <v>2545</v>
      </c>
      <c r="F6108">
        <v>1</v>
      </c>
      <c r="G6108" t="s">
        <v>2546</v>
      </c>
      <c r="H6108" t="s">
        <v>2510</v>
      </c>
      <c r="I6108" t="s">
        <v>2076</v>
      </c>
      <c r="J6108" t="s">
        <v>2547</v>
      </c>
      <c r="K6108" t="s">
        <v>2548</v>
      </c>
      <c r="L6108" t="s">
        <v>2058</v>
      </c>
      <c r="M6108" t="s">
        <v>2059</v>
      </c>
      <c r="N6108">
        <v>2</v>
      </c>
      <c r="O6108">
        <v>83</v>
      </c>
      <c r="P6108">
        <v>0.34</v>
      </c>
      <c r="Q6108">
        <v>24480</v>
      </c>
      <c r="R6108">
        <v>1</v>
      </c>
      <c r="S6108">
        <v>60</v>
      </c>
      <c r="T6108">
        <v>0.25</v>
      </c>
      <c r="U6108">
        <v>1</v>
      </c>
      <c r="V6108">
        <v>23</v>
      </c>
      <c r="W6108">
        <v>0.09</v>
      </c>
      <c r="X6108">
        <v>0</v>
      </c>
      <c r="Y6108">
        <v>0</v>
      </c>
      <c r="Z6108">
        <v>0</v>
      </c>
      <c r="AA6108">
        <v>0</v>
      </c>
      <c r="AB6108">
        <v>0</v>
      </c>
      <c r="AC6108">
        <v>0</v>
      </c>
      <c r="AD6108">
        <v>0</v>
      </c>
      <c r="AE6108">
        <v>0</v>
      </c>
      <c r="AF6108">
        <v>0</v>
      </c>
      <c r="AG6108" t="s">
        <v>22967</v>
      </c>
      <c r="AH6108" s="21" t="str">
        <f t="shared" si="190"/>
        <v>YR25</v>
      </c>
      <c r="AI6108" s="21">
        <v>345.36</v>
      </c>
      <c r="AJ6108" s="21">
        <f t="shared" si="191"/>
        <v>99.660947712418306</v>
      </c>
      <c r="AK6108" s="21" t="s">
        <v>2060</v>
      </c>
      <c r="AL6108" t="s">
        <v>2551</v>
      </c>
      <c r="AM6108" s="26" t="s">
        <v>38</v>
      </c>
      <c r="AN6108" t="s">
        <v>2030</v>
      </c>
    </row>
    <row r="6109" spans="1:40" ht="15" hidden="1" thickTop="1" x14ac:dyDescent="0.35">
      <c r="A6109" t="s">
        <v>23014</v>
      </c>
      <c r="B6109" t="s">
        <v>22969</v>
      </c>
      <c r="C6109" t="s">
        <v>2951</v>
      </c>
      <c r="D6109" t="s">
        <v>22970</v>
      </c>
      <c r="E6109" t="s">
        <v>558</v>
      </c>
      <c r="F6109">
        <v>2</v>
      </c>
      <c r="G6109" t="s">
        <v>2524</v>
      </c>
      <c r="H6109" t="s">
        <v>2056</v>
      </c>
      <c r="I6109" t="s">
        <v>2076</v>
      </c>
      <c r="J6109" t="s">
        <v>2532</v>
      </c>
      <c r="K6109" t="s">
        <v>62</v>
      </c>
      <c r="L6109" t="s">
        <v>2058</v>
      </c>
      <c r="M6109" t="s">
        <v>2170</v>
      </c>
      <c r="N6109">
        <v>1</v>
      </c>
      <c r="O6109">
        <v>76</v>
      </c>
      <c r="P6109">
        <v>0.5</v>
      </c>
      <c r="Q6109">
        <v>15300</v>
      </c>
      <c r="R6109">
        <v>0</v>
      </c>
      <c r="S6109">
        <v>0</v>
      </c>
      <c r="T6109">
        <v>0</v>
      </c>
      <c r="U6109">
        <v>0</v>
      </c>
      <c r="V6109">
        <v>0</v>
      </c>
      <c r="W6109">
        <v>0</v>
      </c>
      <c r="X6109">
        <v>1</v>
      </c>
      <c r="Y6109">
        <v>76</v>
      </c>
      <c r="Z6109">
        <v>0.5</v>
      </c>
      <c r="AA6109">
        <v>0</v>
      </c>
      <c r="AB6109">
        <v>0</v>
      </c>
      <c r="AC6109">
        <v>0</v>
      </c>
      <c r="AD6109">
        <v>0</v>
      </c>
      <c r="AE6109">
        <v>0</v>
      </c>
      <c r="AF6109">
        <v>0</v>
      </c>
      <c r="AG6109" t="s">
        <v>22971</v>
      </c>
      <c r="AH6109" s="21" t="str">
        <f t="shared" si="190"/>
        <v>YR25</v>
      </c>
      <c r="AI6109" s="21">
        <v>216</v>
      </c>
      <c r="AJ6109" s="21">
        <f t="shared" si="191"/>
        <v>99.503267973856211</v>
      </c>
      <c r="AK6109" s="21" t="s">
        <v>2060</v>
      </c>
      <c r="AL6109" t="s">
        <v>2527</v>
      </c>
      <c r="AM6109" s="26" t="s">
        <v>38</v>
      </c>
      <c r="AN6109" t="s">
        <v>2031</v>
      </c>
    </row>
    <row r="6110" spans="1:40" ht="15" hidden="1" thickTop="1" x14ac:dyDescent="0.35">
      <c r="A6110" t="s">
        <v>23018</v>
      </c>
      <c r="B6110" t="s">
        <v>22973</v>
      </c>
      <c r="C6110" t="s">
        <v>3912</v>
      </c>
      <c r="D6110" t="s">
        <v>22974</v>
      </c>
      <c r="E6110" t="s">
        <v>2705</v>
      </c>
      <c r="F6110">
        <v>1</v>
      </c>
      <c r="G6110" t="s">
        <v>2593</v>
      </c>
      <c r="H6110" t="s">
        <v>2056</v>
      </c>
      <c r="I6110" t="s">
        <v>2076</v>
      </c>
      <c r="J6110" t="s">
        <v>3364</v>
      </c>
      <c r="K6110" t="s">
        <v>65</v>
      </c>
      <c r="L6110" t="s">
        <v>2058</v>
      </c>
      <c r="M6110" t="s">
        <v>2059</v>
      </c>
      <c r="N6110">
        <v>1</v>
      </c>
      <c r="O6110">
        <v>53</v>
      </c>
      <c r="P6110">
        <v>0.22</v>
      </c>
      <c r="Q6110">
        <v>24480</v>
      </c>
      <c r="R6110">
        <v>0</v>
      </c>
      <c r="S6110">
        <v>0</v>
      </c>
      <c r="T6110">
        <v>0</v>
      </c>
      <c r="U6110">
        <v>1</v>
      </c>
      <c r="V6110">
        <v>53</v>
      </c>
      <c r="W6110">
        <v>0.22</v>
      </c>
      <c r="X6110">
        <v>0</v>
      </c>
      <c r="Y6110">
        <v>0</v>
      </c>
      <c r="Z6110">
        <v>0</v>
      </c>
      <c r="AA6110">
        <v>0</v>
      </c>
      <c r="AB6110">
        <v>0</v>
      </c>
      <c r="AC6110">
        <v>0</v>
      </c>
      <c r="AD6110">
        <v>0</v>
      </c>
      <c r="AE6110">
        <v>0</v>
      </c>
      <c r="AF6110">
        <v>0</v>
      </c>
      <c r="AG6110" t="s">
        <v>22975</v>
      </c>
      <c r="AH6110" s="21" t="str">
        <f t="shared" si="190"/>
        <v>YR25</v>
      </c>
      <c r="AI6110" s="21">
        <v>345.36</v>
      </c>
      <c r="AJ6110" s="21">
        <f t="shared" si="191"/>
        <v>99.783496732026137</v>
      </c>
      <c r="AK6110" s="21" t="s">
        <v>2060</v>
      </c>
      <c r="AL6110" t="s">
        <v>2527</v>
      </c>
      <c r="AM6110" s="26" t="s">
        <v>38</v>
      </c>
      <c r="AN6110" t="s">
        <v>2031</v>
      </c>
    </row>
    <row r="6111" spans="1:40" ht="15" hidden="1" thickTop="1" x14ac:dyDescent="0.35">
      <c r="A6111" t="s">
        <v>23022</v>
      </c>
      <c r="B6111" t="s">
        <v>22977</v>
      </c>
      <c r="C6111" t="s">
        <v>3180</v>
      </c>
      <c r="D6111" t="s">
        <v>22978</v>
      </c>
      <c r="E6111" t="s">
        <v>2575</v>
      </c>
      <c r="F6111">
        <v>1</v>
      </c>
      <c r="G6111" t="s">
        <v>2600</v>
      </c>
      <c r="H6111" t="s">
        <v>2577</v>
      </c>
      <c r="I6111" t="s">
        <v>2076</v>
      </c>
      <c r="J6111" t="s">
        <v>3183</v>
      </c>
      <c r="K6111" t="s">
        <v>2742</v>
      </c>
      <c r="L6111" t="s">
        <v>2058</v>
      </c>
      <c r="M6111" t="s">
        <v>2059</v>
      </c>
      <c r="N6111">
        <v>3</v>
      </c>
      <c r="O6111">
        <v>146</v>
      </c>
      <c r="P6111">
        <v>0.6</v>
      </c>
      <c r="Q6111">
        <v>24480</v>
      </c>
      <c r="R6111">
        <v>0</v>
      </c>
      <c r="S6111">
        <v>0</v>
      </c>
      <c r="T6111">
        <v>0</v>
      </c>
      <c r="U6111">
        <v>2</v>
      </c>
      <c r="V6111">
        <v>99</v>
      </c>
      <c r="W6111">
        <v>0.4</v>
      </c>
      <c r="X6111">
        <v>1</v>
      </c>
      <c r="Y6111">
        <v>47</v>
      </c>
      <c r="Z6111">
        <v>0.19</v>
      </c>
      <c r="AA6111">
        <v>0</v>
      </c>
      <c r="AB6111">
        <v>0</v>
      </c>
      <c r="AC6111">
        <v>0</v>
      </c>
      <c r="AD6111">
        <v>0</v>
      </c>
      <c r="AE6111">
        <v>0</v>
      </c>
      <c r="AF6111">
        <v>0</v>
      </c>
      <c r="AG6111" t="s">
        <v>22979</v>
      </c>
      <c r="AH6111" s="21" t="str">
        <f t="shared" si="190"/>
        <v>YR25</v>
      </c>
      <c r="AI6111" s="21">
        <v>345.36</v>
      </c>
      <c r="AJ6111" s="21">
        <f t="shared" si="191"/>
        <v>99.403594771241828</v>
      </c>
      <c r="AK6111" s="21" t="s">
        <v>2060</v>
      </c>
      <c r="AL6111" t="s">
        <v>2551</v>
      </c>
      <c r="AM6111" s="26" t="s">
        <v>38</v>
      </c>
      <c r="AN6111" t="s">
        <v>2030</v>
      </c>
    </row>
    <row r="6112" spans="1:40" ht="15" hidden="1" thickTop="1" x14ac:dyDescent="0.35">
      <c r="A6112" t="s">
        <v>23026</v>
      </c>
      <c r="B6112" t="s">
        <v>22981</v>
      </c>
      <c r="C6112" t="s">
        <v>4101</v>
      </c>
      <c r="D6112" t="s">
        <v>22982</v>
      </c>
      <c r="E6112" t="s">
        <v>3338</v>
      </c>
      <c r="F6112">
        <v>1</v>
      </c>
      <c r="G6112" t="s">
        <v>2609</v>
      </c>
      <c r="H6112" t="s">
        <v>2577</v>
      </c>
      <c r="I6112" t="s">
        <v>2076</v>
      </c>
      <c r="J6112" t="s">
        <v>2675</v>
      </c>
      <c r="K6112" t="s">
        <v>2611</v>
      </c>
      <c r="L6112" t="s">
        <v>2058</v>
      </c>
      <c r="M6112" t="s">
        <v>2170</v>
      </c>
      <c r="N6112">
        <v>2</v>
      </c>
      <c r="O6112">
        <v>61</v>
      </c>
      <c r="P6112">
        <v>0.4</v>
      </c>
      <c r="Q6112">
        <v>15300</v>
      </c>
      <c r="R6112">
        <v>0</v>
      </c>
      <c r="S6112">
        <v>0</v>
      </c>
      <c r="T6112">
        <v>0</v>
      </c>
      <c r="U6112">
        <v>2</v>
      </c>
      <c r="V6112">
        <v>61</v>
      </c>
      <c r="W6112">
        <v>0.4</v>
      </c>
      <c r="X6112">
        <v>0</v>
      </c>
      <c r="Y6112">
        <v>0</v>
      </c>
      <c r="Z6112">
        <v>0</v>
      </c>
      <c r="AA6112">
        <v>0</v>
      </c>
      <c r="AB6112">
        <v>0</v>
      </c>
      <c r="AC6112">
        <v>0</v>
      </c>
      <c r="AD6112">
        <v>0</v>
      </c>
      <c r="AE6112">
        <v>0</v>
      </c>
      <c r="AF6112">
        <v>0</v>
      </c>
      <c r="AG6112" t="s">
        <v>22983</v>
      </c>
      <c r="AH6112" s="21" t="str">
        <f t="shared" si="190"/>
        <v>YR25</v>
      </c>
      <c r="AI6112" s="21">
        <v>216</v>
      </c>
      <c r="AJ6112" s="21">
        <f t="shared" si="191"/>
        <v>99.601307189542482</v>
      </c>
      <c r="AK6112" s="21" t="s">
        <v>2060</v>
      </c>
      <c r="AL6112" t="s">
        <v>2581</v>
      </c>
      <c r="AM6112" s="26" t="s">
        <v>38</v>
      </c>
      <c r="AN6112" t="s">
        <v>2030</v>
      </c>
    </row>
    <row r="6113" spans="1:40" ht="15" hidden="1" thickTop="1" x14ac:dyDescent="0.35">
      <c r="A6113" t="s">
        <v>23030</v>
      </c>
      <c r="B6113" t="s">
        <v>22984</v>
      </c>
      <c r="C6113" t="s">
        <v>4673</v>
      </c>
      <c r="D6113" t="s">
        <v>22985</v>
      </c>
      <c r="E6113" t="s">
        <v>3058</v>
      </c>
      <c r="F6113">
        <v>1</v>
      </c>
      <c r="G6113" t="s">
        <v>2546</v>
      </c>
      <c r="H6113" t="s">
        <v>2510</v>
      </c>
      <c r="I6113" t="s">
        <v>2076</v>
      </c>
      <c r="J6113" t="s">
        <v>4675</v>
      </c>
      <c r="K6113" t="s">
        <v>3007</v>
      </c>
      <c r="L6113" t="s">
        <v>2058</v>
      </c>
      <c r="M6113" t="s">
        <v>2059</v>
      </c>
      <c r="N6113">
        <v>0</v>
      </c>
      <c r="O6113">
        <v>0</v>
      </c>
      <c r="P6113">
        <v>0</v>
      </c>
      <c r="Q6113">
        <v>24480</v>
      </c>
      <c r="R6113">
        <v>0</v>
      </c>
      <c r="S6113">
        <v>0</v>
      </c>
      <c r="T6113">
        <v>0</v>
      </c>
      <c r="U6113">
        <v>0</v>
      </c>
      <c r="V6113">
        <v>0</v>
      </c>
      <c r="W6113">
        <v>0</v>
      </c>
      <c r="X6113">
        <v>0</v>
      </c>
      <c r="Y6113">
        <v>0</v>
      </c>
      <c r="Z6113">
        <v>0</v>
      </c>
      <c r="AA6113">
        <v>0</v>
      </c>
      <c r="AB6113">
        <v>0</v>
      </c>
      <c r="AC6113">
        <v>0</v>
      </c>
      <c r="AD6113">
        <v>0</v>
      </c>
      <c r="AE6113">
        <v>0</v>
      </c>
      <c r="AF6113">
        <v>0</v>
      </c>
      <c r="AG6113" t="s">
        <v>22986</v>
      </c>
      <c r="AH6113" s="21" t="str">
        <f t="shared" si="190"/>
        <v>YR25</v>
      </c>
      <c r="AI6113" s="21">
        <v>345.36</v>
      </c>
      <c r="AJ6113" s="21">
        <f t="shared" si="191"/>
        <v>100</v>
      </c>
      <c r="AK6113" s="21" t="s">
        <v>2060</v>
      </c>
      <c r="AL6113" t="s">
        <v>2551</v>
      </c>
      <c r="AM6113" s="26" t="s">
        <v>38</v>
      </c>
      <c r="AN6113" t="s">
        <v>2029</v>
      </c>
    </row>
    <row r="6114" spans="1:40" ht="15" hidden="1" thickTop="1" x14ac:dyDescent="0.35">
      <c r="A6114" t="s">
        <v>23034</v>
      </c>
      <c r="B6114" t="s">
        <v>22988</v>
      </c>
      <c r="C6114" t="s">
        <v>5100</v>
      </c>
      <c r="D6114" t="s">
        <v>22989</v>
      </c>
      <c r="E6114" t="s">
        <v>558</v>
      </c>
      <c r="F6114">
        <v>1</v>
      </c>
      <c r="G6114" t="s">
        <v>2524</v>
      </c>
      <c r="H6114" t="s">
        <v>2056</v>
      </c>
      <c r="I6114" t="s">
        <v>2076</v>
      </c>
      <c r="J6114" t="s">
        <v>2532</v>
      </c>
      <c r="K6114" t="s">
        <v>62</v>
      </c>
      <c r="L6114" t="s">
        <v>2058</v>
      </c>
      <c r="M6114" t="s">
        <v>2170</v>
      </c>
      <c r="N6114">
        <v>9</v>
      </c>
      <c r="O6114">
        <v>193</v>
      </c>
      <c r="P6114">
        <v>1.26</v>
      </c>
      <c r="Q6114">
        <v>15300</v>
      </c>
      <c r="R6114">
        <v>5</v>
      </c>
      <c r="S6114">
        <v>96</v>
      </c>
      <c r="T6114">
        <v>0.63</v>
      </c>
      <c r="U6114">
        <v>4</v>
      </c>
      <c r="V6114">
        <v>97</v>
      </c>
      <c r="W6114">
        <v>0.63</v>
      </c>
      <c r="X6114">
        <v>0</v>
      </c>
      <c r="Y6114">
        <v>0</v>
      </c>
      <c r="Z6114">
        <v>0</v>
      </c>
      <c r="AA6114">
        <v>0</v>
      </c>
      <c r="AB6114">
        <v>0</v>
      </c>
      <c r="AC6114">
        <v>0</v>
      </c>
      <c r="AD6114">
        <v>0</v>
      </c>
      <c r="AE6114">
        <v>0</v>
      </c>
      <c r="AF6114">
        <v>0</v>
      </c>
      <c r="AG6114" t="s">
        <v>22990</v>
      </c>
      <c r="AH6114" s="21" t="str">
        <f t="shared" si="190"/>
        <v>YR25</v>
      </c>
      <c r="AI6114" s="21">
        <v>216</v>
      </c>
      <c r="AJ6114" s="21">
        <f t="shared" si="191"/>
        <v>98.738562091503269</v>
      </c>
      <c r="AK6114" s="21" t="s">
        <v>2063</v>
      </c>
      <c r="AL6114" t="s">
        <v>2527</v>
      </c>
      <c r="AM6114" s="26" t="s">
        <v>38</v>
      </c>
      <c r="AN6114" t="s">
        <v>2032</v>
      </c>
    </row>
    <row r="6115" spans="1:40" ht="15" hidden="1" thickTop="1" x14ac:dyDescent="0.35">
      <c r="A6115" t="s">
        <v>23038</v>
      </c>
      <c r="B6115" t="s">
        <v>22992</v>
      </c>
      <c r="C6115" t="s">
        <v>2590</v>
      </c>
      <c r="D6115" t="s">
        <v>22993</v>
      </c>
      <c r="E6115" t="s">
        <v>2938</v>
      </c>
      <c r="F6115">
        <v>1</v>
      </c>
      <c r="G6115" t="s">
        <v>2593</v>
      </c>
      <c r="H6115" t="s">
        <v>2056</v>
      </c>
      <c r="I6115" t="s">
        <v>2076</v>
      </c>
      <c r="J6115" t="s">
        <v>2594</v>
      </c>
      <c r="K6115" t="s">
        <v>65</v>
      </c>
      <c r="L6115" t="s">
        <v>2058</v>
      </c>
      <c r="M6115" t="s">
        <v>2170</v>
      </c>
      <c r="N6115">
        <v>2</v>
      </c>
      <c r="O6115">
        <v>69</v>
      </c>
      <c r="P6115">
        <v>0.45</v>
      </c>
      <c r="Q6115">
        <v>15300</v>
      </c>
      <c r="R6115">
        <v>0</v>
      </c>
      <c r="S6115">
        <v>0</v>
      </c>
      <c r="T6115">
        <v>0</v>
      </c>
      <c r="U6115">
        <v>2</v>
      </c>
      <c r="V6115">
        <v>69</v>
      </c>
      <c r="W6115">
        <v>0.45</v>
      </c>
      <c r="X6115">
        <v>0</v>
      </c>
      <c r="Y6115">
        <v>0</v>
      </c>
      <c r="Z6115">
        <v>0</v>
      </c>
      <c r="AA6115">
        <v>0</v>
      </c>
      <c r="AB6115">
        <v>0</v>
      </c>
      <c r="AC6115">
        <v>0</v>
      </c>
      <c r="AD6115">
        <v>0</v>
      </c>
      <c r="AE6115">
        <v>0</v>
      </c>
      <c r="AF6115">
        <v>0</v>
      </c>
      <c r="AG6115" t="s">
        <v>22994</v>
      </c>
      <c r="AH6115" s="21" t="str">
        <f t="shared" si="190"/>
        <v>YR25</v>
      </c>
      <c r="AI6115" s="21">
        <v>216</v>
      </c>
      <c r="AJ6115" s="21">
        <f t="shared" si="191"/>
        <v>99.549019607843135</v>
      </c>
      <c r="AK6115" s="21" t="s">
        <v>2060</v>
      </c>
      <c r="AL6115" t="s">
        <v>2527</v>
      </c>
      <c r="AM6115" s="26" t="s">
        <v>38</v>
      </c>
      <c r="AN6115" t="s">
        <v>2032</v>
      </c>
    </row>
    <row r="6116" spans="1:40" ht="15" hidden="1" thickTop="1" x14ac:dyDescent="0.35">
      <c r="A6116" t="s">
        <v>23042</v>
      </c>
      <c r="B6116" t="s">
        <v>22996</v>
      </c>
      <c r="C6116" t="s">
        <v>3996</v>
      </c>
      <c r="D6116" t="s">
        <v>22997</v>
      </c>
      <c r="E6116" t="s">
        <v>2575</v>
      </c>
      <c r="F6116">
        <v>1</v>
      </c>
      <c r="G6116" t="s">
        <v>2600</v>
      </c>
      <c r="H6116" t="s">
        <v>2577</v>
      </c>
      <c r="I6116" t="s">
        <v>2076</v>
      </c>
      <c r="J6116" t="s">
        <v>2601</v>
      </c>
      <c r="K6116" t="s">
        <v>2602</v>
      </c>
      <c r="L6116" t="s">
        <v>2058</v>
      </c>
      <c r="M6116" t="s">
        <v>2059</v>
      </c>
      <c r="N6116">
        <v>2</v>
      </c>
      <c r="O6116">
        <v>55</v>
      </c>
      <c r="P6116">
        <v>0.22</v>
      </c>
      <c r="Q6116">
        <v>24480</v>
      </c>
      <c r="R6116">
        <v>1</v>
      </c>
      <c r="S6116">
        <v>23</v>
      </c>
      <c r="T6116">
        <v>0.09</v>
      </c>
      <c r="U6116">
        <v>1</v>
      </c>
      <c r="V6116">
        <v>32</v>
      </c>
      <c r="W6116">
        <v>0.13</v>
      </c>
      <c r="X6116">
        <v>0</v>
      </c>
      <c r="Y6116">
        <v>0</v>
      </c>
      <c r="Z6116">
        <v>0</v>
      </c>
      <c r="AA6116">
        <v>0</v>
      </c>
      <c r="AB6116">
        <v>0</v>
      </c>
      <c r="AC6116">
        <v>0</v>
      </c>
      <c r="AD6116">
        <v>0</v>
      </c>
      <c r="AE6116">
        <v>0</v>
      </c>
      <c r="AF6116">
        <v>0</v>
      </c>
      <c r="AG6116" t="s">
        <v>22998</v>
      </c>
      <c r="AH6116" s="21" t="str">
        <f t="shared" si="190"/>
        <v>YR25</v>
      </c>
      <c r="AI6116" s="21">
        <v>345.36</v>
      </c>
      <c r="AJ6116" s="21">
        <f t="shared" si="191"/>
        <v>99.775326797385617</v>
      </c>
      <c r="AK6116" s="21" t="s">
        <v>2060</v>
      </c>
      <c r="AL6116" t="s">
        <v>2551</v>
      </c>
      <c r="AM6116" s="26" t="s">
        <v>38</v>
      </c>
      <c r="AN6116" t="s">
        <v>2030</v>
      </c>
    </row>
    <row r="6117" spans="1:40" ht="15" hidden="1" thickTop="1" x14ac:dyDescent="0.35">
      <c r="A6117" t="s">
        <v>23046</v>
      </c>
      <c r="B6117" t="s">
        <v>23000</v>
      </c>
      <c r="C6117" t="s">
        <v>3479</v>
      </c>
      <c r="D6117" t="s">
        <v>23001</v>
      </c>
      <c r="E6117" t="s">
        <v>2575</v>
      </c>
      <c r="F6117">
        <v>1</v>
      </c>
      <c r="G6117" t="s">
        <v>2609</v>
      </c>
      <c r="H6117" t="s">
        <v>2577</v>
      </c>
      <c r="I6117" t="s">
        <v>2076</v>
      </c>
      <c r="J6117" t="s">
        <v>2610</v>
      </c>
      <c r="K6117" t="s">
        <v>2611</v>
      </c>
      <c r="L6117" t="s">
        <v>2058</v>
      </c>
      <c r="M6117" t="s">
        <v>2170</v>
      </c>
      <c r="N6117">
        <v>4</v>
      </c>
      <c r="O6117">
        <v>141</v>
      </c>
      <c r="P6117">
        <v>0.92</v>
      </c>
      <c r="Q6117">
        <v>15300</v>
      </c>
      <c r="R6117">
        <v>1</v>
      </c>
      <c r="S6117">
        <v>22</v>
      </c>
      <c r="T6117">
        <v>0.14000000000000001</v>
      </c>
      <c r="U6117">
        <v>3</v>
      </c>
      <c r="V6117">
        <v>119</v>
      </c>
      <c r="W6117">
        <v>0.78</v>
      </c>
      <c r="X6117">
        <v>0</v>
      </c>
      <c r="Y6117">
        <v>0</v>
      </c>
      <c r="Z6117">
        <v>0</v>
      </c>
      <c r="AA6117">
        <v>0</v>
      </c>
      <c r="AB6117">
        <v>0</v>
      </c>
      <c r="AC6117">
        <v>0</v>
      </c>
      <c r="AD6117">
        <v>0</v>
      </c>
      <c r="AE6117">
        <v>0</v>
      </c>
      <c r="AF6117">
        <v>0</v>
      </c>
      <c r="AG6117" t="s">
        <v>23002</v>
      </c>
      <c r="AH6117" s="21" t="str">
        <f t="shared" si="190"/>
        <v>YR25</v>
      </c>
      <c r="AI6117" s="21">
        <v>216</v>
      </c>
      <c r="AJ6117" s="21">
        <f t="shared" si="191"/>
        <v>99.078431372549019</v>
      </c>
      <c r="AK6117" s="21" t="s">
        <v>2063</v>
      </c>
      <c r="AL6117" t="s">
        <v>2581</v>
      </c>
      <c r="AM6117" s="26" t="s">
        <v>38</v>
      </c>
      <c r="AN6117" t="s">
        <v>2032</v>
      </c>
    </row>
    <row r="6118" spans="1:40" ht="15" hidden="1" thickTop="1" x14ac:dyDescent="0.35">
      <c r="A6118" t="s">
        <v>23050</v>
      </c>
      <c r="B6118" t="s">
        <v>23004</v>
      </c>
      <c r="C6118" t="s">
        <v>2970</v>
      </c>
      <c r="D6118" t="s">
        <v>23005</v>
      </c>
      <c r="E6118" t="s">
        <v>2608</v>
      </c>
      <c r="F6118">
        <v>1</v>
      </c>
      <c r="G6118" t="s">
        <v>2633</v>
      </c>
      <c r="H6118" t="s">
        <v>2577</v>
      </c>
      <c r="I6118" t="s">
        <v>2076</v>
      </c>
      <c r="J6118" t="s">
        <v>2610</v>
      </c>
      <c r="K6118" t="s">
        <v>2611</v>
      </c>
      <c r="L6118" t="s">
        <v>2058</v>
      </c>
      <c r="M6118" t="s">
        <v>2059</v>
      </c>
      <c r="N6118">
        <v>9</v>
      </c>
      <c r="O6118">
        <v>414</v>
      </c>
      <c r="P6118">
        <v>1.69</v>
      </c>
      <c r="Q6118">
        <v>24480</v>
      </c>
      <c r="R6118">
        <v>5</v>
      </c>
      <c r="S6118">
        <v>195</v>
      </c>
      <c r="T6118">
        <v>0.8</v>
      </c>
      <c r="U6118">
        <v>4</v>
      </c>
      <c r="V6118">
        <v>219</v>
      </c>
      <c r="W6118">
        <v>0.89</v>
      </c>
      <c r="X6118">
        <v>0</v>
      </c>
      <c r="Y6118">
        <v>0</v>
      </c>
      <c r="Z6118">
        <v>0</v>
      </c>
      <c r="AA6118">
        <v>0</v>
      </c>
      <c r="AB6118">
        <v>0</v>
      </c>
      <c r="AC6118">
        <v>0</v>
      </c>
      <c r="AD6118">
        <v>0</v>
      </c>
      <c r="AE6118">
        <v>0</v>
      </c>
      <c r="AF6118">
        <v>0</v>
      </c>
      <c r="AG6118" t="s">
        <v>23006</v>
      </c>
      <c r="AH6118" s="21" t="str">
        <f t="shared" si="190"/>
        <v>YR25</v>
      </c>
      <c r="AI6118" s="21">
        <v>345.36</v>
      </c>
      <c r="AJ6118" s="21">
        <f t="shared" si="191"/>
        <v>98.308823529411768</v>
      </c>
      <c r="AK6118" s="21" t="s">
        <v>2063</v>
      </c>
      <c r="AL6118" t="s">
        <v>2581</v>
      </c>
      <c r="AM6118" s="26" t="s">
        <v>38</v>
      </c>
      <c r="AN6118" t="s">
        <v>2031</v>
      </c>
    </row>
    <row r="6119" spans="1:40" ht="15" hidden="1" thickTop="1" x14ac:dyDescent="0.35">
      <c r="A6119" t="s">
        <v>23054</v>
      </c>
      <c r="B6119" t="s">
        <v>23008</v>
      </c>
      <c r="C6119" t="s">
        <v>3912</v>
      </c>
      <c r="D6119" t="s">
        <v>23009</v>
      </c>
      <c r="E6119" t="s">
        <v>2705</v>
      </c>
      <c r="F6119">
        <v>1</v>
      </c>
      <c r="G6119" t="s">
        <v>2593</v>
      </c>
      <c r="H6119" t="s">
        <v>2056</v>
      </c>
      <c r="I6119" t="s">
        <v>2076</v>
      </c>
      <c r="J6119" t="s">
        <v>3364</v>
      </c>
      <c r="K6119" t="s">
        <v>65</v>
      </c>
      <c r="L6119" t="s">
        <v>2058</v>
      </c>
      <c r="M6119" t="s">
        <v>2059</v>
      </c>
      <c r="N6119">
        <v>9</v>
      </c>
      <c r="O6119">
        <v>388</v>
      </c>
      <c r="P6119">
        <v>1.58</v>
      </c>
      <c r="Q6119">
        <v>24480</v>
      </c>
      <c r="R6119">
        <v>3</v>
      </c>
      <c r="S6119">
        <v>114</v>
      </c>
      <c r="T6119">
        <v>0.47</v>
      </c>
      <c r="U6119">
        <v>4</v>
      </c>
      <c r="V6119">
        <v>197</v>
      </c>
      <c r="W6119">
        <v>0.8</v>
      </c>
      <c r="X6119">
        <v>0</v>
      </c>
      <c r="Y6119">
        <v>0</v>
      </c>
      <c r="Z6119">
        <v>0</v>
      </c>
      <c r="AA6119">
        <v>2</v>
      </c>
      <c r="AB6119">
        <v>77</v>
      </c>
      <c r="AC6119">
        <v>0.31</v>
      </c>
      <c r="AD6119">
        <v>0</v>
      </c>
      <c r="AE6119">
        <v>0</v>
      </c>
      <c r="AF6119">
        <v>0</v>
      </c>
      <c r="AG6119" t="s">
        <v>23010</v>
      </c>
      <c r="AH6119" s="21" t="str">
        <f t="shared" si="190"/>
        <v>YR25</v>
      </c>
      <c r="AI6119" s="21">
        <v>345.36</v>
      </c>
      <c r="AJ6119" s="21">
        <f t="shared" si="191"/>
        <v>98.415032679738559</v>
      </c>
      <c r="AK6119" s="21" t="s">
        <v>2063</v>
      </c>
      <c r="AL6119" t="s">
        <v>2527</v>
      </c>
      <c r="AM6119" s="26" t="s">
        <v>38</v>
      </c>
      <c r="AN6119" t="s">
        <v>2032</v>
      </c>
    </row>
    <row r="6120" spans="1:40" ht="15" hidden="1" thickTop="1" x14ac:dyDescent="0.35">
      <c r="A6120" t="s">
        <v>23056</v>
      </c>
      <c r="B6120" t="s">
        <v>23012</v>
      </c>
      <c r="C6120" t="s">
        <v>3996</v>
      </c>
      <c r="D6120" t="s">
        <v>22997</v>
      </c>
      <c r="E6120" t="s">
        <v>2575</v>
      </c>
      <c r="F6120">
        <v>1</v>
      </c>
      <c r="G6120" t="s">
        <v>2600</v>
      </c>
      <c r="H6120" t="s">
        <v>2577</v>
      </c>
      <c r="I6120" t="s">
        <v>2076</v>
      </c>
      <c r="J6120" t="s">
        <v>2601</v>
      </c>
      <c r="K6120" t="s">
        <v>2602</v>
      </c>
      <c r="L6120" t="s">
        <v>2058</v>
      </c>
      <c r="M6120" t="s">
        <v>2059</v>
      </c>
      <c r="N6120">
        <v>3</v>
      </c>
      <c r="O6120">
        <v>45</v>
      </c>
      <c r="P6120">
        <v>0.18</v>
      </c>
      <c r="Q6120">
        <v>24480</v>
      </c>
      <c r="R6120">
        <v>1</v>
      </c>
      <c r="S6120">
        <v>11</v>
      </c>
      <c r="T6120">
        <v>0.04</v>
      </c>
      <c r="U6120">
        <v>2</v>
      </c>
      <c r="V6120">
        <v>34</v>
      </c>
      <c r="W6120">
        <v>0.14000000000000001</v>
      </c>
      <c r="X6120">
        <v>0</v>
      </c>
      <c r="Y6120">
        <v>0</v>
      </c>
      <c r="Z6120">
        <v>0</v>
      </c>
      <c r="AA6120">
        <v>0</v>
      </c>
      <c r="AB6120">
        <v>0</v>
      </c>
      <c r="AC6120">
        <v>0</v>
      </c>
      <c r="AD6120">
        <v>0</v>
      </c>
      <c r="AE6120">
        <v>0</v>
      </c>
      <c r="AF6120">
        <v>0</v>
      </c>
      <c r="AG6120" t="s">
        <v>23013</v>
      </c>
      <c r="AH6120" s="21" t="str">
        <f t="shared" si="190"/>
        <v>YR25</v>
      </c>
      <c r="AI6120" s="21">
        <v>345.36</v>
      </c>
      <c r="AJ6120" s="21">
        <f t="shared" si="191"/>
        <v>99.816176470588232</v>
      </c>
      <c r="AK6120" s="21" t="s">
        <v>2060</v>
      </c>
      <c r="AL6120" t="s">
        <v>2551</v>
      </c>
      <c r="AM6120" s="26" t="s">
        <v>38</v>
      </c>
      <c r="AN6120" t="s">
        <v>2032</v>
      </c>
    </row>
    <row r="6121" spans="1:40" ht="15" hidden="1" thickTop="1" x14ac:dyDescent="0.35">
      <c r="A6121" t="s">
        <v>23060</v>
      </c>
      <c r="B6121" t="s">
        <v>23015</v>
      </c>
      <c r="C6121" t="s">
        <v>4421</v>
      </c>
      <c r="D6121" t="s">
        <v>23016</v>
      </c>
      <c r="E6121" t="s">
        <v>2575</v>
      </c>
      <c r="F6121">
        <v>1</v>
      </c>
      <c r="G6121" t="s">
        <v>2609</v>
      </c>
      <c r="H6121" t="s">
        <v>2577</v>
      </c>
      <c r="I6121" t="s">
        <v>2076</v>
      </c>
      <c r="J6121" t="s">
        <v>2610</v>
      </c>
      <c r="K6121" t="s">
        <v>2611</v>
      </c>
      <c r="L6121" t="s">
        <v>2058</v>
      </c>
      <c r="M6121" t="s">
        <v>2059</v>
      </c>
      <c r="N6121">
        <v>5</v>
      </c>
      <c r="O6121">
        <v>182</v>
      </c>
      <c r="P6121">
        <v>0.74</v>
      </c>
      <c r="Q6121">
        <v>24480</v>
      </c>
      <c r="R6121">
        <v>4</v>
      </c>
      <c r="S6121">
        <v>149</v>
      </c>
      <c r="T6121">
        <v>0.61</v>
      </c>
      <c r="U6121">
        <v>1</v>
      </c>
      <c r="V6121">
        <v>33</v>
      </c>
      <c r="W6121">
        <v>0.13</v>
      </c>
      <c r="X6121">
        <v>0</v>
      </c>
      <c r="Y6121">
        <v>0</v>
      </c>
      <c r="Z6121">
        <v>0</v>
      </c>
      <c r="AA6121">
        <v>0</v>
      </c>
      <c r="AB6121">
        <v>0</v>
      </c>
      <c r="AC6121">
        <v>0</v>
      </c>
      <c r="AD6121">
        <v>0</v>
      </c>
      <c r="AE6121">
        <v>0</v>
      </c>
      <c r="AF6121">
        <v>0</v>
      </c>
      <c r="AG6121" t="s">
        <v>23017</v>
      </c>
      <c r="AH6121" s="21" t="str">
        <f t="shared" si="190"/>
        <v>YR25</v>
      </c>
      <c r="AI6121" s="21">
        <v>345.36</v>
      </c>
      <c r="AJ6121" s="21">
        <f t="shared" si="191"/>
        <v>99.256535947712422</v>
      </c>
      <c r="AK6121" s="21" t="s">
        <v>2060</v>
      </c>
      <c r="AL6121" t="s">
        <v>2581</v>
      </c>
      <c r="AM6121" s="26" t="s">
        <v>38</v>
      </c>
      <c r="AN6121" t="s">
        <v>2033</v>
      </c>
    </row>
    <row r="6122" spans="1:40" ht="15" hidden="1" thickTop="1" x14ac:dyDescent="0.35">
      <c r="A6122" t="s">
        <v>23064</v>
      </c>
      <c r="B6122" t="s">
        <v>23019</v>
      </c>
      <c r="C6122" t="s">
        <v>3912</v>
      </c>
      <c r="D6122" t="s">
        <v>23020</v>
      </c>
      <c r="E6122" t="s">
        <v>2705</v>
      </c>
      <c r="F6122">
        <v>1</v>
      </c>
      <c r="G6122" t="s">
        <v>2593</v>
      </c>
      <c r="H6122" t="s">
        <v>2056</v>
      </c>
      <c r="I6122" t="s">
        <v>2076</v>
      </c>
      <c r="J6122" t="s">
        <v>3364</v>
      </c>
      <c r="K6122" t="s">
        <v>65</v>
      </c>
      <c r="L6122" t="s">
        <v>2058</v>
      </c>
      <c r="M6122" t="s">
        <v>2170</v>
      </c>
      <c r="N6122">
        <v>4</v>
      </c>
      <c r="O6122">
        <v>210</v>
      </c>
      <c r="P6122">
        <v>1.37</v>
      </c>
      <c r="Q6122">
        <v>15300</v>
      </c>
      <c r="R6122">
        <v>2</v>
      </c>
      <c r="S6122">
        <v>154</v>
      </c>
      <c r="T6122">
        <v>1.01</v>
      </c>
      <c r="U6122">
        <v>2</v>
      </c>
      <c r="V6122">
        <v>56</v>
      </c>
      <c r="W6122">
        <v>0.37</v>
      </c>
      <c r="X6122">
        <v>0</v>
      </c>
      <c r="Y6122">
        <v>0</v>
      </c>
      <c r="Z6122">
        <v>0</v>
      </c>
      <c r="AA6122">
        <v>0</v>
      </c>
      <c r="AB6122">
        <v>0</v>
      </c>
      <c r="AC6122">
        <v>0</v>
      </c>
      <c r="AD6122">
        <v>0</v>
      </c>
      <c r="AE6122">
        <v>0</v>
      </c>
      <c r="AF6122">
        <v>0</v>
      </c>
      <c r="AG6122" t="s">
        <v>23021</v>
      </c>
      <c r="AH6122" s="21" t="str">
        <f t="shared" si="190"/>
        <v>YR25</v>
      </c>
      <c r="AI6122" s="21">
        <v>216</v>
      </c>
      <c r="AJ6122" s="21">
        <f t="shared" si="191"/>
        <v>98.627450980392155</v>
      </c>
      <c r="AK6122" s="21" t="s">
        <v>2063</v>
      </c>
      <c r="AL6122" t="s">
        <v>2527</v>
      </c>
      <c r="AM6122" s="26" t="s">
        <v>38</v>
      </c>
      <c r="AN6122" t="s">
        <v>2031</v>
      </c>
    </row>
    <row r="6123" spans="1:40" ht="15" hidden="1" thickTop="1" x14ac:dyDescent="0.35">
      <c r="A6123" t="s">
        <v>23068</v>
      </c>
      <c r="B6123" t="s">
        <v>23023</v>
      </c>
      <c r="C6123" t="s">
        <v>3180</v>
      </c>
      <c r="D6123" t="s">
        <v>23024</v>
      </c>
      <c r="E6123" t="s">
        <v>2575</v>
      </c>
      <c r="F6123">
        <v>2</v>
      </c>
      <c r="G6123" t="s">
        <v>2600</v>
      </c>
      <c r="H6123" t="s">
        <v>2577</v>
      </c>
      <c r="I6123" t="s">
        <v>2076</v>
      </c>
      <c r="J6123" t="s">
        <v>3183</v>
      </c>
      <c r="K6123" t="s">
        <v>2742</v>
      </c>
      <c r="L6123" t="s">
        <v>2058</v>
      </c>
      <c r="M6123" t="s">
        <v>2059</v>
      </c>
      <c r="N6123">
        <v>7</v>
      </c>
      <c r="O6123">
        <v>120</v>
      </c>
      <c r="P6123">
        <v>0.49</v>
      </c>
      <c r="Q6123">
        <v>24480</v>
      </c>
      <c r="R6123">
        <v>5</v>
      </c>
      <c r="S6123">
        <v>81</v>
      </c>
      <c r="T6123">
        <v>0.33</v>
      </c>
      <c r="U6123">
        <v>2</v>
      </c>
      <c r="V6123">
        <v>39</v>
      </c>
      <c r="W6123">
        <v>0.16</v>
      </c>
      <c r="X6123">
        <v>0</v>
      </c>
      <c r="Y6123">
        <v>0</v>
      </c>
      <c r="Z6123">
        <v>0</v>
      </c>
      <c r="AA6123">
        <v>0</v>
      </c>
      <c r="AB6123">
        <v>0</v>
      </c>
      <c r="AC6123">
        <v>0</v>
      </c>
      <c r="AD6123">
        <v>0</v>
      </c>
      <c r="AE6123">
        <v>0</v>
      </c>
      <c r="AF6123">
        <v>0</v>
      </c>
      <c r="AG6123" t="s">
        <v>23025</v>
      </c>
      <c r="AH6123" s="21" t="str">
        <f t="shared" si="190"/>
        <v>YR25</v>
      </c>
      <c r="AI6123" s="21">
        <v>345.36</v>
      </c>
      <c r="AJ6123" s="21">
        <f t="shared" si="191"/>
        <v>99.509803921568633</v>
      </c>
      <c r="AK6123" s="21" t="s">
        <v>2060</v>
      </c>
      <c r="AL6123" t="s">
        <v>2551</v>
      </c>
      <c r="AM6123" s="26" t="s">
        <v>38</v>
      </c>
      <c r="AN6123" t="s">
        <v>2032</v>
      </c>
    </row>
    <row r="6124" spans="1:40" ht="15" hidden="1" thickTop="1" x14ac:dyDescent="0.35">
      <c r="A6124" t="s">
        <v>23072</v>
      </c>
      <c r="B6124" t="s">
        <v>23027</v>
      </c>
      <c r="C6124" t="s">
        <v>3456</v>
      </c>
      <c r="D6124" t="s">
        <v>23028</v>
      </c>
      <c r="E6124" t="s">
        <v>2608</v>
      </c>
      <c r="F6124">
        <v>1</v>
      </c>
      <c r="G6124" t="s">
        <v>2609</v>
      </c>
      <c r="H6124" t="s">
        <v>2577</v>
      </c>
      <c r="I6124" t="s">
        <v>2076</v>
      </c>
      <c r="J6124" t="s">
        <v>2675</v>
      </c>
      <c r="K6124" t="s">
        <v>2611</v>
      </c>
      <c r="L6124" t="s">
        <v>2058</v>
      </c>
      <c r="M6124" t="s">
        <v>2059</v>
      </c>
      <c r="N6124">
        <v>0</v>
      </c>
      <c r="O6124">
        <v>0</v>
      </c>
      <c r="P6124">
        <v>0</v>
      </c>
      <c r="Q6124">
        <v>24480</v>
      </c>
      <c r="R6124">
        <v>0</v>
      </c>
      <c r="S6124">
        <v>0</v>
      </c>
      <c r="T6124">
        <v>0</v>
      </c>
      <c r="U6124">
        <v>0</v>
      </c>
      <c r="V6124">
        <v>0</v>
      </c>
      <c r="W6124">
        <v>0</v>
      </c>
      <c r="X6124">
        <v>0</v>
      </c>
      <c r="Y6124">
        <v>0</v>
      </c>
      <c r="Z6124">
        <v>0</v>
      </c>
      <c r="AA6124">
        <v>0</v>
      </c>
      <c r="AB6124">
        <v>0</v>
      </c>
      <c r="AC6124">
        <v>0</v>
      </c>
      <c r="AD6124">
        <v>0</v>
      </c>
      <c r="AE6124">
        <v>0</v>
      </c>
      <c r="AF6124">
        <v>0</v>
      </c>
      <c r="AG6124" t="s">
        <v>23029</v>
      </c>
      <c r="AH6124" s="21" t="str">
        <f t="shared" si="190"/>
        <v>YR25</v>
      </c>
      <c r="AI6124" s="21">
        <v>345.36</v>
      </c>
      <c r="AJ6124" s="21">
        <f t="shared" si="191"/>
        <v>100</v>
      </c>
      <c r="AK6124" s="21" t="s">
        <v>2060</v>
      </c>
      <c r="AL6124" t="s">
        <v>2581</v>
      </c>
      <c r="AM6124" s="26" t="s">
        <v>38</v>
      </c>
      <c r="AN6124" t="s">
        <v>2031</v>
      </c>
    </row>
    <row r="6125" spans="1:40" ht="15" hidden="1" thickTop="1" x14ac:dyDescent="0.35">
      <c r="A6125" t="s">
        <v>23076</v>
      </c>
      <c r="B6125" t="s">
        <v>23031</v>
      </c>
      <c r="C6125" t="s">
        <v>8649</v>
      </c>
      <c r="D6125" t="s">
        <v>23032</v>
      </c>
      <c r="E6125" t="s">
        <v>126</v>
      </c>
      <c r="F6125">
        <v>2</v>
      </c>
      <c r="G6125" t="s">
        <v>2524</v>
      </c>
      <c r="H6125" t="s">
        <v>2056</v>
      </c>
      <c r="I6125" t="s">
        <v>2076</v>
      </c>
      <c r="J6125" t="s">
        <v>3956</v>
      </c>
      <c r="K6125" t="s">
        <v>62</v>
      </c>
      <c r="L6125" t="s">
        <v>2058</v>
      </c>
      <c r="M6125" t="s">
        <v>2059</v>
      </c>
      <c r="N6125">
        <v>5</v>
      </c>
      <c r="O6125">
        <v>453</v>
      </c>
      <c r="P6125">
        <v>1.85</v>
      </c>
      <c r="Q6125">
        <v>24480</v>
      </c>
      <c r="R6125">
        <v>2</v>
      </c>
      <c r="S6125">
        <v>131</v>
      </c>
      <c r="T6125">
        <v>0.54</v>
      </c>
      <c r="U6125">
        <v>3</v>
      </c>
      <c r="V6125">
        <v>322</v>
      </c>
      <c r="W6125">
        <v>1.32</v>
      </c>
      <c r="X6125">
        <v>0</v>
      </c>
      <c r="Y6125">
        <v>0</v>
      </c>
      <c r="Z6125">
        <v>0</v>
      </c>
      <c r="AA6125">
        <v>0</v>
      </c>
      <c r="AB6125">
        <v>0</v>
      </c>
      <c r="AC6125">
        <v>0</v>
      </c>
      <c r="AD6125">
        <v>0</v>
      </c>
      <c r="AE6125">
        <v>0</v>
      </c>
      <c r="AF6125">
        <v>0</v>
      </c>
      <c r="AG6125" t="s">
        <v>23033</v>
      </c>
      <c r="AH6125" s="21" t="str">
        <f t="shared" si="190"/>
        <v>YR25</v>
      </c>
      <c r="AI6125" s="21">
        <v>345.36</v>
      </c>
      <c r="AJ6125" s="21">
        <f t="shared" si="191"/>
        <v>98.149509803921575</v>
      </c>
      <c r="AK6125" s="21" t="s">
        <v>2063</v>
      </c>
      <c r="AL6125" t="s">
        <v>2527</v>
      </c>
      <c r="AM6125" s="26" t="s">
        <v>38</v>
      </c>
      <c r="AN6125" t="s">
        <v>2030</v>
      </c>
    </row>
    <row r="6126" spans="1:40" ht="15" hidden="1" thickTop="1" x14ac:dyDescent="0.35">
      <c r="A6126" t="s">
        <v>23080</v>
      </c>
      <c r="B6126" t="s">
        <v>23035</v>
      </c>
      <c r="C6126" t="s">
        <v>3996</v>
      </c>
      <c r="D6126" t="s">
        <v>23036</v>
      </c>
      <c r="E6126" t="s">
        <v>2575</v>
      </c>
      <c r="F6126">
        <v>1</v>
      </c>
      <c r="G6126" t="s">
        <v>2600</v>
      </c>
      <c r="H6126" t="s">
        <v>2577</v>
      </c>
      <c r="I6126" t="s">
        <v>2076</v>
      </c>
      <c r="J6126" t="s">
        <v>2601</v>
      </c>
      <c r="K6126" t="s">
        <v>2602</v>
      </c>
      <c r="L6126" t="s">
        <v>2058</v>
      </c>
      <c r="M6126" t="s">
        <v>2170</v>
      </c>
      <c r="N6126">
        <v>3</v>
      </c>
      <c r="O6126">
        <v>91</v>
      </c>
      <c r="P6126">
        <v>0.59</v>
      </c>
      <c r="Q6126">
        <v>15300</v>
      </c>
      <c r="R6126">
        <v>1</v>
      </c>
      <c r="S6126">
        <v>36</v>
      </c>
      <c r="T6126">
        <v>0.24</v>
      </c>
      <c r="U6126">
        <v>1</v>
      </c>
      <c r="V6126">
        <v>18</v>
      </c>
      <c r="W6126">
        <v>0.12</v>
      </c>
      <c r="X6126">
        <v>1</v>
      </c>
      <c r="Y6126">
        <v>37</v>
      </c>
      <c r="Z6126">
        <v>0.24</v>
      </c>
      <c r="AA6126">
        <v>0</v>
      </c>
      <c r="AB6126">
        <v>0</v>
      </c>
      <c r="AC6126">
        <v>0</v>
      </c>
      <c r="AD6126">
        <v>0</v>
      </c>
      <c r="AE6126">
        <v>0</v>
      </c>
      <c r="AF6126">
        <v>0</v>
      </c>
      <c r="AG6126" t="s">
        <v>23037</v>
      </c>
      <c r="AH6126" s="21" t="str">
        <f t="shared" si="190"/>
        <v>YR25</v>
      </c>
      <c r="AI6126" s="21">
        <v>216</v>
      </c>
      <c r="AJ6126" s="21">
        <f t="shared" si="191"/>
        <v>99.40522875816994</v>
      </c>
      <c r="AK6126" s="21" t="s">
        <v>2060</v>
      </c>
      <c r="AL6126" t="s">
        <v>2551</v>
      </c>
      <c r="AM6126" s="26" t="s">
        <v>38</v>
      </c>
      <c r="AN6126" t="s">
        <v>2032</v>
      </c>
    </row>
    <row r="6127" spans="1:40" ht="15" hidden="1" thickTop="1" x14ac:dyDescent="0.35">
      <c r="A6127" t="s">
        <v>23084</v>
      </c>
      <c r="B6127" t="s">
        <v>23039</v>
      </c>
      <c r="C6127" t="s">
        <v>2673</v>
      </c>
      <c r="D6127" t="s">
        <v>23040</v>
      </c>
      <c r="E6127" t="s">
        <v>2608</v>
      </c>
      <c r="F6127">
        <v>1</v>
      </c>
      <c r="G6127" t="s">
        <v>2609</v>
      </c>
      <c r="H6127" t="s">
        <v>2577</v>
      </c>
      <c r="I6127" t="s">
        <v>2076</v>
      </c>
      <c r="J6127" t="s">
        <v>2675</v>
      </c>
      <c r="K6127" t="s">
        <v>2611</v>
      </c>
      <c r="L6127" t="s">
        <v>2058</v>
      </c>
      <c r="M6127" t="s">
        <v>2059</v>
      </c>
      <c r="N6127">
        <v>1</v>
      </c>
      <c r="O6127">
        <v>21</v>
      </c>
      <c r="P6127">
        <v>0.09</v>
      </c>
      <c r="Q6127">
        <v>24480</v>
      </c>
      <c r="R6127">
        <v>0</v>
      </c>
      <c r="S6127">
        <v>0</v>
      </c>
      <c r="T6127">
        <v>0</v>
      </c>
      <c r="U6127">
        <v>1</v>
      </c>
      <c r="V6127">
        <v>21</v>
      </c>
      <c r="W6127">
        <v>0.09</v>
      </c>
      <c r="X6127">
        <v>0</v>
      </c>
      <c r="Y6127">
        <v>0</v>
      </c>
      <c r="Z6127">
        <v>0</v>
      </c>
      <c r="AA6127">
        <v>0</v>
      </c>
      <c r="AB6127">
        <v>0</v>
      </c>
      <c r="AC6127">
        <v>0</v>
      </c>
      <c r="AD6127">
        <v>0</v>
      </c>
      <c r="AE6127">
        <v>0</v>
      </c>
      <c r="AF6127">
        <v>0</v>
      </c>
      <c r="AG6127" t="s">
        <v>23041</v>
      </c>
      <c r="AH6127" s="21" t="str">
        <f t="shared" si="190"/>
        <v>YR25</v>
      </c>
      <c r="AI6127" s="21">
        <v>345.36</v>
      </c>
      <c r="AJ6127" s="21">
        <f t="shared" si="191"/>
        <v>99.914215686274517</v>
      </c>
      <c r="AK6127" s="21" t="s">
        <v>2060</v>
      </c>
      <c r="AL6127" t="s">
        <v>2581</v>
      </c>
      <c r="AM6127" s="26" t="s">
        <v>38</v>
      </c>
      <c r="AN6127" t="s">
        <v>2030</v>
      </c>
    </row>
    <row r="6128" spans="1:40" ht="15" hidden="1" thickTop="1" x14ac:dyDescent="0.35">
      <c r="A6128" t="s">
        <v>23088</v>
      </c>
      <c r="B6128" t="s">
        <v>23043</v>
      </c>
      <c r="C6128" t="s">
        <v>2631</v>
      </c>
      <c r="D6128" t="s">
        <v>23044</v>
      </c>
      <c r="E6128" t="s">
        <v>2575</v>
      </c>
      <c r="F6128">
        <v>1</v>
      </c>
      <c r="G6128" t="s">
        <v>2633</v>
      </c>
      <c r="H6128" t="s">
        <v>2577</v>
      </c>
      <c r="I6128" t="s">
        <v>2076</v>
      </c>
      <c r="J6128" t="s">
        <v>2634</v>
      </c>
      <c r="K6128" t="s">
        <v>2635</v>
      </c>
      <c r="L6128" t="s">
        <v>2058</v>
      </c>
      <c r="M6128" t="s">
        <v>2170</v>
      </c>
      <c r="N6128">
        <v>1</v>
      </c>
      <c r="O6128">
        <v>22</v>
      </c>
      <c r="P6128">
        <v>0.14000000000000001</v>
      </c>
      <c r="Q6128">
        <v>15300</v>
      </c>
      <c r="R6128">
        <v>0</v>
      </c>
      <c r="S6128">
        <v>0</v>
      </c>
      <c r="T6128">
        <v>0</v>
      </c>
      <c r="U6128">
        <v>0</v>
      </c>
      <c r="V6128">
        <v>0</v>
      </c>
      <c r="W6128">
        <v>0</v>
      </c>
      <c r="X6128">
        <v>1</v>
      </c>
      <c r="Y6128">
        <v>22</v>
      </c>
      <c r="Z6128">
        <v>0.14000000000000001</v>
      </c>
      <c r="AA6128">
        <v>0</v>
      </c>
      <c r="AB6128">
        <v>0</v>
      </c>
      <c r="AC6128">
        <v>0</v>
      </c>
      <c r="AD6128">
        <v>0</v>
      </c>
      <c r="AE6128">
        <v>0</v>
      </c>
      <c r="AF6128">
        <v>0</v>
      </c>
      <c r="AG6128" t="s">
        <v>23045</v>
      </c>
      <c r="AH6128" s="21" t="str">
        <f t="shared" si="190"/>
        <v>YR25</v>
      </c>
      <c r="AI6128" s="21">
        <v>216</v>
      </c>
      <c r="AJ6128" s="21">
        <f t="shared" si="191"/>
        <v>99.856209150326791</v>
      </c>
      <c r="AK6128" s="21" t="s">
        <v>2060</v>
      </c>
      <c r="AL6128" t="s">
        <v>2581</v>
      </c>
      <c r="AM6128" s="26" t="s">
        <v>38</v>
      </c>
      <c r="AN6128" t="s">
        <v>2031</v>
      </c>
    </row>
    <row r="6129" spans="1:40" ht="15" hidden="1" thickTop="1" x14ac:dyDescent="0.35">
      <c r="A6129" t="s">
        <v>23092</v>
      </c>
      <c r="B6129" t="s">
        <v>23047</v>
      </c>
      <c r="C6129" t="s">
        <v>3093</v>
      </c>
      <c r="D6129" t="s">
        <v>23048</v>
      </c>
      <c r="E6129" t="s">
        <v>88</v>
      </c>
      <c r="F6129">
        <v>1</v>
      </c>
      <c r="G6129" t="s">
        <v>2055</v>
      </c>
      <c r="H6129" t="s">
        <v>2056</v>
      </c>
      <c r="I6129" t="s">
        <v>2076</v>
      </c>
      <c r="J6129" t="s">
        <v>3095</v>
      </c>
      <c r="K6129" t="s">
        <v>63</v>
      </c>
      <c r="L6129" t="s">
        <v>2058</v>
      </c>
      <c r="M6129" t="s">
        <v>2059</v>
      </c>
      <c r="N6129">
        <v>6</v>
      </c>
      <c r="O6129">
        <v>202</v>
      </c>
      <c r="P6129">
        <v>0.83</v>
      </c>
      <c r="Q6129">
        <v>24480</v>
      </c>
      <c r="R6129">
        <v>1</v>
      </c>
      <c r="S6129">
        <v>22</v>
      </c>
      <c r="T6129">
        <v>0.09</v>
      </c>
      <c r="U6129">
        <v>4</v>
      </c>
      <c r="V6129">
        <v>136</v>
      </c>
      <c r="W6129">
        <v>0.56000000000000005</v>
      </c>
      <c r="X6129">
        <v>1</v>
      </c>
      <c r="Y6129">
        <v>44</v>
      </c>
      <c r="Z6129">
        <v>0.18</v>
      </c>
      <c r="AA6129">
        <v>0</v>
      </c>
      <c r="AB6129">
        <v>0</v>
      </c>
      <c r="AC6129">
        <v>0</v>
      </c>
      <c r="AD6129">
        <v>0</v>
      </c>
      <c r="AE6129">
        <v>0</v>
      </c>
      <c r="AF6129">
        <v>0</v>
      </c>
      <c r="AG6129" t="s">
        <v>23049</v>
      </c>
      <c r="AH6129" s="21" t="str">
        <f t="shared" si="190"/>
        <v>YR25</v>
      </c>
      <c r="AI6129" s="21">
        <v>345.36</v>
      </c>
      <c r="AJ6129" s="21">
        <f t="shared" si="191"/>
        <v>99.174836601307192</v>
      </c>
      <c r="AK6129" s="21" t="s">
        <v>2063</v>
      </c>
      <c r="AL6129" t="s">
        <v>3097</v>
      </c>
      <c r="AM6129" s="26" t="s">
        <v>38</v>
      </c>
      <c r="AN6129" t="s">
        <v>2031</v>
      </c>
    </row>
    <row r="6130" spans="1:40" ht="15" hidden="1" thickTop="1" x14ac:dyDescent="0.35">
      <c r="A6130" t="s">
        <v>23096</v>
      </c>
      <c r="B6130" t="s">
        <v>23051</v>
      </c>
      <c r="C6130" t="s">
        <v>4580</v>
      </c>
      <c r="D6130" t="s">
        <v>23052</v>
      </c>
      <c r="E6130" t="s">
        <v>3013</v>
      </c>
      <c r="F6130">
        <v>1</v>
      </c>
      <c r="G6130" t="s">
        <v>2600</v>
      </c>
      <c r="H6130" t="s">
        <v>2577</v>
      </c>
      <c r="I6130" t="s">
        <v>2076</v>
      </c>
      <c r="J6130" t="s">
        <v>3183</v>
      </c>
      <c r="K6130" t="s">
        <v>2742</v>
      </c>
      <c r="L6130" t="s">
        <v>2058</v>
      </c>
      <c r="M6130" t="s">
        <v>2170</v>
      </c>
      <c r="N6130">
        <v>7</v>
      </c>
      <c r="O6130">
        <v>264</v>
      </c>
      <c r="P6130">
        <v>1.73</v>
      </c>
      <c r="Q6130">
        <v>15300</v>
      </c>
      <c r="R6130">
        <v>1</v>
      </c>
      <c r="S6130">
        <v>78</v>
      </c>
      <c r="T6130">
        <v>0.51</v>
      </c>
      <c r="U6130">
        <v>6</v>
      </c>
      <c r="V6130">
        <v>186</v>
      </c>
      <c r="W6130">
        <v>1.22</v>
      </c>
      <c r="X6130">
        <v>0</v>
      </c>
      <c r="Y6130">
        <v>0</v>
      </c>
      <c r="Z6130">
        <v>0</v>
      </c>
      <c r="AA6130">
        <v>0</v>
      </c>
      <c r="AB6130">
        <v>0</v>
      </c>
      <c r="AC6130">
        <v>0</v>
      </c>
      <c r="AD6130">
        <v>0</v>
      </c>
      <c r="AE6130">
        <v>0</v>
      </c>
      <c r="AF6130">
        <v>0</v>
      </c>
      <c r="AG6130" t="s">
        <v>23053</v>
      </c>
      <c r="AH6130" s="21" t="str">
        <f t="shared" si="190"/>
        <v>YR25</v>
      </c>
      <c r="AI6130" s="21">
        <v>216</v>
      </c>
      <c r="AJ6130" s="21">
        <f t="shared" si="191"/>
        <v>98.274509803921575</v>
      </c>
      <c r="AK6130" s="21" t="s">
        <v>2063</v>
      </c>
      <c r="AL6130" t="s">
        <v>2551</v>
      </c>
      <c r="AM6130" s="26" t="s">
        <v>38</v>
      </c>
      <c r="AN6130" t="s">
        <v>2032</v>
      </c>
    </row>
    <row r="6131" spans="1:40" ht="15" hidden="1" thickTop="1" x14ac:dyDescent="0.35">
      <c r="A6131" t="s">
        <v>23100</v>
      </c>
      <c r="B6131" t="s">
        <v>23057</v>
      </c>
      <c r="C6131" t="s">
        <v>5868</v>
      </c>
      <c r="D6131" t="s">
        <v>23058</v>
      </c>
      <c r="E6131" t="s">
        <v>3309</v>
      </c>
      <c r="F6131">
        <v>1</v>
      </c>
      <c r="G6131" t="s">
        <v>2509</v>
      </c>
      <c r="H6131" t="s">
        <v>2510</v>
      </c>
      <c r="I6131" t="s">
        <v>2076</v>
      </c>
      <c r="J6131" t="s">
        <v>4316</v>
      </c>
      <c r="K6131" t="s">
        <v>3109</v>
      </c>
      <c r="L6131" t="s">
        <v>2058</v>
      </c>
      <c r="M6131" t="s">
        <v>2059</v>
      </c>
      <c r="N6131">
        <v>9</v>
      </c>
      <c r="O6131">
        <v>557</v>
      </c>
      <c r="P6131">
        <v>2.2799999999999998</v>
      </c>
      <c r="Q6131">
        <v>24480</v>
      </c>
      <c r="R6131">
        <v>2</v>
      </c>
      <c r="S6131">
        <v>154</v>
      </c>
      <c r="T6131">
        <v>0.63</v>
      </c>
      <c r="U6131">
        <v>7</v>
      </c>
      <c r="V6131">
        <v>403</v>
      </c>
      <c r="W6131">
        <v>1.65</v>
      </c>
      <c r="X6131">
        <v>0</v>
      </c>
      <c r="Y6131">
        <v>0</v>
      </c>
      <c r="Z6131">
        <v>0</v>
      </c>
      <c r="AA6131">
        <v>0</v>
      </c>
      <c r="AB6131">
        <v>0</v>
      </c>
      <c r="AC6131">
        <v>0</v>
      </c>
      <c r="AD6131">
        <v>0</v>
      </c>
      <c r="AE6131">
        <v>0</v>
      </c>
      <c r="AF6131">
        <v>0</v>
      </c>
      <c r="AG6131" t="s">
        <v>23059</v>
      </c>
      <c r="AH6131" s="21" t="str">
        <f t="shared" si="190"/>
        <v>YR25</v>
      </c>
      <c r="AI6131" s="21">
        <v>345.36</v>
      </c>
      <c r="AJ6131" s="21">
        <f t="shared" si="191"/>
        <v>97.724673202614383</v>
      </c>
      <c r="AK6131" s="21" t="s">
        <v>2063</v>
      </c>
      <c r="AL6131" t="s">
        <v>2515</v>
      </c>
      <c r="AM6131" s="26" t="s">
        <v>38</v>
      </c>
      <c r="AN6131" t="s">
        <v>2032</v>
      </c>
    </row>
    <row r="6132" spans="1:40" ht="15" hidden="1" thickTop="1" x14ac:dyDescent="0.35">
      <c r="A6132" t="s">
        <v>23104</v>
      </c>
      <c r="B6132" t="s">
        <v>23061</v>
      </c>
      <c r="C6132" t="s">
        <v>5668</v>
      </c>
      <c r="D6132" t="s">
        <v>23062</v>
      </c>
      <c r="E6132" t="s">
        <v>3013</v>
      </c>
      <c r="F6132">
        <v>1</v>
      </c>
      <c r="G6132" t="s">
        <v>2600</v>
      </c>
      <c r="H6132" t="s">
        <v>2577</v>
      </c>
      <c r="I6132" t="s">
        <v>2076</v>
      </c>
      <c r="J6132" t="s">
        <v>3183</v>
      </c>
      <c r="K6132" t="s">
        <v>2742</v>
      </c>
      <c r="L6132" t="s">
        <v>2058</v>
      </c>
      <c r="M6132" t="s">
        <v>2059</v>
      </c>
      <c r="N6132">
        <v>0</v>
      </c>
      <c r="O6132">
        <v>0</v>
      </c>
      <c r="P6132">
        <v>0</v>
      </c>
      <c r="Q6132">
        <v>24480</v>
      </c>
      <c r="R6132">
        <v>0</v>
      </c>
      <c r="S6132">
        <v>0</v>
      </c>
      <c r="T6132">
        <v>0</v>
      </c>
      <c r="U6132">
        <v>0</v>
      </c>
      <c r="V6132">
        <v>0</v>
      </c>
      <c r="W6132">
        <v>0</v>
      </c>
      <c r="X6132">
        <v>0</v>
      </c>
      <c r="Y6132">
        <v>0</v>
      </c>
      <c r="Z6132">
        <v>0</v>
      </c>
      <c r="AA6132">
        <v>0</v>
      </c>
      <c r="AB6132">
        <v>0</v>
      </c>
      <c r="AC6132">
        <v>0</v>
      </c>
      <c r="AD6132">
        <v>0</v>
      </c>
      <c r="AE6132">
        <v>0</v>
      </c>
      <c r="AF6132">
        <v>0</v>
      </c>
      <c r="AG6132" t="s">
        <v>23063</v>
      </c>
      <c r="AH6132" s="21" t="str">
        <f t="shared" si="190"/>
        <v>YR25</v>
      </c>
      <c r="AI6132" s="21">
        <v>345.36</v>
      </c>
      <c r="AJ6132" s="21">
        <f t="shared" si="191"/>
        <v>100</v>
      </c>
      <c r="AK6132" s="21" t="s">
        <v>2060</v>
      </c>
      <c r="AL6132" t="s">
        <v>2551</v>
      </c>
      <c r="AM6132" s="26" t="s">
        <v>38</v>
      </c>
      <c r="AN6132" t="s">
        <v>2030</v>
      </c>
    </row>
    <row r="6133" spans="1:40" ht="15" hidden="1" thickTop="1" x14ac:dyDescent="0.35">
      <c r="A6133" t="s">
        <v>23108</v>
      </c>
      <c r="B6133" t="s">
        <v>23065</v>
      </c>
      <c r="C6133" t="s">
        <v>4507</v>
      </c>
      <c r="D6133" t="s">
        <v>23066</v>
      </c>
      <c r="E6133" t="s">
        <v>2575</v>
      </c>
      <c r="F6133">
        <v>1</v>
      </c>
      <c r="G6133" t="s">
        <v>2609</v>
      </c>
      <c r="H6133" t="s">
        <v>2577</v>
      </c>
      <c r="I6133" t="s">
        <v>2076</v>
      </c>
      <c r="J6133" t="s">
        <v>2675</v>
      </c>
      <c r="K6133" t="s">
        <v>2611</v>
      </c>
      <c r="L6133" t="s">
        <v>2058</v>
      </c>
      <c r="M6133" t="s">
        <v>2059</v>
      </c>
      <c r="N6133">
        <v>0</v>
      </c>
      <c r="O6133">
        <v>0</v>
      </c>
      <c r="P6133">
        <v>0</v>
      </c>
      <c r="Q6133">
        <v>24480</v>
      </c>
      <c r="R6133">
        <v>0</v>
      </c>
      <c r="S6133">
        <v>0</v>
      </c>
      <c r="T6133">
        <v>0</v>
      </c>
      <c r="U6133">
        <v>0</v>
      </c>
      <c r="V6133">
        <v>0</v>
      </c>
      <c r="W6133">
        <v>0</v>
      </c>
      <c r="X6133">
        <v>0</v>
      </c>
      <c r="Y6133">
        <v>0</v>
      </c>
      <c r="Z6133">
        <v>0</v>
      </c>
      <c r="AA6133">
        <v>0</v>
      </c>
      <c r="AB6133">
        <v>0</v>
      </c>
      <c r="AC6133">
        <v>0</v>
      </c>
      <c r="AD6133">
        <v>0</v>
      </c>
      <c r="AE6133">
        <v>0</v>
      </c>
      <c r="AF6133">
        <v>0</v>
      </c>
      <c r="AG6133" t="s">
        <v>23067</v>
      </c>
      <c r="AH6133" s="21" t="str">
        <f t="shared" si="190"/>
        <v>YR25</v>
      </c>
      <c r="AI6133" s="21">
        <v>345.36</v>
      </c>
      <c r="AJ6133" s="21">
        <f t="shared" si="191"/>
        <v>100</v>
      </c>
      <c r="AK6133" s="21" t="s">
        <v>2060</v>
      </c>
      <c r="AL6133" t="s">
        <v>2581</v>
      </c>
      <c r="AM6133" s="26" t="s">
        <v>38</v>
      </c>
      <c r="AN6133" t="s">
        <v>2031</v>
      </c>
    </row>
    <row r="6134" spans="1:40" ht="15" hidden="1" thickTop="1" x14ac:dyDescent="0.35">
      <c r="A6134" t="s">
        <v>23112</v>
      </c>
      <c r="B6134" t="s">
        <v>23069</v>
      </c>
      <c r="C6134" t="s">
        <v>3738</v>
      </c>
      <c r="D6134" t="s">
        <v>23070</v>
      </c>
      <c r="E6134" t="s">
        <v>2562</v>
      </c>
      <c r="F6134">
        <v>1</v>
      </c>
      <c r="G6134" t="s">
        <v>2546</v>
      </c>
      <c r="H6134" t="s">
        <v>2510</v>
      </c>
      <c r="I6134" t="s">
        <v>2076</v>
      </c>
      <c r="J6134" t="s">
        <v>2547</v>
      </c>
      <c r="K6134" t="s">
        <v>2548</v>
      </c>
      <c r="L6134" t="s">
        <v>2058</v>
      </c>
      <c r="M6134" t="s">
        <v>2982</v>
      </c>
      <c r="N6134">
        <v>2</v>
      </c>
      <c r="O6134">
        <v>152</v>
      </c>
      <c r="P6134">
        <v>1.06</v>
      </c>
      <c r="Q6134">
        <v>14280</v>
      </c>
      <c r="R6134">
        <v>0</v>
      </c>
      <c r="S6134">
        <v>0</v>
      </c>
      <c r="T6134">
        <v>0</v>
      </c>
      <c r="U6134">
        <v>2</v>
      </c>
      <c r="V6134">
        <v>152</v>
      </c>
      <c r="W6134">
        <v>1.06</v>
      </c>
      <c r="X6134">
        <v>0</v>
      </c>
      <c r="Y6134">
        <v>0</v>
      </c>
      <c r="Z6134">
        <v>0</v>
      </c>
      <c r="AA6134">
        <v>0</v>
      </c>
      <c r="AB6134">
        <v>0</v>
      </c>
      <c r="AC6134">
        <v>0</v>
      </c>
      <c r="AD6134">
        <v>0</v>
      </c>
      <c r="AE6134">
        <v>0</v>
      </c>
      <c r="AF6134">
        <v>0</v>
      </c>
      <c r="AG6134" t="s">
        <v>23071</v>
      </c>
      <c r="AH6134" s="21" t="str">
        <f t="shared" si="190"/>
        <v>YR25</v>
      </c>
      <c r="AI6134" s="21">
        <v>201.59999999999997</v>
      </c>
      <c r="AJ6134" s="21">
        <f t="shared" si="191"/>
        <v>98.935574229691881</v>
      </c>
      <c r="AK6134" s="21" t="s">
        <v>2063</v>
      </c>
      <c r="AL6134" t="s">
        <v>2551</v>
      </c>
      <c r="AM6134" s="26" t="s">
        <v>38</v>
      </c>
      <c r="AN6134" t="s">
        <v>2030</v>
      </c>
    </row>
    <row r="6135" spans="1:40" ht="15" hidden="1" thickTop="1" x14ac:dyDescent="0.35">
      <c r="A6135" t="s">
        <v>23116</v>
      </c>
      <c r="B6135" t="s">
        <v>23073</v>
      </c>
      <c r="C6135" t="s">
        <v>2739</v>
      </c>
      <c r="D6135" t="s">
        <v>23074</v>
      </c>
      <c r="E6135" t="s">
        <v>2575</v>
      </c>
      <c r="F6135">
        <v>1</v>
      </c>
      <c r="G6135" t="s">
        <v>2609</v>
      </c>
      <c r="H6135" t="s">
        <v>2577</v>
      </c>
      <c r="I6135" t="s">
        <v>2076</v>
      </c>
      <c r="J6135" t="s">
        <v>2741</v>
      </c>
      <c r="K6135" t="s">
        <v>2742</v>
      </c>
      <c r="L6135" t="s">
        <v>2058</v>
      </c>
      <c r="M6135" t="s">
        <v>2170</v>
      </c>
      <c r="N6135">
        <v>3</v>
      </c>
      <c r="O6135">
        <v>29</v>
      </c>
      <c r="P6135">
        <v>0.19</v>
      </c>
      <c r="Q6135">
        <v>15300</v>
      </c>
      <c r="R6135">
        <v>3</v>
      </c>
      <c r="S6135">
        <v>29</v>
      </c>
      <c r="T6135">
        <v>0.19</v>
      </c>
      <c r="U6135">
        <v>0</v>
      </c>
      <c r="V6135">
        <v>0</v>
      </c>
      <c r="W6135">
        <v>0</v>
      </c>
      <c r="X6135">
        <v>0</v>
      </c>
      <c r="Y6135">
        <v>0</v>
      </c>
      <c r="Z6135">
        <v>0</v>
      </c>
      <c r="AA6135">
        <v>0</v>
      </c>
      <c r="AB6135">
        <v>0</v>
      </c>
      <c r="AC6135">
        <v>0</v>
      </c>
      <c r="AD6135">
        <v>0</v>
      </c>
      <c r="AE6135">
        <v>0</v>
      </c>
      <c r="AF6135">
        <v>0</v>
      </c>
      <c r="AG6135" t="s">
        <v>23075</v>
      </c>
      <c r="AH6135" s="21" t="str">
        <f t="shared" si="190"/>
        <v>YR25</v>
      </c>
      <c r="AI6135" s="21">
        <v>216</v>
      </c>
      <c r="AJ6135" s="21">
        <f t="shared" si="191"/>
        <v>99.810457516339866</v>
      </c>
      <c r="AK6135" s="21" t="s">
        <v>2060</v>
      </c>
      <c r="AL6135" t="s">
        <v>2613</v>
      </c>
      <c r="AM6135" s="26" t="s">
        <v>38</v>
      </c>
      <c r="AN6135" t="s">
        <v>2029</v>
      </c>
    </row>
    <row r="6136" spans="1:40" ht="15" hidden="1" thickTop="1" x14ac:dyDescent="0.35">
      <c r="A6136" t="s">
        <v>23120</v>
      </c>
      <c r="B6136" t="s">
        <v>23077</v>
      </c>
      <c r="C6136" t="s">
        <v>2598</v>
      </c>
      <c r="D6136" t="s">
        <v>23078</v>
      </c>
      <c r="E6136" t="s">
        <v>3013</v>
      </c>
      <c r="F6136">
        <v>1</v>
      </c>
      <c r="G6136" t="s">
        <v>2600</v>
      </c>
      <c r="H6136" t="s">
        <v>2577</v>
      </c>
      <c r="I6136" t="s">
        <v>2076</v>
      </c>
      <c r="J6136" t="s">
        <v>2601</v>
      </c>
      <c r="K6136" t="s">
        <v>2602</v>
      </c>
      <c r="L6136" t="s">
        <v>2058</v>
      </c>
      <c r="M6136" t="s">
        <v>2170</v>
      </c>
      <c r="N6136">
        <v>6</v>
      </c>
      <c r="O6136">
        <v>168</v>
      </c>
      <c r="P6136">
        <v>1.1000000000000001</v>
      </c>
      <c r="Q6136">
        <v>15300</v>
      </c>
      <c r="R6136">
        <v>0</v>
      </c>
      <c r="S6136">
        <v>0</v>
      </c>
      <c r="T6136">
        <v>0</v>
      </c>
      <c r="U6136">
        <v>3</v>
      </c>
      <c r="V6136">
        <v>63</v>
      </c>
      <c r="W6136">
        <v>0.41</v>
      </c>
      <c r="X6136">
        <v>1</v>
      </c>
      <c r="Y6136">
        <v>57</v>
      </c>
      <c r="Z6136">
        <v>0.37</v>
      </c>
      <c r="AA6136">
        <v>2</v>
      </c>
      <c r="AB6136">
        <v>48</v>
      </c>
      <c r="AC6136">
        <v>0.31</v>
      </c>
      <c r="AD6136">
        <v>0</v>
      </c>
      <c r="AE6136">
        <v>0</v>
      </c>
      <c r="AF6136">
        <v>0</v>
      </c>
      <c r="AG6136" t="s">
        <v>23079</v>
      </c>
      <c r="AH6136" s="21" t="str">
        <f t="shared" si="190"/>
        <v>YR25</v>
      </c>
      <c r="AI6136" s="21">
        <v>216</v>
      </c>
      <c r="AJ6136" s="21">
        <f t="shared" si="191"/>
        <v>98.901960784313729</v>
      </c>
      <c r="AK6136" s="21" t="s">
        <v>2063</v>
      </c>
      <c r="AL6136" t="s">
        <v>2551</v>
      </c>
      <c r="AM6136" s="26" t="s">
        <v>38</v>
      </c>
      <c r="AN6136" t="s">
        <v>2032</v>
      </c>
    </row>
    <row r="6137" spans="1:40" ht="15" hidden="1" thickTop="1" x14ac:dyDescent="0.35">
      <c r="A6137" t="s">
        <v>23124</v>
      </c>
      <c r="B6137" t="s">
        <v>23081</v>
      </c>
      <c r="C6137" t="s">
        <v>4101</v>
      </c>
      <c r="D6137" t="s">
        <v>23082</v>
      </c>
      <c r="E6137" t="s">
        <v>3338</v>
      </c>
      <c r="F6137">
        <v>1</v>
      </c>
      <c r="G6137" t="s">
        <v>2609</v>
      </c>
      <c r="H6137" t="s">
        <v>2577</v>
      </c>
      <c r="I6137" t="s">
        <v>2076</v>
      </c>
      <c r="J6137" t="s">
        <v>2675</v>
      </c>
      <c r="K6137" t="s">
        <v>2611</v>
      </c>
      <c r="L6137" t="s">
        <v>2058</v>
      </c>
      <c r="M6137" t="s">
        <v>2170</v>
      </c>
      <c r="N6137">
        <v>1</v>
      </c>
      <c r="O6137">
        <v>60</v>
      </c>
      <c r="P6137">
        <v>0.39</v>
      </c>
      <c r="Q6137">
        <v>15300</v>
      </c>
      <c r="R6137">
        <v>1</v>
      </c>
      <c r="S6137">
        <v>60</v>
      </c>
      <c r="T6137">
        <v>0.39</v>
      </c>
      <c r="U6137">
        <v>0</v>
      </c>
      <c r="V6137">
        <v>0</v>
      </c>
      <c r="W6137">
        <v>0</v>
      </c>
      <c r="X6137">
        <v>0</v>
      </c>
      <c r="Y6137">
        <v>0</v>
      </c>
      <c r="Z6137">
        <v>0</v>
      </c>
      <c r="AA6137">
        <v>0</v>
      </c>
      <c r="AB6137">
        <v>0</v>
      </c>
      <c r="AC6137">
        <v>0</v>
      </c>
      <c r="AD6137">
        <v>0</v>
      </c>
      <c r="AE6137">
        <v>0</v>
      </c>
      <c r="AF6137">
        <v>0</v>
      </c>
      <c r="AG6137" t="s">
        <v>23083</v>
      </c>
      <c r="AH6137" s="21" t="str">
        <f t="shared" si="190"/>
        <v>YR25</v>
      </c>
      <c r="AI6137" s="21">
        <v>216</v>
      </c>
      <c r="AJ6137" s="21">
        <f t="shared" si="191"/>
        <v>99.607843137254903</v>
      </c>
      <c r="AK6137" s="21" t="s">
        <v>2060</v>
      </c>
      <c r="AL6137" t="s">
        <v>2581</v>
      </c>
      <c r="AM6137" s="26" t="s">
        <v>38</v>
      </c>
      <c r="AN6137" t="s">
        <v>2032</v>
      </c>
    </row>
    <row r="6138" spans="1:40" ht="15" hidden="1" thickTop="1" x14ac:dyDescent="0.35">
      <c r="A6138" t="s">
        <v>23128</v>
      </c>
      <c r="B6138" t="s">
        <v>23085</v>
      </c>
      <c r="C6138" t="s">
        <v>3042</v>
      </c>
      <c r="D6138" t="s">
        <v>23086</v>
      </c>
      <c r="E6138" t="s">
        <v>4055</v>
      </c>
      <c r="F6138">
        <v>2</v>
      </c>
      <c r="G6138" t="s">
        <v>2509</v>
      </c>
      <c r="H6138" t="s">
        <v>2510</v>
      </c>
      <c r="I6138" t="s">
        <v>2076</v>
      </c>
      <c r="J6138" t="s">
        <v>2794</v>
      </c>
      <c r="K6138" t="s">
        <v>2669</v>
      </c>
      <c r="L6138" t="s">
        <v>2058</v>
      </c>
      <c r="M6138" t="s">
        <v>2170</v>
      </c>
      <c r="N6138">
        <v>3</v>
      </c>
      <c r="O6138">
        <v>187</v>
      </c>
      <c r="P6138">
        <v>1.22</v>
      </c>
      <c r="Q6138">
        <v>15300</v>
      </c>
      <c r="R6138">
        <v>1</v>
      </c>
      <c r="S6138">
        <v>56</v>
      </c>
      <c r="T6138">
        <v>0.37</v>
      </c>
      <c r="U6138">
        <v>2</v>
      </c>
      <c r="V6138">
        <v>131</v>
      </c>
      <c r="W6138">
        <v>0.86</v>
      </c>
      <c r="X6138">
        <v>0</v>
      </c>
      <c r="Y6138">
        <v>0</v>
      </c>
      <c r="Z6138">
        <v>0</v>
      </c>
      <c r="AA6138">
        <v>0</v>
      </c>
      <c r="AB6138">
        <v>0</v>
      </c>
      <c r="AC6138">
        <v>0</v>
      </c>
      <c r="AD6138">
        <v>0</v>
      </c>
      <c r="AE6138">
        <v>0</v>
      </c>
      <c r="AF6138">
        <v>0</v>
      </c>
      <c r="AG6138" t="s">
        <v>23087</v>
      </c>
      <c r="AH6138" s="21" t="str">
        <f t="shared" si="190"/>
        <v>YR25</v>
      </c>
      <c r="AI6138" s="21">
        <v>216</v>
      </c>
      <c r="AJ6138" s="21">
        <f t="shared" si="191"/>
        <v>98.777777777777771</v>
      </c>
      <c r="AK6138" s="21" t="s">
        <v>2063</v>
      </c>
      <c r="AL6138" t="s">
        <v>2515</v>
      </c>
      <c r="AM6138" s="26" t="s">
        <v>38</v>
      </c>
      <c r="AN6138" t="s">
        <v>2030</v>
      </c>
    </row>
    <row r="6139" spans="1:40" ht="15" hidden="1" thickTop="1" x14ac:dyDescent="0.35">
      <c r="A6139" t="s">
        <v>8821</v>
      </c>
      <c r="B6139" t="s">
        <v>23089</v>
      </c>
      <c r="C6139" t="s">
        <v>6904</v>
      </c>
      <c r="D6139" t="s">
        <v>23090</v>
      </c>
      <c r="E6139" t="s">
        <v>2691</v>
      </c>
      <c r="F6139">
        <v>1</v>
      </c>
      <c r="G6139" t="s">
        <v>2633</v>
      </c>
      <c r="H6139" t="s">
        <v>2577</v>
      </c>
      <c r="I6139" t="s">
        <v>2076</v>
      </c>
      <c r="J6139" t="s">
        <v>2634</v>
      </c>
      <c r="K6139" t="s">
        <v>2635</v>
      </c>
      <c r="L6139" t="s">
        <v>2058</v>
      </c>
      <c r="M6139" t="s">
        <v>2170</v>
      </c>
      <c r="N6139">
        <v>3</v>
      </c>
      <c r="O6139">
        <v>141</v>
      </c>
      <c r="P6139">
        <v>0.92</v>
      </c>
      <c r="Q6139">
        <v>15300</v>
      </c>
      <c r="R6139">
        <v>1</v>
      </c>
      <c r="S6139">
        <v>29</v>
      </c>
      <c r="T6139">
        <v>0.19</v>
      </c>
      <c r="U6139">
        <v>2</v>
      </c>
      <c r="V6139">
        <v>112</v>
      </c>
      <c r="W6139">
        <v>0.73</v>
      </c>
      <c r="X6139">
        <v>0</v>
      </c>
      <c r="Y6139">
        <v>0</v>
      </c>
      <c r="Z6139">
        <v>0</v>
      </c>
      <c r="AA6139">
        <v>0</v>
      </c>
      <c r="AB6139">
        <v>0</v>
      </c>
      <c r="AC6139">
        <v>0</v>
      </c>
      <c r="AD6139">
        <v>0</v>
      </c>
      <c r="AE6139">
        <v>0</v>
      </c>
      <c r="AF6139">
        <v>0</v>
      </c>
      <c r="AG6139" t="s">
        <v>23091</v>
      </c>
      <c r="AH6139" s="21" t="str">
        <f t="shared" si="190"/>
        <v>YR25</v>
      </c>
      <c r="AI6139" s="21">
        <v>216</v>
      </c>
      <c r="AJ6139" s="21">
        <f t="shared" si="191"/>
        <v>99.078431372549019</v>
      </c>
      <c r="AK6139" s="21" t="s">
        <v>2063</v>
      </c>
      <c r="AL6139" t="s">
        <v>2581</v>
      </c>
      <c r="AM6139" s="26" t="s">
        <v>38</v>
      </c>
      <c r="AN6139" t="s">
        <v>2031</v>
      </c>
    </row>
    <row r="6140" spans="1:40" ht="15" hidden="1" thickTop="1" x14ac:dyDescent="0.35">
      <c r="A6140" t="s">
        <v>23135</v>
      </c>
      <c r="B6140" t="s">
        <v>23093</v>
      </c>
      <c r="C6140" t="s">
        <v>5707</v>
      </c>
      <c r="D6140" t="s">
        <v>23094</v>
      </c>
      <c r="E6140" t="s">
        <v>2857</v>
      </c>
      <c r="F6140">
        <v>1</v>
      </c>
      <c r="G6140" t="s">
        <v>2609</v>
      </c>
      <c r="H6140" t="s">
        <v>2577</v>
      </c>
      <c r="I6140" t="s">
        <v>2076</v>
      </c>
      <c r="J6140" t="s">
        <v>2741</v>
      </c>
      <c r="K6140" t="s">
        <v>2742</v>
      </c>
      <c r="L6140" t="s">
        <v>2058</v>
      </c>
      <c r="M6140" t="s">
        <v>2207</v>
      </c>
      <c r="N6140">
        <v>0</v>
      </c>
      <c r="O6140">
        <v>0</v>
      </c>
      <c r="P6140">
        <v>0</v>
      </c>
      <c r="Q6140">
        <v>13260</v>
      </c>
      <c r="R6140">
        <v>0</v>
      </c>
      <c r="S6140">
        <v>0</v>
      </c>
      <c r="T6140">
        <v>0</v>
      </c>
      <c r="U6140">
        <v>0</v>
      </c>
      <c r="V6140">
        <v>0</v>
      </c>
      <c r="W6140">
        <v>0</v>
      </c>
      <c r="X6140">
        <v>0</v>
      </c>
      <c r="Y6140">
        <v>0</v>
      </c>
      <c r="Z6140">
        <v>0</v>
      </c>
      <c r="AA6140">
        <v>0</v>
      </c>
      <c r="AB6140">
        <v>0</v>
      </c>
      <c r="AC6140">
        <v>0</v>
      </c>
      <c r="AD6140">
        <v>0</v>
      </c>
      <c r="AE6140">
        <v>0</v>
      </c>
      <c r="AF6140">
        <v>0</v>
      </c>
      <c r="AG6140" t="s">
        <v>23095</v>
      </c>
      <c r="AH6140" s="21" t="str">
        <f t="shared" si="190"/>
        <v>YR25</v>
      </c>
      <c r="AI6140" s="21">
        <v>187.20000000000002</v>
      </c>
      <c r="AJ6140" s="21">
        <f t="shared" si="191"/>
        <v>100</v>
      </c>
      <c r="AK6140" s="21" t="s">
        <v>2060</v>
      </c>
      <c r="AL6140" t="s">
        <v>2613</v>
      </c>
      <c r="AM6140" s="26" t="s">
        <v>38</v>
      </c>
      <c r="AN6140" t="s">
        <v>2031</v>
      </c>
    </row>
    <row r="6141" spans="1:40" ht="15" hidden="1" thickTop="1" x14ac:dyDescent="0.35">
      <c r="A6141" t="s">
        <v>23139</v>
      </c>
      <c r="B6141" t="s">
        <v>23097</v>
      </c>
      <c r="C6141" t="s">
        <v>2773</v>
      </c>
      <c r="D6141" t="s">
        <v>23098</v>
      </c>
      <c r="E6141" t="s">
        <v>2608</v>
      </c>
      <c r="F6141">
        <v>1</v>
      </c>
      <c r="G6141" t="s">
        <v>2576</v>
      </c>
      <c r="H6141" t="s">
        <v>2577</v>
      </c>
      <c r="I6141" t="s">
        <v>2076</v>
      </c>
      <c r="J6141" t="s">
        <v>2741</v>
      </c>
      <c r="K6141" t="s">
        <v>2742</v>
      </c>
      <c r="L6141" t="s">
        <v>2058</v>
      </c>
      <c r="M6141" t="s">
        <v>2170</v>
      </c>
      <c r="N6141">
        <v>2</v>
      </c>
      <c r="O6141">
        <v>79</v>
      </c>
      <c r="P6141">
        <v>0.52</v>
      </c>
      <c r="Q6141">
        <v>15300</v>
      </c>
      <c r="R6141">
        <v>1</v>
      </c>
      <c r="S6141">
        <v>54</v>
      </c>
      <c r="T6141">
        <v>0.35</v>
      </c>
      <c r="U6141">
        <v>1</v>
      </c>
      <c r="V6141">
        <v>25</v>
      </c>
      <c r="W6141">
        <v>0.16</v>
      </c>
      <c r="X6141">
        <v>0</v>
      </c>
      <c r="Y6141">
        <v>0</v>
      </c>
      <c r="Z6141">
        <v>0</v>
      </c>
      <c r="AA6141">
        <v>0</v>
      </c>
      <c r="AB6141">
        <v>0</v>
      </c>
      <c r="AC6141">
        <v>0</v>
      </c>
      <c r="AD6141">
        <v>0</v>
      </c>
      <c r="AE6141">
        <v>0</v>
      </c>
      <c r="AF6141">
        <v>0</v>
      </c>
      <c r="AG6141" t="s">
        <v>23099</v>
      </c>
      <c r="AH6141" s="21" t="str">
        <f t="shared" si="190"/>
        <v>YK20</v>
      </c>
      <c r="AI6141" s="21">
        <v>216</v>
      </c>
      <c r="AJ6141" s="21">
        <f t="shared" si="191"/>
        <v>99.48366013071896</v>
      </c>
      <c r="AK6141" s="21" t="s">
        <v>2060</v>
      </c>
      <c r="AL6141" t="s">
        <v>2613</v>
      </c>
      <c r="AM6141" s="26" t="s">
        <v>38</v>
      </c>
      <c r="AN6141" t="s">
        <v>2029</v>
      </c>
    </row>
    <row r="6142" spans="1:40" ht="15" hidden="1" thickTop="1" x14ac:dyDescent="0.35">
      <c r="A6142" t="s">
        <v>23143</v>
      </c>
      <c r="B6142" t="s">
        <v>23101</v>
      </c>
      <c r="C6142" t="s">
        <v>3470</v>
      </c>
      <c r="D6142" t="s">
        <v>23102</v>
      </c>
      <c r="E6142" t="s">
        <v>2575</v>
      </c>
      <c r="F6142">
        <v>1</v>
      </c>
      <c r="G6142" t="s">
        <v>2600</v>
      </c>
      <c r="H6142" t="s">
        <v>2577</v>
      </c>
      <c r="I6142" t="s">
        <v>2076</v>
      </c>
      <c r="J6142" t="s">
        <v>2601</v>
      </c>
      <c r="K6142" t="s">
        <v>2602</v>
      </c>
      <c r="L6142" t="s">
        <v>2058</v>
      </c>
      <c r="M6142" t="s">
        <v>2170</v>
      </c>
      <c r="N6142">
        <v>2</v>
      </c>
      <c r="O6142">
        <v>36</v>
      </c>
      <c r="P6142">
        <v>0.24</v>
      </c>
      <c r="Q6142">
        <v>15300</v>
      </c>
      <c r="R6142">
        <v>0</v>
      </c>
      <c r="S6142">
        <v>0</v>
      </c>
      <c r="T6142">
        <v>0</v>
      </c>
      <c r="U6142">
        <v>2</v>
      </c>
      <c r="V6142">
        <v>36</v>
      </c>
      <c r="W6142">
        <v>0.24</v>
      </c>
      <c r="X6142">
        <v>0</v>
      </c>
      <c r="Y6142">
        <v>0</v>
      </c>
      <c r="Z6142">
        <v>0</v>
      </c>
      <c r="AA6142">
        <v>0</v>
      </c>
      <c r="AB6142">
        <v>0</v>
      </c>
      <c r="AC6142">
        <v>0</v>
      </c>
      <c r="AD6142">
        <v>0</v>
      </c>
      <c r="AE6142">
        <v>0</v>
      </c>
      <c r="AF6142">
        <v>0</v>
      </c>
      <c r="AG6142" t="s">
        <v>23103</v>
      </c>
      <c r="AH6142" s="21" t="str">
        <f t="shared" si="190"/>
        <v>YK20</v>
      </c>
      <c r="AI6142" s="21">
        <v>216</v>
      </c>
      <c r="AJ6142" s="21">
        <f t="shared" si="191"/>
        <v>99.764705882352942</v>
      </c>
      <c r="AK6142" s="21" t="s">
        <v>2060</v>
      </c>
      <c r="AL6142" t="s">
        <v>2551</v>
      </c>
      <c r="AM6142" s="26" t="s">
        <v>38</v>
      </c>
      <c r="AN6142" t="s">
        <v>2032</v>
      </c>
    </row>
    <row r="6143" spans="1:40" ht="15" hidden="1" thickTop="1" x14ac:dyDescent="0.35">
      <c r="A6143" t="s">
        <v>23147</v>
      </c>
      <c r="B6143" t="s">
        <v>23105</v>
      </c>
      <c r="C6143" t="s">
        <v>4062</v>
      </c>
      <c r="D6143" t="s">
        <v>23106</v>
      </c>
      <c r="E6143" t="s">
        <v>2646</v>
      </c>
      <c r="F6143">
        <v>1</v>
      </c>
      <c r="G6143" t="s">
        <v>2600</v>
      </c>
      <c r="H6143" t="s">
        <v>2577</v>
      </c>
      <c r="I6143" t="s">
        <v>2076</v>
      </c>
      <c r="J6143" t="s">
        <v>2647</v>
      </c>
      <c r="K6143" t="s">
        <v>2602</v>
      </c>
      <c r="L6143" t="s">
        <v>2058</v>
      </c>
      <c r="M6143" t="s">
        <v>2059</v>
      </c>
      <c r="N6143">
        <v>3</v>
      </c>
      <c r="O6143">
        <v>41</v>
      </c>
      <c r="P6143">
        <v>0.17</v>
      </c>
      <c r="Q6143">
        <v>24480</v>
      </c>
      <c r="R6143">
        <v>1</v>
      </c>
      <c r="S6143">
        <v>30</v>
      </c>
      <c r="T6143">
        <v>0.12</v>
      </c>
      <c r="U6143">
        <v>1</v>
      </c>
      <c r="V6143">
        <v>10</v>
      </c>
      <c r="W6143">
        <v>0.04</v>
      </c>
      <c r="X6143">
        <v>0</v>
      </c>
      <c r="Y6143">
        <v>0</v>
      </c>
      <c r="Z6143">
        <v>0</v>
      </c>
      <c r="AA6143">
        <v>1</v>
      </c>
      <c r="AB6143">
        <v>1</v>
      </c>
      <c r="AC6143">
        <v>0</v>
      </c>
      <c r="AD6143">
        <v>0</v>
      </c>
      <c r="AE6143">
        <v>0</v>
      </c>
      <c r="AF6143">
        <v>0</v>
      </c>
      <c r="AG6143" t="s">
        <v>23107</v>
      </c>
      <c r="AH6143" s="21" t="str">
        <f t="shared" si="190"/>
        <v>YK20</v>
      </c>
      <c r="AI6143" s="21">
        <v>345.36</v>
      </c>
      <c r="AJ6143" s="21">
        <f t="shared" si="191"/>
        <v>99.832516339869287</v>
      </c>
      <c r="AK6143" s="21" t="s">
        <v>2060</v>
      </c>
      <c r="AL6143" t="s">
        <v>2551</v>
      </c>
      <c r="AM6143" s="26" t="s">
        <v>38</v>
      </c>
      <c r="AN6143" t="s">
        <v>2030</v>
      </c>
    </row>
    <row r="6144" spans="1:40" ht="15" hidden="1" thickTop="1" x14ac:dyDescent="0.35">
      <c r="A6144" t="s">
        <v>23151</v>
      </c>
      <c r="B6144" t="s">
        <v>23109</v>
      </c>
      <c r="C6144" t="s">
        <v>14727</v>
      </c>
      <c r="D6144" t="s">
        <v>23110</v>
      </c>
      <c r="E6144" t="s">
        <v>2646</v>
      </c>
      <c r="F6144">
        <v>1</v>
      </c>
      <c r="G6144" t="s">
        <v>2600</v>
      </c>
      <c r="H6144" t="s">
        <v>2577</v>
      </c>
      <c r="I6144" t="s">
        <v>2076</v>
      </c>
      <c r="J6144" t="s">
        <v>2647</v>
      </c>
      <c r="K6144" t="s">
        <v>2602</v>
      </c>
      <c r="L6144" t="s">
        <v>2058</v>
      </c>
      <c r="M6144" t="s">
        <v>2488</v>
      </c>
      <c r="N6144">
        <v>3</v>
      </c>
      <c r="O6144">
        <v>32</v>
      </c>
      <c r="P6144">
        <v>0.2</v>
      </c>
      <c r="Q6144">
        <v>16320</v>
      </c>
      <c r="R6144">
        <v>0</v>
      </c>
      <c r="S6144">
        <v>0</v>
      </c>
      <c r="T6144">
        <v>0</v>
      </c>
      <c r="U6144">
        <v>2</v>
      </c>
      <c r="V6144">
        <v>21</v>
      </c>
      <c r="W6144">
        <v>0.13</v>
      </c>
      <c r="X6144">
        <v>1</v>
      </c>
      <c r="Y6144">
        <v>11</v>
      </c>
      <c r="Z6144">
        <v>7.0000000000000007E-2</v>
      </c>
      <c r="AA6144">
        <v>0</v>
      </c>
      <c r="AB6144">
        <v>0</v>
      </c>
      <c r="AC6144">
        <v>0</v>
      </c>
      <c r="AD6144">
        <v>0</v>
      </c>
      <c r="AE6144">
        <v>0</v>
      </c>
      <c r="AF6144">
        <v>0</v>
      </c>
      <c r="AG6144" t="s">
        <v>23111</v>
      </c>
      <c r="AH6144" s="21" t="str">
        <f t="shared" si="190"/>
        <v>YK20</v>
      </c>
      <c r="AI6144" s="21">
        <v>230.40000000000003</v>
      </c>
      <c r="AJ6144" s="21">
        <f t="shared" si="191"/>
        <v>99.803921568627445</v>
      </c>
      <c r="AK6144" s="21" t="s">
        <v>2060</v>
      </c>
      <c r="AL6144" t="s">
        <v>2551</v>
      </c>
      <c r="AM6144" s="26" t="s">
        <v>38</v>
      </c>
      <c r="AN6144" t="s">
        <v>2030</v>
      </c>
    </row>
    <row r="6145" spans="1:40" ht="15" hidden="1" thickTop="1" x14ac:dyDescent="0.35">
      <c r="A6145" t="s">
        <v>23155</v>
      </c>
      <c r="B6145" t="s">
        <v>23113</v>
      </c>
      <c r="C6145" t="s">
        <v>2855</v>
      </c>
      <c r="D6145" t="s">
        <v>23114</v>
      </c>
      <c r="E6145" t="s">
        <v>2575</v>
      </c>
      <c r="F6145">
        <v>1</v>
      </c>
      <c r="G6145" t="s">
        <v>2576</v>
      </c>
      <c r="H6145" t="s">
        <v>2577</v>
      </c>
      <c r="I6145" t="s">
        <v>2076</v>
      </c>
      <c r="J6145" t="s">
        <v>2858</v>
      </c>
      <c r="K6145" t="s">
        <v>2742</v>
      </c>
      <c r="L6145" t="s">
        <v>2058</v>
      </c>
      <c r="M6145" t="s">
        <v>2170</v>
      </c>
      <c r="N6145">
        <v>3</v>
      </c>
      <c r="O6145">
        <v>73</v>
      </c>
      <c r="P6145">
        <v>0.48</v>
      </c>
      <c r="Q6145">
        <v>15300</v>
      </c>
      <c r="R6145">
        <v>1</v>
      </c>
      <c r="S6145">
        <v>24</v>
      </c>
      <c r="T6145">
        <v>0.16</v>
      </c>
      <c r="U6145">
        <v>2</v>
      </c>
      <c r="V6145">
        <v>49</v>
      </c>
      <c r="W6145">
        <v>0.32</v>
      </c>
      <c r="X6145">
        <v>0</v>
      </c>
      <c r="Y6145">
        <v>0</v>
      </c>
      <c r="Z6145">
        <v>0</v>
      </c>
      <c r="AA6145">
        <v>0</v>
      </c>
      <c r="AB6145">
        <v>0</v>
      </c>
      <c r="AC6145">
        <v>0</v>
      </c>
      <c r="AD6145">
        <v>0</v>
      </c>
      <c r="AE6145">
        <v>0</v>
      </c>
      <c r="AF6145">
        <v>0</v>
      </c>
      <c r="AG6145" t="s">
        <v>23115</v>
      </c>
      <c r="AH6145" s="21" t="str">
        <f t="shared" si="190"/>
        <v>YK20</v>
      </c>
      <c r="AI6145" s="21">
        <v>216</v>
      </c>
      <c r="AJ6145" s="21">
        <f t="shared" si="191"/>
        <v>99.522875816993462</v>
      </c>
      <c r="AK6145" s="21" t="s">
        <v>2060</v>
      </c>
      <c r="AL6145" t="s">
        <v>2551</v>
      </c>
      <c r="AM6145" s="26" t="s">
        <v>38</v>
      </c>
      <c r="AN6145" t="s">
        <v>2031</v>
      </c>
    </row>
    <row r="6146" spans="1:40" ht="15" hidden="1" thickTop="1" x14ac:dyDescent="0.35">
      <c r="A6146" t="s">
        <v>23158</v>
      </c>
      <c r="B6146" t="s">
        <v>23117</v>
      </c>
      <c r="C6146" t="s">
        <v>2875</v>
      </c>
      <c r="D6146" t="s">
        <v>23118</v>
      </c>
      <c r="E6146" t="s">
        <v>2575</v>
      </c>
      <c r="F6146">
        <v>1</v>
      </c>
      <c r="G6146" t="s">
        <v>2576</v>
      </c>
      <c r="H6146" t="s">
        <v>2577</v>
      </c>
      <c r="I6146" t="s">
        <v>2076</v>
      </c>
      <c r="J6146" t="s">
        <v>2858</v>
      </c>
      <c r="K6146" t="s">
        <v>2742</v>
      </c>
      <c r="L6146" t="s">
        <v>2058</v>
      </c>
      <c r="M6146" t="s">
        <v>2170</v>
      </c>
      <c r="N6146">
        <v>1</v>
      </c>
      <c r="O6146">
        <v>18</v>
      </c>
      <c r="P6146">
        <v>0.12</v>
      </c>
      <c r="Q6146">
        <v>15300</v>
      </c>
      <c r="R6146">
        <v>1</v>
      </c>
      <c r="S6146">
        <v>18</v>
      </c>
      <c r="T6146">
        <v>0.12</v>
      </c>
      <c r="U6146">
        <v>0</v>
      </c>
      <c r="V6146">
        <v>0</v>
      </c>
      <c r="W6146">
        <v>0</v>
      </c>
      <c r="X6146">
        <v>0</v>
      </c>
      <c r="Y6146">
        <v>0</v>
      </c>
      <c r="Z6146">
        <v>0</v>
      </c>
      <c r="AA6146">
        <v>0</v>
      </c>
      <c r="AB6146">
        <v>0</v>
      </c>
      <c r="AC6146">
        <v>0</v>
      </c>
      <c r="AD6146">
        <v>0</v>
      </c>
      <c r="AE6146">
        <v>0</v>
      </c>
      <c r="AF6146">
        <v>0</v>
      </c>
      <c r="AG6146" t="s">
        <v>23119</v>
      </c>
      <c r="AH6146" s="21" t="str">
        <f t="shared" si="190"/>
        <v>YK20</v>
      </c>
      <c r="AI6146" s="21">
        <v>216</v>
      </c>
      <c r="AJ6146" s="21">
        <f t="shared" si="191"/>
        <v>99.882352941176464</v>
      </c>
      <c r="AK6146" s="21" t="s">
        <v>2060</v>
      </c>
      <c r="AL6146" t="s">
        <v>2551</v>
      </c>
      <c r="AM6146" s="26" t="s">
        <v>38</v>
      </c>
      <c r="AN6146" t="s">
        <v>2029</v>
      </c>
    </row>
    <row r="6147" spans="1:40" ht="15" hidden="1" thickTop="1" x14ac:dyDescent="0.35">
      <c r="A6147" t="s">
        <v>23162</v>
      </c>
      <c r="B6147" t="s">
        <v>23121</v>
      </c>
      <c r="C6147" t="s">
        <v>4195</v>
      </c>
      <c r="D6147" t="s">
        <v>23122</v>
      </c>
      <c r="E6147" t="s">
        <v>2575</v>
      </c>
      <c r="F6147">
        <v>1</v>
      </c>
      <c r="G6147" t="s">
        <v>2576</v>
      </c>
      <c r="H6147" t="s">
        <v>2577</v>
      </c>
      <c r="I6147" t="s">
        <v>2076</v>
      </c>
      <c r="J6147" t="s">
        <v>2858</v>
      </c>
      <c r="K6147" t="s">
        <v>2742</v>
      </c>
      <c r="L6147" t="s">
        <v>2058</v>
      </c>
      <c r="M6147" t="s">
        <v>2170</v>
      </c>
      <c r="N6147">
        <v>2</v>
      </c>
      <c r="O6147">
        <v>48</v>
      </c>
      <c r="P6147">
        <v>0.31</v>
      </c>
      <c r="Q6147">
        <v>15300</v>
      </c>
      <c r="R6147">
        <v>2</v>
      </c>
      <c r="S6147">
        <v>48</v>
      </c>
      <c r="T6147">
        <v>0.31</v>
      </c>
      <c r="U6147">
        <v>0</v>
      </c>
      <c r="V6147">
        <v>0</v>
      </c>
      <c r="W6147">
        <v>0</v>
      </c>
      <c r="X6147">
        <v>0</v>
      </c>
      <c r="Y6147">
        <v>0</v>
      </c>
      <c r="Z6147">
        <v>0</v>
      </c>
      <c r="AA6147">
        <v>0</v>
      </c>
      <c r="AB6147">
        <v>0</v>
      </c>
      <c r="AC6147">
        <v>0</v>
      </c>
      <c r="AD6147">
        <v>0</v>
      </c>
      <c r="AE6147">
        <v>0</v>
      </c>
      <c r="AF6147">
        <v>0</v>
      </c>
      <c r="AG6147" t="s">
        <v>23123</v>
      </c>
      <c r="AH6147" s="21" t="str">
        <f t="shared" si="190"/>
        <v>YK20</v>
      </c>
      <c r="AI6147" s="21">
        <v>216</v>
      </c>
      <c r="AJ6147" s="21">
        <f t="shared" si="191"/>
        <v>99.686274509803923</v>
      </c>
      <c r="AK6147" s="21" t="s">
        <v>2060</v>
      </c>
      <c r="AL6147" t="s">
        <v>2551</v>
      </c>
      <c r="AM6147" s="26" t="s">
        <v>38</v>
      </c>
      <c r="AN6147" t="s">
        <v>2031</v>
      </c>
    </row>
    <row r="6148" spans="1:40" ht="15" hidden="1" thickTop="1" x14ac:dyDescent="0.35">
      <c r="A6148" t="s">
        <v>23166</v>
      </c>
      <c r="B6148" t="s">
        <v>23125</v>
      </c>
      <c r="C6148" t="s">
        <v>3243</v>
      </c>
      <c r="D6148" t="s">
        <v>23126</v>
      </c>
      <c r="E6148" t="s">
        <v>2575</v>
      </c>
      <c r="F6148">
        <v>1</v>
      </c>
      <c r="G6148" t="s">
        <v>2576</v>
      </c>
      <c r="H6148" t="s">
        <v>2577</v>
      </c>
      <c r="I6148" t="s">
        <v>2076</v>
      </c>
      <c r="J6148" t="s">
        <v>2858</v>
      </c>
      <c r="K6148" t="s">
        <v>2742</v>
      </c>
      <c r="L6148" t="s">
        <v>2058</v>
      </c>
      <c r="M6148" t="s">
        <v>2170</v>
      </c>
      <c r="N6148">
        <v>2</v>
      </c>
      <c r="O6148">
        <v>30</v>
      </c>
      <c r="P6148">
        <v>0.2</v>
      </c>
      <c r="Q6148">
        <v>15300</v>
      </c>
      <c r="R6148">
        <v>0</v>
      </c>
      <c r="S6148">
        <v>0</v>
      </c>
      <c r="T6148">
        <v>0</v>
      </c>
      <c r="U6148">
        <v>2</v>
      </c>
      <c r="V6148">
        <v>30</v>
      </c>
      <c r="W6148">
        <v>0.2</v>
      </c>
      <c r="X6148">
        <v>0</v>
      </c>
      <c r="Y6148">
        <v>0</v>
      </c>
      <c r="Z6148">
        <v>0</v>
      </c>
      <c r="AA6148">
        <v>0</v>
      </c>
      <c r="AB6148">
        <v>0</v>
      </c>
      <c r="AC6148">
        <v>0</v>
      </c>
      <c r="AD6148">
        <v>0</v>
      </c>
      <c r="AE6148">
        <v>0</v>
      </c>
      <c r="AF6148">
        <v>0</v>
      </c>
      <c r="AG6148" t="s">
        <v>23127</v>
      </c>
      <c r="AH6148" s="21" t="str">
        <f t="shared" si="190"/>
        <v>YK20</v>
      </c>
      <c r="AI6148" s="21">
        <v>216</v>
      </c>
      <c r="AJ6148" s="21">
        <f t="shared" si="191"/>
        <v>99.803921568627445</v>
      </c>
      <c r="AK6148" s="21" t="s">
        <v>2060</v>
      </c>
      <c r="AL6148" t="s">
        <v>2551</v>
      </c>
      <c r="AM6148" s="26" t="s">
        <v>38</v>
      </c>
      <c r="AN6148" t="s">
        <v>2029</v>
      </c>
    </row>
    <row r="6149" spans="1:40" ht="15" hidden="1" thickTop="1" x14ac:dyDescent="0.35">
      <c r="A6149" t="s">
        <v>23170</v>
      </c>
      <c r="B6149" t="s">
        <v>23129</v>
      </c>
      <c r="C6149" t="s">
        <v>5945</v>
      </c>
      <c r="D6149" t="s">
        <v>23130</v>
      </c>
      <c r="E6149" t="s">
        <v>2575</v>
      </c>
      <c r="F6149">
        <v>1</v>
      </c>
      <c r="G6149" t="s">
        <v>2576</v>
      </c>
      <c r="H6149" t="s">
        <v>2577</v>
      </c>
      <c r="I6149" t="s">
        <v>2076</v>
      </c>
      <c r="J6149" t="s">
        <v>2741</v>
      </c>
      <c r="K6149" t="s">
        <v>2742</v>
      </c>
      <c r="L6149" t="s">
        <v>2058</v>
      </c>
      <c r="M6149" t="s">
        <v>2170</v>
      </c>
      <c r="N6149">
        <v>1</v>
      </c>
      <c r="O6149">
        <v>29</v>
      </c>
      <c r="P6149">
        <v>0.19</v>
      </c>
      <c r="Q6149">
        <v>15300</v>
      </c>
      <c r="R6149">
        <v>1</v>
      </c>
      <c r="S6149">
        <v>29</v>
      </c>
      <c r="T6149">
        <v>0.19</v>
      </c>
      <c r="U6149">
        <v>0</v>
      </c>
      <c r="V6149">
        <v>0</v>
      </c>
      <c r="W6149">
        <v>0</v>
      </c>
      <c r="X6149">
        <v>0</v>
      </c>
      <c r="Y6149">
        <v>0</v>
      </c>
      <c r="Z6149">
        <v>0</v>
      </c>
      <c r="AA6149">
        <v>0</v>
      </c>
      <c r="AB6149">
        <v>0</v>
      </c>
      <c r="AC6149">
        <v>0</v>
      </c>
      <c r="AD6149">
        <v>0</v>
      </c>
      <c r="AE6149">
        <v>0</v>
      </c>
      <c r="AF6149">
        <v>0</v>
      </c>
      <c r="AG6149" t="s">
        <v>23131</v>
      </c>
      <c r="AH6149" s="21" t="str">
        <f t="shared" si="190"/>
        <v>YK20</v>
      </c>
      <c r="AI6149" s="21">
        <v>216</v>
      </c>
      <c r="AJ6149" s="21">
        <f t="shared" si="191"/>
        <v>99.810457516339866</v>
      </c>
      <c r="AK6149" s="21" t="s">
        <v>2060</v>
      </c>
      <c r="AL6149" t="s">
        <v>2613</v>
      </c>
      <c r="AM6149" s="26" t="s">
        <v>38</v>
      </c>
      <c r="AN6149" t="s">
        <v>2031</v>
      </c>
    </row>
    <row r="6150" spans="1:40" ht="15" hidden="1" thickTop="1" x14ac:dyDescent="0.35">
      <c r="A6150" t="s">
        <v>23174</v>
      </c>
      <c r="B6150" t="s">
        <v>23132</v>
      </c>
      <c r="C6150" t="s">
        <v>5945</v>
      </c>
      <c r="D6150" t="s">
        <v>23133</v>
      </c>
      <c r="E6150" t="s">
        <v>2575</v>
      </c>
      <c r="F6150">
        <v>1</v>
      </c>
      <c r="G6150" t="s">
        <v>2576</v>
      </c>
      <c r="H6150" t="s">
        <v>2577</v>
      </c>
      <c r="I6150" t="s">
        <v>2076</v>
      </c>
      <c r="J6150" t="s">
        <v>2741</v>
      </c>
      <c r="K6150" t="s">
        <v>2742</v>
      </c>
      <c r="L6150" t="s">
        <v>2058</v>
      </c>
      <c r="M6150" t="s">
        <v>2059</v>
      </c>
      <c r="N6150">
        <v>1</v>
      </c>
      <c r="O6150">
        <v>18</v>
      </c>
      <c r="P6150">
        <v>7.0000000000000007E-2</v>
      </c>
      <c r="Q6150">
        <v>24480</v>
      </c>
      <c r="R6150">
        <v>0</v>
      </c>
      <c r="S6150">
        <v>0</v>
      </c>
      <c r="T6150">
        <v>0</v>
      </c>
      <c r="U6150">
        <v>1</v>
      </c>
      <c r="V6150">
        <v>18</v>
      </c>
      <c r="W6150">
        <v>7.0000000000000007E-2</v>
      </c>
      <c r="X6150">
        <v>0</v>
      </c>
      <c r="Y6150">
        <v>0</v>
      </c>
      <c r="Z6150">
        <v>0</v>
      </c>
      <c r="AA6150">
        <v>0</v>
      </c>
      <c r="AB6150">
        <v>0</v>
      </c>
      <c r="AC6150">
        <v>0</v>
      </c>
      <c r="AD6150">
        <v>0</v>
      </c>
      <c r="AE6150">
        <v>0</v>
      </c>
      <c r="AF6150">
        <v>0</v>
      </c>
      <c r="AG6150" t="s">
        <v>23134</v>
      </c>
      <c r="AH6150" s="21" t="str">
        <f t="shared" si="190"/>
        <v>YK20</v>
      </c>
      <c r="AI6150" s="21">
        <v>345.36</v>
      </c>
      <c r="AJ6150" s="21">
        <f t="shared" si="191"/>
        <v>99.92647058823529</v>
      </c>
      <c r="AK6150" s="21" t="s">
        <v>2060</v>
      </c>
      <c r="AL6150" t="s">
        <v>2613</v>
      </c>
      <c r="AM6150" s="26" t="s">
        <v>38</v>
      </c>
      <c r="AN6150" t="s">
        <v>2032</v>
      </c>
    </row>
    <row r="6151" spans="1:40" ht="15" hidden="1" thickTop="1" x14ac:dyDescent="0.35">
      <c r="A6151" t="s">
        <v>23178</v>
      </c>
      <c r="B6151" t="s">
        <v>23136</v>
      </c>
      <c r="C6151" t="s">
        <v>5945</v>
      </c>
      <c r="D6151" t="s">
        <v>23137</v>
      </c>
      <c r="E6151" t="s">
        <v>2575</v>
      </c>
      <c r="F6151">
        <v>1</v>
      </c>
      <c r="G6151" t="s">
        <v>2576</v>
      </c>
      <c r="H6151" t="s">
        <v>2577</v>
      </c>
      <c r="I6151" t="s">
        <v>2076</v>
      </c>
      <c r="J6151" t="s">
        <v>2741</v>
      </c>
      <c r="K6151" t="s">
        <v>2742</v>
      </c>
      <c r="L6151" t="s">
        <v>2058</v>
      </c>
      <c r="M6151" t="s">
        <v>2059</v>
      </c>
      <c r="N6151">
        <v>3</v>
      </c>
      <c r="O6151">
        <v>43</v>
      </c>
      <c r="P6151">
        <v>0.18</v>
      </c>
      <c r="Q6151">
        <v>24480</v>
      </c>
      <c r="R6151">
        <v>3</v>
      </c>
      <c r="S6151">
        <v>43</v>
      </c>
      <c r="T6151">
        <v>0.18</v>
      </c>
      <c r="U6151">
        <v>0</v>
      </c>
      <c r="V6151">
        <v>0</v>
      </c>
      <c r="W6151">
        <v>0</v>
      </c>
      <c r="X6151">
        <v>0</v>
      </c>
      <c r="Y6151">
        <v>0</v>
      </c>
      <c r="Z6151">
        <v>0</v>
      </c>
      <c r="AA6151">
        <v>0</v>
      </c>
      <c r="AB6151">
        <v>0</v>
      </c>
      <c r="AC6151">
        <v>0</v>
      </c>
      <c r="AD6151">
        <v>0</v>
      </c>
      <c r="AE6151">
        <v>0</v>
      </c>
      <c r="AF6151">
        <v>0</v>
      </c>
      <c r="AG6151" t="s">
        <v>23138</v>
      </c>
      <c r="AH6151" s="21" t="str">
        <f t="shared" ref="AH6151:AH6214" si="192">LEFT(AG6151,4)</f>
        <v>YK20</v>
      </c>
      <c r="AI6151" s="21">
        <v>345.36</v>
      </c>
      <c r="AJ6151" s="21">
        <f t="shared" ref="AJ6151:AJ6214" si="193">100-(O6151/Q6151*100)</f>
        <v>99.824346405228752</v>
      </c>
      <c r="AK6151" s="21" t="s">
        <v>2060</v>
      </c>
      <c r="AL6151" t="s">
        <v>2613</v>
      </c>
      <c r="AM6151" s="26" t="s">
        <v>38</v>
      </c>
      <c r="AN6151" t="s">
        <v>2030</v>
      </c>
    </row>
    <row r="6152" spans="1:40" ht="15" hidden="1" thickTop="1" x14ac:dyDescent="0.35">
      <c r="A6152" t="s">
        <v>23182</v>
      </c>
      <c r="B6152" t="s">
        <v>23140</v>
      </c>
      <c r="C6152" t="s">
        <v>4062</v>
      </c>
      <c r="D6152" t="s">
        <v>23141</v>
      </c>
      <c r="E6152" t="s">
        <v>2646</v>
      </c>
      <c r="F6152">
        <v>1</v>
      </c>
      <c r="G6152" t="s">
        <v>2600</v>
      </c>
      <c r="H6152" t="s">
        <v>2577</v>
      </c>
      <c r="I6152" t="s">
        <v>2076</v>
      </c>
      <c r="J6152" t="s">
        <v>2647</v>
      </c>
      <c r="K6152" t="s">
        <v>2602</v>
      </c>
      <c r="L6152" t="s">
        <v>2058</v>
      </c>
      <c r="M6152" t="s">
        <v>2059</v>
      </c>
      <c r="N6152">
        <v>1</v>
      </c>
      <c r="O6152">
        <v>17</v>
      </c>
      <c r="P6152">
        <v>7.0000000000000007E-2</v>
      </c>
      <c r="Q6152">
        <v>24480</v>
      </c>
      <c r="R6152">
        <v>0</v>
      </c>
      <c r="S6152">
        <v>0</v>
      </c>
      <c r="T6152">
        <v>0</v>
      </c>
      <c r="U6152">
        <v>1</v>
      </c>
      <c r="V6152">
        <v>17</v>
      </c>
      <c r="W6152">
        <v>7.0000000000000007E-2</v>
      </c>
      <c r="X6152">
        <v>0</v>
      </c>
      <c r="Y6152">
        <v>0</v>
      </c>
      <c r="Z6152">
        <v>0</v>
      </c>
      <c r="AA6152">
        <v>0</v>
      </c>
      <c r="AB6152">
        <v>0</v>
      </c>
      <c r="AC6152">
        <v>0</v>
      </c>
      <c r="AD6152">
        <v>0</v>
      </c>
      <c r="AE6152">
        <v>0</v>
      </c>
      <c r="AF6152">
        <v>0</v>
      </c>
      <c r="AG6152" t="s">
        <v>23142</v>
      </c>
      <c r="AH6152" s="21" t="str">
        <f t="shared" si="192"/>
        <v>YK20</v>
      </c>
      <c r="AI6152" s="21">
        <v>345.36</v>
      </c>
      <c r="AJ6152" s="21">
        <f t="shared" si="193"/>
        <v>99.930555555555557</v>
      </c>
      <c r="AK6152" s="21" t="s">
        <v>2060</v>
      </c>
      <c r="AL6152" t="s">
        <v>2551</v>
      </c>
      <c r="AM6152" s="26" t="s">
        <v>38</v>
      </c>
      <c r="AN6152" t="s">
        <v>2030</v>
      </c>
    </row>
    <row r="6153" spans="1:40" ht="15" hidden="1" thickTop="1" x14ac:dyDescent="0.35">
      <c r="A6153" t="s">
        <v>23186</v>
      </c>
      <c r="B6153" t="s">
        <v>23144</v>
      </c>
      <c r="C6153" t="s">
        <v>4767</v>
      </c>
      <c r="D6153" t="s">
        <v>23145</v>
      </c>
      <c r="E6153" t="s">
        <v>2646</v>
      </c>
      <c r="F6153">
        <v>1</v>
      </c>
      <c r="G6153" t="s">
        <v>2600</v>
      </c>
      <c r="H6153" t="s">
        <v>2577</v>
      </c>
      <c r="I6153" t="s">
        <v>2076</v>
      </c>
      <c r="J6153" t="s">
        <v>2601</v>
      </c>
      <c r="K6153" t="s">
        <v>2602</v>
      </c>
      <c r="L6153" t="s">
        <v>2058</v>
      </c>
      <c r="M6153" t="s">
        <v>2170</v>
      </c>
      <c r="N6153">
        <v>11</v>
      </c>
      <c r="O6153">
        <v>203</v>
      </c>
      <c r="P6153">
        <v>1.33</v>
      </c>
      <c r="Q6153">
        <v>15300</v>
      </c>
      <c r="R6153">
        <v>7</v>
      </c>
      <c r="S6153">
        <v>126</v>
      </c>
      <c r="T6153">
        <v>0.82</v>
      </c>
      <c r="U6153">
        <v>4</v>
      </c>
      <c r="V6153">
        <v>77</v>
      </c>
      <c r="W6153">
        <v>0.5</v>
      </c>
      <c r="X6153">
        <v>0</v>
      </c>
      <c r="Y6153">
        <v>0</v>
      </c>
      <c r="Z6153">
        <v>0</v>
      </c>
      <c r="AA6153">
        <v>0</v>
      </c>
      <c r="AB6153">
        <v>0</v>
      </c>
      <c r="AC6153">
        <v>0</v>
      </c>
      <c r="AD6153">
        <v>0</v>
      </c>
      <c r="AE6153">
        <v>0</v>
      </c>
      <c r="AF6153">
        <v>0</v>
      </c>
      <c r="AG6153" t="s">
        <v>23146</v>
      </c>
      <c r="AH6153" s="21" t="str">
        <f t="shared" si="192"/>
        <v>YK20</v>
      </c>
      <c r="AI6153" s="21">
        <v>216</v>
      </c>
      <c r="AJ6153" s="21">
        <f t="shared" si="193"/>
        <v>98.673202614379079</v>
      </c>
      <c r="AK6153" s="21" t="s">
        <v>2063</v>
      </c>
      <c r="AL6153" t="s">
        <v>2551</v>
      </c>
      <c r="AM6153" s="26" t="s">
        <v>38</v>
      </c>
      <c r="AN6153" t="s">
        <v>2032</v>
      </c>
    </row>
    <row r="6154" spans="1:40" ht="15" hidden="1" thickTop="1" x14ac:dyDescent="0.35">
      <c r="A6154" t="s">
        <v>23189</v>
      </c>
      <c r="B6154" t="s">
        <v>23148</v>
      </c>
      <c r="C6154" t="s">
        <v>4195</v>
      </c>
      <c r="D6154" t="s">
        <v>23149</v>
      </c>
      <c r="E6154" t="s">
        <v>2575</v>
      </c>
      <c r="F6154">
        <v>1</v>
      </c>
      <c r="G6154" t="s">
        <v>2576</v>
      </c>
      <c r="H6154" t="s">
        <v>2577</v>
      </c>
      <c r="I6154" t="s">
        <v>2076</v>
      </c>
      <c r="J6154" t="s">
        <v>2858</v>
      </c>
      <c r="K6154" t="s">
        <v>2742</v>
      </c>
      <c r="L6154" t="s">
        <v>2058</v>
      </c>
      <c r="M6154" t="s">
        <v>2059</v>
      </c>
      <c r="N6154">
        <v>1</v>
      </c>
      <c r="O6154">
        <v>32</v>
      </c>
      <c r="P6154">
        <v>0.13</v>
      </c>
      <c r="Q6154">
        <v>24480</v>
      </c>
      <c r="R6154">
        <v>1</v>
      </c>
      <c r="S6154">
        <v>32</v>
      </c>
      <c r="T6154">
        <v>0.13</v>
      </c>
      <c r="U6154">
        <v>0</v>
      </c>
      <c r="V6154">
        <v>0</v>
      </c>
      <c r="W6154">
        <v>0</v>
      </c>
      <c r="X6154">
        <v>0</v>
      </c>
      <c r="Y6154">
        <v>0</v>
      </c>
      <c r="Z6154">
        <v>0</v>
      </c>
      <c r="AA6154">
        <v>0</v>
      </c>
      <c r="AB6154">
        <v>0</v>
      </c>
      <c r="AC6154">
        <v>0</v>
      </c>
      <c r="AD6154">
        <v>0</v>
      </c>
      <c r="AE6154">
        <v>0</v>
      </c>
      <c r="AF6154">
        <v>0</v>
      </c>
      <c r="AG6154" t="s">
        <v>23150</v>
      </c>
      <c r="AH6154" s="21" t="str">
        <f t="shared" si="192"/>
        <v>YK20</v>
      </c>
      <c r="AI6154" s="21">
        <v>345.36</v>
      </c>
      <c r="AJ6154" s="21">
        <f t="shared" si="193"/>
        <v>99.869281045751634</v>
      </c>
      <c r="AK6154" s="21" t="s">
        <v>2060</v>
      </c>
      <c r="AL6154" t="s">
        <v>2551</v>
      </c>
      <c r="AM6154" s="26" t="s">
        <v>38</v>
      </c>
      <c r="AN6154" t="s">
        <v>2030</v>
      </c>
    </row>
    <row r="6155" spans="1:40" ht="15" hidden="1" thickTop="1" x14ac:dyDescent="0.35">
      <c r="A6155" t="s">
        <v>2332</v>
      </c>
      <c r="B6155" t="s">
        <v>23152</v>
      </c>
      <c r="C6155" t="s">
        <v>2739</v>
      </c>
      <c r="D6155" t="s">
        <v>23153</v>
      </c>
      <c r="E6155" t="s">
        <v>2575</v>
      </c>
      <c r="F6155">
        <v>1</v>
      </c>
      <c r="G6155" t="s">
        <v>2576</v>
      </c>
      <c r="H6155" t="s">
        <v>2577</v>
      </c>
      <c r="I6155" t="s">
        <v>2076</v>
      </c>
      <c r="J6155" t="s">
        <v>2741</v>
      </c>
      <c r="K6155" t="s">
        <v>2742</v>
      </c>
      <c r="L6155" t="s">
        <v>2058</v>
      </c>
      <c r="M6155" t="s">
        <v>2059</v>
      </c>
      <c r="N6155">
        <v>7</v>
      </c>
      <c r="O6155">
        <v>184</v>
      </c>
      <c r="P6155">
        <v>0.75</v>
      </c>
      <c r="Q6155">
        <v>24480</v>
      </c>
      <c r="R6155">
        <v>2</v>
      </c>
      <c r="S6155">
        <v>48</v>
      </c>
      <c r="T6155">
        <v>0.2</v>
      </c>
      <c r="U6155">
        <v>5</v>
      </c>
      <c r="V6155">
        <v>136</v>
      </c>
      <c r="W6155">
        <v>0.56000000000000005</v>
      </c>
      <c r="X6155">
        <v>0</v>
      </c>
      <c r="Y6155">
        <v>0</v>
      </c>
      <c r="Z6155">
        <v>0</v>
      </c>
      <c r="AA6155">
        <v>0</v>
      </c>
      <c r="AB6155">
        <v>0</v>
      </c>
      <c r="AC6155">
        <v>0</v>
      </c>
      <c r="AD6155">
        <v>0</v>
      </c>
      <c r="AE6155">
        <v>0</v>
      </c>
      <c r="AF6155">
        <v>0</v>
      </c>
      <c r="AG6155" t="s">
        <v>23154</v>
      </c>
      <c r="AH6155" s="21" t="str">
        <f t="shared" si="192"/>
        <v>YK20</v>
      </c>
      <c r="AI6155" s="21">
        <v>345.36</v>
      </c>
      <c r="AJ6155" s="21">
        <f t="shared" si="193"/>
        <v>99.248366013071902</v>
      </c>
      <c r="AK6155" s="21" t="s">
        <v>2060</v>
      </c>
      <c r="AL6155" t="s">
        <v>2613</v>
      </c>
      <c r="AM6155" s="26" t="s">
        <v>38</v>
      </c>
      <c r="AN6155" t="s">
        <v>2030</v>
      </c>
    </row>
    <row r="6156" spans="1:40" ht="15" hidden="1" thickTop="1" x14ac:dyDescent="0.35">
      <c r="A6156" t="s">
        <v>23193</v>
      </c>
      <c r="B6156" t="s">
        <v>23156</v>
      </c>
      <c r="C6156" t="s">
        <v>2739</v>
      </c>
      <c r="D6156" t="s">
        <v>23153</v>
      </c>
      <c r="E6156" t="s">
        <v>2575</v>
      </c>
      <c r="F6156">
        <v>1</v>
      </c>
      <c r="G6156" t="s">
        <v>2576</v>
      </c>
      <c r="H6156" t="s">
        <v>2577</v>
      </c>
      <c r="I6156" t="s">
        <v>2076</v>
      </c>
      <c r="J6156" t="s">
        <v>2741</v>
      </c>
      <c r="K6156" t="s">
        <v>2742</v>
      </c>
      <c r="L6156" t="s">
        <v>2058</v>
      </c>
      <c r="M6156" t="s">
        <v>2059</v>
      </c>
      <c r="N6156">
        <v>1</v>
      </c>
      <c r="O6156">
        <v>25</v>
      </c>
      <c r="P6156">
        <v>0.1</v>
      </c>
      <c r="Q6156">
        <v>24480</v>
      </c>
      <c r="R6156">
        <v>1</v>
      </c>
      <c r="S6156">
        <v>25</v>
      </c>
      <c r="T6156">
        <v>0.1</v>
      </c>
      <c r="U6156">
        <v>0</v>
      </c>
      <c r="V6156">
        <v>0</v>
      </c>
      <c r="W6156">
        <v>0</v>
      </c>
      <c r="X6156">
        <v>0</v>
      </c>
      <c r="Y6156">
        <v>0</v>
      </c>
      <c r="Z6156">
        <v>0</v>
      </c>
      <c r="AA6156">
        <v>0</v>
      </c>
      <c r="AB6156">
        <v>0</v>
      </c>
      <c r="AC6156">
        <v>0</v>
      </c>
      <c r="AD6156">
        <v>0</v>
      </c>
      <c r="AE6156">
        <v>0</v>
      </c>
      <c r="AF6156">
        <v>0</v>
      </c>
      <c r="AG6156" t="s">
        <v>23157</v>
      </c>
      <c r="AH6156" s="21" t="str">
        <f t="shared" si="192"/>
        <v>YK20</v>
      </c>
      <c r="AI6156" s="21">
        <v>345.36</v>
      </c>
      <c r="AJ6156" s="21">
        <f t="shared" si="193"/>
        <v>99.897875816993462</v>
      </c>
      <c r="AK6156" s="21" t="s">
        <v>2060</v>
      </c>
      <c r="AL6156" t="s">
        <v>2613</v>
      </c>
      <c r="AM6156" s="26" t="s">
        <v>38</v>
      </c>
      <c r="AN6156" t="s">
        <v>2030</v>
      </c>
    </row>
    <row r="6157" spans="1:40" ht="15" hidden="1" thickTop="1" x14ac:dyDescent="0.35">
      <c r="A6157" t="s">
        <v>23197</v>
      </c>
      <c r="B6157" t="s">
        <v>23159</v>
      </c>
      <c r="C6157" t="s">
        <v>4541</v>
      </c>
      <c r="D6157" t="s">
        <v>23160</v>
      </c>
      <c r="E6157" t="s">
        <v>2608</v>
      </c>
      <c r="F6157">
        <v>1</v>
      </c>
      <c r="G6157" t="s">
        <v>2576</v>
      </c>
      <c r="H6157" t="s">
        <v>2577</v>
      </c>
      <c r="I6157" t="s">
        <v>2076</v>
      </c>
      <c r="J6157" t="s">
        <v>2764</v>
      </c>
      <c r="K6157" t="s">
        <v>2765</v>
      </c>
      <c r="L6157" t="s">
        <v>2058</v>
      </c>
      <c r="M6157" t="s">
        <v>2170</v>
      </c>
      <c r="N6157">
        <v>5</v>
      </c>
      <c r="O6157">
        <v>191</v>
      </c>
      <c r="P6157">
        <v>1.25</v>
      </c>
      <c r="Q6157">
        <v>15300</v>
      </c>
      <c r="R6157">
        <v>1</v>
      </c>
      <c r="S6157">
        <v>46</v>
      </c>
      <c r="T6157">
        <v>0.3</v>
      </c>
      <c r="U6157">
        <v>3</v>
      </c>
      <c r="V6157">
        <v>92</v>
      </c>
      <c r="W6157">
        <v>0.6</v>
      </c>
      <c r="X6157">
        <v>0</v>
      </c>
      <c r="Y6157">
        <v>0</v>
      </c>
      <c r="Z6157">
        <v>0</v>
      </c>
      <c r="AA6157">
        <v>1</v>
      </c>
      <c r="AB6157">
        <v>53</v>
      </c>
      <c r="AC6157">
        <v>0.35</v>
      </c>
      <c r="AD6157">
        <v>0</v>
      </c>
      <c r="AE6157">
        <v>0</v>
      </c>
      <c r="AF6157">
        <v>0</v>
      </c>
      <c r="AG6157" t="s">
        <v>23161</v>
      </c>
      <c r="AH6157" s="21" t="str">
        <f t="shared" si="192"/>
        <v>YK20</v>
      </c>
      <c r="AI6157" s="21">
        <v>216</v>
      </c>
      <c r="AJ6157" s="21">
        <f t="shared" si="193"/>
        <v>98.751633986928098</v>
      </c>
      <c r="AK6157" s="21" t="s">
        <v>2063</v>
      </c>
      <c r="AL6157" t="s">
        <v>2613</v>
      </c>
      <c r="AM6157" s="26" t="s">
        <v>38</v>
      </c>
      <c r="AN6157" t="s">
        <v>2031</v>
      </c>
    </row>
    <row r="6158" spans="1:40" ht="15" hidden="1" thickTop="1" x14ac:dyDescent="0.35">
      <c r="A6158" t="s">
        <v>23201</v>
      </c>
      <c r="B6158" t="s">
        <v>23163</v>
      </c>
      <c r="C6158" t="s">
        <v>4541</v>
      </c>
      <c r="D6158" t="s">
        <v>23164</v>
      </c>
      <c r="E6158" t="s">
        <v>2608</v>
      </c>
      <c r="F6158">
        <v>1</v>
      </c>
      <c r="G6158" t="s">
        <v>2609</v>
      </c>
      <c r="H6158" t="s">
        <v>2577</v>
      </c>
      <c r="I6158" t="s">
        <v>2076</v>
      </c>
      <c r="J6158" t="s">
        <v>2764</v>
      </c>
      <c r="K6158" t="s">
        <v>2765</v>
      </c>
      <c r="L6158" t="s">
        <v>2058</v>
      </c>
      <c r="M6158" t="s">
        <v>2170</v>
      </c>
      <c r="N6158">
        <v>4</v>
      </c>
      <c r="O6158">
        <v>147</v>
      </c>
      <c r="P6158">
        <v>0.96</v>
      </c>
      <c r="Q6158">
        <v>15300</v>
      </c>
      <c r="R6158">
        <v>2</v>
      </c>
      <c r="S6158">
        <v>50</v>
      </c>
      <c r="T6158">
        <v>0.33</v>
      </c>
      <c r="U6158">
        <v>2</v>
      </c>
      <c r="V6158">
        <v>97</v>
      </c>
      <c r="W6158">
        <v>0.63</v>
      </c>
      <c r="X6158">
        <v>0</v>
      </c>
      <c r="Y6158">
        <v>0</v>
      </c>
      <c r="Z6158">
        <v>0</v>
      </c>
      <c r="AA6158">
        <v>0</v>
      </c>
      <c r="AB6158">
        <v>0</v>
      </c>
      <c r="AC6158">
        <v>0</v>
      </c>
      <c r="AD6158">
        <v>0</v>
      </c>
      <c r="AE6158">
        <v>0</v>
      </c>
      <c r="AF6158">
        <v>0</v>
      </c>
      <c r="AG6158" t="s">
        <v>23165</v>
      </c>
      <c r="AH6158" s="21" t="str">
        <f t="shared" si="192"/>
        <v>YK20</v>
      </c>
      <c r="AI6158" s="21">
        <v>216</v>
      </c>
      <c r="AJ6158" s="21">
        <f t="shared" si="193"/>
        <v>99.039215686274517</v>
      </c>
      <c r="AK6158" s="21" t="s">
        <v>2063</v>
      </c>
      <c r="AL6158" t="s">
        <v>2613</v>
      </c>
      <c r="AM6158" s="26" t="s">
        <v>38</v>
      </c>
      <c r="AN6158" t="s">
        <v>2031</v>
      </c>
    </row>
    <row r="6159" spans="1:40" ht="15" hidden="1" thickTop="1" x14ac:dyDescent="0.35">
      <c r="A6159" t="s">
        <v>23205</v>
      </c>
      <c r="B6159" t="s">
        <v>23167</v>
      </c>
      <c r="C6159" t="s">
        <v>3113</v>
      </c>
      <c r="D6159" t="s">
        <v>23168</v>
      </c>
      <c r="E6159" t="s">
        <v>3115</v>
      </c>
      <c r="F6159">
        <v>1</v>
      </c>
      <c r="G6159" t="s">
        <v>2816</v>
      </c>
      <c r="H6159" t="s">
        <v>2620</v>
      </c>
      <c r="I6159" t="s">
        <v>2057</v>
      </c>
      <c r="J6159" t="s">
        <v>3116</v>
      </c>
      <c r="K6159" t="s">
        <v>2818</v>
      </c>
      <c r="L6159" t="s">
        <v>2058</v>
      </c>
      <c r="M6159" t="s">
        <v>2059</v>
      </c>
      <c r="N6159">
        <v>3</v>
      </c>
      <c r="O6159">
        <v>99</v>
      </c>
      <c r="P6159">
        <v>0.4</v>
      </c>
      <c r="Q6159">
        <v>24480</v>
      </c>
      <c r="R6159">
        <v>1</v>
      </c>
      <c r="S6159">
        <v>28</v>
      </c>
      <c r="T6159">
        <v>0.11</v>
      </c>
      <c r="U6159">
        <v>2</v>
      </c>
      <c r="V6159">
        <v>71</v>
      </c>
      <c r="W6159">
        <v>0.28999999999999998</v>
      </c>
      <c r="X6159">
        <v>0</v>
      </c>
      <c r="Y6159">
        <v>0</v>
      </c>
      <c r="Z6159">
        <v>0</v>
      </c>
      <c r="AA6159">
        <v>0</v>
      </c>
      <c r="AB6159">
        <v>0</v>
      </c>
      <c r="AC6159">
        <v>0</v>
      </c>
      <c r="AD6159">
        <v>0</v>
      </c>
      <c r="AE6159">
        <v>0</v>
      </c>
      <c r="AF6159">
        <v>0</v>
      </c>
      <c r="AG6159" t="s">
        <v>23169</v>
      </c>
      <c r="AH6159" s="21" t="str">
        <f t="shared" si="192"/>
        <v>YT21</v>
      </c>
      <c r="AI6159" s="21">
        <v>345.36</v>
      </c>
      <c r="AJ6159" s="21">
        <f t="shared" si="193"/>
        <v>99.595588235294116</v>
      </c>
      <c r="AK6159" s="21" t="s">
        <v>2060</v>
      </c>
      <c r="AL6159" t="s">
        <v>3118</v>
      </c>
      <c r="AM6159" s="26" t="s">
        <v>38</v>
      </c>
      <c r="AN6159" t="s">
        <v>2030</v>
      </c>
    </row>
    <row r="6160" spans="1:40" ht="15" hidden="1" thickTop="1" x14ac:dyDescent="0.35">
      <c r="A6160" t="s">
        <v>8841</v>
      </c>
      <c r="B6160" t="s">
        <v>23171</v>
      </c>
      <c r="C6160" t="s">
        <v>7533</v>
      </c>
      <c r="D6160" t="s">
        <v>23172</v>
      </c>
      <c r="E6160" t="s">
        <v>3013</v>
      </c>
      <c r="F6160">
        <v>1</v>
      </c>
      <c r="G6160" t="s">
        <v>2600</v>
      </c>
      <c r="H6160" t="s">
        <v>2577</v>
      </c>
      <c r="I6160" t="s">
        <v>2076</v>
      </c>
      <c r="J6160" t="s">
        <v>3183</v>
      </c>
      <c r="K6160" t="s">
        <v>2742</v>
      </c>
      <c r="L6160" t="s">
        <v>2058</v>
      </c>
      <c r="M6160" t="s">
        <v>2310</v>
      </c>
      <c r="N6160">
        <v>2</v>
      </c>
      <c r="O6160">
        <v>25</v>
      </c>
      <c r="P6160">
        <v>0.15</v>
      </c>
      <c r="Q6160">
        <v>16320</v>
      </c>
      <c r="R6160">
        <v>1</v>
      </c>
      <c r="S6160">
        <v>17</v>
      </c>
      <c r="T6160">
        <v>0.1</v>
      </c>
      <c r="U6160">
        <v>1</v>
      </c>
      <c r="V6160">
        <v>8</v>
      </c>
      <c r="W6160">
        <v>0.05</v>
      </c>
      <c r="X6160">
        <v>0</v>
      </c>
      <c r="Y6160">
        <v>0</v>
      </c>
      <c r="Z6160">
        <v>0</v>
      </c>
      <c r="AA6160">
        <v>0</v>
      </c>
      <c r="AB6160">
        <v>0</v>
      </c>
      <c r="AC6160">
        <v>0</v>
      </c>
      <c r="AD6160">
        <v>0</v>
      </c>
      <c r="AE6160">
        <v>0</v>
      </c>
      <c r="AF6160">
        <v>0</v>
      </c>
      <c r="AG6160" t="s">
        <v>23173</v>
      </c>
      <c r="AH6160" s="21" t="str">
        <f t="shared" si="192"/>
        <v>YM68</v>
      </c>
      <c r="AI6160" s="21">
        <v>230.39999999999998</v>
      </c>
      <c r="AJ6160" s="21">
        <f t="shared" si="193"/>
        <v>99.846813725490193</v>
      </c>
      <c r="AK6160" s="21" t="s">
        <v>2060</v>
      </c>
      <c r="AL6160" t="s">
        <v>2551</v>
      </c>
      <c r="AM6160" s="26" t="s">
        <v>38</v>
      </c>
      <c r="AN6160" t="s">
        <v>2029</v>
      </c>
    </row>
    <row r="6161" spans="1:40" ht="15" hidden="1" thickTop="1" x14ac:dyDescent="0.35">
      <c r="A6161" t="s">
        <v>23212</v>
      </c>
      <c r="B6161" t="s">
        <v>23175</v>
      </c>
      <c r="C6161" t="s">
        <v>4173</v>
      </c>
      <c r="D6161" t="s">
        <v>23176</v>
      </c>
      <c r="E6161" t="s">
        <v>2691</v>
      </c>
      <c r="F6161">
        <v>1</v>
      </c>
      <c r="G6161" t="s">
        <v>2600</v>
      </c>
      <c r="H6161" t="s">
        <v>2577</v>
      </c>
      <c r="I6161" t="s">
        <v>2076</v>
      </c>
      <c r="J6161" t="s">
        <v>2634</v>
      </c>
      <c r="K6161" t="s">
        <v>2635</v>
      </c>
      <c r="L6161" t="s">
        <v>2058</v>
      </c>
      <c r="M6161" t="s">
        <v>2170</v>
      </c>
      <c r="N6161">
        <v>4</v>
      </c>
      <c r="O6161">
        <v>128</v>
      </c>
      <c r="P6161">
        <v>0.84</v>
      </c>
      <c r="Q6161">
        <v>15300</v>
      </c>
      <c r="R6161">
        <v>1</v>
      </c>
      <c r="S6161">
        <v>29</v>
      </c>
      <c r="T6161">
        <v>0.19</v>
      </c>
      <c r="U6161">
        <v>3</v>
      </c>
      <c r="V6161">
        <v>99</v>
      </c>
      <c r="W6161">
        <v>0.65</v>
      </c>
      <c r="X6161">
        <v>0</v>
      </c>
      <c r="Y6161">
        <v>0</v>
      </c>
      <c r="Z6161">
        <v>0</v>
      </c>
      <c r="AA6161">
        <v>0</v>
      </c>
      <c r="AB6161">
        <v>0</v>
      </c>
      <c r="AC6161">
        <v>0</v>
      </c>
      <c r="AD6161">
        <v>0</v>
      </c>
      <c r="AE6161">
        <v>0</v>
      </c>
      <c r="AF6161">
        <v>0</v>
      </c>
      <c r="AG6161" t="s">
        <v>23177</v>
      </c>
      <c r="AH6161" s="21" t="str">
        <f t="shared" si="192"/>
        <v>YM68</v>
      </c>
      <c r="AI6161" s="21">
        <v>216</v>
      </c>
      <c r="AJ6161" s="21">
        <f t="shared" si="193"/>
        <v>99.16339869281046</v>
      </c>
      <c r="AK6161" s="21" t="s">
        <v>2063</v>
      </c>
      <c r="AL6161" t="s">
        <v>2581</v>
      </c>
      <c r="AM6161" s="26" t="s">
        <v>38</v>
      </c>
      <c r="AN6161" t="s">
        <v>2032</v>
      </c>
    </row>
    <row r="6162" spans="1:40" ht="15" hidden="1" thickTop="1" x14ac:dyDescent="0.35">
      <c r="A6162" t="s">
        <v>23216</v>
      </c>
      <c r="B6162" t="s">
        <v>23179</v>
      </c>
      <c r="C6162" t="s">
        <v>3484</v>
      </c>
      <c r="D6162" t="s">
        <v>23180</v>
      </c>
      <c r="E6162" t="s">
        <v>3013</v>
      </c>
      <c r="F6162">
        <v>1</v>
      </c>
      <c r="G6162" t="s">
        <v>2600</v>
      </c>
      <c r="H6162" t="s">
        <v>2577</v>
      </c>
      <c r="I6162" t="s">
        <v>2076</v>
      </c>
      <c r="J6162" t="s">
        <v>2741</v>
      </c>
      <c r="K6162" t="s">
        <v>2742</v>
      </c>
      <c r="L6162" t="s">
        <v>2058</v>
      </c>
      <c r="M6162" t="s">
        <v>2170</v>
      </c>
      <c r="N6162">
        <v>8</v>
      </c>
      <c r="O6162">
        <v>248</v>
      </c>
      <c r="P6162">
        <v>1.62</v>
      </c>
      <c r="Q6162">
        <v>15300</v>
      </c>
      <c r="R6162">
        <v>1</v>
      </c>
      <c r="S6162">
        <v>34</v>
      </c>
      <c r="T6162">
        <v>0.22</v>
      </c>
      <c r="U6162">
        <v>7</v>
      </c>
      <c r="V6162">
        <v>214</v>
      </c>
      <c r="W6162">
        <v>1.4</v>
      </c>
      <c r="X6162">
        <v>0</v>
      </c>
      <c r="Y6162">
        <v>0</v>
      </c>
      <c r="Z6162">
        <v>0</v>
      </c>
      <c r="AA6162">
        <v>0</v>
      </c>
      <c r="AB6162">
        <v>0</v>
      </c>
      <c r="AC6162">
        <v>0</v>
      </c>
      <c r="AD6162">
        <v>0</v>
      </c>
      <c r="AE6162">
        <v>0</v>
      </c>
      <c r="AF6162">
        <v>0</v>
      </c>
      <c r="AG6162" t="s">
        <v>23181</v>
      </c>
      <c r="AH6162" s="21" t="str">
        <f t="shared" si="192"/>
        <v>YM68</v>
      </c>
      <c r="AI6162" s="21">
        <v>216</v>
      </c>
      <c r="AJ6162" s="21">
        <f t="shared" si="193"/>
        <v>98.379084967320267</v>
      </c>
      <c r="AK6162" s="21" t="s">
        <v>2063</v>
      </c>
      <c r="AL6162" t="s">
        <v>2551</v>
      </c>
      <c r="AM6162" s="26" t="s">
        <v>38</v>
      </c>
      <c r="AN6162" t="s">
        <v>2030</v>
      </c>
    </row>
    <row r="6163" spans="1:40" ht="15" hidden="1" thickTop="1" x14ac:dyDescent="0.35">
      <c r="A6163" t="s">
        <v>23220</v>
      </c>
      <c r="B6163" t="s">
        <v>23183</v>
      </c>
      <c r="C6163" t="s">
        <v>4615</v>
      </c>
      <c r="D6163" t="s">
        <v>23184</v>
      </c>
      <c r="E6163" t="s">
        <v>2575</v>
      </c>
      <c r="F6163">
        <v>1</v>
      </c>
      <c r="G6163" t="s">
        <v>2600</v>
      </c>
      <c r="H6163" t="s">
        <v>2577</v>
      </c>
      <c r="I6163" t="s">
        <v>2076</v>
      </c>
      <c r="J6163" t="s">
        <v>2601</v>
      </c>
      <c r="K6163" t="s">
        <v>2602</v>
      </c>
      <c r="L6163" t="s">
        <v>2058</v>
      </c>
      <c r="M6163" t="s">
        <v>2982</v>
      </c>
      <c r="N6163">
        <v>4</v>
      </c>
      <c r="O6163">
        <v>155</v>
      </c>
      <c r="P6163">
        <v>1.0900000000000001</v>
      </c>
      <c r="Q6163">
        <v>14280</v>
      </c>
      <c r="R6163">
        <v>3</v>
      </c>
      <c r="S6163">
        <v>134</v>
      </c>
      <c r="T6163">
        <v>0.94</v>
      </c>
      <c r="U6163">
        <v>1</v>
      </c>
      <c r="V6163">
        <v>21</v>
      </c>
      <c r="W6163">
        <v>0.15</v>
      </c>
      <c r="X6163">
        <v>0</v>
      </c>
      <c r="Y6163">
        <v>0</v>
      </c>
      <c r="Z6163">
        <v>0</v>
      </c>
      <c r="AA6163">
        <v>0</v>
      </c>
      <c r="AB6163">
        <v>0</v>
      </c>
      <c r="AC6163">
        <v>0</v>
      </c>
      <c r="AD6163">
        <v>0</v>
      </c>
      <c r="AE6163">
        <v>0</v>
      </c>
      <c r="AF6163">
        <v>0</v>
      </c>
      <c r="AG6163" t="s">
        <v>23185</v>
      </c>
      <c r="AH6163" s="21" t="str">
        <f t="shared" si="192"/>
        <v>YM68</v>
      </c>
      <c r="AI6163" s="21">
        <v>201.59999999999997</v>
      </c>
      <c r="AJ6163" s="21">
        <f t="shared" si="193"/>
        <v>98.914565826330531</v>
      </c>
      <c r="AK6163" s="21" t="s">
        <v>2063</v>
      </c>
      <c r="AL6163" t="s">
        <v>2551</v>
      </c>
      <c r="AM6163" s="26" t="s">
        <v>38</v>
      </c>
      <c r="AN6163" t="s">
        <v>2029</v>
      </c>
    </row>
    <row r="6164" spans="1:40" ht="15" hidden="1" thickTop="1" x14ac:dyDescent="0.35">
      <c r="A6164" t="s">
        <v>23224</v>
      </c>
      <c r="B6164" t="s">
        <v>23187</v>
      </c>
      <c r="C6164" t="s">
        <v>10615</v>
      </c>
      <c r="D6164" t="s">
        <v>20759</v>
      </c>
      <c r="E6164" t="s">
        <v>2946</v>
      </c>
      <c r="F6164">
        <v>1</v>
      </c>
      <c r="G6164" t="s">
        <v>2816</v>
      </c>
      <c r="H6164" t="s">
        <v>2620</v>
      </c>
      <c r="I6164" t="s">
        <v>2076</v>
      </c>
      <c r="J6164" t="s">
        <v>3383</v>
      </c>
      <c r="K6164" t="s">
        <v>2818</v>
      </c>
      <c r="L6164" t="s">
        <v>2058</v>
      </c>
      <c r="M6164" t="s">
        <v>2059</v>
      </c>
      <c r="N6164">
        <v>1</v>
      </c>
      <c r="O6164">
        <v>99</v>
      </c>
      <c r="P6164">
        <v>0.4</v>
      </c>
      <c r="Q6164">
        <v>24480</v>
      </c>
      <c r="R6164">
        <v>0</v>
      </c>
      <c r="S6164">
        <v>0</v>
      </c>
      <c r="T6164">
        <v>0</v>
      </c>
      <c r="U6164">
        <v>1</v>
      </c>
      <c r="V6164">
        <v>99</v>
      </c>
      <c r="W6164">
        <v>0.4</v>
      </c>
      <c r="X6164">
        <v>0</v>
      </c>
      <c r="Y6164">
        <v>0</v>
      </c>
      <c r="Z6164">
        <v>0</v>
      </c>
      <c r="AA6164">
        <v>0</v>
      </c>
      <c r="AB6164">
        <v>0</v>
      </c>
      <c r="AC6164">
        <v>0</v>
      </c>
      <c r="AD6164">
        <v>0</v>
      </c>
      <c r="AE6164">
        <v>0</v>
      </c>
      <c r="AF6164">
        <v>0</v>
      </c>
      <c r="AG6164" t="s">
        <v>23188</v>
      </c>
      <c r="AH6164" s="21" t="str">
        <f t="shared" si="192"/>
        <v>YM68</v>
      </c>
      <c r="AI6164" s="21">
        <v>345.36</v>
      </c>
      <c r="AJ6164" s="21">
        <f t="shared" si="193"/>
        <v>99.595588235294116</v>
      </c>
      <c r="AK6164" s="21" t="s">
        <v>2060</v>
      </c>
      <c r="AL6164" t="s">
        <v>2949</v>
      </c>
      <c r="AM6164" s="26" t="s">
        <v>38</v>
      </c>
      <c r="AN6164" t="s">
        <v>2030</v>
      </c>
    </row>
    <row r="6165" spans="1:40" ht="15" hidden="1" thickTop="1" x14ac:dyDescent="0.35">
      <c r="A6165" t="s">
        <v>23228</v>
      </c>
      <c r="B6165" t="s">
        <v>23190</v>
      </c>
      <c r="C6165" t="s">
        <v>3149</v>
      </c>
      <c r="D6165" t="s">
        <v>23191</v>
      </c>
      <c r="E6165" t="s">
        <v>2562</v>
      </c>
      <c r="F6165">
        <v>1</v>
      </c>
      <c r="G6165" t="s">
        <v>2546</v>
      </c>
      <c r="H6165" t="s">
        <v>2510</v>
      </c>
      <c r="I6165" t="s">
        <v>2076</v>
      </c>
      <c r="J6165" t="s">
        <v>2547</v>
      </c>
      <c r="K6165" t="s">
        <v>2548</v>
      </c>
      <c r="L6165" t="s">
        <v>2058</v>
      </c>
      <c r="M6165" t="s">
        <v>3044</v>
      </c>
      <c r="N6165">
        <v>1</v>
      </c>
      <c r="O6165">
        <v>6</v>
      </c>
      <c r="P6165">
        <v>0.05</v>
      </c>
      <c r="Q6165">
        <v>12240</v>
      </c>
      <c r="R6165">
        <v>0</v>
      </c>
      <c r="S6165">
        <v>0</v>
      </c>
      <c r="T6165">
        <v>0</v>
      </c>
      <c r="U6165">
        <v>1</v>
      </c>
      <c r="V6165">
        <v>6</v>
      </c>
      <c r="W6165">
        <v>0.05</v>
      </c>
      <c r="X6165">
        <v>0</v>
      </c>
      <c r="Y6165">
        <v>0</v>
      </c>
      <c r="Z6165">
        <v>0</v>
      </c>
      <c r="AA6165">
        <v>0</v>
      </c>
      <c r="AB6165">
        <v>0</v>
      </c>
      <c r="AC6165">
        <v>0</v>
      </c>
      <c r="AD6165">
        <v>0</v>
      </c>
      <c r="AE6165">
        <v>0</v>
      </c>
      <c r="AF6165">
        <v>0</v>
      </c>
      <c r="AG6165" t="s">
        <v>23192</v>
      </c>
      <c r="AH6165" s="21" t="str">
        <f t="shared" si="192"/>
        <v>YM68</v>
      </c>
      <c r="AI6165" s="21">
        <v>172.79999999999995</v>
      </c>
      <c r="AJ6165" s="21">
        <f t="shared" si="193"/>
        <v>99.950980392156865</v>
      </c>
      <c r="AK6165" s="21" t="s">
        <v>2060</v>
      </c>
      <c r="AL6165" t="s">
        <v>2551</v>
      </c>
      <c r="AM6165" s="26" t="s">
        <v>38</v>
      </c>
      <c r="AN6165" t="s">
        <v>2029</v>
      </c>
    </row>
    <row r="6166" spans="1:40" ht="15" hidden="1" thickTop="1" x14ac:dyDescent="0.35">
      <c r="A6166" t="s">
        <v>23232</v>
      </c>
      <c r="B6166" t="s">
        <v>2333</v>
      </c>
      <c r="C6166" t="s">
        <v>237</v>
      </c>
      <c r="D6166" t="s">
        <v>2075</v>
      </c>
      <c r="E6166" t="s">
        <v>72</v>
      </c>
      <c r="F6166">
        <v>1</v>
      </c>
      <c r="G6166" t="s">
        <v>2055</v>
      </c>
      <c r="H6166" t="s">
        <v>2056</v>
      </c>
      <c r="I6166" t="s">
        <v>2076</v>
      </c>
      <c r="J6166" t="s">
        <v>73</v>
      </c>
      <c r="K6166" t="s">
        <v>68</v>
      </c>
      <c r="L6166" t="s">
        <v>2058</v>
      </c>
      <c r="M6166" t="s">
        <v>2059</v>
      </c>
      <c r="N6166">
        <v>13</v>
      </c>
      <c r="O6166">
        <v>369</v>
      </c>
      <c r="P6166">
        <v>1.51</v>
      </c>
      <c r="Q6166">
        <v>24480</v>
      </c>
      <c r="R6166">
        <v>5</v>
      </c>
      <c r="S6166">
        <v>125</v>
      </c>
      <c r="T6166">
        <v>0.51</v>
      </c>
      <c r="U6166">
        <v>8</v>
      </c>
      <c r="V6166">
        <v>244</v>
      </c>
      <c r="W6166">
        <v>1</v>
      </c>
      <c r="X6166">
        <v>0</v>
      </c>
      <c r="Y6166">
        <v>0</v>
      </c>
      <c r="Z6166">
        <v>0</v>
      </c>
      <c r="AA6166">
        <v>0</v>
      </c>
      <c r="AB6166">
        <v>0</v>
      </c>
      <c r="AC6166">
        <v>0</v>
      </c>
      <c r="AD6166">
        <v>0</v>
      </c>
      <c r="AE6166">
        <v>0</v>
      </c>
      <c r="AF6166">
        <v>0</v>
      </c>
      <c r="AG6166" t="s">
        <v>499</v>
      </c>
      <c r="AH6166" s="21" t="str">
        <f t="shared" si="192"/>
        <v>YM68</v>
      </c>
      <c r="AI6166" s="21">
        <v>345.36</v>
      </c>
      <c r="AJ6166" s="21">
        <f t="shared" si="193"/>
        <v>98.492647058823536</v>
      </c>
      <c r="AK6166" s="21" t="s">
        <v>2063</v>
      </c>
      <c r="AL6166" t="s">
        <v>75</v>
      </c>
      <c r="AM6166" s="26" t="s">
        <v>38</v>
      </c>
      <c r="AN6166" t="s">
        <v>2030</v>
      </c>
    </row>
    <row r="6167" spans="1:40" ht="15" hidden="1" thickTop="1" x14ac:dyDescent="0.35">
      <c r="A6167" t="s">
        <v>23236</v>
      </c>
      <c r="B6167" t="s">
        <v>23194</v>
      </c>
      <c r="C6167" t="s">
        <v>3266</v>
      </c>
      <c r="D6167" t="s">
        <v>23195</v>
      </c>
      <c r="E6167" t="s">
        <v>2938</v>
      </c>
      <c r="F6167">
        <v>1</v>
      </c>
      <c r="G6167" t="s">
        <v>2593</v>
      </c>
      <c r="H6167" t="s">
        <v>2056</v>
      </c>
      <c r="I6167" t="s">
        <v>2076</v>
      </c>
      <c r="J6167" t="s">
        <v>3268</v>
      </c>
      <c r="K6167" t="s">
        <v>62</v>
      </c>
      <c r="L6167" t="s">
        <v>2058</v>
      </c>
      <c r="M6167" t="s">
        <v>2059</v>
      </c>
      <c r="N6167">
        <v>1</v>
      </c>
      <c r="O6167">
        <v>20</v>
      </c>
      <c r="P6167">
        <v>0.08</v>
      </c>
      <c r="Q6167">
        <v>24480</v>
      </c>
      <c r="R6167">
        <v>0</v>
      </c>
      <c r="S6167">
        <v>0</v>
      </c>
      <c r="T6167">
        <v>0</v>
      </c>
      <c r="U6167">
        <v>1</v>
      </c>
      <c r="V6167">
        <v>20</v>
      </c>
      <c r="W6167">
        <v>0.08</v>
      </c>
      <c r="X6167">
        <v>0</v>
      </c>
      <c r="Y6167">
        <v>0</v>
      </c>
      <c r="Z6167">
        <v>0</v>
      </c>
      <c r="AA6167">
        <v>0</v>
      </c>
      <c r="AB6167">
        <v>0</v>
      </c>
      <c r="AC6167">
        <v>0</v>
      </c>
      <c r="AD6167">
        <v>0</v>
      </c>
      <c r="AE6167">
        <v>0</v>
      </c>
      <c r="AF6167">
        <v>0</v>
      </c>
      <c r="AG6167" t="s">
        <v>23196</v>
      </c>
      <c r="AH6167" s="21" t="str">
        <f t="shared" si="192"/>
        <v>YM68</v>
      </c>
      <c r="AI6167" s="21">
        <v>345.36</v>
      </c>
      <c r="AJ6167" s="21">
        <f t="shared" si="193"/>
        <v>99.91830065359477</v>
      </c>
      <c r="AK6167" s="21" t="s">
        <v>2060</v>
      </c>
      <c r="AL6167" t="s">
        <v>2527</v>
      </c>
      <c r="AM6167" s="26" t="s">
        <v>38</v>
      </c>
      <c r="AN6167" t="s">
        <v>2031</v>
      </c>
    </row>
    <row r="6168" spans="1:40" ht="15" hidden="1" thickTop="1" x14ac:dyDescent="0.35">
      <c r="A6168" t="s">
        <v>23240</v>
      </c>
      <c r="B6168" t="s">
        <v>23198</v>
      </c>
      <c r="C6168" t="s">
        <v>2932</v>
      </c>
      <c r="D6168" t="s">
        <v>23199</v>
      </c>
      <c r="E6168" t="s">
        <v>2562</v>
      </c>
      <c r="F6168">
        <v>1</v>
      </c>
      <c r="G6168" t="s">
        <v>2546</v>
      </c>
      <c r="H6168" t="s">
        <v>2510</v>
      </c>
      <c r="I6168" t="s">
        <v>2076</v>
      </c>
      <c r="J6168" t="s">
        <v>2547</v>
      </c>
      <c r="K6168" t="s">
        <v>2548</v>
      </c>
      <c r="L6168" t="s">
        <v>2058</v>
      </c>
      <c r="M6168" t="s">
        <v>2059</v>
      </c>
      <c r="N6168">
        <v>5</v>
      </c>
      <c r="O6168">
        <v>246</v>
      </c>
      <c r="P6168">
        <v>1</v>
      </c>
      <c r="Q6168">
        <v>24480</v>
      </c>
      <c r="R6168">
        <v>2</v>
      </c>
      <c r="S6168">
        <v>164</v>
      </c>
      <c r="T6168">
        <v>0.67</v>
      </c>
      <c r="U6168">
        <v>3</v>
      </c>
      <c r="V6168">
        <v>82</v>
      </c>
      <c r="W6168">
        <v>0.33</v>
      </c>
      <c r="X6168">
        <v>0</v>
      </c>
      <c r="Y6168">
        <v>0</v>
      </c>
      <c r="Z6168">
        <v>0</v>
      </c>
      <c r="AA6168">
        <v>0</v>
      </c>
      <c r="AB6168">
        <v>0</v>
      </c>
      <c r="AC6168">
        <v>0</v>
      </c>
      <c r="AD6168">
        <v>0</v>
      </c>
      <c r="AE6168">
        <v>0</v>
      </c>
      <c r="AF6168">
        <v>0</v>
      </c>
      <c r="AG6168" t="s">
        <v>23200</v>
      </c>
      <c r="AH6168" s="21" t="str">
        <f t="shared" si="192"/>
        <v>YM68</v>
      </c>
      <c r="AI6168" s="21">
        <v>345.36</v>
      </c>
      <c r="AJ6168" s="21">
        <f t="shared" si="193"/>
        <v>98.995098039215691</v>
      </c>
      <c r="AK6168" s="21" t="s">
        <v>2063</v>
      </c>
      <c r="AL6168" t="s">
        <v>2551</v>
      </c>
      <c r="AM6168" s="26" t="s">
        <v>38</v>
      </c>
      <c r="AN6168" t="s">
        <v>2033</v>
      </c>
    </row>
    <row r="6169" spans="1:40" ht="15" hidden="1" thickTop="1" x14ac:dyDescent="0.35">
      <c r="A6169" t="s">
        <v>23244</v>
      </c>
      <c r="B6169" t="s">
        <v>23202</v>
      </c>
      <c r="C6169" t="s">
        <v>5681</v>
      </c>
      <c r="D6169" t="s">
        <v>23203</v>
      </c>
      <c r="E6169" t="s">
        <v>2562</v>
      </c>
      <c r="F6169">
        <v>1</v>
      </c>
      <c r="G6169" t="s">
        <v>2546</v>
      </c>
      <c r="H6169" t="s">
        <v>2510</v>
      </c>
      <c r="I6169" t="s">
        <v>2076</v>
      </c>
      <c r="J6169" t="s">
        <v>2547</v>
      </c>
      <c r="K6169" t="s">
        <v>2548</v>
      </c>
      <c r="L6169" t="s">
        <v>2058</v>
      </c>
      <c r="M6169" t="s">
        <v>2059</v>
      </c>
      <c r="N6169">
        <v>3</v>
      </c>
      <c r="O6169">
        <v>78</v>
      </c>
      <c r="P6169">
        <v>0.32</v>
      </c>
      <c r="Q6169">
        <v>24480</v>
      </c>
      <c r="R6169">
        <v>0</v>
      </c>
      <c r="S6169">
        <v>0</v>
      </c>
      <c r="T6169">
        <v>0</v>
      </c>
      <c r="U6169">
        <v>3</v>
      </c>
      <c r="V6169">
        <v>78</v>
      </c>
      <c r="W6169">
        <v>0.32</v>
      </c>
      <c r="X6169">
        <v>0</v>
      </c>
      <c r="Y6169">
        <v>0</v>
      </c>
      <c r="Z6169">
        <v>0</v>
      </c>
      <c r="AA6169">
        <v>0</v>
      </c>
      <c r="AB6169">
        <v>0</v>
      </c>
      <c r="AC6169">
        <v>0</v>
      </c>
      <c r="AD6169">
        <v>0</v>
      </c>
      <c r="AE6169">
        <v>0</v>
      </c>
      <c r="AF6169">
        <v>0</v>
      </c>
      <c r="AG6169" t="s">
        <v>23204</v>
      </c>
      <c r="AH6169" s="21" t="str">
        <f t="shared" si="192"/>
        <v>YM68</v>
      </c>
      <c r="AI6169" s="21">
        <v>345.36</v>
      </c>
      <c r="AJ6169" s="21">
        <f t="shared" si="193"/>
        <v>99.681372549019613</v>
      </c>
      <c r="AK6169" s="21" t="s">
        <v>2060</v>
      </c>
      <c r="AL6169" t="s">
        <v>2551</v>
      </c>
      <c r="AM6169" s="26" t="s">
        <v>38</v>
      </c>
      <c r="AN6169" t="s">
        <v>2030</v>
      </c>
    </row>
    <row r="6170" spans="1:40" ht="15" hidden="1" thickTop="1" x14ac:dyDescent="0.35">
      <c r="A6170" t="s">
        <v>23248</v>
      </c>
      <c r="B6170" t="s">
        <v>23206</v>
      </c>
      <c r="C6170" t="s">
        <v>2932</v>
      </c>
      <c r="D6170" t="s">
        <v>23207</v>
      </c>
      <c r="E6170" t="s">
        <v>2562</v>
      </c>
      <c r="F6170">
        <v>1</v>
      </c>
      <c r="G6170" t="s">
        <v>2546</v>
      </c>
      <c r="H6170" t="s">
        <v>2510</v>
      </c>
      <c r="I6170" t="s">
        <v>2076</v>
      </c>
      <c r="J6170" t="s">
        <v>2547</v>
      </c>
      <c r="K6170" t="s">
        <v>2548</v>
      </c>
      <c r="L6170" t="s">
        <v>2058</v>
      </c>
      <c r="M6170" t="s">
        <v>2170</v>
      </c>
      <c r="N6170">
        <v>6</v>
      </c>
      <c r="O6170">
        <v>362</v>
      </c>
      <c r="P6170">
        <v>2.37</v>
      </c>
      <c r="Q6170">
        <v>15300</v>
      </c>
      <c r="R6170">
        <v>1</v>
      </c>
      <c r="S6170">
        <v>63</v>
      </c>
      <c r="T6170">
        <v>0.41</v>
      </c>
      <c r="U6170">
        <v>4</v>
      </c>
      <c r="V6170">
        <v>223</v>
      </c>
      <c r="W6170">
        <v>1.46</v>
      </c>
      <c r="X6170">
        <v>1</v>
      </c>
      <c r="Y6170">
        <v>76</v>
      </c>
      <c r="Z6170">
        <v>0.5</v>
      </c>
      <c r="AA6170">
        <v>0</v>
      </c>
      <c r="AB6170">
        <v>0</v>
      </c>
      <c r="AC6170">
        <v>0</v>
      </c>
      <c r="AD6170">
        <v>0</v>
      </c>
      <c r="AE6170">
        <v>0</v>
      </c>
      <c r="AF6170">
        <v>0</v>
      </c>
      <c r="AG6170" t="s">
        <v>23208</v>
      </c>
      <c r="AH6170" s="21" t="str">
        <f t="shared" si="192"/>
        <v>YM68</v>
      </c>
      <c r="AI6170" s="21">
        <v>216</v>
      </c>
      <c r="AJ6170" s="21">
        <f t="shared" si="193"/>
        <v>97.633986928104576</v>
      </c>
      <c r="AK6170" s="21" t="s">
        <v>2063</v>
      </c>
      <c r="AL6170" t="s">
        <v>2551</v>
      </c>
      <c r="AM6170" s="26" t="s">
        <v>38</v>
      </c>
      <c r="AN6170" t="s">
        <v>2030</v>
      </c>
    </row>
    <row r="6171" spans="1:40" ht="15" hidden="1" thickTop="1" x14ac:dyDescent="0.35">
      <c r="A6171" t="s">
        <v>23252</v>
      </c>
      <c r="B6171" t="s">
        <v>23209</v>
      </c>
      <c r="C6171" t="s">
        <v>3419</v>
      </c>
      <c r="D6171" t="s">
        <v>23210</v>
      </c>
      <c r="E6171" t="s">
        <v>4895</v>
      </c>
      <c r="F6171">
        <v>1</v>
      </c>
      <c r="G6171" t="s">
        <v>2546</v>
      </c>
      <c r="H6171" t="s">
        <v>2510</v>
      </c>
      <c r="I6171" t="s">
        <v>2076</v>
      </c>
      <c r="J6171" t="s">
        <v>2547</v>
      </c>
      <c r="K6171" t="s">
        <v>2548</v>
      </c>
      <c r="L6171" t="s">
        <v>2058</v>
      </c>
      <c r="M6171" t="s">
        <v>2693</v>
      </c>
      <c r="N6171">
        <v>2</v>
      </c>
      <c r="O6171">
        <v>70</v>
      </c>
      <c r="P6171">
        <v>0.53</v>
      </c>
      <c r="Q6171">
        <v>13260</v>
      </c>
      <c r="R6171">
        <v>0</v>
      </c>
      <c r="S6171">
        <v>0</v>
      </c>
      <c r="T6171">
        <v>0</v>
      </c>
      <c r="U6171">
        <v>1</v>
      </c>
      <c r="V6171">
        <v>46</v>
      </c>
      <c r="W6171">
        <v>0.35</v>
      </c>
      <c r="X6171">
        <v>1</v>
      </c>
      <c r="Y6171">
        <v>24</v>
      </c>
      <c r="Z6171">
        <v>0.18</v>
      </c>
      <c r="AA6171">
        <v>0</v>
      </c>
      <c r="AB6171">
        <v>0</v>
      </c>
      <c r="AC6171">
        <v>0</v>
      </c>
      <c r="AD6171">
        <v>0</v>
      </c>
      <c r="AE6171">
        <v>0</v>
      </c>
      <c r="AF6171">
        <v>0</v>
      </c>
      <c r="AG6171" t="s">
        <v>23211</v>
      </c>
      <c r="AH6171" s="21" t="str">
        <f t="shared" si="192"/>
        <v>YM68</v>
      </c>
      <c r="AI6171" s="21">
        <v>187.20000000000005</v>
      </c>
      <c r="AJ6171" s="21">
        <f t="shared" si="193"/>
        <v>99.472096530920055</v>
      </c>
      <c r="AK6171" s="21" t="s">
        <v>2060</v>
      </c>
      <c r="AL6171" t="s">
        <v>2551</v>
      </c>
      <c r="AM6171" s="26" t="s">
        <v>38</v>
      </c>
      <c r="AN6171" t="s">
        <v>2031</v>
      </c>
    </row>
    <row r="6172" spans="1:40" ht="15" hidden="1" thickTop="1" x14ac:dyDescent="0.35">
      <c r="A6172" t="s">
        <v>23256</v>
      </c>
      <c r="B6172" t="s">
        <v>23213</v>
      </c>
      <c r="C6172" t="s">
        <v>5681</v>
      </c>
      <c r="D6172" t="s">
        <v>23214</v>
      </c>
      <c r="E6172" t="s">
        <v>2562</v>
      </c>
      <c r="F6172">
        <v>1</v>
      </c>
      <c r="G6172" t="s">
        <v>2546</v>
      </c>
      <c r="H6172" t="s">
        <v>2510</v>
      </c>
      <c r="I6172" t="s">
        <v>2076</v>
      </c>
      <c r="J6172" t="s">
        <v>2547</v>
      </c>
      <c r="K6172" t="s">
        <v>2548</v>
      </c>
      <c r="L6172" t="s">
        <v>2058</v>
      </c>
      <c r="M6172" t="s">
        <v>2059</v>
      </c>
      <c r="N6172">
        <v>6</v>
      </c>
      <c r="O6172">
        <v>207</v>
      </c>
      <c r="P6172">
        <v>0.85</v>
      </c>
      <c r="Q6172">
        <v>24480</v>
      </c>
      <c r="R6172">
        <v>1</v>
      </c>
      <c r="S6172">
        <v>11</v>
      </c>
      <c r="T6172">
        <v>0.04</v>
      </c>
      <c r="U6172">
        <v>1</v>
      </c>
      <c r="V6172">
        <v>104</v>
      </c>
      <c r="W6172">
        <v>0.42</v>
      </c>
      <c r="X6172">
        <v>0</v>
      </c>
      <c r="Y6172">
        <v>0</v>
      </c>
      <c r="Z6172">
        <v>0</v>
      </c>
      <c r="AA6172">
        <v>4</v>
      </c>
      <c r="AB6172">
        <v>92</v>
      </c>
      <c r="AC6172">
        <v>0.38</v>
      </c>
      <c r="AD6172">
        <v>0</v>
      </c>
      <c r="AE6172">
        <v>0</v>
      </c>
      <c r="AF6172">
        <v>0</v>
      </c>
      <c r="AG6172" t="s">
        <v>23215</v>
      </c>
      <c r="AH6172" s="21" t="str">
        <f t="shared" si="192"/>
        <v>YM68</v>
      </c>
      <c r="AI6172" s="21">
        <v>345.36</v>
      </c>
      <c r="AJ6172" s="21">
        <f t="shared" si="193"/>
        <v>99.154411764705884</v>
      </c>
      <c r="AK6172" s="21" t="s">
        <v>2063</v>
      </c>
      <c r="AL6172" t="s">
        <v>2551</v>
      </c>
      <c r="AM6172" s="26" t="s">
        <v>38</v>
      </c>
      <c r="AN6172" t="s">
        <v>2033</v>
      </c>
    </row>
    <row r="6173" spans="1:40" ht="15" hidden="1" thickTop="1" x14ac:dyDescent="0.35">
      <c r="A6173" t="s">
        <v>23260</v>
      </c>
      <c r="B6173" t="s">
        <v>23217</v>
      </c>
      <c r="C6173" t="s">
        <v>2870</v>
      </c>
      <c r="D6173" t="s">
        <v>23218</v>
      </c>
      <c r="E6173" t="s">
        <v>2691</v>
      </c>
      <c r="F6173">
        <v>1</v>
      </c>
      <c r="G6173" t="s">
        <v>2633</v>
      </c>
      <c r="H6173" t="s">
        <v>2577</v>
      </c>
      <c r="I6173" t="s">
        <v>2076</v>
      </c>
      <c r="J6173" t="s">
        <v>2692</v>
      </c>
      <c r="K6173" t="s">
        <v>2635</v>
      </c>
      <c r="L6173" t="s">
        <v>2058</v>
      </c>
      <c r="M6173" t="s">
        <v>2170</v>
      </c>
      <c r="N6173">
        <v>1</v>
      </c>
      <c r="O6173">
        <v>28</v>
      </c>
      <c r="P6173">
        <v>0.18</v>
      </c>
      <c r="Q6173">
        <v>15300</v>
      </c>
      <c r="R6173">
        <v>0</v>
      </c>
      <c r="S6173">
        <v>0</v>
      </c>
      <c r="T6173">
        <v>0</v>
      </c>
      <c r="U6173">
        <v>1</v>
      </c>
      <c r="V6173">
        <v>28</v>
      </c>
      <c r="W6173">
        <v>0.18</v>
      </c>
      <c r="X6173">
        <v>0</v>
      </c>
      <c r="Y6173">
        <v>0</v>
      </c>
      <c r="Z6173">
        <v>0</v>
      </c>
      <c r="AA6173">
        <v>0</v>
      </c>
      <c r="AB6173">
        <v>0</v>
      </c>
      <c r="AC6173">
        <v>0</v>
      </c>
      <c r="AD6173">
        <v>0</v>
      </c>
      <c r="AE6173">
        <v>0</v>
      </c>
      <c r="AF6173">
        <v>0</v>
      </c>
      <c r="AG6173" t="s">
        <v>23219</v>
      </c>
      <c r="AH6173" s="21" t="str">
        <f t="shared" si="192"/>
        <v>YK20</v>
      </c>
      <c r="AI6173" s="21">
        <v>216</v>
      </c>
      <c r="AJ6173" s="21">
        <f t="shared" si="193"/>
        <v>99.816993464052288</v>
      </c>
      <c r="AK6173" s="21" t="s">
        <v>2060</v>
      </c>
      <c r="AL6173" t="s">
        <v>2581</v>
      </c>
      <c r="AM6173" s="26" t="s">
        <v>38</v>
      </c>
      <c r="AN6173" t="s">
        <v>2031</v>
      </c>
    </row>
    <row r="6174" spans="1:40" ht="15" hidden="1" thickTop="1" x14ac:dyDescent="0.35">
      <c r="A6174" t="s">
        <v>23263</v>
      </c>
      <c r="B6174" t="s">
        <v>23221</v>
      </c>
      <c r="C6174" t="s">
        <v>4656</v>
      </c>
      <c r="D6174" t="s">
        <v>23222</v>
      </c>
      <c r="E6174" t="s">
        <v>2575</v>
      </c>
      <c r="F6174">
        <v>1</v>
      </c>
      <c r="G6174" t="s">
        <v>2576</v>
      </c>
      <c r="H6174" t="s">
        <v>2577</v>
      </c>
      <c r="I6174" t="s">
        <v>2076</v>
      </c>
      <c r="J6174" t="s">
        <v>2858</v>
      </c>
      <c r="K6174" t="s">
        <v>2742</v>
      </c>
      <c r="L6174" t="s">
        <v>2058</v>
      </c>
      <c r="M6174" t="s">
        <v>2059</v>
      </c>
      <c r="N6174">
        <v>2</v>
      </c>
      <c r="O6174">
        <v>41</v>
      </c>
      <c r="P6174">
        <v>0.17</v>
      </c>
      <c r="Q6174">
        <v>24480</v>
      </c>
      <c r="R6174">
        <v>0</v>
      </c>
      <c r="S6174">
        <v>0</v>
      </c>
      <c r="T6174">
        <v>0</v>
      </c>
      <c r="U6174">
        <v>2</v>
      </c>
      <c r="V6174">
        <v>41</v>
      </c>
      <c r="W6174">
        <v>0.17</v>
      </c>
      <c r="X6174">
        <v>0</v>
      </c>
      <c r="Y6174">
        <v>0</v>
      </c>
      <c r="Z6174">
        <v>0</v>
      </c>
      <c r="AA6174">
        <v>0</v>
      </c>
      <c r="AB6174">
        <v>0</v>
      </c>
      <c r="AC6174">
        <v>0</v>
      </c>
      <c r="AD6174">
        <v>0</v>
      </c>
      <c r="AE6174">
        <v>0</v>
      </c>
      <c r="AF6174">
        <v>0</v>
      </c>
      <c r="AG6174" t="s">
        <v>23223</v>
      </c>
      <c r="AH6174" s="21" t="str">
        <f t="shared" si="192"/>
        <v>YK20</v>
      </c>
      <c r="AI6174" s="21">
        <v>345.36</v>
      </c>
      <c r="AJ6174" s="21">
        <f t="shared" si="193"/>
        <v>99.832516339869287</v>
      </c>
      <c r="AK6174" s="21" t="s">
        <v>2060</v>
      </c>
      <c r="AL6174" t="s">
        <v>2551</v>
      </c>
      <c r="AM6174" s="26" t="s">
        <v>38</v>
      </c>
      <c r="AN6174" t="s">
        <v>2032</v>
      </c>
    </row>
    <row r="6175" spans="1:40" ht="15" hidden="1" thickTop="1" x14ac:dyDescent="0.35">
      <c r="A6175" t="s">
        <v>23267</v>
      </c>
      <c r="B6175" t="s">
        <v>23225</v>
      </c>
      <c r="C6175" t="s">
        <v>3488</v>
      </c>
      <c r="D6175" t="s">
        <v>23226</v>
      </c>
      <c r="E6175" t="s">
        <v>2575</v>
      </c>
      <c r="F6175">
        <v>1</v>
      </c>
      <c r="G6175" t="s">
        <v>2576</v>
      </c>
      <c r="H6175" t="s">
        <v>2577</v>
      </c>
      <c r="I6175" t="s">
        <v>2076</v>
      </c>
      <c r="J6175" t="s">
        <v>2741</v>
      </c>
      <c r="K6175" t="s">
        <v>2742</v>
      </c>
      <c r="L6175" t="s">
        <v>2058</v>
      </c>
      <c r="M6175" t="s">
        <v>2170</v>
      </c>
      <c r="N6175">
        <v>0</v>
      </c>
      <c r="O6175">
        <v>0</v>
      </c>
      <c r="P6175">
        <v>0</v>
      </c>
      <c r="Q6175">
        <v>15300</v>
      </c>
      <c r="R6175">
        <v>0</v>
      </c>
      <c r="S6175">
        <v>0</v>
      </c>
      <c r="T6175">
        <v>0</v>
      </c>
      <c r="U6175">
        <v>0</v>
      </c>
      <c r="V6175">
        <v>0</v>
      </c>
      <c r="W6175">
        <v>0</v>
      </c>
      <c r="X6175">
        <v>0</v>
      </c>
      <c r="Y6175">
        <v>0</v>
      </c>
      <c r="Z6175">
        <v>0</v>
      </c>
      <c r="AA6175">
        <v>0</v>
      </c>
      <c r="AB6175">
        <v>0</v>
      </c>
      <c r="AC6175">
        <v>0</v>
      </c>
      <c r="AD6175">
        <v>0</v>
      </c>
      <c r="AE6175">
        <v>0</v>
      </c>
      <c r="AF6175">
        <v>0</v>
      </c>
      <c r="AG6175" t="s">
        <v>23227</v>
      </c>
      <c r="AH6175" s="21" t="str">
        <f t="shared" si="192"/>
        <v>YK20</v>
      </c>
      <c r="AI6175" s="21">
        <v>216</v>
      </c>
      <c r="AJ6175" s="21">
        <f t="shared" si="193"/>
        <v>100</v>
      </c>
      <c r="AK6175" s="21" t="s">
        <v>2060</v>
      </c>
      <c r="AL6175" t="s">
        <v>2613</v>
      </c>
      <c r="AM6175" s="26" t="s">
        <v>38</v>
      </c>
      <c r="AN6175" t="s">
        <v>2031</v>
      </c>
    </row>
    <row r="6176" spans="1:40" ht="15" hidden="1" thickTop="1" x14ac:dyDescent="0.35">
      <c r="A6176" t="s">
        <v>23271</v>
      </c>
      <c r="B6176" t="s">
        <v>23229</v>
      </c>
      <c r="C6176" t="s">
        <v>3594</v>
      </c>
      <c r="D6176" t="s">
        <v>23230</v>
      </c>
      <c r="E6176" t="s">
        <v>2608</v>
      </c>
      <c r="F6176">
        <v>1</v>
      </c>
      <c r="G6176" t="s">
        <v>2609</v>
      </c>
      <c r="H6176" t="s">
        <v>2577</v>
      </c>
      <c r="I6176" t="s">
        <v>2076</v>
      </c>
      <c r="J6176" t="s">
        <v>2610</v>
      </c>
      <c r="K6176" t="s">
        <v>2611</v>
      </c>
      <c r="L6176" t="s">
        <v>2058</v>
      </c>
      <c r="M6176" t="s">
        <v>2170</v>
      </c>
      <c r="N6176">
        <v>7</v>
      </c>
      <c r="O6176">
        <v>482</v>
      </c>
      <c r="P6176">
        <v>3.15</v>
      </c>
      <c r="Q6176">
        <v>15300</v>
      </c>
      <c r="R6176">
        <v>3</v>
      </c>
      <c r="S6176">
        <v>208</v>
      </c>
      <c r="T6176">
        <v>1.36</v>
      </c>
      <c r="U6176">
        <v>4</v>
      </c>
      <c r="V6176">
        <v>274</v>
      </c>
      <c r="W6176">
        <v>1.79</v>
      </c>
      <c r="X6176">
        <v>0</v>
      </c>
      <c r="Y6176">
        <v>0</v>
      </c>
      <c r="Z6176">
        <v>0</v>
      </c>
      <c r="AA6176">
        <v>0</v>
      </c>
      <c r="AB6176">
        <v>0</v>
      </c>
      <c r="AC6176">
        <v>0</v>
      </c>
      <c r="AD6176">
        <v>0</v>
      </c>
      <c r="AE6176">
        <v>0</v>
      </c>
      <c r="AF6176">
        <v>0</v>
      </c>
      <c r="AG6176" t="s">
        <v>23231</v>
      </c>
      <c r="AH6176" s="21" t="str">
        <f t="shared" si="192"/>
        <v>YK20</v>
      </c>
      <c r="AI6176" s="21">
        <v>216</v>
      </c>
      <c r="AJ6176" s="21">
        <f t="shared" si="193"/>
        <v>96.849673202614383</v>
      </c>
      <c r="AK6176" s="21" t="s">
        <v>2063</v>
      </c>
      <c r="AL6176" t="s">
        <v>2613</v>
      </c>
      <c r="AM6176" s="26" t="s">
        <v>38</v>
      </c>
      <c r="AN6176" t="s">
        <v>2033</v>
      </c>
    </row>
    <row r="6177" spans="1:40" ht="15" hidden="1" thickTop="1" x14ac:dyDescent="0.35">
      <c r="A6177" t="s">
        <v>23275</v>
      </c>
      <c r="B6177" t="s">
        <v>23233</v>
      </c>
      <c r="C6177" t="s">
        <v>3428</v>
      </c>
      <c r="D6177" t="s">
        <v>23234</v>
      </c>
      <c r="E6177" t="s">
        <v>2608</v>
      </c>
      <c r="F6177">
        <v>1</v>
      </c>
      <c r="G6177" t="s">
        <v>2609</v>
      </c>
      <c r="H6177" t="s">
        <v>2577</v>
      </c>
      <c r="I6177" t="s">
        <v>2076</v>
      </c>
      <c r="J6177" t="s">
        <v>2610</v>
      </c>
      <c r="K6177" t="s">
        <v>2611</v>
      </c>
      <c r="L6177" t="s">
        <v>2058</v>
      </c>
      <c r="M6177" t="s">
        <v>2170</v>
      </c>
      <c r="N6177">
        <v>1</v>
      </c>
      <c r="O6177">
        <v>40</v>
      </c>
      <c r="P6177">
        <v>0.26</v>
      </c>
      <c r="Q6177">
        <v>15300</v>
      </c>
      <c r="R6177">
        <v>0</v>
      </c>
      <c r="S6177">
        <v>0</v>
      </c>
      <c r="T6177">
        <v>0</v>
      </c>
      <c r="U6177">
        <v>1</v>
      </c>
      <c r="V6177">
        <v>40</v>
      </c>
      <c r="W6177">
        <v>0.26</v>
      </c>
      <c r="X6177">
        <v>0</v>
      </c>
      <c r="Y6177">
        <v>0</v>
      </c>
      <c r="Z6177">
        <v>0</v>
      </c>
      <c r="AA6177">
        <v>0</v>
      </c>
      <c r="AB6177">
        <v>0</v>
      </c>
      <c r="AC6177">
        <v>0</v>
      </c>
      <c r="AD6177">
        <v>0</v>
      </c>
      <c r="AE6177">
        <v>0</v>
      </c>
      <c r="AF6177">
        <v>0</v>
      </c>
      <c r="AG6177" t="s">
        <v>23235</v>
      </c>
      <c r="AH6177" s="21" t="str">
        <f t="shared" si="192"/>
        <v>YK20</v>
      </c>
      <c r="AI6177" s="21">
        <v>216</v>
      </c>
      <c r="AJ6177" s="21">
        <f t="shared" si="193"/>
        <v>99.738562091503269</v>
      </c>
      <c r="AK6177" s="21" t="s">
        <v>2060</v>
      </c>
      <c r="AL6177" t="s">
        <v>2613</v>
      </c>
      <c r="AM6177" s="26" t="s">
        <v>38</v>
      </c>
      <c r="AN6177" t="s">
        <v>2029</v>
      </c>
    </row>
    <row r="6178" spans="1:40" ht="15" hidden="1" thickTop="1" x14ac:dyDescent="0.35">
      <c r="A6178" t="s">
        <v>23278</v>
      </c>
      <c r="B6178" t="s">
        <v>23237</v>
      </c>
      <c r="C6178" t="s">
        <v>3594</v>
      </c>
      <c r="D6178" t="s">
        <v>23238</v>
      </c>
      <c r="E6178" t="s">
        <v>2608</v>
      </c>
      <c r="F6178">
        <v>1</v>
      </c>
      <c r="G6178" t="s">
        <v>2609</v>
      </c>
      <c r="H6178" t="s">
        <v>2577</v>
      </c>
      <c r="I6178" t="s">
        <v>2076</v>
      </c>
      <c r="J6178" t="s">
        <v>2610</v>
      </c>
      <c r="K6178" t="s">
        <v>2611</v>
      </c>
      <c r="L6178" t="s">
        <v>2058</v>
      </c>
      <c r="M6178" t="s">
        <v>2170</v>
      </c>
      <c r="N6178">
        <v>11</v>
      </c>
      <c r="O6178">
        <v>575</v>
      </c>
      <c r="P6178">
        <v>3.76</v>
      </c>
      <c r="Q6178">
        <v>15300</v>
      </c>
      <c r="R6178">
        <v>3</v>
      </c>
      <c r="S6178">
        <v>209</v>
      </c>
      <c r="T6178">
        <v>1.37</v>
      </c>
      <c r="U6178">
        <v>7</v>
      </c>
      <c r="V6178">
        <v>346</v>
      </c>
      <c r="W6178">
        <v>2.2599999999999998</v>
      </c>
      <c r="X6178">
        <v>0</v>
      </c>
      <c r="Y6178">
        <v>0</v>
      </c>
      <c r="Z6178">
        <v>0</v>
      </c>
      <c r="AA6178">
        <v>1</v>
      </c>
      <c r="AB6178">
        <v>20</v>
      </c>
      <c r="AC6178">
        <v>0.13</v>
      </c>
      <c r="AD6178">
        <v>0</v>
      </c>
      <c r="AE6178">
        <v>0</v>
      </c>
      <c r="AF6178">
        <v>0</v>
      </c>
      <c r="AG6178" t="s">
        <v>23239</v>
      </c>
      <c r="AH6178" s="21" t="str">
        <f t="shared" si="192"/>
        <v>YK20</v>
      </c>
      <c r="AI6178" s="21">
        <v>216</v>
      </c>
      <c r="AJ6178" s="21">
        <f t="shared" si="193"/>
        <v>96.24183006535948</v>
      </c>
      <c r="AK6178" s="21" t="s">
        <v>2063</v>
      </c>
      <c r="AL6178" t="s">
        <v>2613</v>
      </c>
      <c r="AM6178" s="26" t="s">
        <v>38</v>
      </c>
      <c r="AN6178" t="s">
        <v>2032</v>
      </c>
    </row>
    <row r="6179" spans="1:40" ht="15" hidden="1" thickTop="1" x14ac:dyDescent="0.35">
      <c r="A6179" t="s">
        <v>23282</v>
      </c>
      <c r="B6179" t="s">
        <v>23241</v>
      </c>
      <c r="C6179" t="s">
        <v>3594</v>
      </c>
      <c r="D6179" t="s">
        <v>23242</v>
      </c>
      <c r="E6179" t="s">
        <v>2575</v>
      </c>
      <c r="F6179">
        <v>1</v>
      </c>
      <c r="G6179" t="s">
        <v>2609</v>
      </c>
      <c r="H6179" t="s">
        <v>2577</v>
      </c>
      <c r="I6179" t="s">
        <v>2076</v>
      </c>
      <c r="J6179" t="s">
        <v>2610</v>
      </c>
      <c r="K6179" t="s">
        <v>2611</v>
      </c>
      <c r="L6179" t="s">
        <v>2058</v>
      </c>
      <c r="M6179" t="s">
        <v>2170</v>
      </c>
      <c r="N6179">
        <v>2</v>
      </c>
      <c r="O6179">
        <v>46</v>
      </c>
      <c r="P6179">
        <v>0.3</v>
      </c>
      <c r="Q6179">
        <v>15300</v>
      </c>
      <c r="R6179">
        <v>1</v>
      </c>
      <c r="S6179">
        <v>35</v>
      </c>
      <c r="T6179">
        <v>0.23</v>
      </c>
      <c r="U6179">
        <v>1</v>
      </c>
      <c r="V6179">
        <v>11</v>
      </c>
      <c r="W6179">
        <v>7.0000000000000007E-2</v>
      </c>
      <c r="X6179">
        <v>0</v>
      </c>
      <c r="Y6179">
        <v>0</v>
      </c>
      <c r="Z6179">
        <v>0</v>
      </c>
      <c r="AA6179">
        <v>0</v>
      </c>
      <c r="AB6179">
        <v>0</v>
      </c>
      <c r="AC6179">
        <v>0</v>
      </c>
      <c r="AD6179">
        <v>0</v>
      </c>
      <c r="AE6179">
        <v>0</v>
      </c>
      <c r="AF6179">
        <v>0</v>
      </c>
      <c r="AG6179" t="s">
        <v>23243</v>
      </c>
      <c r="AH6179" s="21" t="str">
        <f t="shared" si="192"/>
        <v>YK20</v>
      </c>
      <c r="AI6179" s="21">
        <v>216</v>
      </c>
      <c r="AJ6179" s="21">
        <f t="shared" si="193"/>
        <v>99.699346405228752</v>
      </c>
      <c r="AK6179" s="21" t="s">
        <v>2060</v>
      </c>
      <c r="AL6179" t="s">
        <v>2581</v>
      </c>
      <c r="AM6179" s="26" t="s">
        <v>38</v>
      </c>
      <c r="AN6179" t="s">
        <v>2030</v>
      </c>
    </row>
    <row r="6180" spans="1:40" ht="15" hidden="1" thickTop="1" x14ac:dyDescent="0.35">
      <c r="A6180" t="s">
        <v>23286</v>
      </c>
      <c r="B6180" t="s">
        <v>23245</v>
      </c>
      <c r="C6180" t="s">
        <v>4072</v>
      </c>
      <c r="D6180" t="s">
        <v>23246</v>
      </c>
      <c r="E6180" t="s">
        <v>2608</v>
      </c>
      <c r="F6180">
        <v>1</v>
      </c>
      <c r="G6180" t="s">
        <v>2609</v>
      </c>
      <c r="H6180" t="s">
        <v>2577</v>
      </c>
      <c r="I6180" t="s">
        <v>2076</v>
      </c>
      <c r="J6180" t="s">
        <v>2610</v>
      </c>
      <c r="K6180" t="s">
        <v>2611</v>
      </c>
      <c r="L6180" t="s">
        <v>2058</v>
      </c>
      <c r="M6180" t="s">
        <v>2170</v>
      </c>
      <c r="N6180">
        <v>10</v>
      </c>
      <c r="O6180">
        <v>431</v>
      </c>
      <c r="P6180">
        <v>2.82</v>
      </c>
      <c r="Q6180">
        <v>15300</v>
      </c>
      <c r="R6180">
        <v>1</v>
      </c>
      <c r="S6180">
        <v>70</v>
      </c>
      <c r="T6180">
        <v>0.46</v>
      </c>
      <c r="U6180">
        <v>9</v>
      </c>
      <c r="V6180">
        <v>361</v>
      </c>
      <c r="W6180">
        <v>2.36</v>
      </c>
      <c r="X6180">
        <v>0</v>
      </c>
      <c r="Y6180">
        <v>0</v>
      </c>
      <c r="Z6180">
        <v>0</v>
      </c>
      <c r="AA6180">
        <v>0</v>
      </c>
      <c r="AB6180">
        <v>0</v>
      </c>
      <c r="AC6180">
        <v>0</v>
      </c>
      <c r="AD6180">
        <v>0</v>
      </c>
      <c r="AE6180">
        <v>0</v>
      </c>
      <c r="AF6180">
        <v>0</v>
      </c>
      <c r="AG6180" t="s">
        <v>23247</v>
      </c>
      <c r="AH6180" s="21" t="str">
        <f t="shared" si="192"/>
        <v>YK20</v>
      </c>
      <c r="AI6180" s="21">
        <v>216</v>
      </c>
      <c r="AJ6180" s="21">
        <f t="shared" si="193"/>
        <v>97.183006535947712</v>
      </c>
      <c r="AK6180" s="21" t="s">
        <v>2063</v>
      </c>
      <c r="AL6180" t="s">
        <v>2613</v>
      </c>
      <c r="AM6180" s="26" t="s">
        <v>38</v>
      </c>
      <c r="AN6180" t="s">
        <v>2030</v>
      </c>
    </row>
    <row r="6181" spans="1:40" ht="15" hidden="1" thickTop="1" x14ac:dyDescent="0.35">
      <c r="A6181" t="s">
        <v>23289</v>
      </c>
      <c r="B6181" t="s">
        <v>23249</v>
      </c>
      <c r="C6181" t="s">
        <v>3725</v>
      </c>
      <c r="D6181" t="s">
        <v>23250</v>
      </c>
      <c r="E6181" t="s">
        <v>2691</v>
      </c>
      <c r="F6181">
        <v>1</v>
      </c>
      <c r="G6181" t="s">
        <v>2600</v>
      </c>
      <c r="H6181" t="s">
        <v>2577</v>
      </c>
      <c r="I6181" t="s">
        <v>2076</v>
      </c>
      <c r="J6181" t="s">
        <v>2634</v>
      </c>
      <c r="K6181" t="s">
        <v>2635</v>
      </c>
      <c r="L6181" t="s">
        <v>2058</v>
      </c>
      <c r="M6181" t="s">
        <v>2170</v>
      </c>
      <c r="N6181">
        <v>2</v>
      </c>
      <c r="O6181">
        <v>82</v>
      </c>
      <c r="P6181">
        <v>0.54</v>
      </c>
      <c r="Q6181">
        <v>15300</v>
      </c>
      <c r="R6181">
        <v>1</v>
      </c>
      <c r="S6181">
        <v>40</v>
      </c>
      <c r="T6181">
        <v>0.26</v>
      </c>
      <c r="U6181">
        <v>1</v>
      </c>
      <c r="V6181">
        <v>42</v>
      </c>
      <c r="W6181">
        <v>0.27</v>
      </c>
      <c r="X6181">
        <v>0</v>
      </c>
      <c r="Y6181">
        <v>0</v>
      </c>
      <c r="Z6181">
        <v>0</v>
      </c>
      <c r="AA6181">
        <v>0</v>
      </c>
      <c r="AB6181">
        <v>0</v>
      </c>
      <c r="AC6181">
        <v>0</v>
      </c>
      <c r="AD6181">
        <v>0</v>
      </c>
      <c r="AE6181">
        <v>0</v>
      </c>
      <c r="AF6181">
        <v>0</v>
      </c>
      <c r="AG6181" t="s">
        <v>23251</v>
      </c>
      <c r="AH6181" s="21" t="str">
        <f t="shared" si="192"/>
        <v>YM68</v>
      </c>
      <c r="AI6181" s="21">
        <v>216</v>
      </c>
      <c r="AJ6181" s="21">
        <f t="shared" si="193"/>
        <v>99.464052287581694</v>
      </c>
      <c r="AK6181" s="21" t="s">
        <v>2060</v>
      </c>
      <c r="AL6181" t="s">
        <v>2581</v>
      </c>
      <c r="AM6181" s="26" t="s">
        <v>38</v>
      </c>
      <c r="AN6181" t="s">
        <v>2031</v>
      </c>
    </row>
    <row r="6182" spans="1:40" ht="15" hidden="1" thickTop="1" x14ac:dyDescent="0.35">
      <c r="A6182" t="s">
        <v>23293</v>
      </c>
      <c r="B6182" t="s">
        <v>23253</v>
      </c>
      <c r="C6182" t="s">
        <v>4212</v>
      </c>
      <c r="D6182" t="s">
        <v>23254</v>
      </c>
      <c r="E6182" t="s">
        <v>2691</v>
      </c>
      <c r="F6182">
        <v>1</v>
      </c>
      <c r="G6182" t="s">
        <v>2600</v>
      </c>
      <c r="H6182" t="s">
        <v>2577</v>
      </c>
      <c r="I6182" t="s">
        <v>2076</v>
      </c>
      <c r="J6182" t="s">
        <v>2634</v>
      </c>
      <c r="K6182" t="s">
        <v>2635</v>
      </c>
      <c r="L6182" t="s">
        <v>2058</v>
      </c>
      <c r="M6182" t="s">
        <v>2170</v>
      </c>
      <c r="N6182">
        <v>8</v>
      </c>
      <c r="O6182">
        <v>377</v>
      </c>
      <c r="P6182">
        <v>2.46</v>
      </c>
      <c r="Q6182">
        <v>15300</v>
      </c>
      <c r="R6182">
        <v>1</v>
      </c>
      <c r="S6182">
        <v>80</v>
      </c>
      <c r="T6182">
        <v>0.52</v>
      </c>
      <c r="U6182">
        <v>7</v>
      </c>
      <c r="V6182">
        <v>297</v>
      </c>
      <c r="W6182">
        <v>1.94</v>
      </c>
      <c r="X6182">
        <v>0</v>
      </c>
      <c r="Y6182">
        <v>0</v>
      </c>
      <c r="Z6182">
        <v>0</v>
      </c>
      <c r="AA6182">
        <v>0</v>
      </c>
      <c r="AB6182">
        <v>0</v>
      </c>
      <c r="AC6182">
        <v>0</v>
      </c>
      <c r="AD6182">
        <v>0</v>
      </c>
      <c r="AE6182">
        <v>0</v>
      </c>
      <c r="AF6182">
        <v>0</v>
      </c>
      <c r="AG6182" t="s">
        <v>23255</v>
      </c>
      <c r="AH6182" s="21" t="str">
        <f t="shared" si="192"/>
        <v>YM68</v>
      </c>
      <c r="AI6182" s="21">
        <v>216</v>
      </c>
      <c r="AJ6182" s="21">
        <f t="shared" si="193"/>
        <v>97.535947712418306</v>
      </c>
      <c r="AK6182" s="21" t="s">
        <v>2063</v>
      </c>
      <c r="AL6182" t="s">
        <v>2581</v>
      </c>
      <c r="AM6182" s="26" t="s">
        <v>38</v>
      </c>
      <c r="AN6182" t="s">
        <v>2032</v>
      </c>
    </row>
    <row r="6183" spans="1:40" ht="15" hidden="1" thickTop="1" x14ac:dyDescent="0.35">
      <c r="A6183" t="s">
        <v>23296</v>
      </c>
      <c r="B6183" t="s">
        <v>23257</v>
      </c>
      <c r="C6183" t="s">
        <v>4173</v>
      </c>
      <c r="D6183" t="s">
        <v>23258</v>
      </c>
      <c r="E6183" t="s">
        <v>2691</v>
      </c>
      <c r="F6183">
        <v>1</v>
      </c>
      <c r="G6183" t="s">
        <v>2600</v>
      </c>
      <c r="H6183" t="s">
        <v>2577</v>
      </c>
      <c r="I6183" t="s">
        <v>2076</v>
      </c>
      <c r="J6183" t="s">
        <v>2634</v>
      </c>
      <c r="K6183" t="s">
        <v>2635</v>
      </c>
      <c r="L6183" t="s">
        <v>2058</v>
      </c>
      <c r="M6183" t="s">
        <v>2059</v>
      </c>
      <c r="N6183">
        <v>7</v>
      </c>
      <c r="O6183">
        <v>271</v>
      </c>
      <c r="P6183">
        <v>1.1100000000000001</v>
      </c>
      <c r="Q6183">
        <v>24480</v>
      </c>
      <c r="R6183">
        <v>2</v>
      </c>
      <c r="S6183">
        <v>63</v>
      </c>
      <c r="T6183">
        <v>0.26</v>
      </c>
      <c r="U6183">
        <v>5</v>
      </c>
      <c r="V6183">
        <v>208</v>
      </c>
      <c r="W6183">
        <v>0.85</v>
      </c>
      <c r="X6183">
        <v>0</v>
      </c>
      <c r="Y6183">
        <v>0</v>
      </c>
      <c r="Z6183">
        <v>0</v>
      </c>
      <c r="AA6183">
        <v>0</v>
      </c>
      <c r="AB6183">
        <v>0</v>
      </c>
      <c r="AC6183">
        <v>0</v>
      </c>
      <c r="AD6183">
        <v>0</v>
      </c>
      <c r="AE6183">
        <v>0</v>
      </c>
      <c r="AF6183">
        <v>0</v>
      </c>
      <c r="AG6183" t="s">
        <v>23259</v>
      </c>
      <c r="AH6183" s="21" t="str">
        <f t="shared" si="192"/>
        <v>YM68</v>
      </c>
      <c r="AI6183" s="21">
        <v>345.36</v>
      </c>
      <c r="AJ6183" s="21">
        <f t="shared" si="193"/>
        <v>98.892973856209153</v>
      </c>
      <c r="AK6183" s="21" t="s">
        <v>2063</v>
      </c>
      <c r="AL6183" t="s">
        <v>2581</v>
      </c>
      <c r="AM6183" s="26" t="s">
        <v>38</v>
      </c>
      <c r="AN6183" t="s">
        <v>2032</v>
      </c>
    </row>
    <row r="6184" spans="1:40" ht="15" hidden="1" thickTop="1" x14ac:dyDescent="0.35">
      <c r="A6184" t="s">
        <v>23300</v>
      </c>
      <c r="B6184" t="s">
        <v>23261</v>
      </c>
      <c r="C6184" t="s">
        <v>5177</v>
      </c>
      <c r="D6184" t="s">
        <v>21986</v>
      </c>
      <c r="E6184" t="s">
        <v>11283</v>
      </c>
      <c r="F6184">
        <v>1</v>
      </c>
      <c r="G6184" t="s">
        <v>2600</v>
      </c>
      <c r="H6184" t="s">
        <v>2577</v>
      </c>
      <c r="I6184" t="s">
        <v>2076</v>
      </c>
      <c r="J6184" t="s">
        <v>2601</v>
      </c>
      <c r="K6184" t="s">
        <v>2602</v>
      </c>
      <c r="L6184" t="s">
        <v>2058</v>
      </c>
      <c r="M6184" t="s">
        <v>2170</v>
      </c>
      <c r="N6184">
        <v>4</v>
      </c>
      <c r="O6184">
        <v>138</v>
      </c>
      <c r="P6184">
        <v>0.9</v>
      </c>
      <c r="Q6184">
        <v>15300</v>
      </c>
      <c r="R6184">
        <v>0</v>
      </c>
      <c r="S6184">
        <v>0</v>
      </c>
      <c r="T6184">
        <v>0</v>
      </c>
      <c r="U6184">
        <v>4</v>
      </c>
      <c r="V6184">
        <v>138</v>
      </c>
      <c r="W6184">
        <v>0.9</v>
      </c>
      <c r="X6184">
        <v>0</v>
      </c>
      <c r="Y6184">
        <v>0</v>
      </c>
      <c r="Z6184">
        <v>0</v>
      </c>
      <c r="AA6184">
        <v>0</v>
      </c>
      <c r="AB6184">
        <v>0</v>
      </c>
      <c r="AC6184">
        <v>0</v>
      </c>
      <c r="AD6184">
        <v>0</v>
      </c>
      <c r="AE6184">
        <v>0</v>
      </c>
      <c r="AF6184">
        <v>0</v>
      </c>
      <c r="AG6184" t="s">
        <v>23262</v>
      </c>
      <c r="AH6184" s="21" t="str">
        <f t="shared" si="192"/>
        <v>YM68</v>
      </c>
      <c r="AI6184" s="21">
        <v>216</v>
      </c>
      <c r="AJ6184" s="21">
        <f t="shared" si="193"/>
        <v>99.098039215686271</v>
      </c>
      <c r="AK6184" s="21" t="s">
        <v>2063</v>
      </c>
      <c r="AL6184" t="s">
        <v>2551</v>
      </c>
      <c r="AM6184" s="26" t="s">
        <v>38</v>
      </c>
      <c r="AN6184" t="s">
        <v>2031</v>
      </c>
    </row>
    <row r="6185" spans="1:40" ht="15" hidden="1" thickTop="1" x14ac:dyDescent="0.35">
      <c r="A6185" t="s">
        <v>23304</v>
      </c>
      <c r="B6185" t="s">
        <v>23264</v>
      </c>
      <c r="C6185" t="s">
        <v>5194</v>
      </c>
      <c r="D6185" t="s">
        <v>23265</v>
      </c>
      <c r="E6185" t="s">
        <v>5244</v>
      </c>
      <c r="F6185">
        <v>1</v>
      </c>
      <c r="G6185" t="s">
        <v>2600</v>
      </c>
      <c r="H6185" t="s">
        <v>2577</v>
      </c>
      <c r="I6185" t="s">
        <v>2076</v>
      </c>
      <c r="J6185" t="s">
        <v>2699</v>
      </c>
      <c r="K6185" t="s">
        <v>2579</v>
      </c>
      <c r="L6185" t="s">
        <v>2058</v>
      </c>
      <c r="M6185" t="s">
        <v>2170</v>
      </c>
      <c r="N6185">
        <v>5</v>
      </c>
      <c r="O6185">
        <v>398</v>
      </c>
      <c r="P6185">
        <v>2.6</v>
      </c>
      <c r="Q6185">
        <v>15300</v>
      </c>
      <c r="R6185">
        <v>0</v>
      </c>
      <c r="S6185">
        <v>0</v>
      </c>
      <c r="T6185">
        <v>0</v>
      </c>
      <c r="U6185">
        <v>5</v>
      </c>
      <c r="V6185">
        <v>398</v>
      </c>
      <c r="W6185">
        <v>2.6</v>
      </c>
      <c r="X6185">
        <v>0</v>
      </c>
      <c r="Y6185">
        <v>0</v>
      </c>
      <c r="Z6185">
        <v>0</v>
      </c>
      <c r="AA6185">
        <v>0</v>
      </c>
      <c r="AB6185">
        <v>0</v>
      </c>
      <c r="AC6185">
        <v>0</v>
      </c>
      <c r="AD6185">
        <v>0</v>
      </c>
      <c r="AE6185">
        <v>0</v>
      </c>
      <c r="AF6185">
        <v>0</v>
      </c>
      <c r="AG6185" t="s">
        <v>23266</v>
      </c>
      <c r="AH6185" s="21" t="str">
        <f t="shared" si="192"/>
        <v>YM68</v>
      </c>
      <c r="AI6185" s="21">
        <v>216</v>
      </c>
      <c r="AJ6185" s="21">
        <f t="shared" si="193"/>
        <v>97.398692810457518</v>
      </c>
      <c r="AK6185" s="21" t="s">
        <v>2063</v>
      </c>
      <c r="AL6185" t="s">
        <v>2581</v>
      </c>
      <c r="AM6185" s="26" t="s">
        <v>38</v>
      </c>
      <c r="AN6185" t="s">
        <v>2031</v>
      </c>
    </row>
    <row r="6186" spans="1:40" ht="15" hidden="1" thickTop="1" x14ac:dyDescent="0.35">
      <c r="A6186" t="s">
        <v>23308</v>
      </c>
      <c r="B6186" t="s">
        <v>23268</v>
      </c>
      <c r="C6186" t="s">
        <v>6967</v>
      </c>
      <c r="D6186" t="s">
        <v>23269</v>
      </c>
      <c r="E6186" t="s">
        <v>2646</v>
      </c>
      <c r="F6186">
        <v>1</v>
      </c>
      <c r="G6186" t="s">
        <v>2600</v>
      </c>
      <c r="H6186" t="s">
        <v>2577</v>
      </c>
      <c r="I6186" t="s">
        <v>2076</v>
      </c>
      <c r="J6186" t="s">
        <v>2647</v>
      </c>
      <c r="K6186" t="s">
        <v>2602</v>
      </c>
      <c r="L6186" t="s">
        <v>2058</v>
      </c>
      <c r="M6186" t="s">
        <v>2059</v>
      </c>
      <c r="N6186">
        <v>7</v>
      </c>
      <c r="O6186">
        <v>184</v>
      </c>
      <c r="P6186">
        <v>0.75</v>
      </c>
      <c r="Q6186">
        <v>24480</v>
      </c>
      <c r="R6186">
        <v>2</v>
      </c>
      <c r="S6186">
        <v>115</v>
      </c>
      <c r="T6186">
        <v>0.47</v>
      </c>
      <c r="U6186">
        <v>5</v>
      </c>
      <c r="V6186">
        <v>69</v>
      </c>
      <c r="W6186">
        <v>0.28000000000000003</v>
      </c>
      <c r="X6186">
        <v>0</v>
      </c>
      <c r="Y6186">
        <v>0</v>
      </c>
      <c r="Z6186">
        <v>0</v>
      </c>
      <c r="AA6186">
        <v>0</v>
      </c>
      <c r="AB6186">
        <v>0</v>
      </c>
      <c r="AC6186">
        <v>0</v>
      </c>
      <c r="AD6186">
        <v>0</v>
      </c>
      <c r="AE6186">
        <v>0</v>
      </c>
      <c r="AF6186">
        <v>0</v>
      </c>
      <c r="AG6186" t="s">
        <v>23270</v>
      </c>
      <c r="AH6186" s="21" t="str">
        <f t="shared" si="192"/>
        <v>YM68</v>
      </c>
      <c r="AI6186" s="21">
        <v>345.36</v>
      </c>
      <c r="AJ6186" s="21">
        <f t="shared" si="193"/>
        <v>99.248366013071902</v>
      </c>
      <c r="AK6186" s="21" t="s">
        <v>2060</v>
      </c>
      <c r="AL6186" t="s">
        <v>2551</v>
      </c>
      <c r="AM6186" s="26" t="s">
        <v>38</v>
      </c>
      <c r="AN6186" t="s">
        <v>2030</v>
      </c>
    </row>
    <row r="6187" spans="1:40" ht="15" hidden="1" thickTop="1" x14ac:dyDescent="0.35">
      <c r="A6187" t="s">
        <v>23312</v>
      </c>
      <c r="B6187" t="s">
        <v>23272</v>
      </c>
      <c r="C6187" t="s">
        <v>4195</v>
      </c>
      <c r="D6187" t="s">
        <v>23273</v>
      </c>
      <c r="E6187" t="s">
        <v>2575</v>
      </c>
      <c r="F6187">
        <v>1</v>
      </c>
      <c r="G6187" t="s">
        <v>2600</v>
      </c>
      <c r="H6187" t="s">
        <v>2577</v>
      </c>
      <c r="I6187" t="s">
        <v>2076</v>
      </c>
      <c r="J6187" t="s">
        <v>2858</v>
      </c>
      <c r="K6187" t="s">
        <v>2742</v>
      </c>
      <c r="L6187" t="s">
        <v>2058</v>
      </c>
      <c r="M6187" t="s">
        <v>2059</v>
      </c>
      <c r="N6187">
        <v>3</v>
      </c>
      <c r="O6187">
        <v>47</v>
      </c>
      <c r="P6187">
        <v>0.19</v>
      </c>
      <c r="Q6187">
        <v>24480</v>
      </c>
      <c r="R6187">
        <v>1</v>
      </c>
      <c r="S6187">
        <v>29</v>
      </c>
      <c r="T6187">
        <v>0.12</v>
      </c>
      <c r="U6187">
        <v>1</v>
      </c>
      <c r="V6187">
        <v>17</v>
      </c>
      <c r="W6187">
        <v>7.0000000000000007E-2</v>
      </c>
      <c r="X6187">
        <v>0</v>
      </c>
      <c r="Y6187">
        <v>0</v>
      </c>
      <c r="Z6187">
        <v>0</v>
      </c>
      <c r="AA6187">
        <v>1</v>
      </c>
      <c r="AB6187">
        <v>1</v>
      </c>
      <c r="AC6187">
        <v>0</v>
      </c>
      <c r="AD6187">
        <v>0</v>
      </c>
      <c r="AE6187">
        <v>0</v>
      </c>
      <c r="AF6187">
        <v>0</v>
      </c>
      <c r="AG6187" t="s">
        <v>23274</v>
      </c>
      <c r="AH6187" s="21" t="str">
        <f t="shared" si="192"/>
        <v>YM68</v>
      </c>
      <c r="AI6187" s="21">
        <v>345.36</v>
      </c>
      <c r="AJ6187" s="21">
        <f t="shared" si="193"/>
        <v>99.808006535947712</v>
      </c>
      <c r="AK6187" s="21" t="s">
        <v>2060</v>
      </c>
      <c r="AL6187" t="s">
        <v>2581</v>
      </c>
      <c r="AM6187" s="26" t="s">
        <v>38</v>
      </c>
      <c r="AN6187" t="s">
        <v>2030</v>
      </c>
    </row>
    <row r="6188" spans="1:40" ht="15" hidden="1" thickTop="1" x14ac:dyDescent="0.35">
      <c r="A6188" t="s">
        <v>23316</v>
      </c>
      <c r="B6188" t="s">
        <v>23276</v>
      </c>
      <c r="C6188" t="s">
        <v>3738</v>
      </c>
      <c r="D6188" t="s">
        <v>3739</v>
      </c>
      <c r="E6188" t="s">
        <v>2562</v>
      </c>
      <c r="F6188">
        <v>1</v>
      </c>
      <c r="G6188" t="s">
        <v>2546</v>
      </c>
      <c r="H6188" t="s">
        <v>2510</v>
      </c>
      <c r="I6188" t="s">
        <v>2076</v>
      </c>
      <c r="J6188" t="s">
        <v>2547</v>
      </c>
      <c r="K6188" t="s">
        <v>2548</v>
      </c>
      <c r="L6188" t="s">
        <v>2058</v>
      </c>
      <c r="M6188" t="s">
        <v>2549</v>
      </c>
      <c r="N6188">
        <v>6</v>
      </c>
      <c r="O6188">
        <v>272</v>
      </c>
      <c r="P6188">
        <v>1.9</v>
      </c>
      <c r="Q6188">
        <v>14280</v>
      </c>
      <c r="R6188">
        <v>3</v>
      </c>
      <c r="S6188">
        <v>61</v>
      </c>
      <c r="T6188">
        <v>0.43</v>
      </c>
      <c r="U6188">
        <v>3</v>
      </c>
      <c r="V6188">
        <v>211</v>
      </c>
      <c r="W6188">
        <v>1.48</v>
      </c>
      <c r="X6188">
        <v>0</v>
      </c>
      <c r="Y6188">
        <v>0</v>
      </c>
      <c r="Z6188">
        <v>0</v>
      </c>
      <c r="AA6188">
        <v>0</v>
      </c>
      <c r="AB6188">
        <v>0</v>
      </c>
      <c r="AC6188">
        <v>0</v>
      </c>
      <c r="AD6188">
        <v>0</v>
      </c>
      <c r="AE6188">
        <v>0</v>
      </c>
      <c r="AF6188">
        <v>0</v>
      </c>
      <c r="AG6188" t="s">
        <v>23277</v>
      </c>
      <c r="AH6188" s="21" t="str">
        <f t="shared" si="192"/>
        <v>YM68</v>
      </c>
      <c r="AI6188" s="21">
        <v>201.59999999999997</v>
      </c>
      <c r="AJ6188" s="21">
        <f t="shared" si="193"/>
        <v>98.095238095238102</v>
      </c>
      <c r="AK6188" s="21" t="s">
        <v>2063</v>
      </c>
      <c r="AL6188" t="s">
        <v>2551</v>
      </c>
      <c r="AM6188" s="26" t="s">
        <v>38</v>
      </c>
      <c r="AN6188" t="s">
        <v>2033</v>
      </c>
    </row>
    <row r="6189" spans="1:40" ht="15" hidden="1" thickTop="1" x14ac:dyDescent="0.35">
      <c r="A6189" t="s">
        <v>23320</v>
      </c>
      <c r="B6189" t="s">
        <v>23279</v>
      </c>
      <c r="C6189" t="s">
        <v>5223</v>
      </c>
      <c r="D6189" t="s">
        <v>23280</v>
      </c>
      <c r="E6189" t="s">
        <v>2705</v>
      </c>
      <c r="F6189">
        <v>1</v>
      </c>
      <c r="G6189" t="s">
        <v>2593</v>
      </c>
      <c r="H6189" t="s">
        <v>2056</v>
      </c>
      <c r="I6189" t="s">
        <v>2076</v>
      </c>
      <c r="J6189" t="s">
        <v>2594</v>
      </c>
      <c r="K6189" t="s">
        <v>65</v>
      </c>
      <c r="L6189" t="s">
        <v>2058</v>
      </c>
      <c r="M6189" t="s">
        <v>2170</v>
      </c>
      <c r="N6189">
        <v>0</v>
      </c>
      <c r="O6189">
        <v>0</v>
      </c>
      <c r="P6189">
        <v>0</v>
      </c>
      <c r="Q6189">
        <v>15300</v>
      </c>
      <c r="R6189">
        <v>0</v>
      </c>
      <c r="S6189">
        <v>0</v>
      </c>
      <c r="T6189">
        <v>0</v>
      </c>
      <c r="U6189">
        <v>0</v>
      </c>
      <c r="V6189">
        <v>0</v>
      </c>
      <c r="W6189">
        <v>0</v>
      </c>
      <c r="X6189">
        <v>0</v>
      </c>
      <c r="Y6189">
        <v>0</v>
      </c>
      <c r="Z6189">
        <v>0</v>
      </c>
      <c r="AA6189">
        <v>0</v>
      </c>
      <c r="AB6189">
        <v>0</v>
      </c>
      <c r="AC6189">
        <v>0</v>
      </c>
      <c r="AD6189">
        <v>0</v>
      </c>
      <c r="AE6189">
        <v>0</v>
      </c>
      <c r="AF6189">
        <v>0</v>
      </c>
      <c r="AG6189" t="s">
        <v>23281</v>
      </c>
      <c r="AH6189" s="21" t="str">
        <f t="shared" si="192"/>
        <v>YM68</v>
      </c>
      <c r="AI6189" s="21">
        <v>216</v>
      </c>
      <c r="AJ6189" s="21">
        <f t="shared" si="193"/>
        <v>100</v>
      </c>
      <c r="AK6189" s="21" t="s">
        <v>2060</v>
      </c>
      <c r="AL6189" t="s">
        <v>2527</v>
      </c>
      <c r="AM6189" s="26" t="s">
        <v>38</v>
      </c>
      <c r="AN6189" t="s">
        <v>2030</v>
      </c>
    </row>
    <row r="6190" spans="1:40" ht="15" hidden="1" thickTop="1" x14ac:dyDescent="0.35">
      <c r="A6190" t="s">
        <v>23324</v>
      </c>
      <c r="B6190" t="s">
        <v>23283</v>
      </c>
      <c r="C6190" t="s">
        <v>2966</v>
      </c>
      <c r="D6190" t="s">
        <v>23284</v>
      </c>
      <c r="E6190" t="s">
        <v>2705</v>
      </c>
      <c r="F6190">
        <v>1</v>
      </c>
      <c r="G6190" t="s">
        <v>2593</v>
      </c>
      <c r="H6190" t="s">
        <v>2056</v>
      </c>
      <c r="I6190" t="s">
        <v>2076</v>
      </c>
      <c r="J6190" t="s">
        <v>2594</v>
      </c>
      <c r="K6190" t="s">
        <v>65</v>
      </c>
      <c r="L6190" t="s">
        <v>2058</v>
      </c>
      <c r="M6190" t="s">
        <v>2170</v>
      </c>
      <c r="N6190">
        <v>9</v>
      </c>
      <c r="O6190">
        <v>235</v>
      </c>
      <c r="P6190">
        <v>1.54</v>
      </c>
      <c r="Q6190">
        <v>15300</v>
      </c>
      <c r="R6190">
        <v>3</v>
      </c>
      <c r="S6190">
        <v>99</v>
      </c>
      <c r="T6190">
        <v>0.65</v>
      </c>
      <c r="U6190">
        <v>6</v>
      </c>
      <c r="V6190">
        <v>136</v>
      </c>
      <c r="W6190">
        <v>0.89</v>
      </c>
      <c r="X6190">
        <v>0</v>
      </c>
      <c r="Y6190">
        <v>0</v>
      </c>
      <c r="Z6190">
        <v>0</v>
      </c>
      <c r="AA6190">
        <v>0</v>
      </c>
      <c r="AB6190">
        <v>0</v>
      </c>
      <c r="AC6190">
        <v>0</v>
      </c>
      <c r="AD6190">
        <v>0</v>
      </c>
      <c r="AE6190">
        <v>0</v>
      </c>
      <c r="AF6190">
        <v>0</v>
      </c>
      <c r="AG6190" t="s">
        <v>23285</v>
      </c>
      <c r="AH6190" s="21" t="str">
        <f t="shared" si="192"/>
        <v>YM68</v>
      </c>
      <c r="AI6190" s="21">
        <v>216</v>
      </c>
      <c r="AJ6190" s="21">
        <f t="shared" si="193"/>
        <v>98.464052287581694</v>
      </c>
      <c r="AK6190" s="21" t="s">
        <v>2063</v>
      </c>
      <c r="AL6190" t="s">
        <v>2527</v>
      </c>
      <c r="AM6190" s="26" t="s">
        <v>38</v>
      </c>
      <c r="AN6190" t="s">
        <v>2033</v>
      </c>
    </row>
    <row r="6191" spans="1:40" ht="15" hidden="1" thickTop="1" x14ac:dyDescent="0.35">
      <c r="A6191" t="s">
        <v>23328</v>
      </c>
      <c r="B6191" t="s">
        <v>23287</v>
      </c>
      <c r="C6191" t="s">
        <v>2644</v>
      </c>
      <c r="D6191" t="s">
        <v>18723</v>
      </c>
      <c r="E6191" t="s">
        <v>2646</v>
      </c>
      <c r="F6191">
        <v>1</v>
      </c>
      <c r="G6191" t="s">
        <v>2600</v>
      </c>
      <c r="H6191" t="s">
        <v>2577</v>
      </c>
      <c r="I6191" t="s">
        <v>2076</v>
      </c>
      <c r="J6191" t="s">
        <v>2647</v>
      </c>
      <c r="K6191" t="s">
        <v>2602</v>
      </c>
      <c r="L6191" t="s">
        <v>2058</v>
      </c>
      <c r="M6191" t="s">
        <v>2059</v>
      </c>
      <c r="N6191">
        <v>7</v>
      </c>
      <c r="O6191">
        <v>175</v>
      </c>
      <c r="P6191">
        <v>0.71</v>
      </c>
      <c r="Q6191">
        <v>24480</v>
      </c>
      <c r="R6191">
        <v>1</v>
      </c>
      <c r="S6191">
        <v>35</v>
      </c>
      <c r="T6191">
        <v>0.14000000000000001</v>
      </c>
      <c r="U6191">
        <v>6</v>
      </c>
      <c r="V6191">
        <v>140</v>
      </c>
      <c r="W6191">
        <v>0.56999999999999995</v>
      </c>
      <c r="X6191">
        <v>0</v>
      </c>
      <c r="Y6191">
        <v>0</v>
      </c>
      <c r="Z6191">
        <v>0</v>
      </c>
      <c r="AA6191">
        <v>0</v>
      </c>
      <c r="AB6191">
        <v>0</v>
      </c>
      <c r="AC6191">
        <v>0</v>
      </c>
      <c r="AD6191">
        <v>0</v>
      </c>
      <c r="AE6191">
        <v>0</v>
      </c>
      <c r="AF6191">
        <v>0</v>
      </c>
      <c r="AG6191" t="s">
        <v>23288</v>
      </c>
      <c r="AH6191" s="21" t="str">
        <f t="shared" si="192"/>
        <v>YM68</v>
      </c>
      <c r="AI6191" s="21">
        <v>345.36</v>
      </c>
      <c r="AJ6191" s="21">
        <f t="shared" si="193"/>
        <v>99.28513071895425</v>
      </c>
      <c r="AK6191" s="21" t="s">
        <v>2060</v>
      </c>
      <c r="AL6191" t="s">
        <v>2551</v>
      </c>
      <c r="AM6191" s="26" t="s">
        <v>38</v>
      </c>
      <c r="AN6191" t="s">
        <v>2032</v>
      </c>
    </row>
    <row r="6192" spans="1:40" ht="15" hidden="1" thickTop="1" x14ac:dyDescent="0.35">
      <c r="A6192" t="s">
        <v>23332</v>
      </c>
      <c r="B6192" t="s">
        <v>23290</v>
      </c>
      <c r="C6192" t="s">
        <v>6904</v>
      </c>
      <c r="D6192" t="s">
        <v>23291</v>
      </c>
      <c r="E6192" t="s">
        <v>2691</v>
      </c>
      <c r="F6192">
        <v>1</v>
      </c>
      <c r="G6192" t="s">
        <v>2633</v>
      </c>
      <c r="H6192" t="s">
        <v>2577</v>
      </c>
      <c r="I6192" t="s">
        <v>2076</v>
      </c>
      <c r="J6192" t="s">
        <v>2634</v>
      </c>
      <c r="K6192" t="s">
        <v>2635</v>
      </c>
      <c r="L6192" t="s">
        <v>2058</v>
      </c>
      <c r="M6192" t="s">
        <v>2170</v>
      </c>
      <c r="N6192">
        <v>6</v>
      </c>
      <c r="O6192">
        <v>192</v>
      </c>
      <c r="P6192">
        <v>1.25</v>
      </c>
      <c r="Q6192">
        <v>15300</v>
      </c>
      <c r="R6192">
        <v>4</v>
      </c>
      <c r="S6192">
        <v>144</v>
      </c>
      <c r="T6192">
        <v>0.94</v>
      </c>
      <c r="U6192">
        <v>2</v>
      </c>
      <c r="V6192">
        <v>48</v>
      </c>
      <c r="W6192">
        <v>0.31</v>
      </c>
      <c r="X6192">
        <v>0</v>
      </c>
      <c r="Y6192">
        <v>0</v>
      </c>
      <c r="Z6192">
        <v>0</v>
      </c>
      <c r="AA6192">
        <v>0</v>
      </c>
      <c r="AB6192">
        <v>0</v>
      </c>
      <c r="AC6192">
        <v>0</v>
      </c>
      <c r="AD6192">
        <v>0</v>
      </c>
      <c r="AE6192">
        <v>0</v>
      </c>
      <c r="AF6192">
        <v>0</v>
      </c>
      <c r="AG6192" t="s">
        <v>23292</v>
      </c>
      <c r="AH6192" s="21" t="str">
        <f t="shared" si="192"/>
        <v>YM68</v>
      </c>
      <c r="AI6192" s="21">
        <v>216</v>
      </c>
      <c r="AJ6192" s="21">
        <f t="shared" si="193"/>
        <v>98.745098039215691</v>
      </c>
      <c r="AK6192" s="21" t="s">
        <v>2063</v>
      </c>
      <c r="AL6192" t="s">
        <v>2581</v>
      </c>
      <c r="AM6192" s="26" t="s">
        <v>38</v>
      </c>
      <c r="AN6192" t="s">
        <v>2030</v>
      </c>
    </row>
    <row r="6193" spans="1:40" ht="15" hidden="1" thickTop="1" x14ac:dyDescent="0.35">
      <c r="A6193" t="s">
        <v>23336</v>
      </c>
      <c r="B6193" t="s">
        <v>23294</v>
      </c>
      <c r="C6193" t="s">
        <v>6904</v>
      </c>
      <c r="D6193" t="s">
        <v>23291</v>
      </c>
      <c r="E6193" t="s">
        <v>2691</v>
      </c>
      <c r="F6193">
        <v>1</v>
      </c>
      <c r="G6193" t="s">
        <v>2633</v>
      </c>
      <c r="H6193" t="s">
        <v>2577</v>
      </c>
      <c r="I6193" t="s">
        <v>2076</v>
      </c>
      <c r="J6193" t="s">
        <v>2634</v>
      </c>
      <c r="K6193" t="s">
        <v>2635</v>
      </c>
      <c r="L6193" t="s">
        <v>2058</v>
      </c>
      <c r="M6193" t="s">
        <v>2170</v>
      </c>
      <c r="N6193">
        <v>2</v>
      </c>
      <c r="O6193">
        <v>53</v>
      </c>
      <c r="P6193">
        <v>0.35</v>
      </c>
      <c r="Q6193">
        <v>15300</v>
      </c>
      <c r="R6193">
        <v>2</v>
      </c>
      <c r="S6193">
        <v>53</v>
      </c>
      <c r="T6193">
        <v>0.35</v>
      </c>
      <c r="U6193">
        <v>0</v>
      </c>
      <c r="V6193">
        <v>0</v>
      </c>
      <c r="W6193">
        <v>0</v>
      </c>
      <c r="X6193">
        <v>0</v>
      </c>
      <c r="Y6193">
        <v>0</v>
      </c>
      <c r="Z6193">
        <v>0</v>
      </c>
      <c r="AA6193">
        <v>0</v>
      </c>
      <c r="AB6193">
        <v>0</v>
      </c>
      <c r="AC6193">
        <v>0</v>
      </c>
      <c r="AD6193">
        <v>0</v>
      </c>
      <c r="AE6193">
        <v>0</v>
      </c>
      <c r="AF6193">
        <v>0</v>
      </c>
      <c r="AG6193" t="s">
        <v>23295</v>
      </c>
      <c r="AH6193" s="21" t="str">
        <f t="shared" si="192"/>
        <v>YM68</v>
      </c>
      <c r="AI6193" s="21">
        <v>216</v>
      </c>
      <c r="AJ6193" s="21">
        <f t="shared" si="193"/>
        <v>99.653594771241828</v>
      </c>
      <c r="AK6193" s="21" t="s">
        <v>2060</v>
      </c>
      <c r="AL6193" t="s">
        <v>2581</v>
      </c>
      <c r="AM6193" s="26" t="s">
        <v>38</v>
      </c>
      <c r="AN6193" t="s">
        <v>2031</v>
      </c>
    </row>
    <row r="6194" spans="1:40" ht="15" hidden="1" thickTop="1" x14ac:dyDescent="0.35">
      <c r="A6194" t="s">
        <v>23340</v>
      </c>
      <c r="B6194" t="s">
        <v>23297</v>
      </c>
      <c r="C6194" t="s">
        <v>2739</v>
      </c>
      <c r="D6194" t="s">
        <v>23298</v>
      </c>
      <c r="E6194" t="s">
        <v>2575</v>
      </c>
      <c r="F6194">
        <v>1</v>
      </c>
      <c r="G6194" t="s">
        <v>2576</v>
      </c>
      <c r="H6194" t="s">
        <v>2577</v>
      </c>
      <c r="I6194" t="s">
        <v>2076</v>
      </c>
      <c r="J6194" t="s">
        <v>2741</v>
      </c>
      <c r="K6194" t="s">
        <v>2742</v>
      </c>
      <c r="L6194" t="s">
        <v>2058</v>
      </c>
      <c r="M6194" t="s">
        <v>2207</v>
      </c>
      <c r="N6194">
        <v>1</v>
      </c>
      <c r="O6194">
        <v>21</v>
      </c>
      <c r="P6194">
        <v>0.16</v>
      </c>
      <c r="Q6194">
        <v>13260</v>
      </c>
      <c r="R6194">
        <v>1</v>
      </c>
      <c r="S6194">
        <v>21</v>
      </c>
      <c r="T6194">
        <v>0.16</v>
      </c>
      <c r="U6194">
        <v>0</v>
      </c>
      <c r="V6194">
        <v>0</v>
      </c>
      <c r="W6194">
        <v>0</v>
      </c>
      <c r="X6194">
        <v>0</v>
      </c>
      <c r="Y6194">
        <v>0</v>
      </c>
      <c r="Z6194">
        <v>0</v>
      </c>
      <c r="AA6194">
        <v>0</v>
      </c>
      <c r="AB6194">
        <v>0</v>
      </c>
      <c r="AC6194">
        <v>0</v>
      </c>
      <c r="AD6194">
        <v>0</v>
      </c>
      <c r="AE6194">
        <v>0</v>
      </c>
      <c r="AF6194">
        <v>0</v>
      </c>
      <c r="AG6194" t="s">
        <v>23299</v>
      </c>
      <c r="AH6194" s="21" t="str">
        <f t="shared" si="192"/>
        <v>YM68</v>
      </c>
      <c r="AI6194" s="21">
        <v>187.20000000000002</v>
      </c>
      <c r="AJ6194" s="21">
        <f t="shared" si="193"/>
        <v>99.841628959276022</v>
      </c>
      <c r="AK6194" s="21" t="s">
        <v>2060</v>
      </c>
      <c r="AL6194" t="s">
        <v>2613</v>
      </c>
      <c r="AM6194" s="26" t="s">
        <v>38</v>
      </c>
      <c r="AN6194" t="s">
        <v>2029</v>
      </c>
    </row>
    <row r="6195" spans="1:40" ht="15" hidden="1" thickTop="1" x14ac:dyDescent="0.35">
      <c r="A6195" t="s">
        <v>23344</v>
      </c>
      <c r="B6195" t="s">
        <v>23301</v>
      </c>
      <c r="C6195" t="s">
        <v>3470</v>
      </c>
      <c r="D6195" t="s">
        <v>23302</v>
      </c>
      <c r="E6195" t="s">
        <v>11283</v>
      </c>
      <c r="F6195">
        <v>1</v>
      </c>
      <c r="G6195" t="s">
        <v>2600</v>
      </c>
      <c r="H6195" t="s">
        <v>2577</v>
      </c>
      <c r="I6195" t="s">
        <v>2076</v>
      </c>
      <c r="J6195" t="s">
        <v>2601</v>
      </c>
      <c r="K6195" t="s">
        <v>2602</v>
      </c>
      <c r="L6195" t="s">
        <v>2058</v>
      </c>
      <c r="M6195" t="s">
        <v>2310</v>
      </c>
      <c r="N6195">
        <v>5</v>
      </c>
      <c r="O6195">
        <v>112</v>
      </c>
      <c r="P6195">
        <v>0.69</v>
      </c>
      <c r="Q6195">
        <v>16320</v>
      </c>
      <c r="R6195">
        <v>1</v>
      </c>
      <c r="S6195">
        <v>28</v>
      </c>
      <c r="T6195">
        <v>0.17</v>
      </c>
      <c r="U6195">
        <v>4</v>
      </c>
      <c r="V6195">
        <v>84</v>
      </c>
      <c r="W6195">
        <v>0.51</v>
      </c>
      <c r="X6195">
        <v>0</v>
      </c>
      <c r="Y6195">
        <v>0</v>
      </c>
      <c r="Z6195">
        <v>0</v>
      </c>
      <c r="AA6195">
        <v>0</v>
      </c>
      <c r="AB6195">
        <v>0</v>
      </c>
      <c r="AC6195">
        <v>0</v>
      </c>
      <c r="AD6195">
        <v>0</v>
      </c>
      <c r="AE6195">
        <v>0</v>
      </c>
      <c r="AF6195">
        <v>0</v>
      </c>
      <c r="AG6195" t="s">
        <v>23303</v>
      </c>
      <c r="AH6195" s="21" t="str">
        <f t="shared" si="192"/>
        <v>YM68</v>
      </c>
      <c r="AI6195" s="21">
        <v>230.39999999999998</v>
      </c>
      <c r="AJ6195" s="21">
        <f t="shared" si="193"/>
        <v>99.313725490196077</v>
      </c>
      <c r="AK6195" s="21" t="s">
        <v>2060</v>
      </c>
      <c r="AL6195" t="s">
        <v>2551</v>
      </c>
      <c r="AM6195" s="26" t="s">
        <v>38</v>
      </c>
      <c r="AN6195" t="s">
        <v>2031</v>
      </c>
    </row>
    <row r="6196" spans="1:40" ht="15" hidden="1" thickTop="1" x14ac:dyDescent="0.35">
      <c r="A6196" t="s">
        <v>23348</v>
      </c>
      <c r="B6196" t="s">
        <v>23305</v>
      </c>
      <c r="C6196" t="s">
        <v>2606</v>
      </c>
      <c r="D6196" t="s">
        <v>23306</v>
      </c>
      <c r="E6196" t="s">
        <v>2608</v>
      </c>
      <c r="F6196">
        <v>1</v>
      </c>
      <c r="G6196" t="s">
        <v>2609</v>
      </c>
      <c r="H6196" t="s">
        <v>2577</v>
      </c>
      <c r="I6196" t="s">
        <v>2076</v>
      </c>
      <c r="J6196" t="s">
        <v>2610</v>
      </c>
      <c r="K6196" t="s">
        <v>2611</v>
      </c>
      <c r="L6196" t="s">
        <v>2058</v>
      </c>
      <c r="M6196" t="s">
        <v>2170</v>
      </c>
      <c r="N6196">
        <v>6</v>
      </c>
      <c r="O6196">
        <v>277</v>
      </c>
      <c r="P6196">
        <v>1.81</v>
      </c>
      <c r="Q6196">
        <v>15300</v>
      </c>
      <c r="R6196">
        <v>0</v>
      </c>
      <c r="S6196">
        <v>0</v>
      </c>
      <c r="T6196">
        <v>0</v>
      </c>
      <c r="U6196">
        <v>5</v>
      </c>
      <c r="V6196">
        <v>233</v>
      </c>
      <c r="W6196">
        <v>1.52</v>
      </c>
      <c r="X6196">
        <v>1</v>
      </c>
      <c r="Y6196">
        <v>44</v>
      </c>
      <c r="Z6196">
        <v>0.28999999999999998</v>
      </c>
      <c r="AA6196">
        <v>0</v>
      </c>
      <c r="AB6196">
        <v>0</v>
      </c>
      <c r="AC6196">
        <v>0</v>
      </c>
      <c r="AD6196">
        <v>0</v>
      </c>
      <c r="AE6196">
        <v>0</v>
      </c>
      <c r="AF6196">
        <v>0</v>
      </c>
      <c r="AG6196" t="s">
        <v>23307</v>
      </c>
      <c r="AH6196" s="21" t="str">
        <f t="shared" si="192"/>
        <v>YK20</v>
      </c>
      <c r="AI6196" s="21">
        <v>216</v>
      </c>
      <c r="AJ6196" s="21">
        <f t="shared" si="193"/>
        <v>98.189542483660134</v>
      </c>
      <c r="AK6196" s="21" t="s">
        <v>2063</v>
      </c>
      <c r="AL6196" t="s">
        <v>2613</v>
      </c>
      <c r="AM6196" s="26" t="s">
        <v>38</v>
      </c>
      <c r="AN6196" t="s">
        <v>2033</v>
      </c>
    </row>
    <row r="6197" spans="1:40" ht="15" hidden="1" thickTop="1" x14ac:dyDescent="0.35">
      <c r="A6197" t="s">
        <v>23352</v>
      </c>
      <c r="B6197" t="s">
        <v>23309</v>
      </c>
      <c r="C6197" t="s">
        <v>3456</v>
      </c>
      <c r="D6197" t="s">
        <v>23310</v>
      </c>
      <c r="E6197" t="s">
        <v>2575</v>
      </c>
      <c r="F6197">
        <v>1</v>
      </c>
      <c r="G6197" t="s">
        <v>2609</v>
      </c>
      <c r="H6197" t="s">
        <v>2577</v>
      </c>
      <c r="I6197" t="s">
        <v>2076</v>
      </c>
      <c r="J6197" t="s">
        <v>2675</v>
      </c>
      <c r="K6197" t="s">
        <v>2611</v>
      </c>
      <c r="L6197" t="s">
        <v>2058</v>
      </c>
      <c r="M6197" t="s">
        <v>2170</v>
      </c>
      <c r="N6197">
        <v>1</v>
      </c>
      <c r="O6197">
        <v>23</v>
      </c>
      <c r="P6197">
        <v>0.15</v>
      </c>
      <c r="Q6197">
        <v>15300</v>
      </c>
      <c r="R6197">
        <v>0</v>
      </c>
      <c r="S6197">
        <v>0</v>
      </c>
      <c r="T6197">
        <v>0</v>
      </c>
      <c r="U6197">
        <v>0</v>
      </c>
      <c r="V6197">
        <v>0</v>
      </c>
      <c r="W6197">
        <v>0</v>
      </c>
      <c r="X6197">
        <v>1</v>
      </c>
      <c r="Y6197">
        <v>23</v>
      </c>
      <c r="Z6197">
        <v>0.15</v>
      </c>
      <c r="AA6197">
        <v>0</v>
      </c>
      <c r="AB6197">
        <v>0</v>
      </c>
      <c r="AC6197">
        <v>0</v>
      </c>
      <c r="AD6197">
        <v>0</v>
      </c>
      <c r="AE6197">
        <v>0</v>
      </c>
      <c r="AF6197">
        <v>0</v>
      </c>
      <c r="AG6197" t="s">
        <v>23311</v>
      </c>
      <c r="AH6197" s="21" t="str">
        <f t="shared" si="192"/>
        <v>YK20</v>
      </c>
      <c r="AI6197" s="21">
        <v>216</v>
      </c>
      <c r="AJ6197" s="21">
        <f t="shared" si="193"/>
        <v>99.849673202614383</v>
      </c>
      <c r="AK6197" s="21" t="s">
        <v>2060</v>
      </c>
      <c r="AL6197" t="s">
        <v>2581</v>
      </c>
      <c r="AM6197" s="26" t="s">
        <v>38</v>
      </c>
      <c r="AN6197" t="s">
        <v>2032</v>
      </c>
    </row>
    <row r="6198" spans="1:40" ht="15" hidden="1" thickTop="1" x14ac:dyDescent="0.35">
      <c r="A6198" t="s">
        <v>23356</v>
      </c>
      <c r="B6198" t="s">
        <v>23313</v>
      </c>
      <c r="C6198" t="s">
        <v>4421</v>
      </c>
      <c r="D6198" t="s">
        <v>23314</v>
      </c>
      <c r="E6198" t="s">
        <v>2608</v>
      </c>
      <c r="F6198">
        <v>1</v>
      </c>
      <c r="G6198" t="s">
        <v>2609</v>
      </c>
      <c r="H6198" t="s">
        <v>2577</v>
      </c>
      <c r="I6198" t="s">
        <v>2076</v>
      </c>
      <c r="J6198" t="s">
        <v>2610</v>
      </c>
      <c r="K6198" t="s">
        <v>2611</v>
      </c>
      <c r="L6198" t="s">
        <v>2058</v>
      </c>
      <c r="M6198" t="s">
        <v>2170</v>
      </c>
      <c r="N6198">
        <v>4</v>
      </c>
      <c r="O6198">
        <v>170</v>
      </c>
      <c r="P6198">
        <v>1.1100000000000001</v>
      </c>
      <c r="Q6198">
        <v>15300</v>
      </c>
      <c r="R6198">
        <v>1</v>
      </c>
      <c r="S6198">
        <v>41</v>
      </c>
      <c r="T6198">
        <v>0.27</v>
      </c>
      <c r="U6198">
        <v>3</v>
      </c>
      <c r="V6198">
        <v>129</v>
      </c>
      <c r="W6198">
        <v>0.84</v>
      </c>
      <c r="X6198">
        <v>0</v>
      </c>
      <c r="Y6198">
        <v>0</v>
      </c>
      <c r="Z6198">
        <v>0</v>
      </c>
      <c r="AA6198">
        <v>0</v>
      </c>
      <c r="AB6198">
        <v>0</v>
      </c>
      <c r="AC6198">
        <v>0</v>
      </c>
      <c r="AD6198">
        <v>0</v>
      </c>
      <c r="AE6198">
        <v>0</v>
      </c>
      <c r="AF6198">
        <v>0</v>
      </c>
      <c r="AG6198" t="s">
        <v>23315</v>
      </c>
      <c r="AH6198" s="21" t="str">
        <f t="shared" si="192"/>
        <v>YK20</v>
      </c>
      <c r="AI6198" s="21">
        <v>216</v>
      </c>
      <c r="AJ6198" s="21">
        <f t="shared" si="193"/>
        <v>98.888888888888886</v>
      </c>
      <c r="AK6198" s="21" t="s">
        <v>2063</v>
      </c>
      <c r="AL6198" t="s">
        <v>2581</v>
      </c>
      <c r="AM6198" s="26" t="s">
        <v>38</v>
      </c>
      <c r="AN6198" t="s">
        <v>2033</v>
      </c>
    </row>
    <row r="6199" spans="1:40" ht="15" hidden="1" thickTop="1" x14ac:dyDescent="0.35">
      <c r="A6199" t="s">
        <v>23360</v>
      </c>
      <c r="B6199" t="s">
        <v>23317</v>
      </c>
      <c r="C6199" t="s">
        <v>3488</v>
      </c>
      <c r="D6199" t="s">
        <v>23318</v>
      </c>
      <c r="E6199" t="s">
        <v>2575</v>
      </c>
      <c r="F6199">
        <v>1</v>
      </c>
      <c r="G6199" t="s">
        <v>2609</v>
      </c>
      <c r="H6199" t="s">
        <v>2577</v>
      </c>
      <c r="I6199" t="s">
        <v>2076</v>
      </c>
      <c r="J6199" t="s">
        <v>2741</v>
      </c>
      <c r="K6199" t="s">
        <v>2742</v>
      </c>
      <c r="L6199" t="s">
        <v>2058</v>
      </c>
      <c r="M6199" t="s">
        <v>2059</v>
      </c>
      <c r="N6199">
        <v>1</v>
      </c>
      <c r="O6199">
        <v>17</v>
      </c>
      <c r="P6199">
        <v>7.0000000000000007E-2</v>
      </c>
      <c r="Q6199">
        <v>24480</v>
      </c>
      <c r="R6199">
        <v>0</v>
      </c>
      <c r="S6199">
        <v>0</v>
      </c>
      <c r="T6199">
        <v>0</v>
      </c>
      <c r="U6199">
        <v>1</v>
      </c>
      <c r="V6199">
        <v>17</v>
      </c>
      <c r="W6199">
        <v>7.0000000000000007E-2</v>
      </c>
      <c r="X6199">
        <v>0</v>
      </c>
      <c r="Y6199">
        <v>0</v>
      </c>
      <c r="Z6199">
        <v>0</v>
      </c>
      <c r="AA6199">
        <v>0</v>
      </c>
      <c r="AB6199">
        <v>0</v>
      </c>
      <c r="AC6199">
        <v>0</v>
      </c>
      <c r="AD6199">
        <v>0</v>
      </c>
      <c r="AE6199">
        <v>0</v>
      </c>
      <c r="AF6199">
        <v>0</v>
      </c>
      <c r="AG6199" t="s">
        <v>23319</v>
      </c>
      <c r="AH6199" s="21" t="str">
        <f t="shared" si="192"/>
        <v>YK20</v>
      </c>
      <c r="AI6199" s="21">
        <v>345.36</v>
      </c>
      <c r="AJ6199" s="21">
        <f t="shared" si="193"/>
        <v>99.930555555555557</v>
      </c>
      <c r="AK6199" s="21" t="s">
        <v>2060</v>
      </c>
      <c r="AL6199" t="s">
        <v>2613</v>
      </c>
      <c r="AM6199" s="26" t="s">
        <v>38</v>
      </c>
      <c r="AN6199" t="s">
        <v>2031</v>
      </c>
    </row>
    <row r="6200" spans="1:40" ht="15" hidden="1" thickTop="1" x14ac:dyDescent="0.35">
      <c r="A6200" t="s">
        <v>23363</v>
      </c>
      <c r="B6200" t="s">
        <v>23321</v>
      </c>
      <c r="C6200" t="s">
        <v>4320</v>
      </c>
      <c r="D6200" t="s">
        <v>23322</v>
      </c>
      <c r="E6200" t="s">
        <v>2938</v>
      </c>
      <c r="F6200">
        <v>1</v>
      </c>
      <c r="G6200" t="s">
        <v>2593</v>
      </c>
      <c r="H6200" t="s">
        <v>2056</v>
      </c>
      <c r="I6200" t="s">
        <v>2076</v>
      </c>
      <c r="J6200" t="s">
        <v>4322</v>
      </c>
      <c r="K6200" t="s">
        <v>65</v>
      </c>
      <c r="L6200" t="s">
        <v>2058</v>
      </c>
      <c r="M6200" t="s">
        <v>2170</v>
      </c>
      <c r="N6200">
        <v>4</v>
      </c>
      <c r="O6200">
        <v>126</v>
      </c>
      <c r="P6200">
        <v>0.82</v>
      </c>
      <c r="Q6200">
        <v>15300</v>
      </c>
      <c r="R6200">
        <v>3</v>
      </c>
      <c r="S6200">
        <v>61</v>
      </c>
      <c r="T6200">
        <v>0.4</v>
      </c>
      <c r="U6200">
        <v>1</v>
      </c>
      <c r="V6200">
        <v>65</v>
      </c>
      <c r="W6200">
        <v>0.42</v>
      </c>
      <c r="X6200">
        <v>0</v>
      </c>
      <c r="Y6200">
        <v>0</v>
      </c>
      <c r="Z6200">
        <v>0</v>
      </c>
      <c r="AA6200">
        <v>0</v>
      </c>
      <c r="AB6200">
        <v>0</v>
      </c>
      <c r="AC6200">
        <v>0</v>
      </c>
      <c r="AD6200">
        <v>0</v>
      </c>
      <c r="AE6200">
        <v>0</v>
      </c>
      <c r="AF6200">
        <v>0</v>
      </c>
      <c r="AG6200" t="s">
        <v>23323</v>
      </c>
      <c r="AH6200" s="21" t="str">
        <f t="shared" si="192"/>
        <v>YK20</v>
      </c>
      <c r="AI6200" s="21">
        <v>216</v>
      </c>
      <c r="AJ6200" s="21">
        <f t="shared" si="193"/>
        <v>99.17647058823529</v>
      </c>
      <c r="AK6200" s="21" t="s">
        <v>2063</v>
      </c>
      <c r="AL6200" t="s">
        <v>2527</v>
      </c>
      <c r="AM6200" s="26" t="s">
        <v>38</v>
      </c>
      <c r="AN6200" t="s">
        <v>2031</v>
      </c>
    </row>
    <row r="6201" spans="1:40" ht="15" hidden="1" thickTop="1" x14ac:dyDescent="0.35">
      <c r="A6201" t="s">
        <v>8897</v>
      </c>
      <c r="B6201" t="s">
        <v>23325</v>
      </c>
      <c r="C6201" t="s">
        <v>4320</v>
      </c>
      <c r="D6201" t="s">
        <v>23326</v>
      </c>
      <c r="E6201" t="s">
        <v>2938</v>
      </c>
      <c r="F6201">
        <v>1</v>
      </c>
      <c r="G6201" t="s">
        <v>2593</v>
      </c>
      <c r="H6201" t="s">
        <v>2056</v>
      </c>
      <c r="I6201" t="s">
        <v>2076</v>
      </c>
      <c r="J6201" t="s">
        <v>4322</v>
      </c>
      <c r="K6201" t="s">
        <v>65</v>
      </c>
      <c r="L6201" t="s">
        <v>2058</v>
      </c>
      <c r="M6201" t="s">
        <v>2170</v>
      </c>
      <c r="N6201">
        <v>2</v>
      </c>
      <c r="O6201">
        <v>153</v>
      </c>
      <c r="P6201">
        <v>1</v>
      </c>
      <c r="Q6201">
        <v>15300</v>
      </c>
      <c r="R6201">
        <v>1</v>
      </c>
      <c r="S6201">
        <v>87</v>
      </c>
      <c r="T6201">
        <v>0.56999999999999995</v>
      </c>
      <c r="U6201">
        <v>1</v>
      </c>
      <c r="V6201">
        <v>66</v>
      </c>
      <c r="W6201">
        <v>0.43</v>
      </c>
      <c r="X6201">
        <v>0</v>
      </c>
      <c r="Y6201">
        <v>0</v>
      </c>
      <c r="Z6201">
        <v>0</v>
      </c>
      <c r="AA6201">
        <v>0</v>
      </c>
      <c r="AB6201">
        <v>0</v>
      </c>
      <c r="AC6201">
        <v>0</v>
      </c>
      <c r="AD6201">
        <v>0</v>
      </c>
      <c r="AE6201">
        <v>0</v>
      </c>
      <c r="AF6201">
        <v>0</v>
      </c>
      <c r="AG6201" t="s">
        <v>23327</v>
      </c>
      <c r="AH6201" s="21" t="str">
        <f t="shared" si="192"/>
        <v>YK20</v>
      </c>
      <c r="AI6201" s="21">
        <v>216</v>
      </c>
      <c r="AJ6201" s="21">
        <f t="shared" si="193"/>
        <v>99</v>
      </c>
      <c r="AK6201" s="21" t="s">
        <v>2063</v>
      </c>
      <c r="AL6201" t="s">
        <v>2527</v>
      </c>
      <c r="AM6201" s="26" t="s">
        <v>38</v>
      </c>
      <c r="AN6201" t="s">
        <v>2031</v>
      </c>
    </row>
    <row r="6202" spans="1:40" ht="15" hidden="1" thickTop="1" x14ac:dyDescent="0.35">
      <c r="A6202" t="s">
        <v>23370</v>
      </c>
      <c r="B6202" t="s">
        <v>23329</v>
      </c>
      <c r="C6202" t="s">
        <v>4320</v>
      </c>
      <c r="D6202" t="s">
        <v>23330</v>
      </c>
      <c r="E6202" t="s">
        <v>2938</v>
      </c>
      <c r="F6202">
        <v>1</v>
      </c>
      <c r="G6202" t="s">
        <v>2593</v>
      </c>
      <c r="H6202" t="s">
        <v>2056</v>
      </c>
      <c r="I6202" t="s">
        <v>2076</v>
      </c>
      <c r="J6202" t="s">
        <v>4322</v>
      </c>
      <c r="K6202" t="s">
        <v>65</v>
      </c>
      <c r="L6202" t="s">
        <v>2058</v>
      </c>
      <c r="M6202" t="s">
        <v>2170</v>
      </c>
      <c r="N6202">
        <v>4</v>
      </c>
      <c r="O6202">
        <v>129</v>
      </c>
      <c r="P6202">
        <v>0.84</v>
      </c>
      <c r="Q6202">
        <v>15300</v>
      </c>
      <c r="R6202">
        <v>1</v>
      </c>
      <c r="S6202">
        <v>44</v>
      </c>
      <c r="T6202">
        <v>0.28999999999999998</v>
      </c>
      <c r="U6202">
        <v>3</v>
      </c>
      <c r="V6202">
        <v>85</v>
      </c>
      <c r="W6202">
        <v>0.56000000000000005</v>
      </c>
      <c r="X6202">
        <v>0</v>
      </c>
      <c r="Y6202">
        <v>0</v>
      </c>
      <c r="Z6202">
        <v>0</v>
      </c>
      <c r="AA6202">
        <v>0</v>
      </c>
      <c r="AB6202">
        <v>0</v>
      </c>
      <c r="AC6202">
        <v>0</v>
      </c>
      <c r="AD6202">
        <v>0</v>
      </c>
      <c r="AE6202">
        <v>0</v>
      </c>
      <c r="AF6202">
        <v>0</v>
      </c>
      <c r="AG6202" t="s">
        <v>23331</v>
      </c>
      <c r="AH6202" s="21" t="str">
        <f t="shared" si="192"/>
        <v>YK20</v>
      </c>
      <c r="AI6202" s="21">
        <v>216</v>
      </c>
      <c r="AJ6202" s="21">
        <f t="shared" si="193"/>
        <v>99.156862745098039</v>
      </c>
      <c r="AK6202" s="21" t="s">
        <v>2063</v>
      </c>
      <c r="AL6202" t="s">
        <v>2527</v>
      </c>
      <c r="AM6202" s="26" t="s">
        <v>38</v>
      </c>
      <c r="AN6202" t="s">
        <v>2031</v>
      </c>
    </row>
    <row r="6203" spans="1:40" ht="15" hidden="1" thickTop="1" x14ac:dyDescent="0.35">
      <c r="A6203" t="s">
        <v>23374</v>
      </c>
      <c r="B6203" t="s">
        <v>23333</v>
      </c>
      <c r="C6203" t="s">
        <v>4320</v>
      </c>
      <c r="D6203" t="s">
        <v>23334</v>
      </c>
      <c r="E6203" t="s">
        <v>2938</v>
      </c>
      <c r="F6203">
        <v>2</v>
      </c>
      <c r="G6203" t="s">
        <v>2593</v>
      </c>
      <c r="H6203" t="s">
        <v>2056</v>
      </c>
      <c r="I6203" t="s">
        <v>2076</v>
      </c>
      <c r="J6203" t="s">
        <v>4322</v>
      </c>
      <c r="K6203" t="s">
        <v>65</v>
      </c>
      <c r="L6203" t="s">
        <v>2058</v>
      </c>
      <c r="M6203" t="s">
        <v>2170</v>
      </c>
      <c r="N6203">
        <v>2</v>
      </c>
      <c r="O6203">
        <v>174</v>
      </c>
      <c r="P6203">
        <v>1.1399999999999999</v>
      </c>
      <c r="Q6203">
        <v>15300</v>
      </c>
      <c r="R6203">
        <v>0</v>
      </c>
      <c r="S6203">
        <v>0</v>
      </c>
      <c r="T6203">
        <v>0</v>
      </c>
      <c r="U6203">
        <v>2</v>
      </c>
      <c r="V6203">
        <v>174</v>
      </c>
      <c r="W6203">
        <v>1.1399999999999999</v>
      </c>
      <c r="X6203">
        <v>0</v>
      </c>
      <c r="Y6203">
        <v>0</v>
      </c>
      <c r="Z6203">
        <v>0</v>
      </c>
      <c r="AA6203">
        <v>0</v>
      </c>
      <c r="AB6203">
        <v>0</v>
      </c>
      <c r="AC6203">
        <v>0</v>
      </c>
      <c r="AD6203">
        <v>0</v>
      </c>
      <c r="AE6203">
        <v>0</v>
      </c>
      <c r="AF6203">
        <v>0</v>
      </c>
      <c r="AG6203" t="s">
        <v>23335</v>
      </c>
      <c r="AH6203" s="21" t="str">
        <f t="shared" si="192"/>
        <v>YK20</v>
      </c>
      <c r="AI6203" s="21">
        <v>216</v>
      </c>
      <c r="AJ6203" s="21">
        <f t="shared" si="193"/>
        <v>98.862745098039213</v>
      </c>
      <c r="AK6203" s="21" t="s">
        <v>2063</v>
      </c>
      <c r="AL6203" t="s">
        <v>2527</v>
      </c>
      <c r="AM6203" s="26" t="s">
        <v>38</v>
      </c>
      <c r="AN6203" t="s">
        <v>2031</v>
      </c>
    </row>
    <row r="6204" spans="1:40" ht="15" hidden="1" thickTop="1" x14ac:dyDescent="0.35">
      <c r="A6204" t="s">
        <v>23378</v>
      </c>
      <c r="B6204" t="s">
        <v>23337</v>
      </c>
      <c r="C6204" t="s">
        <v>3470</v>
      </c>
      <c r="D6204" t="s">
        <v>23338</v>
      </c>
      <c r="E6204" t="s">
        <v>2575</v>
      </c>
      <c r="F6204">
        <v>1</v>
      </c>
      <c r="G6204" t="s">
        <v>2600</v>
      </c>
      <c r="H6204" t="s">
        <v>2577</v>
      </c>
      <c r="I6204" t="s">
        <v>2076</v>
      </c>
      <c r="J6204" t="s">
        <v>2601</v>
      </c>
      <c r="K6204" t="s">
        <v>2602</v>
      </c>
      <c r="L6204" t="s">
        <v>2058</v>
      </c>
      <c r="M6204" t="s">
        <v>2170</v>
      </c>
      <c r="N6204">
        <v>3</v>
      </c>
      <c r="O6204">
        <v>67</v>
      </c>
      <c r="P6204">
        <v>0.44</v>
      </c>
      <c r="Q6204">
        <v>15300</v>
      </c>
      <c r="R6204">
        <v>2</v>
      </c>
      <c r="S6204">
        <v>27</v>
      </c>
      <c r="T6204">
        <v>0.18</v>
      </c>
      <c r="U6204">
        <v>1</v>
      </c>
      <c r="V6204">
        <v>40</v>
      </c>
      <c r="W6204">
        <v>0.26</v>
      </c>
      <c r="X6204">
        <v>0</v>
      </c>
      <c r="Y6204">
        <v>0</v>
      </c>
      <c r="Z6204">
        <v>0</v>
      </c>
      <c r="AA6204">
        <v>0</v>
      </c>
      <c r="AB6204">
        <v>0</v>
      </c>
      <c r="AC6204">
        <v>0</v>
      </c>
      <c r="AD6204">
        <v>0</v>
      </c>
      <c r="AE6204">
        <v>0</v>
      </c>
      <c r="AF6204">
        <v>0</v>
      </c>
      <c r="AG6204" t="s">
        <v>23339</v>
      </c>
      <c r="AH6204" s="21" t="str">
        <f t="shared" si="192"/>
        <v>YK20</v>
      </c>
      <c r="AI6204" s="21">
        <v>216</v>
      </c>
      <c r="AJ6204" s="21">
        <f t="shared" si="193"/>
        <v>99.562091503267979</v>
      </c>
      <c r="AK6204" s="21" t="s">
        <v>2060</v>
      </c>
      <c r="AL6204" t="s">
        <v>2551</v>
      </c>
      <c r="AM6204" s="26" t="s">
        <v>38</v>
      </c>
      <c r="AN6204" t="s">
        <v>2030</v>
      </c>
    </row>
    <row r="6205" spans="1:40" ht="15" hidden="1" thickTop="1" x14ac:dyDescent="0.35">
      <c r="A6205" t="s">
        <v>23382</v>
      </c>
      <c r="B6205" t="s">
        <v>23341</v>
      </c>
      <c r="C6205" t="s">
        <v>7933</v>
      </c>
      <c r="D6205" t="s">
        <v>23342</v>
      </c>
      <c r="E6205" t="s">
        <v>2646</v>
      </c>
      <c r="F6205">
        <v>1</v>
      </c>
      <c r="G6205" t="s">
        <v>2600</v>
      </c>
      <c r="H6205" t="s">
        <v>2577</v>
      </c>
      <c r="I6205" t="s">
        <v>2076</v>
      </c>
      <c r="J6205" t="s">
        <v>2601</v>
      </c>
      <c r="K6205" t="s">
        <v>2602</v>
      </c>
      <c r="L6205" t="s">
        <v>2058</v>
      </c>
      <c r="M6205" t="s">
        <v>2059</v>
      </c>
      <c r="N6205">
        <v>5</v>
      </c>
      <c r="O6205">
        <v>221</v>
      </c>
      <c r="P6205">
        <v>0.9</v>
      </c>
      <c r="Q6205">
        <v>24480</v>
      </c>
      <c r="R6205">
        <v>2</v>
      </c>
      <c r="S6205">
        <v>66</v>
      </c>
      <c r="T6205">
        <v>0.27</v>
      </c>
      <c r="U6205">
        <v>3</v>
      </c>
      <c r="V6205">
        <v>155</v>
      </c>
      <c r="W6205">
        <v>0.63</v>
      </c>
      <c r="X6205">
        <v>0</v>
      </c>
      <c r="Y6205">
        <v>0</v>
      </c>
      <c r="Z6205">
        <v>0</v>
      </c>
      <c r="AA6205">
        <v>0</v>
      </c>
      <c r="AB6205">
        <v>0</v>
      </c>
      <c r="AC6205">
        <v>0</v>
      </c>
      <c r="AD6205">
        <v>0</v>
      </c>
      <c r="AE6205">
        <v>0</v>
      </c>
      <c r="AF6205">
        <v>0</v>
      </c>
      <c r="AG6205" t="s">
        <v>23343</v>
      </c>
      <c r="AH6205" s="21" t="str">
        <f t="shared" si="192"/>
        <v>YK20</v>
      </c>
      <c r="AI6205" s="21">
        <v>345.36</v>
      </c>
      <c r="AJ6205" s="21">
        <f t="shared" si="193"/>
        <v>99.097222222222229</v>
      </c>
      <c r="AK6205" s="21" t="s">
        <v>2063</v>
      </c>
      <c r="AL6205" t="s">
        <v>2551</v>
      </c>
      <c r="AM6205" s="26" t="s">
        <v>38</v>
      </c>
      <c r="AN6205" t="s">
        <v>2033</v>
      </c>
    </row>
    <row r="6206" spans="1:40" ht="15" hidden="1" thickTop="1" x14ac:dyDescent="0.35">
      <c r="A6206" t="s">
        <v>23386</v>
      </c>
      <c r="B6206" t="s">
        <v>23345</v>
      </c>
      <c r="C6206" t="s">
        <v>4767</v>
      </c>
      <c r="D6206" t="s">
        <v>23346</v>
      </c>
      <c r="E6206" t="s">
        <v>2646</v>
      </c>
      <c r="F6206">
        <v>1</v>
      </c>
      <c r="G6206" t="s">
        <v>2600</v>
      </c>
      <c r="H6206" t="s">
        <v>2577</v>
      </c>
      <c r="I6206" t="s">
        <v>2076</v>
      </c>
      <c r="J6206" t="s">
        <v>2601</v>
      </c>
      <c r="K6206" t="s">
        <v>2602</v>
      </c>
      <c r="L6206" t="s">
        <v>2058</v>
      </c>
      <c r="M6206" t="s">
        <v>2170</v>
      </c>
      <c r="N6206">
        <v>4</v>
      </c>
      <c r="O6206">
        <v>53</v>
      </c>
      <c r="P6206">
        <v>0.35</v>
      </c>
      <c r="Q6206">
        <v>15300</v>
      </c>
      <c r="R6206">
        <v>0</v>
      </c>
      <c r="S6206">
        <v>0</v>
      </c>
      <c r="T6206">
        <v>0</v>
      </c>
      <c r="U6206">
        <v>4</v>
      </c>
      <c r="V6206">
        <v>53</v>
      </c>
      <c r="W6206">
        <v>0.35</v>
      </c>
      <c r="X6206">
        <v>0</v>
      </c>
      <c r="Y6206">
        <v>0</v>
      </c>
      <c r="Z6206">
        <v>0</v>
      </c>
      <c r="AA6206">
        <v>0</v>
      </c>
      <c r="AB6206">
        <v>0</v>
      </c>
      <c r="AC6206">
        <v>0</v>
      </c>
      <c r="AD6206">
        <v>0</v>
      </c>
      <c r="AE6206">
        <v>0</v>
      </c>
      <c r="AF6206">
        <v>0</v>
      </c>
      <c r="AG6206" t="s">
        <v>23347</v>
      </c>
      <c r="AH6206" s="21" t="str">
        <f t="shared" si="192"/>
        <v>YK20</v>
      </c>
      <c r="AI6206" s="21">
        <v>216</v>
      </c>
      <c r="AJ6206" s="21">
        <f t="shared" si="193"/>
        <v>99.653594771241828</v>
      </c>
      <c r="AK6206" s="21" t="s">
        <v>2060</v>
      </c>
      <c r="AL6206" t="s">
        <v>2551</v>
      </c>
      <c r="AM6206" s="26" t="s">
        <v>38</v>
      </c>
      <c r="AN6206" t="s">
        <v>2030</v>
      </c>
    </row>
    <row r="6207" spans="1:40" ht="15" hidden="1" thickTop="1" x14ac:dyDescent="0.35">
      <c r="A6207" t="s">
        <v>23390</v>
      </c>
      <c r="B6207" t="s">
        <v>23349</v>
      </c>
      <c r="C6207" t="s">
        <v>4062</v>
      </c>
      <c r="D6207" t="s">
        <v>23350</v>
      </c>
      <c r="E6207" t="s">
        <v>2646</v>
      </c>
      <c r="F6207">
        <v>1</v>
      </c>
      <c r="G6207" t="s">
        <v>2600</v>
      </c>
      <c r="H6207" t="s">
        <v>2577</v>
      </c>
      <c r="I6207" t="s">
        <v>2076</v>
      </c>
      <c r="J6207" t="s">
        <v>2647</v>
      </c>
      <c r="K6207" t="s">
        <v>2602</v>
      </c>
      <c r="L6207" t="s">
        <v>2058</v>
      </c>
      <c r="M6207" t="s">
        <v>2488</v>
      </c>
      <c r="N6207">
        <v>5</v>
      </c>
      <c r="O6207">
        <v>164</v>
      </c>
      <c r="P6207">
        <v>1</v>
      </c>
      <c r="Q6207">
        <v>16320</v>
      </c>
      <c r="R6207">
        <v>1</v>
      </c>
      <c r="S6207">
        <v>52</v>
      </c>
      <c r="T6207">
        <v>0.32</v>
      </c>
      <c r="U6207">
        <v>4</v>
      </c>
      <c r="V6207">
        <v>112</v>
      </c>
      <c r="W6207">
        <v>0.69</v>
      </c>
      <c r="X6207">
        <v>0</v>
      </c>
      <c r="Y6207">
        <v>0</v>
      </c>
      <c r="Z6207">
        <v>0</v>
      </c>
      <c r="AA6207">
        <v>0</v>
      </c>
      <c r="AB6207">
        <v>0</v>
      </c>
      <c r="AC6207">
        <v>0</v>
      </c>
      <c r="AD6207">
        <v>0</v>
      </c>
      <c r="AE6207">
        <v>0</v>
      </c>
      <c r="AF6207">
        <v>0</v>
      </c>
      <c r="AG6207" t="s">
        <v>23351</v>
      </c>
      <c r="AH6207" s="21" t="str">
        <f t="shared" si="192"/>
        <v>YK20</v>
      </c>
      <c r="AI6207" s="21">
        <v>230.40000000000003</v>
      </c>
      <c r="AJ6207" s="21">
        <f t="shared" si="193"/>
        <v>98.995098039215691</v>
      </c>
      <c r="AK6207" s="21" t="s">
        <v>2063</v>
      </c>
      <c r="AL6207" t="s">
        <v>2551</v>
      </c>
      <c r="AM6207" s="26" t="s">
        <v>38</v>
      </c>
      <c r="AN6207" t="s">
        <v>2031</v>
      </c>
    </row>
    <row r="6208" spans="1:40" ht="15" hidden="1" thickTop="1" x14ac:dyDescent="0.35">
      <c r="A6208" t="s">
        <v>23394</v>
      </c>
      <c r="B6208" t="s">
        <v>23353</v>
      </c>
      <c r="C6208" t="s">
        <v>3470</v>
      </c>
      <c r="D6208" t="s">
        <v>23354</v>
      </c>
      <c r="E6208" t="s">
        <v>2575</v>
      </c>
      <c r="F6208">
        <v>1</v>
      </c>
      <c r="G6208" t="s">
        <v>2600</v>
      </c>
      <c r="H6208" t="s">
        <v>2577</v>
      </c>
      <c r="I6208" t="s">
        <v>2076</v>
      </c>
      <c r="J6208" t="s">
        <v>2601</v>
      </c>
      <c r="K6208" t="s">
        <v>2602</v>
      </c>
      <c r="L6208" t="s">
        <v>2058</v>
      </c>
      <c r="M6208" t="s">
        <v>2170</v>
      </c>
      <c r="N6208">
        <v>5</v>
      </c>
      <c r="O6208">
        <v>106</v>
      </c>
      <c r="P6208">
        <v>0.69</v>
      </c>
      <c r="Q6208">
        <v>15300</v>
      </c>
      <c r="R6208">
        <v>4</v>
      </c>
      <c r="S6208">
        <v>82</v>
      </c>
      <c r="T6208">
        <v>0.54</v>
      </c>
      <c r="U6208">
        <v>1</v>
      </c>
      <c r="V6208">
        <v>24</v>
      </c>
      <c r="W6208">
        <v>0.16</v>
      </c>
      <c r="X6208">
        <v>0</v>
      </c>
      <c r="Y6208">
        <v>0</v>
      </c>
      <c r="Z6208">
        <v>0</v>
      </c>
      <c r="AA6208">
        <v>0</v>
      </c>
      <c r="AB6208">
        <v>0</v>
      </c>
      <c r="AC6208">
        <v>0</v>
      </c>
      <c r="AD6208">
        <v>0</v>
      </c>
      <c r="AE6208">
        <v>0</v>
      </c>
      <c r="AF6208">
        <v>0</v>
      </c>
      <c r="AG6208" t="s">
        <v>23355</v>
      </c>
      <c r="AH6208" s="21" t="str">
        <f t="shared" si="192"/>
        <v>YK20</v>
      </c>
      <c r="AI6208" s="21">
        <v>216</v>
      </c>
      <c r="AJ6208" s="21">
        <f t="shared" si="193"/>
        <v>99.307189542483655</v>
      </c>
      <c r="AK6208" s="21" t="s">
        <v>2060</v>
      </c>
      <c r="AL6208" t="s">
        <v>2551</v>
      </c>
      <c r="AM6208" s="26" t="s">
        <v>38</v>
      </c>
      <c r="AN6208" t="s">
        <v>2030</v>
      </c>
    </row>
    <row r="6209" spans="1:40" ht="15" hidden="1" thickTop="1" x14ac:dyDescent="0.35">
      <c r="A6209" t="s">
        <v>23398</v>
      </c>
      <c r="B6209" t="s">
        <v>23357</v>
      </c>
      <c r="C6209" t="s">
        <v>8244</v>
      </c>
      <c r="D6209" t="s">
        <v>23358</v>
      </c>
      <c r="E6209" t="s">
        <v>2575</v>
      </c>
      <c r="F6209">
        <v>1</v>
      </c>
      <c r="G6209" t="s">
        <v>2576</v>
      </c>
      <c r="H6209" t="s">
        <v>2577</v>
      </c>
      <c r="I6209" t="s">
        <v>2076</v>
      </c>
      <c r="J6209" t="s">
        <v>2858</v>
      </c>
      <c r="K6209" t="s">
        <v>2742</v>
      </c>
      <c r="L6209" t="s">
        <v>2058</v>
      </c>
      <c r="M6209" t="s">
        <v>2059</v>
      </c>
      <c r="N6209">
        <v>0</v>
      </c>
      <c r="O6209">
        <v>0</v>
      </c>
      <c r="P6209">
        <v>0</v>
      </c>
      <c r="Q6209">
        <v>24480</v>
      </c>
      <c r="R6209">
        <v>0</v>
      </c>
      <c r="S6209">
        <v>0</v>
      </c>
      <c r="T6209">
        <v>0</v>
      </c>
      <c r="U6209">
        <v>0</v>
      </c>
      <c r="V6209">
        <v>0</v>
      </c>
      <c r="W6209">
        <v>0</v>
      </c>
      <c r="X6209">
        <v>0</v>
      </c>
      <c r="Y6209">
        <v>0</v>
      </c>
      <c r="Z6209">
        <v>0</v>
      </c>
      <c r="AA6209">
        <v>0</v>
      </c>
      <c r="AB6209">
        <v>0</v>
      </c>
      <c r="AC6209">
        <v>0</v>
      </c>
      <c r="AD6209">
        <v>0</v>
      </c>
      <c r="AE6209">
        <v>0</v>
      </c>
      <c r="AF6209">
        <v>0</v>
      </c>
      <c r="AG6209" t="s">
        <v>23359</v>
      </c>
      <c r="AH6209" s="21" t="str">
        <f t="shared" si="192"/>
        <v>YK20</v>
      </c>
      <c r="AI6209" s="21">
        <v>345.36</v>
      </c>
      <c r="AJ6209" s="21">
        <f t="shared" si="193"/>
        <v>100</v>
      </c>
      <c r="AK6209" s="21" t="s">
        <v>2060</v>
      </c>
      <c r="AL6209" t="s">
        <v>2551</v>
      </c>
      <c r="AM6209" s="26" t="s">
        <v>38</v>
      </c>
      <c r="AN6209" t="s">
        <v>2030</v>
      </c>
    </row>
    <row r="6210" spans="1:40" ht="15" hidden="1" thickTop="1" x14ac:dyDescent="0.35">
      <c r="A6210" t="s">
        <v>23402</v>
      </c>
      <c r="B6210" t="s">
        <v>23361</v>
      </c>
      <c r="C6210" t="s">
        <v>8244</v>
      </c>
      <c r="D6210" t="s">
        <v>23358</v>
      </c>
      <c r="E6210" t="s">
        <v>2575</v>
      </c>
      <c r="F6210">
        <v>1</v>
      </c>
      <c r="G6210" t="s">
        <v>2576</v>
      </c>
      <c r="H6210" t="s">
        <v>2577</v>
      </c>
      <c r="I6210" t="s">
        <v>2076</v>
      </c>
      <c r="J6210" t="s">
        <v>2858</v>
      </c>
      <c r="K6210" t="s">
        <v>2742</v>
      </c>
      <c r="L6210" t="s">
        <v>2058</v>
      </c>
      <c r="M6210" t="s">
        <v>2059</v>
      </c>
      <c r="N6210">
        <v>3</v>
      </c>
      <c r="O6210">
        <v>79</v>
      </c>
      <c r="P6210">
        <v>0.32</v>
      </c>
      <c r="Q6210">
        <v>24480</v>
      </c>
      <c r="R6210">
        <v>0</v>
      </c>
      <c r="S6210">
        <v>0</v>
      </c>
      <c r="T6210">
        <v>0</v>
      </c>
      <c r="U6210">
        <v>3</v>
      </c>
      <c r="V6210">
        <v>79</v>
      </c>
      <c r="W6210">
        <v>0.32</v>
      </c>
      <c r="X6210">
        <v>0</v>
      </c>
      <c r="Y6210">
        <v>0</v>
      </c>
      <c r="Z6210">
        <v>0</v>
      </c>
      <c r="AA6210">
        <v>0</v>
      </c>
      <c r="AB6210">
        <v>0</v>
      </c>
      <c r="AC6210">
        <v>0</v>
      </c>
      <c r="AD6210">
        <v>0</v>
      </c>
      <c r="AE6210">
        <v>0</v>
      </c>
      <c r="AF6210">
        <v>0</v>
      </c>
      <c r="AG6210" t="s">
        <v>23362</v>
      </c>
      <c r="AH6210" s="21" t="str">
        <f t="shared" si="192"/>
        <v>YK20</v>
      </c>
      <c r="AI6210" s="21">
        <v>345.36</v>
      </c>
      <c r="AJ6210" s="21">
        <f t="shared" si="193"/>
        <v>99.677287581699346</v>
      </c>
      <c r="AK6210" s="21" t="s">
        <v>2060</v>
      </c>
      <c r="AL6210" t="s">
        <v>2551</v>
      </c>
      <c r="AM6210" s="26" t="s">
        <v>38</v>
      </c>
      <c r="AN6210" t="s">
        <v>2030</v>
      </c>
    </row>
    <row r="6211" spans="1:40" ht="15" hidden="1" thickTop="1" x14ac:dyDescent="0.35">
      <c r="A6211" t="s">
        <v>23406</v>
      </c>
      <c r="B6211" t="s">
        <v>23364</v>
      </c>
      <c r="C6211" t="s">
        <v>2573</v>
      </c>
      <c r="D6211" t="s">
        <v>23365</v>
      </c>
      <c r="E6211" t="s">
        <v>2857</v>
      </c>
      <c r="F6211">
        <v>1</v>
      </c>
      <c r="G6211" t="s">
        <v>2576</v>
      </c>
      <c r="H6211" t="s">
        <v>2577</v>
      </c>
      <c r="I6211" t="s">
        <v>2076</v>
      </c>
      <c r="J6211" t="s">
        <v>2578</v>
      </c>
      <c r="K6211" t="s">
        <v>2579</v>
      </c>
      <c r="L6211" t="s">
        <v>2058</v>
      </c>
      <c r="M6211" t="s">
        <v>2726</v>
      </c>
      <c r="N6211">
        <v>0</v>
      </c>
      <c r="O6211">
        <v>0</v>
      </c>
      <c r="P6211">
        <v>0</v>
      </c>
      <c r="Q6211">
        <v>17340</v>
      </c>
      <c r="R6211">
        <v>0</v>
      </c>
      <c r="S6211">
        <v>0</v>
      </c>
      <c r="T6211">
        <v>0</v>
      </c>
      <c r="U6211">
        <v>0</v>
      </c>
      <c r="V6211">
        <v>0</v>
      </c>
      <c r="W6211">
        <v>0</v>
      </c>
      <c r="X6211">
        <v>0</v>
      </c>
      <c r="Y6211">
        <v>0</v>
      </c>
      <c r="Z6211">
        <v>0</v>
      </c>
      <c r="AA6211">
        <v>0</v>
      </c>
      <c r="AB6211">
        <v>0</v>
      </c>
      <c r="AC6211">
        <v>0</v>
      </c>
      <c r="AD6211">
        <v>0</v>
      </c>
      <c r="AE6211">
        <v>0</v>
      </c>
      <c r="AF6211">
        <v>0</v>
      </c>
      <c r="AG6211" t="s">
        <v>23366</v>
      </c>
      <c r="AH6211" s="21" t="str">
        <f t="shared" si="192"/>
        <v>YK20</v>
      </c>
      <c r="AI6211" s="21">
        <v>244.56000000000003</v>
      </c>
      <c r="AJ6211" s="21">
        <f t="shared" si="193"/>
        <v>100</v>
      </c>
      <c r="AK6211" s="21" t="s">
        <v>2060</v>
      </c>
      <c r="AL6211" t="s">
        <v>2581</v>
      </c>
      <c r="AM6211" s="26" t="s">
        <v>38</v>
      </c>
      <c r="AN6211" t="s">
        <v>2030</v>
      </c>
    </row>
    <row r="6212" spans="1:40" ht="15" hidden="1" thickTop="1" x14ac:dyDescent="0.35">
      <c r="A6212" t="s">
        <v>23410</v>
      </c>
      <c r="B6212" t="s">
        <v>23367</v>
      </c>
      <c r="C6212" t="s">
        <v>4416</v>
      </c>
      <c r="D6212" t="s">
        <v>23368</v>
      </c>
      <c r="E6212" t="s">
        <v>2608</v>
      </c>
      <c r="F6212">
        <v>1</v>
      </c>
      <c r="G6212" t="s">
        <v>2576</v>
      </c>
      <c r="H6212" t="s">
        <v>2577</v>
      </c>
      <c r="I6212" t="s">
        <v>2076</v>
      </c>
      <c r="J6212" t="s">
        <v>2764</v>
      </c>
      <c r="K6212" t="s">
        <v>2765</v>
      </c>
      <c r="L6212" t="s">
        <v>2058</v>
      </c>
      <c r="M6212" t="s">
        <v>2059</v>
      </c>
      <c r="N6212">
        <v>7</v>
      </c>
      <c r="O6212">
        <v>504</v>
      </c>
      <c r="P6212">
        <v>2.06</v>
      </c>
      <c r="Q6212">
        <v>24480</v>
      </c>
      <c r="R6212">
        <v>1</v>
      </c>
      <c r="S6212">
        <v>34</v>
      </c>
      <c r="T6212">
        <v>0.14000000000000001</v>
      </c>
      <c r="U6212">
        <v>6</v>
      </c>
      <c r="V6212">
        <v>470</v>
      </c>
      <c r="W6212">
        <v>1.92</v>
      </c>
      <c r="X6212">
        <v>0</v>
      </c>
      <c r="Y6212">
        <v>0</v>
      </c>
      <c r="Z6212">
        <v>0</v>
      </c>
      <c r="AA6212">
        <v>0</v>
      </c>
      <c r="AB6212">
        <v>0</v>
      </c>
      <c r="AC6212">
        <v>0</v>
      </c>
      <c r="AD6212">
        <v>0</v>
      </c>
      <c r="AE6212">
        <v>0</v>
      </c>
      <c r="AF6212">
        <v>0</v>
      </c>
      <c r="AG6212" t="s">
        <v>23369</v>
      </c>
      <c r="AH6212" s="21" t="str">
        <f t="shared" si="192"/>
        <v>YK20</v>
      </c>
      <c r="AI6212" s="21">
        <v>345.36</v>
      </c>
      <c r="AJ6212" s="21">
        <f t="shared" si="193"/>
        <v>97.941176470588232</v>
      </c>
      <c r="AK6212" s="21" t="s">
        <v>2063</v>
      </c>
      <c r="AL6212" t="s">
        <v>2613</v>
      </c>
      <c r="AM6212" s="26" t="s">
        <v>38</v>
      </c>
      <c r="AN6212" t="s">
        <v>2030</v>
      </c>
    </row>
    <row r="6213" spans="1:40" ht="15" hidden="1" thickTop="1" x14ac:dyDescent="0.35">
      <c r="A6213" t="s">
        <v>23414</v>
      </c>
      <c r="B6213" t="s">
        <v>23371</v>
      </c>
      <c r="C6213" t="s">
        <v>2739</v>
      </c>
      <c r="D6213" t="s">
        <v>23372</v>
      </c>
      <c r="E6213" t="s">
        <v>2575</v>
      </c>
      <c r="F6213">
        <v>1</v>
      </c>
      <c r="G6213" t="s">
        <v>2576</v>
      </c>
      <c r="H6213" t="s">
        <v>2577</v>
      </c>
      <c r="I6213" t="s">
        <v>2076</v>
      </c>
      <c r="J6213" t="s">
        <v>2741</v>
      </c>
      <c r="K6213" t="s">
        <v>2742</v>
      </c>
      <c r="L6213" t="s">
        <v>2058</v>
      </c>
      <c r="M6213" t="s">
        <v>2059</v>
      </c>
      <c r="N6213">
        <v>2</v>
      </c>
      <c r="O6213">
        <v>54</v>
      </c>
      <c r="P6213">
        <v>0.22</v>
      </c>
      <c r="Q6213">
        <v>24480</v>
      </c>
      <c r="R6213">
        <v>0</v>
      </c>
      <c r="S6213">
        <v>0</v>
      </c>
      <c r="T6213">
        <v>0</v>
      </c>
      <c r="U6213">
        <v>2</v>
      </c>
      <c r="V6213">
        <v>54</v>
      </c>
      <c r="W6213">
        <v>0.22</v>
      </c>
      <c r="X6213">
        <v>0</v>
      </c>
      <c r="Y6213">
        <v>0</v>
      </c>
      <c r="Z6213">
        <v>0</v>
      </c>
      <c r="AA6213">
        <v>0</v>
      </c>
      <c r="AB6213">
        <v>0</v>
      </c>
      <c r="AC6213">
        <v>0</v>
      </c>
      <c r="AD6213">
        <v>0</v>
      </c>
      <c r="AE6213">
        <v>0</v>
      </c>
      <c r="AF6213">
        <v>0</v>
      </c>
      <c r="AG6213" t="s">
        <v>23373</v>
      </c>
      <c r="AH6213" s="21" t="str">
        <f t="shared" si="192"/>
        <v>YK20</v>
      </c>
      <c r="AI6213" s="21">
        <v>345.36</v>
      </c>
      <c r="AJ6213" s="21">
        <f t="shared" si="193"/>
        <v>99.779411764705884</v>
      </c>
      <c r="AK6213" s="21" t="s">
        <v>2060</v>
      </c>
      <c r="AL6213" t="s">
        <v>2613</v>
      </c>
      <c r="AM6213" s="26" t="s">
        <v>38</v>
      </c>
      <c r="AN6213" t="s">
        <v>2030</v>
      </c>
    </row>
    <row r="6214" spans="1:40" ht="15" hidden="1" thickTop="1" x14ac:dyDescent="0.35">
      <c r="A6214" t="s">
        <v>23418</v>
      </c>
      <c r="B6214" t="s">
        <v>23375</v>
      </c>
      <c r="C6214" t="s">
        <v>7949</v>
      </c>
      <c r="D6214" t="s">
        <v>23376</v>
      </c>
      <c r="E6214" t="s">
        <v>2705</v>
      </c>
      <c r="F6214">
        <v>2</v>
      </c>
      <c r="G6214" t="s">
        <v>2593</v>
      </c>
      <c r="H6214" t="s">
        <v>2056</v>
      </c>
      <c r="I6214" t="s">
        <v>2076</v>
      </c>
      <c r="J6214" t="s">
        <v>7951</v>
      </c>
      <c r="K6214" t="s">
        <v>65</v>
      </c>
      <c r="L6214" t="s">
        <v>2058</v>
      </c>
      <c r="M6214" t="s">
        <v>2170</v>
      </c>
      <c r="N6214">
        <v>10</v>
      </c>
      <c r="O6214">
        <v>680</v>
      </c>
      <c r="P6214">
        <v>4.4400000000000004</v>
      </c>
      <c r="Q6214">
        <v>15300</v>
      </c>
      <c r="R6214">
        <v>6</v>
      </c>
      <c r="S6214">
        <v>340</v>
      </c>
      <c r="T6214">
        <v>2.2200000000000002</v>
      </c>
      <c r="U6214">
        <v>4</v>
      </c>
      <c r="V6214">
        <v>340</v>
      </c>
      <c r="W6214">
        <v>2.2200000000000002</v>
      </c>
      <c r="X6214">
        <v>0</v>
      </c>
      <c r="Y6214">
        <v>0</v>
      </c>
      <c r="Z6214">
        <v>0</v>
      </c>
      <c r="AA6214">
        <v>0</v>
      </c>
      <c r="AB6214">
        <v>0</v>
      </c>
      <c r="AC6214">
        <v>0</v>
      </c>
      <c r="AD6214">
        <v>0</v>
      </c>
      <c r="AE6214">
        <v>0</v>
      </c>
      <c r="AF6214">
        <v>0</v>
      </c>
      <c r="AG6214" t="s">
        <v>23377</v>
      </c>
      <c r="AH6214" s="21" t="str">
        <f t="shared" si="192"/>
        <v>YK20</v>
      </c>
      <c r="AI6214" s="21">
        <v>216</v>
      </c>
      <c r="AJ6214" s="21">
        <f t="shared" si="193"/>
        <v>95.555555555555557</v>
      </c>
      <c r="AK6214" s="21" t="s">
        <v>2063</v>
      </c>
      <c r="AL6214" t="s">
        <v>2527</v>
      </c>
      <c r="AM6214" s="26" t="s">
        <v>38</v>
      </c>
      <c r="AN6214" t="s">
        <v>2030</v>
      </c>
    </row>
    <row r="6215" spans="1:40" ht="15" hidden="1" thickTop="1" x14ac:dyDescent="0.35">
      <c r="A6215" t="s">
        <v>23422</v>
      </c>
      <c r="B6215" t="s">
        <v>23379</v>
      </c>
      <c r="C6215" t="s">
        <v>2762</v>
      </c>
      <c r="D6215" t="s">
        <v>23380</v>
      </c>
      <c r="E6215" t="s">
        <v>2608</v>
      </c>
      <c r="F6215">
        <v>1</v>
      </c>
      <c r="G6215" t="s">
        <v>2609</v>
      </c>
      <c r="H6215" t="s">
        <v>2577</v>
      </c>
      <c r="I6215" t="s">
        <v>2076</v>
      </c>
      <c r="J6215" t="s">
        <v>2764</v>
      </c>
      <c r="K6215" t="s">
        <v>2765</v>
      </c>
      <c r="L6215" t="s">
        <v>2058</v>
      </c>
      <c r="M6215" t="s">
        <v>2059</v>
      </c>
      <c r="N6215">
        <v>10</v>
      </c>
      <c r="O6215">
        <v>419</v>
      </c>
      <c r="P6215">
        <v>1.71</v>
      </c>
      <c r="Q6215">
        <v>24480</v>
      </c>
      <c r="R6215">
        <v>6</v>
      </c>
      <c r="S6215">
        <v>163</v>
      </c>
      <c r="T6215">
        <v>0.67</v>
      </c>
      <c r="U6215">
        <v>4</v>
      </c>
      <c r="V6215">
        <v>256</v>
      </c>
      <c r="W6215">
        <v>1.05</v>
      </c>
      <c r="X6215">
        <v>0</v>
      </c>
      <c r="Y6215">
        <v>0</v>
      </c>
      <c r="Z6215">
        <v>0</v>
      </c>
      <c r="AA6215">
        <v>0</v>
      </c>
      <c r="AB6215">
        <v>0</v>
      </c>
      <c r="AC6215">
        <v>0</v>
      </c>
      <c r="AD6215">
        <v>0</v>
      </c>
      <c r="AE6215">
        <v>0</v>
      </c>
      <c r="AF6215">
        <v>0</v>
      </c>
      <c r="AG6215" t="s">
        <v>23381</v>
      </c>
      <c r="AH6215" s="21" t="str">
        <f t="shared" ref="AH6215:AH6278" si="194">LEFT(AG6215,4)</f>
        <v>YK20</v>
      </c>
      <c r="AI6215" s="21">
        <v>345.36</v>
      </c>
      <c r="AJ6215" s="21">
        <f t="shared" ref="AJ6215:AJ6278" si="195">100-(O6215/Q6215*100)</f>
        <v>98.28839869281046</v>
      </c>
      <c r="AK6215" s="21" t="s">
        <v>2063</v>
      </c>
      <c r="AL6215" t="s">
        <v>2613</v>
      </c>
      <c r="AM6215" s="26" t="s">
        <v>38</v>
      </c>
      <c r="AN6215" t="s">
        <v>2032</v>
      </c>
    </row>
    <row r="6216" spans="1:40" ht="15" hidden="1" thickTop="1" x14ac:dyDescent="0.35">
      <c r="A6216" t="s">
        <v>23426</v>
      </c>
      <c r="B6216" t="s">
        <v>23383</v>
      </c>
      <c r="C6216" t="s">
        <v>3493</v>
      </c>
      <c r="D6216" t="s">
        <v>23384</v>
      </c>
      <c r="E6216" t="s">
        <v>2575</v>
      </c>
      <c r="F6216">
        <v>1</v>
      </c>
      <c r="G6216" t="s">
        <v>2576</v>
      </c>
      <c r="H6216" t="s">
        <v>2577</v>
      </c>
      <c r="I6216" t="s">
        <v>2076</v>
      </c>
      <c r="J6216" t="s">
        <v>2578</v>
      </c>
      <c r="K6216" t="s">
        <v>2579</v>
      </c>
      <c r="L6216" t="s">
        <v>2058</v>
      </c>
      <c r="M6216" t="s">
        <v>2982</v>
      </c>
      <c r="N6216">
        <v>5</v>
      </c>
      <c r="O6216">
        <v>80</v>
      </c>
      <c r="P6216">
        <v>0.56000000000000005</v>
      </c>
      <c r="Q6216">
        <v>14280</v>
      </c>
      <c r="R6216">
        <v>0</v>
      </c>
      <c r="S6216">
        <v>0</v>
      </c>
      <c r="T6216">
        <v>0</v>
      </c>
      <c r="U6216">
        <v>0</v>
      </c>
      <c r="V6216">
        <v>0</v>
      </c>
      <c r="W6216">
        <v>0</v>
      </c>
      <c r="X6216">
        <v>0</v>
      </c>
      <c r="Y6216">
        <v>0</v>
      </c>
      <c r="Z6216">
        <v>0</v>
      </c>
      <c r="AA6216">
        <v>5</v>
      </c>
      <c r="AB6216">
        <v>80</v>
      </c>
      <c r="AC6216">
        <v>0.56000000000000005</v>
      </c>
      <c r="AD6216">
        <v>0</v>
      </c>
      <c r="AE6216">
        <v>0</v>
      </c>
      <c r="AF6216">
        <v>0</v>
      </c>
      <c r="AG6216" t="s">
        <v>23385</v>
      </c>
      <c r="AH6216" s="21" t="str">
        <f t="shared" si="194"/>
        <v>YK20</v>
      </c>
      <c r="AI6216" s="21">
        <v>201.59999999999997</v>
      </c>
      <c r="AJ6216" s="21">
        <f t="shared" si="195"/>
        <v>99.439775910364148</v>
      </c>
      <c r="AK6216" s="21" t="s">
        <v>2060</v>
      </c>
      <c r="AL6216" t="s">
        <v>2581</v>
      </c>
      <c r="AM6216" s="26" t="s">
        <v>38</v>
      </c>
      <c r="AN6216" t="s">
        <v>2029</v>
      </c>
    </row>
    <row r="6217" spans="1:40" ht="15" hidden="1" thickTop="1" x14ac:dyDescent="0.35">
      <c r="A6217" t="s">
        <v>23430</v>
      </c>
      <c r="B6217" t="s">
        <v>23387</v>
      </c>
      <c r="C6217" t="s">
        <v>3470</v>
      </c>
      <c r="D6217" t="s">
        <v>23388</v>
      </c>
      <c r="E6217" t="s">
        <v>2575</v>
      </c>
      <c r="F6217">
        <v>1</v>
      </c>
      <c r="G6217" t="s">
        <v>2600</v>
      </c>
      <c r="H6217" t="s">
        <v>2577</v>
      </c>
      <c r="I6217" t="s">
        <v>2076</v>
      </c>
      <c r="J6217" t="s">
        <v>2601</v>
      </c>
      <c r="K6217" t="s">
        <v>2602</v>
      </c>
      <c r="L6217" t="s">
        <v>2058</v>
      </c>
      <c r="M6217" t="s">
        <v>2982</v>
      </c>
      <c r="N6217">
        <v>3</v>
      </c>
      <c r="O6217">
        <v>103</v>
      </c>
      <c r="P6217">
        <v>0.72</v>
      </c>
      <c r="Q6217">
        <v>14280</v>
      </c>
      <c r="R6217">
        <v>1</v>
      </c>
      <c r="S6217">
        <v>36</v>
      </c>
      <c r="T6217">
        <v>0.25</v>
      </c>
      <c r="U6217">
        <v>2</v>
      </c>
      <c r="V6217">
        <v>67</v>
      </c>
      <c r="W6217">
        <v>0.47</v>
      </c>
      <c r="X6217">
        <v>0</v>
      </c>
      <c r="Y6217">
        <v>0</v>
      </c>
      <c r="Z6217">
        <v>0</v>
      </c>
      <c r="AA6217">
        <v>0</v>
      </c>
      <c r="AB6217">
        <v>0</v>
      </c>
      <c r="AC6217">
        <v>0</v>
      </c>
      <c r="AD6217">
        <v>0</v>
      </c>
      <c r="AE6217">
        <v>0</v>
      </c>
      <c r="AF6217">
        <v>0</v>
      </c>
      <c r="AG6217" t="s">
        <v>23389</v>
      </c>
      <c r="AH6217" s="21" t="str">
        <f t="shared" si="194"/>
        <v>YK20</v>
      </c>
      <c r="AI6217" s="21">
        <v>201.59999999999997</v>
      </c>
      <c r="AJ6217" s="21">
        <f t="shared" si="195"/>
        <v>99.278711484593842</v>
      </c>
      <c r="AK6217" s="21" t="s">
        <v>2060</v>
      </c>
      <c r="AL6217" t="s">
        <v>2551</v>
      </c>
      <c r="AM6217" s="26" t="s">
        <v>38</v>
      </c>
      <c r="AN6217" t="s">
        <v>2030</v>
      </c>
    </row>
    <row r="6218" spans="1:40" ht="15" hidden="1" thickTop="1" x14ac:dyDescent="0.35">
      <c r="A6218" t="s">
        <v>23434</v>
      </c>
      <c r="B6218" t="s">
        <v>23391</v>
      </c>
      <c r="C6218" t="s">
        <v>3786</v>
      </c>
      <c r="D6218" t="s">
        <v>23392</v>
      </c>
      <c r="E6218" t="s">
        <v>2667</v>
      </c>
      <c r="F6218">
        <v>1</v>
      </c>
      <c r="G6218" t="s">
        <v>2509</v>
      </c>
      <c r="H6218" t="s">
        <v>2510</v>
      </c>
      <c r="I6218" t="s">
        <v>2076</v>
      </c>
      <c r="J6218" t="s">
        <v>2794</v>
      </c>
      <c r="K6218" t="s">
        <v>2669</v>
      </c>
      <c r="L6218" t="s">
        <v>2058</v>
      </c>
      <c r="M6218" t="s">
        <v>2170</v>
      </c>
      <c r="N6218">
        <v>2</v>
      </c>
      <c r="O6218">
        <v>48</v>
      </c>
      <c r="P6218">
        <v>0.31</v>
      </c>
      <c r="Q6218">
        <v>15300</v>
      </c>
      <c r="R6218">
        <v>0</v>
      </c>
      <c r="S6218">
        <v>0</v>
      </c>
      <c r="T6218">
        <v>0</v>
      </c>
      <c r="U6218">
        <v>1</v>
      </c>
      <c r="V6218">
        <v>31</v>
      </c>
      <c r="W6218">
        <v>0.2</v>
      </c>
      <c r="X6218">
        <v>1</v>
      </c>
      <c r="Y6218">
        <v>17</v>
      </c>
      <c r="Z6218">
        <v>0.11</v>
      </c>
      <c r="AA6218">
        <v>0</v>
      </c>
      <c r="AB6218">
        <v>0</v>
      </c>
      <c r="AC6218">
        <v>0</v>
      </c>
      <c r="AD6218">
        <v>0</v>
      </c>
      <c r="AE6218">
        <v>0</v>
      </c>
      <c r="AF6218">
        <v>0</v>
      </c>
      <c r="AG6218" t="s">
        <v>23393</v>
      </c>
      <c r="AH6218" s="21" t="str">
        <f t="shared" si="194"/>
        <v>YK20</v>
      </c>
      <c r="AI6218" s="21">
        <v>216</v>
      </c>
      <c r="AJ6218" s="21">
        <f t="shared" si="195"/>
        <v>99.686274509803923</v>
      </c>
      <c r="AK6218" s="21" t="s">
        <v>2060</v>
      </c>
      <c r="AL6218" t="s">
        <v>2515</v>
      </c>
      <c r="AM6218" s="26" t="s">
        <v>38</v>
      </c>
      <c r="AN6218" t="s">
        <v>2029</v>
      </c>
    </row>
    <row r="6219" spans="1:40" ht="15" hidden="1" thickTop="1" x14ac:dyDescent="0.35">
      <c r="A6219" t="s">
        <v>23438</v>
      </c>
      <c r="B6219" t="s">
        <v>23395</v>
      </c>
      <c r="C6219" t="s">
        <v>2543</v>
      </c>
      <c r="D6219" t="s">
        <v>23396</v>
      </c>
      <c r="E6219" t="s">
        <v>2562</v>
      </c>
      <c r="F6219">
        <v>1</v>
      </c>
      <c r="G6219" t="s">
        <v>2546</v>
      </c>
      <c r="H6219" t="s">
        <v>2510</v>
      </c>
      <c r="I6219" t="s">
        <v>2076</v>
      </c>
      <c r="J6219" t="s">
        <v>2547</v>
      </c>
      <c r="K6219" t="s">
        <v>2548</v>
      </c>
      <c r="L6219" t="s">
        <v>2058</v>
      </c>
      <c r="M6219" t="s">
        <v>2059</v>
      </c>
      <c r="N6219">
        <v>6</v>
      </c>
      <c r="O6219">
        <v>309</v>
      </c>
      <c r="P6219">
        <v>1.26</v>
      </c>
      <c r="Q6219">
        <v>24480</v>
      </c>
      <c r="R6219">
        <v>3</v>
      </c>
      <c r="S6219">
        <v>151</v>
      </c>
      <c r="T6219">
        <v>0.62</v>
      </c>
      <c r="U6219">
        <v>3</v>
      </c>
      <c r="V6219">
        <v>158</v>
      </c>
      <c r="W6219">
        <v>0.65</v>
      </c>
      <c r="X6219">
        <v>0</v>
      </c>
      <c r="Y6219">
        <v>0</v>
      </c>
      <c r="Z6219">
        <v>0</v>
      </c>
      <c r="AA6219">
        <v>0</v>
      </c>
      <c r="AB6219">
        <v>0</v>
      </c>
      <c r="AC6219">
        <v>0</v>
      </c>
      <c r="AD6219">
        <v>0</v>
      </c>
      <c r="AE6219">
        <v>0</v>
      </c>
      <c r="AF6219">
        <v>0</v>
      </c>
      <c r="AG6219" t="s">
        <v>23397</v>
      </c>
      <c r="AH6219" s="21" t="str">
        <f t="shared" si="194"/>
        <v>YK20</v>
      </c>
      <c r="AI6219" s="21">
        <v>345.36</v>
      </c>
      <c r="AJ6219" s="21">
        <f t="shared" si="195"/>
        <v>98.737745098039213</v>
      </c>
      <c r="AK6219" s="21" t="s">
        <v>2063</v>
      </c>
      <c r="AL6219" t="s">
        <v>2551</v>
      </c>
      <c r="AM6219" s="26" t="s">
        <v>38</v>
      </c>
      <c r="AN6219" t="s">
        <v>2031</v>
      </c>
    </row>
    <row r="6220" spans="1:40" ht="15" hidden="1" thickTop="1" x14ac:dyDescent="0.35">
      <c r="A6220" t="s">
        <v>23442</v>
      </c>
      <c r="B6220" t="s">
        <v>23399</v>
      </c>
      <c r="C6220" t="s">
        <v>3488</v>
      </c>
      <c r="D6220" t="s">
        <v>23400</v>
      </c>
      <c r="E6220" t="s">
        <v>2857</v>
      </c>
      <c r="F6220">
        <v>1</v>
      </c>
      <c r="G6220" t="s">
        <v>2576</v>
      </c>
      <c r="H6220" t="s">
        <v>2577</v>
      </c>
      <c r="I6220" t="s">
        <v>2076</v>
      </c>
      <c r="J6220" t="s">
        <v>2741</v>
      </c>
      <c r="K6220" t="s">
        <v>2742</v>
      </c>
      <c r="L6220" t="s">
        <v>2058</v>
      </c>
      <c r="M6220" t="s">
        <v>2059</v>
      </c>
      <c r="N6220">
        <v>4</v>
      </c>
      <c r="O6220">
        <v>176</v>
      </c>
      <c r="P6220">
        <v>0.72</v>
      </c>
      <c r="Q6220">
        <v>24480</v>
      </c>
      <c r="R6220">
        <v>1</v>
      </c>
      <c r="S6220">
        <v>61</v>
      </c>
      <c r="T6220">
        <v>0.25</v>
      </c>
      <c r="U6220">
        <v>3</v>
      </c>
      <c r="V6220">
        <v>115</v>
      </c>
      <c r="W6220">
        <v>0.47</v>
      </c>
      <c r="X6220">
        <v>0</v>
      </c>
      <c r="Y6220">
        <v>0</v>
      </c>
      <c r="Z6220">
        <v>0</v>
      </c>
      <c r="AA6220">
        <v>0</v>
      </c>
      <c r="AB6220">
        <v>0</v>
      </c>
      <c r="AC6220">
        <v>0</v>
      </c>
      <c r="AD6220">
        <v>0</v>
      </c>
      <c r="AE6220">
        <v>0</v>
      </c>
      <c r="AF6220">
        <v>0</v>
      </c>
      <c r="AG6220" t="s">
        <v>23401</v>
      </c>
      <c r="AH6220" s="21" t="str">
        <f t="shared" si="194"/>
        <v>YK20</v>
      </c>
      <c r="AI6220" s="21">
        <v>345.36</v>
      </c>
      <c r="AJ6220" s="21">
        <f t="shared" si="195"/>
        <v>99.281045751633982</v>
      </c>
      <c r="AK6220" s="21" t="s">
        <v>2060</v>
      </c>
      <c r="AL6220" t="s">
        <v>2613</v>
      </c>
      <c r="AM6220" s="26" t="s">
        <v>38</v>
      </c>
      <c r="AN6220" t="s">
        <v>2032</v>
      </c>
    </row>
    <row r="6221" spans="1:40" ht="15" hidden="1" thickTop="1" x14ac:dyDescent="0.35">
      <c r="A6221" t="s">
        <v>23446</v>
      </c>
      <c r="B6221" t="s">
        <v>23403</v>
      </c>
      <c r="C6221" t="s">
        <v>4168</v>
      </c>
      <c r="D6221" t="s">
        <v>23404</v>
      </c>
      <c r="E6221" t="s">
        <v>2608</v>
      </c>
      <c r="F6221">
        <v>1</v>
      </c>
      <c r="G6221" t="s">
        <v>2576</v>
      </c>
      <c r="H6221" t="s">
        <v>2577</v>
      </c>
      <c r="I6221" t="s">
        <v>2076</v>
      </c>
      <c r="J6221" t="s">
        <v>2741</v>
      </c>
      <c r="K6221" t="s">
        <v>2742</v>
      </c>
      <c r="L6221" t="s">
        <v>2058</v>
      </c>
      <c r="M6221" t="s">
        <v>2170</v>
      </c>
      <c r="N6221">
        <v>3</v>
      </c>
      <c r="O6221">
        <v>111</v>
      </c>
      <c r="P6221">
        <v>0.73</v>
      </c>
      <c r="Q6221">
        <v>15300</v>
      </c>
      <c r="R6221">
        <v>1</v>
      </c>
      <c r="S6221">
        <v>41</v>
      </c>
      <c r="T6221">
        <v>0.27</v>
      </c>
      <c r="U6221">
        <v>2</v>
      </c>
      <c r="V6221">
        <v>70</v>
      </c>
      <c r="W6221">
        <v>0.46</v>
      </c>
      <c r="X6221">
        <v>0</v>
      </c>
      <c r="Y6221">
        <v>0</v>
      </c>
      <c r="Z6221">
        <v>0</v>
      </c>
      <c r="AA6221">
        <v>0</v>
      </c>
      <c r="AB6221">
        <v>0</v>
      </c>
      <c r="AC6221">
        <v>0</v>
      </c>
      <c r="AD6221">
        <v>0</v>
      </c>
      <c r="AE6221">
        <v>0</v>
      </c>
      <c r="AF6221">
        <v>0</v>
      </c>
      <c r="AG6221" t="s">
        <v>23405</v>
      </c>
      <c r="AH6221" s="21" t="str">
        <f t="shared" si="194"/>
        <v>YK20</v>
      </c>
      <c r="AI6221" s="21">
        <v>216</v>
      </c>
      <c r="AJ6221" s="21">
        <f t="shared" si="195"/>
        <v>99.274509803921575</v>
      </c>
      <c r="AK6221" s="21" t="s">
        <v>2060</v>
      </c>
      <c r="AL6221" t="s">
        <v>2613</v>
      </c>
      <c r="AM6221" s="26" t="s">
        <v>38</v>
      </c>
      <c r="AN6221" t="s">
        <v>2033</v>
      </c>
    </row>
    <row r="6222" spans="1:40" ht="15" hidden="1" thickTop="1" x14ac:dyDescent="0.35">
      <c r="A6222" t="s">
        <v>23450</v>
      </c>
      <c r="B6222" t="s">
        <v>23407</v>
      </c>
      <c r="C6222" t="s">
        <v>4992</v>
      </c>
      <c r="D6222" t="s">
        <v>23408</v>
      </c>
      <c r="E6222" t="s">
        <v>2575</v>
      </c>
      <c r="F6222">
        <v>1</v>
      </c>
      <c r="G6222" t="s">
        <v>2576</v>
      </c>
      <c r="H6222" t="s">
        <v>2577</v>
      </c>
      <c r="I6222" t="s">
        <v>2076</v>
      </c>
      <c r="J6222" t="s">
        <v>2858</v>
      </c>
      <c r="K6222" t="s">
        <v>2742</v>
      </c>
      <c r="L6222" t="s">
        <v>2058</v>
      </c>
      <c r="M6222" t="s">
        <v>2059</v>
      </c>
      <c r="N6222">
        <v>6</v>
      </c>
      <c r="O6222">
        <v>191</v>
      </c>
      <c r="P6222">
        <v>0.78</v>
      </c>
      <c r="Q6222">
        <v>24480</v>
      </c>
      <c r="R6222">
        <v>4</v>
      </c>
      <c r="S6222">
        <v>129</v>
      </c>
      <c r="T6222">
        <v>0.53</v>
      </c>
      <c r="U6222">
        <v>2</v>
      </c>
      <c r="V6222">
        <v>62</v>
      </c>
      <c r="W6222">
        <v>0.25</v>
      </c>
      <c r="X6222">
        <v>0</v>
      </c>
      <c r="Y6222">
        <v>0</v>
      </c>
      <c r="Z6222">
        <v>0</v>
      </c>
      <c r="AA6222">
        <v>0</v>
      </c>
      <c r="AB6222">
        <v>0</v>
      </c>
      <c r="AC6222">
        <v>0</v>
      </c>
      <c r="AD6222">
        <v>0</v>
      </c>
      <c r="AE6222">
        <v>0</v>
      </c>
      <c r="AF6222">
        <v>0</v>
      </c>
      <c r="AG6222" t="s">
        <v>23409</v>
      </c>
      <c r="AH6222" s="21" t="str">
        <f t="shared" si="194"/>
        <v>YK20</v>
      </c>
      <c r="AI6222" s="21">
        <v>345.36</v>
      </c>
      <c r="AJ6222" s="21">
        <f t="shared" si="195"/>
        <v>99.21977124183006</v>
      </c>
      <c r="AK6222" s="21" t="s">
        <v>2060</v>
      </c>
      <c r="AL6222" t="s">
        <v>2551</v>
      </c>
      <c r="AM6222" s="26" t="s">
        <v>38</v>
      </c>
      <c r="AN6222" t="s">
        <v>2032</v>
      </c>
    </row>
    <row r="6223" spans="1:40" ht="15" hidden="1" thickTop="1" x14ac:dyDescent="0.35">
      <c r="A6223" t="s">
        <v>23454</v>
      </c>
      <c r="B6223" t="s">
        <v>23411</v>
      </c>
      <c r="C6223" t="s">
        <v>4992</v>
      </c>
      <c r="D6223" t="s">
        <v>23412</v>
      </c>
      <c r="E6223" t="s">
        <v>2575</v>
      </c>
      <c r="F6223">
        <v>1</v>
      </c>
      <c r="G6223" t="s">
        <v>2576</v>
      </c>
      <c r="H6223" t="s">
        <v>2577</v>
      </c>
      <c r="I6223" t="s">
        <v>2076</v>
      </c>
      <c r="J6223" t="s">
        <v>2858</v>
      </c>
      <c r="K6223" t="s">
        <v>2742</v>
      </c>
      <c r="L6223" t="s">
        <v>2058</v>
      </c>
      <c r="M6223" t="s">
        <v>2059</v>
      </c>
      <c r="N6223">
        <v>0</v>
      </c>
      <c r="O6223">
        <v>0</v>
      </c>
      <c r="P6223">
        <v>0</v>
      </c>
      <c r="Q6223">
        <v>24480</v>
      </c>
      <c r="R6223">
        <v>0</v>
      </c>
      <c r="S6223">
        <v>0</v>
      </c>
      <c r="T6223">
        <v>0</v>
      </c>
      <c r="U6223">
        <v>0</v>
      </c>
      <c r="V6223">
        <v>0</v>
      </c>
      <c r="W6223">
        <v>0</v>
      </c>
      <c r="X6223">
        <v>0</v>
      </c>
      <c r="Y6223">
        <v>0</v>
      </c>
      <c r="Z6223">
        <v>0</v>
      </c>
      <c r="AA6223">
        <v>0</v>
      </c>
      <c r="AB6223">
        <v>0</v>
      </c>
      <c r="AC6223">
        <v>0</v>
      </c>
      <c r="AD6223">
        <v>0</v>
      </c>
      <c r="AE6223">
        <v>0</v>
      </c>
      <c r="AF6223">
        <v>0</v>
      </c>
      <c r="AG6223" t="s">
        <v>23413</v>
      </c>
      <c r="AH6223" s="21" t="str">
        <f t="shared" si="194"/>
        <v>YK20</v>
      </c>
      <c r="AI6223" s="21">
        <v>345.36</v>
      </c>
      <c r="AJ6223" s="21">
        <f t="shared" si="195"/>
        <v>100</v>
      </c>
      <c r="AK6223" s="21" t="s">
        <v>2060</v>
      </c>
      <c r="AL6223" t="s">
        <v>2551</v>
      </c>
      <c r="AM6223" s="26" t="s">
        <v>38</v>
      </c>
      <c r="AN6223" t="s">
        <v>2030</v>
      </c>
    </row>
    <row r="6224" spans="1:40" ht="15" hidden="1" thickTop="1" x14ac:dyDescent="0.35">
      <c r="A6224" t="s">
        <v>23458</v>
      </c>
      <c r="B6224" t="s">
        <v>23415</v>
      </c>
      <c r="C6224" t="s">
        <v>4656</v>
      </c>
      <c r="D6224" t="s">
        <v>23416</v>
      </c>
      <c r="E6224" t="s">
        <v>2575</v>
      </c>
      <c r="F6224">
        <v>1</v>
      </c>
      <c r="G6224" t="s">
        <v>2576</v>
      </c>
      <c r="H6224" t="s">
        <v>2577</v>
      </c>
      <c r="I6224" t="s">
        <v>2076</v>
      </c>
      <c r="J6224" t="s">
        <v>2858</v>
      </c>
      <c r="K6224" t="s">
        <v>2742</v>
      </c>
      <c r="L6224" t="s">
        <v>2058</v>
      </c>
      <c r="M6224" t="s">
        <v>2170</v>
      </c>
      <c r="N6224">
        <v>0</v>
      </c>
      <c r="O6224">
        <v>0</v>
      </c>
      <c r="P6224">
        <v>0</v>
      </c>
      <c r="Q6224">
        <v>15300</v>
      </c>
      <c r="R6224">
        <v>0</v>
      </c>
      <c r="S6224">
        <v>0</v>
      </c>
      <c r="T6224">
        <v>0</v>
      </c>
      <c r="U6224">
        <v>0</v>
      </c>
      <c r="V6224">
        <v>0</v>
      </c>
      <c r="W6224">
        <v>0</v>
      </c>
      <c r="X6224">
        <v>0</v>
      </c>
      <c r="Y6224">
        <v>0</v>
      </c>
      <c r="Z6224">
        <v>0</v>
      </c>
      <c r="AA6224">
        <v>0</v>
      </c>
      <c r="AB6224">
        <v>0</v>
      </c>
      <c r="AC6224">
        <v>0</v>
      </c>
      <c r="AD6224">
        <v>0</v>
      </c>
      <c r="AE6224">
        <v>0</v>
      </c>
      <c r="AF6224">
        <v>0</v>
      </c>
      <c r="AG6224" t="s">
        <v>23417</v>
      </c>
      <c r="AH6224" s="21" t="str">
        <f t="shared" si="194"/>
        <v>YK20</v>
      </c>
      <c r="AI6224" s="21">
        <v>216</v>
      </c>
      <c r="AJ6224" s="21">
        <f t="shared" si="195"/>
        <v>100</v>
      </c>
      <c r="AK6224" s="21" t="s">
        <v>2060</v>
      </c>
      <c r="AL6224" t="s">
        <v>2551</v>
      </c>
      <c r="AM6224" s="26" t="s">
        <v>38</v>
      </c>
      <c r="AN6224" t="s">
        <v>2031</v>
      </c>
    </row>
    <row r="6225" spans="1:40" ht="15" hidden="1" thickTop="1" x14ac:dyDescent="0.35">
      <c r="A6225" t="s">
        <v>23462</v>
      </c>
      <c r="B6225" t="s">
        <v>23419</v>
      </c>
      <c r="C6225" t="s">
        <v>3294</v>
      </c>
      <c r="D6225" t="s">
        <v>23420</v>
      </c>
      <c r="E6225" t="s">
        <v>2608</v>
      </c>
      <c r="F6225">
        <v>1</v>
      </c>
      <c r="G6225" t="s">
        <v>2609</v>
      </c>
      <c r="H6225" t="s">
        <v>2577</v>
      </c>
      <c r="I6225" t="s">
        <v>2076</v>
      </c>
      <c r="J6225" t="s">
        <v>2764</v>
      </c>
      <c r="K6225" t="s">
        <v>2765</v>
      </c>
      <c r="L6225" t="s">
        <v>2058</v>
      </c>
      <c r="M6225" t="s">
        <v>2059</v>
      </c>
      <c r="N6225">
        <v>7</v>
      </c>
      <c r="O6225">
        <v>190</v>
      </c>
      <c r="P6225">
        <v>0.78</v>
      </c>
      <c r="Q6225">
        <v>24480</v>
      </c>
      <c r="R6225">
        <v>3</v>
      </c>
      <c r="S6225">
        <v>82</v>
      </c>
      <c r="T6225">
        <v>0.33</v>
      </c>
      <c r="U6225">
        <v>2</v>
      </c>
      <c r="V6225">
        <v>79</v>
      </c>
      <c r="W6225">
        <v>0.32</v>
      </c>
      <c r="X6225">
        <v>0</v>
      </c>
      <c r="Y6225">
        <v>0</v>
      </c>
      <c r="Z6225">
        <v>0</v>
      </c>
      <c r="AA6225">
        <v>2</v>
      </c>
      <c r="AB6225">
        <v>29</v>
      </c>
      <c r="AC6225">
        <v>0.12</v>
      </c>
      <c r="AD6225">
        <v>0</v>
      </c>
      <c r="AE6225">
        <v>0</v>
      </c>
      <c r="AF6225">
        <v>0</v>
      </c>
      <c r="AG6225" t="s">
        <v>23421</v>
      </c>
      <c r="AH6225" s="21" t="str">
        <f t="shared" si="194"/>
        <v>YK20</v>
      </c>
      <c r="AI6225" s="21">
        <v>345.36</v>
      </c>
      <c r="AJ6225" s="21">
        <f t="shared" si="195"/>
        <v>99.223856209150327</v>
      </c>
      <c r="AK6225" s="21" t="s">
        <v>2060</v>
      </c>
      <c r="AL6225" t="s">
        <v>2613</v>
      </c>
      <c r="AM6225" s="26" t="s">
        <v>38</v>
      </c>
      <c r="AN6225" t="s">
        <v>2032</v>
      </c>
    </row>
    <row r="6226" spans="1:40" ht="15" hidden="1" thickTop="1" x14ac:dyDescent="0.35">
      <c r="A6226" t="s">
        <v>23466</v>
      </c>
      <c r="B6226" t="s">
        <v>23423</v>
      </c>
      <c r="C6226" t="s">
        <v>7933</v>
      </c>
      <c r="D6226" t="s">
        <v>23424</v>
      </c>
      <c r="E6226" t="s">
        <v>2646</v>
      </c>
      <c r="F6226">
        <v>1</v>
      </c>
      <c r="G6226" t="s">
        <v>2600</v>
      </c>
      <c r="H6226" t="s">
        <v>2577</v>
      </c>
      <c r="I6226" t="s">
        <v>2076</v>
      </c>
      <c r="J6226" t="s">
        <v>2601</v>
      </c>
      <c r="K6226" t="s">
        <v>2602</v>
      </c>
      <c r="L6226" t="s">
        <v>2058</v>
      </c>
      <c r="M6226" t="s">
        <v>2488</v>
      </c>
      <c r="N6226">
        <v>3</v>
      </c>
      <c r="O6226">
        <v>70</v>
      </c>
      <c r="P6226">
        <v>0.43</v>
      </c>
      <c r="Q6226">
        <v>16320</v>
      </c>
      <c r="R6226">
        <v>1</v>
      </c>
      <c r="S6226">
        <v>13</v>
      </c>
      <c r="T6226">
        <v>0.08</v>
      </c>
      <c r="U6226">
        <v>2</v>
      </c>
      <c r="V6226">
        <v>57</v>
      </c>
      <c r="W6226">
        <v>0.35</v>
      </c>
      <c r="X6226">
        <v>0</v>
      </c>
      <c r="Y6226">
        <v>0</v>
      </c>
      <c r="Z6226">
        <v>0</v>
      </c>
      <c r="AA6226">
        <v>0</v>
      </c>
      <c r="AB6226">
        <v>0</v>
      </c>
      <c r="AC6226">
        <v>0</v>
      </c>
      <c r="AD6226">
        <v>0</v>
      </c>
      <c r="AE6226">
        <v>0</v>
      </c>
      <c r="AF6226">
        <v>0</v>
      </c>
      <c r="AG6226" t="s">
        <v>23425</v>
      </c>
      <c r="AH6226" s="21" t="str">
        <f t="shared" si="194"/>
        <v>YK20</v>
      </c>
      <c r="AI6226" s="21">
        <v>230.40000000000003</v>
      </c>
      <c r="AJ6226" s="21">
        <f t="shared" si="195"/>
        <v>99.571078431372555</v>
      </c>
      <c r="AK6226" s="21" t="s">
        <v>2060</v>
      </c>
      <c r="AL6226" t="s">
        <v>2551</v>
      </c>
      <c r="AM6226" s="26" t="s">
        <v>38</v>
      </c>
      <c r="AN6226" t="s">
        <v>2030</v>
      </c>
    </row>
    <row r="6227" spans="1:40" ht="15" hidden="1" thickTop="1" x14ac:dyDescent="0.35">
      <c r="A6227" t="s">
        <v>23469</v>
      </c>
      <c r="B6227" t="s">
        <v>23427</v>
      </c>
      <c r="C6227" t="s">
        <v>3470</v>
      </c>
      <c r="D6227" t="s">
        <v>23428</v>
      </c>
      <c r="E6227" t="s">
        <v>2575</v>
      </c>
      <c r="F6227">
        <v>1</v>
      </c>
      <c r="G6227" t="s">
        <v>2600</v>
      </c>
      <c r="H6227" t="s">
        <v>2577</v>
      </c>
      <c r="I6227" t="s">
        <v>2076</v>
      </c>
      <c r="J6227" t="s">
        <v>2601</v>
      </c>
      <c r="K6227" t="s">
        <v>2602</v>
      </c>
      <c r="L6227" t="s">
        <v>2058</v>
      </c>
      <c r="M6227" t="s">
        <v>2059</v>
      </c>
      <c r="N6227">
        <v>3</v>
      </c>
      <c r="O6227">
        <v>86</v>
      </c>
      <c r="P6227">
        <v>0.35</v>
      </c>
      <c r="Q6227">
        <v>24480</v>
      </c>
      <c r="R6227">
        <v>3</v>
      </c>
      <c r="S6227">
        <v>86</v>
      </c>
      <c r="T6227">
        <v>0.35</v>
      </c>
      <c r="U6227">
        <v>0</v>
      </c>
      <c r="V6227">
        <v>0</v>
      </c>
      <c r="W6227">
        <v>0</v>
      </c>
      <c r="X6227">
        <v>0</v>
      </c>
      <c r="Y6227">
        <v>0</v>
      </c>
      <c r="Z6227">
        <v>0</v>
      </c>
      <c r="AA6227">
        <v>0</v>
      </c>
      <c r="AB6227">
        <v>0</v>
      </c>
      <c r="AC6227">
        <v>0</v>
      </c>
      <c r="AD6227">
        <v>0</v>
      </c>
      <c r="AE6227">
        <v>0</v>
      </c>
      <c r="AF6227">
        <v>0</v>
      </c>
      <c r="AG6227" t="s">
        <v>23429</v>
      </c>
      <c r="AH6227" s="21" t="str">
        <f t="shared" si="194"/>
        <v>YK20</v>
      </c>
      <c r="AI6227" s="21">
        <v>345.36</v>
      </c>
      <c r="AJ6227" s="21">
        <f t="shared" si="195"/>
        <v>99.648692810457518</v>
      </c>
      <c r="AK6227" s="21" t="s">
        <v>2060</v>
      </c>
      <c r="AL6227" t="s">
        <v>2551</v>
      </c>
      <c r="AM6227" s="26" t="s">
        <v>38</v>
      </c>
      <c r="AN6227" t="s">
        <v>2030</v>
      </c>
    </row>
    <row r="6228" spans="1:40" ht="15" hidden="1" thickTop="1" x14ac:dyDescent="0.35">
      <c r="A6228" t="s">
        <v>23473</v>
      </c>
      <c r="B6228" t="s">
        <v>23431</v>
      </c>
      <c r="C6228" t="s">
        <v>7949</v>
      </c>
      <c r="D6228" t="s">
        <v>23432</v>
      </c>
      <c r="E6228" t="s">
        <v>2938</v>
      </c>
      <c r="F6228">
        <v>1</v>
      </c>
      <c r="G6228" t="s">
        <v>2593</v>
      </c>
      <c r="H6228" t="s">
        <v>2056</v>
      </c>
      <c r="I6228" t="s">
        <v>2076</v>
      </c>
      <c r="J6228" t="s">
        <v>7951</v>
      </c>
      <c r="K6228" t="s">
        <v>65</v>
      </c>
      <c r="L6228" t="s">
        <v>2058</v>
      </c>
      <c r="M6228" t="s">
        <v>2059</v>
      </c>
      <c r="N6228">
        <v>4</v>
      </c>
      <c r="O6228">
        <v>167</v>
      </c>
      <c r="P6228">
        <v>0.68</v>
      </c>
      <c r="Q6228">
        <v>24480</v>
      </c>
      <c r="R6228">
        <v>2</v>
      </c>
      <c r="S6228">
        <v>64</v>
      </c>
      <c r="T6228">
        <v>0.26</v>
      </c>
      <c r="U6228">
        <v>1</v>
      </c>
      <c r="V6228">
        <v>83</v>
      </c>
      <c r="W6228">
        <v>0.34</v>
      </c>
      <c r="X6228">
        <v>1</v>
      </c>
      <c r="Y6228">
        <v>20</v>
      </c>
      <c r="Z6228">
        <v>0.08</v>
      </c>
      <c r="AA6228">
        <v>0</v>
      </c>
      <c r="AB6228">
        <v>0</v>
      </c>
      <c r="AC6228">
        <v>0</v>
      </c>
      <c r="AD6228">
        <v>0</v>
      </c>
      <c r="AE6228">
        <v>0</v>
      </c>
      <c r="AF6228">
        <v>0</v>
      </c>
      <c r="AG6228" t="s">
        <v>23433</v>
      </c>
      <c r="AH6228" s="21" t="str">
        <f t="shared" si="194"/>
        <v>YK20</v>
      </c>
      <c r="AI6228" s="21">
        <v>345.36</v>
      </c>
      <c r="AJ6228" s="21">
        <f t="shared" si="195"/>
        <v>99.317810457516345</v>
      </c>
      <c r="AK6228" s="21" t="s">
        <v>2060</v>
      </c>
      <c r="AL6228" t="s">
        <v>2527</v>
      </c>
      <c r="AM6228" s="26" t="s">
        <v>38</v>
      </c>
      <c r="AN6228" t="s">
        <v>2031</v>
      </c>
    </row>
    <row r="6229" spans="1:40" ht="15" hidden="1" thickTop="1" x14ac:dyDescent="0.35">
      <c r="A6229" t="s">
        <v>23477</v>
      </c>
      <c r="B6229" t="s">
        <v>23435</v>
      </c>
      <c r="C6229" t="s">
        <v>4474</v>
      </c>
      <c r="D6229" t="s">
        <v>23436</v>
      </c>
      <c r="E6229" t="s">
        <v>2705</v>
      </c>
      <c r="F6229">
        <v>1</v>
      </c>
      <c r="G6229" t="s">
        <v>2593</v>
      </c>
      <c r="H6229" t="s">
        <v>2056</v>
      </c>
      <c r="I6229" t="s">
        <v>2076</v>
      </c>
      <c r="J6229" t="s">
        <v>4476</v>
      </c>
      <c r="K6229" t="s">
        <v>65</v>
      </c>
      <c r="L6229" t="s">
        <v>2058</v>
      </c>
      <c r="M6229" t="s">
        <v>2170</v>
      </c>
      <c r="N6229">
        <v>4</v>
      </c>
      <c r="O6229">
        <v>304</v>
      </c>
      <c r="P6229">
        <v>1.99</v>
      </c>
      <c r="Q6229">
        <v>15300</v>
      </c>
      <c r="R6229">
        <v>1</v>
      </c>
      <c r="S6229">
        <v>64</v>
      </c>
      <c r="T6229">
        <v>0.42</v>
      </c>
      <c r="U6229">
        <v>3</v>
      </c>
      <c r="V6229">
        <v>240</v>
      </c>
      <c r="W6229">
        <v>1.57</v>
      </c>
      <c r="X6229">
        <v>0</v>
      </c>
      <c r="Y6229">
        <v>0</v>
      </c>
      <c r="Z6229">
        <v>0</v>
      </c>
      <c r="AA6229">
        <v>0</v>
      </c>
      <c r="AB6229">
        <v>0</v>
      </c>
      <c r="AC6229">
        <v>0</v>
      </c>
      <c r="AD6229">
        <v>0</v>
      </c>
      <c r="AE6229">
        <v>0</v>
      </c>
      <c r="AF6229">
        <v>0</v>
      </c>
      <c r="AG6229" t="s">
        <v>23437</v>
      </c>
      <c r="AH6229" s="21" t="str">
        <f t="shared" si="194"/>
        <v>YK20</v>
      </c>
      <c r="AI6229" s="21">
        <v>216</v>
      </c>
      <c r="AJ6229" s="21">
        <f t="shared" si="195"/>
        <v>98.013071895424844</v>
      </c>
      <c r="AK6229" s="21" t="s">
        <v>2063</v>
      </c>
      <c r="AL6229" t="s">
        <v>2527</v>
      </c>
      <c r="AM6229" s="26" t="s">
        <v>38</v>
      </c>
      <c r="AN6229" t="s">
        <v>2030</v>
      </c>
    </row>
    <row r="6230" spans="1:40" ht="15" hidden="1" thickTop="1" x14ac:dyDescent="0.35">
      <c r="A6230" t="s">
        <v>23481</v>
      </c>
      <c r="B6230" t="s">
        <v>23439</v>
      </c>
      <c r="C6230" t="s">
        <v>3594</v>
      </c>
      <c r="D6230" t="s">
        <v>23440</v>
      </c>
      <c r="E6230" t="s">
        <v>2608</v>
      </c>
      <c r="F6230">
        <v>1</v>
      </c>
      <c r="G6230" t="s">
        <v>2609</v>
      </c>
      <c r="H6230" t="s">
        <v>2577</v>
      </c>
      <c r="I6230" t="s">
        <v>2076</v>
      </c>
      <c r="J6230" t="s">
        <v>2610</v>
      </c>
      <c r="K6230" t="s">
        <v>2611</v>
      </c>
      <c r="L6230" t="s">
        <v>30320</v>
      </c>
      <c r="M6230" t="s">
        <v>5106</v>
      </c>
      <c r="N6230">
        <v>0</v>
      </c>
      <c r="O6230">
        <v>0</v>
      </c>
      <c r="P6230">
        <v>0</v>
      </c>
      <c r="Q6230">
        <v>7020</v>
      </c>
      <c r="R6230">
        <v>0</v>
      </c>
      <c r="S6230">
        <v>0</v>
      </c>
      <c r="T6230">
        <v>0</v>
      </c>
      <c r="U6230">
        <v>0</v>
      </c>
      <c r="V6230">
        <v>0</v>
      </c>
      <c r="W6230">
        <v>0</v>
      </c>
      <c r="X6230">
        <v>0</v>
      </c>
      <c r="Y6230">
        <v>0</v>
      </c>
      <c r="Z6230">
        <v>0</v>
      </c>
      <c r="AA6230">
        <v>0</v>
      </c>
      <c r="AB6230">
        <v>0</v>
      </c>
      <c r="AC6230">
        <v>0</v>
      </c>
      <c r="AD6230">
        <v>0</v>
      </c>
      <c r="AE6230">
        <v>0</v>
      </c>
      <c r="AF6230">
        <v>0</v>
      </c>
      <c r="AG6230" t="s">
        <v>23441</v>
      </c>
      <c r="AH6230" s="21" t="str">
        <f t="shared" si="194"/>
        <v>YK20</v>
      </c>
      <c r="AI6230" s="21">
        <v>129.60000000000002</v>
      </c>
      <c r="AJ6230" s="21">
        <f t="shared" si="195"/>
        <v>100</v>
      </c>
      <c r="AK6230" s="21" t="s">
        <v>2060</v>
      </c>
      <c r="AL6230" t="s">
        <v>2613</v>
      </c>
      <c r="AM6230" s="26" t="s">
        <v>38</v>
      </c>
      <c r="AN6230" t="s">
        <v>2029</v>
      </c>
    </row>
    <row r="6231" spans="1:40" ht="15" hidden="1" thickTop="1" x14ac:dyDescent="0.35">
      <c r="A6231" t="s">
        <v>23485</v>
      </c>
      <c r="B6231" t="s">
        <v>23443</v>
      </c>
      <c r="C6231" t="s">
        <v>3281</v>
      </c>
      <c r="D6231" t="s">
        <v>23444</v>
      </c>
      <c r="E6231" t="s">
        <v>2938</v>
      </c>
      <c r="F6231">
        <v>1</v>
      </c>
      <c r="G6231" t="s">
        <v>2593</v>
      </c>
      <c r="H6231" t="s">
        <v>2056</v>
      </c>
      <c r="I6231" t="s">
        <v>2076</v>
      </c>
      <c r="J6231" t="s">
        <v>3268</v>
      </c>
      <c r="K6231" t="s">
        <v>62</v>
      </c>
      <c r="L6231" t="s">
        <v>2058</v>
      </c>
      <c r="M6231" t="s">
        <v>2059</v>
      </c>
      <c r="N6231">
        <v>7</v>
      </c>
      <c r="O6231">
        <v>229</v>
      </c>
      <c r="P6231">
        <v>0.94</v>
      </c>
      <c r="Q6231">
        <v>24480</v>
      </c>
      <c r="R6231">
        <v>1</v>
      </c>
      <c r="S6231">
        <v>10</v>
      </c>
      <c r="T6231">
        <v>0.04</v>
      </c>
      <c r="U6231">
        <v>6</v>
      </c>
      <c r="V6231">
        <v>219</v>
      </c>
      <c r="W6231">
        <v>0.89</v>
      </c>
      <c r="X6231">
        <v>0</v>
      </c>
      <c r="Y6231">
        <v>0</v>
      </c>
      <c r="Z6231">
        <v>0</v>
      </c>
      <c r="AA6231">
        <v>0</v>
      </c>
      <c r="AB6231">
        <v>0</v>
      </c>
      <c r="AC6231">
        <v>0</v>
      </c>
      <c r="AD6231">
        <v>0</v>
      </c>
      <c r="AE6231">
        <v>0</v>
      </c>
      <c r="AF6231">
        <v>0</v>
      </c>
      <c r="AG6231" t="s">
        <v>23445</v>
      </c>
      <c r="AH6231" s="21" t="str">
        <f t="shared" si="194"/>
        <v>YK20</v>
      </c>
      <c r="AI6231" s="21">
        <v>345.36</v>
      </c>
      <c r="AJ6231" s="21">
        <f t="shared" si="195"/>
        <v>99.064542483660134</v>
      </c>
      <c r="AK6231" s="21" t="s">
        <v>2063</v>
      </c>
      <c r="AL6231" t="s">
        <v>2527</v>
      </c>
      <c r="AM6231" s="26" t="s">
        <v>38</v>
      </c>
      <c r="AN6231" t="s">
        <v>2033</v>
      </c>
    </row>
    <row r="6232" spans="1:40" ht="15" hidden="1" thickTop="1" x14ac:dyDescent="0.35">
      <c r="A6232" t="s">
        <v>23488</v>
      </c>
      <c r="B6232" t="s">
        <v>23447</v>
      </c>
      <c r="C6232" t="s">
        <v>5177</v>
      </c>
      <c r="D6232" t="s">
        <v>23448</v>
      </c>
      <c r="E6232" t="s">
        <v>11283</v>
      </c>
      <c r="F6232">
        <v>1</v>
      </c>
      <c r="G6232" t="s">
        <v>2600</v>
      </c>
      <c r="H6232" t="s">
        <v>2577</v>
      </c>
      <c r="I6232" t="s">
        <v>2076</v>
      </c>
      <c r="J6232" t="s">
        <v>2601</v>
      </c>
      <c r="K6232" t="s">
        <v>2602</v>
      </c>
      <c r="L6232" t="s">
        <v>2058</v>
      </c>
      <c r="M6232" t="s">
        <v>2170</v>
      </c>
      <c r="N6232">
        <v>6</v>
      </c>
      <c r="O6232">
        <v>215</v>
      </c>
      <c r="P6232">
        <v>1.41</v>
      </c>
      <c r="Q6232">
        <v>15300</v>
      </c>
      <c r="R6232">
        <v>2</v>
      </c>
      <c r="S6232">
        <v>93</v>
      </c>
      <c r="T6232">
        <v>0.61</v>
      </c>
      <c r="U6232">
        <v>4</v>
      </c>
      <c r="V6232">
        <v>122</v>
      </c>
      <c r="W6232">
        <v>0.8</v>
      </c>
      <c r="X6232">
        <v>0</v>
      </c>
      <c r="Y6232">
        <v>0</v>
      </c>
      <c r="Z6232">
        <v>0</v>
      </c>
      <c r="AA6232">
        <v>0</v>
      </c>
      <c r="AB6232">
        <v>0</v>
      </c>
      <c r="AC6232">
        <v>0</v>
      </c>
      <c r="AD6232">
        <v>0</v>
      </c>
      <c r="AE6232">
        <v>0</v>
      </c>
      <c r="AF6232">
        <v>0</v>
      </c>
      <c r="AG6232" t="s">
        <v>23449</v>
      </c>
      <c r="AH6232" s="21" t="str">
        <f t="shared" si="194"/>
        <v>YK20</v>
      </c>
      <c r="AI6232" s="21">
        <v>216</v>
      </c>
      <c r="AJ6232" s="21">
        <f t="shared" si="195"/>
        <v>98.59477124183006</v>
      </c>
      <c r="AK6232" s="21" t="s">
        <v>2063</v>
      </c>
      <c r="AL6232" t="s">
        <v>2551</v>
      </c>
      <c r="AM6232" s="26" t="s">
        <v>38</v>
      </c>
      <c r="AN6232" t="s">
        <v>2030</v>
      </c>
    </row>
    <row r="6233" spans="1:40" ht="15" hidden="1" thickTop="1" x14ac:dyDescent="0.35">
      <c r="A6233" t="s">
        <v>23492</v>
      </c>
      <c r="B6233" t="s">
        <v>23451</v>
      </c>
      <c r="C6233" t="s">
        <v>5447</v>
      </c>
      <c r="D6233" t="s">
        <v>23452</v>
      </c>
      <c r="E6233" t="s">
        <v>2705</v>
      </c>
      <c r="F6233">
        <v>1</v>
      </c>
      <c r="G6233" t="s">
        <v>2593</v>
      </c>
      <c r="H6233" t="s">
        <v>2056</v>
      </c>
      <c r="I6233" t="s">
        <v>2076</v>
      </c>
      <c r="J6233" t="s">
        <v>2594</v>
      </c>
      <c r="K6233" t="s">
        <v>65</v>
      </c>
      <c r="L6233" t="s">
        <v>2058</v>
      </c>
      <c r="M6233" t="s">
        <v>2549</v>
      </c>
      <c r="N6233">
        <v>3</v>
      </c>
      <c r="O6233">
        <v>106</v>
      </c>
      <c r="P6233">
        <v>0.74</v>
      </c>
      <c r="Q6233">
        <v>14280</v>
      </c>
      <c r="R6233">
        <v>2</v>
      </c>
      <c r="S6233">
        <v>67</v>
      </c>
      <c r="T6233">
        <v>0.47</v>
      </c>
      <c r="U6233">
        <v>1</v>
      </c>
      <c r="V6233">
        <v>39</v>
      </c>
      <c r="W6233">
        <v>0.27</v>
      </c>
      <c r="X6233">
        <v>0</v>
      </c>
      <c r="Y6233">
        <v>0</v>
      </c>
      <c r="Z6233">
        <v>0</v>
      </c>
      <c r="AA6233">
        <v>0</v>
      </c>
      <c r="AB6233">
        <v>0</v>
      </c>
      <c r="AC6233">
        <v>0</v>
      </c>
      <c r="AD6233">
        <v>0</v>
      </c>
      <c r="AE6233">
        <v>0</v>
      </c>
      <c r="AF6233">
        <v>0</v>
      </c>
      <c r="AG6233" t="s">
        <v>23453</v>
      </c>
      <c r="AH6233" s="21" t="str">
        <f t="shared" si="194"/>
        <v>YK20</v>
      </c>
      <c r="AI6233" s="21">
        <v>201.59999999999997</v>
      </c>
      <c r="AJ6233" s="21">
        <f t="shared" si="195"/>
        <v>99.257703081232492</v>
      </c>
      <c r="AK6233" s="21" t="s">
        <v>2060</v>
      </c>
      <c r="AL6233" t="s">
        <v>2527</v>
      </c>
      <c r="AM6233" s="26" t="s">
        <v>38</v>
      </c>
      <c r="AN6233" t="s">
        <v>2030</v>
      </c>
    </row>
    <row r="6234" spans="1:40" ht="15" hidden="1" thickTop="1" x14ac:dyDescent="0.35">
      <c r="A6234" t="s">
        <v>23496</v>
      </c>
      <c r="B6234" t="s">
        <v>23455</v>
      </c>
      <c r="C6234" t="s">
        <v>3294</v>
      </c>
      <c r="D6234" t="s">
        <v>23456</v>
      </c>
      <c r="E6234" t="s">
        <v>3430</v>
      </c>
      <c r="F6234">
        <v>1</v>
      </c>
      <c r="G6234" t="s">
        <v>2609</v>
      </c>
      <c r="H6234" t="s">
        <v>2577</v>
      </c>
      <c r="I6234" t="s">
        <v>2076</v>
      </c>
      <c r="J6234" t="s">
        <v>2764</v>
      </c>
      <c r="K6234" t="s">
        <v>2765</v>
      </c>
      <c r="L6234" t="s">
        <v>2058</v>
      </c>
      <c r="M6234" t="s">
        <v>2170</v>
      </c>
      <c r="N6234">
        <v>0</v>
      </c>
      <c r="O6234">
        <v>0</v>
      </c>
      <c r="P6234">
        <v>0</v>
      </c>
      <c r="Q6234">
        <v>15300</v>
      </c>
      <c r="R6234">
        <v>0</v>
      </c>
      <c r="S6234">
        <v>0</v>
      </c>
      <c r="T6234">
        <v>0</v>
      </c>
      <c r="U6234">
        <v>0</v>
      </c>
      <c r="V6234">
        <v>0</v>
      </c>
      <c r="W6234">
        <v>0</v>
      </c>
      <c r="X6234">
        <v>0</v>
      </c>
      <c r="Y6234">
        <v>0</v>
      </c>
      <c r="Z6234">
        <v>0</v>
      </c>
      <c r="AA6234">
        <v>0</v>
      </c>
      <c r="AB6234">
        <v>0</v>
      </c>
      <c r="AC6234">
        <v>0</v>
      </c>
      <c r="AD6234">
        <v>0</v>
      </c>
      <c r="AE6234">
        <v>0</v>
      </c>
      <c r="AF6234">
        <v>0</v>
      </c>
      <c r="AG6234" t="s">
        <v>23457</v>
      </c>
      <c r="AH6234" s="21" t="str">
        <f t="shared" si="194"/>
        <v>YK20</v>
      </c>
      <c r="AI6234" s="21">
        <v>216</v>
      </c>
      <c r="AJ6234" s="21">
        <f t="shared" si="195"/>
        <v>100</v>
      </c>
      <c r="AK6234" s="21" t="s">
        <v>2060</v>
      </c>
      <c r="AL6234" t="s">
        <v>2613</v>
      </c>
      <c r="AM6234" s="26" t="s">
        <v>38</v>
      </c>
      <c r="AN6234" t="s">
        <v>2029</v>
      </c>
    </row>
    <row r="6235" spans="1:40" ht="15" hidden="1" thickTop="1" x14ac:dyDescent="0.35">
      <c r="A6235" t="s">
        <v>23500</v>
      </c>
      <c r="B6235" t="s">
        <v>23459</v>
      </c>
      <c r="C6235" t="s">
        <v>4474</v>
      </c>
      <c r="D6235" t="s">
        <v>23460</v>
      </c>
      <c r="E6235" t="s">
        <v>2705</v>
      </c>
      <c r="F6235">
        <v>1</v>
      </c>
      <c r="G6235" t="s">
        <v>2593</v>
      </c>
      <c r="H6235" t="s">
        <v>2056</v>
      </c>
      <c r="I6235" t="s">
        <v>2076</v>
      </c>
      <c r="J6235" t="s">
        <v>4476</v>
      </c>
      <c r="K6235" t="s">
        <v>65</v>
      </c>
      <c r="L6235" t="s">
        <v>2058</v>
      </c>
      <c r="M6235" t="s">
        <v>2059</v>
      </c>
      <c r="N6235">
        <v>7</v>
      </c>
      <c r="O6235">
        <v>500</v>
      </c>
      <c r="P6235">
        <v>2.04</v>
      </c>
      <c r="Q6235">
        <v>24480</v>
      </c>
      <c r="R6235">
        <v>2</v>
      </c>
      <c r="S6235">
        <v>121</v>
      </c>
      <c r="T6235">
        <v>0.49</v>
      </c>
      <c r="U6235">
        <v>5</v>
      </c>
      <c r="V6235">
        <v>379</v>
      </c>
      <c r="W6235">
        <v>1.55</v>
      </c>
      <c r="X6235">
        <v>0</v>
      </c>
      <c r="Y6235">
        <v>0</v>
      </c>
      <c r="Z6235">
        <v>0</v>
      </c>
      <c r="AA6235">
        <v>0</v>
      </c>
      <c r="AB6235">
        <v>0</v>
      </c>
      <c r="AC6235">
        <v>0</v>
      </c>
      <c r="AD6235">
        <v>0</v>
      </c>
      <c r="AE6235">
        <v>0</v>
      </c>
      <c r="AF6235">
        <v>0</v>
      </c>
      <c r="AG6235" t="s">
        <v>23461</v>
      </c>
      <c r="AH6235" s="21" t="str">
        <f t="shared" si="194"/>
        <v>YK20</v>
      </c>
      <c r="AI6235" s="21">
        <v>345.36</v>
      </c>
      <c r="AJ6235" s="21">
        <f t="shared" si="195"/>
        <v>97.957516339869287</v>
      </c>
      <c r="AK6235" s="21" t="s">
        <v>2063</v>
      </c>
      <c r="AL6235" t="s">
        <v>2527</v>
      </c>
      <c r="AM6235" s="26" t="s">
        <v>38</v>
      </c>
      <c r="AN6235" t="s">
        <v>2030</v>
      </c>
    </row>
    <row r="6236" spans="1:40" ht="15" hidden="1" thickTop="1" x14ac:dyDescent="0.35">
      <c r="A6236" t="s">
        <v>23504</v>
      </c>
      <c r="B6236" t="s">
        <v>23463</v>
      </c>
      <c r="C6236" t="s">
        <v>4190</v>
      </c>
      <c r="D6236" t="s">
        <v>23464</v>
      </c>
      <c r="E6236" t="s">
        <v>2691</v>
      </c>
      <c r="F6236">
        <v>1</v>
      </c>
      <c r="G6236" t="s">
        <v>2600</v>
      </c>
      <c r="H6236" t="s">
        <v>2577</v>
      </c>
      <c r="I6236" t="s">
        <v>2076</v>
      </c>
      <c r="J6236" t="s">
        <v>2692</v>
      </c>
      <c r="K6236" t="s">
        <v>2635</v>
      </c>
      <c r="L6236" t="s">
        <v>2058</v>
      </c>
      <c r="M6236" t="s">
        <v>2170</v>
      </c>
      <c r="N6236">
        <v>12</v>
      </c>
      <c r="O6236">
        <v>360</v>
      </c>
      <c r="P6236">
        <v>2.35</v>
      </c>
      <c r="Q6236">
        <v>15300</v>
      </c>
      <c r="R6236">
        <v>11</v>
      </c>
      <c r="S6236">
        <v>324</v>
      </c>
      <c r="T6236">
        <v>2.12</v>
      </c>
      <c r="U6236">
        <v>1</v>
      </c>
      <c r="V6236">
        <v>36</v>
      </c>
      <c r="W6236">
        <v>0.24</v>
      </c>
      <c r="X6236">
        <v>0</v>
      </c>
      <c r="Y6236">
        <v>0</v>
      </c>
      <c r="Z6236">
        <v>0</v>
      </c>
      <c r="AA6236">
        <v>0</v>
      </c>
      <c r="AB6236">
        <v>0</v>
      </c>
      <c r="AC6236">
        <v>0</v>
      </c>
      <c r="AD6236">
        <v>0</v>
      </c>
      <c r="AE6236">
        <v>0</v>
      </c>
      <c r="AF6236">
        <v>0</v>
      </c>
      <c r="AG6236" t="s">
        <v>23465</v>
      </c>
      <c r="AH6236" s="21" t="str">
        <f t="shared" si="194"/>
        <v>YK20</v>
      </c>
      <c r="AI6236" s="21">
        <v>216</v>
      </c>
      <c r="AJ6236" s="21">
        <f t="shared" si="195"/>
        <v>97.647058823529406</v>
      </c>
      <c r="AK6236" s="21" t="s">
        <v>2063</v>
      </c>
      <c r="AL6236" t="s">
        <v>2581</v>
      </c>
      <c r="AM6236" s="26" t="s">
        <v>38</v>
      </c>
      <c r="AN6236" t="s">
        <v>2032</v>
      </c>
    </row>
    <row r="6237" spans="1:40" ht="15" hidden="1" thickTop="1" x14ac:dyDescent="0.35">
      <c r="A6237" t="s">
        <v>23508</v>
      </c>
      <c r="B6237" t="s">
        <v>23467</v>
      </c>
      <c r="C6237" t="s">
        <v>3470</v>
      </c>
      <c r="D6237" t="s">
        <v>23428</v>
      </c>
      <c r="E6237" t="s">
        <v>2575</v>
      </c>
      <c r="F6237">
        <v>1</v>
      </c>
      <c r="G6237" t="s">
        <v>2600</v>
      </c>
      <c r="H6237" t="s">
        <v>2577</v>
      </c>
      <c r="I6237" t="s">
        <v>2076</v>
      </c>
      <c r="J6237" t="s">
        <v>2601</v>
      </c>
      <c r="K6237" t="s">
        <v>2602</v>
      </c>
      <c r="L6237" t="s">
        <v>2058</v>
      </c>
      <c r="M6237" t="s">
        <v>2059</v>
      </c>
      <c r="N6237">
        <v>7</v>
      </c>
      <c r="O6237">
        <v>71</v>
      </c>
      <c r="P6237">
        <v>0.28999999999999998</v>
      </c>
      <c r="Q6237">
        <v>24480</v>
      </c>
      <c r="R6237">
        <v>6</v>
      </c>
      <c r="S6237">
        <v>56</v>
      </c>
      <c r="T6237">
        <v>0.23</v>
      </c>
      <c r="U6237">
        <v>1</v>
      </c>
      <c r="V6237">
        <v>15</v>
      </c>
      <c r="W6237">
        <v>0.06</v>
      </c>
      <c r="X6237">
        <v>0</v>
      </c>
      <c r="Y6237">
        <v>0</v>
      </c>
      <c r="Z6237">
        <v>0</v>
      </c>
      <c r="AA6237">
        <v>0</v>
      </c>
      <c r="AB6237">
        <v>0</v>
      </c>
      <c r="AC6237">
        <v>0</v>
      </c>
      <c r="AD6237">
        <v>0</v>
      </c>
      <c r="AE6237">
        <v>0</v>
      </c>
      <c r="AF6237">
        <v>0</v>
      </c>
      <c r="AG6237" t="s">
        <v>23468</v>
      </c>
      <c r="AH6237" s="21" t="str">
        <f t="shared" si="194"/>
        <v>YK20</v>
      </c>
      <c r="AI6237" s="21">
        <v>345.36</v>
      </c>
      <c r="AJ6237" s="21">
        <f t="shared" si="195"/>
        <v>99.709967320261441</v>
      </c>
      <c r="AK6237" s="21" t="s">
        <v>2060</v>
      </c>
      <c r="AL6237" t="s">
        <v>2551</v>
      </c>
      <c r="AM6237" s="26" t="s">
        <v>38</v>
      </c>
      <c r="AN6237" t="s">
        <v>2030</v>
      </c>
    </row>
    <row r="6238" spans="1:40" ht="15" hidden="1" thickTop="1" x14ac:dyDescent="0.35">
      <c r="A6238" t="s">
        <v>23512</v>
      </c>
      <c r="B6238" t="s">
        <v>23470</v>
      </c>
      <c r="C6238" t="s">
        <v>2730</v>
      </c>
      <c r="D6238" t="s">
        <v>23471</v>
      </c>
      <c r="E6238" t="s">
        <v>2575</v>
      </c>
      <c r="F6238">
        <v>1</v>
      </c>
      <c r="G6238" t="s">
        <v>2600</v>
      </c>
      <c r="H6238" t="s">
        <v>2577</v>
      </c>
      <c r="I6238" t="s">
        <v>2076</v>
      </c>
      <c r="J6238" t="s">
        <v>2699</v>
      </c>
      <c r="K6238" t="s">
        <v>2579</v>
      </c>
      <c r="L6238" t="s">
        <v>2058</v>
      </c>
      <c r="M6238" t="s">
        <v>2059</v>
      </c>
      <c r="N6238">
        <v>8</v>
      </c>
      <c r="O6238">
        <v>161</v>
      </c>
      <c r="P6238">
        <v>0.66</v>
      </c>
      <c r="Q6238">
        <v>24480</v>
      </c>
      <c r="R6238">
        <v>1</v>
      </c>
      <c r="S6238">
        <v>23</v>
      </c>
      <c r="T6238">
        <v>0.09</v>
      </c>
      <c r="U6238">
        <v>7</v>
      </c>
      <c r="V6238">
        <v>138</v>
      </c>
      <c r="W6238">
        <v>0.56000000000000005</v>
      </c>
      <c r="X6238">
        <v>0</v>
      </c>
      <c r="Y6238">
        <v>0</v>
      </c>
      <c r="Z6238">
        <v>0</v>
      </c>
      <c r="AA6238">
        <v>0</v>
      </c>
      <c r="AB6238">
        <v>0</v>
      </c>
      <c r="AC6238">
        <v>0</v>
      </c>
      <c r="AD6238">
        <v>0</v>
      </c>
      <c r="AE6238">
        <v>0</v>
      </c>
      <c r="AF6238">
        <v>0</v>
      </c>
      <c r="AG6238" t="s">
        <v>23472</v>
      </c>
      <c r="AH6238" s="21" t="str">
        <f t="shared" si="194"/>
        <v>YM68</v>
      </c>
      <c r="AI6238" s="21">
        <v>345.36</v>
      </c>
      <c r="AJ6238" s="21">
        <f t="shared" si="195"/>
        <v>99.342320261437905</v>
      </c>
      <c r="AK6238" s="21" t="s">
        <v>2060</v>
      </c>
      <c r="AL6238" t="s">
        <v>2581</v>
      </c>
      <c r="AM6238" s="26" t="s">
        <v>38</v>
      </c>
      <c r="AN6238" t="s">
        <v>2032</v>
      </c>
    </row>
    <row r="6239" spans="1:40" ht="15" hidden="1" thickTop="1" x14ac:dyDescent="0.35">
      <c r="A6239" t="s">
        <v>23516</v>
      </c>
      <c r="B6239" t="s">
        <v>23474</v>
      </c>
      <c r="C6239" t="s">
        <v>4374</v>
      </c>
      <c r="D6239" t="s">
        <v>23475</v>
      </c>
      <c r="E6239" t="s">
        <v>2646</v>
      </c>
      <c r="F6239">
        <v>1</v>
      </c>
      <c r="G6239" t="s">
        <v>2600</v>
      </c>
      <c r="H6239" t="s">
        <v>2577</v>
      </c>
      <c r="I6239" t="s">
        <v>2076</v>
      </c>
      <c r="J6239" t="s">
        <v>2601</v>
      </c>
      <c r="K6239" t="s">
        <v>2602</v>
      </c>
      <c r="L6239" t="s">
        <v>2058</v>
      </c>
      <c r="M6239" t="s">
        <v>5179</v>
      </c>
      <c r="N6239">
        <v>4</v>
      </c>
      <c r="O6239">
        <v>93</v>
      </c>
      <c r="P6239">
        <v>0.51</v>
      </c>
      <c r="Q6239">
        <v>18360</v>
      </c>
      <c r="R6239">
        <v>1</v>
      </c>
      <c r="S6239">
        <v>23</v>
      </c>
      <c r="T6239">
        <v>0.13</v>
      </c>
      <c r="U6239">
        <v>2</v>
      </c>
      <c r="V6239">
        <v>33</v>
      </c>
      <c r="W6239">
        <v>0.18</v>
      </c>
      <c r="X6239">
        <v>0</v>
      </c>
      <c r="Y6239">
        <v>0</v>
      </c>
      <c r="Z6239">
        <v>0</v>
      </c>
      <c r="AA6239">
        <v>1</v>
      </c>
      <c r="AB6239">
        <v>37</v>
      </c>
      <c r="AC6239">
        <v>0.2</v>
      </c>
      <c r="AD6239">
        <v>0</v>
      </c>
      <c r="AE6239">
        <v>0</v>
      </c>
      <c r="AF6239">
        <v>0</v>
      </c>
      <c r="AG6239" t="s">
        <v>23476</v>
      </c>
      <c r="AH6239" s="21" t="str">
        <f t="shared" si="194"/>
        <v>YK20</v>
      </c>
      <c r="AI6239" s="21">
        <v>258.95999999999998</v>
      </c>
      <c r="AJ6239" s="21">
        <f t="shared" si="195"/>
        <v>99.493464052287578</v>
      </c>
      <c r="AK6239" s="21" t="s">
        <v>2060</v>
      </c>
      <c r="AL6239" t="s">
        <v>2551</v>
      </c>
      <c r="AM6239" s="26" t="s">
        <v>38</v>
      </c>
      <c r="AN6239" t="s">
        <v>2030</v>
      </c>
    </row>
    <row r="6240" spans="1:40" ht="15" hidden="1" thickTop="1" x14ac:dyDescent="0.35">
      <c r="A6240" t="s">
        <v>23520</v>
      </c>
      <c r="B6240" t="s">
        <v>23478</v>
      </c>
      <c r="C6240" t="s">
        <v>2751</v>
      </c>
      <c r="D6240" t="s">
        <v>23479</v>
      </c>
      <c r="E6240" t="s">
        <v>2646</v>
      </c>
      <c r="F6240">
        <v>1</v>
      </c>
      <c r="G6240" t="s">
        <v>2600</v>
      </c>
      <c r="H6240" t="s">
        <v>2577</v>
      </c>
      <c r="I6240" t="s">
        <v>2076</v>
      </c>
      <c r="J6240" t="s">
        <v>2647</v>
      </c>
      <c r="K6240" t="s">
        <v>2602</v>
      </c>
      <c r="L6240" t="s">
        <v>2058</v>
      </c>
      <c r="M6240" t="s">
        <v>2488</v>
      </c>
      <c r="N6240">
        <v>2</v>
      </c>
      <c r="O6240">
        <v>74</v>
      </c>
      <c r="P6240">
        <v>0.45</v>
      </c>
      <c r="Q6240">
        <v>16320</v>
      </c>
      <c r="R6240">
        <v>0</v>
      </c>
      <c r="S6240">
        <v>0</v>
      </c>
      <c r="T6240">
        <v>0</v>
      </c>
      <c r="U6240">
        <v>2</v>
      </c>
      <c r="V6240">
        <v>74</v>
      </c>
      <c r="W6240">
        <v>0.45</v>
      </c>
      <c r="X6240">
        <v>0</v>
      </c>
      <c r="Y6240">
        <v>0</v>
      </c>
      <c r="Z6240">
        <v>0</v>
      </c>
      <c r="AA6240">
        <v>0</v>
      </c>
      <c r="AB6240">
        <v>0</v>
      </c>
      <c r="AC6240">
        <v>0</v>
      </c>
      <c r="AD6240">
        <v>0</v>
      </c>
      <c r="AE6240">
        <v>0</v>
      </c>
      <c r="AF6240">
        <v>0</v>
      </c>
      <c r="AG6240" t="s">
        <v>23480</v>
      </c>
      <c r="AH6240" s="21" t="str">
        <f t="shared" si="194"/>
        <v>YK20</v>
      </c>
      <c r="AI6240" s="21">
        <v>230.40000000000003</v>
      </c>
      <c r="AJ6240" s="21">
        <f t="shared" si="195"/>
        <v>99.546568627450981</v>
      </c>
      <c r="AK6240" s="21" t="s">
        <v>2060</v>
      </c>
      <c r="AL6240" t="s">
        <v>2551</v>
      </c>
      <c r="AM6240" s="26" t="s">
        <v>38</v>
      </c>
      <c r="AN6240" t="s">
        <v>2031</v>
      </c>
    </row>
    <row r="6241" spans="1:40" ht="15" hidden="1" thickTop="1" x14ac:dyDescent="0.35">
      <c r="A6241" t="s">
        <v>8965</v>
      </c>
      <c r="B6241" t="s">
        <v>23482</v>
      </c>
      <c r="C6241" t="s">
        <v>4634</v>
      </c>
      <c r="D6241" t="s">
        <v>23483</v>
      </c>
      <c r="E6241" t="s">
        <v>2646</v>
      </c>
      <c r="F6241">
        <v>1</v>
      </c>
      <c r="G6241" t="s">
        <v>2600</v>
      </c>
      <c r="H6241" t="s">
        <v>2577</v>
      </c>
      <c r="I6241" t="s">
        <v>2076</v>
      </c>
      <c r="J6241" t="s">
        <v>2647</v>
      </c>
      <c r="K6241" t="s">
        <v>2602</v>
      </c>
      <c r="L6241" t="s">
        <v>2058</v>
      </c>
      <c r="M6241" t="s">
        <v>2059</v>
      </c>
      <c r="N6241">
        <v>5</v>
      </c>
      <c r="O6241">
        <v>79</v>
      </c>
      <c r="P6241">
        <v>0.32</v>
      </c>
      <c r="Q6241">
        <v>24480</v>
      </c>
      <c r="R6241">
        <v>2</v>
      </c>
      <c r="S6241">
        <v>34</v>
      </c>
      <c r="T6241">
        <v>0.14000000000000001</v>
      </c>
      <c r="U6241">
        <v>3</v>
      </c>
      <c r="V6241">
        <v>45</v>
      </c>
      <c r="W6241">
        <v>0.18</v>
      </c>
      <c r="X6241">
        <v>0</v>
      </c>
      <c r="Y6241">
        <v>0</v>
      </c>
      <c r="Z6241">
        <v>0</v>
      </c>
      <c r="AA6241">
        <v>0</v>
      </c>
      <c r="AB6241">
        <v>0</v>
      </c>
      <c r="AC6241">
        <v>0</v>
      </c>
      <c r="AD6241">
        <v>0</v>
      </c>
      <c r="AE6241">
        <v>0</v>
      </c>
      <c r="AF6241">
        <v>0</v>
      </c>
      <c r="AG6241" t="s">
        <v>23484</v>
      </c>
      <c r="AH6241" s="21" t="str">
        <f t="shared" si="194"/>
        <v>YK20</v>
      </c>
      <c r="AI6241" s="21">
        <v>345.36</v>
      </c>
      <c r="AJ6241" s="21">
        <f t="shared" si="195"/>
        <v>99.677287581699346</v>
      </c>
      <c r="AK6241" s="21" t="s">
        <v>2060</v>
      </c>
      <c r="AL6241" t="s">
        <v>2551</v>
      </c>
      <c r="AM6241" s="26" t="s">
        <v>38</v>
      </c>
      <c r="AN6241" t="s">
        <v>2032</v>
      </c>
    </row>
    <row r="6242" spans="1:40" ht="15" hidden="1" thickTop="1" x14ac:dyDescent="0.35">
      <c r="A6242" t="s">
        <v>8969</v>
      </c>
      <c r="B6242" t="s">
        <v>23486</v>
      </c>
      <c r="C6242" t="s">
        <v>4634</v>
      </c>
      <c r="D6242" t="s">
        <v>23483</v>
      </c>
      <c r="E6242" t="s">
        <v>2646</v>
      </c>
      <c r="F6242">
        <v>1</v>
      </c>
      <c r="G6242" t="s">
        <v>2600</v>
      </c>
      <c r="H6242" t="s">
        <v>2577</v>
      </c>
      <c r="I6242" t="s">
        <v>2076</v>
      </c>
      <c r="J6242" t="s">
        <v>2647</v>
      </c>
      <c r="K6242" t="s">
        <v>2602</v>
      </c>
      <c r="L6242" t="s">
        <v>2058</v>
      </c>
      <c r="M6242" t="s">
        <v>2059</v>
      </c>
      <c r="N6242">
        <v>1</v>
      </c>
      <c r="O6242">
        <v>14</v>
      </c>
      <c r="P6242">
        <v>0.06</v>
      </c>
      <c r="Q6242">
        <v>24480</v>
      </c>
      <c r="R6242">
        <v>0</v>
      </c>
      <c r="S6242">
        <v>0</v>
      </c>
      <c r="T6242">
        <v>0</v>
      </c>
      <c r="U6242">
        <v>1</v>
      </c>
      <c r="V6242">
        <v>14</v>
      </c>
      <c r="W6242">
        <v>0.06</v>
      </c>
      <c r="X6242">
        <v>0</v>
      </c>
      <c r="Y6242">
        <v>0</v>
      </c>
      <c r="Z6242">
        <v>0</v>
      </c>
      <c r="AA6242">
        <v>0</v>
      </c>
      <c r="AB6242">
        <v>0</v>
      </c>
      <c r="AC6242">
        <v>0</v>
      </c>
      <c r="AD6242">
        <v>0</v>
      </c>
      <c r="AE6242">
        <v>0</v>
      </c>
      <c r="AF6242">
        <v>0</v>
      </c>
      <c r="AG6242" t="s">
        <v>23487</v>
      </c>
      <c r="AH6242" s="21" t="str">
        <f t="shared" si="194"/>
        <v>YK20</v>
      </c>
      <c r="AI6242" s="21">
        <v>345.36</v>
      </c>
      <c r="AJ6242" s="21">
        <f t="shared" si="195"/>
        <v>99.942810457516345</v>
      </c>
      <c r="AK6242" s="21" t="s">
        <v>2060</v>
      </c>
      <c r="AL6242" t="s">
        <v>2551</v>
      </c>
      <c r="AM6242" s="26" t="s">
        <v>38</v>
      </c>
      <c r="AN6242" t="s">
        <v>2030</v>
      </c>
    </row>
    <row r="6243" spans="1:40" ht="15" hidden="1" thickTop="1" x14ac:dyDescent="0.35">
      <c r="A6243" t="s">
        <v>23529</v>
      </c>
      <c r="B6243" t="s">
        <v>23489</v>
      </c>
      <c r="C6243" t="s">
        <v>4634</v>
      </c>
      <c r="D6243" t="s">
        <v>23490</v>
      </c>
      <c r="E6243" t="s">
        <v>2646</v>
      </c>
      <c r="F6243">
        <v>1</v>
      </c>
      <c r="G6243" t="s">
        <v>2600</v>
      </c>
      <c r="H6243" t="s">
        <v>2577</v>
      </c>
      <c r="I6243" t="s">
        <v>2076</v>
      </c>
      <c r="J6243" t="s">
        <v>2647</v>
      </c>
      <c r="K6243" t="s">
        <v>2602</v>
      </c>
      <c r="L6243" t="s">
        <v>2058</v>
      </c>
      <c r="M6243" t="s">
        <v>2059</v>
      </c>
      <c r="N6243">
        <v>5</v>
      </c>
      <c r="O6243">
        <v>127</v>
      </c>
      <c r="P6243">
        <v>0.52</v>
      </c>
      <c r="Q6243">
        <v>24480</v>
      </c>
      <c r="R6243">
        <v>3</v>
      </c>
      <c r="S6243">
        <v>78</v>
      </c>
      <c r="T6243">
        <v>0.32</v>
      </c>
      <c r="U6243">
        <v>2</v>
      </c>
      <c r="V6243">
        <v>49</v>
      </c>
      <c r="W6243">
        <v>0.2</v>
      </c>
      <c r="X6243">
        <v>0</v>
      </c>
      <c r="Y6243">
        <v>0</v>
      </c>
      <c r="Z6243">
        <v>0</v>
      </c>
      <c r="AA6243">
        <v>0</v>
      </c>
      <c r="AB6243">
        <v>0</v>
      </c>
      <c r="AC6243">
        <v>0</v>
      </c>
      <c r="AD6243">
        <v>0</v>
      </c>
      <c r="AE6243">
        <v>0</v>
      </c>
      <c r="AF6243">
        <v>0</v>
      </c>
      <c r="AG6243" t="s">
        <v>23491</v>
      </c>
      <c r="AH6243" s="21" t="str">
        <f t="shared" si="194"/>
        <v>YK20</v>
      </c>
      <c r="AI6243" s="21">
        <v>345.36</v>
      </c>
      <c r="AJ6243" s="21">
        <f t="shared" si="195"/>
        <v>99.481209150326791</v>
      </c>
      <c r="AK6243" s="21" t="s">
        <v>2060</v>
      </c>
      <c r="AL6243" t="s">
        <v>2551</v>
      </c>
      <c r="AM6243" s="26" t="s">
        <v>38</v>
      </c>
      <c r="AN6243" t="s">
        <v>2032</v>
      </c>
    </row>
    <row r="6244" spans="1:40" ht="15" hidden="1" thickTop="1" x14ac:dyDescent="0.35">
      <c r="A6244" t="s">
        <v>8997</v>
      </c>
      <c r="B6244" t="s">
        <v>23493</v>
      </c>
      <c r="C6244" t="s">
        <v>2875</v>
      </c>
      <c r="D6244" t="s">
        <v>23494</v>
      </c>
      <c r="E6244" t="s">
        <v>2575</v>
      </c>
      <c r="F6244">
        <v>1</v>
      </c>
      <c r="G6244" t="s">
        <v>2576</v>
      </c>
      <c r="H6244" t="s">
        <v>2577</v>
      </c>
      <c r="I6244" t="s">
        <v>2076</v>
      </c>
      <c r="J6244" t="s">
        <v>2858</v>
      </c>
      <c r="K6244" t="s">
        <v>2742</v>
      </c>
      <c r="L6244" t="s">
        <v>2058</v>
      </c>
      <c r="M6244" t="s">
        <v>2170</v>
      </c>
      <c r="N6244">
        <v>2</v>
      </c>
      <c r="O6244">
        <v>57</v>
      </c>
      <c r="P6244">
        <v>0.37</v>
      </c>
      <c r="Q6244">
        <v>15300</v>
      </c>
      <c r="R6244">
        <v>0</v>
      </c>
      <c r="S6244">
        <v>0</v>
      </c>
      <c r="T6244">
        <v>0</v>
      </c>
      <c r="U6244">
        <v>2</v>
      </c>
      <c r="V6244">
        <v>57</v>
      </c>
      <c r="W6244">
        <v>0.37</v>
      </c>
      <c r="X6244">
        <v>0</v>
      </c>
      <c r="Y6244">
        <v>0</v>
      </c>
      <c r="Z6244">
        <v>0</v>
      </c>
      <c r="AA6244">
        <v>0</v>
      </c>
      <c r="AB6244">
        <v>0</v>
      </c>
      <c r="AC6244">
        <v>0</v>
      </c>
      <c r="AD6244">
        <v>0</v>
      </c>
      <c r="AE6244">
        <v>0</v>
      </c>
      <c r="AF6244">
        <v>0</v>
      </c>
      <c r="AG6244" t="s">
        <v>23495</v>
      </c>
      <c r="AH6244" s="21" t="str">
        <f t="shared" si="194"/>
        <v>YK20</v>
      </c>
      <c r="AI6244" s="21">
        <v>216</v>
      </c>
      <c r="AJ6244" s="21">
        <f t="shared" si="195"/>
        <v>99.627450980392155</v>
      </c>
      <c r="AK6244" s="21" t="s">
        <v>2060</v>
      </c>
      <c r="AL6244" t="s">
        <v>2551</v>
      </c>
      <c r="AM6244" s="26" t="s">
        <v>38</v>
      </c>
      <c r="AN6244" t="s">
        <v>2031</v>
      </c>
    </row>
    <row r="6245" spans="1:40" ht="15" hidden="1" thickTop="1" x14ac:dyDescent="0.35">
      <c r="A6245" t="s">
        <v>23535</v>
      </c>
      <c r="B6245" t="s">
        <v>23497</v>
      </c>
      <c r="C6245" t="s">
        <v>2875</v>
      </c>
      <c r="D6245" t="s">
        <v>23498</v>
      </c>
      <c r="E6245" t="s">
        <v>2575</v>
      </c>
      <c r="F6245">
        <v>1</v>
      </c>
      <c r="G6245" t="s">
        <v>2576</v>
      </c>
      <c r="H6245" t="s">
        <v>2577</v>
      </c>
      <c r="I6245" t="s">
        <v>2076</v>
      </c>
      <c r="J6245" t="s">
        <v>2858</v>
      </c>
      <c r="K6245" t="s">
        <v>2742</v>
      </c>
      <c r="L6245" t="s">
        <v>2058</v>
      </c>
      <c r="M6245" t="s">
        <v>2170</v>
      </c>
      <c r="N6245">
        <v>3</v>
      </c>
      <c r="O6245">
        <v>92</v>
      </c>
      <c r="P6245">
        <v>0.6</v>
      </c>
      <c r="Q6245">
        <v>15300</v>
      </c>
      <c r="R6245">
        <v>0</v>
      </c>
      <c r="S6245">
        <v>0</v>
      </c>
      <c r="T6245">
        <v>0</v>
      </c>
      <c r="U6245">
        <v>3</v>
      </c>
      <c r="V6245">
        <v>92</v>
      </c>
      <c r="W6245">
        <v>0.6</v>
      </c>
      <c r="X6245">
        <v>0</v>
      </c>
      <c r="Y6245">
        <v>0</v>
      </c>
      <c r="Z6245">
        <v>0</v>
      </c>
      <c r="AA6245">
        <v>0</v>
      </c>
      <c r="AB6245">
        <v>0</v>
      </c>
      <c r="AC6245">
        <v>0</v>
      </c>
      <c r="AD6245">
        <v>0</v>
      </c>
      <c r="AE6245">
        <v>0</v>
      </c>
      <c r="AF6245">
        <v>0</v>
      </c>
      <c r="AG6245" t="s">
        <v>23499</v>
      </c>
      <c r="AH6245" s="21" t="str">
        <f t="shared" si="194"/>
        <v>YK20</v>
      </c>
      <c r="AI6245" s="21">
        <v>216</v>
      </c>
      <c r="AJ6245" s="21">
        <f t="shared" si="195"/>
        <v>99.398692810457518</v>
      </c>
      <c r="AK6245" s="21" t="s">
        <v>2060</v>
      </c>
      <c r="AL6245" t="s">
        <v>2551</v>
      </c>
      <c r="AM6245" s="26" t="s">
        <v>38</v>
      </c>
      <c r="AN6245" t="s">
        <v>2030</v>
      </c>
    </row>
    <row r="6246" spans="1:40" ht="15" hidden="1" thickTop="1" x14ac:dyDescent="0.35">
      <c r="A6246" t="s">
        <v>23539</v>
      </c>
      <c r="B6246" t="s">
        <v>23501</v>
      </c>
      <c r="C6246" t="s">
        <v>3470</v>
      </c>
      <c r="D6246" t="s">
        <v>23502</v>
      </c>
      <c r="E6246" t="s">
        <v>2575</v>
      </c>
      <c r="F6246">
        <v>1</v>
      </c>
      <c r="G6246" t="s">
        <v>2600</v>
      </c>
      <c r="H6246" t="s">
        <v>2577</v>
      </c>
      <c r="I6246" t="s">
        <v>2076</v>
      </c>
      <c r="J6246" t="s">
        <v>2601</v>
      </c>
      <c r="K6246" t="s">
        <v>2602</v>
      </c>
      <c r="L6246" t="s">
        <v>2058</v>
      </c>
      <c r="M6246" t="s">
        <v>2170</v>
      </c>
      <c r="N6246">
        <v>4</v>
      </c>
      <c r="O6246">
        <v>135</v>
      </c>
      <c r="P6246">
        <v>0.88</v>
      </c>
      <c r="Q6246">
        <v>15300</v>
      </c>
      <c r="R6246">
        <v>1</v>
      </c>
      <c r="S6246">
        <v>27</v>
      </c>
      <c r="T6246">
        <v>0.18</v>
      </c>
      <c r="U6246">
        <v>3</v>
      </c>
      <c r="V6246">
        <v>108</v>
      </c>
      <c r="W6246">
        <v>0.71</v>
      </c>
      <c r="X6246">
        <v>0</v>
      </c>
      <c r="Y6246">
        <v>0</v>
      </c>
      <c r="Z6246">
        <v>0</v>
      </c>
      <c r="AA6246">
        <v>0</v>
      </c>
      <c r="AB6246">
        <v>0</v>
      </c>
      <c r="AC6246">
        <v>0</v>
      </c>
      <c r="AD6246">
        <v>0</v>
      </c>
      <c r="AE6246">
        <v>0</v>
      </c>
      <c r="AF6246">
        <v>0</v>
      </c>
      <c r="AG6246" t="s">
        <v>23503</v>
      </c>
      <c r="AH6246" s="21" t="str">
        <f t="shared" si="194"/>
        <v>YK20</v>
      </c>
      <c r="AI6246" s="21">
        <v>216</v>
      </c>
      <c r="AJ6246" s="21">
        <f t="shared" si="195"/>
        <v>99.117647058823536</v>
      </c>
      <c r="AK6246" s="21" t="s">
        <v>2063</v>
      </c>
      <c r="AL6246" t="s">
        <v>2551</v>
      </c>
      <c r="AM6246" s="26" t="s">
        <v>38</v>
      </c>
      <c r="AN6246" t="s">
        <v>2032</v>
      </c>
    </row>
    <row r="6247" spans="1:40" ht="15" hidden="1" thickTop="1" x14ac:dyDescent="0.35">
      <c r="A6247" t="s">
        <v>9001</v>
      </c>
      <c r="B6247" t="s">
        <v>23505</v>
      </c>
      <c r="C6247" t="s">
        <v>7933</v>
      </c>
      <c r="D6247" t="s">
        <v>23506</v>
      </c>
      <c r="E6247" t="s">
        <v>2646</v>
      </c>
      <c r="F6247">
        <v>1</v>
      </c>
      <c r="G6247" t="s">
        <v>2600</v>
      </c>
      <c r="H6247" t="s">
        <v>2577</v>
      </c>
      <c r="I6247" t="s">
        <v>2076</v>
      </c>
      <c r="J6247" t="s">
        <v>2601</v>
      </c>
      <c r="K6247" t="s">
        <v>2602</v>
      </c>
      <c r="L6247" t="s">
        <v>2058</v>
      </c>
      <c r="M6247" t="s">
        <v>2170</v>
      </c>
      <c r="N6247">
        <v>0</v>
      </c>
      <c r="O6247">
        <v>0</v>
      </c>
      <c r="P6247">
        <v>0</v>
      </c>
      <c r="Q6247">
        <v>15300</v>
      </c>
      <c r="R6247">
        <v>0</v>
      </c>
      <c r="S6247">
        <v>0</v>
      </c>
      <c r="T6247">
        <v>0</v>
      </c>
      <c r="U6247">
        <v>0</v>
      </c>
      <c r="V6247">
        <v>0</v>
      </c>
      <c r="W6247">
        <v>0</v>
      </c>
      <c r="X6247">
        <v>0</v>
      </c>
      <c r="Y6247">
        <v>0</v>
      </c>
      <c r="Z6247">
        <v>0</v>
      </c>
      <c r="AA6247">
        <v>0</v>
      </c>
      <c r="AB6247">
        <v>0</v>
      </c>
      <c r="AC6247">
        <v>0</v>
      </c>
      <c r="AD6247">
        <v>0</v>
      </c>
      <c r="AE6247">
        <v>0</v>
      </c>
      <c r="AF6247">
        <v>0</v>
      </c>
      <c r="AG6247" t="s">
        <v>23507</v>
      </c>
      <c r="AH6247" s="21" t="str">
        <f t="shared" si="194"/>
        <v>YK20</v>
      </c>
      <c r="AI6247" s="21">
        <v>216</v>
      </c>
      <c r="AJ6247" s="21">
        <f t="shared" si="195"/>
        <v>100</v>
      </c>
      <c r="AK6247" s="21" t="s">
        <v>2060</v>
      </c>
      <c r="AL6247" t="s">
        <v>2551</v>
      </c>
      <c r="AM6247" s="26" t="s">
        <v>38</v>
      </c>
      <c r="AN6247" t="s">
        <v>2031</v>
      </c>
    </row>
    <row r="6248" spans="1:40" ht="15" hidden="1" thickTop="1" x14ac:dyDescent="0.35">
      <c r="A6248" t="s">
        <v>23546</v>
      </c>
      <c r="B6248" t="s">
        <v>23509</v>
      </c>
      <c r="C6248" t="s">
        <v>3878</v>
      </c>
      <c r="D6248" t="s">
        <v>23510</v>
      </c>
      <c r="E6248" t="s">
        <v>2646</v>
      </c>
      <c r="F6248">
        <v>1</v>
      </c>
      <c r="G6248" t="s">
        <v>2600</v>
      </c>
      <c r="H6248" t="s">
        <v>2577</v>
      </c>
      <c r="I6248" t="s">
        <v>2076</v>
      </c>
      <c r="J6248" t="s">
        <v>2601</v>
      </c>
      <c r="K6248" t="s">
        <v>2602</v>
      </c>
      <c r="L6248" t="s">
        <v>2058</v>
      </c>
      <c r="M6248" t="s">
        <v>2488</v>
      </c>
      <c r="N6248">
        <v>11</v>
      </c>
      <c r="O6248">
        <v>302</v>
      </c>
      <c r="P6248">
        <v>1.85</v>
      </c>
      <c r="Q6248">
        <v>16320</v>
      </c>
      <c r="R6248">
        <v>3</v>
      </c>
      <c r="S6248">
        <v>143</v>
      </c>
      <c r="T6248">
        <v>0.88</v>
      </c>
      <c r="U6248">
        <v>8</v>
      </c>
      <c r="V6248">
        <v>159</v>
      </c>
      <c r="W6248">
        <v>0.97</v>
      </c>
      <c r="X6248">
        <v>0</v>
      </c>
      <c r="Y6248">
        <v>0</v>
      </c>
      <c r="Z6248">
        <v>0</v>
      </c>
      <c r="AA6248">
        <v>0</v>
      </c>
      <c r="AB6248">
        <v>0</v>
      </c>
      <c r="AC6248">
        <v>0</v>
      </c>
      <c r="AD6248">
        <v>0</v>
      </c>
      <c r="AE6248">
        <v>0</v>
      </c>
      <c r="AF6248">
        <v>0</v>
      </c>
      <c r="AG6248" t="s">
        <v>23511</v>
      </c>
      <c r="AH6248" s="21" t="str">
        <f t="shared" si="194"/>
        <v>YK20</v>
      </c>
      <c r="AI6248" s="21">
        <v>230.40000000000003</v>
      </c>
      <c r="AJ6248" s="21">
        <f t="shared" si="195"/>
        <v>98.149509803921575</v>
      </c>
      <c r="AK6248" s="21" t="s">
        <v>2063</v>
      </c>
      <c r="AL6248" t="s">
        <v>2551</v>
      </c>
      <c r="AM6248" s="26" t="s">
        <v>38</v>
      </c>
      <c r="AN6248" t="s">
        <v>2030</v>
      </c>
    </row>
    <row r="6249" spans="1:40" ht="15" hidden="1" thickTop="1" x14ac:dyDescent="0.35">
      <c r="A6249" t="s">
        <v>23550</v>
      </c>
      <c r="B6249" t="s">
        <v>23513</v>
      </c>
      <c r="C6249" t="s">
        <v>4767</v>
      </c>
      <c r="D6249" t="s">
        <v>23514</v>
      </c>
      <c r="E6249" t="s">
        <v>2646</v>
      </c>
      <c r="F6249">
        <v>1</v>
      </c>
      <c r="G6249" t="s">
        <v>2600</v>
      </c>
      <c r="H6249" t="s">
        <v>2577</v>
      </c>
      <c r="I6249" t="s">
        <v>2076</v>
      </c>
      <c r="J6249" t="s">
        <v>2601</v>
      </c>
      <c r="K6249" t="s">
        <v>2602</v>
      </c>
      <c r="L6249" t="s">
        <v>2058</v>
      </c>
      <c r="M6249" t="s">
        <v>2170</v>
      </c>
      <c r="N6249">
        <v>2</v>
      </c>
      <c r="O6249">
        <v>44</v>
      </c>
      <c r="P6249">
        <v>0.28999999999999998</v>
      </c>
      <c r="Q6249">
        <v>15300</v>
      </c>
      <c r="R6249">
        <v>1</v>
      </c>
      <c r="S6249">
        <v>12</v>
      </c>
      <c r="T6249">
        <v>0.08</v>
      </c>
      <c r="U6249">
        <v>1</v>
      </c>
      <c r="V6249">
        <v>32</v>
      </c>
      <c r="W6249">
        <v>0.21</v>
      </c>
      <c r="X6249">
        <v>0</v>
      </c>
      <c r="Y6249">
        <v>0</v>
      </c>
      <c r="Z6249">
        <v>0</v>
      </c>
      <c r="AA6249">
        <v>0</v>
      </c>
      <c r="AB6249">
        <v>0</v>
      </c>
      <c r="AC6249">
        <v>0</v>
      </c>
      <c r="AD6249">
        <v>0</v>
      </c>
      <c r="AE6249">
        <v>0</v>
      </c>
      <c r="AF6249">
        <v>0</v>
      </c>
      <c r="AG6249" t="s">
        <v>23515</v>
      </c>
      <c r="AH6249" s="21" t="str">
        <f t="shared" si="194"/>
        <v>YK20</v>
      </c>
      <c r="AI6249" s="21">
        <v>216</v>
      </c>
      <c r="AJ6249" s="21">
        <f t="shared" si="195"/>
        <v>99.712418300653596</v>
      </c>
      <c r="AK6249" s="21" t="s">
        <v>2060</v>
      </c>
      <c r="AL6249" t="s">
        <v>2551</v>
      </c>
      <c r="AM6249" s="26" t="s">
        <v>38</v>
      </c>
      <c r="AN6249" t="s">
        <v>2030</v>
      </c>
    </row>
    <row r="6250" spans="1:40" ht="15" hidden="1" thickTop="1" x14ac:dyDescent="0.35">
      <c r="A6250" t="s">
        <v>23554</v>
      </c>
      <c r="B6250" t="s">
        <v>23517</v>
      </c>
      <c r="C6250" t="s">
        <v>14727</v>
      </c>
      <c r="D6250" t="s">
        <v>23518</v>
      </c>
      <c r="E6250" t="s">
        <v>2646</v>
      </c>
      <c r="F6250">
        <v>1</v>
      </c>
      <c r="G6250" t="s">
        <v>2600</v>
      </c>
      <c r="H6250" t="s">
        <v>2577</v>
      </c>
      <c r="I6250" t="s">
        <v>2076</v>
      </c>
      <c r="J6250" t="s">
        <v>2647</v>
      </c>
      <c r="K6250" t="s">
        <v>2602</v>
      </c>
      <c r="L6250" t="s">
        <v>2058</v>
      </c>
      <c r="M6250" t="s">
        <v>2059</v>
      </c>
      <c r="N6250">
        <v>7</v>
      </c>
      <c r="O6250">
        <v>230</v>
      </c>
      <c r="P6250">
        <v>0.94</v>
      </c>
      <c r="Q6250">
        <v>24480</v>
      </c>
      <c r="R6250">
        <v>2</v>
      </c>
      <c r="S6250">
        <v>117</v>
      </c>
      <c r="T6250">
        <v>0.48</v>
      </c>
      <c r="U6250">
        <v>5</v>
      </c>
      <c r="V6250">
        <v>113</v>
      </c>
      <c r="W6250">
        <v>0.46</v>
      </c>
      <c r="X6250">
        <v>0</v>
      </c>
      <c r="Y6250">
        <v>0</v>
      </c>
      <c r="Z6250">
        <v>0</v>
      </c>
      <c r="AA6250">
        <v>0</v>
      </c>
      <c r="AB6250">
        <v>0</v>
      </c>
      <c r="AC6250">
        <v>0</v>
      </c>
      <c r="AD6250">
        <v>0</v>
      </c>
      <c r="AE6250">
        <v>0</v>
      </c>
      <c r="AF6250">
        <v>0</v>
      </c>
      <c r="AG6250" t="s">
        <v>23519</v>
      </c>
      <c r="AH6250" s="21" t="str">
        <f t="shared" si="194"/>
        <v>YK20</v>
      </c>
      <c r="AI6250" s="21">
        <v>345.36</v>
      </c>
      <c r="AJ6250" s="21">
        <f t="shared" si="195"/>
        <v>99.060457516339866</v>
      </c>
      <c r="AK6250" s="21" t="s">
        <v>2063</v>
      </c>
      <c r="AL6250" t="s">
        <v>2551</v>
      </c>
      <c r="AM6250" s="26" t="s">
        <v>38</v>
      </c>
      <c r="AN6250" t="s">
        <v>2033</v>
      </c>
    </row>
    <row r="6251" spans="1:40" ht="15" hidden="1" thickTop="1" x14ac:dyDescent="0.35">
      <c r="A6251" t="s">
        <v>23558</v>
      </c>
      <c r="B6251" t="s">
        <v>23521</v>
      </c>
      <c r="C6251" t="s">
        <v>3878</v>
      </c>
      <c r="D6251" t="s">
        <v>23522</v>
      </c>
      <c r="E6251" t="s">
        <v>2646</v>
      </c>
      <c r="F6251">
        <v>1</v>
      </c>
      <c r="G6251" t="s">
        <v>2600</v>
      </c>
      <c r="H6251" t="s">
        <v>2577</v>
      </c>
      <c r="I6251" t="s">
        <v>2076</v>
      </c>
      <c r="J6251" t="s">
        <v>2601</v>
      </c>
      <c r="K6251" t="s">
        <v>2602</v>
      </c>
      <c r="L6251" t="s">
        <v>2058</v>
      </c>
      <c r="M6251" t="s">
        <v>2488</v>
      </c>
      <c r="N6251">
        <v>2</v>
      </c>
      <c r="O6251">
        <v>93</v>
      </c>
      <c r="P6251">
        <v>0.56999999999999995</v>
      </c>
      <c r="Q6251">
        <v>16320</v>
      </c>
      <c r="R6251">
        <v>1</v>
      </c>
      <c r="S6251">
        <v>75</v>
      </c>
      <c r="T6251">
        <v>0.46</v>
      </c>
      <c r="U6251">
        <v>0</v>
      </c>
      <c r="V6251">
        <v>0</v>
      </c>
      <c r="W6251">
        <v>0</v>
      </c>
      <c r="X6251">
        <v>1</v>
      </c>
      <c r="Y6251">
        <v>18</v>
      </c>
      <c r="Z6251">
        <v>0.11</v>
      </c>
      <c r="AA6251">
        <v>0</v>
      </c>
      <c r="AB6251">
        <v>0</v>
      </c>
      <c r="AC6251">
        <v>0</v>
      </c>
      <c r="AD6251">
        <v>0</v>
      </c>
      <c r="AE6251">
        <v>0</v>
      </c>
      <c r="AF6251">
        <v>0</v>
      </c>
      <c r="AG6251" t="s">
        <v>23523</v>
      </c>
      <c r="AH6251" s="21" t="str">
        <f t="shared" si="194"/>
        <v>YK20</v>
      </c>
      <c r="AI6251" s="21">
        <v>230.40000000000003</v>
      </c>
      <c r="AJ6251" s="21">
        <f t="shared" si="195"/>
        <v>99.430147058823536</v>
      </c>
      <c r="AK6251" s="21" t="s">
        <v>2060</v>
      </c>
      <c r="AL6251" t="s">
        <v>2551</v>
      </c>
      <c r="AM6251" s="26" t="s">
        <v>38</v>
      </c>
      <c r="AN6251" t="s">
        <v>2032</v>
      </c>
    </row>
    <row r="6252" spans="1:40" ht="15" hidden="1" thickTop="1" x14ac:dyDescent="0.35">
      <c r="A6252" t="s">
        <v>23562</v>
      </c>
      <c r="B6252" t="s">
        <v>23524</v>
      </c>
      <c r="C6252" t="s">
        <v>5945</v>
      </c>
      <c r="D6252" t="s">
        <v>23525</v>
      </c>
      <c r="E6252" t="s">
        <v>2575</v>
      </c>
      <c r="F6252">
        <v>1</v>
      </c>
      <c r="G6252" t="s">
        <v>2576</v>
      </c>
      <c r="H6252" t="s">
        <v>2577</v>
      </c>
      <c r="I6252" t="s">
        <v>2076</v>
      </c>
      <c r="J6252" t="s">
        <v>2741</v>
      </c>
      <c r="K6252" t="s">
        <v>2742</v>
      </c>
      <c r="L6252" t="s">
        <v>2058</v>
      </c>
      <c r="M6252" t="s">
        <v>2170</v>
      </c>
      <c r="N6252">
        <v>1</v>
      </c>
      <c r="O6252">
        <v>16</v>
      </c>
      <c r="P6252">
        <v>0.1</v>
      </c>
      <c r="Q6252">
        <v>15300</v>
      </c>
      <c r="R6252">
        <v>0</v>
      </c>
      <c r="S6252">
        <v>0</v>
      </c>
      <c r="T6252">
        <v>0</v>
      </c>
      <c r="U6252">
        <v>1</v>
      </c>
      <c r="V6252">
        <v>16</v>
      </c>
      <c r="W6252">
        <v>0.1</v>
      </c>
      <c r="X6252">
        <v>0</v>
      </c>
      <c r="Y6252">
        <v>0</v>
      </c>
      <c r="Z6252">
        <v>0</v>
      </c>
      <c r="AA6252">
        <v>0</v>
      </c>
      <c r="AB6252">
        <v>0</v>
      </c>
      <c r="AC6252">
        <v>0</v>
      </c>
      <c r="AD6252">
        <v>0</v>
      </c>
      <c r="AE6252">
        <v>0</v>
      </c>
      <c r="AF6252">
        <v>0</v>
      </c>
      <c r="AG6252" t="s">
        <v>23526</v>
      </c>
      <c r="AH6252" s="21" t="str">
        <f t="shared" si="194"/>
        <v>YK20</v>
      </c>
      <c r="AI6252" s="21">
        <v>216</v>
      </c>
      <c r="AJ6252" s="21">
        <f t="shared" si="195"/>
        <v>99.895424836601308</v>
      </c>
      <c r="AK6252" s="21" t="s">
        <v>2060</v>
      </c>
      <c r="AL6252" t="s">
        <v>2551</v>
      </c>
      <c r="AM6252" s="26" t="s">
        <v>38</v>
      </c>
      <c r="AN6252" t="s">
        <v>2030</v>
      </c>
    </row>
    <row r="6253" spans="1:40" ht="15" hidden="1" thickTop="1" x14ac:dyDescent="0.35">
      <c r="A6253" t="s">
        <v>2334</v>
      </c>
      <c r="B6253" t="s">
        <v>23527</v>
      </c>
      <c r="C6253" t="s">
        <v>5945</v>
      </c>
      <c r="D6253" t="s">
        <v>23525</v>
      </c>
      <c r="E6253" t="s">
        <v>2575</v>
      </c>
      <c r="F6253">
        <v>1</v>
      </c>
      <c r="G6253" t="s">
        <v>2576</v>
      </c>
      <c r="H6253" t="s">
        <v>2577</v>
      </c>
      <c r="I6253" t="s">
        <v>2076</v>
      </c>
      <c r="J6253" t="s">
        <v>2741</v>
      </c>
      <c r="K6253" t="s">
        <v>2742</v>
      </c>
      <c r="L6253" t="s">
        <v>2058</v>
      </c>
      <c r="M6253" t="s">
        <v>2170</v>
      </c>
      <c r="N6253">
        <v>3</v>
      </c>
      <c r="O6253">
        <v>67</v>
      </c>
      <c r="P6253">
        <v>0.44</v>
      </c>
      <c r="Q6253">
        <v>15300</v>
      </c>
      <c r="R6253">
        <v>2</v>
      </c>
      <c r="S6253">
        <v>46</v>
      </c>
      <c r="T6253">
        <v>0.3</v>
      </c>
      <c r="U6253">
        <v>1</v>
      </c>
      <c r="V6253">
        <v>21</v>
      </c>
      <c r="W6253">
        <v>0.14000000000000001</v>
      </c>
      <c r="X6253">
        <v>0</v>
      </c>
      <c r="Y6253">
        <v>0</v>
      </c>
      <c r="Z6253">
        <v>0</v>
      </c>
      <c r="AA6253">
        <v>0</v>
      </c>
      <c r="AB6253">
        <v>0</v>
      </c>
      <c r="AC6253">
        <v>0</v>
      </c>
      <c r="AD6253">
        <v>0</v>
      </c>
      <c r="AE6253">
        <v>0</v>
      </c>
      <c r="AF6253">
        <v>0</v>
      </c>
      <c r="AG6253" t="s">
        <v>23528</v>
      </c>
      <c r="AH6253" s="21" t="str">
        <f t="shared" si="194"/>
        <v>YK20</v>
      </c>
      <c r="AI6253" s="21">
        <v>216</v>
      </c>
      <c r="AJ6253" s="21">
        <f t="shared" si="195"/>
        <v>99.562091503267979</v>
      </c>
      <c r="AK6253" s="21" t="s">
        <v>2060</v>
      </c>
      <c r="AL6253" t="s">
        <v>2551</v>
      </c>
      <c r="AM6253" s="26" t="s">
        <v>38</v>
      </c>
      <c r="AN6253" t="s">
        <v>2031</v>
      </c>
    </row>
    <row r="6254" spans="1:40" ht="15" hidden="1" thickTop="1" x14ac:dyDescent="0.35">
      <c r="A6254" t="s">
        <v>23566</v>
      </c>
      <c r="B6254" t="s">
        <v>23530</v>
      </c>
      <c r="C6254" t="s">
        <v>2875</v>
      </c>
      <c r="D6254" t="s">
        <v>23531</v>
      </c>
      <c r="E6254" t="s">
        <v>2575</v>
      </c>
      <c r="F6254">
        <v>1</v>
      </c>
      <c r="G6254" t="s">
        <v>2576</v>
      </c>
      <c r="H6254" t="s">
        <v>2577</v>
      </c>
      <c r="I6254" t="s">
        <v>2076</v>
      </c>
      <c r="J6254" t="s">
        <v>2858</v>
      </c>
      <c r="K6254" t="s">
        <v>2742</v>
      </c>
      <c r="L6254" t="s">
        <v>2058</v>
      </c>
      <c r="M6254" t="s">
        <v>2170</v>
      </c>
      <c r="N6254">
        <v>5</v>
      </c>
      <c r="O6254">
        <v>142</v>
      </c>
      <c r="P6254">
        <v>0.93</v>
      </c>
      <c r="Q6254">
        <v>15300</v>
      </c>
      <c r="R6254">
        <v>2</v>
      </c>
      <c r="S6254">
        <v>63</v>
      </c>
      <c r="T6254">
        <v>0.41</v>
      </c>
      <c r="U6254">
        <v>3</v>
      </c>
      <c r="V6254">
        <v>79</v>
      </c>
      <c r="W6254">
        <v>0.52</v>
      </c>
      <c r="X6254">
        <v>0</v>
      </c>
      <c r="Y6254">
        <v>0</v>
      </c>
      <c r="Z6254">
        <v>0</v>
      </c>
      <c r="AA6254">
        <v>0</v>
      </c>
      <c r="AB6254">
        <v>0</v>
      </c>
      <c r="AC6254">
        <v>0</v>
      </c>
      <c r="AD6254">
        <v>0</v>
      </c>
      <c r="AE6254">
        <v>0</v>
      </c>
      <c r="AF6254">
        <v>0</v>
      </c>
      <c r="AG6254" t="s">
        <v>23532</v>
      </c>
      <c r="AH6254" s="21" t="str">
        <f t="shared" si="194"/>
        <v>YK20</v>
      </c>
      <c r="AI6254" s="21">
        <v>216</v>
      </c>
      <c r="AJ6254" s="21">
        <f t="shared" si="195"/>
        <v>99.071895424836597</v>
      </c>
      <c r="AK6254" s="21" t="s">
        <v>2063</v>
      </c>
      <c r="AL6254" t="s">
        <v>2551</v>
      </c>
      <c r="AM6254" s="26" t="s">
        <v>38</v>
      </c>
      <c r="AN6254" t="s">
        <v>2030</v>
      </c>
    </row>
    <row r="6255" spans="1:40" ht="15" hidden="1" thickTop="1" x14ac:dyDescent="0.35">
      <c r="A6255" t="s">
        <v>23570</v>
      </c>
      <c r="B6255" t="s">
        <v>23533</v>
      </c>
      <c r="C6255" t="s">
        <v>2875</v>
      </c>
      <c r="D6255" t="s">
        <v>23531</v>
      </c>
      <c r="E6255" t="s">
        <v>2575</v>
      </c>
      <c r="F6255">
        <v>1</v>
      </c>
      <c r="G6255" t="s">
        <v>2576</v>
      </c>
      <c r="H6255" t="s">
        <v>2577</v>
      </c>
      <c r="I6255" t="s">
        <v>2076</v>
      </c>
      <c r="J6255" t="s">
        <v>2858</v>
      </c>
      <c r="K6255" t="s">
        <v>2742</v>
      </c>
      <c r="L6255" t="s">
        <v>2058</v>
      </c>
      <c r="M6255" t="s">
        <v>2170</v>
      </c>
      <c r="N6255">
        <v>6</v>
      </c>
      <c r="O6255">
        <v>108</v>
      </c>
      <c r="P6255">
        <v>0.71</v>
      </c>
      <c r="Q6255">
        <v>15300</v>
      </c>
      <c r="R6255">
        <v>2</v>
      </c>
      <c r="S6255">
        <v>55</v>
      </c>
      <c r="T6255">
        <v>0.36</v>
      </c>
      <c r="U6255">
        <v>3</v>
      </c>
      <c r="V6255">
        <v>49</v>
      </c>
      <c r="W6255">
        <v>0.32</v>
      </c>
      <c r="X6255">
        <v>1</v>
      </c>
      <c r="Y6255">
        <v>4</v>
      </c>
      <c r="Z6255">
        <v>0.03</v>
      </c>
      <c r="AA6255">
        <v>0</v>
      </c>
      <c r="AB6255">
        <v>0</v>
      </c>
      <c r="AC6255">
        <v>0</v>
      </c>
      <c r="AD6255">
        <v>0</v>
      </c>
      <c r="AE6255">
        <v>0</v>
      </c>
      <c r="AF6255">
        <v>0</v>
      </c>
      <c r="AG6255" t="s">
        <v>23534</v>
      </c>
      <c r="AH6255" s="21" t="str">
        <f t="shared" si="194"/>
        <v>YK20</v>
      </c>
      <c r="AI6255" s="21">
        <v>216</v>
      </c>
      <c r="AJ6255" s="21">
        <f t="shared" si="195"/>
        <v>99.294117647058826</v>
      </c>
      <c r="AK6255" s="21" t="s">
        <v>2060</v>
      </c>
      <c r="AL6255" t="s">
        <v>2551</v>
      </c>
      <c r="AM6255" s="26" t="s">
        <v>38</v>
      </c>
      <c r="AN6255" t="s">
        <v>2032</v>
      </c>
    </row>
    <row r="6256" spans="1:40" ht="15" hidden="1" thickTop="1" x14ac:dyDescent="0.35">
      <c r="A6256" t="s">
        <v>23574</v>
      </c>
      <c r="B6256" t="s">
        <v>23536</v>
      </c>
      <c r="C6256" t="s">
        <v>4385</v>
      </c>
      <c r="D6256" t="s">
        <v>23537</v>
      </c>
      <c r="E6256" t="s">
        <v>2575</v>
      </c>
      <c r="F6256">
        <v>1</v>
      </c>
      <c r="G6256" t="s">
        <v>2576</v>
      </c>
      <c r="H6256" t="s">
        <v>2577</v>
      </c>
      <c r="I6256" t="s">
        <v>2076</v>
      </c>
      <c r="J6256" t="s">
        <v>2858</v>
      </c>
      <c r="K6256" t="s">
        <v>2742</v>
      </c>
      <c r="L6256" t="s">
        <v>2058</v>
      </c>
      <c r="M6256" t="s">
        <v>2170</v>
      </c>
      <c r="N6256">
        <v>5</v>
      </c>
      <c r="O6256">
        <v>163</v>
      </c>
      <c r="P6256">
        <v>1.07</v>
      </c>
      <c r="Q6256">
        <v>15300</v>
      </c>
      <c r="R6256">
        <v>1</v>
      </c>
      <c r="S6256">
        <v>60</v>
      </c>
      <c r="T6256">
        <v>0.39</v>
      </c>
      <c r="U6256">
        <v>3</v>
      </c>
      <c r="V6256">
        <v>89</v>
      </c>
      <c r="W6256">
        <v>0.57999999999999996</v>
      </c>
      <c r="X6256">
        <v>1</v>
      </c>
      <c r="Y6256">
        <v>14</v>
      </c>
      <c r="Z6256">
        <v>0.09</v>
      </c>
      <c r="AA6256">
        <v>0</v>
      </c>
      <c r="AB6256">
        <v>0</v>
      </c>
      <c r="AC6256">
        <v>0</v>
      </c>
      <c r="AD6256">
        <v>0</v>
      </c>
      <c r="AE6256">
        <v>0</v>
      </c>
      <c r="AF6256">
        <v>0</v>
      </c>
      <c r="AG6256" t="s">
        <v>23538</v>
      </c>
      <c r="AH6256" s="21" t="str">
        <f t="shared" si="194"/>
        <v>YK20</v>
      </c>
      <c r="AI6256" s="21">
        <v>216</v>
      </c>
      <c r="AJ6256" s="21">
        <f t="shared" si="195"/>
        <v>98.93464052287581</v>
      </c>
      <c r="AK6256" s="21" t="s">
        <v>2063</v>
      </c>
      <c r="AL6256" t="s">
        <v>2551</v>
      </c>
      <c r="AM6256" s="26" t="s">
        <v>38</v>
      </c>
      <c r="AN6256" t="s">
        <v>2030</v>
      </c>
    </row>
    <row r="6257" spans="1:40" ht="15" hidden="1" thickTop="1" x14ac:dyDescent="0.35">
      <c r="A6257" t="s">
        <v>23578</v>
      </c>
      <c r="B6257" t="s">
        <v>23540</v>
      </c>
      <c r="C6257" t="s">
        <v>4385</v>
      </c>
      <c r="D6257" t="s">
        <v>23541</v>
      </c>
      <c r="E6257" t="s">
        <v>2575</v>
      </c>
      <c r="F6257">
        <v>1</v>
      </c>
      <c r="G6257" t="s">
        <v>2576</v>
      </c>
      <c r="H6257" t="s">
        <v>2577</v>
      </c>
      <c r="I6257" t="s">
        <v>2076</v>
      </c>
      <c r="J6257" t="s">
        <v>2858</v>
      </c>
      <c r="K6257" t="s">
        <v>2742</v>
      </c>
      <c r="L6257" t="s">
        <v>2058</v>
      </c>
      <c r="M6257" t="s">
        <v>2170</v>
      </c>
      <c r="N6257">
        <v>6</v>
      </c>
      <c r="O6257">
        <v>113</v>
      </c>
      <c r="P6257">
        <v>0.74</v>
      </c>
      <c r="Q6257">
        <v>15300</v>
      </c>
      <c r="R6257">
        <v>3</v>
      </c>
      <c r="S6257">
        <v>62</v>
      </c>
      <c r="T6257">
        <v>0.41</v>
      </c>
      <c r="U6257">
        <v>3</v>
      </c>
      <c r="V6257">
        <v>51</v>
      </c>
      <c r="W6257">
        <v>0.33</v>
      </c>
      <c r="X6257">
        <v>0</v>
      </c>
      <c r="Y6257">
        <v>0</v>
      </c>
      <c r="Z6257">
        <v>0</v>
      </c>
      <c r="AA6257">
        <v>0</v>
      </c>
      <c r="AB6257">
        <v>0</v>
      </c>
      <c r="AC6257">
        <v>0</v>
      </c>
      <c r="AD6257">
        <v>0</v>
      </c>
      <c r="AE6257">
        <v>0</v>
      </c>
      <c r="AF6257">
        <v>0</v>
      </c>
      <c r="AG6257" t="s">
        <v>23542</v>
      </c>
      <c r="AH6257" s="21" t="str">
        <f t="shared" si="194"/>
        <v>YK20</v>
      </c>
      <c r="AI6257" s="21">
        <v>216</v>
      </c>
      <c r="AJ6257" s="21">
        <f t="shared" si="195"/>
        <v>99.261437908496731</v>
      </c>
      <c r="AK6257" s="21" t="s">
        <v>2060</v>
      </c>
      <c r="AL6257" t="s">
        <v>2551</v>
      </c>
      <c r="AM6257" s="26" t="s">
        <v>38</v>
      </c>
      <c r="AN6257" t="s">
        <v>2030</v>
      </c>
    </row>
    <row r="6258" spans="1:40" ht="15" hidden="1" thickTop="1" x14ac:dyDescent="0.35">
      <c r="A6258" t="s">
        <v>23582</v>
      </c>
      <c r="B6258" t="s">
        <v>23543</v>
      </c>
      <c r="C6258" t="s">
        <v>2739</v>
      </c>
      <c r="D6258" t="s">
        <v>23544</v>
      </c>
      <c r="E6258" t="s">
        <v>2575</v>
      </c>
      <c r="F6258">
        <v>1</v>
      </c>
      <c r="G6258" t="s">
        <v>2576</v>
      </c>
      <c r="H6258" t="s">
        <v>2577</v>
      </c>
      <c r="I6258" t="s">
        <v>2076</v>
      </c>
      <c r="J6258" t="s">
        <v>2741</v>
      </c>
      <c r="K6258" t="s">
        <v>2742</v>
      </c>
      <c r="L6258" t="s">
        <v>2058</v>
      </c>
      <c r="M6258" t="s">
        <v>2170</v>
      </c>
      <c r="N6258">
        <v>1</v>
      </c>
      <c r="O6258">
        <v>20</v>
      </c>
      <c r="P6258">
        <v>0.13</v>
      </c>
      <c r="Q6258">
        <v>15300</v>
      </c>
      <c r="R6258">
        <v>0</v>
      </c>
      <c r="S6258">
        <v>0</v>
      </c>
      <c r="T6258">
        <v>0</v>
      </c>
      <c r="U6258">
        <v>1</v>
      </c>
      <c r="V6258">
        <v>20</v>
      </c>
      <c r="W6258">
        <v>0.13</v>
      </c>
      <c r="X6258">
        <v>0</v>
      </c>
      <c r="Y6258">
        <v>0</v>
      </c>
      <c r="Z6258">
        <v>0</v>
      </c>
      <c r="AA6258">
        <v>0</v>
      </c>
      <c r="AB6258">
        <v>0</v>
      </c>
      <c r="AC6258">
        <v>0</v>
      </c>
      <c r="AD6258">
        <v>0</v>
      </c>
      <c r="AE6258">
        <v>0</v>
      </c>
      <c r="AF6258">
        <v>0</v>
      </c>
      <c r="AG6258" t="s">
        <v>23545</v>
      </c>
      <c r="AH6258" s="21" t="str">
        <f t="shared" si="194"/>
        <v>YK20</v>
      </c>
      <c r="AI6258" s="21">
        <v>216</v>
      </c>
      <c r="AJ6258" s="21">
        <f t="shared" si="195"/>
        <v>99.869281045751634</v>
      </c>
      <c r="AK6258" s="21" t="s">
        <v>2060</v>
      </c>
      <c r="AL6258" t="s">
        <v>2613</v>
      </c>
      <c r="AM6258" s="26" t="s">
        <v>38</v>
      </c>
      <c r="AN6258" t="s">
        <v>2031</v>
      </c>
    </row>
    <row r="6259" spans="1:40" ht="15" hidden="1" thickTop="1" x14ac:dyDescent="0.35">
      <c r="A6259" t="s">
        <v>23586</v>
      </c>
      <c r="B6259" t="s">
        <v>23547</v>
      </c>
      <c r="C6259" t="s">
        <v>4421</v>
      </c>
      <c r="D6259" t="s">
        <v>23548</v>
      </c>
      <c r="E6259" t="s">
        <v>2575</v>
      </c>
      <c r="F6259">
        <v>1</v>
      </c>
      <c r="G6259" t="s">
        <v>2609</v>
      </c>
      <c r="H6259" t="s">
        <v>2577</v>
      </c>
      <c r="I6259" t="s">
        <v>2057</v>
      </c>
      <c r="J6259" t="s">
        <v>2610</v>
      </c>
      <c r="K6259" t="s">
        <v>2611</v>
      </c>
      <c r="L6259" t="s">
        <v>2058</v>
      </c>
      <c r="M6259" t="s">
        <v>2170</v>
      </c>
      <c r="N6259">
        <v>2</v>
      </c>
      <c r="O6259">
        <v>47</v>
      </c>
      <c r="P6259">
        <v>0.31</v>
      </c>
      <c r="Q6259">
        <v>15300</v>
      </c>
      <c r="R6259">
        <v>1</v>
      </c>
      <c r="S6259">
        <v>19</v>
      </c>
      <c r="T6259">
        <v>0.12</v>
      </c>
      <c r="U6259">
        <v>1</v>
      </c>
      <c r="V6259">
        <v>28</v>
      </c>
      <c r="W6259">
        <v>0.18</v>
      </c>
      <c r="X6259">
        <v>0</v>
      </c>
      <c r="Y6259">
        <v>0</v>
      </c>
      <c r="Z6259">
        <v>0</v>
      </c>
      <c r="AA6259">
        <v>0</v>
      </c>
      <c r="AB6259">
        <v>0</v>
      </c>
      <c r="AC6259">
        <v>0</v>
      </c>
      <c r="AD6259">
        <v>0</v>
      </c>
      <c r="AE6259">
        <v>0</v>
      </c>
      <c r="AF6259">
        <v>0</v>
      </c>
      <c r="AG6259" t="s">
        <v>23549</v>
      </c>
      <c r="AH6259" s="21" t="str">
        <f t="shared" si="194"/>
        <v>YT21</v>
      </c>
      <c r="AI6259" s="21">
        <v>216</v>
      </c>
      <c r="AJ6259" s="21">
        <f t="shared" si="195"/>
        <v>99.692810457516345</v>
      </c>
      <c r="AK6259" s="21" t="s">
        <v>2060</v>
      </c>
      <c r="AL6259" t="s">
        <v>2581</v>
      </c>
      <c r="AM6259" s="26" t="s">
        <v>38</v>
      </c>
      <c r="AN6259" t="s">
        <v>2032</v>
      </c>
    </row>
    <row r="6260" spans="1:40" ht="15" hidden="1" thickTop="1" x14ac:dyDescent="0.35">
      <c r="A6260" t="s">
        <v>2337</v>
      </c>
      <c r="B6260" t="s">
        <v>23551</v>
      </c>
      <c r="C6260" t="s">
        <v>4421</v>
      </c>
      <c r="D6260" t="s">
        <v>23552</v>
      </c>
      <c r="E6260" t="s">
        <v>3440</v>
      </c>
      <c r="F6260">
        <v>1</v>
      </c>
      <c r="G6260" t="s">
        <v>2609</v>
      </c>
      <c r="H6260" t="s">
        <v>2577</v>
      </c>
      <c r="I6260" t="s">
        <v>2057</v>
      </c>
      <c r="J6260" t="s">
        <v>2610</v>
      </c>
      <c r="K6260" t="s">
        <v>2611</v>
      </c>
      <c r="L6260" t="s">
        <v>2058</v>
      </c>
      <c r="M6260" t="s">
        <v>2170</v>
      </c>
      <c r="N6260">
        <v>0</v>
      </c>
      <c r="O6260">
        <v>0</v>
      </c>
      <c r="P6260">
        <v>0</v>
      </c>
      <c r="Q6260">
        <v>15300</v>
      </c>
      <c r="R6260">
        <v>0</v>
      </c>
      <c r="S6260">
        <v>0</v>
      </c>
      <c r="T6260">
        <v>0</v>
      </c>
      <c r="U6260">
        <v>0</v>
      </c>
      <c r="V6260">
        <v>0</v>
      </c>
      <c r="W6260">
        <v>0</v>
      </c>
      <c r="X6260">
        <v>0</v>
      </c>
      <c r="Y6260">
        <v>0</v>
      </c>
      <c r="Z6260">
        <v>0</v>
      </c>
      <c r="AA6260">
        <v>0</v>
      </c>
      <c r="AB6260">
        <v>0</v>
      </c>
      <c r="AC6260">
        <v>0</v>
      </c>
      <c r="AD6260">
        <v>0</v>
      </c>
      <c r="AE6260">
        <v>0</v>
      </c>
      <c r="AF6260">
        <v>0</v>
      </c>
      <c r="AG6260" t="s">
        <v>23553</v>
      </c>
      <c r="AH6260" s="21" t="str">
        <f t="shared" si="194"/>
        <v>YT21</v>
      </c>
      <c r="AI6260" s="21">
        <v>216</v>
      </c>
      <c r="AJ6260" s="21">
        <f t="shared" si="195"/>
        <v>100</v>
      </c>
      <c r="AK6260" s="21" t="s">
        <v>2060</v>
      </c>
      <c r="AL6260" t="s">
        <v>2581</v>
      </c>
      <c r="AM6260" s="26" t="s">
        <v>38</v>
      </c>
      <c r="AN6260" t="s">
        <v>2033</v>
      </c>
    </row>
    <row r="6261" spans="1:40" ht="15" hidden="1" thickTop="1" x14ac:dyDescent="0.35">
      <c r="A6261" t="s">
        <v>23590</v>
      </c>
      <c r="B6261" t="s">
        <v>23555</v>
      </c>
      <c r="C6261" t="s">
        <v>3381</v>
      </c>
      <c r="D6261" t="s">
        <v>23556</v>
      </c>
      <c r="E6261" t="s">
        <v>2946</v>
      </c>
      <c r="F6261">
        <v>1</v>
      </c>
      <c r="G6261" t="s">
        <v>2816</v>
      </c>
      <c r="H6261" t="s">
        <v>2620</v>
      </c>
      <c r="I6261" t="s">
        <v>2076</v>
      </c>
      <c r="J6261" t="s">
        <v>3383</v>
      </c>
      <c r="K6261" t="s">
        <v>2818</v>
      </c>
      <c r="L6261" t="s">
        <v>2058</v>
      </c>
      <c r="M6261" t="s">
        <v>2059</v>
      </c>
      <c r="N6261">
        <v>3</v>
      </c>
      <c r="O6261">
        <v>130</v>
      </c>
      <c r="P6261">
        <v>0.53</v>
      </c>
      <c r="Q6261">
        <v>24480</v>
      </c>
      <c r="R6261">
        <v>0</v>
      </c>
      <c r="S6261">
        <v>0</v>
      </c>
      <c r="T6261">
        <v>0</v>
      </c>
      <c r="U6261">
        <v>2</v>
      </c>
      <c r="V6261">
        <v>110</v>
      </c>
      <c r="W6261">
        <v>0.45</v>
      </c>
      <c r="X6261">
        <v>0</v>
      </c>
      <c r="Y6261">
        <v>0</v>
      </c>
      <c r="Z6261">
        <v>0</v>
      </c>
      <c r="AA6261">
        <v>1</v>
      </c>
      <c r="AB6261">
        <v>20</v>
      </c>
      <c r="AC6261">
        <v>0.08</v>
      </c>
      <c r="AD6261">
        <v>0</v>
      </c>
      <c r="AE6261">
        <v>0</v>
      </c>
      <c r="AF6261">
        <v>0</v>
      </c>
      <c r="AG6261" t="s">
        <v>23557</v>
      </c>
      <c r="AH6261" s="21" t="str">
        <f t="shared" si="194"/>
        <v>YR25</v>
      </c>
      <c r="AI6261" s="21">
        <v>345.36</v>
      </c>
      <c r="AJ6261" s="21">
        <f t="shared" si="195"/>
        <v>99.468954248366018</v>
      </c>
      <c r="AK6261" s="21" t="s">
        <v>2060</v>
      </c>
      <c r="AL6261" t="s">
        <v>2949</v>
      </c>
      <c r="AM6261" s="26" t="s">
        <v>38</v>
      </c>
      <c r="AN6261" t="s">
        <v>2029</v>
      </c>
    </row>
    <row r="6262" spans="1:40" ht="15" hidden="1" thickTop="1" x14ac:dyDescent="0.35">
      <c r="A6262" t="s">
        <v>23594</v>
      </c>
      <c r="B6262" t="s">
        <v>23559</v>
      </c>
      <c r="C6262" t="s">
        <v>3414</v>
      </c>
      <c r="D6262" t="s">
        <v>23560</v>
      </c>
      <c r="E6262" t="s">
        <v>2825</v>
      </c>
      <c r="F6262">
        <v>1</v>
      </c>
      <c r="G6262" t="s">
        <v>2816</v>
      </c>
      <c r="H6262" t="s">
        <v>2620</v>
      </c>
      <c r="I6262" t="s">
        <v>2076</v>
      </c>
      <c r="J6262" t="s">
        <v>2826</v>
      </c>
      <c r="K6262" t="s">
        <v>2827</v>
      </c>
      <c r="L6262" t="s">
        <v>2058</v>
      </c>
      <c r="M6262" t="s">
        <v>2059</v>
      </c>
      <c r="N6262">
        <v>7</v>
      </c>
      <c r="O6262">
        <v>283</v>
      </c>
      <c r="P6262">
        <v>1.1599999999999999</v>
      </c>
      <c r="Q6262">
        <v>24480</v>
      </c>
      <c r="R6262">
        <v>2</v>
      </c>
      <c r="S6262">
        <v>100</v>
      </c>
      <c r="T6262">
        <v>0.41</v>
      </c>
      <c r="U6262">
        <v>5</v>
      </c>
      <c r="V6262">
        <v>183</v>
      </c>
      <c r="W6262">
        <v>0.75</v>
      </c>
      <c r="X6262">
        <v>0</v>
      </c>
      <c r="Y6262">
        <v>0</v>
      </c>
      <c r="Z6262">
        <v>0</v>
      </c>
      <c r="AA6262">
        <v>0</v>
      </c>
      <c r="AB6262">
        <v>0</v>
      </c>
      <c r="AC6262">
        <v>0</v>
      </c>
      <c r="AD6262">
        <v>0</v>
      </c>
      <c r="AE6262">
        <v>0</v>
      </c>
      <c r="AF6262">
        <v>0</v>
      </c>
      <c r="AG6262" t="s">
        <v>23561</v>
      </c>
      <c r="AH6262" s="21" t="str">
        <f t="shared" si="194"/>
        <v>YR25</v>
      </c>
      <c r="AI6262" s="21">
        <v>345.36</v>
      </c>
      <c r="AJ6262" s="21">
        <f t="shared" si="195"/>
        <v>98.843954248366018</v>
      </c>
      <c r="AK6262" s="21" t="s">
        <v>2063</v>
      </c>
      <c r="AL6262" t="s">
        <v>2829</v>
      </c>
      <c r="AM6262" s="26" t="s">
        <v>38</v>
      </c>
      <c r="AN6262" t="s">
        <v>2030</v>
      </c>
    </row>
    <row r="6263" spans="1:40" ht="15" hidden="1" thickTop="1" x14ac:dyDescent="0.35">
      <c r="A6263" t="s">
        <v>23598</v>
      </c>
      <c r="B6263" t="s">
        <v>23563</v>
      </c>
      <c r="C6263" t="s">
        <v>3414</v>
      </c>
      <c r="D6263" t="s">
        <v>23564</v>
      </c>
      <c r="E6263" t="s">
        <v>2825</v>
      </c>
      <c r="F6263">
        <v>1</v>
      </c>
      <c r="G6263" t="s">
        <v>2816</v>
      </c>
      <c r="H6263" t="s">
        <v>2620</v>
      </c>
      <c r="I6263" t="s">
        <v>2076</v>
      </c>
      <c r="J6263" t="s">
        <v>2826</v>
      </c>
      <c r="K6263" t="s">
        <v>2827</v>
      </c>
      <c r="L6263" t="s">
        <v>2058</v>
      </c>
      <c r="M6263" t="s">
        <v>2059</v>
      </c>
      <c r="N6263">
        <v>4</v>
      </c>
      <c r="O6263">
        <v>192</v>
      </c>
      <c r="P6263">
        <v>0.78</v>
      </c>
      <c r="Q6263">
        <v>24480</v>
      </c>
      <c r="R6263">
        <v>1</v>
      </c>
      <c r="S6263">
        <v>24</v>
      </c>
      <c r="T6263">
        <v>0.1</v>
      </c>
      <c r="U6263">
        <v>3</v>
      </c>
      <c r="V6263">
        <v>168</v>
      </c>
      <c r="W6263">
        <v>0.69</v>
      </c>
      <c r="X6263">
        <v>0</v>
      </c>
      <c r="Y6263">
        <v>0</v>
      </c>
      <c r="Z6263">
        <v>0</v>
      </c>
      <c r="AA6263">
        <v>0</v>
      </c>
      <c r="AB6263">
        <v>0</v>
      </c>
      <c r="AC6263">
        <v>0</v>
      </c>
      <c r="AD6263">
        <v>0</v>
      </c>
      <c r="AE6263">
        <v>0</v>
      </c>
      <c r="AF6263">
        <v>0</v>
      </c>
      <c r="AG6263" t="s">
        <v>23565</v>
      </c>
      <c r="AH6263" s="21" t="str">
        <f t="shared" si="194"/>
        <v>YR25</v>
      </c>
      <c r="AI6263" s="21">
        <v>345.36</v>
      </c>
      <c r="AJ6263" s="21">
        <f t="shared" si="195"/>
        <v>99.215686274509807</v>
      </c>
      <c r="AK6263" s="21" t="s">
        <v>2060</v>
      </c>
      <c r="AL6263" t="s">
        <v>2829</v>
      </c>
      <c r="AM6263" s="26" t="s">
        <v>38</v>
      </c>
      <c r="AN6263" t="s">
        <v>2029</v>
      </c>
    </row>
    <row r="6264" spans="1:40" ht="15" hidden="1" thickTop="1" x14ac:dyDescent="0.35">
      <c r="A6264" t="s">
        <v>23602</v>
      </c>
      <c r="B6264" t="s">
        <v>2335</v>
      </c>
      <c r="C6264" t="s">
        <v>117</v>
      </c>
      <c r="D6264" t="s">
        <v>2336</v>
      </c>
      <c r="E6264" t="s">
        <v>560</v>
      </c>
      <c r="F6264">
        <v>1</v>
      </c>
      <c r="G6264" t="s">
        <v>2055</v>
      </c>
      <c r="H6264" t="s">
        <v>2056</v>
      </c>
      <c r="I6264" t="s">
        <v>2076</v>
      </c>
      <c r="J6264" t="s">
        <v>67</v>
      </c>
      <c r="K6264" t="s">
        <v>68</v>
      </c>
      <c r="L6264" t="s">
        <v>2058</v>
      </c>
      <c r="M6264" t="s">
        <v>2059</v>
      </c>
      <c r="N6264">
        <v>3</v>
      </c>
      <c r="O6264">
        <v>183</v>
      </c>
      <c r="P6264">
        <v>0.75</v>
      </c>
      <c r="Q6264">
        <v>24480</v>
      </c>
      <c r="R6264">
        <v>2</v>
      </c>
      <c r="S6264">
        <v>42</v>
      </c>
      <c r="T6264">
        <v>0.17</v>
      </c>
      <c r="U6264">
        <v>1</v>
      </c>
      <c r="V6264">
        <v>141</v>
      </c>
      <c r="W6264">
        <v>0.57999999999999996</v>
      </c>
      <c r="X6264">
        <v>0</v>
      </c>
      <c r="Y6264">
        <v>0</v>
      </c>
      <c r="Z6264">
        <v>0</v>
      </c>
      <c r="AA6264">
        <v>0</v>
      </c>
      <c r="AB6264">
        <v>0</v>
      </c>
      <c r="AC6264">
        <v>0</v>
      </c>
      <c r="AD6264">
        <v>0</v>
      </c>
      <c r="AE6264">
        <v>0</v>
      </c>
      <c r="AF6264">
        <v>0</v>
      </c>
      <c r="AG6264" t="s">
        <v>500</v>
      </c>
      <c r="AH6264" s="21" t="str">
        <f t="shared" si="194"/>
        <v>YR25</v>
      </c>
      <c r="AI6264" s="21">
        <v>345.36</v>
      </c>
      <c r="AJ6264" s="21">
        <f t="shared" si="195"/>
        <v>99.252450980392155</v>
      </c>
      <c r="AK6264" s="21" t="s">
        <v>2060</v>
      </c>
      <c r="AL6264" t="s">
        <v>70</v>
      </c>
      <c r="AM6264" s="26" t="s">
        <v>38</v>
      </c>
      <c r="AN6264" t="s">
        <v>2031</v>
      </c>
    </row>
    <row r="6265" spans="1:40" ht="15" hidden="1" thickTop="1" x14ac:dyDescent="0.35">
      <c r="A6265" t="s">
        <v>23606</v>
      </c>
      <c r="B6265" t="s">
        <v>23567</v>
      </c>
      <c r="C6265" t="s">
        <v>4416</v>
      </c>
      <c r="D6265" t="s">
        <v>23568</v>
      </c>
      <c r="E6265" t="s">
        <v>2608</v>
      </c>
      <c r="F6265">
        <v>1</v>
      </c>
      <c r="G6265" t="s">
        <v>2609</v>
      </c>
      <c r="H6265" t="s">
        <v>2577</v>
      </c>
      <c r="I6265" t="s">
        <v>2076</v>
      </c>
      <c r="J6265" t="s">
        <v>2764</v>
      </c>
      <c r="K6265" t="s">
        <v>2765</v>
      </c>
      <c r="L6265" t="s">
        <v>2058</v>
      </c>
      <c r="M6265" t="s">
        <v>2059</v>
      </c>
      <c r="N6265">
        <v>2</v>
      </c>
      <c r="O6265">
        <v>110</v>
      </c>
      <c r="P6265">
        <v>0.45</v>
      </c>
      <c r="Q6265">
        <v>24480</v>
      </c>
      <c r="R6265">
        <v>0</v>
      </c>
      <c r="S6265">
        <v>19</v>
      </c>
      <c r="T6265">
        <v>0.08</v>
      </c>
      <c r="U6265">
        <v>2</v>
      </c>
      <c r="V6265">
        <v>91</v>
      </c>
      <c r="W6265">
        <v>0.37</v>
      </c>
      <c r="X6265">
        <v>0</v>
      </c>
      <c r="Y6265">
        <v>0</v>
      </c>
      <c r="Z6265">
        <v>0</v>
      </c>
      <c r="AA6265">
        <v>0</v>
      </c>
      <c r="AB6265">
        <v>0</v>
      </c>
      <c r="AC6265">
        <v>0</v>
      </c>
      <c r="AD6265">
        <v>0</v>
      </c>
      <c r="AE6265">
        <v>0</v>
      </c>
      <c r="AF6265">
        <v>0</v>
      </c>
      <c r="AG6265" t="s">
        <v>23569</v>
      </c>
      <c r="AH6265" s="21" t="str">
        <f t="shared" si="194"/>
        <v>YR25</v>
      </c>
      <c r="AI6265" s="21">
        <v>345.36</v>
      </c>
      <c r="AJ6265" s="21">
        <f t="shared" si="195"/>
        <v>99.550653594771248</v>
      </c>
      <c r="AK6265" s="21" t="s">
        <v>2060</v>
      </c>
      <c r="AL6265" t="s">
        <v>2613</v>
      </c>
      <c r="AM6265" s="26" t="s">
        <v>38</v>
      </c>
      <c r="AN6265" t="s">
        <v>2030</v>
      </c>
    </row>
    <row r="6266" spans="1:40" ht="15" hidden="1" thickTop="1" x14ac:dyDescent="0.35">
      <c r="A6266" t="s">
        <v>2340</v>
      </c>
      <c r="B6266" t="s">
        <v>23571</v>
      </c>
      <c r="C6266" t="s">
        <v>4416</v>
      </c>
      <c r="D6266" t="s">
        <v>23572</v>
      </c>
      <c r="E6266" t="s">
        <v>2608</v>
      </c>
      <c r="F6266">
        <v>1</v>
      </c>
      <c r="G6266" t="s">
        <v>2609</v>
      </c>
      <c r="H6266" t="s">
        <v>2577</v>
      </c>
      <c r="I6266" t="s">
        <v>2076</v>
      </c>
      <c r="J6266" t="s">
        <v>2764</v>
      </c>
      <c r="K6266" t="s">
        <v>2765</v>
      </c>
      <c r="L6266" t="s">
        <v>2058</v>
      </c>
      <c r="M6266" t="s">
        <v>2170</v>
      </c>
      <c r="N6266">
        <v>5</v>
      </c>
      <c r="O6266">
        <v>119</v>
      </c>
      <c r="P6266">
        <v>0.78</v>
      </c>
      <c r="Q6266">
        <v>15300</v>
      </c>
      <c r="R6266">
        <v>2</v>
      </c>
      <c r="S6266">
        <v>45</v>
      </c>
      <c r="T6266">
        <v>0.28999999999999998</v>
      </c>
      <c r="U6266">
        <v>3</v>
      </c>
      <c r="V6266">
        <v>74</v>
      </c>
      <c r="W6266">
        <v>0.48</v>
      </c>
      <c r="X6266">
        <v>0</v>
      </c>
      <c r="Y6266">
        <v>0</v>
      </c>
      <c r="Z6266">
        <v>0</v>
      </c>
      <c r="AA6266">
        <v>0</v>
      </c>
      <c r="AB6266">
        <v>0</v>
      </c>
      <c r="AC6266">
        <v>0</v>
      </c>
      <c r="AD6266">
        <v>0</v>
      </c>
      <c r="AE6266">
        <v>0</v>
      </c>
      <c r="AF6266">
        <v>0</v>
      </c>
      <c r="AG6266" t="s">
        <v>23573</v>
      </c>
      <c r="AH6266" s="21" t="str">
        <f t="shared" si="194"/>
        <v>YR25</v>
      </c>
      <c r="AI6266" s="21">
        <v>216</v>
      </c>
      <c r="AJ6266" s="21">
        <f t="shared" si="195"/>
        <v>99.222222222222229</v>
      </c>
      <c r="AK6266" s="21" t="s">
        <v>2060</v>
      </c>
      <c r="AL6266" t="s">
        <v>2613</v>
      </c>
      <c r="AM6266" s="26" t="s">
        <v>38</v>
      </c>
      <c r="AN6266" t="s">
        <v>2031</v>
      </c>
    </row>
    <row r="6267" spans="1:40" ht="15" hidden="1" thickTop="1" x14ac:dyDescent="0.35">
      <c r="A6267" t="s">
        <v>23608</v>
      </c>
      <c r="B6267" t="s">
        <v>23575</v>
      </c>
      <c r="C6267" t="s">
        <v>3465</v>
      </c>
      <c r="D6267" t="s">
        <v>23576</v>
      </c>
      <c r="E6267" t="s">
        <v>2691</v>
      </c>
      <c r="F6267">
        <v>1</v>
      </c>
      <c r="G6267" t="s">
        <v>2600</v>
      </c>
      <c r="H6267" t="s">
        <v>2577</v>
      </c>
      <c r="I6267" t="s">
        <v>2076</v>
      </c>
      <c r="J6267" t="s">
        <v>2692</v>
      </c>
      <c r="K6267" t="s">
        <v>2635</v>
      </c>
      <c r="L6267" t="s">
        <v>2058</v>
      </c>
      <c r="M6267" t="s">
        <v>2170</v>
      </c>
      <c r="N6267">
        <v>0</v>
      </c>
      <c r="O6267">
        <v>0</v>
      </c>
      <c r="P6267">
        <v>0</v>
      </c>
      <c r="Q6267">
        <v>15300</v>
      </c>
      <c r="R6267">
        <v>0</v>
      </c>
      <c r="S6267">
        <v>0</v>
      </c>
      <c r="T6267">
        <v>0</v>
      </c>
      <c r="U6267">
        <v>0</v>
      </c>
      <c r="V6267">
        <v>0</v>
      </c>
      <c r="W6267">
        <v>0</v>
      </c>
      <c r="X6267">
        <v>0</v>
      </c>
      <c r="Y6267">
        <v>0</v>
      </c>
      <c r="Z6267">
        <v>0</v>
      </c>
      <c r="AA6267">
        <v>0</v>
      </c>
      <c r="AB6267">
        <v>0</v>
      </c>
      <c r="AC6267">
        <v>0</v>
      </c>
      <c r="AD6267">
        <v>0</v>
      </c>
      <c r="AE6267">
        <v>0</v>
      </c>
      <c r="AF6267">
        <v>0</v>
      </c>
      <c r="AG6267" t="s">
        <v>23577</v>
      </c>
      <c r="AH6267" s="21" t="str">
        <f t="shared" si="194"/>
        <v>YR25</v>
      </c>
      <c r="AI6267" s="21">
        <v>216</v>
      </c>
      <c r="AJ6267" s="21">
        <f t="shared" si="195"/>
        <v>100</v>
      </c>
      <c r="AK6267" s="21" t="s">
        <v>2060</v>
      </c>
      <c r="AL6267" t="s">
        <v>2581</v>
      </c>
      <c r="AM6267" s="26" t="s">
        <v>38</v>
      </c>
      <c r="AN6267" t="s">
        <v>2030</v>
      </c>
    </row>
    <row r="6268" spans="1:40" ht="15" hidden="1" thickTop="1" x14ac:dyDescent="0.35">
      <c r="A6268" t="s">
        <v>23612</v>
      </c>
      <c r="B6268" t="s">
        <v>23579</v>
      </c>
      <c r="C6268" t="s">
        <v>8466</v>
      </c>
      <c r="D6268" t="s">
        <v>23580</v>
      </c>
      <c r="E6268" t="s">
        <v>2946</v>
      </c>
      <c r="F6268">
        <v>2</v>
      </c>
      <c r="G6268" t="s">
        <v>2816</v>
      </c>
      <c r="H6268" t="s">
        <v>2620</v>
      </c>
      <c r="I6268" t="s">
        <v>2076</v>
      </c>
      <c r="J6268" t="s">
        <v>8468</v>
      </c>
      <c r="K6268" t="s">
        <v>2818</v>
      </c>
      <c r="L6268" t="s">
        <v>2058</v>
      </c>
      <c r="M6268" t="s">
        <v>2059</v>
      </c>
      <c r="N6268">
        <v>6</v>
      </c>
      <c r="O6268">
        <v>239</v>
      </c>
      <c r="P6268">
        <v>0.98</v>
      </c>
      <c r="Q6268">
        <v>24480</v>
      </c>
      <c r="R6268">
        <v>2</v>
      </c>
      <c r="S6268">
        <v>56</v>
      </c>
      <c r="T6268">
        <v>0.23</v>
      </c>
      <c r="U6268">
        <v>4</v>
      </c>
      <c r="V6268">
        <v>183</v>
      </c>
      <c r="W6268">
        <v>0.75</v>
      </c>
      <c r="X6268">
        <v>0</v>
      </c>
      <c r="Y6268">
        <v>0</v>
      </c>
      <c r="Z6268">
        <v>0</v>
      </c>
      <c r="AA6268">
        <v>0</v>
      </c>
      <c r="AB6268">
        <v>0</v>
      </c>
      <c r="AC6268">
        <v>0</v>
      </c>
      <c r="AD6268">
        <v>0</v>
      </c>
      <c r="AE6268">
        <v>0</v>
      </c>
      <c r="AF6268">
        <v>0</v>
      </c>
      <c r="AG6268" t="s">
        <v>23581</v>
      </c>
      <c r="AH6268" s="21" t="str">
        <f t="shared" si="194"/>
        <v>YR25</v>
      </c>
      <c r="AI6268" s="21">
        <v>345.36</v>
      </c>
      <c r="AJ6268" s="21">
        <f t="shared" si="195"/>
        <v>99.023692810457518</v>
      </c>
      <c r="AK6268" s="21" t="s">
        <v>2063</v>
      </c>
      <c r="AL6268" t="s">
        <v>2949</v>
      </c>
      <c r="AM6268" s="26" t="s">
        <v>38</v>
      </c>
      <c r="AN6268" t="s">
        <v>2032</v>
      </c>
    </row>
    <row r="6269" spans="1:40" ht="15" hidden="1" thickTop="1" x14ac:dyDescent="0.35">
      <c r="A6269" t="s">
        <v>23616</v>
      </c>
      <c r="B6269" t="s">
        <v>23583</v>
      </c>
      <c r="C6269" t="s">
        <v>3203</v>
      </c>
      <c r="D6269" t="s">
        <v>23584</v>
      </c>
      <c r="E6269" t="s">
        <v>2825</v>
      </c>
      <c r="F6269">
        <v>1</v>
      </c>
      <c r="G6269" t="s">
        <v>2816</v>
      </c>
      <c r="H6269" t="s">
        <v>2620</v>
      </c>
      <c r="I6269" t="s">
        <v>2076</v>
      </c>
      <c r="J6269" t="s">
        <v>2826</v>
      </c>
      <c r="K6269" t="s">
        <v>2827</v>
      </c>
      <c r="L6269" t="s">
        <v>2058</v>
      </c>
      <c r="M6269" t="s">
        <v>2059</v>
      </c>
      <c r="N6269">
        <v>6</v>
      </c>
      <c r="O6269">
        <v>326</v>
      </c>
      <c r="P6269">
        <v>1.33</v>
      </c>
      <c r="Q6269">
        <v>24480</v>
      </c>
      <c r="R6269">
        <v>0</v>
      </c>
      <c r="S6269">
        <v>0</v>
      </c>
      <c r="T6269">
        <v>0</v>
      </c>
      <c r="U6269">
        <v>5</v>
      </c>
      <c r="V6269">
        <v>273</v>
      </c>
      <c r="W6269">
        <v>1.1200000000000001</v>
      </c>
      <c r="X6269">
        <v>1</v>
      </c>
      <c r="Y6269">
        <v>53</v>
      </c>
      <c r="Z6269">
        <v>0.22</v>
      </c>
      <c r="AA6269">
        <v>0</v>
      </c>
      <c r="AB6269">
        <v>0</v>
      </c>
      <c r="AC6269">
        <v>0</v>
      </c>
      <c r="AD6269">
        <v>0</v>
      </c>
      <c r="AE6269">
        <v>0</v>
      </c>
      <c r="AF6269">
        <v>0</v>
      </c>
      <c r="AG6269" t="s">
        <v>23585</v>
      </c>
      <c r="AH6269" s="21" t="str">
        <f t="shared" si="194"/>
        <v>YR25</v>
      </c>
      <c r="AI6269" s="21">
        <v>345.36</v>
      </c>
      <c r="AJ6269" s="21">
        <f t="shared" si="195"/>
        <v>98.66830065359477</v>
      </c>
      <c r="AK6269" s="21" t="s">
        <v>2063</v>
      </c>
      <c r="AL6269" t="s">
        <v>2829</v>
      </c>
      <c r="AM6269" s="26" t="s">
        <v>38</v>
      </c>
      <c r="AN6269" t="s">
        <v>2030</v>
      </c>
    </row>
    <row r="6270" spans="1:40" ht="15" hidden="1" thickTop="1" x14ac:dyDescent="0.35">
      <c r="A6270" t="s">
        <v>23620</v>
      </c>
      <c r="B6270" t="s">
        <v>23587</v>
      </c>
      <c r="C6270" t="s">
        <v>3809</v>
      </c>
      <c r="D6270" t="s">
        <v>23588</v>
      </c>
      <c r="E6270" t="s">
        <v>2825</v>
      </c>
      <c r="F6270">
        <v>1</v>
      </c>
      <c r="G6270" t="s">
        <v>2816</v>
      </c>
      <c r="H6270" t="s">
        <v>2620</v>
      </c>
      <c r="I6270" t="s">
        <v>2076</v>
      </c>
      <c r="J6270" t="s">
        <v>2826</v>
      </c>
      <c r="K6270" t="s">
        <v>2827</v>
      </c>
      <c r="L6270" t="s">
        <v>2058</v>
      </c>
      <c r="M6270" t="s">
        <v>2059</v>
      </c>
      <c r="N6270">
        <v>5</v>
      </c>
      <c r="O6270">
        <v>206</v>
      </c>
      <c r="P6270">
        <v>0.84</v>
      </c>
      <c r="Q6270">
        <v>24480</v>
      </c>
      <c r="R6270">
        <v>3</v>
      </c>
      <c r="S6270">
        <v>88</v>
      </c>
      <c r="T6270">
        <v>0.36</v>
      </c>
      <c r="U6270">
        <v>2</v>
      </c>
      <c r="V6270">
        <v>118</v>
      </c>
      <c r="W6270">
        <v>0.48</v>
      </c>
      <c r="X6270">
        <v>0</v>
      </c>
      <c r="Y6270">
        <v>0</v>
      </c>
      <c r="Z6270">
        <v>0</v>
      </c>
      <c r="AA6270">
        <v>0</v>
      </c>
      <c r="AB6270">
        <v>0</v>
      </c>
      <c r="AC6270">
        <v>0</v>
      </c>
      <c r="AD6270">
        <v>0</v>
      </c>
      <c r="AE6270">
        <v>0</v>
      </c>
      <c r="AF6270">
        <v>0</v>
      </c>
      <c r="AG6270" t="s">
        <v>23589</v>
      </c>
      <c r="AH6270" s="21" t="str">
        <f t="shared" si="194"/>
        <v>YR25</v>
      </c>
      <c r="AI6270" s="21">
        <v>345.36</v>
      </c>
      <c r="AJ6270" s="21">
        <f t="shared" si="195"/>
        <v>99.158496732026137</v>
      </c>
      <c r="AK6270" s="21" t="s">
        <v>2063</v>
      </c>
      <c r="AL6270" t="s">
        <v>2829</v>
      </c>
      <c r="AM6270" s="26" t="s">
        <v>38</v>
      </c>
      <c r="AN6270" t="s">
        <v>2030</v>
      </c>
    </row>
    <row r="6271" spans="1:40" ht="15" hidden="1" thickTop="1" x14ac:dyDescent="0.35">
      <c r="A6271" t="s">
        <v>23623</v>
      </c>
      <c r="B6271" t="s">
        <v>2338</v>
      </c>
      <c r="C6271" t="s">
        <v>66</v>
      </c>
      <c r="D6271" t="s">
        <v>2339</v>
      </c>
      <c r="E6271" t="s">
        <v>560</v>
      </c>
      <c r="F6271">
        <v>2</v>
      </c>
      <c r="G6271" t="s">
        <v>2055</v>
      </c>
      <c r="H6271" t="s">
        <v>2056</v>
      </c>
      <c r="I6271" t="s">
        <v>2076</v>
      </c>
      <c r="J6271" t="s">
        <v>67</v>
      </c>
      <c r="K6271" t="s">
        <v>68</v>
      </c>
      <c r="L6271" t="s">
        <v>2058</v>
      </c>
      <c r="M6271" t="s">
        <v>2059</v>
      </c>
      <c r="N6271">
        <v>0</v>
      </c>
      <c r="O6271">
        <v>0</v>
      </c>
      <c r="P6271">
        <v>0</v>
      </c>
      <c r="Q6271">
        <v>24480</v>
      </c>
      <c r="R6271">
        <v>0</v>
      </c>
      <c r="S6271">
        <v>0</v>
      </c>
      <c r="T6271">
        <v>0</v>
      </c>
      <c r="U6271">
        <v>0</v>
      </c>
      <c r="V6271">
        <v>0</v>
      </c>
      <c r="W6271">
        <v>0</v>
      </c>
      <c r="X6271">
        <v>0</v>
      </c>
      <c r="Y6271">
        <v>0</v>
      </c>
      <c r="Z6271">
        <v>0</v>
      </c>
      <c r="AA6271">
        <v>0</v>
      </c>
      <c r="AB6271">
        <v>0</v>
      </c>
      <c r="AC6271">
        <v>0</v>
      </c>
      <c r="AD6271">
        <v>0</v>
      </c>
      <c r="AE6271">
        <v>0</v>
      </c>
      <c r="AF6271">
        <v>0</v>
      </c>
      <c r="AG6271" t="s">
        <v>501</v>
      </c>
      <c r="AH6271" s="21" t="str">
        <f t="shared" si="194"/>
        <v>YR25</v>
      </c>
      <c r="AI6271" s="21">
        <v>345.36</v>
      </c>
      <c r="AJ6271" s="21">
        <f t="shared" si="195"/>
        <v>100</v>
      </c>
      <c r="AK6271" s="21" t="s">
        <v>2060</v>
      </c>
      <c r="AL6271" t="s">
        <v>70</v>
      </c>
      <c r="AM6271" s="26" t="s">
        <v>38</v>
      </c>
      <c r="AN6271" t="s">
        <v>2029</v>
      </c>
    </row>
    <row r="6272" spans="1:40" ht="15" hidden="1" thickTop="1" x14ac:dyDescent="0.35">
      <c r="A6272" t="s">
        <v>2343</v>
      </c>
      <c r="B6272" t="s">
        <v>23591</v>
      </c>
      <c r="C6272" t="s">
        <v>3021</v>
      </c>
      <c r="D6272" t="s">
        <v>23592</v>
      </c>
      <c r="E6272" t="s">
        <v>2857</v>
      </c>
      <c r="F6272">
        <v>1</v>
      </c>
      <c r="G6272" t="s">
        <v>2576</v>
      </c>
      <c r="H6272" t="s">
        <v>2577</v>
      </c>
      <c r="I6272" t="s">
        <v>2076</v>
      </c>
      <c r="J6272" t="s">
        <v>2858</v>
      </c>
      <c r="K6272" t="s">
        <v>2742</v>
      </c>
      <c r="L6272" t="s">
        <v>2058</v>
      </c>
      <c r="M6272" t="s">
        <v>2170</v>
      </c>
      <c r="N6272">
        <v>11</v>
      </c>
      <c r="O6272">
        <v>1265</v>
      </c>
      <c r="P6272">
        <v>8.27</v>
      </c>
      <c r="Q6272">
        <v>15300</v>
      </c>
      <c r="R6272">
        <v>8</v>
      </c>
      <c r="S6272">
        <v>1173</v>
      </c>
      <c r="T6272">
        <v>7.67</v>
      </c>
      <c r="U6272">
        <v>3</v>
      </c>
      <c r="V6272">
        <v>92</v>
      </c>
      <c r="W6272">
        <v>0.6</v>
      </c>
      <c r="X6272">
        <v>0</v>
      </c>
      <c r="Y6272">
        <v>0</v>
      </c>
      <c r="Z6272">
        <v>0</v>
      </c>
      <c r="AA6272">
        <v>0</v>
      </c>
      <c r="AB6272">
        <v>0</v>
      </c>
      <c r="AC6272">
        <v>0</v>
      </c>
      <c r="AD6272">
        <v>0</v>
      </c>
      <c r="AE6272">
        <v>0</v>
      </c>
      <c r="AF6272">
        <v>0</v>
      </c>
      <c r="AG6272" t="s">
        <v>23593</v>
      </c>
      <c r="AH6272" s="21" t="str">
        <f t="shared" si="194"/>
        <v>YR25</v>
      </c>
      <c r="AI6272" s="21">
        <v>216</v>
      </c>
      <c r="AJ6272" s="21">
        <f t="shared" si="195"/>
        <v>91.732026143790847</v>
      </c>
      <c r="AK6272" s="21" t="s">
        <v>2063</v>
      </c>
      <c r="AL6272" t="s">
        <v>2581</v>
      </c>
      <c r="AM6272" s="26" t="s">
        <v>38</v>
      </c>
      <c r="AN6272" t="s">
        <v>2032</v>
      </c>
    </row>
    <row r="6273" spans="1:40" ht="15" hidden="1" thickTop="1" x14ac:dyDescent="0.35">
      <c r="A6273" t="s">
        <v>23627</v>
      </c>
      <c r="B6273" t="s">
        <v>23595</v>
      </c>
      <c r="C6273" t="s">
        <v>5396</v>
      </c>
      <c r="D6273" t="s">
        <v>23596</v>
      </c>
      <c r="E6273" t="s">
        <v>64</v>
      </c>
      <c r="F6273">
        <v>2</v>
      </c>
      <c r="G6273" t="s">
        <v>2524</v>
      </c>
      <c r="H6273" t="s">
        <v>2056</v>
      </c>
      <c r="I6273" t="s">
        <v>2076</v>
      </c>
      <c r="J6273" t="s">
        <v>3189</v>
      </c>
      <c r="K6273" t="s">
        <v>62</v>
      </c>
      <c r="L6273" t="s">
        <v>2058</v>
      </c>
      <c r="M6273" t="s">
        <v>2170</v>
      </c>
      <c r="N6273">
        <v>6</v>
      </c>
      <c r="O6273">
        <v>333</v>
      </c>
      <c r="P6273">
        <v>2.1800000000000002</v>
      </c>
      <c r="Q6273">
        <v>15300</v>
      </c>
      <c r="R6273">
        <v>2</v>
      </c>
      <c r="S6273">
        <v>84</v>
      </c>
      <c r="T6273">
        <v>0.55000000000000004</v>
      </c>
      <c r="U6273">
        <v>4</v>
      </c>
      <c r="V6273">
        <v>249</v>
      </c>
      <c r="W6273">
        <v>1.63</v>
      </c>
      <c r="X6273">
        <v>0</v>
      </c>
      <c r="Y6273">
        <v>0</v>
      </c>
      <c r="Z6273">
        <v>0</v>
      </c>
      <c r="AA6273">
        <v>0</v>
      </c>
      <c r="AB6273">
        <v>0</v>
      </c>
      <c r="AC6273">
        <v>0</v>
      </c>
      <c r="AD6273">
        <v>0</v>
      </c>
      <c r="AE6273">
        <v>0</v>
      </c>
      <c r="AF6273">
        <v>0</v>
      </c>
      <c r="AG6273" t="s">
        <v>23597</v>
      </c>
      <c r="AH6273" s="21" t="str">
        <f t="shared" si="194"/>
        <v>YR25</v>
      </c>
      <c r="AI6273" s="21">
        <v>216</v>
      </c>
      <c r="AJ6273" s="21">
        <f t="shared" si="195"/>
        <v>97.82352941176471</v>
      </c>
      <c r="AK6273" s="21" t="s">
        <v>2063</v>
      </c>
      <c r="AL6273" t="s">
        <v>2527</v>
      </c>
      <c r="AM6273" s="26" t="s">
        <v>38</v>
      </c>
      <c r="AN6273" t="s">
        <v>2032</v>
      </c>
    </row>
    <row r="6274" spans="1:40" ht="15" hidden="1" thickTop="1" x14ac:dyDescent="0.35">
      <c r="A6274" t="s">
        <v>23631</v>
      </c>
      <c r="B6274" t="s">
        <v>23599</v>
      </c>
      <c r="C6274" t="s">
        <v>8466</v>
      </c>
      <c r="D6274" t="s">
        <v>23600</v>
      </c>
      <c r="E6274" t="s">
        <v>2946</v>
      </c>
      <c r="F6274">
        <v>2</v>
      </c>
      <c r="G6274" t="s">
        <v>2816</v>
      </c>
      <c r="H6274" t="s">
        <v>2620</v>
      </c>
      <c r="I6274" t="s">
        <v>2076</v>
      </c>
      <c r="J6274" t="s">
        <v>8468</v>
      </c>
      <c r="K6274" t="s">
        <v>2818</v>
      </c>
      <c r="L6274" t="s">
        <v>2058</v>
      </c>
      <c r="M6274" t="s">
        <v>2059</v>
      </c>
      <c r="N6274">
        <v>0</v>
      </c>
      <c r="O6274">
        <v>0</v>
      </c>
      <c r="P6274">
        <v>0</v>
      </c>
      <c r="Q6274">
        <v>24480</v>
      </c>
      <c r="R6274">
        <v>0</v>
      </c>
      <c r="S6274">
        <v>0</v>
      </c>
      <c r="T6274">
        <v>0</v>
      </c>
      <c r="U6274">
        <v>0</v>
      </c>
      <c r="V6274">
        <v>0</v>
      </c>
      <c r="W6274">
        <v>0</v>
      </c>
      <c r="X6274">
        <v>0</v>
      </c>
      <c r="Y6274">
        <v>0</v>
      </c>
      <c r="Z6274">
        <v>0</v>
      </c>
      <c r="AA6274">
        <v>0</v>
      </c>
      <c r="AB6274">
        <v>0</v>
      </c>
      <c r="AC6274">
        <v>0</v>
      </c>
      <c r="AD6274">
        <v>0</v>
      </c>
      <c r="AE6274">
        <v>0</v>
      </c>
      <c r="AF6274">
        <v>0</v>
      </c>
      <c r="AG6274" t="s">
        <v>23601</v>
      </c>
      <c r="AH6274" s="21" t="str">
        <f t="shared" si="194"/>
        <v>YR25</v>
      </c>
      <c r="AI6274" s="21">
        <v>345.36</v>
      </c>
      <c r="AJ6274" s="21">
        <f t="shared" si="195"/>
        <v>100</v>
      </c>
      <c r="AK6274" s="21" t="s">
        <v>2060</v>
      </c>
      <c r="AL6274" t="s">
        <v>2949</v>
      </c>
      <c r="AM6274" s="26" t="s">
        <v>38</v>
      </c>
      <c r="AN6274" t="s">
        <v>2031</v>
      </c>
    </row>
    <row r="6275" spans="1:40" ht="15" hidden="1" thickTop="1" x14ac:dyDescent="0.35">
      <c r="A6275" t="s">
        <v>23635</v>
      </c>
      <c r="B6275" t="s">
        <v>23603</v>
      </c>
      <c r="C6275" t="s">
        <v>3084</v>
      </c>
      <c r="D6275" t="s">
        <v>23604</v>
      </c>
      <c r="E6275" t="s">
        <v>2825</v>
      </c>
      <c r="F6275">
        <v>1</v>
      </c>
      <c r="G6275" t="s">
        <v>2816</v>
      </c>
      <c r="H6275" t="s">
        <v>2620</v>
      </c>
      <c r="I6275" t="s">
        <v>2076</v>
      </c>
      <c r="J6275" t="s">
        <v>3086</v>
      </c>
      <c r="K6275" t="s">
        <v>2827</v>
      </c>
      <c r="L6275" t="s">
        <v>2058</v>
      </c>
      <c r="M6275" t="s">
        <v>2059</v>
      </c>
      <c r="N6275">
        <v>5</v>
      </c>
      <c r="O6275">
        <v>366</v>
      </c>
      <c r="P6275">
        <v>1.5</v>
      </c>
      <c r="Q6275">
        <v>24480</v>
      </c>
      <c r="R6275">
        <v>1</v>
      </c>
      <c r="S6275">
        <v>96</v>
      </c>
      <c r="T6275">
        <v>0.39</v>
      </c>
      <c r="U6275">
        <v>4</v>
      </c>
      <c r="V6275">
        <v>270</v>
      </c>
      <c r="W6275">
        <v>1.1000000000000001</v>
      </c>
      <c r="X6275">
        <v>0</v>
      </c>
      <c r="Y6275">
        <v>0</v>
      </c>
      <c r="Z6275">
        <v>0</v>
      </c>
      <c r="AA6275">
        <v>0</v>
      </c>
      <c r="AB6275">
        <v>0</v>
      </c>
      <c r="AC6275">
        <v>0</v>
      </c>
      <c r="AD6275">
        <v>0</v>
      </c>
      <c r="AE6275">
        <v>0</v>
      </c>
      <c r="AF6275">
        <v>0</v>
      </c>
      <c r="AG6275" t="s">
        <v>23605</v>
      </c>
      <c r="AH6275" s="21" t="str">
        <f t="shared" si="194"/>
        <v>YR25</v>
      </c>
      <c r="AI6275" s="21">
        <v>345.36</v>
      </c>
      <c r="AJ6275" s="21">
        <f t="shared" si="195"/>
        <v>98.504901960784309</v>
      </c>
      <c r="AK6275" s="21" t="s">
        <v>2063</v>
      </c>
      <c r="AL6275" t="s">
        <v>2829</v>
      </c>
      <c r="AM6275" s="26" t="s">
        <v>38</v>
      </c>
      <c r="AN6275" t="s">
        <v>2031</v>
      </c>
    </row>
    <row r="6276" spans="1:40" ht="15" hidden="1" thickTop="1" x14ac:dyDescent="0.35">
      <c r="A6276" t="s">
        <v>23639</v>
      </c>
      <c r="B6276" t="s">
        <v>2341</v>
      </c>
      <c r="C6276" t="s">
        <v>117</v>
      </c>
      <c r="D6276" t="s">
        <v>2342</v>
      </c>
      <c r="E6276" t="s">
        <v>560</v>
      </c>
      <c r="F6276">
        <v>1</v>
      </c>
      <c r="G6276" t="s">
        <v>2055</v>
      </c>
      <c r="H6276" t="s">
        <v>2056</v>
      </c>
      <c r="I6276" t="s">
        <v>2076</v>
      </c>
      <c r="J6276" t="s">
        <v>67</v>
      </c>
      <c r="K6276" t="s">
        <v>68</v>
      </c>
      <c r="L6276" t="s">
        <v>2058</v>
      </c>
      <c r="M6276" t="s">
        <v>2059</v>
      </c>
      <c r="N6276">
        <v>10</v>
      </c>
      <c r="O6276">
        <v>478</v>
      </c>
      <c r="P6276">
        <v>1.95</v>
      </c>
      <c r="Q6276">
        <v>24480</v>
      </c>
      <c r="R6276">
        <v>6</v>
      </c>
      <c r="S6276">
        <v>244</v>
      </c>
      <c r="T6276">
        <v>1</v>
      </c>
      <c r="U6276">
        <v>4</v>
      </c>
      <c r="V6276">
        <v>234</v>
      </c>
      <c r="W6276">
        <v>0.96</v>
      </c>
      <c r="X6276">
        <v>0</v>
      </c>
      <c r="Y6276">
        <v>0</v>
      </c>
      <c r="Z6276">
        <v>0</v>
      </c>
      <c r="AA6276">
        <v>0</v>
      </c>
      <c r="AB6276">
        <v>0</v>
      </c>
      <c r="AC6276">
        <v>0</v>
      </c>
      <c r="AD6276">
        <v>0</v>
      </c>
      <c r="AE6276">
        <v>0</v>
      </c>
      <c r="AF6276">
        <v>0</v>
      </c>
      <c r="AG6276" t="s">
        <v>502</v>
      </c>
      <c r="AH6276" s="21" t="str">
        <f t="shared" si="194"/>
        <v>YR25</v>
      </c>
      <c r="AI6276" s="21">
        <v>345.36</v>
      </c>
      <c r="AJ6276" s="21">
        <f t="shared" si="195"/>
        <v>98.047385620915037</v>
      </c>
      <c r="AK6276" s="21" t="s">
        <v>2063</v>
      </c>
      <c r="AL6276" t="s">
        <v>70</v>
      </c>
      <c r="AM6276" s="26" t="s">
        <v>38</v>
      </c>
      <c r="AN6276" t="s">
        <v>2033</v>
      </c>
    </row>
    <row r="6277" spans="1:40" ht="15" hidden="1" thickTop="1" x14ac:dyDescent="0.35">
      <c r="A6277" t="s">
        <v>23643</v>
      </c>
      <c r="B6277" t="s">
        <v>23609</v>
      </c>
      <c r="C6277" t="s">
        <v>3434</v>
      </c>
      <c r="D6277" t="s">
        <v>23610</v>
      </c>
      <c r="E6277" t="s">
        <v>2608</v>
      </c>
      <c r="F6277">
        <v>1</v>
      </c>
      <c r="G6277" t="s">
        <v>2609</v>
      </c>
      <c r="H6277" t="s">
        <v>2577</v>
      </c>
      <c r="I6277" t="s">
        <v>2076</v>
      </c>
      <c r="J6277" t="s">
        <v>2764</v>
      </c>
      <c r="K6277" t="s">
        <v>2765</v>
      </c>
      <c r="L6277" t="s">
        <v>2058</v>
      </c>
      <c r="M6277" t="s">
        <v>2059</v>
      </c>
      <c r="N6277">
        <v>5</v>
      </c>
      <c r="O6277">
        <v>200</v>
      </c>
      <c r="P6277">
        <v>0.82</v>
      </c>
      <c r="Q6277">
        <v>24480</v>
      </c>
      <c r="R6277">
        <v>3</v>
      </c>
      <c r="S6277">
        <v>89</v>
      </c>
      <c r="T6277">
        <v>0.36</v>
      </c>
      <c r="U6277">
        <v>2</v>
      </c>
      <c r="V6277">
        <v>111</v>
      </c>
      <c r="W6277">
        <v>0.45</v>
      </c>
      <c r="X6277">
        <v>0</v>
      </c>
      <c r="Y6277">
        <v>0</v>
      </c>
      <c r="Z6277">
        <v>0</v>
      </c>
      <c r="AA6277">
        <v>0</v>
      </c>
      <c r="AB6277">
        <v>0</v>
      </c>
      <c r="AC6277">
        <v>0</v>
      </c>
      <c r="AD6277">
        <v>0</v>
      </c>
      <c r="AE6277">
        <v>0</v>
      </c>
      <c r="AF6277">
        <v>0</v>
      </c>
      <c r="AG6277" t="s">
        <v>23611</v>
      </c>
      <c r="AH6277" s="21" t="str">
        <f t="shared" si="194"/>
        <v>YR25</v>
      </c>
      <c r="AI6277" s="21">
        <v>345.36</v>
      </c>
      <c r="AJ6277" s="21">
        <f t="shared" si="195"/>
        <v>99.183006535947712</v>
      </c>
      <c r="AK6277" s="21" t="s">
        <v>2063</v>
      </c>
      <c r="AL6277" t="s">
        <v>2613</v>
      </c>
      <c r="AM6277" s="26" t="s">
        <v>38</v>
      </c>
      <c r="AN6277" t="s">
        <v>2031</v>
      </c>
    </row>
    <row r="6278" spans="1:40" ht="15" hidden="1" thickTop="1" x14ac:dyDescent="0.35">
      <c r="A6278" t="s">
        <v>23647</v>
      </c>
      <c r="B6278" t="s">
        <v>23613</v>
      </c>
      <c r="C6278" t="s">
        <v>2537</v>
      </c>
      <c r="D6278" t="s">
        <v>23614</v>
      </c>
      <c r="E6278" t="s">
        <v>558</v>
      </c>
      <c r="F6278">
        <v>1</v>
      </c>
      <c r="G6278" t="s">
        <v>2524</v>
      </c>
      <c r="H6278" t="s">
        <v>2056</v>
      </c>
      <c r="I6278" t="s">
        <v>2076</v>
      </c>
      <c r="J6278" t="s">
        <v>2539</v>
      </c>
      <c r="K6278" t="s">
        <v>62</v>
      </c>
      <c r="L6278" t="s">
        <v>2058</v>
      </c>
      <c r="M6278" t="s">
        <v>2059</v>
      </c>
      <c r="N6278">
        <v>11</v>
      </c>
      <c r="O6278">
        <v>425</v>
      </c>
      <c r="P6278">
        <v>1.74</v>
      </c>
      <c r="Q6278">
        <v>24480</v>
      </c>
      <c r="R6278">
        <v>8</v>
      </c>
      <c r="S6278">
        <v>269</v>
      </c>
      <c r="T6278">
        <v>1.1000000000000001</v>
      </c>
      <c r="U6278">
        <v>2</v>
      </c>
      <c r="V6278">
        <v>84</v>
      </c>
      <c r="W6278">
        <v>0.34</v>
      </c>
      <c r="X6278">
        <v>0</v>
      </c>
      <c r="Y6278">
        <v>0</v>
      </c>
      <c r="Z6278">
        <v>0</v>
      </c>
      <c r="AA6278">
        <v>1</v>
      </c>
      <c r="AB6278">
        <v>72</v>
      </c>
      <c r="AC6278">
        <v>0.28999999999999998</v>
      </c>
      <c r="AD6278">
        <v>0</v>
      </c>
      <c r="AE6278">
        <v>0</v>
      </c>
      <c r="AF6278">
        <v>0</v>
      </c>
      <c r="AG6278" t="s">
        <v>23615</v>
      </c>
      <c r="AH6278" s="21" t="str">
        <f t="shared" si="194"/>
        <v>YR25</v>
      </c>
      <c r="AI6278" s="21">
        <v>345.36</v>
      </c>
      <c r="AJ6278" s="21">
        <f t="shared" si="195"/>
        <v>98.263888888888886</v>
      </c>
      <c r="AK6278" s="21" t="s">
        <v>2063</v>
      </c>
      <c r="AL6278" t="s">
        <v>2527</v>
      </c>
      <c r="AM6278" s="26" t="s">
        <v>38</v>
      </c>
      <c r="AN6278" t="s">
        <v>2033</v>
      </c>
    </row>
    <row r="6279" spans="1:40" ht="15" hidden="1" thickTop="1" x14ac:dyDescent="0.35">
      <c r="A6279" t="s">
        <v>23651</v>
      </c>
      <c r="B6279" t="s">
        <v>23617</v>
      </c>
      <c r="C6279" t="s">
        <v>3465</v>
      </c>
      <c r="D6279" t="s">
        <v>23618</v>
      </c>
      <c r="E6279" t="s">
        <v>3462</v>
      </c>
      <c r="F6279">
        <v>1</v>
      </c>
      <c r="G6279" t="s">
        <v>2600</v>
      </c>
      <c r="H6279" t="s">
        <v>2577</v>
      </c>
      <c r="I6279" t="s">
        <v>2076</v>
      </c>
      <c r="J6279" t="s">
        <v>2692</v>
      </c>
      <c r="K6279" t="s">
        <v>2635</v>
      </c>
      <c r="L6279" t="s">
        <v>2058</v>
      </c>
      <c r="M6279" t="s">
        <v>2170</v>
      </c>
      <c r="N6279">
        <v>1</v>
      </c>
      <c r="O6279">
        <v>30</v>
      </c>
      <c r="P6279">
        <v>0.2</v>
      </c>
      <c r="Q6279">
        <v>15300</v>
      </c>
      <c r="R6279">
        <v>0</v>
      </c>
      <c r="S6279">
        <v>0</v>
      </c>
      <c r="T6279">
        <v>0</v>
      </c>
      <c r="U6279">
        <v>1</v>
      </c>
      <c r="V6279">
        <v>30</v>
      </c>
      <c r="W6279">
        <v>0.2</v>
      </c>
      <c r="X6279">
        <v>0</v>
      </c>
      <c r="Y6279">
        <v>0</v>
      </c>
      <c r="Z6279">
        <v>0</v>
      </c>
      <c r="AA6279">
        <v>0</v>
      </c>
      <c r="AB6279">
        <v>0</v>
      </c>
      <c r="AC6279">
        <v>0</v>
      </c>
      <c r="AD6279">
        <v>0</v>
      </c>
      <c r="AE6279">
        <v>0</v>
      </c>
      <c r="AF6279">
        <v>0</v>
      </c>
      <c r="AG6279" t="s">
        <v>23619</v>
      </c>
      <c r="AH6279" s="21" t="str">
        <f t="shared" ref="AH6279:AH6342" si="196">LEFT(AG6279,4)</f>
        <v>YR25</v>
      </c>
      <c r="AI6279" s="21">
        <v>216</v>
      </c>
      <c r="AJ6279" s="21">
        <f t="shared" ref="AJ6279:AJ6342" si="197">100-(O6279/Q6279*100)</f>
        <v>99.803921568627445</v>
      </c>
      <c r="AK6279" s="21" t="s">
        <v>2060</v>
      </c>
      <c r="AL6279" t="s">
        <v>2581</v>
      </c>
      <c r="AM6279" s="26" t="s">
        <v>38</v>
      </c>
      <c r="AN6279" t="s">
        <v>2030</v>
      </c>
    </row>
    <row r="6280" spans="1:40" ht="15" hidden="1" thickTop="1" x14ac:dyDescent="0.35">
      <c r="A6280" t="s">
        <v>2346</v>
      </c>
      <c r="B6280" t="s">
        <v>23621</v>
      </c>
      <c r="C6280" t="s">
        <v>2951</v>
      </c>
      <c r="D6280" t="s">
        <v>9538</v>
      </c>
      <c r="E6280" t="s">
        <v>558</v>
      </c>
      <c r="F6280">
        <v>1</v>
      </c>
      <c r="G6280" t="s">
        <v>2524</v>
      </c>
      <c r="H6280" t="s">
        <v>2056</v>
      </c>
      <c r="I6280" t="s">
        <v>2076</v>
      </c>
      <c r="J6280" t="s">
        <v>2532</v>
      </c>
      <c r="K6280" t="s">
        <v>62</v>
      </c>
      <c r="L6280" t="s">
        <v>2058</v>
      </c>
      <c r="M6280" t="s">
        <v>2059</v>
      </c>
      <c r="N6280">
        <v>4</v>
      </c>
      <c r="O6280">
        <v>141</v>
      </c>
      <c r="P6280">
        <v>0.57999999999999996</v>
      </c>
      <c r="Q6280">
        <v>24480</v>
      </c>
      <c r="R6280">
        <v>2</v>
      </c>
      <c r="S6280">
        <v>87</v>
      </c>
      <c r="T6280">
        <v>0.36</v>
      </c>
      <c r="U6280">
        <v>2</v>
      </c>
      <c r="V6280">
        <v>54</v>
      </c>
      <c r="W6280">
        <v>0.22</v>
      </c>
      <c r="X6280">
        <v>0</v>
      </c>
      <c r="Y6280">
        <v>0</v>
      </c>
      <c r="Z6280">
        <v>0</v>
      </c>
      <c r="AA6280">
        <v>0</v>
      </c>
      <c r="AB6280">
        <v>0</v>
      </c>
      <c r="AC6280">
        <v>0</v>
      </c>
      <c r="AD6280">
        <v>0</v>
      </c>
      <c r="AE6280">
        <v>0</v>
      </c>
      <c r="AF6280">
        <v>0</v>
      </c>
      <c r="AG6280" t="s">
        <v>23622</v>
      </c>
      <c r="AH6280" s="21" t="str">
        <f t="shared" si="196"/>
        <v>YR25</v>
      </c>
      <c r="AI6280" s="21">
        <v>345.36</v>
      </c>
      <c r="AJ6280" s="21">
        <f t="shared" si="197"/>
        <v>99.424019607843135</v>
      </c>
      <c r="AK6280" s="21" t="s">
        <v>2060</v>
      </c>
      <c r="AL6280" t="s">
        <v>2527</v>
      </c>
      <c r="AM6280" s="26" t="s">
        <v>38</v>
      </c>
      <c r="AN6280" t="s">
        <v>2032</v>
      </c>
    </row>
    <row r="6281" spans="1:40" ht="15" hidden="1" thickTop="1" x14ac:dyDescent="0.35">
      <c r="A6281" t="s">
        <v>23655</v>
      </c>
      <c r="B6281" t="s">
        <v>23624</v>
      </c>
      <c r="C6281" t="s">
        <v>8466</v>
      </c>
      <c r="D6281" t="s">
        <v>23625</v>
      </c>
      <c r="E6281" t="s">
        <v>2946</v>
      </c>
      <c r="F6281">
        <v>2</v>
      </c>
      <c r="G6281" t="s">
        <v>2816</v>
      </c>
      <c r="H6281" t="s">
        <v>2620</v>
      </c>
      <c r="I6281" t="s">
        <v>2076</v>
      </c>
      <c r="J6281" t="s">
        <v>8468</v>
      </c>
      <c r="K6281" t="s">
        <v>2818</v>
      </c>
      <c r="L6281" t="s">
        <v>2058</v>
      </c>
      <c r="M6281" t="s">
        <v>2059</v>
      </c>
      <c r="N6281">
        <v>6</v>
      </c>
      <c r="O6281">
        <v>195</v>
      </c>
      <c r="P6281">
        <v>0.8</v>
      </c>
      <c r="Q6281">
        <v>24480</v>
      </c>
      <c r="R6281">
        <v>6</v>
      </c>
      <c r="S6281">
        <v>195</v>
      </c>
      <c r="T6281">
        <v>0.8</v>
      </c>
      <c r="U6281">
        <v>0</v>
      </c>
      <c r="V6281">
        <v>0</v>
      </c>
      <c r="W6281">
        <v>0</v>
      </c>
      <c r="X6281">
        <v>0</v>
      </c>
      <c r="Y6281">
        <v>0</v>
      </c>
      <c r="Z6281">
        <v>0</v>
      </c>
      <c r="AA6281">
        <v>0</v>
      </c>
      <c r="AB6281">
        <v>0</v>
      </c>
      <c r="AC6281">
        <v>0</v>
      </c>
      <c r="AD6281">
        <v>0</v>
      </c>
      <c r="AE6281">
        <v>0</v>
      </c>
      <c r="AF6281">
        <v>0</v>
      </c>
      <c r="AG6281" t="s">
        <v>23626</v>
      </c>
      <c r="AH6281" s="21" t="str">
        <f t="shared" si="196"/>
        <v>YR25</v>
      </c>
      <c r="AI6281" s="21">
        <v>345.36</v>
      </c>
      <c r="AJ6281" s="21">
        <f t="shared" si="197"/>
        <v>99.203431372549019</v>
      </c>
      <c r="AK6281" s="21" t="s">
        <v>2060</v>
      </c>
      <c r="AL6281" t="s">
        <v>2949</v>
      </c>
      <c r="AM6281" s="26" t="s">
        <v>38</v>
      </c>
      <c r="AN6281" t="s">
        <v>2031</v>
      </c>
    </row>
    <row r="6282" spans="1:40" ht="15" hidden="1" thickTop="1" x14ac:dyDescent="0.35">
      <c r="A6282" t="s">
        <v>23659</v>
      </c>
      <c r="B6282" t="s">
        <v>2344</v>
      </c>
      <c r="C6282" t="s">
        <v>117</v>
      </c>
      <c r="D6282" t="s">
        <v>2345</v>
      </c>
      <c r="E6282" t="s">
        <v>560</v>
      </c>
      <c r="F6282">
        <v>1</v>
      </c>
      <c r="G6282" t="s">
        <v>2055</v>
      </c>
      <c r="H6282" t="s">
        <v>2056</v>
      </c>
      <c r="I6282" t="s">
        <v>2076</v>
      </c>
      <c r="J6282" t="s">
        <v>67</v>
      </c>
      <c r="K6282" t="s">
        <v>68</v>
      </c>
      <c r="L6282" t="s">
        <v>2058</v>
      </c>
      <c r="M6282" t="s">
        <v>2059</v>
      </c>
      <c r="N6282">
        <v>4</v>
      </c>
      <c r="O6282">
        <v>165</v>
      </c>
      <c r="P6282">
        <v>0.67</v>
      </c>
      <c r="Q6282">
        <v>24480</v>
      </c>
      <c r="R6282">
        <v>3</v>
      </c>
      <c r="S6282">
        <v>134</v>
      </c>
      <c r="T6282">
        <v>0.55000000000000004</v>
      </c>
      <c r="U6282">
        <v>1</v>
      </c>
      <c r="V6282">
        <v>31</v>
      </c>
      <c r="W6282">
        <v>0.13</v>
      </c>
      <c r="X6282">
        <v>0</v>
      </c>
      <c r="Y6282">
        <v>0</v>
      </c>
      <c r="Z6282">
        <v>0</v>
      </c>
      <c r="AA6282">
        <v>0</v>
      </c>
      <c r="AB6282">
        <v>0</v>
      </c>
      <c r="AC6282">
        <v>0</v>
      </c>
      <c r="AD6282">
        <v>0</v>
      </c>
      <c r="AE6282">
        <v>0</v>
      </c>
      <c r="AF6282">
        <v>0</v>
      </c>
      <c r="AG6282" t="s">
        <v>503</v>
      </c>
      <c r="AH6282" s="21" t="str">
        <f t="shared" si="196"/>
        <v>YR25</v>
      </c>
      <c r="AI6282" s="21">
        <v>345.36</v>
      </c>
      <c r="AJ6282" s="21">
        <f t="shared" si="197"/>
        <v>99.325980392156865</v>
      </c>
      <c r="AK6282" s="21" t="s">
        <v>2060</v>
      </c>
      <c r="AL6282" t="s">
        <v>70</v>
      </c>
      <c r="AM6282" s="26" t="s">
        <v>38</v>
      </c>
      <c r="AN6282" t="s">
        <v>2032</v>
      </c>
    </row>
    <row r="6283" spans="1:40" ht="15" hidden="1" thickTop="1" x14ac:dyDescent="0.35">
      <c r="A6283" t="s">
        <v>23662</v>
      </c>
      <c r="B6283" t="s">
        <v>23628</v>
      </c>
      <c r="C6283" t="s">
        <v>4699</v>
      </c>
      <c r="D6283" t="s">
        <v>23629</v>
      </c>
      <c r="E6283" t="s">
        <v>2608</v>
      </c>
      <c r="F6283">
        <v>1</v>
      </c>
      <c r="G6283" t="s">
        <v>2609</v>
      </c>
      <c r="H6283" t="s">
        <v>2577</v>
      </c>
      <c r="I6283" t="s">
        <v>2076</v>
      </c>
      <c r="J6283" t="s">
        <v>2764</v>
      </c>
      <c r="K6283" t="s">
        <v>2765</v>
      </c>
      <c r="L6283" t="s">
        <v>2058</v>
      </c>
      <c r="M6283" t="s">
        <v>2170</v>
      </c>
      <c r="N6283">
        <v>5</v>
      </c>
      <c r="O6283">
        <v>208</v>
      </c>
      <c r="P6283">
        <v>1.36</v>
      </c>
      <c r="Q6283">
        <v>15300</v>
      </c>
      <c r="R6283">
        <v>1</v>
      </c>
      <c r="S6283">
        <v>36</v>
      </c>
      <c r="T6283">
        <v>0.24</v>
      </c>
      <c r="U6283">
        <v>4</v>
      </c>
      <c r="V6283">
        <v>172</v>
      </c>
      <c r="W6283">
        <v>1.1200000000000001</v>
      </c>
      <c r="X6283">
        <v>0</v>
      </c>
      <c r="Y6283">
        <v>0</v>
      </c>
      <c r="Z6283">
        <v>0</v>
      </c>
      <c r="AA6283">
        <v>0</v>
      </c>
      <c r="AB6283">
        <v>0</v>
      </c>
      <c r="AC6283">
        <v>0</v>
      </c>
      <c r="AD6283">
        <v>0</v>
      </c>
      <c r="AE6283">
        <v>0</v>
      </c>
      <c r="AF6283">
        <v>0</v>
      </c>
      <c r="AG6283" t="s">
        <v>23630</v>
      </c>
      <c r="AH6283" s="21" t="str">
        <f t="shared" si="196"/>
        <v>YR25</v>
      </c>
      <c r="AI6283" s="21">
        <v>216</v>
      </c>
      <c r="AJ6283" s="21">
        <f t="shared" si="197"/>
        <v>98.640522875816998</v>
      </c>
      <c r="AK6283" s="21" t="s">
        <v>2063</v>
      </c>
      <c r="AL6283" t="s">
        <v>2613</v>
      </c>
      <c r="AM6283" s="26" t="s">
        <v>38</v>
      </c>
      <c r="AN6283" t="s">
        <v>2030</v>
      </c>
    </row>
    <row r="6284" spans="1:40" ht="15" hidden="1" thickTop="1" x14ac:dyDescent="0.35">
      <c r="A6284" t="s">
        <v>23666</v>
      </c>
      <c r="B6284" t="s">
        <v>23632</v>
      </c>
      <c r="C6284" t="s">
        <v>3891</v>
      </c>
      <c r="D6284" t="s">
        <v>23633</v>
      </c>
      <c r="E6284" t="s">
        <v>126</v>
      </c>
      <c r="F6284">
        <v>1</v>
      </c>
      <c r="G6284" t="s">
        <v>2524</v>
      </c>
      <c r="H6284" t="s">
        <v>2056</v>
      </c>
      <c r="I6284" t="s">
        <v>2076</v>
      </c>
      <c r="J6284" t="s">
        <v>3893</v>
      </c>
      <c r="K6284" t="s">
        <v>62</v>
      </c>
      <c r="L6284" t="s">
        <v>2058</v>
      </c>
      <c r="M6284" t="s">
        <v>2059</v>
      </c>
      <c r="N6284">
        <v>8</v>
      </c>
      <c r="O6284">
        <v>504</v>
      </c>
      <c r="P6284">
        <v>2.06</v>
      </c>
      <c r="Q6284">
        <v>24480</v>
      </c>
      <c r="R6284">
        <v>1</v>
      </c>
      <c r="S6284">
        <v>45</v>
      </c>
      <c r="T6284">
        <v>0.18</v>
      </c>
      <c r="U6284">
        <v>7</v>
      </c>
      <c r="V6284">
        <v>459</v>
      </c>
      <c r="W6284">
        <v>1.88</v>
      </c>
      <c r="X6284">
        <v>0</v>
      </c>
      <c r="Y6284">
        <v>0</v>
      </c>
      <c r="Z6284">
        <v>0</v>
      </c>
      <c r="AA6284">
        <v>0</v>
      </c>
      <c r="AB6284">
        <v>0</v>
      </c>
      <c r="AC6284">
        <v>0</v>
      </c>
      <c r="AD6284">
        <v>0</v>
      </c>
      <c r="AE6284">
        <v>0</v>
      </c>
      <c r="AF6284">
        <v>0</v>
      </c>
      <c r="AG6284" t="s">
        <v>23634</v>
      </c>
      <c r="AH6284" s="21" t="str">
        <f t="shared" si="196"/>
        <v>YR25</v>
      </c>
      <c r="AI6284" s="21">
        <v>345.36</v>
      </c>
      <c r="AJ6284" s="21">
        <f t="shared" si="197"/>
        <v>97.941176470588232</v>
      </c>
      <c r="AK6284" s="21" t="s">
        <v>2063</v>
      </c>
      <c r="AL6284" t="s">
        <v>2527</v>
      </c>
      <c r="AM6284" s="26" t="s">
        <v>38</v>
      </c>
      <c r="AN6284" t="s">
        <v>2030</v>
      </c>
    </row>
    <row r="6285" spans="1:40" ht="15" hidden="1" thickTop="1" x14ac:dyDescent="0.35">
      <c r="A6285" t="s">
        <v>23670</v>
      </c>
      <c r="B6285" t="s">
        <v>23636</v>
      </c>
      <c r="C6285" t="s">
        <v>3465</v>
      </c>
      <c r="D6285" t="s">
        <v>23637</v>
      </c>
      <c r="E6285" t="s">
        <v>2691</v>
      </c>
      <c r="F6285">
        <v>1</v>
      </c>
      <c r="G6285" t="s">
        <v>2600</v>
      </c>
      <c r="H6285" t="s">
        <v>2577</v>
      </c>
      <c r="I6285" t="s">
        <v>2076</v>
      </c>
      <c r="J6285" t="s">
        <v>2692</v>
      </c>
      <c r="K6285" t="s">
        <v>2635</v>
      </c>
      <c r="L6285" t="s">
        <v>2058</v>
      </c>
      <c r="M6285" t="s">
        <v>2170</v>
      </c>
      <c r="N6285">
        <v>0</v>
      </c>
      <c r="O6285">
        <v>0</v>
      </c>
      <c r="P6285">
        <v>0</v>
      </c>
      <c r="Q6285">
        <v>15300</v>
      </c>
      <c r="R6285">
        <v>0</v>
      </c>
      <c r="S6285">
        <v>0</v>
      </c>
      <c r="T6285">
        <v>0</v>
      </c>
      <c r="U6285">
        <v>0</v>
      </c>
      <c r="V6285">
        <v>0</v>
      </c>
      <c r="W6285">
        <v>0</v>
      </c>
      <c r="X6285">
        <v>0</v>
      </c>
      <c r="Y6285">
        <v>0</v>
      </c>
      <c r="Z6285">
        <v>0</v>
      </c>
      <c r="AA6285">
        <v>0</v>
      </c>
      <c r="AB6285">
        <v>0</v>
      </c>
      <c r="AC6285">
        <v>0</v>
      </c>
      <c r="AD6285">
        <v>0</v>
      </c>
      <c r="AE6285">
        <v>0</v>
      </c>
      <c r="AF6285">
        <v>0</v>
      </c>
      <c r="AG6285" t="s">
        <v>23638</v>
      </c>
      <c r="AH6285" s="21" t="str">
        <f t="shared" si="196"/>
        <v>YR25</v>
      </c>
      <c r="AI6285" s="21">
        <v>216</v>
      </c>
      <c r="AJ6285" s="21">
        <f t="shared" si="197"/>
        <v>100</v>
      </c>
      <c r="AK6285" s="21" t="s">
        <v>2060</v>
      </c>
      <c r="AL6285" t="s">
        <v>2581</v>
      </c>
      <c r="AM6285" s="26" t="s">
        <v>38</v>
      </c>
      <c r="AN6285" t="s">
        <v>2031</v>
      </c>
    </row>
    <row r="6286" spans="1:40" ht="15" hidden="1" thickTop="1" x14ac:dyDescent="0.35">
      <c r="A6286" t="s">
        <v>2349</v>
      </c>
      <c r="B6286" t="s">
        <v>23640</v>
      </c>
      <c r="C6286" t="s">
        <v>2530</v>
      </c>
      <c r="D6286" t="s">
        <v>23641</v>
      </c>
      <c r="E6286" t="s">
        <v>558</v>
      </c>
      <c r="F6286">
        <v>1</v>
      </c>
      <c r="G6286" t="s">
        <v>2524</v>
      </c>
      <c r="H6286" t="s">
        <v>2056</v>
      </c>
      <c r="I6286" t="s">
        <v>2076</v>
      </c>
      <c r="J6286" t="s">
        <v>2532</v>
      </c>
      <c r="K6286" t="s">
        <v>62</v>
      </c>
      <c r="L6286" t="s">
        <v>2058</v>
      </c>
      <c r="M6286" t="s">
        <v>2170</v>
      </c>
      <c r="N6286">
        <v>5</v>
      </c>
      <c r="O6286">
        <v>370</v>
      </c>
      <c r="P6286">
        <v>2.42</v>
      </c>
      <c r="Q6286">
        <v>15300</v>
      </c>
      <c r="R6286">
        <v>0</v>
      </c>
      <c r="S6286">
        <v>0</v>
      </c>
      <c r="T6286">
        <v>0</v>
      </c>
      <c r="U6286">
        <v>4</v>
      </c>
      <c r="V6286">
        <v>174</v>
      </c>
      <c r="W6286">
        <v>1.1399999999999999</v>
      </c>
      <c r="X6286">
        <v>0</v>
      </c>
      <c r="Y6286">
        <v>0</v>
      </c>
      <c r="Z6286">
        <v>0</v>
      </c>
      <c r="AA6286">
        <v>0</v>
      </c>
      <c r="AB6286">
        <v>0</v>
      </c>
      <c r="AC6286">
        <v>0</v>
      </c>
      <c r="AD6286">
        <v>1</v>
      </c>
      <c r="AE6286">
        <v>196</v>
      </c>
      <c r="AF6286">
        <v>1.28</v>
      </c>
      <c r="AG6286" t="s">
        <v>23642</v>
      </c>
      <c r="AH6286" s="21" t="str">
        <f t="shared" si="196"/>
        <v>YR25</v>
      </c>
      <c r="AI6286" s="21">
        <v>216</v>
      </c>
      <c r="AJ6286" s="21">
        <f t="shared" si="197"/>
        <v>97.58169934640523</v>
      </c>
      <c r="AK6286" s="21" t="s">
        <v>2063</v>
      </c>
      <c r="AL6286" t="s">
        <v>2527</v>
      </c>
      <c r="AM6286" s="26" t="s">
        <v>38</v>
      </c>
      <c r="AN6286" t="s">
        <v>2031</v>
      </c>
    </row>
    <row r="6287" spans="1:40" ht="15" hidden="1" thickTop="1" x14ac:dyDescent="0.35">
      <c r="A6287" t="s">
        <v>9061</v>
      </c>
      <c r="B6287" t="s">
        <v>23644</v>
      </c>
      <c r="C6287" t="s">
        <v>3622</v>
      </c>
      <c r="D6287" t="s">
        <v>23645</v>
      </c>
      <c r="E6287" t="s">
        <v>3624</v>
      </c>
      <c r="F6287">
        <v>1</v>
      </c>
      <c r="G6287" t="s">
        <v>2816</v>
      </c>
      <c r="H6287" t="s">
        <v>2620</v>
      </c>
      <c r="I6287" t="s">
        <v>2076</v>
      </c>
      <c r="J6287" t="s">
        <v>2817</v>
      </c>
      <c r="K6287" t="s">
        <v>2818</v>
      </c>
      <c r="L6287" t="s">
        <v>2058</v>
      </c>
      <c r="M6287" t="s">
        <v>2059</v>
      </c>
      <c r="N6287">
        <v>3</v>
      </c>
      <c r="O6287">
        <v>111</v>
      </c>
      <c r="P6287">
        <v>0.45</v>
      </c>
      <c r="Q6287">
        <v>24480</v>
      </c>
      <c r="R6287">
        <v>3</v>
      </c>
      <c r="S6287">
        <v>111</v>
      </c>
      <c r="T6287">
        <v>0.45</v>
      </c>
      <c r="U6287">
        <v>0</v>
      </c>
      <c r="V6287">
        <v>0</v>
      </c>
      <c r="W6287">
        <v>0</v>
      </c>
      <c r="X6287">
        <v>0</v>
      </c>
      <c r="Y6287">
        <v>0</v>
      </c>
      <c r="Z6287">
        <v>0</v>
      </c>
      <c r="AA6287">
        <v>0</v>
      </c>
      <c r="AB6287">
        <v>0</v>
      </c>
      <c r="AC6287">
        <v>0</v>
      </c>
      <c r="AD6287">
        <v>0</v>
      </c>
      <c r="AE6287">
        <v>0</v>
      </c>
      <c r="AF6287">
        <v>0</v>
      </c>
      <c r="AG6287" t="s">
        <v>23646</v>
      </c>
      <c r="AH6287" s="21" t="str">
        <f t="shared" si="196"/>
        <v>YR25</v>
      </c>
      <c r="AI6287" s="21">
        <v>345.36</v>
      </c>
      <c r="AJ6287" s="21">
        <f t="shared" si="197"/>
        <v>99.546568627450981</v>
      </c>
      <c r="AK6287" s="21" t="s">
        <v>2060</v>
      </c>
      <c r="AL6287" t="s">
        <v>2820</v>
      </c>
      <c r="AM6287" s="26" t="s">
        <v>38</v>
      </c>
      <c r="AN6287" t="s">
        <v>2032</v>
      </c>
    </row>
    <row r="6288" spans="1:40" ht="15" hidden="1" thickTop="1" x14ac:dyDescent="0.35">
      <c r="A6288" t="s">
        <v>23677</v>
      </c>
      <c r="B6288" t="s">
        <v>23648</v>
      </c>
      <c r="C6288" t="s">
        <v>3809</v>
      </c>
      <c r="D6288" t="s">
        <v>23649</v>
      </c>
      <c r="E6288" t="s">
        <v>2825</v>
      </c>
      <c r="F6288">
        <v>1</v>
      </c>
      <c r="G6288" t="s">
        <v>2816</v>
      </c>
      <c r="H6288" t="s">
        <v>2620</v>
      </c>
      <c r="I6288" t="s">
        <v>2076</v>
      </c>
      <c r="J6288" t="s">
        <v>2826</v>
      </c>
      <c r="K6288" t="s">
        <v>2827</v>
      </c>
      <c r="L6288" t="s">
        <v>2058</v>
      </c>
      <c r="M6288" t="s">
        <v>2059</v>
      </c>
      <c r="N6288">
        <v>11</v>
      </c>
      <c r="O6288">
        <v>412</v>
      </c>
      <c r="P6288">
        <v>1.68</v>
      </c>
      <c r="Q6288">
        <v>24480</v>
      </c>
      <c r="R6288">
        <v>7</v>
      </c>
      <c r="S6288">
        <v>209</v>
      </c>
      <c r="T6288">
        <v>0.85</v>
      </c>
      <c r="U6288">
        <v>4</v>
      </c>
      <c r="V6288">
        <v>203</v>
      </c>
      <c r="W6288">
        <v>0.83</v>
      </c>
      <c r="X6288">
        <v>0</v>
      </c>
      <c r="Y6288">
        <v>0</v>
      </c>
      <c r="Z6288">
        <v>0</v>
      </c>
      <c r="AA6288">
        <v>0</v>
      </c>
      <c r="AB6288">
        <v>0</v>
      </c>
      <c r="AC6288">
        <v>0</v>
      </c>
      <c r="AD6288">
        <v>0</v>
      </c>
      <c r="AE6288">
        <v>0</v>
      </c>
      <c r="AF6288">
        <v>0</v>
      </c>
      <c r="AG6288" t="s">
        <v>23650</v>
      </c>
      <c r="AH6288" s="21" t="str">
        <f t="shared" si="196"/>
        <v>YR25</v>
      </c>
      <c r="AI6288" s="21">
        <v>345.36</v>
      </c>
      <c r="AJ6288" s="21">
        <f t="shared" si="197"/>
        <v>98.316993464052288</v>
      </c>
      <c r="AK6288" s="21" t="s">
        <v>2063</v>
      </c>
      <c r="AL6288" t="s">
        <v>2829</v>
      </c>
      <c r="AM6288" s="26" t="s">
        <v>38</v>
      </c>
      <c r="AN6288" t="s">
        <v>2032</v>
      </c>
    </row>
    <row r="6289" spans="1:40" ht="15" hidden="1" thickTop="1" x14ac:dyDescent="0.35">
      <c r="A6289" t="s">
        <v>23680</v>
      </c>
      <c r="B6289" t="s">
        <v>23652</v>
      </c>
      <c r="C6289" t="s">
        <v>2844</v>
      </c>
      <c r="D6289" t="s">
        <v>23653</v>
      </c>
      <c r="E6289" t="s">
        <v>2825</v>
      </c>
      <c r="F6289">
        <v>2</v>
      </c>
      <c r="G6289" t="s">
        <v>2816</v>
      </c>
      <c r="H6289" t="s">
        <v>2620</v>
      </c>
      <c r="I6289" t="s">
        <v>2076</v>
      </c>
      <c r="J6289" t="s">
        <v>2826</v>
      </c>
      <c r="K6289" t="s">
        <v>2827</v>
      </c>
      <c r="L6289" t="s">
        <v>2058</v>
      </c>
      <c r="M6289" t="s">
        <v>2059</v>
      </c>
      <c r="N6289">
        <v>12</v>
      </c>
      <c r="O6289">
        <v>615</v>
      </c>
      <c r="P6289">
        <v>2.5099999999999998</v>
      </c>
      <c r="Q6289">
        <v>24480</v>
      </c>
      <c r="R6289">
        <v>2</v>
      </c>
      <c r="S6289">
        <v>64</v>
      </c>
      <c r="T6289">
        <v>0.26</v>
      </c>
      <c r="U6289">
        <v>10</v>
      </c>
      <c r="V6289">
        <v>551</v>
      </c>
      <c r="W6289">
        <v>2.25</v>
      </c>
      <c r="X6289">
        <v>0</v>
      </c>
      <c r="Y6289">
        <v>0</v>
      </c>
      <c r="Z6289">
        <v>0</v>
      </c>
      <c r="AA6289">
        <v>0</v>
      </c>
      <c r="AB6289">
        <v>0</v>
      </c>
      <c r="AC6289">
        <v>0</v>
      </c>
      <c r="AD6289">
        <v>0</v>
      </c>
      <c r="AE6289">
        <v>0</v>
      </c>
      <c r="AF6289">
        <v>0</v>
      </c>
      <c r="AG6289" t="s">
        <v>23654</v>
      </c>
      <c r="AH6289" s="21" t="str">
        <f t="shared" si="196"/>
        <v>YR25</v>
      </c>
      <c r="AI6289" s="21">
        <v>345.36</v>
      </c>
      <c r="AJ6289" s="21">
        <f t="shared" si="197"/>
        <v>97.487745098039213</v>
      </c>
      <c r="AK6289" s="21" t="s">
        <v>2063</v>
      </c>
      <c r="AL6289" t="s">
        <v>2829</v>
      </c>
      <c r="AM6289" s="26" t="s">
        <v>38</v>
      </c>
      <c r="AN6289" t="s">
        <v>2032</v>
      </c>
    </row>
    <row r="6290" spans="1:40" ht="15" hidden="1" thickTop="1" x14ac:dyDescent="0.35">
      <c r="A6290" t="s">
        <v>23684</v>
      </c>
      <c r="B6290" t="s">
        <v>2347</v>
      </c>
      <c r="C6290" t="s">
        <v>66</v>
      </c>
      <c r="D6290" t="s">
        <v>2348</v>
      </c>
      <c r="E6290" t="s">
        <v>560</v>
      </c>
      <c r="F6290">
        <v>1</v>
      </c>
      <c r="G6290" t="s">
        <v>2055</v>
      </c>
      <c r="H6290" t="s">
        <v>2056</v>
      </c>
      <c r="I6290" t="s">
        <v>2076</v>
      </c>
      <c r="J6290" t="s">
        <v>67</v>
      </c>
      <c r="K6290" t="s">
        <v>68</v>
      </c>
      <c r="L6290" t="s">
        <v>2058</v>
      </c>
      <c r="M6290" t="s">
        <v>2059</v>
      </c>
      <c r="N6290">
        <v>5</v>
      </c>
      <c r="O6290">
        <v>385</v>
      </c>
      <c r="P6290">
        <v>1.57</v>
      </c>
      <c r="Q6290">
        <v>24480</v>
      </c>
      <c r="R6290">
        <v>2</v>
      </c>
      <c r="S6290">
        <v>57</v>
      </c>
      <c r="T6290">
        <v>0.23</v>
      </c>
      <c r="U6290">
        <v>2</v>
      </c>
      <c r="V6290">
        <v>195</v>
      </c>
      <c r="W6290">
        <v>0.8</v>
      </c>
      <c r="X6290">
        <v>1</v>
      </c>
      <c r="Y6290">
        <v>133</v>
      </c>
      <c r="Z6290">
        <v>0.54</v>
      </c>
      <c r="AA6290">
        <v>0</v>
      </c>
      <c r="AB6290">
        <v>0</v>
      </c>
      <c r="AC6290">
        <v>0</v>
      </c>
      <c r="AD6290">
        <v>0</v>
      </c>
      <c r="AE6290">
        <v>0</v>
      </c>
      <c r="AF6290">
        <v>0</v>
      </c>
      <c r="AG6290" t="s">
        <v>504</v>
      </c>
      <c r="AH6290" s="21" t="str">
        <f t="shared" si="196"/>
        <v>YR25</v>
      </c>
      <c r="AI6290" s="21">
        <v>345.36</v>
      </c>
      <c r="AJ6290" s="21">
        <f t="shared" si="197"/>
        <v>98.427287581699346</v>
      </c>
      <c r="AK6290" s="21" t="s">
        <v>2063</v>
      </c>
      <c r="AL6290" t="s">
        <v>70</v>
      </c>
      <c r="AM6290" s="26" t="s">
        <v>38</v>
      </c>
      <c r="AN6290" t="s">
        <v>2030</v>
      </c>
    </row>
    <row r="6291" spans="1:40" ht="15" hidden="1" thickTop="1" x14ac:dyDescent="0.35">
      <c r="A6291" t="s">
        <v>2352</v>
      </c>
      <c r="B6291" t="s">
        <v>23656</v>
      </c>
      <c r="C6291" t="s">
        <v>4088</v>
      </c>
      <c r="D6291" t="s">
        <v>23657</v>
      </c>
      <c r="E6291" t="s">
        <v>3193</v>
      </c>
      <c r="F6291">
        <v>1</v>
      </c>
      <c r="G6291" t="s">
        <v>2609</v>
      </c>
      <c r="H6291" t="s">
        <v>2577</v>
      </c>
      <c r="I6291" t="s">
        <v>2076</v>
      </c>
      <c r="J6291" t="s">
        <v>2610</v>
      </c>
      <c r="K6291" t="s">
        <v>2611</v>
      </c>
      <c r="L6291" t="s">
        <v>2058</v>
      </c>
      <c r="M6291" t="s">
        <v>2059</v>
      </c>
      <c r="N6291">
        <v>4</v>
      </c>
      <c r="O6291">
        <v>126</v>
      </c>
      <c r="P6291">
        <v>0.51</v>
      </c>
      <c r="Q6291">
        <v>24480</v>
      </c>
      <c r="R6291">
        <v>1</v>
      </c>
      <c r="S6291">
        <v>34</v>
      </c>
      <c r="T6291">
        <v>0.14000000000000001</v>
      </c>
      <c r="U6291">
        <v>2</v>
      </c>
      <c r="V6291">
        <v>65</v>
      </c>
      <c r="W6291">
        <v>0.27</v>
      </c>
      <c r="X6291">
        <v>1</v>
      </c>
      <c r="Y6291">
        <v>27</v>
      </c>
      <c r="Z6291">
        <v>0.11</v>
      </c>
      <c r="AA6291">
        <v>0</v>
      </c>
      <c r="AB6291">
        <v>0</v>
      </c>
      <c r="AC6291">
        <v>0</v>
      </c>
      <c r="AD6291">
        <v>0</v>
      </c>
      <c r="AE6291">
        <v>0</v>
      </c>
      <c r="AF6291">
        <v>0</v>
      </c>
      <c r="AG6291" t="s">
        <v>23658</v>
      </c>
      <c r="AH6291" s="21" t="str">
        <f t="shared" si="196"/>
        <v>YR25</v>
      </c>
      <c r="AI6291" s="21">
        <v>345.36</v>
      </c>
      <c r="AJ6291" s="21">
        <f t="shared" si="197"/>
        <v>99.485294117647058</v>
      </c>
      <c r="AK6291" s="21" t="s">
        <v>2060</v>
      </c>
      <c r="AL6291" t="s">
        <v>2613</v>
      </c>
      <c r="AM6291" s="26" t="s">
        <v>38</v>
      </c>
      <c r="AN6291" t="s">
        <v>2033</v>
      </c>
    </row>
    <row r="6292" spans="1:40" ht="15" hidden="1" thickTop="1" x14ac:dyDescent="0.35">
      <c r="A6292" t="s">
        <v>23688</v>
      </c>
      <c r="B6292" t="s">
        <v>23663</v>
      </c>
      <c r="C6292" t="s">
        <v>3465</v>
      </c>
      <c r="D6292" t="s">
        <v>23664</v>
      </c>
      <c r="E6292" t="s">
        <v>3462</v>
      </c>
      <c r="F6292">
        <v>1</v>
      </c>
      <c r="G6292" t="s">
        <v>2600</v>
      </c>
      <c r="H6292" t="s">
        <v>2577</v>
      </c>
      <c r="I6292" t="s">
        <v>2076</v>
      </c>
      <c r="J6292" t="s">
        <v>2692</v>
      </c>
      <c r="K6292" t="s">
        <v>2635</v>
      </c>
      <c r="L6292" t="s">
        <v>2058</v>
      </c>
      <c r="M6292" t="s">
        <v>2170</v>
      </c>
      <c r="N6292">
        <v>4</v>
      </c>
      <c r="O6292">
        <v>129</v>
      </c>
      <c r="P6292">
        <v>0.84</v>
      </c>
      <c r="Q6292">
        <v>15300</v>
      </c>
      <c r="R6292">
        <v>0</v>
      </c>
      <c r="S6292">
        <v>0</v>
      </c>
      <c r="T6292">
        <v>0</v>
      </c>
      <c r="U6292">
        <v>3</v>
      </c>
      <c r="V6292">
        <v>66</v>
      </c>
      <c r="W6292">
        <v>0.43</v>
      </c>
      <c r="X6292">
        <v>0</v>
      </c>
      <c r="Y6292">
        <v>0</v>
      </c>
      <c r="Z6292">
        <v>0</v>
      </c>
      <c r="AA6292">
        <v>1</v>
      </c>
      <c r="AB6292">
        <v>63</v>
      </c>
      <c r="AC6292">
        <v>0.41</v>
      </c>
      <c r="AD6292">
        <v>0</v>
      </c>
      <c r="AE6292">
        <v>0</v>
      </c>
      <c r="AF6292">
        <v>0</v>
      </c>
      <c r="AG6292" t="s">
        <v>23665</v>
      </c>
      <c r="AH6292" s="21" t="str">
        <f t="shared" si="196"/>
        <v>YR25</v>
      </c>
      <c r="AI6292" s="21">
        <v>216</v>
      </c>
      <c r="AJ6292" s="21">
        <f t="shared" si="197"/>
        <v>99.156862745098039</v>
      </c>
      <c r="AK6292" s="21" t="s">
        <v>2063</v>
      </c>
      <c r="AL6292" t="s">
        <v>2581</v>
      </c>
      <c r="AM6292" s="26" t="s">
        <v>38</v>
      </c>
      <c r="AN6292" t="s">
        <v>2032</v>
      </c>
    </row>
    <row r="6293" spans="1:40" ht="15" hidden="1" thickTop="1" x14ac:dyDescent="0.35">
      <c r="A6293" t="s">
        <v>23692</v>
      </c>
      <c r="B6293" t="s">
        <v>23667</v>
      </c>
      <c r="C6293" t="s">
        <v>2813</v>
      </c>
      <c r="D6293" t="s">
        <v>23668</v>
      </c>
      <c r="E6293" t="s">
        <v>2815</v>
      </c>
      <c r="F6293">
        <v>1</v>
      </c>
      <c r="G6293" t="s">
        <v>2816</v>
      </c>
      <c r="H6293" t="s">
        <v>2620</v>
      </c>
      <c r="I6293" t="s">
        <v>2076</v>
      </c>
      <c r="J6293" t="s">
        <v>2817</v>
      </c>
      <c r="K6293" t="s">
        <v>2818</v>
      </c>
      <c r="L6293" t="s">
        <v>2058</v>
      </c>
      <c r="M6293" t="s">
        <v>2059</v>
      </c>
      <c r="N6293">
        <v>2</v>
      </c>
      <c r="O6293">
        <v>85</v>
      </c>
      <c r="P6293">
        <v>0.35</v>
      </c>
      <c r="Q6293">
        <v>24480</v>
      </c>
      <c r="R6293">
        <v>0</v>
      </c>
      <c r="S6293">
        <v>0</v>
      </c>
      <c r="T6293">
        <v>0</v>
      </c>
      <c r="U6293">
        <v>2</v>
      </c>
      <c r="V6293">
        <v>85</v>
      </c>
      <c r="W6293">
        <v>0.35</v>
      </c>
      <c r="X6293">
        <v>0</v>
      </c>
      <c r="Y6293">
        <v>0</v>
      </c>
      <c r="Z6293">
        <v>0</v>
      </c>
      <c r="AA6293">
        <v>0</v>
      </c>
      <c r="AB6293">
        <v>0</v>
      </c>
      <c r="AC6293">
        <v>0</v>
      </c>
      <c r="AD6293">
        <v>0</v>
      </c>
      <c r="AE6293">
        <v>0</v>
      </c>
      <c r="AF6293">
        <v>0</v>
      </c>
      <c r="AG6293" t="s">
        <v>23669</v>
      </c>
      <c r="AH6293" s="21" t="str">
        <f t="shared" si="196"/>
        <v>YR25</v>
      </c>
      <c r="AI6293" s="21">
        <v>345.36</v>
      </c>
      <c r="AJ6293" s="21">
        <f t="shared" si="197"/>
        <v>99.652777777777771</v>
      </c>
      <c r="AK6293" s="21" t="s">
        <v>2060</v>
      </c>
      <c r="AL6293" t="s">
        <v>2820</v>
      </c>
      <c r="AM6293" s="26" t="s">
        <v>38</v>
      </c>
      <c r="AN6293" t="s">
        <v>2033</v>
      </c>
    </row>
    <row r="6294" spans="1:40" ht="15" hidden="1" thickTop="1" x14ac:dyDescent="0.35">
      <c r="A6294" t="s">
        <v>9077</v>
      </c>
      <c r="B6294" t="s">
        <v>23671</v>
      </c>
      <c r="C6294" t="s">
        <v>3372</v>
      </c>
      <c r="D6294" t="s">
        <v>23672</v>
      </c>
      <c r="E6294" t="s">
        <v>3231</v>
      </c>
      <c r="F6294">
        <v>1</v>
      </c>
      <c r="G6294" t="s">
        <v>2816</v>
      </c>
      <c r="H6294" t="s">
        <v>2620</v>
      </c>
      <c r="I6294" t="s">
        <v>2076</v>
      </c>
      <c r="J6294" t="s">
        <v>2826</v>
      </c>
      <c r="K6294" t="s">
        <v>2827</v>
      </c>
      <c r="L6294" t="s">
        <v>2058</v>
      </c>
      <c r="M6294" t="s">
        <v>2170</v>
      </c>
      <c r="N6294">
        <v>3</v>
      </c>
      <c r="O6294">
        <v>93</v>
      </c>
      <c r="P6294">
        <v>0.61</v>
      </c>
      <c r="Q6294">
        <v>15300</v>
      </c>
      <c r="R6294">
        <v>1</v>
      </c>
      <c r="S6294">
        <v>25</v>
      </c>
      <c r="T6294">
        <v>0.16</v>
      </c>
      <c r="U6294">
        <v>2</v>
      </c>
      <c r="V6294">
        <v>68</v>
      </c>
      <c r="W6294">
        <v>0.44</v>
      </c>
      <c r="X6294">
        <v>0</v>
      </c>
      <c r="Y6294">
        <v>0</v>
      </c>
      <c r="Z6294">
        <v>0</v>
      </c>
      <c r="AA6294">
        <v>0</v>
      </c>
      <c r="AB6294">
        <v>0</v>
      </c>
      <c r="AC6294">
        <v>0</v>
      </c>
      <c r="AD6294">
        <v>0</v>
      </c>
      <c r="AE6294">
        <v>0</v>
      </c>
      <c r="AF6294">
        <v>0</v>
      </c>
      <c r="AG6294" t="s">
        <v>23673</v>
      </c>
      <c r="AH6294" s="21" t="str">
        <f t="shared" si="196"/>
        <v>YR25</v>
      </c>
      <c r="AI6294" s="21">
        <v>216</v>
      </c>
      <c r="AJ6294" s="21">
        <f t="shared" si="197"/>
        <v>99.392156862745097</v>
      </c>
      <c r="AK6294" s="21" t="s">
        <v>2060</v>
      </c>
      <c r="AL6294" t="s">
        <v>2829</v>
      </c>
      <c r="AM6294" s="26" t="s">
        <v>38</v>
      </c>
      <c r="AN6294" t="s">
        <v>2032</v>
      </c>
    </row>
    <row r="6295" spans="1:40" ht="15" hidden="1" thickTop="1" x14ac:dyDescent="0.35">
      <c r="A6295" t="s">
        <v>9082</v>
      </c>
      <c r="B6295" t="s">
        <v>2350</v>
      </c>
      <c r="C6295" t="s">
        <v>78</v>
      </c>
      <c r="D6295" t="s">
        <v>2351</v>
      </c>
      <c r="E6295" t="s">
        <v>560</v>
      </c>
      <c r="F6295">
        <v>1</v>
      </c>
      <c r="G6295" t="s">
        <v>2055</v>
      </c>
      <c r="H6295" t="s">
        <v>2056</v>
      </c>
      <c r="I6295" t="s">
        <v>2076</v>
      </c>
      <c r="J6295" t="s">
        <v>67</v>
      </c>
      <c r="K6295" t="s">
        <v>68</v>
      </c>
      <c r="L6295" t="s">
        <v>2058</v>
      </c>
      <c r="M6295" t="s">
        <v>2059</v>
      </c>
      <c r="N6295">
        <v>0</v>
      </c>
      <c r="O6295">
        <v>0</v>
      </c>
      <c r="P6295">
        <v>0</v>
      </c>
      <c r="Q6295">
        <v>24480</v>
      </c>
      <c r="R6295">
        <v>0</v>
      </c>
      <c r="S6295">
        <v>0</v>
      </c>
      <c r="T6295">
        <v>0</v>
      </c>
      <c r="U6295">
        <v>0</v>
      </c>
      <c r="V6295">
        <v>0</v>
      </c>
      <c r="W6295">
        <v>0</v>
      </c>
      <c r="X6295">
        <v>0</v>
      </c>
      <c r="Y6295">
        <v>0</v>
      </c>
      <c r="Z6295">
        <v>0</v>
      </c>
      <c r="AA6295">
        <v>0</v>
      </c>
      <c r="AB6295">
        <v>0</v>
      </c>
      <c r="AC6295">
        <v>0</v>
      </c>
      <c r="AD6295">
        <v>0</v>
      </c>
      <c r="AE6295">
        <v>0</v>
      </c>
      <c r="AF6295">
        <v>0</v>
      </c>
      <c r="AG6295" t="s">
        <v>505</v>
      </c>
      <c r="AH6295" s="21" t="str">
        <f t="shared" si="196"/>
        <v>YR25</v>
      </c>
      <c r="AI6295" s="21">
        <v>345.36</v>
      </c>
      <c r="AJ6295" s="21">
        <f t="shared" si="197"/>
        <v>100</v>
      </c>
      <c r="AK6295" s="21" t="s">
        <v>2060</v>
      </c>
      <c r="AL6295" t="s">
        <v>70</v>
      </c>
      <c r="AM6295" s="26" t="s">
        <v>38</v>
      </c>
      <c r="AN6295" t="s">
        <v>2030</v>
      </c>
    </row>
    <row r="6296" spans="1:40" ht="15" hidden="1" thickTop="1" x14ac:dyDescent="0.35">
      <c r="A6296" t="s">
        <v>23702</v>
      </c>
      <c r="B6296" t="s">
        <v>23674</v>
      </c>
      <c r="C6296" t="s">
        <v>4416</v>
      </c>
      <c r="D6296" t="s">
        <v>23675</v>
      </c>
      <c r="E6296" t="s">
        <v>2608</v>
      </c>
      <c r="F6296">
        <v>1</v>
      </c>
      <c r="G6296" t="s">
        <v>2609</v>
      </c>
      <c r="H6296" t="s">
        <v>2577</v>
      </c>
      <c r="I6296" t="s">
        <v>2076</v>
      </c>
      <c r="J6296" t="s">
        <v>2764</v>
      </c>
      <c r="K6296" t="s">
        <v>2765</v>
      </c>
      <c r="L6296" t="s">
        <v>2058</v>
      </c>
      <c r="M6296" t="s">
        <v>2059</v>
      </c>
      <c r="N6296">
        <v>0</v>
      </c>
      <c r="O6296">
        <v>0</v>
      </c>
      <c r="P6296">
        <v>0</v>
      </c>
      <c r="Q6296">
        <v>24480</v>
      </c>
      <c r="R6296">
        <v>0</v>
      </c>
      <c r="S6296">
        <v>0</v>
      </c>
      <c r="T6296">
        <v>0</v>
      </c>
      <c r="U6296">
        <v>0</v>
      </c>
      <c r="V6296">
        <v>0</v>
      </c>
      <c r="W6296">
        <v>0</v>
      </c>
      <c r="X6296">
        <v>0</v>
      </c>
      <c r="Y6296">
        <v>0</v>
      </c>
      <c r="Z6296">
        <v>0</v>
      </c>
      <c r="AA6296">
        <v>0</v>
      </c>
      <c r="AB6296">
        <v>0</v>
      </c>
      <c r="AC6296">
        <v>0</v>
      </c>
      <c r="AD6296">
        <v>0</v>
      </c>
      <c r="AE6296">
        <v>0</v>
      </c>
      <c r="AF6296">
        <v>0</v>
      </c>
      <c r="AG6296" t="s">
        <v>23676</v>
      </c>
      <c r="AH6296" s="21" t="str">
        <f t="shared" si="196"/>
        <v>YR25</v>
      </c>
      <c r="AI6296" s="21">
        <v>345.36</v>
      </c>
      <c r="AJ6296" s="21">
        <f t="shared" si="197"/>
        <v>100</v>
      </c>
      <c r="AK6296" s="21" t="s">
        <v>2060</v>
      </c>
      <c r="AL6296" t="s">
        <v>2613</v>
      </c>
      <c r="AM6296" s="26" t="s">
        <v>38</v>
      </c>
      <c r="AN6296" t="s">
        <v>2031</v>
      </c>
    </row>
    <row r="6297" spans="1:40" ht="15" hidden="1" thickTop="1" x14ac:dyDescent="0.35">
      <c r="A6297" t="s">
        <v>23706</v>
      </c>
      <c r="B6297" t="s">
        <v>23678</v>
      </c>
      <c r="C6297" t="s">
        <v>2554</v>
      </c>
      <c r="D6297" t="s">
        <v>23660</v>
      </c>
      <c r="E6297" t="s">
        <v>79</v>
      </c>
      <c r="F6297">
        <v>1</v>
      </c>
      <c r="G6297" t="s">
        <v>2524</v>
      </c>
      <c r="H6297" t="s">
        <v>2056</v>
      </c>
      <c r="I6297" t="s">
        <v>2076</v>
      </c>
      <c r="J6297" t="s">
        <v>2532</v>
      </c>
      <c r="K6297" t="s">
        <v>62</v>
      </c>
      <c r="L6297" t="s">
        <v>2058</v>
      </c>
      <c r="M6297" t="s">
        <v>2163</v>
      </c>
      <c r="N6297">
        <v>1</v>
      </c>
      <c r="O6297">
        <v>81</v>
      </c>
      <c r="P6297">
        <v>0.47</v>
      </c>
      <c r="Q6297">
        <v>17340</v>
      </c>
      <c r="R6297">
        <v>0</v>
      </c>
      <c r="S6297">
        <v>0</v>
      </c>
      <c r="T6297">
        <v>0</v>
      </c>
      <c r="U6297">
        <v>1</v>
      </c>
      <c r="V6297">
        <v>81</v>
      </c>
      <c r="W6297">
        <v>0.47</v>
      </c>
      <c r="X6297">
        <v>0</v>
      </c>
      <c r="Y6297">
        <v>0</v>
      </c>
      <c r="Z6297">
        <v>0</v>
      </c>
      <c r="AA6297">
        <v>0</v>
      </c>
      <c r="AB6297">
        <v>0</v>
      </c>
      <c r="AC6297">
        <v>0</v>
      </c>
      <c r="AD6297">
        <v>0</v>
      </c>
      <c r="AE6297">
        <v>0</v>
      </c>
      <c r="AF6297">
        <v>0</v>
      </c>
      <c r="AG6297" t="s">
        <v>23679</v>
      </c>
      <c r="AH6297" s="21" t="str">
        <f t="shared" si="196"/>
        <v>YR25</v>
      </c>
      <c r="AI6297" s="21">
        <v>244.8</v>
      </c>
      <c r="AJ6297" s="21">
        <f t="shared" si="197"/>
        <v>99.532871972318333</v>
      </c>
      <c r="AK6297" s="21" t="s">
        <v>2060</v>
      </c>
      <c r="AL6297" t="s">
        <v>2527</v>
      </c>
      <c r="AM6297" s="26" t="s">
        <v>38</v>
      </c>
      <c r="AN6297" t="s">
        <v>2030</v>
      </c>
    </row>
    <row r="6298" spans="1:40" ht="15" hidden="1" thickTop="1" x14ac:dyDescent="0.35">
      <c r="A6298" t="s">
        <v>23710</v>
      </c>
      <c r="B6298" t="s">
        <v>23681</v>
      </c>
      <c r="C6298" t="s">
        <v>2813</v>
      </c>
      <c r="D6298" t="s">
        <v>23682</v>
      </c>
      <c r="E6298" t="s">
        <v>3624</v>
      </c>
      <c r="F6298">
        <v>1</v>
      </c>
      <c r="G6298" t="s">
        <v>2816</v>
      </c>
      <c r="H6298" t="s">
        <v>2620</v>
      </c>
      <c r="I6298" t="s">
        <v>2076</v>
      </c>
      <c r="J6298" t="s">
        <v>2817</v>
      </c>
      <c r="K6298" t="s">
        <v>2818</v>
      </c>
      <c r="L6298" t="s">
        <v>2058</v>
      </c>
      <c r="M6298" t="s">
        <v>2059</v>
      </c>
      <c r="N6298">
        <v>0</v>
      </c>
      <c r="O6298">
        <v>0</v>
      </c>
      <c r="P6298">
        <v>0</v>
      </c>
      <c r="Q6298">
        <v>24480</v>
      </c>
      <c r="R6298">
        <v>0</v>
      </c>
      <c r="S6298">
        <v>0</v>
      </c>
      <c r="T6298">
        <v>0</v>
      </c>
      <c r="U6298">
        <v>0</v>
      </c>
      <c r="V6298">
        <v>0</v>
      </c>
      <c r="W6298">
        <v>0</v>
      </c>
      <c r="X6298">
        <v>0</v>
      </c>
      <c r="Y6298">
        <v>0</v>
      </c>
      <c r="Z6298">
        <v>0</v>
      </c>
      <c r="AA6298">
        <v>0</v>
      </c>
      <c r="AB6298">
        <v>0</v>
      </c>
      <c r="AC6298">
        <v>0</v>
      </c>
      <c r="AD6298">
        <v>0</v>
      </c>
      <c r="AE6298">
        <v>0</v>
      </c>
      <c r="AF6298">
        <v>0</v>
      </c>
      <c r="AG6298" t="s">
        <v>23683</v>
      </c>
      <c r="AH6298" s="21" t="str">
        <f t="shared" si="196"/>
        <v>YR25</v>
      </c>
      <c r="AI6298" s="21">
        <v>345.36</v>
      </c>
      <c r="AJ6298" s="21">
        <f t="shared" si="197"/>
        <v>100</v>
      </c>
      <c r="AK6298" s="21" t="s">
        <v>2060</v>
      </c>
      <c r="AL6298" t="s">
        <v>2820</v>
      </c>
      <c r="AM6298" s="26" t="s">
        <v>38</v>
      </c>
      <c r="AN6298" t="s">
        <v>2033</v>
      </c>
    </row>
    <row r="6299" spans="1:40" ht="15" hidden="1" thickTop="1" x14ac:dyDescent="0.35">
      <c r="A6299" t="s">
        <v>2355</v>
      </c>
      <c r="B6299" t="s">
        <v>23685</v>
      </c>
      <c r="C6299" t="s">
        <v>5372</v>
      </c>
      <c r="D6299" t="s">
        <v>23686</v>
      </c>
      <c r="E6299" t="s">
        <v>2825</v>
      </c>
      <c r="F6299">
        <v>1</v>
      </c>
      <c r="G6299" t="s">
        <v>2816</v>
      </c>
      <c r="H6299" t="s">
        <v>2620</v>
      </c>
      <c r="I6299" t="s">
        <v>2076</v>
      </c>
      <c r="J6299" t="s">
        <v>2826</v>
      </c>
      <c r="K6299" t="s">
        <v>2827</v>
      </c>
      <c r="L6299" t="s">
        <v>2058</v>
      </c>
      <c r="M6299" t="s">
        <v>2170</v>
      </c>
      <c r="N6299">
        <v>12</v>
      </c>
      <c r="O6299">
        <v>406</v>
      </c>
      <c r="P6299">
        <v>2.65</v>
      </c>
      <c r="Q6299">
        <v>15300</v>
      </c>
      <c r="R6299">
        <v>4</v>
      </c>
      <c r="S6299">
        <v>101</v>
      </c>
      <c r="T6299">
        <v>0.66</v>
      </c>
      <c r="U6299">
        <v>8</v>
      </c>
      <c r="V6299">
        <v>305</v>
      </c>
      <c r="W6299">
        <v>1.99</v>
      </c>
      <c r="X6299">
        <v>0</v>
      </c>
      <c r="Y6299">
        <v>0</v>
      </c>
      <c r="Z6299">
        <v>0</v>
      </c>
      <c r="AA6299">
        <v>0</v>
      </c>
      <c r="AB6299">
        <v>0</v>
      </c>
      <c r="AC6299">
        <v>0</v>
      </c>
      <c r="AD6299">
        <v>0</v>
      </c>
      <c r="AE6299">
        <v>0</v>
      </c>
      <c r="AF6299">
        <v>0</v>
      </c>
      <c r="AG6299" t="s">
        <v>23687</v>
      </c>
      <c r="AH6299" s="21" t="str">
        <f t="shared" si="196"/>
        <v>YR25</v>
      </c>
      <c r="AI6299" s="21">
        <v>216</v>
      </c>
      <c r="AJ6299" s="21">
        <f t="shared" si="197"/>
        <v>97.346405228758172</v>
      </c>
      <c r="AK6299" s="21" t="s">
        <v>2063</v>
      </c>
      <c r="AL6299" t="s">
        <v>2829</v>
      </c>
      <c r="AM6299" s="26" t="s">
        <v>38</v>
      </c>
      <c r="AN6299" t="s">
        <v>2030</v>
      </c>
    </row>
    <row r="6300" spans="1:40" ht="15" hidden="1" thickTop="1" x14ac:dyDescent="0.35">
      <c r="A6300" t="s">
        <v>23714</v>
      </c>
      <c r="B6300" t="s">
        <v>2353</v>
      </c>
      <c r="C6300" t="s">
        <v>128</v>
      </c>
      <c r="D6300" t="s">
        <v>2354</v>
      </c>
      <c r="E6300" t="s">
        <v>112</v>
      </c>
      <c r="F6300">
        <v>1</v>
      </c>
      <c r="G6300" t="s">
        <v>2055</v>
      </c>
      <c r="H6300" t="s">
        <v>2056</v>
      </c>
      <c r="I6300" t="s">
        <v>2076</v>
      </c>
      <c r="J6300" t="s">
        <v>113</v>
      </c>
      <c r="K6300" t="s">
        <v>68</v>
      </c>
      <c r="L6300" t="s">
        <v>2058</v>
      </c>
      <c r="M6300" t="s">
        <v>2059</v>
      </c>
      <c r="N6300">
        <v>6</v>
      </c>
      <c r="O6300">
        <v>158</v>
      </c>
      <c r="P6300">
        <v>0.65</v>
      </c>
      <c r="Q6300">
        <v>24480</v>
      </c>
      <c r="R6300">
        <v>0</v>
      </c>
      <c r="S6300">
        <v>0</v>
      </c>
      <c r="T6300">
        <v>0</v>
      </c>
      <c r="U6300">
        <v>6</v>
      </c>
      <c r="V6300">
        <v>158</v>
      </c>
      <c r="W6300">
        <v>0.65</v>
      </c>
      <c r="X6300">
        <v>0</v>
      </c>
      <c r="Y6300">
        <v>0</v>
      </c>
      <c r="Z6300">
        <v>0</v>
      </c>
      <c r="AA6300">
        <v>0</v>
      </c>
      <c r="AB6300">
        <v>0</v>
      </c>
      <c r="AC6300">
        <v>0</v>
      </c>
      <c r="AD6300">
        <v>0</v>
      </c>
      <c r="AE6300">
        <v>0</v>
      </c>
      <c r="AF6300">
        <v>0</v>
      </c>
      <c r="AG6300" t="s">
        <v>506</v>
      </c>
      <c r="AH6300" s="21" t="str">
        <f t="shared" si="196"/>
        <v>YR25</v>
      </c>
      <c r="AI6300" s="21">
        <v>345.36</v>
      </c>
      <c r="AJ6300" s="21">
        <f t="shared" si="197"/>
        <v>99.354575163398692</v>
      </c>
      <c r="AK6300" s="21" t="s">
        <v>2060</v>
      </c>
      <c r="AL6300" t="s">
        <v>115</v>
      </c>
      <c r="AM6300" s="26" t="s">
        <v>38</v>
      </c>
      <c r="AN6300" t="s">
        <v>2032</v>
      </c>
    </row>
    <row r="6301" spans="1:40" ht="15" hidden="1" thickTop="1" x14ac:dyDescent="0.35">
      <c r="A6301" t="s">
        <v>23718</v>
      </c>
      <c r="B6301" t="s">
        <v>23689</v>
      </c>
      <c r="C6301" t="s">
        <v>4943</v>
      </c>
      <c r="D6301" t="s">
        <v>23690</v>
      </c>
      <c r="E6301" t="s">
        <v>2562</v>
      </c>
      <c r="F6301">
        <v>1</v>
      </c>
      <c r="G6301" t="s">
        <v>2546</v>
      </c>
      <c r="H6301" t="s">
        <v>2510</v>
      </c>
      <c r="I6301" t="s">
        <v>2076</v>
      </c>
      <c r="J6301" t="s">
        <v>2547</v>
      </c>
      <c r="K6301" t="s">
        <v>2548</v>
      </c>
      <c r="L6301" t="s">
        <v>2058</v>
      </c>
      <c r="M6301" t="s">
        <v>2170</v>
      </c>
      <c r="N6301">
        <v>2</v>
      </c>
      <c r="O6301">
        <v>90</v>
      </c>
      <c r="P6301">
        <v>0.59</v>
      </c>
      <c r="Q6301">
        <v>15300</v>
      </c>
      <c r="R6301">
        <v>0</v>
      </c>
      <c r="S6301">
        <v>0</v>
      </c>
      <c r="T6301">
        <v>0</v>
      </c>
      <c r="U6301">
        <v>2</v>
      </c>
      <c r="V6301">
        <v>90</v>
      </c>
      <c r="W6301">
        <v>0.59</v>
      </c>
      <c r="X6301">
        <v>0</v>
      </c>
      <c r="Y6301">
        <v>0</v>
      </c>
      <c r="Z6301">
        <v>0</v>
      </c>
      <c r="AA6301">
        <v>0</v>
      </c>
      <c r="AB6301">
        <v>0</v>
      </c>
      <c r="AC6301">
        <v>0</v>
      </c>
      <c r="AD6301">
        <v>0</v>
      </c>
      <c r="AE6301">
        <v>0</v>
      </c>
      <c r="AF6301">
        <v>0</v>
      </c>
      <c r="AG6301" t="s">
        <v>23691</v>
      </c>
      <c r="AH6301" s="21" t="str">
        <f t="shared" si="196"/>
        <v>YR25</v>
      </c>
      <c r="AI6301" s="21">
        <v>216</v>
      </c>
      <c r="AJ6301" s="21">
        <f t="shared" si="197"/>
        <v>99.411764705882348</v>
      </c>
      <c r="AK6301" s="21" t="s">
        <v>2060</v>
      </c>
      <c r="AL6301" t="s">
        <v>2551</v>
      </c>
      <c r="AM6301" s="26" t="s">
        <v>38</v>
      </c>
      <c r="AN6301" t="s">
        <v>2030</v>
      </c>
    </row>
    <row r="6302" spans="1:40" ht="15" hidden="1" thickTop="1" x14ac:dyDescent="0.35">
      <c r="A6302" t="s">
        <v>23722</v>
      </c>
      <c r="B6302" t="s">
        <v>23693</v>
      </c>
      <c r="C6302" t="s">
        <v>2537</v>
      </c>
      <c r="D6302" t="s">
        <v>23694</v>
      </c>
      <c r="E6302" t="s">
        <v>558</v>
      </c>
      <c r="F6302">
        <v>2</v>
      </c>
      <c r="G6302" t="s">
        <v>2524</v>
      </c>
      <c r="H6302" t="s">
        <v>2056</v>
      </c>
      <c r="I6302" t="s">
        <v>2076</v>
      </c>
      <c r="J6302" t="s">
        <v>2539</v>
      </c>
      <c r="K6302" t="s">
        <v>62</v>
      </c>
      <c r="L6302" t="s">
        <v>2058</v>
      </c>
      <c r="M6302" t="s">
        <v>2059</v>
      </c>
      <c r="N6302">
        <v>8</v>
      </c>
      <c r="O6302">
        <v>271</v>
      </c>
      <c r="P6302">
        <v>1.1100000000000001</v>
      </c>
      <c r="Q6302">
        <v>24480</v>
      </c>
      <c r="R6302">
        <v>4</v>
      </c>
      <c r="S6302">
        <v>165</v>
      </c>
      <c r="T6302">
        <v>0.67</v>
      </c>
      <c r="U6302">
        <v>4</v>
      </c>
      <c r="V6302">
        <v>106</v>
      </c>
      <c r="W6302">
        <v>0.43</v>
      </c>
      <c r="X6302">
        <v>0</v>
      </c>
      <c r="Y6302">
        <v>0</v>
      </c>
      <c r="Z6302">
        <v>0</v>
      </c>
      <c r="AA6302">
        <v>0</v>
      </c>
      <c r="AB6302">
        <v>0</v>
      </c>
      <c r="AC6302">
        <v>0</v>
      </c>
      <c r="AD6302">
        <v>0</v>
      </c>
      <c r="AE6302">
        <v>0</v>
      </c>
      <c r="AF6302">
        <v>0</v>
      </c>
      <c r="AG6302" t="s">
        <v>23695</v>
      </c>
      <c r="AH6302" s="21" t="str">
        <f t="shared" si="196"/>
        <v>YR25</v>
      </c>
      <c r="AI6302" s="21">
        <v>345.36</v>
      </c>
      <c r="AJ6302" s="21">
        <f t="shared" si="197"/>
        <v>98.892973856209153</v>
      </c>
      <c r="AK6302" s="21" t="s">
        <v>2063</v>
      </c>
      <c r="AL6302" t="s">
        <v>2527</v>
      </c>
      <c r="AM6302" s="26" t="s">
        <v>38</v>
      </c>
      <c r="AN6302" t="s">
        <v>2032</v>
      </c>
    </row>
    <row r="6303" spans="1:40" ht="15" hidden="1" thickTop="1" x14ac:dyDescent="0.35">
      <c r="A6303" t="s">
        <v>23725</v>
      </c>
      <c r="B6303" t="s">
        <v>23696</v>
      </c>
      <c r="C6303" t="s">
        <v>8649</v>
      </c>
      <c r="D6303" t="s">
        <v>23697</v>
      </c>
      <c r="E6303" t="s">
        <v>126</v>
      </c>
      <c r="F6303">
        <v>2</v>
      </c>
      <c r="G6303" t="s">
        <v>2524</v>
      </c>
      <c r="H6303" t="s">
        <v>2056</v>
      </c>
      <c r="I6303" t="s">
        <v>2076</v>
      </c>
      <c r="J6303" t="s">
        <v>3956</v>
      </c>
      <c r="K6303" t="s">
        <v>62</v>
      </c>
      <c r="L6303" t="s">
        <v>2058</v>
      </c>
      <c r="M6303" t="s">
        <v>2059</v>
      </c>
      <c r="N6303">
        <v>3</v>
      </c>
      <c r="O6303">
        <v>120</v>
      </c>
      <c r="P6303">
        <v>0.49</v>
      </c>
      <c r="Q6303">
        <v>24480</v>
      </c>
      <c r="R6303">
        <v>2</v>
      </c>
      <c r="S6303">
        <v>71</v>
      </c>
      <c r="T6303">
        <v>0.28999999999999998</v>
      </c>
      <c r="U6303">
        <v>1</v>
      </c>
      <c r="V6303">
        <v>49</v>
      </c>
      <c r="W6303">
        <v>0.2</v>
      </c>
      <c r="X6303">
        <v>0</v>
      </c>
      <c r="Y6303">
        <v>0</v>
      </c>
      <c r="Z6303">
        <v>0</v>
      </c>
      <c r="AA6303">
        <v>0</v>
      </c>
      <c r="AB6303">
        <v>0</v>
      </c>
      <c r="AC6303">
        <v>0</v>
      </c>
      <c r="AD6303">
        <v>0</v>
      </c>
      <c r="AE6303">
        <v>0</v>
      </c>
      <c r="AF6303">
        <v>0</v>
      </c>
      <c r="AG6303" t="s">
        <v>23698</v>
      </c>
      <c r="AH6303" s="21" t="str">
        <f t="shared" si="196"/>
        <v>YR25</v>
      </c>
      <c r="AI6303" s="21">
        <v>345.36</v>
      </c>
      <c r="AJ6303" s="21">
        <f t="shared" si="197"/>
        <v>99.509803921568633</v>
      </c>
      <c r="AK6303" s="21" t="s">
        <v>2060</v>
      </c>
      <c r="AL6303" t="s">
        <v>2527</v>
      </c>
      <c r="AM6303" s="26" t="s">
        <v>38</v>
      </c>
      <c r="AN6303" t="s">
        <v>2030</v>
      </c>
    </row>
    <row r="6304" spans="1:40" ht="15" hidden="1" thickTop="1" x14ac:dyDescent="0.35">
      <c r="A6304" t="s">
        <v>23729</v>
      </c>
      <c r="B6304" t="s">
        <v>23699</v>
      </c>
      <c r="C6304" t="s">
        <v>3428</v>
      </c>
      <c r="D6304" t="s">
        <v>23700</v>
      </c>
      <c r="E6304" t="s">
        <v>2608</v>
      </c>
      <c r="F6304">
        <v>1</v>
      </c>
      <c r="G6304" t="s">
        <v>2609</v>
      </c>
      <c r="H6304" t="s">
        <v>2577</v>
      </c>
      <c r="I6304" t="s">
        <v>2076</v>
      </c>
      <c r="J6304" t="s">
        <v>2610</v>
      </c>
      <c r="K6304" t="s">
        <v>2611</v>
      </c>
      <c r="L6304" t="s">
        <v>2058</v>
      </c>
      <c r="M6304" t="s">
        <v>2059</v>
      </c>
      <c r="N6304">
        <v>6</v>
      </c>
      <c r="O6304">
        <v>405</v>
      </c>
      <c r="P6304">
        <v>1.65</v>
      </c>
      <c r="Q6304">
        <v>24480</v>
      </c>
      <c r="R6304">
        <v>3</v>
      </c>
      <c r="S6304">
        <v>189</v>
      </c>
      <c r="T6304">
        <v>0.77</v>
      </c>
      <c r="U6304">
        <v>3</v>
      </c>
      <c r="V6304">
        <v>216</v>
      </c>
      <c r="W6304">
        <v>0.88</v>
      </c>
      <c r="X6304">
        <v>0</v>
      </c>
      <c r="Y6304">
        <v>0</v>
      </c>
      <c r="Z6304">
        <v>0</v>
      </c>
      <c r="AA6304">
        <v>0</v>
      </c>
      <c r="AB6304">
        <v>0</v>
      </c>
      <c r="AC6304">
        <v>0</v>
      </c>
      <c r="AD6304">
        <v>0</v>
      </c>
      <c r="AE6304">
        <v>0</v>
      </c>
      <c r="AF6304">
        <v>0</v>
      </c>
      <c r="AG6304" t="s">
        <v>23701</v>
      </c>
      <c r="AH6304" s="21" t="str">
        <f t="shared" si="196"/>
        <v>YR25</v>
      </c>
      <c r="AI6304" s="21">
        <v>345.36</v>
      </c>
      <c r="AJ6304" s="21">
        <f t="shared" si="197"/>
        <v>98.345588235294116</v>
      </c>
      <c r="AK6304" s="21" t="s">
        <v>2063</v>
      </c>
      <c r="AL6304" t="s">
        <v>2613</v>
      </c>
      <c r="AM6304" s="26" t="s">
        <v>38</v>
      </c>
      <c r="AN6304" t="s">
        <v>2033</v>
      </c>
    </row>
    <row r="6305" spans="1:40" ht="15" hidden="1" thickTop="1" x14ac:dyDescent="0.35">
      <c r="A6305" t="s">
        <v>23733</v>
      </c>
      <c r="B6305" t="s">
        <v>23703</v>
      </c>
      <c r="C6305" t="s">
        <v>2813</v>
      </c>
      <c r="D6305" t="s">
        <v>23704</v>
      </c>
      <c r="E6305" t="s">
        <v>3624</v>
      </c>
      <c r="F6305">
        <v>1</v>
      </c>
      <c r="G6305" t="s">
        <v>2816</v>
      </c>
      <c r="H6305" t="s">
        <v>2620</v>
      </c>
      <c r="I6305" t="s">
        <v>2076</v>
      </c>
      <c r="J6305" t="s">
        <v>2817</v>
      </c>
      <c r="K6305" t="s">
        <v>2818</v>
      </c>
      <c r="L6305" t="s">
        <v>2058</v>
      </c>
      <c r="M6305" t="s">
        <v>2059</v>
      </c>
      <c r="N6305">
        <v>3</v>
      </c>
      <c r="O6305">
        <v>147</v>
      </c>
      <c r="P6305">
        <v>0.6</v>
      </c>
      <c r="Q6305">
        <v>24480</v>
      </c>
      <c r="R6305">
        <v>0</v>
      </c>
      <c r="S6305">
        <v>0</v>
      </c>
      <c r="T6305">
        <v>0</v>
      </c>
      <c r="U6305">
        <v>2</v>
      </c>
      <c r="V6305">
        <v>127</v>
      </c>
      <c r="W6305">
        <v>0.52</v>
      </c>
      <c r="X6305">
        <v>1</v>
      </c>
      <c r="Y6305">
        <v>20</v>
      </c>
      <c r="Z6305">
        <v>0.08</v>
      </c>
      <c r="AA6305">
        <v>0</v>
      </c>
      <c r="AB6305">
        <v>0</v>
      </c>
      <c r="AC6305">
        <v>0</v>
      </c>
      <c r="AD6305">
        <v>0</v>
      </c>
      <c r="AE6305">
        <v>0</v>
      </c>
      <c r="AF6305">
        <v>0</v>
      </c>
      <c r="AG6305" t="s">
        <v>23705</v>
      </c>
      <c r="AH6305" s="21" t="str">
        <f t="shared" si="196"/>
        <v>YR25</v>
      </c>
      <c r="AI6305" s="21">
        <v>345.36</v>
      </c>
      <c r="AJ6305" s="21">
        <f t="shared" si="197"/>
        <v>99.399509803921575</v>
      </c>
      <c r="AK6305" s="21" t="s">
        <v>2060</v>
      </c>
      <c r="AL6305" t="s">
        <v>2820</v>
      </c>
      <c r="AM6305" s="26" t="s">
        <v>38</v>
      </c>
      <c r="AN6305" t="s">
        <v>2033</v>
      </c>
    </row>
    <row r="6306" spans="1:40" ht="15" hidden="1" thickTop="1" x14ac:dyDescent="0.35">
      <c r="A6306" t="s">
        <v>23737</v>
      </c>
      <c r="B6306" t="s">
        <v>23707</v>
      </c>
      <c r="C6306" t="s">
        <v>3372</v>
      </c>
      <c r="D6306" t="s">
        <v>23708</v>
      </c>
      <c r="E6306" t="s">
        <v>2825</v>
      </c>
      <c r="F6306">
        <v>1</v>
      </c>
      <c r="G6306" t="s">
        <v>2816</v>
      </c>
      <c r="H6306" t="s">
        <v>2620</v>
      </c>
      <c r="I6306" t="s">
        <v>2076</v>
      </c>
      <c r="J6306" t="s">
        <v>2826</v>
      </c>
      <c r="K6306" t="s">
        <v>2827</v>
      </c>
      <c r="L6306" t="s">
        <v>2058</v>
      </c>
      <c r="M6306" t="s">
        <v>2170</v>
      </c>
      <c r="N6306">
        <v>6</v>
      </c>
      <c r="O6306">
        <v>323</v>
      </c>
      <c r="P6306">
        <v>2.11</v>
      </c>
      <c r="Q6306">
        <v>15300</v>
      </c>
      <c r="R6306">
        <v>2</v>
      </c>
      <c r="S6306">
        <v>136</v>
      </c>
      <c r="T6306">
        <v>0.89</v>
      </c>
      <c r="U6306">
        <v>4</v>
      </c>
      <c r="V6306">
        <v>187</v>
      </c>
      <c r="W6306">
        <v>1.22</v>
      </c>
      <c r="X6306">
        <v>0</v>
      </c>
      <c r="Y6306">
        <v>0</v>
      </c>
      <c r="Z6306">
        <v>0</v>
      </c>
      <c r="AA6306">
        <v>0</v>
      </c>
      <c r="AB6306">
        <v>0</v>
      </c>
      <c r="AC6306">
        <v>0</v>
      </c>
      <c r="AD6306">
        <v>0</v>
      </c>
      <c r="AE6306">
        <v>0</v>
      </c>
      <c r="AF6306">
        <v>0</v>
      </c>
      <c r="AG6306" t="s">
        <v>23709</v>
      </c>
      <c r="AH6306" s="21" t="str">
        <f t="shared" si="196"/>
        <v>YR25</v>
      </c>
      <c r="AI6306" s="21">
        <v>216</v>
      </c>
      <c r="AJ6306" s="21">
        <f t="shared" si="197"/>
        <v>97.888888888888886</v>
      </c>
      <c r="AK6306" s="21" t="s">
        <v>2063</v>
      </c>
      <c r="AL6306" t="s">
        <v>2829</v>
      </c>
      <c r="AM6306" s="26" t="s">
        <v>38</v>
      </c>
      <c r="AN6306" t="s">
        <v>2030</v>
      </c>
    </row>
    <row r="6307" spans="1:40" ht="15" hidden="1" thickTop="1" x14ac:dyDescent="0.35">
      <c r="A6307" t="s">
        <v>23741</v>
      </c>
      <c r="B6307" t="s">
        <v>23711</v>
      </c>
      <c r="C6307" t="s">
        <v>3414</v>
      </c>
      <c r="D6307" t="s">
        <v>23712</v>
      </c>
      <c r="E6307" t="s">
        <v>2825</v>
      </c>
      <c r="F6307">
        <v>1</v>
      </c>
      <c r="G6307" t="s">
        <v>2816</v>
      </c>
      <c r="H6307" t="s">
        <v>2620</v>
      </c>
      <c r="I6307" t="s">
        <v>2076</v>
      </c>
      <c r="J6307" t="s">
        <v>2826</v>
      </c>
      <c r="K6307" t="s">
        <v>2827</v>
      </c>
      <c r="L6307" t="s">
        <v>2058</v>
      </c>
      <c r="M6307" t="s">
        <v>2170</v>
      </c>
      <c r="N6307">
        <v>2</v>
      </c>
      <c r="O6307">
        <v>97</v>
      </c>
      <c r="P6307">
        <v>0.63</v>
      </c>
      <c r="Q6307">
        <v>15300</v>
      </c>
      <c r="R6307">
        <v>0</v>
      </c>
      <c r="S6307">
        <v>0</v>
      </c>
      <c r="T6307">
        <v>0</v>
      </c>
      <c r="U6307">
        <v>2</v>
      </c>
      <c r="V6307">
        <v>97</v>
      </c>
      <c r="W6307">
        <v>0.63</v>
      </c>
      <c r="X6307">
        <v>0</v>
      </c>
      <c r="Y6307">
        <v>0</v>
      </c>
      <c r="Z6307">
        <v>0</v>
      </c>
      <c r="AA6307">
        <v>0</v>
      </c>
      <c r="AB6307">
        <v>0</v>
      </c>
      <c r="AC6307">
        <v>0</v>
      </c>
      <c r="AD6307">
        <v>0</v>
      </c>
      <c r="AE6307">
        <v>0</v>
      </c>
      <c r="AF6307">
        <v>0</v>
      </c>
      <c r="AG6307" t="s">
        <v>23713</v>
      </c>
      <c r="AH6307" s="21" t="str">
        <f t="shared" si="196"/>
        <v>YR25</v>
      </c>
      <c r="AI6307" s="21">
        <v>216</v>
      </c>
      <c r="AJ6307" s="21">
        <f t="shared" si="197"/>
        <v>99.366013071895424</v>
      </c>
      <c r="AK6307" s="21" t="s">
        <v>2060</v>
      </c>
      <c r="AL6307" t="s">
        <v>2829</v>
      </c>
      <c r="AM6307" s="26" t="s">
        <v>38</v>
      </c>
      <c r="AN6307" t="s">
        <v>2032</v>
      </c>
    </row>
    <row r="6308" spans="1:40" ht="15" hidden="1" thickTop="1" x14ac:dyDescent="0.35">
      <c r="A6308" t="s">
        <v>23745</v>
      </c>
      <c r="B6308" t="s">
        <v>2356</v>
      </c>
      <c r="C6308" t="s">
        <v>81</v>
      </c>
      <c r="D6308" t="s">
        <v>2357</v>
      </c>
      <c r="E6308" t="s">
        <v>560</v>
      </c>
      <c r="F6308">
        <v>1</v>
      </c>
      <c r="G6308" t="s">
        <v>2055</v>
      </c>
      <c r="H6308" t="s">
        <v>2056</v>
      </c>
      <c r="I6308" t="s">
        <v>2076</v>
      </c>
      <c r="J6308" t="s">
        <v>82</v>
      </c>
      <c r="K6308" t="s">
        <v>68</v>
      </c>
      <c r="L6308" t="s">
        <v>2058</v>
      </c>
      <c r="M6308" t="s">
        <v>2358</v>
      </c>
      <c r="N6308">
        <v>9</v>
      </c>
      <c r="O6308">
        <v>263</v>
      </c>
      <c r="P6308">
        <v>1.98</v>
      </c>
      <c r="Q6308">
        <v>13260</v>
      </c>
      <c r="R6308">
        <v>8</v>
      </c>
      <c r="S6308">
        <v>241</v>
      </c>
      <c r="T6308">
        <v>1.82</v>
      </c>
      <c r="U6308">
        <v>1</v>
      </c>
      <c r="V6308">
        <v>22</v>
      </c>
      <c r="W6308">
        <v>0.17</v>
      </c>
      <c r="X6308">
        <v>0</v>
      </c>
      <c r="Y6308">
        <v>0</v>
      </c>
      <c r="Z6308">
        <v>0</v>
      </c>
      <c r="AA6308">
        <v>0</v>
      </c>
      <c r="AB6308">
        <v>0</v>
      </c>
      <c r="AC6308">
        <v>0</v>
      </c>
      <c r="AD6308">
        <v>0</v>
      </c>
      <c r="AE6308">
        <v>0</v>
      </c>
      <c r="AF6308">
        <v>0</v>
      </c>
      <c r="AG6308" t="s">
        <v>507</v>
      </c>
      <c r="AH6308" s="21" t="str">
        <f t="shared" si="196"/>
        <v>YR25</v>
      </c>
      <c r="AI6308" s="21">
        <v>187.20000000000005</v>
      </c>
      <c r="AJ6308" s="21">
        <f t="shared" si="197"/>
        <v>98.016591251885373</v>
      </c>
      <c r="AK6308" s="21" t="s">
        <v>2063</v>
      </c>
      <c r="AL6308" t="s">
        <v>70</v>
      </c>
      <c r="AM6308" s="26" t="s">
        <v>38</v>
      </c>
      <c r="AN6308" t="s">
        <v>2030</v>
      </c>
    </row>
    <row r="6309" spans="1:40" ht="15" hidden="1" thickTop="1" x14ac:dyDescent="0.35">
      <c r="A6309" t="s">
        <v>23749</v>
      </c>
      <c r="B6309" t="s">
        <v>23715</v>
      </c>
      <c r="C6309" t="s">
        <v>4943</v>
      </c>
      <c r="D6309" t="s">
        <v>23716</v>
      </c>
      <c r="E6309" t="s">
        <v>2562</v>
      </c>
      <c r="F6309">
        <v>1</v>
      </c>
      <c r="G6309" t="s">
        <v>2546</v>
      </c>
      <c r="H6309" t="s">
        <v>2510</v>
      </c>
      <c r="I6309" t="s">
        <v>2076</v>
      </c>
      <c r="J6309" t="s">
        <v>2547</v>
      </c>
      <c r="K6309" t="s">
        <v>2548</v>
      </c>
      <c r="L6309" t="s">
        <v>2058</v>
      </c>
      <c r="M6309" t="s">
        <v>2170</v>
      </c>
      <c r="N6309">
        <v>4</v>
      </c>
      <c r="O6309">
        <v>124</v>
      </c>
      <c r="P6309">
        <v>0.81</v>
      </c>
      <c r="Q6309">
        <v>15300</v>
      </c>
      <c r="R6309">
        <v>1</v>
      </c>
      <c r="S6309">
        <v>32</v>
      </c>
      <c r="T6309">
        <v>0.21</v>
      </c>
      <c r="U6309">
        <v>3</v>
      </c>
      <c r="V6309">
        <v>92</v>
      </c>
      <c r="W6309">
        <v>0.6</v>
      </c>
      <c r="X6309">
        <v>0</v>
      </c>
      <c r="Y6309">
        <v>0</v>
      </c>
      <c r="Z6309">
        <v>0</v>
      </c>
      <c r="AA6309">
        <v>0</v>
      </c>
      <c r="AB6309">
        <v>0</v>
      </c>
      <c r="AC6309">
        <v>0</v>
      </c>
      <c r="AD6309">
        <v>0</v>
      </c>
      <c r="AE6309">
        <v>0</v>
      </c>
      <c r="AF6309">
        <v>0</v>
      </c>
      <c r="AG6309" t="s">
        <v>23717</v>
      </c>
      <c r="AH6309" s="21" t="str">
        <f t="shared" si="196"/>
        <v>YR25</v>
      </c>
      <c r="AI6309" s="21">
        <v>216</v>
      </c>
      <c r="AJ6309" s="21">
        <f t="shared" si="197"/>
        <v>99.189542483660134</v>
      </c>
      <c r="AK6309" s="21" t="s">
        <v>2063</v>
      </c>
      <c r="AL6309" t="s">
        <v>2551</v>
      </c>
      <c r="AM6309" s="26" t="s">
        <v>38</v>
      </c>
      <c r="AN6309" t="s">
        <v>2031</v>
      </c>
    </row>
    <row r="6310" spans="1:40" ht="15" hidden="1" thickTop="1" x14ac:dyDescent="0.35">
      <c r="A6310" t="s">
        <v>23753</v>
      </c>
      <c r="B6310" t="s">
        <v>23719</v>
      </c>
      <c r="C6310" t="s">
        <v>2530</v>
      </c>
      <c r="D6310" t="s">
        <v>23720</v>
      </c>
      <c r="E6310" t="s">
        <v>558</v>
      </c>
      <c r="F6310">
        <v>1</v>
      </c>
      <c r="G6310" t="s">
        <v>2524</v>
      </c>
      <c r="H6310" t="s">
        <v>2056</v>
      </c>
      <c r="I6310" t="s">
        <v>2076</v>
      </c>
      <c r="J6310" t="s">
        <v>2532</v>
      </c>
      <c r="K6310" t="s">
        <v>62</v>
      </c>
      <c r="L6310" t="s">
        <v>2058</v>
      </c>
      <c r="M6310" t="s">
        <v>2059</v>
      </c>
      <c r="N6310">
        <v>16</v>
      </c>
      <c r="O6310">
        <v>617</v>
      </c>
      <c r="P6310">
        <v>2.52</v>
      </c>
      <c r="Q6310">
        <v>24480</v>
      </c>
      <c r="R6310">
        <v>11</v>
      </c>
      <c r="S6310">
        <v>458</v>
      </c>
      <c r="T6310">
        <v>1.87</v>
      </c>
      <c r="U6310">
        <v>4</v>
      </c>
      <c r="V6310">
        <v>155</v>
      </c>
      <c r="W6310">
        <v>0.63</v>
      </c>
      <c r="X6310">
        <v>1</v>
      </c>
      <c r="Y6310">
        <v>4</v>
      </c>
      <c r="Z6310">
        <v>0.02</v>
      </c>
      <c r="AA6310">
        <v>0</v>
      </c>
      <c r="AB6310">
        <v>0</v>
      </c>
      <c r="AC6310">
        <v>0</v>
      </c>
      <c r="AD6310">
        <v>0</v>
      </c>
      <c r="AE6310">
        <v>0</v>
      </c>
      <c r="AF6310">
        <v>0</v>
      </c>
      <c r="AG6310" t="s">
        <v>23721</v>
      </c>
      <c r="AH6310" s="21" t="str">
        <f t="shared" si="196"/>
        <v>YR25</v>
      </c>
      <c r="AI6310" s="21">
        <v>345.36</v>
      </c>
      <c r="AJ6310" s="21">
        <f t="shared" si="197"/>
        <v>97.479575163398692</v>
      </c>
      <c r="AK6310" s="21" t="s">
        <v>2063</v>
      </c>
      <c r="AL6310" t="s">
        <v>2527</v>
      </c>
      <c r="AM6310" s="26" t="s">
        <v>38</v>
      </c>
      <c r="AN6310" t="s">
        <v>2032</v>
      </c>
    </row>
    <row r="6311" spans="1:40" ht="15" hidden="1" thickTop="1" x14ac:dyDescent="0.35">
      <c r="A6311" t="s">
        <v>23757</v>
      </c>
      <c r="B6311" t="s">
        <v>23723</v>
      </c>
      <c r="C6311" t="s">
        <v>8649</v>
      </c>
      <c r="D6311" t="s">
        <v>21910</v>
      </c>
      <c r="E6311" t="s">
        <v>126</v>
      </c>
      <c r="F6311">
        <v>2</v>
      </c>
      <c r="G6311" t="s">
        <v>2524</v>
      </c>
      <c r="H6311" t="s">
        <v>2056</v>
      </c>
      <c r="I6311" t="s">
        <v>2076</v>
      </c>
      <c r="J6311" t="s">
        <v>3956</v>
      </c>
      <c r="K6311" t="s">
        <v>62</v>
      </c>
      <c r="L6311" t="s">
        <v>2058</v>
      </c>
      <c r="M6311" t="s">
        <v>2059</v>
      </c>
      <c r="N6311">
        <v>5</v>
      </c>
      <c r="O6311">
        <v>248</v>
      </c>
      <c r="P6311">
        <v>1.01</v>
      </c>
      <c r="Q6311">
        <v>24480</v>
      </c>
      <c r="R6311">
        <v>4</v>
      </c>
      <c r="S6311">
        <v>190</v>
      </c>
      <c r="T6311">
        <v>0.78</v>
      </c>
      <c r="U6311">
        <v>1</v>
      </c>
      <c r="V6311">
        <v>58</v>
      </c>
      <c r="W6311">
        <v>0.24</v>
      </c>
      <c r="X6311">
        <v>0</v>
      </c>
      <c r="Y6311">
        <v>0</v>
      </c>
      <c r="Z6311">
        <v>0</v>
      </c>
      <c r="AA6311">
        <v>0</v>
      </c>
      <c r="AB6311">
        <v>0</v>
      </c>
      <c r="AC6311">
        <v>0</v>
      </c>
      <c r="AD6311">
        <v>0</v>
      </c>
      <c r="AE6311">
        <v>0</v>
      </c>
      <c r="AF6311">
        <v>0</v>
      </c>
      <c r="AG6311" t="s">
        <v>23724</v>
      </c>
      <c r="AH6311" s="21" t="str">
        <f t="shared" si="196"/>
        <v>YR25</v>
      </c>
      <c r="AI6311" s="21">
        <v>345.36</v>
      </c>
      <c r="AJ6311" s="21">
        <f t="shared" si="197"/>
        <v>98.986928104575156</v>
      </c>
      <c r="AK6311" s="21" t="s">
        <v>2063</v>
      </c>
      <c r="AL6311" t="s">
        <v>2527</v>
      </c>
      <c r="AM6311" s="26" t="s">
        <v>38</v>
      </c>
      <c r="AN6311" t="s">
        <v>2031</v>
      </c>
    </row>
    <row r="6312" spans="1:40" ht="15" hidden="1" thickTop="1" x14ac:dyDescent="0.35">
      <c r="A6312" t="s">
        <v>23761</v>
      </c>
      <c r="B6312" t="s">
        <v>23726</v>
      </c>
      <c r="C6312" t="s">
        <v>2893</v>
      </c>
      <c r="D6312" t="s">
        <v>23727</v>
      </c>
      <c r="E6312" t="s">
        <v>2608</v>
      </c>
      <c r="F6312">
        <v>1</v>
      </c>
      <c r="G6312" t="s">
        <v>2609</v>
      </c>
      <c r="H6312" t="s">
        <v>2577</v>
      </c>
      <c r="I6312" t="s">
        <v>2076</v>
      </c>
      <c r="J6312" t="s">
        <v>2764</v>
      </c>
      <c r="K6312" t="s">
        <v>2765</v>
      </c>
      <c r="L6312" t="s">
        <v>2058</v>
      </c>
      <c r="M6312" t="s">
        <v>2059</v>
      </c>
      <c r="N6312">
        <v>9</v>
      </c>
      <c r="O6312">
        <v>558</v>
      </c>
      <c r="P6312">
        <v>2.2799999999999998</v>
      </c>
      <c r="Q6312">
        <v>24480</v>
      </c>
      <c r="R6312">
        <v>4</v>
      </c>
      <c r="S6312">
        <v>129</v>
      </c>
      <c r="T6312">
        <v>0.53</v>
      </c>
      <c r="U6312">
        <v>5</v>
      </c>
      <c r="V6312">
        <v>429</v>
      </c>
      <c r="W6312">
        <v>1.75</v>
      </c>
      <c r="X6312">
        <v>0</v>
      </c>
      <c r="Y6312">
        <v>0</v>
      </c>
      <c r="Z6312">
        <v>0</v>
      </c>
      <c r="AA6312">
        <v>0</v>
      </c>
      <c r="AB6312">
        <v>0</v>
      </c>
      <c r="AC6312">
        <v>0</v>
      </c>
      <c r="AD6312">
        <v>0</v>
      </c>
      <c r="AE6312">
        <v>0</v>
      </c>
      <c r="AF6312">
        <v>0</v>
      </c>
      <c r="AG6312" t="s">
        <v>23728</v>
      </c>
      <c r="AH6312" s="21" t="str">
        <f t="shared" si="196"/>
        <v>YR25</v>
      </c>
      <c r="AI6312" s="21">
        <v>345.36</v>
      </c>
      <c r="AJ6312" s="21">
        <f t="shared" si="197"/>
        <v>97.720588235294116</v>
      </c>
      <c r="AK6312" s="21" t="s">
        <v>2063</v>
      </c>
      <c r="AL6312" t="s">
        <v>2613</v>
      </c>
      <c r="AM6312" s="26" t="s">
        <v>38</v>
      </c>
      <c r="AN6312" t="s">
        <v>2032</v>
      </c>
    </row>
    <row r="6313" spans="1:40" ht="15" hidden="1" thickTop="1" x14ac:dyDescent="0.35">
      <c r="A6313" t="s">
        <v>23765</v>
      </c>
      <c r="B6313" t="s">
        <v>23730</v>
      </c>
      <c r="C6313" t="s">
        <v>2813</v>
      </c>
      <c r="D6313" t="s">
        <v>23731</v>
      </c>
      <c r="E6313" t="s">
        <v>2815</v>
      </c>
      <c r="F6313">
        <v>1</v>
      </c>
      <c r="G6313" t="s">
        <v>2816</v>
      </c>
      <c r="H6313" t="s">
        <v>2620</v>
      </c>
      <c r="I6313" t="s">
        <v>2076</v>
      </c>
      <c r="J6313" t="s">
        <v>2817</v>
      </c>
      <c r="K6313" t="s">
        <v>2818</v>
      </c>
      <c r="L6313" t="s">
        <v>2058</v>
      </c>
      <c r="M6313" t="s">
        <v>2170</v>
      </c>
      <c r="N6313">
        <v>1</v>
      </c>
      <c r="O6313">
        <v>85</v>
      </c>
      <c r="P6313">
        <v>0.56000000000000005</v>
      </c>
      <c r="Q6313">
        <v>15300</v>
      </c>
      <c r="R6313">
        <v>0</v>
      </c>
      <c r="S6313">
        <v>0</v>
      </c>
      <c r="T6313">
        <v>0</v>
      </c>
      <c r="U6313">
        <v>1</v>
      </c>
      <c r="V6313">
        <v>85</v>
      </c>
      <c r="W6313">
        <v>0.56000000000000005</v>
      </c>
      <c r="X6313">
        <v>0</v>
      </c>
      <c r="Y6313">
        <v>0</v>
      </c>
      <c r="Z6313">
        <v>0</v>
      </c>
      <c r="AA6313">
        <v>0</v>
      </c>
      <c r="AB6313">
        <v>0</v>
      </c>
      <c r="AC6313">
        <v>0</v>
      </c>
      <c r="AD6313">
        <v>0</v>
      </c>
      <c r="AE6313">
        <v>0</v>
      </c>
      <c r="AF6313">
        <v>0</v>
      </c>
      <c r="AG6313" t="s">
        <v>23732</v>
      </c>
      <c r="AH6313" s="21" t="str">
        <f t="shared" si="196"/>
        <v>YR25</v>
      </c>
      <c r="AI6313" s="21">
        <v>216</v>
      </c>
      <c r="AJ6313" s="21">
        <f t="shared" si="197"/>
        <v>99.444444444444443</v>
      </c>
      <c r="AK6313" s="21" t="s">
        <v>2060</v>
      </c>
      <c r="AL6313" t="s">
        <v>2820</v>
      </c>
      <c r="AM6313" s="26" t="s">
        <v>38</v>
      </c>
      <c r="AN6313" t="s">
        <v>2032</v>
      </c>
    </row>
    <row r="6314" spans="1:40" ht="15" hidden="1" thickTop="1" x14ac:dyDescent="0.35">
      <c r="A6314" t="s">
        <v>23769</v>
      </c>
      <c r="B6314" t="s">
        <v>23734</v>
      </c>
      <c r="C6314" t="s">
        <v>3372</v>
      </c>
      <c r="D6314" t="s">
        <v>23735</v>
      </c>
      <c r="E6314" t="s">
        <v>3231</v>
      </c>
      <c r="F6314">
        <v>1</v>
      </c>
      <c r="G6314" t="s">
        <v>2816</v>
      </c>
      <c r="H6314" t="s">
        <v>2620</v>
      </c>
      <c r="I6314" t="s">
        <v>2076</v>
      </c>
      <c r="J6314" t="s">
        <v>2826</v>
      </c>
      <c r="K6314" t="s">
        <v>2827</v>
      </c>
      <c r="L6314" t="s">
        <v>2058</v>
      </c>
      <c r="M6314" t="s">
        <v>2059</v>
      </c>
      <c r="N6314">
        <v>0</v>
      </c>
      <c r="O6314">
        <v>0</v>
      </c>
      <c r="P6314">
        <v>0</v>
      </c>
      <c r="Q6314">
        <v>24480</v>
      </c>
      <c r="R6314">
        <v>0</v>
      </c>
      <c r="S6314">
        <v>0</v>
      </c>
      <c r="T6314">
        <v>0</v>
      </c>
      <c r="U6314">
        <v>0</v>
      </c>
      <c r="V6314">
        <v>0</v>
      </c>
      <c r="W6314">
        <v>0</v>
      </c>
      <c r="X6314">
        <v>0</v>
      </c>
      <c r="Y6314">
        <v>0</v>
      </c>
      <c r="Z6314">
        <v>0</v>
      </c>
      <c r="AA6314">
        <v>0</v>
      </c>
      <c r="AB6314">
        <v>0</v>
      </c>
      <c r="AC6314">
        <v>0</v>
      </c>
      <c r="AD6314">
        <v>0</v>
      </c>
      <c r="AE6314">
        <v>0</v>
      </c>
      <c r="AF6314">
        <v>0</v>
      </c>
      <c r="AG6314" t="s">
        <v>23736</v>
      </c>
      <c r="AH6314" s="21" t="str">
        <f t="shared" si="196"/>
        <v>YR25</v>
      </c>
      <c r="AI6314" s="21">
        <v>345.36</v>
      </c>
      <c r="AJ6314" s="21">
        <f t="shared" si="197"/>
        <v>100</v>
      </c>
      <c r="AK6314" s="21" t="s">
        <v>2060</v>
      </c>
      <c r="AL6314" t="s">
        <v>2829</v>
      </c>
      <c r="AM6314" s="26" t="s">
        <v>38</v>
      </c>
      <c r="AN6314" t="s">
        <v>2030</v>
      </c>
    </row>
    <row r="6315" spans="1:40" ht="15" hidden="1" thickTop="1" x14ac:dyDescent="0.35">
      <c r="A6315" t="s">
        <v>23773</v>
      </c>
      <c r="B6315" t="s">
        <v>23738</v>
      </c>
      <c r="C6315" t="s">
        <v>3809</v>
      </c>
      <c r="D6315" t="s">
        <v>23739</v>
      </c>
      <c r="E6315" t="s">
        <v>3231</v>
      </c>
      <c r="F6315">
        <v>1</v>
      </c>
      <c r="G6315" t="s">
        <v>2816</v>
      </c>
      <c r="H6315" t="s">
        <v>2620</v>
      </c>
      <c r="I6315" t="s">
        <v>2076</v>
      </c>
      <c r="J6315" t="s">
        <v>2826</v>
      </c>
      <c r="K6315" t="s">
        <v>2827</v>
      </c>
      <c r="L6315" t="s">
        <v>2058</v>
      </c>
      <c r="M6315" t="s">
        <v>2059</v>
      </c>
      <c r="N6315">
        <v>12</v>
      </c>
      <c r="O6315">
        <v>301</v>
      </c>
      <c r="P6315">
        <v>1.23</v>
      </c>
      <c r="Q6315">
        <v>24480</v>
      </c>
      <c r="R6315">
        <v>6</v>
      </c>
      <c r="S6315">
        <v>175</v>
      </c>
      <c r="T6315">
        <v>0.71</v>
      </c>
      <c r="U6315">
        <v>6</v>
      </c>
      <c r="V6315">
        <v>126</v>
      </c>
      <c r="W6315">
        <v>0.51</v>
      </c>
      <c r="X6315">
        <v>0</v>
      </c>
      <c r="Y6315">
        <v>0</v>
      </c>
      <c r="Z6315">
        <v>0</v>
      </c>
      <c r="AA6315">
        <v>0</v>
      </c>
      <c r="AB6315">
        <v>0</v>
      </c>
      <c r="AC6315">
        <v>0</v>
      </c>
      <c r="AD6315">
        <v>0</v>
      </c>
      <c r="AE6315">
        <v>0</v>
      </c>
      <c r="AF6315">
        <v>0</v>
      </c>
      <c r="AG6315" t="s">
        <v>23740</v>
      </c>
      <c r="AH6315" s="21" t="str">
        <f t="shared" si="196"/>
        <v>YR25</v>
      </c>
      <c r="AI6315" s="21">
        <v>345.36</v>
      </c>
      <c r="AJ6315" s="21">
        <f t="shared" si="197"/>
        <v>98.770424836601308</v>
      </c>
      <c r="AK6315" s="21" t="s">
        <v>2063</v>
      </c>
      <c r="AL6315" t="s">
        <v>2829</v>
      </c>
      <c r="AM6315" s="26" t="s">
        <v>38</v>
      </c>
      <c r="AN6315" t="s">
        <v>2032</v>
      </c>
    </row>
    <row r="6316" spans="1:40" ht="15" hidden="1" thickTop="1" x14ac:dyDescent="0.35">
      <c r="A6316" t="s">
        <v>9114</v>
      </c>
      <c r="B6316" t="s">
        <v>23742</v>
      </c>
      <c r="C6316" t="s">
        <v>2928</v>
      </c>
      <c r="D6316" t="s">
        <v>23743</v>
      </c>
      <c r="E6316" t="s">
        <v>2562</v>
      </c>
      <c r="F6316">
        <v>1</v>
      </c>
      <c r="G6316" t="s">
        <v>2546</v>
      </c>
      <c r="H6316" t="s">
        <v>2510</v>
      </c>
      <c r="I6316" t="s">
        <v>2076</v>
      </c>
      <c r="J6316" t="s">
        <v>2547</v>
      </c>
      <c r="K6316" t="s">
        <v>2548</v>
      </c>
      <c r="L6316" t="s">
        <v>2058</v>
      </c>
      <c r="M6316" t="s">
        <v>2170</v>
      </c>
      <c r="N6316">
        <v>5</v>
      </c>
      <c r="O6316">
        <v>238</v>
      </c>
      <c r="P6316">
        <v>1.56</v>
      </c>
      <c r="Q6316">
        <v>15300</v>
      </c>
      <c r="R6316">
        <v>1</v>
      </c>
      <c r="S6316">
        <v>38</v>
      </c>
      <c r="T6316">
        <v>0.25</v>
      </c>
      <c r="U6316">
        <v>3</v>
      </c>
      <c r="V6316">
        <v>85</v>
      </c>
      <c r="W6316">
        <v>0.56000000000000005</v>
      </c>
      <c r="X6316">
        <v>1</v>
      </c>
      <c r="Y6316">
        <v>115</v>
      </c>
      <c r="Z6316">
        <v>0.75</v>
      </c>
      <c r="AA6316">
        <v>0</v>
      </c>
      <c r="AB6316">
        <v>0</v>
      </c>
      <c r="AC6316">
        <v>0</v>
      </c>
      <c r="AD6316">
        <v>0</v>
      </c>
      <c r="AE6316">
        <v>0</v>
      </c>
      <c r="AF6316">
        <v>0</v>
      </c>
      <c r="AG6316" t="s">
        <v>23744</v>
      </c>
      <c r="AH6316" s="21" t="str">
        <f t="shared" si="196"/>
        <v>YR25</v>
      </c>
      <c r="AI6316" s="21">
        <v>216</v>
      </c>
      <c r="AJ6316" s="21">
        <f t="shared" si="197"/>
        <v>98.444444444444443</v>
      </c>
      <c r="AK6316" s="21" t="s">
        <v>2063</v>
      </c>
      <c r="AL6316" t="s">
        <v>2551</v>
      </c>
      <c r="AM6316" s="26" t="s">
        <v>38</v>
      </c>
      <c r="AN6316" t="s">
        <v>2031</v>
      </c>
    </row>
    <row r="6317" spans="1:40" ht="15" hidden="1" thickTop="1" x14ac:dyDescent="0.35">
      <c r="A6317" t="s">
        <v>23780</v>
      </c>
      <c r="B6317" t="s">
        <v>23746</v>
      </c>
      <c r="C6317" t="s">
        <v>3465</v>
      </c>
      <c r="D6317" t="s">
        <v>23747</v>
      </c>
      <c r="E6317" t="s">
        <v>3462</v>
      </c>
      <c r="F6317">
        <v>1</v>
      </c>
      <c r="G6317" t="s">
        <v>2600</v>
      </c>
      <c r="H6317" t="s">
        <v>2577</v>
      </c>
      <c r="I6317" t="s">
        <v>2076</v>
      </c>
      <c r="J6317" t="s">
        <v>2692</v>
      </c>
      <c r="K6317" t="s">
        <v>2635</v>
      </c>
      <c r="L6317" t="s">
        <v>2058</v>
      </c>
      <c r="M6317" t="s">
        <v>2059</v>
      </c>
      <c r="N6317">
        <v>2</v>
      </c>
      <c r="O6317">
        <v>64</v>
      </c>
      <c r="P6317">
        <v>0.26</v>
      </c>
      <c r="Q6317">
        <v>24480</v>
      </c>
      <c r="R6317">
        <v>0</v>
      </c>
      <c r="S6317">
        <v>0</v>
      </c>
      <c r="T6317">
        <v>0</v>
      </c>
      <c r="U6317">
        <v>2</v>
      </c>
      <c r="V6317">
        <v>64</v>
      </c>
      <c r="W6317">
        <v>0.26</v>
      </c>
      <c r="X6317">
        <v>0</v>
      </c>
      <c r="Y6317">
        <v>0</v>
      </c>
      <c r="Z6317">
        <v>0</v>
      </c>
      <c r="AA6317">
        <v>0</v>
      </c>
      <c r="AB6317">
        <v>0</v>
      </c>
      <c r="AC6317">
        <v>0</v>
      </c>
      <c r="AD6317">
        <v>0</v>
      </c>
      <c r="AE6317">
        <v>0</v>
      </c>
      <c r="AF6317">
        <v>0</v>
      </c>
      <c r="AG6317" t="s">
        <v>23748</v>
      </c>
      <c r="AH6317" s="21" t="str">
        <f t="shared" si="196"/>
        <v>YR25</v>
      </c>
      <c r="AI6317" s="21">
        <v>345.36</v>
      </c>
      <c r="AJ6317" s="21">
        <f t="shared" si="197"/>
        <v>99.738562091503269</v>
      </c>
      <c r="AK6317" s="21" t="s">
        <v>2060</v>
      </c>
      <c r="AL6317" t="s">
        <v>2581</v>
      </c>
      <c r="AM6317" s="26" t="s">
        <v>38</v>
      </c>
      <c r="AN6317" t="s">
        <v>2033</v>
      </c>
    </row>
    <row r="6318" spans="1:40" ht="15" hidden="1" thickTop="1" x14ac:dyDescent="0.35">
      <c r="A6318" t="s">
        <v>23784</v>
      </c>
      <c r="B6318" t="s">
        <v>23750</v>
      </c>
      <c r="C6318" t="s">
        <v>8649</v>
      </c>
      <c r="D6318" t="s">
        <v>23751</v>
      </c>
      <c r="E6318" t="s">
        <v>126</v>
      </c>
      <c r="F6318">
        <v>2</v>
      </c>
      <c r="G6318" t="s">
        <v>2524</v>
      </c>
      <c r="H6318" t="s">
        <v>2056</v>
      </c>
      <c r="I6318" t="s">
        <v>2076</v>
      </c>
      <c r="J6318" t="s">
        <v>3956</v>
      </c>
      <c r="K6318" t="s">
        <v>62</v>
      </c>
      <c r="L6318" t="s">
        <v>2058</v>
      </c>
      <c r="M6318" t="s">
        <v>2059</v>
      </c>
      <c r="N6318">
        <v>4</v>
      </c>
      <c r="O6318">
        <v>227</v>
      </c>
      <c r="P6318">
        <v>0.93</v>
      </c>
      <c r="Q6318">
        <v>24480</v>
      </c>
      <c r="R6318">
        <v>1</v>
      </c>
      <c r="S6318">
        <v>28</v>
      </c>
      <c r="T6318">
        <v>0.11</v>
      </c>
      <c r="U6318">
        <v>3</v>
      </c>
      <c r="V6318">
        <v>199</v>
      </c>
      <c r="W6318">
        <v>0.81</v>
      </c>
      <c r="X6318">
        <v>0</v>
      </c>
      <c r="Y6318">
        <v>0</v>
      </c>
      <c r="Z6318">
        <v>0</v>
      </c>
      <c r="AA6318">
        <v>0</v>
      </c>
      <c r="AB6318">
        <v>0</v>
      </c>
      <c r="AC6318">
        <v>0</v>
      </c>
      <c r="AD6318">
        <v>0</v>
      </c>
      <c r="AE6318">
        <v>0</v>
      </c>
      <c r="AF6318">
        <v>0</v>
      </c>
      <c r="AG6318" t="s">
        <v>23752</v>
      </c>
      <c r="AH6318" s="21" t="str">
        <f t="shared" si="196"/>
        <v>YR25</v>
      </c>
      <c r="AI6318" s="21">
        <v>345.36</v>
      </c>
      <c r="AJ6318" s="21">
        <f t="shared" si="197"/>
        <v>99.072712418300654</v>
      </c>
      <c r="AK6318" s="21" t="s">
        <v>2063</v>
      </c>
      <c r="AL6318" t="s">
        <v>2527</v>
      </c>
      <c r="AM6318" s="26" t="s">
        <v>38</v>
      </c>
      <c r="AN6318" t="s">
        <v>2033</v>
      </c>
    </row>
    <row r="6319" spans="1:40" ht="15" hidden="1" thickTop="1" x14ac:dyDescent="0.35">
      <c r="A6319" t="s">
        <v>23788</v>
      </c>
      <c r="B6319" t="s">
        <v>23754</v>
      </c>
      <c r="C6319" t="s">
        <v>3622</v>
      </c>
      <c r="D6319" t="s">
        <v>23755</v>
      </c>
      <c r="E6319" t="s">
        <v>3624</v>
      </c>
      <c r="F6319">
        <v>1</v>
      </c>
      <c r="G6319" t="s">
        <v>2816</v>
      </c>
      <c r="H6319" t="s">
        <v>2620</v>
      </c>
      <c r="I6319" t="s">
        <v>2076</v>
      </c>
      <c r="J6319" t="s">
        <v>2817</v>
      </c>
      <c r="K6319" t="s">
        <v>2818</v>
      </c>
      <c r="L6319" t="s">
        <v>2058</v>
      </c>
      <c r="M6319" t="s">
        <v>2059</v>
      </c>
      <c r="N6319">
        <v>6</v>
      </c>
      <c r="O6319">
        <v>339</v>
      </c>
      <c r="P6319">
        <v>1.38</v>
      </c>
      <c r="Q6319">
        <v>24480</v>
      </c>
      <c r="R6319">
        <v>2</v>
      </c>
      <c r="S6319">
        <v>135</v>
      </c>
      <c r="T6319">
        <v>0.55000000000000004</v>
      </c>
      <c r="U6319">
        <v>4</v>
      </c>
      <c r="V6319">
        <v>204</v>
      </c>
      <c r="W6319">
        <v>0.83</v>
      </c>
      <c r="X6319">
        <v>0</v>
      </c>
      <c r="Y6319">
        <v>0</v>
      </c>
      <c r="Z6319">
        <v>0</v>
      </c>
      <c r="AA6319">
        <v>0</v>
      </c>
      <c r="AB6319">
        <v>0</v>
      </c>
      <c r="AC6319">
        <v>0</v>
      </c>
      <c r="AD6319">
        <v>0</v>
      </c>
      <c r="AE6319">
        <v>0</v>
      </c>
      <c r="AF6319">
        <v>0</v>
      </c>
      <c r="AG6319" t="s">
        <v>23756</v>
      </c>
      <c r="AH6319" s="21" t="str">
        <f t="shared" si="196"/>
        <v>YR25</v>
      </c>
      <c r="AI6319" s="21">
        <v>345.36</v>
      </c>
      <c r="AJ6319" s="21">
        <f t="shared" si="197"/>
        <v>98.615196078431367</v>
      </c>
      <c r="AK6319" s="21" t="s">
        <v>2063</v>
      </c>
      <c r="AL6319" t="s">
        <v>2820</v>
      </c>
      <c r="AM6319" s="26" t="s">
        <v>38</v>
      </c>
      <c r="AN6319" t="s">
        <v>2033</v>
      </c>
    </row>
    <row r="6320" spans="1:40" ht="15" hidden="1" thickTop="1" x14ac:dyDescent="0.35">
      <c r="A6320" t="s">
        <v>23792</v>
      </c>
      <c r="B6320" t="s">
        <v>23758</v>
      </c>
      <c r="C6320" t="s">
        <v>2823</v>
      </c>
      <c r="D6320" t="s">
        <v>23759</v>
      </c>
      <c r="E6320" t="s">
        <v>2825</v>
      </c>
      <c r="F6320">
        <v>1</v>
      </c>
      <c r="G6320" t="s">
        <v>2816</v>
      </c>
      <c r="H6320" t="s">
        <v>2620</v>
      </c>
      <c r="I6320" t="s">
        <v>2076</v>
      </c>
      <c r="J6320" t="s">
        <v>2826</v>
      </c>
      <c r="K6320" t="s">
        <v>2827</v>
      </c>
      <c r="L6320" t="s">
        <v>2058</v>
      </c>
      <c r="M6320" t="s">
        <v>2170</v>
      </c>
      <c r="N6320">
        <v>4</v>
      </c>
      <c r="O6320">
        <v>324</v>
      </c>
      <c r="P6320">
        <v>2.12</v>
      </c>
      <c r="Q6320">
        <v>15300</v>
      </c>
      <c r="R6320">
        <v>2</v>
      </c>
      <c r="S6320">
        <v>207</v>
      </c>
      <c r="T6320">
        <v>1.35</v>
      </c>
      <c r="U6320">
        <v>2</v>
      </c>
      <c r="V6320">
        <v>117</v>
      </c>
      <c r="W6320">
        <v>0.76</v>
      </c>
      <c r="X6320">
        <v>0</v>
      </c>
      <c r="Y6320">
        <v>0</v>
      </c>
      <c r="Z6320">
        <v>0</v>
      </c>
      <c r="AA6320">
        <v>0</v>
      </c>
      <c r="AB6320">
        <v>0</v>
      </c>
      <c r="AC6320">
        <v>0</v>
      </c>
      <c r="AD6320">
        <v>0</v>
      </c>
      <c r="AE6320">
        <v>0</v>
      </c>
      <c r="AF6320">
        <v>0</v>
      </c>
      <c r="AG6320" t="s">
        <v>23760</v>
      </c>
      <c r="AH6320" s="21" t="str">
        <f t="shared" si="196"/>
        <v>YR25</v>
      </c>
      <c r="AI6320" s="21">
        <v>216</v>
      </c>
      <c r="AJ6320" s="21">
        <f t="shared" si="197"/>
        <v>97.882352941176464</v>
      </c>
      <c r="AK6320" s="21" t="s">
        <v>2063</v>
      </c>
      <c r="AL6320" t="s">
        <v>2829</v>
      </c>
      <c r="AM6320" s="26" t="s">
        <v>38</v>
      </c>
      <c r="AN6320" t="s">
        <v>2030</v>
      </c>
    </row>
    <row r="6321" spans="1:40" ht="15" hidden="1" thickTop="1" x14ac:dyDescent="0.35">
      <c r="A6321" t="s">
        <v>23796</v>
      </c>
      <c r="B6321" t="s">
        <v>23762</v>
      </c>
      <c r="C6321" t="s">
        <v>9143</v>
      </c>
      <c r="D6321" t="s">
        <v>23763</v>
      </c>
      <c r="E6321" t="s">
        <v>116</v>
      </c>
      <c r="F6321">
        <v>1</v>
      </c>
      <c r="G6321" t="s">
        <v>2055</v>
      </c>
      <c r="H6321" t="s">
        <v>2056</v>
      </c>
      <c r="I6321" t="s">
        <v>2076</v>
      </c>
      <c r="J6321" t="s">
        <v>3693</v>
      </c>
      <c r="K6321" t="s">
        <v>63</v>
      </c>
      <c r="L6321" t="s">
        <v>2058</v>
      </c>
      <c r="M6321" t="s">
        <v>2059</v>
      </c>
      <c r="N6321">
        <v>6</v>
      </c>
      <c r="O6321">
        <v>181</v>
      </c>
      <c r="P6321">
        <v>0.74</v>
      </c>
      <c r="Q6321">
        <v>24480</v>
      </c>
      <c r="R6321">
        <v>2</v>
      </c>
      <c r="S6321">
        <v>31</v>
      </c>
      <c r="T6321">
        <v>0.13</v>
      </c>
      <c r="U6321">
        <v>4</v>
      </c>
      <c r="V6321">
        <v>150</v>
      </c>
      <c r="W6321">
        <v>0.61</v>
      </c>
      <c r="X6321">
        <v>0</v>
      </c>
      <c r="Y6321">
        <v>0</v>
      </c>
      <c r="Z6321">
        <v>0</v>
      </c>
      <c r="AA6321">
        <v>0</v>
      </c>
      <c r="AB6321">
        <v>0</v>
      </c>
      <c r="AC6321">
        <v>0</v>
      </c>
      <c r="AD6321">
        <v>0</v>
      </c>
      <c r="AE6321">
        <v>0</v>
      </c>
      <c r="AF6321">
        <v>0</v>
      </c>
      <c r="AG6321" t="s">
        <v>23764</v>
      </c>
      <c r="AH6321" s="21" t="str">
        <f t="shared" si="196"/>
        <v>YR25</v>
      </c>
      <c r="AI6321" s="21">
        <v>345.36</v>
      </c>
      <c r="AJ6321" s="21">
        <f t="shared" si="197"/>
        <v>99.260620915032675</v>
      </c>
      <c r="AK6321" s="21" t="s">
        <v>2060</v>
      </c>
      <c r="AL6321" t="s">
        <v>2271</v>
      </c>
      <c r="AM6321" s="26" t="s">
        <v>38</v>
      </c>
      <c r="AN6321" t="s">
        <v>2032</v>
      </c>
    </row>
    <row r="6322" spans="1:40" ht="15" hidden="1" thickTop="1" x14ac:dyDescent="0.35">
      <c r="A6322" t="s">
        <v>23800</v>
      </c>
      <c r="B6322" t="s">
        <v>23766</v>
      </c>
      <c r="C6322" t="s">
        <v>2928</v>
      </c>
      <c r="D6322" t="s">
        <v>23767</v>
      </c>
      <c r="E6322" t="s">
        <v>2562</v>
      </c>
      <c r="F6322">
        <v>1</v>
      </c>
      <c r="G6322" t="s">
        <v>2546</v>
      </c>
      <c r="H6322" t="s">
        <v>2510</v>
      </c>
      <c r="I6322" t="s">
        <v>2076</v>
      </c>
      <c r="J6322" t="s">
        <v>2547</v>
      </c>
      <c r="K6322" t="s">
        <v>2548</v>
      </c>
      <c r="L6322" t="s">
        <v>2058</v>
      </c>
      <c r="M6322" t="s">
        <v>2170</v>
      </c>
      <c r="N6322">
        <v>1</v>
      </c>
      <c r="O6322">
        <v>28</v>
      </c>
      <c r="P6322">
        <v>0.18</v>
      </c>
      <c r="Q6322">
        <v>15300</v>
      </c>
      <c r="R6322">
        <v>1</v>
      </c>
      <c r="S6322">
        <v>28</v>
      </c>
      <c r="T6322">
        <v>0.18</v>
      </c>
      <c r="U6322">
        <v>0</v>
      </c>
      <c r="V6322">
        <v>0</v>
      </c>
      <c r="W6322">
        <v>0</v>
      </c>
      <c r="X6322">
        <v>0</v>
      </c>
      <c r="Y6322">
        <v>0</v>
      </c>
      <c r="Z6322">
        <v>0</v>
      </c>
      <c r="AA6322">
        <v>0</v>
      </c>
      <c r="AB6322">
        <v>0</v>
      </c>
      <c r="AC6322">
        <v>0</v>
      </c>
      <c r="AD6322">
        <v>0</v>
      </c>
      <c r="AE6322">
        <v>0</v>
      </c>
      <c r="AF6322">
        <v>0</v>
      </c>
      <c r="AG6322" t="s">
        <v>23768</v>
      </c>
      <c r="AH6322" s="21" t="str">
        <f t="shared" si="196"/>
        <v>YR25</v>
      </c>
      <c r="AI6322" s="21">
        <v>216</v>
      </c>
      <c r="AJ6322" s="21">
        <f t="shared" si="197"/>
        <v>99.816993464052288</v>
      </c>
      <c r="AK6322" s="21" t="s">
        <v>2060</v>
      </c>
      <c r="AL6322" t="s">
        <v>2551</v>
      </c>
      <c r="AM6322" s="26" t="s">
        <v>38</v>
      </c>
      <c r="AN6322" t="s">
        <v>2031</v>
      </c>
    </row>
    <row r="6323" spans="1:40" ht="15" hidden="1" thickTop="1" x14ac:dyDescent="0.35">
      <c r="A6323" t="s">
        <v>23804</v>
      </c>
      <c r="B6323" t="s">
        <v>23770</v>
      </c>
      <c r="C6323" t="s">
        <v>2554</v>
      </c>
      <c r="D6323" t="s">
        <v>23771</v>
      </c>
      <c r="E6323" t="s">
        <v>79</v>
      </c>
      <c r="F6323">
        <v>2</v>
      </c>
      <c r="G6323" t="s">
        <v>2524</v>
      </c>
      <c r="H6323" t="s">
        <v>2056</v>
      </c>
      <c r="I6323" t="s">
        <v>2076</v>
      </c>
      <c r="J6323" t="s">
        <v>2532</v>
      </c>
      <c r="K6323" t="s">
        <v>62</v>
      </c>
      <c r="L6323" t="s">
        <v>2058</v>
      </c>
      <c r="M6323" t="s">
        <v>2170</v>
      </c>
      <c r="N6323">
        <v>5</v>
      </c>
      <c r="O6323">
        <v>167</v>
      </c>
      <c r="P6323">
        <v>1.0900000000000001</v>
      </c>
      <c r="Q6323">
        <v>15300</v>
      </c>
      <c r="R6323">
        <v>0</v>
      </c>
      <c r="S6323">
        <v>0</v>
      </c>
      <c r="T6323">
        <v>0</v>
      </c>
      <c r="U6323">
        <v>5</v>
      </c>
      <c r="V6323">
        <v>167</v>
      </c>
      <c r="W6323">
        <v>1.0900000000000001</v>
      </c>
      <c r="X6323">
        <v>0</v>
      </c>
      <c r="Y6323">
        <v>0</v>
      </c>
      <c r="Z6323">
        <v>0</v>
      </c>
      <c r="AA6323">
        <v>0</v>
      </c>
      <c r="AB6323">
        <v>0</v>
      </c>
      <c r="AC6323">
        <v>0</v>
      </c>
      <c r="AD6323">
        <v>0</v>
      </c>
      <c r="AE6323">
        <v>0</v>
      </c>
      <c r="AF6323">
        <v>0</v>
      </c>
      <c r="AG6323" t="s">
        <v>23772</v>
      </c>
      <c r="AH6323" s="21" t="str">
        <f t="shared" si="196"/>
        <v>YR25</v>
      </c>
      <c r="AI6323" s="21">
        <v>216</v>
      </c>
      <c r="AJ6323" s="21">
        <f t="shared" si="197"/>
        <v>98.908496732026137</v>
      </c>
      <c r="AK6323" s="21" t="s">
        <v>2063</v>
      </c>
      <c r="AL6323" t="s">
        <v>2527</v>
      </c>
      <c r="AM6323" s="26" t="s">
        <v>38</v>
      </c>
      <c r="AN6323" t="s">
        <v>2030</v>
      </c>
    </row>
    <row r="6324" spans="1:40" ht="15" hidden="1" thickTop="1" x14ac:dyDescent="0.35">
      <c r="A6324" t="s">
        <v>23808</v>
      </c>
      <c r="B6324" t="s">
        <v>23774</v>
      </c>
      <c r="C6324" t="s">
        <v>3622</v>
      </c>
      <c r="D6324" t="s">
        <v>23775</v>
      </c>
      <c r="E6324" t="s">
        <v>2815</v>
      </c>
      <c r="F6324">
        <v>1</v>
      </c>
      <c r="G6324" t="s">
        <v>2816</v>
      </c>
      <c r="H6324" t="s">
        <v>2620</v>
      </c>
      <c r="I6324" t="s">
        <v>2076</v>
      </c>
      <c r="J6324" t="s">
        <v>2817</v>
      </c>
      <c r="K6324" t="s">
        <v>2818</v>
      </c>
      <c r="L6324" t="s">
        <v>2058</v>
      </c>
      <c r="M6324" t="s">
        <v>2059</v>
      </c>
      <c r="N6324">
        <v>2</v>
      </c>
      <c r="O6324">
        <v>158</v>
      </c>
      <c r="P6324">
        <v>0.65</v>
      </c>
      <c r="Q6324">
        <v>24480</v>
      </c>
      <c r="R6324">
        <v>1</v>
      </c>
      <c r="S6324">
        <v>91</v>
      </c>
      <c r="T6324">
        <v>0.37</v>
      </c>
      <c r="U6324">
        <v>1</v>
      </c>
      <c r="V6324">
        <v>67</v>
      </c>
      <c r="W6324">
        <v>0.27</v>
      </c>
      <c r="X6324">
        <v>0</v>
      </c>
      <c r="Y6324">
        <v>0</v>
      </c>
      <c r="Z6324">
        <v>0</v>
      </c>
      <c r="AA6324">
        <v>0</v>
      </c>
      <c r="AB6324">
        <v>0</v>
      </c>
      <c r="AC6324">
        <v>0</v>
      </c>
      <c r="AD6324">
        <v>0</v>
      </c>
      <c r="AE6324">
        <v>0</v>
      </c>
      <c r="AF6324">
        <v>0</v>
      </c>
      <c r="AG6324" t="s">
        <v>23776</v>
      </c>
      <c r="AH6324" s="21" t="str">
        <f t="shared" si="196"/>
        <v>YR25</v>
      </c>
      <c r="AI6324" s="21">
        <v>345.36</v>
      </c>
      <c r="AJ6324" s="21">
        <f t="shared" si="197"/>
        <v>99.354575163398692</v>
      </c>
      <c r="AK6324" s="21" t="s">
        <v>2060</v>
      </c>
      <c r="AL6324" t="s">
        <v>2820</v>
      </c>
      <c r="AM6324" s="26" t="s">
        <v>38</v>
      </c>
      <c r="AN6324" t="s">
        <v>2032</v>
      </c>
    </row>
    <row r="6325" spans="1:40" ht="15" hidden="1" thickTop="1" x14ac:dyDescent="0.35">
      <c r="A6325" t="s">
        <v>23812</v>
      </c>
      <c r="B6325" t="s">
        <v>23777</v>
      </c>
      <c r="C6325" t="s">
        <v>2978</v>
      </c>
      <c r="D6325" t="s">
        <v>23778</v>
      </c>
      <c r="E6325" t="s">
        <v>2980</v>
      </c>
      <c r="F6325">
        <v>1</v>
      </c>
      <c r="G6325" t="s">
        <v>2619</v>
      </c>
      <c r="H6325" t="s">
        <v>2620</v>
      </c>
      <c r="I6325" t="s">
        <v>2076</v>
      </c>
      <c r="J6325" t="s">
        <v>2981</v>
      </c>
      <c r="K6325" t="s">
        <v>2655</v>
      </c>
      <c r="L6325" t="s">
        <v>2058</v>
      </c>
      <c r="M6325" t="s">
        <v>2170</v>
      </c>
      <c r="N6325">
        <v>6</v>
      </c>
      <c r="O6325">
        <v>470</v>
      </c>
      <c r="P6325">
        <v>3.07</v>
      </c>
      <c r="Q6325">
        <v>15300</v>
      </c>
      <c r="R6325">
        <v>0</v>
      </c>
      <c r="S6325">
        <v>0</v>
      </c>
      <c r="T6325">
        <v>0</v>
      </c>
      <c r="U6325">
        <v>6</v>
      </c>
      <c r="V6325">
        <v>470</v>
      </c>
      <c r="W6325">
        <v>3.07</v>
      </c>
      <c r="X6325">
        <v>0</v>
      </c>
      <c r="Y6325">
        <v>0</v>
      </c>
      <c r="Z6325">
        <v>0</v>
      </c>
      <c r="AA6325">
        <v>0</v>
      </c>
      <c r="AB6325">
        <v>0</v>
      </c>
      <c r="AC6325">
        <v>0</v>
      </c>
      <c r="AD6325">
        <v>0</v>
      </c>
      <c r="AE6325">
        <v>0</v>
      </c>
      <c r="AF6325">
        <v>0</v>
      </c>
      <c r="AG6325" t="s">
        <v>23779</v>
      </c>
      <c r="AH6325" s="21" t="str">
        <f t="shared" si="196"/>
        <v>YR25</v>
      </c>
      <c r="AI6325" s="21">
        <v>216</v>
      </c>
      <c r="AJ6325" s="21">
        <f t="shared" si="197"/>
        <v>96.928104575163403</v>
      </c>
      <c r="AK6325" s="21" t="s">
        <v>2063</v>
      </c>
      <c r="AL6325" t="s">
        <v>2984</v>
      </c>
      <c r="AM6325" s="26" t="s">
        <v>38</v>
      </c>
      <c r="AN6325" t="s">
        <v>2031</v>
      </c>
    </row>
    <row r="6326" spans="1:40" ht="15" hidden="1" thickTop="1" x14ac:dyDescent="0.35">
      <c r="A6326" t="s">
        <v>23816</v>
      </c>
      <c r="B6326" t="s">
        <v>23781</v>
      </c>
      <c r="C6326" t="s">
        <v>4245</v>
      </c>
      <c r="D6326" t="s">
        <v>23782</v>
      </c>
      <c r="E6326" t="s">
        <v>132</v>
      </c>
      <c r="F6326">
        <v>1</v>
      </c>
      <c r="G6326" t="s">
        <v>2055</v>
      </c>
      <c r="H6326" t="s">
        <v>2056</v>
      </c>
      <c r="I6326" t="s">
        <v>2076</v>
      </c>
      <c r="J6326" t="s">
        <v>15169</v>
      </c>
      <c r="K6326" t="s">
        <v>63</v>
      </c>
      <c r="L6326" t="s">
        <v>2058</v>
      </c>
      <c r="M6326" t="s">
        <v>11755</v>
      </c>
      <c r="N6326">
        <v>9</v>
      </c>
      <c r="O6326">
        <v>1815</v>
      </c>
      <c r="P6326">
        <v>13.69</v>
      </c>
      <c r="Q6326">
        <v>13260</v>
      </c>
      <c r="R6326">
        <v>2</v>
      </c>
      <c r="S6326">
        <v>338</v>
      </c>
      <c r="T6326">
        <v>2.5499999999999998</v>
      </c>
      <c r="U6326">
        <v>6</v>
      </c>
      <c r="V6326">
        <v>1034</v>
      </c>
      <c r="W6326">
        <v>7.8</v>
      </c>
      <c r="X6326">
        <v>0</v>
      </c>
      <c r="Y6326">
        <v>0</v>
      </c>
      <c r="Z6326">
        <v>0</v>
      </c>
      <c r="AA6326">
        <v>0</v>
      </c>
      <c r="AB6326">
        <v>0</v>
      </c>
      <c r="AC6326">
        <v>0</v>
      </c>
      <c r="AD6326">
        <v>1</v>
      </c>
      <c r="AE6326">
        <v>443</v>
      </c>
      <c r="AF6326">
        <v>3.34</v>
      </c>
      <c r="AG6326" t="s">
        <v>23783</v>
      </c>
      <c r="AH6326" s="21" t="str">
        <f t="shared" si="196"/>
        <v>YR25</v>
      </c>
      <c r="AI6326" s="21">
        <v>187.20000000000002</v>
      </c>
      <c r="AJ6326" s="21">
        <f t="shared" si="197"/>
        <v>86.312217194570138</v>
      </c>
      <c r="AK6326" s="21" t="s">
        <v>2063</v>
      </c>
      <c r="AL6326" t="s">
        <v>3097</v>
      </c>
      <c r="AM6326" s="26" t="s">
        <v>38</v>
      </c>
      <c r="AN6326" t="s">
        <v>2031</v>
      </c>
    </row>
    <row r="6327" spans="1:40" ht="15" hidden="1" thickTop="1" x14ac:dyDescent="0.35">
      <c r="A6327" t="s">
        <v>23820</v>
      </c>
      <c r="B6327" t="s">
        <v>23785</v>
      </c>
      <c r="C6327" t="s">
        <v>2543</v>
      </c>
      <c r="D6327" t="s">
        <v>23786</v>
      </c>
      <c r="E6327" t="s">
        <v>2562</v>
      </c>
      <c r="F6327">
        <v>1</v>
      </c>
      <c r="G6327" t="s">
        <v>2546</v>
      </c>
      <c r="H6327" t="s">
        <v>2510</v>
      </c>
      <c r="I6327" t="s">
        <v>2076</v>
      </c>
      <c r="J6327" t="s">
        <v>2547</v>
      </c>
      <c r="K6327" t="s">
        <v>2548</v>
      </c>
      <c r="L6327" t="s">
        <v>2058</v>
      </c>
      <c r="M6327" t="s">
        <v>2059</v>
      </c>
      <c r="N6327">
        <v>6</v>
      </c>
      <c r="O6327">
        <v>256</v>
      </c>
      <c r="P6327">
        <v>1.05</v>
      </c>
      <c r="Q6327">
        <v>24480</v>
      </c>
      <c r="R6327">
        <v>2</v>
      </c>
      <c r="S6327">
        <v>71</v>
      </c>
      <c r="T6327">
        <v>0.28999999999999998</v>
      </c>
      <c r="U6327">
        <v>3</v>
      </c>
      <c r="V6327">
        <v>136</v>
      </c>
      <c r="W6327">
        <v>0.56000000000000005</v>
      </c>
      <c r="X6327">
        <v>0</v>
      </c>
      <c r="Y6327">
        <v>0</v>
      </c>
      <c r="Z6327">
        <v>0</v>
      </c>
      <c r="AA6327">
        <v>1</v>
      </c>
      <c r="AB6327">
        <v>49</v>
      </c>
      <c r="AC6327">
        <v>0.2</v>
      </c>
      <c r="AD6327">
        <v>0</v>
      </c>
      <c r="AE6327">
        <v>0</v>
      </c>
      <c r="AF6327">
        <v>0</v>
      </c>
      <c r="AG6327" t="s">
        <v>23787</v>
      </c>
      <c r="AH6327" s="21" t="str">
        <f t="shared" si="196"/>
        <v>YR25</v>
      </c>
      <c r="AI6327" s="21">
        <v>345.36</v>
      </c>
      <c r="AJ6327" s="21">
        <f t="shared" si="197"/>
        <v>98.954248366013076</v>
      </c>
      <c r="AK6327" s="21" t="s">
        <v>2063</v>
      </c>
      <c r="AL6327" t="s">
        <v>2551</v>
      </c>
      <c r="AM6327" s="26" t="s">
        <v>38</v>
      </c>
      <c r="AN6327" t="s">
        <v>2030</v>
      </c>
    </row>
    <row r="6328" spans="1:40" ht="15" hidden="1" thickTop="1" x14ac:dyDescent="0.35">
      <c r="A6328" t="s">
        <v>23824</v>
      </c>
      <c r="B6328" t="s">
        <v>23789</v>
      </c>
      <c r="C6328" t="s">
        <v>4190</v>
      </c>
      <c r="D6328" t="s">
        <v>23790</v>
      </c>
      <c r="E6328" t="s">
        <v>2691</v>
      </c>
      <c r="F6328">
        <v>1</v>
      </c>
      <c r="G6328" t="s">
        <v>2600</v>
      </c>
      <c r="H6328" t="s">
        <v>2577</v>
      </c>
      <c r="I6328" t="s">
        <v>2076</v>
      </c>
      <c r="J6328" t="s">
        <v>2692</v>
      </c>
      <c r="K6328" t="s">
        <v>2635</v>
      </c>
      <c r="L6328" t="s">
        <v>2058</v>
      </c>
      <c r="M6328" t="s">
        <v>2170</v>
      </c>
      <c r="N6328">
        <v>6</v>
      </c>
      <c r="O6328">
        <v>264</v>
      </c>
      <c r="P6328">
        <v>1.73</v>
      </c>
      <c r="Q6328">
        <v>15300</v>
      </c>
      <c r="R6328">
        <v>3</v>
      </c>
      <c r="S6328">
        <v>112</v>
      </c>
      <c r="T6328">
        <v>0.73</v>
      </c>
      <c r="U6328">
        <v>3</v>
      </c>
      <c r="V6328">
        <v>152</v>
      </c>
      <c r="W6328">
        <v>0.99</v>
      </c>
      <c r="X6328">
        <v>0</v>
      </c>
      <c r="Y6328">
        <v>0</v>
      </c>
      <c r="Z6328">
        <v>0</v>
      </c>
      <c r="AA6328">
        <v>0</v>
      </c>
      <c r="AB6328">
        <v>0</v>
      </c>
      <c r="AC6328">
        <v>0</v>
      </c>
      <c r="AD6328">
        <v>0</v>
      </c>
      <c r="AE6328">
        <v>0</v>
      </c>
      <c r="AF6328">
        <v>0</v>
      </c>
      <c r="AG6328" t="s">
        <v>23791</v>
      </c>
      <c r="AH6328" s="21" t="str">
        <f t="shared" si="196"/>
        <v>YR25</v>
      </c>
      <c r="AI6328" s="21">
        <v>216</v>
      </c>
      <c r="AJ6328" s="21">
        <f t="shared" si="197"/>
        <v>98.274509803921575</v>
      </c>
      <c r="AK6328" s="21" t="s">
        <v>2063</v>
      </c>
      <c r="AL6328" t="s">
        <v>2581</v>
      </c>
      <c r="AM6328" s="26" t="s">
        <v>38</v>
      </c>
      <c r="AN6328" t="s">
        <v>2030</v>
      </c>
    </row>
    <row r="6329" spans="1:40" ht="15" hidden="1" thickTop="1" x14ac:dyDescent="0.35">
      <c r="A6329" t="s">
        <v>2359</v>
      </c>
      <c r="B6329" t="s">
        <v>23793</v>
      </c>
      <c r="C6329" t="s">
        <v>3857</v>
      </c>
      <c r="D6329" t="s">
        <v>23794</v>
      </c>
      <c r="E6329" t="s">
        <v>79</v>
      </c>
      <c r="F6329">
        <v>1</v>
      </c>
      <c r="G6329" t="s">
        <v>2524</v>
      </c>
      <c r="H6329" t="s">
        <v>2056</v>
      </c>
      <c r="I6329" t="s">
        <v>2076</v>
      </c>
      <c r="J6329" t="s">
        <v>2532</v>
      </c>
      <c r="K6329" t="s">
        <v>62</v>
      </c>
      <c r="L6329" t="s">
        <v>2058</v>
      </c>
      <c r="M6329" t="s">
        <v>2059</v>
      </c>
      <c r="N6329">
        <v>2</v>
      </c>
      <c r="O6329">
        <v>72</v>
      </c>
      <c r="P6329">
        <v>0.28999999999999998</v>
      </c>
      <c r="Q6329">
        <v>24480</v>
      </c>
      <c r="R6329">
        <v>0</v>
      </c>
      <c r="S6329">
        <v>0</v>
      </c>
      <c r="T6329">
        <v>0</v>
      </c>
      <c r="U6329">
        <v>2</v>
      </c>
      <c r="V6329">
        <v>72</v>
      </c>
      <c r="W6329">
        <v>0.28999999999999998</v>
      </c>
      <c r="X6329">
        <v>0</v>
      </c>
      <c r="Y6329">
        <v>0</v>
      </c>
      <c r="Z6329">
        <v>0</v>
      </c>
      <c r="AA6329">
        <v>0</v>
      </c>
      <c r="AB6329">
        <v>0</v>
      </c>
      <c r="AC6329">
        <v>0</v>
      </c>
      <c r="AD6329">
        <v>0</v>
      </c>
      <c r="AE6329">
        <v>0</v>
      </c>
      <c r="AF6329">
        <v>0</v>
      </c>
      <c r="AG6329" t="s">
        <v>23795</v>
      </c>
      <c r="AH6329" s="21" t="str">
        <f t="shared" si="196"/>
        <v>YR25</v>
      </c>
      <c r="AI6329" s="21">
        <v>345.36</v>
      </c>
      <c r="AJ6329" s="21">
        <f t="shared" si="197"/>
        <v>99.705882352941174</v>
      </c>
      <c r="AK6329" s="21" t="s">
        <v>2060</v>
      </c>
      <c r="AL6329" t="s">
        <v>2527</v>
      </c>
      <c r="AM6329" s="26" t="s">
        <v>38</v>
      </c>
      <c r="AN6329" t="s">
        <v>2033</v>
      </c>
    </row>
    <row r="6330" spans="1:40" ht="15" hidden="1" thickTop="1" x14ac:dyDescent="0.35">
      <c r="A6330" t="s">
        <v>23828</v>
      </c>
      <c r="B6330" t="s">
        <v>23797</v>
      </c>
      <c r="C6330" t="s">
        <v>3622</v>
      </c>
      <c r="D6330" t="s">
        <v>23798</v>
      </c>
      <c r="E6330" t="s">
        <v>3624</v>
      </c>
      <c r="F6330">
        <v>1</v>
      </c>
      <c r="G6330" t="s">
        <v>2816</v>
      </c>
      <c r="H6330" t="s">
        <v>2620</v>
      </c>
      <c r="I6330" t="s">
        <v>2076</v>
      </c>
      <c r="J6330" t="s">
        <v>2817</v>
      </c>
      <c r="K6330" t="s">
        <v>2818</v>
      </c>
      <c r="L6330" t="s">
        <v>2058</v>
      </c>
      <c r="M6330" t="s">
        <v>2059</v>
      </c>
      <c r="N6330">
        <v>5</v>
      </c>
      <c r="O6330">
        <v>162</v>
      </c>
      <c r="P6330">
        <v>0.66</v>
      </c>
      <c r="Q6330">
        <v>24480</v>
      </c>
      <c r="R6330">
        <v>0</v>
      </c>
      <c r="S6330">
        <v>0</v>
      </c>
      <c r="T6330">
        <v>0</v>
      </c>
      <c r="U6330">
        <v>5</v>
      </c>
      <c r="V6330">
        <v>162</v>
      </c>
      <c r="W6330">
        <v>0.66</v>
      </c>
      <c r="X6330">
        <v>0</v>
      </c>
      <c r="Y6330">
        <v>0</v>
      </c>
      <c r="Z6330">
        <v>0</v>
      </c>
      <c r="AA6330">
        <v>0</v>
      </c>
      <c r="AB6330">
        <v>0</v>
      </c>
      <c r="AC6330">
        <v>0</v>
      </c>
      <c r="AD6330">
        <v>0</v>
      </c>
      <c r="AE6330">
        <v>0</v>
      </c>
      <c r="AF6330">
        <v>0</v>
      </c>
      <c r="AG6330" t="s">
        <v>23799</v>
      </c>
      <c r="AH6330" s="21" t="str">
        <f t="shared" si="196"/>
        <v>YR25</v>
      </c>
      <c r="AI6330" s="21">
        <v>345.36</v>
      </c>
      <c r="AJ6330" s="21">
        <f t="shared" si="197"/>
        <v>99.338235294117652</v>
      </c>
      <c r="AK6330" s="21" t="s">
        <v>2060</v>
      </c>
      <c r="AL6330" t="s">
        <v>2820</v>
      </c>
      <c r="AM6330" s="26" t="s">
        <v>38</v>
      </c>
      <c r="AN6330" t="s">
        <v>2030</v>
      </c>
    </row>
    <row r="6331" spans="1:40" ht="15" hidden="1" thickTop="1" x14ac:dyDescent="0.35">
      <c r="A6331" t="s">
        <v>23832</v>
      </c>
      <c r="B6331" t="s">
        <v>23801</v>
      </c>
      <c r="C6331" t="s">
        <v>3520</v>
      </c>
      <c r="D6331" t="s">
        <v>23802</v>
      </c>
      <c r="E6331" t="s">
        <v>3309</v>
      </c>
      <c r="F6331">
        <v>1</v>
      </c>
      <c r="G6331" t="s">
        <v>2509</v>
      </c>
      <c r="H6331" t="s">
        <v>2510</v>
      </c>
      <c r="I6331" t="s">
        <v>2076</v>
      </c>
      <c r="J6331" t="s">
        <v>3522</v>
      </c>
      <c r="K6331" t="s">
        <v>3109</v>
      </c>
      <c r="L6331" t="s">
        <v>30320</v>
      </c>
      <c r="M6331" t="s">
        <v>13611</v>
      </c>
      <c r="N6331">
        <v>2</v>
      </c>
      <c r="O6331">
        <v>75</v>
      </c>
      <c r="P6331">
        <v>1.2</v>
      </c>
      <c r="Q6331">
        <v>6240</v>
      </c>
      <c r="R6331">
        <v>0</v>
      </c>
      <c r="S6331">
        <v>0</v>
      </c>
      <c r="T6331">
        <v>0</v>
      </c>
      <c r="U6331">
        <v>2</v>
      </c>
      <c r="V6331">
        <v>75</v>
      </c>
      <c r="W6331">
        <v>1.2</v>
      </c>
      <c r="X6331">
        <v>0</v>
      </c>
      <c r="Y6331">
        <v>0</v>
      </c>
      <c r="Z6331">
        <v>0</v>
      </c>
      <c r="AA6331">
        <v>0</v>
      </c>
      <c r="AB6331">
        <v>0</v>
      </c>
      <c r="AC6331">
        <v>0</v>
      </c>
      <c r="AD6331">
        <v>0</v>
      </c>
      <c r="AE6331">
        <v>0</v>
      </c>
      <c r="AF6331">
        <v>0</v>
      </c>
      <c r="AG6331" t="s">
        <v>23803</v>
      </c>
      <c r="AH6331" s="21" t="str">
        <f t="shared" si="196"/>
        <v>YR25</v>
      </c>
      <c r="AI6331" s="21">
        <v>115.19999999999999</v>
      </c>
      <c r="AJ6331" s="21">
        <f t="shared" si="197"/>
        <v>98.79807692307692</v>
      </c>
      <c r="AK6331" s="21" t="s">
        <v>2063</v>
      </c>
      <c r="AL6331" t="s">
        <v>2515</v>
      </c>
      <c r="AM6331" s="26" t="s">
        <v>38</v>
      </c>
      <c r="AN6331" t="s">
        <v>2029</v>
      </c>
    </row>
    <row r="6332" spans="1:40" ht="15" hidden="1" thickTop="1" x14ac:dyDescent="0.35">
      <c r="A6332" t="s">
        <v>23836</v>
      </c>
      <c r="B6332" t="s">
        <v>23805</v>
      </c>
      <c r="C6332" t="s">
        <v>3093</v>
      </c>
      <c r="D6332" t="s">
        <v>23806</v>
      </c>
      <c r="E6332" t="s">
        <v>88</v>
      </c>
      <c r="F6332">
        <v>1</v>
      </c>
      <c r="G6332" t="s">
        <v>2055</v>
      </c>
      <c r="H6332" t="s">
        <v>2056</v>
      </c>
      <c r="I6332" t="s">
        <v>2076</v>
      </c>
      <c r="J6332" t="s">
        <v>3095</v>
      </c>
      <c r="K6332" t="s">
        <v>63</v>
      </c>
      <c r="L6332" t="s">
        <v>2058</v>
      </c>
      <c r="M6332" t="s">
        <v>2059</v>
      </c>
      <c r="N6332">
        <v>7</v>
      </c>
      <c r="O6332">
        <v>356</v>
      </c>
      <c r="P6332">
        <v>1.45</v>
      </c>
      <c r="Q6332">
        <v>24480</v>
      </c>
      <c r="R6332">
        <v>1</v>
      </c>
      <c r="S6332">
        <v>18</v>
      </c>
      <c r="T6332">
        <v>7.0000000000000007E-2</v>
      </c>
      <c r="U6332">
        <v>5</v>
      </c>
      <c r="V6332">
        <v>271</v>
      </c>
      <c r="W6332">
        <v>1.1100000000000001</v>
      </c>
      <c r="X6332">
        <v>1</v>
      </c>
      <c r="Y6332">
        <v>67</v>
      </c>
      <c r="Z6332">
        <v>0.27</v>
      </c>
      <c r="AA6332">
        <v>0</v>
      </c>
      <c r="AB6332">
        <v>0</v>
      </c>
      <c r="AC6332">
        <v>0</v>
      </c>
      <c r="AD6332">
        <v>0</v>
      </c>
      <c r="AE6332">
        <v>0</v>
      </c>
      <c r="AF6332">
        <v>0</v>
      </c>
      <c r="AG6332" t="s">
        <v>23807</v>
      </c>
      <c r="AH6332" s="21" t="str">
        <f t="shared" si="196"/>
        <v>YR25</v>
      </c>
      <c r="AI6332" s="21">
        <v>345.36</v>
      </c>
      <c r="AJ6332" s="21">
        <f t="shared" si="197"/>
        <v>98.545751633986924</v>
      </c>
      <c r="AK6332" s="21" t="s">
        <v>2063</v>
      </c>
      <c r="AL6332" t="s">
        <v>3097</v>
      </c>
      <c r="AM6332" s="26" t="s">
        <v>38</v>
      </c>
      <c r="AN6332" t="s">
        <v>2031</v>
      </c>
    </row>
    <row r="6333" spans="1:40" ht="15" hidden="1" thickTop="1" x14ac:dyDescent="0.35">
      <c r="A6333" t="s">
        <v>23840</v>
      </c>
      <c r="B6333" t="s">
        <v>23809</v>
      </c>
      <c r="C6333" t="s">
        <v>7186</v>
      </c>
      <c r="D6333" t="s">
        <v>23810</v>
      </c>
      <c r="E6333" t="s">
        <v>2575</v>
      </c>
      <c r="F6333">
        <v>1</v>
      </c>
      <c r="G6333" t="s">
        <v>2576</v>
      </c>
      <c r="H6333" t="s">
        <v>2577</v>
      </c>
      <c r="I6333" t="s">
        <v>2076</v>
      </c>
      <c r="J6333" t="s">
        <v>2578</v>
      </c>
      <c r="K6333" t="s">
        <v>2579</v>
      </c>
      <c r="L6333" t="s">
        <v>2058</v>
      </c>
      <c r="M6333" t="s">
        <v>2059</v>
      </c>
      <c r="N6333">
        <v>0</v>
      </c>
      <c r="O6333">
        <v>0</v>
      </c>
      <c r="P6333">
        <v>0</v>
      </c>
      <c r="Q6333">
        <v>24480</v>
      </c>
      <c r="R6333">
        <v>0</v>
      </c>
      <c r="S6333">
        <v>0</v>
      </c>
      <c r="T6333">
        <v>0</v>
      </c>
      <c r="U6333">
        <v>0</v>
      </c>
      <c r="V6333">
        <v>0</v>
      </c>
      <c r="W6333">
        <v>0</v>
      </c>
      <c r="X6333">
        <v>0</v>
      </c>
      <c r="Y6333">
        <v>0</v>
      </c>
      <c r="Z6333">
        <v>0</v>
      </c>
      <c r="AA6333">
        <v>0</v>
      </c>
      <c r="AB6333">
        <v>0</v>
      </c>
      <c r="AC6333">
        <v>0</v>
      </c>
      <c r="AD6333">
        <v>0</v>
      </c>
      <c r="AE6333">
        <v>0</v>
      </c>
      <c r="AF6333">
        <v>0</v>
      </c>
      <c r="AG6333" t="s">
        <v>23811</v>
      </c>
      <c r="AH6333" s="21" t="str">
        <f t="shared" si="196"/>
        <v>YK20</v>
      </c>
      <c r="AI6333" s="21">
        <v>345.36</v>
      </c>
      <c r="AJ6333" s="21">
        <f t="shared" si="197"/>
        <v>100</v>
      </c>
      <c r="AK6333" s="21" t="s">
        <v>2060</v>
      </c>
      <c r="AL6333" t="s">
        <v>2581</v>
      </c>
      <c r="AM6333" s="26" t="s">
        <v>38</v>
      </c>
      <c r="AN6333" t="s">
        <v>2031</v>
      </c>
    </row>
    <row r="6334" spans="1:40" ht="15" hidden="1" thickTop="1" x14ac:dyDescent="0.35">
      <c r="A6334" t="s">
        <v>23844</v>
      </c>
      <c r="B6334" t="s">
        <v>23813</v>
      </c>
      <c r="C6334" t="s">
        <v>4190</v>
      </c>
      <c r="D6334" t="s">
        <v>23814</v>
      </c>
      <c r="E6334" t="s">
        <v>2691</v>
      </c>
      <c r="F6334">
        <v>1</v>
      </c>
      <c r="G6334" t="s">
        <v>2600</v>
      </c>
      <c r="H6334" t="s">
        <v>2577</v>
      </c>
      <c r="I6334" t="s">
        <v>2076</v>
      </c>
      <c r="J6334" t="s">
        <v>2692</v>
      </c>
      <c r="K6334" t="s">
        <v>2635</v>
      </c>
      <c r="L6334" t="s">
        <v>2058</v>
      </c>
      <c r="M6334" t="s">
        <v>2170</v>
      </c>
      <c r="N6334">
        <v>1</v>
      </c>
      <c r="O6334">
        <v>35</v>
      </c>
      <c r="P6334">
        <v>0.23</v>
      </c>
      <c r="Q6334">
        <v>15300</v>
      </c>
      <c r="R6334">
        <v>0</v>
      </c>
      <c r="S6334">
        <v>0</v>
      </c>
      <c r="T6334">
        <v>0</v>
      </c>
      <c r="U6334">
        <v>1</v>
      </c>
      <c r="V6334">
        <v>35</v>
      </c>
      <c r="W6334">
        <v>0.23</v>
      </c>
      <c r="X6334">
        <v>0</v>
      </c>
      <c r="Y6334">
        <v>0</v>
      </c>
      <c r="Z6334">
        <v>0</v>
      </c>
      <c r="AA6334">
        <v>0</v>
      </c>
      <c r="AB6334">
        <v>0</v>
      </c>
      <c r="AC6334">
        <v>0</v>
      </c>
      <c r="AD6334">
        <v>0</v>
      </c>
      <c r="AE6334">
        <v>0</v>
      </c>
      <c r="AF6334">
        <v>0</v>
      </c>
      <c r="AG6334" t="s">
        <v>23815</v>
      </c>
      <c r="AH6334" s="21" t="str">
        <f t="shared" si="196"/>
        <v>YR25</v>
      </c>
      <c r="AI6334" s="21">
        <v>216</v>
      </c>
      <c r="AJ6334" s="21">
        <f t="shared" si="197"/>
        <v>99.771241830065364</v>
      </c>
      <c r="AK6334" s="21" t="s">
        <v>2060</v>
      </c>
      <c r="AL6334" t="s">
        <v>2581</v>
      </c>
      <c r="AM6334" s="26" t="s">
        <v>38</v>
      </c>
      <c r="AN6334" t="s">
        <v>2030</v>
      </c>
    </row>
    <row r="6335" spans="1:40" ht="15" hidden="1" thickTop="1" x14ac:dyDescent="0.35">
      <c r="A6335" t="s">
        <v>23848</v>
      </c>
      <c r="B6335" t="s">
        <v>23817</v>
      </c>
      <c r="C6335" t="s">
        <v>2554</v>
      </c>
      <c r="D6335" t="s">
        <v>23818</v>
      </c>
      <c r="E6335" t="s">
        <v>79</v>
      </c>
      <c r="F6335">
        <v>1</v>
      </c>
      <c r="G6335" t="s">
        <v>2524</v>
      </c>
      <c r="H6335" t="s">
        <v>2056</v>
      </c>
      <c r="I6335" t="s">
        <v>2076</v>
      </c>
      <c r="J6335" t="s">
        <v>2532</v>
      </c>
      <c r="K6335" t="s">
        <v>62</v>
      </c>
      <c r="L6335" t="s">
        <v>2058</v>
      </c>
      <c r="M6335" t="s">
        <v>2170</v>
      </c>
      <c r="N6335">
        <v>1</v>
      </c>
      <c r="O6335">
        <v>40</v>
      </c>
      <c r="P6335">
        <v>0.26</v>
      </c>
      <c r="Q6335">
        <v>15300</v>
      </c>
      <c r="R6335">
        <v>0</v>
      </c>
      <c r="S6335">
        <v>0</v>
      </c>
      <c r="T6335">
        <v>0</v>
      </c>
      <c r="U6335">
        <v>0</v>
      </c>
      <c r="V6335">
        <v>0</v>
      </c>
      <c r="W6335">
        <v>0</v>
      </c>
      <c r="X6335">
        <v>0</v>
      </c>
      <c r="Y6335">
        <v>0</v>
      </c>
      <c r="Z6335">
        <v>0</v>
      </c>
      <c r="AA6335">
        <v>1</v>
      </c>
      <c r="AB6335">
        <v>40</v>
      </c>
      <c r="AC6335">
        <v>0.26</v>
      </c>
      <c r="AD6335">
        <v>0</v>
      </c>
      <c r="AE6335">
        <v>0</v>
      </c>
      <c r="AF6335">
        <v>0</v>
      </c>
      <c r="AG6335" t="s">
        <v>23819</v>
      </c>
      <c r="AH6335" s="21" t="str">
        <f t="shared" si="196"/>
        <v>YR25</v>
      </c>
      <c r="AI6335" s="21">
        <v>216</v>
      </c>
      <c r="AJ6335" s="21">
        <f t="shared" si="197"/>
        <v>99.738562091503269</v>
      </c>
      <c r="AK6335" s="21" t="s">
        <v>2060</v>
      </c>
      <c r="AL6335" t="s">
        <v>2527</v>
      </c>
      <c r="AM6335" s="26" t="s">
        <v>38</v>
      </c>
      <c r="AN6335" t="s">
        <v>2031</v>
      </c>
    </row>
    <row r="6336" spans="1:40" ht="15" hidden="1" thickTop="1" x14ac:dyDescent="0.35">
      <c r="A6336" t="s">
        <v>23852</v>
      </c>
      <c r="B6336" t="s">
        <v>23821</v>
      </c>
      <c r="C6336" t="s">
        <v>3622</v>
      </c>
      <c r="D6336" t="s">
        <v>23822</v>
      </c>
      <c r="E6336" t="s">
        <v>3624</v>
      </c>
      <c r="F6336">
        <v>1</v>
      </c>
      <c r="G6336" t="s">
        <v>2816</v>
      </c>
      <c r="H6336" t="s">
        <v>2620</v>
      </c>
      <c r="I6336" t="s">
        <v>2076</v>
      </c>
      <c r="J6336" t="s">
        <v>2817</v>
      </c>
      <c r="K6336" t="s">
        <v>2818</v>
      </c>
      <c r="L6336" t="s">
        <v>2058</v>
      </c>
      <c r="M6336" t="s">
        <v>2059</v>
      </c>
      <c r="N6336">
        <v>5</v>
      </c>
      <c r="O6336">
        <v>183</v>
      </c>
      <c r="P6336">
        <v>0.75</v>
      </c>
      <c r="Q6336">
        <v>24480</v>
      </c>
      <c r="R6336">
        <v>0</v>
      </c>
      <c r="S6336">
        <v>0</v>
      </c>
      <c r="T6336">
        <v>0</v>
      </c>
      <c r="U6336">
        <v>5</v>
      </c>
      <c r="V6336">
        <v>183</v>
      </c>
      <c r="W6336">
        <v>0.75</v>
      </c>
      <c r="X6336">
        <v>0</v>
      </c>
      <c r="Y6336">
        <v>0</v>
      </c>
      <c r="Z6336">
        <v>0</v>
      </c>
      <c r="AA6336">
        <v>0</v>
      </c>
      <c r="AB6336">
        <v>0</v>
      </c>
      <c r="AC6336">
        <v>0</v>
      </c>
      <c r="AD6336">
        <v>0</v>
      </c>
      <c r="AE6336">
        <v>0</v>
      </c>
      <c r="AF6336">
        <v>0</v>
      </c>
      <c r="AG6336" t="s">
        <v>23823</v>
      </c>
      <c r="AH6336" s="21" t="str">
        <f t="shared" si="196"/>
        <v>YR25</v>
      </c>
      <c r="AI6336" s="21">
        <v>345.36</v>
      </c>
      <c r="AJ6336" s="21">
        <f t="shared" si="197"/>
        <v>99.252450980392155</v>
      </c>
      <c r="AK6336" s="21" t="s">
        <v>2060</v>
      </c>
      <c r="AL6336" t="s">
        <v>2820</v>
      </c>
      <c r="AM6336" s="26" t="s">
        <v>38</v>
      </c>
      <c r="AN6336" t="s">
        <v>2033</v>
      </c>
    </row>
    <row r="6337" spans="1:40" ht="15" hidden="1" thickTop="1" x14ac:dyDescent="0.35">
      <c r="A6337" t="s">
        <v>23856</v>
      </c>
      <c r="B6337" t="s">
        <v>23825</v>
      </c>
      <c r="C6337" t="s">
        <v>3809</v>
      </c>
      <c r="D6337" t="s">
        <v>23826</v>
      </c>
      <c r="E6337" t="s">
        <v>2825</v>
      </c>
      <c r="F6337">
        <v>1</v>
      </c>
      <c r="G6337" t="s">
        <v>2816</v>
      </c>
      <c r="H6337" t="s">
        <v>2620</v>
      </c>
      <c r="I6337" t="s">
        <v>2076</v>
      </c>
      <c r="J6337" t="s">
        <v>2826</v>
      </c>
      <c r="K6337" t="s">
        <v>2827</v>
      </c>
      <c r="L6337" t="s">
        <v>2058</v>
      </c>
      <c r="M6337" t="s">
        <v>2059</v>
      </c>
      <c r="N6337">
        <v>1</v>
      </c>
      <c r="O6337">
        <v>61</v>
      </c>
      <c r="P6337">
        <v>0.25</v>
      </c>
      <c r="Q6337">
        <v>24480</v>
      </c>
      <c r="R6337">
        <v>0</v>
      </c>
      <c r="S6337">
        <v>0</v>
      </c>
      <c r="T6337">
        <v>0</v>
      </c>
      <c r="U6337">
        <v>1</v>
      </c>
      <c r="V6337">
        <v>61</v>
      </c>
      <c r="W6337">
        <v>0.25</v>
      </c>
      <c r="X6337">
        <v>0</v>
      </c>
      <c r="Y6337">
        <v>0</v>
      </c>
      <c r="Z6337">
        <v>0</v>
      </c>
      <c r="AA6337">
        <v>0</v>
      </c>
      <c r="AB6337">
        <v>0</v>
      </c>
      <c r="AC6337">
        <v>0</v>
      </c>
      <c r="AD6337">
        <v>0</v>
      </c>
      <c r="AE6337">
        <v>0</v>
      </c>
      <c r="AF6337">
        <v>0</v>
      </c>
      <c r="AG6337" t="s">
        <v>23827</v>
      </c>
      <c r="AH6337" s="21" t="str">
        <f t="shared" si="196"/>
        <v>YR25</v>
      </c>
      <c r="AI6337" s="21">
        <v>345.36</v>
      </c>
      <c r="AJ6337" s="21">
        <f t="shared" si="197"/>
        <v>99.750816993464056</v>
      </c>
      <c r="AK6337" s="21" t="s">
        <v>2060</v>
      </c>
      <c r="AL6337" t="s">
        <v>2829</v>
      </c>
      <c r="AM6337" s="26" t="s">
        <v>38</v>
      </c>
      <c r="AN6337" t="s">
        <v>2031</v>
      </c>
    </row>
    <row r="6338" spans="1:40" ht="15" hidden="1" thickTop="1" x14ac:dyDescent="0.35">
      <c r="A6338" t="s">
        <v>23860</v>
      </c>
      <c r="B6338" t="s">
        <v>2360</v>
      </c>
      <c r="C6338" t="s">
        <v>102</v>
      </c>
      <c r="D6338" t="s">
        <v>2361</v>
      </c>
      <c r="E6338" t="s">
        <v>560</v>
      </c>
      <c r="F6338">
        <v>1</v>
      </c>
      <c r="G6338" t="s">
        <v>2055</v>
      </c>
      <c r="H6338" t="s">
        <v>2056</v>
      </c>
      <c r="I6338" t="s">
        <v>2076</v>
      </c>
      <c r="J6338" t="s">
        <v>67</v>
      </c>
      <c r="K6338" t="s">
        <v>68</v>
      </c>
      <c r="L6338" t="s">
        <v>2058</v>
      </c>
      <c r="M6338" t="s">
        <v>2059</v>
      </c>
      <c r="N6338">
        <v>1</v>
      </c>
      <c r="O6338">
        <v>91</v>
      </c>
      <c r="P6338">
        <v>0.37</v>
      </c>
      <c r="Q6338">
        <v>24480</v>
      </c>
      <c r="R6338">
        <v>0</v>
      </c>
      <c r="S6338">
        <v>0</v>
      </c>
      <c r="T6338">
        <v>0</v>
      </c>
      <c r="U6338">
        <v>1</v>
      </c>
      <c r="V6338">
        <v>91</v>
      </c>
      <c r="W6338">
        <v>0.37</v>
      </c>
      <c r="X6338">
        <v>0</v>
      </c>
      <c r="Y6338">
        <v>0</v>
      </c>
      <c r="Z6338">
        <v>0</v>
      </c>
      <c r="AA6338">
        <v>0</v>
      </c>
      <c r="AB6338">
        <v>0</v>
      </c>
      <c r="AC6338">
        <v>0</v>
      </c>
      <c r="AD6338">
        <v>0</v>
      </c>
      <c r="AE6338">
        <v>0</v>
      </c>
      <c r="AF6338">
        <v>0</v>
      </c>
      <c r="AG6338" t="s">
        <v>508</v>
      </c>
      <c r="AH6338" s="21" t="str">
        <f t="shared" si="196"/>
        <v>YR25</v>
      </c>
      <c r="AI6338" s="21">
        <v>345.36</v>
      </c>
      <c r="AJ6338" s="21">
        <f t="shared" si="197"/>
        <v>99.628267973856211</v>
      </c>
      <c r="AK6338" s="21" t="s">
        <v>2060</v>
      </c>
      <c r="AL6338" t="s">
        <v>70</v>
      </c>
      <c r="AM6338" s="26" t="s">
        <v>38</v>
      </c>
      <c r="AN6338" t="s">
        <v>2030</v>
      </c>
    </row>
    <row r="6339" spans="1:40" ht="15" hidden="1" thickTop="1" x14ac:dyDescent="0.35">
      <c r="A6339" t="s">
        <v>23864</v>
      </c>
      <c r="B6339" t="s">
        <v>23829</v>
      </c>
      <c r="C6339" t="s">
        <v>7186</v>
      </c>
      <c r="D6339" t="s">
        <v>23830</v>
      </c>
      <c r="E6339" t="s">
        <v>2575</v>
      </c>
      <c r="F6339">
        <v>1</v>
      </c>
      <c r="G6339" t="s">
        <v>2576</v>
      </c>
      <c r="H6339" t="s">
        <v>2577</v>
      </c>
      <c r="I6339" t="s">
        <v>2076</v>
      </c>
      <c r="J6339" t="s">
        <v>2578</v>
      </c>
      <c r="K6339" t="s">
        <v>2579</v>
      </c>
      <c r="L6339" t="s">
        <v>2058</v>
      </c>
      <c r="M6339" t="s">
        <v>2059</v>
      </c>
      <c r="N6339">
        <v>0</v>
      </c>
      <c r="O6339">
        <v>0</v>
      </c>
      <c r="P6339">
        <v>0</v>
      </c>
      <c r="Q6339">
        <v>24480</v>
      </c>
      <c r="R6339">
        <v>0</v>
      </c>
      <c r="S6339">
        <v>0</v>
      </c>
      <c r="T6339">
        <v>0</v>
      </c>
      <c r="U6339">
        <v>0</v>
      </c>
      <c r="V6339">
        <v>0</v>
      </c>
      <c r="W6339">
        <v>0</v>
      </c>
      <c r="X6339">
        <v>0</v>
      </c>
      <c r="Y6339">
        <v>0</v>
      </c>
      <c r="Z6339">
        <v>0</v>
      </c>
      <c r="AA6339">
        <v>0</v>
      </c>
      <c r="AB6339">
        <v>0</v>
      </c>
      <c r="AC6339">
        <v>0</v>
      </c>
      <c r="AD6339">
        <v>0</v>
      </c>
      <c r="AE6339">
        <v>0</v>
      </c>
      <c r="AF6339">
        <v>0</v>
      </c>
      <c r="AG6339" t="s">
        <v>23831</v>
      </c>
      <c r="AH6339" s="21" t="str">
        <f t="shared" si="196"/>
        <v>YR25</v>
      </c>
      <c r="AI6339" s="21">
        <v>345.36</v>
      </c>
      <c r="AJ6339" s="21">
        <f t="shared" si="197"/>
        <v>100</v>
      </c>
      <c r="AK6339" s="21" t="s">
        <v>2060</v>
      </c>
      <c r="AL6339" t="s">
        <v>2581</v>
      </c>
      <c r="AM6339" s="26" t="s">
        <v>38</v>
      </c>
      <c r="AN6339" t="s">
        <v>2031</v>
      </c>
    </row>
    <row r="6340" spans="1:40" ht="15" hidden="1" thickTop="1" x14ac:dyDescent="0.35">
      <c r="A6340" t="s">
        <v>23868</v>
      </c>
      <c r="B6340" t="s">
        <v>23833</v>
      </c>
      <c r="C6340" t="s">
        <v>3221</v>
      </c>
      <c r="D6340" t="s">
        <v>23834</v>
      </c>
      <c r="E6340" t="s">
        <v>2920</v>
      </c>
      <c r="F6340">
        <v>1</v>
      </c>
      <c r="G6340" t="s">
        <v>2682</v>
      </c>
      <c r="H6340" t="s">
        <v>2620</v>
      </c>
      <c r="I6340" t="s">
        <v>2076</v>
      </c>
      <c r="J6340" t="s">
        <v>3223</v>
      </c>
      <c r="K6340" t="s">
        <v>2684</v>
      </c>
      <c r="L6340" t="s">
        <v>30320</v>
      </c>
      <c r="M6340" t="s">
        <v>2549</v>
      </c>
      <c r="N6340">
        <v>1</v>
      </c>
      <c r="O6340">
        <v>34</v>
      </c>
      <c r="P6340">
        <v>0.31</v>
      </c>
      <c r="Q6340">
        <v>10920</v>
      </c>
      <c r="R6340">
        <v>0</v>
      </c>
      <c r="S6340">
        <v>0</v>
      </c>
      <c r="T6340">
        <v>0</v>
      </c>
      <c r="U6340">
        <v>1</v>
      </c>
      <c r="V6340">
        <v>34</v>
      </c>
      <c r="W6340">
        <v>0.31</v>
      </c>
      <c r="X6340">
        <v>0</v>
      </c>
      <c r="Y6340">
        <v>0</v>
      </c>
      <c r="Z6340">
        <v>0</v>
      </c>
      <c r="AA6340">
        <v>0</v>
      </c>
      <c r="AB6340">
        <v>0</v>
      </c>
      <c r="AC6340">
        <v>0</v>
      </c>
      <c r="AD6340">
        <v>0</v>
      </c>
      <c r="AE6340">
        <v>0</v>
      </c>
      <c r="AF6340">
        <v>0</v>
      </c>
      <c r="AG6340" t="s">
        <v>23835</v>
      </c>
      <c r="AH6340" s="21" t="str">
        <f t="shared" si="196"/>
        <v>YR25</v>
      </c>
      <c r="AI6340" s="21">
        <v>201.59999999999997</v>
      </c>
      <c r="AJ6340" s="21">
        <f t="shared" si="197"/>
        <v>99.688644688644686</v>
      </c>
      <c r="AK6340" s="21" t="s">
        <v>2060</v>
      </c>
      <c r="AL6340" t="s">
        <v>2923</v>
      </c>
      <c r="AM6340" s="26" t="s">
        <v>38</v>
      </c>
      <c r="AN6340" t="s">
        <v>2029</v>
      </c>
    </row>
    <row r="6341" spans="1:40" ht="15" hidden="1" thickTop="1" x14ac:dyDescent="0.35">
      <c r="A6341" t="s">
        <v>23872</v>
      </c>
      <c r="B6341" t="s">
        <v>23837</v>
      </c>
      <c r="C6341" t="s">
        <v>3465</v>
      </c>
      <c r="D6341" t="s">
        <v>23838</v>
      </c>
      <c r="E6341" t="s">
        <v>2691</v>
      </c>
      <c r="F6341">
        <v>1</v>
      </c>
      <c r="G6341" t="s">
        <v>2600</v>
      </c>
      <c r="H6341" t="s">
        <v>2577</v>
      </c>
      <c r="I6341" t="s">
        <v>2076</v>
      </c>
      <c r="J6341" t="s">
        <v>2692</v>
      </c>
      <c r="K6341" t="s">
        <v>2635</v>
      </c>
      <c r="L6341" t="s">
        <v>2058</v>
      </c>
      <c r="M6341" t="s">
        <v>2059</v>
      </c>
      <c r="N6341">
        <v>5</v>
      </c>
      <c r="O6341">
        <v>190</v>
      </c>
      <c r="P6341">
        <v>0.78</v>
      </c>
      <c r="Q6341">
        <v>24480</v>
      </c>
      <c r="R6341">
        <v>2</v>
      </c>
      <c r="S6341">
        <v>100</v>
      </c>
      <c r="T6341">
        <v>0.41</v>
      </c>
      <c r="U6341">
        <v>3</v>
      </c>
      <c r="V6341">
        <v>90</v>
      </c>
      <c r="W6341">
        <v>0.37</v>
      </c>
      <c r="X6341">
        <v>0</v>
      </c>
      <c r="Y6341">
        <v>0</v>
      </c>
      <c r="Z6341">
        <v>0</v>
      </c>
      <c r="AA6341">
        <v>0</v>
      </c>
      <c r="AB6341">
        <v>0</v>
      </c>
      <c r="AC6341">
        <v>0</v>
      </c>
      <c r="AD6341">
        <v>0</v>
      </c>
      <c r="AE6341">
        <v>0</v>
      </c>
      <c r="AF6341">
        <v>0</v>
      </c>
      <c r="AG6341" t="s">
        <v>23839</v>
      </c>
      <c r="AH6341" s="21" t="str">
        <f t="shared" si="196"/>
        <v>YR25</v>
      </c>
      <c r="AI6341" s="21">
        <v>345.36</v>
      </c>
      <c r="AJ6341" s="21">
        <f t="shared" si="197"/>
        <v>99.223856209150327</v>
      </c>
      <c r="AK6341" s="21" t="s">
        <v>2060</v>
      </c>
      <c r="AL6341" t="s">
        <v>2581</v>
      </c>
      <c r="AM6341" s="26" t="s">
        <v>38</v>
      </c>
      <c r="AN6341" t="s">
        <v>2030</v>
      </c>
    </row>
    <row r="6342" spans="1:40" ht="15" hidden="1" thickTop="1" x14ac:dyDescent="0.35">
      <c r="A6342" t="s">
        <v>23876</v>
      </c>
      <c r="B6342" t="s">
        <v>23841</v>
      </c>
      <c r="C6342" t="s">
        <v>5100</v>
      </c>
      <c r="D6342" t="s">
        <v>23842</v>
      </c>
      <c r="E6342" t="s">
        <v>558</v>
      </c>
      <c r="F6342">
        <v>2</v>
      </c>
      <c r="G6342" t="s">
        <v>2524</v>
      </c>
      <c r="H6342" t="s">
        <v>2056</v>
      </c>
      <c r="I6342" t="s">
        <v>2076</v>
      </c>
      <c r="J6342" t="s">
        <v>2532</v>
      </c>
      <c r="K6342" t="s">
        <v>62</v>
      </c>
      <c r="L6342" t="s">
        <v>2058</v>
      </c>
      <c r="M6342" t="s">
        <v>2549</v>
      </c>
      <c r="N6342">
        <v>3</v>
      </c>
      <c r="O6342">
        <v>103</v>
      </c>
      <c r="P6342">
        <v>0.72</v>
      </c>
      <c r="Q6342">
        <v>14280</v>
      </c>
      <c r="R6342">
        <v>2</v>
      </c>
      <c r="S6342">
        <v>100</v>
      </c>
      <c r="T6342">
        <v>0.7</v>
      </c>
      <c r="U6342">
        <v>0</v>
      </c>
      <c r="V6342">
        <v>0</v>
      </c>
      <c r="W6342">
        <v>0</v>
      </c>
      <c r="X6342">
        <v>0</v>
      </c>
      <c r="Y6342">
        <v>0</v>
      </c>
      <c r="Z6342">
        <v>0</v>
      </c>
      <c r="AA6342">
        <v>1</v>
      </c>
      <c r="AB6342">
        <v>3</v>
      </c>
      <c r="AC6342">
        <v>0.02</v>
      </c>
      <c r="AD6342">
        <v>0</v>
      </c>
      <c r="AE6342">
        <v>0</v>
      </c>
      <c r="AF6342">
        <v>0</v>
      </c>
      <c r="AG6342" t="s">
        <v>23843</v>
      </c>
      <c r="AH6342" s="21" t="str">
        <f t="shared" si="196"/>
        <v>YR25</v>
      </c>
      <c r="AI6342" s="21">
        <v>201.59999999999997</v>
      </c>
      <c r="AJ6342" s="21">
        <f t="shared" si="197"/>
        <v>99.278711484593842</v>
      </c>
      <c r="AK6342" s="21" t="s">
        <v>2060</v>
      </c>
      <c r="AL6342" t="s">
        <v>2527</v>
      </c>
      <c r="AM6342" s="26" t="s">
        <v>38</v>
      </c>
      <c r="AN6342" t="s">
        <v>2031</v>
      </c>
    </row>
    <row r="6343" spans="1:40" ht="15" hidden="1" thickTop="1" x14ac:dyDescent="0.35">
      <c r="A6343" t="s">
        <v>23880</v>
      </c>
      <c r="B6343" t="s">
        <v>23845</v>
      </c>
      <c r="C6343" t="s">
        <v>2813</v>
      </c>
      <c r="D6343" t="s">
        <v>23846</v>
      </c>
      <c r="E6343" t="s">
        <v>2815</v>
      </c>
      <c r="F6343">
        <v>1</v>
      </c>
      <c r="G6343" t="s">
        <v>2816</v>
      </c>
      <c r="H6343" t="s">
        <v>2620</v>
      </c>
      <c r="I6343" t="s">
        <v>2076</v>
      </c>
      <c r="J6343" t="s">
        <v>2817</v>
      </c>
      <c r="K6343" t="s">
        <v>2818</v>
      </c>
      <c r="L6343" t="s">
        <v>2058</v>
      </c>
      <c r="M6343" t="s">
        <v>2059</v>
      </c>
      <c r="N6343">
        <v>5</v>
      </c>
      <c r="O6343">
        <v>309</v>
      </c>
      <c r="P6343">
        <v>1.26</v>
      </c>
      <c r="Q6343">
        <v>24480</v>
      </c>
      <c r="R6343">
        <v>2</v>
      </c>
      <c r="S6343">
        <v>136</v>
      </c>
      <c r="T6343">
        <v>0.56000000000000005</v>
      </c>
      <c r="U6343">
        <v>3</v>
      </c>
      <c r="V6343">
        <v>173</v>
      </c>
      <c r="W6343">
        <v>0.71</v>
      </c>
      <c r="X6343">
        <v>0</v>
      </c>
      <c r="Y6343">
        <v>0</v>
      </c>
      <c r="Z6343">
        <v>0</v>
      </c>
      <c r="AA6343">
        <v>0</v>
      </c>
      <c r="AB6343">
        <v>0</v>
      </c>
      <c r="AC6343">
        <v>0</v>
      </c>
      <c r="AD6343">
        <v>0</v>
      </c>
      <c r="AE6343">
        <v>0</v>
      </c>
      <c r="AF6343">
        <v>0</v>
      </c>
      <c r="AG6343" t="s">
        <v>23847</v>
      </c>
      <c r="AH6343" s="21" t="str">
        <f t="shared" ref="AH6343:AH6406" si="198">LEFT(AG6343,4)</f>
        <v>YR25</v>
      </c>
      <c r="AI6343" s="21">
        <v>345.36</v>
      </c>
      <c r="AJ6343" s="21">
        <f t="shared" ref="AJ6343:AJ6406" si="199">100-(O6343/Q6343*100)</f>
        <v>98.737745098039213</v>
      </c>
      <c r="AK6343" s="21" t="s">
        <v>2063</v>
      </c>
      <c r="AL6343" t="s">
        <v>2820</v>
      </c>
      <c r="AM6343" s="26" t="s">
        <v>38</v>
      </c>
      <c r="AN6343" t="s">
        <v>2033</v>
      </c>
    </row>
    <row r="6344" spans="1:40" ht="15" hidden="1" thickTop="1" x14ac:dyDescent="0.35">
      <c r="A6344" t="s">
        <v>23884</v>
      </c>
      <c r="B6344" t="s">
        <v>23849</v>
      </c>
      <c r="C6344" t="s">
        <v>8466</v>
      </c>
      <c r="D6344" t="s">
        <v>23850</v>
      </c>
      <c r="E6344" t="s">
        <v>2946</v>
      </c>
      <c r="F6344">
        <v>2</v>
      </c>
      <c r="G6344" t="s">
        <v>2816</v>
      </c>
      <c r="H6344" t="s">
        <v>2620</v>
      </c>
      <c r="I6344" t="s">
        <v>2076</v>
      </c>
      <c r="J6344" t="s">
        <v>8468</v>
      </c>
      <c r="K6344" t="s">
        <v>2818</v>
      </c>
      <c r="L6344" t="s">
        <v>2058</v>
      </c>
      <c r="M6344" t="s">
        <v>2059</v>
      </c>
      <c r="N6344">
        <v>2</v>
      </c>
      <c r="O6344">
        <v>50</v>
      </c>
      <c r="P6344">
        <v>0.2</v>
      </c>
      <c r="Q6344">
        <v>24480</v>
      </c>
      <c r="R6344">
        <v>0</v>
      </c>
      <c r="S6344">
        <v>0</v>
      </c>
      <c r="T6344">
        <v>0</v>
      </c>
      <c r="U6344">
        <v>2</v>
      </c>
      <c r="V6344">
        <v>50</v>
      </c>
      <c r="W6344">
        <v>0.2</v>
      </c>
      <c r="X6344">
        <v>0</v>
      </c>
      <c r="Y6344">
        <v>0</v>
      </c>
      <c r="Z6344">
        <v>0</v>
      </c>
      <c r="AA6344">
        <v>0</v>
      </c>
      <c r="AB6344">
        <v>0</v>
      </c>
      <c r="AC6344">
        <v>0</v>
      </c>
      <c r="AD6344">
        <v>0</v>
      </c>
      <c r="AE6344">
        <v>0</v>
      </c>
      <c r="AF6344">
        <v>0</v>
      </c>
      <c r="AG6344" t="s">
        <v>23851</v>
      </c>
      <c r="AH6344" s="21" t="str">
        <f t="shared" si="198"/>
        <v>YR25</v>
      </c>
      <c r="AI6344" s="21">
        <v>345.36</v>
      </c>
      <c r="AJ6344" s="21">
        <f t="shared" si="199"/>
        <v>99.795751633986924</v>
      </c>
      <c r="AK6344" s="21" t="s">
        <v>2060</v>
      </c>
      <c r="AL6344" t="s">
        <v>2949</v>
      </c>
      <c r="AM6344" s="26" t="s">
        <v>38</v>
      </c>
      <c r="AN6344" t="s">
        <v>2031</v>
      </c>
    </row>
    <row r="6345" spans="1:40" ht="15" hidden="1" thickTop="1" x14ac:dyDescent="0.35">
      <c r="A6345" t="s">
        <v>23888</v>
      </c>
      <c r="B6345" t="s">
        <v>23853</v>
      </c>
      <c r="C6345" t="s">
        <v>4257</v>
      </c>
      <c r="D6345" t="s">
        <v>23854</v>
      </c>
      <c r="E6345" t="s">
        <v>2938</v>
      </c>
      <c r="F6345">
        <v>2</v>
      </c>
      <c r="G6345" t="s">
        <v>2593</v>
      </c>
      <c r="H6345" t="s">
        <v>2056</v>
      </c>
      <c r="I6345" t="s">
        <v>2076</v>
      </c>
      <c r="J6345" t="s">
        <v>3250</v>
      </c>
      <c r="K6345" t="s">
        <v>65</v>
      </c>
      <c r="L6345" t="s">
        <v>2058</v>
      </c>
      <c r="M6345" t="s">
        <v>2170</v>
      </c>
      <c r="N6345">
        <v>3</v>
      </c>
      <c r="O6345">
        <v>97</v>
      </c>
      <c r="P6345">
        <v>0.63</v>
      </c>
      <c r="Q6345">
        <v>15300</v>
      </c>
      <c r="R6345">
        <v>1</v>
      </c>
      <c r="S6345">
        <v>22</v>
      </c>
      <c r="T6345">
        <v>0.14000000000000001</v>
      </c>
      <c r="U6345">
        <v>2</v>
      </c>
      <c r="V6345">
        <v>75</v>
      </c>
      <c r="W6345">
        <v>0.49</v>
      </c>
      <c r="X6345">
        <v>0</v>
      </c>
      <c r="Y6345">
        <v>0</v>
      </c>
      <c r="Z6345">
        <v>0</v>
      </c>
      <c r="AA6345">
        <v>0</v>
      </c>
      <c r="AB6345">
        <v>0</v>
      </c>
      <c r="AC6345">
        <v>0</v>
      </c>
      <c r="AD6345">
        <v>0</v>
      </c>
      <c r="AE6345">
        <v>0</v>
      </c>
      <c r="AF6345">
        <v>0</v>
      </c>
      <c r="AG6345" t="s">
        <v>23855</v>
      </c>
      <c r="AH6345" s="21" t="str">
        <f t="shared" si="198"/>
        <v>YR25</v>
      </c>
      <c r="AI6345" s="21">
        <v>216</v>
      </c>
      <c r="AJ6345" s="21">
        <f t="shared" si="199"/>
        <v>99.366013071895424</v>
      </c>
      <c r="AK6345" s="21" t="s">
        <v>2060</v>
      </c>
      <c r="AL6345" t="s">
        <v>2527</v>
      </c>
      <c r="AM6345" s="26" t="s">
        <v>38</v>
      </c>
      <c r="AN6345" t="s">
        <v>2030</v>
      </c>
    </row>
    <row r="6346" spans="1:40" ht="15" hidden="1" thickTop="1" x14ac:dyDescent="0.35">
      <c r="A6346" t="s">
        <v>23892</v>
      </c>
      <c r="B6346" t="s">
        <v>23857</v>
      </c>
      <c r="C6346" t="s">
        <v>4805</v>
      </c>
      <c r="D6346" t="s">
        <v>23858</v>
      </c>
      <c r="E6346" t="s">
        <v>2857</v>
      </c>
      <c r="F6346">
        <v>1</v>
      </c>
      <c r="G6346" t="s">
        <v>2576</v>
      </c>
      <c r="H6346" t="s">
        <v>2577</v>
      </c>
      <c r="I6346" t="s">
        <v>2076</v>
      </c>
      <c r="J6346" t="s">
        <v>2578</v>
      </c>
      <c r="K6346" t="s">
        <v>2579</v>
      </c>
      <c r="L6346" t="s">
        <v>2058</v>
      </c>
      <c r="M6346" t="s">
        <v>2059</v>
      </c>
      <c r="N6346">
        <v>2</v>
      </c>
      <c r="O6346">
        <v>102</v>
      </c>
      <c r="P6346">
        <v>0.42</v>
      </c>
      <c r="Q6346">
        <v>24480</v>
      </c>
      <c r="R6346">
        <v>0</v>
      </c>
      <c r="S6346">
        <v>0</v>
      </c>
      <c r="T6346">
        <v>0</v>
      </c>
      <c r="U6346">
        <v>1</v>
      </c>
      <c r="V6346">
        <v>40</v>
      </c>
      <c r="W6346">
        <v>0.16</v>
      </c>
      <c r="X6346">
        <v>0</v>
      </c>
      <c r="Y6346">
        <v>0</v>
      </c>
      <c r="Z6346">
        <v>0</v>
      </c>
      <c r="AA6346">
        <v>1</v>
      </c>
      <c r="AB6346">
        <v>62</v>
      </c>
      <c r="AC6346">
        <v>0.25</v>
      </c>
      <c r="AD6346">
        <v>0</v>
      </c>
      <c r="AE6346">
        <v>0</v>
      </c>
      <c r="AF6346">
        <v>0</v>
      </c>
      <c r="AG6346" t="s">
        <v>23859</v>
      </c>
      <c r="AH6346" s="21" t="str">
        <f t="shared" si="198"/>
        <v>YR25</v>
      </c>
      <c r="AI6346" s="21">
        <v>345.36</v>
      </c>
      <c r="AJ6346" s="21">
        <f t="shared" si="199"/>
        <v>99.583333333333329</v>
      </c>
      <c r="AK6346" s="21" t="s">
        <v>2060</v>
      </c>
      <c r="AL6346" t="s">
        <v>2581</v>
      </c>
      <c r="AM6346" s="26" t="s">
        <v>38</v>
      </c>
      <c r="AN6346" t="s">
        <v>2030</v>
      </c>
    </row>
    <row r="6347" spans="1:40" ht="15" hidden="1" thickTop="1" x14ac:dyDescent="0.35">
      <c r="A6347" t="s">
        <v>23896</v>
      </c>
      <c r="B6347" t="s">
        <v>23861</v>
      </c>
      <c r="C6347" t="s">
        <v>5396</v>
      </c>
      <c r="D6347" t="s">
        <v>23862</v>
      </c>
      <c r="E6347" t="s">
        <v>146</v>
      </c>
      <c r="F6347">
        <v>2</v>
      </c>
      <c r="G6347" t="s">
        <v>2524</v>
      </c>
      <c r="H6347" t="s">
        <v>2056</v>
      </c>
      <c r="I6347" t="s">
        <v>2076</v>
      </c>
      <c r="J6347" t="s">
        <v>3189</v>
      </c>
      <c r="K6347" t="s">
        <v>62</v>
      </c>
      <c r="L6347" t="s">
        <v>2058</v>
      </c>
      <c r="M6347" t="s">
        <v>2059</v>
      </c>
      <c r="N6347">
        <v>5</v>
      </c>
      <c r="O6347">
        <v>212</v>
      </c>
      <c r="P6347">
        <v>0.87</v>
      </c>
      <c r="Q6347">
        <v>24480</v>
      </c>
      <c r="R6347">
        <v>3</v>
      </c>
      <c r="S6347">
        <v>78</v>
      </c>
      <c r="T6347">
        <v>0.32</v>
      </c>
      <c r="U6347">
        <v>2</v>
      </c>
      <c r="V6347">
        <v>134</v>
      </c>
      <c r="W6347">
        <v>0.55000000000000004</v>
      </c>
      <c r="X6347">
        <v>0</v>
      </c>
      <c r="Y6347">
        <v>0</v>
      </c>
      <c r="Z6347">
        <v>0</v>
      </c>
      <c r="AA6347">
        <v>0</v>
      </c>
      <c r="AB6347">
        <v>0</v>
      </c>
      <c r="AC6347">
        <v>0</v>
      </c>
      <c r="AD6347">
        <v>0</v>
      </c>
      <c r="AE6347">
        <v>0</v>
      </c>
      <c r="AF6347">
        <v>0</v>
      </c>
      <c r="AG6347" t="s">
        <v>23863</v>
      </c>
      <c r="AH6347" s="21" t="str">
        <f t="shared" si="198"/>
        <v>YR25</v>
      </c>
      <c r="AI6347" s="21">
        <v>345.36</v>
      </c>
      <c r="AJ6347" s="21">
        <f t="shared" si="199"/>
        <v>99.133986928104576</v>
      </c>
      <c r="AK6347" s="21" t="s">
        <v>2063</v>
      </c>
      <c r="AL6347" t="s">
        <v>2527</v>
      </c>
      <c r="AM6347" s="26" t="s">
        <v>38</v>
      </c>
      <c r="AN6347" t="s">
        <v>2031</v>
      </c>
    </row>
    <row r="6348" spans="1:40" ht="15" hidden="1" thickTop="1" x14ac:dyDescent="0.35">
      <c r="A6348" t="s">
        <v>23900</v>
      </c>
      <c r="B6348" t="s">
        <v>23865</v>
      </c>
      <c r="C6348" t="s">
        <v>4190</v>
      </c>
      <c r="D6348" t="s">
        <v>23866</v>
      </c>
      <c r="E6348" t="s">
        <v>2691</v>
      </c>
      <c r="F6348">
        <v>1</v>
      </c>
      <c r="G6348" t="s">
        <v>2600</v>
      </c>
      <c r="H6348" t="s">
        <v>2577</v>
      </c>
      <c r="I6348" t="s">
        <v>2076</v>
      </c>
      <c r="J6348" t="s">
        <v>2692</v>
      </c>
      <c r="K6348" t="s">
        <v>2635</v>
      </c>
      <c r="L6348" t="s">
        <v>2058</v>
      </c>
      <c r="M6348" t="s">
        <v>2170</v>
      </c>
      <c r="N6348">
        <v>1</v>
      </c>
      <c r="O6348">
        <v>37</v>
      </c>
      <c r="P6348">
        <v>0.24</v>
      </c>
      <c r="Q6348">
        <v>15300</v>
      </c>
      <c r="R6348">
        <v>0</v>
      </c>
      <c r="S6348">
        <v>0</v>
      </c>
      <c r="T6348">
        <v>0</v>
      </c>
      <c r="U6348">
        <v>1</v>
      </c>
      <c r="V6348">
        <v>37</v>
      </c>
      <c r="W6348">
        <v>0.24</v>
      </c>
      <c r="X6348">
        <v>0</v>
      </c>
      <c r="Y6348">
        <v>0</v>
      </c>
      <c r="Z6348">
        <v>0</v>
      </c>
      <c r="AA6348">
        <v>0</v>
      </c>
      <c r="AB6348">
        <v>0</v>
      </c>
      <c r="AC6348">
        <v>0</v>
      </c>
      <c r="AD6348">
        <v>0</v>
      </c>
      <c r="AE6348">
        <v>0</v>
      </c>
      <c r="AF6348">
        <v>0</v>
      </c>
      <c r="AG6348" t="s">
        <v>23867</v>
      </c>
      <c r="AH6348" s="21" t="str">
        <f t="shared" si="198"/>
        <v>YR25</v>
      </c>
      <c r="AI6348" s="21">
        <v>216</v>
      </c>
      <c r="AJ6348" s="21">
        <f t="shared" si="199"/>
        <v>99.75816993464052</v>
      </c>
      <c r="AK6348" s="21" t="s">
        <v>2060</v>
      </c>
      <c r="AL6348" t="s">
        <v>2581</v>
      </c>
      <c r="AM6348" s="26" t="s">
        <v>38</v>
      </c>
      <c r="AN6348" t="s">
        <v>2030</v>
      </c>
    </row>
    <row r="6349" spans="1:40" ht="15" hidden="1" thickTop="1" x14ac:dyDescent="0.35">
      <c r="A6349" t="s">
        <v>23904</v>
      </c>
      <c r="B6349" t="s">
        <v>23869</v>
      </c>
      <c r="C6349" t="s">
        <v>2951</v>
      </c>
      <c r="D6349" t="s">
        <v>23870</v>
      </c>
      <c r="E6349" t="s">
        <v>558</v>
      </c>
      <c r="F6349">
        <v>2</v>
      </c>
      <c r="G6349" t="s">
        <v>2524</v>
      </c>
      <c r="H6349" t="s">
        <v>2056</v>
      </c>
      <c r="I6349" t="s">
        <v>2076</v>
      </c>
      <c r="J6349" t="s">
        <v>2532</v>
      </c>
      <c r="K6349" t="s">
        <v>62</v>
      </c>
      <c r="L6349" t="s">
        <v>2058</v>
      </c>
      <c r="M6349" t="s">
        <v>2059</v>
      </c>
      <c r="N6349">
        <v>2</v>
      </c>
      <c r="O6349">
        <v>139</v>
      </c>
      <c r="P6349">
        <v>0.56999999999999995</v>
      </c>
      <c r="Q6349">
        <v>24480</v>
      </c>
      <c r="R6349">
        <v>1</v>
      </c>
      <c r="S6349">
        <v>68</v>
      </c>
      <c r="T6349">
        <v>0.28000000000000003</v>
      </c>
      <c r="U6349">
        <v>1</v>
      </c>
      <c r="V6349">
        <v>71</v>
      </c>
      <c r="W6349">
        <v>0.28999999999999998</v>
      </c>
      <c r="X6349">
        <v>0</v>
      </c>
      <c r="Y6349">
        <v>0</v>
      </c>
      <c r="Z6349">
        <v>0</v>
      </c>
      <c r="AA6349">
        <v>0</v>
      </c>
      <c r="AB6349">
        <v>0</v>
      </c>
      <c r="AC6349">
        <v>0</v>
      </c>
      <c r="AD6349">
        <v>0</v>
      </c>
      <c r="AE6349">
        <v>0</v>
      </c>
      <c r="AF6349">
        <v>0</v>
      </c>
      <c r="AG6349" t="s">
        <v>23871</v>
      </c>
      <c r="AH6349" s="21" t="str">
        <f t="shared" si="198"/>
        <v>YR25</v>
      </c>
      <c r="AI6349" s="21">
        <v>345.36</v>
      </c>
      <c r="AJ6349" s="21">
        <f t="shared" si="199"/>
        <v>99.432189542483655</v>
      </c>
      <c r="AK6349" s="21" t="s">
        <v>2060</v>
      </c>
      <c r="AL6349" t="s">
        <v>2527</v>
      </c>
      <c r="AM6349" s="26" t="s">
        <v>38</v>
      </c>
      <c r="AN6349" t="s">
        <v>2033</v>
      </c>
    </row>
    <row r="6350" spans="1:40" ht="15" hidden="1" thickTop="1" x14ac:dyDescent="0.35">
      <c r="A6350" t="s">
        <v>23908</v>
      </c>
      <c r="B6350" t="s">
        <v>23873</v>
      </c>
      <c r="C6350" t="s">
        <v>3622</v>
      </c>
      <c r="D6350" t="s">
        <v>23874</v>
      </c>
      <c r="E6350" t="s">
        <v>3624</v>
      </c>
      <c r="F6350">
        <v>1</v>
      </c>
      <c r="G6350" t="s">
        <v>2816</v>
      </c>
      <c r="H6350" t="s">
        <v>2620</v>
      </c>
      <c r="I6350" t="s">
        <v>2076</v>
      </c>
      <c r="J6350" t="s">
        <v>2817</v>
      </c>
      <c r="K6350" t="s">
        <v>2818</v>
      </c>
      <c r="L6350" t="s">
        <v>2058</v>
      </c>
      <c r="M6350" t="s">
        <v>2059</v>
      </c>
      <c r="N6350">
        <v>3</v>
      </c>
      <c r="O6350">
        <v>129</v>
      </c>
      <c r="P6350">
        <v>0.53</v>
      </c>
      <c r="Q6350">
        <v>24480</v>
      </c>
      <c r="R6350">
        <v>0</v>
      </c>
      <c r="S6350">
        <v>0</v>
      </c>
      <c r="T6350">
        <v>0</v>
      </c>
      <c r="U6350">
        <v>3</v>
      </c>
      <c r="V6350">
        <v>129</v>
      </c>
      <c r="W6350">
        <v>0.53</v>
      </c>
      <c r="X6350">
        <v>0</v>
      </c>
      <c r="Y6350">
        <v>0</v>
      </c>
      <c r="Z6350">
        <v>0</v>
      </c>
      <c r="AA6350">
        <v>0</v>
      </c>
      <c r="AB6350">
        <v>0</v>
      </c>
      <c r="AC6350">
        <v>0</v>
      </c>
      <c r="AD6350">
        <v>0</v>
      </c>
      <c r="AE6350">
        <v>0</v>
      </c>
      <c r="AF6350">
        <v>0</v>
      </c>
      <c r="AG6350" t="s">
        <v>23875</v>
      </c>
      <c r="AH6350" s="21" t="str">
        <f t="shared" si="198"/>
        <v>YR25</v>
      </c>
      <c r="AI6350" s="21">
        <v>345.36</v>
      </c>
      <c r="AJ6350" s="21">
        <f t="shared" si="199"/>
        <v>99.473039215686271</v>
      </c>
      <c r="AK6350" s="21" t="s">
        <v>2060</v>
      </c>
      <c r="AL6350" t="s">
        <v>2820</v>
      </c>
      <c r="AM6350" s="26" t="s">
        <v>38</v>
      </c>
      <c r="AN6350" t="s">
        <v>2030</v>
      </c>
    </row>
    <row r="6351" spans="1:40" ht="15" hidden="1" thickTop="1" x14ac:dyDescent="0.35">
      <c r="A6351" t="s">
        <v>23912</v>
      </c>
      <c r="B6351" t="s">
        <v>23877</v>
      </c>
      <c r="C6351" t="s">
        <v>5055</v>
      </c>
      <c r="D6351" t="s">
        <v>23878</v>
      </c>
      <c r="E6351" t="s">
        <v>2825</v>
      </c>
      <c r="F6351">
        <v>1</v>
      </c>
      <c r="G6351" t="s">
        <v>2816</v>
      </c>
      <c r="H6351" t="s">
        <v>2620</v>
      </c>
      <c r="I6351" t="s">
        <v>2076</v>
      </c>
      <c r="J6351" t="s">
        <v>2826</v>
      </c>
      <c r="K6351" t="s">
        <v>2827</v>
      </c>
      <c r="L6351" t="s">
        <v>2058</v>
      </c>
      <c r="M6351" t="s">
        <v>2059</v>
      </c>
      <c r="N6351">
        <v>7</v>
      </c>
      <c r="O6351">
        <v>379</v>
      </c>
      <c r="P6351">
        <v>1.55</v>
      </c>
      <c r="Q6351">
        <v>24480</v>
      </c>
      <c r="R6351">
        <v>5</v>
      </c>
      <c r="S6351">
        <v>202</v>
      </c>
      <c r="T6351">
        <v>0.83</v>
      </c>
      <c r="U6351">
        <v>2</v>
      </c>
      <c r="V6351">
        <v>177</v>
      </c>
      <c r="W6351">
        <v>0.72</v>
      </c>
      <c r="X6351">
        <v>0</v>
      </c>
      <c r="Y6351">
        <v>0</v>
      </c>
      <c r="Z6351">
        <v>0</v>
      </c>
      <c r="AA6351">
        <v>0</v>
      </c>
      <c r="AB6351">
        <v>0</v>
      </c>
      <c r="AC6351">
        <v>0</v>
      </c>
      <c r="AD6351">
        <v>0</v>
      </c>
      <c r="AE6351">
        <v>0</v>
      </c>
      <c r="AF6351">
        <v>0</v>
      </c>
      <c r="AG6351" t="s">
        <v>23879</v>
      </c>
      <c r="AH6351" s="21" t="str">
        <f t="shared" si="198"/>
        <v>YR25</v>
      </c>
      <c r="AI6351" s="21">
        <v>345.36</v>
      </c>
      <c r="AJ6351" s="21">
        <f t="shared" si="199"/>
        <v>98.451797385620921</v>
      </c>
      <c r="AK6351" s="21" t="s">
        <v>2063</v>
      </c>
      <c r="AL6351" t="s">
        <v>2829</v>
      </c>
      <c r="AM6351" s="26" t="s">
        <v>38</v>
      </c>
      <c r="AN6351" t="s">
        <v>2030</v>
      </c>
    </row>
    <row r="6352" spans="1:40" ht="15" hidden="1" thickTop="1" x14ac:dyDescent="0.35">
      <c r="A6352" t="s">
        <v>23916</v>
      </c>
      <c r="B6352" t="s">
        <v>23881</v>
      </c>
      <c r="C6352" t="s">
        <v>2697</v>
      </c>
      <c r="D6352" t="s">
        <v>23882</v>
      </c>
      <c r="E6352" t="s">
        <v>2691</v>
      </c>
      <c r="F6352">
        <v>1</v>
      </c>
      <c r="G6352" t="s">
        <v>2576</v>
      </c>
      <c r="H6352" t="s">
        <v>2577</v>
      </c>
      <c r="I6352" t="s">
        <v>2076</v>
      </c>
      <c r="J6352" t="s">
        <v>2699</v>
      </c>
      <c r="K6352" t="s">
        <v>2579</v>
      </c>
      <c r="L6352" t="s">
        <v>2058</v>
      </c>
      <c r="M6352" t="s">
        <v>2059</v>
      </c>
      <c r="N6352">
        <v>0</v>
      </c>
      <c r="O6352">
        <v>0</v>
      </c>
      <c r="P6352">
        <v>0</v>
      </c>
      <c r="Q6352">
        <v>24480</v>
      </c>
      <c r="R6352">
        <v>0</v>
      </c>
      <c r="S6352">
        <v>0</v>
      </c>
      <c r="T6352">
        <v>0</v>
      </c>
      <c r="U6352">
        <v>0</v>
      </c>
      <c r="V6352">
        <v>0</v>
      </c>
      <c r="W6352">
        <v>0</v>
      </c>
      <c r="X6352">
        <v>0</v>
      </c>
      <c r="Y6352">
        <v>0</v>
      </c>
      <c r="Z6352">
        <v>0</v>
      </c>
      <c r="AA6352">
        <v>0</v>
      </c>
      <c r="AB6352">
        <v>0</v>
      </c>
      <c r="AC6352">
        <v>0</v>
      </c>
      <c r="AD6352">
        <v>0</v>
      </c>
      <c r="AE6352">
        <v>0</v>
      </c>
      <c r="AF6352">
        <v>0</v>
      </c>
      <c r="AG6352" t="s">
        <v>23883</v>
      </c>
      <c r="AH6352" s="21" t="str">
        <f t="shared" si="198"/>
        <v>YR25</v>
      </c>
      <c r="AI6352" s="21">
        <v>345.36</v>
      </c>
      <c r="AJ6352" s="21">
        <f t="shared" si="199"/>
        <v>100</v>
      </c>
      <c r="AK6352" s="21" t="s">
        <v>2060</v>
      </c>
      <c r="AL6352" t="s">
        <v>2581</v>
      </c>
      <c r="AM6352" s="26" t="s">
        <v>38</v>
      </c>
      <c r="AN6352" t="s">
        <v>2029</v>
      </c>
    </row>
    <row r="6353" spans="1:40" ht="15" hidden="1" thickTop="1" x14ac:dyDescent="0.35">
      <c r="A6353" t="s">
        <v>23920</v>
      </c>
      <c r="B6353" t="s">
        <v>23885</v>
      </c>
      <c r="C6353" t="s">
        <v>2885</v>
      </c>
      <c r="D6353" t="s">
        <v>23886</v>
      </c>
      <c r="E6353" t="s">
        <v>2608</v>
      </c>
      <c r="F6353">
        <v>1</v>
      </c>
      <c r="G6353" t="s">
        <v>2576</v>
      </c>
      <c r="H6353" t="s">
        <v>2577</v>
      </c>
      <c r="I6353" t="s">
        <v>2076</v>
      </c>
      <c r="J6353" t="s">
        <v>2578</v>
      </c>
      <c r="K6353" t="s">
        <v>2579</v>
      </c>
      <c r="L6353" t="s">
        <v>2058</v>
      </c>
      <c r="M6353" t="s">
        <v>2170</v>
      </c>
      <c r="N6353">
        <v>2</v>
      </c>
      <c r="O6353">
        <v>35</v>
      </c>
      <c r="P6353">
        <v>0.23</v>
      </c>
      <c r="Q6353">
        <v>15300</v>
      </c>
      <c r="R6353">
        <v>1</v>
      </c>
      <c r="S6353">
        <v>19</v>
      </c>
      <c r="T6353">
        <v>0.12</v>
      </c>
      <c r="U6353">
        <v>1</v>
      </c>
      <c r="V6353">
        <v>16</v>
      </c>
      <c r="W6353">
        <v>0.1</v>
      </c>
      <c r="X6353">
        <v>0</v>
      </c>
      <c r="Y6353">
        <v>0</v>
      </c>
      <c r="Z6353">
        <v>0</v>
      </c>
      <c r="AA6353">
        <v>0</v>
      </c>
      <c r="AB6353">
        <v>0</v>
      </c>
      <c r="AC6353">
        <v>0</v>
      </c>
      <c r="AD6353">
        <v>0</v>
      </c>
      <c r="AE6353">
        <v>0</v>
      </c>
      <c r="AF6353">
        <v>0</v>
      </c>
      <c r="AG6353" t="s">
        <v>23887</v>
      </c>
      <c r="AH6353" s="21" t="str">
        <f t="shared" si="198"/>
        <v>YR25</v>
      </c>
      <c r="AI6353" s="21">
        <v>216</v>
      </c>
      <c r="AJ6353" s="21">
        <f t="shared" si="199"/>
        <v>99.771241830065364</v>
      </c>
      <c r="AK6353" s="21" t="s">
        <v>2060</v>
      </c>
      <c r="AL6353" t="s">
        <v>2581</v>
      </c>
      <c r="AM6353" s="26" t="s">
        <v>38</v>
      </c>
      <c r="AN6353" t="s">
        <v>2031</v>
      </c>
    </row>
    <row r="6354" spans="1:40" ht="15" hidden="1" thickTop="1" x14ac:dyDescent="0.35">
      <c r="A6354" t="s">
        <v>2362</v>
      </c>
      <c r="B6354" t="s">
        <v>23889</v>
      </c>
      <c r="C6354" t="s">
        <v>5604</v>
      </c>
      <c r="D6354" t="s">
        <v>23890</v>
      </c>
      <c r="E6354" t="s">
        <v>561</v>
      </c>
      <c r="F6354">
        <v>2</v>
      </c>
      <c r="G6354" t="s">
        <v>2524</v>
      </c>
      <c r="H6354" t="s">
        <v>2056</v>
      </c>
      <c r="I6354" t="s">
        <v>2076</v>
      </c>
      <c r="J6354" t="s">
        <v>3893</v>
      </c>
      <c r="K6354" t="s">
        <v>62</v>
      </c>
      <c r="L6354" t="s">
        <v>2058</v>
      </c>
      <c r="M6354" t="s">
        <v>2059</v>
      </c>
      <c r="N6354">
        <v>5</v>
      </c>
      <c r="O6354">
        <v>170</v>
      </c>
      <c r="P6354">
        <v>0.69</v>
      </c>
      <c r="Q6354">
        <v>24480</v>
      </c>
      <c r="R6354">
        <v>1</v>
      </c>
      <c r="S6354">
        <v>40</v>
      </c>
      <c r="T6354">
        <v>0.16</v>
      </c>
      <c r="U6354">
        <v>3</v>
      </c>
      <c r="V6354">
        <v>108</v>
      </c>
      <c r="W6354">
        <v>0.44</v>
      </c>
      <c r="X6354">
        <v>1</v>
      </c>
      <c r="Y6354">
        <v>22</v>
      </c>
      <c r="Z6354">
        <v>0.09</v>
      </c>
      <c r="AA6354">
        <v>0</v>
      </c>
      <c r="AB6354">
        <v>0</v>
      </c>
      <c r="AC6354">
        <v>0</v>
      </c>
      <c r="AD6354">
        <v>0</v>
      </c>
      <c r="AE6354">
        <v>0</v>
      </c>
      <c r="AF6354">
        <v>0</v>
      </c>
      <c r="AG6354" t="s">
        <v>23891</v>
      </c>
      <c r="AH6354" s="21" t="str">
        <f t="shared" si="198"/>
        <v>YR25</v>
      </c>
      <c r="AI6354" s="21">
        <v>345.36</v>
      </c>
      <c r="AJ6354" s="21">
        <f t="shared" si="199"/>
        <v>99.305555555555557</v>
      </c>
      <c r="AK6354" s="21" t="s">
        <v>2060</v>
      </c>
      <c r="AL6354" t="s">
        <v>2527</v>
      </c>
      <c r="AM6354" s="26" t="s">
        <v>38</v>
      </c>
      <c r="AN6354" t="s">
        <v>2032</v>
      </c>
    </row>
    <row r="6355" spans="1:40" ht="15" hidden="1" thickTop="1" x14ac:dyDescent="0.35">
      <c r="A6355" t="s">
        <v>23924</v>
      </c>
      <c r="B6355" t="s">
        <v>23893</v>
      </c>
      <c r="C6355" t="s">
        <v>5566</v>
      </c>
      <c r="D6355" t="s">
        <v>23894</v>
      </c>
      <c r="E6355" t="s">
        <v>3539</v>
      </c>
      <c r="F6355">
        <v>1</v>
      </c>
      <c r="G6355" t="s">
        <v>2682</v>
      </c>
      <c r="H6355" t="s">
        <v>2620</v>
      </c>
      <c r="I6355" t="s">
        <v>2076</v>
      </c>
      <c r="J6355" t="s">
        <v>5568</v>
      </c>
      <c r="K6355" t="s">
        <v>2684</v>
      </c>
      <c r="L6355" t="s">
        <v>2058</v>
      </c>
      <c r="M6355" t="s">
        <v>2059</v>
      </c>
      <c r="N6355">
        <v>7</v>
      </c>
      <c r="O6355">
        <v>167</v>
      </c>
      <c r="P6355">
        <v>0.68</v>
      </c>
      <c r="Q6355">
        <v>24480</v>
      </c>
      <c r="R6355">
        <v>4</v>
      </c>
      <c r="S6355">
        <v>65</v>
      </c>
      <c r="T6355">
        <v>0.27</v>
      </c>
      <c r="U6355">
        <v>3</v>
      </c>
      <c r="V6355">
        <v>102</v>
      </c>
      <c r="W6355">
        <v>0.42</v>
      </c>
      <c r="X6355">
        <v>0</v>
      </c>
      <c r="Y6355">
        <v>0</v>
      </c>
      <c r="Z6355">
        <v>0</v>
      </c>
      <c r="AA6355">
        <v>0</v>
      </c>
      <c r="AB6355">
        <v>0</v>
      </c>
      <c r="AC6355">
        <v>0</v>
      </c>
      <c r="AD6355">
        <v>0</v>
      </c>
      <c r="AE6355">
        <v>0</v>
      </c>
      <c r="AF6355">
        <v>0</v>
      </c>
      <c r="AG6355" t="s">
        <v>23895</v>
      </c>
      <c r="AH6355" s="21" t="str">
        <f t="shared" si="198"/>
        <v>YR25</v>
      </c>
      <c r="AI6355" s="21">
        <v>345.36</v>
      </c>
      <c r="AJ6355" s="21">
        <f t="shared" si="199"/>
        <v>99.317810457516345</v>
      </c>
      <c r="AK6355" s="21" t="s">
        <v>2060</v>
      </c>
      <c r="AL6355" t="s">
        <v>2686</v>
      </c>
      <c r="AM6355" s="26" t="s">
        <v>38</v>
      </c>
      <c r="AN6355" t="s">
        <v>2030</v>
      </c>
    </row>
    <row r="6356" spans="1:40" ht="15" hidden="1" thickTop="1" x14ac:dyDescent="0.35">
      <c r="A6356" t="s">
        <v>23928</v>
      </c>
      <c r="B6356" t="s">
        <v>23897</v>
      </c>
      <c r="C6356" t="s">
        <v>3954</v>
      </c>
      <c r="D6356" t="s">
        <v>23898</v>
      </c>
      <c r="E6356" t="s">
        <v>561</v>
      </c>
      <c r="F6356">
        <v>1</v>
      </c>
      <c r="G6356" t="s">
        <v>2524</v>
      </c>
      <c r="H6356" t="s">
        <v>2056</v>
      </c>
      <c r="I6356" t="s">
        <v>2076</v>
      </c>
      <c r="J6356" t="s">
        <v>3956</v>
      </c>
      <c r="K6356" t="s">
        <v>62</v>
      </c>
      <c r="L6356" t="s">
        <v>2058</v>
      </c>
      <c r="M6356" t="s">
        <v>2059</v>
      </c>
      <c r="N6356">
        <v>10</v>
      </c>
      <c r="O6356">
        <v>248</v>
      </c>
      <c r="P6356">
        <v>1.01</v>
      </c>
      <c r="Q6356">
        <v>24480</v>
      </c>
      <c r="R6356">
        <v>0</v>
      </c>
      <c r="S6356">
        <v>0</v>
      </c>
      <c r="T6356">
        <v>0</v>
      </c>
      <c r="U6356">
        <v>6</v>
      </c>
      <c r="V6356">
        <v>175</v>
      </c>
      <c r="W6356">
        <v>0.71</v>
      </c>
      <c r="X6356">
        <v>0</v>
      </c>
      <c r="Y6356">
        <v>0</v>
      </c>
      <c r="Z6356">
        <v>0</v>
      </c>
      <c r="AA6356">
        <v>4</v>
      </c>
      <c r="AB6356">
        <v>73</v>
      </c>
      <c r="AC6356">
        <v>0.3</v>
      </c>
      <c r="AD6356">
        <v>0</v>
      </c>
      <c r="AE6356">
        <v>0</v>
      </c>
      <c r="AF6356">
        <v>0</v>
      </c>
      <c r="AG6356" t="s">
        <v>23899</v>
      </c>
      <c r="AH6356" s="21" t="str">
        <f t="shared" si="198"/>
        <v>YR25</v>
      </c>
      <c r="AI6356" s="21">
        <v>345.36</v>
      </c>
      <c r="AJ6356" s="21">
        <f t="shared" si="199"/>
        <v>98.986928104575156</v>
      </c>
      <c r="AK6356" s="21" t="s">
        <v>2063</v>
      </c>
      <c r="AL6356" t="s">
        <v>2527</v>
      </c>
      <c r="AM6356" s="26" t="s">
        <v>38</v>
      </c>
      <c r="AN6356" t="s">
        <v>2033</v>
      </c>
    </row>
    <row r="6357" spans="1:40" ht="15" hidden="1" thickTop="1" x14ac:dyDescent="0.35">
      <c r="A6357" t="s">
        <v>23932</v>
      </c>
      <c r="B6357" t="s">
        <v>23901</v>
      </c>
      <c r="C6357" t="s">
        <v>3072</v>
      </c>
      <c r="D6357" t="s">
        <v>23902</v>
      </c>
      <c r="E6357" t="s">
        <v>2825</v>
      </c>
      <c r="F6357">
        <v>1</v>
      </c>
      <c r="G6357" t="s">
        <v>2816</v>
      </c>
      <c r="H6357" t="s">
        <v>2620</v>
      </c>
      <c r="I6357" t="s">
        <v>2076</v>
      </c>
      <c r="J6357" t="s">
        <v>2826</v>
      </c>
      <c r="K6357" t="s">
        <v>2827</v>
      </c>
      <c r="L6357" t="s">
        <v>2058</v>
      </c>
      <c r="M6357" t="s">
        <v>2059</v>
      </c>
      <c r="N6357">
        <v>18</v>
      </c>
      <c r="O6357">
        <v>830</v>
      </c>
      <c r="P6357">
        <v>3.39</v>
      </c>
      <c r="Q6357">
        <v>24480</v>
      </c>
      <c r="R6357">
        <v>4</v>
      </c>
      <c r="S6357">
        <v>173</v>
      </c>
      <c r="T6357">
        <v>0.71</v>
      </c>
      <c r="U6357">
        <v>14</v>
      </c>
      <c r="V6357">
        <v>657</v>
      </c>
      <c r="W6357">
        <v>2.68</v>
      </c>
      <c r="X6357">
        <v>0</v>
      </c>
      <c r="Y6357">
        <v>0</v>
      </c>
      <c r="Z6357">
        <v>0</v>
      </c>
      <c r="AA6357">
        <v>0</v>
      </c>
      <c r="AB6357">
        <v>0</v>
      </c>
      <c r="AC6357">
        <v>0</v>
      </c>
      <c r="AD6357">
        <v>0</v>
      </c>
      <c r="AE6357">
        <v>0</v>
      </c>
      <c r="AF6357">
        <v>0</v>
      </c>
      <c r="AG6357" t="s">
        <v>23903</v>
      </c>
      <c r="AH6357" s="21" t="str">
        <f t="shared" si="198"/>
        <v>YR25</v>
      </c>
      <c r="AI6357" s="21">
        <v>345.36</v>
      </c>
      <c r="AJ6357" s="21">
        <f t="shared" si="199"/>
        <v>96.609477124183002</v>
      </c>
      <c r="AK6357" s="21" t="s">
        <v>2063</v>
      </c>
      <c r="AL6357" t="s">
        <v>2829</v>
      </c>
      <c r="AM6357" s="26" t="s">
        <v>38</v>
      </c>
      <c r="AN6357" t="s">
        <v>2032</v>
      </c>
    </row>
    <row r="6358" spans="1:40" ht="15" hidden="1" thickTop="1" x14ac:dyDescent="0.35">
      <c r="A6358" t="s">
        <v>23936</v>
      </c>
      <c r="B6358" t="s">
        <v>23905</v>
      </c>
      <c r="C6358" t="s">
        <v>4072</v>
      </c>
      <c r="D6358" t="s">
        <v>23906</v>
      </c>
      <c r="E6358" t="s">
        <v>3440</v>
      </c>
      <c r="F6358">
        <v>1</v>
      </c>
      <c r="G6358" t="s">
        <v>2609</v>
      </c>
      <c r="H6358" t="s">
        <v>2577</v>
      </c>
      <c r="I6358" t="s">
        <v>2076</v>
      </c>
      <c r="J6358" t="s">
        <v>2610</v>
      </c>
      <c r="K6358" t="s">
        <v>2611</v>
      </c>
      <c r="L6358" t="s">
        <v>2058</v>
      </c>
      <c r="M6358" t="s">
        <v>2170</v>
      </c>
      <c r="N6358">
        <v>2</v>
      </c>
      <c r="O6358">
        <v>85</v>
      </c>
      <c r="P6358">
        <v>0.56000000000000005</v>
      </c>
      <c r="Q6358">
        <v>15300</v>
      </c>
      <c r="R6358">
        <v>0</v>
      </c>
      <c r="S6358">
        <v>0</v>
      </c>
      <c r="T6358">
        <v>0</v>
      </c>
      <c r="U6358">
        <v>2</v>
      </c>
      <c r="V6358">
        <v>85</v>
      </c>
      <c r="W6358">
        <v>0.56000000000000005</v>
      </c>
      <c r="X6358">
        <v>0</v>
      </c>
      <c r="Y6358">
        <v>0</v>
      </c>
      <c r="Z6358">
        <v>0</v>
      </c>
      <c r="AA6358">
        <v>0</v>
      </c>
      <c r="AB6358">
        <v>0</v>
      </c>
      <c r="AC6358">
        <v>0</v>
      </c>
      <c r="AD6358">
        <v>0</v>
      </c>
      <c r="AE6358">
        <v>0</v>
      </c>
      <c r="AF6358">
        <v>0</v>
      </c>
      <c r="AG6358" t="s">
        <v>23907</v>
      </c>
      <c r="AH6358" s="21" t="str">
        <f t="shared" si="198"/>
        <v>YR25</v>
      </c>
      <c r="AI6358" s="21">
        <v>216</v>
      </c>
      <c r="AJ6358" s="21">
        <f t="shared" si="199"/>
        <v>99.444444444444443</v>
      </c>
      <c r="AK6358" s="21" t="s">
        <v>2060</v>
      </c>
      <c r="AL6358" t="s">
        <v>2581</v>
      </c>
      <c r="AM6358" s="26" t="s">
        <v>38</v>
      </c>
      <c r="AN6358" t="s">
        <v>2031</v>
      </c>
    </row>
    <row r="6359" spans="1:40" ht="15" hidden="1" thickTop="1" x14ac:dyDescent="0.35">
      <c r="A6359" t="s">
        <v>23940</v>
      </c>
      <c r="B6359" t="s">
        <v>23909</v>
      </c>
      <c r="C6359" t="s">
        <v>5561</v>
      </c>
      <c r="D6359" t="s">
        <v>23910</v>
      </c>
      <c r="E6359" t="s">
        <v>2575</v>
      </c>
      <c r="F6359">
        <v>1</v>
      </c>
      <c r="G6359" t="s">
        <v>2576</v>
      </c>
      <c r="H6359" t="s">
        <v>2577</v>
      </c>
      <c r="I6359" t="s">
        <v>2076</v>
      </c>
      <c r="J6359" t="s">
        <v>2578</v>
      </c>
      <c r="K6359" t="s">
        <v>2579</v>
      </c>
      <c r="L6359" t="s">
        <v>2058</v>
      </c>
      <c r="M6359" t="s">
        <v>2059</v>
      </c>
      <c r="N6359">
        <v>2</v>
      </c>
      <c r="O6359">
        <v>26</v>
      </c>
      <c r="P6359">
        <v>0.11</v>
      </c>
      <c r="Q6359">
        <v>24480</v>
      </c>
      <c r="R6359">
        <v>2</v>
      </c>
      <c r="S6359">
        <v>26</v>
      </c>
      <c r="T6359">
        <v>0.11</v>
      </c>
      <c r="U6359">
        <v>0</v>
      </c>
      <c r="V6359">
        <v>0</v>
      </c>
      <c r="W6359">
        <v>0</v>
      </c>
      <c r="X6359">
        <v>0</v>
      </c>
      <c r="Y6359">
        <v>0</v>
      </c>
      <c r="Z6359">
        <v>0</v>
      </c>
      <c r="AA6359">
        <v>0</v>
      </c>
      <c r="AB6359">
        <v>0</v>
      </c>
      <c r="AC6359">
        <v>0</v>
      </c>
      <c r="AD6359">
        <v>0</v>
      </c>
      <c r="AE6359">
        <v>0</v>
      </c>
      <c r="AF6359">
        <v>0</v>
      </c>
      <c r="AG6359" t="s">
        <v>23911</v>
      </c>
      <c r="AH6359" s="21" t="str">
        <f t="shared" si="198"/>
        <v>YR25</v>
      </c>
      <c r="AI6359" s="21">
        <v>345.36</v>
      </c>
      <c r="AJ6359" s="21">
        <f t="shared" si="199"/>
        <v>99.893790849673209</v>
      </c>
      <c r="AK6359" s="21" t="s">
        <v>2060</v>
      </c>
      <c r="AL6359" t="s">
        <v>2581</v>
      </c>
      <c r="AM6359" s="26" t="s">
        <v>38</v>
      </c>
      <c r="AN6359" t="s">
        <v>2031</v>
      </c>
    </row>
    <row r="6360" spans="1:40" ht="15" hidden="1" thickTop="1" x14ac:dyDescent="0.35">
      <c r="A6360" t="s">
        <v>2365</v>
      </c>
      <c r="B6360" t="s">
        <v>23913</v>
      </c>
      <c r="C6360" t="s">
        <v>4190</v>
      </c>
      <c r="D6360" t="s">
        <v>23914</v>
      </c>
      <c r="E6360" t="s">
        <v>2691</v>
      </c>
      <c r="F6360">
        <v>1</v>
      </c>
      <c r="G6360" t="s">
        <v>2600</v>
      </c>
      <c r="H6360" t="s">
        <v>2577</v>
      </c>
      <c r="I6360" t="s">
        <v>2076</v>
      </c>
      <c r="J6360" t="s">
        <v>2692</v>
      </c>
      <c r="K6360" t="s">
        <v>2635</v>
      </c>
      <c r="L6360" t="s">
        <v>2058</v>
      </c>
      <c r="M6360" t="s">
        <v>2059</v>
      </c>
      <c r="N6360">
        <v>2</v>
      </c>
      <c r="O6360">
        <v>52</v>
      </c>
      <c r="P6360">
        <v>0.21</v>
      </c>
      <c r="Q6360">
        <v>24480</v>
      </c>
      <c r="R6360">
        <v>1</v>
      </c>
      <c r="S6360">
        <v>26</v>
      </c>
      <c r="T6360">
        <v>0.11</v>
      </c>
      <c r="U6360">
        <v>1</v>
      </c>
      <c r="V6360">
        <v>26</v>
      </c>
      <c r="W6360">
        <v>0.11</v>
      </c>
      <c r="X6360">
        <v>0</v>
      </c>
      <c r="Y6360">
        <v>0</v>
      </c>
      <c r="Z6360">
        <v>0</v>
      </c>
      <c r="AA6360">
        <v>0</v>
      </c>
      <c r="AB6360">
        <v>0</v>
      </c>
      <c r="AC6360">
        <v>0</v>
      </c>
      <c r="AD6360">
        <v>0</v>
      </c>
      <c r="AE6360">
        <v>0</v>
      </c>
      <c r="AF6360">
        <v>0</v>
      </c>
      <c r="AG6360" t="s">
        <v>23915</v>
      </c>
      <c r="AH6360" s="21" t="str">
        <f t="shared" si="198"/>
        <v>YR25</v>
      </c>
      <c r="AI6360" s="21">
        <v>345.36</v>
      </c>
      <c r="AJ6360" s="21">
        <f t="shared" si="199"/>
        <v>99.787581699346404</v>
      </c>
      <c r="AK6360" s="21" t="s">
        <v>2060</v>
      </c>
      <c r="AL6360" t="s">
        <v>2581</v>
      </c>
      <c r="AM6360" s="26" t="s">
        <v>38</v>
      </c>
      <c r="AN6360" t="s">
        <v>2031</v>
      </c>
    </row>
    <row r="6361" spans="1:40" ht="15" hidden="1" thickTop="1" x14ac:dyDescent="0.35">
      <c r="A6361" t="s">
        <v>23944</v>
      </c>
      <c r="B6361" t="s">
        <v>23917</v>
      </c>
      <c r="C6361" t="s">
        <v>2584</v>
      </c>
      <c r="D6361" t="s">
        <v>23918</v>
      </c>
      <c r="E6361" t="s">
        <v>64</v>
      </c>
      <c r="F6361">
        <v>2</v>
      </c>
      <c r="G6361" t="s">
        <v>2524</v>
      </c>
      <c r="H6361" t="s">
        <v>2056</v>
      </c>
      <c r="I6361" t="s">
        <v>2076</v>
      </c>
      <c r="J6361" t="s">
        <v>2586</v>
      </c>
      <c r="K6361" t="s">
        <v>62</v>
      </c>
      <c r="L6361" t="s">
        <v>2058</v>
      </c>
      <c r="M6361" t="s">
        <v>2059</v>
      </c>
      <c r="N6361">
        <v>3</v>
      </c>
      <c r="O6361">
        <v>170</v>
      </c>
      <c r="P6361">
        <v>0.69</v>
      </c>
      <c r="Q6361">
        <v>24480</v>
      </c>
      <c r="R6361">
        <v>2</v>
      </c>
      <c r="S6361">
        <v>115</v>
      </c>
      <c r="T6361">
        <v>0.47</v>
      </c>
      <c r="U6361">
        <v>1</v>
      </c>
      <c r="V6361">
        <v>55</v>
      </c>
      <c r="W6361">
        <v>0.22</v>
      </c>
      <c r="X6361">
        <v>0</v>
      </c>
      <c r="Y6361">
        <v>0</v>
      </c>
      <c r="Z6361">
        <v>0</v>
      </c>
      <c r="AA6361">
        <v>0</v>
      </c>
      <c r="AB6361">
        <v>0</v>
      </c>
      <c r="AC6361">
        <v>0</v>
      </c>
      <c r="AD6361">
        <v>0</v>
      </c>
      <c r="AE6361">
        <v>0</v>
      </c>
      <c r="AF6361">
        <v>0</v>
      </c>
      <c r="AG6361" t="s">
        <v>23919</v>
      </c>
      <c r="AH6361" s="21" t="str">
        <f t="shared" si="198"/>
        <v>YR25</v>
      </c>
      <c r="AI6361" s="21">
        <v>345.36</v>
      </c>
      <c r="AJ6361" s="21">
        <f t="shared" si="199"/>
        <v>99.305555555555557</v>
      </c>
      <c r="AK6361" s="21" t="s">
        <v>2060</v>
      </c>
      <c r="AL6361" t="s">
        <v>2527</v>
      </c>
      <c r="AM6361" s="26" t="s">
        <v>38</v>
      </c>
      <c r="AN6361" t="s">
        <v>2030</v>
      </c>
    </row>
    <row r="6362" spans="1:40" ht="15" hidden="1" thickTop="1" x14ac:dyDescent="0.35">
      <c r="A6362" t="s">
        <v>23947</v>
      </c>
      <c r="B6362" t="s">
        <v>23921</v>
      </c>
      <c r="C6362" t="s">
        <v>2813</v>
      </c>
      <c r="D6362" t="s">
        <v>23922</v>
      </c>
      <c r="E6362" t="s">
        <v>3624</v>
      </c>
      <c r="F6362">
        <v>1</v>
      </c>
      <c r="G6362" t="s">
        <v>2816</v>
      </c>
      <c r="H6362" t="s">
        <v>2620</v>
      </c>
      <c r="I6362" t="s">
        <v>2076</v>
      </c>
      <c r="J6362" t="s">
        <v>2817</v>
      </c>
      <c r="K6362" t="s">
        <v>2818</v>
      </c>
      <c r="L6362" t="s">
        <v>2058</v>
      </c>
      <c r="M6362" t="s">
        <v>2059</v>
      </c>
      <c r="N6362">
        <v>10</v>
      </c>
      <c r="O6362">
        <v>397</v>
      </c>
      <c r="P6362">
        <v>1.62</v>
      </c>
      <c r="Q6362">
        <v>24480</v>
      </c>
      <c r="R6362">
        <v>4</v>
      </c>
      <c r="S6362">
        <v>157</v>
      </c>
      <c r="T6362">
        <v>0.64</v>
      </c>
      <c r="U6362">
        <v>3</v>
      </c>
      <c r="V6362">
        <v>79</v>
      </c>
      <c r="W6362">
        <v>0.32</v>
      </c>
      <c r="X6362">
        <v>1</v>
      </c>
      <c r="Y6362">
        <v>85</v>
      </c>
      <c r="Z6362">
        <v>0.35</v>
      </c>
      <c r="AA6362">
        <v>2</v>
      </c>
      <c r="AB6362">
        <v>76</v>
      </c>
      <c r="AC6362">
        <v>0.31</v>
      </c>
      <c r="AD6362">
        <v>0</v>
      </c>
      <c r="AE6362">
        <v>0</v>
      </c>
      <c r="AF6362">
        <v>0</v>
      </c>
      <c r="AG6362" t="s">
        <v>23923</v>
      </c>
      <c r="AH6362" s="21" t="str">
        <f t="shared" si="198"/>
        <v>YR25</v>
      </c>
      <c r="AI6362" s="21">
        <v>345.36</v>
      </c>
      <c r="AJ6362" s="21">
        <f t="shared" si="199"/>
        <v>98.378267973856211</v>
      </c>
      <c r="AK6362" s="21" t="s">
        <v>2063</v>
      </c>
      <c r="AL6362" t="s">
        <v>2820</v>
      </c>
      <c r="AM6362" s="26" t="s">
        <v>38</v>
      </c>
      <c r="AN6362" t="s">
        <v>2030</v>
      </c>
    </row>
    <row r="6363" spans="1:40" ht="15" hidden="1" thickTop="1" x14ac:dyDescent="0.35">
      <c r="A6363" t="s">
        <v>23951</v>
      </c>
      <c r="B6363" t="s">
        <v>2363</v>
      </c>
      <c r="C6363" t="s">
        <v>71</v>
      </c>
      <c r="D6363" t="s">
        <v>2364</v>
      </c>
      <c r="E6363" t="s">
        <v>72</v>
      </c>
      <c r="F6363">
        <v>1</v>
      </c>
      <c r="G6363" t="s">
        <v>2055</v>
      </c>
      <c r="H6363" t="s">
        <v>2056</v>
      </c>
      <c r="I6363" t="s">
        <v>2076</v>
      </c>
      <c r="J6363" t="s">
        <v>73</v>
      </c>
      <c r="K6363" t="s">
        <v>68</v>
      </c>
      <c r="L6363" t="s">
        <v>2058</v>
      </c>
      <c r="M6363" t="s">
        <v>2059</v>
      </c>
      <c r="N6363">
        <v>5</v>
      </c>
      <c r="O6363">
        <v>266</v>
      </c>
      <c r="P6363">
        <v>1.0900000000000001</v>
      </c>
      <c r="Q6363">
        <v>24480</v>
      </c>
      <c r="R6363">
        <v>0</v>
      </c>
      <c r="S6363">
        <v>0</v>
      </c>
      <c r="T6363">
        <v>0</v>
      </c>
      <c r="U6363">
        <v>5</v>
      </c>
      <c r="V6363">
        <v>266</v>
      </c>
      <c r="W6363">
        <v>1.0900000000000001</v>
      </c>
      <c r="X6363">
        <v>0</v>
      </c>
      <c r="Y6363">
        <v>0</v>
      </c>
      <c r="Z6363">
        <v>0</v>
      </c>
      <c r="AA6363">
        <v>0</v>
      </c>
      <c r="AB6363">
        <v>0</v>
      </c>
      <c r="AC6363">
        <v>0</v>
      </c>
      <c r="AD6363">
        <v>0</v>
      </c>
      <c r="AE6363">
        <v>0</v>
      </c>
      <c r="AF6363">
        <v>0</v>
      </c>
      <c r="AG6363" t="s">
        <v>509</v>
      </c>
      <c r="AH6363" s="21" t="str">
        <f t="shared" si="198"/>
        <v>YR25</v>
      </c>
      <c r="AI6363" s="21">
        <v>345.36</v>
      </c>
      <c r="AJ6363" s="21">
        <f t="shared" si="199"/>
        <v>98.91339869281046</v>
      </c>
      <c r="AK6363" s="21" t="s">
        <v>2063</v>
      </c>
      <c r="AL6363" t="s">
        <v>75</v>
      </c>
      <c r="AM6363" s="26" t="s">
        <v>38</v>
      </c>
      <c r="AN6363" t="s">
        <v>2031</v>
      </c>
    </row>
    <row r="6364" spans="1:40" ht="15" hidden="1" thickTop="1" x14ac:dyDescent="0.35">
      <c r="A6364" t="s">
        <v>23955</v>
      </c>
      <c r="B6364" t="s">
        <v>23925</v>
      </c>
      <c r="C6364" t="s">
        <v>2734</v>
      </c>
      <c r="D6364" t="s">
        <v>23926</v>
      </c>
      <c r="E6364" t="s">
        <v>2575</v>
      </c>
      <c r="F6364">
        <v>1</v>
      </c>
      <c r="G6364" t="s">
        <v>2576</v>
      </c>
      <c r="H6364" t="s">
        <v>2577</v>
      </c>
      <c r="I6364" t="s">
        <v>2076</v>
      </c>
      <c r="J6364" t="s">
        <v>2699</v>
      </c>
      <c r="K6364" t="s">
        <v>2579</v>
      </c>
      <c r="L6364" t="s">
        <v>30320</v>
      </c>
      <c r="M6364" t="s">
        <v>2170</v>
      </c>
      <c r="N6364">
        <v>1</v>
      </c>
      <c r="O6364">
        <v>12</v>
      </c>
      <c r="P6364">
        <v>0.1</v>
      </c>
      <c r="Q6364">
        <v>11700</v>
      </c>
      <c r="R6364">
        <v>1</v>
      </c>
      <c r="S6364">
        <v>12</v>
      </c>
      <c r="T6364">
        <v>0.1</v>
      </c>
      <c r="U6364">
        <v>0</v>
      </c>
      <c r="V6364">
        <v>0</v>
      </c>
      <c r="W6364">
        <v>0</v>
      </c>
      <c r="X6364">
        <v>0</v>
      </c>
      <c r="Y6364">
        <v>0</v>
      </c>
      <c r="Z6364">
        <v>0</v>
      </c>
      <c r="AA6364">
        <v>0</v>
      </c>
      <c r="AB6364">
        <v>0</v>
      </c>
      <c r="AC6364">
        <v>0</v>
      </c>
      <c r="AD6364">
        <v>0</v>
      </c>
      <c r="AE6364">
        <v>0</v>
      </c>
      <c r="AF6364">
        <v>0</v>
      </c>
      <c r="AG6364" t="s">
        <v>23927</v>
      </c>
      <c r="AH6364" s="21" t="str">
        <f t="shared" si="198"/>
        <v>YR25</v>
      </c>
      <c r="AI6364" s="21">
        <v>216</v>
      </c>
      <c r="AJ6364" s="21">
        <f t="shared" si="199"/>
        <v>99.897435897435898</v>
      </c>
      <c r="AK6364" s="21" t="s">
        <v>2060</v>
      </c>
      <c r="AL6364" t="s">
        <v>2581</v>
      </c>
      <c r="AM6364" s="26" t="s">
        <v>38</v>
      </c>
      <c r="AN6364" t="s">
        <v>2030</v>
      </c>
    </row>
    <row r="6365" spans="1:40" ht="15" hidden="1" thickTop="1" x14ac:dyDescent="0.35">
      <c r="A6365" t="s">
        <v>23959</v>
      </c>
      <c r="B6365" t="s">
        <v>23929</v>
      </c>
      <c r="C6365" t="s">
        <v>5561</v>
      </c>
      <c r="D6365" t="s">
        <v>23930</v>
      </c>
      <c r="E6365" t="s">
        <v>2575</v>
      </c>
      <c r="F6365">
        <v>1</v>
      </c>
      <c r="G6365" t="s">
        <v>2576</v>
      </c>
      <c r="H6365" t="s">
        <v>2577</v>
      </c>
      <c r="I6365" t="s">
        <v>2076</v>
      </c>
      <c r="J6365" t="s">
        <v>2578</v>
      </c>
      <c r="K6365" t="s">
        <v>2579</v>
      </c>
      <c r="L6365" t="s">
        <v>2058</v>
      </c>
      <c r="M6365" t="s">
        <v>2059</v>
      </c>
      <c r="N6365">
        <v>0</v>
      </c>
      <c r="O6365">
        <v>0</v>
      </c>
      <c r="P6365">
        <v>0</v>
      </c>
      <c r="Q6365">
        <v>24480</v>
      </c>
      <c r="R6365">
        <v>0</v>
      </c>
      <c r="S6365">
        <v>0</v>
      </c>
      <c r="T6365">
        <v>0</v>
      </c>
      <c r="U6365">
        <v>0</v>
      </c>
      <c r="V6365">
        <v>0</v>
      </c>
      <c r="W6365">
        <v>0</v>
      </c>
      <c r="X6365">
        <v>0</v>
      </c>
      <c r="Y6365">
        <v>0</v>
      </c>
      <c r="Z6365">
        <v>0</v>
      </c>
      <c r="AA6365">
        <v>0</v>
      </c>
      <c r="AB6365">
        <v>0</v>
      </c>
      <c r="AC6365">
        <v>0</v>
      </c>
      <c r="AD6365">
        <v>0</v>
      </c>
      <c r="AE6365">
        <v>0</v>
      </c>
      <c r="AF6365">
        <v>0</v>
      </c>
      <c r="AG6365" t="s">
        <v>23931</v>
      </c>
      <c r="AH6365" s="21" t="str">
        <f t="shared" si="198"/>
        <v>YR25</v>
      </c>
      <c r="AI6365" s="21">
        <v>345.36</v>
      </c>
      <c r="AJ6365" s="21">
        <f t="shared" si="199"/>
        <v>100</v>
      </c>
      <c r="AK6365" s="21" t="s">
        <v>2060</v>
      </c>
      <c r="AL6365" t="s">
        <v>2581</v>
      </c>
      <c r="AM6365" s="26" t="s">
        <v>38</v>
      </c>
      <c r="AN6365" t="s">
        <v>2029</v>
      </c>
    </row>
    <row r="6366" spans="1:40" ht="15" hidden="1" thickTop="1" x14ac:dyDescent="0.35">
      <c r="A6366" t="s">
        <v>23963</v>
      </c>
      <c r="B6366" t="s">
        <v>23933</v>
      </c>
      <c r="C6366" t="s">
        <v>4190</v>
      </c>
      <c r="D6366" t="s">
        <v>23934</v>
      </c>
      <c r="E6366" t="s">
        <v>2691</v>
      </c>
      <c r="F6366">
        <v>1</v>
      </c>
      <c r="G6366" t="s">
        <v>2600</v>
      </c>
      <c r="H6366" t="s">
        <v>2577</v>
      </c>
      <c r="I6366" t="s">
        <v>2076</v>
      </c>
      <c r="J6366" t="s">
        <v>2692</v>
      </c>
      <c r="K6366" t="s">
        <v>2635</v>
      </c>
      <c r="L6366" t="s">
        <v>2058</v>
      </c>
      <c r="M6366" t="s">
        <v>2059</v>
      </c>
      <c r="N6366">
        <v>6</v>
      </c>
      <c r="O6366">
        <v>383</v>
      </c>
      <c r="P6366">
        <v>1.56</v>
      </c>
      <c r="Q6366">
        <v>24480</v>
      </c>
      <c r="R6366">
        <v>2</v>
      </c>
      <c r="S6366">
        <v>138</v>
      </c>
      <c r="T6366">
        <v>0.56000000000000005</v>
      </c>
      <c r="U6366">
        <v>4</v>
      </c>
      <c r="V6366">
        <v>245</v>
      </c>
      <c r="W6366">
        <v>1</v>
      </c>
      <c r="X6366">
        <v>0</v>
      </c>
      <c r="Y6366">
        <v>0</v>
      </c>
      <c r="Z6366">
        <v>0</v>
      </c>
      <c r="AA6366">
        <v>0</v>
      </c>
      <c r="AB6366">
        <v>0</v>
      </c>
      <c r="AC6366">
        <v>0</v>
      </c>
      <c r="AD6366">
        <v>0</v>
      </c>
      <c r="AE6366">
        <v>0</v>
      </c>
      <c r="AF6366">
        <v>0</v>
      </c>
      <c r="AG6366" t="s">
        <v>23935</v>
      </c>
      <c r="AH6366" s="21" t="str">
        <f t="shared" si="198"/>
        <v>YR25</v>
      </c>
      <c r="AI6366" s="21">
        <v>345.36</v>
      </c>
      <c r="AJ6366" s="21">
        <f t="shared" si="199"/>
        <v>98.435457516339866</v>
      </c>
      <c r="AK6366" s="21" t="s">
        <v>2063</v>
      </c>
      <c r="AL6366" t="s">
        <v>2581</v>
      </c>
      <c r="AM6366" s="26" t="s">
        <v>38</v>
      </c>
      <c r="AN6366" t="s">
        <v>2032</v>
      </c>
    </row>
    <row r="6367" spans="1:40" ht="15" hidden="1" thickTop="1" x14ac:dyDescent="0.35">
      <c r="A6367" t="s">
        <v>23967</v>
      </c>
      <c r="B6367" t="s">
        <v>23937</v>
      </c>
      <c r="C6367" t="s">
        <v>5456</v>
      </c>
      <c r="D6367" t="s">
        <v>23938</v>
      </c>
      <c r="E6367" t="s">
        <v>146</v>
      </c>
      <c r="F6367">
        <v>2</v>
      </c>
      <c r="G6367" t="s">
        <v>2524</v>
      </c>
      <c r="H6367" t="s">
        <v>2056</v>
      </c>
      <c r="I6367" t="s">
        <v>2076</v>
      </c>
      <c r="J6367" t="s">
        <v>5458</v>
      </c>
      <c r="K6367" t="s">
        <v>62</v>
      </c>
      <c r="L6367" t="s">
        <v>2058</v>
      </c>
      <c r="M6367" t="s">
        <v>2059</v>
      </c>
      <c r="N6367">
        <v>10</v>
      </c>
      <c r="O6367">
        <v>355</v>
      </c>
      <c r="P6367">
        <v>1.45</v>
      </c>
      <c r="Q6367">
        <v>24480</v>
      </c>
      <c r="R6367">
        <v>4</v>
      </c>
      <c r="S6367">
        <v>64</v>
      </c>
      <c r="T6367">
        <v>0.26</v>
      </c>
      <c r="U6367">
        <v>5</v>
      </c>
      <c r="V6367">
        <v>247</v>
      </c>
      <c r="W6367">
        <v>1.01</v>
      </c>
      <c r="X6367">
        <v>1</v>
      </c>
      <c r="Y6367">
        <v>44</v>
      </c>
      <c r="Z6367">
        <v>0.18</v>
      </c>
      <c r="AA6367">
        <v>0</v>
      </c>
      <c r="AB6367">
        <v>0</v>
      </c>
      <c r="AC6367">
        <v>0</v>
      </c>
      <c r="AD6367">
        <v>0</v>
      </c>
      <c r="AE6367">
        <v>0</v>
      </c>
      <c r="AF6367">
        <v>0</v>
      </c>
      <c r="AG6367" t="s">
        <v>23939</v>
      </c>
      <c r="AH6367" s="21" t="str">
        <f t="shared" si="198"/>
        <v>YR25</v>
      </c>
      <c r="AI6367" s="21">
        <v>345.36</v>
      </c>
      <c r="AJ6367" s="21">
        <f t="shared" si="199"/>
        <v>98.549836601307192</v>
      </c>
      <c r="AK6367" s="21" t="s">
        <v>2063</v>
      </c>
      <c r="AL6367" t="s">
        <v>2527</v>
      </c>
      <c r="AM6367" s="26" t="s">
        <v>38</v>
      </c>
      <c r="AN6367" t="s">
        <v>2033</v>
      </c>
    </row>
    <row r="6368" spans="1:40" ht="15" hidden="1" thickTop="1" x14ac:dyDescent="0.35">
      <c r="A6368" t="s">
        <v>23971</v>
      </c>
      <c r="B6368" t="s">
        <v>23941</v>
      </c>
      <c r="C6368" t="s">
        <v>2813</v>
      </c>
      <c r="D6368" t="s">
        <v>23942</v>
      </c>
      <c r="E6368" t="s">
        <v>3624</v>
      </c>
      <c r="F6368">
        <v>1</v>
      </c>
      <c r="G6368" t="s">
        <v>2816</v>
      </c>
      <c r="H6368" t="s">
        <v>2620</v>
      </c>
      <c r="I6368" t="s">
        <v>2076</v>
      </c>
      <c r="J6368" t="s">
        <v>2817</v>
      </c>
      <c r="K6368" t="s">
        <v>2818</v>
      </c>
      <c r="L6368" t="s">
        <v>2058</v>
      </c>
      <c r="M6368" t="s">
        <v>2059</v>
      </c>
      <c r="N6368">
        <v>4</v>
      </c>
      <c r="O6368">
        <v>279</v>
      </c>
      <c r="P6368">
        <v>1.1399999999999999</v>
      </c>
      <c r="Q6368">
        <v>24480</v>
      </c>
      <c r="R6368">
        <v>1</v>
      </c>
      <c r="S6368">
        <v>76</v>
      </c>
      <c r="T6368">
        <v>0.31</v>
      </c>
      <c r="U6368">
        <v>3</v>
      </c>
      <c r="V6368">
        <v>203</v>
      </c>
      <c r="W6368">
        <v>0.83</v>
      </c>
      <c r="X6368">
        <v>0</v>
      </c>
      <c r="Y6368">
        <v>0</v>
      </c>
      <c r="Z6368">
        <v>0</v>
      </c>
      <c r="AA6368">
        <v>0</v>
      </c>
      <c r="AB6368">
        <v>0</v>
      </c>
      <c r="AC6368">
        <v>0</v>
      </c>
      <c r="AD6368">
        <v>0</v>
      </c>
      <c r="AE6368">
        <v>0</v>
      </c>
      <c r="AF6368">
        <v>0</v>
      </c>
      <c r="AG6368" t="s">
        <v>23943</v>
      </c>
      <c r="AH6368" s="21" t="str">
        <f t="shared" si="198"/>
        <v>YR25</v>
      </c>
      <c r="AI6368" s="21">
        <v>345.36</v>
      </c>
      <c r="AJ6368" s="21">
        <f t="shared" si="199"/>
        <v>98.860294117647058</v>
      </c>
      <c r="AK6368" s="21" t="s">
        <v>2063</v>
      </c>
      <c r="AL6368" t="s">
        <v>2820</v>
      </c>
      <c r="AM6368" s="26" t="s">
        <v>38</v>
      </c>
      <c r="AN6368" t="s">
        <v>2033</v>
      </c>
    </row>
    <row r="6369" spans="1:40" ht="15" hidden="1" thickTop="1" x14ac:dyDescent="0.35">
      <c r="A6369" t="s">
        <v>23975</v>
      </c>
      <c r="B6369" t="s">
        <v>2366</v>
      </c>
      <c r="C6369" t="s">
        <v>86</v>
      </c>
      <c r="D6369" t="s">
        <v>2367</v>
      </c>
      <c r="E6369" t="s">
        <v>72</v>
      </c>
      <c r="F6369">
        <v>1</v>
      </c>
      <c r="G6369" t="s">
        <v>2055</v>
      </c>
      <c r="H6369" t="s">
        <v>2056</v>
      </c>
      <c r="I6369" t="s">
        <v>2076</v>
      </c>
      <c r="J6369" t="s">
        <v>73</v>
      </c>
      <c r="K6369" t="s">
        <v>68</v>
      </c>
      <c r="L6369" t="s">
        <v>2058</v>
      </c>
      <c r="M6369" t="s">
        <v>2059</v>
      </c>
      <c r="N6369">
        <v>4</v>
      </c>
      <c r="O6369">
        <v>185</v>
      </c>
      <c r="P6369">
        <v>0.76</v>
      </c>
      <c r="Q6369">
        <v>24480</v>
      </c>
      <c r="R6369">
        <v>2</v>
      </c>
      <c r="S6369">
        <v>114</v>
      </c>
      <c r="T6369">
        <v>0.47</v>
      </c>
      <c r="U6369">
        <v>2</v>
      </c>
      <c r="V6369">
        <v>71</v>
      </c>
      <c r="W6369">
        <v>0.28999999999999998</v>
      </c>
      <c r="X6369">
        <v>0</v>
      </c>
      <c r="Y6369">
        <v>0</v>
      </c>
      <c r="Z6369">
        <v>0</v>
      </c>
      <c r="AA6369">
        <v>0</v>
      </c>
      <c r="AB6369">
        <v>0</v>
      </c>
      <c r="AC6369">
        <v>0</v>
      </c>
      <c r="AD6369">
        <v>0</v>
      </c>
      <c r="AE6369">
        <v>0</v>
      </c>
      <c r="AF6369">
        <v>0</v>
      </c>
      <c r="AG6369" t="s">
        <v>510</v>
      </c>
      <c r="AH6369" s="21" t="str">
        <f t="shared" si="198"/>
        <v>YR25</v>
      </c>
      <c r="AI6369" s="21">
        <v>345.36</v>
      </c>
      <c r="AJ6369" s="21">
        <f t="shared" si="199"/>
        <v>99.244281045751634</v>
      </c>
      <c r="AK6369" s="21" t="s">
        <v>2060</v>
      </c>
      <c r="AL6369" t="s">
        <v>75</v>
      </c>
      <c r="AM6369" s="26" t="s">
        <v>38</v>
      </c>
      <c r="AN6369" t="s">
        <v>2032</v>
      </c>
    </row>
    <row r="6370" spans="1:40" ht="15" hidden="1" thickTop="1" x14ac:dyDescent="0.35">
      <c r="A6370" t="s">
        <v>23979</v>
      </c>
      <c r="B6370" t="s">
        <v>23945</v>
      </c>
      <c r="C6370" t="s">
        <v>2734</v>
      </c>
      <c r="D6370" t="s">
        <v>23926</v>
      </c>
      <c r="E6370" t="s">
        <v>2575</v>
      </c>
      <c r="F6370">
        <v>1</v>
      </c>
      <c r="G6370" t="s">
        <v>2576</v>
      </c>
      <c r="H6370" t="s">
        <v>2577</v>
      </c>
      <c r="I6370" t="s">
        <v>2076</v>
      </c>
      <c r="J6370" t="s">
        <v>2699</v>
      </c>
      <c r="K6370" t="s">
        <v>2579</v>
      </c>
      <c r="L6370" t="s">
        <v>30320</v>
      </c>
      <c r="M6370" t="s">
        <v>2170</v>
      </c>
      <c r="N6370">
        <v>1</v>
      </c>
      <c r="O6370">
        <v>35</v>
      </c>
      <c r="P6370">
        <v>0.3</v>
      </c>
      <c r="Q6370">
        <v>11700</v>
      </c>
      <c r="R6370">
        <v>1</v>
      </c>
      <c r="S6370">
        <v>35</v>
      </c>
      <c r="T6370">
        <v>0.3</v>
      </c>
      <c r="U6370">
        <v>0</v>
      </c>
      <c r="V6370">
        <v>0</v>
      </c>
      <c r="W6370">
        <v>0</v>
      </c>
      <c r="X6370">
        <v>0</v>
      </c>
      <c r="Y6370">
        <v>0</v>
      </c>
      <c r="Z6370">
        <v>0</v>
      </c>
      <c r="AA6370">
        <v>0</v>
      </c>
      <c r="AB6370">
        <v>0</v>
      </c>
      <c r="AC6370">
        <v>0</v>
      </c>
      <c r="AD6370">
        <v>0</v>
      </c>
      <c r="AE6370">
        <v>0</v>
      </c>
      <c r="AF6370">
        <v>0</v>
      </c>
      <c r="AG6370" t="s">
        <v>23946</v>
      </c>
      <c r="AH6370" s="21" t="str">
        <f t="shared" si="198"/>
        <v>YR25</v>
      </c>
      <c r="AI6370" s="21">
        <v>216</v>
      </c>
      <c r="AJ6370" s="21">
        <f t="shared" si="199"/>
        <v>99.700854700854705</v>
      </c>
      <c r="AK6370" s="21" t="s">
        <v>2060</v>
      </c>
      <c r="AL6370" t="s">
        <v>2581</v>
      </c>
      <c r="AM6370" s="26" t="s">
        <v>38</v>
      </c>
      <c r="AN6370" t="s">
        <v>2030</v>
      </c>
    </row>
    <row r="6371" spans="1:40" ht="15" hidden="1" thickTop="1" x14ac:dyDescent="0.35">
      <c r="A6371" t="s">
        <v>23982</v>
      </c>
      <c r="B6371" t="s">
        <v>23948</v>
      </c>
      <c r="C6371" t="s">
        <v>2885</v>
      </c>
      <c r="D6371" t="s">
        <v>23949</v>
      </c>
      <c r="E6371" t="s">
        <v>2608</v>
      </c>
      <c r="F6371">
        <v>1</v>
      </c>
      <c r="G6371" t="s">
        <v>2576</v>
      </c>
      <c r="H6371" t="s">
        <v>2577</v>
      </c>
      <c r="I6371" t="s">
        <v>2076</v>
      </c>
      <c r="J6371" t="s">
        <v>2578</v>
      </c>
      <c r="K6371" t="s">
        <v>2579</v>
      </c>
      <c r="L6371" t="s">
        <v>2058</v>
      </c>
      <c r="M6371" t="s">
        <v>2059</v>
      </c>
      <c r="N6371">
        <v>5</v>
      </c>
      <c r="O6371">
        <v>295</v>
      </c>
      <c r="P6371">
        <v>1.21</v>
      </c>
      <c r="Q6371">
        <v>24480</v>
      </c>
      <c r="R6371">
        <v>2</v>
      </c>
      <c r="S6371">
        <v>229</v>
      </c>
      <c r="T6371">
        <v>0.94</v>
      </c>
      <c r="U6371">
        <v>1</v>
      </c>
      <c r="V6371">
        <v>24</v>
      </c>
      <c r="W6371">
        <v>0.1</v>
      </c>
      <c r="X6371">
        <v>1</v>
      </c>
      <c r="Y6371">
        <v>38</v>
      </c>
      <c r="Z6371">
        <v>0.16</v>
      </c>
      <c r="AA6371">
        <v>1</v>
      </c>
      <c r="AB6371">
        <v>4</v>
      </c>
      <c r="AC6371">
        <v>0.02</v>
      </c>
      <c r="AD6371">
        <v>0</v>
      </c>
      <c r="AE6371">
        <v>0</v>
      </c>
      <c r="AF6371">
        <v>0</v>
      </c>
      <c r="AG6371" t="s">
        <v>23950</v>
      </c>
      <c r="AH6371" s="21" t="str">
        <f t="shared" si="198"/>
        <v>YR25</v>
      </c>
      <c r="AI6371" s="21">
        <v>345.36</v>
      </c>
      <c r="AJ6371" s="21">
        <f t="shared" si="199"/>
        <v>98.794934640522882</v>
      </c>
      <c r="AK6371" s="21" t="s">
        <v>2063</v>
      </c>
      <c r="AL6371" t="s">
        <v>2581</v>
      </c>
      <c r="AM6371" s="26" t="s">
        <v>38</v>
      </c>
      <c r="AN6371" t="s">
        <v>2033</v>
      </c>
    </row>
    <row r="6372" spans="1:40" ht="15" hidden="1" thickTop="1" x14ac:dyDescent="0.35">
      <c r="A6372" t="s">
        <v>23986</v>
      </c>
      <c r="B6372" t="s">
        <v>23952</v>
      </c>
      <c r="C6372" t="s">
        <v>6424</v>
      </c>
      <c r="D6372" t="s">
        <v>23953</v>
      </c>
      <c r="E6372" t="s">
        <v>44</v>
      </c>
      <c r="F6372">
        <v>1</v>
      </c>
      <c r="G6372" t="s">
        <v>2055</v>
      </c>
      <c r="H6372" t="s">
        <v>2056</v>
      </c>
      <c r="I6372" t="s">
        <v>2076</v>
      </c>
      <c r="J6372" t="s">
        <v>3609</v>
      </c>
      <c r="K6372" t="s">
        <v>42</v>
      </c>
      <c r="L6372" t="s">
        <v>2058</v>
      </c>
      <c r="M6372" t="s">
        <v>2059</v>
      </c>
      <c r="N6372">
        <v>1</v>
      </c>
      <c r="O6372">
        <v>44</v>
      </c>
      <c r="P6372">
        <v>0.18</v>
      </c>
      <c r="Q6372">
        <v>24480</v>
      </c>
      <c r="R6372">
        <v>1</v>
      </c>
      <c r="S6372">
        <v>44</v>
      </c>
      <c r="T6372">
        <v>0.18</v>
      </c>
      <c r="U6372">
        <v>0</v>
      </c>
      <c r="V6372">
        <v>0</v>
      </c>
      <c r="W6372">
        <v>0</v>
      </c>
      <c r="X6372">
        <v>0</v>
      </c>
      <c r="Y6372">
        <v>0</v>
      </c>
      <c r="Z6372">
        <v>0</v>
      </c>
      <c r="AA6372">
        <v>0</v>
      </c>
      <c r="AB6372">
        <v>0</v>
      </c>
      <c r="AC6372">
        <v>0</v>
      </c>
      <c r="AD6372">
        <v>0</v>
      </c>
      <c r="AE6372">
        <v>0</v>
      </c>
      <c r="AF6372">
        <v>0</v>
      </c>
      <c r="AG6372" t="s">
        <v>23954</v>
      </c>
      <c r="AH6372" s="21" t="str">
        <f t="shared" si="198"/>
        <v>YR25</v>
      </c>
      <c r="AI6372" s="21">
        <v>345.36</v>
      </c>
      <c r="AJ6372" s="21">
        <f t="shared" si="199"/>
        <v>99.820261437908499</v>
      </c>
      <c r="AK6372" s="21" t="s">
        <v>2060</v>
      </c>
      <c r="AL6372" t="s">
        <v>3610</v>
      </c>
      <c r="AM6372" s="26" t="s">
        <v>38</v>
      </c>
      <c r="AN6372" t="s">
        <v>2029</v>
      </c>
    </row>
    <row r="6373" spans="1:40" ht="15" hidden="1" thickTop="1" x14ac:dyDescent="0.35">
      <c r="A6373" t="s">
        <v>23989</v>
      </c>
      <c r="B6373" t="s">
        <v>23956</v>
      </c>
      <c r="C6373" t="s">
        <v>4190</v>
      </c>
      <c r="D6373" t="s">
        <v>23957</v>
      </c>
      <c r="E6373" t="s">
        <v>2691</v>
      </c>
      <c r="F6373">
        <v>1</v>
      </c>
      <c r="G6373" t="s">
        <v>2600</v>
      </c>
      <c r="H6373" t="s">
        <v>2577</v>
      </c>
      <c r="I6373" t="s">
        <v>2076</v>
      </c>
      <c r="J6373" t="s">
        <v>2692</v>
      </c>
      <c r="K6373" t="s">
        <v>2635</v>
      </c>
      <c r="L6373" t="s">
        <v>2058</v>
      </c>
      <c r="M6373" t="s">
        <v>2059</v>
      </c>
      <c r="N6373">
        <v>5</v>
      </c>
      <c r="O6373">
        <v>155</v>
      </c>
      <c r="P6373">
        <v>0.63</v>
      </c>
      <c r="Q6373">
        <v>24480</v>
      </c>
      <c r="R6373">
        <v>1</v>
      </c>
      <c r="S6373">
        <v>59</v>
      </c>
      <c r="T6373">
        <v>0.24</v>
      </c>
      <c r="U6373">
        <v>1</v>
      </c>
      <c r="V6373">
        <v>28</v>
      </c>
      <c r="W6373">
        <v>0.11</v>
      </c>
      <c r="X6373">
        <v>0</v>
      </c>
      <c r="Y6373">
        <v>0</v>
      </c>
      <c r="Z6373">
        <v>0</v>
      </c>
      <c r="AA6373">
        <v>3</v>
      </c>
      <c r="AB6373">
        <v>68</v>
      </c>
      <c r="AC6373">
        <v>0.28000000000000003</v>
      </c>
      <c r="AD6373">
        <v>0</v>
      </c>
      <c r="AE6373">
        <v>0</v>
      </c>
      <c r="AF6373">
        <v>0</v>
      </c>
      <c r="AG6373" t="s">
        <v>23958</v>
      </c>
      <c r="AH6373" s="21" t="str">
        <f t="shared" si="198"/>
        <v>YR25</v>
      </c>
      <c r="AI6373" s="21">
        <v>345.36</v>
      </c>
      <c r="AJ6373" s="21">
        <f t="shared" si="199"/>
        <v>99.36683006535948</v>
      </c>
      <c r="AK6373" s="21" t="s">
        <v>2060</v>
      </c>
      <c r="AL6373" t="s">
        <v>2581</v>
      </c>
      <c r="AM6373" s="26" t="s">
        <v>38</v>
      </c>
      <c r="AN6373" t="s">
        <v>2030</v>
      </c>
    </row>
    <row r="6374" spans="1:40" ht="15" hidden="1" thickTop="1" x14ac:dyDescent="0.35">
      <c r="A6374" t="s">
        <v>23993</v>
      </c>
      <c r="B6374" t="s">
        <v>23960</v>
      </c>
      <c r="C6374" t="s">
        <v>5604</v>
      </c>
      <c r="D6374" t="s">
        <v>23961</v>
      </c>
      <c r="E6374" t="s">
        <v>561</v>
      </c>
      <c r="F6374">
        <v>2</v>
      </c>
      <c r="G6374" t="s">
        <v>2524</v>
      </c>
      <c r="H6374" t="s">
        <v>2056</v>
      </c>
      <c r="I6374" t="s">
        <v>2076</v>
      </c>
      <c r="J6374" t="s">
        <v>3893</v>
      </c>
      <c r="K6374" t="s">
        <v>62</v>
      </c>
      <c r="L6374" t="s">
        <v>2058</v>
      </c>
      <c r="M6374" t="s">
        <v>2059</v>
      </c>
      <c r="N6374">
        <v>4</v>
      </c>
      <c r="O6374">
        <v>226</v>
      </c>
      <c r="P6374">
        <v>0.92</v>
      </c>
      <c r="Q6374">
        <v>24480</v>
      </c>
      <c r="R6374">
        <v>0</v>
      </c>
      <c r="S6374">
        <v>0</v>
      </c>
      <c r="T6374">
        <v>0</v>
      </c>
      <c r="U6374">
        <v>4</v>
      </c>
      <c r="V6374">
        <v>226</v>
      </c>
      <c r="W6374">
        <v>0.92</v>
      </c>
      <c r="X6374">
        <v>0</v>
      </c>
      <c r="Y6374">
        <v>0</v>
      </c>
      <c r="Z6374">
        <v>0</v>
      </c>
      <c r="AA6374">
        <v>0</v>
      </c>
      <c r="AB6374">
        <v>0</v>
      </c>
      <c r="AC6374">
        <v>0</v>
      </c>
      <c r="AD6374">
        <v>0</v>
      </c>
      <c r="AE6374">
        <v>0</v>
      </c>
      <c r="AF6374">
        <v>0</v>
      </c>
      <c r="AG6374" t="s">
        <v>23962</v>
      </c>
      <c r="AH6374" s="21" t="str">
        <f t="shared" si="198"/>
        <v>YR25</v>
      </c>
      <c r="AI6374" s="21">
        <v>345.36</v>
      </c>
      <c r="AJ6374" s="21">
        <f t="shared" si="199"/>
        <v>99.076797385620921</v>
      </c>
      <c r="AK6374" s="21" t="s">
        <v>2063</v>
      </c>
      <c r="AL6374" t="s">
        <v>2527</v>
      </c>
      <c r="AM6374" s="26" t="s">
        <v>38</v>
      </c>
      <c r="AN6374" t="s">
        <v>2032</v>
      </c>
    </row>
    <row r="6375" spans="1:40" ht="15" hidden="1" thickTop="1" x14ac:dyDescent="0.35">
      <c r="A6375" t="s">
        <v>9190</v>
      </c>
      <c r="B6375" t="s">
        <v>23964</v>
      </c>
      <c r="C6375" t="s">
        <v>3100</v>
      </c>
      <c r="D6375" t="s">
        <v>23965</v>
      </c>
      <c r="E6375" t="s">
        <v>2815</v>
      </c>
      <c r="F6375">
        <v>1</v>
      </c>
      <c r="G6375" t="s">
        <v>2816</v>
      </c>
      <c r="H6375" t="s">
        <v>2620</v>
      </c>
      <c r="I6375" t="s">
        <v>2076</v>
      </c>
      <c r="J6375" t="s">
        <v>2817</v>
      </c>
      <c r="K6375" t="s">
        <v>2818</v>
      </c>
      <c r="L6375" t="s">
        <v>2058</v>
      </c>
      <c r="M6375" t="s">
        <v>2059</v>
      </c>
      <c r="N6375">
        <v>10</v>
      </c>
      <c r="O6375">
        <v>551</v>
      </c>
      <c r="P6375">
        <v>2.25</v>
      </c>
      <c r="Q6375">
        <v>24480</v>
      </c>
      <c r="R6375">
        <v>1</v>
      </c>
      <c r="S6375">
        <v>72</v>
      </c>
      <c r="T6375">
        <v>0.28999999999999998</v>
      </c>
      <c r="U6375">
        <v>9</v>
      </c>
      <c r="V6375">
        <v>479</v>
      </c>
      <c r="W6375">
        <v>1.96</v>
      </c>
      <c r="X6375">
        <v>0</v>
      </c>
      <c r="Y6375">
        <v>0</v>
      </c>
      <c r="Z6375">
        <v>0</v>
      </c>
      <c r="AA6375">
        <v>0</v>
      </c>
      <c r="AB6375">
        <v>0</v>
      </c>
      <c r="AC6375">
        <v>0</v>
      </c>
      <c r="AD6375">
        <v>0</v>
      </c>
      <c r="AE6375">
        <v>0</v>
      </c>
      <c r="AF6375">
        <v>0</v>
      </c>
      <c r="AG6375" t="s">
        <v>23966</v>
      </c>
      <c r="AH6375" s="21" t="str">
        <f t="shared" si="198"/>
        <v>YR25</v>
      </c>
      <c r="AI6375" s="21">
        <v>345.36</v>
      </c>
      <c r="AJ6375" s="21">
        <f t="shared" si="199"/>
        <v>97.749183006535944</v>
      </c>
      <c r="AK6375" s="21" t="s">
        <v>2063</v>
      </c>
      <c r="AL6375" t="s">
        <v>2820</v>
      </c>
      <c r="AM6375" s="26" t="s">
        <v>38</v>
      </c>
      <c r="AN6375" t="s">
        <v>2033</v>
      </c>
    </row>
    <row r="6376" spans="1:40" ht="15" hidden="1" thickTop="1" x14ac:dyDescent="0.35">
      <c r="A6376" t="s">
        <v>24000</v>
      </c>
      <c r="B6376" t="s">
        <v>23968</v>
      </c>
      <c r="C6376" t="s">
        <v>3372</v>
      </c>
      <c r="D6376" t="s">
        <v>23969</v>
      </c>
      <c r="E6376" t="s">
        <v>2825</v>
      </c>
      <c r="F6376">
        <v>1</v>
      </c>
      <c r="G6376" t="s">
        <v>2816</v>
      </c>
      <c r="H6376" t="s">
        <v>2620</v>
      </c>
      <c r="I6376" t="s">
        <v>2076</v>
      </c>
      <c r="J6376" t="s">
        <v>2826</v>
      </c>
      <c r="K6376" t="s">
        <v>2827</v>
      </c>
      <c r="L6376" t="s">
        <v>2058</v>
      </c>
      <c r="M6376" t="s">
        <v>2059</v>
      </c>
      <c r="N6376">
        <v>2</v>
      </c>
      <c r="O6376">
        <v>96</v>
      </c>
      <c r="P6376">
        <v>0.39</v>
      </c>
      <c r="Q6376">
        <v>24480</v>
      </c>
      <c r="R6376">
        <v>1</v>
      </c>
      <c r="S6376">
        <v>68</v>
      </c>
      <c r="T6376">
        <v>0.28000000000000003</v>
      </c>
      <c r="U6376">
        <v>1</v>
      </c>
      <c r="V6376">
        <v>28</v>
      </c>
      <c r="W6376">
        <v>0.11</v>
      </c>
      <c r="X6376">
        <v>0</v>
      </c>
      <c r="Y6376">
        <v>0</v>
      </c>
      <c r="Z6376">
        <v>0</v>
      </c>
      <c r="AA6376">
        <v>0</v>
      </c>
      <c r="AB6376">
        <v>0</v>
      </c>
      <c r="AC6376">
        <v>0</v>
      </c>
      <c r="AD6376">
        <v>0</v>
      </c>
      <c r="AE6376">
        <v>0</v>
      </c>
      <c r="AF6376">
        <v>0</v>
      </c>
      <c r="AG6376" t="s">
        <v>23970</v>
      </c>
      <c r="AH6376" s="21" t="str">
        <f t="shared" si="198"/>
        <v>YR25</v>
      </c>
      <c r="AI6376" s="21">
        <v>345.36</v>
      </c>
      <c r="AJ6376" s="21">
        <f t="shared" si="199"/>
        <v>99.607843137254903</v>
      </c>
      <c r="AK6376" s="21" t="s">
        <v>2060</v>
      </c>
      <c r="AL6376" t="s">
        <v>2829</v>
      </c>
      <c r="AM6376" s="26" t="s">
        <v>38</v>
      </c>
      <c r="AN6376" t="s">
        <v>2031</v>
      </c>
    </row>
    <row r="6377" spans="1:40" ht="15" hidden="1" thickTop="1" x14ac:dyDescent="0.35">
      <c r="A6377" t="s">
        <v>24004</v>
      </c>
      <c r="B6377" t="s">
        <v>23972</v>
      </c>
      <c r="C6377" t="s">
        <v>14178</v>
      </c>
      <c r="D6377" t="s">
        <v>23973</v>
      </c>
      <c r="E6377" t="s">
        <v>2938</v>
      </c>
      <c r="F6377">
        <v>1</v>
      </c>
      <c r="G6377" t="s">
        <v>2593</v>
      </c>
      <c r="H6377" t="s">
        <v>2056</v>
      </c>
      <c r="I6377" t="s">
        <v>2076</v>
      </c>
      <c r="J6377" t="s">
        <v>14180</v>
      </c>
      <c r="K6377" t="s">
        <v>65</v>
      </c>
      <c r="L6377" t="s">
        <v>2058</v>
      </c>
      <c r="M6377" t="s">
        <v>2170</v>
      </c>
      <c r="N6377">
        <v>1</v>
      </c>
      <c r="O6377">
        <v>67</v>
      </c>
      <c r="P6377">
        <v>0.44</v>
      </c>
      <c r="Q6377">
        <v>15300</v>
      </c>
      <c r="R6377">
        <v>0</v>
      </c>
      <c r="S6377">
        <v>0</v>
      </c>
      <c r="T6377">
        <v>0</v>
      </c>
      <c r="U6377">
        <v>1</v>
      </c>
      <c r="V6377">
        <v>67</v>
      </c>
      <c r="W6377">
        <v>0.44</v>
      </c>
      <c r="X6377">
        <v>0</v>
      </c>
      <c r="Y6377">
        <v>0</v>
      </c>
      <c r="Z6377">
        <v>0</v>
      </c>
      <c r="AA6377">
        <v>0</v>
      </c>
      <c r="AB6377">
        <v>0</v>
      </c>
      <c r="AC6377">
        <v>0</v>
      </c>
      <c r="AD6377">
        <v>0</v>
      </c>
      <c r="AE6377">
        <v>0</v>
      </c>
      <c r="AF6377">
        <v>0</v>
      </c>
      <c r="AG6377" t="s">
        <v>23974</v>
      </c>
      <c r="AH6377" s="21" t="str">
        <f t="shared" si="198"/>
        <v>YR25</v>
      </c>
      <c r="AI6377" s="21">
        <v>216</v>
      </c>
      <c r="AJ6377" s="21">
        <f t="shared" si="199"/>
        <v>99.562091503267979</v>
      </c>
      <c r="AK6377" s="21" t="s">
        <v>2060</v>
      </c>
      <c r="AL6377" t="s">
        <v>2527</v>
      </c>
      <c r="AM6377" s="26" t="s">
        <v>38</v>
      </c>
      <c r="AN6377" t="s">
        <v>2031</v>
      </c>
    </row>
    <row r="6378" spans="1:40" ht="15" hidden="1" thickTop="1" x14ac:dyDescent="0.35">
      <c r="A6378" t="s">
        <v>24008</v>
      </c>
      <c r="B6378" t="s">
        <v>23976</v>
      </c>
      <c r="C6378" t="s">
        <v>3021</v>
      </c>
      <c r="D6378" t="s">
        <v>23977</v>
      </c>
      <c r="E6378" t="s">
        <v>2857</v>
      </c>
      <c r="F6378">
        <v>1</v>
      </c>
      <c r="G6378" t="s">
        <v>2576</v>
      </c>
      <c r="H6378" t="s">
        <v>2577</v>
      </c>
      <c r="I6378" t="s">
        <v>2076</v>
      </c>
      <c r="J6378" t="s">
        <v>2858</v>
      </c>
      <c r="K6378" t="s">
        <v>2742</v>
      </c>
      <c r="L6378" t="s">
        <v>2058</v>
      </c>
      <c r="M6378" t="s">
        <v>2170</v>
      </c>
      <c r="N6378">
        <v>0</v>
      </c>
      <c r="O6378">
        <v>0</v>
      </c>
      <c r="P6378">
        <v>0</v>
      </c>
      <c r="Q6378">
        <v>15300</v>
      </c>
      <c r="R6378">
        <v>0</v>
      </c>
      <c r="S6378">
        <v>0</v>
      </c>
      <c r="T6378">
        <v>0</v>
      </c>
      <c r="U6378">
        <v>0</v>
      </c>
      <c r="V6378">
        <v>0</v>
      </c>
      <c r="W6378">
        <v>0</v>
      </c>
      <c r="X6378">
        <v>0</v>
      </c>
      <c r="Y6378">
        <v>0</v>
      </c>
      <c r="Z6378">
        <v>0</v>
      </c>
      <c r="AA6378">
        <v>0</v>
      </c>
      <c r="AB6378">
        <v>0</v>
      </c>
      <c r="AC6378">
        <v>0</v>
      </c>
      <c r="AD6378">
        <v>0</v>
      </c>
      <c r="AE6378">
        <v>0</v>
      </c>
      <c r="AF6378">
        <v>0</v>
      </c>
      <c r="AG6378" t="s">
        <v>23978</v>
      </c>
      <c r="AH6378" s="21" t="str">
        <f t="shared" si="198"/>
        <v>YR25</v>
      </c>
      <c r="AI6378" s="21">
        <v>216</v>
      </c>
      <c r="AJ6378" s="21">
        <f t="shared" si="199"/>
        <v>100</v>
      </c>
      <c r="AK6378" s="21" t="s">
        <v>2060</v>
      </c>
      <c r="AL6378" t="s">
        <v>2581</v>
      </c>
      <c r="AM6378" s="26" t="s">
        <v>38</v>
      </c>
      <c r="AN6378" t="s">
        <v>2031</v>
      </c>
    </row>
    <row r="6379" spans="1:40" ht="15" hidden="1" thickTop="1" x14ac:dyDescent="0.35">
      <c r="A6379" t="s">
        <v>24012</v>
      </c>
      <c r="B6379" t="s">
        <v>23980</v>
      </c>
      <c r="C6379" t="s">
        <v>10859</v>
      </c>
      <c r="D6379" t="s">
        <v>6765</v>
      </c>
      <c r="E6379" t="s">
        <v>559</v>
      </c>
      <c r="F6379">
        <v>1</v>
      </c>
      <c r="G6379" t="s">
        <v>2055</v>
      </c>
      <c r="H6379" t="s">
        <v>2056</v>
      </c>
      <c r="I6379" t="s">
        <v>2076</v>
      </c>
      <c r="J6379" t="s">
        <v>2568</v>
      </c>
      <c r="K6379" t="s">
        <v>63</v>
      </c>
      <c r="L6379" t="s">
        <v>2058</v>
      </c>
      <c r="M6379" t="s">
        <v>2059</v>
      </c>
      <c r="N6379">
        <v>0</v>
      </c>
      <c r="O6379">
        <v>0</v>
      </c>
      <c r="P6379">
        <v>0</v>
      </c>
      <c r="Q6379">
        <v>24480</v>
      </c>
      <c r="R6379">
        <v>0</v>
      </c>
      <c r="S6379">
        <v>0</v>
      </c>
      <c r="T6379">
        <v>0</v>
      </c>
      <c r="U6379">
        <v>0</v>
      </c>
      <c r="V6379">
        <v>0</v>
      </c>
      <c r="W6379">
        <v>0</v>
      </c>
      <c r="X6379">
        <v>0</v>
      </c>
      <c r="Y6379">
        <v>0</v>
      </c>
      <c r="Z6379">
        <v>0</v>
      </c>
      <c r="AA6379">
        <v>0</v>
      </c>
      <c r="AB6379">
        <v>0</v>
      </c>
      <c r="AC6379">
        <v>0</v>
      </c>
      <c r="AD6379">
        <v>0</v>
      </c>
      <c r="AE6379">
        <v>0</v>
      </c>
      <c r="AF6379">
        <v>0</v>
      </c>
      <c r="AG6379" t="s">
        <v>23981</v>
      </c>
      <c r="AH6379" s="21" t="str">
        <f t="shared" si="198"/>
        <v>YR25</v>
      </c>
      <c r="AI6379" s="21">
        <v>345.36</v>
      </c>
      <c r="AJ6379" s="21">
        <f t="shared" si="199"/>
        <v>100</v>
      </c>
      <c r="AK6379" s="21" t="s">
        <v>2060</v>
      </c>
      <c r="AL6379" t="s">
        <v>2570</v>
      </c>
      <c r="AM6379" s="26" t="s">
        <v>38</v>
      </c>
      <c r="AN6379" t="s">
        <v>2029</v>
      </c>
    </row>
    <row r="6380" spans="1:40" ht="15" hidden="1" thickTop="1" x14ac:dyDescent="0.35">
      <c r="A6380" t="s">
        <v>24015</v>
      </c>
      <c r="B6380" t="s">
        <v>23983</v>
      </c>
      <c r="C6380" t="s">
        <v>3465</v>
      </c>
      <c r="D6380" t="s">
        <v>23984</v>
      </c>
      <c r="E6380" t="s">
        <v>2691</v>
      </c>
      <c r="F6380">
        <v>1</v>
      </c>
      <c r="G6380" t="s">
        <v>2600</v>
      </c>
      <c r="H6380" t="s">
        <v>2577</v>
      </c>
      <c r="I6380" t="s">
        <v>2076</v>
      </c>
      <c r="J6380" t="s">
        <v>2692</v>
      </c>
      <c r="K6380" t="s">
        <v>2635</v>
      </c>
      <c r="L6380" t="s">
        <v>2058</v>
      </c>
      <c r="M6380" t="s">
        <v>2170</v>
      </c>
      <c r="N6380">
        <v>4</v>
      </c>
      <c r="O6380">
        <v>125</v>
      </c>
      <c r="P6380">
        <v>0.82</v>
      </c>
      <c r="Q6380">
        <v>15300</v>
      </c>
      <c r="R6380">
        <v>1</v>
      </c>
      <c r="S6380">
        <v>29</v>
      </c>
      <c r="T6380">
        <v>0.19</v>
      </c>
      <c r="U6380">
        <v>3</v>
      </c>
      <c r="V6380">
        <v>96</v>
      </c>
      <c r="W6380">
        <v>0.63</v>
      </c>
      <c r="X6380">
        <v>0</v>
      </c>
      <c r="Y6380">
        <v>0</v>
      </c>
      <c r="Z6380">
        <v>0</v>
      </c>
      <c r="AA6380">
        <v>0</v>
      </c>
      <c r="AB6380">
        <v>0</v>
      </c>
      <c r="AC6380">
        <v>0</v>
      </c>
      <c r="AD6380">
        <v>0</v>
      </c>
      <c r="AE6380">
        <v>0</v>
      </c>
      <c r="AF6380">
        <v>0</v>
      </c>
      <c r="AG6380" t="s">
        <v>23985</v>
      </c>
      <c r="AH6380" s="21" t="str">
        <f t="shared" si="198"/>
        <v>YR25</v>
      </c>
      <c r="AI6380" s="21">
        <v>216</v>
      </c>
      <c r="AJ6380" s="21">
        <f t="shared" si="199"/>
        <v>99.183006535947712</v>
      </c>
      <c r="AK6380" s="21" t="s">
        <v>2063</v>
      </c>
      <c r="AL6380" t="s">
        <v>2581</v>
      </c>
      <c r="AM6380" s="26" t="s">
        <v>38</v>
      </c>
      <c r="AN6380" t="s">
        <v>2030</v>
      </c>
    </row>
    <row r="6381" spans="1:40" ht="15" hidden="1" thickTop="1" x14ac:dyDescent="0.35">
      <c r="A6381" t="s">
        <v>24019</v>
      </c>
      <c r="B6381" t="s">
        <v>23987</v>
      </c>
      <c r="C6381" t="s">
        <v>5100</v>
      </c>
      <c r="D6381" t="s">
        <v>22884</v>
      </c>
      <c r="E6381" t="s">
        <v>558</v>
      </c>
      <c r="F6381">
        <v>2</v>
      </c>
      <c r="G6381" t="s">
        <v>2524</v>
      </c>
      <c r="H6381" t="s">
        <v>2056</v>
      </c>
      <c r="I6381" t="s">
        <v>2076</v>
      </c>
      <c r="J6381" t="s">
        <v>2532</v>
      </c>
      <c r="K6381" t="s">
        <v>62</v>
      </c>
      <c r="L6381" t="s">
        <v>2058</v>
      </c>
      <c r="M6381" t="s">
        <v>2059</v>
      </c>
      <c r="N6381">
        <v>11</v>
      </c>
      <c r="O6381">
        <v>382</v>
      </c>
      <c r="P6381">
        <v>1.56</v>
      </c>
      <c r="Q6381">
        <v>24480</v>
      </c>
      <c r="R6381">
        <v>7</v>
      </c>
      <c r="S6381">
        <v>259</v>
      </c>
      <c r="T6381">
        <v>1.06</v>
      </c>
      <c r="U6381">
        <v>4</v>
      </c>
      <c r="V6381">
        <v>123</v>
      </c>
      <c r="W6381">
        <v>0.5</v>
      </c>
      <c r="X6381">
        <v>0</v>
      </c>
      <c r="Y6381">
        <v>0</v>
      </c>
      <c r="Z6381">
        <v>0</v>
      </c>
      <c r="AA6381">
        <v>0</v>
      </c>
      <c r="AB6381">
        <v>0</v>
      </c>
      <c r="AC6381">
        <v>0</v>
      </c>
      <c r="AD6381">
        <v>0</v>
      </c>
      <c r="AE6381">
        <v>0</v>
      </c>
      <c r="AF6381">
        <v>0</v>
      </c>
      <c r="AG6381" t="s">
        <v>23988</v>
      </c>
      <c r="AH6381" s="21" t="str">
        <f t="shared" si="198"/>
        <v>YR25</v>
      </c>
      <c r="AI6381" s="21">
        <v>345.36</v>
      </c>
      <c r="AJ6381" s="21">
        <f t="shared" si="199"/>
        <v>98.439542483660134</v>
      </c>
      <c r="AK6381" s="21" t="s">
        <v>2063</v>
      </c>
      <c r="AL6381" t="s">
        <v>2527</v>
      </c>
      <c r="AM6381" s="26" t="s">
        <v>38</v>
      </c>
      <c r="AN6381" t="s">
        <v>2030</v>
      </c>
    </row>
    <row r="6382" spans="1:40" ht="15" hidden="1" thickTop="1" x14ac:dyDescent="0.35">
      <c r="A6382" t="s">
        <v>24023</v>
      </c>
      <c r="B6382" t="s">
        <v>23990</v>
      </c>
      <c r="C6382" t="s">
        <v>3221</v>
      </c>
      <c r="D6382" t="s">
        <v>23991</v>
      </c>
      <c r="E6382" t="s">
        <v>2920</v>
      </c>
      <c r="F6382">
        <v>1</v>
      </c>
      <c r="G6382" t="s">
        <v>2682</v>
      </c>
      <c r="H6382" t="s">
        <v>2620</v>
      </c>
      <c r="I6382" t="s">
        <v>2076</v>
      </c>
      <c r="J6382" t="s">
        <v>3223</v>
      </c>
      <c r="K6382" t="s">
        <v>2684</v>
      </c>
      <c r="L6382" t="s">
        <v>2058</v>
      </c>
      <c r="M6382" t="s">
        <v>2726</v>
      </c>
      <c r="N6382">
        <v>2</v>
      </c>
      <c r="O6382">
        <v>74</v>
      </c>
      <c r="P6382">
        <v>0.43</v>
      </c>
      <c r="Q6382">
        <v>17340</v>
      </c>
      <c r="R6382">
        <v>1</v>
      </c>
      <c r="S6382">
        <v>41</v>
      </c>
      <c r="T6382">
        <v>0.24</v>
      </c>
      <c r="U6382">
        <v>1</v>
      </c>
      <c r="V6382">
        <v>33</v>
      </c>
      <c r="W6382">
        <v>0.19</v>
      </c>
      <c r="X6382">
        <v>0</v>
      </c>
      <c r="Y6382">
        <v>0</v>
      </c>
      <c r="Z6382">
        <v>0</v>
      </c>
      <c r="AA6382">
        <v>0</v>
      </c>
      <c r="AB6382">
        <v>0</v>
      </c>
      <c r="AC6382">
        <v>0</v>
      </c>
      <c r="AD6382">
        <v>0</v>
      </c>
      <c r="AE6382">
        <v>0</v>
      </c>
      <c r="AF6382">
        <v>0</v>
      </c>
      <c r="AG6382" t="s">
        <v>23992</v>
      </c>
      <c r="AH6382" s="21" t="str">
        <f t="shared" si="198"/>
        <v>YR25</v>
      </c>
      <c r="AI6382" s="21">
        <v>244.56000000000003</v>
      </c>
      <c r="AJ6382" s="21">
        <f t="shared" si="199"/>
        <v>99.573241061130332</v>
      </c>
      <c r="AK6382" s="21" t="s">
        <v>2060</v>
      </c>
      <c r="AL6382" t="s">
        <v>2923</v>
      </c>
      <c r="AM6382" s="26" t="s">
        <v>38</v>
      </c>
      <c r="AN6382" t="s">
        <v>2031</v>
      </c>
    </row>
    <row r="6383" spans="1:40" ht="15" hidden="1" thickTop="1" x14ac:dyDescent="0.35">
      <c r="A6383" t="s">
        <v>24027</v>
      </c>
      <c r="B6383" t="s">
        <v>23994</v>
      </c>
      <c r="C6383" t="s">
        <v>3930</v>
      </c>
      <c r="D6383" t="s">
        <v>23995</v>
      </c>
      <c r="E6383" t="s">
        <v>3624</v>
      </c>
      <c r="F6383">
        <v>1</v>
      </c>
      <c r="G6383" t="s">
        <v>2816</v>
      </c>
      <c r="H6383" t="s">
        <v>2620</v>
      </c>
      <c r="I6383" t="s">
        <v>2076</v>
      </c>
      <c r="J6383" t="s">
        <v>2817</v>
      </c>
      <c r="K6383" t="s">
        <v>2818</v>
      </c>
      <c r="L6383" t="s">
        <v>2058</v>
      </c>
      <c r="M6383" t="s">
        <v>2059</v>
      </c>
      <c r="N6383">
        <v>9</v>
      </c>
      <c r="O6383">
        <v>483</v>
      </c>
      <c r="P6383">
        <v>1.97</v>
      </c>
      <c r="Q6383">
        <v>24480</v>
      </c>
      <c r="R6383">
        <v>5</v>
      </c>
      <c r="S6383">
        <v>218</v>
      </c>
      <c r="T6383">
        <v>0.89</v>
      </c>
      <c r="U6383">
        <v>4</v>
      </c>
      <c r="V6383">
        <v>265</v>
      </c>
      <c r="W6383">
        <v>1.08</v>
      </c>
      <c r="X6383">
        <v>0</v>
      </c>
      <c r="Y6383">
        <v>0</v>
      </c>
      <c r="Z6383">
        <v>0</v>
      </c>
      <c r="AA6383">
        <v>0</v>
      </c>
      <c r="AB6383">
        <v>0</v>
      </c>
      <c r="AC6383">
        <v>0</v>
      </c>
      <c r="AD6383">
        <v>0</v>
      </c>
      <c r="AE6383">
        <v>0</v>
      </c>
      <c r="AF6383">
        <v>0</v>
      </c>
      <c r="AG6383" t="s">
        <v>23996</v>
      </c>
      <c r="AH6383" s="21" t="str">
        <f t="shared" si="198"/>
        <v>YR25</v>
      </c>
      <c r="AI6383" s="21">
        <v>345.36</v>
      </c>
      <c r="AJ6383" s="21">
        <f t="shared" si="199"/>
        <v>98.026960784313729</v>
      </c>
      <c r="AK6383" s="21" t="s">
        <v>2063</v>
      </c>
      <c r="AL6383" t="s">
        <v>2820</v>
      </c>
      <c r="AM6383" s="26" t="s">
        <v>38</v>
      </c>
      <c r="AN6383" t="s">
        <v>2032</v>
      </c>
    </row>
    <row r="6384" spans="1:40" ht="15" hidden="1" thickTop="1" x14ac:dyDescent="0.35">
      <c r="A6384" t="s">
        <v>24031</v>
      </c>
      <c r="B6384" t="s">
        <v>23997</v>
      </c>
      <c r="C6384" t="s">
        <v>5055</v>
      </c>
      <c r="D6384" t="s">
        <v>23998</v>
      </c>
      <c r="E6384" t="s">
        <v>2825</v>
      </c>
      <c r="F6384">
        <v>1</v>
      </c>
      <c r="G6384" t="s">
        <v>2816</v>
      </c>
      <c r="H6384" t="s">
        <v>2620</v>
      </c>
      <c r="I6384" t="s">
        <v>2076</v>
      </c>
      <c r="J6384" t="s">
        <v>2826</v>
      </c>
      <c r="K6384" t="s">
        <v>2827</v>
      </c>
      <c r="L6384" t="s">
        <v>2058</v>
      </c>
      <c r="M6384" t="s">
        <v>2059</v>
      </c>
      <c r="N6384">
        <v>12</v>
      </c>
      <c r="O6384">
        <v>478</v>
      </c>
      <c r="P6384">
        <v>1.95</v>
      </c>
      <c r="Q6384">
        <v>24480</v>
      </c>
      <c r="R6384">
        <v>4</v>
      </c>
      <c r="S6384">
        <v>61</v>
      </c>
      <c r="T6384">
        <v>0.25</v>
      </c>
      <c r="U6384">
        <v>8</v>
      </c>
      <c r="V6384">
        <v>417</v>
      </c>
      <c r="W6384">
        <v>1.7</v>
      </c>
      <c r="X6384">
        <v>0</v>
      </c>
      <c r="Y6384">
        <v>0</v>
      </c>
      <c r="Z6384">
        <v>0</v>
      </c>
      <c r="AA6384">
        <v>0</v>
      </c>
      <c r="AB6384">
        <v>0</v>
      </c>
      <c r="AC6384">
        <v>0</v>
      </c>
      <c r="AD6384">
        <v>0</v>
      </c>
      <c r="AE6384">
        <v>0</v>
      </c>
      <c r="AF6384">
        <v>0</v>
      </c>
      <c r="AG6384" t="s">
        <v>23999</v>
      </c>
      <c r="AH6384" s="21" t="str">
        <f t="shared" si="198"/>
        <v>YR25</v>
      </c>
      <c r="AI6384" s="21">
        <v>345.36</v>
      </c>
      <c r="AJ6384" s="21">
        <f t="shared" si="199"/>
        <v>98.047385620915037</v>
      </c>
      <c r="AK6384" s="21" t="s">
        <v>2063</v>
      </c>
      <c r="AL6384" t="s">
        <v>2829</v>
      </c>
      <c r="AM6384" s="26" t="s">
        <v>38</v>
      </c>
      <c r="AN6384" t="s">
        <v>2032</v>
      </c>
    </row>
    <row r="6385" spans="1:40" ht="15" hidden="1" thickTop="1" x14ac:dyDescent="0.35">
      <c r="A6385" t="s">
        <v>24035</v>
      </c>
      <c r="B6385" t="s">
        <v>24001</v>
      </c>
      <c r="C6385" t="s">
        <v>3362</v>
      </c>
      <c r="D6385" t="s">
        <v>24002</v>
      </c>
      <c r="E6385" t="s">
        <v>2705</v>
      </c>
      <c r="F6385">
        <v>1</v>
      </c>
      <c r="G6385" t="s">
        <v>2593</v>
      </c>
      <c r="H6385" t="s">
        <v>2056</v>
      </c>
      <c r="I6385" t="s">
        <v>2076</v>
      </c>
      <c r="J6385" t="s">
        <v>3364</v>
      </c>
      <c r="K6385" t="s">
        <v>65</v>
      </c>
      <c r="L6385" t="s">
        <v>2058</v>
      </c>
      <c r="M6385" t="s">
        <v>2059</v>
      </c>
      <c r="N6385">
        <v>1</v>
      </c>
      <c r="O6385">
        <v>41</v>
      </c>
      <c r="P6385">
        <v>0.17</v>
      </c>
      <c r="Q6385">
        <v>24480</v>
      </c>
      <c r="R6385">
        <v>0</v>
      </c>
      <c r="S6385">
        <v>0</v>
      </c>
      <c r="T6385">
        <v>0</v>
      </c>
      <c r="U6385">
        <v>1</v>
      </c>
      <c r="V6385">
        <v>41</v>
      </c>
      <c r="W6385">
        <v>0.17</v>
      </c>
      <c r="X6385">
        <v>0</v>
      </c>
      <c r="Y6385">
        <v>0</v>
      </c>
      <c r="Z6385">
        <v>0</v>
      </c>
      <c r="AA6385">
        <v>0</v>
      </c>
      <c r="AB6385">
        <v>0</v>
      </c>
      <c r="AC6385">
        <v>0</v>
      </c>
      <c r="AD6385">
        <v>0</v>
      </c>
      <c r="AE6385">
        <v>0</v>
      </c>
      <c r="AF6385">
        <v>0</v>
      </c>
      <c r="AG6385" t="s">
        <v>24003</v>
      </c>
      <c r="AH6385" s="21" t="str">
        <f t="shared" si="198"/>
        <v>YR25</v>
      </c>
      <c r="AI6385" s="21">
        <v>345.36</v>
      </c>
      <c r="AJ6385" s="21">
        <f t="shared" si="199"/>
        <v>99.832516339869287</v>
      </c>
      <c r="AK6385" s="21" t="s">
        <v>2060</v>
      </c>
      <c r="AL6385" t="s">
        <v>2527</v>
      </c>
      <c r="AM6385" s="26" t="s">
        <v>38</v>
      </c>
      <c r="AN6385" t="s">
        <v>2032</v>
      </c>
    </row>
    <row r="6386" spans="1:40" ht="15" hidden="1" thickTop="1" x14ac:dyDescent="0.35">
      <c r="A6386" t="s">
        <v>24038</v>
      </c>
      <c r="B6386" t="s">
        <v>24005</v>
      </c>
      <c r="C6386" t="s">
        <v>6818</v>
      </c>
      <c r="D6386" t="s">
        <v>24006</v>
      </c>
      <c r="E6386" t="s">
        <v>2575</v>
      </c>
      <c r="F6386">
        <v>1</v>
      </c>
      <c r="G6386" t="s">
        <v>2576</v>
      </c>
      <c r="H6386" t="s">
        <v>2577</v>
      </c>
      <c r="I6386" t="s">
        <v>2076</v>
      </c>
      <c r="J6386" t="s">
        <v>2578</v>
      </c>
      <c r="K6386" t="s">
        <v>2579</v>
      </c>
      <c r="L6386" t="s">
        <v>2058</v>
      </c>
      <c r="M6386" t="s">
        <v>2059</v>
      </c>
      <c r="N6386">
        <v>3</v>
      </c>
      <c r="O6386">
        <v>51</v>
      </c>
      <c r="P6386">
        <v>0.21</v>
      </c>
      <c r="Q6386">
        <v>24480</v>
      </c>
      <c r="R6386">
        <v>1</v>
      </c>
      <c r="S6386">
        <v>12</v>
      </c>
      <c r="T6386">
        <v>0.05</v>
      </c>
      <c r="U6386">
        <v>2</v>
      </c>
      <c r="V6386">
        <v>39</v>
      </c>
      <c r="W6386">
        <v>0.16</v>
      </c>
      <c r="X6386">
        <v>0</v>
      </c>
      <c r="Y6386">
        <v>0</v>
      </c>
      <c r="Z6386">
        <v>0</v>
      </c>
      <c r="AA6386">
        <v>0</v>
      </c>
      <c r="AB6386">
        <v>0</v>
      </c>
      <c r="AC6386">
        <v>0</v>
      </c>
      <c r="AD6386">
        <v>0</v>
      </c>
      <c r="AE6386">
        <v>0</v>
      </c>
      <c r="AF6386">
        <v>0</v>
      </c>
      <c r="AG6386" t="s">
        <v>24007</v>
      </c>
      <c r="AH6386" s="21" t="str">
        <f t="shared" si="198"/>
        <v>YR25</v>
      </c>
      <c r="AI6386" s="21">
        <v>345.36</v>
      </c>
      <c r="AJ6386" s="21">
        <f t="shared" si="199"/>
        <v>99.791666666666671</v>
      </c>
      <c r="AK6386" s="21" t="s">
        <v>2060</v>
      </c>
      <c r="AL6386" t="s">
        <v>2581</v>
      </c>
      <c r="AM6386" s="26" t="s">
        <v>38</v>
      </c>
      <c r="AN6386" t="s">
        <v>2031</v>
      </c>
    </row>
    <row r="6387" spans="1:40" ht="15" hidden="1" thickTop="1" x14ac:dyDescent="0.35">
      <c r="A6387" t="s">
        <v>24042</v>
      </c>
      <c r="B6387" t="s">
        <v>24009</v>
      </c>
      <c r="C6387" t="s">
        <v>8622</v>
      </c>
      <c r="D6387" t="s">
        <v>24010</v>
      </c>
      <c r="E6387" t="s">
        <v>4003</v>
      </c>
      <c r="F6387">
        <v>1</v>
      </c>
      <c r="G6387" t="s">
        <v>2600</v>
      </c>
      <c r="H6387" t="s">
        <v>2510</v>
      </c>
      <c r="I6387" t="s">
        <v>2076</v>
      </c>
      <c r="J6387" t="s">
        <v>4004</v>
      </c>
      <c r="K6387" t="s">
        <v>3007</v>
      </c>
      <c r="L6387" t="s">
        <v>2058</v>
      </c>
      <c r="M6387" t="s">
        <v>2170</v>
      </c>
      <c r="N6387">
        <v>3</v>
      </c>
      <c r="O6387">
        <v>82</v>
      </c>
      <c r="P6387">
        <v>0.54</v>
      </c>
      <c r="Q6387">
        <v>15300</v>
      </c>
      <c r="R6387">
        <v>1</v>
      </c>
      <c r="S6387">
        <v>30</v>
      </c>
      <c r="T6387">
        <v>0.2</v>
      </c>
      <c r="U6387">
        <v>1</v>
      </c>
      <c r="V6387">
        <v>34</v>
      </c>
      <c r="W6387">
        <v>0.22</v>
      </c>
      <c r="X6387">
        <v>1</v>
      </c>
      <c r="Y6387">
        <v>18</v>
      </c>
      <c r="Z6387">
        <v>0.12</v>
      </c>
      <c r="AA6387">
        <v>0</v>
      </c>
      <c r="AB6387">
        <v>0</v>
      </c>
      <c r="AC6387">
        <v>0</v>
      </c>
      <c r="AD6387">
        <v>0</v>
      </c>
      <c r="AE6387">
        <v>0</v>
      </c>
      <c r="AF6387">
        <v>0</v>
      </c>
      <c r="AG6387" t="s">
        <v>24011</v>
      </c>
      <c r="AH6387" s="21" t="str">
        <f t="shared" si="198"/>
        <v>YR25</v>
      </c>
      <c r="AI6387" s="21">
        <v>216</v>
      </c>
      <c r="AJ6387" s="21">
        <f t="shared" si="199"/>
        <v>99.464052287581694</v>
      </c>
      <c r="AK6387" s="21" t="s">
        <v>2060</v>
      </c>
      <c r="AL6387" t="s">
        <v>2551</v>
      </c>
      <c r="AM6387" s="26" t="s">
        <v>38</v>
      </c>
      <c r="AN6387" t="s">
        <v>2029</v>
      </c>
    </row>
    <row r="6388" spans="1:40" ht="15" hidden="1" thickTop="1" x14ac:dyDescent="0.35">
      <c r="A6388" t="s">
        <v>24046</v>
      </c>
      <c r="B6388" t="s">
        <v>24013</v>
      </c>
      <c r="C6388" t="s">
        <v>3857</v>
      </c>
      <c r="D6388" t="s">
        <v>20759</v>
      </c>
      <c r="E6388" t="s">
        <v>79</v>
      </c>
      <c r="F6388">
        <v>1</v>
      </c>
      <c r="G6388" t="s">
        <v>2524</v>
      </c>
      <c r="H6388" t="s">
        <v>2056</v>
      </c>
      <c r="I6388" t="s">
        <v>2076</v>
      </c>
      <c r="J6388" t="s">
        <v>2532</v>
      </c>
      <c r="K6388" t="s">
        <v>62</v>
      </c>
      <c r="L6388" t="s">
        <v>2058</v>
      </c>
      <c r="M6388" t="s">
        <v>2059</v>
      </c>
      <c r="N6388">
        <v>2</v>
      </c>
      <c r="O6388">
        <v>124</v>
      </c>
      <c r="P6388">
        <v>0.51</v>
      </c>
      <c r="Q6388">
        <v>24480</v>
      </c>
      <c r="R6388">
        <v>1</v>
      </c>
      <c r="S6388">
        <v>40</v>
      </c>
      <c r="T6388">
        <v>0.16</v>
      </c>
      <c r="U6388">
        <v>1</v>
      </c>
      <c r="V6388">
        <v>84</v>
      </c>
      <c r="W6388">
        <v>0.34</v>
      </c>
      <c r="X6388">
        <v>0</v>
      </c>
      <c r="Y6388">
        <v>0</v>
      </c>
      <c r="Z6388">
        <v>0</v>
      </c>
      <c r="AA6388">
        <v>0</v>
      </c>
      <c r="AB6388">
        <v>0</v>
      </c>
      <c r="AC6388">
        <v>0</v>
      </c>
      <c r="AD6388">
        <v>0</v>
      </c>
      <c r="AE6388">
        <v>0</v>
      </c>
      <c r="AF6388">
        <v>0</v>
      </c>
      <c r="AG6388" t="s">
        <v>24014</v>
      </c>
      <c r="AH6388" s="21" t="str">
        <f t="shared" si="198"/>
        <v>YR25</v>
      </c>
      <c r="AI6388" s="21">
        <v>345.36</v>
      </c>
      <c r="AJ6388" s="21">
        <f t="shared" si="199"/>
        <v>99.493464052287578</v>
      </c>
      <c r="AK6388" s="21" t="s">
        <v>2060</v>
      </c>
      <c r="AL6388" t="s">
        <v>2527</v>
      </c>
      <c r="AM6388" s="26" t="s">
        <v>38</v>
      </c>
      <c r="AN6388" t="s">
        <v>2033</v>
      </c>
    </row>
    <row r="6389" spans="1:40" ht="15" hidden="1" thickTop="1" x14ac:dyDescent="0.35">
      <c r="A6389" t="s">
        <v>24050</v>
      </c>
      <c r="B6389" t="s">
        <v>24016</v>
      </c>
      <c r="C6389" t="s">
        <v>5372</v>
      </c>
      <c r="D6389" t="s">
        <v>24017</v>
      </c>
      <c r="E6389" t="s">
        <v>2825</v>
      </c>
      <c r="F6389">
        <v>1</v>
      </c>
      <c r="G6389" t="s">
        <v>2816</v>
      </c>
      <c r="H6389" t="s">
        <v>2620</v>
      </c>
      <c r="I6389" t="s">
        <v>2076</v>
      </c>
      <c r="J6389" t="s">
        <v>2826</v>
      </c>
      <c r="K6389" t="s">
        <v>2827</v>
      </c>
      <c r="L6389" t="s">
        <v>2058</v>
      </c>
      <c r="M6389" t="s">
        <v>2170</v>
      </c>
      <c r="N6389">
        <v>4</v>
      </c>
      <c r="O6389">
        <v>178</v>
      </c>
      <c r="P6389">
        <v>1.1599999999999999</v>
      </c>
      <c r="Q6389">
        <v>15300</v>
      </c>
      <c r="R6389">
        <v>0</v>
      </c>
      <c r="S6389">
        <v>0</v>
      </c>
      <c r="T6389">
        <v>0</v>
      </c>
      <c r="U6389">
        <v>4</v>
      </c>
      <c r="V6389">
        <v>178</v>
      </c>
      <c r="W6389">
        <v>1.1599999999999999</v>
      </c>
      <c r="X6389">
        <v>0</v>
      </c>
      <c r="Y6389">
        <v>0</v>
      </c>
      <c r="Z6389">
        <v>0</v>
      </c>
      <c r="AA6389">
        <v>0</v>
      </c>
      <c r="AB6389">
        <v>0</v>
      </c>
      <c r="AC6389">
        <v>0</v>
      </c>
      <c r="AD6389">
        <v>0</v>
      </c>
      <c r="AE6389">
        <v>0</v>
      </c>
      <c r="AF6389">
        <v>0</v>
      </c>
      <c r="AG6389" t="s">
        <v>24018</v>
      </c>
      <c r="AH6389" s="21" t="str">
        <f t="shared" si="198"/>
        <v>YR25</v>
      </c>
      <c r="AI6389" s="21">
        <v>216</v>
      </c>
      <c r="AJ6389" s="21">
        <f t="shared" si="199"/>
        <v>98.83660130718954</v>
      </c>
      <c r="AK6389" s="21" t="s">
        <v>2063</v>
      </c>
      <c r="AL6389" t="s">
        <v>2829</v>
      </c>
      <c r="AM6389" s="26" t="s">
        <v>38</v>
      </c>
      <c r="AN6389" t="s">
        <v>2031</v>
      </c>
    </row>
    <row r="6390" spans="1:40" ht="15" hidden="1" thickTop="1" x14ac:dyDescent="0.35">
      <c r="A6390" t="s">
        <v>24054</v>
      </c>
      <c r="B6390" t="s">
        <v>24020</v>
      </c>
      <c r="C6390" t="s">
        <v>3203</v>
      </c>
      <c r="D6390" t="s">
        <v>24021</v>
      </c>
      <c r="E6390" t="s">
        <v>2825</v>
      </c>
      <c r="F6390">
        <v>1</v>
      </c>
      <c r="G6390" t="s">
        <v>2816</v>
      </c>
      <c r="H6390" t="s">
        <v>2620</v>
      </c>
      <c r="I6390" t="s">
        <v>2076</v>
      </c>
      <c r="J6390" t="s">
        <v>2826</v>
      </c>
      <c r="K6390" t="s">
        <v>2827</v>
      </c>
      <c r="L6390" t="s">
        <v>2058</v>
      </c>
      <c r="M6390" t="s">
        <v>2059</v>
      </c>
      <c r="N6390">
        <v>5</v>
      </c>
      <c r="O6390">
        <v>218</v>
      </c>
      <c r="P6390">
        <v>0.89</v>
      </c>
      <c r="Q6390">
        <v>24480</v>
      </c>
      <c r="R6390">
        <v>1</v>
      </c>
      <c r="S6390">
        <v>63</v>
      </c>
      <c r="T6390">
        <v>0.26</v>
      </c>
      <c r="U6390">
        <v>3</v>
      </c>
      <c r="V6390">
        <v>129</v>
      </c>
      <c r="W6390">
        <v>0.53</v>
      </c>
      <c r="X6390">
        <v>0</v>
      </c>
      <c r="Y6390">
        <v>0</v>
      </c>
      <c r="Z6390">
        <v>0</v>
      </c>
      <c r="AA6390">
        <v>1</v>
      </c>
      <c r="AB6390">
        <v>26</v>
      </c>
      <c r="AC6390">
        <v>0.11</v>
      </c>
      <c r="AD6390">
        <v>0</v>
      </c>
      <c r="AE6390">
        <v>0</v>
      </c>
      <c r="AF6390">
        <v>0</v>
      </c>
      <c r="AG6390" t="s">
        <v>24022</v>
      </c>
      <c r="AH6390" s="21" t="str">
        <f t="shared" si="198"/>
        <v>YR25</v>
      </c>
      <c r="AI6390" s="21">
        <v>345.36</v>
      </c>
      <c r="AJ6390" s="21">
        <f t="shared" si="199"/>
        <v>99.109477124183002</v>
      </c>
      <c r="AK6390" s="21" t="s">
        <v>2063</v>
      </c>
      <c r="AL6390" t="s">
        <v>2829</v>
      </c>
      <c r="AM6390" s="26" t="s">
        <v>38</v>
      </c>
      <c r="AN6390" t="s">
        <v>2032</v>
      </c>
    </row>
    <row r="6391" spans="1:40" ht="15" hidden="1" thickTop="1" x14ac:dyDescent="0.35">
      <c r="A6391" t="s">
        <v>24058</v>
      </c>
      <c r="B6391" t="s">
        <v>24024</v>
      </c>
      <c r="C6391" t="s">
        <v>3396</v>
      </c>
      <c r="D6391" t="s">
        <v>24025</v>
      </c>
      <c r="E6391" t="s">
        <v>3028</v>
      </c>
      <c r="F6391">
        <v>1</v>
      </c>
      <c r="G6391" t="s">
        <v>2546</v>
      </c>
      <c r="H6391" t="s">
        <v>2510</v>
      </c>
      <c r="I6391" t="s">
        <v>2076</v>
      </c>
      <c r="J6391" t="s">
        <v>3006</v>
      </c>
      <c r="K6391" t="s">
        <v>3007</v>
      </c>
      <c r="L6391" t="s">
        <v>2058</v>
      </c>
      <c r="M6391" t="s">
        <v>2170</v>
      </c>
      <c r="N6391">
        <v>4</v>
      </c>
      <c r="O6391">
        <v>405</v>
      </c>
      <c r="P6391">
        <v>2.65</v>
      </c>
      <c r="Q6391">
        <v>15300</v>
      </c>
      <c r="R6391">
        <v>0</v>
      </c>
      <c r="S6391">
        <v>0</v>
      </c>
      <c r="T6391">
        <v>0</v>
      </c>
      <c r="U6391">
        <v>4</v>
      </c>
      <c r="V6391">
        <v>405</v>
      </c>
      <c r="W6391">
        <v>2.65</v>
      </c>
      <c r="X6391">
        <v>0</v>
      </c>
      <c r="Y6391">
        <v>0</v>
      </c>
      <c r="Z6391">
        <v>0</v>
      </c>
      <c r="AA6391">
        <v>0</v>
      </c>
      <c r="AB6391">
        <v>0</v>
      </c>
      <c r="AC6391">
        <v>0</v>
      </c>
      <c r="AD6391">
        <v>0</v>
      </c>
      <c r="AE6391">
        <v>0</v>
      </c>
      <c r="AF6391">
        <v>0</v>
      </c>
      <c r="AG6391" t="s">
        <v>24026</v>
      </c>
      <c r="AH6391" s="21" t="str">
        <f t="shared" si="198"/>
        <v>YR25</v>
      </c>
      <c r="AI6391" s="21">
        <v>216</v>
      </c>
      <c r="AJ6391" s="21">
        <f t="shared" si="199"/>
        <v>97.352941176470594</v>
      </c>
      <c r="AK6391" s="21" t="s">
        <v>2063</v>
      </c>
      <c r="AL6391" t="s">
        <v>2551</v>
      </c>
      <c r="AM6391" s="26" t="s">
        <v>38</v>
      </c>
      <c r="AN6391" t="s">
        <v>2030</v>
      </c>
    </row>
    <row r="6392" spans="1:40" ht="15" hidden="1" thickTop="1" x14ac:dyDescent="0.35">
      <c r="A6392" t="s">
        <v>24061</v>
      </c>
      <c r="B6392" t="s">
        <v>24028</v>
      </c>
      <c r="C6392" t="s">
        <v>2970</v>
      </c>
      <c r="D6392" t="s">
        <v>24029</v>
      </c>
      <c r="E6392" t="s">
        <v>2608</v>
      </c>
      <c r="F6392">
        <v>1</v>
      </c>
      <c r="G6392" t="s">
        <v>2633</v>
      </c>
      <c r="H6392" t="s">
        <v>2577</v>
      </c>
      <c r="I6392" t="s">
        <v>2076</v>
      </c>
      <c r="J6392" t="s">
        <v>2610</v>
      </c>
      <c r="K6392" t="s">
        <v>2611</v>
      </c>
      <c r="L6392" t="s">
        <v>2058</v>
      </c>
      <c r="M6392" t="s">
        <v>2207</v>
      </c>
      <c r="N6392">
        <v>0</v>
      </c>
      <c r="O6392">
        <v>0</v>
      </c>
      <c r="P6392">
        <v>0</v>
      </c>
      <c r="Q6392">
        <v>13260</v>
      </c>
      <c r="R6392">
        <v>0</v>
      </c>
      <c r="S6392">
        <v>0</v>
      </c>
      <c r="T6392">
        <v>0</v>
      </c>
      <c r="U6392">
        <v>0</v>
      </c>
      <c r="V6392">
        <v>0</v>
      </c>
      <c r="W6392">
        <v>0</v>
      </c>
      <c r="X6392">
        <v>0</v>
      </c>
      <c r="Y6392">
        <v>0</v>
      </c>
      <c r="Z6392">
        <v>0</v>
      </c>
      <c r="AA6392">
        <v>0</v>
      </c>
      <c r="AB6392">
        <v>0</v>
      </c>
      <c r="AC6392">
        <v>0</v>
      </c>
      <c r="AD6392">
        <v>0</v>
      </c>
      <c r="AE6392">
        <v>0</v>
      </c>
      <c r="AF6392">
        <v>0</v>
      </c>
      <c r="AG6392" t="s">
        <v>24030</v>
      </c>
      <c r="AH6392" s="21" t="str">
        <f t="shared" si="198"/>
        <v>YR25</v>
      </c>
      <c r="AI6392" s="21">
        <v>187.20000000000002</v>
      </c>
      <c r="AJ6392" s="21">
        <f t="shared" si="199"/>
        <v>100</v>
      </c>
      <c r="AK6392" s="21" t="s">
        <v>2060</v>
      </c>
      <c r="AL6392" t="s">
        <v>2613</v>
      </c>
      <c r="AM6392" s="26" t="s">
        <v>38</v>
      </c>
      <c r="AN6392" t="s">
        <v>2029</v>
      </c>
    </row>
    <row r="6393" spans="1:40" ht="15" hidden="1" thickTop="1" x14ac:dyDescent="0.35">
      <c r="A6393" t="s">
        <v>24065</v>
      </c>
      <c r="B6393" t="s">
        <v>24032</v>
      </c>
      <c r="C6393" t="s">
        <v>3465</v>
      </c>
      <c r="D6393" t="s">
        <v>24033</v>
      </c>
      <c r="E6393" t="s">
        <v>3462</v>
      </c>
      <c r="F6393">
        <v>1</v>
      </c>
      <c r="G6393" t="s">
        <v>2600</v>
      </c>
      <c r="H6393" t="s">
        <v>2577</v>
      </c>
      <c r="I6393" t="s">
        <v>2076</v>
      </c>
      <c r="J6393" t="s">
        <v>2692</v>
      </c>
      <c r="K6393" t="s">
        <v>2635</v>
      </c>
      <c r="L6393" t="s">
        <v>2058</v>
      </c>
      <c r="M6393" t="s">
        <v>2170</v>
      </c>
      <c r="N6393">
        <v>1</v>
      </c>
      <c r="O6393">
        <v>33</v>
      </c>
      <c r="P6393">
        <v>0.22</v>
      </c>
      <c r="Q6393">
        <v>15300</v>
      </c>
      <c r="R6393">
        <v>0</v>
      </c>
      <c r="S6393">
        <v>0</v>
      </c>
      <c r="T6393">
        <v>0</v>
      </c>
      <c r="U6393">
        <v>1</v>
      </c>
      <c r="V6393">
        <v>33</v>
      </c>
      <c r="W6393">
        <v>0.22</v>
      </c>
      <c r="X6393">
        <v>0</v>
      </c>
      <c r="Y6393">
        <v>0</v>
      </c>
      <c r="Z6393">
        <v>0</v>
      </c>
      <c r="AA6393">
        <v>0</v>
      </c>
      <c r="AB6393">
        <v>0</v>
      </c>
      <c r="AC6393">
        <v>0</v>
      </c>
      <c r="AD6393">
        <v>0</v>
      </c>
      <c r="AE6393">
        <v>0</v>
      </c>
      <c r="AF6393">
        <v>0</v>
      </c>
      <c r="AG6393" t="s">
        <v>24034</v>
      </c>
      <c r="AH6393" s="21" t="str">
        <f t="shared" si="198"/>
        <v>YR25</v>
      </c>
      <c r="AI6393" s="21">
        <v>216</v>
      </c>
      <c r="AJ6393" s="21">
        <f t="shared" si="199"/>
        <v>99.784313725490193</v>
      </c>
      <c r="AK6393" s="21" t="s">
        <v>2060</v>
      </c>
      <c r="AL6393" t="s">
        <v>2581</v>
      </c>
      <c r="AM6393" s="26" t="s">
        <v>38</v>
      </c>
      <c r="AN6393" t="s">
        <v>2031</v>
      </c>
    </row>
    <row r="6394" spans="1:40" ht="15" hidden="1" thickTop="1" x14ac:dyDescent="0.35">
      <c r="A6394" t="s">
        <v>24069</v>
      </c>
      <c r="B6394" t="s">
        <v>24036</v>
      </c>
      <c r="C6394" t="s">
        <v>3187</v>
      </c>
      <c r="D6394" t="s">
        <v>20778</v>
      </c>
      <c r="E6394" t="s">
        <v>64</v>
      </c>
      <c r="F6394">
        <v>2</v>
      </c>
      <c r="G6394" t="s">
        <v>2524</v>
      </c>
      <c r="H6394" t="s">
        <v>2056</v>
      </c>
      <c r="I6394" t="s">
        <v>2076</v>
      </c>
      <c r="J6394" t="s">
        <v>3189</v>
      </c>
      <c r="K6394" t="s">
        <v>62</v>
      </c>
      <c r="L6394" t="s">
        <v>2058</v>
      </c>
      <c r="M6394" t="s">
        <v>2059</v>
      </c>
      <c r="N6394">
        <v>4</v>
      </c>
      <c r="O6394">
        <v>121</v>
      </c>
      <c r="P6394">
        <v>0.49</v>
      </c>
      <c r="Q6394">
        <v>24480</v>
      </c>
      <c r="R6394">
        <v>1</v>
      </c>
      <c r="S6394">
        <v>26</v>
      </c>
      <c r="T6394">
        <v>0.11</v>
      </c>
      <c r="U6394">
        <v>2</v>
      </c>
      <c r="V6394">
        <v>56</v>
      </c>
      <c r="W6394">
        <v>0.23</v>
      </c>
      <c r="X6394">
        <v>0</v>
      </c>
      <c r="Y6394">
        <v>0</v>
      </c>
      <c r="Z6394">
        <v>0</v>
      </c>
      <c r="AA6394">
        <v>1</v>
      </c>
      <c r="AB6394">
        <v>39</v>
      </c>
      <c r="AC6394">
        <v>0.16</v>
      </c>
      <c r="AD6394">
        <v>0</v>
      </c>
      <c r="AE6394">
        <v>0</v>
      </c>
      <c r="AF6394">
        <v>0</v>
      </c>
      <c r="AG6394" t="s">
        <v>24037</v>
      </c>
      <c r="AH6394" s="21" t="str">
        <f t="shared" si="198"/>
        <v>YR25</v>
      </c>
      <c r="AI6394" s="21">
        <v>345.36</v>
      </c>
      <c r="AJ6394" s="21">
        <f t="shared" si="199"/>
        <v>99.505718954248366</v>
      </c>
      <c r="AK6394" s="21" t="s">
        <v>2060</v>
      </c>
      <c r="AL6394" t="s">
        <v>2527</v>
      </c>
      <c r="AM6394" s="26" t="s">
        <v>38</v>
      </c>
      <c r="AN6394" t="s">
        <v>2032</v>
      </c>
    </row>
    <row r="6395" spans="1:40" ht="15" hidden="1" thickTop="1" x14ac:dyDescent="0.35">
      <c r="A6395" t="s">
        <v>24073</v>
      </c>
      <c r="B6395" t="s">
        <v>24039</v>
      </c>
      <c r="C6395" t="s">
        <v>2844</v>
      </c>
      <c r="D6395" t="s">
        <v>24040</v>
      </c>
      <c r="E6395" t="s">
        <v>2825</v>
      </c>
      <c r="F6395">
        <v>2</v>
      </c>
      <c r="G6395" t="s">
        <v>2816</v>
      </c>
      <c r="H6395" t="s">
        <v>2620</v>
      </c>
      <c r="I6395" t="s">
        <v>2076</v>
      </c>
      <c r="J6395" t="s">
        <v>2826</v>
      </c>
      <c r="K6395" t="s">
        <v>2827</v>
      </c>
      <c r="L6395" t="s">
        <v>2058</v>
      </c>
      <c r="M6395" t="s">
        <v>2170</v>
      </c>
      <c r="N6395">
        <v>15</v>
      </c>
      <c r="O6395">
        <v>369</v>
      </c>
      <c r="P6395">
        <v>2.41</v>
      </c>
      <c r="Q6395">
        <v>15300</v>
      </c>
      <c r="R6395">
        <v>3</v>
      </c>
      <c r="S6395">
        <v>39</v>
      </c>
      <c r="T6395">
        <v>0.25</v>
      </c>
      <c r="U6395">
        <v>12</v>
      </c>
      <c r="V6395">
        <v>330</v>
      </c>
      <c r="W6395">
        <v>2.16</v>
      </c>
      <c r="X6395">
        <v>0</v>
      </c>
      <c r="Y6395">
        <v>0</v>
      </c>
      <c r="Z6395">
        <v>0</v>
      </c>
      <c r="AA6395">
        <v>0</v>
      </c>
      <c r="AB6395">
        <v>0</v>
      </c>
      <c r="AC6395">
        <v>0</v>
      </c>
      <c r="AD6395">
        <v>0</v>
      </c>
      <c r="AE6395">
        <v>0</v>
      </c>
      <c r="AF6395">
        <v>0</v>
      </c>
      <c r="AG6395" t="s">
        <v>24041</v>
      </c>
      <c r="AH6395" s="21" t="str">
        <f t="shared" si="198"/>
        <v>YR25</v>
      </c>
      <c r="AI6395" s="21">
        <v>216</v>
      </c>
      <c r="AJ6395" s="21">
        <f t="shared" si="199"/>
        <v>97.588235294117652</v>
      </c>
      <c r="AK6395" s="21" t="s">
        <v>2063</v>
      </c>
      <c r="AL6395" t="s">
        <v>2829</v>
      </c>
      <c r="AM6395" s="26" t="s">
        <v>38</v>
      </c>
      <c r="AN6395" t="s">
        <v>2033</v>
      </c>
    </row>
    <row r="6396" spans="1:40" ht="15" hidden="1" thickTop="1" x14ac:dyDescent="0.35">
      <c r="A6396" t="s">
        <v>24077</v>
      </c>
      <c r="B6396" t="s">
        <v>24043</v>
      </c>
      <c r="C6396" t="s">
        <v>3260</v>
      </c>
      <c r="D6396" t="s">
        <v>24044</v>
      </c>
      <c r="E6396" t="s">
        <v>3005</v>
      </c>
      <c r="F6396">
        <v>1</v>
      </c>
      <c r="G6396" t="s">
        <v>2546</v>
      </c>
      <c r="H6396" t="s">
        <v>2510</v>
      </c>
      <c r="I6396" t="s">
        <v>2076</v>
      </c>
      <c r="J6396" t="s">
        <v>3262</v>
      </c>
      <c r="K6396" t="s">
        <v>2548</v>
      </c>
      <c r="L6396" t="s">
        <v>2058</v>
      </c>
      <c r="M6396" t="s">
        <v>2170</v>
      </c>
      <c r="N6396">
        <v>1</v>
      </c>
      <c r="O6396">
        <v>19</v>
      </c>
      <c r="P6396">
        <v>0.12</v>
      </c>
      <c r="Q6396">
        <v>15300</v>
      </c>
      <c r="R6396">
        <v>0</v>
      </c>
      <c r="S6396">
        <v>0</v>
      </c>
      <c r="T6396">
        <v>0</v>
      </c>
      <c r="U6396">
        <v>0</v>
      </c>
      <c r="V6396">
        <v>0</v>
      </c>
      <c r="W6396">
        <v>0</v>
      </c>
      <c r="X6396">
        <v>1</v>
      </c>
      <c r="Y6396">
        <v>19</v>
      </c>
      <c r="Z6396">
        <v>0.12</v>
      </c>
      <c r="AA6396">
        <v>0</v>
      </c>
      <c r="AB6396">
        <v>0</v>
      </c>
      <c r="AC6396">
        <v>0</v>
      </c>
      <c r="AD6396">
        <v>0</v>
      </c>
      <c r="AE6396">
        <v>0</v>
      </c>
      <c r="AF6396">
        <v>0</v>
      </c>
      <c r="AG6396" t="s">
        <v>24045</v>
      </c>
      <c r="AH6396" s="21" t="str">
        <f t="shared" si="198"/>
        <v>YR25</v>
      </c>
      <c r="AI6396" s="21">
        <v>216</v>
      </c>
      <c r="AJ6396" s="21">
        <f t="shared" si="199"/>
        <v>99.875816993464056</v>
      </c>
      <c r="AK6396" s="21" t="s">
        <v>2060</v>
      </c>
      <c r="AL6396" t="s">
        <v>2551</v>
      </c>
      <c r="AM6396" s="26" t="s">
        <v>38</v>
      </c>
      <c r="AN6396" t="s">
        <v>2030</v>
      </c>
    </row>
    <row r="6397" spans="1:40" ht="15" hidden="1" thickTop="1" x14ac:dyDescent="0.35">
      <c r="A6397" t="s">
        <v>24081</v>
      </c>
      <c r="B6397" t="s">
        <v>24047</v>
      </c>
      <c r="C6397" t="s">
        <v>4805</v>
      </c>
      <c r="D6397" t="s">
        <v>24048</v>
      </c>
      <c r="E6397" t="s">
        <v>2575</v>
      </c>
      <c r="F6397">
        <v>1</v>
      </c>
      <c r="G6397" t="s">
        <v>2576</v>
      </c>
      <c r="H6397" t="s">
        <v>2577</v>
      </c>
      <c r="I6397" t="s">
        <v>2076</v>
      </c>
      <c r="J6397" t="s">
        <v>2578</v>
      </c>
      <c r="K6397" t="s">
        <v>2579</v>
      </c>
      <c r="L6397" t="s">
        <v>2058</v>
      </c>
      <c r="M6397" t="s">
        <v>2170</v>
      </c>
      <c r="N6397">
        <v>1</v>
      </c>
      <c r="O6397">
        <v>18</v>
      </c>
      <c r="P6397">
        <v>0.12</v>
      </c>
      <c r="Q6397">
        <v>15300</v>
      </c>
      <c r="R6397">
        <v>0</v>
      </c>
      <c r="S6397">
        <v>0</v>
      </c>
      <c r="T6397">
        <v>0</v>
      </c>
      <c r="U6397">
        <v>1</v>
      </c>
      <c r="V6397">
        <v>18</v>
      </c>
      <c r="W6397">
        <v>0.12</v>
      </c>
      <c r="X6397">
        <v>0</v>
      </c>
      <c r="Y6397">
        <v>0</v>
      </c>
      <c r="Z6397">
        <v>0</v>
      </c>
      <c r="AA6397">
        <v>0</v>
      </c>
      <c r="AB6397">
        <v>0</v>
      </c>
      <c r="AC6397">
        <v>0</v>
      </c>
      <c r="AD6397">
        <v>0</v>
      </c>
      <c r="AE6397">
        <v>0</v>
      </c>
      <c r="AF6397">
        <v>0</v>
      </c>
      <c r="AG6397" t="s">
        <v>24049</v>
      </c>
      <c r="AH6397" s="21" t="str">
        <f t="shared" si="198"/>
        <v>YR25</v>
      </c>
      <c r="AI6397" s="21">
        <v>216</v>
      </c>
      <c r="AJ6397" s="21">
        <f t="shared" si="199"/>
        <v>99.882352941176464</v>
      </c>
      <c r="AK6397" s="21" t="s">
        <v>2060</v>
      </c>
      <c r="AL6397" t="s">
        <v>2581</v>
      </c>
      <c r="AM6397" s="26" t="s">
        <v>38</v>
      </c>
      <c r="AN6397" t="s">
        <v>2030</v>
      </c>
    </row>
    <row r="6398" spans="1:40" ht="15" hidden="1" thickTop="1" x14ac:dyDescent="0.35">
      <c r="A6398" t="s">
        <v>24085</v>
      </c>
      <c r="B6398" t="s">
        <v>24051</v>
      </c>
      <c r="C6398" t="s">
        <v>4580</v>
      </c>
      <c r="D6398" t="s">
        <v>24052</v>
      </c>
      <c r="E6398" t="s">
        <v>3013</v>
      </c>
      <c r="F6398">
        <v>1</v>
      </c>
      <c r="G6398" t="s">
        <v>2600</v>
      </c>
      <c r="H6398" t="s">
        <v>2577</v>
      </c>
      <c r="I6398" t="s">
        <v>2076</v>
      </c>
      <c r="J6398" t="s">
        <v>3183</v>
      </c>
      <c r="K6398" t="s">
        <v>2742</v>
      </c>
      <c r="L6398" t="s">
        <v>2058</v>
      </c>
      <c r="M6398" t="s">
        <v>2170</v>
      </c>
      <c r="N6398">
        <v>3</v>
      </c>
      <c r="O6398">
        <v>141</v>
      </c>
      <c r="P6398">
        <v>0.92</v>
      </c>
      <c r="Q6398">
        <v>15300</v>
      </c>
      <c r="R6398">
        <v>1</v>
      </c>
      <c r="S6398">
        <v>71</v>
      </c>
      <c r="T6398">
        <v>0.46</v>
      </c>
      <c r="U6398">
        <v>1</v>
      </c>
      <c r="V6398">
        <v>18</v>
      </c>
      <c r="W6398">
        <v>0.12</v>
      </c>
      <c r="X6398">
        <v>0</v>
      </c>
      <c r="Y6398">
        <v>0</v>
      </c>
      <c r="Z6398">
        <v>0</v>
      </c>
      <c r="AA6398">
        <v>1</v>
      </c>
      <c r="AB6398">
        <v>52</v>
      </c>
      <c r="AC6398">
        <v>0.34</v>
      </c>
      <c r="AD6398">
        <v>0</v>
      </c>
      <c r="AE6398">
        <v>0</v>
      </c>
      <c r="AF6398">
        <v>0</v>
      </c>
      <c r="AG6398" t="s">
        <v>24053</v>
      </c>
      <c r="AH6398" s="21" t="str">
        <f t="shared" si="198"/>
        <v>YR25</v>
      </c>
      <c r="AI6398" s="21">
        <v>216</v>
      </c>
      <c r="AJ6398" s="21">
        <f t="shared" si="199"/>
        <v>99.078431372549019</v>
      </c>
      <c r="AK6398" s="21" t="s">
        <v>2063</v>
      </c>
      <c r="AL6398" t="s">
        <v>2551</v>
      </c>
      <c r="AM6398" s="26" t="s">
        <v>38</v>
      </c>
      <c r="AN6398" t="s">
        <v>2030</v>
      </c>
    </row>
    <row r="6399" spans="1:40" ht="15" hidden="1" thickTop="1" x14ac:dyDescent="0.35">
      <c r="A6399" t="s">
        <v>24089</v>
      </c>
      <c r="B6399" t="s">
        <v>24055</v>
      </c>
      <c r="C6399" t="s">
        <v>4567</v>
      </c>
      <c r="D6399" t="s">
        <v>24056</v>
      </c>
      <c r="E6399" t="s">
        <v>2691</v>
      </c>
      <c r="F6399">
        <v>1</v>
      </c>
      <c r="G6399" t="s">
        <v>2600</v>
      </c>
      <c r="H6399" t="s">
        <v>2577</v>
      </c>
      <c r="I6399" t="s">
        <v>2076</v>
      </c>
      <c r="J6399" t="s">
        <v>2692</v>
      </c>
      <c r="K6399" t="s">
        <v>2635</v>
      </c>
      <c r="L6399" t="s">
        <v>2058</v>
      </c>
      <c r="M6399" t="s">
        <v>2059</v>
      </c>
      <c r="N6399">
        <v>2</v>
      </c>
      <c r="O6399">
        <v>126</v>
      </c>
      <c r="P6399">
        <v>0.51</v>
      </c>
      <c r="Q6399">
        <v>24480</v>
      </c>
      <c r="R6399">
        <v>1</v>
      </c>
      <c r="S6399">
        <v>25</v>
      </c>
      <c r="T6399">
        <v>0.1</v>
      </c>
      <c r="U6399">
        <v>1</v>
      </c>
      <c r="V6399">
        <v>101</v>
      </c>
      <c r="W6399">
        <v>0.41</v>
      </c>
      <c r="X6399">
        <v>0</v>
      </c>
      <c r="Y6399">
        <v>0</v>
      </c>
      <c r="Z6399">
        <v>0</v>
      </c>
      <c r="AA6399">
        <v>0</v>
      </c>
      <c r="AB6399">
        <v>0</v>
      </c>
      <c r="AC6399">
        <v>0</v>
      </c>
      <c r="AD6399">
        <v>0</v>
      </c>
      <c r="AE6399">
        <v>0</v>
      </c>
      <c r="AF6399">
        <v>0</v>
      </c>
      <c r="AG6399" t="s">
        <v>24057</v>
      </c>
      <c r="AH6399" s="21" t="str">
        <f t="shared" si="198"/>
        <v>YR25</v>
      </c>
      <c r="AI6399" s="21">
        <v>345.36</v>
      </c>
      <c r="AJ6399" s="21">
        <f t="shared" si="199"/>
        <v>99.485294117647058</v>
      </c>
      <c r="AK6399" s="21" t="s">
        <v>2060</v>
      </c>
      <c r="AL6399" t="s">
        <v>2581</v>
      </c>
      <c r="AM6399" s="26" t="s">
        <v>38</v>
      </c>
      <c r="AN6399" t="s">
        <v>2030</v>
      </c>
    </row>
    <row r="6400" spans="1:40" ht="15" hidden="1" thickTop="1" x14ac:dyDescent="0.35">
      <c r="A6400" t="s">
        <v>24093</v>
      </c>
      <c r="B6400" t="s">
        <v>24059</v>
      </c>
      <c r="C6400" t="s">
        <v>2584</v>
      </c>
      <c r="D6400" t="s">
        <v>9499</v>
      </c>
      <c r="E6400" t="s">
        <v>64</v>
      </c>
      <c r="F6400">
        <v>2</v>
      </c>
      <c r="G6400" t="s">
        <v>2524</v>
      </c>
      <c r="H6400" t="s">
        <v>2056</v>
      </c>
      <c r="I6400" t="s">
        <v>2076</v>
      </c>
      <c r="J6400" t="s">
        <v>2586</v>
      </c>
      <c r="K6400" t="s">
        <v>62</v>
      </c>
      <c r="L6400" t="s">
        <v>2058</v>
      </c>
      <c r="M6400" t="s">
        <v>2059</v>
      </c>
      <c r="N6400">
        <v>14</v>
      </c>
      <c r="O6400">
        <v>946</v>
      </c>
      <c r="P6400">
        <v>3.86</v>
      </c>
      <c r="Q6400">
        <v>24480</v>
      </c>
      <c r="R6400">
        <v>2</v>
      </c>
      <c r="S6400">
        <v>88</v>
      </c>
      <c r="T6400">
        <v>0.36</v>
      </c>
      <c r="U6400">
        <v>11</v>
      </c>
      <c r="V6400">
        <v>811</v>
      </c>
      <c r="W6400">
        <v>3.31</v>
      </c>
      <c r="X6400">
        <v>0</v>
      </c>
      <c r="Y6400">
        <v>0</v>
      </c>
      <c r="Z6400">
        <v>0</v>
      </c>
      <c r="AA6400">
        <v>1</v>
      </c>
      <c r="AB6400">
        <v>47</v>
      </c>
      <c r="AC6400">
        <v>0.19</v>
      </c>
      <c r="AD6400">
        <v>0</v>
      </c>
      <c r="AE6400">
        <v>0</v>
      </c>
      <c r="AF6400">
        <v>0</v>
      </c>
      <c r="AG6400" t="s">
        <v>24060</v>
      </c>
      <c r="AH6400" s="21" t="str">
        <f t="shared" si="198"/>
        <v>YR25</v>
      </c>
      <c r="AI6400" s="21">
        <v>345.36</v>
      </c>
      <c r="AJ6400" s="21">
        <f t="shared" si="199"/>
        <v>96.135620915032675</v>
      </c>
      <c r="AK6400" s="21" t="s">
        <v>2063</v>
      </c>
      <c r="AL6400" t="s">
        <v>2527</v>
      </c>
      <c r="AM6400" s="26" t="s">
        <v>38</v>
      </c>
      <c r="AN6400" t="s">
        <v>2031</v>
      </c>
    </row>
    <row r="6401" spans="1:40" ht="15" hidden="1" thickTop="1" x14ac:dyDescent="0.35">
      <c r="A6401" t="s">
        <v>24097</v>
      </c>
      <c r="B6401" t="s">
        <v>24062</v>
      </c>
      <c r="C6401" t="s">
        <v>3488</v>
      </c>
      <c r="D6401" t="s">
        <v>24063</v>
      </c>
      <c r="E6401" t="s">
        <v>2575</v>
      </c>
      <c r="F6401">
        <v>1</v>
      </c>
      <c r="G6401" t="s">
        <v>2609</v>
      </c>
      <c r="H6401" t="s">
        <v>2577</v>
      </c>
      <c r="I6401" t="s">
        <v>2076</v>
      </c>
      <c r="J6401" t="s">
        <v>2741</v>
      </c>
      <c r="K6401" t="s">
        <v>2742</v>
      </c>
      <c r="L6401" t="s">
        <v>2058</v>
      </c>
      <c r="M6401" t="s">
        <v>2059</v>
      </c>
      <c r="N6401">
        <v>10</v>
      </c>
      <c r="O6401">
        <v>344</v>
      </c>
      <c r="P6401">
        <v>1.41</v>
      </c>
      <c r="Q6401">
        <v>24480</v>
      </c>
      <c r="R6401">
        <v>6</v>
      </c>
      <c r="S6401">
        <v>191</v>
      </c>
      <c r="T6401">
        <v>0.78</v>
      </c>
      <c r="U6401">
        <v>4</v>
      </c>
      <c r="V6401">
        <v>153</v>
      </c>
      <c r="W6401">
        <v>0.63</v>
      </c>
      <c r="X6401">
        <v>0</v>
      </c>
      <c r="Y6401">
        <v>0</v>
      </c>
      <c r="Z6401">
        <v>0</v>
      </c>
      <c r="AA6401">
        <v>0</v>
      </c>
      <c r="AB6401">
        <v>0</v>
      </c>
      <c r="AC6401">
        <v>0</v>
      </c>
      <c r="AD6401">
        <v>0</v>
      </c>
      <c r="AE6401">
        <v>0</v>
      </c>
      <c r="AF6401">
        <v>0</v>
      </c>
      <c r="AG6401" t="s">
        <v>24064</v>
      </c>
      <c r="AH6401" s="21" t="str">
        <f t="shared" si="198"/>
        <v>YK20</v>
      </c>
      <c r="AI6401" s="21">
        <v>345.36</v>
      </c>
      <c r="AJ6401" s="21">
        <f t="shared" si="199"/>
        <v>98.59477124183006</v>
      </c>
      <c r="AK6401" s="21" t="s">
        <v>2063</v>
      </c>
      <c r="AL6401" t="s">
        <v>2613</v>
      </c>
      <c r="AM6401" s="26" t="s">
        <v>38</v>
      </c>
      <c r="AN6401" t="s">
        <v>2030</v>
      </c>
    </row>
    <row r="6402" spans="1:40" ht="15" hidden="1" thickTop="1" x14ac:dyDescent="0.35">
      <c r="A6402" t="s">
        <v>24101</v>
      </c>
      <c r="B6402" t="s">
        <v>24066</v>
      </c>
      <c r="C6402" t="s">
        <v>2974</v>
      </c>
      <c r="D6402" t="s">
        <v>24067</v>
      </c>
      <c r="E6402" t="s">
        <v>2608</v>
      </c>
      <c r="F6402">
        <v>1</v>
      </c>
      <c r="G6402" t="s">
        <v>2609</v>
      </c>
      <c r="H6402" t="s">
        <v>2577</v>
      </c>
      <c r="I6402" t="s">
        <v>2076</v>
      </c>
      <c r="J6402" t="s">
        <v>2764</v>
      </c>
      <c r="K6402" t="s">
        <v>2765</v>
      </c>
      <c r="L6402" t="s">
        <v>2058</v>
      </c>
      <c r="M6402" t="s">
        <v>2059</v>
      </c>
      <c r="N6402">
        <v>7</v>
      </c>
      <c r="O6402">
        <v>268</v>
      </c>
      <c r="P6402">
        <v>1.0900000000000001</v>
      </c>
      <c r="Q6402">
        <v>24480</v>
      </c>
      <c r="R6402">
        <v>1</v>
      </c>
      <c r="S6402">
        <v>25</v>
      </c>
      <c r="T6402">
        <v>0.1</v>
      </c>
      <c r="U6402">
        <v>5</v>
      </c>
      <c r="V6402">
        <v>177</v>
      </c>
      <c r="W6402">
        <v>0.72</v>
      </c>
      <c r="X6402">
        <v>0</v>
      </c>
      <c r="Y6402">
        <v>0</v>
      </c>
      <c r="Z6402">
        <v>0</v>
      </c>
      <c r="AA6402">
        <v>1</v>
      </c>
      <c r="AB6402">
        <v>66</v>
      </c>
      <c r="AC6402">
        <v>0.27</v>
      </c>
      <c r="AD6402">
        <v>0</v>
      </c>
      <c r="AE6402">
        <v>0</v>
      </c>
      <c r="AF6402">
        <v>0</v>
      </c>
      <c r="AG6402" t="s">
        <v>24068</v>
      </c>
      <c r="AH6402" s="21" t="str">
        <f t="shared" si="198"/>
        <v>YK20</v>
      </c>
      <c r="AI6402" s="21">
        <v>345.36</v>
      </c>
      <c r="AJ6402" s="21">
        <f t="shared" si="199"/>
        <v>98.90522875816994</v>
      </c>
      <c r="AK6402" s="21" t="s">
        <v>2063</v>
      </c>
      <c r="AL6402" t="s">
        <v>2613</v>
      </c>
      <c r="AM6402" s="26" t="s">
        <v>38</v>
      </c>
      <c r="AN6402" t="s">
        <v>2030</v>
      </c>
    </row>
    <row r="6403" spans="1:40" ht="15" hidden="1" thickTop="1" x14ac:dyDescent="0.35">
      <c r="A6403" t="s">
        <v>24105</v>
      </c>
      <c r="B6403" t="s">
        <v>24070</v>
      </c>
      <c r="C6403" t="s">
        <v>4541</v>
      </c>
      <c r="D6403" t="s">
        <v>24071</v>
      </c>
      <c r="E6403" t="s">
        <v>2608</v>
      </c>
      <c r="F6403">
        <v>1</v>
      </c>
      <c r="G6403" t="s">
        <v>2609</v>
      </c>
      <c r="H6403" t="s">
        <v>2577</v>
      </c>
      <c r="I6403" t="s">
        <v>2076</v>
      </c>
      <c r="J6403" t="s">
        <v>2764</v>
      </c>
      <c r="K6403" t="s">
        <v>2765</v>
      </c>
      <c r="L6403" t="s">
        <v>2058</v>
      </c>
      <c r="M6403" t="s">
        <v>2170</v>
      </c>
      <c r="N6403">
        <v>1</v>
      </c>
      <c r="O6403">
        <v>40</v>
      </c>
      <c r="P6403">
        <v>0.26</v>
      </c>
      <c r="Q6403">
        <v>15300</v>
      </c>
      <c r="R6403">
        <v>1</v>
      </c>
      <c r="S6403">
        <v>40</v>
      </c>
      <c r="T6403">
        <v>0.26</v>
      </c>
      <c r="U6403">
        <v>0</v>
      </c>
      <c r="V6403">
        <v>0</v>
      </c>
      <c r="W6403">
        <v>0</v>
      </c>
      <c r="X6403">
        <v>0</v>
      </c>
      <c r="Y6403">
        <v>0</v>
      </c>
      <c r="Z6403">
        <v>0</v>
      </c>
      <c r="AA6403">
        <v>0</v>
      </c>
      <c r="AB6403">
        <v>0</v>
      </c>
      <c r="AC6403">
        <v>0</v>
      </c>
      <c r="AD6403">
        <v>0</v>
      </c>
      <c r="AE6403">
        <v>0</v>
      </c>
      <c r="AF6403">
        <v>0</v>
      </c>
      <c r="AG6403" t="s">
        <v>24072</v>
      </c>
      <c r="AH6403" s="21" t="str">
        <f t="shared" si="198"/>
        <v>YK20</v>
      </c>
      <c r="AI6403" s="21">
        <v>216</v>
      </c>
      <c r="AJ6403" s="21">
        <f t="shared" si="199"/>
        <v>99.738562091503269</v>
      </c>
      <c r="AK6403" s="21" t="s">
        <v>2060</v>
      </c>
      <c r="AL6403" t="s">
        <v>2613</v>
      </c>
      <c r="AM6403" s="26" t="s">
        <v>38</v>
      </c>
      <c r="AN6403" t="s">
        <v>2031</v>
      </c>
    </row>
    <row r="6404" spans="1:40" ht="15" hidden="1" thickTop="1" x14ac:dyDescent="0.35">
      <c r="A6404" t="s">
        <v>24109</v>
      </c>
      <c r="B6404" t="s">
        <v>24074</v>
      </c>
      <c r="C6404" t="s">
        <v>3105</v>
      </c>
      <c r="D6404" t="s">
        <v>24075</v>
      </c>
      <c r="E6404" t="s">
        <v>3309</v>
      </c>
      <c r="F6404">
        <v>1</v>
      </c>
      <c r="G6404" t="s">
        <v>2509</v>
      </c>
      <c r="H6404" t="s">
        <v>2510</v>
      </c>
      <c r="I6404" t="s">
        <v>2076</v>
      </c>
      <c r="J6404" t="s">
        <v>3108</v>
      </c>
      <c r="K6404" t="s">
        <v>3109</v>
      </c>
      <c r="L6404" t="s">
        <v>2058</v>
      </c>
      <c r="M6404" t="s">
        <v>2059</v>
      </c>
      <c r="N6404">
        <v>0</v>
      </c>
      <c r="O6404">
        <v>0</v>
      </c>
      <c r="P6404">
        <v>0</v>
      </c>
      <c r="Q6404">
        <v>24480</v>
      </c>
      <c r="R6404">
        <v>0</v>
      </c>
      <c r="S6404">
        <v>0</v>
      </c>
      <c r="T6404">
        <v>0</v>
      </c>
      <c r="U6404">
        <v>0</v>
      </c>
      <c r="V6404">
        <v>0</v>
      </c>
      <c r="W6404">
        <v>0</v>
      </c>
      <c r="X6404">
        <v>0</v>
      </c>
      <c r="Y6404">
        <v>0</v>
      </c>
      <c r="Z6404">
        <v>0</v>
      </c>
      <c r="AA6404">
        <v>0</v>
      </c>
      <c r="AB6404">
        <v>0</v>
      </c>
      <c r="AC6404">
        <v>0</v>
      </c>
      <c r="AD6404">
        <v>0</v>
      </c>
      <c r="AE6404">
        <v>0</v>
      </c>
      <c r="AF6404">
        <v>0</v>
      </c>
      <c r="AG6404" t="s">
        <v>24076</v>
      </c>
      <c r="AH6404" s="21" t="str">
        <f t="shared" si="198"/>
        <v>YK20</v>
      </c>
      <c r="AI6404" s="21">
        <v>345.36</v>
      </c>
      <c r="AJ6404" s="21">
        <f t="shared" si="199"/>
        <v>100</v>
      </c>
      <c r="AK6404" s="21" t="s">
        <v>2060</v>
      </c>
      <c r="AL6404" t="s">
        <v>2515</v>
      </c>
      <c r="AM6404" s="26" t="s">
        <v>38</v>
      </c>
      <c r="AN6404" t="s">
        <v>2030</v>
      </c>
    </row>
    <row r="6405" spans="1:40" ht="15" hidden="1" thickTop="1" x14ac:dyDescent="0.35">
      <c r="A6405" t="s">
        <v>24112</v>
      </c>
      <c r="B6405" t="s">
        <v>24078</v>
      </c>
      <c r="C6405" t="s">
        <v>6477</v>
      </c>
      <c r="D6405" t="s">
        <v>24079</v>
      </c>
      <c r="E6405" t="s">
        <v>3309</v>
      </c>
      <c r="F6405">
        <v>1</v>
      </c>
      <c r="G6405" t="s">
        <v>2509</v>
      </c>
      <c r="H6405" t="s">
        <v>2510</v>
      </c>
      <c r="I6405" t="s">
        <v>2076</v>
      </c>
      <c r="J6405" t="s">
        <v>3522</v>
      </c>
      <c r="K6405" t="s">
        <v>3109</v>
      </c>
      <c r="L6405" t="s">
        <v>2058</v>
      </c>
      <c r="M6405" t="s">
        <v>2170</v>
      </c>
      <c r="N6405">
        <v>4</v>
      </c>
      <c r="O6405">
        <v>160</v>
      </c>
      <c r="P6405">
        <v>1.05</v>
      </c>
      <c r="Q6405">
        <v>15300</v>
      </c>
      <c r="R6405">
        <v>0</v>
      </c>
      <c r="S6405">
        <v>0</v>
      </c>
      <c r="T6405">
        <v>0</v>
      </c>
      <c r="U6405">
        <v>4</v>
      </c>
      <c r="V6405">
        <v>160</v>
      </c>
      <c r="W6405">
        <v>1.05</v>
      </c>
      <c r="X6405">
        <v>0</v>
      </c>
      <c r="Y6405">
        <v>0</v>
      </c>
      <c r="Z6405">
        <v>0</v>
      </c>
      <c r="AA6405">
        <v>0</v>
      </c>
      <c r="AB6405">
        <v>0</v>
      </c>
      <c r="AC6405">
        <v>0</v>
      </c>
      <c r="AD6405">
        <v>0</v>
      </c>
      <c r="AE6405">
        <v>0</v>
      </c>
      <c r="AF6405">
        <v>0</v>
      </c>
      <c r="AG6405" t="s">
        <v>24080</v>
      </c>
      <c r="AH6405" s="21" t="str">
        <f t="shared" si="198"/>
        <v>YK20</v>
      </c>
      <c r="AI6405" s="21">
        <v>216</v>
      </c>
      <c r="AJ6405" s="21">
        <f t="shared" si="199"/>
        <v>98.954248366013076</v>
      </c>
      <c r="AK6405" s="21" t="s">
        <v>2063</v>
      </c>
      <c r="AL6405" t="s">
        <v>2515</v>
      </c>
      <c r="AM6405" s="26" t="s">
        <v>38</v>
      </c>
      <c r="AN6405" t="s">
        <v>2032</v>
      </c>
    </row>
    <row r="6406" spans="1:40" ht="15" hidden="1" thickTop="1" x14ac:dyDescent="0.35">
      <c r="A6406" t="s">
        <v>24116</v>
      </c>
      <c r="B6406" t="s">
        <v>24082</v>
      </c>
      <c r="C6406" t="s">
        <v>4796</v>
      </c>
      <c r="D6406" t="s">
        <v>24083</v>
      </c>
      <c r="E6406" t="s">
        <v>3309</v>
      </c>
      <c r="F6406">
        <v>1</v>
      </c>
      <c r="G6406" t="s">
        <v>2509</v>
      </c>
      <c r="H6406" t="s">
        <v>2510</v>
      </c>
      <c r="I6406" t="s">
        <v>2076</v>
      </c>
      <c r="J6406" t="s">
        <v>3108</v>
      </c>
      <c r="K6406" t="s">
        <v>3109</v>
      </c>
      <c r="L6406" t="s">
        <v>2058</v>
      </c>
      <c r="M6406" t="s">
        <v>2059</v>
      </c>
      <c r="N6406">
        <v>4</v>
      </c>
      <c r="O6406">
        <v>70</v>
      </c>
      <c r="P6406">
        <v>0.28999999999999998</v>
      </c>
      <c r="Q6406">
        <v>24480</v>
      </c>
      <c r="R6406">
        <v>2</v>
      </c>
      <c r="S6406">
        <v>32</v>
      </c>
      <c r="T6406">
        <v>0.13</v>
      </c>
      <c r="U6406">
        <v>2</v>
      </c>
      <c r="V6406">
        <v>38</v>
      </c>
      <c r="W6406">
        <v>0.16</v>
      </c>
      <c r="X6406">
        <v>0</v>
      </c>
      <c r="Y6406">
        <v>0</v>
      </c>
      <c r="Z6406">
        <v>0</v>
      </c>
      <c r="AA6406">
        <v>0</v>
      </c>
      <c r="AB6406">
        <v>0</v>
      </c>
      <c r="AC6406">
        <v>0</v>
      </c>
      <c r="AD6406">
        <v>0</v>
      </c>
      <c r="AE6406">
        <v>0</v>
      </c>
      <c r="AF6406">
        <v>0</v>
      </c>
      <c r="AG6406" t="s">
        <v>24084</v>
      </c>
      <c r="AH6406" s="21" t="str">
        <f t="shared" si="198"/>
        <v>YK20</v>
      </c>
      <c r="AI6406" s="21">
        <v>345.36</v>
      </c>
      <c r="AJ6406" s="21">
        <f t="shared" si="199"/>
        <v>99.714052287581694</v>
      </c>
      <c r="AK6406" s="21" t="s">
        <v>2060</v>
      </c>
      <c r="AL6406" t="s">
        <v>2515</v>
      </c>
      <c r="AM6406" s="26" t="s">
        <v>38</v>
      </c>
      <c r="AN6406" t="s">
        <v>2030</v>
      </c>
    </row>
    <row r="6407" spans="1:40" ht="15" hidden="1" thickTop="1" x14ac:dyDescent="0.35">
      <c r="A6407" t="s">
        <v>24120</v>
      </c>
      <c r="B6407" t="s">
        <v>24086</v>
      </c>
      <c r="C6407" t="s">
        <v>6477</v>
      </c>
      <c r="D6407" t="s">
        <v>24087</v>
      </c>
      <c r="E6407" t="s">
        <v>3309</v>
      </c>
      <c r="F6407">
        <v>1</v>
      </c>
      <c r="G6407" t="s">
        <v>2509</v>
      </c>
      <c r="H6407" t="s">
        <v>2510</v>
      </c>
      <c r="I6407" t="s">
        <v>2076</v>
      </c>
      <c r="J6407" t="s">
        <v>3522</v>
      </c>
      <c r="K6407" t="s">
        <v>3109</v>
      </c>
      <c r="L6407" t="s">
        <v>2058</v>
      </c>
      <c r="M6407" t="s">
        <v>2059</v>
      </c>
      <c r="N6407">
        <v>5</v>
      </c>
      <c r="O6407">
        <v>201</v>
      </c>
      <c r="P6407">
        <v>0.82</v>
      </c>
      <c r="Q6407">
        <v>24480</v>
      </c>
      <c r="R6407">
        <v>1</v>
      </c>
      <c r="S6407">
        <v>39</v>
      </c>
      <c r="T6407">
        <v>0.16</v>
      </c>
      <c r="U6407">
        <v>4</v>
      </c>
      <c r="V6407">
        <v>162</v>
      </c>
      <c r="W6407">
        <v>0.66</v>
      </c>
      <c r="X6407">
        <v>0</v>
      </c>
      <c r="Y6407">
        <v>0</v>
      </c>
      <c r="Z6407">
        <v>0</v>
      </c>
      <c r="AA6407">
        <v>0</v>
      </c>
      <c r="AB6407">
        <v>0</v>
      </c>
      <c r="AC6407">
        <v>0</v>
      </c>
      <c r="AD6407">
        <v>0</v>
      </c>
      <c r="AE6407">
        <v>0</v>
      </c>
      <c r="AF6407">
        <v>0</v>
      </c>
      <c r="AG6407" t="s">
        <v>24088</v>
      </c>
      <c r="AH6407" s="21" t="str">
        <f t="shared" ref="AH6407:AH6470" si="200">LEFT(AG6407,4)</f>
        <v>YK20</v>
      </c>
      <c r="AI6407" s="21">
        <v>345.36</v>
      </c>
      <c r="AJ6407" s="21">
        <f t="shared" ref="AJ6407:AJ6470" si="201">100-(O6407/Q6407*100)</f>
        <v>99.178921568627445</v>
      </c>
      <c r="AK6407" s="21" t="s">
        <v>2063</v>
      </c>
      <c r="AL6407" t="s">
        <v>2515</v>
      </c>
      <c r="AM6407" s="26" t="s">
        <v>38</v>
      </c>
      <c r="AN6407" t="s">
        <v>2033</v>
      </c>
    </row>
    <row r="6408" spans="1:40" ht="15" hidden="1" thickTop="1" x14ac:dyDescent="0.35">
      <c r="A6408" t="s">
        <v>24124</v>
      </c>
      <c r="B6408" t="s">
        <v>24090</v>
      </c>
      <c r="C6408" t="s">
        <v>6045</v>
      </c>
      <c r="D6408" t="s">
        <v>24091</v>
      </c>
      <c r="E6408" t="s">
        <v>4786</v>
      </c>
      <c r="F6408">
        <v>2</v>
      </c>
      <c r="G6408" t="s">
        <v>2509</v>
      </c>
      <c r="H6408" t="s">
        <v>2510</v>
      </c>
      <c r="I6408" t="s">
        <v>2076</v>
      </c>
      <c r="J6408" t="s">
        <v>2987</v>
      </c>
      <c r="K6408" t="s">
        <v>2513</v>
      </c>
      <c r="L6408" t="s">
        <v>2058</v>
      </c>
      <c r="M6408" t="s">
        <v>2170</v>
      </c>
      <c r="N6408">
        <v>2</v>
      </c>
      <c r="O6408">
        <v>93</v>
      </c>
      <c r="P6408">
        <v>0.61</v>
      </c>
      <c r="Q6408">
        <v>15300</v>
      </c>
      <c r="R6408">
        <v>1</v>
      </c>
      <c r="S6408">
        <v>64</v>
      </c>
      <c r="T6408">
        <v>0.42</v>
      </c>
      <c r="U6408">
        <v>1</v>
      </c>
      <c r="V6408">
        <v>29</v>
      </c>
      <c r="W6408">
        <v>0.19</v>
      </c>
      <c r="X6408">
        <v>0</v>
      </c>
      <c r="Y6408">
        <v>0</v>
      </c>
      <c r="Z6408">
        <v>0</v>
      </c>
      <c r="AA6408">
        <v>0</v>
      </c>
      <c r="AB6408">
        <v>0</v>
      </c>
      <c r="AC6408">
        <v>0</v>
      </c>
      <c r="AD6408">
        <v>0</v>
      </c>
      <c r="AE6408">
        <v>0</v>
      </c>
      <c r="AF6408">
        <v>0</v>
      </c>
      <c r="AG6408" t="s">
        <v>24092</v>
      </c>
      <c r="AH6408" s="21" t="str">
        <f t="shared" si="200"/>
        <v>YK20</v>
      </c>
      <c r="AI6408" s="21">
        <v>216</v>
      </c>
      <c r="AJ6408" s="21">
        <f t="shared" si="201"/>
        <v>99.392156862745097</v>
      </c>
      <c r="AK6408" s="21" t="s">
        <v>2060</v>
      </c>
      <c r="AL6408" t="s">
        <v>2515</v>
      </c>
      <c r="AM6408" s="26" t="s">
        <v>38</v>
      </c>
      <c r="AN6408" t="s">
        <v>2031</v>
      </c>
    </row>
    <row r="6409" spans="1:40" ht="15" hidden="1" thickTop="1" x14ac:dyDescent="0.35">
      <c r="A6409" t="s">
        <v>24128</v>
      </c>
      <c r="B6409" t="s">
        <v>24094</v>
      </c>
      <c r="C6409" t="s">
        <v>4480</v>
      </c>
      <c r="D6409" t="s">
        <v>24095</v>
      </c>
      <c r="E6409" t="s">
        <v>2508</v>
      </c>
      <c r="F6409">
        <v>2</v>
      </c>
      <c r="G6409" t="s">
        <v>2509</v>
      </c>
      <c r="H6409" t="s">
        <v>2510</v>
      </c>
      <c r="I6409" t="s">
        <v>2076</v>
      </c>
      <c r="J6409" t="s">
        <v>3773</v>
      </c>
      <c r="K6409" t="s">
        <v>2513</v>
      </c>
      <c r="L6409" t="s">
        <v>2058</v>
      </c>
      <c r="M6409" t="s">
        <v>14255</v>
      </c>
      <c r="N6409">
        <v>4</v>
      </c>
      <c r="O6409">
        <v>191</v>
      </c>
      <c r="P6409">
        <v>1.34</v>
      </c>
      <c r="Q6409">
        <v>14280</v>
      </c>
      <c r="R6409">
        <v>2</v>
      </c>
      <c r="S6409">
        <v>106</v>
      </c>
      <c r="T6409">
        <v>0.74</v>
      </c>
      <c r="U6409">
        <v>2</v>
      </c>
      <c r="V6409">
        <v>85</v>
      </c>
      <c r="W6409">
        <v>0.6</v>
      </c>
      <c r="X6409">
        <v>0</v>
      </c>
      <c r="Y6409">
        <v>0</v>
      </c>
      <c r="Z6409">
        <v>0</v>
      </c>
      <c r="AA6409">
        <v>0</v>
      </c>
      <c r="AB6409">
        <v>0</v>
      </c>
      <c r="AC6409">
        <v>0</v>
      </c>
      <c r="AD6409">
        <v>0</v>
      </c>
      <c r="AE6409">
        <v>0</v>
      </c>
      <c r="AF6409">
        <v>0</v>
      </c>
      <c r="AG6409" t="s">
        <v>24096</v>
      </c>
      <c r="AH6409" s="21" t="str">
        <f t="shared" si="200"/>
        <v>YK20</v>
      </c>
      <c r="AI6409" s="21">
        <v>201.6</v>
      </c>
      <c r="AJ6409" s="21">
        <f t="shared" si="201"/>
        <v>98.662464985994404</v>
      </c>
      <c r="AK6409" s="21" t="s">
        <v>2063</v>
      </c>
      <c r="AL6409" t="s">
        <v>2515</v>
      </c>
      <c r="AM6409" s="26" t="s">
        <v>38</v>
      </c>
      <c r="AN6409" t="s">
        <v>2030</v>
      </c>
    </row>
    <row r="6410" spans="1:40" ht="15" hidden="1" thickTop="1" x14ac:dyDescent="0.35">
      <c r="A6410" t="s">
        <v>24132</v>
      </c>
      <c r="B6410" t="s">
        <v>24098</v>
      </c>
      <c r="C6410" t="s">
        <v>5214</v>
      </c>
      <c r="D6410" t="s">
        <v>24099</v>
      </c>
      <c r="E6410" t="s">
        <v>4786</v>
      </c>
      <c r="F6410">
        <v>1</v>
      </c>
      <c r="G6410" t="s">
        <v>2509</v>
      </c>
      <c r="H6410" t="s">
        <v>2510</v>
      </c>
      <c r="I6410" t="s">
        <v>2076</v>
      </c>
      <c r="J6410" t="s">
        <v>2987</v>
      </c>
      <c r="K6410" t="s">
        <v>2513</v>
      </c>
      <c r="L6410" t="s">
        <v>2058</v>
      </c>
      <c r="M6410" t="s">
        <v>2059</v>
      </c>
      <c r="N6410">
        <v>5</v>
      </c>
      <c r="O6410">
        <v>275</v>
      </c>
      <c r="P6410">
        <v>1.1200000000000001</v>
      </c>
      <c r="Q6410">
        <v>24480</v>
      </c>
      <c r="R6410">
        <v>0</v>
      </c>
      <c r="S6410">
        <v>0</v>
      </c>
      <c r="T6410">
        <v>0</v>
      </c>
      <c r="U6410">
        <v>5</v>
      </c>
      <c r="V6410">
        <v>275</v>
      </c>
      <c r="W6410">
        <v>1.1200000000000001</v>
      </c>
      <c r="X6410">
        <v>0</v>
      </c>
      <c r="Y6410">
        <v>0</v>
      </c>
      <c r="Z6410">
        <v>0</v>
      </c>
      <c r="AA6410">
        <v>0</v>
      </c>
      <c r="AB6410">
        <v>0</v>
      </c>
      <c r="AC6410">
        <v>0</v>
      </c>
      <c r="AD6410">
        <v>0</v>
      </c>
      <c r="AE6410">
        <v>0</v>
      </c>
      <c r="AF6410">
        <v>0</v>
      </c>
      <c r="AG6410" t="s">
        <v>24100</v>
      </c>
      <c r="AH6410" s="21" t="str">
        <f t="shared" si="200"/>
        <v>YK20</v>
      </c>
      <c r="AI6410" s="21">
        <v>345.36</v>
      </c>
      <c r="AJ6410" s="21">
        <f t="shared" si="201"/>
        <v>98.876633986928098</v>
      </c>
      <c r="AK6410" s="21" t="s">
        <v>2063</v>
      </c>
      <c r="AL6410" t="s">
        <v>2515</v>
      </c>
      <c r="AM6410" s="26" t="s">
        <v>38</v>
      </c>
      <c r="AN6410" t="s">
        <v>2032</v>
      </c>
    </row>
    <row r="6411" spans="1:40" ht="15" hidden="1" thickTop="1" x14ac:dyDescent="0.35">
      <c r="A6411" t="s">
        <v>24136</v>
      </c>
      <c r="B6411" t="s">
        <v>24102</v>
      </c>
      <c r="C6411" t="s">
        <v>5214</v>
      </c>
      <c r="D6411" t="s">
        <v>24103</v>
      </c>
      <c r="E6411" t="s">
        <v>4786</v>
      </c>
      <c r="F6411">
        <v>1</v>
      </c>
      <c r="G6411" t="s">
        <v>2509</v>
      </c>
      <c r="H6411" t="s">
        <v>2510</v>
      </c>
      <c r="I6411" t="s">
        <v>2076</v>
      </c>
      <c r="J6411" t="s">
        <v>2987</v>
      </c>
      <c r="K6411" t="s">
        <v>2513</v>
      </c>
      <c r="L6411" t="s">
        <v>2058</v>
      </c>
      <c r="M6411" t="s">
        <v>2488</v>
      </c>
      <c r="N6411">
        <v>1</v>
      </c>
      <c r="O6411">
        <v>24</v>
      </c>
      <c r="P6411">
        <v>0.15</v>
      </c>
      <c r="Q6411">
        <v>16320</v>
      </c>
      <c r="R6411">
        <v>0</v>
      </c>
      <c r="S6411">
        <v>0</v>
      </c>
      <c r="T6411">
        <v>0</v>
      </c>
      <c r="U6411">
        <v>1</v>
      </c>
      <c r="V6411">
        <v>24</v>
      </c>
      <c r="W6411">
        <v>0.15</v>
      </c>
      <c r="X6411">
        <v>0</v>
      </c>
      <c r="Y6411">
        <v>0</v>
      </c>
      <c r="Z6411">
        <v>0</v>
      </c>
      <c r="AA6411">
        <v>0</v>
      </c>
      <c r="AB6411">
        <v>0</v>
      </c>
      <c r="AC6411">
        <v>0</v>
      </c>
      <c r="AD6411">
        <v>0</v>
      </c>
      <c r="AE6411">
        <v>0</v>
      </c>
      <c r="AF6411">
        <v>0</v>
      </c>
      <c r="AG6411" t="s">
        <v>24104</v>
      </c>
      <c r="AH6411" s="21" t="str">
        <f t="shared" si="200"/>
        <v>YK20</v>
      </c>
      <c r="AI6411" s="21">
        <v>230.40000000000003</v>
      </c>
      <c r="AJ6411" s="21">
        <f t="shared" si="201"/>
        <v>99.852941176470594</v>
      </c>
      <c r="AK6411" s="21" t="s">
        <v>2060</v>
      </c>
      <c r="AL6411" t="s">
        <v>2515</v>
      </c>
      <c r="AM6411" s="26" t="s">
        <v>38</v>
      </c>
      <c r="AN6411" t="s">
        <v>2030</v>
      </c>
    </row>
    <row r="6412" spans="1:40" ht="15" hidden="1" thickTop="1" x14ac:dyDescent="0.35">
      <c r="A6412" t="s">
        <v>24140</v>
      </c>
      <c r="B6412" t="s">
        <v>24106</v>
      </c>
      <c r="C6412" t="s">
        <v>2985</v>
      </c>
      <c r="D6412" t="s">
        <v>24107</v>
      </c>
      <c r="E6412" t="s">
        <v>4786</v>
      </c>
      <c r="F6412">
        <v>1</v>
      </c>
      <c r="G6412" t="s">
        <v>2509</v>
      </c>
      <c r="H6412" t="s">
        <v>2510</v>
      </c>
      <c r="I6412" t="s">
        <v>2076</v>
      </c>
      <c r="J6412" t="s">
        <v>2987</v>
      </c>
      <c r="K6412" t="s">
        <v>2513</v>
      </c>
      <c r="L6412" t="s">
        <v>2058</v>
      </c>
      <c r="M6412" t="s">
        <v>2059</v>
      </c>
      <c r="N6412">
        <v>4</v>
      </c>
      <c r="O6412">
        <v>174</v>
      </c>
      <c r="P6412">
        <v>0.71</v>
      </c>
      <c r="Q6412">
        <v>24480</v>
      </c>
      <c r="R6412">
        <v>3</v>
      </c>
      <c r="S6412">
        <v>135</v>
      </c>
      <c r="T6412">
        <v>0.55000000000000004</v>
      </c>
      <c r="U6412">
        <v>1</v>
      </c>
      <c r="V6412">
        <v>39</v>
      </c>
      <c r="W6412">
        <v>0.16</v>
      </c>
      <c r="X6412">
        <v>0</v>
      </c>
      <c r="Y6412">
        <v>0</v>
      </c>
      <c r="Z6412">
        <v>0</v>
      </c>
      <c r="AA6412">
        <v>0</v>
      </c>
      <c r="AB6412">
        <v>0</v>
      </c>
      <c r="AC6412">
        <v>0</v>
      </c>
      <c r="AD6412">
        <v>0</v>
      </c>
      <c r="AE6412">
        <v>0</v>
      </c>
      <c r="AF6412">
        <v>0</v>
      </c>
      <c r="AG6412" t="s">
        <v>24108</v>
      </c>
      <c r="AH6412" s="21" t="str">
        <f t="shared" si="200"/>
        <v>YK20</v>
      </c>
      <c r="AI6412" s="21">
        <v>345.36</v>
      </c>
      <c r="AJ6412" s="21">
        <f t="shared" si="201"/>
        <v>99.289215686274517</v>
      </c>
      <c r="AK6412" s="21" t="s">
        <v>2060</v>
      </c>
      <c r="AL6412" t="s">
        <v>2515</v>
      </c>
      <c r="AM6412" s="26" t="s">
        <v>38</v>
      </c>
      <c r="AN6412" t="s">
        <v>2032</v>
      </c>
    </row>
    <row r="6413" spans="1:40" ht="15" hidden="1" thickTop="1" x14ac:dyDescent="0.35">
      <c r="A6413" t="s">
        <v>24143</v>
      </c>
      <c r="B6413" t="s">
        <v>24110</v>
      </c>
      <c r="C6413" t="s">
        <v>2985</v>
      </c>
      <c r="D6413" t="s">
        <v>24107</v>
      </c>
      <c r="E6413" t="s">
        <v>4786</v>
      </c>
      <c r="F6413">
        <v>2</v>
      </c>
      <c r="G6413" t="s">
        <v>2509</v>
      </c>
      <c r="H6413" t="s">
        <v>2510</v>
      </c>
      <c r="I6413" t="s">
        <v>2076</v>
      </c>
      <c r="J6413" t="s">
        <v>2987</v>
      </c>
      <c r="K6413" t="s">
        <v>2513</v>
      </c>
      <c r="L6413" t="s">
        <v>2058</v>
      </c>
      <c r="M6413" t="s">
        <v>2059</v>
      </c>
      <c r="N6413">
        <v>8</v>
      </c>
      <c r="O6413">
        <v>539</v>
      </c>
      <c r="P6413">
        <v>2.2000000000000002</v>
      </c>
      <c r="Q6413">
        <v>24480</v>
      </c>
      <c r="R6413">
        <v>4</v>
      </c>
      <c r="S6413">
        <v>204</v>
      </c>
      <c r="T6413">
        <v>0.83</v>
      </c>
      <c r="U6413">
        <v>2</v>
      </c>
      <c r="V6413">
        <v>310</v>
      </c>
      <c r="W6413">
        <v>1.27</v>
      </c>
      <c r="X6413">
        <v>0</v>
      </c>
      <c r="Y6413">
        <v>0</v>
      </c>
      <c r="Z6413">
        <v>0</v>
      </c>
      <c r="AA6413">
        <v>2</v>
      </c>
      <c r="AB6413">
        <v>25</v>
      </c>
      <c r="AC6413">
        <v>0.1</v>
      </c>
      <c r="AD6413">
        <v>0</v>
      </c>
      <c r="AE6413">
        <v>0</v>
      </c>
      <c r="AF6413">
        <v>0</v>
      </c>
      <c r="AG6413" t="s">
        <v>24111</v>
      </c>
      <c r="AH6413" s="21" t="str">
        <f t="shared" si="200"/>
        <v>YK20</v>
      </c>
      <c r="AI6413" s="21">
        <v>345.36</v>
      </c>
      <c r="AJ6413" s="21">
        <f t="shared" si="201"/>
        <v>97.798202614379079</v>
      </c>
      <c r="AK6413" s="21" t="s">
        <v>2063</v>
      </c>
      <c r="AL6413" t="s">
        <v>2515</v>
      </c>
      <c r="AM6413" s="26" t="s">
        <v>38</v>
      </c>
      <c r="AN6413" t="s">
        <v>2032</v>
      </c>
    </row>
    <row r="6414" spans="1:40" ht="15" hidden="1" thickTop="1" x14ac:dyDescent="0.35">
      <c r="A6414" t="s">
        <v>24147</v>
      </c>
      <c r="B6414" t="s">
        <v>24113</v>
      </c>
      <c r="C6414" t="s">
        <v>4062</v>
      </c>
      <c r="D6414" t="s">
        <v>24114</v>
      </c>
      <c r="E6414" t="s">
        <v>2646</v>
      </c>
      <c r="F6414">
        <v>1</v>
      </c>
      <c r="G6414" t="s">
        <v>2600</v>
      </c>
      <c r="H6414" t="s">
        <v>2577</v>
      </c>
      <c r="I6414" t="s">
        <v>2076</v>
      </c>
      <c r="J6414" t="s">
        <v>2647</v>
      </c>
      <c r="K6414" t="s">
        <v>2602</v>
      </c>
      <c r="L6414" t="s">
        <v>2058</v>
      </c>
      <c r="M6414" t="s">
        <v>2310</v>
      </c>
      <c r="N6414">
        <v>6</v>
      </c>
      <c r="O6414">
        <v>154</v>
      </c>
      <c r="P6414">
        <v>0.94</v>
      </c>
      <c r="Q6414">
        <v>16320</v>
      </c>
      <c r="R6414">
        <v>3</v>
      </c>
      <c r="S6414">
        <v>78</v>
      </c>
      <c r="T6414">
        <v>0.48</v>
      </c>
      <c r="U6414">
        <v>3</v>
      </c>
      <c r="V6414">
        <v>76</v>
      </c>
      <c r="W6414">
        <v>0.47</v>
      </c>
      <c r="X6414">
        <v>0</v>
      </c>
      <c r="Y6414">
        <v>0</v>
      </c>
      <c r="Z6414">
        <v>0</v>
      </c>
      <c r="AA6414">
        <v>0</v>
      </c>
      <c r="AB6414">
        <v>0</v>
      </c>
      <c r="AC6414">
        <v>0</v>
      </c>
      <c r="AD6414">
        <v>0</v>
      </c>
      <c r="AE6414">
        <v>0</v>
      </c>
      <c r="AF6414">
        <v>0</v>
      </c>
      <c r="AG6414" t="s">
        <v>24115</v>
      </c>
      <c r="AH6414" s="21" t="str">
        <f t="shared" si="200"/>
        <v>YK20</v>
      </c>
      <c r="AI6414" s="21">
        <v>230.39999999999998</v>
      </c>
      <c r="AJ6414" s="21">
        <f t="shared" si="201"/>
        <v>99.056372549019613</v>
      </c>
      <c r="AK6414" s="21" t="s">
        <v>2063</v>
      </c>
      <c r="AL6414" t="s">
        <v>2551</v>
      </c>
      <c r="AM6414" s="26" t="s">
        <v>38</v>
      </c>
      <c r="AN6414" t="s">
        <v>2029</v>
      </c>
    </row>
    <row r="6415" spans="1:40" ht="15" hidden="1" thickTop="1" x14ac:dyDescent="0.35">
      <c r="A6415" t="s">
        <v>24150</v>
      </c>
      <c r="B6415" t="s">
        <v>24117</v>
      </c>
      <c r="C6415" t="s">
        <v>14727</v>
      </c>
      <c r="D6415" t="s">
        <v>24118</v>
      </c>
      <c r="E6415" t="s">
        <v>2646</v>
      </c>
      <c r="F6415">
        <v>1</v>
      </c>
      <c r="G6415" t="s">
        <v>2600</v>
      </c>
      <c r="H6415" t="s">
        <v>2577</v>
      </c>
      <c r="I6415" t="s">
        <v>2076</v>
      </c>
      <c r="J6415" t="s">
        <v>2647</v>
      </c>
      <c r="K6415" t="s">
        <v>2602</v>
      </c>
      <c r="L6415" t="s">
        <v>2058</v>
      </c>
      <c r="M6415" t="s">
        <v>2059</v>
      </c>
      <c r="N6415">
        <v>2</v>
      </c>
      <c r="O6415">
        <v>52</v>
      </c>
      <c r="P6415">
        <v>0.21</v>
      </c>
      <c r="Q6415">
        <v>24480</v>
      </c>
      <c r="R6415">
        <v>2</v>
      </c>
      <c r="S6415">
        <v>52</v>
      </c>
      <c r="T6415">
        <v>0.21</v>
      </c>
      <c r="U6415">
        <v>0</v>
      </c>
      <c r="V6415">
        <v>0</v>
      </c>
      <c r="W6415">
        <v>0</v>
      </c>
      <c r="X6415">
        <v>0</v>
      </c>
      <c r="Y6415">
        <v>0</v>
      </c>
      <c r="Z6415">
        <v>0</v>
      </c>
      <c r="AA6415">
        <v>0</v>
      </c>
      <c r="AB6415">
        <v>0</v>
      </c>
      <c r="AC6415">
        <v>0</v>
      </c>
      <c r="AD6415">
        <v>0</v>
      </c>
      <c r="AE6415">
        <v>0</v>
      </c>
      <c r="AF6415">
        <v>0</v>
      </c>
      <c r="AG6415" t="s">
        <v>24119</v>
      </c>
      <c r="AH6415" s="21" t="str">
        <f t="shared" si="200"/>
        <v>YK20</v>
      </c>
      <c r="AI6415" s="21">
        <v>345.36</v>
      </c>
      <c r="AJ6415" s="21">
        <f t="shared" si="201"/>
        <v>99.787581699346404</v>
      </c>
      <c r="AK6415" s="21" t="s">
        <v>2060</v>
      </c>
      <c r="AL6415" t="s">
        <v>2551</v>
      </c>
      <c r="AM6415" s="26" t="s">
        <v>38</v>
      </c>
      <c r="AN6415" t="s">
        <v>2030</v>
      </c>
    </row>
    <row r="6416" spans="1:40" ht="15" hidden="1" thickTop="1" x14ac:dyDescent="0.35">
      <c r="A6416" t="s">
        <v>24154</v>
      </c>
      <c r="B6416" t="s">
        <v>24121</v>
      </c>
      <c r="C6416" t="s">
        <v>7933</v>
      </c>
      <c r="D6416" t="s">
        <v>24122</v>
      </c>
      <c r="E6416" t="s">
        <v>11283</v>
      </c>
      <c r="F6416">
        <v>1</v>
      </c>
      <c r="G6416" t="s">
        <v>2600</v>
      </c>
      <c r="H6416" t="s">
        <v>2577</v>
      </c>
      <c r="I6416" t="s">
        <v>2076</v>
      </c>
      <c r="J6416" t="s">
        <v>2601</v>
      </c>
      <c r="K6416" t="s">
        <v>2602</v>
      </c>
      <c r="L6416" t="s">
        <v>2058</v>
      </c>
      <c r="M6416" t="s">
        <v>2059</v>
      </c>
      <c r="N6416">
        <v>2</v>
      </c>
      <c r="O6416">
        <v>127</v>
      </c>
      <c r="P6416">
        <v>0.52</v>
      </c>
      <c r="Q6416">
        <v>24480</v>
      </c>
      <c r="R6416">
        <v>1</v>
      </c>
      <c r="S6416">
        <v>62</v>
      </c>
      <c r="T6416">
        <v>0.25</v>
      </c>
      <c r="U6416">
        <v>1</v>
      </c>
      <c r="V6416">
        <v>65</v>
      </c>
      <c r="W6416">
        <v>0.27</v>
      </c>
      <c r="X6416">
        <v>0</v>
      </c>
      <c r="Y6416">
        <v>0</v>
      </c>
      <c r="Z6416">
        <v>0</v>
      </c>
      <c r="AA6416">
        <v>0</v>
      </c>
      <c r="AB6416">
        <v>0</v>
      </c>
      <c r="AC6416">
        <v>0</v>
      </c>
      <c r="AD6416">
        <v>0</v>
      </c>
      <c r="AE6416">
        <v>0</v>
      </c>
      <c r="AF6416">
        <v>0</v>
      </c>
      <c r="AG6416" t="s">
        <v>24123</v>
      </c>
      <c r="AH6416" s="21" t="str">
        <f t="shared" si="200"/>
        <v>YK20</v>
      </c>
      <c r="AI6416" s="21">
        <v>345.36</v>
      </c>
      <c r="AJ6416" s="21">
        <f t="shared" si="201"/>
        <v>99.481209150326791</v>
      </c>
      <c r="AK6416" s="21" t="s">
        <v>2060</v>
      </c>
      <c r="AL6416" t="s">
        <v>2551</v>
      </c>
      <c r="AM6416" s="26" t="s">
        <v>38</v>
      </c>
      <c r="AN6416" t="s">
        <v>2030</v>
      </c>
    </row>
    <row r="6417" spans="1:40" ht="15" hidden="1" thickTop="1" x14ac:dyDescent="0.35">
      <c r="A6417" t="s">
        <v>24158</v>
      </c>
      <c r="B6417" t="s">
        <v>24125</v>
      </c>
      <c r="C6417" t="s">
        <v>8041</v>
      </c>
      <c r="D6417" t="s">
        <v>24126</v>
      </c>
      <c r="E6417" t="s">
        <v>2575</v>
      </c>
      <c r="F6417">
        <v>1</v>
      </c>
      <c r="G6417" t="s">
        <v>2600</v>
      </c>
      <c r="H6417" t="s">
        <v>2577</v>
      </c>
      <c r="I6417" t="s">
        <v>2076</v>
      </c>
      <c r="J6417" t="s">
        <v>2699</v>
      </c>
      <c r="K6417" t="s">
        <v>2579</v>
      </c>
      <c r="L6417" t="s">
        <v>2058</v>
      </c>
      <c r="M6417" t="s">
        <v>2059</v>
      </c>
      <c r="N6417">
        <v>1</v>
      </c>
      <c r="O6417">
        <v>43</v>
      </c>
      <c r="P6417">
        <v>0.18</v>
      </c>
      <c r="Q6417">
        <v>24480</v>
      </c>
      <c r="R6417">
        <v>0</v>
      </c>
      <c r="S6417">
        <v>0</v>
      </c>
      <c r="T6417">
        <v>0</v>
      </c>
      <c r="U6417">
        <v>1</v>
      </c>
      <c r="V6417">
        <v>43</v>
      </c>
      <c r="W6417">
        <v>0.18</v>
      </c>
      <c r="X6417">
        <v>0</v>
      </c>
      <c r="Y6417">
        <v>0</v>
      </c>
      <c r="Z6417">
        <v>0</v>
      </c>
      <c r="AA6417">
        <v>0</v>
      </c>
      <c r="AB6417">
        <v>0</v>
      </c>
      <c r="AC6417">
        <v>0</v>
      </c>
      <c r="AD6417">
        <v>0</v>
      </c>
      <c r="AE6417">
        <v>0</v>
      </c>
      <c r="AF6417">
        <v>0</v>
      </c>
      <c r="AG6417" t="s">
        <v>24127</v>
      </c>
      <c r="AH6417" s="21" t="str">
        <f t="shared" si="200"/>
        <v>YM68</v>
      </c>
      <c r="AI6417" s="21">
        <v>345.36</v>
      </c>
      <c r="AJ6417" s="21">
        <f t="shared" si="201"/>
        <v>99.824346405228752</v>
      </c>
      <c r="AK6417" s="21" t="s">
        <v>2060</v>
      </c>
      <c r="AL6417" t="s">
        <v>2581</v>
      </c>
      <c r="AM6417" s="26" t="s">
        <v>38</v>
      </c>
      <c r="AN6417" t="s">
        <v>2031</v>
      </c>
    </row>
    <row r="6418" spans="1:40" ht="15" hidden="1" thickTop="1" x14ac:dyDescent="0.35">
      <c r="A6418" t="s">
        <v>24162</v>
      </c>
      <c r="B6418" t="s">
        <v>24129</v>
      </c>
      <c r="C6418" t="s">
        <v>4699</v>
      </c>
      <c r="D6418" t="s">
        <v>24130</v>
      </c>
      <c r="E6418" t="s">
        <v>2608</v>
      </c>
      <c r="F6418">
        <v>1</v>
      </c>
      <c r="G6418" t="s">
        <v>2609</v>
      </c>
      <c r="H6418" t="s">
        <v>2577</v>
      </c>
      <c r="I6418" t="s">
        <v>2076</v>
      </c>
      <c r="J6418" t="s">
        <v>2764</v>
      </c>
      <c r="K6418" t="s">
        <v>2765</v>
      </c>
      <c r="L6418" t="s">
        <v>2058</v>
      </c>
      <c r="M6418" t="s">
        <v>2059</v>
      </c>
      <c r="N6418">
        <v>4</v>
      </c>
      <c r="O6418">
        <v>117</v>
      </c>
      <c r="P6418">
        <v>0.48</v>
      </c>
      <c r="Q6418">
        <v>24480</v>
      </c>
      <c r="R6418">
        <v>2</v>
      </c>
      <c r="S6418">
        <v>62</v>
      </c>
      <c r="T6418">
        <v>0.25</v>
      </c>
      <c r="U6418">
        <v>2</v>
      </c>
      <c r="V6418">
        <v>55</v>
      </c>
      <c r="W6418">
        <v>0.22</v>
      </c>
      <c r="X6418">
        <v>0</v>
      </c>
      <c r="Y6418">
        <v>0</v>
      </c>
      <c r="Z6418">
        <v>0</v>
      </c>
      <c r="AA6418">
        <v>0</v>
      </c>
      <c r="AB6418">
        <v>0</v>
      </c>
      <c r="AC6418">
        <v>0</v>
      </c>
      <c r="AD6418">
        <v>0</v>
      </c>
      <c r="AE6418">
        <v>0</v>
      </c>
      <c r="AF6418">
        <v>0</v>
      </c>
      <c r="AG6418" t="s">
        <v>24131</v>
      </c>
      <c r="AH6418" s="21" t="str">
        <f t="shared" si="200"/>
        <v>YM68</v>
      </c>
      <c r="AI6418" s="21">
        <v>345.36</v>
      </c>
      <c r="AJ6418" s="21">
        <f t="shared" si="201"/>
        <v>99.522058823529406</v>
      </c>
      <c r="AK6418" s="21" t="s">
        <v>2060</v>
      </c>
      <c r="AL6418" t="s">
        <v>2613</v>
      </c>
      <c r="AM6418" s="26" t="s">
        <v>38</v>
      </c>
      <c r="AN6418" t="s">
        <v>2033</v>
      </c>
    </row>
    <row r="6419" spans="1:40" ht="15" hidden="1" thickTop="1" x14ac:dyDescent="0.35">
      <c r="A6419" t="s">
        <v>24166</v>
      </c>
      <c r="B6419" t="s">
        <v>24133</v>
      </c>
      <c r="C6419" t="s">
        <v>4092</v>
      </c>
      <c r="D6419" t="s">
        <v>24134</v>
      </c>
      <c r="E6419" t="s">
        <v>2608</v>
      </c>
      <c r="F6419">
        <v>1</v>
      </c>
      <c r="G6419" t="s">
        <v>2609</v>
      </c>
      <c r="H6419" t="s">
        <v>2577</v>
      </c>
      <c r="I6419" t="s">
        <v>2076</v>
      </c>
      <c r="J6419" t="s">
        <v>2610</v>
      </c>
      <c r="K6419" t="s">
        <v>2611</v>
      </c>
      <c r="L6419" t="s">
        <v>2058</v>
      </c>
      <c r="M6419" t="s">
        <v>2170</v>
      </c>
      <c r="N6419">
        <v>4</v>
      </c>
      <c r="O6419">
        <v>230</v>
      </c>
      <c r="P6419">
        <v>1.5</v>
      </c>
      <c r="Q6419">
        <v>15300</v>
      </c>
      <c r="R6419">
        <v>0</v>
      </c>
      <c r="S6419">
        <v>0</v>
      </c>
      <c r="T6419">
        <v>0</v>
      </c>
      <c r="U6419">
        <v>4</v>
      </c>
      <c r="V6419">
        <v>230</v>
      </c>
      <c r="W6419">
        <v>1.5</v>
      </c>
      <c r="X6419">
        <v>0</v>
      </c>
      <c r="Y6419">
        <v>0</v>
      </c>
      <c r="Z6419">
        <v>0</v>
      </c>
      <c r="AA6419">
        <v>0</v>
      </c>
      <c r="AB6419">
        <v>0</v>
      </c>
      <c r="AC6419">
        <v>0</v>
      </c>
      <c r="AD6419">
        <v>0</v>
      </c>
      <c r="AE6419">
        <v>0</v>
      </c>
      <c r="AF6419">
        <v>0</v>
      </c>
      <c r="AG6419" t="s">
        <v>24135</v>
      </c>
      <c r="AH6419" s="21" t="str">
        <f t="shared" si="200"/>
        <v>YM68</v>
      </c>
      <c r="AI6419" s="21">
        <v>216</v>
      </c>
      <c r="AJ6419" s="21">
        <f t="shared" si="201"/>
        <v>98.496732026143789</v>
      </c>
      <c r="AK6419" s="21" t="s">
        <v>2063</v>
      </c>
      <c r="AL6419" t="s">
        <v>2613</v>
      </c>
      <c r="AM6419" s="26" t="s">
        <v>38</v>
      </c>
      <c r="AN6419" t="s">
        <v>2032</v>
      </c>
    </row>
    <row r="6420" spans="1:40" ht="15" hidden="1" thickTop="1" x14ac:dyDescent="0.35">
      <c r="A6420" t="s">
        <v>24170</v>
      </c>
      <c r="B6420" t="s">
        <v>24137</v>
      </c>
      <c r="C6420" t="s">
        <v>2606</v>
      </c>
      <c r="D6420" t="s">
        <v>24138</v>
      </c>
      <c r="E6420" t="s">
        <v>2608</v>
      </c>
      <c r="F6420">
        <v>1</v>
      </c>
      <c r="G6420" t="s">
        <v>2609</v>
      </c>
      <c r="H6420" t="s">
        <v>2577</v>
      </c>
      <c r="I6420" t="s">
        <v>2076</v>
      </c>
      <c r="J6420" t="s">
        <v>2610</v>
      </c>
      <c r="K6420" t="s">
        <v>2611</v>
      </c>
      <c r="L6420" t="s">
        <v>2058</v>
      </c>
      <c r="M6420" t="s">
        <v>2059</v>
      </c>
      <c r="N6420">
        <v>7</v>
      </c>
      <c r="O6420">
        <v>282</v>
      </c>
      <c r="P6420">
        <v>1.1499999999999999</v>
      </c>
      <c r="Q6420">
        <v>24480</v>
      </c>
      <c r="R6420">
        <v>0</v>
      </c>
      <c r="S6420">
        <v>0</v>
      </c>
      <c r="T6420">
        <v>0</v>
      </c>
      <c r="U6420">
        <v>6</v>
      </c>
      <c r="V6420">
        <v>200</v>
      </c>
      <c r="W6420">
        <v>0.82</v>
      </c>
      <c r="X6420">
        <v>1</v>
      </c>
      <c r="Y6420">
        <v>82</v>
      </c>
      <c r="Z6420">
        <v>0.33</v>
      </c>
      <c r="AA6420">
        <v>0</v>
      </c>
      <c r="AB6420">
        <v>0</v>
      </c>
      <c r="AC6420">
        <v>0</v>
      </c>
      <c r="AD6420">
        <v>0</v>
      </c>
      <c r="AE6420">
        <v>0</v>
      </c>
      <c r="AF6420">
        <v>0</v>
      </c>
      <c r="AG6420" t="s">
        <v>24139</v>
      </c>
      <c r="AH6420" s="21" t="str">
        <f t="shared" si="200"/>
        <v>YM68</v>
      </c>
      <c r="AI6420" s="21">
        <v>345.36</v>
      </c>
      <c r="AJ6420" s="21">
        <f t="shared" si="201"/>
        <v>98.848039215686271</v>
      </c>
      <c r="AK6420" s="21" t="s">
        <v>2063</v>
      </c>
      <c r="AL6420" t="s">
        <v>2613</v>
      </c>
      <c r="AM6420" s="26" t="s">
        <v>38</v>
      </c>
      <c r="AN6420" t="s">
        <v>2033</v>
      </c>
    </row>
    <row r="6421" spans="1:40" ht="15" hidden="1" thickTop="1" x14ac:dyDescent="0.35">
      <c r="A6421" t="s">
        <v>24174</v>
      </c>
      <c r="B6421" t="s">
        <v>24141</v>
      </c>
      <c r="C6421" t="s">
        <v>2606</v>
      </c>
      <c r="D6421" t="s">
        <v>24138</v>
      </c>
      <c r="E6421" t="s">
        <v>2608</v>
      </c>
      <c r="F6421">
        <v>1</v>
      </c>
      <c r="G6421" t="s">
        <v>2609</v>
      </c>
      <c r="H6421" t="s">
        <v>2577</v>
      </c>
      <c r="I6421" t="s">
        <v>2076</v>
      </c>
      <c r="J6421" t="s">
        <v>2610</v>
      </c>
      <c r="K6421" t="s">
        <v>2611</v>
      </c>
      <c r="L6421" t="s">
        <v>2058</v>
      </c>
      <c r="M6421" t="s">
        <v>2059</v>
      </c>
      <c r="N6421">
        <v>7</v>
      </c>
      <c r="O6421">
        <v>388</v>
      </c>
      <c r="P6421">
        <v>1.58</v>
      </c>
      <c r="Q6421">
        <v>24480</v>
      </c>
      <c r="R6421">
        <v>1</v>
      </c>
      <c r="S6421">
        <v>28</v>
      </c>
      <c r="T6421">
        <v>0.11</v>
      </c>
      <c r="U6421">
        <v>5</v>
      </c>
      <c r="V6421">
        <v>270</v>
      </c>
      <c r="W6421">
        <v>1.1000000000000001</v>
      </c>
      <c r="X6421">
        <v>1</v>
      </c>
      <c r="Y6421">
        <v>90</v>
      </c>
      <c r="Z6421">
        <v>0.37</v>
      </c>
      <c r="AA6421">
        <v>0</v>
      </c>
      <c r="AB6421">
        <v>0</v>
      </c>
      <c r="AC6421">
        <v>0</v>
      </c>
      <c r="AD6421">
        <v>0</v>
      </c>
      <c r="AE6421">
        <v>0</v>
      </c>
      <c r="AF6421">
        <v>0</v>
      </c>
      <c r="AG6421" t="s">
        <v>24142</v>
      </c>
      <c r="AH6421" s="21" t="str">
        <f t="shared" si="200"/>
        <v>YM68</v>
      </c>
      <c r="AI6421" s="21">
        <v>345.36</v>
      </c>
      <c r="AJ6421" s="21">
        <f t="shared" si="201"/>
        <v>98.415032679738559</v>
      </c>
      <c r="AK6421" s="21" t="s">
        <v>2063</v>
      </c>
      <c r="AL6421" t="s">
        <v>2613</v>
      </c>
      <c r="AM6421" s="26" t="s">
        <v>38</v>
      </c>
      <c r="AN6421" t="s">
        <v>2030</v>
      </c>
    </row>
    <row r="6422" spans="1:40" ht="15" hidden="1" thickTop="1" x14ac:dyDescent="0.35">
      <c r="A6422" t="s">
        <v>24178</v>
      </c>
      <c r="B6422" t="s">
        <v>24144</v>
      </c>
      <c r="C6422" t="s">
        <v>2730</v>
      </c>
      <c r="D6422" t="s">
        <v>24145</v>
      </c>
      <c r="E6422" t="s">
        <v>2575</v>
      </c>
      <c r="F6422">
        <v>1</v>
      </c>
      <c r="G6422" t="s">
        <v>2600</v>
      </c>
      <c r="H6422" t="s">
        <v>2577</v>
      </c>
      <c r="I6422" t="s">
        <v>2076</v>
      </c>
      <c r="J6422" t="s">
        <v>2699</v>
      </c>
      <c r="K6422" t="s">
        <v>2579</v>
      </c>
      <c r="L6422" t="s">
        <v>2058</v>
      </c>
      <c r="M6422" t="s">
        <v>2059</v>
      </c>
      <c r="N6422">
        <v>4</v>
      </c>
      <c r="O6422">
        <v>70</v>
      </c>
      <c r="P6422">
        <v>0.28999999999999998</v>
      </c>
      <c r="Q6422">
        <v>24480</v>
      </c>
      <c r="R6422">
        <v>0</v>
      </c>
      <c r="S6422">
        <v>0</v>
      </c>
      <c r="T6422">
        <v>0</v>
      </c>
      <c r="U6422">
        <v>4</v>
      </c>
      <c r="V6422">
        <v>70</v>
      </c>
      <c r="W6422">
        <v>0.28999999999999998</v>
      </c>
      <c r="X6422">
        <v>0</v>
      </c>
      <c r="Y6422">
        <v>0</v>
      </c>
      <c r="Z6422">
        <v>0</v>
      </c>
      <c r="AA6422">
        <v>0</v>
      </c>
      <c r="AB6422">
        <v>0</v>
      </c>
      <c r="AC6422">
        <v>0</v>
      </c>
      <c r="AD6422">
        <v>0</v>
      </c>
      <c r="AE6422">
        <v>0</v>
      </c>
      <c r="AF6422">
        <v>0</v>
      </c>
      <c r="AG6422" t="s">
        <v>24146</v>
      </c>
      <c r="AH6422" s="21" t="str">
        <f t="shared" si="200"/>
        <v>YM68</v>
      </c>
      <c r="AI6422" s="21">
        <v>345.36</v>
      </c>
      <c r="AJ6422" s="21">
        <f t="shared" si="201"/>
        <v>99.714052287581694</v>
      </c>
      <c r="AK6422" s="21" t="s">
        <v>2060</v>
      </c>
      <c r="AL6422" t="s">
        <v>2551</v>
      </c>
      <c r="AM6422" s="26" t="s">
        <v>38</v>
      </c>
      <c r="AN6422" t="s">
        <v>2030</v>
      </c>
    </row>
    <row r="6423" spans="1:40" ht="15" hidden="1" thickTop="1" x14ac:dyDescent="0.35">
      <c r="A6423" t="s">
        <v>24182</v>
      </c>
      <c r="B6423" t="s">
        <v>24148</v>
      </c>
      <c r="C6423" t="s">
        <v>2730</v>
      </c>
      <c r="D6423" t="s">
        <v>24145</v>
      </c>
      <c r="E6423" t="s">
        <v>2575</v>
      </c>
      <c r="F6423">
        <v>1</v>
      </c>
      <c r="G6423" t="s">
        <v>2600</v>
      </c>
      <c r="H6423" t="s">
        <v>2577</v>
      </c>
      <c r="I6423" t="s">
        <v>2076</v>
      </c>
      <c r="J6423" t="s">
        <v>2699</v>
      </c>
      <c r="K6423" t="s">
        <v>2579</v>
      </c>
      <c r="L6423" t="s">
        <v>2058</v>
      </c>
      <c r="M6423" t="s">
        <v>2059</v>
      </c>
      <c r="N6423">
        <v>0</v>
      </c>
      <c r="O6423">
        <v>0</v>
      </c>
      <c r="P6423">
        <v>0</v>
      </c>
      <c r="Q6423">
        <v>24480</v>
      </c>
      <c r="R6423">
        <v>0</v>
      </c>
      <c r="S6423">
        <v>0</v>
      </c>
      <c r="T6423">
        <v>0</v>
      </c>
      <c r="U6423">
        <v>0</v>
      </c>
      <c r="V6423">
        <v>0</v>
      </c>
      <c r="W6423">
        <v>0</v>
      </c>
      <c r="X6423">
        <v>0</v>
      </c>
      <c r="Y6423">
        <v>0</v>
      </c>
      <c r="Z6423">
        <v>0</v>
      </c>
      <c r="AA6423">
        <v>0</v>
      </c>
      <c r="AB6423">
        <v>0</v>
      </c>
      <c r="AC6423">
        <v>0</v>
      </c>
      <c r="AD6423">
        <v>0</v>
      </c>
      <c r="AE6423">
        <v>0</v>
      </c>
      <c r="AF6423">
        <v>0</v>
      </c>
      <c r="AG6423" t="s">
        <v>24149</v>
      </c>
      <c r="AH6423" s="21" t="str">
        <f t="shared" si="200"/>
        <v>YM68</v>
      </c>
      <c r="AI6423" s="21">
        <v>345.36</v>
      </c>
      <c r="AJ6423" s="21">
        <f t="shared" si="201"/>
        <v>100</v>
      </c>
      <c r="AK6423" s="21" t="s">
        <v>2060</v>
      </c>
      <c r="AL6423" t="s">
        <v>2551</v>
      </c>
      <c r="AM6423" s="26" t="s">
        <v>38</v>
      </c>
      <c r="AN6423" t="s">
        <v>2030</v>
      </c>
    </row>
    <row r="6424" spans="1:40" ht="15" hidden="1" thickTop="1" x14ac:dyDescent="0.35">
      <c r="A6424" t="s">
        <v>24186</v>
      </c>
      <c r="B6424" t="s">
        <v>24151</v>
      </c>
      <c r="C6424" t="s">
        <v>2803</v>
      </c>
      <c r="D6424" t="s">
        <v>24152</v>
      </c>
      <c r="E6424" t="s">
        <v>3942</v>
      </c>
      <c r="F6424">
        <v>1</v>
      </c>
      <c r="G6424" t="s">
        <v>2600</v>
      </c>
      <c r="H6424" t="s">
        <v>2577</v>
      </c>
      <c r="I6424" t="s">
        <v>2076</v>
      </c>
      <c r="J6424" t="s">
        <v>2699</v>
      </c>
      <c r="K6424" t="s">
        <v>2579</v>
      </c>
      <c r="L6424" t="s">
        <v>2058</v>
      </c>
      <c r="M6424" t="s">
        <v>2170</v>
      </c>
      <c r="N6424">
        <v>1</v>
      </c>
      <c r="O6424">
        <v>88</v>
      </c>
      <c r="P6424">
        <v>0.57999999999999996</v>
      </c>
      <c r="Q6424">
        <v>15300</v>
      </c>
      <c r="R6424">
        <v>0</v>
      </c>
      <c r="S6424">
        <v>0</v>
      </c>
      <c r="T6424">
        <v>0</v>
      </c>
      <c r="U6424">
        <v>1</v>
      </c>
      <c r="V6424">
        <v>88</v>
      </c>
      <c r="W6424">
        <v>0.57999999999999996</v>
      </c>
      <c r="X6424">
        <v>0</v>
      </c>
      <c r="Y6424">
        <v>0</v>
      </c>
      <c r="Z6424">
        <v>0</v>
      </c>
      <c r="AA6424">
        <v>0</v>
      </c>
      <c r="AB6424">
        <v>0</v>
      </c>
      <c r="AC6424">
        <v>0</v>
      </c>
      <c r="AD6424">
        <v>0</v>
      </c>
      <c r="AE6424">
        <v>0</v>
      </c>
      <c r="AF6424">
        <v>0</v>
      </c>
      <c r="AG6424" t="s">
        <v>24153</v>
      </c>
      <c r="AH6424" s="21" t="str">
        <f t="shared" si="200"/>
        <v>YM68</v>
      </c>
      <c r="AI6424" s="21">
        <v>216</v>
      </c>
      <c r="AJ6424" s="21">
        <f t="shared" si="201"/>
        <v>99.424836601307192</v>
      </c>
      <c r="AK6424" s="21" t="s">
        <v>2060</v>
      </c>
      <c r="AL6424" t="s">
        <v>2581</v>
      </c>
      <c r="AM6424" s="26" t="s">
        <v>38</v>
      </c>
      <c r="AN6424" t="s">
        <v>2030</v>
      </c>
    </row>
    <row r="6425" spans="1:40" ht="15" hidden="1" thickTop="1" x14ac:dyDescent="0.35">
      <c r="A6425" t="s">
        <v>24190</v>
      </c>
      <c r="B6425" t="s">
        <v>24155</v>
      </c>
      <c r="C6425" t="s">
        <v>7253</v>
      </c>
      <c r="D6425" t="s">
        <v>24156</v>
      </c>
      <c r="E6425" t="s">
        <v>3942</v>
      </c>
      <c r="F6425">
        <v>1</v>
      </c>
      <c r="G6425" t="s">
        <v>2600</v>
      </c>
      <c r="H6425" t="s">
        <v>2577</v>
      </c>
      <c r="I6425" t="s">
        <v>2076</v>
      </c>
      <c r="J6425" t="s">
        <v>2699</v>
      </c>
      <c r="K6425" t="s">
        <v>2579</v>
      </c>
      <c r="L6425" t="s">
        <v>2058</v>
      </c>
      <c r="M6425" t="s">
        <v>2170</v>
      </c>
      <c r="N6425">
        <v>4</v>
      </c>
      <c r="O6425">
        <v>154</v>
      </c>
      <c r="P6425">
        <v>1.01</v>
      </c>
      <c r="Q6425">
        <v>15300</v>
      </c>
      <c r="R6425">
        <v>1</v>
      </c>
      <c r="S6425">
        <v>43</v>
      </c>
      <c r="T6425">
        <v>0.28000000000000003</v>
      </c>
      <c r="U6425">
        <v>3</v>
      </c>
      <c r="V6425">
        <v>111</v>
      </c>
      <c r="W6425">
        <v>0.73</v>
      </c>
      <c r="X6425">
        <v>0</v>
      </c>
      <c r="Y6425">
        <v>0</v>
      </c>
      <c r="Z6425">
        <v>0</v>
      </c>
      <c r="AA6425">
        <v>0</v>
      </c>
      <c r="AB6425">
        <v>0</v>
      </c>
      <c r="AC6425">
        <v>0</v>
      </c>
      <c r="AD6425">
        <v>0</v>
      </c>
      <c r="AE6425">
        <v>0</v>
      </c>
      <c r="AF6425">
        <v>0</v>
      </c>
      <c r="AG6425" t="s">
        <v>24157</v>
      </c>
      <c r="AH6425" s="21" t="str">
        <f t="shared" si="200"/>
        <v>YM68</v>
      </c>
      <c r="AI6425" s="21">
        <v>216</v>
      </c>
      <c r="AJ6425" s="21">
        <f t="shared" si="201"/>
        <v>98.993464052287578</v>
      </c>
      <c r="AK6425" s="21" t="s">
        <v>2063</v>
      </c>
      <c r="AL6425" t="s">
        <v>2581</v>
      </c>
      <c r="AM6425" s="26" t="s">
        <v>38</v>
      </c>
      <c r="AN6425" t="s">
        <v>2032</v>
      </c>
    </row>
    <row r="6426" spans="1:40" ht="15" hidden="1" thickTop="1" x14ac:dyDescent="0.35">
      <c r="A6426" t="s">
        <v>24193</v>
      </c>
      <c r="B6426" t="s">
        <v>24159</v>
      </c>
      <c r="C6426" t="s">
        <v>4282</v>
      </c>
      <c r="D6426" t="s">
        <v>24160</v>
      </c>
      <c r="E6426" t="s">
        <v>2646</v>
      </c>
      <c r="F6426">
        <v>1</v>
      </c>
      <c r="G6426" t="s">
        <v>2600</v>
      </c>
      <c r="H6426" t="s">
        <v>2577</v>
      </c>
      <c r="I6426" t="s">
        <v>2076</v>
      </c>
      <c r="J6426" t="s">
        <v>2699</v>
      </c>
      <c r="K6426" t="s">
        <v>2579</v>
      </c>
      <c r="L6426" t="s">
        <v>2058</v>
      </c>
      <c r="M6426" t="s">
        <v>2488</v>
      </c>
      <c r="N6426">
        <v>1</v>
      </c>
      <c r="O6426">
        <v>18</v>
      </c>
      <c r="P6426">
        <v>0.11</v>
      </c>
      <c r="Q6426">
        <v>16320</v>
      </c>
      <c r="R6426">
        <v>0</v>
      </c>
      <c r="S6426">
        <v>0</v>
      </c>
      <c r="T6426">
        <v>0</v>
      </c>
      <c r="U6426">
        <v>1</v>
      </c>
      <c r="V6426">
        <v>18</v>
      </c>
      <c r="W6426">
        <v>0.11</v>
      </c>
      <c r="X6426">
        <v>0</v>
      </c>
      <c r="Y6426">
        <v>0</v>
      </c>
      <c r="Z6426">
        <v>0</v>
      </c>
      <c r="AA6426">
        <v>0</v>
      </c>
      <c r="AB6426">
        <v>0</v>
      </c>
      <c r="AC6426">
        <v>0</v>
      </c>
      <c r="AD6426">
        <v>0</v>
      </c>
      <c r="AE6426">
        <v>0</v>
      </c>
      <c r="AF6426">
        <v>0</v>
      </c>
      <c r="AG6426" t="s">
        <v>24161</v>
      </c>
      <c r="AH6426" s="21" t="str">
        <f t="shared" si="200"/>
        <v>YM68</v>
      </c>
      <c r="AI6426" s="21">
        <v>230.40000000000003</v>
      </c>
      <c r="AJ6426" s="21">
        <f t="shared" si="201"/>
        <v>99.889705882352942</v>
      </c>
      <c r="AK6426" s="21" t="s">
        <v>2060</v>
      </c>
      <c r="AL6426" t="s">
        <v>2581</v>
      </c>
      <c r="AM6426" s="26" t="s">
        <v>38</v>
      </c>
      <c r="AN6426" t="s">
        <v>2030</v>
      </c>
    </row>
    <row r="6427" spans="1:40" ht="15" hidden="1" thickTop="1" x14ac:dyDescent="0.35">
      <c r="A6427" t="s">
        <v>24197</v>
      </c>
      <c r="B6427" t="s">
        <v>24163</v>
      </c>
      <c r="C6427" t="s">
        <v>4282</v>
      </c>
      <c r="D6427" t="s">
        <v>24164</v>
      </c>
      <c r="E6427" t="s">
        <v>2646</v>
      </c>
      <c r="F6427">
        <v>1</v>
      </c>
      <c r="G6427" t="s">
        <v>2600</v>
      </c>
      <c r="H6427" t="s">
        <v>2577</v>
      </c>
      <c r="I6427" t="s">
        <v>2076</v>
      </c>
      <c r="J6427" t="s">
        <v>2699</v>
      </c>
      <c r="K6427" t="s">
        <v>2579</v>
      </c>
      <c r="L6427" t="s">
        <v>2058</v>
      </c>
      <c r="M6427" t="s">
        <v>2163</v>
      </c>
      <c r="N6427">
        <v>3</v>
      </c>
      <c r="O6427">
        <v>58</v>
      </c>
      <c r="P6427">
        <v>0.33</v>
      </c>
      <c r="Q6427">
        <v>17340</v>
      </c>
      <c r="R6427">
        <v>0</v>
      </c>
      <c r="S6427">
        <v>0</v>
      </c>
      <c r="T6427">
        <v>0</v>
      </c>
      <c r="U6427">
        <v>3</v>
      </c>
      <c r="V6427">
        <v>58</v>
      </c>
      <c r="W6427">
        <v>0.33</v>
      </c>
      <c r="X6427">
        <v>0</v>
      </c>
      <c r="Y6427">
        <v>0</v>
      </c>
      <c r="Z6427">
        <v>0</v>
      </c>
      <c r="AA6427">
        <v>0</v>
      </c>
      <c r="AB6427">
        <v>0</v>
      </c>
      <c r="AC6427">
        <v>0</v>
      </c>
      <c r="AD6427">
        <v>0</v>
      </c>
      <c r="AE6427">
        <v>0</v>
      </c>
      <c r="AF6427">
        <v>0</v>
      </c>
      <c r="AG6427" t="s">
        <v>24165</v>
      </c>
      <c r="AH6427" s="21" t="str">
        <f t="shared" si="200"/>
        <v>YM68</v>
      </c>
      <c r="AI6427" s="21">
        <v>244.8</v>
      </c>
      <c r="AJ6427" s="21">
        <f t="shared" si="201"/>
        <v>99.665513264129174</v>
      </c>
      <c r="AK6427" s="21" t="s">
        <v>2060</v>
      </c>
      <c r="AL6427" t="s">
        <v>2581</v>
      </c>
      <c r="AM6427" s="26" t="s">
        <v>38</v>
      </c>
      <c r="AN6427" t="s">
        <v>2030</v>
      </c>
    </row>
    <row r="6428" spans="1:40" ht="15" hidden="1" thickTop="1" x14ac:dyDescent="0.35">
      <c r="A6428" t="s">
        <v>24201</v>
      </c>
      <c r="B6428" t="s">
        <v>24167</v>
      </c>
      <c r="C6428" t="s">
        <v>2803</v>
      </c>
      <c r="D6428" t="s">
        <v>24168</v>
      </c>
      <c r="E6428" t="s">
        <v>3942</v>
      </c>
      <c r="F6428">
        <v>1</v>
      </c>
      <c r="G6428" t="s">
        <v>2600</v>
      </c>
      <c r="H6428" t="s">
        <v>2577</v>
      </c>
      <c r="I6428" t="s">
        <v>2076</v>
      </c>
      <c r="J6428" t="s">
        <v>2699</v>
      </c>
      <c r="K6428" t="s">
        <v>2579</v>
      </c>
      <c r="L6428" t="s">
        <v>2058</v>
      </c>
      <c r="M6428" t="s">
        <v>2310</v>
      </c>
      <c r="N6428">
        <v>4</v>
      </c>
      <c r="O6428">
        <v>140</v>
      </c>
      <c r="P6428">
        <v>0.86</v>
      </c>
      <c r="Q6428">
        <v>16320</v>
      </c>
      <c r="R6428">
        <v>2</v>
      </c>
      <c r="S6428">
        <v>75</v>
      </c>
      <c r="T6428">
        <v>0.46</v>
      </c>
      <c r="U6428">
        <v>2</v>
      </c>
      <c r="V6428">
        <v>65</v>
      </c>
      <c r="W6428">
        <v>0.4</v>
      </c>
      <c r="X6428">
        <v>0</v>
      </c>
      <c r="Y6428">
        <v>0</v>
      </c>
      <c r="Z6428">
        <v>0</v>
      </c>
      <c r="AA6428">
        <v>0</v>
      </c>
      <c r="AB6428">
        <v>0</v>
      </c>
      <c r="AC6428">
        <v>0</v>
      </c>
      <c r="AD6428">
        <v>0</v>
      </c>
      <c r="AE6428">
        <v>0</v>
      </c>
      <c r="AF6428">
        <v>0</v>
      </c>
      <c r="AG6428" t="s">
        <v>24169</v>
      </c>
      <c r="AH6428" s="21" t="str">
        <f t="shared" si="200"/>
        <v>YM68</v>
      </c>
      <c r="AI6428" s="21">
        <v>230.39999999999998</v>
      </c>
      <c r="AJ6428" s="21">
        <f t="shared" si="201"/>
        <v>99.142156862745097</v>
      </c>
      <c r="AK6428" s="21" t="s">
        <v>2063</v>
      </c>
      <c r="AL6428" t="s">
        <v>2581</v>
      </c>
      <c r="AM6428" s="26" t="s">
        <v>38</v>
      </c>
      <c r="AN6428" t="s">
        <v>2032</v>
      </c>
    </row>
    <row r="6429" spans="1:40" ht="15" hidden="1" thickTop="1" x14ac:dyDescent="0.35">
      <c r="A6429" t="s">
        <v>24205</v>
      </c>
      <c r="B6429" t="s">
        <v>24171</v>
      </c>
      <c r="C6429" t="s">
        <v>8041</v>
      </c>
      <c r="D6429" t="s">
        <v>24172</v>
      </c>
      <c r="E6429" t="s">
        <v>2575</v>
      </c>
      <c r="F6429">
        <v>1</v>
      </c>
      <c r="G6429" t="s">
        <v>2600</v>
      </c>
      <c r="H6429" t="s">
        <v>2577</v>
      </c>
      <c r="I6429" t="s">
        <v>2076</v>
      </c>
      <c r="J6429" t="s">
        <v>2699</v>
      </c>
      <c r="K6429" t="s">
        <v>2579</v>
      </c>
      <c r="L6429" t="s">
        <v>2058</v>
      </c>
      <c r="M6429" t="s">
        <v>2170</v>
      </c>
      <c r="N6429">
        <v>3</v>
      </c>
      <c r="O6429">
        <v>39</v>
      </c>
      <c r="P6429">
        <v>0.25</v>
      </c>
      <c r="Q6429">
        <v>15300</v>
      </c>
      <c r="R6429">
        <v>0</v>
      </c>
      <c r="S6429">
        <v>0</v>
      </c>
      <c r="T6429">
        <v>0</v>
      </c>
      <c r="U6429">
        <v>3</v>
      </c>
      <c r="V6429">
        <v>39</v>
      </c>
      <c r="W6429">
        <v>0.25</v>
      </c>
      <c r="X6429">
        <v>0</v>
      </c>
      <c r="Y6429">
        <v>0</v>
      </c>
      <c r="Z6429">
        <v>0</v>
      </c>
      <c r="AA6429">
        <v>0</v>
      </c>
      <c r="AB6429">
        <v>0</v>
      </c>
      <c r="AC6429">
        <v>0</v>
      </c>
      <c r="AD6429">
        <v>0</v>
      </c>
      <c r="AE6429">
        <v>0</v>
      </c>
      <c r="AF6429">
        <v>0</v>
      </c>
      <c r="AG6429" t="s">
        <v>24173</v>
      </c>
      <c r="AH6429" s="21" t="str">
        <f t="shared" si="200"/>
        <v>YM68</v>
      </c>
      <c r="AI6429" s="21">
        <v>216</v>
      </c>
      <c r="AJ6429" s="21">
        <f t="shared" si="201"/>
        <v>99.745098039215691</v>
      </c>
      <c r="AK6429" s="21" t="s">
        <v>2060</v>
      </c>
      <c r="AL6429" t="s">
        <v>2581</v>
      </c>
      <c r="AM6429" s="26" t="s">
        <v>38</v>
      </c>
      <c r="AN6429" t="s">
        <v>2031</v>
      </c>
    </row>
    <row r="6430" spans="1:40" ht="15" hidden="1" thickTop="1" x14ac:dyDescent="0.35">
      <c r="A6430" t="s">
        <v>24209</v>
      </c>
      <c r="B6430" t="s">
        <v>24175</v>
      </c>
      <c r="C6430" t="s">
        <v>7253</v>
      </c>
      <c r="D6430" t="s">
        <v>24176</v>
      </c>
      <c r="E6430" t="s">
        <v>2575</v>
      </c>
      <c r="F6430">
        <v>1</v>
      </c>
      <c r="G6430" t="s">
        <v>2600</v>
      </c>
      <c r="H6430" t="s">
        <v>2577</v>
      </c>
      <c r="I6430" t="s">
        <v>2076</v>
      </c>
      <c r="J6430" t="s">
        <v>2699</v>
      </c>
      <c r="K6430" t="s">
        <v>2579</v>
      </c>
      <c r="L6430" t="s">
        <v>2058</v>
      </c>
      <c r="M6430" t="s">
        <v>2170</v>
      </c>
      <c r="N6430">
        <v>0</v>
      </c>
      <c r="O6430">
        <v>0</v>
      </c>
      <c r="P6430">
        <v>0</v>
      </c>
      <c r="Q6430">
        <v>15300</v>
      </c>
      <c r="R6430">
        <v>0</v>
      </c>
      <c r="S6430">
        <v>0</v>
      </c>
      <c r="T6430">
        <v>0</v>
      </c>
      <c r="U6430">
        <v>0</v>
      </c>
      <c r="V6430">
        <v>0</v>
      </c>
      <c r="W6430">
        <v>0</v>
      </c>
      <c r="X6430">
        <v>0</v>
      </c>
      <c r="Y6430">
        <v>0</v>
      </c>
      <c r="Z6430">
        <v>0</v>
      </c>
      <c r="AA6430">
        <v>0</v>
      </c>
      <c r="AB6430">
        <v>0</v>
      </c>
      <c r="AC6430">
        <v>0</v>
      </c>
      <c r="AD6430">
        <v>0</v>
      </c>
      <c r="AE6430">
        <v>0</v>
      </c>
      <c r="AF6430">
        <v>0</v>
      </c>
      <c r="AG6430" t="s">
        <v>24177</v>
      </c>
      <c r="AH6430" s="21" t="str">
        <f t="shared" si="200"/>
        <v>YM68</v>
      </c>
      <c r="AI6430" s="21">
        <v>216</v>
      </c>
      <c r="AJ6430" s="21">
        <f t="shared" si="201"/>
        <v>100</v>
      </c>
      <c r="AK6430" s="21" t="s">
        <v>2060</v>
      </c>
      <c r="AL6430" t="s">
        <v>2581</v>
      </c>
      <c r="AM6430" s="26" t="s">
        <v>38</v>
      </c>
      <c r="AN6430" t="s">
        <v>2034</v>
      </c>
    </row>
    <row r="6431" spans="1:40" ht="15" hidden="1" thickTop="1" x14ac:dyDescent="0.35">
      <c r="A6431" t="s">
        <v>24213</v>
      </c>
      <c r="B6431" t="s">
        <v>24179</v>
      </c>
      <c r="C6431" t="s">
        <v>4767</v>
      </c>
      <c r="D6431" t="s">
        <v>24180</v>
      </c>
      <c r="E6431" t="s">
        <v>2646</v>
      </c>
      <c r="F6431">
        <v>1</v>
      </c>
      <c r="G6431" t="s">
        <v>2600</v>
      </c>
      <c r="H6431" t="s">
        <v>2577</v>
      </c>
      <c r="I6431" t="s">
        <v>2076</v>
      </c>
      <c r="J6431" t="s">
        <v>2601</v>
      </c>
      <c r="K6431" t="s">
        <v>2602</v>
      </c>
      <c r="L6431" t="s">
        <v>2058</v>
      </c>
      <c r="M6431" t="s">
        <v>2170</v>
      </c>
      <c r="N6431">
        <v>3</v>
      </c>
      <c r="O6431">
        <v>64</v>
      </c>
      <c r="P6431">
        <v>0.42</v>
      </c>
      <c r="Q6431">
        <v>15300</v>
      </c>
      <c r="R6431">
        <v>1</v>
      </c>
      <c r="S6431">
        <v>1</v>
      </c>
      <c r="T6431">
        <v>0.01</v>
      </c>
      <c r="U6431">
        <v>2</v>
      </c>
      <c r="V6431">
        <v>63</v>
      </c>
      <c r="W6431">
        <v>0.41</v>
      </c>
      <c r="X6431">
        <v>0</v>
      </c>
      <c r="Y6431">
        <v>0</v>
      </c>
      <c r="Z6431">
        <v>0</v>
      </c>
      <c r="AA6431">
        <v>0</v>
      </c>
      <c r="AB6431">
        <v>0</v>
      </c>
      <c r="AC6431">
        <v>0</v>
      </c>
      <c r="AD6431">
        <v>0</v>
      </c>
      <c r="AE6431">
        <v>0</v>
      </c>
      <c r="AF6431">
        <v>0</v>
      </c>
      <c r="AG6431" t="s">
        <v>24181</v>
      </c>
      <c r="AH6431" s="21" t="str">
        <f t="shared" si="200"/>
        <v>YM68</v>
      </c>
      <c r="AI6431" s="21">
        <v>216</v>
      </c>
      <c r="AJ6431" s="21">
        <f t="shared" si="201"/>
        <v>99.58169934640523</v>
      </c>
      <c r="AK6431" s="21" t="s">
        <v>2060</v>
      </c>
      <c r="AL6431" t="s">
        <v>2551</v>
      </c>
      <c r="AM6431" s="26" t="s">
        <v>38</v>
      </c>
      <c r="AN6431" t="s">
        <v>2031</v>
      </c>
    </row>
    <row r="6432" spans="1:40" ht="15" hidden="1" thickTop="1" x14ac:dyDescent="0.35">
      <c r="A6432" t="s">
        <v>24217</v>
      </c>
      <c r="B6432" t="s">
        <v>24183</v>
      </c>
      <c r="C6432" t="s">
        <v>4190</v>
      </c>
      <c r="D6432" t="s">
        <v>24184</v>
      </c>
      <c r="E6432" t="s">
        <v>2691</v>
      </c>
      <c r="F6432">
        <v>1</v>
      </c>
      <c r="G6432" t="s">
        <v>2600</v>
      </c>
      <c r="H6432" t="s">
        <v>2577</v>
      </c>
      <c r="I6432" t="s">
        <v>2076</v>
      </c>
      <c r="J6432" t="s">
        <v>2692</v>
      </c>
      <c r="K6432" t="s">
        <v>2635</v>
      </c>
      <c r="L6432" t="s">
        <v>2058</v>
      </c>
      <c r="M6432" t="s">
        <v>2170</v>
      </c>
      <c r="N6432">
        <v>4</v>
      </c>
      <c r="O6432">
        <v>104</v>
      </c>
      <c r="P6432">
        <v>0.68</v>
      </c>
      <c r="Q6432">
        <v>15300</v>
      </c>
      <c r="R6432">
        <v>1</v>
      </c>
      <c r="S6432">
        <v>4</v>
      </c>
      <c r="T6432">
        <v>0.03</v>
      </c>
      <c r="U6432">
        <v>1</v>
      </c>
      <c r="V6432">
        <v>28</v>
      </c>
      <c r="W6432">
        <v>0.18</v>
      </c>
      <c r="X6432">
        <v>0</v>
      </c>
      <c r="Y6432">
        <v>0</v>
      </c>
      <c r="Z6432">
        <v>0</v>
      </c>
      <c r="AA6432">
        <v>2</v>
      </c>
      <c r="AB6432">
        <v>72</v>
      </c>
      <c r="AC6432">
        <v>0.47</v>
      </c>
      <c r="AD6432">
        <v>0</v>
      </c>
      <c r="AE6432">
        <v>0</v>
      </c>
      <c r="AF6432">
        <v>0</v>
      </c>
      <c r="AG6432" t="s">
        <v>24185</v>
      </c>
      <c r="AH6432" s="21" t="str">
        <f t="shared" si="200"/>
        <v>YM68</v>
      </c>
      <c r="AI6432" s="21">
        <v>216</v>
      </c>
      <c r="AJ6432" s="21">
        <f t="shared" si="201"/>
        <v>99.320261437908499</v>
      </c>
      <c r="AK6432" s="21" t="s">
        <v>2060</v>
      </c>
      <c r="AL6432" t="s">
        <v>2581</v>
      </c>
      <c r="AM6432" s="26" t="s">
        <v>38</v>
      </c>
      <c r="AN6432" t="s">
        <v>2031</v>
      </c>
    </row>
    <row r="6433" spans="1:40" ht="15" hidden="1" thickTop="1" x14ac:dyDescent="0.35">
      <c r="A6433" t="s">
        <v>24221</v>
      </c>
      <c r="B6433" t="s">
        <v>24187</v>
      </c>
      <c r="C6433" t="s">
        <v>5491</v>
      </c>
      <c r="D6433" t="s">
        <v>24188</v>
      </c>
      <c r="E6433" t="s">
        <v>3942</v>
      </c>
      <c r="F6433">
        <v>1</v>
      </c>
      <c r="G6433" t="s">
        <v>2600</v>
      </c>
      <c r="H6433" t="s">
        <v>2577</v>
      </c>
      <c r="I6433" t="s">
        <v>2076</v>
      </c>
      <c r="J6433" t="s">
        <v>2699</v>
      </c>
      <c r="K6433" t="s">
        <v>2579</v>
      </c>
      <c r="L6433" t="s">
        <v>2058</v>
      </c>
      <c r="M6433" t="s">
        <v>2170</v>
      </c>
      <c r="N6433">
        <v>5</v>
      </c>
      <c r="O6433">
        <v>246</v>
      </c>
      <c r="P6433">
        <v>1.61</v>
      </c>
      <c r="Q6433">
        <v>15300</v>
      </c>
      <c r="R6433">
        <v>1</v>
      </c>
      <c r="S6433">
        <v>35</v>
      </c>
      <c r="T6433">
        <v>0.23</v>
      </c>
      <c r="U6433">
        <v>4</v>
      </c>
      <c r="V6433">
        <v>211</v>
      </c>
      <c r="W6433">
        <v>1.38</v>
      </c>
      <c r="X6433">
        <v>0</v>
      </c>
      <c r="Y6433">
        <v>0</v>
      </c>
      <c r="Z6433">
        <v>0</v>
      </c>
      <c r="AA6433">
        <v>0</v>
      </c>
      <c r="AB6433">
        <v>0</v>
      </c>
      <c r="AC6433">
        <v>0</v>
      </c>
      <c r="AD6433">
        <v>0</v>
      </c>
      <c r="AE6433">
        <v>0</v>
      </c>
      <c r="AF6433">
        <v>0</v>
      </c>
      <c r="AG6433" t="s">
        <v>24189</v>
      </c>
      <c r="AH6433" s="21" t="str">
        <f t="shared" si="200"/>
        <v>YM68</v>
      </c>
      <c r="AI6433" s="21">
        <v>216</v>
      </c>
      <c r="AJ6433" s="21">
        <f t="shared" si="201"/>
        <v>98.392156862745097</v>
      </c>
      <c r="AK6433" s="21" t="s">
        <v>2063</v>
      </c>
      <c r="AL6433" t="s">
        <v>2581</v>
      </c>
      <c r="AM6433" s="26" t="s">
        <v>38</v>
      </c>
      <c r="AN6433" t="s">
        <v>2032</v>
      </c>
    </row>
    <row r="6434" spans="1:40" ht="15" hidden="1" thickTop="1" x14ac:dyDescent="0.35">
      <c r="A6434" t="s">
        <v>24225</v>
      </c>
      <c r="B6434" t="s">
        <v>24191</v>
      </c>
      <c r="C6434" t="s">
        <v>7933</v>
      </c>
      <c r="D6434" t="s">
        <v>24122</v>
      </c>
      <c r="E6434" t="s">
        <v>11283</v>
      </c>
      <c r="F6434">
        <v>1</v>
      </c>
      <c r="G6434" t="s">
        <v>2600</v>
      </c>
      <c r="H6434" t="s">
        <v>2577</v>
      </c>
      <c r="I6434" t="s">
        <v>2076</v>
      </c>
      <c r="J6434" t="s">
        <v>2601</v>
      </c>
      <c r="K6434" t="s">
        <v>2602</v>
      </c>
      <c r="L6434" t="s">
        <v>2058</v>
      </c>
      <c r="M6434" t="s">
        <v>2059</v>
      </c>
      <c r="N6434">
        <v>9</v>
      </c>
      <c r="O6434">
        <v>431</v>
      </c>
      <c r="P6434">
        <v>1.76</v>
      </c>
      <c r="Q6434">
        <v>24480</v>
      </c>
      <c r="R6434">
        <v>4</v>
      </c>
      <c r="S6434">
        <v>236</v>
      </c>
      <c r="T6434">
        <v>0.96</v>
      </c>
      <c r="U6434">
        <v>5</v>
      </c>
      <c r="V6434">
        <v>195</v>
      </c>
      <c r="W6434">
        <v>0.8</v>
      </c>
      <c r="X6434">
        <v>0</v>
      </c>
      <c r="Y6434">
        <v>0</v>
      </c>
      <c r="Z6434">
        <v>0</v>
      </c>
      <c r="AA6434">
        <v>0</v>
      </c>
      <c r="AB6434">
        <v>0</v>
      </c>
      <c r="AC6434">
        <v>0</v>
      </c>
      <c r="AD6434">
        <v>0</v>
      </c>
      <c r="AE6434">
        <v>0</v>
      </c>
      <c r="AF6434">
        <v>0</v>
      </c>
      <c r="AG6434" t="s">
        <v>24192</v>
      </c>
      <c r="AH6434" s="21" t="str">
        <f t="shared" si="200"/>
        <v>YK20</v>
      </c>
      <c r="AI6434" s="21">
        <v>345.36</v>
      </c>
      <c r="AJ6434" s="21">
        <f t="shared" si="201"/>
        <v>98.239379084967325</v>
      </c>
      <c r="AK6434" s="21" t="s">
        <v>2063</v>
      </c>
      <c r="AL6434" t="s">
        <v>2551</v>
      </c>
      <c r="AM6434" s="26" t="s">
        <v>38</v>
      </c>
      <c r="AN6434" t="s">
        <v>2030</v>
      </c>
    </row>
    <row r="6435" spans="1:40" ht="15" hidden="1" thickTop="1" x14ac:dyDescent="0.35">
      <c r="A6435" t="s">
        <v>24229</v>
      </c>
      <c r="B6435" t="s">
        <v>24194</v>
      </c>
      <c r="C6435" t="s">
        <v>7933</v>
      </c>
      <c r="D6435" t="s">
        <v>24195</v>
      </c>
      <c r="E6435" t="s">
        <v>2646</v>
      </c>
      <c r="F6435">
        <v>1</v>
      </c>
      <c r="G6435" t="s">
        <v>2600</v>
      </c>
      <c r="H6435" t="s">
        <v>2577</v>
      </c>
      <c r="I6435" t="s">
        <v>2076</v>
      </c>
      <c r="J6435" t="s">
        <v>2601</v>
      </c>
      <c r="K6435" t="s">
        <v>2602</v>
      </c>
      <c r="L6435" t="s">
        <v>2058</v>
      </c>
      <c r="M6435" t="s">
        <v>2059</v>
      </c>
      <c r="N6435">
        <v>7</v>
      </c>
      <c r="O6435">
        <v>91</v>
      </c>
      <c r="P6435">
        <v>0.37</v>
      </c>
      <c r="Q6435">
        <v>24480</v>
      </c>
      <c r="R6435">
        <v>3</v>
      </c>
      <c r="S6435">
        <v>27</v>
      </c>
      <c r="T6435">
        <v>0.11</v>
      </c>
      <c r="U6435">
        <v>4</v>
      </c>
      <c r="V6435">
        <v>64</v>
      </c>
      <c r="W6435">
        <v>0.26</v>
      </c>
      <c r="X6435">
        <v>0</v>
      </c>
      <c r="Y6435">
        <v>0</v>
      </c>
      <c r="Z6435">
        <v>0</v>
      </c>
      <c r="AA6435">
        <v>0</v>
      </c>
      <c r="AB6435">
        <v>0</v>
      </c>
      <c r="AC6435">
        <v>0</v>
      </c>
      <c r="AD6435">
        <v>0</v>
      </c>
      <c r="AE6435">
        <v>0</v>
      </c>
      <c r="AF6435">
        <v>0</v>
      </c>
      <c r="AG6435" t="s">
        <v>24196</v>
      </c>
      <c r="AH6435" s="21" t="str">
        <f t="shared" si="200"/>
        <v>YK20</v>
      </c>
      <c r="AI6435" s="21">
        <v>345.36</v>
      </c>
      <c r="AJ6435" s="21">
        <f t="shared" si="201"/>
        <v>99.628267973856211</v>
      </c>
      <c r="AK6435" s="21" t="s">
        <v>2060</v>
      </c>
      <c r="AL6435" t="s">
        <v>2551</v>
      </c>
      <c r="AM6435" s="26" t="s">
        <v>38</v>
      </c>
      <c r="AN6435" t="s">
        <v>2030</v>
      </c>
    </row>
    <row r="6436" spans="1:40" ht="15" hidden="1" thickTop="1" x14ac:dyDescent="0.35">
      <c r="A6436" t="s">
        <v>24233</v>
      </c>
      <c r="B6436" t="s">
        <v>24198</v>
      </c>
      <c r="C6436" t="s">
        <v>4195</v>
      </c>
      <c r="D6436" t="s">
        <v>24199</v>
      </c>
      <c r="E6436" t="s">
        <v>2575</v>
      </c>
      <c r="F6436">
        <v>1</v>
      </c>
      <c r="G6436" t="s">
        <v>2576</v>
      </c>
      <c r="H6436" t="s">
        <v>2577</v>
      </c>
      <c r="I6436" t="s">
        <v>2076</v>
      </c>
      <c r="J6436" t="s">
        <v>2858</v>
      </c>
      <c r="K6436" t="s">
        <v>2742</v>
      </c>
      <c r="L6436" t="s">
        <v>2058</v>
      </c>
      <c r="M6436" t="s">
        <v>2059</v>
      </c>
      <c r="N6436">
        <v>7</v>
      </c>
      <c r="O6436">
        <v>175</v>
      </c>
      <c r="P6436">
        <v>0.71</v>
      </c>
      <c r="Q6436">
        <v>24480</v>
      </c>
      <c r="R6436">
        <v>5</v>
      </c>
      <c r="S6436">
        <v>137</v>
      </c>
      <c r="T6436">
        <v>0.56000000000000005</v>
      </c>
      <c r="U6436">
        <v>1</v>
      </c>
      <c r="V6436">
        <v>25</v>
      </c>
      <c r="W6436">
        <v>0.1</v>
      </c>
      <c r="X6436">
        <v>0</v>
      </c>
      <c r="Y6436">
        <v>0</v>
      </c>
      <c r="Z6436">
        <v>0</v>
      </c>
      <c r="AA6436">
        <v>1</v>
      </c>
      <c r="AB6436">
        <v>13</v>
      </c>
      <c r="AC6436">
        <v>0.05</v>
      </c>
      <c r="AD6436">
        <v>0</v>
      </c>
      <c r="AE6436">
        <v>0</v>
      </c>
      <c r="AF6436">
        <v>0</v>
      </c>
      <c r="AG6436" t="s">
        <v>24200</v>
      </c>
      <c r="AH6436" s="21" t="str">
        <f t="shared" si="200"/>
        <v>YK20</v>
      </c>
      <c r="AI6436" s="21">
        <v>345.36</v>
      </c>
      <c r="AJ6436" s="21">
        <f t="shared" si="201"/>
        <v>99.28513071895425</v>
      </c>
      <c r="AK6436" s="21" t="s">
        <v>2060</v>
      </c>
      <c r="AL6436" t="s">
        <v>2551</v>
      </c>
      <c r="AM6436" s="26" t="s">
        <v>38</v>
      </c>
      <c r="AN6436" t="s">
        <v>2032</v>
      </c>
    </row>
    <row r="6437" spans="1:40" ht="15" hidden="1" thickTop="1" x14ac:dyDescent="0.35">
      <c r="A6437" t="s">
        <v>24237</v>
      </c>
      <c r="B6437" t="s">
        <v>24202</v>
      </c>
      <c r="C6437" t="s">
        <v>4992</v>
      </c>
      <c r="D6437" t="s">
        <v>24203</v>
      </c>
      <c r="E6437" t="s">
        <v>2575</v>
      </c>
      <c r="F6437">
        <v>1</v>
      </c>
      <c r="G6437" t="s">
        <v>2576</v>
      </c>
      <c r="H6437" t="s">
        <v>2577</v>
      </c>
      <c r="I6437" t="s">
        <v>2076</v>
      </c>
      <c r="J6437" t="s">
        <v>2858</v>
      </c>
      <c r="K6437" t="s">
        <v>2742</v>
      </c>
      <c r="L6437" t="s">
        <v>2058</v>
      </c>
      <c r="M6437" t="s">
        <v>2059</v>
      </c>
      <c r="N6437">
        <v>1</v>
      </c>
      <c r="O6437">
        <v>70</v>
      </c>
      <c r="P6437">
        <v>0.28999999999999998</v>
      </c>
      <c r="Q6437">
        <v>24480</v>
      </c>
      <c r="R6437">
        <v>0</v>
      </c>
      <c r="S6437">
        <v>0</v>
      </c>
      <c r="T6437">
        <v>0</v>
      </c>
      <c r="U6437">
        <v>1</v>
      </c>
      <c r="V6437">
        <v>70</v>
      </c>
      <c r="W6437">
        <v>0.28999999999999998</v>
      </c>
      <c r="X6437">
        <v>0</v>
      </c>
      <c r="Y6437">
        <v>0</v>
      </c>
      <c r="Z6437">
        <v>0</v>
      </c>
      <c r="AA6437">
        <v>0</v>
      </c>
      <c r="AB6437">
        <v>0</v>
      </c>
      <c r="AC6437">
        <v>0</v>
      </c>
      <c r="AD6437">
        <v>0</v>
      </c>
      <c r="AE6437">
        <v>0</v>
      </c>
      <c r="AF6437">
        <v>0</v>
      </c>
      <c r="AG6437" t="s">
        <v>24204</v>
      </c>
      <c r="AH6437" s="21" t="str">
        <f t="shared" si="200"/>
        <v>YK20</v>
      </c>
      <c r="AI6437" s="21">
        <v>345.36</v>
      </c>
      <c r="AJ6437" s="21">
        <f t="shared" si="201"/>
        <v>99.714052287581694</v>
      </c>
      <c r="AK6437" s="21" t="s">
        <v>2060</v>
      </c>
      <c r="AL6437" t="s">
        <v>2551</v>
      </c>
      <c r="AM6437" s="26" t="s">
        <v>38</v>
      </c>
      <c r="AN6437" t="s">
        <v>2032</v>
      </c>
    </row>
    <row r="6438" spans="1:40" ht="15" hidden="1" thickTop="1" x14ac:dyDescent="0.35">
      <c r="A6438" t="s">
        <v>9279</v>
      </c>
      <c r="B6438" t="s">
        <v>24206</v>
      </c>
      <c r="C6438" t="s">
        <v>2875</v>
      </c>
      <c r="D6438" t="s">
        <v>24207</v>
      </c>
      <c r="E6438" t="s">
        <v>2575</v>
      </c>
      <c r="F6438">
        <v>1</v>
      </c>
      <c r="G6438" t="s">
        <v>2576</v>
      </c>
      <c r="H6438" t="s">
        <v>2577</v>
      </c>
      <c r="I6438" t="s">
        <v>2076</v>
      </c>
      <c r="J6438" t="s">
        <v>2858</v>
      </c>
      <c r="K6438" t="s">
        <v>2742</v>
      </c>
      <c r="L6438" t="s">
        <v>2058</v>
      </c>
      <c r="M6438" t="s">
        <v>2170</v>
      </c>
      <c r="N6438">
        <v>2</v>
      </c>
      <c r="O6438">
        <v>57</v>
      </c>
      <c r="P6438">
        <v>0.37</v>
      </c>
      <c r="Q6438">
        <v>15300</v>
      </c>
      <c r="R6438">
        <v>0</v>
      </c>
      <c r="S6438">
        <v>0</v>
      </c>
      <c r="T6438">
        <v>0</v>
      </c>
      <c r="U6438">
        <v>2</v>
      </c>
      <c r="V6438">
        <v>57</v>
      </c>
      <c r="W6438">
        <v>0.37</v>
      </c>
      <c r="X6438">
        <v>0</v>
      </c>
      <c r="Y6438">
        <v>0</v>
      </c>
      <c r="Z6438">
        <v>0</v>
      </c>
      <c r="AA6438">
        <v>0</v>
      </c>
      <c r="AB6438">
        <v>0</v>
      </c>
      <c r="AC6438">
        <v>0</v>
      </c>
      <c r="AD6438">
        <v>0</v>
      </c>
      <c r="AE6438">
        <v>0</v>
      </c>
      <c r="AF6438">
        <v>0</v>
      </c>
      <c r="AG6438" t="s">
        <v>24208</v>
      </c>
      <c r="AH6438" s="21" t="str">
        <f t="shared" si="200"/>
        <v>YK20</v>
      </c>
      <c r="AI6438" s="21">
        <v>216</v>
      </c>
      <c r="AJ6438" s="21">
        <f t="shared" si="201"/>
        <v>99.627450980392155</v>
      </c>
      <c r="AK6438" s="21" t="s">
        <v>2060</v>
      </c>
      <c r="AL6438" t="s">
        <v>2551</v>
      </c>
      <c r="AM6438" s="26" t="s">
        <v>38</v>
      </c>
      <c r="AN6438" t="s">
        <v>2030</v>
      </c>
    </row>
    <row r="6439" spans="1:40" ht="15" hidden="1" thickTop="1" x14ac:dyDescent="0.35">
      <c r="A6439" t="s">
        <v>24244</v>
      </c>
      <c r="B6439" t="s">
        <v>24210</v>
      </c>
      <c r="C6439" t="s">
        <v>3294</v>
      </c>
      <c r="D6439" t="s">
        <v>24211</v>
      </c>
      <c r="E6439" t="s">
        <v>2608</v>
      </c>
      <c r="F6439">
        <v>1</v>
      </c>
      <c r="G6439" t="s">
        <v>2609</v>
      </c>
      <c r="H6439" t="s">
        <v>2577</v>
      </c>
      <c r="I6439" t="s">
        <v>2076</v>
      </c>
      <c r="J6439" t="s">
        <v>2764</v>
      </c>
      <c r="K6439" t="s">
        <v>2765</v>
      </c>
      <c r="L6439" t="s">
        <v>2058</v>
      </c>
      <c r="M6439" t="s">
        <v>2059</v>
      </c>
      <c r="N6439">
        <v>3</v>
      </c>
      <c r="O6439">
        <v>151</v>
      </c>
      <c r="P6439">
        <v>0.62</v>
      </c>
      <c r="Q6439">
        <v>24480</v>
      </c>
      <c r="R6439">
        <v>0</v>
      </c>
      <c r="S6439">
        <v>0</v>
      </c>
      <c r="T6439">
        <v>0</v>
      </c>
      <c r="U6439">
        <v>3</v>
      </c>
      <c r="V6439">
        <v>151</v>
      </c>
      <c r="W6439">
        <v>0.62</v>
      </c>
      <c r="X6439">
        <v>0</v>
      </c>
      <c r="Y6439">
        <v>0</v>
      </c>
      <c r="Z6439">
        <v>0</v>
      </c>
      <c r="AA6439">
        <v>0</v>
      </c>
      <c r="AB6439">
        <v>0</v>
      </c>
      <c r="AC6439">
        <v>0</v>
      </c>
      <c r="AD6439">
        <v>0</v>
      </c>
      <c r="AE6439">
        <v>0</v>
      </c>
      <c r="AF6439">
        <v>0</v>
      </c>
      <c r="AG6439" t="s">
        <v>24212</v>
      </c>
      <c r="AH6439" s="21" t="str">
        <f t="shared" si="200"/>
        <v>YK20</v>
      </c>
      <c r="AI6439" s="21">
        <v>345.36</v>
      </c>
      <c r="AJ6439" s="21">
        <f t="shared" si="201"/>
        <v>99.38316993464052</v>
      </c>
      <c r="AK6439" s="21" t="s">
        <v>2060</v>
      </c>
      <c r="AL6439" t="s">
        <v>2613</v>
      </c>
      <c r="AM6439" s="26" t="s">
        <v>38</v>
      </c>
      <c r="AN6439" t="s">
        <v>2032</v>
      </c>
    </row>
    <row r="6440" spans="1:40" ht="15" hidden="1" thickTop="1" x14ac:dyDescent="0.35">
      <c r="A6440" t="s">
        <v>24248</v>
      </c>
      <c r="B6440" t="s">
        <v>24214</v>
      </c>
      <c r="C6440" t="s">
        <v>5928</v>
      </c>
      <c r="D6440" t="s">
        <v>24215</v>
      </c>
      <c r="E6440" t="s">
        <v>2646</v>
      </c>
      <c r="F6440">
        <v>1</v>
      </c>
      <c r="G6440" t="s">
        <v>2600</v>
      </c>
      <c r="H6440" t="s">
        <v>2577</v>
      </c>
      <c r="I6440" t="s">
        <v>2076</v>
      </c>
      <c r="J6440" t="s">
        <v>2647</v>
      </c>
      <c r="K6440" t="s">
        <v>2602</v>
      </c>
      <c r="L6440" t="s">
        <v>2058</v>
      </c>
      <c r="M6440" t="s">
        <v>2059</v>
      </c>
      <c r="N6440">
        <v>5</v>
      </c>
      <c r="O6440">
        <v>138</v>
      </c>
      <c r="P6440">
        <v>0.56000000000000005</v>
      </c>
      <c r="Q6440">
        <v>24480</v>
      </c>
      <c r="R6440">
        <v>0</v>
      </c>
      <c r="S6440">
        <v>0</v>
      </c>
      <c r="T6440">
        <v>0</v>
      </c>
      <c r="U6440">
        <v>5</v>
      </c>
      <c r="V6440">
        <v>138</v>
      </c>
      <c r="W6440">
        <v>0.56000000000000005</v>
      </c>
      <c r="X6440">
        <v>0</v>
      </c>
      <c r="Y6440">
        <v>0</v>
      </c>
      <c r="Z6440">
        <v>0</v>
      </c>
      <c r="AA6440">
        <v>0</v>
      </c>
      <c r="AB6440">
        <v>0</v>
      </c>
      <c r="AC6440">
        <v>0</v>
      </c>
      <c r="AD6440">
        <v>0</v>
      </c>
      <c r="AE6440">
        <v>0</v>
      </c>
      <c r="AF6440">
        <v>0</v>
      </c>
      <c r="AG6440" t="s">
        <v>24216</v>
      </c>
      <c r="AH6440" s="21" t="str">
        <f t="shared" si="200"/>
        <v>YK20</v>
      </c>
      <c r="AI6440" s="21">
        <v>345.36</v>
      </c>
      <c r="AJ6440" s="21">
        <f t="shared" si="201"/>
        <v>99.436274509803923</v>
      </c>
      <c r="AK6440" s="21" t="s">
        <v>2060</v>
      </c>
      <c r="AL6440" t="s">
        <v>2551</v>
      </c>
      <c r="AM6440" s="26" t="s">
        <v>38</v>
      </c>
      <c r="AN6440" t="s">
        <v>2030</v>
      </c>
    </row>
    <row r="6441" spans="1:40" ht="15" hidden="1" thickTop="1" x14ac:dyDescent="0.35">
      <c r="A6441" t="s">
        <v>24252</v>
      </c>
      <c r="B6441" t="s">
        <v>24218</v>
      </c>
      <c r="C6441" t="s">
        <v>3488</v>
      </c>
      <c r="D6441" t="s">
        <v>24219</v>
      </c>
      <c r="E6441" t="s">
        <v>2575</v>
      </c>
      <c r="F6441">
        <v>1</v>
      </c>
      <c r="G6441" t="s">
        <v>2576</v>
      </c>
      <c r="H6441" t="s">
        <v>2577</v>
      </c>
      <c r="I6441" t="s">
        <v>2076</v>
      </c>
      <c r="J6441" t="s">
        <v>2741</v>
      </c>
      <c r="K6441" t="s">
        <v>2742</v>
      </c>
      <c r="L6441" t="s">
        <v>2058</v>
      </c>
      <c r="M6441" t="s">
        <v>2059</v>
      </c>
      <c r="N6441">
        <v>4</v>
      </c>
      <c r="O6441">
        <v>102</v>
      </c>
      <c r="P6441">
        <v>0.42</v>
      </c>
      <c r="Q6441">
        <v>24480</v>
      </c>
      <c r="R6441">
        <v>0</v>
      </c>
      <c r="S6441">
        <v>0</v>
      </c>
      <c r="T6441">
        <v>0</v>
      </c>
      <c r="U6441">
        <v>4</v>
      </c>
      <c r="V6441">
        <v>102</v>
      </c>
      <c r="W6441">
        <v>0.42</v>
      </c>
      <c r="X6441">
        <v>0</v>
      </c>
      <c r="Y6441">
        <v>0</v>
      </c>
      <c r="Z6441">
        <v>0</v>
      </c>
      <c r="AA6441">
        <v>0</v>
      </c>
      <c r="AB6441">
        <v>0</v>
      </c>
      <c r="AC6441">
        <v>0</v>
      </c>
      <c r="AD6441">
        <v>0</v>
      </c>
      <c r="AE6441">
        <v>0</v>
      </c>
      <c r="AF6441">
        <v>0</v>
      </c>
      <c r="AG6441" t="s">
        <v>24220</v>
      </c>
      <c r="AH6441" s="21" t="str">
        <f t="shared" si="200"/>
        <v>YK20</v>
      </c>
      <c r="AI6441" s="21">
        <v>345.36</v>
      </c>
      <c r="AJ6441" s="21">
        <f t="shared" si="201"/>
        <v>99.583333333333329</v>
      </c>
      <c r="AK6441" s="21" t="s">
        <v>2060</v>
      </c>
      <c r="AL6441" t="s">
        <v>2613</v>
      </c>
      <c r="AM6441" s="26" t="s">
        <v>38</v>
      </c>
      <c r="AN6441" t="s">
        <v>2030</v>
      </c>
    </row>
    <row r="6442" spans="1:40" ht="15" hidden="1" thickTop="1" x14ac:dyDescent="0.35">
      <c r="A6442" t="s">
        <v>24256</v>
      </c>
      <c r="B6442" t="s">
        <v>24222</v>
      </c>
      <c r="C6442" t="s">
        <v>5707</v>
      </c>
      <c r="D6442" t="s">
        <v>24223</v>
      </c>
      <c r="E6442" t="s">
        <v>2608</v>
      </c>
      <c r="F6442">
        <v>1</v>
      </c>
      <c r="G6442" t="s">
        <v>2576</v>
      </c>
      <c r="H6442" t="s">
        <v>2577</v>
      </c>
      <c r="I6442" t="s">
        <v>2076</v>
      </c>
      <c r="J6442" t="s">
        <v>2741</v>
      </c>
      <c r="K6442" t="s">
        <v>2742</v>
      </c>
      <c r="L6442" t="s">
        <v>2058</v>
      </c>
      <c r="M6442" t="s">
        <v>2059</v>
      </c>
      <c r="N6442">
        <v>2</v>
      </c>
      <c r="O6442">
        <v>52</v>
      </c>
      <c r="P6442">
        <v>0.21</v>
      </c>
      <c r="Q6442">
        <v>24480</v>
      </c>
      <c r="R6442">
        <v>1</v>
      </c>
      <c r="S6442">
        <v>26</v>
      </c>
      <c r="T6442">
        <v>0.11</v>
      </c>
      <c r="U6442">
        <v>1</v>
      </c>
      <c r="V6442">
        <v>26</v>
      </c>
      <c r="W6442">
        <v>0.11</v>
      </c>
      <c r="X6442">
        <v>0</v>
      </c>
      <c r="Y6442">
        <v>0</v>
      </c>
      <c r="Z6442">
        <v>0</v>
      </c>
      <c r="AA6442">
        <v>0</v>
      </c>
      <c r="AB6442">
        <v>0</v>
      </c>
      <c r="AC6442">
        <v>0</v>
      </c>
      <c r="AD6442">
        <v>0</v>
      </c>
      <c r="AE6442">
        <v>0</v>
      </c>
      <c r="AF6442">
        <v>0</v>
      </c>
      <c r="AG6442" t="s">
        <v>24224</v>
      </c>
      <c r="AH6442" s="21" t="str">
        <f t="shared" si="200"/>
        <v>YK20</v>
      </c>
      <c r="AI6442" s="21">
        <v>345.36</v>
      </c>
      <c r="AJ6442" s="21">
        <f t="shared" si="201"/>
        <v>99.787581699346404</v>
      </c>
      <c r="AK6442" s="21" t="s">
        <v>2060</v>
      </c>
      <c r="AL6442" t="s">
        <v>2613</v>
      </c>
      <c r="AM6442" s="26" t="s">
        <v>38</v>
      </c>
      <c r="AN6442" t="s">
        <v>2030</v>
      </c>
    </row>
    <row r="6443" spans="1:40" ht="15" hidden="1" thickTop="1" x14ac:dyDescent="0.35">
      <c r="A6443" t="s">
        <v>24260</v>
      </c>
      <c r="B6443" t="s">
        <v>24226</v>
      </c>
      <c r="C6443" t="s">
        <v>3996</v>
      </c>
      <c r="D6443" t="s">
        <v>24227</v>
      </c>
      <c r="E6443" t="s">
        <v>2575</v>
      </c>
      <c r="F6443">
        <v>1</v>
      </c>
      <c r="G6443" t="s">
        <v>2600</v>
      </c>
      <c r="H6443" t="s">
        <v>2577</v>
      </c>
      <c r="I6443" t="s">
        <v>2076</v>
      </c>
      <c r="J6443" t="s">
        <v>2601</v>
      </c>
      <c r="K6443" t="s">
        <v>2602</v>
      </c>
      <c r="L6443" t="s">
        <v>2058</v>
      </c>
      <c r="M6443" t="s">
        <v>2170</v>
      </c>
      <c r="N6443">
        <v>11</v>
      </c>
      <c r="O6443">
        <v>276</v>
      </c>
      <c r="P6443">
        <v>1.8</v>
      </c>
      <c r="Q6443">
        <v>15300</v>
      </c>
      <c r="R6443">
        <v>2</v>
      </c>
      <c r="S6443">
        <v>58</v>
      </c>
      <c r="T6443">
        <v>0.38</v>
      </c>
      <c r="U6443">
        <v>7</v>
      </c>
      <c r="V6443">
        <v>159</v>
      </c>
      <c r="W6443">
        <v>1.04</v>
      </c>
      <c r="X6443">
        <v>0</v>
      </c>
      <c r="Y6443">
        <v>0</v>
      </c>
      <c r="Z6443">
        <v>0</v>
      </c>
      <c r="AA6443">
        <v>2</v>
      </c>
      <c r="AB6443">
        <v>59</v>
      </c>
      <c r="AC6443">
        <v>0.39</v>
      </c>
      <c r="AD6443">
        <v>0</v>
      </c>
      <c r="AE6443">
        <v>0</v>
      </c>
      <c r="AF6443">
        <v>0</v>
      </c>
      <c r="AG6443" t="s">
        <v>24228</v>
      </c>
      <c r="AH6443" s="21" t="str">
        <f t="shared" si="200"/>
        <v>YM68</v>
      </c>
      <c r="AI6443" s="21">
        <v>216</v>
      </c>
      <c r="AJ6443" s="21">
        <f t="shared" si="201"/>
        <v>98.196078431372555</v>
      </c>
      <c r="AK6443" s="21" t="s">
        <v>2063</v>
      </c>
      <c r="AL6443" t="s">
        <v>2551</v>
      </c>
      <c r="AM6443" s="26" t="s">
        <v>38</v>
      </c>
      <c r="AN6443" t="s">
        <v>2030</v>
      </c>
    </row>
    <row r="6444" spans="1:40" ht="15" hidden="1" thickTop="1" x14ac:dyDescent="0.35">
      <c r="A6444" t="s">
        <v>24264</v>
      </c>
      <c r="B6444" t="s">
        <v>24230</v>
      </c>
      <c r="C6444" t="s">
        <v>3470</v>
      </c>
      <c r="D6444" t="s">
        <v>24231</v>
      </c>
      <c r="E6444" t="s">
        <v>2575</v>
      </c>
      <c r="F6444">
        <v>1</v>
      </c>
      <c r="G6444" t="s">
        <v>2600</v>
      </c>
      <c r="H6444" t="s">
        <v>2577</v>
      </c>
      <c r="I6444" t="s">
        <v>2076</v>
      </c>
      <c r="J6444" t="s">
        <v>2601</v>
      </c>
      <c r="K6444" t="s">
        <v>2602</v>
      </c>
      <c r="L6444" t="s">
        <v>2058</v>
      </c>
      <c r="M6444" t="s">
        <v>2310</v>
      </c>
      <c r="N6444">
        <v>2</v>
      </c>
      <c r="O6444">
        <v>45</v>
      </c>
      <c r="P6444">
        <v>0.28000000000000003</v>
      </c>
      <c r="Q6444">
        <v>16320</v>
      </c>
      <c r="R6444">
        <v>0</v>
      </c>
      <c r="S6444">
        <v>0</v>
      </c>
      <c r="T6444">
        <v>0</v>
      </c>
      <c r="U6444">
        <v>1</v>
      </c>
      <c r="V6444">
        <v>11</v>
      </c>
      <c r="W6444">
        <v>7.0000000000000007E-2</v>
      </c>
      <c r="X6444">
        <v>0</v>
      </c>
      <c r="Y6444">
        <v>0</v>
      </c>
      <c r="Z6444">
        <v>0</v>
      </c>
      <c r="AA6444">
        <v>1</v>
      </c>
      <c r="AB6444">
        <v>34</v>
      </c>
      <c r="AC6444">
        <v>0.21</v>
      </c>
      <c r="AD6444">
        <v>0</v>
      </c>
      <c r="AE6444">
        <v>0</v>
      </c>
      <c r="AF6444">
        <v>0</v>
      </c>
      <c r="AG6444" t="s">
        <v>24232</v>
      </c>
      <c r="AH6444" s="21" t="str">
        <f t="shared" si="200"/>
        <v>YM68</v>
      </c>
      <c r="AI6444" s="21">
        <v>230.39999999999998</v>
      </c>
      <c r="AJ6444" s="21">
        <f t="shared" si="201"/>
        <v>99.724264705882348</v>
      </c>
      <c r="AK6444" s="21" t="s">
        <v>2060</v>
      </c>
      <c r="AL6444" t="s">
        <v>2551</v>
      </c>
      <c r="AM6444" s="26" t="s">
        <v>38</v>
      </c>
      <c r="AN6444" t="s">
        <v>2030</v>
      </c>
    </row>
    <row r="6445" spans="1:40" ht="15" hidden="1" thickTop="1" x14ac:dyDescent="0.35">
      <c r="A6445" t="s">
        <v>24268</v>
      </c>
      <c r="B6445" t="s">
        <v>24234</v>
      </c>
      <c r="C6445" t="s">
        <v>2644</v>
      </c>
      <c r="D6445" t="s">
        <v>24235</v>
      </c>
      <c r="E6445" t="s">
        <v>2646</v>
      </c>
      <c r="F6445">
        <v>1</v>
      </c>
      <c r="G6445" t="s">
        <v>2600</v>
      </c>
      <c r="H6445" t="s">
        <v>2577</v>
      </c>
      <c r="I6445" t="s">
        <v>2076</v>
      </c>
      <c r="J6445" t="s">
        <v>2647</v>
      </c>
      <c r="K6445" t="s">
        <v>2602</v>
      </c>
      <c r="L6445" t="s">
        <v>2058</v>
      </c>
      <c r="M6445" t="s">
        <v>2170</v>
      </c>
      <c r="N6445">
        <v>7</v>
      </c>
      <c r="O6445">
        <v>207</v>
      </c>
      <c r="P6445">
        <v>1.35</v>
      </c>
      <c r="Q6445">
        <v>15300</v>
      </c>
      <c r="R6445">
        <v>2</v>
      </c>
      <c r="S6445">
        <v>54</v>
      </c>
      <c r="T6445">
        <v>0.35</v>
      </c>
      <c r="U6445">
        <v>5</v>
      </c>
      <c r="V6445">
        <v>153</v>
      </c>
      <c r="W6445">
        <v>1</v>
      </c>
      <c r="X6445">
        <v>0</v>
      </c>
      <c r="Y6445">
        <v>0</v>
      </c>
      <c r="Z6445">
        <v>0</v>
      </c>
      <c r="AA6445">
        <v>0</v>
      </c>
      <c r="AB6445">
        <v>0</v>
      </c>
      <c r="AC6445">
        <v>0</v>
      </c>
      <c r="AD6445">
        <v>0</v>
      </c>
      <c r="AE6445">
        <v>0</v>
      </c>
      <c r="AF6445">
        <v>0</v>
      </c>
      <c r="AG6445" t="s">
        <v>24236</v>
      </c>
      <c r="AH6445" s="21" t="str">
        <f t="shared" si="200"/>
        <v>YM68</v>
      </c>
      <c r="AI6445" s="21">
        <v>216</v>
      </c>
      <c r="AJ6445" s="21">
        <f t="shared" si="201"/>
        <v>98.647058823529406</v>
      </c>
      <c r="AK6445" s="21" t="s">
        <v>2063</v>
      </c>
      <c r="AL6445" t="s">
        <v>2551</v>
      </c>
      <c r="AM6445" s="26" t="s">
        <v>38</v>
      </c>
      <c r="AN6445" t="s">
        <v>2033</v>
      </c>
    </row>
    <row r="6446" spans="1:40" ht="15" hidden="1" thickTop="1" x14ac:dyDescent="0.35">
      <c r="A6446" t="s">
        <v>24272</v>
      </c>
      <c r="B6446" t="s">
        <v>24238</v>
      </c>
      <c r="C6446" t="s">
        <v>2966</v>
      </c>
      <c r="D6446" t="s">
        <v>24239</v>
      </c>
      <c r="E6446" t="s">
        <v>2705</v>
      </c>
      <c r="F6446">
        <v>1</v>
      </c>
      <c r="G6446" t="s">
        <v>2593</v>
      </c>
      <c r="H6446" t="s">
        <v>2056</v>
      </c>
      <c r="I6446" t="s">
        <v>2076</v>
      </c>
      <c r="J6446" t="s">
        <v>2594</v>
      </c>
      <c r="K6446" t="s">
        <v>65</v>
      </c>
      <c r="L6446" t="s">
        <v>2058</v>
      </c>
      <c r="M6446" t="s">
        <v>2059</v>
      </c>
      <c r="N6446">
        <v>5</v>
      </c>
      <c r="O6446">
        <v>119</v>
      </c>
      <c r="P6446">
        <v>0.49</v>
      </c>
      <c r="Q6446">
        <v>24480</v>
      </c>
      <c r="R6446">
        <v>0</v>
      </c>
      <c r="S6446">
        <v>0</v>
      </c>
      <c r="T6446">
        <v>0</v>
      </c>
      <c r="U6446">
        <v>5</v>
      </c>
      <c r="V6446">
        <v>119</v>
      </c>
      <c r="W6446">
        <v>0.49</v>
      </c>
      <c r="X6446">
        <v>0</v>
      </c>
      <c r="Y6446">
        <v>0</v>
      </c>
      <c r="Z6446">
        <v>0</v>
      </c>
      <c r="AA6446">
        <v>0</v>
      </c>
      <c r="AB6446">
        <v>0</v>
      </c>
      <c r="AC6446">
        <v>0</v>
      </c>
      <c r="AD6446">
        <v>0</v>
      </c>
      <c r="AE6446">
        <v>0</v>
      </c>
      <c r="AF6446">
        <v>0</v>
      </c>
      <c r="AG6446" t="s">
        <v>24240</v>
      </c>
      <c r="AH6446" s="21" t="str">
        <f t="shared" si="200"/>
        <v>YM68</v>
      </c>
      <c r="AI6446" s="21">
        <v>345.36</v>
      </c>
      <c r="AJ6446" s="21">
        <f t="shared" si="201"/>
        <v>99.513888888888886</v>
      </c>
      <c r="AK6446" s="21" t="s">
        <v>2060</v>
      </c>
      <c r="AL6446" t="s">
        <v>2527</v>
      </c>
      <c r="AM6446" s="26" t="s">
        <v>38</v>
      </c>
      <c r="AN6446" t="s">
        <v>2033</v>
      </c>
    </row>
    <row r="6447" spans="1:40" ht="15" hidden="1" thickTop="1" x14ac:dyDescent="0.35">
      <c r="A6447" t="s">
        <v>24276</v>
      </c>
      <c r="B6447" t="s">
        <v>24241</v>
      </c>
      <c r="C6447" t="s">
        <v>2966</v>
      </c>
      <c r="D6447" t="s">
        <v>24242</v>
      </c>
      <c r="E6447" t="s">
        <v>2705</v>
      </c>
      <c r="F6447">
        <v>1</v>
      </c>
      <c r="G6447" t="s">
        <v>2593</v>
      </c>
      <c r="H6447" t="s">
        <v>2056</v>
      </c>
      <c r="I6447" t="s">
        <v>2076</v>
      </c>
      <c r="J6447" t="s">
        <v>2594</v>
      </c>
      <c r="K6447" t="s">
        <v>65</v>
      </c>
      <c r="L6447" t="s">
        <v>2058</v>
      </c>
      <c r="M6447" t="s">
        <v>2059</v>
      </c>
      <c r="N6447">
        <v>2</v>
      </c>
      <c r="O6447">
        <v>85</v>
      </c>
      <c r="P6447">
        <v>0.35</v>
      </c>
      <c r="Q6447">
        <v>24480</v>
      </c>
      <c r="R6447">
        <v>1</v>
      </c>
      <c r="S6447">
        <v>59</v>
      </c>
      <c r="T6447">
        <v>0.24</v>
      </c>
      <c r="U6447">
        <v>0</v>
      </c>
      <c r="V6447">
        <v>0</v>
      </c>
      <c r="W6447">
        <v>0</v>
      </c>
      <c r="X6447">
        <v>0</v>
      </c>
      <c r="Y6447">
        <v>0</v>
      </c>
      <c r="Z6447">
        <v>0</v>
      </c>
      <c r="AA6447">
        <v>1</v>
      </c>
      <c r="AB6447">
        <v>26</v>
      </c>
      <c r="AC6447">
        <v>0.11</v>
      </c>
      <c r="AD6447">
        <v>0</v>
      </c>
      <c r="AE6447">
        <v>0</v>
      </c>
      <c r="AF6447">
        <v>0</v>
      </c>
      <c r="AG6447" t="s">
        <v>24243</v>
      </c>
      <c r="AH6447" s="21" t="str">
        <f t="shared" si="200"/>
        <v>YM68</v>
      </c>
      <c r="AI6447" s="21">
        <v>345.36</v>
      </c>
      <c r="AJ6447" s="21">
        <f t="shared" si="201"/>
        <v>99.652777777777771</v>
      </c>
      <c r="AK6447" s="21" t="s">
        <v>2060</v>
      </c>
      <c r="AL6447" t="s">
        <v>2527</v>
      </c>
      <c r="AM6447" s="26" t="s">
        <v>38</v>
      </c>
      <c r="AN6447" t="s">
        <v>2033</v>
      </c>
    </row>
    <row r="6448" spans="1:40" ht="15" hidden="1" thickTop="1" x14ac:dyDescent="0.35">
      <c r="A6448" t="s">
        <v>24280</v>
      </c>
      <c r="B6448" t="s">
        <v>24245</v>
      </c>
      <c r="C6448" t="s">
        <v>2966</v>
      </c>
      <c r="D6448" t="s">
        <v>24246</v>
      </c>
      <c r="E6448" t="s">
        <v>2705</v>
      </c>
      <c r="F6448">
        <v>1</v>
      </c>
      <c r="G6448" t="s">
        <v>2593</v>
      </c>
      <c r="H6448" t="s">
        <v>2056</v>
      </c>
      <c r="I6448" t="s">
        <v>2076</v>
      </c>
      <c r="J6448" t="s">
        <v>2594</v>
      </c>
      <c r="K6448" t="s">
        <v>65</v>
      </c>
      <c r="L6448" t="s">
        <v>2058</v>
      </c>
      <c r="M6448" t="s">
        <v>2059</v>
      </c>
      <c r="N6448">
        <v>0</v>
      </c>
      <c r="O6448">
        <v>0</v>
      </c>
      <c r="P6448">
        <v>0</v>
      </c>
      <c r="Q6448">
        <v>24480</v>
      </c>
      <c r="R6448">
        <v>0</v>
      </c>
      <c r="S6448">
        <v>0</v>
      </c>
      <c r="T6448">
        <v>0</v>
      </c>
      <c r="U6448">
        <v>0</v>
      </c>
      <c r="V6448">
        <v>0</v>
      </c>
      <c r="W6448">
        <v>0</v>
      </c>
      <c r="X6448">
        <v>0</v>
      </c>
      <c r="Y6448">
        <v>0</v>
      </c>
      <c r="Z6448">
        <v>0</v>
      </c>
      <c r="AA6448">
        <v>0</v>
      </c>
      <c r="AB6448">
        <v>0</v>
      </c>
      <c r="AC6448">
        <v>0</v>
      </c>
      <c r="AD6448">
        <v>0</v>
      </c>
      <c r="AE6448">
        <v>0</v>
      </c>
      <c r="AF6448">
        <v>0</v>
      </c>
      <c r="AG6448" t="s">
        <v>24247</v>
      </c>
      <c r="AH6448" s="21" t="str">
        <f t="shared" si="200"/>
        <v>YM68</v>
      </c>
      <c r="AI6448" s="21">
        <v>345.36</v>
      </c>
      <c r="AJ6448" s="21">
        <f t="shared" si="201"/>
        <v>100</v>
      </c>
      <c r="AK6448" s="21" t="s">
        <v>2060</v>
      </c>
      <c r="AL6448" t="s">
        <v>2527</v>
      </c>
      <c r="AM6448" s="26" t="s">
        <v>38</v>
      </c>
      <c r="AN6448" t="s">
        <v>2032</v>
      </c>
    </row>
    <row r="6449" spans="1:40" ht="15" hidden="1" thickTop="1" x14ac:dyDescent="0.35">
      <c r="A6449" t="s">
        <v>24284</v>
      </c>
      <c r="B6449" t="s">
        <v>24249</v>
      </c>
      <c r="C6449" t="s">
        <v>2703</v>
      </c>
      <c r="D6449" t="s">
        <v>24250</v>
      </c>
      <c r="E6449" t="s">
        <v>2705</v>
      </c>
      <c r="F6449">
        <v>1</v>
      </c>
      <c r="G6449" t="s">
        <v>2593</v>
      </c>
      <c r="H6449" t="s">
        <v>2056</v>
      </c>
      <c r="I6449" t="s">
        <v>2076</v>
      </c>
      <c r="J6449" t="s">
        <v>2594</v>
      </c>
      <c r="K6449" t="s">
        <v>65</v>
      </c>
      <c r="L6449" t="s">
        <v>2058</v>
      </c>
      <c r="M6449" t="s">
        <v>2059</v>
      </c>
      <c r="N6449">
        <v>4</v>
      </c>
      <c r="O6449">
        <v>107</v>
      </c>
      <c r="P6449">
        <v>0.44</v>
      </c>
      <c r="Q6449">
        <v>24480</v>
      </c>
      <c r="R6449">
        <v>1</v>
      </c>
      <c r="S6449">
        <v>34</v>
      </c>
      <c r="T6449">
        <v>0.14000000000000001</v>
      </c>
      <c r="U6449">
        <v>3</v>
      </c>
      <c r="V6449">
        <v>73</v>
      </c>
      <c r="W6449">
        <v>0.3</v>
      </c>
      <c r="X6449">
        <v>0</v>
      </c>
      <c r="Y6449">
        <v>0</v>
      </c>
      <c r="Z6449">
        <v>0</v>
      </c>
      <c r="AA6449">
        <v>0</v>
      </c>
      <c r="AB6449">
        <v>0</v>
      </c>
      <c r="AC6449">
        <v>0</v>
      </c>
      <c r="AD6449">
        <v>0</v>
      </c>
      <c r="AE6449">
        <v>0</v>
      </c>
      <c r="AF6449">
        <v>0</v>
      </c>
      <c r="AG6449" t="s">
        <v>24251</v>
      </c>
      <c r="AH6449" s="21" t="str">
        <f t="shared" si="200"/>
        <v>YM68</v>
      </c>
      <c r="AI6449" s="21">
        <v>345.36</v>
      </c>
      <c r="AJ6449" s="21">
        <f t="shared" si="201"/>
        <v>99.562908496732021</v>
      </c>
      <c r="AK6449" s="21" t="s">
        <v>2060</v>
      </c>
      <c r="AL6449" t="s">
        <v>2527</v>
      </c>
      <c r="AM6449" s="26" t="s">
        <v>38</v>
      </c>
      <c r="AN6449" t="s">
        <v>2033</v>
      </c>
    </row>
    <row r="6450" spans="1:40" ht="15" hidden="1" thickTop="1" x14ac:dyDescent="0.35">
      <c r="A6450" t="s">
        <v>24288</v>
      </c>
      <c r="B6450" t="s">
        <v>24253</v>
      </c>
      <c r="C6450" t="s">
        <v>2703</v>
      </c>
      <c r="D6450" t="s">
        <v>24254</v>
      </c>
      <c r="E6450" t="s">
        <v>2705</v>
      </c>
      <c r="F6450">
        <v>1</v>
      </c>
      <c r="G6450" t="s">
        <v>2593</v>
      </c>
      <c r="H6450" t="s">
        <v>2056</v>
      </c>
      <c r="I6450" t="s">
        <v>2076</v>
      </c>
      <c r="J6450" t="s">
        <v>2594</v>
      </c>
      <c r="K6450" t="s">
        <v>65</v>
      </c>
      <c r="L6450" t="s">
        <v>2058</v>
      </c>
      <c r="M6450" t="s">
        <v>2059</v>
      </c>
      <c r="N6450">
        <v>4</v>
      </c>
      <c r="O6450">
        <v>93</v>
      </c>
      <c r="P6450">
        <v>0.38</v>
      </c>
      <c r="Q6450">
        <v>24480</v>
      </c>
      <c r="R6450">
        <v>3</v>
      </c>
      <c r="S6450">
        <v>71</v>
      </c>
      <c r="T6450">
        <v>0.28999999999999998</v>
      </c>
      <c r="U6450">
        <v>1</v>
      </c>
      <c r="V6450">
        <v>22</v>
      </c>
      <c r="W6450">
        <v>0.09</v>
      </c>
      <c r="X6450">
        <v>0</v>
      </c>
      <c r="Y6450">
        <v>0</v>
      </c>
      <c r="Z6450">
        <v>0</v>
      </c>
      <c r="AA6450">
        <v>0</v>
      </c>
      <c r="AB6450">
        <v>0</v>
      </c>
      <c r="AC6450">
        <v>0</v>
      </c>
      <c r="AD6450">
        <v>0</v>
      </c>
      <c r="AE6450">
        <v>0</v>
      </c>
      <c r="AF6450">
        <v>0</v>
      </c>
      <c r="AG6450" t="s">
        <v>24255</v>
      </c>
      <c r="AH6450" s="21" t="str">
        <f t="shared" si="200"/>
        <v>YM68</v>
      </c>
      <c r="AI6450" s="21">
        <v>345.36</v>
      </c>
      <c r="AJ6450" s="21">
        <f t="shared" si="201"/>
        <v>99.620098039215691</v>
      </c>
      <c r="AK6450" s="21" t="s">
        <v>2060</v>
      </c>
      <c r="AL6450" t="s">
        <v>2527</v>
      </c>
      <c r="AM6450" s="26" t="s">
        <v>38</v>
      </c>
      <c r="AN6450" t="s">
        <v>2033</v>
      </c>
    </row>
    <row r="6451" spans="1:40" ht="15" hidden="1" thickTop="1" x14ac:dyDescent="0.35">
      <c r="A6451" t="s">
        <v>24292</v>
      </c>
      <c r="B6451" t="s">
        <v>24257</v>
      </c>
      <c r="C6451" t="s">
        <v>2897</v>
      </c>
      <c r="D6451" t="s">
        <v>24258</v>
      </c>
      <c r="E6451" t="s">
        <v>2705</v>
      </c>
      <c r="F6451">
        <v>1</v>
      </c>
      <c r="G6451" t="s">
        <v>2593</v>
      </c>
      <c r="H6451" t="s">
        <v>2056</v>
      </c>
      <c r="I6451" t="s">
        <v>2076</v>
      </c>
      <c r="J6451" t="s">
        <v>2594</v>
      </c>
      <c r="K6451" t="s">
        <v>65</v>
      </c>
      <c r="L6451" t="s">
        <v>2058</v>
      </c>
      <c r="M6451" t="s">
        <v>2170</v>
      </c>
      <c r="N6451">
        <v>2</v>
      </c>
      <c r="O6451">
        <v>53</v>
      </c>
      <c r="P6451">
        <v>0.35</v>
      </c>
      <c r="Q6451">
        <v>15300</v>
      </c>
      <c r="R6451">
        <v>0</v>
      </c>
      <c r="S6451">
        <v>0</v>
      </c>
      <c r="T6451">
        <v>0</v>
      </c>
      <c r="U6451">
        <v>2</v>
      </c>
      <c r="V6451">
        <v>53</v>
      </c>
      <c r="W6451">
        <v>0.35</v>
      </c>
      <c r="X6451">
        <v>0</v>
      </c>
      <c r="Y6451">
        <v>0</v>
      </c>
      <c r="Z6451">
        <v>0</v>
      </c>
      <c r="AA6451">
        <v>0</v>
      </c>
      <c r="AB6451">
        <v>0</v>
      </c>
      <c r="AC6451">
        <v>0</v>
      </c>
      <c r="AD6451">
        <v>0</v>
      </c>
      <c r="AE6451">
        <v>0</v>
      </c>
      <c r="AF6451">
        <v>0</v>
      </c>
      <c r="AG6451" t="s">
        <v>24259</v>
      </c>
      <c r="AH6451" s="21" t="str">
        <f t="shared" si="200"/>
        <v>YM68</v>
      </c>
      <c r="AI6451" s="21">
        <v>216</v>
      </c>
      <c r="AJ6451" s="21">
        <f t="shared" si="201"/>
        <v>99.653594771241828</v>
      </c>
      <c r="AK6451" s="21" t="s">
        <v>2060</v>
      </c>
      <c r="AL6451" t="s">
        <v>2527</v>
      </c>
      <c r="AM6451" s="26" t="s">
        <v>38</v>
      </c>
      <c r="AN6451" t="s">
        <v>2033</v>
      </c>
    </row>
    <row r="6452" spans="1:40" ht="15" hidden="1" thickTop="1" x14ac:dyDescent="0.35">
      <c r="A6452" t="s">
        <v>24296</v>
      </c>
      <c r="B6452" t="s">
        <v>24261</v>
      </c>
      <c r="C6452" t="s">
        <v>2703</v>
      </c>
      <c r="D6452" t="s">
        <v>24262</v>
      </c>
      <c r="E6452" t="s">
        <v>2705</v>
      </c>
      <c r="F6452">
        <v>1</v>
      </c>
      <c r="G6452" t="s">
        <v>2593</v>
      </c>
      <c r="H6452" t="s">
        <v>2056</v>
      </c>
      <c r="I6452" t="s">
        <v>2076</v>
      </c>
      <c r="J6452" t="s">
        <v>2594</v>
      </c>
      <c r="K6452" t="s">
        <v>65</v>
      </c>
      <c r="L6452" t="s">
        <v>2058</v>
      </c>
      <c r="M6452" t="s">
        <v>2059</v>
      </c>
      <c r="N6452">
        <v>3</v>
      </c>
      <c r="O6452">
        <v>110</v>
      </c>
      <c r="P6452">
        <v>0.45</v>
      </c>
      <c r="Q6452">
        <v>24480</v>
      </c>
      <c r="R6452">
        <v>1</v>
      </c>
      <c r="S6452">
        <v>6</v>
      </c>
      <c r="T6452">
        <v>0.02</v>
      </c>
      <c r="U6452">
        <v>2</v>
      </c>
      <c r="V6452">
        <v>104</v>
      </c>
      <c r="W6452">
        <v>0.42</v>
      </c>
      <c r="X6452">
        <v>0</v>
      </c>
      <c r="Y6452">
        <v>0</v>
      </c>
      <c r="Z6452">
        <v>0</v>
      </c>
      <c r="AA6452">
        <v>0</v>
      </c>
      <c r="AB6452">
        <v>0</v>
      </c>
      <c r="AC6452">
        <v>0</v>
      </c>
      <c r="AD6452">
        <v>0</v>
      </c>
      <c r="AE6452">
        <v>0</v>
      </c>
      <c r="AF6452">
        <v>0</v>
      </c>
      <c r="AG6452" t="s">
        <v>24263</v>
      </c>
      <c r="AH6452" s="21" t="str">
        <f t="shared" si="200"/>
        <v>YM68</v>
      </c>
      <c r="AI6452" s="21">
        <v>345.36</v>
      </c>
      <c r="AJ6452" s="21">
        <f t="shared" si="201"/>
        <v>99.550653594771248</v>
      </c>
      <c r="AK6452" s="21" t="s">
        <v>2060</v>
      </c>
      <c r="AL6452" t="s">
        <v>2527</v>
      </c>
      <c r="AM6452" s="26" t="s">
        <v>38</v>
      </c>
      <c r="AN6452" t="s">
        <v>2033</v>
      </c>
    </row>
    <row r="6453" spans="1:40" ht="15" hidden="1" thickTop="1" x14ac:dyDescent="0.35">
      <c r="A6453" t="s">
        <v>24300</v>
      </c>
      <c r="B6453" t="s">
        <v>24265</v>
      </c>
      <c r="C6453" t="s">
        <v>2703</v>
      </c>
      <c r="D6453" t="s">
        <v>24266</v>
      </c>
      <c r="E6453" t="s">
        <v>2705</v>
      </c>
      <c r="F6453">
        <v>1</v>
      </c>
      <c r="G6453" t="s">
        <v>2593</v>
      </c>
      <c r="H6453" t="s">
        <v>2056</v>
      </c>
      <c r="I6453" t="s">
        <v>2076</v>
      </c>
      <c r="J6453" t="s">
        <v>2594</v>
      </c>
      <c r="K6453" t="s">
        <v>65</v>
      </c>
      <c r="L6453" t="s">
        <v>2058</v>
      </c>
      <c r="M6453" t="s">
        <v>2059</v>
      </c>
      <c r="N6453">
        <v>3</v>
      </c>
      <c r="O6453">
        <v>88</v>
      </c>
      <c r="P6453">
        <v>0.36</v>
      </c>
      <c r="Q6453">
        <v>24480</v>
      </c>
      <c r="R6453">
        <v>1</v>
      </c>
      <c r="S6453">
        <v>37</v>
      </c>
      <c r="T6453">
        <v>0.15</v>
      </c>
      <c r="U6453">
        <v>2</v>
      </c>
      <c r="V6453">
        <v>51</v>
      </c>
      <c r="W6453">
        <v>0.21</v>
      </c>
      <c r="X6453">
        <v>0</v>
      </c>
      <c r="Y6453">
        <v>0</v>
      </c>
      <c r="Z6453">
        <v>0</v>
      </c>
      <c r="AA6453">
        <v>0</v>
      </c>
      <c r="AB6453">
        <v>0</v>
      </c>
      <c r="AC6453">
        <v>0</v>
      </c>
      <c r="AD6453">
        <v>0</v>
      </c>
      <c r="AE6453">
        <v>0</v>
      </c>
      <c r="AF6453">
        <v>0</v>
      </c>
      <c r="AG6453" t="s">
        <v>24267</v>
      </c>
      <c r="AH6453" s="21" t="str">
        <f t="shared" si="200"/>
        <v>YM68</v>
      </c>
      <c r="AI6453" s="21">
        <v>345.36</v>
      </c>
      <c r="AJ6453" s="21">
        <f t="shared" si="201"/>
        <v>99.640522875816998</v>
      </c>
      <c r="AK6453" s="21" t="s">
        <v>2060</v>
      </c>
      <c r="AL6453" t="s">
        <v>2527</v>
      </c>
      <c r="AM6453" s="26" t="s">
        <v>38</v>
      </c>
      <c r="AN6453" t="s">
        <v>2032</v>
      </c>
    </row>
    <row r="6454" spans="1:40" ht="15" hidden="1" thickTop="1" x14ac:dyDescent="0.35">
      <c r="A6454" t="s">
        <v>24304</v>
      </c>
      <c r="B6454" t="s">
        <v>24269</v>
      </c>
      <c r="C6454" t="s">
        <v>5447</v>
      </c>
      <c r="D6454" t="s">
        <v>24270</v>
      </c>
      <c r="E6454" t="s">
        <v>2705</v>
      </c>
      <c r="F6454">
        <v>1</v>
      </c>
      <c r="G6454" t="s">
        <v>2593</v>
      </c>
      <c r="H6454" t="s">
        <v>2056</v>
      </c>
      <c r="I6454" t="s">
        <v>2076</v>
      </c>
      <c r="J6454" t="s">
        <v>2594</v>
      </c>
      <c r="K6454" t="s">
        <v>65</v>
      </c>
      <c r="L6454" t="s">
        <v>2058</v>
      </c>
      <c r="M6454" t="s">
        <v>2059</v>
      </c>
      <c r="N6454">
        <v>1</v>
      </c>
      <c r="O6454">
        <v>61</v>
      </c>
      <c r="P6454">
        <v>0.25</v>
      </c>
      <c r="Q6454">
        <v>24480</v>
      </c>
      <c r="R6454">
        <v>0</v>
      </c>
      <c r="S6454">
        <v>0</v>
      </c>
      <c r="T6454">
        <v>0</v>
      </c>
      <c r="U6454">
        <v>1</v>
      </c>
      <c r="V6454">
        <v>61</v>
      </c>
      <c r="W6454">
        <v>0.25</v>
      </c>
      <c r="X6454">
        <v>0</v>
      </c>
      <c r="Y6454">
        <v>0</v>
      </c>
      <c r="Z6454">
        <v>0</v>
      </c>
      <c r="AA6454">
        <v>0</v>
      </c>
      <c r="AB6454">
        <v>0</v>
      </c>
      <c r="AC6454">
        <v>0</v>
      </c>
      <c r="AD6454">
        <v>0</v>
      </c>
      <c r="AE6454">
        <v>0</v>
      </c>
      <c r="AF6454">
        <v>0</v>
      </c>
      <c r="AG6454" t="s">
        <v>24271</v>
      </c>
      <c r="AH6454" s="21" t="str">
        <f t="shared" si="200"/>
        <v>YM68</v>
      </c>
      <c r="AI6454" s="21">
        <v>345.36</v>
      </c>
      <c r="AJ6454" s="21">
        <f t="shared" si="201"/>
        <v>99.750816993464056</v>
      </c>
      <c r="AK6454" s="21" t="s">
        <v>2060</v>
      </c>
      <c r="AL6454" t="s">
        <v>2527</v>
      </c>
      <c r="AM6454" s="26" t="s">
        <v>38</v>
      </c>
      <c r="AN6454" t="s">
        <v>2032</v>
      </c>
    </row>
    <row r="6455" spans="1:40" ht="15" hidden="1" thickTop="1" x14ac:dyDescent="0.35">
      <c r="A6455" t="s">
        <v>24307</v>
      </c>
      <c r="B6455" t="s">
        <v>24273</v>
      </c>
      <c r="C6455" t="s">
        <v>5447</v>
      </c>
      <c r="D6455" t="s">
        <v>24274</v>
      </c>
      <c r="E6455" t="s">
        <v>2705</v>
      </c>
      <c r="F6455">
        <v>1</v>
      </c>
      <c r="G6455" t="s">
        <v>2593</v>
      </c>
      <c r="H6455" t="s">
        <v>2056</v>
      </c>
      <c r="I6455" t="s">
        <v>2076</v>
      </c>
      <c r="J6455" t="s">
        <v>2594</v>
      </c>
      <c r="K6455" t="s">
        <v>65</v>
      </c>
      <c r="L6455" t="s">
        <v>2058</v>
      </c>
      <c r="M6455" t="s">
        <v>2170</v>
      </c>
      <c r="N6455">
        <v>3</v>
      </c>
      <c r="O6455">
        <v>75</v>
      </c>
      <c r="P6455">
        <v>0.49</v>
      </c>
      <c r="Q6455">
        <v>15300</v>
      </c>
      <c r="R6455">
        <v>1</v>
      </c>
      <c r="S6455">
        <v>18</v>
      </c>
      <c r="T6455">
        <v>0.12</v>
      </c>
      <c r="U6455">
        <v>2</v>
      </c>
      <c r="V6455">
        <v>57</v>
      </c>
      <c r="W6455">
        <v>0.37</v>
      </c>
      <c r="X6455">
        <v>0</v>
      </c>
      <c r="Y6455">
        <v>0</v>
      </c>
      <c r="Z6455">
        <v>0</v>
      </c>
      <c r="AA6455">
        <v>0</v>
      </c>
      <c r="AB6455">
        <v>0</v>
      </c>
      <c r="AC6455">
        <v>0</v>
      </c>
      <c r="AD6455">
        <v>0</v>
      </c>
      <c r="AE6455">
        <v>0</v>
      </c>
      <c r="AF6455">
        <v>0</v>
      </c>
      <c r="AG6455" t="s">
        <v>24275</v>
      </c>
      <c r="AH6455" s="21" t="str">
        <f t="shared" si="200"/>
        <v>YM68</v>
      </c>
      <c r="AI6455" s="21">
        <v>216</v>
      </c>
      <c r="AJ6455" s="21">
        <f t="shared" si="201"/>
        <v>99.509803921568633</v>
      </c>
      <c r="AK6455" s="21" t="s">
        <v>2060</v>
      </c>
      <c r="AL6455" t="s">
        <v>2527</v>
      </c>
      <c r="AM6455" s="26" t="s">
        <v>38</v>
      </c>
      <c r="AN6455" t="s">
        <v>2030</v>
      </c>
    </row>
    <row r="6456" spans="1:40" ht="15" hidden="1" thickTop="1" x14ac:dyDescent="0.35">
      <c r="A6456" t="s">
        <v>24311</v>
      </c>
      <c r="B6456" t="s">
        <v>24277</v>
      </c>
      <c r="C6456" t="s">
        <v>5447</v>
      </c>
      <c r="D6456" t="s">
        <v>24278</v>
      </c>
      <c r="E6456" t="s">
        <v>2705</v>
      </c>
      <c r="F6456">
        <v>1</v>
      </c>
      <c r="G6456" t="s">
        <v>2593</v>
      </c>
      <c r="H6456" t="s">
        <v>2056</v>
      </c>
      <c r="I6456" t="s">
        <v>2076</v>
      </c>
      <c r="J6456" t="s">
        <v>2594</v>
      </c>
      <c r="K6456" t="s">
        <v>65</v>
      </c>
      <c r="L6456" t="s">
        <v>2058</v>
      </c>
      <c r="M6456" t="s">
        <v>2170</v>
      </c>
      <c r="N6456">
        <v>3</v>
      </c>
      <c r="O6456">
        <v>66</v>
      </c>
      <c r="P6456">
        <v>0.43</v>
      </c>
      <c r="Q6456">
        <v>15300</v>
      </c>
      <c r="R6456">
        <v>1</v>
      </c>
      <c r="S6456">
        <v>20</v>
      </c>
      <c r="T6456">
        <v>0.13</v>
      </c>
      <c r="U6456">
        <v>2</v>
      </c>
      <c r="V6456">
        <v>46</v>
      </c>
      <c r="W6456">
        <v>0.3</v>
      </c>
      <c r="X6456">
        <v>0</v>
      </c>
      <c r="Y6456">
        <v>0</v>
      </c>
      <c r="Z6456">
        <v>0</v>
      </c>
      <c r="AA6456">
        <v>0</v>
      </c>
      <c r="AB6456">
        <v>0</v>
      </c>
      <c r="AC6456">
        <v>0</v>
      </c>
      <c r="AD6456">
        <v>0</v>
      </c>
      <c r="AE6456">
        <v>0</v>
      </c>
      <c r="AF6456">
        <v>0</v>
      </c>
      <c r="AG6456" t="s">
        <v>24279</v>
      </c>
      <c r="AH6456" s="21" t="str">
        <f t="shared" si="200"/>
        <v>YM68</v>
      </c>
      <c r="AI6456" s="21">
        <v>216</v>
      </c>
      <c r="AJ6456" s="21">
        <f t="shared" si="201"/>
        <v>99.568627450980387</v>
      </c>
      <c r="AK6456" s="21" t="s">
        <v>2060</v>
      </c>
      <c r="AL6456" t="s">
        <v>2527</v>
      </c>
      <c r="AM6456" s="26" t="s">
        <v>38</v>
      </c>
      <c r="AN6456" t="s">
        <v>2032</v>
      </c>
    </row>
    <row r="6457" spans="1:40" ht="15" hidden="1" thickTop="1" x14ac:dyDescent="0.35">
      <c r="A6457" t="s">
        <v>24315</v>
      </c>
      <c r="B6457" t="s">
        <v>24281</v>
      </c>
      <c r="C6457" t="s">
        <v>2936</v>
      </c>
      <c r="D6457" t="s">
        <v>24282</v>
      </c>
      <c r="E6457" t="s">
        <v>7075</v>
      </c>
      <c r="F6457">
        <v>1</v>
      </c>
      <c r="G6457" t="s">
        <v>2593</v>
      </c>
      <c r="H6457" t="s">
        <v>2056</v>
      </c>
      <c r="I6457" t="s">
        <v>2076</v>
      </c>
      <c r="J6457" t="s">
        <v>2594</v>
      </c>
      <c r="K6457" t="s">
        <v>65</v>
      </c>
      <c r="L6457" t="s">
        <v>2058</v>
      </c>
      <c r="M6457" t="s">
        <v>2059</v>
      </c>
      <c r="N6457">
        <v>4</v>
      </c>
      <c r="O6457">
        <v>272</v>
      </c>
      <c r="P6457">
        <v>1.1100000000000001</v>
      </c>
      <c r="Q6457">
        <v>24480</v>
      </c>
      <c r="R6457">
        <v>1</v>
      </c>
      <c r="S6457">
        <v>34</v>
      </c>
      <c r="T6457">
        <v>0.14000000000000001</v>
      </c>
      <c r="U6457">
        <v>3</v>
      </c>
      <c r="V6457">
        <v>238</v>
      </c>
      <c r="W6457">
        <v>0.97</v>
      </c>
      <c r="X6457">
        <v>0</v>
      </c>
      <c r="Y6457">
        <v>0</v>
      </c>
      <c r="Z6457">
        <v>0</v>
      </c>
      <c r="AA6457">
        <v>0</v>
      </c>
      <c r="AB6457">
        <v>0</v>
      </c>
      <c r="AC6457">
        <v>0</v>
      </c>
      <c r="AD6457">
        <v>0</v>
      </c>
      <c r="AE6457">
        <v>0</v>
      </c>
      <c r="AF6457">
        <v>0</v>
      </c>
      <c r="AG6457" t="s">
        <v>24283</v>
      </c>
      <c r="AH6457" s="21" t="str">
        <f t="shared" si="200"/>
        <v>YM68</v>
      </c>
      <c r="AI6457" s="21">
        <v>345.36</v>
      </c>
      <c r="AJ6457" s="21">
        <f t="shared" si="201"/>
        <v>98.888888888888886</v>
      </c>
      <c r="AK6457" s="21" t="s">
        <v>2063</v>
      </c>
      <c r="AL6457" t="s">
        <v>2527</v>
      </c>
      <c r="AM6457" s="26" t="s">
        <v>38</v>
      </c>
      <c r="AN6457" t="s">
        <v>2032</v>
      </c>
    </row>
    <row r="6458" spans="1:40" ht="15" hidden="1" thickTop="1" x14ac:dyDescent="0.35">
      <c r="A6458" t="s">
        <v>24319</v>
      </c>
      <c r="B6458" t="s">
        <v>24285</v>
      </c>
      <c r="C6458" t="s">
        <v>2936</v>
      </c>
      <c r="D6458" t="s">
        <v>24286</v>
      </c>
      <c r="E6458" t="s">
        <v>2938</v>
      </c>
      <c r="F6458">
        <v>1</v>
      </c>
      <c r="G6458" t="s">
        <v>2593</v>
      </c>
      <c r="H6458" t="s">
        <v>2056</v>
      </c>
      <c r="I6458" t="s">
        <v>2076</v>
      </c>
      <c r="J6458" t="s">
        <v>2594</v>
      </c>
      <c r="K6458" t="s">
        <v>65</v>
      </c>
      <c r="L6458" t="s">
        <v>2058</v>
      </c>
      <c r="M6458" t="s">
        <v>2170</v>
      </c>
      <c r="N6458">
        <v>14</v>
      </c>
      <c r="O6458">
        <v>516</v>
      </c>
      <c r="P6458">
        <v>3.37</v>
      </c>
      <c r="Q6458">
        <v>15300</v>
      </c>
      <c r="R6458">
        <v>8</v>
      </c>
      <c r="S6458">
        <v>248</v>
      </c>
      <c r="T6458">
        <v>1.62</v>
      </c>
      <c r="U6458">
        <v>4</v>
      </c>
      <c r="V6458">
        <v>160</v>
      </c>
      <c r="W6458">
        <v>1.05</v>
      </c>
      <c r="X6458">
        <v>2</v>
      </c>
      <c r="Y6458">
        <v>108</v>
      </c>
      <c r="Z6458">
        <v>0.71</v>
      </c>
      <c r="AA6458">
        <v>0</v>
      </c>
      <c r="AB6458">
        <v>0</v>
      </c>
      <c r="AC6458">
        <v>0</v>
      </c>
      <c r="AD6458">
        <v>0</v>
      </c>
      <c r="AE6458">
        <v>0</v>
      </c>
      <c r="AF6458">
        <v>0</v>
      </c>
      <c r="AG6458" t="s">
        <v>24287</v>
      </c>
      <c r="AH6458" s="21" t="str">
        <f t="shared" si="200"/>
        <v>YM68</v>
      </c>
      <c r="AI6458" s="21">
        <v>216</v>
      </c>
      <c r="AJ6458" s="21">
        <f t="shared" si="201"/>
        <v>96.627450980392155</v>
      </c>
      <c r="AK6458" s="21" t="s">
        <v>2063</v>
      </c>
      <c r="AL6458" t="s">
        <v>2527</v>
      </c>
      <c r="AM6458" s="26" t="s">
        <v>38</v>
      </c>
      <c r="AN6458" t="s">
        <v>2033</v>
      </c>
    </row>
    <row r="6459" spans="1:40" ht="15" hidden="1" thickTop="1" x14ac:dyDescent="0.35">
      <c r="A6459" t="s">
        <v>24323</v>
      </c>
      <c r="B6459" t="s">
        <v>24289</v>
      </c>
      <c r="C6459" t="s">
        <v>5447</v>
      </c>
      <c r="D6459" t="s">
        <v>24290</v>
      </c>
      <c r="E6459" t="s">
        <v>2705</v>
      </c>
      <c r="F6459">
        <v>1</v>
      </c>
      <c r="G6459" t="s">
        <v>2593</v>
      </c>
      <c r="H6459" t="s">
        <v>2056</v>
      </c>
      <c r="I6459" t="s">
        <v>2076</v>
      </c>
      <c r="J6459" t="s">
        <v>2594</v>
      </c>
      <c r="K6459" t="s">
        <v>65</v>
      </c>
      <c r="L6459" t="s">
        <v>2058</v>
      </c>
      <c r="M6459" t="s">
        <v>2059</v>
      </c>
      <c r="N6459">
        <v>4</v>
      </c>
      <c r="O6459">
        <v>134</v>
      </c>
      <c r="P6459">
        <v>0.55000000000000004</v>
      </c>
      <c r="Q6459">
        <v>24480</v>
      </c>
      <c r="R6459">
        <v>1</v>
      </c>
      <c r="S6459">
        <v>24</v>
      </c>
      <c r="T6459">
        <v>0.1</v>
      </c>
      <c r="U6459">
        <v>3</v>
      </c>
      <c r="V6459">
        <v>110</v>
      </c>
      <c r="W6459">
        <v>0.45</v>
      </c>
      <c r="X6459">
        <v>0</v>
      </c>
      <c r="Y6459">
        <v>0</v>
      </c>
      <c r="Z6459">
        <v>0</v>
      </c>
      <c r="AA6459">
        <v>0</v>
      </c>
      <c r="AB6459">
        <v>0</v>
      </c>
      <c r="AC6459">
        <v>0</v>
      </c>
      <c r="AD6459">
        <v>0</v>
      </c>
      <c r="AE6459">
        <v>0</v>
      </c>
      <c r="AF6459">
        <v>0</v>
      </c>
      <c r="AG6459" t="s">
        <v>24291</v>
      </c>
      <c r="AH6459" s="21" t="str">
        <f t="shared" si="200"/>
        <v>YM68</v>
      </c>
      <c r="AI6459" s="21">
        <v>345.36</v>
      </c>
      <c r="AJ6459" s="21">
        <f t="shared" si="201"/>
        <v>99.452614379084963</v>
      </c>
      <c r="AK6459" s="21" t="s">
        <v>2060</v>
      </c>
      <c r="AL6459" t="s">
        <v>2527</v>
      </c>
      <c r="AM6459" s="26" t="s">
        <v>38</v>
      </c>
      <c r="AN6459" t="s">
        <v>2033</v>
      </c>
    </row>
    <row r="6460" spans="1:40" ht="15" hidden="1" thickTop="1" x14ac:dyDescent="0.35">
      <c r="A6460" t="s">
        <v>24327</v>
      </c>
      <c r="B6460" t="s">
        <v>24293</v>
      </c>
      <c r="C6460" t="s">
        <v>5447</v>
      </c>
      <c r="D6460" t="s">
        <v>24294</v>
      </c>
      <c r="E6460" t="s">
        <v>2705</v>
      </c>
      <c r="F6460">
        <v>1</v>
      </c>
      <c r="G6460" t="s">
        <v>2593</v>
      </c>
      <c r="H6460" t="s">
        <v>2056</v>
      </c>
      <c r="I6460" t="s">
        <v>2076</v>
      </c>
      <c r="J6460" t="s">
        <v>2594</v>
      </c>
      <c r="K6460" t="s">
        <v>65</v>
      </c>
      <c r="L6460" t="s">
        <v>2058</v>
      </c>
      <c r="M6460" t="s">
        <v>2059</v>
      </c>
      <c r="N6460">
        <v>12</v>
      </c>
      <c r="O6460">
        <v>329</v>
      </c>
      <c r="P6460">
        <v>1.34</v>
      </c>
      <c r="Q6460">
        <v>24480</v>
      </c>
      <c r="R6460">
        <v>10</v>
      </c>
      <c r="S6460">
        <v>229</v>
      </c>
      <c r="T6460">
        <v>0.94</v>
      </c>
      <c r="U6460">
        <v>1</v>
      </c>
      <c r="V6460">
        <v>70</v>
      </c>
      <c r="W6460">
        <v>0.28999999999999998</v>
      </c>
      <c r="X6460">
        <v>1</v>
      </c>
      <c r="Y6460">
        <v>30</v>
      </c>
      <c r="Z6460">
        <v>0.12</v>
      </c>
      <c r="AA6460">
        <v>0</v>
      </c>
      <c r="AB6460">
        <v>0</v>
      </c>
      <c r="AC6460">
        <v>0</v>
      </c>
      <c r="AD6460">
        <v>0</v>
      </c>
      <c r="AE6460">
        <v>0</v>
      </c>
      <c r="AF6460">
        <v>0</v>
      </c>
      <c r="AG6460" t="s">
        <v>24295</v>
      </c>
      <c r="AH6460" s="21" t="str">
        <f t="shared" si="200"/>
        <v>YM68</v>
      </c>
      <c r="AI6460" s="21">
        <v>345.36</v>
      </c>
      <c r="AJ6460" s="21">
        <f t="shared" si="201"/>
        <v>98.656045751633982</v>
      </c>
      <c r="AK6460" s="21" t="s">
        <v>2063</v>
      </c>
      <c r="AL6460" t="s">
        <v>2527</v>
      </c>
      <c r="AM6460" s="26" t="s">
        <v>38</v>
      </c>
      <c r="AN6460" t="s">
        <v>2033</v>
      </c>
    </row>
    <row r="6461" spans="1:40" ht="15" hidden="1" thickTop="1" x14ac:dyDescent="0.35">
      <c r="A6461" t="s">
        <v>24331</v>
      </c>
      <c r="B6461" t="s">
        <v>24297</v>
      </c>
      <c r="C6461" t="s">
        <v>2703</v>
      </c>
      <c r="D6461" t="s">
        <v>24298</v>
      </c>
      <c r="E6461" t="s">
        <v>2705</v>
      </c>
      <c r="F6461">
        <v>1</v>
      </c>
      <c r="G6461" t="s">
        <v>2593</v>
      </c>
      <c r="H6461" t="s">
        <v>2056</v>
      </c>
      <c r="I6461" t="s">
        <v>2076</v>
      </c>
      <c r="J6461" t="s">
        <v>2594</v>
      </c>
      <c r="K6461" t="s">
        <v>65</v>
      </c>
      <c r="L6461" t="s">
        <v>2058</v>
      </c>
      <c r="M6461" t="s">
        <v>2059</v>
      </c>
      <c r="N6461">
        <v>7</v>
      </c>
      <c r="O6461">
        <v>285</v>
      </c>
      <c r="P6461">
        <v>1.1599999999999999</v>
      </c>
      <c r="Q6461">
        <v>24480</v>
      </c>
      <c r="R6461">
        <v>7</v>
      </c>
      <c r="S6461">
        <v>285</v>
      </c>
      <c r="T6461">
        <v>1.1599999999999999</v>
      </c>
      <c r="U6461">
        <v>0</v>
      </c>
      <c r="V6461">
        <v>0</v>
      </c>
      <c r="W6461">
        <v>0</v>
      </c>
      <c r="X6461">
        <v>0</v>
      </c>
      <c r="Y6461">
        <v>0</v>
      </c>
      <c r="Z6461">
        <v>0</v>
      </c>
      <c r="AA6461">
        <v>0</v>
      </c>
      <c r="AB6461">
        <v>0</v>
      </c>
      <c r="AC6461">
        <v>0</v>
      </c>
      <c r="AD6461">
        <v>0</v>
      </c>
      <c r="AE6461">
        <v>0</v>
      </c>
      <c r="AF6461">
        <v>0</v>
      </c>
      <c r="AG6461" t="s">
        <v>24299</v>
      </c>
      <c r="AH6461" s="21" t="str">
        <f t="shared" si="200"/>
        <v>YM68</v>
      </c>
      <c r="AI6461" s="21">
        <v>345.36</v>
      </c>
      <c r="AJ6461" s="21">
        <f t="shared" si="201"/>
        <v>98.835784313725483</v>
      </c>
      <c r="AK6461" s="21" t="s">
        <v>2063</v>
      </c>
      <c r="AL6461" t="s">
        <v>2527</v>
      </c>
      <c r="AM6461" s="26" t="s">
        <v>38</v>
      </c>
      <c r="AN6461" t="s">
        <v>2033</v>
      </c>
    </row>
    <row r="6462" spans="1:40" ht="15" hidden="1" thickTop="1" x14ac:dyDescent="0.35">
      <c r="A6462" t="s">
        <v>24335</v>
      </c>
      <c r="B6462" t="s">
        <v>24301</v>
      </c>
      <c r="C6462" t="s">
        <v>5447</v>
      </c>
      <c r="D6462" t="s">
        <v>24302</v>
      </c>
      <c r="E6462" t="s">
        <v>2705</v>
      </c>
      <c r="F6462">
        <v>1</v>
      </c>
      <c r="G6462" t="s">
        <v>2593</v>
      </c>
      <c r="H6462" t="s">
        <v>2056</v>
      </c>
      <c r="I6462" t="s">
        <v>2076</v>
      </c>
      <c r="J6462" t="s">
        <v>2594</v>
      </c>
      <c r="K6462" t="s">
        <v>65</v>
      </c>
      <c r="L6462" t="s">
        <v>2058</v>
      </c>
      <c r="M6462" t="s">
        <v>2170</v>
      </c>
      <c r="N6462">
        <v>2</v>
      </c>
      <c r="O6462">
        <v>34</v>
      </c>
      <c r="P6462">
        <v>0.22</v>
      </c>
      <c r="Q6462">
        <v>15300</v>
      </c>
      <c r="R6462">
        <v>0</v>
      </c>
      <c r="S6462">
        <v>0</v>
      </c>
      <c r="T6462">
        <v>0</v>
      </c>
      <c r="U6462">
        <v>2</v>
      </c>
      <c r="V6462">
        <v>34</v>
      </c>
      <c r="W6462">
        <v>0.22</v>
      </c>
      <c r="X6462">
        <v>0</v>
      </c>
      <c r="Y6462">
        <v>0</v>
      </c>
      <c r="Z6462">
        <v>0</v>
      </c>
      <c r="AA6462">
        <v>0</v>
      </c>
      <c r="AB6462">
        <v>0</v>
      </c>
      <c r="AC6462">
        <v>0</v>
      </c>
      <c r="AD6462">
        <v>0</v>
      </c>
      <c r="AE6462">
        <v>0</v>
      </c>
      <c r="AF6462">
        <v>0</v>
      </c>
      <c r="AG6462" t="s">
        <v>24303</v>
      </c>
      <c r="AH6462" s="21" t="str">
        <f t="shared" si="200"/>
        <v>YM68</v>
      </c>
      <c r="AI6462" s="21">
        <v>216</v>
      </c>
      <c r="AJ6462" s="21">
        <f t="shared" si="201"/>
        <v>99.777777777777771</v>
      </c>
      <c r="AK6462" s="21" t="s">
        <v>2060</v>
      </c>
      <c r="AL6462" t="s">
        <v>2527</v>
      </c>
      <c r="AM6462" s="26" t="s">
        <v>38</v>
      </c>
      <c r="AN6462" t="s">
        <v>2030</v>
      </c>
    </row>
    <row r="6463" spans="1:40" ht="15" hidden="1" thickTop="1" x14ac:dyDescent="0.35">
      <c r="A6463" t="s">
        <v>24339</v>
      </c>
      <c r="B6463" t="s">
        <v>24305</v>
      </c>
      <c r="C6463" t="s">
        <v>5707</v>
      </c>
      <c r="D6463" t="s">
        <v>24223</v>
      </c>
      <c r="E6463" t="s">
        <v>2608</v>
      </c>
      <c r="F6463">
        <v>1</v>
      </c>
      <c r="G6463" t="s">
        <v>2576</v>
      </c>
      <c r="H6463" t="s">
        <v>2577</v>
      </c>
      <c r="I6463" t="s">
        <v>2076</v>
      </c>
      <c r="J6463" t="s">
        <v>2741</v>
      </c>
      <c r="K6463" t="s">
        <v>2742</v>
      </c>
      <c r="L6463" t="s">
        <v>2058</v>
      </c>
      <c r="M6463" t="s">
        <v>2059</v>
      </c>
      <c r="N6463">
        <v>2</v>
      </c>
      <c r="O6463">
        <v>100</v>
      </c>
      <c r="P6463">
        <v>0.41</v>
      </c>
      <c r="Q6463">
        <v>24480</v>
      </c>
      <c r="R6463">
        <v>0</v>
      </c>
      <c r="S6463">
        <v>0</v>
      </c>
      <c r="T6463">
        <v>0</v>
      </c>
      <c r="U6463">
        <v>2</v>
      </c>
      <c r="V6463">
        <v>100</v>
      </c>
      <c r="W6463">
        <v>0.41</v>
      </c>
      <c r="X6463">
        <v>0</v>
      </c>
      <c r="Y6463">
        <v>0</v>
      </c>
      <c r="Z6463">
        <v>0</v>
      </c>
      <c r="AA6463">
        <v>0</v>
      </c>
      <c r="AB6463">
        <v>0</v>
      </c>
      <c r="AC6463">
        <v>0</v>
      </c>
      <c r="AD6463">
        <v>0</v>
      </c>
      <c r="AE6463">
        <v>0</v>
      </c>
      <c r="AF6463">
        <v>0</v>
      </c>
      <c r="AG6463" t="s">
        <v>24306</v>
      </c>
      <c r="AH6463" s="21" t="str">
        <f t="shared" si="200"/>
        <v>YK20</v>
      </c>
      <c r="AI6463" s="21">
        <v>345.36</v>
      </c>
      <c r="AJ6463" s="21">
        <f t="shared" si="201"/>
        <v>99.591503267973863</v>
      </c>
      <c r="AK6463" s="21" t="s">
        <v>2060</v>
      </c>
      <c r="AL6463" t="s">
        <v>2613</v>
      </c>
      <c r="AM6463" s="26" t="s">
        <v>38</v>
      </c>
      <c r="AN6463" t="s">
        <v>2031</v>
      </c>
    </row>
    <row r="6464" spans="1:40" ht="15" hidden="1" thickTop="1" x14ac:dyDescent="0.35">
      <c r="A6464" t="s">
        <v>24343</v>
      </c>
      <c r="B6464" t="s">
        <v>24308</v>
      </c>
      <c r="C6464" t="s">
        <v>4385</v>
      </c>
      <c r="D6464" t="s">
        <v>24309</v>
      </c>
      <c r="E6464" t="s">
        <v>2575</v>
      </c>
      <c r="F6464">
        <v>1</v>
      </c>
      <c r="G6464" t="s">
        <v>2576</v>
      </c>
      <c r="H6464" t="s">
        <v>2577</v>
      </c>
      <c r="I6464" t="s">
        <v>2076</v>
      </c>
      <c r="J6464" t="s">
        <v>2858</v>
      </c>
      <c r="K6464" t="s">
        <v>2742</v>
      </c>
      <c r="L6464" t="s">
        <v>2058</v>
      </c>
      <c r="M6464" t="s">
        <v>2170</v>
      </c>
      <c r="N6464">
        <v>0</v>
      </c>
      <c r="O6464">
        <v>0</v>
      </c>
      <c r="P6464">
        <v>0</v>
      </c>
      <c r="Q6464">
        <v>15300</v>
      </c>
      <c r="R6464">
        <v>0</v>
      </c>
      <c r="S6464">
        <v>0</v>
      </c>
      <c r="T6464">
        <v>0</v>
      </c>
      <c r="U6464">
        <v>0</v>
      </c>
      <c r="V6464">
        <v>0</v>
      </c>
      <c r="W6464">
        <v>0</v>
      </c>
      <c r="X6464">
        <v>0</v>
      </c>
      <c r="Y6464">
        <v>0</v>
      </c>
      <c r="Z6464">
        <v>0</v>
      </c>
      <c r="AA6464">
        <v>0</v>
      </c>
      <c r="AB6464">
        <v>0</v>
      </c>
      <c r="AC6464">
        <v>0</v>
      </c>
      <c r="AD6464">
        <v>0</v>
      </c>
      <c r="AE6464">
        <v>0</v>
      </c>
      <c r="AF6464">
        <v>0</v>
      </c>
      <c r="AG6464" t="s">
        <v>24310</v>
      </c>
      <c r="AH6464" s="21" t="str">
        <f t="shared" si="200"/>
        <v>YK20</v>
      </c>
      <c r="AI6464" s="21">
        <v>216</v>
      </c>
      <c r="AJ6464" s="21">
        <f t="shared" si="201"/>
        <v>100</v>
      </c>
      <c r="AK6464" s="21" t="s">
        <v>2060</v>
      </c>
      <c r="AL6464" t="s">
        <v>2551</v>
      </c>
      <c r="AM6464" s="26" t="s">
        <v>38</v>
      </c>
      <c r="AN6464" t="s">
        <v>2031</v>
      </c>
    </row>
    <row r="6465" spans="1:40" ht="15" hidden="1" thickTop="1" x14ac:dyDescent="0.35">
      <c r="A6465" t="s">
        <v>24347</v>
      </c>
      <c r="B6465" t="s">
        <v>24312</v>
      </c>
      <c r="C6465" t="s">
        <v>4385</v>
      </c>
      <c r="D6465" t="s">
        <v>24313</v>
      </c>
      <c r="E6465" t="s">
        <v>2575</v>
      </c>
      <c r="F6465">
        <v>1</v>
      </c>
      <c r="G6465" t="s">
        <v>2576</v>
      </c>
      <c r="H6465" t="s">
        <v>2577</v>
      </c>
      <c r="I6465" t="s">
        <v>2076</v>
      </c>
      <c r="J6465" t="s">
        <v>2858</v>
      </c>
      <c r="K6465" t="s">
        <v>2742</v>
      </c>
      <c r="L6465" t="s">
        <v>2058</v>
      </c>
      <c r="M6465" t="s">
        <v>2059</v>
      </c>
      <c r="N6465">
        <v>3</v>
      </c>
      <c r="O6465">
        <v>63</v>
      </c>
      <c r="P6465">
        <v>0.26</v>
      </c>
      <c r="Q6465">
        <v>24480</v>
      </c>
      <c r="R6465">
        <v>2</v>
      </c>
      <c r="S6465">
        <v>41</v>
      </c>
      <c r="T6465">
        <v>0.17</v>
      </c>
      <c r="U6465">
        <v>1</v>
      </c>
      <c r="V6465">
        <v>22</v>
      </c>
      <c r="W6465">
        <v>0.09</v>
      </c>
      <c r="X6465">
        <v>0</v>
      </c>
      <c r="Y6465">
        <v>0</v>
      </c>
      <c r="Z6465">
        <v>0</v>
      </c>
      <c r="AA6465">
        <v>0</v>
      </c>
      <c r="AB6465">
        <v>0</v>
      </c>
      <c r="AC6465">
        <v>0</v>
      </c>
      <c r="AD6465">
        <v>0</v>
      </c>
      <c r="AE6465">
        <v>0</v>
      </c>
      <c r="AF6465">
        <v>0</v>
      </c>
      <c r="AG6465" t="s">
        <v>24314</v>
      </c>
      <c r="AH6465" s="21" t="str">
        <f t="shared" si="200"/>
        <v>YK20</v>
      </c>
      <c r="AI6465" s="21">
        <v>345.36</v>
      </c>
      <c r="AJ6465" s="21">
        <f t="shared" si="201"/>
        <v>99.742647058823536</v>
      </c>
      <c r="AK6465" s="21" t="s">
        <v>2060</v>
      </c>
      <c r="AL6465" t="s">
        <v>2551</v>
      </c>
      <c r="AM6465" s="26" t="s">
        <v>38</v>
      </c>
      <c r="AN6465" t="s">
        <v>2033</v>
      </c>
    </row>
    <row r="6466" spans="1:40" ht="15" hidden="1" thickTop="1" x14ac:dyDescent="0.35">
      <c r="A6466" t="s">
        <v>24351</v>
      </c>
      <c r="B6466" t="s">
        <v>24316</v>
      </c>
      <c r="C6466" t="s">
        <v>2739</v>
      </c>
      <c r="D6466" t="s">
        <v>24317</v>
      </c>
      <c r="E6466" t="s">
        <v>2575</v>
      </c>
      <c r="F6466">
        <v>1</v>
      </c>
      <c r="G6466" t="s">
        <v>2576</v>
      </c>
      <c r="H6466" t="s">
        <v>2577</v>
      </c>
      <c r="I6466" t="s">
        <v>2076</v>
      </c>
      <c r="J6466" t="s">
        <v>2741</v>
      </c>
      <c r="K6466" t="s">
        <v>2742</v>
      </c>
      <c r="L6466" t="s">
        <v>2058</v>
      </c>
      <c r="M6466" t="s">
        <v>2059</v>
      </c>
      <c r="N6466">
        <v>4</v>
      </c>
      <c r="O6466">
        <v>92</v>
      </c>
      <c r="P6466">
        <v>0.38</v>
      </c>
      <c r="Q6466">
        <v>24480</v>
      </c>
      <c r="R6466">
        <v>1</v>
      </c>
      <c r="S6466">
        <v>18</v>
      </c>
      <c r="T6466">
        <v>7.0000000000000007E-2</v>
      </c>
      <c r="U6466">
        <v>3</v>
      </c>
      <c r="V6466">
        <v>74</v>
      </c>
      <c r="W6466">
        <v>0.3</v>
      </c>
      <c r="X6466">
        <v>0</v>
      </c>
      <c r="Y6466">
        <v>0</v>
      </c>
      <c r="Z6466">
        <v>0</v>
      </c>
      <c r="AA6466">
        <v>0</v>
      </c>
      <c r="AB6466">
        <v>0</v>
      </c>
      <c r="AC6466">
        <v>0</v>
      </c>
      <c r="AD6466">
        <v>0</v>
      </c>
      <c r="AE6466">
        <v>0</v>
      </c>
      <c r="AF6466">
        <v>0</v>
      </c>
      <c r="AG6466" t="s">
        <v>24318</v>
      </c>
      <c r="AH6466" s="21" t="str">
        <f t="shared" si="200"/>
        <v>YK20</v>
      </c>
      <c r="AI6466" s="21">
        <v>345.36</v>
      </c>
      <c r="AJ6466" s="21">
        <f t="shared" si="201"/>
        <v>99.624183006535944</v>
      </c>
      <c r="AK6466" s="21" t="s">
        <v>2060</v>
      </c>
      <c r="AL6466" t="s">
        <v>2613</v>
      </c>
      <c r="AM6466" s="26" t="s">
        <v>38</v>
      </c>
      <c r="AN6466" t="s">
        <v>2030</v>
      </c>
    </row>
    <row r="6467" spans="1:40" ht="15" hidden="1" thickTop="1" x14ac:dyDescent="0.35">
      <c r="A6467" t="s">
        <v>24355</v>
      </c>
      <c r="B6467" t="s">
        <v>24320</v>
      </c>
      <c r="C6467" t="s">
        <v>3011</v>
      </c>
      <c r="D6467" t="s">
        <v>24321</v>
      </c>
      <c r="E6467" t="s">
        <v>2575</v>
      </c>
      <c r="F6467">
        <v>1</v>
      </c>
      <c r="G6467" t="s">
        <v>2576</v>
      </c>
      <c r="H6467" t="s">
        <v>2577</v>
      </c>
      <c r="I6467" t="s">
        <v>2076</v>
      </c>
      <c r="J6467" t="s">
        <v>2741</v>
      </c>
      <c r="K6467" t="s">
        <v>2742</v>
      </c>
      <c r="L6467" t="s">
        <v>2058</v>
      </c>
      <c r="M6467" t="s">
        <v>2170</v>
      </c>
      <c r="N6467">
        <v>0</v>
      </c>
      <c r="O6467">
        <v>0</v>
      </c>
      <c r="P6467">
        <v>0</v>
      </c>
      <c r="Q6467">
        <v>15300</v>
      </c>
      <c r="R6467">
        <v>0</v>
      </c>
      <c r="S6467">
        <v>0</v>
      </c>
      <c r="T6467">
        <v>0</v>
      </c>
      <c r="U6467">
        <v>0</v>
      </c>
      <c r="V6467">
        <v>0</v>
      </c>
      <c r="W6467">
        <v>0</v>
      </c>
      <c r="X6467">
        <v>0</v>
      </c>
      <c r="Y6467">
        <v>0</v>
      </c>
      <c r="Z6467">
        <v>0</v>
      </c>
      <c r="AA6467">
        <v>0</v>
      </c>
      <c r="AB6467">
        <v>0</v>
      </c>
      <c r="AC6467">
        <v>0</v>
      </c>
      <c r="AD6467">
        <v>0</v>
      </c>
      <c r="AE6467">
        <v>0</v>
      </c>
      <c r="AF6467">
        <v>0</v>
      </c>
      <c r="AG6467" t="s">
        <v>24322</v>
      </c>
      <c r="AH6467" s="21" t="str">
        <f t="shared" si="200"/>
        <v>YK20</v>
      </c>
      <c r="AI6467" s="21">
        <v>216</v>
      </c>
      <c r="AJ6467" s="21">
        <f t="shared" si="201"/>
        <v>100</v>
      </c>
      <c r="AK6467" s="21" t="s">
        <v>2060</v>
      </c>
      <c r="AL6467" t="s">
        <v>2551</v>
      </c>
      <c r="AM6467" s="26" t="s">
        <v>38</v>
      </c>
      <c r="AN6467" t="s">
        <v>2030</v>
      </c>
    </row>
    <row r="6468" spans="1:40" ht="15" hidden="1" thickTop="1" x14ac:dyDescent="0.35">
      <c r="A6468" t="s">
        <v>24359</v>
      </c>
      <c r="B6468" t="s">
        <v>24324</v>
      </c>
      <c r="C6468" t="s">
        <v>2773</v>
      </c>
      <c r="D6468" t="s">
        <v>24325</v>
      </c>
      <c r="E6468" t="s">
        <v>2608</v>
      </c>
      <c r="F6468">
        <v>1</v>
      </c>
      <c r="G6468" t="s">
        <v>2576</v>
      </c>
      <c r="H6468" t="s">
        <v>2577</v>
      </c>
      <c r="I6468" t="s">
        <v>2076</v>
      </c>
      <c r="J6468" t="s">
        <v>2741</v>
      </c>
      <c r="K6468" t="s">
        <v>2742</v>
      </c>
      <c r="L6468" t="s">
        <v>2058</v>
      </c>
      <c r="M6468" t="s">
        <v>2170</v>
      </c>
      <c r="N6468">
        <v>3</v>
      </c>
      <c r="O6468">
        <v>111</v>
      </c>
      <c r="P6468">
        <v>0.73</v>
      </c>
      <c r="Q6468">
        <v>15300</v>
      </c>
      <c r="R6468">
        <v>2</v>
      </c>
      <c r="S6468">
        <v>74</v>
      </c>
      <c r="T6468">
        <v>0.48</v>
      </c>
      <c r="U6468">
        <v>1</v>
      </c>
      <c r="V6468">
        <v>37</v>
      </c>
      <c r="W6468">
        <v>0.24</v>
      </c>
      <c r="X6468">
        <v>0</v>
      </c>
      <c r="Y6468">
        <v>0</v>
      </c>
      <c r="Z6468">
        <v>0</v>
      </c>
      <c r="AA6468">
        <v>0</v>
      </c>
      <c r="AB6468">
        <v>0</v>
      </c>
      <c r="AC6468">
        <v>0</v>
      </c>
      <c r="AD6468">
        <v>0</v>
      </c>
      <c r="AE6468">
        <v>0</v>
      </c>
      <c r="AF6468">
        <v>0</v>
      </c>
      <c r="AG6468" t="s">
        <v>24326</v>
      </c>
      <c r="AH6468" s="21" t="str">
        <f t="shared" si="200"/>
        <v>YK20</v>
      </c>
      <c r="AI6468" s="21">
        <v>216</v>
      </c>
      <c r="AJ6468" s="21">
        <f t="shared" si="201"/>
        <v>99.274509803921575</v>
      </c>
      <c r="AK6468" s="21" t="s">
        <v>2060</v>
      </c>
      <c r="AL6468" t="s">
        <v>2613</v>
      </c>
      <c r="AM6468" s="26" t="s">
        <v>38</v>
      </c>
      <c r="AN6468" t="s">
        <v>2030</v>
      </c>
    </row>
    <row r="6469" spans="1:40" ht="15" hidden="1" thickTop="1" x14ac:dyDescent="0.35">
      <c r="A6469" t="s">
        <v>24363</v>
      </c>
      <c r="B6469" t="s">
        <v>24328</v>
      </c>
      <c r="C6469" t="s">
        <v>2897</v>
      </c>
      <c r="D6469" t="s">
        <v>24329</v>
      </c>
      <c r="E6469" t="s">
        <v>7075</v>
      </c>
      <c r="F6469">
        <v>1</v>
      </c>
      <c r="G6469" t="s">
        <v>2593</v>
      </c>
      <c r="H6469" t="s">
        <v>2056</v>
      </c>
      <c r="I6469" t="s">
        <v>2076</v>
      </c>
      <c r="J6469" t="s">
        <v>2594</v>
      </c>
      <c r="K6469" t="s">
        <v>65</v>
      </c>
      <c r="L6469" t="s">
        <v>2058</v>
      </c>
      <c r="M6469" t="s">
        <v>2163</v>
      </c>
      <c r="N6469">
        <v>6</v>
      </c>
      <c r="O6469">
        <v>299</v>
      </c>
      <c r="P6469">
        <v>1.72</v>
      </c>
      <c r="Q6469">
        <v>17340</v>
      </c>
      <c r="R6469">
        <v>2</v>
      </c>
      <c r="S6469">
        <v>85</v>
      </c>
      <c r="T6469">
        <v>0.49</v>
      </c>
      <c r="U6469">
        <v>4</v>
      </c>
      <c r="V6469">
        <v>214</v>
      </c>
      <c r="W6469">
        <v>1.23</v>
      </c>
      <c r="X6469">
        <v>0</v>
      </c>
      <c r="Y6469">
        <v>0</v>
      </c>
      <c r="Z6469">
        <v>0</v>
      </c>
      <c r="AA6469">
        <v>0</v>
      </c>
      <c r="AB6469">
        <v>0</v>
      </c>
      <c r="AC6469">
        <v>0</v>
      </c>
      <c r="AD6469">
        <v>0</v>
      </c>
      <c r="AE6469">
        <v>0</v>
      </c>
      <c r="AF6469">
        <v>0</v>
      </c>
      <c r="AG6469" t="s">
        <v>24330</v>
      </c>
      <c r="AH6469" s="21" t="str">
        <f t="shared" si="200"/>
        <v>YM68</v>
      </c>
      <c r="AI6469" s="21">
        <v>244.8</v>
      </c>
      <c r="AJ6469" s="21">
        <f t="shared" si="201"/>
        <v>98.275663206459058</v>
      </c>
      <c r="AK6469" s="21" t="s">
        <v>2063</v>
      </c>
      <c r="AL6469" t="s">
        <v>2527</v>
      </c>
      <c r="AM6469" s="26" t="s">
        <v>38</v>
      </c>
      <c r="AN6469" t="s">
        <v>2030</v>
      </c>
    </row>
    <row r="6470" spans="1:40" ht="15" hidden="1" thickTop="1" x14ac:dyDescent="0.35">
      <c r="A6470" t="s">
        <v>24367</v>
      </c>
      <c r="B6470" t="s">
        <v>24332</v>
      </c>
      <c r="C6470" t="s">
        <v>2703</v>
      </c>
      <c r="D6470" t="s">
        <v>24333</v>
      </c>
      <c r="E6470" t="s">
        <v>2705</v>
      </c>
      <c r="F6470">
        <v>1</v>
      </c>
      <c r="G6470" t="s">
        <v>2593</v>
      </c>
      <c r="H6470" t="s">
        <v>2056</v>
      </c>
      <c r="I6470" t="s">
        <v>2076</v>
      </c>
      <c r="J6470" t="s">
        <v>2594</v>
      </c>
      <c r="K6470" t="s">
        <v>65</v>
      </c>
      <c r="L6470" t="s">
        <v>2058</v>
      </c>
      <c r="M6470" t="s">
        <v>2163</v>
      </c>
      <c r="N6470">
        <v>1</v>
      </c>
      <c r="O6470">
        <v>29</v>
      </c>
      <c r="P6470">
        <v>0.17</v>
      </c>
      <c r="Q6470">
        <v>17340</v>
      </c>
      <c r="R6470">
        <v>0</v>
      </c>
      <c r="S6470">
        <v>0</v>
      </c>
      <c r="T6470">
        <v>0</v>
      </c>
      <c r="U6470">
        <v>1</v>
      </c>
      <c r="V6470">
        <v>29</v>
      </c>
      <c r="W6470">
        <v>0.17</v>
      </c>
      <c r="X6470">
        <v>0</v>
      </c>
      <c r="Y6470">
        <v>0</v>
      </c>
      <c r="Z6470">
        <v>0</v>
      </c>
      <c r="AA6470">
        <v>0</v>
      </c>
      <c r="AB6470">
        <v>0</v>
      </c>
      <c r="AC6470">
        <v>0</v>
      </c>
      <c r="AD6470">
        <v>0</v>
      </c>
      <c r="AE6470">
        <v>0</v>
      </c>
      <c r="AF6470">
        <v>0</v>
      </c>
      <c r="AG6470" t="s">
        <v>24334</v>
      </c>
      <c r="AH6470" s="21" t="str">
        <f t="shared" si="200"/>
        <v>YM68</v>
      </c>
      <c r="AI6470" s="21">
        <v>244.8</v>
      </c>
      <c r="AJ6470" s="21">
        <f t="shared" si="201"/>
        <v>99.832756632064587</v>
      </c>
      <c r="AK6470" s="21" t="s">
        <v>2060</v>
      </c>
      <c r="AL6470" t="s">
        <v>2527</v>
      </c>
      <c r="AM6470" s="26" t="s">
        <v>38</v>
      </c>
      <c r="AN6470" t="s">
        <v>2030</v>
      </c>
    </row>
    <row r="6471" spans="1:40" ht="15" hidden="1" thickTop="1" x14ac:dyDescent="0.35">
      <c r="A6471" t="s">
        <v>24371</v>
      </c>
      <c r="B6471" t="s">
        <v>24336</v>
      </c>
      <c r="C6471" t="s">
        <v>2703</v>
      </c>
      <c r="D6471" t="s">
        <v>24337</v>
      </c>
      <c r="E6471" t="s">
        <v>2705</v>
      </c>
      <c r="F6471">
        <v>1</v>
      </c>
      <c r="G6471" t="s">
        <v>2593</v>
      </c>
      <c r="H6471" t="s">
        <v>2056</v>
      </c>
      <c r="I6471" t="s">
        <v>2076</v>
      </c>
      <c r="J6471" t="s">
        <v>2594</v>
      </c>
      <c r="K6471" t="s">
        <v>65</v>
      </c>
      <c r="L6471" t="s">
        <v>2058</v>
      </c>
      <c r="M6471" t="s">
        <v>2310</v>
      </c>
      <c r="N6471">
        <v>4</v>
      </c>
      <c r="O6471">
        <v>155</v>
      </c>
      <c r="P6471">
        <v>0.95</v>
      </c>
      <c r="Q6471">
        <v>16320</v>
      </c>
      <c r="R6471">
        <v>2</v>
      </c>
      <c r="S6471">
        <v>67</v>
      </c>
      <c r="T6471">
        <v>0.41</v>
      </c>
      <c r="U6471">
        <v>2</v>
      </c>
      <c r="V6471">
        <v>88</v>
      </c>
      <c r="W6471">
        <v>0.54</v>
      </c>
      <c r="X6471">
        <v>0</v>
      </c>
      <c r="Y6471">
        <v>0</v>
      </c>
      <c r="Z6471">
        <v>0</v>
      </c>
      <c r="AA6471">
        <v>0</v>
      </c>
      <c r="AB6471">
        <v>0</v>
      </c>
      <c r="AC6471">
        <v>0</v>
      </c>
      <c r="AD6471">
        <v>0</v>
      </c>
      <c r="AE6471">
        <v>0</v>
      </c>
      <c r="AF6471">
        <v>0</v>
      </c>
      <c r="AG6471" t="s">
        <v>24338</v>
      </c>
      <c r="AH6471" s="21" t="str">
        <f t="shared" ref="AH6471:AH6534" si="202">LEFT(AG6471,4)</f>
        <v>YM68</v>
      </c>
      <c r="AI6471" s="21">
        <v>230.39999999999998</v>
      </c>
      <c r="AJ6471" s="21">
        <f t="shared" ref="AJ6471:AJ6534" si="203">100-(O6471/Q6471*100)</f>
        <v>99.050245098039213</v>
      </c>
      <c r="AK6471" s="21" t="s">
        <v>2063</v>
      </c>
      <c r="AL6471" t="s">
        <v>2527</v>
      </c>
      <c r="AM6471" s="26" t="s">
        <v>38</v>
      </c>
      <c r="AN6471" t="s">
        <v>2030</v>
      </c>
    </row>
    <row r="6472" spans="1:40" ht="15" hidden="1" thickTop="1" x14ac:dyDescent="0.35">
      <c r="A6472" t="s">
        <v>24375</v>
      </c>
      <c r="B6472" t="s">
        <v>24340</v>
      </c>
      <c r="C6472" t="s">
        <v>2897</v>
      </c>
      <c r="D6472" t="s">
        <v>24341</v>
      </c>
      <c r="E6472" t="s">
        <v>2705</v>
      </c>
      <c r="F6472">
        <v>1</v>
      </c>
      <c r="G6472" t="s">
        <v>2593</v>
      </c>
      <c r="H6472" t="s">
        <v>2056</v>
      </c>
      <c r="I6472" t="s">
        <v>2076</v>
      </c>
      <c r="J6472" t="s">
        <v>2594</v>
      </c>
      <c r="K6472" t="s">
        <v>65</v>
      </c>
      <c r="L6472" t="s">
        <v>2058</v>
      </c>
      <c r="M6472" t="s">
        <v>2059</v>
      </c>
      <c r="N6472">
        <v>2</v>
      </c>
      <c r="O6472">
        <v>79</v>
      </c>
      <c r="P6472">
        <v>0.32</v>
      </c>
      <c r="Q6472">
        <v>24480</v>
      </c>
      <c r="R6472">
        <v>0</v>
      </c>
      <c r="S6472">
        <v>0</v>
      </c>
      <c r="T6472">
        <v>0</v>
      </c>
      <c r="U6472">
        <v>2</v>
      </c>
      <c r="V6472">
        <v>79</v>
      </c>
      <c r="W6472">
        <v>0.32</v>
      </c>
      <c r="X6472">
        <v>0</v>
      </c>
      <c r="Y6472">
        <v>0</v>
      </c>
      <c r="Z6472">
        <v>0</v>
      </c>
      <c r="AA6472">
        <v>0</v>
      </c>
      <c r="AB6472">
        <v>0</v>
      </c>
      <c r="AC6472">
        <v>0</v>
      </c>
      <c r="AD6472">
        <v>0</v>
      </c>
      <c r="AE6472">
        <v>0</v>
      </c>
      <c r="AF6472">
        <v>0</v>
      </c>
      <c r="AG6472" t="s">
        <v>24342</v>
      </c>
      <c r="AH6472" s="21" t="str">
        <f t="shared" si="202"/>
        <v>YM68</v>
      </c>
      <c r="AI6472" s="21">
        <v>345.36</v>
      </c>
      <c r="AJ6472" s="21">
        <f t="shared" si="203"/>
        <v>99.677287581699346</v>
      </c>
      <c r="AK6472" s="21" t="s">
        <v>2060</v>
      </c>
      <c r="AL6472" t="s">
        <v>2527</v>
      </c>
      <c r="AM6472" s="26" t="s">
        <v>38</v>
      </c>
      <c r="AN6472" t="s">
        <v>2029</v>
      </c>
    </row>
    <row r="6473" spans="1:40" ht="15" hidden="1" thickTop="1" x14ac:dyDescent="0.35">
      <c r="A6473" t="s">
        <v>24379</v>
      </c>
      <c r="B6473" t="s">
        <v>24344</v>
      </c>
      <c r="C6473" t="s">
        <v>2703</v>
      </c>
      <c r="D6473" t="s">
        <v>24345</v>
      </c>
      <c r="E6473" t="s">
        <v>2705</v>
      </c>
      <c r="F6473">
        <v>1</v>
      </c>
      <c r="G6473" t="s">
        <v>2593</v>
      </c>
      <c r="H6473" t="s">
        <v>2056</v>
      </c>
      <c r="I6473" t="s">
        <v>2076</v>
      </c>
      <c r="J6473" t="s">
        <v>2594</v>
      </c>
      <c r="K6473" t="s">
        <v>65</v>
      </c>
      <c r="L6473" t="s">
        <v>2058</v>
      </c>
      <c r="M6473" t="s">
        <v>2059</v>
      </c>
      <c r="N6473">
        <v>1</v>
      </c>
      <c r="O6473">
        <v>54</v>
      </c>
      <c r="P6473">
        <v>0.22</v>
      </c>
      <c r="Q6473">
        <v>24480</v>
      </c>
      <c r="R6473">
        <v>1</v>
      </c>
      <c r="S6473">
        <v>54</v>
      </c>
      <c r="T6473">
        <v>0.22</v>
      </c>
      <c r="U6473">
        <v>0</v>
      </c>
      <c r="V6473">
        <v>0</v>
      </c>
      <c r="W6473">
        <v>0</v>
      </c>
      <c r="X6473">
        <v>0</v>
      </c>
      <c r="Y6473">
        <v>0</v>
      </c>
      <c r="Z6473">
        <v>0</v>
      </c>
      <c r="AA6473">
        <v>0</v>
      </c>
      <c r="AB6473">
        <v>0</v>
      </c>
      <c r="AC6473">
        <v>0</v>
      </c>
      <c r="AD6473">
        <v>0</v>
      </c>
      <c r="AE6473">
        <v>0</v>
      </c>
      <c r="AF6473">
        <v>0</v>
      </c>
      <c r="AG6473" t="s">
        <v>24346</v>
      </c>
      <c r="AH6473" s="21" t="str">
        <f t="shared" si="202"/>
        <v>YM68</v>
      </c>
      <c r="AI6473" s="21">
        <v>345.36</v>
      </c>
      <c r="AJ6473" s="21">
        <f t="shared" si="203"/>
        <v>99.779411764705884</v>
      </c>
      <c r="AK6473" s="21" t="s">
        <v>2060</v>
      </c>
      <c r="AL6473" t="s">
        <v>2527</v>
      </c>
      <c r="AM6473" s="26" t="s">
        <v>38</v>
      </c>
      <c r="AN6473" t="s">
        <v>2031</v>
      </c>
    </row>
    <row r="6474" spans="1:40" ht="15" hidden="1" thickTop="1" x14ac:dyDescent="0.35">
      <c r="A6474" t="s">
        <v>24383</v>
      </c>
      <c r="B6474" t="s">
        <v>24348</v>
      </c>
      <c r="C6474" t="s">
        <v>2703</v>
      </c>
      <c r="D6474" t="s">
        <v>24349</v>
      </c>
      <c r="E6474" t="s">
        <v>2705</v>
      </c>
      <c r="F6474">
        <v>1</v>
      </c>
      <c r="G6474" t="s">
        <v>2593</v>
      </c>
      <c r="H6474" t="s">
        <v>2056</v>
      </c>
      <c r="I6474" t="s">
        <v>2076</v>
      </c>
      <c r="J6474" t="s">
        <v>2594</v>
      </c>
      <c r="K6474" t="s">
        <v>65</v>
      </c>
      <c r="L6474" t="s">
        <v>2058</v>
      </c>
      <c r="M6474" t="s">
        <v>2059</v>
      </c>
      <c r="N6474">
        <v>9</v>
      </c>
      <c r="O6474">
        <v>363</v>
      </c>
      <c r="P6474">
        <v>1.48</v>
      </c>
      <c r="Q6474">
        <v>24480</v>
      </c>
      <c r="R6474">
        <v>3</v>
      </c>
      <c r="S6474">
        <v>113</v>
      </c>
      <c r="T6474">
        <v>0.46</v>
      </c>
      <c r="U6474">
        <v>6</v>
      </c>
      <c r="V6474">
        <v>250</v>
      </c>
      <c r="W6474">
        <v>1.02</v>
      </c>
      <c r="X6474">
        <v>0</v>
      </c>
      <c r="Y6474">
        <v>0</v>
      </c>
      <c r="Z6474">
        <v>0</v>
      </c>
      <c r="AA6474">
        <v>0</v>
      </c>
      <c r="AB6474">
        <v>0</v>
      </c>
      <c r="AC6474">
        <v>0</v>
      </c>
      <c r="AD6474">
        <v>0</v>
      </c>
      <c r="AE6474">
        <v>0</v>
      </c>
      <c r="AF6474">
        <v>0</v>
      </c>
      <c r="AG6474" t="s">
        <v>24350</v>
      </c>
      <c r="AH6474" s="21" t="str">
        <f t="shared" si="202"/>
        <v>YM68</v>
      </c>
      <c r="AI6474" s="21">
        <v>345.36</v>
      </c>
      <c r="AJ6474" s="21">
        <f t="shared" si="203"/>
        <v>98.517156862745097</v>
      </c>
      <c r="AK6474" s="21" t="s">
        <v>2063</v>
      </c>
      <c r="AL6474" t="s">
        <v>2527</v>
      </c>
      <c r="AM6474" s="26" t="s">
        <v>38</v>
      </c>
      <c r="AN6474" t="s">
        <v>2031</v>
      </c>
    </row>
    <row r="6475" spans="1:40" ht="15" hidden="1" thickTop="1" x14ac:dyDescent="0.35">
      <c r="A6475" t="s">
        <v>24387</v>
      </c>
      <c r="B6475" t="s">
        <v>24352</v>
      </c>
      <c r="C6475" t="s">
        <v>2703</v>
      </c>
      <c r="D6475" t="s">
        <v>24353</v>
      </c>
      <c r="E6475" t="s">
        <v>2705</v>
      </c>
      <c r="F6475">
        <v>1</v>
      </c>
      <c r="G6475" t="s">
        <v>2593</v>
      </c>
      <c r="H6475" t="s">
        <v>2056</v>
      </c>
      <c r="I6475" t="s">
        <v>2076</v>
      </c>
      <c r="J6475" t="s">
        <v>2594</v>
      </c>
      <c r="K6475" t="s">
        <v>65</v>
      </c>
      <c r="L6475" t="s">
        <v>2058</v>
      </c>
      <c r="M6475" t="s">
        <v>2059</v>
      </c>
      <c r="N6475">
        <v>1</v>
      </c>
      <c r="O6475">
        <v>78</v>
      </c>
      <c r="P6475">
        <v>0.32</v>
      </c>
      <c r="Q6475">
        <v>24480</v>
      </c>
      <c r="R6475">
        <v>0</v>
      </c>
      <c r="S6475">
        <v>0</v>
      </c>
      <c r="T6475">
        <v>0</v>
      </c>
      <c r="U6475">
        <v>1</v>
      </c>
      <c r="V6475">
        <v>78</v>
      </c>
      <c r="W6475">
        <v>0.32</v>
      </c>
      <c r="X6475">
        <v>0</v>
      </c>
      <c r="Y6475">
        <v>0</v>
      </c>
      <c r="Z6475">
        <v>0</v>
      </c>
      <c r="AA6475">
        <v>0</v>
      </c>
      <c r="AB6475">
        <v>0</v>
      </c>
      <c r="AC6475">
        <v>0</v>
      </c>
      <c r="AD6475">
        <v>0</v>
      </c>
      <c r="AE6475">
        <v>0</v>
      </c>
      <c r="AF6475">
        <v>0</v>
      </c>
      <c r="AG6475" t="s">
        <v>24354</v>
      </c>
      <c r="AH6475" s="21" t="str">
        <f t="shared" si="202"/>
        <v>YM68</v>
      </c>
      <c r="AI6475" s="21">
        <v>345.36</v>
      </c>
      <c r="AJ6475" s="21">
        <f t="shared" si="203"/>
        <v>99.681372549019613</v>
      </c>
      <c r="AK6475" s="21" t="s">
        <v>2060</v>
      </c>
      <c r="AL6475" t="s">
        <v>2527</v>
      </c>
      <c r="AM6475" s="26" t="s">
        <v>38</v>
      </c>
      <c r="AN6475" t="s">
        <v>2030</v>
      </c>
    </row>
    <row r="6476" spans="1:40" ht="15" hidden="1" thickTop="1" x14ac:dyDescent="0.35">
      <c r="A6476" t="s">
        <v>24391</v>
      </c>
      <c r="B6476" t="s">
        <v>24356</v>
      </c>
      <c r="C6476" t="s">
        <v>6457</v>
      </c>
      <c r="D6476" t="s">
        <v>24357</v>
      </c>
      <c r="E6476" t="s">
        <v>2705</v>
      </c>
      <c r="F6476">
        <v>1</v>
      </c>
      <c r="G6476" t="s">
        <v>2593</v>
      </c>
      <c r="H6476" t="s">
        <v>2056</v>
      </c>
      <c r="I6476" t="s">
        <v>2076</v>
      </c>
      <c r="J6476" t="s">
        <v>2594</v>
      </c>
      <c r="K6476" t="s">
        <v>65</v>
      </c>
      <c r="L6476" t="s">
        <v>2058</v>
      </c>
      <c r="M6476" t="s">
        <v>2059</v>
      </c>
      <c r="N6476">
        <v>9</v>
      </c>
      <c r="O6476">
        <v>338</v>
      </c>
      <c r="P6476">
        <v>1.38</v>
      </c>
      <c r="Q6476">
        <v>24480</v>
      </c>
      <c r="R6476">
        <v>4</v>
      </c>
      <c r="S6476">
        <v>121</v>
      </c>
      <c r="T6476">
        <v>0.49</v>
      </c>
      <c r="U6476">
        <v>5</v>
      </c>
      <c r="V6476">
        <v>217</v>
      </c>
      <c r="W6476">
        <v>0.89</v>
      </c>
      <c r="X6476">
        <v>0</v>
      </c>
      <c r="Y6476">
        <v>0</v>
      </c>
      <c r="Z6476">
        <v>0</v>
      </c>
      <c r="AA6476">
        <v>0</v>
      </c>
      <c r="AB6476">
        <v>0</v>
      </c>
      <c r="AC6476">
        <v>0</v>
      </c>
      <c r="AD6476">
        <v>0</v>
      </c>
      <c r="AE6476">
        <v>0</v>
      </c>
      <c r="AF6476">
        <v>0</v>
      </c>
      <c r="AG6476" t="s">
        <v>24358</v>
      </c>
      <c r="AH6476" s="21" t="str">
        <f t="shared" si="202"/>
        <v>YM68</v>
      </c>
      <c r="AI6476" s="21">
        <v>345.36</v>
      </c>
      <c r="AJ6476" s="21">
        <f t="shared" si="203"/>
        <v>98.619281045751634</v>
      </c>
      <c r="AK6476" s="21" t="s">
        <v>2063</v>
      </c>
      <c r="AL6476" t="s">
        <v>2527</v>
      </c>
      <c r="AM6476" s="26" t="s">
        <v>38</v>
      </c>
      <c r="AN6476" t="s">
        <v>2033</v>
      </c>
    </row>
    <row r="6477" spans="1:40" ht="15" hidden="1" thickTop="1" x14ac:dyDescent="0.35">
      <c r="A6477" t="s">
        <v>24395</v>
      </c>
      <c r="B6477" t="s">
        <v>24360</v>
      </c>
      <c r="C6477" t="s">
        <v>6457</v>
      </c>
      <c r="D6477" t="s">
        <v>24361</v>
      </c>
      <c r="E6477" t="s">
        <v>2705</v>
      </c>
      <c r="F6477">
        <v>1</v>
      </c>
      <c r="G6477" t="s">
        <v>2593</v>
      </c>
      <c r="H6477" t="s">
        <v>2056</v>
      </c>
      <c r="I6477" t="s">
        <v>2076</v>
      </c>
      <c r="J6477" t="s">
        <v>2594</v>
      </c>
      <c r="K6477" t="s">
        <v>65</v>
      </c>
      <c r="L6477" t="s">
        <v>2058</v>
      </c>
      <c r="M6477" t="s">
        <v>2170</v>
      </c>
      <c r="N6477">
        <v>0</v>
      </c>
      <c r="O6477">
        <v>0</v>
      </c>
      <c r="P6477">
        <v>0</v>
      </c>
      <c r="Q6477">
        <v>15300</v>
      </c>
      <c r="R6477">
        <v>0</v>
      </c>
      <c r="S6477">
        <v>0</v>
      </c>
      <c r="T6477">
        <v>0</v>
      </c>
      <c r="U6477">
        <v>0</v>
      </c>
      <c r="V6477">
        <v>0</v>
      </c>
      <c r="W6477">
        <v>0</v>
      </c>
      <c r="X6477">
        <v>0</v>
      </c>
      <c r="Y6477">
        <v>0</v>
      </c>
      <c r="Z6477">
        <v>0</v>
      </c>
      <c r="AA6477">
        <v>0</v>
      </c>
      <c r="AB6477">
        <v>0</v>
      </c>
      <c r="AC6477">
        <v>0</v>
      </c>
      <c r="AD6477">
        <v>0</v>
      </c>
      <c r="AE6477">
        <v>0</v>
      </c>
      <c r="AF6477">
        <v>0</v>
      </c>
      <c r="AG6477" t="s">
        <v>24362</v>
      </c>
      <c r="AH6477" s="21" t="str">
        <f t="shared" si="202"/>
        <v>YM68</v>
      </c>
      <c r="AI6477" s="21">
        <v>216</v>
      </c>
      <c r="AJ6477" s="21">
        <f t="shared" si="203"/>
        <v>100</v>
      </c>
      <c r="AK6477" s="21" t="s">
        <v>2060</v>
      </c>
      <c r="AL6477" t="s">
        <v>2527</v>
      </c>
      <c r="AM6477" s="26" t="s">
        <v>38</v>
      </c>
      <c r="AN6477" t="s">
        <v>2032</v>
      </c>
    </row>
    <row r="6478" spans="1:40" ht="15" hidden="1" thickTop="1" x14ac:dyDescent="0.35">
      <c r="A6478" t="s">
        <v>24399</v>
      </c>
      <c r="B6478" t="s">
        <v>24364</v>
      </c>
      <c r="C6478" t="s">
        <v>6457</v>
      </c>
      <c r="D6478" t="s">
        <v>24365</v>
      </c>
      <c r="E6478" t="s">
        <v>2705</v>
      </c>
      <c r="F6478">
        <v>1</v>
      </c>
      <c r="G6478" t="s">
        <v>2593</v>
      </c>
      <c r="H6478" t="s">
        <v>2056</v>
      </c>
      <c r="I6478" t="s">
        <v>2076</v>
      </c>
      <c r="J6478" t="s">
        <v>2594</v>
      </c>
      <c r="K6478" t="s">
        <v>65</v>
      </c>
      <c r="L6478" t="s">
        <v>2058</v>
      </c>
      <c r="M6478" t="s">
        <v>2170</v>
      </c>
      <c r="N6478">
        <v>2</v>
      </c>
      <c r="O6478">
        <v>66</v>
      </c>
      <c r="P6478">
        <v>0.43</v>
      </c>
      <c r="Q6478">
        <v>15300</v>
      </c>
      <c r="R6478">
        <v>0</v>
      </c>
      <c r="S6478">
        <v>0</v>
      </c>
      <c r="T6478">
        <v>0</v>
      </c>
      <c r="U6478">
        <v>2</v>
      </c>
      <c r="V6478">
        <v>66</v>
      </c>
      <c r="W6478">
        <v>0.43</v>
      </c>
      <c r="X6478">
        <v>0</v>
      </c>
      <c r="Y6478">
        <v>0</v>
      </c>
      <c r="Z6478">
        <v>0</v>
      </c>
      <c r="AA6478">
        <v>0</v>
      </c>
      <c r="AB6478">
        <v>0</v>
      </c>
      <c r="AC6478">
        <v>0</v>
      </c>
      <c r="AD6478">
        <v>0</v>
      </c>
      <c r="AE6478">
        <v>0</v>
      </c>
      <c r="AF6478">
        <v>0</v>
      </c>
      <c r="AG6478" t="s">
        <v>24366</v>
      </c>
      <c r="AH6478" s="21" t="str">
        <f t="shared" si="202"/>
        <v>YM68</v>
      </c>
      <c r="AI6478" s="21">
        <v>216</v>
      </c>
      <c r="AJ6478" s="21">
        <f t="shared" si="203"/>
        <v>99.568627450980387</v>
      </c>
      <c r="AK6478" s="21" t="s">
        <v>2060</v>
      </c>
      <c r="AL6478" t="s">
        <v>2527</v>
      </c>
      <c r="AM6478" s="26" t="s">
        <v>38</v>
      </c>
      <c r="AN6478" t="s">
        <v>2032</v>
      </c>
    </row>
    <row r="6479" spans="1:40" ht="15" hidden="1" thickTop="1" x14ac:dyDescent="0.35">
      <c r="A6479" t="s">
        <v>24403</v>
      </c>
      <c r="B6479" t="s">
        <v>24368</v>
      </c>
      <c r="C6479" t="s">
        <v>6457</v>
      </c>
      <c r="D6479" t="s">
        <v>24369</v>
      </c>
      <c r="E6479" t="s">
        <v>2705</v>
      </c>
      <c r="F6479">
        <v>1</v>
      </c>
      <c r="G6479" t="s">
        <v>2593</v>
      </c>
      <c r="H6479" t="s">
        <v>2056</v>
      </c>
      <c r="I6479" t="s">
        <v>2076</v>
      </c>
      <c r="J6479" t="s">
        <v>2594</v>
      </c>
      <c r="K6479" t="s">
        <v>65</v>
      </c>
      <c r="L6479" t="s">
        <v>2058</v>
      </c>
      <c r="M6479" t="s">
        <v>2059</v>
      </c>
      <c r="N6479">
        <v>14</v>
      </c>
      <c r="O6479">
        <v>552</v>
      </c>
      <c r="P6479">
        <v>2.25</v>
      </c>
      <c r="Q6479">
        <v>24480</v>
      </c>
      <c r="R6479">
        <v>7</v>
      </c>
      <c r="S6479">
        <v>294</v>
      </c>
      <c r="T6479">
        <v>1.2</v>
      </c>
      <c r="U6479">
        <v>6</v>
      </c>
      <c r="V6479">
        <v>213</v>
      </c>
      <c r="W6479">
        <v>0.87</v>
      </c>
      <c r="X6479">
        <v>1</v>
      </c>
      <c r="Y6479">
        <v>45</v>
      </c>
      <c r="Z6479">
        <v>0.18</v>
      </c>
      <c r="AA6479">
        <v>0</v>
      </c>
      <c r="AB6479">
        <v>0</v>
      </c>
      <c r="AC6479">
        <v>0</v>
      </c>
      <c r="AD6479">
        <v>0</v>
      </c>
      <c r="AE6479">
        <v>0</v>
      </c>
      <c r="AF6479">
        <v>0</v>
      </c>
      <c r="AG6479" t="s">
        <v>24370</v>
      </c>
      <c r="AH6479" s="21" t="str">
        <f t="shared" si="202"/>
        <v>YM68</v>
      </c>
      <c r="AI6479" s="21">
        <v>345.36</v>
      </c>
      <c r="AJ6479" s="21">
        <f t="shared" si="203"/>
        <v>97.745098039215691</v>
      </c>
      <c r="AK6479" s="21" t="s">
        <v>2063</v>
      </c>
      <c r="AL6479" t="s">
        <v>2527</v>
      </c>
      <c r="AM6479" s="26" t="s">
        <v>38</v>
      </c>
      <c r="AN6479" t="s">
        <v>2033</v>
      </c>
    </row>
    <row r="6480" spans="1:40" ht="15" hidden="1" thickTop="1" x14ac:dyDescent="0.35">
      <c r="A6480" t="s">
        <v>24407</v>
      </c>
      <c r="B6480" t="s">
        <v>24372</v>
      </c>
      <c r="C6480" t="s">
        <v>6457</v>
      </c>
      <c r="D6480" t="s">
        <v>24373</v>
      </c>
      <c r="E6480" t="s">
        <v>2705</v>
      </c>
      <c r="F6480">
        <v>1</v>
      </c>
      <c r="G6480" t="s">
        <v>2593</v>
      </c>
      <c r="H6480" t="s">
        <v>2056</v>
      </c>
      <c r="I6480" t="s">
        <v>2076</v>
      </c>
      <c r="J6480" t="s">
        <v>2594</v>
      </c>
      <c r="K6480" t="s">
        <v>65</v>
      </c>
      <c r="L6480" t="s">
        <v>2058</v>
      </c>
      <c r="M6480" t="s">
        <v>2170</v>
      </c>
      <c r="N6480">
        <v>2</v>
      </c>
      <c r="O6480">
        <v>37</v>
      </c>
      <c r="P6480">
        <v>0.24</v>
      </c>
      <c r="Q6480">
        <v>15300</v>
      </c>
      <c r="R6480">
        <v>1</v>
      </c>
      <c r="S6480">
        <v>17</v>
      </c>
      <c r="T6480">
        <v>0.11</v>
      </c>
      <c r="U6480">
        <v>1</v>
      </c>
      <c r="V6480">
        <v>20</v>
      </c>
      <c r="W6480">
        <v>0.13</v>
      </c>
      <c r="X6480">
        <v>0</v>
      </c>
      <c r="Y6480">
        <v>0</v>
      </c>
      <c r="Z6480">
        <v>0</v>
      </c>
      <c r="AA6480">
        <v>0</v>
      </c>
      <c r="AB6480">
        <v>0</v>
      </c>
      <c r="AC6480">
        <v>0</v>
      </c>
      <c r="AD6480">
        <v>0</v>
      </c>
      <c r="AE6480">
        <v>0</v>
      </c>
      <c r="AF6480">
        <v>0</v>
      </c>
      <c r="AG6480" t="s">
        <v>24374</v>
      </c>
      <c r="AH6480" s="21" t="str">
        <f t="shared" si="202"/>
        <v>YM68</v>
      </c>
      <c r="AI6480" s="21">
        <v>216</v>
      </c>
      <c r="AJ6480" s="21">
        <f t="shared" si="203"/>
        <v>99.75816993464052</v>
      </c>
      <c r="AK6480" s="21" t="s">
        <v>2060</v>
      </c>
      <c r="AL6480" t="s">
        <v>2527</v>
      </c>
      <c r="AM6480" s="26" t="s">
        <v>38</v>
      </c>
      <c r="AN6480" t="s">
        <v>2030</v>
      </c>
    </row>
    <row r="6481" spans="1:40" ht="15" hidden="1" thickTop="1" x14ac:dyDescent="0.35">
      <c r="A6481" t="s">
        <v>24411</v>
      </c>
      <c r="B6481" t="s">
        <v>24376</v>
      </c>
      <c r="C6481" t="s">
        <v>6457</v>
      </c>
      <c r="D6481" t="s">
        <v>24377</v>
      </c>
      <c r="E6481" t="s">
        <v>2705</v>
      </c>
      <c r="F6481">
        <v>1</v>
      </c>
      <c r="G6481" t="s">
        <v>2593</v>
      </c>
      <c r="H6481" t="s">
        <v>2056</v>
      </c>
      <c r="I6481" t="s">
        <v>2076</v>
      </c>
      <c r="J6481" t="s">
        <v>2594</v>
      </c>
      <c r="K6481" t="s">
        <v>65</v>
      </c>
      <c r="L6481" t="s">
        <v>2058</v>
      </c>
      <c r="M6481" t="s">
        <v>2059</v>
      </c>
      <c r="N6481">
        <v>7</v>
      </c>
      <c r="O6481">
        <v>231</v>
      </c>
      <c r="P6481">
        <v>0.94</v>
      </c>
      <c r="Q6481">
        <v>24480</v>
      </c>
      <c r="R6481">
        <v>1</v>
      </c>
      <c r="S6481">
        <v>25</v>
      </c>
      <c r="T6481">
        <v>0.1</v>
      </c>
      <c r="U6481">
        <v>5</v>
      </c>
      <c r="V6481">
        <v>194</v>
      </c>
      <c r="W6481">
        <v>0.79</v>
      </c>
      <c r="X6481">
        <v>0</v>
      </c>
      <c r="Y6481">
        <v>0</v>
      </c>
      <c r="Z6481">
        <v>0</v>
      </c>
      <c r="AA6481">
        <v>1</v>
      </c>
      <c r="AB6481">
        <v>12</v>
      </c>
      <c r="AC6481">
        <v>0.05</v>
      </c>
      <c r="AD6481">
        <v>0</v>
      </c>
      <c r="AE6481">
        <v>0</v>
      </c>
      <c r="AF6481">
        <v>0</v>
      </c>
      <c r="AG6481" t="s">
        <v>24378</v>
      </c>
      <c r="AH6481" s="21" t="str">
        <f t="shared" si="202"/>
        <v>YM68</v>
      </c>
      <c r="AI6481" s="21">
        <v>345.36</v>
      </c>
      <c r="AJ6481" s="21">
        <f t="shared" si="203"/>
        <v>99.056372549019613</v>
      </c>
      <c r="AK6481" s="21" t="s">
        <v>2063</v>
      </c>
      <c r="AL6481" t="s">
        <v>2527</v>
      </c>
      <c r="AM6481" s="26" t="s">
        <v>38</v>
      </c>
      <c r="AN6481" t="s">
        <v>2033</v>
      </c>
    </row>
    <row r="6482" spans="1:40" ht="15" hidden="1" thickTop="1" x14ac:dyDescent="0.35">
      <c r="A6482" t="s">
        <v>24415</v>
      </c>
      <c r="B6482" t="s">
        <v>24380</v>
      </c>
      <c r="C6482" t="s">
        <v>6457</v>
      </c>
      <c r="D6482" t="s">
        <v>24381</v>
      </c>
      <c r="E6482" t="s">
        <v>2705</v>
      </c>
      <c r="F6482">
        <v>1</v>
      </c>
      <c r="G6482" t="s">
        <v>2593</v>
      </c>
      <c r="H6482" t="s">
        <v>2056</v>
      </c>
      <c r="I6482" t="s">
        <v>2076</v>
      </c>
      <c r="J6482" t="s">
        <v>2594</v>
      </c>
      <c r="K6482" t="s">
        <v>65</v>
      </c>
      <c r="L6482" t="s">
        <v>2058</v>
      </c>
      <c r="M6482" t="s">
        <v>2170</v>
      </c>
      <c r="N6482">
        <v>2</v>
      </c>
      <c r="O6482">
        <v>66</v>
      </c>
      <c r="P6482">
        <v>0.43</v>
      </c>
      <c r="Q6482">
        <v>15300</v>
      </c>
      <c r="R6482">
        <v>0</v>
      </c>
      <c r="S6482">
        <v>0</v>
      </c>
      <c r="T6482">
        <v>0</v>
      </c>
      <c r="U6482">
        <v>2</v>
      </c>
      <c r="V6482">
        <v>66</v>
      </c>
      <c r="W6482">
        <v>0.43</v>
      </c>
      <c r="X6482">
        <v>0</v>
      </c>
      <c r="Y6482">
        <v>0</v>
      </c>
      <c r="Z6482">
        <v>0</v>
      </c>
      <c r="AA6482">
        <v>0</v>
      </c>
      <c r="AB6482">
        <v>0</v>
      </c>
      <c r="AC6482">
        <v>0</v>
      </c>
      <c r="AD6482">
        <v>0</v>
      </c>
      <c r="AE6482">
        <v>0</v>
      </c>
      <c r="AF6482">
        <v>0</v>
      </c>
      <c r="AG6482" t="s">
        <v>24382</v>
      </c>
      <c r="AH6482" s="21" t="str">
        <f t="shared" si="202"/>
        <v>YM68</v>
      </c>
      <c r="AI6482" s="21">
        <v>216</v>
      </c>
      <c r="AJ6482" s="21">
        <f t="shared" si="203"/>
        <v>99.568627450980387</v>
      </c>
      <c r="AK6482" s="21" t="s">
        <v>2060</v>
      </c>
      <c r="AL6482" t="s">
        <v>2527</v>
      </c>
      <c r="AM6482" s="26" t="s">
        <v>38</v>
      </c>
      <c r="AN6482" t="s">
        <v>2032</v>
      </c>
    </row>
    <row r="6483" spans="1:40" ht="15" hidden="1" thickTop="1" x14ac:dyDescent="0.35">
      <c r="A6483" t="s">
        <v>24419</v>
      </c>
      <c r="B6483" t="s">
        <v>24384</v>
      </c>
      <c r="C6483" t="s">
        <v>6457</v>
      </c>
      <c r="D6483" t="s">
        <v>24385</v>
      </c>
      <c r="E6483" t="s">
        <v>2705</v>
      </c>
      <c r="F6483">
        <v>1</v>
      </c>
      <c r="G6483" t="s">
        <v>2593</v>
      </c>
      <c r="H6483" t="s">
        <v>2056</v>
      </c>
      <c r="I6483" t="s">
        <v>2076</v>
      </c>
      <c r="J6483" t="s">
        <v>2594</v>
      </c>
      <c r="K6483" t="s">
        <v>65</v>
      </c>
      <c r="L6483" t="s">
        <v>2058</v>
      </c>
      <c r="M6483" t="s">
        <v>2170</v>
      </c>
      <c r="N6483">
        <v>1</v>
      </c>
      <c r="O6483">
        <v>31</v>
      </c>
      <c r="P6483">
        <v>0.2</v>
      </c>
      <c r="Q6483">
        <v>15300</v>
      </c>
      <c r="R6483">
        <v>0</v>
      </c>
      <c r="S6483">
        <v>0</v>
      </c>
      <c r="T6483">
        <v>0</v>
      </c>
      <c r="U6483">
        <v>1</v>
      </c>
      <c r="V6483">
        <v>31</v>
      </c>
      <c r="W6483">
        <v>0.2</v>
      </c>
      <c r="X6483">
        <v>0</v>
      </c>
      <c r="Y6483">
        <v>0</v>
      </c>
      <c r="Z6483">
        <v>0</v>
      </c>
      <c r="AA6483">
        <v>0</v>
      </c>
      <c r="AB6483">
        <v>0</v>
      </c>
      <c r="AC6483">
        <v>0</v>
      </c>
      <c r="AD6483">
        <v>0</v>
      </c>
      <c r="AE6483">
        <v>0</v>
      </c>
      <c r="AF6483">
        <v>0</v>
      </c>
      <c r="AG6483" t="s">
        <v>24386</v>
      </c>
      <c r="AH6483" s="21" t="str">
        <f t="shared" si="202"/>
        <v>YM68</v>
      </c>
      <c r="AI6483" s="21">
        <v>216</v>
      </c>
      <c r="AJ6483" s="21">
        <f t="shared" si="203"/>
        <v>99.797385620915037</v>
      </c>
      <c r="AK6483" s="21" t="s">
        <v>2060</v>
      </c>
      <c r="AL6483" t="s">
        <v>2527</v>
      </c>
      <c r="AM6483" s="26" t="s">
        <v>38</v>
      </c>
      <c r="AN6483" t="s">
        <v>2030</v>
      </c>
    </row>
    <row r="6484" spans="1:40" ht="15" hidden="1" thickTop="1" x14ac:dyDescent="0.35">
      <c r="A6484" t="s">
        <v>24423</v>
      </c>
      <c r="B6484" t="s">
        <v>24388</v>
      </c>
      <c r="C6484" t="s">
        <v>2966</v>
      </c>
      <c r="D6484" t="s">
        <v>24389</v>
      </c>
      <c r="E6484" t="s">
        <v>2705</v>
      </c>
      <c r="F6484">
        <v>1</v>
      </c>
      <c r="G6484" t="s">
        <v>2593</v>
      </c>
      <c r="H6484" t="s">
        <v>2056</v>
      </c>
      <c r="I6484" t="s">
        <v>2076</v>
      </c>
      <c r="J6484" t="s">
        <v>2594</v>
      </c>
      <c r="K6484" t="s">
        <v>65</v>
      </c>
      <c r="L6484" t="s">
        <v>2058</v>
      </c>
      <c r="M6484" t="s">
        <v>2170</v>
      </c>
      <c r="N6484">
        <v>3</v>
      </c>
      <c r="O6484">
        <v>121</v>
      </c>
      <c r="P6484">
        <v>0.79</v>
      </c>
      <c r="Q6484">
        <v>15300</v>
      </c>
      <c r="R6484">
        <v>2</v>
      </c>
      <c r="S6484">
        <v>88</v>
      </c>
      <c r="T6484">
        <v>0.57999999999999996</v>
      </c>
      <c r="U6484">
        <v>1</v>
      </c>
      <c r="V6484">
        <v>33</v>
      </c>
      <c r="W6484">
        <v>0.22</v>
      </c>
      <c r="X6484">
        <v>0</v>
      </c>
      <c r="Y6484">
        <v>0</v>
      </c>
      <c r="Z6484">
        <v>0</v>
      </c>
      <c r="AA6484">
        <v>0</v>
      </c>
      <c r="AB6484">
        <v>0</v>
      </c>
      <c r="AC6484">
        <v>0</v>
      </c>
      <c r="AD6484">
        <v>0</v>
      </c>
      <c r="AE6484">
        <v>0</v>
      </c>
      <c r="AF6484">
        <v>0</v>
      </c>
      <c r="AG6484" t="s">
        <v>24390</v>
      </c>
      <c r="AH6484" s="21" t="str">
        <f t="shared" si="202"/>
        <v>YM68</v>
      </c>
      <c r="AI6484" s="21">
        <v>216</v>
      </c>
      <c r="AJ6484" s="21">
        <f t="shared" si="203"/>
        <v>99.209150326797385</v>
      </c>
      <c r="AK6484" s="21" t="s">
        <v>2060</v>
      </c>
      <c r="AL6484" t="s">
        <v>2527</v>
      </c>
      <c r="AM6484" s="26" t="s">
        <v>38</v>
      </c>
      <c r="AN6484" t="s">
        <v>2032</v>
      </c>
    </row>
    <row r="6485" spans="1:40" ht="15" hidden="1" thickTop="1" x14ac:dyDescent="0.35">
      <c r="A6485" t="s">
        <v>24427</v>
      </c>
      <c r="B6485" t="s">
        <v>24392</v>
      </c>
      <c r="C6485" t="s">
        <v>5223</v>
      </c>
      <c r="D6485" t="s">
        <v>24393</v>
      </c>
      <c r="E6485" t="s">
        <v>2705</v>
      </c>
      <c r="F6485">
        <v>1</v>
      </c>
      <c r="G6485" t="s">
        <v>2593</v>
      </c>
      <c r="H6485" t="s">
        <v>2056</v>
      </c>
      <c r="I6485" t="s">
        <v>2076</v>
      </c>
      <c r="J6485" t="s">
        <v>2594</v>
      </c>
      <c r="K6485" t="s">
        <v>65</v>
      </c>
      <c r="L6485" t="s">
        <v>2058</v>
      </c>
      <c r="M6485" t="s">
        <v>2059</v>
      </c>
      <c r="N6485">
        <v>7</v>
      </c>
      <c r="O6485">
        <v>255</v>
      </c>
      <c r="P6485">
        <v>1.04</v>
      </c>
      <c r="Q6485">
        <v>24480</v>
      </c>
      <c r="R6485">
        <v>5</v>
      </c>
      <c r="S6485">
        <v>219</v>
      </c>
      <c r="T6485">
        <v>0.89</v>
      </c>
      <c r="U6485">
        <v>2</v>
      </c>
      <c r="V6485">
        <v>36</v>
      </c>
      <c r="W6485">
        <v>0.15</v>
      </c>
      <c r="X6485">
        <v>0</v>
      </c>
      <c r="Y6485">
        <v>0</v>
      </c>
      <c r="Z6485">
        <v>0</v>
      </c>
      <c r="AA6485">
        <v>0</v>
      </c>
      <c r="AB6485">
        <v>0</v>
      </c>
      <c r="AC6485">
        <v>0</v>
      </c>
      <c r="AD6485">
        <v>0</v>
      </c>
      <c r="AE6485">
        <v>0</v>
      </c>
      <c r="AF6485">
        <v>0</v>
      </c>
      <c r="AG6485" t="s">
        <v>24394</v>
      </c>
      <c r="AH6485" s="21" t="str">
        <f t="shared" si="202"/>
        <v>YM68</v>
      </c>
      <c r="AI6485" s="21">
        <v>345.36</v>
      </c>
      <c r="AJ6485" s="21">
        <f t="shared" si="203"/>
        <v>98.958333333333329</v>
      </c>
      <c r="AK6485" s="21" t="s">
        <v>2063</v>
      </c>
      <c r="AL6485" t="s">
        <v>2527</v>
      </c>
      <c r="AM6485" s="26" t="s">
        <v>38</v>
      </c>
      <c r="AN6485" t="s">
        <v>2032</v>
      </c>
    </row>
    <row r="6486" spans="1:40" ht="15" hidden="1" thickTop="1" x14ac:dyDescent="0.35">
      <c r="A6486" t="s">
        <v>24431</v>
      </c>
      <c r="B6486" t="s">
        <v>24396</v>
      </c>
      <c r="C6486" t="s">
        <v>6457</v>
      </c>
      <c r="D6486" t="s">
        <v>24397</v>
      </c>
      <c r="E6486" t="s">
        <v>2705</v>
      </c>
      <c r="F6486">
        <v>1</v>
      </c>
      <c r="G6486" t="s">
        <v>2593</v>
      </c>
      <c r="H6486" t="s">
        <v>2056</v>
      </c>
      <c r="I6486" t="s">
        <v>2076</v>
      </c>
      <c r="J6486" t="s">
        <v>2594</v>
      </c>
      <c r="K6486" t="s">
        <v>65</v>
      </c>
      <c r="L6486" t="s">
        <v>2058</v>
      </c>
      <c r="M6486" t="s">
        <v>2170</v>
      </c>
      <c r="N6486">
        <v>6</v>
      </c>
      <c r="O6486">
        <v>191</v>
      </c>
      <c r="P6486">
        <v>1.25</v>
      </c>
      <c r="Q6486">
        <v>15300</v>
      </c>
      <c r="R6486">
        <v>1</v>
      </c>
      <c r="S6486">
        <v>20</v>
      </c>
      <c r="T6486">
        <v>0.13</v>
      </c>
      <c r="U6486">
        <v>5</v>
      </c>
      <c r="V6486">
        <v>171</v>
      </c>
      <c r="W6486">
        <v>1.1200000000000001</v>
      </c>
      <c r="X6486">
        <v>0</v>
      </c>
      <c r="Y6486">
        <v>0</v>
      </c>
      <c r="Z6486">
        <v>0</v>
      </c>
      <c r="AA6486">
        <v>0</v>
      </c>
      <c r="AB6486">
        <v>0</v>
      </c>
      <c r="AC6486">
        <v>0</v>
      </c>
      <c r="AD6486">
        <v>0</v>
      </c>
      <c r="AE6486">
        <v>0</v>
      </c>
      <c r="AF6486">
        <v>0</v>
      </c>
      <c r="AG6486" t="s">
        <v>24398</v>
      </c>
      <c r="AH6486" s="21" t="str">
        <f t="shared" si="202"/>
        <v>YM68</v>
      </c>
      <c r="AI6486" s="21">
        <v>216</v>
      </c>
      <c r="AJ6486" s="21">
        <f t="shared" si="203"/>
        <v>98.751633986928098</v>
      </c>
      <c r="AK6486" s="21" t="s">
        <v>2063</v>
      </c>
      <c r="AL6486" t="s">
        <v>2527</v>
      </c>
      <c r="AM6486" s="26" t="s">
        <v>38</v>
      </c>
      <c r="AN6486" t="s">
        <v>2032</v>
      </c>
    </row>
    <row r="6487" spans="1:40" ht="15" hidden="1" thickTop="1" x14ac:dyDescent="0.35">
      <c r="A6487" t="s">
        <v>9380</v>
      </c>
      <c r="B6487" t="s">
        <v>24400</v>
      </c>
      <c r="C6487" t="s">
        <v>5584</v>
      </c>
      <c r="D6487" t="s">
        <v>24401</v>
      </c>
      <c r="E6487" t="s">
        <v>4848</v>
      </c>
      <c r="F6487">
        <v>2</v>
      </c>
      <c r="G6487" t="s">
        <v>2546</v>
      </c>
      <c r="H6487" t="s">
        <v>2510</v>
      </c>
      <c r="I6487" t="s">
        <v>2076</v>
      </c>
      <c r="J6487" t="s">
        <v>3006</v>
      </c>
      <c r="K6487" t="s">
        <v>3007</v>
      </c>
      <c r="L6487" t="s">
        <v>2058</v>
      </c>
      <c r="M6487" t="s">
        <v>2170</v>
      </c>
      <c r="N6487">
        <v>3</v>
      </c>
      <c r="O6487">
        <v>89</v>
      </c>
      <c r="P6487">
        <v>0.57999999999999996</v>
      </c>
      <c r="Q6487">
        <v>15300</v>
      </c>
      <c r="R6487">
        <v>0</v>
      </c>
      <c r="S6487">
        <v>0</v>
      </c>
      <c r="T6487">
        <v>0</v>
      </c>
      <c r="U6487">
        <v>2</v>
      </c>
      <c r="V6487">
        <v>88</v>
      </c>
      <c r="W6487">
        <v>0.57999999999999996</v>
      </c>
      <c r="X6487">
        <v>0</v>
      </c>
      <c r="Y6487">
        <v>0</v>
      </c>
      <c r="Z6487">
        <v>0</v>
      </c>
      <c r="AA6487">
        <v>1</v>
      </c>
      <c r="AB6487">
        <v>1</v>
      </c>
      <c r="AC6487">
        <v>0.01</v>
      </c>
      <c r="AD6487">
        <v>0</v>
      </c>
      <c r="AE6487">
        <v>0</v>
      </c>
      <c r="AF6487">
        <v>0</v>
      </c>
      <c r="AG6487" t="s">
        <v>24402</v>
      </c>
      <c r="AH6487" s="21" t="str">
        <f t="shared" si="202"/>
        <v>YK20</v>
      </c>
      <c r="AI6487" s="21">
        <v>216</v>
      </c>
      <c r="AJ6487" s="21">
        <f t="shared" si="203"/>
        <v>99.41830065359477</v>
      </c>
      <c r="AK6487" s="21" t="s">
        <v>2060</v>
      </c>
      <c r="AL6487" t="s">
        <v>2551</v>
      </c>
      <c r="AM6487" s="26" t="s">
        <v>38</v>
      </c>
      <c r="AN6487" t="s">
        <v>2030</v>
      </c>
    </row>
    <row r="6488" spans="1:40" ht="15" hidden="1" thickTop="1" x14ac:dyDescent="0.35">
      <c r="A6488" t="s">
        <v>24438</v>
      </c>
      <c r="B6488" t="s">
        <v>24404</v>
      </c>
      <c r="C6488" t="s">
        <v>5584</v>
      </c>
      <c r="D6488" t="s">
        <v>24405</v>
      </c>
      <c r="E6488" t="s">
        <v>4848</v>
      </c>
      <c r="F6488">
        <v>2</v>
      </c>
      <c r="G6488" t="s">
        <v>2546</v>
      </c>
      <c r="H6488" t="s">
        <v>2510</v>
      </c>
      <c r="I6488" t="s">
        <v>2076</v>
      </c>
      <c r="J6488" t="s">
        <v>3006</v>
      </c>
      <c r="K6488" t="s">
        <v>3007</v>
      </c>
      <c r="L6488" t="s">
        <v>2058</v>
      </c>
      <c r="M6488" t="s">
        <v>2170</v>
      </c>
      <c r="N6488">
        <v>5</v>
      </c>
      <c r="O6488">
        <v>200</v>
      </c>
      <c r="P6488">
        <v>1.31</v>
      </c>
      <c r="Q6488">
        <v>15300</v>
      </c>
      <c r="R6488">
        <v>0</v>
      </c>
      <c r="S6488">
        <v>0</v>
      </c>
      <c r="T6488">
        <v>0</v>
      </c>
      <c r="U6488">
        <v>5</v>
      </c>
      <c r="V6488">
        <v>200</v>
      </c>
      <c r="W6488">
        <v>1.31</v>
      </c>
      <c r="X6488">
        <v>0</v>
      </c>
      <c r="Y6488">
        <v>0</v>
      </c>
      <c r="Z6488">
        <v>0</v>
      </c>
      <c r="AA6488">
        <v>0</v>
      </c>
      <c r="AB6488">
        <v>0</v>
      </c>
      <c r="AC6488">
        <v>0</v>
      </c>
      <c r="AD6488">
        <v>0</v>
      </c>
      <c r="AE6488">
        <v>0</v>
      </c>
      <c r="AF6488">
        <v>0</v>
      </c>
      <c r="AG6488" t="s">
        <v>24406</v>
      </c>
      <c r="AH6488" s="21" t="str">
        <f t="shared" si="202"/>
        <v>YK20</v>
      </c>
      <c r="AI6488" s="21">
        <v>216</v>
      </c>
      <c r="AJ6488" s="21">
        <f t="shared" si="203"/>
        <v>98.692810457516345</v>
      </c>
      <c r="AK6488" s="21" t="s">
        <v>2063</v>
      </c>
      <c r="AL6488" t="s">
        <v>2551</v>
      </c>
      <c r="AM6488" s="26" t="s">
        <v>38</v>
      </c>
      <c r="AN6488" t="s">
        <v>2030</v>
      </c>
    </row>
    <row r="6489" spans="1:40" ht="15" hidden="1" thickTop="1" x14ac:dyDescent="0.35">
      <c r="A6489" t="s">
        <v>9384</v>
      </c>
      <c r="B6489" t="s">
        <v>24408</v>
      </c>
      <c r="C6489" t="s">
        <v>5269</v>
      </c>
      <c r="D6489" t="s">
        <v>24409</v>
      </c>
      <c r="E6489" t="s">
        <v>3058</v>
      </c>
      <c r="F6489">
        <v>2</v>
      </c>
      <c r="G6489" t="s">
        <v>2546</v>
      </c>
      <c r="H6489" t="s">
        <v>2510</v>
      </c>
      <c r="I6489" t="s">
        <v>2076</v>
      </c>
      <c r="J6489" t="s">
        <v>4675</v>
      </c>
      <c r="K6489" t="s">
        <v>3007</v>
      </c>
      <c r="L6489" t="s">
        <v>2058</v>
      </c>
      <c r="M6489" t="s">
        <v>2059</v>
      </c>
      <c r="N6489">
        <v>5</v>
      </c>
      <c r="O6489">
        <v>173</v>
      </c>
      <c r="P6489">
        <v>0.71</v>
      </c>
      <c r="Q6489">
        <v>24480</v>
      </c>
      <c r="R6489">
        <v>1</v>
      </c>
      <c r="S6489">
        <v>78</v>
      </c>
      <c r="T6489">
        <v>0.32</v>
      </c>
      <c r="U6489">
        <v>3</v>
      </c>
      <c r="V6489">
        <v>78</v>
      </c>
      <c r="W6489">
        <v>0.32</v>
      </c>
      <c r="X6489">
        <v>1</v>
      </c>
      <c r="Y6489">
        <v>17</v>
      </c>
      <c r="Z6489">
        <v>7.0000000000000007E-2</v>
      </c>
      <c r="AA6489">
        <v>0</v>
      </c>
      <c r="AB6489">
        <v>0</v>
      </c>
      <c r="AC6489">
        <v>0</v>
      </c>
      <c r="AD6489">
        <v>0</v>
      </c>
      <c r="AE6489">
        <v>0</v>
      </c>
      <c r="AF6489">
        <v>0</v>
      </c>
      <c r="AG6489" t="s">
        <v>24410</v>
      </c>
      <c r="AH6489" s="21" t="str">
        <f t="shared" si="202"/>
        <v>YK20</v>
      </c>
      <c r="AI6489" s="21">
        <v>345.36</v>
      </c>
      <c r="AJ6489" s="21">
        <f t="shared" si="203"/>
        <v>99.29330065359477</v>
      </c>
      <c r="AK6489" s="21" t="s">
        <v>2060</v>
      </c>
      <c r="AL6489" t="s">
        <v>2551</v>
      </c>
      <c r="AM6489" s="26" t="s">
        <v>38</v>
      </c>
      <c r="AN6489" t="s">
        <v>2030</v>
      </c>
    </row>
    <row r="6490" spans="1:40" ht="15" hidden="1" thickTop="1" x14ac:dyDescent="0.35">
      <c r="A6490" t="s">
        <v>24445</v>
      </c>
      <c r="B6490" t="s">
        <v>24412</v>
      </c>
      <c r="C6490" t="s">
        <v>4673</v>
      </c>
      <c r="D6490" t="s">
        <v>24413</v>
      </c>
      <c r="E6490" t="s">
        <v>3058</v>
      </c>
      <c r="F6490">
        <v>1</v>
      </c>
      <c r="G6490" t="s">
        <v>2546</v>
      </c>
      <c r="H6490" t="s">
        <v>2510</v>
      </c>
      <c r="I6490" t="s">
        <v>2076</v>
      </c>
      <c r="J6490" t="s">
        <v>4675</v>
      </c>
      <c r="K6490" t="s">
        <v>3007</v>
      </c>
      <c r="L6490" t="s">
        <v>2058</v>
      </c>
      <c r="M6490" t="s">
        <v>2170</v>
      </c>
      <c r="N6490">
        <v>7</v>
      </c>
      <c r="O6490">
        <v>103</v>
      </c>
      <c r="P6490">
        <v>0.67</v>
      </c>
      <c r="Q6490">
        <v>15300</v>
      </c>
      <c r="R6490">
        <v>2</v>
      </c>
      <c r="S6490">
        <v>34</v>
      </c>
      <c r="T6490">
        <v>0.22</v>
      </c>
      <c r="U6490">
        <v>4</v>
      </c>
      <c r="V6490">
        <v>51</v>
      </c>
      <c r="W6490">
        <v>0.33</v>
      </c>
      <c r="X6490">
        <v>1</v>
      </c>
      <c r="Y6490">
        <v>18</v>
      </c>
      <c r="Z6490">
        <v>0.12</v>
      </c>
      <c r="AA6490">
        <v>0</v>
      </c>
      <c r="AB6490">
        <v>0</v>
      </c>
      <c r="AC6490">
        <v>0</v>
      </c>
      <c r="AD6490">
        <v>0</v>
      </c>
      <c r="AE6490">
        <v>0</v>
      </c>
      <c r="AF6490">
        <v>0</v>
      </c>
      <c r="AG6490" t="s">
        <v>24414</v>
      </c>
      <c r="AH6490" s="21" t="str">
        <f t="shared" si="202"/>
        <v>YK20</v>
      </c>
      <c r="AI6490" s="21">
        <v>216</v>
      </c>
      <c r="AJ6490" s="21">
        <f t="shared" si="203"/>
        <v>99.326797385620921</v>
      </c>
      <c r="AK6490" s="21" t="s">
        <v>2060</v>
      </c>
      <c r="AL6490" t="s">
        <v>2551</v>
      </c>
      <c r="AM6490" s="26" t="s">
        <v>38</v>
      </c>
      <c r="AN6490" t="s">
        <v>2030</v>
      </c>
    </row>
    <row r="6491" spans="1:40" ht="15" hidden="1" thickTop="1" x14ac:dyDescent="0.35">
      <c r="A6491" t="s">
        <v>24449</v>
      </c>
      <c r="B6491" t="s">
        <v>24416</v>
      </c>
      <c r="C6491" t="s">
        <v>4673</v>
      </c>
      <c r="D6491" t="s">
        <v>24417</v>
      </c>
      <c r="E6491" t="s">
        <v>3058</v>
      </c>
      <c r="F6491">
        <v>1</v>
      </c>
      <c r="G6491" t="s">
        <v>2546</v>
      </c>
      <c r="H6491" t="s">
        <v>2510</v>
      </c>
      <c r="I6491" t="s">
        <v>2076</v>
      </c>
      <c r="J6491" t="s">
        <v>4675</v>
      </c>
      <c r="K6491" t="s">
        <v>3007</v>
      </c>
      <c r="L6491" t="s">
        <v>2058</v>
      </c>
      <c r="M6491" t="s">
        <v>2059</v>
      </c>
      <c r="N6491">
        <v>2</v>
      </c>
      <c r="O6491">
        <v>35</v>
      </c>
      <c r="P6491">
        <v>0.14000000000000001</v>
      </c>
      <c r="Q6491">
        <v>24480</v>
      </c>
      <c r="R6491">
        <v>0</v>
      </c>
      <c r="S6491">
        <v>0</v>
      </c>
      <c r="T6491">
        <v>0</v>
      </c>
      <c r="U6491">
        <v>2</v>
      </c>
      <c r="V6491">
        <v>35</v>
      </c>
      <c r="W6491">
        <v>0.14000000000000001</v>
      </c>
      <c r="X6491">
        <v>0</v>
      </c>
      <c r="Y6491">
        <v>0</v>
      </c>
      <c r="Z6491">
        <v>0</v>
      </c>
      <c r="AA6491">
        <v>0</v>
      </c>
      <c r="AB6491">
        <v>0</v>
      </c>
      <c r="AC6491">
        <v>0</v>
      </c>
      <c r="AD6491">
        <v>0</v>
      </c>
      <c r="AE6491">
        <v>0</v>
      </c>
      <c r="AF6491">
        <v>0</v>
      </c>
      <c r="AG6491" t="s">
        <v>24418</v>
      </c>
      <c r="AH6491" s="21" t="str">
        <f t="shared" si="202"/>
        <v>YK20</v>
      </c>
      <c r="AI6491" s="21">
        <v>345.36</v>
      </c>
      <c r="AJ6491" s="21">
        <f t="shared" si="203"/>
        <v>99.857026143790847</v>
      </c>
      <c r="AK6491" s="21" t="s">
        <v>2060</v>
      </c>
      <c r="AL6491" t="s">
        <v>2551</v>
      </c>
      <c r="AM6491" s="26" t="s">
        <v>38</v>
      </c>
      <c r="AN6491" t="s">
        <v>2031</v>
      </c>
    </row>
    <row r="6492" spans="1:40" ht="15" hidden="1" thickTop="1" x14ac:dyDescent="0.35">
      <c r="A6492" t="s">
        <v>24453</v>
      </c>
      <c r="B6492" t="s">
        <v>24420</v>
      </c>
      <c r="C6492" t="s">
        <v>4673</v>
      </c>
      <c r="D6492" t="s">
        <v>24421</v>
      </c>
      <c r="E6492" t="s">
        <v>3058</v>
      </c>
      <c r="F6492">
        <v>1</v>
      </c>
      <c r="G6492" t="s">
        <v>2546</v>
      </c>
      <c r="H6492" t="s">
        <v>2510</v>
      </c>
      <c r="I6492" t="s">
        <v>2076</v>
      </c>
      <c r="J6492" t="s">
        <v>4675</v>
      </c>
      <c r="K6492" t="s">
        <v>3007</v>
      </c>
      <c r="L6492" t="s">
        <v>2058</v>
      </c>
      <c r="M6492" t="s">
        <v>2170</v>
      </c>
      <c r="N6492">
        <v>8</v>
      </c>
      <c r="O6492">
        <v>193</v>
      </c>
      <c r="P6492">
        <v>1.26</v>
      </c>
      <c r="Q6492">
        <v>15300</v>
      </c>
      <c r="R6492">
        <v>3</v>
      </c>
      <c r="S6492">
        <v>84</v>
      </c>
      <c r="T6492">
        <v>0.55000000000000004</v>
      </c>
      <c r="U6492">
        <v>2</v>
      </c>
      <c r="V6492">
        <v>20</v>
      </c>
      <c r="W6492">
        <v>0.13</v>
      </c>
      <c r="X6492">
        <v>0</v>
      </c>
      <c r="Y6492">
        <v>0</v>
      </c>
      <c r="Z6492">
        <v>0</v>
      </c>
      <c r="AA6492">
        <v>3</v>
      </c>
      <c r="AB6492">
        <v>89</v>
      </c>
      <c r="AC6492">
        <v>0.57999999999999996</v>
      </c>
      <c r="AD6492">
        <v>0</v>
      </c>
      <c r="AE6492">
        <v>0</v>
      </c>
      <c r="AF6492">
        <v>0</v>
      </c>
      <c r="AG6492" t="s">
        <v>24422</v>
      </c>
      <c r="AH6492" s="21" t="str">
        <f t="shared" si="202"/>
        <v>YK20</v>
      </c>
      <c r="AI6492" s="21">
        <v>216</v>
      </c>
      <c r="AJ6492" s="21">
        <f t="shared" si="203"/>
        <v>98.738562091503269</v>
      </c>
      <c r="AK6492" s="21" t="s">
        <v>2063</v>
      </c>
      <c r="AL6492" t="s">
        <v>2551</v>
      </c>
      <c r="AM6492" s="26" t="s">
        <v>38</v>
      </c>
      <c r="AN6492" t="s">
        <v>2031</v>
      </c>
    </row>
    <row r="6493" spans="1:40" ht="15" hidden="1" thickTop="1" x14ac:dyDescent="0.35">
      <c r="A6493" t="s">
        <v>24457</v>
      </c>
      <c r="B6493" t="s">
        <v>24424</v>
      </c>
      <c r="C6493" t="s">
        <v>4673</v>
      </c>
      <c r="D6493" t="s">
        <v>24425</v>
      </c>
      <c r="E6493" t="s">
        <v>3058</v>
      </c>
      <c r="F6493">
        <v>1</v>
      </c>
      <c r="G6493" t="s">
        <v>2546</v>
      </c>
      <c r="H6493" t="s">
        <v>2510</v>
      </c>
      <c r="I6493" t="s">
        <v>2076</v>
      </c>
      <c r="J6493" t="s">
        <v>4675</v>
      </c>
      <c r="K6493" t="s">
        <v>3007</v>
      </c>
      <c r="L6493" t="s">
        <v>2058</v>
      </c>
      <c r="M6493" t="s">
        <v>2170</v>
      </c>
      <c r="N6493">
        <v>9</v>
      </c>
      <c r="O6493">
        <v>177</v>
      </c>
      <c r="P6493">
        <v>1.1599999999999999</v>
      </c>
      <c r="Q6493">
        <v>15300</v>
      </c>
      <c r="R6493">
        <v>8</v>
      </c>
      <c r="S6493">
        <v>159</v>
      </c>
      <c r="T6493">
        <v>1.04</v>
      </c>
      <c r="U6493">
        <v>1</v>
      </c>
      <c r="V6493">
        <v>18</v>
      </c>
      <c r="W6493">
        <v>0.12</v>
      </c>
      <c r="X6493">
        <v>0</v>
      </c>
      <c r="Y6493">
        <v>0</v>
      </c>
      <c r="Z6493">
        <v>0</v>
      </c>
      <c r="AA6493">
        <v>0</v>
      </c>
      <c r="AB6493">
        <v>0</v>
      </c>
      <c r="AC6493">
        <v>0</v>
      </c>
      <c r="AD6493">
        <v>0</v>
      </c>
      <c r="AE6493">
        <v>0</v>
      </c>
      <c r="AF6493">
        <v>0</v>
      </c>
      <c r="AG6493" t="s">
        <v>24426</v>
      </c>
      <c r="AH6493" s="21" t="str">
        <f t="shared" si="202"/>
        <v>YK20</v>
      </c>
      <c r="AI6493" s="21">
        <v>216</v>
      </c>
      <c r="AJ6493" s="21">
        <f t="shared" si="203"/>
        <v>98.843137254901961</v>
      </c>
      <c r="AK6493" s="21" t="s">
        <v>2063</v>
      </c>
      <c r="AL6493" t="s">
        <v>2551</v>
      </c>
      <c r="AM6493" s="26" t="s">
        <v>38</v>
      </c>
      <c r="AN6493" t="s">
        <v>2031</v>
      </c>
    </row>
    <row r="6494" spans="1:40" ht="15" hidden="1" thickTop="1" x14ac:dyDescent="0.35">
      <c r="A6494" t="s">
        <v>24461</v>
      </c>
      <c r="B6494" t="s">
        <v>24428</v>
      </c>
      <c r="C6494" t="s">
        <v>5269</v>
      </c>
      <c r="D6494" t="s">
        <v>24429</v>
      </c>
      <c r="E6494" t="s">
        <v>3058</v>
      </c>
      <c r="F6494">
        <v>1</v>
      </c>
      <c r="G6494" t="s">
        <v>2546</v>
      </c>
      <c r="H6494" t="s">
        <v>2510</v>
      </c>
      <c r="I6494" t="s">
        <v>2076</v>
      </c>
      <c r="J6494" t="s">
        <v>4675</v>
      </c>
      <c r="K6494" t="s">
        <v>3007</v>
      </c>
      <c r="L6494" t="s">
        <v>2058</v>
      </c>
      <c r="M6494" t="s">
        <v>2170</v>
      </c>
      <c r="N6494">
        <v>9</v>
      </c>
      <c r="O6494">
        <v>307</v>
      </c>
      <c r="P6494">
        <v>2.0099999999999998</v>
      </c>
      <c r="Q6494">
        <v>15300</v>
      </c>
      <c r="R6494">
        <v>5</v>
      </c>
      <c r="S6494">
        <v>137</v>
      </c>
      <c r="T6494">
        <v>0.9</v>
      </c>
      <c r="U6494">
        <v>4</v>
      </c>
      <c r="V6494">
        <v>170</v>
      </c>
      <c r="W6494">
        <v>1.1100000000000001</v>
      </c>
      <c r="X6494">
        <v>0</v>
      </c>
      <c r="Y6494">
        <v>0</v>
      </c>
      <c r="Z6494">
        <v>0</v>
      </c>
      <c r="AA6494">
        <v>0</v>
      </c>
      <c r="AB6494">
        <v>0</v>
      </c>
      <c r="AC6494">
        <v>0</v>
      </c>
      <c r="AD6494">
        <v>0</v>
      </c>
      <c r="AE6494">
        <v>0</v>
      </c>
      <c r="AF6494">
        <v>0</v>
      </c>
      <c r="AG6494" t="s">
        <v>24430</v>
      </c>
      <c r="AH6494" s="21" t="str">
        <f t="shared" si="202"/>
        <v>YK20</v>
      </c>
      <c r="AI6494" s="21">
        <v>216</v>
      </c>
      <c r="AJ6494" s="21">
        <f t="shared" si="203"/>
        <v>97.993464052287578</v>
      </c>
      <c r="AK6494" s="21" t="s">
        <v>2063</v>
      </c>
      <c r="AL6494" t="s">
        <v>2551</v>
      </c>
      <c r="AM6494" s="26" t="s">
        <v>38</v>
      </c>
      <c r="AN6494" t="s">
        <v>2031</v>
      </c>
    </row>
    <row r="6495" spans="1:40" ht="15" hidden="1" thickTop="1" x14ac:dyDescent="0.35">
      <c r="A6495" t="s">
        <v>24465</v>
      </c>
      <c r="B6495" t="s">
        <v>24432</v>
      </c>
      <c r="C6495" t="s">
        <v>5269</v>
      </c>
      <c r="D6495" t="s">
        <v>24433</v>
      </c>
      <c r="E6495" t="s">
        <v>3058</v>
      </c>
      <c r="F6495">
        <v>1</v>
      </c>
      <c r="G6495" t="s">
        <v>2546</v>
      </c>
      <c r="H6495" t="s">
        <v>2510</v>
      </c>
      <c r="I6495" t="s">
        <v>2076</v>
      </c>
      <c r="J6495" t="s">
        <v>4675</v>
      </c>
      <c r="K6495" t="s">
        <v>3007</v>
      </c>
      <c r="L6495" t="s">
        <v>2058</v>
      </c>
      <c r="M6495" t="s">
        <v>2170</v>
      </c>
      <c r="N6495">
        <v>4</v>
      </c>
      <c r="O6495">
        <v>104</v>
      </c>
      <c r="P6495">
        <v>0.68</v>
      </c>
      <c r="Q6495">
        <v>15300</v>
      </c>
      <c r="R6495">
        <v>1</v>
      </c>
      <c r="S6495">
        <v>19</v>
      </c>
      <c r="T6495">
        <v>0.12</v>
      </c>
      <c r="U6495">
        <v>3</v>
      </c>
      <c r="V6495">
        <v>85</v>
      </c>
      <c r="W6495">
        <v>0.56000000000000005</v>
      </c>
      <c r="X6495">
        <v>0</v>
      </c>
      <c r="Y6495">
        <v>0</v>
      </c>
      <c r="Z6495">
        <v>0</v>
      </c>
      <c r="AA6495">
        <v>0</v>
      </c>
      <c r="AB6495">
        <v>0</v>
      </c>
      <c r="AC6495">
        <v>0</v>
      </c>
      <c r="AD6495">
        <v>0</v>
      </c>
      <c r="AE6495">
        <v>0</v>
      </c>
      <c r="AF6495">
        <v>0</v>
      </c>
      <c r="AG6495" t="s">
        <v>24434</v>
      </c>
      <c r="AH6495" s="21" t="str">
        <f t="shared" si="202"/>
        <v>YK20</v>
      </c>
      <c r="AI6495" s="21">
        <v>216</v>
      </c>
      <c r="AJ6495" s="21">
        <f t="shared" si="203"/>
        <v>99.320261437908499</v>
      </c>
      <c r="AK6495" s="21" t="s">
        <v>2060</v>
      </c>
      <c r="AL6495" t="s">
        <v>2551</v>
      </c>
      <c r="AM6495" s="26" t="s">
        <v>38</v>
      </c>
      <c r="AN6495" t="s">
        <v>2029</v>
      </c>
    </row>
    <row r="6496" spans="1:40" ht="15" hidden="1" thickTop="1" x14ac:dyDescent="0.35">
      <c r="A6496" t="s">
        <v>24469</v>
      </c>
      <c r="B6496" t="s">
        <v>24435</v>
      </c>
      <c r="C6496" t="s">
        <v>5223</v>
      </c>
      <c r="D6496" t="s">
        <v>24436</v>
      </c>
      <c r="E6496" t="s">
        <v>2705</v>
      </c>
      <c r="F6496">
        <v>1</v>
      </c>
      <c r="G6496" t="s">
        <v>2593</v>
      </c>
      <c r="H6496" t="s">
        <v>2056</v>
      </c>
      <c r="I6496" t="s">
        <v>2076</v>
      </c>
      <c r="J6496" t="s">
        <v>2594</v>
      </c>
      <c r="K6496" t="s">
        <v>65</v>
      </c>
      <c r="L6496" t="s">
        <v>2058</v>
      </c>
      <c r="M6496" t="s">
        <v>2170</v>
      </c>
      <c r="N6496">
        <v>4</v>
      </c>
      <c r="O6496">
        <v>55</v>
      </c>
      <c r="P6496">
        <v>0.36</v>
      </c>
      <c r="Q6496">
        <v>15300</v>
      </c>
      <c r="R6496">
        <v>4</v>
      </c>
      <c r="S6496">
        <v>55</v>
      </c>
      <c r="T6496">
        <v>0.36</v>
      </c>
      <c r="U6496">
        <v>0</v>
      </c>
      <c r="V6496">
        <v>0</v>
      </c>
      <c r="W6496">
        <v>0</v>
      </c>
      <c r="X6496">
        <v>0</v>
      </c>
      <c r="Y6496">
        <v>0</v>
      </c>
      <c r="Z6496">
        <v>0</v>
      </c>
      <c r="AA6496">
        <v>0</v>
      </c>
      <c r="AB6496">
        <v>0</v>
      </c>
      <c r="AC6496">
        <v>0</v>
      </c>
      <c r="AD6496">
        <v>0</v>
      </c>
      <c r="AE6496">
        <v>0</v>
      </c>
      <c r="AF6496">
        <v>0</v>
      </c>
      <c r="AG6496" t="s">
        <v>24437</v>
      </c>
      <c r="AH6496" s="21" t="str">
        <f t="shared" si="202"/>
        <v>YM68</v>
      </c>
      <c r="AI6496" s="21">
        <v>216</v>
      </c>
      <c r="AJ6496" s="21">
        <f t="shared" si="203"/>
        <v>99.640522875816998</v>
      </c>
      <c r="AK6496" s="21" t="s">
        <v>2060</v>
      </c>
      <c r="AL6496" t="s">
        <v>2527</v>
      </c>
      <c r="AM6496" s="26" t="s">
        <v>38</v>
      </c>
      <c r="AN6496" t="s">
        <v>2031</v>
      </c>
    </row>
    <row r="6497" spans="1:40" ht="15" hidden="1" thickTop="1" x14ac:dyDescent="0.35">
      <c r="A6497" t="s">
        <v>24473</v>
      </c>
      <c r="B6497" t="s">
        <v>24439</v>
      </c>
      <c r="C6497" t="s">
        <v>5223</v>
      </c>
      <c r="D6497" t="s">
        <v>24440</v>
      </c>
      <c r="E6497" t="s">
        <v>2705</v>
      </c>
      <c r="F6497">
        <v>1</v>
      </c>
      <c r="G6497" t="s">
        <v>2593</v>
      </c>
      <c r="H6497" t="s">
        <v>2056</v>
      </c>
      <c r="I6497" t="s">
        <v>2076</v>
      </c>
      <c r="J6497" t="s">
        <v>2594</v>
      </c>
      <c r="K6497" t="s">
        <v>65</v>
      </c>
      <c r="L6497" t="s">
        <v>2058</v>
      </c>
      <c r="M6497" t="s">
        <v>2059</v>
      </c>
      <c r="N6497">
        <v>2</v>
      </c>
      <c r="O6497">
        <v>53</v>
      </c>
      <c r="P6497">
        <v>0.22</v>
      </c>
      <c r="Q6497">
        <v>24480</v>
      </c>
      <c r="R6497">
        <v>0</v>
      </c>
      <c r="S6497">
        <v>0</v>
      </c>
      <c r="T6497">
        <v>0</v>
      </c>
      <c r="U6497">
        <v>2</v>
      </c>
      <c r="V6497">
        <v>53</v>
      </c>
      <c r="W6497">
        <v>0.22</v>
      </c>
      <c r="X6497">
        <v>0</v>
      </c>
      <c r="Y6497">
        <v>0</v>
      </c>
      <c r="Z6497">
        <v>0</v>
      </c>
      <c r="AA6497">
        <v>0</v>
      </c>
      <c r="AB6497">
        <v>0</v>
      </c>
      <c r="AC6497">
        <v>0</v>
      </c>
      <c r="AD6497">
        <v>0</v>
      </c>
      <c r="AE6497">
        <v>0</v>
      </c>
      <c r="AF6497">
        <v>0</v>
      </c>
      <c r="AG6497" t="s">
        <v>24441</v>
      </c>
      <c r="AH6497" s="21" t="str">
        <f t="shared" si="202"/>
        <v>YM68</v>
      </c>
      <c r="AI6497" s="21">
        <v>345.36</v>
      </c>
      <c r="AJ6497" s="21">
        <f t="shared" si="203"/>
        <v>99.783496732026137</v>
      </c>
      <c r="AK6497" s="21" t="s">
        <v>2060</v>
      </c>
      <c r="AL6497" t="s">
        <v>2527</v>
      </c>
      <c r="AM6497" s="26" t="s">
        <v>38</v>
      </c>
      <c r="AN6497" t="s">
        <v>2030</v>
      </c>
    </row>
    <row r="6498" spans="1:40" ht="15" hidden="1" thickTop="1" x14ac:dyDescent="0.35">
      <c r="A6498" t="s">
        <v>24477</v>
      </c>
      <c r="B6498" t="s">
        <v>24442</v>
      </c>
      <c r="C6498" t="s">
        <v>5447</v>
      </c>
      <c r="D6498" t="s">
        <v>24443</v>
      </c>
      <c r="E6498" t="s">
        <v>2705</v>
      </c>
      <c r="F6498">
        <v>1</v>
      </c>
      <c r="G6498" t="s">
        <v>2593</v>
      </c>
      <c r="H6498" t="s">
        <v>2056</v>
      </c>
      <c r="I6498" t="s">
        <v>2076</v>
      </c>
      <c r="J6498" t="s">
        <v>2594</v>
      </c>
      <c r="K6498" t="s">
        <v>65</v>
      </c>
      <c r="L6498" t="s">
        <v>2058</v>
      </c>
      <c r="M6498" t="s">
        <v>2059</v>
      </c>
      <c r="N6498">
        <v>5</v>
      </c>
      <c r="O6498">
        <v>186</v>
      </c>
      <c r="P6498">
        <v>0.76</v>
      </c>
      <c r="Q6498">
        <v>24480</v>
      </c>
      <c r="R6498">
        <v>4</v>
      </c>
      <c r="S6498">
        <v>132</v>
      </c>
      <c r="T6498">
        <v>0.54</v>
      </c>
      <c r="U6498">
        <v>1</v>
      </c>
      <c r="V6498">
        <v>54</v>
      </c>
      <c r="W6498">
        <v>0.22</v>
      </c>
      <c r="X6498">
        <v>0</v>
      </c>
      <c r="Y6498">
        <v>0</v>
      </c>
      <c r="Z6498">
        <v>0</v>
      </c>
      <c r="AA6498">
        <v>0</v>
      </c>
      <c r="AB6498">
        <v>0</v>
      </c>
      <c r="AC6498">
        <v>0</v>
      </c>
      <c r="AD6498">
        <v>0</v>
      </c>
      <c r="AE6498">
        <v>0</v>
      </c>
      <c r="AF6498">
        <v>0</v>
      </c>
      <c r="AG6498" t="s">
        <v>24444</v>
      </c>
      <c r="AH6498" s="21" t="str">
        <f t="shared" si="202"/>
        <v>YM68</v>
      </c>
      <c r="AI6498" s="21">
        <v>345.36</v>
      </c>
      <c r="AJ6498" s="21">
        <f t="shared" si="203"/>
        <v>99.240196078431367</v>
      </c>
      <c r="AK6498" s="21" t="s">
        <v>2060</v>
      </c>
      <c r="AL6498" t="s">
        <v>2527</v>
      </c>
      <c r="AM6498" s="26" t="s">
        <v>38</v>
      </c>
      <c r="AN6498" t="s">
        <v>2033</v>
      </c>
    </row>
    <row r="6499" spans="1:40" ht="15" hidden="1" thickTop="1" x14ac:dyDescent="0.35">
      <c r="A6499" t="s">
        <v>9404</v>
      </c>
      <c r="B6499" t="s">
        <v>24446</v>
      </c>
      <c r="C6499" t="s">
        <v>2849</v>
      </c>
      <c r="D6499" t="s">
        <v>24447</v>
      </c>
      <c r="E6499" t="s">
        <v>2705</v>
      </c>
      <c r="F6499">
        <v>1</v>
      </c>
      <c r="G6499" t="s">
        <v>2593</v>
      </c>
      <c r="H6499" t="s">
        <v>2056</v>
      </c>
      <c r="I6499" t="s">
        <v>2076</v>
      </c>
      <c r="J6499" t="s">
        <v>2594</v>
      </c>
      <c r="K6499" t="s">
        <v>65</v>
      </c>
      <c r="L6499" t="s">
        <v>2058</v>
      </c>
      <c r="M6499" t="s">
        <v>2170</v>
      </c>
      <c r="N6499">
        <v>0</v>
      </c>
      <c r="O6499">
        <v>0</v>
      </c>
      <c r="P6499">
        <v>0</v>
      </c>
      <c r="Q6499">
        <v>15300</v>
      </c>
      <c r="R6499">
        <v>0</v>
      </c>
      <c r="S6499">
        <v>0</v>
      </c>
      <c r="T6499">
        <v>0</v>
      </c>
      <c r="U6499">
        <v>0</v>
      </c>
      <c r="V6499">
        <v>0</v>
      </c>
      <c r="W6499">
        <v>0</v>
      </c>
      <c r="X6499">
        <v>0</v>
      </c>
      <c r="Y6499">
        <v>0</v>
      </c>
      <c r="Z6499">
        <v>0</v>
      </c>
      <c r="AA6499">
        <v>0</v>
      </c>
      <c r="AB6499">
        <v>0</v>
      </c>
      <c r="AC6499">
        <v>0</v>
      </c>
      <c r="AD6499">
        <v>0</v>
      </c>
      <c r="AE6499">
        <v>0</v>
      </c>
      <c r="AF6499">
        <v>0</v>
      </c>
      <c r="AG6499" t="s">
        <v>24448</v>
      </c>
      <c r="AH6499" s="21" t="str">
        <f t="shared" si="202"/>
        <v>YM68</v>
      </c>
      <c r="AI6499" s="21">
        <v>216</v>
      </c>
      <c r="AJ6499" s="21">
        <f t="shared" si="203"/>
        <v>100</v>
      </c>
      <c r="AK6499" s="21" t="s">
        <v>2060</v>
      </c>
      <c r="AL6499" t="s">
        <v>2527</v>
      </c>
      <c r="AM6499" s="26" t="s">
        <v>38</v>
      </c>
      <c r="AN6499" t="s">
        <v>2030</v>
      </c>
    </row>
    <row r="6500" spans="1:40" ht="15" hidden="1" thickTop="1" x14ac:dyDescent="0.35">
      <c r="A6500" t="s">
        <v>24484</v>
      </c>
      <c r="B6500" t="s">
        <v>24450</v>
      </c>
      <c r="C6500" t="s">
        <v>2849</v>
      </c>
      <c r="D6500" t="s">
        <v>24451</v>
      </c>
      <c r="E6500" t="s">
        <v>2705</v>
      </c>
      <c r="F6500">
        <v>1</v>
      </c>
      <c r="G6500" t="s">
        <v>2593</v>
      </c>
      <c r="H6500" t="s">
        <v>2056</v>
      </c>
      <c r="I6500" t="s">
        <v>2076</v>
      </c>
      <c r="J6500" t="s">
        <v>2594</v>
      </c>
      <c r="K6500" t="s">
        <v>65</v>
      </c>
      <c r="L6500" t="s">
        <v>2058</v>
      </c>
      <c r="M6500" t="s">
        <v>5179</v>
      </c>
      <c r="N6500">
        <v>3</v>
      </c>
      <c r="O6500">
        <v>108</v>
      </c>
      <c r="P6500">
        <v>0.59</v>
      </c>
      <c r="Q6500">
        <v>18360</v>
      </c>
      <c r="R6500">
        <v>0</v>
      </c>
      <c r="S6500">
        <v>0</v>
      </c>
      <c r="T6500">
        <v>0</v>
      </c>
      <c r="U6500">
        <v>3</v>
      </c>
      <c r="V6500">
        <v>108</v>
      </c>
      <c r="W6500">
        <v>0.59</v>
      </c>
      <c r="X6500">
        <v>0</v>
      </c>
      <c r="Y6500">
        <v>0</v>
      </c>
      <c r="Z6500">
        <v>0</v>
      </c>
      <c r="AA6500">
        <v>0</v>
      </c>
      <c r="AB6500">
        <v>0</v>
      </c>
      <c r="AC6500">
        <v>0</v>
      </c>
      <c r="AD6500">
        <v>0</v>
      </c>
      <c r="AE6500">
        <v>0</v>
      </c>
      <c r="AF6500">
        <v>0</v>
      </c>
      <c r="AG6500" t="s">
        <v>24452</v>
      </c>
      <c r="AH6500" s="21" t="str">
        <f t="shared" si="202"/>
        <v>YM68</v>
      </c>
      <c r="AI6500" s="21">
        <v>258.95999999999998</v>
      </c>
      <c r="AJ6500" s="21">
        <f t="shared" si="203"/>
        <v>99.411764705882348</v>
      </c>
      <c r="AK6500" s="21" t="s">
        <v>2060</v>
      </c>
      <c r="AL6500" t="s">
        <v>2527</v>
      </c>
      <c r="AM6500" s="26" t="s">
        <v>38</v>
      </c>
      <c r="AN6500" t="s">
        <v>2032</v>
      </c>
    </row>
    <row r="6501" spans="1:40" ht="15" hidden="1" thickTop="1" x14ac:dyDescent="0.35">
      <c r="A6501" t="s">
        <v>24488</v>
      </c>
      <c r="B6501" t="s">
        <v>24454</v>
      </c>
      <c r="C6501" t="s">
        <v>2849</v>
      </c>
      <c r="D6501" t="s">
        <v>24455</v>
      </c>
      <c r="E6501" t="s">
        <v>2705</v>
      </c>
      <c r="F6501">
        <v>1</v>
      </c>
      <c r="G6501" t="s">
        <v>2593</v>
      </c>
      <c r="H6501" t="s">
        <v>2056</v>
      </c>
      <c r="I6501" t="s">
        <v>2076</v>
      </c>
      <c r="J6501" t="s">
        <v>2594</v>
      </c>
      <c r="K6501" t="s">
        <v>65</v>
      </c>
      <c r="L6501" t="s">
        <v>2058</v>
      </c>
      <c r="M6501" t="s">
        <v>2170</v>
      </c>
      <c r="N6501">
        <v>1</v>
      </c>
      <c r="O6501">
        <v>32</v>
      </c>
      <c r="P6501">
        <v>0.21</v>
      </c>
      <c r="Q6501">
        <v>15300</v>
      </c>
      <c r="R6501">
        <v>0</v>
      </c>
      <c r="S6501">
        <v>0</v>
      </c>
      <c r="T6501">
        <v>0</v>
      </c>
      <c r="U6501">
        <v>1</v>
      </c>
      <c r="V6501">
        <v>32</v>
      </c>
      <c r="W6501">
        <v>0.21</v>
      </c>
      <c r="X6501">
        <v>0</v>
      </c>
      <c r="Y6501">
        <v>0</v>
      </c>
      <c r="Z6501">
        <v>0</v>
      </c>
      <c r="AA6501">
        <v>0</v>
      </c>
      <c r="AB6501">
        <v>0</v>
      </c>
      <c r="AC6501">
        <v>0</v>
      </c>
      <c r="AD6501">
        <v>0</v>
      </c>
      <c r="AE6501">
        <v>0</v>
      </c>
      <c r="AF6501">
        <v>0</v>
      </c>
      <c r="AG6501" t="s">
        <v>24456</v>
      </c>
      <c r="AH6501" s="21" t="str">
        <f t="shared" si="202"/>
        <v>YM68</v>
      </c>
      <c r="AI6501" s="21">
        <v>216</v>
      </c>
      <c r="AJ6501" s="21">
        <f t="shared" si="203"/>
        <v>99.790849673202615</v>
      </c>
      <c r="AK6501" s="21" t="s">
        <v>2060</v>
      </c>
      <c r="AL6501" t="s">
        <v>2527</v>
      </c>
      <c r="AM6501" s="26" t="s">
        <v>38</v>
      </c>
      <c r="AN6501" t="s">
        <v>2030</v>
      </c>
    </row>
    <row r="6502" spans="1:40" ht="15" hidden="1" thickTop="1" x14ac:dyDescent="0.35">
      <c r="A6502" t="s">
        <v>24492</v>
      </c>
      <c r="B6502" t="s">
        <v>24458</v>
      </c>
      <c r="C6502" t="s">
        <v>5447</v>
      </c>
      <c r="D6502" t="s">
        <v>24459</v>
      </c>
      <c r="E6502" t="s">
        <v>2705</v>
      </c>
      <c r="F6502">
        <v>1</v>
      </c>
      <c r="G6502" t="s">
        <v>2593</v>
      </c>
      <c r="H6502" t="s">
        <v>2056</v>
      </c>
      <c r="I6502" t="s">
        <v>2076</v>
      </c>
      <c r="J6502" t="s">
        <v>2594</v>
      </c>
      <c r="K6502" t="s">
        <v>65</v>
      </c>
      <c r="L6502" t="s">
        <v>2058</v>
      </c>
      <c r="M6502" t="s">
        <v>2059</v>
      </c>
      <c r="N6502">
        <v>1</v>
      </c>
      <c r="O6502">
        <v>26</v>
      </c>
      <c r="P6502">
        <v>0.11</v>
      </c>
      <c r="Q6502">
        <v>24480</v>
      </c>
      <c r="R6502">
        <v>0</v>
      </c>
      <c r="S6502">
        <v>0</v>
      </c>
      <c r="T6502">
        <v>0</v>
      </c>
      <c r="U6502">
        <v>1</v>
      </c>
      <c r="V6502">
        <v>26</v>
      </c>
      <c r="W6502">
        <v>0.11</v>
      </c>
      <c r="X6502">
        <v>0</v>
      </c>
      <c r="Y6502">
        <v>0</v>
      </c>
      <c r="Z6502">
        <v>0</v>
      </c>
      <c r="AA6502">
        <v>0</v>
      </c>
      <c r="AB6502">
        <v>0</v>
      </c>
      <c r="AC6502">
        <v>0</v>
      </c>
      <c r="AD6502">
        <v>0</v>
      </c>
      <c r="AE6502">
        <v>0</v>
      </c>
      <c r="AF6502">
        <v>0</v>
      </c>
      <c r="AG6502" t="s">
        <v>24460</v>
      </c>
      <c r="AH6502" s="21" t="str">
        <f t="shared" si="202"/>
        <v>YM68</v>
      </c>
      <c r="AI6502" s="21">
        <v>345.36</v>
      </c>
      <c r="AJ6502" s="21">
        <f t="shared" si="203"/>
        <v>99.893790849673209</v>
      </c>
      <c r="AK6502" s="21" t="s">
        <v>2060</v>
      </c>
      <c r="AL6502" t="s">
        <v>2527</v>
      </c>
      <c r="AM6502" s="26" t="s">
        <v>38</v>
      </c>
      <c r="AN6502" t="s">
        <v>2030</v>
      </c>
    </row>
    <row r="6503" spans="1:40" ht="15" hidden="1" thickTop="1" x14ac:dyDescent="0.35">
      <c r="A6503" t="s">
        <v>24496</v>
      </c>
      <c r="B6503" t="s">
        <v>24462</v>
      </c>
      <c r="C6503" t="s">
        <v>2904</v>
      </c>
      <c r="D6503" t="s">
        <v>24463</v>
      </c>
      <c r="E6503" t="s">
        <v>2705</v>
      </c>
      <c r="F6503">
        <v>1</v>
      </c>
      <c r="G6503" t="s">
        <v>2593</v>
      </c>
      <c r="H6503" t="s">
        <v>2056</v>
      </c>
      <c r="I6503" t="s">
        <v>2076</v>
      </c>
      <c r="J6503" t="s">
        <v>2594</v>
      </c>
      <c r="K6503" t="s">
        <v>65</v>
      </c>
      <c r="L6503" t="s">
        <v>2058</v>
      </c>
      <c r="M6503" t="s">
        <v>2059</v>
      </c>
      <c r="N6503">
        <v>4</v>
      </c>
      <c r="O6503">
        <v>103</v>
      </c>
      <c r="P6503">
        <v>0.42</v>
      </c>
      <c r="Q6503">
        <v>24480</v>
      </c>
      <c r="R6503">
        <v>1</v>
      </c>
      <c r="S6503">
        <v>23</v>
      </c>
      <c r="T6503">
        <v>0.09</v>
      </c>
      <c r="U6503">
        <v>3</v>
      </c>
      <c r="V6503">
        <v>80</v>
      </c>
      <c r="W6503">
        <v>0.33</v>
      </c>
      <c r="X6503">
        <v>0</v>
      </c>
      <c r="Y6503">
        <v>0</v>
      </c>
      <c r="Z6503">
        <v>0</v>
      </c>
      <c r="AA6503">
        <v>0</v>
      </c>
      <c r="AB6503">
        <v>0</v>
      </c>
      <c r="AC6503">
        <v>0</v>
      </c>
      <c r="AD6503">
        <v>0</v>
      </c>
      <c r="AE6503">
        <v>0</v>
      </c>
      <c r="AF6503">
        <v>0</v>
      </c>
      <c r="AG6503" t="s">
        <v>24464</v>
      </c>
      <c r="AH6503" s="21" t="str">
        <f t="shared" si="202"/>
        <v>YM68</v>
      </c>
      <c r="AI6503" s="21">
        <v>345.36</v>
      </c>
      <c r="AJ6503" s="21">
        <f t="shared" si="203"/>
        <v>99.579248366013076</v>
      </c>
      <c r="AK6503" s="21" t="s">
        <v>2060</v>
      </c>
      <c r="AL6503" t="s">
        <v>2527</v>
      </c>
      <c r="AM6503" s="26" t="s">
        <v>38</v>
      </c>
      <c r="AN6503" t="s">
        <v>2030</v>
      </c>
    </row>
    <row r="6504" spans="1:40" ht="15" hidden="1" thickTop="1" x14ac:dyDescent="0.35">
      <c r="A6504" t="s">
        <v>24500</v>
      </c>
      <c r="B6504" t="s">
        <v>24466</v>
      </c>
      <c r="C6504" t="s">
        <v>2644</v>
      </c>
      <c r="D6504" t="s">
        <v>24467</v>
      </c>
      <c r="E6504" t="s">
        <v>2646</v>
      </c>
      <c r="F6504">
        <v>1</v>
      </c>
      <c r="G6504" t="s">
        <v>2600</v>
      </c>
      <c r="H6504" t="s">
        <v>2577</v>
      </c>
      <c r="I6504" t="s">
        <v>2076</v>
      </c>
      <c r="J6504" t="s">
        <v>2647</v>
      </c>
      <c r="K6504" t="s">
        <v>2602</v>
      </c>
      <c r="L6504" t="s">
        <v>2058</v>
      </c>
      <c r="M6504" t="s">
        <v>2170</v>
      </c>
      <c r="N6504">
        <v>5</v>
      </c>
      <c r="O6504">
        <v>95</v>
      </c>
      <c r="P6504">
        <v>0.62</v>
      </c>
      <c r="Q6504">
        <v>15300</v>
      </c>
      <c r="R6504">
        <v>2</v>
      </c>
      <c r="S6504">
        <v>29</v>
      </c>
      <c r="T6504">
        <v>0.19</v>
      </c>
      <c r="U6504">
        <v>3</v>
      </c>
      <c r="V6504">
        <v>66</v>
      </c>
      <c r="W6504">
        <v>0.43</v>
      </c>
      <c r="X6504">
        <v>0</v>
      </c>
      <c r="Y6504">
        <v>0</v>
      </c>
      <c r="Z6504">
        <v>0</v>
      </c>
      <c r="AA6504">
        <v>0</v>
      </c>
      <c r="AB6504">
        <v>0</v>
      </c>
      <c r="AC6504">
        <v>0</v>
      </c>
      <c r="AD6504">
        <v>0</v>
      </c>
      <c r="AE6504">
        <v>0</v>
      </c>
      <c r="AF6504">
        <v>0</v>
      </c>
      <c r="AG6504" t="s">
        <v>24468</v>
      </c>
      <c r="AH6504" s="21" t="str">
        <f t="shared" si="202"/>
        <v>YM68</v>
      </c>
      <c r="AI6504" s="21">
        <v>216</v>
      </c>
      <c r="AJ6504" s="21">
        <f t="shared" si="203"/>
        <v>99.379084967320267</v>
      </c>
      <c r="AK6504" s="21" t="s">
        <v>2060</v>
      </c>
      <c r="AL6504" t="s">
        <v>2551</v>
      </c>
      <c r="AM6504" s="26" t="s">
        <v>38</v>
      </c>
      <c r="AN6504" t="s">
        <v>2032</v>
      </c>
    </row>
    <row r="6505" spans="1:40" ht="15" hidden="1" thickTop="1" x14ac:dyDescent="0.35">
      <c r="A6505" t="s">
        <v>24504</v>
      </c>
      <c r="B6505" t="s">
        <v>24470</v>
      </c>
      <c r="C6505" t="s">
        <v>5928</v>
      </c>
      <c r="D6505" t="s">
        <v>24471</v>
      </c>
      <c r="E6505" t="s">
        <v>2646</v>
      </c>
      <c r="F6505">
        <v>1</v>
      </c>
      <c r="G6505" t="s">
        <v>2600</v>
      </c>
      <c r="H6505" t="s">
        <v>2577</v>
      </c>
      <c r="I6505" t="s">
        <v>2076</v>
      </c>
      <c r="J6505" t="s">
        <v>2647</v>
      </c>
      <c r="K6505" t="s">
        <v>2602</v>
      </c>
      <c r="L6505" t="s">
        <v>2058</v>
      </c>
      <c r="M6505" t="s">
        <v>2310</v>
      </c>
      <c r="N6505">
        <v>4</v>
      </c>
      <c r="O6505">
        <v>103</v>
      </c>
      <c r="P6505">
        <v>0.63</v>
      </c>
      <c r="Q6505">
        <v>16320</v>
      </c>
      <c r="R6505">
        <v>2</v>
      </c>
      <c r="S6505">
        <v>70</v>
      </c>
      <c r="T6505">
        <v>0.43</v>
      </c>
      <c r="U6505">
        <v>2</v>
      </c>
      <c r="V6505">
        <v>33</v>
      </c>
      <c r="W6505">
        <v>0.2</v>
      </c>
      <c r="X6505">
        <v>0</v>
      </c>
      <c r="Y6505">
        <v>0</v>
      </c>
      <c r="Z6505">
        <v>0</v>
      </c>
      <c r="AA6505">
        <v>0</v>
      </c>
      <c r="AB6505">
        <v>0</v>
      </c>
      <c r="AC6505">
        <v>0</v>
      </c>
      <c r="AD6505">
        <v>0</v>
      </c>
      <c r="AE6505">
        <v>0</v>
      </c>
      <c r="AF6505">
        <v>0</v>
      </c>
      <c r="AG6505" t="s">
        <v>24472</v>
      </c>
      <c r="AH6505" s="21" t="str">
        <f t="shared" si="202"/>
        <v>YM68</v>
      </c>
      <c r="AI6505" s="21">
        <v>230.39999999999998</v>
      </c>
      <c r="AJ6505" s="21">
        <f t="shared" si="203"/>
        <v>99.368872549019613</v>
      </c>
      <c r="AK6505" s="21" t="s">
        <v>2060</v>
      </c>
      <c r="AL6505" t="s">
        <v>2551</v>
      </c>
      <c r="AM6505" s="26" t="s">
        <v>38</v>
      </c>
      <c r="AN6505" t="s">
        <v>2033</v>
      </c>
    </row>
    <row r="6506" spans="1:40" ht="15" hidden="1" thickTop="1" x14ac:dyDescent="0.35">
      <c r="A6506" t="s">
        <v>24508</v>
      </c>
      <c r="B6506" t="s">
        <v>24474</v>
      </c>
      <c r="C6506" t="s">
        <v>4118</v>
      </c>
      <c r="D6506" t="s">
        <v>24475</v>
      </c>
      <c r="E6506" t="s">
        <v>2646</v>
      </c>
      <c r="F6506">
        <v>1</v>
      </c>
      <c r="G6506" t="s">
        <v>2600</v>
      </c>
      <c r="H6506" t="s">
        <v>2577</v>
      </c>
      <c r="I6506" t="s">
        <v>2076</v>
      </c>
      <c r="J6506" t="s">
        <v>2647</v>
      </c>
      <c r="K6506" t="s">
        <v>2602</v>
      </c>
      <c r="L6506" t="s">
        <v>2058</v>
      </c>
      <c r="M6506" t="s">
        <v>2170</v>
      </c>
      <c r="N6506">
        <v>8</v>
      </c>
      <c r="O6506">
        <v>208</v>
      </c>
      <c r="P6506">
        <v>1.36</v>
      </c>
      <c r="Q6506">
        <v>15300</v>
      </c>
      <c r="R6506">
        <v>2</v>
      </c>
      <c r="S6506">
        <v>66</v>
      </c>
      <c r="T6506">
        <v>0.43</v>
      </c>
      <c r="U6506">
        <v>5</v>
      </c>
      <c r="V6506">
        <v>122</v>
      </c>
      <c r="W6506">
        <v>0.8</v>
      </c>
      <c r="X6506">
        <v>1</v>
      </c>
      <c r="Y6506">
        <v>20</v>
      </c>
      <c r="Z6506">
        <v>0.13</v>
      </c>
      <c r="AA6506">
        <v>0</v>
      </c>
      <c r="AB6506">
        <v>0</v>
      </c>
      <c r="AC6506">
        <v>0</v>
      </c>
      <c r="AD6506">
        <v>0</v>
      </c>
      <c r="AE6506">
        <v>0</v>
      </c>
      <c r="AF6506">
        <v>0</v>
      </c>
      <c r="AG6506" t="s">
        <v>24476</v>
      </c>
      <c r="AH6506" s="21" t="str">
        <f t="shared" si="202"/>
        <v>YM68</v>
      </c>
      <c r="AI6506" s="21">
        <v>216</v>
      </c>
      <c r="AJ6506" s="21">
        <f t="shared" si="203"/>
        <v>98.640522875816998</v>
      </c>
      <c r="AK6506" s="21" t="s">
        <v>2063</v>
      </c>
      <c r="AL6506" t="s">
        <v>2551</v>
      </c>
      <c r="AM6506" s="26" t="s">
        <v>38</v>
      </c>
      <c r="AN6506" t="s">
        <v>2030</v>
      </c>
    </row>
    <row r="6507" spans="1:40" ht="15" hidden="1" thickTop="1" x14ac:dyDescent="0.35">
      <c r="A6507" t="s">
        <v>24512</v>
      </c>
      <c r="B6507" t="s">
        <v>24478</v>
      </c>
      <c r="C6507" t="s">
        <v>4634</v>
      </c>
      <c r="D6507" t="s">
        <v>24479</v>
      </c>
      <c r="E6507" t="s">
        <v>2646</v>
      </c>
      <c r="F6507">
        <v>1</v>
      </c>
      <c r="G6507" t="s">
        <v>2600</v>
      </c>
      <c r="H6507" t="s">
        <v>2577</v>
      </c>
      <c r="I6507" t="s">
        <v>2076</v>
      </c>
      <c r="J6507" t="s">
        <v>2647</v>
      </c>
      <c r="K6507" t="s">
        <v>2602</v>
      </c>
      <c r="L6507" t="s">
        <v>2058</v>
      </c>
      <c r="M6507" t="s">
        <v>2170</v>
      </c>
      <c r="N6507">
        <v>7</v>
      </c>
      <c r="O6507">
        <v>153</v>
      </c>
      <c r="P6507">
        <v>1</v>
      </c>
      <c r="Q6507">
        <v>15300</v>
      </c>
      <c r="R6507">
        <v>1</v>
      </c>
      <c r="S6507">
        <v>32</v>
      </c>
      <c r="T6507">
        <v>0.21</v>
      </c>
      <c r="U6507">
        <v>6</v>
      </c>
      <c r="V6507">
        <v>121</v>
      </c>
      <c r="W6507">
        <v>0.79</v>
      </c>
      <c r="X6507">
        <v>0</v>
      </c>
      <c r="Y6507">
        <v>0</v>
      </c>
      <c r="Z6507">
        <v>0</v>
      </c>
      <c r="AA6507">
        <v>0</v>
      </c>
      <c r="AB6507">
        <v>0</v>
      </c>
      <c r="AC6507">
        <v>0</v>
      </c>
      <c r="AD6507">
        <v>0</v>
      </c>
      <c r="AE6507">
        <v>0</v>
      </c>
      <c r="AF6507">
        <v>0</v>
      </c>
      <c r="AG6507" t="s">
        <v>24480</v>
      </c>
      <c r="AH6507" s="21" t="str">
        <f t="shared" si="202"/>
        <v>YM68</v>
      </c>
      <c r="AI6507" s="21">
        <v>216</v>
      </c>
      <c r="AJ6507" s="21">
        <f t="shared" si="203"/>
        <v>99</v>
      </c>
      <c r="AK6507" s="21" t="s">
        <v>2063</v>
      </c>
      <c r="AL6507" t="s">
        <v>2551</v>
      </c>
      <c r="AM6507" s="26" t="s">
        <v>38</v>
      </c>
      <c r="AN6507" t="s">
        <v>2032</v>
      </c>
    </row>
    <row r="6508" spans="1:40" ht="15" hidden="1" thickTop="1" x14ac:dyDescent="0.35">
      <c r="A6508" t="s">
        <v>24516</v>
      </c>
      <c r="B6508" t="s">
        <v>24481</v>
      </c>
      <c r="C6508" t="s">
        <v>4767</v>
      </c>
      <c r="D6508" t="s">
        <v>24482</v>
      </c>
      <c r="E6508" t="s">
        <v>2646</v>
      </c>
      <c r="F6508">
        <v>1</v>
      </c>
      <c r="G6508" t="s">
        <v>2600</v>
      </c>
      <c r="H6508" t="s">
        <v>2577</v>
      </c>
      <c r="I6508" t="s">
        <v>2076</v>
      </c>
      <c r="J6508" t="s">
        <v>2601</v>
      </c>
      <c r="K6508" t="s">
        <v>2602</v>
      </c>
      <c r="L6508" t="s">
        <v>2058</v>
      </c>
      <c r="M6508" t="s">
        <v>2059</v>
      </c>
      <c r="N6508">
        <v>11</v>
      </c>
      <c r="O6508">
        <v>219</v>
      </c>
      <c r="P6508">
        <v>0.89</v>
      </c>
      <c r="Q6508">
        <v>24480</v>
      </c>
      <c r="R6508">
        <v>1</v>
      </c>
      <c r="S6508">
        <v>5</v>
      </c>
      <c r="T6508">
        <v>0.02</v>
      </c>
      <c r="U6508">
        <v>9</v>
      </c>
      <c r="V6508">
        <v>205</v>
      </c>
      <c r="W6508">
        <v>0.84</v>
      </c>
      <c r="X6508">
        <v>0</v>
      </c>
      <c r="Y6508">
        <v>0</v>
      </c>
      <c r="Z6508">
        <v>0</v>
      </c>
      <c r="AA6508">
        <v>1</v>
      </c>
      <c r="AB6508">
        <v>9</v>
      </c>
      <c r="AC6508">
        <v>0.04</v>
      </c>
      <c r="AD6508">
        <v>0</v>
      </c>
      <c r="AE6508">
        <v>0</v>
      </c>
      <c r="AF6508">
        <v>0</v>
      </c>
      <c r="AG6508" t="s">
        <v>24483</v>
      </c>
      <c r="AH6508" s="21" t="str">
        <f t="shared" si="202"/>
        <v>YM68</v>
      </c>
      <c r="AI6508" s="21">
        <v>345.36</v>
      </c>
      <c r="AJ6508" s="21">
        <f t="shared" si="203"/>
        <v>99.105392156862749</v>
      </c>
      <c r="AK6508" s="21" t="s">
        <v>2063</v>
      </c>
      <c r="AL6508" t="s">
        <v>2551</v>
      </c>
      <c r="AM6508" s="26" t="s">
        <v>38</v>
      </c>
      <c r="AN6508" t="s">
        <v>2032</v>
      </c>
    </row>
    <row r="6509" spans="1:40" ht="15" hidden="1" thickTop="1" x14ac:dyDescent="0.35">
      <c r="A6509" t="s">
        <v>24519</v>
      </c>
      <c r="B6509" t="s">
        <v>24485</v>
      </c>
      <c r="C6509" t="s">
        <v>3180</v>
      </c>
      <c r="D6509" t="s">
        <v>24486</v>
      </c>
      <c r="E6509" t="s">
        <v>3182</v>
      </c>
      <c r="F6509">
        <v>1</v>
      </c>
      <c r="G6509" t="s">
        <v>2600</v>
      </c>
      <c r="H6509" t="s">
        <v>2577</v>
      </c>
      <c r="I6509" t="s">
        <v>2076</v>
      </c>
      <c r="J6509" t="s">
        <v>3183</v>
      </c>
      <c r="K6509" t="s">
        <v>2742</v>
      </c>
      <c r="L6509" t="s">
        <v>2058</v>
      </c>
      <c r="M6509" t="s">
        <v>2059</v>
      </c>
      <c r="N6509">
        <v>6</v>
      </c>
      <c r="O6509">
        <v>179</v>
      </c>
      <c r="P6509">
        <v>0.73</v>
      </c>
      <c r="Q6509">
        <v>24480</v>
      </c>
      <c r="R6509">
        <v>1</v>
      </c>
      <c r="S6509">
        <v>1</v>
      </c>
      <c r="T6509">
        <v>0</v>
      </c>
      <c r="U6509">
        <v>4</v>
      </c>
      <c r="V6509">
        <v>153</v>
      </c>
      <c r="W6509">
        <v>0.63</v>
      </c>
      <c r="X6509">
        <v>1</v>
      </c>
      <c r="Y6509">
        <v>25</v>
      </c>
      <c r="Z6509">
        <v>0.1</v>
      </c>
      <c r="AA6509">
        <v>0</v>
      </c>
      <c r="AB6509">
        <v>0</v>
      </c>
      <c r="AC6509">
        <v>0</v>
      </c>
      <c r="AD6509">
        <v>0</v>
      </c>
      <c r="AE6509">
        <v>0</v>
      </c>
      <c r="AF6509">
        <v>0</v>
      </c>
      <c r="AG6509" t="s">
        <v>24487</v>
      </c>
      <c r="AH6509" s="21" t="str">
        <f t="shared" si="202"/>
        <v>YM68</v>
      </c>
      <c r="AI6509" s="21">
        <v>345.36</v>
      </c>
      <c r="AJ6509" s="21">
        <f t="shared" si="203"/>
        <v>99.268790849673209</v>
      </c>
      <c r="AK6509" s="21" t="s">
        <v>2060</v>
      </c>
      <c r="AL6509" t="s">
        <v>2551</v>
      </c>
      <c r="AM6509" s="26" t="s">
        <v>38</v>
      </c>
      <c r="AN6509" t="s">
        <v>2032</v>
      </c>
    </row>
    <row r="6510" spans="1:40" ht="15" hidden="1" thickTop="1" x14ac:dyDescent="0.35">
      <c r="A6510" t="s">
        <v>24523</v>
      </c>
      <c r="B6510" t="s">
        <v>24489</v>
      </c>
      <c r="C6510" t="s">
        <v>3484</v>
      </c>
      <c r="D6510" t="s">
        <v>24490</v>
      </c>
      <c r="E6510" t="s">
        <v>3013</v>
      </c>
      <c r="F6510">
        <v>1</v>
      </c>
      <c r="G6510" t="s">
        <v>2600</v>
      </c>
      <c r="H6510" t="s">
        <v>2577</v>
      </c>
      <c r="I6510" t="s">
        <v>2076</v>
      </c>
      <c r="J6510" t="s">
        <v>2741</v>
      </c>
      <c r="K6510" t="s">
        <v>2742</v>
      </c>
      <c r="L6510" t="s">
        <v>2058</v>
      </c>
      <c r="M6510" t="s">
        <v>2059</v>
      </c>
      <c r="N6510">
        <v>9</v>
      </c>
      <c r="O6510">
        <v>291</v>
      </c>
      <c r="P6510">
        <v>1.19</v>
      </c>
      <c r="Q6510">
        <v>24480</v>
      </c>
      <c r="R6510">
        <v>2</v>
      </c>
      <c r="S6510">
        <v>75</v>
      </c>
      <c r="T6510">
        <v>0.31</v>
      </c>
      <c r="U6510">
        <v>6</v>
      </c>
      <c r="V6510">
        <v>185</v>
      </c>
      <c r="W6510">
        <v>0.76</v>
      </c>
      <c r="X6510">
        <v>0</v>
      </c>
      <c r="Y6510">
        <v>0</v>
      </c>
      <c r="Z6510">
        <v>0</v>
      </c>
      <c r="AA6510">
        <v>1</v>
      </c>
      <c r="AB6510">
        <v>31</v>
      </c>
      <c r="AC6510">
        <v>0.13</v>
      </c>
      <c r="AD6510">
        <v>0</v>
      </c>
      <c r="AE6510">
        <v>0</v>
      </c>
      <c r="AF6510">
        <v>0</v>
      </c>
      <c r="AG6510" t="s">
        <v>24491</v>
      </c>
      <c r="AH6510" s="21" t="str">
        <f t="shared" si="202"/>
        <v>YM68</v>
      </c>
      <c r="AI6510" s="21">
        <v>345.36</v>
      </c>
      <c r="AJ6510" s="21">
        <f t="shared" si="203"/>
        <v>98.811274509803923</v>
      </c>
      <c r="AK6510" s="21" t="s">
        <v>2063</v>
      </c>
      <c r="AL6510" t="s">
        <v>2551</v>
      </c>
      <c r="AM6510" s="26" t="s">
        <v>38</v>
      </c>
      <c r="AN6510" t="s">
        <v>2033</v>
      </c>
    </row>
    <row r="6511" spans="1:40" ht="15" hidden="1" thickTop="1" x14ac:dyDescent="0.35">
      <c r="A6511" t="s">
        <v>24527</v>
      </c>
      <c r="B6511" t="s">
        <v>24493</v>
      </c>
      <c r="C6511" t="s">
        <v>4580</v>
      </c>
      <c r="D6511" t="s">
        <v>24494</v>
      </c>
      <c r="E6511" t="s">
        <v>3013</v>
      </c>
      <c r="F6511">
        <v>1</v>
      </c>
      <c r="G6511" t="s">
        <v>2600</v>
      </c>
      <c r="H6511" t="s">
        <v>2577</v>
      </c>
      <c r="I6511" t="s">
        <v>2076</v>
      </c>
      <c r="J6511" t="s">
        <v>3183</v>
      </c>
      <c r="K6511" t="s">
        <v>2742</v>
      </c>
      <c r="L6511" t="s">
        <v>2058</v>
      </c>
      <c r="M6511" t="s">
        <v>2059</v>
      </c>
      <c r="N6511">
        <v>0</v>
      </c>
      <c r="O6511">
        <v>0</v>
      </c>
      <c r="P6511">
        <v>0</v>
      </c>
      <c r="Q6511">
        <v>24480</v>
      </c>
      <c r="R6511">
        <v>0</v>
      </c>
      <c r="S6511">
        <v>0</v>
      </c>
      <c r="T6511">
        <v>0</v>
      </c>
      <c r="U6511">
        <v>0</v>
      </c>
      <c r="V6511">
        <v>0</v>
      </c>
      <c r="W6511">
        <v>0</v>
      </c>
      <c r="X6511">
        <v>0</v>
      </c>
      <c r="Y6511">
        <v>0</v>
      </c>
      <c r="Z6511">
        <v>0</v>
      </c>
      <c r="AA6511">
        <v>0</v>
      </c>
      <c r="AB6511">
        <v>0</v>
      </c>
      <c r="AC6511">
        <v>0</v>
      </c>
      <c r="AD6511">
        <v>0</v>
      </c>
      <c r="AE6511">
        <v>0</v>
      </c>
      <c r="AF6511">
        <v>0</v>
      </c>
      <c r="AG6511" t="s">
        <v>24495</v>
      </c>
      <c r="AH6511" s="21" t="str">
        <f t="shared" si="202"/>
        <v>YM68</v>
      </c>
      <c r="AI6511" s="21">
        <v>345.36</v>
      </c>
      <c r="AJ6511" s="21">
        <f t="shared" si="203"/>
        <v>100</v>
      </c>
      <c r="AK6511" s="21" t="s">
        <v>2060</v>
      </c>
      <c r="AL6511" t="s">
        <v>2551</v>
      </c>
      <c r="AM6511" s="26" t="s">
        <v>38</v>
      </c>
      <c r="AN6511" t="s">
        <v>2030</v>
      </c>
    </row>
    <row r="6512" spans="1:40" ht="15" hidden="1" thickTop="1" x14ac:dyDescent="0.35">
      <c r="A6512" t="s">
        <v>24531</v>
      </c>
      <c r="B6512" t="s">
        <v>24497</v>
      </c>
      <c r="C6512" t="s">
        <v>4437</v>
      </c>
      <c r="D6512" t="s">
        <v>24498</v>
      </c>
      <c r="E6512" t="s">
        <v>3058</v>
      </c>
      <c r="F6512">
        <v>1</v>
      </c>
      <c r="G6512" t="s">
        <v>2546</v>
      </c>
      <c r="H6512" t="s">
        <v>2510</v>
      </c>
      <c r="I6512" t="s">
        <v>2076</v>
      </c>
      <c r="J6512" t="s">
        <v>4439</v>
      </c>
      <c r="K6512" t="s">
        <v>3007</v>
      </c>
      <c r="L6512" t="s">
        <v>2058</v>
      </c>
      <c r="M6512" t="s">
        <v>2170</v>
      </c>
      <c r="N6512">
        <v>10</v>
      </c>
      <c r="O6512">
        <v>295</v>
      </c>
      <c r="P6512">
        <v>1.93</v>
      </c>
      <c r="Q6512">
        <v>15300</v>
      </c>
      <c r="R6512">
        <v>1</v>
      </c>
      <c r="S6512">
        <v>24</v>
      </c>
      <c r="T6512">
        <v>0.16</v>
      </c>
      <c r="U6512">
        <v>7</v>
      </c>
      <c r="V6512">
        <v>224</v>
      </c>
      <c r="W6512">
        <v>1.46</v>
      </c>
      <c r="X6512">
        <v>1</v>
      </c>
      <c r="Y6512">
        <v>23</v>
      </c>
      <c r="Z6512">
        <v>0.15</v>
      </c>
      <c r="AA6512">
        <v>1</v>
      </c>
      <c r="AB6512">
        <v>24</v>
      </c>
      <c r="AC6512">
        <v>0.16</v>
      </c>
      <c r="AD6512">
        <v>0</v>
      </c>
      <c r="AE6512">
        <v>0</v>
      </c>
      <c r="AF6512">
        <v>0</v>
      </c>
      <c r="AG6512" t="s">
        <v>24499</v>
      </c>
      <c r="AH6512" s="21" t="str">
        <f t="shared" si="202"/>
        <v>YK20</v>
      </c>
      <c r="AI6512" s="21">
        <v>216</v>
      </c>
      <c r="AJ6512" s="21">
        <f t="shared" si="203"/>
        <v>98.071895424836597</v>
      </c>
      <c r="AK6512" s="21" t="s">
        <v>2063</v>
      </c>
      <c r="AL6512" t="s">
        <v>2551</v>
      </c>
      <c r="AM6512" s="26" t="s">
        <v>38</v>
      </c>
      <c r="AN6512" t="s">
        <v>2031</v>
      </c>
    </row>
    <row r="6513" spans="1:40" ht="15" hidden="1" thickTop="1" x14ac:dyDescent="0.35">
      <c r="A6513" t="s">
        <v>24535</v>
      </c>
      <c r="B6513" t="s">
        <v>24501</v>
      </c>
      <c r="C6513" t="s">
        <v>4437</v>
      </c>
      <c r="D6513" t="s">
        <v>24502</v>
      </c>
      <c r="E6513" t="s">
        <v>3058</v>
      </c>
      <c r="F6513">
        <v>1</v>
      </c>
      <c r="G6513" t="s">
        <v>2546</v>
      </c>
      <c r="H6513" t="s">
        <v>2510</v>
      </c>
      <c r="I6513" t="s">
        <v>2076</v>
      </c>
      <c r="J6513" t="s">
        <v>4439</v>
      </c>
      <c r="K6513" t="s">
        <v>3007</v>
      </c>
      <c r="L6513" t="s">
        <v>2058</v>
      </c>
      <c r="M6513" t="s">
        <v>2059</v>
      </c>
      <c r="N6513">
        <v>4</v>
      </c>
      <c r="O6513">
        <v>95</v>
      </c>
      <c r="P6513">
        <v>0.39</v>
      </c>
      <c r="Q6513">
        <v>24480</v>
      </c>
      <c r="R6513">
        <v>1</v>
      </c>
      <c r="S6513">
        <v>50</v>
      </c>
      <c r="T6513">
        <v>0.2</v>
      </c>
      <c r="U6513">
        <v>3</v>
      </c>
      <c r="V6513">
        <v>45</v>
      </c>
      <c r="W6513">
        <v>0.18</v>
      </c>
      <c r="X6513">
        <v>0</v>
      </c>
      <c r="Y6513">
        <v>0</v>
      </c>
      <c r="Z6513">
        <v>0</v>
      </c>
      <c r="AA6513">
        <v>0</v>
      </c>
      <c r="AB6513">
        <v>0</v>
      </c>
      <c r="AC6513">
        <v>0</v>
      </c>
      <c r="AD6513">
        <v>0</v>
      </c>
      <c r="AE6513">
        <v>0</v>
      </c>
      <c r="AF6513">
        <v>0</v>
      </c>
      <c r="AG6513" t="s">
        <v>24503</v>
      </c>
      <c r="AH6513" s="21" t="str">
        <f t="shared" si="202"/>
        <v>YK20</v>
      </c>
      <c r="AI6513" s="21">
        <v>345.36</v>
      </c>
      <c r="AJ6513" s="21">
        <f t="shared" si="203"/>
        <v>99.611928104575156</v>
      </c>
      <c r="AK6513" s="21" t="s">
        <v>2060</v>
      </c>
      <c r="AL6513" t="s">
        <v>2551</v>
      </c>
      <c r="AM6513" s="26" t="s">
        <v>38</v>
      </c>
      <c r="AN6513" t="s">
        <v>2030</v>
      </c>
    </row>
    <row r="6514" spans="1:40" ht="15" hidden="1" thickTop="1" x14ac:dyDescent="0.35">
      <c r="A6514" t="s">
        <v>24539</v>
      </c>
      <c r="B6514" t="s">
        <v>24505</v>
      </c>
      <c r="C6514" t="s">
        <v>4437</v>
      </c>
      <c r="D6514" t="s">
        <v>24506</v>
      </c>
      <c r="E6514" t="s">
        <v>3058</v>
      </c>
      <c r="F6514">
        <v>1</v>
      </c>
      <c r="G6514" t="s">
        <v>2546</v>
      </c>
      <c r="H6514" t="s">
        <v>2510</v>
      </c>
      <c r="I6514" t="s">
        <v>2076</v>
      </c>
      <c r="J6514" t="s">
        <v>4439</v>
      </c>
      <c r="K6514" t="s">
        <v>3007</v>
      </c>
      <c r="L6514" t="s">
        <v>2058</v>
      </c>
      <c r="M6514" t="s">
        <v>2059</v>
      </c>
      <c r="N6514">
        <v>7</v>
      </c>
      <c r="O6514">
        <v>185</v>
      </c>
      <c r="P6514">
        <v>0.76</v>
      </c>
      <c r="Q6514">
        <v>24480</v>
      </c>
      <c r="R6514">
        <v>2</v>
      </c>
      <c r="S6514">
        <v>44</v>
      </c>
      <c r="T6514">
        <v>0.18</v>
      </c>
      <c r="U6514">
        <v>5</v>
      </c>
      <c r="V6514">
        <v>141</v>
      </c>
      <c r="W6514">
        <v>0.57999999999999996</v>
      </c>
      <c r="X6514">
        <v>0</v>
      </c>
      <c r="Y6514">
        <v>0</v>
      </c>
      <c r="Z6514">
        <v>0</v>
      </c>
      <c r="AA6514">
        <v>0</v>
      </c>
      <c r="AB6514">
        <v>0</v>
      </c>
      <c r="AC6514">
        <v>0</v>
      </c>
      <c r="AD6514">
        <v>0</v>
      </c>
      <c r="AE6514">
        <v>0</v>
      </c>
      <c r="AF6514">
        <v>0</v>
      </c>
      <c r="AG6514" t="s">
        <v>24507</v>
      </c>
      <c r="AH6514" s="21" t="str">
        <f t="shared" si="202"/>
        <v>YK20</v>
      </c>
      <c r="AI6514" s="21">
        <v>345.36</v>
      </c>
      <c r="AJ6514" s="21">
        <f t="shared" si="203"/>
        <v>99.244281045751634</v>
      </c>
      <c r="AK6514" s="21" t="s">
        <v>2060</v>
      </c>
      <c r="AL6514" t="s">
        <v>2551</v>
      </c>
      <c r="AM6514" s="26" t="s">
        <v>38</v>
      </c>
      <c r="AN6514" t="s">
        <v>2032</v>
      </c>
    </row>
    <row r="6515" spans="1:40" ht="15" hidden="1" thickTop="1" x14ac:dyDescent="0.35">
      <c r="A6515" t="s">
        <v>24543</v>
      </c>
      <c r="B6515" t="s">
        <v>24509</v>
      </c>
      <c r="C6515" t="s">
        <v>5269</v>
      </c>
      <c r="D6515" t="s">
        <v>24510</v>
      </c>
      <c r="E6515" t="s">
        <v>3058</v>
      </c>
      <c r="F6515">
        <v>2</v>
      </c>
      <c r="G6515" t="s">
        <v>2546</v>
      </c>
      <c r="H6515" t="s">
        <v>2510</v>
      </c>
      <c r="I6515" t="s">
        <v>2076</v>
      </c>
      <c r="J6515" t="s">
        <v>4675</v>
      </c>
      <c r="K6515" t="s">
        <v>3007</v>
      </c>
      <c r="L6515" t="s">
        <v>2058</v>
      </c>
      <c r="M6515" t="s">
        <v>2170</v>
      </c>
      <c r="N6515">
        <v>7</v>
      </c>
      <c r="O6515">
        <v>572</v>
      </c>
      <c r="P6515">
        <v>3.74</v>
      </c>
      <c r="Q6515">
        <v>15300</v>
      </c>
      <c r="R6515">
        <v>3</v>
      </c>
      <c r="S6515">
        <v>158</v>
      </c>
      <c r="T6515">
        <v>1.03</v>
      </c>
      <c r="U6515">
        <v>3</v>
      </c>
      <c r="V6515">
        <v>145</v>
      </c>
      <c r="W6515">
        <v>0.95</v>
      </c>
      <c r="X6515">
        <v>0</v>
      </c>
      <c r="Y6515">
        <v>0</v>
      </c>
      <c r="Z6515">
        <v>0</v>
      </c>
      <c r="AA6515">
        <v>0</v>
      </c>
      <c r="AB6515">
        <v>0</v>
      </c>
      <c r="AC6515">
        <v>0</v>
      </c>
      <c r="AD6515">
        <v>1</v>
      </c>
      <c r="AE6515">
        <v>269</v>
      </c>
      <c r="AF6515">
        <v>1.76</v>
      </c>
      <c r="AG6515" t="s">
        <v>24511</v>
      </c>
      <c r="AH6515" s="21" t="str">
        <f t="shared" si="202"/>
        <v>YK20</v>
      </c>
      <c r="AI6515" s="21">
        <v>216</v>
      </c>
      <c r="AJ6515" s="21">
        <f t="shared" si="203"/>
        <v>96.261437908496731</v>
      </c>
      <c r="AK6515" s="21" t="s">
        <v>2063</v>
      </c>
      <c r="AL6515" t="s">
        <v>2551</v>
      </c>
      <c r="AM6515" s="26" t="s">
        <v>38</v>
      </c>
      <c r="AN6515" t="s">
        <v>2030</v>
      </c>
    </row>
    <row r="6516" spans="1:40" ht="15" hidden="1" thickTop="1" x14ac:dyDescent="0.35">
      <c r="A6516" t="s">
        <v>24547</v>
      </c>
      <c r="B6516" t="s">
        <v>24513</v>
      </c>
      <c r="C6516" t="s">
        <v>3709</v>
      </c>
      <c r="D6516" t="s">
        <v>24514</v>
      </c>
      <c r="E6516" t="s">
        <v>3005</v>
      </c>
      <c r="F6516">
        <v>1</v>
      </c>
      <c r="G6516" t="s">
        <v>2546</v>
      </c>
      <c r="H6516" t="s">
        <v>2510</v>
      </c>
      <c r="I6516" t="s">
        <v>2076</v>
      </c>
      <c r="J6516" t="s">
        <v>3711</v>
      </c>
      <c r="K6516" t="s">
        <v>2548</v>
      </c>
      <c r="L6516" t="s">
        <v>2058</v>
      </c>
      <c r="M6516" t="s">
        <v>2170</v>
      </c>
      <c r="N6516">
        <v>1</v>
      </c>
      <c r="O6516">
        <v>31</v>
      </c>
      <c r="P6516">
        <v>0.2</v>
      </c>
      <c r="Q6516">
        <v>15300</v>
      </c>
      <c r="R6516">
        <v>0</v>
      </c>
      <c r="S6516">
        <v>0</v>
      </c>
      <c r="T6516">
        <v>0</v>
      </c>
      <c r="U6516">
        <v>1</v>
      </c>
      <c r="V6516">
        <v>31</v>
      </c>
      <c r="W6516">
        <v>0.2</v>
      </c>
      <c r="X6516">
        <v>0</v>
      </c>
      <c r="Y6516">
        <v>0</v>
      </c>
      <c r="Z6516">
        <v>0</v>
      </c>
      <c r="AA6516">
        <v>0</v>
      </c>
      <c r="AB6516">
        <v>0</v>
      </c>
      <c r="AC6516">
        <v>0</v>
      </c>
      <c r="AD6516">
        <v>0</v>
      </c>
      <c r="AE6516">
        <v>0</v>
      </c>
      <c r="AF6516">
        <v>0</v>
      </c>
      <c r="AG6516" t="s">
        <v>24515</v>
      </c>
      <c r="AH6516" s="21" t="str">
        <f t="shared" si="202"/>
        <v>YK20</v>
      </c>
      <c r="AI6516" s="21">
        <v>216</v>
      </c>
      <c r="AJ6516" s="21">
        <f t="shared" si="203"/>
        <v>99.797385620915037</v>
      </c>
      <c r="AK6516" s="21" t="s">
        <v>2060</v>
      </c>
      <c r="AL6516" t="s">
        <v>2551</v>
      </c>
      <c r="AM6516" s="26" t="s">
        <v>38</v>
      </c>
      <c r="AN6516" t="s">
        <v>2031</v>
      </c>
    </row>
    <row r="6517" spans="1:40" ht="15" hidden="1" thickTop="1" x14ac:dyDescent="0.35">
      <c r="A6517" t="s">
        <v>24551</v>
      </c>
      <c r="B6517" t="s">
        <v>24517</v>
      </c>
      <c r="C6517" t="s">
        <v>3709</v>
      </c>
      <c r="D6517" t="s">
        <v>24514</v>
      </c>
      <c r="E6517" t="s">
        <v>3005</v>
      </c>
      <c r="F6517">
        <v>1</v>
      </c>
      <c r="G6517" t="s">
        <v>2546</v>
      </c>
      <c r="H6517" t="s">
        <v>2510</v>
      </c>
      <c r="I6517" t="s">
        <v>2076</v>
      </c>
      <c r="J6517" t="s">
        <v>3711</v>
      </c>
      <c r="K6517" t="s">
        <v>2548</v>
      </c>
      <c r="L6517" t="s">
        <v>2058</v>
      </c>
      <c r="M6517" t="s">
        <v>2170</v>
      </c>
      <c r="N6517">
        <v>1</v>
      </c>
      <c r="O6517">
        <v>13</v>
      </c>
      <c r="P6517">
        <v>0.08</v>
      </c>
      <c r="Q6517">
        <v>15300</v>
      </c>
      <c r="R6517">
        <v>1</v>
      </c>
      <c r="S6517">
        <v>13</v>
      </c>
      <c r="T6517">
        <v>0.08</v>
      </c>
      <c r="U6517">
        <v>0</v>
      </c>
      <c r="V6517">
        <v>0</v>
      </c>
      <c r="W6517">
        <v>0</v>
      </c>
      <c r="X6517">
        <v>0</v>
      </c>
      <c r="Y6517">
        <v>0</v>
      </c>
      <c r="Z6517">
        <v>0</v>
      </c>
      <c r="AA6517">
        <v>0</v>
      </c>
      <c r="AB6517">
        <v>0</v>
      </c>
      <c r="AC6517">
        <v>0</v>
      </c>
      <c r="AD6517">
        <v>0</v>
      </c>
      <c r="AE6517">
        <v>0</v>
      </c>
      <c r="AF6517">
        <v>0</v>
      </c>
      <c r="AG6517" t="s">
        <v>24518</v>
      </c>
      <c r="AH6517" s="21" t="str">
        <f t="shared" si="202"/>
        <v>YK20</v>
      </c>
      <c r="AI6517" s="21">
        <v>216</v>
      </c>
      <c r="AJ6517" s="21">
        <f t="shared" si="203"/>
        <v>99.915032679738559</v>
      </c>
      <c r="AK6517" s="21" t="s">
        <v>2060</v>
      </c>
      <c r="AL6517" t="s">
        <v>2551</v>
      </c>
      <c r="AM6517" s="26" t="s">
        <v>38</v>
      </c>
      <c r="AN6517" t="s">
        <v>2031</v>
      </c>
    </row>
    <row r="6518" spans="1:40" ht="15" hidden="1" thickTop="1" x14ac:dyDescent="0.35">
      <c r="A6518" t="s">
        <v>24555</v>
      </c>
      <c r="B6518" t="s">
        <v>24520</v>
      </c>
      <c r="C6518" t="s">
        <v>5084</v>
      </c>
      <c r="D6518" t="s">
        <v>24521</v>
      </c>
      <c r="E6518" t="s">
        <v>3005</v>
      </c>
      <c r="F6518">
        <v>1</v>
      </c>
      <c r="G6518" t="s">
        <v>2546</v>
      </c>
      <c r="H6518" t="s">
        <v>2510</v>
      </c>
      <c r="I6518" t="s">
        <v>2076</v>
      </c>
      <c r="J6518" t="s">
        <v>3711</v>
      </c>
      <c r="K6518" t="s">
        <v>2548</v>
      </c>
      <c r="L6518" t="s">
        <v>2058</v>
      </c>
      <c r="M6518" t="s">
        <v>2170</v>
      </c>
      <c r="N6518">
        <v>4</v>
      </c>
      <c r="O6518">
        <v>138</v>
      </c>
      <c r="P6518">
        <v>0.9</v>
      </c>
      <c r="Q6518">
        <v>15300</v>
      </c>
      <c r="R6518">
        <v>0</v>
      </c>
      <c r="S6518">
        <v>0</v>
      </c>
      <c r="T6518">
        <v>0</v>
      </c>
      <c r="U6518">
        <v>4</v>
      </c>
      <c r="V6518">
        <v>138</v>
      </c>
      <c r="W6518">
        <v>0.9</v>
      </c>
      <c r="X6518">
        <v>0</v>
      </c>
      <c r="Y6518">
        <v>0</v>
      </c>
      <c r="Z6518">
        <v>0</v>
      </c>
      <c r="AA6518">
        <v>0</v>
      </c>
      <c r="AB6518">
        <v>0</v>
      </c>
      <c r="AC6518">
        <v>0</v>
      </c>
      <c r="AD6518">
        <v>0</v>
      </c>
      <c r="AE6518">
        <v>0</v>
      </c>
      <c r="AF6518">
        <v>0</v>
      </c>
      <c r="AG6518" t="s">
        <v>24522</v>
      </c>
      <c r="AH6518" s="21" t="str">
        <f t="shared" si="202"/>
        <v>YK20</v>
      </c>
      <c r="AI6518" s="21">
        <v>216</v>
      </c>
      <c r="AJ6518" s="21">
        <f t="shared" si="203"/>
        <v>99.098039215686271</v>
      </c>
      <c r="AK6518" s="21" t="s">
        <v>2063</v>
      </c>
      <c r="AL6518" t="s">
        <v>2551</v>
      </c>
      <c r="AM6518" s="26" t="s">
        <v>38</v>
      </c>
      <c r="AN6518" t="s">
        <v>2030</v>
      </c>
    </row>
    <row r="6519" spans="1:40" ht="15" hidden="1" thickTop="1" x14ac:dyDescent="0.35">
      <c r="A6519" t="s">
        <v>24559</v>
      </c>
      <c r="B6519" t="s">
        <v>24524</v>
      </c>
      <c r="C6519" t="s">
        <v>5084</v>
      </c>
      <c r="D6519" t="s">
        <v>24525</v>
      </c>
      <c r="E6519" t="s">
        <v>3005</v>
      </c>
      <c r="F6519">
        <v>1</v>
      </c>
      <c r="G6519" t="s">
        <v>2546</v>
      </c>
      <c r="H6519" t="s">
        <v>2510</v>
      </c>
      <c r="I6519" t="s">
        <v>2076</v>
      </c>
      <c r="J6519" t="s">
        <v>3711</v>
      </c>
      <c r="K6519" t="s">
        <v>2548</v>
      </c>
      <c r="L6519" t="s">
        <v>2058</v>
      </c>
      <c r="M6519" t="s">
        <v>2170</v>
      </c>
      <c r="N6519">
        <v>4</v>
      </c>
      <c r="O6519">
        <v>179</v>
      </c>
      <c r="P6519">
        <v>1.17</v>
      </c>
      <c r="Q6519">
        <v>15300</v>
      </c>
      <c r="R6519">
        <v>0</v>
      </c>
      <c r="S6519">
        <v>0</v>
      </c>
      <c r="T6519">
        <v>0</v>
      </c>
      <c r="U6519">
        <v>4</v>
      </c>
      <c r="V6519">
        <v>179</v>
      </c>
      <c r="W6519">
        <v>1.17</v>
      </c>
      <c r="X6519">
        <v>0</v>
      </c>
      <c r="Y6519">
        <v>0</v>
      </c>
      <c r="Z6519">
        <v>0</v>
      </c>
      <c r="AA6519">
        <v>0</v>
      </c>
      <c r="AB6519">
        <v>0</v>
      </c>
      <c r="AC6519">
        <v>0</v>
      </c>
      <c r="AD6519">
        <v>0</v>
      </c>
      <c r="AE6519">
        <v>0</v>
      </c>
      <c r="AF6519">
        <v>0</v>
      </c>
      <c r="AG6519" t="s">
        <v>24526</v>
      </c>
      <c r="AH6519" s="21" t="str">
        <f t="shared" si="202"/>
        <v>YK20</v>
      </c>
      <c r="AI6519" s="21">
        <v>216</v>
      </c>
      <c r="AJ6519" s="21">
        <f t="shared" si="203"/>
        <v>98.830065359477118</v>
      </c>
      <c r="AK6519" s="21" t="s">
        <v>2063</v>
      </c>
      <c r="AL6519" t="s">
        <v>2551</v>
      </c>
      <c r="AM6519" s="26" t="s">
        <v>38</v>
      </c>
      <c r="AN6519" t="s">
        <v>2030</v>
      </c>
    </row>
    <row r="6520" spans="1:40" ht="15" hidden="1" thickTop="1" x14ac:dyDescent="0.35">
      <c r="A6520" t="s">
        <v>9449</v>
      </c>
      <c r="B6520" t="s">
        <v>24528</v>
      </c>
      <c r="C6520" t="s">
        <v>4624</v>
      </c>
      <c r="D6520" t="s">
        <v>24529</v>
      </c>
      <c r="E6520" t="s">
        <v>3013</v>
      </c>
      <c r="F6520">
        <v>1</v>
      </c>
      <c r="G6520" t="s">
        <v>2600</v>
      </c>
      <c r="H6520" t="s">
        <v>2577</v>
      </c>
      <c r="I6520" t="s">
        <v>2076</v>
      </c>
      <c r="J6520" t="s">
        <v>3183</v>
      </c>
      <c r="K6520" t="s">
        <v>2742</v>
      </c>
      <c r="L6520" t="s">
        <v>2058</v>
      </c>
      <c r="M6520" t="s">
        <v>2059</v>
      </c>
      <c r="N6520">
        <v>7</v>
      </c>
      <c r="O6520">
        <v>147</v>
      </c>
      <c r="P6520">
        <v>0.6</v>
      </c>
      <c r="Q6520">
        <v>24480</v>
      </c>
      <c r="R6520">
        <v>1</v>
      </c>
      <c r="S6520">
        <v>22</v>
      </c>
      <c r="T6520">
        <v>0.09</v>
      </c>
      <c r="U6520">
        <v>4</v>
      </c>
      <c r="V6520">
        <v>100</v>
      </c>
      <c r="W6520">
        <v>0.41</v>
      </c>
      <c r="X6520">
        <v>0</v>
      </c>
      <c r="Y6520">
        <v>0</v>
      </c>
      <c r="Z6520">
        <v>0</v>
      </c>
      <c r="AA6520">
        <v>2</v>
      </c>
      <c r="AB6520">
        <v>25</v>
      </c>
      <c r="AC6520">
        <v>0.1</v>
      </c>
      <c r="AD6520">
        <v>0</v>
      </c>
      <c r="AE6520">
        <v>0</v>
      </c>
      <c r="AF6520">
        <v>0</v>
      </c>
      <c r="AG6520" t="s">
        <v>24530</v>
      </c>
      <c r="AH6520" s="21" t="str">
        <f t="shared" si="202"/>
        <v>YM68</v>
      </c>
      <c r="AI6520" s="21">
        <v>345.36</v>
      </c>
      <c r="AJ6520" s="21">
        <f t="shared" si="203"/>
        <v>99.399509803921575</v>
      </c>
      <c r="AK6520" s="21" t="s">
        <v>2060</v>
      </c>
      <c r="AL6520" t="s">
        <v>2551</v>
      </c>
      <c r="AM6520" s="26" t="s">
        <v>38</v>
      </c>
      <c r="AN6520" t="s">
        <v>2032</v>
      </c>
    </row>
    <row r="6521" spans="1:40" ht="15" hidden="1" thickTop="1" x14ac:dyDescent="0.35">
      <c r="A6521" t="s">
        <v>9453</v>
      </c>
      <c r="B6521" t="s">
        <v>24532</v>
      </c>
      <c r="C6521" t="s">
        <v>2598</v>
      </c>
      <c r="D6521" t="s">
        <v>24533</v>
      </c>
      <c r="E6521" t="s">
        <v>3013</v>
      </c>
      <c r="F6521">
        <v>1</v>
      </c>
      <c r="G6521" t="s">
        <v>2600</v>
      </c>
      <c r="H6521" t="s">
        <v>2577</v>
      </c>
      <c r="I6521" t="s">
        <v>2076</v>
      </c>
      <c r="J6521" t="s">
        <v>2601</v>
      </c>
      <c r="K6521" t="s">
        <v>2602</v>
      </c>
      <c r="L6521" t="s">
        <v>2058</v>
      </c>
      <c r="M6521" t="s">
        <v>2059</v>
      </c>
      <c r="N6521">
        <v>2</v>
      </c>
      <c r="O6521">
        <v>39</v>
      </c>
      <c r="P6521">
        <v>0.16</v>
      </c>
      <c r="Q6521">
        <v>24480</v>
      </c>
      <c r="R6521">
        <v>0</v>
      </c>
      <c r="S6521">
        <v>0</v>
      </c>
      <c r="T6521">
        <v>0</v>
      </c>
      <c r="U6521">
        <v>2</v>
      </c>
      <c r="V6521">
        <v>39</v>
      </c>
      <c r="W6521">
        <v>0.16</v>
      </c>
      <c r="X6521">
        <v>0</v>
      </c>
      <c r="Y6521">
        <v>0</v>
      </c>
      <c r="Z6521">
        <v>0</v>
      </c>
      <c r="AA6521">
        <v>0</v>
      </c>
      <c r="AB6521">
        <v>0</v>
      </c>
      <c r="AC6521">
        <v>0</v>
      </c>
      <c r="AD6521">
        <v>0</v>
      </c>
      <c r="AE6521">
        <v>0</v>
      </c>
      <c r="AF6521">
        <v>0</v>
      </c>
      <c r="AG6521" t="s">
        <v>24534</v>
      </c>
      <c r="AH6521" s="21" t="str">
        <f t="shared" si="202"/>
        <v>YM68</v>
      </c>
      <c r="AI6521" s="21">
        <v>345.36</v>
      </c>
      <c r="AJ6521" s="21">
        <f t="shared" si="203"/>
        <v>99.840686274509807</v>
      </c>
      <c r="AK6521" s="21" t="s">
        <v>2060</v>
      </c>
      <c r="AL6521" t="s">
        <v>2551</v>
      </c>
      <c r="AM6521" s="26" t="s">
        <v>38</v>
      </c>
      <c r="AN6521" t="s">
        <v>2030</v>
      </c>
    </row>
    <row r="6522" spans="1:40" ht="15" hidden="1" thickTop="1" x14ac:dyDescent="0.35">
      <c r="A6522" t="s">
        <v>24569</v>
      </c>
      <c r="B6522" t="s">
        <v>24536</v>
      </c>
      <c r="C6522" t="s">
        <v>10037</v>
      </c>
      <c r="D6522" t="s">
        <v>24537</v>
      </c>
      <c r="E6522" t="s">
        <v>3013</v>
      </c>
      <c r="F6522">
        <v>1</v>
      </c>
      <c r="G6522" t="s">
        <v>2600</v>
      </c>
      <c r="H6522" t="s">
        <v>2577</v>
      </c>
      <c r="I6522" t="s">
        <v>2076</v>
      </c>
      <c r="J6522" t="s">
        <v>3183</v>
      </c>
      <c r="K6522" t="s">
        <v>2742</v>
      </c>
      <c r="L6522" t="s">
        <v>2058</v>
      </c>
      <c r="M6522" t="s">
        <v>2163</v>
      </c>
      <c r="N6522">
        <v>1</v>
      </c>
      <c r="O6522">
        <v>21</v>
      </c>
      <c r="P6522">
        <v>0.12</v>
      </c>
      <c r="Q6522">
        <v>17340</v>
      </c>
      <c r="R6522">
        <v>1</v>
      </c>
      <c r="S6522">
        <v>21</v>
      </c>
      <c r="T6522">
        <v>0.12</v>
      </c>
      <c r="U6522">
        <v>0</v>
      </c>
      <c r="V6522">
        <v>0</v>
      </c>
      <c r="W6522">
        <v>0</v>
      </c>
      <c r="X6522">
        <v>0</v>
      </c>
      <c r="Y6522">
        <v>0</v>
      </c>
      <c r="Z6522">
        <v>0</v>
      </c>
      <c r="AA6522">
        <v>0</v>
      </c>
      <c r="AB6522">
        <v>0</v>
      </c>
      <c r="AC6522">
        <v>0</v>
      </c>
      <c r="AD6522">
        <v>0</v>
      </c>
      <c r="AE6522">
        <v>0</v>
      </c>
      <c r="AF6522">
        <v>0</v>
      </c>
      <c r="AG6522" t="s">
        <v>24538</v>
      </c>
      <c r="AH6522" s="21" t="str">
        <f t="shared" si="202"/>
        <v>YM68</v>
      </c>
      <c r="AI6522" s="21">
        <v>244.8</v>
      </c>
      <c r="AJ6522" s="21">
        <f t="shared" si="203"/>
        <v>99.878892733564015</v>
      </c>
      <c r="AK6522" s="21" t="s">
        <v>2060</v>
      </c>
      <c r="AL6522" t="s">
        <v>2551</v>
      </c>
      <c r="AM6522" s="26" t="s">
        <v>38</v>
      </c>
      <c r="AN6522" t="s">
        <v>2031</v>
      </c>
    </row>
    <row r="6523" spans="1:40" ht="15" hidden="1" thickTop="1" x14ac:dyDescent="0.35">
      <c r="A6523" t="s">
        <v>24573</v>
      </c>
      <c r="B6523" t="s">
        <v>24540</v>
      </c>
      <c r="C6523" t="s">
        <v>4567</v>
      </c>
      <c r="D6523" t="s">
        <v>24541</v>
      </c>
      <c r="E6523" t="s">
        <v>2691</v>
      </c>
      <c r="F6523">
        <v>1</v>
      </c>
      <c r="G6523" t="s">
        <v>2600</v>
      </c>
      <c r="H6523" t="s">
        <v>2577</v>
      </c>
      <c r="I6523" t="s">
        <v>2076</v>
      </c>
      <c r="J6523" t="s">
        <v>2692</v>
      </c>
      <c r="K6523" t="s">
        <v>2635</v>
      </c>
      <c r="L6523" t="s">
        <v>2058</v>
      </c>
      <c r="M6523" t="s">
        <v>2170</v>
      </c>
      <c r="N6523">
        <v>1</v>
      </c>
      <c r="O6523">
        <v>29</v>
      </c>
      <c r="P6523">
        <v>0.19</v>
      </c>
      <c r="Q6523">
        <v>15300</v>
      </c>
      <c r="R6523">
        <v>0</v>
      </c>
      <c r="S6523">
        <v>0</v>
      </c>
      <c r="T6523">
        <v>0</v>
      </c>
      <c r="U6523">
        <v>0</v>
      </c>
      <c r="V6523">
        <v>0</v>
      </c>
      <c r="W6523">
        <v>0</v>
      </c>
      <c r="X6523">
        <v>0</v>
      </c>
      <c r="Y6523">
        <v>0</v>
      </c>
      <c r="Z6523">
        <v>0</v>
      </c>
      <c r="AA6523">
        <v>1</v>
      </c>
      <c r="AB6523">
        <v>29</v>
      </c>
      <c r="AC6523">
        <v>0.19</v>
      </c>
      <c r="AD6523">
        <v>0</v>
      </c>
      <c r="AE6523">
        <v>0</v>
      </c>
      <c r="AF6523">
        <v>0</v>
      </c>
      <c r="AG6523" t="s">
        <v>24542</v>
      </c>
      <c r="AH6523" s="21" t="str">
        <f t="shared" si="202"/>
        <v>YM68</v>
      </c>
      <c r="AI6523" s="21">
        <v>216</v>
      </c>
      <c r="AJ6523" s="21">
        <f t="shared" si="203"/>
        <v>99.810457516339866</v>
      </c>
      <c r="AK6523" s="21" t="s">
        <v>2060</v>
      </c>
      <c r="AL6523" t="s">
        <v>2581</v>
      </c>
      <c r="AM6523" s="26" t="s">
        <v>38</v>
      </c>
      <c r="AN6523" t="s">
        <v>2029</v>
      </c>
    </row>
    <row r="6524" spans="1:40" ht="15" hidden="1" thickTop="1" x14ac:dyDescent="0.35">
      <c r="A6524" t="s">
        <v>24576</v>
      </c>
      <c r="B6524" t="s">
        <v>24544</v>
      </c>
      <c r="C6524" t="s">
        <v>4190</v>
      </c>
      <c r="D6524" t="s">
        <v>24545</v>
      </c>
      <c r="E6524" t="s">
        <v>2691</v>
      </c>
      <c r="F6524">
        <v>1</v>
      </c>
      <c r="G6524" t="s">
        <v>2600</v>
      </c>
      <c r="H6524" t="s">
        <v>2577</v>
      </c>
      <c r="I6524" t="s">
        <v>2076</v>
      </c>
      <c r="J6524" t="s">
        <v>2692</v>
      </c>
      <c r="K6524" t="s">
        <v>2635</v>
      </c>
      <c r="L6524" t="s">
        <v>2058</v>
      </c>
      <c r="M6524" t="s">
        <v>2310</v>
      </c>
      <c r="N6524">
        <v>4</v>
      </c>
      <c r="O6524">
        <v>159</v>
      </c>
      <c r="P6524">
        <v>0.97</v>
      </c>
      <c r="Q6524">
        <v>16320</v>
      </c>
      <c r="R6524">
        <v>4</v>
      </c>
      <c r="S6524">
        <v>159</v>
      </c>
      <c r="T6524">
        <v>0.97</v>
      </c>
      <c r="U6524">
        <v>0</v>
      </c>
      <c r="V6524">
        <v>0</v>
      </c>
      <c r="W6524">
        <v>0</v>
      </c>
      <c r="X6524">
        <v>0</v>
      </c>
      <c r="Y6524">
        <v>0</v>
      </c>
      <c r="Z6524">
        <v>0</v>
      </c>
      <c r="AA6524">
        <v>0</v>
      </c>
      <c r="AB6524">
        <v>0</v>
      </c>
      <c r="AC6524">
        <v>0</v>
      </c>
      <c r="AD6524">
        <v>0</v>
      </c>
      <c r="AE6524">
        <v>0</v>
      </c>
      <c r="AF6524">
        <v>0</v>
      </c>
      <c r="AG6524" t="s">
        <v>24546</v>
      </c>
      <c r="AH6524" s="21" t="str">
        <f t="shared" si="202"/>
        <v>YM68</v>
      </c>
      <c r="AI6524" s="21">
        <v>230.39999999999998</v>
      </c>
      <c r="AJ6524" s="21">
        <f t="shared" si="203"/>
        <v>99.025735294117652</v>
      </c>
      <c r="AK6524" s="21" t="s">
        <v>2063</v>
      </c>
      <c r="AL6524" t="s">
        <v>2581</v>
      </c>
      <c r="AM6524" s="26" t="s">
        <v>38</v>
      </c>
      <c r="AN6524" t="s">
        <v>2030</v>
      </c>
    </row>
    <row r="6525" spans="1:40" ht="15" hidden="1" thickTop="1" x14ac:dyDescent="0.35">
      <c r="A6525" t="s">
        <v>24580</v>
      </c>
      <c r="B6525" t="s">
        <v>24548</v>
      </c>
      <c r="C6525" t="s">
        <v>3465</v>
      </c>
      <c r="D6525" t="s">
        <v>24549</v>
      </c>
      <c r="E6525" t="s">
        <v>3462</v>
      </c>
      <c r="F6525">
        <v>1</v>
      </c>
      <c r="G6525" t="s">
        <v>2600</v>
      </c>
      <c r="H6525" t="s">
        <v>2577</v>
      </c>
      <c r="I6525" t="s">
        <v>2076</v>
      </c>
      <c r="J6525" t="s">
        <v>2692</v>
      </c>
      <c r="K6525" t="s">
        <v>2635</v>
      </c>
      <c r="L6525" t="s">
        <v>2058</v>
      </c>
      <c r="M6525" t="s">
        <v>2059</v>
      </c>
      <c r="N6525">
        <v>3</v>
      </c>
      <c r="O6525">
        <v>152</v>
      </c>
      <c r="P6525">
        <v>0.62</v>
      </c>
      <c r="Q6525">
        <v>24480</v>
      </c>
      <c r="R6525">
        <v>1</v>
      </c>
      <c r="S6525">
        <v>31</v>
      </c>
      <c r="T6525">
        <v>0.13</v>
      </c>
      <c r="U6525">
        <v>2</v>
      </c>
      <c r="V6525">
        <v>121</v>
      </c>
      <c r="W6525">
        <v>0.49</v>
      </c>
      <c r="X6525">
        <v>0</v>
      </c>
      <c r="Y6525">
        <v>0</v>
      </c>
      <c r="Z6525">
        <v>0</v>
      </c>
      <c r="AA6525">
        <v>0</v>
      </c>
      <c r="AB6525">
        <v>0</v>
      </c>
      <c r="AC6525">
        <v>0</v>
      </c>
      <c r="AD6525">
        <v>0</v>
      </c>
      <c r="AE6525">
        <v>0</v>
      </c>
      <c r="AF6525">
        <v>0</v>
      </c>
      <c r="AG6525" t="s">
        <v>24550</v>
      </c>
      <c r="AH6525" s="21" t="str">
        <f t="shared" si="202"/>
        <v>YM68</v>
      </c>
      <c r="AI6525" s="21">
        <v>345.36</v>
      </c>
      <c r="AJ6525" s="21">
        <f t="shared" si="203"/>
        <v>99.379084967320267</v>
      </c>
      <c r="AK6525" s="21" t="s">
        <v>2060</v>
      </c>
      <c r="AL6525" t="s">
        <v>2581</v>
      </c>
      <c r="AM6525" s="26" t="s">
        <v>38</v>
      </c>
      <c r="AN6525" t="s">
        <v>2033</v>
      </c>
    </row>
    <row r="6526" spans="1:40" ht="15" hidden="1" thickTop="1" x14ac:dyDescent="0.35">
      <c r="A6526" t="s">
        <v>24584</v>
      </c>
      <c r="B6526" t="s">
        <v>24552</v>
      </c>
      <c r="C6526" t="s">
        <v>3465</v>
      </c>
      <c r="D6526" t="s">
        <v>24553</v>
      </c>
      <c r="E6526" t="s">
        <v>2691</v>
      </c>
      <c r="F6526">
        <v>1</v>
      </c>
      <c r="G6526" t="s">
        <v>2600</v>
      </c>
      <c r="H6526" t="s">
        <v>2577</v>
      </c>
      <c r="I6526" t="s">
        <v>2076</v>
      </c>
      <c r="J6526" t="s">
        <v>2692</v>
      </c>
      <c r="K6526" t="s">
        <v>2635</v>
      </c>
      <c r="L6526" t="s">
        <v>2058</v>
      </c>
      <c r="M6526" t="s">
        <v>2170</v>
      </c>
      <c r="N6526">
        <v>3</v>
      </c>
      <c r="O6526">
        <v>81</v>
      </c>
      <c r="P6526">
        <v>0.53</v>
      </c>
      <c r="Q6526">
        <v>15300</v>
      </c>
      <c r="R6526">
        <v>1</v>
      </c>
      <c r="S6526">
        <v>16</v>
      </c>
      <c r="T6526">
        <v>0.1</v>
      </c>
      <c r="U6526">
        <v>2</v>
      </c>
      <c r="V6526">
        <v>65</v>
      </c>
      <c r="W6526">
        <v>0.42</v>
      </c>
      <c r="X6526">
        <v>0</v>
      </c>
      <c r="Y6526">
        <v>0</v>
      </c>
      <c r="Z6526">
        <v>0</v>
      </c>
      <c r="AA6526">
        <v>0</v>
      </c>
      <c r="AB6526">
        <v>0</v>
      </c>
      <c r="AC6526">
        <v>0</v>
      </c>
      <c r="AD6526">
        <v>0</v>
      </c>
      <c r="AE6526">
        <v>0</v>
      </c>
      <c r="AF6526">
        <v>0</v>
      </c>
      <c r="AG6526" t="s">
        <v>24554</v>
      </c>
      <c r="AH6526" s="21" t="str">
        <f t="shared" si="202"/>
        <v>YM68</v>
      </c>
      <c r="AI6526" s="21">
        <v>216</v>
      </c>
      <c r="AJ6526" s="21">
        <f t="shared" si="203"/>
        <v>99.470588235294116</v>
      </c>
      <c r="AK6526" s="21" t="s">
        <v>2060</v>
      </c>
      <c r="AL6526" t="s">
        <v>2581</v>
      </c>
      <c r="AM6526" s="26" t="s">
        <v>38</v>
      </c>
      <c r="AN6526" t="s">
        <v>2030</v>
      </c>
    </row>
    <row r="6527" spans="1:40" ht="15" hidden="1" thickTop="1" x14ac:dyDescent="0.35">
      <c r="A6527" t="s">
        <v>24588</v>
      </c>
      <c r="B6527" t="s">
        <v>24556</v>
      </c>
      <c r="C6527" t="s">
        <v>9078</v>
      </c>
      <c r="D6527" t="s">
        <v>24557</v>
      </c>
      <c r="E6527" t="s">
        <v>2691</v>
      </c>
      <c r="F6527">
        <v>1</v>
      </c>
      <c r="G6527" t="s">
        <v>2600</v>
      </c>
      <c r="H6527" t="s">
        <v>2577</v>
      </c>
      <c r="I6527" t="s">
        <v>2076</v>
      </c>
      <c r="J6527" t="s">
        <v>2692</v>
      </c>
      <c r="K6527" t="s">
        <v>2635</v>
      </c>
      <c r="L6527" t="s">
        <v>2058</v>
      </c>
      <c r="M6527" t="s">
        <v>2310</v>
      </c>
      <c r="N6527">
        <v>3</v>
      </c>
      <c r="O6527">
        <v>59</v>
      </c>
      <c r="P6527">
        <v>0.36</v>
      </c>
      <c r="Q6527">
        <v>16320</v>
      </c>
      <c r="R6527">
        <v>1</v>
      </c>
      <c r="S6527">
        <v>30</v>
      </c>
      <c r="T6527">
        <v>0.18</v>
      </c>
      <c r="U6527">
        <v>0</v>
      </c>
      <c r="V6527">
        <v>0</v>
      </c>
      <c r="W6527">
        <v>0</v>
      </c>
      <c r="X6527">
        <v>0</v>
      </c>
      <c r="Y6527">
        <v>0</v>
      </c>
      <c r="Z6527">
        <v>0</v>
      </c>
      <c r="AA6527">
        <v>2</v>
      </c>
      <c r="AB6527">
        <v>29</v>
      </c>
      <c r="AC6527">
        <v>0.18</v>
      </c>
      <c r="AD6527">
        <v>0</v>
      </c>
      <c r="AE6527">
        <v>0</v>
      </c>
      <c r="AF6527">
        <v>0</v>
      </c>
      <c r="AG6527" t="s">
        <v>24558</v>
      </c>
      <c r="AH6527" s="21" t="str">
        <f t="shared" si="202"/>
        <v>YM68</v>
      </c>
      <c r="AI6527" s="21">
        <v>230.39999999999998</v>
      </c>
      <c r="AJ6527" s="21">
        <f t="shared" si="203"/>
        <v>99.638480392156865</v>
      </c>
      <c r="AK6527" s="21" t="s">
        <v>2060</v>
      </c>
      <c r="AL6527" t="s">
        <v>2581</v>
      </c>
      <c r="AM6527" s="26" t="s">
        <v>38</v>
      </c>
      <c r="AN6527" t="s">
        <v>2031</v>
      </c>
    </row>
    <row r="6528" spans="1:40" ht="15" hidden="1" thickTop="1" x14ac:dyDescent="0.35">
      <c r="A6528" t="s">
        <v>24592</v>
      </c>
      <c r="B6528" t="s">
        <v>24560</v>
      </c>
      <c r="C6528" t="s">
        <v>9078</v>
      </c>
      <c r="D6528" t="s">
        <v>24561</v>
      </c>
      <c r="E6528" t="s">
        <v>2691</v>
      </c>
      <c r="F6528">
        <v>1</v>
      </c>
      <c r="G6528" t="s">
        <v>2600</v>
      </c>
      <c r="H6528" t="s">
        <v>2577</v>
      </c>
      <c r="I6528" t="s">
        <v>2076</v>
      </c>
      <c r="J6528" t="s">
        <v>2692</v>
      </c>
      <c r="K6528" t="s">
        <v>2635</v>
      </c>
      <c r="L6528" t="s">
        <v>2058</v>
      </c>
      <c r="M6528" t="s">
        <v>2059</v>
      </c>
      <c r="N6528">
        <v>1</v>
      </c>
      <c r="O6528">
        <v>35</v>
      </c>
      <c r="P6528">
        <v>0.14000000000000001</v>
      </c>
      <c r="Q6528">
        <v>24480</v>
      </c>
      <c r="R6528">
        <v>0</v>
      </c>
      <c r="S6528">
        <v>0</v>
      </c>
      <c r="T6528">
        <v>0</v>
      </c>
      <c r="U6528">
        <v>0</v>
      </c>
      <c r="V6528">
        <v>0</v>
      </c>
      <c r="W6528">
        <v>0</v>
      </c>
      <c r="X6528">
        <v>0</v>
      </c>
      <c r="Y6528">
        <v>0</v>
      </c>
      <c r="Z6528">
        <v>0</v>
      </c>
      <c r="AA6528">
        <v>1</v>
      </c>
      <c r="AB6528">
        <v>35</v>
      </c>
      <c r="AC6528">
        <v>0.14000000000000001</v>
      </c>
      <c r="AD6528">
        <v>0</v>
      </c>
      <c r="AE6528">
        <v>0</v>
      </c>
      <c r="AF6528">
        <v>0</v>
      </c>
      <c r="AG6528" t="s">
        <v>24562</v>
      </c>
      <c r="AH6528" s="21" t="str">
        <f t="shared" si="202"/>
        <v>YM68</v>
      </c>
      <c r="AI6528" s="21">
        <v>345.36</v>
      </c>
      <c r="AJ6528" s="21">
        <f t="shared" si="203"/>
        <v>99.857026143790847</v>
      </c>
      <c r="AK6528" s="21" t="s">
        <v>2060</v>
      </c>
      <c r="AL6528" t="s">
        <v>2581</v>
      </c>
      <c r="AM6528" s="26" t="s">
        <v>38</v>
      </c>
      <c r="AN6528" t="s">
        <v>2030</v>
      </c>
    </row>
    <row r="6529" spans="1:40" ht="15" hidden="1" thickTop="1" x14ac:dyDescent="0.35">
      <c r="A6529" t="s">
        <v>24596</v>
      </c>
      <c r="B6529" t="s">
        <v>24563</v>
      </c>
      <c r="C6529" t="s">
        <v>4190</v>
      </c>
      <c r="D6529" t="s">
        <v>24564</v>
      </c>
      <c r="E6529" t="s">
        <v>3942</v>
      </c>
      <c r="F6529">
        <v>1</v>
      </c>
      <c r="G6529" t="s">
        <v>2600</v>
      </c>
      <c r="H6529" t="s">
        <v>2577</v>
      </c>
      <c r="I6529" t="s">
        <v>2076</v>
      </c>
      <c r="J6529" t="s">
        <v>2692</v>
      </c>
      <c r="K6529" t="s">
        <v>2635</v>
      </c>
      <c r="L6529" t="s">
        <v>2058</v>
      </c>
      <c r="M6529" t="s">
        <v>2170</v>
      </c>
      <c r="N6529">
        <v>2</v>
      </c>
      <c r="O6529">
        <v>75</v>
      </c>
      <c r="P6529">
        <v>0.49</v>
      </c>
      <c r="Q6529">
        <v>15300</v>
      </c>
      <c r="R6529">
        <v>1</v>
      </c>
      <c r="S6529">
        <v>31</v>
      </c>
      <c r="T6529">
        <v>0.2</v>
      </c>
      <c r="U6529">
        <v>1</v>
      </c>
      <c r="V6529">
        <v>44</v>
      </c>
      <c r="W6529">
        <v>0.28999999999999998</v>
      </c>
      <c r="X6529">
        <v>0</v>
      </c>
      <c r="Y6529">
        <v>0</v>
      </c>
      <c r="Z6529">
        <v>0</v>
      </c>
      <c r="AA6529">
        <v>0</v>
      </c>
      <c r="AB6529">
        <v>0</v>
      </c>
      <c r="AC6529">
        <v>0</v>
      </c>
      <c r="AD6529">
        <v>0</v>
      </c>
      <c r="AE6529">
        <v>0</v>
      </c>
      <c r="AF6529">
        <v>0</v>
      </c>
      <c r="AG6529" t="s">
        <v>24565</v>
      </c>
      <c r="AH6529" s="21" t="str">
        <f t="shared" si="202"/>
        <v>YM68</v>
      </c>
      <c r="AI6529" s="21">
        <v>216</v>
      </c>
      <c r="AJ6529" s="21">
        <f t="shared" si="203"/>
        <v>99.509803921568633</v>
      </c>
      <c r="AK6529" s="21" t="s">
        <v>2060</v>
      </c>
      <c r="AL6529" t="s">
        <v>2581</v>
      </c>
      <c r="AM6529" s="26" t="s">
        <v>38</v>
      </c>
      <c r="AN6529" t="s">
        <v>2031</v>
      </c>
    </row>
    <row r="6530" spans="1:40" ht="15" hidden="1" thickTop="1" x14ac:dyDescent="0.35">
      <c r="A6530" t="s">
        <v>24600</v>
      </c>
      <c r="B6530" t="s">
        <v>24566</v>
      </c>
      <c r="C6530" t="s">
        <v>3725</v>
      </c>
      <c r="D6530" t="s">
        <v>24567</v>
      </c>
      <c r="E6530" t="s">
        <v>2691</v>
      </c>
      <c r="F6530">
        <v>1</v>
      </c>
      <c r="G6530" t="s">
        <v>2600</v>
      </c>
      <c r="H6530" t="s">
        <v>2577</v>
      </c>
      <c r="I6530" t="s">
        <v>2076</v>
      </c>
      <c r="J6530" t="s">
        <v>2634</v>
      </c>
      <c r="K6530" t="s">
        <v>2635</v>
      </c>
      <c r="L6530" t="s">
        <v>2058</v>
      </c>
      <c r="M6530" t="s">
        <v>2059</v>
      </c>
      <c r="N6530">
        <v>3</v>
      </c>
      <c r="O6530">
        <v>104</v>
      </c>
      <c r="P6530">
        <v>0.42</v>
      </c>
      <c r="Q6530">
        <v>24480</v>
      </c>
      <c r="R6530">
        <v>1</v>
      </c>
      <c r="S6530">
        <v>18</v>
      </c>
      <c r="T6530">
        <v>7.0000000000000007E-2</v>
      </c>
      <c r="U6530">
        <v>2</v>
      </c>
      <c r="V6530">
        <v>86</v>
      </c>
      <c r="W6530">
        <v>0.35</v>
      </c>
      <c r="X6530">
        <v>0</v>
      </c>
      <c r="Y6530">
        <v>0</v>
      </c>
      <c r="Z6530">
        <v>0</v>
      </c>
      <c r="AA6530">
        <v>0</v>
      </c>
      <c r="AB6530">
        <v>0</v>
      </c>
      <c r="AC6530">
        <v>0</v>
      </c>
      <c r="AD6530">
        <v>0</v>
      </c>
      <c r="AE6530">
        <v>0</v>
      </c>
      <c r="AF6530">
        <v>0</v>
      </c>
      <c r="AG6530" t="s">
        <v>24568</v>
      </c>
      <c r="AH6530" s="21" t="str">
        <f t="shared" si="202"/>
        <v>YM68</v>
      </c>
      <c r="AI6530" s="21">
        <v>345.36</v>
      </c>
      <c r="AJ6530" s="21">
        <f t="shared" si="203"/>
        <v>99.575163398692808</v>
      </c>
      <c r="AK6530" s="21" t="s">
        <v>2060</v>
      </c>
      <c r="AL6530" t="s">
        <v>2581</v>
      </c>
      <c r="AM6530" s="26" t="s">
        <v>38</v>
      </c>
      <c r="AN6530" t="s">
        <v>2032</v>
      </c>
    </row>
    <row r="6531" spans="1:40" ht="15" hidden="1" thickTop="1" x14ac:dyDescent="0.35">
      <c r="A6531" t="s">
        <v>24604</v>
      </c>
      <c r="B6531" t="s">
        <v>24570</v>
      </c>
      <c r="C6531" t="s">
        <v>3936</v>
      </c>
      <c r="D6531" t="s">
        <v>24571</v>
      </c>
      <c r="E6531" t="s">
        <v>2691</v>
      </c>
      <c r="F6531">
        <v>1</v>
      </c>
      <c r="G6531" t="s">
        <v>2600</v>
      </c>
      <c r="H6531" t="s">
        <v>2577</v>
      </c>
      <c r="I6531" t="s">
        <v>2076</v>
      </c>
      <c r="J6531" t="s">
        <v>2699</v>
      </c>
      <c r="K6531" t="s">
        <v>2579</v>
      </c>
      <c r="L6531" t="s">
        <v>2058</v>
      </c>
      <c r="M6531" t="s">
        <v>2059</v>
      </c>
      <c r="N6531">
        <v>7</v>
      </c>
      <c r="O6531">
        <v>237</v>
      </c>
      <c r="P6531">
        <v>0.97</v>
      </c>
      <c r="Q6531">
        <v>24480</v>
      </c>
      <c r="R6531">
        <v>0</v>
      </c>
      <c r="S6531">
        <v>0</v>
      </c>
      <c r="T6531">
        <v>0</v>
      </c>
      <c r="U6531">
        <v>7</v>
      </c>
      <c r="V6531">
        <v>237</v>
      </c>
      <c r="W6531">
        <v>0.97</v>
      </c>
      <c r="X6531">
        <v>0</v>
      </c>
      <c r="Y6531">
        <v>0</v>
      </c>
      <c r="Z6531">
        <v>0</v>
      </c>
      <c r="AA6531">
        <v>0</v>
      </c>
      <c r="AB6531">
        <v>0</v>
      </c>
      <c r="AC6531">
        <v>0</v>
      </c>
      <c r="AD6531">
        <v>0</v>
      </c>
      <c r="AE6531">
        <v>0</v>
      </c>
      <c r="AF6531">
        <v>0</v>
      </c>
      <c r="AG6531" t="s">
        <v>24572</v>
      </c>
      <c r="AH6531" s="21" t="str">
        <f t="shared" si="202"/>
        <v>YM68</v>
      </c>
      <c r="AI6531" s="21">
        <v>345.36</v>
      </c>
      <c r="AJ6531" s="21">
        <f t="shared" si="203"/>
        <v>99.031862745098039</v>
      </c>
      <c r="AK6531" s="21" t="s">
        <v>2063</v>
      </c>
      <c r="AL6531" t="s">
        <v>2581</v>
      </c>
      <c r="AM6531" s="26" t="s">
        <v>38</v>
      </c>
      <c r="AN6531" t="s">
        <v>2033</v>
      </c>
    </row>
    <row r="6532" spans="1:40" ht="15" hidden="1" thickTop="1" x14ac:dyDescent="0.35">
      <c r="A6532" t="s">
        <v>24608</v>
      </c>
      <c r="B6532" t="s">
        <v>24574</v>
      </c>
      <c r="C6532" t="s">
        <v>3936</v>
      </c>
      <c r="D6532" t="s">
        <v>24571</v>
      </c>
      <c r="E6532" t="s">
        <v>2691</v>
      </c>
      <c r="F6532">
        <v>1</v>
      </c>
      <c r="G6532" t="s">
        <v>2600</v>
      </c>
      <c r="H6532" t="s">
        <v>2577</v>
      </c>
      <c r="I6532" t="s">
        <v>2076</v>
      </c>
      <c r="J6532" t="s">
        <v>2699</v>
      </c>
      <c r="K6532" t="s">
        <v>2579</v>
      </c>
      <c r="L6532" t="s">
        <v>2058</v>
      </c>
      <c r="M6532" t="s">
        <v>2059</v>
      </c>
      <c r="N6532">
        <v>13</v>
      </c>
      <c r="O6532">
        <v>602</v>
      </c>
      <c r="P6532">
        <v>2.46</v>
      </c>
      <c r="Q6532">
        <v>24480</v>
      </c>
      <c r="R6532">
        <v>5</v>
      </c>
      <c r="S6532">
        <v>207</v>
      </c>
      <c r="T6532">
        <v>0.85</v>
      </c>
      <c r="U6532">
        <v>8</v>
      </c>
      <c r="V6532">
        <v>395</v>
      </c>
      <c r="W6532">
        <v>1.61</v>
      </c>
      <c r="X6532">
        <v>0</v>
      </c>
      <c r="Y6532">
        <v>0</v>
      </c>
      <c r="Z6532">
        <v>0</v>
      </c>
      <c r="AA6532">
        <v>0</v>
      </c>
      <c r="AB6532">
        <v>0</v>
      </c>
      <c r="AC6532">
        <v>0</v>
      </c>
      <c r="AD6532">
        <v>0</v>
      </c>
      <c r="AE6532">
        <v>0</v>
      </c>
      <c r="AF6532">
        <v>0</v>
      </c>
      <c r="AG6532" t="s">
        <v>24575</v>
      </c>
      <c r="AH6532" s="21" t="str">
        <f t="shared" si="202"/>
        <v>YM68</v>
      </c>
      <c r="AI6532" s="21">
        <v>345.36</v>
      </c>
      <c r="AJ6532" s="21">
        <f t="shared" si="203"/>
        <v>97.540849673202615</v>
      </c>
      <c r="AK6532" s="21" t="s">
        <v>2063</v>
      </c>
      <c r="AL6532" t="s">
        <v>2581</v>
      </c>
      <c r="AM6532" s="26" t="s">
        <v>38</v>
      </c>
      <c r="AN6532" t="s">
        <v>2033</v>
      </c>
    </row>
    <row r="6533" spans="1:40" ht="15" hidden="1" thickTop="1" x14ac:dyDescent="0.35">
      <c r="A6533" t="s">
        <v>9494</v>
      </c>
      <c r="B6533" t="s">
        <v>24577</v>
      </c>
      <c r="C6533" t="s">
        <v>4338</v>
      </c>
      <c r="D6533" t="s">
        <v>24578</v>
      </c>
      <c r="E6533" t="s">
        <v>2667</v>
      </c>
      <c r="F6533">
        <v>2</v>
      </c>
      <c r="G6533" t="s">
        <v>2509</v>
      </c>
      <c r="H6533" t="s">
        <v>2510</v>
      </c>
      <c r="I6533" t="s">
        <v>2076</v>
      </c>
      <c r="J6533" t="s">
        <v>4340</v>
      </c>
      <c r="K6533" t="s">
        <v>2669</v>
      </c>
      <c r="L6533" t="s">
        <v>2058</v>
      </c>
      <c r="M6533" t="s">
        <v>2170</v>
      </c>
      <c r="N6533">
        <v>5</v>
      </c>
      <c r="O6533">
        <v>191</v>
      </c>
      <c r="P6533">
        <v>1.25</v>
      </c>
      <c r="Q6533">
        <v>15300</v>
      </c>
      <c r="R6533">
        <v>0</v>
      </c>
      <c r="S6533">
        <v>0</v>
      </c>
      <c r="T6533">
        <v>0</v>
      </c>
      <c r="U6533">
        <v>5</v>
      </c>
      <c r="V6533">
        <v>191</v>
      </c>
      <c r="W6533">
        <v>1.25</v>
      </c>
      <c r="X6533">
        <v>0</v>
      </c>
      <c r="Y6533">
        <v>0</v>
      </c>
      <c r="Z6533">
        <v>0</v>
      </c>
      <c r="AA6533">
        <v>0</v>
      </c>
      <c r="AB6533">
        <v>0</v>
      </c>
      <c r="AC6533">
        <v>0</v>
      </c>
      <c r="AD6533">
        <v>0</v>
      </c>
      <c r="AE6533">
        <v>0</v>
      </c>
      <c r="AF6533">
        <v>0</v>
      </c>
      <c r="AG6533" t="s">
        <v>24579</v>
      </c>
      <c r="AH6533" s="21" t="str">
        <f t="shared" si="202"/>
        <v>YM68</v>
      </c>
      <c r="AI6533" s="21">
        <v>216</v>
      </c>
      <c r="AJ6533" s="21">
        <f t="shared" si="203"/>
        <v>98.751633986928098</v>
      </c>
      <c r="AK6533" s="21" t="s">
        <v>2063</v>
      </c>
      <c r="AL6533" t="s">
        <v>2515</v>
      </c>
      <c r="AM6533" s="26" t="s">
        <v>38</v>
      </c>
      <c r="AN6533" t="s">
        <v>2029</v>
      </c>
    </row>
    <row r="6534" spans="1:40" ht="15" hidden="1" thickTop="1" x14ac:dyDescent="0.35">
      <c r="A6534" t="s">
        <v>24615</v>
      </c>
      <c r="B6534" t="s">
        <v>24581</v>
      </c>
      <c r="C6534" t="s">
        <v>5105</v>
      </c>
      <c r="D6534" t="s">
        <v>24582</v>
      </c>
      <c r="E6534" t="s">
        <v>2691</v>
      </c>
      <c r="F6534">
        <v>1</v>
      </c>
      <c r="G6534" t="s">
        <v>2600</v>
      </c>
      <c r="H6534" t="s">
        <v>2577</v>
      </c>
      <c r="I6534" t="s">
        <v>2076</v>
      </c>
      <c r="J6534" t="s">
        <v>2634</v>
      </c>
      <c r="K6534" t="s">
        <v>2635</v>
      </c>
      <c r="L6534" t="s">
        <v>2058</v>
      </c>
      <c r="M6534" t="s">
        <v>2059</v>
      </c>
      <c r="N6534">
        <v>5</v>
      </c>
      <c r="O6534">
        <v>135</v>
      </c>
      <c r="P6534">
        <v>0.55000000000000004</v>
      </c>
      <c r="Q6534">
        <v>24480</v>
      </c>
      <c r="R6534">
        <v>3</v>
      </c>
      <c r="S6534">
        <v>65</v>
      </c>
      <c r="T6534">
        <v>0.27</v>
      </c>
      <c r="U6534">
        <v>2</v>
      </c>
      <c r="V6534">
        <v>70</v>
      </c>
      <c r="W6534">
        <v>0.28999999999999998</v>
      </c>
      <c r="X6534">
        <v>0</v>
      </c>
      <c r="Y6534">
        <v>0</v>
      </c>
      <c r="Z6534">
        <v>0</v>
      </c>
      <c r="AA6534">
        <v>0</v>
      </c>
      <c r="AB6534">
        <v>0</v>
      </c>
      <c r="AC6534">
        <v>0</v>
      </c>
      <c r="AD6534">
        <v>0</v>
      </c>
      <c r="AE6534">
        <v>0</v>
      </c>
      <c r="AF6534">
        <v>0</v>
      </c>
      <c r="AG6534" t="s">
        <v>24583</v>
      </c>
      <c r="AH6534" s="21" t="str">
        <f t="shared" si="202"/>
        <v>YM68</v>
      </c>
      <c r="AI6534" s="21">
        <v>345.36</v>
      </c>
      <c r="AJ6534" s="21">
        <f t="shared" si="203"/>
        <v>99.44852941176471</v>
      </c>
      <c r="AK6534" s="21" t="s">
        <v>2060</v>
      </c>
      <c r="AL6534" t="s">
        <v>2581</v>
      </c>
      <c r="AM6534" s="26" t="s">
        <v>38</v>
      </c>
      <c r="AN6534" t="s">
        <v>2032</v>
      </c>
    </row>
    <row r="6535" spans="1:40" ht="15" hidden="1" thickTop="1" x14ac:dyDescent="0.35">
      <c r="A6535" t="s">
        <v>24619</v>
      </c>
      <c r="B6535" t="s">
        <v>24585</v>
      </c>
      <c r="C6535" t="s">
        <v>4173</v>
      </c>
      <c r="D6535" t="s">
        <v>24586</v>
      </c>
      <c r="E6535" t="s">
        <v>2691</v>
      </c>
      <c r="F6535">
        <v>1</v>
      </c>
      <c r="G6535" t="s">
        <v>2600</v>
      </c>
      <c r="H6535" t="s">
        <v>2577</v>
      </c>
      <c r="I6535" t="s">
        <v>2076</v>
      </c>
      <c r="J6535" t="s">
        <v>2634</v>
      </c>
      <c r="K6535" t="s">
        <v>2635</v>
      </c>
      <c r="L6535" t="s">
        <v>2058</v>
      </c>
      <c r="M6535" t="s">
        <v>2170</v>
      </c>
      <c r="N6535">
        <v>4</v>
      </c>
      <c r="O6535">
        <v>169</v>
      </c>
      <c r="P6535">
        <v>1.1000000000000001</v>
      </c>
      <c r="Q6535">
        <v>15300</v>
      </c>
      <c r="R6535">
        <v>1</v>
      </c>
      <c r="S6535">
        <v>23</v>
      </c>
      <c r="T6535">
        <v>0.15</v>
      </c>
      <c r="U6535">
        <v>3</v>
      </c>
      <c r="V6535">
        <v>146</v>
      </c>
      <c r="W6535">
        <v>0.95</v>
      </c>
      <c r="X6535">
        <v>0</v>
      </c>
      <c r="Y6535">
        <v>0</v>
      </c>
      <c r="Z6535">
        <v>0</v>
      </c>
      <c r="AA6535">
        <v>0</v>
      </c>
      <c r="AB6535">
        <v>0</v>
      </c>
      <c r="AC6535">
        <v>0</v>
      </c>
      <c r="AD6535">
        <v>0</v>
      </c>
      <c r="AE6535">
        <v>0</v>
      </c>
      <c r="AF6535">
        <v>0</v>
      </c>
      <c r="AG6535" t="s">
        <v>24587</v>
      </c>
      <c r="AH6535" s="21" t="str">
        <f t="shared" ref="AH6535:AH6598" si="204">LEFT(AG6535,4)</f>
        <v>YM68</v>
      </c>
      <c r="AI6535" s="21">
        <v>216</v>
      </c>
      <c r="AJ6535" s="21">
        <f t="shared" ref="AJ6535:AJ6598" si="205">100-(O6535/Q6535*100)</f>
        <v>98.895424836601308</v>
      </c>
      <c r="AK6535" s="21" t="s">
        <v>2063</v>
      </c>
      <c r="AL6535" t="s">
        <v>2581</v>
      </c>
      <c r="AM6535" s="26" t="s">
        <v>38</v>
      </c>
      <c r="AN6535" t="s">
        <v>2032</v>
      </c>
    </row>
    <row r="6536" spans="1:40" ht="15" hidden="1" thickTop="1" x14ac:dyDescent="0.35">
      <c r="A6536" t="s">
        <v>24623</v>
      </c>
      <c r="B6536" t="s">
        <v>24589</v>
      </c>
      <c r="C6536" t="s">
        <v>3470</v>
      </c>
      <c r="D6536" t="s">
        <v>24590</v>
      </c>
      <c r="E6536" t="s">
        <v>2575</v>
      </c>
      <c r="F6536">
        <v>1</v>
      </c>
      <c r="G6536" t="s">
        <v>2600</v>
      </c>
      <c r="H6536" t="s">
        <v>2577</v>
      </c>
      <c r="I6536" t="s">
        <v>2076</v>
      </c>
      <c r="J6536" t="s">
        <v>2601</v>
      </c>
      <c r="K6536" t="s">
        <v>2602</v>
      </c>
      <c r="L6536" t="s">
        <v>2058</v>
      </c>
      <c r="M6536" t="s">
        <v>2170</v>
      </c>
      <c r="N6536">
        <v>3</v>
      </c>
      <c r="O6536">
        <v>38</v>
      </c>
      <c r="P6536">
        <v>0.25</v>
      </c>
      <c r="Q6536">
        <v>15300</v>
      </c>
      <c r="R6536">
        <v>0</v>
      </c>
      <c r="S6536">
        <v>0</v>
      </c>
      <c r="T6536">
        <v>0</v>
      </c>
      <c r="U6536">
        <v>3</v>
      </c>
      <c r="V6536">
        <v>38</v>
      </c>
      <c r="W6536">
        <v>0.25</v>
      </c>
      <c r="X6536">
        <v>0</v>
      </c>
      <c r="Y6536">
        <v>0</v>
      </c>
      <c r="Z6536">
        <v>0</v>
      </c>
      <c r="AA6536">
        <v>0</v>
      </c>
      <c r="AB6536">
        <v>0</v>
      </c>
      <c r="AC6536">
        <v>0</v>
      </c>
      <c r="AD6536">
        <v>0</v>
      </c>
      <c r="AE6536">
        <v>0</v>
      </c>
      <c r="AF6536">
        <v>0</v>
      </c>
      <c r="AG6536" t="s">
        <v>24591</v>
      </c>
      <c r="AH6536" s="21" t="str">
        <f t="shared" si="204"/>
        <v>YM68</v>
      </c>
      <c r="AI6536" s="21">
        <v>216</v>
      </c>
      <c r="AJ6536" s="21">
        <f t="shared" si="205"/>
        <v>99.751633986928098</v>
      </c>
      <c r="AK6536" s="21" t="s">
        <v>2060</v>
      </c>
      <c r="AL6536" t="s">
        <v>2581</v>
      </c>
      <c r="AM6536" s="26" t="s">
        <v>38</v>
      </c>
      <c r="AN6536" t="s">
        <v>2031</v>
      </c>
    </row>
    <row r="6537" spans="1:40" ht="15" hidden="1" thickTop="1" x14ac:dyDescent="0.35">
      <c r="A6537" t="s">
        <v>9498</v>
      </c>
      <c r="B6537" t="s">
        <v>24593</v>
      </c>
      <c r="C6537" t="s">
        <v>7085</v>
      </c>
      <c r="D6537" t="s">
        <v>24594</v>
      </c>
      <c r="E6537" t="s">
        <v>3942</v>
      </c>
      <c r="F6537">
        <v>1</v>
      </c>
      <c r="G6537" t="s">
        <v>2600</v>
      </c>
      <c r="H6537" t="s">
        <v>2577</v>
      </c>
      <c r="I6537" t="s">
        <v>2076</v>
      </c>
      <c r="J6537" t="s">
        <v>2699</v>
      </c>
      <c r="K6537" t="s">
        <v>2579</v>
      </c>
      <c r="L6537" t="s">
        <v>2058</v>
      </c>
      <c r="M6537" t="s">
        <v>2170</v>
      </c>
      <c r="N6537">
        <v>6</v>
      </c>
      <c r="O6537">
        <v>274</v>
      </c>
      <c r="P6537">
        <v>1.79</v>
      </c>
      <c r="Q6537">
        <v>15300</v>
      </c>
      <c r="R6537">
        <v>0</v>
      </c>
      <c r="S6537">
        <v>0</v>
      </c>
      <c r="T6537">
        <v>0</v>
      </c>
      <c r="U6537">
        <v>6</v>
      </c>
      <c r="V6537">
        <v>274</v>
      </c>
      <c r="W6537">
        <v>1.79</v>
      </c>
      <c r="X6537">
        <v>0</v>
      </c>
      <c r="Y6537">
        <v>0</v>
      </c>
      <c r="Z6537">
        <v>0</v>
      </c>
      <c r="AA6537">
        <v>0</v>
      </c>
      <c r="AB6537">
        <v>0</v>
      </c>
      <c r="AC6537">
        <v>0</v>
      </c>
      <c r="AD6537">
        <v>0</v>
      </c>
      <c r="AE6537">
        <v>0</v>
      </c>
      <c r="AF6537">
        <v>0</v>
      </c>
      <c r="AG6537" t="s">
        <v>24595</v>
      </c>
      <c r="AH6537" s="21" t="str">
        <f t="shared" si="204"/>
        <v>YM68</v>
      </c>
      <c r="AI6537" s="21">
        <v>216</v>
      </c>
      <c r="AJ6537" s="21">
        <f t="shared" si="205"/>
        <v>98.209150326797385</v>
      </c>
      <c r="AK6537" s="21" t="s">
        <v>2063</v>
      </c>
      <c r="AL6537" t="s">
        <v>2581</v>
      </c>
      <c r="AM6537" s="26" t="s">
        <v>38</v>
      </c>
      <c r="AN6537" t="s">
        <v>2032</v>
      </c>
    </row>
    <row r="6538" spans="1:40" ht="15" hidden="1" thickTop="1" x14ac:dyDescent="0.35">
      <c r="A6538" t="s">
        <v>24630</v>
      </c>
      <c r="B6538" t="s">
        <v>24597</v>
      </c>
      <c r="C6538" t="s">
        <v>3160</v>
      </c>
      <c r="D6538" t="s">
        <v>24598</v>
      </c>
      <c r="E6538" t="s">
        <v>2667</v>
      </c>
      <c r="F6538">
        <v>2</v>
      </c>
      <c r="G6538" t="s">
        <v>2509</v>
      </c>
      <c r="H6538" t="s">
        <v>2510</v>
      </c>
      <c r="I6538" t="s">
        <v>2076</v>
      </c>
      <c r="J6538" t="s">
        <v>3162</v>
      </c>
      <c r="K6538" t="s">
        <v>2669</v>
      </c>
      <c r="L6538" t="s">
        <v>2058</v>
      </c>
      <c r="M6538" t="s">
        <v>2059</v>
      </c>
      <c r="N6538">
        <v>3</v>
      </c>
      <c r="O6538">
        <v>141</v>
      </c>
      <c r="P6538">
        <v>0.57999999999999996</v>
      </c>
      <c r="Q6538">
        <v>24480</v>
      </c>
      <c r="R6538">
        <v>1</v>
      </c>
      <c r="S6538">
        <v>38</v>
      </c>
      <c r="T6538">
        <v>0.16</v>
      </c>
      <c r="U6538">
        <v>0</v>
      </c>
      <c r="V6538">
        <v>0</v>
      </c>
      <c r="W6538">
        <v>0</v>
      </c>
      <c r="X6538">
        <v>1</v>
      </c>
      <c r="Y6538">
        <v>55</v>
      </c>
      <c r="Z6538">
        <v>0.22</v>
      </c>
      <c r="AA6538">
        <v>1</v>
      </c>
      <c r="AB6538">
        <v>48</v>
      </c>
      <c r="AC6538">
        <v>0.2</v>
      </c>
      <c r="AD6538">
        <v>0</v>
      </c>
      <c r="AE6538">
        <v>0</v>
      </c>
      <c r="AF6538">
        <v>0</v>
      </c>
      <c r="AG6538" t="s">
        <v>24599</v>
      </c>
      <c r="AH6538" s="21" t="str">
        <f t="shared" si="204"/>
        <v>YK20</v>
      </c>
      <c r="AI6538" s="21">
        <v>345.36</v>
      </c>
      <c r="AJ6538" s="21">
        <f t="shared" si="205"/>
        <v>99.424019607843135</v>
      </c>
      <c r="AK6538" s="21" t="s">
        <v>2060</v>
      </c>
      <c r="AL6538" t="s">
        <v>2515</v>
      </c>
      <c r="AM6538" s="26" t="s">
        <v>38</v>
      </c>
      <c r="AN6538" t="s">
        <v>2030</v>
      </c>
    </row>
    <row r="6539" spans="1:40" ht="15" hidden="1" thickTop="1" x14ac:dyDescent="0.35">
      <c r="A6539" t="s">
        <v>24634</v>
      </c>
      <c r="B6539" t="s">
        <v>24601</v>
      </c>
      <c r="C6539" t="s">
        <v>3121</v>
      </c>
      <c r="D6539" t="s">
        <v>24602</v>
      </c>
      <c r="E6539" t="s">
        <v>4786</v>
      </c>
      <c r="F6539">
        <v>2</v>
      </c>
      <c r="G6539" t="s">
        <v>2509</v>
      </c>
      <c r="H6539" t="s">
        <v>2510</v>
      </c>
      <c r="I6539" t="s">
        <v>2076</v>
      </c>
      <c r="J6539" t="s">
        <v>3123</v>
      </c>
      <c r="K6539" t="s">
        <v>2513</v>
      </c>
      <c r="L6539" t="s">
        <v>2058</v>
      </c>
      <c r="M6539" t="s">
        <v>2059</v>
      </c>
      <c r="N6539">
        <v>5</v>
      </c>
      <c r="O6539">
        <v>239</v>
      </c>
      <c r="P6539">
        <v>0.98</v>
      </c>
      <c r="Q6539">
        <v>24480</v>
      </c>
      <c r="R6539">
        <v>2</v>
      </c>
      <c r="S6539">
        <v>104</v>
      </c>
      <c r="T6539">
        <v>0.42</v>
      </c>
      <c r="U6539">
        <v>3</v>
      </c>
      <c r="V6539">
        <v>135</v>
      </c>
      <c r="W6539">
        <v>0.55000000000000004</v>
      </c>
      <c r="X6539">
        <v>0</v>
      </c>
      <c r="Y6539">
        <v>0</v>
      </c>
      <c r="Z6539">
        <v>0</v>
      </c>
      <c r="AA6539">
        <v>0</v>
      </c>
      <c r="AB6539">
        <v>0</v>
      </c>
      <c r="AC6539">
        <v>0</v>
      </c>
      <c r="AD6539">
        <v>0</v>
      </c>
      <c r="AE6539">
        <v>0</v>
      </c>
      <c r="AF6539">
        <v>0</v>
      </c>
      <c r="AG6539" t="s">
        <v>24603</v>
      </c>
      <c r="AH6539" s="21" t="str">
        <f t="shared" si="204"/>
        <v>YK20</v>
      </c>
      <c r="AI6539" s="21">
        <v>345.36</v>
      </c>
      <c r="AJ6539" s="21">
        <f t="shared" si="205"/>
        <v>99.023692810457518</v>
      </c>
      <c r="AK6539" s="21" t="s">
        <v>2063</v>
      </c>
      <c r="AL6539" t="s">
        <v>2515</v>
      </c>
      <c r="AM6539" s="26" t="s">
        <v>38</v>
      </c>
      <c r="AN6539" t="s">
        <v>2030</v>
      </c>
    </row>
    <row r="6540" spans="1:40" ht="15" hidden="1" thickTop="1" x14ac:dyDescent="0.35">
      <c r="A6540" t="s">
        <v>24638</v>
      </c>
      <c r="B6540" t="s">
        <v>24605</v>
      </c>
      <c r="C6540" t="s">
        <v>8301</v>
      </c>
      <c r="D6540" t="s">
        <v>24606</v>
      </c>
      <c r="E6540" t="s">
        <v>4786</v>
      </c>
      <c r="F6540">
        <v>2</v>
      </c>
      <c r="G6540" t="s">
        <v>2509</v>
      </c>
      <c r="H6540" t="s">
        <v>2510</v>
      </c>
      <c r="I6540" t="s">
        <v>2076</v>
      </c>
      <c r="J6540" t="s">
        <v>3123</v>
      </c>
      <c r="K6540" t="s">
        <v>2513</v>
      </c>
      <c r="L6540" t="s">
        <v>2058</v>
      </c>
      <c r="M6540" t="s">
        <v>2059</v>
      </c>
      <c r="N6540">
        <v>6</v>
      </c>
      <c r="O6540">
        <v>289</v>
      </c>
      <c r="P6540">
        <v>1.18</v>
      </c>
      <c r="Q6540">
        <v>24480</v>
      </c>
      <c r="R6540">
        <v>1</v>
      </c>
      <c r="S6540">
        <v>44</v>
      </c>
      <c r="T6540">
        <v>0.18</v>
      </c>
      <c r="U6540">
        <v>5</v>
      </c>
      <c r="V6540">
        <v>245</v>
      </c>
      <c r="W6540">
        <v>1</v>
      </c>
      <c r="X6540">
        <v>0</v>
      </c>
      <c r="Y6540">
        <v>0</v>
      </c>
      <c r="Z6540">
        <v>0</v>
      </c>
      <c r="AA6540">
        <v>0</v>
      </c>
      <c r="AB6540">
        <v>0</v>
      </c>
      <c r="AC6540">
        <v>0</v>
      </c>
      <c r="AD6540">
        <v>0</v>
      </c>
      <c r="AE6540">
        <v>0</v>
      </c>
      <c r="AF6540">
        <v>0</v>
      </c>
      <c r="AG6540" t="s">
        <v>24607</v>
      </c>
      <c r="AH6540" s="21" t="str">
        <f t="shared" si="204"/>
        <v>YK20</v>
      </c>
      <c r="AI6540" s="21">
        <v>345.36</v>
      </c>
      <c r="AJ6540" s="21">
        <f t="shared" si="205"/>
        <v>98.819444444444443</v>
      </c>
      <c r="AK6540" s="21" t="s">
        <v>2063</v>
      </c>
      <c r="AL6540" t="s">
        <v>2515</v>
      </c>
      <c r="AM6540" s="26" t="s">
        <v>38</v>
      </c>
      <c r="AN6540" t="s">
        <v>2031</v>
      </c>
    </row>
    <row r="6541" spans="1:40" ht="15" hidden="1" thickTop="1" x14ac:dyDescent="0.35">
      <c r="A6541" t="s">
        <v>24642</v>
      </c>
      <c r="B6541" t="s">
        <v>24609</v>
      </c>
      <c r="C6541" t="s">
        <v>3121</v>
      </c>
      <c r="D6541" t="s">
        <v>24610</v>
      </c>
      <c r="E6541" t="s">
        <v>4786</v>
      </c>
      <c r="F6541">
        <v>2</v>
      </c>
      <c r="G6541" t="s">
        <v>2509</v>
      </c>
      <c r="H6541" t="s">
        <v>2510</v>
      </c>
      <c r="I6541" t="s">
        <v>2076</v>
      </c>
      <c r="J6541" t="s">
        <v>3123</v>
      </c>
      <c r="K6541" t="s">
        <v>2513</v>
      </c>
      <c r="L6541" t="s">
        <v>2058</v>
      </c>
      <c r="M6541" t="s">
        <v>2059</v>
      </c>
      <c r="N6541">
        <v>0</v>
      </c>
      <c r="O6541">
        <v>0</v>
      </c>
      <c r="P6541">
        <v>0</v>
      </c>
      <c r="Q6541">
        <v>24480</v>
      </c>
      <c r="R6541">
        <v>0</v>
      </c>
      <c r="S6541">
        <v>0</v>
      </c>
      <c r="T6541">
        <v>0</v>
      </c>
      <c r="U6541">
        <v>0</v>
      </c>
      <c r="V6541">
        <v>0</v>
      </c>
      <c r="W6541">
        <v>0</v>
      </c>
      <c r="X6541">
        <v>0</v>
      </c>
      <c r="Y6541">
        <v>0</v>
      </c>
      <c r="Z6541">
        <v>0</v>
      </c>
      <c r="AA6541">
        <v>0</v>
      </c>
      <c r="AB6541">
        <v>0</v>
      </c>
      <c r="AC6541">
        <v>0</v>
      </c>
      <c r="AD6541">
        <v>0</v>
      </c>
      <c r="AE6541">
        <v>0</v>
      </c>
      <c r="AF6541">
        <v>0</v>
      </c>
      <c r="AG6541" t="s">
        <v>24611</v>
      </c>
      <c r="AH6541" s="21" t="str">
        <f t="shared" si="204"/>
        <v>YK20</v>
      </c>
      <c r="AI6541" s="21">
        <v>345.36</v>
      </c>
      <c r="AJ6541" s="21">
        <f t="shared" si="205"/>
        <v>100</v>
      </c>
      <c r="AK6541" s="21" t="s">
        <v>2060</v>
      </c>
      <c r="AL6541" t="s">
        <v>2515</v>
      </c>
      <c r="AM6541" s="26" t="s">
        <v>38</v>
      </c>
      <c r="AN6541" t="s">
        <v>2030</v>
      </c>
    </row>
    <row r="6542" spans="1:40" ht="15" hidden="1" thickTop="1" x14ac:dyDescent="0.35">
      <c r="A6542" t="s">
        <v>24646</v>
      </c>
      <c r="B6542" t="s">
        <v>24612</v>
      </c>
      <c r="C6542" t="s">
        <v>8301</v>
      </c>
      <c r="D6542" t="s">
        <v>24613</v>
      </c>
      <c r="E6542" t="s">
        <v>4786</v>
      </c>
      <c r="F6542">
        <v>2</v>
      </c>
      <c r="G6542" t="s">
        <v>2509</v>
      </c>
      <c r="H6542" t="s">
        <v>2510</v>
      </c>
      <c r="I6542" t="s">
        <v>2076</v>
      </c>
      <c r="J6542" t="s">
        <v>3123</v>
      </c>
      <c r="K6542" t="s">
        <v>2513</v>
      </c>
      <c r="L6542" t="s">
        <v>2058</v>
      </c>
      <c r="M6542" t="s">
        <v>2059</v>
      </c>
      <c r="N6542">
        <v>5</v>
      </c>
      <c r="O6542">
        <v>318</v>
      </c>
      <c r="P6542">
        <v>1.3</v>
      </c>
      <c r="Q6542">
        <v>24480</v>
      </c>
      <c r="R6542">
        <v>0</v>
      </c>
      <c r="S6542">
        <v>0</v>
      </c>
      <c r="T6542">
        <v>0</v>
      </c>
      <c r="U6542">
        <v>5</v>
      </c>
      <c r="V6542">
        <v>318</v>
      </c>
      <c r="W6542">
        <v>1.3</v>
      </c>
      <c r="X6542">
        <v>0</v>
      </c>
      <c r="Y6542">
        <v>0</v>
      </c>
      <c r="Z6542">
        <v>0</v>
      </c>
      <c r="AA6542">
        <v>0</v>
      </c>
      <c r="AB6542">
        <v>0</v>
      </c>
      <c r="AC6542">
        <v>0</v>
      </c>
      <c r="AD6542">
        <v>0</v>
      </c>
      <c r="AE6542">
        <v>0</v>
      </c>
      <c r="AF6542">
        <v>0</v>
      </c>
      <c r="AG6542" t="s">
        <v>24614</v>
      </c>
      <c r="AH6542" s="21" t="str">
        <f t="shared" si="204"/>
        <v>YK20</v>
      </c>
      <c r="AI6542" s="21">
        <v>345.36</v>
      </c>
      <c r="AJ6542" s="21">
        <f t="shared" si="205"/>
        <v>98.700980392156865</v>
      </c>
      <c r="AK6542" s="21" t="s">
        <v>2063</v>
      </c>
      <c r="AL6542" t="s">
        <v>2515</v>
      </c>
      <c r="AM6542" s="26" t="s">
        <v>38</v>
      </c>
      <c r="AN6542" t="s">
        <v>2032</v>
      </c>
    </row>
    <row r="6543" spans="1:40" ht="15" hidden="1" thickTop="1" x14ac:dyDescent="0.35">
      <c r="A6543" t="s">
        <v>9502</v>
      </c>
      <c r="B6543" t="s">
        <v>24616</v>
      </c>
      <c r="C6543" t="s">
        <v>15355</v>
      </c>
      <c r="D6543" t="s">
        <v>24617</v>
      </c>
      <c r="E6543" t="s">
        <v>2667</v>
      </c>
      <c r="F6543">
        <v>2</v>
      </c>
      <c r="G6543" t="s">
        <v>2509</v>
      </c>
      <c r="H6543" t="s">
        <v>2510</v>
      </c>
      <c r="I6543" t="s">
        <v>2076</v>
      </c>
      <c r="J6543" t="s">
        <v>3162</v>
      </c>
      <c r="K6543" t="s">
        <v>2669</v>
      </c>
      <c r="L6543" t="s">
        <v>2058</v>
      </c>
      <c r="M6543" t="s">
        <v>2170</v>
      </c>
      <c r="N6543">
        <v>1</v>
      </c>
      <c r="O6543">
        <v>43</v>
      </c>
      <c r="P6543">
        <v>0.28000000000000003</v>
      </c>
      <c r="Q6543">
        <v>15300</v>
      </c>
      <c r="R6543">
        <v>1</v>
      </c>
      <c r="S6543">
        <v>43</v>
      </c>
      <c r="T6543">
        <v>0.28000000000000003</v>
      </c>
      <c r="U6543">
        <v>0</v>
      </c>
      <c r="V6543">
        <v>0</v>
      </c>
      <c r="W6543">
        <v>0</v>
      </c>
      <c r="X6543">
        <v>0</v>
      </c>
      <c r="Y6543">
        <v>0</v>
      </c>
      <c r="Z6543">
        <v>0</v>
      </c>
      <c r="AA6543">
        <v>0</v>
      </c>
      <c r="AB6543">
        <v>0</v>
      </c>
      <c r="AC6543">
        <v>0</v>
      </c>
      <c r="AD6543">
        <v>0</v>
      </c>
      <c r="AE6543">
        <v>0</v>
      </c>
      <c r="AF6543">
        <v>0</v>
      </c>
      <c r="AG6543" t="s">
        <v>24618</v>
      </c>
      <c r="AH6543" s="21" t="str">
        <f t="shared" si="204"/>
        <v>YK20</v>
      </c>
      <c r="AI6543" s="21">
        <v>216</v>
      </c>
      <c r="AJ6543" s="21">
        <f t="shared" si="205"/>
        <v>99.718954248366018</v>
      </c>
      <c r="AK6543" s="21" t="s">
        <v>2060</v>
      </c>
      <c r="AL6543" t="s">
        <v>2515</v>
      </c>
      <c r="AM6543" s="26" t="s">
        <v>38</v>
      </c>
      <c r="AN6543" t="s">
        <v>2031</v>
      </c>
    </row>
    <row r="6544" spans="1:40" ht="15" hidden="1" thickTop="1" x14ac:dyDescent="0.35">
      <c r="A6544" t="s">
        <v>24653</v>
      </c>
      <c r="B6544" t="s">
        <v>24620</v>
      </c>
      <c r="C6544" t="s">
        <v>9595</v>
      </c>
      <c r="D6544" t="s">
        <v>24621</v>
      </c>
      <c r="E6544" t="s">
        <v>2667</v>
      </c>
      <c r="F6544">
        <v>2</v>
      </c>
      <c r="G6544" t="s">
        <v>2509</v>
      </c>
      <c r="H6544" t="s">
        <v>2510</v>
      </c>
      <c r="I6544" t="s">
        <v>2076</v>
      </c>
      <c r="J6544" t="s">
        <v>3168</v>
      </c>
      <c r="K6544" t="s">
        <v>2669</v>
      </c>
      <c r="L6544" t="s">
        <v>2058</v>
      </c>
      <c r="M6544" t="s">
        <v>2170</v>
      </c>
      <c r="N6544">
        <v>7</v>
      </c>
      <c r="O6544">
        <v>333</v>
      </c>
      <c r="P6544">
        <v>2.1800000000000002</v>
      </c>
      <c r="Q6544">
        <v>15300</v>
      </c>
      <c r="R6544">
        <v>7</v>
      </c>
      <c r="S6544">
        <v>333</v>
      </c>
      <c r="T6544">
        <v>2.1800000000000002</v>
      </c>
      <c r="U6544">
        <v>0</v>
      </c>
      <c r="V6544">
        <v>0</v>
      </c>
      <c r="W6544">
        <v>0</v>
      </c>
      <c r="X6544">
        <v>0</v>
      </c>
      <c r="Y6544">
        <v>0</v>
      </c>
      <c r="Z6544">
        <v>0</v>
      </c>
      <c r="AA6544">
        <v>0</v>
      </c>
      <c r="AB6544">
        <v>0</v>
      </c>
      <c r="AC6544">
        <v>0</v>
      </c>
      <c r="AD6544">
        <v>0</v>
      </c>
      <c r="AE6544">
        <v>0</v>
      </c>
      <c r="AF6544">
        <v>0</v>
      </c>
      <c r="AG6544" t="s">
        <v>24622</v>
      </c>
      <c r="AH6544" s="21" t="str">
        <f t="shared" si="204"/>
        <v>YK20</v>
      </c>
      <c r="AI6544" s="21">
        <v>216</v>
      </c>
      <c r="AJ6544" s="21">
        <f t="shared" si="205"/>
        <v>97.82352941176471</v>
      </c>
      <c r="AK6544" s="21" t="s">
        <v>2063</v>
      </c>
      <c r="AL6544" t="s">
        <v>2515</v>
      </c>
      <c r="AM6544" s="26" t="s">
        <v>38</v>
      </c>
      <c r="AN6544" t="s">
        <v>2030</v>
      </c>
    </row>
    <row r="6545" spans="1:40" ht="15" hidden="1" thickTop="1" x14ac:dyDescent="0.35">
      <c r="A6545" t="s">
        <v>24657</v>
      </c>
      <c r="B6545" t="s">
        <v>24624</v>
      </c>
      <c r="C6545" t="s">
        <v>9595</v>
      </c>
      <c r="D6545" t="s">
        <v>24625</v>
      </c>
      <c r="E6545" t="s">
        <v>2667</v>
      </c>
      <c r="F6545">
        <v>2</v>
      </c>
      <c r="G6545" t="s">
        <v>2509</v>
      </c>
      <c r="H6545" t="s">
        <v>2510</v>
      </c>
      <c r="I6545" t="s">
        <v>2076</v>
      </c>
      <c r="J6545" t="s">
        <v>3168</v>
      </c>
      <c r="K6545" t="s">
        <v>2669</v>
      </c>
      <c r="L6545" t="s">
        <v>2058</v>
      </c>
      <c r="M6545" t="s">
        <v>2170</v>
      </c>
      <c r="N6545">
        <v>2</v>
      </c>
      <c r="O6545">
        <v>60</v>
      </c>
      <c r="P6545">
        <v>0.39</v>
      </c>
      <c r="Q6545">
        <v>15300</v>
      </c>
      <c r="R6545">
        <v>2</v>
      </c>
      <c r="S6545">
        <v>60</v>
      </c>
      <c r="T6545">
        <v>0.39</v>
      </c>
      <c r="U6545">
        <v>0</v>
      </c>
      <c r="V6545">
        <v>0</v>
      </c>
      <c r="W6545">
        <v>0</v>
      </c>
      <c r="X6545">
        <v>0</v>
      </c>
      <c r="Y6545">
        <v>0</v>
      </c>
      <c r="Z6545">
        <v>0</v>
      </c>
      <c r="AA6545">
        <v>0</v>
      </c>
      <c r="AB6545">
        <v>0</v>
      </c>
      <c r="AC6545">
        <v>0</v>
      </c>
      <c r="AD6545">
        <v>0</v>
      </c>
      <c r="AE6545">
        <v>0</v>
      </c>
      <c r="AF6545">
        <v>0</v>
      </c>
      <c r="AG6545" t="s">
        <v>24626</v>
      </c>
      <c r="AH6545" s="21" t="str">
        <f t="shared" si="204"/>
        <v>YK20</v>
      </c>
      <c r="AI6545" s="21">
        <v>216</v>
      </c>
      <c r="AJ6545" s="21">
        <f t="shared" si="205"/>
        <v>99.607843137254903</v>
      </c>
      <c r="AK6545" s="21" t="s">
        <v>2060</v>
      </c>
      <c r="AL6545" t="s">
        <v>2515</v>
      </c>
      <c r="AM6545" s="26" t="s">
        <v>38</v>
      </c>
      <c r="AN6545" t="s">
        <v>2032</v>
      </c>
    </row>
    <row r="6546" spans="1:40" ht="15" hidden="1" thickTop="1" x14ac:dyDescent="0.35">
      <c r="A6546" t="s">
        <v>24661</v>
      </c>
      <c r="B6546" t="s">
        <v>24627</v>
      </c>
      <c r="C6546" t="s">
        <v>9595</v>
      </c>
      <c r="D6546" t="s">
        <v>24628</v>
      </c>
      <c r="E6546" t="s">
        <v>2667</v>
      </c>
      <c r="F6546">
        <v>2</v>
      </c>
      <c r="G6546" t="s">
        <v>2509</v>
      </c>
      <c r="H6546" t="s">
        <v>2510</v>
      </c>
      <c r="I6546" t="s">
        <v>2076</v>
      </c>
      <c r="J6546" t="s">
        <v>3168</v>
      </c>
      <c r="K6546" t="s">
        <v>2669</v>
      </c>
      <c r="L6546" t="s">
        <v>2058</v>
      </c>
      <c r="M6546" t="s">
        <v>2170</v>
      </c>
      <c r="N6546">
        <v>4</v>
      </c>
      <c r="O6546">
        <v>137</v>
      </c>
      <c r="P6546">
        <v>0.9</v>
      </c>
      <c r="Q6546">
        <v>15300</v>
      </c>
      <c r="R6546">
        <v>2</v>
      </c>
      <c r="S6546">
        <v>59</v>
      </c>
      <c r="T6546">
        <v>0.39</v>
      </c>
      <c r="U6546">
        <v>2</v>
      </c>
      <c r="V6546">
        <v>78</v>
      </c>
      <c r="W6546">
        <v>0.51</v>
      </c>
      <c r="X6546">
        <v>0</v>
      </c>
      <c r="Y6546">
        <v>0</v>
      </c>
      <c r="Z6546">
        <v>0</v>
      </c>
      <c r="AA6546">
        <v>0</v>
      </c>
      <c r="AB6546">
        <v>0</v>
      </c>
      <c r="AC6546">
        <v>0</v>
      </c>
      <c r="AD6546">
        <v>0</v>
      </c>
      <c r="AE6546">
        <v>0</v>
      </c>
      <c r="AF6546">
        <v>0</v>
      </c>
      <c r="AG6546" t="s">
        <v>24629</v>
      </c>
      <c r="AH6546" s="21" t="str">
        <f t="shared" si="204"/>
        <v>YK20</v>
      </c>
      <c r="AI6546" s="21">
        <v>216</v>
      </c>
      <c r="AJ6546" s="21">
        <f t="shared" si="205"/>
        <v>99.104575163398692</v>
      </c>
      <c r="AK6546" s="21" t="s">
        <v>2063</v>
      </c>
      <c r="AL6546" t="s">
        <v>2515</v>
      </c>
      <c r="AM6546" s="26" t="s">
        <v>38</v>
      </c>
      <c r="AN6546" t="s">
        <v>2032</v>
      </c>
    </row>
    <row r="6547" spans="1:40" ht="15" hidden="1" thickTop="1" x14ac:dyDescent="0.35">
      <c r="A6547" t="s">
        <v>24665</v>
      </c>
      <c r="B6547" t="s">
        <v>24631</v>
      </c>
      <c r="C6547" t="s">
        <v>2803</v>
      </c>
      <c r="D6547" t="s">
        <v>24632</v>
      </c>
      <c r="E6547" t="s">
        <v>5244</v>
      </c>
      <c r="F6547">
        <v>1</v>
      </c>
      <c r="G6547" t="s">
        <v>2600</v>
      </c>
      <c r="H6547" t="s">
        <v>2577</v>
      </c>
      <c r="I6547" t="s">
        <v>2076</v>
      </c>
      <c r="J6547" t="s">
        <v>2699</v>
      </c>
      <c r="K6547" t="s">
        <v>2579</v>
      </c>
      <c r="L6547" t="s">
        <v>2058</v>
      </c>
      <c r="M6547" t="s">
        <v>2170</v>
      </c>
      <c r="N6547">
        <v>4</v>
      </c>
      <c r="O6547">
        <v>174</v>
      </c>
      <c r="P6547">
        <v>1.1399999999999999</v>
      </c>
      <c r="Q6547">
        <v>15300</v>
      </c>
      <c r="R6547">
        <v>1</v>
      </c>
      <c r="S6547">
        <v>54</v>
      </c>
      <c r="T6547">
        <v>0.35</v>
      </c>
      <c r="U6547">
        <v>3</v>
      </c>
      <c r="V6547">
        <v>120</v>
      </c>
      <c r="W6547">
        <v>0.78</v>
      </c>
      <c r="X6547">
        <v>0</v>
      </c>
      <c r="Y6547">
        <v>0</v>
      </c>
      <c r="Z6547">
        <v>0</v>
      </c>
      <c r="AA6547">
        <v>0</v>
      </c>
      <c r="AB6547">
        <v>0</v>
      </c>
      <c r="AC6547">
        <v>0</v>
      </c>
      <c r="AD6547">
        <v>0</v>
      </c>
      <c r="AE6547">
        <v>0</v>
      </c>
      <c r="AF6547">
        <v>0</v>
      </c>
      <c r="AG6547" t="s">
        <v>24633</v>
      </c>
      <c r="AH6547" s="21" t="str">
        <f t="shared" si="204"/>
        <v>YM68</v>
      </c>
      <c r="AI6547" s="21">
        <v>216</v>
      </c>
      <c r="AJ6547" s="21">
        <f t="shared" si="205"/>
        <v>98.862745098039213</v>
      </c>
      <c r="AK6547" s="21" t="s">
        <v>2063</v>
      </c>
      <c r="AL6547" t="s">
        <v>2581</v>
      </c>
      <c r="AM6547" s="26" t="s">
        <v>38</v>
      </c>
      <c r="AN6547" t="s">
        <v>2030</v>
      </c>
    </row>
    <row r="6548" spans="1:40" ht="15" hidden="1" thickTop="1" x14ac:dyDescent="0.35">
      <c r="A6548" t="s">
        <v>24669</v>
      </c>
      <c r="B6548" t="s">
        <v>24635</v>
      </c>
      <c r="C6548" t="s">
        <v>4282</v>
      </c>
      <c r="D6548" t="s">
        <v>24636</v>
      </c>
      <c r="E6548" t="s">
        <v>2691</v>
      </c>
      <c r="F6548">
        <v>1</v>
      </c>
      <c r="G6548" t="s">
        <v>2600</v>
      </c>
      <c r="H6548" t="s">
        <v>2577</v>
      </c>
      <c r="I6548" t="s">
        <v>2076</v>
      </c>
      <c r="J6548" t="s">
        <v>2699</v>
      </c>
      <c r="K6548" t="s">
        <v>2579</v>
      </c>
      <c r="L6548" t="s">
        <v>2058</v>
      </c>
      <c r="M6548" t="s">
        <v>2170</v>
      </c>
      <c r="N6548">
        <v>3</v>
      </c>
      <c r="O6548">
        <v>101</v>
      </c>
      <c r="P6548">
        <v>0.66</v>
      </c>
      <c r="Q6548">
        <v>15300</v>
      </c>
      <c r="R6548">
        <v>2</v>
      </c>
      <c r="S6548">
        <v>68</v>
      </c>
      <c r="T6548">
        <v>0.44</v>
      </c>
      <c r="U6548">
        <v>1</v>
      </c>
      <c r="V6548">
        <v>33</v>
      </c>
      <c r="W6548">
        <v>0.22</v>
      </c>
      <c r="X6548">
        <v>0</v>
      </c>
      <c r="Y6548">
        <v>0</v>
      </c>
      <c r="Z6548">
        <v>0</v>
      </c>
      <c r="AA6548">
        <v>0</v>
      </c>
      <c r="AB6548">
        <v>0</v>
      </c>
      <c r="AC6548">
        <v>0</v>
      </c>
      <c r="AD6548">
        <v>0</v>
      </c>
      <c r="AE6548">
        <v>0</v>
      </c>
      <c r="AF6548">
        <v>0</v>
      </c>
      <c r="AG6548" t="s">
        <v>24637</v>
      </c>
      <c r="AH6548" s="21" t="str">
        <f t="shared" si="204"/>
        <v>YM68</v>
      </c>
      <c r="AI6548" s="21">
        <v>216</v>
      </c>
      <c r="AJ6548" s="21">
        <f t="shared" si="205"/>
        <v>99.33986928104575</v>
      </c>
      <c r="AK6548" s="21" t="s">
        <v>2060</v>
      </c>
      <c r="AL6548" t="s">
        <v>2581</v>
      </c>
      <c r="AM6548" s="26" t="s">
        <v>38</v>
      </c>
      <c r="AN6548" t="s">
        <v>2030</v>
      </c>
    </row>
    <row r="6549" spans="1:40" ht="15" hidden="1" thickTop="1" x14ac:dyDescent="0.35">
      <c r="A6549" t="s">
        <v>24673</v>
      </c>
      <c r="B6549" t="s">
        <v>24639</v>
      </c>
      <c r="C6549" t="s">
        <v>3180</v>
      </c>
      <c r="D6549" t="s">
        <v>24640</v>
      </c>
      <c r="E6549" t="s">
        <v>3182</v>
      </c>
      <c r="F6549">
        <v>1</v>
      </c>
      <c r="G6549" t="s">
        <v>2600</v>
      </c>
      <c r="H6549" t="s">
        <v>2577</v>
      </c>
      <c r="I6549" t="s">
        <v>2076</v>
      </c>
      <c r="J6549" t="s">
        <v>3183</v>
      </c>
      <c r="K6549" t="s">
        <v>2742</v>
      </c>
      <c r="L6549" t="s">
        <v>2058</v>
      </c>
      <c r="M6549" t="s">
        <v>2170</v>
      </c>
      <c r="N6549">
        <v>3</v>
      </c>
      <c r="O6549">
        <v>122</v>
      </c>
      <c r="P6549">
        <v>0.8</v>
      </c>
      <c r="Q6549">
        <v>15300</v>
      </c>
      <c r="R6549">
        <v>0</v>
      </c>
      <c r="S6549">
        <v>0</v>
      </c>
      <c r="T6549">
        <v>0</v>
      </c>
      <c r="U6549">
        <v>3</v>
      </c>
      <c r="V6549">
        <v>122</v>
      </c>
      <c r="W6549">
        <v>0.8</v>
      </c>
      <c r="X6549">
        <v>0</v>
      </c>
      <c r="Y6549">
        <v>0</v>
      </c>
      <c r="Z6549">
        <v>0</v>
      </c>
      <c r="AA6549">
        <v>0</v>
      </c>
      <c r="AB6549">
        <v>0</v>
      </c>
      <c r="AC6549">
        <v>0</v>
      </c>
      <c r="AD6549">
        <v>0</v>
      </c>
      <c r="AE6549">
        <v>0</v>
      </c>
      <c r="AF6549">
        <v>0</v>
      </c>
      <c r="AG6549" t="s">
        <v>24641</v>
      </c>
      <c r="AH6549" s="21" t="str">
        <f t="shared" si="204"/>
        <v>YM68</v>
      </c>
      <c r="AI6549" s="21">
        <v>216</v>
      </c>
      <c r="AJ6549" s="21">
        <f t="shared" si="205"/>
        <v>99.202614379084963</v>
      </c>
      <c r="AK6549" s="21" t="s">
        <v>2060</v>
      </c>
      <c r="AL6549" t="s">
        <v>2551</v>
      </c>
      <c r="AM6549" s="26" t="s">
        <v>38</v>
      </c>
      <c r="AN6549" t="s">
        <v>2031</v>
      </c>
    </row>
    <row r="6550" spans="1:40" ht="15" hidden="1" thickTop="1" x14ac:dyDescent="0.35">
      <c r="A6550" t="s">
        <v>24677</v>
      </c>
      <c r="B6550" t="s">
        <v>24643</v>
      </c>
      <c r="C6550" t="s">
        <v>10037</v>
      </c>
      <c r="D6550" t="s">
        <v>24644</v>
      </c>
      <c r="E6550" t="s">
        <v>3013</v>
      </c>
      <c r="F6550">
        <v>1</v>
      </c>
      <c r="G6550" t="s">
        <v>2600</v>
      </c>
      <c r="H6550" t="s">
        <v>2577</v>
      </c>
      <c r="I6550" t="s">
        <v>2076</v>
      </c>
      <c r="J6550" t="s">
        <v>3183</v>
      </c>
      <c r="K6550" t="s">
        <v>2742</v>
      </c>
      <c r="L6550" t="s">
        <v>2058</v>
      </c>
      <c r="M6550" t="s">
        <v>2310</v>
      </c>
      <c r="N6550">
        <v>4</v>
      </c>
      <c r="O6550">
        <v>106</v>
      </c>
      <c r="P6550">
        <v>0.65</v>
      </c>
      <c r="Q6550">
        <v>16320</v>
      </c>
      <c r="R6550">
        <v>2</v>
      </c>
      <c r="S6550">
        <v>26</v>
      </c>
      <c r="T6550">
        <v>0.16</v>
      </c>
      <c r="U6550">
        <v>2</v>
      </c>
      <c r="V6550">
        <v>80</v>
      </c>
      <c r="W6550">
        <v>0.49</v>
      </c>
      <c r="X6550">
        <v>0</v>
      </c>
      <c r="Y6550">
        <v>0</v>
      </c>
      <c r="Z6550">
        <v>0</v>
      </c>
      <c r="AA6550">
        <v>0</v>
      </c>
      <c r="AB6550">
        <v>0</v>
      </c>
      <c r="AC6550">
        <v>0</v>
      </c>
      <c r="AD6550">
        <v>0</v>
      </c>
      <c r="AE6550">
        <v>0</v>
      </c>
      <c r="AF6550">
        <v>0</v>
      </c>
      <c r="AG6550" t="s">
        <v>24645</v>
      </c>
      <c r="AH6550" s="21" t="str">
        <f t="shared" si="204"/>
        <v>YM68</v>
      </c>
      <c r="AI6550" s="21">
        <v>230.39999999999998</v>
      </c>
      <c r="AJ6550" s="21">
        <f t="shared" si="205"/>
        <v>99.350490196078425</v>
      </c>
      <c r="AK6550" s="21" t="s">
        <v>2060</v>
      </c>
      <c r="AL6550" t="s">
        <v>2551</v>
      </c>
      <c r="AM6550" s="26" t="s">
        <v>38</v>
      </c>
      <c r="AN6550" t="s">
        <v>2032</v>
      </c>
    </row>
    <row r="6551" spans="1:40" ht="15" hidden="1" thickTop="1" x14ac:dyDescent="0.35">
      <c r="A6551" t="s">
        <v>24680</v>
      </c>
      <c r="B6551" t="s">
        <v>24647</v>
      </c>
      <c r="C6551" t="s">
        <v>4190</v>
      </c>
      <c r="D6551" t="s">
        <v>24648</v>
      </c>
      <c r="E6551" t="s">
        <v>2691</v>
      </c>
      <c r="F6551">
        <v>1</v>
      </c>
      <c r="G6551" t="s">
        <v>2600</v>
      </c>
      <c r="H6551" t="s">
        <v>2577</v>
      </c>
      <c r="I6551" t="s">
        <v>2076</v>
      </c>
      <c r="J6551" t="s">
        <v>2692</v>
      </c>
      <c r="K6551" t="s">
        <v>2635</v>
      </c>
      <c r="L6551" t="s">
        <v>2058</v>
      </c>
      <c r="M6551" t="s">
        <v>2310</v>
      </c>
      <c r="N6551">
        <v>5</v>
      </c>
      <c r="O6551">
        <v>295</v>
      </c>
      <c r="P6551">
        <v>1.81</v>
      </c>
      <c r="Q6551">
        <v>16320</v>
      </c>
      <c r="R6551">
        <v>2</v>
      </c>
      <c r="S6551">
        <v>150</v>
      </c>
      <c r="T6551">
        <v>0.92</v>
      </c>
      <c r="U6551">
        <v>3</v>
      </c>
      <c r="V6551">
        <v>145</v>
      </c>
      <c r="W6551">
        <v>0.89</v>
      </c>
      <c r="X6551">
        <v>0</v>
      </c>
      <c r="Y6551">
        <v>0</v>
      </c>
      <c r="Z6551">
        <v>0</v>
      </c>
      <c r="AA6551">
        <v>0</v>
      </c>
      <c r="AB6551">
        <v>0</v>
      </c>
      <c r="AC6551">
        <v>0</v>
      </c>
      <c r="AD6551">
        <v>0</v>
      </c>
      <c r="AE6551">
        <v>0</v>
      </c>
      <c r="AF6551">
        <v>0</v>
      </c>
      <c r="AG6551" t="s">
        <v>24649</v>
      </c>
      <c r="AH6551" s="21" t="str">
        <f t="shared" si="204"/>
        <v>YM68</v>
      </c>
      <c r="AI6551" s="21">
        <v>230.39999999999998</v>
      </c>
      <c r="AJ6551" s="21">
        <f t="shared" si="205"/>
        <v>98.192401960784309</v>
      </c>
      <c r="AK6551" s="21" t="s">
        <v>2063</v>
      </c>
      <c r="AL6551" t="s">
        <v>2581</v>
      </c>
      <c r="AM6551" s="26" t="s">
        <v>38</v>
      </c>
      <c r="AN6551" t="s">
        <v>2030</v>
      </c>
    </row>
    <row r="6552" spans="1:40" ht="15" hidden="1" thickTop="1" x14ac:dyDescent="0.35">
      <c r="A6552" t="s">
        <v>24684</v>
      </c>
      <c r="B6552" t="s">
        <v>24650</v>
      </c>
      <c r="C6552" t="s">
        <v>3936</v>
      </c>
      <c r="D6552" t="s">
        <v>24651</v>
      </c>
      <c r="E6552" t="s">
        <v>2691</v>
      </c>
      <c r="F6552">
        <v>1</v>
      </c>
      <c r="G6552" t="s">
        <v>2600</v>
      </c>
      <c r="H6552" t="s">
        <v>2577</v>
      </c>
      <c r="I6552" t="s">
        <v>2076</v>
      </c>
      <c r="J6552" t="s">
        <v>2699</v>
      </c>
      <c r="K6552" t="s">
        <v>2579</v>
      </c>
      <c r="L6552" t="s">
        <v>2058</v>
      </c>
      <c r="M6552" t="s">
        <v>2170</v>
      </c>
      <c r="N6552">
        <v>11</v>
      </c>
      <c r="O6552">
        <v>472</v>
      </c>
      <c r="P6552">
        <v>3.08</v>
      </c>
      <c r="Q6552">
        <v>15300</v>
      </c>
      <c r="R6552">
        <v>1</v>
      </c>
      <c r="S6552">
        <v>38</v>
      </c>
      <c r="T6552">
        <v>0.25</v>
      </c>
      <c r="U6552">
        <v>9</v>
      </c>
      <c r="V6552">
        <v>397</v>
      </c>
      <c r="W6552">
        <v>2.59</v>
      </c>
      <c r="X6552">
        <v>0</v>
      </c>
      <c r="Y6552">
        <v>0</v>
      </c>
      <c r="Z6552">
        <v>0</v>
      </c>
      <c r="AA6552">
        <v>1</v>
      </c>
      <c r="AB6552">
        <v>37</v>
      </c>
      <c r="AC6552">
        <v>0.24</v>
      </c>
      <c r="AD6552">
        <v>0</v>
      </c>
      <c r="AE6552">
        <v>0</v>
      </c>
      <c r="AF6552">
        <v>0</v>
      </c>
      <c r="AG6552" t="s">
        <v>24652</v>
      </c>
      <c r="AH6552" s="21" t="str">
        <f t="shared" si="204"/>
        <v>YM68</v>
      </c>
      <c r="AI6552" s="21">
        <v>216</v>
      </c>
      <c r="AJ6552" s="21">
        <f t="shared" si="205"/>
        <v>96.915032679738559</v>
      </c>
      <c r="AK6552" s="21" t="s">
        <v>2063</v>
      </c>
      <c r="AL6552" t="s">
        <v>2581</v>
      </c>
      <c r="AM6552" s="26" t="s">
        <v>38</v>
      </c>
      <c r="AN6552" t="s">
        <v>2030</v>
      </c>
    </row>
    <row r="6553" spans="1:40" ht="15" hidden="1" thickTop="1" x14ac:dyDescent="0.35">
      <c r="A6553" t="s">
        <v>9510</v>
      </c>
      <c r="B6553" t="s">
        <v>24654</v>
      </c>
      <c r="C6553" t="s">
        <v>5242</v>
      </c>
      <c r="D6553" t="s">
        <v>24655</v>
      </c>
      <c r="E6553" t="s">
        <v>5244</v>
      </c>
      <c r="F6553">
        <v>1</v>
      </c>
      <c r="G6553" t="s">
        <v>2600</v>
      </c>
      <c r="H6553" t="s">
        <v>2577</v>
      </c>
      <c r="I6553" t="s">
        <v>2076</v>
      </c>
      <c r="J6553" t="s">
        <v>2699</v>
      </c>
      <c r="K6553" t="s">
        <v>2579</v>
      </c>
      <c r="L6553" t="s">
        <v>2058</v>
      </c>
      <c r="M6553" t="s">
        <v>2170</v>
      </c>
      <c r="N6553">
        <v>2</v>
      </c>
      <c r="O6553">
        <v>95</v>
      </c>
      <c r="P6553">
        <v>0.62</v>
      </c>
      <c r="Q6553">
        <v>15300</v>
      </c>
      <c r="R6553">
        <v>1</v>
      </c>
      <c r="S6553">
        <v>57</v>
      </c>
      <c r="T6553">
        <v>0.37</v>
      </c>
      <c r="U6553">
        <v>1</v>
      </c>
      <c r="V6553">
        <v>38</v>
      </c>
      <c r="W6553">
        <v>0.25</v>
      </c>
      <c r="X6553">
        <v>0</v>
      </c>
      <c r="Y6553">
        <v>0</v>
      </c>
      <c r="Z6553">
        <v>0</v>
      </c>
      <c r="AA6553">
        <v>0</v>
      </c>
      <c r="AB6553">
        <v>0</v>
      </c>
      <c r="AC6553">
        <v>0</v>
      </c>
      <c r="AD6553">
        <v>0</v>
      </c>
      <c r="AE6553">
        <v>0</v>
      </c>
      <c r="AF6553">
        <v>0</v>
      </c>
      <c r="AG6553" t="s">
        <v>24656</v>
      </c>
      <c r="AH6553" s="21" t="str">
        <f t="shared" si="204"/>
        <v>YM68</v>
      </c>
      <c r="AI6553" s="21">
        <v>216</v>
      </c>
      <c r="AJ6553" s="21">
        <f t="shared" si="205"/>
        <v>99.379084967320267</v>
      </c>
      <c r="AK6553" s="21" t="s">
        <v>2060</v>
      </c>
      <c r="AL6553" t="s">
        <v>2581</v>
      </c>
      <c r="AM6553" s="26" t="s">
        <v>38</v>
      </c>
      <c r="AN6553" t="s">
        <v>2033</v>
      </c>
    </row>
    <row r="6554" spans="1:40" ht="15" hidden="1" thickTop="1" x14ac:dyDescent="0.35">
      <c r="A6554" t="s">
        <v>24691</v>
      </c>
      <c r="B6554" t="s">
        <v>24658</v>
      </c>
      <c r="C6554" t="s">
        <v>5194</v>
      </c>
      <c r="D6554" t="s">
        <v>24659</v>
      </c>
      <c r="E6554" t="s">
        <v>4811</v>
      </c>
      <c r="F6554">
        <v>1</v>
      </c>
      <c r="G6554" t="s">
        <v>2600</v>
      </c>
      <c r="H6554" t="s">
        <v>2577</v>
      </c>
      <c r="I6554" t="s">
        <v>2076</v>
      </c>
      <c r="J6554" t="s">
        <v>2699</v>
      </c>
      <c r="K6554" t="s">
        <v>2579</v>
      </c>
      <c r="L6554" t="s">
        <v>2058</v>
      </c>
      <c r="M6554" t="s">
        <v>2059</v>
      </c>
      <c r="N6554">
        <v>4</v>
      </c>
      <c r="O6554">
        <v>102</v>
      </c>
      <c r="P6554">
        <v>0.42</v>
      </c>
      <c r="Q6554">
        <v>24480</v>
      </c>
      <c r="R6554">
        <v>3</v>
      </c>
      <c r="S6554">
        <v>79</v>
      </c>
      <c r="T6554">
        <v>0.32</v>
      </c>
      <c r="U6554">
        <v>1</v>
      </c>
      <c r="V6554">
        <v>23</v>
      </c>
      <c r="W6554">
        <v>0.09</v>
      </c>
      <c r="X6554">
        <v>0</v>
      </c>
      <c r="Y6554">
        <v>0</v>
      </c>
      <c r="Z6554">
        <v>0</v>
      </c>
      <c r="AA6554">
        <v>0</v>
      </c>
      <c r="AB6554">
        <v>0</v>
      </c>
      <c r="AC6554">
        <v>0</v>
      </c>
      <c r="AD6554">
        <v>0</v>
      </c>
      <c r="AE6554">
        <v>0</v>
      </c>
      <c r="AF6554">
        <v>0</v>
      </c>
      <c r="AG6554" t="s">
        <v>24660</v>
      </c>
      <c r="AH6554" s="21" t="str">
        <f t="shared" si="204"/>
        <v>YM68</v>
      </c>
      <c r="AI6554" s="21">
        <v>345.36</v>
      </c>
      <c r="AJ6554" s="21">
        <f t="shared" si="205"/>
        <v>99.583333333333329</v>
      </c>
      <c r="AK6554" s="21" t="s">
        <v>2060</v>
      </c>
      <c r="AL6554" t="s">
        <v>2581</v>
      </c>
      <c r="AM6554" s="26" t="s">
        <v>38</v>
      </c>
      <c r="AN6554" t="s">
        <v>2031</v>
      </c>
    </row>
    <row r="6555" spans="1:40" ht="15" hidden="1" thickTop="1" x14ac:dyDescent="0.35">
      <c r="A6555" t="s">
        <v>24695</v>
      </c>
      <c r="B6555" t="s">
        <v>24662</v>
      </c>
      <c r="C6555" t="s">
        <v>5194</v>
      </c>
      <c r="D6555" t="s">
        <v>24663</v>
      </c>
      <c r="E6555" t="s">
        <v>4811</v>
      </c>
      <c r="F6555">
        <v>1</v>
      </c>
      <c r="G6555" t="s">
        <v>2600</v>
      </c>
      <c r="H6555" t="s">
        <v>2577</v>
      </c>
      <c r="I6555" t="s">
        <v>2076</v>
      </c>
      <c r="J6555" t="s">
        <v>2699</v>
      </c>
      <c r="K6555" t="s">
        <v>2579</v>
      </c>
      <c r="L6555" t="s">
        <v>2058</v>
      </c>
      <c r="M6555" t="s">
        <v>2059</v>
      </c>
      <c r="N6555">
        <v>1</v>
      </c>
      <c r="O6555">
        <v>30</v>
      </c>
      <c r="P6555">
        <v>0.12</v>
      </c>
      <c r="Q6555">
        <v>24480</v>
      </c>
      <c r="R6555">
        <v>0</v>
      </c>
      <c r="S6555">
        <v>0</v>
      </c>
      <c r="T6555">
        <v>0</v>
      </c>
      <c r="U6555">
        <v>1</v>
      </c>
      <c r="V6555">
        <v>30</v>
      </c>
      <c r="W6555">
        <v>0.12</v>
      </c>
      <c r="X6555">
        <v>0</v>
      </c>
      <c r="Y6555">
        <v>0</v>
      </c>
      <c r="Z6555">
        <v>0</v>
      </c>
      <c r="AA6555">
        <v>0</v>
      </c>
      <c r="AB6555">
        <v>0</v>
      </c>
      <c r="AC6555">
        <v>0</v>
      </c>
      <c r="AD6555">
        <v>0</v>
      </c>
      <c r="AE6555">
        <v>0</v>
      </c>
      <c r="AF6555">
        <v>0</v>
      </c>
      <c r="AG6555" t="s">
        <v>24664</v>
      </c>
      <c r="AH6555" s="21" t="str">
        <f t="shared" si="204"/>
        <v>YM68</v>
      </c>
      <c r="AI6555" s="21">
        <v>345.36</v>
      </c>
      <c r="AJ6555" s="21">
        <f t="shared" si="205"/>
        <v>99.877450980392155</v>
      </c>
      <c r="AK6555" s="21" t="s">
        <v>2060</v>
      </c>
      <c r="AL6555" t="s">
        <v>2581</v>
      </c>
      <c r="AM6555" s="26" t="s">
        <v>38</v>
      </c>
      <c r="AN6555" t="s">
        <v>2031</v>
      </c>
    </row>
    <row r="6556" spans="1:40" ht="15" hidden="1" thickTop="1" x14ac:dyDescent="0.35">
      <c r="A6556" t="s">
        <v>24699</v>
      </c>
      <c r="B6556" t="s">
        <v>24666</v>
      </c>
      <c r="C6556" t="s">
        <v>7253</v>
      </c>
      <c r="D6556" t="s">
        <v>24667</v>
      </c>
      <c r="E6556" t="s">
        <v>5244</v>
      </c>
      <c r="F6556">
        <v>1</v>
      </c>
      <c r="G6556" t="s">
        <v>2600</v>
      </c>
      <c r="H6556" t="s">
        <v>2577</v>
      </c>
      <c r="I6556" t="s">
        <v>2076</v>
      </c>
      <c r="J6556" t="s">
        <v>2699</v>
      </c>
      <c r="K6556" t="s">
        <v>2579</v>
      </c>
      <c r="L6556" t="s">
        <v>2058</v>
      </c>
      <c r="M6556" t="s">
        <v>2170</v>
      </c>
      <c r="N6556">
        <v>13</v>
      </c>
      <c r="O6556">
        <v>769</v>
      </c>
      <c r="P6556">
        <v>5.03</v>
      </c>
      <c r="Q6556">
        <v>15300</v>
      </c>
      <c r="R6556">
        <v>6</v>
      </c>
      <c r="S6556">
        <v>457</v>
      </c>
      <c r="T6556">
        <v>2.99</v>
      </c>
      <c r="U6556">
        <v>4</v>
      </c>
      <c r="V6556">
        <v>147</v>
      </c>
      <c r="W6556">
        <v>0.96</v>
      </c>
      <c r="X6556">
        <v>0</v>
      </c>
      <c r="Y6556">
        <v>0</v>
      </c>
      <c r="Z6556">
        <v>0</v>
      </c>
      <c r="AA6556">
        <v>3</v>
      </c>
      <c r="AB6556">
        <v>165</v>
      </c>
      <c r="AC6556">
        <v>1.08</v>
      </c>
      <c r="AD6556">
        <v>0</v>
      </c>
      <c r="AE6556">
        <v>0</v>
      </c>
      <c r="AF6556">
        <v>0</v>
      </c>
      <c r="AG6556" t="s">
        <v>24668</v>
      </c>
      <c r="AH6556" s="21" t="str">
        <f t="shared" si="204"/>
        <v>YM68</v>
      </c>
      <c r="AI6556" s="21">
        <v>216</v>
      </c>
      <c r="AJ6556" s="21">
        <f t="shared" si="205"/>
        <v>94.973856209150327</v>
      </c>
      <c r="AK6556" s="21" t="s">
        <v>2063</v>
      </c>
      <c r="AL6556" t="s">
        <v>2581</v>
      </c>
      <c r="AM6556" s="26" t="s">
        <v>38</v>
      </c>
      <c r="AN6556" t="s">
        <v>2032</v>
      </c>
    </row>
    <row r="6557" spans="1:40" ht="15" hidden="1" thickTop="1" x14ac:dyDescent="0.35">
      <c r="A6557" t="s">
        <v>9514</v>
      </c>
      <c r="B6557" t="s">
        <v>24670</v>
      </c>
      <c r="C6557" t="s">
        <v>2730</v>
      </c>
      <c r="D6557" t="s">
        <v>24671</v>
      </c>
      <c r="E6557" t="s">
        <v>2575</v>
      </c>
      <c r="F6557">
        <v>1</v>
      </c>
      <c r="G6557" t="s">
        <v>2600</v>
      </c>
      <c r="H6557" t="s">
        <v>2577</v>
      </c>
      <c r="I6557" t="s">
        <v>2076</v>
      </c>
      <c r="J6557" t="s">
        <v>2699</v>
      </c>
      <c r="K6557" t="s">
        <v>2579</v>
      </c>
      <c r="L6557" t="s">
        <v>2058</v>
      </c>
      <c r="M6557" t="s">
        <v>2170</v>
      </c>
      <c r="N6557">
        <v>2</v>
      </c>
      <c r="O6557">
        <v>34</v>
      </c>
      <c r="P6557">
        <v>0.22</v>
      </c>
      <c r="Q6557">
        <v>15300</v>
      </c>
      <c r="R6557">
        <v>0</v>
      </c>
      <c r="S6557">
        <v>0</v>
      </c>
      <c r="T6557">
        <v>0</v>
      </c>
      <c r="U6557">
        <v>2</v>
      </c>
      <c r="V6557">
        <v>34</v>
      </c>
      <c r="W6557">
        <v>0.22</v>
      </c>
      <c r="X6557">
        <v>0</v>
      </c>
      <c r="Y6557">
        <v>0</v>
      </c>
      <c r="Z6557">
        <v>0</v>
      </c>
      <c r="AA6557">
        <v>0</v>
      </c>
      <c r="AB6557">
        <v>0</v>
      </c>
      <c r="AC6557">
        <v>0</v>
      </c>
      <c r="AD6557">
        <v>0</v>
      </c>
      <c r="AE6557">
        <v>0</v>
      </c>
      <c r="AF6557">
        <v>0</v>
      </c>
      <c r="AG6557" t="s">
        <v>24672</v>
      </c>
      <c r="AH6557" s="21" t="str">
        <f t="shared" si="204"/>
        <v>YM68</v>
      </c>
      <c r="AI6557" s="21">
        <v>216</v>
      </c>
      <c r="AJ6557" s="21">
        <f t="shared" si="205"/>
        <v>99.777777777777771</v>
      </c>
      <c r="AK6557" s="21" t="s">
        <v>2060</v>
      </c>
      <c r="AL6557" t="s">
        <v>2581</v>
      </c>
      <c r="AM6557" s="26" t="s">
        <v>38</v>
      </c>
      <c r="AN6557" t="s">
        <v>2030</v>
      </c>
    </row>
    <row r="6558" spans="1:40" ht="15" hidden="1" thickTop="1" x14ac:dyDescent="0.35">
      <c r="A6558" t="s">
        <v>24706</v>
      </c>
      <c r="B6558" t="s">
        <v>24674</v>
      </c>
      <c r="C6558" t="s">
        <v>3730</v>
      </c>
      <c r="D6558" t="s">
        <v>24675</v>
      </c>
      <c r="E6558" t="s">
        <v>3013</v>
      </c>
      <c r="F6558">
        <v>1</v>
      </c>
      <c r="G6558" t="s">
        <v>2600</v>
      </c>
      <c r="H6558" t="s">
        <v>2577</v>
      </c>
      <c r="I6558" t="s">
        <v>2076</v>
      </c>
      <c r="J6558" t="s">
        <v>3183</v>
      </c>
      <c r="K6558" t="s">
        <v>2742</v>
      </c>
      <c r="L6558" t="s">
        <v>2058</v>
      </c>
      <c r="M6558" t="s">
        <v>2170</v>
      </c>
      <c r="N6558">
        <v>3</v>
      </c>
      <c r="O6558">
        <v>130</v>
      </c>
      <c r="P6558">
        <v>0.85</v>
      </c>
      <c r="Q6558">
        <v>15300</v>
      </c>
      <c r="R6558">
        <v>0</v>
      </c>
      <c r="S6558">
        <v>0</v>
      </c>
      <c r="T6558">
        <v>0</v>
      </c>
      <c r="U6558">
        <v>3</v>
      </c>
      <c r="V6558">
        <v>130</v>
      </c>
      <c r="W6558">
        <v>0.85</v>
      </c>
      <c r="X6558">
        <v>0</v>
      </c>
      <c r="Y6558">
        <v>0</v>
      </c>
      <c r="Z6558">
        <v>0</v>
      </c>
      <c r="AA6558">
        <v>0</v>
      </c>
      <c r="AB6558">
        <v>0</v>
      </c>
      <c r="AC6558">
        <v>0</v>
      </c>
      <c r="AD6558">
        <v>0</v>
      </c>
      <c r="AE6558">
        <v>0</v>
      </c>
      <c r="AF6558">
        <v>0</v>
      </c>
      <c r="AG6558" t="s">
        <v>24676</v>
      </c>
      <c r="AH6558" s="21" t="str">
        <f t="shared" si="204"/>
        <v>YM68</v>
      </c>
      <c r="AI6558" s="21">
        <v>216</v>
      </c>
      <c r="AJ6558" s="21">
        <f t="shared" si="205"/>
        <v>99.150326797385617</v>
      </c>
      <c r="AK6558" s="21" t="s">
        <v>2063</v>
      </c>
      <c r="AL6558" t="s">
        <v>2551</v>
      </c>
      <c r="AM6558" s="26" t="s">
        <v>38</v>
      </c>
      <c r="AN6558" t="s">
        <v>2030</v>
      </c>
    </row>
    <row r="6559" spans="1:40" ht="15" hidden="1" thickTop="1" x14ac:dyDescent="0.35">
      <c r="A6559" t="s">
        <v>24710</v>
      </c>
      <c r="B6559" t="s">
        <v>24678</v>
      </c>
      <c r="C6559" t="s">
        <v>3996</v>
      </c>
      <c r="D6559" t="s">
        <v>4721</v>
      </c>
      <c r="E6559" t="s">
        <v>2575</v>
      </c>
      <c r="F6559">
        <v>1</v>
      </c>
      <c r="G6559" t="s">
        <v>2600</v>
      </c>
      <c r="H6559" t="s">
        <v>2577</v>
      </c>
      <c r="I6559" t="s">
        <v>2076</v>
      </c>
      <c r="J6559" t="s">
        <v>2601</v>
      </c>
      <c r="K6559" t="s">
        <v>2602</v>
      </c>
      <c r="L6559" t="s">
        <v>2058</v>
      </c>
      <c r="M6559" t="s">
        <v>2059</v>
      </c>
      <c r="N6559">
        <v>4</v>
      </c>
      <c r="O6559">
        <v>95</v>
      </c>
      <c r="P6559">
        <v>0.39</v>
      </c>
      <c r="Q6559">
        <v>24480</v>
      </c>
      <c r="R6559">
        <v>4</v>
      </c>
      <c r="S6559">
        <v>95</v>
      </c>
      <c r="T6559">
        <v>0.39</v>
      </c>
      <c r="U6559">
        <v>0</v>
      </c>
      <c r="V6559">
        <v>0</v>
      </c>
      <c r="W6559">
        <v>0</v>
      </c>
      <c r="X6559">
        <v>0</v>
      </c>
      <c r="Y6559">
        <v>0</v>
      </c>
      <c r="Z6559">
        <v>0</v>
      </c>
      <c r="AA6559">
        <v>0</v>
      </c>
      <c r="AB6559">
        <v>0</v>
      </c>
      <c r="AC6559">
        <v>0</v>
      </c>
      <c r="AD6559">
        <v>0</v>
      </c>
      <c r="AE6559">
        <v>0</v>
      </c>
      <c r="AF6559">
        <v>0</v>
      </c>
      <c r="AG6559" t="s">
        <v>24679</v>
      </c>
      <c r="AH6559" s="21" t="str">
        <f t="shared" si="204"/>
        <v>YM68</v>
      </c>
      <c r="AI6559" s="21">
        <v>345.36</v>
      </c>
      <c r="AJ6559" s="21">
        <f t="shared" si="205"/>
        <v>99.611928104575156</v>
      </c>
      <c r="AK6559" s="21" t="s">
        <v>2060</v>
      </c>
      <c r="AL6559" t="s">
        <v>2551</v>
      </c>
      <c r="AM6559" s="26" t="s">
        <v>38</v>
      </c>
      <c r="AN6559" t="s">
        <v>2030</v>
      </c>
    </row>
    <row r="6560" spans="1:40" ht="15" hidden="1" thickTop="1" x14ac:dyDescent="0.35">
      <c r="A6560" t="s">
        <v>24714</v>
      </c>
      <c r="B6560" t="s">
        <v>24681</v>
      </c>
      <c r="C6560" t="s">
        <v>4190</v>
      </c>
      <c r="D6560" t="s">
        <v>24682</v>
      </c>
      <c r="E6560" t="s">
        <v>3942</v>
      </c>
      <c r="F6560">
        <v>1</v>
      </c>
      <c r="G6560" t="s">
        <v>2600</v>
      </c>
      <c r="H6560" t="s">
        <v>2577</v>
      </c>
      <c r="I6560" t="s">
        <v>2076</v>
      </c>
      <c r="J6560" t="s">
        <v>2692</v>
      </c>
      <c r="K6560" t="s">
        <v>2635</v>
      </c>
      <c r="L6560" t="s">
        <v>2058</v>
      </c>
      <c r="M6560" t="s">
        <v>2059</v>
      </c>
      <c r="N6560">
        <v>2</v>
      </c>
      <c r="O6560">
        <v>62</v>
      </c>
      <c r="P6560">
        <v>0.25</v>
      </c>
      <c r="Q6560">
        <v>24480</v>
      </c>
      <c r="R6560">
        <v>2</v>
      </c>
      <c r="S6560">
        <v>62</v>
      </c>
      <c r="T6560">
        <v>0.25</v>
      </c>
      <c r="U6560">
        <v>0</v>
      </c>
      <c r="V6560">
        <v>0</v>
      </c>
      <c r="W6560">
        <v>0</v>
      </c>
      <c r="X6560">
        <v>0</v>
      </c>
      <c r="Y6560">
        <v>0</v>
      </c>
      <c r="Z6560">
        <v>0</v>
      </c>
      <c r="AA6560">
        <v>0</v>
      </c>
      <c r="AB6560">
        <v>0</v>
      </c>
      <c r="AC6560">
        <v>0</v>
      </c>
      <c r="AD6560">
        <v>0</v>
      </c>
      <c r="AE6560">
        <v>0</v>
      </c>
      <c r="AF6560">
        <v>0</v>
      </c>
      <c r="AG6560" t="s">
        <v>24683</v>
      </c>
      <c r="AH6560" s="21" t="str">
        <f t="shared" si="204"/>
        <v>YM68</v>
      </c>
      <c r="AI6560" s="21">
        <v>345.36</v>
      </c>
      <c r="AJ6560" s="21">
        <f t="shared" si="205"/>
        <v>99.746732026143789</v>
      </c>
      <c r="AK6560" s="21" t="s">
        <v>2060</v>
      </c>
      <c r="AL6560" t="s">
        <v>2581</v>
      </c>
      <c r="AM6560" s="26" t="s">
        <v>38</v>
      </c>
      <c r="AN6560" t="s">
        <v>2030</v>
      </c>
    </row>
    <row r="6561" spans="1:40" ht="15" hidden="1" thickTop="1" x14ac:dyDescent="0.35">
      <c r="A6561" t="s">
        <v>24718</v>
      </c>
      <c r="B6561" t="s">
        <v>24685</v>
      </c>
      <c r="C6561" t="s">
        <v>3936</v>
      </c>
      <c r="D6561" t="s">
        <v>24686</v>
      </c>
      <c r="E6561" t="s">
        <v>2691</v>
      </c>
      <c r="F6561">
        <v>1</v>
      </c>
      <c r="G6561" t="s">
        <v>2600</v>
      </c>
      <c r="H6561" t="s">
        <v>2577</v>
      </c>
      <c r="I6561" t="s">
        <v>2076</v>
      </c>
      <c r="J6561" t="s">
        <v>2699</v>
      </c>
      <c r="K6561" t="s">
        <v>2579</v>
      </c>
      <c r="L6561" t="s">
        <v>2058</v>
      </c>
      <c r="M6561" t="s">
        <v>2059</v>
      </c>
      <c r="N6561">
        <v>5</v>
      </c>
      <c r="O6561">
        <v>203</v>
      </c>
      <c r="P6561">
        <v>0.83</v>
      </c>
      <c r="Q6561">
        <v>24480</v>
      </c>
      <c r="R6561">
        <v>2</v>
      </c>
      <c r="S6561">
        <v>85</v>
      </c>
      <c r="T6561">
        <v>0.35</v>
      </c>
      <c r="U6561">
        <v>3</v>
      </c>
      <c r="V6561">
        <v>118</v>
      </c>
      <c r="W6561">
        <v>0.48</v>
      </c>
      <c r="X6561">
        <v>0</v>
      </c>
      <c r="Y6561">
        <v>0</v>
      </c>
      <c r="Z6561">
        <v>0</v>
      </c>
      <c r="AA6561">
        <v>0</v>
      </c>
      <c r="AB6561">
        <v>0</v>
      </c>
      <c r="AC6561">
        <v>0</v>
      </c>
      <c r="AD6561">
        <v>0</v>
      </c>
      <c r="AE6561">
        <v>0</v>
      </c>
      <c r="AF6561">
        <v>0</v>
      </c>
      <c r="AG6561" t="s">
        <v>24687</v>
      </c>
      <c r="AH6561" s="21" t="str">
        <f t="shared" si="204"/>
        <v>YM68</v>
      </c>
      <c r="AI6561" s="21">
        <v>345.36</v>
      </c>
      <c r="AJ6561" s="21">
        <f t="shared" si="205"/>
        <v>99.170751633986924</v>
      </c>
      <c r="AK6561" s="21" t="s">
        <v>2063</v>
      </c>
      <c r="AL6561" t="s">
        <v>2581</v>
      </c>
      <c r="AM6561" s="26" t="s">
        <v>38</v>
      </c>
      <c r="AN6561" t="s">
        <v>2032</v>
      </c>
    </row>
    <row r="6562" spans="1:40" ht="15" hidden="1" thickTop="1" x14ac:dyDescent="0.35">
      <c r="A6562" t="s">
        <v>24722</v>
      </c>
      <c r="B6562" t="s">
        <v>24688</v>
      </c>
      <c r="C6562" t="s">
        <v>5194</v>
      </c>
      <c r="D6562" t="s">
        <v>24689</v>
      </c>
      <c r="E6562" t="s">
        <v>4811</v>
      </c>
      <c r="F6562">
        <v>1</v>
      </c>
      <c r="G6562" t="s">
        <v>2600</v>
      </c>
      <c r="H6562" t="s">
        <v>2577</v>
      </c>
      <c r="I6562" t="s">
        <v>2076</v>
      </c>
      <c r="J6562" t="s">
        <v>2699</v>
      </c>
      <c r="K6562" t="s">
        <v>2579</v>
      </c>
      <c r="L6562" t="s">
        <v>2058</v>
      </c>
      <c r="M6562" t="s">
        <v>2059</v>
      </c>
      <c r="N6562">
        <v>1</v>
      </c>
      <c r="O6562">
        <v>33</v>
      </c>
      <c r="P6562">
        <v>0.13</v>
      </c>
      <c r="Q6562">
        <v>24480</v>
      </c>
      <c r="R6562">
        <v>0</v>
      </c>
      <c r="S6562">
        <v>0</v>
      </c>
      <c r="T6562">
        <v>0</v>
      </c>
      <c r="U6562">
        <v>1</v>
      </c>
      <c r="V6562">
        <v>33</v>
      </c>
      <c r="W6562">
        <v>0.13</v>
      </c>
      <c r="X6562">
        <v>0</v>
      </c>
      <c r="Y6562">
        <v>0</v>
      </c>
      <c r="Z6562">
        <v>0</v>
      </c>
      <c r="AA6562">
        <v>0</v>
      </c>
      <c r="AB6562">
        <v>0</v>
      </c>
      <c r="AC6562">
        <v>0</v>
      </c>
      <c r="AD6562">
        <v>0</v>
      </c>
      <c r="AE6562">
        <v>0</v>
      </c>
      <c r="AF6562">
        <v>0</v>
      </c>
      <c r="AG6562" t="s">
        <v>24690</v>
      </c>
      <c r="AH6562" s="21" t="str">
        <f t="shared" si="204"/>
        <v>YM68</v>
      </c>
      <c r="AI6562" s="21">
        <v>345.36</v>
      </c>
      <c r="AJ6562" s="21">
        <f t="shared" si="205"/>
        <v>99.865196078431367</v>
      </c>
      <c r="AK6562" s="21" t="s">
        <v>2060</v>
      </c>
      <c r="AL6562" t="s">
        <v>2581</v>
      </c>
      <c r="AM6562" s="26" t="s">
        <v>38</v>
      </c>
      <c r="AN6562" t="s">
        <v>2030</v>
      </c>
    </row>
    <row r="6563" spans="1:40" ht="15" hidden="1" thickTop="1" x14ac:dyDescent="0.35">
      <c r="A6563" t="s">
        <v>24726</v>
      </c>
      <c r="B6563" t="s">
        <v>24692</v>
      </c>
      <c r="C6563" t="s">
        <v>7253</v>
      </c>
      <c r="D6563" t="s">
        <v>24693</v>
      </c>
      <c r="E6563" t="s">
        <v>5244</v>
      </c>
      <c r="F6563">
        <v>1</v>
      </c>
      <c r="G6563" t="s">
        <v>2600</v>
      </c>
      <c r="H6563" t="s">
        <v>2577</v>
      </c>
      <c r="I6563" t="s">
        <v>2076</v>
      </c>
      <c r="J6563" t="s">
        <v>2699</v>
      </c>
      <c r="K6563" t="s">
        <v>2579</v>
      </c>
      <c r="L6563" t="s">
        <v>2058</v>
      </c>
      <c r="M6563" t="s">
        <v>2170</v>
      </c>
      <c r="N6563">
        <v>5</v>
      </c>
      <c r="O6563">
        <v>292</v>
      </c>
      <c r="P6563">
        <v>1.91</v>
      </c>
      <c r="Q6563">
        <v>15300</v>
      </c>
      <c r="R6563">
        <v>3</v>
      </c>
      <c r="S6563">
        <v>227</v>
      </c>
      <c r="T6563">
        <v>1.48</v>
      </c>
      <c r="U6563">
        <v>2</v>
      </c>
      <c r="V6563">
        <v>65</v>
      </c>
      <c r="W6563">
        <v>0.42</v>
      </c>
      <c r="X6563">
        <v>0</v>
      </c>
      <c r="Y6563">
        <v>0</v>
      </c>
      <c r="Z6563">
        <v>0</v>
      </c>
      <c r="AA6563">
        <v>0</v>
      </c>
      <c r="AB6563">
        <v>0</v>
      </c>
      <c r="AC6563">
        <v>0</v>
      </c>
      <c r="AD6563">
        <v>0</v>
      </c>
      <c r="AE6563">
        <v>0</v>
      </c>
      <c r="AF6563">
        <v>0</v>
      </c>
      <c r="AG6563" t="s">
        <v>24694</v>
      </c>
      <c r="AH6563" s="21" t="str">
        <f t="shared" si="204"/>
        <v>YM68</v>
      </c>
      <c r="AI6563" s="21">
        <v>216</v>
      </c>
      <c r="AJ6563" s="21">
        <f t="shared" si="205"/>
        <v>98.091503267973863</v>
      </c>
      <c r="AK6563" s="21" t="s">
        <v>2063</v>
      </c>
      <c r="AL6563" t="s">
        <v>2581</v>
      </c>
      <c r="AM6563" s="26" t="s">
        <v>38</v>
      </c>
      <c r="AN6563" t="s">
        <v>2030</v>
      </c>
    </row>
    <row r="6564" spans="1:40" ht="15" hidden="1" thickTop="1" x14ac:dyDescent="0.35">
      <c r="A6564" t="s">
        <v>24730</v>
      </c>
      <c r="B6564" t="s">
        <v>24696</v>
      </c>
      <c r="C6564" t="s">
        <v>3520</v>
      </c>
      <c r="D6564" t="s">
        <v>24697</v>
      </c>
      <c r="E6564" t="s">
        <v>3309</v>
      </c>
      <c r="F6564">
        <v>2</v>
      </c>
      <c r="G6564" t="s">
        <v>2509</v>
      </c>
      <c r="H6564" t="s">
        <v>2510</v>
      </c>
      <c r="I6564" t="s">
        <v>2076</v>
      </c>
      <c r="J6564" t="s">
        <v>3522</v>
      </c>
      <c r="K6564" t="s">
        <v>3109</v>
      </c>
      <c r="L6564" t="s">
        <v>2058</v>
      </c>
      <c r="M6564" t="s">
        <v>2059</v>
      </c>
      <c r="N6564">
        <v>6</v>
      </c>
      <c r="O6564">
        <v>220</v>
      </c>
      <c r="P6564">
        <v>0.9</v>
      </c>
      <c r="Q6564">
        <v>24480</v>
      </c>
      <c r="R6564">
        <v>1</v>
      </c>
      <c r="S6564">
        <v>47</v>
      </c>
      <c r="T6564">
        <v>0.19</v>
      </c>
      <c r="U6564">
        <v>5</v>
      </c>
      <c r="V6564">
        <v>173</v>
      </c>
      <c r="W6564">
        <v>0.71</v>
      </c>
      <c r="X6564">
        <v>0</v>
      </c>
      <c r="Y6564">
        <v>0</v>
      </c>
      <c r="Z6564">
        <v>0</v>
      </c>
      <c r="AA6564">
        <v>0</v>
      </c>
      <c r="AB6564">
        <v>0</v>
      </c>
      <c r="AC6564">
        <v>0</v>
      </c>
      <c r="AD6564">
        <v>0</v>
      </c>
      <c r="AE6564">
        <v>0</v>
      </c>
      <c r="AF6564">
        <v>0</v>
      </c>
      <c r="AG6564" t="s">
        <v>24698</v>
      </c>
      <c r="AH6564" s="21" t="str">
        <f t="shared" si="204"/>
        <v>YK20</v>
      </c>
      <c r="AI6564" s="21">
        <v>345.36</v>
      </c>
      <c r="AJ6564" s="21">
        <f t="shared" si="205"/>
        <v>99.101307189542482</v>
      </c>
      <c r="AK6564" s="21" t="s">
        <v>2063</v>
      </c>
      <c r="AL6564" t="s">
        <v>2515</v>
      </c>
      <c r="AM6564" s="26" t="s">
        <v>38</v>
      </c>
      <c r="AN6564" t="s">
        <v>2032</v>
      </c>
    </row>
    <row r="6565" spans="1:40" ht="15" hidden="1" thickTop="1" x14ac:dyDescent="0.35">
      <c r="A6565" t="s">
        <v>24734</v>
      </c>
      <c r="B6565" t="s">
        <v>24700</v>
      </c>
      <c r="C6565" t="s">
        <v>4791</v>
      </c>
      <c r="D6565" t="s">
        <v>24701</v>
      </c>
      <c r="E6565" t="s">
        <v>3309</v>
      </c>
      <c r="F6565">
        <v>2</v>
      </c>
      <c r="G6565" t="s">
        <v>2509</v>
      </c>
      <c r="H6565" t="s">
        <v>2510</v>
      </c>
      <c r="I6565" t="s">
        <v>2076</v>
      </c>
      <c r="J6565" t="s">
        <v>3522</v>
      </c>
      <c r="K6565" t="s">
        <v>3109</v>
      </c>
      <c r="L6565" t="s">
        <v>2058</v>
      </c>
      <c r="M6565" t="s">
        <v>2059</v>
      </c>
      <c r="N6565">
        <v>0</v>
      </c>
      <c r="O6565">
        <v>0</v>
      </c>
      <c r="P6565">
        <v>0</v>
      </c>
      <c r="Q6565">
        <v>24480</v>
      </c>
      <c r="R6565">
        <v>0</v>
      </c>
      <c r="S6565">
        <v>0</v>
      </c>
      <c r="T6565">
        <v>0</v>
      </c>
      <c r="U6565">
        <v>0</v>
      </c>
      <c r="V6565">
        <v>0</v>
      </c>
      <c r="W6565">
        <v>0</v>
      </c>
      <c r="X6565">
        <v>0</v>
      </c>
      <c r="Y6565">
        <v>0</v>
      </c>
      <c r="Z6565">
        <v>0</v>
      </c>
      <c r="AA6565">
        <v>0</v>
      </c>
      <c r="AB6565">
        <v>0</v>
      </c>
      <c r="AC6565">
        <v>0</v>
      </c>
      <c r="AD6565">
        <v>0</v>
      </c>
      <c r="AE6565">
        <v>0</v>
      </c>
      <c r="AF6565">
        <v>0</v>
      </c>
      <c r="AG6565" t="s">
        <v>24702</v>
      </c>
      <c r="AH6565" s="21" t="str">
        <f t="shared" si="204"/>
        <v>YK20</v>
      </c>
      <c r="AI6565" s="21">
        <v>345.36</v>
      </c>
      <c r="AJ6565" s="21">
        <f t="shared" si="205"/>
        <v>100</v>
      </c>
      <c r="AK6565" s="21" t="s">
        <v>2060</v>
      </c>
      <c r="AL6565" t="s">
        <v>2515</v>
      </c>
      <c r="AM6565" s="26" t="s">
        <v>38</v>
      </c>
      <c r="AN6565" t="s">
        <v>2030</v>
      </c>
    </row>
    <row r="6566" spans="1:40" ht="15" hidden="1" thickTop="1" x14ac:dyDescent="0.35">
      <c r="A6566" t="s">
        <v>24738</v>
      </c>
      <c r="B6566" t="s">
        <v>24703</v>
      </c>
      <c r="C6566" t="s">
        <v>6477</v>
      </c>
      <c r="D6566" t="s">
        <v>24704</v>
      </c>
      <c r="E6566" t="s">
        <v>3309</v>
      </c>
      <c r="F6566">
        <v>1</v>
      </c>
      <c r="G6566" t="s">
        <v>2509</v>
      </c>
      <c r="H6566" t="s">
        <v>2510</v>
      </c>
      <c r="I6566" t="s">
        <v>2076</v>
      </c>
      <c r="J6566" t="s">
        <v>3522</v>
      </c>
      <c r="K6566" t="s">
        <v>3109</v>
      </c>
      <c r="L6566" t="s">
        <v>2058</v>
      </c>
      <c r="M6566" t="s">
        <v>2170</v>
      </c>
      <c r="N6566">
        <v>2</v>
      </c>
      <c r="O6566">
        <v>51</v>
      </c>
      <c r="P6566">
        <v>0.33</v>
      </c>
      <c r="Q6566">
        <v>15300</v>
      </c>
      <c r="R6566">
        <v>1</v>
      </c>
      <c r="S6566">
        <v>49</v>
      </c>
      <c r="T6566">
        <v>0.32</v>
      </c>
      <c r="U6566">
        <v>1</v>
      </c>
      <c r="V6566">
        <v>2</v>
      </c>
      <c r="W6566">
        <v>0.01</v>
      </c>
      <c r="X6566">
        <v>0</v>
      </c>
      <c r="Y6566">
        <v>0</v>
      </c>
      <c r="Z6566">
        <v>0</v>
      </c>
      <c r="AA6566">
        <v>0</v>
      </c>
      <c r="AB6566">
        <v>0</v>
      </c>
      <c r="AC6566">
        <v>0</v>
      </c>
      <c r="AD6566">
        <v>0</v>
      </c>
      <c r="AE6566">
        <v>0</v>
      </c>
      <c r="AF6566">
        <v>0</v>
      </c>
      <c r="AG6566" t="s">
        <v>24705</v>
      </c>
      <c r="AH6566" s="21" t="str">
        <f t="shared" si="204"/>
        <v>YK20</v>
      </c>
      <c r="AI6566" s="21">
        <v>216</v>
      </c>
      <c r="AJ6566" s="21">
        <f t="shared" si="205"/>
        <v>99.666666666666671</v>
      </c>
      <c r="AK6566" s="21" t="s">
        <v>2060</v>
      </c>
      <c r="AL6566" t="s">
        <v>2515</v>
      </c>
      <c r="AM6566" s="26" t="s">
        <v>38</v>
      </c>
      <c r="AN6566" t="s">
        <v>2032</v>
      </c>
    </row>
    <row r="6567" spans="1:40" ht="15" hidden="1" thickTop="1" x14ac:dyDescent="0.35">
      <c r="A6567" t="s">
        <v>24741</v>
      </c>
      <c r="B6567" t="s">
        <v>24707</v>
      </c>
      <c r="C6567" t="s">
        <v>4791</v>
      </c>
      <c r="D6567" t="s">
        <v>24708</v>
      </c>
      <c r="E6567" t="s">
        <v>3309</v>
      </c>
      <c r="F6567">
        <v>2</v>
      </c>
      <c r="G6567" t="s">
        <v>2509</v>
      </c>
      <c r="H6567" t="s">
        <v>2510</v>
      </c>
      <c r="I6567" t="s">
        <v>2076</v>
      </c>
      <c r="J6567" t="s">
        <v>3522</v>
      </c>
      <c r="K6567" t="s">
        <v>3109</v>
      </c>
      <c r="L6567" t="s">
        <v>2058</v>
      </c>
      <c r="M6567" t="s">
        <v>2059</v>
      </c>
      <c r="N6567">
        <v>4</v>
      </c>
      <c r="O6567">
        <v>253</v>
      </c>
      <c r="P6567">
        <v>1.03</v>
      </c>
      <c r="Q6567">
        <v>24480</v>
      </c>
      <c r="R6567">
        <v>2</v>
      </c>
      <c r="S6567">
        <v>33</v>
      </c>
      <c r="T6567">
        <v>0.13</v>
      </c>
      <c r="U6567">
        <v>2</v>
      </c>
      <c r="V6567">
        <v>220</v>
      </c>
      <c r="W6567">
        <v>0.9</v>
      </c>
      <c r="X6567">
        <v>0</v>
      </c>
      <c r="Y6567">
        <v>0</v>
      </c>
      <c r="Z6567">
        <v>0</v>
      </c>
      <c r="AA6567">
        <v>0</v>
      </c>
      <c r="AB6567">
        <v>0</v>
      </c>
      <c r="AC6567">
        <v>0</v>
      </c>
      <c r="AD6567">
        <v>0</v>
      </c>
      <c r="AE6567">
        <v>0</v>
      </c>
      <c r="AF6567">
        <v>0</v>
      </c>
      <c r="AG6567" t="s">
        <v>24709</v>
      </c>
      <c r="AH6567" s="21" t="str">
        <f t="shared" si="204"/>
        <v>YK20</v>
      </c>
      <c r="AI6567" s="21">
        <v>345.36</v>
      </c>
      <c r="AJ6567" s="21">
        <f t="shared" si="205"/>
        <v>98.966503267973863</v>
      </c>
      <c r="AK6567" s="21" t="s">
        <v>2063</v>
      </c>
      <c r="AL6567" t="s">
        <v>2515</v>
      </c>
      <c r="AM6567" s="26" t="s">
        <v>38</v>
      </c>
      <c r="AN6567" t="s">
        <v>2030</v>
      </c>
    </row>
    <row r="6568" spans="1:40" ht="15" hidden="1" thickTop="1" x14ac:dyDescent="0.35">
      <c r="A6568" t="s">
        <v>24745</v>
      </c>
      <c r="B6568" t="s">
        <v>24711</v>
      </c>
      <c r="C6568" t="s">
        <v>5977</v>
      </c>
      <c r="D6568" t="s">
        <v>24712</v>
      </c>
      <c r="E6568" t="s">
        <v>2667</v>
      </c>
      <c r="F6568">
        <v>2</v>
      </c>
      <c r="G6568" t="s">
        <v>2509</v>
      </c>
      <c r="H6568" t="s">
        <v>2510</v>
      </c>
      <c r="I6568" t="s">
        <v>2076</v>
      </c>
      <c r="J6568" t="s">
        <v>2794</v>
      </c>
      <c r="K6568" t="s">
        <v>2669</v>
      </c>
      <c r="L6568" t="s">
        <v>2058</v>
      </c>
      <c r="M6568" t="s">
        <v>2059</v>
      </c>
      <c r="N6568">
        <v>5</v>
      </c>
      <c r="O6568">
        <v>147</v>
      </c>
      <c r="P6568">
        <v>0.6</v>
      </c>
      <c r="Q6568">
        <v>24480</v>
      </c>
      <c r="R6568">
        <v>1</v>
      </c>
      <c r="S6568">
        <v>27</v>
      </c>
      <c r="T6568">
        <v>0.11</v>
      </c>
      <c r="U6568">
        <v>4</v>
      </c>
      <c r="V6568">
        <v>120</v>
      </c>
      <c r="W6568">
        <v>0.49</v>
      </c>
      <c r="X6568">
        <v>0</v>
      </c>
      <c r="Y6568">
        <v>0</v>
      </c>
      <c r="Z6568">
        <v>0</v>
      </c>
      <c r="AA6568">
        <v>0</v>
      </c>
      <c r="AB6568">
        <v>0</v>
      </c>
      <c r="AC6568">
        <v>0</v>
      </c>
      <c r="AD6568">
        <v>0</v>
      </c>
      <c r="AE6568">
        <v>0</v>
      </c>
      <c r="AF6568">
        <v>0</v>
      </c>
      <c r="AG6568" t="s">
        <v>24713</v>
      </c>
      <c r="AH6568" s="21" t="str">
        <f t="shared" si="204"/>
        <v>YK20</v>
      </c>
      <c r="AI6568" s="21">
        <v>345.36</v>
      </c>
      <c r="AJ6568" s="21">
        <f t="shared" si="205"/>
        <v>99.399509803921575</v>
      </c>
      <c r="AK6568" s="21" t="s">
        <v>2060</v>
      </c>
      <c r="AL6568" t="s">
        <v>2515</v>
      </c>
      <c r="AM6568" s="26" t="s">
        <v>38</v>
      </c>
      <c r="AN6568" t="s">
        <v>2033</v>
      </c>
    </row>
    <row r="6569" spans="1:40" ht="15" hidden="1" thickTop="1" x14ac:dyDescent="0.35">
      <c r="A6569" t="s">
        <v>24748</v>
      </c>
      <c r="B6569" t="s">
        <v>24715</v>
      </c>
      <c r="C6569" t="s">
        <v>3105</v>
      </c>
      <c r="D6569" t="s">
        <v>24716</v>
      </c>
      <c r="E6569" t="s">
        <v>3309</v>
      </c>
      <c r="F6569">
        <v>2</v>
      </c>
      <c r="G6569" t="s">
        <v>2509</v>
      </c>
      <c r="H6569" t="s">
        <v>2510</v>
      </c>
      <c r="I6569" t="s">
        <v>2076</v>
      </c>
      <c r="J6569" t="s">
        <v>3108</v>
      </c>
      <c r="K6569" t="s">
        <v>3109</v>
      </c>
      <c r="L6569" t="s">
        <v>2058</v>
      </c>
      <c r="M6569" t="s">
        <v>2059</v>
      </c>
      <c r="N6569">
        <v>5</v>
      </c>
      <c r="O6569">
        <v>228</v>
      </c>
      <c r="P6569">
        <v>0.93</v>
      </c>
      <c r="Q6569">
        <v>24480</v>
      </c>
      <c r="R6569">
        <v>1</v>
      </c>
      <c r="S6569">
        <v>22</v>
      </c>
      <c r="T6569">
        <v>0.09</v>
      </c>
      <c r="U6569">
        <v>4</v>
      </c>
      <c r="V6569">
        <v>206</v>
      </c>
      <c r="W6569">
        <v>0.84</v>
      </c>
      <c r="X6569">
        <v>0</v>
      </c>
      <c r="Y6569">
        <v>0</v>
      </c>
      <c r="Z6569">
        <v>0</v>
      </c>
      <c r="AA6569">
        <v>0</v>
      </c>
      <c r="AB6569">
        <v>0</v>
      </c>
      <c r="AC6569">
        <v>0</v>
      </c>
      <c r="AD6569">
        <v>0</v>
      </c>
      <c r="AE6569">
        <v>0</v>
      </c>
      <c r="AF6569">
        <v>0</v>
      </c>
      <c r="AG6569" t="s">
        <v>24717</v>
      </c>
      <c r="AH6569" s="21" t="str">
        <f t="shared" si="204"/>
        <v>YK20</v>
      </c>
      <c r="AI6569" s="21">
        <v>345.36</v>
      </c>
      <c r="AJ6569" s="21">
        <f t="shared" si="205"/>
        <v>99.068627450980387</v>
      </c>
      <c r="AK6569" s="21" t="s">
        <v>2063</v>
      </c>
      <c r="AL6569" t="s">
        <v>2515</v>
      </c>
      <c r="AM6569" s="26" t="s">
        <v>38</v>
      </c>
      <c r="AN6569" t="s">
        <v>2032</v>
      </c>
    </row>
    <row r="6570" spans="1:40" ht="15" hidden="1" thickTop="1" x14ac:dyDescent="0.35">
      <c r="A6570" t="s">
        <v>24752</v>
      </c>
      <c r="B6570" t="s">
        <v>24719</v>
      </c>
      <c r="C6570" t="s">
        <v>3105</v>
      </c>
      <c r="D6570" t="s">
        <v>24720</v>
      </c>
      <c r="E6570" t="s">
        <v>3309</v>
      </c>
      <c r="F6570">
        <v>2</v>
      </c>
      <c r="G6570" t="s">
        <v>2509</v>
      </c>
      <c r="H6570" t="s">
        <v>2510</v>
      </c>
      <c r="I6570" t="s">
        <v>2076</v>
      </c>
      <c r="J6570" t="s">
        <v>3108</v>
      </c>
      <c r="K6570" t="s">
        <v>3109</v>
      </c>
      <c r="L6570" t="s">
        <v>2058</v>
      </c>
      <c r="M6570" t="s">
        <v>2059</v>
      </c>
      <c r="N6570">
        <v>3</v>
      </c>
      <c r="O6570">
        <v>210</v>
      </c>
      <c r="P6570">
        <v>0.86</v>
      </c>
      <c r="Q6570">
        <v>24480</v>
      </c>
      <c r="R6570">
        <v>0</v>
      </c>
      <c r="S6570">
        <v>0</v>
      </c>
      <c r="T6570">
        <v>0</v>
      </c>
      <c r="U6570">
        <v>3</v>
      </c>
      <c r="V6570">
        <v>210</v>
      </c>
      <c r="W6570">
        <v>0.86</v>
      </c>
      <c r="X6570">
        <v>0</v>
      </c>
      <c r="Y6570">
        <v>0</v>
      </c>
      <c r="Z6570">
        <v>0</v>
      </c>
      <c r="AA6570">
        <v>0</v>
      </c>
      <c r="AB6570">
        <v>0</v>
      </c>
      <c r="AC6570">
        <v>0</v>
      </c>
      <c r="AD6570">
        <v>0</v>
      </c>
      <c r="AE6570">
        <v>0</v>
      </c>
      <c r="AF6570">
        <v>0</v>
      </c>
      <c r="AG6570" t="s">
        <v>24721</v>
      </c>
      <c r="AH6570" s="21" t="str">
        <f t="shared" si="204"/>
        <v>YK20</v>
      </c>
      <c r="AI6570" s="21">
        <v>345.36</v>
      </c>
      <c r="AJ6570" s="21">
        <f t="shared" si="205"/>
        <v>99.142156862745097</v>
      </c>
      <c r="AK6570" s="21" t="s">
        <v>2063</v>
      </c>
      <c r="AL6570" t="s">
        <v>2515</v>
      </c>
      <c r="AM6570" s="26" t="s">
        <v>38</v>
      </c>
      <c r="AN6570" t="s">
        <v>2030</v>
      </c>
    </row>
    <row r="6571" spans="1:40" ht="15" hidden="1" thickTop="1" x14ac:dyDescent="0.35">
      <c r="A6571" t="s">
        <v>24756</v>
      </c>
      <c r="B6571" t="s">
        <v>24723</v>
      </c>
      <c r="C6571" t="s">
        <v>3105</v>
      </c>
      <c r="D6571" t="s">
        <v>24724</v>
      </c>
      <c r="E6571" t="s">
        <v>3309</v>
      </c>
      <c r="F6571">
        <v>2</v>
      </c>
      <c r="G6571" t="s">
        <v>2509</v>
      </c>
      <c r="H6571" t="s">
        <v>2510</v>
      </c>
      <c r="I6571" t="s">
        <v>2076</v>
      </c>
      <c r="J6571" t="s">
        <v>3108</v>
      </c>
      <c r="K6571" t="s">
        <v>3109</v>
      </c>
      <c r="L6571" t="s">
        <v>2058</v>
      </c>
      <c r="M6571" t="s">
        <v>2170</v>
      </c>
      <c r="N6571">
        <v>5</v>
      </c>
      <c r="O6571">
        <v>233</v>
      </c>
      <c r="P6571">
        <v>1.52</v>
      </c>
      <c r="Q6571">
        <v>15300</v>
      </c>
      <c r="R6571">
        <v>1</v>
      </c>
      <c r="S6571">
        <v>4</v>
      </c>
      <c r="T6571">
        <v>0.03</v>
      </c>
      <c r="U6571">
        <v>4</v>
      </c>
      <c r="V6571">
        <v>229</v>
      </c>
      <c r="W6571">
        <v>1.5</v>
      </c>
      <c r="X6571">
        <v>0</v>
      </c>
      <c r="Y6571">
        <v>0</v>
      </c>
      <c r="Z6571">
        <v>0</v>
      </c>
      <c r="AA6571">
        <v>0</v>
      </c>
      <c r="AB6571">
        <v>0</v>
      </c>
      <c r="AC6571">
        <v>0</v>
      </c>
      <c r="AD6571">
        <v>0</v>
      </c>
      <c r="AE6571">
        <v>0</v>
      </c>
      <c r="AF6571">
        <v>0</v>
      </c>
      <c r="AG6571" t="s">
        <v>24725</v>
      </c>
      <c r="AH6571" s="21" t="str">
        <f t="shared" si="204"/>
        <v>YK20</v>
      </c>
      <c r="AI6571" s="21">
        <v>216</v>
      </c>
      <c r="AJ6571" s="21">
        <f t="shared" si="205"/>
        <v>98.477124183006538</v>
      </c>
      <c r="AK6571" s="21" t="s">
        <v>2063</v>
      </c>
      <c r="AL6571" t="s">
        <v>2515</v>
      </c>
      <c r="AM6571" s="26" t="s">
        <v>38</v>
      </c>
      <c r="AN6571" t="s">
        <v>2033</v>
      </c>
    </row>
    <row r="6572" spans="1:40" ht="15" hidden="1" thickTop="1" x14ac:dyDescent="0.35">
      <c r="A6572" t="s">
        <v>24760</v>
      </c>
      <c r="B6572" t="s">
        <v>24727</v>
      </c>
      <c r="C6572" t="s">
        <v>5720</v>
      </c>
      <c r="D6572" t="s">
        <v>24728</v>
      </c>
      <c r="E6572" t="s">
        <v>2667</v>
      </c>
      <c r="F6572">
        <v>1</v>
      </c>
      <c r="G6572" t="s">
        <v>2509</v>
      </c>
      <c r="H6572" t="s">
        <v>2510</v>
      </c>
      <c r="I6572" t="s">
        <v>2076</v>
      </c>
      <c r="J6572" t="s">
        <v>3168</v>
      </c>
      <c r="K6572" t="s">
        <v>2669</v>
      </c>
      <c r="L6572" t="s">
        <v>2058</v>
      </c>
      <c r="M6572" t="s">
        <v>2170</v>
      </c>
      <c r="N6572">
        <v>1</v>
      </c>
      <c r="O6572">
        <v>17</v>
      </c>
      <c r="P6572">
        <v>0.11</v>
      </c>
      <c r="Q6572">
        <v>15300</v>
      </c>
      <c r="R6572">
        <v>0</v>
      </c>
      <c r="S6572">
        <v>0</v>
      </c>
      <c r="T6572">
        <v>0</v>
      </c>
      <c r="U6572">
        <v>1</v>
      </c>
      <c r="V6572">
        <v>17</v>
      </c>
      <c r="W6572">
        <v>0.11</v>
      </c>
      <c r="X6572">
        <v>0</v>
      </c>
      <c r="Y6572">
        <v>0</v>
      </c>
      <c r="Z6572">
        <v>0</v>
      </c>
      <c r="AA6572">
        <v>0</v>
      </c>
      <c r="AB6572">
        <v>0</v>
      </c>
      <c r="AC6572">
        <v>0</v>
      </c>
      <c r="AD6572">
        <v>0</v>
      </c>
      <c r="AE6572">
        <v>0</v>
      </c>
      <c r="AF6572">
        <v>0</v>
      </c>
      <c r="AG6572" t="s">
        <v>24729</v>
      </c>
      <c r="AH6572" s="21" t="str">
        <f t="shared" si="204"/>
        <v>YK20</v>
      </c>
      <c r="AI6572" s="21">
        <v>216</v>
      </c>
      <c r="AJ6572" s="21">
        <f t="shared" si="205"/>
        <v>99.888888888888886</v>
      </c>
      <c r="AK6572" s="21" t="s">
        <v>2060</v>
      </c>
      <c r="AL6572" t="s">
        <v>2515</v>
      </c>
      <c r="AM6572" s="26" t="s">
        <v>38</v>
      </c>
      <c r="AN6572" t="s">
        <v>2030</v>
      </c>
    </row>
    <row r="6573" spans="1:40" ht="15" hidden="1" thickTop="1" x14ac:dyDescent="0.35">
      <c r="A6573" t="s">
        <v>24764</v>
      </c>
      <c r="B6573" t="s">
        <v>24731</v>
      </c>
      <c r="C6573" t="s">
        <v>5720</v>
      </c>
      <c r="D6573" t="s">
        <v>24732</v>
      </c>
      <c r="E6573" t="s">
        <v>2667</v>
      </c>
      <c r="F6573">
        <v>1</v>
      </c>
      <c r="G6573" t="s">
        <v>2509</v>
      </c>
      <c r="H6573" t="s">
        <v>2510</v>
      </c>
      <c r="I6573" t="s">
        <v>2076</v>
      </c>
      <c r="J6573" t="s">
        <v>3168</v>
      </c>
      <c r="K6573" t="s">
        <v>2669</v>
      </c>
      <c r="L6573" t="s">
        <v>2058</v>
      </c>
      <c r="M6573" t="s">
        <v>2170</v>
      </c>
      <c r="N6573">
        <v>2</v>
      </c>
      <c r="O6573">
        <v>70</v>
      </c>
      <c r="P6573">
        <v>0.46</v>
      </c>
      <c r="Q6573">
        <v>15300</v>
      </c>
      <c r="R6573">
        <v>0</v>
      </c>
      <c r="S6573">
        <v>0</v>
      </c>
      <c r="T6573">
        <v>0</v>
      </c>
      <c r="U6573">
        <v>2</v>
      </c>
      <c r="V6573">
        <v>70</v>
      </c>
      <c r="W6573">
        <v>0.46</v>
      </c>
      <c r="X6573">
        <v>0</v>
      </c>
      <c r="Y6573">
        <v>0</v>
      </c>
      <c r="Z6573">
        <v>0</v>
      </c>
      <c r="AA6573">
        <v>0</v>
      </c>
      <c r="AB6573">
        <v>0</v>
      </c>
      <c r="AC6573">
        <v>0</v>
      </c>
      <c r="AD6573">
        <v>0</v>
      </c>
      <c r="AE6573">
        <v>0</v>
      </c>
      <c r="AF6573">
        <v>0</v>
      </c>
      <c r="AG6573" t="s">
        <v>24733</v>
      </c>
      <c r="AH6573" s="21" t="str">
        <f t="shared" si="204"/>
        <v>YK20</v>
      </c>
      <c r="AI6573" s="21">
        <v>216</v>
      </c>
      <c r="AJ6573" s="21">
        <f t="shared" si="205"/>
        <v>99.542483660130713</v>
      </c>
      <c r="AK6573" s="21" t="s">
        <v>2060</v>
      </c>
      <c r="AL6573" t="s">
        <v>2515</v>
      </c>
      <c r="AM6573" s="26" t="s">
        <v>38</v>
      </c>
      <c r="AN6573" t="s">
        <v>2030</v>
      </c>
    </row>
    <row r="6574" spans="1:40" ht="15" hidden="1" thickTop="1" x14ac:dyDescent="0.35">
      <c r="A6574" t="s">
        <v>24768</v>
      </c>
      <c r="B6574" t="s">
        <v>24735</v>
      </c>
      <c r="C6574" t="s">
        <v>4580</v>
      </c>
      <c r="D6574" t="s">
        <v>24736</v>
      </c>
      <c r="E6574" t="s">
        <v>3013</v>
      </c>
      <c r="F6574">
        <v>1</v>
      </c>
      <c r="G6574" t="s">
        <v>2600</v>
      </c>
      <c r="H6574" t="s">
        <v>2577</v>
      </c>
      <c r="I6574" t="s">
        <v>2076</v>
      </c>
      <c r="J6574" t="s">
        <v>3183</v>
      </c>
      <c r="K6574" t="s">
        <v>2742</v>
      </c>
      <c r="L6574" t="s">
        <v>2058</v>
      </c>
      <c r="M6574" t="s">
        <v>2059</v>
      </c>
      <c r="N6574">
        <v>3</v>
      </c>
      <c r="O6574">
        <v>80</v>
      </c>
      <c r="P6574">
        <v>0.33</v>
      </c>
      <c r="Q6574">
        <v>24480</v>
      </c>
      <c r="R6574">
        <v>1</v>
      </c>
      <c r="S6574">
        <v>15</v>
      </c>
      <c r="T6574">
        <v>0.06</v>
      </c>
      <c r="U6574">
        <v>2</v>
      </c>
      <c r="V6574">
        <v>65</v>
      </c>
      <c r="W6574">
        <v>0.27</v>
      </c>
      <c r="X6574">
        <v>0</v>
      </c>
      <c r="Y6574">
        <v>0</v>
      </c>
      <c r="Z6574">
        <v>0</v>
      </c>
      <c r="AA6574">
        <v>0</v>
      </c>
      <c r="AB6574">
        <v>0</v>
      </c>
      <c r="AC6574">
        <v>0</v>
      </c>
      <c r="AD6574">
        <v>0</v>
      </c>
      <c r="AE6574">
        <v>0</v>
      </c>
      <c r="AF6574">
        <v>0</v>
      </c>
      <c r="AG6574" t="s">
        <v>24737</v>
      </c>
      <c r="AH6574" s="21" t="str">
        <f t="shared" si="204"/>
        <v>YM68</v>
      </c>
      <c r="AI6574" s="21">
        <v>345.36</v>
      </c>
      <c r="AJ6574" s="21">
        <f t="shared" si="205"/>
        <v>99.673202614379079</v>
      </c>
      <c r="AK6574" s="21" t="s">
        <v>2060</v>
      </c>
      <c r="AL6574" t="s">
        <v>2551</v>
      </c>
      <c r="AM6574" s="26" t="s">
        <v>38</v>
      </c>
      <c r="AN6574" t="s">
        <v>2032</v>
      </c>
    </row>
    <row r="6575" spans="1:40" ht="15" hidden="1" thickTop="1" x14ac:dyDescent="0.35">
      <c r="A6575" t="s">
        <v>24772</v>
      </c>
      <c r="B6575" t="s">
        <v>24739</v>
      </c>
      <c r="C6575" t="s">
        <v>4580</v>
      </c>
      <c r="D6575" t="s">
        <v>24736</v>
      </c>
      <c r="E6575" t="s">
        <v>3013</v>
      </c>
      <c r="F6575">
        <v>1</v>
      </c>
      <c r="G6575" t="s">
        <v>2600</v>
      </c>
      <c r="H6575" t="s">
        <v>2577</v>
      </c>
      <c r="I6575" t="s">
        <v>2076</v>
      </c>
      <c r="J6575" t="s">
        <v>3183</v>
      </c>
      <c r="K6575" t="s">
        <v>2742</v>
      </c>
      <c r="L6575" t="s">
        <v>2058</v>
      </c>
      <c r="M6575" t="s">
        <v>2059</v>
      </c>
      <c r="N6575">
        <v>15</v>
      </c>
      <c r="O6575">
        <v>497</v>
      </c>
      <c r="P6575">
        <v>2.0299999999999998</v>
      </c>
      <c r="Q6575">
        <v>24480</v>
      </c>
      <c r="R6575">
        <v>8</v>
      </c>
      <c r="S6575">
        <v>247</v>
      </c>
      <c r="T6575">
        <v>1.01</v>
      </c>
      <c r="U6575">
        <v>7</v>
      </c>
      <c r="V6575">
        <v>250</v>
      </c>
      <c r="W6575">
        <v>1.02</v>
      </c>
      <c r="X6575">
        <v>0</v>
      </c>
      <c r="Y6575">
        <v>0</v>
      </c>
      <c r="Z6575">
        <v>0</v>
      </c>
      <c r="AA6575">
        <v>0</v>
      </c>
      <c r="AB6575">
        <v>0</v>
      </c>
      <c r="AC6575">
        <v>0</v>
      </c>
      <c r="AD6575">
        <v>0</v>
      </c>
      <c r="AE6575">
        <v>0</v>
      </c>
      <c r="AF6575">
        <v>0</v>
      </c>
      <c r="AG6575" t="s">
        <v>24740</v>
      </c>
      <c r="AH6575" s="21" t="str">
        <f t="shared" si="204"/>
        <v>YM68</v>
      </c>
      <c r="AI6575" s="21">
        <v>345.36</v>
      </c>
      <c r="AJ6575" s="21">
        <f t="shared" si="205"/>
        <v>97.96977124183006</v>
      </c>
      <c r="AK6575" s="21" t="s">
        <v>2063</v>
      </c>
      <c r="AL6575" t="s">
        <v>2551</v>
      </c>
      <c r="AM6575" s="26" t="s">
        <v>38</v>
      </c>
      <c r="AN6575" t="s">
        <v>2032</v>
      </c>
    </row>
    <row r="6576" spans="1:40" ht="15" hidden="1" thickTop="1" x14ac:dyDescent="0.35">
      <c r="A6576" t="s">
        <v>24776</v>
      </c>
      <c r="B6576" t="s">
        <v>24742</v>
      </c>
      <c r="C6576" t="s">
        <v>4143</v>
      </c>
      <c r="D6576" t="s">
        <v>24743</v>
      </c>
      <c r="E6576" t="s">
        <v>3013</v>
      </c>
      <c r="F6576">
        <v>1</v>
      </c>
      <c r="G6576" t="s">
        <v>2600</v>
      </c>
      <c r="H6576" t="s">
        <v>2577</v>
      </c>
      <c r="I6576" t="s">
        <v>2076</v>
      </c>
      <c r="J6576" t="s">
        <v>3183</v>
      </c>
      <c r="K6576" t="s">
        <v>2742</v>
      </c>
      <c r="L6576" t="s">
        <v>2058</v>
      </c>
      <c r="M6576" t="s">
        <v>2059</v>
      </c>
      <c r="N6576">
        <v>2</v>
      </c>
      <c r="O6576">
        <v>38</v>
      </c>
      <c r="P6576">
        <v>0.16</v>
      </c>
      <c r="Q6576">
        <v>24480</v>
      </c>
      <c r="R6576">
        <v>1</v>
      </c>
      <c r="S6576">
        <v>22</v>
      </c>
      <c r="T6576">
        <v>0.09</v>
      </c>
      <c r="U6576">
        <v>1</v>
      </c>
      <c r="V6576">
        <v>16</v>
      </c>
      <c r="W6576">
        <v>7.0000000000000007E-2</v>
      </c>
      <c r="X6576">
        <v>0</v>
      </c>
      <c r="Y6576">
        <v>0</v>
      </c>
      <c r="Z6576">
        <v>0</v>
      </c>
      <c r="AA6576">
        <v>0</v>
      </c>
      <c r="AB6576">
        <v>0</v>
      </c>
      <c r="AC6576">
        <v>0</v>
      </c>
      <c r="AD6576">
        <v>0</v>
      </c>
      <c r="AE6576">
        <v>0</v>
      </c>
      <c r="AF6576">
        <v>0</v>
      </c>
      <c r="AG6576" t="s">
        <v>24744</v>
      </c>
      <c r="AH6576" s="21" t="str">
        <f t="shared" si="204"/>
        <v>YM68</v>
      </c>
      <c r="AI6576" s="21">
        <v>345.36</v>
      </c>
      <c r="AJ6576" s="21">
        <f t="shared" si="205"/>
        <v>99.84477124183006</v>
      </c>
      <c r="AK6576" s="21" t="s">
        <v>2060</v>
      </c>
      <c r="AL6576" t="s">
        <v>2551</v>
      </c>
      <c r="AM6576" s="26" t="s">
        <v>38</v>
      </c>
      <c r="AN6576" t="s">
        <v>2032</v>
      </c>
    </row>
    <row r="6577" spans="1:40" ht="15" hidden="1" thickTop="1" x14ac:dyDescent="0.35">
      <c r="A6577" t="s">
        <v>24780</v>
      </c>
      <c r="B6577" t="s">
        <v>24746</v>
      </c>
      <c r="C6577" t="s">
        <v>4143</v>
      </c>
      <c r="D6577" t="s">
        <v>24743</v>
      </c>
      <c r="E6577" t="s">
        <v>3013</v>
      </c>
      <c r="F6577">
        <v>1</v>
      </c>
      <c r="G6577" t="s">
        <v>2600</v>
      </c>
      <c r="H6577" t="s">
        <v>2577</v>
      </c>
      <c r="I6577" t="s">
        <v>2076</v>
      </c>
      <c r="J6577" t="s">
        <v>3183</v>
      </c>
      <c r="K6577" t="s">
        <v>2742</v>
      </c>
      <c r="L6577" t="s">
        <v>2058</v>
      </c>
      <c r="M6577" t="s">
        <v>2059</v>
      </c>
      <c r="N6577">
        <v>5</v>
      </c>
      <c r="O6577">
        <v>220</v>
      </c>
      <c r="P6577">
        <v>0.9</v>
      </c>
      <c r="Q6577">
        <v>24480</v>
      </c>
      <c r="R6577">
        <v>1</v>
      </c>
      <c r="S6577">
        <v>81</v>
      </c>
      <c r="T6577">
        <v>0.33</v>
      </c>
      <c r="U6577">
        <v>3</v>
      </c>
      <c r="V6577">
        <v>93</v>
      </c>
      <c r="W6577">
        <v>0.38</v>
      </c>
      <c r="X6577">
        <v>0</v>
      </c>
      <c r="Y6577">
        <v>0</v>
      </c>
      <c r="Z6577">
        <v>0</v>
      </c>
      <c r="AA6577">
        <v>1</v>
      </c>
      <c r="AB6577">
        <v>46</v>
      </c>
      <c r="AC6577">
        <v>0.19</v>
      </c>
      <c r="AD6577">
        <v>0</v>
      </c>
      <c r="AE6577">
        <v>0</v>
      </c>
      <c r="AF6577">
        <v>0</v>
      </c>
      <c r="AG6577" t="s">
        <v>24747</v>
      </c>
      <c r="AH6577" s="21" t="str">
        <f t="shared" si="204"/>
        <v>YM68</v>
      </c>
      <c r="AI6577" s="21">
        <v>345.36</v>
      </c>
      <c r="AJ6577" s="21">
        <f t="shared" si="205"/>
        <v>99.101307189542482</v>
      </c>
      <c r="AK6577" s="21" t="s">
        <v>2063</v>
      </c>
      <c r="AL6577" t="s">
        <v>2551</v>
      </c>
      <c r="AM6577" s="26" t="s">
        <v>38</v>
      </c>
      <c r="AN6577" t="s">
        <v>2032</v>
      </c>
    </row>
    <row r="6578" spans="1:40" ht="15" hidden="1" thickTop="1" x14ac:dyDescent="0.35">
      <c r="A6578" t="s">
        <v>24784</v>
      </c>
      <c r="B6578" t="s">
        <v>24749</v>
      </c>
      <c r="C6578" t="s">
        <v>4634</v>
      </c>
      <c r="D6578" t="s">
        <v>24750</v>
      </c>
      <c r="E6578" t="s">
        <v>2646</v>
      </c>
      <c r="F6578">
        <v>1</v>
      </c>
      <c r="G6578" t="s">
        <v>2600</v>
      </c>
      <c r="H6578" t="s">
        <v>2577</v>
      </c>
      <c r="I6578" t="s">
        <v>2076</v>
      </c>
      <c r="J6578" t="s">
        <v>2647</v>
      </c>
      <c r="K6578" t="s">
        <v>2602</v>
      </c>
      <c r="L6578" t="s">
        <v>2058</v>
      </c>
      <c r="M6578" t="s">
        <v>2170</v>
      </c>
      <c r="N6578">
        <v>1</v>
      </c>
      <c r="O6578">
        <v>21</v>
      </c>
      <c r="P6578">
        <v>0.14000000000000001</v>
      </c>
      <c r="Q6578">
        <v>15300</v>
      </c>
      <c r="R6578">
        <v>0</v>
      </c>
      <c r="S6578">
        <v>0</v>
      </c>
      <c r="T6578">
        <v>0</v>
      </c>
      <c r="U6578">
        <v>1</v>
      </c>
      <c r="V6578">
        <v>21</v>
      </c>
      <c r="W6578">
        <v>0.14000000000000001</v>
      </c>
      <c r="X6578">
        <v>0</v>
      </c>
      <c r="Y6578">
        <v>0</v>
      </c>
      <c r="Z6578">
        <v>0</v>
      </c>
      <c r="AA6578">
        <v>0</v>
      </c>
      <c r="AB6578">
        <v>0</v>
      </c>
      <c r="AC6578">
        <v>0</v>
      </c>
      <c r="AD6578">
        <v>0</v>
      </c>
      <c r="AE6578">
        <v>0</v>
      </c>
      <c r="AF6578">
        <v>0</v>
      </c>
      <c r="AG6578" t="s">
        <v>24751</v>
      </c>
      <c r="AH6578" s="21" t="str">
        <f t="shared" si="204"/>
        <v>YM68</v>
      </c>
      <c r="AI6578" s="21">
        <v>216</v>
      </c>
      <c r="AJ6578" s="21">
        <f t="shared" si="205"/>
        <v>99.862745098039213</v>
      </c>
      <c r="AK6578" s="21" t="s">
        <v>2060</v>
      </c>
      <c r="AL6578" t="s">
        <v>2551</v>
      </c>
      <c r="AM6578" s="26" t="s">
        <v>38</v>
      </c>
      <c r="AN6578" t="s">
        <v>2030</v>
      </c>
    </row>
    <row r="6579" spans="1:40" ht="15" hidden="1" thickTop="1" x14ac:dyDescent="0.35">
      <c r="A6579" t="s">
        <v>24788</v>
      </c>
      <c r="B6579" t="s">
        <v>24753</v>
      </c>
      <c r="C6579" t="s">
        <v>5105</v>
      </c>
      <c r="D6579" t="s">
        <v>24754</v>
      </c>
      <c r="E6579" t="s">
        <v>3462</v>
      </c>
      <c r="F6579">
        <v>1</v>
      </c>
      <c r="G6579" t="s">
        <v>2600</v>
      </c>
      <c r="H6579" t="s">
        <v>2577</v>
      </c>
      <c r="I6579" t="s">
        <v>2076</v>
      </c>
      <c r="J6579" t="s">
        <v>2634</v>
      </c>
      <c r="K6579" t="s">
        <v>2635</v>
      </c>
      <c r="L6579" t="s">
        <v>2058</v>
      </c>
      <c r="M6579" t="s">
        <v>2170</v>
      </c>
      <c r="N6579">
        <v>1</v>
      </c>
      <c r="O6579">
        <v>51</v>
      </c>
      <c r="P6579">
        <v>0.33</v>
      </c>
      <c r="Q6579">
        <v>15300</v>
      </c>
      <c r="R6579">
        <v>1</v>
      </c>
      <c r="S6579">
        <v>51</v>
      </c>
      <c r="T6579">
        <v>0.33</v>
      </c>
      <c r="U6579">
        <v>0</v>
      </c>
      <c r="V6579">
        <v>0</v>
      </c>
      <c r="W6579">
        <v>0</v>
      </c>
      <c r="X6579">
        <v>0</v>
      </c>
      <c r="Y6579">
        <v>0</v>
      </c>
      <c r="Z6579">
        <v>0</v>
      </c>
      <c r="AA6579">
        <v>0</v>
      </c>
      <c r="AB6579">
        <v>0</v>
      </c>
      <c r="AC6579">
        <v>0</v>
      </c>
      <c r="AD6579">
        <v>0</v>
      </c>
      <c r="AE6579">
        <v>0</v>
      </c>
      <c r="AF6579">
        <v>0</v>
      </c>
      <c r="AG6579" t="s">
        <v>24755</v>
      </c>
      <c r="AH6579" s="21" t="str">
        <f t="shared" si="204"/>
        <v>YM68</v>
      </c>
      <c r="AI6579" s="21">
        <v>216</v>
      </c>
      <c r="AJ6579" s="21">
        <f t="shared" si="205"/>
        <v>99.666666666666671</v>
      </c>
      <c r="AK6579" s="21" t="s">
        <v>2060</v>
      </c>
      <c r="AL6579" t="s">
        <v>2581</v>
      </c>
      <c r="AM6579" s="26" t="s">
        <v>38</v>
      </c>
      <c r="AN6579" t="s">
        <v>2030</v>
      </c>
    </row>
    <row r="6580" spans="1:40" ht="15" hidden="1" thickTop="1" x14ac:dyDescent="0.35">
      <c r="A6580" t="s">
        <v>24792</v>
      </c>
      <c r="B6580" t="s">
        <v>24757</v>
      </c>
      <c r="C6580" t="s">
        <v>4173</v>
      </c>
      <c r="D6580" t="s">
        <v>24758</v>
      </c>
      <c r="E6580" t="s">
        <v>2691</v>
      </c>
      <c r="F6580">
        <v>1</v>
      </c>
      <c r="G6580" t="s">
        <v>2600</v>
      </c>
      <c r="H6580" t="s">
        <v>2577</v>
      </c>
      <c r="I6580" t="s">
        <v>2076</v>
      </c>
      <c r="J6580" t="s">
        <v>2634</v>
      </c>
      <c r="K6580" t="s">
        <v>2635</v>
      </c>
      <c r="L6580" t="s">
        <v>2058</v>
      </c>
      <c r="M6580" t="s">
        <v>2170</v>
      </c>
      <c r="N6580">
        <v>8</v>
      </c>
      <c r="O6580">
        <v>190</v>
      </c>
      <c r="P6580">
        <v>1.24</v>
      </c>
      <c r="Q6580">
        <v>15300</v>
      </c>
      <c r="R6580">
        <v>3</v>
      </c>
      <c r="S6580">
        <v>30</v>
      </c>
      <c r="T6580">
        <v>0.2</v>
      </c>
      <c r="U6580">
        <v>5</v>
      </c>
      <c r="V6580">
        <v>160</v>
      </c>
      <c r="W6580">
        <v>1.05</v>
      </c>
      <c r="X6580">
        <v>0</v>
      </c>
      <c r="Y6580">
        <v>0</v>
      </c>
      <c r="Z6580">
        <v>0</v>
      </c>
      <c r="AA6580">
        <v>0</v>
      </c>
      <c r="AB6580">
        <v>0</v>
      </c>
      <c r="AC6580">
        <v>0</v>
      </c>
      <c r="AD6580">
        <v>0</v>
      </c>
      <c r="AE6580">
        <v>0</v>
      </c>
      <c r="AF6580">
        <v>0</v>
      </c>
      <c r="AG6580" t="s">
        <v>24759</v>
      </c>
      <c r="AH6580" s="21" t="str">
        <f t="shared" si="204"/>
        <v>YM68</v>
      </c>
      <c r="AI6580" s="21">
        <v>216</v>
      </c>
      <c r="AJ6580" s="21">
        <f t="shared" si="205"/>
        <v>98.75816993464052</v>
      </c>
      <c r="AK6580" s="21" t="s">
        <v>2063</v>
      </c>
      <c r="AL6580" t="s">
        <v>2581</v>
      </c>
      <c r="AM6580" s="26" t="s">
        <v>38</v>
      </c>
      <c r="AN6580" t="s">
        <v>2033</v>
      </c>
    </row>
    <row r="6581" spans="1:40" ht="15" hidden="1" thickTop="1" x14ac:dyDescent="0.35">
      <c r="A6581" t="s">
        <v>24796</v>
      </c>
      <c r="B6581" t="s">
        <v>24761</v>
      </c>
      <c r="C6581" t="s">
        <v>4190</v>
      </c>
      <c r="D6581" t="s">
        <v>24762</v>
      </c>
      <c r="E6581" t="s">
        <v>3942</v>
      </c>
      <c r="F6581">
        <v>1</v>
      </c>
      <c r="G6581" t="s">
        <v>2600</v>
      </c>
      <c r="H6581" t="s">
        <v>2577</v>
      </c>
      <c r="I6581" t="s">
        <v>2076</v>
      </c>
      <c r="J6581" t="s">
        <v>2692</v>
      </c>
      <c r="K6581" t="s">
        <v>2635</v>
      </c>
      <c r="L6581" t="s">
        <v>2058</v>
      </c>
      <c r="M6581" t="s">
        <v>2059</v>
      </c>
      <c r="N6581">
        <v>8</v>
      </c>
      <c r="O6581">
        <v>384</v>
      </c>
      <c r="P6581">
        <v>1.57</v>
      </c>
      <c r="Q6581">
        <v>24480</v>
      </c>
      <c r="R6581">
        <v>7</v>
      </c>
      <c r="S6581">
        <v>341</v>
      </c>
      <c r="T6581">
        <v>1.39</v>
      </c>
      <c r="U6581">
        <v>1</v>
      </c>
      <c r="V6581">
        <v>43</v>
      </c>
      <c r="W6581">
        <v>0.18</v>
      </c>
      <c r="X6581">
        <v>0</v>
      </c>
      <c r="Y6581">
        <v>0</v>
      </c>
      <c r="Z6581">
        <v>0</v>
      </c>
      <c r="AA6581">
        <v>0</v>
      </c>
      <c r="AB6581">
        <v>0</v>
      </c>
      <c r="AC6581">
        <v>0</v>
      </c>
      <c r="AD6581">
        <v>0</v>
      </c>
      <c r="AE6581">
        <v>0</v>
      </c>
      <c r="AF6581">
        <v>0</v>
      </c>
      <c r="AG6581" t="s">
        <v>24763</v>
      </c>
      <c r="AH6581" s="21" t="str">
        <f t="shared" si="204"/>
        <v>YM68</v>
      </c>
      <c r="AI6581" s="21">
        <v>345.36</v>
      </c>
      <c r="AJ6581" s="21">
        <f t="shared" si="205"/>
        <v>98.431372549019613</v>
      </c>
      <c r="AK6581" s="21" t="s">
        <v>2063</v>
      </c>
      <c r="AL6581" t="s">
        <v>2581</v>
      </c>
      <c r="AM6581" s="26" t="s">
        <v>38</v>
      </c>
      <c r="AN6581" t="s">
        <v>2030</v>
      </c>
    </row>
    <row r="6582" spans="1:40" ht="15" hidden="1" thickTop="1" x14ac:dyDescent="0.35">
      <c r="A6582" t="s">
        <v>24800</v>
      </c>
      <c r="B6582" t="s">
        <v>24765</v>
      </c>
      <c r="C6582" t="s">
        <v>2703</v>
      </c>
      <c r="D6582" t="s">
        <v>24766</v>
      </c>
      <c r="E6582" t="s">
        <v>2705</v>
      </c>
      <c r="F6582">
        <v>1</v>
      </c>
      <c r="G6582" t="s">
        <v>2593</v>
      </c>
      <c r="H6582" t="s">
        <v>2056</v>
      </c>
      <c r="I6582" t="s">
        <v>2076</v>
      </c>
      <c r="J6582" t="s">
        <v>2594</v>
      </c>
      <c r="K6582" t="s">
        <v>65</v>
      </c>
      <c r="L6582" t="s">
        <v>2058</v>
      </c>
      <c r="M6582" t="s">
        <v>2059</v>
      </c>
      <c r="N6582">
        <v>0</v>
      </c>
      <c r="O6582">
        <v>0</v>
      </c>
      <c r="P6582">
        <v>0</v>
      </c>
      <c r="Q6582">
        <v>24480</v>
      </c>
      <c r="R6582">
        <v>0</v>
      </c>
      <c r="S6582">
        <v>0</v>
      </c>
      <c r="T6582">
        <v>0</v>
      </c>
      <c r="U6582">
        <v>0</v>
      </c>
      <c r="V6582">
        <v>0</v>
      </c>
      <c r="W6582">
        <v>0</v>
      </c>
      <c r="X6582">
        <v>0</v>
      </c>
      <c r="Y6582">
        <v>0</v>
      </c>
      <c r="Z6582">
        <v>0</v>
      </c>
      <c r="AA6582">
        <v>0</v>
      </c>
      <c r="AB6582">
        <v>0</v>
      </c>
      <c r="AC6582">
        <v>0</v>
      </c>
      <c r="AD6582">
        <v>0</v>
      </c>
      <c r="AE6582">
        <v>0</v>
      </c>
      <c r="AF6582">
        <v>0</v>
      </c>
      <c r="AG6582" t="s">
        <v>24767</v>
      </c>
      <c r="AH6582" s="21" t="str">
        <f t="shared" si="204"/>
        <v>YM68</v>
      </c>
      <c r="AI6582" s="21">
        <v>345.36</v>
      </c>
      <c r="AJ6582" s="21">
        <f t="shared" si="205"/>
        <v>100</v>
      </c>
      <c r="AK6582" s="21" t="s">
        <v>2060</v>
      </c>
      <c r="AL6582" t="s">
        <v>2527</v>
      </c>
      <c r="AM6582" s="26" t="s">
        <v>38</v>
      </c>
      <c r="AN6582" t="s">
        <v>2030</v>
      </c>
    </row>
    <row r="6583" spans="1:40" ht="15" hidden="1" thickTop="1" x14ac:dyDescent="0.35">
      <c r="A6583" t="s">
        <v>24804</v>
      </c>
      <c r="B6583" t="s">
        <v>24769</v>
      </c>
      <c r="C6583" t="s">
        <v>6457</v>
      </c>
      <c r="D6583" t="s">
        <v>24770</v>
      </c>
      <c r="E6583" t="s">
        <v>2705</v>
      </c>
      <c r="F6583">
        <v>1</v>
      </c>
      <c r="G6583" t="s">
        <v>2593</v>
      </c>
      <c r="H6583" t="s">
        <v>2056</v>
      </c>
      <c r="I6583" t="s">
        <v>2076</v>
      </c>
      <c r="J6583" t="s">
        <v>2594</v>
      </c>
      <c r="K6583" t="s">
        <v>65</v>
      </c>
      <c r="L6583" t="s">
        <v>2058</v>
      </c>
      <c r="M6583" t="s">
        <v>2059</v>
      </c>
      <c r="N6583">
        <v>2</v>
      </c>
      <c r="O6583">
        <v>42</v>
      </c>
      <c r="P6583">
        <v>0.17</v>
      </c>
      <c r="Q6583">
        <v>24480</v>
      </c>
      <c r="R6583">
        <v>2</v>
      </c>
      <c r="S6583">
        <v>42</v>
      </c>
      <c r="T6583">
        <v>0.17</v>
      </c>
      <c r="U6583">
        <v>0</v>
      </c>
      <c r="V6583">
        <v>0</v>
      </c>
      <c r="W6583">
        <v>0</v>
      </c>
      <c r="X6583">
        <v>0</v>
      </c>
      <c r="Y6583">
        <v>0</v>
      </c>
      <c r="Z6583">
        <v>0</v>
      </c>
      <c r="AA6583">
        <v>0</v>
      </c>
      <c r="AB6583">
        <v>0</v>
      </c>
      <c r="AC6583">
        <v>0</v>
      </c>
      <c r="AD6583">
        <v>0</v>
      </c>
      <c r="AE6583">
        <v>0</v>
      </c>
      <c r="AF6583">
        <v>0</v>
      </c>
      <c r="AG6583" t="s">
        <v>24771</v>
      </c>
      <c r="AH6583" s="21" t="str">
        <f t="shared" si="204"/>
        <v>YM68</v>
      </c>
      <c r="AI6583" s="21">
        <v>345.36</v>
      </c>
      <c r="AJ6583" s="21">
        <f t="shared" si="205"/>
        <v>99.828431372549019</v>
      </c>
      <c r="AK6583" s="21" t="s">
        <v>2060</v>
      </c>
      <c r="AL6583" t="s">
        <v>2527</v>
      </c>
      <c r="AM6583" s="26" t="s">
        <v>38</v>
      </c>
      <c r="AN6583" t="s">
        <v>2030</v>
      </c>
    </row>
    <row r="6584" spans="1:40" ht="15" hidden="1" thickTop="1" x14ac:dyDescent="0.35">
      <c r="A6584" t="s">
        <v>24808</v>
      </c>
      <c r="B6584" t="s">
        <v>24773</v>
      </c>
      <c r="C6584" t="s">
        <v>2904</v>
      </c>
      <c r="D6584" t="s">
        <v>24774</v>
      </c>
      <c r="E6584" t="s">
        <v>2705</v>
      </c>
      <c r="F6584">
        <v>1</v>
      </c>
      <c r="G6584" t="s">
        <v>2593</v>
      </c>
      <c r="H6584" t="s">
        <v>2056</v>
      </c>
      <c r="I6584" t="s">
        <v>2076</v>
      </c>
      <c r="J6584" t="s">
        <v>2594</v>
      </c>
      <c r="K6584" t="s">
        <v>65</v>
      </c>
      <c r="L6584" t="s">
        <v>2058</v>
      </c>
      <c r="M6584" t="s">
        <v>2059</v>
      </c>
      <c r="N6584">
        <v>10</v>
      </c>
      <c r="O6584">
        <v>365</v>
      </c>
      <c r="P6584">
        <v>1.49</v>
      </c>
      <c r="Q6584">
        <v>24480</v>
      </c>
      <c r="R6584">
        <v>5</v>
      </c>
      <c r="S6584">
        <v>161</v>
      </c>
      <c r="T6584">
        <v>0.66</v>
      </c>
      <c r="U6584">
        <v>5</v>
      </c>
      <c r="V6584">
        <v>204</v>
      </c>
      <c r="W6584">
        <v>0.83</v>
      </c>
      <c r="X6584">
        <v>0</v>
      </c>
      <c r="Y6584">
        <v>0</v>
      </c>
      <c r="Z6584">
        <v>0</v>
      </c>
      <c r="AA6584">
        <v>0</v>
      </c>
      <c r="AB6584">
        <v>0</v>
      </c>
      <c r="AC6584">
        <v>0</v>
      </c>
      <c r="AD6584">
        <v>0</v>
      </c>
      <c r="AE6584">
        <v>0</v>
      </c>
      <c r="AF6584">
        <v>0</v>
      </c>
      <c r="AG6584" t="s">
        <v>24775</v>
      </c>
      <c r="AH6584" s="21" t="str">
        <f t="shared" si="204"/>
        <v>YM68</v>
      </c>
      <c r="AI6584" s="21">
        <v>345.36</v>
      </c>
      <c r="AJ6584" s="21">
        <f t="shared" si="205"/>
        <v>98.508986928104576</v>
      </c>
      <c r="AK6584" s="21" t="s">
        <v>2063</v>
      </c>
      <c r="AL6584" t="s">
        <v>2527</v>
      </c>
      <c r="AM6584" s="26" t="s">
        <v>38</v>
      </c>
      <c r="AN6584" t="s">
        <v>2030</v>
      </c>
    </row>
    <row r="6585" spans="1:40" ht="15" hidden="1" thickTop="1" x14ac:dyDescent="0.35">
      <c r="A6585" t="s">
        <v>24812</v>
      </c>
      <c r="B6585" t="s">
        <v>24777</v>
      </c>
      <c r="C6585" t="s">
        <v>6457</v>
      </c>
      <c r="D6585" t="s">
        <v>24778</v>
      </c>
      <c r="E6585" t="s">
        <v>2705</v>
      </c>
      <c r="F6585">
        <v>1</v>
      </c>
      <c r="G6585" t="s">
        <v>2593</v>
      </c>
      <c r="H6585" t="s">
        <v>2056</v>
      </c>
      <c r="I6585" t="s">
        <v>2076</v>
      </c>
      <c r="J6585" t="s">
        <v>2594</v>
      </c>
      <c r="K6585" t="s">
        <v>65</v>
      </c>
      <c r="L6585" t="s">
        <v>2058</v>
      </c>
      <c r="M6585" t="s">
        <v>2059</v>
      </c>
      <c r="N6585">
        <v>1</v>
      </c>
      <c r="O6585">
        <v>65</v>
      </c>
      <c r="P6585">
        <v>0.27</v>
      </c>
      <c r="Q6585">
        <v>24480</v>
      </c>
      <c r="R6585">
        <v>1</v>
      </c>
      <c r="S6585">
        <v>65</v>
      </c>
      <c r="T6585">
        <v>0.27</v>
      </c>
      <c r="U6585">
        <v>0</v>
      </c>
      <c r="V6585">
        <v>0</v>
      </c>
      <c r="W6585">
        <v>0</v>
      </c>
      <c r="X6585">
        <v>0</v>
      </c>
      <c r="Y6585">
        <v>0</v>
      </c>
      <c r="Z6585">
        <v>0</v>
      </c>
      <c r="AA6585">
        <v>0</v>
      </c>
      <c r="AB6585">
        <v>0</v>
      </c>
      <c r="AC6585">
        <v>0</v>
      </c>
      <c r="AD6585">
        <v>0</v>
      </c>
      <c r="AE6585">
        <v>0</v>
      </c>
      <c r="AF6585">
        <v>0</v>
      </c>
      <c r="AG6585" t="s">
        <v>24779</v>
      </c>
      <c r="AH6585" s="21" t="str">
        <f t="shared" si="204"/>
        <v>YM68</v>
      </c>
      <c r="AI6585" s="21">
        <v>345.36</v>
      </c>
      <c r="AJ6585" s="21">
        <f t="shared" si="205"/>
        <v>99.734477124183002</v>
      </c>
      <c r="AK6585" s="21" t="s">
        <v>2060</v>
      </c>
      <c r="AL6585" t="s">
        <v>2527</v>
      </c>
      <c r="AM6585" s="26" t="s">
        <v>38</v>
      </c>
      <c r="AN6585" t="s">
        <v>2030</v>
      </c>
    </row>
    <row r="6586" spans="1:40" ht="15" hidden="1" thickTop="1" x14ac:dyDescent="0.35">
      <c r="A6586" t="s">
        <v>24816</v>
      </c>
      <c r="B6586" t="s">
        <v>24781</v>
      </c>
      <c r="C6586" t="s">
        <v>6457</v>
      </c>
      <c r="D6586" t="s">
        <v>24782</v>
      </c>
      <c r="E6586" t="s">
        <v>2705</v>
      </c>
      <c r="F6586">
        <v>1</v>
      </c>
      <c r="G6586" t="s">
        <v>2593</v>
      </c>
      <c r="H6586" t="s">
        <v>2056</v>
      </c>
      <c r="I6586" t="s">
        <v>2076</v>
      </c>
      <c r="J6586" t="s">
        <v>2594</v>
      </c>
      <c r="K6586" t="s">
        <v>65</v>
      </c>
      <c r="L6586" t="s">
        <v>2058</v>
      </c>
      <c r="M6586" t="s">
        <v>2059</v>
      </c>
      <c r="N6586">
        <v>1</v>
      </c>
      <c r="O6586">
        <v>26</v>
      </c>
      <c r="P6586">
        <v>0.11</v>
      </c>
      <c r="Q6586">
        <v>24480</v>
      </c>
      <c r="R6586">
        <v>0</v>
      </c>
      <c r="S6586">
        <v>0</v>
      </c>
      <c r="T6586">
        <v>0</v>
      </c>
      <c r="U6586">
        <v>1</v>
      </c>
      <c r="V6586">
        <v>26</v>
      </c>
      <c r="W6586">
        <v>0.11</v>
      </c>
      <c r="X6586">
        <v>0</v>
      </c>
      <c r="Y6586">
        <v>0</v>
      </c>
      <c r="Z6586">
        <v>0</v>
      </c>
      <c r="AA6586">
        <v>0</v>
      </c>
      <c r="AB6586">
        <v>0</v>
      </c>
      <c r="AC6586">
        <v>0</v>
      </c>
      <c r="AD6586">
        <v>0</v>
      </c>
      <c r="AE6586">
        <v>0</v>
      </c>
      <c r="AF6586">
        <v>0</v>
      </c>
      <c r="AG6586" t="s">
        <v>24783</v>
      </c>
      <c r="AH6586" s="21" t="str">
        <f t="shared" si="204"/>
        <v>YM68</v>
      </c>
      <c r="AI6586" s="21">
        <v>345.36</v>
      </c>
      <c r="AJ6586" s="21">
        <f t="shared" si="205"/>
        <v>99.893790849673209</v>
      </c>
      <c r="AK6586" s="21" t="s">
        <v>2060</v>
      </c>
      <c r="AL6586" t="s">
        <v>2527</v>
      </c>
      <c r="AM6586" s="26" t="s">
        <v>38</v>
      </c>
      <c r="AN6586" t="s">
        <v>2029</v>
      </c>
    </row>
    <row r="6587" spans="1:40" ht="15" hidden="1" thickTop="1" x14ac:dyDescent="0.35">
      <c r="A6587" t="s">
        <v>24820</v>
      </c>
      <c r="B6587" t="s">
        <v>24785</v>
      </c>
      <c r="C6587" t="s">
        <v>2904</v>
      </c>
      <c r="D6587" t="s">
        <v>24786</v>
      </c>
      <c r="E6587" t="s">
        <v>2705</v>
      </c>
      <c r="F6587">
        <v>1</v>
      </c>
      <c r="G6587" t="s">
        <v>2593</v>
      </c>
      <c r="H6587" t="s">
        <v>2056</v>
      </c>
      <c r="I6587" t="s">
        <v>2076</v>
      </c>
      <c r="J6587" t="s">
        <v>2594</v>
      </c>
      <c r="K6587" t="s">
        <v>65</v>
      </c>
      <c r="L6587" t="s">
        <v>2058</v>
      </c>
      <c r="M6587" t="s">
        <v>2170</v>
      </c>
      <c r="N6587">
        <v>1</v>
      </c>
      <c r="O6587">
        <v>64</v>
      </c>
      <c r="P6587">
        <v>0.42</v>
      </c>
      <c r="Q6587">
        <v>15300</v>
      </c>
      <c r="R6587">
        <v>0</v>
      </c>
      <c r="S6587">
        <v>0</v>
      </c>
      <c r="T6587">
        <v>0</v>
      </c>
      <c r="U6587">
        <v>0</v>
      </c>
      <c r="V6587">
        <v>0</v>
      </c>
      <c r="W6587">
        <v>0</v>
      </c>
      <c r="X6587">
        <v>0</v>
      </c>
      <c r="Y6587">
        <v>0</v>
      </c>
      <c r="Z6587">
        <v>0</v>
      </c>
      <c r="AA6587">
        <v>1</v>
      </c>
      <c r="AB6587">
        <v>64</v>
      </c>
      <c r="AC6587">
        <v>0.42</v>
      </c>
      <c r="AD6587">
        <v>0</v>
      </c>
      <c r="AE6587">
        <v>0</v>
      </c>
      <c r="AF6587">
        <v>0</v>
      </c>
      <c r="AG6587" t="s">
        <v>24787</v>
      </c>
      <c r="AH6587" s="21" t="str">
        <f t="shared" si="204"/>
        <v>YM68</v>
      </c>
      <c r="AI6587" s="21">
        <v>216</v>
      </c>
      <c r="AJ6587" s="21">
        <f t="shared" si="205"/>
        <v>99.58169934640523</v>
      </c>
      <c r="AK6587" s="21" t="s">
        <v>2060</v>
      </c>
      <c r="AL6587" t="s">
        <v>2527</v>
      </c>
      <c r="AM6587" s="26" t="s">
        <v>38</v>
      </c>
      <c r="AN6587" t="s">
        <v>2031</v>
      </c>
    </row>
    <row r="6588" spans="1:40" ht="15" hidden="1" thickTop="1" x14ac:dyDescent="0.35">
      <c r="A6588" t="s">
        <v>24824</v>
      </c>
      <c r="B6588" t="s">
        <v>24789</v>
      </c>
      <c r="C6588" t="s">
        <v>2897</v>
      </c>
      <c r="D6588" t="s">
        <v>24790</v>
      </c>
      <c r="E6588" t="s">
        <v>2705</v>
      </c>
      <c r="F6588">
        <v>1</v>
      </c>
      <c r="G6588" t="s">
        <v>2593</v>
      </c>
      <c r="H6588" t="s">
        <v>2056</v>
      </c>
      <c r="I6588" t="s">
        <v>2076</v>
      </c>
      <c r="J6588" t="s">
        <v>2594</v>
      </c>
      <c r="K6588" t="s">
        <v>65</v>
      </c>
      <c r="L6588" t="s">
        <v>2058</v>
      </c>
      <c r="M6588" t="s">
        <v>2170</v>
      </c>
      <c r="N6588">
        <v>8</v>
      </c>
      <c r="O6588">
        <v>248</v>
      </c>
      <c r="P6588">
        <v>1.62</v>
      </c>
      <c r="Q6588">
        <v>15300</v>
      </c>
      <c r="R6588">
        <v>1</v>
      </c>
      <c r="S6588">
        <v>36</v>
      </c>
      <c r="T6588">
        <v>0.24</v>
      </c>
      <c r="U6588">
        <v>6</v>
      </c>
      <c r="V6588">
        <v>185</v>
      </c>
      <c r="W6588">
        <v>1.21</v>
      </c>
      <c r="X6588">
        <v>0</v>
      </c>
      <c r="Y6588">
        <v>0</v>
      </c>
      <c r="Z6588">
        <v>0</v>
      </c>
      <c r="AA6588">
        <v>1</v>
      </c>
      <c r="AB6588">
        <v>27</v>
      </c>
      <c r="AC6588">
        <v>0.18</v>
      </c>
      <c r="AD6588">
        <v>0</v>
      </c>
      <c r="AE6588">
        <v>0</v>
      </c>
      <c r="AF6588">
        <v>0</v>
      </c>
      <c r="AG6588" t="s">
        <v>24791</v>
      </c>
      <c r="AH6588" s="21" t="str">
        <f t="shared" si="204"/>
        <v>YM68</v>
      </c>
      <c r="AI6588" s="21">
        <v>216</v>
      </c>
      <c r="AJ6588" s="21">
        <f t="shared" si="205"/>
        <v>98.379084967320267</v>
      </c>
      <c r="AK6588" s="21" t="s">
        <v>2063</v>
      </c>
      <c r="AL6588" t="s">
        <v>2527</v>
      </c>
      <c r="AM6588" s="26" t="s">
        <v>38</v>
      </c>
      <c r="AN6588" t="s">
        <v>2032</v>
      </c>
    </row>
    <row r="6589" spans="1:40" ht="15" hidden="1" thickTop="1" x14ac:dyDescent="0.35">
      <c r="A6589" t="s">
        <v>24828</v>
      </c>
      <c r="B6589" t="s">
        <v>24793</v>
      </c>
      <c r="C6589" t="s">
        <v>6457</v>
      </c>
      <c r="D6589" t="s">
        <v>24794</v>
      </c>
      <c r="E6589" t="s">
        <v>2705</v>
      </c>
      <c r="F6589">
        <v>1</v>
      </c>
      <c r="G6589" t="s">
        <v>2593</v>
      </c>
      <c r="H6589" t="s">
        <v>2056</v>
      </c>
      <c r="I6589" t="s">
        <v>2076</v>
      </c>
      <c r="J6589" t="s">
        <v>2594</v>
      </c>
      <c r="K6589" t="s">
        <v>65</v>
      </c>
      <c r="L6589" t="s">
        <v>2058</v>
      </c>
      <c r="M6589" t="s">
        <v>2170</v>
      </c>
      <c r="N6589">
        <v>1</v>
      </c>
      <c r="O6589">
        <v>49</v>
      </c>
      <c r="P6589">
        <v>0.32</v>
      </c>
      <c r="Q6589">
        <v>15300</v>
      </c>
      <c r="R6589">
        <v>0</v>
      </c>
      <c r="S6589">
        <v>0</v>
      </c>
      <c r="T6589">
        <v>0</v>
      </c>
      <c r="U6589">
        <v>1</v>
      </c>
      <c r="V6589">
        <v>49</v>
      </c>
      <c r="W6589">
        <v>0.32</v>
      </c>
      <c r="X6589">
        <v>0</v>
      </c>
      <c r="Y6589">
        <v>0</v>
      </c>
      <c r="Z6589">
        <v>0</v>
      </c>
      <c r="AA6589">
        <v>0</v>
      </c>
      <c r="AB6589">
        <v>0</v>
      </c>
      <c r="AC6589">
        <v>0</v>
      </c>
      <c r="AD6589">
        <v>0</v>
      </c>
      <c r="AE6589">
        <v>0</v>
      </c>
      <c r="AF6589">
        <v>0</v>
      </c>
      <c r="AG6589" t="s">
        <v>24795</v>
      </c>
      <c r="AH6589" s="21" t="str">
        <f t="shared" si="204"/>
        <v>YM68</v>
      </c>
      <c r="AI6589" s="21">
        <v>216</v>
      </c>
      <c r="AJ6589" s="21">
        <f t="shared" si="205"/>
        <v>99.679738562091501</v>
      </c>
      <c r="AK6589" s="21" t="s">
        <v>2060</v>
      </c>
      <c r="AL6589" t="s">
        <v>2527</v>
      </c>
      <c r="AM6589" s="26" t="s">
        <v>38</v>
      </c>
      <c r="AN6589" t="s">
        <v>2030</v>
      </c>
    </row>
    <row r="6590" spans="1:40" ht="15" hidden="1" thickTop="1" x14ac:dyDescent="0.35">
      <c r="A6590" t="s">
        <v>24832</v>
      </c>
      <c r="B6590" t="s">
        <v>24797</v>
      </c>
      <c r="C6590" t="s">
        <v>2849</v>
      </c>
      <c r="D6590" t="s">
        <v>24798</v>
      </c>
      <c r="E6590" t="s">
        <v>2938</v>
      </c>
      <c r="F6590">
        <v>1</v>
      </c>
      <c r="G6590" t="s">
        <v>2593</v>
      </c>
      <c r="H6590" t="s">
        <v>2056</v>
      </c>
      <c r="I6590" t="s">
        <v>2076</v>
      </c>
      <c r="J6590" t="s">
        <v>2594</v>
      </c>
      <c r="K6590" t="s">
        <v>65</v>
      </c>
      <c r="L6590" t="s">
        <v>2058</v>
      </c>
      <c r="M6590" t="s">
        <v>2170</v>
      </c>
      <c r="N6590">
        <v>0</v>
      </c>
      <c r="O6590">
        <v>0</v>
      </c>
      <c r="P6590">
        <v>0</v>
      </c>
      <c r="Q6590">
        <v>15300</v>
      </c>
      <c r="R6590">
        <v>0</v>
      </c>
      <c r="S6590">
        <v>0</v>
      </c>
      <c r="T6590">
        <v>0</v>
      </c>
      <c r="U6590">
        <v>0</v>
      </c>
      <c r="V6590">
        <v>0</v>
      </c>
      <c r="W6590">
        <v>0</v>
      </c>
      <c r="X6590">
        <v>0</v>
      </c>
      <c r="Y6590">
        <v>0</v>
      </c>
      <c r="Z6590">
        <v>0</v>
      </c>
      <c r="AA6590">
        <v>0</v>
      </c>
      <c r="AB6590">
        <v>0</v>
      </c>
      <c r="AC6590">
        <v>0</v>
      </c>
      <c r="AD6590">
        <v>0</v>
      </c>
      <c r="AE6590">
        <v>0</v>
      </c>
      <c r="AF6590">
        <v>0</v>
      </c>
      <c r="AG6590" t="s">
        <v>24799</v>
      </c>
      <c r="AH6590" s="21" t="str">
        <f t="shared" si="204"/>
        <v>YM68</v>
      </c>
      <c r="AI6590" s="21">
        <v>216</v>
      </c>
      <c r="AJ6590" s="21">
        <f t="shared" si="205"/>
        <v>100</v>
      </c>
      <c r="AK6590" s="21" t="s">
        <v>2060</v>
      </c>
      <c r="AL6590" t="s">
        <v>2527</v>
      </c>
      <c r="AM6590" s="26" t="s">
        <v>38</v>
      </c>
      <c r="AN6590" t="s">
        <v>2029</v>
      </c>
    </row>
    <row r="6591" spans="1:40" ht="15" hidden="1" thickTop="1" x14ac:dyDescent="0.35">
      <c r="A6591" t="s">
        <v>24836</v>
      </c>
      <c r="B6591" t="s">
        <v>24801</v>
      </c>
      <c r="C6591" t="s">
        <v>3248</v>
      </c>
      <c r="D6591" t="s">
        <v>24802</v>
      </c>
      <c r="E6591" t="s">
        <v>2938</v>
      </c>
      <c r="F6591">
        <v>1</v>
      </c>
      <c r="G6591" t="s">
        <v>2593</v>
      </c>
      <c r="H6591" t="s">
        <v>2056</v>
      </c>
      <c r="I6591" t="s">
        <v>2076</v>
      </c>
      <c r="J6591" t="s">
        <v>3250</v>
      </c>
      <c r="K6591" t="s">
        <v>65</v>
      </c>
      <c r="L6591" t="s">
        <v>2058</v>
      </c>
      <c r="M6591" t="s">
        <v>2170</v>
      </c>
      <c r="N6591">
        <v>1</v>
      </c>
      <c r="O6591">
        <v>88</v>
      </c>
      <c r="P6591">
        <v>0.57999999999999996</v>
      </c>
      <c r="Q6591">
        <v>15300</v>
      </c>
      <c r="R6591">
        <v>0</v>
      </c>
      <c r="S6591">
        <v>0</v>
      </c>
      <c r="T6591">
        <v>0</v>
      </c>
      <c r="U6591">
        <v>1</v>
      </c>
      <c r="V6591">
        <v>88</v>
      </c>
      <c r="W6591">
        <v>0.57999999999999996</v>
      </c>
      <c r="X6591">
        <v>0</v>
      </c>
      <c r="Y6591">
        <v>0</v>
      </c>
      <c r="Z6591">
        <v>0</v>
      </c>
      <c r="AA6591">
        <v>0</v>
      </c>
      <c r="AB6591">
        <v>0</v>
      </c>
      <c r="AC6591">
        <v>0</v>
      </c>
      <c r="AD6591">
        <v>0</v>
      </c>
      <c r="AE6591">
        <v>0</v>
      </c>
      <c r="AF6591">
        <v>0</v>
      </c>
      <c r="AG6591" t="s">
        <v>24803</v>
      </c>
      <c r="AH6591" s="21" t="str">
        <f t="shared" si="204"/>
        <v>YM68</v>
      </c>
      <c r="AI6591" s="21">
        <v>216</v>
      </c>
      <c r="AJ6591" s="21">
        <f t="shared" si="205"/>
        <v>99.424836601307192</v>
      </c>
      <c r="AK6591" s="21" t="s">
        <v>2060</v>
      </c>
      <c r="AL6591" t="s">
        <v>2527</v>
      </c>
      <c r="AM6591" s="26" t="s">
        <v>38</v>
      </c>
      <c r="AN6591" t="s">
        <v>2031</v>
      </c>
    </row>
    <row r="6592" spans="1:40" ht="15" hidden="1" thickTop="1" x14ac:dyDescent="0.35">
      <c r="A6592" t="s">
        <v>24840</v>
      </c>
      <c r="B6592" t="s">
        <v>24805</v>
      </c>
      <c r="C6592" t="s">
        <v>4474</v>
      </c>
      <c r="D6592" t="s">
        <v>24806</v>
      </c>
      <c r="E6592" t="s">
        <v>2705</v>
      </c>
      <c r="F6592">
        <v>1</v>
      </c>
      <c r="G6592" t="s">
        <v>2593</v>
      </c>
      <c r="H6592" t="s">
        <v>2056</v>
      </c>
      <c r="I6592" t="s">
        <v>2076</v>
      </c>
      <c r="J6592" t="s">
        <v>4476</v>
      </c>
      <c r="K6592" t="s">
        <v>65</v>
      </c>
      <c r="L6592" t="s">
        <v>2058</v>
      </c>
      <c r="M6592" t="s">
        <v>2059</v>
      </c>
      <c r="N6592">
        <v>6</v>
      </c>
      <c r="O6592">
        <v>308</v>
      </c>
      <c r="P6592">
        <v>1.26</v>
      </c>
      <c r="Q6592">
        <v>24480</v>
      </c>
      <c r="R6592">
        <v>2</v>
      </c>
      <c r="S6592">
        <v>139</v>
      </c>
      <c r="T6592">
        <v>0.56999999999999995</v>
      </c>
      <c r="U6592">
        <v>4</v>
      </c>
      <c r="V6592">
        <v>169</v>
      </c>
      <c r="W6592">
        <v>0.69</v>
      </c>
      <c r="X6592">
        <v>0</v>
      </c>
      <c r="Y6592">
        <v>0</v>
      </c>
      <c r="Z6592">
        <v>0</v>
      </c>
      <c r="AA6592">
        <v>0</v>
      </c>
      <c r="AB6592">
        <v>0</v>
      </c>
      <c r="AC6592">
        <v>0</v>
      </c>
      <c r="AD6592">
        <v>0</v>
      </c>
      <c r="AE6592">
        <v>0</v>
      </c>
      <c r="AF6592">
        <v>0</v>
      </c>
      <c r="AG6592" t="s">
        <v>24807</v>
      </c>
      <c r="AH6592" s="21" t="str">
        <f t="shared" si="204"/>
        <v>YM68</v>
      </c>
      <c r="AI6592" s="21">
        <v>345.36</v>
      </c>
      <c r="AJ6592" s="21">
        <f t="shared" si="205"/>
        <v>98.74183006535948</v>
      </c>
      <c r="AK6592" s="21" t="s">
        <v>2063</v>
      </c>
      <c r="AL6592" t="s">
        <v>2527</v>
      </c>
      <c r="AM6592" s="26" t="s">
        <v>38</v>
      </c>
      <c r="AN6592" t="s">
        <v>2030</v>
      </c>
    </row>
    <row r="6593" spans="1:40" ht="15" hidden="1" thickTop="1" x14ac:dyDescent="0.35">
      <c r="A6593" t="s">
        <v>24844</v>
      </c>
      <c r="B6593" t="s">
        <v>24809</v>
      </c>
      <c r="C6593" t="s">
        <v>3166</v>
      </c>
      <c r="D6593" t="s">
        <v>24810</v>
      </c>
      <c r="E6593" t="s">
        <v>2667</v>
      </c>
      <c r="F6593">
        <v>1</v>
      </c>
      <c r="G6593" t="s">
        <v>2509</v>
      </c>
      <c r="H6593" t="s">
        <v>2510</v>
      </c>
      <c r="I6593" t="s">
        <v>2076</v>
      </c>
      <c r="J6593" t="s">
        <v>3168</v>
      </c>
      <c r="K6593" t="s">
        <v>2669</v>
      </c>
      <c r="L6593" t="s">
        <v>2058</v>
      </c>
      <c r="M6593" t="s">
        <v>2170</v>
      </c>
      <c r="N6593">
        <v>4</v>
      </c>
      <c r="O6593">
        <v>128</v>
      </c>
      <c r="P6593">
        <v>0.84</v>
      </c>
      <c r="Q6593">
        <v>15300</v>
      </c>
      <c r="R6593">
        <v>3</v>
      </c>
      <c r="S6593">
        <v>99</v>
      </c>
      <c r="T6593">
        <v>0.65</v>
      </c>
      <c r="U6593">
        <v>1</v>
      </c>
      <c r="V6593">
        <v>29</v>
      </c>
      <c r="W6593">
        <v>0.19</v>
      </c>
      <c r="X6593">
        <v>0</v>
      </c>
      <c r="Y6593">
        <v>0</v>
      </c>
      <c r="Z6593">
        <v>0</v>
      </c>
      <c r="AA6593">
        <v>0</v>
      </c>
      <c r="AB6593">
        <v>0</v>
      </c>
      <c r="AC6593">
        <v>0</v>
      </c>
      <c r="AD6593">
        <v>0</v>
      </c>
      <c r="AE6593">
        <v>0</v>
      </c>
      <c r="AF6593">
        <v>0</v>
      </c>
      <c r="AG6593" t="s">
        <v>24811</v>
      </c>
      <c r="AH6593" s="21" t="str">
        <f t="shared" si="204"/>
        <v>YK20</v>
      </c>
      <c r="AI6593" s="21">
        <v>216</v>
      </c>
      <c r="AJ6593" s="21">
        <f t="shared" si="205"/>
        <v>99.16339869281046</v>
      </c>
      <c r="AK6593" s="21" t="s">
        <v>2063</v>
      </c>
      <c r="AL6593" t="s">
        <v>2515</v>
      </c>
      <c r="AM6593" s="26" t="s">
        <v>38</v>
      </c>
      <c r="AN6593" t="s">
        <v>2030</v>
      </c>
    </row>
    <row r="6594" spans="1:40" ht="15" hidden="1" thickTop="1" x14ac:dyDescent="0.35">
      <c r="A6594" t="s">
        <v>24848</v>
      </c>
      <c r="B6594" t="s">
        <v>24813</v>
      </c>
      <c r="C6594" t="s">
        <v>9595</v>
      </c>
      <c r="D6594" t="s">
        <v>24814</v>
      </c>
      <c r="E6594" t="s">
        <v>2667</v>
      </c>
      <c r="F6594">
        <v>2</v>
      </c>
      <c r="G6594" t="s">
        <v>2509</v>
      </c>
      <c r="H6594" t="s">
        <v>2510</v>
      </c>
      <c r="I6594" t="s">
        <v>2076</v>
      </c>
      <c r="J6594" t="s">
        <v>3168</v>
      </c>
      <c r="K6594" t="s">
        <v>2669</v>
      </c>
      <c r="L6594" t="s">
        <v>2058</v>
      </c>
      <c r="M6594" t="s">
        <v>2170</v>
      </c>
      <c r="N6594">
        <v>3</v>
      </c>
      <c r="O6594">
        <v>94</v>
      </c>
      <c r="P6594">
        <v>0.61</v>
      </c>
      <c r="Q6594">
        <v>15300</v>
      </c>
      <c r="R6594">
        <v>1</v>
      </c>
      <c r="S6594">
        <v>45</v>
      </c>
      <c r="T6594">
        <v>0.28999999999999998</v>
      </c>
      <c r="U6594">
        <v>1</v>
      </c>
      <c r="V6594">
        <v>41</v>
      </c>
      <c r="W6594">
        <v>0.27</v>
      </c>
      <c r="X6594">
        <v>1</v>
      </c>
      <c r="Y6594">
        <v>8</v>
      </c>
      <c r="Z6594">
        <v>0.05</v>
      </c>
      <c r="AA6594">
        <v>0</v>
      </c>
      <c r="AB6594">
        <v>0</v>
      </c>
      <c r="AC6594">
        <v>0</v>
      </c>
      <c r="AD6594">
        <v>0</v>
      </c>
      <c r="AE6594">
        <v>0</v>
      </c>
      <c r="AF6594">
        <v>0</v>
      </c>
      <c r="AG6594" t="s">
        <v>24815</v>
      </c>
      <c r="AH6594" s="21" t="str">
        <f t="shared" si="204"/>
        <v>YK20</v>
      </c>
      <c r="AI6594" s="21">
        <v>216</v>
      </c>
      <c r="AJ6594" s="21">
        <f t="shared" si="205"/>
        <v>99.385620915032675</v>
      </c>
      <c r="AK6594" s="21" t="s">
        <v>2060</v>
      </c>
      <c r="AL6594" t="s">
        <v>2515</v>
      </c>
      <c r="AM6594" s="26" t="s">
        <v>38</v>
      </c>
      <c r="AN6594" t="s">
        <v>2032</v>
      </c>
    </row>
    <row r="6595" spans="1:40" ht="15" hidden="1" thickTop="1" x14ac:dyDescent="0.35">
      <c r="A6595" t="s">
        <v>24852</v>
      </c>
      <c r="B6595" t="s">
        <v>24817</v>
      </c>
      <c r="C6595" t="s">
        <v>3861</v>
      </c>
      <c r="D6595" t="s">
        <v>24818</v>
      </c>
      <c r="E6595" t="s">
        <v>3407</v>
      </c>
      <c r="F6595">
        <v>2</v>
      </c>
      <c r="G6595" t="s">
        <v>2509</v>
      </c>
      <c r="H6595" t="s">
        <v>2510</v>
      </c>
      <c r="I6595" t="s">
        <v>2076</v>
      </c>
      <c r="J6595" t="s">
        <v>3408</v>
      </c>
      <c r="K6595" t="s">
        <v>3109</v>
      </c>
      <c r="L6595" t="s">
        <v>2058</v>
      </c>
      <c r="M6595" t="s">
        <v>2059</v>
      </c>
      <c r="N6595">
        <v>5</v>
      </c>
      <c r="O6595">
        <v>349</v>
      </c>
      <c r="P6595">
        <v>1.43</v>
      </c>
      <c r="Q6595">
        <v>24480</v>
      </c>
      <c r="R6595">
        <v>2</v>
      </c>
      <c r="S6595">
        <v>133</v>
      </c>
      <c r="T6595">
        <v>0.54</v>
      </c>
      <c r="U6595">
        <v>3</v>
      </c>
      <c r="V6595">
        <v>216</v>
      </c>
      <c r="W6595">
        <v>0.88</v>
      </c>
      <c r="X6595">
        <v>0</v>
      </c>
      <c r="Y6595">
        <v>0</v>
      </c>
      <c r="Z6595">
        <v>0</v>
      </c>
      <c r="AA6595">
        <v>0</v>
      </c>
      <c r="AB6595">
        <v>0</v>
      </c>
      <c r="AC6595">
        <v>0</v>
      </c>
      <c r="AD6595">
        <v>0</v>
      </c>
      <c r="AE6595">
        <v>0</v>
      </c>
      <c r="AF6595">
        <v>0</v>
      </c>
      <c r="AG6595" t="s">
        <v>24819</v>
      </c>
      <c r="AH6595" s="21" t="str">
        <f t="shared" si="204"/>
        <v>YK20</v>
      </c>
      <c r="AI6595" s="21">
        <v>345.36</v>
      </c>
      <c r="AJ6595" s="21">
        <f t="shared" si="205"/>
        <v>98.574346405228752</v>
      </c>
      <c r="AK6595" s="21" t="s">
        <v>2063</v>
      </c>
      <c r="AL6595" t="s">
        <v>2515</v>
      </c>
      <c r="AM6595" s="26" t="s">
        <v>38</v>
      </c>
      <c r="AN6595" t="s">
        <v>2033</v>
      </c>
    </row>
    <row r="6596" spans="1:40" ht="15" hidden="1" thickTop="1" x14ac:dyDescent="0.35">
      <c r="A6596" t="s">
        <v>24856</v>
      </c>
      <c r="B6596" t="s">
        <v>24821</v>
      </c>
      <c r="C6596" t="s">
        <v>3865</v>
      </c>
      <c r="D6596" t="s">
        <v>24822</v>
      </c>
      <c r="E6596" t="s">
        <v>2667</v>
      </c>
      <c r="F6596">
        <v>1</v>
      </c>
      <c r="G6596" t="s">
        <v>2509</v>
      </c>
      <c r="H6596" t="s">
        <v>2510</v>
      </c>
      <c r="I6596" t="s">
        <v>2076</v>
      </c>
      <c r="J6596" t="s">
        <v>2668</v>
      </c>
      <c r="K6596" t="s">
        <v>2669</v>
      </c>
      <c r="L6596" t="s">
        <v>2058</v>
      </c>
      <c r="M6596" t="s">
        <v>2059</v>
      </c>
      <c r="N6596">
        <v>0</v>
      </c>
      <c r="O6596">
        <v>0</v>
      </c>
      <c r="P6596">
        <v>0</v>
      </c>
      <c r="Q6596">
        <v>24480</v>
      </c>
      <c r="R6596">
        <v>0</v>
      </c>
      <c r="S6596">
        <v>0</v>
      </c>
      <c r="T6596">
        <v>0</v>
      </c>
      <c r="U6596">
        <v>0</v>
      </c>
      <c r="V6596">
        <v>0</v>
      </c>
      <c r="W6596">
        <v>0</v>
      </c>
      <c r="X6596">
        <v>0</v>
      </c>
      <c r="Y6596">
        <v>0</v>
      </c>
      <c r="Z6596">
        <v>0</v>
      </c>
      <c r="AA6596">
        <v>0</v>
      </c>
      <c r="AB6596">
        <v>0</v>
      </c>
      <c r="AC6596">
        <v>0</v>
      </c>
      <c r="AD6596">
        <v>0</v>
      </c>
      <c r="AE6596">
        <v>0</v>
      </c>
      <c r="AF6596">
        <v>0</v>
      </c>
      <c r="AG6596" t="s">
        <v>24823</v>
      </c>
      <c r="AH6596" s="21" t="str">
        <f t="shared" si="204"/>
        <v>YK20</v>
      </c>
      <c r="AI6596" s="21">
        <v>345.36</v>
      </c>
      <c r="AJ6596" s="21">
        <f t="shared" si="205"/>
        <v>100</v>
      </c>
      <c r="AK6596" s="21" t="s">
        <v>2060</v>
      </c>
      <c r="AL6596" t="s">
        <v>2515</v>
      </c>
      <c r="AM6596" s="26" t="s">
        <v>38</v>
      </c>
      <c r="AN6596" t="s">
        <v>2030</v>
      </c>
    </row>
    <row r="6597" spans="1:40" ht="15" hidden="1" thickTop="1" x14ac:dyDescent="0.35">
      <c r="A6597" t="s">
        <v>24860</v>
      </c>
      <c r="B6597" t="s">
        <v>24825</v>
      </c>
      <c r="C6597" t="s">
        <v>3865</v>
      </c>
      <c r="D6597" t="s">
        <v>24826</v>
      </c>
      <c r="E6597" t="s">
        <v>2667</v>
      </c>
      <c r="F6597">
        <v>1</v>
      </c>
      <c r="G6597" t="s">
        <v>2509</v>
      </c>
      <c r="H6597" t="s">
        <v>2510</v>
      </c>
      <c r="I6597" t="s">
        <v>2076</v>
      </c>
      <c r="J6597" t="s">
        <v>2668</v>
      </c>
      <c r="K6597" t="s">
        <v>2669</v>
      </c>
      <c r="L6597" t="s">
        <v>2058</v>
      </c>
      <c r="M6597" t="s">
        <v>2059</v>
      </c>
      <c r="N6597">
        <v>4</v>
      </c>
      <c r="O6597">
        <v>68</v>
      </c>
      <c r="P6597">
        <v>0.28000000000000003</v>
      </c>
      <c r="Q6597">
        <v>24480</v>
      </c>
      <c r="R6597">
        <v>2</v>
      </c>
      <c r="S6597">
        <v>42</v>
      </c>
      <c r="T6597">
        <v>0.17</v>
      </c>
      <c r="U6597">
        <v>2</v>
      </c>
      <c r="V6597">
        <v>26</v>
      </c>
      <c r="W6597">
        <v>0.11</v>
      </c>
      <c r="X6597">
        <v>0</v>
      </c>
      <c r="Y6597">
        <v>0</v>
      </c>
      <c r="Z6597">
        <v>0</v>
      </c>
      <c r="AA6597">
        <v>0</v>
      </c>
      <c r="AB6597">
        <v>0</v>
      </c>
      <c r="AC6597">
        <v>0</v>
      </c>
      <c r="AD6597">
        <v>0</v>
      </c>
      <c r="AE6597">
        <v>0</v>
      </c>
      <c r="AF6597">
        <v>0</v>
      </c>
      <c r="AG6597" t="s">
        <v>24827</v>
      </c>
      <c r="AH6597" s="21" t="str">
        <f t="shared" si="204"/>
        <v>YK20</v>
      </c>
      <c r="AI6597" s="21">
        <v>345.36</v>
      </c>
      <c r="AJ6597" s="21">
        <f t="shared" si="205"/>
        <v>99.722222222222229</v>
      </c>
      <c r="AK6597" s="21" t="s">
        <v>2060</v>
      </c>
      <c r="AL6597" t="s">
        <v>2515</v>
      </c>
      <c r="AM6597" s="26" t="s">
        <v>38</v>
      </c>
      <c r="AN6597" t="s">
        <v>2029</v>
      </c>
    </row>
    <row r="6598" spans="1:40" ht="15" hidden="1" thickTop="1" x14ac:dyDescent="0.35">
      <c r="A6598" t="s">
        <v>24864</v>
      </c>
      <c r="B6598" t="s">
        <v>24829</v>
      </c>
      <c r="C6598" t="s">
        <v>3771</v>
      </c>
      <c r="D6598" t="s">
        <v>24830</v>
      </c>
      <c r="E6598" t="s">
        <v>2508</v>
      </c>
      <c r="F6598">
        <v>2</v>
      </c>
      <c r="G6598" t="s">
        <v>2509</v>
      </c>
      <c r="H6598" t="s">
        <v>2510</v>
      </c>
      <c r="I6598" t="s">
        <v>2076</v>
      </c>
      <c r="J6598" t="s">
        <v>3773</v>
      </c>
      <c r="K6598" t="s">
        <v>2513</v>
      </c>
      <c r="L6598" t="s">
        <v>2058</v>
      </c>
      <c r="M6598" t="s">
        <v>2059</v>
      </c>
      <c r="N6598">
        <v>11</v>
      </c>
      <c r="O6598">
        <v>301</v>
      </c>
      <c r="P6598">
        <v>1.23</v>
      </c>
      <c r="Q6598">
        <v>24480</v>
      </c>
      <c r="R6598">
        <v>5</v>
      </c>
      <c r="S6598">
        <v>98</v>
      </c>
      <c r="T6598">
        <v>0.4</v>
      </c>
      <c r="U6598">
        <v>6</v>
      </c>
      <c r="V6598">
        <v>203</v>
      </c>
      <c r="W6598">
        <v>0.83</v>
      </c>
      <c r="X6598">
        <v>0</v>
      </c>
      <c r="Y6598">
        <v>0</v>
      </c>
      <c r="Z6598">
        <v>0</v>
      </c>
      <c r="AA6598">
        <v>0</v>
      </c>
      <c r="AB6598">
        <v>0</v>
      </c>
      <c r="AC6598">
        <v>0</v>
      </c>
      <c r="AD6598">
        <v>0</v>
      </c>
      <c r="AE6598">
        <v>0</v>
      </c>
      <c r="AF6598">
        <v>0</v>
      </c>
      <c r="AG6598" t="s">
        <v>24831</v>
      </c>
      <c r="AH6598" s="21" t="str">
        <f t="shared" si="204"/>
        <v>YK20</v>
      </c>
      <c r="AI6598" s="21">
        <v>345.36</v>
      </c>
      <c r="AJ6598" s="21">
        <f t="shared" si="205"/>
        <v>98.770424836601308</v>
      </c>
      <c r="AK6598" s="21" t="s">
        <v>2063</v>
      </c>
      <c r="AL6598" t="s">
        <v>2515</v>
      </c>
      <c r="AM6598" s="26" t="s">
        <v>38</v>
      </c>
      <c r="AN6598" t="s">
        <v>2030</v>
      </c>
    </row>
    <row r="6599" spans="1:40" ht="15" hidden="1" thickTop="1" x14ac:dyDescent="0.35">
      <c r="A6599" t="s">
        <v>24868</v>
      </c>
      <c r="B6599" t="s">
        <v>24833</v>
      </c>
      <c r="C6599" t="s">
        <v>6045</v>
      </c>
      <c r="D6599" t="s">
        <v>24834</v>
      </c>
      <c r="E6599" t="s">
        <v>4786</v>
      </c>
      <c r="F6599">
        <v>2</v>
      </c>
      <c r="G6599" t="s">
        <v>2509</v>
      </c>
      <c r="H6599" t="s">
        <v>2510</v>
      </c>
      <c r="I6599" t="s">
        <v>2076</v>
      </c>
      <c r="J6599" t="s">
        <v>2987</v>
      </c>
      <c r="K6599" t="s">
        <v>2513</v>
      </c>
      <c r="L6599" t="s">
        <v>2058</v>
      </c>
      <c r="M6599" t="s">
        <v>2059</v>
      </c>
      <c r="N6599">
        <v>7</v>
      </c>
      <c r="O6599">
        <v>334</v>
      </c>
      <c r="P6599">
        <v>1.36</v>
      </c>
      <c r="Q6599">
        <v>24480</v>
      </c>
      <c r="R6599">
        <v>0</v>
      </c>
      <c r="S6599">
        <v>0</v>
      </c>
      <c r="T6599">
        <v>0</v>
      </c>
      <c r="U6599">
        <v>6</v>
      </c>
      <c r="V6599">
        <v>303</v>
      </c>
      <c r="W6599">
        <v>1.24</v>
      </c>
      <c r="X6599">
        <v>1</v>
      </c>
      <c r="Y6599">
        <v>31</v>
      </c>
      <c r="Z6599">
        <v>0.13</v>
      </c>
      <c r="AA6599">
        <v>0</v>
      </c>
      <c r="AB6599">
        <v>0</v>
      </c>
      <c r="AC6599">
        <v>0</v>
      </c>
      <c r="AD6599">
        <v>0</v>
      </c>
      <c r="AE6599">
        <v>0</v>
      </c>
      <c r="AF6599">
        <v>0</v>
      </c>
      <c r="AG6599" t="s">
        <v>24835</v>
      </c>
      <c r="AH6599" s="21" t="str">
        <f t="shared" ref="AH6599:AH6662" si="206">LEFT(AG6599,4)</f>
        <v>YK20</v>
      </c>
      <c r="AI6599" s="21">
        <v>345.36</v>
      </c>
      <c r="AJ6599" s="21">
        <f t="shared" ref="AJ6599:AJ6662" si="207">100-(O6599/Q6599*100)</f>
        <v>98.635620915032675</v>
      </c>
      <c r="AK6599" s="21" t="s">
        <v>2063</v>
      </c>
      <c r="AL6599" t="s">
        <v>2515</v>
      </c>
      <c r="AM6599" s="26" t="s">
        <v>38</v>
      </c>
      <c r="AN6599" t="s">
        <v>2033</v>
      </c>
    </row>
    <row r="6600" spans="1:40" ht="15" hidden="1" thickTop="1" x14ac:dyDescent="0.35">
      <c r="A6600" t="s">
        <v>24872</v>
      </c>
      <c r="B6600" t="s">
        <v>24837</v>
      </c>
      <c r="C6600" t="s">
        <v>6045</v>
      </c>
      <c r="D6600" t="s">
        <v>24838</v>
      </c>
      <c r="E6600" t="s">
        <v>4786</v>
      </c>
      <c r="F6600">
        <v>2</v>
      </c>
      <c r="G6600" t="s">
        <v>2509</v>
      </c>
      <c r="H6600" t="s">
        <v>2510</v>
      </c>
      <c r="I6600" t="s">
        <v>2076</v>
      </c>
      <c r="J6600" t="s">
        <v>2987</v>
      </c>
      <c r="K6600" t="s">
        <v>2513</v>
      </c>
      <c r="L6600" t="s">
        <v>2058</v>
      </c>
      <c r="M6600" t="s">
        <v>2059</v>
      </c>
      <c r="N6600">
        <v>2</v>
      </c>
      <c r="O6600">
        <v>95</v>
      </c>
      <c r="P6600">
        <v>0.39</v>
      </c>
      <c r="Q6600">
        <v>24480</v>
      </c>
      <c r="R6600">
        <v>0</v>
      </c>
      <c r="S6600">
        <v>0</v>
      </c>
      <c r="T6600">
        <v>0</v>
      </c>
      <c r="U6600">
        <v>2</v>
      </c>
      <c r="V6600">
        <v>95</v>
      </c>
      <c r="W6600">
        <v>0.39</v>
      </c>
      <c r="X6600">
        <v>0</v>
      </c>
      <c r="Y6600">
        <v>0</v>
      </c>
      <c r="Z6600">
        <v>0</v>
      </c>
      <c r="AA6600">
        <v>0</v>
      </c>
      <c r="AB6600">
        <v>0</v>
      </c>
      <c r="AC6600">
        <v>0</v>
      </c>
      <c r="AD6600">
        <v>0</v>
      </c>
      <c r="AE6600">
        <v>0</v>
      </c>
      <c r="AF6600">
        <v>0</v>
      </c>
      <c r="AG6600" t="s">
        <v>24839</v>
      </c>
      <c r="AH6600" s="21" t="str">
        <f t="shared" si="206"/>
        <v>YK20</v>
      </c>
      <c r="AI6600" s="21">
        <v>345.36</v>
      </c>
      <c r="AJ6600" s="21">
        <f t="shared" si="207"/>
        <v>99.611928104575156</v>
      </c>
      <c r="AK6600" s="21" t="s">
        <v>2060</v>
      </c>
      <c r="AL6600" t="s">
        <v>2515</v>
      </c>
      <c r="AM6600" s="26" t="s">
        <v>38</v>
      </c>
      <c r="AN6600" t="s">
        <v>2030</v>
      </c>
    </row>
    <row r="6601" spans="1:40" ht="15" hidden="1" thickTop="1" x14ac:dyDescent="0.35">
      <c r="A6601" t="s">
        <v>24876</v>
      </c>
      <c r="B6601" t="s">
        <v>24841</v>
      </c>
      <c r="C6601" t="s">
        <v>5214</v>
      </c>
      <c r="D6601" t="s">
        <v>24842</v>
      </c>
      <c r="E6601" t="s">
        <v>4786</v>
      </c>
      <c r="F6601">
        <v>2</v>
      </c>
      <c r="G6601" t="s">
        <v>2509</v>
      </c>
      <c r="H6601" t="s">
        <v>2510</v>
      </c>
      <c r="I6601" t="s">
        <v>2076</v>
      </c>
      <c r="J6601" t="s">
        <v>2987</v>
      </c>
      <c r="K6601" t="s">
        <v>2513</v>
      </c>
      <c r="L6601" t="s">
        <v>2058</v>
      </c>
      <c r="M6601" t="s">
        <v>2170</v>
      </c>
      <c r="N6601">
        <v>0</v>
      </c>
      <c r="O6601">
        <v>0</v>
      </c>
      <c r="P6601">
        <v>0</v>
      </c>
      <c r="Q6601">
        <v>15300</v>
      </c>
      <c r="R6601">
        <v>0</v>
      </c>
      <c r="S6601">
        <v>0</v>
      </c>
      <c r="T6601">
        <v>0</v>
      </c>
      <c r="U6601">
        <v>0</v>
      </c>
      <c r="V6601">
        <v>0</v>
      </c>
      <c r="W6601">
        <v>0</v>
      </c>
      <c r="X6601">
        <v>0</v>
      </c>
      <c r="Y6601">
        <v>0</v>
      </c>
      <c r="Z6601">
        <v>0</v>
      </c>
      <c r="AA6601">
        <v>0</v>
      </c>
      <c r="AB6601">
        <v>0</v>
      </c>
      <c r="AC6601">
        <v>0</v>
      </c>
      <c r="AD6601">
        <v>0</v>
      </c>
      <c r="AE6601">
        <v>0</v>
      </c>
      <c r="AF6601">
        <v>0</v>
      </c>
      <c r="AG6601" t="s">
        <v>24843</v>
      </c>
      <c r="AH6601" s="21" t="str">
        <f t="shared" si="206"/>
        <v>YK20</v>
      </c>
      <c r="AI6601" s="21">
        <v>216</v>
      </c>
      <c r="AJ6601" s="21">
        <f t="shared" si="207"/>
        <v>100</v>
      </c>
      <c r="AK6601" s="21" t="s">
        <v>2060</v>
      </c>
      <c r="AL6601" t="s">
        <v>2515</v>
      </c>
      <c r="AM6601" s="26" t="s">
        <v>38</v>
      </c>
      <c r="AN6601" t="s">
        <v>2031</v>
      </c>
    </row>
    <row r="6602" spans="1:40" ht="15" hidden="1" thickTop="1" x14ac:dyDescent="0.35">
      <c r="A6602" t="s">
        <v>24880</v>
      </c>
      <c r="B6602" t="s">
        <v>24845</v>
      </c>
      <c r="C6602" t="s">
        <v>4474</v>
      </c>
      <c r="D6602" t="s">
        <v>24846</v>
      </c>
      <c r="E6602" t="s">
        <v>2705</v>
      </c>
      <c r="F6602">
        <v>2</v>
      </c>
      <c r="G6602" t="s">
        <v>2593</v>
      </c>
      <c r="H6602" t="s">
        <v>2056</v>
      </c>
      <c r="I6602" t="s">
        <v>2076</v>
      </c>
      <c r="J6602" t="s">
        <v>4476</v>
      </c>
      <c r="K6602" t="s">
        <v>65</v>
      </c>
      <c r="L6602" t="s">
        <v>2058</v>
      </c>
      <c r="M6602" t="s">
        <v>2059</v>
      </c>
      <c r="N6602">
        <v>4</v>
      </c>
      <c r="O6602">
        <v>358</v>
      </c>
      <c r="P6602">
        <v>1.46</v>
      </c>
      <c r="Q6602">
        <v>24480</v>
      </c>
      <c r="R6602">
        <v>1</v>
      </c>
      <c r="S6602">
        <v>47</v>
      </c>
      <c r="T6602">
        <v>0.19</v>
      </c>
      <c r="U6602">
        <v>3</v>
      </c>
      <c r="V6602">
        <v>311</v>
      </c>
      <c r="W6602">
        <v>1.27</v>
      </c>
      <c r="X6602">
        <v>0</v>
      </c>
      <c r="Y6602">
        <v>0</v>
      </c>
      <c r="Z6602">
        <v>0</v>
      </c>
      <c r="AA6602">
        <v>0</v>
      </c>
      <c r="AB6602">
        <v>0</v>
      </c>
      <c r="AC6602">
        <v>0</v>
      </c>
      <c r="AD6602">
        <v>0</v>
      </c>
      <c r="AE6602">
        <v>0</v>
      </c>
      <c r="AF6602">
        <v>0</v>
      </c>
      <c r="AG6602" t="s">
        <v>24847</v>
      </c>
      <c r="AH6602" s="21" t="str">
        <f t="shared" si="206"/>
        <v>YM68</v>
      </c>
      <c r="AI6602" s="21">
        <v>345.36</v>
      </c>
      <c r="AJ6602" s="21">
        <f t="shared" si="207"/>
        <v>98.537581699346404</v>
      </c>
      <c r="AK6602" s="21" t="s">
        <v>2063</v>
      </c>
      <c r="AL6602" t="s">
        <v>2527</v>
      </c>
      <c r="AM6602" s="26" t="s">
        <v>38</v>
      </c>
      <c r="AN6602" t="s">
        <v>2030</v>
      </c>
    </row>
    <row r="6603" spans="1:40" ht="15" hidden="1" thickTop="1" x14ac:dyDescent="0.35">
      <c r="A6603" t="s">
        <v>24884</v>
      </c>
      <c r="B6603" t="s">
        <v>24849</v>
      </c>
      <c r="C6603" t="s">
        <v>4320</v>
      </c>
      <c r="D6603" t="s">
        <v>24850</v>
      </c>
      <c r="E6603" t="s">
        <v>2938</v>
      </c>
      <c r="F6603">
        <v>1</v>
      </c>
      <c r="G6603" t="s">
        <v>2593</v>
      </c>
      <c r="H6603" t="s">
        <v>2056</v>
      </c>
      <c r="I6603" t="s">
        <v>2076</v>
      </c>
      <c r="J6603" t="s">
        <v>4322</v>
      </c>
      <c r="K6603" t="s">
        <v>65</v>
      </c>
      <c r="L6603" t="s">
        <v>2058</v>
      </c>
      <c r="M6603" t="s">
        <v>2170</v>
      </c>
      <c r="N6603">
        <v>8</v>
      </c>
      <c r="O6603">
        <v>229</v>
      </c>
      <c r="P6603">
        <v>1.5</v>
      </c>
      <c r="Q6603">
        <v>15300</v>
      </c>
      <c r="R6603">
        <v>3</v>
      </c>
      <c r="S6603">
        <v>90</v>
      </c>
      <c r="T6603">
        <v>0.59</v>
      </c>
      <c r="U6603">
        <v>5</v>
      </c>
      <c r="V6603">
        <v>139</v>
      </c>
      <c r="W6603">
        <v>0.91</v>
      </c>
      <c r="X6603">
        <v>0</v>
      </c>
      <c r="Y6603">
        <v>0</v>
      </c>
      <c r="Z6603">
        <v>0</v>
      </c>
      <c r="AA6603">
        <v>0</v>
      </c>
      <c r="AB6603">
        <v>0</v>
      </c>
      <c r="AC6603">
        <v>0</v>
      </c>
      <c r="AD6603">
        <v>0</v>
      </c>
      <c r="AE6603">
        <v>0</v>
      </c>
      <c r="AF6603">
        <v>0</v>
      </c>
      <c r="AG6603" t="s">
        <v>24851</v>
      </c>
      <c r="AH6603" s="21" t="str">
        <f t="shared" si="206"/>
        <v>YM68</v>
      </c>
      <c r="AI6603" s="21">
        <v>216</v>
      </c>
      <c r="AJ6603" s="21">
        <f t="shared" si="207"/>
        <v>98.503267973856211</v>
      </c>
      <c r="AK6603" s="21" t="s">
        <v>2063</v>
      </c>
      <c r="AL6603" t="s">
        <v>2527</v>
      </c>
      <c r="AM6603" s="26" t="s">
        <v>38</v>
      </c>
      <c r="AN6603" t="s">
        <v>2030</v>
      </c>
    </row>
    <row r="6604" spans="1:40" ht="15" hidden="1" thickTop="1" x14ac:dyDescent="0.35">
      <c r="A6604" t="s">
        <v>24888</v>
      </c>
      <c r="B6604" t="s">
        <v>24853</v>
      </c>
      <c r="C6604" t="s">
        <v>4320</v>
      </c>
      <c r="D6604" t="s">
        <v>24854</v>
      </c>
      <c r="E6604" t="s">
        <v>2938</v>
      </c>
      <c r="F6604">
        <v>2</v>
      </c>
      <c r="G6604" t="s">
        <v>2593</v>
      </c>
      <c r="H6604" t="s">
        <v>2056</v>
      </c>
      <c r="I6604" t="s">
        <v>2076</v>
      </c>
      <c r="J6604" t="s">
        <v>4322</v>
      </c>
      <c r="K6604" t="s">
        <v>65</v>
      </c>
      <c r="L6604" t="s">
        <v>2058</v>
      </c>
      <c r="M6604" t="s">
        <v>2059</v>
      </c>
      <c r="N6604">
        <v>2</v>
      </c>
      <c r="O6604">
        <v>129</v>
      </c>
      <c r="P6604">
        <v>0.53</v>
      </c>
      <c r="Q6604">
        <v>24480</v>
      </c>
      <c r="R6604">
        <v>0</v>
      </c>
      <c r="S6604">
        <v>0</v>
      </c>
      <c r="T6604">
        <v>0</v>
      </c>
      <c r="U6604">
        <v>2</v>
      </c>
      <c r="V6604">
        <v>129</v>
      </c>
      <c r="W6604">
        <v>0.53</v>
      </c>
      <c r="X6604">
        <v>0</v>
      </c>
      <c r="Y6604">
        <v>0</v>
      </c>
      <c r="Z6604">
        <v>0</v>
      </c>
      <c r="AA6604">
        <v>0</v>
      </c>
      <c r="AB6604">
        <v>0</v>
      </c>
      <c r="AC6604">
        <v>0</v>
      </c>
      <c r="AD6604">
        <v>0</v>
      </c>
      <c r="AE6604">
        <v>0</v>
      </c>
      <c r="AF6604">
        <v>0</v>
      </c>
      <c r="AG6604" t="s">
        <v>24855</v>
      </c>
      <c r="AH6604" s="21" t="str">
        <f t="shared" si="206"/>
        <v>YM68</v>
      </c>
      <c r="AI6604" s="21">
        <v>345.36</v>
      </c>
      <c r="AJ6604" s="21">
        <f t="shared" si="207"/>
        <v>99.473039215686271</v>
      </c>
      <c r="AK6604" s="21" t="s">
        <v>2060</v>
      </c>
      <c r="AL6604" t="s">
        <v>2527</v>
      </c>
      <c r="AM6604" s="26" t="s">
        <v>38</v>
      </c>
      <c r="AN6604" t="s">
        <v>2030</v>
      </c>
    </row>
    <row r="6605" spans="1:40" ht="15" hidden="1" thickTop="1" x14ac:dyDescent="0.35">
      <c r="A6605" t="s">
        <v>24892</v>
      </c>
      <c r="B6605" t="s">
        <v>24857</v>
      </c>
      <c r="C6605" t="s">
        <v>4320</v>
      </c>
      <c r="D6605" t="s">
        <v>24858</v>
      </c>
      <c r="E6605" t="s">
        <v>2938</v>
      </c>
      <c r="F6605">
        <v>2</v>
      </c>
      <c r="G6605" t="s">
        <v>2593</v>
      </c>
      <c r="H6605" t="s">
        <v>2056</v>
      </c>
      <c r="I6605" t="s">
        <v>2076</v>
      </c>
      <c r="J6605" t="s">
        <v>4322</v>
      </c>
      <c r="K6605" t="s">
        <v>65</v>
      </c>
      <c r="L6605" t="s">
        <v>2058</v>
      </c>
      <c r="M6605" t="s">
        <v>2170</v>
      </c>
      <c r="N6605">
        <v>9</v>
      </c>
      <c r="O6605">
        <v>296</v>
      </c>
      <c r="P6605">
        <v>1.93</v>
      </c>
      <c r="Q6605">
        <v>15300</v>
      </c>
      <c r="R6605">
        <v>5</v>
      </c>
      <c r="S6605">
        <v>120</v>
      </c>
      <c r="T6605">
        <v>0.78</v>
      </c>
      <c r="U6605">
        <v>1</v>
      </c>
      <c r="V6605">
        <v>48</v>
      </c>
      <c r="W6605">
        <v>0.31</v>
      </c>
      <c r="X6605">
        <v>1</v>
      </c>
      <c r="Y6605">
        <v>34</v>
      </c>
      <c r="Z6605">
        <v>0.22</v>
      </c>
      <c r="AA6605">
        <v>2</v>
      </c>
      <c r="AB6605">
        <v>94</v>
      </c>
      <c r="AC6605">
        <v>0.61</v>
      </c>
      <c r="AD6605">
        <v>0</v>
      </c>
      <c r="AE6605">
        <v>0</v>
      </c>
      <c r="AF6605">
        <v>0</v>
      </c>
      <c r="AG6605" t="s">
        <v>24859</v>
      </c>
      <c r="AH6605" s="21" t="str">
        <f t="shared" si="206"/>
        <v>YM68</v>
      </c>
      <c r="AI6605" s="21">
        <v>216</v>
      </c>
      <c r="AJ6605" s="21">
        <f t="shared" si="207"/>
        <v>98.06535947712419</v>
      </c>
      <c r="AK6605" s="21" t="s">
        <v>2063</v>
      </c>
      <c r="AL6605" t="s">
        <v>2527</v>
      </c>
      <c r="AM6605" s="26" t="s">
        <v>38</v>
      </c>
      <c r="AN6605" t="s">
        <v>2030</v>
      </c>
    </row>
    <row r="6606" spans="1:40" ht="15" hidden="1" thickTop="1" x14ac:dyDescent="0.35">
      <c r="A6606" t="s">
        <v>24896</v>
      </c>
      <c r="B6606" t="s">
        <v>24861</v>
      </c>
      <c r="C6606" t="s">
        <v>2703</v>
      </c>
      <c r="D6606" t="s">
        <v>24862</v>
      </c>
      <c r="E6606" t="s">
        <v>2705</v>
      </c>
      <c r="F6606">
        <v>1</v>
      </c>
      <c r="G6606" t="s">
        <v>2593</v>
      </c>
      <c r="H6606" t="s">
        <v>2056</v>
      </c>
      <c r="I6606" t="s">
        <v>2076</v>
      </c>
      <c r="J6606" t="s">
        <v>2594</v>
      </c>
      <c r="K6606" t="s">
        <v>65</v>
      </c>
      <c r="L6606" t="s">
        <v>2058</v>
      </c>
      <c r="M6606" t="s">
        <v>2059</v>
      </c>
      <c r="N6606">
        <v>8</v>
      </c>
      <c r="O6606">
        <v>287</v>
      </c>
      <c r="P6606">
        <v>1.17</v>
      </c>
      <c r="Q6606">
        <v>24480</v>
      </c>
      <c r="R6606">
        <v>3</v>
      </c>
      <c r="S6606">
        <v>143</v>
      </c>
      <c r="T6606">
        <v>0.57999999999999996</v>
      </c>
      <c r="U6606">
        <v>5</v>
      </c>
      <c r="V6606">
        <v>144</v>
      </c>
      <c r="W6606">
        <v>0.59</v>
      </c>
      <c r="X6606">
        <v>0</v>
      </c>
      <c r="Y6606">
        <v>0</v>
      </c>
      <c r="Z6606">
        <v>0</v>
      </c>
      <c r="AA6606">
        <v>0</v>
      </c>
      <c r="AB6606">
        <v>0</v>
      </c>
      <c r="AC6606">
        <v>0</v>
      </c>
      <c r="AD6606">
        <v>0</v>
      </c>
      <c r="AE6606">
        <v>0</v>
      </c>
      <c r="AF6606">
        <v>0</v>
      </c>
      <c r="AG6606" t="s">
        <v>24863</v>
      </c>
      <c r="AH6606" s="21" t="str">
        <f t="shared" si="206"/>
        <v>YM68</v>
      </c>
      <c r="AI6606" s="21">
        <v>345.36</v>
      </c>
      <c r="AJ6606" s="21">
        <f t="shared" si="207"/>
        <v>98.827614379084963</v>
      </c>
      <c r="AK6606" s="21" t="s">
        <v>2063</v>
      </c>
      <c r="AL6606" t="s">
        <v>2527</v>
      </c>
      <c r="AM6606" s="26" t="s">
        <v>38</v>
      </c>
      <c r="AN6606" t="s">
        <v>2033</v>
      </c>
    </row>
    <row r="6607" spans="1:40" ht="15" hidden="1" thickTop="1" x14ac:dyDescent="0.35">
      <c r="A6607" t="s">
        <v>24900</v>
      </c>
      <c r="B6607" t="s">
        <v>24865</v>
      </c>
      <c r="C6607" t="s">
        <v>5803</v>
      </c>
      <c r="D6607" t="s">
        <v>24866</v>
      </c>
      <c r="E6607" t="s">
        <v>126</v>
      </c>
      <c r="F6607">
        <v>2</v>
      </c>
      <c r="G6607" t="s">
        <v>2524</v>
      </c>
      <c r="H6607" t="s">
        <v>2056</v>
      </c>
      <c r="I6607" t="s">
        <v>2076</v>
      </c>
      <c r="J6607" t="s">
        <v>3893</v>
      </c>
      <c r="K6607" t="s">
        <v>62</v>
      </c>
      <c r="L6607" t="s">
        <v>2058</v>
      </c>
      <c r="M6607" t="s">
        <v>2059</v>
      </c>
      <c r="N6607">
        <v>11</v>
      </c>
      <c r="O6607">
        <v>537</v>
      </c>
      <c r="P6607">
        <v>2.19</v>
      </c>
      <c r="Q6607">
        <v>24480</v>
      </c>
      <c r="R6607">
        <v>5</v>
      </c>
      <c r="S6607">
        <v>262</v>
      </c>
      <c r="T6607">
        <v>1.07</v>
      </c>
      <c r="U6607">
        <v>6</v>
      </c>
      <c r="V6607">
        <v>275</v>
      </c>
      <c r="W6607">
        <v>1.1200000000000001</v>
      </c>
      <c r="X6607">
        <v>0</v>
      </c>
      <c r="Y6607">
        <v>0</v>
      </c>
      <c r="Z6607">
        <v>0</v>
      </c>
      <c r="AA6607">
        <v>0</v>
      </c>
      <c r="AB6607">
        <v>0</v>
      </c>
      <c r="AC6607">
        <v>0</v>
      </c>
      <c r="AD6607">
        <v>0</v>
      </c>
      <c r="AE6607">
        <v>0</v>
      </c>
      <c r="AF6607">
        <v>0</v>
      </c>
      <c r="AG6607" t="s">
        <v>24867</v>
      </c>
      <c r="AH6607" s="21" t="str">
        <f t="shared" si="206"/>
        <v>YM68</v>
      </c>
      <c r="AI6607" s="21">
        <v>345.36</v>
      </c>
      <c r="AJ6607" s="21">
        <f t="shared" si="207"/>
        <v>97.806372549019613</v>
      </c>
      <c r="AK6607" s="21" t="s">
        <v>2063</v>
      </c>
      <c r="AL6607" t="s">
        <v>2527</v>
      </c>
      <c r="AM6607" s="26" t="s">
        <v>38</v>
      </c>
      <c r="AN6607" t="s">
        <v>2033</v>
      </c>
    </row>
    <row r="6608" spans="1:40" ht="15" hidden="1" thickTop="1" x14ac:dyDescent="0.35">
      <c r="A6608" t="s">
        <v>24904</v>
      </c>
      <c r="B6608" t="s">
        <v>24869</v>
      </c>
      <c r="C6608" t="s">
        <v>5803</v>
      </c>
      <c r="D6608" t="s">
        <v>24870</v>
      </c>
      <c r="E6608" t="s">
        <v>126</v>
      </c>
      <c r="F6608">
        <v>2</v>
      </c>
      <c r="G6608" t="s">
        <v>2524</v>
      </c>
      <c r="H6608" t="s">
        <v>2056</v>
      </c>
      <c r="I6608" t="s">
        <v>2076</v>
      </c>
      <c r="J6608" t="s">
        <v>3893</v>
      </c>
      <c r="K6608" t="s">
        <v>62</v>
      </c>
      <c r="L6608" t="s">
        <v>2058</v>
      </c>
      <c r="M6608" t="s">
        <v>2059</v>
      </c>
      <c r="N6608">
        <v>5</v>
      </c>
      <c r="O6608">
        <v>374</v>
      </c>
      <c r="P6608">
        <v>1.53</v>
      </c>
      <c r="Q6608">
        <v>24480</v>
      </c>
      <c r="R6608">
        <v>4</v>
      </c>
      <c r="S6608">
        <v>308</v>
      </c>
      <c r="T6608">
        <v>1.26</v>
      </c>
      <c r="U6608">
        <v>1</v>
      </c>
      <c r="V6608">
        <v>66</v>
      </c>
      <c r="W6608">
        <v>0.27</v>
      </c>
      <c r="X6608">
        <v>0</v>
      </c>
      <c r="Y6608">
        <v>0</v>
      </c>
      <c r="Z6608">
        <v>0</v>
      </c>
      <c r="AA6608">
        <v>0</v>
      </c>
      <c r="AB6608">
        <v>0</v>
      </c>
      <c r="AC6608">
        <v>0</v>
      </c>
      <c r="AD6608">
        <v>0</v>
      </c>
      <c r="AE6608">
        <v>0</v>
      </c>
      <c r="AF6608">
        <v>0</v>
      </c>
      <c r="AG6608" t="s">
        <v>24871</v>
      </c>
      <c r="AH6608" s="21" t="str">
        <f t="shared" si="206"/>
        <v>YM68</v>
      </c>
      <c r="AI6608" s="21">
        <v>345.36</v>
      </c>
      <c r="AJ6608" s="21">
        <f t="shared" si="207"/>
        <v>98.472222222222229</v>
      </c>
      <c r="AK6608" s="21" t="s">
        <v>2063</v>
      </c>
      <c r="AL6608" t="s">
        <v>2527</v>
      </c>
      <c r="AM6608" s="26" t="s">
        <v>38</v>
      </c>
      <c r="AN6608" t="s">
        <v>2032</v>
      </c>
    </row>
    <row r="6609" spans="1:40" ht="15" hidden="1" thickTop="1" x14ac:dyDescent="0.35">
      <c r="A6609" t="s">
        <v>24908</v>
      </c>
      <c r="B6609" t="s">
        <v>24873</v>
      </c>
      <c r="C6609" t="s">
        <v>5803</v>
      </c>
      <c r="D6609" t="s">
        <v>24874</v>
      </c>
      <c r="E6609" t="s">
        <v>126</v>
      </c>
      <c r="F6609">
        <v>2</v>
      </c>
      <c r="G6609" t="s">
        <v>2524</v>
      </c>
      <c r="H6609" t="s">
        <v>2056</v>
      </c>
      <c r="I6609" t="s">
        <v>2076</v>
      </c>
      <c r="J6609" t="s">
        <v>3893</v>
      </c>
      <c r="K6609" t="s">
        <v>62</v>
      </c>
      <c r="L6609" t="s">
        <v>2058</v>
      </c>
      <c r="M6609" t="s">
        <v>2059</v>
      </c>
      <c r="N6609">
        <v>4</v>
      </c>
      <c r="O6609">
        <v>199</v>
      </c>
      <c r="P6609">
        <v>0.81</v>
      </c>
      <c r="Q6609">
        <v>24480</v>
      </c>
      <c r="R6609">
        <v>1</v>
      </c>
      <c r="S6609">
        <v>43</v>
      </c>
      <c r="T6609">
        <v>0.18</v>
      </c>
      <c r="U6609">
        <v>3</v>
      </c>
      <c r="V6609">
        <v>156</v>
      </c>
      <c r="W6609">
        <v>0.64</v>
      </c>
      <c r="X6609">
        <v>0</v>
      </c>
      <c r="Y6609">
        <v>0</v>
      </c>
      <c r="Z6609">
        <v>0</v>
      </c>
      <c r="AA6609">
        <v>0</v>
      </c>
      <c r="AB6609">
        <v>0</v>
      </c>
      <c r="AC6609">
        <v>0</v>
      </c>
      <c r="AD6609">
        <v>0</v>
      </c>
      <c r="AE6609">
        <v>0</v>
      </c>
      <c r="AF6609">
        <v>0</v>
      </c>
      <c r="AG6609" t="s">
        <v>24875</v>
      </c>
      <c r="AH6609" s="21" t="str">
        <f t="shared" si="206"/>
        <v>YM68</v>
      </c>
      <c r="AI6609" s="21">
        <v>345.36</v>
      </c>
      <c r="AJ6609" s="21">
        <f t="shared" si="207"/>
        <v>99.187091503267979</v>
      </c>
      <c r="AK6609" s="21" t="s">
        <v>2063</v>
      </c>
      <c r="AL6609" t="s">
        <v>2527</v>
      </c>
      <c r="AM6609" s="26" t="s">
        <v>38</v>
      </c>
      <c r="AN6609" t="s">
        <v>2033</v>
      </c>
    </row>
    <row r="6610" spans="1:40" ht="15" hidden="1" thickTop="1" x14ac:dyDescent="0.35">
      <c r="A6610" t="s">
        <v>24912</v>
      </c>
      <c r="B6610" t="s">
        <v>24877</v>
      </c>
      <c r="C6610" t="s">
        <v>5803</v>
      </c>
      <c r="D6610" t="s">
        <v>24878</v>
      </c>
      <c r="E6610" t="s">
        <v>126</v>
      </c>
      <c r="F6610">
        <v>1</v>
      </c>
      <c r="G6610" t="s">
        <v>2524</v>
      </c>
      <c r="H6610" t="s">
        <v>2056</v>
      </c>
      <c r="I6610" t="s">
        <v>2076</v>
      </c>
      <c r="J6610" t="s">
        <v>3893</v>
      </c>
      <c r="K6610" t="s">
        <v>62</v>
      </c>
      <c r="L6610" t="s">
        <v>2058</v>
      </c>
      <c r="M6610" t="s">
        <v>2059</v>
      </c>
      <c r="N6610">
        <v>6</v>
      </c>
      <c r="O6610">
        <v>447</v>
      </c>
      <c r="P6610">
        <v>1.83</v>
      </c>
      <c r="Q6610">
        <v>24480</v>
      </c>
      <c r="R6610">
        <v>0</v>
      </c>
      <c r="S6610">
        <v>0</v>
      </c>
      <c r="T6610">
        <v>0</v>
      </c>
      <c r="U6610">
        <v>6</v>
      </c>
      <c r="V6610">
        <v>447</v>
      </c>
      <c r="W6610">
        <v>1.83</v>
      </c>
      <c r="X6610">
        <v>0</v>
      </c>
      <c r="Y6610">
        <v>0</v>
      </c>
      <c r="Z6610">
        <v>0</v>
      </c>
      <c r="AA6610">
        <v>0</v>
      </c>
      <c r="AB6610">
        <v>0</v>
      </c>
      <c r="AC6610">
        <v>0</v>
      </c>
      <c r="AD6610">
        <v>0</v>
      </c>
      <c r="AE6610">
        <v>0</v>
      </c>
      <c r="AF6610">
        <v>0</v>
      </c>
      <c r="AG6610" t="s">
        <v>24879</v>
      </c>
      <c r="AH6610" s="21" t="str">
        <f t="shared" si="206"/>
        <v>YM68</v>
      </c>
      <c r="AI6610" s="21">
        <v>345.36</v>
      </c>
      <c r="AJ6610" s="21">
        <f t="shared" si="207"/>
        <v>98.174019607843135</v>
      </c>
      <c r="AK6610" s="21" t="s">
        <v>2063</v>
      </c>
      <c r="AL6610" t="s">
        <v>2527</v>
      </c>
      <c r="AM6610" s="26" t="s">
        <v>38</v>
      </c>
      <c r="AN6610" t="s">
        <v>2033</v>
      </c>
    </row>
    <row r="6611" spans="1:40" ht="15" hidden="1" thickTop="1" x14ac:dyDescent="0.35">
      <c r="A6611" t="s">
        <v>24916</v>
      </c>
      <c r="B6611" t="s">
        <v>24881</v>
      </c>
      <c r="C6611" t="s">
        <v>5803</v>
      </c>
      <c r="D6611" t="s">
        <v>24882</v>
      </c>
      <c r="E6611" t="s">
        <v>561</v>
      </c>
      <c r="F6611">
        <v>2</v>
      </c>
      <c r="G6611" t="s">
        <v>2524</v>
      </c>
      <c r="H6611" t="s">
        <v>2056</v>
      </c>
      <c r="I6611" t="s">
        <v>2076</v>
      </c>
      <c r="J6611" t="s">
        <v>3893</v>
      </c>
      <c r="K6611" t="s">
        <v>62</v>
      </c>
      <c r="L6611" t="s">
        <v>2058</v>
      </c>
      <c r="M6611" t="s">
        <v>2059</v>
      </c>
      <c r="N6611">
        <v>8</v>
      </c>
      <c r="O6611">
        <v>289</v>
      </c>
      <c r="P6611">
        <v>1.18</v>
      </c>
      <c r="Q6611">
        <v>24480</v>
      </c>
      <c r="R6611">
        <v>2</v>
      </c>
      <c r="S6611">
        <v>46</v>
      </c>
      <c r="T6611">
        <v>0.19</v>
      </c>
      <c r="U6611">
        <v>6</v>
      </c>
      <c r="V6611">
        <v>243</v>
      </c>
      <c r="W6611">
        <v>0.99</v>
      </c>
      <c r="X6611">
        <v>0</v>
      </c>
      <c r="Y6611">
        <v>0</v>
      </c>
      <c r="Z6611">
        <v>0</v>
      </c>
      <c r="AA6611">
        <v>0</v>
      </c>
      <c r="AB6611">
        <v>0</v>
      </c>
      <c r="AC6611">
        <v>0</v>
      </c>
      <c r="AD6611">
        <v>0</v>
      </c>
      <c r="AE6611">
        <v>0</v>
      </c>
      <c r="AF6611">
        <v>0</v>
      </c>
      <c r="AG6611" t="s">
        <v>24883</v>
      </c>
      <c r="AH6611" s="21" t="str">
        <f t="shared" si="206"/>
        <v>YM68</v>
      </c>
      <c r="AI6611" s="21">
        <v>345.36</v>
      </c>
      <c r="AJ6611" s="21">
        <f t="shared" si="207"/>
        <v>98.819444444444443</v>
      </c>
      <c r="AK6611" s="21" t="s">
        <v>2063</v>
      </c>
      <c r="AL6611" t="s">
        <v>2527</v>
      </c>
      <c r="AM6611" s="26" t="s">
        <v>38</v>
      </c>
      <c r="AN6611" t="s">
        <v>2033</v>
      </c>
    </row>
    <row r="6612" spans="1:40" ht="15" hidden="1" thickTop="1" x14ac:dyDescent="0.35">
      <c r="A6612" t="s">
        <v>24920</v>
      </c>
      <c r="B6612" t="s">
        <v>24885</v>
      </c>
      <c r="C6612" t="s">
        <v>3891</v>
      </c>
      <c r="D6612" t="s">
        <v>24886</v>
      </c>
      <c r="E6612" t="s">
        <v>561</v>
      </c>
      <c r="F6612">
        <v>1</v>
      </c>
      <c r="G6612" t="s">
        <v>2524</v>
      </c>
      <c r="H6612" t="s">
        <v>2056</v>
      </c>
      <c r="I6612" t="s">
        <v>2076</v>
      </c>
      <c r="J6612" t="s">
        <v>3893</v>
      </c>
      <c r="K6612" t="s">
        <v>62</v>
      </c>
      <c r="L6612" t="s">
        <v>2058</v>
      </c>
      <c r="M6612" t="s">
        <v>2059</v>
      </c>
      <c r="N6612">
        <v>5</v>
      </c>
      <c r="O6612">
        <v>172</v>
      </c>
      <c r="P6612">
        <v>0.7</v>
      </c>
      <c r="Q6612">
        <v>24480</v>
      </c>
      <c r="R6612">
        <v>1</v>
      </c>
      <c r="S6612">
        <v>48</v>
      </c>
      <c r="T6612">
        <v>0.2</v>
      </c>
      <c r="U6612">
        <v>4</v>
      </c>
      <c r="V6612">
        <v>124</v>
      </c>
      <c r="W6612">
        <v>0.51</v>
      </c>
      <c r="X6612">
        <v>0</v>
      </c>
      <c r="Y6612">
        <v>0</v>
      </c>
      <c r="Z6612">
        <v>0</v>
      </c>
      <c r="AA6612">
        <v>0</v>
      </c>
      <c r="AB6612">
        <v>0</v>
      </c>
      <c r="AC6612">
        <v>0</v>
      </c>
      <c r="AD6612">
        <v>0</v>
      </c>
      <c r="AE6612">
        <v>0</v>
      </c>
      <c r="AF6612">
        <v>0</v>
      </c>
      <c r="AG6612" t="s">
        <v>24887</v>
      </c>
      <c r="AH6612" s="21" t="str">
        <f t="shared" si="206"/>
        <v>YM68</v>
      </c>
      <c r="AI6612" s="21">
        <v>345.36</v>
      </c>
      <c r="AJ6612" s="21">
        <f t="shared" si="207"/>
        <v>99.297385620915037</v>
      </c>
      <c r="AK6612" s="21" t="s">
        <v>2060</v>
      </c>
      <c r="AL6612" t="s">
        <v>2527</v>
      </c>
      <c r="AM6612" s="26" t="s">
        <v>38</v>
      </c>
      <c r="AN6612" t="s">
        <v>2033</v>
      </c>
    </row>
    <row r="6613" spans="1:40" ht="15" hidden="1" thickTop="1" x14ac:dyDescent="0.35">
      <c r="A6613" t="s">
        <v>24924</v>
      </c>
      <c r="B6613" t="s">
        <v>24889</v>
      </c>
      <c r="C6613" t="s">
        <v>5803</v>
      </c>
      <c r="D6613" t="s">
        <v>24890</v>
      </c>
      <c r="E6613" t="s">
        <v>561</v>
      </c>
      <c r="F6613">
        <v>2</v>
      </c>
      <c r="G6613" t="s">
        <v>2524</v>
      </c>
      <c r="H6613" t="s">
        <v>2056</v>
      </c>
      <c r="I6613" t="s">
        <v>2076</v>
      </c>
      <c r="J6613" t="s">
        <v>3893</v>
      </c>
      <c r="K6613" t="s">
        <v>62</v>
      </c>
      <c r="L6613" t="s">
        <v>2058</v>
      </c>
      <c r="M6613" t="s">
        <v>2059</v>
      </c>
      <c r="N6613">
        <v>4</v>
      </c>
      <c r="O6613">
        <v>211</v>
      </c>
      <c r="P6613">
        <v>0.86</v>
      </c>
      <c r="Q6613">
        <v>24480</v>
      </c>
      <c r="R6613">
        <v>0</v>
      </c>
      <c r="S6613">
        <v>0</v>
      </c>
      <c r="T6613">
        <v>0</v>
      </c>
      <c r="U6613">
        <v>4</v>
      </c>
      <c r="V6613">
        <v>211</v>
      </c>
      <c r="W6613">
        <v>0.86</v>
      </c>
      <c r="X6613">
        <v>0</v>
      </c>
      <c r="Y6613">
        <v>0</v>
      </c>
      <c r="Z6613">
        <v>0</v>
      </c>
      <c r="AA6613">
        <v>0</v>
      </c>
      <c r="AB6613">
        <v>0</v>
      </c>
      <c r="AC6613">
        <v>0</v>
      </c>
      <c r="AD6613">
        <v>0</v>
      </c>
      <c r="AE6613">
        <v>0</v>
      </c>
      <c r="AF6613">
        <v>0</v>
      </c>
      <c r="AG6613" t="s">
        <v>24891</v>
      </c>
      <c r="AH6613" s="21" t="str">
        <f t="shared" si="206"/>
        <v>YM68</v>
      </c>
      <c r="AI6613" s="21">
        <v>345.36</v>
      </c>
      <c r="AJ6613" s="21">
        <f t="shared" si="207"/>
        <v>99.138071895424844</v>
      </c>
      <c r="AK6613" s="21" t="s">
        <v>2063</v>
      </c>
      <c r="AL6613" t="s">
        <v>2527</v>
      </c>
      <c r="AM6613" s="26" t="s">
        <v>38</v>
      </c>
      <c r="AN6613" t="s">
        <v>2030</v>
      </c>
    </row>
    <row r="6614" spans="1:40" ht="15" hidden="1" thickTop="1" x14ac:dyDescent="0.35">
      <c r="A6614" t="s">
        <v>24928</v>
      </c>
      <c r="B6614" t="s">
        <v>24893</v>
      </c>
      <c r="C6614" t="s">
        <v>5604</v>
      </c>
      <c r="D6614" t="s">
        <v>24894</v>
      </c>
      <c r="E6614" t="s">
        <v>561</v>
      </c>
      <c r="F6614">
        <v>2</v>
      </c>
      <c r="G6614" t="s">
        <v>2524</v>
      </c>
      <c r="H6614" t="s">
        <v>2056</v>
      </c>
      <c r="I6614" t="s">
        <v>2076</v>
      </c>
      <c r="J6614" t="s">
        <v>3893</v>
      </c>
      <c r="K6614" t="s">
        <v>62</v>
      </c>
      <c r="L6614" t="s">
        <v>2058</v>
      </c>
      <c r="M6614" t="s">
        <v>2170</v>
      </c>
      <c r="N6614">
        <v>6</v>
      </c>
      <c r="O6614">
        <v>270</v>
      </c>
      <c r="P6614">
        <v>1.76</v>
      </c>
      <c r="Q6614">
        <v>15300</v>
      </c>
      <c r="R6614">
        <v>1</v>
      </c>
      <c r="S6614">
        <v>39</v>
      </c>
      <c r="T6614">
        <v>0.25</v>
      </c>
      <c r="U6614">
        <v>5</v>
      </c>
      <c r="V6614">
        <v>231</v>
      </c>
      <c r="W6614">
        <v>1.51</v>
      </c>
      <c r="X6614">
        <v>0</v>
      </c>
      <c r="Y6614">
        <v>0</v>
      </c>
      <c r="Z6614">
        <v>0</v>
      </c>
      <c r="AA6614">
        <v>0</v>
      </c>
      <c r="AB6614">
        <v>0</v>
      </c>
      <c r="AC6614">
        <v>0</v>
      </c>
      <c r="AD6614">
        <v>0</v>
      </c>
      <c r="AE6614">
        <v>0</v>
      </c>
      <c r="AF6614">
        <v>0</v>
      </c>
      <c r="AG6614" t="s">
        <v>24895</v>
      </c>
      <c r="AH6614" s="21" t="str">
        <f t="shared" si="206"/>
        <v>YM68</v>
      </c>
      <c r="AI6614" s="21">
        <v>216</v>
      </c>
      <c r="AJ6614" s="21">
        <f t="shared" si="207"/>
        <v>98.235294117647058</v>
      </c>
      <c r="AK6614" s="21" t="s">
        <v>2063</v>
      </c>
      <c r="AL6614" t="s">
        <v>2527</v>
      </c>
      <c r="AM6614" s="26" t="s">
        <v>38</v>
      </c>
      <c r="AN6614" t="s">
        <v>2030</v>
      </c>
    </row>
    <row r="6615" spans="1:40" ht="15" hidden="1" thickTop="1" x14ac:dyDescent="0.35">
      <c r="A6615" t="s">
        <v>24932</v>
      </c>
      <c r="B6615" t="s">
        <v>24897</v>
      </c>
      <c r="C6615" t="s">
        <v>2554</v>
      </c>
      <c r="D6615" t="s">
        <v>24898</v>
      </c>
      <c r="E6615" t="s">
        <v>79</v>
      </c>
      <c r="F6615">
        <v>1</v>
      </c>
      <c r="G6615" t="s">
        <v>2524</v>
      </c>
      <c r="H6615" t="s">
        <v>2056</v>
      </c>
      <c r="I6615" t="s">
        <v>2076</v>
      </c>
      <c r="J6615" t="s">
        <v>2532</v>
      </c>
      <c r="K6615" t="s">
        <v>62</v>
      </c>
      <c r="L6615" t="s">
        <v>2058</v>
      </c>
      <c r="M6615" t="s">
        <v>2059</v>
      </c>
      <c r="N6615">
        <v>0</v>
      </c>
      <c r="O6615">
        <v>0</v>
      </c>
      <c r="P6615">
        <v>0</v>
      </c>
      <c r="Q6615">
        <v>24480</v>
      </c>
      <c r="R6615">
        <v>0</v>
      </c>
      <c r="S6615">
        <v>0</v>
      </c>
      <c r="T6615">
        <v>0</v>
      </c>
      <c r="U6615">
        <v>0</v>
      </c>
      <c r="V6615">
        <v>0</v>
      </c>
      <c r="W6615">
        <v>0</v>
      </c>
      <c r="X6615">
        <v>0</v>
      </c>
      <c r="Y6615">
        <v>0</v>
      </c>
      <c r="Z6615">
        <v>0</v>
      </c>
      <c r="AA6615">
        <v>0</v>
      </c>
      <c r="AB6615">
        <v>0</v>
      </c>
      <c r="AC6615">
        <v>0</v>
      </c>
      <c r="AD6615">
        <v>0</v>
      </c>
      <c r="AE6615">
        <v>0</v>
      </c>
      <c r="AF6615">
        <v>0</v>
      </c>
      <c r="AG6615" t="s">
        <v>24899</v>
      </c>
      <c r="AH6615" s="21" t="str">
        <f t="shared" si="206"/>
        <v>YM68</v>
      </c>
      <c r="AI6615" s="21">
        <v>345.36</v>
      </c>
      <c r="AJ6615" s="21">
        <f t="shared" si="207"/>
        <v>100</v>
      </c>
      <c r="AK6615" s="21" t="s">
        <v>2060</v>
      </c>
      <c r="AL6615" t="s">
        <v>2527</v>
      </c>
      <c r="AM6615" s="26" t="s">
        <v>38</v>
      </c>
      <c r="AN6615" t="s">
        <v>2033</v>
      </c>
    </row>
    <row r="6616" spans="1:40" ht="15" hidden="1" thickTop="1" x14ac:dyDescent="0.35">
      <c r="A6616" t="s">
        <v>24936</v>
      </c>
      <c r="B6616" t="s">
        <v>24901</v>
      </c>
      <c r="C6616" t="s">
        <v>3857</v>
      </c>
      <c r="D6616" t="s">
        <v>24902</v>
      </c>
      <c r="E6616" t="s">
        <v>79</v>
      </c>
      <c r="F6616">
        <v>2</v>
      </c>
      <c r="G6616" t="s">
        <v>2524</v>
      </c>
      <c r="H6616" t="s">
        <v>2056</v>
      </c>
      <c r="I6616" t="s">
        <v>2076</v>
      </c>
      <c r="J6616" t="s">
        <v>2532</v>
      </c>
      <c r="K6616" t="s">
        <v>62</v>
      </c>
      <c r="L6616" t="s">
        <v>2058</v>
      </c>
      <c r="M6616" t="s">
        <v>2170</v>
      </c>
      <c r="N6616">
        <v>4</v>
      </c>
      <c r="O6616">
        <v>134</v>
      </c>
      <c r="P6616">
        <v>0.88</v>
      </c>
      <c r="Q6616">
        <v>15300</v>
      </c>
      <c r="R6616">
        <v>0</v>
      </c>
      <c r="S6616">
        <v>0</v>
      </c>
      <c r="T6616">
        <v>0</v>
      </c>
      <c r="U6616">
        <v>4</v>
      </c>
      <c r="V6616">
        <v>134</v>
      </c>
      <c r="W6616">
        <v>0.88</v>
      </c>
      <c r="X6616">
        <v>0</v>
      </c>
      <c r="Y6616">
        <v>0</v>
      </c>
      <c r="Z6616">
        <v>0</v>
      </c>
      <c r="AA6616">
        <v>0</v>
      </c>
      <c r="AB6616">
        <v>0</v>
      </c>
      <c r="AC6616">
        <v>0</v>
      </c>
      <c r="AD6616">
        <v>0</v>
      </c>
      <c r="AE6616">
        <v>0</v>
      </c>
      <c r="AF6616">
        <v>0</v>
      </c>
      <c r="AG6616" t="s">
        <v>24903</v>
      </c>
      <c r="AH6616" s="21" t="str">
        <f t="shared" si="206"/>
        <v>YM68</v>
      </c>
      <c r="AI6616" s="21">
        <v>216</v>
      </c>
      <c r="AJ6616" s="21">
        <f t="shared" si="207"/>
        <v>99.124183006535944</v>
      </c>
      <c r="AK6616" s="21" t="s">
        <v>2063</v>
      </c>
      <c r="AL6616" t="s">
        <v>2527</v>
      </c>
      <c r="AM6616" s="26" t="s">
        <v>38</v>
      </c>
      <c r="AN6616" t="s">
        <v>2033</v>
      </c>
    </row>
    <row r="6617" spans="1:40" ht="15" hidden="1" thickTop="1" x14ac:dyDescent="0.35">
      <c r="A6617" t="s">
        <v>24940</v>
      </c>
      <c r="B6617" t="s">
        <v>24905</v>
      </c>
      <c r="C6617" t="s">
        <v>4266</v>
      </c>
      <c r="D6617" t="s">
        <v>24906</v>
      </c>
      <c r="E6617" t="s">
        <v>558</v>
      </c>
      <c r="F6617">
        <v>1</v>
      </c>
      <c r="G6617" t="s">
        <v>2524</v>
      </c>
      <c r="H6617" t="s">
        <v>2056</v>
      </c>
      <c r="I6617" t="s">
        <v>2076</v>
      </c>
      <c r="J6617" t="s">
        <v>2539</v>
      </c>
      <c r="K6617" t="s">
        <v>62</v>
      </c>
      <c r="L6617" t="s">
        <v>2058</v>
      </c>
      <c r="M6617" t="s">
        <v>2170</v>
      </c>
      <c r="N6617">
        <v>9</v>
      </c>
      <c r="O6617">
        <v>256</v>
      </c>
      <c r="P6617">
        <v>1.67</v>
      </c>
      <c r="Q6617">
        <v>15300</v>
      </c>
      <c r="R6617">
        <v>5</v>
      </c>
      <c r="S6617">
        <v>106</v>
      </c>
      <c r="T6617">
        <v>0.69</v>
      </c>
      <c r="U6617">
        <v>4</v>
      </c>
      <c r="V6617">
        <v>150</v>
      </c>
      <c r="W6617">
        <v>0.98</v>
      </c>
      <c r="X6617">
        <v>0</v>
      </c>
      <c r="Y6617">
        <v>0</v>
      </c>
      <c r="Z6617">
        <v>0</v>
      </c>
      <c r="AA6617">
        <v>0</v>
      </c>
      <c r="AB6617">
        <v>0</v>
      </c>
      <c r="AC6617">
        <v>0</v>
      </c>
      <c r="AD6617">
        <v>0</v>
      </c>
      <c r="AE6617">
        <v>0</v>
      </c>
      <c r="AF6617">
        <v>0</v>
      </c>
      <c r="AG6617" t="s">
        <v>24907</v>
      </c>
      <c r="AH6617" s="21" t="str">
        <f t="shared" si="206"/>
        <v>YM68</v>
      </c>
      <c r="AI6617" s="21">
        <v>216</v>
      </c>
      <c r="AJ6617" s="21">
        <f t="shared" si="207"/>
        <v>98.326797385620921</v>
      </c>
      <c r="AK6617" s="21" t="s">
        <v>2063</v>
      </c>
      <c r="AL6617" t="s">
        <v>2527</v>
      </c>
      <c r="AM6617" s="26" t="s">
        <v>38</v>
      </c>
      <c r="AN6617" t="s">
        <v>2032</v>
      </c>
    </row>
    <row r="6618" spans="1:40" ht="15" hidden="1" thickTop="1" x14ac:dyDescent="0.35">
      <c r="A6618" t="s">
        <v>24944</v>
      </c>
      <c r="B6618" t="s">
        <v>24909</v>
      </c>
      <c r="C6618" t="s">
        <v>4266</v>
      </c>
      <c r="D6618" t="s">
        <v>24910</v>
      </c>
      <c r="E6618" t="s">
        <v>558</v>
      </c>
      <c r="F6618">
        <v>1</v>
      </c>
      <c r="G6618" t="s">
        <v>2524</v>
      </c>
      <c r="H6618" t="s">
        <v>2056</v>
      </c>
      <c r="I6618" t="s">
        <v>2076</v>
      </c>
      <c r="J6618" t="s">
        <v>2539</v>
      </c>
      <c r="K6618" t="s">
        <v>62</v>
      </c>
      <c r="L6618" t="s">
        <v>2058</v>
      </c>
      <c r="M6618" t="s">
        <v>2059</v>
      </c>
      <c r="N6618">
        <v>12</v>
      </c>
      <c r="O6618">
        <v>475</v>
      </c>
      <c r="P6618">
        <v>1.94</v>
      </c>
      <c r="Q6618">
        <v>24480</v>
      </c>
      <c r="R6618">
        <v>6</v>
      </c>
      <c r="S6618">
        <v>320</v>
      </c>
      <c r="T6618">
        <v>1.31</v>
      </c>
      <c r="U6618">
        <v>6</v>
      </c>
      <c r="V6618">
        <v>155</v>
      </c>
      <c r="W6618">
        <v>0.63</v>
      </c>
      <c r="X6618">
        <v>0</v>
      </c>
      <c r="Y6618">
        <v>0</v>
      </c>
      <c r="Z6618">
        <v>0</v>
      </c>
      <c r="AA6618">
        <v>0</v>
      </c>
      <c r="AB6618">
        <v>0</v>
      </c>
      <c r="AC6618">
        <v>0</v>
      </c>
      <c r="AD6618">
        <v>0</v>
      </c>
      <c r="AE6618">
        <v>0</v>
      </c>
      <c r="AF6618">
        <v>0</v>
      </c>
      <c r="AG6618" t="s">
        <v>24911</v>
      </c>
      <c r="AH6618" s="21" t="str">
        <f t="shared" si="206"/>
        <v>YM68</v>
      </c>
      <c r="AI6618" s="21">
        <v>345.36</v>
      </c>
      <c r="AJ6618" s="21">
        <f t="shared" si="207"/>
        <v>98.05964052287581</v>
      </c>
      <c r="AK6618" s="21" t="s">
        <v>2063</v>
      </c>
      <c r="AL6618" t="s">
        <v>2527</v>
      </c>
      <c r="AM6618" s="26" t="s">
        <v>38</v>
      </c>
      <c r="AN6618" t="s">
        <v>2032</v>
      </c>
    </row>
    <row r="6619" spans="1:40" ht="15" hidden="1" thickTop="1" x14ac:dyDescent="0.35">
      <c r="A6619" t="s">
        <v>24948</v>
      </c>
      <c r="B6619" t="s">
        <v>24913</v>
      </c>
      <c r="C6619" t="s">
        <v>5396</v>
      </c>
      <c r="D6619" t="s">
        <v>24914</v>
      </c>
      <c r="E6619" t="s">
        <v>64</v>
      </c>
      <c r="F6619">
        <v>1</v>
      </c>
      <c r="G6619" t="s">
        <v>2524</v>
      </c>
      <c r="H6619" t="s">
        <v>2056</v>
      </c>
      <c r="I6619" t="s">
        <v>2076</v>
      </c>
      <c r="J6619" t="s">
        <v>3189</v>
      </c>
      <c r="K6619" t="s">
        <v>62</v>
      </c>
      <c r="L6619" t="s">
        <v>2058</v>
      </c>
      <c r="M6619" t="s">
        <v>2059</v>
      </c>
      <c r="N6619">
        <v>14</v>
      </c>
      <c r="O6619">
        <v>640</v>
      </c>
      <c r="P6619">
        <v>2.61</v>
      </c>
      <c r="Q6619">
        <v>24480</v>
      </c>
      <c r="R6619">
        <v>6</v>
      </c>
      <c r="S6619">
        <v>234</v>
      </c>
      <c r="T6619">
        <v>0.96</v>
      </c>
      <c r="U6619">
        <v>8</v>
      </c>
      <c r="V6619">
        <v>406</v>
      </c>
      <c r="W6619">
        <v>1.66</v>
      </c>
      <c r="X6619">
        <v>0</v>
      </c>
      <c r="Y6619">
        <v>0</v>
      </c>
      <c r="Z6619">
        <v>0</v>
      </c>
      <c r="AA6619">
        <v>0</v>
      </c>
      <c r="AB6619">
        <v>0</v>
      </c>
      <c r="AC6619">
        <v>0</v>
      </c>
      <c r="AD6619">
        <v>0</v>
      </c>
      <c r="AE6619">
        <v>0</v>
      </c>
      <c r="AF6619">
        <v>0</v>
      </c>
      <c r="AG6619" t="s">
        <v>24915</v>
      </c>
      <c r="AH6619" s="21" t="str">
        <f t="shared" si="206"/>
        <v>YM68</v>
      </c>
      <c r="AI6619" s="21">
        <v>345.36</v>
      </c>
      <c r="AJ6619" s="21">
        <f t="shared" si="207"/>
        <v>97.385620915032675</v>
      </c>
      <c r="AK6619" s="21" t="s">
        <v>2063</v>
      </c>
      <c r="AL6619" t="s">
        <v>2527</v>
      </c>
      <c r="AM6619" s="26" t="s">
        <v>38</v>
      </c>
      <c r="AN6619" t="s">
        <v>2033</v>
      </c>
    </row>
    <row r="6620" spans="1:40" ht="15" hidden="1" thickTop="1" x14ac:dyDescent="0.35">
      <c r="A6620" t="s">
        <v>24952</v>
      </c>
      <c r="B6620" t="s">
        <v>24917</v>
      </c>
      <c r="C6620" t="s">
        <v>4266</v>
      </c>
      <c r="D6620" t="s">
        <v>24918</v>
      </c>
      <c r="E6620" t="s">
        <v>558</v>
      </c>
      <c r="F6620">
        <v>1</v>
      </c>
      <c r="G6620" t="s">
        <v>2524</v>
      </c>
      <c r="H6620" t="s">
        <v>2056</v>
      </c>
      <c r="I6620" t="s">
        <v>2076</v>
      </c>
      <c r="J6620" t="s">
        <v>2539</v>
      </c>
      <c r="K6620" t="s">
        <v>62</v>
      </c>
      <c r="L6620" t="s">
        <v>2058</v>
      </c>
      <c r="M6620" t="s">
        <v>2059</v>
      </c>
      <c r="N6620">
        <v>3</v>
      </c>
      <c r="O6620">
        <v>90</v>
      </c>
      <c r="P6620">
        <v>0.37</v>
      </c>
      <c r="Q6620">
        <v>24480</v>
      </c>
      <c r="R6620">
        <v>0</v>
      </c>
      <c r="S6620">
        <v>0</v>
      </c>
      <c r="T6620">
        <v>0</v>
      </c>
      <c r="U6620">
        <v>3</v>
      </c>
      <c r="V6620">
        <v>90</v>
      </c>
      <c r="W6620">
        <v>0.37</v>
      </c>
      <c r="X6620">
        <v>0</v>
      </c>
      <c r="Y6620">
        <v>0</v>
      </c>
      <c r="Z6620">
        <v>0</v>
      </c>
      <c r="AA6620">
        <v>0</v>
      </c>
      <c r="AB6620">
        <v>0</v>
      </c>
      <c r="AC6620">
        <v>0</v>
      </c>
      <c r="AD6620">
        <v>0</v>
      </c>
      <c r="AE6620">
        <v>0</v>
      </c>
      <c r="AF6620">
        <v>0</v>
      </c>
      <c r="AG6620" t="s">
        <v>24919</v>
      </c>
      <c r="AH6620" s="21" t="str">
        <f t="shared" si="206"/>
        <v>YM68</v>
      </c>
      <c r="AI6620" s="21">
        <v>345.36</v>
      </c>
      <c r="AJ6620" s="21">
        <f t="shared" si="207"/>
        <v>99.632352941176464</v>
      </c>
      <c r="AK6620" s="21" t="s">
        <v>2060</v>
      </c>
      <c r="AL6620" t="s">
        <v>2527</v>
      </c>
      <c r="AM6620" s="26" t="s">
        <v>38</v>
      </c>
      <c r="AN6620" t="s">
        <v>2030</v>
      </c>
    </row>
    <row r="6621" spans="1:40" ht="15" hidden="1" thickTop="1" x14ac:dyDescent="0.35">
      <c r="A6621" t="s">
        <v>24956</v>
      </c>
      <c r="B6621" t="s">
        <v>24921</v>
      </c>
      <c r="C6621" t="s">
        <v>2554</v>
      </c>
      <c r="D6621" t="s">
        <v>24922</v>
      </c>
      <c r="E6621" t="s">
        <v>79</v>
      </c>
      <c r="F6621">
        <v>1</v>
      </c>
      <c r="G6621" t="s">
        <v>2524</v>
      </c>
      <c r="H6621" t="s">
        <v>2056</v>
      </c>
      <c r="I6621" t="s">
        <v>2076</v>
      </c>
      <c r="J6621" t="s">
        <v>2532</v>
      </c>
      <c r="K6621" t="s">
        <v>62</v>
      </c>
      <c r="L6621" t="s">
        <v>2058</v>
      </c>
      <c r="M6621" t="s">
        <v>2170</v>
      </c>
      <c r="N6621">
        <v>2</v>
      </c>
      <c r="O6621">
        <v>67</v>
      </c>
      <c r="P6621">
        <v>0.44</v>
      </c>
      <c r="Q6621">
        <v>15300</v>
      </c>
      <c r="R6621">
        <v>0</v>
      </c>
      <c r="S6621">
        <v>0</v>
      </c>
      <c r="T6621">
        <v>0</v>
      </c>
      <c r="U6621">
        <v>2</v>
      </c>
      <c r="V6621">
        <v>67</v>
      </c>
      <c r="W6621">
        <v>0.44</v>
      </c>
      <c r="X6621">
        <v>0</v>
      </c>
      <c r="Y6621">
        <v>0</v>
      </c>
      <c r="Z6621">
        <v>0</v>
      </c>
      <c r="AA6621">
        <v>0</v>
      </c>
      <c r="AB6621">
        <v>0</v>
      </c>
      <c r="AC6621">
        <v>0</v>
      </c>
      <c r="AD6621">
        <v>0</v>
      </c>
      <c r="AE6621">
        <v>0</v>
      </c>
      <c r="AF6621">
        <v>0</v>
      </c>
      <c r="AG6621" t="s">
        <v>24923</v>
      </c>
      <c r="AH6621" s="21" t="str">
        <f t="shared" si="206"/>
        <v>YM68</v>
      </c>
      <c r="AI6621" s="21">
        <v>216</v>
      </c>
      <c r="AJ6621" s="21">
        <f t="shared" si="207"/>
        <v>99.562091503267979</v>
      </c>
      <c r="AK6621" s="21" t="s">
        <v>2060</v>
      </c>
      <c r="AL6621" t="s">
        <v>2527</v>
      </c>
      <c r="AM6621" s="26" t="s">
        <v>38</v>
      </c>
      <c r="AN6621" t="s">
        <v>2030</v>
      </c>
    </row>
    <row r="6622" spans="1:40" ht="15" hidden="1" thickTop="1" x14ac:dyDescent="0.35">
      <c r="A6622" t="s">
        <v>24960</v>
      </c>
      <c r="B6622" t="s">
        <v>24925</v>
      </c>
      <c r="C6622" t="s">
        <v>20489</v>
      </c>
      <c r="D6622" t="s">
        <v>24926</v>
      </c>
      <c r="E6622" t="s">
        <v>3407</v>
      </c>
      <c r="F6622">
        <v>1</v>
      </c>
      <c r="G6622" t="s">
        <v>2509</v>
      </c>
      <c r="H6622" t="s">
        <v>2510</v>
      </c>
      <c r="I6622" t="s">
        <v>2076</v>
      </c>
      <c r="J6622" t="s">
        <v>4787</v>
      </c>
      <c r="K6622" t="s">
        <v>3109</v>
      </c>
      <c r="L6622" t="s">
        <v>2058</v>
      </c>
      <c r="M6622" t="s">
        <v>2059</v>
      </c>
      <c r="N6622">
        <v>10</v>
      </c>
      <c r="O6622">
        <v>566</v>
      </c>
      <c r="P6622">
        <v>2.31</v>
      </c>
      <c r="Q6622">
        <v>24480</v>
      </c>
      <c r="R6622">
        <v>1</v>
      </c>
      <c r="S6622">
        <v>56</v>
      </c>
      <c r="T6622">
        <v>0.23</v>
      </c>
      <c r="U6622">
        <v>9</v>
      </c>
      <c r="V6622">
        <v>510</v>
      </c>
      <c r="W6622">
        <v>2.08</v>
      </c>
      <c r="X6622">
        <v>0</v>
      </c>
      <c r="Y6622">
        <v>0</v>
      </c>
      <c r="Z6622">
        <v>0</v>
      </c>
      <c r="AA6622">
        <v>0</v>
      </c>
      <c r="AB6622">
        <v>0</v>
      </c>
      <c r="AC6622">
        <v>0</v>
      </c>
      <c r="AD6622">
        <v>0</v>
      </c>
      <c r="AE6622">
        <v>0</v>
      </c>
      <c r="AF6622">
        <v>0</v>
      </c>
      <c r="AG6622" t="s">
        <v>24927</v>
      </c>
      <c r="AH6622" s="21" t="str">
        <f t="shared" si="206"/>
        <v>YK20</v>
      </c>
      <c r="AI6622" s="21">
        <v>345.36</v>
      </c>
      <c r="AJ6622" s="21">
        <f t="shared" si="207"/>
        <v>97.687908496732021</v>
      </c>
      <c r="AK6622" s="21" t="s">
        <v>2063</v>
      </c>
      <c r="AL6622" t="s">
        <v>2515</v>
      </c>
      <c r="AM6622" s="26" t="s">
        <v>38</v>
      </c>
      <c r="AN6622" t="s">
        <v>2032</v>
      </c>
    </row>
    <row r="6623" spans="1:40" ht="15" hidden="1" thickTop="1" x14ac:dyDescent="0.35">
      <c r="A6623" t="s">
        <v>24964</v>
      </c>
      <c r="B6623" t="s">
        <v>24929</v>
      </c>
      <c r="C6623" t="s">
        <v>2665</v>
      </c>
      <c r="D6623" t="s">
        <v>24930</v>
      </c>
      <c r="E6623" t="s">
        <v>2667</v>
      </c>
      <c r="F6623">
        <v>1</v>
      </c>
      <c r="G6623" t="s">
        <v>2509</v>
      </c>
      <c r="H6623" t="s">
        <v>2510</v>
      </c>
      <c r="I6623" t="s">
        <v>2076</v>
      </c>
      <c r="J6623" t="s">
        <v>2668</v>
      </c>
      <c r="K6623" t="s">
        <v>2669</v>
      </c>
      <c r="L6623" t="s">
        <v>2058</v>
      </c>
      <c r="M6623" t="s">
        <v>2059</v>
      </c>
      <c r="N6623">
        <v>6</v>
      </c>
      <c r="O6623">
        <v>184</v>
      </c>
      <c r="P6623">
        <v>0.75</v>
      </c>
      <c r="Q6623">
        <v>24480</v>
      </c>
      <c r="R6623">
        <v>1</v>
      </c>
      <c r="S6623">
        <v>40</v>
      </c>
      <c r="T6623">
        <v>0.16</v>
      </c>
      <c r="U6623">
        <v>4</v>
      </c>
      <c r="V6623">
        <v>132</v>
      </c>
      <c r="W6623">
        <v>0.54</v>
      </c>
      <c r="X6623">
        <v>0</v>
      </c>
      <c r="Y6623">
        <v>0</v>
      </c>
      <c r="Z6623">
        <v>0</v>
      </c>
      <c r="AA6623">
        <v>1</v>
      </c>
      <c r="AB6623">
        <v>12</v>
      </c>
      <c r="AC6623">
        <v>0.05</v>
      </c>
      <c r="AD6623">
        <v>0</v>
      </c>
      <c r="AE6623">
        <v>0</v>
      </c>
      <c r="AF6623">
        <v>0</v>
      </c>
      <c r="AG6623" t="s">
        <v>24931</v>
      </c>
      <c r="AH6623" s="21" t="str">
        <f t="shared" si="206"/>
        <v>YK20</v>
      </c>
      <c r="AI6623" s="21">
        <v>345.36</v>
      </c>
      <c r="AJ6623" s="21">
        <f t="shared" si="207"/>
        <v>99.248366013071902</v>
      </c>
      <c r="AK6623" s="21" t="s">
        <v>2060</v>
      </c>
      <c r="AL6623" t="s">
        <v>2515</v>
      </c>
      <c r="AM6623" s="26" t="s">
        <v>38</v>
      </c>
      <c r="AN6623" t="s">
        <v>2032</v>
      </c>
    </row>
    <row r="6624" spans="1:40" ht="15" hidden="1" thickTop="1" x14ac:dyDescent="0.35">
      <c r="A6624" t="s">
        <v>24968</v>
      </c>
      <c r="B6624" t="s">
        <v>24933</v>
      </c>
      <c r="C6624" t="s">
        <v>9339</v>
      </c>
      <c r="D6624" t="s">
        <v>24934</v>
      </c>
      <c r="E6624" t="s">
        <v>2667</v>
      </c>
      <c r="F6624">
        <v>2</v>
      </c>
      <c r="G6624" t="s">
        <v>2509</v>
      </c>
      <c r="H6624" t="s">
        <v>2510</v>
      </c>
      <c r="I6624" t="s">
        <v>2076</v>
      </c>
      <c r="J6624" t="s">
        <v>9341</v>
      </c>
      <c r="K6624" t="s">
        <v>3109</v>
      </c>
      <c r="L6624" t="s">
        <v>2058</v>
      </c>
      <c r="M6624" t="s">
        <v>2059</v>
      </c>
      <c r="N6624">
        <v>2</v>
      </c>
      <c r="O6624">
        <v>52</v>
      </c>
      <c r="P6624">
        <v>0.21</v>
      </c>
      <c r="Q6624">
        <v>24480</v>
      </c>
      <c r="R6624">
        <v>0</v>
      </c>
      <c r="S6624">
        <v>0</v>
      </c>
      <c r="T6624">
        <v>0</v>
      </c>
      <c r="U6624">
        <v>2</v>
      </c>
      <c r="V6624">
        <v>52</v>
      </c>
      <c r="W6624">
        <v>0.21</v>
      </c>
      <c r="X6624">
        <v>0</v>
      </c>
      <c r="Y6624">
        <v>0</v>
      </c>
      <c r="Z6624">
        <v>0</v>
      </c>
      <c r="AA6624">
        <v>0</v>
      </c>
      <c r="AB6624">
        <v>0</v>
      </c>
      <c r="AC6624">
        <v>0</v>
      </c>
      <c r="AD6624">
        <v>0</v>
      </c>
      <c r="AE6624">
        <v>0</v>
      </c>
      <c r="AF6624">
        <v>0</v>
      </c>
      <c r="AG6624" t="s">
        <v>24935</v>
      </c>
      <c r="AH6624" s="21" t="str">
        <f t="shared" si="206"/>
        <v>YK20</v>
      </c>
      <c r="AI6624" s="21">
        <v>345.36</v>
      </c>
      <c r="AJ6624" s="21">
        <f t="shared" si="207"/>
        <v>99.787581699346404</v>
      </c>
      <c r="AK6624" s="21" t="s">
        <v>2060</v>
      </c>
      <c r="AL6624" t="s">
        <v>2515</v>
      </c>
      <c r="AM6624" s="26" t="s">
        <v>38</v>
      </c>
      <c r="AN6624" t="s">
        <v>2033</v>
      </c>
    </row>
    <row r="6625" spans="1:40" ht="15" hidden="1" thickTop="1" x14ac:dyDescent="0.35">
      <c r="A6625" t="s">
        <v>24972</v>
      </c>
      <c r="B6625" t="s">
        <v>24937</v>
      </c>
      <c r="C6625" t="s">
        <v>9339</v>
      </c>
      <c r="D6625" t="s">
        <v>24938</v>
      </c>
      <c r="E6625" t="s">
        <v>2667</v>
      </c>
      <c r="F6625">
        <v>2</v>
      </c>
      <c r="G6625" t="s">
        <v>2509</v>
      </c>
      <c r="H6625" t="s">
        <v>2510</v>
      </c>
      <c r="I6625" t="s">
        <v>2076</v>
      </c>
      <c r="J6625" t="s">
        <v>9341</v>
      </c>
      <c r="K6625" t="s">
        <v>3109</v>
      </c>
      <c r="L6625" t="s">
        <v>2058</v>
      </c>
      <c r="M6625" t="s">
        <v>2059</v>
      </c>
      <c r="N6625">
        <v>6</v>
      </c>
      <c r="O6625">
        <v>125</v>
      </c>
      <c r="P6625">
        <v>0.51</v>
      </c>
      <c r="Q6625">
        <v>24480</v>
      </c>
      <c r="R6625">
        <v>0</v>
      </c>
      <c r="S6625">
        <v>0</v>
      </c>
      <c r="T6625">
        <v>0</v>
      </c>
      <c r="U6625">
        <v>6</v>
      </c>
      <c r="V6625">
        <v>125</v>
      </c>
      <c r="W6625">
        <v>0.51</v>
      </c>
      <c r="X6625">
        <v>0</v>
      </c>
      <c r="Y6625">
        <v>0</v>
      </c>
      <c r="Z6625">
        <v>0</v>
      </c>
      <c r="AA6625">
        <v>0</v>
      </c>
      <c r="AB6625">
        <v>0</v>
      </c>
      <c r="AC6625">
        <v>0</v>
      </c>
      <c r="AD6625">
        <v>0</v>
      </c>
      <c r="AE6625">
        <v>0</v>
      </c>
      <c r="AF6625">
        <v>0</v>
      </c>
      <c r="AG6625" t="s">
        <v>24939</v>
      </c>
      <c r="AH6625" s="21" t="str">
        <f t="shared" si="206"/>
        <v>YK20</v>
      </c>
      <c r="AI6625" s="21">
        <v>345.36</v>
      </c>
      <c r="AJ6625" s="21">
        <f t="shared" si="207"/>
        <v>99.489379084967325</v>
      </c>
      <c r="AK6625" s="21" t="s">
        <v>2060</v>
      </c>
      <c r="AL6625" t="s">
        <v>2515</v>
      </c>
      <c r="AM6625" s="26" t="s">
        <v>38</v>
      </c>
      <c r="AN6625" t="s">
        <v>2033</v>
      </c>
    </row>
    <row r="6626" spans="1:40" ht="15" hidden="1" thickTop="1" x14ac:dyDescent="0.35">
      <c r="A6626" t="s">
        <v>24976</v>
      </c>
      <c r="B6626" t="s">
        <v>24941</v>
      </c>
      <c r="C6626" t="s">
        <v>9339</v>
      </c>
      <c r="D6626" t="s">
        <v>24942</v>
      </c>
      <c r="E6626" t="s">
        <v>2667</v>
      </c>
      <c r="F6626">
        <v>1</v>
      </c>
      <c r="G6626" t="s">
        <v>2509</v>
      </c>
      <c r="H6626" t="s">
        <v>2510</v>
      </c>
      <c r="I6626" t="s">
        <v>2076</v>
      </c>
      <c r="J6626" t="s">
        <v>9341</v>
      </c>
      <c r="K6626" t="s">
        <v>3109</v>
      </c>
      <c r="L6626" t="s">
        <v>2058</v>
      </c>
      <c r="M6626" t="s">
        <v>2059</v>
      </c>
      <c r="N6626">
        <v>5</v>
      </c>
      <c r="O6626">
        <v>88</v>
      </c>
      <c r="P6626">
        <v>0.36</v>
      </c>
      <c r="Q6626">
        <v>24480</v>
      </c>
      <c r="R6626">
        <v>1</v>
      </c>
      <c r="S6626">
        <v>7</v>
      </c>
      <c r="T6626">
        <v>0.03</v>
      </c>
      <c r="U6626">
        <v>4</v>
      </c>
      <c r="V6626">
        <v>81</v>
      </c>
      <c r="W6626">
        <v>0.33</v>
      </c>
      <c r="X6626">
        <v>0</v>
      </c>
      <c r="Y6626">
        <v>0</v>
      </c>
      <c r="Z6626">
        <v>0</v>
      </c>
      <c r="AA6626">
        <v>0</v>
      </c>
      <c r="AB6626">
        <v>0</v>
      </c>
      <c r="AC6626">
        <v>0</v>
      </c>
      <c r="AD6626">
        <v>0</v>
      </c>
      <c r="AE6626">
        <v>0</v>
      </c>
      <c r="AF6626">
        <v>0</v>
      </c>
      <c r="AG6626" t="s">
        <v>24943</v>
      </c>
      <c r="AH6626" s="21" t="str">
        <f t="shared" si="206"/>
        <v>YK20</v>
      </c>
      <c r="AI6626" s="21">
        <v>345.36</v>
      </c>
      <c r="AJ6626" s="21">
        <f t="shared" si="207"/>
        <v>99.640522875816998</v>
      </c>
      <c r="AK6626" s="21" t="s">
        <v>2060</v>
      </c>
      <c r="AL6626" t="s">
        <v>2515</v>
      </c>
      <c r="AM6626" s="26" t="s">
        <v>38</v>
      </c>
      <c r="AN6626" t="s">
        <v>2033</v>
      </c>
    </row>
    <row r="6627" spans="1:40" ht="15" hidden="1" thickTop="1" x14ac:dyDescent="0.35">
      <c r="A6627" t="s">
        <v>24980</v>
      </c>
      <c r="B6627" t="s">
        <v>24945</v>
      </c>
      <c r="C6627" t="s">
        <v>9339</v>
      </c>
      <c r="D6627" t="s">
        <v>24946</v>
      </c>
      <c r="E6627" t="s">
        <v>2667</v>
      </c>
      <c r="F6627">
        <v>2</v>
      </c>
      <c r="G6627" t="s">
        <v>2509</v>
      </c>
      <c r="H6627" t="s">
        <v>2510</v>
      </c>
      <c r="I6627" t="s">
        <v>2076</v>
      </c>
      <c r="J6627" t="s">
        <v>9341</v>
      </c>
      <c r="K6627" t="s">
        <v>3109</v>
      </c>
      <c r="L6627" t="s">
        <v>2058</v>
      </c>
      <c r="M6627" t="s">
        <v>2170</v>
      </c>
      <c r="N6627">
        <v>14</v>
      </c>
      <c r="O6627">
        <v>382</v>
      </c>
      <c r="P6627">
        <v>2.5</v>
      </c>
      <c r="Q6627">
        <v>15300</v>
      </c>
      <c r="R6627">
        <v>7</v>
      </c>
      <c r="S6627">
        <v>191</v>
      </c>
      <c r="T6627">
        <v>1.25</v>
      </c>
      <c r="U6627">
        <v>7</v>
      </c>
      <c r="V6627">
        <v>191</v>
      </c>
      <c r="W6627">
        <v>1.25</v>
      </c>
      <c r="X6627">
        <v>0</v>
      </c>
      <c r="Y6627">
        <v>0</v>
      </c>
      <c r="Z6627">
        <v>0</v>
      </c>
      <c r="AA6627">
        <v>0</v>
      </c>
      <c r="AB6627">
        <v>0</v>
      </c>
      <c r="AC6627">
        <v>0</v>
      </c>
      <c r="AD6627">
        <v>0</v>
      </c>
      <c r="AE6627">
        <v>0</v>
      </c>
      <c r="AF6627">
        <v>0</v>
      </c>
      <c r="AG6627" t="s">
        <v>24947</v>
      </c>
      <c r="AH6627" s="21" t="str">
        <f t="shared" si="206"/>
        <v>YK20</v>
      </c>
      <c r="AI6627" s="21">
        <v>216</v>
      </c>
      <c r="AJ6627" s="21">
        <f t="shared" si="207"/>
        <v>97.503267973856211</v>
      </c>
      <c r="AK6627" s="21" t="s">
        <v>2063</v>
      </c>
      <c r="AL6627" t="s">
        <v>2515</v>
      </c>
      <c r="AM6627" s="26" t="s">
        <v>38</v>
      </c>
      <c r="AN6627" t="s">
        <v>2032</v>
      </c>
    </row>
    <row r="6628" spans="1:40" ht="15" hidden="1" thickTop="1" x14ac:dyDescent="0.35">
      <c r="A6628" t="s">
        <v>24984</v>
      </c>
      <c r="B6628" t="s">
        <v>24949</v>
      </c>
      <c r="C6628" t="s">
        <v>7416</v>
      </c>
      <c r="D6628" t="s">
        <v>24950</v>
      </c>
      <c r="E6628" t="s">
        <v>2667</v>
      </c>
      <c r="F6628">
        <v>1</v>
      </c>
      <c r="G6628" t="s">
        <v>2509</v>
      </c>
      <c r="H6628" t="s">
        <v>2510</v>
      </c>
      <c r="I6628" t="s">
        <v>2076</v>
      </c>
      <c r="J6628" t="s">
        <v>2794</v>
      </c>
      <c r="K6628" t="s">
        <v>2669</v>
      </c>
      <c r="L6628" t="s">
        <v>2058</v>
      </c>
      <c r="M6628" t="s">
        <v>2059</v>
      </c>
      <c r="N6628">
        <v>6</v>
      </c>
      <c r="O6628">
        <v>171</v>
      </c>
      <c r="P6628">
        <v>0.7</v>
      </c>
      <c r="Q6628">
        <v>24480</v>
      </c>
      <c r="R6628">
        <v>1</v>
      </c>
      <c r="S6628">
        <v>48</v>
      </c>
      <c r="T6628">
        <v>0.2</v>
      </c>
      <c r="U6628">
        <v>5</v>
      </c>
      <c r="V6628">
        <v>123</v>
      </c>
      <c r="W6628">
        <v>0.5</v>
      </c>
      <c r="X6628">
        <v>0</v>
      </c>
      <c r="Y6628">
        <v>0</v>
      </c>
      <c r="Z6628">
        <v>0</v>
      </c>
      <c r="AA6628">
        <v>0</v>
      </c>
      <c r="AB6628">
        <v>0</v>
      </c>
      <c r="AC6628">
        <v>0</v>
      </c>
      <c r="AD6628">
        <v>0</v>
      </c>
      <c r="AE6628">
        <v>0</v>
      </c>
      <c r="AF6628">
        <v>0</v>
      </c>
      <c r="AG6628" t="s">
        <v>24951</v>
      </c>
      <c r="AH6628" s="21" t="str">
        <f t="shared" si="206"/>
        <v>YK20</v>
      </c>
      <c r="AI6628" s="21">
        <v>345.36</v>
      </c>
      <c r="AJ6628" s="21">
        <f t="shared" si="207"/>
        <v>99.30147058823529</v>
      </c>
      <c r="AK6628" s="21" t="s">
        <v>2060</v>
      </c>
      <c r="AL6628" t="s">
        <v>2515</v>
      </c>
      <c r="AM6628" s="26" t="s">
        <v>38</v>
      </c>
      <c r="AN6628" t="s">
        <v>2032</v>
      </c>
    </row>
    <row r="6629" spans="1:40" ht="15" hidden="1" thickTop="1" x14ac:dyDescent="0.35">
      <c r="A6629" t="s">
        <v>24988</v>
      </c>
      <c r="B6629" t="s">
        <v>24953</v>
      </c>
      <c r="C6629" t="s">
        <v>7416</v>
      </c>
      <c r="D6629" t="s">
        <v>24954</v>
      </c>
      <c r="E6629" t="s">
        <v>2667</v>
      </c>
      <c r="F6629">
        <v>1</v>
      </c>
      <c r="G6629" t="s">
        <v>2509</v>
      </c>
      <c r="H6629" t="s">
        <v>2510</v>
      </c>
      <c r="I6629" t="s">
        <v>2076</v>
      </c>
      <c r="J6629" t="s">
        <v>2794</v>
      </c>
      <c r="K6629" t="s">
        <v>2669</v>
      </c>
      <c r="L6629" t="s">
        <v>2058</v>
      </c>
      <c r="M6629" t="s">
        <v>2059</v>
      </c>
      <c r="N6629">
        <v>5</v>
      </c>
      <c r="O6629">
        <v>143</v>
      </c>
      <c r="P6629">
        <v>0.57999999999999996</v>
      </c>
      <c r="Q6629">
        <v>24480</v>
      </c>
      <c r="R6629">
        <v>3</v>
      </c>
      <c r="S6629">
        <v>102</v>
      </c>
      <c r="T6629">
        <v>0.42</v>
      </c>
      <c r="U6629">
        <v>2</v>
      </c>
      <c r="V6629">
        <v>41</v>
      </c>
      <c r="W6629">
        <v>0.17</v>
      </c>
      <c r="X6629">
        <v>0</v>
      </c>
      <c r="Y6629">
        <v>0</v>
      </c>
      <c r="Z6629">
        <v>0</v>
      </c>
      <c r="AA6629">
        <v>0</v>
      </c>
      <c r="AB6629">
        <v>0</v>
      </c>
      <c r="AC6629">
        <v>0</v>
      </c>
      <c r="AD6629">
        <v>0</v>
      </c>
      <c r="AE6629">
        <v>0</v>
      </c>
      <c r="AF6629">
        <v>0</v>
      </c>
      <c r="AG6629" t="s">
        <v>24955</v>
      </c>
      <c r="AH6629" s="21" t="str">
        <f t="shared" si="206"/>
        <v>YK20</v>
      </c>
      <c r="AI6629" s="21">
        <v>345.36</v>
      </c>
      <c r="AJ6629" s="21">
        <f t="shared" si="207"/>
        <v>99.415849673202615</v>
      </c>
      <c r="AK6629" s="21" t="s">
        <v>2060</v>
      </c>
      <c r="AL6629" t="s">
        <v>2515</v>
      </c>
      <c r="AM6629" s="26" t="s">
        <v>38</v>
      </c>
      <c r="AN6629" t="s">
        <v>2032</v>
      </c>
    </row>
    <row r="6630" spans="1:40" ht="15" hidden="1" thickTop="1" x14ac:dyDescent="0.35">
      <c r="A6630" t="s">
        <v>24992</v>
      </c>
      <c r="B6630" t="s">
        <v>24957</v>
      </c>
      <c r="C6630" t="s">
        <v>3042</v>
      </c>
      <c r="D6630" t="s">
        <v>24958</v>
      </c>
      <c r="E6630" t="s">
        <v>4055</v>
      </c>
      <c r="F6630">
        <v>1</v>
      </c>
      <c r="G6630" t="s">
        <v>2509</v>
      </c>
      <c r="H6630" t="s">
        <v>2510</v>
      </c>
      <c r="I6630" t="s">
        <v>2076</v>
      </c>
      <c r="J6630" t="s">
        <v>2794</v>
      </c>
      <c r="K6630" t="s">
        <v>2669</v>
      </c>
      <c r="L6630" t="s">
        <v>2058</v>
      </c>
      <c r="M6630" t="s">
        <v>2059</v>
      </c>
      <c r="N6630">
        <v>5</v>
      </c>
      <c r="O6630">
        <v>237</v>
      </c>
      <c r="P6630">
        <v>0.97</v>
      </c>
      <c r="Q6630">
        <v>24480</v>
      </c>
      <c r="R6630">
        <v>2</v>
      </c>
      <c r="S6630">
        <v>60</v>
      </c>
      <c r="T6630">
        <v>0.25</v>
      </c>
      <c r="U6630">
        <v>3</v>
      </c>
      <c r="V6630">
        <v>177</v>
      </c>
      <c r="W6630">
        <v>0.72</v>
      </c>
      <c r="X6630">
        <v>0</v>
      </c>
      <c r="Y6630">
        <v>0</v>
      </c>
      <c r="Z6630">
        <v>0</v>
      </c>
      <c r="AA6630">
        <v>0</v>
      </c>
      <c r="AB6630">
        <v>0</v>
      </c>
      <c r="AC6630">
        <v>0</v>
      </c>
      <c r="AD6630">
        <v>0</v>
      </c>
      <c r="AE6630">
        <v>0</v>
      </c>
      <c r="AF6630">
        <v>0</v>
      </c>
      <c r="AG6630" t="s">
        <v>24959</v>
      </c>
      <c r="AH6630" s="21" t="str">
        <f t="shared" si="206"/>
        <v>YK20</v>
      </c>
      <c r="AI6630" s="21">
        <v>345.36</v>
      </c>
      <c r="AJ6630" s="21">
        <f t="shared" si="207"/>
        <v>99.031862745098039</v>
      </c>
      <c r="AK6630" s="21" t="s">
        <v>2063</v>
      </c>
      <c r="AL6630" t="s">
        <v>2515</v>
      </c>
      <c r="AM6630" s="26" t="s">
        <v>38</v>
      </c>
      <c r="AN6630" t="s">
        <v>2033</v>
      </c>
    </row>
    <row r="6631" spans="1:40" ht="15" hidden="1" thickTop="1" x14ac:dyDescent="0.35">
      <c r="A6631" t="s">
        <v>24996</v>
      </c>
      <c r="B6631" t="s">
        <v>24961</v>
      </c>
      <c r="C6631" t="s">
        <v>3042</v>
      </c>
      <c r="D6631" t="s">
        <v>24962</v>
      </c>
      <c r="E6631" t="s">
        <v>4055</v>
      </c>
      <c r="F6631">
        <v>1</v>
      </c>
      <c r="G6631" t="s">
        <v>2509</v>
      </c>
      <c r="H6631" t="s">
        <v>2510</v>
      </c>
      <c r="I6631" t="s">
        <v>2076</v>
      </c>
      <c r="J6631" t="s">
        <v>2794</v>
      </c>
      <c r="K6631" t="s">
        <v>2669</v>
      </c>
      <c r="L6631" t="s">
        <v>2058</v>
      </c>
      <c r="M6631" t="s">
        <v>2059</v>
      </c>
      <c r="N6631">
        <v>9</v>
      </c>
      <c r="O6631">
        <v>422</v>
      </c>
      <c r="P6631">
        <v>1.72</v>
      </c>
      <c r="Q6631">
        <v>24480</v>
      </c>
      <c r="R6631">
        <v>3</v>
      </c>
      <c r="S6631">
        <v>127</v>
      </c>
      <c r="T6631">
        <v>0.52</v>
      </c>
      <c r="U6631">
        <v>6</v>
      </c>
      <c r="V6631">
        <v>295</v>
      </c>
      <c r="W6631">
        <v>1.21</v>
      </c>
      <c r="X6631">
        <v>0</v>
      </c>
      <c r="Y6631">
        <v>0</v>
      </c>
      <c r="Z6631">
        <v>0</v>
      </c>
      <c r="AA6631">
        <v>0</v>
      </c>
      <c r="AB6631">
        <v>0</v>
      </c>
      <c r="AC6631">
        <v>0</v>
      </c>
      <c r="AD6631">
        <v>0</v>
      </c>
      <c r="AE6631">
        <v>0</v>
      </c>
      <c r="AF6631">
        <v>0</v>
      </c>
      <c r="AG6631" t="s">
        <v>24963</v>
      </c>
      <c r="AH6631" s="21" t="str">
        <f t="shared" si="206"/>
        <v>YK20</v>
      </c>
      <c r="AI6631" s="21">
        <v>345.36</v>
      </c>
      <c r="AJ6631" s="21">
        <f t="shared" si="207"/>
        <v>98.276143790849673</v>
      </c>
      <c r="AK6631" s="21" t="s">
        <v>2063</v>
      </c>
      <c r="AL6631" t="s">
        <v>2515</v>
      </c>
      <c r="AM6631" s="26" t="s">
        <v>38</v>
      </c>
      <c r="AN6631" t="s">
        <v>2033</v>
      </c>
    </row>
    <row r="6632" spans="1:40" ht="15" hidden="1" thickTop="1" x14ac:dyDescent="0.35">
      <c r="A6632" t="s">
        <v>25000</v>
      </c>
      <c r="B6632" t="s">
        <v>24965</v>
      </c>
      <c r="C6632" t="s">
        <v>5456</v>
      </c>
      <c r="D6632" t="s">
        <v>24966</v>
      </c>
      <c r="E6632" t="s">
        <v>146</v>
      </c>
      <c r="F6632">
        <v>1</v>
      </c>
      <c r="G6632" t="s">
        <v>2524</v>
      </c>
      <c r="H6632" t="s">
        <v>2056</v>
      </c>
      <c r="I6632" t="s">
        <v>2076</v>
      </c>
      <c r="J6632" t="s">
        <v>5458</v>
      </c>
      <c r="K6632" t="s">
        <v>62</v>
      </c>
      <c r="L6632" t="s">
        <v>2058</v>
      </c>
      <c r="M6632" t="s">
        <v>5133</v>
      </c>
      <c r="N6632">
        <v>7</v>
      </c>
      <c r="O6632">
        <v>216</v>
      </c>
      <c r="P6632">
        <v>1.93</v>
      </c>
      <c r="Q6632">
        <v>11220</v>
      </c>
      <c r="R6632">
        <v>6</v>
      </c>
      <c r="S6632">
        <v>138</v>
      </c>
      <c r="T6632">
        <v>1.23</v>
      </c>
      <c r="U6632">
        <v>1</v>
      </c>
      <c r="V6632">
        <v>78</v>
      </c>
      <c r="W6632">
        <v>0.7</v>
      </c>
      <c r="X6632">
        <v>0</v>
      </c>
      <c r="Y6632">
        <v>0</v>
      </c>
      <c r="Z6632">
        <v>0</v>
      </c>
      <c r="AA6632">
        <v>0</v>
      </c>
      <c r="AB6632">
        <v>0</v>
      </c>
      <c r="AC6632">
        <v>0</v>
      </c>
      <c r="AD6632">
        <v>0</v>
      </c>
      <c r="AE6632">
        <v>0</v>
      </c>
      <c r="AF6632">
        <v>0</v>
      </c>
      <c r="AG6632" t="s">
        <v>24967</v>
      </c>
      <c r="AH6632" s="21" t="str">
        <f t="shared" si="206"/>
        <v>YM68</v>
      </c>
      <c r="AI6632" s="21">
        <v>158.4</v>
      </c>
      <c r="AJ6632" s="21">
        <f t="shared" si="207"/>
        <v>98.074866310160431</v>
      </c>
      <c r="AK6632" s="21" t="s">
        <v>2063</v>
      </c>
      <c r="AL6632" t="s">
        <v>2527</v>
      </c>
      <c r="AM6632" s="26" t="s">
        <v>38</v>
      </c>
      <c r="AN6632" t="s">
        <v>2033</v>
      </c>
    </row>
    <row r="6633" spans="1:40" ht="15" hidden="1" thickTop="1" x14ac:dyDescent="0.35">
      <c r="A6633" t="s">
        <v>25004</v>
      </c>
      <c r="B6633" t="s">
        <v>24969</v>
      </c>
      <c r="C6633" t="s">
        <v>2522</v>
      </c>
      <c r="D6633" t="s">
        <v>24970</v>
      </c>
      <c r="E6633" t="s">
        <v>61</v>
      </c>
      <c r="F6633">
        <v>2</v>
      </c>
      <c r="G6633" t="s">
        <v>2524</v>
      </c>
      <c r="H6633" t="s">
        <v>2056</v>
      </c>
      <c r="I6633" t="s">
        <v>2076</v>
      </c>
      <c r="J6633" t="s">
        <v>2525</v>
      </c>
      <c r="K6633" t="s">
        <v>62</v>
      </c>
      <c r="L6633" t="s">
        <v>2058</v>
      </c>
      <c r="M6633" t="s">
        <v>2059</v>
      </c>
      <c r="N6633">
        <v>12</v>
      </c>
      <c r="O6633">
        <v>446</v>
      </c>
      <c r="P6633">
        <v>1.82</v>
      </c>
      <c r="Q6633">
        <v>24480</v>
      </c>
      <c r="R6633">
        <v>4</v>
      </c>
      <c r="S6633">
        <v>131</v>
      </c>
      <c r="T6633">
        <v>0.54</v>
      </c>
      <c r="U6633">
        <v>8</v>
      </c>
      <c r="V6633">
        <v>315</v>
      </c>
      <c r="W6633">
        <v>1.29</v>
      </c>
      <c r="X6633">
        <v>0</v>
      </c>
      <c r="Y6633">
        <v>0</v>
      </c>
      <c r="Z6633">
        <v>0</v>
      </c>
      <c r="AA6633">
        <v>0</v>
      </c>
      <c r="AB6633">
        <v>0</v>
      </c>
      <c r="AC6633">
        <v>0</v>
      </c>
      <c r="AD6633">
        <v>0</v>
      </c>
      <c r="AE6633">
        <v>0</v>
      </c>
      <c r="AF6633">
        <v>0</v>
      </c>
      <c r="AG6633" t="s">
        <v>24971</v>
      </c>
      <c r="AH6633" s="21" t="str">
        <f t="shared" si="206"/>
        <v>YM68</v>
      </c>
      <c r="AI6633" s="21">
        <v>345.36</v>
      </c>
      <c r="AJ6633" s="21">
        <f t="shared" si="207"/>
        <v>98.178104575163403</v>
      </c>
      <c r="AK6633" s="21" t="s">
        <v>2063</v>
      </c>
      <c r="AL6633" t="s">
        <v>2527</v>
      </c>
      <c r="AM6633" s="26" t="s">
        <v>38</v>
      </c>
      <c r="AN6633" t="s">
        <v>2030</v>
      </c>
    </row>
    <row r="6634" spans="1:40" ht="15" hidden="1" thickTop="1" x14ac:dyDescent="0.35">
      <c r="A6634" t="s">
        <v>25008</v>
      </c>
      <c r="B6634" t="s">
        <v>24973</v>
      </c>
      <c r="C6634" t="s">
        <v>5396</v>
      </c>
      <c r="D6634" t="s">
        <v>24974</v>
      </c>
      <c r="E6634" t="s">
        <v>64</v>
      </c>
      <c r="F6634">
        <v>2</v>
      </c>
      <c r="G6634" t="s">
        <v>2524</v>
      </c>
      <c r="H6634" t="s">
        <v>2056</v>
      </c>
      <c r="I6634" t="s">
        <v>2076</v>
      </c>
      <c r="J6634" t="s">
        <v>3189</v>
      </c>
      <c r="K6634" t="s">
        <v>62</v>
      </c>
      <c r="L6634" t="s">
        <v>2058</v>
      </c>
      <c r="M6634" t="s">
        <v>2059</v>
      </c>
      <c r="N6634">
        <v>12</v>
      </c>
      <c r="O6634">
        <v>571</v>
      </c>
      <c r="P6634">
        <v>2.33</v>
      </c>
      <c r="Q6634">
        <v>24480</v>
      </c>
      <c r="R6634">
        <v>5</v>
      </c>
      <c r="S6634">
        <v>172</v>
      </c>
      <c r="T6634">
        <v>0.7</v>
      </c>
      <c r="U6634">
        <v>7</v>
      </c>
      <c r="V6634">
        <v>399</v>
      </c>
      <c r="W6634">
        <v>1.63</v>
      </c>
      <c r="X6634">
        <v>0</v>
      </c>
      <c r="Y6634">
        <v>0</v>
      </c>
      <c r="Z6634">
        <v>0</v>
      </c>
      <c r="AA6634">
        <v>0</v>
      </c>
      <c r="AB6634">
        <v>0</v>
      </c>
      <c r="AC6634">
        <v>0</v>
      </c>
      <c r="AD6634">
        <v>0</v>
      </c>
      <c r="AE6634">
        <v>0</v>
      </c>
      <c r="AF6634">
        <v>0</v>
      </c>
      <c r="AG6634" t="s">
        <v>24975</v>
      </c>
      <c r="AH6634" s="21" t="str">
        <f t="shared" si="206"/>
        <v>YM68</v>
      </c>
      <c r="AI6634" s="21">
        <v>345.36</v>
      </c>
      <c r="AJ6634" s="21">
        <f t="shared" si="207"/>
        <v>97.667483660130713</v>
      </c>
      <c r="AK6634" s="21" t="s">
        <v>2063</v>
      </c>
      <c r="AL6634" t="s">
        <v>2527</v>
      </c>
      <c r="AM6634" s="26" t="s">
        <v>38</v>
      </c>
      <c r="AN6634" t="s">
        <v>2032</v>
      </c>
    </row>
    <row r="6635" spans="1:40" ht="15" hidden="1" thickTop="1" x14ac:dyDescent="0.35">
      <c r="A6635" t="s">
        <v>25012</v>
      </c>
      <c r="B6635" t="s">
        <v>24977</v>
      </c>
      <c r="C6635" t="s">
        <v>5100</v>
      </c>
      <c r="D6635" t="s">
        <v>24978</v>
      </c>
      <c r="E6635" t="s">
        <v>558</v>
      </c>
      <c r="F6635">
        <v>2</v>
      </c>
      <c r="G6635" t="s">
        <v>2524</v>
      </c>
      <c r="H6635" t="s">
        <v>2056</v>
      </c>
      <c r="I6635" t="s">
        <v>2076</v>
      </c>
      <c r="J6635" t="s">
        <v>2532</v>
      </c>
      <c r="K6635" t="s">
        <v>62</v>
      </c>
      <c r="L6635" t="s">
        <v>2058</v>
      </c>
      <c r="M6635" t="s">
        <v>2059</v>
      </c>
      <c r="N6635">
        <v>10</v>
      </c>
      <c r="O6635">
        <v>196</v>
      </c>
      <c r="P6635">
        <v>0.8</v>
      </c>
      <c r="Q6635">
        <v>24480</v>
      </c>
      <c r="R6635">
        <v>3</v>
      </c>
      <c r="S6635">
        <v>29</v>
      </c>
      <c r="T6635">
        <v>0.12</v>
      </c>
      <c r="U6635">
        <v>6</v>
      </c>
      <c r="V6635">
        <v>161</v>
      </c>
      <c r="W6635">
        <v>0.66</v>
      </c>
      <c r="X6635">
        <v>1</v>
      </c>
      <c r="Y6635">
        <v>6</v>
      </c>
      <c r="Z6635">
        <v>0.02</v>
      </c>
      <c r="AA6635">
        <v>0</v>
      </c>
      <c r="AB6635">
        <v>0</v>
      </c>
      <c r="AC6635">
        <v>0</v>
      </c>
      <c r="AD6635">
        <v>0</v>
      </c>
      <c r="AE6635">
        <v>0</v>
      </c>
      <c r="AF6635">
        <v>0</v>
      </c>
      <c r="AG6635" t="s">
        <v>24979</v>
      </c>
      <c r="AH6635" s="21" t="str">
        <f t="shared" si="206"/>
        <v>YM68</v>
      </c>
      <c r="AI6635" s="21">
        <v>345.36</v>
      </c>
      <c r="AJ6635" s="21">
        <f t="shared" si="207"/>
        <v>99.199346405228752</v>
      </c>
      <c r="AK6635" s="21" t="s">
        <v>2063</v>
      </c>
      <c r="AL6635" t="s">
        <v>2527</v>
      </c>
      <c r="AM6635" s="26" t="s">
        <v>38</v>
      </c>
      <c r="AN6635" t="s">
        <v>2032</v>
      </c>
    </row>
    <row r="6636" spans="1:40" ht="15" hidden="1" thickTop="1" x14ac:dyDescent="0.35">
      <c r="A6636" t="s">
        <v>25016</v>
      </c>
      <c r="B6636" t="s">
        <v>24981</v>
      </c>
      <c r="C6636" t="s">
        <v>5177</v>
      </c>
      <c r="D6636" t="s">
        <v>24982</v>
      </c>
      <c r="E6636" t="s">
        <v>2646</v>
      </c>
      <c r="F6636">
        <v>1</v>
      </c>
      <c r="G6636" t="s">
        <v>2600</v>
      </c>
      <c r="H6636" t="s">
        <v>2577</v>
      </c>
      <c r="I6636" t="s">
        <v>2076</v>
      </c>
      <c r="J6636" t="s">
        <v>2601</v>
      </c>
      <c r="K6636" t="s">
        <v>2602</v>
      </c>
      <c r="L6636" t="s">
        <v>30320</v>
      </c>
      <c r="M6636" t="s">
        <v>5106</v>
      </c>
      <c r="N6636">
        <v>0</v>
      </c>
      <c r="O6636">
        <v>0</v>
      </c>
      <c r="P6636">
        <v>0</v>
      </c>
      <c r="Q6636">
        <v>7020</v>
      </c>
      <c r="R6636">
        <v>0</v>
      </c>
      <c r="S6636">
        <v>0</v>
      </c>
      <c r="T6636">
        <v>0</v>
      </c>
      <c r="U6636">
        <v>0</v>
      </c>
      <c r="V6636">
        <v>0</v>
      </c>
      <c r="W6636">
        <v>0</v>
      </c>
      <c r="X6636">
        <v>0</v>
      </c>
      <c r="Y6636">
        <v>0</v>
      </c>
      <c r="Z6636">
        <v>0</v>
      </c>
      <c r="AA6636">
        <v>0</v>
      </c>
      <c r="AB6636">
        <v>0</v>
      </c>
      <c r="AC6636">
        <v>0</v>
      </c>
      <c r="AD6636">
        <v>0</v>
      </c>
      <c r="AE6636">
        <v>0</v>
      </c>
      <c r="AF6636">
        <v>0</v>
      </c>
      <c r="AG6636" t="s">
        <v>24983</v>
      </c>
      <c r="AH6636" s="21" t="str">
        <f t="shared" si="206"/>
        <v>YK20</v>
      </c>
      <c r="AI6636" s="21">
        <v>129.60000000000002</v>
      </c>
      <c r="AJ6636" s="21">
        <f t="shared" si="207"/>
        <v>100</v>
      </c>
      <c r="AK6636" s="21" t="s">
        <v>2060</v>
      </c>
      <c r="AL6636" t="s">
        <v>2551</v>
      </c>
      <c r="AM6636" s="26" t="s">
        <v>38</v>
      </c>
      <c r="AN6636" t="s">
        <v>2029</v>
      </c>
    </row>
    <row r="6637" spans="1:40" ht="15" hidden="1" thickTop="1" x14ac:dyDescent="0.35">
      <c r="A6637" t="s">
        <v>25020</v>
      </c>
      <c r="B6637" t="s">
        <v>24985</v>
      </c>
      <c r="C6637" t="s">
        <v>4266</v>
      </c>
      <c r="D6637" t="s">
        <v>24986</v>
      </c>
      <c r="E6637" t="s">
        <v>558</v>
      </c>
      <c r="F6637">
        <v>2</v>
      </c>
      <c r="G6637" t="s">
        <v>2524</v>
      </c>
      <c r="H6637" t="s">
        <v>2056</v>
      </c>
      <c r="I6637" t="s">
        <v>2076</v>
      </c>
      <c r="J6637" t="s">
        <v>2539</v>
      </c>
      <c r="K6637" t="s">
        <v>62</v>
      </c>
      <c r="L6637" t="s">
        <v>2058</v>
      </c>
      <c r="M6637" t="s">
        <v>2059</v>
      </c>
      <c r="N6637">
        <v>4</v>
      </c>
      <c r="O6637">
        <v>58</v>
      </c>
      <c r="P6637">
        <v>0.24</v>
      </c>
      <c r="Q6637">
        <v>24480</v>
      </c>
      <c r="R6637">
        <v>2</v>
      </c>
      <c r="S6637">
        <v>9</v>
      </c>
      <c r="T6637">
        <v>0.04</v>
      </c>
      <c r="U6637">
        <v>2</v>
      </c>
      <c r="V6637">
        <v>49</v>
      </c>
      <c r="W6637">
        <v>0.2</v>
      </c>
      <c r="X6637">
        <v>0</v>
      </c>
      <c r="Y6637">
        <v>0</v>
      </c>
      <c r="Z6637">
        <v>0</v>
      </c>
      <c r="AA6637">
        <v>0</v>
      </c>
      <c r="AB6637">
        <v>0</v>
      </c>
      <c r="AC6637">
        <v>0</v>
      </c>
      <c r="AD6637">
        <v>0</v>
      </c>
      <c r="AE6637">
        <v>0</v>
      </c>
      <c r="AF6637">
        <v>0</v>
      </c>
      <c r="AG6637" t="s">
        <v>24987</v>
      </c>
      <c r="AH6637" s="21" t="str">
        <f t="shared" si="206"/>
        <v>YM68</v>
      </c>
      <c r="AI6637" s="21">
        <v>345.36</v>
      </c>
      <c r="AJ6637" s="21">
        <f t="shared" si="207"/>
        <v>99.763071895424844</v>
      </c>
      <c r="AK6637" s="21" t="s">
        <v>2060</v>
      </c>
      <c r="AL6637" t="s">
        <v>2527</v>
      </c>
      <c r="AM6637" s="26" t="s">
        <v>38</v>
      </c>
      <c r="AN6637" t="s">
        <v>2032</v>
      </c>
    </row>
    <row r="6638" spans="1:40" ht="15" hidden="1" thickTop="1" x14ac:dyDescent="0.35">
      <c r="A6638" t="s">
        <v>25024</v>
      </c>
      <c r="B6638" t="s">
        <v>24989</v>
      </c>
      <c r="C6638" t="s">
        <v>4266</v>
      </c>
      <c r="D6638" t="s">
        <v>24990</v>
      </c>
      <c r="E6638" t="s">
        <v>558</v>
      </c>
      <c r="F6638">
        <v>2</v>
      </c>
      <c r="G6638" t="s">
        <v>2524</v>
      </c>
      <c r="H6638" t="s">
        <v>2056</v>
      </c>
      <c r="I6638" t="s">
        <v>2076</v>
      </c>
      <c r="J6638" t="s">
        <v>2539</v>
      </c>
      <c r="K6638" t="s">
        <v>62</v>
      </c>
      <c r="L6638" t="s">
        <v>2058</v>
      </c>
      <c r="M6638" t="s">
        <v>2059</v>
      </c>
      <c r="N6638">
        <v>1</v>
      </c>
      <c r="O6638">
        <v>20</v>
      </c>
      <c r="P6638">
        <v>0.08</v>
      </c>
      <c r="Q6638">
        <v>24480</v>
      </c>
      <c r="R6638">
        <v>0</v>
      </c>
      <c r="S6638">
        <v>0</v>
      </c>
      <c r="T6638">
        <v>0</v>
      </c>
      <c r="U6638">
        <v>1</v>
      </c>
      <c r="V6638">
        <v>20</v>
      </c>
      <c r="W6638">
        <v>0.08</v>
      </c>
      <c r="X6638">
        <v>0</v>
      </c>
      <c r="Y6638">
        <v>0</v>
      </c>
      <c r="Z6638">
        <v>0</v>
      </c>
      <c r="AA6638">
        <v>0</v>
      </c>
      <c r="AB6638">
        <v>0</v>
      </c>
      <c r="AC6638">
        <v>0</v>
      </c>
      <c r="AD6638">
        <v>0</v>
      </c>
      <c r="AE6638">
        <v>0</v>
      </c>
      <c r="AF6638">
        <v>0</v>
      </c>
      <c r="AG6638" t="s">
        <v>24991</v>
      </c>
      <c r="AH6638" s="21" t="str">
        <f t="shared" si="206"/>
        <v>YM68</v>
      </c>
      <c r="AI6638" s="21">
        <v>345.36</v>
      </c>
      <c r="AJ6638" s="21">
        <f t="shared" si="207"/>
        <v>99.91830065359477</v>
      </c>
      <c r="AK6638" s="21" t="s">
        <v>2060</v>
      </c>
      <c r="AL6638" t="s">
        <v>2527</v>
      </c>
      <c r="AM6638" s="26" t="s">
        <v>38</v>
      </c>
      <c r="AN6638" t="s">
        <v>2030</v>
      </c>
    </row>
    <row r="6639" spans="1:40" ht="15" hidden="1" thickTop="1" x14ac:dyDescent="0.35">
      <c r="A6639" t="s">
        <v>25028</v>
      </c>
      <c r="B6639" t="s">
        <v>24993</v>
      </c>
      <c r="C6639" t="s">
        <v>4266</v>
      </c>
      <c r="D6639" t="s">
        <v>24994</v>
      </c>
      <c r="E6639" t="s">
        <v>558</v>
      </c>
      <c r="F6639">
        <v>2</v>
      </c>
      <c r="G6639" t="s">
        <v>2524</v>
      </c>
      <c r="H6639" t="s">
        <v>2056</v>
      </c>
      <c r="I6639" t="s">
        <v>2076</v>
      </c>
      <c r="J6639" t="s">
        <v>2539</v>
      </c>
      <c r="K6639" t="s">
        <v>62</v>
      </c>
      <c r="L6639" t="s">
        <v>2058</v>
      </c>
      <c r="M6639" t="s">
        <v>2059</v>
      </c>
      <c r="N6639">
        <v>9</v>
      </c>
      <c r="O6639">
        <v>418</v>
      </c>
      <c r="P6639">
        <v>1.71</v>
      </c>
      <c r="Q6639">
        <v>24480</v>
      </c>
      <c r="R6639">
        <v>4</v>
      </c>
      <c r="S6639">
        <v>92</v>
      </c>
      <c r="T6639">
        <v>0.38</v>
      </c>
      <c r="U6639">
        <v>4</v>
      </c>
      <c r="V6639">
        <v>268</v>
      </c>
      <c r="W6639">
        <v>1.0900000000000001</v>
      </c>
      <c r="X6639">
        <v>0</v>
      </c>
      <c r="Y6639">
        <v>0</v>
      </c>
      <c r="Z6639">
        <v>0</v>
      </c>
      <c r="AA6639">
        <v>1</v>
      </c>
      <c r="AB6639">
        <v>58</v>
      </c>
      <c r="AC6639">
        <v>0.24</v>
      </c>
      <c r="AD6639">
        <v>0</v>
      </c>
      <c r="AE6639">
        <v>0</v>
      </c>
      <c r="AF6639">
        <v>0</v>
      </c>
      <c r="AG6639" t="s">
        <v>24995</v>
      </c>
      <c r="AH6639" s="21" t="str">
        <f t="shared" si="206"/>
        <v>YM68</v>
      </c>
      <c r="AI6639" s="21">
        <v>345.36</v>
      </c>
      <c r="AJ6639" s="21">
        <f t="shared" si="207"/>
        <v>98.292483660130713</v>
      </c>
      <c r="AK6639" s="21" t="s">
        <v>2063</v>
      </c>
      <c r="AL6639" t="s">
        <v>2527</v>
      </c>
      <c r="AM6639" s="26" t="s">
        <v>38</v>
      </c>
      <c r="AN6639" t="s">
        <v>2030</v>
      </c>
    </row>
    <row r="6640" spans="1:40" ht="15" hidden="1" thickTop="1" x14ac:dyDescent="0.35">
      <c r="A6640" t="s">
        <v>25032</v>
      </c>
      <c r="B6640" t="s">
        <v>24997</v>
      </c>
      <c r="C6640" t="s">
        <v>3444</v>
      </c>
      <c r="D6640" t="s">
        <v>24998</v>
      </c>
      <c r="E6640" t="s">
        <v>558</v>
      </c>
      <c r="F6640">
        <v>1</v>
      </c>
      <c r="G6640" t="s">
        <v>2524</v>
      </c>
      <c r="H6640" t="s">
        <v>2056</v>
      </c>
      <c r="I6640" t="s">
        <v>2076</v>
      </c>
      <c r="J6640" t="s">
        <v>2556</v>
      </c>
      <c r="K6640" t="s">
        <v>62</v>
      </c>
      <c r="L6640" t="s">
        <v>2058</v>
      </c>
      <c r="M6640" t="s">
        <v>2059</v>
      </c>
      <c r="N6640">
        <v>3</v>
      </c>
      <c r="O6640">
        <v>41</v>
      </c>
      <c r="P6640">
        <v>0.17</v>
      </c>
      <c r="Q6640">
        <v>24480</v>
      </c>
      <c r="R6640">
        <v>2</v>
      </c>
      <c r="S6640">
        <v>12</v>
      </c>
      <c r="T6640">
        <v>0.05</v>
      </c>
      <c r="U6640">
        <v>1</v>
      </c>
      <c r="V6640">
        <v>29</v>
      </c>
      <c r="W6640">
        <v>0.12</v>
      </c>
      <c r="X6640">
        <v>0</v>
      </c>
      <c r="Y6640">
        <v>0</v>
      </c>
      <c r="Z6640">
        <v>0</v>
      </c>
      <c r="AA6640">
        <v>0</v>
      </c>
      <c r="AB6640">
        <v>0</v>
      </c>
      <c r="AC6640">
        <v>0</v>
      </c>
      <c r="AD6640">
        <v>0</v>
      </c>
      <c r="AE6640">
        <v>0</v>
      </c>
      <c r="AF6640">
        <v>0</v>
      </c>
      <c r="AG6640" t="s">
        <v>24999</v>
      </c>
      <c r="AH6640" s="21" t="str">
        <f t="shared" si="206"/>
        <v>YM68</v>
      </c>
      <c r="AI6640" s="21">
        <v>345.36</v>
      </c>
      <c r="AJ6640" s="21">
        <f t="shared" si="207"/>
        <v>99.832516339869287</v>
      </c>
      <c r="AK6640" s="21" t="s">
        <v>2060</v>
      </c>
      <c r="AL6640" t="s">
        <v>2527</v>
      </c>
      <c r="AM6640" s="26" t="s">
        <v>38</v>
      </c>
      <c r="AN6640" t="s">
        <v>2032</v>
      </c>
    </row>
    <row r="6641" spans="1:40" ht="15" hidden="1" thickTop="1" x14ac:dyDescent="0.35">
      <c r="A6641" t="s">
        <v>25036</v>
      </c>
      <c r="B6641" t="s">
        <v>25001</v>
      </c>
      <c r="C6641" t="s">
        <v>2554</v>
      </c>
      <c r="D6641" t="s">
        <v>25002</v>
      </c>
      <c r="E6641" t="s">
        <v>79</v>
      </c>
      <c r="F6641">
        <v>1</v>
      </c>
      <c r="G6641" t="s">
        <v>2524</v>
      </c>
      <c r="H6641" t="s">
        <v>2056</v>
      </c>
      <c r="I6641" t="s">
        <v>2076</v>
      </c>
      <c r="J6641" t="s">
        <v>2532</v>
      </c>
      <c r="K6641" t="s">
        <v>62</v>
      </c>
      <c r="L6641" t="s">
        <v>2058</v>
      </c>
      <c r="M6641" t="s">
        <v>2059</v>
      </c>
      <c r="N6641">
        <v>4</v>
      </c>
      <c r="O6641">
        <v>225</v>
      </c>
      <c r="P6641">
        <v>0.92</v>
      </c>
      <c r="Q6641">
        <v>24480</v>
      </c>
      <c r="R6641">
        <v>2</v>
      </c>
      <c r="S6641">
        <v>139</v>
      </c>
      <c r="T6641">
        <v>0.56999999999999995</v>
      </c>
      <c r="U6641">
        <v>2</v>
      </c>
      <c r="V6641">
        <v>86</v>
      </c>
      <c r="W6641">
        <v>0.35</v>
      </c>
      <c r="X6641">
        <v>0</v>
      </c>
      <c r="Y6641">
        <v>0</v>
      </c>
      <c r="Z6641">
        <v>0</v>
      </c>
      <c r="AA6641">
        <v>0</v>
      </c>
      <c r="AB6641">
        <v>0</v>
      </c>
      <c r="AC6641">
        <v>0</v>
      </c>
      <c r="AD6641">
        <v>0</v>
      </c>
      <c r="AE6641">
        <v>0</v>
      </c>
      <c r="AF6641">
        <v>0</v>
      </c>
      <c r="AG6641" t="s">
        <v>25003</v>
      </c>
      <c r="AH6641" s="21" t="str">
        <f t="shared" si="206"/>
        <v>YM68</v>
      </c>
      <c r="AI6641" s="21">
        <v>345.36</v>
      </c>
      <c r="AJ6641" s="21">
        <f t="shared" si="207"/>
        <v>99.080882352941174</v>
      </c>
      <c r="AK6641" s="21" t="s">
        <v>2063</v>
      </c>
      <c r="AL6641" t="s">
        <v>2527</v>
      </c>
      <c r="AM6641" s="26" t="s">
        <v>38</v>
      </c>
      <c r="AN6641" t="s">
        <v>2031</v>
      </c>
    </row>
    <row r="6642" spans="1:40" ht="15" hidden="1" thickTop="1" x14ac:dyDescent="0.35">
      <c r="A6642" t="s">
        <v>25040</v>
      </c>
      <c r="B6642" t="s">
        <v>25005</v>
      </c>
      <c r="C6642" t="s">
        <v>3954</v>
      </c>
      <c r="D6642" t="s">
        <v>25006</v>
      </c>
      <c r="E6642" t="s">
        <v>561</v>
      </c>
      <c r="F6642">
        <v>1</v>
      </c>
      <c r="G6642" t="s">
        <v>2524</v>
      </c>
      <c r="H6642" t="s">
        <v>2056</v>
      </c>
      <c r="I6642" t="s">
        <v>2076</v>
      </c>
      <c r="J6642" t="s">
        <v>3956</v>
      </c>
      <c r="K6642" t="s">
        <v>62</v>
      </c>
      <c r="L6642" t="s">
        <v>2058</v>
      </c>
      <c r="M6642" t="s">
        <v>2310</v>
      </c>
      <c r="N6642">
        <v>2</v>
      </c>
      <c r="O6642">
        <v>90</v>
      </c>
      <c r="P6642">
        <v>0.55000000000000004</v>
      </c>
      <c r="Q6642">
        <v>16320</v>
      </c>
      <c r="R6642">
        <v>2</v>
      </c>
      <c r="S6642">
        <v>90</v>
      </c>
      <c r="T6642">
        <v>0.55000000000000004</v>
      </c>
      <c r="U6642">
        <v>0</v>
      </c>
      <c r="V6642">
        <v>0</v>
      </c>
      <c r="W6642">
        <v>0</v>
      </c>
      <c r="X6642">
        <v>0</v>
      </c>
      <c r="Y6642">
        <v>0</v>
      </c>
      <c r="Z6642">
        <v>0</v>
      </c>
      <c r="AA6642">
        <v>0</v>
      </c>
      <c r="AB6642">
        <v>0</v>
      </c>
      <c r="AC6642">
        <v>0</v>
      </c>
      <c r="AD6642">
        <v>0</v>
      </c>
      <c r="AE6642">
        <v>0</v>
      </c>
      <c r="AF6642">
        <v>0</v>
      </c>
      <c r="AG6642" t="s">
        <v>25007</v>
      </c>
      <c r="AH6642" s="21" t="str">
        <f t="shared" si="206"/>
        <v>YM68</v>
      </c>
      <c r="AI6642" s="21">
        <v>230.39999999999998</v>
      </c>
      <c r="AJ6642" s="21">
        <f t="shared" si="207"/>
        <v>99.44852941176471</v>
      </c>
      <c r="AK6642" s="21" t="s">
        <v>2060</v>
      </c>
      <c r="AL6642" t="s">
        <v>2527</v>
      </c>
      <c r="AM6642" s="26" t="s">
        <v>38</v>
      </c>
      <c r="AN6642" t="s">
        <v>2030</v>
      </c>
    </row>
    <row r="6643" spans="1:40" ht="15" hidden="1" thickTop="1" x14ac:dyDescent="0.35">
      <c r="A6643" t="s">
        <v>25044</v>
      </c>
      <c r="B6643" t="s">
        <v>25009</v>
      </c>
      <c r="C6643" t="s">
        <v>4992</v>
      </c>
      <c r="D6643" t="s">
        <v>25010</v>
      </c>
      <c r="E6643" t="s">
        <v>2575</v>
      </c>
      <c r="F6643">
        <v>1</v>
      </c>
      <c r="G6643" t="s">
        <v>2576</v>
      </c>
      <c r="H6643" t="s">
        <v>2577</v>
      </c>
      <c r="I6643" t="s">
        <v>2076</v>
      </c>
      <c r="J6643" t="s">
        <v>2858</v>
      </c>
      <c r="K6643" t="s">
        <v>2742</v>
      </c>
      <c r="L6643" t="s">
        <v>2058</v>
      </c>
      <c r="M6643" t="s">
        <v>2059</v>
      </c>
      <c r="N6643">
        <v>4</v>
      </c>
      <c r="O6643">
        <v>151</v>
      </c>
      <c r="P6643">
        <v>0.62</v>
      </c>
      <c r="Q6643">
        <v>24480</v>
      </c>
      <c r="R6643">
        <v>1</v>
      </c>
      <c r="S6643">
        <v>22</v>
      </c>
      <c r="T6643">
        <v>0.09</v>
      </c>
      <c r="U6643">
        <v>3</v>
      </c>
      <c r="V6643">
        <v>129</v>
      </c>
      <c r="W6643">
        <v>0.53</v>
      </c>
      <c r="X6643">
        <v>0</v>
      </c>
      <c r="Y6643">
        <v>0</v>
      </c>
      <c r="Z6643">
        <v>0</v>
      </c>
      <c r="AA6643">
        <v>0</v>
      </c>
      <c r="AB6643">
        <v>0</v>
      </c>
      <c r="AC6643">
        <v>0</v>
      </c>
      <c r="AD6643">
        <v>0</v>
      </c>
      <c r="AE6643">
        <v>0</v>
      </c>
      <c r="AF6643">
        <v>0</v>
      </c>
      <c r="AG6643" t="s">
        <v>25011</v>
      </c>
      <c r="AH6643" s="21" t="str">
        <f t="shared" si="206"/>
        <v>YK20</v>
      </c>
      <c r="AI6643" s="21">
        <v>345.36</v>
      </c>
      <c r="AJ6643" s="21">
        <f t="shared" si="207"/>
        <v>99.38316993464052</v>
      </c>
      <c r="AK6643" s="21" t="s">
        <v>2060</v>
      </c>
      <c r="AL6643" t="s">
        <v>2551</v>
      </c>
      <c r="AM6643" s="26" t="s">
        <v>38</v>
      </c>
      <c r="AN6643" t="s">
        <v>2031</v>
      </c>
    </row>
    <row r="6644" spans="1:40" ht="15" hidden="1" thickTop="1" x14ac:dyDescent="0.35">
      <c r="A6644" t="s">
        <v>2368</v>
      </c>
      <c r="B6644" t="s">
        <v>25013</v>
      </c>
      <c r="C6644" t="s">
        <v>3954</v>
      </c>
      <c r="D6644" t="s">
        <v>25014</v>
      </c>
      <c r="E6644" t="s">
        <v>561</v>
      </c>
      <c r="F6644">
        <v>1</v>
      </c>
      <c r="G6644" t="s">
        <v>2524</v>
      </c>
      <c r="H6644" t="s">
        <v>2056</v>
      </c>
      <c r="I6644" t="s">
        <v>2076</v>
      </c>
      <c r="J6644" t="s">
        <v>3956</v>
      </c>
      <c r="K6644" t="s">
        <v>62</v>
      </c>
      <c r="L6644" t="s">
        <v>2058</v>
      </c>
      <c r="M6644" t="s">
        <v>2310</v>
      </c>
      <c r="N6644">
        <v>6</v>
      </c>
      <c r="O6644">
        <v>231</v>
      </c>
      <c r="P6644">
        <v>1.42</v>
      </c>
      <c r="Q6644">
        <v>16320</v>
      </c>
      <c r="R6644">
        <v>1</v>
      </c>
      <c r="S6644">
        <v>2</v>
      </c>
      <c r="T6644">
        <v>0.01</v>
      </c>
      <c r="U6644">
        <v>5</v>
      </c>
      <c r="V6644">
        <v>229</v>
      </c>
      <c r="W6644">
        <v>1.4</v>
      </c>
      <c r="X6644">
        <v>0</v>
      </c>
      <c r="Y6644">
        <v>0</v>
      </c>
      <c r="Z6644">
        <v>0</v>
      </c>
      <c r="AA6644">
        <v>0</v>
      </c>
      <c r="AB6644">
        <v>0</v>
      </c>
      <c r="AC6644">
        <v>0</v>
      </c>
      <c r="AD6644">
        <v>0</v>
      </c>
      <c r="AE6644">
        <v>0</v>
      </c>
      <c r="AF6644">
        <v>0</v>
      </c>
      <c r="AG6644" t="s">
        <v>25015</v>
      </c>
      <c r="AH6644" s="21" t="str">
        <f t="shared" si="206"/>
        <v>YM68</v>
      </c>
      <c r="AI6644" s="21">
        <v>230.39999999999998</v>
      </c>
      <c r="AJ6644" s="21">
        <f t="shared" si="207"/>
        <v>98.584558823529406</v>
      </c>
      <c r="AK6644" s="21" t="s">
        <v>2063</v>
      </c>
      <c r="AL6644" t="s">
        <v>2527</v>
      </c>
      <c r="AM6644" s="26" t="s">
        <v>38</v>
      </c>
      <c r="AN6644" t="s">
        <v>2030</v>
      </c>
    </row>
    <row r="6645" spans="1:40" ht="15" hidden="1" thickTop="1" x14ac:dyDescent="0.35">
      <c r="A6645" t="s">
        <v>2371</v>
      </c>
      <c r="B6645" t="s">
        <v>25017</v>
      </c>
      <c r="C6645" t="s">
        <v>3954</v>
      </c>
      <c r="D6645" t="s">
        <v>25018</v>
      </c>
      <c r="E6645" t="s">
        <v>561</v>
      </c>
      <c r="F6645">
        <v>1</v>
      </c>
      <c r="G6645" t="s">
        <v>2524</v>
      </c>
      <c r="H6645" t="s">
        <v>2056</v>
      </c>
      <c r="I6645" t="s">
        <v>2076</v>
      </c>
      <c r="J6645" t="s">
        <v>3956</v>
      </c>
      <c r="K6645" t="s">
        <v>62</v>
      </c>
      <c r="L6645" t="s">
        <v>2058</v>
      </c>
      <c r="M6645" t="s">
        <v>2310</v>
      </c>
      <c r="N6645">
        <v>4</v>
      </c>
      <c r="O6645">
        <v>101</v>
      </c>
      <c r="P6645">
        <v>0.62</v>
      </c>
      <c r="Q6645">
        <v>16320</v>
      </c>
      <c r="R6645">
        <v>2</v>
      </c>
      <c r="S6645">
        <v>65</v>
      </c>
      <c r="T6645">
        <v>0.4</v>
      </c>
      <c r="U6645">
        <v>2</v>
      </c>
      <c r="V6645">
        <v>36</v>
      </c>
      <c r="W6645">
        <v>0.22</v>
      </c>
      <c r="X6645">
        <v>0</v>
      </c>
      <c r="Y6645">
        <v>0</v>
      </c>
      <c r="Z6645">
        <v>0</v>
      </c>
      <c r="AA6645">
        <v>0</v>
      </c>
      <c r="AB6645">
        <v>0</v>
      </c>
      <c r="AC6645">
        <v>0</v>
      </c>
      <c r="AD6645">
        <v>0</v>
      </c>
      <c r="AE6645">
        <v>0</v>
      </c>
      <c r="AF6645">
        <v>0</v>
      </c>
      <c r="AG6645" t="s">
        <v>25019</v>
      </c>
      <c r="AH6645" s="21" t="str">
        <f t="shared" si="206"/>
        <v>YM68</v>
      </c>
      <c r="AI6645" s="21">
        <v>230.39999999999998</v>
      </c>
      <c r="AJ6645" s="21">
        <f t="shared" si="207"/>
        <v>99.381127450980387</v>
      </c>
      <c r="AK6645" s="21" t="s">
        <v>2060</v>
      </c>
      <c r="AL6645" t="s">
        <v>2527</v>
      </c>
      <c r="AM6645" s="26" t="s">
        <v>38</v>
      </c>
      <c r="AN6645" t="s">
        <v>2030</v>
      </c>
    </row>
    <row r="6646" spans="1:40" ht="15" hidden="1" thickTop="1" x14ac:dyDescent="0.35">
      <c r="A6646" t="s">
        <v>25048</v>
      </c>
      <c r="B6646" t="s">
        <v>25021</v>
      </c>
      <c r="C6646" t="s">
        <v>3771</v>
      </c>
      <c r="D6646" t="s">
        <v>25022</v>
      </c>
      <c r="E6646" t="s">
        <v>2508</v>
      </c>
      <c r="F6646">
        <v>1</v>
      </c>
      <c r="G6646" t="s">
        <v>2509</v>
      </c>
      <c r="H6646" t="s">
        <v>2510</v>
      </c>
      <c r="I6646" t="s">
        <v>2076</v>
      </c>
      <c r="J6646" t="s">
        <v>3773</v>
      </c>
      <c r="K6646" t="s">
        <v>2513</v>
      </c>
      <c r="L6646" t="s">
        <v>2058</v>
      </c>
      <c r="M6646" t="s">
        <v>2059</v>
      </c>
      <c r="N6646">
        <v>10</v>
      </c>
      <c r="O6646">
        <v>363</v>
      </c>
      <c r="P6646">
        <v>1.48</v>
      </c>
      <c r="Q6646">
        <v>24480</v>
      </c>
      <c r="R6646">
        <v>5</v>
      </c>
      <c r="S6646">
        <v>173</v>
      </c>
      <c r="T6646">
        <v>0.71</v>
      </c>
      <c r="U6646">
        <v>5</v>
      </c>
      <c r="V6646">
        <v>190</v>
      </c>
      <c r="W6646">
        <v>0.78</v>
      </c>
      <c r="X6646">
        <v>0</v>
      </c>
      <c r="Y6646">
        <v>0</v>
      </c>
      <c r="Z6646">
        <v>0</v>
      </c>
      <c r="AA6646">
        <v>0</v>
      </c>
      <c r="AB6646">
        <v>0</v>
      </c>
      <c r="AC6646">
        <v>0</v>
      </c>
      <c r="AD6646">
        <v>0</v>
      </c>
      <c r="AE6646">
        <v>0</v>
      </c>
      <c r="AF6646">
        <v>0</v>
      </c>
      <c r="AG6646" t="s">
        <v>25023</v>
      </c>
      <c r="AH6646" s="21" t="str">
        <f t="shared" si="206"/>
        <v>YM68</v>
      </c>
      <c r="AI6646" s="21">
        <v>345.36</v>
      </c>
      <c r="AJ6646" s="21">
        <f t="shared" si="207"/>
        <v>98.517156862745097</v>
      </c>
      <c r="AK6646" s="21" t="s">
        <v>2063</v>
      </c>
      <c r="AL6646" t="s">
        <v>2515</v>
      </c>
      <c r="AM6646" s="26" t="s">
        <v>38</v>
      </c>
      <c r="AN6646" t="s">
        <v>2032</v>
      </c>
    </row>
    <row r="6647" spans="1:40" ht="15" hidden="1" thickTop="1" x14ac:dyDescent="0.35">
      <c r="A6647" t="s">
        <v>25052</v>
      </c>
      <c r="B6647" t="s">
        <v>25025</v>
      </c>
      <c r="C6647" t="s">
        <v>6457</v>
      </c>
      <c r="D6647" t="s">
        <v>25026</v>
      </c>
      <c r="E6647" t="s">
        <v>2705</v>
      </c>
      <c r="F6647">
        <v>1</v>
      </c>
      <c r="G6647" t="s">
        <v>2593</v>
      </c>
      <c r="H6647" t="s">
        <v>2056</v>
      </c>
      <c r="I6647" t="s">
        <v>2076</v>
      </c>
      <c r="J6647" t="s">
        <v>2594</v>
      </c>
      <c r="K6647" t="s">
        <v>65</v>
      </c>
      <c r="L6647" t="s">
        <v>2058</v>
      </c>
      <c r="M6647" t="s">
        <v>2170</v>
      </c>
      <c r="N6647">
        <v>0</v>
      </c>
      <c r="O6647">
        <v>0</v>
      </c>
      <c r="P6647">
        <v>0</v>
      </c>
      <c r="Q6647">
        <v>15300</v>
      </c>
      <c r="R6647">
        <v>0</v>
      </c>
      <c r="S6647">
        <v>0</v>
      </c>
      <c r="T6647">
        <v>0</v>
      </c>
      <c r="U6647">
        <v>0</v>
      </c>
      <c r="V6647">
        <v>0</v>
      </c>
      <c r="W6647">
        <v>0</v>
      </c>
      <c r="X6647">
        <v>0</v>
      </c>
      <c r="Y6647">
        <v>0</v>
      </c>
      <c r="Z6647">
        <v>0</v>
      </c>
      <c r="AA6647">
        <v>0</v>
      </c>
      <c r="AB6647">
        <v>0</v>
      </c>
      <c r="AC6647">
        <v>0</v>
      </c>
      <c r="AD6647">
        <v>0</v>
      </c>
      <c r="AE6647">
        <v>0</v>
      </c>
      <c r="AF6647">
        <v>0</v>
      </c>
      <c r="AG6647" t="s">
        <v>25027</v>
      </c>
      <c r="AH6647" s="21" t="str">
        <f t="shared" si="206"/>
        <v>YM68</v>
      </c>
      <c r="AI6647" s="21">
        <v>216</v>
      </c>
      <c r="AJ6647" s="21">
        <f t="shared" si="207"/>
        <v>100</v>
      </c>
      <c r="AK6647" s="21" t="s">
        <v>2060</v>
      </c>
      <c r="AL6647" t="s">
        <v>2527</v>
      </c>
      <c r="AM6647" s="26" t="s">
        <v>38</v>
      </c>
      <c r="AN6647" t="s">
        <v>2030</v>
      </c>
    </row>
    <row r="6648" spans="1:40" ht="15" hidden="1" thickTop="1" x14ac:dyDescent="0.35">
      <c r="A6648" t="s">
        <v>25056</v>
      </c>
      <c r="B6648" t="s">
        <v>25029</v>
      </c>
      <c r="C6648" t="s">
        <v>2897</v>
      </c>
      <c r="D6648" t="s">
        <v>25030</v>
      </c>
      <c r="E6648" t="s">
        <v>2938</v>
      </c>
      <c r="F6648">
        <v>1</v>
      </c>
      <c r="G6648" t="s">
        <v>2593</v>
      </c>
      <c r="H6648" t="s">
        <v>2056</v>
      </c>
      <c r="I6648" t="s">
        <v>2076</v>
      </c>
      <c r="J6648" t="s">
        <v>2594</v>
      </c>
      <c r="K6648" t="s">
        <v>65</v>
      </c>
      <c r="L6648" t="s">
        <v>2058</v>
      </c>
      <c r="M6648" t="s">
        <v>2170</v>
      </c>
      <c r="N6648">
        <v>3</v>
      </c>
      <c r="O6648">
        <v>142</v>
      </c>
      <c r="P6648">
        <v>0.93</v>
      </c>
      <c r="Q6648">
        <v>15300</v>
      </c>
      <c r="R6648">
        <v>2</v>
      </c>
      <c r="S6648">
        <v>93</v>
      </c>
      <c r="T6648">
        <v>0.61</v>
      </c>
      <c r="U6648">
        <v>0</v>
      </c>
      <c r="V6648">
        <v>0</v>
      </c>
      <c r="W6648">
        <v>0</v>
      </c>
      <c r="X6648">
        <v>0</v>
      </c>
      <c r="Y6648">
        <v>0</v>
      </c>
      <c r="Z6648">
        <v>0</v>
      </c>
      <c r="AA6648">
        <v>1</v>
      </c>
      <c r="AB6648">
        <v>49</v>
      </c>
      <c r="AC6648">
        <v>0.32</v>
      </c>
      <c r="AD6648">
        <v>0</v>
      </c>
      <c r="AE6648">
        <v>0</v>
      </c>
      <c r="AF6648">
        <v>0</v>
      </c>
      <c r="AG6648" t="s">
        <v>25031</v>
      </c>
      <c r="AH6648" s="21" t="str">
        <f t="shared" si="206"/>
        <v>YM68</v>
      </c>
      <c r="AI6648" s="21">
        <v>216</v>
      </c>
      <c r="AJ6648" s="21">
        <f t="shared" si="207"/>
        <v>99.071895424836597</v>
      </c>
      <c r="AK6648" s="21" t="s">
        <v>2063</v>
      </c>
      <c r="AL6648" t="s">
        <v>2527</v>
      </c>
      <c r="AM6648" s="26" t="s">
        <v>38</v>
      </c>
      <c r="AN6648" t="s">
        <v>2030</v>
      </c>
    </row>
    <row r="6649" spans="1:40" ht="15" hidden="1" thickTop="1" x14ac:dyDescent="0.35">
      <c r="A6649" t="s">
        <v>25060</v>
      </c>
      <c r="B6649" t="s">
        <v>25033</v>
      </c>
      <c r="C6649" t="s">
        <v>5365</v>
      </c>
      <c r="D6649" t="s">
        <v>25034</v>
      </c>
      <c r="E6649" t="s">
        <v>3704</v>
      </c>
      <c r="F6649">
        <v>1</v>
      </c>
      <c r="G6649" t="s">
        <v>2619</v>
      </c>
      <c r="H6649" t="s">
        <v>2620</v>
      </c>
      <c r="I6649" t="s">
        <v>2076</v>
      </c>
      <c r="J6649" t="s">
        <v>3705</v>
      </c>
      <c r="K6649" t="s">
        <v>2655</v>
      </c>
      <c r="L6649" t="s">
        <v>2058</v>
      </c>
      <c r="M6649" t="s">
        <v>2059</v>
      </c>
      <c r="N6649">
        <v>4</v>
      </c>
      <c r="O6649">
        <v>194</v>
      </c>
      <c r="P6649">
        <v>0.79</v>
      </c>
      <c r="Q6649">
        <v>24480</v>
      </c>
      <c r="R6649">
        <v>1</v>
      </c>
      <c r="S6649">
        <v>52</v>
      </c>
      <c r="T6649">
        <v>0.21</v>
      </c>
      <c r="U6649">
        <v>3</v>
      </c>
      <c r="V6649">
        <v>142</v>
      </c>
      <c r="W6649">
        <v>0.57999999999999996</v>
      </c>
      <c r="X6649">
        <v>0</v>
      </c>
      <c r="Y6649">
        <v>0</v>
      </c>
      <c r="Z6649">
        <v>0</v>
      </c>
      <c r="AA6649">
        <v>0</v>
      </c>
      <c r="AB6649">
        <v>0</v>
      </c>
      <c r="AC6649">
        <v>0</v>
      </c>
      <c r="AD6649">
        <v>0</v>
      </c>
      <c r="AE6649">
        <v>0</v>
      </c>
      <c r="AF6649">
        <v>0</v>
      </c>
      <c r="AG6649" t="s">
        <v>25035</v>
      </c>
      <c r="AH6649" s="21" t="str">
        <f t="shared" si="206"/>
        <v>YR25</v>
      </c>
      <c r="AI6649" s="21">
        <v>345.36</v>
      </c>
      <c r="AJ6649" s="21">
        <f t="shared" si="207"/>
        <v>99.207516339869287</v>
      </c>
      <c r="AK6649" s="21" t="s">
        <v>2060</v>
      </c>
      <c r="AL6649" t="s">
        <v>2984</v>
      </c>
      <c r="AM6649" s="26" t="s">
        <v>38</v>
      </c>
      <c r="AN6649" t="s">
        <v>2032</v>
      </c>
    </row>
    <row r="6650" spans="1:40" ht="15" hidden="1" thickTop="1" x14ac:dyDescent="0.35">
      <c r="A6650" t="s">
        <v>25064</v>
      </c>
      <c r="B6650" t="s">
        <v>25037</v>
      </c>
      <c r="C6650" t="s">
        <v>2554</v>
      </c>
      <c r="D6650" t="s">
        <v>25038</v>
      </c>
      <c r="E6650" t="s">
        <v>558</v>
      </c>
      <c r="F6650">
        <v>1</v>
      </c>
      <c r="G6650" t="s">
        <v>2524</v>
      </c>
      <c r="H6650" t="s">
        <v>2056</v>
      </c>
      <c r="I6650" t="s">
        <v>2076</v>
      </c>
      <c r="J6650" t="s">
        <v>2532</v>
      </c>
      <c r="K6650" t="s">
        <v>62</v>
      </c>
      <c r="L6650" t="s">
        <v>2058</v>
      </c>
      <c r="M6650" t="s">
        <v>2170</v>
      </c>
      <c r="N6650">
        <v>3</v>
      </c>
      <c r="O6650">
        <v>124</v>
      </c>
      <c r="P6650">
        <v>0.81</v>
      </c>
      <c r="Q6650">
        <v>15300</v>
      </c>
      <c r="R6650">
        <v>0</v>
      </c>
      <c r="S6650">
        <v>0</v>
      </c>
      <c r="T6650">
        <v>0</v>
      </c>
      <c r="U6650">
        <v>2</v>
      </c>
      <c r="V6650">
        <v>43</v>
      </c>
      <c r="W6650">
        <v>0.28000000000000003</v>
      </c>
      <c r="X6650">
        <v>1</v>
      </c>
      <c r="Y6650">
        <v>81</v>
      </c>
      <c r="Z6650">
        <v>0.53</v>
      </c>
      <c r="AA6650">
        <v>0</v>
      </c>
      <c r="AB6650">
        <v>0</v>
      </c>
      <c r="AC6650">
        <v>0</v>
      </c>
      <c r="AD6650">
        <v>0</v>
      </c>
      <c r="AE6650">
        <v>0</v>
      </c>
      <c r="AF6650">
        <v>0</v>
      </c>
      <c r="AG6650" t="s">
        <v>25039</v>
      </c>
      <c r="AH6650" s="21" t="str">
        <f t="shared" si="206"/>
        <v>YR25</v>
      </c>
      <c r="AI6650" s="21">
        <v>216</v>
      </c>
      <c r="AJ6650" s="21">
        <f t="shared" si="207"/>
        <v>99.189542483660134</v>
      </c>
      <c r="AK6650" s="21" t="s">
        <v>2063</v>
      </c>
      <c r="AL6650" t="s">
        <v>2527</v>
      </c>
      <c r="AM6650" s="26" t="s">
        <v>38</v>
      </c>
      <c r="AN6650" t="s">
        <v>2030</v>
      </c>
    </row>
    <row r="6651" spans="1:40" ht="15" hidden="1" thickTop="1" x14ac:dyDescent="0.35">
      <c r="A6651" t="s">
        <v>25068</v>
      </c>
      <c r="B6651" t="s">
        <v>25041</v>
      </c>
      <c r="C6651" t="s">
        <v>3444</v>
      </c>
      <c r="D6651" t="s">
        <v>25042</v>
      </c>
      <c r="E6651" t="s">
        <v>558</v>
      </c>
      <c r="F6651">
        <v>2</v>
      </c>
      <c r="G6651" t="s">
        <v>2524</v>
      </c>
      <c r="H6651" t="s">
        <v>2056</v>
      </c>
      <c r="I6651" t="s">
        <v>2076</v>
      </c>
      <c r="J6651" t="s">
        <v>2556</v>
      </c>
      <c r="K6651" t="s">
        <v>62</v>
      </c>
      <c r="L6651" t="s">
        <v>2058</v>
      </c>
      <c r="M6651" t="s">
        <v>2170</v>
      </c>
      <c r="N6651">
        <v>8</v>
      </c>
      <c r="O6651">
        <v>185</v>
      </c>
      <c r="P6651">
        <v>1.21</v>
      </c>
      <c r="Q6651">
        <v>15300</v>
      </c>
      <c r="R6651">
        <v>4</v>
      </c>
      <c r="S6651">
        <v>63</v>
      </c>
      <c r="T6651">
        <v>0.41</v>
      </c>
      <c r="U6651">
        <v>4</v>
      </c>
      <c r="V6651">
        <v>122</v>
      </c>
      <c r="W6651">
        <v>0.8</v>
      </c>
      <c r="X6651">
        <v>0</v>
      </c>
      <c r="Y6651">
        <v>0</v>
      </c>
      <c r="Z6651">
        <v>0</v>
      </c>
      <c r="AA6651">
        <v>0</v>
      </c>
      <c r="AB6651">
        <v>0</v>
      </c>
      <c r="AC6651">
        <v>0</v>
      </c>
      <c r="AD6651">
        <v>0</v>
      </c>
      <c r="AE6651">
        <v>0</v>
      </c>
      <c r="AF6651">
        <v>0</v>
      </c>
      <c r="AG6651" t="s">
        <v>25043</v>
      </c>
      <c r="AH6651" s="21" t="str">
        <f t="shared" si="206"/>
        <v>YR25</v>
      </c>
      <c r="AI6651" s="21">
        <v>216</v>
      </c>
      <c r="AJ6651" s="21">
        <f t="shared" si="207"/>
        <v>98.790849673202615</v>
      </c>
      <c r="AK6651" s="21" t="s">
        <v>2063</v>
      </c>
      <c r="AL6651" t="s">
        <v>2527</v>
      </c>
      <c r="AM6651" s="26" t="s">
        <v>38</v>
      </c>
      <c r="AN6651" t="s">
        <v>2031</v>
      </c>
    </row>
    <row r="6652" spans="1:40" ht="15" hidden="1" thickTop="1" x14ac:dyDescent="0.35">
      <c r="A6652" t="s">
        <v>25072</v>
      </c>
      <c r="B6652" t="s">
        <v>25045</v>
      </c>
      <c r="C6652" t="s">
        <v>3212</v>
      </c>
      <c r="D6652" t="s">
        <v>25046</v>
      </c>
      <c r="E6652" t="s">
        <v>5691</v>
      </c>
      <c r="F6652">
        <v>1</v>
      </c>
      <c r="G6652" t="s">
        <v>2055</v>
      </c>
      <c r="H6652" t="s">
        <v>2056</v>
      </c>
      <c r="I6652" t="s">
        <v>2076</v>
      </c>
      <c r="J6652" t="s">
        <v>2999</v>
      </c>
      <c r="K6652" t="s">
        <v>42</v>
      </c>
      <c r="L6652" t="s">
        <v>2058</v>
      </c>
      <c r="M6652" t="s">
        <v>2059</v>
      </c>
      <c r="N6652">
        <v>1</v>
      </c>
      <c r="O6652">
        <v>45</v>
      </c>
      <c r="P6652">
        <v>0.18</v>
      </c>
      <c r="Q6652">
        <v>24480</v>
      </c>
      <c r="R6652">
        <v>0</v>
      </c>
      <c r="S6652">
        <v>0</v>
      </c>
      <c r="T6652">
        <v>0</v>
      </c>
      <c r="U6652">
        <v>1</v>
      </c>
      <c r="V6652">
        <v>45</v>
      </c>
      <c r="W6652">
        <v>0.18</v>
      </c>
      <c r="X6652">
        <v>0</v>
      </c>
      <c r="Y6652">
        <v>0</v>
      </c>
      <c r="Z6652">
        <v>0</v>
      </c>
      <c r="AA6652">
        <v>0</v>
      </c>
      <c r="AB6652">
        <v>0</v>
      </c>
      <c r="AC6652">
        <v>0</v>
      </c>
      <c r="AD6652">
        <v>0</v>
      </c>
      <c r="AE6652">
        <v>0</v>
      </c>
      <c r="AF6652">
        <v>0</v>
      </c>
      <c r="AG6652" t="s">
        <v>25047</v>
      </c>
      <c r="AH6652" s="21" t="str">
        <f t="shared" si="206"/>
        <v>YR25</v>
      </c>
      <c r="AI6652" s="21">
        <v>345.36</v>
      </c>
      <c r="AJ6652" s="21">
        <f t="shared" si="207"/>
        <v>99.816176470588232</v>
      </c>
      <c r="AK6652" s="21" t="s">
        <v>2060</v>
      </c>
      <c r="AL6652" t="s">
        <v>2964</v>
      </c>
      <c r="AM6652" s="26" t="s">
        <v>38</v>
      </c>
      <c r="AN6652" t="s">
        <v>2030</v>
      </c>
    </row>
    <row r="6653" spans="1:40" ht="15" hidden="1" thickTop="1" x14ac:dyDescent="0.35">
      <c r="A6653" t="s">
        <v>2374</v>
      </c>
      <c r="B6653" t="s">
        <v>2369</v>
      </c>
      <c r="C6653" t="s">
        <v>78</v>
      </c>
      <c r="D6653" t="s">
        <v>2370</v>
      </c>
      <c r="E6653" t="s">
        <v>560</v>
      </c>
      <c r="F6653">
        <v>1</v>
      </c>
      <c r="G6653" t="s">
        <v>2055</v>
      </c>
      <c r="H6653" t="s">
        <v>2056</v>
      </c>
      <c r="I6653" t="s">
        <v>2076</v>
      </c>
      <c r="J6653" t="s">
        <v>67</v>
      </c>
      <c r="K6653" t="s">
        <v>68</v>
      </c>
      <c r="L6653" t="s">
        <v>2058</v>
      </c>
      <c r="M6653" t="s">
        <v>2059</v>
      </c>
      <c r="N6653">
        <v>6</v>
      </c>
      <c r="O6653">
        <v>295</v>
      </c>
      <c r="P6653">
        <v>1.21</v>
      </c>
      <c r="Q6653">
        <v>24480</v>
      </c>
      <c r="R6653">
        <v>3</v>
      </c>
      <c r="S6653">
        <v>220</v>
      </c>
      <c r="T6653">
        <v>0.9</v>
      </c>
      <c r="U6653">
        <v>3</v>
      </c>
      <c r="V6653">
        <v>75</v>
      </c>
      <c r="W6653">
        <v>0.31</v>
      </c>
      <c r="X6653">
        <v>0</v>
      </c>
      <c r="Y6653">
        <v>0</v>
      </c>
      <c r="Z6653">
        <v>0</v>
      </c>
      <c r="AA6653">
        <v>0</v>
      </c>
      <c r="AB6653">
        <v>0</v>
      </c>
      <c r="AC6653">
        <v>0</v>
      </c>
      <c r="AD6653">
        <v>0</v>
      </c>
      <c r="AE6653">
        <v>0</v>
      </c>
      <c r="AF6653">
        <v>0</v>
      </c>
      <c r="AG6653" t="s">
        <v>511</v>
      </c>
      <c r="AH6653" s="21" t="str">
        <f t="shared" si="206"/>
        <v>YR25</v>
      </c>
      <c r="AI6653" s="21">
        <v>345.36</v>
      </c>
      <c r="AJ6653" s="21">
        <f t="shared" si="207"/>
        <v>98.794934640522882</v>
      </c>
      <c r="AK6653" s="21" t="s">
        <v>2063</v>
      </c>
      <c r="AL6653" t="s">
        <v>70</v>
      </c>
      <c r="AM6653" s="26" t="s">
        <v>38</v>
      </c>
      <c r="AN6653" t="s">
        <v>2033</v>
      </c>
    </row>
    <row r="6654" spans="1:40" ht="15" hidden="1" thickTop="1" x14ac:dyDescent="0.35">
      <c r="A6654" t="s">
        <v>2377</v>
      </c>
      <c r="B6654" t="s">
        <v>2372</v>
      </c>
      <c r="C6654" t="s">
        <v>66</v>
      </c>
      <c r="D6654" t="s">
        <v>2373</v>
      </c>
      <c r="E6654" t="s">
        <v>560</v>
      </c>
      <c r="F6654">
        <v>1</v>
      </c>
      <c r="G6654" t="s">
        <v>2055</v>
      </c>
      <c r="H6654" t="s">
        <v>2056</v>
      </c>
      <c r="I6654" t="s">
        <v>2076</v>
      </c>
      <c r="J6654" t="s">
        <v>67</v>
      </c>
      <c r="K6654" t="s">
        <v>68</v>
      </c>
      <c r="L6654" t="s">
        <v>2058</v>
      </c>
      <c r="M6654" t="s">
        <v>2059</v>
      </c>
      <c r="N6654">
        <v>2</v>
      </c>
      <c r="O6654">
        <v>26</v>
      </c>
      <c r="P6654">
        <v>0.11</v>
      </c>
      <c r="Q6654">
        <v>24480</v>
      </c>
      <c r="R6654">
        <v>0</v>
      </c>
      <c r="S6654">
        <v>0</v>
      </c>
      <c r="T6654">
        <v>0</v>
      </c>
      <c r="U6654">
        <v>1</v>
      </c>
      <c r="V6654">
        <v>19</v>
      </c>
      <c r="W6654">
        <v>0.08</v>
      </c>
      <c r="X6654">
        <v>0</v>
      </c>
      <c r="Y6654">
        <v>0</v>
      </c>
      <c r="Z6654">
        <v>0</v>
      </c>
      <c r="AA6654">
        <v>1</v>
      </c>
      <c r="AB6654">
        <v>7</v>
      </c>
      <c r="AC6654">
        <v>0.03</v>
      </c>
      <c r="AD6654">
        <v>0</v>
      </c>
      <c r="AE6654">
        <v>0</v>
      </c>
      <c r="AF6654">
        <v>0</v>
      </c>
      <c r="AG6654" t="s">
        <v>512</v>
      </c>
      <c r="AH6654" s="21" t="str">
        <f t="shared" si="206"/>
        <v>YR25</v>
      </c>
      <c r="AI6654" s="21">
        <v>345.36</v>
      </c>
      <c r="AJ6654" s="21">
        <f t="shared" si="207"/>
        <v>99.893790849673209</v>
      </c>
      <c r="AK6654" s="21" t="s">
        <v>2060</v>
      </c>
      <c r="AL6654" t="s">
        <v>70</v>
      </c>
      <c r="AM6654" s="26" t="s">
        <v>38</v>
      </c>
      <c r="AN6654" t="s">
        <v>2032</v>
      </c>
    </row>
    <row r="6655" spans="1:40" ht="15" hidden="1" thickTop="1" x14ac:dyDescent="0.35">
      <c r="A6655" t="s">
        <v>25076</v>
      </c>
      <c r="B6655" t="s">
        <v>25049</v>
      </c>
      <c r="C6655" t="s">
        <v>2734</v>
      </c>
      <c r="D6655" t="s">
        <v>25050</v>
      </c>
      <c r="E6655" t="s">
        <v>2691</v>
      </c>
      <c r="F6655">
        <v>1</v>
      </c>
      <c r="G6655" t="s">
        <v>2576</v>
      </c>
      <c r="H6655" t="s">
        <v>2577</v>
      </c>
      <c r="I6655" t="s">
        <v>2076</v>
      </c>
      <c r="J6655" t="s">
        <v>2699</v>
      </c>
      <c r="K6655" t="s">
        <v>2579</v>
      </c>
      <c r="L6655" t="s">
        <v>2058</v>
      </c>
      <c r="M6655" t="s">
        <v>2170</v>
      </c>
      <c r="N6655">
        <v>5</v>
      </c>
      <c r="O6655">
        <v>190</v>
      </c>
      <c r="P6655">
        <v>1.24</v>
      </c>
      <c r="Q6655">
        <v>15300</v>
      </c>
      <c r="R6655">
        <v>4</v>
      </c>
      <c r="S6655">
        <v>114</v>
      </c>
      <c r="T6655">
        <v>0.75</v>
      </c>
      <c r="U6655">
        <v>1</v>
      </c>
      <c r="V6655">
        <v>76</v>
      </c>
      <c r="W6655">
        <v>0.5</v>
      </c>
      <c r="X6655">
        <v>0</v>
      </c>
      <c r="Y6655">
        <v>0</v>
      </c>
      <c r="Z6655">
        <v>0</v>
      </c>
      <c r="AA6655">
        <v>0</v>
      </c>
      <c r="AB6655">
        <v>0</v>
      </c>
      <c r="AC6655">
        <v>0</v>
      </c>
      <c r="AD6655">
        <v>0</v>
      </c>
      <c r="AE6655">
        <v>0</v>
      </c>
      <c r="AF6655">
        <v>0</v>
      </c>
      <c r="AG6655" t="s">
        <v>25051</v>
      </c>
      <c r="AH6655" s="21" t="str">
        <f t="shared" si="206"/>
        <v>YR25</v>
      </c>
      <c r="AI6655" s="21">
        <v>216</v>
      </c>
      <c r="AJ6655" s="21">
        <f t="shared" si="207"/>
        <v>98.75816993464052</v>
      </c>
      <c r="AK6655" s="21" t="s">
        <v>2063</v>
      </c>
      <c r="AL6655" t="s">
        <v>2581</v>
      </c>
      <c r="AM6655" s="26" t="s">
        <v>38</v>
      </c>
      <c r="AN6655" t="s">
        <v>2031</v>
      </c>
    </row>
    <row r="6656" spans="1:40" ht="15" hidden="1" thickTop="1" x14ac:dyDescent="0.35">
      <c r="A6656" t="s">
        <v>25080</v>
      </c>
      <c r="B6656" t="s">
        <v>25053</v>
      </c>
      <c r="C6656" t="s">
        <v>2530</v>
      </c>
      <c r="D6656" t="s">
        <v>25054</v>
      </c>
      <c r="E6656" t="s">
        <v>558</v>
      </c>
      <c r="F6656">
        <v>1</v>
      </c>
      <c r="G6656" t="s">
        <v>2524</v>
      </c>
      <c r="H6656" t="s">
        <v>2056</v>
      </c>
      <c r="I6656" t="s">
        <v>2076</v>
      </c>
      <c r="J6656" t="s">
        <v>2532</v>
      </c>
      <c r="K6656" t="s">
        <v>62</v>
      </c>
      <c r="L6656" t="s">
        <v>2058</v>
      </c>
      <c r="M6656" t="s">
        <v>2170</v>
      </c>
      <c r="N6656">
        <v>5</v>
      </c>
      <c r="O6656">
        <v>109</v>
      </c>
      <c r="P6656">
        <v>0.71</v>
      </c>
      <c r="Q6656">
        <v>15300</v>
      </c>
      <c r="R6656">
        <v>2</v>
      </c>
      <c r="S6656">
        <v>6</v>
      </c>
      <c r="T6656">
        <v>0.04</v>
      </c>
      <c r="U6656">
        <v>2</v>
      </c>
      <c r="V6656">
        <v>77</v>
      </c>
      <c r="W6656">
        <v>0.5</v>
      </c>
      <c r="X6656">
        <v>1</v>
      </c>
      <c r="Y6656">
        <v>26</v>
      </c>
      <c r="Z6656">
        <v>0.17</v>
      </c>
      <c r="AA6656">
        <v>0</v>
      </c>
      <c r="AB6656">
        <v>0</v>
      </c>
      <c r="AC6656">
        <v>0</v>
      </c>
      <c r="AD6656">
        <v>0</v>
      </c>
      <c r="AE6656">
        <v>0</v>
      </c>
      <c r="AF6656">
        <v>0</v>
      </c>
      <c r="AG6656" t="s">
        <v>25055</v>
      </c>
      <c r="AH6656" s="21" t="str">
        <f t="shared" si="206"/>
        <v>YR25</v>
      </c>
      <c r="AI6656" s="21">
        <v>216</v>
      </c>
      <c r="AJ6656" s="21">
        <f t="shared" si="207"/>
        <v>99.287581699346404</v>
      </c>
      <c r="AK6656" s="21" t="s">
        <v>2060</v>
      </c>
      <c r="AL6656" t="s">
        <v>2527</v>
      </c>
      <c r="AM6656" s="26" t="s">
        <v>38</v>
      </c>
      <c r="AN6656" t="s">
        <v>2030</v>
      </c>
    </row>
    <row r="6657" spans="1:40" ht="15" hidden="1" thickTop="1" x14ac:dyDescent="0.35">
      <c r="A6657" t="s">
        <v>25084</v>
      </c>
      <c r="B6657" t="s">
        <v>25057</v>
      </c>
      <c r="C6657" t="s">
        <v>3342</v>
      </c>
      <c r="D6657" t="s">
        <v>25058</v>
      </c>
      <c r="E6657" t="s">
        <v>3013</v>
      </c>
      <c r="F6657">
        <v>1</v>
      </c>
      <c r="G6657" t="s">
        <v>2600</v>
      </c>
      <c r="H6657" t="s">
        <v>2577</v>
      </c>
      <c r="I6657" t="s">
        <v>2076</v>
      </c>
      <c r="J6657" t="s">
        <v>3183</v>
      </c>
      <c r="K6657" t="s">
        <v>2742</v>
      </c>
      <c r="L6657" t="s">
        <v>2058</v>
      </c>
      <c r="M6657" t="s">
        <v>2170</v>
      </c>
      <c r="N6657">
        <v>8</v>
      </c>
      <c r="O6657">
        <v>174</v>
      </c>
      <c r="P6657">
        <v>1.1399999999999999</v>
      </c>
      <c r="Q6657">
        <v>15300</v>
      </c>
      <c r="R6657">
        <v>5</v>
      </c>
      <c r="S6657">
        <v>107</v>
      </c>
      <c r="T6657">
        <v>0.7</v>
      </c>
      <c r="U6657">
        <v>3</v>
      </c>
      <c r="V6657">
        <v>67</v>
      </c>
      <c r="W6657">
        <v>0.44</v>
      </c>
      <c r="X6657">
        <v>0</v>
      </c>
      <c r="Y6657">
        <v>0</v>
      </c>
      <c r="Z6657">
        <v>0</v>
      </c>
      <c r="AA6657">
        <v>0</v>
      </c>
      <c r="AB6657">
        <v>0</v>
      </c>
      <c r="AC6657">
        <v>0</v>
      </c>
      <c r="AD6657">
        <v>0</v>
      </c>
      <c r="AE6657">
        <v>0</v>
      </c>
      <c r="AF6657">
        <v>0</v>
      </c>
      <c r="AG6657" t="s">
        <v>25059</v>
      </c>
      <c r="AH6657" s="21" t="str">
        <f t="shared" si="206"/>
        <v>YR25</v>
      </c>
      <c r="AI6657" s="21">
        <v>216</v>
      </c>
      <c r="AJ6657" s="21">
        <f t="shared" si="207"/>
        <v>98.862745098039213</v>
      </c>
      <c r="AK6657" s="21" t="s">
        <v>2063</v>
      </c>
      <c r="AL6657" t="s">
        <v>2551</v>
      </c>
      <c r="AM6657" s="26" t="s">
        <v>38</v>
      </c>
      <c r="AN6657" t="s">
        <v>2031</v>
      </c>
    </row>
    <row r="6658" spans="1:40" ht="15" hidden="1" thickTop="1" x14ac:dyDescent="0.35">
      <c r="A6658" t="s">
        <v>25088</v>
      </c>
      <c r="B6658" t="s">
        <v>25061</v>
      </c>
      <c r="C6658" t="s">
        <v>3857</v>
      </c>
      <c r="D6658" t="s">
        <v>25062</v>
      </c>
      <c r="E6658" t="s">
        <v>79</v>
      </c>
      <c r="F6658">
        <v>1</v>
      </c>
      <c r="G6658" t="s">
        <v>2524</v>
      </c>
      <c r="H6658" t="s">
        <v>2056</v>
      </c>
      <c r="I6658" t="s">
        <v>2076</v>
      </c>
      <c r="J6658" t="s">
        <v>2532</v>
      </c>
      <c r="K6658" t="s">
        <v>62</v>
      </c>
      <c r="L6658" t="s">
        <v>2058</v>
      </c>
      <c r="M6658" t="s">
        <v>2059</v>
      </c>
      <c r="N6658">
        <v>9</v>
      </c>
      <c r="O6658">
        <v>368</v>
      </c>
      <c r="P6658">
        <v>1.5</v>
      </c>
      <c r="Q6658">
        <v>24480</v>
      </c>
      <c r="R6658">
        <v>4</v>
      </c>
      <c r="S6658">
        <v>144</v>
      </c>
      <c r="T6658">
        <v>0.59</v>
      </c>
      <c r="U6658">
        <v>5</v>
      </c>
      <c r="V6658">
        <v>224</v>
      </c>
      <c r="W6658">
        <v>0.92</v>
      </c>
      <c r="X6658">
        <v>0</v>
      </c>
      <c r="Y6658">
        <v>0</v>
      </c>
      <c r="Z6658">
        <v>0</v>
      </c>
      <c r="AA6658">
        <v>0</v>
      </c>
      <c r="AB6658">
        <v>0</v>
      </c>
      <c r="AC6658">
        <v>0</v>
      </c>
      <c r="AD6658">
        <v>0</v>
      </c>
      <c r="AE6658">
        <v>0</v>
      </c>
      <c r="AF6658">
        <v>0</v>
      </c>
      <c r="AG6658" t="s">
        <v>25063</v>
      </c>
      <c r="AH6658" s="21" t="str">
        <f t="shared" si="206"/>
        <v>YR25</v>
      </c>
      <c r="AI6658" s="21">
        <v>345.36</v>
      </c>
      <c r="AJ6658" s="21">
        <f t="shared" si="207"/>
        <v>98.496732026143789</v>
      </c>
      <c r="AK6658" s="21" t="s">
        <v>2063</v>
      </c>
      <c r="AL6658" t="s">
        <v>2527</v>
      </c>
      <c r="AM6658" s="26" t="s">
        <v>38</v>
      </c>
      <c r="AN6658" t="s">
        <v>2032</v>
      </c>
    </row>
    <row r="6659" spans="1:40" ht="15" hidden="1" thickTop="1" x14ac:dyDescent="0.35">
      <c r="A6659" t="s">
        <v>25092</v>
      </c>
      <c r="B6659" t="s">
        <v>25065</v>
      </c>
      <c r="C6659" t="s">
        <v>5456</v>
      </c>
      <c r="D6659" t="s">
        <v>25066</v>
      </c>
      <c r="E6659" t="s">
        <v>64</v>
      </c>
      <c r="F6659">
        <v>1</v>
      </c>
      <c r="G6659" t="s">
        <v>2524</v>
      </c>
      <c r="H6659" t="s">
        <v>2056</v>
      </c>
      <c r="I6659" t="s">
        <v>2076</v>
      </c>
      <c r="J6659" t="s">
        <v>5458</v>
      </c>
      <c r="K6659" t="s">
        <v>62</v>
      </c>
      <c r="L6659" t="s">
        <v>2058</v>
      </c>
      <c r="M6659" t="s">
        <v>2170</v>
      </c>
      <c r="N6659">
        <v>3</v>
      </c>
      <c r="O6659">
        <v>53</v>
      </c>
      <c r="P6659">
        <v>0.35</v>
      </c>
      <c r="Q6659">
        <v>15300</v>
      </c>
      <c r="R6659">
        <v>1</v>
      </c>
      <c r="S6659">
        <v>13</v>
      </c>
      <c r="T6659">
        <v>0.08</v>
      </c>
      <c r="U6659">
        <v>2</v>
      </c>
      <c r="V6659">
        <v>40</v>
      </c>
      <c r="W6659">
        <v>0.26</v>
      </c>
      <c r="X6659">
        <v>0</v>
      </c>
      <c r="Y6659">
        <v>0</v>
      </c>
      <c r="Z6659">
        <v>0</v>
      </c>
      <c r="AA6659">
        <v>0</v>
      </c>
      <c r="AB6659">
        <v>0</v>
      </c>
      <c r="AC6659">
        <v>0</v>
      </c>
      <c r="AD6659">
        <v>0</v>
      </c>
      <c r="AE6659">
        <v>0</v>
      </c>
      <c r="AF6659">
        <v>0</v>
      </c>
      <c r="AG6659" t="s">
        <v>25067</v>
      </c>
      <c r="AH6659" s="21" t="str">
        <f t="shared" si="206"/>
        <v>YR25</v>
      </c>
      <c r="AI6659" s="21">
        <v>216</v>
      </c>
      <c r="AJ6659" s="21">
        <f t="shared" si="207"/>
        <v>99.653594771241828</v>
      </c>
      <c r="AK6659" s="21" t="s">
        <v>2060</v>
      </c>
      <c r="AL6659" t="s">
        <v>2527</v>
      </c>
      <c r="AM6659" s="26" t="s">
        <v>38</v>
      </c>
      <c r="AN6659" t="s">
        <v>2030</v>
      </c>
    </row>
    <row r="6660" spans="1:40" ht="15" hidden="1" thickTop="1" x14ac:dyDescent="0.35">
      <c r="A6660" t="s">
        <v>25096</v>
      </c>
      <c r="B6660" t="s">
        <v>25069</v>
      </c>
      <c r="C6660" t="s">
        <v>4168</v>
      </c>
      <c r="D6660" t="s">
        <v>25070</v>
      </c>
      <c r="E6660" t="s">
        <v>2608</v>
      </c>
      <c r="F6660">
        <v>1</v>
      </c>
      <c r="G6660" t="s">
        <v>2576</v>
      </c>
      <c r="H6660" t="s">
        <v>2577</v>
      </c>
      <c r="I6660" t="s">
        <v>2076</v>
      </c>
      <c r="J6660" t="s">
        <v>2741</v>
      </c>
      <c r="K6660" t="s">
        <v>2742</v>
      </c>
      <c r="L6660" t="s">
        <v>2058</v>
      </c>
      <c r="M6660" t="s">
        <v>2170</v>
      </c>
      <c r="N6660">
        <v>2</v>
      </c>
      <c r="O6660">
        <v>83</v>
      </c>
      <c r="P6660">
        <v>0.54</v>
      </c>
      <c r="Q6660">
        <v>15300</v>
      </c>
      <c r="R6660">
        <v>0</v>
      </c>
      <c r="S6660">
        <v>0</v>
      </c>
      <c r="T6660">
        <v>0</v>
      </c>
      <c r="U6660">
        <v>2</v>
      </c>
      <c r="V6660">
        <v>83</v>
      </c>
      <c r="W6660">
        <v>0.54</v>
      </c>
      <c r="X6660">
        <v>0</v>
      </c>
      <c r="Y6660">
        <v>0</v>
      </c>
      <c r="Z6660">
        <v>0</v>
      </c>
      <c r="AA6660">
        <v>0</v>
      </c>
      <c r="AB6660">
        <v>0</v>
      </c>
      <c r="AC6660">
        <v>0</v>
      </c>
      <c r="AD6660">
        <v>0</v>
      </c>
      <c r="AE6660">
        <v>0</v>
      </c>
      <c r="AF6660">
        <v>0</v>
      </c>
      <c r="AG6660" t="s">
        <v>25071</v>
      </c>
      <c r="AH6660" s="21" t="str">
        <f t="shared" si="206"/>
        <v>YR25</v>
      </c>
      <c r="AI6660" s="21">
        <v>216</v>
      </c>
      <c r="AJ6660" s="21">
        <f t="shared" si="207"/>
        <v>99.457516339869287</v>
      </c>
      <c r="AK6660" s="21" t="s">
        <v>2060</v>
      </c>
      <c r="AL6660" t="s">
        <v>2613</v>
      </c>
      <c r="AM6660" s="26" t="s">
        <v>38</v>
      </c>
      <c r="AN6660" t="s">
        <v>2032</v>
      </c>
    </row>
    <row r="6661" spans="1:40" ht="15" hidden="1" thickTop="1" x14ac:dyDescent="0.35">
      <c r="A6661" t="s">
        <v>25100</v>
      </c>
      <c r="B6661" t="s">
        <v>25073</v>
      </c>
      <c r="C6661" t="s">
        <v>3613</v>
      </c>
      <c r="D6661" t="s">
        <v>25074</v>
      </c>
      <c r="E6661" t="s">
        <v>43</v>
      </c>
      <c r="F6661">
        <v>2</v>
      </c>
      <c r="G6661" t="s">
        <v>2055</v>
      </c>
      <c r="H6661" t="s">
        <v>2056</v>
      </c>
      <c r="I6661" t="s">
        <v>2076</v>
      </c>
      <c r="J6661" t="s">
        <v>2999</v>
      </c>
      <c r="K6661" t="s">
        <v>42</v>
      </c>
      <c r="L6661" t="s">
        <v>2058</v>
      </c>
      <c r="M6661" t="s">
        <v>2059</v>
      </c>
      <c r="N6661">
        <v>6</v>
      </c>
      <c r="O6661">
        <v>300</v>
      </c>
      <c r="P6661">
        <v>1.23</v>
      </c>
      <c r="Q6661">
        <v>24480</v>
      </c>
      <c r="R6661">
        <v>1</v>
      </c>
      <c r="S6661">
        <v>135</v>
      </c>
      <c r="T6661">
        <v>0.55000000000000004</v>
      </c>
      <c r="U6661">
        <v>4</v>
      </c>
      <c r="V6661">
        <v>110</v>
      </c>
      <c r="W6661">
        <v>0.45</v>
      </c>
      <c r="X6661">
        <v>1</v>
      </c>
      <c r="Y6661">
        <v>55</v>
      </c>
      <c r="Z6661">
        <v>0.22</v>
      </c>
      <c r="AA6661">
        <v>0</v>
      </c>
      <c r="AB6661">
        <v>0</v>
      </c>
      <c r="AC6661">
        <v>0</v>
      </c>
      <c r="AD6661">
        <v>0</v>
      </c>
      <c r="AE6661">
        <v>0</v>
      </c>
      <c r="AF6661">
        <v>0</v>
      </c>
      <c r="AG6661" t="s">
        <v>25075</v>
      </c>
      <c r="AH6661" s="21" t="str">
        <f t="shared" si="206"/>
        <v>YR25</v>
      </c>
      <c r="AI6661" s="21">
        <v>345.36</v>
      </c>
      <c r="AJ6661" s="21">
        <f t="shared" si="207"/>
        <v>98.774509803921575</v>
      </c>
      <c r="AK6661" s="21" t="s">
        <v>2063</v>
      </c>
      <c r="AL6661" t="s">
        <v>2964</v>
      </c>
      <c r="AM6661" s="26" t="s">
        <v>38</v>
      </c>
      <c r="AN6661" t="s">
        <v>2029</v>
      </c>
    </row>
    <row r="6662" spans="1:40" ht="15" hidden="1" thickTop="1" x14ac:dyDescent="0.35">
      <c r="A6662" t="s">
        <v>2380</v>
      </c>
      <c r="B6662" t="s">
        <v>2375</v>
      </c>
      <c r="C6662" t="s">
        <v>78</v>
      </c>
      <c r="D6662" t="s">
        <v>2376</v>
      </c>
      <c r="E6662" t="s">
        <v>560</v>
      </c>
      <c r="F6662">
        <v>1</v>
      </c>
      <c r="G6662" t="s">
        <v>2055</v>
      </c>
      <c r="H6662" t="s">
        <v>2056</v>
      </c>
      <c r="I6662" t="s">
        <v>2076</v>
      </c>
      <c r="J6662" t="s">
        <v>67</v>
      </c>
      <c r="K6662" t="s">
        <v>68</v>
      </c>
      <c r="L6662" t="s">
        <v>2058</v>
      </c>
      <c r="M6662" t="s">
        <v>2170</v>
      </c>
      <c r="N6662">
        <v>6</v>
      </c>
      <c r="O6662">
        <v>273</v>
      </c>
      <c r="P6662">
        <v>1.78</v>
      </c>
      <c r="Q6662">
        <v>15300</v>
      </c>
      <c r="R6662">
        <v>2</v>
      </c>
      <c r="S6662">
        <v>78</v>
      </c>
      <c r="T6662">
        <v>0.51</v>
      </c>
      <c r="U6662">
        <v>3</v>
      </c>
      <c r="V6662">
        <v>158</v>
      </c>
      <c r="W6662">
        <v>1.03</v>
      </c>
      <c r="X6662">
        <v>1</v>
      </c>
      <c r="Y6662">
        <v>37</v>
      </c>
      <c r="Z6662">
        <v>0.24</v>
      </c>
      <c r="AA6662">
        <v>0</v>
      </c>
      <c r="AB6662">
        <v>0</v>
      </c>
      <c r="AC6662">
        <v>0</v>
      </c>
      <c r="AD6662">
        <v>0</v>
      </c>
      <c r="AE6662">
        <v>0</v>
      </c>
      <c r="AF6662">
        <v>0</v>
      </c>
      <c r="AG6662" t="s">
        <v>513</v>
      </c>
      <c r="AH6662" s="21" t="str">
        <f t="shared" si="206"/>
        <v>YR25</v>
      </c>
      <c r="AI6662" s="21">
        <v>216</v>
      </c>
      <c r="AJ6662" s="21">
        <f t="shared" si="207"/>
        <v>98.215686274509807</v>
      </c>
      <c r="AK6662" s="21" t="s">
        <v>2063</v>
      </c>
      <c r="AL6662" t="s">
        <v>70</v>
      </c>
      <c r="AM6662" s="26" t="s">
        <v>38</v>
      </c>
      <c r="AN6662" t="s">
        <v>2030</v>
      </c>
    </row>
    <row r="6663" spans="1:40" ht="15" hidden="1" thickTop="1" x14ac:dyDescent="0.35">
      <c r="A6663" t="s">
        <v>25104</v>
      </c>
      <c r="B6663" t="s">
        <v>2378</v>
      </c>
      <c r="C6663" t="s">
        <v>100</v>
      </c>
      <c r="D6663" t="s">
        <v>2379</v>
      </c>
      <c r="E6663" t="s">
        <v>560</v>
      </c>
      <c r="F6663">
        <v>1</v>
      </c>
      <c r="G6663" t="s">
        <v>2055</v>
      </c>
      <c r="H6663" t="s">
        <v>2056</v>
      </c>
      <c r="I6663" t="s">
        <v>2076</v>
      </c>
      <c r="J6663" t="s">
        <v>67</v>
      </c>
      <c r="K6663" t="s">
        <v>68</v>
      </c>
      <c r="L6663" t="s">
        <v>2058</v>
      </c>
      <c r="M6663" t="s">
        <v>2059</v>
      </c>
      <c r="N6663">
        <v>8</v>
      </c>
      <c r="O6663">
        <v>541</v>
      </c>
      <c r="P6663">
        <v>2.21</v>
      </c>
      <c r="Q6663">
        <v>24480</v>
      </c>
      <c r="R6663">
        <v>6</v>
      </c>
      <c r="S6663">
        <v>348</v>
      </c>
      <c r="T6663">
        <v>1.42</v>
      </c>
      <c r="U6663">
        <v>2</v>
      </c>
      <c r="V6663">
        <v>193</v>
      </c>
      <c r="W6663">
        <v>0.79</v>
      </c>
      <c r="X6663">
        <v>0</v>
      </c>
      <c r="Y6663">
        <v>0</v>
      </c>
      <c r="Z6663">
        <v>0</v>
      </c>
      <c r="AA6663">
        <v>0</v>
      </c>
      <c r="AB6663">
        <v>0</v>
      </c>
      <c r="AC6663">
        <v>0</v>
      </c>
      <c r="AD6663">
        <v>0</v>
      </c>
      <c r="AE6663">
        <v>0</v>
      </c>
      <c r="AF6663">
        <v>0</v>
      </c>
      <c r="AG6663" t="s">
        <v>514</v>
      </c>
      <c r="AH6663" s="21" t="str">
        <f t="shared" ref="AH6663:AH6726" si="208">LEFT(AG6663,4)</f>
        <v>YR25</v>
      </c>
      <c r="AI6663" s="21">
        <v>345.36</v>
      </c>
      <c r="AJ6663" s="21">
        <f t="shared" ref="AJ6663:AJ6726" si="209">100-(O6663/Q6663*100)</f>
        <v>97.790032679738559</v>
      </c>
      <c r="AK6663" s="21" t="s">
        <v>2063</v>
      </c>
      <c r="AL6663" t="s">
        <v>70</v>
      </c>
      <c r="AM6663" s="26" t="s">
        <v>38</v>
      </c>
      <c r="AN6663" t="s">
        <v>2030</v>
      </c>
    </row>
    <row r="6664" spans="1:40" ht="15" hidden="1" thickTop="1" x14ac:dyDescent="0.35">
      <c r="A6664" t="s">
        <v>25108</v>
      </c>
      <c r="B6664" t="s">
        <v>25077</v>
      </c>
      <c r="C6664" t="s">
        <v>2734</v>
      </c>
      <c r="D6664" t="s">
        <v>25078</v>
      </c>
      <c r="E6664" t="s">
        <v>2691</v>
      </c>
      <c r="F6664">
        <v>1</v>
      </c>
      <c r="G6664" t="s">
        <v>2576</v>
      </c>
      <c r="H6664" t="s">
        <v>2577</v>
      </c>
      <c r="I6664" t="s">
        <v>2076</v>
      </c>
      <c r="J6664" t="s">
        <v>2699</v>
      </c>
      <c r="K6664" t="s">
        <v>2579</v>
      </c>
      <c r="L6664" t="s">
        <v>2058</v>
      </c>
      <c r="M6664" t="s">
        <v>2059</v>
      </c>
      <c r="N6664">
        <v>6</v>
      </c>
      <c r="O6664">
        <v>220</v>
      </c>
      <c r="P6664">
        <v>0.9</v>
      </c>
      <c r="Q6664">
        <v>24480</v>
      </c>
      <c r="R6664">
        <v>1</v>
      </c>
      <c r="S6664">
        <v>29</v>
      </c>
      <c r="T6664">
        <v>0.12</v>
      </c>
      <c r="U6664">
        <v>5</v>
      </c>
      <c r="V6664">
        <v>191</v>
      </c>
      <c r="W6664">
        <v>0.78</v>
      </c>
      <c r="X6664">
        <v>0</v>
      </c>
      <c r="Y6664">
        <v>0</v>
      </c>
      <c r="Z6664">
        <v>0</v>
      </c>
      <c r="AA6664">
        <v>0</v>
      </c>
      <c r="AB6664">
        <v>0</v>
      </c>
      <c r="AC6664">
        <v>0</v>
      </c>
      <c r="AD6664">
        <v>0</v>
      </c>
      <c r="AE6664">
        <v>0</v>
      </c>
      <c r="AF6664">
        <v>0</v>
      </c>
      <c r="AG6664" t="s">
        <v>25079</v>
      </c>
      <c r="AH6664" s="21" t="str">
        <f t="shared" si="208"/>
        <v>YR25</v>
      </c>
      <c r="AI6664" s="21">
        <v>345.36</v>
      </c>
      <c r="AJ6664" s="21">
        <f t="shared" si="209"/>
        <v>99.101307189542482</v>
      </c>
      <c r="AK6664" s="21" t="s">
        <v>2063</v>
      </c>
      <c r="AL6664" t="s">
        <v>2581</v>
      </c>
      <c r="AM6664" s="26" t="s">
        <v>38</v>
      </c>
      <c r="AN6664" t="s">
        <v>2030</v>
      </c>
    </row>
    <row r="6665" spans="1:40" ht="15" hidden="1" thickTop="1" x14ac:dyDescent="0.35">
      <c r="A6665" t="s">
        <v>25112</v>
      </c>
      <c r="B6665" t="s">
        <v>25081</v>
      </c>
      <c r="C6665" t="s">
        <v>3857</v>
      </c>
      <c r="D6665" t="s">
        <v>25082</v>
      </c>
      <c r="E6665" t="s">
        <v>79</v>
      </c>
      <c r="F6665">
        <v>1</v>
      </c>
      <c r="G6665" t="s">
        <v>2524</v>
      </c>
      <c r="H6665" t="s">
        <v>2056</v>
      </c>
      <c r="I6665" t="s">
        <v>2076</v>
      </c>
      <c r="J6665" t="s">
        <v>2532</v>
      </c>
      <c r="K6665" t="s">
        <v>62</v>
      </c>
      <c r="L6665" t="s">
        <v>2058</v>
      </c>
      <c r="M6665" t="s">
        <v>2170</v>
      </c>
      <c r="N6665">
        <v>3</v>
      </c>
      <c r="O6665">
        <v>159</v>
      </c>
      <c r="P6665">
        <v>1.04</v>
      </c>
      <c r="Q6665">
        <v>15300</v>
      </c>
      <c r="R6665">
        <v>0</v>
      </c>
      <c r="S6665">
        <v>0</v>
      </c>
      <c r="T6665">
        <v>0</v>
      </c>
      <c r="U6665">
        <v>3</v>
      </c>
      <c r="V6665">
        <v>159</v>
      </c>
      <c r="W6665">
        <v>1.04</v>
      </c>
      <c r="X6665">
        <v>0</v>
      </c>
      <c r="Y6665">
        <v>0</v>
      </c>
      <c r="Z6665">
        <v>0</v>
      </c>
      <c r="AA6665">
        <v>0</v>
      </c>
      <c r="AB6665">
        <v>0</v>
      </c>
      <c r="AC6665">
        <v>0</v>
      </c>
      <c r="AD6665">
        <v>0</v>
      </c>
      <c r="AE6665">
        <v>0</v>
      </c>
      <c r="AF6665">
        <v>0</v>
      </c>
      <c r="AG6665" t="s">
        <v>25083</v>
      </c>
      <c r="AH6665" s="21" t="str">
        <f t="shared" si="208"/>
        <v>YR25</v>
      </c>
      <c r="AI6665" s="21">
        <v>216</v>
      </c>
      <c r="AJ6665" s="21">
        <f t="shared" si="209"/>
        <v>98.960784313725497</v>
      </c>
      <c r="AK6665" s="21" t="s">
        <v>2063</v>
      </c>
      <c r="AL6665" t="s">
        <v>2527</v>
      </c>
      <c r="AM6665" s="26" t="s">
        <v>38</v>
      </c>
      <c r="AN6665" t="s">
        <v>2030</v>
      </c>
    </row>
    <row r="6666" spans="1:40" ht="15" hidden="1" thickTop="1" x14ac:dyDescent="0.35">
      <c r="A6666" t="s">
        <v>25116</v>
      </c>
      <c r="B6666" t="s">
        <v>25085</v>
      </c>
      <c r="C6666" t="s">
        <v>6508</v>
      </c>
      <c r="D6666" t="s">
        <v>25086</v>
      </c>
      <c r="E6666" t="s">
        <v>2920</v>
      </c>
      <c r="F6666">
        <v>2</v>
      </c>
      <c r="G6666" t="s">
        <v>2682</v>
      </c>
      <c r="H6666" t="s">
        <v>2620</v>
      </c>
      <c r="I6666" t="s">
        <v>2076</v>
      </c>
      <c r="J6666" t="s">
        <v>6510</v>
      </c>
      <c r="K6666" t="s">
        <v>2684</v>
      </c>
      <c r="L6666" t="s">
        <v>2058</v>
      </c>
      <c r="M6666" t="s">
        <v>2059</v>
      </c>
      <c r="N6666">
        <v>3</v>
      </c>
      <c r="O6666">
        <v>110</v>
      </c>
      <c r="P6666">
        <v>0.45</v>
      </c>
      <c r="Q6666">
        <v>24480</v>
      </c>
      <c r="R6666">
        <v>2</v>
      </c>
      <c r="S6666">
        <v>66</v>
      </c>
      <c r="T6666">
        <v>0.27</v>
      </c>
      <c r="U6666">
        <v>1</v>
      </c>
      <c r="V6666">
        <v>44</v>
      </c>
      <c r="W6666">
        <v>0.18</v>
      </c>
      <c r="X6666">
        <v>0</v>
      </c>
      <c r="Y6666">
        <v>0</v>
      </c>
      <c r="Z6666">
        <v>0</v>
      </c>
      <c r="AA6666">
        <v>0</v>
      </c>
      <c r="AB6666">
        <v>0</v>
      </c>
      <c r="AC6666">
        <v>0</v>
      </c>
      <c r="AD6666">
        <v>0</v>
      </c>
      <c r="AE6666">
        <v>0</v>
      </c>
      <c r="AF6666">
        <v>0</v>
      </c>
      <c r="AG6666" t="s">
        <v>25087</v>
      </c>
      <c r="AH6666" s="21" t="str">
        <f t="shared" si="208"/>
        <v>YR25</v>
      </c>
      <c r="AI6666" s="21">
        <v>345.36</v>
      </c>
      <c r="AJ6666" s="21">
        <f t="shared" si="209"/>
        <v>99.550653594771248</v>
      </c>
      <c r="AK6666" s="21" t="s">
        <v>2060</v>
      </c>
      <c r="AL6666" t="s">
        <v>2923</v>
      </c>
      <c r="AM6666" s="26" t="s">
        <v>38</v>
      </c>
      <c r="AN6666" t="s">
        <v>2031</v>
      </c>
    </row>
    <row r="6667" spans="1:40" ht="15" hidden="1" thickTop="1" x14ac:dyDescent="0.35">
      <c r="A6667" t="s">
        <v>9603</v>
      </c>
      <c r="B6667" t="s">
        <v>25089</v>
      </c>
      <c r="C6667" t="s">
        <v>3857</v>
      </c>
      <c r="D6667" t="s">
        <v>25090</v>
      </c>
      <c r="E6667" t="s">
        <v>79</v>
      </c>
      <c r="F6667">
        <v>1</v>
      </c>
      <c r="G6667" t="s">
        <v>2524</v>
      </c>
      <c r="H6667" t="s">
        <v>2056</v>
      </c>
      <c r="I6667" t="s">
        <v>2076</v>
      </c>
      <c r="J6667" t="s">
        <v>2532</v>
      </c>
      <c r="K6667" t="s">
        <v>62</v>
      </c>
      <c r="L6667" t="s">
        <v>2058</v>
      </c>
      <c r="M6667" t="s">
        <v>2059</v>
      </c>
      <c r="N6667">
        <v>4</v>
      </c>
      <c r="O6667">
        <v>131</v>
      </c>
      <c r="P6667">
        <v>0.54</v>
      </c>
      <c r="Q6667">
        <v>24480</v>
      </c>
      <c r="R6667">
        <v>2</v>
      </c>
      <c r="S6667">
        <v>57</v>
      </c>
      <c r="T6667">
        <v>0.23</v>
      </c>
      <c r="U6667">
        <v>2</v>
      </c>
      <c r="V6667">
        <v>74</v>
      </c>
      <c r="W6667">
        <v>0.3</v>
      </c>
      <c r="X6667">
        <v>0</v>
      </c>
      <c r="Y6667">
        <v>0</v>
      </c>
      <c r="Z6667">
        <v>0</v>
      </c>
      <c r="AA6667">
        <v>0</v>
      </c>
      <c r="AB6667">
        <v>0</v>
      </c>
      <c r="AC6667">
        <v>0</v>
      </c>
      <c r="AD6667">
        <v>0</v>
      </c>
      <c r="AE6667">
        <v>0</v>
      </c>
      <c r="AF6667">
        <v>0</v>
      </c>
      <c r="AG6667" t="s">
        <v>25091</v>
      </c>
      <c r="AH6667" s="21" t="str">
        <f t="shared" si="208"/>
        <v>YR25</v>
      </c>
      <c r="AI6667" s="21">
        <v>345.36</v>
      </c>
      <c r="AJ6667" s="21">
        <f t="shared" si="209"/>
        <v>99.46486928104575</v>
      </c>
      <c r="AK6667" s="21" t="s">
        <v>2060</v>
      </c>
      <c r="AL6667" t="s">
        <v>2527</v>
      </c>
      <c r="AM6667" s="26" t="s">
        <v>38</v>
      </c>
      <c r="AN6667" t="s">
        <v>2030</v>
      </c>
    </row>
    <row r="6668" spans="1:40" ht="15" hidden="1" thickTop="1" x14ac:dyDescent="0.35">
      <c r="A6668" t="s">
        <v>25123</v>
      </c>
      <c r="B6668" t="s">
        <v>25093</v>
      </c>
      <c r="C6668" t="s">
        <v>12386</v>
      </c>
      <c r="D6668" t="s">
        <v>25094</v>
      </c>
      <c r="E6668" t="s">
        <v>146</v>
      </c>
      <c r="F6668">
        <v>2</v>
      </c>
      <c r="G6668" t="s">
        <v>2524</v>
      </c>
      <c r="H6668" t="s">
        <v>2056</v>
      </c>
      <c r="I6668" t="s">
        <v>2076</v>
      </c>
      <c r="J6668" t="s">
        <v>5458</v>
      </c>
      <c r="K6668" t="s">
        <v>62</v>
      </c>
      <c r="L6668" t="s">
        <v>2058</v>
      </c>
      <c r="M6668" t="s">
        <v>5133</v>
      </c>
      <c r="N6668">
        <v>4</v>
      </c>
      <c r="O6668">
        <v>170</v>
      </c>
      <c r="P6668">
        <v>1.52</v>
      </c>
      <c r="Q6668">
        <v>11220</v>
      </c>
      <c r="R6668">
        <v>1</v>
      </c>
      <c r="S6668">
        <v>40</v>
      </c>
      <c r="T6668">
        <v>0.36</v>
      </c>
      <c r="U6668">
        <v>2</v>
      </c>
      <c r="V6668">
        <v>69</v>
      </c>
      <c r="W6668">
        <v>0.61</v>
      </c>
      <c r="X6668">
        <v>1</v>
      </c>
      <c r="Y6668">
        <v>61</v>
      </c>
      <c r="Z6668">
        <v>0.54</v>
      </c>
      <c r="AA6668">
        <v>0</v>
      </c>
      <c r="AB6668">
        <v>0</v>
      </c>
      <c r="AC6668">
        <v>0</v>
      </c>
      <c r="AD6668">
        <v>0</v>
      </c>
      <c r="AE6668">
        <v>0</v>
      </c>
      <c r="AF6668">
        <v>0</v>
      </c>
      <c r="AG6668" t="s">
        <v>25095</v>
      </c>
      <c r="AH6668" s="21" t="str">
        <f t="shared" si="208"/>
        <v>YR25</v>
      </c>
      <c r="AI6668" s="21">
        <v>158.4</v>
      </c>
      <c r="AJ6668" s="21">
        <f t="shared" si="209"/>
        <v>98.484848484848484</v>
      </c>
      <c r="AK6668" s="21" t="s">
        <v>2063</v>
      </c>
      <c r="AL6668" t="s">
        <v>2527</v>
      </c>
      <c r="AM6668" s="26" t="s">
        <v>38</v>
      </c>
      <c r="AN6668" t="s">
        <v>2031</v>
      </c>
    </row>
    <row r="6669" spans="1:40" ht="15" hidden="1" thickTop="1" x14ac:dyDescent="0.35">
      <c r="A6669" t="s">
        <v>2383</v>
      </c>
      <c r="B6669" t="s">
        <v>25097</v>
      </c>
      <c r="C6669" t="s">
        <v>3488</v>
      </c>
      <c r="D6669" t="s">
        <v>25098</v>
      </c>
      <c r="E6669" t="s">
        <v>2575</v>
      </c>
      <c r="F6669">
        <v>1</v>
      </c>
      <c r="G6669" t="s">
        <v>2576</v>
      </c>
      <c r="H6669" t="s">
        <v>2577</v>
      </c>
      <c r="I6669" t="s">
        <v>2076</v>
      </c>
      <c r="J6669" t="s">
        <v>2741</v>
      </c>
      <c r="K6669" t="s">
        <v>2742</v>
      </c>
      <c r="L6669" t="s">
        <v>2058</v>
      </c>
      <c r="M6669" t="s">
        <v>2170</v>
      </c>
      <c r="N6669">
        <v>5</v>
      </c>
      <c r="O6669">
        <v>76</v>
      </c>
      <c r="P6669">
        <v>0.5</v>
      </c>
      <c r="Q6669">
        <v>15300</v>
      </c>
      <c r="R6669">
        <v>2</v>
      </c>
      <c r="S6669">
        <v>29</v>
      </c>
      <c r="T6669">
        <v>0.19</v>
      </c>
      <c r="U6669">
        <v>3</v>
      </c>
      <c r="V6669">
        <v>47</v>
      </c>
      <c r="W6669">
        <v>0.31</v>
      </c>
      <c r="X6669">
        <v>0</v>
      </c>
      <c r="Y6669">
        <v>0</v>
      </c>
      <c r="Z6669">
        <v>0</v>
      </c>
      <c r="AA6669">
        <v>0</v>
      </c>
      <c r="AB6669">
        <v>0</v>
      </c>
      <c r="AC6669">
        <v>0</v>
      </c>
      <c r="AD6669">
        <v>0</v>
      </c>
      <c r="AE6669">
        <v>0</v>
      </c>
      <c r="AF6669">
        <v>0</v>
      </c>
      <c r="AG6669" t="s">
        <v>25099</v>
      </c>
      <c r="AH6669" s="21" t="str">
        <f t="shared" si="208"/>
        <v>YR25</v>
      </c>
      <c r="AI6669" s="21">
        <v>216</v>
      </c>
      <c r="AJ6669" s="21">
        <f t="shared" si="209"/>
        <v>99.503267973856211</v>
      </c>
      <c r="AK6669" s="21" t="s">
        <v>2060</v>
      </c>
      <c r="AL6669" t="s">
        <v>2613</v>
      </c>
      <c r="AM6669" s="26" t="s">
        <v>38</v>
      </c>
      <c r="AN6669" t="s">
        <v>2031</v>
      </c>
    </row>
    <row r="6670" spans="1:40" ht="15" hidden="1" thickTop="1" x14ac:dyDescent="0.35">
      <c r="A6670" t="s">
        <v>2386</v>
      </c>
      <c r="B6670" t="s">
        <v>25101</v>
      </c>
      <c r="C6670" t="s">
        <v>3613</v>
      </c>
      <c r="D6670" t="s">
        <v>25102</v>
      </c>
      <c r="E6670" t="s">
        <v>43</v>
      </c>
      <c r="F6670">
        <v>2</v>
      </c>
      <c r="G6670" t="s">
        <v>2055</v>
      </c>
      <c r="H6670" t="s">
        <v>2056</v>
      </c>
      <c r="I6670" t="s">
        <v>2076</v>
      </c>
      <c r="J6670" t="s">
        <v>2999</v>
      </c>
      <c r="K6670" t="s">
        <v>42</v>
      </c>
      <c r="L6670" t="s">
        <v>2058</v>
      </c>
      <c r="M6670" t="s">
        <v>2059</v>
      </c>
      <c r="N6670">
        <v>6</v>
      </c>
      <c r="O6670">
        <v>594</v>
      </c>
      <c r="P6670">
        <v>2.4300000000000002</v>
      </c>
      <c r="Q6670">
        <v>24480</v>
      </c>
      <c r="R6670">
        <v>3</v>
      </c>
      <c r="S6670">
        <v>268</v>
      </c>
      <c r="T6670">
        <v>1.0900000000000001</v>
      </c>
      <c r="U6670">
        <v>3</v>
      </c>
      <c r="V6670">
        <v>326</v>
      </c>
      <c r="W6670">
        <v>1.33</v>
      </c>
      <c r="X6670">
        <v>0</v>
      </c>
      <c r="Y6670">
        <v>0</v>
      </c>
      <c r="Z6670">
        <v>0</v>
      </c>
      <c r="AA6670">
        <v>0</v>
      </c>
      <c r="AB6670">
        <v>0</v>
      </c>
      <c r="AC6670">
        <v>0</v>
      </c>
      <c r="AD6670">
        <v>0</v>
      </c>
      <c r="AE6670">
        <v>0</v>
      </c>
      <c r="AF6670">
        <v>0</v>
      </c>
      <c r="AG6670" t="s">
        <v>25103</v>
      </c>
      <c r="AH6670" s="21" t="str">
        <f t="shared" si="208"/>
        <v>YR25</v>
      </c>
      <c r="AI6670" s="21">
        <v>345.36</v>
      </c>
      <c r="AJ6670" s="21">
        <f t="shared" si="209"/>
        <v>97.57352941176471</v>
      </c>
      <c r="AK6670" s="21" t="s">
        <v>2063</v>
      </c>
      <c r="AL6670" t="s">
        <v>2964</v>
      </c>
      <c r="AM6670" s="26" t="s">
        <v>38</v>
      </c>
      <c r="AN6670" t="s">
        <v>2032</v>
      </c>
    </row>
    <row r="6671" spans="1:40" ht="15" hidden="1" thickTop="1" x14ac:dyDescent="0.35">
      <c r="A6671" t="s">
        <v>25127</v>
      </c>
      <c r="B6671" t="s">
        <v>2381</v>
      </c>
      <c r="C6671" t="s">
        <v>66</v>
      </c>
      <c r="D6671" t="s">
        <v>2382</v>
      </c>
      <c r="E6671" t="s">
        <v>560</v>
      </c>
      <c r="F6671">
        <v>1</v>
      </c>
      <c r="G6671" t="s">
        <v>2055</v>
      </c>
      <c r="H6671" t="s">
        <v>2056</v>
      </c>
      <c r="I6671" t="s">
        <v>2076</v>
      </c>
      <c r="J6671" t="s">
        <v>67</v>
      </c>
      <c r="K6671" t="s">
        <v>68</v>
      </c>
      <c r="L6671" t="s">
        <v>2058</v>
      </c>
      <c r="M6671" t="s">
        <v>2059</v>
      </c>
      <c r="N6671">
        <v>5</v>
      </c>
      <c r="O6671">
        <v>241</v>
      </c>
      <c r="P6671">
        <v>0.98</v>
      </c>
      <c r="Q6671">
        <v>24480</v>
      </c>
      <c r="R6671">
        <v>5</v>
      </c>
      <c r="S6671">
        <v>241</v>
      </c>
      <c r="T6671">
        <v>0.98</v>
      </c>
      <c r="U6671">
        <v>0</v>
      </c>
      <c r="V6671">
        <v>0</v>
      </c>
      <c r="W6671">
        <v>0</v>
      </c>
      <c r="X6671">
        <v>0</v>
      </c>
      <c r="Y6671">
        <v>0</v>
      </c>
      <c r="Z6671">
        <v>0</v>
      </c>
      <c r="AA6671">
        <v>0</v>
      </c>
      <c r="AB6671">
        <v>0</v>
      </c>
      <c r="AC6671">
        <v>0</v>
      </c>
      <c r="AD6671">
        <v>0</v>
      </c>
      <c r="AE6671">
        <v>0</v>
      </c>
      <c r="AF6671">
        <v>0</v>
      </c>
      <c r="AG6671" t="s">
        <v>515</v>
      </c>
      <c r="AH6671" s="21" t="str">
        <f t="shared" si="208"/>
        <v>YR25</v>
      </c>
      <c r="AI6671" s="21">
        <v>345.36</v>
      </c>
      <c r="AJ6671" s="21">
        <f t="shared" si="209"/>
        <v>99.015522875816998</v>
      </c>
      <c r="AK6671" s="21" t="s">
        <v>2063</v>
      </c>
      <c r="AL6671" t="s">
        <v>70</v>
      </c>
      <c r="AM6671" s="26" t="s">
        <v>38</v>
      </c>
      <c r="AN6671" t="s">
        <v>2033</v>
      </c>
    </row>
    <row r="6672" spans="1:40" ht="15" hidden="1" thickTop="1" x14ac:dyDescent="0.35">
      <c r="A6672" t="s">
        <v>25131</v>
      </c>
      <c r="B6672" t="s">
        <v>25105</v>
      </c>
      <c r="C6672" t="s">
        <v>2885</v>
      </c>
      <c r="D6672" t="s">
        <v>25106</v>
      </c>
      <c r="E6672" t="s">
        <v>2608</v>
      </c>
      <c r="F6672">
        <v>1</v>
      </c>
      <c r="G6672" t="s">
        <v>2576</v>
      </c>
      <c r="H6672" t="s">
        <v>2577</v>
      </c>
      <c r="I6672" t="s">
        <v>2076</v>
      </c>
      <c r="J6672" t="s">
        <v>2578</v>
      </c>
      <c r="K6672" t="s">
        <v>2579</v>
      </c>
      <c r="L6672" t="s">
        <v>2058</v>
      </c>
      <c r="M6672" t="s">
        <v>2170</v>
      </c>
      <c r="N6672">
        <v>9</v>
      </c>
      <c r="O6672">
        <v>431</v>
      </c>
      <c r="P6672">
        <v>2.82</v>
      </c>
      <c r="Q6672">
        <v>15300</v>
      </c>
      <c r="R6672">
        <v>3</v>
      </c>
      <c r="S6672">
        <v>137</v>
      </c>
      <c r="T6672">
        <v>0.9</v>
      </c>
      <c r="U6672">
        <v>5</v>
      </c>
      <c r="V6672">
        <v>241</v>
      </c>
      <c r="W6672">
        <v>1.58</v>
      </c>
      <c r="X6672">
        <v>1</v>
      </c>
      <c r="Y6672">
        <v>53</v>
      </c>
      <c r="Z6672">
        <v>0.35</v>
      </c>
      <c r="AA6672">
        <v>0</v>
      </c>
      <c r="AB6672">
        <v>0</v>
      </c>
      <c r="AC6672">
        <v>0</v>
      </c>
      <c r="AD6672">
        <v>0</v>
      </c>
      <c r="AE6672">
        <v>0</v>
      </c>
      <c r="AF6672">
        <v>0</v>
      </c>
      <c r="AG6672" t="s">
        <v>25107</v>
      </c>
      <c r="AH6672" s="21" t="str">
        <f t="shared" si="208"/>
        <v>YR25</v>
      </c>
      <c r="AI6672" s="21">
        <v>216</v>
      </c>
      <c r="AJ6672" s="21">
        <f t="shared" si="209"/>
        <v>97.183006535947712</v>
      </c>
      <c r="AK6672" s="21" t="s">
        <v>2063</v>
      </c>
      <c r="AL6672" t="s">
        <v>2581</v>
      </c>
      <c r="AM6672" s="26" t="s">
        <v>38</v>
      </c>
      <c r="AN6672" t="s">
        <v>2033</v>
      </c>
    </row>
    <row r="6673" spans="1:40" ht="15" hidden="1" thickTop="1" x14ac:dyDescent="0.35">
      <c r="A6673" t="s">
        <v>25135</v>
      </c>
      <c r="B6673" t="s">
        <v>25109</v>
      </c>
      <c r="C6673" t="s">
        <v>2660</v>
      </c>
      <c r="D6673" t="s">
        <v>25110</v>
      </c>
      <c r="E6673" t="s">
        <v>61</v>
      </c>
      <c r="F6673">
        <v>1</v>
      </c>
      <c r="G6673" t="s">
        <v>2524</v>
      </c>
      <c r="H6673" t="s">
        <v>2056</v>
      </c>
      <c r="I6673" t="s">
        <v>2076</v>
      </c>
      <c r="J6673" t="s">
        <v>2525</v>
      </c>
      <c r="K6673" t="s">
        <v>62</v>
      </c>
      <c r="L6673" t="s">
        <v>2058</v>
      </c>
      <c r="M6673" t="s">
        <v>2170</v>
      </c>
      <c r="N6673">
        <v>3</v>
      </c>
      <c r="O6673">
        <v>177</v>
      </c>
      <c r="P6673">
        <v>1.1599999999999999</v>
      </c>
      <c r="Q6673">
        <v>15300</v>
      </c>
      <c r="R6673">
        <v>2</v>
      </c>
      <c r="S6673">
        <v>136</v>
      </c>
      <c r="T6673">
        <v>0.89</v>
      </c>
      <c r="U6673">
        <v>1</v>
      </c>
      <c r="V6673">
        <v>41</v>
      </c>
      <c r="W6673">
        <v>0.27</v>
      </c>
      <c r="X6673">
        <v>0</v>
      </c>
      <c r="Y6673">
        <v>0</v>
      </c>
      <c r="Z6673">
        <v>0</v>
      </c>
      <c r="AA6673">
        <v>0</v>
      </c>
      <c r="AB6673">
        <v>0</v>
      </c>
      <c r="AC6673">
        <v>0</v>
      </c>
      <c r="AD6673">
        <v>0</v>
      </c>
      <c r="AE6673">
        <v>0</v>
      </c>
      <c r="AF6673">
        <v>0</v>
      </c>
      <c r="AG6673" t="s">
        <v>25111</v>
      </c>
      <c r="AH6673" s="21" t="str">
        <f t="shared" si="208"/>
        <v>YR25</v>
      </c>
      <c r="AI6673" s="21">
        <v>216</v>
      </c>
      <c r="AJ6673" s="21">
        <f t="shared" si="209"/>
        <v>98.843137254901961</v>
      </c>
      <c r="AK6673" s="21" t="s">
        <v>2063</v>
      </c>
      <c r="AL6673" t="s">
        <v>2527</v>
      </c>
      <c r="AM6673" s="26" t="s">
        <v>38</v>
      </c>
      <c r="AN6673" t="s">
        <v>2030</v>
      </c>
    </row>
    <row r="6674" spans="1:40" ht="15" hidden="1" thickTop="1" x14ac:dyDescent="0.35">
      <c r="A6674" t="s">
        <v>25139</v>
      </c>
      <c r="B6674" t="s">
        <v>25113</v>
      </c>
      <c r="C6674" t="s">
        <v>3644</v>
      </c>
      <c r="D6674" t="s">
        <v>25114</v>
      </c>
      <c r="E6674" t="s">
        <v>3539</v>
      </c>
      <c r="F6674">
        <v>1</v>
      </c>
      <c r="G6674" t="s">
        <v>2682</v>
      </c>
      <c r="H6674" t="s">
        <v>2620</v>
      </c>
      <c r="I6674" t="s">
        <v>2076</v>
      </c>
      <c r="J6674" t="s">
        <v>3646</v>
      </c>
      <c r="K6674" t="s">
        <v>2684</v>
      </c>
      <c r="L6674" t="s">
        <v>2058</v>
      </c>
      <c r="M6674" t="s">
        <v>2170</v>
      </c>
      <c r="N6674">
        <v>4</v>
      </c>
      <c r="O6674">
        <v>254</v>
      </c>
      <c r="P6674">
        <v>1.66</v>
      </c>
      <c r="Q6674">
        <v>15300</v>
      </c>
      <c r="R6674">
        <v>1</v>
      </c>
      <c r="S6674">
        <v>48</v>
      </c>
      <c r="T6674">
        <v>0.31</v>
      </c>
      <c r="U6674">
        <v>2</v>
      </c>
      <c r="V6674">
        <v>163</v>
      </c>
      <c r="W6674">
        <v>1.07</v>
      </c>
      <c r="X6674">
        <v>0</v>
      </c>
      <c r="Y6674">
        <v>0</v>
      </c>
      <c r="Z6674">
        <v>0</v>
      </c>
      <c r="AA6674">
        <v>1</v>
      </c>
      <c r="AB6674">
        <v>43</v>
      </c>
      <c r="AC6674">
        <v>0.28000000000000003</v>
      </c>
      <c r="AD6674">
        <v>0</v>
      </c>
      <c r="AE6674">
        <v>0</v>
      </c>
      <c r="AF6674">
        <v>0</v>
      </c>
      <c r="AG6674" t="s">
        <v>25115</v>
      </c>
      <c r="AH6674" s="21" t="str">
        <f t="shared" si="208"/>
        <v>YR25</v>
      </c>
      <c r="AI6674" s="21">
        <v>216</v>
      </c>
      <c r="AJ6674" s="21">
        <f t="shared" si="209"/>
        <v>98.33986928104575</v>
      </c>
      <c r="AK6674" s="21" t="s">
        <v>2063</v>
      </c>
      <c r="AL6674" t="s">
        <v>2686</v>
      </c>
      <c r="AM6674" s="26" t="s">
        <v>38</v>
      </c>
      <c r="AN6674" t="s">
        <v>2029</v>
      </c>
    </row>
    <row r="6675" spans="1:40" ht="15" hidden="1" thickTop="1" x14ac:dyDescent="0.35">
      <c r="A6675" t="s">
        <v>25143</v>
      </c>
      <c r="B6675" t="s">
        <v>25117</v>
      </c>
      <c r="C6675" t="s">
        <v>2530</v>
      </c>
      <c r="D6675" t="s">
        <v>25118</v>
      </c>
      <c r="E6675" t="s">
        <v>558</v>
      </c>
      <c r="F6675">
        <v>1</v>
      </c>
      <c r="G6675" t="s">
        <v>2524</v>
      </c>
      <c r="H6675" t="s">
        <v>2056</v>
      </c>
      <c r="I6675" t="s">
        <v>2076</v>
      </c>
      <c r="J6675" t="s">
        <v>2532</v>
      </c>
      <c r="K6675" t="s">
        <v>62</v>
      </c>
      <c r="L6675" t="s">
        <v>2058</v>
      </c>
      <c r="M6675" t="s">
        <v>2059</v>
      </c>
      <c r="N6675">
        <v>4</v>
      </c>
      <c r="O6675">
        <v>141</v>
      </c>
      <c r="P6675">
        <v>0.57999999999999996</v>
      </c>
      <c r="Q6675">
        <v>24480</v>
      </c>
      <c r="R6675">
        <v>1</v>
      </c>
      <c r="S6675">
        <v>41</v>
      </c>
      <c r="T6675">
        <v>0.17</v>
      </c>
      <c r="U6675">
        <v>2</v>
      </c>
      <c r="V6675">
        <v>71</v>
      </c>
      <c r="W6675">
        <v>0.28999999999999998</v>
      </c>
      <c r="X6675">
        <v>1</v>
      </c>
      <c r="Y6675">
        <v>29</v>
      </c>
      <c r="Z6675">
        <v>0.12</v>
      </c>
      <c r="AA6675">
        <v>0</v>
      </c>
      <c r="AB6675">
        <v>0</v>
      </c>
      <c r="AC6675">
        <v>0</v>
      </c>
      <c r="AD6675">
        <v>0</v>
      </c>
      <c r="AE6675">
        <v>0</v>
      </c>
      <c r="AF6675">
        <v>0</v>
      </c>
      <c r="AG6675" t="s">
        <v>25119</v>
      </c>
      <c r="AH6675" s="21" t="str">
        <f t="shared" si="208"/>
        <v>YR25</v>
      </c>
      <c r="AI6675" s="21">
        <v>345.36</v>
      </c>
      <c r="AJ6675" s="21">
        <f t="shared" si="209"/>
        <v>99.424019607843135</v>
      </c>
      <c r="AK6675" s="21" t="s">
        <v>2060</v>
      </c>
      <c r="AL6675" t="s">
        <v>2527</v>
      </c>
      <c r="AM6675" s="26" t="s">
        <v>38</v>
      </c>
      <c r="AN6675" t="s">
        <v>2030</v>
      </c>
    </row>
    <row r="6676" spans="1:40" ht="15" hidden="1" thickTop="1" x14ac:dyDescent="0.35">
      <c r="A6676" t="s">
        <v>25147</v>
      </c>
      <c r="B6676" t="s">
        <v>25120</v>
      </c>
      <c r="C6676" t="s">
        <v>4699</v>
      </c>
      <c r="D6676" t="s">
        <v>25121</v>
      </c>
      <c r="E6676" t="s">
        <v>3430</v>
      </c>
      <c r="F6676">
        <v>1</v>
      </c>
      <c r="G6676" t="s">
        <v>2609</v>
      </c>
      <c r="H6676" t="s">
        <v>2577</v>
      </c>
      <c r="I6676" t="s">
        <v>2076</v>
      </c>
      <c r="J6676" t="s">
        <v>2764</v>
      </c>
      <c r="K6676" t="s">
        <v>2765</v>
      </c>
      <c r="L6676" t="s">
        <v>2058</v>
      </c>
      <c r="M6676" t="s">
        <v>2170</v>
      </c>
      <c r="N6676">
        <v>2</v>
      </c>
      <c r="O6676">
        <v>104</v>
      </c>
      <c r="P6676">
        <v>0.68</v>
      </c>
      <c r="Q6676">
        <v>15300</v>
      </c>
      <c r="R6676">
        <v>1</v>
      </c>
      <c r="S6676">
        <v>99</v>
      </c>
      <c r="T6676">
        <v>0.65</v>
      </c>
      <c r="U6676">
        <v>1</v>
      </c>
      <c r="V6676">
        <v>5</v>
      </c>
      <c r="W6676">
        <v>0.03</v>
      </c>
      <c r="X6676">
        <v>0</v>
      </c>
      <c r="Y6676">
        <v>0</v>
      </c>
      <c r="Z6676">
        <v>0</v>
      </c>
      <c r="AA6676">
        <v>0</v>
      </c>
      <c r="AB6676">
        <v>0</v>
      </c>
      <c r="AC6676">
        <v>0</v>
      </c>
      <c r="AD6676">
        <v>0</v>
      </c>
      <c r="AE6676">
        <v>0</v>
      </c>
      <c r="AF6676">
        <v>0</v>
      </c>
      <c r="AG6676" t="s">
        <v>25122</v>
      </c>
      <c r="AH6676" s="21" t="str">
        <f t="shared" si="208"/>
        <v>YR25</v>
      </c>
      <c r="AI6676" s="21">
        <v>216</v>
      </c>
      <c r="AJ6676" s="21">
        <f t="shared" si="209"/>
        <v>99.320261437908499</v>
      </c>
      <c r="AK6676" s="21" t="s">
        <v>2060</v>
      </c>
      <c r="AL6676" t="s">
        <v>2613</v>
      </c>
      <c r="AM6676" s="26" t="s">
        <v>38</v>
      </c>
      <c r="AN6676" t="s">
        <v>2030</v>
      </c>
    </row>
    <row r="6677" spans="1:40" ht="15" hidden="1" thickTop="1" x14ac:dyDescent="0.35">
      <c r="A6677" t="s">
        <v>2389</v>
      </c>
      <c r="B6677" t="s">
        <v>25124</v>
      </c>
      <c r="C6677" t="s">
        <v>4168</v>
      </c>
      <c r="D6677" t="s">
        <v>25125</v>
      </c>
      <c r="E6677" t="s">
        <v>2608</v>
      </c>
      <c r="F6677">
        <v>1</v>
      </c>
      <c r="G6677" t="s">
        <v>2576</v>
      </c>
      <c r="H6677" t="s">
        <v>2577</v>
      </c>
      <c r="I6677" t="s">
        <v>2076</v>
      </c>
      <c r="J6677" t="s">
        <v>2741</v>
      </c>
      <c r="K6677" t="s">
        <v>2742</v>
      </c>
      <c r="L6677" t="s">
        <v>2058</v>
      </c>
      <c r="M6677" t="s">
        <v>2170</v>
      </c>
      <c r="N6677">
        <v>11</v>
      </c>
      <c r="O6677">
        <v>407</v>
      </c>
      <c r="P6677">
        <v>2.66</v>
      </c>
      <c r="Q6677">
        <v>15300</v>
      </c>
      <c r="R6677">
        <v>2</v>
      </c>
      <c r="S6677">
        <v>131</v>
      </c>
      <c r="T6677">
        <v>0.86</v>
      </c>
      <c r="U6677">
        <v>9</v>
      </c>
      <c r="V6677">
        <v>276</v>
      </c>
      <c r="W6677">
        <v>1.8</v>
      </c>
      <c r="X6677">
        <v>0</v>
      </c>
      <c r="Y6677">
        <v>0</v>
      </c>
      <c r="Z6677">
        <v>0</v>
      </c>
      <c r="AA6677">
        <v>0</v>
      </c>
      <c r="AB6677">
        <v>0</v>
      </c>
      <c r="AC6677">
        <v>0</v>
      </c>
      <c r="AD6677">
        <v>0</v>
      </c>
      <c r="AE6677">
        <v>0</v>
      </c>
      <c r="AF6677">
        <v>0</v>
      </c>
      <c r="AG6677" t="s">
        <v>25126</v>
      </c>
      <c r="AH6677" s="21" t="str">
        <f t="shared" si="208"/>
        <v>YR25</v>
      </c>
      <c r="AI6677" s="21">
        <v>216</v>
      </c>
      <c r="AJ6677" s="21">
        <f t="shared" si="209"/>
        <v>97.33986928104575</v>
      </c>
      <c r="AK6677" s="21" t="s">
        <v>2063</v>
      </c>
      <c r="AL6677" t="s">
        <v>2613</v>
      </c>
      <c r="AM6677" s="26" t="s">
        <v>38</v>
      </c>
      <c r="AN6677" t="s">
        <v>2033</v>
      </c>
    </row>
    <row r="6678" spans="1:40" ht="15" hidden="1" thickTop="1" x14ac:dyDescent="0.35">
      <c r="A6678" t="s">
        <v>2392</v>
      </c>
      <c r="B6678" t="s">
        <v>2384</v>
      </c>
      <c r="C6678" t="s">
        <v>102</v>
      </c>
      <c r="D6678" t="s">
        <v>2385</v>
      </c>
      <c r="E6678" t="s">
        <v>560</v>
      </c>
      <c r="F6678">
        <v>1</v>
      </c>
      <c r="G6678" t="s">
        <v>2055</v>
      </c>
      <c r="H6678" t="s">
        <v>2056</v>
      </c>
      <c r="I6678" t="s">
        <v>2076</v>
      </c>
      <c r="J6678" t="s">
        <v>67</v>
      </c>
      <c r="K6678" t="s">
        <v>68</v>
      </c>
      <c r="L6678" t="s">
        <v>2058</v>
      </c>
      <c r="M6678" t="s">
        <v>2059</v>
      </c>
      <c r="N6678">
        <v>1</v>
      </c>
      <c r="O6678">
        <v>15</v>
      </c>
      <c r="P6678">
        <v>0.06</v>
      </c>
      <c r="Q6678">
        <v>24480</v>
      </c>
      <c r="R6678">
        <v>1</v>
      </c>
      <c r="S6678">
        <v>15</v>
      </c>
      <c r="T6678">
        <v>0.06</v>
      </c>
      <c r="U6678">
        <v>0</v>
      </c>
      <c r="V6678">
        <v>0</v>
      </c>
      <c r="W6678">
        <v>0</v>
      </c>
      <c r="X6678">
        <v>0</v>
      </c>
      <c r="Y6678">
        <v>0</v>
      </c>
      <c r="Z6678">
        <v>0</v>
      </c>
      <c r="AA6678">
        <v>0</v>
      </c>
      <c r="AB6678">
        <v>0</v>
      </c>
      <c r="AC6678">
        <v>0</v>
      </c>
      <c r="AD6678">
        <v>0</v>
      </c>
      <c r="AE6678">
        <v>0</v>
      </c>
      <c r="AF6678">
        <v>0</v>
      </c>
      <c r="AG6678" t="s">
        <v>516</v>
      </c>
      <c r="AH6678" s="21" t="str">
        <f t="shared" si="208"/>
        <v>YR25</v>
      </c>
      <c r="AI6678" s="21">
        <v>345.36</v>
      </c>
      <c r="AJ6678" s="21">
        <f t="shared" si="209"/>
        <v>99.938725490196077</v>
      </c>
      <c r="AK6678" s="21" t="s">
        <v>2060</v>
      </c>
      <c r="AL6678" t="s">
        <v>70</v>
      </c>
      <c r="AM6678" s="26" t="s">
        <v>38</v>
      </c>
      <c r="AN6678" t="s">
        <v>2032</v>
      </c>
    </row>
    <row r="6679" spans="1:40" ht="15" hidden="1" thickTop="1" x14ac:dyDescent="0.35">
      <c r="A6679" t="s">
        <v>2395</v>
      </c>
      <c r="B6679" t="s">
        <v>2387</v>
      </c>
      <c r="C6679" t="s">
        <v>92</v>
      </c>
      <c r="D6679" t="s">
        <v>2388</v>
      </c>
      <c r="E6679" t="s">
        <v>119</v>
      </c>
      <c r="F6679">
        <v>1</v>
      </c>
      <c r="G6679" t="s">
        <v>2055</v>
      </c>
      <c r="H6679" t="s">
        <v>2056</v>
      </c>
      <c r="I6679" t="s">
        <v>2076</v>
      </c>
      <c r="J6679" t="s">
        <v>67</v>
      </c>
      <c r="K6679" t="s">
        <v>68</v>
      </c>
      <c r="L6679" t="s">
        <v>2058</v>
      </c>
      <c r="M6679" t="s">
        <v>2059</v>
      </c>
      <c r="N6679">
        <v>0</v>
      </c>
      <c r="O6679">
        <v>0</v>
      </c>
      <c r="P6679">
        <v>0</v>
      </c>
      <c r="Q6679">
        <v>24480</v>
      </c>
      <c r="R6679">
        <v>0</v>
      </c>
      <c r="S6679">
        <v>0</v>
      </c>
      <c r="T6679">
        <v>0</v>
      </c>
      <c r="U6679">
        <v>0</v>
      </c>
      <c r="V6679">
        <v>0</v>
      </c>
      <c r="W6679">
        <v>0</v>
      </c>
      <c r="X6679">
        <v>0</v>
      </c>
      <c r="Y6679">
        <v>0</v>
      </c>
      <c r="Z6679">
        <v>0</v>
      </c>
      <c r="AA6679">
        <v>0</v>
      </c>
      <c r="AB6679">
        <v>0</v>
      </c>
      <c r="AC6679">
        <v>0</v>
      </c>
      <c r="AD6679">
        <v>0</v>
      </c>
      <c r="AE6679">
        <v>0</v>
      </c>
      <c r="AF6679">
        <v>0</v>
      </c>
      <c r="AG6679" t="s">
        <v>517</v>
      </c>
      <c r="AH6679" s="21" t="str">
        <f t="shared" si="208"/>
        <v>YR25</v>
      </c>
      <c r="AI6679" s="21">
        <v>345.36</v>
      </c>
      <c r="AJ6679" s="21">
        <f t="shared" si="209"/>
        <v>100</v>
      </c>
      <c r="AK6679" s="21" t="s">
        <v>2060</v>
      </c>
      <c r="AL6679" t="s">
        <v>70</v>
      </c>
      <c r="AM6679" s="26" t="s">
        <v>38</v>
      </c>
      <c r="AN6679" t="s">
        <v>2032</v>
      </c>
    </row>
    <row r="6680" spans="1:40" ht="15" hidden="1" thickTop="1" x14ac:dyDescent="0.35">
      <c r="A6680" t="s">
        <v>25151</v>
      </c>
      <c r="B6680" t="s">
        <v>25128</v>
      </c>
      <c r="C6680" t="s">
        <v>2697</v>
      </c>
      <c r="D6680" t="s">
        <v>25129</v>
      </c>
      <c r="E6680" t="s">
        <v>2575</v>
      </c>
      <c r="F6680">
        <v>1</v>
      </c>
      <c r="G6680" t="s">
        <v>2576</v>
      </c>
      <c r="H6680" t="s">
        <v>2577</v>
      </c>
      <c r="I6680" t="s">
        <v>2076</v>
      </c>
      <c r="J6680" t="s">
        <v>2699</v>
      </c>
      <c r="K6680" t="s">
        <v>2579</v>
      </c>
      <c r="L6680" t="s">
        <v>2058</v>
      </c>
      <c r="M6680" t="s">
        <v>2059</v>
      </c>
      <c r="N6680">
        <v>6</v>
      </c>
      <c r="O6680">
        <v>166</v>
      </c>
      <c r="P6680">
        <v>0.68</v>
      </c>
      <c r="Q6680">
        <v>24480</v>
      </c>
      <c r="R6680">
        <v>3</v>
      </c>
      <c r="S6680">
        <v>92</v>
      </c>
      <c r="T6680">
        <v>0.38</v>
      </c>
      <c r="U6680">
        <v>3</v>
      </c>
      <c r="V6680">
        <v>74</v>
      </c>
      <c r="W6680">
        <v>0.3</v>
      </c>
      <c r="X6680">
        <v>0</v>
      </c>
      <c r="Y6680">
        <v>0</v>
      </c>
      <c r="Z6680">
        <v>0</v>
      </c>
      <c r="AA6680">
        <v>0</v>
      </c>
      <c r="AB6680">
        <v>0</v>
      </c>
      <c r="AC6680">
        <v>0</v>
      </c>
      <c r="AD6680">
        <v>0</v>
      </c>
      <c r="AE6680">
        <v>0</v>
      </c>
      <c r="AF6680">
        <v>0</v>
      </c>
      <c r="AG6680" t="s">
        <v>25130</v>
      </c>
      <c r="AH6680" s="21" t="str">
        <f t="shared" si="208"/>
        <v>YR25</v>
      </c>
      <c r="AI6680" s="21">
        <v>345.36</v>
      </c>
      <c r="AJ6680" s="21">
        <f t="shared" si="209"/>
        <v>99.321895424836597</v>
      </c>
      <c r="AK6680" s="21" t="s">
        <v>2060</v>
      </c>
      <c r="AL6680" t="s">
        <v>2581</v>
      </c>
      <c r="AM6680" s="26" t="s">
        <v>38</v>
      </c>
      <c r="AN6680" t="s">
        <v>2031</v>
      </c>
    </row>
    <row r="6681" spans="1:40" ht="15" hidden="1" thickTop="1" x14ac:dyDescent="0.35">
      <c r="A6681" t="s">
        <v>25155</v>
      </c>
      <c r="B6681" t="s">
        <v>25132</v>
      </c>
      <c r="C6681" t="s">
        <v>2554</v>
      </c>
      <c r="D6681" t="s">
        <v>25133</v>
      </c>
      <c r="E6681" t="s">
        <v>79</v>
      </c>
      <c r="F6681">
        <v>1</v>
      </c>
      <c r="G6681" t="s">
        <v>2524</v>
      </c>
      <c r="H6681" t="s">
        <v>2056</v>
      </c>
      <c r="I6681" t="s">
        <v>2076</v>
      </c>
      <c r="J6681" t="s">
        <v>2532</v>
      </c>
      <c r="K6681" t="s">
        <v>62</v>
      </c>
      <c r="L6681" t="s">
        <v>2058</v>
      </c>
      <c r="M6681" t="s">
        <v>2059</v>
      </c>
      <c r="N6681">
        <v>4</v>
      </c>
      <c r="O6681">
        <v>224</v>
      </c>
      <c r="P6681">
        <v>0.92</v>
      </c>
      <c r="Q6681">
        <v>24480</v>
      </c>
      <c r="R6681">
        <v>3</v>
      </c>
      <c r="S6681">
        <v>178</v>
      </c>
      <c r="T6681">
        <v>0.73</v>
      </c>
      <c r="U6681">
        <v>1</v>
      </c>
      <c r="V6681">
        <v>46</v>
      </c>
      <c r="W6681">
        <v>0.19</v>
      </c>
      <c r="X6681">
        <v>0</v>
      </c>
      <c r="Y6681">
        <v>0</v>
      </c>
      <c r="Z6681">
        <v>0</v>
      </c>
      <c r="AA6681">
        <v>0</v>
      </c>
      <c r="AB6681">
        <v>0</v>
      </c>
      <c r="AC6681">
        <v>0</v>
      </c>
      <c r="AD6681">
        <v>0</v>
      </c>
      <c r="AE6681">
        <v>0</v>
      </c>
      <c r="AF6681">
        <v>0</v>
      </c>
      <c r="AG6681" t="s">
        <v>25134</v>
      </c>
      <c r="AH6681" s="21" t="str">
        <f t="shared" si="208"/>
        <v>YR25</v>
      </c>
      <c r="AI6681" s="21">
        <v>345.36</v>
      </c>
      <c r="AJ6681" s="21">
        <f t="shared" si="209"/>
        <v>99.084967320261441</v>
      </c>
      <c r="AK6681" s="21" t="s">
        <v>2063</v>
      </c>
      <c r="AL6681" t="s">
        <v>2527</v>
      </c>
      <c r="AM6681" s="26" t="s">
        <v>38</v>
      </c>
      <c r="AN6681" t="s">
        <v>2030</v>
      </c>
    </row>
    <row r="6682" spans="1:40" ht="15" hidden="1" thickTop="1" x14ac:dyDescent="0.35">
      <c r="A6682" t="s">
        <v>25159</v>
      </c>
      <c r="B6682" t="s">
        <v>25136</v>
      </c>
      <c r="C6682" t="s">
        <v>5259</v>
      </c>
      <c r="D6682" t="s">
        <v>25137</v>
      </c>
      <c r="E6682" t="s">
        <v>2938</v>
      </c>
      <c r="F6682">
        <v>1</v>
      </c>
      <c r="G6682" t="s">
        <v>2593</v>
      </c>
      <c r="H6682" t="s">
        <v>2056</v>
      </c>
      <c r="I6682" t="s">
        <v>2076</v>
      </c>
      <c r="J6682" t="s">
        <v>3250</v>
      </c>
      <c r="K6682" t="s">
        <v>65</v>
      </c>
      <c r="L6682" t="s">
        <v>2058</v>
      </c>
      <c r="M6682" t="s">
        <v>2059</v>
      </c>
      <c r="N6682">
        <v>4</v>
      </c>
      <c r="O6682">
        <v>126</v>
      </c>
      <c r="P6682">
        <v>0.51</v>
      </c>
      <c r="Q6682">
        <v>24480</v>
      </c>
      <c r="R6682">
        <v>2</v>
      </c>
      <c r="S6682">
        <v>66</v>
      </c>
      <c r="T6682">
        <v>0.27</v>
      </c>
      <c r="U6682">
        <v>2</v>
      </c>
      <c r="V6682">
        <v>60</v>
      </c>
      <c r="W6682">
        <v>0.25</v>
      </c>
      <c r="X6682">
        <v>0</v>
      </c>
      <c r="Y6682">
        <v>0</v>
      </c>
      <c r="Z6682">
        <v>0</v>
      </c>
      <c r="AA6682">
        <v>0</v>
      </c>
      <c r="AB6682">
        <v>0</v>
      </c>
      <c r="AC6682">
        <v>0</v>
      </c>
      <c r="AD6682">
        <v>0</v>
      </c>
      <c r="AE6682">
        <v>0</v>
      </c>
      <c r="AF6682">
        <v>0</v>
      </c>
      <c r="AG6682" t="s">
        <v>25138</v>
      </c>
      <c r="AH6682" s="21" t="str">
        <f t="shared" si="208"/>
        <v>YR25</v>
      </c>
      <c r="AI6682" s="21">
        <v>345.36</v>
      </c>
      <c r="AJ6682" s="21">
        <f t="shared" si="209"/>
        <v>99.485294117647058</v>
      </c>
      <c r="AK6682" s="21" t="s">
        <v>2060</v>
      </c>
      <c r="AL6682" t="s">
        <v>2527</v>
      </c>
      <c r="AM6682" s="26" t="s">
        <v>38</v>
      </c>
      <c r="AN6682" t="s">
        <v>2033</v>
      </c>
    </row>
    <row r="6683" spans="1:40" ht="15" hidden="1" thickTop="1" x14ac:dyDescent="0.35">
      <c r="A6683" t="s">
        <v>25163</v>
      </c>
      <c r="B6683" t="s">
        <v>25140</v>
      </c>
      <c r="C6683" t="s">
        <v>3954</v>
      </c>
      <c r="D6683" t="s">
        <v>25141</v>
      </c>
      <c r="E6683" t="s">
        <v>126</v>
      </c>
      <c r="F6683">
        <v>1</v>
      </c>
      <c r="G6683" t="s">
        <v>2524</v>
      </c>
      <c r="H6683" t="s">
        <v>2056</v>
      </c>
      <c r="I6683" t="s">
        <v>2076</v>
      </c>
      <c r="J6683" t="s">
        <v>3956</v>
      </c>
      <c r="K6683" t="s">
        <v>62</v>
      </c>
      <c r="L6683" t="s">
        <v>2058</v>
      </c>
      <c r="M6683" t="s">
        <v>2170</v>
      </c>
      <c r="N6683">
        <v>2</v>
      </c>
      <c r="O6683">
        <v>119</v>
      </c>
      <c r="P6683">
        <v>0.78</v>
      </c>
      <c r="Q6683">
        <v>15300</v>
      </c>
      <c r="R6683">
        <v>0</v>
      </c>
      <c r="S6683">
        <v>0</v>
      </c>
      <c r="T6683">
        <v>0</v>
      </c>
      <c r="U6683">
        <v>2</v>
      </c>
      <c r="V6683">
        <v>119</v>
      </c>
      <c r="W6683">
        <v>0.78</v>
      </c>
      <c r="X6683">
        <v>0</v>
      </c>
      <c r="Y6683">
        <v>0</v>
      </c>
      <c r="Z6683">
        <v>0</v>
      </c>
      <c r="AA6683">
        <v>0</v>
      </c>
      <c r="AB6683">
        <v>0</v>
      </c>
      <c r="AC6683">
        <v>0</v>
      </c>
      <c r="AD6683">
        <v>0</v>
      </c>
      <c r="AE6683">
        <v>0</v>
      </c>
      <c r="AF6683">
        <v>0</v>
      </c>
      <c r="AG6683" t="s">
        <v>25142</v>
      </c>
      <c r="AH6683" s="21" t="str">
        <f t="shared" si="208"/>
        <v>YR25</v>
      </c>
      <c r="AI6683" s="21">
        <v>216</v>
      </c>
      <c r="AJ6683" s="21">
        <f t="shared" si="209"/>
        <v>99.222222222222229</v>
      </c>
      <c r="AK6683" s="21" t="s">
        <v>2060</v>
      </c>
      <c r="AL6683" t="s">
        <v>2527</v>
      </c>
      <c r="AM6683" s="26" t="s">
        <v>38</v>
      </c>
      <c r="AN6683" t="s">
        <v>2030</v>
      </c>
    </row>
    <row r="6684" spans="1:40" ht="15" hidden="1" thickTop="1" x14ac:dyDescent="0.35">
      <c r="A6684" t="s">
        <v>25167</v>
      </c>
      <c r="B6684" t="s">
        <v>25144</v>
      </c>
      <c r="C6684" t="s">
        <v>5198</v>
      </c>
      <c r="D6684" t="s">
        <v>25145</v>
      </c>
      <c r="E6684" t="s">
        <v>2608</v>
      </c>
      <c r="F6684">
        <v>1</v>
      </c>
      <c r="G6684" t="s">
        <v>2609</v>
      </c>
      <c r="H6684" t="s">
        <v>2577</v>
      </c>
      <c r="I6684" t="s">
        <v>2076</v>
      </c>
      <c r="J6684" t="s">
        <v>2675</v>
      </c>
      <c r="K6684" t="s">
        <v>2611</v>
      </c>
      <c r="L6684" t="s">
        <v>2058</v>
      </c>
      <c r="M6684" t="s">
        <v>2170</v>
      </c>
      <c r="N6684">
        <v>3</v>
      </c>
      <c r="O6684">
        <v>77</v>
      </c>
      <c r="P6684">
        <v>0.5</v>
      </c>
      <c r="Q6684">
        <v>15300</v>
      </c>
      <c r="R6684">
        <v>1</v>
      </c>
      <c r="S6684">
        <v>35</v>
      </c>
      <c r="T6684">
        <v>0.23</v>
      </c>
      <c r="U6684">
        <v>1</v>
      </c>
      <c r="V6684">
        <v>17</v>
      </c>
      <c r="W6684">
        <v>0.11</v>
      </c>
      <c r="X6684">
        <v>0</v>
      </c>
      <c r="Y6684">
        <v>0</v>
      </c>
      <c r="Z6684">
        <v>0</v>
      </c>
      <c r="AA6684">
        <v>1</v>
      </c>
      <c r="AB6684">
        <v>25</v>
      </c>
      <c r="AC6684">
        <v>0.16</v>
      </c>
      <c r="AD6684">
        <v>0</v>
      </c>
      <c r="AE6684">
        <v>0</v>
      </c>
      <c r="AF6684">
        <v>0</v>
      </c>
      <c r="AG6684" t="s">
        <v>25146</v>
      </c>
      <c r="AH6684" s="21" t="str">
        <f t="shared" si="208"/>
        <v>YR25</v>
      </c>
      <c r="AI6684" s="21">
        <v>216</v>
      </c>
      <c r="AJ6684" s="21">
        <f t="shared" si="209"/>
        <v>99.496732026143789</v>
      </c>
      <c r="AK6684" s="21" t="s">
        <v>2060</v>
      </c>
      <c r="AL6684" t="s">
        <v>2581</v>
      </c>
      <c r="AM6684" s="26" t="s">
        <v>38</v>
      </c>
      <c r="AN6684" t="s">
        <v>2031</v>
      </c>
    </row>
    <row r="6685" spans="1:40" ht="15" hidden="1" thickTop="1" x14ac:dyDescent="0.35">
      <c r="A6685" t="s">
        <v>2398</v>
      </c>
      <c r="B6685" t="s">
        <v>25148</v>
      </c>
      <c r="C6685" t="s">
        <v>5413</v>
      </c>
      <c r="D6685" t="s">
        <v>25149</v>
      </c>
      <c r="E6685" t="s">
        <v>44</v>
      </c>
      <c r="F6685">
        <v>1</v>
      </c>
      <c r="G6685" t="s">
        <v>2055</v>
      </c>
      <c r="H6685" t="s">
        <v>2056</v>
      </c>
      <c r="I6685" t="s">
        <v>2076</v>
      </c>
      <c r="J6685" t="s">
        <v>3609</v>
      </c>
      <c r="K6685" t="s">
        <v>42</v>
      </c>
      <c r="L6685" t="s">
        <v>2058</v>
      </c>
      <c r="M6685" t="s">
        <v>2059</v>
      </c>
      <c r="N6685">
        <v>8</v>
      </c>
      <c r="O6685">
        <v>409</v>
      </c>
      <c r="P6685">
        <v>1.67</v>
      </c>
      <c r="Q6685">
        <v>24480</v>
      </c>
      <c r="R6685">
        <v>7</v>
      </c>
      <c r="S6685">
        <v>373</v>
      </c>
      <c r="T6685">
        <v>1.52</v>
      </c>
      <c r="U6685">
        <v>1</v>
      </c>
      <c r="V6685">
        <v>36</v>
      </c>
      <c r="W6685">
        <v>0.15</v>
      </c>
      <c r="X6685">
        <v>0</v>
      </c>
      <c r="Y6685">
        <v>0</v>
      </c>
      <c r="Z6685">
        <v>0</v>
      </c>
      <c r="AA6685">
        <v>0</v>
      </c>
      <c r="AB6685">
        <v>0</v>
      </c>
      <c r="AC6685">
        <v>0</v>
      </c>
      <c r="AD6685">
        <v>0</v>
      </c>
      <c r="AE6685">
        <v>0</v>
      </c>
      <c r="AF6685">
        <v>0</v>
      </c>
      <c r="AG6685" t="s">
        <v>25150</v>
      </c>
      <c r="AH6685" s="21" t="str">
        <f t="shared" si="208"/>
        <v>YR25</v>
      </c>
      <c r="AI6685" s="21">
        <v>345.36</v>
      </c>
      <c r="AJ6685" s="21">
        <f t="shared" si="209"/>
        <v>98.329248366013076</v>
      </c>
      <c r="AK6685" s="21" t="s">
        <v>2063</v>
      </c>
      <c r="AL6685" t="s">
        <v>3610</v>
      </c>
      <c r="AM6685" s="26" t="s">
        <v>38</v>
      </c>
      <c r="AN6685" t="s">
        <v>2031</v>
      </c>
    </row>
    <row r="6686" spans="1:40" ht="15" hidden="1" thickTop="1" x14ac:dyDescent="0.35">
      <c r="A6686" t="s">
        <v>2401</v>
      </c>
      <c r="B6686" t="s">
        <v>2390</v>
      </c>
      <c r="C6686" t="s">
        <v>71</v>
      </c>
      <c r="D6686" t="s">
        <v>2391</v>
      </c>
      <c r="E6686" t="s">
        <v>72</v>
      </c>
      <c r="F6686">
        <v>2</v>
      </c>
      <c r="G6686" t="s">
        <v>2055</v>
      </c>
      <c r="H6686" t="s">
        <v>2056</v>
      </c>
      <c r="I6686" t="s">
        <v>2076</v>
      </c>
      <c r="J6686" t="s">
        <v>73</v>
      </c>
      <c r="K6686" t="s">
        <v>68</v>
      </c>
      <c r="L6686" t="s">
        <v>2058</v>
      </c>
      <c r="M6686" t="s">
        <v>2059</v>
      </c>
      <c r="N6686">
        <v>11</v>
      </c>
      <c r="O6686">
        <v>445</v>
      </c>
      <c r="P6686">
        <v>1.82</v>
      </c>
      <c r="Q6686">
        <v>24480</v>
      </c>
      <c r="R6686">
        <v>5</v>
      </c>
      <c r="S6686">
        <v>232</v>
      </c>
      <c r="T6686">
        <v>0.95</v>
      </c>
      <c r="U6686">
        <v>6</v>
      </c>
      <c r="V6686">
        <v>213</v>
      </c>
      <c r="W6686">
        <v>0.87</v>
      </c>
      <c r="X6686">
        <v>0</v>
      </c>
      <c r="Y6686">
        <v>0</v>
      </c>
      <c r="Z6686">
        <v>0</v>
      </c>
      <c r="AA6686">
        <v>0</v>
      </c>
      <c r="AB6686">
        <v>0</v>
      </c>
      <c r="AC6686">
        <v>0</v>
      </c>
      <c r="AD6686">
        <v>0</v>
      </c>
      <c r="AE6686">
        <v>0</v>
      </c>
      <c r="AF6686">
        <v>0</v>
      </c>
      <c r="AG6686" t="s">
        <v>518</v>
      </c>
      <c r="AH6686" s="21" t="str">
        <f t="shared" si="208"/>
        <v>YR25</v>
      </c>
      <c r="AI6686" s="21">
        <v>345.36</v>
      </c>
      <c r="AJ6686" s="21">
        <f t="shared" si="209"/>
        <v>98.182189542483655</v>
      </c>
      <c r="AK6686" s="21" t="s">
        <v>2063</v>
      </c>
      <c r="AL6686" t="s">
        <v>75</v>
      </c>
      <c r="AM6686" s="26" t="s">
        <v>38</v>
      </c>
      <c r="AN6686" t="s">
        <v>2033</v>
      </c>
    </row>
    <row r="6687" spans="1:40" ht="15" hidden="1" thickTop="1" x14ac:dyDescent="0.35">
      <c r="A6687" t="s">
        <v>2404</v>
      </c>
      <c r="B6687" t="s">
        <v>2393</v>
      </c>
      <c r="C6687" t="s">
        <v>66</v>
      </c>
      <c r="D6687" t="s">
        <v>2394</v>
      </c>
      <c r="E6687" t="s">
        <v>560</v>
      </c>
      <c r="F6687">
        <v>1</v>
      </c>
      <c r="G6687" t="s">
        <v>2055</v>
      </c>
      <c r="H6687" t="s">
        <v>2056</v>
      </c>
      <c r="I6687" t="s">
        <v>2076</v>
      </c>
      <c r="J6687" t="s">
        <v>67</v>
      </c>
      <c r="K6687" t="s">
        <v>68</v>
      </c>
      <c r="L6687" t="s">
        <v>2058</v>
      </c>
      <c r="M6687" t="s">
        <v>2059</v>
      </c>
      <c r="N6687">
        <v>5</v>
      </c>
      <c r="O6687">
        <v>231</v>
      </c>
      <c r="P6687">
        <v>0.94</v>
      </c>
      <c r="Q6687">
        <v>24480</v>
      </c>
      <c r="R6687">
        <v>4</v>
      </c>
      <c r="S6687">
        <v>194</v>
      </c>
      <c r="T6687">
        <v>0.79</v>
      </c>
      <c r="U6687">
        <v>1</v>
      </c>
      <c r="V6687">
        <v>37</v>
      </c>
      <c r="W6687">
        <v>0.15</v>
      </c>
      <c r="X6687">
        <v>0</v>
      </c>
      <c r="Y6687">
        <v>0</v>
      </c>
      <c r="Z6687">
        <v>0</v>
      </c>
      <c r="AA6687">
        <v>0</v>
      </c>
      <c r="AB6687">
        <v>0</v>
      </c>
      <c r="AC6687">
        <v>0</v>
      </c>
      <c r="AD6687">
        <v>0</v>
      </c>
      <c r="AE6687">
        <v>0</v>
      </c>
      <c r="AF6687">
        <v>0</v>
      </c>
      <c r="AG6687" t="s">
        <v>519</v>
      </c>
      <c r="AH6687" s="21" t="str">
        <f t="shared" si="208"/>
        <v>YR25</v>
      </c>
      <c r="AI6687" s="21">
        <v>345.36</v>
      </c>
      <c r="AJ6687" s="21">
        <f t="shared" si="209"/>
        <v>99.056372549019613</v>
      </c>
      <c r="AK6687" s="21" t="s">
        <v>2063</v>
      </c>
      <c r="AL6687" t="s">
        <v>70</v>
      </c>
      <c r="AM6687" s="26" t="s">
        <v>38</v>
      </c>
      <c r="AN6687" t="s">
        <v>2030</v>
      </c>
    </row>
    <row r="6688" spans="1:40" ht="15" hidden="1" thickTop="1" x14ac:dyDescent="0.35">
      <c r="A6688" t="s">
        <v>25171</v>
      </c>
      <c r="B6688" t="s">
        <v>2396</v>
      </c>
      <c r="C6688" t="s">
        <v>76</v>
      </c>
      <c r="D6688" t="s">
        <v>2397</v>
      </c>
      <c r="E6688" t="s">
        <v>560</v>
      </c>
      <c r="F6688">
        <v>1</v>
      </c>
      <c r="G6688" t="s">
        <v>2055</v>
      </c>
      <c r="H6688" t="s">
        <v>2056</v>
      </c>
      <c r="I6688" t="s">
        <v>2076</v>
      </c>
      <c r="J6688" t="s">
        <v>67</v>
      </c>
      <c r="K6688" t="s">
        <v>68</v>
      </c>
      <c r="L6688" t="s">
        <v>2058</v>
      </c>
      <c r="M6688" t="s">
        <v>2059</v>
      </c>
      <c r="N6688">
        <v>14</v>
      </c>
      <c r="O6688">
        <v>638</v>
      </c>
      <c r="P6688">
        <v>2.61</v>
      </c>
      <c r="Q6688">
        <v>24480</v>
      </c>
      <c r="R6688">
        <v>10</v>
      </c>
      <c r="S6688">
        <v>462</v>
      </c>
      <c r="T6688">
        <v>1.89</v>
      </c>
      <c r="U6688">
        <v>4</v>
      </c>
      <c r="V6688">
        <v>176</v>
      </c>
      <c r="W6688">
        <v>0.72</v>
      </c>
      <c r="X6688">
        <v>0</v>
      </c>
      <c r="Y6688">
        <v>0</v>
      </c>
      <c r="Z6688">
        <v>0</v>
      </c>
      <c r="AA6688">
        <v>0</v>
      </c>
      <c r="AB6688">
        <v>0</v>
      </c>
      <c r="AC6688">
        <v>0</v>
      </c>
      <c r="AD6688">
        <v>0</v>
      </c>
      <c r="AE6688">
        <v>0</v>
      </c>
      <c r="AF6688">
        <v>0</v>
      </c>
      <c r="AG6688" t="s">
        <v>520</v>
      </c>
      <c r="AH6688" s="21" t="str">
        <f t="shared" si="208"/>
        <v>YR25</v>
      </c>
      <c r="AI6688" s="21">
        <v>345.36</v>
      </c>
      <c r="AJ6688" s="21">
        <f t="shared" si="209"/>
        <v>97.393790849673209</v>
      </c>
      <c r="AK6688" s="21" t="s">
        <v>2063</v>
      </c>
      <c r="AL6688" t="s">
        <v>70</v>
      </c>
      <c r="AM6688" s="26" t="s">
        <v>38</v>
      </c>
      <c r="AN6688" t="s">
        <v>2033</v>
      </c>
    </row>
    <row r="6689" spans="1:40" ht="15" hidden="1" thickTop="1" x14ac:dyDescent="0.35">
      <c r="A6689" t="s">
        <v>25175</v>
      </c>
      <c r="B6689" t="s">
        <v>25152</v>
      </c>
      <c r="C6689" t="s">
        <v>2554</v>
      </c>
      <c r="D6689" t="s">
        <v>25153</v>
      </c>
      <c r="E6689" t="s">
        <v>558</v>
      </c>
      <c r="F6689">
        <v>1</v>
      </c>
      <c r="G6689" t="s">
        <v>2524</v>
      </c>
      <c r="H6689" t="s">
        <v>2056</v>
      </c>
      <c r="I6689" t="s">
        <v>2076</v>
      </c>
      <c r="J6689" t="s">
        <v>2532</v>
      </c>
      <c r="K6689" t="s">
        <v>62</v>
      </c>
      <c r="L6689" t="s">
        <v>2058</v>
      </c>
      <c r="M6689" t="s">
        <v>2059</v>
      </c>
      <c r="N6689">
        <v>1</v>
      </c>
      <c r="O6689">
        <v>38</v>
      </c>
      <c r="P6689">
        <v>0.16</v>
      </c>
      <c r="Q6689">
        <v>24480</v>
      </c>
      <c r="R6689">
        <v>0</v>
      </c>
      <c r="S6689">
        <v>0</v>
      </c>
      <c r="T6689">
        <v>0</v>
      </c>
      <c r="U6689">
        <v>1</v>
      </c>
      <c r="V6689">
        <v>38</v>
      </c>
      <c r="W6689">
        <v>0.16</v>
      </c>
      <c r="X6689">
        <v>0</v>
      </c>
      <c r="Y6689">
        <v>0</v>
      </c>
      <c r="Z6689">
        <v>0</v>
      </c>
      <c r="AA6689">
        <v>0</v>
      </c>
      <c r="AB6689">
        <v>0</v>
      </c>
      <c r="AC6689">
        <v>0</v>
      </c>
      <c r="AD6689">
        <v>0</v>
      </c>
      <c r="AE6689">
        <v>0</v>
      </c>
      <c r="AF6689">
        <v>0</v>
      </c>
      <c r="AG6689" t="s">
        <v>25154</v>
      </c>
      <c r="AH6689" s="21" t="str">
        <f t="shared" si="208"/>
        <v>YR25</v>
      </c>
      <c r="AI6689" s="21">
        <v>345.36</v>
      </c>
      <c r="AJ6689" s="21">
        <f t="shared" si="209"/>
        <v>99.84477124183006</v>
      </c>
      <c r="AK6689" s="21" t="s">
        <v>2060</v>
      </c>
      <c r="AL6689" t="s">
        <v>2527</v>
      </c>
      <c r="AM6689" s="26" t="s">
        <v>38</v>
      </c>
      <c r="AN6689" t="s">
        <v>2032</v>
      </c>
    </row>
    <row r="6690" spans="1:40" ht="15" hidden="1" thickTop="1" x14ac:dyDescent="0.35">
      <c r="A6690" t="s">
        <v>25179</v>
      </c>
      <c r="B6690" t="s">
        <v>25156</v>
      </c>
      <c r="C6690" t="s">
        <v>3857</v>
      </c>
      <c r="D6690" t="s">
        <v>25157</v>
      </c>
      <c r="E6690" t="s">
        <v>558</v>
      </c>
      <c r="F6690">
        <v>1</v>
      </c>
      <c r="G6690" t="s">
        <v>2524</v>
      </c>
      <c r="H6690" t="s">
        <v>2056</v>
      </c>
      <c r="I6690" t="s">
        <v>2076</v>
      </c>
      <c r="J6690" t="s">
        <v>2532</v>
      </c>
      <c r="K6690" t="s">
        <v>62</v>
      </c>
      <c r="L6690" t="s">
        <v>2058</v>
      </c>
      <c r="M6690" t="s">
        <v>2059</v>
      </c>
      <c r="N6690">
        <v>9</v>
      </c>
      <c r="O6690">
        <v>263</v>
      </c>
      <c r="P6690">
        <v>1.07</v>
      </c>
      <c r="Q6690">
        <v>24480</v>
      </c>
      <c r="R6690">
        <v>5</v>
      </c>
      <c r="S6690">
        <v>74</v>
      </c>
      <c r="T6690">
        <v>0.3</v>
      </c>
      <c r="U6690">
        <v>4</v>
      </c>
      <c r="V6690">
        <v>189</v>
      </c>
      <c r="W6690">
        <v>0.77</v>
      </c>
      <c r="X6690">
        <v>0</v>
      </c>
      <c r="Y6690">
        <v>0</v>
      </c>
      <c r="Z6690">
        <v>0</v>
      </c>
      <c r="AA6690">
        <v>0</v>
      </c>
      <c r="AB6690">
        <v>0</v>
      </c>
      <c r="AC6690">
        <v>0</v>
      </c>
      <c r="AD6690">
        <v>0</v>
      </c>
      <c r="AE6690">
        <v>0</v>
      </c>
      <c r="AF6690">
        <v>0</v>
      </c>
      <c r="AG6690" t="s">
        <v>25158</v>
      </c>
      <c r="AH6690" s="21" t="str">
        <f t="shared" si="208"/>
        <v>YR25</v>
      </c>
      <c r="AI6690" s="21">
        <v>345.36</v>
      </c>
      <c r="AJ6690" s="21">
        <f t="shared" si="209"/>
        <v>98.925653594771248</v>
      </c>
      <c r="AK6690" s="21" t="s">
        <v>2063</v>
      </c>
      <c r="AL6690" t="s">
        <v>2527</v>
      </c>
      <c r="AM6690" s="26" t="s">
        <v>38</v>
      </c>
      <c r="AN6690" t="s">
        <v>2032</v>
      </c>
    </row>
    <row r="6691" spans="1:40" ht="15" hidden="1" thickTop="1" x14ac:dyDescent="0.35">
      <c r="A6691" t="s">
        <v>25183</v>
      </c>
      <c r="B6691" t="s">
        <v>25160</v>
      </c>
      <c r="C6691" t="s">
        <v>3248</v>
      </c>
      <c r="D6691" t="s">
        <v>25161</v>
      </c>
      <c r="E6691" t="s">
        <v>2938</v>
      </c>
      <c r="F6691">
        <v>1</v>
      </c>
      <c r="G6691" t="s">
        <v>2593</v>
      </c>
      <c r="H6691" t="s">
        <v>2056</v>
      </c>
      <c r="I6691" t="s">
        <v>2076</v>
      </c>
      <c r="J6691" t="s">
        <v>3250</v>
      </c>
      <c r="K6691" t="s">
        <v>65</v>
      </c>
      <c r="L6691" t="s">
        <v>2058</v>
      </c>
      <c r="M6691" t="s">
        <v>2310</v>
      </c>
      <c r="N6691">
        <v>4</v>
      </c>
      <c r="O6691">
        <v>100</v>
      </c>
      <c r="P6691">
        <v>0.61</v>
      </c>
      <c r="Q6691">
        <v>16320</v>
      </c>
      <c r="R6691">
        <v>3</v>
      </c>
      <c r="S6691">
        <v>69</v>
      </c>
      <c r="T6691">
        <v>0.42</v>
      </c>
      <c r="U6691">
        <v>1</v>
      </c>
      <c r="V6691">
        <v>31</v>
      </c>
      <c r="W6691">
        <v>0.19</v>
      </c>
      <c r="X6691">
        <v>0</v>
      </c>
      <c r="Y6691">
        <v>0</v>
      </c>
      <c r="Z6691">
        <v>0</v>
      </c>
      <c r="AA6691">
        <v>0</v>
      </c>
      <c r="AB6691">
        <v>0</v>
      </c>
      <c r="AC6691">
        <v>0</v>
      </c>
      <c r="AD6691">
        <v>0</v>
      </c>
      <c r="AE6691">
        <v>0</v>
      </c>
      <c r="AF6691">
        <v>0</v>
      </c>
      <c r="AG6691" t="s">
        <v>25162</v>
      </c>
      <c r="AH6691" s="21" t="str">
        <f t="shared" si="208"/>
        <v>YR25</v>
      </c>
      <c r="AI6691" s="21">
        <v>230.39999999999998</v>
      </c>
      <c r="AJ6691" s="21">
        <f t="shared" si="209"/>
        <v>99.387254901960787</v>
      </c>
      <c r="AK6691" s="21" t="s">
        <v>2060</v>
      </c>
      <c r="AL6691" t="s">
        <v>2527</v>
      </c>
      <c r="AM6691" s="26" t="s">
        <v>38</v>
      </c>
      <c r="AN6691" t="s">
        <v>2030</v>
      </c>
    </row>
    <row r="6692" spans="1:40" ht="15" hidden="1" thickTop="1" x14ac:dyDescent="0.35">
      <c r="A6692" t="s">
        <v>25187</v>
      </c>
      <c r="B6692" t="s">
        <v>25164</v>
      </c>
      <c r="C6692" t="s">
        <v>5100</v>
      </c>
      <c r="D6692" t="s">
        <v>25165</v>
      </c>
      <c r="E6692" t="s">
        <v>558</v>
      </c>
      <c r="F6692">
        <v>1</v>
      </c>
      <c r="G6692" t="s">
        <v>2524</v>
      </c>
      <c r="H6692" t="s">
        <v>2056</v>
      </c>
      <c r="I6692" t="s">
        <v>2076</v>
      </c>
      <c r="J6692" t="s">
        <v>2532</v>
      </c>
      <c r="K6692" t="s">
        <v>62</v>
      </c>
      <c r="L6692" t="s">
        <v>2058</v>
      </c>
      <c r="M6692" t="s">
        <v>2170</v>
      </c>
      <c r="N6692">
        <v>4</v>
      </c>
      <c r="O6692">
        <v>118</v>
      </c>
      <c r="P6692">
        <v>0.77</v>
      </c>
      <c r="Q6692">
        <v>15300</v>
      </c>
      <c r="R6692">
        <v>1</v>
      </c>
      <c r="S6692">
        <v>26</v>
      </c>
      <c r="T6692">
        <v>0.17</v>
      </c>
      <c r="U6692">
        <v>2</v>
      </c>
      <c r="V6692">
        <v>78</v>
      </c>
      <c r="W6692">
        <v>0.51</v>
      </c>
      <c r="X6692">
        <v>1</v>
      </c>
      <c r="Y6692">
        <v>14</v>
      </c>
      <c r="Z6692">
        <v>0.09</v>
      </c>
      <c r="AA6692">
        <v>0</v>
      </c>
      <c r="AB6692">
        <v>0</v>
      </c>
      <c r="AC6692">
        <v>0</v>
      </c>
      <c r="AD6692">
        <v>0</v>
      </c>
      <c r="AE6692">
        <v>0</v>
      </c>
      <c r="AF6692">
        <v>0</v>
      </c>
      <c r="AG6692" t="s">
        <v>25166</v>
      </c>
      <c r="AH6692" s="21" t="str">
        <f t="shared" si="208"/>
        <v>YR25</v>
      </c>
      <c r="AI6692" s="21">
        <v>216</v>
      </c>
      <c r="AJ6692" s="21">
        <f t="shared" si="209"/>
        <v>99.228758169934636</v>
      </c>
      <c r="AK6692" s="21" t="s">
        <v>2060</v>
      </c>
      <c r="AL6692" t="s">
        <v>2527</v>
      </c>
      <c r="AM6692" s="26" t="s">
        <v>38</v>
      </c>
      <c r="AN6692" t="s">
        <v>2030</v>
      </c>
    </row>
    <row r="6693" spans="1:40" ht="15" hidden="1" thickTop="1" x14ac:dyDescent="0.35">
      <c r="A6693" t="s">
        <v>25190</v>
      </c>
      <c r="B6693" t="s">
        <v>25168</v>
      </c>
      <c r="C6693" t="s">
        <v>5198</v>
      </c>
      <c r="D6693" t="s">
        <v>25169</v>
      </c>
      <c r="E6693" t="s">
        <v>3440</v>
      </c>
      <c r="F6693">
        <v>1</v>
      </c>
      <c r="G6693" t="s">
        <v>2609</v>
      </c>
      <c r="H6693" t="s">
        <v>2577</v>
      </c>
      <c r="I6693" t="s">
        <v>2076</v>
      </c>
      <c r="J6693" t="s">
        <v>2675</v>
      </c>
      <c r="K6693" t="s">
        <v>2611</v>
      </c>
      <c r="L6693" t="s">
        <v>2058</v>
      </c>
      <c r="M6693" t="s">
        <v>2059</v>
      </c>
      <c r="N6693">
        <v>4</v>
      </c>
      <c r="O6693">
        <v>157</v>
      </c>
      <c r="P6693">
        <v>0.64</v>
      </c>
      <c r="Q6693">
        <v>24480</v>
      </c>
      <c r="R6693">
        <v>0</v>
      </c>
      <c r="S6693">
        <v>0</v>
      </c>
      <c r="T6693">
        <v>0</v>
      </c>
      <c r="U6693">
        <v>4</v>
      </c>
      <c r="V6693">
        <v>157</v>
      </c>
      <c r="W6693">
        <v>0.64</v>
      </c>
      <c r="X6693">
        <v>0</v>
      </c>
      <c r="Y6693">
        <v>0</v>
      </c>
      <c r="Z6693">
        <v>0</v>
      </c>
      <c r="AA6693">
        <v>0</v>
      </c>
      <c r="AB6693">
        <v>0</v>
      </c>
      <c r="AC6693">
        <v>0</v>
      </c>
      <c r="AD6693">
        <v>0</v>
      </c>
      <c r="AE6693">
        <v>0</v>
      </c>
      <c r="AF6693">
        <v>0</v>
      </c>
      <c r="AG6693" t="s">
        <v>25170</v>
      </c>
      <c r="AH6693" s="21" t="str">
        <f t="shared" si="208"/>
        <v>YR25</v>
      </c>
      <c r="AI6693" s="21">
        <v>345.36</v>
      </c>
      <c r="AJ6693" s="21">
        <f t="shared" si="209"/>
        <v>99.35866013071896</v>
      </c>
      <c r="AK6693" s="21" t="s">
        <v>2060</v>
      </c>
      <c r="AL6693" t="s">
        <v>2581</v>
      </c>
      <c r="AM6693" s="26" t="s">
        <v>38</v>
      </c>
      <c r="AN6693" t="s">
        <v>2032</v>
      </c>
    </row>
    <row r="6694" spans="1:40" ht="15" hidden="1" thickTop="1" x14ac:dyDescent="0.35">
      <c r="A6694" t="s">
        <v>2407</v>
      </c>
      <c r="B6694" t="s">
        <v>2399</v>
      </c>
      <c r="C6694" t="s">
        <v>237</v>
      </c>
      <c r="D6694" t="s">
        <v>2400</v>
      </c>
      <c r="E6694" t="s">
        <v>72</v>
      </c>
      <c r="F6694">
        <v>2</v>
      </c>
      <c r="G6694" t="s">
        <v>2055</v>
      </c>
      <c r="H6694" t="s">
        <v>2056</v>
      </c>
      <c r="I6694" t="s">
        <v>2076</v>
      </c>
      <c r="J6694" t="s">
        <v>73</v>
      </c>
      <c r="K6694" t="s">
        <v>68</v>
      </c>
      <c r="L6694" t="s">
        <v>2058</v>
      </c>
      <c r="M6694" t="s">
        <v>2059</v>
      </c>
      <c r="N6694">
        <v>3</v>
      </c>
      <c r="O6694">
        <v>122</v>
      </c>
      <c r="P6694">
        <v>0.5</v>
      </c>
      <c r="Q6694">
        <v>24480</v>
      </c>
      <c r="R6694">
        <v>1</v>
      </c>
      <c r="S6694">
        <v>22</v>
      </c>
      <c r="T6694">
        <v>0.09</v>
      </c>
      <c r="U6694">
        <v>2</v>
      </c>
      <c r="V6694">
        <v>100</v>
      </c>
      <c r="W6694">
        <v>0.41</v>
      </c>
      <c r="X6694">
        <v>0</v>
      </c>
      <c r="Y6694">
        <v>0</v>
      </c>
      <c r="Z6694">
        <v>0</v>
      </c>
      <c r="AA6694">
        <v>0</v>
      </c>
      <c r="AB6694">
        <v>0</v>
      </c>
      <c r="AC6694">
        <v>0</v>
      </c>
      <c r="AD6694">
        <v>0</v>
      </c>
      <c r="AE6694">
        <v>0</v>
      </c>
      <c r="AF6694">
        <v>0</v>
      </c>
      <c r="AG6694" t="s">
        <v>521</v>
      </c>
      <c r="AH6694" s="21" t="str">
        <f t="shared" si="208"/>
        <v>YR25</v>
      </c>
      <c r="AI6694" s="21">
        <v>345.36</v>
      </c>
      <c r="AJ6694" s="21">
        <f t="shared" si="209"/>
        <v>99.501633986928098</v>
      </c>
      <c r="AK6694" s="21" t="s">
        <v>2060</v>
      </c>
      <c r="AL6694" t="s">
        <v>75</v>
      </c>
      <c r="AM6694" s="26" t="s">
        <v>38</v>
      </c>
      <c r="AN6694" t="s">
        <v>2032</v>
      </c>
    </row>
    <row r="6695" spans="1:40" ht="15" hidden="1" thickTop="1" x14ac:dyDescent="0.35">
      <c r="A6695" t="s">
        <v>2410</v>
      </c>
      <c r="B6695" t="s">
        <v>2402</v>
      </c>
      <c r="C6695" t="s">
        <v>78</v>
      </c>
      <c r="D6695" t="s">
        <v>2403</v>
      </c>
      <c r="E6695" t="s">
        <v>560</v>
      </c>
      <c r="F6695">
        <v>1</v>
      </c>
      <c r="G6695" t="s">
        <v>2055</v>
      </c>
      <c r="H6695" t="s">
        <v>2056</v>
      </c>
      <c r="I6695" t="s">
        <v>2076</v>
      </c>
      <c r="J6695" t="s">
        <v>67</v>
      </c>
      <c r="K6695" t="s">
        <v>68</v>
      </c>
      <c r="L6695" t="s">
        <v>2058</v>
      </c>
      <c r="M6695" t="s">
        <v>2059</v>
      </c>
      <c r="N6695">
        <v>5</v>
      </c>
      <c r="O6695">
        <v>231</v>
      </c>
      <c r="P6695">
        <v>0.94</v>
      </c>
      <c r="Q6695">
        <v>24480</v>
      </c>
      <c r="R6695">
        <v>4</v>
      </c>
      <c r="S6695">
        <v>175</v>
      </c>
      <c r="T6695">
        <v>0.71</v>
      </c>
      <c r="U6695">
        <v>1</v>
      </c>
      <c r="V6695">
        <v>56</v>
      </c>
      <c r="W6695">
        <v>0.23</v>
      </c>
      <c r="X6695">
        <v>0</v>
      </c>
      <c r="Y6695">
        <v>0</v>
      </c>
      <c r="Z6695">
        <v>0</v>
      </c>
      <c r="AA6695">
        <v>0</v>
      </c>
      <c r="AB6695">
        <v>0</v>
      </c>
      <c r="AC6695">
        <v>0</v>
      </c>
      <c r="AD6695">
        <v>0</v>
      </c>
      <c r="AE6695">
        <v>0</v>
      </c>
      <c r="AF6695">
        <v>0</v>
      </c>
      <c r="AG6695" t="s">
        <v>522</v>
      </c>
      <c r="AH6695" s="21" t="str">
        <f t="shared" si="208"/>
        <v>YR25</v>
      </c>
      <c r="AI6695" s="21">
        <v>345.36</v>
      </c>
      <c r="AJ6695" s="21">
        <f t="shared" si="209"/>
        <v>99.056372549019613</v>
      </c>
      <c r="AK6695" s="21" t="s">
        <v>2063</v>
      </c>
      <c r="AL6695" t="s">
        <v>70</v>
      </c>
      <c r="AM6695" s="26" t="s">
        <v>38</v>
      </c>
      <c r="AN6695" t="s">
        <v>2032</v>
      </c>
    </row>
    <row r="6696" spans="1:40" ht="15" hidden="1" thickTop="1" x14ac:dyDescent="0.35">
      <c r="A6696" t="s">
        <v>25194</v>
      </c>
      <c r="B6696" t="s">
        <v>2405</v>
      </c>
      <c r="C6696" t="s">
        <v>100</v>
      </c>
      <c r="D6696" t="s">
        <v>2406</v>
      </c>
      <c r="E6696" t="s">
        <v>560</v>
      </c>
      <c r="F6696">
        <v>1</v>
      </c>
      <c r="G6696" t="s">
        <v>2055</v>
      </c>
      <c r="H6696" t="s">
        <v>2056</v>
      </c>
      <c r="I6696" t="s">
        <v>2076</v>
      </c>
      <c r="J6696" t="s">
        <v>67</v>
      </c>
      <c r="K6696" t="s">
        <v>68</v>
      </c>
      <c r="L6696" t="s">
        <v>2058</v>
      </c>
      <c r="M6696" t="s">
        <v>2059</v>
      </c>
      <c r="N6696">
        <v>4</v>
      </c>
      <c r="O6696">
        <v>115</v>
      </c>
      <c r="P6696">
        <v>0.47</v>
      </c>
      <c r="Q6696">
        <v>24480</v>
      </c>
      <c r="R6696">
        <v>0</v>
      </c>
      <c r="S6696">
        <v>0</v>
      </c>
      <c r="T6696">
        <v>0</v>
      </c>
      <c r="U6696">
        <v>4</v>
      </c>
      <c r="V6696">
        <v>115</v>
      </c>
      <c r="W6696">
        <v>0.47</v>
      </c>
      <c r="X6696">
        <v>0</v>
      </c>
      <c r="Y6696">
        <v>0</v>
      </c>
      <c r="Z6696">
        <v>0</v>
      </c>
      <c r="AA6696">
        <v>0</v>
      </c>
      <c r="AB6696">
        <v>0</v>
      </c>
      <c r="AC6696">
        <v>0</v>
      </c>
      <c r="AD6696">
        <v>0</v>
      </c>
      <c r="AE6696">
        <v>0</v>
      </c>
      <c r="AF6696">
        <v>0</v>
      </c>
      <c r="AG6696" t="s">
        <v>523</v>
      </c>
      <c r="AH6696" s="21" t="str">
        <f t="shared" si="208"/>
        <v>YR25</v>
      </c>
      <c r="AI6696" s="21">
        <v>345.36</v>
      </c>
      <c r="AJ6696" s="21">
        <f t="shared" si="209"/>
        <v>99.53022875816994</v>
      </c>
      <c r="AK6696" s="21" t="s">
        <v>2060</v>
      </c>
      <c r="AL6696" t="s">
        <v>70</v>
      </c>
      <c r="AM6696" s="26" t="s">
        <v>38</v>
      </c>
      <c r="AN6696" t="s">
        <v>2032</v>
      </c>
    </row>
    <row r="6697" spans="1:40" ht="15" hidden="1" thickTop="1" x14ac:dyDescent="0.35">
      <c r="A6697" t="s">
        <v>25198</v>
      </c>
      <c r="B6697" t="s">
        <v>25172</v>
      </c>
      <c r="C6697" t="s">
        <v>3444</v>
      </c>
      <c r="D6697" t="s">
        <v>25173</v>
      </c>
      <c r="E6697" t="s">
        <v>558</v>
      </c>
      <c r="F6697">
        <v>2</v>
      </c>
      <c r="G6697" t="s">
        <v>2524</v>
      </c>
      <c r="H6697" t="s">
        <v>2056</v>
      </c>
      <c r="I6697" t="s">
        <v>2076</v>
      </c>
      <c r="J6697" t="s">
        <v>2556</v>
      </c>
      <c r="K6697" t="s">
        <v>62</v>
      </c>
      <c r="L6697" t="s">
        <v>2058</v>
      </c>
      <c r="M6697" t="s">
        <v>2059</v>
      </c>
      <c r="N6697">
        <v>12</v>
      </c>
      <c r="O6697">
        <v>465</v>
      </c>
      <c r="P6697">
        <v>1.9</v>
      </c>
      <c r="Q6697">
        <v>24480</v>
      </c>
      <c r="R6697">
        <v>4</v>
      </c>
      <c r="S6697">
        <v>46</v>
      </c>
      <c r="T6697">
        <v>0.19</v>
      </c>
      <c r="U6697">
        <v>8</v>
      </c>
      <c r="V6697">
        <v>419</v>
      </c>
      <c r="W6697">
        <v>1.71</v>
      </c>
      <c r="X6697">
        <v>0</v>
      </c>
      <c r="Y6697">
        <v>0</v>
      </c>
      <c r="Z6697">
        <v>0</v>
      </c>
      <c r="AA6697">
        <v>0</v>
      </c>
      <c r="AB6697">
        <v>0</v>
      </c>
      <c r="AC6697">
        <v>0</v>
      </c>
      <c r="AD6697">
        <v>0</v>
      </c>
      <c r="AE6697">
        <v>0</v>
      </c>
      <c r="AF6697">
        <v>0</v>
      </c>
      <c r="AG6697" t="s">
        <v>25174</v>
      </c>
      <c r="AH6697" s="21" t="str">
        <f t="shared" si="208"/>
        <v>YR25</v>
      </c>
      <c r="AI6697" s="21">
        <v>345.36</v>
      </c>
      <c r="AJ6697" s="21">
        <f t="shared" si="209"/>
        <v>98.100490196078425</v>
      </c>
      <c r="AK6697" s="21" t="s">
        <v>2063</v>
      </c>
      <c r="AL6697" t="s">
        <v>2527</v>
      </c>
      <c r="AM6697" s="26" t="s">
        <v>38</v>
      </c>
      <c r="AN6697" t="s">
        <v>2030</v>
      </c>
    </row>
    <row r="6698" spans="1:40" ht="15" hidden="1" thickTop="1" x14ac:dyDescent="0.35">
      <c r="A6698" t="s">
        <v>25202</v>
      </c>
      <c r="B6698" t="s">
        <v>25176</v>
      </c>
      <c r="C6698" t="s">
        <v>3857</v>
      </c>
      <c r="D6698" t="s">
        <v>25177</v>
      </c>
      <c r="E6698" t="s">
        <v>558</v>
      </c>
      <c r="F6698">
        <v>2</v>
      </c>
      <c r="G6698" t="s">
        <v>2524</v>
      </c>
      <c r="H6698" t="s">
        <v>2056</v>
      </c>
      <c r="I6698" t="s">
        <v>2076</v>
      </c>
      <c r="J6698" t="s">
        <v>2532</v>
      </c>
      <c r="K6698" t="s">
        <v>62</v>
      </c>
      <c r="L6698" t="s">
        <v>2058</v>
      </c>
      <c r="M6698" t="s">
        <v>2170</v>
      </c>
      <c r="N6698">
        <v>1</v>
      </c>
      <c r="O6698">
        <v>30</v>
      </c>
      <c r="P6698">
        <v>0.2</v>
      </c>
      <c r="Q6698">
        <v>15300</v>
      </c>
      <c r="R6698">
        <v>0</v>
      </c>
      <c r="S6698">
        <v>0</v>
      </c>
      <c r="T6698">
        <v>0</v>
      </c>
      <c r="U6698">
        <v>1</v>
      </c>
      <c r="V6698">
        <v>30</v>
      </c>
      <c r="W6698">
        <v>0.2</v>
      </c>
      <c r="X6698">
        <v>0</v>
      </c>
      <c r="Y6698">
        <v>0</v>
      </c>
      <c r="Z6698">
        <v>0</v>
      </c>
      <c r="AA6698">
        <v>0</v>
      </c>
      <c r="AB6698">
        <v>0</v>
      </c>
      <c r="AC6698">
        <v>0</v>
      </c>
      <c r="AD6698">
        <v>0</v>
      </c>
      <c r="AE6698">
        <v>0</v>
      </c>
      <c r="AF6698">
        <v>0</v>
      </c>
      <c r="AG6698" t="s">
        <v>25178</v>
      </c>
      <c r="AH6698" s="21" t="str">
        <f t="shared" si="208"/>
        <v>YR25</v>
      </c>
      <c r="AI6698" s="21">
        <v>216</v>
      </c>
      <c r="AJ6698" s="21">
        <f t="shared" si="209"/>
        <v>99.803921568627445</v>
      </c>
      <c r="AK6698" s="21" t="s">
        <v>2060</v>
      </c>
      <c r="AL6698" t="s">
        <v>2527</v>
      </c>
      <c r="AM6698" s="26" t="s">
        <v>38</v>
      </c>
      <c r="AN6698" t="s">
        <v>2032</v>
      </c>
    </row>
    <row r="6699" spans="1:40" ht="15" hidden="1" thickTop="1" x14ac:dyDescent="0.35">
      <c r="A6699" t="s">
        <v>25206</v>
      </c>
      <c r="B6699" t="s">
        <v>25180</v>
      </c>
      <c r="C6699" t="s">
        <v>2554</v>
      </c>
      <c r="D6699" t="s">
        <v>25181</v>
      </c>
      <c r="E6699" t="s">
        <v>79</v>
      </c>
      <c r="F6699">
        <v>1</v>
      </c>
      <c r="G6699" t="s">
        <v>2524</v>
      </c>
      <c r="H6699" t="s">
        <v>2056</v>
      </c>
      <c r="I6699" t="s">
        <v>2076</v>
      </c>
      <c r="J6699" t="s">
        <v>2532</v>
      </c>
      <c r="K6699" t="s">
        <v>62</v>
      </c>
      <c r="L6699" t="s">
        <v>2058</v>
      </c>
      <c r="M6699" t="s">
        <v>2170</v>
      </c>
      <c r="N6699">
        <v>5</v>
      </c>
      <c r="O6699">
        <v>182</v>
      </c>
      <c r="P6699">
        <v>1.19</v>
      </c>
      <c r="Q6699">
        <v>15300</v>
      </c>
      <c r="R6699">
        <v>2</v>
      </c>
      <c r="S6699">
        <v>65</v>
      </c>
      <c r="T6699">
        <v>0.42</v>
      </c>
      <c r="U6699">
        <v>3</v>
      </c>
      <c r="V6699">
        <v>117</v>
      </c>
      <c r="W6699">
        <v>0.76</v>
      </c>
      <c r="X6699">
        <v>0</v>
      </c>
      <c r="Y6699">
        <v>0</v>
      </c>
      <c r="Z6699">
        <v>0</v>
      </c>
      <c r="AA6699">
        <v>0</v>
      </c>
      <c r="AB6699">
        <v>0</v>
      </c>
      <c r="AC6699">
        <v>0</v>
      </c>
      <c r="AD6699">
        <v>0</v>
      </c>
      <c r="AE6699">
        <v>0</v>
      </c>
      <c r="AF6699">
        <v>0</v>
      </c>
      <c r="AG6699" t="s">
        <v>25182</v>
      </c>
      <c r="AH6699" s="21" t="str">
        <f t="shared" si="208"/>
        <v>YR25</v>
      </c>
      <c r="AI6699" s="21">
        <v>216</v>
      </c>
      <c r="AJ6699" s="21">
        <f t="shared" si="209"/>
        <v>98.810457516339866</v>
      </c>
      <c r="AK6699" s="21" t="s">
        <v>2063</v>
      </c>
      <c r="AL6699" t="s">
        <v>2527</v>
      </c>
      <c r="AM6699" s="26" t="s">
        <v>38</v>
      </c>
      <c r="AN6699" t="s">
        <v>2033</v>
      </c>
    </row>
    <row r="6700" spans="1:40" ht="15" hidden="1" thickTop="1" x14ac:dyDescent="0.35">
      <c r="A6700" t="s">
        <v>25210</v>
      </c>
      <c r="B6700" t="s">
        <v>25184</v>
      </c>
      <c r="C6700" t="s">
        <v>2530</v>
      </c>
      <c r="D6700" t="s">
        <v>25185</v>
      </c>
      <c r="E6700" t="s">
        <v>558</v>
      </c>
      <c r="F6700">
        <v>1</v>
      </c>
      <c r="G6700" t="s">
        <v>2524</v>
      </c>
      <c r="H6700" t="s">
        <v>2056</v>
      </c>
      <c r="I6700" t="s">
        <v>2076</v>
      </c>
      <c r="J6700" t="s">
        <v>2532</v>
      </c>
      <c r="K6700" t="s">
        <v>62</v>
      </c>
      <c r="L6700" t="s">
        <v>2058</v>
      </c>
      <c r="M6700" t="s">
        <v>2059</v>
      </c>
      <c r="N6700">
        <v>4</v>
      </c>
      <c r="O6700">
        <v>160</v>
      </c>
      <c r="P6700">
        <v>0.65</v>
      </c>
      <c r="Q6700">
        <v>24480</v>
      </c>
      <c r="R6700">
        <v>4</v>
      </c>
      <c r="S6700">
        <v>160</v>
      </c>
      <c r="T6700">
        <v>0.65</v>
      </c>
      <c r="U6700">
        <v>0</v>
      </c>
      <c r="V6700">
        <v>0</v>
      </c>
      <c r="W6700">
        <v>0</v>
      </c>
      <c r="X6700">
        <v>0</v>
      </c>
      <c r="Y6700">
        <v>0</v>
      </c>
      <c r="Z6700">
        <v>0</v>
      </c>
      <c r="AA6700">
        <v>0</v>
      </c>
      <c r="AB6700">
        <v>0</v>
      </c>
      <c r="AC6700">
        <v>0</v>
      </c>
      <c r="AD6700">
        <v>0</v>
      </c>
      <c r="AE6700">
        <v>0</v>
      </c>
      <c r="AF6700">
        <v>0</v>
      </c>
      <c r="AG6700" t="s">
        <v>25186</v>
      </c>
      <c r="AH6700" s="21" t="str">
        <f t="shared" si="208"/>
        <v>YR25</v>
      </c>
      <c r="AI6700" s="21">
        <v>345.36</v>
      </c>
      <c r="AJ6700" s="21">
        <f t="shared" si="209"/>
        <v>99.346405228758172</v>
      </c>
      <c r="AK6700" s="21" t="s">
        <v>2060</v>
      </c>
      <c r="AL6700" t="s">
        <v>2527</v>
      </c>
      <c r="AM6700" s="26" t="s">
        <v>38</v>
      </c>
      <c r="AN6700" t="s">
        <v>2030</v>
      </c>
    </row>
    <row r="6701" spans="1:40" ht="15" hidden="1" thickTop="1" x14ac:dyDescent="0.35">
      <c r="A6701" t="s">
        <v>2413</v>
      </c>
      <c r="B6701" t="s">
        <v>25188</v>
      </c>
      <c r="C6701" t="s">
        <v>2673</v>
      </c>
      <c r="D6701" t="s">
        <v>5323</v>
      </c>
      <c r="E6701" t="s">
        <v>2608</v>
      </c>
      <c r="F6701">
        <v>1</v>
      </c>
      <c r="G6701" t="s">
        <v>2609</v>
      </c>
      <c r="H6701" t="s">
        <v>2577</v>
      </c>
      <c r="I6701" t="s">
        <v>2076</v>
      </c>
      <c r="J6701" t="s">
        <v>2675</v>
      </c>
      <c r="K6701" t="s">
        <v>2611</v>
      </c>
      <c r="L6701" t="s">
        <v>2058</v>
      </c>
      <c r="M6701" t="s">
        <v>2170</v>
      </c>
      <c r="N6701">
        <v>1</v>
      </c>
      <c r="O6701">
        <v>44</v>
      </c>
      <c r="P6701">
        <v>0.28999999999999998</v>
      </c>
      <c r="Q6701">
        <v>15300</v>
      </c>
      <c r="R6701">
        <v>1</v>
      </c>
      <c r="S6701">
        <v>44</v>
      </c>
      <c r="T6701">
        <v>0.28999999999999998</v>
      </c>
      <c r="U6701">
        <v>0</v>
      </c>
      <c r="V6701">
        <v>0</v>
      </c>
      <c r="W6701">
        <v>0</v>
      </c>
      <c r="X6701">
        <v>0</v>
      </c>
      <c r="Y6701">
        <v>0</v>
      </c>
      <c r="Z6701">
        <v>0</v>
      </c>
      <c r="AA6701">
        <v>0</v>
      </c>
      <c r="AB6701">
        <v>0</v>
      </c>
      <c r="AC6701">
        <v>0</v>
      </c>
      <c r="AD6701">
        <v>0</v>
      </c>
      <c r="AE6701">
        <v>0</v>
      </c>
      <c r="AF6701">
        <v>0</v>
      </c>
      <c r="AG6701" t="s">
        <v>25189</v>
      </c>
      <c r="AH6701" s="21" t="str">
        <f t="shared" si="208"/>
        <v>YR25</v>
      </c>
      <c r="AI6701" s="21">
        <v>216</v>
      </c>
      <c r="AJ6701" s="21">
        <f t="shared" si="209"/>
        <v>99.712418300653596</v>
      </c>
      <c r="AK6701" s="21" t="s">
        <v>2060</v>
      </c>
      <c r="AL6701" t="s">
        <v>2581</v>
      </c>
      <c r="AM6701" s="26" t="s">
        <v>38</v>
      </c>
      <c r="AN6701" t="s">
        <v>2031</v>
      </c>
    </row>
    <row r="6702" spans="1:40" ht="15" hidden="1" thickTop="1" x14ac:dyDescent="0.35">
      <c r="A6702" t="s">
        <v>2416</v>
      </c>
      <c r="B6702" t="s">
        <v>25191</v>
      </c>
      <c r="C6702" t="s">
        <v>3613</v>
      </c>
      <c r="D6702" t="s">
        <v>25192</v>
      </c>
      <c r="E6702" t="s">
        <v>43</v>
      </c>
      <c r="F6702">
        <v>2</v>
      </c>
      <c r="G6702" t="s">
        <v>2055</v>
      </c>
      <c r="H6702" t="s">
        <v>2056</v>
      </c>
      <c r="I6702" t="s">
        <v>2076</v>
      </c>
      <c r="J6702" t="s">
        <v>2999</v>
      </c>
      <c r="K6702" t="s">
        <v>42</v>
      </c>
      <c r="L6702" t="s">
        <v>2058</v>
      </c>
      <c r="M6702" t="s">
        <v>2059</v>
      </c>
      <c r="N6702">
        <v>0</v>
      </c>
      <c r="O6702">
        <v>0</v>
      </c>
      <c r="P6702">
        <v>0</v>
      </c>
      <c r="Q6702">
        <v>24480</v>
      </c>
      <c r="R6702">
        <v>0</v>
      </c>
      <c r="S6702">
        <v>0</v>
      </c>
      <c r="T6702">
        <v>0</v>
      </c>
      <c r="U6702">
        <v>0</v>
      </c>
      <c r="V6702">
        <v>0</v>
      </c>
      <c r="W6702">
        <v>0</v>
      </c>
      <c r="X6702">
        <v>0</v>
      </c>
      <c r="Y6702">
        <v>0</v>
      </c>
      <c r="Z6702">
        <v>0</v>
      </c>
      <c r="AA6702">
        <v>0</v>
      </c>
      <c r="AB6702">
        <v>0</v>
      </c>
      <c r="AC6702">
        <v>0</v>
      </c>
      <c r="AD6702">
        <v>0</v>
      </c>
      <c r="AE6702">
        <v>0</v>
      </c>
      <c r="AF6702">
        <v>0</v>
      </c>
      <c r="AG6702" t="s">
        <v>25193</v>
      </c>
      <c r="AH6702" s="21" t="str">
        <f t="shared" si="208"/>
        <v>YR25</v>
      </c>
      <c r="AI6702" s="21">
        <v>345.36</v>
      </c>
      <c r="AJ6702" s="21">
        <f t="shared" si="209"/>
        <v>100</v>
      </c>
      <c r="AK6702" s="21" t="s">
        <v>2060</v>
      </c>
      <c r="AL6702" t="s">
        <v>2964</v>
      </c>
      <c r="AM6702" s="26" t="s">
        <v>38</v>
      </c>
      <c r="AN6702" t="s">
        <v>2031</v>
      </c>
    </row>
    <row r="6703" spans="1:40" ht="15" hidden="1" thickTop="1" x14ac:dyDescent="0.35">
      <c r="A6703" t="s">
        <v>25214</v>
      </c>
      <c r="B6703" t="s">
        <v>2408</v>
      </c>
      <c r="C6703" t="s">
        <v>822</v>
      </c>
      <c r="D6703" t="s">
        <v>2409</v>
      </c>
      <c r="E6703" t="s">
        <v>72</v>
      </c>
      <c r="F6703">
        <v>1</v>
      </c>
      <c r="G6703" t="s">
        <v>2055</v>
      </c>
      <c r="H6703" t="s">
        <v>2056</v>
      </c>
      <c r="I6703" t="s">
        <v>2076</v>
      </c>
      <c r="J6703" t="s">
        <v>425</v>
      </c>
      <c r="K6703" t="s">
        <v>68</v>
      </c>
      <c r="L6703" t="s">
        <v>2058</v>
      </c>
      <c r="M6703" t="s">
        <v>2059</v>
      </c>
      <c r="N6703">
        <v>15</v>
      </c>
      <c r="O6703">
        <v>546</v>
      </c>
      <c r="P6703">
        <v>2.23</v>
      </c>
      <c r="Q6703">
        <v>24480</v>
      </c>
      <c r="R6703">
        <v>5</v>
      </c>
      <c r="S6703">
        <v>183</v>
      </c>
      <c r="T6703">
        <v>0.75</v>
      </c>
      <c r="U6703">
        <v>8</v>
      </c>
      <c r="V6703">
        <v>301</v>
      </c>
      <c r="W6703">
        <v>1.23</v>
      </c>
      <c r="X6703">
        <v>2</v>
      </c>
      <c r="Y6703">
        <v>62</v>
      </c>
      <c r="Z6703">
        <v>0.25</v>
      </c>
      <c r="AA6703">
        <v>0</v>
      </c>
      <c r="AB6703">
        <v>0</v>
      </c>
      <c r="AC6703">
        <v>0</v>
      </c>
      <c r="AD6703">
        <v>0</v>
      </c>
      <c r="AE6703">
        <v>0</v>
      </c>
      <c r="AF6703">
        <v>0</v>
      </c>
      <c r="AG6703" t="s">
        <v>524</v>
      </c>
      <c r="AH6703" s="21" t="str">
        <f t="shared" si="208"/>
        <v>YR25</v>
      </c>
      <c r="AI6703" s="21">
        <v>345.36</v>
      </c>
      <c r="AJ6703" s="21">
        <f t="shared" si="209"/>
        <v>97.769607843137251</v>
      </c>
      <c r="AK6703" s="21" t="s">
        <v>2063</v>
      </c>
      <c r="AL6703" t="s">
        <v>75</v>
      </c>
      <c r="AM6703" s="26" t="s">
        <v>38</v>
      </c>
      <c r="AN6703" t="s">
        <v>2030</v>
      </c>
    </row>
    <row r="6704" spans="1:40" ht="15" hidden="1" thickTop="1" x14ac:dyDescent="0.35">
      <c r="A6704" t="s">
        <v>25218</v>
      </c>
      <c r="B6704" t="s">
        <v>2411</v>
      </c>
      <c r="C6704" t="s">
        <v>78</v>
      </c>
      <c r="D6704" t="s">
        <v>2412</v>
      </c>
      <c r="E6704" t="s">
        <v>560</v>
      </c>
      <c r="F6704">
        <v>1</v>
      </c>
      <c r="G6704" t="s">
        <v>2055</v>
      </c>
      <c r="H6704" t="s">
        <v>2056</v>
      </c>
      <c r="I6704" t="s">
        <v>2076</v>
      </c>
      <c r="J6704" t="s">
        <v>67</v>
      </c>
      <c r="K6704" t="s">
        <v>68</v>
      </c>
      <c r="L6704" t="s">
        <v>2058</v>
      </c>
      <c r="M6704" t="s">
        <v>2059</v>
      </c>
      <c r="N6704">
        <v>0</v>
      </c>
      <c r="O6704">
        <v>0</v>
      </c>
      <c r="P6704">
        <v>0</v>
      </c>
      <c r="Q6704">
        <v>24480</v>
      </c>
      <c r="R6704">
        <v>0</v>
      </c>
      <c r="S6704">
        <v>0</v>
      </c>
      <c r="T6704">
        <v>0</v>
      </c>
      <c r="U6704">
        <v>0</v>
      </c>
      <c r="V6704">
        <v>0</v>
      </c>
      <c r="W6704">
        <v>0</v>
      </c>
      <c r="X6704">
        <v>0</v>
      </c>
      <c r="Y6704">
        <v>0</v>
      </c>
      <c r="Z6704">
        <v>0</v>
      </c>
      <c r="AA6704">
        <v>0</v>
      </c>
      <c r="AB6704">
        <v>0</v>
      </c>
      <c r="AC6704">
        <v>0</v>
      </c>
      <c r="AD6704">
        <v>0</v>
      </c>
      <c r="AE6704">
        <v>0</v>
      </c>
      <c r="AF6704">
        <v>0</v>
      </c>
      <c r="AG6704" t="s">
        <v>525</v>
      </c>
      <c r="AH6704" s="21" t="str">
        <f t="shared" si="208"/>
        <v>YR25</v>
      </c>
      <c r="AI6704" s="21">
        <v>345.36</v>
      </c>
      <c r="AJ6704" s="21">
        <f t="shared" si="209"/>
        <v>100</v>
      </c>
      <c r="AK6704" s="21" t="s">
        <v>2060</v>
      </c>
      <c r="AL6704" t="s">
        <v>70</v>
      </c>
      <c r="AM6704" s="26" t="s">
        <v>38</v>
      </c>
      <c r="AN6704" t="s">
        <v>2032</v>
      </c>
    </row>
    <row r="6705" spans="1:40" ht="15" hidden="1" thickTop="1" x14ac:dyDescent="0.35">
      <c r="A6705" t="s">
        <v>25222</v>
      </c>
      <c r="B6705" t="s">
        <v>25195</v>
      </c>
      <c r="C6705" t="s">
        <v>4047</v>
      </c>
      <c r="D6705" t="s">
        <v>25196</v>
      </c>
      <c r="E6705" t="s">
        <v>64</v>
      </c>
      <c r="F6705">
        <v>1</v>
      </c>
      <c r="G6705" t="s">
        <v>2524</v>
      </c>
      <c r="H6705" t="s">
        <v>2056</v>
      </c>
      <c r="I6705" t="s">
        <v>2076</v>
      </c>
      <c r="J6705" t="s">
        <v>4049</v>
      </c>
      <c r="K6705" t="s">
        <v>62</v>
      </c>
      <c r="L6705" t="s">
        <v>2058</v>
      </c>
      <c r="M6705" t="s">
        <v>2059</v>
      </c>
      <c r="N6705">
        <v>5</v>
      </c>
      <c r="O6705">
        <v>150</v>
      </c>
      <c r="P6705">
        <v>0.61</v>
      </c>
      <c r="Q6705">
        <v>24480</v>
      </c>
      <c r="R6705">
        <v>1</v>
      </c>
      <c r="S6705">
        <v>38</v>
      </c>
      <c r="T6705">
        <v>0.16</v>
      </c>
      <c r="U6705">
        <v>4</v>
      </c>
      <c r="V6705">
        <v>112</v>
      </c>
      <c r="W6705">
        <v>0.46</v>
      </c>
      <c r="X6705">
        <v>0</v>
      </c>
      <c r="Y6705">
        <v>0</v>
      </c>
      <c r="Z6705">
        <v>0</v>
      </c>
      <c r="AA6705">
        <v>0</v>
      </c>
      <c r="AB6705">
        <v>0</v>
      </c>
      <c r="AC6705">
        <v>0</v>
      </c>
      <c r="AD6705">
        <v>0</v>
      </c>
      <c r="AE6705">
        <v>0</v>
      </c>
      <c r="AF6705">
        <v>0</v>
      </c>
      <c r="AG6705" t="s">
        <v>25197</v>
      </c>
      <c r="AH6705" s="21" t="str">
        <f t="shared" si="208"/>
        <v>YR25</v>
      </c>
      <c r="AI6705" s="21">
        <v>345.36</v>
      </c>
      <c r="AJ6705" s="21">
        <f t="shared" si="209"/>
        <v>99.387254901960787</v>
      </c>
      <c r="AK6705" s="21" t="s">
        <v>2060</v>
      </c>
      <c r="AL6705" t="s">
        <v>2527</v>
      </c>
      <c r="AM6705" s="26" t="s">
        <v>38</v>
      </c>
      <c r="AN6705" t="s">
        <v>2033</v>
      </c>
    </row>
    <row r="6706" spans="1:40" ht="15" hidden="1" thickTop="1" x14ac:dyDescent="0.35">
      <c r="A6706" t="s">
        <v>25226</v>
      </c>
      <c r="B6706" t="s">
        <v>25199</v>
      </c>
      <c r="C6706" t="s">
        <v>2554</v>
      </c>
      <c r="D6706" t="s">
        <v>25200</v>
      </c>
      <c r="E6706" t="s">
        <v>79</v>
      </c>
      <c r="F6706">
        <v>1</v>
      </c>
      <c r="G6706" t="s">
        <v>2524</v>
      </c>
      <c r="H6706" t="s">
        <v>2056</v>
      </c>
      <c r="I6706" t="s">
        <v>2076</v>
      </c>
      <c r="J6706" t="s">
        <v>2532</v>
      </c>
      <c r="K6706" t="s">
        <v>62</v>
      </c>
      <c r="L6706" t="s">
        <v>2058</v>
      </c>
      <c r="M6706" t="s">
        <v>2059</v>
      </c>
      <c r="N6706">
        <v>4</v>
      </c>
      <c r="O6706">
        <v>140</v>
      </c>
      <c r="P6706">
        <v>0.56999999999999995</v>
      </c>
      <c r="Q6706">
        <v>24480</v>
      </c>
      <c r="R6706">
        <v>0</v>
      </c>
      <c r="S6706">
        <v>0</v>
      </c>
      <c r="T6706">
        <v>0</v>
      </c>
      <c r="U6706">
        <v>4</v>
      </c>
      <c r="V6706">
        <v>140</v>
      </c>
      <c r="W6706">
        <v>0.56999999999999995</v>
      </c>
      <c r="X6706">
        <v>0</v>
      </c>
      <c r="Y6706">
        <v>0</v>
      </c>
      <c r="Z6706">
        <v>0</v>
      </c>
      <c r="AA6706">
        <v>0</v>
      </c>
      <c r="AB6706">
        <v>0</v>
      </c>
      <c r="AC6706">
        <v>0</v>
      </c>
      <c r="AD6706">
        <v>0</v>
      </c>
      <c r="AE6706">
        <v>0</v>
      </c>
      <c r="AF6706">
        <v>0</v>
      </c>
      <c r="AG6706" t="s">
        <v>25201</v>
      </c>
      <c r="AH6706" s="21" t="str">
        <f t="shared" si="208"/>
        <v>YR25</v>
      </c>
      <c r="AI6706" s="21">
        <v>345.36</v>
      </c>
      <c r="AJ6706" s="21">
        <f t="shared" si="209"/>
        <v>99.428104575163403</v>
      </c>
      <c r="AK6706" s="21" t="s">
        <v>2060</v>
      </c>
      <c r="AL6706" t="s">
        <v>2527</v>
      </c>
      <c r="AM6706" s="26" t="s">
        <v>38</v>
      </c>
      <c r="AN6706" t="s">
        <v>2030</v>
      </c>
    </row>
    <row r="6707" spans="1:40" ht="15" hidden="1" thickTop="1" x14ac:dyDescent="0.35">
      <c r="A6707" t="s">
        <v>25230</v>
      </c>
      <c r="B6707" t="s">
        <v>25203</v>
      </c>
      <c r="C6707" t="s">
        <v>3444</v>
      </c>
      <c r="D6707" t="s">
        <v>25204</v>
      </c>
      <c r="E6707" t="s">
        <v>558</v>
      </c>
      <c r="F6707">
        <v>1</v>
      </c>
      <c r="G6707" t="s">
        <v>2524</v>
      </c>
      <c r="H6707" t="s">
        <v>2056</v>
      </c>
      <c r="I6707" t="s">
        <v>2076</v>
      </c>
      <c r="J6707" t="s">
        <v>2556</v>
      </c>
      <c r="K6707" t="s">
        <v>62</v>
      </c>
      <c r="L6707" t="s">
        <v>2058</v>
      </c>
      <c r="M6707" t="s">
        <v>2059</v>
      </c>
      <c r="N6707">
        <v>7</v>
      </c>
      <c r="O6707">
        <v>201</v>
      </c>
      <c r="P6707">
        <v>0.82</v>
      </c>
      <c r="Q6707">
        <v>24480</v>
      </c>
      <c r="R6707">
        <v>2</v>
      </c>
      <c r="S6707">
        <v>5</v>
      </c>
      <c r="T6707">
        <v>0.02</v>
      </c>
      <c r="U6707">
        <v>5</v>
      </c>
      <c r="V6707">
        <v>196</v>
      </c>
      <c r="W6707">
        <v>0.8</v>
      </c>
      <c r="X6707">
        <v>0</v>
      </c>
      <c r="Y6707">
        <v>0</v>
      </c>
      <c r="Z6707">
        <v>0</v>
      </c>
      <c r="AA6707">
        <v>0</v>
      </c>
      <c r="AB6707">
        <v>0</v>
      </c>
      <c r="AC6707">
        <v>0</v>
      </c>
      <c r="AD6707">
        <v>0</v>
      </c>
      <c r="AE6707">
        <v>0</v>
      </c>
      <c r="AF6707">
        <v>0</v>
      </c>
      <c r="AG6707" t="s">
        <v>25205</v>
      </c>
      <c r="AH6707" s="21" t="str">
        <f t="shared" si="208"/>
        <v>YR25</v>
      </c>
      <c r="AI6707" s="21">
        <v>345.36</v>
      </c>
      <c r="AJ6707" s="21">
        <f t="shared" si="209"/>
        <v>99.178921568627445</v>
      </c>
      <c r="AK6707" s="21" t="s">
        <v>2063</v>
      </c>
      <c r="AL6707" t="s">
        <v>2527</v>
      </c>
      <c r="AM6707" s="26" t="s">
        <v>38</v>
      </c>
      <c r="AN6707" t="s">
        <v>2032</v>
      </c>
    </row>
    <row r="6708" spans="1:40" ht="15" hidden="1" thickTop="1" x14ac:dyDescent="0.35">
      <c r="A6708" t="s">
        <v>25234</v>
      </c>
      <c r="B6708" t="s">
        <v>25207</v>
      </c>
      <c r="C6708" t="s">
        <v>2660</v>
      </c>
      <c r="D6708" t="s">
        <v>25208</v>
      </c>
      <c r="E6708" t="s">
        <v>61</v>
      </c>
      <c r="F6708">
        <v>1</v>
      </c>
      <c r="G6708" t="s">
        <v>2524</v>
      </c>
      <c r="H6708" t="s">
        <v>2056</v>
      </c>
      <c r="I6708" t="s">
        <v>2076</v>
      </c>
      <c r="J6708" t="s">
        <v>2525</v>
      </c>
      <c r="K6708" t="s">
        <v>62</v>
      </c>
      <c r="L6708" t="s">
        <v>2058</v>
      </c>
      <c r="M6708" t="s">
        <v>2059</v>
      </c>
      <c r="N6708">
        <v>3</v>
      </c>
      <c r="O6708">
        <v>213</v>
      </c>
      <c r="P6708">
        <v>0.87</v>
      </c>
      <c r="Q6708">
        <v>24480</v>
      </c>
      <c r="R6708">
        <v>1</v>
      </c>
      <c r="S6708">
        <v>74</v>
      </c>
      <c r="T6708">
        <v>0.3</v>
      </c>
      <c r="U6708">
        <v>2</v>
      </c>
      <c r="V6708">
        <v>139</v>
      </c>
      <c r="W6708">
        <v>0.56999999999999995</v>
      </c>
      <c r="X6708">
        <v>0</v>
      </c>
      <c r="Y6708">
        <v>0</v>
      </c>
      <c r="Z6708">
        <v>0</v>
      </c>
      <c r="AA6708">
        <v>0</v>
      </c>
      <c r="AB6708">
        <v>0</v>
      </c>
      <c r="AC6708">
        <v>0</v>
      </c>
      <c r="AD6708">
        <v>0</v>
      </c>
      <c r="AE6708">
        <v>0</v>
      </c>
      <c r="AF6708">
        <v>0</v>
      </c>
      <c r="AG6708" t="s">
        <v>25209</v>
      </c>
      <c r="AH6708" s="21" t="str">
        <f t="shared" si="208"/>
        <v>YR25</v>
      </c>
      <c r="AI6708" s="21">
        <v>345.36</v>
      </c>
      <c r="AJ6708" s="21">
        <f t="shared" si="209"/>
        <v>99.129901960784309</v>
      </c>
      <c r="AK6708" s="21" t="s">
        <v>2063</v>
      </c>
      <c r="AL6708" t="s">
        <v>2527</v>
      </c>
      <c r="AM6708" s="26" t="s">
        <v>38</v>
      </c>
      <c r="AN6708" t="s">
        <v>2030</v>
      </c>
    </row>
    <row r="6709" spans="1:40" ht="15" hidden="1" thickTop="1" x14ac:dyDescent="0.35">
      <c r="A6709" t="s">
        <v>2419</v>
      </c>
      <c r="B6709" t="s">
        <v>25211</v>
      </c>
      <c r="C6709" t="s">
        <v>2997</v>
      </c>
      <c r="D6709" t="s">
        <v>25212</v>
      </c>
      <c r="E6709" t="s">
        <v>43</v>
      </c>
      <c r="F6709">
        <v>1</v>
      </c>
      <c r="G6709" t="s">
        <v>2055</v>
      </c>
      <c r="H6709" t="s">
        <v>2056</v>
      </c>
      <c r="I6709" t="s">
        <v>2076</v>
      </c>
      <c r="J6709" t="s">
        <v>2999</v>
      </c>
      <c r="K6709" t="s">
        <v>42</v>
      </c>
      <c r="L6709" t="s">
        <v>2058</v>
      </c>
      <c r="M6709" t="s">
        <v>2170</v>
      </c>
      <c r="N6709">
        <v>0</v>
      </c>
      <c r="O6709">
        <v>0</v>
      </c>
      <c r="P6709">
        <v>0</v>
      </c>
      <c r="Q6709">
        <v>15300</v>
      </c>
      <c r="R6709">
        <v>0</v>
      </c>
      <c r="S6709">
        <v>0</v>
      </c>
      <c r="T6709">
        <v>0</v>
      </c>
      <c r="U6709">
        <v>0</v>
      </c>
      <c r="V6709">
        <v>0</v>
      </c>
      <c r="W6709">
        <v>0</v>
      </c>
      <c r="X6709">
        <v>0</v>
      </c>
      <c r="Y6709">
        <v>0</v>
      </c>
      <c r="Z6709">
        <v>0</v>
      </c>
      <c r="AA6709">
        <v>0</v>
      </c>
      <c r="AB6709">
        <v>0</v>
      </c>
      <c r="AC6709">
        <v>0</v>
      </c>
      <c r="AD6709">
        <v>0</v>
      </c>
      <c r="AE6709">
        <v>0</v>
      </c>
      <c r="AF6709">
        <v>0</v>
      </c>
      <c r="AG6709" t="s">
        <v>25213</v>
      </c>
      <c r="AH6709" s="21" t="str">
        <f t="shared" si="208"/>
        <v>YR25</v>
      </c>
      <c r="AI6709" s="21">
        <v>216</v>
      </c>
      <c r="AJ6709" s="21">
        <f t="shared" si="209"/>
        <v>100</v>
      </c>
      <c r="AK6709" s="21" t="s">
        <v>2060</v>
      </c>
      <c r="AL6709" t="s">
        <v>2964</v>
      </c>
      <c r="AM6709" s="26" t="s">
        <v>38</v>
      </c>
      <c r="AN6709" t="s">
        <v>2030</v>
      </c>
    </row>
    <row r="6710" spans="1:40" ht="15" hidden="1" thickTop="1" x14ac:dyDescent="0.35">
      <c r="A6710" t="s">
        <v>2422</v>
      </c>
      <c r="B6710" t="s">
        <v>2414</v>
      </c>
      <c r="C6710" t="s">
        <v>237</v>
      </c>
      <c r="D6710" t="s">
        <v>2415</v>
      </c>
      <c r="E6710" t="s">
        <v>72</v>
      </c>
      <c r="F6710">
        <v>1</v>
      </c>
      <c r="G6710" t="s">
        <v>2055</v>
      </c>
      <c r="H6710" t="s">
        <v>2056</v>
      </c>
      <c r="I6710" t="s">
        <v>2076</v>
      </c>
      <c r="J6710" t="s">
        <v>73</v>
      </c>
      <c r="K6710" t="s">
        <v>68</v>
      </c>
      <c r="L6710" t="s">
        <v>2058</v>
      </c>
      <c r="M6710" t="s">
        <v>2059</v>
      </c>
      <c r="N6710">
        <v>6</v>
      </c>
      <c r="O6710">
        <v>137</v>
      </c>
      <c r="P6710">
        <v>0.56000000000000005</v>
      </c>
      <c r="Q6710">
        <v>24480</v>
      </c>
      <c r="R6710">
        <v>1</v>
      </c>
      <c r="S6710">
        <v>20</v>
      </c>
      <c r="T6710">
        <v>0.08</v>
      </c>
      <c r="U6710">
        <v>5</v>
      </c>
      <c r="V6710">
        <v>117</v>
      </c>
      <c r="W6710">
        <v>0.48</v>
      </c>
      <c r="X6710">
        <v>0</v>
      </c>
      <c r="Y6710">
        <v>0</v>
      </c>
      <c r="Z6710">
        <v>0</v>
      </c>
      <c r="AA6710">
        <v>0</v>
      </c>
      <c r="AB6710">
        <v>0</v>
      </c>
      <c r="AC6710">
        <v>0</v>
      </c>
      <c r="AD6710">
        <v>0</v>
      </c>
      <c r="AE6710">
        <v>0</v>
      </c>
      <c r="AF6710">
        <v>0</v>
      </c>
      <c r="AG6710" t="s">
        <v>526</v>
      </c>
      <c r="AH6710" s="21" t="str">
        <f t="shared" si="208"/>
        <v>YR25</v>
      </c>
      <c r="AI6710" s="21">
        <v>345.36</v>
      </c>
      <c r="AJ6710" s="21">
        <f t="shared" si="209"/>
        <v>99.44035947712419</v>
      </c>
      <c r="AK6710" s="21" t="s">
        <v>2060</v>
      </c>
      <c r="AL6710" t="s">
        <v>75</v>
      </c>
      <c r="AM6710" s="26" t="s">
        <v>38</v>
      </c>
      <c r="AN6710" t="s">
        <v>2030</v>
      </c>
    </row>
    <row r="6711" spans="1:40" ht="15" hidden="1" thickTop="1" x14ac:dyDescent="0.35">
      <c r="A6711" t="s">
        <v>25238</v>
      </c>
      <c r="B6711" t="s">
        <v>2417</v>
      </c>
      <c r="C6711" t="s">
        <v>100</v>
      </c>
      <c r="D6711" t="s">
        <v>2418</v>
      </c>
      <c r="E6711" t="s">
        <v>560</v>
      </c>
      <c r="F6711">
        <v>1</v>
      </c>
      <c r="G6711" t="s">
        <v>2055</v>
      </c>
      <c r="H6711" t="s">
        <v>2056</v>
      </c>
      <c r="I6711" t="s">
        <v>2076</v>
      </c>
      <c r="J6711" t="s">
        <v>67</v>
      </c>
      <c r="K6711" t="s">
        <v>68</v>
      </c>
      <c r="L6711" t="s">
        <v>2058</v>
      </c>
      <c r="M6711" t="s">
        <v>2059</v>
      </c>
      <c r="N6711">
        <v>8</v>
      </c>
      <c r="O6711">
        <v>206</v>
      </c>
      <c r="P6711">
        <v>0.84</v>
      </c>
      <c r="Q6711">
        <v>24480</v>
      </c>
      <c r="R6711">
        <v>2</v>
      </c>
      <c r="S6711">
        <v>46</v>
      </c>
      <c r="T6711">
        <v>0.19</v>
      </c>
      <c r="U6711">
        <v>5</v>
      </c>
      <c r="V6711">
        <v>142</v>
      </c>
      <c r="W6711">
        <v>0.57999999999999996</v>
      </c>
      <c r="X6711">
        <v>0</v>
      </c>
      <c r="Y6711">
        <v>0</v>
      </c>
      <c r="Z6711">
        <v>0</v>
      </c>
      <c r="AA6711">
        <v>1</v>
      </c>
      <c r="AB6711">
        <v>18</v>
      </c>
      <c r="AC6711">
        <v>7.0000000000000007E-2</v>
      </c>
      <c r="AD6711">
        <v>0</v>
      </c>
      <c r="AE6711">
        <v>0</v>
      </c>
      <c r="AF6711">
        <v>0</v>
      </c>
      <c r="AG6711" t="s">
        <v>527</v>
      </c>
      <c r="AH6711" s="21" t="str">
        <f t="shared" si="208"/>
        <v>YR25</v>
      </c>
      <c r="AI6711" s="21">
        <v>345.36</v>
      </c>
      <c r="AJ6711" s="21">
        <f t="shared" si="209"/>
        <v>99.158496732026137</v>
      </c>
      <c r="AK6711" s="21" t="s">
        <v>2063</v>
      </c>
      <c r="AL6711" t="s">
        <v>70</v>
      </c>
      <c r="AM6711" s="26" t="s">
        <v>38</v>
      </c>
      <c r="AN6711" t="s">
        <v>2030</v>
      </c>
    </row>
    <row r="6712" spans="1:40" ht="15" hidden="1" thickTop="1" x14ac:dyDescent="0.35">
      <c r="A6712" t="s">
        <v>25242</v>
      </c>
      <c r="B6712" t="s">
        <v>25215</v>
      </c>
      <c r="C6712" t="s">
        <v>2660</v>
      </c>
      <c r="D6712" t="s">
        <v>25216</v>
      </c>
      <c r="E6712" t="s">
        <v>61</v>
      </c>
      <c r="F6712">
        <v>2</v>
      </c>
      <c r="G6712" t="s">
        <v>2524</v>
      </c>
      <c r="H6712" t="s">
        <v>2056</v>
      </c>
      <c r="I6712" t="s">
        <v>2076</v>
      </c>
      <c r="J6712" t="s">
        <v>2525</v>
      </c>
      <c r="K6712" t="s">
        <v>62</v>
      </c>
      <c r="L6712" t="s">
        <v>2058</v>
      </c>
      <c r="M6712" t="s">
        <v>2059</v>
      </c>
      <c r="N6712">
        <v>10</v>
      </c>
      <c r="O6712">
        <v>440</v>
      </c>
      <c r="P6712">
        <v>1.8</v>
      </c>
      <c r="Q6712">
        <v>24480</v>
      </c>
      <c r="R6712">
        <v>7</v>
      </c>
      <c r="S6712">
        <v>283</v>
      </c>
      <c r="T6712">
        <v>1.1599999999999999</v>
      </c>
      <c r="U6712">
        <v>3</v>
      </c>
      <c r="V6712">
        <v>157</v>
      </c>
      <c r="W6712">
        <v>0.64</v>
      </c>
      <c r="X6712">
        <v>0</v>
      </c>
      <c r="Y6712">
        <v>0</v>
      </c>
      <c r="Z6712">
        <v>0</v>
      </c>
      <c r="AA6712">
        <v>0</v>
      </c>
      <c r="AB6712">
        <v>0</v>
      </c>
      <c r="AC6712">
        <v>0</v>
      </c>
      <c r="AD6712">
        <v>0</v>
      </c>
      <c r="AE6712">
        <v>0</v>
      </c>
      <c r="AF6712">
        <v>0</v>
      </c>
      <c r="AG6712" t="s">
        <v>25217</v>
      </c>
      <c r="AH6712" s="21" t="str">
        <f t="shared" si="208"/>
        <v>YR25</v>
      </c>
      <c r="AI6712" s="21">
        <v>345.36</v>
      </c>
      <c r="AJ6712" s="21">
        <f t="shared" si="209"/>
        <v>98.202614379084963</v>
      </c>
      <c r="AK6712" s="21" t="s">
        <v>2063</v>
      </c>
      <c r="AL6712" t="s">
        <v>2527</v>
      </c>
      <c r="AM6712" s="26" t="s">
        <v>38</v>
      </c>
      <c r="AN6712" t="s">
        <v>2030</v>
      </c>
    </row>
    <row r="6713" spans="1:40" ht="15" hidden="1" thickTop="1" x14ac:dyDescent="0.35">
      <c r="A6713" t="s">
        <v>25246</v>
      </c>
      <c r="B6713" t="s">
        <v>25219</v>
      </c>
      <c r="C6713" t="s">
        <v>2554</v>
      </c>
      <c r="D6713" t="s">
        <v>25220</v>
      </c>
      <c r="E6713" t="s">
        <v>79</v>
      </c>
      <c r="F6713">
        <v>1</v>
      </c>
      <c r="G6713" t="s">
        <v>2524</v>
      </c>
      <c r="H6713" t="s">
        <v>2056</v>
      </c>
      <c r="I6713" t="s">
        <v>2076</v>
      </c>
      <c r="J6713" t="s">
        <v>2532</v>
      </c>
      <c r="K6713" t="s">
        <v>62</v>
      </c>
      <c r="L6713" t="s">
        <v>2058</v>
      </c>
      <c r="M6713" t="s">
        <v>2059</v>
      </c>
      <c r="N6713">
        <v>6</v>
      </c>
      <c r="O6713">
        <v>213</v>
      </c>
      <c r="P6713">
        <v>0.87</v>
      </c>
      <c r="Q6713">
        <v>24480</v>
      </c>
      <c r="R6713">
        <v>3</v>
      </c>
      <c r="S6713">
        <v>110</v>
      </c>
      <c r="T6713">
        <v>0.45</v>
      </c>
      <c r="U6713">
        <v>2</v>
      </c>
      <c r="V6713">
        <v>60</v>
      </c>
      <c r="W6713">
        <v>0.25</v>
      </c>
      <c r="X6713">
        <v>1</v>
      </c>
      <c r="Y6713">
        <v>43</v>
      </c>
      <c r="Z6713">
        <v>0.18</v>
      </c>
      <c r="AA6713">
        <v>0</v>
      </c>
      <c r="AB6713">
        <v>0</v>
      </c>
      <c r="AC6713">
        <v>0</v>
      </c>
      <c r="AD6713">
        <v>0</v>
      </c>
      <c r="AE6713">
        <v>0</v>
      </c>
      <c r="AF6713">
        <v>0</v>
      </c>
      <c r="AG6713" t="s">
        <v>25221</v>
      </c>
      <c r="AH6713" s="21" t="str">
        <f t="shared" si="208"/>
        <v>YR25</v>
      </c>
      <c r="AI6713" s="21">
        <v>345.36</v>
      </c>
      <c r="AJ6713" s="21">
        <f t="shared" si="209"/>
        <v>99.129901960784309</v>
      </c>
      <c r="AK6713" s="21" t="s">
        <v>2063</v>
      </c>
      <c r="AL6713" t="s">
        <v>2527</v>
      </c>
      <c r="AM6713" s="26" t="s">
        <v>38</v>
      </c>
      <c r="AN6713" t="s">
        <v>2033</v>
      </c>
    </row>
    <row r="6714" spans="1:40" ht="15" hidden="1" thickTop="1" x14ac:dyDescent="0.35">
      <c r="A6714" t="s">
        <v>25250</v>
      </c>
      <c r="B6714" t="s">
        <v>25223</v>
      </c>
      <c r="C6714" t="s">
        <v>2554</v>
      </c>
      <c r="D6714" t="s">
        <v>25224</v>
      </c>
      <c r="E6714" t="s">
        <v>79</v>
      </c>
      <c r="F6714">
        <v>1</v>
      </c>
      <c r="G6714" t="s">
        <v>2524</v>
      </c>
      <c r="H6714" t="s">
        <v>2056</v>
      </c>
      <c r="I6714" t="s">
        <v>2076</v>
      </c>
      <c r="J6714" t="s">
        <v>2532</v>
      </c>
      <c r="K6714" t="s">
        <v>62</v>
      </c>
      <c r="L6714" t="s">
        <v>2058</v>
      </c>
      <c r="M6714" t="s">
        <v>2170</v>
      </c>
      <c r="N6714">
        <v>4</v>
      </c>
      <c r="O6714">
        <v>181</v>
      </c>
      <c r="P6714">
        <v>1.18</v>
      </c>
      <c r="Q6714">
        <v>15300</v>
      </c>
      <c r="R6714">
        <v>1</v>
      </c>
      <c r="S6714">
        <v>74</v>
      </c>
      <c r="T6714">
        <v>0.48</v>
      </c>
      <c r="U6714">
        <v>3</v>
      </c>
      <c r="V6714">
        <v>107</v>
      </c>
      <c r="W6714">
        <v>0.7</v>
      </c>
      <c r="X6714">
        <v>0</v>
      </c>
      <c r="Y6714">
        <v>0</v>
      </c>
      <c r="Z6714">
        <v>0</v>
      </c>
      <c r="AA6714">
        <v>0</v>
      </c>
      <c r="AB6714">
        <v>0</v>
      </c>
      <c r="AC6714">
        <v>0</v>
      </c>
      <c r="AD6714">
        <v>0</v>
      </c>
      <c r="AE6714">
        <v>0</v>
      </c>
      <c r="AF6714">
        <v>0</v>
      </c>
      <c r="AG6714" t="s">
        <v>25225</v>
      </c>
      <c r="AH6714" s="21" t="str">
        <f t="shared" si="208"/>
        <v>YR25</v>
      </c>
      <c r="AI6714" s="21">
        <v>216</v>
      </c>
      <c r="AJ6714" s="21">
        <f t="shared" si="209"/>
        <v>98.816993464052288</v>
      </c>
      <c r="AK6714" s="21" t="s">
        <v>2063</v>
      </c>
      <c r="AL6714" t="s">
        <v>2527</v>
      </c>
      <c r="AM6714" s="26" t="s">
        <v>38</v>
      </c>
      <c r="AN6714" t="s">
        <v>2030</v>
      </c>
    </row>
    <row r="6715" spans="1:40" ht="15" hidden="1" thickTop="1" x14ac:dyDescent="0.35">
      <c r="A6715" t="s">
        <v>25254</v>
      </c>
      <c r="B6715" t="s">
        <v>25227</v>
      </c>
      <c r="C6715" t="s">
        <v>12386</v>
      </c>
      <c r="D6715" t="s">
        <v>25228</v>
      </c>
      <c r="E6715" t="s">
        <v>146</v>
      </c>
      <c r="F6715">
        <v>2</v>
      </c>
      <c r="G6715" t="s">
        <v>2524</v>
      </c>
      <c r="H6715" t="s">
        <v>2056</v>
      </c>
      <c r="I6715" t="s">
        <v>2076</v>
      </c>
      <c r="J6715" t="s">
        <v>5458</v>
      </c>
      <c r="K6715" t="s">
        <v>62</v>
      </c>
      <c r="L6715" t="s">
        <v>2058</v>
      </c>
      <c r="M6715" t="s">
        <v>5133</v>
      </c>
      <c r="N6715">
        <v>5</v>
      </c>
      <c r="O6715">
        <v>131</v>
      </c>
      <c r="P6715">
        <v>1.17</v>
      </c>
      <c r="Q6715">
        <v>11220</v>
      </c>
      <c r="R6715">
        <v>0</v>
      </c>
      <c r="S6715">
        <v>0</v>
      </c>
      <c r="T6715">
        <v>0</v>
      </c>
      <c r="U6715">
        <v>5</v>
      </c>
      <c r="V6715">
        <v>131</v>
      </c>
      <c r="W6715">
        <v>1.17</v>
      </c>
      <c r="X6715">
        <v>0</v>
      </c>
      <c r="Y6715">
        <v>0</v>
      </c>
      <c r="Z6715">
        <v>0</v>
      </c>
      <c r="AA6715">
        <v>0</v>
      </c>
      <c r="AB6715">
        <v>0</v>
      </c>
      <c r="AC6715">
        <v>0</v>
      </c>
      <c r="AD6715">
        <v>0</v>
      </c>
      <c r="AE6715">
        <v>0</v>
      </c>
      <c r="AF6715">
        <v>0</v>
      </c>
      <c r="AG6715" t="s">
        <v>25229</v>
      </c>
      <c r="AH6715" s="21" t="str">
        <f t="shared" si="208"/>
        <v>YR25</v>
      </c>
      <c r="AI6715" s="21">
        <v>158.4</v>
      </c>
      <c r="AJ6715" s="21">
        <f t="shared" si="209"/>
        <v>98.832442067736181</v>
      </c>
      <c r="AK6715" s="21" t="s">
        <v>2063</v>
      </c>
      <c r="AL6715" t="s">
        <v>2527</v>
      </c>
      <c r="AM6715" s="26" t="s">
        <v>38</v>
      </c>
      <c r="AN6715" t="s">
        <v>2030</v>
      </c>
    </row>
    <row r="6716" spans="1:40" ht="15" hidden="1" thickTop="1" x14ac:dyDescent="0.35">
      <c r="A6716" t="s">
        <v>2425</v>
      </c>
      <c r="B6716" t="s">
        <v>25231</v>
      </c>
      <c r="C6716" t="s">
        <v>5198</v>
      </c>
      <c r="D6716" t="s">
        <v>25232</v>
      </c>
      <c r="E6716" t="s">
        <v>2608</v>
      </c>
      <c r="F6716">
        <v>1</v>
      </c>
      <c r="G6716" t="s">
        <v>2609</v>
      </c>
      <c r="H6716" t="s">
        <v>2577</v>
      </c>
      <c r="I6716" t="s">
        <v>2076</v>
      </c>
      <c r="J6716" t="s">
        <v>2675</v>
      </c>
      <c r="K6716" t="s">
        <v>2611</v>
      </c>
      <c r="L6716" t="s">
        <v>2058</v>
      </c>
      <c r="M6716" t="s">
        <v>2059</v>
      </c>
      <c r="N6716">
        <v>0</v>
      </c>
      <c r="O6716">
        <v>0</v>
      </c>
      <c r="P6716">
        <v>0</v>
      </c>
      <c r="Q6716">
        <v>24480</v>
      </c>
      <c r="R6716">
        <v>0</v>
      </c>
      <c r="S6716">
        <v>0</v>
      </c>
      <c r="T6716">
        <v>0</v>
      </c>
      <c r="U6716">
        <v>0</v>
      </c>
      <c r="V6716">
        <v>0</v>
      </c>
      <c r="W6716">
        <v>0</v>
      </c>
      <c r="X6716">
        <v>0</v>
      </c>
      <c r="Y6716">
        <v>0</v>
      </c>
      <c r="Z6716">
        <v>0</v>
      </c>
      <c r="AA6716">
        <v>0</v>
      </c>
      <c r="AB6716">
        <v>0</v>
      </c>
      <c r="AC6716">
        <v>0</v>
      </c>
      <c r="AD6716">
        <v>0</v>
      </c>
      <c r="AE6716">
        <v>0</v>
      </c>
      <c r="AF6716">
        <v>0</v>
      </c>
      <c r="AG6716" t="s">
        <v>25233</v>
      </c>
      <c r="AH6716" s="21" t="str">
        <f t="shared" si="208"/>
        <v>YR25</v>
      </c>
      <c r="AI6716" s="21">
        <v>345.36</v>
      </c>
      <c r="AJ6716" s="21">
        <f t="shared" si="209"/>
        <v>100</v>
      </c>
      <c r="AK6716" s="21" t="s">
        <v>2060</v>
      </c>
      <c r="AL6716" t="s">
        <v>2581</v>
      </c>
      <c r="AM6716" s="26" t="s">
        <v>38</v>
      </c>
      <c r="AN6716" t="s">
        <v>2030</v>
      </c>
    </row>
    <row r="6717" spans="1:40" ht="15" hidden="1" thickTop="1" x14ac:dyDescent="0.35">
      <c r="A6717" t="s">
        <v>2428</v>
      </c>
      <c r="B6717" t="s">
        <v>25235</v>
      </c>
      <c r="C6717" t="s">
        <v>2997</v>
      </c>
      <c r="D6717" t="s">
        <v>25236</v>
      </c>
      <c r="E6717" t="s">
        <v>43</v>
      </c>
      <c r="F6717">
        <v>1</v>
      </c>
      <c r="G6717" t="s">
        <v>2055</v>
      </c>
      <c r="H6717" t="s">
        <v>2056</v>
      </c>
      <c r="I6717" t="s">
        <v>2076</v>
      </c>
      <c r="J6717" t="s">
        <v>2999</v>
      </c>
      <c r="K6717" t="s">
        <v>42</v>
      </c>
      <c r="L6717" t="s">
        <v>2058</v>
      </c>
      <c r="M6717" t="s">
        <v>2059</v>
      </c>
      <c r="N6717">
        <v>7</v>
      </c>
      <c r="O6717">
        <v>662</v>
      </c>
      <c r="P6717">
        <v>2.7</v>
      </c>
      <c r="Q6717">
        <v>24480</v>
      </c>
      <c r="R6717">
        <v>2</v>
      </c>
      <c r="S6717">
        <v>100</v>
      </c>
      <c r="T6717">
        <v>0.41</v>
      </c>
      <c r="U6717">
        <v>4</v>
      </c>
      <c r="V6717">
        <v>550</v>
      </c>
      <c r="W6717">
        <v>2.25</v>
      </c>
      <c r="X6717">
        <v>1</v>
      </c>
      <c r="Y6717">
        <v>12</v>
      </c>
      <c r="Z6717">
        <v>0.05</v>
      </c>
      <c r="AA6717">
        <v>0</v>
      </c>
      <c r="AB6717">
        <v>0</v>
      </c>
      <c r="AC6717">
        <v>0</v>
      </c>
      <c r="AD6717">
        <v>0</v>
      </c>
      <c r="AE6717">
        <v>0</v>
      </c>
      <c r="AF6717">
        <v>0</v>
      </c>
      <c r="AG6717" t="s">
        <v>25237</v>
      </c>
      <c r="AH6717" s="21" t="str">
        <f t="shared" si="208"/>
        <v>YR25</v>
      </c>
      <c r="AI6717" s="21">
        <v>345.36</v>
      </c>
      <c r="AJ6717" s="21">
        <f t="shared" si="209"/>
        <v>97.295751633986924</v>
      </c>
      <c r="AK6717" s="21" t="s">
        <v>2063</v>
      </c>
      <c r="AL6717" t="s">
        <v>2964</v>
      </c>
      <c r="AM6717" s="26" t="s">
        <v>38</v>
      </c>
      <c r="AN6717" t="s">
        <v>2032</v>
      </c>
    </row>
    <row r="6718" spans="1:40" ht="15" hidden="1" thickTop="1" x14ac:dyDescent="0.35">
      <c r="A6718" t="s">
        <v>25258</v>
      </c>
      <c r="B6718" t="s">
        <v>2420</v>
      </c>
      <c r="C6718" t="s">
        <v>86</v>
      </c>
      <c r="D6718" t="s">
        <v>2421</v>
      </c>
      <c r="E6718" t="s">
        <v>72</v>
      </c>
      <c r="F6718">
        <v>1</v>
      </c>
      <c r="G6718" t="s">
        <v>2055</v>
      </c>
      <c r="H6718" t="s">
        <v>2056</v>
      </c>
      <c r="I6718" t="s">
        <v>2076</v>
      </c>
      <c r="J6718" t="s">
        <v>73</v>
      </c>
      <c r="K6718" t="s">
        <v>68</v>
      </c>
      <c r="L6718" t="s">
        <v>2058</v>
      </c>
      <c r="M6718" t="s">
        <v>2059</v>
      </c>
      <c r="N6718">
        <v>18</v>
      </c>
      <c r="O6718">
        <v>690</v>
      </c>
      <c r="P6718">
        <v>2.82</v>
      </c>
      <c r="Q6718">
        <v>24480</v>
      </c>
      <c r="R6718">
        <v>2</v>
      </c>
      <c r="S6718">
        <v>32</v>
      </c>
      <c r="T6718">
        <v>0.13</v>
      </c>
      <c r="U6718">
        <v>14</v>
      </c>
      <c r="V6718">
        <v>614</v>
      </c>
      <c r="W6718">
        <v>2.5099999999999998</v>
      </c>
      <c r="X6718">
        <v>2</v>
      </c>
      <c r="Y6718">
        <v>44</v>
      </c>
      <c r="Z6718">
        <v>0.18</v>
      </c>
      <c r="AA6718">
        <v>0</v>
      </c>
      <c r="AB6718">
        <v>0</v>
      </c>
      <c r="AC6718">
        <v>0</v>
      </c>
      <c r="AD6718">
        <v>0</v>
      </c>
      <c r="AE6718">
        <v>0</v>
      </c>
      <c r="AF6718">
        <v>0</v>
      </c>
      <c r="AG6718" t="s">
        <v>528</v>
      </c>
      <c r="AH6718" s="21" t="str">
        <f t="shared" si="208"/>
        <v>YR25</v>
      </c>
      <c r="AI6718" s="21">
        <v>345.36</v>
      </c>
      <c r="AJ6718" s="21">
        <f t="shared" si="209"/>
        <v>97.181372549019613</v>
      </c>
      <c r="AK6718" s="21" t="s">
        <v>2063</v>
      </c>
      <c r="AL6718" t="s">
        <v>75</v>
      </c>
      <c r="AM6718" s="26" t="s">
        <v>38</v>
      </c>
      <c r="AN6718" t="s">
        <v>2032</v>
      </c>
    </row>
    <row r="6719" spans="1:40" ht="15" hidden="1" thickTop="1" x14ac:dyDescent="0.35">
      <c r="A6719" t="s">
        <v>25262</v>
      </c>
      <c r="B6719" t="s">
        <v>2423</v>
      </c>
      <c r="C6719" t="s">
        <v>102</v>
      </c>
      <c r="D6719" t="s">
        <v>2424</v>
      </c>
      <c r="E6719" t="s">
        <v>560</v>
      </c>
      <c r="F6719">
        <v>1</v>
      </c>
      <c r="G6719" t="s">
        <v>2055</v>
      </c>
      <c r="H6719" t="s">
        <v>2056</v>
      </c>
      <c r="I6719" t="s">
        <v>2076</v>
      </c>
      <c r="J6719" t="s">
        <v>67</v>
      </c>
      <c r="K6719" t="s">
        <v>68</v>
      </c>
      <c r="L6719" t="s">
        <v>2058</v>
      </c>
      <c r="M6719" t="s">
        <v>2170</v>
      </c>
      <c r="N6719">
        <v>1</v>
      </c>
      <c r="O6719">
        <v>12</v>
      </c>
      <c r="P6719">
        <v>0.08</v>
      </c>
      <c r="Q6719">
        <v>15300</v>
      </c>
      <c r="R6719">
        <v>0</v>
      </c>
      <c r="S6719">
        <v>0</v>
      </c>
      <c r="T6719">
        <v>0</v>
      </c>
      <c r="U6719">
        <v>1</v>
      </c>
      <c r="V6719">
        <v>12</v>
      </c>
      <c r="W6719">
        <v>0.08</v>
      </c>
      <c r="X6719">
        <v>0</v>
      </c>
      <c r="Y6719">
        <v>0</v>
      </c>
      <c r="Z6719">
        <v>0</v>
      </c>
      <c r="AA6719">
        <v>0</v>
      </c>
      <c r="AB6719">
        <v>0</v>
      </c>
      <c r="AC6719">
        <v>0</v>
      </c>
      <c r="AD6719">
        <v>0</v>
      </c>
      <c r="AE6719">
        <v>0</v>
      </c>
      <c r="AF6719">
        <v>0</v>
      </c>
      <c r="AG6719" t="s">
        <v>529</v>
      </c>
      <c r="AH6719" s="21" t="str">
        <f t="shared" si="208"/>
        <v>YR25</v>
      </c>
      <c r="AI6719" s="21">
        <v>216</v>
      </c>
      <c r="AJ6719" s="21">
        <f t="shared" si="209"/>
        <v>99.921568627450981</v>
      </c>
      <c r="AK6719" s="21" t="s">
        <v>2060</v>
      </c>
      <c r="AL6719" t="s">
        <v>70</v>
      </c>
      <c r="AM6719" s="26" t="s">
        <v>38</v>
      </c>
      <c r="AN6719" t="s">
        <v>2030</v>
      </c>
    </row>
    <row r="6720" spans="1:40" ht="15" hidden="1" thickTop="1" x14ac:dyDescent="0.35">
      <c r="A6720" t="s">
        <v>25266</v>
      </c>
      <c r="B6720" t="s">
        <v>25239</v>
      </c>
      <c r="C6720" t="s">
        <v>5396</v>
      </c>
      <c r="D6720" t="s">
        <v>25240</v>
      </c>
      <c r="E6720" t="s">
        <v>64</v>
      </c>
      <c r="F6720">
        <v>2</v>
      </c>
      <c r="G6720" t="s">
        <v>2524</v>
      </c>
      <c r="H6720" t="s">
        <v>2056</v>
      </c>
      <c r="I6720" t="s">
        <v>2076</v>
      </c>
      <c r="J6720" t="s">
        <v>3189</v>
      </c>
      <c r="K6720" t="s">
        <v>62</v>
      </c>
      <c r="L6720" t="s">
        <v>2058</v>
      </c>
      <c r="M6720" t="s">
        <v>2170</v>
      </c>
      <c r="N6720">
        <v>8</v>
      </c>
      <c r="O6720">
        <v>323</v>
      </c>
      <c r="P6720">
        <v>2.11</v>
      </c>
      <c r="Q6720">
        <v>15300</v>
      </c>
      <c r="R6720">
        <v>6</v>
      </c>
      <c r="S6720">
        <v>128</v>
      </c>
      <c r="T6720">
        <v>0.84</v>
      </c>
      <c r="U6720">
        <v>2</v>
      </c>
      <c r="V6720">
        <v>195</v>
      </c>
      <c r="W6720">
        <v>1.27</v>
      </c>
      <c r="X6720">
        <v>0</v>
      </c>
      <c r="Y6720">
        <v>0</v>
      </c>
      <c r="Z6720">
        <v>0</v>
      </c>
      <c r="AA6720">
        <v>0</v>
      </c>
      <c r="AB6720">
        <v>0</v>
      </c>
      <c r="AC6720">
        <v>0</v>
      </c>
      <c r="AD6720">
        <v>0</v>
      </c>
      <c r="AE6720">
        <v>0</v>
      </c>
      <c r="AF6720">
        <v>0</v>
      </c>
      <c r="AG6720" t="s">
        <v>25241</v>
      </c>
      <c r="AH6720" s="21" t="str">
        <f t="shared" si="208"/>
        <v>YR25</v>
      </c>
      <c r="AI6720" s="21">
        <v>216</v>
      </c>
      <c r="AJ6720" s="21">
        <f t="shared" si="209"/>
        <v>97.888888888888886</v>
      </c>
      <c r="AK6720" s="21" t="s">
        <v>2063</v>
      </c>
      <c r="AL6720" t="s">
        <v>2527</v>
      </c>
      <c r="AM6720" s="26" t="s">
        <v>38</v>
      </c>
      <c r="AN6720" t="s">
        <v>2033</v>
      </c>
    </row>
    <row r="6721" spans="1:40" ht="15" hidden="1" thickTop="1" x14ac:dyDescent="0.35">
      <c r="A6721" t="s">
        <v>25270</v>
      </c>
      <c r="B6721" t="s">
        <v>25243</v>
      </c>
      <c r="C6721" t="s">
        <v>3857</v>
      </c>
      <c r="D6721" t="s">
        <v>25244</v>
      </c>
      <c r="E6721" t="s">
        <v>558</v>
      </c>
      <c r="F6721">
        <v>2</v>
      </c>
      <c r="G6721" t="s">
        <v>2524</v>
      </c>
      <c r="H6721" t="s">
        <v>2056</v>
      </c>
      <c r="I6721" t="s">
        <v>2076</v>
      </c>
      <c r="J6721" t="s">
        <v>2532</v>
      </c>
      <c r="K6721" t="s">
        <v>62</v>
      </c>
      <c r="L6721" t="s">
        <v>2058</v>
      </c>
      <c r="M6721" t="s">
        <v>2059</v>
      </c>
      <c r="N6721">
        <v>9</v>
      </c>
      <c r="O6721">
        <v>454</v>
      </c>
      <c r="P6721">
        <v>1.85</v>
      </c>
      <c r="Q6721">
        <v>24480</v>
      </c>
      <c r="R6721">
        <v>2</v>
      </c>
      <c r="S6721">
        <v>33</v>
      </c>
      <c r="T6721">
        <v>0.13</v>
      </c>
      <c r="U6721">
        <v>7</v>
      </c>
      <c r="V6721">
        <v>421</v>
      </c>
      <c r="W6721">
        <v>1.72</v>
      </c>
      <c r="X6721">
        <v>0</v>
      </c>
      <c r="Y6721">
        <v>0</v>
      </c>
      <c r="Z6721">
        <v>0</v>
      </c>
      <c r="AA6721">
        <v>0</v>
      </c>
      <c r="AB6721">
        <v>0</v>
      </c>
      <c r="AC6721">
        <v>0</v>
      </c>
      <c r="AD6721">
        <v>0</v>
      </c>
      <c r="AE6721">
        <v>0</v>
      </c>
      <c r="AF6721">
        <v>0</v>
      </c>
      <c r="AG6721" t="s">
        <v>25245</v>
      </c>
      <c r="AH6721" s="21" t="str">
        <f t="shared" si="208"/>
        <v>YR25</v>
      </c>
      <c r="AI6721" s="21">
        <v>345.36</v>
      </c>
      <c r="AJ6721" s="21">
        <f t="shared" si="209"/>
        <v>98.145424836601308</v>
      </c>
      <c r="AK6721" s="21" t="s">
        <v>2063</v>
      </c>
      <c r="AL6721" t="s">
        <v>2527</v>
      </c>
      <c r="AM6721" s="26" t="s">
        <v>38</v>
      </c>
      <c r="AN6721" t="s">
        <v>2030</v>
      </c>
    </row>
    <row r="6722" spans="1:40" ht="15" hidden="1" thickTop="1" x14ac:dyDescent="0.35">
      <c r="A6722" t="s">
        <v>25274</v>
      </c>
      <c r="B6722" t="s">
        <v>25247</v>
      </c>
      <c r="C6722" t="s">
        <v>12386</v>
      </c>
      <c r="D6722" t="s">
        <v>25248</v>
      </c>
      <c r="E6722" t="s">
        <v>146</v>
      </c>
      <c r="F6722">
        <v>2</v>
      </c>
      <c r="G6722" t="s">
        <v>2524</v>
      </c>
      <c r="H6722" t="s">
        <v>2056</v>
      </c>
      <c r="I6722" t="s">
        <v>2076</v>
      </c>
      <c r="J6722" t="s">
        <v>5458</v>
      </c>
      <c r="K6722" t="s">
        <v>62</v>
      </c>
      <c r="L6722" t="s">
        <v>2058</v>
      </c>
      <c r="M6722" t="s">
        <v>5133</v>
      </c>
      <c r="N6722">
        <v>0</v>
      </c>
      <c r="O6722">
        <v>0</v>
      </c>
      <c r="P6722">
        <v>0</v>
      </c>
      <c r="Q6722">
        <v>11220</v>
      </c>
      <c r="R6722">
        <v>0</v>
      </c>
      <c r="S6722">
        <v>0</v>
      </c>
      <c r="T6722">
        <v>0</v>
      </c>
      <c r="U6722">
        <v>0</v>
      </c>
      <c r="V6722">
        <v>0</v>
      </c>
      <c r="W6722">
        <v>0</v>
      </c>
      <c r="X6722">
        <v>0</v>
      </c>
      <c r="Y6722">
        <v>0</v>
      </c>
      <c r="Z6722">
        <v>0</v>
      </c>
      <c r="AA6722">
        <v>0</v>
      </c>
      <c r="AB6722">
        <v>0</v>
      </c>
      <c r="AC6722">
        <v>0</v>
      </c>
      <c r="AD6722">
        <v>0</v>
      </c>
      <c r="AE6722">
        <v>0</v>
      </c>
      <c r="AF6722">
        <v>0</v>
      </c>
      <c r="AG6722" t="s">
        <v>25249</v>
      </c>
      <c r="AH6722" s="21" t="str">
        <f t="shared" si="208"/>
        <v>YR25</v>
      </c>
      <c r="AI6722" s="21">
        <v>158.4</v>
      </c>
      <c r="AJ6722" s="21">
        <f t="shared" si="209"/>
        <v>100</v>
      </c>
      <c r="AK6722" s="21" t="s">
        <v>2060</v>
      </c>
      <c r="AL6722" t="s">
        <v>2527</v>
      </c>
      <c r="AM6722" s="26" t="s">
        <v>38</v>
      </c>
      <c r="AN6722" t="s">
        <v>2029</v>
      </c>
    </row>
    <row r="6723" spans="1:40" ht="15" hidden="1" thickTop="1" x14ac:dyDescent="0.35">
      <c r="A6723" t="s">
        <v>25278</v>
      </c>
      <c r="B6723" t="s">
        <v>25251</v>
      </c>
      <c r="C6723" t="s">
        <v>4507</v>
      </c>
      <c r="D6723" t="s">
        <v>25252</v>
      </c>
      <c r="E6723" t="s">
        <v>2608</v>
      </c>
      <c r="F6723">
        <v>1</v>
      </c>
      <c r="G6723" t="s">
        <v>2609</v>
      </c>
      <c r="H6723" t="s">
        <v>2577</v>
      </c>
      <c r="I6723" t="s">
        <v>2076</v>
      </c>
      <c r="J6723" t="s">
        <v>2675</v>
      </c>
      <c r="K6723" t="s">
        <v>2611</v>
      </c>
      <c r="L6723" t="s">
        <v>2058</v>
      </c>
      <c r="M6723" t="s">
        <v>2170</v>
      </c>
      <c r="N6723">
        <v>9</v>
      </c>
      <c r="O6723">
        <v>459</v>
      </c>
      <c r="P6723">
        <v>3</v>
      </c>
      <c r="Q6723">
        <v>15300</v>
      </c>
      <c r="R6723">
        <v>3</v>
      </c>
      <c r="S6723">
        <v>96</v>
      </c>
      <c r="T6723">
        <v>0.63</v>
      </c>
      <c r="U6723">
        <v>6</v>
      </c>
      <c r="V6723">
        <v>363</v>
      </c>
      <c r="W6723">
        <v>2.37</v>
      </c>
      <c r="X6723">
        <v>0</v>
      </c>
      <c r="Y6723">
        <v>0</v>
      </c>
      <c r="Z6723">
        <v>0</v>
      </c>
      <c r="AA6723">
        <v>0</v>
      </c>
      <c r="AB6723">
        <v>0</v>
      </c>
      <c r="AC6723">
        <v>0</v>
      </c>
      <c r="AD6723">
        <v>0</v>
      </c>
      <c r="AE6723">
        <v>0</v>
      </c>
      <c r="AF6723">
        <v>0</v>
      </c>
      <c r="AG6723" t="s">
        <v>25253</v>
      </c>
      <c r="AH6723" s="21" t="str">
        <f t="shared" si="208"/>
        <v>YR25</v>
      </c>
      <c r="AI6723" s="21">
        <v>216</v>
      </c>
      <c r="AJ6723" s="21">
        <f t="shared" si="209"/>
        <v>97</v>
      </c>
      <c r="AK6723" s="21" t="s">
        <v>2063</v>
      </c>
      <c r="AL6723" t="s">
        <v>2581</v>
      </c>
      <c r="AM6723" s="26" t="s">
        <v>38</v>
      </c>
      <c r="AN6723" t="s">
        <v>2031</v>
      </c>
    </row>
    <row r="6724" spans="1:40" ht="15" hidden="1" thickTop="1" x14ac:dyDescent="0.35">
      <c r="A6724" t="s">
        <v>25282</v>
      </c>
      <c r="B6724" t="s">
        <v>25255</v>
      </c>
      <c r="C6724" t="s">
        <v>3212</v>
      </c>
      <c r="D6724" t="s">
        <v>25256</v>
      </c>
      <c r="E6724" t="s">
        <v>5691</v>
      </c>
      <c r="F6724">
        <v>1</v>
      </c>
      <c r="G6724" t="s">
        <v>2055</v>
      </c>
      <c r="H6724" t="s">
        <v>2056</v>
      </c>
      <c r="I6724" t="s">
        <v>2076</v>
      </c>
      <c r="J6724" t="s">
        <v>2999</v>
      </c>
      <c r="K6724" t="s">
        <v>42</v>
      </c>
      <c r="L6724" t="s">
        <v>2058</v>
      </c>
      <c r="M6724" t="s">
        <v>2059</v>
      </c>
      <c r="N6724">
        <v>7</v>
      </c>
      <c r="O6724">
        <v>292</v>
      </c>
      <c r="P6724">
        <v>1.19</v>
      </c>
      <c r="Q6724">
        <v>24480</v>
      </c>
      <c r="R6724">
        <v>7</v>
      </c>
      <c r="S6724">
        <v>292</v>
      </c>
      <c r="T6724">
        <v>1.19</v>
      </c>
      <c r="U6724">
        <v>0</v>
      </c>
      <c r="V6724">
        <v>0</v>
      </c>
      <c r="W6724">
        <v>0</v>
      </c>
      <c r="X6724">
        <v>0</v>
      </c>
      <c r="Y6724">
        <v>0</v>
      </c>
      <c r="Z6724">
        <v>0</v>
      </c>
      <c r="AA6724">
        <v>0</v>
      </c>
      <c r="AB6724">
        <v>0</v>
      </c>
      <c r="AC6724">
        <v>0</v>
      </c>
      <c r="AD6724">
        <v>0</v>
      </c>
      <c r="AE6724">
        <v>0</v>
      </c>
      <c r="AF6724">
        <v>0</v>
      </c>
      <c r="AG6724" t="s">
        <v>25257</v>
      </c>
      <c r="AH6724" s="21" t="str">
        <f t="shared" si="208"/>
        <v>YR25</v>
      </c>
      <c r="AI6724" s="21">
        <v>345.36</v>
      </c>
      <c r="AJ6724" s="21">
        <f t="shared" si="209"/>
        <v>98.807189542483655</v>
      </c>
      <c r="AK6724" s="21" t="s">
        <v>2063</v>
      </c>
      <c r="AL6724" t="s">
        <v>2964</v>
      </c>
      <c r="AM6724" s="26" t="s">
        <v>38</v>
      </c>
      <c r="AN6724" t="s">
        <v>2030</v>
      </c>
    </row>
    <row r="6725" spans="1:40" ht="15" hidden="1" thickTop="1" x14ac:dyDescent="0.35">
      <c r="A6725" t="s">
        <v>2432</v>
      </c>
      <c r="B6725" t="s">
        <v>2426</v>
      </c>
      <c r="C6725" t="s">
        <v>86</v>
      </c>
      <c r="D6725" t="s">
        <v>2427</v>
      </c>
      <c r="E6725" t="s">
        <v>72</v>
      </c>
      <c r="F6725">
        <v>1</v>
      </c>
      <c r="G6725" t="s">
        <v>2055</v>
      </c>
      <c r="H6725" t="s">
        <v>2056</v>
      </c>
      <c r="I6725" t="s">
        <v>2076</v>
      </c>
      <c r="J6725" t="s">
        <v>73</v>
      </c>
      <c r="K6725" t="s">
        <v>68</v>
      </c>
      <c r="L6725" t="s">
        <v>2058</v>
      </c>
      <c r="M6725" t="s">
        <v>2170</v>
      </c>
      <c r="N6725">
        <v>5</v>
      </c>
      <c r="O6725">
        <v>170</v>
      </c>
      <c r="P6725">
        <v>1.1100000000000001</v>
      </c>
      <c r="Q6725">
        <v>15300</v>
      </c>
      <c r="R6725">
        <v>3</v>
      </c>
      <c r="S6725">
        <v>113</v>
      </c>
      <c r="T6725">
        <v>0.74</v>
      </c>
      <c r="U6725">
        <v>2</v>
      </c>
      <c r="V6725">
        <v>57</v>
      </c>
      <c r="W6725">
        <v>0.37</v>
      </c>
      <c r="X6725">
        <v>0</v>
      </c>
      <c r="Y6725">
        <v>0</v>
      </c>
      <c r="Z6725">
        <v>0</v>
      </c>
      <c r="AA6725">
        <v>0</v>
      </c>
      <c r="AB6725">
        <v>0</v>
      </c>
      <c r="AC6725">
        <v>0</v>
      </c>
      <c r="AD6725">
        <v>0</v>
      </c>
      <c r="AE6725">
        <v>0</v>
      </c>
      <c r="AF6725">
        <v>0</v>
      </c>
      <c r="AG6725" t="s">
        <v>530</v>
      </c>
      <c r="AH6725" s="21" t="str">
        <f t="shared" si="208"/>
        <v>YR25</v>
      </c>
      <c r="AI6725" s="21">
        <v>216</v>
      </c>
      <c r="AJ6725" s="21">
        <f t="shared" si="209"/>
        <v>98.888888888888886</v>
      </c>
      <c r="AK6725" s="21" t="s">
        <v>2063</v>
      </c>
      <c r="AL6725" t="s">
        <v>75</v>
      </c>
      <c r="AM6725" s="26" t="s">
        <v>38</v>
      </c>
      <c r="AN6725" t="s">
        <v>2031</v>
      </c>
    </row>
    <row r="6726" spans="1:40" ht="15" hidden="1" thickTop="1" x14ac:dyDescent="0.35">
      <c r="A6726" t="s">
        <v>2435</v>
      </c>
      <c r="B6726" t="s">
        <v>2429</v>
      </c>
      <c r="C6726" t="s">
        <v>78</v>
      </c>
      <c r="D6726" t="s">
        <v>2430</v>
      </c>
      <c r="E6726" t="s">
        <v>560</v>
      </c>
      <c r="F6726">
        <v>1</v>
      </c>
      <c r="G6726" t="s">
        <v>2055</v>
      </c>
      <c r="H6726" t="s">
        <v>2056</v>
      </c>
      <c r="I6726" t="s">
        <v>2076</v>
      </c>
      <c r="J6726" t="s">
        <v>67</v>
      </c>
      <c r="K6726" t="s">
        <v>68</v>
      </c>
      <c r="L6726" t="s">
        <v>2058</v>
      </c>
      <c r="M6726" t="s">
        <v>2431</v>
      </c>
      <c r="N6726">
        <v>2</v>
      </c>
      <c r="O6726">
        <v>43</v>
      </c>
      <c r="P6726">
        <v>0.28000000000000003</v>
      </c>
      <c r="Q6726">
        <v>15300</v>
      </c>
      <c r="R6726">
        <v>1</v>
      </c>
      <c r="S6726">
        <v>27</v>
      </c>
      <c r="T6726">
        <v>0.18</v>
      </c>
      <c r="U6726">
        <v>1</v>
      </c>
      <c r="V6726">
        <v>16</v>
      </c>
      <c r="W6726">
        <v>0.1</v>
      </c>
      <c r="X6726">
        <v>0</v>
      </c>
      <c r="Y6726">
        <v>0</v>
      </c>
      <c r="Z6726">
        <v>0</v>
      </c>
      <c r="AA6726">
        <v>0</v>
      </c>
      <c r="AB6726">
        <v>0</v>
      </c>
      <c r="AC6726">
        <v>0</v>
      </c>
      <c r="AD6726">
        <v>0</v>
      </c>
      <c r="AE6726">
        <v>0</v>
      </c>
      <c r="AF6726">
        <v>0</v>
      </c>
      <c r="AG6726" t="s">
        <v>531</v>
      </c>
      <c r="AH6726" s="21" t="str">
        <f t="shared" si="208"/>
        <v>YR25</v>
      </c>
      <c r="AI6726" s="21">
        <v>216</v>
      </c>
      <c r="AJ6726" s="21">
        <f t="shared" si="209"/>
        <v>99.718954248366018</v>
      </c>
      <c r="AK6726" s="21" t="s">
        <v>2060</v>
      </c>
      <c r="AL6726" t="s">
        <v>70</v>
      </c>
      <c r="AM6726" s="26" t="s">
        <v>38</v>
      </c>
      <c r="AN6726" t="s">
        <v>2033</v>
      </c>
    </row>
    <row r="6727" spans="1:40" ht="15" hidden="1" thickTop="1" x14ac:dyDescent="0.35">
      <c r="A6727" t="s">
        <v>25286</v>
      </c>
      <c r="B6727" t="s">
        <v>25259</v>
      </c>
      <c r="C6727" t="s">
        <v>4266</v>
      </c>
      <c r="D6727" t="s">
        <v>25260</v>
      </c>
      <c r="E6727" t="s">
        <v>558</v>
      </c>
      <c r="F6727">
        <v>2</v>
      </c>
      <c r="G6727" t="s">
        <v>2524</v>
      </c>
      <c r="H6727" t="s">
        <v>2056</v>
      </c>
      <c r="I6727" t="s">
        <v>2076</v>
      </c>
      <c r="J6727" t="s">
        <v>2539</v>
      </c>
      <c r="K6727" t="s">
        <v>62</v>
      </c>
      <c r="L6727" t="s">
        <v>2058</v>
      </c>
      <c r="M6727" t="s">
        <v>2163</v>
      </c>
      <c r="N6727">
        <v>2</v>
      </c>
      <c r="O6727">
        <v>58</v>
      </c>
      <c r="P6727">
        <v>0.33</v>
      </c>
      <c r="Q6727">
        <v>17340</v>
      </c>
      <c r="R6727">
        <v>0</v>
      </c>
      <c r="S6727">
        <v>0</v>
      </c>
      <c r="T6727">
        <v>0</v>
      </c>
      <c r="U6727">
        <v>2</v>
      </c>
      <c r="V6727">
        <v>58</v>
      </c>
      <c r="W6727">
        <v>0.33</v>
      </c>
      <c r="X6727">
        <v>0</v>
      </c>
      <c r="Y6727">
        <v>0</v>
      </c>
      <c r="Z6727">
        <v>0</v>
      </c>
      <c r="AA6727">
        <v>0</v>
      </c>
      <c r="AB6727">
        <v>0</v>
      </c>
      <c r="AC6727">
        <v>0</v>
      </c>
      <c r="AD6727">
        <v>0</v>
      </c>
      <c r="AE6727">
        <v>0</v>
      </c>
      <c r="AF6727">
        <v>0</v>
      </c>
      <c r="AG6727" t="s">
        <v>25261</v>
      </c>
      <c r="AH6727" s="21" t="str">
        <f t="shared" ref="AH6727:AH6790" si="210">LEFT(AG6727,4)</f>
        <v>YR25</v>
      </c>
      <c r="AI6727" s="21">
        <v>244.8</v>
      </c>
      <c r="AJ6727" s="21">
        <f t="shared" ref="AJ6727:AJ6790" si="211">100-(O6727/Q6727*100)</f>
        <v>99.665513264129174</v>
      </c>
      <c r="AK6727" s="21" t="s">
        <v>2060</v>
      </c>
      <c r="AL6727" t="s">
        <v>2527</v>
      </c>
      <c r="AM6727" s="26" t="s">
        <v>38</v>
      </c>
      <c r="AN6727" t="s">
        <v>2032</v>
      </c>
    </row>
    <row r="6728" spans="1:40" ht="15" hidden="1" thickTop="1" x14ac:dyDescent="0.35">
      <c r="A6728" t="s">
        <v>25289</v>
      </c>
      <c r="B6728" t="s">
        <v>25263</v>
      </c>
      <c r="C6728" t="s">
        <v>2530</v>
      </c>
      <c r="D6728" t="s">
        <v>25264</v>
      </c>
      <c r="E6728" t="s">
        <v>558</v>
      </c>
      <c r="F6728">
        <v>1</v>
      </c>
      <c r="G6728" t="s">
        <v>2524</v>
      </c>
      <c r="H6728" t="s">
        <v>2056</v>
      </c>
      <c r="I6728" t="s">
        <v>2076</v>
      </c>
      <c r="J6728" t="s">
        <v>2532</v>
      </c>
      <c r="K6728" t="s">
        <v>62</v>
      </c>
      <c r="L6728" t="s">
        <v>2058</v>
      </c>
      <c r="M6728" t="s">
        <v>2170</v>
      </c>
      <c r="N6728">
        <v>5</v>
      </c>
      <c r="O6728">
        <v>233</v>
      </c>
      <c r="P6728">
        <v>1.52</v>
      </c>
      <c r="Q6728">
        <v>15300</v>
      </c>
      <c r="R6728">
        <v>1</v>
      </c>
      <c r="S6728">
        <v>27</v>
      </c>
      <c r="T6728">
        <v>0.18</v>
      </c>
      <c r="U6728">
        <v>4</v>
      </c>
      <c r="V6728">
        <v>206</v>
      </c>
      <c r="W6728">
        <v>1.35</v>
      </c>
      <c r="X6728">
        <v>0</v>
      </c>
      <c r="Y6728">
        <v>0</v>
      </c>
      <c r="Z6728">
        <v>0</v>
      </c>
      <c r="AA6728">
        <v>0</v>
      </c>
      <c r="AB6728">
        <v>0</v>
      </c>
      <c r="AC6728">
        <v>0</v>
      </c>
      <c r="AD6728">
        <v>0</v>
      </c>
      <c r="AE6728">
        <v>0</v>
      </c>
      <c r="AF6728">
        <v>0</v>
      </c>
      <c r="AG6728" t="s">
        <v>25265</v>
      </c>
      <c r="AH6728" s="21" t="str">
        <f t="shared" si="210"/>
        <v>YR25</v>
      </c>
      <c r="AI6728" s="21">
        <v>216</v>
      </c>
      <c r="AJ6728" s="21">
        <f t="shared" si="211"/>
        <v>98.477124183006538</v>
      </c>
      <c r="AK6728" s="21" t="s">
        <v>2063</v>
      </c>
      <c r="AL6728" t="s">
        <v>2527</v>
      </c>
      <c r="AM6728" s="26" t="s">
        <v>38</v>
      </c>
      <c r="AN6728" t="s">
        <v>2032</v>
      </c>
    </row>
    <row r="6729" spans="1:40" ht="15" hidden="1" thickTop="1" x14ac:dyDescent="0.35">
      <c r="A6729" t="s">
        <v>25293</v>
      </c>
      <c r="B6729" t="s">
        <v>25267</v>
      </c>
      <c r="C6729" t="s">
        <v>3434</v>
      </c>
      <c r="D6729" t="s">
        <v>25268</v>
      </c>
      <c r="E6729" t="s">
        <v>2608</v>
      </c>
      <c r="F6729">
        <v>1</v>
      </c>
      <c r="G6729" t="s">
        <v>2609</v>
      </c>
      <c r="H6729" t="s">
        <v>2577</v>
      </c>
      <c r="I6729" t="s">
        <v>2076</v>
      </c>
      <c r="J6729" t="s">
        <v>2764</v>
      </c>
      <c r="K6729" t="s">
        <v>2765</v>
      </c>
      <c r="L6729" t="s">
        <v>2058</v>
      </c>
      <c r="M6729" t="s">
        <v>2431</v>
      </c>
      <c r="N6729">
        <v>7</v>
      </c>
      <c r="O6729">
        <v>239</v>
      </c>
      <c r="P6729">
        <v>1.56</v>
      </c>
      <c r="Q6729">
        <v>15300</v>
      </c>
      <c r="R6729">
        <v>5</v>
      </c>
      <c r="S6729">
        <v>155</v>
      </c>
      <c r="T6729">
        <v>1.01</v>
      </c>
      <c r="U6729">
        <v>2</v>
      </c>
      <c r="V6729">
        <v>84</v>
      </c>
      <c r="W6729">
        <v>0.55000000000000004</v>
      </c>
      <c r="X6729">
        <v>0</v>
      </c>
      <c r="Y6729">
        <v>0</v>
      </c>
      <c r="Z6729">
        <v>0</v>
      </c>
      <c r="AA6729">
        <v>0</v>
      </c>
      <c r="AB6729">
        <v>0</v>
      </c>
      <c r="AC6729">
        <v>0</v>
      </c>
      <c r="AD6729">
        <v>0</v>
      </c>
      <c r="AE6729">
        <v>0</v>
      </c>
      <c r="AF6729">
        <v>0</v>
      </c>
      <c r="AG6729" t="s">
        <v>25269</v>
      </c>
      <c r="AH6729" s="21" t="str">
        <f t="shared" si="210"/>
        <v>YR25</v>
      </c>
      <c r="AI6729" s="21">
        <v>216</v>
      </c>
      <c r="AJ6729" s="21">
        <f t="shared" si="211"/>
        <v>98.437908496732021</v>
      </c>
      <c r="AK6729" s="21" t="s">
        <v>2063</v>
      </c>
      <c r="AL6729" t="s">
        <v>2613</v>
      </c>
      <c r="AM6729" s="26" t="s">
        <v>38</v>
      </c>
      <c r="AN6729" t="s">
        <v>2032</v>
      </c>
    </row>
    <row r="6730" spans="1:40" ht="15" hidden="1" thickTop="1" x14ac:dyDescent="0.35">
      <c r="A6730" t="s">
        <v>25297</v>
      </c>
      <c r="B6730" t="s">
        <v>25271</v>
      </c>
      <c r="C6730" t="s">
        <v>2530</v>
      </c>
      <c r="D6730" t="s">
        <v>25272</v>
      </c>
      <c r="E6730" t="s">
        <v>558</v>
      </c>
      <c r="F6730">
        <v>1</v>
      </c>
      <c r="G6730" t="s">
        <v>2524</v>
      </c>
      <c r="H6730" t="s">
        <v>2056</v>
      </c>
      <c r="I6730" t="s">
        <v>2076</v>
      </c>
      <c r="J6730" t="s">
        <v>2532</v>
      </c>
      <c r="K6730" t="s">
        <v>62</v>
      </c>
      <c r="L6730" t="s">
        <v>2058</v>
      </c>
      <c r="M6730" t="s">
        <v>2170</v>
      </c>
      <c r="N6730">
        <v>2</v>
      </c>
      <c r="O6730">
        <v>28</v>
      </c>
      <c r="P6730">
        <v>0.18</v>
      </c>
      <c r="Q6730">
        <v>15300</v>
      </c>
      <c r="R6730">
        <v>1</v>
      </c>
      <c r="S6730">
        <v>11</v>
      </c>
      <c r="T6730">
        <v>7.0000000000000007E-2</v>
      </c>
      <c r="U6730">
        <v>1</v>
      </c>
      <c r="V6730">
        <v>17</v>
      </c>
      <c r="W6730">
        <v>0.11</v>
      </c>
      <c r="X6730">
        <v>0</v>
      </c>
      <c r="Y6730">
        <v>0</v>
      </c>
      <c r="Z6730">
        <v>0</v>
      </c>
      <c r="AA6730">
        <v>0</v>
      </c>
      <c r="AB6730">
        <v>0</v>
      </c>
      <c r="AC6730">
        <v>0</v>
      </c>
      <c r="AD6730">
        <v>0</v>
      </c>
      <c r="AE6730">
        <v>0</v>
      </c>
      <c r="AF6730">
        <v>0</v>
      </c>
      <c r="AG6730" t="s">
        <v>25273</v>
      </c>
      <c r="AH6730" s="21" t="str">
        <f t="shared" si="210"/>
        <v>YR25</v>
      </c>
      <c r="AI6730" s="21">
        <v>216</v>
      </c>
      <c r="AJ6730" s="21">
        <f t="shared" si="211"/>
        <v>99.816993464052288</v>
      </c>
      <c r="AK6730" s="21" t="s">
        <v>2060</v>
      </c>
      <c r="AL6730" t="s">
        <v>2527</v>
      </c>
      <c r="AM6730" s="26" t="s">
        <v>38</v>
      </c>
      <c r="AN6730" t="s">
        <v>2032</v>
      </c>
    </row>
    <row r="6731" spans="1:40" ht="15" hidden="1" thickTop="1" x14ac:dyDescent="0.35">
      <c r="A6731" t="s">
        <v>25301</v>
      </c>
      <c r="B6731" t="s">
        <v>25275</v>
      </c>
      <c r="C6731" t="s">
        <v>2530</v>
      </c>
      <c r="D6731" t="s">
        <v>25276</v>
      </c>
      <c r="E6731" t="s">
        <v>558</v>
      </c>
      <c r="F6731">
        <v>1</v>
      </c>
      <c r="G6731" t="s">
        <v>2524</v>
      </c>
      <c r="H6731" t="s">
        <v>2056</v>
      </c>
      <c r="I6731" t="s">
        <v>2076</v>
      </c>
      <c r="J6731" t="s">
        <v>2532</v>
      </c>
      <c r="K6731" t="s">
        <v>62</v>
      </c>
      <c r="L6731" t="s">
        <v>2058</v>
      </c>
      <c r="M6731" t="s">
        <v>2059</v>
      </c>
      <c r="N6731">
        <v>7</v>
      </c>
      <c r="O6731">
        <v>210</v>
      </c>
      <c r="P6731">
        <v>0.86</v>
      </c>
      <c r="Q6731">
        <v>24480</v>
      </c>
      <c r="R6731">
        <v>1</v>
      </c>
      <c r="S6731">
        <v>9</v>
      </c>
      <c r="T6731">
        <v>0.04</v>
      </c>
      <c r="U6731">
        <v>6</v>
      </c>
      <c r="V6731">
        <v>201</v>
      </c>
      <c r="W6731">
        <v>0.82</v>
      </c>
      <c r="X6731">
        <v>0</v>
      </c>
      <c r="Y6731">
        <v>0</v>
      </c>
      <c r="Z6731">
        <v>0</v>
      </c>
      <c r="AA6731">
        <v>0</v>
      </c>
      <c r="AB6731">
        <v>0</v>
      </c>
      <c r="AC6731">
        <v>0</v>
      </c>
      <c r="AD6731">
        <v>0</v>
      </c>
      <c r="AE6731">
        <v>0</v>
      </c>
      <c r="AF6731">
        <v>0</v>
      </c>
      <c r="AG6731" t="s">
        <v>25277</v>
      </c>
      <c r="AH6731" s="21" t="str">
        <f t="shared" si="210"/>
        <v>YR25</v>
      </c>
      <c r="AI6731" s="21">
        <v>345.36</v>
      </c>
      <c r="AJ6731" s="21">
        <f t="shared" si="211"/>
        <v>99.142156862745097</v>
      </c>
      <c r="AK6731" s="21" t="s">
        <v>2063</v>
      </c>
      <c r="AL6731" t="s">
        <v>2527</v>
      </c>
      <c r="AM6731" s="26" t="s">
        <v>38</v>
      </c>
      <c r="AN6731" t="s">
        <v>2033</v>
      </c>
    </row>
    <row r="6732" spans="1:40" ht="15" hidden="1" thickTop="1" x14ac:dyDescent="0.35">
      <c r="A6732" t="s">
        <v>25305</v>
      </c>
      <c r="B6732" t="s">
        <v>25279</v>
      </c>
      <c r="C6732" t="s">
        <v>5707</v>
      </c>
      <c r="D6732" t="s">
        <v>25280</v>
      </c>
      <c r="E6732" t="s">
        <v>2857</v>
      </c>
      <c r="F6732">
        <v>1</v>
      </c>
      <c r="G6732" t="s">
        <v>2576</v>
      </c>
      <c r="H6732" t="s">
        <v>2577</v>
      </c>
      <c r="I6732" t="s">
        <v>2076</v>
      </c>
      <c r="J6732" t="s">
        <v>2741</v>
      </c>
      <c r="K6732" t="s">
        <v>2742</v>
      </c>
      <c r="L6732" t="s">
        <v>2058</v>
      </c>
      <c r="M6732" t="s">
        <v>2170</v>
      </c>
      <c r="N6732">
        <v>0</v>
      </c>
      <c r="O6732">
        <v>0</v>
      </c>
      <c r="P6732">
        <v>0</v>
      </c>
      <c r="Q6732">
        <v>15300</v>
      </c>
      <c r="R6732">
        <v>0</v>
      </c>
      <c r="S6732">
        <v>0</v>
      </c>
      <c r="T6732">
        <v>0</v>
      </c>
      <c r="U6732">
        <v>0</v>
      </c>
      <c r="V6732">
        <v>0</v>
      </c>
      <c r="W6732">
        <v>0</v>
      </c>
      <c r="X6732">
        <v>0</v>
      </c>
      <c r="Y6732">
        <v>0</v>
      </c>
      <c r="Z6732">
        <v>0</v>
      </c>
      <c r="AA6732">
        <v>0</v>
      </c>
      <c r="AB6732">
        <v>0</v>
      </c>
      <c r="AC6732">
        <v>0</v>
      </c>
      <c r="AD6732">
        <v>0</v>
      </c>
      <c r="AE6732">
        <v>0</v>
      </c>
      <c r="AF6732">
        <v>0</v>
      </c>
      <c r="AG6732" t="s">
        <v>25281</v>
      </c>
      <c r="AH6732" s="21" t="str">
        <f t="shared" si="210"/>
        <v>YR25</v>
      </c>
      <c r="AI6732" s="21">
        <v>216</v>
      </c>
      <c r="AJ6732" s="21">
        <f t="shared" si="211"/>
        <v>100</v>
      </c>
      <c r="AK6732" s="21" t="s">
        <v>2060</v>
      </c>
      <c r="AL6732" t="s">
        <v>2613</v>
      </c>
      <c r="AM6732" s="26" t="s">
        <v>38</v>
      </c>
      <c r="AN6732" t="s">
        <v>2032</v>
      </c>
    </row>
    <row r="6733" spans="1:40" ht="15" hidden="1" thickTop="1" x14ac:dyDescent="0.35">
      <c r="A6733" t="s">
        <v>2438</v>
      </c>
      <c r="B6733" t="s">
        <v>25283</v>
      </c>
      <c r="C6733" t="s">
        <v>2997</v>
      </c>
      <c r="D6733" t="s">
        <v>25284</v>
      </c>
      <c r="E6733" t="s">
        <v>43</v>
      </c>
      <c r="F6733">
        <v>1</v>
      </c>
      <c r="G6733" t="s">
        <v>2055</v>
      </c>
      <c r="H6733" t="s">
        <v>2056</v>
      </c>
      <c r="I6733" t="s">
        <v>2076</v>
      </c>
      <c r="J6733" t="s">
        <v>2999</v>
      </c>
      <c r="K6733" t="s">
        <v>42</v>
      </c>
      <c r="L6733" t="s">
        <v>2058</v>
      </c>
      <c r="M6733" t="s">
        <v>2059</v>
      </c>
      <c r="N6733">
        <v>2</v>
      </c>
      <c r="O6733">
        <v>156</v>
      </c>
      <c r="P6733">
        <v>0.64</v>
      </c>
      <c r="Q6733">
        <v>24480</v>
      </c>
      <c r="R6733">
        <v>2</v>
      </c>
      <c r="S6733">
        <v>156</v>
      </c>
      <c r="T6733">
        <v>0.64</v>
      </c>
      <c r="U6733">
        <v>0</v>
      </c>
      <c r="V6733">
        <v>0</v>
      </c>
      <c r="W6733">
        <v>0</v>
      </c>
      <c r="X6733">
        <v>0</v>
      </c>
      <c r="Y6733">
        <v>0</v>
      </c>
      <c r="Z6733">
        <v>0</v>
      </c>
      <c r="AA6733">
        <v>0</v>
      </c>
      <c r="AB6733">
        <v>0</v>
      </c>
      <c r="AC6733">
        <v>0</v>
      </c>
      <c r="AD6733">
        <v>0</v>
      </c>
      <c r="AE6733">
        <v>0</v>
      </c>
      <c r="AF6733">
        <v>0</v>
      </c>
      <c r="AG6733" t="s">
        <v>25285</v>
      </c>
      <c r="AH6733" s="21" t="str">
        <f t="shared" si="210"/>
        <v>YR25</v>
      </c>
      <c r="AI6733" s="21">
        <v>345.36</v>
      </c>
      <c r="AJ6733" s="21">
        <f t="shared" si="211"/>
        <v>99.362745098039213</v>
      </c>
      <c r="AK6733" s="21" t="s">
        <v>2060</v>
      </c>
      <c r="AL6733" t="s">
        <v>2964</v>
      </c>
      <c r="AM6733" s="26" t="s">
        <v>38</v>
      </c>
      <c r="AN6733" t="s">
        <v>2030</v>
      </c>
    </row>
    <row r="6734" spans="1:40" ht="15" hidden="1" thickTop="1" x14ac:dyDescent="0.35">
      <c r="A6734" t="s">
        <v>2441</v>
      </c>
      <c r="B6734" t="s">
        <v>2433</v>
      </c>
      <c r="C6734" t="s">
        <v>71</v>
      </c>
      <c r="D6734" t="s">
        <v>2434</v>
      </c>
      <c r="E6734" t="s">
        <v>72</v>
      </c>
      <c r="F6734">
        <v>1</v>
      </c>
      <c r="G6734" t="s">
        <v>2055</v>
      </c>
      <c r="H6734" t="s">
        <v>2056</v>
      </c>
      <c r="I6734" t="s">
        <v>2076</v>
      </c>
      <c r="J6734" t="s">
        <v>73</v>
      </c>
      <c r="K6734" t="s">
        <v>68</v>
      </c>
      <c r="L6734" t="s">
        <v>2058</v>
      </c>
      <c r="M6734" t="s">
        <v>2059</v>
      </c>
      <c r="N6734">
        <v>15</v>
      </c>
      <c r="O6734">
        <v>698</v>
      </c>
      <c r="P6734">
        <v>2.85</v>
      </c>
      <c r="Q6734">
        <v>24480</v>
      </c>
      <c r="R6734">
        <v>5</v>
      </c>
      <c r="S6734">
        <v>271</v>
      </c>
      <c r="T6734">
        <v>1.1100000000000001</v>
      </c>
      <c r="U6734">
        <v>9</v>
      </c>
      <c r="V6734">
        <v>410</v>
      </c>
      <c r="W6734">
        <v>1.67</v>
      </c>
      <c r="X6734">
        <v>1</v>
      </c>
      <c r="Y6734">
        <v>17</v>
      </c>
      <c r="Z6734">
        <v>7.0000000000000007E-2</v>
      </c>
      <c r="AA6734">
        <v>0</v>
      </c>
      <c r="AB6734">
        <v>0</v>
      </c>
      <c r="AC6734">
        <v>0</v>
      </c>
      <c r="AD6734">
        <v>0</v>
      </c>
      <c r="AE6734">
        <v>0</v>
      </c>
      <c r="AF6734">
        <v>0</v>
      </c>
      <c r="AG6734" t="s">
        <v>532</v>
      </c>
      <c r="AH6734" s="21" t="str">
        <f t="shared" si="210"/>
        <v>YR25</v>
      </c>
      <c r="AI6734" s="21">
        <v>345.36</v>
      </c>
      <c r="AJ6734" s="21">
        <f t="shared" si="211"/>
        <v>97.148692810457518</v>
      </c>
      <c r="AK6734" s="21" t="s">
        <v>2063</v>
      </c>
      <c r="AL6734" t="s">
        <v>75</v>
      </c>
      <c r="AM6734" s="26" t="s">
        <v>38</v>
      </c>
      <c r="AN6734" t="s">
        <v>2032</v>
      </c>
    </row>
    <row r="6735" spans="1:40" ht="15" hidden="1" thickTop="1" x14ac:dyDescent="0.35">
      <c r="A6735" t="s">
        <v>25309</v>
      </c>
      <c r="B6735" t="s">
        <v>2436</v>
      </c>
      <c r="C6735" t="s">
        <v>30185</v>
      </c>
      <c r="D6735" t="s">
        <v>2437</v>
      </c>
      <c r="E6735" t="s">
        <v>560</v>
      </c>
      <c r="F6735">
        <v>1</v>
      </c>
      <c r="G6735" t="s">
        <v>2055</v>
      </c>
      <c r="H6735" t="s">
        <v>2056</v>
      </c>
      <c r="I6735" t="s">
        <v>2076</v>
      </c>
      <c r="J6735" t="s">
        <v>67</v>
      </c>
      <c r="K6735" t="s">
        <v>68</v>
      </c>
      <c r="L6735" t="s">
        <v>2058</v>
      </c>
      <c r="M6735" t="s">
        <v>2059</v>
      </c>
      <c r="N6735">
        <v>1</v>
      </c>
      <c r="O6735">
        <v>15</v>
      </c>
      <c r="P6735">
        <v>0.06</v>
      </c>
      <c r="Q6735">
        <v>24480</v>
      </c>
      <c r="R6735">
        <v>1</v>
      </c>
      <c r="S6735">
        <v>15</v>
      </c>
      <c r="T6735">
        <v>0.06</v>
      </c>
      <c r="U6735">
        <v>0</v>
      </c>
      <c r="V6735">
        <v>0</v>
      </c>
      <c r="W6735">
        <v>0</v>
      </c>
      <c r="X6735">
        <v>0</v>
      </c>
      <c r="Y6735">
        <v>0</v>
      </c>
      <c r="Z6735">
        <v>0</v>
      </c>
      <c r="AA6735">
        <v>0</v>
      </c>
      <c r="AB6735">
        <v>0</v>
      </c>
      <c r="AC6735">
        <v>0</v>
      </c>
      <c r="AD6735">
        <v>0</v>
      </c>
      <c r="AE6735">
        <v>0</v>
      </c>
      <c r="AF6735">
        <v>0</v>
      </c>
      <c r="AG6735" t="s">
        <v>533</v>
      </c>
      <c r="AH6735" s="21" t="str">
        <f t="shared" si="210"/>
        <v>YR25</v>
      </c>
      <c r="AI6735" s="21">
        <v>345.36</v>
      </c>
      <c r="AJ6735" s="21">
        <f t="shared" si="211"/>
        <v>99.938725490196077</v>
      </c>
      <c r="AK6735" s="21" t="s">
        <v>2060</v>
      </c>
      <c r="AL6735" t="s">
        <v>70</v>
      </c>
      <c r="AM6735" s="26" t="s">
        <v>38</v>
      </c>
      <c r="AN6735" t="s">
        <v>2033</v>
      </c>
    </row>
    <row r="6736" spans="1:40" ht="15" hidden="1" thickTop="1" x14ac:dyDescent="0.35">
      <c r="A6736" t="s">
        <v>25313</v>
      </c>
      <c r="B6736" t="s">
        <v>25287</v>
      </c>
      <c r="C6736" t="s">
        <v>9595</v>
      </c>
      <c r="D6736" t="s">
        <v>15004</v>
      </c>
      <c r="E6736" t="s">
        <v>2667</v>
      </c>
      <c r="F6736">
        <v>1</v>
      </c>
      <c r="G6736" t="s">
        <v>2509</v>
      </c>
      <c r="H6736" t="s">
        <v>2510</v>
      </c>
      <c r="I6736" t="s">
        <v>2076</v>
      </c>
      <c r="J6736" t="s">
        <v>3168</v>
      </c>
      <c r="K6736" t="s">
        <v>2669</v>
      </c>
      <c r="L6736" t="s">
        <v>2058</v>
      </c>
      <c r="M6736" t="s">
        <v>2059</v>
      </c>
      <c r="N6736">
        <v>7</v>
      </c>
      <c r="O6736">
        <v>322</v>
      </c>
      <c r="P6736">
        <v>1.32</v>
      </c>
      <c r="Q6736">
        <v>24480</v>
      </c>
      <c r="R6736">
        <v>6</v>
      </c>
      <c r="S6736">
        <v>281</v>
      </c>
      <c r="T6736">
        <v>1.1499999999999999</v>
      </c>
      <c r="U6736">
        <v>1</v>
      </c>
      <c r="V6736">
        <v>41</v>
      </c>
      <c r="W6736">
        <v>0.17</v>
      </c>
      <c r="X6736">
        <v>0</v>
      </c>
      <c r="Y6736">
        <v>0</v>
      </c>
      <c r="Z6736">
        <v>0</v>
      </c>
      <c r="AA6736">
        <v>0</v>
      </c>
      <c r="AB6736">
        <v>0</v>
      </c>
      <c r="AC6736">
        <v>0</v>
      </c>
      <c r="AD6736">
        <v>0</v>
      </c>
      <c r="AE6736">
        <v>0</v>
      </c>
      <c r="AF6736">
        <v>0</v>
      </c>
      <c r="AG6736" t="s">
        <v>25288</v>
      </c>
      <c r="AH6736" s="21" t="str">
        <f t="shared" si="210"/>
        <v>YR25</v>
      </c>
      <c r="AI6736" s="21">
        <v>345.36</v>
      </c>
      <c r="AJ6736" s="21">
        <f t="shared" si="211"/>
        <v>98.68464052287581</v>
      </c>
      <c r="AK6736" s="21" t="s">
        <v>2063</v>
      </c>
      <c r="AL6736" t="s">
        <v>2515</v>
      </c>
      <c r="AM6736" s="26" t="s">
        <v>38</v>
      </c>
      <c r="AN6736" t="s">
        <v>2032</v>
      </c>
    </row>
    <row r="6737" spans="1:40" ht="15" hidden="1" thickTop="1" x14ac:dyDescent="0.35">
      <c r="A6737" t="s">
        <v>25317</v>
      </c>
      <c r="B6737" t="s">
        <v>25290</v>
      </c>
      <c r="C6737" t="s">
        <v>5100</v>
      </c>
      <c r="D6737" t="s">
        <v>25291</v>
      </c>
      <c r="E6737" t="s">
        <v>558</v>
      </c>
      <c r="F6737">
        <v>1</v>
      </c>
      <c r="G6737" t="s">
        <v>2524</v>
      </c>
      <c r="H6737" t="s">
        <v>2056</v>
      </c>
      <c r="I6737" t="s">
        <v>2076</v>
      </c>
      <c r="J6737" t="s">
        <v>2532</v>
      </c>
      <c r="K6737" t="s">
        <v>62</v>
      </c>
      <c r="L6737" t="s">
        <v>2058</v>
      </c>
      <c r="M6737" t="s">
        <v>2059</v>
      </c>
      <c r="N6737">
        <v>11</v>
      </c>
      <c r="O6737">
        <v>714</v>
      </c>
      <c r="P6737">
        <v>2.92</v>
      </c>
      <c r="Q6737">
        <v>24480</v>
      </c>
      <c r="R6737">
        <v>6</v>
      </c>
      <c r="S6737">
        <v>427</v>
      </c>
      <c r="T6737">
        <v>1.74</v>
      </c>
      <c r="U6737">
        <v>5</v>
      </c>
      <c r="V6737">
        <v>287</v>
      </c>
      <c r="W6737">
        <v>1.17</v>
      </c>
      <c r="X6737">
        <v>0</v>
      </c>
      <c r="Y6737">
        <v>0</v>
      </c>
      <c r="Z6737">
        <v>0</v>
      </c>
      <c r="AA6737">
        <v>0</v>
      </c>
      <c r="AB6737">
        <v>0</v>
      </c>
      <c r="AC6737">
        <v>0</v>
      </c>
      <c r="AD6737">
        <v>0</v>
      </c>
      <c r="AE6737">
        <v>0</v>
      </c>
      <c r="AF6737">
        <v>0</v>
      </c>
      <c r="AG6737" t="s">
        <v>25292</v>
      </c>
      <c r="AH6737" s="21" t="str">
        <f t="shared" si="210"/>
        <v>YR25</v>
      </c>
      <c r="AI6737" s="21">
        <v>345.36</v>
      </c>
      <c r="AJ6737" s="21">
        <f t="shared" si="211"/>
        <v>97.083333333333329</v>
      </c>
      <c r="AK6737" s="21" t="s">
        <v>2063</v>
      </c>
      <c r="AL6737" t="s">
        <v>2527</v>
      </c>
      <c r="AM6737" s="26" t="s">
        <v>38</v>
      </c>
      <c r="AN6737" t="s">
        <v>2033</v>
      </c>
    </row>
    <row r="6738" spans="1:40" ht="15" hidden="1" thickTop="1" x14ac:dyDescent="0.35">
      <c r="A6738" t="s">
        <v>25321</v>
      </c>
      <c r="B6738" t="s">
        <v>25294</v>
      </c>
      <c r="C6738" t="s">
        <v>2951</v>
      </c>
      <c r="D6738" t="s">
        <v>25295</v>
      </c>
      <c r="E6738" t="s">
        <v>558</v>
      </c>
      <c r="F6738">
        <v>1</v>
      </c>
      <c r="G6738" t="s">
        <v>2524</v>
      </c>
      <c r="H6738" t="s">
        <v>2056</v>
      </c>
      <c r="I6738" t="s">
        <v>2076</v>
      </c>
      <c r="J6738" t="s">
        <v>2532</v>
      </c>
      <c r="K6738" t="s">
        <v>62</v>
      </c>
      <c r="L6738" t="s">
        <v>2058</v>
      </c>
      <c r="M6738" t="s">
        <v>2059</v>
      </c>
      <c r="N6738">
        <v>4</v>
      </c>
      <c r="O6738">
        <v>108</v>
      </c>
      <c r="P6738">
        <v>0.44</v>
      </c>
      <c r="Q6738">
        <v>24480</v>
      </c>
      <c r="R6738">
        <v>0</v>
      </c>
      <c r="S6738">
        <v>0</v>
      </c>
      <c r="T6738">
        <v>0</v>
      </c>
      <c r="U6738">
        <v>4</v>
      </c>
      <c r="V6738">
        <v>108</v>
      </c>
      <c r="W6738">
        <v>0.44</v>
      </c>
      <c r="X6738">
        <v>0</v>
      </c>
      <c r="Y6738">
        <v>0</v>
      </c>
      <c r="Z6738">
        <v>0</v>
      </c>
      <c r="AA6738">
        <v>0</v>
      </c>
      <c r="AB6738">
        <v>0</v>
      </c>
      <c r="AC6738">
        <v>0</v>
      </c>
      <c r="AD6738">
        <v>0</v>
      </c>
      <c r="AE6738">
        <v>0</v>
      </c>
      <c r="AF6738">
        <v>0</v>
      </c>
      <c r="AG6738" t="s">
        <v>25296</v>
      </c>
      <c r="AH6738" s="21" t="str">
        <f t="shared" si="210"/>
        <v>YR25</v>
      </c>
      <c r="AI6738" s="21">
        <v>345.36</v>
      </c>
      <c r="AJ6738" s="21">
        <f t="shared" si="211"/>
        <v>99.558823529411768</v>
      </c>
      <c r="AK6738" s="21" t="s">
        <v>2060</v>
      </c>
      <c r="AL6738" t="s">
        <v>2527</v>
      </c>
      <c r="AM6738" s="26" t="s">
        <v>38</v>
      </c>
      <c r="AN6738" t="s">
        <v>2031</v>
      </c>
    </row>
    <row r="6739" spans="1:40" ht="15" hidden="1" thickTop="1" x14ac:dyDescent="0.35">
      <c r="A6739" t="s">
        <v>25325</v>
      </c>
      <c r="B6739" t="s">
        <v>25298</v>
      </c>
      <c r="C6739" t="s">
        <v>2530</v>
      </c>
      <c r="D6739" t="s">
        <v>25299</v>
      </c>
      <c r="E6739" t="s">
        <v>558</v>
      </c>
      <c r="F6739">
        <v>1</v>
      </c>
      <c r="G6739" t="s">
        <v>2524</v>
      </c>
      <c r="H6739" t="s">
        <v>2056</v>
      </c>
      <c r="I6739" t="s">
        <v>2076</v>
      </c>
      <c r="J6739" t="s">
        <v>2532</v>
      </c>
      <c r="K6739" t="s">
        <v>62</v>
      </c>
      <c r="L6739" t="s">
        <v>2058</v>
      </c>
      <c r="M6739" t="s">
        <v>2170</v>
      </c>
      <c r="N6739">
        <v>0</v>
      </c>
      <c r="O6739">
        <v>0</v>
      </c>
      <c r="P6739">
        <v>0</v>
      </c>
      <c r="Q6739">
        <v>15300</v>
      </c>
      <c r="R6739">
        <v>0</v>
      </c>
      <c r="S6739">
        <v>0</v>
      </c>
      <c r="T6739">
        <v>0</v>
      </c>
      <c r="U6739">
        <v>0</v>
      </c>
      <c r="V6739">
        <v>0</v>
      </c>
      <c r="W6739">
        <v>0</v>
      </c>
      <c r="X6739">
        <v>0</v>
      </c>
      <c r="Y6739">
        <v>0</v>
      </c>
      <c r="Z6739">
        <v>0</v>
      </c>
      <c r="AA6739">
        <v>0</v>
      </c>
      <c r="AB6739">
        <v>0</v>
      </c>
      <c r="AC6739">
        <v>0</v>
      </c>
      <c r="AD6739">
        <v>0</v>
      </c>
      <c r="AE6739">
        <v>0</v>
      </c>
      <c r="AF6739">
        <v>0</v>
      </c>
      <c r="AG6739" t="s">
        <v>25300</v>
      </c>
      <c r="AH6739" s="21" t="str">
        <f t="shared" si="210"/>
        <v>YR25</v>
      </c>
      <c r="AI6739" s="21">
        <v>216</v>
      </c>
      <c r="AJ6739" s="21">
        <f t="shared" si="211"/>
        <v>100</v>
      </c>
      <c r="AK6739" s="21" t="s">
        <v>2060</v>
      </c>
      <c r="AL6739" t="s">
        <v>2527</v>
      </c>
      <c r="AM6739" s="26" t="s">
        <v>38</v>
      </c>
      <c r="AN6739" t="s">
        <v>2031</v>
      </c>
    </row>
    <row r="6740" spans="1:40" ht="15" hidden="1" thickTop="1" x14ac:dyDescent="0.35">
      <c r="A6740" t="s">
        <v>9706</v>
      </c>
      <c r="B6740" t="s">
        <v>25302</v>
      </c>
      <c r="C6740" t="s">
        <v>5707</v>
      </c>
      <c r="D6740" t="s">
        <v>25303</v>
      </c>
      <c r="E6740" t="s">
        <v>2608</v>
      </c>
      <c r="F6740">
        <v>1</v>
      </c>
      <c r="G6740" t="s">
        <v>2576</v>
      </c>
      <c r="H6740" t="s">
        <v>2577</v>
      </c>
      <c r="I6740" t="s">
        <v>2076</v>
      </c>
      <c r="J6740" t="s">
        <v>2741</v>
      </c>
      <c r="K6740" t="s">
        <v>2742</v>
      </c>
      <c r="L6740" t="s">
        <v>2058</v>
      </c>
      <c r="M6740" t="s">
        <v>2059</v>
      </c>
      <c r="N6740">
        <v>3</v>
      </c>
      <c r="O6740">
        <v>165</v>
      </c>
      <c r="P6740">
        <v>0.67</v>
      </c>
      <c r="Q6740">
        <v>24480</v>
      </c>
      <c r="R6740">
        <v>0</v>
      </c>
      <c r="S6740">
        <v>0</v>
      </c>
      <c r="T6740">
        <v>0</v>
      </c>
      <c r="U6740">
        <v>3</v>
      </c>
      <c r="V6740">
        <v>165</v>
      </c>
      <c r="W6740">
        <v>0.67</v>
      </c>
      <c r="X6740">
        <v>0</v>
      </c>
      <c r="Y6740">
        <v>0</v>
      </c>
      <c r="Z6740">
        <v>0</v>
      </c>
      <c r="AA6740">
        <v>0</v>
      </c>
      <c r="AB6740">
        <v>0</v>
      </c>
      <c r="AC6740">
        <v>0</v>
      </c>
      <c r="AD6740">
        <v>0</v>
      </c>
      <c r="AE6740">
        <v>0</v>
      </c>
      <c r="AF6740">
        <v>0</v>
      </c>
      <c r="AG6740" t="s">
        <v>25304</v>
      </c>
      <c r="AH6740" s="21" t="str">
        <f t="shared" si="210"/>
        <v>YR25</v>
      </c>
      <c r="AI6740" s="21">
        <v>345.36</v>
      </c>
      <c r="AJ6740" s="21">
        <f t="shared" si="211"/>
        <v>99.325980392156865</v>
      </c>
      <c r="AK6740" s="21" t="s">
        <v>2060</v>
      </c>
      <c r="AL6740" t="s">
        <v>2613</v>
      </c>
      <c r="AM6740" s="26" t="s">
        <v>38</v>
      </c>
      <c r="AN6740" t="s">
        <v>2032</v>
      </c>
    </row>
    <row r="6741" spans="1:40" ht="15" hidden="1" thickTop="1" x14ac:dyDescent="0.35">
      <c r="A6741" t="s">
        <v>2444</v>
      </c>
      <c r="B6741" t="s">
        <v>25306</v>
      </c>
      <c r="C6741" t="s">
        <v>3212</v>
      </c>
      <c r="D6741" t="s">
        <v>25307</v>
      </c>
      <c r="E6741" t="s">
        <v>43</v>
      </c>
      <c r="F6741">
        <v>1</v>
      </c>
      <c r="G6741" t="s">
        <v>2055</v>
      </c>
      <c r="H6741" t="s">
        <v>2056</v>
      </c>
      <c r="I6741" t="s">
        <v>2076</v>
      </c>
      <c r="J6741" t="s">
        <v>2999</v>
      </c>
      <c r="K6741" t="s">
        <v>42</v>
      </c>
      <c r="L6741" t="s">
        <v>2058</v>
      </c>
      <c r="M6741" t="s">
        <v>2170</v>
      </c>
      <c r="N6741">
        <v>4</v>
      </c>
      <c r="O6741">
        <v>304</v>
      </c>
      <c r="P6741">
        <v>1.99</v>
      </c>
      <c r="Q6741">
        <v>15300</v>
      </c>
      <c r="R6741">
        <v>0</v>
      </c>
      <c r="S6741">
        <v>0</v>
      </c>
      <c r="T6741">
        <v>0</v>
      </c>
      <c r="U6741">
        <v>3</v>
      </c>
      <c r="V6741">
        <v>225</v>
      </c>
      <c r="W6741">
        <v>1.47</v>
      </c>
      <c r="X6741">
        <v>1</v>
      </c>
      <c r="Y6741">
        <v>79</v>
      </c>
      <c r="Z6741">
        <v>0.52</v>
      </c>
      <c r="AA6741">
        <v>0</v>
      </c>
      <c r="AB6741">
        <v>0</v>
      </c>
      <c r="AC6741">
        <v>0</v>
      </c>
      <c r="AD6741">
        <v>0</v>
      </c>
      <c r="AE6741">
        <v>0</v>
      </c>
      <c r="AF6741">
        <v>0</v>
      </c>
      <c r="AG6741" t="s">
        <v>25308</v>
      </c>
      <c r="AH6741" s="21" t="str">
        <f t="shared" si="210"/>
        <v>YR25</v>
      </c>
      <c r="AI6741" s="21">
        <v>216</v>
      </c>
      <c r="AJ6741" s="21">
        <f t="shared" si="211"/>
        <v>98.013071895424844</v>
      </c>
      <c r="AK6741" s="21" t="s">
        <v>2063</v>
      </c>
      <c r="AL6741" t="s">
        <v>2964</v>
      </c>
      <c r="AM6741" s="26" t="s">
        <v>38</v>
      </c>
      <c r="AN6741" t="s">
        <v>2030</v>
      </c>
    </row>
    <row r="6742" spans="1:40" ht="15" hidden="1" thickTop="1" x14ac:dyDescent="0.35">
      <c r="A6742" t="s">
        <v>25332</v>
      </c>
      <c r="B6742" t="s">
        <v>2439</v>
      </c>
      <c r="C6742" t="s">
        <v>71</v>
      </c>
      <c r="D6742" t="s">
        <v>2440</v>
      </c>
      <c r="E6742" t="s">
        <v>72</v>
      </c>
      <c r="F6742">
        <v>2</v>
      </c>
      <c r="G6742" t="s">
        <v>2055</v>
      </c>
      <c r="H6742" t="s">
        <v>2056</v>
      </c>
      <c r="I6742" t="s">
        <v>2076</v>
      </c>
      <c r="J6742" t="s">
        <v>73</v>
      </c>
      <c r="K6742" t="s">
        <v>68</v>
      </c>
      <c r="L6742" t="s">
        <v>2058</v>
      </c>
      <c r="M6742" t="s">
        <v>2059</v>
      </c>
      <c r="N6742">
        <v>3</v>
      </c>
      <c r="O6742">
        <v>91</v>
      </c>
      <c r="P6742">
        <v>0.37</v>
      </c>
      <c r="Q6742">
        <v>24480</v>
      </c>
      <c r="R6742">
        <v>1</v>
      </c>
      <c r="S6742">
        <v>38</v>
      </c>
      <c r="T6742">
        <v>0.16</v>
      </c>
      <c r="U6742">
        <v>2</v>
      </c>
      <c r="V6742">
        <v>53</v>
      </c>
      <c r="W6742">
        <v>0.22</v>
      </c>
      <c r="X6742">
        <v>0</v>
      </c>
      <c r="Y6742">
        <v>0</v>
      </c>
      <c r="Z6742">
        <v>0</v>
      </c>
      <c r="AA6742">
        <v>0</v>
      </c>
      <c r="AB6742">
        <v>0</v>
      </c>
      <c r="AC6742">
        <v>0</v>
      </c>
      <c r="AD6742">
        <v>0</v>
      </c>
      <c r="AE6742">
        <v>0</v>
      </c>
      <c r="AF6742">
        <v>0</v>
      </c>
      <c r="AG6742" t="s">
        <v>534</v>
      </c>
      <c r="AH6742" s="21" t="str">
        <f t="shared" si="210"/>
        <v>YR25</v>
      </c>
      <c r="AI6742" s="21">
        <v>345.36</v>
      </c>
      <c r="AJ6742" s="21">
        <f t="shared" si="211"/>
        <v>99.628267973856211</v>
      </c>
      <c r="AK6742" s="21" t="s">
        <v>2060</v>
      </c>
      <c r="AL6742" t="s">
        <v>75</v>
      </c>
      <c r="AM6742" s="26" t="s">
        <v>38</v>
      </c>
      <c r="AN6742" t="s">
        <v>2030</v>
      </c>
    </row>
    <row r="6743" spans="1:40" ht="15" hidden="1" thickTop="1" x14ac:dyDescent="0.35">
      <c r="A6743" t="s">
        <v>25336</v>
      </c>
      <c r="B6743" t="s">
        <v>2442</v>
      </c>
      <c r="C6743" t="s">
        <v>117</v>
      </c>
      <c r="D6743" t="s">
        <v>2443</v>
      </c>
      <c r="E6743" t="s">
        <v>560</v>
      </c>
      <c r="F6743">
        <v>1</v>
      </c>
      <c r="G6743" t="s">
        <v>2055</v>
      </c>
      <c r="H6743" t="s">
        <v>2056</v>
      </c>
      <c r="I6743" t="s">
        <v>2076</v>
      </c>
      <c r="J6743" t="s">
        <v>67</v>
      </c>
      <c r="K6743" t="s">
        <v>68</v>
      </c>
      <c r="L6743" t="s">
        <v>2058</v>
      </c>
      <c r="M6743" t="s">
        <v>2059</v>
      </c>
      <c r="N6743">
        <v>8</v>
      </c>
      <c r="O6743">
        <v>331</v>
      </c>
      <c r="P6743">
        <v>1.35</v>
      </c>
      <c r="Q6743">
        <v>24480</v>
      </c>
      <c r="R6743">
        <v>0</v>
      </c>
      <c r="S6743">
        <v>0</v>
      </c>
      <c r="T6743">
        <v>0</v>
      </c>
      <c r="U6743">
        <v>8</v>
      </c>
      <c r="V6743">
        <v>331</v>
      </c>
      <c r="W6743">
        <v>1.35</v>
      </c>
      <c r="X6743">
        <v>0</v>
      </c>
      <c r="Y6743">
        <v>0</v>
      </c>
      <c r="Z6743">
        <v>0</v>
      </c>
      <c r="AA6743">
        <v>0</v>
      </c>
      <c r="AB6743">
        <v>0</v>
      </c>
      <c r="AC6743">
        <v>0</v>
      </c>
      <c r="AD6743">
        <v>0</v>
      </c>
      <c r="AE6743">
        <v>0</v>
      </c>
      <c r="AF6743">
        <v>0</v>
      </c>
      <c r="AG6743" t="s">
        <v>535</v>
      </c>
      <c r="AH6743" s="21" t="str">
        <f t="shared" si="210"/>
        <v>YR25</v>
      </c>
      <c r="AI6743" s="21">
        <v>345.36</v>
      </c>
      <c r="AJ6743" s="21">
        <f t="shared" si="211"/>
        <v>98.647875816993462</v>
      </c>
      <c r="AK6743" s="21" t="s">
        <v>2063</v>
      </c>
      <c r="AL6743" t="s">
        <v>70</v>
      </c>
      <c r="AM6743" s="26" t="s">
        <v>38</v>
      </c>
      <c r="AN6743" t="s">
        <v>2033</v>
      </c>
    </row>
    <row r="6744" spans="1:40" ht="15" hidden="1" thickTop="1" x14ac:dyDescent="0.35">
      <c r="A6744" t="s">
        <v>25340</v>
      </c>
      <c r="B6744" t="s">
        <v>25310</v>
      </c>
      <c r="C6744" t="s">
        <v>2932</v>
      </c>
      <c r="D6744" t="s">
        <v>25311</v>
      </c>
      <c r="E6744" t="s">
        <v>2562</v>
      </c>
      <c r="F6744">
        <v>1</v>
      </c>
      <c r="G6744" t="s">
        <v>2546</v>
      </c>
      <c r="H6744" t="s">
        <v>2510</v>
      </c>
      <c r="I6744" t="s">
        <v>2076</v>
      </c>
      <c r="J6744" t="s">
        <v>2547</v>
      </c>
      <c r="K6744" t="s">
        <v>2548</v>
      </c>
      <c r="L6744" t="s">
        <v>2058</v>
      </c>
      <c r="M6744" t="s">
        <v>2488</v>
      </c>
      <c r="N6744">
        <v>2</v>
      </c>
      <c r="O6744">
        <v>48</v>
      </c>
      <c r="P6744">
        <v>0.28999999999999998</v>
      </c>
      <c r="Q6744">
        <v>16320</v>
      </c>
      <c r="R6744">
        <v>0</v>
      </c>
      <c r="S6744">
        <v>0</v>
      </c>
      <c r="T6744">
        <v>0</v>
      </c>
      <c r="U6744">
        <v>2</v>
      </c>
      <c r="V6744">
        <v>48</v>
      </c>
      <c r="W6744">
        <v>0.28999999999999998</v>
      </c>
      <c r="X6744">
        <v>0</v>
      </c>
      <c r="Y6744">
        <v>0</v>
      </c>
      <c r="Z6744">
        <v>0</v>
      </c>
      <c r="AA6744">
        <v>0</v>
      </c>
      <c r="AB6744">
        <v>0</v>
      </c>
      <c r="AC6744">
        <v>0</v>
      </c>
      <c r="AD6744">
        <v>0</v>
      </c>
      <c r="AE6744">
        <v>0</v>
      </c>
      <c r="AF6744">
        <v>0</v>
      </c>
      <c r="AG6744" t="s">
        <v>25312</v>
      </c>
      <c r="AH6744" s="21" t="str">
        <f t="shared" si="210"/>
        <v>YR25</v>
      </c>
      <c r="AI6744" s="21">
        <v>230.40000000000003</v>
      </c>
      <c r="AJ6744" s="21">
        <f t="shared" si="211"/>
        <v>99.705882352941174</v>
      </c>
      <c r="AK6744" s="21" t="s">
        <v>2060</v>
      </c>
      <c r="AL6744" t="s">
        <v>2551</v>
      </c>
      <c r="AM6744" s="26" t="s">
        <v>38</v>
      </c>
      <c r="AN6744" t="s">
        <v>2029</v>
      </c>
    </row>
    <row r="6745" spans="1:40" ht="15" hidden="1" thickTop="1" x14ac:dyDescent="0.35">
      <c r="A6745" t="s">
        <v>25344</v>
      </c>
      <c r="B6745" t="s">
        <v>25314</v>
      </c>
      <c r="C6745" t="s">
        <v>2951</v>
      </c>
      <c r="D6745" t="s">
        <v>25315</v>
      </c>
      <c r="E6745" t="s">
        <v>558</v>
      </c>
      <c r="F6745">
        <v>1</v>
      </c>
      <c r="G6745" t="s">
        <v>2524</v>
      </c>
      <c r="H6745" t="s">
        <v>2056</v>
      </c>
      <c r="I6745" t="s">
        <v>2076</v>
      </c>
      <c r="J6745" t="s">
        <v>2532</v>
      </c>
      <c r="K6745" t="s">
        <v>62</v>
      </c>
      <c r="L6745" t="s">
        <v>2058</v>
      </c>
      <c r="M6745" t="s">
        <v>2059</v>
      </c>
      <c r="N6745">
        <v>1</v>
      </c>
      <c r="O6745">
        <v>22</v>
      </c>
      <c r="P6745">
        <v>0.09</v>
      </c>
      <c r="Q6745">
        <v>24480</v>
      </c>
      <c r="R6745">
        <v>0</v>
      </c>
      <c r="S6745">
        <v>0</v>
      </c>
      <c r="T6745">
        <v>0</v>
      </c>
      <c r="U6745">
        <v>1</v>
      </c>
      <c r="V6745">
        <v>22</v>
      </c>
      <c r="W6745">
        <v>0.09</v>
      </c>
      <c r="X6745">
        <v>0</v>
      </c>
      <c r="Y6745">
        <v>0</v>
      </c>
      <c r="Z6745">
        <v>0</v>
      </c>
      <c r="AA6745">
        <v>0</v>
      </c>
      <c r="AB6745">
        <v>0</v>
      </c>
      <c r="AC6745">
        <v>0</v>
      </c>
      <c r="AD6745">
        <v>0</v>
      </c>
      <c r="AE6745">
        <v>0</v>
      </c>
      <c r="AF6745">
        <v>0</v>
      </c>
      <c r="AG6745" t="s">
        <v>25316</v>
      </c>
      <c r="AH6745" s="21" t="str">
        <f t="shared" si="210"/>
        <v>YR25</v>
      </c>
      <c r="AI6745" s="21">
        <v>345.36</v>
      </c>
      <c r="AJ6745" s="21">
        <f t="shared" si="211"/>
        <v>99.91013071895425</v>
      </c>
      <c r="AK6745" s="21" t="s">
        <v>2060</v>
      </c>
      <c r="AL6745" t="s">
        <v>2527</v>
      </c>
      <c r="AM6745" s="26" t="s">
        <v>38</v>
      </c>
      <c r="AN6745" t="s">
        <v>2030</v>
      </c>
    </row>
    <row r="6746" spans="1:40" ht="15" hidden="1" thickTop="1" x14ac:dyDescent="0.35">
      <c r="A6746" t="s">
        <v>25348</v>
      </c>
      <c r="B6746" t="s">
        <v>25318</v>
      </c>
      <c r="C6746" t="s">
        <v>2762</v>
      </c>
      <c r="D6746" t="s">
        <v>25319</v>
      </c>
      <c r="E6746" t="s">
        <v>3193</v>
      </c>
      <c r="F6746">
        <v>1</v>
      </c>
      <c r="G6746" t="s">
        <v>2609</v>
      </c>
      <c r="H6746" t="s">
        <v>2577</v>
      </c>
      <c r="I6746" t="s">
        <v>2076</v>
      </c>
      <c r="J6746" t="s">
        <v>2764</v>
      </c>
      <c r="K6746" t="s">
        <v>2765</v>
      </c>
      <c r="L6746" t="s">
        <v>2058</v>
      </c>
      <c r="M6746" t="s">
        <v>2982</v>
      </c>
      <c r="N6746">
        <v>2</v>
      </c>
      <c r="O6746">
        <v>60</v>
      </c>
      <c r="P6746">
        <v>0.42</v>
      </c>
      <c r="Q6746">
        <v>14280</v>
      </c>
      <c r="R6746">
        <v>1</v>
      </c>
      <c r="S6746">
        <v>27</v>
      </c>
      <c r="T6746">
        <v>0.19</v>
      </c>
      <c r="U6746">
        <v>1</v>
      </c>
      <c r="V6746">
        <v>33</v>
      </c>
      <c r="W6746">
        <v>0.23</v>
      </c>
      <c r="X6746">
        <v>0</v>
      </c>
      <c r="Y6746">
        <v>0</v>
      </c>
      <c r="Z6746">
        <v>0</v>
      </c>
      <c r="AA6746">
        <v>0</v>
      </c>
      <c r="AB6746">
        <v>0</v>
      </c>
      <c r="AC6746">
        <v>0</v>
      </c>
      <c r="AD6746">
        <v>0</v>
      </c>
      <c r="AE6746">
        <v>0</v>
      </c>
      <c r="AF6746">
        <v>0</v>
      </c>
      <c r="AG6746" t="s">
        <v>25320</v>
      </c>
      <c r="AH6746" s="21" t="str">
        <f t="shared" si="210"/>
        <v>YR25</v>
      </c>
      <c r="AI6746" s="21">
        <v>201.59999999999997</v>
      </c>
      <c r="AJ6746" s="21">
        <f t="shared" si="211"/>
        <v>99.579831932773104</v>
      </c>
      <c r="AK6746" s="21" t="s">
        <v>2060</v>
      </c>
      <c r="AL6746" t="s">
        <v>2613</v>
      </c>
      <c r="AM6746" s="26" t="s">
        <v>38</v>
      </c>
      <c r="AN6746" t="s">
        <v>2030</v>
      </c>
    </row>
    <row r="6747" spans="1:40" ht="15" hidden="1" thickTop="1" x14ac:dyDescent="0.35">
      <c r="A6747" t="s">
        <v>25352</v>
      </c>
      <c r="B6747" t="s">
        <v>25322</v>
      </c>
      <c r="C6747" t="s">
        <v>5803</v>
      </c>
      <c r="D6747" t="s">
        <v>25323</v>
      </c>
      <c r="E6747" t="s">
        <v>561</v>
      </c>
      <c r="F6747">
        <v>1</v>
      </c>
      <c r="G6747" t="s">
        <v>2524</v>
      </c>
      <c r="H6747" t="s">
        <v>2056</v>
      </c>
      <c r="I6747" t="s">
        <v>2076</v>
      </c>
      <c r="J6747" t="s">
        <v>3893</v>
      </c>
      <c r="K6747" t="s">
        <v>62</v>
      </c>
      <c r="L6747" t="s">
        <v>2058</v>
      </c>
      <c r="M6747" t="s">
        <v>2059</v>
      </c>
      <c r="N6747">
        <v>4</v>
      </c>
      <c r="O6747">
        <v>236</v>
      </c>
      <c r="P6747">
        <v>0.96</v>
      </c>
      <c r="Q6747">
        <v>24480</v>
      </c>
      <c r="R6747">
        <v>1</v>
      </c>
      <c r="S6747">
        <v>51</v>
      </c>
      <c r="T6747">
        <v>0.21</v>
      </c>
      <c r="U6747">
        <v>3</v>
      </c>
      <c r="V6747">
        <v>185</v>
      </c>
      <c r="W6747">
        <v>0.76</v>
      </c>
      <c r="X6747">
        <v>0</v>
      </c>
      <c r="Y6747">
        <v>0</v>
      </c>
      <c r="Z6747">
        <v>0</v>
      </c>
      <c r="AA6747">
        <v>0</v>
      </c>
      <c r="AB6747">
        <v>0</v>
      </c>
      <c r="AC6747">
        <v>0</v>
      </c>
      <c r="AD6747">
        <v>0</v>
      </c>
      <c r="AE6747">
        <v>0</v>
      </c>
      <c r="AF6747">
        <v>0</v>
      </c>
      <c r="AG6747" t="s">
        <v>25324</v>
      </c>
      <c r="AH6747" s="21" t="str">
        <f t="shared" si="210"/>
        <v>YR25</v>
      </c>
      <c r="AI6747" s="21">
        <v>345.36</v>
      </c>
      <c r="AJ6747" s="21">
        <f t="shared" si="211"/>
        <v>99.035947712418306</v>
      </c>
      <c r="AK6747" s="21" t="s">
        <v>2063</v>
      </c>
      <c r="AL6747" t="s">
        <v>2527</v>
      </c>
      <c r="AM6747" s="26" t="s">
        <v>38</v>
      </c>
      <c r="AN6747" t="s">
        <v>2033</v>
      </c>
    </row>
    <row r="6748" spans="1:40" ht="15" hidden="1" thickTop="1" x14ac:dyDescent="0.35">
      <c r="A6748" t="s">
        <v>25353</v>
      </c>
      <c r="B6748" t="s">
        <v>25326</v>
      </c>
      <c r="C6748" t="s">
        <v>4266</v>
      </c>
      <c r="D6748" t="s">
        <v>25327</v>
      </c>
      <c r="E6748" t="s">
        <v>558</v>
      </c>
      <c r="F6748">
        <v>1</v>
      </c>
      <c r="G6748" t="s">
        <v>2524</v>
      </c>
      <c r="H6748" t="s">
        <v>2056</v>
      </c>
      <c r="I6748" t="s">
        <v>2076</v>
      </c>
      <c r="J6748" t="s">
        <v>2539</v>
      </c>
      <c r="K6748" t="s">
        <v>62</v>
      </c>
      <c r="L6748" t="s">
        <v>2058</v>
      </c>
      <c r="M6748" t="s">
        <v>2059</v>
      </c>
      <c r="N6748">
        <v>8</v>
      </c>
      <c r="O6748">
        <v>306</v>
      </c>
      <c r="P6748">
        <v>1.25</v>
      </c>
      <c r="Q6748">
        <v>24480</v>
      </c>
      <c r="R6748">
        <v>2</v>
      </c>
      <c r="S6748">
        <v>93</v>
      </c>
      <c r="T6748">
        <v>0.38</v>
      </c>
      <c r="U6748">
        <v>6</v>
      </c>
      <c r="V6748">
        <v>213</v>
      </c>
      <c r="W6748">
        <v>0.87</v>
      </c>
      <c r="X6748">
        <v>0</v>
      </c>
      <c r="Y6748">
        <v>0</v>
      </c>
      <c r="Z6748">
        <v>0</v>
      </c>
      <c r="AA6748">
        <v>0</v>
      </c>
      <c r="AB6748">
        <v>0</v>
      </c>
      <c r="AC6748">
        <v>0</v>
      </c>
      <c r="AD6748">
        <v>0</v>
      </c>
      <c r="AE6748">
        <v>0</v>
      </c>
      <c r="AF6748">
        <v>0</v>
      </c>
      <c r="AG6748" t="s">
        <v>25328</v>
      </c>
      <c r="AH6748" s="21" t="str">
        <f t="shared" si="210"/>
        <v>YR25</v>
      </c>
      <c r="AI6748" s="21">
        <v>345.36</v>
      </c>
      <c r="AJ6748" s="21">
        <f t="shared" si="211"/>
        <v>98.75</v>
      </c>
      <c r="AK6748" s="21" t="s">
        <v>2063</v>
      </c>
      <c r="AL6748" t="s">
        <v>2527</v>
      </c>
      <c r="AM6748" s="26" t="s">
        <v>38</v>
      </c>
      <c r="AN6748" t="s">
        <v>2030</v>
      </c>
    </row>
    <row r="6749" spans="1:40" ht="15" hidden="1" thickTop="1" x14ac:dyDescent="0.35">
      <c r="A6749" t="s">
        <v>2447</v>
      </c>
      <c r="B6749" t="s">
        <v>25329</v>
      </c>
      <c r="C6749" t="s">
        <v>3212</v>
      </c>
      <c r="D6749" t="s">
        <v>25330</v>
      </c>
      <c r="E6749" t="s">
        <v>5691</v>
      </c>
      <c r="F6749">
        <v>1</v>
      </c>
      <c r="G6749" t="s">
        <v>2055</v>
      </c>
      <c r="H6749" t="s">
        <v>2056</v>
      </c>
      <c r="I6749" t="s">
        <v>2076</v>
      </c>
      <c r="J6749" t="s">
        <v>2999</v>
      </c>
      <c r="K6749" t="s">
        <v>42</v>
      </c>
      <c r="L6749" t="s">
        <v>2058</v>
      </c>
      <c r="M6749" t="s">
        <v>2170</v>
      </c>
      <c r="N6749">
        <v>4</v>
      </c>
      <c r="O6749">
        <v>126</v>
      </c>
      <c r="P6749">
        <v>0.82</v>
      </c>
      <c r="Q6749">
        <v>15300</v>
      </c>
      <c r="R6749">
        <v>2</v>
      </c>
      <c r="S6749">
        <v>57</v>
      </c>
      <c r="T6749">
        <v>0.37</v>
      </c>
      <c r="U6749">
        <v>2</v>
      </c>
      <c r="V6749">
        <v>69</v>
      </c>
      <c r="W6749">
        <v>0.45</v>
      </c>
      <c r="X6749">
        <v>0</v>
      </c>
      <c r="Y6749">
        <v>0</v>
      </c>
      <c r="Z6749">
        <v>0</v>
      </c>
      <c r="AA6749">
        <v>0</v>
      </c>
      <c r="AB6749">
        <v>0</v>
      </c>
      <c r="AC6749">
        <v>0</v>
      </c>
      <c r="AD6749">
        <v>0</v>
      </c>
      <c r="AE6749">
        <v>0</v>
      </c>
      <c r="AF6749">
        <v>0</v>
      </c>
      <c r="AG6749" t="s">
        <v>25331</v>
      </c>
      <c r="AH6749" s="21" t="str">
        <f t="shared" si="210"/>
        <v>YR25</v>
      </c>
      <c r="AI6749" s="21">
        <v>216</v>
      </c>
      <c r="AJ6749" s="21">
        <f t="shared" si="211"/>
        <v>99.17647058823529</v>
      </c>
      <c r="AK6749" s="21" t="s">
        <v>2063</v>
      </c>
      <c r="AL6749" t="s">
        <v>2964</v>
      </c>
      <c r="AM6749" s="26" t="s">
        <v>38</v>
      </c>
      <c r="AN6749" t="s">
        <v>2030</v>
      </c>
    </row>
    <row r="6750" spans="1:40" ht="15" hidden="1" thickTop="1" x14ac:dyDescent="0.35">
      <c r="A6750" t="s">
        <v>2450</v>
      </c>
      <c r="B6750" t="s">
        <v>2445</v>
      </c>
      <c r="C6750" t="s">
        <v>237</v>
      </c>
      <c r="D6750" t="s">
        <v>2446</v>
      </c>
      <c r="E6750" t="s">
        <v>72</v>
      </c>
      <c r="F6750">
        <v>4</v>
      </c>
      <c r="G6750" t="s">
        <v>2055</v>
      </c>
      <c r="H6750" t="s">
        <v>2056</v>
      </c>
      <c r="I6750" t="s">
        <v>2076</v>
      </c>
      <c r="J6750" t="s">
        <v>73</v>
      </c>
      <c r="K6750" t="s">
        <v>68</v>
      </c>
      <c r="L6750" t="s">
        <v>2058</v>
      </c>
      <c r="M6750" t="s">
        <v>2059</v>
      </c>
      <c r="N6750">
        <v>1</v>
      </c>
      <c r="O6750">
        <v>20</v>
      </c>
      <c r="P6750">
        <v>0.08</v>
      </c>
      <c r="Q6750">
        <v>24480</v>
      </c>
      <c r="R6750">
        <v>1</v>
      </c>
      <c r="S6750">
        <v>20</v>
      </c>
      <c r="T6750">
        <v>0.08</v>
      </c>
      <c r="U6750">
        <v>0</v>
      </c>
      <c r="V6750">
        <v>0</v>
      </c>
      <c r="W6750">
        <v>0</v>
      </c>
      <c r="X6750">
        <v>0</v>
      </c>
      <c r="Y6750">
        <v>0</v>
      </c>
      <c r="Z6750">
        <v>0</v>
      </c>
      <c r="AA6750">
        <v>0</v>
      </c>
      <c r="AB6750">
        <v>0</v>
      </c>
      <c r="AC6750">
        <v>0</v>
      </c>
      <c r="AD6750">
        <v>0</v>
      </c>
      <c r="AE6750">
        <v>0</v>
      </c>
      <c r="AF6750">
        <v>0</v>
      </c>
      <c r="AG6750" t="s">
        <v>536</v>
      </c>
      <c r="AH6750" s="21" t="str">
        <f t="shared" si="210"/>
        <v>YR25</v>
      </c>
      <c r="AI6750" s="21">
        <v>345.36</v>
      </c>
      <c r="AJ6750" s="21">
        <f t="shared" si="211"/>
        <v>99.91830065359477</v>
      </c>
      <c r="AK6750" s="21" t="s">
        <v>2060</v>
      </c>
      <c r="AL6750" t="s">
        <v>75</v>
      </c>
      <c r="AM6750" s="26" t="s">
        <v>38</v>
      </c>
      <c r="AN6750" t="s">
        <v>2031</v>
      </c>
    </row>
    <row r="6751" spans="1:40" ht="15" hidden="1" thickTop="1" x14ac:dyDescent="0.35">
      <c r="A6751" t="s">
        <v>25357</v>
      </c>
      <c r="B6751" t="s">
        <v>25333</v>
      </c>
      <c r="C6751" t="s">
        <v>3056</v>
      </c>
      <c r="D6751" t="s">
        <v>25334</v>
      </c>
      <c r="E6751" t="s">
        <v>3058</v>
      </c>
      <c r="F6751">
        <v>2</v>
      </c>
      <c r="G6751" t="s">
        <v>2546</v>
      </c>
      <c r="H6751" t="s">
        <v>2510</v>
      </c>
      <c r="I6751" t="s">
        <v>2076</v>
      </c>
      <c r="J6751" t="s">
        <v>3059</v>
      </c>
      <c r="K6751" t="s">
        <v>3007</v>
      </c>
      <c r="L6751" t="s">
        <v>2058</v>
      </c>
      <c r="M6751" t="s">
        <v>2170</v>
      </c>
      <c r="N6751">
        <v>1</v>
      </c>
      <c r="O6751">
        <v>87</v>
      </c>
      <c r="P6751">
        <v>0.56999999999999995</v>
      </c>
      <c r="Q6751">
        <v>15300</v>
      </c>
      <c r="R6751">
        <v>1</v>
      </c>
      <c r="S6751">
        <v>87</v>
      </c>
      <c r="T6751">
        <v>0.56999999999999995</v>
      </c>
      <c r="U6751">
        <v>0</v>
      </c>
      <c r="V6751">
        <v>0</v>
      </c>
      <c r="W6751">
        <v>0</v>
      </c>
      <c r="X6751">
        <v>0</v>
      </c>
      <c r="Y6751">
        <v>0</v>
      </c>
      <c r="Z6751">
        <v>0</v>
      </c>
      <c r="AA6751">
        <v>0</v>
      </c>
      <c r="AB6751">
        <v>0</v>
      </c>
      <c r="AC6751">
        <v>0</v>
      </c>
      <c r="AD6751">
        <v>0</v>
      </c>
      <c r="AE6751">
        <v>0</v>
      </c>
      <c r="AF6751">
        <v>0</v>
      </c>
      <c r="AG6751" t="s">
        <v>25335</v>
      </c>
      <c r="AH6751" s="21" t="str">
        <f t="shared" si="210"/>
        <v>YR25</v>
      </c>
      <c r="AI6751" s="21">
        <v>216</v>
      </c>
      <c r="AJ6751" s="21">
        <f t="shared" si="211"/>
        <v>99.431372549019613</v>
      </c>
      <c r="AK6751" s="21" t="s">
        <v>2060</v>
      </c>
      <c r="AL6751" t="s">
        <v>2551</v>
      </c>
      <c r="AM6751" s="26" t="s">
        <v>38</v>
      </c>
      <c r="AN6751" t="s">
        <v>2029</v>
      </c>
    </row>
    <row r="6752" spans="1:40" ht="15" hidden="1" thickTop="1" x14ac:dyDescent="0.35">
      <c r="A6752" t="s">
        <v>25360</v>
      </c>
      <c r="B6752" t="s">
        <v>25337</v>
      </c>
      <c r="C6752" t="s">
        <v>2660</v>
      </c>
      <c r="D6752" t="s">
        <v>25338</v>
      </c>
      <c r="E6752" t="s">
        <v>61</v>
      </c>
      <c r="F6752">
        <v>1</v>
      </c>
      <c r="G6752" t="s">
        <v>2524</v>
      </c>
      <c r="H6752" t="s">
        <v>2056</v>
      </c>
      <c r="I6752" t="s">
        <v>2076</v>
      </c>
      <c r="J6752" t="s">
        <v>2525</v>
      </c>
      <c r="K6752" t="s">
        <v>62</v>
      </c>
      <c r="L6752" t="s">
        <v>2058</v>
      </c>
      <c r="M6752" t="s">
        <v>2170</v>
      </c>
      <c r="N6752">
        <v>4</v>
      </c>
      <c r="O6752">
        <v>159</v>
      </c>
      <c r="P6752">
        <v>1.04</v>
      </c>
      <c r="Q6752">
        <v>15300</v>
      </c>
      <c r="R6752">
        <v>2</v>
      </c>
      <c r="S6752">
        <v>67</v>
      </c>
      <c r="T6752">
        <v>0.44</v>
      </c>
      <c r="U6752">
        <v>2</v>
      </c>
      <c r="V6752">
        <v>92</v>
      </c>
      <c r="W6752">
        <v>0.6</v>
      </c>
      <c r="X6752">
        <v>0</v>
      </c>
      <c r="Y6752">
        <v>0</v>
      </c>
      <c r="Z6752">
        <v>0</v>
      </c>
      <c r="AA6752">
        <v>0</v>
      </c>
      <c r="AB6752">
        <v>0</v>
      </c>
      <c r="AC6752">
        <v>0</v>
      </c>
      <c r="AD6752">
        <v>0</v>
      </c>
      <c r="AE6752">
        <v>0</v>
      </c>
      <c r="AF6752">
        <v>0</v>
      </c>
      <c r="AG6752" t="s">
        <v>25339</v>
      </c>
      <c r="AH6752" s="21" t="str">
        <f t="shared" si="210"/>
        <v>YR25</v>
      </c>
      <c r="AI6752" s="21">
        <v>216</v>
      </c>
      <c r="AJ6752" s="21">
        <f t="shared" si="211"/>
        <v>98.960784313725497</v>
      </c>
      <c r="AK6752" s="21" t="s">
        <v>2063</v>
      </c>
      <c r="AL6752" t="s">
        <v>2527</v>
      </c>
      <c r="AM6752" s="26" t="s">
        <v>38</v>
      </c>
      <c r="AN6752" t="s">
        <v>2030</v>
      </c>
    </row>
    <row r="6753" spans="1:40" ht="15" hidden="1" thickTop="1" x14ac:dyDescent="0.35">
      <c r="A6753" t="s">
        <v>25364</v>
      </c>
      <c r="B6753" t="s">
        <v>25341</v>
      </c>
      <c r="C6753" t="s">
        <v>3428</v>
      </c>
      <c r="D6753" t="s">
        <v>25342</v>
      </c>
      <c r="E6753" t="s">
        <v>3440</v>
      </c>
      <c r="F6753">
        <v>1</v>
      </c>
      <c r="G6753" t="s">
        <v>2609</v>
      </c>
      <c r="H6753" t="s">
        <v>2577</v>
      </c>
      <c r="I6753" t="s">
        <v>2076</v>
      </c>
      <c r="J6753" t="s">
        <v>2610</v>
      </c>
      <c r="K6753" t="s">
        <v>2611</v>
      </c>
      <c r="L6753" t="s">
        <v>2058</v>
      </c>
      <c r="M6753" t="s">
        <v>2059</v>
      </c>
      <c r="N6753">
        <v>2</v>
      </c>
      <c r="O6753">
        <v>99</v>
      </c>
      <c r="P6753">
        <v>0.4</v>
      </c>
      <c r="Q6753">
        <v>24480</v>
      </c>
      <c r="R6753">
        <v>1</v>
      </c>
      <c r="S6753">
        <v>73</v>
      </c>
      <c r="T6753">
        <v>0.3</v>
      </c>
      <c r="U6753">
        <v>1</v>
      </c>
      <c r="V6753">
        <v>26</v>
      </c>
      <c r="W6753">
        <v>0.11</v>
      </c>
      <c r="X6753">
        <v>0</v>
      </c>
      <c r="Y6753">
        <v>0</v>
      </c>
      <c r="Z6753">
        <v>0</v>
      </c>
      <c r="AA6753">
        <v>0</v>
      </c>
      <c r="AB6753">
        <v>0</v>
      </c>
      <c r="AC6753">
        <v>0</v>
      </c>
      <c r="AD6753">
        <v>0</v>
      </c>
      <c r="AE6753">
        <v>0</v>
      </c>
      <c r="AF6753">
        <v>0</v>
      </c>
      <c r="AG6753" t="s">
        <v>25343</v>
      </c>
      <c r="AH6753" s="21" t="str">
        <f t="shared" si="210"/>
        <v>YR25</v>
      </c>
      <c r="AI6753" s="21">
        <v>345.36</v>
      </c>
      <c r="AJ6753" s="21">
        <f t="shared" si="211"/>
        <v>99.595588235294116</v>
      </c>
      <c r="AK6753" s="21" t="s">
        <v>2060</v>
      </c>
      <c r="AL6753" t="s">
        <v>2581</v>
      </c>
      <c r="AM6753" s="26" t="s">
        <v>38</v>
      </c>
      <c r="AN6753" t="s">
        <v>2031</v>
      </c>
    </row>
    <row r="6754" spans="1:40" ht="15" hidden="1" thickTop="1" x14ac:dyDescent="0.35">
      <c r="A6754" t="s">
        <v>25367</v>
      </c>
      <c r="B6754" t="s">
        <v>25345</v>
      </c>
      <c r="C6754" t="s">
        <v>2537</v>
      </c>
      <c r="D6754" t="s">
        <v>25346</v>
      </c>
      <c r="E6754" t="s">
        <v>558</v>
      </c>
      <c r="F6754">
        <v>1</v>
      </c>
      <c r="G6754" t="s">
        <v>2524</v>
      </c>
      <c r="H6754" t="s">
        <v>2056</v>
      </c>
      <c r="I6754" t="s">
        <v>2076</v>
      </c>
      <c r="J6754" t="s">
        <v>2539</v>
      </c>
      <c r="K6754" t="s">
        <v>62</v>
      </c>
      <c r="L6754" t="s">
        <v>2058</v>
      </c>
      <c r="M6754" t="s">
        <v>2059</v>
      </c>
      <c r="N6754">
        <v>4</v>
      </c>
      <c r="O6754">
        <v>127</v>
      </c>
      <c r="P6754">
        <v>0.52</v>
      </c>
      <c r="Q6754">
        <v>24480</v>
      </c>
      <c r="R6754">
        <v>3</v>
      </c>
      <c r="S6754">
        <v>79</v>
      </c>
      <c r="T6754">
        <v>0.32</v>
      </c>
      <c r="U6754">
        <v>1</v>
      </c>
      <c r="V6754">
        <v>48</v>
      </c>
      <c r="W6754">
        <v>0.2</v>
      </c>
      <c r="X6754">
        <v>0</v>
      </c>
      <c r="Y6754">
        <v>0</v>
      </c>
      <c r="Z6754">
        <v>0</v>
      </c>
      <c r="AA6754">
        <v>0</v>
      </c>
      <c r="AB6754">
        <v>0</v>
      </c>
      <c r="AC6754">
        <v>0</v>
      </c>
      <c r="AD6754">
        <v>0</v>
      </c>
      <c r="AE6754">
        <v>0</v>
      </c>
      <c r="AF6754">
        <v>0</v>
      </c>
      <c r="AG6754" t="s">
        <v>25347</v>
      </c>
      <c r="AH6754" s="21" t="str">
        <f t="shared" si="210"/>
        <v>YR25</v>
      </c>
      <c r="AI6754" s="21">
        <v>345.36</v>
      </c>
      <c r="AJ6754" s="21">
        <f t="shared" si="211"/>
        <v>99.481209150326791</v>
      </c>
      <c r="AK6754" s="21" t="s">
        <v>2060</v>
      </c>
      <c r="AL6754" t="s">
        <v>2527</v>
      </c>
      <c r="AM6754" s="26" t="s">
        <v>38</v>
      </c>
      <c r="AN6754" t="s">
        <v>2032</v>
      </c>
    </row>
    <row r="6755" spans="1:40" ht="15" hidden="1" thickTop="1" x14ac:dyDescent="0.35">
      <c r="A6755" t="s">
        <v>25371</v>
      </c>
      <c r="B6755" t="s">
        <v>25349</v>
      </c>
      <c r="C6755" t="s">
        <v>2584</v>
      </c>
      <c r="D6755" t="s">
        <v>25350</v>
      </c>
      <c r="E6755" t="s">
        <v>64</v>
      </c>
      <c r="F6755">
        <v>2</v>
      </c>
      <c r="G6755" t="s">
        <v>2524</v>
      </c>
      <c r="H6755" t="s">
        <v>2056</v>
      </c>
      <c r="I6755" t="s">
        <v>2076</v>
      </c>
      <c r="J6755" t="s">
        <v>2586</v>
      </c>
      <c r="K6755" t="s">
        <v>62</v>
      </c>
      <c r="L6755" t="s">
        <v>2058</v>
      </c>
      <c r="M6755" t="s">
        <v>2488</v>
      </c>
      <c r="N6755">
        <v>5</v>
      </c>
      <c r="O6755">
        <v>246</v>
      </c>
      <c r="P6755">
        <v>1.51</v>
      </c>
      <c r="Q6755">
        <v>16320</v>
      </c>
      <c r="R6755">
        <v>3</v>
      </c>
      <c r="S6755">
        <v>144</v>
      </c>
      <c r="T6755">
        <v>0.88</v>
      </c>
      <c r="U6755">
        <v>2</v>
      </c>
      <c r="V6755">
        <v>102</v>
      </c>
      <c r="W6755">
        <v>0.63</v>
      </c>
      <c r="X6755">
        <v>0</v>
      </c>
      <c r="Y6755">
        <v>0</v>
      </c>
      <c r="Z6755">
        <v>0</v>
      </c>
      <c r="AA6755">
        <v>0</v>
      </c>
      <c r="AB6755">
        <v>0</v>
      </c>
      <c r="AC6755">
        <v>0</v>
      </c>
      <c r="AD6755">
        <v>0</v>
      </c>
      <c r="AE6755">
        <v>0</v>
      </c>
      <c r="AF6755">
        <v>0</v>
      </c>
      <c r="AG6755" t="s">
        <v>25351</v>
      </c>
      <c r="AH6755" s="21" t="str">
        <f t="shared" si="210"/>
        <v>YR25</v>
      </c>
      <c r="AI6755" s="21">
        <v>230.40000000000003</v>
      </c>
      <c r="AJ6755" s="21">
        <f t="shared" si="211"/>
        <v>98.492647058823536</v>
      </c>
      <c r="AK6755" s="21" t="s">
        <v>2063</v>
      </c>
      <c r="AL6755" t="s">
        <v>2527</v>
      </c>
      <c r="AM6755" s="26" t="s">
        <v>38</v>
      </c>
      <c r="AN6755" t="s">
        <v>2031</v>
      </c>
    </row>
    <row r="6756" spans="1:40" ht="15" hidden="1" thickTop="1" x14ac:dyDescent="0.35">
      <c r="A6756" t="s">
        <v>25375</v>
      </c>
      <c r="B6756" t="s">
        <v>25354</v>
      </c>
      <c r="C6756" t="s">
        <v>3212</v>
      </c>
      <c r="D6756" t="s">
        <v>25355</v>
      </c>
      <c r="E6756" t="s">
        <v>43</v>
      </c>
      <c r="F6756">
        <v>1</v>
      </c>
      <c r="G6756" t="s">
        <v>2055</v>
      </c>
      <c r="H6756" t="s">
        <v>2056</v>
      </c>
      <c r="I6756" t="s">
        <v>2076</v>
      </c>
      <c r="J6756" t="s">
        <v>2999</v>
      </c>
      <c r="K6756" t="s">
        <v>42</v>
      </c>
      <c r="L6756" t="s">
        <v>2058</v>
      </c>
      <c r="M6756" t="s">
        <v>2059</v>
      </c>
      <c r="N6756">
        <v>11</v>
      </c>
      <c r="O6756">
        <v>950</v>
      </c>
      <c r="P6756">
        <v>3.88</v>
      </c>
      <c r="Q6756">
        <v>24480</v>
      </c>
      <c r="R6756">
        <v>1</v>
      </c>
      <c r="S6756">
        <v>198</v>
      </c>
      <c r="T6756">
        <v>0.81</v>
      </c>
      <c r="U6756">
        <v>10</v>
      </c>
      <c r="V6756">
        <v>752</v>
      </c>
      <c r="W6756">
        <v>3.07</v>
      </c>
      <c r="X6756">
        <v>0</v>
      </c>
      <c r="Y6756">
        <v>0</v>
      </c>
      <c r="Z6756">
        <v>0</v>
      </c>
      <c r="AA6756">
        <v>0</v>
      </c>
      <c r="AB6756">
        <v>0</v>
      </c>
      <c r="AC6756">
        <v>0</v>
      </c>
      <c r="AD6756">
        <v>0</v>
      </c>
      <c r="AE6756">
        <v>0</v>
      </c>
      <c r="AF6756">
        <v>0</v>
      </c>
      <c r="AG6756" t="s">
        <v>25356</v>
      </c>
      <c r="AH6756" s="21" t="str">
        <f t="shared" si="210"/>
        <v>YR25</v>
      </c>
      <c r="AI6756" s="21">
        <v>345.36</v>
      </c>
      <c r="AJ6756" s="21">
        <f t="shared" si="211"/>
        <v>96.119281045751634</v>
      </c>
      <c r="AK6756" s="21" t="s">
        <v>2063</v>
      </c>
      <c r="AL6756" t="s">
        <v>2964</v>
      </c>
      <c r="AM6756" s="26" t="s">
        <v>38</v>
      </c>
      <c r="AN6756" t="s">
        <v>2030</v>
      </c>
    </row>
    <row r="6757" spans="1:40" ht="15" hidden="1" thickTop="1" x14ac:dyDescent="0.35">
      <c r="A6757" t="s">
        <v>2453</v>
      </c>
      <c r="B6757" t="s">
        <v>2448</v>
      </c>
      <c r="C6757" t="s">
        <v>81</v>
      </c>
      <c r="D6757" t="s">
        <v>2449</v>
      </c>
      <c r="E6757" t="s">
        <v>560</v>
      </c>
      <c r="F6757">
        <v>1</v>
      </c>
      <c r="G6757" t="s">
        <v>2055</v>
      </c>
      <c r="H6757" t="s">
        <v>2056</v>
      </c>
      <c r="I6757" t="s">
        <v>2076</v>
      </c>
      <c r="J6757" t="s">
        <v>82</v>
      </c>
      <c r="K6757" t="s">
        <v>68</v>
      </c>
      <c r="L6757" t="s">
        <v>2058</v>
      </c>
      <c r="M6757" t="s">
        <v>2059</v>
      </c>
      <c r="N6757">
        <v>4</v>
      </c>
      <c r="O6757">
        <v>93</v>
      </c>
      <c r="P6757">
        <v>0.38</v>
      </c>
      <c r="Q6757">
        <v>24480</v>
      </c>
      <c r="R6757">
        <v>1</v>
      </c>
      <c r="S6757">
        <v>2</v>
      </c>
      <c r="T6757">
        <v>0.01</v>
      </c>
      <c r="U6757">
        <v>3</v>
      </c>
      <c r="V6757">
        <v>91</v>
      </c>
      <c r="W6757">
        <v>0.37</v>
      </c>
      <c r="X6757">
        <v>0</v>
      </c>
      <c r="Y6757">
        <v>0</v>
      </c>
      <c r="Z6757">
        <v>0</v>
      </c>
      <c r="AA6757">
        <v>0</v>
      </c>
      <c r="AB6757">
        <v>0</v>
      </c>
      <c r="AC6757">
        <v>0</v>
      </c>
      <c r="AD6757">
        <v>0</v>
      </c>
      <c r="AE6757">
        <v>0</v>
      </c>
      <c r="AF6757">
        <v>0</v>
      </c>
      <c r="AG6757" t="s">
        <v>537</v>
      </c>
      <c r="AH6757" s="21" t="str">
        <f t="shared" si="210"/>
        <v>YR25</v>
      </c>
      <c r="AI6757" s="21">
        <v>345.36</v>
      </c>
      <c r="AJ6757" s="21">
        <f t="shared" si="211"/>
        <v>99.620098039215691</v>
      </c>
      <c r="AK6757" s="21" t="s">
        <v>2060</v>
      </c>
      <c r="AL6757" t="s">
        <v>70</v>
      </c>
      <c r="AM6757" s="26" t="s">
        <v>38</v>
      </c>
      <c r="AN6757" t="s">
        <v>2030</v>
      </c>
    </row>
    <row r="6758" spans="1:40" ht="15" hidden="1" thickTop="1" x14ac:dyDescent="0.35">
      <c r="A6758" t="s">
        <v>2456</v>
      </c>
      <c r="B6758" t="s">
        <v>2451</v>
      </c>
      <c r="C6758" t="s">
        <v>76</v>
      </c>
      <c r="D6758" t="s">
        <v>2452</v>
      </c>
      <c r="E6758" t="s">
        <v>560</v>
      </c>
      <c r="F6758">
        <v>1</v>
      </c>
      <c r="G6758" t="s">
        <v>2055</v>
      </c>
      <c r="H6758" t="s">
        <v>2056</v>
      </c>
      <c r="I6758" t="s">
        <v>2076</v>
      </c>
      <c r="J6758" t="s">
        <v>67</v>
      </c>
      <c r="K6758" t="s">
        <v>68</v>
      </c>
      <c r="L6758" t="s">
        <v>2058</v>
      </c>
      <c r="M6758" t="s">
        <v>2059</v>
      </c>
      <c r="N6758">
        <v>2</v>
      </c>
      <c r="O6758">
        <v>33</v>
      </c>
      <c r="P6758">
        <v>0.13</v>
      </c>
      <c r="Q6758">
        <v>24480</v>
      </c>
      <c r="R6758">
        <v>1</v>
      </c>
      <c r="S6758">
        <v>16</v>
      </c>
      <c r="T6758">
        <v>7.0000000000000007E-2</v>
      </c>
      <c r="U6758">
        <v>1</v>
      </c>
      <c r="V6758">
        <v>17</v>
      </c>
      <c r="W6758">
        <v>7.0000000000000007E-2</v>
      </c>
      <c r="X6758">
        <v>0</v>
      </c>
      <c r="Y6758">
        <v>0</v>
      </c>
      <c r="Z6758">
        <v>0</v>
      </c>
      <c r="AA6758">
        <v>0</v>
      </c>
      <c r="AB6758">
        <v>0</v>
      </c>
      <c r="AC6758">
        <v>0</v>
      </c>
      <c r="AD6758">
        <v>0</v>
      </c>
      <c r="AE6758">
        <v>0</v>
      </c>
      <c r="AF6758">
        <v>0</v>
      </c>
      <c r="AG6758" t="s">
        <v>538</v>
      </c>
      <c r="AH6758" s="21" t="str">
        <f t="shared" si="210"/>
        <v>YR25</v>
      </c>
      <c r="AI6758" s="21">
        <v>345.36</v>
      </c>
      <c r="AJ6758" s="21">
        <f t="shared" si="211"/>
        <v>99.865196078431367</v>
      </c>
      <c r="AK6758" s="21" t="s">
        <v>2060</v>
      </c>
      <c r="AL6758" t="s">
        <v>70</v>
      </c>
      <c r="AM6758" s="26" t="s">
        <v>38</v>
      </c>
      <c r="AN6758" t="s">
        <v>2033</v>
      </c>
    </row>
    <row r="6759" spans="1:40" ht="15" hidden="1" thickTop="1" x14ac:dyDescent="0.35">
      <c r="A6759" t="s">
        <v>25379</v>
      </c>
      <c r="B6759" t="s">
        <v>25358</v>
      </c>
      <c r="C6759" t="s">
        <v>4480</v>
      </c>
      <c r="D6759" t="s">
        <v>5763</v>
      </c>
      <c r="E6759" t="s">
        <v>2508</v>
      </c>
      <c r="F6759">
        <v>1</v>
      </c>
      <c r="G6759" t="s">
        <v>2509</v>
      </c>
      <c r="H6759" t="s">
        <v>2510</v>
      </c>
      <c r="I6759" t="s">
        <v>2076</v>
      </c>
      <c r="J6759" t="s">
        <v>3773</v>
      </c>
      <c r="K6759" t="s">
        <v>2513</v>
      </c>
      <c r="L6759" t="s">
        <v>2058</v>
      </c>
      <c r="M6759" t="s">
        <v>2059</v>
      </c>
      <c r="N6759">
        <v>10</v>
      </c>
      <c r="O6759">
        <v>411</v>
      </c>
      <c r="P6759">
        <v>1.68</v>
      </c>
      <c r="Q6759">
        <v>24480</v>
      </c>
      <c r="R6759">
        <v>5</v>
      </c>
      <c r="S6759">
        <v>206</v>
      </c>
      <c r="T6759">
        <v>0.84</v>
      </c>
      <c r="U6759">
        <v>4</v>
      </c>
      <c r="V6759">
        <v>187</v>
      </c>
      <c r="W6759">
        <v>0.76</v>
      </c>
      <c r="X6759">
        <v>0</v>
      </c>
      <c r="Y6759">
        <v>0</v>
      </c>
      <c r="Z6759">
        <v>0</v>
      </c>
      <c r="AA6759">
        <v>1</v>
      </c>
      <c r="AB6759">
        <v>18</v>
      </c>
      <c r="AC6759">
        <v>7.0000000000000007E-2</v>
      </c>
      <c r="AD6759">
        <v>0</v>
      </c>
      <c r="AE6759">
        <v>0</v>
      </c>
      <c r="AF6759">
        <v>0</v>
      </c>
      <c r="AG6759" t="s">
        <v>25359</v>
      </c>
      <c r="AH6759" s="21" t="str">
        <f t="shared" si="210"/>
        <v>YR25</v>
      </c>
      <c r="AI6759" s="21">
        <v>345.36</v>
      </c>
      <c r="AJ6759" s="21">
        <f t="shared" si="211"/>
        <v>98.321078431372555</v>
      </c>
      <c r="AK6759" s="21" t="s">
        <v>2063</v>
      </c>
      <c r="AL6759" t="s">
        <v>2515</v>
      </c>
      <c r="AM6759" s="26" t="s">
        <v>38</v>
      </c>
      <c r="AN6759" t="s">
        <v>2030</v>
      </c>
    </row>
    <row r="6760" spans="1:40" ht="15" hidden="1" thickTop="1" x14ac:dyDescent="0.35">
      <c r="A6760" t="s">
        <v>25383</v>
      </c>
      <c r="B6760" t="s">
        <v>25361</v>
      </c>
      <c r="C6760" t="s">
        <v>4266</v>
      </c>
      <c r="D6760" t="s">
        <v>25362</v>
      </c>
      <c r="E6760" t="s">
        <v>558</v>
      </c>
      <c r="F6760">
        <v>1</v>
      </c>
      <c r="G6760" t="s">
        <v>2524</v>
      </c>
      <c r="H6760" t="s">
        <v>2056</v>
      </c>
      <c r="I6760" t="s">
        <v>2076</v>
      </c>
      <c r="J6760" t="s">
        <v>2539</v>
      </c>
      <c r="K6760" t="s">
        <v>62</v>
      </c>
      <c r="L6760" t="s">
        <v>2058</v>
      </c>
      <c r="M6760" t="s">
        <v>2059</v>
      </c>
      <c r="N6760">
        <v>7</v>
      </c>
      <c r="O6760">
        <v>290</v>
      </c>
      <c r="P6760">
        <v>1.18</v>
      </c>
      <c r="Q6760">
        <v>24480</v>
      </c>
      <c r="R6760">
        <v>1</v>
      </c>
      <c r="S6760">
        <v>68</v>
      </c>
      <c r="T6760">
        <v>0.28000000000000003</v>
      </c>
      <c r="U6760">
        <v>2</v>
      </c>
      <c r="V6760">
        <v>47</v>
      </c>
      <c r="W6760">
        <v>0.19</v>
      </c>
      <c r="X6760">
        <v>0</v>
      </c>
      <c r="Y6760">
        <v>0</v>
      </c>
      <c r="Z6760">
        <v>0</v>
      </c>
      <c r="AA6760">
        <v>4</v>
      </c>
      <c r="AB6760">
        <v>175</v>
      </c>
      <c r="AC6760">
        <v>0.71</v>
      </c>
      <c r="AD6760">
        <v>0</v>
      </c>
      <c r="AE6760">
        <v>0</v>
      </c>
      <c r="AF6760">
        <v>0</v>
      </c>
      <c r="AG6760" t="s">
        <v>25363</v>
      </c>
      <c r="AH6760" s="21" t="str">
        <f t="shared" si="210"/>
        <v>YR25</v>
      </c>
      <c r="AI6760" s="21">
        <v>345.36</v>
      </c>
      <c r="AJ6760" s="21">
        <f t="shared" si="211"/>
        <v>98.81535947712419</v>
      </c>
      <c r="AK6760" s="21" t="s">
        <v>2063</v>
      </c>
      <c r="AL6760" t="s">
        <v>2527</v>
      </c>
      <c r="AM6760" s="26" t="s">
        <v>38</v>
      </c>
      <c r="AN6760" t="s">
        <v>2030</v>
      </c>
    </row>
    <row r="6761" spans="1:40" ht="15" hidden="1" thickTop="1" x14ac:dyDescent="0.35">
      <c r="A6761" t="s">
        <v>25387</v>
      </c>
      <c r="B6761" t="s">
        <v>25365</v>
      </c>
      <c r="C6761" t="s">
        <v>3428</v>
      </c>
      <c r="D6761" t="s">
        <v>25342</v>
      </c>
      <c r="E6761" t="s">
        <v>3440</v>
      </c>
      <c r="F6761">
        <v>1</v>
      </c>
      <c r="G6761" t="s">
        <v>2609</v>
      </c>
      <c r="H6761" t="s">
        <v>2577</v>
      </c>
      <c r="I6761" t="s">
        <v>2076</v>
      </c>
      <c r="J6761" t="s">
        <v>2610</v>
      </c>
      <c r="K6761" t="s">
        <v>2611</v>
      </c>
      <c r="L6761" t="s">
        <v>2058</v>
      </c>
      <c r="M6761" t="s">
        <v>2059</v>
      </c>
      <c r="N6761">
        <v>1</v>
      </c>
      <c r="O6761">
        <v>34</v>
      </c>
      <c r="P6761">
        <v>0.14000000000000001</v>
      </c>
      <c r="Q6761">
        <v>24480</v>
      </c>
      <c r="R6761">
        <v>0</v>
      </c>
      <c r="S6761">
        <v>0</v>
      </c>
      <c r="T6761">
        <v>0</v>
      </c>
      <c r="U6761">
        <v>1</v>
      </c>
      <c r="V6761">
        <v>34</v>
      </c>
      <c r="W6761">
        <v>0.14000000000000001</v>
      </c>
      <c r="X6761">
        <v>0</v>
      </c>
      <c r="Y6761">
        <v>0</v>
      </c>
      <c r="Z6761">
        <v>0</v>
      </c>
      <c r="AA6761">
        <v>0</v>
      </c>
      <c r="AB6761">
        <v>0</v>
      </c>
      <c r="AC6761">
        <v>0</v>
      </c>
      <c r="AD6761">
        <v>0</v>
      </c>
      <c r="AE6761">
        <v>0</v>
      </c>
      <c r="AF6761">
        <v>0</v>
      </c>
      <c r="AG6761" t="s">
        <v>25366</v>
      </c>
      <c r="AH6761" s="21" t="str">
        <f t="shared" si="210"/>
        <v>YR25</v>
      </c>
      <c r="AI6761" s="21">
        <v>345.36</v>
      </c>
      <c r="AJ6761" s="21">
        <f t="shared" si="211"/>
        <v>99.861111111111114</v>
      </c>
      <c r="AK6761" s="21" t="s">
        <v>2060</v>
      </c>
      <c r="AL6761" t="s">
        <v>2581</v>
      </c>
      <c r="AM6761" s="26" t="s">
        <v>38</v>
      </c>
      <c r="AN6761" t="s">
        <v>2031</v>
      </c>
    </row>
    <row r="6762" spans="1:40" ht="15" hidden="1" thickTop="1" x14ac:dyDescent="0.35">
      <c r="A6762" t="s">
        <v>25391</v>
      </c>
      <c r="B6762" t="s">
        <v>25368</v>
      </c>
      <c r="C6762" t="s">
        <v>5604</v>
      </c>
      <c r="D6762" t="s">
        <v>25369</v>
      </c>
      <c r="E6762" t="s">
        <v>561</v>
      </c>
      <c r="F6762">
        <v>2</v>
      </c>
      <c r="G6762" t="s">
        <v>2524</v>
      </c>
      <c r="H6762" t="s">
        <v>2056</v>
      </c>
      <c r="I6762" t="s">
        <v>2076</v>
      </c>
      <c r="J6762" t="s">
        <v>3893</v>
      </c>
      <c r="K6762" t="s">
        <v>62</v>
      </c>
      <c r="L6762" t="s">
        <v>2058</v>
      </c>
      <c r="M6762" t="s">
        <v>2059</v>
      </c>
      <c r="N6762">
        <v>10</v>
      </c>
      <c r="O6762">
        <v>698</v>
      </c>
      <c r="P6762">
        <v>2.85</v>
      </c>
      <c r="Q6762">
        <v>24480</v>
      </c>
      <c r="R6762">
        <v>1</v>
      </c>
      <c r="S6762">
        <v>101</v>
      </c>
      <c r="T6762">
        <v>0.41</v>
      </c>
      <c r="U6762">
        <v>9</v>
      </c>
      <c r="V6762">
        <v>597</v>
      </c>
      <c r="W6762">
        <v>2.44</v>
      </c>
      <c r="X6762">
        <v>0</v>
      </c>
      <c r="Y6762">
        <v>0</v>
      </c>
      <c r="Z6762">
        <v>0</v>
      </c>
      <c r="AA6762">
        <v>0</v>
      </c>
      <c r="AB6762">
        <v>0</v>
      </c>
      <c r="AC6762">
        <v>0</v>
      </c>
      <c r="AD6762">
        <v>0</v>
      </c>
      <c r="AE6762">
        <v>0</v>
      </c>
      <c r="AF6762">
        <v>0</v>
      </c>
      <c r="AG6762" t="s">
        <v>25370</v>
      </c>
      <c r="AH6762" s="21" t="str">
        <f t="shared" si="210"/>
        <v>YR25</v>
      </c>
      <c r="AI6762" s="21">
        <v>345.36</v>
      </c>
      <c r="AJ6762" s="21">
        <f t="shared" si="211"/>
        <v>97.148692810457518</v>
      </c>
      <c r="AK6762" s="21" t="s">
        <v>2063</v>
      </c>
      <c r="AL6762" t="s">
        <v>2527</v>
      </c>
      <c r="AM6762" s="26" t="s">
        <v>38</v>
      </c>
      <c r="AN6762" t="s">
        <v>2030</v>
      </c>
    </row>
    <row r="6763" spans="1:40" ht="15" hidden="1" thickTop="1" x14ac:dyDescent="0.35">
      <c r="A6763" t="s">
        <v>2459</v>
      </c>
      <c r="B6763" t="s">
        <v>25372</v>
      </c>
      <c r="C6763" t="s">
        <v>4168</v>
      </c>
      <c r="D6763" t="s">
        <v>25373</v>
      </c>
      <c r="E6763" t="s">
        <v>2608</v>
      </c>
      <c r="F6763">
        <v>1</v>
      </c>
      <c r="G6763" t="s">
        <v>2576</v>
      </c>
      <c r="H6763" t="s">
        <v>2577</v>
      </c>
      <c r="I6763" t="s">
        <v>2076</v>
      </c>
      <c r="J6763" t="s">
        <v>2741</v>
      </c>
      <c r="K6763" t="s">
        <v>2742</v>
      </c>
      <c r="L6763" t="s">
        <v>2058</v>
      </c>
      <c r="M6763" t="s">
        <v>2059</v>
      </c>
      <c r="N6763">
        <v>1</v>
      </c>
      <c r="O6763">
        <v>28</v>
      </c>
      <c r="P6763">
        <v>0.11</v>
      </c>
      <c r="Q6763">
        <v>24480</v>
      </c>
      <c r="R6763">
        <v>0</v>
      </c>
      <c r="S6763">
        <v>0</v>
      </c>
      <c r="T6763">
        <v>0</v>
      </c>
      <c r="U6763">
        <v>0</v>
      </c>
      <c r="V6763">
        <v>0</v>
      </c>
      <c r="W6763">
        <v>0</v>
      </c>
      <c r="X6763">
        <v>1</v>
      </c>
      <c r="Y6763">
        <v>28</v>
      </c>
      <c r="Z6763">
        <v>0.11</v>
      </c>
      <c r="AA6763">
        <v>0</v>
      </c>
      <c r="AB6763">
        <v>0</v>
      </c>
      <c r="AC6763">
        <v>0</v>
      </c>
      <c r="AD6763">
        <v>0</v>
      </c>
      <c r="AE6763">
        <v>0</v>
      </c>
      <c r="AF6763">
        <v>0</v>
      </c>
      <c r="AG6763" t="s">
        <v>25374</v>
      </c>
      <c r="AH6763" s="21" t="str">
        <f t="shared" si="210"/>
        <v>YR25</v>
      </c>
      <c r="AI6763" s="21">
        <v>345.36</v>
      </c>
      <c r="AJ6763" s="21">
        <f t="shared" si="211"/>
        <v>99.885620915032675</v>
      </c>
      <c r="AK6763" s="21" t="s">
        <v>2060</v>
      </c>
      <c r="AL6763" t="s">
        <v>2613</v>
      </c>
      <c r="AM6763" s="26" t="s">
        <v>38</v>
      </c>
      <c r="AN6763" t="s">
        <v>2032</v>
      </c>
    </row>
    <row r="6764" spans="1:40" ht="15" hidden="1" thickTop="1" x14ac:dyDescent="0.35">
      <c r="A6764" t="s">
        <v>2462</v>
      </c>
      <c r="B6764" t="s">
        <v>25376</v>
      </c>
      <c r="C6764" t="s">
        <v>2997</v>
      </c>
      <c r="D6764" t="s">
        <v>25377</v>
      </c>
      <c r="E6764" t="s">
        <v>43</v>
      </c>
      <c r="F6764">
        <v>1</v>
      </c>
      <c r="G6764" t="s">
        <v>2055</v>
      </c>
      <c r="H6764" t="s">
        <v>2056</v>
      </c>
      <c r="I6764" t="s">
        <v>2076</v>
      </c>
      <c r="J6764" t="s">
        <v>2999</v>
      </c>
      <c r="K6764" t="s">
        <v>42</v>
      </c>
      <c r="L6764" t="s">
        <v>2058</v>
      </c>
      <c r="M6764" t="s">
        <v>2163</v>
      </c>
      <c r="N6764">
        <v>4</v>
      </c>
      <c r="O6764">
        <v>260</v>
      </c>
      <c r="P6764">
        <v>1.5</v>
      </c>
      <c r="Q6764">
        <v>17340</v>
      </c>
      <c r="R6764">
        <v>0</v>
      </c>
      <c r="S6764">
        <v>0</v>
      </c>
      <c r="T6764">
        <v>0</v>
      </c>
      <c r="U6764">
        <v>4</v>
      </c>
      <c r="V6764">
        <v>260</v>
      </c>
      <c r="W6764">
        <v>1.5</v>
      </c>
      <c r="X6764">
        <v>0</v>
      </c>
      <c r="Y6764">
        <v>0</v>
      </c>
      <c r="Z6764">
        <v>0</v>
      </c>
      <c r="AA6764">
        <v>0</v>
      </c>
      <c r="AB6764">
        <v>0</v>
      </c>
      <c r="AC6764">
        <v>0</v>
      </c>
      <c r="AD6764">
        <v>0</v>
      </c>
      <c r="AE6764">
        <v>0</v>
      </c>
      <c r="AF6764">
        <v>0</v>
      </c>
      <c r="AG6764" t="s">
        <v>25378</v>
      </c>
      <c r="AH6764" s="21" t="str">
        <f t="shared" si="210"/>
        <v>YR25</v>
      </c>
      <c r="AI6764" s="21">
        <v>244.8</v>
      </c>
      <c r="AJ6764" s="21">
        <f t="shared" si="211"/>
        <v>98.500576701268741</v>
      </c>
      <c r="AK6764" s="21" t="s">
        <v>2063</v>
      </c>
      <c r="AL6764" t="s">
        <v>2964</v>
      </c>
      <c r="AM6764" s="26" t="s">
        <v>38</v>
      </c>
      <c r="AN6764" t="s">
        <v>2030</v>
      </c>
    </row>
    <row r="6765" spans="1:40" ht="15" hidden="1" thickTop="1" x14ac:dyDescent="0.35">
      <c r="A6765" t="s">
        <v>25395</v>
      </c>
      <c r="B6765" t="s">
        <v>2454</v>
      </c>
      <c r="C6765" t="s">
        <v>567</v>
      </c>
      <c r="D6765" t="s">
        <v>2455</v>
      </c>
      <c r="E6765" t="s">
        <v>560</v>
      </c>
      <c r="F6765">
        <v>1</v>
      </c>
      <c r="G6765" t="s">
        <v>2055</v>
      </c>
      <c r="H6765" t="s">
        <v>2056</v>
      </c>
      <c r="I6765" t="s">
        <v>2076</v>
      </c>
      <c r="J6765" t="s">
        <v>428</v>
      </c>
      <c r="K6765" t="s">
        <v>68</v>
      </c>
      <c r="L6765" t="s">
        <v>2058</v>
      </c>
      <c r="M6765" t="s">
        <v>2059</v>
      </c>
      <c r="N6765">
        <v>12</v>
      </c>
      <c r="O6765">
        <v>465</v>
      </c>
      <c r="P6765">
        <v>1.9</v>
      </c>
      <c r="Q6765">
        <v>24480</v>
      </c>
      <c r="R6765">
        <v>4</v>
      </c>
      <c r="S6765">
        <v>157</v>
      </c>
      <c r="T6765">
        <v>0.64</v>
      </c>
      <c r="U6765">
        <v>7</v>
      </c>
      <c r="V6765">
        <v>272</v>
      </c>
      <c r="W6765">
        <v>1.1100000000000001</v>
      </c>
      <c r="X6765">
        <v>1</v>
      </c>
      <c r="Y6765">
        <v>36</v>
      </c>
      <c r="Z6765">
        <v>0.15</v>
      </c>
      <c r="AA6765">
        <v>0</v>
      </c>
      <c r="AB6765">
        <v>0</v>
      </c>
      <c r="AC6765">
        <v>0</v>
      </c>
      <c r="AD6765">
        <v>0</v>
      </c>
      <c r="AE6765">
        <v>0</v>
      </c>
      <c r="AF6765">
        <v>0</v>
      </c>
      <c r="AG6765" t="s">
        <v>539</v>
      </c>
      <c r="AH6765" s="21" t="str">
        <f t="shared" si="210"/>
        <v>YR25</v>
      </c>
      <c r="AI6765" s="21">
        <v>345.36</v>
      </c>
      <c r="AJ6765" s="21">
        <f t="shared" si="211"/>
        <v>98.100490196078425</v>
      </c>
      <c r="AK6765" s="21" t="s">
        <v>2063</v>
      </c>
      <c r="AL6765" t="s">
        <v>70</v>
      </c>
      <c r="AM6765" s="26" t="s">
        <v>38</v>
      </c>
      <c r="AN6765" t="s">
        <v>2032</v>
      </c>
    </row>
    <row r="6766" spans="1:40" ht="15" hidden="1" thickTop="1" x14ac:dyDescent="0.35">
      <c r="A6766" t="s">
        <v>25398</v>
      </c>
      <c r="B6766" t="s">
        <v>2457</v>
      </c>
      <c r="C6766" t="s">
        <v>76</v>
      </c>
      <c r="D6766" t="s">
        <v>2458</v>
      </c>
      <c r="E6766" t="s">
        <v>560</v>
      </c>
      <c r="F6766">
        <v>1</v>
      </c>
      <c r="G6766" t="s">
        <v>2055</v>
      </c>
      <c r="H6766" t="s">
        <v>2056</v>
      </c>
      <c r="I6766" t="s">
        <v>2076</v>
      </c>
      <c r="J6766" t="s">
        <v>67</v>
      </c>
      <c r="K6766" t="s">
        <v>68</v>
      </c>
      <c r="L6766" t="s">
        <v>2058</v>
      </c>
      <c r="M6766" t="s">
        <v>2059</v>
      </c>
      <c r="N6766">
        <v>2</v>
      </c>
      <c r="O6766">
        <v>121</v>
      </c>
      <c r="P6766">
        <v>0.49</v>
      </c>
      <c r="Q6766">
        <v>24480</v>
      </c>
      <c r="R6766">
        <v>0</v>
      </c>
      <c r="S6766">
        <v>0</v>
      </c>
      <c r="T6766">
        <v>0</v>
      </c>
      <c r="U6766">
        <v>2</v>
      </c>
      <c r="V6766">
        <v>121</v>
      </c>
      <c r="W6766">
        <v>0.49</v>
      </c>
      <c r="X6766">
        <v>0</v>
      </c>
      <c r="Y6766">
        <v>0</v>
      </c>
      <c r="Z6766">
        <v>0</v>
      </c>
      <c r="AA6766">
        <v>0</v>
      </c>
      <c r="AB6766">
        <v>0</v>
      </c>
      <c r="AC6766">
        <v>0</v>
      </c>
      <c r="AD6766">
        <v>0</v>
      </c>
      <c r="AE6766">
        <v>0</v>
      </c>
      <c r="AF6766">
        <v>0</v>
      </c>
      <c r="AG6766" t="s">
        <v>540</v>
      </c>
      <c r="AH6766" s="21" t="str">
        <f t="shared" si="210"/>
        <v>YR25</v>
      </c>
      <c r="AI6766" s="21">
        <v>345.36</v>
      </c>
      <c r="AJ6766" s="21">
        <f t="shared" si="211"/>
        <v>99.505718954248366</v>
      </c>
      <c r="AK6766" s="21" t="s">
        <v>2060</v>
      </c>
      <c r="AL6766" t="s">
        <v>70</v>
      </c>
      <c r="AM6766" s="26" t="s">
        <v>38</v>
      </c>
      <c r="AN6766" t="s">
        <v>2032</v>
      </c>
    </row>
    <row r="6767" spans="1:40" ht="15" hidden="1" thickTop="1" x14ac:dyDescent="0.35">
      <c r="A6767" t="s">
        <v>25402</v>
      </c>
      <c r="B6767" t="s">
        <v>25380</v>
      </c>
      <c r="C6767" t="s">
        <v>3771</v>
      </c>
      <c r="D6767" t="s">
        <v>25381</v>
      </c>
      <c r="E6767" t="s">
        <v>2508</v>
      </c>
      <c r="F6767">
        <v>1</v>
      </c>
      <c r="G6767" t="s">
        <v>2509</v>
      </c>
      <c r="H6767" t="s">
        <v>2510</v>
      </c>
      <c r="I6767" t="s">
        <v>2076</v>
      </c>
      <c r="J6767" t="s">
        <v>3773</v>
      </c>
      <c r="K6767" t="s">
        <v>2513</v>
      </c>
      <c r="L6767" t="s">
        <v>2058</v>
      </c>
      <c r="M6767" t="s">
        <v>2170</v>
      </c>
      <c r="N6767">
        <v>6</v>
      </c>
      <c r="O6767">
        <v>253</v>
      </c>
      <c r="P6767">
        <v>1.65</v>
      </c>
      <c r="Q6767">
        <v>15300</v>
      </c>
      <c r="R6767">
        <v>0</v>
      </c>
      <c r="S6767">
        <v>0</v>
      </c>
      <c r="T6767">
        <v>0</v>
      </c>
      <c r="U6767">
        <v>6</v>
      </c>
      <c r="V6767">
        <v>253</v>
      </c>
      <c r="W6767">
        <v>1.65</v>
      </c>
      <c r="X6767">
        <v>0</v>
      </c>
      <c r="Y6767">
        <v>0</v>
      </c>
      <c r="Z6767">
        <v>0</v>
      </c>
      <c r="AA6767">
        <v>0</v>
      </c>
      <c r="AB6767">
        <v>0</v>
      </c>
      <c r="AC6767">
        <v>0</v>
      </c>
      <c r="AD6767">
        <v>0</v>
      </c>
      <c r="AE6767">
        <v>0</v>
      </c>
      <c r="AF6767">
        <v>0</v>
      </c>
      <c r="AG6767" t="s">
        <v>25382</v>
      </c>
      <c r="AH6767" s="21" t="str">
        <f t="shared" si="210"/>
        <v>YR25</v>
      </c>
      <c r="AI6767" s="21">
        <v>216</v>
      </c>
      <c r="AJ6767" s="21">
        <f t="shared" si="211"/>
        <v>98.346405228758172</v>
      </c>
      <c r="AK6767" s="21" t="s">
        <v>2063</v>
      </c>
      <c r="AL6767" t="s">
        <v>2515</v>
      </c>
      <c r="AM6767" s="26" t="s">
        <v>38</v>
      </c>
      <c r="AN6767" t="s">
        <v>2030</v>
      </c>
    </row>
    <row r="6768" spans="1:40" ht="15" hidden="1" thickTop="1" x14ac:dyDescent="0.35">
      <c r="A6768" t="s">
        <v>25406</v>
      </c>
      <c r="B6768" t="s">
        <v>25384</v>
      </c>
      <c r="C6768" t="s">
        <v>5198</v>
      </c>
      <c r="D6768" t="s">
        <v>25385</v>
      </c>
      <c r="E6768" t="s">
        <v>2608</v>
      </c>
      <c r="F6768">
        <v>1</v>
      </c>
      <c r="G6768" t="s">
        <v>2609</v>
      </c>
      <c r="H6768" t="s">
        <v>2577</v>
      </c>
      <c r="I6768" t="s">
        <v>2076</v>
      </c>
      <c r="J6768" t="s">
        <v>2675</v>
      </c>
      <c r="K6768" t="s">
        <v>2611</v>
      </c>
      <c r="L6768" t="s">
        <v>2058</v>
      </c>
      <c r="M6768" t="s">
        <v>2059</v>
      </c>
      <c r="N6768">
        <v>1</v>
      </c>
      <c r="O6768">
        <v>24</v>
      </c>
      <c r="P6768">
        <v>0.1</v>
      </c>
      <c r="Q6768">
        <v>24480</v>
      </c>
      <c r="R6768">
        <v>0</v>
      </c>
      <c r="S6768">
        <v>0</v>
      </c>
      <c r="T6768">
        <v>0</v>
      </c>
      <c r="U6768">
        <v>1</v>
      </c>
      <c r="V6768">
        <v>24</v>
      </c>
      <c r="W6768">
        <v>0.1</v>
      </c>
      <c r="X6768">
        <v>0</v>
      </c>
      <c r="Y6768">
        <v>0</v>
      </c>
      <c r="Z6768">
        <v>0</v>
      </c>
      <c r="AA6768">
        <v>0</v>
      </c>
      <c r="AB6768">
        <v>0</v>
      </c>
      <c r="AC6768">
        <v>0</v>
      </c>
      <c r="AD6768">
        <v>0</v>
      </c>
      <c r="AE6768">
        <v>0</v>
      </c>
      <c r="AF6768">
        <v>0</v>
      </c>
      <c r="AG6768" t="s">
        <v>25386</v>
      </c>
      <c r="AH6768" s="21" t="str">
        <f t="shared" si="210"/>
        <v>YR25</v>
      </c>
      <c r="AI6768" s="21">
        <v>345.36</v>
      </c>
      <c r="AJ6768" s="21">
        <f t="shared" si="211"/>
        <v>99.901960784313729</v>
      </c>
      <c r="AK6768" s="21" t="s">
        <v>2060</v>
      </c>
      <c r="AL6768" t="s">
        <v>2581</v>
      </c>
      <c r="AM6768" s="26" t="s">
        <v>38</v>
      </c>
      <c r="AN6768" t="s">
        <v>2031</v>
      </c>
    </row>
    <row r="6769" spans="1:40" ht="15" hidden="1" thickTop="1" x14ac:dyDescent="0.35">
      <c r="A6769" t="s">
        <v>25410</v>
      </c>
      <c r="B6769" t="s">
        <v>25388</v>
      </c>
      <c r="C6769" t="s">
        <v>3187</v>
      </c>
      <c r="D6769" t="s">
        <v>25389</v>
      </c>
      <c r="E6769" t="s">
        <v>146</v>
      </c>
      <c r="F6769">
        <v>1</v>
      </c>
      <c r="G6769" t="s">
        <v>2524</v>
      </c>
      <c r="H6769" t="s">
        <v>2056</v>
      </c>
      <c r="I6769" t="s">
        <v>2076</v>
      </c>
      <c r="J6769" t="s">
        <v>3189</v>
      </c>
      <c r="K6769" t="s">
        <v>62</v>
      </c>
      <c r="L6769" t="s">
        <v>2058</v>
      </c>
      <c r="M6769" t="s">
        <v>2059</v>
      </c>
      <c r="N6769">
        <v>3</v>
      </c>
      <c r="O6769">
        <v>58</v>
      </c>
      <c r="P6769">
        <v>0.24</v>
      </c>
      <c r="Q6769">
        <v>24480</v>
      </c>
      <c r="R6769">
        <v>1</v>
      </c>
      <c r="S6769">
        <v>24</v>
      </c>
      <c r="T6769">
        <v>0.1</v>
      </c>
      <c r="U6769">
        <v>2</v>
      </c>
      <c r="V6769">
        <v>34</v>
      </c>
      <c r="W6769">
        <v>0.14000000000000001</v>
      </c>
      <c r="X6769">
        <v>0</v>
      </c>
      <c r="Y6769">
        <v>0</v>
      </c>
      <c r="Z6769">
        <v>0</v>
      </c>
      <c r="AA6769">
        <v>0</v>
      </c>
      <c r="AB6769">
        <v>0</v>
      </c>
      <c r="AC6769">
        <v>0</v>
      </c>
      <c r="AD6769">
        <v>0</v>
      </c>
      <c r="AE6769">
        <v>0</v>
      </c>
      <c r="AF6769">
        <v>0</v>
      </c>
      <c r="AG6769" t="s">
        <v>25390</v>
      </c>
      <c r="AH6769" s="21" t="str">
        <f t="shared" si="210"/>
        <v>YR25</v>
      </c>
      <c r="AI6769" s="21">
        <v>345.36</v>
      </c>
      <c r="AJ6769" s="21">
        <f t="shared" si="211"/>
        <v>99.763071895424844</v>
      </c>
      <c r="AK6769" s="21" t="s">
        <v>2060</v>
      </c>
      <c r="AL6769" t="s">
        <v>2527</v>
      </c>
      <c r="AM6769" s="26" t="s">
        <v>38</v>
      </c>
      <c r="AN6769" t="s">
        <v>2032</v>
      </c>
    </row>
    <row r="6770" spans="1:40" ht="15" hidden="1" thickTop="1" x14ac:dyDescent="0.35">
      <c r="A6770" t="s">
        <v>2465</v>
      </c>
      <c r="B6770" t="s">
        <v>25392</v>
      </c>
      <c r="C6770" t="s">
        <v>3212</v>
      </c>
      <c r="D6770" t="s">
        <v>25393</v>
      </c>
      <c r="E6770" t="s">
        <v>43</v>
      </c>
      <c r="F6770">
        <v>1</v>
      </c>
      <c r="G6770" t="s">
        <v>2055</v>
      </c>
      <c r="H6770" t="s">
        <v>2056</v>
      </c>
      <c r="I6770" t="s">
        <v>2076</v>
      </c>
      <c r="J6770" t="s">
        <v>2999</v>
      </c>
      <c r="K6770" t="s">
        <v>42</v>
      </c>
      <c r="L6770" t="s">
        <v>2058</v>
      </c>
      <c r="M6770" t="s">
        <v>2170</v>
      </c>
      <c r="N6770">
        <v>5</v>
      </c>
      <c r="O6770">
        <v>346</v>
      </c>
      <c r="P6770">
        <v>2.2599999999999998</v>
      </c>
      <c r="Q6770">
        <v>15300</v>
      </c>
      <c r="R6770">
        <v>1</v>
      </c>
      <c r="S6770">
        <v>77</v>
      </c>
      <c r="T6770">
        <v>0.5</v>
      </c>
      <c r="U6770">
        <v>4</v>
      </c>
      <c r="V6770">
        <v>269</v>
      </c>
      <c r="W6770">
        <v>1.76</v>
      </c>
      <c r="X6770">
        <v>0</v>
      </c>
      <c r="Y6770">
        <v>0</v>
      </c>
      <c r="Z6770">
        <v>0</v>
      </c>
      <c r="AA6770">
        <v>0</v>
      </c>
      <c r="AB6770">
        <v>0</v>
      </c>
      <c r="AC6770">
        <v>0</v>
      </c>
      <c r="AD6770">
        <v>0</v>
      </c>
      <c r="AE6770">
        <v>0</v>
      </c>
      <c r="AF6770">
        <v>0</v>
      </c>
      <c r="AG6770" t="s">
        <v>25394</v>
      </c>
      <c r="AH6770" s="21" t="str">
        <f t="shared" si="210"/>
        <v>YR25</v>
      </c>
      <c r="AI6770" s="21">
        <v>216</v>
      </c>
      <c r="AJ6770" s="21">
        <f t="shared" si="211"/>
        <v>97.738562091503269</v>
      </c>
      <c r="AK6770" s="21" t="s">
        <v>2063</v>
      </c>
      <c r="AL6770" t="s">
        <v>2964</v>
      </c>
      <c r="AM6770" s="26" t="s">
        <v>38</v>
      </c>
      <c r="AN6770" t="s">
        <v>2031</v>
      </c>
    </row>
    <row r="6771" spans="1:40" ht="15" hidden="1" thickTop="1" x14ac:dyDescent="0.35">
      <c r="A6771" t="s">
        <v>9738</v>
      </c>
      <c r="B6771" t="s">
        <v>2460</v>
      </c>
      <c r="C6771" t="s">
        <v>567</v>
      </c>
      <c r="D6771" t="s">
        <v>2461</v>
      </c>
      <c r="E6771" t="s">
        <v>560</v>
      </c>
      <c r="F6771">
        <v>1</v>
      </c>
      <c r="G6771" t="s">
        <v>2055</v>
      </c>
      <c r="H6771" t="s">
        <v>2056</v>
      </c>
      <c r="I6771" t="s">
        <v>2076</v>
      </c>
      <c r="J6771" t="s">
        <v>428</v>
      </c>
      <c r="K6771" t="s">
        <v>68</v>
      </c>
      <c r="L6771" t="s">
        <v>2058</v>
      </c>
      <c r="M6771" t="s">
        <v>2059</v>
      </c>
      <c r="N6771">
        <v>2</v>
      </c>
      <c r="O6771">
        <v>56</v>
      </c>
      <c r="P6771">
        <v>0.23</v>
      </c>
      <c r="Q6771">
        <v>24480</v>
      </c>
      <c r="R6771">
        <v>0</v>
      </c>
      <c r="S6771">
        <v>0</v>
      </c>
      <c r="T6771">
        <v>0</v>
      </c>
      <c r="U6771">
        <v>2</v>
      </c>
      <c r="V6771">
        <v>56</v>
      </c>
      <c r="W6771">
        <v>0.23</v>
      </c>
      <c r="X6771">
        <v>0</v>
      </c>
      <c r="Y6771">
        <v>0</v>
      </c>
      <c r="Z6771">
        <v>0</v>
      </c>
      <c r="AA6771">
        <v>0</v>
      </c>
      <c r="AB6771">
        <v>0</v>
      </c>
      <c r="AC6771">
        <v>0</v>
      </c>
      <c r="AD6771">
        <v>0</v>
      </c>
      <c r="AE6771">
        <v>0</v>
      </c>
      <c r="AF6771">
        <v>0</v>
      </c>
      <c r="AG6771" t="s">
        <v>541</v>
      </c>
      <c r="AH6771" s="21" t="str">
        <f t="shared" si="210"/>
        <v>YR25</v>
      </c>
      <c r="AI6771" s="21">
        <v>345.36</v>
      </c>
      <c r="AJ6771" s="21">
        <f t="shared" si="211"/>
        <v>99.771241830065364</v>
      </c>
      <c r="AK6771" s="21" t="s">
        <v>2060</v>
      </c>
      <c r="AL6771" t="s">
        <v>70</v>
      </c>
      <c r="AM6771" s="26" t="s">
        <v>38</v>
      </c>
      <c r="AN6771" t="s">
        <v>2031</v>
      </c>
    </row>
    <row r="6772" spans="1:40" ht="15" hidden="1" thickTop="1" x14ac:dyDescent="0.35">
      <c r="A6772" t="s">
        <v>25418</v>
      </c>
      <c r="B6772" t="s">
        <v>2463</v>
      </c>
      <c r="C6772" t="s">
        <v>76</v>
      </c>
      <c r="D6772" t="s">
        <v>2464</v>
      </c>
      <c r="E6772" t="s">
        <v>560</v>
      </c>
      <c r="F6772">
        <v>1</v>
      </c>
      <c r="G6772" t="s">
        <v>2055</v>
      </c>
      <c r="H6772" t="s">
        <v>2056</v>
      </c>
      <c r="I6772" t="s">
        <v>2076</v>
      </c>
      <c r="J6772" t="s">
        <v>67</v>
      </c>
      <c r="K6772" t="s">
        <v>68</v>
      </c>
      <c r="L6772" t="s">
        <v>2058</v>
      </c>
      <c r="M6772" t="s">
        <v>2170</v>
      </c>
      <c r="N6772">
        <v>4</v>
      </c>
      <c r="O6772">
        <v>246</v>
      </c>
      <c r="P6772">
        <v>1.61</v>
      </c>
      <c r="Q6772">
        <v>15300</v>
      </c>
      <c r="R6772">
        <v>0</v>
      </c>
      <c r="S6772">
        <v>0</v>
      </c>
      <c r="T6772">
        <v>0</v>
      </c>
      <c r="U6772">
        <v>4</v>
      </c>
      <c r="V6772">
        <v>246</v>
      </c>
      <c r="W6772">
        <v>1.61</v>
      </c>
      <c r="X6772">
        <v>0</v>
      </c>
      <c r="Y6772">
        <v>0</v>
      </c>
      <c r="Z6772">
        <v>0</v>
      </c>
      <c r="AA6772">
        <v>0</v>
      </c>
      <c r="AB6772">
        <v>0</v>
      </c>
      <c r="AC6772">
        <v>0</v>
      </c>
      <c r="AD6772">
        <v>0</v>
      </c>
      <c r="AE6772">
        <v>0</v>
      </c>
      <c r="AF6772">
        <v>0</v>
      </c>
      <c r="AG6772" t="s">
        <v>542</v>
      </c>
      <c r="AH6772" s="21" t="str">
        <f t="shared" si="210"/>
        <v>YR25</v>
      </c>
      <c r="AI6772" s="21">
        <v>216</v>
      </c>
      <c r="AJ6772" s="21">
        <f t="shared" si="211"/>
        <v>98.392156862745097</v>
      </c>
      <c r="AK6772" s="21" t="s">
        <v>2063</v>
      </c>
      <c r="AL6772" t="s">
        <v>70</v>
      </c>
      <c r="AM6772" s="26" t="s">
        <v>38</v>
      </c>
      <c r="AN6772" t="s">
        <v>2033</v>
      </c>
    </row>
    <row r="6773" spans="1:40" ht="15" hidden="1" thickTop="1" x14ac:dyDescent="0.35">
      <c r="A6773" t="s">
        <v>25422</v>
      </c>
      <c r="B6773" t="s">
        <v>25396</v>
      </c>
      <c r="C6773" t="s">
        <v>3520</v>
      </c>
      <c r="D6773" t="s">
        <v>18497</v>
      </c>
      <c r="E6773" t="s">
        <v>3309</v>
      </c>
      <c r="F6773">
        <v>1</v>
      </c>
      <c r="G6773" t="s">
        <v>2509</v>
      </c>
      <c r="H6773" t="s">
        <v>2510</v>
      </c>
      <c r="I6773" t="s">
        <v>2076</v>
      </c>
      <c r="J6773" t="s">
        <v>3522</v>
      </c>
      <c r="K6773" t="s">
        <v>3109</v>
      </c>
      <c r="L6773" t="s">
        <v>2058</v>
      </c>
      <c r="M6773" t="s">
        <v>2059</v>
      </c>
      <c r="N6773">
        <v>5</v>
      </c>
      <c r="O6773">
        <v>143</v>
      </c>
      <c r="P6773">
        <v>0.57999999999999996</v>
      </c>
      <c r="Q6773">
        <v>24480</v>
      </c>
      <c r="R6773">
        <v>2</v>
      </c>
      <c r="S6773">
        <v>64</v>
      </c>
      <c r="T6773">
        <v>0.26</v>
      </c>
      <c r="U6773">
        <v>2</v>
      </c>
      <c r="V6773">
        <v>44</v>
      </c>
      <c r="W6773">
        <v>0.18</v>
      </c>
      <c r="X6773">
        <v>1</v>
      </c>
      <c r="Y6773">
        <v>35</v>
      </c>
      <c r="Z6773">
        <v>0.14000000000000001</v>
      </c>
      <c r="AA6773">
        <v>0</v>
      </c>
      <c r="AB6773">
        <v>0</v>
      </c>
      <c r="AC6773">
        <v>0</v>
      </c>
      <c r="AD6773">
        <v>0</v>
      </c>
      <c r="AE6773">
        <v>0</v>
      </c>
      <c r="AF6773">
        <v>0</v>
      </c>
      <c r="AG6773" t="s">
        <v>25397</v>
      </c>
      <c r="AH6773" s="21" t="str">
        <f t="shared" si="210"/>
        <v>YR25</v>
      </c>
      <c r="AI6773" s="21">
        <v>345.36</v>
      </c>
      <c r="AJ6773" s="21">
        <f t="shared" si="211"/>
        <v>99.415849673202615</v>
      </c>
      <c r="AK6773" s="21" t="s">
        <v>2060</v>
      </c>
      <c r="AL6773" t="s">
        <v>2515</v>
      </c>
      <c r="AM6773" s="26" t="s">
        <v>38</v>
      </c>
      <c r="AN6773" t="s">
        <v>2032</v>
      </c>
    </row>
    <row r="6774" spans="1:40" ht="15" hidden="1" thickTop="1" x14ac:dyDescent="0.35">
      <c r="A6774" t="s">
        <v>25426</v>
      </c>
      <c r="B6774" t="s">
        <v>25399</v>
      </c>
      <c r="C6774" t="s">
        <v>5100</v>
      </c>
      <c r="D6774" t="s">
        <v>25400</v>
      </c>
      <c r="E6774" t="s">
        <v>558</v>
      </c>
      <c r="F6774">
        <v>1</v>
      </c>
      <c r="G6774" t="s">
        <v>2524</v>
      </c>
      <c r="H6774" t="s">
        <v>2056</v>
      </c>
      <c r="I6774" t="s">
        <v>2076</v>
      </c>
      <c r="J6774" t="s">
        <v>2532</v>
      </c>
      <c r="K6774" t="s">
        <v>62</v>
      </c>
      <c r="L6774" t="s">
        <v>2058</v>
      </c>
      <c r="M6774" t="s">
        <v>2059</v>
      </c>
      <c r="N6774">
        <v>1</v>
      </c>
      <c r="O6774">
        <v>1</v>
      </c>
      <c r="P6774">
        <v>0</v>
      </c>
      <c r="Q6774">
        <v>24480</v>
      </c>
      <c r="R6774">
        <v>1</v>
      </c>
      <c r="S6774">
        <v>1</v>
      </c>
      <c r="T6774">
        <v>0</v>
      </c>
      <c r="U6774">
        <v>0</v>
      </c>
      <c r="V6774">
        <v>0</v>
      </c>
      <c r="W6774">
        <v>0</v>
      </c>
      <c r="X6774">
        <v>0</v>
      </c>
      <c r="Y6774">
        <v>0</v>
      </c>
      <c r="Z6774">
        <v>0</v>
      </c>
      <c r="AA6774">
        <v>0</v>
      </c>
      <c r="AB6774">
        <v>0</v>
      </c>
      <c r="AC6774">
        <v>0</v>
      </c>
      <c r="AD6774">
        <v>0</v>
      </c>
      <c r="AE6774">
        <v>0</v>
      </c>
      <c r="AF6774">
        <v>0</v>
      </c>
      <c r="AG6774" t="s">
        <v>25401</v>
      </c>
      <c r="AH6774" s="21" t="str">
        <f t="shared" si="210"/>
        <v>YR25</v>
      </c>
      <c r="AI6774" s="21">
        <v>345.36</v>
      </c>
      <c r="AJ6774" s="21">
        <f t="shared" si="211"/>
        <v>99.995915032679733</v>
      </c>
      <c r="AK6774" s="21" t="s">
        <v>2060</v>
      </c>
      <c r="AL6774" t="s">
        <v>2527</v>
      </c>
      <c r="AM6774" s="26" t="s">
        <v>38</v>
      </c>
      <c r="AN6774" t="s">
        <v>2031</v>
      </c>
    </row>
    <row r="6775" spans="1:40" ht="15" hidden="1" thickTop="1" x14ac:dyDescent="0.35">
      <c r="A6775" t="s">
        <v>25430</v>
      </c>
      <c r="B6775" t="s">
        <v>25403</v>
      </c>
      <c r="C6775" t="s">
        <v>3428</v>
      </c>
      <c r="D6775" t="s">
        <v>25404</v>
      </c>
      <c r="E6775" t="s">
        <v>3440</v>
      </c>
      <c r="F6775">
        <v>1</v>
      </c>
      <c r="G6775" t="s">
        <v>2609</v>
      </c>
      <c r="H6775" t="s">
        <v>2577</v>
      </c>
      <c r="I6775" t="s">
        <v>2076</v>
      </c>
      <c r="J6775" t="s">
        <v>2610</v>
      </c>
      <c r="K6775" t="s">
        <v>2611</v>
      </c>
      <c r="L6775" t="s">
        <v>2058</v>
      </c>
      <c r="M6775" t="s">
        <v>2059</v>
      </c>
      <c r="N6775">
        <v>4</v>
      </c>
      <c r="O6775">
        <v>301</v>
      </c>
      <c r="P6775">
        <v>1.23</v>
      </c>
      <c r="Q6775">
        <v>24480</v>
      </c>
      <c r="R6775">
        <v>3</v>
      </c>
      <c r="S6775">
        <v>226</v>
      </c>
      <c r="T6775">
        <v>0.92</v>
      </c>
      <c r="U6775">
        <v>1</v>
      </c>
      <c r="V6775">
        <v>75</v>
      </c>
      <c r="W6775">
        <v>0.31</v>
      </c>
      <c r="X6775">
        <v>0</v>
      </c>
      <c r="Y6775">
        <v>0</v>
      </c>
      <c r="Z6775">
        <v>0</v>
      </c>
      <c r="AA6775">
        <v>0</v>
      </c>
      <c r="AB6775">
        <v>0</v>
      </c>
      <c r="AC6775">
        <v>0</v>
      </c>
      <c r="AD6775">
        <v>0</v>
      </c>
      <c r="AE6775">
        <v>0</v>
      </c>
      <c r="AF6775">
        <v>0</v>
      </c>
      <c r="AG6775" t="s">
        <v>25405</v>
      </c>
      <c r="AH6775" s="21" t="str">
        <f t="shared" si="210"/>
        <v>YR25</v>
      </c>
      <c r="AI6775" s="21">
        <v>345.36</v>
      </c>
      <c r="AJ6775" s="21">
        <f t="shared" si="211"/>
        <v>98.770424836601308</v>
      </c>
      <c r="AK6775" s="21" t="s">
        <v>2063</v>
      </c>
      <c r="AL6775" t="s">
        <v>2581</v>
      </c>
      <c r="AM6775" s="26" t="s">
        <v>38</v>
      </c>
      <c r="AN6775" t="s">
        <v>2031</v>
      </c>
    </row>
    <row r="6776" spans="1:40" ht="15" hidden="1" thickTop="1" x14ac:dyDescent="0.35">
      <c r="A6776" t="s">
        <v>25434</v>
      </c>
      <c r="B6776" t="s">
        <v>25407</v>
      </c>
      <c r="C6776" t="s">
        <v>2739</v>
      </c>
      <c r="D6776" t="s">
        <v>25408</v>
      </c>
      <c r="E6776" t="s">
        <v>2575</v>
      </c>
      <c r="F6776">
        <v>1</v>
      </c>
      <c r="G6776" t="s">
        <v>2576</v>
      </c>
      <c r="H6776" t="s">
        <v>2577</v>
      </c>
      <c r="I6776" t="s">
        <v>2076</v>
      </c>
      <c r="J6776" t="s">
        <v>2741</v>
      </c>
      <c r="K6776" t="s">
        <v>2742</v>
      </c>
      <c r="L6776" t="s">
        <v>2058</v>
      </c>
      <c r="M6776" t="s">
        <v>2170</v>
      </c>
      <c r="N6776">
        <v>6</v>
      </c>
      <c r="O6776">
        <v>151</v>
      </c>
      <c r="P6776">
        <v>0.99</v>
      </c>
      <c r="Q6776">
        <v>15300</v>
      </c>
      <c r="R6776">
        <v>1</v>
      </c>
      <c r="S6776">
        <v>20</v>
      </c>
      <c r="T6776">
        <v>0.13</v>
      </c>
      <c r="U6776">
        <v>5</v>
      </c>
      <c r="V6776">
        <v>131</v>
      </c>
      <c r="W6776">
        <v>0.86</v>
      </c>
      <c r="X6776">
        <v>0</v>
      </c>
      <c r="Y6776">
        <v>0</v>
      </c>
      <c r="Z6776">
        <v>0</v>
      </c>
      <c r="AA6776">
        <v>0</v>
      </c>
      <c r="AB6776">
        <v>0</v>
      </c>
      <c r="AC6776">
        <v>0</v>
      </c>
      <c r="AD6776">
        <v>0</v>
      </c>
      <c r="AE6776">
        <v>0</v>
      </c>
      <c r="AF6776">
        <v>0</v>
      </c>
      <c r="AG6776" t="s">
        <v>25409</v>
      </c>
      <c r="AH6776" s="21" t="str">
        <f t="shared" si="210"/>
        <v>YR25</v>
      </c>
      <c r="AI6776" s="21">
        <v>216</v>
      </c>
      <c r="AJ6776" s="21">
        <f t="shared" si="211"/>
        <v>99.013071895424844</v>
      </c>
      <c r="AK6776" s="21" t="s">
        <v>2063</v>
      </c>
      <c r="AL6776" t="s">
        <v>2613</v>
      </c>
      <c r="AM6776" s="26" t="s">
        <v>38</v>
      </c>
      <c r="AN6776" t="s">
        <v>2030</v>
      </c>
    </row>
    <row r="6777" spans="1:40" ht="15" hidden="1" thickTop="1" x14ac:dyDescent="0.35">
      <c r="A6777" t="s">
        <v>25438</v>
      </c>
      <c r="B6777" t="s">
        <v>25411</v>
      </c>
      <c r="C6777" t="s">
        <v>3212</v>
      </c>
      <c r="D6777" t="s">
        <v>25412</v>
      </c>
      <c r="E6777" t="s">
        <v>5691</v>
      </c>
      <c r="F6777">
        <v>1</v>
      </c>
      <c r="G6777" t="s">
        <v>2055</v>
      </c>
      <c r="H6777" t="s">
        <v>2056</v>
      </c>
      <c r="I6777" t="s">
        <v>2076</v>
      </c>
      <c r="J6777" t="s">
        <v>2999</v>
      </c>
      <c r="K6777" t="s">
        <v>42</v>
      </c>
      <c r="L6777" t="s">
        <v>2058</v>
      </c>
      <c r="M6777" t="s">
        <v>2059</v>
      </c>
      <c r="N6777">
        <v>3</v>
      </c>
      <c r="O6777">
        <v>161</v>
      </c>
      <c r="P6777">
        <v>0.66</v>
      </c>
      <c r="Q6777">
        <v>24480</v>
      </c>
      <c r="R6777">
        <v>0</v>
      </c>
      <c r="S6777">
        <v>0</v>
      </c>
      <c r="T6777">
        <v>0</v>
      </c>
      <c r="U6777">
        <v>3</v>
      </c>
      <c r="V6777">
        <v>161</v>
      </c>
      <c r="W6777">
        <v>0.66</v>
      </c>
      <c r="X6777">
        <v>0</v>
      </c>
      <c r="Y6777">
        <v>0</v>
      </c>
      <c r="Z6777">
        <v>0</v>
      </c>
      <c r="AA6777">
        <v>0</v>
      </c>
      <c r="AB6777">
        <v>0</v>
      </c>
      <c r="AC6777">
        <v>0</v>
      </c>
      <c r="AD6777">
        <v>0</v>
      </c>
      <c r="AE6777">
        <v>0</v>
      </c>
      <c r="AF6777">
        <v>0</v>
      </c>
      <c r="AG6777" t="s">
        <v>25413</v>
      </c>
      <c r="AH6777" s="21" t="str">
        <f t="shared" si="210"/>
        <v>YR25</v>
      </c>
      <c r="AI6777" s="21">
        <v>345.36</v>
      </c>
      <c r="AJ6777" s="21">
        <f t="shared" si="211"/>
        <v>99.342320261437905</v>
      </c>
      <c r="AK6777" s="21" t="s">
        <v>2060</v>
      </c>
      <c r="AL6777" t="s">
        <v>2964</v>
      </c>
      <c r="AM6777" s="26" t="s">
        <v>38</v>
      </c>
      <c r="AN6777" t="s">
        <v>2032</v>
      </c>
    </row>
    <row r="6778" spans="1:40" ht="15" hidden="1" thickTop="1" x14ac:dyDescent="0.35">
      <c r="A6778" t="s">
        <v>25442</v>
      </c>
      <c r="B6778" t="s">
        <v>2466</v>
      </c>
      <c r="C6778" t="s">
        <v>100</v>
      </c>
      <c r="D6778" t="s">
        <v>2467</v>
      </c>
      <c r="E6778" t="s">
        <v>560</v>
      </c>
      <c r="F6778">
        <v>1</v>
      </c>
      <c r="G6778" t="s">
        <v>2055</v>
      </c>
      <c r="H6778" t="s">
        <v>2056</v>
      </c>
      <c r="I6778" t="s">
        <v>2076</v>
      </c>
      <c r="J6778" t="s">
        <v>67</v>
      </c>
      <c r="K6778" t="s">
        <v>68</v>
      </c>
      <c r="L6778" t="s">
        <v>2058</v>
      </c>
      <c r="M6778" t="s">
        <v>2163</v>
      </c>
      <c r="N6778">
        <v>5</v>
      </c>
      <c r="O6778">
        <v>172</v>
      </c>
      <c r="P6778">
        <v>0.99</v>
      </c>
      <c r="Q6778">
        <v>17340</v>
      </c>
      <c r="R6778">
        <v>2</v>
      </c>
      <c r="S6778">
        <v>44</v>
      </c>
      <c r="T6778">
        <v>0.25</v>
      </c>
      <c r="U6778">
        <v>3</v>
      </c>
      <c r="V6778">
        <v>128</v>
      </c>
      <c r="W6778">
        <v>0.74</v>
      </c>
      <c r="X6778">
        <v>0</v>
      </c>
      <c r="Y6778">
        <v>0</v>
      </c>
      <c r="Z6778">
        <v>0</v>
      </c>
      <c r="AA6778">
        <v>0</v>
      </c>
      <c r="AB6778">
        <v>0</v>
      </c>
      <c r="AC6778">
        <v>0</v>
      </c>
      <c r="AD6778">
        <v>0</v>
      </c>
      <c r="AE6778">
        <v>0</v>
      </c>
      <c r="AF6778">
        <v>0</v>
      </c>
      <c r="AG6778" t="s">
        <v>543</v>
      </c>
      <c r="AH6778" s="21" t="str">
        <f t="shared" si="210"/>
        <v>YR25</v>
      </c>
      <c r="AI6778" s="21">
        <v>244.8</v>
      </c>
      <c r="AJ6778" s="21">
        <f t="shared" si="211"/>
        <v>99.008073817762394</v>
      </c>
      <c r="AK6778" s="21" t="s">
        <v>2063</v>
      </c>
      <c r="AL6778" t="s">
        <v>70</v>
      </c>
      <c r="AM6778" s="26" t="s">
        <v>38</v>
      </c>
      <c r="AN6778" t="s">
        <v>2030</v>
      </c>
    </row>
    <row r="6779" spans="1:40" ht="15" hidden="1" thickTop="1" x14ac:dyDescent="0.35">
      <c r="A6779" t="s">
        <v>25446</v>
      </c>
      <c r="B6779" t="s">
        <v>25414</v>
      </c>
      <c r="C6779" t="s">
        <v>25415</v>
      </c>
      <c r="D6779" t="s">
        <v>25416</v>
      </c>
      <c r="E6779" t="s">
        <v>9938</v>
      </c>
      <c r="F6779">
        <v>2</v>
      </c>
      <c r="G6779" t="s">
        <v>2816</v>
      </c>
      <c r="H6779" t="s">
        <v>2620</v>
      </c>
      <c r="I6779" t="s">
        <v>2076</v>
      </c>
      <c r="J6779" t="s">
        <v>9939</v>
      </c>
      <c r="K6779" t="s">
        <v>3991</v>
      </c>
      <c r="L6779" t="s">
        <v>2058</v>
      </c>
      <c r="M6779" t="s">
        <v>2488</v>
      </c>
      <c r="N6779">
        <v>2</v>
      </c>
      <c r="O6779">
        <v>132</v>
      </c>
      <c r="P6779">
        <v>0.81</v>
      </c>
      <c r="Q6779">
        <v>16320</v>
      </c>
      <c r="R6779">
        <v>1</v>
      </c>
      <c r="S6779">
        <v>33</v>
      </c>
      <c r="T6779">
        <v>0.2</v>
      </c>
      <c r="U6779">
        <v>1</v>
      </c>
      <c r="V6779">
        <v>99</v>
      </c>
      <c r="W6779">
        <v>0.61</v>
      </c>
      <c r="X6779">
        <v>0</v>
      </c>
      <c r="Y6779">
        <v>0</v>
      </c>
      <c r="Z6779">
        <v>0</v>
      </c>
      <c r="AA6779">
        <v>0</v>
      </c>
      <c r="AB6779">
        <v>0</v>
      </c>
      <c r="AC6779">
        <v>0</v>
      </c>
      <c r="AD6779">
        <v>0</v>
      </c>
      <c r="AE6779">
        <v>0</v>
      </c>
      <c r="AF6779">
        <v>0</v>
      </c>
      <c r="AG6779" t="s">
        <v>25417</v>
      </c>
      <c r="AH6779" s="21" t="str">
        <f t="shared" si="210"/>
        <v>YR25</v>
      </c>
      <c r="AI6779" s="21">
        <v>230.40000000000003</v>
      </c>
      <c r="AJ6779" s="21">
        <f t="shared" si="211"/>
        <v>99.191176470588232</v>
      </c>
      <c r="AK6779" s="21" t="s">
        <v>2063</v>
      </c>
      <c r="AL6779" t="s">
        <v>3993</v>
      </c>
      <c r="AM6779" s="26" t="s">
        <v>38</v>
      </c>
      <c r="AN6779" t="s">
        <v>2029</v>
      </c>
    </row>
    <row r="6780" spans="1:40" ht="15" hidden="1" thickTop="1" x14ac:dyDescent="0.35">
      <c r="A6780" t="s">
        <v>2468</v>
      </c>
      <c r="B6780" t="s">
        <v>25419</v>
      </c>
      <c r="C6780" t="s">
        <v>4266</v>
      </c>
      <c r="D6780" t="s">
        <v>25420</v>
      </c>
      <c r="E6780" t="s">
        <v>558</v>
      </c>
      <c r="F6780">
        <v>1</v>
      </c>
      <c r="G6780" t="s">
        <v>2524</v>
      </c>
      <c r="H6780" t="s">
        <v>2056</v>
      </c>
      <c r="I6780" t="s">
        <v>2076</v>
      </c>
      <c r="J6780" t="s">
        <v>2539</v>
      </c>
      <c r="K6780" t="s">
        <v>62</v>
      </c>
      <c r="L6780" t="s">
        <v>2058</v>
      </c>
      <c r="M6780" t="s">
        <v>2170</v>
      </c>
      <c r="N6780">
        <v>11</v>
      </c>
      <c r="O6780">
        <v>367</v>
      </c>
      <c r="P6780">
        <v>2.4</v>
      </c>
      <c r="Q6780">
        <v>15300</v>
      </c>
      <c r="R6780">
        <v>4</v>
      </c>
      <c r="S6780">
        <v>118</v>
      </c>
      <c r="T6780">
        <v>0.77</v>
      </c>
      <c r="U6780">
        <v>6</v>
      </c>
      <c r="V6780">
        <v>240</v>
      </c>
      <c r="W6780">
        <v>1.57</v>
      </c>
      <c r="X6780">
        <v>1</v>
      </c>
      <c r="Y6780">
        <v>9</v>
      </c>
      <c r="Z6780">
        <v>0.06</v>
      </c>
      <c r="AA6780">
        <v>0</v>
      </c>
      <c r="AB6780">
        <v>0</v>
      </c>
      <c r="AC6780">
        <v>0</v>
      </c>
      <c r="AD6780">
        <v>0</v>
      </c>
      <c r="AE6780">
        <v>0</v>
      </c>
      <c r="AF6780">
        <v>0</v>
      </c>
      <c r="AG6780" t="s">
        <v>25421</v>
      </c>
      <c r="AH6780" s="21" t="str">
        <f t="shared" si="210"/>
        <v>YR25</v>
      </c>
      <c r="AI6780" s="21">
        <v>216</v>
      </c>
      <c r="AJ6780" s="21">
        <f t="shared" si="211"/>
        <v>97.601307189542482</v>
      </c>
      <c r="AK6780" s="21" t="s">
        <v>2063</v>
      </c>
      <c r="AL6780" t="s">
        <v>2527</v>
      </c>
      <c r="AM6780" s="26" t="s">
        <v>38</v>
      </c>
      <c r="AN6780" t="s">
        <v>2032</v>
      </c>
    </row>
    <row r="6781" spans="1:40" ht="15" hidden="1" thickTop="1" x14ac:dyDescent="0.35">
      <c r="A6781" t="s">
        <v>25450</v>
      </c>
      <c r="B6781" t="s">
        <v>25423</v>
      </c>
      <c r="C6781" t="s">
        <v>3260</v>
      </c>
      <c r="D6781" t="s">
        <v>25424</v>
      </c>
      <c r="E6781" t="s">
        <v>3005</v>
      </c>
      <c r="F6781">
        <v>1</v>
      </c>
      <c r="G6781" t="s">
        <v>2546</v>
      </c>
      <c r="H6781" t="s">
        <v>2510</v>
      </c>
      <c r="I6781" t="s">
        <v>2076</v>
      </c>
      <c r="J6781" t="s">
        <v>3262</v>
      </c>
      <c r="K6781" t="s">
        <v>2548</v>
      </c>
      <c r="L6781" t="s">
        <v>2058</v>
      </c>
      <c r="M6781" t="s">
        <v>2170</v>
      </c>
      <c r="N6781">
        <v>1</v>
      </c>
      <c r="O6781">
        <v>43</v>
      </c>
      <c r="P6781">
        <v>0.28000000000000003</v>
      </c>
      <c r="Q6781">
        <v>15300</v>
      </c>
      <c r="R6781">
        <v>0</v>
      </c>
      <c r="S6781">
        <v>0</v>
      </c>
      <c r="T6781">
        <v>0</v>
      </c>
      <c r="U6781">
        <v>0</v>
      </c>
      <c r="V6781">
        <v>0</v>
      </c>
      <c r="W6781">
        <v>0</v>
      </c>
      <c r="X6781">
        <v>1</v>
      </c>
      <c r="Y6781">
        <v>43</v>
      </c>
      <c r="Z6781">
        <v>0.28000000000000003</v>
      </c>
      <c r="AA6781">
        <v>0</v>
      </c>
      <c r="AB6781">
        <v>0</v>
      </c>
      <c r="AC6781">
        <v>0</v>
      </c>
      <c r="AD6781">
        <v>0</v>
      </c>
      <c r="AE6781">
        <v>0</v>
      </c>
      <c r="AF6781">
        <v>0</v>
      </c>
      <c r="AG6781" t="s">
        <v>25425</v>
      </c>
      <c r="AH6781" s="21" t="str">
        <f t="shared" si="210"/>
        <v>YR25</v>
      </c>
      <c r="AI6781" s="21">
        <v>216</v>
      </c>
      <c r="AJ6781" s="21">
        <f t="shared" si="211"/>
        <v>99.718954248366018</v>
      </c>
      <c r="AK6781" s="21" t="s">
        <v>2060</v>
      </c>
      <c r="AL6781" t="s">
        <v>2551</v>
      </c>
      <c r="AM6781" s="26" t="s">
        <v>38</v>
      </c>
      <c r="AN6781" t="s">
        <v>2030</v>
      </c>
    </row>
    <row r="6782" spans="1:40" ht="15" hidden="1" thickTop="1" x14ac:dyDescent="0.35">
      <c r="A6782" t="s">
        <v>25454</v>
      </c>
      <c r="B6782" t="s">
        <v>25427</v>
      </c>
      <c r="C6782" t="s">
        <v>5945</v>
      </c>
      <c r="D6782" t="s">
        <v>25428</v>
      </c>
      <c r="E6782" t="s">
        <v>2575</v>
      </c>
      <c r="F6782">
        <v>1</v>
      </c>
      <c r="G6782" t="s">
        <v>2576</v>
      </c>
      <c r="H6782" t="s">
        <v>2577</v>
      </c>
      <c r="I6782" t="s">
        <v>2076</v>
      </c>
      <c r="J6782" t="s">
        <v>2741</v>
      </c>
      <c r="K6782" t="s">
        <v>2742</v>
      </c>
      <c r="L6782" t="s">
        <v>2058</v>
      </c>
      <c r="M6782" t="s">
        <v>2170</v>
      </c>
      <c r="N6782">
        <v>4</v>
      </c>
      <c r="O6782">
        <v>84</v>
      </c>
      <c r="P6782">
        <v>0.55000000000000004</v>
      </c>
      <c r="Q6782">
        <v>15300</v>
      </c>
      <c r="R6782">
        <v>2</v>
      </c>
      <c r="S6782">
        <v>46</v>
      </c>
      <c r="T6782">
        <v>0.3</v>
      </c>
      <c r="U6782">
        <v>0</v>
      </c>
      <c r="V6782">
        <v>0</v>
      </c>
      <c r="W6782">
        <v>0</v>
      </c>
      <c r="X6782">
        <v>1</v>
      </c>
      <c r="Y6782">
        <v>20</v>
      </c>
      <c r="Z6782">
        <v>0.13</v>
      </c>
      <c r="AA6782">
        <v>1</v>
      </c>
      <c r="AB6782">
        <v>18</v>
      </c>
      <c r="AC6782">
        <v>0.12</v>
      </c>
      <c r="AD6782">
        <v>0</v>
      </c>
      <c r="AE6782">
        <v>0</v>
      </c>
      <c r="AF6782">
        <v>0</v>
      </c>
      <c r="AG6782" t="s">
        <v>25429</v>
      </c>
      <c r="AH6782" s="21" t="str">
        <f t="shared" si="210"/>
        <v>YR25</v>
      </c>
      <c r="AI6782" s="21">
        <v>216</v>
      </c>
      <c r="AJ6782" s="21">
        <f t="shared" si="211"/>
        <v>99.450980392156865</v>
      </c>
      <c r="AK6782" s="21" t="s">
        <v>2060</v>
      </c>
      <c r="AL6782" t="s">
        <v>2613</v>
      </c>
      <c r="AM6782" s="26" t="s">
        <v>38</v>
      </c>
      <c r="AN6782" t="s">
        <v>2030</v>
      </c>
    </row>
    <row r="6783" spans="1:40" ht="15" hidden="1" thickTop="1" x14ac:dyDescent="0.35">
      <c r="A6783" t="s">
        <v>25457</v>
      </c>
      <c r="B6783" t="s">
        <v>25431</v>
      </c>
      <c r="C6783" t="s">
        <v>3954</v>
      </c>
      <c r="D6783" t="s">
        <v>25432</v>
      </c>
      <c r="E6783" t="s">
        <v>561</v>
      </c>
      <c r="F6783">
        <v>2</v>
      </c>
      <c r="G6783" t="s">
        <v>2524</v>
      </c>
      <c r="H6783" t="s">
        <v>2056</v>
      </c>
      <c r="I6783" t="s">
        <v>2076</v>
      </c>
      <c r="J6783" t="s">
        <v>3956</v>
      </c>
      <c r="K6783" t="s">
        <v>62</v>
      </c>
      <c r="L6783" t="s">
        <v>2058</v>
      </c>
      <c r="M6783" t="s">
        <v>2170</v>
      </c>
      <c r="N6783">
        <v>5</v>
      </c>
      <c r="O6783">
        <v>318</v>
      </c>
      <c r="P6783">
        <v>2.08</v>
      </c>
      <c r="Q6783">
        <v>15300</v>
      </c>
      <c r="R6783">
        <v>4</v>
      </c>
      <c r="S6783">
        <v>257</v>
      </c>
      <c r="T6783">
        <v>1.68</v>
      </c>
      <c r="U6783">
        <v>1</v>
      </c>
      <c r="V6783">
        <v>61</v>
      </c>
      <c r="W6783">
        <v>0.4</v>
      </c>
      <c r="X6783">
        <v>0</v>
      </c>
      <c r="Y6783">
        <v>0</v>
      </c>
      <c r="Z6783">
        <v>0</v>
      </c>
      <c r="AA6783">
        <v>0</v>
      </c>
      <c r="AB6783">
        <v>0</v>
      </c>
      <c r="AC6783">
        <v>0</v>
      </c>
      <c r="AD6783">
        <v>0</v>
      </c>
      <c r="AE6783">
        <v>0</v>
      </c>
      <c r="AF6783">
        <v>0</v>
      </c>
      <c r="AG6783" t="s">
        <v>25433</v>
      </c>
      <c r="AH6783" s="21" t="str">
        <f t="shared" si="210"/>
        <v>YR25</v>
      </c>
      <c r="AI6783" s="21">
        <v>216</v>
      </c>
      <c r="AJ6783" s="21">
        <f t="shared" si="211"/>
        <v>97.921568627450981</v>
      </c>
      <c r="AK6783" s="21" t="s">
        <v>2063</v>
      </c>
      <c r="AL6783" t="s">
        <v>2527</v>
      </c>
      <c r="AM6783" s="26" t="s">
        <v>38</v>
      </c>
      <c r="AN6783" t="s">
        <v>2031</v>
      </c>
    </row>
    <row r="6784" spans="1:40" ht="15" hidden="1" thickTop="1" x14ac:dyDescent="0.35">
      <c r="A6784" t="s">
        <v>25461</v>
      </c>
      <c r="B6784" t="s">
        <v>25435</v>
      </c>
      <c r="C6784" t="s">
        <v>2554</v>
      </c>
      <c r="D6784" t="s">
        <v>25436</v>
      </c>
      <c r="E6784" t="s">
        <v>79</v>
      </c>
      <c r="F6784">
        <v>1</v>
      </c>
      <c r="G6784" t="s">
        <v>2524</v>
      </c>
      <c r="H6784" t="s">
        <v>2056</v>
      </c>
      <c r="I6784" t="s">
        <v>2076</v>
      </c>
      <c r="J6784" t="s">
        <v>2532</v>
      </c>
      <c r="K6784" t="s">
        <v>62</v>
      </c>
      <c r="L6784" t="s">
        <v>2058</v>
      </c>
      <c r="M6784" t="s">
        <v>2059</v>
      </c>
      <c r="N6784">
        <v>4</v>
      </c>
      <c r="O6784">
        <v>146</v>
      </c>
      <c r="P6784">
        <v>0.6</v>
      </c>
      <c r="Q6784">
        <v>24480</v>
      </c>
      <c r="R6784">
        <v>1</v>
      </c>
      <c r="S6784">
        <v>45</v>
      </c>
      <c r="T6784">
        <v>0.18</v>
      </c>
      <c r="U6784">
        <v>2</v>
      </c>
      <c r="V6784">
        <v>61</v>
      </c>
      <c r="W6784">
        <v>0.25</v>
      </c>
      <c r="X6784">
        <v>0</v>
      </c>
      <c r="Y6784">
        <v>0</v>
      </c>
      <c r="Z6784">
        <v>0</v>
      </c>
      <c r="AA6784">
        <v>1</v>
      </c>
      <c r="AB6784">
        <v>40</v>
      </c>
      <c r="AC6784">
        <v>0.16</v>
      </c>
      <c r="AD6784">
        <v>0</v>
      </c>
      <c r="AE6784">
        <v>0</v>
      </c>
      <c r="AF6784">
        <v>0</v>
      </c>
      <c r="AG6784" t="s">
        <v>25437</v>
      </c>
      <c r="AH6784" s="21" t="str">
        <f t="shared" si="210"/>
        <v>YR25</v>
      </c>
      <c r="AI6784" s="21">
        <v>345.36</v>
      </c>
      <c r="AJ6784" s="21">
        <f t="shared" si="211"/>
        <v>99.403594771241828</v>
      </c>
      <c r="AK6784" s="21" t="s">
        <v>2060</v>
      </c>
      <c r="AL6784" t="s">
        <v>2527</v>
      </c>
      <c r="AM6784" s="26" t="s">
        <v>38</v>
      </c>
      <c r="AN6784" t="s">
        <v>2032</v>
      </c>
    </row>
    <row r="6785" spans="1:40" ht="15" hidden="1" thickTop="1" x14ac:dyDescent="0.35">
      <c r="A6785" t="s">
        <v>25465</v>
      </c>
      <c r="B6785" t="s">
        <v>25439</v>
      </c>
      <c r="C6785" t="s">
        <v>3260</v>
      </c>
      <c r="D6785" t="s">
        <v>25440</v>
      </c>
      <c r="E6785" t="s">
        <v>3005</v>
      </c>
      <c r="F6785">
        <v>1</v>
      </c>
      <c r="G6785" t="s">
        <v>2546</v>
      </c>
      <c r="H6785" t="s">
        <v>2510</v>
      </c>
      <c r="I6785" t="s">
        <v>2076</v>
      </c>
      <c r="J6785" t="s">
        <v>3262</v>
      </c>
      <c r="K6785" t="s">
        <v>2548</v>
      </c>
      <c r="L6785" t="s">
        <v>2058</v>
      </c>
      <c r="M6785" t="s">
        <v>2059</v>
      </c>
      <c r="N6785">
        <v>6</v>
      </c>
      <c r="O6785">
        <v>217</v>
      </c>
      <c r="P6785">
        <v>0.89</v>
      </c>
      <c r="Q6785">
        <v>24480</v>
      </c>
      <c r="R6785">
        <v>1</v>
      </c>
      <c r="S6785">
        <v>2</v>
      </c>
      <c r="T6785">
        <v>0.01</v>
      </c>
      <c r="U6785">
        <v>5</v>
      </c>
      <c r="V6785">
        <v>215</v>
      </c>
      <c r="W6785">
        <v>0.88</v>
      </c>
      <c r="X6785">
        <v>0</v>
      </c>
      <c r="Y6785">
        <v>0</v>
      </c>
      <c r="Z6785">
        <v>0</v>
      </c>
      <c r="AA6785">
        <v>0</v>
      </c>
      <c r="AB6785">
        <v>0</v>
      </c>
      <c r="AC6785">
        <v>0</v>
      </c>
      <c r="AD6785">
        <v>0</v>
      </c>
      <c r="AE6785">
        <v>0</v>
      </c>
      <c r="AF6785">
        <v>0</v>
      </c>
      <c r="AG6785" t="s">
        <v>25441</v>
      </c>
      <c r="AH6785" s="21" t="str">
        <f t="shared" si="210"/>
        <v>YR25</v>
      </c>
      <c r="AI6785" s="21">
        <v>345.36</v>
      </c>
      <c r="AJ6785" s="21">
        <f t="shared" si="211"/>
        <v>99.113562091503269</v>
      </c>
      <c r="AK6785" s="21" t="s">
        <v>2063</v>
      </c>
      <c r="AL6785" t="s">
        <v>2551</v>
      </c>
      <c r="AM6785" s="26" t="s">
        <v>38</v>
      </c>
      <c r="AN6785" t="s">
        <v>2030</v>
      </c>
    </row>
    <row r="6786" spans="1:40" ht="15" hidden="1" thickTop="1" x14ac:dyDescent="0.35">
      <c r="A6786" t="s">
        <v>25469</v>
      </c>
      <c r="B6786" t="s">
        <v>25443</v>
      </c>
      <c r="C6786" t="s">
        <v>8881</v>
      </c>
      <c r="D6786" t="s">
        <v>25444</v>
      </c>
      <c r="E6786" t="s">
        <v>2608</v>
      </c>
      <c r="F6786">
        <v>1</v>
      </c>
      <c r="G6786" t="s">
        <v>2576</v>
      </c>
      <c r="H6786" t="s">
        <v>2577</v>
      </c>
      <c r="I6786" t="s">
        <v>2076</v>
      </c>
      <c r="J6786" t="s">
        <v>2692</v>
      </c>
      <c r="K6786" t="s">
        <v>2635</v>
      </c>
      <c r="L6786" t="s">
        <v>2058</v>
      </c>
      <c r="M6786" t="s">
        <v>2170</v>
      </c>
      <c r="N6786">
        <v>4</v>
      </c>
      <c r="O6786">
        <v>157</v>
      </c>
      <c r="P6786">
        <v>1.03</v>
      </c>
      <c r="Q6786">
        <v>15300</v>
      </c>
      <c r="R6786">
        <v>2</v>
      </c>
      <c r="S6786">
        <v>85</v>
      </c>
      <c r="T6786">
        <v>0.56000000000000005</v>
      </c>
      <c r="U6786">
        <v>2</v>
      </c>
      <c r="V6786">
        <v>72</v>
      </c>
      <c r="W6786">
        <v>0.47</v>
      </c>
      <c r="X6786">
        <v>0</v>
      </c>
      <c r="Y6786">
        <v>0</v>
      </c>
      <c r="Z6786">
        <v>0</v>
      </c>
      <c r="AA6786">
        <v>0</v>
      </c>
      <c r="AB6786">
        <v>0</v>
      </c>
      <c r="AC6786">
        <v>0</v>
      </c>
      <c r="AD6786">
        <v>0</v>
      </c>
      <c r="AE6786">
        <v>0</v>
      </c>
      <c r="AF6786">
        <v>0</v>
      </c>
      <c r="AG6786" t="s">
        <v>25445</v>
      </c>
      <c r="AH6786" s="21" t="str">
        <f t="shared" si="210"/>
        <v>YR25</v>
      </c>
      <c r="AI6786" s="21">
        <v>216</v>
      </c>
      <c r="AJ6786" s="21">
        <f t="shared" si="211"/>
        <v>98.973856209150327</v>
      </c>
      <c r="AK6786" s="21" t="s">
        <v>2063</v>
      </c>
      <c r="AL6786" t="s">
        <v>2581</v>
      </c>
      <c r="AM6786" s="26" t="s">
        <v>38</v>
      </c>
      <c r="AN6786" t="s">
        <v>2030</v>
      </c>
    </row>
    <row r="6787" spans="1:40" ht="15" hidden="1" thickTop="1" x14ac:dyDescent="0.35">
      <c r="A6787" t="s">
        <v>2471</v>
      </c>
      <c r="B6787" t="s">
        <v>25447</v>
      </c>
      <c r="C6787" t="s">
        <v>3613</v>
      </c>
      <c r="D6787" t="s">
        <v>25448</v>
      </c>
      <c r="E6787" t="s">
        <v>43</v>
      </c>
      <c r="F6787">
        <v>2</v>
      </c>
      <c r="G6787" t="s">
        <v>2055</v>
      </c>
      <c r="H6787" t="s">
        <v>2056</v>
      </c>
      <c r="I6787" t="s">
        <v>2076</v>
      </c>
      <c r="J6787" t="s">
        <v>2999</v>
      </c>
      <c r="K6787" t="s">
        <v>42</v>
      </c>
      <c r="L6787" t="s">
        <v>2058</v>
      </c>
      <c r="M6787" t="s">
        <v>2170</v>
      </c>
      <c r="N6787">
        <v>1</v>
      </c>
      <c r="O6787">
        <v>45</v>
      </c>
      <c r="P6787">
        <v>0.28999999999999998</v>
      </c>
      <c r="Q6787">
        <v>15300</v>
      </c>
      <c r="R6787">
        <v>0</v>
      </c>
      <c r="S6787">
        <v>0</v>
      </c>
      <c r="T6787">
        <v>0</v>
      </c>
      <c r="U6787">
        <v>1</v>
      </c>
      <c r="V6787">
        <v>45</v>
      </c>
      <c r="W6787">
        <v>0.28999999999999998</v>
      </c>
      <c r="X6787">
        <v>0</v>
      </c>
      <c r="Y6787">
        <v>0</v>
      </c>
      <c r="Z6787">
        <v>0</v>
      </c>
      <c r="AA6787">
        <v>0</v>
      </c>
      <c r="AB6787">
        <v>0</v>
      </c>
      <c r="AC6787">
        <v>0</v>
      </c>
      <c r="AD6787">
        <v>0</v>
      </c>
      <c r="AE6787">
        <v>0</v>
      </c>
      <c r="AF6787">
        <v>0</v>
      </c>
      <c r="AG6787" t="s">
        <v>25449</v>
      </c>
      <c r="AH6787" s="21" t="str">
        <f t="shared" si="210"/>
        <v>YR25</v>
      </c>
      <c r="AI6787" s="21">
        <v>216</v>
      </c>
      <c r="AJ6787" s="21">
        <f t="shared" si="211"/>
        <v>99.705882352941174</v>
      </c>
      <c r="AK6787" s="21" t="s">
        <v>2060</v>
      </c>
      <c r="AL6787" t="s">
        <v>2964</v>
      </c>
      <c r="AM6787" s="26" t="s">
        <v>38</v>
      </c>
      <c r="AN6787" t="s">
        <v>2031</v>
      </c>
    </row>
    <row r="6788" spans="1:40" ht="15" hidden="1" thickTop="1" x14ac:dyDescent="0.35">
      <c r="A6788" t="s">
        <v>25473</v>
      </c>
      <c r="B6788" t="s">
        <v>2469</v>
      </c>
      <c r="C6788" t="s">
        <v>92</v>
      </c>
      <c r="D6788" t="s">
        <v>2470</v>
      </c>
      <c r="E6788" t="s">
        <v>119</v>
      </c>
      <c r="F6788">
        <v>1</v>
      </c>
      <c r="G6788" t="s">
        <v>2055</v>
      </c>
      <c r="H6788" t="s">
        <v>2056</v>
      </c>
      <c r="I6788" t="s">
        <v>2076</v>
      </c>
      <c r="J6788" t="s">
        <v>67</v>
      </c>
      <c r="K6788" t="s">
        <v>68</v>
      </c>
      <c r="L6788" t="s">
        <v>2058</v>
      </c>
      <c r="M6788" t="s">
        <v>2163</v>
      </c>
      <c r="N6788">
        <v>3</v>
      </c>
      <c r="O6788">
        <v>151</v>
      </c>
      <c r="P6788">
        <v>0.87</v>
      </c>
      <c r="Q6788">
        <v>17340</v>
      </c>
      <c r="R6788">
        <v>0</v>
      </c>
      <c r="S6788">
        <v>0</v>
      </c>
      <c r="T6788">
        <v>0</v>
      </c>
      <c r="U6788">
        <v>3</v>
      </c>
      <c r="V6788">
        <v>151</v>
      </c>
      <c r="W6788">
        <v>0.87</v>
      </c>
      <c r="X6788">
        <v>0</v>
      </c>
      <c r="Y6788">
        <v>0</v>
      </c>
      <c r="Z6788">
        <v>0</v>
      </c>
      <c r="AA6788">
        <v>0</v>
      </c>
      <c r="AB6788">
        <v>0</v>
      </c>
      <c r="AC6788">
        <v>0</v>
      </c>
      <c r="AD6788">
        <v>0</v>
      </c>
      <c r="AE6788">
        <v>0</v>
      </c>
      <c r="AF6788">
        <v>0</v>
      </c>
      <c r="AG6788" t="s">
        <v>544</v>
      </c>
      <c r="AH6788" s="21" t="str">
        <f t="shared" si="210"/>
        <v>YR25</v>
      </c>
      <c r="AI6788" s="21">
        <v>244.8</v>
      </c>
      <c r="AJ6788" s="21">
        <f t="shared" si="211"/>
        <v>99.129181084198379</v>
      </c>
      <c r="AK6788" s="21" t="s">
        <v>2063</v>
      </c>
      <c r="AL6788" t="s">
        <v>70</v>
      </c>
      <c r="AM6788" s="26" t="s">
        <v>38</v>
      </c>
      <c r="AN6788" t="s">
        <v>2033</v>
      </c>
    </row>
    <row r="6789" spans="1:40" ht="15" hidden="1" thickTop="1" x14ac:dyDescent="0.35">
      <c r="A6789" t="s">
        <v>25477</v>
      </c>
      <c r="B6789" t="s">
        <v>25451</v>
      </c>
      <c r="C6789" t="s">
        <v>4118</v>
      </c>
      <c r="D6789" t="s">
        <v>25452</v>
      </c>
      <c r="E6789" t="s">
        <v>2646</v>
      </c>
      <c r="F6789">
        <v>1</v>
      </c>
      <c r="G6789" t="s">
        <v>2600</v>
      </c>
      <c r="H6789" t="s">
        <v>2577</v>
      </c>
      <c r="I6789" t="s">
        <v>2076</v>
      </c>
      <c r="J6789" t="s">
        <v>2647</v>
      </c>
      <c r="K6789" t="s">
        <v>2602</v>
      </c>
      <c r="L6789" t="s">
        <v>2058</v>
      </c>
      <c r="M6789" t="s">
        <v>2059</v>
      </c>
      <c r="N6789">
        <v>3</v>
      </c>
      <c r="O6789">
        <v>30</v>
      </c>
      <c r="P6789">
        <v>0.12</v>
      </c>
      <c r="Q6789">
        <v>24480</v>
      </c>
      <c r="R6789">
        <v>1</v>
      </c>
      <c r="S6789">
        <v>4</v>
      </c>
      <c r="T6789">
        <v>0.02</v>
      </c>
      <c r="U6789">
        <v>2</v>
      </c>
      <c r="V6789">
        <v>26</v>
      </c>
      <c r="W6789">
        <v>0.11</v>
      </c>
      <c r="X6789">
        <v>0</v>
      </c>
      <c r="Y6789">
        <v>0</v>
      </c>
      <c r="Z6789">
        <v>0</v>
      </c>
      <c r="AA6789">
        <v>0</v>
      </c>
      <c r="AB6789">
        <v>0</v>
      </c>
      <c r="AC6789">
        <v>0</v>
      </c>
      <c r="AD6789">
        <v>0</v>
      </c>
      <c r="AE6789">
        <v>0</v>
      </c>
      <c r="AF6789">
        <v>0</v>
      </c>
      <c r="AG6789" t="s">
        <v>25453</v>
      </c>
      <c r="AH6789" s="21" t="str">
        <f t="shared" si="210"/>
        <v>YR25</v>
      </c>
      <c r="AI6789" s="21">
        <v>345.36</v>
      </c>
      <c r="AJ6789" s="21">
        <f t="shared" si="211"/>
        <v>99.877450980392155</v>
      </c>
      <c r="AK6789" s="21" t="s">
        <v>2060</v>
      </c>
      <c r="AL6789" t="s">
        <v>2551</v>
      </c>
      <c r="AM6789" s="26" t="s">
        <v>38</v>
      </c>
      <c r="AN6789" t="s">
        <v>2029</v>
      </c>
    </row>
    <row r="6790" spans="1:40" ht="15" hidden="1" thickTop="1" x14ac:dyDescent="0.35">
      <c r="A6790" t="s">
        <v>25481</v>
      </c>
      <c r="B6790" t="s">
        <v>25455</v>
      </c>
      <c r="C6790" t="s">
        <v>2522</v>
      </c>
      <c r="D6790" t="s">
        <v>15611</v>
      </c>
      <c r="E6790" t="s">
        <v>61</v>
      </c>
      <c r="F6790">
        <v>2</v>
      </c>
      <c r="G6790" t="s">
        <v>2524</v>
      </c>
      <c r="H6790" t="s">
        <v>2056</v>
      </c>
      <c r="I6790" t="s">
        <v>2076</v>
      </c>
      <c r="J6790" t="s">
        <v>2525</v>
      </c>
      <c r="K6790" t="s">
        <v>62</v>
      </c>
      <c r="L6790" t="s">
        <v>2058</v>
      </c>
      <c r="M6790" t="s">
        <v>2059</v>
      </c>
      <c r="N6790">
        <v>8</v>
      </c>
      <c r="O6790">
        <v>377</v>
      </c>
      <c r="P6790">
        <v>1.54</v>
      </c>
      <c r="Q6790">
        <v>24480</v>
      </c>
      <c r="R6790">
        <v>5</v>
      </c>
      <c r="S6790">
        <v>209</v>
      </c>
      <c r="T6790">
        <v>0.85</v>
      </c>
      <c r="U6790">
        <v>3</v>
      </c>
      <c r="V6790">
        <v>168</v>
      </c>
      <c r="W6790">
        <v>0.69</v>
      </c>
      <c r="X6790">
        <v>0</v>
      </c>
      <c r="Y6790">
        <v>0</v>
      </c>
      <c r="Z6790">
        <v>0</v>
      </c>
      <c r="AA6790">
        <v>0</v>
      </c>
      <c r="AB6790">
        <v>0</v>
      </c>
      <c r="AC6790">
        <v>0</v>
      </c>
      <c r="AD6790">
        <v>0</v>
      </c>
      <c r="AE6790">
        <v>0</v>
      </c>
      <c r="AF6790">
        <v>0</v>
      </c>
      <c r="AG6790" t="s">
        <v>25456</v>
      </c>
      <c r="AH6790" s="21" t="str">
        <f t="shared" si="210"/>
        <v>YR25</v>
      </c>
      <c r="AI6790" s="21">
        <v>345.36</v>
      </c>
      <c r="AJ6790" s="21">
        <f t="shared" si="211"/>
        <v>98.459967320261441</v>
      </c>
      <c r="AK6790" s="21" t="s">
        <v>2063</v>
      </c>
      <c r="AL6790" t="s">
        <v>2527</v>
      </c>
      <c r="AM6790" s="26" t="s">
        <v>38</v>
      </c>
      <c r="AN6790" t="s">
        <v>2032</v>
      </c>
    </row>
    <row r="6791" spans="1:40" ht="15" hidden="1" thickTop="1" x14ac:dyDescent="0.35">
      <c r="A6791" t="s">
        <v>25485</v>
      </c>
      <c r="B6791" t="s">
        <v>25458</v>
      </c>
      <c r="C6791" t="s">
        <v>5681</v>
      </c>
      <c r="D6791" t="s">
        <v>25459</v>
      </c>
      <c r="E6791" t="s">
        <v>2545</v>
      </c>
      <c r="F6791">
        <v>1</v>
      </c>
      <c r="G6791" t="s">
        <v>2546</v>
      </c>
      <c r="H6791" t="s">
        <v>2510</v>
      </c>
      <c r="I6791" t="s">
        <v>2076</v>
      </c>
      <c r="J6791" t="s">
        <v>2547</v>
      </c>
      <c r="K6791" t="s">
        <v>2548</v>
      </c>
      <c r="L6791" t="s">
        <v>2058</v>
      </c>
      <c r="M6791" t="s">
        <v>2170</v>
      </c>
      <c r="N6791">
        <v>1</v>
      </c>
      <c r="O6791">
        <v>56</v>
      </c>
      <c r="P6791">
        <v>0.37</v>
      </c>
      <c r="Q6791">
        <v>15300</v>
      </c>
      <c r="R6791">
        <v>1</v>
      </c>
      <c r="S6791">
        <v>56</v>
      </c>
      <c r="T6791">
        <v>0.37</v>
      </c>
      <c r="U6791">
        <v>0</v>
      </c>
      <c r="V6791">
        <v>0</v>
      </c>
      <c r="W6791">
        <v>0</v>
      </c>
      <c r="X6791">
        <v>0</v>
      </c>
      <c r="Y6791">
        <v>0</v>
      </c>
      <c r="Z6791">
        <v>0</v>
      </c>
      <c r="AA6791">
        <v>0</v>
      </c>
      <c r="AB6791">
        <v>0</v>
      </c>
      <c r="AC6791">
        <v>0</v>
      </c>
      <c r="AD6791">
        <v>0</v>
      </c>
      <c r="AE6791">
        <v>0</v>
      </c>
      <c r="AF6791">
        <v>0</v>
      </c>
      <c r="AG6791" t="s">
        <v>25460</v>
      </c>
      <c r="AH6791" s="21" t="str">
        <f t="shared" ref="AH6791:AH6854" si="212">LEFT(AG6791,4)</f>
        <v>YR25</v>
      </c>
      <c r="AI6791" s="21">
        <v>216</v>
      </c>
      <c r="AJ6791" s="21">
        <f t="shared" ref="AJ6791:AJ6854" si="213">100-(O6791/Q6791*100)</f>
        <v>99.633986928104576</v>
      </c>
      <c r="AK6791" s="21" t="s">
        <v>2060</v>
      </c>
      <c r="AL6791" t="s">
        <v>2551</v>
      </c>
      <c r="AM6791" s="26" t="s">
        <v>38</v>
      </c>
      <c r="AN6791" t="s">
        <v>2030</v>
      </c>
    </row>
    <row r="6792" spans="1:40" ht="15" hidden="1" thickTop="1" x14ac:dyDescent="0.35">
      <c r="A6792" t="s">
        <v>25489</v>
      </c>
      <c r="B6792" t="s">
        <v>25462</v>
      </c>
      <c r="C6792" t="s">
        <v>2660</v>
      </c>
      <c r="D6792" t="s">
        <v>25463</v>
      </c>
      <c r="E6792" t="s">
        <v>61</v>
      </c>
      <c r="F6792">
        <v>1</v>
      </c>
      <c r="G6792" t="s">
        <v>2524</v>
      </c>
      <c r="H6792" t="s">
        <v>2056</v>
      </c>
      <c r="I6792" t="s">
        <v>2076</v>
      </c>
      <c r="J6792" t="s">
        <v>2525</v>
      </c>
      <c r="K6792" t="s">
        <v>62</v>
      </c>
      <c r="L6792" t="s">
        <v>2058</v>
      </c>
      <c r="M6792" t="s">
        <v>2059</v>
      </c>
      <c r="N6792">
        <v>8</v>
      </c>
      <c r="O6792">
        <v>515</v>
      </c>
      <c r="P6792">
        <v>2.1</v>
      </c>
      <c r="Q6792">
        <v>24480</v>
      </c>
      <c r="R6792">
        <v>2</v>
      </c>
      <c r="S6792">
        <v>118</v>
      </c>
      <c r="T6792">
        <v>0.48</v>
      </c>
      <c r="U6792">
        <v>6</v>
      </c>
      <c r="V6792">
        <v>397</v>
      </c>
      <c r="W6792">
        <v>1.62</v>
      </c>
      <c r="X6792">
        <v>0</v>
      </c>
      <c r="Y6792">
        <v>0</v>
      </c>
      <c r="Z6792">
        <v>0</v>
      </c>
      <c r="AA6792">
        <v>0</v>
      </c>
      <c r="AB6792">
        <v>0</v>
      </c>
      <c r="AC6792">
        <v>0</v>
      </c>
      <c r="AD6792">
        <v>0</v>
      </c>
      <c r="AE6792">
        <v>0</v>
      </c>
      <c r="AF6792">
        <v>0</v>
      </c>
      <c r="AG6792" t="s">
        <v>25464</v>
      </c>
      <c r="AH6792" s="21" t="str">
        <f t="shared" si="212"/>
        <v>YR25</v>
      </c>
      <c r="AI6792" s="21">
        <v>345.36</v>
      </c>
      <c r="AJ6792" s="21">
        <f t="shared" si="213"/>
        <v>97.896241830065364</v>
      </c>
      <c r="AK6792" s="21" t="s">
        <v>2063</v>
      </c>
      <c r="AL6792" t="s">
        <v>2527</v>
      </c>
      <c r="AM6792" s="26" t="s">
        <v>38</v>
      </c>
      <c r="AN6792" t="s">
        <v>2030</v>
      </c>
    </row>
    <row r="6793" spans="1:40" ht="15" hidden="1" thickTop="1" x14ac:dyDescent="0.35">
      <c r="A6793" t="s">
        <v>25493</v>
      </c>
      <c r="B6793" t="s">
        <v>25466</v>
      </c>
      <c r="C6793" t="s">
        <v>8881</v>
      </c>
      <c r="D6793" t="s">
        <v>25467</v>
      </c>
      <c r="E6793" t="s">
        <v>2608</v>
      </c>
      <c r="F6793">
        <v>1</v>
      </c>
      <c r="G6793" t="s">
        <v>2576</v>
      </c>
      <c r="H6793" t="s">
        <v>2577</v>
      </c>
      <c r="I6793" t="s">
        <v>2076</v>
      </c>
      <c r="J6793" t="s">
        <v>2692</v>
      </c>
      <c r="K6793" t="s">
        <v>2635</v>
      </c>
      <c r="L6793" t="s">
        <v>2058</v>
      </c>
      <c r="M6793" t="s">
        <v>2170</v>
      </c>
      <c r="N6793">
        <v>5</v>
      </c>
      <c r="O6793">
        <v>172</v>
      </c>
      <c r="P6793">
        <v>1.1200000000000001</v>
      </c>
      <c r="Q6793">
        <v>15300</v>
      </c>
      <c r="R6793">
        <v>4</v>
      </c>
      <c r="S6793">
        <v>89</v>
      </c>
      <c r="T6793">
        <v>0.57999999999999996</v>
      </c>
      <c r="U6793">
        <v>1</v>
      </c>
      <c r="V6793">
        <v>83</v>
      </c>
      <c r="W6793">
        <v>0.54</v>
      </c>
      <c r="X6793">
        <v>0</v>
      </c>
      <c r="Y6793">
        <v>0</v>
      </c>
      <c r="Z6793">
        <v>0</v>
      </c>
      <c r="AA6793">
        <v>0</v>
      </c>
      <c r="AB6793">
        <v>0</v>
      </c>
      <c r="AC6793">
        <v>0</v>
      </c>
      <c r="AD6793">
        <v>0</v>
      </c>
      <c r="AE6793">
        <v>0</v>
      </c>
      <c r="AF6793">
        <v>0</v>
      </c>
      <c r="AG6793" t="s">
        <v>25468</v>
      </c>
      <c r="AH6793" s="21" t="str">
        <f t="shared" si="212"/>
        <v>YR25</v>
      </c>
      <c r="AI6793" s="21">
        <v>216</v>
      </c>
      <c r="AJ6793" s="21">
        <f t="shared" si="213"/>
        <v>98.875816993464056</v>
      </c>
      <c r="AK6793" s="21" t="s">
        <v>2063</v>
      </c>
      <c r="AL6793" t="s">
        <v>2581</v>
      </c>
      <c r="AM6793" s="26" t="s">
        <v>38</v>
      </c>
      <c r="AN6793" t="s">
        <v>2030</v>
      </c>
    </row>
    <row r="6794" spans="1:40" ht="15" hidden="1" thickTop="1" x14ac:dyDescent="0.35">
      <c r="A6794" t="s">
        <v>2474</v>
      </c>
      <c r="B6794" t="s">
        <v>25470</v>
      </c>
      <c r="C6794" t="s">
        <v>3212</v>
      </c>
      <c r="D6794" t="s">
        <v>25471</v>
      </c>
      <c r="E6794" t="s">
        <v>43</v>
      </c>
      <c r="F6794">
        <v>1</v>
      </c>
      <c r="G6794" t="s">
        <v>2055</v>
      </c>
      <c r="H6794" t="s">
        <v>2056</v>
      </c>
      <c r="I6794" t="s">
        <v>2076</v>
      </c>
      <c r="J6794" t="s">
        <v>2999</v>
      </c>
      <c r="K6794" t="s">
        <v>42</v>
      </c>
      <c r="L6794" t="s">
        <v>2058</v>
      </c>
      <c r="M6794" t="s">
        <v>2059</v>
      </c>
      <c r="N6794">
        <v>12</v>
      </c>
      <c r="O6794">
        <v>1044</v>
      </c>
      <c r="P6794">
        <v>4.26</v>
      </c>
      <c r="Q6794">
        <v>24480</v>
      </c>
      <c r="R6794">
        <v>7</v>
      </c>
      <c r="S6794">
        <v>717</v>
      </c>
      <c r="T6794">
        <v>2.93</v>
      </c>
      <c r="U6794">
        <v>5</v>
      </c>
      <c r="V6794">
        <v>327</v>
      </c>
      <c r="W6794">
        <v>1.34</v>
      </c>
      <c r="X6794">
        <v>0</v>
      </c>
      <c r="Y6794">
        <v>0</v>
      </c>
      <c r="Z6794">
        <v>0</v>
      </c>
      <c r="AA6794">
        <v>0</v>
      </c>
      <c r="AB6794">
        <v>0</v>
      </c>
      <c r="AC6794">
        <v>0</v>
      </c>
      <c r="AD6794">
        <v>0</v>
      </c>
      <c r="AE6794">
        <v>0</v>
      </c>
      <c r="AF6794">
        <v>0</v>
      </c>
      <c r="AG6794" t="s">
        <v>25472</v>
      </c>
      <c r="AH6794" s="21" t="str">
        <f t="shared" si="212"/>
        <v>YR25</v>
      </c>
      <c r="AI6794" s="21">
        <v>345.36</v>
      </c>
      <c r="AJ6794" s="21">
        <f t="shared" si="213"/>
        <v>95.735294117647058</v>
      </c>
      <c r="AK6794" s="21" t="s">
        <v>2063</v>
      </c>
      <c r="AL6794" t="s">
        <v>2964</v>
      </c>
      <c r="AM6794" s="26" t="s">
        <v>38</v>
      </c>
      <c r="AN6794" t="s">
        <v>2030</v>
      </c>
    </row>
    <row r="6795" spans="1:40" ht="15" hidden="1" thickTop="1" x14ac:dyDescent="0.35">
      <c r="A6795" t="s">
        <v>25497</v>
      </c>
      <c r="B6795" t="s">
        <v>2472</v>
      </c>
      <c r="C6795" t="s">
        <v>92</v>
      </c>
      <c r="D6795" t="s">
        <v>2473</v>
      </c>
      <c r="E6795" t="s">
        <v>119</v>
      </c>
      <c r="F6795">
        <v>1</v>
      </c>
      <c r="G6795" t="s">
        <v>2055</v>
      </c>
      <c r="H6795" t="s">
        <v>2056</v>
      </c>
      <c r="I6795" t="s">
        <v>2076</v>
      </c>
      <c r="J6795" t="s">
        <v>67</v>
      </c>
      <c r="K6795" t="s">
        <v>68</v>
      </c>
      <c r="L6795" t="s">
        <v>2058</v>
      </c>
      <c r="M6795" t="s">
        <v>2059</v>
      </c>
      <c r="N6795">
        <v>2</v>
      </c>
      <c r="O6795">
        <v>128</v>
      </c>
      <c r="P6795">
        <v>0.52</v>
      </c>
      <c r="Q6795">
        <v>24480</v>
      </c>
      <c r="R6795">
        <v>1</v>
      </c>
      <c r="S6795">
        <v>79</v>
      </c>
      <c r="T6795">
        <v>0.32</v>
      </c>
      <c r="U6795">
        <v>1</v>
      </c>
      <c r="V6795">
        <v>49</v>
      </c>
      <c r="W6795">
        <v>0.2</v>
      </c>
      <c r="X6795">
        <v>0</v>
      </c>
      <c r="Y6795">
        <v>0</v>
      </c>
      <c r="Z6795">
        <v>0</v>
      </c>
      <c r="AA6795">
        <v>0</v>
      </c>
      <c r="AB6795">
        <v>0</v>
      </c>
      <c r="AC6795">
        <v>0</v>
      </c>
      <c r="AD6795">
        <v>0</v>
      </c>
      <c r="AE6795">
        <v>0</v>
      </c>
      <c r="AF6795">
        <v>0</v>
      </c>
      <c r="AG6795" t="s">
        <v>545</v>
      </c>
      <c r="AH6795" s="21" t="str">
        <f t="shared" si="212"/>
        <v>YR25</v>
      </c>
      <c r="AI6795" s="21">
        <v>345.36</v>
      </c>
      <c r="AJ6795" s="21">
        <f t="shared" si="213"/>
        <v>99.477124183006538</v>
      </c>
      <c r="AK6795" s="21" t="s">
        <v>2060</v>
      </c>
      <c r="AL6795" t="s">
        <v>70</v>
      </c>
      <c r="AM6795" s="26" t="s">
        <v>38</v>
      </c>
      <c r="AN6795" t="s">
        <v>2030</v>
      </c>
    </row>
    <row r="6796" spans="1:40" ht="15" hidden="1" thickTop="1" x14ac:dyDescent="0.35">
      <c r="A6796" t="s">
        <v>25501</v>
      </c>
      <c r="B6796" t="s">
        <v>25474</v>
      </c>
      <c r="C6796" t="s">
        <v>3470</v>
      </c>
      <c r="D6796" t="s">
        <v>25475</v>
      </c>
      <c r="E6796" t="s">
        <v>2575</v>
      </c>
      <c r="F6796">
        <v>1</v>
      </c>
      <c r="G6796" t="s">
        <v>2600</v>
      </c>
      <c r="H6796" t="s">
        <v>2577</v>
      </c>
      <c r="I6796" t="s">
        <v>2076</v>
      </c>
      <c r="J6796" t="s">
        <v>2601</v>
      </c>
      <c r="K6796" t="s">
        <v>2602</v>
      </c>
      <c r="L6796" t="s">
        <v>2058</v>
      </c>
      <c r="M6796" t="s">
        <v>2059</v>
      </c>
      <c r="N6796">
        <v>0</v>
      </c>
      <c r="O6796">
        <v>0</v>
      </c>
      <c r="P6796">
        <v>0</v>
      </c>
      <c r="Q6796">
        <v>24480</v>
      </c>
      <c r="R6796">
        <v>0</v>
      </c>
      <c r="S6796">
        <v>0</v>
      </c>
      <c r="T6796">
        <v>0</v>
      </c>
      <c r="U6796">
        <v>0</v>
      </c>
      <c r="V6796">
        <v>0</v>
      </c>
      <c r="W6796">
        <v>0</v>
      </c>
      <c r="X6796">
        <v>0</v>
      </c>
      <c r="Y6796">
        <v>0</v>
      </c>
      <c r="Z6796">
        <v>0</v>
      </c>
      <c r="AA6796">
        <v>0</v>
      </c>
      <c r="AB6796">
        <v>0</v>
      </c>
      <c r="AC6796">
        <v>0</v>
      </c>
      <c r="AD6796">
        <v>0</v>
      </c>
      <c r="AE6796">
        <v>0</v>
      </c>
      <c r="AF6796">
        <v>0</v>
      </c>
      <c r="AG6796" t="s">
        <v>25476</v>
      </c>
      <c r="AH6796" s="21" t="str">
        <f t="shared" si="212"/>
        <v>YR25</v>
      </c>
      <c r="AI6796" s="21">
        <v>345.36</v>
      </c>
      <c r="AJ6796" s="21">
        <f t="shared" si="213"/>
        <v>100</v>
      </c>
      <c r="AK6796" s="21" t="s">
        <v>2060</v>
      </c>
      <c r="AL6796" t="s">
        <v>2551</v>
      </c>
      <c r="AM6796" s="26" t="s">
        <v>38</v>
      </c>
      <c r="AN6796" t="s">
        <v>2031</v>
      </c>
    </row>
    <row r="6797" spans="1:40" ht="15" hidden="1" thickTop="1" x14ac:dyDescent="0.35">
      <c r="A6797" t="s">
        <v>25505</v>
      </c>
      <c r="B6797" t="s">
        <v>25478</v>
      </c>
      <c r="C6797" t="s">
        <v>2951</v>
      </c>
      <c r="D6797" t="s">
        <v>25479</v>
      </c>
      <c r="E6797" t="s">
        <v>558</v>
      </c>
      <c r="F6797">
        <v>2</v>
      </c>
      <c r="G6797" t="s">
        <v>2524</v>
      </c>
      <c r="H6797" t="s">
        <v>2056</v>
      </c>
      <c r="I6797" t="s">
        <v>2076</v>
      </c>
      <c r="J6797" t="s">
        <v>2532</v>
      </c>
      <c r="K6797" t="s">
        <v>62</v>
      </c>
      <c r="L6797" t="s">
        <v>2058</v>
      </c>
      <c r="M6797" t="s">
        <v>2059</v>
      </c>
      <c r="N6797">
        <v>11</v>
      </c>
      <c r="O6797">
        <v>563</v>
      </c>
      <c r="P6797">
        <v>2.2999999999999998</v>
      </c>
      <c r="Q6797">
        <v>24480</v>
      </c>
      <c r="R6797">
        <v>6</v>
      </c>
      <c r="S6797">
        <v>283</v>
      </c>
      <c r="T6797">
        <v>1.1599999999999999</v>
      </c>
      <c r="U6797">
        <v>5</v>
      </c>
      <c r="V6797">
        <v>280</v>
      </c>
      <c r="W6797">
        <v>1.1399999999999999</v>
      </c>
      <c r="X6797">
        <v>0</v>
      </c>
      <c r="Y6797">
        <v>0</v>
      </c>
      <c r="Z6797">
        <v>0</v>
      </c>
      <c r="AA6797">
        <v>0</v>
      </c>
      <c r="AB6797">
        <v>0</v>
      </c>
      <c r="AC6797">
        <v>0</v>
      </c>
      <c r="AD6797">
        <v>0</v>
      </c>
      <c r="AE6797">
        <v>0</v>
      </c>
      <c r="AF6797">
        <v>0</v>
      </c>
      <c r="AG6797" t="s">
        <v>25480</v>
      </c>
      <c r="AH6797" s="21" t="str">
        <f t="shared" si="212"/>
        <v>YR25</v>
      </c>
      <c r="AI6797" s="21">
        <v>345.36</v>
      </c>
      <c r="AJ6797" s="21">
        <f t="shared" si="213"/>
        <v>97.700163398692808</v>
      </c>
      <c r="AK6797" s="21" t="s">
        <v>2063</v>
      </c>
      <c r="AL6797" t="s">
        <v>2527</v>
      </c>
      <c r="AM6797" s="26" t="s">
        <v>38</v>
      </c>
      <c r="AN6797" t="s">
        <v>2032</v>
      </c>
    </row>
    <row r="6798" spans="1:40" ht="15" hidden="1" thickTop="1" x14ac:dyDescent="0.35">
      <c r="A6798" t="s">
        <v>25509</v>
      </c>
      <c r="B6798" t="s">
        <v>25482</v>
      </c>
      <c r="C6798" t="s">
        <v>3419</v>
      </c>
      <c r="D6798" t="s">
        <v>25483</v>
      </c>
      <c r="E6798" t="s">
        <v>4895</v>
      </c>
      <c r="F6798">
        <v>1</v>
      </c>
      <c r="G6798" t="s">
        <v>2546</v>
      </c>
      <c r="H6798" t="s">
        <v>2510</v>
      </c>
      <c r="I6798" t="s">
        <v>2076</v>
      </c>
      <c r="J6798" t="s">
        <v>2547</v>
      </c>
      <c r="K6798" t="s">
        <v>2548</v>
      </c>
      <c r="L6798" t="s">
        <v>2058</v>
      </c>
      <c r="M6798" t="s">
        <v>2170</v>
      </c>
      <c r="N6798">
        <v>1</v>
      </c>
      <c r="O6798">
        <v>48</v>
      </c>
      <c r="P6798">
        <v>0.31</v>
      </c>
      <c r="Q6798">
        <v>15300</v>
      </c>
      <c r="R6798">
        <v>0</v>
      </c>
      <c r="S6798">
        <v>0</v>
      </c>
      <c r="T6798">
        <v>0</v>
      </c>
      <c r="U6798">
        <v>1</v>
      </c>
      <c r="V6798">
        <v>48</v>
      </c>
      <c r="W6798">
        <v>0.31</v>
      </c>
      <c r="X6798">
        <v>0</v>
      </c>
      <c r="Y6798">
        <v>0</v>
      </c>
      <c r="Z6798">
        <v>0</v>
      </c>
      <c r="AA6798">
        <v>0</v>
      </c>
      <c r="AB6798">
        <v>0</v>
      </c>
      <c r="AC6798">
        <v>0</v>
      </c>
      <c r="AD6798">
        <v>0</v>
      </c>
      <c r="AE6798">
        <v>0</v>
      </c>
      <c r="AF6798">
        <v>0</v>
      </c>
      <c r="AG6798" t="s">
        <v>25484</v>
      </c>
      <c r="AH6798" s="21" t="str">
        <f t="shared" si="212"/>
        <v>YR25</v>
      </c>
      <c r="AI6798" s="21">
        <v>216</v>
      </c>
      <c r="AJ6798" s="21">
        <f t="shared" si="213"/>
        <v>99.686274509803923</v>
      </c>
      <c r="AK6798" s="21" t="s">
        <v>2060</v>
      </c>
      <c r="AL6798" t="s">
        <v>2551</v>
      </c>
      <c r="AM6798" s="26" t="s">
        <v>38</v>
      </c>
      <c r="AN6798" t="s">
        <v>2031</v>
      </c>
    </row>
    <row r="6799" spans="1:40" ht="15" hidden="1" thickTop="1" x14ac:dyDescent="0.35">
      <c r="A6799" t="s">
        <v>2477</v>
      </c>
      <c r="B6799" t="s">
        <v>25486</v>
      </c>
      <c r="C6799" t="s">
        <v>5100</v>
      </c>
      <c r="D6799" t="s">
        <v>25487</v>
      </c>
      <c r="E6799" t="s">
        <v>558</v>
      </c>
      <c r="F6799">
        <v>1</v>
      </c>
      <c r="G6799" t="s">
        <v>2524</v>
      </c>
      <c r="H6799" t="s">
        <v>2056</v>
      </c>
      <c r="I6799" t="s">
        <v>2076</v>
      </c>
      <c r="J6799" t="s">
        <v>2532</v>
      </c>
      <c r="K6799" t="s">
        <v>62</v>
      </c>
      <c r="L6799" t="s">
        <v>2058</v>
      </c>
      <c r="M6799" t="s">
        <v>2059</v>
      </c>
      <c r="N6799">
        <v>9</v>
      </c>
      <c r="O6799">
        <v>377</v>
      </c>
      <c r="P6799">
        <v>1.54</v>
      </c>
      <c r="Q6799">
        <v>24480</v>
      </c>
      <c r="R6799">
        <v>5</v>
      </c>
      <c r="S6799">
        <v>173</v>
      </c>
      <c r="T6799">
        <v>0.71</v>
      </c>
      <c r="U6799">
        <v>3</v>
      </c>
      <c r="V6799">
        <v>153</v>
      </c>
      <c r="W6799">
        <v>0.63</v>
      </c>
      <c r="X6799">
        <v>1</v>
      </c>
      <c r="Y6799">
        <v>51</v>
      </c>
      <c r="Z6799">
        <v>0.21</v>
      </c>
      <c r="AA6799">
        <v>0</v>
      </c>
      <c r="AB6799">
        <v>0</v>
      </c>
      <c r="AC6799">
        <v>0</v>
      </c>
      <c r="AD6799">
        <v>0</v>
      </c>
      <c r="AE6799">
        <v>0</v>
      </c>
      <c r="AF6799">
        <v>0</v>
      </c>
      <c r="AG6799" t="s">
        <v>25488</v>
      </c>
      <c r="AH6799" s="21" t="str">
        <f t="shared" si="212"/>
        <v>YR25</v>
      </c>
      <c r="AI6799" s="21">
        <v>345.36</v>
      </c>
      <c r="AJ6799" s="21">
        <f t="shared" si="213"/>
        <v>98.459967320261441</v>
      </c>
      <c r="AK6799" s="21" t="s">
        <v>2063</v>
      </c>
      <c r="AL6799" t="s">
        <v>2527</v>
      </c>
      <c r="AM6799" s="26" t="s">
        <v>38</v>
      </c>
      <c r="AN6799" t="s">
        <v>2033</v>
      </c>
    </row>
    <row r="6800" spans="1:40" ht="15" hidden="1" thickTop="1" x14ac:dyDescent="0.35">
      <c r="A6800" t="s">
        <v>25513</v>
      </c>
      <c r="B6800" t="s">
        <v>25490</v>
      </c>
      <c r="C6800" t="s">
        <v>8881</v>
      </c>
      <c r="D6800" t="s">
        <v>25491</v>
      </c>
      <c r="E6800" t="s">
        <v>2608</v>
      </c>
      <c r="F6800">
        <v>1</v>
      </c>
      <c r="G6800" t="s">
        <v>2576</v>
      </c>
      <c r="H6800" t="s">
        <v>2577</v>
      </c>
      <c r="I6800" t="s">
        <v>2076</v>
      </c>
      <c r="J6800" t="s">
        <v>2692</v>
      </c>
      <c r="K6800" t="s">
        <v>2635</v>
      </c>
      <c r="L6800" t="s">
        <v>2058</v>
      </c>
      <c r="M6800" t="s">
        <v>2170</v>
      </c>
      <c r="N6800">
        <v>9</v>
      </c>
      <c r="O6800">
        <v>410</v>
      </c>
      <c r="P6800">
        <v>2.68</v>
      </c>
      <c r="Q6800">
        <v>15300</v>
      </c>
      <c r="R6800">
        <v>6</v>
      </c>
      <c r="S6800">
        <v>182</v>
      </c>
      <c r="T6800">
        <v>1.19</v>
      </c>
      <c r="U6800">
        <v>2</v>
      </c>
      <c r="V6800">
        <v>182</v>
      </c>
      <c r="W6800">
        <v>1.19</v>
      </c>
      <c r="X6800">
        <v>1</v>
      </c>
      <c r="Y6800">
        <v>46</v>
      </c>
      <c r="Z6800">
        <v>0.3</v>
      </c>
      <c r="AA6800">
        <v>0</v>
      </c>
      <c r="AB6800">
        <v>0</v>
      </c>
      <c r="AC6800">
        <v>0</v>
      </c>
      <c r="AD6800">
        <v>0</v>
      </c>
      <c r="AE6800">
        <v>0</v>
      </c>
      <c r="AF6800">
        <v>0</v>
      </c>
      <c r="AG6800" t="s">
        <v>25492</v>
      </c>
      <c r="AH6800" s="21" t="str">
        <f t="shared" si="212"/>
        <v>YR25</v>
      </c>
      <c r="AI6800" s="21">
        <v>216</v>
      </c>
      <c r="AJ6800" s="21">
        <f t="shared" si="213"/>
        <v>97.320261437908499</v>
      </c>
      <c r="AK6800" s="21" t="s">
        <v>2063</v>
      </c>
      <c r="AL6800" t="s">
        <v>2581</v>
      </c>
      <c r="AM6800" s="26" t="s">
        <v>38</v>
      </c>
      <c r="AN6800" t="s">
        <v>2030</v>
      </c>
    </row>
    <row r="6801" spans="1:40" ht="15" hidden="1" thickTop="1" x14ac:dyDescent="0.35">
      <c r="A6801" t="s">
        <v>25516</v>
      </c>
      <c r="B6801" t="s">
        <v>25494</v>
      </c>
      <c r="C6801" t="s">
        <v>2997</v>
      </c>
      <c r="D6801" t="s">
        <v>25495</v>
      </c>
      <c r="E6801" t="s">
        <v>5691</v>
      </c>
      <c r="F6801">
        <v>1</v>
      </c>
      <c r="G6801" t="s">
        <v>2055</v>
      </c>
      <c r="H6801" t="s">
        <v>2056</v>
      </c>
      <c r="I6801" t="s">
        <v>2076</v>
      </c>
      <c r="J6801" t="s">
        <v>2999</v>
      </c>
      <c r="K6801" t="s">
        <v>42</v>
      </c>
      <c r="L6801" t="s">
        <v>30320</v>
      </c>
      <c r="M6801" t="s">
        <v>9223</v>
      </c>
      <c r="N6801">
        <v>1</v>
      </c>
      <c r="O6801">
        <v>61</v>
      </c>
      <c r="P6801">
        <v>0.87</v>
      </c>
      <c r="Q6801">
        <v>7020</v>
      </c>
      <c r="R6801">
        <v>1</v>
      </c>
      <c r="S6801">
        <v>61</v>
      </c>
      <c r="T6801">
        <v>0.87</v>
      </c>
      <c r="U6801">
        <v>0</v>
      </c>
      <c r="V6801">
        <v>0</v>
      </c>
      <c r="W6801">
        <v>0</v>
      </c>
      <c r="X6801">
        <v>0</v>
      </c>
      <c r="Y6801">
        <v>0</v>
      </c>
      <c r="Z6801">
        <v>0</v>
      </c>
      <c r="AA6801">
        <v>0</v>
      </c>
      <c r="AB6801">
        <v>0</v>
      </c>
      <c r="AC6801">
        <v>0</v>
      </c>
      <c r="AD6801">
        <v>0</v>
      </c>
      <c r="AE6801">
        <v>0</v>
      </c>
      <c r="AF6801">
        <v>0</v>
      </c>
      <c r="AG6801" t="s">
        <v>25496</v>
      </c>
      <c r="AH6801" s="21" t="str">
        <f t="shared" si="212"/>
        <v>YR25</v>
      </c>
      <c r="AI6801" s="21">
        <v>129.60000000000002</v>
      </c>
      <c r="AJ6801" s="21">
        <f t="shared" si="213"/>
        <v>99.131054131054128</v>
      </c>
      <c r="AK6801" s="21" t="s">
        <v>2063</v>
      </c>
      <c r="AL6801" t="s">
        <v>2964</v>
      </c>
      <c r="AM6801" s="26" t="s">
        <v>38</v>
      </c>
      <c r="AN6801" t="s">
        <v>2031</v>
      </c>
    </row>
    <row r="6802" spans="1:40" ht="15" hidden="1" thickTop="1" x14ac:dyDescent="0.35">
      <c r="A6802" t="s">
        <v>25520</v>
      </c>
      <c r="B6802" t="s">
        <v>2475</v>
      </c>
      <c r="C6802" t="s">
        <v>92</v>
      </c>
      <c r="D6802" t="s">
        <v>2476</v>
      </c>
      <c r="E6802" t="s">
        <v>119</v>
      </c>
      <c r="F6802">
        <v>1</v>
      </c>
      <c r="G6802" t="s">
        <v>2055</v>
      </c>
      <c r="H6802" t="s">
        <v>2056</v>
      </c>
      <c r="I6802" t="s">
        <v>2076</v>
      </c>
      <c r="J6802" t="s">
        <v>67</v>
      </c>
      <c r="K6802" t="s">
        <v>68</v>
      </c>
      <c r="L6802" t="s">
        <v>2058</v>
      </c>
      <c r="M6802" t="s">
        <v>2059</v>
      </c>
      <c r="N6802">
        <v>7</v>
      </c>
      <c r="O6802">
        <v>327</v>
      </c>
      <c r="P6802">
        <v>1.34</v>
      </c>
      <c r="Q6802">
        <v>24480</v>
      </c>
      <c r="R6802">
        <v>5</v>
      </c>
      <c r="S6802">
        <v>182</v>
      </c>
      <c r="T6802">
        <v>0.74</v>
      </c>
      <c r="U6802">
        <v>2</v>
      </c>
      <c r="V6802">
        <v>145</v>
      </c>
      <c r="W6802">
        <v>0.59</v>
      </c>
      <c r="X6802">
        <v>0</v>
      </c>
      <c r="Y6802">
        <v>0</v>
      </c>
      <c r="Z6802">
        <v>0</v>
      </c>
      <c r="AA6802">
        <v>0</v>
      </c>
      <c r="AB6802">
        <v>0</v>
      </c>
      <c r="AC6802">
        <v>0</v>
      </c>
      <c r="AD6802">
        <v>0</v>
      </c>
      <c r="AE6802">
        <v>0</v>
      </c>
      <c r="AF6802">
        <v>0</v>
      </c>
      <c r="AG6802" t="s">
        <v>546</v>
      </c>
      <c r="AH6802" s="21" t="str">
        <f t="shared" si="212"/>
        <v>YR25</v>
      </c>
      <c r="AI6802" s="21">
        <v>345.36</v>
      </c>
      <c r="AJ6802" s="21">
        <f t="shared" si="213"/>
        <v>98.664215686274517</v>
      </c>
      <c r="AK6802" s="21" t="s">
        <v>2063</v>
      </c>
      <c r="AL6802" t="s">
        <v>70</v>
      </c>
      <c r="AM6802" s="26" t="s">
        <v>38</v>
      </c>
      <c r="AN6802" t="s">
        <v>2032</v>
      </c>
    </row>
    <row r="6803" spans="1:40" ht="15" hidden="1" thickTop="1" x14ac:dyDescent="0.35">
      <c r="A6803" t="s">
        <v>25524</v>
      </c>
      <c r="B6803" t="s">
        <v>25498</v>
      </c>
      <c r="C6803" t="s">
        <v>3154</v>
      </c>
      <c r="D6803" t="s">
        <v>25499</v>
      </c>
      <c r="E6803" t="s">
        <v>2562</v>
      </c>
      <c r="F6803">
        <v>1</v>
      </c>
      <c r="G6803" t="s">
        <v>2546</v>
      </c>
      <c r="H6803" t="s">
        <v>2510</v>
      </c>
      <c r="I6803" t="s">
        <v>2076</v>
      </c>
      <c r="J6803" t="s">
        <v>2547</v>
      </c>
      <c r="K6803" t="s">
        <v>2548</v>
      </c>
      <c r="L6803" t="s">
        <v>2058</v>
      </c>
      <c r="M6803" t="s">
        <v>2170</v>
      </c>
      <c r="N6803">
        <v>3</v>
      </c>
      <c r="O6803">
        <v>97</v>
      </c>
      <c r="P6803">
        <v>0.63</v>
      </c>
      <c r="Q6803">
        <v>15300</v>
      </c>
      <c r="R6803">
        <v>3</v>
      </c>
      <c r="S6803">
        <v>97</v>
      </c>
      <c r="T6803">
        <v>0.63</v>
      </c>
      <c r="U6803">
        <v>0</v>
      </c>
      <c r="V6803">
        <v>0</v>
      </c>
      <c r="W6803">
        <v>0</v>
      </c>
      <c r="X6803">
        <v>0</v>
      </c>
      <c r="Y6803">
        <v>0</v>
      </c>
      <c r="Z6803">
        <v>0</v>
      </c>
      <c r="AA6803">
        <v>0</v>
      </c>
      <c r="AB6803">
        <v>0</v>
      </c>
      <c r="AC6803">
        <v>0</v>
      </c>
      <c r="AD6803">
        <v>0</v>
      </c>
      <c r="AE6803">
        <v>0</v>
      </c>
      <c r="AF6803">
        <v>0</v>
      </c>
      <c r="AG6803" t="s">
        <v>25500</v>
      </c>
      <c r="AH6803" s="21" t="str">
        <f t="shared" si="212"/>
        <v>YR25</v>
      </c>
      <c r="AI6803" s="21">
        <v>216</v>
      </c>
      <c r="AJ6803" s="21">
        <f t="shared" si="213"/>
        <v>99.366013071895424</v>
      </c>
      <c r="AK6803" s="21" t="s">
        <v>2060</v>
      </c>
      <c r="AL6803" t="s">
        <v>2551</v>
      </c>
      <c r="AM6803" s="26" t="s">
        <v>38</v>
      </c>
      <c r="AN6803" t="s">
        <v>2031</v>
      </c>
    </row>
    <row r="6804" spans="1:40" ht="15" hidden="1" thickTop="1" x14ac:dyDescent="0.35">
      <c r="A6804" t="s">
        <v>25528</v>
      </c>
      <c r="B6804" t="s">
        <v>25502</v>
      </c>
      <c r="C6804" t="s">
        <v>5100</v>
      </c>
      <c r="D6804" t="s">
        <v>25503</v>
      </c>
      <c r="E6804" t="s">
        <v>558</v>
      </c>
      <c r="F6804">
        <v>1</v>
      </c>
      <c r="G6804" t="s">
        <v>2524</v>
      </c>
      <c r="H6804" t="s">
        <v>2056</v>
      </c>
      <c r="I6804" t="s">
        <v>2076</v>
      </c>
      <c r="J6804" t="s">
        <v>2532</v>
      </c>
      <c r="K6804" t="s">
        <v>62</v>
      </c>
      <c r="L6804" t="s">
        <v>2058</v>
      </c>
      <c r="M6804" t="s">
        <v>2059</v>
      </c>
      <c r="N6804">
        <v>4</v>
      </c>
      <c r="O6804">
        <v>90</v>
      </c>
      <c r="P6804">
        <v>0.37</v>
      </c>
      <c r="Q6804">
        <v>24480</v>
      </c>
      <c r="R6804">
        <v>1</v>
      </c>
      <c r="S6804">
        <v>2</v>
      </c>
      <c r="T6804">
        <v>0.01</v>
      </c>
      <c r="U6804">
        <v>3</v>
      </c>
      <c r="V6804">
        <v>88</v>
      </c>
      <c r="W6804">
        <v>0.36</v>
      </c>
      <c r="X6804">
        <v>0</v>
      </c>
      <c r="Y6804">
        <v>0</v>
      </c>
      <c r="Z6804">
        <v>0</v>
      </c>
      <c r="AA6804">
        <v>0</v>
      </c>
      <c r="AB6804">
        <v>0</v>
      </c>
      <c r="AC6804">
        <v>0</v>
      </c>
      <c r="AD6804">
        <v>0</v>
      </c>
      <c r="AE6804">
        <v>0</v>
      </c>
      <c r="AF6804">
        <v>0</v>
      </c>
      <c r="AG6804" t="s">
        <v>25504</v>
      </c>
      <c r="AH6804" s="21" t="str">
        <f t="shared" si="212"/>
        <v>YR25</v>
      </c>
      <c r="AI6804" s="21">
        <v>345.36</v>
      </c>
      <c r="AJ6804" s="21">
        <f t="shared" si="213"/>
        <v>99.632352941176464</v>
      </c>
      <c r="AK6804" s="21" t="s">
        <v>2060</v>
      </c>
      <c r="AL6804" t="s">
        <v>2527</v>
      </c>
      <c r="AM6804" s="26" t="s">
        <v>38</v>
      </c>
      <c r="AN6804" t="s">
        <v>2031</v>
      </c>
    </row>
    <row r="6805" spans="1:40" ht="15" hidden="1" thickTop="1" x14ac:dyDescent="0.35">
      <c r="A6805" t="s">
        <v>25532</v>
      </c>
      <c r="B6805" t="s">
        <v>25506</v>
      </c>
      <c r="C6805" t="s">
        <v>2889</v>
      </c>
      <c r="D6805" t="s">
        <v>25507</v>
      </c>
      <c r="E6805" t="s">
        <v>3193</v>
      </c>
      <c r="F6805">
        <v>1</v>
      </c>
      <c r="G6805" t="s">
        <v>2576</v>
      </c>
      <c r="H6805" t="s">
        <v>2577</v>
      </c>
      <c r="I6805" t="s">
        <v>2076</v>
      </c>
      <c r="J6805" t="s">
        <v>2764</v>
      </c>
      <c r="K6805" t="s">
        <v>2765</v>
      </c>
      <c r="L6805" t="s">
        <v>2058</v>
      </c>
      <c r="M6805" t="s">
        <v>2059</v>
      </c>
      <c r="N6805">
        <v>9</v>
      </c>
      <c r="O6805">
        <v>250</v>
      </c>
      <c r="P6805">
        <v>1.02</v>
      </c>
      <c r="Q6805">
        <v>24480</v>
      </c>
      <c r="R6805">
        <v>5</v>
      </c>
      <c r="S6805">
        <v>160</v>
      </c>
      <c r="T6805">
        <v>0.65</v>
      </c>
      <c r="U6805">
        <v>4</v>
      </c>
      <c r="V6805">
        <v>90</v>
      </c>
      <c r="W6805">
        <v>0.37</v>
      </c>
      <c r="X6805">
        <v>0</v>
      </c>
      <c r="Y6805">
        <v>0</v>
      </c>
      <c r="Z6805">
        <v>0</v>
      </c>
      <c r="AA6805">
        <v>0</v>
      </c>
      <c r="AB6805">
        <v>0</v>
      </c>
      <c r="AC6805">
        <v>0</v>
      </c>
      <c r="AD6805">
        <v>0</v>
      </c>
      <c r="AE6805">
        <v>0</v>
      </c>
      <c r="AF6805">
        <v>0</v>
      </c>
      <c r="AG6805" t="s">
        <v>25508</v>
      </c>
      <c r="AH6805" s="21" t="str">
        <f t="shared" si="212"/>
        <v>YR25</v>
      </c>
      <c r="AI6805" s="21">
        <v>345.36</v>
      </c>
      <c r="AJ6805" s="21">
        <f t="shared" si="213"/>
        <v>98.978758169934636</v>
      </c>
      <c r="AK6805" s="21" t="s">
        <v>2063</v>
      </c>
      <c r="AL6805" t="s">
        <v>2613</v>
      </c>
      <c r="AM6805" s="26" t="s">
        <v>38</v>
      </c>
      <c r="AN6805" t="s">
        <v>2033</v>
      </c>
    </row>
    <row r="6806" spans="1:40" ht="15" hidden="1" thickTop="1" x14ac:dyDescent="0.35">
      <c r="A6806" t="s">
        <v>25534</v>
      </c>
      <c r="B6806" t="s">
        <v>25510</v>
      </c>
      <c r="C6806" t="s">
        <v>3212</v>
      </c>
      <c r="D6806" t="s">
        <v>25511</v>
      </c>
      <c r="E6806" t="s">
        <v>5691</v>
      </c>
      <c r="F6806">
        <v>1</v>
      </c>
      <c r="G6806" t="s">
        <v>2055</v>
      </c>
      <c r="H6806" t="s">
        <v>2056</v>
      </c>
      <c r="I6806" t="s">
        <v>2076</v>
      </c>
      <c r="J6806" t="s">
        <v>2999</v>
      </c>
      <c r="K6806" t="s">
        <v>42</v>
      </c>
      <c r="L6806" t="s">
        <v>2058</v>
      </c>
      <c r="M6806" t="s">
        <v>2059</v>
      </c>
      <c r="N6806">
        <v>1</v>
      </c>
      <c r="O6806">
        <v>82</v>
      </c>
      <c r="P6806">
        <v>0.33</v>
      </c>
      <c r="Q6806">
        <v>24480</v>
      </c>
      <c r="R6806">
        <v>0</v>
      </c>
      <c r="S6806">
        <v>0</v>
      </c>
      <c r="T6806">
        <v>0</v>
      </c>
      <c r="U6806">
        <v>1</v>
      </c>
      <c r="V6806">
        <v>82</v>
      </c>
      <c r="W6806">
        <v>0.33</v>
      </c>
      <c r="X6806">
        <v>0</v>
      </c>
      <c r="Y6806">
        <v>0</v>
      </c>
      <c r="Z6806">
        <v>0</v>
      </c>
      <c r="AA6806">
        <v>0</v>
      </c>
      <c r="AB6806">
        <v>0</v>
      </c>
      <c r="AC6806">
        <v>0</v>
      </c>
      <c r="AD6806">
        <v>0</v>
      </c>
      <c r="AE6806">
        <v>0</v>
      </c>
      <c r="AF6806">
        <v>0</v>
      </c>
      <c r="AG6806" t="s">
        <v>25512</v>
      </c>
      <c r="AH6806" s="21" t="str">
        <f t="shared" si="212"/>
        <v>YR25</v>
      </c>
      <c r="AI6806" s="21">
        <v>345.36</v>
      </c>
      <c r="AJ6806" s="21">
        <f t="shared" si="213"/>
        <v>99.665032679738559</v>
      </c>
      <c r="AK6806" s="21" t="s">
        <v>2060</v>
      </c>
      <c r="AL6806" t="s">
        <v>2964</v>
      </c>
      <c r="AM6806" s="26" t="s">
        <v>38</v>
      </c>
      <c r="AN6806" t="s">
        <v>2030</v>
      </c>
    </row>
    <row r="6807" spans="1:40" ht="15" hidden="1" thickTop="1" x14ac:dyDescent="0.35">
      <c r="A6807" t="s">
        <v>25538</v>
      </c>
      <c r="B6807" t="s">
        <v>2478</v>
      </c>
      <c r="C6807" t="s">
        <v>92</v>
      </c>
      <c r="D6807" t="s">
        <v>2479</v>
      </c>
      <c r="E6807" t="s">
        <v>119</v>
      </c>
      <c r="F6807">
        <v>1</v>
      </c>
      <c r="G6807" t="s">
        <v>2055</v>
      </c>
      <c r="H6807" t="s">
        <v>2056</v>
      </c>
      <c r="I6807" t="s">
        <v>2076</v>
      </c>
      <c r="J6807" t="s">
        <v>67</v>
      </c>
      <c r="K6807" t="s">
        <v>68</v>
      </c>
      <c r="L6807" t="s">
        <v>2058</v>
      </c>
      <c r="M6807" t="s">
        <v>2059</v>
      </c>
      <c r="N6807">
        <v>6</v>
      </c>
      <c r="O6807">
        <v>244</v>
      </c>
      <c r="P6807">
        <v>1</v>
      </c>
      <c r="Q6807">
        <v>24480</v>
      </c>
      <c r="R6807">
        <v>2</v>
      </c>
      <c r="S6807">
        <v>109</v>
      </c>
      <c r="T6807">
        <v>0.45</v>
      </c>
      <c r="U6807">
        <v>4</v>
      </c>
      <c r="V6807">
        <v>135</v>
      </c>
      <c r="W6807">
        <v>0.55000000000000004</v>
      </c>
      <c r="X6807">
        <v>0</v>
      </c>
      <c r="Y6807">
        <v>0</v>
      </c>
      <c r="Z6807">
        <v>0</v>
      </c>
      <c r="AA6807">
        <v>0</v>
      </c>
      <c r="AB6807">
        <v>0</v>
      </c>
      <c r="AC6807">
        <v>0</v>
      </c>
      <c r="AD6807">
        <v>0</v>
      </c>
      <c r="AE6807">
        <v>0</v>
      </c>
      <c r="AF6807">
        <v>0</v>
      </c>
      <c r="AG6807" t="s">
        <v>547</v>
      </c>
      <c r="AH6807" s="21" t="str">
        <f t="shared" si="212"/>
        <v>YR25</v>
      </c>
      <c r="AI6807" s="21">
        <v>345.36</v>
      </c>
      <c r="AJ6807" s="21">
        <f t="shared" si="213"/>
        <v>99.003267973856211</v>
      </c>
      <c r="AK6807" s="21" t="s">
        <v>2063</v>
      </c>
      <c r="AL6807" t="s">
        <v>70</v>
      </c>
      <c r="AM6807" s="26" t="s">
        <v>38</v>
      </c>
      <c r="AN6807" t="s">
        <v>2033</v>
      </c>
    </row>
    <row r="6808" spans="1:40" ht="15" hidden="1" thickTop="1" x14ac:dyDescent="0.35">
      <c r="A6808" t="s">
        <v>25542</v>
      </c>
      <c r="B6808" t="s">
        <v>25514</v>
      </c>
      <c r="C6808" t="s">
        <v>3795</v>
      </c>
      <c r="D6808" t="s">
        <v>20356</v>
      </c>
      <c r="E6808" t="s">
        <v>2705</v>
      </c>
      <c r="F6808">
        <v>2</v>
      </c>
      <c r="G6808" t="s">
        <v>2593</v>
      </c>
      <c r="H6808" t="s">
        <v>2056</v>
      </c>
      <c r="I6808" t="s">
        <v>2076</v>
      </c>
      <c r="J6808" t="s">
        <v>3797</v>
      </c>
      <c r="K6808" t="s">
        <v>65</v>
      </c>
      <c r="L6808" t="s">
        <v>2058</v>
      </c>
      <c r="M6808" t="s">
        <v>2059</v>
      </c>
      <c r="N6808">
        <v>6</v>
      </c>
      <c r="O6808">
        <v>261</v>
      </c>
      <c r="P6808">
        <v>1.07</v>
      </c>
      <c r="Q6808">
        <v>24480</v>
      </c>
      <c r="R6808">
        <v>3</v>
      </c>
      <c r="S6808">
        <v>171</v>
      </c>
      <c r="T6808">
        <v>0.7</v>
      </c>
      <c r="U6808">
        <v>3</v>
      </c>
      <c r="V6808">
        <v>90</v>
      </c>
      <c r="W6808">
        <v>0.37</v>
      </c>
      <c r="X6808">
        <v>0</v>
      </c>
      <c r="Y6808">
        <v>0</v>
      </c>
      <c r="Z6808">
        <v>0</v>
      </c>
      <c r="AA6808">
        <v>0</v>
      </c>
      <c r="AB6808">
        <v>0</v>
      </c>
      <c r="AC6808">
        <v>0</v>
      </c>
      <c r="AD6808">
        <v>0</v>
      </c>
      <c r="AE6808">
        <v>0</v>
      </c>
      <c r="AF6808">
        <v>0</v>
      </c>
      <c r="AG6808" t="s">
        <v>25515</v>
      </c>
      <c r="AH6808" s="21" t="str">
        <f t="shared" si="212"/>
        <v>YR25</v>
      </c>
      <c r="AI6808" s="21">
        <v>345.36</v>
      </c>
      <c r="AJ6808" s="21">
        <f t="shared" si="213"/>
        <v>98.933823529411768</v>
      </c>
      <c r="AK6808" s="21" t="s">
        <v>2063</v>
      </c>
      <c r="AL6808" t="s">
        <v>2527</v>
      </c>
      <c r="AM6808" s="26" t="s">
        <v>38</v>
      </c>
      <c r="AN6808" t="s">
        <v>2033</v>
      </c>
    </row>
    <row r="6809" spans="1:40" ht="15" hidden="1" thickTop="1" x14ac:dyDescent="0.35">
      <c r="A6809" t="s">
        <v>25546</v>
      </c>
      <c r="B6809" t="s">
        <v>25517</v>
      </c>
      <c r="C6809" t="s">
        <v>2530</v>
      </c>
      <c r="D6809" t="s">
        <v>25518</v>
      </c>
      <c r="E6809" t="s">
        <v>558</v>
      </c>
      <c r="F6809">
        <v>1</v>
      </c>
      <c r="G6809" t="s">
        <v>2524</v>
      </c>
      <c r="H6809" t="s">
        <v>2056</v>
      </c>
      <c r="I6809" t="s">
        <v>2076</v>
      </c>
      <c r="J6809" t="s">
        <v>2532</v>
      </c>
      <c r="K6809" t="s">
        <v>62</v>
      </c>
      <c r="L6809" t="s">
        <v>2058</v>
      </c>
      <c r="M6809" t="s">
        <v>2059</v>
      </c>
      <c r="N6809">
        <v>2</v>
      </c>
      <c r="O6809">
        <v>97</v>
      </c>
      <c r="P6809">
        <v>0.4</v>
      </c>
      <c r="Q6809">
        <v>24480</v>
      </c>
      <c r="R6809">
        <v>0</v>
      </c>
      <c r="S6809">
        <v>0</v>
      </c>
      <c r="T6809">
        <v>0</v>
      </c>
      <c r="U6809">
        <v>2</v>
      </c>
      <c r="V6809">
        <v>97</v>
      </c>
      <c r="W6809">
        <v>0.4</v>
      </c>
      <c r="X6809">
        <v>0</v>
      </c>
      <c r="Y6809">
        <v>0</v>
      </c>
      <c r="Z6809">
        <v>0</v>
      </c>
      <c r="AA6809">
        <v>0</v>
      </c>
      <c r="AB6809">
        <v>0</v>
      </c>
      <c r="AC6809">
        <v>0</v>
      </c>
      <c r="AD6809">
        <v>0</v>
      </c>
      <c r="AE6809">
        <v>0</v>
      </c>
      <c r="AF6809">
        <v>0</v>
      </c>
      <c r="AG6809" t="s">
        <v>25519</v>
      </c>
      <c r="AH6809" s="21" t="str">
        <f t="shared" si="212"/>
        <v>YR25</v>
      </c>
      <c r="AI6809" s="21">
        <v>345.36</v>
      </c>
      <c r="AJ6809" s="21">
        <f t="shared" si="213"/>
        <v>99.603758169934636</v>
      </c>
      <c r="AK6809" s="21" t="s">
        <v>2060</v>
      </c>
      <c r="AL6809" t="s">
        <v>2527</v>
      </c>
      <c r="AM6809" s="26" t="s">
        <v>38</v>
      </c>
      <c r="AN6809" t="s">
        <v>2030</v>
      </c>
    </row>
    <row r="6810" spans="1:40" ht="15" hidden="1" thickTop="1" x14ac:dyDescent="0.35">
      <c r="A6810" t="s">
        <v>25550</v>
      </c>
      <c r="B6810" t="s">
        <v>25521</v>
      </c>
      <c r="C6810" t="s">
        <v>7416</v>
      </c>
      <c r="D6810" t="s">
        <v>25522</v>
      </c>
      <c r="E6810" t="s">
        <v>2667</v>
      </c>
      <c r="F6810">
        <v>1</v>
      </c>
      <c r="G6810" t="s">
        <v>2509</v>
      </c>
      <c r="H6810" t="s">
        <v>2510</v>
      </c>
      <c r="I6810" t="s">
        <v>2076</v>
      </c>
      <c r="J6810" t="s">
        <v>2794</v>
      </c>
      <c r="K6810" t="s">
        <v>2669</v>
      </c>
      <c r="L6810" t="s">
        <v>2058</v>
      </c>
      <c r="M6810" t="s">
        <v>2170</v>
      </c>
      <c r="N6810">
        <v>5</v>
      </c>
      <c r="O6810">
        <v>198</v>
      </c>
      <c r="P6810">
        <v>1.29</v>
      </c>
      <c r="Q6810">
        <v>15300</v>
      </c>
      <c r="R6810">
        <v>0</v>
      </c>
      <c r="S6810">
        <v>0</v>
      </c>
      <c r="T6810">
        <v>0</v>
      </c>
      <c r="U6810">
        <v>5</v>
      </c>
      <c r="V6810">
        <v>198</v>
      </c>
      <c r="W6810">
        <v>1.29</v>
      </c>
      <c r="X6810">
        <v>0</v>
      </c>
      <c r="Y6810">
        <v>0</v>
      </c>
      <c r="Z6810">
        <v>0</v>
      </c>
      <c r="AA6810">
        <v>0</v>
      </c>
      <c r="AB6810">
        <v>0</v>
      </c>
      <c r="AC6810">
        <v>0</v>
      </c>
      <c r="AD6810">
        <v>0</v>
      </c>
      <c r="AE6810">
        <v>0</v>
      </c>
      <c r="AF6810">
        <v>0</v>
      </c>
      <c r="AG6810" t="s">
        <v>25523</v>
      </c>
      <c r="AH6810" s="21" t="str">
        <f t="shared" si="212"/>
        <v>YK20</v>
      </c>
      <c r="AI6810" s="21">
        <v>216</v>
      </c>
      <c r="AJ6810" s="21">
        <f t="shared" si="213"/>
        <v>98.705882352941174</v>
      </c>
      <c r="AK6810" s="21" t="s">
        <v>2063</v>
      </c>
      <c r="AL6810" t="s">
        <v>2515</v>
      </c>
      <c r="AM6810" s="26" t="s">
        <v>38</v>
      </c>
      <c r="AN6810" t="s">
        <v>2030</v>
      </c>
    </row>
    <row r="6811" spans="1:40" ht="15" hidden="1" thickTop="1" x14ac:dyDescent="0.35">
      <c r="A6811" t="s">
        <v>25554</v>
      </c>
      <c r="B6811" t="s">
        <v>25525</v>
      </c>
      <c r="C6811" t="s">
        <v>3042</v>
      </c>
      <c r="D6811" t="s">
        <v>25526</v>
      </c>
      <c r="E6811" t="s">
        <v>4055</v>
      </c>
      <c r="F6811">
        <v>1</v>
      </c>
      <c r="G6811" t="s">
        <v>2509</v>
      </c>
      <c r="H6811" t="s">
        <v>2510</v>
      </c>
      <c r="I6811" t="s">
        <v>2076</v>
      </c>
      <c r="J6811" t="s">
        <v>2794</v>
      </c>
      <c r="K6811" t="s">
        <v>2669</v>
      </c>
      <c r="L6811" t="s">
        <v>2058</v>
      </c>
      <c r="M6811" t="s">
        <v>2059</v>
      </c>
      <c r="N6811">
        <v>3</v>
      </c>
      <c r="O6811">
        <v>109</v>
      </c>
      <c r="P6811">
        <v>0.45</v>
      </c>
      <c r="Q6811">
        <v>24480</v>
      </c>
      <c r="R6811">
        <v>1</v>
      </c>
      <c r="S6811">
        <v>2</v>
      </c>
      <c r="T6811">
        <v>0.01</v>
      </c>
      <c r="U6811">
        <v>2</v>
      </c>
      <c r="V6811">
        <v>107</v>
      </c>
      <c r="W6811">
        <v>0.44</v>
      </c>
      <c r="X6811">
        <v>0</v>
      </c>
      <c r="Y6811">
        <v>0</v>
      </c>
      <c r="Z6811">
        <v>0</v>
      </c>
      <c r="AA6811">
        <v>0</v>
      </c>
      <c r="AB6811">
        <v>0</v>
      </c>
      <c r="AC6811">
        <v>0</v>
      </c>
      <c r="AD6811">
        <v>0</v>
      </c>
      <c r="AE6811">
        <v>0</v>
      </c>
      <c r="AF6811">
        <v>0</v>
      </c>
      <c r="AG6811" t="s">
        <v>25527</v>
      </c>
      <c r="AH6811" s="21" t="str">
        <f t="shared" si="212"/>
        <v>YK20</v>
      </c>
      <c r="AI6811" s="21">
        <v>345.36</v>
      </c>
      <c r="AJ6811" s="21">
        <f t="shared" si="213"/>
        <v>99.554738562091501</v>
      </c>
      <c r="AK6811" s="21" t="s">
        <v>2060</v>
      </c>
      <c r="AL6811" t="s">
        <v>2515</v>
      </c>
      <c r="AM6811" s="26" t="s">
        <v>38</v>
      </c>
      <c r="AN6811" t="s">
        <v>2033</v>
      </c>
    </row>
    <row r="6812" spans="1:40" ht="15" hidden="1" thickTop="1" x14ac:dyDescent="0.35">
      <c r="A6812" t="s">
        <v>25558</v>
      </c>
      <c r="B6812" t="s">
        <v>25529</v>
      </c>
      <c r="C6812" t="s">
        <v>4053</v>
      </c>
      <c r="D6812" t="s">
        <v>25530</v>
      </c>
      <c r="E6812" t="s">
        <v>2667</v>
      </c>
      <c r="F6812">
        <v>1</v>
      </c>
      <c r="G6812" t="s">
        <v>2509</v>
      </c>
      <c r="H6812" t="s">
        <v>2510</v>
      </c>
      <c r="I6812" t="s">
        <v>2076</v>
      </c>
      <c r="J6812" t="s">
        <v>2794</v>
      </c>
      <c r="K6812" t="s">
        <v>2669</v>
      </c>
      <c r="L6812" t="s">
        <v>2058</v>
      </c>
      <c r="M6812" t="s">
        <v>2059</v>
      </c>
      <c r="N6812">
        <v>12</v>
      </c>
      <c r="O6812">
        <v>205</v>
      </c>
      <c r="P6812">
        <v>0.84</v>
      </c>
      <c r="Q6812">
        <v>24480</v>
      </c>
      <c r="R6812">
        <v>0</v>
      </c>
      <c r="S6812">
        <v>0</v>
      </c>
      <c r="T6812">
        <v>0</v>
      </c>
      <c r="U6812">
        <v>2</v>
      </c>
      <c r="V6812">
        <v>127</v>
      </c>
      <c r="W6812">
        <v>0.52</v>
      </c>
      <c r="X6812">
        <v>1</v>
      </c>
      <c r="Y6812">
        <v>48</v>
      </c>
      <c r="Z6812">
        <v>0.2</v>
      </c>
      <c r="AA6812">
        <v>9</v>
      </c>
      <c r="AB6812">
        <v>30</v>
      </c>
      <c r="AC6812">
        <v>0.12</v>
      </c>
      <c r="AD6812">
        <v>0</v>
      </c>
      <c r="AE6812">
        <v>0</v>
      </c>
      <c r="AF6812">
        <v>0</v>
      </c>
      <c r="AG6812" t="s">
        <v>25531</v>
      </c>
      <c r="AH6812" s="21" t="str">
        <f t="shared" si="212"/>
        <v>YK20</v>
      </c>
      <c r="AI6812" s="21">
        <v>345.36</v>
      </c>
      <c r="AJ6812" s="21">
        <f t="shared" si="213"/>
        <v>99.162581699346404</v>
      </c>
      <c r="AK6812" s="21" t="s">
        <v>2063</v>
      </c>
      <c r="AL6812" t="s">
        <v>2515</v>
      </c>
      <c r="AM6812" s="26" t="s">
        <v>38</v>
      </c>
      <c r="AN6812" t="s">
        <v>2031</v>
      </c>
    </row>
    <row r="6813" spans="1:40" ht="15" hidden="1" thickTop="1" x14ac:dyDescent="0.35">
      <c r="A6813" t="s">
        <v>25562</v>
      </c>
      <c r="B6813" t="s">
        <v>25535</v>
      </c>
      <c r="C6813" t="s">
        <v>7888</v>
      </c>
      <c r="D6813" t="s">
        <v>25536</v>
      </c>
      <c r="E6813" t="s">
        <v>2667</v>
      </c>
      <c r="F6813">
        <v>1</v>
      </c>
      <c r="G6813" t="s">
        <v>2509</v>
      </c>
      <c r="H6813" t="s">
        <v>2510</v>
      </c>
      <c r="I6813" t="s">
        <v>2076</v>
      </c>
      <c r="J6813" t="s">
        <v>2794</v>
      </c>
      <c r="K6813" t="s">
        <v>2669</v>
      </c>
      <c r="L6813" t="s">
        <v>2058</v>
      </c>
      <c r="M6813" t="s">
        <v>2170</v>
      </c>
      <c r="N6813">
        <v>7</v>
      </c>
      <c r="O6813">
        <v>405</v>
      </c>
      <c r="P6813">
        <v>2.65</v>
      </c>
      <c r="Q6813">
        <v>15300</v>
      </c>
      <c r="R6813">
        <v>3</v>
      </c>
      <c r="S6813">
        <v>145</v>
      </c>
      <c r="T6813">
        <v>0.95</v>
      </c>
      <c r="U6813">
        <v>3</v>
      </c>
      <c r="V6813">
        <v>194</v>
      </c>
      <c r="W6813">
        <v>1.27</v>
      </c>
      <c r="X6813">
        <v>1</v>
      </c>
      <c r="Y6813">
        <v>66</v>
      </c>
      <c r="Z6813">
        <v>0.43</v>
      </c>
      <c r="AA6813">
        <v>0</v>
      </c>
      <c r="AB6813">
        <v>0</v>
      </c>
      <c r="AC6813">
        <v>0</v>
      </c>
      <c r="AD6813">
        <v>0</v>
      </c>
      <c r="AE6813">
        <v>0</v>
      </c>
      <c r="AF6813">
        <v>0</v>
      </c>
      <c r="AG6813" t="s">
        <v>25537</v>
      </c>
      <c r="AH6813" s="21" t="str">
        <f t="shared" si="212"/>
        <v>YK20</v>
      </c>
      <c r="AI6813" s="21">
        <v>216</v>
      </c>
      <c r="AJ6813" s="21">
        <f t="shared" si="213"/>
        <v>97.352941176470594</v>
      </c>
      <c r="AK6813" s="21" t="s">
        <v>2063</v>
      </c>
      <c r="AL6813" t="s">
        <v>2515</v>
      </c>
      <c r="AM6813" s="26" t="s">
        <v>38</v>
      </c>
      <c r="AN6813" t="s">
        <v>2030</v>
      </c>
    </row>
    <row r="6814" spans="1:40" ht="15" hidden="1" thickTop="1" x14ac:dyDescent="0.35">
      <c r="A6814" t="s">
        <v>25566</v>
      </c>
      <c r="B6814" t="s">
        <v>25539</v>
      </c>
      <c r="C6814" t="s">
        <v>4053</v>
      </c>
      <c r="D6814" t="s">
        <v>25540</v>
      </c>
      <c r="E6814" t="s">
        <v>2667</v>
      </c>
      <c r="F6814">
        <v>1</v>
      </c>
      <c r="G6814" t="s">
        <v>2509</v>
      </c>
      <c r="H6814" t="s">
        <v>2510</v>
      </c>
      <c r="I6814" t="s">
        <v>2076</v>
      </c>
      <c r="J6814" t="s">
        <v>2794</v>
      </c>
      <c r="K6814" t="s">
        <v>2669</v>
      </c>
      <c r="L6814" t="s">
        <v>2058</v>
      </c>
      <c r="M6814" t="s">
        <v>2059</v>
      </c>
      <c r="N6814">
        <v>2</v>
      </c>
      <c r="O6814">
        <v>102</v>
      </c>
      <c r="P6814">
        <v>0.42</v>
      </c>
      <c r="Q6814">
        <v>24480</v>
      </c>
      <c r="R6814">
        <v>0</v>
      </c>
      <c r="S6814">
        <v>0</v>
      </c>
      <c r="T6814">
        <v>0</v>
      </c>
      <c r="U6814">
        <v>2</v>
      </c>
      <c r="V6814">
        <v>102</v>
      </c>
      <c r="W6814">
        <v>0.42</v>
      </c>
      <c r="X6814">
        <v>0</v>
      </c>
      <c r="Y6814">
        <v>0</v>
      </c>
      <c r="Z6814">
        <v>0</v>
      </c>
      <c r="AA6814">
        <v>0</v>
      </c>
      <c r="AB6814">
        <v>0</v>
      </c>
      <c r="AC6814">
        <v>0</v>
      </c>
      <c r="AD6814">
        <v>0</v>
      </c>
      <c r="AE6814">
        <v>0</v>
      </c>
      <c r="AF6814">
        <v>0</v>
      </c>
      <c r="AG6814" t="s">
        <v>25541</v>
      </c>
      <c r="AH6814" s="21" t="str">
        <f t="shared" si="212"/>
        <v>YK20</v>
      </c>
      <c r="AI6814" s="21">
        <v>345.36</v>
      </c>
      <c r="AJ6814" s="21">
        <f t="shared" si="213"/>
        <v>99.583333333333329</v>
      </c>
      <c r="AK6814" s="21" t="s">
        <v>2060</v>
      </c>
      <c r="AL6814" t="s">
        <v>2515</v>
      </c>
      <c r="AM6814" s="26" t="s">
        <v>38</v>
      </c>
      <c r="AN6814" t="s">
        <v>2032</v>
      </c>
    </row>
    <row r="6815" spans="1:40" ht="15" hidden="1" thickTop="1" x14ac:dyDescent="0.35">
      <c r="A6815" t="s">
        <v>25570</v>
      </c>
      <c r="B6815" t="s">
        <v>25543</v>
      </c>
      <c r="C6815" t="s">
        <v>3771</v>
      </c>
      <c r="D6815" t="s">
        <v>25544</v>
      </c>
      <c r="E6815" t="s">
        <v>2508</v>
      </c>
      <c r="F6815">
        <v>2</v>
      </c>
      <c r="G6815" t="s">
        <v>2509</v>
      </c>
      <c r="H6815" t="s">
        <v>2510</v>
      </c>
      <c r="I6815" t="s">
        <v>2076</v>
      </c>
      <c r="J6815" t="s">
        <v>3773</v>
      </c>
      <c r="K6815" t="s">
        <v>2513</v>
      </c>
      <c r="L6815" t="s">
        <v>2058</v>
      </c>
      <c r="M6815" t="s">
        <v>2059</v>
      </c>
      <c r="N6815">
        <v>6</v>
      </c>
      <c r="O6815">
        <v>173</v>
      </c>
      <c r="P6815">
        <v>0.71</v>
      </c>
      <c r="Q6815">
        <v>24480</v>
      </c>
      <c r="R6815">
        <v>3</v>
      </c>
      <c r="S6815">
        <v>63</v>
      </c>
      <c r="T6815">
        <v>0.26</v>
      </c>
      <c r="U6815">
        <v>3</v>
      </c>
      <c r="V6815">
        <v>110</v>
      </c>
      <c r="W6815">
        <v>0.45</v>
      </c>
      <c r="X6815">
        <v>0</v>
      </c>
      <c r="Y6815">
        <v>0</v>
      </c>
      <c r="Z6815">
        <v>0</v>
      </c>
      <c r="AA6815">
        <v>0</v>
      </c>
      <c r="AB6815">
        <v>0</v>
      </c>
      <c r="AC6815">
        <v>0</v>
      </c>
      <c r="AD6815">
        <v>0</v>
      </c>
      <c r="AE6815">
        <v>0</v>
      </c>
      <c r="AF6815">
        <v>0</v>
      </c>
      <c r="AG6815" t="s">
        <v>25545</v>
      </c>
      <c r="AH6815" s="21" t="str">
        <f t="shared" si="212"/>
        <v>YK20</v>
      </c>
      <c r="AI6815" s="21">
        <v>345.36</v>
      </c>
      <c r="AJ6815" s="21">
        <f t="shared" si="213"/>
        <v>99.29330065359477</v>
      </c>
      <c r="AK6815" s="21" t="s">
        <v>2060</v>
      </c>
      <c r="AL6815" t="s">
        <v>2515</v>
      </c>
      <c r="AM6815" s="26" t="s">
        <v>38</v>
      </c>
      <c r="AN6815" t="s">
        <v>2031</v>
      </c>
    </row>
    <row r="6816" spans="1:40" ht="15" hidden="1" thickTop="1" x14ac:dyDescent="0.35">
      <c r="A6816" t="s">
        <v>25574</v>
      </c>
      <c r="B6816" t="s">
        <v>25547</v>
      </c>
      <c r="C6816" t="s">
        <v>3786</v>
      </c>
      <c r="D6816" t="s">
        <v>25548</v>
      </c>
      <c r="E6816" t="s">
        <v>4055</v>
      </c>
      <c r="F6816">
        <v>1</v>
      </c>
      <c r="G6816" t="s">
        <v>2509</v>
      </c>
      <c r="H6816" t="s">
        <v>2510</v>
      </c>
      <c r="I6816" t="s">
        <v>2076</v>
      </c>
      <c r="J6816" t="s">
        <v>2794</v>
      </c>
      <c r="K6816" t="s">
        <v>2669</v>
      </c>
      <c r="L6816" t="s">
        <v>2058</v>
      </c>
      <c r="M6816" t="s">
        <v>2059</v>
      </c>
      <c r="N6816">
        <v>3</v>
      </c>
      <c r="O6816">
        <v>161</v>
      </c>
      <c r="P6816">
        <v>0.66</v>
      </c>
      <c r="Q6816">
        <v>24480</v>
      </c>
      <c r="R6816">
        <v>0</v>
      </c>
      <c r="S6816">
        <v>0</v>
      </c>
      <c r="T6816">
        <v>0</v>
      </c>
      <c r="U6816">
        <v>3</v>
      </c>
      <c r="V6816">
        <v>161</v>
      </c>
      <c r="W6816">
        <v>0.66</v>
      </c>
      <c r="X6816">
        <v>0</v>
      </c>
      <c r="Y6816">
        <v>0</v>
      </c>
      <c r="Z6816">
        <v>0</v>
      </c>
      <c r="AA6816">
        <v>0</v>
      </c>
      <c r="AB6816">
        <v>0</v>
      </c>
      <c r="AC6816">
        <v>0</v>
      </c>
      <c r="AD6816">
        <v>0</v>
      </c>
      <c r="AE6816">
        <v>0</v>
      </c>
      <c r="AF6816">
        <v>0</v>
      </c>
      <c r="AG6816" t="s">
        <v>25549</v>
      </c>
      <c r="AH6816" s="21" t="str">
        <f t="shared" si="212"/>
        <v>YK20</v>
      </c>
      <c r="AI6816" s="21">
        <v>345.36</v>
      </c>
      <c r="AJ6816" s="21">
        <f t="shared" si="213"/>
        <v>99.342320261437905</v>
      </c>
      <c r="AK6816" s="21" t="s">
        <v>2060</v>
      </c>
      <c r="AL6816" t="s">
        <v>2515</v>
      </c>
      <c r="AM6816" s="26" t="s">
        <v>38</v>
      </c>
      <c r="AN6816" t="s">
        <v>2033</v>
      </c>
    </row>
    <row r="6817" spans="1:40" ht="15" hidden="1" thickTop="1" x14ac:dyDescent="0.35">
      <c r="A6817" t="s">
        <v>25578</v>
      </c>
      <c r="B6817" t="s">
        <v>25551</v>
      </c>
      <c r="C6817" t="s">
        <v>2875</v>
      </c>
      <c r="D6817" t="s">
        <v>25552</v>
      </c>
      <c r="E6817" t="s">
        <v>2575</v>
      </c>
      <c r="F6817">
        <v>1</v>
      </c>
      <c r="G6817" t="s">
        <v>2576</v>
      </c>
      <c r="H6817" t="s">
        <v>2577</v>
      </c>
      <c r="I6817" t="s">
        <v>2076</v>
      </c>
      <c r="J6817" t="s">
        <v>2858</v>
      </c>
      <c r="K6817" t="s">
        <v>2742</v>
      </c>
      <c r="L6817" t="s">
        <v>2058</v>
      </c>
      <c r="M6817" t="s">
        <v>2170</v>
      </c>
      <c r="N6817">
        <v>2</v>
      </c>
      <c r="O6817">
        <v>58</v>
      </c>
      <c r="P6817">
        <v>0.38</v>
      </c>
      <c r="Q6817">
        <v>15300</v>
      </c>
      <c r="R6817">
        <v>1</v>
      </c>
      <c r="S6817">
        <v>30</v>
      </c>
      <c r="T6817">
        <v>0.2</v>
      </c>
      <c r="U6817">
        <v>1</v>
      </c>
      <c r="V6817">
        <v>28</v>
      </c>
      <c r="W6817">
        <v>0.18</v>
      </c>
      <c r="X6817">
        <v>0</v>
      </c>
      <c r="Y6817">
        <v>0</v>
      </c>
      <c r="Z6817">
        <v>0</v>
      </c>
      <c r="AA6817">
        <v>0</v>
      </c>
      <c r="AB6817">
        <v>0</v>
      </c>
      <c r="AC6817">
        <v>0</v>
      </c>
      <c r="AD6817">
        <v>0</v>
      </c>
      <c r="AE6817">
        <v>0</v>
      </c>
      <c r="AF6817">
        <v>0</v>
      </c>
      <c r="AG6817" t="s">
        <v>25553</v>
      </c>
      <c r="AH6817" s="21" t="str">
        <f t="shared" si="212"/>
        <v>YK20</v>
      </c>
      <c r="AI6817" s="21">
        <v>216</v>
      </c>
      <c r="AJ6817" s="21">
        <f t="shared" si="213"/>
        <v>99.620915032679733</v>
      </c>
      <c r="AK6817" s="21" t="s">
        <v>2060</v>
      </c>
      <c r="AL6817" t="s">
        <v>2551</v>
      </c>
      <c r="AM6817" s="26" t="s">
        <v>38</v>
      </c>
      <c r="AN6817" t="s">
        <v>2031</v>
      </c>
    </row>
    <row r="6818" spans="1:40" ht="15" hidden="1" thickTop="1" x14ac:dyDescent="0.35">
      <c r="A6818" t="s">
        <v>25581</v>
      </c>
      <c r="B6818" t="s">
        <v>25555</v>
      </c>
      <c r="C6818" t="s">
        <v>4656</v>
      </c>
      <c r="D6818" t="s">
        <v>25556</v>
      </c>
      <c r="E6818" t="s">
        <v>2575</v>
      </c>
      <c r="F6818">
        <v>1</v>
      </c>
      <c r="G6818" t="s">
        <v>2576</v>
      </c>
      <c r="H6818" t="s">
        <v>2577</v>
      </c>
      <c r="I6818" t="s">
        <v>2076</v>
      </c>
      <c r="J6818" t="s">
        <v>2858</v>
      </c>
      <c r="K6818" t="s">
        <v>2742</v>
      </c>
      <c r="L6818" t="s">
        <v>2058</v>
      </c>
      <c r="M6818" t="s">
        <v>2170</v>
      </c>
      <c r="N6818">
        <v>1</v>
      </c>
      <c r="O6818">
        <v>18</v>
      </c>
      <c r="P6818">
        <v>0.12</v>
      </c>
      <c r="Q6818">
        <v>15300</v>
      </c>
      <c r="R6818">
        <v>0</v>
      </c>
      <c r="S6818">
        <v>0</v>
      </c>
      <c r="T6818">
        <v>0</v>
      </c>
      <c r="U6818">
        <v>1</v>
      </c>
      <c r="V6818">
        <v>18</v>
      </c>
      <c r="W6818">
        <v>0.12</v>
      </c>
      <c r="X6818">
        <v>0</v>
      </c>
      <c r="Y6818">
        <v>0</v>
      </c>
      <c r="Z6818">
        <v>0</v>
      </c>
      <c r="AA6818">
        <v>0</v>
      </c>
      <c r="AB6818">
        <v>0</v>
      </c>
      <c r="AC6818">
        <v>0</v>
      </c>
      <c r="AD6818">
        <v>0</v>
      </c>
      <c r="AE6818">
        <v>0</v>
      </c>
      <c r="AF6818">
        <v>0</v>
      </c>
      <c r="AG6818" t="s">
        <v>25557</v>
      </c>
      <c r="AH6818" s="21" t="str">
        <f t="shared" si="212"/>
        <v>YK20</v>
      </c>
      <c r="AI6818" s="21">
        <v>216</v>
      </c>
      <c r="AJ6818" s="21">
        <f t="shared" si="213"/>
        <v>99.882352941176464</v>
      </c>
      <c r="AK6818" s="21" t="s">
        <v>2060</v>
      </c>
      <c r="AL6818" t="s">
        <v>2551</v>
      </c>
      <c r="AM6818" s="26" t="s">
        <v>38</v>
      </c>
      <c r="AN6818" t="s">
        <v>2030</v>
      </c>
    </row>
    <row r="6819" spans="1:40" ht="15" hidden="1" thickTop="1" x14ac:dyDescent="0.35">
      <c r="A6819" t="s">
        <v>25585</v>
      </c>
      <c r="B6819" t="s">
        <v>25559</v>
      </c>
      <c r="C6819" t="s">
        <v>2855</v>
      </c>
      <c r="D6819" t="s">
        <v>25560</v>
      </c>
      <c r="E6819" t="s">
        <v>2575</v>
      </c>
      <c r="F6819">
        <v>1</v>
      </c>
      <c r="G6819" t="s">
        <v>2576</v>
      </c>
      <c r="H6819" t="s">
        <v>2577</v>
      </c>
      <c r="I6819" t="s">
        <v>2076</v>
      </c>
      <c r="J6819" t="s">
        <v>2858</v>
      </c>
      <c r="K6819" t="s">
        <v>2742</v>
      </c>
      <c r="L6819" t="s">
        <v>2058</v>
      </c>
      <c r="M6819" t="s">
        <v>2170</v>
      </c>
      <c r="N6819">
        <v>5</v>
      </c>
      <c r="O6819">
        <v>70</v>
      </c>
      <c r="P6819">
        <v>0.46</v>
      </c>
      <c r="Q6819">
        <v>15300</v>
      </c>
      <c r="R6819">
        <v>3</v>
      </c>
      <c r="S6819">
        <v>33</v>
      </c>
      <c r="T6819">
        <v>0.22</v>
      </c>
      <c r="U6819">
        <v>2</v>
      </c>
      <c r="V6819">
        <v>37</v>
      </c>
      <c r="W6819">
        <v>0.24</v>
      </c>
      <c r="X6819">
        <v>0</v>
      </c>
      <c r="Y6819">
        <v>0</v>
      </c>
      <c r="Z6819">
        <v>0</v>
      </c>
      <c r="AA6819">
        <v>0</v>
      </c>
      <c r="AB6819">
        <v>0</v>
      </c>
      <c r="AC6819">
        <v>0</v>
      </c>
      <c r="AD6819">
        <v>0</v>
      </c>
      <c r="AE6819">
        <v>0</v>
      </c>
      <c r="AF6819">
        <v>0</v>
      </c>
      <c r="AG6819" t="s">
        <v>25561</v>
      </c>
      <c r="AH6819" s="21" t="str">
        <f t="shared" si="212"/>
        <v>YK20</v>
      </c>
      <c r="AI6819" s="21">
        <v>216</v>
      </c>
      <c r="AJ6819" s="21">
        <f t="shared" si="213"/>
        <v>99.542483660130713</v>
      </c>
      <c r="AK6819" s="21" t="s">
        <v>2060</v>
      </c>
      <c r="AL6819" t="s">
        <v>2551</v>
      </c>
      <c r="AM6819" s="26" t="s">
        <v>38</v>
      </c>
      <c r="AN6819" t="s">
        <v>2030</v>
      </c>
    </row>
    <row r="6820" spans="1:40" ht="15" hidden="1" thickTop="1" x14ac:dyDescent="0.35">
      <c r="A6820" t="s">
        <v>25589</v>
      </c>
      <c r="B6820" t="s">
        <v>25563</v>
      </c>
      <c r="C6820" t="s">
        <v>8244</v>
      </c>
      <c r="D6820" t="s">
        <v>25564</v>
      </c>
      <c r="E6820" t="s">
        <v>2575</v>
      </c>
      <c r="F6820">
        <v>1</v>
      </c>
      <c r="G6820" t="s">
        <v>2576</v>
      </c>
      <c r="H6820" t="s">
        <v>2577</v>
      </c>
      <c r="I6820" t="s">
        <v>2076</v>
      </c>
      <c r="J6820" t="s">
        <v>2858</v>
      </c>
      <c r="K6820" t="s">
        <v>2742</v>
      </c>
      <c r="L6820" t="s">
        <v>2058</v>
      </c>
      <c r="M6820" t="s">
        <v>2170</v>
      </c>
      <c r="N6820">
        <v>3</v>
      </c>
      <c r="O6820">
        <v>49</v>
      </c>
      <c r="P6820">
        <v>0.32</v>
      </c>
      <c r="Q6820">
        <v>15300</v>
      </c>
      <c r="R6820">
        <v>2</v>
      </c>
      <c r="S6820">
        <v>13</v>
      </c>
      <c r="T6820">
        <v>0.08</v>
      </c>
      <c r="U6820">
        <v>1</v>
      </c>
      <c r="V6820">
        <v>36</v>
      </c>
      <c r="W6820">
        <v>0.24</v>
      </c>
      <c r="X6820">
        <v>0</v>
      </c>
      <c r="Y6820">
        <v>0</v>
      </c>
      <c r="Z6820">
        <v>0</v>
      </c>
      <c r="AA6820">
        <v>0</v>
      </c>
      <c r="AB6820">
        <v>0</v>
      </c>
      <c r="AC6820">
        <v>0</v>
      </c>
      <c r="AD6820">
        <v>0</v>
      </c>
      <c r="AE6820">
        <v>0</v>
      </c>
      <c r="AF6820">
        <v>0</v>
      </c>
      <c r="AG6820" t="s">
        <v>25565</v>
      </c>
      <c r="AH6820" s="21" t="str">
        <f t="shared" si="212"/>
        <v>YK20</v>
      </c>
      <c r="AI6820" s="21">
        <v>216</v>
      </c>
      <c r="AJ6820" s="21">
        <f t="shared" si="213"/>
        <v>99.679738562091501</v>
      </c>
      <c r="AK6820" s="21" t="s">
        <v>2060</v>
      </c>
      <c r="AL6820" t="s">
        <v>2551</v>
      </c>
      <c r="AM6820" s="26" t="s">
        <v>38</v>
      </c>
      <c r="AN6820" t="s">
        <v>2032</v>
      </c>
    </row>
    <row r="6821" spans="1:40" ht="15" hidden="1" thickTop="1" x14ac:dyDescent="0.35">
      <c r="A6821" t="s">
        <v>25593</v>
      </c>
      <c r="B6821" t="s">
        <v>25567</v>
      </c>
      <c r="C6821" t="s">
        <v>4195</v>
      </c>
      <c r="D6821" t="s">
        <v>25568</v>
      </c>
      <c r="E6821" t="s">
        <v>2575</v>
      </c>
      <c r="F6821">
        <v>1</v>
      </c>
      <c r="G6821" t="s">
        <v>2576</v>
      </c>
      <c r="H6821" t="s">
        <v>2577</v>
      </c>
      <c r="I6821" t="s">
        <v>2076</v>
      </c>
      <c r="J6821" t="s">
        <v>2858</v>
      </c>
      <c r="K6821" t="s">
        <v>2742</v>
      </c>
      <c r="L6821" t="s">
        <v>2058</v>
      </c>
      <c r="M6821" t="s">
        <v>2170</v>
      </c>
      <c r="N6821">
        <v>2</v>
      </c>
      <c r="O6821">
        <v>39</v>
      </c>
      <c r="P6821">
        <v>0.25</v>
      </c>
      <c r="Q6821">
        <v>15300</v>
      </c>
      <c r="R6821">
        <v>0</v>
      </c>
      <c r="S6821">
        <v>0</v>
      </c>
      <c r="T6821">
        <v>0</v>
      </c>
      <c r="U6821">
        <v>2</v>
      </c>
      <c r="V6821">
        <v>39</v>
      </c>
      <c r="W6821">
        <v>0.25</v>
      </c>
      <c r="X6821">
        <v>0</v>
      </c>
      <c r="Y6821">
        <v>0</v>
      </c>
      <c r="Z6821">
        <v>0</v>
      </c>
      <c r="AA6821">
        <v>0</v>
      </c>
      <c r="AB6821">
        <v>0</v>
      </c>
      <c r="AC6821">
        <v>0</v>
      </c>
      <c r="AD6821">
        <v>0</v>
      </c>
      <c r="AE6821">
        <v>0</v>
      </c>
      <c r="AF6821">
        <v>0</v>
      </c>
      <c r="AG6821" t="s">
        <v>25569</v>
      </c>
      <c r="AH6821" s="21" t="str">
        <f t="shared" si="212"/>
        <v>YK20</v>
      </c>
      <c r="AI6821" s="21">
        <v>216</v>
      </c>
      <c r="AJ6821" s="21">
        <f t="shared" si="213"/>
        <v>99.745098039215691</v>
      </c>
      <c r="AK6821" s="21" t="s">
        <v>2060</v>
      </c>
      <c r="AL6821" t="s">
        <v>2551</v>
      </c>
      <c r="AM6821" s="26" t="s">
        <v>38</v>
      </c>
      <c r="AN6821" t="s">
        <v>2030</v>
      </c>
    </row>
    <row r="6822" spans="1:40" ht="15" hidden="1" thickTop="1" x14ac:dyDescent="0.35">
      <c r="A6822" t="s">
        <v>25597</v>
      </c>
      <c r="B6822" t="s">
        <v>25571</v>
      </c>
      <c r="C6822" t="s">
        <v>5447</v>
      </c>
      <c r="D6822" t="s">
        <v>25572</v>
      </c>
      <c r="E6822" t="s">
        <v>2851</v>
      </c>
      <c r="F6822">
        <v>1</v>
      </c>
      <c r="G6822" t="s">
        <v>2593</v>
      </c>
      <c r="H6822" t="s">
        <v>2056</v>
      </c>
      <c r="I6822" t="s">
        <v>2076</v>
      </c>
      <c r="J6822" t="s">
        <v>2594</v>
      </c>
      <c r="K6822" t="s">
        <v>65</v>
      </c>
      <c r="L6822" t="s">
        <v>2058</v>
      </c>
      <c r="M6822" t="s">
        <v>2170</v>
      </c>
      <c r="N6822">
        <v>4</v>
      </c>
      <c r="O6822">
        <v>86</v>
      </c>
      <c r="P6822">
        <v>0.56000000000000005</v>
      </c>
      <c r="Q6822">
        <v>15300</v>
      </c>
      <c r="R6822">
        <v>1</v>
      </c>
      <c r="S6822">
        <v>21</v>
      </c>
      <c r="T6822">
        <v>0.14000000000000001</v>
      </c>
      <c r="U6822">
        <v>2</v>
      </c>
      <c r="V6822">
        <v>44</v>
      </c>
      <c r="W6822">
        <v>0.28999999999999998</v>
      </c>
      <c r="X6822">
        <v>1</v>
      </c>
      <c r="Y6822">
        <v>21</v>
      </c>
      <c r="Z6822">
        <v>0.14000000000000001</v>
      </c>
      <c r="AA6822">
        <v>0</v>
      </c>
      <c r="AB6822">
        <v>0</v>
      </c>
      <c r="AC6822">
        <v>0</v>
      </c>
      <c r="AD6822">
        <v>0</v>
      </c>
      <c r="AE6822">
        <v>0</v>
      </c>
      <c r="AF6822">
        <v>0</v>
      </c>
      <c r="AG6822" t="s">
        <v>25573</v>
      </c>
      <c r="AH6822" s="21" t="str">
        <f t="shared" si="212"/>
        <v>YM68</v>
      </c>
      <c r="AI6822" s="21">
        <v>216</v>
      </c>
      <c r="AJ6822" s="21">
        <f t="shared" si="213"/>
        <v>99.437908496732021</v>
      </c>
      <c r="AK6822" s="21" t="s">
        <v>2060</v>
      </c>
      <c r="AL6822" t="s">
        <v>2527</v>
      </c>
      <c r="AM6822" s="26" t="s">
        <v>38</v>
      </c>
      <c r="AN6822" t="s">
        <v>2030</v>
      </c>
    </row>
    <row r="6823" spans="1:40" ht="15" hidden="1" thickTop="1" x14ac:dyDescent="0.35">
      <c r="A6823" t="s">
        <v>25600</v>
      </c>
      <c r="B6823" t="s">
        <v>25575</v>
      </c>
      <c r="C6823" t="s">
        <v>2936</v>
      </c>
      <c r="D6823" t="s">
        <v>25576</v>
      </c>
      <c r="E6823" t="s">
        <v>7075</v>
      </c>
      <c r="F6823">
        <v>1</v>
      </c>
      <c r="G6823" t="s">
        <v>2593</v>
      </c>
      <c r="H6823" t="s">
        <v>2056</v>
      </c>
      <c r="I6823" t="s">
        <v>2076</v>
      </c>
      <c r="J6823" t="s">
        <v>2594</v>
      </c>
      <c r="K6823" t="s">
        <v>65</v>
      </c>
      <c r="L6823" t="s">
        <v>2058</v>
      </c>
      <c r="M6823" t="s">
        <v>2310</v>
      </c>
      <c r="N6823">
        <v>5</v>
      </c>
      <c r="O6823">
        <v>342</v>
      </c>
      <c r="P6823">
        <v>2.1</v>
      </c>
      <c r="Q6823">
        <v>16320</v>
      </c>
      <c r="R6823">
        <v>1</v>
      </c>
      <c r="S6823">
        <v>43</v>
      </c>
      <c r="T6823">
        <v>0.26</v>
      </c>
      <c r="U6823">
        <v>4</v>
      </c>
      <c r="V6823">
        <v>299</v>
      </c>
      <c r="W6823">
        <v>1.83</v>
      </c>
      <c r="X6823">
        <v>0</v>
      </c>
      <c r="Y6823">
        <v>0</v>
      </c>
      <c r="Z6823">
        <v>0</v>
      </c>
      <c r="AA6823">
        <v>0</v>
      </c>
      <c r="AB6823">
        <v>0</v>
      </c>
      <c r="AC6823">
        <v>0</v>
      </c>
      <c r="AD6823">
        <v>0</v>
      </c>
      <c r="AE6823">
        <v>0</v>
      </c>
      <c r="AF6823">
        <v>0</v>
      </c>
      <c r="AG6823" t="s">
        <v>25577</v>
      </c>
      <c r="AH6823" s="21" t="str">
        <f t="shared" si="212"/>
        <v>YM68</v>
      </c>
      <c r="AI6823" s="21">
        <v>230.39999999999998</v>
      </c>
      <c r="AJ6823" s="21">
        <f t="shared" si="213"/>
        <v>97.904411764705884</v>
      </c>
      <c r="AK6823" s="21" t="s">
        <v>2063</v>
      </c>
      <c r="AL6823" t="s">
        <v>2527</v>
      </c>
      <c r="AM6823" s="26" t="s">
        <v>38</v>
      </c>
      <c r="AN6823" t="s">
        <v>2030</v>
      </c>
    </row>
    <row r="6824" spans="1:40" ht="15" hidden="1" thickTop="1" x14ac:dyDescent="0.35">
      <c r="A6824" t="s">
        <v>25604</v>
      </c>
      <c r="B6824" t="s">
        <v>25579</v>
      </c>
      <c r="C6824" t="s">
        <v>2897</v>
      </c>
      <c r="D6824" t="s">
        <v>12021</v>
      </c>
      <c r="E6824" t="s">
        <v>2938</v>
      </c>
      <c r="F6824">
        <v>1</v>
      </c>
      <c r="G6824" t="s">
        <v>2593</v>
      </c>
      <c r="H6824" t="s">
        <v>2056</v>
      </c>
      <c r="I6824" t="s">
        <v>2076</v>
      </c>
      <c r="J6824" t="s">
        <v>2594</v>
      </c>
      <c r="K6824" t="s">
        <v>65</v>
      </c>
      <c r="L6824" t="s">
        <v>2058</v>
      </c>
      <c r="M6824" t="s">
        <v>2170</v>
      </c>
      <c r="N6824">
        <v>3</v>
      </c>
      <c r="O6824">
        <v>118</v>
      </c>
      <c r="P6824">
        <v>0.77</v>
      </c>
      <c r="Q6824">
        <v>15300</v>
      </c>
      <c r="R6824">
        <v>0</v>
      </c>
      <c r="S6824">
        <v>0</v>
      </c>
      <c r="T6824">
        <v>0</v>
      </c>
      <c r="U6824">
        <v>2</v>
      </c>
      <c r="V6824">
        <v>31</v>
      </c>
      <c r="W6824">
        <v>0.2</v>
      </c>
      <c r="X6824">
        <v>1</v>
      </c>
      <c r="Y6824">
        <v>87</v>
      </c>
      <c r="Z6824">
        <v>0.56999999999999995</v>
      </c>
      <c r="AA6824">
        <v>0</v>
      </c>
      <c r="AB6824">
        <v>0</v>
      </c>
      <c r="AC6824">
        <v>0</v>
      </c>
      <c r="AD6824">
        <v>0</v>
      </c>
      <c r="AE6824">
        <v>0</v>
      </c>
      <c r="AF6824">
        <v>0</v>
      </c>
      <c r="AG6824" t="s">
        <v>25580</v>
      </c>
      <c r="AH6824" s="21" t="str">
        <f t="shared" si="212"/>
        <v>YM68</v>
      </c>
      <c r="AI6824" s="21">
        <v>216</v>
      </c>
      <c r="AJ6824" s="21">
        <f t="shared" si="213"/>
        <v>99.228758169934636</v>
      </c>
      <c r="AK6824" s="21" t="s">
        <v>2060</v>
      </c>
      <c r="AL6824" t="s">
        <v>2527</v>
      </c>
      <c r="AM6824" s="26" t="s">
        <v>38</v>
      </c>
      <c r="AN6824" t="s">
        <v>2032</v>
      </c>
    </row>
    <row r="6825" spans="1:40" ht="15" hidden="1" thickTop="1" x14ac:dyDescent="0.35">
      <c r="A6825" t="s">
        <v>25608</v>
      </c>
      <c r="B6825" t="s">
        <v>25582</v>
      </c>
      <c r="C6825" t="s">
        <v>6457</v>
      </c>
      <c r="D6825" t="s">
        <v>25583</v>
      </c>
      <c r="E6825" t="s">
        <v>2705</v>
      </c>
      <c r="F6825">
        <v>1</v>
      </c>
      <c r="G6825" t="s">
        <v>2593</v>
      </c>
      <c r="H6825" t="s">
        <v>2056</v>
      </c>
      <c r="I6825" t="s">
        <v>2076</v>
      </c>
      <c r="J6825" t="s">
        <v>2594</v>
      </c>
      <c r="K6825" t="s">
        <v>65</v>
      </c>
      <c r="L6825" t="s">
        <v>2058</v>
      </c>
      <c r="M6825" t="s">
        <v>2170</v>
      </c>
      <c r="N6825">
        <v>1</v>
      </c>
      <c r="O6825">
        <v>26</v>
      </c>
      <c r="P6825">
        <v>0.17</v>
      </c>
      <c r="Q6825">
        <v>15300</v>
      </c>
      <c r="R6825">
        <v>0</v>
      </c>
      <c r="S6825">
        <v>0</v>
      </c>
      <c r="T6825">
        <v>0</v>
      </c>
      <c r="U6825">
        <v>1</v>
      </c>
      <c r="V6825">
        <v>26</v>
      </c>
      <c r="W6825">
        <v>0.17</v>
      </c>
      <c r="X6825">
        <v>0</v>
      </c>
      <c r="Y6825">
        <v>0</v>
      </c>
      <c r="Z6825">
        <v>0</v>
      </c>
      <c r="AA6825">
        <v>0</v>
      </c>
      <c r="AB6825">
        <v>0</v>
      </c>
      <c r="AC6825">
        <v>0</v>
      </c>
      <c r="AD6825">
        <v>0</v>
      </c>
      <c r="AE6825">
        <v>0</v>
      </c>
      <c r="AF6825">
        <v>0</v>
      </c>
      <c r="AG6825" t="s">
        <v>25584</v>
      </c>
      <c r="AH6825" s="21" t="str">
        <f t="shared" si="212"/>
        <v>YM68</v>
      </c>
      <c r="AI6825" s="21">
        <v>216</v>
      </c>
      <c r="AJ6825" s="21">
        <f t="shared" si="213"/>
        <v>99.830065359477118</v>
      </c>
      <c r="AK6825" s="21" t="s">
        <v>2060</v>
      </c>
      <c r="AL6825" t="s">
        <v>2527</v>
      </c>
      <c r="AM6825" s="26" t="s">
        <v>38</v>
      </c>
      <c r="AN6825" t="s">
        <v>2030</v>
      </c>
    </row>
    <row r="6826" spans="1:40" ht="15" hidden="1" thickTop="1" x14ac:dyDescent="0.35">
      <c r="A6826" t="s">
        <v>25612</v>
      </c>
      <c r="B6826" t="s">
        <v>25586</v>
      </c>
      <c r="C6826" t="s">
        <v>6457</v>
      </c>
      <c r="D6826" t="s">
        <v>25587</v>
      </c>
      <c r="E6826" t="s">
        <v>2705</v>
      </c>
      <c r="F6826">
        <v>1</v>
      </c>
      <c r="G6826" t="s">
        <v>2593</v>
      </c>
      <c r="H6826" t="s">
        <v>2056</v>
      </c>
      <c r="I6826" t="s">
        <v>2076</v>
      </c>
      <c r="J6826" t="s">
        <v>2594</v>
      </c>
      <c r="K6826" t="s">
        <v>65</v>
      </c>
      <c r="L6826" t="s">
        <v>2058</v>
      </c>
      <c r="M6826" t="s">
        <v>2059</v>
      </c>
      <c r="N6826">
        <v>4</v>
      </c>
      <c r="O6826">
        <v>208</v>
      </c>
      <c r="P6826">
        <v>0.85</v>
      </c>
      <c r="Q6826">
        <v>24480</v>
      </c>
      <c r="R6826">
        <v>3</v>
      </c>
      <c r="S6826">
        <v>152</v>
      </c>
      <c r="T6826">
        <v>0.62</v>
      </c>
      <c r="U6826">
        <v>1</v>
      </c>
      <c r="V6826">
        <v>56</v>
      </c>
      <c r="W6826">
        <v>0.23</v>
      </c>
      <c r="X6826">
        <v>0</v>
      </c>
      <c r="Y6826">
        <v>0</v>
      </c>
      <c r="Z6826">
        <v>0</v>
      </c>
      <c r="AA6826">
        <v>0</v>
      </c>
      <c r="AB6826">
        <v>0</v>
      </c>
      <c r="AC6826">
        <v>0</v>
      </c>
      <c r="AD6826">
        <v>0</v>
      </c>
      <c r="AE6826">
        <v>0</v>
      </c>
      <c r="AF6826">
        <v>0</v>
      </c>
      <c r="AG6826" t="s">
        <v>25588</v>
      </c>
      <c r="AH6826" s="21" t="str">
        <f t="shared" si="212"/>
        <v>YM68</v>
      </c>
      <c r="AI6826" s="21">
        <v>345.36</v>
      </c>
      <c r="AJ6826" s="21">
        <f t="shared" si="213"/>
        <v>99.150326797385617</v>
      </c>
      <c r="AK6826" s="21" t="s">
        <v>2063</v>
      </c>
      <c r="AL6826" t="s">
        <v>2527</v>
      </c>
      <c r="AM6826" s="26" t="s">
        <v>38</v>
      </c>
      <c r="AN6826" t="s">
        <v>2032</v>
      </c>
    </row>
    <row r="6827" spans="1:40" ht="15" hidden="1" thickTop="1" x14ac:dyDescent="0.35">
      <c r="A6827" t="s">
        <v>25616</v>
      </c>
      <c r="B6827" t="s">
        <v>25590</v>
      </c>
      <c r="C6827" t="s">
        <v>2966</v>
      </c>
      <c r="D6827" t="s">
        <v>25591</v>
      </c>
      <c r="E6827" t="s">
        <v>2705</v>
      </c>
      <c r="F6827">
        <v>1</v>
      </c>
      <c r="G6827" t="s">
        <v>2593</v>
      </c>
      <c r="H6827" t="s">
        <v>2056</v>
      </c>
      <c r="I6827" t="s">
        <v>2076</v>
      </c>
      <c r="J6827" t="s">
        <v>2594</v>
      </c>
      <c r="K6827" t="s">
        <v>65</v>
      </c>
      <c r="L6827" t="s">
        <v>2058</v>
      </c>
      <c r="M6827" t="s">
        <v>2059</v>
      </c>
      <c r="N6827">
        <v>2</v>
      </c>
      <c r="O6827">
        <v>45</v>
      </c>
      <c r="P6827">
        <v>0.18</v>
      </c>
      <c r="Q6827">
        <v>24480</v>
      </c>
      <c r="R6827">
        <v>1</v>
      </c>
      <c r="S6827">
        <v>24</v>
      </c>
      <c r="T6827">
        <v>0.1</v>
      </c>
      <c r="U6827">
        <v>1</v>
      </c>
      <c r="V6827">
        <v>21</v>
      </c>
      <c r="W6827">
        <v>0.09</v>
      </c>
      <c r="X6827">
        <v>0</v>
      </c>
      <c r="Y6827">
        <v>0</v>
      </c>
      <c r="Z6827">
        <v>0</v>
      </c>
      <c r="AA6827">
        <v>0</v>
      </c>
      <c r="AB6827">
        <v>0</v>
      </c>
      <c r="AC6827">
        <v>0</v>
      </c>
      <c r="AD6827">
        <v>0</v>
      </c>
      <c r="AE6827">
        <v>0</v>
      </c>
      <c r="AF6827">
        <v>0</v>
      </c>
      <c r="AG6827" t="s">
        <v>25592</v>
      </c>
      <c r="AH6827" s="21" t="str">
        <f t="shared" si="212"/>
        <v>YM68</v>
      </c>
      <c r="AI6827" s="21">
        <v>345.36</v>
      </c>
      <c r="AJ6827" s="21">
        <f t="shared" si="213"/>
        <v>99.816176470588232</v>
      </c>
      <c r="AK6827" s="21" t="s">
        <v>2060</v>
      </c>
      <c r="AL6827" t="s">
        <v>2527</v>
      </c>
      <c r="AM6827" s="26" t="s">
        <v>38</v>
      </c>
      <c r="AN6827" t="s">
        <v>2030</v>
      </c>
    </row>
    <row r="6828" spans="1:40" ht="15" hidden="1" thickTop="1" x14ac:dyDescent="0.35">
      <c r="A6828" t="s">
        <v>25620</v>
      </c>
      <c r="B6828" t="s">
        <v>25594</v>
      </c>
      <c r="C6828" t="s">
        <v>5223</v>
      </c>
      <c r="D6828" t="s">
        <v>25595</v>
      </c>
      <c r="E6828" t="s">
        <v>2705</v>
      </c>
      <c r="F6828">
        <v>1</v>
      </c>
      <c r="G6828" t="s">
        <v>2593</v>
      </c>
      <c r="H6828" t="s">
        <v>2056</v>
      </c>
      <c r="I6828" t="s">
        <v>2076</v>
      </c>
      <c r="J6828" t="s">
        <v>2594</v>
      </c>
      <c r="K6828" t="s">
        <v>65</v>
      </c>
      <c r="L6828" t="s">
        <v>2058</v>
      </c>
      <c r="M6828" t="s">
        <v>2207</v>
      </c>
      <c r="N6828">
        <v>0</v>
      </c>
      <c r="O6828">
        <v>0</v>
      </c>
      <c r="P6828">
        <v>0</v>
      </c>
      <c r="Q6828">
        <v>13260</v>
      </c>
      <c r="R6828">
        <v>0</v>
      </c>
      <c r="S6828">
        <v>0</v>
      </c>
      <c r="T6828">
        <v>0</v>
      </c>
      <c r="U6828">
        <v>0</v>
      </c>
      <c r="V6828">
        <v>0</v>
      </c>
      <c r="W6828">
        <v>0</v>
      </c>
      <c r="X6828">
        <v>0</v>
      </c>
      <c r="Y6828">
        <v>0</v>
      </c>
      <c r="Z6828">
        <v>0</v>
      </c>
      <c r="AA6828">
        <v>0</v>
      </c>
      <c r="AB6828">
        <v>0</v>
      </c>
      <c r="AC6828">
        <v>0</v>
      </c>
      <c r="AD6828">
        <v>0</v>
      </c>
      <c r="AE6828">
        <v>0</v>
      </c>
      <c r="AF6828">
        <v>0</v>
      </c>
      <c r="AG6828" t="s">
        <v>25596</v>
      </c>
      <c r="AH6828" s="21" t="str">
        <f t="shared" si="212"/>
        <v>YM68</v>
      </c>
      <c r="AI6828" s="21">
        <v>187.20000000000002</v>
      </c>
      <c r="AJ6828" s="21">
        <f t="shared" si="213"/>
        <v>100</v>
      </c>
      <c r="AK6828" s="21" t="s">
        <v>2060</v>
      </c>
      <c r="AL6828" t="s">
        <v>2527</v>
      </c>
      <c r="AM6828" s="26" t="s">
        <v>38</v>
      </c>
      <c r="AN6828" t="s">
        <v>2029</v>
      </c>
    </row>
    <row r="6829" spans="1:40" ht="15" hidden="1" thickTop="1" x14ac:dyDescent="0.35">
      <c r="A6829" t="s">
        <v>25624</v>
      </c>
      <c r="B6829" t="s">
        <v>25598</v>
      </c>
      <c r="C6829" t="s">
        <v>5223</v>
      </c>
      <c r="D6829" t="s">
        <v>25595</v>
      </c>
      <c r="E6829" t="s">
        <v>2705</v>
      </c>
      <c r="F6829">
        <v>1</v>
      </c>
      <c r="G6829" t="s">
        <v>2593</v>
      </c>
      <c r="H6829" t="s">
        <v>2056</v>
      </c>
      <c r="I6829" t="s">
        <v>2076</v>
      </c>
      <c r="J6829" t="s">
        <v>2594</v>
      </c>
      <c r="K6829" t="s">
        <v>65</v>
      </c>
      <c r="L6829" t="s">
        <v>2058</v>
      </c>
      <c r="M6829" t="s">
        <v>2207</v>
      </c>
      <c r="N6829">
        <v>1</v>
      </c>
      <c r="O6829">
        <v>24</v>
      </c>
      <c r="P6829">
        <v>0.18</v>
      </c>
      <c r="Q6829">
        <v>13260</v>
      </c>
      <c r="R6829">
        <v>0</v>
      </c>
      <c r="S6829">
        <v>0</v>
      </c>
      <c r="T6829">
        <v>0</v>
      </c>
      <c r="U6829">
        <v>1</v>
      </c>
      <c r="V6829">
        <v>24</v>
      </c>
      <c r="W6829">
        <v>0.18</v>
      </c>
      <c r="X6829">
        <v>0</v>
      </c>
      <c r="Y6829">
        <v>0</v>
      </c>
      <c r="Z6829">
        <v>0</v>
      </c>
      <c r="AA6829">
        <v>0</v>
      </c>
      <c r="AB6829">
        <v>0</v>
      </c>
      <c r="AC6829">
        <v>0</v>
      </c>
      <c r="AD6829">
        <v>0</v>
      </c>
      <c r="AE6829">
        <v>0</v>
      </c>
      <c r="AF6829">
        <v>0</v>
      </c>
      <c r="AG6829" t="s">
        <v>25599</v>
      </c>
      <c r="AH6829" s="21" t="str">
        <f t="shared" si="212"/>
        <v>YM68</v>
      </c>
      <c r="AI6829" s="21">
        <v>187.20000000000002</v>
      </c>
      <c r="AJ6829" s="21">
        <f t="shared" si="213"/>
        <v>99.819004524886878</v>
      </c>
      <c r="AK6829" s="21" t="s">
        <v>2060</v>
      </c>
      <c r="AL6829" t="s">
        <v>2527</v>
      </c>
      <c r="AM6829" s="26" t="s">
        <v>38</v>
      </c>
      <c r="AN6829" t="s">
        <v>2029</v>
      </c>
    </row>
    <row r="6830" spans="1:40" ht="15" hidden="1" thickTop="1" x14ac:dyDescent="0.35">
      <c r="A6830" t="s">
        <v>25628</v>
      </c>
      <c r="B6830" t="s">
        <v>25601</v>
      </c>
      <c r="C6830" t="s">
        <v>5223</v>
      </c>
      <c r="D6830" t="s">
        <v>25602</v>
      </c>
      <c r="E6830" t="s">
        <v>2705</v>
      </c>
      <c r="F6830">
        <v>1</v>
      </c>
      <c r="G6830" t="s">
        <v>2593</v>
      </c>
      <c r="H6830" t="s">
        <v>2056</v>
      </c>
      <c r="I6830" t="s">
        <v>2076</v>
      </c>
      <c r="J6830" t="s">
        <v>2594</v>
      </c>
      <c r="K6830" t="s">
        <v>65</v>
      </c>
      <c r="L6830" t="s">
        <v>2058</v>
      </c>
      <c r="M6830" t="s">
        <v>2059</v>
      </c>
      <c r="N6830">
        <v>7</v>
      </c>
      <c r="O6830">
        <v>266</v>
      </c>
      <c r="P6830">
        <v>1.0900000000000001</v>
      </c>
      <c r="Q6830">
        <v>24480</v>
      </c>
      <c r="R6830">
        <v>5</v>
      </c>
      <c r="S6830">
        <v>197</v>
      </c>
      <c r="T6830">
        <v>0.8</v>
      </c>
      <c r="U6830">
        <v>2</v>
      </c>
      <c r="V6830">
        <v>69</v>
      </c>
      <c r="W6830">
        <v>0.28000000000000003</v>
      </c>
      <c r="X6830">
        <v>0</v>
      </c>
      <c r="Y6830">
        <v>0</v>
      </c>
      <c r="Z6830">
        <v>0</v>
      </c>
      <c r="AA6830">
        <v>0</v>
      </c>
      <c r="AB6830">
        <v>0</v>
      </c>
      <c r="AC6830">
        <v>0</v>
      </c>
      <c r="AD6830">
        <v>0</v>
      </c>
      <c r="AE6830">
        <v>0</v>
      </c>
      <c r="AF6830">
        <v>0</v>
      </c>
      <c r="AG6830" t="s">
        <v>25603</v>
      </c>
      <c r="AH6830" s="21" t="str">
        <f t="shared" si="212"/>
        <v>YM68</v>
      </c>
      <c r="AI6830" s="21">
        <v>345.36</v>
      </c>
      <c r="AJ6830" s="21">
        <f t="shared" si="213"/>
        <v>98.91339869281046</v>
      </c>
      <c r="AK6830" s="21" t="s">
        <v>2063</v>
      </c>
      <c r="AL6830" t="s">
        <v>2527</v>
      </c>
      <c r="AM6830" s="26" t="s">
        <v>38</v>
      </c>
      <c r="AN6830" t="s">
        <v>2033</v>
      </c>
    </row>
    <row r="6831" spans="1:40" ht="15" hidden="1" thickTop="1" x14ac:dyDescent="0.35">
      <c r="A6831" t="s">
        <v>25632</v>
      </c>
      <c r="B6831" t="s">
        <v>25605</v>
      </c>
      <c r="C6831" t="s">
        <v>5447</v>
      </c>
      <c r="D6831" t="s">
        <v>25606</v>
      </c>
      <c r="E6831" t="s">
        <v>2851</v>
      </c>
      <c r="F6831">
        <v>1</v>
      </c>
      <c r="G6831" t="s">
        <v>2593</v>
      </c>
      <c r="H6831" t="s">
        <v>2056</v>
      </c>
      <c r="I6831" t="s">
        <v>2076</v>
      </c>
      <c r="J6831" t="s">
        <v>2594</v>
      </c>
      <c r="K6831" t="s">
        <v>65</v>
      </c>
      <c r="L6831" t="s">
        <v>2058</v>
      </c>
      <c r="M6831" t="s">
        <v>2170</v>
      </c>
      <c r="N6831">
        <v>3</v>
      </c>
      <c r="O6831">
        <v>73</v>
      </c>
      <c r="P6831">
        <v>0.48</v>
      </c>
      <c r="Q6831">
        <v>15300</v>
      </c>
      <c r="R6831">
        <v>0</v>
      </c>
      <c r="S6831">
        <v>0</v>
      </c>
      <c r="T6831">
        <v>0</v>
      </c>
      <c r="U6831">
        <v>3</v>
      </c>
      <c r="V6831">
        <v>73</v>
      </c>
      <c r="W6831">
        <v>0.48</v>
      </c>
      <c r="X6831">
        <v>0</v>
      </c>
      <c r="Y6831">
        <v>0</v>
      </c>
      <c r="Z6831">
        <v>0</v>
      </c>
      <c r="AA6831">
        <v>0</v>
      </c>
      <c r="AB6831">
        <v>0</v>
      </c>
      <c r="AC6831">
        <v>0</v>
      </c>
      <c r="AD6831">
        <v>0</v>
      </c>
      <c r="AE6831">
        <v>0</v>
      </c>
      <c r="AF6831">
        <v>0</v>
      </c>
      <c r="AG6831" t="s">
        <v>25607</v>
      </c>
      <c r="AH6831" s="21" t="str">
        <f t="shared" si="212"/>
        <v>YM68</v>
      </c>
      <c r="AI6831" s="21">
        <v>216</v>
      </c>
      <c r="AJ6831" s="21">
        <f t="shared" si="213"/>
        <v>99.522875816993462</v>
      </c>
      <c r="AK6831" s="21" t="s">
        <v>2060</v>
      </c>
      <c r="AL6831" t="s">
        <v>2527</v>
      </c>
      <c r="AM6831" s="26" t="s">
        <v>38</v>
      </c>
      <c r="AN6831" t="s">
        <v>2032</v>
      </c>
    </row>
    <row r="6832" spans="1:40" ht="15" hidden="1" thickTop="1" x14ac:dyDescent="0.35">
      <c r="A6832" t="s">
        <v>25636</v>
      </c>
      <c r="B6832" t="s">
        <v>25609</v>
      </c>
      <c r="C6832" t="s">
        <v>4594</v>
      </c>
      <c r="D6832" t="s">
        <v>25610</v>
      </c>
      <c r="E6832" t="s">
        <v>2851</v>
      </c>
      <c r="F6832">
        <v>1</v>
      </c>
      <c r="G6832" t="s">
        <v>2593</v>
      </c>
      <c r="H6832" t="s">
        <v>2056</v>
      </c>
      <c r="I6832" t="s">
        <v>2076</v>
      </c>
      <c r="J6832" t="s">
        <v>2594</v>
      </c>
      <c r="K6832" t="s">
        <v>65</v>
      </c>
      <c r="L6832" t="s">
        <v>2058</v>
      </c>
      <c r="M6832" t="s">
        <v>2170</v>
      </c>
      <c r="N6832">
        <v>1</v>
      </c>
      <c r="O6832">
        <v>25</v>
      </c>
      <c r="P6832">
        <v>0.16</v>
      </c>
      <c r="Q6832">
        <v>15300</v>
      </c>
      <c r="R6832">
        <v>1</v>
      </c>
      <c r="S6832">
        <v>25</v>
      </c>
      <c r="T6832">
        <v>0.16</v>
      </c>
      <c r="U6832">
        <v>0</v>
      </c>
      <c r="V6832">
        <v>0</v>
      </c>
      <c r="W6832">
        <v>0</v>
      </c>
      <c r="X6832">
        <v>0</v>
      </c>
      <c r="Y6832">
        <v>0</v>
      </c>
      <c r="Z6832">
        <v>0</v>
      </c>
      <c r="AA6832">
        <v>0</v>
      </c>
      <c r="AB6832">
        <v>0</v>
      </c>
      <c r="AC6832">
        <v>0</v>
      </c>
      <c r="AD6832">
        <v>0</v>
      </c>
      <c r="AE6832">
        <v>0</v>
      </c>
      <c r="AF6832">
        <v>0</v>
      </c>
      <c r="AG6832" t="s">
        <v>25611</v>
      </c>
      <c r="AH6832" s="21" t="str">
        <f t="shared" si="212"/>
        <v>YM68</v>
      </c>
      <c r="AI6832" s="21">
        <v>216</v>
      </c>
      <c r="AJ6832" s="21">
        <f t="shared" si="213"/>
        <v>99.83660130718954</v>
      </c>
      <c r="AK6832" s="21" t="s">
        <v>2060</v>
      </c>
      <c r="AL6832" t="s">
        <v>2527</v>
      </c>
      <c r="AM6832" s="26" t="s">
        <v>38</v>
      </c>
      <c r="AN6832" t="s">
        <v>2033</v>
      </c>
    </row>
    <row r="6833" spans="1:40" ht="15" hidden="1" thickTop="1" x14ac:dyDescent="0.35">
      <c r="A6833" t="s">
        <v>25640</v>
      </c>
      <c r="B6833" t="s">
        <v>25613</v>
      </c>
      <c r="C6833" t="s">
        <v>2897</v>
      </c>
      <c r="D6833" t="s">
        <v>25614</v>
      </c>
      <c r="E6833" t="s">
        <v>2705</v>
      </c>
      <c r="F6833">
        <v>1</v>
      </c>
      <c r="G6833" t="s">
        <v>2593</v>
      </c>
      <c r="H6833" t="s">
        <v>2056</v>
      </c>
      <c r="I6833" t="s">
        <v>2076</v>
      </c>
      <c r="J6833" t="s">
        <v>2594</v>
      </c>
      <c r="K6833" t="s">
        <v>65</v>
      </c>
      <c r="L6833" t="s">
        <v>2058</v>
      </c>
      <c r="M6833" t="s">
        <v>2170</v>
      </c>
      <c r="N6833">
        <v>6</v>
      </c>
      <c r="O6833">
        <v>276</v>
      </c>
      <c r="P6833">
        <v>1.8</v>
      </c>
      <c r="Q6833">
        <v>15300</v>
      </c>
      <c r="R6833">
        <v>3</v>
      </c>
      <c r="S6833">
        <v>165</v>
      </c>
      <c r="T6833">
        <v>1.08</v>
      </c>
      <c r="U6833">
        <v>3</v>
      </c>
      <c r="V6833">
        <v>111</v>
      </c>
      <c r="W6833">
        <v>0.73</v>
      </c>
      <c r="X6833">
        <v>0</v>
      </c>
      <c r="Y6833">
        <v>0</v>
      </c>
      <c r="Z6833">
        <v>0</v>
      </c>
      <c r="AA6833">
        <v>0</v>
      </c>
      <c r="AB6833">
        <v>0</v>
      </c>
      <c r="AC6833">
        <v>0</v>
      </c>
      <c r="AD6833">
        <v>0</v>
      </c>
      <c r="AE6833">
        <v>0</v>
      </c>
      <c r="AF6833">
        <v>0</v>
      </c>
      <c r="AG6833" t="s">
        <v>25615</v>
      </c>
      <c r="AH6833" s="21" t="str">
        <f t="shared" si="212"/>
        <v>YM68</v>
      </c>
      <c r="AI6833" s="21">
        <v>216</v>
      </c>
      <c r="AJ6833" s="21">
        <f t="shared" si="213"/>
        <v>98.196078431372555</v>
      </c>
      <c r="AK6833" s="21" t="s">
        <v>2063</v>
      </c>
      <c r="AL6833" t="s">
        <v>2527</v>
      </c>
      <c r="AM6833" s="26" t="s">
        <v>38</v>
      </c>
      <c r="AN6833" t="s">
        <v>2032</v>
      </c>
    </row>
    <row r="6834" spans="1:40" ht="15" hidden="1" thickTop="1" x14ac:dyDescent="0.35">
      <c r="A6834" t="s">
        <v>9789</v>
      </c>
      <c r="B6834" t="s">
        <v>25617</v>
      </c>
      <c r="C6834" t="s">
        <v>6457</v>
      </c>
      <c r="D6834" t="s">
        <v>25618</v>
      </c>
      <c r="E6834" t="s">
        <v>2705</v>
      </c>
      <c r="F6834">
        <v>1</v>
      </c>
      <c r="G6834" t="s">
        <v>2593</v>
      </c>
      <c r="H6834" t="s">
        <v>2056</v>
      </c>
      <c r="I6834" t="s">
        <v>2076</v>
      </c>
      <c r="J6834" t="s">
        <v>2594</v>
      </c>
      <c r="K6834" t="s">
        <v>65</v>
      </c>
      <c r="L6834" t="s">
        <v>2058</v>
      </c>
      <c r="M6834" t="s">
        <v>2170</v>
      </c>
      <c r="N6834">
        <v>7</v>
      </c>
      <c r="O6834">
        <v>255</v>
      </c>
      <c r="P6834">
        <v>1.67</v>
      </c>
      <c r="Q6834">
        <v>15300</v>
      </c>
      <c r="R6834">
        <v>4</v>
      </c>
      <c r="S6834">
        <v>128</v>
      </c>
      <c r="T6834">
        <v>0.84</v>
      </c>
      <c r="U6834">
        <v>3</v>
      </c>
      <c r="V6834">
        <v>127</v>
      </c>
      <c r="W6834">
        <v>0.83</v>
      </c>
      <c r="X6834">
        <v>0</v>
      </c>
      <c r="Y6834">
        <v>0</v>
      </c>
      <c r="Z6834">
        <v>0</v>
      </c>
      <c r="AA6834">
        <v>0</v>
      </c>
      <c r="AB6834">
        <v>0</v>
      </c>
      <c r="AC6834">
        <v>0</v>
      </c>
      <c r="AD6834">
        <v>0</v>
      </c>
      <c r="AE6834">
        <v>0</v>
      </c>
      <c r="AF6834">
        <v>0</v>
      </c>
      <c r="AG6834" t="s">
        <v>25619</v>
      </c>
      <c r="AH6834" s="21" t="str">
        <f t="shared" si="212"/>
        <v>YM68</v>
      </c>
      <c r="AI6834" s="21">
        <v>216</v>
      </c>
      <c r="AJ6834" s="21">
        <f t="shared" si="213"/>
        <v>98.333333333333329</v>
      </c>
      <c r="AK6834" s="21" t="s">
        <v>2063</v>
      </c>
      <c r="AL6834" t="s">
        <v>2527</v>
      </c>
      <c r="AM6834" s="26" t="s">
        <v>38</v>
      </c>
      <c r="AN6834" t="s">
        <v>2032</v>
      </c>
    </row>
    <row r="6835" spans="1:40" ht="15" hidden="1" thickTop="1" x14ac:dyDescent="0.35">
      <c r="A6835" t="s">
        <v>25647</v>
      </c>
      <c r="B6835" t="s">
        <v>25621</v>
      </c>
      <c r="C6835" t="s">
        <v>2897</v>
      </c>
      <c r="D6835" t="s">
        <v>25622</v>
      </c>
      <c r="E6835" t="s">
        <v>2705</v>
      </c>
      <c r="F6835">
        <v>1</v>
      </c>
      <c r="G6835" t="s">
        <v>2593</v>
      </c>
      <c r="H6835" t="s">
        <v>2056</v>
      </c>
      <c r="I6835" t="s">
        <v>2076</v>
      </c>
      <c r="J6835" t="s">
        <v>2594</v>
      </c>
      <c r="K6835" t="s">
        <v>65</v>
      </c>
      <c r="L6835" t="s">
        <v>2058</v>
      </c>
      <c r="M6835" t="s">
        <v>2170</v>
      </c>
      <c r="N6835">
        <v>2</v>
      </c>
      <c r="O6835">
        <v>79</v>
      </c>
      <c r="P6835">
        <v>0.52</v>
      </c>
      <c r="Q6835">
        <v>15300</v>
      </c>
      <c r="R6835">
        <v>0</v>
      </c>
      <c r="S6835">
        <v>0</v>
      </c>
      <c r="T6835">
        <v>0</v>
      </c>
      <c r="U6835">
        <v>2</v>
      </c>
      <c r="V6835">
        <v>79</v>
      </c>
      <c r="W6835">
        <v>0.52</v>
      </c>
      <c r="X6835">
        <v>0</v>
      </c>
      <c r="Y6835">
        <v>0</v>
      </c>
      <c r="Z6835">
        <v>0</v>
      </c>
      <c r="AA6835">
        <v>0</v>
      </c>
      <c r="AB6835">
        <v>0</v>
      </c>
      <c r="AC6835">
        <v>0</v>
      </c>
      <c r="AD6835">
        <v>0</v>
      </c>
      <c r="AE6835">
        <v>0</v>
      </c>
      <c r="AF6835">
        <v>0</v>
      </c>
      <c r="AG6835" t="s">
        <v>25623</v>
      </c>
      <c r="AH6835" s="21" t="str">
        <f t="shared" si="212"/>
        <v>YM68</v>
      </c>
      <c r="AI6835" s="21">
        <v>216</v>
      </c>
      <c r="AJ6835" s="21">
        <f t="shared" si="213"/>
        <v>99.48366013071896</v>
      </c>
      <c r="AK6835" s="21" t="s">
        <v>2060</v>
      </c>
      <c r="AL6835" t="s">
        <v>2527</v>
      </c>
      <c r="AM6835" s="26" t="s">
        <v>38</v>
      </c>
      <c r="AN6835" t="s">
        <v>2032</v>
      </c>
    </row>
    <row r="6836" spans="1:40" ht="15" hidden="1" thickTop="1" x14ac:dyDescent="0.35">
      <c r="A6836" t="s">
        <v>25651</v>
      </c>
      <c r="B6836" t="s">
        <v>25625</v>
      </c>
      <c r="C6836" t="s">
        <v>2897</v>
      </c>
      <c r="D6836" t="s">
        <v>25626</v>
      </c>
      <c r="E6836" t="s">
        <v>2938</v>
      </c>
      <c r="F6836">
        <v>1</v>
      </c>
      <c r="G6836" t="s">
        <v>2593</v>
      </c>
      <c r="H6836" t="s">
        <v>2056</v>
      </c>
      <c r="I6836" t="s">
        <v>2076</v>
      </c>
      <c r="J6836" t="s">
        <v>2594</v>
      </c>
      <c r="K6836" t="s">
        <v>65</v>
      </c>
      <c r="L6836" t="s">
        <v>2058</v>
      </c>
      <c r="M6836" t="s">
        <v>2170</v>
      </c>
      <c r="N6836">
        <v>2</v>
      </c>
      <c r="O6836">
        <v>61</v>
      </c>
      <c r="P6836">
        <v>0.4</v>
      </c>
      <c r="Q6836">
        <v>15300</v>
      </c>
      <c r="R6836">
        <v>0</v>
      </c>
      <c r="S6836">
        <v>0</v>
      </c>
      <c r="T6836">
        <v>0</v>
      </c>
      <c r="U6836">
        <v>2</v>
      </c>
      <c r="V6836">
        <v>61</v>
      </c>
      <c r="W6836">
        <v>0.4</v>
      </c>
      <c r="X6836">
        <v>0</v>
      </c>
      <c r="Y6836">
        <v>0</v>
      </c>
      <c r="Z6836">
        <v>0</v>
      </c>
      <c r="AA6836">
        <v>0</v>
      </c>
      <c r="AB6836">
        <v>0</v>
      </c>
      <c r="AC6836">
        <v>0</v>
      </c>
      <c r="AD6836">
        <v>0</v>
      </c>
      <c r="AE6836">
        <v>0</v>
      </c>
      <c r="AF6836">
        <v>0</v>
      </c>
      <c r="AG6836" t="s">
        <v>25627</v>
      </c>
      <c r="AH6836" s="21" t="str">
        <f t="shared" si="212"/>
        <v>YM68</v>
      </c>
      <c r="AI6836" s="21">
        <v>216</v>
      </c>
      <c r="AJ6836" s="21">
        <f t="shared" si="213"/>
        <v>99.601307189542482</v>
      </c>
      <c r="AK6836" s="21" t="s">
        <v>2060</v>
      </c>
      <c r="AL6836" t="s">
        <v>2527</v>
      </c>
      <c r="AM6836" s="26" t="s">
        <v>38</v>
      </c>
      <c r="AN6836" t="s">
        <v>2030</v>
      </c>
    </row>
    <row r="6837" spans="1:40" ht="15" hidden="1" thickTop="1" x14ac:dyDescent="0.35">
      <c r="A6837" t="s">
        <v>25655</v>
      </c>
      <c r="B6837" t="s">
        <v>25629</v>
      </c>
      <c r="C6837" t="s">
        <v>2849</v>
      </c>
      <c r="D6837" t="s">
        <v>25630</v>
      </c>
      <c r="E6837" t="s">
        <v>2705</v>
      </c>
      <c r="F6837">
        <v>1</v>
      </c>
      <c r="G6837" t="s">
        <v>2593</v>
      </c>
      <c r="H6837" t="s">
        <v>2056</v>
      </c>
      <c r="I6837" t="s">
        <v>2076</v>
      </c>
      <c r="J6837" t="s">
        <v>2594</v>
      </c>
      <c r="K6837" t="s">
        <v>65</v>
      </c>
      <c r="L6837" t="s">
        <v>2058</v>
      </c>
      <c r="M6837" t="s">
        <v>2059</v>
      </c>
      <c r="N6837">
        <v>8</v>
      </c>
      <c r="O6837">
        <v>338</v>
      </c>
      <c r="P6837">
        <v>1.38</v>
      </c>
      <c r="Q6837">
        <v>24480</v>
      </c>
      <c r="R6837">
        <v>3</v>
      </c>
      <c r="S6837">
        <v>84</v>
      </c>
      <c r="T6837">
        <v>0.34</v>
      </c>
      <c r="U6837">
        <v>4</v>
      </c>
      <c r="V6837">
        <v>204</v>
      </c>
      <c r="W6837">
        <v>0.83</v>
      </c>
      <c r="X6837">
        <v>0</v>
      </c>
      <c r="Y6837">
        <v>0</v>
      </c>
      <c r="Z6837">
        <v>0</v>
      </c>
      <c r="AA6837">
        <v>1</v>
      </c>
      <c r="AB6837">
        <v>50</v>
      </c>
      <c r="AC6837">
        <v>0.2</v>
      </c>
      <c r="AD6837">
        <v>0</v>
      </c>
      <c r="AE6837">
        <v>0</v>
      </c>
      <c r="AF6837">
        <v>0</v>
      </c>
      <c r="AG6837" t="s">
        <v>25631</v>
      </c>
      <c r="AH6837" s="21" t="str">
        <f t="shared" si="212"/>
        <v>YM68</v>
      </c>
      <c r="AI6837" s="21">
        <v>345.36</v>
      </c>
      <c r="AJ6837" s="21">
        <f t="shared" si="213"/>
        <v>98.619281045751634</v>
      </c>
      <c r="AK6837" s="21" t="s">
        <v>2063</v>
      </c>
      <c r="AL6837" t="s">
        <v>2527</v>
      </c>
      <c r="AM6837" s="26" t="s">
        <v>38</v>
      </c>
      <c r="AN6837" t="s">
        <v>2032</v>
      </c>
    </row>
    <row r="6838" spans="1:40" ht="15" hidden="1" thickTop="1" x14ac:dyDescent="0.35">
      <c r="A6838" t="s">
        <v>25659</v>
      </c>
      <c r="B6838" t="s">
        <v>25633</v>
      </c>
      <c r="C6838" t="s">
        <v>5214</v>
      </c>
      <c r="D6838" t="s">
        <v>25634</v>
      </c>
      <c r="E6838" t="s">
        <v>4786</v>
      </c>
      <c r="F6838">
        <v>1</v>
      </c>
      <c r="G6838" t="s">
        <v>2509</v>
      </c>
      <c r="H6838" t="s">
        <v>2510</v>
      </c>
      <c r="I6838" t="s">
        <v>2076</v>
      </c>
      <c r="J6838" t="s">
        <v>2987</v>
      </c>
      <c r="K6838" t="s">
        <v>2513</v>
      </c>
      <c r="L6838" t="s">
        <v>2058</v>
      </c>
      <c r="M6838" t="s">
        <v>2059</v>
      </c>
      <c r="N6838">
        <v>2</v>
      </c>
      <c r="O6838">
        <v>115</v>
      </c>
      <c r="P6838">
        <v>0.47</v>
      </c>
      <c r="Q6838">
        <v>24480</v>
      </c>
      <c r="R6838">
        <v>1</v>
      </c>
      <c r="S6838">
        <v>59</v>
      </c>
      <c r="T6838">
        <v>0.24</v>
      </c>
      <c r="U6838">
        <v>1</v>
      </c>
      <c r="V6838">
        <v>56</v>
      </c>
      <c r="W6838">
        <v>0.23</v>
      </c>
      <c r="X6838">
        <v>0</v>
      </c>
      <c r="Y6838">
        <v>0</v>
      </c>
      <c r="Z6838">
        <v>0</v>
      </c>
      <c r="AA6838">
        <v>0</v>
      </c>
      <c r="AB6838">
        <v>0</v>
      </c>
      <c r="AC6838">
        <v>0</v>
      </c>
      <c r="AD6838">
        <v>0</v>
      </c>
      <c r="AE6838">
        <v>0</v>
      </c>
      <c r="AF6838">
        <v>0</v>
      </c>
      <c r="AG6838" t="s">
        <v>25635</v>
      </c>
      <c r="AH6838" s="21" t="str">
        <f t="shared" si="212"/>
        <v>YM68</v>
      </c>
      <c r="AI6838" s="21">
        <v>345.36</v>
      </c>
      <c r="AJ6838" s="21">
        <f t="shared" si="213"/>
        <v>99.53022875816994</v>
      </c>
      <c r="AK6838" s="21" t="s">
        <v>2060</v>
      </c>
      <c r="AL6838" t="s">
        <v>2515</v>
      </c>
      <c r="AM6838" s="26" t="s">
        <v>38</v>
      </c>
      <c r="AN6838" t="s">
        <v>2030</v>
      </c>
    </row>
    <row r="6839" spans="1:40" ht="15" hidden="1" thickTop="1" x14ac:dyDescent="0.35">
      <c r="A6839" t="s">
        <v>25663</v>
      </c>
      <c r="B6839" t="s">
        <v>25637</v>
      </c>
      <c r="C6839" t="s">
        <v>6818</v>
      </c>
      <c r="D6839" t="s">
        <v>25638</v>
      </c>
      <c r="E6839" t="s">
        <v>2575</v>
      </c>
      <c r="F6839">
        <v>1</v>
      </c>
      <c r="G6839" t="s">
        <v>2576</v>
      </c>
      <c r="H6839" t="s">
        <v>2577</v>
      </c>
      <c r="I6839" t="s">
        <v>2076</v>
      </c>
      <c r="J6839" t="s">
        <v>2578</v>
      </c>
      <c r="K6839" t="s">
        <v>2579</v>
      </c>
      <c r="L6839" t="s">
        <v>2058</v>
      </c>
      <c r="M6839" t="s">
        <v>2170</v>
      </c>
      <c r="N6839">
        <v>2</v>
      </c>
      <c r="O6839">
        <v>34</v>
      </c>
      <c r="P6839">
        <v>0.22</v>
      </c>
      <c r="Q6839">
        <v>15300</v>
      </c>
      <c r="R6839">
        <v>0</v>
      </c>
      <c r="S6839">
        <v>0</v>
      </c>
      <c r="T6839">
        <v>0</v>
      </c>
      <c r="U6839">
        <v>2</v>
      </c>
      <c r="V6839">
        <v>34</v>
      </c>
      <c r="W6839">
        <v>0.22</v>
      </c>
      <c r="X6839">
        <v>0</v>
      </c>
      <c r="Y6839">
        <v>0</v>
      </c>
      <c r="Z6839">
        <v>0</v>
      </c>
      <c r="AA6839">
        <v>0</v>
      </c>
      <c r="AB6839">
        <v>0</v>
      </c>
      <c r="AC6839">
        <v>0</v>
      </c>
      <c r="AD6839">
        <v>0</v>
      </c>
      <c r="AE6839">
        <v>0</v>
      </c>
      <c r="AF6839">
        <v>0</v>
      </c>
      <c r="AG6839" t="s">
        <v>25639</v>
      </c>
      <c r="AH6839" s="21" t="str">
        <f t="shared" si="212"/>
        <v>YM68</v>
      </c>
      <c r="AI6839" s="21">
        <v>216</v>
      </c>
      <c r="AJ6839" s="21">
        <f t="shared" si="213"/>
        <v>99.777777777777771</v>
      </c>
      <c r="AK6839" s="21" t="s">
        <v>2060</v>
      </c>
      <c r="AL6839" t="s">
        <v>2581</v>
      </c>
      <c r="AM6839" s="26" t="s">
        <v>38</v>
      </c>
      <c r="AN6839" t="s">
        <v>2031</v>
      </c>
    </row>
    <row r="6840" spans="1:40" ht="15" hidden="1" thickTop="1" x14ac:dyDescent="0.35">
      <c r="A6840" t="s">
        <v>25667</v>
      </c>
      <c r="B6840" t="s">
        <v>25641</v>
      </c>
      <c r="C6840" t="s">
        <v>5214</v>
      </c>
      <c r="D6840" t="s">
        <v>25642</v>
      </c>
      <c r="E6840" t="s">
        <v>4786</v>
      </c>
      <c r="F6840">
        <v>1</v>
      </c>
      <c r="G6840" t="s">
        <v>2509</v>
      </c>
      <c r="H6840" t="s">
        <v>2510</v>
      </c>
      <c r="I6840" t="s">
        <v>2076</v>
      </c>
      <c r="J6840" t="s">
        <v>2987</v>
      </c>
      <c r="K6840" t="s">
        <v>2513</v>
      </c>
      <c r="L6840" t="s">
        <v>2058</v>
      </c>
      <c r="M6840" t="s">
        <v>2059</v>
      </c>
      <c r="N6840">
        <v>2</v>
      </c>
      <c r="O6840">
        <v>91</v>
      </c>
      <c r="P6840">
        <v>0.37</v>
      </c>
      <c r="Q6840">
        <v>24480</v>
      </c>
      <c r="R6840">
        <v>0</v>
      </c>
      <c r="S6840">
        <v>0</v>
      </c>
      <c r="T6840">
        <v>0</v>
      </c>
      <c r="U6840">
        <v>2</v>
      </c>
      <c r="V6840">
        <v>91</v>
      </c>
      <c r="W6840">
        <v>0.37</v>
      </c>
      <c r="X6840">
        <v>0</v>
      </c>
      <c r="Y6840">
        <v>0</v>
      </c>
      <c r="Z6840">
        <v>0</v>
      </c>
      <c r="AA6840">
        <v>0</v>
      </c>
      <c r="AB6840">
        <v>0</v>
      </c>
      <c r="AC6840">
        <v>0</v>
      </c>
      <c r="AD6840">
        <v>0</v>
      </c>
      <c r="AE6840">
        <v>0</v>
      </c>
      <c r="AF6840">
        <v>0</v>
      </c>
      <c r="AG6840" t="s">
        <v>25643</v>
      </c>
      <c r="AH6840" s="21" t="str">
        <f t="shared" si="212"/>
        <v>YM68</v>
      </c>
      <c r="AI6840" s="21">
        <v>345.36</v>
      </c>
      <c r="AJ6840" s="21">
        <f t="shared" si="213"/>
        <v>99.628267973856211</v>
      </c>
      <c r="AK6840" s="21" t="s">
        <v>2060</v>
      </c>
      <c r="AL6840" t="s">
        <v>2515</v>
      </c>
      <c r="AM6840" s="26" t="s">
        <v>38</v>
      </c>
      <c r="AN6840" t="s">
        <v>2031</v>
      </c>
    </row>
    <row r="6841" spans="1:40" ht="15" hidden="1" thickTop="1" x14ac:dyDescent="0.35">
      <c r="A6841" t="s">
        <v>25671</v>
      </c>
      <c r="B6841" t="s">
        <v>25644</v>
      </c>
      <c r="C6841" t="s">
        <v>2985</v>
      </c>
      <c r="D6841" t="s">
        <v>25645</v>
      </c>
      <c r="E6841" t="s">
        <v>4786</v>
      </c>
      <c r="F6841">
        <v>1</v>
      </c>
      <c r="G6841" t="s">
        <v>2509</v>
      </c>
      <c r="H6841" t="s">
        <v>2510</v>
      </c>
      <c r="I6841" t="s">
        <v>2076</v>
      </c>
      <c r="J6841" t="s">
        <v>2987</v>
      </c>
      <c r="K6841" t="s">
        <v>2513</v>
      </c>
      <c r="L6841" t="s">
        <v>2058</v>
      </c>
      <c r="M6841" t="s">
        <v>2059</v>
      </c>
      <c r="N6841">
        <v>1</v>
      </c>
      <c r="O6841">
        <v>40</v>
      </c>
      <c r="P6841">
        <v>0.16</v>
      </c>
      <c r="Q6841">
        <v>24480</v>
      </c>
      <c r="R6841">
        <v>1</v>
      </c>
      <c r="S6841">
        <v>40</v>
      </c>
      <c r="T6841">
        <v>0.16</v>
      </c>
      <c r="U6841">
        <v>0</v>
      </c>
      <c r="V6841">
        <v>0</v>
      </c>
      <c r="W6841">
        <v>0</v>
      </c>
      <c r="X6841">
        <v>0</v>
      </c>
      <c r="Y6841">
        <v>0</v>
      </c>
      <c r="Z6841">
        <v>0</v>
      </c>
      <c r="AA6841">
        <v>0</v>
      </c>
      <c r="AB6841">
        <v>0</v>
      </c>
      <c r="AC6841">
        <v>0</v>
      </c>
      <c r="AD6841">
        <v>0</v>
      </c>
      <c r="AE6841">
        <v>0</v>
      </c>
      <c r="AF6841">
        <v>0</v>
      </c>
      <c r="AG6841" t="s">
        <v>25646</v>
      </c>
      <c r="AH6841" s="21" t="str">
        <f t="shared" si="212"/>
        <v>YM68</v>
      </c>
      <c r="AI6841" s="21">
        <v>345.36</v>
      </c>
      <c r="AJ6841" s="21">
        <f t="shared" si="213"/>
        <v>99.83660130718954</v>
      </c>
      <c r="AK6841" s="21" t="s">
        <v>2060</v>
      </c>
      <c r="AL6841" t="s">
        <v>2515</v>
      </c>
      <c r="AM6841" s="26" t="s">
        <v>38</v>
      </c>
      <c r="AN6841" t="s">
        <v>2031</v>
      </c>
    </row>
    <row r="6842" spans="1:40" ht="15" hidden="1" thickTop="1" x14ac:dyDescent="0.35">
      <c r="A6842" t="s">
        <v>25675</v>
      </c>
      <c r="B6842" t="s">
        <v>25648</v>
      </c>
      <c r="C6842" t="s">
        <v>4118</v>
      </c>
      <c r="D6842" t="s">
        <v>25649</v>
      </c>
      <c r="E6842" t="s">
        <v>2646</v>
      </c>
      <c r="F6842">
        <v>1</v>
      </c>
      <c r="G6842" t="s">
        <v>2600</v>
      </c>
      <c r="H6842" t="s">
        <v>2577</v>
      </c>
      <c r="I6842" t="s">
        <v>2076</v>
      </c>
      <c r="J6842" t="s">
        <v>2647</v>
      </c>
      <c r="K6842" t="s">
        <v>2602</v>
      </c>
      <c r="L6842" t="s">
        <v>2058</v>
      </c>
      <c r="M6842" t="s">
        <v>2059</v>
      </c>
      <c r="N6842">
        <v>2</v>
      </c>
      <c r="O6842">
        <v>31</v>
      </c>
      <c r="P6842">
        <v>0.13</v>
      </c>
      <c r="Q6842">
        <v>24480</v>
      </c>
      <c r="R6842">
        <v>2</v>
      </c>
      <c r="S6842">
        <v>31</v>
      </c>
      <c r="T6842">
        <v>0.13</v>
      </c>
      <c r="U6842">
        <v>0</v>
      </c>
      <c r="V6842">
        <v>0</v>
      </c>
      <c r="W6842">
        <v>0</v>
      </c>
      <c r="X6842">
        <v>0</v>
      </c>
      <c r="Y6842">
        <v>0</v>
      </c>
      <c r="Z6842">
        <v>0</v>
      </c>
      <c r="AA6842">
        <v>0</v>
      </c>
      <c r="AB6842">
        <v>0</v>
      </c>
      <c r="AC6842">
        <v>0</v>
      </c>
      <c r="AD6842">
        <v>0</v>
      </c>
      <c r="AE6842">
        <v>0</v>
      </c>
      <c r="AF6842">
        <v>0</v>
      </c>
      <c r="AG6842" t="s">
        <v>25650</v>
      </c>
      <c r="AH6842" s="21" t="str">
        <f t="shared" si="212"/>
        <v>YM68</v>
      </c>
      <c r="AI6842" s="21">
        <v>345.36</v>
      </c>
      <c r="AJ6842" s="21">
        <f t="shared" si="213"/>
        <v>99.873366013071902</v>
      </c>
      <c r="AK6842" s="21" t="s">
        <v>2060</v>
      </c>
      <c r="AL6842" t="s">
        <v>2551</v>
      </c>
      <c r="AM6842" s="26" t="s">
        <v>38</v>
      </c>
      <c r="AN6842" t="s">
        <v>2030</v>
      </c>
    </row>
    <row r="6843" spans="1:40" ht="15" hidden="1" thickTop="1" x14ac:dyDescent="0.35">
      <c r="A6843" t="s">
        <v>9800</v>
      </c>
      <c r="B6843" t="s">
        <v>25652</v>
      </c>
      <c r="C6843" t="s">
        <v>4338</v>
      </c>
      <c r="D6843" t="s">
        <v>25653</v>
      </c>
      <c r="E6843" t="s">
        <v>2667</v>
      </c>
      <c r="F6843">
        <v>2</v>
      </c>
      <c r="G6843" t="s">
        <v>2509</v>
      </c>
      <c r="H6843" t="s">
        <v>2510</v>
      </c>
      <c r="I6843" t="s">
        <v>2076</v>
      </c>
      <c r="J6843" t="s">
        <v>4340</v>
      </c>
      <c r="K6843" t="s">
        <v>2669</v>
      </c>
      <c r="L6843" t="s">
        <v>2058</v>
      </c>
      <c r="M6843" t="s">
        <v>2170</v>
      </c>
      <c r="N6843">
        <v>0</v>
      </c>
      <c r="O6843">
        <v>0</v>
      </c>
      <c r="P6843">
        <v>0</v>
      </c>
      <c r="Q6843">
        <v>15300</v>
      </c>
      <c r="R6843">
        <v>0</v>
      </c>
      <c r="S6843">
        <v>0</v>
      </c>
      <c r="T6843">
        <v>0</v>
      </c>
      <c r="U6843">
        <v>0</v>
      </c>
      <c r="V6843">
        <v>0</v>
      </c>
      <c r="W6843">
        <v>0</v>
      </c>
      <c r="X6843">
        <v>0</v>
      </c>
      <c r="Y6843">
        <v>0</v>
      </c>
      <c r="Z6843">
        <v>0</v>
      </c>
      <c r="AA6843">
        <v>0</v>
      </c>
      <c r="AB6843">
        <v>0</v>
      </c>
      <c r="AC6843">
        <v>0</v>
      </c>
      <c r="AD6843">
        <v>0</v>
      </c>
      <c r="AE6843">
        <v>0</v>
      </c>
      <c r="AF6843">
        <v>0</v>
      </c>
      <c r="AG6843" t="s">
        <v>25654</v>
      </c>
      <c r="AH6843" s="21" t="str">
        <f t="shared" si="212"/>
        <v>YM68</v>
      </c>
      <c r="AI6843" s="21">
        <v>216</v>
      </c>
      <c r="AJ6843" s="21">
        <f t="shared" si="213"/>
        <v>100</v>
      </c>
      <c r="AK6843" s="21" t="s">
        <v>2060</v>
      </c>
      <c r="AL6843" t="s">
        <v>2515</v>
      </c>
      <c r="AM6843" s="26" t="s">
        <v>38</v>
      </c>
      <c r="AN6843" t="s">
        <v>2031</v>
      </c>
    </row>
    <row r="6844" spans="1:40" ht="15" hidden="1" thickTop="1" x14ac:dyDescent="0.35">
      <c r="A6844" t="s">
        <v>25682</v>
      </c>
      <c r="B6844" t="s">
        <v>25656</v>
      </c>
      <c r="C6844" t="s">
        <v>2739</v>
      </c>
      <c r="D6844" t="s">
        <v>25657</v>
      </c>
      <c r="E6844" t="s">
        <v>2575</v>
      </c>
      <c r="F6844">
        <v>1</v>
      </c>
      <c r="G6844" t="s">
        <v>2576</v>
      </c>
      <c r="H6844" t="s">
        <v>2577</v>
      </c>
      <c r="I6844" t="s">
        <v>2076</v>
      </c>
      <c r="J6844" t="s">
        <v>2741</v>
      </c>
      <c r="K6844" t="s">
        <v>2742</v>
      </c>
      <c r="L6844" t="s">
        <v>2058</v>
      </c>
      <c r="M6844" t="s">
        <v>2170</v>
      </c>
      <c r="N6844">
        <v>12</v>
      </c>
      <c r="O6844">
        <v>300</v>
      </c>
      <c r="P6844">
        <v>1.96</v>
      </c>
      <c r="Q6844">
        <v>15300</v>
      </c>
      <c r="R6844">
        <v>6</v>
      </c>
      <c r="S6844">
        <v>177</v>
      </c>
      <c r="T6844">
        <v>1.1599999999999999</v>
      </c>
      <c r="U6844">
        <v>6</v>
      </c>
      <c r="V6844">
        <v>123</v>
      </c>
      <c r="W6844">
        <v>0.8</v>
      </c>
      <c r="X6844">
        <v>0</v>
      </c>
      <c r="Y6844">
        <v>0</v>
      </c>
      <c r="Z6844">
        <v>0</v>
      </c>
      <c r="AA6844">
        <v>0</v>
      </c>
      <c r="AB6844">
        <v>0</v>
      </c>
      <c r="AC6844">
        <v>0</v>
      </c>
      <c r="AD6844">
        <v>0</v>
      </c>
      <c r="AE6844">
        <v>0</v>
      </c>
      <c r="AF6844">
        <v>0</v>
      </c>
      <c r="AG6844" t="s">
        <v>25658</v>
      </c>
      <c r="AH6844" s="21" t="str">
        <f t="shared" si="212"/>
        <v>YK20</v>
      </c>
      <c r="AI6844" s="21">
        <v>216</v>
      </c>
      <c r="AJ6844" s="21">
        <f t="shared" si="213"/>
        <v>98.039215686274517</v>
      </c>
      <c r="AK6844" s="21" t="s">
        <v>2063</v>
      </c>
      <c r="AL6844" t="s">
        <v>2613</v>
      </c>
      <c r="AM6844" s="26" t="s">
        <v>38</v>
      </c>
      <c r="AN6844" t="s">
        <v>2030</v>
      </c>
    </row>
    <row r="6845" spans="1:40" ht="15" hidden="1" thickTop="1" x14ac:dyDescent="0.35">
      <c r="A6845" t="s">
        <v>25686</v>
      </c>
      <c r="B6845" t="s">
        <v>25660</v>
      </c>
      <c r="C6845" t="s">
        <v>3026</v>
      </c>
      <c r="D6845" t="s">
        <v>25661</v>
      </c>
      <c r="E6845" t="s">
        <v>3028</v>
      </c>
      <c r="F6845">
        <v>1</v>
      </c>
      <c r="G6845" t="s">
        <v>2546</v>
      </c>
      <c r="H6845" t="s">
        <v>2510</v>
      </c>
      <c r="I6845" t="s">
        <v>2076</v>
      </c>
      <c r="J6845" t="s">
        <v>3006</v>
      </c>
      <c r="K6845" t="s">
        <v>3007</v>
      </c>
      <c r="L6845" t="s">
        <v>2058</v>
      </c>
      <c r="M6845" t="s">
        <v>2170</v>
      </c>
      <c r="N6845">
        <v>7</v>
      </c>
      <c r="O6845">
        <v>487</v>
      </c>
      <c r="P6845">
        <v>3.18</v>
      </c>
      <c r="Q6845">
        <v>15300</v>
      </c>
      <c r="R6845">
        <v>4</v>
      </c>
      <c r="S6845">
        <v>116</v>
      </c>
      <c r="T6845">
        <v>0.76</v>
      </c>
      <c r="U6845">
        <v>2</v>
      </c>
      <c r="V6845">
        <v>263</v>
      </c>
      <c r="W6845">
        <v>1.72</v>
      </c>
      <c r="X6845">
        <v>1</v>
      </c>
      <c r="Y6845">
        <v>108</v>
      </c>
      <c r="Z6845">
        <v>0.71</v>
      </c>
      <c r="AA6845">
        <v>0</v>
      </c>
      <c r="AB6845">
        <v>0</v>
      </c>
      <c r="AC6845">
        <v>0</v>
      </c>
      <c r="AD6845">
        <v>0</v>
      </c>
      <c r="AE6845">
        <v>0</v>
      </c>
      <c r="AF6845">
        <v>0</v>
      </c>
      <c r="AG6845" t="s">
        <v>25662</v>
      </c>
      <c r="AH6845" s="21" t="str">
        <f t="shared" si="212"/>
        <v>YK20</v>
      </c>
      <c r="AI6845" s="21">
        <v>216</v>
      </c>
      <c r="AJ6845" s="21">
        <f t="shared" si="213"/>
        <v>96.816993464052288</v>
      </c>
      <c r="AK6845" s="21" t="s">
        <v>2063</v>
      </c>
      <c r="AL6845" t="s">
        <v>2551</v>
      </c>
      <c r="AM6845" s="26" t="s">
        <v>38</v>
      </c>
      <c r="AN6845" t="s">
        <v>2030</v>
      </c>
    </row>
    <row r="6846" spans="1:40" ht="15" hidden="1" thickTop="1" x14ac:dyDescent="0.35">
      <c r="A6846" t="s">
        <v>25689</v>
      </c>
      <c r="B6846" t="s">
        <v>25664</v>
      </c>
      <c r="C6846" t="s">
        <v>3396</v>
      </c>
      <c r="D6846" t="s">
        <v>25665</v>
      </c>
      <c r="E6846" t="s">
        <v>3028</v>
      </c>
      <c r="F6846">
        <v>1</v>
      </c>
      <c r="G6846" t="s">
        <v>2546</v>
      </c>
      <c r="H6846" t="s">
        <v>2510</v>
      </c>
      <c r="I6846" t="s">
        <v>2076</v>
      </c>
      <c r="J6846" t="s">
        <v>3006</v>
      </c>
      <c r="K6846" t="s">
        <v>3007</v>
      </c>
      <c r="L6846" t="s">
        <v>2058</v>
      </c>
      <c r="M6846" t="s">
        <v>2170</v>
      </c>
      <c r="N6846">
        <v>4</v>
      </c>
      <c r="O6846">
        <v>378</v>
      </c>
      <c r="P6846">
        <v>2.4700000000000002</v>
      </c>
      <c r="Q6846">
        <v>15300</v>
      </c>
      <c r="R6846">
        <v>0</v>
      </c>
      <c r="S6846">
        <v>0</v>
      </c>
      <c r="T6846">
        <v>0</v>
      </c>
      <c r="U6846">
        <v>4</v>
      </c>
      <c r="V6846">
        <v>378</v>
      </c>
      <c r="W6846">
        <v>2.4700000000000002</v>
      </c>
      <c r="X6846">
        <v>0</v>
      </c>
      <c r="Y6846">
        <v>0</v>
      </c>
      <c r="Z6846">
        <v>0</v>
      </c>
      <c r="AA6846">
        <v>0</v>
      </c>
      <c r="AB6846">
        <v>0</v>
      </c>
      <c r="AC6846">
        <v>0</v>
      </c>
      <c r="AD6846">
        <v>0</v>
      </c>
      <c r="AE6846">
        <v>0</v>
      </c>
      <c r="AF6846">
        <v>0</v>
      </c>
      <c r="AG6846" t="s">
        <v>25666</v>
      </c>
      <c r="AH6846" s="21" t="str">
        <f t="shared" si="212"/>
        <v>YK20</v>
      </c>
      <c r="AI6846" s="21">
        <v>216</v>
      </c>
      <c r="AJ6846" s="21">
        <f t="shared" si="213"/>
        <v>97.529411764705884</v>
      </c>
      <c r="AK6846" s="21" t="s">
        <v>2063</v>
      </c>
      <c r="AL6846" t="s">
        <v>2551</v>
      </c>
      <c r="AM6846" s="26" t="s">
        <v>38</v>
      </c>
      <c r="AN6846" t="s">
        <v>2031</v>
      </c>
    </row>
    <row r="6847" spans="1:40" ht="15" hidden="1" thickTop="1" x14ac:dyDescent="0.35">
      <c r="A6847" t="s">
        <v>25692</v>
      </c>
      <c r="B6847" t="s">
        <v>25668</v>
      </c>
      <c r="C6847" t="s">
        <v>3510</v>
      </c>
      <c r="D6847" t="s">
        <v>25669</v>
      </c>
      <c r="E6847" t="s">
        <v>3028</v>
      </c>
      <c r="F6847">
        <v>1</v>
      </c>
      <c r="G6847" t="s">
        <v>2546</v>
      </c>
      <c r="H6847" t="s">
        <v>2510</v>
      </c>
      <c r="I6847" t="s">
        <v>2076</v>
      </c>
      <c r="J6847" t="s">
        <v>3006</v>
      </c>
      <c r="K6847" t="s">
        <v>3007</v>
      </c>
      <c r="L6847" t="s">
        <v>2058</v>
      </c>
      <c r="M6847" t="s">
        <v>2059</v>
      </c>
      <c r="N6847">
        <v>6</v>
      </c>
      <c r="O6847">
        <v>862</v>
      </c>
      <c r="P6847">
        <v>3.52</v>
      </c>
      <c r="Q6847">
        <v>24480</v>
      </c>
      <c r="R6847">
        <v>0</v>
      </c>
      <c r="S6847">
        <v>0</v>
      </c>
      <c r="T6847">
        <v>0</v>
      </c>
      <c r="U6847">
        <v>6</v>
      </c>
      <c r="V6847">
        <v>862</v>
      </c>
      <c r="W6847">
        <v>3.52</v>
      </c>
      <c r="X6847">
        <v>0</v>
      </c>
      <c r="Y6847">
        <v>0</v>
      </c>
      <c r="Z6847">
        <v>0</v>
      </c>
      <c r="AA6847">
        <v>0</v>
      </c>
      <c r="AB6847">
        <v>0</v>
      </c>
      <c r="AC6847">
        <v>0</v>
      </c>
      <c r="AD6847">
        <v>0</v>
      </c>
      <c r="AE6847">
        <v>0</v>
      </c>
      <c r="AF6847">
        <v>0</v>
      </c>
      <c r="AG6847" t="s">
        <v>25670</v>
      </c>
      <c r="AH6847" s="21" t="str">
        <f t="shared" si="212"/>
        <v>YK20</v>
      </c>
      <c r="AI6847" s="21">
        <v>345.36</v>
      </c>
      <c r="AJ6847" s="21">
        <f t="shared" si="213"/>
        <v>96.478758169934636</v>
      </c>
      <c r="AK6847" s="21" t="s">
        <v>2063</v>
      </c>
      <c r="AL6847" t="s">
        <v>2551</v>
      </c>
      <c r="AM6847" s="26" t="s">
        <v>38</v>
      </c>
      <c r="AN6847" t="s">
        <v>2030</v>
      </c>
    </row>
    <row r="6848" spans="1:40" ht="15" hidden="1" thickTop="1" x14ac:dyDescent="0.35">
      <c r="A6848" t="s">
        <v>25695</v>
      </c>
      <c r="B6848" t="s">
        <v>25672</v>
      </c>
      <c r="C6848" t="s">
        <v>3026</v>
      </c>
      <c r="D6848" t="s">
        <v>25673</v>
      </c>
      <c r="E6848" t="s">
        <v>3028</v>
      </c>
      <c r="F6848">
        <v>1</v>
      </c>
      <c r="G6848" t="s">
        <v>2546</v>
      </c>
      <c r="H6848" t="s">
        <v>2510</v>
      </c>
      <c r="I6848" t="s">
        <v>2076</v>
      </c>
      <c r="J6848" t="s">
        <v>3006</v>
      </c>
      <c r="K6848" t="s">
        <v>3007</v>
      </c>
      <c r="L6848" t="s">
        <v>2058</v>
      </c>
      <c r="M6848" t="s">
        <v>2170</v>
      </c>
      <c r="N6848">
        <v>7</v>
      </c>
      <c r="O6848">
        <v>547</v>
      </c>
      <c r="P6848">
        <v>3.58</v>
      </c>
      <c r="Q6848">
        <v>15300</v>
      </c>
      <c r="R6848">
        <v>2</v>
      </c>
      <c r="S6848">
        <v>258</v>
      </c>
      <c r="T6848">
        <v>1.69</v>
      </c>
      <c r="U6848">
        <v>5</v>
      </c>
      <c r="V6848">
        <v>289</v>
      </c>
      <c r="W6848">
        <v>1.89</v>
      </c>
      <c r="X6848">
        <v>0</v>
      </c>
      <c r="Y6848">
        <v>0</v>
      </c>
      <c r="Z6848">
        <v>0</v>
      </c>
      <c r="AA6848">
        <v>0</v>
      </c>
      <c r="AB6848">
        <v>0</v>
      </c>
      <c r="AC6848">
        <v>0</v>
      </c>
      <c r="AD6848">
        <v>0</v>
      </c>
      <c r="AE6848">
        <v>0</v>
      </c>
      <c r="AF6848">
        <v>0</v>
      </c>
      <c r="AG6848" t="s">
        <v>25674</v>
      </c>
      <c r="AH6848" s="21" t="str">
        <f t="shared" si="212"/>
        <v>YK20</v>
      </c>
      <c r="AI6848" s="21">
        <v>216</v>
      </c>
      <c r="AJ6848" s="21">
        <f t="shared" si="213"/>
        <v>96.424836601307192</v>
      </c>
      <c r="AK6848" s="21" t="s">
        <v>2063</v>
      </c>
      <c r="AL6848" t="s">
        <v>2551</v>
      </c>
      <c r="AM6848" s="26" t="s">
        <v>38</v>
      </c>
      <c r="AN6848" t="s">
        <v>2032</v>
      </c>
    </row>
    <row r="6849" spans="1:40" ht="15" hidden="1" thickTop="1" x14ac:dyDescent="0.35">
      <c r="A6849" t="s">
        <v>25698</v>
      </c>
      <c r="B6849" t="s">
        <v>25676</v>
      </c>
      <c r="C6849" t="s">
        <v>3510</v>
      </c>
      <c r="D6849" t="s">
        <v>25677</v>
      </c>
      <c r="E6849" t="s">
        <v>3028</v>
      </c>
      <c r="F6849">
        <v>1</v>
      </c>
      <c r="G6849" t="s">
        <v>2546</v>
      </c>
      <c r="H6849" t="s">
        <v>2510</v>
      </c>
      <c r="I6849" t="s">
        <v>2076</v>
      </c>
      <c r="J6849" t="s">
        <v>3006</v>
      </c>
      <c r="K6849" t="s">
        <v>3007</v>
      </c>
      <c r="L6849" t="s">
        <v>2058</v>
      </c>
      <c r="M6849" t="s">
        <v>2170</v>
      </c>
      <c r="N6849">
        <v>15</v>
      </c>
      <c r="O6849">
        <v>1123</v>
      </c>
      <c r="P6849">
        <v>7.34</v>
      </c>
      <c r="Q6849">
        <v>15300</v>
      </c>
      <c r="R6849">
        <v>14</v>
      </c>
      <c r="S6849">
        <v>1072</v>
      </c>
      <c r="T6849">
        <v>7.01</v>
      </c>
      <c r="U6849">
        <v>1</v>
      </c>
      <c r="V6849">
        <v>51</v>
      </c>
      <c r="W6849">
        <v>0.33</v>
      </c>
      <c r="X6849">
        <v>0</v>
      </c>
      <c r="Y6849">
        <v>0</v>
      </c>
      <c r="Z6849">
        <v>0</v>
      </c>
      <c r="AA6849">
        <v>0</v>
      </c>
      <c r="AB6849">
        <v>0</v>
      </c>
      <c r="AC6849">
        <v>0</v>
      </c>
      <c r="AD6849">
        <v>0</v>
      </c>
      <c r="AE6849">
        <v>0</v>
      </c>
      <c r="AF6849">
        <v>0</v>
      </c>
      <c r="AG6849" t="s">
        <v>25678</v>
      </c>
      <c r="AH6849" s="21" t="str">
        <f t="shared" si="212"/>
        <v>YK20</v>
      </c>
      <c r="AI6849" s="21">
        <v>216</v>
      </c>
      <c r="AJ6849" s="21">
        <f t="shared" si="213"/>
        <v>92.66013071895425</v>
      </c>
      <c r="AK6849" s="21" t="s">
        <v>2063</v>
      </c>
      <c r="AL6849" t="s">
        <v>2551</v>
      </c>
      <c r="AM6849" s="26" t="s">
        <v>38</v>
      </c>
      <c r="AN6849" t="s">
        <v>2031</v>
      </c>
    </row>
    <row r="6850" spans="1:40" ht="15" hidden="1" thickTop="1" x14ac:dyDescent="0.35">
      <c r="A6850" t="s">
        <v>25702</v>
      </c>
      <c r="B6850" t="s">
        <v>25679</v>
      </c>
      <c r="C6850" t="s">
        <v>5035</v>
      </c>
      <c r="D6850" t="s">
        <v>25680</v>
      </c>
      <c r="E6850" t="s">
        <v>3028</v>
      </c>
      <c r="F6850">
        <v>2</v>
      </c>
      <c r="G6850" t="s">
        <v>2546</v>
      </c>
      <c r="H6850" t="s">
        <v>2510</v>
      </c>
      <c r="I6850" t="s">
        <v>2076</v>
      </c>
      <c r="J6850" t="s">
        <v>3006</v>
      </c>
      <c r="K6850" t="s">
        <v>3007</v>
      </c>
      <c r="L6850" t="s">
        <v>2058</v>
      </c>
      <c r="M6850" t="s">
        <v>2170</v>
      </c>
      <c r="N6850">
        <v>7</v>
      </c>
      <c r="O6850">
        <v>830</v>
      </c>
      <c r="P6850">
        <v>5.42</v>
      </c>
      <c r="Q6850">
        <v>15300</v>
      </c>
      <c r="R6850">
        <v>4</v>
      </c>
      <c r="S6850">
        <v>610</v>
      </c>
      <c r="T6850">
        <v>3.99</v>
      </c>
      <c r="U6850">
        <v>3</v>
      </c>
      <c r="V6850">
        <v>220</v>
      </c>
      <c r="W6850">
        <v>1.44</v>
      </c>
      <c r="X6850">
        <v>0</v>
      </c>
      <c r="Y6850">
        <v>0</v>
      </c>
      <c r="Z6850">
        <v>0</v>
      </c>
      <c r="AA6850">
        <v>0</v>
      </c>
      <c r="AB6850">
        <v>0</v>
      </c>
      <c r="AC6850">
        <v>0</v>
      </c>
      <c r="AD6850">
        <v>0</v>
      </c>
      <c r="AE6850">
        <v>0</v>
      </c>
      <c r="AF6850">
        <v>0</v>
      </c>
      <c r="AG6850" t="s">
        <v>25681</v>
      </c>
      <c r="AH6850" s="21" t="str">
        <f t="shared" si="212"/>
        <v>YK20</v>
      </c>
      <c r="AI6850" s="21">
        <v>216</v>
      </c>
      <c r="AJ6850" s="21">
        <f t="shared" si="213"/>
        <v>94.575163398692808</v>
      </c>
      <c r="AK6850" s="21" t="s">
        <v>2063</v>
      </c>
      <c r="AL6850" t="s">
        <v>2551</v>
      </c>
      <c r="AM6850" s="26" t="s">
        <v>38</v>
      </c>
      <c r="AN6850" t="s">
        <v>2032</v>
      </c>
    </row>
    <row r="6851" spans="1:40" ht="15" hidden="1" thickTop="1" x14ac:dyDescent="0.35">
      <c r="A6851" t="s">
        <v>25706</v>
      </c>
      <c r="B6851" t="s">
        <v>25683</v>
      </c>
      <c r="C6851" t="s">
        <v>3056</v>
      </c>
      <c r="D6851" t="s">
        <v>25684</v>
      </c>
      <c r="E6851" t="s">
        <v>3058</v>
      </c>
      <c r="F6851">
        <v>1</v>
      </c>
      <c r="G6851" t="s">
        <v>2546</v>
      </c>
      <c r="H6851" t="s">
        <v>2510</v>
      </c>
      <c r="I6851" t="s">
        <v>2076</v>
      </c>
      <c r="J6851" t="s">
        <v>3059</v>
      </c>
      <c r="K6851" t="s">
        <v>3007</v>
      </c>
      <c r="L6851" t="s">
        <v>2058</v>
      </c>
      <c r="M6851" t="s">
        <v>2170</v>
      </c>
      <c r="N6851">
        <v>12</v>
      </c>
      <c r="O6851">
        <v>258</v>
      </c>
      <c r="P6851">
        <v>1.69</v>
      </c>
      <c r="Q6851">
        <v>15300</v>
      </c>
      <c r="R6851">
        <v>4</v>
      </c>
      <c r="S6851">
        <v>37</v>
      </c>
      <c r="T6851">
        <v>0.24</v>
      </c>
      <c r="U6851">
        <v>6</v>
      </c>
      <c r="V6851">
        <v>162</v>
      </c>
      <c r="W6851">
        <v>1.06</v>
      </c>
      <c r="X6851">
        <v>0</v>
      </c>
      <c r="Y6851">
        <v>0</v>
      </c>
      <c r="Z6851">
        <v>0</v>
      </c>
      <c r="AA6851">
        <v>2</v>
      </c>
      <c r="AB6851">
        <v>59</v>
      </c>
      <c r="AC6851">
        <v>0.39</v>
      </c>
      <c r="AD6851">
        <v>0</v>
      </c>
      <c r="AE6851">
        <v>0</v>
      </c>
      <c r="AF6851">
        <v>0</v>
      </c>
      <c r="AG6851" t="s">
        <v>25685</v>
      </c>
      <c r="AH6851" s="21" t="str">
        <f t="shared" si="212"/>
        <v>YK20</v>
      </c>
      <c r="AI6851" s="21">
        <v>216</v>
      </c>
      <c r="AJ6851" s="21">
        <f t="shared" si="213"/>
        <v>98.313725490196077</v>
      </c>
      <c r="AK6851" s="21" t="s">
        <v>2063</v>
      </c>
      <c r="AL6851" t="s">
        <v>2551</v>
      </c>
      <c r="AM6851" s="26" t="s">
        <v>38</v>
      </c>
      <c r="AN6851" t="s">
        <v>2031</v>
      </c>
    </row>
    <row r="6852" spans="1:40" ht="15" hidden="1" thickTop="1" x14ac:dyDescent="0.35">
      <c r="A6852" t="s">
        <v>25710</v>
      </c>
      <c r="B6852" t="s">
        <v>25687</v>
      </c>
      <c r="C6852" t="s">
        <v>3221</v>
      </c>
      <c r="D6852" t="s">
        <v>3223</v>
      </c>
      <c r="E6852" t="s">
        <v>2920</v>
      </c>
      <c r="F6852">
        <v>1</v>
      </c>
      <c r="G6852" t="s">
        <v>2682</v>
      </c>
      <c r="H6852" t="s">
        <v>2620</v>
      </c>
      <c r="I6852" t="s">
        <v>2076</v>
      </c>
      <c r="J6852" t="s">
        <v>3223</v>
      </c>
      <c r="K6852" t="s">
        <v>2684</v>
      </c>
      <c r="L6852" t="s">
        <v>2058</v>
      </c>
      <c r="M6852" t="s">
        <v>2059</v>
      </c>
      <c r="N6852">
        <v>5</v>
      </c>
      <c r="O6852">
        <v>110</v>
      </c>
      <c r="P6852">
        <v>0.45</v>
      </c>
      <c r="Q6852">
        <v>24480</v>
      </c>
      <c r="R6852">
        <v>2</v>
      </c>
      <c r="S6852">
        <v>47</v>
      </c>
      <c r="T6852">
        <v>0.19</v>
      </c>
      <c r="U6852">
        <v>3</v>
      </c>
      <c r="V6852">
        <v>63</v>
      </c>
      <c r="W6852">
        <v>0.26</v>
      </c>
      <c r="X6852">
        <v>0</v>
      </c>
      <c r="Y6852">
        <v>0</v>
      </c>
      <c r="Z6852">
        <v>0</v>
      </c>
      <c r="AA6852">
        <v>0</v>
      </c>
      <c r="AB6852">
        <v>0</v>
      </c>
      <c r="AC6852">
        <v>0</v>
      </c>
      <c r="AD6852">
        <v>0</v>
      </c>
      <c r="AE6852">
        <v>0</v>
      </c>
      <c r="AF6852">
        <v>0</v>
      </c>
      <c r="AG6852" t="s">
        <v>25688</v>
      </c>
      <c r="AH6852" s="21" t="str">
        <f t="shared" si="212"/>
        <v>YK21</v>
      </c>
      <c r="AI6852" s="21">
        <v>345.36</v>
      </c>
      <c r="AJ6852" s="21">
        <f t="shared" si="213"/>
        <v>99.550653594771248</v>
      </c>
      <c r="AK6852" s="21" t="s">
        <v>2060</v>
      </c>
      <c r="AL6852" t="s">
        <v>2923</v>
      </c>
      <c r="AM6852" s="26" t="s">
        <v>38</v>
      </c>
      <c r="AN6852" t="s">
        <v>2029</v>
      </c>
    </row>
    <row r="6853" spans="1:40" ht="15" hidden="1" thickTop="1" x14ac:dyDescent="0.35">
      <c r="A6853" t="s">
        <v>25714</v>
      </c>
      <c r="B6853" t="s">
        <v>25690</v>
      </c>
      <c r="C6853" t="s">
        <v>3221</v>
      </c>
      <c r="D6853" t="s">
        <v>3223</v>
      </c>
      <c r="E6853" t="s">
        <v>2920</v>
      </c>
      <c r="F6853">
        <v>1</v>
      </c>
      <c r="G6853" t="s">
        <v>2682</v>
      </c>
      <c r="H6853" t="s">
        <v>2620</v>
      </c>
      <c r="I6853" t="s">
        <v>2076</v>
      </c>
      <c r="J6853" t="s">
        <v>3223</v>
      </c>
      <c r="K6853" t="s">
        <v>2684</v>
      </c>
      <c r="L6853" t="s">
        <v>2058</v>
      </c>
      <c r="M6853" t="s">
        <v>2059</v>
      </c>
      <c r="N6853">
        <v>6</v>
      </c>
      <c r="O6853">
        <v>154</v>
      </c>
      <c r="P6853">
        <v>0.63</v>
      </c>
      <c r="Q6853">
        <v>24480</v>
      </c>
      <c r="R6853">
        <v>2</v>
      </c>
      <c r="S6853">
        <v>35</v>
      </c>
      <c r="T6853">
        <v>0.14000000000000001</v>
      </c>
      <c r="U6853">
        <v>4</v>
      </c>
      <c r="V6853">
        <v>119</v>
      </c>
      <c r="W6853">
        <v>0.49</v>
      </c>
      <c r="X6853">
        <v>0</v>
      </c>
      <c r="Y6853">
        <v>0</v>
      </c>
      <c r="Z6853">
        <v>0</v>
      </c>
      <c r="AA6853">
        <v>0</v>
      </c>
      <c r="AB6853">
        <v>0</v>
      </c>
      <c r="AC6853">
        <v>0</v>
      </c>
      <c r="AD6853">
        <v>0</v>
      </c>
      <c r="AE6853">
        <v>0</v>
      </c>
      <c r="AF6853">
        <v>0</v>
      </c>
      <c r="AG6853" t="s">
        <v>25691</v>
      </c>
      <c r="AH6853" s="21" t="str">
        <f t="shared" si="212"/>
        <v>YK21</v>
      </c>
      <c r="AI6853" s="21">
        <v>345.36</v>
      </c>
      <c r="AJ6853" s="21">
        <f t="shared" si="213"/>
        <v>99.370915032679733</v>
      </c>
      <c r="AK6853" s="21" t="s">
        <v>2060</v>
      </c>
      <c r="AL6853" t="s">
        <v>2923</v>
      </c>
      <c r="AM6853" s="26" t="s">
        <v>38</v>
      </c>
      <c r="AN6853" t="s">
        <v>2031</v>
      </c>
    </row>
    <row r="6854" spans="1:40" ht="15" hidden="1" thickTop="1" x14ac:dyDescent="0.35">
      <c r="A6854" t="s">
        <v>25718</v>
      </c>
      <c r="B6854" t="s">
        <v>25693</v>
      </c>
      <c r="C6854" t="s">
        <v>3221</v>
      </c>
      <c r="D6854" t="s">
        <v>3223</v>
      </c>
      <c r="E6854" t="s">
        <v>2920</v>
      </c>
      <c r="F6854">
        <v>1</v>
      </c>
      <c r="G6854" t="s">
        <v>2682</v>
      </c>
      <c r="H6854" t="s">
        <v>2620</v>
      </c>
      <c r="I6854" t="s">
        <v>2076</v>
      </c>
      <c r="J6854" t="s">
        <v>3223</v>
      </c>
      <c r="K6854" t="s">
        <v>2684</v>
      </c>
      <c r="L6854" t="s">
        <v>2058</v>
      </c>
      <c r="M6854" t="s">
        <v>2059</v>
      </c>
      <c r="N6854">
        <v>4</v>
      </c>
      <c r="O6854">
        <v>107</v>
      </c>
      <c r="P6854">
        <v>0.44</v>
      </c>
      <c r="Q6854">
        <v>24480</v>
      </c>
      <c r="R6854">
        <v>4</v>
      </c>
      <c r="S6854">
        <v>107</v>
      </c>
      <c r="T6854">
        <v>0.44</v>
      </c>
      <c r="U6854">
        <v>0</v>
      </c>
      <c r="V6854">
        <v>0</v>
      </c>
      <c r="W6854">
        <v>0</v>
      </c>
      <c r="X6854">
        <v>0</v>
      </c>
      <c r="Y6854">
        <v>0</v>
      </c>
      <c r="Z6854">
        <v>0</v>
      </c>
      <c r="AA6854">
        <v>0</v>
      </c>
      <c r="AB6854">
        <v>0</v>
      </c>
      <c r="AC6854">
        <v>0</v>
      </c>
      <c r="AD6854">
        <v>0</v>
      </c>
      <c r="AE6854">
        <v>0</v>
      </c>
      <c r="AF6854">
        <v>0</v>
      </c>
      <c r="AG6854" t="s">
        <v>25694</v>
      </c>
      <c r="AH6854" s="21" t="str">
        <f t="shared" si="212"/>
        <v>YK21</v>
      </c>
      <c r="AI6854" s="21">
        <v>345.36</v>
      </c>
      <c r="AJ6854" s="21">
        <f t="shared" si="213"/>
        <v>99.562908496732021</v>
      </c>
      <c r="AK6854" s="21" t="s">
        <v>2060</v>
      </c>
      <c r="AL6854" t="s">
        <v>2923</v>
      </c>
      <c r="AM6854" s="26" t="s">
        <v>38</v>
      </c>
      <c r="AN6854" t="s">
        <v>2029</v>
      </c>
    </row>
    <row r="6855" spans="1:40" ht="15" hidden="1" thickTop="1" x14ac:dyDescent="0.35">
      <c r="A6855" t="s">
        <v>25722</v>
      </c>
      <c r="B6855" t="s">
        <v>25696</v>
      </c>
      <c r="C6855" t="s">
        <v>3221</v>
      </c>
      <c r="D6855" t="s">
        <v>3223</v>
      </c>
      <c r="E6855" t="s">
        <v>2920</v>
      </c>
      <c r="F6855">
        <v>1</v>
      </c>
      <c r="G6855" t="s">
        <v>2682</v>
      </c>
      <c r="H6855" t="s">
        <v>2620</v>
      </c>
      <c r="I6855" t="s">
        <v>2076</v>
      </c>
      <c r="J6855" t="s">
        <v>3223</v>
      </c>
      <c r="K6855" t="s">
        <v>2684</v>
      </c>
      <c r="L6855" t="s">
        <v>2058</v>
      </c>
      <c r="M6855" t="s">
        <v>2059</v>
      </c>
      <c r="N6855">
        <v>3</v>
      </c>
      <c r="O6855">
        <v>84</v>
      </c>
      <c r="P6855">
        <v>0.34</v>
      </c>
      <c r="Q6855">
        <v>24480</v>
      </c>
      <c r="R6855">
        <v>1</v>
      </c>
      <c r="S6855">
        <v>1</v>
      </c>
      <c r="T6855">
        <v>0</v>
      </c>
      <c r="U6855">
        <v>2</v>
      </c>
      <c r="V6855">
        <v>83</v>
      </c>
      <c r="W6855">
        <v>0.34</v>
      </c>
      <c r="X6855">
        <v>0</v>
      </c>
      <c r="Y6855">
        <v>0</v>
      </c>
      <c r="Z6855">
        <v>0</v>
      </c>
      <c r="AA6855">
        <v>0</v>
      </c>
      <c r="AB6855">
        <v>0</v>
      </c>
      <c r="AC6855">
        <v>0</v>
      </c>
      <c r="AD6855">
        <v>0</v>
      </c>
      <c r="AE6855">
        <v>0</v>
      </c>
      <c r="AF6855">
        <v>0</v>
      </c>
      <c r="AG6855" t="s">
        <v>25697</v>
      </c>
      <c r="AH6855" s="21" t="str">
        <f t="shared" ref="AH6855:AH6918" si="214">LEFT(AG6855,4)</f>
        <v>YK21</v>
      </c>
      <c r="AI6855" s="21">
        <v>345.36</v>
      </c>
      <c r="AJ6855" s="21">
        <f t="shared" ref="AJ6855:AJ6918" si="215">100-(O6855/Q6855*100)</f>
        <v>99.656862745098039</v>
      </c>
      <c r="AK6855" s="21" t="s">
        <v>2060</v>
      </c>
      <c r="AL6855" t="s">
        <v>2923</v>
      </c>
      <c r="AM6855" s="26" t="s">
        <v>38</v>
      </c>
      <c r="AN6855" t="s">
        <v>2029</v>
      </c>
    </row>
    <row r="6856" spans="1:40" ht="15" hidden="1" thickTop="1" x14ac:dyDescent="0.35">
      <c r="A6856" t="s">
        <v>25726</v>
      </c>
      <c r="B6856" t="s">
        <v>25699</v>
      </c>
      <c r="C6856" t="s">
        <v>3056</v>
      </c>
      <c r="D6856" t="s">
        <v>25700</v>
      </c>
      <c r="E6856" t="s">
        <v>3058</v>
      </c>
      <c r="F6856">
        <v>1</v>
      </c>
      <c r="G6856" t="s">
        <v>2546</v>
      </c>
      <c r="H6856" t="s">
        <v>2510</v>
      </c>
      <c r="I6856" t="s">
        <v>2076</v>
      </c>
      <c r="J6856" t="s">
        <v>3059</v>
      </c>
      <c r="K6856" t="s">
        <v>3007</v>
      </c>
      <c r="L6856" t="s">
        <v>2058</v>
      </c>
      <c r="M6856" t="s">
        <v>2170</v>
      </c>
      <c r="N6856">
        <v>11</v>
      </c>
      <c r="O6856">
        <v>214</v>
      </c>
      <c r="P6856">
        <v>1.4</v>
      </c>
      <c r="Q6856">
        <v>15300</v>
      </c>
      <c r="R6856">
        <v>1</v>
      </c>
      <c r="S6856">
        <v>10</v>
      </c>
      <c r="T6856">
        <v>7.0000000000000007E-2</v>
      </c>
      <c r="U6856">
        <v>10</v>
      </c>
      <c r="V6856">
        <v>204</v>
      </c>
      <c r="W6856">
        <v>1.33</v>
      </c>
      <c r="X6856">
        <v>0</v>
      </c>
      <c r="Y6856">
        <v>0</v>
      </c>
      <c r="Z6856">
        <v>0</v>
      </c>
      <c r="AA6856">
        <v>0</v>
      </c>
      <c r="AB6856">
        <v>0</v>
      </c>
      <c r="AC6856">
        <v>0</v>
      </c>
      <c r="AD6856">
        <v>0</v>
      </c>
      <c r="AE6856">
        <v>0</v>
      </c>
      <c r="AF6856">
        <v>0</v>
      </c>
      <c r="AG6856" t="s">
        <v>25701</v>
      </c>
      <c r="AH6856" s="21" t="str">
        <f t="shared" si="214"/>
        <v>YK20</v>
      </c>
      <c r="AI6856" s="21">
        <v>216</v>
      </c>
      <c r="AJ6856" s="21">
        <f t="shared" si="215"/>
        <v>98.601307189542482</v>
      </c>
      <c r="AK6856" s="21" t="s">
        <v>2063</v>
      </c>
      <c r="AL6856" t="s">
        <v>2551</v>
      </c>
      <c r="AM6856" s="26" t="s">
        <v>38</v>
      </c>
      <c r="AN6856" t="s">
        <v>2032</v>
      </c>
    </row>
    <row r="6857" spans="1:40" ht="15" hidden="1" thickTop="1" x14ac:dyDescent="0.35">
      <c r="A6857" t="s">
        <v>25730</v>
      </c>
      <c r="B6857" t="s">
        <v>25703</v>
      </c>
      <c r="C6857" t="s">
        <v>3510</v>
      </c>
      <c r="D6857" t="s">
        <v>25704</v>
      </c>
      <c r="E6857" t="s">
        <v>3028</v>
      </c>
      <c r="F6857">
        <v>1</v>
      </c>
      <c r="G6857" t="s">
        <v>2546</v>
      </c>
      <c r="H6857" t="s">
        <v>2510</v>
      </c>
      <c r="I6857" t="s">
        <v>2076</v>
      </c>
      <c r="J6857" t="s">
        <v>3006</v>
      </c>
      <c r="K6857" t="s">
        <v>3007</v>
      </c>
      <c r="L6857" t="s">
        <v>2058</v>
      </c>
      <c r="M6857" t="s">
        <v>2059</v>
      </c>
      <c r="N6857">
        <v>11</v>
      </c>
      <c r="O6857">
        <v>1527</v>
      </c>
      <c r="P6857">
        <v>6.24</v>
      </c>
      <c r="Q6857">
        <v>24480</v>
      </c>
      <c r="R6857">
        <v>6</v>
      </c>
      <c r="S6857">
        <v>1000</v>
      </c>
      <c r="T6857">
        <v>4.08</v>
      </c>
      <c r="U6857">
        <v>5</v>
      </c>
      <c r="V6857">
        <v>527</v>
      </c>
      <c r="W6857">
        <v>2.15</v>
      </c>
      <c r="X6857">
        <v>0</v>
      </c>
      <c r="Y6857">
        <v>0</v>
      </c>
      <c r="Z6857">
        <v>0</v>
      </c>
      <c r="AA6857">
        <v>0</v>
      </c>
      <c r="AB6857">
        <v>0</v>
      </c>
      <c r="AC6857">
        <v>0</v>
      </c>
      <c r="AD6857">
        <v>0</v>
      </c>
      <c r="AE6857">
        <v>0</v>
      </c>
      <c r="AF6857">
        <v>0</v>
      </c>
      <c r="AG6857" t="s">
        <v>25705</v>
      </c>
      <c r="AH6857" s="21" t="str">
        <f t="shared" si="214"/>
        <v>YK20</v>
      </c>
      <c r="AI6857" s="21">
        <v>345.36</v>
      </c>
      <c r="AJ6857" s="21">
        <f t="shared" si="215"/>
        <v>93.762254901960787</v>
      </c>
      <c r="AK6857" s="21" t="s">
        <v>2063</v>
      </c>
      <c r="AL6857" t="s">
        <v>2551</v>
      </c>
      <c r="AM6857" s="26" t="s">
        <v>38</v>
      </c>
      <c r="AN6857" t="s">
        <v>2030</v>
      </c>
    </row>
    <row r="6858" spans="1:40" ht="15" hidden="1" thickTop="1" x14ac:dyDescent="0.35">
      <c r="A6858" t="s">
        <v>25734</v>
      </c>
      <c r="B6858" t="s">
        <v>25707</v>
      </c>
      <c r="C6858" t="s">
        <v>3026</v>
      </c>
      <c r="D6858" t="s">
        <v>25708</v>
      </c>
      <c r="E6858" t="s">
        <v>3028</v>
      </c>
      <c r="F6858">
        <v>1</v>
      </c>
      <c r="G6858" t="s">
        <v>2546</v>
      </c>
      <c r="H6858" t="s">
        <v>2510</v>
      </c>
      <c r="I6858" t="s">
        <v>2076</v>
      </c>
      <c r="J6858" t="s">
        <v>3006</v>
      </c>
      <c r="K6858" t="s">
        <v>3007</v>
      </c>
      <c r="L6858" t="s">
        <v>2058</v>
      </c>
      <c r="M6858" t="s">
        <v>2059</v>
      </c>
      <c r="N6858">
        <v>1</v>
      </c>
      <c r="O6858">
        <v>124</v>
      </c>
      <c r="P6858">
        <v>0.51</v>
      </c>
      <c r="Q6858">
        <v>24480</v>
      </c>
      <c r="R6858">
        <v>0</v>
      </c>
      <c r="S6858">
        <v>0</v>
      </c>
      <c r="T6858">
        <v>0</v>
      </c>
      <c r="U6858">
        <v>1</v>
      </c>
      <c r="V6858">
        <v>124</v>
      </c>
      <c r="W6858">
        <v>0.51</v>
      </c>
      <c r="X6858">
        <v>0</v>
      </c>
      <c r="Y6858">
        <v>0</v>
      </c>
      <c r="Z6858">
        <v>0</v>
      </c>
      <c r="AA6858">
        <v>0</v>
      </c>
      <c r="AB6858">
        <v>0</v>
      </c>
      <c r="AC6858">
        <v>0</v>
      </c>
      <c r="AD6858">
        <v>0</v>
      </c>
      <c r="AE6858">
        <v>0</v>
      </c>
      <c r="AF6858">
        <v>0</v>
      </c>
      <c r="AG6858" t="s">
        <v>25709</v>
      </c>
      <c r="AH6858" s="21" t="str">
        <f t="shared" si="214"/>
        <v>YK20</v>
      </c>
      <c r="AI6858" s="21">
        <v>345.36</v>
      </c>
      <c r="AJ6858" s="21">
        <f t="shared" si="215"/>
        <v>99.493464052287578</v>
      </c>
      <c r="AK6858" s="21" t="s">
        <v>2060</v>
      </c>
      <c r="AL6858" t="s">
        <v>2551</v>
      </c>
      <c r="AM6858" s="26" t="s">
        <v>38</v>
      </c>
      <c r="AN6858" t="s">
        <v>2030</v>
      </c>
    </row>
    <row r="6859" spans="1:40" ht="15" hidden="1" thickTop="1" x14ac:dyDescent="0.35">
      <c r="A6859" t="s">
        <v>25738</v>
      </c>
      <c r="B6859" t="s">
        <v>25711</v>
      </c>
      <c r="C6859" t="s">
        <v>3056</v>
      </c>
      <c r="D6859" t="s">
        <v>25712</v>
      </c>
      <c r="E6859" t="s">
        <v>3058</v>
      </c>
      <c r="F6859">
        <v>1</v>
      </c>
      <c r="G6859" t="s">
        <v>2546</v>
      </c>
      <c r="H6859" t="s">
        <v>2510</v>
      </c>
      <c r="I6859" t="s">
        <v>2076</v>
      </c>
      <c r="J6859" t="s">
        <v>3059</v>
      </c>
      <c r="K6859" t="s">
        <v>3007</v>
      </c>
      <c r="L6859" t="s">
        <v>2058</v>
      </c>
      <c r="M6859" t="s">
        <v>2170</v>
      </c>
      <c r="N6859">
        <v>12</v>
      </c>
      <c r="O6859">
        <v>231</v>
      </c>
      <c r="P6859">
        <v>1.51</v>
      </c>
      <c r="Q6859">
        <v>15300</v>
      </c>
      <c r="R6859">
        <v>5</v>
      </c>
      <c r="S6859">
        <v>64</v>
      </c>
      <c r="T6859">
        <v>0.42</v>
      </c>
      <c r="U6859">
        <v>5</v>
      </c>
      <c r="V6859">
        <v>115</v>
      </c>
      <c r="W6859">
        <v>0.75</v>
      </c>
      <c r="X6859">
        <v>2</v>
      </c>
      <c r="Y6859">
        <v>52</v>
      </c>
      <c r="Z6859">
        <v>0.34</v>
      </c>
      <c r="AA6859">
        <v>0</v>
      </c>
      <c r="AB6859">
        <v>0</v>
      </c>
      <c r="AC6859">
        <v>0</v>
      </c>
      <c r="AD6859">
        <v>0</v>
      </c>
      <c r="AE6859">
        <v>0</v>
      </c>
      <c r="AF6859">
        <v>0</v>
      </c>
      <c r="AG6859" t="s">
        <v>25713</v>
      </c>
      <c r="AH6859" s="21" t="str">
        <f t="shared" si="214"/>
        <v>YK20</v>
      </c>
      <c r="AI6859" s="21">
        <v>216</v>
      </c>
      <c r="AJ6859" s="21">
        <f t="shared" si="215"/>
        <v>98.490196078431367</v>
      </c>
      <c r="AK6859" s="21" t="s">
        <v>2063</v>
      </c>
      <c r="AL6859" t="s">
        <v>2551</v>
      </c>
      <c r="AM6859" s="26" t="s">
        <v>38</v>
      </c>
      <c r="AN6859" t="s">
        <v>2030</v>
      </c>
    </row>
    <row r="6860" spans="1:40" ht="15" hidden="1" thickTop="1" x14ac:dyDescent="0.35">
      <c r="A6860" t="s">
        <v>25742</v>
      </c>
      <c r="B6860" t="s">
        <v>25715</v>
      </c>
      <c r="C6860" t="s">
        <v>3396</v>
      </c>
      <c r="D6860" t="s">
        <v>25716</v>
      </c>
      <c r="E6860" t="s">
        <v>3028</v>
      </c>
      <c r="F6860">
        <v>1</v>
      </c>
      <c r="G6860" t="s">
        <v>2546</v>
      </c>
      <c r="H6860" t="s">
        <v>2510</v>
      </c>
      <c r="I6860" t="s">
        <v>2076</v>
      </c>
      <c r="J6860" t="s">
        <v>3006</v>
      </c>
      <c r="K6860" t="s">
        <v>3007</v>
      </c>
      <c r="L6860" t="s">
        <v>2058</v>
      </c>
      <c r="M6860" t="s">
        <v>2059</v>
      </c>
      <c r="N6860">
        <v>5</v>
      </c>
      <c r="O6860">
        <v>256</v>
      </c>
      <c r="P6860">
        <v>1.05</v>
      </c>
      <c r="Q6860">
        <v>24480</v>
      </c>
      <c r="R6860">
        <v>1</v>
      </c>
      <c r="S6860">
        <v>37</v>
      </c>
      <c r="T6860">
        <v>0.15</v>
      </c>
      <c r="U6860">
        <v>4</v>
      </c>
      <c r="V6860">
        <v>219</v>
      </c>
      <c r="W6860">
        <v>0.89</v>
      </c>
      <c r="X6860">
        <v>0</v>
      </c>
      <c r="Y6860">
        <v>0</v>
      </c>
      <c r="Z6860">
        <v>0</v>
      </c>
      <c r="AA6860">
        <v>0</v>
      </c>
      <c r="AB6860">
        <v>0</v>
      </c>
      <c r="AC6860">
        <v>0</v>
      </c>
      <c r="AD6860">
        <v>0</v>
      </c>
      <c r="AE6860">
        <v>0</v>
      </c>
      <c r="AF6860">
        <v>0</v>
      </c>
      <c r="AG6860" t="s">
        <v>25717</v>
      </c>
      <c r="AH6860" s="21" t="str">
        <f t="shared" si="214"/>
        <v>YK20</v>
      </c>
      <c r="AI6860" s="21">
        <v>345.36</v>
      </c>
      <c r="AJ6860" s="21">
        <f t="shared" si="215"/>
        <v>98.954248366013076</v>
      </c>
      <c r="AK6860" s="21" t="s">
        <v>2063</v>
      </c>
      <c r="AL6860" t="s">
        <v>2551</v>
      </c>
      <c r="AM6860" s="26" t="s">
        <v>38</v>
      </c>
      <c r="AN6860" t="s">
        <v>2030</v>
      </c>
    </row>
    <row r="6861" spans="1:40" ht="15" hidden="1" thickTop="1" x14ac:dyDescent="0.35">
      <c r="A6861" t="s">
        <v>25746</v>
      </c>
      <c r="B6861" t="s">
        <v>25719</v>
      </c>
      <c r="C6861" t="s">
        <v>3396</v>
      </c>
      <c r="D6861" t="s">
        <v>25720</v>
      </c>
      <c r="E6861" t="s">
        <v>3028</v>
      </c>
      <c r="F6861">
        <v>1</v>
      </c>
      <c r="G6861" t="s">
        <v>2546</v>
      </c>
      <c r="H6861" t="s">
        <v>2510</v>
      </c>
      <c r="I6861" t="s">
        <v>2076</v>
      </c>
      <c r="J6861" t="s">
        <v>3006</v>
      </c>
      <c r="K6861" t="s">
        <v>3007</v>
      </c>
      <c r="L6861" t="s">
        <v>2058</v>
      </c>
      <c r="M6861" t="s">
        <v>2059</v>
      </c>
      <c r="N6861">
        <v>7</v>
      </c>
      <c r="O6861">
        <v>586</v>
      </c>
      <c r="P6861">
        <v>2.39</v>
      </c>
      <c r="Q6861">
        <v>24480</v>
      </c>
      <c r="R6861">
        <v>4</v>
      </c>
      <c r="S6861">
        <v>290</v>
      </c>
      <c r="T6861">
        <v>1.18</v>
      </c>
      <c r="U6861">
        <v>3</v>
      </c>
      <c r="V6861">
        <v>296</v>
      </c>
      <c r="W6861">
        <v>1.21</v>
      </c>
      <c r="X6861">
        <v>0</v>
      </c>
      <c r="Y6861">
        <v>0</v>
      </c>
      <c r="Z6861">
        <v>0</v>
      </c>
      <c r="AA6861">
        <v>0</v>
      </c>
      <c r="AB6861">
        <v>0</v>
      </c>
      <c r="AC6861">
        <v>0</v>
      </c>
      <c r="AD6861">
        <v>0</v>
      </c>
      <c r="AE6861">
        <v>0</v>
      </c>
      <c r="AF6861">
        <v>0</v>
      </c>
      <c r="AG6861" t="s">
        <v>25721</v>
      </c>
      <c r="AH6861" s="21" t="str">
        <f t="shared" si="214"/>
        <v>YK20</v>
      </c>
      <c r="AI6861" s="21">
        <v>345.36</v>
      </c>
      <c r="AJ6861" s="21">
        <f t="shared" si="215"/>
        <v>97.606209150326791</v>
      </c>
      <c r="AK6861" s="21" t="s">
        <v>2063</v>
      </c>
      <c r="AL6861" t="s">
        <v>2551</v>
      </c>
      <c r="AM6861" s="26" t="s">
        <v>38</v>
      </c>
      <c r="AN6861" t="s">
        <v>2031</v>
      </c>
    </row>
    <row r="6862" spans="1:40" ht="15" hidden="1" thickTop="1" x14ac:dyDescent="0.35">
      <c r="A6862" t="s">
        <v>25750</v>
      </c>
      <c r="B6862" t="s">
        <v>25723</v>
      </c>
      <c r="C6862" t="s">
        <v>3510</v>
      </c>
      <c r="D6862" t="s">
        <v>25724</v>
      </c>
      <c r="E6862" t="s">
        <v>3028</v>
      </c>
      <c r="F6862">
        <v>1</v>
      </c>
      <c r="G6862" t="s">
        <v>2546</v>
      </c>
      <c r="H6862" t="s">
        <v>2510</v>
      </c>
      <c r="I6862" t="s">
        <v>2076</v>
      </c>
      <c r="J6862" t="s">
        <v>3006</v>
      </c>
      <c r="K6862" t="s">
        <v>3007</v>
      </c>
      <c r="L6862" t="s">
        <v>2058</v>
      </c>
      <c r="M6862" t="s">
        <v>2059</v>
      </c>
      <c r="N6862">
        <v>10</v>
      </c>
      <c r="O6862">
        <v>1100</v>
      </c>
      <c r="P6862">
        <v>4.49</v>
      </c>
      <c r="Q6862">
        <v>24480</v>
      </c>
      <c r="R6862">
        <v>7</v>
      </c>
      <c r="S6862">
        <v>582</v>
      </c>
      <c r="T6862">
        <v>2.38</v>
      </c>
      <c r="U6862">
        <v>3</v>
      </c>
      <c r="V6862">
        <v>518</v>
      </c>
      <c r="W6862">
        <v>2.12</v>
      </c>
      <c r="X6862">
        <v>0</v>
      </c>
      <c r="Y6862">
        <v>0</v>
      </c>
      <c r="Z6862">
        <v>0</v>
      </c>
      <c r="AA6862">
        <v>0</v>
      </c>
      <c r="AB6862">
        <v>0</v>
      </c>
      <c r="AC6862">
        <v>0</v>
      </c>
      <c r="AD6862">
        <v>0</v>
      </c>
      <c r="AE6862">
        <v>0</v>
      </c>
      <c r="AF6862">
        <v>0</v>
      </c>
      <c r="AG6862" t="s">
        <v>25725</v>
      </c>
      <c r="AH6862" s="21" t="str">
        <f t="shared" si="214"/>
        <v>YK20</v>
      </c>
      <c r="AI6862" s="21">
        <v>345.36</v>
      </c>
      <c r="AJ6862" s="21">
        <f t="shared" si="215"/>
        <v>95.506535947712422</v>
      </c>
      <c r="AK6862" s="21" t="s">
        <v>2063</v>
      </c>
      <c r="AL6862" t="s">
        <v>2551</v>
      </c>
      <c r="AM6862" s="26" t="s">
        <v>38</v>
      </c>
      <c r="AN6862" t="s">
        <v>2030</v>
      </c>
    </row>
    <row r="6863" spans="1:40" ht="15" hidden="1" thickTop="1" x14ac:dyDescent="0.35">
      <c r="A6863" t="s">
        <v>25754</v>
      </c>
      <c r="B6863" t="s">
        <v>25727</v>
      </c>
      <c r="C6863" t="s">
        <v>3026</v>
      </c>
      <c r="D6863" t="s">
        <v>25728</v>
      </c>
      <c r="E6863" t="s">
        <v>3028</v>
      </c>
      <c r="F6863">
        <v>1</v>
      </c>
      <c r="G6863" t="s">
        <v>2546</v>
      </c>
      <c r="H6863" t="s">
        <v>2510</v>
      </c>
      <c r="I6863" t="s">
        <v>2076</v>
      </c>
      <c r="J6863" t="s">
        <v>3006</v>
      </c>
      <c r="K6863" t="s">
        <v>3007</v>
      </c>
      <c r="L6863" t="s">
        <v>2058</v>
      </c>
      <c r="M6863" t="s">
        <v>2059</v>
      </c>
      <c r="N6863">
        <v>12</v>
      </c>
      <c r="O6863">
        <v>1214</v>
      </c>
      <c r="P6863">
        <v>4.96</v>
      </c>
      <c r="Q6863">
        <v>24480</v>
      </c>
      <c r="R6863">
        <v>2</v>
      </c>
      <c r="S6863">
        <v>304</v>
      </c>
      <c r="T6863">
        <v>1.24</v>
      </c>
      <c r="U6863">
        <v>10</v>
      </c>
      <c r="V6863">
        <v>910</v>
      </c>
      <c r="W6863">
        <v>3.72</v>
      </c>
      <c r="X6863">
        <v>0</v>
      </c>
      <c r="Y6863">
        <v>0</v>
      </c>
      <c r="Z6863">
        <v>0</v>
      </c>
      <c r="AA6863">
        <v>0</v>
      </c>
      <c r="AB6863">
        <v>0</v>
      </c>
      <c r="AC6863">
        <v>0</v>
      </c>
      <c r="AD6863">
        <v>0</v>
      </c>
      <c r="AE6863">
        <v>0</v>
      </c>
      <c r="AF6863">
        <v>0</v>
      </c>
      <c r="AG6863" t="s">
        <v>25729</v>
      </c>
      <c r="AH6863" s="21" t="str">
        <f t="shared" si="214"/>
        <v>YK20</v>
      </c>
      <c r="AI6863" s="21">
        <v>345.36</v>
      </c>
      <c r="AJ6863" s="21">
        <f t="shared" si="215"/>
        <v>95.040849673202615</v>
      </c>
      <c r="AK6863" s="21" t="s">
        <v>2063</v>
      </c>
      <c r="AL6863" t="s">
        <v>2551</v>
      </c>
      <c r="AM6863" s="26" t="s">
        <v>38</v>
      </c>
      <c r="AN6863" t="s">
        <v>2030</v>
      </c>
    </row>
    <row r="6864" spans="1:40" ht="15" hidden="1" thickTop="1" x14ac:dyDescent="0.35">
      <c r="A6864" t="s">
        <v>25758</v>
      </c>
      <c r="B6864" t="s">
        <v>25731</v>
      </c>
      <c r="C6864" t="s">
        <v>2897</v>
      </c>
      <c r="D6864" t="s">
        <v>25732</v>
      </c>
      <c r="E6864" t="s">
        <v>2705</v>
      </c>
      <c r="F6864">
        <v>1</v>
      </c>
      <c r="G6864" t="s">
        <v>2593</v>
      </c>
      <c r="H6864" t="s">
        <v>2056</v>
      </c>
      <c r="I6864" t="s">
        <v>2076</v>
      </c>
      <c r="J6864" t="s">
        <v>2594</v>
      </c>
      <c r="K6864" t="s">
        <v>65</v>
      </c>
      <c r="L6864" t="s">
        <v>2058</v>
      </c>
      <c r="M6864" t="s">
        <v>2170</v>
      </c>
      <c r="N6864">
        <v>7</v>
      </c>
      <c r="O6864">
        <v>211</v>
      </c>
      <c r="P6864">
        <v>1.38</v>
      </c>
      <c r="Q6864">
        <v>15300</v>
      </c>
      <c r="R6864">
        <v>3</v>
      </c>
      <c r="S6864">
        <v>67</v>
      </c>
      <c r="T6864">
        <v>0.44</v>
      </c>
      <c r="U6864">
        <v>4</v>
      </c>
      <c r="V6864">
        <v>144</v>
      </c>
      <c r="W6864">
        <v>0.94</v>
      </c>
      <c r="X6864">
        <v>0</v>
      </c>
      <c r="Y6864">
        <v>0</v>
      </c>
      <c r="Z6864">
        <v>0</v>
      </c>
      <c r="AA6864">
        <v>0</v>
      </c>
      <c r="AB6864">
        <v>0</v>
      </c>
      <c r="AC6864">
        <v>0</v>
      </c>
      <c r="AD6864">
        <v>0</v>
      </c>
      <c r="AE6864">
        <v>0</v>
      </c>
      <c r="AF6864">
        <v>0</v>
      </c>
      <c r="AG6864" t="s">
        <v>25733</v>
      </c>
      <c r="AH6864" s="21" t="str">
        <f t="shared" si="214"/>
        <v>YM68</v>
      </c>
      <c r="AI6864" s="21">
        <v>216</v>
      </c>
      <c r="AJ6864" s="21">
        <f t="shared" si="215"/>
        <v>98.620915032679733</v>
      </c>
      <c r="AK6864" s="21" t="s">
        <v>2063</v>
      </c>
      <c r="AL6864" t="s">
        <v>2527</v>
      </c>
      <c r="AM6864" s="26" t="s">
        <v>38</v>
      </c>
      <c r="AN6864" t="s">
        <v>2031</v>
      </c>
    </row>
    <row r="6865" spans="1:40" ht="15" hidden="1" thickTop="1" x14ac:dyDescent="0.35">
      <c r="A6865" t="s">
        <v>25762</v>
      </c>
      <c r="B6865" t="s">
        <v>25735</v>
      </c>
      <c r="C6865" t="s">
        <v>2897</v>
      </c>
      <c r="D6865" t="s">
        <v>25736</v>
      </c>
      <c r="E6865" t="s">
        <v>2705</v>
      </c>
      <c r="F6865">
        <v>1</v>
      </c>
      <c r="G6865" t="s">
        <v>2593</v>
      </c>
      <c r="H6865" t="s">
        <v>2056</v>
      </c>
      <c r="I6865" t="s">
        <v>2076</v>
      </c>
      <c r="J6865" t="s">
        <v>2594</v>
      </c>
      <c r="K6865" t="s">
        <v>65</v>
      </c>
      <c r="L6865" t="s">
        <v>2058</v>
      </c>
      <c r="M6865" t="s">
        <v>2059</v>
      </c>
      <c r="N6865">
        <v>5</v>
      </c>
      <c r="O6865">
        <v>221</v>
      </c>
      <c r="P6865">
        <v>0.9</v>
      </c>
      <c r="Q6865">
        <v>24480</v>
      </c>
      <c r="R6865">
        <v>0</v>
      </c>
      <c r="S6865">
        <v>0</v>
      </c>
      <c r="T6865">
        <v>0</v>
      </c>
      <c r="U6865">
        <v>5</v>
      </c>
      <c r="V6865">
        <v>221</v>
      </c>
      <c r="W6865">
        <v>0.9</v>
      </c>
      <c r="X6865">
        <v>0</v>
      </c>
      <c r="Y6865">
        <v>0</v>
      </c>
      <c r="Z6865">
        <v>0</v>
      </c>
      <c r="AA6865">
        <v>0</v>
      </c>
      <c r="AB6865">
        <v>0</v>
      </c>
      <c r="AC6865">
        <v>0</v>
      </c>
      <c r="AD6865">
        <v>0</v>
      </c>
      <c r="AE6865">
        <v>0</v>
      </c>
      <c r="AF6865">
        <v>0</v>
      </c>
      <c r="AG6865" t="s">
        <v>25737</v>
      </c>
      <c r="AH6865" s="21" t="str">
        <f t="shared" si="214"/>
        <v>YM68</v>
      </c>
      <c r="AI6865" s="21">
        <v>345.36</v>
      </c>
      <c r="AJ6865" s="21">
        <f t="shared" si="215"/>
        <v>99.097222222222229</v>
      </c>
      <c r="AK6865" s="21" t="s">
        <v>2063</v>
      </c>
      <c r="AL6865" t="s">
        <v>2527</v>
      </c>
      <c r="AM6865" s="26" t="s">
        <v>38</v>
      </c>
      <c r="AN6865" t="s">
        <v>2032</v>
      </c>
    </row>
    <row r="6866" spans="1:40" ht="15" hidden="1" thickTop="1" x14ac:dyDescent="0.35">
      <c r="A6866" t="s">
        <v>25766</v>
      </c>
      <c r="B6866" t="s">
        <v>25739</v>
      </c>
      <c r="C6866" t="s">
        <v>2590</v>
      </c>
      <c r="D6866" t="s">
        <v>25740</v>
      </c>
      <c r="E6866" t="s">
        <v>2938</v>
      </c>
      <c r="F6866">
        <v>1</v>
      </c>
      <c r="G6866" t="s">
        <v>2593</v>
      </c>
      <c r="H6866" t="s">
        <v>2056</v>
      </c>
      <c r="I6866" t="s">
        <v>2076</v>
      </c>
      <c r="J6866" t="s">
        <v>2594</v>
      </c>
      <c r="K6866" t="s">
        <v>65</v>
      </c>
      <c r="L6866" t="s">
        <v>2058</v>
      </c>
      <c r="M6866" t="s">
        <v>2059</v>
      </c>
      <c r="N6866">
        <v>2</v>
      </c>
      <c r="O6866">
        <v>47</v>
      </c>
      <c r="P6866">
        <v>0.19</v>
      </c>
      <c r="Q6866">
        <v>24480</v>
      </c>
      <c r="R6866">
        <v>1</v>
      </c>
      <c r="S6866">
        <v>20</v>
      </c>
      <c r="T6866">
        <v>0.08</v>
      </c>
      <c r="U6866">
        <v>1</v>
      </c>
      <c r="V6866">
        <v>27</v>
      </c>
      <c r="W6866">
        <v>0.11</v>
      </c>
      <c r="X6866">
        <v>0</v>
      </c>
      <c r="Y6866">
        <v>0</v>
      </c>
      <c r="Z6866">
        <v>0</v>
      </c>
      <c r="AA6866">
        <v>0</v>
      </c>
      <c r="AB6866">
        <v>0</v>
      </c>
      <c r="AC6866">
        <v>0</v>
      </c>
      <c r="AD6866">
        <v>0</v>
      </c>
      <c r="AE6866">
        <v>0</v>
      </c>
      <c r="AF6866">
        <v>0</v>
      </c>
      <c r="AG6866" t="s">
        <v>25741</v>
      </c>
      <c r="AH6866" s="21" t="str">
        <f t="shared" si="214"/>
        <v>YM68</v>
      </c>
      <c r="AI6866" s="21">
        <v>345.36</v>
      </c>
      <c r="AJ6866" s="21">
        <f t="shared" si="215"/>
        <v>99.808006535947712</v>
      </c>
      <c r="AK6866" s="21" t="s">
        <v>2060</v>
      </c>
      <c r="AL6866" t="s">
        <v>2527</v>
      </c>
      <c r="AM6866" s="26" t="s">
        <v>38</v>
      </c>
      <c r="AN6866" t="s">
        <v>2032</v>
      </c>
    </row>
    <row r="6867" spans="1:40" ht="15" hidden="1" thickTop="1" x14ac:dyDescent="0.35">
      <c r="A6867" t="s">
        <v>25770</v>
      </c>
      <c r="B6867" t="s">
        <v>25743</v>
      </c>
      <c r="C6867" t="s">
        <v>6457</v>
      </c>
      <c r="D6867" t="s">
        <v>25744</v>
      </c>
      <c r="E6867" t="s">
        <v>2705</v>
      </c>
      <c r="F6867">
        <v>1</v>
      </c>
      <c r="G6867" t="s">
        <v>2593</v>
      </c>
      <c r="H6867" t="s">
        <v>2056</v>
      </c>
      <c r="I6867" t="s">
        <v>2076</v>
      </c>
      <c r="J6867" t="s">
        <v>2594</v>
      </c>
      <c r="K6867" t="s">
        <v>65</v>
      </c>
      <c r="L6867" t="s">
        <v>2058</v>
      </c>
      <c r="M6867" t="s">
        <v>2059</v>
      </c>
      <c r="N6867">
        <v>5</v>
      </c>
      <c r="O6867">
        <v>183</v>
      </c>
      <c r="P6867">
        <v>0.75</v>
      </c>
      <c r="Q6867">
        <v>24480</v>
      </c>
      <c r="R6867">
        <v>2</v>
      </c>
      <c r="S6867">
        <v>48</v>
      </c>
      <c r="T6867">
        <v>0.2</v>
      </c>
      <c r="U6867">
        <v>3</v>
      </c>
      <c r="V6867">
        <v>135</v>
      </c>
      <c r="W6867">
        <v>0.55000000000000004</v>
      </c>
      <c r="X6867">
        <v>0</v>
      </c>
      <c r="Y6867">
        <v>0</v>
      </c>
      <c r="Z6867">
        <v>0</v>
      </c>
      <c r="AA6867">
        <v>0</v>
      </c>
      <c r="AB6867">
        <v>0</v>
      </c>
      <c r="AC6867">
        <v>0</v>
      </c>
      <c r="AD6867">
        <v>0</v>
      </c>
      <c r="AE6867">
        <v>0</v>
      </c>
      <c r="AF6867">
        <v>0</v>
      </c>
      <c r="AG6867" t="s">
        <v>25745</v>
      </c>
      <c r="AH6867" s="21" t="str">
        <f t="shared" si="214"/>
        <v>YM68</v>
      </c>
      <c r="AI6867" s="21">
        <v>345.36</v>
      </c>
      <c r="AJ6867" s="21">
        <f t="shared" si="215"/>
        <v>99.252450980392155</v>
      </c>
      <c r="AK6867" s="21" t="s">
        <v>2060</v>
      </c>
      <c r="AL6867" t="s">
        <v>2527</v>
      </c>
      <c r="AM6867" s="26" t="s">
        <v>38</v>
      </c>
      <c r="AN6867" t="s">
        <v>2033</v>
      </c>
    </row>
    <row r="6868" spans="1:40" ht="15" hidden="1" thickTop="1" x14ac:dyDescent="0.35">
      <c r="A6868" t="s">
        <v>25774</v>
      </c>
      <c r="B6868" t="s">
        <v>25747</v>
      </c>
      <c r="C6868" t="s">
        <v>4594</v>
      </c>
      <c r="D6868" t="s">
        <v>25748</v>
      </c>
      <c r="E6868" t="s">
        <v>2851</v>
      </c>
      <c r="F6868">
        <v>1</v>
      </c>
      <c r="G6868" t="s">
        <v>2593</v>
      </c>
      <c r="H6868" t="s">
        <v>2056</v>
      </c>
      <c r="I6868" t="s">
        <v>2076</v>
      </c>
      <c r="J6868" t="s">
        <v>2594</v>
      </c>
      <c r="K6868" t="s">
        <v>65</v>
      </c>
      <c r="L6868" t="s">
        <v>2058</v>
      </c>
      <c r="M6868" t="s">
        <v>2059</v>
      </c>
      <c r="N6868">
        <v>3</v>
      </c>
      <c r="O6868">
        <v>81</v>
      </c>
      <c r="P6868">
        <v>0.33</v>
      </c>
      <c r="Q6868">
        <v>24480</v>
      </c>
      <c r="R6868">
        <v>1</v>
      </c>
      <c r="S6868">
        <v>44</v>
      </c>
      <c r="T6868">
        <v>0.18</v>
      </c>
      <c r="U6868">
        <v>2</v>
      </c>
      <c r="V6868">
        <v>37</v>
      </c>
      <c r="W6868">
        <v>0.15</v>
      </c>
      <c r="X6868">
        <v>0</v>
      </c>
      <c r="Y6868">
        <v>0</v>
      </c>
      <c r="Z6868">
        <v>0</v>
      </c>
      <c r="AA6868">
        <v>0</v>
      </c>
      <c r="AB6868">
        <v>0</v>
      </c>
      <c r="AC6868">
        <v>0</v>
      </c>
      <c r="AD6868">
        <v>0</v>
      </c>
      <c r="AE6868">
        <v>0</v>
      </c>
      <c r="AF6868">
        <v>0</v>
      </c>
      <c r="AG6868" t="s">
        <v>25749</v>
      </c>
      <c r="AH6868" s="21" t="str">
        <f t="shared" si="214"/>
        <v>YM68</v>
      </c>
      <c r="AI6868" s="21">
        <v>345.36</v>
      </c>
      <c r="AJ6868" s="21">
        <f t="shared" si="215"/>
        <v>99.669117647058826</v>
      </c>
      <c r="AK6868" s="21" t="s">
        <v>2060</v>
      </c>
      <c r="AL6868" t="s">
        <v>2527</v>
      </c>
      <c r="AM6868" s="26" t="s">
        <v>38</v>
      </c>
      <c r="AN6868" t="s">
        <v>2033</v>
      </c>
    </row>
    <row r="6869" spans="1:40" ht="15" hidden="1" thickTop="1" x14ac:dyDescent="0.35">
      <c r="A6869" t="s">
        <v>25778</v>
      </c>
      <c r="B6869" t="s">
        <v>25751</v>
      </c>
      <c r="C6869" t="s">
        <v>3362</v>
      </c>
      <c r="D6869" t="s">
        <v>25752</v>
      </c>
      <c r="E6869" t="s">
        <v>2705</v>
      </c>
      <c r="F6869">
        <v>1</v>
      </c>
      <c r="G6869" t="s">
        <v>2593</v>
      </c>
      <c r="H6869" t="s">
        <v>2056</v>
      </c>
      <c r="I6869" t="s">
        <v>2076</v>
      </c>
      <c r="J6869" t="s">
        <v>3364</v>
      </c>
      <c r="K6869" t="s">
        <v>65</v>
      </c>
      <c r="L6869" t="s">
        <v>2058</v>
      </c>
      <c r="M6869" t="s">
        <v>2059</v>
      </c>
      <c r="N6869">
        <v>3</v>
      </c>
      <c r="O6869">
        <v>650</v>
      </c>
      <c r="P6869">
        <v>2.66</v>
      </c>
      <c r="Q6869">
        <v>24480</v>
      </c>
      <c r="R6869">
        <v>1</v>
      </c>
      <c r="S6869">
        <v>37</v>
      </c>
      <c r="T6869">
        <v>0.15</v>
      </c>
      <c r="U6869">
        <v>2</v>
      </c>
      <c r="V6869">
        <v>613</v>
      </c>
      <c r="W6869">
        <v>2.5</v>
      </c>
      <c r="X6869">
        <v>0</v>
      </c>
      <c r="Y6869">
        <v>0</v>
      </c>
      <c r="Z6869">
        <v>0</v>
      </c>
      <c r="AA6869">
        <v>0</v>
      </c>
      <c r="AB6869">
        <v>0</v>
      </c>
      <c r="AC6869">
        <v>0</v>
      </c>
      <c r="AD6869">
        <v>0</v>
      </c>
      <c r="AE6869">
        <v>0</v>
      </c>
      <c r="AF6869">
        <v>0</v>
      </c>
      <c r="AG6869" t="s">
        <v>25753</v>
      </c>
      <c r="AH6869" s="21" t="str">
        <f t="shared" si="214"/>
        <v>YM68</v>
      </c>
      <c r="AI6869" s="21">
        <v>345.36</v>
      </c>
      <c r="AJ6869" s="21">
        <f t="shared" si="215"/>
        <v>97.34477124183006</v>
      </c>
      <c r="AK6869" s="21" t="s">
        <v>2063</v>
      </c>
      <c r="AL6869" t="s">
        <v>2527</v>
      </c>
      <c r="AM6869" s="26" t="s">
        <v>38</v>
      </c>
      <c r="AN6869" t="s">
        <v>2030</v>
      </c>
    </row>
    <row r="6870" spans="1:40" ht="15" hidden="1" thickTop="1" x14ac:dyDescent="0.35">
      <c r="A6870" t="s">
        <v>25782</v>
      </c>
      <c r="B6870" t="s">
        <v>25755</v>
      </c>
      <c r="C6870" t="s">
        <v>3362</v>
      </c>
      <c r="D6870" t="s">
        <v>25756</v>
      </c>
      <c r="E6870" t="s">
        <v>2705</v>
      </c>
      <c r="F6870">
        <v>2</v>
      </c>
      <c r="G6870" t="s">
        <v>2593</v>
      </c>
      <c r="H6870" t="s">
        <v>2056</v>
      </c>
      <c r="I6870" t="s">
        <v>2076</v>
      </c>
      <c r="J6870" t="s">
        <v>3364</v>
      </c>
      <c r="K6870" t="s">
        <v>65</v>
      </c>
      <c r="L6870" t="s">
        <v>2058</v>
      </c>
      <c r="M6870" t="s">
        <v>2059</v>
      </c>
      <c r="N6870">
        <v>10</v>
      </c>
      <c r="O6870">
        <v>468</v>
      </c>
      <c r="P6870">
        <v>1.91</v>
      </c>
      <c r="Q6870">
        <v>24480</v>
      </c>
      <c r="R6870">
        <v>4</v>
      </c>
      <c r="S6870">
        <v>122</v>
      </c>
      <c r="T6870">
        <v>0.5</v>
      </c>
      <c r="U6870">
        <v>6</v>
      </c>
      <c r="V6870">
        <v>346</v>
      </c>
      <c r="W6870">
        <v>1.41</v>
      </c>
      <c r="X6870">
        <v>0</v>
      </c>
      <c r="Y6870">
        <v>0</v>
      </c>
      <c r="Z6870">
        <v>0</v>
      </c>
      <c r="AA6870">
        <v>0</v>
      </c>
      <c r="AB6870">
        <v>0</v>
      </c>
      <c r="AC6870">
        <v>0</v>
      </c>
      <c r="AD6870">
        <v>0</v>
      </c>
      <c r="AE6870">
        <v>0</v>
      </c>
      <c r="AF6870">
        <v>0</v>
      </c>
      <c r="AG6870" t="s">
        <v>25757</v>
      </c>
      <c r="AH6870" s="21" t="str">
        <f t="shared" si="214"/>
        <v>YM68</v>
      </c>
      <c r="AI6870" s="21">
        <v>345.36</v>
      </c>
      <c r="AJ6870" s="21">
        <f t="shared" si="215"/>
        <v>98.088235294117652</v>
      </c>
      <c r="AK6870" s="21" t="s">
        <v>2063</v>
      </c>
      <c r="AL6870" t="s">
        <v>2527</v>
      </c>
      <c r="AM6870" s="26" t="s">
        <v>38</v>
      </c>
      <c r="AN6870" t="s">
        <v>2033</v>
      </c>
    </row>
    <row r="6871" spans="1:40" ht="15" hidden="1" thickTop="1" x14ac:dyDescent="0.35">
      <c r="A6871" t="s">
        <v>25786</v>
      </c>
      <c r="B6871" t="s">
        <v>25759</v>
      </c>
      <c r="C6871" t="s">
        <v>3362</v>
      </c>
      <c r="D6871" t="s">
        <v>25760</v>
      </c>
      <c r="E6871" t="s">
        <v>2705</v>
      </c>
      <c r="F6871">
        <v>1</v>
      </c>
      <c r="G6871" t="s">
        <v>2593</v>
      </c>
      <c r="H6871" t="s">
        <v>2056</v>
      </c>
      <c r="I6871" t="s">
        <v>2076</v>
      </c>
      <c r="J6871" t="s">
        <v>3364</v>
      </c>
      <c r="K6871" t="s">
        <v>65</v>
      </c>
      <c r="L6871" t="s">
        <v>2058</v>
      </c>
      <c r="M6871" t="s">
        <v>2059</v>
      </c>
      <c r="N6871">
        <v>7</v>
      </c>
      <c r="O6871">
        <v>431</v>
      </c>
      <c r="P6871">
        <v>1.76</v>
      </c>
      <c r="Q6871">
        <v>24480</v>
      </c>
      <c r="R6871">
        <v>2</v>
      </c>
      <c r="S6871">
        <v>140</v>
      </c>
      <c r="T6871">
        <v>0.56999999999999995</v>
      </c>
      <c r="U6871">
        <v>5</v>
      </c>
      <c r="V6871">
        <v>291</v>
      </c>
      <c r="W6871">
        <v>1.19</v>
      </c>
      <c r="X6871">
        <v>0</v>
      </c>
      <c r="Y6871">
        <v>0</v>
      </c>
      <c r="Z6871">
        <v>0</v>
      </c>
      <c r="AA6871">
        <v>0</v>
      </c>
      <c r="AB6871">
        <v>0</v>
      </c>
      <c r="AC6871">
        <v>0</v>
      </c>
      <c r="AD6871">
        <v>0</v>
      </c>
      <c r="AE6871">
        <v>0</v>
      </c>
      <c r="AF6871">
        <v>0</v>
      </c>
      <c r="AG6871" t="s">
        <v>25761</v>
      </c>
      <c r="AH6871" s="21" t="str">
        <f t="shared" si="214"/>
        <v>YM68</v>
      </c>
      <c r="AI6871" s="21">
        <v>345.36</v>
      </c>
      <c r="AJ6871" s="21">
        <f t="shared" si="215"/>
        <v>98.239379084967325</v>
      </c>
      <c r="AK6871" s="21" t="s">
        <v>2063</v>
      </c>
      <c r="AL6871" t="s">
        <v>2527</v>
      </c>
      <c r="AM6871" s="26" t="s">
        <v>38</v>
      </c>
      <c r="AN6871" t="s">
        <v>2032</v>
      </c>
    </row>
    <row r="6872" spans="1:40" ht="15" hidden="1" thickTop="1" x14ac:dyDescent="0.35">
      <c r="A6872" t="s">
        <v>25790</v>
      </c>
      <c r="B6872" t="s">
        <v>25763</v>
      </c>
      <c r="C6872" t="s">
        <v>3912</v>
      </c>
      <c r="D6872" t="s">
        <v>25764</v>
      </c>
      <c r="E6872" t="s">
        <v>2705</v>
      </c>
      <c r="F6872">
        <v>1</v>
      </c>
      <c r="G6872" t="s">
        <v>2593</v>
      </c>
      <c r="H6872" t="s">
        <v>2056</v>
      </c>
      <c r="I6872" t="s">
        <v>2076</v>
      </c>
      <c r="J6872" t="s">
        <v>3364</v>
      </c>
      <c r="K6872" t="s">
        <v>65</v>
      </c>
      <c r="L6872" t="s">
        <v>2058</v>
      </c>
      <c r="M6872" t="s">
        <v>2059</v>
      </c>
      <c r="N6872">
        <v>5</v>
      </c>
      <c r="O6872">
        <v>181</v>
      </c>
      <c r="P6872">
        <v>0.74</v>
      </c>
      <c r="Q6872">
        <v>24480</v>
      </c>
      <c r="R6872">
        <v>3</v>
      </c>
      <c r="S6872">
        <v>65</v>
      </c>
      <c r="T6872">
        <v>0.27</v>
      </c>
      <c r="U6872">
        <v>2</v>
      </c>
      <c r="V6872">
        <v>116</v>
      </c>
      <c r="W6872">
        <v>0.47</v>
      </c>
      <c r="X6872">
        <v>0</v>
      </c>
      <c r="Y6872">
        <v>0</v>
      </c>
      <c r="Z6872">
        <v>0</v>
      </c>
      <c r="AA6872">
        <v>0</v>
      </c>
      <c r="AB6872">
        <v>0</v>
      </c>
      <c r="AC6872">
        <v>0</v>
      </c>
      <c r="AD6872">
        <v>0</v>
      </c>
      <c r="AE6872">
        <v>0</v>
      </c>
      <c r="AF6872">
        <v>0</v>
      </c>
      <c r="AG6872" t="s">
        <v>25765</v>
      </c>
      <c r="AH6872" s="21" t="str">
        <f t="shared" si="214"/>
        <v>YM68</v>
      </c>
      <c r="AI6872" s="21">
        <v>345.36</v>
      </c>
      <c r="AJ6872" s="21">
        <f t="shared" si="215"/>
        <v>99.260620915032675</v>
      </c>
      <c r="AK6872" s="21" t="s">
        <v>2060</v>
      </c>
      <c r="AL6872" t="s">
        <v>2527</v>
      </c>
      <c r="AM6872" s="26" t="s">
        <v>38</v>
      </c>
      <c r="AN6872" t="s">
        <v>2032</v>
      </c>
    </row>
    <row r="6873" spans="1:40" ht="15" hidden="1" thickTop="1" x14ac:dyDescent="0.35">
      <c r="A6873" t="s">
        <v>25794</v>
      </c>
      <c r="B6873" t="s">
        <v>25767</v>
      </c>
      <c r="C6873" t="s">
        <v>3912</v>
      </c>
      <c r="D6873" t="s">
        <v>25768</v>
      </c>
      <c r="E6873" t="s">
        <v>2938</v>
      </c>
      <c r="F6873">
        <v>2</v>
      </c>
      <c r="G6873" t="s">
        <v>2593</v>
      </c>
      <c r="H6873" t="s">
        <v>2056</v>
      </c>
      <c r="I6873" t="s">
        <v>2076</v>
      </c>
      <c r="J6873" t="s">
        <v>3364</v>
      </c>
      <c r="K6873" t="s">
        <v>65</v>
      </c>
      <c r="L6873" t="s">
        <v>2058</v>
      </c>
      <c r="M6873" t="s">
        <v>2059</v>
      </c>
      <c r="N6873">
        <v>3</v>
      </c>
      <c r="O6873">
        <v>141</v>
      </c>
      <c r="P6873">
        <v>0.57999999999999996</v>
      </c>
      <c r="Q6873">
        <v>24480</v>
      </c>
      <c r="R6873">
        <v>1</v>
      </c>
      <c r="S6873">
        <v>18</v>
      </c>
      <c r="T6873">
        <v>7.0000000000000007E-2</v>
      </c>
      <c r="U6873">
        <v>2</v>
      </c>
      <c r="V6873">
        <v>123</v>
      </c>
      <c r="W6873">
        <v>0.5</v>
      </c>
      <c r="X6873">
        <v>0</v>
      </c>
      <c r="Y6873">
        <v>0</v>
      </c>
      <c r="Z6873">
        <v>0</v>
      </c>
      <c r="AA6873">
        <v>0</v>
      </c>
      <c r="AB6873">
        <v>0</v>
      </c>
      <c r="AC6873">
        <v>0</v>
      </c>
      <c r="AD6873">
        <v>0</v>
      </c>
      <c r="AE6873">
        <v>0</v>
      </c>
      <c r="AF6873">
        <v>0</v>
      </c>
      <c r="AG6873" t="s">
        <v>25769</v>
      </c>
      <c r="AH6873" s="21" t="str">
        <f t="shared" si="214"/>
        <v>YM68</v>
      </c>
      <c r="AI6873" s="21">
        <v>345.36</v>
      </c>
      <c r="AJ6873" s="21">
        <f t="shared" si="215"/>
        <v>99.424019607843135</v>
      </c>
      <c r="AK6873" s="21" t="s">
        <v>2060</v>
      </c>
      <c r="AL6873" t="s">
        <v>2527</v>
      </c>
      <c r="AM6873" s="26" t="s">
        <v>38</v>
      </c>
      <c r="AN6873" t="s">
        <v>2030</v>
      </c>
    </row>
    <row r="6874" spans="1:40" ht="15" hidden="1" thickTop="1" x14ac:dyDescent="0.35">
      <c r="A6874" t="s">
        <v>25798</v>
      </c>
      <c r="B6874" t="s">
        <v>25771</v>
      </c>
      <c r="C6874" t="s">
        <v>3362</v>
      </c>
      <c r="D6874" t="s">
        <v>25772</v>
      </c>
      <c r="E6874" t="s">
        <v>2705</v>
      </c>
      <c r="F6874">
        <v>1</v>
      </c>
      <c r="G6874" t="s">
        <v>2593</v>
      </c>
      <c r="H6874" t="s">
        <v>2056</v>
      </c>
      <c r="I6874" t="s">
        <v>2076</v>
      </c>
      <c r="J6874" t="s">
        <v>3364</v>
      </c>
      <c r="K6874" t="s">
        <v>65</v>
      </c>
      <c r="L6874" t="s">
        <v>2058</v>
      </c>
      <c r="M6874" t="s">
        <v>2059</v>
      </c>
      <c r="N6874">
        <v>5</v>
      </c>
      <c r="O6874">
        <v>559</v>
      </c>
      <c r="P6874">
        <v>2.2799999999999998</v>
      </c>
      <c r="Q6874">
        <v>24480</v>
      </c>
      <c r="R6874">
        <v>3</v>
      </c>
      <c r="S6874">
        <v>286</v>
      </c>
      <c r="T6874">
        <v>1.17</v>
      </c>
      <c r="U6874">
        <v>2</v>
      </c>
      <c r="V6874">
        <v>273</v>
      </c>
      <c r="W6874">
        <v>1.1200000000000001</v>
      </c>
      <c r="X6874">
        <v>0</v>
      </c>
      <c r="Y6874">
        <v>0</v>
      </c>
      <c r="Z6874">
        <v>0</v>
      </c>
      <c r="AA6874">
        <v>0</v>
      </c>
      <c r="AB6874">
        <v>0</v>
      </c>
      <c r="AC6874">
        <v>0</v>
      </c>
      <c r="AD6874">
        <v>0</v>
      </c>
      <c r="AE6874">
        <v>0</v>
      </c>
      <c r="AF6874">
        <v>0</v>
      </c>
      <c r="AG6874" t="s">
        <v>25773</v>
      </c>
      <c r="AH6874" s="21" t="str">
        <f t="shared" si="214"/>
        <v>YM68</v>
      </c>
      <c r="AI6874" s="21">
        <v>345.36</v>
      </c>
      <c r="AJ6874" s="21">
        <f t="shared" si="215"/>
        <v>97.716503267973863</v>
      </c>
      <c r="AK6874" s="21" t="s">
        <v>2063</v>
      </c>
      <c r="AL6874" t="s">
        <v>2527</v>
      </c>
      <c r="AM6874" s="26" t="s">
        <v>38</v>
      </c>
      <c r="AN6874" t="s">
        <v>2032</v>
      </c>
    </row>
    <row r="6875" spans="1:40" ht="15" hidden="1" thickTop="1" x14ac:dyDescent="0.35">
      <c r="A6875" t="s">
        <v>25801</v>
      </c>
      <c r="B6875" t="s">
        <v>25775</v>
      </c>
      <c r="C6875" t="s">
        <v>4257</v>
      </c>
      <c r="D6875" t="s">
        <v>25776</v>
      </c>
      <c r="E6875" t="s">
        <v>2938</v>
      </c>
      <c r="F6875">
        <v>1</v>
      </c>
      <c r="G6875" t="s">
        <v>2593</v>
      </c>
      <c r="H6875" t="s">
        <v>2056</v>
      </c>
      <c r="I6875" t="s">
        <v>2076</v>
      </c>
      <c r="J6875" t="s">
        <v>3250</v>
      </c>
      <c r="K6875" t="s">
        <v>65</v>
      </c>
      <c r="L6875" t="s">
        <v>2058</v>
      </c>
      <c r="M6875" t="s">
        <v>2059</v>
      </c>
      <c r="N6875">
        <v>4</v>
      </c>
      <c r="O6875">
        <v>103</v>
      </c>
      <c r="P6875">
        <v>0.42</v>
      </c>
      <c r="Q6875">
        <v>24480</v>
      </c>
      <c r="R6875">
        <v>3</v>
      </c>
      <c r="S6875">
        <v>72</v>
      </c>
      <c r="T6875">
        <v>0.28999999999999998</v>
      </c>
      <c r="U6875">
        <v>1</v>
      </c>
      <c r="V6875">
        <v>31</v>
      </c>
      <c r="W6875">
        <v>0.13</v>
      </c>
      <c r="X6875">
        <v>0</v>
      </c>
      <c r="Y6875">
        <v>0</v>
      </c>
      <c r="Z6875">
        <v>0</v>
      </c>
      <c r="AA6875">
        <v>0</v>
      </c>
      <c r="AB6875">
        <v>0</v>
      </c>
      <c r="AC6875">
        <v>0</v>
      </c>
      <c r="AD6875">
        <v>0</v>
      </c>
      <c r="AE6875">
        <v>0</v>
      </c>
      <c r="AF6875">
        <v>0</v>
      </c>
      <c r="AG6875" t="s">
        <v>25777</v>
      </c>
      <c r="AH6875" s="21" t="str">
        <f t="shared" si="214"/>
        <v>YM68</v>
      </c>
      <c r="AI6875" s="21">
        <v>345.36</v>
      </c>
      <c r="AJ6875" s="21">
        <f t="shared" si="215"/>
        <v>99.579248366013076</v>
      </c>
      <c r="AK6875" s="21" t="s">
        <v>2060</v>
      </c>
      <c r="AL6875" t="s">
        <v>2527</v>
      </c>
      <c r="AM6875" s="26" t="s">
        <v>38</v>
      </c>
      <c r="AN6875" t="s">
        <v>2030</v>
      </c>
    </row>
    <row r="6876" spans="1:40" ht="15" hidden="1" thickTop="1" x14ac:dyDescent="0.35">
      <c r="A6876" t="s">
        <v>25805</v>
      </c>
      <c r="B6876" t="s">
        <v>25779</v>
      </c>
      <c r="C6876" t="s">
        <v>5259</v>
      </c>
      <c r="D6876" t="s">
        <v>25780</v>
      </c>
      <c r="E6876" t="s">
        <v>2938</v>
      </c>
      <c r="F6876">
        <v>1</v>
      </c>
      <c r="G6876" t="s">
        <v>2593</v>
      </c>
      <c r="H6876" t="s">
        <v>2056</v>
      </c>
      <c r="I6876" t="s">
        <v>2076</v>
      </c>
      <c r="J6876" t="s">
        <v>3250</v>
      </c>
      <c r="K6876" t="s">
        <v>65</v>
      </c>
      <c r="L6876" t="s">
        <v>2058</v>
      </c>
      <c r="M6876" t="s">
        <v>2059</v>
      </c>
      <c r="N6876">
        <v>6</v>
      </c>
      <c r="O6876">
        <v>191</v>
      </c>
      <c r="P6876">
        <v>0.78</v>
      </c>
      <c r="Q6876">
        <v>24480</v>
      </c>
      <c r="R6876">
        <v>3</v>
      </c>
      <c r="S6876">
        <v>86</v>
      </c>
      <c r="T6876">
        <v>0.35</v>
      </c>
      <c r="U6876">
        <v>2</v>
      </c>
      <c r="V6876">
        <v>80</v>
      </c>
      <c r="W6876">
        <v>0.33</v>
      </c>
      <c r="X6876">
        <v>1</v>
      </c>
      <c r="Y6876">
        <v>25</v>
      </c>
      <c r="Z6876">
        <v>0.1</v>
      </c>
      <c r="AA6876">
        <v>0</v>
      </c>
      <c r="AB6876">
        <v>0</v>
      </c>
      <c r="AC6876">
        <v>0</v>
      </c>
      <c r="AD6876">
        <v>0</v>
      </c>
      <c r="AE6876">
        <v>0</v>
      </c>
      <c r="AF6876">
        <v>0</v>
      </c>
      <c r="AG6876" t="s">
        <v>25781</v>
      </c>
      <c r="AH6876" s="21" t="str">
        <f t="shared" si="214"/>
        <v>YM68</v>
      </c>
      <c r="AI6876" s="21">
        <v>345.36</v>
      </c>
      <c r="AJ6876" s="21">
        <f t="shared" si="215"/>
        <v>99.21977124183006</v>
      </c>
      <c r="AK6876" s="21" t="s">
        <v>2060</v>
      </c>
      <c r="AL6876" t="s">
        <v>2527</v>
      </c>
      <c r="AM6876" s="26" t="s">
        <v>38</v>
      </c>
      <c r="AN6876" t="s">
        <v>2032</v>
      </c>
    </row>
    <row r="6877" spans="1:40" ht="15" hidden="1" thickTop="1" x14ac:dyDescent="0.35">
      <c r="A6877" t="s">
        <v>25809</v>
      </c>
      <c r="B6877" t="s">
        <v>25783</v>
      </c>
      <c r="C6877" t="s">
        <v>5259</v>
      </c>
      <c r="D6877" t="s">
        <v>25784</v>
      </c>
      <c r="E6877" t="s">
        <v>2851</v>
      </c>
      <c r="F6877">
        <v>1</v>
      </c>
      <c r="G6877" t="s">
        <v>2593</v>
      </c>
      <c r="H6877" t="s">
        <v>2056</v>
      </c>
      <c r="I6877" t="s">
        <v>2076</v>
      </c>
      <c r="J6877" t="s">
        <v>3250</v>
      </c>
      <c r="K6877" t="s">
        <v>65</v>
      </c>
      <c r="L6877" t="s">
        <v>2058</v>
      </c>
      <c r="M6877" t="s">
        <v>2059</v>
      </c>
      <c r="N6877">
        <v>7</v>
      </c>
      <c r="O6877">
        <v>180</v>
      </c>
      <c r="P6877">
        <v>0.74</v>
      </c>
      <c r="Q6877">
        <v>24480</v>
      </c>
      <c r="R6877">
        <v>6</v>
      </c>
      <c r="S6877">
        <v>150</v>
      </c>
      <c r="T6877">
        <v>0.61</v>
      </c>
      <c r="U6877">
        <v>1</v>
      </c>
      <c r="V6877">
        <v>30</v>
      </c>
      <c r="W6877">
        <v>0.12</v>
      </c>
      <c r="X6877">
        <v>0</v>
      </c>
      <c r="Y6877">
        <v>0</v>
      </c>
      <c r="Z6877">
        <v>0</v>
      </c>
      <c r="AA6877">
        <v>0</v>
      </c>
      <c r="AB6877">
        <v>0</v>
      </c>
      <c r="AC6877">
        <v>0</v>
      </c>
      <c r="AD6877">
        <v>0</v>
      </c>
      <c r="AE6877">
        <v>0</v>
      </c>
      <c r="AF6877">
        <v>0</v>
      </c>
      <c r="AG6877" t="s">
        <v>25785</v>
      </c>
      <c r="AH6877" s="21" t="str">
        <f t="shared" si="214"/>
        <v>YM68</v>
      </c>
      <c r="AI6877" s="21">
        <v>345.36</v>
      </c>
      <c r="AJ6877" s="21">
        <f t="shared" si="215"/>
        <v>99.264705882352942</v>
      </c>
      <c r="AK6877" s="21" t="s">
        <v>2060</v>
      </c>
      <c r="AL6877" t="s">
        <v>2527</v>
      </c>
      <c r="AM6877" s="26" t="s">
        <v>38</v>
      </c>
      <c r="AN6877" t="s">
        <v>2033</v>
      </c>
    </row>
    <row r="6878" spans="1:40" ht="15" hidden="1" thickTop="1" x14ac:dyDescent="0.35">
      <c r="A6878" t="s">
        <v>25810</v>
      </c>
      <c r="B6878" t="s">
        <v>25787</v>
      </c>
      <c r="C6878" t="s">
        <v>2936</v>
      </c>
      <c r="D6878" t="s">
        <v>25788</v>
      </c>
      <c r="E6878" t="s">
        <v>2592</v>
      </c>
      <c r="F6878">
        <v>1</v>
      </c>
      <c r="G6878" t="s">
        <v>2593</v>
      </c>
      <c r="H6878" t="s">
        <v>2056</v>
      </c>
      <c r="I6878" t="s">
        <v>2076</v>
      </c>
      <c r="J6878" t="s">
        <v>2594</v>
      </c>
      <c r="K6878" t="s">
        <v>65</v>
      </c>
      <c r="L6878" t="s">
        <v>2058</v>
      </c>
      <c r="M6878" t="s">
        <v>2059</v>
      </c>
      <c r="N6878">
        <v>8</v>
      </c>
      <c r="O6878">
        <v>508</v>
      </c>
      <c r="P6878">
        <v>2.08</v>
      </c>
      <c r="Q6878">
        <v>24480</v>
      </c>
      <c r="R6878">
        <v>4</v>
      </c>
      <c r="S6878">
        <v>276</v>
      </c>
      <c r="T6878">
        <v>1.1299999999999999</v>
      </c>
      <c r="U6878">
        <v>4</v>
      </c>
      <c r="V6878">
        <v>232</v>
      </c>
      <c r="W6878">
        <v>0.95</v>
      </c>
      <c r="X6878">
        <v>0</v>
      </c>
      <c r="Y6878">
        <v>0</v>
      </c>
      <c r="Z6878">
        <v>0</v>
      </c>
      <c r="AA6878">
        <v>0</v>
      </c>
      <c r="AB6878">
        <v>0</v>
      </c>
      <c r="AC6878">
        <v>0</v>
      </c>
      <c r="AD6878">
        <v>0</v>
      </c>
      <c r="AE6878">
        <v>0</v>
      </c>
      <c r="AF6878">
        <v>0</v>
      </c>
      <c r="AG6878" t="s">
        <v>25789</v>
      </c>
      <c r="AH6878" s="21" t="str">
        <f t="shared" si="214"/>
        <v>YM68</v>
      </c>
      <c r="AI6878" s="21">
        <v>345.36</v>
      </c>
      <c r="AJ6878" s="21">
        <f t="shared" si="215"/>
        <v>97.924836601307192</v>
      </c>
      <c r="AK6878" s="21" t="s">
        <v>2063</v>
      </c>
      <c r="AL6878" t="s">
        <v>2527</v>
      </c>
      <c r="AM6878" s="26" t="s">
        <v>38</v>
      </c>
      <c r="AN6878" t="s">
        <v>2032</v>
      </c>
    </row>
    <row r="6879" spans="1:40" ht="15" hidden="1" thickTop="1" x14ac:dyDescent="0.35">
      <c r="A6879" t="s">
        <v>25814</v>
      </c>
      <c r="B6879" t="s">
        <v>25791</v>
      </c>
      <c r="C6879" t="s">
        <v>2936</v>
      </c>
      <c r="D6879" t="s">
        <v>25792</v>
      </c>
      <c r="E6879" t="s">
        <v>2938</v>
      </c>
      <c r="F6879">
        <v>1</v>
      </c>
      <c r="G6879" t="s">
        <v>2593</v>
      </c>
      <c r="H6879" t="s">
        <v>2056</v>
      </c>
      <c r="I6879" t="s">
        <v>2076</v>
      </c>
      <c r="J6879" t="s">
        <v>2594</v>
      </c>
      <c r="K6879" t="s">
        <v>65</v>
      </c>
      <c r="L6879" t="s">
        <v>2058</v>
      </c>
      <c r="M6879" t="s">
        <v>2163</v>
      </c>
      <c r="N6879">
        <v>3</v>
      </c>
      <c r="O6879">
        <v>95</v>
      </c>
      <c r="P6879">
        <v>0.55000000000000004</v>
      </c>
      <c r="Q6879">
        <v>17340</v>
      </c>
      <c r="R6879">
        <v>2</v>
      </c>
      <c r="S6879">
        <v>57</v>
      </c>
      <c r="T6879">
        <v>0.33</v>
      </c>
      <c r="U6879">
        <v>1</v>
      </c>
      <c r="V6879">
        <v>38</v>
      </c>
      <c r="W6879">
        <v>0.22</v>
      </c>
      <c r="X6879">
        <v>0</v>
      </c>
      <c r="Y6879">
        <v>0</v>
      </c>
      <c r="Z6879">
        <v>0</v>
      </c>
      <c r="AA6879">
        <v>0</v>
      </c>
      <c r="AB6879">
        <v>0</v>
      </c>
      <c r="AC6879">
        <v>0</v>
      </c>
      <c r="AD6879">
        <v>0</v>
      </c>
      <c r="AE6879">
        <v>0</v>
      </c>
      <c r="AF6879">
        <v>0</v>
      </c>
      <c r="AG6879" t="s">
        <v>25793</v>
      </c>
      <c r="AH6879" s="21" t="str">
        <f t="shared" si="214"/>
        <v>YM68</v>
      </c>
      <c r="AI6879" s="21">
        <v>244.8</v>
      </c>
      <c r="AJ6879" s="21">
        <f t="shared" si="215"/>
        <v>99.452133794694348</v>
      </c>
      <c r="AK6879" s="21" t="s">
        <v>2060</v>
      </c>
      <c r="AL6879" t="s">
        <v>2527</v>
      </c>
      <c r="AM6879" s="26" t="s">
        <v>38</v>
      </c>
      <c r="AN6879" t="s">
        <v>2030</v>
      </c>
    </row>
    <row r="6880" spans="1:40" ht="15" hidden="1" thickTop="1" x14ac:dyDescent="0.35">
      <c r="A6880" t="s">
        <v>25818</v>
      </c>
      <c r="B6880" t="s">
        <v>25795</v>
      </c>
      <c r="C6880" t="s">
        <v>3026</v>
      </c>
      <c r="D6880" t="s">
        <v>25796</v>
      </c>
      <c r="E6880" t="s">
        <v>3028</v>
      </c>
      <c r="F6880">
        <v>1</v>
      </c>
      <c r="G6880" t="s">
        <v>2546</v>
      </c>
      <c r="H6880" t="s">
        <v>2510</v>
      </c>
      <c r="I6880" t="s">
        <v>2076</v>
      </c>
      <c r="J6880" t="s">
        <v>3006</v>
      </c>
      <c r="K6880" t="s">
        <v>3007</v>
      </c>
      <c r="L6880" t="s">
        <v>2058</v>
      </c>
      <c r="M6880" t="s">
        <v>2059</v>
      </c>
      <c r="N6880">
        <v>7</v>
      </c>
      <c r="O6880">
        <v>592</v>
      </c>
      <c r="P6880">
        <v>2.42</v>
      </c>
      <c r="Q6880">
        <v>24480</v>
      </c>
      <c r="R6880">
        <v>2</v>
      </c>
      <c r="S6880">
        <v>118</v>
      </c>
      <c r="T6880">
        <v>0.48</v>
      </c>
      <c r="U6880">
        <v>5</v>
      </c>
      <c r="V6880">
        <v>474</v>
      </c>
      <c r="W6880">
        <v>1.94</v>
      </c>
      <c r="X6880">
        <v>0</v>
      </c>
      <c r="Y6880">
        <v>0</v>
      </c>
      <c r="Z6880">
        <v>0</v>
      </c>
      <c r="AA6880">
        <v>0</v>
      </c>
      <c r="AB6880">
        <v>0</v>
      </c>
      <c r="AC6880">
        <v>0</v>
      </c>
      <c r="AD6880">
        <v>0</v>
      </c>
      <c r="AE6880">
        <v>0</v>
      </c>
      <c r="AF6880">
        <v>0</v>
      </c>
      <c r="AG6880" t="s">
        <v>25797</v>
      </c>
      <c r="AH6880" s="21" t="str">
        <f t="shared" si="214"/>
        <v>YK20</v>
      </c>
      <c r="AI6880" s="21">
        <v>345.36</v>
      </c>
      <c r="AJ6880" s="21">
        <f t="shared" si="215"/>
        <v>97.58169934640523</v>
      </c>
      <c r="AK6880" s="21" t="s">
        <v>2063</v>
      </c>
      <c r="AL6880" t="s">
        <v>2551</v>
      </c>
      <c r="AM6880" s="26" t="s">
        <v>38</v>
      </c>
      <c r="AN6880" t="s">
        <v>2030</v>
      </c>
    </row>
    <row r="6881" spans="1:40" ht="15" hidden="1" thickTop="1" x14ac:dyDescent="0.35">
      <c r="A6881" t="s">
        <v>25822</v>
      </c>
      <c r="B6881" t="s">
        <v>25799</v>
      </c>
      <c r="C6881" t="s">
        <v>3510</v>
      </c>
      <c r="D6881" t="s">
        <v>4818</v>
      </c>
      <c r="E6881" t="s">
        <v>3028</v>
      </c>
      <c r="F6881">
        <v>1</v>
      </c>
      <c r="G6881" t="s">
        <v>2546</v>
      </c>
      <c r="H6881" t="s">
        <v>2510</v>
      </c>
      <c r="I6881" t="s">
        <v>2076</v>
      </c>
      <c r="J6881" t="s">
        <v>3006</v>
      </c>
      <c r="K6881" t="s">
        <v>3007</v>
      </c>
      <c r="L6881" t="s">
        <v>2058</v>
      </c>
      <c r="M6881" t="s">
        <v>2059</v>
      </c>
      <c r="N6881">
        <v>8</v>
      </c>
      <c r="O6881">
        <v>999</v>
      </c>
      <c r="P6881">
        <v>4.08</v>
      </c>
      <c r="Q6881">
        <v>24480</v>
      </c>
      <c r="R6881">
        <v>2</v>
      </c>
      <c r="S6881">
        <v>243</v>
      </c>
      <c r="T6881">
        <v>0.99</v>
      </c>
      <c r="U6881">
        <v>5</v>
      </c>
      <c r="V6881">
        <v>742</v>
      </c>
      <c r="W6881">
        <v>3.03</v>
      </c>
      <c r="X6881">
        <v>1</v>
      </c>
      <c r="Y6881">
        <v>14</v>
      </c>
      <c r="Z6881">
        <v>0.06</v>
      </c>
      <c r="AA6881">
        <v>0</v>
      </c>
      <c r="AB6881">
        <v>0</v>
      </c>
      <c r="AC6881">
        <v>0</v>
      </c>
      <c r="AD6881">
        <v>0</v>
      </c>
      <c r="AE6881">
        <v>0</v>
      </c>
      <c r="AF6881">
        <v>0</v>
      </c>
      <c r="AG6881" t="s">
        <v>25800</v>
      </c>
      <c r="AH6881" s="21" t="str">
        <f t="shared" si="214"/>
        <v>YK20</v>
      </c>
      <c r="AI6881" s="21">
        <v>345.36</v>
      </c>
      <c r="AJ6881" s="21">
        <f t="shared" si="215"/>
        <v>95.919117647058826</v>
      </c>
      <c r="AK6881" s="21" t="s">
        <v>2063</v>
      </c>
      <c r="AL6881" t="s">
        <v>2551</v>
      </c>
      <c r="AM6881" s="26" t="s">
        <v>38</v>
      </c>
      <c r="AN6881" t="s">
        <v>2030</v>
      </c>
    </row>
    <row r="6882" spans="1:40" ht="15" hidden="1" thickTop="1" x14ac:dyDescent="0.35">
      <c r="A6882" t="s">
        <v>9820</v>
      </c>
      <c r="B6882" t="s">
        <v>25802</v>
      </c>
      <c r="C6882" t="s">
        <v>5035</v>
      </c>
      <c r="D6882" t="s">
        <v>25803</v>
      </c>
      <c r="E6882" t="s">
        <v>3028</v>
      </c>
      <c r="F6882">
        <v>2</v>
      </c>
      <c r="G6882" t="s">
        <v>2546</v>
      </c>
      <c r="H6882" t="s">
        <v>2510</v>
      </c>
      <c r="I6882" t="s">
        <v>2076</v>
      </c>
      <c r="J6882" t="s">
        <v>3006</v>
      </c>
      <c r="K6882" t="s">
        <v>3007</v>
      </c>
      <c r="L6882" t="s">
        <v>2058</v>
      </c>
      <c r="M6882" t="s">
        <v>2059</v>
      </c>
      <c r="N6882">
        <v>2</v>
      </c>
      <c r="O6882">
        <v>627</v>
      </c>
      <c r="P6882">
        <v>2.56</v>
      </c>
      <c r="Q6882">
        <v>24480</v>
      </c>
      <c r="R6882">
        <v>1</v>
      </c>
      <c r="S6882">
        <v>595</v>
      </c>
      <c r="T6882">
        <v>2.4300000000000002</v>
      </c>
      <c r="U6882">
        <v>1</v>
      </c>
      <c r="V6882">
        <v>32</v>
      </c>
      <c r="W6882">
        <v>0.13</v>
      </c>
      <c r="X6882">
        <v>0</v>
      </c>
      <c r="Y6882">
        <v>0</v>
      </c>
      <c r="Z6882">
        <v>0</v>
      </c>
      <c r="AA6882">
        <v>0</v>
      </c>
      <c r="AB6882">
        <v>0</v>
      </c>
      <c r="AC6882">
        <v>0</v>
      </c>
      <c r="AD6882">
        <v>0</v>
      </c>
      <c r="AE6882">
        <v>0</v>
      </c>
      <c r="AF6882">
        <v>0</v>
      </c>
      <c r="AG6882" t="s">
        <v>25804</v>
      </c>
      <c r="AH6882" s="21" t="str">
        <f t="shared" si="214"/>
        <v>YK20</v>
      </c>
      <c r="AI6882" s="21">
        <v>345.36</v>
      </c>
      <c r="AJ6882" s="21">
        <f t="shared" si="215"/>
        <v>97.438725490196077</v>
      </c>
      <c r="AK6882" s="21" t="s">
        <v>2063</v>
      </c>
      <c r="AL6882" t="s">
        <v>2551</v>
      </c>
      <c r="AM6882" s="26" t="s">
        <v>38</v>
      </c>
      <c r="AN6882" t="s">
        <v>2030</v>
      </c>
    </row>
    <row r="6883" spans="1:40" ht="15" hidden="1" thickTop="1" x14ac:dyDescent="0.35">
      <c r="A6883" t="s">
        <v>25829</v>
      </c>
      <c r="B6883" t="s">
        <v>25806</v>
      </c>
      <c r="C6883" t="s">
        <v>4498</v>
      </c>
      <c r="D6883" t="s">
        <v>25807</v>
      </c>
      <c r="E6883" t="s">
        <v>3156</v>
      </c>
      <c r="F6883">
        <v>1</v>
      </c>
      <c r="G6883" t="s">
        <v>2546</v>
      </c>
      <c r="H6883" t="s">
        <v>2510</v>
      </c>
      <c r="I6883" t="s">
        <v>2076</v>
      </c>
      <c r="J6883" t="s">
        <v>2547</v>
      </c>
      <c r="K6883" t="s">
        <v>2548</v>
      </c>
      <c r="L6883" t="s">
        <v>2058</v>
      </c>
      <c r="M6883" t="s">
        <v>2059</v>
      </c>
      <c r="N6883">
        <v>6</v>
      </c>
      <c r="O6883">
        <v>209</v>
      </c>
      <c r="P6883">
        <v>0.85</v>
      </c>
      <c r="Q6883">
        <v>24480</v>
      </c>
      <c r="R6883">
        <v>0</v>
      </c>
      <c r="S6883">
        <v>0</v>
      </c>
      <c r="T6883">
        <v>0</v>
      </c>
      <c r="U6883">
        <v>4</v>
      </c>
      <c r="V6883">
        <v>132</v>
      </c>
      <c r="W6883">
        <v>0.54</v>
      </c>
      <c r="X6883">
        <v>1</v>
      </c>
      <c r="Y6883">
        <v>42</v>
      </c>
      <c r="Z6883">
        <v>0.17</v>
      </c>
      <c r="AA6883">
        <v>1</v>
      </c>
      <c r="AB6883">
        <v>35</v>
      </c>
      <c r="AC6883">
        <v>0.14000000000000001</v>
      </c>
      <c r="AD6883">
        <v>0</v>
      </c>
      <c r="AE6883">
        <v>0</v>
      </c>
      <c r="AF6883">
        <v>0</v>
      </c>
      <c r="AG6883" t="s">
        <v>25808</v>
      </c>
      <c r="AH6883" s="21" t="str">
        <f t="shared" si="214"/>
        <v>YK20</v>
      </c>
      <c r="AI6883" s="21">
        <v>345.36</v>
      </c>
      <c r="AJ6883" s="21">
        <f t="shared" si="215"/>
        <v>99.146241830065364</v>
      </c>
      <c r="AK6883" s="21" t="s">
        <v>2063</v>
      </c>
      <c r="AL6883" t="s">
        <v>2551</v>
      </c>
      <c r="AM6883" s="26" t="s">
        <v>38</v>
      </c>
      <c r="AN6883" t="s">
        <v>2031</v>
      </c>
    </row>
    <row r="6884" spans="1:40" ht="15" hidden="1" thickTop="1" x14ac:dyDescent="0.35">
      <c r="A6884" t="s">
        <v>25833</v>
      </c>
      <c r="B6884" t="s">
        <v>25811</v>
      </c>
      <c r="C6884" t="s">
        <v>2560</v>
      </c>
      <c r="D6884" t="s">
        <v>25812</v>
      </c>
      <c r="E6884" t="s">
        <v>4895</v>
      </c>
      <c r="F6884">
        <v>1</v>
      </c>
      <c r="G6884" t="s">
        <v>2546</v>
      </c>
      <c r="H6884" t="s">
        <v>2510</v>
      </c>
      <c r="I6884" t="s">
        <v>2076</v>
      </c>
      <c r="J6884" t="s">
        <v>2547</v>
      </c>
      <c r="K6884" t="s">
        <v>2548</v>
      </c>
      <c r="L6884" t="s">
        <v>2058</v>
      </c>
      <c r="M6884" t="s">
        <v>2207</v>
      </c>
      <c r="N6884">
        <v>1</v>
      </c>
      <c r="O6884">
        <v>67</v>
      </c>
      <c r="P6884">
        <v>0.51</v>
      </c>
      <c r="Q6884">
        <v>13260</v>
      </c>
      <c r="R6884">
        <v>1</v>
      </c>
      <c r="S6884">
        <v>67</v>
      </c>
      <c r="T6884">
        <v>0.51</v>
      </c>
      <c r="U6884">
        <v>0</v>
      </c>
      <c r="V6884">
        <v>0</v>
      </c>
      <c r="W6884">
        <v>0</v>
      </c>
      <c r="X6884">
        <v>0</v>
      </c>
      <c r="Y6884">
        <v>0</v>
      </c>
      <c r="Z6884">
        <v>0</v>
      </c>
      <c r="AA6884">
        <v>0</v>
      </c>
      <c r="AB6884">
        <v>0</v>
      </c>
      <c r="AC6884">
        <v>0</v>
      </c>
      <c r="AD6884">
        <v>0</v>
      </c>
      <c r="AE6884">
        <v>0</v>
      </c>
      <c r="AF6884">
        <v>0</v>
      </c>
      <c r="AG6884" t="s">
        <v>25813</v>
      </c>
      <c r="AH6884" s="21" t="str">
        <f t="shared" si="214"/>
        <v>YK20</v>
      </c>
      <c r="AI6884" s="21">
        <v>187.20000000000002</v>
      </c>
      <c r="AJ6884" s="21">
        <f t="shared" si="215"/>
        <v>99.494720965309199</v>
      </c>
      <c r="AK6884" s="21" t="s">
        <v>2060</v>
      </c>
      <c r="AL6884" t="s">
        <v>2551</v>
      </c>
      <c r="AM6884" s="26" t="s">
        <v>38</v>
      </c>
      <c r="AN6884" t="s">
        <v>2029</v>
      </c>
    </row>
    <row r="6885" spans="1:40" ht="15" hidden="1" thickTop="1" x14ac:dyDescent="0.35">
      <c r="A6885" t="s">
        <v>25837</v>
      </c>
      <c r="B6885" t="s">
        <v>25815</v>
      </c>
      <c r="C6885" t="s">
        <v>2560</v>
      </c>
      <c r="D6885" t="s">
        <v>25816</v>
      </c>
      <c r="E6885" t="s">
        <v>4895</v>
      </c>
      <c r="F6885">
        <v>1</v>
      </c>
      <c r="G6885" t="s">
        <v>2546</v>
      </c>
      <c r="H6885" t="s">
        <v>2510</v>
      </c>
      <c r="I6885" t="s">
        <v>2076</v>
      </c>
      <c r="J6885" t="s">
        <v>2547</v>
      </c>
      <c r="K6885" t="s">
        <v>2548</v>
      </c>
      <c r="L6885" t="s">
        <v>2058</v>
      </c>
      <c r="M6885" t="s">
        <v>2207</v>
      </c>
      <c r="N6885">
        <v>0</v>
      </c>
      <c r="O6885">
        <v>0</v>
      </c>
      <c r="P6885">
        <v>0</v>
      </c>
      <c r="Q6885">
        <v>13260</v>
      </c>
      <c r="R6885">
        <v>0</v>
      </c>
      <c r="S6885">
        <v>0</v>
      </c>
      <c r="T6885">
        <v>0</v>
      </c>
      <c r="U6885">
        <v>0</v>
      </c>
      <c r="V6885">
        <v>0</v>
      </c>
      <c r="W6885">
        <v>0</v>
      </c>
      <c r="X6885">
        <v>0</v>
      </c>
      <c r="Y6885">
        <v>0</v>
      </c>
      <c r="Z6885">
        <v>0</v>
      </c>
      <c r="AA6885">
        <v>0</v>
      </c>
      <c r="AB6885">
        <v>0</v>
      </c>
      <c r="AC6885">
        <v>0</v>
      </c>
      <c r="AD6885">
        <v>0</v>
      </c>
      <c r="AE6885">
        <v>0</v>
      </c>
      <c r="AF6885">
        <v>0</v>
      </c>
      <c r="AG6885" t="s">
        <v>25817</v>
      </c>
      <c r="AH6885" s="21" t="str">
        <f t="shared" si="214"/>
        <v>YK20</v>
      </c>
      <c r="AI6885" s="21">
        <v>187.20000000000002</v>
      </c>
      <c r="AJ6885" s="21">
        <f t="shared" si="215"/>
        <v>100</v>
      </c>
      <c r="AK6885" s="21" t="s">
        <v>2060</v>
      </c>
      <c r="AL6885" t="s">
        <v>2551</v>
      </c>
      <c r="AM6885" s="26" t="s">
        <v>38</v>
      </c>
      <c r="AN6885" t="s">
        <v>2029</v>
      </c>
    </row>
    <row r="6886" spans="1:40" ht="15" hidden="1" thickTop="1" x14ac:dyDescent="0.35">
      <c r="A6886" t="s">
        <v>25841</v>
      </c>
      <c r="B6886" t="s">
        <v>25819</v>
      </c>
      <c r="C6886" t="s">
        <v>2560</v>
      </c>
      <c r="D6886" t="s">
        <v>25820</v>
      </c>
      <c r="E6886" t="s">
        <v>4895</v>
      </c>
      <c r="F6886">
        <v>1</v>
      </c>
      <c r="G6886" t="s">
        <v>2546</v>
      </c>
      <c r="H6886" t="s">
        <v>2510</v>
      </c>
      <c r="I6886" t="s">
        <v>2076</v>
      </c>
      <c r="J6886" t="s">
        <v>2547</v>
      </c>
      <c r="K6886" t="s">
        <v>2548</v>
      </c>
      <c r="L6886" t="s">
        <v>2058</v>
      </c>
      <c r="M6886" t="s">
        <v>2207</v>
      </c>
      <c r="N6886">
        <v>3</v>
      </c>
      <c r="O6886">
        <v>95</v>
      </c>
      <c r="P6886">
        <v>0.72</v>
      </c>
      <c r="Q6886">
        <v>13260</v>
      </c>
      <c r="R6886">
        <v>2</v>
      </c>
      <c r="S6886">
        <v>58</v>
      </c>
      <c r="T6886">
        <v>0.44</v>
      </c>
      <c r="U6886">
        <v>1</v>
      </c>
      <c r="V6886">
        <v>37</v>
      </c>
      <c r="W6886">
        <v>0.28000000000000003</v>
      </c>
      <c r="X6886">
        <v>0</v>
      </c>
      <c r="Y6886">
        <v>0</v>
      </c>
      <c r="Z6886">
        <v>0</v>
      </c>
      <c r="AA6886">
        <v>0</v>
      </c>
      <c r="AB6886">
        <v>0</v>
      </c>
      <c r="AC6886">
        <v>0</v>
      </c>
      <c r="AD6886">
        <v>0</v>
      </c>
      <c r="AE6886">
        <v>0</v>
      </c>
      <c r="AF6886">
        <v>0</v>
      </c>
      <c r="AG6886" t="s">
        <v>25821</v>
      </c>
      <c r="AH6886" s="21" t="str">
        <f t="shared" si="214"/>
        <v>YK20</v>
      </c>
      <c r="AI6886" s="21">
        <v>187.20000000000002</v>
      </c>
      <c r="AJ6886" s="21">
        <f t="shared" si="215"/>
        <v>99.283559577677224</v>
      </c>
      <c r="AK6886" s="21" t="s">
        <v>2060</v>
      </c>
      <c r="AL6886" t="s">
        <v>2551</v>
      </c>
      <c r="AM6886" s="26" t="s">
        <v>38</v>
      </c>
      <c r="AN6886" t="s">
        <v>2031</v>
      </c>
    </row>
    <row r="6887" spans="1:40" ht="15" hidden="1" thickTop="1" x14ac:dyDescent="0.35">
      <c r="A6887" t="s">
        <v>25845</v>
      </c>
      <c r="B6887" t="s">
        <v>25823</v>
      </c>
      <c r="C6887" t="s">
        <v>2936</v>
      </c>
      <c r="D6887" t="s">
        <v>25824</v>
      </c>
      <c r="E6887" t="s">
        <v>2938</v>
      </c>
      <c r="F6887">
        <v>1</v>
      </c>
      <c r="G6887" t="s">
        <v>2593</v>
      </c>
      <c r="H6887" t="s">
        <v>2056</v>
      </c>
      <c r="I6887" t="s">
        <v>2076</v>
      </c>
      <c r="J6887" t="s">
        <v>2594</v>
      </c>
      <c r="K6887" t="s">
        <v>65</v>
      </c>
      <c r="L6887" t="s">
        <v>2058</v>
      </c>
      <c r="M6887" t="s">
        <v>2170</v>
      </c>
      <c r="N6887">
        <v>2</v>
      </c>
      <c r="O6887">
        <v>108</v>
      </c>
      <c r="P6887">
        <v>0.71</v>
      </c>
      <c r="Q6887">
        <v>15300</v>
      </c>
      <c r="R6887">
        <v>0</v>
      </c>
      <c r="S6887">
        <v>0</v>
      </c>
      <c r="T6887">
        <v>0</v>
      </c>
      <c r="U6887">
        <v>1</v>
      </c>
      <c r="V6887">
        <v>68</v>
      </c>
      <c r="W6887">
        <v>0.44</v>
      </c>
      <c r="X6887">
        <v>1</v>
      </c>
      <c r="Y6887">
        <v>40</v>
      </c>
      <c r="Z6887">
        <v>0.26</v>
      </c>
      <c r="AA6887">
        <v>0</v>
      </c>
      <c r="AB6887">
        <v>0</v>
      </c>
      <c r="AC6887">
        <v>0</v>
      </c>
      <c r="AD6887">
        <v>0</v>
      </c>
      <c r="AE6887">
        <v>0</v>
      </c>
      <c r="AF6887">
        <v>0</v>
      </c>
      <c r="AG6887" t="s">
        <v>25825</v>
      </c>
      <c r="AH6887" s="21" t="str">
        <f t="shared" si="214"/>
        <v>YM68</v>
      </c>
      <c r="AI6887" s="21">
        <v>216</v>
      </c>
      <c r="AJ6887" s="21">
        <f t="shared" si="215"/>
        <v>99.294117647058826</v>
      </c>
      <c r="AK6887" s="21" t="s">
        <v>2060</v>
      </c>
      <c r="AL6887" t="s">
        <v>2527</v>
      </c>
      <c r="AM6887" s="26" t="s">
        <v>38</v>
      </c>
      <c r="AN6887" t="s">
        <v>2032</v>
      </c>
    </row>
    <row r="6888" spans="1:40" ht="15" hidden="1" thickTop="1" x14ac:dyDescent="0.35">
      <c r="A6888" t="s">
        <v>25849</v>
      </c>
      <c r="B6888" t="s">
        <v>25826</v>
      </c>
      <c r="C6888" t="s">
        <v>2936</v>
      </c>
      <c r="D6888" t="s">
        <v>25827</v>
      </c>
      <c r="E6888" t="s">
        <v>2592</v>
      </c>
      <c r="F6888">
        <v>1</v>
      </c>
      <c r="G6888" t="s">
        <v>2593</v>
      </c>
      <c r="H6888" t="s">
        <v>2056</v>
      </c>
      <c r="I6888" t="s">
        <v>2076</v>
      </c>
      <c r="J6888" t="s">
        <v>2594</v>
      </c>
      <c r="K6888" t="s">
        <v>65</v>
      </c>
      <c r="L6888" t="s">
        <v>2058</v>
      </c>
      <c r="M6888" t="s">
        <v>2059</v>
      </c>
      <c r="N6888">
        <v>4</v>
      </c>
      <c r="O6888">
        <v>235</v>
      </c>
      <c r="P6888">
        <v>0.96</v>
      </c>
      <c r="Q6888">
        <v>24480</v>
      </c>
      <c r="R6888">
        <v>0</v>
      </c>
      <c r="S6888">
        <v>0</v>
      </c>
      <c r="T6888">
        <v>0</v>
      </c>
      <c r="U6888">
        <v>4</v>
      </c>
      <c r="V6888">
        <v>235</v>
      </c>
      <c r="W6888">
        <v>0.96</v>
      </c>
      <c r="X6888">
        <v>0</v>
      </c>
      <c r="Y6888">
        <v>0</v>
      </c>
      <c r="Z6888">
        <v>0</v>
      </c>
      <c r="AA6888">
        <v>0</v>
      </c>
      <c r="AB6888">
        <v>0</v>
      </c>
      <c r="AC6888">
        <v>0</v>
      </c>
      <c r="AD6888">
        <v>0</v>
      </c>
      <c r="AE6888">
        <v>0</v>
      </c>
      <c r="AF6888">
        <v>0</v>
      </c>
      <c r="AG6888" t="s">
        <v>25828</v>
      </c>
      <c r="AH6888" s="21" t="str">
        <f t="shared" si="214"/>
        <v>YM68</v>
      </c>
      <c r="AI6888" s="21">
        <v>345.36</v>
      </c>
      <c r="AJ6888" s="21">
        <f t="shared" si="215"/>
        <v>99.040032679738559</v>
      </c>
      <c r="AK6888" s="21" t="s">
        <v>2063</v>
      </c>
      <c r="AL6888" t="s">
        <v>2527</v>
      </c>
      <c r="AM6888" s="26" t="s">
        <v>38</v>
      </c>
      <c r="AN6888" t="s">
        <v>2030</v>
      </c>
    </row>
    <row r="6889" spans="1:40" ht="15" hidden="1" thickTop="1" x14ac:dyDescent="0.35">
      <c r="A6889" t="s">
        <v>25853</v>
      </c>
      <c r="B6889" t="s">
        <v>25830</v>
      </c>
      <c r="C6889" t="s">
        <v>2897</v>
      </c>
      <c r="D6889" t="s">
        <v>25831</v>
      </c>
      <c r="E6889" t="s">
        <v>2705</v>
      </c>
      <c r="F6889">
        <v>1</v>
      </c>
      <c r="G6889" t="s">
        <v>2593</v>
      </c>
      <c r="H6889" t="s">
        <v>2056</v>
      </c>
      <c r="I6889" t="s">
        <v>2076</v>
      </c>
      <c r="J6889" t="s">
        <v>2594</v>
      </c>
      <c r="K6889" t="s">
        <v>65</v>
      </c>
      <c r="L6889" t="s">
        <v>2058</v>
      </c>
      <c r="M6889" t="s">
        <v>2170</v>
      </c>
      <c r="N6889">
        <v>3</v>
      </c>
      <c r="O6889">
        <v>106</v>
      </c>
      <c r="P6889">
        <v>0.69</v>
      </c>
      <c r="Q6889">
        <v>15300</v>
      </c>
      <c r="R6889">
        <v>1</v>
      </c>
      <c r="S6889">
        <v>16</v>
      </c>
      <c r="T6889">
        <v>0.1</v>
      </c>
      <c r="U6889">
        <v>2</v>
      </c>
      <c r="V6889">
        <v>90</v>
      </c>
      <c r="W6889">
        <v>0.59</v>
      </c>
      <c r="X6889">
        <v>0</v>
      </c>
      <c r="Y6889">
        <v>0</v>
      </c>
      <c r="Z6889">
        <v>0</v>
      </c>
      <c r="AA6889">
        <v>0</v>
      </c>
      <c r="AB6889">
        <v>0</v>
      </c>
      <c r="AC6889">
        <v>0</v>
      </c>
      <c r="AD6889">
        <v>0</v>
      </c>
      <c r="AE6889">
        <v>0</v>
      </c>
      <c r="AF6889">
        <v>0</v>
      </c>
      <c r="AG6889" t="s">
        <v>25832</v>
      </c>
      <c r="AH6889" s="21" t="str">
        <f t="shared" si="214"/>
        <v>YM68</v>
      </c>
      <c r="AI6889" s="21">
        <v>216</v>
      </c>
      <c r="AJ6889" s="21">
        <f t="shared" si="215"/>
        <v>99.307189542483655</v>
      </c>
      <c r="AK6889" s="21" t="s">
        <v>2060</v>
      </c>
      <c r="AL6889" t="s">
        <v>2527</v>
      </c>
      <c r="AM6889" s="26" t="s">
        <v>38</v>
      </c>
      <c r="AN6889" t="s">
        <v>2030</v>
      </c>
    </row>
    <row r="6890" spans="1:40" ht="15" hidden="1" thickTop="1" x14ac:dyDescent="0.35">
      <c r="A6890" t="s">
        <v>25857</v>
      </c>
      <c r="B6890" t="s">
        <v>25834</v>
      </c>
      <c r="C6890" t="s">
        <v>2936</v>
      </c>
      <c r="D6890" t="s">
        <v>25835</v>
      </c>
      <c r="E6890" t="s">
        <v>2592</v>
      </c>
      <c r="F6890">
        <v>1</v>
      </c>
      <c r="G6890" t="s">
        <v>2593</v>
      </c>
      <c r="H6890" t="s">
        <v>2056</v>
      </c>
      <c r="I6890" t="s">
        <v>2076</v>
      </c>
      <c r="J6890" t="s">
        <v>2594</v>
      </c>
      <c r="K6890" t="s">
        <v>65</v>
      </c>
      <c r="L6890" t="s">
        <v>2058</v>
      </c>
      <c r="M6890" t="s">
        <v>2310</v>
      </c>
      <c r="N6890">
        <v>2</v>
      </c>
      <c r="O6890">
        <v>148</v>
      </c>
      <c r="P6890">
        <v>0.91</v>
      </c>
      <c r="Q6890">
        <v>16320</v>
      </c>
      <c r="R6890">
        <v>1</v>
      </c>
      <c r="S6890">
        <v>80</v>
      </c>
      <c r="T6890">
        <v>0.49</v>
      </c>
      <c r="U6890">
        <v>1</v>
      </c>
      <c r="V6890">
        <v>68</v>
      </c>
      <c r="W6890">
        <v>0.42</v>
      </c>
      <c r="X6890">
        <v>0</v>
      </c>
      <c r="Y6890">
        <v>0</v>
      </c>
      <c r="Z6890">
        <v>0</v>
      </c>
      <c r="AA6890">
        <v>0</v>
      </c>
      <c r="AB6890">
        <v>0</v>
      </c>
      <c r="AC6890">
        <v>0</v>
      </c>
      <c r="AD6890">
        <v>0</v>
      </c>
      <c r="AE6890">
        <v>0</v>
      </c>
      <c r="AF6890">
        <v>0</v>
      </c>
      <c r="AG6890" t="s">
        <v>25836</v>
      </c>
      <c r="AH6890" s="21" t="str">
        <f t="shared" si="214"/>
        <v>YM68</v>
      </c>
      <c r="AI6890" s="21">
        <v>230.39999999999998</v>
      </c>
      <c r="AJ6890" s="21">
        <f t="shared" si="215"/>
        <v>99.093137254901961</v>
      </c>
      <c r="AK6890" s="21" t="s">
        <v>2063</v>
      </c>
      <c r="AL6890" t="s">
        <v>2527</v>
      </c>
      <c r="AM6890" s="26" t="s">
        <v>38</v>
      </c>
      <c r="AN6890" t="s">
        <v>2032</v>
      </c>
    </row>
    <row r="6891" spans="1:40" ht="15" hidden="1" thickTop="1" x14ac:dyDescent="0.35">
      <c r="A6891" t="s">
        <v>25861</v>
      </c>
      <c r="B6891" t="s">
        <v>25838</v>
      </c>
      <c r="C6891" t="s">
        <v>2897</v>
      </c>
      <c r="D6891" t="s">
        <v>25839</v>
      </c>
      <c r="E6891" t="s">
        <v>2705</v>
      </c>
      <c r="F6891">
        <v>1</v>
      </c>
      <c r="G6891" t="s">
        <v>2593</v>
      </c>
      <c r="H6891" t="s">
        <v>2056</v>
      </c>
      <c r="I6891" t="s">
        <v>2076</v>
      </c>
      <c r="J6891" t="s">
        <v>2594</v>
      </c>
      <c r="K6891" t="s">
        <v>65</v>
      </c>
      <c r="L6891" t="s">
        <v>2058</v>
      </c>
      <c r="M6891" t="s">
        <v>2059</v>
      </c>
      <c r="N6891">
        <v>6</v>
      </c>
      <c r="O6891">
        <v>205</v>
      </c>
      <c r="P6891">
        <v>0.84</v>
      </c>
      <c r="Q6891">
        <v>24480</v>
      </c>
      <c r="R6891">
        <v>2</v>
      </c>
      <c r="S6891">
        <v>82</v>
      </c>
      <c r="T6891">
        <v>0.33</v>
      </c>
      <c r="U6891">
        <v>4</v>
      </c>
      <c r="V6891">
        <v>123</v>
      </c>
      <c r="W6891">
        <v>0.5</v>
      </c>
      <c r="X6891">
        <v>0</v>
      </c>
      <c r="Y6891">
        <v>0</v>
      </c>
      <c r="Z6891">
        <v>0</v>
      </c>
      <c r="AA6891">
        <v>0</v>
      </c>
      <c r="AB6891">
        <v>0</v>
      </c>
      <c r="AC6891">
        <v>0</v>
      </c>
      <c r="AD6891">
        <v>0</v>
      </c>
      <c r="AE6891">
        <v>0</v>
      </c>
      <c r="AF6891">
        <v>0</v>
      </c>
      <c r="AG6891" t="s">
        <v>25840</v>
      </c>
      <c r="AH6891" s="21" t="str">
        <f t="shared" si="214"/>
        <v>YM68</v>
      </c>
      <c r="AI6891" s="21">
        <v>345.36</v>
      </c>
      <c r="AJ6891" s="21">
        <f t="shared" si="215"/>
        <v>99.162581699346404</v>
      </c>
      <c r="AK6891" s="21" t="s">
        <v>2063</v>
      </c>
      <c r="AL6891" t="s">
        <v>2527</v>
      </c>
      <c r="AM6891" s="26" t="s">
        <v>38</v>
      </c>
      <c r="AN6891" t="s">
        <v>2032</v>
      </c>
    </row>
    <row r="6892" spans="1:40" ht="15" hidden="1" thickTop="1" x14ac:dyDescent="0.35">
      <c r="A6892" t="s">
        <v>25865</v>
      </c>
      <c r="B6892" t="s">
        <v>25842</v>
      </c>
      <c r="C6892" t="s">
        <v>2966</v>
      </c>
      <c r="D6892" t="s">
        <v>25843</v>
      </c>
      <c r="E6892" t="s">
        <v>2705</v>
      </c>
      <c r="F6892">
        <v>1</v>
      </c>
      <c r="G6892" t="s">
        <v>2593</v>
      </c>
      <c r="H6892" t="s">
        <v>2056</v>
      </c>
      <c r="I6892" t="s">
        <v>2076</v>
      </c>
      <c r="J6892" t="s">
        <v>2594</v>
      </c>
      <c r="K6892" t="s">
        <v>65</v>
      </c>
      <c r="L6892" t="s">
        <v>2058</v>
      </c>
      <c r="M6892" t="s">
        <v>2059</v>
      </c>
      <c r="N6892">
        <v>3</v>
      </c>
      <c r="O6892">
        <v>82</v>
      </c>
      <c r="P6892">
        <v>0.33</v>
      </c>
      <c r="Q6892">
        <v>24480</v>
      </c>
      <c r="R6892">
        <v>1</v>
      </c>
      <c r="S6892">
        <v>24</v>
      </c>
      <c r="T6892">
        <v>0.1</v>
      </c>
      <c r="U6892">
        <v>2</v>
      </c>
      <c r="V6892">
        <v>58</v>
      </c>
      <c r="W6892">
        <v>0.24</v>
      </c>
      <c r="X6892">
        <v>0</v>
      </c>
      <c r="Y6892">
        <v>0</v>
      </c>
      <c r="Z6892">
        <v>0</v>
      </c>
      <c r="AA6892">
        <v>0</v>
      </c>
      <c r="AB6892">
        <v>0</v>
      </c>
      <c r="AC6892">
        <v>0</v>
      </c>
      <c r="AD6892">
        <v>0</v>
      </c>
      <c r="AE6892">
        <v>0</v>
      </c>
      <c r="AF6892">
        <v>0</v>
      </c>
      <c r="AG6892" t="s">
        <v>25844</v>
      </c>
      <c r="AH6892" s="21" t="str">
        <f t="shared" si="214"/>
        <v>YM68</v>
      </c>
      <c r="AI6892" s="21">
        <v>345.36</v>
      </c>
      <c r="AJ6892" s="21">
        <f t="shared" si="215"/>
        <v>99.665032679738559</v>
      </c>
      <c r="AK6892" s="21" t="s">
        <v>2060</v>
      </c>
      <c r="AL6892" t="s">
        <v>2527</v>
      </c>
      <c r="AM6892" s="26" t="s">
        <v>38</v>
      </c>
      <c r="AN6892" t="s">
        <v>2033</v>
      </c>
    </row>
    <row r="6893" spans="1:40" ht="15" hidden="1" thickTop="1" x14ac:dyDescent="0.35">
      <c r="A6893" t="s">
        <v>25869</v>
      </c>
      <c r="B6893" t="s">
        <v>25846</v>
      </c>
      <c r="C6893" t="s">
        <v>2703</v>
      </c>
      <c r="D6893" t="s">
        <v>25847</v>
      </c>
      <c r="E6893" t="s">
        <v>2705</v>
      </c>
      <c r="F6893">
        <v>1</v>
      </c>
      <c r="G6893" t="s">
        <v>2593</v>
      </c>
      <c r="H6893" t="s">
        <v>2056</v>
      </c>
      <c r="I6893" t="s">
        <v>2076</v>
      </c>
      <c r="J6893" t="s">
        <v>2594</v>
      </c>
      <c r="K6893" t="s">
        <v>65</v>
      </c>
      <c r="L6893" t="s">
        <v>2058</v>
      </c>
      <c r="M6893" t="s">
        <v>2059</v>
      </c>
      <c r="N6893">
        <v>4</v>
      </c>
      <c r="O6893">
        <v>167</v>
      </c>
      <c r="P6893">
        <v>0.68</v>
      </c>
      <c r="Q6893">
        <v>24480</v>
      </c>
      <c r="R6893">
        <v>1</v>
      </c>
      <c r="S6893">
        <v>29</v>
      </c>
      <c r="T6893">
        <v>0.12</v>
      </c>
      <c r="U6893">
        <v>2</v>
      </c>
      <c r="V6893">
        <v>116</v>
      </c>
      <c r="W6893">
        <v>0.47</v>
      </c>
      <c r="X6893">
        <v>0</v>
      </c>
      <c r="Y6893">
        <v>0</v>
      </c>
      <c r="Z6893">
        <v>0</v>
      </c>
      <c r="AA6893">
        <v>1</v>
      </c>
      <c r="AB6893">
        <v>22</v>
      </c>
      <c r="AC6893">
        <v>0.09</v>
      </c>
      <c r="AD6893">
        <v>0</v>
      </c>
      <c r="AE6893">
        <v>0</v>
      </c>
      <c r="AF6893">
        <v>0</v>
      </c>
      <c r="AG6893" t="s">
        <v>25848</v>
      </c>
      <c r="AH6893" s="21" t="str">
        <f t="shared" si="214"/>
        <v>YM68</v>
      </c>
      <c r="AI6893" s="21">
        <v>345.36</v>
      </c>
      <c r="AJ6893" s="21">
        <f t="shared" si="215"/>
        <v>99.317810457516345</v>
      </c>
      <c r="AK6893" s="21" t="s">
        <v>2060</v>
      </c>
      <c r="AL6893" t="s">
        <v>2527</v>
      </c>
      <c r="AM6893" s="26" t="s">
        <v>38</v>
      </c>
      <c r="AN6893" t="s">
        <v>2032</v>
      </c>
    </row>
    <row r="6894" spans="1:40" ht="15" hidden="1" thickTop="1" x14ac:dyDescent="0.35">
      <c r="A6894" t="s">
        <v>25873</v>
      </c>
      <c r="B6894" t="s">
        <v>25850</v>
      </c>
      <c r="C6894" t="s">
        <v>4594</v>
      </c>
      <c r="D6894" t="s">
        <v>25851</v>
      </c>
      <c r="E6894" t="s">
        <v>2851</v>
      </c>
      <c r="F6894">
        <v>1</v>
      </c>
      <c r="G6894" t="s">
        <v>2593</v>
      </c>
      <c r="H6894" t="s">
        <v>2056</v>
      </c>
      <c r="I6894" t="s">
        <v>2076</v>
      </c>
      <c r="J6894" t="s">
        <v>2594</v>
      </c>
      <c r="K6894" t="s">
        <v>65</v>
      </c>
      <c r="L6894" t="s">
        <v>2058</v>
      </c>
      <c r="M6894" t="s">
        <v>2059</v>
      </c>
      <c r="N6894">
        <v>2</v>
      </c>
      <c r="O6894">
        <v>49</v>
      </c>
      <c r="P6894">
        <v>0.2</v>
      </c>
      <c r="Q6894">
        <v>24480</v>
      </c>
      <c r="R6894">
        <v>1</v>
      </c>
      <c r="S6894">
        <v>27</v>
      </c>
      <c r="T6894">
        <v>0.11</v>
      </c>
      <c r="U6894">
        <v>1</v>
      </c>
      <c r="V6894">
        <v>22</v>
      </c>
      <c r="W6894">
        <v>0.09</v>
      </c>
      <c r="X6894">
        <v>0</v>
      </c>
      <c r="Y6894">
        <v>0</v>
      </c>
      <c r="Z6894">
        <v>0</v>
      </c>
      <c r="AA6894">
        <v>0</v>
      </c>
      <c r="AB6894">
        <v>0</v>
      </c>
      <c r="AC6894">
        <v>0</v>
      </c>
      <c r="AD6894">
        <v>0</v>
      </c>
      <c r="AE6894">
        <v>0</v>
      </c>
      <c r="AF6894">
        <v>0</v>
      </c>
      <c r="AG6894" t="s">
        <v>25852</v>
      </c>
      <c r="AH6894" s="21" t="str">
        <f t="shared" si="214"/>
        <v>YM68</v>
      </c>
      <c r="AI6894" s="21">
        <v>345.36</v>
      </c>
      <c r="AJ6894" s="21">
        <f t="shared" si="215"/>
        <v>99.799836601307192</v>
      </c>
      <c r="AK6894" s="21" t="s">
        <v>2060</v>
      </c>
      <c r="AL6894" t="s">
        <v>2527</v>
      </c>
      <c r="AM6894" s="26" t="s">
        <v>38</v>
      </c>
      <c r="AN6894" t="s">
        <v>2030</v>
      </c>
    </row>
    <row r="6895" spans="1:40" ht="15" hidden="1" thickTop="1" x14ac:dyDescent="0.35">
      <c r="A6895" t="s">
        <v>25877</v>
      </c>
      <c r="B6895" t="s">
        <v>25854</v>
      </c>
      <c r="C6895" t="s">
        <v>5447</v>
      </c>
      <c r="D6895" t="s">
        <v>25855</v>
      </c>
      <c r="E6895" t="s">
        <v>2705</v>
      </c>
      <c r="F6895">
        <v>1</v>
      </c>
      <c r="G6895" t="s">
        <v>2593</v>
      </c>
      <c r="H6895" t="s">
        <v>2056</v>
      </c>
      <c r="I6895" t="s">
        <v>2076</v>
      </c>
      <c r="J6895" t="s">
        <v>2594</v>
      </c>
      <c r="K6895" t="s">
        <v>65</v>
      </c>
      <c r="L6895" t="s">
        <v>2058</v>
      </c>
      <c r="M6895" t="s">
        <v>2170</v>
      </c>
      <c r="N6895">
        <v>4</v>
      </c>
      <c r="O6895">
        <v>257</v>
      </c>
      <c r="P6895">
        <v>1.68</v>
      </c>
      <c r="Q6895">
        <v>15300</v>
      </c>
      <c r="R6895">
        <v>2</v>
      </c>
      <c r="S6895">
        <v>145</v>
      </c>
      <c r="T6895">
        <v>0.95</v>
      </c>
      <c r="U6895">
        <v>2</v>
      </c>
      <c r="V6895">
        <v>112</v>
      </c>
      <c r="W6895">
        <v>0.73</v>
      </c>
      <c r="X6895">
        <v>0</v>
      </c>
      <c r="Y6895">
        <v>0</v>
      </c>
      <c r="Z6895">
        <v>0</v>
      </c>
      <c r="AA6895">
        <v>0</v>
      </c>
      <c r="AB6895">
        <v>0</v>
      </c>
      <c r="AC6895">
        <v>0</v>
      </c>
      <c r="AD6895">
        <v>0</v>
      </c>
      <c r="AE6895">
        <v>0</v>
      </c>
      <c r="AF6895">
        <v>0</v>
      </c>
      <c r="AG6895" t="s">
        <v>25856</v>
      </c>
      <c r="AH6895" s="21" t="str">
        <f t="shared" si="214"/>
        <v>YM68</v>
      </c>
      <c r="AI6895" s="21">
        <v>216</v>
      </c>
      <c r="AJ6895" s="21">
        <f t="shared" si="215"/>
        <v>98.320261437908499</v>
      </c>
      <c r="AK6895" s="21" t="s">
        <v>2063</v>
      </c>
      <c r="AL6895" t="s">
        <v>2527</v>
      </c>
      <c r="AM6895" s="26" t="s">
        <v>38</v>
      </c>
      <c r="AN6895" t="s">
        <v>2032</v>
      </c>
    </row>
    <row r="6896" spans="1:40" ht="15" hidden="1" thickTop="1" x14ac:dyDescent="0.35">
      <c r="A6896" t="s">
        <v>25881</v>
      </c>
      <c r="B6896" t="s">
        <v>25858</v>
      </c>
      <c r="C6896" t="s">
        <v>2936</v>
      </c>
      <c r="D6896" t="s">
        <v>25859</v>
      </c>
      <c r="E6896" t="s">
        <v>7075</v>
      </c>
      <c r="F6896">
        <v>1</v>
      </c>
      <c r="G6896" t="s">
        <v>2593</v>
      </c>
      <c r="H6896" t="s">
        <v>2056</v>
      </c>
      <c r="I6896" t="s">
        <v>2076</v>
      </c>
      <c r="J6896" t="s">
        <v>2594</v>
      </c>
      <c r="K6896" t="s">
        <v>65</v>
      </c>
      <c r="L6896" t="s">
        <v>2058</v>
      </c>
      <c r="M6896" t="s">
        <v>2310</v>
      </c>
      <c r="N6896">
        <v>2</v>
      </c>
      <c r="O6896">
        <v>181</v>
      </c>
      <c r="P6896">
        <v>1.1100000000000001</v>
      </c>
      <c r="Q6896">
        <v>16320</v>
      </c>
      <c r="R6896">
        <v>0</v>
      </c>
      <c r="S6896">
        <v>0</v>
      </c>
      <c r="T6896">
        <v>0</v>
      </c>
      <c r="U6896">
        <v>2</v>
      </c>
      <c r="V6896">
        <v>181</v>
      </c>
      <c r="W6896">
        <v>1.1100000000000001</v>
      </c>
      <c r="X6896">
        <v>0</v>
      </c>
      <c r="Y6896">
        <v>0</v>
      </c>
      <c r="Z6896">
        <v>0</v>
      </c>
      <c r="AA6896">
        <v>0</v>
      </c>
      <c r="AB6896">
        <v>0</v>
      </c>
      <c r="AC6896">
        <v>0</v>
      </c>
      <c r="AD6896">
        <v>0</v>
      </c>
      <c r="AE6896">
        <v>0</v>
      </c>
      <c r="AF6896">
        <v>0</v>
      </c>
      <c r="AG6896" t="s">
        <v>25860</v>
      </c>
      <c r="AH6896" s="21" t="str">
        <f t="shared" si="214"/>
        <v>YM68</v>
      </c>
      <c r="AI6896" s="21">
        <v>230.39999999999998</v>
      </c>
      <c r="AJ6896" s="21">
        <f t="shared" si="215"/>
        <v>98.890931372549019</v>
      </c>
      <c r="AK6896" s="21" t="s">
        <v>2063</v>
      </c>
      <c r="AL6896" t="s">
        <v>2527</v>
      </c>
      <c r="AM6896" s="26" t="s">
        <v>38</v>
      </c>
      <c r="AN6896" t="s">
        <v>2032</v>
      </c>
    </row>
    <row r="6897" spans="1:40" ht="15" hidden="1" thickTop="1" x14ac:dyDescent="0.35">
      <c r="A6897" t="s">
        <v>25885</v>
      </c>
      <c r="B6897" t="s">
        <v>25862</v>
      </c>
      <c r="C6897" t="s">
        <v>5223</v>
      </c>
      <c r="D6897" t="s">
        <v>25863</v>
      </c>
      <c r="E6897" t="s">
        <v>2705</v>
      </c>
      <c r="F6897">
        <v>1</v>
      </c>
      <c r="G6897" t="s">
        <v>2593</v>
      </c>
      <c r="H6897" t="s">
        <v>2056</v>
      </c>
      <c r="I6897" t="s">
        <v>2076</v>
      </c>
      <c r="J6897" t="s">
        <v>2594</v>
      </c>
      <c r="K6897" t="s">
        <v>65</v>
      </c>
      <c r="L6897" t="s">
        <v>2058</v>
      </c>
      <c r="M6897" t="s">
        <v>2170</v>
      </c>
      <c r="N6897">
        <v>3</v>
      </c>
      <c r="O6897">
        <v>154</v>
      </c>
      <c r="P6897">
        <v>1.01</v>
      </c>
      <c r="Q6897">
        <v>15300</v>
      </c>
      <c r="R6897">
        <v>0</v>
      </c>
      <c r="S6897">
        <v>0</v>
      </c>
      <c r="T6897">
        <v>0</v>
      </c>
      <c r="U6897">
        <v>3</v>
      </c>
      <c r="V6897">
        <v>154</v>
      </c>
      <c r="W6897">
        <v>1.01</v>
      </c>
      <c r="X6897">
        <v>0</v>
      </c>
      <c r="Y6897">
        <v>0</v>
      </c>
      <c r="Z6897">
        <v>0</v>
      </c>
      <c r="AA6897">
        <v>0</v>
      </c>
      <c r="AB6897">
        <v>0</v>
      </c>
      <c r="AC6897">
        <v>0</v>
      </c>
      <c r="AD6897">
        <v>0</v>
      </c>
      <c r="AE6897">
        <v>0</v>
      </c>
      <c r="AF6897">
        <v>0</v>
      </c>
      <c r="AG6897" t="s">
        <v>25864</v>
      </c>
      <c r="AH6897" s="21" t="str">
        <f t="shared" si="214"/>
        <v>YM68</v>
      </c>
      <c r="AI6897" s="21">
        <v>216</v>
      </c>
      <c r="AJ6897" s="21">
        <f t="shared" si="215"/>
        <v>98.993464052287578</v>
      </c>
      <c r="AK6897" s="21" t="s">
        <v>2063</v>
      </c>
      <c r="AL6897" t="s">
        <v>2527</v>
      </c>
      <c r="AM6897" s="26" t="s">
        <v>38</v>
      </c>
      <c r="AN6897" t="s">
        <v>2032</v>
      </c>
    </row>
    <row r="6898" spans="1:40" ht="15" hidden="1" thickTop="1" x14ac:dyDescent="0.35">
      <c r="A6898" t="s">
        <v>25889</v>
      </c>
      <c r="B6898" t="s">
        <v>25866</v>
      </c>
      <c r="C6898" t="s">
        <v>5447</v>
      </c>
      <c r="D6898" t="s">
        <v>25867</v>
      </c>
      <c r="E6898" t="s">
        <v>2705</v>
      </c>
      <c r="F6898">
        <v>1</v>
      </c>
      <c r="G6898" t="s">
        <v>2593</v>
      </c>
      <c r="H6898" t="s">
        <v>2056</v>
      </c>
      <c r="I6898" t="s">
        <v>2076</v>
      </c>
      <c r="J6898" t="s">
        <v>2594</v>
      </c>
      <c r="K6898" t="s">
        <v>65</v>
      </c>
      <c r="L6898" t="s">
        <v>2058</v>
      </c>
      <c r="M6898" t="s">
        <v>2059</v>
      </c>
      <c r="N6898">
        <v>5</v>
      </c>
      <c r="O6898">
        <v>241</v>
      </c>
      <c r="P6898">
        <v>0.98</v>
      </c>
      <c r="Q6898">
        <v>24480</v>
      </c>
      <c r="R6898">
        <v>2</v>
      </c>
      <c r="S6898">
        <v>105</v>
      </c>
      <c r="T6898">
        <v>0.43</v>
      </c>
      <c r="U6898">
        <v>3</v>
      </c>
      <c r="V6898">
        <v>136</v>
      </c>
      <c r="W6898">
        <v>0.56000000000000005</v>
      </c>
      <c r="X6898">
        <v>0</v>
      </c>
      <c r="Y6898">
        <v>0</v>
      </c>
      <c r="Z6898">
        <v>0</v>
      </c>
      <c r="AA6898">
        <v>0</v>
      </c>
      <c r="AB6898">
        <v>0</v>
      </c>
      <c r="AC6898">
        <v>0</v>
      </c>
      <c r="AD6898">
        <v>0</v>
      </c>
      <c r="AE6898">
        <v>0</v>
      </c>
      <c r="AF6898">
        <v>0</v>
      </c>
      <c r="AG6898" t="s">
        <v>25868</v>
      </c>
      <c r="AH6898" s="21" t="str">
        <f t="shared" si="214"/>
        <v>YM68</v>
      </c>
      <c r="AI6898" s="21">
        <v>345.36</v>
      </c>
      <c r="AJ6898" s="21">
        <f t="shared" si="215"/>
        <v>99.015522875816998</v>
      </c>
      <c r="AK6898" s="21" t="s">
        <v>2063</v>
      </c>
      <c r="AL6898" t="s">
        <v>2527</v>
      </c>
      <c r="AM6898" s="26" t="s">
        <v>38</v>
      </c>
      <c r="AN6898" t="s">
        <v>2032</v>
      </c>
    </row>
    <row r="6899" spans="1:40" ht="15" hidden="1" thickTop="1" x14ac:dyDescent="0.35">
      <c r="A6899" t="s">
        <v>25893</v>
      </c>
      <c r="B6899" t="s">
        <v>25870</v>
      </c>
      <c r="C6899" t="s">
        <v>5447</v>
      </c>
      <c r="D6899" t="s">
        <v>25871</v>
      </c>
      <c r="E6899" t="s">
        <v>2851</v>
      </c>
      <c r="F6899">
        <v>1</v>
      </c>
      <c r="G6899" t="s">
        <v>2593</v>
      </c>
      <c r="H6899" t="s">
        <v>2056</v>
      </c>
      <c r="I6899" t="s">
        <v>2076</v>
      </c>
      <c r="J6899" t="s">
        <v>2594</v>
      </c>
      <c r="K6899" t="s">
        <v>65</v>
      </c>
      <c r="L6899" t="s">
        <v>2058</v>
      </c>
      <c r="M6899" t="s">
        <v>2059</v>
      </c>
      <c r="N6899">
        <v>3</v>
      </c>
      <c r="O6899">
        <v>67</v>
      </c>
      <c r="P6899">
        <v>0.27</v>
      </c>
      <c r="Q6899">
        <v>24480</v>
      </c>
      <c r="R6899">
        <v>1</v>
      </c>
      <c r="S6899">
        <v>20</v>
      </c>
      <c r="T6899">
        <v>0.08</v>
      </c>
      <c r="U6899">
        <v>2</v>
      </c>
      <c r="V6899">
        <v>47</v>
      </c>
      <c r="W6899">
        <v>0.19</v>
      </c>
      <c r="X6899">
        <v>0</v>
      </c>
      <c r="Y6899">
        <v>0</v>
      </c>
      <c r="Z6899">
        <v>0</v>
      </c>
      <c r="AA6899">
        <v>0</v>
      </c>
      <c r="AB6899">
        <v>0</v>
      </c>
      <c r="AC6899">
        <v>0</v>
      </c>
      <c r="AD6899">
        <v>0</v>
      </c>
      <c r="AE6899">
        <v>0</v>
      </c>
      <c r="AF6899">
        <v>0</v>
      </c>
      <c r="AG6899" t="s">
        <v>25872</v>
      </c>
      <c r="AH6899" s="21" t="str">
        <f t="shared" si="214"/>
        <v>YM68</v>
      </c>
      <c r="AI6899" s="21">
        <v>345.36</v>
      </c>
      <c r="AJ6899" s="21">
        <f t="shared" si="215"/>
        <v>99.726307189542482</v>
      </c>
      <c r="AK6899" s="21" t="s">
        <v>2060</v>
      </c>
      <c r="AL6899" t="s">
        <v>2527</v>
      </c>
      <c r="AM6899" s="26" t="s">
        <v>38</v>
      </c>
      <c r="AN6899" t="s">
        <v>2032</v>
      </c>
    </row>
    <row r="6900" spans="1:40" ht="15" hidden="1" thickTop="1" x14ac:dyDescent="0.35">
      <c r="A6900" t="s">
        <v>25897</v>
      </c>
      <c r="B6900" t="s">
        <v>25874</v>
      </c>
      <c r="C6900" t="s">
        <v>2904</v>
      </c>
      <c r="D6900" t="s">
        <v>25875</v>
      </c>
      <c r="E6900" t="s">
        <v>2705</v>
      </c>
      <c r="F6900">
        <v>1</v>
      </c>
      <c r="G6900" t="s">
        <v>2593</v>
      </c>
      <c r="H6900" t="s">
        <v>2056</v>
      </c>
      <c r="I6900" t="s">
        <v>2076</v>
      </c>
      <c r="J6900" t="s">
        <v>2594</v>
      </c>
      <c r="K6900" t="s">
        <v>65</v>
      </c>
      <c r="L6900" t="s">
        <v>2058</v>
      </c>
      <c r="M6900" t="s">
        <v>2059</v>
      </c>
      <c r="N6900">
        <v>0</v>
      </c>
      <c r="O6900">
        <v>0</v>
      </c>
      <c r="P6900">
        <v>0</v>
      </c>
      <c r="Q6900">
        <v>24480</v>
      </c>
      <c r="R6900">
        <v>0</v>
      </c>
      <c r="S6900">
        <v>0</v>
      </c>
      <c r="T6900">
        <v>0</v>
      </c>
      <c r="U6900">
        <v>0</v>
      </c>
      <c r="V6900">
        <v>0</v>
      </c>
      <c r="W6900">
        <v>0</v>
      </c>
      <c r="X6900">
        <v>0</v>
      </c>
      <c r="Y6900">
        <v>0</v>
      </c>
      <c r="Z6900">
        <v>0</v>
      </c>
      <c r="AA6900">
        <v>0</v>
      </c>
      <c r="AB6900">
        <v>0</v>
      </c>
      <c r="AC6900">
        <v>0</v>
      </c>
      <c r="AD6900">
        <v>0</v>
      </c>
      <c r="AE6900">
        <v>0</v>
      </c>
      <c r="AF6900">
        <v>0</v>
      </c>
      <c r="AG6900" t="s">
        <v>25876</v>
      </c>
      <c r="AH6900" s="21" t="str">
        <f t="shared" si="214"/>
        <v>YM68</v>
      </c>
      <c r="AI6900" s="21">
        <v>345.36</v>
      </c>
      <c r="AJ6900" s="21">
        <f t="shared" si="215"/>
        <v>100</v>
      </c>
      <c r="AK6900" s="21" t="s">
        <v>2060</v>
      </c>
      <c r="AL6900" t="s">
        <v>2527</v>
      </c>
      <c r="AM6900" s="26" t="s">
        <v>38</v>
      </c>
      <c r="AN6900" t="s">
        <v>2030</v>
      </c>
    </row>
    <row r="6901" spans="1:40" ht="15" hidden="1" thickTop="1" x14ac:dyDescent="0.35">
      <c r="A6901" t="s">
        <v>25901</v>
      </c>
      <c r="B6901" t="s">
        <v>25878</v>
      </c>
      <c r="C6901" t="s">
        <v>2904</v>
      </c>
      <c r="D6901" t="s">
        <v>25879</v>
      </c>
      <c r="E6901" t="s">
        <v>2705</v>
      </c>
      <c r="F6901">
        <v>1</v>
      </c>
      <c r="G6901" t="s">
        <v>2593</v>
      </c>
      <c r="H6901" t="s">
        <v>2056</v>
      </c>
      <c r="I6901" t="s">
        <v>2076</v>
      </c>
      <c r="J6901" t="s">
        <v>2594</v>
      </c>
      <c r="K6901" t="s">
        <v>65</v>
      </c>
      <c r="L6901" t="s">
        <v>2058</v>
      </c>
      <c r="M6901" t="s">
        <v>2059</v>
      </c>
      <c r="N6901">
        <v>4</v>
      </c>
      <c r="O6901">
        <v>118</v>
      </c>
      <c r="P6901">
        <v>0.48</v>
      </c>
      <c r="Q6901">
        <v>24480</v>
      </c>
      <c r="R6901">
        <v>3</v>
      </c>
      <c r="S6901">
        <v>97</v>
      </c>
      <c r="T6901">
        <v>0.4</v>
      </c>
      <c r="U6901">
        <v>1</v>
      </c>
      <c r="V6901">
        <v>21</v>
      </c>
      <c r="W6901">
        <v>0.09</v>
      </c>
      <c r="X6901">
        <v>0</v>
      </c>
      <c r="Y6901">
        <v>0</v>
      </c>
      <c r="Z6901">
        <v>0</v>
      </c>
      <c r="AA6901">
        <v>0</v>
      </c>
      <c r="AB6901">
        <v>0</v>
      </c>
      <c r="AC6901">
        <v>0</v>
      </c>
      <c r="AD6901">
        <v>0</v>
      </c>
      <c r="AE6901">
        <v>0</v>
      </c>
      <c r="AF6901">
        <v>0</v>
      </c>
      <c r="AG6901" t="s">
        <v>25880</v>
      </c>
      <c r="AH6901" s="21" t="str">
        <f t="shared" si="214"/>
        <v>YM68</v>
      </c>
      <c r="AI6901" s="21">
        <v>345.36</v>
      </c>
      <c r="AJ6901" s="21">
        <f t="shared" si="215"/>
        <v>99.517973856209153</v>
      </c>
      <c r="AK6901" s="21" t="s">
        <v>2060</v>
      </c>
      <c r="AL6901" t="s">
        <v>2527</v>
      </c>
      <c r="AM6901" s="26" t="s">
        <v>38</v>
      </c>
      <c r="AN6901" t="s">
        <v>2032</v>
      </c>
    </row>
    <row r="6902" spans="1:40" ht="15" hidden="1" thickTop="1" x14ac:dyDescent="0.35">
      <c r="A6902" t="s">
        <v>25905</v>
      </c>
      <c r="B6902" t="s">
        <v>25882</v>
      </c>
      <c r="C6902" t="s">
        <v>6643</v>
      </c>
      <c r="D6902" t="s">
        <v>25883</v>
      </c>
      <c r="E6902" t="s">
        <v>4003</v>
      </c>
      <c r="F6902">
        <v>1</v>
      </c>
      <c r="G6902" t="s">
        <v>2600</v>
      </c>
      <c r="H6902" t="s">
        <v>2510</v>
      </c>
      <c r="I6902" t="s">
        <v>2076</v>
      </c>
      <c r="J6902" t="s">
        <v>4004</v>
      </c>
      <c r="K6902" t="s">
        <v>3007</v>
      </c>
      <c r="L6902" t="s">
        <v>2058</v>
      </c>
      <c r="M6902" t="s">
        <v>2059</v>
      </c>
      <c r="N6902">
        <v>4</v>
      </c>
      <c r="O6902">
        <v>178</v>
      </c>
      <c r="P6902">
        <v>0.73</v>
      </c>
      <c r="Q6902">
        <v>24480</v>
      </c>
      <c r="R6902">
        <v>1</v>
      </c>
      <c r="S6902">
        <v>110</v>
      </c>
      <c r="T6902">
        <v>0.45</v>
      </c>
      <c r="U6902">
        <v>3</v>
      </c>
      <c r="V6902">
        <v>68</v>
      </c>
      <c r="W6902">
        <v>0.28000000000000003</v>
      </c>
      <c r="X6902">
        <v>0</v>
      </c>
      <c r="Y6902">
        <v>0</v>
      </c>
      <c r="Z6902">
        <v>0</v>
      </c>
      <c r="AA6902">
        <v>0</v>
      </c>
      <c r="AB6902">
        <v>0</v>
      </c>
      <c r="AC6902">
        <v>0</v>
      </c>
      <c r="AD6902">
        <v>0</v>
      </c>
      <c r="AE6902">
        <v>0</v>
      </c>
      <c r="AF6902">
        <v>0</v>
      </c>
      <c r="AG6902" t="s">
        <v>25884</v>
      </c>
      <c r="AH6902" s="21" t="str">
        <f t="shared" si="214"/>
        <v>YM68</v>
      </c>
      <c r="AI6902" s="21">
        <v>345.36</v>
      </c>
      <c r="AJ6902" s="21">
        <f t="shared" si="215"/>
        <v>99.272875816993462</v>
      </c>
      <c r="AK6902" s="21" t="s">
        <v>2060</v>
      </c>
      <c r="AL6902" t="s">
        <v>2551</v>
      </c>
      <c r="AM6902" s="26" t="s">
        <v>38</v>
      </c>
      <c r="AN6902" t="s">
        <v>2032</v>
      </c>
    </row>
    <row r="6903" spans="1:40" ht="15" hidden="1" thickTop="1" x14ac:dyDescent="0.35">
      <c r="A6903" t="s">
        <v>25909</v>
      </c>
      <c r="B6903" t="s">
        <v>25886</v>
      </c>
      <c r="C6903" t="s">
        <v>3342</v>
      </c>
      <c r="D6903" t="s">
        <v>25887</v>
      </c>
      <c r="E6903" t="s">
        <v>3013</v>
      </c>
      <c r="F6903">
        <v>1</v>
      </c>
      <c r="G6903" t="s">
        <v>2600</v>
      </c>
      <c r="H6903" t="s">
        <v>2577</v>
      </c>
      <c r="I6903" t="s">
        <v>2076</v>
      </c>
      <c r="J6903" t="s">
        <v>3183</v>
      </c>
      <c r="K6903" t="s">
        <v>2742</v>
      </c>
      <c r="L6903" t="s">
        <v>2058</v>
      </c>
      <c r="M6903" t="s">
        <v>2059</v>
      </c>
      <c r="N6903">
        <v>7</v>
      </c>
      <c r="O6903">
        <v>293</v>
      </c>
      <c r="P6903">
        <v>1.2</v>
      </c>
      <c r="Q6903">
        <v>24480</v>
      </c>
      <c r="R6903">
        <v>1</v>
      </c>
      <c r="S6903">
        <v>15</v>
      </c>
      <c r="T6903">
        <v>0.06</v>
      </c>
      <c r="U6903">
        <v>5</v>
      </c>
      <c r="V6903">
        <v>223</v>
      </c>
      <c r="W6903">
        <v>0.91</v>
      </c>
      <c r="X6903">
        <v>1</v>
      </c>
      <c r="Y6903">
        <v>55</v>
      </c>
      <c r="Z6903">
        <v>0.22</v>
      </c>
      <c r="AA6903">
        <v>0</v>
      </c>
      <c r="AB6903">
        <v>0</v>
      </c>
      <c r="AC6903">
        <v>0</v>
      </c>
      <c r="AD6903">
        <v>0</v>
      </c>
      <c r="AE6903">
        <v>0</v>
      </c>
      <c r="AF6903">
        <v>0</v>
      </c>
      <c r="AG6903" t="s">
        <v>25888</v>
      </c>
      <c r="AH6903" s="21" t="str">
        <f t="shared" si="214"/>
        <v>YM68</v>
      </c>
      <c r="AI6903" s="21">
        <v>345.36</v>
      </c>
      <c r="AJ6903" s="21">
        <f t="shared" si="215"/>
        <v>98.803104575163403</v>
      </c>
      <c r="AK6903" s="21" t="s">
        <v>2063</v>
      </c>
      <c r="AL6903" t="s">
        <v>2551</v>
      </c>
      <c r="AM6903" s="26" t="s">
        <v>38</v>
      </c>
      <c r="AN6903" t="s">
        <v>2033</v>
      </c>
    </row>
    <row r="6904" spans="1:40" ht="15" hidden="1" thickTop="1" x14ac:dyDescent="0.35">
      <c r="A6904" t="s">
        <v>25913</v>
      </c>
      <c r="B6904" t="s">
        <v>25890</v>
      </c>
      <c r="C6904" t="s">
        <v>3498</v>
      </c>
      <c r="D6904" t="s">
        <v>25891</v>
      </c>
      <c r="E6904" t="s">
        <v>2646</v>
      </c>
      <c r="F6904">
        <v>1</v>
      </c>
      <c r="G6904" t="s">
        <v>2600</v>
      </c>
      <c r="H6904" t="s">
        <v>2577</v>
      </c>
      <c r="I6904" t="s">
        <v>2076</v>
      </c>
      <c r="J6904" t="s">
        <v>2647</v>
      </c>
      <c r="K6904" t="s">
        <v>2602</v>
      </c>
      <c r="L6904" t="s">
        <v>2058</v>
      </c>
      <c r="M6904" t="s">
        <v>2170</v>
      </c>
      <c r="N6904">
        <v>5</v>
      </c>
      <c r="O6904">
        <v>167</v>
      </c>
      <c r="P6904">
        <v>1.0900000000000001</v>
      </c>
      <c r="Q6904">
        <v>15300</v>
      </c>
      <c r="R6904">
        <v>0</v>
      </c>
      <c r="S6904">
        <v>0</v>
      </c>
      <c r="T6904">
        <v>0</v>
      </c>
      <c r="U6904">
        <v>4</v>
      </c>
      <c r="V6904">
        <v>138</v>
      </c>
      <c r="W6904">
        <v>0.9</v>
      </c>
      <c r="X6904">
        <v>1</v>
      </c>
      <c r="Y6904">
        <v>29</v>
      </c>
      <c r="Z6904">
        <v>0.19</v>
      </c>
      <c r="AA6904">
        <v>0</v>
      </c>
      <c r="AB6904">
        <v>0</v>
      </c>
      <c r="AC6904">
        <v>0</v>
      </c>
      <c r="AD6904">
        <v>0</v>
      </c>
      <c r="AE6904">
        <v>0</v>
      </c>
      <c r="AF6904">
        <v>0</v>
      </c>
      <c r="AG6904" t="s">
        <v>25892</v>
      </c>
      <c r="AH6904" s="21" t="str">
        <f t="shared" si="214"/>
        <v>YM68</v>
      </c>
      <c r="AI6904" s="21">
        <v>216</v>
      </c>
      <c r="AJ6904" s="21">
        <f t="shared" si="215"/>
        <v>98.908496732026137</v>
      </c>
      <c r="AK6904" s="21" t="s">
        <v>2063</v>
      </c>
      <c r="AL6904" t="s">
        <v>2551</v>
      </c>
      <c r="AM6904" s="26" t="s">
        <v>38</v>
      </c>
      <c r="AN6904" t="s">
        <v>2032</v>
      </c>
    </row>
    <row r="6905" spans="1:40" ht="15" hidden="1" thickTop="1" x14ac:dyDescent="0.35">
      <c r="A6905" t="s">
        <v>25917</v>
      </c>
      <c r="B6905" t="s">
        <v>25894</v>
      </c>
      <c r="C6905" t="s">
        <v>2543</v>
      </c>
      <c r="D6905" t="s">
        <v>25895</v>
      </c>
      <c r="E6905" t="s">
        <v>2562</v>
      </c>
      <c r="F6905">
        <v>1</v>
      </c>
      <c r="G6905" t="s">
        <v>2546</v>
      </c>
      <c r="H6905" t="s">
        <v>2510</v>
      </c>
      <c r="I6905" t="s">
        <v>2076</v>
      </c>
      <c r="J6905" t="s">
        <v>2547</v>
      </c>
      <c r="K6905" t="s">
        <v>2548</v>
      </c>
      <c r="L6905" t="s">
        <v>2058</v>
      </c>
      <c r="M6905" t="s">
        <v>13370</v>
      </c>
      <c r="N6905">
        <v>2</v>
      </c>
      <c r="O6905">
        <v>105</v>
      </c>
      <c r="P6905">
        <v>0.94</v>
      </c>
      <c r="Q6905">
        <v>11220</v>
      </c>
      <c r="R6905">
        <v>0</v>
      </c>
      <c r="S6905">
        <v>0</v>
      </c>
      <c r="T6905">
        <v>0</v>
      </c>
      <c r="U6905">
        <v>1</v>
      </c>
      <c r="V6905">
        <v>68</v>
      </c>
      <c r="W6905">
        <v>0.61</v>
      </c>
      <c r="X6905">
        <v>0</v>
      </c>
      <c r="Y6905">
        <v>0</v>
      </c>
      <c r="Z6905">
        <v>0</v>
      </c>
      <c r="AA6905">
        <v>1</v>
      </c>
      <c r="AB6905">
        <v>37</v>
      </c>
      <c r="AC6905">
        <v>0.33</v>
      </c>
      <c r="AD6905">
        <v>0</v>
      </c>
      <c r="AE6905">
        <v>0</v>
      </c>
      <c r="AF6905">
        <v>0</v>
      </c>
      <c r="AG6905" t="s">
        <v>25896</v>
      </c>
      <c r="AH6905" s="21" t="str">
        <f t="shared" si="214"/>
        <v>YK20</v>
      </c>
      <c r="AI6905" s="21">
        <v>158.4</v>
      </c>
      <c r="AJ6905" s="21">
        <f t="shared" si="215"/>
        <v>99.064171122994651</v>
      </c>
      <c r="AK6905" s="21" t="s">
        <v>2063</v>
      </c>
      <c r="AL6905" t="s">
        <v>2551</v>
      </c>
      <c r="AM6905" s="26" t="s">
        <v>38</v>
      </c>
      <c r="AN6905" t="s">
        <v>2030</v>
      </c>
    </row>
    <row r="6906" spans="1:40" ht="15" hidden="1" thickTop="1" x14ac:dyDescent="0.35">
      <c r="A6906" t="s">
        <v>25921</v>
      </c>
      <c r="B6906" t="s">
        <v>25898</v>
      </c>
      <c r="C6906" t="s">
        <v>2560</v>
      </c>
      <c r="D6906" t="s">
        <v>25899</v>
      </c>
      <c r="E6906" t="s">
        <v>2562</v>
      </c>
      <c r="F6906">
        <v>1</v>
      </c>
      <c r="G6906" t="s">
        <v>2546</v>
      </c>
      <c r="H6906" t="s">
        <v>2510</v>
      </c>
      <c r="I6906" t="s">
        <v>2076</v>
      </c>
      <c r="J6906" t="s">
        <v>2547</v>
      </c>
      <c r="K6906" t="s">
        <v>2548</v>
      </c>
      <c r="L6906" t="s">
        <v>2058</v>
      </c>
      <c r="M6906" t="s">
        <v>2059</v>
      </c>
      <c r="N6906">
        <v>2</v>
      </c>
      <c r="O6906">
        <v>153</v>
      </c>
      <c r="P6906">
        <v>0.63</v>
      </c>
      <c r="Q6906">
        <v>24480</v>
      </c>
      <c r="R6906">
        <v>0</v>
      </c>
      <c r="S6906">
        <v>0</v>
      </c>
      <c r="T6906">
        <v>0</v>
      </c>
      <c r="U6906">
        <v>2</v>
      </c>
      <c r="V6906">
        <v>153</v>
      </c>
      <c r="W6906">
        <v>0.63</v>
      </c>
      <c r="X6906">
        <v>0</v>
      </c>
      <c r="Y6906">
        <v>0</v>
      </c>
      <c r="Z6906">
        <v>0</v>
      </c>
      <c r="AA6906">
        <v>0</v>
      </c>
      <c r="AB6906">
        <v>0</v>
      </c>
      <c r="AC6906">
        <v>0</v>
      </c>
      <c r="AD6906">
        <v>0</v>
      </c>
      <c r="AE6906">
        <v>0</v>
      </c>
      <c r="AF6906">
        <v>0</v>
      </c>
      <c r="AG6906" t="s">
        <v>25900</v>
      </c>
      <c r="AH6906" s="21" t="str">
        <f t="shared" si="214"/>
        <v>YK20</v>
      </c>
      <c r="AI6906" s="21">
        <v>345.36</v>
      </c>
      <c r="AJ6906" s="21">
        <f t="shared" si="215"/>
        <v>99.375</v>
      </c>
      <c r="AK6906" s="21" t="s">
        <v>2060</v>
      </c>
      <c r="AL6906" t="s">
        <v>2551</v>
      </c>
      <c r="AM6906" s="26" t="s">
        <v>38</v>
      </c>
      <c r="AN6906" t="s">
        <v>2029</v>
      </c>
    </row>
    <row r="6907" spans="1:40" ht="15" hidden="1" thickTop="1" x14ac:dyDescent="0.35">
      <c r="A6907" t="s">
        <v>25925</v>
      </c>
      <c r="B6907" t="s">
        <v>25902</v>
      </c>
      <c r="C6907" t="s">
        <v>3154</v>
      </c>
      <c r="D6907" t="s">
        <v>25903</v>
      </c>
      <c r="E6907" t="s">
        <v>2562</v>
      </c>
      <c r="F6907">
        <v>1</v>
      </c>
      <c r="G6907" t="s">
        <v>2546</v>
      </c>
      <c r="H6907" t="s">
        <v>2510</v>
      </c>
      <c r="I6907" t="s">
        <v>2076</v>
      </c>
      <c r="J6907" t="s">
        <v>2547</v>
      </c>
      <c r="K6907" t="s">
        <v>2548</v>
      </c>
      <c r="L6907" t="s">
        <v>2058</v>
      </c>
      <c r="M6907" t="s">
        <v>2059</v>
      </c>
      <c r="N6907">
        <v>3</v>
      </c>
      <c r="O6907">
        <v>133</v>
      </c>
      <c r="P6907">
        <v>0.54</v>
      </c>
      <c r="Q6907">
        <v>24480</v>
      </c>
      <c r="R6907">
        <v>1</v>
      </c>
      <c r="S6907">
        <v>22</v>
      </c>
      <c r="T6907">
        <v>0.09</v>
      </c>
      <c r="U6907">
        <v>2</v>
      </c>
      <c r="V6907">
        <v>111</v>
      </c>
      <c r="W6907">
        <v>0.45</v>
      </c>
      <c r="X6907">
        <v>0</v>
      </c>
      <c r="Y6907">
        <v>0</v>
      </c>
      <c r="Z6907">
        <v>0</v>
      </c>
      <c r="AA6907">
        <v>0</v>
      </c>
      <c r="AB6907">
        <v>0</v>
      </c>
      <c r="AC6907">
        <v>0</v>
      </c>
      <c r="AD6907">
        <v>0</v>
      </c>
      <c r="AE6907">
        <v>0</v>
      </c>
      <c r="AF6907">
        <v>0</v>
      </c>
      <c r="AG6907" t="s">
        <v>25904</v>
      </c>
      <c r="AH6907" s="21" t="str">
        <f t="shared" si="214"/>
        <v>YK20</v>
      </c>
      <c r="AI6907" s="21">
        <v>345.36</v>
      </c>
      <c r="AJ6907" s="21">
        <f t="shared" si="215"/>
        <v>99.45669934640523</v>
      </c>
      <c r="AK6907" s="21" t="s">
        <v>2060</v>
      </c>
      <c r="AL6907" t="s">
        <v>2551</v>
      </c>
      <c r="AM6907" s="26" t="s">
        <v>38</v>
      </c>
      <c r="AN6907" t="s">
        <v>2031</v>
      </c>
    </row>
    <row r="6908" spans="1:40" ht="15" hidden="1" thickTop="1" x14ac:dyDescent="0.35">
      <c r="A6908" t="s">
        <v>25929</v>
      </c>
      <c r="B6908" t="s">
        <v>25906</v>
      </c>
      <c r="C6908" t="s">
        <v>2560</v>
      </c>
      <c r="D6908" t="s">
        <v>25907</v>
      </c>
      <c r="E6908" t="s">
        <v>2562</v>
      </c>
      <c r="F6908">
        <v>1</v>
      </c>
      <c r="G6908" t="s">
        <v>2546</v>
      </c>
      <c r="H6908" t="s">
        <v>2510</v>
      </c>
      <c r="I6908" t="s">
        <v>2076</v>
      </c>
      <c r="J6908" t="s">
        <v>2547</v>
      </c>
      <c r="K6908" t="s">
        <v>2548</v>
      </c>
      <c r="L6908" t="s">
        <v>2058</v>
      </c>
      <c r="M6908" t="s">
        <v>2059</v>
      </c>
      <c r="N6908">
        <v>2</v>
      </c>
      <c r="O6908">
        <v>60</v>
      </c>
      <c r="P6908">
        <v>0.25</v>
      </c>
      <c r="Q6908">
        <v>24480</v>
      </c>
      <c r="R6908">
        <v>0</v>
      </c>
      <c r="S6908">
        <v>0</v>
      </c>
      <c r="T6908">
        <v>0</v>
      </c>
      <c r="U6908">
        <v>1</v>
      </c>
      <c r="V6908">
        <v>25</v>
      </c>
      <c r="W6908">
        <v>0.1</v>
      </c>
      <c r="X6908">
        <v>1</v>
      </c>
      <c r="Y6908">
        <v>35</v>
      </c>
      <c r="Z6908">
        <v>0.14000000000000001</v>
      </c>
      <c r="AA6908">
        <v>0</v>
      </c>
      <c r="AB6908">
        <v>0</v>
      </c>
      <c r="AC6908">
        <v>0</v>
      </c>
      <c r="AD6908">
        <v>0</v>
      </c>
      <c r="AE6908">
        <v>0</v>
      </c>
      <c r="AF6908">
        <v>0</v>
      </c>
      <c r="AG6908" t="s">
        <v>25908</v>
      </c>
      <c r="AH6908" s="21" t="str">
        <f t="shared" si="214"/>
        <v>YK20</v>
      </c>
      <c r="AI6908" s="21">
        <v>345.36</v>
      </c>
      <c r="AJ6908" s="21">
        <f t="shared" si="215"/>
        <v>99.754901960784309</v>
      </c>
      <c r="AK6908" s="21" t="s">
        <v>2060</v>
      </c>
      <c r="AL6908" t="s">
        <v>2551</v>
      </c>
      <c r="AM6908" s="26" t="s">
        <v>38</v>
      </c>
      <c r="AN6908" t="s">
        <v>2031</v>
      </c>
    </row>
    <row r="6909" spans="1:40" ht="15" hidden="1" thickTop="1" x14ac:dyDescent="0.35">
      <c r="A6909" t="s">
        <v>25933</v>
      </c>
      <c r="B6909" t="s">
        <v>25910</v>
      </c>
      <c r="C6909" t="s">
        <v>3154</v>
      </c>
      <c r="D6909" t="s">
        <v>25911</v>
      </c>
      <c r="E6909" t="s">
        <v>3156</v>
      </c>
      <c r="F6909">
        <v>1</v>
      </c>
      <c r="G6909" t="s">
        <v>2546</v>
      </c>
      <c r="H6909" t="s">
        <v>2510</v>
      </c>
      <c r="I6909" t="s">
        <v>2076</v>
      </c>
      <c r="J6909" t="s">
        <v>2547</v>
      </c>
      <c r="K6909" t="s">
        <v>2548</v>
      </c>
      <c r="L6909" t="s">
        <v>2058</v>
      </c>
      <c r="M6909" t="s">
        <v>2059</v>
      </c>
      <c r="N6909">
        <v>2</v>
      </c>
      <c r="O6909">
        <v>66</v>
      </c>
      <c r="P6909">
        <v>0.27</v>
      </c>
      <c r="Q6909">
        <v>24480</v>
      </c>
      <c r="R6909">
        <v>1</v>
      </c>
      <c r="S6909">
        <v>37</v>
      </c>
      <c r="T6909">
        <v>0.15</v>
      </c>
      <c r="U6909">
        <v>1</v>
      </c>
      <c r="V6909">
        <v>29</v>
      </c>
      <c r="W6909">
        <v>0.12</v>
      </c>
      <c r="X6909">
        <v>0</v>
      </c>
      <c r="Y6909">
        <v>0</v>
      </c>
      <c r="Z6909">
        <v>0</v>
      </c>
      <c r="AA6909">
        <v>0</v>
      </c>
      <c r="AB6909">
        <v>0</v>
      </c>
      <c r="AC6909">
        <v>0</v>
      </c>
      <c r="AD6909">
        <v>0</v>
      </c>
      <c r="AE6909">
        <v>0</v>
      </c>
      <c r="AF6909">
        <v>0</v>
      </c>
      <c r="AG6909" t="s">
        <v>25912</v>
      </c>
      <c r="AH6909" s="21" t="str">
        <f t="shared" si="214"/>
        <v>YK20</v>
      </c>
      <c r="AI6909" s="21">
        <v>345.36</v>
      </c>
      <c r="AJ6909" s="21">
        <f t="shared" si="215"/>
        <v>99.730392156862749</v>
      </c>
      <c r="AK6909" s="21" t="s">
        <v>2060</v>
      </c>
      <c r="AL6909" t="s">
        <v>2551</v>
      </c>
      <c r="AM6909" s="26" t="s">
        <v>38</v>
      </c>
      <c r="AN6909" t="s">
        <v>2031</v>
      </c>
    </row>
    <row r="6910" spans="1:40" ht="15" hidden="1" thickTop="1" x14ac:dyDescent="0.35">
      <c r="A6910" t="s">
        <v>25937</v>
      </c>
      <c r="B6910" t="s">
        <v>25914</v>
      </c>
      <c r="C6910" t="s">
        <v>2560</v>
      </c>
      <c r="D6910" t="s">
        <v>25915</v>
      </c>
      <c r="E6910" t="s">
        <v>2562</v>
      </c>
      <c r="F6910">
        <v>1</v>
      </c>
      <c r="G6910" t="s">
        <v>2546</v>
      </c>
      <c r="H6910" t="s">
        <v>2510</v>
      </c>
      <c r="I6910" t="s">
        <v>2076</v>
      </c>
      <c r="J6910" t="s">
        <v>2547</v>
      </c>
      <c r="K6910" t="s">
        <v>2548</v>
      </c>
      <c r="L6910" t="s">
        <v>2058</v>
      </c>
      <c r="M6910" t="s">
        <v>2059</v>
      </c>
      <c r="N6910">
        <v>1</v>
      </c>
      <c r="O6910">
        <v>54</v>
      </c>
      <c r="P6910">
        <v>0.22</v>
      </c>
      <c r="Q6910">
        <v>24480</v>
      </c>
      <c r="R6910">
        <v>0</v>
      </c>
      <c r="S6910">
        <v>0</v>
      </c>
      <c r="T6910">
        <v>0</v>
      </c>
      <c r="U6910">
        <v>1</v>
      </c>
      <c r="V6910">
        <v>54</v>
      </c>
      <c r="W6910">
        <v>0.22</v>
      </c>
      <c r="X6910">
        <v>0</v>
      </c>
      <c r="Y6910">
        <v>0</v>
      </c>
      <c r="Z6910">
        <v>0</v>
      </c>
      <c r="AA6910">
        <v>0</v>
      </c>
      <c r="AB6910">
        <v>0</v>
      </c>
      <c r="AC6910">
        <v>0</v>
      </c>
      <c r="AD6910">
        <v>0</v>
      </c>
      <c r="AE6910">
        <v>0</v>
      </c>
      <c r="AF6910">
        <v>0</v>
      </c>
      <c r="AG6910" t="s">
        <v>25916</v>
      </c>
      <c r="AH6910" s="21" t="str">
        <f t="shared" si="214"/>
        <v>YK20</v>
      </c>
      <c r="AI6910" s="21">
        <v>345.36</v>
      </c>
      <c r="AJ6910" s="21">
        <f t="shared" si="215"/>
        <v>99.779411764705884</v>
      </c>
      <c r="AK6910" s="21" t="s">
        <v>2060</v>
      </c>
      <c r="AL6910" t="s">
        <v>2551</v>
      </c>
      <c r="AM6910" s="26" t="s">
        <v>38</v>
      </c>
      <c r="AN6910" t="s">
        <v>2031</v>
      </c>
    </row>
    <row r="6911" spans="1:40" ht="15" hidden="1" thickTop="1" x14ac:dyDescent="0.35">
      <c r="A6911" t="s">
        <v>25941</v>
      </c>
      <c r="B6911" t="s">
        <v>25918</v>
      </c>
      <c r="C6911" t="s">
        <v>3419</v>
      </c>
      <c r="D6911" t="s">
        <v>25919</v>
      </c>
      <c r="E6911" t="s">
        <v>4895</v>
      </c>
      <c r="F6911">
        <v>1</v>
      </c>
      <c r="G6911" t="s">
        <v>2546</v>
      </c>
      <c r="H6911" t="s">
        <v>2510</v>
      </c>
      <c r="I6911" t="s">
        <v>2076</v>
      </c>
      <c r="J6911" t="s">
        <v>2547</v>
      </c>
      <c r="K6911" t="s">
        <v>2548</v>
      </c>
      <c r="L6911" t="s">
        <v>2058</v>
      </c>
      <c r="M6911" t="s">
        <v>2170</v>
      </c>
      <c r="N6911">
        <v>4</v>
      </c>
      <c r="O6911">
        <v>42</v>
      </c>
      <c r="P6911">
        <v>0.27</v>
      </c>
      <c r="Q6911">
        <v>15300</v>
      </c>
      <c r="R6911">
        <v>1</v>
      </c>
      <c r="S6911">
        <v>9</v>
      </c>
      <c r="T6911">
        <v>0.06</v>
      </c>
      <c r="U6911">
        <v>3</v>
      </c>
      <c r="V6911">
        <v>33</v>
      </c>
      <c r="W6911">
        <v>0.22</v>
      </c>
      <c r="X6911">
        <v>0</v>
      </c>
      <c r="Y6911">
        <v>0</v>
      </c>
      <c r="Z6911">
        <v>0</v>
      </c>
      <c r="AA6911">
        <v>0</v>
      </c>
      <c r="AB6911">
        <v>0</v>
      </c>
      <c r="AC6911">
        <v>0</v>
      </c>
      <c r="AD6911">
        <v>0</v>
      </c>
      <c r="AE6911">
        <v>0</v>
      </c>
      <c r="AF6911">
        <v>0</v>
      </c>
      <c r="AG6911" t="s">
        <v>25920</v>
      </c>
      <c r="AH6911" s="21" t="str">
        <f t="shared" si="214"/>
        <v>YK20</v>
      </c>
      <c r="AI6911" s="21">
        <v>216</v>
      </c>
      <c r="AJ6911" s="21">
        <f t="shared" si="215"/>
        <v>99.725490196078425</v>
      </c>
      <c r="AK6911" s="21" t="s">
        <v>2060</v>
      </c>
      <c r="AL6911" t="s">
        <v>2551</v>
      </c>
      <c r="AM6911" s="26" t="s">
        <v>38</v>
      </c>
      <c r="AN6911" t="s">
        <v>2032</v>
      </c>
    </row>
    <row r="6912" spans="1:40" ht="15" hidden="1" thickTop="1" x14ac:dyDescent="0.35">
      <c r="A6912" t="s">
        <v>25945</v>
      </c>
      <c r="B6912" t="s">
        <v>25922</v>
      </c>
      <c r="C6912" t="s">
        <v>3419</v>
      </c>
      <c r="D6912" t="s">
        <v>25923</v>
      </c>
      <c r="E6912" t="s">
        <v>4895</v>
      </c>
      <c r="F6912">
        <v>1</v>
      </c>
      <c r="G6912" t="s">
        <v>2546</v>
      </c>
      <c r="H6912" t="s">
        <v>2510</v>
      </c>
      <c r="I6912" t="s">
        <v>2076</v>
      </c>
      <c r="J6912" t="s">
        <v>2547</v>
      </c>
      <c r="K6912" t="s">
        <v>2548</v>
      </c>
      <c r="L6912" t="s">
        <v>2058</v>
      </c>
      <c r="M6912" t="s">
        <v>2170</v>
      </c>
      <c r="N6912">
        <v>6</v>
      </c>
      <c r="O6912">
        <v>142</v>
      </c>
      <c r="P6912">
        <v>0.93</v>
      </c>
      <c r="Q6912">
        <v>15300</v>
      </c>
      <c r="R6912">
        <v>0</v>
      </c>
      <c r="S6912">
        <v>0</v>
      </c>
      <c r="T6912">
        <v>0</v>
      </c>
      <c r="U6912">
        <v>4</v>
      </c>
      <c r="V6912">
        <v>82</v>
      </c>
      <c r="W6912">
        <v>0.54</v>
      </c>
      <c r="X6912">
        <v>1</v>
      </c>
      <c r="Y6912">
        <v>33</v>
      </c>
      <c r="Z6912">
        <v>0.22</v>
      </c>
      <c r="AA6912">
        <v>1</v>
      </c>
      <c r="AB6912">
        <v>27</v>
      </c>
      <c r="AC6912">
        <v>0.18</v>
      </c>
      <c r="AD6912">
        <v>0</v>
      </c>
      <c r="AE6912">
        <v>0</v>
      </c>
      <c r="AF6912">
        <v>0</v>
      </c>
      <c r="AG6912" t="s">
        <v>25924</v>
      </c>
      <c r="AH6912" s="21" t="str">
        <f t="shared" si="214"/>
        <v>YK20</v>
      </c>
      <c r="AI6912" s="21">
        <v>216</v>
      </c>
      <c r="AJ6912" s="21">
        <f t="shared" si="215"/>
        <v>99.071895424836597</v>
      </c>
      <c r="AK6912" s="21" t="s">
        <v>2063</v>
      </c>
      <c r="AL6912" t="s">
        <v>2551</v>
      </c>
      <c r="AM6912" s="26" t="s">
        <v>38</v>
      </c>
      <c r="AN6912" t="s">
        <v>2032</v>
      </c>
    </row>
    <row r="6913" spans="1:40" ht="15" hidden="1" thickTop="1" x14ac:dyDescent="0.35">
      <c r="A6913" t="s">
        <v>25949</v>
      </c>
      <c r="B6913" t="s">
        <v>25926</v>
      </c>
      <c r="C6913" t="s">
        <v>7085</v>
      </c>
      <c r="D6913" t="s">
        <v>25927</v>
      </c>
      <c r="E6913" t="s">
        <v>2691</v>
      </c>
      <c r="F6913">
        <v>1</v>
      </c>
      <c r="G6913" t="s">
        <v>2600</v>
      </c>
      <c r="H6913" t="s">
        <v>2577</v>
      </c>
      <c r="I6913" t="s">
        <v>2076</v>
      </c>
      <c r="J6913" t="s">
        <v>2699</v>
      </c>
      <c r="K6913" t="s">
        <v>2579</v>
      </c>
      <c r="L6913" t="s">
        <v>2058</v>
      </c>
      <c r="M6913" t="s">
        <v>2170</v>
      </c>
      <c r="N6913">
        <v>12</v>
      </c>
      <c r="O6913">
        <v>540</v>
      </c>
      <c r="P6913">
        <v>3.53</v>
      </c>
      <c r="Q6913">
        <v>15300</v>
      </c>
      <c r="R6913">
        <v>4</v>
      </c>
      <c r="S6913">
        <v>205</v>
      </c>
      <c r="T6913">
        <v>1.34</v>
      </c>
      <c r="U6913">
        <v>8</v>
      </c>
      <c r="V6913">
        <v>335</v>
      </c>
      <c r="W6913">
        <v>2.19</v>
      </c>
      <c r="X6913">
        <v>0</v>
      </c>
      <c r="Y6913">
        <v>0</v>
      </c>
      <c r="Z6913">
        <v>0</v>
      </c>
      <c r="AA6913">
        <v>0</v>
      </c>
      <c r="AB6913">
        <v>0</v>
      </c>
      <c r="AC6913">
        <v>0</v>
      </c>
      <c r="AD6913">
        <v>0</v>
      </c>
      <c r="AE6913">
        <v>0</v>
      </c>
      <c r="AF6913">
        <v>0</v>
      </c>
      <c r="AG6913" t="s">
        <v>25928</v>
      </c>
      <c r="AH6913" s="21" t="str">
        <f t="shared" si="214"/>
        <v>YM68</v>
      </c>
      <c r="AI6913" s="21">
        <v>216</v>
      </c>
      <c r="AJ6913" s="21">
        <f t="shared" si="215"/>
        <v>96.470588235294116</v>
      </c>
      <c r="AK6913" s="21" t="s">
        <v>2063</v>
      </c>
      <c r="AL6913" t="s">
        <v>2581</v>
      </c>
      <c r="AM6913" s="26" t="s">
        <v>38</v>
      </c>
      <c r="AN6913" t="s">
        <v>2032</v>
      </c>
    </row>
    <row r="6914" spans="1:40" ht="15" hidden="1" thickTop="1" x14ac:dyDescent="0.35">
      <c r="A6914" t="s">
        <v>25953</v>
      </c>
      <c r="B6914" t="s">
        <v>25930</v>
      </c>
      <c r="C6914" t="s">
        <v>3936</v>
      </c>
      <c r="D6914" t="s">
        <v>25931</v>
      </c>
      <c r="E6914" t="s">
        <v>2691</v>
      </c>
      <c r="F6914">
        <v>1</v>
      </c>
      <c r="G6914" t="s">
        <v>2600</v>
      </c>
      <c r="H6914" t="s">
        <v>2577</v>
      </c>
      <c r="I6914" t="s">
        <v>2076</v>
      </c>
      <c r="J6914" t="s">
        <v>2699</v>
      </c>
      <c r="K6914" t="s">
        <v>2579</v>
      </c>
      <c r="L6914" t="s">
        <v>2058</v>
      </c>
      <c r="M6914" t="s">
        <v>2059</v>
      </c>
      <c r="N6914">
        <v>3</v>
      </c>
      <c r="O6914">
        <v>73</v>
      </c>
      <c r="P6914">
        <v>0.3</v>
      </c>
      <c r="Q6914">
        <v>24480</v>
      </c>
      <c r="R6914">
        <v>2</v>
      </c>
      <c r="S6914">
        <v>48</v>
      </c>
      <c r="T6914">
        <v>0.2</v>
      </c>
      <c r="U6914">
        <v>1</v>
      </c>
      <c r="V6914">
        <v>25</v>
      </c>
      <c r="W6914">
        <v>0.1</v>
      </c>
      <c r="X6914">
        <v>0</v>
      </c>
      <c r="Y6914">
        <v>0</v>
      </c>
      <c r="Z6914">
        <v>0</v>
      </c>
      <c r="AA6914">
        <v>0</v>
      </c>
      <c r="AB6914">
        <v>0</v>
      </c>
      <c r="AC6914">
        <v>0</v>
      </c>
      <c r="AD6914">
        <v>0</v>
      </c>
      <c r="AE6914">
        <v>0</v>
      </c>
      <c r="AF6914">
        <v>0</v>
      </c>
      <c r="AG6914" t="s">
        <v>25932</v>
      </c>
      <c r="AH6914" s="21" t="str">
        <f t="shared" si="214"/>
        <v>YM68</v>
      </c>
      <c r="AI6914" s="21">
        <v>345.36</v>
      </c>
      <c r="AJ6914" s="21">
        <f t="shared" si="215"/>
        <v>99.701797385620921</v>
      </c>
      <c r="AK6914" s="21" t="s">
        <v>2060</v>
      </c>
      <c r="AL6914" t="s">
        <v>2581</v>
      </c>
      <c r="AM6914" s="26" t="s">
        <v>38</v>
      </c>
      <c r="AN6914" t="s">
        <v>2030</v>
      </c>
    </row>
    <row r="6915" spans="1:40" ht="15" hidden="1" thickTop="1" x14ac:dyDescent="0.35">
      <c r="A6915" t="s">
        <v>25957</v>
      </c>
      <c r="B6915" t="s">
        <v>25934</v>
      </c>
      <c r="C6915" t="s">
        <v>5194</v>
      </c>
      <c r="D6915" t="s">
        <v>25935</v>
      </c>
      <c r="E6915" t="s">
        <v>4811</v>
      </c>
      <c r="F6915">
        <v>1</v>
      </c>
      <c r="G6915" t="s">
        <v>2600</v>
      </c>
      <c r="H6915" t="s">
        <v>2577</v>
      </c>
      <c r="I6915" t="s">
        <v>2076</v>
      </c>
      <c r="J6915" t="s">
        <v>2699</v>
      </c>
      <c r="K6915" t="s">
        <v>2579</v>
      </c>
      <c r="L6915" t="s">
        <v>2058</v>
      </c>
      <c r="M6915" t="s">
        <v>2059</v>
      </c>
      <c r="N6915">
        <v>5</v>
      </c>
      <c r="O6915">
        <v>139</v>
      </c>
      <c r="P6915">
        <v>0.56999999999999995</v>
      </c>
      <c r="Q6915">
        <v>24480</v>
      </c>
      <c r="R6915">
        <v>4</v>
      </c>
      <c r="S6915">
        <v>109</v>
      </c>
      <c r="T6915">
        <v>0.45</v>
      </c>
      <c r="U6915">
        <v>1</v>
      </c>
      <c r="V6915">
        <v>30</v>
      </c>
      <c r="W6915">
        <v>0.12</v>
      </c>
      <c r="X6915">
        <v>0</v>
      </c>
      <c r="Y6915">
        <v>0</v>
      </c>
      <c r="Z6915">
        <v>0</v>
      </c>
      <c r="AA6915">
        <v>0</v>
      </c>
      <c r="AB6915">
        <v>0</v>
      </c>
      <c r="AC6915">
        <v>0</v>
      </c>
      <c r="AD6915">
        <v>0</v>
      </c>
      <c r="AE6915">
        <v>0</v>
      </c>
      <c r="AF6915">
        <v>0</v>
      </c>
      <c r="AG6915" t="s">
        <v>25936</v>
      </c>
      <c r="AH6915" s="21" t="str">
        <f t="shared" si="214"/>
        <v>YM68</v>
      </c>
      <c r="AI6915" s="21">
        <v>345.36</v>
      </c>
      <c r="AJ6915" s="21">
        <f t="shared" si="215"/>
        <v>99.432189542483655</v>
      </c>
      <c r="AK6915" s="21" t="s">
        <v>2060</v>
      </c>
      <c r="AL6915" t="s">
        <v>2581</v>
      </c>
      <c r="AM6915" s="26" t="s">
        <v>38</v>
      </c>
      <c r="AN6915" t="s">
        <v>2030</v>
      </c>
    </row>
    <row r="6916" spans="1:40" ht="15" hidden="1" thickTop="1" x14ac:dyDescent="0.35">
      <c r="A6916" t="s">
        <v>25961</v>
      </c>
      <c r="B6916" t="s">
        <v>25938</v>
      </c>
      <c r="C6916" t="s">
        <v>14727</v>
      </c>
      <c r="D6916" t="s">
        <v>25939</v>
      </c>
      <c r="E6916" t="s">
        <v>2646</v>
      </c>
      <c r="F6916">
        <v>1</v>
      </c>
      <c r="G6916" t="s">
        <v>2600</v>
      </c>
      <c r="H6916" t="s">
        <v>2577</v>
      </c>
      <c r="I6916" t="s">
        <v>2076</v>
      </c>
      <c r="J6916" t="s">
        <v>2647</v>
      </c>
      <c r="K6916" t="s">
        <v>2602</v>
      </c>
      <c r="L6916" t="s">
        <v>2058</v>
      </c>
      <c r="M6916" t="s">
        <v>2310</v>
      </c>
      <c r="N6916">
        <v>0</v>
      </c>
      <c r="O6916">
        <v>0</v>
      </c>
      <c r="P6916">
        <v>0</v>
      </c>
      <c r="Q6916">
        <v>16320</v>
      </c>
      <c r="R6916">
        <v>0</v>
      </c>
      <c r="S6916">
        <v>0</v>
      </c>
      <c r="T6916">
        <v>0</v>
      </c>
      <c r="U6916">
        <v>0</v>
      </c>
      <c r="V6916">
        <v>0</v>
      </c>
      <c r="W6916">
        <v>0</v>
      </c>
      <c r="X6916">
        <v>0</v>
      </c>
      <c r="Y6916">
        <v>0</v>
      </c>
      <c r="Z6916">
        <v>0</v>
      </c>
      <c r="AA6916">
        <v>0</v>
      </c>
      <c r="AB6916">
        <v>0</v>
      </c>
      <c r="AC6916">
        <v>0</v>
      </c>
      <c r="AD6916">
        <v>0</v>
      </c>
      <c r="AE6916">
        <v>0</v>
      </c>
      <c r="AF6916">
        <v>0</v>
      </c>
      <c r="AG6916" t="s">
        <v>25940</v>
      </c>
      <c r="AH6916" s="21" t="str">
        <f t="shared" si="214"/>
        <v>YM68</v>
      </c>
      <c r="AI6916" s="21">
        <v>230.39999999999998</v>
      </c>
      <c r="AJ6916" s="21">
        <f t="shared" si="215"/>
        <v>100</v>
      </c>
      <c r="AK6916" s="21" t="s">
        <v>2060</v>
      </c>
      <c r="AL6916" t="s">
        <v>2581</v>
      </c>
      <c r="AM6916" s="26" t="s">
        <v>38</v>
      </c>
      <c r="AN6916" t="s">
        <v>2030</v>
      </c>
    </row>
    <row r="6917" spans="1:40" ht="15" hidden="1" thickTop="1" x14ac:dyDescent="0.35">
      <c r="A6917" t="s">
        <v>25965</v>
      </c>
      <c r="B6917" t="s">
        <v>25942</v>
      </c>
      <c r="C6917" t="s">
        <v>3192</v>
      </c>
      <c r="D6917" t="s">
        <v>25943</v>
      </c>
      <c r="E6917" t="s">
        <v>2608</v>
      </c>
      <c r="F6917">
        <v>1</v>
      </c>
      <c r="G6917" t="s">
        <v>2609</v>
      </c>
      <c r="H6917" t="s">
        <v>2577</v>
      </c>
      <c r="I6917" t="s">
        <v>2076</v>
      </c>
      <c r="J6917" t="s">
        <v>2764</v>
      </c>
      <c r="K6917" t="s">
        <v>2765</v>
      </c>
      <c r="L6917" t="s">
        <v>2058</v>
      </c>
      <c r="M6917" t="s">
        <v>2170</v>
      </c>
      <c r="N6917">
        <v>2</v>
      </c>
      <c r="O6917">
        <v>78</v>
      </c>
      <c r="P6917">
        <v>0.51</v>
      </c>
      <c r="Q6917">
        <v>15300</v>
      </c>
      <c r="R6917">
        <v>1</v>
      </c>
      <c r="S6917">
        <v>45</v>
      </c>
      <c r="T6917">
        <v>0.28999999999999998</v>
      </c>
      <c r="U6917">
        <v>1</v>
      </c>
      <c r="V6917">
        <v>33</v>
      </c>
      <c r="W6917">
        <v>0.22</v>
      </c>
      <c r="X6917">
        <v>0</v>
      </c>
      <c r="Y6917">
        <v>0</v>
      </c>
      <c r="Z6917">
        <v>0</v>
      </c>
      <c r="AA6917">
        <v>0</v>
      </c>
      <c r="AB6917">
        <v>0</v>
      </c>
      <c r="AC6917">
        <v>0</v>
      </c>
      <c r="AD6917">
        <v>0</v>
      </c>
      <c r="AE6917">
        <v>0</v>
      </c>
      <c r="AF6917">
        <v>0</v>
      </c>
      <c r="AG6917" t="s">
        <v>25944</v>
      </c>
      <c r="AH6917" s="21" t="str">
        <f t="shared" si="214"/>
        <v>YM68</v>
      </c>
      <c r="AI6917" s="21">
        <v>216</v>
      </c>
      <c r="AJ6917" s="21">
        <f t="shared" si="215"/>
        <v>99.490196078431367</v>
      </c>
      <c r="AK6917" s="21" t="s">
        <v>2060</v>
      </c>
      <c r="AL6917" t="s">
        <v>2613</v>
      </c>
      <c r="AM6917" s="26" t="s">
        <v>38</v>
      </c>
      <c r="AN6917" t="s">
        <v>2030</v>
      </c>
    </row>
    <row r="6918" spans="1:40" ht="15" hidden="1" thickTop="1" x14ac:dyDescent="0.35">
      <c r="A6918" t="s">
        <v>25969</v>
      </c>
      <c r="B6918" t="s">
        <v>25946</v>
      </c>
      <c r="C6918" t="s">
        <v>3456</v>
      </c>
      <c r="D6918" t="s">
        <v>25947</v>
      </c>
      <c r="E6918" t="s">
        <v>3440</v>
      </c>
      <c r="F6918">
        <v>1</v>
      </c>
      <c r="G6918" t="s">
        <v>2609</v>
      </c>
      <c r="H6918" t="s">
        <v>2577</v>
      </c>
      <c r="I6918" t="s">
        <v>2076</v>
      </c>
      <c r="J6918" t="s">
        <v>2675</v>
      </c>
      <c r="K6918" t="s">
        <v>2611</v>
      </c>
      <c r="L6918" t="s">
        <v>2058</v>
      </c>
      <c r="M6918" t="s">
        <v>2170</v>
      </c>
      <c r="N6918">
        <v>0</v>
      </c>
      <c r="O6918">
        <v>0</v>
      </c>
      <c r="P6918">
        <v>0</v>
      </c>
      <c r="Q6918">
        <v>15300</v>
      </c>
      <c r="R6918">
        <v>0</v>
      </c>
      <c r="S6918">
        <v>0</v>
      </c>
      <c r="T6918">
        <v>0</v>
      </c>
      <c r="U6918">
        <v>0</v>
      </c>
      <c r="V6918">
        <v>0</v>
      </c>
      <c r="W6918">
        <v>0</v>
      </c>
      <c r="X6918">
        <v>0</v>
      </c>
      <c r="Y6918">
        <v>0</v>
      </c>
      <c r="Z6918">
        <v>0</v>
      </c>
      <c r="AA6918">
        <v>0</v>
      </c>
      <c r="AB6918">
        <v>0</v>
      </c>
      <c r="AC6918">
        <v>0</v>
      </c>
      <c r="AD6918">
        <v>0</v>
      </c>
      <c r="AE6918">
        <v>0</v>
      </c>
      <c r="AF6918">
        <v>0</v>
      </c>
      <c r="AG6918" t="s">
        <v>25948</v>
      </c>
      <c r="AH6918" s="21" t="str">
        <f t="shared" si="214"/>
        <v>YM68</v>
      </c>
      <c r="AI6918" s="21">
        <v>216</v>
      </c>
      <c r="AJ6918" s="21">
        <f t="shared" si="215"/>
        <v>100</v>
      </c>
      <c r="AK6918" s="21" t="s">
        <v>2060</v>
      </c>
      <c r="AL6918" t="s">
        <v>2581</v>
      </c>
      <c r="AM6918" s="26" t="s">
        <v>38</v>
      </c>
      <c r="AN6918" t="s">
        <v>2033</v>
      </c>
    </row>
    <row r="6919" spans="1:40" ht="15" hidden="1" thickTop="1" x14ac:dyDescent="0.35">
      <c r="A6919" t="s">
        <v>25973</v>
      </c>
      <c r="B6919" t="s">
        <v>25950</v>
      </c>
      <c r="C6919" t="s">
        <v>3434</v>
      </c>
      <c r="D6919" t="s">
        <v>25951</v>
      </c>
      <c r="E6919" t="s">
        <v>2608</v>
      </c>
      <c r="F6919">
        <v>1</v>
      </c>
      <c r="G6919" t="s">
        <v>2609</v>
      </c>
      <c r="H6919" t="s">
        <v>2577</v>
      </c>
      <c r="I6919" t="s">
        <v>2076</v>
      </c>
      <c r="J6919" t="s">
        <v>2764</v>
      </c>
      <c r="K6919" t="s">
        <v>2765</v>
      </c>
      <c r="L6919" t="s">
        <v>2058</v>
      </c>
      <c r="M6919" t="s">
        <v>2059</v>
      </c>
      <c r="N6919">
        <v>14</v>
      </c>
      <c r="O6919">
        <v>606</v>
      </c>
      <c r="P6919">
        <v>2.48</v>
      </c>
      <c r="Q6919">
        <v>24480</v>
      </c>
      <c r="R6919">
        <v>7</v>
      </c>
      <c r="S6919">
        <v>231</v>
      </c>
      <c r="T6919">
        <v>0.94</v>
      </c>
      <c r="U6919">
        <v>7</v>
      </c>
      <c r="V6919">
        <v>375</v>
      </c>
      <c r="W6919">
        <v>1.53</v>
      </c>
      <c r="X6919">
        <v>0</v>
      </c>
      <c r="Y6919">
        <v>0</v>
      </c>
      <c r="Z6919">
        <v>0</v>
      </c>
      <c r="AA6919">
        <v>0</v>
      </c>
      <c r="AB6919">
        <v>0</v>
      </c>
      <c r="AC6919">
        <v>0</v>
      </c>
      <c r="AD6919">
        <v>0</v>
      </c>
      <c r="AE6919">
        <v>0</v>
      </c>
      <c r="AF6919">
        <v>0</v>
      </c>
      <c r="AG6919" t="s">
        <v>25952</v>
      </c>
      <c r="AH6919" s="21" t="str">
        <f t="shared" ref="AH6919:AH6982" si="216">LEFT(AG6919,4)</f>
        <v>YM68</v>
      </c>
      <c r="AI6919" s="21">
        <v>345.36</v>
      </c>
      <c r="AJ6919" s="21">
        <f t="shared" ref="AJ6919:AJ6982" si="217">100-(O6919/Q6919*100)</f>
        <v>97.524509803921575</v>
      </c>
      <c r="AK6919" s="21" t="s">
        <v>2063</v>
      </c>
      <c r="AL6919" t="s">
        <v>2613</v>
      </c>
      <c r="AM6919" s="26" t="s">
        <v>38</v>
      </c>
      <c r="AN6919" t="s">
        <v>2030</v>
      </c>
    </row>
    <row r="6920" spans="1:40" ht="15" hidden="1" thickTop="1" x14ac:dyDescent="0.35">
      <c r="A6920" t="s">
        <v>25977</v>
      </c>
      <c r="B6920" t="s">
        <v>25954</v>
      </c>
      <c r="C6920" t="s">
        <v>5206</v>
      </c>
      <c r="D6920" t="s">
        <v>25955</v>
      </c>
      <c r="E6920" t="s">
        <v>2780</v>
      </c>
      <c r="F6920">
        <v>1</v>
      </c>
      <c r="G6920" t="s">
        <v>2609</v>
      </c>
      <c r="H6920" t="s">
        <v>2577</v>
      </c>
      <c r="I6920" t="s">
        <v>2076</v>
      </c>
      <c r="J6920" t="s">
        <v>2781</v>
      </c>
      <c r="K6920" t="s">
        <v>2765</v>
      </c>
      <c r="L6920" t="s">
        <v>2058</v>
      </c>
      <c r="M6920" t="s">
        <v>2170</v>
      </c>
      <c r="N6920">
        <v>8</v>
      </c>
      <c r="O6920">
        <v>316</v>
      </c>
      <c r="P6920">
        <v>2.0699999999999998</v>
      </c>
      <c r="Q6920">
        <v>15300</v>
      </c>
      <c r="R6920">
        <v>1</v>
      </c>
      <c r="S6920">
        <v>27</v>
      </c>
      <c r="T6920">
        <v>0.18</v>
      </c>
      <c r="U6920">
        <v>7</v>
      </c>
      <c r="V6920">
        <v>289</v>
      </c>
      <c r="W6920">
        <v>1.89</v>
      </c>
      <c r="X6920">
        <v>0</v>
      </c>
      <c r="Y6920">
        <v>0</v>
      </c>
      <c r="Z6920">
        <v>0</v>
      </c>
      <c r="AA6920">
        <v>0</v>
      </c>
      <c r="AB6920">
        <v>0</v>
      </c>
      <c r="AC6920">
        <v>0</v>
      </c>
      <c r="AD6920">
        <v>0</v>
      </c>
      <c r="AE6920">
        <v>0</v>
      </c>
      <c r="AF6920">
        <v>0</v>
      </c>
      <c r="AG6920" t="s">
        <v>25956</v>
      </c>
      <c r="AH6920" s="21" t="str">
        <f t="shared" si="216"/>
        <v>YM68</v>
      </c>
      <c r="AI6920" s="21">
        <v>216</v>
      </c>
      <c r="AJ6920" s="21">
        <f t="shared" si="217"/>
        <v>97.93464052287581</v>
      </c>
      <c r="AK6920" s="21" t="s">
        <v>2063</v>
      </c>
      <c r="AL6920" t="s">
        <v>2613</v>
      </c>
      <c r="AM6920" s="26" t="s">
        <v>38</v>
      </c>
      <c r="AN6920" t="s">
        <v>2032</v>
      </c>
    </row>
    <row r="6921" spans="1:40" ht="15" hidden="1" thickTop="1" x14ac:dyDescent="0.35">
      <c r="A6921" t="s">
        <v>25981</v>
      </c>
      <c r="B6921" t="s">
        <v>25958</v>
      </c>
      <c r="C6921" t="s">
        <v>3294</v>
      </c>
      <c r="D6921" t="s">
        <v>25959</v>
      </c>
      <c r="E6921" t="s">
        <v>2608</v>
      </c>
      <c r="F6921">
        <v>1</v>
      </c>
      <c r="G6921" t="s">
        <v>2609</v>
      </c>
      <c r="H6921" t="s">
        <v>2577</v>
      </c>
      <c r="I6921" t="s">
        <v>2076</v>
      </c>
      <c r="J6921" t="s">
        <v>2764</v>
      </c>
      <c r="K6921" t="s">
        <v>2765</v>
      </c>
      <c r="L6921" t="s">
        <v>2058</v>
      </c>
      <c r="M6921" t="s">
        <v>2059</v>
      </c>
      <c r="N6921">
        <v>5</v>
      </c>
      <c r="O6921">
        <v>129</v>
      </c>
      <c r="P6921">
        <v>0.53</v>
      </c>
      <c r="Q6921">
        <v>24480</v>
      </c>
      <c r="R6921">
        <v>3</v>
      </c>
      <c r="S6921">
        <v>75</v>
      </c>
      <c r="T6921">
        <v>0.31</v>
      </c>
      <c r="U6921">
        <v>2</v>
      </c>
      <c r="V6921">
        <v>54</v>
      </c>
      <c r="W6921">
        <v>0.22</v>
      </c>
      <c r="X6921">
        <v>0</v>
      </c>
      <c r="Y6921">
        <v>0</v>
      </c>
      <c r="Z6921">
        <v>0</v>
      </c>
      <c r="AA6921">
        <v>0</v>
      </c>
      <c r="AB6921">
        <v>0</v>
      </c>
      <c r="AC6921">
        <v>0</v>
      </c>
      <c r="AD6921">
        <v>0</v>
      </c>
      <c r="AE6921">
        <v>0</v>
      </c>
      <c r="AF6921">
        <v>0</v>
      </c>
      <c r="AG6921" t="s">
        <v>25960</v>
      </c>
      <c r="AH6921" s="21" t="str">
        <f t="shared" si="216"/>
        <v>YM68</v>
      </c>
      <c r="AI6921" s="21">
        <v>345.36</v>
      </c>
      <c r="AJ6921" s="21">
        <f t="shared" si="217"/>
        <v>99.473039215686271</v>
      </c>
      <c r="AK6921" s="21" t="s">
        <v>2060</v>
      </c>
      <c r="AL6921" t="s">
        <v>2613</v>
      </c>
      <c r="AM6921" s="26" t="s">
        <v>38</v>
      </c>
      <c r="AN6921" t="s">
        <v>2030</v>
      </c>
    </row>
    <row r="6922" spans="1:40" ht="15" hidden="1" thickTop="1" x14ac:dyDescent="0.35">
      <c r="A6922" t="s">
        <v>25985</v>
      </c>
      <c r="B6922" t="s">
        <v>25962</v>
      </c>
      <c r="C6922" t="s">
        <v>5067</v>
      </c>
      <c r="D6922" t="s">
        <v>25963</v>
      </c>
      <c r="E6922" t="s">
        <v>2608</v>
      </c>
      <c r="F6922">
        <v>1</v>
      </c>
      <c r="G6922" t="s">
        <v>2609</v>
      </c>
      <c r="H6922" t="s">
        <v>2577</v>
      </c>
      <c r="I6922" t="s">
        <v>2076</v>
      </c>
      <c r="J6922" t="s">
        <v>2610</v>
      </c>
      <c r="K6922" t="s">
        <v>2611</v>
      </c>
      <c r="L6922" t="s">
        <v>2058</v>
      </c>
      <c r="M6922" t="s">
        <v>2170</v>
      </c>
      <c r="N6922">
        <v>8</v>
      </c>
      <c r="O6922">
        <v>273</v>
      </c>
      <c r="P6922">
        <v>1.78</v>
      </c>
      <c r="Q6922">
        <v>15300</v>
      </c>
      <c r="R6922">
        <v>4</v>
      </c>
      <c r="S6922">
        <v>108</v>
      </c>
      <c r="T6922">
        <v>0.71</v>
      </c>
      <c r="U6922">
        <v>4</v>
      </c>
      <c r="V6922">
        <v>165</v>
      </c>
      <c r="W6922">
        <v>1.08</v>
      </c>
      <c r="X6922">
        <v>0</v>
      </c>
      <c r="Y6922">
        <v>0</v>
      </c>
      <c r="Z6922">
        <v>0</v>
      </c>
      <c r="AA6922">
        <v>0</v>
      </c>
      <c r="AB6922">
        <v>0</v>
      </c>
      <c r="AC6922">
        <v>0</v>
      </c>
      <c r="AD6922">
        <v>0</v>
      </c>
      <c r="AE6922">
        <v>0</v>
      </c>
      <c r="AF6922">
        <v>0</v>
      </c>
      <c r="AG6922" t="s">
        <v>25964</v>
      </c>
      <c r="AH6922" s="21" t="str">
        <f t="shared" si="216"/>
        <v>YM68</v>
      </c>
      <c r="AI6922" s="21">
        <v>216</v>
      </c>
      <c r="AJ6922" s="21">
        <f t="shared" si="217"/>
        <v>98.215686274509807</v>
      </c>
      <c r="AK6922" s="21" t="s">
        <v>2063</v>
      </c>
      <c r="AL6922" t="s">
        <v>2613</v>
      </c>
      <c r="AM6922" s="26" t="s">
        <v>38</v>
      </c>
      <c r="AN6922" t="s">
        <v>2032</v>
      </c>
    </row>
    <row r="6923" spans="1:40" ht="15" hidden="1" thickTop="1" x14ac:dyDescent="0.35">
      <c r="A6923" t="s">
        <v>25989</v>
      </c>
      <c r="B6923" t="s">
        <v>25966</v>
      </c>
      <c r="C6923" t="s">
        <v>4394</v>
      </c>
      <c r="D6923" t="s">
        <v>25967</v>
      </c>
      <c r="E6923" t="s">
        <v>2608</v>
      </c>
      <c r="F6923">
        <v>1</v>
      </c>
      <c r="G6923" t="s">
        <v>2609</v>
      </c>
      <c r="H6923" t="s">
        <v>2577</v>
      </c>
      <c r="I6923" t="s">
        <v>2076</v>
      </c>
      <c r="J6923" t="s">
        <v>2764</v>
      </c>
      <c r="K6923" t="s">
        <v>2765</v>
      </c>
      <c r="L6923" t="s">
        <v>2058</v>
      </c>
      <c r="M6923" t="s">
        <v>2170</v>
      </c>
      <c r="N6923">
        <v>14</v>
      </c>
      <c r="O6923">
        <v>552</v>
      </c>
      <c r="P6923">
        <v>3.61</v>
      </c>
      <c r="Q6923">
        <v>15300</v>
      </c>
      <c r="R6923">
        <v>4</v>
      </c>
      <c r="S6923">
        <v>120</v>
      </c>
      <c r="T6923">
        <v>0.78</v>
      </c>
      <c r="U6923">
        <v>9</v>
      </c>
      <c r="V6923">
        <v>419</v>
      </c>
      <c r="W6923">
        <v>2.74</v>
      </c>
      <c r="X6923">
        <v>1</v>
      </c>
      <c r="Y6923">
        <v>13</v>
      </c>
      <c r="Z6923">
        <v>0.08</v>
      </c>
      <c r="AA6923">
        <v>0</v>
      </c>
      <c r="AB6923">
        <v>0</v>
      </c>
      <c r="AC6923">
        <v>0</v>
      </c>
      <c r="AD6923">
        <v>0</v>
      </c>
      <c r="AE6923">
        <v>0</v>
      </c>
      <c r="AF6923">
        <v>0</v>
      </c>
      <c r="AG6923" t="s">
        <v>25968</v>
      </c>
      <c r="AH6923" s="21" t="str">
        <f t="shared" si="216"/>
        <v>YM68</v>
      </c>
      <c r="AI6923" s="21">
        <v>216</v>
      </c>
      <c r="AJ6923" s="21">
        <f t="shared" si="217"/>
        <v>96.392156862745097</v>
      </c>
      <c r="AK6923" s="21" t="s">
        <v>2063</v>
      </c>
      <c r="AL6923" t="s">
        <v>2613</v>
      </c>
      <c r="AM6923" s="26" t="s">
        <v>38</v>
      </c>
      <c r="AN6923" t="s">
        <v>2032</v>
      </c>
    </row>
    <row r="6924" spans="1:40" ht="15" hidden="1" thickTop="1" x14ac:dyDescent="0.35">
      <c r="A6924" t="s">
        <v>25993</v>
      </c>
      <c r="B6924" t="s">
        <v>25970</v>
      </c>
      <c r="C6924" t="s">
        <v>3434</v>
      </c>
      <c r="D6924" t="s">
        <v>25971</v>
      </c>
      <c r="E6924" t="s">
        <v>3430</v>
      </c>
      <c r="F6924">
        <v>1</v>
      </c>
      <c r="G6924" t="s">
        <v>2609</v>
      </c>
      <c r="H6924" t="s">
        <v>2577</v>
      </c>
      <c r="I6924" t="s">
        <v>2076</v>
      </c>
      <c r="J6924" t="s">
        <v>2764</v>
      </c>
      <c r="K6924" t="s">
        <v>2765</v>
      </c>
      <c r="L6924" t="s">
        <v>2058</v>
      </c>
      <c r="M6924" t="s">
        <v>2170</v>
      </c>
      <c r="N6924">
        <v>2</v>
      </c>
      <c r="O6924">
        <v>112</v>
      </c>
      <c r="P6924">
        <v>0.73</v>
      </c>
      <c r="Q6924">
        <v>15300</v>
      </c>
      <c r="R6924">
        <v>0</v>
      </c>
      <c r="S6924">
        <v>0</v>
      </c>
      <c r="T6924">
        <v>0</v>
      </c>
      <c r="U6924">
        <v>1</v>
      </c>
      <c r="V6924">
        <v>79</v>
      </c>
      <c r="W6924">
        <v>0.52</v>
      </c>
      <c r="X6924">
        <v>1</v>
      </c>
      <c r="Y6924">
        <v>33</v>
      </c>
      <c r="Z6924">
        <v>0.22</v>
      </c>
      <c r="AA6924">
        <v>0</v>
      </c>
      <c r="AB6924">
        <v>0</v>
      </c>
      <c r="AC6924">
        <v>0</v>
      </c>
      <c r="AD6924">
        <v>0</v>
      </c>
      <c r="AE6924">
        <v>0</v>
      </c>
      <c r="AF6924">
        <v>0</v>
      </c>
      <c r="AG6924" t="s">
        <v>25972</v>
      </c>
      <c r="AH6924" s="21" t="str">
        <f t="shared" si="216"/>
        <v>YM68</v>
      </c>
      <c r="AI6924" s="21">
        <v>216</v>
      </c>
      <c r="AJ6924" s="21">
        <f t="shared" si="217"/>
        <v>99.267973856209153</v>
      </c>
      <c r="AK6924" s="21" t="s">
        <v>2060</v>
      </c>
      <c r="AL6924" t="s">
        <v>2613</v>
      </c>
      <c r="AM6924" s="26" t="s">
        <v>38</v>
      </c>
      <c r="AN6924" t="s">
        <v>2030</v>
      </c>
    </row>
    <row r="6925" spans="1:40" ht="15" hidden="1" thickTop="1" x14ac:dyDescent="0.35">
      <c r="A6925" t="s">
        <v>25997</v>
      </c>
      <c r="B6925" t="s">
        <v>25974</v>
      </c>
      <c r="C6925" t="s">
        <v>5757</v>
      </c>
      <c r="D6925" t="s">
        <v>25975</v>
      </c>
      <c r="E6925" t="s">
        <v>3005</v>
      </c>
      <c r="F6925">
        <v>2</v>
      </c>
      <c r="G6925" t="s">
        <v>2546</v>
      </c>
      <c r="H6925" t="s">
        <v>2510</v>
      </c>
      <c r="I6925" t="s">
        <v>2076</v>
      </c>
      <c r="J6925" t="s">
        <v>5759</v>
      </c>
      <c r="K6925" t="s">
        <v>2548</v>
      </c>
      <c r="L6925" t="s">
        <v>2058</v>
      </c>
      <c r="M6925" t="s">
        <v>2059</v>
      </c>
      <c r="N6925">
        <v>7</v>
      </c>
      <c r="O6925">
        <v>496</v>
      </c>
      <c r="P6925">
        <v>2.0299999999999998</v>
      </c>
      <c r="Q6925">
        <v>24480</v>
      </c>
      <c r="R6925">
        <v>4</v>
      </c>
      <c r="S6925">
        <v>100</v>
      </c>
      <c r="T6925">
        <v>0.41</v>
      </c>
      <c r="U6925">
        <v>2</v>
      </c>
      <c r="V6925">
        <v>112</v>
      </c>
      <c r="W6925">
        <v>0.46</v>
      </c>
      <c r="X6925">
        <v>0</v>
      </c>
      <c r="Y6925">
        <v>0</v>
      </c>
      <c r="Z6925">
        <v>0</v>
      </c>
      <c r="AA6925">
        <v>0</v>
      </c>
      <c r="AB6925">
        <v>0</v>
      </c>
      <c r="AC6925">
        <v>0</v>
      </c>
      <c r="AD6925">
        <v>1</v>
      </c>
      <c r="AE6925">
        <v>284</v>
      </c>
      <c r="AF6925">
        <v>1.1599999999999999</v>
      </c>
      <c r="AG6925" t="s">
        <v>25976</v>
      </c>
      <c r="AH6925" s="21" t="str">
        <f t="shared" si="216"/>
        <v>YM68</v>
      </c>
      <c r="AI6925" s="21">
        <v>345.36</v>
      </c>
      <c r="AJ6925" s="21">
        <f t="shared" si="217"/>
        <v>97.973856209150327</v>
      </c>
      <c r="AK6925" s="21" t="s">
        <v>2063</v>
      </c>
      <c r="AL6925" t="s">
        <v>2551</v>
      </c>
      <c r="AM6925" s="26" t="s">
        <v>38</v>
      </c>
      <c r="AN6925" t="s">
        <v>2031</v>
      </c>
    </row>
    <row r="6926" spans="1:40" ht="15" hidden="1" thickTop="1" x14ac:dyDescent="0.35">
      <c r="A6926" t="s">
        <v>25999</v>
      </c>
      <c r="B6926" t="s">
        <v>25978</v>
      </c>
      <c r="C6926" t="s">
        <v>4092</v>
      </c>
      <c r="D6926" t="s">
        <v>25979</v>
      </c>
      <c r="E6926" t="s">
        <v>2608</v>
      </c>
      <c r="F6926">
        <v>1</v>
      </c>
      <c r="G6926" t="s">
        <v>2609</v>
      </c>
      <c r="H6926" t="s">
        <v>2577</v>
      </c>
      <c r="I6926" t="s">
        <v>2076</v>
      </c>
      <c r="J6926" t="s">
        <v>2610</v>
      </c>
      <c r="K6926" t="s">
        <v>2611</v>
      </c>
      <c r="L6926" t="s">
        <v>2058</v>
      </c>
      <c r="M6926" t="s">
        <v>2170</v>
      </c>
      <c r="N6926">
        <v>5</v>
      </c>
      <c r="O6926">
        <v>220</v>
      </c>
      <c r="P6926">
        <v>1.44</v>
      </c>
      <c r="Q6926">
        <v>15300</v>
      </c>
      <c r="R6926">
        <v>2</v>
      </c>
      <c r="S6926">
        <v>47</v>
      </c>
      <c r="T6926">
        <v>0.31</v>
      </c>
      <c r="U6926">
        <v>3</v>
      </c>
      <c r="V6926">
        <v>173</v>
      </c>
      <c r="W6926">
        <v>1.1299999999999999</v>
      </c>
      <c r="X6926">
        <v>0</v>
      </c>
      <c r="Y6926">
        <v>0</v>
      </c>
      <c r="Z6926">
        <v>0</v>
      </c>
      <c r="AA6926">
        <v>0</v>
      </c>
      <c r="AB6926">
        <v>0</v>
      </c>
      <c r="AC6926">
        <v>0</v>
      </c>
      <c r="AD6926">
        <v>0</v>
      </c>
      <c r="AE6926">
        <v>0</v>
      </c>
      <c r="AF6926">
        <v>0</v>
      </c>
      <c r="AG6926" t="s">
        <v>25980</v>
      </c>
      <c r="AH6926" s="21" t="str">
        <f t="shared" si="216"/>
        <v>YM68</v>
      </c>
      <c r="AI6926" s="21">
        <v>216</v>
      </c>
      <c r="AJ6926" s="21">
        <f t="shared" si="217"/>
        <v>98.562091503267979</v>
      </c>
      <c r="AK6926" s="21" t="s">
        <v>2063</v>
      </c>
      <c r="AL6926" t="s">
        <v>2613</v>
      </c>
      <c r="AM6926" s="26" t="s">
        <v>38</v>
      </c>
      <c r="AN6926" t="s">
        <v>2033</v>
      </c>
    </row>
    <row r="6927" spans="1:40" ht="15" hidden="1" thickTop="1" x14ac:dyDescent="0.35">
      <c r="A6927" t="s">
        <v>26003</v>
      </c>
      <c r="B6927" t="s">
        <v>25982</v>
      </c>
      <c r="C6927" t="s">
        <v>3594</v>
      </c>
      <c r="D6927" t="s">
        <v>25983</v>
      </c>
      <c r="E6927" t="s">
        <v>2608</v>
      </c>
      <c r="F6927">
        <v>1</v>
      </c>
      <c r="G6927" t="s">
        <v>2609</v>
      </c>
      <c r="H6927" t="s">
        <v>2577</v>
      </c>
      <c r="I6927" t="s">
        <v>2076</v>
      </c>
      <c r="J6927" t="s">
        <v>2610</v>
      </c>
      <c r="K6927" t="s">
        <v>2611</v>
      </c>
      <c r="L6927" t="s">
        <v>2058</v>
      </c>
      <c r="M6927" t="s">
        <v>2170</v>
      </c>
      <c r="N6927">
        <v>9</v>
      </c>
      <c r="O6927">
        <v>234</v>
      </c>
      <c r="P6927">
        <v>1.53</v>
      </c>
      <c r="Q6927">
        <v>15300</v>
      </c>
      <c r="R6927">
        <v>4</v>
      </c>
      <c r="S6927">
        <v>104</v>
      </c>
      <c r="T6927">
        <v>0.68</v>
      </c>
      <c r="U6927">
        <v>5</v>
      </c>
      <c r="V6927">
        <v>130</v>
      </c>
      <c r="W6927">
        <v>0.85</v>
      </c>
      <c r="X6927">
        <v>0</v>
      </c>
      <c r="Y6927">
        <v>0</v>
      </c>
      <c r="Z6927">
        <v>0</v>
      </c>
      <c r="AA6927">
        <v>0</v>
      </c>
      <c r="AB6927">
        <v>0</v>
      </c>
      <c r="AC6927">
        <v>0</v>
      </c>
      <c r="AD6927">
        <v>0</v>
      </c>
      <c r="AE6927">
        <v>0</v>
      </c>
      <c r="AF6927">
        <v>0</v>
      </c>
      <c r="AG6927" t="s">
        <v>25984</v>
      </c>
      <c r="AH6927" s="21" t="str">
        <f t="shared" si="216"/>
        <v>YM68</v>
      </c>
      <c r="AI6927" s="21">
        <v>216</v>
      </c>
      <c r="AJ6927" s="21">
        <f t="shared" si="217"/>
        <v>98.470588235294116</v>
      </c>
      <c r="AK6927" s="21" t="s">
        <v>2063</v>
      </c>
      <c r="AL6927" t="s">
        <v>2613</v>
      </c>
      <c r="AM6927" s="26" t="s">
        <v>38</v>
      </c>
      <c r="AN6927" t="s">
        <v>2032</v>
      </c>
    </row>
    <row r="6928" spans="1:40" ht="15" hidden="1" thickTop="1" x14ac:dyDescent="0.35">
      <c r="A6928" t="s">
        <v>26007</v>
      </c>
      <c r="B6928" t="s">
        <v>25986</v>
      </c>
      <c r="C6928" t="s">
        <v>3154</v>
      </c>
      <c r="D6928" t="s">
        <v>25987</v>
      </c>
      <c r="E6928" t="s">
        <v>3156</v>
      </c>
      <c r="F6928">
        <v>1</v>
      </c>
      <c r="G6928" t="s">
        <v>2546</v>
      </c>
      <c r="H6928" t="s">
        <v>2510</v>
      </c>
      <c r="I6928" t="s">
        <v>2076</v>
      </c>
      <c r="J6928" t="s">
        <v>2547</v>
      </c>
      <c r="K6928" t="s">
        <v>2548</v>
      </c>
      <c r="L6928" t="s">
        <v>2058</v>
      </c>
      <c r="M6928" t="s">
        <v>2170</v>
      </c>
      <c r="N6928">
        <v>2</v>
      </c>
      <c r="O6928">
        <v>73</v>
      </c>
      <c r="P6928">
        <v>0.48</v>
      </c>
      <c r="Q6928">
        <v>15300</v>
      </c>
      <c r="R6928">
        <v>1</v>
      </c>
      <c r="S6928">
        <v>56</v>
      </c>
      <c r="T6928">
        <v>0.37</v>
      </c>
      <c r="U6928">
        <v>1</v>
      </c>
      <c r="V6928">
        <v>17</v>
      </c>
      <c r="W6928">
        <v>0.11</v>
      </c>
      <c r="X6928">
        <v>0</v>
      </c>
      <c r="Y6928">
        <v>0</v>
      </c>
      <c r="Z6928">
        <v>0</v>
      </c>
      <c r="AA6928">
        <v>0</v>
      </c>
      <c r="AB6928">
        <v>0</v>
      </c>
      <c r="AC6928">
        <v>0</v>
      </c>
      <c r="AD6928">
        <v>0</v>
      </c>
      <c r="AE6928">
        <v>0</v>
      </c>
      <c r="AF6928">
        <v>0</v>
      </c>
      <c r="AG6928" t="s">
        <v>25988</v>
      </c>
      <c r="AH6928" s="21" t="str">
        <f t="shared" si="216"/>
        <v>YK20</v>
      </c>
      <c r="AI6928" s="21">
        <v>216</v>
      </c>
      <c r="AJ6928" s="21">
        <f t="shared" si="217"/>
        <v>99.522875816993462</v>
      </c>
      <c r="AK6928" s="21" t="s">
        <v>2060</v>
      </c>
      <c r="AL6928" t="s">
        <v>2551</v>
      </c>
      <c r="AM6928" s="26" t="s">
        <v>38</v>
      </c>
      <c r="AN6928" t="s">
        <v>2031</v>
      </c>
    </row>
    <row r="6929" spans="1:40" ht="15" hidden="1" thickTop="1" x14ac:dyDescent="0.35">
      <c r="A6929" t="s">
        <v>26011</v>
      </c>
      <c r="B6929" t="s">
        <v>25990</v>
      </c>
      <c r="C6929" t="s">
        <v>2560</v>
      </c>
      <c r="D6929" t="s">
        <v>25991</v>
      </c>
      <c r="E6929" t="s">
        <v>2562</v>
      </c>
      <c r="F6929">
        <v>1</v>
      </c>
      <c r="G6929" t="s">
        <v>2546</v>
      </c>
      <c r="H6929" t="s">
        <v>2510</v>
      </c>
      <c r="I6929" t="s">
        <v>2076</v>
      </c>
      <c r="J6929" t="s">
        <v>2547</v>
      </c>
      <c r="K6929" t="s">
        <v>2548</v>
      </c>
      <c r="L6929" t="s">
        <v>2058</v>
      </c>
      <c r="M6929" t="s">
        <v>2170</v>
      </c>
      <c r="N6929">
        <v>15</v>
      </c>
      <c r="O6929">
        <v>282</v>
      </c>
      <c r="P6929">
        <v>1.84</v>
      </c>
      <c r="Q6929">
        <v>15300</v>
      </c>
      <c r="R6929">
        <v>12</v>
      </c>
      <c r="S6929">
        <v>247</v>
      </c>
      <c r="T6929">
        <v>1.61</v>
      </c>
      <c r="U6929">
        <v>0</v>
      </c>
      <c r="V6929">
        <v>0</v>
      </c>
      <c r="W6929">
        <v>0</v>
      </c>
      <c r="X6929">
        <v>0</v>
      </c>
      <c r="Y6929">
        <v>0</v>
      </c>
      <c r="Z6929">
        <v>0</v>
      </c>
      <c r="AA6929">
        <v>3</v>
      </c>
      <c r="AB6929">
        <v>35</v>
      </c>
      <c r="AC6929">
        <v>0.23</v>
      </c>
      <c r="AD6929">
        <v>0</v>
      </c>
      <c r="AE6929">
        <v>0</v>
      </c>
      <c r="AF6929">
        <v>0</v>
      </c>
      <c r="AG6929" t="s">
        <v>25992</v>
      </c>
      <c r="AH6929" s="21" t="str">
        <f t="shared" si="216"/>
        <v>YK20</v>
      </c>
      <c r="AI6929" s="21">
        <v>216</v>
      </c>
      <c r="AJ6929" s="21">
        <f t="shared" si="217"/>
        <v>98.156862745098039</v>
      </c>
      <c r="AK6929" s="21" t="s">
        <v>2063</v>
      </c>
      <c r="AL6929" t="s">
        <v>2551</v>
      </c>
      <c r="AM6929" s="26" t="s">
        <v>38</v>
      </c>
      <c r="AN6929" t="s">
        <v>2030</v>
      </c>
    </row>
    <row r="6930" spans="1:40" ht="15" hidden="1" thickTop="1" x14ac:dyDescent="0.35">
      <c r="A6930" t="s">
        <v>26015</v>
      </c>
      <c r="B6930" t="s">
        <v>25994</v>
      </c>
      <c r="C6930" t="s">
        <v>2893</v>
      </c>
      <c r="D6930" t="s">
        <v>25995</v>
      </c>
      <c r="E6930" t="s">
        <v>2608</v>
      </c>
      <c r="F6930">
        <v>1</v>
      </c>
      <c r="G6930" t="s">
        <v>2609</v>
      </c>
      <c r="H6930" t="s">
        <v>2577</v>
      </c>
      <c r="I6930" t="s">
        <v>2076</v>
      </c>
      <c r="J6930" t="s">
        <v>2764</v>
      </c>
      <c r="K6930" t="s">
        <v>2765</v>
      </c>
      <c r="L6930" t="s">
        <v>2058</v>
      </c>
      <c r="M6930" t="s">
        <v>2170</v>
      </c>
      <c r="N6930">
        <v>9</v>
      </c>
      <c r="O6930">
        <v>343</v>
      </c>
      <c r="P6930">
        <v>2.2400000000000002</v>
      </c>
      <c r="Q6930">
        <v>15300</v>
      </c>
      <c r="R6930">
        <v>7</v>
      </c>
      <c r="S6930">
        <v>236</v>
      </c>
      <c r="T6930">
        <v>1.54</v>
      </c>
      <c r="U6930">
        <v>2</v>
      </c>
      <c r="V6930">
        <v>107</v>
      </c>
      <c r="W6930">
        <v>0.7</v>
      </c>
      <c r="X6930">
        <v>0</v>
      </c>
      <c r="Y6930">
        <v>0</v>
      </c>
      <c r="Z6930">
        <v>0</v>
      </c>
      <c r="AA6930">
        <v>0</v>
      </c>
      <c r="AB6930">
        <v>0</v>
      </c>
      <c r="AC6930">
        <v>0</v>
      </c>
      <c r="AD6930">
        <v>0</v>
      </c>
      <c r="AE6930">
        <v>0</v>
      </c>
      <c r="AF6930">
        <v>0</v>
      </c>
      <c r="AG6930" t="s">
        <v>25996</v>
      </c>
      <c r="AH6930" s="21" t="str">
        <f t="shared" si="216"/>
        <v>YM68</v>
      </c>
      <c r="AI6930" s="21">
        <v>216</v>
      </c>
      <c r="AJ6930" s="21">
        <f t="shared" si="217"/>
        <v>97.75816993464052</v>
      </c>
      <c r="AK6930" s="21" t="s">
        <v>2063</v>
      </c>
      <c r="AL6930" t="s">
        <v>2613</v>
      </c>
      <c r="AM6930" s="26" t="s">
        <v>38</v>
      </c>
      <c r="AN6930" t="s">
        <v>2031</v>
      </c>
    </row>
    <row r="6931" spans="1:40" ht="15" hidden="1" thickTop="1" x14ac:dyDescent="0.35">
      <c r="A6931" t="s">
        <v>26019</v>
      </c>
      <c r="B6931" t="s">
        <v>26000</v>
      </c>
      <c r="C6931" t="s">
        <v>2606</v>
      </c>
      <c r="D6931" t="s">
        <v>26001</v>
      </c>
      <c r="E6931" t="s">
        <v>2608</v>
      </c>
      <c r="F6931">
        <v>1</v>
      </c>
      <c r="G6931" t="s">
        <v>2609</v>
      </c>
      <c r="H6931" t="s">
        <v>2577</v>
      </c>
      <c r="I6931" t="s">
        <v>2076</v>
      </c>
      <c r="J6931" t="s">
        <v>2610</v>
      </c>
      <c r="K6931" t="s">
        <v>2611</v>
      </c>
      <c r="L6931" t="s">
        <v>2058</v>
      </c>
      <c r="M6931" t="s">
        <v>2059</v>
      </c>
      <c r="N6931">
        <v>3</v>
      </c>
      <c r="O6931">
        <v>104</v>
      </c>
      <c r="P6931">
        <v>0.42</v>
      </c>
      <c r="Q6931">
        <v>24480</v>
      </c>
      <c r="R6931">
        <v>0</v>
      </c>
      <c r="S6931">
        <v>0</v>
      </c>
      <c r="T6931">
        <v>0</v>
      </c>
      <c r="U6931">
        <v>2</v>
      </c>
      <c r="V6931">
        <v>43</v>
      </c>
      <c r="W6931">
        <v>0.18</v>
      </c>
      <c r="X6931">
        <v>1</v>
      </c>
      <c r="Y6931">
        <v>61</v>
      </c>
      <c r="Z6931">
        <v>0.25</v>
      </c>
      <c r="AA6931">
        <v>0</v>
      </c>
      <c r="AB6931">
        <v>0</v>
      </c>
      <c r="AC6931">
        <v>0</v>
      </c>
      <c r="AD6931">
        <v>0</v>
      </c>
      <c r="AE6931">
        <v>0</v>
      </c>
      <c r="AF6931">
        <v>0</v>
      </c>
      <c r="AG6931" t="s">
        <v>26002</v>
      </c>
      <c r="AH6931" s="21" t="str">
        <f t="shared" si="216"/>
        <v>YM68</v>
      </c>
      <c r="AI6931" s="21">
        <v>345.36</v>
      </c>
      <c r="AJ6931" s="21">
        <f t="shared" si="217"/>
        <v>99.575163398692808</v>
      </c>
      <c r="AK6931" s="21" t="s">
        <v>2060</v>
      </c>
      <c r="AL6931" t="s">
        <v>2613</v>
      </c>
      <c r="AM6931" s="26" t="s">
        <v>38</v>
      </c>
      <c r="AN6931" t="s">
        <v>2030</v>
      </c>
    </row>
    <row r="6932" spans="1:40" ht="15" hidden="1" thickTop="1" x14ac:dyDescent="0.35">
      <c r="A6932" t="s">
        <v>26023</v>
      </c>
      <c r="B6932" t="s">
        <v>26004</v>
      </c>
      <c r="C6932" t="s">
        <v>4416</v>
      </c>
      <c r="D6932" t="s">
        <v>26005</v>
      </c>
      <c r="E6932" t="s">
        <v>2608</v>
      </c>
      <c r="F6932">
        <v>1</v>
      </c>
      <c r="G6932" t="s">
        <v>2609</v>
      </c>
      <c r="H6932" t="s">
        <v>2577</v>
      </c>
      <c r="I6932" t="s">
        <v>2076</v>
      </c>
      <c r="J6932" t="s">
        <v>2764</v>
      </c>
      <c r="K6932" t="s">
        <v>2765</v>
      </c>
      <c r="L6932" t="s">
        <v>2058</v>
      </c>
      <c r="M6932" t="s">
        <v>2170</v>
      </c>
      <c r="N6932">
        <v>2</v>
      </c>
      <c r="O6932">
        <v>175</v>
      </c>
      <c r="P6932">
        <v>1.1399999999999999</v>
      </c>
      <c r="Q6932">
        <v>15300</v>
      </c>
      <c r="R6932">
        <v>1</v>
      </c>
      <c r="S6932">
        <v>143</v>
      </c>
      <c r="T6932">
        <v>0.93</v>
      </c>
      <c r="U6932">
        <v>1</v>
      </c>
      <c r="V6932">
        <v>32</v>
      </c>
      <c r="W6932">
        <v>0.21</v>
      </c>
      <c r="X6932">
        <v>0</v>
      </c>
      <c r="Y6932">
        <v>0</v>
      </c>
      <c r="Z6932">
        <v>0</v>
      </c>
      <c r="AA6932">
        <v>0</v>
      </c>
      <c r="AB6932">
        <v>0</v>
      </c>
      <c r="AC6932">
        <v>0</v>
      </c>
      <c r="AD6932">
        <v>0</v>
      </c>
      <c r="AE6932">
        <v>0</v>
      </c>
      <c r="AF6932">
        <v>0</v>
      </c>
      <c r="AG6932" t="s">
        <v>26006</v>
      </c>
      <c r="AH6932" s="21" t="str">
        <f t="shared" si="216"/>
        <v>YM68</v>
      </c>
      <c r="AI6932" s="21">
        <v>216</v>
      </c>
      <c r="AJ6932" s="21">
        <f t="shared" si="217"/>
        <v>98.856209150326791</v>
      </c>
      <c r="AK6932" s="21" t="s">
        <v>2063</v>
      </c>
      <c r="AL6932" t="s">
        <v>2613</v>
      </c>
      <c r="AM6932" s="26" t="s">
        <v>38</v>
      </c>
      <c r="AN6932" t="s">
        <v>2032</v>
      </c>
    </row>
    <row r="6933" spans="1:40" ht="15" hidden="1" thickTop="1" x14ac:dyDescent="0.35">
      <c r="A6933" t="s">
        <v>26027</v>
      </c>
      <c r="B6933" t="s">
        <v>26008</v>
      </c>
      <c r="C6933" t="s">
        <v>4541</v>
      </c>
      <c r="D6933" t="s">
        <v>26009</v>
      </c>
      <c r="E6933" t="s">
        <v>2608</v>
      </c>
      <c r="F6933">
        <v>1</v>
      </c>
      <c r="G6933" t="s">
        <v>2609</v>
      </c>
      <c r="H6933" t="s">
        <v>2577</v>
      </c>
      <c r="I6933" t="s">
        <v>2076</v>
      </c>
      <c r="J6933" t="s">
        <v>2764</v>
      </c>
      <c r="K6933" t="s">
        <v>2765</v>
      </c>
      <c r="L6933" t="s">
        <v>2058</v>
      </c>
      <c r="M6933" t="s">
        <v>2170</v>
      </c>
      <c r="N6933">
        <v>2</v>
      </c>
      <c r="O6933">
        <v>61</v>
      </c>
      <c r="P6933">
        <v>0.4</v>
      </c>
      <c r="Q6933">
        <v>15300</v>
      </c>
      <c r="R6933">
        <v>1</v>
      </c>
      <c r="S6933">
        <v>35</v>
      </c>
      <c r="T6933">
        <v>0.23</v>
      </c>
      <c r="U6933">
        <v>1</v>
      </c>
      <c r="V6933">
        <v>26</v>
      </c>
      <c r="W6933">
        <v>0.17</v>
      </c>
      <c r="X6933">
        <v>0</v>
      </c>
      <c r="Y6933">
        <v>0</v>
      </c>
      <c r="Z6933">
        <v>0</v>
      </c>
      <c r="AA6933">
        <v>0</v>
      </c>
      <c r="AB6933">
        <v>0</v>
      </c>
      <c r="AC6933">
        <v>0</v>
      </c>
      <c r="AD6933">
        <v>0</v>
      </c>
      <c r="AE6933">
        <v>0</v>
      </c>
      <c r="AF6933">
        <v>0</v>
      </c>
      <c r="AG6933" t="s">
        <v>26010</v>
      </c>
      <c r="AH6933" s="21" t="str">
        <f t="shared" si="216"/>
        <v>YM68</v>
      </c>
      <c r="AI6933" s="21">
        <v>216</v>
      </c>
      <c r="AJ6933" s="21">
        <f t="shared" si="217"/>
        <v>99.601307189542482</v>
      </c>
      <c r="AK6933" s="21" t="s">
        <v>2060</v>
      </c>
      <c r="AL6933" t="s">
        <v>2613</v>
      </c>
      <c r="AM6933" s="26" t="s">
        <v>38</v>
      </c>
      <c r="AN6933" t="s">
        <v>2031</v>
      </c>
    </row>
    <row r="6934" spans="1:40" ht="15" hidden="1" thickTop="1" x14ac:dyDescent="0.35">
      <c r="A6934" t="s">
        <v>26031</v>
      </c>
      <c r="B6934" t="s">
        <v>26012</v>
      </c>
      <c r="C6934" t="s">
        <v>4699</v>
      </c>
      <c r="D6934" t="s">
        <v>26013</v>
      </c>
      <c r="E6934" t="s">
        <v>2608</v>
      </c>
      <c r="F6934">
        <v>1</v>
      </c>
      <c r="G6934" t="s">
        <v>2609</v>
      </c>
      <c r="H6934" t="s">
        <v>2577</v>
      </c>
      <c r="I6934" t="s">
        <v>2076</v>
      </c>
      <c r="J6934" t="s">
        <v>2764</v>
      </c>
      <c r="K6934" t="s">
        <v>2765</v>
      </c>
      <c r="L6934" t="s">
        <v>2058</v>
      </c>
      <c r="M6934" t="s">
        <v>2170</v>
      </c>
      <c r="N6934">
        <v>10</v>
      </c>
      <c r="O6934">
        <v>265</v>
      </c>
      <c r="P6934">
        <v>1.73</v>
      </c>
      <c r="Q6934">
        <v>15300</v>
      </c>
      <c r="R6934">
        <v>5</v>
      </c>
      <c r="S6934">
        <v>132</v>
      </c>
      <c r="T6934">
        <v>0.86</v>
      </c>
      <c r="U6934">
        <v>4</v>
      </c>
      <c r="V6934">
        <v>81</v>
      </c>
      <c r="W6934">
        <v>0.53</v>
      </c>
      <c r="X6934">
        <v>1</v>
      </c>
      <c r="Y6934">
        <v>52</v>
      </c>
      <c r="Z6934">
        <v>0.34</v>
      </c>
      <c r="AA6934">
        <v>0</v>
      </c>
      <c r="AB6934">
        <v>0</v>
      </c>
      <c r="AC6934">
        <v>0</v>
      </c>
      <c r="AD6934">
        <v>0</v>
      </c>
      <c r="AE6934">
        <v>0</v>
      </c>
      <c r="AF6934">
        <v>0</v>
      </c>
      <c r="AG6934" t="s">
        <v>26014</v>
      </c>
      <c r="AH6934" s="21" t="str">
        <f t="shared" si="216"/>
        <v>YM68</v>
      </c>
      <c r="AI6934" s="21">
        <v>216</v>
      </c>
      <c r="AJ6934" s="21">
        <f t="shared" si="217"/>
        <v>98.267973856209153</v>
      </c>
      <c r="AK6934" s="21" t="s">
        <v>2063</v>
      </c>
      <c r="AL6934" t="s">
        <v>2613</v>
      </c>
      <c r="AM6934" s="26" t="s">
        <v>38</v>
      </c>
      <c r="AN6934" t="s">
        <v>2031</v>
      </c>
    </row>
    <row r="6935" spans="1:40" ht="15" hidden="1" thickTop="1" x14ac:dyDescent="0.35">
      <c r="A6935" t="s">
        <v>26035</v>
      </c>
      <c r="B6935" t="s">
        <v>26016</v>
      </c>
      <c r="C6935" t="s">
        <v>2889</v>
      </c>
      <c r="D6935" t="s">
        <v>26017</v>
      </c>
      <c r="E6935" t="s">
        <v>2608</v>
      </c>
      <c r="F6935">
        <v>1</v>
      </c>
      <c r="G6935" t="s">
        <v>2609</v>
      </c>
      <c r="H6935" t="s">
        <v>2577</v>
      </c>
      <c r="I6935" t="s">
        <v>2076</v>
      </c>
      <c r="J6935" t="s">
        <v>2764</v>
      </c>
      <c r="K6935" t="s">
        <v>2765</v>
      </c>
      <c r="L6935" t="s">
        <v>2058</v>
      </c>
      <c r="M6935" t="s">
        <v>2170</v>
      </c>
      <c r="N6935">
        <v>7</v>
      </c>
      <c r="O6935">
        <v>396</v>
      </c>
      <c r="P6935">
        <v>2.59</v>
      </c>
      <c r="Q6935">
        <v>15300</v>
      </c>
      <c r="R6935">
        <v>3</v>
      </c>
      <c r="S6935">
        <v>124</v>
      </c>
      <c r="T6935">
        <v>0.81</v>
      </c>
      <c r="U6935">
        <v>4</v>
      </c>
      <c r="V6935">
        <v>272</v>
      </c>
      <c r="W6935">
        <v>1.78</v>
      </c>
      <c r="X6935">
        <v>0</v>
      </c>
      <c r="Y6935">
        <v>0</v>
      </c>
      <c r="Z6935">
        <v>0</v>
      </c>
      <c r="AA6935">
        <v>0</v>
      </c>
      <c r="AB6935">
        <v>0</v>
      </c>
      <c r="AC6935">
        <v>0</v>
      </c>
      <c r="AD6935">
        <v>0</v>
      </c>
      <c r="AE6935">
        <v>0</v>
      </c>
      <c r="AF6935">
        <v>0</v>
      </c>
      <c r="AG6935" t="s">
        <v>26018</v>
      </c>
      <c r="AH6935" s="21" t="str">
        <f t="shared" si="216"/>
        <v>YM68</v>
      </c>
      <c r="AI6935" s="21">
        <v>216</v>
      </c>
      <c r="AJ6935" s="21">
        <f t="shared" si="217"/>
        <v>97.411764705882348</v>
      </c>
      <c r="AK6935" s="21" t="s">
        <v>2063</v>
      </c>
      <c r="AL6935" t="s">
        <v>2613</v>
      </c>
      <c r="AM6935" s="26" t="s">
        <v>38</v>
      </c>
      <c r="AN6935" t="s">
        <v>2032</v>
      </c>
    </row>
    <row r="6936" spans="1:40" ht="15" hidden="1" thickTop="1" x14ac:dyDescent="0.35">
      <c r="A6936" t="s">
        <v>26039</v>
      </c>
      <c r="B6936" t="s">
        <v>26020</v>
      </c>
      <c r="C6936" t="s">
        <v>4092</v>
      </c>
      <c r="D6936" t="s">
        <v>26021</v>
      </c>
      <c r="E6936" t="s">
        <v>2608</v>
      </c>
      <c r="F6936">
        <v>1</v>
      </c>
      <c r="G6936" t="s">
        <v>2609</v>
      </c>
      <c r="H6936" t="s">
        <v>2577</v>
      </c>
      <c r="I6936" t="s">
        <v>2076</v>
      </c>
      <c r="J6936" t="s">
        <v>2610</v>
      </c>
      <c r="K6936" t="s">
        <v>2611</v>
      </c>
      <c r="L6936" t="s">
        <v>2058</v>
      </c>
      <c r="M6936" t="s">
        <v>2059</v>
      </c>
      <c r="N6936">
        <v>14</v>
      </c>
      <c r="O6936">
        <v>900</v>
      </c>
      <c r="P6936">
        <v>3.68</v>
      </c>
      <c r="Q6936">
        <v>24480</v>
      </c>
      <c r="R6936">
        <v>5</v>
      </c>
      <c r="S6936">
        <v>431</v>
      </c>
      <c r="T6936">
        <v>1.76</v>
      </c>
      <c r="U6936">
        <v>9</v>
      </c>
      <c r="V6936">
        <v>469</v>
      </c>
      <c r="W6936">
        <v>1.92</v>
      </c>
      <c r="X6936">
        <v>0</v>
      </c>
      <c r="Y6936">
        <v>0</v>
      </c>
      <c r="Z6936">
        <v>0</v>
      </c>
      <c r="AA6936">
        <v>0</v>
      </c>
      <c r="AB6936">
        <v>0</v>
      </c>
      <c r="AC6936">
        <v>0</v>
      </c>
      <c r="AD6936">
        <v>0</v>
      </c>
      <c r="AE6936">
        <v>0</v>
      </c>
      <c r="AF6936">
        <v>0</v>
      </c>
      <c r="AG6936" t="s">
        <v>26022</v>
      </c>
      <c r="AH6936" s="21" t="str">
        <f t="shared" si="216"/>
        <v>YM68</v>
      </c>
      <c r="AI6936" s="21">
        <v>345.36</v>
      </c>
      <c r="AJ6936" s="21">
        <f t="shared" si="217"/>
        <v>96.32352941176471</v>
      </c>
      <c r="AK6936" s="21" t="s">
        <v>2063</v>
      </c>
      <c r="AL6936" t="s">
        <v>2613</v>
      </c>
      <c r="AM6936" s="26" t="s">
        <v>38</v>
      </c>
      <c r="AN6936" t="s">
        <v>2033</v>
      </c>
    </row>
    <row r="6937" spans="1:40" ht="15" hidden="1" thickTop="1" x14ac:dyDescent="0.35">
      <c r="A6937" t="s">
        <v>26043</v>
      </c>
      <c r="B6937" t="s">
        <v>26024</v>
      </c>
      <c r="C6937" t="s">
        <v>4394</v>
      </c>
      <c r="D6937" t="s">
        <v>26025</v>
      </c>
      <c r="E6937" t="s">
        <v>2608</v>
      </c>
      <c r="F6937">
        <v>1</v>
      </c>
      <c r="G6937" t="s">
        <v>2609</v>
      </c>
      <c r="H6937" t="s">
        <v>2577</v>
      </c>
      <c r="I6937" t="s">
        <v>2076</v>
      </c>
      <c r="J6937" t="s">
        <v>2764</v>
      </c>
      <c r="K6937" t="s">
        <v>2765</v>
      </c>
      <c r="L6937" t="s">
        <v>2058</v>
      </c>
      <c r="M6937" t="s">
        <v>2059</v>
      </c>
      <c r="N6937">
        <v>2</v>
      </c>
      <c r="O6937">
        <v>85</v>
      </c>
      <c r="P6937">
        <v>0.35</v>
      </c>
      <c r="Q6937">
        <v>24480</v>
      </c>
      <c r="R6937">
        <v>1</v>
      </c>
      <c r="S6937">
        <v>34</v>
      </c>
      <c r="T6937">
        <v>0.14000000000000001</v>
      </c>
      <c r="U6937">
        <v>1</v>
      </c>
      <c r="V6937">
        <v>51</v>
      </c>
      <c r="W6937">
        <v>0.21</v>
      </c>
      <c r="X6937">
        <v>0</v>
      </c>
      <c r="Y6937">
        <v>0</v>
      </c>
      <c r="Z6937">
        <v>0</v>
      </c>
      <c r="AA6937">
        <v>0</v>
      </c>
      <c r="AB6937">
        <v>0</v>
      </c>
      <c r="AC6937">
        <v>0</v>
      </c>
      <c r="AD6937">
        <v>0</v>
      </c>
      <c r="AE6937">
        <v>0</v>
      </c>
      <c r="AF6937">
        <v>0</v>
      </c>
      <c r="AG6937" t="s">
        <v>26026</v>
      </c>
      <c r="AH6937" s="21" t="str">
        <f t="shared" si="216"/>
        <v>YM68</v>
      </c>
      <c r="AI6937" s="21">
        <v>345.36</v>
      </c>
      <c r="AJ6937" s="21">
        <f t="shared" si="217"/>
        <v>99.652777777777771</v>
      </c>
      <c r="AK6937" s="21" t="s">
        <v>2060</v>
      </c>
      <c r="AL6937" t="s">
        <v>2613</v>
      </c>
      <c r="AM6937" s="26" t="s">
        <v>38</v>
      </c>
      <c r="AN6937" t="s">
        <v>2030</v>
      </c>
    </row>
    <row r="6938" spans="1:40" ht="15" hidden="1" thickTop="1" x14ac:dyDescent="0.35">
      <c r="A6938" t="s">
        <v>26047</v>
      </c>
      <c r="B6938" t="s">
        <v>26028</v>
      </c>
      <c r="C6938" t="s">
        <v>2889</v>
      </c>
      <c r="D6938" t="s">
        <v>26029</v>
      </c>
      <c r="E6938" t="s">
        <v>3193</v>
      </c>
      <c r="F6938">
        <v>1</v>
      </c>
      <c r="G6938" t="s">
        <v>2609</v>
      </c>
      <c r="H6938" t="s">
        <v>2577</v>
      </c>
      <c r="I6938" t="s">
        <v>2076</v>
      </c>
      <c r="J6938" t="s">
        <v>2764</v>
      </c>
      <c r="K6938" t="s">
        <v>2765</v>
      </c>
      <c r="L6938" t="s">
        <v>2058</v>
      </c>
      <c r="M6938" t="s">
        <v>2059</v>
      </c>
      <c r="N6938">
        <v>6</v>
      </c>
      <c r="O6938">
        <v>64</v>
      </c>
      <c r="P6938">
        <v>0.26</v>
      </c>
      <c r="Q6938">
        <v>24480</v>
      </c>
      <c r="R6938">
        <v>1</v>
      </c>
      <c r="S6938">
        <v>15</v>
      </c>
      <c r="T6938">
        <v>0.06</v>
      </c>
      <c r="U6938">
        <v>4</v>
      </c>
      <c r="V6938">
        <v>48</v>
      </c>
      <c r="W6938">
        <v>0.2</v>
      </c>
      <c r="X6938">
        <v>0</v>
      </c>
      <c r="Y6938">
        <v>0</v>
      </c>
      <c r="Z6938">
        <v>0</v>
      </c>
      <c r="AA6938">
        <v>1</v>
      </c>
      <c r="AB6938">
        <v>1</v>
      </c>
      <c r="AC6938">
        <v>0</v>
      </c>
      <c r="AD6938">
        <v>0</v>
      </c>
      <c r="AE6938">
        <v>0</v>
      </c>
      <c r="AF6938">
        <v>0</v>
      </c>
      <c r="AG6938" t="s">
        <v>26030</v>
      </c>
      <c r="AH6938" s="21" t="str">
        <f t="shared" si="216"/>
        <v>YM68</v>
      </c>
      <c r="AI6938" s="21">
        <v>345.36</v>
      </c>
      <c r="AJ6938" s="21">
        <f t="shared" si="217"/>
        <v>99.738562091503269</v>
      </c>
      <c r="AK6938" s="21" t="s">
        <v>2060</v>
      </c>
      <c r="AL6938" t="s">
        <v>2613</v>
      </c>
      <c r="AM6938" s="26" t="s">
        <v>38</v>
      </c>
      <c r="AN6938" t="s">
        <v>2033</v>
      </c>
    </row>
    <row r="6939" spans="1:40" ht="15" hidden="1" thickTop="1" x14ac:dyDescent="0.35">
      <c r="A6939" t="s">
        <v>26050</v>
      </c>
      <c r="B6939" t="s">
        <v>26032</v>
      </c>
      <c r="C6939" t="s">
        <v>9339</v>
      </c>
      <c r="D6939" t="s">
        <v>26033</v>
      </c>
      <c r="E6939" t="s">
        <v>2667</v>
      </c>
      <c r="F6939">
        <v>2</v>
      </c>
      <c r="G6939" t="s">
        <v>2509</v>
      </c>
      <c r="H6939" t="s">
        <v>2510</v>
      </c>
      <c r="I6939" t="s">
        <v>2076</v>
      </c>
      <c r="J6939" t="s">
        <v>9341</v>
      </c>
      <c r="K6939" t="s">
        <v>3109</v>
      </c>
      <c r="L6939" t="s">
        <v>2058</v>
      </c>
      <c r="M6939" t="s">
        <v>2059</v>
      </c>
      <c r="N6939">
        <v>3</v>
      </c>
      <c r="O6939">
        <v>78</v>
      </c>
      <c r="P6939">
        <v>0.32</v>
      </c>
      <c r="Q6939">
        <v>24480</v>
      </c>
      <c r="R6939">
        <v>1</v>
      </c>
      <c r="S6939">
        <v>21</v>
      </c>
      <c r="T6939">
        <v>0.09</v>
      </c>
      <c r="U6939">
        <v>2</v>
      </c>
      <c r="V6939">
        <v>57</v>
      </c>
      <c r="W6939">
        <v>0.23</v>
      </c>
      <c r="X6939">
        <v>0</v>
      </c>
      <c r="Y6939">
        <v>0</v>
      </c>
      <c r="Z6939">
        <v>0</v>
      </c>
      <c r="AA6939">
        <v>0</v>
      </c>
      <c r="AB6939">
        <v>0</v>
      </c>
      <c r="AC6939">
        <v>0</v>
      </c>
      <c r="AD6939">
        <v>0</v>
      </c>
      <c r="AE6939">
        <v>0</v>
      </c>
      <c r="AF6939">
        <v>0</v>
      </c>
      <c r="AG6939" t="s">
        <v>26034</v>
      </c>
      <c r="AH6939" s="21" t="str">
        <f t="shared" si="216"/>
        <v>YM68</v>
      </c>
      <c r="AI6939" s="21">
        <v>345.36</v>
      </c>
      <c r="AJ6939" s="21">
        <f t="shared" si="217"/>
        <v>99.681372549019613</v>
      </c>
      <c r="AK6939" s="21" t="s">
        <v>2060</v>
      </c>
      <c r="AL6939" t="s">
        <v>2515</v>
      </c>
      <c r="AM6939" s="26" t="s">
        <v>38</v>
      </c>
      <c r="AN6939" t="s">
        <v>2030</v>
      </c>
    </row>
    <row r="6940" spans="1:40" ht="15" hidden="1" thickTop="1" x14ac:dyDescent="0.35">
      <c r="A6940" t="s">
        <v>26054</v>
      </c>
      <c r="B6940" t="s">
        <v>26036</v>
      </c>
      <c r="C6940" t="s">
        <v>9339</v>
      </c>
      <c r="D6940" t="s">
        <v>26037</v>
      </c>
      <c r="E6940" t="s">
        <v>2667</v>
      </c>
      <c r="F6940">
        <v>2</v>
      </c>
      <c r="G6940" t="s">
        <v>2509</v>
      </c>
      <c r="H6940" t="s">
        <v>2510</v>
      </c>
      <c r="I6940" t="s">
        <v>2076</v>
      </c>
      <c r="J6940" t="s">
        <v>9341</v>
      </c>
      <c r="K6940" t="s">
        <v>3109</v>
      </c>
      <c r="L6940" t="s">
        <v>2058</v>
      </c>
      <c r="M6940" t="s">
        <v>2059</v>
      </c>
      <c r="N6940">
        <v>4</v>
      </c>
      <c r="O6940">
        <v>116</v>
      </c>
      <c r="P6940">
        <v>0.47</v>
      </c>
      <c r="Q6940">
        <v>24480</v>
      </c>
      <c r="R6940">
        <v>1</v>
      </c>
      <c r="S6940">
        <v>25</v>
      </c>
      <c r="T6940">
        <v>0.1</v>
      </c>
      <c r="U6940">
        <v>3</v>
      </c>
      <c r="V6940">
        <v>91</v>
      </c>
      <c r="W6940">
        <v>0.37</v>
      </c>
      <c r="X6940">
        <v>0</v>
      </c>
      <c r="Y6940">
        <v>0</v>
      </c>
      <c r="Z6940">
        <v>0</v>
      </c>
      <c r="AA6940">
        <v>0</v>
      </c>
      <c r="AB6940">
        <v>0</v>
      </c>
      <c r="AC6940">
        <v>0</v>
      </c>
      <c r="AD6940">
        <v>0</v>
      </c>
      <c r="AE6940">
        <v>0</v>
      </c>
      <c r="AF6940">
        <v>0</v>
      </c>
      <c r="AG6940" t="s">
        <v>26038</v>
      </c>
      <c r="AH6940" s="21" t="str">
        <f t="shared" si="216"/>
        <v>YM68</v>
      </c>
      <c r="AI6940" s="21">
        <v>345.36</v>
      </c>
      <c r="AJ6940" s="21">
        <f t="shared" si="217"/>
        <v>99.526143790849673</v>
      </c>
      <c r="AK6940" s="21" t="s">
        <v>2060</v>
      </c>
      <c r="AL6940" t="s">
        <v>2515</v>
      </c>
      <c r="AM6940" s="26" t="s">
        <v>38</v>
      </c>
      <c r="AN6940" t="s">
        <v>2032</v>
      </c>
    </row>
    <row r="6941" spans="1:40" ht="15" hidden="1" thickTop="1" x14ac:dyDescent="0.35">
      <c r="A6941" t="s">
        <v>26058</v>
      </c>
      <c r="B6941" t="s">
        <v>26040</v>
      </c>
      <c r="C6941" t="s">
        <v>9339</v>
      </c>
      <c r="D6941" t="s">
        <v>26041</v>
      </c>
      <c r="E6941" t="s">
        <v>2667</v>
      </c>
      <c r="F6941">
        <v>1</v>
      </c>
      <c r="G6941" t="s">
        <v>2509</v>
      </c>
      <c r="H6941" t="s">
        <v>2510</v>
      </c>
      <c r="I6941" t="s">
        <v>2076</v>
      </c>
      <c r="J6941" t="s">
        <v>9341</v>
      </c>
      <c r="K6941" t="s">
        <v>3109</v>
      </c>
      <c r="L6941" t="s">
        <v>2058</v>
      </c>
      <c r="M6941" t="s">
        <v>2170</v>
      </c>
      <c r="N6941">
        <v>4</v>
      </c>
      <c r="O6941">
        <v>74</v>
      </c>
      <c r="P6941">
        <v>0.48</v>
      </c>
      <c r="Q6941">
        <v>15300</v>
      </c>
      <c r="R6941">
        <v>1</v>
      </c>
      <c r="S6941">
        <v>5</v>
      </c>
      <c r="T6941">
        <v>0.03</v>
      </c>
      <c r="U6941">
        <v>2</v>
      </c>
      <c r="V6941">
        <v>45</v>
      </c>
      <c r="W6941">
        <v>0.28999999999999998</v>
      </c>
      <c r="X6941">
        <v>1</v>
      </c>
      <c r="Y6941">
        <v>24</v>
      </c>
      <c r="Z6941">
        <v>0.16</v>
      </c>
      <c r="AA6941">
        <v>0</v>
      </c>
      <c r="AB6941">
        <v>0</v>
      </c>
      <c r="AC6941">
        <v>0</v>
      </c>
      <c r="AD6941">
        <v>0</v>
      </c>
      <c r="AE6941">
        <v>0</v>
      </c>
      <c r="AF6941">
        <v>0</v>
      </c>
      <c r="AG6941" t="s">
        <v>26042</v>
      </c>
      <c r="AH6941" s="21" t="str">
        <f t="shared" si="216"/>
        <v>YM68</v>
      </c>
      <c r="AI6941" s="21">
        <v>216</v>
      </c>
      <c r="AJ6941" s="21">
        <f t="shared" si="217"/>
        <v>99.51633986928104</v>
      </c>
      <c r="AK6941" s="21" t="s">
        <v>2060</v>
      </c>
      <c r="AL6941" t="s">
        <v>2515</v>
      </c>
      <c r="AM6941" s="26" t="s">
        <v>38</v>
      </c>
      <c r="AN6941" t="s">
        <v>2032</v>
      </c>
    </row>
    <row r="6942" spans="1:40" ht="15" hidden="1" thickTop="1" x14ac:dyDescent="0.35">
      <c r="A6942" t="s">
        <v>26062</v>
      </c>
      <c r="B6942" t="s">
        <v>26044</v>
      </c>
      <c r="C6942" t="s">
        <v>9339</v>
      </c>
      <c r="D6942" t="s">
        <v>26045</v>
      </c>
      <c r="E6942" t="s">
        <v>2667</v>
      </c>
      <c r="F6942">
        <v>2</v>
      </c>
      <c r="G6942" t="s">
        <v>2509</v>
      </c>
      <c r="H6942" t="s">
        <v>2510</v>
      </c>
      <c r="I6942" t="s">
        <v>2076</v>
      </c>
      <c r="J6942" t="s">
        <v>9341</v>
      </c>
      <c r="K6942" t="s">
        <v>3109</v>
      </c>
      <c r="L6942" t="s">
        <v>2058</v>
      </c>
      <c r="M6942" t="s">
        <v>2170</v>
      </c>
      <c r="N6942">
        <v>2</v>
      </c>
      <c r="O6942">
        <v>54</v>
      </c>
      <c r="P6942">
        <v>0.35</v>
      </c>
      <c r="Q6942">
        <v>15300</v>
      </c>
      <c r="R6942">
        <v>1</v>
      </c>
      <c r="S6942">
        <v>23</v>
      </c>
      <c r="T6942">
        <v>0.15</v>
      </c>
      <c r="U6942">
        <v>1</v>
      </c>
      <c r="V6942">
        <v>31</v>
      </c>
      <c r="W6942">
        <v>0.2</v>
      </c>
      <c r="X6942">
        <v>0</v>
      </c>
      <c r="Y6942">
        <v>0</v>
      </c>
      <c r="Z6942">
        <v>0</v>
      </c>
      <c r="AA6942">
        <v>0</v>
      </c>
      <c r="AB6942">
        <v>0</v>
      </c>
      <c r="AC6942">
        <v>0</v>
      </c>
      <c r="AD6942">
        <v>0</v>
      </c>
      <c r="AE6942">
        <v>0</v>
      </c>
      <c r="AF6942">
        <v>0</v>
      </c>
      <c r="AG6942" t="s">
        <v>26046</v>
      </c>
      <c r="AH6942" s="21" t="str">
        <f t="shared" si="216"/>
        <v>YM68</v>
      </c>
      <c r="AI6942" s="21">
        <v>216</v>
      </c>
      <c r="AJ6942" s="21">
        <f t="shared" si="217"/>
        <v>99.647058823529406</v>
      </c>
      <c r="AK6942" s="21" t="s">
        <v>2060</v>
      </c>
      <c r="AL6942" t="s">
        <v>2515</v>
      </c>
      <c r="AM6942" s="26" t="s">
        <v>38</v>
      </c>
      <c r="AN6942" t="s">
        <v>2032</v>
      </c>
    </row>
    <row r="6943" spans="1:40" ht="15" hidden="1" thickTop="1" x14ac:dyDescent="0.35">
      <c r="A6943" t="s">
        <v>26066</v>
      </c>
      <c r="B6943" t="s">
        <v>26048</v>
      </c>
      <c r="C6943" t="s">
        <v>9339</v>
      </c>
      <c r="D6943" t="s">
        <v>3866</v>
      </c>
      <c r="E6943" t="s">
        <v>2667</v>
      </c>
      <c r="F6943">
        <v>2</v>
      </c>
      <c r="G6943" t="s">
        <v>2509</v>
      </c>
      <c r="H6943" t="s">
        <v>2510</v>
      </c>
      <c r="I6943" t="s">
        <v>2076</v>
      </c>
      <c r="J6943" t="s">
        <v>9341</v>
      </c>
      <c r="K6943" t="s">
        <v>3109</v>
      </c>
      <c r="L6943" t="s">
        <v>2058</v>
      </c>
      <c r="M6943" t="s">
        <v>2170</v>
      </c>
      <c r="N6943">
        <v>2</v>
      </c>
      <c r="O6943">
        <v>65</v>
      </c>
      <c r="P6943">
        <v>0.42</v>
      </c>
      <c r="Q6943">
        <v>15300</v>
      </c>
      <c r="R6943">
        <v>2</v>
      </c>
      <c r="S6943">
        <v>65</v>
      </c>
      <c r="T6943">
        <v>0.42</v>
      </c>
      <c r="U6943">
        <v>0</v>
      </c>
      <c r="V6943">
        <v>0</v>
      </c>
      <c r="W6943">
        <v>0</v>
      </c>
      <c r="X6943">
        <v>0</v>
      </c>
      <c r="Y6943">
        <v>0</v>
      </c>
      <c r="Z6943">
        <v>0</v>
      </c>
      <c r="AA6943">
        <v>0</v>
      </c>
      <c r="AB6943">
        <v>0</v>
      </c>
      <c r="AC6943">
        <v>0</v>
      </c>
      <c r="AD6943">
        <v>0</v>
      </c>
      <c r="AE6943">
        <v>0</v>
      </c>
      <c r="AF6943">
        <v>0</v>
      </c>
      <c r="AG6943" t="s">
        <v>26049</v>
      </c>
      <c r="AH6943" s="21" t="str">
        <f t="shared" si="216"/>
        <v>YM68</v>
      </c>
      <c r="AI6943" s="21">
        <v>216</v>
      </c>
      <c r="AJ6943" s="21">
        <f t="shared" si="217"/>
        <v>99.575163398692808</v>
      </c>
      <c r="AK6943" s="21" t="s">
        <v>2060</v>
      </c>
      <c r="AL6943" t="s">
        <v>2515</v>
      </c>
      <c r="AM6943" s="26" t="s">
        <v>38</v>
      </c>
      <c r="AN6943" t="s">
        <v>2029</v>
      </c>
    </row>
    <row r="6944" spans="1:40" ht="15" hidden="1" thickTop="1" x14ac:dyDescent="0.35">
      <c r="A6944" t="s">
        <v>26070</v>
      </c>
      <c r="B6944" t="s">
        <v>26051</v>
      </c>
      <c r="C6944" t="s">
        <v>2791</v>
      </c>
      <c r="D6944" t="s">
        <v>26052</v>
      </c>
      <c r="E6944" t="s">
        <v>2793</v>
      </c>
      <c r="F6944">
        <v>1</v>
      </c>
      <c r="G6944" t="s">
        <v>2509</v>
      </c>
      <c r="H6944" t="s">
        <v>2510</v>
      </c>
      <c r="I6944" t="s">
        <v>2076</v>
      </c>
      <c r="J6944" t="s">
        <v>2794</v>
      </c>
      <c r="K6944" t="s">
        <v>2669</v>
      </c>
      <c r="L6944" t="s">
        <v>2058</v>
      </c>
      <c r="M6944" t="s">
        <v>2059</v>
      </c>
      <c r="N6944">
        <v>0</v>
      </c>
      <c r="O6944">
        <v>0</v>
      </c>
      <c r="P6944">
        <v>0</v>
      </c>
      <c r="Q6944">
        <v>24480</v>
      </c>
      <c r="R6944">
        <v>0</v>
      </c>
      <c r="S6944">
        <v>0</v>
      </c>
      <c r="T6944">
        <v>0</v>
      </c>
      <c r="U6944">
        <v>0</v>
      </c>
      <c r="V6944">
        <v>0</v>
      </c>
      <c r="W6944">
        <v>0</v>
      </c>
      <c r="X6944">
        <v>0</v>
      </c>
      <c r="Y6944">
        <v>0</v>
      </c>
      <c r="Z6944">
        <v>0</v>
      </c>
      <c r="AA6944">
        <v>0</v>
      </c>
      <c r="AB6944">
        <v>0</v>
      </c>
      <c r="AC6944">
        <v>0</v>
      </c>
      <c r="AD6944">
        <v>0</v>
      </c>
      <c r="AE6944">
        <v>0</v>
      </c>
      <c r="AF6944">
        <v>0</v>
      </c>
      <c r="AG6944" t="s">
        <v>26053</v>
      </c>
      <c r="AH6944" s="21" t="str">
        <f t="shared" si="216"/>
        <v>YM68</v>
      </c>
      <c r="AI6944" s="21">
        <v>345.36</v>
      </c>
      <c r="AJ6944" s="21">
        <f t="shared" si="217"/>
        <v>100</v>
      </c>
      <c r="AK6944" s="21" t="s">
        <v>2060</v>
      </c>
      <c r="AL6944" t="s">
        <v>2515</v>
      </c>
      <c r="AM6944" s="26" t="s">
        <v>38</v>
      </c>
      <c r="AN6944" t="s">
        <v>2031</v>
      </c>
    </row>
    <row r="6945" spans="1:40" ht="15" hidden="1" thickTop="1" x14ac:dyDescent="0.35">
      <c r="A6945" t="s">
        <v>26074</v>
      </c>
      <c r="B6945" t="s">
        <v>26055</v>
      </c>
      <c r="C6945" t="s">
        <v>5977</v>
      </c>
      <c r="D6945" t="s">
        <v>26056</v>
      </c>
      <c r="E6945" t="s">
        <v>4055</v>
      </c>
      <c r="F6945">
        <v>1</v>
      </c>
      <c r="G6945" t="s">
        <v>2509</v>
      </c>
      <c r="H6945" t="s">
        <v>2510</v>
      </c>
      <c r="I6945" t="s">
        <v>2076</v>
      </c>
      <c r="J6945" t="s">
        <v>2794</v>
      </c>
      <c r="K6945" t="s">
        <v>2669</v>
      </c>
      <c r="L6945" t="s">
        <v>2058</v>
      </c>
      <c r="M6945" t="s">
        <v>2059</v>
      </c>
      <c r="N6945">
        <v>2</v>
      </c>
      <c r="O6945">
        <v>145</v>
      </c>
      <c r="P6945">
        <v>0.59</v>
      </c>
      <c r="Q6945">
        <v>24480</v>
      </c>
      <c r="R6945">
        <v>1</v>
      </c>
      <c r="S6945">
        <v>63</v>
      </c>
      <c r="T6945">
        <v>0.26</v>
      </c>
      <c r="U6945">
        <v>1</v>
      </c>
      <c r="V6945">
        <v>82</v>
      </c>
      <c r="W6945">
        <v>0.33</v>
      </c>
      <c r="X6945">
        <v>0</v>
      </c>
      <c r="Y6945">
        <v>0</v>
      </c>
      <c r="Z6945">
        <v>0</v>
      </c>
      <c r="AA6945">
        <v>0</v>
      </c>
      <c r="AB6945">
        <v>0</v>
      </c>
      <c r="AC6945">
        <v>0</v>
      </c>
      <c r="AD6945">
        <v>0</v>
      </c>
      <c r="AE6945">
        <v>0</v>
      </c>
      <c r="AF6945">
        <v>0</v>
      </c>
      <c r="AG6945" t="s">
        <v>26057</v>
      </c>
      <c r="AH6945" s="21" t="str">
        <f t="shared" si="216"/>
        <v>YM68</v>
      </c>
      <c r="AI6945" s="21">
        <v>345.36</v>
      </c>
      <c r="AJ6945" s="21">
        <f t="shared" si="217"/>
        <v>99.407679738562095</v>
      </c>
      <c r="AK6945" s="21" t="s">
        <v>2060</v>
      </c>
      <c r="AL6945" t="s">
        <v>2515</v>
      </c>
      <c r="AM6945" s="26" t="s">
        <v>38</v>
      </c>
      <c r="AN6945" t="s">
        <v>2033</v>
      </c>
    </row>
    <row r="6946" spans="1:40" ht="15" hidden="1" thickTop="1" x14ac:dyDescent="0.35">
      <c r="A6946" t="s">
        <v>26078</v>
      </c>
      <c r="B6946" t="s">
        <v>26059</v>
      </c>
      <c r="C6946" t="s">
        <v>4053</v>
      </c>
      <c r="D6946" t="s">
        <v>26060</v>
      </c>
      <c r="E6946" t="s">
        <v>2667</v>
      </c>
      <c r="F6946">
        <v>1</v>
      </c>
      <c r="G6946" t="s">
        <v>2509</v>
      </c>
      <c r="H6946" t="s">
        <v>2510</v>
      </c>
      <c r="I6946" t="s">
        <v>2076</v>
      </c>
      <c r="J6946" t="s">
        <v>2794</v>
      </c>
      <c r="K6946" t="s">
        <v>2669</v>
      </c>
      <c r="L6946" t="s">
        <v>2058</v>
      </c>
      <c r="M6946" t="s">
        <v>2170</v>
      </c>
      <c r="N6946">
        <v>2</v>
      </c>
      <c r="O6946">
        <v>126</v>
      </c>
      <c r="P6946">
        <v>0.82</v>
      </c>
      <c r="Q6946">
        <v>15300</v>
      </c>
      <c r="R6946">
        <v>0</v>
      </c>
      <c r="S6946">
        <v>0</v>
      </c>
      <c r="T6946">
        <v>0</v>
      </c>
      <c r="U6946">
        <v>2</v>
      </c>
      <c r="V6946">
        <v>126</v>
      </c>
      <c r="W6946">
        <v>0.82</v>
      </c>
      <c r="X6946">
        <v>0</v>
      </c>
      <c r="Y6946">
        <v>0</v>
      </c>
      <c r="Z6946">
        <v>0</v>
      </c>
      <c r="AA6946">
        <v>0</v>
      </c>
      <c r="AB6946">
        <v>0</v>
      </c>
      <c r="AC6946">
        <v>0</v>
      </c>
      <c r="AD6946">
        <v>0</v>
      </c>
      <c r="AE6946">
        <v>0</v>
      </c>
      <c r="AF6946">
        <v>0</v>
      </c>
      <c r="AG6946" t="s">
        <v>26061</v>
      </c>
      <c r="AH6946" s="21" t="str">
        <f t="shared" si="216"/>
        <v>YM68</v>
      </c>
      <c r="AI6946" s="21">
        <v>216</v>
      </c>
      <c r="AJ6946" s="21">
        <f t="shared" si="217"/>
        <v>99.17647058823529</v>
      </c>
      <c r="AK6946" s="21" t="s">
        <v>2063</v>
      </c>
      <c r="AL6946" t="s">
        <v>2515</v>
      </c>
      <c r="AM6946" s="26" t="s">
        <v>38</v>
      </c>
      <c r="AN6946" t="s">
        <v>2029</v>
      </c>
    </row>
    <row r="6947" spans="1:40" ht="15" hidden="1" thickTop="1" x14ac:dyDescent="0.35">
      <c r="A6947" t="s">
        <v>26082</v>
      </c>
      <c r="B6947" t="s">
        <v>26063</v>
      </c>
      <c r="C6947" t="s">
        <v>7888</v>
      </c>
      <c r="D6947" t="s">
        <v>26064</v>
      </c>
      <c r="E6947" t="s">
        <v>2667</v>
      </c>
      <c r="F6947">
        <v>1</v>
      </c>
      <c r="G6947" t="s">
        <v>2509</v>
      </c>
      <c r="H6947" t="s">
        <v>2510</v>
      </c>
      <c r="I6947" t="s">
        <v>2076</v>
      </c>
      <c r="J6947" t="s">
        <v>2794</v>
      </c>
      <c r="K6947" t="s">
        <v>2669</v>
      </c>
      <c r="L6947" t="s">
        <v>2058</v>
      </c>
      <c r="M6947" t="s">
        <v>2170</v>
      </c>
      <c r="N6947">
        <v>2</v>
      </c>
      <c r="O6947">
        <v>75</v>
      </c>
      <c r="P6947">
        <v>0.49</v>
      </c>
      <c r="Q6947">
        <v>15300</v>
      </c>
      <c r="R6947">
        <v>1</v>
      </c>
      <c r="S6947">
        <v>37</v>
      </c>
      <c r="T6947">
        <v>0.24</v>
      </c>
      <c r="U6947">
        <v>1</v>
      </c>
      <c r="V6947">
        <v>38</v>
      </c>
      <c r="W6947">
        <v>0.25</v>
      </c>
      <c r="X6947">
        <v>0</v>
      </c>
      <c r="Y6947">
        <v>0</v>
      </c>
      <c r="Z6947">
        <v>0</v>
      </c>
      <c r="AA6947">
        <v>0</v>
      </c>
      <c r="AB6947">
        <v>0</v>
      </c>
      <c r="AC6947">
        <v>0</v>
      </c>
      <c r="AD6947">
        <v>0</v>
      </c>
      <c r="AE6947">
        <v>0</v>
      </c>
      <c r="AF6947">
        <v>0</v>
      </c>
      <c r="AG6947" t="s">
        <v>26065</v>
      </c>
      <c r="AH6947" s="21" t="str">
        <f t="shared" si="216"/>
        <v>YM68</v>
      </c>
      <c r="AI6947" s="21">
        <v>216</v>
      </c>
      <c r="AJ6947" s="21">
        <f t="shared" si="217"/>
        <v>99.509803921568633</v>
      </c>
      <c r="AK6947" s="21" t="s">
        <v>2060</v>
      </c>
      <c r="AL6947" t="s">
        <v>2515</v>
      </c>
      <c r="AM6947" s="26" t="s">
        <v>38</v>
      </c>
      <c r="AN6947" t="s">
        <v>2029</v>
      </c>
    </row>
    <row r="6948" spans="1:40" ht="15" hidden="1" thickTop="1" x14ac:dyDescent="0.35">
      <c r="A6948" t="s">
        <v>26083</v>
      </c>
      <c r="B6948" t="s">
        <v>26067</v>
      </c>
      <c r="C6948" t="s">
        <v>5393</v>
      </c>
      <c r="D6948" t="s">
        <v>26068</v>
      </c>
      <c r="E6948" t="s">
        <v>2667</v>
      </c>
      <c r="F6948">
        <v>1</v>
      </c>
      <c r="G6948" t="s">
        <v>2509</v>
      </c>
      <c r="H6948" t="s">
        <v>2510</v>
      </c>
      <c r="I6948" t="s">
        <v>2076</v>
      </c>
      <c r="J6948" t="s">
        <v>2794</v>
      </c>
      <c r="K6948" t="s">
        <v>2669</v>
      </c>
      <c r="L6948" t="s">
        <v>2058</v>
      </c>
      <c r="M6948" t="s">
        <v>2170</v>
      </c>
      <c r="N6948">
        <v>3</v>
      </c>
      <c r="O6948">
        <v>139</v>
      </c>
      <c r="P6948">
        <v>0.91</v>
      </c>
      <c r="Q6948">
        <v>15300</v>
      </c>
      <c r="R6948">
        <v>0</v>
      </c>
      <c r="S6948">
        <v>0</v>
      </c>
      <c r="T6948">
        <v>0</v>
      </c>
      <c r="U6948">
        <v>3</v>
      </c>
      <c r="V6948">
        <v>139</v>
      </c>
      <c r="W6948">
        <v>0.91</v>
      </c>
      <c r="X6948">
        <v>0</v>
      </c>
      <c r="Y6948">
        <v>0</v>
      </c>
      <c r="Z6948">
        <v>0</v>
      </c>
      <c r="AA6948">
        <v>0</v>
      </c>
      <c r="AB6948">
        <v>0</v>
      </c>
      <c r="AC6948">
        <v>0</v>
      </c>
      <c r="AD6948">
        <v>0</v>
      </c>
      <c r="AE6948">
        <v>0</v>
      </c>
      <c r="AF6948">
        <v>0</v>
      </c>
      <c r="AG6948" t="s">
        <v>26069</v>
      </c>
      <c r="AH6948" s="21" t="str">
        <f t="shared" si="216"/>
        <v>YM68</v>
      </c>
      <c r="AI6948" s="21">
        <v>216</v>
      </c>
      <c r="AJ6948" s="21">
        <f t="shared" si="217"/>
        <v>99.091503267973863</v>
      </c>
      <c r="AK6948" s="21" t="s">
        <v>2063</v>
      </c>
      <c r="AL6948" t="s">
        <v>2515</v>
      </c>
      <c r="AM6948" s="26" t="s">
        <v>38</v>
      </c>
      <c r="AN6948" t="s">
        <v>2029</v>
      </c>
    </row>
    <row r="6949" spans="1:40" ht="15" hidden="1" thickTop="1" x14ac:dyDescent="0.35">
      <c r="A6949" t="s">
        <v>26087</v>
      </c>
      <c r="B6949" t="s">
        <v>26071</v>
      </c>
      <c r="C6949" t="s">
        <v>5393</v>
      </c>
      <c r="D6949" t="s">
        <v>26072</v>
      </c>
      <c r="E6949" t="s">
        <v>2667</v>
      </c>
      <c r="F6949">
        <v>1</v>
      </c>
      <c r="G6949" t="s">
        <v>2509</v>
      </c>
      <c r="H6949" t="s">
        <v>2510</v>
      </c>
      <c r="I6949" t="s">
        <v>2076</v>
      </c>
      <c r="J6949" t="s">
        <v>2794</v>
      </c>
      <c r="K6949" t="s">
        <v>2669</v>
      </c>
      <c r="L6949" t="s">
        <v>2058</v>
      </c>
      <c r="M6949" t="s">
        <v>2170</v>
      </c>
      <c r="N6949">
        <v>0</v>
      </c>
      <c r="O6949">
        <v>0</v>
      </c>
      <c r="P6949">
        <v>0</v>
      </c>
      <c r="Q6949">
        <v>15300</v>
      </c>
      <c r="R6949">
        <v>0</v>
      </c>
      <c r="S6949">
        <v>0</v>
      </c>
      <c r="T6949">
        <v>0</v>
      </c>
      <c r="U6949">
        <v>0</v>
      </c>
      <c r="V6949">
        <v>0</v>
      </c>
      <c r="W6949">
        <v>0</v>
      </c>
      <c r="X6949">
        <v>0</v>
      </c>
      <c r="Y6949">
        <v>0</v>
      </c>
      <c r="Z6949">
        <v>0</v>
      </c>
      <c r="AA6949">
        <v>0</v>
      </c>
      <c r="AB6949">
        <v>0</v>
      </c>
      <c r="AC6949">
        <v>0</v>
      </c>
      <c r="AD6949">
        <v>0</v>
      </c>
      <c r="AE6949">
        <v>0</v>
      </c>
      <c r="AF6949">
        <v>0</v>
      </c>
      <c r="AG6949" t="s">
        <v>26073</v>
      </c>
      <c r="AH6949" s="21" t="str">
        <f t="shared" si="216"/>
        <v>YM68</v>
      </c>
      <c r="AI6949" s="21">
        <v>216</v>
      </c>
      <c r="AJ6949" s="21">
        <f t="shared" si="217"/>
        <v>100</v>
      </c>
      <c r="AK6949" s="21" t="s">
        <v>2060</v>
      </c>
      <c r="AL6949" t="s">
        <v>2515</v>
      </c>
      <c r="AM6949" s="26" t="s">
        <v>38</v>
      </c>
      <c r="AN6949" t="s">
        <v>2031</v>
      </c>
    </row>
    <row r="6950" spans="1:40" ht="15" hidden="1" thickTop="1" x14ac:dyDescent="0.35">
      <c r="A6950" t="s">
        <v>26091</v>
      </c>
      <c r="B6950" t="s">
        <v>26075</v>
      </c>
      <c r="C6950" t="s">
        <v>7888</v>
      </c>
      <c r="D6950" t="s">
        <v>26076</v>
      </c>
      <c r="E6950" t="s">
        <v>2667</v>
      </c>
      <c r="F6950">
        <v>1</v>
      </c>
      <c r="G6950" t="s">
        <v>2509</v>
      </c>
      <c r="H6950" t="s">
        <v>2510</v>
      </c>
      <c r="I6950" t="s">
        <v>2076</v>
      </c>
      <c r="J6950" t="s">
        <v>2794</v>
      </c>
      <c r="K6950" t="s">
        <v>2669</v>
      </c>
      <c r="L6950" t="s">
        <v>2058</v>
      </c>
      <c r="M6950" t="s">
        <v>2170</v>
      </c>
      <c r="N6950">
        <v>3</v>
      </c>
      <c r="O6950">
        <v>96</v>
      </c>
      <c r="P6950">
        <v>0.63</v>
      </c>
      <c r="Q6950">
        <v>15300</v>
      </c>
      <c r="R6950">
        <v>0</v>
      </c>
      <c r="S6950">
        <v>0</v>
      </c>
      <c r="T6950">
        <v>0</v>
      </c>
      <c r="U6950">
        <v>3</v>
      </c>
      <c r="V6950">
        <v>96</v>
      </c>
      <c r="W6950">
        <v>0.63</v>
      </c>
      <c r="X6950">
        <v>0</v>
      </c>
      <c r="Y6950">
        <v>0</v>
      </c>
      <c r="Z6950">
        <v>0</v>
      </c>
      <c r="AA6950">
        <v>0</v>
      </c>
      <c r="AB6950">
        <v>0</v>
      </c>
      <c r="AC6950">
        <v>0</v>
      </c>
      <c r="AD6950">
        <v>0</v>
      </c>
      <c r="AE6950">
        <v>0</v>
      </c>
      <c r="AF6950">
        <v>0</v>
      </c>
      <c r="AG6950" t="s">
        <v>26077</v>
      </c>
      <c r="AH6950" s="21" t="str">
        <f t="shared" si="216"/>
        <v>YM68</v>
      </c>
      <c r="AI6950" s="21">
        <v>216</v>
      </c>
      <c r="AJ6950" s="21">
        <f t="shared" si="217"/>
        <v>99.372549019607845</v>
      </c>
      <c r="AK6950" s="21" t="s">
        <v>2060</v>
      </c>
      <c r="AL6950" t="s">
        <v>2515</v>
      </c>
      <c r="AM6950" s="26" t="s">
        <v>38</v>
      </c>
      <c r="AN6950" t="s">
        <v>2029</v>
      </c>
    </row>
    <row r="6951" spans="1:40" ht="15" hidden="1" thickTop="1" x14ac:dyDescent="0.35">
      <c r="A6951" t="s">
        <v>26095</v>
      </c>
      <c r="B6951" t="s">
        <v>26079</v>
      </c>
      <c r="C6951" t="s">
        <v>5977</v>
      </c>
      <c r="D6951" t="s">
        <v>26080</v>
      </c>
      <c r="E6951" t="s">
        <v>4055</v>
      </c>
      <c r="F6951">
        <v>1</v>
      </c>
      <c r="G6951" t="s">
        <v>2509</v>
      </c>
      <c r="H6951" t="s">
        <v>2510</v>
      </c>
      <c r="I6951" t="s">
        <v>2076</v>
      </c>
      <c r="J6951" t="s">
        <v>2794</v>
      </c>
      <c r="K6951" t="s">
        <v>2669</v>
      </c>
      <c r="L6951" t="s">
        <v>2058</v>
      </c>
      <c r="M6951" t="s">
        <v>2170</v>
      </c>
      <c r="N6951">
        <v>2</v>
      </c>
      <c r="O6951">
        <v>160</v>
      </c>
      <c r="P6951">
        <v>1.05</v>
      </c>
      <c r="Q6951">
        <v>15300</v>
      </c>
      <c r="R6951">
        <v>0</v>
      </c>
      <c r="S6951">
        <v>0</v>
      </c>
      <c r="T6951">
        <v>0</v>
      </c>
      <c r="U6951">
        <v>2</v>
      </c>
      <c r="V6951">
        <v>160</v>
      </c>
      <c r="W6951">
        <v>1.05</v>
      </c>
      <c r="X6951">
        <v>0</v>
      </c>
      <c r="Y6951">
        <v>0</v>
      </c>
      <c r="Z6951">
        <v>0</v>
      </c>
      <c r="AA6951">
        <v>0</v>
      </c>
      <c r="AB6951">
        <v>0</v>
      </c>
      <c r="AC6951">
        <v>0</v>
      </c>
      <c r="AD6951">
        <v>0</v>
      </c>
      <c r="AE6951">
        <v>0</v>
      </c>
      <c r="AF6951">
        <v>0</v>
      </c>
      <c r="AG6951" t="s">
        <v>26081</v>
      </c>
      <c r="AH6951" s="21" t="str">
        <f t="shared" si="216"/>
        <v>YM68</v>
      </c>
      <c r="AI6951" s="21">
        <v>216</v>
      </c>
      <c r="AJ6951" s="21">
        <f t="shared" si="217"/>
        <v>98.954248366013076</v>
      </c>
      <c r="AK6951" s="21" t="s">
        <v>2063</v>
      </c>
      <c r="AL6951" t="s">
        <v>2515</v>
      </c>
      <c r="AM6951" s="26" t="s">
        <v>38</v>
      </c>
      <c r="AN6951" t="s">
        <v>2030</v>
      </c>
    </row>
    <row r="6952" spans="1:40" ht="15" hidden="1" thickTop="1" x14ac:dyDescent="0.35">
      <c r="A6952" t="s">
        <v>26099</v>
      </c>
      <c r="B6952" t="s">
        <v>26084</v>
      </c>
      <c r="C6952" t="s">
        <v>5393</v>
      </c>
      <c r="D6952" t="s">
        <v>26085</v>
      </c>
      <c r="E6952" t="s">
        <v>2667</v>
      </c>
      <c r="F6952">
        <v>1</v>
      </c>
      <c r="G6952" t="s">
        <v>2509</v>
      </c>
      <c r="H6952" t="s">
        <v>2510</v>
      </c>
      <c r="I6952" t="s">
        <v>2076</v>
      </c>
      <c r="J6952" t="s">
        <v>2794</v>
      </c>
      <c r="K6952" t="s">
        <v>2669</v>
      </c>
      <c r="L6952" t="s">
        <v>2058</v>
      </c>
      <c r="M6952" t="s">
        <v>2170</v>
      </c>
      <c r="N6952">
        <v>1</v>
      </c>
      <c r="O6952">
        <v>25</v>
      </c>
      <c r="P6952">
        <v>0.16</v>
      </c>
      <c r="Q6952">
        <v>15300</v>
      </c>
      <c r="R6952">
        <v>0</v>
      </c>
      <c r="S6952">
        <v>0</v>
      </c>
      <c r="T6952">
        <v>0</v>
      </c>
      <c r="U6952">
        <v>1</v>
      </c>
      <c r="V6952">
        <v>25</v>
      </c>
      <c r="W6952">
        <v>0.16</v>
      </c>
      <c r="X6952">
        <v>0</v>
      </c>
      <c r="Y6952">
        <v>0</v>
      </c>
      <c r="Z6952">
        <v>0</v>
      </c>
      <c r="AA6952">
        <v>0</v>
      </c>
      <c r="AB6952">
        <v>0</v>
      </c>
      <c r="AC6952">
        <v>0</v>
      </c>
      <c r="AD6952">
        <v>0</v>
      </c>
      <c r="AE6952">
        <v>0</v>
      </c>
      <c r="AF6952">
        <v>0</v>
      </c>
      <c r="AG6952" t="s">
        <v>26086</v>
      </c>
      <c r="AH6952" s="21" t="str">
        <f t="shared" si="216"/>
        <v>YM68</v>
      </c>
      <c r="AI6952" s="21">
        <v>216</v>
      </c>
      <c r="AJ6952" s="21">
        <f t="shared" si="217"/>
        <v>99.83660130718954</v>
      </c>
      <c r="AK6952" s="21" t="s">
        <v>2060</v>
      </c>
      <c r="AL6952" t="s">
        <v>2515</v>
      </c>
      <c r="AM6952" s="26" t="s">
        <v>38</v>
      </c>
      <c r="AN6952" t="s">
        <v>2032</v>
      </c>
    </row>
    <row r="6953" spans="1:40" ht="15" hidden="1" thickTop="1" x14ac:dyDescent="0.35">
      <c r="A6953" t="s">
        <v>26103</v>
      </c>
      <c r="B6953" t="s">
        <v>26088</v>
      </c>
      <c r="C6953" t="s">
        <v>5977</v>
      </c>
      <c r="D6953" t="s">
        <v>26089</v>
      </c>
      <c r="E6953" t="s">
        <v>2667</v>
      </c>
      <c r="F6953">
        <v>1</v>
      </c>
      <c r="G6953" t="s">
        <v>2509</v>
      </c>
      <c r="H6953" t="s">
        <v>2510</v>
      </c>
      <c r="I6953" t="s">
        <v>2076</v>
      </c>
      <c r="J6953" t="s">
        <v>2794</v>
      </c>
      <c r="K6953" t="s">
        <v>2669</v>
      </c>
      <c r="L6953" t="s">
        <v>2058</v>
      </c>
      <c r="M6953" t="s">
        <v>2170</v>
      </c>
      <c r="N6953">
        <v>1</v>
      </c>
      <c r="O6953">
        <v>17</v>
      </c>
      <c r="P6953">
        <v>0.11</v>
      </c>
      <c r="Q6953">
        <v>15300</v>
      </c>
      <c r="R6953">
        <v>0</v>
      </c>
      <c r="S6953">
        <v>0</v>
      </c>
      <c r="T6953">
        <v>0</v>
      </c>
      <c r="U6953">
        <v>1</v>
      </c>
      <c r="V6953">
        <v>17</v>
      </c>
      <c r="W6953">
        <v>0.11</v>
      </c>
      <c r="X6953">
        <v>0</v>
      </c>
      <c r="Y6953">
        <v>0</v>
      </c>
      <c r="Z6953">
        <v>0</v>
      </c>
      <c r="AA6953">
        <v>0</v>
      </c>
      <c r="AB6953">
        <v>0</v>
      </c>
      <c r="AC6953">
        <v>0</v>
      </c>
      <c r="AD6953">
        <v>0</v>
      </c>
      <c r="AE6953">
        <v>0</v>
      </c>
      <c r="AF6953">
        <v>0</v>
      </c>
      <c r="AG6953" t="s">
        <v>26090</v>
      </c>
      <c r="AH6953" s="21" t="str">
        <f t="shared" si="216"/>
        <v>YM68</v>
      </c>
      <c r="AI6953" s="21">
        <v>216</v>
      </c>
      <c r="AJ6953" s="21">
        <f t="shared" si="217"/>
        <v>99.888888888888886</v>
      </c>
      <c r="AK6953" s="21" t="s">
        <v>2060</v>
      </c>
      <c r="AL6953" t="s">
        <v>2515</v>
      </c>
      <c r="AM6953" s="26" t="s">
        <v>38</v>
      </c>
      <c r="AN6953" t="s">
        <v>2030</v>
      </c>
    </row>
    <row r="6954" spans="1:40" ht="15" hidden="1" thickTop="1" x14ac:dyDescent="0.35">
      <c r="A6954" t="s">
        <v>26107</v>
      </c>
      <c r="B6954" t="s">
        <v>26092</v>
      </c>
      <c r="C6954" t="s">
        <v>3786</v>
      </c>
      <c r="D6954" t="s">
        <v>26093</v>
      </c>
      <c r="E6954" t="s">
        <v>2793</v>
      </c>
      <c r="F6954">
        <v>1</v>
      </c>
      <c r="G6954" t="s">
        <v>2509</v>
      </c>
      <c r="H6954" t="s">
        <v>2510</v>
      </c>
      <c r="I6954" t="s">
        <v>2076</v>
      </c>
      <c r="J6954" t="s">
        <v>2794</v>
      </c>
      <c r="K6954" t="s">
        <v>2669</v>
      </c>
      <c r="L6954" t="s">
        <v>2058</v>
      </c>
      <c r="M6954" t="s">
        <v>2059</v>
      </c>
      <c r="N6954">
        <v>2</v>
      </c>
      <c r="O6954">
        <v>32</v>
      </c>
      <c r="P6954">
        <v>0.13</v>
      </c>
      <c r="Q6954">
        <v>24480</v>
      </c>
      <c r="R6954">
        <v>1</v>
      </c>
      <c r="S6954">
        <v>12</v>
      </c>
      <c r="T6954">
        <v>0.05</v>
      </c>
      <c r="U6954">
        <v>1</v>
      </c>
      <c r="V6954">
        <v>20</v>
      </c>
      <c r="W6954">
        <v>0.08</v>
      </c>
      <c r="X6954">
        <v>0</v>
      </c>
      <c r="Y6954">
        <v>0</v>
      </c>
      <c r="Z6954">
        <v>0</v>
      </c>
      <c r="AA6954">
        <v>0</v>
      </c>
      <c r="AB6954">
        <v>0</v>
      </c>
      <c r="AC6954">
        <v>0</v>
      </c>
      <c r="AD6954">
        <v>0</v>
      </c>
      <c r="AE6954">
        <v>0</v>
      </c>
      <c r="AF6954">
        <v>0</v>
      </c>
      <c r="AG6954" t="s">
        <v>26094</v>
      </c>
      <c r="AH6954" s="21" t="str">
        <f t="shared" si="216"/>
        <v>YM68</v>
      </c>
      <c r="AI6954" s="21">
        <v>345.36</v>
      </c>
      <c r="AJ6954" s="21">
        <f t="shared" si="217"/>
        <v>99.869281045751634</v>
      </c>
      <c r="AK6954" s="21" t="s">
        <v>2060</v>
      </c>
      <c r="AL6954" t="s">
        <v>2515</v>
      </c>
      <c r="AM6954" s="26" t="s">
        <v>38</v>
      </c>
      <c r="AN6954" t="s">
        <v>2032</v>
      </c>
    </row>
    <row r="6955" spans="1:40" ht="15" hidden="1" thickTop="1" x14ac:dyDescent="0.35">
      <c r="A6955" t="s">
        <v>26111</v>
      </c>
      <c r="B6955" t="s">
        <v>26096</v>
      </c>
      <c r="C6955" t="s">
        <v>2791</v>
      </c>
      <c r="D6955" t="s">
        <v>26097</v>
      </c>
      <c r="E6955" t="s">
        <v>2793</v>
      </c>
      <c r="F6955">
        <v>1</v>
      </c>
      <c r="G6955" t="s">
        <v>2509</v>
      </c>
      <c r="H6955" t="s">
        <v>2510</v>
      </c>
      <c r="I6955" t="s">
        <v>2076</v>
      </c>
      <c r="J6955" t="s">
        <v>2794</v>
      </c>
      <c r="K6955" t="s">
        <v>2669</v>
      </c>
      <c r="L6955" t="s">
        <v>2058</v>
      </c>
      <c r="M6955" t="s">
        <v>2170</v>
      </c>
      <c r="N6955">
        <v>4</v>
      </c>
      <c r="O6955">
        <v>127</v>
      </c>
      <c r="P6955">
        <v>0.83</v>
      </c>
      <c r="Q6955">
        <v>15300</v>
      </c>
      <c r="R6955">
        <v>2</v>
      </c>
      <c r="S6955">
        <v>69</v>
      </c>
      <c r="T6955">
        <v>0.45</v>
      </c>
      <c r="U6955">
        <v>1</v>
      </c>
      <c r="V6955">
        <v>36</v>
      </c>
      <c r="W6955">
        <v>0.24</v>
      </c>
      <c r="X6955">
        <v>1</v>
      </c>
      <c r="Y6955">
        <v>22</v>
      </c>
      <c r="Z6955">
        <v>0.14000000000000001</v>
      </c>
      <c r="AA6955">
        <v>0</v>
      </c>
      <c r="AB6955">
        <v>0</v>
      </c>
      <c r="AC6955">
        <v>0</v>
      </c>
      <c r="AD6955">
        <v>0</v>
      </c>
      <c r="AE6955">
        <v>0</v>
      </c>
      <c r="AF6955">
        <v>0</v>
      </c>
      <c r="AG6955" t="s">
        <v>26098</v>
      </c>
      <c r="AH6955" s="21" t="str">
        <f t="shared" si="216"/>
        <v>YM68</v>
      </c>
      <c r="AI6955" s="21">
        <v>216</v>
      </c>
      <c r="AJ6955" s="21">
        <f t="shared" si="217"/>
        <v>99.169934640522882</v>
      </c>
      <c r="AK6955" s="21" t="s">
        <v>2063</v>
      </c>
      <c r="AL6955" t="s">
        <v>2515</v>
      </c>
      <c r="AM6955" s="26" t="s">
        <v>38</v>
      </c>
      <c r="AN6955" t="s">
        <v>2033</v>
      </c>
    </row>
    <row r="6956" spans="1:40" ht="15" hidden="1" thickTop="1" x14ac:dyDescent="0.35">
      <c r="A6956" t="s">
        <v>26115</v>
      </c>
      <c r="B6956" t="s">
        <v>26100</v>
      </c>
      <c r="C6956" t="s">
        <v>7888</v>
      </c>
      <c r="D6956" t="s">
        <v>26101</v>
      </c>
      <c r="E6956" t="s">
        <v>2793</v>
      </c>
      <c r="F6956">
        <v>1</v>
      </c>
      <c r="G6956" t="s">
        <v>2509</v>
      </c>
      <c r="H6956" t="s">
        <v>2510</v>
      </c>
      <c r="I6956" t="s">
        <v>2076</v>
      </c>
      <c r="J6956" t="s">
        <v>2794</v>
      </c>
      <c r="K6956" t="s">
        <v>2669</v>
      </c>
      <c r="L6956" t="s">
        <v>2058</v>
      </c>
      <c r="M6956" t="s">
        <v>2170</v>
      </c>
      <c r="N6956">
        <v>2</v>
      </c>
      <c r="O6956">
        <v>80</v>
      </c>
      <c r="P6956">
        <v>0.52</v>
      </c>
      <c r="Q6956">
        <v>15300</v>
      </c>
      <c r="R6956">
        <v>0</v>
      </c>
      <c r="S6956">
        <v>0</v>
      </c>
      <c r="T6956">
        <v>0</v>
      </c>
      <c r="U6956">
        <v>2</v>
      </c>
      <c r="V6956">
        <v>80</v>
      </c>
      <c r="W6956">
        <v>0.52</v>
      </c>
      <c r="X6956">
        <v>0</v>
      </c>
      <c r="Y6956">
        <v>0</v>
      </c>
      <c r="Z6956">
        <v>0</v>
      </c>
      <c r="AA6956">
        <v>0</v>
      </c>
      <c r="AB6956">
        <v>0</v>
      </c>
      <c r="AC6956">
        <v>0</v>
      </c>
      <c r="AD6956">
        <v>0</v>
      </c>
      <c r="AE6956">
        <v>0</v>
      </c>
      <c r="AF6956">
        <v>0</v>
      </c>
      <c r="AG6956" t="s">
        <v>26102</v>
      </c>
      <c r="AH6956" s="21" t="str">
        <f t="shared" si="216"/>
        <v>YM68</v>
      </c>
      <c r="AI6956" s="21">
        <v>216</v>
      </c>
      <c r="AJ6956" s="21">
        <f t="shared" si="217"/>
        <v>99.477124183006538</v>
      </c>
      <c r="AK6956" s="21" t="s">
        <v>2060</v>
      </c>
      <c r="AL6956" t="s">
        <v>2515</v>
      </c>
      <c r="AM6956" s="26" t="s">
        <v>38</v>
      </c>
      <c r="AN6956" t="s">
        <v>2030</v>
      </c>
    </row>
    <row r="6957" spans="1:40" ht="15" hidden="1" thickTop="1" x14ac:dyDescent="0.35">
      <c r="A6957" t="s">
        <v>26119</v>
      </c>
      <c r="B6957" t="s">
        <v>26104</v>
      </c>
      <c r="C6957" t="s">
        <v>2791</v>
      </c>
      <c r="D6957" t="s">
        <v>26105</v>
      </c>
      <c r="E6957" t="s">
        <v>2793</v>
      </c>
      <c r="F6957">
        <v>1</v>
      </c>
      <c r="G6957" t="s">
        <v>2509</v>
      </c>
      <c r="H6957" t="s">
        <v>2510</v>
      </c>
      <c r="I6957" t="s">
        <v>2076</v>
      </c>
      <c r="J6957" t="s">
        <v>2794</v>
      </c>
      <c r="K6957" t="s">
        <v>2669</v>
      </c>
      <c r="L6957" t="s">
        <v>2058</v>
      </c>
      <c r="M6957" t="s">
        <v>2059</v>
      </c>
      <c r="N6957">
        <v>8</v>
      </c>
      <c r="O6957">
        <v>290</v>
      </c>
      <c r="P6957">
        <v>1.18</v>
      </c>
      <c r="Q6957">
        <v>24480</v>
      </c>
      <c r="R6957">
        <v>4</v>
      </c>
      <c r="S6957">
        <v>177</v>
      </c>
      <c r="T6957">
        <v>0.72</v>
      </c>
      <c r="U6957">
        <v>4</v>
      </c>
      <c r="V6957">
        <v>113</v>
      </c>
      <c r="W6957">
        <v>0.46</v>
      </c>
      <c r="X6957">
        <v>0</v>
      </c>
      <c r="Y6957">
        <v>0</v>
      </c>
      <c r="Z6957">
        <v>0</v>
      </c>
      <c r="AA6957">
        <v>0</v>
      </c>
      <c r="AB6957">
        <v>0</v>
      </c>
      <c r="AC6957">
        <v>0</v>
      </c>
      <c r="AD6957">
        <v>0</v>
      </c>
      <c r="AE6957">
        <v>0</v>
      </c>
      <c r="AF6957">
        <v>0</v>
      </c>
      <c r="AG6957" t="s">
        <v>26106</v>
      </c>
      <c r="AH6957" s="21" t="str">
        <f t="shared" si="216"/>
        <v>YM68</v>
      </c>
      <c r="AI6957" s="21">
        <v>345.36</v>
      </c>
      <c r="AJ6957" s="21">
        <f t="shared" si="217"/>
        <v>98.81535947712419</v>
      </c>
      <c r="AK6957" s="21" t="s">
        <v>2063</v>
      </c>
      <c r="AL6957" t="s">
        <v>2515</v>
      </c>
      <c r="AM6957" s="26" t="s">
        <v>38</v>
      </c>
      <c r="AN6957" t="s">
        <v>2032</v>
      </c>
    </row>
    <row r="6958" spans="1:40" ht="15" hidden="1" thickTop="1" x14ac:dyDescent="0.35">
      <c r="A6958" t="s">
        <v>26123</v>
      </c>
      <c r="B6958" t="s">
        <v>26108</v>
      </c>
      <c r="C6958" t="s">
        <v>2791</v>
      </c>
      <c r="D6958" t="s">
        <v>26109</v>
      </c>
      <c r="E6958" t="s">
        <v>2793</v>
      </c>
      <c r="F6958">
        <v>1</v>
      </c>
      <c r="G6958" t="s">
        <v>2509</v>
      </c>
      <c r="H6958" t="s">
        <v>2510</v>
      </c>
      <c r="I6958" t="s">
        <v>2076</v>
      </c>
      <c r="J6958" t="s">
        <v>2794</v>
      </c>
      <c r="K6958" t="s">
        <v>2669</v>
      </c>
      <c r="L6958" t="s">
        <v>2058</v>
      </c>
      <c r="M6958" t="s">
        <v>2059</v>
      </c>
      <c r="N6958">
        <v>2</v>
      </c>
      <c r="O6958">
        <v>41</v>
      </c>
      <c r="P6958">
        <v>0.17</v>
      </c>
      <c r="Q6958">
        <v>24480</v>
      </c>
      <c r="R6958">
        <v>0</v>
      </c>
      <c r="S6958">
        <v>0</v>
      </c>
      <c r="T6958">
        <v>0</v>
      </c>
      <c r="U6958">
        <v>2</v>
      </c>
      <c r="V6958">
        <v>41</v>
      </c>
      <c r="W6958">
        <v>0.17</v>
      </c>
      <c r="X6958">
        <v>0</v>
      </c>
      <c r="Y6958">
        <v>0</v>
      </c>
      <c r="Z6958">
        <v>0</v>
      </c>
      <c r="AA6958">
        <v>0</v>
      </c>
      <c r="AB6958">
        <v>0</v>
      </c>
      <c r="AC6958">
        <v>0</v>
      </c>
      <c r="AD6958">
        <v>0</v>
      </c>
      <c r="AE6958">
        <v>0</v>
      </c>
      <c r="AF6958">
        <v>0</v>
      </c>
      <c r="AG6958" t="s">
        <v>26110</v>
      </c>
      <c r="AH6958" s="21" t="str">
        <f t="shared" si="216"/>
        <v>YM68</v>
      </c>
      <c r="AI6958" s="21">
        <v>345.36</v>
      </c>
      <c r="AJ6958" s="21">
        <f t="shared" si="217"/>
        <v>99.832516339869287</v>
      </c>
      <c r="AK6958" s="21" t="s">
        <v>2060</v>
      </c>
      <c r="AL6958" t="s">
        <v>2515</v>
      </c>
      <c r="AM6958" s="26" t="s">
        <v>38</v>
      </c>
      <c r="AN6958" t="s">
        <v>2032</v>
      </c>
    </row>
    <row r="6959" spans="1:40" ht="15" hidden="1" thickTop="1" x14ac:dyDescent="0.35">
      <c r="A6959" t="s">
        <v>26127</v>
      </c>
      <c r="B6959" t="s">
        <v>26112</v>
      </c>
      <c r="C6959" t="s">
        <v>2791</v>
      </c>
      <c r="D6959" t="s">
        <v>26113</v>
      </c>
      <c r="E6959" t="s">
        <v>2793</v>
      </c>
      <c r="F6959">
        <v>1</v>
      </c>
      <c r="G6959" t="s">
        <v>2509</v>
      </c>
      <c r="H6959" t="s">
        <v>2510</v>
      </c>
      <c r="I6959" t="s">
        <v>2076</v>
      </c>
      <c r="J6959" t="s">
        <v>2794</v>
      </c>
      <c r="K6959" t="s">
        <v>2669</v>
      </c>
      <c r="L6959" t="s">
        <v>2058</v>
      </c>
      <c r="M6959" t="s">
        <v>2059</v>
      </c>
      <c r="N6959">
        <v>3</v>
      </c>
      <c r="O6959">
        <v>146</v>
      </c>
      <c r="P6959">
        <v>0.6</v>
      </c>
      <c r="Q6959">
        <v>24480</v>
      </c>
      <c r="R6959">
        <v>1</v>
      </c>
      <c r="S6959">
        <v>30</v>
      </c>
      <c r="T6959">
        <v>0.12</v>
      </c>
      <c r="U6959">
        <v>2</v>
      </c>
      <c r="V6959">
        <v>116</v>
      </c>
      <c r="W6959">
        <v>0.47</v>
      </c>
      <c r="X6959">
        <v>0</v>
      </c>
      <c r="Y6959">
        <v>0</v>
      </c>
      <c r="Z6959">
        <v>0</v>
      </c>
      <c r="AA6959">
        <v>0</v>
      </c>
      <c r="AB6959">
        <v>0</v>
      </c>
      <c r="AC6959">
        <v>0</v>
      </c>
      <c r="AD6959">
        <v>0</v>
      </c>
      <c r="AE6959">
        <v>0</v>
      </c>
      <c r="AF6959">
        <v>0</v>
      </c>
      <c r="AG6959" t="s">
        <v>26114</v>
      </c>
      <c r="AH6959" s="21" t="str">
        <f t="shared" si="216"/>
        <v>YM68</v>
      </c>
      <c r="AI6959" s="21">
        <v>345.36</v>
      </c>
      <c r="AJ6959" s="21">
        <f t="shared" si="217"/>
        <v>99.403594771241828</v>
      </c>
      <c r="AK6959" s="21" t="s">
        <v>2060</v>
      </c>
      <c r="AL6959" t="s">
        <v>2515</v>
      </c>
      <c r="AM6959" s="26" t="s">
        <v>38</v>
      </c>
      <c r="AN6959" t="s">
        <v>2032</v>
      </c>
    </row>
    <row r="6960" spans="1:40" ht="15" hidden="1" thickTop="1" x14ac:dyDescent="0.35">
      <c r="A6960" t="s">
        <v>26131</v>
      </c>
      <c r="B6960" t="s">
        <v>26116</v>
      </c>
      <c r="C6960" t="s">
        <v>2791</v>
      </c>
      <c r="D6960" t="s">
        <v>26117</v>
      </c>
      <c r="E6960" t="s">
        <v>2667</v>
      </c>
      <c r="F6960">
        <v>1</v>
      </c>
      <c r="G6960" t="s">
        <v>2509</v>
      </c>
      <c r="H6960" t="s">
        <v>2510</v>
      </c>
      <c r="I6960" t="s">
        <v>2076</v>
      </c>
      <c r="J6960" t="s">
        <v>2794</v>
      </c>
      <c r="K6960" t="s">
        <v>2669</v>
      </c>
      <c r="L6960" t="s">
        <v>2058</v>
      </c>
      <c r="M6960" t="s">
        <v>2170</v>
      </c>
      <c r="N6960">
        <v>2</v>
      </c>
      <c r="O6960">
        <v>110</v>
      </c>
      <c r="P6960">
        <v>0.72</v>
      </c>
      <c r="Q6960">
        <v>15300</v>
      </c>
      <c r="R6960">
        <v>0</v>
      </c>
      <c r="S6960">
        <v>0</v>
      </c>
      <c r="T6960">
        <v>0</v>
      </c>
      <c r="U6960">
        <v>2</v>
      </c>
      <c r="V6960">
        <v>110</v>
      </c>
      <c r="W6960">
        <v>0.72</v>
      </c>
      <c r="X6960">
        <v>0</v>
      </c>
      <c r="Y6960">
        <v>0</v>
      </c>
      <c r="Z6960">
        <v>0</v>
      </c>
      <c r="AA6960">
        <v>0</v>
      </c>
      <c r="AB6960">
        <v>0</v>
      </c>
      <c r="AC6960">
        <v>0</v>
      </c>
      <c r="AD6960">
        <v>0</v>
      </c>
      <c r="AE6960">
        <v>0</v>
      </c>
      <c r="AF6960">
        <v>0</v>
      </c>
      <c r="AG6960" t="s">
        <v>26118</v>
      </c>
      <c r="AH6960" s="21" t="str">
        <f t="shared" si="216"/>
        <v>YM68</v>
      </c>
      <c r="AI6960" s="21">
        <v>216</v>
      </c>
      <c r="AJ6960" s="21">
        <f t="shared" si="217"/>
        <v>99.281045751633982</v>
      </c>
      <c r="AK6960" s="21" t="s">
        <v>2060</v>
      </c>
      <c r="AL6960" t="s">
        <v>2515</v>
      </c>
      <c r="AM6960" s="26" t="s">
        <v>38</v>
      </c>
      <c r="AN6960" t="s">
        <v>2029</v>
      </c>
    </row>
    <row r="6961" spans="1:40" ht="15" hidden="1" thickTop="1" x14ac:dyDescent="0.35">
      <c r="A6961" t="s">
        <v>26135</v>
      </c>
      <c r="B6961" t="s">
        <v>26120</v>
      </c>
      <c r="C6961" t="s">
        <v>5977</v>
      </c>
      <c r="D6961" t="s">
        <v>26121</v>
      </c>
      <c r="E6961" t="s">
        <v>2667</v>
      </c>
      <c r="F6961">
        <v>1</v>
      </c>
      <c r="G6961" t="s">
        <v>2509</v>
      </c>
      <c r="H6961" t="s">
        <v>2510</v>
      </c>
      <c r="I6961" t="s">
        <v>2076</v>
      </c>
      <c r="J6961" t="s">
        <v>2794</v>
      </c>
      <c r="K6961" t="s">
        <v>2669</v>
      </c>
      <c r="L6961" t="s">
        <v>2058</v>
      </c>
      <c r="M6961" t="s">
        <v>2059</v>
      </c>
      <c r="N6961">
        <v>4</v>
      </c>
      <c r="O6961">
        <v>124</v>
      </c>
      <c r="P6961">
        <v>0.51</v>
      </c>
      <c r="Q6961">
        <v>24480</v>
      </c>
      <c r="R6961">
        <v>2</v>
      </c>
      <c r="S6961">
        <v>81</v>
      </c>
      <c r="T6961">
        <v>0.33</v>
      </c>
      <c r="U6961">
        <v>2</v>
      </c>
      <c r="V6961">
        <v>43</v>
      </c>
      <c r="W6961">
        <v>0.18</v>
      </c>
      <c r="X6961">
        <v>0</v>
      </c>
      <c r="Y6961">
        <v>0</v>
      </c>
      <c r="Z6961">
        <v>0</v>
      </c>
      <c r="AA6961">
        <v>0</v>
      </c>
      <c r="AB6961">
        <v>0</v>
      </c>
      <c r="AC6961">
        <v>0</v>
      </c>
      <c r="AD6961">
        <v>0</v>
      </c>
      <c r="AE6961">
        <v>0</v>
      </c>
      <c r="AF6961">
        <v>0</v>
      </c>
      <c r="AG6961" t="s">
        <v>26122</v>
      </c>
      <c r="AH6961" s="21" t="str">
        <f t="shared" si="216"/>
        <v>YM68</v>
      </c>
      <c r="AI6961" s="21">
        <v>345.36</v>
      </c>
      <c r="AJ6961" s="21">
        <f t="shared" si="217"/>
        <v>99.493464052287578</v>
      </c>
      <c r="AK6961" s="21" t="s">
        <v>2060</v>
      </c>
      <c r="AL6961" t="s">
        <v>2515</v>
      </c>
      <c r="AM6961" s="26" t="s">
        <v>38</v>
      </c>
      <c r="AN6961" t="s">
        <v>2030</v>
      </c>
    </row>
    <row r="6962" spans="1:40" ht="15" hidden="1" thickTop="1" x14ac:dyDescent="0.35">
      <c r="A6962" t="s">
        <v>26139</v>
      </c>
      <c r="B6962" t="s">
        <v>26124</v>
      </c>
      <c r="C6962" t="s">
        <v>2506</v>
      </c>
      <c r="D6962" t="s">
        <v>26125</v>
      </c>
      <c r="E6962" t="s">
        <v>2508</v>
      </c>
      <c r="F6962">
        <v>2</v>
      </c>
      <c r="G6962" t="s">
        <v>2509</v>
      </c>
      <c r="H6962" t="s">
        <v>2510</v>
      </c>
      <c r="I6962" t="s">
        <v>2076</v>
      </c>
      <c r="J6962" t="s">
        <v>2512</v>
      </c>
      <c r="K6962" t="s">
        <v>2513</v>
      </c>
      <c r="L6962" t="s">
        <v>2058</v>
      </c>
      <c r="M6962" t="s">
        <v>2059</v>
      </c>
      <c r="N6962">
        <v>2</v>
      </c>
      <c r="O6962">
        <v>91</v>
      </c>
      <c r="P6962">
        <v>0.37</v>
      </c>
      <c r="Q6962">
        <v>24480</v>
      </c>
      <c r="R6962">
        <v>0</v>
      </c>
      <c r="S6962">
        <v>0</v>
      </c>
      <c r="T6962">
        <v>0</v>
      </c>
      <c r="U6962">
        <v>2</v>
      </c>
      <c r="V6962">
        <v>91</v>
      </c>
      <c r="W6962">
        <v>0.37</v>
      </c>
      <c r="X6962">
        <v>0</v>
      </c>
      <c r="Y6962">
        <v>0</v>
      </c>
      <c r="Z6962">
        <v>0</v>
      </c>
      <c r="AA6962">
        <v>0</v>
      </c>
      <c r="AB6962">
        <v>0</v>
      </c>
      <c r="AC6962">
        <v>0</v>
      </c>
      <c r="AD6962">
        <v>0</v>
      </c>
      <c r="AE6962">
        <v>0</v>
      </c>
      <c r="AF6962">
        <v>0</v>
      </c>
      <c r="AG6962" t="s">
        <v>26126</v>
      </c>
      <c r="AH6962" s="21" t="str">
        <f t="shared" si="216"/>
        <v>YM68</v>
      </c>
      <c r="AI6962" s="21">
        <v>345.36</v>
      </c>
      <c r="AJ6962" s="21">
        <f t="shared" si="217"/>
        <v>99.628267973856211</v>
      </c>
      <c r="AK6962" s="21" t="s">
        <v>2060</v>
      </c>
      <c r="AL6962" t="s">
        <v>2515</v>
      </c>
      <c r="AM6962" s="26" t="s">
        <v>38</v>
      </c>
      <c r="AN6962" t="s">
        <v>2032</v>
      </c>
    </row>
    <row r="6963" spans="1:40" ht="15" hidden="1" thickTop="1" x14ac:dyDescent="0.35">
      <c r="A6963" t="s">
        <v>9863</v>
      </c>
      <c r="B6963" t="s">
        <v>26128</v>
      </c>
      <c r="C6963" t="s">
        <v>2506</v>
      </c>
      <c r="D6963" t="s">
        <v>26129</v>
      </c>
      <c r="E6963" t="s">
        <v>2508</v>
      </c>
      <c r="F6963">
        <v>1</v>
      </c>
      <c r="G6963" t="s">
        <v>2509</v>
      </c>
      <c r="H6963" t="s">
        <v>2510</v>
      </c>
      <c r="I6963" t="s">
        <v>2076</v>
      </c>
      <c r="J6963" t="s">
        <v>2512</v>
      </c>
      <c r="K6963" t="s">
        <v>2513</v>
      </c>
      <c r="L6963" t="s">
        <v>2058</v>
      </c>
      <c r="M6963" t="s">
        <v>2059</v>
      </c>
      <c r="N6963">
        <v>6</v>
      </c>
      <c r="O6963">
        <v>152</v>
      </c>
      <c r="P6963">
        <v>0.62</v>
      </c>
      <c r="Q6963">
        <v>24480</v>
      </c>
      <c r="R6963">
        <v>2</v>
      </c>
      <c r="S6963">
        <v>31</v>
      </c>
      <c r="T6963">
        <v>0.13</v>
      </c>
      <c r="U6963">
        <v>4</v>
      </c>
      <c r="V6963">
        <v>121</v>
      </c>
      <c r="W6963">
        <v>0.49</v>
      </c>
      <c r="X6963">
        <v>0</v>
      </c>
      <c r="Y6963">
        <v>0</v>
      </c>
      <c r="Z6963">
        <v>0</v>
      </c>
      <c r="AA6963">
        <v>0</v>
      </c>
      <c r="AB6963">
        <v>0</v>
      </c>
      <c r="AC6963">
        <v>0</v>
      </c>
      <c r="AD6963">
        <v>0</v>
      </c>
      <c r="AE6963">
        <v>0</v>
      </c>
      <c r="AF6963">
        <v>0</v>
      </c>
      <c r="AG6963" t="s">
        <v>26130</v>
      </c>
      <c r="AH6963" s="21" t="str">
        <f t="shared" si="216"/>
        <v>YM68</v>
      </c>
      <c r="AI6963" s="21">
        <v>345.36</v>
      </c>
      <c r="AJ6963" s="21">
        <f t="shared" si="217"/>
        <v>99.379084967320267</v>
      </c>
      <c r="AK6963" s="21" t="s">
        <v>2060</v>
      </c>
      <c r="AL6963" t="s">
        <v>2515</v>
      </c>
      <c r="AM6963" s="26" t="s">
        <v>38</v>
      </c>
      <c r="AN6963" t="s">
        <v>2032</v>
      </c>
    </row>
    <row r="6964" spans="1:40" ht="15" hidden="1" thickTop="1" x14ac:dyDescent="0.35">
      <c r="A6964" t="s">
        <v>26146</v>
      </c>
      <c r="B6964" t="s">
        <v>26132</v>
      </c>
      <c r="C6964" t="s">
        <v>2506</v>
      </c>
      <c r="D6964" t="s">
        <v>26133</v>
      </c>
      <c r="E6964" t="s">
        <v>2508</v>
      </c>
      <c r="F6964">
        <v>1</v>
      </c>
      <c r="G6964" t="s">
        <v>2509</v>
      </c>
      <c r="H6964" t="s">
        <v>2510</v>
      </c>
      <c r="I6964" t="s">
        <v>2076</v>
      </c>
      <c r="J6964" t="s">
        <v>2512</v>
      </c>
      <c r="K6964" t="s">
        <v>2513</v>
      </c>
      <c r="L6964" t="s">
        <v>2058</v>
      </c>
      <c r="M6964" t="s">
        <v>2059</v>
      </c>
      <c r="N6964">
        <v>6</v>
      </c>
      <c r="O6964">
        <v>184</v>
      </c>
      <c r="P6964">
        <v>0.75</v>
      </c>
      <c r="Q6964">
        <v>24480</v>
      </c>
      <c r="R6964">
        <v>0</v>
      </c>
      <c r="S6964">
        <v>0</v>
      </c>
      <c r="T6964">
        <v>0</v>
      </c>
      <c r="U6964">
        <v>3</v>
      </c>
      <c r="V6964">
        <v>104</v>
      </c>
      <c r="W6964">
        <v>0.42</v>
      </c>
      <c r="X6964">
        <v>0</v>
      </c>
      <c r="Y6964">
        <v>0</v>
      </c>
      <c r="Z6964">
        <v>0</v>
      </c>
      <c r="AA6964">
        <v>3</v>
      </c>
      <c r="AB6964">
        <v>80</v>
      </c>
      <c r="AC6964">
        <v>0.33</v>
      </c>
      <c r="AD6964">
        <v>0</v>
      </c>
      <c r="AE6964">
        <v>0</v>
      </c>
      <c r="AF6964">
        <v>0</v>
      </c>
      <c r="AG6964" t="s">
        <v>26134</v>
      </c>
      <c r="AH6964" s="21" t="str">
        <f t="shared" si="216"/>
        <v>YM68</v>
      </c>
      <c r="AI6964" s="21">
        <v>345.36</v>
      </c>
      <c r="AJ6964" s="21">
        <f t="shared" si="217"/>
        <v>99.248366013071902</v>
      </c>
      <c r="AK6964" s="21" t="s">
        <v>2060</v>
      </c>
      <c r="AL6964" t="s">
        <v>2515</v>
      </c>
      <c r="AM6964" s="26" t="s">
        <v>38</v>
      </c>
      <c r="AN6964" t="s">
        <v>2030</v>
      </c>
    </row>
    <row r="6965" spans="1:40" ht="15" hidden="1" thickTop="1" x14ac:dyDescent="0.35">
      <c r="A6965" t="s">
        <v>26150</v>
      </c>
      <c r="B6965" t="s">
        <v>26136</v>
      </c>
      <c r="C6965" t="s">
        <v>4240</v>
      </c>
      <c r="D6965" t="s">
        <v>26137</v>
      </c>
      <c r="E6965" t="s">
        <v>2508</v>
      </c>
      <c r="F6965">
        <v>2</v>
      </c>
      <c r="G6965" t="s">
        <v>2509</v>
      </c>
      <c r="H6965" t="s">
        <v>2510</v>
      </c>
      <c r="I6965" t="s">
        <v>2076</v>
      </c>
      <c r="J6965" t="s">
        <v>2512</v>
      </c>
      <c r="K6965" t="s">
        <v>2513</v>
      </c>
      <c r="L6965" t="s">
        <v>2058</v>
      </c>
      <c r="M6965" t="s">
        <v>2170</v>
      </c>
      <c r="N6965">
        <v>7</v>
      </c>
      <c r="O6965">
        <v>226</v>
      </c>
      <c r="P6965">
        <v>1.48</v>
      </c>
      <c r="Q6965">
        <v>15300</v>
      </c>
      <c r="R6965">
        <v>1</v>
      </c>
      <c r="S6965">
        <v>18</v>
      </c>
      <c r="T6965">
        <v>0.12</v>
      </c>
      <c r="U6965">
        <v>6</v>
      </c>
      <c r="V6965">
        <v>208</v>
      </c>
      <c r="W6965">
        <v>1.36</v>
      </c>
      <c r="X6965">
        <v>0</v>
      </c>
      <c r="Y6965">
        <v>0</v>
      </c>
      <c r="Z6965">
        <v>0</v>
      </c>
      <c r="AA6965">
        <v>0</v>
      </c>
      <c r="AB6965">
        <v>0</v>
      </c>
      <c r="AC6965">
        <v>0</v>
      </c>
      <c r="AD6965">
        <v>0</v>
      </c>
      <c r="AE6965">
        <v>0</v>
      </c>
      <c r="AF6965">
        <v>0</v>
      </c>
      <c r="AG6965" t="s">
        <v>26138</v>
      </c>
      <c r="AH6965" s="21" t="str">
        <f t="shared" si="216"/>
        <v>YM68</v>
      </c>
      <c r="AI6965" s="21">
        <v>216</v>
      </c>
      <c r="AJ6965" s="21">
        <f t="shared" si="217"/>
        <v>98.522875816993462</v>
      </c>
      <c r="AK6965" s="21" t="s">
        <v>2063</v>
      </c>
      <c r="AL6965" t="s">
        <v>2515</v>
      </c>
      <c r="AM6965" s="26" t="s">
        <v>38</v>
      </c>
      <c r="AN6965" t="s">
        <v>2030</v>
      </c>
    </row>
    <row r="6966" spans="1:40" ht="15" hidden="1" thickTop="1" x14ac:dyDescent="0.35">
      <c r="A6966" t="s">
        <v>26154</v>
      </c>
      <c r="B6966" t="s">
        <v>26140</v>
      </c>
      <c r="C6966" t="s">
        <v>4240</v>
      </c>
      <c r="D6966" t="s">
        <v>26141</v>
      </c>
      <c r="E6966" t="s">
        <v>2508</v>
      </c>
      <c r="F6966">
        <v>2</v>
      </c>
      <c r="G6966" t="s">
        <v>2509</v>
      </c>
      <c r="H6966" t="s">
        <v>2510</v>
      </c>
      <c r="I6966" t="s">
        <v>2076</v>
      </c>
      <c r="J6966" t="s">
        <v>2512</v>
      </c>
      <c r="K6966" t="s">
        <v>2513</v>
      </c>
      <c r="L6966" t="s">
        <v>2058</v>
      </c>
      <c r="M6966" t="s">
        <v>2170</v>
      </c>
      <c r="N6966">
        <v>8</v>
      </c>
      <c r="O6966">
        <v>239</v>
      </c>
      <c r="P6966">
        <v>1.56</v>
      </c>
      <c r="Q6966">
        <v>15300</v>
      </c>
      <c r="R6966">
        <v>2</v>
      </c>
      <c r="S6966">
        <v>38</v>
      </c>
      <c r="T6966">
        <v>0.25</v>
      </c>
      <c r="U6966">
        <v>6</v>
      </c>
      <c r="V6966">
        <v>201</v>
      </c>
      <c r="W6966">
        <v>1.31</v>
      </c>
      <c r="X6966">
        <v>0</v>
      </c>
      <c r="Y6966">
        <v>0</v>
      </c>
      <c r="Z6966">
        <v>0</v>
      </c>
      <c r="AA6966">
        <v>0</v>
      </c>
      <c r="AB6966">
        <v>0</v>
      </c>
      <c r="AC6966">
        <v>0</v>
      </c>
      <c r="AD6966">
        <v>0</v>
      </c>
      <c r="AE6966">
        <v>0</v>
      </c>
      <c r="AF6966">
        <v>0</v>
      </c>
      <c r="AG6966" t="s">
        <v>26142</v>
      </c>
      <c r="AH6966" s="21" t="str">
        <f t="shared" si="216"/>
        <v>YM68</v>
      </c>
      <c r="AI6966" s="21">
        <v>216</v>
      </c>
      <c r="AJ6966" s="21">
        <f t="shared" si="217"/>
        <v>98.437908496732021</v>
      </c>
      <c r="AK6966" s="21" t="s">
        <v>2063</v>
      </c>
      <c r="AL6966" t="s">
        <v>2515</v>
      </c>
      <c r="AM6966" s="26" t="s">
        <v>38</v>
      </c>
      <c r="AN6966" t="s">
        <v>2030</v>
      </c>
    </row>
    <row r="6967" spans="1:40" ht="15" hidden="1" thickTop="1" x14ac:dyDescent="0.35">
      <c r="A6967" t="s">
        <v>26158</v>
      </c>
      <c r="B6967" t="s">
        <v>26143</v>
      </c>
      <c r="C6967" t="s">
        <v>5817</v>
      </c>
      <c r="D6967" t="s">
        <v>26144</v>
      </c>
      <c r="E6967" t="s">
        <v>2508</v>
      </c>
      <c r="F6967">
        <v>1</v>
      </c>
      <c r="G6967" t="s">
        <v>2509</v>
      </c>
      <c r="H6967" t="s">
        <v>2510</v>
      </c>
      <c r="I6967" t="s">
        <v>2076</v>
      </c>
      <c r="J6967" t="s">
        <v>2512</v>
      </c>
      <c r="K6967" t="s">
        <v>2513</v>
      </c>
      <c r="L6967" t="s">
        <v>2058</v>
      </c>
      <c r="M6967" t="s">
        <v>2059</v>
      </c>
      <c r="N6967">
        <v>12</v>
      </c>
      <c r="O6967">
        <v>390</v>
      </c>
      <c r="P6967">
        <v>1.59</v>
      </c>
      <c r="Q6967">
        <v>24480</v>
      </c>
      <c r="R6967">
        <v>5</v>
      </c>
      <c r="S6967">
        <v>205</v>
      </c>
      <c r="T6967">
        <v>0.84</v>
      </c>
      <c r="U6967">
        <v>7</v>
      </c>
      <c r="V6967">
        <v>185</v>
      </c>
      <c r="W6967">
        <v>0.76</v>
      </c>
      <c r="X6967">
        <v>0</v>
      </c>
      <c r="Y6967">
        <v>0</v>
      </c>
      <c r="Z6967">
        <v>0</v>
      </c>
      <c r="AA6967">
        <v>0</v>
      </c>
      <c r="AB6967">
        <v>0</v>
      </c>
      <c r="AC6967">
        <v>0</v>
      </c>
      <c r="AD6967">
        <v>0</v>
      </c>
      <c r="AE6967">
        <v>0</v>
      </c>
      <c r="AF6967">
        <v>0</v>
      </c>
      <c r="AG6967" t="s">
        <v>26145</v>
      </c>
      <c r="AH6967" s="21" t="str">
        <f t="shared" si="216"/>
        <v>YM68</v>
      </c>
      <c r="AI6967" s="21">
        <v>345.36</v>
      </c>
      <c r="AJ6967" s="21">
        <f t="shared" si="217"/>
        <v>98.406862745098039</v>
      </c>
      <c r="AK6967" s="21" t="s">
        <v>2063</v>
      </c>
      <c r="AL6967" t="s">
        <v>2515</v>
      </c>
      <c r="AM6967" s="26" t="s">
        <v>38</v>
      </c>
      <c r="AN6967" t="s">
        <v>2033</v>
      </c>
    </row>
    <row r="6968" spans="1:40" ht="15" hidden="1" thickTop="1" x14ac:dyDescent="0.35">
      <c r="A6968" t="s">
        <v>26162</v>
      </c>
      <c r="B6968" t="s">
        <v>26147</v>
      </c>
      <c r="C6968" t="s">
        <v>5817</v>
      </c>
      <c r="D6968" t="s">
        <v>26148</v>
      </c>
      <c r="E6968" t="s">
        <v>2508</v>
      </c>
      <c r="F6968">
        <v>1</v>
      </c>
      <c r="G6968" t="s">
        <v>2509</v>
      </c>
      <c r="H6968" t="s">
        <v>2510</v>
      </c>
      <c r="I6968" t="s">
        <v>2076</v>
      </c>
      <c r="J6968" t="s">
        <v>2512</v>
      </c>
      <c r="K6968" t="s">
        <v>2513</v>
      </c>
      <c r="L6968" t="s">
        <v>2058</v>
      </c>
      <c r="M6968" t="s">
        <v>2059</v>
      </c>
      <c r="N6968">
        <v>4</v>
      </c>
      <c r="O6968">
        <v>139</v>
      </c>
      <c r="P6968">
        <v>0.56999999999999995</v>
      </c>
      <c r="Q6968">
        <v>24480</v>
      </c>
      <c r="R6968">
        <v>0</v>
      </c>
      <c r="S6968">
        <v>0</v>
      </c>
      <c r="T6968">
        <v>0</v>
      </c>
      <c r="U6968">
        <v>3</v>
      </c>
      <c r="V6968">
        <v>106</v>
      </c>
      <c r="W6968">
        <v>0.43</v>
      </c>
      <c r="X6968">
        <v>0</v>
      </c>
      <c r="Y6968">
        <v>0</v>
      </c>
      <c r="Z6968">
        <v>0</v>
      </c>
      <c r="AA6968">
        <v>1</v>
      </c>
      <c r="AB6968">
        <v>33</v>
      </c>
      <c r="AC6968">
        <v>0.13</v>
      </c>
      <c r="AD6968">
        <v>0</v>
      </c>
      <c r="AE6968">
        <v>0</v>
      </c>
      <c r="AF6968">
        <v>0</v>
      </c>
      <c r="AG6968" t="s">
        <v>26149</v>
      </c>
      <c r="AH6968" s="21" t="str">
        <f t="shared" si="216"/>
        <v>YM68</v>
      </c>
      <c r="AI6968" s="21">
        <v>345.36</v>
      </c>
      <c r="AJ6968" s="21">
        <f t="shared" si="217"/>
        <v>99.432189542483655</v>
      </c>
      <c r="AK6968" s="21" t="s">
        <v>2060</v>
      </c>
      <c r="AL6968" t="s">
        <v>2515</v>
      </c>
      <c r="AM6968" s="26" t="s">
        <v>38</v>
      </c>
      <c r="AN6968" t="s">
        <v>2030</v>
      </c>
    </row>
    <row r="6969" spans="1:40" ht="15" hidden="1" thickTop="1" x14ac:dyDescent="0.35">
      <c r="A6969" t="s">
        <v>26166</v>
      </c>
      <c r="B6969" t="s">
        <v>26151</v>
      </c>
      <c r="C6969" t="s">
        <v>5868</v>
      </c>
      <c r="D6969" t="s">
        <v>26152</v>
      </c>
      <c r="E6969" t="s">
        <v>3309</v>
      </c>
      <c r="F6969">
        <v>1</v>
      </c>
      <c r="G6969" t="s">
        <v>2509</v>
      </c>
      <c r="H6969" t="s">
        <v>2510</v>
      </c>
      <c r="I6969" t="s">
        <v>2076</v>
      </c>
      <c r="J6969" t="s">
        <v>4316</v>
      </c>
      <c r="K6969" t="s">
        <v>3109</v>
      </c>
      <c r="L6969" t="s">
        <v>2058</v>
      </c>
      <c r="M6969" t="s">
        <v>2225</v>
      </c>
      <c r="N6969">
        <v>4</v>
      </c>
      <c r="O6969">
        <v>97</v>
      </c>
      <c r="P6969">
        <v>0.79</v>
      </c>
      <c r="Q6969">
        <v>12240</v>
      </c>
      <c r="R6969">
        <v>2</v>
      </c>
      <c r="S6969">
        <v>56</v>
      </c>
      <c r="T6969">
        <v>0.46</v>
      </c>
      <c r="U6969">
        <v>2</v>
      </c>
      <c r="V6969">
        <v>41</v>
      </c>
      <c r="W6969">
        <v>0.33</v>
      </c>
      <c r="X6969">
        <v>0</v>
      </c>
      <c r="Y6969">
        <v>0</v>
      </c>
      <c r="Z6969">
        <v>0</v>
      </c>
      <c r="AA6969">
        <v>0</v>
      </c>
      <c r="AB6969">
        <v>0</v>
      </c>
      <c r="AC6969">
        <v>0</v>
      </c>
      <c r="AD6969">
        <v>0</v>
      </c>
      <c r="AE6969">
        <v>0</v>
      </c>
      <c r="AF6969">
        <v>0</v>
      </c>
      <c r="AG6969" t="s">
        <v>26153</v>
      </c>
      <c r="AH6969" s="21" t="str">
        <f t="shared" si="216"/>
        <v>YM68</v>
      </c>
      <c r="AI6969" s="21">
        <v>172.79999999999998</v>
      </c>
      <c r="AJ6969" s="21">
        <f t="shared" si="217"/>
        <v>99.207516339869287</v>
      </c>
      <c r="AK6969" s="21" t="s">
        <v>2060</v>
      </c>
      <c r="AL6969" t="s">
        <v>2515</v>
      </c>
      <c r="AM6969" s="26" t="s">
        <v>38</v>
      </c>
      <c r="AN6969" t="s">
        <v>2030</v>
      </c>
    </row>
    <row r="6970" spans="1:40" ht="15" hidden="1" thickTop="1" x14ac:dyDescent="0.35">
      <c r="A6970" t="s">
        <v>26170</v>
      </c>
      <c r="B6970" t="s">
        <v>26155</v>
      </c>
      <c r="C6970" t="s">
        <v>3639</v>
      </c>
      <c r="D6970" t="s">
        <v>26156</v>
      </c>
      <c r="E6970" t="s">
        <v>3309</v>
      </c>
      <c r="F6970">
        <v>1</v>
      </c>
      <c r="G6970" t="s">
        <v>2509</v>
      </c>
      <c r="H6970" t="s">
        <v>2510</v>
      </c>
      <c r="I6970" t="s">
        <v>2076</v>
      </c>
      <c r="J6970" t="s">
        <v>3522</v>
      </c>
      <c r="K6970" t="s">
        <v>3109</v>
      </c>
      <c r="L6970" t="s">
        <v>2058</v>
      </c>
      <c r="M6970" t="s">
        <v>2207</v>
      </c>
      <c r="N6970">
        <v>1</v>
      </c>
      <c r="O6970">
        <v>51</v>
      </c>
      <c r="P6970">
        <v>0.38</v>
      </c>
      <c r="Q6970">
        <v>13260</v>
      </c>
      <c r="R6970">
        <v>0</v>
      </c>
      <c r="S6970">
        <v>0</v>
      </c>
      <c r="T6970">
        <v>0</v>
      </c>
      <c r="U6970">
        <v>1</v>
      </c>
      <c r="V6970">
        <v>51</v>
      </c>
      <c r="W6970">
        <v>0.38</v>
      </c>
      <c r="X6970">
        <v>0</v>
      </c>
      <c r="Y6970">
        <v>0</v>
      </c>
      <c r="Z6970">
        <v>0</v>
      </c>
      <c r="AA6970">
        <v>0</v>
      </c>
      <c r="AB6970">
        <v>0</v>
      </c>
      <c r="AC6970">
        <v>0</v>
      </c>
      <c r="AD6970">
        <v>0</v>
      </c>
      <c r="AE6970">
        <v>0</v>
      </c>
      <c r="AF6970">
        <v>0</v>
      </c>
      <c r="AG6970" t="s">
        <v>26157</v>
      </c>
      <c r="AH6970" s="21" t="str">
        <f t="shared" si="216"/>
        <v>YM68</v>
      </c>
      <c r="AI6970" s="21">
        <v>187.20000000000002</v>
      </c>
      <c r="AJ6970" s="21">
        <f t="shared" si="217"/>
        <v>99.615384615384613</v>
      </c>
      <c r="AK6970" s="21" t="s">
        <v>2060</v>
      </c>
      <c r="AL6970" t="s">
        <v>2515</v>
      </c>
      <c r="AM6970" s="26" t="s">
        <v>38</v>
      </c>
      <c r="AN6970" t="s">
        <v>2029</v>
      </c>
    </row>
    <row r="6971" spans="1:40" ht="15" hidden="1" thickTop="1" x14ac:dyDescent="0.35">
      <c r="A6971" t="s">
        <v>26174</v>
      </c>
      <c r="B6971" t="s">
        <v>26159</v>
      </c>
      <c r="C6971" t="s">
        <v>3639</v>
      </c>
      <c r="D6971" t="s">
        <v>26160</v>
      </c>
      <c r="E6971" t="s">
        <v>3309</v>
      </c>
      <c r="F6971">
        <v>1</v>
      </c>
      <c r="G6971" t="s">
        <v>2509</v>
      </c>
      <c r="H6971" t="s">
        <v>2510</v>
      </c>
      <c r="I6971" t="s">
        <v>2076</v>
      </c>
      <c r="J6971" t="s">
        <v>3522</v>
      </c>
      <c r="K6971" t="s">
        <v>3109</v>
      </c>
      <c r="L6971" t="s">
        <v>2058</v>
      </c>
      <c r="M6971" t="s">
        <v>2059</v>
      </c>
      <c r="N6971">
        <v>0</v>
      </c>
      <c r="O6971">
        <v>0</v>
      </c>
      <c r="P6971">
        <v>0</v>
      </c>
      <c r="Q6971">
        <v>24480</v>
      </c>
      <c r="R6971">
        <v>0</v>
      </c>
      <c r="S6971">
        <v>0</v>
      </c>
      <c r="T6971">
        <v>0</v>
      </c>
      <c r="U6971">
        <v>0</v>
      </c>
      <c r="V6971">
        <v>0</v>
      </c>
      <c r="W6971">
        <v>0</v>
      </c>
      <c r="X6971">
        <v>0</v>
      </c>
      <c r="Y6971">
        <v>0</v>
      </c>
      <c r="Z6971">
        <v>0</v>
      </c>
      <c r="AA6971">
        <v>0</v>
      </c>
      <c r="AB6971">
        <v>0</v>
      </c>
      <c r="AC6971">
        <v>0</v>
      </c>
      <c r="AD6971">
        <v>0</v>
      </c>
      <c r="AE6971">
        <v>0</v>
      </c>
      <c r="AF6971">
        <v>0</v>
      </c>
      <c r="AG6971" t="s">
        <v>26161</v>
      </c>
      <c r="AH6971" s="21" t="str">
        <f t="shared" si="216"/>
        <v>YM68</v>
      </c>
      <c r="AI6971" s="21">
        <v>345.36</v>
      </c>
      <c r="AJ6971" s="21">
        <f t="shared" si="217"/>
        <v>100</v>
      </c>
      <c r="AK6971" s="21" t="s">
        <v>2060</v>
      </c>
      <c r="AL6971" t="s">
        <v>2515</v>
      </c>
      <c r="AM6971" s="26" t="s">
        <v>38</v>
      </c>
      <c r="AN6971" t="s">
        <v>2031</v>
      </c>
    </row>
    <row r="6972" spans="1:40" ht="15" hidden="1" thickTop="1" x14ac:dyDescent="0.35">
      <c r="A6972" t="s">
        <v>26178</v>
      </c>
      <c r="B6972" t="s">
        <v>26163</v>
      </c>
      <c r="C6972" t="s">
        <v>3639</v>
      </c>
      <c r="D6972" t="s">
        <v>26164</v>
      </c>
      <c r="E6972" t="s">
        <v>3309</v>
      </c>
      <c r="F6972">
        <v>1</v>
      </c>
      <c r="G6972" t="s">
        <v>2509</v>
      </c>
      <c r="H6972" t="s">
        <v>2510</v>
      </c>
      <c r="I6972" t="s">
        <v>2076</v>
      </c>
      <c r="J6972" t="s">
        <v>3522</v>
      </c>
      <c r="K6972" t="s">
        <v>3109</v>
      </c>
      <c r="L6972" t="s">
        <v>2058</v>
      </c>
      <c r="M6972" t="s">
        <v>2693</v>
      </c>
      <c r="N6972">
        <v>1</v>
      </c>
      <c r="O6972">
        <v>15</v>
      </c>
      <c r="P6972">
        <v>0.11</v>
      </c>
      <c r="Q6972">
        <v>13260</v>
      </c>
      <c r="R6972">
        <v>1</v>
      </c>
      <c r="S6972">
        <v>15</v>
      </c>
      <c r="T6972">
        <v>0.11</v>
      </c>
      <c r="U6972">
        <v>0</v>
      </c>
      <c r="V6972">
        <v>0</v>
      </c>
      <c r="W6972">
        <v>0</v>
      </c>
      <c r="X6972">
        <v>0</v>
      </c>
      <c r="Y6972">
        <v>0</v>
      </c>
      <c r="Z6972">
        <v>0</v>
      </c>
      <c r="AA6972">
        <v>0</v>
      </c>
      <c r="AB6972">
        <v>0</v>
      </c>
      <c r="AC6972">
        <v>0</v>
      </c>
      <c r="AD6972">
        <v>0</v>
      </c>
      <c r="AE6972">
        <v>0</v>
      </c>
      <c r="AF6972">
        <v>0</v>
      </c>
      <c r="AG6972" t="s">
        <v>26165</v>
      </c>
      <c r="AH6972" s="21" t="str">
        <f t="shared" si="216"/>
        <v>YM68</v>
      </c>
      <c r="AI6972" s="21">
        <v>187.20000000000005</v>
      </c>
      <c r="AJ6972" s="21">
        <f t="shared" si="217"/>
        <v>99.886877828054295</v>
      </c>
      <c r="AK6972" s="21" t="s">
        <v>2060</v>
      </c>
      <c r="AL6972" t="s">
        <v>2515</v>
      </c>
      <c r="AM6972" s="26" t="s">
        <v>38</v>
      </c>
      <c r="AN6972" t="s">
        <v>2031</v>
      </c>
    </row>
    <row r="6973" spans="1:40" ht="15" hidden="1" thickTop="1" x14ac:dyDescent="0.35">
      <c r="A6973" t="s">
        <v>26182</v>
      </c>
      <c r="B6973" t="s">
        <v>26167</v>
      </c>
      <c r="C6973" t="s">
        <v>3639</v>
      </c>
      <c r="D6973" t="s">
        <v>26168</v>
      </c>
      <c r="E6973" t="s">
        <v>3309</v>
      </c>
      <c r="F6973">
        <v>1</v>
      </c>
      <c r="G6973" t="s">
        <v>2509</v>
      </c>
      <c r="H6973" t="s">
        <v>2510</v>
      </c>
      <c r="I6973" t="s">
        <v>2076</v>
      </c>
      <c r="J6973" t="s">
        <v>3522</v>
      </c>
      <c r="K6973" t="s">
        <v>3109</v>
      </c>
      <c r="L6973" t="s">
        <v>2058</v>
      </c>
      <c r="M6973" t="s">
        <v>2059</v>
      </c>
      <c r="N6973">
        <v>3</v>
      </c>
      <c r="O6973">
        <v>114</v>
      </c>
      <c r="P6973">
        <v>0.47</v>
      </c>
      <c r="Q6973">
        <v>24480</v>
      </c>
      <c r="R6973">
        <v>1</v>
      </c>
      <c r="S6973">
        <v>48</v>
      </c>
      <c r="T6973">
        <v>0.2</v>
      </c>
      <c r="U6973">
        <v>2</v>
      </c>
      <c r="V6973">
        <v>66</v>
      </c>
      <c r="W6973">
        <v>0.27</v>
      </c>
      <c r="X6973">
        <v>0</v>
      </c>
      <c r="Y6973">
        <v>0</v>
      </c>
      <c r="Z6973">
        <v>0</v>
      </c>
      <c r="AA6973">
        <v>0</v>
      </c>
      <c r="AB6973">
        <v>0</v>
      </c>
      <c r="AC6973">
        <v>0</v>
      </c>
      <c r="AD6973">
        <v>0</v>
      </c>
      <c r="AE6973">
        <v>0</v>
      </c>
      <c r="AF6973">
        <v>0</v>
      </c>
      <c r="AG6973" t="s">
        <v>26169</v>
      </c>
      <c r="AH6973" s="21" t="str">
        <f t="shared" si="216"/>
        <v>YM68</v>
      </c>
      <c r="AI6973" s="21">
        <v>345.36</v>
      </c>
      <c r="AJ6973" s="21">
        <f t="shared" si="217"/>
        <v>99.534313725490193</v>
      </c>
      <c r="AK6973" s="21" t="s">
        <v>2060</v>
      </c>
      <c r="AL6973" t="s">
        <v>2515</v>
      </c>
      <c r="AM6973" s="26" t="s">
        <v>38</v>
      </c>
      <c r="AN6973" t="s">
        <v>2031</v>
      </c>
    </row>
    <row r="6974" spans="1:40" ht="15" hidden="1" thickTop="1" x14ac:dyDescent="0.35">
      <c r="A6974" t="s">
        <v>26185</v>
      </c>
      <c r="B6974" t="s">
        <v>26171</v>
      </c>
      <c r="C6974" t="s">
        <v>3639</v>
      </c>
      <c r="D6974" t="s">
        <v>26172</v>
      </c>
      <c r="E6974" t="s">
        <v>3309</v>
      </c>
      <c r="F6974">
        <v>1</v>
      </c>
      <c r="G6974" t="s">
        <v>2509</v>
      </c>
      <c r="H6974" t="s">
        <v>2510</v>
      </c>
      <c r="I6974" t="s">
        <v>2076</v>
      </c>
      <c r="J6974" t="s">
        <v>3522</v>
      </c>
      <c r="K6974" t="s">
        <v>3109</v>
      </c>
      <c r="L6974" t="s">
        <v>2058</v>
      </c>
      <c r="M6974" t="s">
        <v>2059</v>
      </c>
      <c r="N6974">
        <v>1</v>
      </c>
      <c r="O6974">
        <v>70</v>
      </c>
      <c r="P6974">
        <v>0.28999999999999998</v>
      </c>
      <c r="Q6974">
        <v>24480</v>
      </c>
      <c r="R6974">
        <v>0</v>
      </c>
      <c r="S6974">
        <v>0</v>
      </c>
      <c r="T6974">
        <v>0</v>
      </c>
      <c r="U6974">
        <v>1</v>
      </c>
      <c r="V6974">
        <v>70</v>
      </c>
      <c r="W6974">
        <v>0.28999999999999998</v>
      </c>
      <c r="X6974">
        <v>0</v>
      </c>
      <c r="Y6974">
        <v>0</v>
      </c>
      <c r="Z6974">
        <v>0</v>
      </c>
      <c r="AA6974">
        <v>0</v>
      </c>
      <c r="AB6974">
        <v>0</v>
      </c>
      <c r="AC6974">
        <v>0</v>
      </c>
      <c r="AD6974">
        <v>0</v>
      </c>
      <c r="AE6974">
        <v>0</v>
      </c>
      <c r="AF6974">
        <v>0</v>
      </c>
      <c r="AG6974" t="s">
        <v>26173</v>
      </c>
      <c r="AH6974" s="21" t="str">
        <f t="shared" si="216"/>
        <v>YM68</v>
      </c>
      <c r="AI6974" s="21">
        <v>345.36</v>
      </c>
      <c r="AJ6974" s="21">
        <f t="shared" si="217"/>
        <v>99.714052287581694</v>
      </c>
      <c r="AK6974" s="21" t="s">
        <v>2060</v>
      </c>
      <c r="AL6974" t="s">
        <v>2515</v>
      </c>
      <c r="AM6974" s="26" t="s">
        <v>38</v>
      </c>
      <c r="AN6974" t="s">
        <v>2032</v>
      </c>
    </row>
    <row r="6975" spans="1:40" ht="15" hidden="1" thickTop="1" x14ac:dyDescent="0.35">
      <c r="A6975" t="s">
        <v>26189</v>
      </c>
      <c r="B6975" t="s">
        <v>26175</v>
      </c>
      <c r="C6975" t="s">
        <v>6477</v>
      </c>
      <c r="D6975" t="s">
        <v>26176</v>
      </c>
      <c r="E6975" t="s">
        <v>3309</v>
      </c>
      <c r="F6975">
        <v>1</v>
      </c>
      <c r="G6975" t="s">
        <v>2509</v>
      </c>
      <c r="H6975" t="s">
        <v>2510</v>
      </c>
      <c r="I6975" t="s">
        <v>2076</v>
      </c>
      <c r="J6975" t="s">
        <v>3522</v>
      </c>
      <c r="K6975" t="s">
        <v>3109</v>
      </c>
      <c r="L6975" t="s">
        <v>2058</v>
      </c>
      <c r="M6975" t="s">
        <v>2170</v>
      </c>
      <c r="N6975">
        <v>8</v>
      </c>
      <c r="O6975">
        <v>191</v>
      </c>
      <c r="P6975">
        <v>1.25</v>
      </c>
      <c r="Q6975">
        <v>15300</v>
      </c>
      <c r="R6975">
        <v>5</v>
      </c>
      <c r="S6975">
        <v>100</v>
      </c>
      <c r="T6975">
        <v>0.65</v>
      </c>
      <c r="U6975">
        <v>3</v>
      </c>
      <c r="V6975">
        <v>91</v>
      </c>
      <c r="W6975">
        <v>0.59</v>
      </c>
      <c r="X6975">
        <v>0</v>
      </c>
      <c r="Y6975">
        <v>0</v>
      </c>
      <c r="Z6975">
        <v>0</v>
      </c>
      <c r="AA6975">
        <v>0</v>
      </c>
      <c r="AB6975">
        <v>0</v>
      </c>
      <c r="AC6975">
        <v>0</v>
      </c>
      <c r="AD6975">
        <v>0</v>
      </c>
      <c r="AE6975">
        <v>0</v>
      </c>
      <c r="AF6975">
        <v>0</v>
      </c>
      <c r="AG6975" t="s">
        <v>26177</v>
      </c>
      <c r="AH6975" s="21" t="str">
        <f t="shared" si="216"/>
        <v>YM68</v>
      </c>
      <c r="AI6975" s="21">
        <v>216</v>
      </c>
      <c r="AJ6975" s="21">
        <f t="shared" si="217"/>
        <v>98.751633986928098</v>
      </c>
      <c r="AK6975" s="21" t="s">
        <v>2063</v>
      </c>
      <c r="AL6975" t="s">
        <v>2515</v>
      </c>
      <c r="AM6975" s="26" t="s">
        <v>38</v>
      </c>
      <c r="AN6975" t="s">
        <v>2033</v>
      </c>
    </row>
    <row r="6976" spans="1:40" ht="15" hidden="1" thickTop="1" x14ac:dyDescent="0.35">
      <c r="A6976" t="s">
        <v>26193</v>
      </c>
      <c r="B6976" t="s">
        <v>26179</v>
      </c>
      <c r="C6976" t="s">
        <v>3639</v>
      </c>
      <c r="D6976" t="s">
        <v>26180</v>
      </c>
      <c r="E6976" t="s">
        <v>3309</v>
      </c>
      <c r="F6976">
        <v>1</v>
      </c>
      <c r="G6976" t="s">
        <v>2509</v>
      </c>
      <c r="H6976" t="s">
        <v>2510</v>
      </c>
      <c r="I6976" t="s">
        <v>2076</v>
      </c>
      <c r="J6976" t="s">
        <v>3522</v>
      </c>
      <c r="K6976" t="s">
        <v>3109</v>
      </c>
      <c r="L6976" t="s">
        <v>2058</v>
      </c>
      <c r="M6976" t="s">
        <v>2059</v>
      </c>
      <c r="N6976">
        <v>4</v>
      </c>
      <c r="O6976">
        <v>224</v>
      </c>
      <c r="P6976">
        <v>0.92</v>
      </c>
      <c r="Q6976">
        <v>24480</v>
      </c>
      <c r="R6976">
        <v>3</v>
      </c>
      <c r="S6976">
        <v>203</v>
      </c>
      <c r="T6976">
        <v>0.83</v>
      </c>
      <c r="U6976">
        <v>1</v>
      </c>
      <c r="V6976">
        <v>21</v>
      </c>
      <c r="W6976">
        <v>0.09</v>
      </c>
      <c r="X6976">
        <v>0</v>
      </c>
      <c r="Y6976">
        <v>0</v>
      </c>
      <c r="Z6976">
        <v>0</v>
      </c>
      <c r="AA6976">
        <v>0</v>
      </c>
      <c r="AB6976">
        <v>0</v>
      </c>
      <c r="AC6976">
        <v>0</v>
      </c>
      <c r="AD6976">
        <v>0</v>
      </c>
      <c r="AE6976">
        <v>0</v>
      </c>
      <c r="AF6976">
        <v>0</v>
      </c>
      <c r="AG6976" t="s">
        <v>26181</v>
      </c>
      <c r="AH6976" s="21" t="str">
        <f t="shared" si="216"/>
        <v>YM68</v>
      </c>
      <c r="AI6976" s="21">
        <v>345.36</v>
      </c>
      <c r="AJ6976" s="21">
        <f t="shared" si="217"/>
        <v>99.084967320261441</v>
      </c>
      <c r="AK6976" s="21" t="s">
        <v>2063</v>
      </c>
      <c r="AL6976" t="s">
        <v>2515</v>
      </c>
      <c r="AM6976" s="26" t="s">
        <v>38</v>
      </c>
      <c r="AN6976" t="s">
        <v>2033</v>
      </c>
    </row>
    <row r="6977" spans="1:40" ht="15" hidden="1" thickTop="1" x14ac:dyDescent="0.35">
      <c r="A6977" t="s">
        <v>26197</v>
      </c>
      <c r="B6977" t="s">
        <v>26183</v>
      </c>
      <c r="C6977" t="s">
        <v>3121</v>
      </c>
      <c r="D6977" t="s">
        <v>5897</v>
      </c>
      <c r="E6977" t="s">
        <v>2986</v>
      </c>
      <c r="F6977">
        <v>2</v>
      </c>
      <c r="G6977" t="s">
        <v>2509</v>
      </c>
      <c r="H6977" t="s">
        <v>2510</v>
      </c>
      <c r="I6977" t="s">
        <v>2076</v>
      </c>
      <c r="J6977" t="s">
        <v>3123</v>
      </c>
      <c r="K6977" t="s">
        <v>2513</v>
      </c>
      <c r="L6977" t="s">
        <v>2058</v>
      </c>
      <c r="M6977" t="s">
        <v>2059</v>
      </c>
      <c r="N6977">
        <v>5</v>
      </c>
      <c r="O6977">
        <v>367</v>
      </c>
      <c r="P6977">
        <v>1.5</v>
      </c>
      <c r="Q6977">
        <v>24480</v>
      </c>
      <c r="R6977">
        <v>2</v>
      </c>
      <c r="S6977">
        <v>148</v>
      </c>
      <c r="T6977">
        <v>0.6</v>
      </c>
      <c r="U6977">
        <v>3</v>
      </c>
      <c r="V6977">
        <v>219</v>
      </c>
      <c r="W6977">
        <v>0.89</v>
      </c>
      <c r="X6977">
        <v>0</v>
      </c>
      <c r="Y6977">
        <v>0</v>
      </c>
      <c r="Z6977">
        <v>0</v>
      </c>
      <c r="AA6977">
        <v>0</v>
      </c>
      <c r="AB6977">
        <v>0</v>
      </c>
      <c r="AC6977">
        <v>0</v>
      </c>
      <c r="AD6977">
        <v>0</v>
      </c>
      <c r="AE6977">
        <v>0</v>
      </c>
      <c r="AF6977">
        <v>0</v>
      </c>
      <c r="AG6977" t="s">
        <v>26184</v>
      </c>
      <c r="AH6977" s="21" t="str">
        <f t="shared" si="216"/>
        <v>YM68</v>
      </c>
      <c r="AI6977" s="21">
        <v>345.36</v>
      </c>
      <c r="AJ6977" s="21">
        <f t="shared" si="217"/>
        <v>98.500816993464056</v>
      </c>
      <c r="AK6977" s="21" t="s">
        <v>2063</v>
      </c>
      <c r="AL6977" t="s">
        <v>2515</v>
      </c>
      <c r="AM6977" s="26" t="s">
        <v>38</v>
      </c>
      <c r="AN6977" t="s">
        <v>2032</v>
      </c>
    </row>
    <row r="6978" spans="1:40" ht="15" hidden="1" thickTop="1" x14ac:dyDescent="0.35">
      <c r="A6978" t="s">
        <v>26201</v>
      </c>
      <c r="B6978" t="s">
        <v>26186</v>
      </c>
      <c r="C6978" t="s">
        <v>5214</v>
      </c>
      <c r="D6978" t="s">
        <v>26187</v>
      </c>
      <c r="E6978" t="s">
        <v>2986</v>
      </c>
      <c r="F6978">
        <v>1</v>
      </c>
      <c r="G6978" t="s">
        <v>2509</v>
      </c>
      <c r="H6978" t="s">
        <v>2510</v>
      </c>
      <c r="I6978" t="s">
        <v>2076</v>
      </c>
      <c r="J6978" t="s">
        <v>2987</v>
      </c>
      <c r="K6978" t="s">
        <v>2513</v>
      </c>
      <c r="L6978" t="s">
        <v>2058</v>
      </c>
      <c r="M6978" t="s">
        <v>2059</v>
      </c>
      <c r="N6978">
        <v>1</v>
      </c>
      <c r="O6978">
        <v>83</v>
      </c>
      <c r="P6978">
        <v>0.34</v>
      </c>
      <c r="Q6978">
        <v>24480</v>
      </c>
      <c r="R6978">
        <v>0</v>
      </c>
      <c r="S6978">
        <v>0</v>
      </c>
      <c r="T6978">
        <v>0</v>
      </c>
      <c r="U6978">
        <v>1</v>
      </c>
      <c r="V6978">
        <v>83</v>
      </c>
      <c r="W6978">
        <v>0.34</v>
      </c>
      <c r="X6978">
        <v>0</v>
      </c>
      <c r="Y6978">
        <v>0</v>
      </c>
      <c r="Z6978">
        <v>0</v>
      </c>
      <c r="AA6978">
        <v>0</v>
      </c>
      <c r="AB6978">
        <v>0</v>
      </c>
      <c r="AC6978">
        <v>0</v>
      </c>
      <c r="AD6978">
        <v>0</v>
      </c>
      <c r="AE6978">
        <v>0</v>
      </c>
      <c r="AF6978">
        <v>0</v>
      </c>
      <c r="AG6978" t="s">
        <v>26188</v>
      </c>
      <c r="AH6978" s="21" t="str">
        <f t="shared" si="216"/>
        <v>YM68</v>
      </c>
      <c r="AI6978" s="21">
        <v>345.36</v>
      </c>
      <c r="AJ6978" s="21">
        <f t="shared" si="217"/>
        <v>99.660947712418306</v>
      </c>
      <c r="AK6978" s="21" t="s">
        <v>2060</v>
      </c>
      <c r="AL6978" t="s">
        <v>2515</v>
      </c>
      <c r="AM6978" s="26" t="s">
        <v>38</v>
      </c>
      <c r="AN6978" t="s">
        <v>2032</v>
      </c>
    </row>
    <row r="6979" spans="1:40" ht="15" hidden="1" thickTop="1" x14ac:dyDescent="0.35">
      <c r="A6979" t="s">
        <v>26204</v>
      </c>
      <c r="B6979" t="s">
        <v>26190</v>
      </c>
      <c r="C6979" t="s">
        <v>6045</v>
      </c>
      <c r="D6979" t="s">
        <v>26191</v>
      </c>
      <c r="E6979" t="s">
        <v>4786</v>
      </c>
      <c r="F6979">
        <v>2</v>
      </c>
      <c r="G6979" t="s">
        <v>2509</v>
      </c>
      <c r="H6979" t="s">
        <v>2510</v>
      </c>
      <c r="I6979" t="s">
        <v>2076</v>
      </c>
      <c r="J6979" t="s">
        <v>2987</v>
      </c>
      <c r="K6979" t="s">
        <v>2513</v>
      </c>
      <c r="L6979" t="s">
        <v>2058</v>
      </c>
      <c r="M6979" t="s">
        <v>2059</v>
      </c>
      <c r="N6979">
        <v>3</v>
      </c>
      <c r="O6979">
        <v>87</v>
      </c>
      <c r="P6979">
        <v>0.36</v>
      </c>
      <c r="Q6979">
        <v>24480</v>
      </c>
      <c r="R6979">
        <v>0</v>
      </c>
      <c r="S6979">
        <v>0</v>
      </c>
      <c r="T6979">
        <v>0</v>
      </c>
      <c r="U6979">
        <v>3</v>
      </c>
      <c r="V6979">
        <v>87</v>
      </c>
      <c r="W6979">
        <v>0.36</v>
      </c>
      <c r="X6979">
        <v>0</v>
      </c>
      <c r="Y6979">
        <v>0</v>
      </c>
      <c r="Z6979">
        <v>0</v>
      </c>
      <c r="AA6979">
        <v>0</v>
      </c>
      <c r="AB6979">
        <v>0</v>
      </c>
      <c r="AC6979">
        <v>0</v>
      </c>
      <c r="AD6979">
        <v>0</v>
      </c>
      <c r="AE6979">
        <v>0</v>
      </c>
      <c r="AF6979">
        <v>0</v>
      </c>
      <c r="AG6979" t="s">
        <v>26192</v>
      </c>
      <c r="AH6979" s="21" t="str">
        <f t="shared" si="216"/>
        <v>YM68</v>
      </c>
      <c r="AI6979" s="21">
        <v>345.36</v>
      </c>
      <c r="AJ6979" s="21">
        <f t="shared" si="217"/>
        <v>99.644607843137251</v>
      </c>
      <c r="AK6979" s="21" t="s">
        <v>2060</v>
      </c>
      <c r="AL6979" t="s">
        <v>2515</v>
      </c>
      <c r="AM6979" s="26" t="s">
        <v>38</v>
      </c>
      <c r="AN6979" t="s">
        <v>2030</v>
      </c>
    </row>
    <row r="6980" spans="1:40" ht="15" hidden="1" thickTop="1" x14ac:dyDescent="0.35">
      <c r="A6980" t="s">
        <v>26208</v>
      </c>
      <c r="B6980" t="s">
        <v>26194</v>
      </c>
      <c r="C6980" t="s">
        <v>5214</v>
      </c>
      <c r="D6980" t="s">
        <v>26195</v>
      </c>
      <c r="E6980" t="s">
        <v>4786</v>
      </c>
      <c r="F6980">
        <v>1</v>
      </c>
      <c r="G6980" t="s">
        <v>2509</v>
      </c>
      <c r="H6980" t="s">
        <v>2510</v>
      </c>
      <c r="I6980" t="s">
        <v>2076</v>
      </c>
      <c r="J6980" t="s">
        <v>2987</v>
      </c>
      <c r="K6980" t="s">
        <v>2513</v>
      </c>
      <c r="L6980" t="s">
        <v>2058</v>
      </c>
      <c r="M6980" t="s">
        <v>2059</v>
      </c>
      <c r="N6980">
        <v>1</v>
      </c>
      <c r="O6980">
        <v>33</v>
      </c>
      <c r="P6980">
        <v>0.13</v>
      </c>
      <c r="Q6980">
        <v>24480</v>
      </c>
      <c r="R6980">
        <v>0</v>
      </c>
      <c r="S6980">
        <v>0</v>
      </c>
      <c r="T6980">
        <v>0</v>
      </c>
      <c r="U6980">
        <v>1</v>
      </c>
      <c r="V6980">
        <v>33</v>
      </c>
      <c r="W6980">
        <v>0.13</v>
      </c>
      <c r="X6980">
        <v>0</v>
      </c>
      <c r="Y6980">
        <v>0</v>
      </c>
      <c r="Z6980">
        <v>0</v>
      </c>
      <c r="AA6980">
        <v>0</v>
      </c>
      <c r="AB6980">
        <v>0</v>
      </c>
      <c r="AC6980">
        <v>0</v>
      </c>
      <c r="AD6980">
        <v>0</v>
      </c>
      <c r="AE6980">
        <v>0</v>
      </c>
      <c r="AF6980">
        <v>0</v>
      </c>
      <c r="AG6980" t="s">
        <v>26196</v>
      </c>
      <c r="AH6980" s="21" t="str">
        <f t="shared" si="216"/>
        <v>YM68</v>
      </c>
      <c r="AI6980" s="21">
        <v>345.36</v>
      </c>
      <c r="AJ6980" s="21">
        <f t="shared" si="217"/>
        <v>99.865196078431367</v>
      </c>
      <c r="AK6980" s="21" t="s">
        <v>2060</v>
      </c>
      <c r="AL6980" t="s">
        <v>2515</v>
      </c>
      <c r="AM6980" s="26" t="s">
        <v>38</v>
      </c>
      <c r="AN6980" t="s">
        <v>2030</v>
      </c>
    </row>
    <row r="6981" spans="1:40" ht="15" hidden="1" thickTop="1" x14ac:dyDescent="0.35">
      <c r="A6981" t="s">
        <v>26212</v>
      </c>
      <c r="B6981" t="s">
        <v>26198</v>
      </c>
      <c r="C6981" t="s">
        <v>5214</v>
      </c>
      <c r="D6981" t="s">
        <v>26199</v>
      </c>
      <c r="E6981" t="s">
        <v>4786</v>
      </c>
      <c r="F6981">
        <v>1</v>
      </c>
      <c r="G6981" t="s">
        <v>2509</v>
      </c>
      <c r="H6981" t="s">
        <v>2510</v>
      </c>
      <c r="I6981" t="s">
        <v>2076</v>
      </c>
      <c r="J6981" t="s">
        <v>2987</v>
      </c>
      <c r="K6981" t="s">
        <v>2513</v>
      </c>
      <c r="L6981" t="s">
        <v>2058</v>
      </c>
      <c r="M6981" t="s">
        <v>2059</v>
      </c>
      <c r="N6981">
        <v>3</v>
      </c>
      <c r="O6981">
        <v>121</v>
      </c>
      <c r="P6981">
        <v>0.49</v>
      </c>
      <c r="Q6981">
        <v>24480</v>
      </c>
      <c r="R6981">
        <v>1</v>
      </c>
      <c r="S6981">
        <v>68</v>
      </c>
      <c r="T6981">
        <v>0.28000000000000003</v>
      </c>
      <c r="U6981">
        <v>2</v>
      </c>
      <c r="V6981">
        <v>53</v>
      </c>
      <c r="W6981">
        <v>0.22</v>
      </c>
      <c r="X6981">
        <v>0</v>
      </c>
      <c r="Y6981">
        <v>0</v>
      </c>
      <c r="Z6981">
        <v>0</v>
      </c>
      <c r="AA6981">
        <v>0</v>
      </c>
      <c r="AB6981">
        <v>0</v>
      </c>
      <c r="AC6981">
        <v>0</v>
      </c>
      <c r="AD6981">
        <v>0</v>
      </c>
      <c r="AE6981">
        <v>0</v>
      </c>
      <c r="AF6981">
        <v>0</v>
      </c>
      <c r="AG6981" t="s">
        <v>26200</v>
      </c>
      <c r="AH6981" s="21" t="str">
        <f t="shared" si="216"/>
        <v>YM68</v>
      </c>
      <c r="AI6981" s="21">
        <v>345.36</v>
      </c>
      <c r="AJ6981" s="21">
        <f t="shared" si="217"/>
        <v>99.505718954248366</v>
      </c>
      <c r="AK6981" s="21" t="s">
        <v>2060</v>
      </c>
      <c r="AL6981" t="s">
        <v>2515</v>
      </c>
      <c r="AM6981" s="26" t="s">
        <v>38</v>
      </c>
      <c r="AN6981" t="s">
        <v>2030</v>
      </c>
    </row>
    <row r="6982" spans="1:40" ht="15" hidden="1" thickTop="1" x14ac:dyDescent="0.35">
      <c r="A6982" t="s">
        <v>26215</v>
      </c>
      <c r="B6982" t="s">
        <v>26202</v>
      </c>
      <c r="C6982" t="s">
        <v>5214</v>
      </c>
      <c r="D6982" t="s">
        <v>5893</v>
      </c>
      <c r="E6982" t="s">
        <v>4786</v>
      </c>
      <c r="F6982">
        <v>1</v>
      </c>
      <c r="G6982" t="s">
        <v>2509</v>
      </c>
      <c r="H6982" t="s">
        <v>2510</v>
      </c>
      <c r="I6982" t="s">
        <v>2076</v>
      </c>
      <c r="J6982" t="s">
        <v>2987</v>
      </c>
      <c r="K6982" t="s">
        <v>2513</v>
      </c>
      <c r="L6982" t="s">
        <v>2058</v>
      </c>
      <c r="M6982" t="s">
        <v>2059</v>
      </c>
      <c r="N6982">
        <v>5</v>
      </c>
      <c r="O6982">
        <v>220</v>
      </c>
      <c r="P6982">
        <v>0.9</v>
      </c>
      <c r="Q6982">
        <v>24480</v>
      </c>
      <c r="R6982">
        <v>3</v>
      </c>
      <c r="S6982">
        <v>128</v>
      </c>
      <c r="T6982">
        <v>0.52</v>
      </c>
      <c r="U6982">
        <v>2</v>
      </c>
      <c r="V6982">
        <v>92</v>
      </c>
      <c r="W6982">
        <v>0.38</v>
      </c>
      <c r="X6982">
        <v>0</v>
      </c>
      <c r="Y6982">
        <v>0</v>
      </c>
      <c r="Z6982">
        <v>0</v>
      </c>
      <c r="AA6982">
        <v>0</v>
      </c>
      <c r="AB6982">
        <v>0</v>
      </c>
      <c r="AC6982">
        <v>0</v>
      </c>
      <c r="AD6982">
        <v>0</v>
      </c>
      <c r="AE6982">
        <v>0</v>
      </c>
      <c r="AF6982">
        <v>0</v>
      </c>
      <c r="AG6982" t="s">
        <v>26203</v>
      </c>
      <c r="AH6982" s="21" t="str">
        <f t="shared" si="216"/>
        <v>YM68</v>
      </c>
      <c r="AI6982" s="21">
        <v>345.36</v>
      </c>
      <c r="AJ6982" s="21">
        <f t="shared" si="217"/>
        <v>99.101307189542482</v>
      </c>
      <c r="AK6982" s="21" t="s">
        <v>2063</v>
      </c>
      <c r="AL6982" t="s">
        <v>2515</v>
      </c>
      <c r="AM6982" s="26" t="s">
        <v>38</v>
      </c>
      <c r="AN6982" t="s">
        <v>2032</v>
      </c>
    </row>
    <row r="6983" spans="1:40" ht="15" hidden="1" thickTop="1" x14ac:dyDescent="0.35">
      <c r="A6983" t="s">
        <v>26219</v>
      </c>
      <c r="B6983" t="s">
        <v>26205</v>
      </c>
      <c r="C6983" t="s">
        <v>3949</v>
      </c>
      <c r="D6983" t="s">
        <v>26206</v>
      </c>
      <c r="E6983" t="s">
        <v>4786</v>
      </c>
      <c r="F6983">
        <v>1</v>
      </c>
      <c r="G6983" t="s">
        <v>2509</v>
      </c>
      <c r="H6983" t="s">
        <v>2510</v>
      </c>
      <c r="I6983" t="s">
        <v>2076</v>
      </c>
      <c r="J6983" t="s">
        <v>2987</v>
      </c>
      <c r="K6983" t="s">
        <v>2513</v>
      </c>
      <c r="L6983" t="s">
        <v>2058</v>
      </c>
      <c r="M6983" t="s">
        <v>2170</v>
      </c>
      <c r="N6983">
        <v>11</v>
      </c>
      <c r="O6983">
        <v>447</v>
      </c>
      <c r="P6983">
        <v>2.92</v>
      </c>
      <c r="Q6983">
        <v>15300</v>
      </c>
      <c r="R6983">
        <v>7</v>
      </c>
      <c r="S6983">
        <v>258</v>
      </c>
      <c r="T6983">
        <v>1.69</v>
      </c>
      <c r="U6983">
        <v>4</v>
      </c>
      <c r="V6983">
        <v>189</v>
      </c>
      <c r="W6983">
        <v>1.24</v>
      </c>
      <c r="X6983">
        <v>0</v>
      </c>
      <c r="Y6983">
        <v>0</v>
      </c>
      <c r="Z6983">
        <v>0</v>
      </c>
      <c r="AA6983">
        <v>0</v>
      </c>
      <c r="AB6983">
        <v>0</v>
      </c>
      <c r="AC6983">
        <v>0</v>
      </c>
      <c r="AD6983">
        <v>0</v>
      </c>
      <c r="AE6983">
        <v>0</v>
      </c>
      <c r="AF6983">
        <v>0</v>
      </c>
      <c r="AG6983" t="s">
        <v>26207</v>
      </c>
      <c r="AH6983" s="21" t="str">
        <f t="shared" ref="AH6983:AH7046" si="218">LEFT(AG6983,4)</f>
        <v>YM68</v>
      </c>
      <c r="AI6983" s="21">
        <v>216</v>
      </c>
      <c r="AJ6983" s="21">
        <f t="shared" ref="AJ6983:AJ7046" si="219">100-(O6983/Q6983*100)</f>
        <v>97.078431372549019</v>
      </c>
      <c r="AK6983" s="21" t="s">
        <v>2063</v>
      </c>
      <c r="AL6983" t="s">
        <v>2515</v>
      </c>
      <c r="AM6983" s="26" t="s">
        <v>38</v>
      </c>
      <c r="AN6983" t="s">
        <v>2030</v>
      </c>
    </row>
    <row r="6984" spans="1:40" ht="15" hidden="1" thickTop="1" x14ac:dyDescent="0.35">
      <c r="A6984" t="s">
        <v>26223</v>
      </c>
      <c r="B6984" t="s">
        <v>26209</v>
      </c>
      <c r="C6984" t="s">
        <v>2985</v>
      </c>
      <c r="D6984" t="s">
        <v>26210</v>
      </c>
      <c r="E6984" t="s">
        <v>4786</v>
      </c>
      <c r="F6984">
        <v>1</v>
      </c>
      <c r="G6984" t="s">
        <v>2509</v>
      </c>
      <c r="H6984" t="s">
        <v>2510</v>
      </c>
      <c r="I6984" t="s">
        <v>2076</v>
      </c>
      <c r="J6984" t="s">
        <v>2987</v>
      </c>
      <c r="K6984" t="s">
        <v>2513</v>
      </c>
      <c r="L6984" t="s">
        <v>2058</v>
      </c>
      <c r="M6984" t="s">
        <v>2170</v>
      </c>
      <c r="N6984">
        <v>1</v>
      </c>
      <c r="O6984">
        <v>43</v>
      </c>
      <c r="P6984">
        <v>0.28000000000000003</v>
      </c>
      <c r="Q6984">
        <v>15300</v>
      </c>
      <c r="R6984">
        <v>0</v>
      </c>
      <c r="S6984">
        <v>0</v>
      </c>
      <c r="T6984">
        <v>0</v>
      </c>
      <c r="U6984">
        <v>1</v>
      </c>
      <c r="V6984">
        <v>43</v>
      </c>
      <c r="W6984">
        <v>0.28000000000000003</v>
      </c>
      <c r="X6984">
        <v>0</v>
      </c>
      <c r="Y6984">
        <v>0</v>
      </c>
      <c r="Z6984">
        <v>0</v>
      </c>
      <c r="AA6984">
        <v>0</v>
      </c>
      <c r="AB6984">
        <v>0</v>
      </c>
      <c r="AC6984">
        <v>0</v>
      </c>
      <c r="AD6984">
        <v>0</v>
      </c>
      <c r="AE6984">
        <v>0</v>
      </c>
      <c r="AF6984">
        <v>0</v>
      </c>
      <c r="AG6984" t="s">
        <v>26211</v>
      </c>
      <c r="AH6984" s="21" t="str">
        <f t="shared" si="218"/>
        <v>YM68</v>
      </c>
      <c r="AI6984" s="21">
        <v>216</v>
      </c>
      <c r="AJ6984" s="21">
        <f t="shared" si="219"/>
        <v>99.718954248366018</v>
      </c>
      <c r="AK6984" s="21" t="s">
        <v>2060</v>
      </c>
      <c r="AL6984" t="s">
        <v>2515</v>
      </c>
      <c r="AM6984" s="26" t="s">
        <v>38</v>
      </c>
      <c r="AN6984" t="s">
        <v>2030</v>
      </c>
    </row>
    <row r="6985" spans="1:40" ht="15" hidden="1" thickTop="1" x14ac:dyDescent="0.35">
      <c r="A6985" t="s">
        <v>26227</v>
      </c>
      <c r="B6985" t="s">
        <v>26213</v>
      </c>
      <c r="C6985" t="s">
        <v>4168</v>
      </c>
      <c r="D6985" t="s">
        <v>19559</v>
      </c>
      <c r="E6985" t="s">
        <v>2608</v>
      </c>
      <c r="F6985">
        <v>1</v>
      </c>
      <c r="G6985" t="s">
        <v>2576</v>
      </c>
      <c r="H6985" t="s">
        <v>2577</v>
      </c>
      <c r="I6985" t="s">
        <v>2076</v>
      </c>
      <c r="J6985" t="s">
        <v>2741</v>
      </c>
      <c r="K6985" t="s">
        <v>2742</v>
      </c>
      <c r="L6985" t="s">
        <v>2058</v>
      </c>
      <c r="M6985" t="s">
        <v>2170</v>
      </c>
      <c r="N6985">
        <v>8</v>
      </c>
      <c r="O6985">
        <v>259</v>
      </c>
      <c r="P6985">
        <v>1.69</v>
      </c>
      <c r="Q6985">
        <v>15300</v>
      </c>
      <c r="R6985">
        <v>2</v>
      </c>
      <c r="S6985">
        <v>60</v>
      </c>
      <c r="T6985">
        <v>0.39</v>
      </c>
      <c r="U6985">
        <v>6</v>
      </c>
      <c r="V6985">
        <v>199</v>
      </c>
      <c r="W6985">
        <v>1.3</v>
      </c>
      <c r="X6985">
        <v>0</v>
      </c>
      <c r="Y6985">
        <v>0</v>
      </c>
      <c r="Z6985">
        <v>0</v>
      </c>
      <c r="AA6985">
        <v>0</v>
      </c>
      <c r="AB6985">
        <v>0</v>
      </c>
      <c r="AC6985">
        <v>0</v>
      </c>
      <c r="AD6985">
        <v>0</v>
      </c>
      <c r="AE6985">
        <v>0</v>
      </c>
      <c r="AF6985">
        <v>0</v>
      </c>
      <c r="AG6985" t="s">
        <v>26214</v>
      </c>
      <c r="AH6985" s="21" t="str">
        <f t="shared" si="218"/>
        <v>YM68</v>
      </c>
      <c r="AI6985" s="21">
        <v>216</v>
      </c>
      <c r="AJ6985" s="21">
        <f t="shared" si="219"/>
        <v>98.307189542483655</v>
      </c>
      <c r="AK6985" s="21" t="s">
        <v>2063</v>
      </c>
      <c r="AL6985" t="s">
        <v>2613</v>
      </c>
      <c r="AM6985" s="26" t="s">
        <v>38</v>
      </c>
      <c r="AN6985" t="s">
        <v>2030</v>
      </c>
    </row>
    <row r="6986" spans="1:40" ht="15" hidden="1" thickTop="1" x14ac:dyDescent="0.35">
      <c r="A6986" t="s">
        <v>26229</v>
      </c>
      <c r="B6986" t="s">
        <v>26216</v>
      </c>
      <c r="C6986" t="s">
        <v>4796</v>
      </c>
      <c r="D6986" t="s">
        <v>26217</v>
      </c>
      <c r="E6986" t="s">
        <v>3309</v>
      </c>
      <c r="F6986">
        <v>1</v>
      </c>
      <c r="G6986" t="s">
        <v>2509</v>
      </c>
      <c r="H6986" t="s">
        <v>2510</v>
      </c>
      <c r="I6986" t="s">
        <v>2076</v>
      </c>
      <c r="J6986" t="s">
        <v>3108</v>
      </c>
      <c r="K6986" t="s">
        <v>3109</v>
      </c>
      <c r="L6986" t="s">
        <v>2058</v>
      </c>
      <c r="M6986" t="s">
        <v>2170</v>
      </c>
      <c r="N6986">
        <v>5</v>
      </c>
      <c r="O6986">
        <v>223</v>
      </c>
      <c r="P6986">
        <v>1.46</v>
      </c>
      <c r="Q6986">
        <v>15300</v>
      </c>
      <c r="R6986">
        <v>3</v>
      </c>
      <c r="S6986">
        <v>103</v>
      </c>
      <c r="T6986">
        <v>0.67</v>
      </c>
      <c r="U6986">
        <v>2</v>
      </c>
      <c r="V6986">
        <v>120</v>
      </c>
      <c r="W6986">
        <v>0.78</v>
      </c>
      <c r="X6986">
        <v>0</v>
      </c>
      <c r="Y6986">
        <v>0</v>
      </c>
      <c r="Z6986">
        <v>0</v>
      </c>
      <c r="AA6986">
        <v>0</v>
      </c>
      <c r="AB6986">
        <v>0</v>
      </c>
      <c r="AC6986">
        <v>0</v>
      </c>
      <c r="AD6986">
        <v>0</v>
      </c>
      <c r="AE6986">
        <v>0</v>
      </c>
      <c r="AF6986">
        <v>0</v>
      </c>
      <c r="AG6986" t="s">
        <v>26218</v>
      </c>
      <c r="AH6986" s="21" t="str">
        <f t="shared" si="218"/>
        <v>YM68</v>
      </c>
      <c r="AI6986" s="21">
        <v>216</v>
      </c>
      <c r="AJ6986" s="21">
        <f t="shared" si="219"/>
        <v>98.542483660130713</v>
      </c>
      <c r="AK6986" s="21" t="s">
        <v>2063</v>
      </c>
      <c r="AL6986" t="s">
        <v>2515</v>
      </c>
      <c r="AM6986" s="26" t="s">
        <v>38</v>
      </c>
      <c r="AN6986" t="s">
        <v>2032</v>
      </c>
    </row>
    <row r="6987" spans="1:40" ht="15" hidden="1" thickTop="1" x14ac:dyDescent="0.35">
      <c r="A6987" t="s">
        <v>26233</v>
      </c>
      <c r="B6987" t="s">
        <v>26220</v>
      </c>
      <c r="C6987" t="s">
        <v>4796</v>
      </c>
      <c r="D6987" t="s">
        <v>26221</v>
      </c>
      <c r="E6987" t="s">
        <v>3309</v>
      </c>
      <c r="F6987">
        <v>1</v>
      </c>
      <c r="G6987" t="s">
        <v>2509</v>
      </c>
      <c r="H6987" t="s">
        <v>2510</v>
      </c>
      <c r="I6987" t="s">
        <v>2076</v>
      </c>
      <c r="J6987" t="s">
        <v>3108</v>
      </c>
      <c r="K6987" t="s">
        <v>3109</v>
      </c>
      <c r="L6987" t="s">
        <v>2058</v>
      </c>
      <c r="M6987" t="s">
        <v>2059</v>
      </c>
      <c r="N6987">
        <v>7</v>
      </c>
      <c r="O6987">
        <v>211</v>
      </c>
      <c r="P6987">
        <v>0.86</v>
      </c>
      <c r="Q6987">
        <v>24480</v>
      </c>
      <c r="R6987">
        <v>4</v>
      </c>
      <c r="S6987">
        <v>108</v>
      </c>
      <c r="T6987">
        <v>0.44</v>
      </c>
      <c r="U6987">
        <v>3</v>
      </c>
      <c r="V6987">
        <v>103</v>
      </c>
      <c r="W6987">
        <v>0.42</v>
      </c>
      <c r="X6987">
        <v>0</v>
      </c>
      <c r="Y6987">
        <v>0</v>
      </c>
      <c r="Z6987">
        <v>0</v>
      </c>
      <c r="AA6987">
        <v>0</v>
      </c>
      <c r="AB6987">
        <v>0</v>
      </c>
      <c r="AC6987">
        <v>0</v>
      </c>
      <c r="AD6987">
        <v>0</v>
      </c>
      <c r="AE6987">
        <v>0</v>
      </c>
      <c r="AF6987">
        <v>0</v>
      </c>
      <c r="AG6987" t="s">
        <v>26222</v>
      </c>
      <c r="AH6987" s="21" t="str">
        <f t="shared" si="218"/>
        <v>YM68</v>
      </c>
      <c r="AI6987" s="21">
        <v>345.36</v>
      </c>
      <c r="AJ6987" s="21">
        <f t="shared" si="219"/>
        <v>99.138071895424844</v>
      </c>
      <c r="AK6987" s="21" t="s">
        <v>2063</v>
      </c>
      <c r="AL6987" t="s">
        <v>2515</v>
      </c>
      <c r="AM6987" s="26" t="s">
        <v>38</v>
      </c>
      <c r="AN6987" t="s">
        <v>2032</v>
      </c>
    </row>
    <row r="6988" spans="1:40" ht="15" hidden="1" thickTop="1" x14ac:dyDescent="0.35">
      <c r="A6988" t="s">
        <v>26237</v>
      </c>
      <c r="B6988" t="s">
        <v>26224</v>
      </c>
      <c r="C6988" t="s">
        <v>2606</v>
      </c>
      <c r="D6988" t="s">
        <v>26225</v>
      </c>
      <c r="E6988" t="s">
        <v>2608</v>
      </c>
      <c r="F6988">
        <v>1</v>
      </c>
      <c r="G6988" t="s">
        <v>2609</v>
      </c>
      <c r="H6988" t="s">
        <v>2577</v>
      </c>
      <c r="I6988" t="s">
        <v>2076</v>
      </c>
      <c r="J6988" t="s">
        <v>2610</v>
      </c>
      <c r="K6988" t="s">
        <v>2611</v>
      </c>
      <c r="L6988" t="s">
        <v>2058</v>
      </c>
      <c r="M6988" t="s">
        <v>2358</v>
      </c>
      <c r="N6988">
        <v>8</v>
      </c>
      <c r="O6988">
        <v>169</v>
      </c>
      <c r="P6988">
        <v>1.27</v>
      </c>
      <c r="Q6988">
        <v>13260</v>
      </c>
      <c r="R6988">
        <v>2</v>
      </c>
      <c r="S6988">
        <v>18</v>
      </c>
      <c r="T6988">
        <v>0.14000000000000001</v>
      </c>
      <c r="U6988">
        <v>6</v>
      </c>
      <c r="V6988">
        <v>151</v>
      </c>
      <c r="W6988">
        <v>1.1399999999999999</v>
      </c>
      <c r="X6988">
        <v>0</v>
      </c>
      <c r="Y6988">
        <v>0</v>
      </c>
      <c r="Z6988">
        <v>0</v>
      </c>
      <c r="AA6988">
        <v>0</v>
      </c>
      <c r="AB6988">
        <v>0</v>
      </c>
      <c r="AC6988">
        <v>0</v>
      </c>
      <c r="AD6988">
        <v>0</v>
      </c>
      <c r="AE6988">
        <v>0</v>
      </c>
      <c r="AF6988">
        <v>0</v>
      </c>
      <c r="AG6988" t="s">
        <v>26226</v>
      </c>
      <c r="AH6988" s="21" t="str">
        <f t="shared" si="218"/>
        <v>YM68</v>
      </c>
      <c r="AI6988" s="21">
        <v>187.20000000000005</v>
      </c>
      <c r="AJ6988" s="21">
        <f t="shared" si="219"/>
        <v>98.725490196078425</v>
      </c>
      <c r="AK6988" s="21" t="s">
        <v>2063</v>
      </c>
      <c r="AL6988" t="s">
        <v>2613</v>
      </c>
      <c r="AM6988" s="26" t="s">
        <v>38</v>
      </c>
      <c r="AN6988" t="s">
        <v>2030</v>
      </c>
    </row>
    <row r="6989" spans="1:40" ht="15" hidden="1" thickTop="1" x14ac:dyDescent="0.35">
      <c r="A6989" t="s">
        <v>26241</v>
      </c>
      <c r="B6989" t="s">
        <v>26230</v>
      </c>
      <c r="C6989" t="s">
        <v>15355</v>
      </c>
      <c r="D6989" t="s">
        <v>26231</v>
      </c>
      <c r="E6989" t="s">
        <v>2667</v>
      </c>
      <c r="F6989">
        <v>1</v>
      </c>
      <c r="G6989" t="s">
        <v>2509</v>
      </c>
      <c r="H6989" t="s">
        <v>2510</v>
      </c>
      <c r="I6989" t="s">
        <v>2076</v>
      </c>
      <c r="J6989" t="s">
        <v>3162</v>
      </c>
      <c r="K6989" t="s">
        <v>2669</v>
      </c>
      <c r="L6989" t="s">
        <v>2058</v>
      </c>
      <c r="M6989" t="s">
        <v>2059</v>
      </c>
      <c r="N6989">
        <v>6</v>
      </c>
      <c r="O6989">
        <v>193</v>
      </c>
      <c r="P6989">
        <v>0.79</v>
      </c>
      <c r="Q6989">
        <v>24480</v>
      </c>
      <c r="R6989">
        <v>3</v>
      </c>
      <c r="S6989">
        <v>121</v>
      </c>
      <c r="T6989">
        <v>0.49</v>
      </c>
      <c r="U6989">
        <v>3</v>
      </c>
      <c r="V6989">
        <v>72</v>
      </c>
      <c r="W6989">
        <v>0.28999999999999998</v>
      </c>
      <c r="X6989">
        <v>0</v>
      </c>
      <c r="Y6989">
        <v>0</v>
      </c>
      <c r="Z6989">
        <v>0</v>
      </c>
      <c r="AA6989">
        <v>0</v>
      </c>
      <c r="AB6989">
        <v>0</v>
      </c>
      <c r="AC6989">
        <v>0</v>
      </c>
      <c r="AD6989">
        <v>0</v>
      </c>
      <c r="AE6989">
        <v>0</v>
      </c>
      <c r="AF6989">
        <v>0</v>
      </c>
      <c r="AG6989" t="s">
        <v>26232</v>
      </c>
      <c r="AH6989" s="21" t="str">
        <f t="shared" si="218"/>
        <v>YM68</v>
      </c>
      <c r="AI6989" s="21">
        <v>345.36</v>
      </c>
      <c r="AJ6989" s="21">
        <f t="shared" si="219"/>
        <v>99.21160130718954</v>
      </c>
      <c r="AK6989" s="21" t="s">
        <v>2060</v>
      </c>
      <c r="AL6989" t="s">
        <v>2515</v>
      </c>
      <c r="AM6989" s="26" t="s">
        <v>38</v>
      </c>
      <c r="AN6989" t="s">
        <v>2030</v>
      </c>
    </row>
    <row r="6990" spans="1:40" ht="15" hidden="1" thickTop="1" x14ac:dyDescent="0.35">
      <c r="A6990" t="s">
        <v>26245</v>
      </c>
      <c r="B6990" t="s">
        <v>26234</v>
      </c>
      <c r="C6990" t="s">
        <v>15355</v>
      </c>
      <c r="D6990" t="s">
        <v>26235</v>
      </c>
      <c r="E6990" t="s">
        <v>2667</v>
      </c>
      <c r="F6990">
        <v>1</v>
      </c>
      <c r="G6990" t="s">
        <v>2509</v>
      </c>
      <c r="H6990" t="s">
        <v>2510</v>
      </c>
      <c r="I6990" t="s">
        <v>2076</v>
      </c>
      <c r="J6990" t="s">
        <v>3162</v>
      </c>
      <c r="K6990" t="s">
        <v>2669</v>
      </c>
      <c r="L6990" t="s">
        <v>2058</v>
      </c>
      <c r="M6990" t="s">
        <v>2170</v>
      </c>
      <c r="N6990">
        <v>4</v>
      </c>
      <c r="O6990">
        <v>254</v>
      </c>
      <c r="P6990">
        <v>1.66</v>
      </c>
      <c r="Q6990">
        <v>15300</v>
      </c>
      <c r="R6990">
        <v>2</v>
      </c>
      <c r="S6990">
        <v>92</v>
      </c>
      <c r="T6990">
        <v>0.6</v>
      </c>
      <c r="U6990">
        <v>1</v>
      </c>
      <c r="V6990">
        <v>132</v>
      </c>
      <c r="W6990">
        <v>0.86</v>
      </c>
      <c r="X6990">
        <v>1</v>
      </c>
      <c r="Y6990">
        <v>30</v>
      </c>
      <c r="Z6990">
        <v>0.2</v>
      </c>
      <c r="AA6990">
        <v>0</v>
      </c>
      <c r="AB6990">
        <v>0</v>
      </c>
      <c r="AC6990">
        <v>0</v>
      </c>
      <c r="AD6990">
        <v>0</v>
      </c>
      <c r="AE6990">
        <v>0</v>
      </c>
      <c r="AF6990">
        <v>0</v>
      </c>
      <c r="AG6990" t="s">
        <v>26236</v>
      </c>
      <c r="AH6990" s="21" t="str">
        <f t="shared" si="218"/>
        <v>YM68</v>
      </c>
      <c r="AI6990" s="21">
        <v>216</v>
      </c>
      <c r="AJ6990" s="21">
        <f t="shared" si="219"/>
        <v>98.33986928104575</v>
      </c>
      <c r="AK6990" s="21" t="s">
        <v>2063</v>
      </c>
      <c r="AL6990" t="s">
        <v>2515</v>
      </c>
      <c r="AM6990" s="26" t="s">
        <v>38</v>
      </c>
      <c r="AN6990" t="s">
        <v>2031</v>
      </c>
    </row>
    <row r="6991" spans="1:40" ht="15" hidden="1" thickTop="1" x14ac:dyDescent="0.35">
      <c r="A6991" t="s">
        <v>26249</v>
      </c>
      <c r="B6991" t="s">
        <v>26238</v>
      </c>
      <c r="C6991" t="s">
        <v>15355</v>
      </c>
      <c r="D6991" t="s">
        <v>26239</v>
      </c>
      <c r="E6991" t="s">
        <v>2667</v>
      </c>
      <c r="F6991">
        <v>1</v>
      </c>
      <c r="G6991" t="s">
        <v>2509</v>
      </c>
      <c r="H6991" t="s">
        <v>2510</v>
      </c>
      <c r="I6991" t="s">
        <v>2076</v>
      </c>
      <c r="J6991" t="s">
        <v>3162</v>
      </c>
      <c r="K6991" t="s">
        <v>2669</v>
      </c>
      <c r="L6991" t="s">
        <v>2058</v>
      </c>
      <c r="M6991" t="s">
        <v>2059</v>
      </c>
      <c r="N6991">
        <v>11</v>
      </c>
      <c r="O6991">
        <v>420</v>
      </c>
      <c r="P6991">
        <v>1.72</v>
      </c>
      <c r="Q6991">
        <v>24480</v>
      </c>
      <c r="R6991">
        <v>1</v>
      </c>
      <c r="S6991">
        <v>3</v>
      </c>
      <c r="T6991">
        <v>0.01</v>
      </c>
      <c r="U6991">
        <v>10</v>
      </c>
      <c r="V6991">
        <v>417</v>
      </c>
      <c r="W6991">
        <v>1.7</v>
      </c>
      <c r="X6991">
        <v>0</v>
      </c>
      <c r="Y6991">
        <v>0</v>
      </c>
      <c r="Z6991">
        <v>0</v>
      </c>
      <c r="AA6991">
        <v>0</v>
      </c>
      <c r="AB6991">
        <v>0</v>
      </c>
      <c r="AC6991">
        <v>0</v>
      </c>
      <c r="AD6991">
        <v>0</v>
      </c>
      <c r="AE6991">
        <v>0</v>
      </c>
      <c r="AF6991">
        <v>0</v>
      </c>
      <c r="AG6991" t="s">
        <v>26240</v>
      </c>
      <c r="AH6991" s="21" t="str">
        <f t="shared" si="218"/>
        <v>YM68</v>
      </c>
      <c r="AI6991" s="21">
        <v>345.36</v>
      </c>
      <c r="AJ6991" s="21">
        <f t="shared" si="219"/>
        <v>98.284313725490193</v>
      </c>
      <c r="AK6991" s="21" t="s">
        <v>2063</v>
      </c>
      <c r="AL6991" t="s">
        <v>2515</v>
      </c>
      <c r="AM6991" s="26" t="s">
        <v>38</v>
      </c>
      <c r="AN6991" t="s">
        <v>2032</v>
      </c>
    </row>
    <row r="6992" spans="1:40" ht="15" hidden="1" thickTop="1" x14ac:dyDescent="0.35">
      <c r="A6992" t="s">
        <v>26253</v>
      </c>
      <c r="B6992" t="s">
        <v>26242</v>
      </c>
      <c r="C6992" t="s">
        <v>3042</v>
      </c>
      <c r="D6992" t="s">
        <v>26243</v>
      </c>
      <c r="E6992" t="s">
        <v>2667</v>
      </c>
      <c r="F6992">
        <v>2</v>
      </c>
      <c r="G6992" t="s">
        <v>2509</v>
      </c>
      <c r="H6992" t="s">
        <v>2510</v>
      </c>
      <c r="I6992" t="s">
        <v>2076</v>
      </c>
      <c r="J6992" t="s">
        <v>2794</v>
      </c>
      <c r="K6992" t="s">
        <v>2669</v>
      </c>
      <c r="L6992" t="s">
        <v>2058</v>
      </c>
      <c r="M6992" t="s">
        <v>2059</v>
      </c>
      <c r="N6992">
        <v>4</v>
      </c>
      <c r="O6992">
        <v>89</v>
      </c>
      <c r="P6992">
        <v>0.36</v>
      </c>
      <c r="Q6992">
        <v>24480</v>
      </c>
      <c r="R6992">
        <v>0</v>
      </c>
      <c r="S6992">
        <v>0</v>
      </c>
      <c r="T6992">
        <v>0</v>
      </c>
      <c r="U6992">
        <v>4</v>
      </c>
      <c r="V6992">
        <v>89</v>
      </c>
      <c r="W6992">
        <v>0.36</v>
      </c>
      <c r="X6992">
        <v>0</v>
      </c>
      <c r="Y6992">
        <v>0</v>
      </c>
      <c r="Z6992">
        <v>0</v>
      </c>
      <c r="AA6992">
        <v>0</v>
      </c>
      <c r="AB6992">
        <v>0</v>
      </c>
      <c r="AC6992">
        <v>0</v>
      </c>
      <c r="AD6992">
        <v>0</v>
      </c>
      <c r="AE6992">
        <v>0</v>
      </c>
      <c r="AF6992">
        <v>0</v>
      </c>
      <c r="AG6992" t="s">
        <v>26244</v>
      </c>
      <c r="AH6992" s="21" t="str">
        <f t="shared" si="218"/>
        <v>YM68</v>
      </c>
      <c r="AI6992" s="21">
        <v>345.36</v>
      </c>
      <c r="AJ6992" s="21">
        <f t="shared" si="219"/>
        <v>99.636437908496731</v>
      </c>
      <c r="AK6992" s="21" t="s">
        <v>2060</v>
      </c>
      <c r="AL6992" t="s">
        <v>2515</v>
      </c>
      <c r="AM6992" s="26" t="s">
        <v>38</v>
      </c>
      <c r="AN6992" t="s">
        <v>2033</v>
      </c>
    </row>
    <row r="6993" spans="1:40" ht="15" hidden="1" thickTop="1" x14ac:dyDescent="0.35">
      <c r="A6993" t="s">
        <v>26257</v>
      </c>
      <c r="B6993" t="s">
        <v>26246</v>
      </c>
      <c r="C6993" t="s">
        <v>3105</v>
      </c>
      <c r="D6993" t="s">
        <v>26247</v>
      </c>
      <c r="E6993" t="s">
        <v>3309</v>
      </c>
      <c r="F6993">
        <v>2</v>
      </c>
      <c r="G6993" t="s">
        <v>2509</v>
      </c>
      <c r="H6993" t="s">
        <v>2510</v>
      </c>
      <c r="I6993" t="s">
        <v>2076</v>
      </c>
      <c r="J6993" t="s">
        <v>3108</v>
      </c>
      <c r="K6993" t="s">
        <v>3109</v>
      </c>
      <c r="L6993" t="s">
        <v>2058</v>
      </c>
      <c r="M6993" t="s">
        <v>2059</v>
      </c>
      <c r="N6993">
        <v>3</v>
      </c>
      <c r="O6993">
        <v>373</v>
      </c>
      <c r="P6993">
        <v>1.52</v>
      </c>
      <c r="Q6993">
        <v>24480</v>
      </c>
      <c r="R6993">
        <v>1</v>
      </c>
      <c r="S6993">
        <v>172</v>
      </c>
      <c r="T6993">
        <v>0.7</v>
      </c>
      <c r="U6993">
        <v>2</v>
      </c>
      <c r="V6993">
        <v>201</v>
      </c>
      <c r="W6993">
        <v>0.82</v>
      </c>
      <c r="X6993">
        <v>0</v>
      </c>
      <c r="Y6993">
        <v>0</v>
      </c>
      <c r="Z6993">
        <v>0</v>
      </c>
      <c r="AA6993">
        <v>0</v>
      </c>
      <c r="AB6993">
        <v>0</v>
      </c>
      <c r="AC6993">
        <v>0</v>
      </c>
      <c r="AD6993">
        <v>0</v>
      </c>
      <c r="AE6993">
        <v>0</v>
      </c>
      <c r="AF6993">
        <v>0</v>
      </c>
      <c r="AG6993" t="s">
        <v>26248</v>
      </c>
      <c r="AH6993" s="21" t="str">
        <f t="shared" si="218"/>
        <v>YM68</v>
      </c>
      <c r="AI6993" s="21">
        <v>345.36</v>
      </c>
      <c r="AJ6993" s="21">
        <f t="shared" si="219"/>
        <v>98.476307189542482</v>
      </c>
      <c r="AK6993" s="21" t="s">
        <v>2063</v>
      </c>
      <c r="AL6993" t="s">
        <v>2515</v>
      </c>
      <c r="AM6993" s="26" t="s">
        <v>38</v>
      </c>
      <c r="AN6993" t="s">
        <v>2032</v>
      </c>
    </row>
    <row r="6994" spans="1:40" ht="15" hidden="1" thickTop="1" x14ac:dyDescent="0.35">
      <c r="A6994" t="s">
        <v>26261</v>
      </c>
      <c r="B6994" t="s">
        <v>26250</v>
      </c>
      <c r="C6994" t="s">
        <v>3105</v>
      </c>
      <c r="D6994" t="s">
        <v>26251</v>
      </c>
      <c r="E6994" t="s">
        <v>3309</v>
      </c>
      <c r="F6994">
        <v>2</v>
      </c>
      <c r="G6994" t="s">
        <v>2509</v>
      </c>
      <c r="H6994" t="s">
        <v>2510</v>
      </c>
      <c r="I6994" t="s">
        <v>2076</v>
      </c>
      <c r="J6994" t="s">
        <v>3108</v>
      </c>
      <c r="K6994" t="s">
        <v>3109</v>
      </c>
      <c r="L6994" t="s">
        <v>2058</v>
      </c>
      <c r="M6994" t="s">
        <v>2225</v>
      </c>
      <c r="N6994">
        <v>1</v>
      </c>
      <c r="O6994">
        <v>27</v>
      </c>
      <c r="P6994">
        <v>0.22</v>
      </c>
      <c r="Q6994">
        <v>12240</v>
      </c>
      <c r="R6994">
        <v>0</v>
      </c>
      <c r="S6994">
        <v>0</v>
      </c>
      <c r="T6994">
        <v>0</v>
      </c>
      <c r="U6994">
        <v>1</v>
      </c>
      <c r="V6994">
        <v>27</v>
      </c>
      <c r="W6994">
        <v>0.22</v>
      </c>
      <c r="X6994">
        <v>0</v>
      </c>
      <c r="Y6994">
        <v>0</v>
      </c>
      <c r="Z6994">
        <v>0</v>
      </c>
      <c r="AA6994">
        <v>0</v>
      </c>
      <c r="AB6994">
        <v>0</v>
      </c>
      <c r="AC6994">
        <v>0</v>
      </c>
      <c r="AD6994">
        <v>0</v>
      </c>
      <c r="AE6994">
        <v>0</v>
      </c>
      <c r="AF6994">
        <v>0</v>
      </c>
      <c r="AG6994" t="s">
        <v>26252</v>
      </c>
      <c r="AH6994" s="21" t="str">
        <f t="shared" si="218"/>
        <v>YM68</v>
      </c>
      <c r="AI6994" s="21">
        <v>172.79999999999998</v>
      </c>
      <c r="AJ6994" s="21">
        <f t="shared" si="219"/>
        <v>99.779411764705884</v>
      </c>
      <c r="AK6994" s="21" t="s">
        <v>2060</v>
      </c>
      <c r="AL6994" t="s">
        <v>2515</v>
      </c>
      <c r="AM6994" s="26" t="s">
        <v>38</v>
      </c>
      <c r="AN6994" t="s">
        <v>2031</v>
      </c>
    </row>
    <row r="6995" spans="1:40" ht="15" hidden="1" thickTop="1" x14ac:dyDescent="0.35">
      <c r="A6995" t="s">
        <v>26265</v>
      </c>
      <c r="B6995" t="s">
        <v>26254</v>
      </c>
      <c r="C6995" t="s">
        <v>5720</v>
      </c>
      <c r="D6995" t="s">
        <v>26255</v>
      </c>
      <c r="E6995" t="s">
        <v>2667</v>
      </c>
      <c r="F6995">
        <v>1</v>
      </c>
      <c r="G6995" t="s">
        <v>2509</v>
      </c>
      <c r="H6995" t="s">
        <v>2510</v>
      </c>
      <c r="I6995" t="s">
        <v>2076</v>
      </c>
      <c r="J6995" t="s">
        <v>3168</v>
      </c>
      <c r="K6995" t="s">
        <v>2669</v>
      </c>
      <c r="L6995" t="s">
        <v>2058</v>
      </c>
      <c r="M6995" t="s">
        <v>2170</v>
      </c>
      <c r="N6995">
        <v>4</v>
      </c>
      <c r="O6995">
        <v>146</v>
      </c>
      <c r="P6995">
        <v>0.95</v>
      </c>
      <c r="Q6995">
        <v>15300</v>
      </c>
      <c r="R6995">
        <v>1</v>
      </c>
      <c r="S6995">
        <v>33</v>
      </c>
      <c r="T6995">
        <v>0.22</v>
      </c>
      <c r="U6995">
        <v>3</v>
      </c>
      <c r="V6995">
        <v>113</v>
      </c>
      <c r="W6995">
        <v>0.74</v>
      </c>
      <c r="X6995">
        <v>0</v>
      </c>
      <c r="Y6995">
        <v>0</v>
      </c>
      <c r="Z6995">
        <v>0</v>
      </c>
      <c r="AA6995">
        <v>0</v>
      </c>
      <c r="AB6995">
        <v>0</v>
      </c>
      <c r="AC6995">
        <v>0</v>
      </c>
      <c r="AD6995">
        <v>0</v>
      </c>
      <c r="AE6995">
        <v>0</v>
      </c>
      <c r="AF6995">
        <v>0</v>
      </c>
      <c r="AG6995" t="s">
        <v>26256</v>
      </c>
      <c r="AH6995" s="21" t="str">
        <f t="shared" si="218"/>
        <v>YM68</v>
      </c>
      <c r="AI6995" s="21">
        <v>216</v>
      </c>
      <c r="AJ6995" s="21">
        <f t="shared" si="219"/>
        <v>99.045751633986924</v>
      </c>
      <c r="AK6995" s="21" t="s">
        <v>2063</v>
      </c>
      <c r="AL6995" t="s">
        <v>2515</v>
      </c>
      <c r="AM6995" s="26" t="s">
        <v>38</v>
      </c>
      <c r="AN6995" t="s">
        <v>2031</v>
      </c>
    </row>
    <row r="6996" spans="1:40" ht="15" hidden="1" thickTop="1" x14ac:dyDescent="0.35">
      <c r="A6996" t="s">
        <v>26269</v>
      </c>
      <c r="B6996" t="s">
        <v>26258</v>
      </c>
      <c r="C6996" t="s">
        <v>5720</v>
      </c>
      <c r="D6996" t="s">
        <v>26259</v>
      </c>
      <c r="E6996" t="s">
        <v>2667</v>
      </c>
      <c r="F6996">
        <v>1</v>
      </c>
      <c r="G6996" t="s">
        <v>2509</v>
      </c>
      <c r="H6996" t="s">
        <v>2510</v>
      </c>
      <c r="I6996" t="s">
        <v>2076</v>
      </c>
      <c r="J6996" t="s">
        <v>3168</v>
      </c>
      <c r="K6996" t="s">
        <v>2669</v>
      </c>
      <c r="L6996" t="s">
        <v>2058</v>
      </c>
      <c r="M6996" t="s">
        <v>2170</v>
      </c>
      <c r="N6996">
        <v>3</v>
      </c>
      <c r="O6996">
        <v>108</v>
      </c>
      <c r="P6996">
        <v>0.71</v>
      </c>
      <c r="Q6996">
        <v>15300</v>
      </c>
      <c r="R6996">
        <v>0</v>
      </c>
      <c r="S6996">
        <v>0</v>
      </c>
      <c r="T6996">
        <v>0</v>
      </c>
      <c r="U6996">
        <v>3</v>
      </c>
      <c r="V6996">
        <v>108</v>
      </c>
      <c r="W6996">
        <v>0.71</v>
      </c>
      <c r="X6996">
        <v>0</v>
      </c>
      <c r="Y6996">
        <v>0</v>
      </c>
      <c r="Z6996">
        <v>0</v>
      </c>
      <c r="AA6996">
        <v>0</v>
      </c>
      <c r="AB6996">
        <v>0</v>
      </c>
      <c r="AC6996">
        <v>0</v>
      </c>
      <c r="AD6996">
        <v>0</v>
      </c>
      <c r="AE6996">
        <v>0</v>
      </c>
      <c r="AF6996">
        <v>0</v>
      </c>
      <c r="AG6996" t="s">
        <v>26260</v>
      </c>
      <c r="AH6996" s="21" t="str">
        <f t="shared" si="218"/>
        <v>YM68</v>
      </c>
      <c r="AI6996" s="21">
        <v>216</v>
      </c>
      <c r="AJ6996" s="21">
        <f t="shared" si="219"/>
        <v>99.294117647058826</v>
      </c>
      <c r="AK6996" s="21" t="s">
        <v>2060</v>
      </c>
      <c r="AL6996" t="s">
        <v>2515</v>
      </c>
      <c r="AM6996" s="26" t="s">
        <v>38</v>
      </c>
      <c r="AN6996" t="s">
        <v>2031</v>
      </c>
    </row>
    <row r="6997" spans="1:40" ht="15" hidden="1" thickTop="1" x14ac:dyDescent="0.35">
      <c r="A6997" t="s">
        <v>9898</v>
      </c>
      <c r="B6997" t="s">
        <v>26262</v>
      </c>
      <c r="C6997" t="s">
        <v>5720</v>
      </c>
      <c r="D6997" t="s">
        <v>26263</v>
      </c>
      <c r="E6997" t="s">
        <v>2667</v>
      </c>
      <c r="F6997">
        <v>1</v>
      </c>
      <c r="G6997" t="s">
        <v>2509</v>
      </c>
      <c r="H6997" t="s">
        <v>2510</v>
      </c>
      <c r="I6997" t="s">
        <v>2076</v>
      </c>
      <c r="J6997" t="s">
        <v>3168</v>
      </c>
      <c r="K6997" t="s">
        <v>2669</v>
      </c>
      <c r="L6997" t="s">
        <v>2058</v>
      </c>
      <c r="M6997" t="s">
        <v>2170</v>
      </c>
      <c r="N6997">
        <v>0</v>
      </c>
      <c r="O6997">
        <v>0</v>
      </c>
      <c r="P6997">
        <v>0</v>
      </c>
      <c r="Q6997">
        <v>15300</v>
      </c>
      <c r="R6997">
        <v>0</v>
      </c>
      <c r="S6997">
        <v>0</v>
      </c>
      <c r="T6997">
        <v>0</v>
      </c>
      <c r="U6997">
        <v>0</v>
      </c>
      <c r="V6997">
        <v>0</v>
      </c>
      <c r="W6997">
        <v>0</v>
      </c>
      <c r="X6997">
        <v>0</v>
      </c>
      <c r="Y6997">
        <v>0</v>
      </c>
      <c r="Z6997">
        <v>0</v>
      </c>
      <c r="AA6997">
        <v>0</v>
      </c>
      <c r="AB6997">
        <v>0</v>
      </c>
      <c r="AC6997">
        <v>0</v>
      </c>
      <c r="AD6997">
        <v>0</v>
      </c>
      <c r="AE6997">
        <v>0</v>
      </c>
      <c r="AF6997">
        <v>0</v>
      </c>
      <c r="AG6997" t="s">
        <v>26264</v>
      </c>
      <c r="AH6997" s="21" t="str">
        <f t="shared" si="218"/>
        <v>YM68</v>
      </c>
      <c r="AI6997" s="21">
        <v>216</v>
      </c>
      <c r="AJ6997" s="21">
        <f t="shared" si="219"/>
        <v>100</v>
      </c>
      <c r="AK6997" s="21" t="s">
        <v>2060</v>
      </c>
      <c r="AL6997" t="s">
        <v>2515</v>
      </c>
      <c r="AM6997" s="26" t="s">
        <v>38</v>
      </c>
      <c r="AN6997" t="s">
        <v>2030</v>
      </c>
    </row>
    <row r="6998" spans="1:40" ht="15" hidden="1" thickTop="1" x14ac:dyDescent="0.35">
      <c r="A6998" t="s">
        <v>26276</v>
      </c>
      <c r="B6998" t="s">
        <v>26266</v>
      </c>
      <c r="C6998" t="s">
        <v>5720</v>
      </c>
      <c r="D6998" t="s">
        <v>26267</v>
      </c>
      <c r="E6998" t="s">
        <v>2667</v>
      </c>
      <c r="F6998">
        <v>1</v>
      </c>
      <c r="G6998" t="s">
        <v>2509</v>
      </c>
      <c r="H6998" t="s">
        <v>2510</v>
      </c>
      <c r="I6998" t="s">
        <v>2076</v>
      </c>
      <c r="J6998" t="s">
        <v>3168</v>
      </c>
      <c r="K6998" t="s">
        <v>2669</v>
      </c>
      <c r="L6998" t="s">
        <v>2058</v>
      </c>
      <c r="M6998" t="s">
        <v>2170</v>
      </c>
      <c r="N6998">
        <v>5</v>
      </c>
      <c r="O6998">
        <v>110</v>
      </c>
      <c r="P6998">
        <v>0.72</v>
      </c>
      <c r="Q6998">
        <v>15300</v>
      </c>
      <c r="R6998">
        <v>4</v>
      </c>
      <c r="S6998">
        <v>95</v>
      </c>
      <c r="T6998">
        <v>0.62</v>
      </c>
      <c r="U6998">
        <v>1</v>
      </c>
      <c r="V6998">
        <v>15</v>
      </c>
      <c r="W6998">
        <v>0.1</v>
      </c>
      <c r="X6998">
        <v>0</v>
      </c>
      <c r="Y6998">
        <v>0</v>
      </c>
      <c r="Z6998">
        <v>0</v>
      </c>
      <c r="AA6998">
        <v>0</v>
      </c>
      <c r="AB6998">
        <v>0</v>
      </c>
      <c r="AC6998">
        <v>0</v>
      </c>
      <c r="AD6998">
        <v>0</v>
      </c>
      <c r="AE6998">
        <v>0</v>
      </c>
      <c r="AF6998">
        <v>0</v>
      </c>
      <c r="AG6998" t="s">
        <v>26268</v>
      </c>
      <c r="AH6998" s="21" t="str">
        <f t="shared" si="218"/>
        <v>YM68</v>
      </c>
      <c r="AI6998" s="21">
        <v>216</v>
      </c>
      <c r="AJ6998" s="21">
        <f t="shared" si="219"/>
        <v>99.281045751633982</v>
      </c>
      <c r="AK6998" s="21" t="s">
        <v>2060</v>
      </c>
      <c r="AL6998" t="s">
        <v>2515</v>
      </c>
      <c r="AM6998" s="26" t="s">
        <v>38</v>
      </c>
      <c r="AN6998" t="s">
        <v>2032</v>
      </c>
    </row>
    <row r="6999" spans="1:40" ht="15" hidden="1" thickTop="1" x14ac:dyDescent="0.35">
      <c r="A6999" t="s">
        <v>26280</v>
      </c>
      <c r="B6999" t="s">
        <v>26270</v>
      </c>
      <c r="C6999" t="s">
        <v>3166</v>
      </c>
      <c r="D6999" t="s">
        <v>26271</v>
      </c>
      <c r="E6999" t="s">
        <v>2667</v>
      </c>
      <c r="F6999">
        <v>1</v>
      </c>
      <c r="G6999" t="s">
        <v>2509</v>
      </c>
      <c r="H6999" t="s">
        <v>2510</v>
      </c>
      <c r="I6999" t="s">
        <v>2076</v>
      </c>
      <c r="J6999" t="s">
        <v>3168</v>
      </c>
      <c r="K6999" t="s">
        <v>2669</v>
      </c>
      <c r="L6999" t="s">
        <v>2058</v>
      </c>
      <c r="M6999" t="s">
        <v>2170</v>
      </c>
      <c r="N6999">
        <v>0</v>
      </c>
      <c r="O6999">
        <v>0</v>
      </c>
      <c r="P6999">
        <v>0</v>
      </c>
      <c r="Q6999">
        <v>15300</v>
      </c>
      <c r="R6999">
        <v>0</v>
      </c>
      <c r="S6999">
        <v>0</v>
      </c>
      <c r="T6999">
        <v>0</v>
      </c>
      <c r="U6999">
        <v>0</v>
      </c>
      <c r="V6999">
        <v>0</v>
      </c>
      <c r="W6999">
        <v>0</v>
      </c>
      <c r="X6999">
        <v>0</v>
      </c>
      <c r="Y6999">
        <v>0</v>
      </c>
      <c r="Z6999">
        <v>0</v>
      </c>
      <c r="AA6999">
        <v>0</v>
      </c>
      <c r="AB6999">
        <v>0</v>
      </c>
      <c r="AC6999">
        <v>0</v>
      </c>
      <c r="AD6999">
        <v>0</v>
      </c>
      <c r="AE6999">
        <v>0</v>
      </c>
      <c r="AF6999">
        <v>0</v>
      </c>
      <c r="AG6999" t="s">
        <v>26272</v>
      </c>
      <c r="AH6999" s="21" t="str">
        <f t="shared" si="218"/>
        <v>YM68</v>
      </c>
      <c r="AI6999" s="21">
        <v>216</v>
      </c>
      <c r="AJ6999" s="21">
        <f t="shared" si="219"/>
        <v>100</v>
      </c>
      <c r="AK6999" s="21" t="s">
        <v>2060</v>
      </c>
      <c r="AL6999" t="s">
        <v>2515</v>
      </c>
      <c r="AM6999" s="26" t="s">
        <v>38</v>
      </c>
      <c r="AN6999" t="s">
        <v>2030</v>
      </c>
    </row>
    <row r="7000" spans="1:40" ht="15" hidden="1" thickTop="1" x14ac:dyDescent="0.35">
      <c r="A7000" t="s">
        <v>26284</v>
      </c>
      <c r="B7000" t="s">
        <v>26273</v>
      </c>
      <c r="C7000" t="s">
        <v>5720</v>
      </c>
      <c r="D7000" t="s">
        <v>26274</v>
      </c>
      <c r="E7000" t="s">
        <v>2667</v>
      </c>
      <c r="F7000">
        <v>1</v>
      </c>
      <c r="G7000" t="s">
        <v>2509</v>
      </c>
      <c r="H7000" t="s">
        <v>2510</v>
      </c>
      <c r="I7000" t="s">
        <v>2076</v>
      </c>
      <c r="J7000" t="s">
        <v>3168</v>
      </c>
      <c r="K7000" t="s">
        <v>2669</v>
      </c>
      <c r="L7000" t="s">
        <v>2058</v>
      </c>
      <c r="M7000" t="s">
        <v>2059</v>
      </c>
      <c r="N7000">
        <v>3</v>
      </c>
      <c r="O7000">
        <v>97</v>
      </c>
      <c r="P7000">
        <v>0.4</v>
      </c>
      <c r="Q7000">
        <v>24480</v>
      </c>
      <c r="R7000">
        <v>3</v>
      </c>
      <c r="S7000">
        <v>97</v>
      </c>
      <c r="T7000">
        <v>0.4</v>
      </c>
      <c r="U7000">
        <v>0</v>
      </c>
      <c r="V7000">
        <v>0</v>
      </c>
      <c r="W7000">
        <v>0</v>
      </c>
      <c r="X7000">
        <v>0</v>
      </c>
      <c r="Y7000">
        <v>0</v>
      </c>
      <c r="Z7000">
        <v>0</v>
      </c>
      <c r="AA7000">
        <v>0</v>
      </c>
      <c r="AB7000">
        <v>0</v>
      </c>
      <c r="AC7000">
        <v>0</v>
      </c>
      <c r="AD7000">
        <v>0</v>
      </c>
      <c r="AE7000">
        <v>0</v>
      </c>
      <c r="AF7000">
        <v>0</v>
      </c>
      <c r="AG7000" t="s">
        <v>26275</v>
      </c>
      <c r="AH7000" s="21" t="str">
        <f t="shared" si="218"/>
        <v>YM68</v>
      </c>
      <c r="AI7000" s="21">
        <v>345.36</v>
      </c>
      <c r="AJ7000" s="21">
        <f t="shared" si="219"/>
        <v>99.603758169934636</v>
      </c>
      <c r="AK7000" s="21" t="s">
        <v>2060</v>
      </c>
      <c r="AL7000" t="s">
        <v>2515</v>
      </c>
      <c r="AM7000" s="26" t="s">
        <v>38</v>
      </c>
      <c r="AN7000" t="s">
        <v>2032</v>
      </c>
    </row>
    <row r="7001" spans="1:40" ht="15" hidden="1" thickTop="1" x14ac:dyDescent="0.35">
      <c r="A7001" t="s">
        <v>26288</v>
      </c>
      <c r="B7001" t="s">
        <v>26277</v>
      </c>
      <c r="C7001" t="s">
        <v>5720</v>
      </c>
      <c r="D7001" t="s">
        <v>26278</v>
      </c>
      <c r="E7001" t="s">
        <v>2667</v>
      </c>
      <c r="F7001">
        <v>1</v>
      </c>
      <c r="G7001" t="s">
        <v>2509</v>
      </c>
      <c r="H7001" t="s">
        <v>2510</v>
      </c>
      <c r="I7001" t="s">
        <v>2076</v>
      </c>
      <c r="J7001" t="s">
        <v>3168</v>
      </c>
      <c r="K7001" t="s">
        <v>2669</v>
      </c>
      <c r="L7001" t="s">
        <v>2058</v>
      </c>
      <c r="M7001" t="s">
        <v>2170</v>
      </c>
      <c r="N7001">
        <v>2</v>
      </c>
      <c r="O7001">
        <v>39</v>
      </c>
      <c r="P7001">
        <v>0.25</v>
      </c>
      <c r="Q7001">
        <v>15300</v>
      </c>
      <c r="R7001">
        <v>1</v>
      </c>
      <c r="S7001">
        <v>28</v>
      </c>
      <c r="T7001">
        <v>0.18</v>
      </c>
      <c r="U7001">
        <v>1</v>
      </c>
      <c r="V7001">
        <v>11</v>
      </c>
      <c r="W7001">
        <v>7.0000000000000007E-2</v>
      </c>
      <c r="X7001">
        <v>0</v>
      </c>
      <c r="Y7001">
        <v>0</v>
      </c>
      <c r="Z7001">
        <v>0</v>
      </c>
      <c r="AA7001">
        <v>0</v>
      </c>
      <c r="AB7001">
        <v>0</v>
      </c>
      <c r="AC7001">
        <v>0</v>
      </c>
      <c r="AD7001">
        <v>0</v>
      </c>
      <c r="AE7001">
        <v>0</v>
      </c>
      <c r="AF7001">
        <v>0</v>
      </c>
      <c r="AG7001" t="s">
        <v>26279</v>
      </c>
      <c r="AH7001" s="21" t="str">
        <f t="shared" si="218"/>
        <v>YM68</v>
      </c>
      <c r="AI7001" s="21">
        <v>216</v>
      </c>
      <c r="AJ7001" s="21">
        <f t="shared" si="219"/>
        <v>99.745098039215691</v>
      </c>
      <c r="AK7001" s="21" t="s">
        <v>2060</v>
      </c>
      <c r="AL7001" t="s">
        <v>2515</v>
      </c>
      <c r="AM7001" s="26" t="s">
        <v>38</v>
      </c>
      <c r="AN7001" t="s">
        <v>2031</v>
      </c>
    </row>
    <row r="7002" spans="1:40" ht="15" hidden="1" thickTop="1" x14ac:dyDescent="0.35">
      <c r="A7002" t="s">
        <v>26292</v>
      </c>
      <c r="B7002" t="s">
        <v>26281</v>
      </c>
      <c r="C7002" t="s">
        <v>5720</v>
      </c>
      <c r="D7002" t="s">
        <v>26282</v>
      </c>
      <c r="E7002" t="s">
        <v>2667</v>
      </c>
      <c r="F7002">
        <v>1</v>
      </c>
      <c r="G7002" t="s">
        <v>2509</v>
      </c>
      <c r="H7002" t="s">
        <v>2510</v>
      </c>
      <c r="I7002" t="s">
        <v>2076</v>
      </c>
      <c r="J7002" t="s">
        <v>3168</v>
      </c>
      <c r="K7002" t="s">
        <v>2669</v>
      </c>
      <c r="L7002" t="s">
        <v>2058</v>
      </c>
      <c r="M7002" t="s">
        <v>3044</v>
      </c>
      <c r="N7002">
        <v>6</v>
      </c>
      <c r="O7002">
        <v>264</v>
      </c>
      <c r="P7002">
        <v>2.16</v>
      </c>
      <c r="Q7002">
        <v>12240</v>
      </c>
      <c r="R7002">
        <v>2</v>
      </c>
      <c r="S7002">
        <v>101</v>
      </c>
      <c r="T7002">
        <v>0.83</v>
      </c>
      <c r="U7002">
        <v>4</v>
      </c>
      <c r="V7002">
        <v>163</v>
      </c>
      <c r="W7002">
        <v>1.33</v>
      </c>
      <c r="X7002">
        <v>0</v>
      </c>
      <c r="Y7002">
        <v>0</v>
      </c>
      <c r="Z7002">
        <v>0</v>
      </c>
      <c r="AA7002">
        <v>0</v>
      </c>
      <c r="AB7002">
        <v>0</v>
      </c>
      <c r="AC7002">
        <v>0</v>
      </c>
      <c r="AD7002">
        <v>0</v>
      </c>
      <c r="AE7002">
        <v>0</v>
      </c>
      <c r="AF7002">
        <v>0</v>
      </c>
      <c r="AG7002" t="s">
        <v>26283</v>
      </c>
      <c r="AH7002" s="21" t="str">
        <f t="shared" si="218"/>
        <v>YM68</v>
      </c>
      <c r="AI7002" s="21">
        <v>172.79999999999995</v>
      </c>
      <c r="AJ7002" s="21">
        <f t="shared" si="219"/>
        <v>97.843137254901961</v>
      </c>
      <c r="AK7002" s="21" t="s">
        <v>2063</v>
      </c>
      <c r="AL7002" t="s">
        <v>2515</v>
      </c>
      <c r="AM7002" s="26" t="s">
        <v>38</v>
      </c>
      <c r="AN7002" t="s">
        <v>2030</v>
      </c>
    </row>
    <row r="7003" spans="1:40" ht="15" hidden="1" thickTop="1" x14ac:dyDescent="0.35">
      <c r="A7003" t="s">
        <v>26296</v>
      </c>
      <c r="B7003" t="s">
        <v>26285</v>
      </c>
      <c r="C7003" t="s">
        <v>5720</v>
      </c>
      <c r="D7003" t="s">
        <v>26286</v>
      </c>
      <c r="E7003" t="s">
        <v>2667</v>
      </c>
      <c r="F7003">
        <v>1</v>
      </c>
      <c r="G7003" t="s">
        <v>2509</v>
      </c>
      <c r="H7003" t="s">
        <v>2510</v>
      </c>
      <c r="I7003" t="s">
        <v>2076</v>
      </c>
      <c r="J7003" t="s">
        <v>3168</v>
      </c>
      <c r="K7003" t="s">
        <v>2669</v>
      </c>
      <c r="L7003" t="s">
        <v>2058</v>
      </c>
      <c r="M7003" t="s">
        <v>2170</v>
      </c>
      <c r="N7003">
        <v>3</v>
      </c>
      <c r="O7003">
        <v>86</v>
      </c>
      <c r="P7003">
        <v>0.56000000000000005</v>
      </c>
      <c r="Q7003">
        <v>15300</v>
      </c>
      <c r="R7003">
        <v>0</v>
      </c>
      <c r="S7003">
        <v>0</v>
      </c>
      <c r="T7003">
        <v>0</v>
      </c>
      <c r="U7003">
        <v>3</v>
      </c>
      <c r="V7003">
        <v>86</v>
      </c>
      <c r="W7003">
        <v>0.56000000000000005</v>
      </c>
      <c r="X7003">
        <v>0</v>
      </c>
      <c r="Y7003">
        <v>0</v>
      </c>
      <c r="Z7003">
        <v>0</v>
      </c>
      <c r="AA7003">
        <v>0</v>
      </c>
      <c r="AB7003">
        <v>0</v>
      </c>
      <c r="AC7003">
        <v>0</v>
      </c>
      <c r="AD7003">
        <v>0</v>
      </c>
      <c r="AE7003">
        <v>0</v>
      </c>
      <c r="AF7003">
        <v>0</v>
      </c>
      <c r="AG7003" t="s">
        <v>26287</v>
      </c>
      <c r="AH7003" s="21" t="str">
        <f t="shared" si="218"/>
        <v>YM68</v>
      </c>
      <c r="AI7003" s="21">
        <v>216</v>
      </c>
      <c r="AJ7003" s="21">
        <f t="shared" si="219"/>
        <v>99.437908496732021</v>
      </c>
      <c r="AK7003" s="21" t="s">
        <v>2060</v>
      </c>
      <c r="AL7003" t="s">
        <v>2515</v>
      </c>
      <c r="AM7003" s="26" t="s">
        <v>38</v>
      </c>
      <c r="AN7003" t="s">
        <v>2030</v>
      </c>
    </row>
    <row r="7004" spans="1:40" ht="15" hidden="1" thickTop="1" x14ac:dyDescent="0.35">
      <c r="A7004" t="s">
        <v>26300</v>
      </c>
      <c r="B7004" t="s">
        <v>26289</v>
      </c>
      <c r="C7004" t="s">
        <v>5681</v>
      </c>
      <c r="D7004" t="s">
        <v>26290</v>
      </c>
      <c r="E7004" t="s">
        <v>2562</v>
      </c>
      <c r="F7004">
        <v>1</v>
      </c>
      <c r="G7004" t="s">
        <v>2546</v>
      </c>
      <c r="H7004" t="s">
        <v>2510</v>
      </c>
      <c r="I7004" t="s">
        <v>2076</v>
      </c>
      <c r="J7004" t="s">
        <v>2547</v>
      </c>
      <c r="K7004" t="s">
        <v>2548</v>
      </c>
      <c r="L7004" t="s">
        <v>2058</v>
      </c>
      <c r="M7004" t="s">
        <v>2059</v>
      </c>
      <c r="N7004">
        <v>3</v>
      </c>
      <c r="O7004">
        <v>73</v>
      </c>
      <c r="P7004">
        <v>0.3</v>
      </c>
      <c r="Q7004">
        <v>24480</v>
      </c>
      <c r="R7004">
        <v>0</v>
      </c>
      <c r="S7004">
        <v>0</v>
      </c>
      <c r="T7004">
        <v>0</v>
      </c>
      <c r="U7004">
        <v>3</v>
      </c>
      <c r="V7004">
        <v>73</v>
      </c>
      <c r="W7004">
        <v>0.3</v>
      </c>
      <c r="X7004">
        <v>0</v>
      </c>
      <c r="Y7004">
        <v>0</v>
      </c>
      <c r="Z7004">
        <v>0</v>
      </c>
      <c r="AA7004">
        <v>0</v>
      </c>
      <c r="AB7004">
        <v>0</v>
      </c>
      <c r="AC7004">
        <v>0</v>
      </c>
      <c r="AD7004">
        <v>0</v>
      </c>
      <c r="AE7004">
        <v>0</v>
      </c>
      <c r="AF7004">
        <v>0</v>
      </c>
      <c r="AG7004" t="s">
        <v>26291</v>
      </c>
      <c r="AH7004" s="21" t="str">
        <f t="shared" si="218"/>
        <v>YM68</v>
      </c>
      <c r="AI7004" s="21">
        <v>345.36</v>
      </c>
      <c r="AJ7004" s="21">
        <f t="shared" si="219"/>
        <v>99.701797385620921</v>
      </c>
      <c r="AK7004" s="21" t="s">
        <v>2060</v>
      </c>
      <c r="AL7004" t="s">
        <v>2551</v>
      </c>
      <c r="AM7004" s="26" t="s">
        <v>38</v>
      </c>
      <c r="AN7004" t="s">
        <v>2030</v>
      </c>
    </row>
    <row r="7005" spans="1:40" ht="15" hidden="1" thickTop="1" x14ac:dyDescent="0.35">
      <c r="A7005" t="s">
        <v>26304</v>
      </c>
      <c r="B7005" t="s">
        <v>26293</v>
      </c>
      <c r="C7005" t="s">
        <v>2928</v>
      </c>
      <c r="D7005" t="s">
        <v>26294</v>
      </c>
      <c r="E7005" t="s">
        <v>2562</v>
      </c>
      <c r="F7005">
        <v>1</v>
      </c>
      <c r="G7005" t="s">
        <v>2546</v>
      </c>
      <c r="H7005" t="s">
        <v>2510</v>
      </c>
      <c r="I7005" t="s">
        <v>2076</v>
      </c>
      <c r="J7005" t="s">
        <v>2547</v>
      </c>
      <c r="K7005" t="s">
        <v>2548</v>
      </c>
      <c r="L7005" t="s">
        <v>2058</v>
      </c>
      <c r="M7005" t="s">
        <v>2170</v>
      </c>
      <c r="N7005">
        <v>1</v>
      </c>
      <c r="O7005">
        <v>34</v>
      </c>
      <c r="P7005">
        <v>0.22</v>
      </c>
      <c r="Q7005">
        <v>15300</v>
      </c>
      <c r="R7005">
        <v>0</v>
      </c>
      <c r="S7005">
        <v>0</v>
      </c>
      <c r="T7005">
        <v>0</v>
      </c>
      <c r="U7005">
        <v>1</v>
      </c>
      <c r="V7005">
        <v>34</v>
      </c>
      <c r="W7005">
        <v>0.22</v>
      </c>
      <c r="X7005">
        <v>0</v>
      </c>
      <c r="Y7005">
        <v>0</v>
      </c>
      <c r="Z7005">
        <v>0</v>
      </c>
      <c r="AA7005">
        <v>0</v>
      </c>
      <c r="AB7005">
        <v>0</v>
      </c>
      <c r="AC7005">
        <v>0</v>
      </c>
      <c r="AD7005">
        <v>0</v>
      </c>
      <c r="AE7005">
        <v>0</v>
      </c>
      <c r="AF7005">
        <v>0</v>
      </c>
      <c r="AG7005" t="s">
        <v>26295</v>
      </c>
      <c r="AH7005" s="21" t="str">
        <f t="shared" si="218"/>
        <v>YR25</v>
      </c>
      <c r="AI7005" s="21">
        <v>216</v>
      </c>
      <c r="AJ7005" s="21">
        <f t="shared" si="219"/>
        <v>99.777777777777771</v>
      </c>
      <c r="AK7005" s="21" t="s">
        <v>2060</v>
      </c>
      <c r="AL7005" t="s">
        <v>2551</v>
      </c>
      <c r="AM7005" s="26" t="s">
        <v>38</v>
      </c>
      <c r="AN7005" t="s">
        <v>2031</v>
      </c>
    </row>
    <row r="7006" spans="1:40" ht="15" hidden="1" thickTop="1" x14ac:dyDescent="0.35">
      <c r="A7006" t="s">
        <v>26308</v>
      </c>
      <c r="B7006" t="s">
        <v>26297</v>
      </c>
      <c r="C7006" t="s">
        <v>3154</v>
      </c>
      <c r="D7006" t="s">
        <v>26298</v>
      </c>
      <c r="E7006" t="s">
        <v>3156</v>
      </c>
      <c r="F7006">
        <v>1</v>
      </c>
      <c r="G7006" t="s">
        <v>2546</v>
      </c>
      <c r="H7006" t="s">
        <v>2510</v>
      </c>
      <c r="I7006" t="s">
        <v>2076</v>
      </c>
      <c r="J7006" t="s">
        <v>2547</v>
      </c>
      <c r="K7006" t="s">
        <v>2548</v>
      </c>
      <c r="L7006" t="s">
        <v>2058</v>
      </c>
      <c r="M7006" t="s">
        <v>2170</v>
      </c>
      <c r="N7006">
        <v>1</v>
      </c>
      <c r="O7006">
        <v>1</v>
      </c>
      <c r="P7006">
        <v>0.01</v>
      </c>
      <c r="Q7006">
        <v>15300</v>
      </c>
      <c r="R7006">
        <v>0</v>
      </c>
      <c r="S7006">
        <v>0</v>
      </c>
      <c r="T7006">
        <v>0</v>
      </c>
      <c r="U7006">
        <v>1</v>
      </c>
      <c r="V7006">
        <v>1</v>
      </c>
      <c r="W7006">
        <v>0.01</v>
      </c>
      <c r="X7006">
        <v>0</v>
      </c>
      <c r="Y7006">
        <v>0</v>
      </c>
      <c r="Z7006">
        <v>0</v>
      </c>
      <c r="AA7006">
        <v>0</v>
      </c>
      <c r="AB7006">
        <v>0</v>
      </c>
      <c r="AC7006">
        <v>0</v>
      </c>
      <c r="AD7006">
        <v>0</v>
      </c>
      <c r="AE7006">
        <v>0</v>
      </c>
      <c r="AF7006">
        <v>0</v>
      </c>
      <c r="AG7006" t="s">
        <v>26299</v>
      </c>
      <c r="AH7006" s="21" t="str">
        <f t="shared" si="218"/>
        <v>YR25</v>
      </c>
      <c r="AI7006" s="21">
        <v>216</v>
      </c>
      <c r="AJ7006" s="21">
        <f t="shared" si="219"/>
        <v>99.993464052287578</v>
      </c>
      <c r="AK7006" s="21" t="s">
        <v>2060</v>
      </c>
      <c r="AL7006" t="s">
        <v>2551</v>
      </c>
      <c r="AM7006" s="26" t="s">
        <v>38</v>
      </c>
      <c r="AN7006" t="s">
        <v>2031</v>
      </c>
    </row>
    <row r="7007" spans="1:40" ht="15" hidden="1" thickTop="1" x14ac:dyDescent="0.35">
      <c r="A7007" t="s">
        <v>26312</v>
      </c>
      <c r="B7007" t="s">
        <v>26301</v>
      </c>
      <c r="C7007" t="s">
        <v>3479</v>
      </c>
      <c r="D7007" t="s">
        <v>26302</v>
      </c>
      <c r="E7007" t="s">
        <v>2608</v>
      </c>
      <c r="F7007">
        <v>1</v>
      </c>
      <c r="G7007" t="s">
        <v>2609</v>
      </c>
      <c r="H7007" t="s">
        <v>2577</v>
      </c>
      <c r="I7007" t="s">
        <v>2076</v>
      </c>
      <c r="J7007" t="s">
        <v>2610</v>
      </c>
      <c r="K7007" t="s">
        <v>2611</v>
      </c>
      <c r="L7007" t="s">
        <v>2058</v>
      </c>
      <c r="M7007" t="s">
        <v>2163</v>
      </c>
      <c r="N7007">
        <v>4</v>
      </c>
      <c r="O7007">
        <v>265</v>
      </c>
      <c r="P7007">
        <v>1.53</v>
      </c>
      <c r="Q7007">
        <v>17340</v>
      </c>
      <c r="R7007">
        <v>1</v>
      </c>
      <c r="S7007">
        <v>71</v>
      </c>
      <c r="T7007">
        <v>0.41</v>
      </c>
      <c r="U7007">
        <v>3</v>
      </c>
      <c r="V7007">
        <v>194</v>
      </c>
      <c r="W7007">
        <v>1.1200000000000001</v>
      </c>
      <c r="X7007">
        <v>0</v>
      </c>
      <c r="Y7007">
        <v>0</v>
      </c>
      <c r="Z7007">
        <v>0</v>
      </c>
      <c r="AA7007">
        <v>0</v>
      </c>
      <c r="AB7007">
        <v>0</v>
      </c>
      <c r="AC7007">
        <v>0</v>
      </c>
      <c r="AD7007">
        <v>0</v>
      </c>
      <c r="AE7007">
        <v>0</v>
      </c>
      <c r="AF7007">
        <v>0</v>
      </c>
      <c r="AG7007" t="s">
        <v>26303</v>
      </c>
      <c r="AH7007" s="21" t="str">
        <f t="shared" si="218"/>
        <v>YR25</v>
      </c>
      <c r="AI7007" s="21">
        <v>244.8</v>
      </c>
      <c r="AJ7007" s="21">
        <f t="shared" si="219"/>
        <v>98.471741637831599</v>
      </c>
      <c r="AK7007" s="21" t="s">
        <v>2063</v>
      </c>
      <c r="AL7007" t="s">
        <v>2581</v>
      </c>
      <c r="AM7007" s="26" t="s">
        <v>38</v>
      </c>
      <c r="AN7007" t="s">
        <v>2030</v>
      </c>
    </row>
    <row r="7008" spans="1:40" ht="15" hidden="1" thickTop="1" x14ac:dyDescent="0.35">
      <c r="A7008" t="s">
        <v>26316</v>
      </c>
      <c r="B7008" t="s">
        <v>26305</v>
      </c>
      <c r="C7008" t="s">
        <v>4437</v>
      </c>
      <c r="D7008" t="s">
        <v>26306</v>
      </c>
      <c r="E7008" t="s">
        <v>3058</v>
      </c>
      <c r="F7008">
        <v>2</v>
      </c>
      <c r="G7008" t="s">
        <v>2546</v>
      </c>
      <c r="H7008" t="s">
        <v>2510</v>
      </c>
      <c r="I7008" t="s">
        <v>2076</v>
      </c>
      <c r="J7008" t="s">
        <v>4439</v>
      </c>
      <c r="K7008" t="s">
        <v>3007</v>
      </c>
      <c r="L7008" t="s">
        <v>2058</v>
      </c>
      <c r="M7008" t="s">
        <v>2059</v>
      </c>
      <c r="N7008">
        <v>3</v>
      </c>
      <c r="O7008">
        <v>112</v>
      </c>
      <c r="P7008">
        <v>0.46</v>
      </c>
      <c r="Q7008">
        <v>24480</v>
      </c>
      <c r="R7008">
        <v>1</v>
      </c>
      <c r="S7008">
        <v>42</v>
      </c>
      <c r="T7008">
        <v>0.17</v>
      </c>
      <c r="U7008">
        <v>1</v>
      </c>
      <c r="V7008">
        <v>65</v>
      </c>
      <c r="W7008">
        <v>0.27</v>
      </c>
      <c r="X7008">
        <v>1</v>
      </c>
      <c r="Y7008">
        <v>5</v>
      </c>
      <c r="Z7008">
        <v>0.02</v>
      </c>
      <c r="AA7008">
        <v>0</v>
      </c>
      <c r="AB7008">
        <v>0</v>
      </c>
      <c r="AC7008">
        <v>0</v>
      </c>
      <c r="AD7008">
        <v>0</v>
      </c>
      <c r="AE7008">
        <v>0</v>
      </c>
      <c r="AF7008">
        <v>0</v>
      </c>
      <c r="AG7008" t="s">
        <v>26307</v>
      </c>
      <c r="AH7008" s="21" t="str">
        <f t="shared" si="218"/>
        <v>YR25</v>
      </c>
      <c r="AI7008" s="21">
        <v>345.36</v>
      </c>
      <c r="AJ7008" s="21">
        <f t="shared" si="219"/>
        <v>99.542483660130713</v>
      </c>
      <c r="AK7008" s="21" t="s">
        <v>2060</v>
      </c>
      <c r="AL7008" t="s">
        <v>2551</v>
      </c>
      <c r="AM7008" s="26" t="s">
        <v>38</v>
      </c>
      <c r="AN7008" t="s">
        <v>2029</v>
      </c>
    </row>
    <row r="7009" spans="1:40" ht="15" hidden="1" thickTop="1" x14ac:dyDescent="0.35">
      <c r="A7009" t="s">
        <v>26320</v>
      </c>
      <c r="B7009" t="s">
        <v>26309</v>
      </c>
      <c r="C7009" t="s">
        <v>3936</v>
      </c>
      <c r="D7009" t="s">
        <v>26310</v>
      </c>
      <c r="E7009" t="s">
        <v>2691</v>
      </c>
      <c r="F7009">
        <v>1</v>
      </c>
      <c r="G7009" t="s">
        <v>2600</v>
      </c>
      <c r="H7009" t="s">
        <v>2577</v>
      </c>
      <c r="I7009" t="s">
        <v>2076</v>
      </c>
      <c r="J7009" t="s">
        <v>2699</v>
      </c>
      <c r="K7009" t="s">
        <v>2579</v>
      </c>
      <c r="L7009" t="s">
        <v>2058</v>
      </c>
      <c r="M7009" t="s">
        <v>2170</v>
      </c>
      <c r="N7009">
        <v>4</v>
      </c>
      <c r="O7009">
        <v>145</v>
      </c>
      <c r="P7009">
        <v>0.95</v>
      </c>
      <c r="Q7009">
        <v>15300</v>
      </c>
      <c r="R7009">
        <v>3</v>
      </c>
      <c r="S7009">
        <v>124</v>
      </c>
      <c r="T7009">
        <v>0.81</v>
      </c>
      <c r="U7009">
        <v>1</v>
      </c>
      <c r="V7009">
        <v>21</v>
      </c>
      <c r="W7009">
        <v>0.14000000000000001</v>
      </c>
      <c r="X7009">
        <v>0</v>
      </c>
      <c r="Y7009">
        <v>0</v>
      </c>
      <c r="Z7009">
        <v>0</v>
      </c>
      <c r="AA7009">
        <v>0</v>
      </c>
      <c r="AB7009">
        <v>0</v>
      </c>
      <c r="AC7009">
        <v>0</v>
      </c>
      <c r="AD7009">
        <v>0</v>
      </c>
      <c r="AE7009">
        <v>0</v>
      </c>
      <c r="AF7009">
        <v>0</v>
      </c>
      <c r="AG7009" t="s">
        <v>26311</v>
      </c>
      <c r="AH7009" s="21" t="str">
        <f t="shared" si="218"/>
        <v>YR25</v>
      </c>
      <c r="AI7009" s="21">
        <v>216</v>
      </c>
      <c r="AJ7009" s="21">
        <f t="shared" si="219"/>
        <v>99.052287581699346</v>
      </c>
      <c r="AK7009" s="21" t="s">
        <v>2063</v>
      </c>
      <c r="AL7009" t="s">
        <v>2581</v>
      </c>
      <c r="AM7009" s="26" t="s">
        <v>38</v>
      </c>
      <c r="AN7009" t="s">
        <v>2032</v>
      </c>
    </row>
    <row r="7010" spans="1:40" ht="15" hidden="1" thickTop="1" x14ac:dyDescent="0.35">
      <c r="A7010" t="s">
        <v>26324</v>
      </c>
      <c r="B7010" t="s">
        <v>26313</v>
      </c>
      <c r="C7010" t="s">
        <v>4943</v>
      </c>
      <c r="D7010" t="s">
        <v>26314</v>
      </c>
      <c r="E7010" t="s">
        <v>2562</v>
      </c>
      <c r="F7010">
        <v>1</v>
      </c>
      <c r="G7010" t="s">
        <v>2546</v>
      </c>
      <c r="H7010" t="s">
        <v>2510</v>
      </c>
      <c r="I7010" t="s">
        <v>2076</v>
      </c>
      <c r="J7010" t="s">
        <v>2547</v>
      </c>
      <c r="K7010" t="s">
        <v>2548</v>
      </c>
      <c r="L7010" t="s">
        <v>2058</v>
      </c>
      <c r="M7010" t="s">
        <v>2059</v>
      </c>
      <c r="N7010">
        <v>3</v>
      </c>
      <c r="O7010">
        <v>80</v>
      </c>
      <c r="P7010">
        <v>0.33</v>
      </c>
      <c r="Q7010">
        <v>24480</v>
      </c>
      <c r="R7010">
        <v>2</v>
      </c>
      <c r="S7010">
        <v>51</v>
      </c>
      <c r="T7010">
        <v>0.21</v>
      </c>
      <c r="U7010">
        <v>1</v>
      </c>
      <c r="V7010">
        <v>29</v>
      </c>
      <c r="W7010">
        <v>0.12</v>
      </c>
      <c r="X7010">
        <v>0</v>
      </c>
      <c r="Y7010">
        <v>0</v>
      </c>
      <c r="Z7010">
        <v>0</v>
      </c>
      <c r="AA7010">
        <v>0</v>
      </c>
      <c r="AB7010">
        <v>0</v>
      </c>
      <c r="AC7010">
        <v>0</v>
      </c>
      <c r="AD7010">
        <v>0</v>
      </c>
      <c r="AE7010">
        <v>0</v>
      </c>
      <c r="AF7010">
        <v>0</v>
      </c>
      <c r="AG7010" t="s">
        <v>26315</v>
      </c>
      <c r="AH7010" s="21" t="str">
        <f t="shared" si="218"/>
        <v>YR25</v>
      </c>
      <c r="AI7010" s="21">
        <v>345.36</v>
      </c>
      <c r="AJ7010" s="21">
        <f t="shared" si="219"/>
        <v>99.673202614379079</v>
      </c>
      <c r="AK7010" s="21" t="s">
        <v>2060</v>
      </c>
      <c r="AL7010" t="s">
        <v>2551</v>
      </c>
      <c r="AM7010" s="26" t="s">
        <v>38</v>
      </c>
      <c r="AN7010" t="s">
        <v>2033</v>
      </c>
    </row>
    <row r="7011" spans="1:40" ht="15" hidden="1" thickTop="1" x14ac:dyDescent="0.35">
      <c r="A7011" t="s">
        <v>26328</v>
      </c>
      <c r="B7011" t="s">
        <v>26317</v>
      </c>
      <c r="C7011" t="s">
        <v>5681</v>
      </c>
      <c r="D7011" t="s">
        <v>26318</v>
      </c>
      <c r="E7011" t="s">
        <v>2545</v>
      </c>
      <c r="F7011">
        <v>1</v>
      </c>
      <c r="G7011" t="s">
        <v>2546</v>
      </c>
      <c r="H7011" t="s">
        <v>2510</v>
      </c>
      <c r="I7011" t="s">
        <v>2076</v>
      </c>
      <c r="J7011" t="s">
        <v>2547</v>
      </c>
      <c r="K7011" t="s">
        <v>2548</v>
      </c>
      <c r="L7011" t="s">
        <v>2058</v>
      </c>
      <c r="M7011" t="s">
        <v>2059</v>
      </c>
      <c r="N7011">
        <v>2</v>
      </c>
      <c r="O7011">
        <v>174</v>
      </c>
      <c r="P7011">
        <v>0.71</v>
      </c>
      <c r="Q7011">
        <v>24480</v>
      </c>
      <c r="R7011">
        <v>1</v>
      </c>
      <c r="S7011">
        <v>28</v>
      </c>
      <c r="T7011">
        <v>0.11</v>
      </c>
      <c r="U7011">
        <v>1</v>
      </c>
      <c r="V7011">
        <v>146</v>
      </c>
      <c r="W7011">
        <v>0.6</v>
      </c>
      <c r="X7011">
        <v>0</v>
      </c>
      <c r="Y7011">
        <v>0</v>
      </c>
      <c r="Z7011">
        <v>0</v>
      </c>
      <c r="AA7011">
        <v>0</v>
      </c>
      <c r="AB7011">
        <v>0</v>
      </c>
      <c r="AC7011">
        <v>0</v>
      </c>
      <c r="AD7011">
        <v>0</v>
      </c>
      <c r="AE7011">
        <v>0</v>
      </c>
      <c r="AF7011">
        <v>0</v>
      </c>
      <c r="AG7011" t="s">
        <v>26319</v>
      </c>
      <c r="AH7011" s="21" t="str">
        <f t="shared" si="218"/>
        <v>YR25</v>
      </c>
      <c r="AI7011" s="21">
        <v>345.36</v>
      </c>
      <c r="AJ7011" s="21">
        <f t="shared" si="219"/>
        <v>99.289215686274517</v>
      </c>
      <c r="AK7011" s="21" t="s">
        <v>2060</v>
      </c>
      <c r="AL7011" t="s">
        <v>2551</v>
      </c>
      <c r="AM7011" s="26" t="s">
        <v>38</v>
      </c>
      <c r="AN7011" t="s">
        <v>2029</v>
      </c>
    </row>
    <row r="7012" spans="1:40" ht="15" hidden="1" thickTop="1" x14ac:dyDescent="0.35">
      <c r="A7012" t="s">
        <v>26332</v>
      </c>
      <c r="B7012" t="s">
        <v>26321</v>
      </c>
      <c r="C7012" t="s">
        <v>5259</v>
      </c>
      <c r="D7012" t="s">
        <v>26322</v>
      </c>
      <c r="E7012" t="s">
        <v>2938</v>
      </c>
      <c r="F7012">
        <v>1</v>
      </c>
      <c r="G7012" t="s">
        <v>2593</v>
      </c>
      <c r="H7012" t="s">
        <v>2056</v>
      </c>
      <c r="I7012" t="s">
        <v>2057</v>
      </c>
      <c r="J7012" t="s">
        <v>3250</v>
      </c>
      <c r="K7012" t="s">
        <v>65</v>
      </c>
      <c r="L7012" t="s">
        <v>2058</v>
      </c>
      <c r="M7012" t="s">
        <v>2059</v>
      </c>
      <c r="N7012">
        <v>3</v>
      </c>
      <c r="O7012">
        <v>41</v>
      </c>
      <c r="P7012">
        <v>0.17</v>
      </c>
      <c r="Q7012">
        <v>24480</v>
      </c>
      <c r="R7012">
        <v>2</v>
      </c>
      <c r="S7012">
        <v>20</v>
      </c>
      <c r="T7012">
        <v>0.08</v>
      </c>
      <c r="U7012">
        <v>1</v>
      </c>
      <c r="V7012">
        <v>21</v>
      </c>
      <c r="W7012">
        <v>0.09</v>
      </c>
      <c r="X7012">
        <v>0</v>
      </c>
      <c r="Y7012">
        <v>0</v>
      </c>
      <c r="Z7012">
        <v>0</v>
      </c>
      <c r="AA7012">
        <v>0</v>
      </c>
      <c r="AB7012">
        <v>0</v>
      </c>
      <c r="AC7012">
        <v>0</v>
      </c>
      <c r="AD7012">
        <v>0</v>
      </c>
      <c r="AE7012">
        <v>0</v>
      </c>
      <c r="AF7012">
        <v>0</v>
      </c>
      <c r="AG7012" t="s">
        <v>26323</v>
      </c>
      <c r="AH7012" s="21" t="str">
        <f t="shared" si="218"/>
        <v>YT21</v>
      </c>
      <c r="AI7012" s="21">
        <v>345.36</v>
      </c>
      <c r="AJ7012" s="21">
        <f t="shared" si="219"/>
        <v>99.832516339869287</v>
      </c>
      <c r="AK7012" s="21" t="s">
        <v>2060</v>
      </c>
      <c r="AL7012" t="s">
        <v>2527</v>
      </c>
      <c r="AM7012" s="26" t="s">
        <v>38</v>
      </c>
      <c r="AN7012" t="s">
        <v>2030</v>
      </c>
    </row>
    <row r="7013" spans="1:40" ht="15" hidden="1" thickTop="1" x14ac:dyDescent="0.35">
      <c r="A7013" t="s">
        <v>26336</v>
      </c>
      <c r="B7013" t="s">
        <v>26325</v>
      </c>
      <c r="C7013" t="s">
        <v>4173</v>
      </c>
      <c r="D7013" t="s">
        <v>26326</v>
      </c>
      <c r="E7013" t="s">
        <v>2691</v>
      </c>
      <c r="F7013">
        <v>1</v>
      </c>
      <c r="G7013" t="s">
        <v>2600</v>
      </c>
      <c r="H7013" t="s">
        <v>2577</v>
      </c>
      <c r="I7013" t="s">
        <v>2076</v>
      </c>
      <c r="J7013" t="s">
        <v>2634</v>
      </c>
      <c r="K7013" t="s">
        <v>2635</v>
      </c>
      <c r="L7013" t="s">
        <v>2058</v>
      </c>
      <c r="M7013" t="s">
        <v>2170</v>
      </c>
      <c r="N7013">
        <v>8</v>
      </c>
      <c r="O7013">
        <v>279</v>
      </c>
      <c r="P7013">
        <v>1.82</v>
      </c>
      <c r="Q7013">
        <v>15300</v>
      </c>
      <c r="R7013">
        <v>5</v>
      </c>
      <c r="S7013">
        <v>180</v>
      </c>
      <c r="T7013">
        <v>1.18</v>
      </c>
      <c r="U7013">
        <v>3</v>
      </c>
      <c r="V7013">
        <v>99</v>
      </c>
      <c r="W7013">
        <v>0.65</v>
      </c>
      <c r="X7013">
        <v>0</v>
      </c>
      <c r="Y7013">
        <v>0</v>
      </c>
      <c r="Z7013">
        <v>0</v>
      </c>
      <c r="AA7013">
        <v>0</v>
      </c>
      <c r="AB7013">
        <v>0</v>
      </c>
      <c r="AC7013">
        <v>0</v>
      </c>
      <c r="AD7013">
        <v>0</v>
      </c>
      <c r="AE7013">
        <v>0</v>
      </c>
      <c r="AF7013">
        <v>0</v>
      </c>
      <c r="AG7013" t="s">
        <v>26327</v>
      </c>
      <c r="AH7013" s="21" t="str">
        <f t="shared" si="218"/>
        <v>YR25</v>
      </c>
      <c r="AI7013" s="21">
        <v>216</v>
      </c>
      <c r="AJ7013" s="21">
        <f t="shared" si="219"/>
        <v>98.17647058823529</v>
      </c>
      <c r="AK7013" s="21" t="s">
        <v>2063</v>
      </c>
      <c r="AL7013" t="s">
        <v>2581</v>
      </c>
      <c r="AM7013" s="26" t="s">
        <v>38</v>
      </c>
      <c r="AN7013" t="s">
        <v>2033</v>
      </c>
    </row>
    <row r="7014" spans="1:40" ht="15" hidden="1" thickTop="1" x14ac:dyDescent="0.35">
      <c r="A7014" t="s">
        <v>26340</v>
      </c>
      <c r="B7014" t="s">
        <v>26329</v>
      </c>
      <c r="C7014" t="s">
        <v>2709</v>
      </c>
      <c r="D7014" t="s">
        <v>26330</v>
      </c>
      <c r="E7014" t="s">
        <v>2545</v>
      </c>
      <c r="F7014">
        <v>1</v>
      </c>
      <c r="G7014" t="s">
        <v>2546</v>
      </c>
      <c r="H7014" t="s">
        <v>2510</v>
      </c>
      <c r="I7014" t="s">
        <v>2076</v>
      </c>
      <c r="J7014" t="s">
        <v>2547</v>
      </c>
      <c r="K7014" t="s">
        <v>2548</v>
      </c>
      <c r="L7014" t="s">
        <v>2058</v>
      </c>
      <c r="M7014" t="s">
        <v>2170</v>
      </c>
      <c r="N7014">
        <v>2</v>
      </c>
      <c r="O7014">
        <v>107</v>
      </c>
      <c r="P7014">
        <v>0.7</v>
      </c>
      <c r="Q7014">
        <v>15300</v>
      </c>
      <c r="R7014">
        <v>0</v>
      </c>
      <c r="S7014">
        <v>0</v>
      </c>
      <c r="T7014">
        <v>0</v>
      </c>
      <c r="U7014">
        <v>2</v>
      </c>
      <c r="V7014">
        <v>107</v>
      </c>
      <c r="W7014">
        <v>0.7</v>
      </c>
      <c r="X7014">
        <v>0</v>
      </c>
      <c r="Y7014">
        <v>0</v>
      </c>
      <c r="Z7014">
        <v>0</v>
      </c>
      <c r="AA7014">
        <v>0</v>
      </c>
      <c r="AB7014">
        <v>0</v>
      </c>
      <c r="AC7014">
        <v>0</v>
      </c>
      <c r="AD7014">
        <v>0</v>
      </c>
      <c r="AE7014">
        <v>0</v>
      </c>
      <c r="AF7014">
        <v>0</v>
      </c>
      <c r="AG7014" t="s">
        <v>26331</v>
      </c>
      <c r="AH7014" s="21" t="str">
        <f t="shared" si="218"/>
        <v>YR25</v>
      </c>
      <c r="AI7014" s="21">
        <v>216</v>
      </c>
      <c r="AJ7014" s="21">
        <f t="shared" si="219"/>
        <v>99.300653594771248</v>
      </c>
      <c r="AK7014" s="21" t="s">
        <v>2060</v>
      </c>
      <c r="AL7014" t="s">
        <v>2551</v>
      </c>
      <c r="AM7014" s="26" t="s">
        <v>38</v>
      </c>
      <c r="AN7014" t="s">
        <v>2030</v>
      </c>
    </row>
    <row r="7015" spans="1:40" ht="15" hidden="1" thickTop="1" x14ac:dyDescent="0.35">
      <c r="A7015" t="s">
        <v>26344</v>
      </c>
      <c r="B7015" t="s">
        <v>26333</v>
      </c>
      <c r="C7015" t="s">
        <v>2709</v>
      </c>
      <c r="D7015" t="s">
        <v>26334</v>
      </c>
      <c r="E7015" t="s">
        <v>2545</v>
      </c>
      <c r="F7015">
        <v>1</v>
      </c>
      <c r="G7015" t="s">
        <v>2546</v>
      </c>
      <c r="H7015" t="s">
        <v>2510</v>
      </c>
      <c r="I7015" t="s">
        <v>2076</v>
      </c>
      <c r="J7015" t="s">
        <v>2547</v>
      </c>
      <c r="K7015" t="s">
        <v>2548</v>
      </c>
      <c r="L7015" t="s">
        <v>2058</v>
      </c>
      <c r="M7015" t="s">
        <v>2170</v>
      </c>
      <c r="N7015">
        <v>2</v>
      </c>
      <c r="O7015">
        <v>137</v>
      </c>
      <c r="P7015">
        <v>0.9</v>
      </c>
      <c r="Q7015">
        <v>15300</v>
      </c>
      <c r="R7015">
        <v>0</v>
      </c>
      <c r="S7015">
        <v>0</v>
      </c>
      <c r="T7015">
        <v>0</v>
      </c>
      <c r="U7015">
        <v>0</v>
      </c>
      <c r="V7015">
        <v>0</v>
      </c>
      <c r="W7015">
        <v>0</v>
      </c>
      <c r="X7015">
        <v>2</v>
      </c>
      <c r="Y7015">
        <v>137</v>
      </c>
      <c r="Z7015">
        <v>0.9</v>
      </c>
      <c r="AA7015">
        <v>0</v>
      </c>
      <c r="AB7015">
        <v>0</v>
      </c>
      <c r="AC7015">
        <v>0</v>
      </c>
      <c r="AD7015">
        <v>0</v>
      </c>
      <c r="AE7015">
        <v>0</v>
      </c>
      <c r="AF7015">
        <v>0</v>
      </c>
      <c r="AG7015" t="s">
        <v>26335</v>
      </c>
      <c r="AH7015" s="21" t="str">
        <f t="shared" si="218"/>
        <v>YR25</v>
      </c>
      <c r="AI7015" s="21">
        <v>216</v>
      </c>
      <c r="AJ7015" s="21">
        <f t="shared" si="219"/>
        <v>99.104575163398692</v>
      </c>
      <c r="AK7015" s="21" t="s">
        <v>2063</v>
      </c>
      <c r="AL7015" t="s">
        <v>2551</v>
      </c>
      <c r="AM7015" s="26" t="s">
        <v>38</v>
      </c>
      <c r="AN7015" t="s">
        <v>2030</v>
      </c>
    </row>
    <row r="7016" spans="1:40" ht="15" hidden="1" thickTop="1" x14ac:dyDescent="0.35">
      <c r="A7016" t="s">
        <v>26348</v>
      </c>
      <c r="B7016" t="s">
        <v>26337</v>
      </c>
      <c r="C7016" t="s">
        <v>4507</v>
      </c>
      <c r="D7016" t="s">
        <v>26338</v>
      </c>
      <c r="E7016" t="s">
        <v>3440</v>
      </c>
      <c r="F7016">
        <v>1</v>
      </c>
      <c r="G7016" t="s">
        <v>2609</v>
      </c>
      <c r="H7016" t="s">
        <v>2577</v>
      </c>
      <c r="I7016" t="s">
        <v>2076</v>
      </c>
      <c r="J7016" t="s">
        <v>2675</v>
      </c>
      <c r="K7016" t="s">
        <v>2611</v>
      </c>
      <c r="L7016" t="s">
        <v>2058</v>
      </c>
      <c r="M7016" t="s">
        <v>2059</v>
      </c>
      <c r="N7016">
        <v>4</v>
      </c>
      <c r="O7016">
        <v>168</v>
      </c>
      <c r="P7016">
        <v>0.69</v>
      </c>
      <c r="Q7016">
        <v>24480</v>
      </c>
      <c r="R7016">
        <v>1</v>
      </c>
      <c r="S7016">
        <v>61</v>
      </c>
      <c r="T7016">
        <v>0.25</v>
      </c>
      <c r="U7016">
        <v>3</v>
      </c>
      <c r="V7016">
        <v>107</v>
      </c>
      <c r="W7016">
        <v>0.44</v>
      </c>
      <c r="X7016">
        <v>0</v>
      </c>
      <c r="Y7016">
        <v>0</v>
      </c>
      <c r="Z7016">
        <v>0</v>
      </c>
      <c r="AA7016">
        <v>0</v>
      </c>
      <c r="AB7016">
        <v>0</v>
      </c>
      <c r="AC7016">
        <v>0</v>
      </c>
      <c r="AD7016">
        <v>0</v>
      </c>
      <c r="AE7016">
        <v>0</v>
      </c>
      <c r="AF7016">
        <v>0</v>
      </c>
      <c r="AG7016" t="s">
        <v>26339</v>
      </c>
      <c r="AH7016" s="21" t="str">
        <f t="shared" si="218"/>
        <v>YR25</v>
      </c>
      <c r="AI7016" s="21">
        <v>345.36</v>
      </c>
      <c r="AJ7016" s="21">
        <f t="shared" si="219"/>
        <v>99.313725490196077</v>
      </c>
      <c r="AK7016" s="21" t="s">
        <v>2060</v>
      </c>
      <c r="AL7016" t="s">
        <v>2581</v>
      </c>
      <c r="AM7016" s="26" t="s">
        <v>38</v>
      </c>
      <c r="AN7016" t="s">
        <v>2030</v>
      </c>
    </row>
    <row r="7017" spans="1:40" ht="15" hidden="1" thickTop="1" x14ac:dyDescent="0.35">
      <c r="A7017" t="s">
        <v>26352</v>
      </c>
      <c r="B7017" t="s">
        <v>26341</v>
      </c>
      <c r="C7017" t="s">
        <v>4228</v>
      </c>
      <c r="D7017" t="s">
        <v>26342</v>
      </c>
      <c r="E7017" t="s">
        <v>3407</v>
      </c>
      <c r="F7017">
        <v>1</v>
      </c>
      <c r="G7017" t="s">
        <v>2509</v>
      </c>
      <c r="H7017" t="s">
        <v>2510</v>
      </c>
      <c r="I7017" t="s">
        <v>2076</v>
      </c>
      <c r="J7017" t="s">
        <v>3408</v>
      </c>
      <c r="K7017" t="s">
        <v>3109</v>
      </c>
      <c r="L7017" t="s">
        <v>2058</v>
      </c>
      <c r="M7017" t="s">
        <v>2170</v>
      </c>
      <c r="N7017">
        <v>2</v>
      </c>
      <c r="O7017">
        <v>119</v>
      </c>
      <c r="P7017">
        <v>0.78</v>
      </c>
      <c r="Q7017">
        <v>15300</v>
      </c>
      <c r="R7017">
        <v>0</v>
      </c>
      <c r="S7017">
        <v>0</v>
      </c>
      <c r="T7017">
        <v>0</v>
      </c>
      <c r="U7017">
        <v>2</v>
      </c>
      <c r="V7017">
        <v>119</v>
      </c>
      <c r="W7017">
        <v>0.78</v>
      </c>
      <c r="X7017">
        <v>0</v>
      </c>
      <c r="Y7017">
        <v>0</v>
      </c>
      <c r="Z7017">
        <v>0</v>
      </c>
      <c r="AA7017">
        <v>0</v>
      </c>
      <c r="AB7017">
        <v>0</v>
      </c>
      <c r="AC7017">
        <v>0</v>
      </c>
      <c r="AD7017">
        <v>0</v>
      </c>
      <c r="AE7017">
        <v>0</v>
      </c>
      <c r="AF7017">
        <v>0</v>
      </c>
      <c r="AG7017" t="s">
        <v>26343</v>
      </c>
      <c r="AH7017" s="21" t="str">
        <f t="shared" si="218"/>
        <v>YR25</v>
      </c>
      <c r="AI7017" s="21">
        <v>216</v>
      </c>
      <c r="AJ7017" s="21">
        <f t="shared" si="219"/>
        <v>99.222222222222229</v>
      </c>
      <c r="AK7017" s="21" t="s">
        <v>2060</v>
      </c>
      <c r="AL7017" t="s">
        <v>3411</v>
      </c>
      <c r="AM7017" s="26" t="s">
        <v>38</v>
      </c>
      <c r="AN7017" t="s">
        <v>2030</v>
      </c>
    </row>
    <row r="7018" spans="1:40" ht="15" hidden="1" thickTop="1" x14ac:dyDescent="0.35">
      <c r="A7018" t="s">
        <v>26356</v>
      </c>
      <c r="B7018" t="s">
        <v>26345</v>
      </c>
      <c r="C7018" t="s">
        <v>4173</v>
      </c>
      <c r="D7018" t="s">
        <v>26346</v>
      </c>
      <c r="E7018" t="s">
        <v>2691</v>
      </c>
      <c r="F7018">
        <v>1</v>
      </c>
      <c r="G7018" t="s">
        <v>2600</v>
      </c>
      <c r="H7018" t="s">
        <v>2577</v>
      </c>
      <c r="I7018" t="s">
        <v>2076</v>
      </c>
      <c r="J7018" t="s">
        <v>2634</v>
      </c>
      <c r="K7018" t="s">
        <v>2635</v>
      </c>
      <c r="L7018" t="s">
        <v>2058</v>
      </c>
      <c r="M7018" t="s">
        <v>2170</v>
      </c>
      <c r="N7018">
        <v>3</v>
      </c>
      <c r="O7018">
        <v>114</v>
      </c>
      <c r="P7018">
        <v>0.75</v>
      </c>
      <c r="Q7018">
        <v>15300</v>
      </c>
      <c r="R7018">
        <v>1</v>
      </c>
      <c r="S7018">
        <v>33</v>
      </c>
      <c r="T7018">
        <v>0.22</v>
      </c>
      <c r="U7018">
        <v>2</v>
      </c>
      <c r="V7018">
        <v>81</v>
      </c>
      <c r="W7018">
        <v>0.53</v>
      </c>
      <c r="X7018">
        <v>0</v>
      </c>
      <c r="Y7018">
        <v>0</v>
      </c>
      <c r="Z7018">
        <v>0</v>
      </c>
      <c r="AA7018">
        <v>0</v>
      </c>
      <c r="AB7018">
        <v>0</v>
      </c>
      <c r="AC7018">
        <v>0</v>
      </c>
      <c r="AD7018">
        <v>0</v>
      </c>
      <c r="AE7018">
        <v>0</v>
      </c>
      <c r="AF7018">
        <v>0</v>
      </c>
      <c r="AG7018" t="s">
        <v>26347</v>
      </c>
      <c r="AH7018" s="21" t="str">
        <f t="shared" si="218"/>
        <v>YR25</v>
      </c>
      <c r="AI7018" s="21">
        <v>216</v>
      </c>
      <c r="AJ7018" s="21">
        <f t="shared" si="219"/>
        <v>99.254901960784309</v>
      </c>
      <c r="AK7018" s="21" t="s">
        <v>2060</v>
      </c>
      <c r="AL7018" t="s">
        <v>2581</v>
      </c>
      <c r="AM7018" s="26" t="s">
        <v>38</v>
      </c>
      <c r="AN7018" t="s">
        <v>2031</v>
      </c>
    </row>
    <row r="7019" spans="1:40" ht="15" hidden="1" thickTop="1" x14ac:dyDescent="0.35">
      <c r="A7019" t="s">
        <v>26360</v>
      </c>
      <c r="B7019" t="s">
        <v>26349</v>
      </c>
      <c r="C7019" t="s">
        <v>2709</v>
      </c>
      <c r="D7019" t="s">
        <v>26350</v>
      </c>
      <c r="E7019" t="s">
        <v>2545</v>
      </c>
      <c r="F7019">
        <v>1</v>
      </c>
      <c r="G7019" t="s">
        <v>2546</v>
      </c>
      <c r="H7019" t="s">
        <v>2510</v>
      </c>
      <c r="I7019" t="s">
        <v>2076</v>
      </c>
      <c r="J7019" t="s">
        <v>2547</v>
      </c>
      <c r="K7019" t="s">
        <v>2548</v>
      </c>
      <c r="L7019" t="s">
        <v>2058</v>
      </c>
      <c r="M7019" t="s">
        <v>2059</v>
      </c>
      <c r="N7019">
        <v>6</v>
      </c>
      <c r="O7019">
        <v>254</v>
      </c>
      <c r="P7019">
        <v>1.04</v>
      </c>
      <c r="Q7019">
        <v>24480</v>
      </c>
      <c r="R7019">
        <v>3</v>
      </c>
      <c r="S7019">
        <v>99</v>
      </c>
      <c r="T7019">
        <v>0.4</v>
      </c>
      <c r="U7019">
        <v>2</v>
      </c>
      <c r="V7019">
        <v>66</v>
      </c>
      <c r="W7019">
        <v>0.27</v>
      </c>
      <c r="X7019">
        <v>1</v>
      </c>
      <c r="Y7019">
        <v>89</v>
      </c>
      <c r="Z7019">
        <v>0.36</v>
      </c>
      <c r="AA7019">
        <v>0</v>
      </c>
      <c r="AB7019">
        <v>0</v>
      </c>
      <c r="AC7019">
        <v>0</v>
      </c>
      <c r="AD7019">
        <v>0</v>
      </c>
      <c r="AE7019">
        <v>0</v>
      </c>
      <c r="AF7019">
        <v>0</v>
      </c>
      <c r="AG7019" t="s">
        <v>26351</v>
      </c>
      <c r="AH7019" s="21" t="str">
        <f t="shared" si="218"/>
        <v>YR25</v>
      </c>
      <c r="AI7019" s="21">
        <v>345.36</v>
      </c>
      <c r="AJ7019" s="21">
        <f t="shared" si="219"/>
        <v>98.962418300653596</v>
      </c>
      <c r="AK7019" s="21" t="s">
        <v>2063</v>
      </c>
      <c r="AL7019" t="s">
        <v>2551</v>
      </c>
      <c r="AM7019" s="26" t="s">
        <v>38</v>
      </c>
      <c r="AN7019" t="s">
        <v>2032</v>
      </c>
    </row>
    <row r="7020" spans="1:40" ht="15" hidden="1" thickTop="1" x14ac:dyDescent="0.35">
      <c r="A7020" t="s">
        <v>26364</v>
      </c>
      <c r="B7020" t="s">
        <v>26353</v>
      </c>
      <c r="C7020" t="s">
        <v>3149</v>
      </c>
      <c r="D7020" t="s">
        <v>26354</v>
      </c>
      <c r="E7020" t="s">
        <v>2562</v>
      </c>
      <c r="F7020">
        <v>1</v>
      </c>
      <c r="G7020" t="s">
        <v>2546</v>
      </c>
      <c r="H7020" t="s">
        <v>2510</v>
      </c>
      <c r="I7020" t="s">
        <v>2076</v>
      </c>
      <c r="J7020" t="s">
        <v>2547</v>
      </c>
      <c r="K7020" t="s">
        <v>2548</v>
      </c>
      <c r="L7020" t="s">
        <v>2058</v>
      </c>
      <c r="M7020" t="s">
        <v>2170</v>
      </c>
      <c r="N7020">
        <v>4</v>
      </c>
      <c r="O7020">
        <v>141</v>
      </c>
      <c r="P7020">
        <v>0.92</v>
      </c>
      <c r="Q7020">
        <v>15300</v>
      </c>
      <c r="R7020">
        <v>0</v>
      </c>
      <c r="S7020">
        <v>0</v>
      </c>
      <c r="T7020">
        <v>0</v>
      </c>
      <c r="U7020">
        <v>2</v>
      </c>
      <c r="V7020">
        <v>110</v>
      </c>
      <c r="W7020">
        <v>0.72</v>
      </c>
      <c r="X7020">
        <v>1</v>
      </c>
      <c r="Y7020">
        <v>12</v>
      </c>
      <c r="Z7020">
        <v>0.08</v>
      </c>
      <c r="AA7020">
        <v>1</v>
      </c>
      <c r="AB7020">
        <v>19</v>
      </c>
      <c r="AC7020">
        <v>0.12</v>
      </c>
      <c r="AD7020">
        <v>0</v>
      </c>
      <c r="AE7020">
        <v>0</v>
      </c>
      <c r="AF7020">
        <v>0</v>
      </c>
      <c r="AG7020" t="s">
        <v>26355</v>
      </c>
      <c r="AH7020" s="21" t="str">
        <f t="shared" si="218"/>
        <v>YR25</v>
      </c>
      <c r="AI7020" s="21">
        <v>216</v>
      </c>
      <c r="AJ7020" s="21">
        <f t="shared" si="219"/>
        <v>99.078431372549019</v>
      </c>
      <c r="AK7020" s="21" t="s">
        <v>2063</v>
      </c>
      <c r="AL7020" t="s">
        <v>2551</v>
      </c>
      <c r="AM7020" s="26" t="s">
        <v>38</v>
      </c>
      <c r="AN7020" t="s">
        <v>2032</v>
      </c>
    </row>
    <row r="7021" spans="1:40" ht="15" hidden="1" thickTop="1" x14ac:dyDescent="0.35">
      <c r="A7021" t="s">
        <v>26368</v>
      </c>
      <c r="B7021" t="s">
        <v>26357</v>
      </c>
      <c r="C7021" t="s">
        <v>4101</v>
      </c>
      <c r="D7021" t="s">
        <v>26358</v>
      </c>
      <c r="E7021" t="s">
        <v>3338</v>
      </c>
      <c r="F7021">
        <v>1</v>
      </c>
      <c r="G7021" t="s">
        <v>2609</v>
      </c>
      <c r="H7021" t="s">
        <v>2577</v>
      </c>
      <c r="I7021" t="s">
        <v>2076</v>
      </c>
      <c r="J7021" t="s">
        <v>2675</v>
      </c>
      <c r="K7021" t="s">
        <v>2611</v>
      </c>
      <c r="L7021" t="s">
        <v>2058</v>
      </c>
      <c r="M7021" t="s">
        <v>2170</v>
      </c>
      <c r="N7021">
        <v>3</v>
      </c>
      <c r="O7021">
        <v>87</v>
      </c>
      <c r="P7021">
        <v>0.56999999999999995</v>
      </c>
      <c r="Q7021">
        <v>15300</v>
      </c>
      <c r="R7021">
        <v>2</v>
      </c>
      <c r="S7021">
        <v>68</v>
      </c>
      <c r="T7021">
        <v>0.44</v>
      </c>
      <c r="U7021">
        <v>1</v>
      </c>
      <c r="V7021">
        <v>19</v>
      </c>
      <c r="W7021">
        <v>0.12</v>
      </c>
      <c r="X7021">
        <v>0</v>
      </c>
      <c r="Y7021">
        <v>0</v>
      </c>
      <c r="Z7021">
        <v>0</v>
      </c>
      <c r="AA7021">
        <v>0</v>
      </c>
      <c r="AB7021">
        <v>0</v>
      </c>
      <c r="AC7021">
        <v>0</v>
      </c>
      <c r="AD7021">
        <v>0</v>
      </c>
      <c r="AE7021">
        <v>0</v>
      </c>
      <c r="AF7021">
        <v>0</v>
      </c>
      <c r="AG7021" t="s">
        <v>26359</v>
      </c>
      <c r="AH7021" s="21" t="str">
        <f t="shared" si="218"/>
        <v>YR25</v>
      </c>
      <c r="AI7021" s="21">
        <v>216</v>
      </c>
      <c r="AJ7021" s="21">
        <f t="shared" si="219"/>
        <v>99.431372549019613</v>
      </c>
      <c r="AK7021" s="21" t="s">
        <v>2060</v>
      </c>
      <c r="AL7021" t="s">
        <v>2581</v>
      </c>
      <c r="AM7021" s="26" t="s">
        <v>38</v>
      </c>
      <c r="AN7021" t="s">
        <v>2030</v>
      </c>
    </row>
    <row r="7022" spans="1:40" ht="15" hidden="1" thickTop="1" x14ac:dyDescent="0.35">
      <c r="A7022" t="s">
        <v>26372</v>
      </c>
      <c r="B7022" t="s">
        <v>26361</v>
      </c>
      <c r="C7022" t="s">
        <v>3093</v>
      </c>
      <c r="D7022" t="s">
        <v>26362</v>
      </c>
      <c r="E7022" t="s">
        <v>88</v>
      </c>
      <c r="F7022">
        <v>2</v>
      </c>
      <c r="G7022" t="s">
        <v>2055</v>
      </c>
      <c r="H7022" t="s">
        <v>2056</v>
      </c>
      <c r="I7022" t="s">
        <v>2076</v>
      </c>
      <c r="J7022" t="s">
        <v>3095</v>
      </c>
      <c r="K7022" t="s">
        <v>63</v>
      </c>
      <c r="L7022" t="s">
        <v>2058</v>
      </c>
      <c r="M7022" t="s">
        <v>2059</v>
      </c>
      <c r="N7022">
        <v>2</v>
      </c>
      <c r="O7022">
        <v>58</v>
      </c>
      <c r="P7022">
        <v>0.24</v>
      </c>
      <c r="Q7022">
        <v>24480</v>
      </c>
      <c r="R7022">
        <v>1</v>
      </c>
      <c r="S7022">
        <v>18</v>
      </c>
      <c r="T7022">
        <v>7.0000000000000007E-2</v>
      </c>
      <c r="U7022">
        <v>1</v>
      </c>
      <c r="V7022">
        <v>40</v>
      </c>
      <c r="W7022">
        <v>0.16</v>
      </c>
      <c r="X7022">
        <v>0</v>
      </c>
      <c r="Y7022">
        <v>0</v>
      </c>
      <c r="Z7022">
        <v>0</v>
      </c>
      <c r="AA7022">
        <v>0</v>
      </c>
      <c r="AB7022">
        <v>0</v>
      </c>
      <c r="AC7022">
        <v>0</v>
      </c>
      <c r="AD7022">
        <v>0</v>
      </c>
      <c r="AE7022">
        <v>0</v>
      </c>
      <c r="AF7022">
        <v>0</v>
      </c>
      <c r="AG7022" t="s">
        <v>26363</v>
      </c>
      <c r="AH7022" s="21" t="str">
        <f t="shared" si="218"/>
        <v>YR25</v>
      </c>
      <c r="AI7022" s="21">
        <v>345.36</v>
      </c>
      <c r="AJ7022" s="21">
        <f t="shared" si="219"/>
        <v>99.763071895424844</v>
      </c>
      <c r="AK7022" s="21" t="s">
        <v>2060</v>
      </c>
      <c r="AL7022" t="s">
        <v>3097</v>
      </c>
      <c r="AM7022" s="26" t="s">
        <v>38</v>
      </c>
      <c r="AN7022" t="s">
        <v>2031</v>
      </c>
    </row>
    <row r="7023" spans="1:40" ht="15" hidden="1" thickTop="1" x14ac:dyDescent="0.35">
      <c r="A7023" t="s">
        <v>26376</v>
      </c>
      <c r="B7023" t="s">
        <v>26365</v>
      </c>
      <c r="C7023" t="s">
        <v>4173</v>
      </c>
      <c r="D7023" t="s">
        <v>26366</v>
      </c>
      <c r="E7023" t="s">
        <v>2691</v>
      </c>
      <c r="F7023">
        <v>1</v>
      </c>
      <c r="G7023" t="s">
        <v>2600</v>
      </c>
      <c r="H7023" t="s">
        <v>2577</v>
      </c>
      <c r="I7023" t="s">
        <v>2076</v>
      </c>
      <c r="J7023" t="s">
        <v>2634</v>
      </c>
      <c r="K7023" t="s">
        <v>2635</v>
      </c>
      <c r="L7023" t="s">
        <v>2058</v>
      </c>
      <c r="M7023" t="s">
        <v>2170</v>
      </c>
      <c r="N7023">
        <v>3</v>
      </c>
      <c r="O7023">
        <v>95</v>
      </c>
      <c r="P7023">
        <v>0.62</v>
      </c>
      <c r="Q7023">
        <v>15300</v>
      </c>
      <c r="R7023">
        <v>0</v>
      </c>
      <c r="S7023">
        <v>0</v>
      </c>
      <c r="T7023">
        <v>0</v>
      </c>
      <c r="U7023">
        <v>3</v>
      </c>
      <c r="V7023">
        <v>95</v>
      </c>
      <c r="W7023">
        <v>0.62</v>
      </c>
      <c r="X7023">
        <v>0</v>
      </c>
      <c r="Y7023">
        <v>0</v>
      </c>
      <c r="Z7023">
        <v>0</v>
      </c>
      <c r="AA7023">
        <v>0</v>
      </c>
      <c r="AB7023">
        <v>0</v>
      </c>
      <c r="AC7023">
        <v>0</v>
      </c>
      <c r="AD7023">
        <v>0</v>
      </c>
      <c r="AE7023">
        <v>0</v>
      </c>
      <c r="AF7023">
        <v>0</v>
      </c>
      <c r="AG7023" t="s">
        <v>26367</v>
      </c>
      <c r="AH7023" s="21" t="str">
        <f t="shared" si="218"/>
        <v>YR25</v>
      </c>
      <c r="AI7023" s="21">
        <v>216</v>
      </c>
      <c r="AJ7023" s="21">
        <f t="shared" si="219"/>
        <v>99.379084967320267</v>
      </c>
      <c r="AK7023" s="21" t="s">
        <v>2060</v>
      </c>
      <c r="AL7023" t="s">
        <v>2581</v>
      </c>
      <c r="AM7023" s="26" t="s">
        <v>38</v>
      </c>
      <c r="AN7023" t="s">
        <v>2030</v>
      </c>
    </row>
    <row r="7024" spans="1:40" ht="15" hidden="1" thickTop="1" x14ac:dyDescent="0.35">
      <c r="A7024" t="s">
        <v>26380</v>
      </c>
      <c r="B7024" t="s">
        <v>26369</v>
      </c>
      <c r="C7024" t="s">
        <v>2932</v>
      </c>
      <c r="D7024" t="s">
        <v>26370</v>
      </c>
      <c r="E7024" t="s">
        <v>2562</v>
      </c>
      <c r="F7024">
        <v>1</v>
      </c>
      <c r="G7024" t="s">
        <v>2546</v>
      </c>
      <c r="H7024" t="s">
        <v>2510</v>
      </c>
      <c r="I7024" t="s">
        <v>2076</v>
      </c>
      <c r="J7024" t="s">
        <v>2547</v>
      </c>
      <c r="K7024" t="s">
        <v>2548</v>
      </c>
      <c r="L7024" t="s">
        <v>2058</v>
      </c>
      <c r="M7024" t="s">
        <v>2170</v>
      </c>
      <c r="N7024">
        <v>5</v>
      </c>
      <c r="O7024">
        <v>187</v>
      </c>
      <c r="P7024">
        <v>1.22</v>
      </c>
      <c r="Q7024">
        <v>15300</v>
      </c>
      <c r="R7024">
        <v>0</v>
      </c>
      <c r="S7024">
        <v>0</v>
      </c>
      <c r="T7024">
        <v>0</v>
      </c>
      <c r="U7024">
        <v>5</v>
      </c>
      <c r="V7024">
        <v>187</v>
      </c>
      <c r="W7024">
        <v>1.22</v>
      </c>
      <c r="X7024">
        <v>0</v>
      </c>
      <c r="Y7024">
        <v>0</v>
      </c>
      <c r="Z7024">
        <v>0</v>
      </c>
      <c r="AA7024">
        <v>0</v>
      </c>
      <c r="AB7024">
        <v>0</v>
      </c>
      <c r="AC7024">
        <v>0</v>
      </c>
      <c r="AD7024">
        <v>0</v>
      </c>
      <c r="AE7024">
        <v>0</v>
      </c>
      <c r="AF7024">
        <v>0</v>
      </c>
      <c r="AG7024" t="s">
        <v>26371</v>
      </c>
      <c r="AH7024" s="21" t="str">
        <f t="shared" si="218"/>
        <v>YR25</v>
      </c>
      <c r="AI7024" s="21">
        <v>216</v>
      </c>
      <c r="AJ7024" s="21">
        <f t="shared" si="219"/>
        <v>98.777777777777771</v>
      </c>
      <c r="AK7024" s="21" t="s">
        <v>2063</v>
      </c>
      <c r="AL7024" t="s">
        <v>2551</v>
      </c>
      <c r="AM7024" s="26" t="s">
        <v>38</v>
      </c>
      <c r="AN7024" t="s">
        <v>2030</v>
      </c>
    </row>
    <row r="7025" spans="1:40" ht="15" hidden="1" thickTop="1" x14ac:dyDescent="0.35">
      <c r="A7025" t="s">
        <v>26384</v>
      </c>
      <c r="B7025" t="s">
        <v>26373</v>
      </c>
      <c r="C7025" t="s">
        <v>3357</v>
      </c>
      <c r="D7025" t="s">
        <v>26374</v>
      </c>
      <c r="E7025" t="s">
        <v>2562</v>
      </c>
      <c r="F7025">
        <v>1</v>
      </c>
      <c r="G7025" t="s">
        <v>2546</v>
      </c>
      <c r="H7025" t="s">
        <v>2510</v>
      </c>
      <c r="I7025" t="s">
        <v>2076</v>
      </c>
      <c r="J7025" t="s">
        <v>2547</v>
      </c>
      <c r="K7025" t="s">
        <v>2548</v>
      </c>
      <c r="L7025" t="s">
        <v>2058</v>
      </c>
      <c r="M7025" t="s">
        <v>2059</v>
      </c>
      <c r="N7025">
        <v>3</v>
      </c>
      <c r="O7025">
        <v>218</v>
      </c>
      <c r="P7025">
        <v>0.89</v>
      </c>
      <c r="Q7025">
        <v>24480</v>
      </c>
      <c r="R7025">
        <v>0</v>
      </c>
      <c r="S7025">
        <v>0</v>
      </c>
      <c r="T7025">
        <v>0</v>
      </c>
      <c r="U7025">
        <v>3</v>
      </c>
      <c r="V7025">
        <v>218</v>
      </c>
      <c r="W7025">
        <v>0.89</v>
      </c>
      <c r="X7025">
        <v>0</v>
      </c>
      <c r="Y7025">
        <v>0</v>
      </c>
      <c r="Z7025">
        <v>0</v>
      </c>
      <c r="AA7025">
        <v>0</v>
      </c>
      <c r="AB7025">
        <v>0</v>
      </c>
      <c r="AC7025">
        <v>0</v>
      </c>
      <c r="AD7025">
        <v>0</v>
      </c>
      <c r="AE7025">
        <v>0</v>
      </c>
      <c r="AF7025">
        <v>0</v>
      </c>
      <c r="AG7025" t="s">
        <v>26375</v>
      </c>
      <c r="AH7025" s="21" t="str">
        <f t="shared" si="218"/>
        <v>YR25</v>
      </c>
      <c r="AI7025" s="21">
        <v>345.36</v>
      </c>
      <c r="AJ7025" s="21">
        <f t="shared" si="219"/>
        <v>99.109477124183002</v>
      </c>
      <c r="AK7025" s="21" t="s">
        <v>2063</v>
      </c>
      <c r="AL7025" t="s">
        <v>2551</v>
      </c>
      <c r="AM7025" s="26" t="s">
        <v>38</v>
      </c>
      <c r="AN7025" t="s">
        <v>2032</v>
      </c>
    </row>
    <row r="7026" spans="1:40" ht="15" hidden="1" thickTop="1" x14ac:dyDescent="0.35">
      <c r="A7026" t="s">
        <v>26388</v>
      </c>
      <c r="B7026" t="s">
        <v>26377</v>
      </c>
      <c r="C7026" t="s">
        <v>5198</v>
      </c>
      <c r="D7026" t="s">
        <v>26378</v>
      </c>
      <c r="E7026" t="s">
        <v>2608</v>
      </c>
      <c r="F7026">
        <v>1</v>
      </c>
      <c r="G7026" t="s">
        <v>2609</v>
      </c>
      <c r="H7026" t="s">
        <v>2577</v>
      </c>
      <c r="I7026" t="s">
        <v>2076</v>
      </c>
      <c r="J7026" t="s">
        <v>2675</v>
      </c>
      <c r="K7026" t="s">
        <v>2611</v>
      </c>
      <c r="L7026" t="s">
        <v>2058</v>
      </c>
      <c r="M7026" t="s">
        <v>2059</v>
      </c>
      <c r="N7026">
        <v>3</v>
      </c>
      <c r="O7026">
        <v>165</v>
      </c>
      <c r="P7026">
        <v>0.67</v>
      </c>
      <c r="Q7026">
        <v>24480</v>
      </c>
      <c r="R7026">
        <v>2</v>
      </c>
      <c r="S7026">
        <v>104</v>
      </c>
      <c r="T7026">
        <v>0.42</v>
      </c>
      <c r="U7026">
        <v>1</v>
      </c>
      <c r="V7026">
        <v>61</v>
      </c>
      <c r="W7026">
        <v>0.25</v>
      </c>
      <c r="X7026">
        <v>0</v>
      </c>
      <c r="Y7026">
        <v>0</v>
      </c>
      <c r="Z7026">
        <v>0</v>
      </c>
      <c r="AA7026">
        <v>0</v>
      </c>
      <c r="AB7026">
        <v>0</v>
      </c>
      <c r="AC7026">
        <v>0</v>
      </c>
      <c r="AD7026">
        <v>0</v>
      </c>
      <c r="AE7026">
        <v>0</v>
      </c>
      <c r="AF7026">
        <v>0</v>
      </c>
      <c r="AG7026" t="s">
        <v>26379</v>
      </c>
      <c r="AH7026" s="21" t="str">
        <f t="shared" si="218"/>
        <v>YR25</v>
      </c>
      <c r="AI7026" s="21">
        <v>345.36</v>
      </c>
      <c r="AJ7026" s="21">
        <f t="shared" si="219"/>
        <v>99.325980392156865</v>
      </c>
      <c r="AK7026" s="21" t="s">
        <v>2060</v>
      </c>
      <c r="AL7026" t="s">
        <v>2581</v>
      </c>
      <c r="AM7026" s="26" t="s">
        <v>38</v>
      </c>
      <c r="AN7026" t="s">
        <v>2030</v>
      </c>
    </row>
    <row r="7027" spans="1:40" ht="15" hidden="1" thickTop="1" x14ac:dyDescent="0.35">
      <c r="A7027" t="s">
        <v>26392</v>
      </c>
      <c r="B7027" t="s">
        <v>26381</v>
      </c>
      <c r="C7027" t="s">
        <v>5566</v>
      </c>
      <c r="D7027" t="s">
        <v>26382</v>
      </c>
      <c r="E7027" t="s">
        <v>2681</v>
      </c>
      <c r="F7027">
        <v>2</v>
      </c>
      <c r="G7027" t="s">
        <v>2682</v>
      </c>
      <c r="H7027" t="s">
        <v>2620</v>
      </c>
      <c r="I7027" t="s">
        <v>2076</v>
      </c>
      <c r="J7027" t="s">
        <v>5568</v>
      </c>
      <c r="K7027" t="s">
        <v>2684</v>
      </c>
      <c r="L7027" t="s">
        <v>2058</v>
      </c>
      <c r="M7027" t="s">
        <v>2059</v>
      </c>
      <c r="N7027">
        <v>8</v>
      </c>
      <c r="O7027">
        <v>248</v>
      </c>
      <c r="P7027">
        <v>1.01</v>
      </c>
      <c r="Q7027">
        <v>24480</v>
      </c>
      <c r="R7027">
        <v>3</v>
      </c>
      <c r="S7027">
        <v>90</v>
      </c>
      <c r="T7027">
        <v>0.37</v>
      </c>
      <c r="U7027">
        <v>4</v>
      </c>
      <c r="V7027">
        <v>145</v>
      </c>
      <c r="W7027">
        <v>0.59</v>
      </c>
      <c r="X7027">
        <v>0</v>
      </c>
      <c r="Y7027">
        <v>0</v>
      </c>
      <c r="Z7027">
        <v>0</v>
      </c>
      <c r="AA7027">
        <v>1</v>
      </c>
      <c r="AB7027">
        <v>13</v>
      </c>
      <c r="AC7027">
        <v>0.05</v>
      </c>
      <c r="AD7027">
        <v>0</v>
      </c>
      <c r="AE7027">
        <v>0</v>
      </c>
      <c r="AF7027">
        <v>0</v>
      </c>
      <c r="AG7027" t="s">
        <v>26383</v>
      </c>
      <c r="AH7027" s="21" t="str">
        <f t="shared" si="218"/>
        <v>YR25</v>
      </c>
      <c r="AI7027" s="21">
        <v>345.36</v>
      </c>
      <c r="AJ7027" s="21">
        <f t="shared" si="219"/>
        <v>98.986928104575156</v>
      </c>
      <c r="AK7027" s="21" t="s">
        <v>2063</v>
      </c>
      <c r="AL7027" t="s">
        <v>2686</v>
      </c>
      <c r="AM7027" s="26" t="s">
        <v>38</v>
      </c>
      <c r="AN7027" t="s">
        <v>2030</v>
      </c>
    </row>
    <row r="7028" spans="1:40" ht="15" hidden="1" thickTop="1" x14ac:dyDescent="0.35">
      <c r="A7028" t="s">
        <v>26396</v>
      </c>
      <c r="B7028" t="s">
        <v>26385</v>
      </c>
      <c r="C7028" t="s">
        <v>4394</v>
      </c>
      <c r="D7028" t="s">
        <v>26386</v>
      </c>
      <c r="E7028" t="s">
        <v>3430</v>
      </c>
      <c r="F7028">
        <v>1</v>
      </c>
      <c r="G7028" t="s">
        <v>2609</v>
      </c>
      <c r="H7028" t="s">
        <v>2577</v>
      </c>
      <c r="I7028" t="s">
        <v>2076</v>
      </c>
      <c r="J7028" t="s">
        <v>2764</v>
      </c>
      <c r="K7028" t="s">
        <v>2765</v>
      </c>
      <c r="L7028" t="s">
        <v>2058</v>
      </c>
      <c r="M7028" t="s">
        <v>2170</v>
      </c>
      <c r="N7028">
        <v>1</v>
      </c>
      <c r="O7028">
        <v>56</v>
      </c>
      <c r="P7028">
        <v>0.37</v>
      </c>
      <c r="Q7028">
        <v>15300</v>
      </c>
      <c r="R7028">
        <v>0</v>
      </c>
      <c r="S7028">
        <v>0</v>
      </c>
      <c r="T7028">
        <v>0</v>
      </c>
      <c r="U7028">
        <v>1</v>
      </c>
      <c r="V7028">
        <v>56</v>
      </c>
      <c r="W7028">
        <v>0.37</v>
      </c>
      <c r="X7028">
        <v>0</v>
      </c>
      <c r="Y7028">
        <v>0</v>
      </c>
      <c r="Z7028">
        <v>0</v>
      </c>
      <c r="AA7028">
        <v>0</v>
      </c>
      <c r="AB7028">
        <v>0</v>
      </c>
      <c r="AC7028">
        <v>0</v>
      </c>
      <c r="AD7028">
        <v>0</v>
      </c>
      <c r="AE7028">
        <v>0</v>
      </c>
      <c r="AF7028">
        <v>0</v>
      </c>
      <c r="AG7028" t="s">
        <v>26387</v>
      </c>
      <c r="AH7028" s="21" t="str">
        <f t="shared" si="218"/>
        <v>YR25</v>
      </c>
      <c r="AI7028" s="21">
        <v>216</v>
      </c>
      <c r="AJ7028" s="21">
        <f t="shared" si="219"/>
        <v>99.633986928104576</v>
      </c>
      <c r="AK7028" s="21" t="s">
        <v>2060</v>
      </c>
      <c r="AL7028" t="s">
        <v>2613</v>
      </c>
      <c r="AM7028" s="26" t="s">
        <v>38</v>
      </c>
      <c r="AN7028" t="s">
        <v>2034</v>
      </c>
    </row>
    <row r="7029" spans="1:40" ht="15" hidden="1" thickTop="1" x14ac:dyDescent="0.35">
      <c r="A7029" t="s">
        <v>26400</v>
      </c>
      <c r="B7029" t="s">
        <v>26389</v>
      </c>
      <c r="C7029" t="s">
        <v>3781</v>
      </c>
      <c r="D7029" t="s">
        <v>26390</v>
      </c>
      <c r="E7029" t="s">
        <v>2691</v>
      </c>
      <c r="F7029">
        <v>1</v>
      </c>
      <c r="G7029" t="s">
        <v>2609</v>
      </c>
      <c r="H7029" t="s">
        <v>2577</v>
      </c>
      <c r="I7029" t="s">
        <v>2076</v>
      </c>
      <c r="J7029" t="s">
        <v>2692</v>
      </c>
      <c r="K7029" t="s">
        <v>2635</v>
      </c>
      <c r="L7029" t="s">
        <v>2058</v>
      </c>
      <c r="M7029" t="s">
        <v>2170</v>
      </c>
      <c r="N7029">
        <v>5</v>
      </c>
      <c r="O7029">
        <v>137</v>
      </c>
      <c r="P7029">
        <v>0.9</v>
      </c>
      <c r="Q7029">
        <v>15300</v>
      </c>
      <c r="R7029">
        <v>1</v>
      </c>
      <c r="S7029">
        <v>7</v>
      </c>
      <c r="T7029">
        <v>0.05</v>
      </c>
      <c r="U7029">
        <v>4</v>
      </c>
      <c r="V7029">
        <v>130</v>
      </c>
      <c r="W7029">
        <v>0.85</v>
      </c>
      <c r="X7029">
        <v>0</v>
      </c>
      <c r="Y7029">
        <v>0</v>
      </c>
      <c r="Z7029">
        <v>0</v>
      </c>
      <c r="AA7029">
        <v>0</v>
      </c>
      <c r="AB7029">
        <v>0</v>
      </c>
      <c r="AC7029">
        <v>0</v>
      </c>
      <c r="AD7029">
        <v>0</v>
      </c>
      <c r="AE7029">
        <v>0</v>
      </c>
      <c r="AF7029">
        <v>0</v>
      </c>
      <c r="AG7029" t="s">
        <v>26391</v>
      </c>
      <c r="AH7029" s="21" t="str">
        <f t="shared" si="218"/>
        <v>YR25</v>
      </c>
      <c r="AI7029" s="21">
        <v>216</v>
      </c>
      <c r="AJ7029" s="21">
        <f t="shared" si="219"/>
        <v>99.104575163398692</v>
      </c>
      <c r="AK7029" s="21" t="s">
        <v>2063</v>
      </c>
      <c r="AL7029" t="s">
        <v>2581</v>
      </c>
      <c r="AM7029" s="26" t="s">
        <v>38</v>
      </c>
      <c r="AN7029" t="s">
        <v>2032</v>
      </c>
    </row>
    <row r="7030" spans="1:40" ht="15" hidden="1" thickTop="1" x14ac:dyDescent="0.35">
      <c r="A7030" t="s">
        <v>26404</v>
      </c>
      <c r="B7030" t="s">
        <v>26393</v>
      </c>
      <c r="C7030" t="s">
        <v>5198</v>
      </c>
      <c r="D7030" t="s">
        <v>26394</v>
      </c>
      <c r="E7030" t="s">
        <v>2608</v>
      </c>
      <c r="F7030">
        <v>1</v>
      </c>
      <c r="G7030" t="s">
        <v>2609</v>
      </c>
      <c r="H7030" t="s">
        <v>2577</v>
      </c>
      <c r="I7030" t="s">
        <v>2076</v>
      </c>
      <c r="J7030" t="s">
        <v>2675</v>
      </c>
      <c r="K7030" t="s">
        <v>2611</v>
      </c>
      <c r="L7030" t="s">
        <v>2058</v>
      </c>
      <c r="M7030" t="s">
        <v>2059</v>
      </c>
      <c r="N7030">
        <v>1</v>
      </c>
      <c r="O7030">
        <v>64</v>
      </c>
      <c r="P7030">
        <v>0.26</v>
      </c>
      <c r="Q7030">
        <v>24480</v>
      </c>
      <c r="R7030">
        <v>0</v>
      </c>
      <c r="S7030">
        <v>0</v>
      </c>
      <c r="T7030">
        <v>0</v>
      </c>
      <c r="U7030">
        <v>1</v>
      </c>
      <c r="V7030">
        <v>64</v>
      </c>
      <c r="W7030">
        <v>0.26</v>
      </c>
      <c r="X7030">
        <v>0</v>
      </c>
      <c r="Y7030">
        <v>0</v>
      </c>
      <c r="Z7030">
        <v>0</v>
      </c>
      <c r="AA7030">
        <v>0</v>
      </c>
      <c r="AB7030">
        <v>0</v>
      </c>
      <c r="AC7030">
        <v>0</v>
      </c>
      <c r="AD7030">
        <v>0</v>
      </c>
      <c r="AE7030">
        <v>0</v>
      </c>
      <c r="AF7030">
        <v>0</v>
      </c>
      <c r="AG7030" t="s">
        <v>26395</v>
      </c>
      <c r="AH7030" s="21" t="str">
        <f t="shared" si="218"/>
        <v>YR25</v>
      </c>
      <c r="AI7030" s="21">
        <v>345.36</v>
      </c>
      <c r="AJ7030" s="21">
        <f t="shared" si="219"/>
        <v>99.738562091503269</v>
      </c>
      <c r="AK7030" s="21" t="s">
        <v>2060</v>
      </c>
      <c r="AL7030" t="s">
        <v>2581</v>
      </c>
      <c r="AM7030" s="26" t="s">
        <v>38</v>
      </c>
      <c r="AN7030" t="s">
        <v>2031</v>
      </c>
    </row>
    <row r="7031" spans="1:40" ht="15" hidden="1" thickTop="1" x14ac:dyDescent="0.35">
      <c r="A7031" t="s">
        <v>26408</v>
      </c>
      <c r="B7031" t="s">
        <v>26397</v>
      </c>
      <c r="C7031" t="s">
        <v>5566</v>
      </c>
      <c r="D7031" t="s">
        <v>26398</v>
      </c>
      <c r="E7031" t="s">
        <v>3539</v>
      </c>
      <c r="F7031">
        <v>3</v>
      </c>
      <c r="G7031" t="s">
        <v>2682</v>
      </c>
      <c r="H7031" t="s">
        <v>2620</v>
      </c>
      <c r="I7031" t="s">
        <v>2076</v>
      </c>
      <c r="J7031" t="s">
        <v>5568</v>
      </c>
      <c r="K7031" t="s">
        <v>2684</v>
      </c>
      <c r="L7031" t="s">
        <v>2058</v>
      </c>
      <c r="M7031" t="s">
        <v>2170</v>
      </c>
      <c r="N7031">
        <v>13</v>
      </c>
      <c r="O7031">
        <v>577</v>
      </c>
      <c r="P7031">
        <v>3.77</v>
      </c>
      <c r="Q7031">
        <v>15300</v>
      </c>
      <c r="R7031">
        <v>7</v>
      </c>
      <c r="S7031">
        <v>248</v>
      </c>
      <c r="T7031">
        <v>1.62</v>
      </c>
      <c r="U7031">
        <v>6</v>
      </c>
      <c r="V7031">
        <v>329</v>
      </c>
      <c r="W7031">
        <v>2.15</v>
      </c>
      <c r="X7031">
        <v>0</v>
      </c>
      <c r="Y7031">
        <v>0</v>
      </c>
      <c r="Z7031">
        <v>0</v>
      </c>
      <c r="AA7031">
        <v>0</v>
      </c>
      <c r="AB7031">
        <v>0</v>
      </c>
      <c r="AC7031">
        <v>0</v>
      </c>
      <c r="AD7031">
        <v>0</v>
      </c>
      <c r="AE7031">
        <v>0</v>
      </c>
      <c r="AF7031">
        <v>0</v>
      </c>
      <c r="AG7031" t="s">
        <v>26399</v>
      </c>
      <c r="AH7031" s="21" t="str">
        <f t="shared" si="218"/>
        <v>YR25</v>
      </c>
      <c r="AI7031" s="21">
        <v>216</v>
      </c>
      <c r="AJ7031" s="21">
        <f t="shared" si="219"/>
        <v>96.228758169934636</v>
      </c>
      <c r="AK7031" s="21" t="s">
        <v>2063</v>
      </c>
      <c r="AL7031" t="s">
        <v>2686</v>
      </c>
      <c r="AM7031" s="26" t="s">
        <v>38</v>
      </c>
      <c r="AN7031" t="s">
        <v>2030</v>
      </c>
    </row>
    <row r="7032" spans="1:40" ht="15" hidden="1" thickTop="1" x14ac:dyDescent="0.35">
      <c r="A7032" t="s">
        <v>26412</v>
      </c>
      <c r="B7032" t="s">
        <v>26401</v>
      </c>
      <c r="C7032" t="s">
        <v>4173</v>
      </c>
      <c r="D7032" t="s">
        <v>26402</v>
      </c>
      <c r="E7032" t="s">
        <v>2691</v>
      </c>
      <c r="F7032">
        <v>1</v>
      </c>
      <c r="G7032" t="s">
        <v>2600</v>
      </c>
      <c r="H7032" t="s">
        <v>2577</v>
      </c>
      <c r="I7032" t="s">
        <v>2076</v>
      </c>
      <c r="J7032" t="s">
        <v>2634</v>
      </c>
      <c r="K7032" t="s">
        <v>2635</v>
      </c>
      <c r="L7032" t="s">
        <v>2058</v>
      </c>
      <c r="M7032" t="s">
        <v>2170</v>
      </c>
      <c r="N7032">
        <v>1</v>
      </c>
      <c r="O7032">
        <v>1</v>
      </c>
      <c r="P7032">
        <v>0.01</v>
      </c>
      <c r="Q7032">
        <v>15300</v>
      </c>
      <c r="R7032">
        <v>1</v>
      </c>
      <c r="S7032">
        <v>1</v>
      </c>
      <c r="T7032">
        <v>0.01</v>
      </c>
      <c r="U7032">
        <v>0</v>
      </c>
      <c r="V7032">
        <v>0</v>
      </c>
      <c r="W7032">
        <v>0</v>
      </c>
      <c r="X7032">
        <v>0</v>
      </c>
      <c r="Y7032">
        <v>0</v>
      </c>
      <c r="Z7032">
        <v>0</v>
      </c>
      <c r="AA7032">
        <v>0</v>
      </c>
      <c r="AB7032">
        <v>0</v>
      </c>
      <c r="AC7032">
        <v>0</v>
      </c>
      <c r="AD7032">
        <v>0</v>
      </c>
      <c r="AE7032">
        <v>0</v>
      </c>
      <c r="AF7032">
        <v>0</v>
      </c>
      <c r="AG7032" t="s">
        <v>26403</v>
      </c>
      <c r="AH7032" s="21" t="str">
        <f t="shared" si="218"/>
        <v>YR25</v>
      </c>
      <c r="AI7032" s="21">
        <v>216</v>
      </c>
      <c r="AJ7032" s="21">
        <f t="shared" si="219"/>
        <v>99.993464052287578</v>
      </c>
      <c r="AK7032" s="21" t="s">
        <v>2060</v>
      </c>
      <c r="AL7032" t="s">
        <v>2581</v>
      </c>
      <c r="AM7032" s="26" t="s">
        <v>38</v>
      </c>
      <c r="AN7032" t="s">
        <v>2031</v>
      </c>
    </row>
    <row r="7033" spans="1:40" ht="15" hidden="1" thickTop="1" x14ac:dyDescent="0.35">
      <c r="A7033" t="s">
        <v>26416</v>
      </c>
      <c r="B7033" t="s">
        <v>26405</v>
      </c>
      <c r="C7033" t="s">
        <v>5067</v>
      </c>
      <c r="D7033" t="s">
        <v>26406</v>
      </c>
      <c r="E7033" t="s">
        <v>2608</v>
      </c>
      <c r="F7033">
        <v>1</v>
      </c>
      <c r="G7033" t="s">
        <v>2609</v>
      </c>
      <c r="H7033" t="s">
        <v>2577</v>
      </c>
      <c r="I7033" t="s">
        <v>2076</v>
      </c>
      <c r="J7033" t="s">
        <v>2610</v>
      </c>
      <c r="K7033" t="s">
        <v>2611</v>
      </c>
      <c r="L7033" t="s">
        <v>2058</v>
      </c>
      <c r="M7033" t="s">
        <v>2170</v>
      </c>
      <c r="N7033">
        <v>8</v>
      </c>
      <c r="O7033">
        <v>275</v>
      </c>
      <c r="P7033">
        <v>1.8</v>
      </c>
      <c r="Q7033">
        <v>15300</v>
      </c>
      <c r="R7033">
        <v>5</v>
      </c>
      <c r="S7033">
        <v>159</v>
      </c>
      <c r="T7033">
        <v>1.04</v>
      </c>
      <c r="U7033">
        <v>3</v>
      </c>
      <c r="V7033">
        <v>116</v>
      </c>
      <c r="W7033">
        <v>0.76</v>
      </c>
      <c r="X7033">
        <v>0</v>
      </c>
      <c r="Y7033">
        <v>0</v>
      </c>
      <c r="Z7033">
        <v>0</v>
      </c>
      <c r="AA7033">
        <v>0</v>
      </c>
      <c r="AB7033">
        <v>0</v>
      </c>
      <c r="AC7033">
        <v>0</v>
      </c>
      <c r="AD7033">
        <v>0</v>
      </c>
      <c r="AE7033">
        <v>0</v>
      </c>
      <c r="AF7033">
        <v>0</v>
      </c>
      <c r="AG7033" t="s">
        <v>26407</v>
      </c>
      <c r="AH7033" s="21" t="str">
        <f t="shared" si="218"/>
        <v>YR25</v>
      </c>
      <c r="AI7033" s="21">
        <v>216</v>
      </c>
      <c r="AJ7033" s="21">
        <f t="shared" si="219"/>
        <v>98.202614379084963</v>
      </c>
      <c r="AK7033" s="21" t="s">
        <v>2063</v>
      </c>
      <c r="AL7033" t="s">
        <v>2613</v>
      </c>
      <c r="AM7033" s="26" t="s">
        <v>38</v>
      </c>
      <c r="AN7033" t="s">
        <v>2031</v>
      </c>
    </row>
    <row r="7034" spans="1:40" ht="15" hidden="1" thickTop="1" x14ac:dyDescent="0.35">
      <c r="A7034" t="s">
        <v>26420</v>
      </c>
      <c r="B7034" t="s">
        <v>26409</v>
      </c>
      <c r="C7034" t="s">
        <v>2889</v>
      </c>
      <c r="D7034" t="s">
        <v>26410</v>
      </c>
      <c r="E7034" t="s">
        <v>3430</v>
      </c>
      <c r="F7034">
        <v>1</v>
      </c>
      <c r="G7034" t="s">
        <v>2609</v>
      </c>
      <c r="H7034" t="s">
        <v>2577</v>
      </c>
      <c r="I7034" t="s">
        <v>2076</v>
      </c>
      <c r="J7034" t="s">
        <v>2764</v>
      </c>
      <c r="K7034" t="s">
        <v>2765</v>
      </c>
      <c r="L7034" t="s">
        <v>2058</v>
      </c>
      <c r="M7034" t="s">
        <v>2170</v>
      </c>
      <c r="N7034">
        <v>8</v>
      </c>
      <c r="O7034">
        <v>369</v>
      </c>
      <c r="P7034">
        <v>2.41</v>
      </c>
      <c r="Q7034">
        <v>15300</v>
      </c>
      <c r="R7034">
        <v>3</v>
      </c>
      <c r="S7034">
        <v>152</v>
      </c>
      <c r="T7034">
        <v>0.99</v>
      </c>
      <c r="U7034">
        <v>4</v>
      </c>
      <c r="V7034">
        <v>148</v>
      </c>
      <c r="W7034">
        <v>0.97</v>
      </c>
      <c r="X7034">
        <v>1</v>
      </c>
      <c r="Y7034">
        <v>69</v>
      </c>
      <c r="Z7034">
        <v>0.45</v>
      </c>
      <c r="AA7034">
        <v>0</v>
      </c>
      <c r="AB7034">
        <v>0</v>
      </c>
      <c r="AC7034">
        <v>0</v>
      </c>
      <c r="AD7034">
        <v>0</v>
      </c>
      <c r="AE7034">
        <v>0</v>
      </c>
      <c r="AF7034">
        <v>0</v>
      </c>
      <c r="AG7034" t="s">
        <v>26411</v>
      </c>
      <c r="AH7034" s="21" t="str">
        <f t="shared" si="218"/>
        <v>YR25</v>
      </c>
      <c r="AI7034" s="21">
        <v>216</v>
      </c>
      <c r="AJ7034" s="21">
        <f t="shared" si="219"/>
        <v>97.588235294117652</v>
      </c>
      <c r="AK7034" s="21" t="s">
        <v>2063</v>
      </c>
      <c r="AL7034" t="s">
        <v>2613</v>
      </c>
      <c r="AM7034" s="26" t="s">
        <v>38</v>
      </c>
      <c r="AN7034" t="s">
        <v>2033</v>
      </c>
    </row>
    <row r="7035" spans="1:40" ht="15" hidden="1" thickTop="1" x14ac:dyDescent="0.35">
      <c r="A7035" t="s">
        <v>26424</v>
      </c>
      <c r="B7035" t="s">
        <v>26413</v>
      </c>
      <c r="C7035" t="s">
        <v>4053</v>
      </c>
      <c r="D7035" t="s">
        <v>26414</v>
      </c>
      <c r="E7035" t="s">
        <v>2667</v>
      </c>
      <c r="F7035">
        <v>1</v>
      </c>
      <c r="G7035" t="s">
        <v>2509</v>
      </c>
      <c r="H7035" t="s">
        <v>2510</v>
      </c>
      <c r="I7035" t="s">
        <v>2076</v>
      </c>
      <c r="J7035" t="s">
        <v>2794</v>
      </c>
      <c r="K7035" t="s">
        <v>2669</v>
      </c>
      <c r="L7035" t="s">
        <v>2058</v>
      </c>
      <c r="M7035" t="s">
        <v>2358</v>
      </c>
      <c r="N7035">
        <v>1</v>
      </c>
      <c r="O7035">
        <v>51</v>
      </c>
      <c r="P7035">
        <v>0.38</v>
      </c>
      <c r="Q7035">
        <v>13260</v>
      </c>
      <c r="R7035">
        <v>1</v>
      </c>
      <c r="S7035">
        <v>51</v>
      </c>
      <c r="T7035">
        <v>0.38</v>
      </c>
      <c r="U7035">
        <v>0</v>
      </c>
      <c r="V7035">
        <v>0</v>
      </c>
      <c r="W7035">
        <v>0</v>
      </c>
      <c r="X7035">
        <v>0</v>
      </c>
      <c r="Y7035">
        <v>0</v>
      </c>
      <c r="Z7035">
        <v>0</v>
      </c>
      <c r="AA7035">
        <v>0</v>
      </c>
      <c r="AB7035">
        <v>0</v>
      </c>
      <c r="AC7035">
        <v>0</v>
      </c>
      <c r="AD7035">
        <v>0</v>
      </c>
      <c r="AE7035">
        <v>0</v>
      </c>
      <c r="AF7035">
        <v>0</v>
      </c>
      <c r="AG7035" t="s">
        <v>26415</v>
      </c>
      <c r="AH7035" s="21" t="str">
        <f t="shared" si="218"/>
        <v>YR25</v>
      </c>
      <c r="AI7035" s="21">
        <v>187.20000000000005</v>
      </c>
      <c r="AJ7035" s="21">
        <f t="shared" si="219"/>
        <v>99.615384615384613</v>
      </c>
      <c r="AK7035" s="21" t="s">
        <v>2060</v>
      </c>
      <c r="AL7035" t="s">
        <v>2515</v>
      </c>
      <c r="AM7035" s="26" t="s">
        <v>38</v>
      </c>
      <c r="AN7035" t="s">
        <v>2029</v>
      </c>
    </row>
    <row r="7036" spans="1:40" ht="15" hidden="1" thickTop="1" x14ac:dyDescent="0.35">
      <c r="A7036" t="s">
        <v>26428</v>
      </c>
      <c r="B7036" t="s">
        <v>26417</v>
      </c>
      <c r="C7036" t="s">
        <v>5566</v>
      </c>
      <c r="D7036" t="s">
        <v>26418</v>
      </c>
      <c r="E7036" t="s">
        <v>2681</v>
      </c>
      <c r="F7036">
        <v>3</v>
      </c>
      <c r="G7036" t="s">
        <v>2682</v>
      </c>
      <c r="H7036" t="s">
        <v>2620</v>
      </c>
      <c r="I7036" t="s">
        <v>2076</v>
      </c>
      <c r="J7036" t="s">
        <v>5568</v>
      </c>
      <c r="K7036" t="s">
        <v>2684</v>
      </c>
      <c r="L7036" t="s">
        <v>2058</v>
      </c>
      <c r="M7036" t="s">
        <v>2059</v>
      </c>
      <c r="N7036">
        <v>4</v>
      </c>
      <c r="O7036">
        <v>155</v>
      </c>
      <c r="P7036">
        <v>0.63</v>
      </c>
      <c r="Q7036">
        <v>24480</v>
      </c>
      <c r="R7036">
        <v>0</v>
      </c>
      <c r="S7036">
        <v>0</v>
      </c>
      <c r="T7036">
        <v>0</v>
      </c>
      <c r="U7036">
        <v>4</v>
      </c>
      <c r="V7036">
        <v>155</v>
      </c>
      <c r="W7036">
        <v>0.63</v>
      </c>
      <c r="X7036">
        <v>0</v>
      </c>
      <c r="Y7036">
        <v>0</v>
      </c>
      <c r="Z7036">
        <v>0</v>
      </c>
      <c r="AA7036">
        <v>0</v>
      </c>
      <c r="AB7036">
        <v>0</v>
      </c>
      <c r="AC7036">
        <v>0</v>
      </c>
      <c r="AD7036">
        <v>0</v>
      </c>
      <c r="AE7036">
        <v>0</v>
      </c>
      <c r="AF7036">
        <v>0</v>
      </c>
      <c r="AG7036" t="s">
        <v>26419</v>
      </c>
      <c r="AH7036" s="21" t="str">
        <f t="shared" si="218"/>
        <v>YR25</v>
      </c>
      <c r="AI7036" s="21">
        <v>345.36</v>
      </c>
      <c r="AJ7036" s="21">
        <f t="shared" si="219"/>
        <v>99.36683006535948</v>
      </c>
      <c r="AK7036" s="21" t="s">
        <v>2060</v>
      </c>
      <c r="AL7036" t="s">
        <v>2686</v>
      </c>
      <c r="AM7036" s="26" t="s">
        <v>38</v>
      </c>
      <c r="AN7036" t="s">
        <v>2031</v>
      </c>
    </row>
    <row r="7037" spans="1:40" ht="15" hidden="1" thickTop="1" x14ac:dyDescent="0.35">
      <c r="A7037" t="s">
        <v>26432</v>
      </c>
      <c r="B7037" t="s">
        <v>26421</v>
      </c>
      <c r="C7037" t="s">
        <v>4385</v>
      </c>
      <c r="D7037" t="s">
        <v>26422</v>
      </c>
      <c r="E7037" t="s">
        <v>2575</v>
      </c>
      <c r="F7037">
        <v>1</v>
      </c>
      <c r="G7037" t="s">
        <v>2576</v>
      </c>
      <c r="H7037" t="s">
        <v>2577</v>
      </c>
      <c r="I7037" t="s">
        <v>2076</v>
      </c>
      <c r="J7037" t="s">
        <v>2858</v>
      </c>
      <c r="K7037" t="s">
        <v>2742</v>
      </c>
      <c r="L7037" t="s">
        <v>2058</v>
      </c>
      <c r="M7037" t="s">
        <v>2059</v>
      </c>
      <c r="N7037">
        <v>6</v>
      </c>
      <c r="O7037">
        <v>123</v>
      </c>
      <c r="P7037">
        <v>0.5</v>
      </c>
      <c r="Q7037">
        <v>24480</v>
      </c>
      <c r="R7037">
        <v>2</v>
      </c>
      <c r="S7037">
        <v>55</v>
      </c>
      <c r="T7037">
        <v>0.22</v>
      </c>
      <c r="U7037">
        <v>4</v>
      </c>
      <c r="V7037">
        <v>68</v>
      </c>
      <c r="W7037">
        <v>0.28000000000000003</v>
      </c>
      <c r="X7037">
        <v>0</v>
      </c>
      <c r="Y7037">
        <v>0</v>
      </c>
      <c r="Z7037">
        <v>0</v>
      </c>
      <c r="AA7037">
        <v>0</v>
      </c>
      <c r="AB7037">
        <v>0</v>
      </c>
      <c r="AC7037">
        <v>0</v>
      </c>
      <c r="AD7037">
        <v>0</v>
      </c>
      <c r="AE7037">
        <v>0</v>
      </c>
      <c r="AF7037">
        <v>0</v>
      </c>
      <c r="AG7037" t="s">
        <v>26423</v>
      </c>
      <c r="AH7037" s="21" t="str">
        <f t="shared" si="218"/>
        <v>YK20</v>
      </c>
      <c r="AI7037" s="21">
        <v>345.36</v>
      </c>
      <c r="AJ7037" s="21">
        <f t="shared" si="219"/>
        <v>99.497549019607845</v>
      </c>
      <c r="AK7037" s="21" t="s">
        <v>2060</v>
      </c>
      <c r="AL7037" t="s">
        <v>2551</v>
      </c>
      <c r="AM7037" s="26" t="s">
        <v>38</v>
      </c>
      <c r="AN7037" t="s">
        <v>2032</v>
      </c>
    </row>
    <row r="7038" spans="1:40" ht="15" hidden="1" thickTop="1" x14ac:dyDescent="0.35">
      <c r="A7038" t="s">
        <v>26436</v>
      </c>
      <c r="B7038" t="s">
        <v>26425</v>
      </c>
      <c r="C7038" t="s">
        <v>2537</v>
      </c>
      <c r="D7038" t="s">
        <v>26426</v>
      </c>
      <c r="E7038" t="s">
        <v>558</v>
      </c>
      <c r="F7038">
        <v>1</v>
      </c>
      <c r="G7038" t="s">
        <v>2524</v>
      </c>
      <c r="H7038" t="s">
        <v>2056</v>
      </c>
      <c r="I7038" t="s">
        <v>2076</v>
      </c>
      <c r="J7038" t="s">
        <v>2539</v>
      </c>
      <c r="K7038" t="s">
        <v>62</v>
      </c>
      <c r="L7038" t="s">
        <v>2058</v>
      </c>
      <c r="M7038" t="s">
        <v>2170</v>
      </c>
      <c r="N7038">
        <v>5</v>
      </c>
      <c r="O7038">
        <v>360</v>
      </c>
      <c r="P7038">
        <v>2.35</v>
      </c>
      <c r="Q7038">
        <v>15300</v>
      </c>
      <c r="R7038">
        <v>3</v>
      </c>
      <c r="S7038">
        <v>223</v>
      </c>
      <c r="T7038">
        <v>1.46</v>
      </c>
      <c r="U7038">
        <v>2</v>
      </c>
      <c r="V7038">
        <v>137</v>
      </c>
      <c r="W7038">
        <v>0.9</v>
      </c>
      <c r="X7038">
        <v>0</v>
      </c>
      <c r="Y7038">
        <v>0</v>
      </c>
      <c r="Z7038">
        <v>0</v>
      </c>
      <c r="AA7038">
        <v>0</v>
      </c>
      <c r="AB7038">
        <v>0</v>
      </c>
      <c r="AC7038">
        <v>0</v>
      </c>
      <c r="AD7038">
        <v>0</v>
      </c>
      <c r="AE7038">
        <v>0</v>
      </c>
      <c r="AF7038">
        <v>0</v>
      </c>
      <c r="AG7038" t="s">
        <v>26427</v>
      </c>
      <c r="AH7038" s="21" t="str">
        <f t="shared" si="218"/>
        <v>YM68</v>
      </c>
      <c r="AI7038" s="21">
        <v>216</v>
      </c>
      <c r="AJ7038" s="21">
        <f t="shared" si="219"/>
        <v>97.647058823529406</v>
      </c>
      <c r="AK7038" s="21" t="s">
        <v>2063</v>
      </c>
      <c r="AL7038" t="s">
        <v>2527</v>
      </c>
      <c r="AM7038" s="26" t="s">
        <v>38</v>
      </c>
      <c r="AN7038" t="s">
        <v>2030</v>
      </c>
    </row>
    <row r="7039" spans="1:40" ht="15" hidden="1" thickTop="1" x14ac:dyDescent="0.35">
      <c r="A7039" t="s">
        <v>26440</v>
      </c>
      <c r="B7039" t="s">
        <v>26429</v>
      </c>
      <c r="C7039" t="s">
        <v>4173</v>
      </c>
      <c r="D7039" t="s">
        <v>26430</v>
      </c>
      <c r="E7039" t="s">
        <v>2691</v>
      </c>
      <c r="F7039">
        <v>1</v>
      </c>
      <c r="G7039" t="s">
        <v>2600</v>
      </c>
      <c r="H7039" t="s">
        <v>2577</v>
      </c>
      <c r="I7039" t="s">
        <v>2076</v>
      </c>
      <c r="J7039" t="s">
        <v>2634</v>
      </c>
      <c r="K7039" t="s">
        <v>2635</v>
      </c>
      <c r="L7039" t="s">
        <v>2058</v>
      </c>
      <c r="M7039" t="s">
        <v>2170</v>
      </c>
      <c r="N7039">
        <v>1</v>
      </c>
      <c r="O7039">
        <v>49</v>
      </c>
      <c r="P7039">
        <v>0.32</v>
      </c>
      <c r="Q7039">
        <v>15300</v>
      </c>
      <c r="R7039">
        <v>0</v>
      </c>
      <c r="S7039">
        <v>0</v>
      </c>
      <c r="T7039">
        <v>0</v>
      </c>
      <c r="U7039">
        <v>1</v>
      </c>
      <c r="V7039">
        <v>49</v>
      </c>
      <c r="W7039">
        <v>0.32</v>
      </c>
      <c r="X7039">
        <v>0</v>
      </c>
      <c r="Y7039">
        <v>0</v>
      </c>
      <c r="Z7039">
        <v>0</v>
      </c>
      <c r="AA7039">
        <v>0</v>
      </c>
      <c r="AB7039">
        <v>0</v>
      </c>
      <c r="AC7039">
        <v>0</v>
      </c>
      <c r="AD7039">
        <v>0</v>
      </c>
      <c r="AE7039">
        <v>0</v>
      </c>
      <c r="AF7039">
        <v>0</v>
      </c>
      <c r="AG7039" t="s">
        <v>26431</v>
      </c>
      <c r="AH7039" s="21" t="str">
        <f t="shared" si="218"/>
        <v>YR25</v>
      </c>
      <c r="AI7039" s="21">
        <v>216</v>
      </c>
      <c r="AJ7039" s="21">
        <f t="shared" si="219"/>
        <v>99.679738562091501</v>
      </c>
      <c r="AK7039" s="21" t="s">
        <v>2060</v>
      </c>
      <c r="AL7039" t="s">
        <v>2581</v>
      </c>
      <c r="AM7039" s="26" t="s">
        <v>38</v>
      </c>
      <c r="AN7039" t="s">
        <v>2031</v>
      </c>
    </row>
    <row r="7040" spans="1:40" ht="15" hidden="1" thickTop="1" x14ac:dyDescent="0.35">
      <c r="A7040" t="s">
        <v>26444</v>
      </c>
      <c r="B7040" t="s">
        <v>26433</v>
      </c>
      <c r="C7040" t="s">
        <v>2889</v>
      </c>
      <c r="D7040" t="s">
        <v>26434</v>
      </c>
      <c r="E7040" t="s">
        <v>2608</v>
      </c>
      <c r="F7040">
        <v>1</v>
      </c>
      <c r="G7040" t="s">
        <v>2609</v>
      </c>
      <c r="H7040" t="s">
        <v>2577</v>
      </c>
      <c r="I7040" t="s">
        <v>2076</v>
      </c>
      <c r="J7040" t="s">
        <v>2764</v>
      </c>
      <c r="K7040" t="s">
        <v>2765</v>
      </c>
      <c r="L7040" t="s">
        <v>2058</v>
      </c>
      <c r="M7040" t="s">
        <v>2059</v>
      </c>
      <c r="N7040">
        <v>1</v>
      </c>
      <c r="O7040">
        <v>105</v>
      </c>
      <c r="P7040">
        <v>0.43</v>
      </c>
      <c r="Q7040">
        <v>24480</v>
      </c>
      <c r="R7040">
        <v>0</v>
      </c>
      <c r="S7040">
        <v>0</v>
      </c>
      <c r="T7040">
        <v>0</v>
      </c>
      <c r="U7040">
        <v>1</v>
      </c>
      <c r="V7040">
        <v>105</v>
      </c>
      <c r="W7040">
        <v>0.43</v>
      </c>
      <c r="X7040">
        <v>0</v>
      </c>
      <c r="Y7040">
        <v>0</v>
      </c>
      <c r="Z7040">
        <v>0</v>
      </c>
      <c r="AA7040">
        <v>0</v>
      </c>
      <c r="AB7040">
        <v>0</v>
      </c>
      <c r="AC7040">
        <v>0</v>
      </c>
      <c r="AD7040">
        <v>0</v>
      </c>
      <c r="AE7040">
        <v>0</v>
      </c>
      <c r="AF7040">
        <v>0</v>
      </c>
      <c r="AG7040" t="s">
        <v>26435</v>
      </c>
      <c r="AH7040" s="21" t="str">
        <f t="shared" si="218"/>
        <v>YR25</v>
      </c>
      <c r="AI7040" s="21">
        <v>345.36</v>
      </c>
      <c r="AJ7040" s="21">
        <f t="shared" si="219"/>
        <v>99.571078431372555</v>
      </c>
      <c r="AK7040" s="21" t="s">
        <v>2060</v>
      </c>
      <c r="AL7040" t="s">
        <v>2613</v>
      </c>
      <c r="AM7040" s="26" t="s">
        <v>38</v>
      </c>
      <c r="AN7040" t="s">
        <v>2031</v>
      </c>
    </row>
    <row r="7041" spans="1:40" ht="15" hidden="1" thickTop="1" x14ac:dyDescent="0.35">
      <c r="A7041" t="s">
        <v>9946</v>
      </c>
      <c r="B7041" t="s">
        <v>26437</v>
      </c>
      <c r="C7041" t="s">
        <v>3434</v>
      </c>
      <c r="D7041" t="s">
        <v>26438</v>
      </c>
      <c r="E7041" t="s">
        <v>2608</v>
      </c>
      <c r="F7041">
        <v>1</v>
      </c>
      <c r="G7041" t="s">
        <v>2609</v>
      </c>
      <c r="H7041" t="s">
        <v>2577</v>
      </c>
      <c r="I7041" t="s">
        <v>2076</v>
      </c>
      <c r="J7041" t="s">
        <v>2764</v>
      </c>
      <c r="K7041" t="s">
        <v>2765</v>
      </c>
      <c r="L7041" t="s">
        <v>2058</v>
      </c>
      <c r="M7041" t="s">
        <v>2170</v>
      </c>
      <c r="N7041">
        <v>2</v>
      </c>
      <c r="O7041">
        <v>43</v>
      </c>
      <c r="P7041">
        <v>0.28000000000000003</v>
      </c>
      <c r="Q7041">
        <v>15300</v>
      </c>
      <c r="R7041">
        <v>1</v>
      </c>
      <c r="S7041">
        <v>10</v>
      </c>
      <c r="T7041">
        <v>7.0000000000000007E-2</v>
      </c>
      <c r="U7041">
        <v>1</v>
      </c>
      <c r="V7041">
        <v>33</v>
      </c>
      <c r="W7041">
        <v>0.22</v>
      </c>
      <c r="X7041">
        <v>0</v>
      </c>
      <c r="Y7041">
        <v>0</v>
      </c>
      <c r="Z7041">
        <v>0</v>
      </c>
      <c r="AA7041">
        <v>0</v>
      </c>
      <c r="AB7041">
        <v>0</v>
      </c>
      <c r="AC7041">
        <v>0</v>
      </c>
      <c r="AD7041">
        <v>0</v>
      </c>
      <c r="AE7041">
        <v>0</v>
      </c>
      <c r="AF7041">
        <v>0</v>
      </c>
      <c r="AG7041" t="s">
        <v>26439</v>
      </c>
      <c r="AH7041" s="21" t="str">
        <f t="shared" si="218"/>
        <v>YR25</v>
      </c>
      <c r="AI7041" s="21">
        <v>216</v>
      </c>
      <c r="AJ7041" s="21">
        <f t="shared" si="219"/>
        <v>99.718954248366018</v>
      </c>
      <c r="AK7041" s="21" t="s">
        <v>2060</v>
      </c>
      <c r="AL7041" t="s">
        <v>2613</v>
      </c>
      <c r="AM7041" s="26" t="s">
        <v>38</v>
      </c>
      <c r="AN7041" t="s">
        <v>2030</v>
      </c>
    </row>
    <row r="7042" spans="1:40" ht="15" hidden="1" thickTop="1" x14ac:dyDescent="0.35">
      <c r="A7042" t="s">
        <v>9949</v>
      </c>
      <c r="B7042" t="s">
        <v>26441</v>
      </c>
      <c r="C7042" t="s">
        <v>5817</v>
      </c>
      <c r="D7042" t="s">
        <v>26442</v>
      </c>
      <c r="E7042" t="s">
        <v>2508</v>
      </c>
      <c r="F7042">
        <v>1</v>
      </c>
      <c r="G7042" t="s">
        <v>2509</v>
      </c>
      <c r="H7042" t="s">
        <v>2510</v>
      </c>
      <c r="I7042" t="s">
        <v>2076</v>
      </c>
      <c r="J7042" t="s">
        <v>2512</v>
      </c>
      <c r="K7042" t="s">
        <v>2513</v>
      </c>
      <c r="L7042" t="s">
        <v>2058</v>
      </c>
      <c r="M7042" t="s">
        <v>2059</v>
      </c>
      <c r="N7042">
        <v>1</v>
      </c>
      <c r="O7042">
        <v>65</v>
      </c>
      <c r="P7042">
        <v>0.27</v>
      </c>
      <c r="Q7042">
        <v>24480</v>
      </c>
      <c r="R7042">
        <v>1</v>
      </c>
      <c r="S7042">
        <v>65</v>
      </c>
      <c r="T7042">
        <v>0.27</v>
      </c>
      <c r="U7042">
        <v>0</v>
      </c>
      <c r="V7042">
        <v>0</v>
      </c>
      <c r="W7042">
        <v>0</v>
      </c>
      <c r="X7042">
        <v>0</v>
      </c>
      <c r="Y7042">
        <v>0</v>
      </c>
      <c r="Z7042">
        <v>0</v>
      </c>
      <c r="AA7042">
        <v>0</v>
      </c>
      <c r="AB7042">
        <v>0</v>
      </c>
      <c r="AC7042">
        <v>0</v>
      </c>
      <c r="AD7042">
        <v>0</v>
      </c>
      <c r="AE7042">
        <v>0</v>
      </c>
      <c r="AF7042">
        <v>0</v>
      </c>
      <c r="AG7042" t="s">
        <v>26443</v>
      </c>
      <c r="AH7042" s="21" t="str">
        <f t="shared" si="218"/>
        <v>YR25</v>
      </c>
      <c r="AI7042" s="21">
        <v>345.36</v>
      </c>
      <c r="AJ7042" s="21">
        <f t="shared" si="219"/>
        <v>99.734477124183002</v>
      </c>
      <c r="AK7042" s="21" t="s">
        <v>2060</v>
      </c>
      <c r="AL7042" t="s">
        <v>2515</v>
      </c>
      <c r="AM7042" s="26" t="s">
        <v>38</v>
      </c>
      <c r="AN7042" t="s">
        <v>2029</v>
      </c>
    </row>
    <row r="7043" spans="1:40" ht="15" hidden="1" thickTop="1" x14ac:dyDescent="0.35">
      <c r="A7043" t="s">
        <v>26454</v>
      </c>
      <c r="B7043" t="s">
        <v>26445</v>
      </c>
      <c r="C7043" t="s">
        <v>5584</v>
      </c>
      <c r="D7043" t="s">
        <v>26446</v>
      </c>
      <c r="E7043" t="s">
        <v>4848</v>
      </c>
      <c r="F7043">
        <v>2</v>
      </c>
      <c r="G7043" t="s">
        <v>2546</v>
      </c>
      <c r="H7043" t="s">
        <v>2510</v>
      </c>
      <c r="I7043" t="s">
        <v>2076</v>
      </c>
      <c r="J7043" t="s">
        <v>3006</v>
      </c>
      <c r="K7043" t="s">
        <v>3007</v>
      </c>
      <c r="L7043" t="s">
        <v>2058</v>
      </c>
      <c r="M7043" t="s">
        <v>6908</v>
      </c>
      <c r="N7043">
        <v>3</v>
      </c>
      <c r="O7043">
        <v>142</v>
      </c>
      <c r="P7043">
        <v>1.99</v>
      </c>
      <c r="Q7043">
        <v>7140</v>
      </c>
      <c r="R7043">
        <v>0</v>
      </c>
      <c r="S7043">
        <v>0</v>
      </c>
      <c r="T7043">
        <v>0</v>
      </c>
      <c r="U7043">
        <v>3</v>
      </c>
      <c r="V7043">
        <v>142</v>
      </c>
      <c r="W7043">
        <v>1.99</v>
      </c>
      <c r="X7043">
        <v>0</v>
      </c>
      <c r="Y7043">
        <v>0</v>
      </c>
      <c r="Z7043">
        <v>0</v>
      </c>
      <c r="AA7043">
        <v>0</v>
      </c>
      <c r="AB7043">
        <v>0</v>
      </c>
      <c r="AC7043">
        <v>0</v>
      </c>
      <c r="AD7043">
        <v>0</v>
      </c>
      <c r="AE7043">
        <v>0</v>
      </c>
      <c r="AF7043">
        <v>0</v>
      </c>
      <c r="AG7043" t="s">
        <v>26447</v>
      </c>
      <c r="AH7043" s="21" t="str">
        <f t="shared" si="218"/>
        <v>YR25</v>
      </c>
      <c r="AI7043" s="21">
        <v>100.8</v>
      </c>
      <c r="AJ7043" s="21">
        <f t="shared" si="219"/>
        <v>98.011204481792717</v>
      </c>
      <c r="AK7043" s="21" t="s">
        <v>2063</v>
      </c>
      <c r="AL7043" t="s">
        <v>2551</v>
      </c>
      <c r="AM7043" s="26" t="s">
        <v>38</v>
      </c>
      <c r="AN7043" t="s">
        <v>2031</v>
      </c>
    </row>
    <row r="7044" spans="1:40" ht="15" hidden="1" thickTop="1" x14ac:dyDescent="0.35">
      <c r="A7044" t="s">
        <v>9961</v>
      </c>
      <c r="B7044" t="s">
        <v>26448</v>
      </c>
      <c r="C7044" t="s">
        <v>3011</v>
      </c>
      <c r="D7044" t="s">
        <v>26449</v>
      </c>
      <c r="E7044" t="s">
        <v>2575</v>
      </c>
      <c r="F7044">
        <v>1</v>
      </c>
      <c r="G7044" t="s">
        <v>2576</v>
      </c>
      <c r="H7044" t="s">
        <v>2577</v>
      </c>
      <c r="I7044" t="s">
        <v>2076</v>
      </c>
      <c r="J7044" t="s">
        <v>2741</v>
      </c>
      <c r="K7044" t="s">
        <v>2742</v>
      </c>
      <c r="L7044" t="s">
        <v>2058</v>
      </c>
      <c r="M7044" t="s">
        <v>2310</v>
      </c>
      <c r="N7044">
        <v>3</v>
      </c>
      <c r="O7044">
        <v>48</v>
      </c>
      <c r="P7044">
        <v>0.28999999999999998</v>
      </c>
      <c r="Q7044">
        <v>16320</v>
      </c>
      <c r="R7044">
        <v>0</v>
      </c>
      <c r="S7044">
        <v>0</v>
      </c>
      <c r="T7044">
        <v>0</v>
      </c>
      <c r="U7044">
        <v>3</v>
      </c>
      <c r="V7044">
        <v>48</v>
      </c>
      <c r="W7044">
        <v>0.28999999999999998</v>
      </c>
      <c r="X7044">
        <v>0</v>
      </c>
      <c r="Y7044">
        <v>0</v>
      </c>
      <c r="Z7044">
        <v>0</v>
      </c>
      <c r="AA7044">
        <v>0</v>
      </c>
      <c r="AB7044">
        <v>0</v>
      </c>
      <c r="AC7044">
        <v>0</v>
      </c>
      <c r="AD7044">
        <v>0</v>
      </c>
      <c r="AE7044">
        <v>0</v>
      </c>
      <c r="AF7044">
        <v>0</v>
      </c>
      <c r="AG7044" t="s">
        <v>26450</v>
      </c>
      <c r="AH7044" s="21" t="str">
        <f t="shared" si="218"/>
        <v>YK20</v>
      </c>
      <c r="AI7044" s="21">
        <v>230.39999999999998</v>
      </c>
      <c r="AJ7044" s="21">
        <f t="shared" si="219"/>
        <v>99.705882352941174</v>
      </c>
      <c r="AK7044" s="21" t="s">
        <v>2060</v>
      </c>
      <c r="AL7044" t="s">
        <v>2551</v>
      </c>
      <c r="AM7044" s="26" t="s">
        <v>38</v>
      </c>
      <c r="AN7044" t="s">
        <v>2031</v>
      </c>
    </row>
    <row r="7045" spans="1:40" ht="15" hidden="1" thickTop="1" x14ac:dyDescent="0.35">
      <c r="A7045" t="s">
        <v>26460</v>
      </c>
      <c r="B7045" t="s">
        <v>26451</v>
      </c>
      <c r="C7045" t="s">
        <v>4546</v>
      </c>
      <c r="D7045" t="s">
        <v>26452</v>
      </c>
      <c r="E7045" t="s">
        <v>2608</v>
      </c>
      <c r="F7045">
        <v>1</v>
      </c>
      <c r="G7045" t="s">
        <v>2609</v>
      </c>
      <c r="H7045" t="s">
        <v>2577</v>
      </c>
      <c r="I7045" t="s">
        <v>2076</v>
      </c>
      <c r="J7045" t="s">
        <v>2764</v>
      </c>
      <c r="K7045" t="s">
        <v>2765</v>
      </c>
      <c r="L7045" t="s">
        <v>2058</v>
      </c>
      <c r="M7045" t="s">
        <v>2059</v>
      </c>
      <c r="N7045">
        <v>10</v>
      </c>
      <c r="O7045">
        <v>544</v>
      </c>
      <c r="P7045">
        <v>2.2200000000000002</v>
      </c>
      <c r="Q7045">
        <v>24480</v>
      </c>
      <c r="R7045">
        <v>1</v>
      </c>
      <c r="S7045">
        <v>43</v>
      </c>
      <c r="T7045">
        <v>0.18</v>
      </c>
      <c r="U7045">
        <v>9</v>
      </c>
      <c r="V7045">
        <v>501</v>
      </c>
      <c r="W7045">
        <v>2.0499999999999998</v>
      </c>
      <c r="X7045">
        <v>0</v>
      </c>
      <c r="Y7045">
        <v>0</v>
      </c>
      <c r="Z7045">
        <v>0</v>
      </c>
      <c r="AA7045">
        <v>0</v>
      </c>
      <c r="AB7045">
        <v>0</v>
      </c>
      <c r="AC7045">
        <v>0</v>
      </c>
      <c r="AD7045">
        <v>0</v>
      </c>
      <c r="AE7045">
        <v>0</v>
      </c>
      <c r="AF7045">
        <v>0</v>
      </c>
      <c r="AG7045" t="s">
        <v>26453</v>
      </c>
      <c r="AH7045" s="21" t="str">
        <f t="shared" si="218"/>
        <v>YR25</v>
      </c>
      <c r="AI7045" s="21">
        <v>345.36</v>
      </c>
      <c r="AJ7045" s="21">
        <f t="shared" si="219"/>
        <v>97.777777777777771</v>
      </c>
      <c r="AK7045" s="21" t="s">
        <v>2063</v>
      </c>
      <c r="AL7045" t="s">
        <v>2613</v>
      </c>
      <c r="AM7045" s="26" t="s">
        <v>38</v>
      </c>
      <c r="AN7045" t="s">
        <v>2033</v>
      </c>
    </row>
    <row r="7046" spans="1:40" ht="15" hidden="1" thickTop="1" x14ac:dyDescent="0.35">
      <c r="A7046" t="s">
        <v>26464</v>
      </c>
      <c r="B7046" t="s">
        <v>26455</v>
      </c>
      <c r="C7046" t="s">
        <v>2798</v>
      </c>
      <c r="D7046" t="s">
        <v>26456</v>
      </c>
      <c r="E7046" t="s">
        <v>2608</v>
      </c>
      <c r="F7046">
        <v>1</v>
      </c>
      <c r="G7046" t="s">
        <v>2609</v>
      </c>
      <c r="H7046" t="s">
        <v>2577</v>
      </c>
      <c r="I7046" t="s">
        <v>2076</v>
      </c>
      <c r="J7046" t="s">
        <v>2610</v>
      </c>
      <c r="K7046" t="s">
        <v>2611</v>
      </c>
      <c r="L7046" t="s">
        <v>2058</v>
      </c>
      <c r="M7046" t="s">
        <v>2170</v>
      </c>
      <c r="N7046">
        <v>5</v>
      </c>
      <c r="O7046">
        <v>212</v>
      </c>
      <c r="P7046">
        <v>1.39</v>
      </c>
      <c r="Q7046">
        <v>15300</v>
      </c>
      <c r="R7046">
        <v>0</v>
      </c>
      <c r="S7046">
        <v>0</v>
      </c>
      <c r="T7046">
        <v>0</v>
      </c>
      <c r="U7046">
        <v>1</v>
      </c>
      <c r="V7046">
        <v>39</v>
      </c>
      <c r="W7046">
        <v>0.25</v>
      </c>
      <c r="X7046">
        <v>0</v>
      </c>
      <c r="Y7046">
        <v>0</v>
      </c>
      <c r="Z7046">
        <v>0</v>
      </c>
      <c r="AA7046">
        <v>4</v>
      </c>
      <c r="AB7046">
        <v>173</v>
      </c>
      <c r="AC7046">
        <v>1.1299999999999999</v>
      </c>
      <c r="AD7046">
        <v>0</v>
      </c>
      <c r="AE7046">
        <v>0</v>
      </c>
      <c r="AF7046">
        <v>0</v>
      </c>
      <c r="AG7046" t="s">
        <v>26457</v>
      </c>
      <c r="AH7046" s="21" t="str">
        <f t="shared" si="218"/>
        <v>YR25</v>
      </c>
      <c r="AI7046" s="21">
        <v>216</v>
      </c>
      <c r="AJ7046" s="21">
        <f t="shared" si="219"/>
        <v>98.614379084967325</v>
      </c>
      <c r="AK7046" s="21" t="s">
        <v>2063</v>
      </c>
      <c r="AL7046" t="s">
        <v>2613</v>
      </c>
      <c r="AM7046" s="26" t="s">
        <v>38</v>
      </c>
      <c r="AN7046" t="s">
        <v>2031</v>
      </c>
    </row>
    <row r="7047" spans="1:40" ht="15" hidden="1" thickTop="1" x14ac:dyDescent="0.35">
      <c r="A7047" t="s">
        <v>26468</v>
      </c>
      <c r="B7047" t="s">
        <v>26458</v>
      </c>
      <c r="C7047" t="s">
        <v>5720</v>
      </c>
      <c r="D7047" t="s">
        <v>3168</v>
      </c>
      <c r="E7047" t="s">
        <v>2667</v>
      </c>
      <c r="F7047">
        <v>1</v>
      </c>
      <c r="G7047" t="s">
        <v>2509</v>
      </c>
      <c r="H7047" t="s">
        <v>2510</v>
      </c>
      <c r="I7047" t="s">
        <v>2076</v>
      </c>
      <c r="J7047" t="s">
        <v>3168</v>
      </c>
      <c r="K7047" t="s">
        <v>2669</v>
      </c>
      <c r="L7047" t="s">
        <v>2058</v>
      </c>
      <c r="M7047" t="s">
        <v>2059</v>
      </c>
      <c r="N7047">
        <v>4</v>
      </c>
      <c r="O7047">
        <v>78</v>
      </c>
      <c r="P7047">
        <v>0.32</v>
      </c>
      <c r="Q7047">
        <v>24480</v>
      </c>
      <c r="R7047">
        <v>2</v>
      </c>
      <c r="S7047">
        <v>40</v>
      </c>
      <c r="T7047">
        <v>0.16</v>
      </c>
      <c r="U7047">
        <v>1</v>
      </c>
      <c r="V7047">
        <v>28</v>
      </c>
      <c r="W7047">
        <v>0.11</v>
      </c>
      <c r="X7047">
        <v>0</v>
      </c>
      <c r="Y7047">
        <v>0</v>
      </c>
      <c r="Z7047">
        <v>0</v>
      </c>
      <c r="AA7047">
        <v>1</v>
      </c>
      <c r="AB7047">
        <v>10</v>
      </c>
      <c r="AC7047">
        <v>0.04</v>
      </c>
      <c r="AD7047">
        <v>0</v>
      </c>
      <c r="AE7047">
        <v>0</v>
      </c>
      <c r="AF7047">
        <v>0</v>
      </c>
      <c r="AG7047" t="s">
        <v>26459</v>
      </c>
      <c r="AH7047" s="21" t="str">
        <f t="shared" ref="AH7047:AH7110" si="220">LEFT(AG7047,4)</f>
        <v>YR25</v>
      </c>
      <c r="AI7047" s="21">
        <v>345.36</v>
      </c>
      <c r="AJ7047" s="21">
        <f t="shared" ref="AJ7047:AJ7110" si="221">100-(O7047/Q7047*100)</f>
        <v>99.681372549019613</v>
      </c>
      <c r="AK7047" s="21" t="s">
        <v>2060</v>
      </c>
      <c r="AL7047" t="s">
        <v>2515</v>
      </c>
      <c r="AM7047" s="26" t="s">
        <v>38</v>
      </c>
      <c r="AN7047" t="s">
        <v>2030</v>
      </c>
    </row>
    <row r="7048" spans="1:40" ht="15" hidden="1" thickTop="1" x14ac:dyDescent="0.35">
      <c r="A7048" t="s">
        <v>26472</v>
      </c>
      <c r="B7048" t="s">
        <v>26461</v>
      </c>
      <c r="C7048" t="s">
        <v>3709</v>
      </c>
      <c r="D7048" t="s">
        <v>26462</v>
      </c>
      <c r="E7048" t="s">
        <v>3005</v>
      </c>
      <c r="F7048">
        <v>1</v>
      </c>
      <c r="G7048" t="s">
        <v>2546</v>
      </c>
      <c r="H7048" t="s">
        <v>2510</v>
      </c>
      <c r="I7048" t="s">
        <v>2076</v>
      </c>
      <c r="J7048" t="s">
        <v>3711</v>
      </c>
      <c r="K7048" t="s">
        <v>2548</v>
      </c>
      <c r="L7048" t="s">
        <v>2058</v>
      </c>
      <c r="M7048" t="s">
        <v>2170</v>
      </c>
      <c r="N7048">
        <v>13</v>
      </c>
      <c r="O7048">
        <v>1026</v>
      </c>
      <c r="P7048">
        <v>6.71</v>
      </c>
      <c r="Q7048">
        <v>15300</v>
      </c>
      <c r="R7048">
        <v>10</v>
      </c>
      <c r="S7048">
        <v>237</v>
      </c>
      <c r="T7048">
        <v>1.55</v>
      </c>
      <c r="U7048">
        <v>2</v>
      </c>
      <c r="V7048">
        <v>66</v>
      </c>
      <c r="W7048">
        <v>0.43</v>
      </c>
      <c r="X7048">
        <v>0</v>
      </c>
      <c r="Y7048">
        <v>0</v>
      </c>
      <c r="Z7048">
        <v>0</v>
      </c>
      <c r="AA7048">
        <v>0</v>
      </c>
      <c r="AB7048">
        <v>0</v>
      </c>
      <c r="AC7048">
        <v>0</v>
      </c>
      <c r="AD7048">
        <v>1</v>
      </c>
      <c r="AE7048">
        <v>723</v>
      </c>
      <c r="AF7048">
        <v>4.7300000000000004</v>
      </c>
      <c r="AG7048" t="s">
        <v>26463</v>
      </c>
      <c r="AH7048" s="21" t="str">
        <f t="shared" si="220"/>
        <v>YR25</v>
      </c>
      <c r="AI7048" s="21">
        <v>216</v>
      </c>
      <c r="AJ7048" s="21">
        <f t="shared" si="221"/>
        <v>93.294117647058826</v>
      </c>
      <c r="AK7048" s="21" t="s">
        <v>2063</v>
      </c>
      <c r="AL7048" t="s">
        <v>2551</v>
      </c>
      <c r="AM7048" s="26" t="s">
        <v>38</v>
      </c>
      <c r="AN7048" t="s">
        <v>2031</v>
      </c>
    </row>
    <row r="7049" spans="1:40" ht="15" hidden="1" thickTop="1" x14ac:dyDescent="0.35">
      <c r="A7049" t="s">
        <v>26476</v>
      </c>
      <c r="B7049" t="s">
        <v>26465</v>
      </c>
      <c r="C7049" t="s">
        <v>2893</v>
      </c>
      <c r="D7049" t="s">
        <v>26466</v>
      </c>
      <c r="E7049" t="s">
        <v>3430</v>
      </c>
      <c r="F7049">
        <v>1</v>
      </c>
      <c r="G7049" t="s">
        <v>2576</v>
      </c>
      <c r="H7049" t="s">
        <v>2577</v>
      </c>
      <c r="I7049" t="s">
        <v>2076</v>
      </c>
      <c r="J7049" t="s">
        <v>2764</v>
      </c>
      <c r="K7049" t="s">
        <v>2765</v>
      </c>
      <c r="L7049" t="s">
        <v>2058</v>
      </c>
      <c r="M7049" t="s">
        <v>2059</v>
      </c>
      <c r="N7049">
        <v>4</v>
      </c>
      <c r="O7049">
        <v>108</v>
      </c>
      <c r="P7049">
        <v>0.44</v>
      </c>
      <c r="Q7049">
        <v>24480</v>
      </c>
      <c r="R7049">
        <v>1</v>
      </c>
      <c r="S7049">
        <v>12</v>
      </c>
      <c r="T7049">
        <v>0.05</v>
      </c>
      <c r="U7049">
        <v>2</v>
      </c>
      <c r="V7049">
        <v>53</v>
      </c>
      <c r="W7049">
        <v>0.22</v>
      </c>
      <c r="X7049">
        <v>1</v>
      </c>
      <c r="Y7049">
        <v>43</v>
      </c>
      <c r="Z7049">
        <v>0.18</v>
      </c>
      <c r="AA7049">
        <v>0</v>
      </c>
      <c r="AB7049">
        <v>0</v>
      </c>
      <c r="AC7049">
        <v>0</v>
      </c>
      <c r="AD7049">
        <v>0</v>
      </c>
      <c r="AE7049">
        <v>0</v>
      </c>
      <c r="AF7049">
        <v>0</v>
      </c>
      <c r="AG7049" t="s">
        <v>26467</v>
      </c>
      <c r="AH7049" s="21" t="str">
        <f t="shared" si="220"/>
        <v>YK20</v>
      </c>
      <c r="AI7049" s="21">
        <v>345.36</v>
      </c>
      <c r="AJ7049" s="21">
        <f t="shared" si="221"/>
        <v>99.558823529411768</v>
      </c>
      <c r="AK7049" s="21" t="s">
        <v>2060</v>
      </c>
      <c r="AL7049" t="s">
        <v>2613</v>
      </c>
      <c r="AM7049" s="26" t="s">
        <v>38</v>
      </c>
      <c r="AN7049" t="s">
        <v>2033</v>
      </c>
    </row>
    <row r="7050" spans="1:40" ht="15" hidden="1" thickTop="1" x14ac:dyDescent="0.35">
      <c r="A7050" t="s">
        <v>26479</v>
      </c>
      <c r="B7050" t="s">
        <v>26469</v>
      </c>
      <c r="C7050" t="s">
        <v>3434</v>
      </c>
      <c r="D7050" t="s">
        <v>26470</v>
      </c>
      <c r="E7050" t="s">
        <v>2608</v>
      </c>
      <c r="F7050">
        <v>1</v>
      </c>
      <c r="G7050" t="s">
        <v>2609</v>
      </c>
      <c r="H7050" t="s">
        <v>2577</v>
      </c>
      <c r="I7050" t="s">
        <v>2076</v>
      </c>
      <c r="J7050" t="s">
        <v>2764</v>
      </c>
      <c r="K7050" t="s">
        <v>2765</v>
      </c>
      <c r="L7050" t="s">
        <v>2058</v>
      </c>
      <c r="M7050" t="s">
        <v>2059</v>
      </c>
      <c r="N7050">
        <v>2</v>
      </c>
      <c r="O7050">
        <v>164</v>
      </c>
      <c r="P7050">
        <v>0.67</v>
      </c>
      <c r="Q7050">
        <v>24480</v>
      </c>
      <c r="R7050">
        <v>1</v>
      </c>
      <c r="S7050">
        <v>34</v>
      </c>
      <c r="T7050">
        <v>0.14000000000000001</v>
      </c>
      <c r="U7050">
        <v>1</v>
      </c>
      <c r="V7050">
        <v>130</v>
      </c>
      <c r="W7050">
        <v>0.53</v>
      </c>
      <c r="X7050">
        <v>0</v>
      </c>
      <c r="Y7050">
        <v>0</v>
      </c>
      <c r="Z7050">
        <v>0</v>
      </c>
      <c r="AA7050">
        <v>0</v>
      </c>
      <c r="AB7050">
        <v>0</v>
      </c>
      <c r="AC7050">
        <v>0</v>
      </c>
      <c r="AD7050">
        <v>0</v>
      </c>
      <c r="AE7050">
        <v>0</v>
      </c>
      <c r="AF7050">
        <v>0</v>
      </c>
      <c r="AG7050" t="s">
        <v>26471</v>
      </c>
      <c r="AH7050" s="21" t="str">
        <f t="shared" si="220"/>
        <v>YR25</v>
      </c>
      <c r="AI7050" s="21">
        <v>345.36</v>
      </c>
      <c r="AJ7050" s="21">
        <f t="shared" si="221"/>
        <v>99.330065359477118</v>
      </c>
      <c r="AK7050" s="21" t="s">
        <v>2060</v>
      </c>
      <c r="AL7050" t="s">
        <v>2613</v>
      </c>
      <c r="AM7050" s="26" t="s">
        <v>38</v>
      </c>
      <c r="AN7050" t="s">
        <v>2030</v>
      </c>
    </row>
    <row r="7051" spans="1:40" ht="15" hidden="1" thickTop="1" x14ac:dyDescent="0.35">
      <c r="A7051" t="s">
        <v>26483</v>
      </c>
      <c r="B7051" t="s">
        <v>26473</v>
      </c>
      <c r="C7051" t="s">
        <v>4168</v>
      </c>
      <c r="D7051" t="s">
        <v>26474</v>
      </c>
      <c r="E7051" t="s">
        <v>2608</v>
      </c>
      <c r="F7051">
        <v>1</v>
      </c>
      <c r="G7051" t="s">
        <v>2609</v>
      </c>
      <c r="H7051" t="s">
        <v>2577</v>
      </c>
      <c r="I7051" t="s">
        <v>2076</v>
      </c>
      <c r="J7051" t="s">
        <v>2741</v>
      </c>
      <c r="K7051" t="s">
        <v>2742</v>
      </c>
      <c r="L7051" t="s">
        <v>2058</v>
      </c>
      <c r="M7051" t="s">
        <v>2170</v>
      </c>
      <c r="N7051">
        <v>8</v>
      </c>
      <c r="O7051">
        <v>318</v>
      </c>
      <c r="P7051">
        <v>2.08</v>
      </c>
      <c r="Q7051">
        <v>15300</v>
      </c>
      <c r="R7051">
        <v>4</v>
      </c>
      <c r="S7051">
        <v>183</v>
      </c>
      <c r="T7051">
        <v>1.2</v>
      </c>
      <c r="U7051">
        <v>4</v>
      </c>
      <c r="V7051">
        <v>135</v>
      </c>
      <c r="W7051">
        <v>0.88</v>
      </c>
      <c r="X7051">
        <v>0</v>
      </c>
      <c r="Y7051">
        <v>0</v>
      </c>
      <c r="Z7051">
        <v>0</v>
      </c>
      <c r="AA7051">
        <v>0</v>
      </c>
      <c r="AB7051">
        <v>0</v>
      </c>
      <c r="AC7051">
        <v>0</v>
      </c>
      <c r="AD7051">
        <v>0</v>
      </c>
      <c r="AE7051">
        <v>0</v>
      </c>
      <c r="AF7051">
        <v>0</v>
      </c>
      <c r="AG7051" t="s">
        <v>26475</v>
      </c>
      <c r="AH7051" s="21" t="str">
        <f t="shared" si="220"/>
        <v>YR25</v>
      </c>
      <c r="AI7051" s="21">
        <v>216</v>
      </c>
      <c r="AJ7051" s="21">
        <f t="shared" si="221"/>
        <v>97.921568627450981</v>
      </c>
      <c r="AK7051" s="21" t="s">
        <v>2063</v>
      </c>
      <c r="AL7051" t="s">
        <v>2613</v>
      </c>
      <c r="AM7051" s="26" t="s">
        <v>38</v>
      </c>
      <c r="AN7051" t="s">
        <v>2032</v>
      </c>
    </row>
    <row r="7052" spans="1:40" ht="15" hidden="1" thickTop="1" x14ac:dyDescent="0.35">
      <c r="A7052" t="s">
        <v>26487</v>
      </c>
      <c r="B7052" t="s">
        <v>26477</v>
      </c>
      <c r="C7052" t="s">
        <v>5720</v>
      </c>
      <c r="D7052" t="s">
        <v>3168</v>
      </c>
      <c r="E7052" t="s">
        <v>2667</v>
      </c>
      <c r="F7052">
        <v>1</v>
      </c>
      <c r="G7052" t="s">
        <v>2509</v>
      </c>
      <c r="H7052" t="s">
        <v>2510</v>
      </c>
      <c r="I7052" t="s">
        <v>2076</v>
      </c>
      <c r="J7052" t="s">
        <v>3168</v>
      </c>
      <c r="K7052" t="s">
        <v>2669</v>
      </c>
      <c r="L7052" t="s">
        <v>2058</v>
      </c>
      <c r="M7052" t="s">
        <v>2059</v>
      </c>
      <c r="N7052">
        <v>4</v>
      </c>
      <c r="O7052">
        <v>91</v>
      </c>
      <c r="P7052">
        <v>0.37</v>
      </c>
      <c r="Q7052">
        <v>24480</v>
      </c>
      <c r="R7052">
        <v>2</v>
      </c>
      <c r="S7052">
        <v>39</v>
      </c>
      <c r="T7052">
        <v>0.16</v>
      </c>
      <c r="U7052">
        <v>2</v>
      </c>
      <c r="V7052">
        <v>52</v>
      </c>
      <c r="W7052">
        <v>0.21</v>
      </c>
      <c r="X7052">
        <v>0</v>
      </c>
      <c r="Y7052">
        <v>0</v>
      </c>
      <c r="Z7052">
        <v>0</v>
      </c>
      <c r="AA7052">
        <v>0</v>
      </c>
      <c r="AB7052">
        <v>0</v>
      </c>
      <c r="AC7052">
        <v>0</v>
      </c>
      <c r="AD7052">
        <v>0</v>
      </c>
      <c r="AE7052">
        <v>0</v>
      </c>
      <c r="AF7052">
        <v>0</v>
      </c>
      <c r="AG7052" t="s">
        <v>26478</v>
      </c>
      <c r="AH7052" s="21" t="str">
        <f t="shared" si="220"/>
        <v>YR25</v>
      </c>
      <c r="AI7052" s="21">
        <v>345.36</v>
      </c>
      <c r="AJ7052" s="21">
        <f t="shared" si="221"/>
        <v>99.628267973856211</v>
      </c>
      <c r="AK7052" s="21" t="s">
        <v>2060</v>
      </c>
      <c r="AL7052" t="s">
        <v>2515</v>
      </c>
      <c r="AM7052" s="26" t="s">
        <v>38</v>
      </c>
      <c r="AN7052" t="s">
        <v>2030</v>
      </c>
    </row>
    <row r="7053" spans="1:40" ht="15" hidden="1" thickTop="1" x14ac:dyDescent="0.35">
      <c r="A7053" t="s">
        <v>26491</v>
      </c>
      <c r="B7053" t="s">
        <v>26480</v>
      </c>
      <c r="C7053" t="s">
        <v>3465</v>
      </c>
      <c r="D7053" t="s">
        <v>26481</v>
      </c>
      <c r="E7053" t="s">
        <v>2691</v>
      </c>
      <c r="F7053">
        <v>1</v>
      </c>
      <c r="G7053" t="s">
        <v>2600</v>
      </c>
      <c r="H7053" t="s">
        <v>2577</v>
      </c>
      <c r="I7053" t="s">
        <v>2076</v>
      </c>
      <c r="J7053" t="s">
        <v>2692</v>
      </c>
      <c r="K7053" t="s">
        <v>2635</v>
      </c>
      <c r="L7053" t="s">
        <v>2058</v>
      </c>
      <c r="M7053" t="s">
        <v>2170</v>
      </c>
      <c r="N7053">
        <v>1</v>
      </c>
      <c r="O7053">
        <v>40</v>
      </c>
      <c r="P7053">
        <v>0.26</v>
      </c>
      <c r="Q7053">
        <v>15300</v>
      </c>
      <c r="R7053">
        <v>1</v>
      </c>
      <c r="S7053">
        <v>40</v>
      </c>
      <c r="T7053">
        <v>0.26</v>
      </c>
      <c r="U7053">
        <v>0</v>
      </c>
      <c r="V7053">
        <v>0</v>
      </c>
      <c r="W7053">
        <v>0</v>
      </c>
      <c r="X7053">
        <v>0</v>
      </c>
      <c r="Y7053">
        <v>0</v>
      </c>
      <c r="Z7053">
        <v>0</v>
      </c>
      <c r="AA7053">
        <v>0</v>
      </c>
      <c r="AB7053">
        <v>0</v>
      </c>
      <c r="AC7053">
        <v>0</v>
      </c>
      <c r="AD7053">
        <v>0</v>
      </c>
      <c r="AE7053">
        <v>0</v>
      </c>
      <c r="AF7053">
        <v>0</v>
      </c>
      <c r="AG7053" t="s">
        <v>26482</v>
      </c>
      <c r="AH7053" s="21" t="str">
        <f t="shared" si="220"/>
        <v>YR25</v>
      </c>
      <c r="AI7053" s="21">
        <v>216</v>
      </c>
      <c r="AJ7053" s="21">
        <f t="shared" si="221"/>
        <v>99.738562091503269</v>
      </c>
      <c r="AK7053" s="21" t="s">
        <v>2060</v>
      </c>
      <c r="AL7053" t="s">
        <v>2581</v>
      </c>
      <c r="AM7053" s="26" t="s">
        <v>38</v>
      </c>
      <c r="AN7053" t="s">
        <v>2030</v>
      </c>
    </row>
    <row r="7054" spans="1:40" ht="15" hidden="1" thickTop="1" x14ac:dyDescent="0.35">
      <c r="A7054" t="s">
        <v>26495</v>
      </c>
      <c r="B7054" t="s">
        <v>26484</v>
      </c>
      <c r="C7054" t="s">
        <v>4168</v>
      </c>
      <c r="D7054" t="s">
        <v>26485</v>
      </c>
      <c r="E7054" t="s">
        <v>2608</v>
      </c>
      <c r="F7054">
        <v>1</v>
      </c>
      <c r="G7054" t="s">
        <v>2609</v>
      </c>
      <c r="H7054" t="s">
        <v>2577</v>
      </c>
      <c r="I7054" t="s">
        <v>2076</v>
      </c>
      <c r="J7054" t="s">
        <v>2741</v>
      </c>
      <c r="K7054" t="s">
        <v>2742</v>
      </c>
      <c r="L7054" t="s">
        <v>2058</v>
      </c>
      <c r="M7054" t="s">
        <v>2170</v>
      </c>
      <c r="N7054">
        <v>5</v>
      </c>
      <c r="O7054">
        <v>177</v>
      </c>
      <c r="P7054">
        <v>1.1599999999999999</v>
      </c>
      <c r="Q7054">
        <v>15300</v>
      </c>
      <c r="R7054">
        <v>1</v>
      </c>
      <c r="S7054">
        <v>42</v>
      </c>
      <c r="T7054">
        <v>0.27</v>
      </c>
      <c r="U7054">
        <v>4</v>
      </c>
      <c r="V7054">
        <v>135</v>
      </c>
      <c r="W7054">
        <v>0.88</v>
      </c>
      <c r="X7054">
        <v>0</v>
      </c>
      <c r="Y7054">
        <v>0</v>
      </c>
      <c r="Z7054">
        <v>0</v>
      </c>
      <c r="AA7054">
        <v>0</v>
      </c>
      <c r="AB7054">
        <v>0</v>
      </c>
      <c r="AC7054">
        <v>0</v>
      </c>
      <c r="AD7054">
        <v>0</v>
      </c>
      <c r="AE7054">
        <v>0</v>
      </c>
      <c r="AF7054">
        <v>0</v>
      </c>
      <c r="AG7054" t="s">
        <v>26486</v>
      </c>
      <c r="AH7054" s="21" t="str">
        <f t="shared" si="220"/>
        <v>YR25</v>
      </c>
      <c r="AI7054" s="21">
        <v>216</v>
      </c>
      <c r="AJ7054" s="21">
        <f t="shared" si="221"/>
        <v>98.843137254901961</v>
      </c>
      <c r="AK7054" s="21" t="s">
        <v>2063</v>
      </c>
      <c r="AL7054" t="s">
        <v>2613</v>
      </c>
      <c r="AM7054" s="26" t="s">
        <v>38</v>
      </c>
      <c r="AN7054" t="s">
        <v>2031</v>
      </c>
    </row>
    <row r="7055" spans="1:40" ht="15" hidden="1" thickTop="1" x14ac:dyDescent="0.35">
      <c r="A7055" t="s">
        <v>26498</v>
      </c>
      <c r="B7055" t="s">
        <v>26488</v>
      </c>
      <c r="C7055" t="s">
        <v>12386</v>
      </c>
      <c r="D7055" t="s">
        <v>26489</v>
      </c>
      <c r="E7055" t="s">
        <v>146</v>
      </c>
      <c r="F7055">
        <v>2</v>
      </c>
      <c r="G7055" t="s">
        <v>2524</v>
      </c>
      <c r="H7055" t="s">
        <v>2056</v>
      </c>
      <c r="I7055" t="s">
        <v>2076</v>
      </c>
      <c r="J7055" t="s">
        <v>5458</v>
      </c>
      <c r="K7055" t="s">
        <v>62</v>
      </c>
      <c r="L7055" t="s">
        <v>2058</v>
      </c>
      <c r="M7055" t="s">
        <v>5133</v>
      </c>
      <c r="N7055">
        <v>4</v>
      </c>
      <c r="O7055">
        <v>187</v>
      </c>
      <c r="P7055">
        <v>1.67</v>
      </c>
      <c r="Q7055">
        <v>11220</v>
      </c>
      <c r="R7055">
        <v>1</v>
      </c>
      <c r="S7055">
        <v>41</v>
      </c>
      <c r="T7055">
        <v>0.37</v>
      </c>
      <c r="U7055">
        <v>3</v>
      </c>
      <c r="V7055">
        <v>146</v>
      </c>
      <c r="W7055">
        <v>1.3</v>
      </c>
      <c r="X7055">
        <v>0</v>
      </c>
      <c r="Y7055">
        <v>0</v>
      </c>
      <c r="Z7055">
        <v>0</v>
      </c>
      <c r="AA7055">
        <v>0</v>
      </c>
      <c r="AB7055">
        <v>0</v>
      </c>
      <c r="AC7055">
        <v>0</v>
      </c>
      <c r="AD7055">
        <v>0</v>
      </c>
      <c r="AE7055">
        <v>0</v>
      </c>
      <c r="AF7055">
        <v>0</v>
      </c>
      <c r="AG7055" t="s">
        <v>26490</v>
      </c>
      <c r="AH7055" s="21" t="str">
        <f t="shared" si="220"/>
        <v>YR25</v>
      </c>
      <c r="AI7055" s="21">
        <v>158.4</v>
      </c>
      <c r="AJ7055" s="21">
        <f t="shared" si="221"/>
        <v>98.333333333333329</v>
      </c>
      <c r="AK7055" s="21" t="s">
        <v>2063</v>
      </c>
      <c r="AL7055" t="s">
        <v>2527</v>
      </c>
      <c r="AM7055" s="26" t="s">
        <v>38</v>
      </c>
      <c r="AN7055" t="s">
        <v>2030</v>
      </c>
    </row>
    <row r="7056" spans="1:40" ht="15" hidden="1" thickTop="1" x14ac:dyDescent="0.35">
      <c r="A7056" t="s">
        <v>26502</v>
      </c>
      <c r="B7056" t="s">
        <v>26492</v>
      </c>
      <c r="C7056" t="s">
        <v>5067</v>
      </c>
      <c r="D7056" t="s">
        <v>26493</v>
      </c>
      <c r="E7056" t="s">
        <v>2608</v>
      </c>
      <c r="F7056">
        <v>1</v>
      </c>
      <c r="G7056" t="s">
        <v>2609</v>
      </c>
      <c r="H7056" t="s">
        <v>2577</v>
      </c>
      <c r="I7056" t="s">
        <v>2076</v>
      </c>
      <c r="J7056" t="s">
        <v>2610</v>
      </c>
      <c r="K7056" t="s">
        <v>2611</v>
      </c>
      <c r="L7056" t="s">
        <v>2058</v>
      </c>
      <c r="M7056" t="s">
        <v>2170</v>
      </c>
      <c r="N7056">
        <v>6</v>
      </c>
      <c r="O7056">
        <v>133</v>
      </c>
      <c r="P7056">
        <v>0.87</v>
      </c>
      <c r="Q7056">
        <v>15300</v>
      </c>
      <c r="R7056">
        <v>3</v>
      </c>
      <c r="S7056">
        <v>57</v>
      </c>
      <c r="T7056">
        <v>0.37</v>
      </c>
      <c r="U7056">
        <v>3</v>
      </c>
      <c r="V7056">
        <v>76</v>
      </c>
      <c r="W7056">
        <v>0.5</v>
      </c>
      <c r="X7056">
        <v>0</v>
      </c>
      <c r="Y7056">
        <v>0</v>
      </c>
      <c r="Z7056">
        <v>0</v>
      </c>
      <c r="AA7056">
        <v>0</v>
      </c>
      <c r="AB7056">
        <v>0</v>
      </c>
      <c r="AC7056">
        <v>0</v>
      </c>
      <c r="AD7056">
        <v>0</v>
      </c>
      <c r="AE7056">
        <v>0</v>
      </c>
      <c r="AF7056">
        <v>0</v>
      </c>
      <c r="AG7056" t="s">
        <v>26494</v>
      </c>
      <c r="AH7056" s="21" t="str">
        <f t="shared" si="220"/>
        <v>YR25</v>
      </c>
      <c r="AI7056" s="21">
        <v>216</v>
      </c>
      <c r="AJ7056" s="21">
        <f t="shared" si="221"/>
        <v>99.130718954248366</v>
      </c>
      <c r="AK7056" s="21" t="s">
        <v>2063</v>
      </c>
      <c r="AL7056" t="s">
        <v>2613</v>
      </c>
      <c r="AM7056" s="26" t="s">
        <v>38</v>
      </c>
      <c r="AN7056" t="s">
        <v>2032</v>
      </c>
    </row>
    <row r="7057" spans="1:40" ht="15" hidden="1" thickTop="1" x14ac:dyDescent="0.35">
      <c r="A7057" t="s">
        <v>26506</v>
      </c>
      <c r="B7057" t="s">
        <v>26496</v>
      </c>
      <c r="C7057" t="s">
        <v>5720</v>
      </c>
      <c r="D7057" t="s">
        <v>3168</v>
      </c>
      <c r="E7057" t="s">
        <v>2667</v>
      </c>
      <c r="F7057">
        <v>1</v>
      </c>
      <c r="G7057" t="s">
        <v>2509</v>
      </c>
      <c r="H7057" t="s">
        <v>2510</v>
      </c>
      <c r="I7057" t="s">
        <v>2076</v>
      </c>
      <c r="J7057" t="s">
        <v>3168</v>
      </c>
      <c r="K7057" t="s">
        <v>2669</v>
      </c>
      <c r="L7057" t="s">
        <v>2058</v>
      </c>
      <c r="M7057" t="s">
        <v>2059</v>
      </c>
      <c r="N7057">
        <v>3</v>
      </c>
      <c r="O7057">
        <v>220</v>
      </c>
      <c r="P7057">
        <v>0.9</v>
      </c>
      <c r="Q7057">
        <v>24480</v>
      </c>
      <c r="R7057">
        <v>2</v>
      </c>
      <c r="S7057">
        <v>180</v>
      </c>
      <c r="T7057">
        <v>0.74</v>
      </c>
      <c r="U7057">
        <v>1</v>
      </c>
      <c r="V7057">
        <v>40</v>
      </c>
      <c r="W7057">
        <v>0.16</v>
      </c>
      <c r="X7057">
        <v>0</v>
      </c>
      <c r="Y7057">
        <v>0</v>
      </c>
      <c r="Z7057">
        <v>0</v>
      </c>
      <c r="AA7057">
        <v>0</v>
      </c>
      <c r="AB7057">
        <v>0</v>
      </c>
      <c r="AC7057">
        <v>0</v>
      </c>
      <c r="AD7057">
        <v>0</v>
      </c>
      <c r="AE7057">
        <v>0</v>
      </c>
      <c r="AF7057">
        <v>0</v>
      </c>
      <c r="AG7057" t="s">
        <v>26497</v>
      </c>
      <c r="AH7057" s="21" t="str">
        <f t="shared" si="220"/>
        <v>YR25</v>
      </c>
      <c r="AI7057" s="21">
        <v>345.36</v>
      </c>
      <c r="AJ7057" s="21">
        <f t="shared" si="221"/>
        <v>99.101307189542482</v>
      </c>
      <c r="AK7057" s="21" t="s">
        <v>2063</v>
      </c>
      <c r="AL7057" t="s">
        <v>2515</v>
      </c>
      <c r="AM7057" s="26" t="s">
        <v>38</v>
      </c>
      <c r="AN7057" t="s">
        <v>2030</v>
      </c>
    </row>
    <row r="7058" spans="1:40" ht="15" hidden="1" thickTop="1" x14ac:dyDescent="0.35">
      <c r="A7058" t="s">
        <v>26510</v>
      </c>
      <c r="B7058" t="s">
        <v>26499</v>
      </c>
      <c r="C7058" t="s">
        <v>5105</v>
      </c>
      <c r="D7058" t="s">
        <v>26500</v>
      </c>
      <c r="E7058" t="s">
        <v>3462</v>
      </c>
      <c r="F7058">
        <v>1</v>
      </c>
      <c r="G7058" t="s">
        <v>2600</v>
      </c>
      <c r="H7058" t="s">
        <v>2577</v>
      </c>
      <c r="I7058" t="s">
        <v>2076</v>
      </c>
      <c r="J7058" t="s">
        <v>2634</v>
      </c>
      <c r="K7058" t="s">
        <v>2635</v>
      </c>
      <c r="L7058" t="s">
        <v>2058</v>
      </c>
      <c r="M7058" t="s">
        <v>2059</v>
      </c>
      <c r="N7058">
        <v>5</v>
      </c>
      <c r="O7058">
        <v>171</v>
      </c>
      <c r="P7058">
        <v>0.7</v>
      </c>
      <c r="Q7058">
        <v>24480</v>
      </c>
      <c r="R7058">
        <v>1</v>
      </c>
      <c r="S7058">
        <v>8</v>
      </c>
      <c r="T7058">
        <v>0.03</v>
      </c>
      <c r="U7058">
        <v>4</v>
      </c>
      <c r="V7058">
        <v>163</v>
      </c>
      <c r="W7058">
        <v>0.67</v>
      </c>
      <c r="X7058">
        <v>0</v>
      </c>
      <c r="Y7058">
        <v>0</v>
      </c>
      <c r="Z7058">
        <v>0</v>
      </c>
      <c r="AA7058">
        <v>0</v>
      </c>
      <c r="AB7058">
        <v>0</v>
      </c>
      <c r="AC7058">
        <v>0</v>
      </c>
      <c r="AD7058">
        <v>0</v>
      </c>
      <c r="AE7058">
        <v>0</v>
      </c>
      <c r="AF7058">
        <v>0</v>
      </c>
      <c r="AG7058" t="s">
        <v>26501</v>
      </c>
      <c r="AH7058" s="21" t="str">
        <f t="shared" si="220"/>
        <v>YR25</v>
      </c>
      <c r="AI7058" s="21">
        <v>345.36</v>
      </c>
      <c r="AJ7058" s="21">
        <f t="shared" si="221"/>
        <v>99.30147058823529</v>
      </c>
      <c r="AK7058" s="21" t="s">
        <v>2060</v>
      </c>
      <c r="AL7058" t="s">
        <v>2581</v>
      </c>
      <c r="AM7058" s="26" t="s">
        <v>38</v>
      </c>
      <c r="AN7058" t="s">
        <v>2030</v>
      </c>
    </row>
    <row r="7059" spans="1:40" ht="15" hidden="1" thickTop="1" x14ac:dyDescent="0.35">
      <c r="A7059" t="s">
        <v>26513</v>
      </c>
      <c r="B7059" t="s">
        <v>26503</v>
      </c>
      <c r="C7059" t="s">
        <v>2893</v>
      </c>
      <c r="D7059" t="s">
        <v>26504</v>
      </c>
      <c r="E7059" t="s">
        <v>3430</v>
      </c>
      <c r="F7059">
        <v>1</v>
      </c>
      <c r="G7059" t="s">
        <v>2609</v>
      </c>
      <c r="H7059" t="s">
        <v>2577</v>
      </c>
      <c r="I7059" t="s">
        <v>2076</v>
      </c>
      <c r="J7059" t="s">
        <v>2764</v>
      </c>
      <c r="K7059" t="s">
        <v>2765</v>
      </c>
      <c r="L7059" t="s">
        <v>2058</v>
      </c>
      <c r="M7059" t="s">
        <v>2059</v>
      </c>
      <c r="N7059">
        <v>6</v>
      </c>
      <c r="O7059">
        <v>459</v>
      </c>
      <c r="P7059">
        <v>1.88</v>
      </c>
      <c r="Q7059">
        <v>24480</v>
      </c>
      <c r="R7059">
        <v>2</v>
      </c>
      <c r="S7059">
        <v>174</v>
      </c>
      <c r="T7059">
        <v>0.71</v>
      </c>
      <c r="U7059">
        <v>2</v>
      </c>
      <c r="V7059">
        <v>132</v>
      </c>
      <c r="W7059">
        <v>0.54</v>
      </c>
      <c r="X7059">
        <v>0</v>
      </c>
      <c r="Y7059">
        <v>0</v>
      </c>
      <c r="Z7059">
        <v>0</v>
      </c>
      <c r="AA7059">
        <v>2</v>
      </c>
      <c r="AB7059">
        <v>153</v>
      </c>
      <c r="AC7059">
        <v>0.63</v>
      </c>
      <c r="AD7059">
        <v>0</v>
      </c>
      <c r="AE7059">
        <v>0</v>
      </c>
      <c r="AF7059">
        <v>0</v>
      </c>
      <c r="AG7059" t="s">
        <v>26505</v>
      </c>
      <c r="AH7059" s="21" t="str">
        <f t="shared" si="220"/>
        <v>YR25</v>
      </c>
      <c r="AI7059" s="21">
        <v>345.36</v>
      </c>
      <c r="AJ7059" s="21">
        <f t="shared" si="221"/>
        <v>98.125</v>
      </c>
      <c r="AK7059" s="21" t="s">
        <v>2063</v>
      </c>
      <c r="AL7059" t="s">
        <v>2613</v>
      </c>
      <c r="AM7059" s="26" t="s">
        <v>38</v>
      </c>
      <c r="AN7059" t="s">
        <v>2033</v>
      </c>
    </row>
    <row r="7060" spans="1:40" ht="15" hidden="1" thickTop="1" x14ac:dyDescent="0.35">
      <c r="A7060" t="s">
        <v>26516</v>
      </c>
      <c r="B7060" t="s">
        <v>26507</v>
      </c>
      <c r="C7060" t="s">
        <v>3594</v>
      </c>
      <c r="D7060" t="s">
        <v>26508</v>
      </c>
      <c r="E7060" t="s">
        <v>2608</v>
      </c>
      <c r="F7060">
        <v>1</v>
      </c>
      <c r="G7060" t="s">
        <v>2609</v>
      </c>
      <c r="H7060" t="s">
        <v>2577</v>
      </c>
      <c r="I7060" t="s">
        <v>2076</v>
      </c>
      <c r="J7060" t="s">
        <v>2610</v>
      </c>
      <c r="K7060" t="s">
        <v>2611</v>
      </c>
      <c r="L7060" t="s">
        <v>2058</v>
      </c>
      <c r="M7060" t="s">
        <v>2170</v>
      </c>
      <c r="N7060">
        <v>5</v>
      </c>
      <c r="O7060">
        <v>166</v>
      </c>
      <c r="P7060">
        <v>1.08</v>
      </c>
      <c r="Q7060">
        <v>15300</v>
      </c>
      <c r="R7060">
        <v>1</v>
      </c>
      <c r="S7060">
        <v>55</v>
      </c>
      <c r="T7060">
        <v>0.36</v>
      </c>
      <c r="U7060">
        <v>4</v>
      </c>
      <c r="V7060">
        <v>111</v>
      </c>
      <c r="W7060">
        <v>0.73</v>
      </c>
      <c r="X7060">
        <v>0</v>
      </c>
      <c r="Y7060">
        <v>0</v>
      </c>
      <c r="Z7060">
        <v>0</v>
      </c>
      <c r="AA7060">
        <v>0</v>
      </c>
      <c r="AB7060">
        <v>0</v>
      </c>
      <c r="AC7060">
        <v>0</v>
      </c>
      <c r="AD7060">
        <v>0</v>
      </c>
      <c r="AE7060">
        <v>0</v>
      </c>
      <c r="AF7060">
        <v>0</v>
      </c>
      <c r="AG7060" t="s">
        <v>26509</v>
      </c>
      <c r="AH7060" s="21" t="str">
        <f t="shared" si="220"/>
        <v>YR25</v>
      </c>
      <c r="AI7060" s="21">
        <v>216</v>
      </c>
      <c r="AJ7060" s="21">
        <f t="shared" si="221"/>
        <v>98.915032679738559</v>
      </c>
      <c r="AK7060" s="21" t="s">
        <v>2063</v>
      </c>
      <c r="AL7060" t="s">
        <v>2581</v>
      </c>
      <c r="AM7060" s="26" t="s">
        <v>38</v>
      </c>
      <c r="AN7060" t="s">
        <v>2033</v>
      </c>
    </row>
    <row r="7061" spans="1:40" ht="15" hidden="1" thickTop="1" x14ac:dyDescent="0.35">
      <c r="A7061" t="s">
        <v>26520</v>
      </c>
      <c r="B7061" t="s">
        <v>26511</v>
      </c>
      <c r="C7061" t="s">
        <v>5720</v>
      </c>
      <c r="D7061" t="s">
        <v>3168</v>
      </c>
      <c r="E7061" t="s">
        <v>2667</v>
      </c>
      <c r="F7061">
        <v>1</v>
      </c>
      <c r="G7061" t="s">
        <v>2509</v>
      </c>
      <c r="H7061" t="s">
        <v>2510</v>
      </c>
      <c r="I7061" t="s">
        <v>2076</v>
      </c>
      <c r="J7061" t="s">
        <v>3168</v>
      </c>
      <c r="K7061" t="s">
        <v>2669</v>
      </c>
      <c r="L7061" t="s">
        <v>2058</v>
      </c>
      <c r="M7061" t="s">
        <v>2059</v>
      </c>
      <c r="N7061">
        <v>4</v>
      </c>
      <c r="O7061">
        <v>84</v>
      </c>
      <c r="P7061">
        <v>0.34</v>
      </c>
      <c r="Q7061">
        <v>24480</v>
      </c>
      <c r="R7061">
        <v>2</v>
      </c>
      <c r="S7061">
        <v>33</v>
      </c>
      <c r="T7061">
        <v>0.13</v>
      </c>
      <c r="U7061">
        <v>1</v>
      </c>
      <c r="V7061">
        <v>29</v>
      </c>
      <c r="W7061">
        <v>0.12</v>
      </c>
      <c r="X7061">
        <v>0</v>
      </c>
      <c r="Y7061">
        <v>0</v>
      </c>
      <c r="Z7061">
        <v>0</v>
      </c>
      <c r="AA7061">
        <v>1</v>
      </c>
      <c r="AB7061">
        <v>22</v>
      </c>
      <c r="AC7061">
        <v>0.09</v>
      </c>
      <c r="AD7061">
        <v>0</v>
      </c>
      <c r="AE7061">
        <v>0</v>
      </c>
      <c r="AF7061">
        <v>0</v>
      </c>
      <c r="AG7061" t="s">
        <v>26512</v>
      </c>
      <c r="AH7061" s="21" t="str">
        <f t="shared" si="220"/>
        <v>YR25</v>
      </c>
      <c r="AI7061" s="21">
        <v>345.36</v>
      </c>
      <c r="AJ7061" s="21">
        <f t="shared" si="221"/>
        <v>99.656862745098039</v>
      </c>
      <c r="AK7061" s="21" t="s">
        <v>2060</v>
      </c>
      <c r="AL7061" t="s">
        <v>2515</v>
      </c>
      <c r="AM7061" s="26" t="s">
        <v>38</v>
      </c>
      <c r="AN7061" t="s">
        <v>2030</v>
      </c>
    </row>
    <row r="7062" spans="1:40" ht="15" hidden="1" thickTop="1" x14ac:dyDescent="0.35">
      <c r="A7062" t="s">
        <v>26524</v>
      </c>
      <c r="B7062" t="s">
        <v>26514</v>
      </c>
      <c r="C7062" t="s">
        <v>5105</v>
      </c>
      <c r="D7062" t="s">
        <v>26500</v>
      </c>
      <c r="E7062" t="s">
        <v>3462</v>
      </c>
      <c r="F7062">
        <v>1</v>
      </c>
      <c r="G7062" t="s">
        <v>2600</v>
      </c>
      <c r="H7062" t="s">
        <v>2577</v>
      </c>
      <c r="I7062" t="s">
        <v>2076</v>
      </c>
      <c r="J7062" t="s">
        <v>2634</v>
      </c>
      <c r="K7062" t="s">
        <v>2635</v>
      </c>
      <c r="L7062" t="s">
        <v>2058</v>
      </c>
      <c r="M7062" t="s">
        <v>2059</v>
      </c>
      <c r="N7062">
        <v>2</v>
      </c>
      <c r="O7062">
        <v>87</v>
      </c>
      <c r="P7062">
        <v>0.36</v>
      </c>
      <c r="Q7062">
        <v>24480</v>
      </c>
      <c r="R7062">
        <v>0</v>
      </c>
      <c r="S7062">
        <v>0</v>
      </c>
      <c r="T7062">
        <v>0</v>
      </c>
      <c r="U7062">
        <v>2</v>
      </c>
      <c r="V7062">
        <v>87</v>
      </c>
      <c r="W7062">
        <v>0.36</v>
      </c>
      <c r="X7062">
        <v>0</v>
      </c>
      <c r="Y7062">
        <v>0</v>
      </c>
      <c r="Z7062">
        <v>0</v>
      </c>
      <c r="AA7062">
        <v>0</v>
      </c>
      <c r="AB7062">
        <v>0</v>
      </c>
      <c r="AC7062">
        <v>0</v>
      </c>
      <c r="AD7062">
        <v>0</v>
      </c>
      <c r="AE7062">
        <v>0</v>
      </c>
      <c r="AF7062">
        <v>0</v>
      </c>
      <c r="AG7062" t="s">
        <v>26515</v>
      </c>
      <c r="AH7062" s="21" t="str">
        <f t="shared" si="220"/>
        <v>YR25</v>
      </c>
      <c r="AI7062" s="21">
        <v>345.36</v>
      </c>
      <c r="AJ7062" s="21">
        <f t="shared" si="221"/>
        <v>99.644607843137251</v>
      </c>
      <c r="AK7062" s="21" t="s">
        <v>2060</v>
      </c>
      <c r="AL7062" t="s">
        <v>2581</v>
      </c>
      <c r="AM7062" s="26" t="s">
        <v>38</v>
      </c>
      <c r="AN7062" t="s">
        <v>2030</v>
      </c>
    </row>
    <row r="7063" spans="1:40" ht="15" hidden="1" thickTop="1" x14ac:dyDescent="0.35">
      <c r="A7063" t="s">
        <v>26528</v>
      </c>
      <c r="B7063" t="s">
        <v>26517</v>
      </c>
      <c r="C7063" t="s">
        <v>4822</v>
      </c>
      <c r="D7063" t="s">
        <v>26518</v>
      </c>
      <c r="E7063" t="s">
        <v>3572</v>
      </c>
      <c r="F7063">
        <v>1</v>
      </c>
      <c r="G7063" t="s">
        <v>2546</v>
      </c>
      <c r="H7063" t="s">
        <v>2510</v>
      </c>
      <c r="I7063" t="s">
        <v>2076</v>
      </c>
      <c r="J7063" t="s">
        <v>3573</v>
      </c>
      <c r="K7063" t="s">
        <v>3007</v>
      </c>
      <c r="L7063" t="s">
        <v>2058</v>
      </c>
      <c r="M7063" t="s">
        <v>2059</v>
      </c>
      <c r="N7063">
        <v>9</v>
      </c>
      <c r="O7063">
        <v>204</v>
      </c>
      <c r="P7063">
        <v>0.83</v>
      </c>
      <c r="Q7063">
        <v>24480</v>
      </c>
      <c r="R7063">
        <v>2</v>
      </c>
      <c r="S7063">
        <v>52</v>
      </c>
      <c r="T7063">
        <v>0.21</v>
      </c>
      <c r="U7063">
        <v>6</v>
      </c>
      <c r="V7063">
        <v>151</v>
      </c>
      <c r="W7063">
        <v>0.62</v>
      </c>
      <c r="X7063">
        <v>0</v>
      </c>
      <c r="Y7063">
        <v>0</v>
      </c>
      <c r="Z7063">
        <v>0</v>
      </c>
      <c r="AA7063">
        <v>1</v>
      </c>
      <c r="AB7063">
        <v>1</v>
      </c>
      <c r="AC7063">
        <v>0</v>
      </c>
      <c r="AD7063">
        <v>0</v>
      </c>
      <c r="AE7063">
        <v>0</v>
      </c>
      <c r="AF7063">
        <v>0</v>
      </c>
      <c r="AG7063" t="s">
        <v>26519</v>
      </c>
      <c r="AH7063" s="21" t="str">
        <f t="shared" si="220"/>
        <v>YR25</v>
      </c>
      <c r="AI7063" s="21">
        <v>345.36</v>
      </c>
      <c r="AJ7063" s="21">
        <f t="shared" si="221"/>
        <v>99.166666666666671</v>
      </c>
      <c r="AK7063" s="21" t="s">
        <v>2063</v>
      </c>
      <c r="AL7063" t="s">
        <v>2551</v>
      </c>
      <c r="AM7063" s="26" t="s">
        <v>38</v>
      </c>
      <c r="AN7063" t="s">
        <v>2030</v>
      </c>
    </row>
    <row r="7064" spans="1:40" ht="15" hidden="1" thickTop="1" x14ac:dyDescent="0.35">
      <c r="A7064" t="s">
        <v>26531</v>
      </c>
      <c r="B7064" t="s">
        <v>26521</v>
      </c>
      <c r="C7064" t="s">
        <v>2885</v>
      </c>
      <c r="D7064" t="s">
        <v>26522</v>
      </c>
      <c r="E7064" t="s">
        <v>2608</v>
      </c>
      <c r="F7064">
        <v>1</v>
      </c>
      <c r="G7064" t="s">
        <v>2609</v>
      </c>
      <c r="H7064" t="s">
        <v>2577</v>
      </c>
      <c r="I7064" t="s">
        <v>2076</v>
      </c>
      <c r="J7064" t="s">
        <v>2578</v>
      </c>
      <c r="K7064" t="s">
        <v>2579</v>
      </c>
      <c r="L7064" t="s">
        <v>2058</v>
      </c>
      <c r="M7064" t="s">
        <v>2207</v>
      </c>
      <c r="N7064">
        <v>2</v>
      </c>
      <c r="O7064">
        <v>59</v>
      </c>
      <c r="P7064">
        <v>0.44</v>
      </c>
      <c r="Q7064">
        <v>13260</v>
      </c>
      <c r="R7064">
        <v>1</v>
      </c>
      <c r="S7064">
        <v>4</v>
      </c>
      <c r="T7064">
        <v>0.03</v>
      </c>
      <c r="U7064">
        <v>1</v>
      </c>
      <c r="V7064">
        <v>55</v>
      </c>
      <c r="W7064">
        <v>0.41</v>
      </c>
      <c r="X7064">
        <v>0</v>
      </c>
      <c r="Y7064">
        <v>0</v>
      </c>
      <c r="Z7064">
        <v>0</v>
      </c>
      <c r="AA7064">
        <v>0</v>
      </c>
      <c r="AB7064">
        <v>0</v>
      </c>
      <c r="AC7064">
        <v>0</v>
      </c>
      <c r="AD7064">
        <v>0</v>
      </c>
      <c r="AE7064">
        <v>0</v>
      </c>
      <c r="AF7064">
        <v>0</v>
      </c>
      <c r="AG7064" t="s">
        <v>26523</v>
      </c>
      <c r="AH7064" s="21" t="str">
        <f t="shared" si="220"/>
        <v>YR25</v>
      </c>
      <c r="AI7064" s="21">
        <v>187.20000000000002</v>
      </c>
      <c r="AJ7064" s="21">
        <f t="shared" si="221"/>
        <v>99.555052790346906</v>
      </c>
      <c r="AK7064" s="21" t="s">
        <v>2060</v>
      </c>
      <c r="AL7064" t="s">
        <v>2581</v>
      </c>
      <c r="AM7064" s="26" t="s">
        <v>38</v>
      </c>
      <c r="AN7064" t="s">
        <v>2030</v>
      </c>
    </row>
    <row r="7065" spans="1:40" ht="15" hidden="1" thickTop="1" x14ac:dyDescent="0.35">
      <c r="A7065" t="s">
        <v>9984</v>
      </c>
      <c r="B7065" t="s">
        <v>26525</v>
      </c>
      <c r="C7065" t="s">
        <v>4507</v>
      </c>
      <c r="D7065" t="s">
        <v>26526</v>
      </c>
      <c r="E7065" t="s">
        <v>3440</v>
      </c>
      <c r="F7065">
        <v>1</v>
      </c>
      <c r="G7065" t="s">
        <v>2609</v>
      </c>
      <c r="H7065" t="s">
        <v>2577</v>
      </c>
      <c r="I7065" t="s">
        <v>2076</v>
      </c>
      <c r="J7065" t="s">
        <v>2675</v>
      </c>
      <c r="K7065" t="s">
        <v>2611</v>
      </c>
      <c r="L7065" t="s">
        <v>2058</v>
      </c>
      <c r="M7065" t="s">
        <v>2059</v>
      </c>
      <c r="N7065">
        <v>5</v>
      </c>
      <c r="O7065">
        <v>176</v>
      </c>
      <c r="P7065">
        <v>0.72</v>
      </c>
      <c r="Q7065">
        <v>24480</v>
      </c>
      <c r="R7065">
        <v>2</v>
      </c>
      <c r="S7065">
        <v>52</v>
      </c>
      <c r="T7065">
        <v>0.21</v>
      </c>
      <c r="U7065">
        <v>3</v>
      </c>
      <c r="V7065">
        <v>124</v>
      </c>
      <c r="W7065">
        <v>0.51</v>
      </c>
      <c r="X7065">
        <v>0</v>
      </c>
      <c r="Y7065">
        <v>0</v>
      </c>
      <c r="Z7065">
        <v>0</v>
      </c>
      <c r="AA7065">
        <v>0</v>
      </c>
      <c r="AB7065">
        <v>0</v>
      </c>
      <c r="AC7065">
        <v>0</v>
      </c>
      <c r="AD7065">
        <v>0</v>
      </c>
      <c r="AE7065">
        <v>0</v>
      </c>
      <c r="AF7065">
        <v>0</v>
      </c>
      <c r="AG7065" t="s">
        <v>26527</v>
      </c>
      <c r="AH7065" s="21" t="str">
        <f t="shared" si="220"/>
        <v>YR25</v>
      </c>
      <c r="AI7065" s="21">
        <v>345.36</v>
      </c>
      <c r="AJ7065" s="21">
        <f t="shared" si="221"/>
        <v>99.281045751633982</v>
      </c>
      <c r="AK7065" s="21" t="s">
        <v>2060</v>
      </c>
      <c r="AL7065" t="s">
        <v>2581</v>
      </c>
      <c r="AM7065" s="26" t="s">
        <v>38</v>
      </c>
      <c r="AN7065" t="s">
        <v>2030</v>
      </c>
    </row>
    <row r="7066" spans="1:40" ht="15" hidden="1" thickTop="1" x14ac:dyDescent="0.35">
      <c r="A7066" t="s">
        <v>26538</v>
      </c>
      <c r="B7066" t="s">
        <v>26529</v>
      </c>
      <c r="C7066" t="s">
        <v>5720</v>
      </c>
      <c r="D7066" t="s">
        <v>3168</v>
      </c>
      <c r="E7066" t="s">
        <v>2667</v>
      </c>
      <c r="F7066">
        <v>1</v>
      </c>
      <c r="G7066" t="s">
        <v>2509</v>
      </c>
      <c r="H7066" t="s">
        <v>2510</v>
      </c>
      <c r="I7066" t="s">
        <v>2076</v>
      </c>
      <c r="J7066" t="s">
        <v>3168</v>
      </c>
      <c r="K7066" t="s">
        <v>2669</v>
      </c>
      <c r="L7066" t="s">
        <v>2058</v>
      </c>
      <c r="M7066" t="s">
        <v>2059</v>
      </c>
      <c r="N7066">
        <v>3</v>
      </c>
      <c r="O7066">
        <v>75</v>
      </c>
      <c r="P7066">
        <v>0.31</v>
      </c>
      <c r="Q7066">
        <v>24480</v>
      </c>
      <c r="R7066">
        <v>1</v>
      </c>
      <c r="S7066">
        <v>19</v>
      </c>
      <c r="T7066">
        <v>0.08</v>
      </c>
      <c r="U7066">
        <v>2</v>
      </c>
      <c r="V7066">
        <v>56</v>
      </c>
      <c r="W7066">
        <v>0.23</v>
      </c>
      <c r="X7066">
        <v>0</v>
      </c>
      <c r="Y7066">
        <v>0</v>
      </c>
      <c r="Z7066">
        <v>0</v>
      </c>
      <c r="AA7066">
        <v>0</v>
      </c>
      <c r="AB7066">
        <v>0</v>
      </c>
      <c r="AC7066">
        <v>0</v>
      </c>
      <c r="AD7066">
        <v>0</v>
      </c>
      <c r="AE7066">
        <v>0</v>
      </c>
      <c r="AF7066">
        <v>0</v>
      </c>
      <c r="AG7066" t="s">
        <v>26530</v>
      </c>
      <c r="AH7066" s="21" t="str">
        <f t="shared" si="220"/>
        <v>YR25</v>
      </c>
      <c r="AI7066" s="21">
        <v>345.36</v>
      </c>
      <c r="AJ7066" s="21">
        <f t="shared" si="221"/>
        <v>99.693627450980387</v>
      </c>
      <c r="AK7066" s="21" t="s">
        <v>2060</v>
      </c>
      <c r="AL7066" t="s">
        <v>2515</v>
      </c>
      <c r="AM7066" s="26" t="s">
        <v>38</v>
      </c>
      <c r="AN7066" t="s">
        <v>2030</v>
      </c>
    </row>
    <row r="7067" spans="1:40" ht="15" hidden="1" thickTop="1" x14ac:dyDescent="0.35">
      <c r="A7067" t="s">
        <v>26542</v>
      </c>
      <c r="B7067" t="s">
        <v>26532</v>
      </c>
      <c r="C7067" t="s">
        <v>4190</v>
      </c>
      <c r="D7067" t="s">
        <v>26533</v>
      </c>
      <c r="E7067" t="s">
        <v>3942</v>
      </c>
      <c r="F7067">
        <v>1</v>
      </c>
      <c r="G7067" t="s">
        <v>2600</v>
      </c>
      <c r="H7067" t="s">
        <v>2577</v>
      </c>
      <c r="I7067" t="s">
        <v>2076</v>
      </c>
      <c r="J7067" t="s">
        <v>2692</v>
      </c>
      <c r="K7067" t="s">
        <v>2635</v>
      </c>
      <c r="L7067" t="s">
        <v>2058</v>
      </c>
      <c r="M7067" t="s">
        <v>2059</v>
      </c>
      <c r="N7067">
        <v>3</v>
      </c>
      <c r="O7067">
        <v>230</v>
      </c>
      <c r="P7067">
        <v>0.94</v>
      </c>
      <c r="Q7067">
        <v>24480</v>
      </c>
      <c r="R7067">
        <v>1</v>
      </c>
      <c r="S7067">
        <v>90</v>
      </c>
      <c r="T7067">
        <v>0.37</v>
      </c>
      <c r="U7067">
        <v>2</v>
      </c>
      <c r="V7067">
        <v>140</v>
      </c>
      <c r="W7067">
        <v>0.56999999999999995</v>
      </c>
      <c r="X7067">
        <v>0</v>
      </c>
      <c r="Y7067">
        <v>0</v>
      </c>
      <c r="Z7067">
        <v>0</v>
      </c>
      <c r="AA7067">
        <v>0</v>
      </c>
      <c r="AB7067">
        <v>0</v>
      </c>
      <c r="AC7067">
        <v>0</v>
      </c>
      <c r="AD7067">
        <v>0</v>
      </c>
      <c r="AE7067">
        <v>0</v>
      </c>
      <c r="AF7067">
        <v>0</v>
      </c>
      <c r="AG7067" t="s">
        <v>26534</v>
      </c>
      <c r="AH7067" s="21" t="str">
        <f t="shared" si="220"/>
        <v>YR25</v>
      </c>
      <c r="AI7067" s="21">
        <v>345.36</v>
      </c>
      <c r="AJ7067" s="21">
        <f t="shared" si="221"/>
        <v>99.060457516339866</v>
      </c>
      <c r="AK7067" s="21" t="s">
        <v>2063</v>
      </c>
      <c r="AL7067" t="s">
        <v>2581</v>
      </c>
      <c r="AM7067" s="26" t="s">
        <v>38</v>
      </c>
      <c r="AN7067" t="s">
        <v>2030</v>
      </c>
    </row>
    <row r="7068" spans="1:40" ht="15" hidden="1" thickTop="1" x14ac:dyDescent="0.35">
      <c r="A7068" t="s">
        <v>2480</v>
      </c>
      <c r="B7068" t="s">
        <v>26535</v>
      </c>
      <c r="C7068" t="s">
        <v>9424</v>
      </c>
      <c r="D7068" t="s">
        <v>26536</v>
      </c>
      <c r="E7068" t="s">
        <v>3589</v>
      </c>
      <c r="F7068">
        <v>1</v>
      </c>
      <c r="G7068" t="s">
        <v>2619</v>
      </c>
      <c r="H7068" t="s">
        <v>2620</v>
      </c>
      <c r="I7068" t="s">
        <v>2076</v>
      </c>
      <c r="J7068" t="s">
        <v>3590</v>
      </c>
      <c r="K7068" t="s">
        <v>2622</v>
      </c>
      <c r="L7068" t="s">
        <v>2058</v>
      </c>
      <c r="M7068" t="s">
        <v>2170</v>
      </c>
      <c r="N7068">
        <v>5</v>
      </c>
      <c r="O7068">
        <v>207</v>
      </c>
      <c r="P7068">
        <v>1.35</v>
      </c>
      <c r="Q7068">
        <v>15300</v>
      </c>
      <c r="R7068">
        <v>0</v>
      </c>
      <c r="S7068">
        <v>0</v>
      </c>
      <c r="T7068">
        <v>0</v>
      </c>
      <c r="U7068">
        <v>5</v>
      </c>
      <c r="V7068">
        <v>207</v>
      </c>
      <c r="W7068">
        <v>1.35</v>
      </c>
      <c r="X7068">
        <v>0</v>
      </c>
      <c r="Y7068">
        <v>0</v>
      </c>
      <c r="Z7068">
        <v>0</v>
      </c>
      <c r="AA7068">
        <v>0</v>
      </c>
      <c r="AB7068">
        <v>0</v>
      </c>
      <c r="AC7068">
        <v>0</v>
      </c>
      <c r="AD7068">
        <v>0</v>
      </c>
      <c r="AE7068">
        <v>0</v>
      </c>
      <c r="AF7068">
        <v>0</v>
      </c>
      <c r="AG7068" t="s">
        <v>26537</v>
      </c>
      <c r="AH7068" s="21" t="str">
        <f t="shared" si="220"/>
        <v>YR25</v>
      </c>
      <c r="AI7068" s="21">
        <v>216</v>
      </c>
      <c r="AJ7068" s="21">
        <f t="shared" si="221"/>
        <v>98.647058823529406</v>
      </c>
      <c r="AK7068" s="21" t="s">
        <v>2063</v>
      </c>
      <c r="AL7068" t="s">
        <v>2624</v>
      </c>
      <c r="AM7068" s="26" t="s">
        <v>38</v>
      </c>
      <c r="AN7068" t="s">
        <v>2033</v>
      </c>
    </row>
    <row r="7069" spans="1:40" ht="15" hidden="1" thickTop="1" x14ac:dyDescent="0.35">
      <c r="A7069" t="s">
        <v>26546</v>
      </c>
      <c r="B7069" t="s">
        <v>26539</v>
      </c>
      <c r="C7069" t="s">
        <v>5681</v>
      </c>
      <c r="D7069" t="s">
        <v>26540</v>
      </c>
      <c r="E7069" t="s">
        <v>2545</v>
      </c>
      <c r="F7069">
        <v>1</v>
      </c>
      <c r="G7069" t="s">
        <v>2546</v>
      </c>
      <c r="H7069" t="s">
        <v>2510</v>
      </c>
      <c r="I7069" t="s">
        <v>2076</v>
      </c>
      <c r="J7069" t="s">
        <v>2547</v>
      </c>
      <c r="K7069" t="s">
        <v>2548</v>
      </c>
      <c r="L7069" t="s">
        <v>2058</v>
      </c>
      <c r="M7069" t="s">
        <v>2170</v>
      </c>
      <c r="N7069">
        <v>3</v>
      </c>
      <c r="O7069">
        <v>155</v>
      </c>
      <c r="P7069">
        <v>1.01</v>
      </c>
      <c r="Q7069">
        <v>15300</v>
      </c>
      <c r="R7069">
        <v>1</v>
      </c>
      <c r="S7069">
        <v>17</v>
      </c>
      <c r="T7069">
        <v>0.11</v>
      </c>
      <c r="U7069">
        <v>2</v>
      </c>
      <c r="V7069">
        <v>138</v>
      </c>
      <c r="W7069">
        <v>0.9</v>
      </c>
      <c r="X7069">
        <v>0</v>
      </c>
      <c r="Y7069">
        <v>0</v>
      </c>
      <c r="Z7069">
        <v>0</v>
      </c>
      <c r="AA7069">
        <v>0</v>
      </c>
      <c r="AB7069">
        <v>0</v>
      </c>
      <c r="AC7069">
        <v>0</v>
      </c>
      <c r="AD7069">
        <v>0</v>
      </c>
      <c r="AE7069">
        <v>0</v>
      </c>
      <c r="AF7069">
        <v>0</v>
      </c>
      <c r="AG7069" t="s">
        <v>26541</v>
      </c>
      <c r="AH7069" s="21" t="str">
        <f t="shared" si="220"/>
        <v>YR25</v>
      </c>
      <c r="AI7069" s="21">
        <v>216</v>
      </c>
      <c r="AJ7069" s="21">
        <f t="shared" si="221"/>
        <v>98.986928104575156</v>
      </c>
      <c r="AK7069" s="21" t="s">
        <v>2063</v>
      </c>
      <c r="AL7069" t="s">
        <v>2551</v>
      </c>
      <c r="AM7069" s="26" t="s">
        <v>38</v>
      </c>
      <c r="AN7069" t="s">
        <v>2030</v>
      </c>
    </row>
    <row r="7070" spans="1:40" ht="15" hidden="1" thickTop="1" x14ac:dyDescent="0.35">
      <c r="A7070" t="s">
        <v>26550</v>
      </c>
      <c r="B7070" t="s">
        <v>26543</v>
      </c>
      <c r="C7070" t="s">
        <v>4072</v>
      </c>
      <c r="D7070" t="s">
        <v>26544</v>
      </c>
      <c r="E7070" t="s">
        <v>2575</v>
      </c>
      <c r="F7070">
        <v>1</v>
      </c>
      <c r="G7070" t="s">
        <v>2609</v>
      </c>
      <c r="H7070" t="s">
        <v>2577</v>
      </c>
      <c r="I7070" t="s">
        <v>2076</v>
      </c>
      <c r="J7070" t="s">
        <v>2610</v>
      </c>
      <c r="K7070" t="s">
        <v>2611</v>
      </c>
      <c r="L7070" t="s">
        <v>2058</v>
      </c>
      <c r="M7070" t="s">
        <v>2170</v>
      </c>
      <c r="N7070">
        <v>2</v>
      </c>
      <c r="O7070">
        <v>42</v>
      </c>
      <c r="P7070">
        <v>0.27</v>
      </c>
      <c r="Q7070">
        <v>15300</v>
      </c>
      <c r="R7070">
        <v>1</v>
      </c>
      <c r="S7070">
        <v>12</v>
      </c>
      <c r="T7070">
        <v>0.08</v>
      </c>
      <c r="U7070">
        <v>1</v>
      </c>
      <c r="V7070">
        <v>30</v>
      </c>
      <c r="W7070">
        <v>0.2</v>
      </c>
      <c r="X7070">
        <v>0</v>
      </c>
      <c r="Y7070">
        <v>0</v>
      </c>
      <c r="Z7070">
        <v>0</v>
      </c>
      <c r="AA7070">
        <v>0</v>
      </c>
      <c r="AB7070">
        <v>0</v>
      </c>
      <c r="AC7070">
        <v>0</v>
      </c>
      <c r="AD7070">
        <v>0</v>
      </c>
      <c r="AE7070">
        <v>0</v>
      </c>
      <c r="AF7070">
        <v>0</v>
      </c>
      <c r="AG7070" t="s">
        <v>26545</v>
      </c>
      <c r="AH7070" s="21" t="str">
        <f t="shared" si="220"/>
        <v>YR25</v>
      </c>
      <c r="AI7070" s="21">
        <v>216</v>
      </c>
      <c r="AJ7070" s="21">
        <f t="shared" si="221"/>
        <v>99.725490196078425</v>
      </c>
      <c r="AK7070" s="21" t="s">
        <v>2060</v>
      </c>
      <c r="AL7070" t="s">
        <v>2581</v>
      </c>
      <c r="AM7070" s="26" t="s">
        <v>38</v>
      </c>
      <c r="AN7070" t="s">
        <v>2031</v>
      </c>
    </row>
    <row r="7071" spans="1:40" ht="15" thickTop="1" x14ac:dyDescent="0.35">
      <c r="A7071" t="s">
        <v>9987</v>
      </c>
      <c r="B7071" t="s">
        <v>2481</v>
      </c>
      <c r="C7071" t="s">
        <v>128</v>
      </c>
      <c r="D7071" t="s">
        <v>2482</v>
      </c>
      <c r="E7071" t="s">
        <v>136</v>
      </c>
      <c r="F7071">
        <v>4</v>
      </c>
      <c r="G7071" t="s">
        <v>2055</v>
      </c>
      <c r="H7071" t="s">
        <v>2056</v>
      </c>
      <c r="I7071" t="s">
        <v>2076</v>
      </c>
      <c r="J7071" t="s">
        <v>113</v>
      </c>
      <c r="K7071" t="s">
        <v>68</v>
      </c>
      <c r="L7071" t="s">
        <v>2058</v>
      </c>
      <c r="M7071" t="s">
        <v>2059</v>
      </c>
      <c r="N7071">
        <v>13</v>
      </c>
      <c r="O7071">
        <v>2488</v>
      </c>
      <c r="P7071">
        <v>10.16</v>
      </c>
      <c r="Q7071">
        <v>24480</v>
      </c>
      <c r="R7071">
        <v>5</v>
      </c>
      <c r="S7071">
        <v>1240</v>
      </c>
      <c r="T7071">
        <v>5.07</v>
      </c>
      <c r="U7071">
        <v>8</v>
      </c>
      <c r="V7071">
        <v>1248</v>
      </c>
      <c r="W7071">
        <v>5.0999999999999996</v>
      </c>
      <c r="X7071">
        <v>0</v>
      </c>
      <c r="Y7071">
        <v>0</v>
      </c>
      <c r="Z7071">
        <v>0</v>
      </c>
      <c r="AA7071">
        <v>0</v>
      </c>
      <c r="AB7071">
        <v>0</v>
      </c>
      <c r="AC7071">
        <v>0</v>
      </c>
      <c r="AD7071">
        <v>0</v>
      </c>
      <c r="AE7071">
        <v>0</v>
      </c>
      <c r="AF7071">
        <v>0</v>
      </c>
      <c r="AG7071" t="s">
        <v>548</v>
      </c>
      <c r="AH7071" s="21" t="str">
        <f t="shared" si="220"/>
        <v>YR25</v>
      </c>
      <c r="AI7071" s="21">
        <v>345.36</v>
      </c>
      <c r="AJ7071" s="21">
        <f t="shared" si="221"/>
        <v>89.83660130718954</v>
      </c>
      <c r="AK7071" s="21" t="s">
        <v>2063</v>
      </c>
      <c r="AL7071" t="s">
        <v>115</v>
      </c>
      <c r="AM7071" s="26" t="s">
        <v>38</v>
      </c>
      <c r="AN7071" t="s">
        <v>2032</v>
      </c>
    </row>
    <row r="7072" spans="1:40" hidden="1" x14ac:dyDescent="0.35">
      <c r="A7072" t="s">
        <v>2483</v>
      </c>
      <c r="B7072" t="s">
        <v>26547</v>
      </c>
      <c r="C7072" t="s">
        <v>4533</v>
      </c>
      <c r="D7072" t="s">
        <v>26548</v>
      </c>
      <c r="E7072" t="s">
        <v>2653</v>
      </c>
      <c r="F7072">
        <v>1</v>
      </c>
      <c r="G7072" t="s">
        <v>2619</v>
      </c>
      <c r="H7072" t="s">
        <v>2620</v>
      </c>
      <c r="I7072" t="s">
        <v>2076</v>
      </c>
      <c r="J7072" t="s">
        <v>2654</v>
      </c>
      <c r="K7072" t="s">
        <v>2655</v>
      </c>
      <c r="L7072" t="s">
        <v>2058</v>
      </c>
      <c r="M7072" t="s">
        <v>2059</v>
      </c>
      <c r="N7072">
        <v>4</v>
      </c>
      <c r="O7072">
        <v>159</v>
      </c>
      <c r="P7072">
        <v>0.65</v>
      </c>
      <c r="Q7072">
        <v>24480</v>
      </c>
      <c r="R7072">
        <v>0</v>
      </c>
      <c r="S7072">
        <v>0</v>
      </c>
      <c r="T7072">
        <v>0</v>
      </c>
      <c r="U7072">
        <v>4</v>
      </c>
      <c r="V7072">
        <v>159</v>
      </c>
      <c r="W7072">
        <v>0.65</v>
      </c>
      <c r="X7072">
        <v>0</v>
      </c>
      <c r="Y7072">
        <v>0</v>
      </c>
      <c r="Z7072">
        <v>0</v>
      </c>
      <c r="AA7072">
        <v>0</v>
      </c>
      <c r="AB7072">
        <v>0</v>
      </c>
      <c r="AC7072">
        <v>0</v>
      </c>
      <c r="AD7072">
        <v>0</v>
      </c>
      <c r="AE7072">
        <v>0</v>
      </c>
      <c r="AF7072">
        <v>0</v>
      </c>
      <c r="AG7072" t="s">
        <v>26549</v>
      </c>
      <c r="AH7072" s="21" t="str">
        <f t="shared" si="220"/>
        <v>YR25</v>
      </c>
      <c r="AI7072" s="21">
        <v>345.36</v>
      </c>
      <c r="AJ7072" s="21">
        <f t="shared" si="221"/>
        <v>99.350490196078425</v>
      </c>
      <c r="AK7072" s="21" t="s">
        <v>2060</v>
      </c>
      <c r="AL7072" t="s">
        <v>2657</v>
      </c>
      <c r="AM7072" s="26" t="s">
        <v>38</v>
      </c>
      <c r="AN7072" t="s">
        <v>2032</v>
      </c>
    </row>
    <row r="7073" spans="1:40" hidden="1" x14ac:dyDescent="0.35">
      <c r="A7073" t="s">
        <v>26557</v>
      </c>
      <c r="B7073" t="s">
        <v>26551</v>
      </c>
      <c r="C7073" t="s">
        <v>3444</v>
      </c>
      <c r="D7073" t="s">
        <v>26552</v>
      </c>
      <c r="E7073" t="s">
        <v>558</v>
      </c>
      <c r="F7073">
        <v>1</v>
      </c>
      <c r="G7073" t="s">
        <v>2524</v>
      </c>
      <c r="H7073" t="s">
        <v>2056</v>
      </c>
      <c r="I7073" t="s">
        <v>2076</v>
      </c>
      <c r="J7073" t="s">
        <v>2556</v>
      </c>
      <c r="K7073" t="s">
        <v>62</v>
      </c>
      <c r="L7073" t="s">
        <v>2058</v>
      </c>
      <c r="M7073" t="s">
        <v>2059</v>
      </c>
      <c r="N7073">
        <v>4</v>
      </c>
      <c r="O7073">
        <v>152</v>
      </c>
      <c r="P7073">
        <v>0.62</v>
      </c>
      <c r="Q7073">
        <v>24480</v>
      </c>
      <c r="R7073">
        <v>1</v>
      </c>
      <c r="S7073">
        <v>32</v>
      </c>
      <c r="T7073">
        <v>0.13</v>
      </c>
      <c r="U7073">
        <v>3</v>
      </c>
      <c r="V7073">
        <v>120</v>
      </c>
      <c r="W7073">
        <v>0.49</v>
      </c>
      <c r="X7073">
        <v>0</v>
      </c>
      <c r="Y7073">
        <v>0</v>
      </c>
      <c r="Z7073">
        <v>0</v>
      </c>
      <c r="AA7073">
        <v>0</v>
      </c>
      <c r="AB7073">
        <v>0</v>
      </c>
      <c r="AC7073">
        <v>0</v>
      </c>
      <c r="AD7073">
        <v>0</v>
      </c>
      <c r="AE7073">
        <v>0</v>
      </c>
      <c r="AF7073">
        <v>0</v>
      </c>
      <c r="AG7073" t="s">
        <v>26553</v>
      </c>
      <c r="AH7073" s="21" t="str">
        <f t="shared" si="220"/>
        <v>YR25</v>
      </c>
      <c r="AI7073" s="21">
        <v>345.36</v>
      </c>
      <c r="AJ7073" s="21">
        <f t="shared" si="221"/>
        <v>99.379084967320267</v>
      </c>
      <c r="AK7073" s="21" t="s">
        <v>2060</v>
      </c>
      <c r="AL7073" t="s">
        <v>2527</v>
      </c>
      <c r="AM7073" s="26" t="s">
        <v>38</v>
      </c>
      <c r="AN7073" t="s">
        <v>2030</v>
      </c>
    </row>
    <row r="7074" spans="1:40" hidden="1" x14ac:dyDescent="0.35">
      <c r="A7074" t="s">
        <v>26561</v>
      </c>
      <c r="B7074" t="s">
        <v>26554</v>
      </c>
      <c r="C7074" t="s">
        <v>3456</v>
      </c>
      <c r="D7074" t="s">
        <v>26555</v>
      </c>
      <c r="E7074" t="s">
        <v>3440</v>
      </c>
      <c r="F7074">
        <v>1</v>
      </c>
      <c r="G7074" t="s">
        <v>2609</v>
      </c>
      <c r="H7074" t="s">
        <v>2577</v>
      </c>
      <c r="I7074" t="s">
        <v>2076</v>
      </c>
      <c r="J7074" t="s">
        <v>2675</v>
      </c>
      <c r="K7074" t="s">
        <v>2611</v>
      </c>
      <c r="L7074" t="s">
        <v>2058</v>
      </c>
      <c r="M7074" t="s">
        <v>2170</v>
      </c>
      <c r="N7074">
        <v>4</v>
      </c>
      <c r="O7074">
        <v>151</v>
      </c>
      <c r="P7074">
        <v>0.99</v>
      </c>
      <c r="Q7074">
        <v>15300</v>
      </c>
      <c r="R7074">
        <v>2</v>
      </c>
      <c r="S7074">
        <v>78</v>
      </c>
      <c r="T7074">
        <v>0.51</v>
      </c>
      <c r="U7074">
        <v>0</v>
      </c>
      <c r="V7074">
        <v>0</v>
      </c>
      <c r="W7074">
        <v>0</v>
      </c>
      <c r="X7074">
        <v>0</v>
      </c>
      <c r="Y7074">
        <v>0</v>
      </c>
      <c r="Z7074">
        <v>0</v>
      </c>
      <c r="AA7074">
        <v>2</v>
      </c>
      <c r="AB7074">
        <v>73</v>
      </c>
      <c r="AC7074">
        <v>0.48</v>
      </c>
      <c r="AD7074">
        <v>0</v>
      </c>
      <c r="AE7074">
        <v>0</v>
      </c>
      <c r="AF7074">
        <v>0</v>
      </c>
      <c r="AG7074" t="s">
        <v>26556</v>
      </c>
      <c r="AH7074" s="21" t="str">
        <f t="shared" si="220"/>
        <v>YR25</v>
      </c>
      <c r="AI7074" s="21">
        <v>216</v>
      </c>
      <c r="AJ7074" s="21">
        <f t="shared" si="221"/>
        <v>99.013071895424844</v>
      </c>
      <c r="AK7074" s="21" t="s">
        <v>2063</v>
      </c>
      <c r="AL7074" t="s">
        <v>2581</v>
      </c>
      <c r="AM7074" s="26" t="s">
        <v>38</v>
      </c>
      <c r="AN7074" t="s">
        <v>2030</v>
      </c>
    </row>
    <row r="7075" spans="1:40" hidden="1" x14ac:dyDescent="0.35">
      <c r="A7075" t="s">
        <v>26565</v>
      </c>
      <c r="B7075" t="s">
        <v>2484</v>
      </c>
      <c r="C7075" t="s">
        <v>128</v>
      </c>
      <c r="D7075" t="s">
        <v>2482</v>
      </c>
      <c r="E7075" t="s">
        <v>136</v>
      </c>
      <c r="F7075">
        <v>4</v>
      </c>
      <c r="G7075" t="s">
        <v>2055</v>
      </c>
      <c r="H7075" t="s">
        <v>2056</v>
      </c>
      <c r="I7075" t="s">
        <v>2076</v>
      </c>
      <c r="J7075" t="s">
        <v>113</v>
      </c>
      <c r="K7075" t="s">
        <v>68</v>
      </c>
      <c r="L7075" t="s">
        <v>2058</v>
      </c>
      <c r="M7075" t="s">
        <v>2059</v>
      </c>
      <c r="N7075">
        <v>11</v>
      </c>
      <c r="O7075">
        <v>1484</v>
      </c>
      <c r="P7075">
        <v>6.06</v>
      </c>
      <c r="Q7075">
        <v>24480</v>
      </c>
      <c r="R7075">
        <v>8</v>
      </c>
      <c r="S7075">
        <v>1351</v>
      </c>
      <c r="T7075">
        <v>5.52</v>
      </c>
      <c r="U7075">
        <v>3</v>
      </c>
      <c r="V7075">
        <v>133</v>
      </c>
      <c r="W7075">
        <v>0.54</v>
      </c>
      <c r="X7075">
        <v>0</v>
      </c>
      <c r="Y7075">
        <v>0</v>
      </c>
      <c r="Z7075">
        <v>0</v>
      </c>
      <c r="AA7075">
        <v>0</v>
      </c>
      <c r="AB7075">
        <v>0</v>
      </c>
      <c r="AC7075">
        <v>0</v>
      </c>
      <c r="AD7075">
        <v>0</v>
      </c>
      <c r="AE7075">
        <v>0</v>
      </c>
      <c r="AF7075">
        <v>0</v>
      </c>
      <c r="AG7075" t="s">
        <v>549</v>
      </c>
      <c r="AH7075" s="21" t="str">
        <f t="shared" si="220"/>
        <v>YR25</v>
      </c>
      <c r="AI7075" s="21">
        <v>345.36</v>
      </c>
      <c r="AJ7075" s="21">
        <f t="shared" si="221"/>
        <v>93.937908496732021</v>
      </c>
      <c r="AK7075" s="21" t="s">
        <v>2063</v>
      </c>
      <c r="AL7075" t="s">
        <v>115</v>
      </c>
      <c r="AM7075" s="26" t="s">
        <v>38</v>
      </c>
      <c r="AN7075" t="s">
        <v>2030</v>
      </c>
    </row>
    <row r="7076" spans="1:40" hidden="1" x14ac:dyDescent="0.35">
      <c r="A7076" t="s">
        <v>26568</v>
      </c>
      <c r="B7076" t="s">
        <v>26558</v>
      </c>
      <c r="C7076" t="s">
        <v>3465</v>
      </c>
      <c r="D7076" t="s">
        <v>26559</v>
      </c>
      <c r="E7076" t="s">
        <v>2691</v>
      </c>
      <c r="F7076">
        <v>1</v>
      </c>
      <c r="G7076" t="s">
        <v>2600</v>
      </c>
      <c r="H7076" t="s">
        <v>2577</v>
      </c>
      <c r="I7076" t="s">
        <v>2076</v>
      </c>
      <c r="J7076" t="s">
        <v>2692</v>
      </c>
      <c r="K7076" t="s">
        <v>2635</v>
      </c>
      <c r="L7076" t="s">
        <v>2058</v>
      </c>
      <c r="M7076" t="s">
        <v>2059</v>
      </c>
      <c r="N7076">
        <v>5</v>
      </c>
      <c r="O7076">
        <v>136</v>
      </c>
      <c r="P7076">
        <v>0.56000000000000005</v>
      </c>
      <c r="Q7076">
        <v>24480</v>
      </c>
      <c r="R7076">
        <v>0</v>
      </c>
      <c r="S7076">
        <v>0</v>
      </c>
      <c r="T7076">
        <v>0</v>
      </c>
      <c r="U7076">
        <v>5</v>
      </c>
      <c r="V7076">
        <v>136</v>
      </c>
      <c r="W7076">
        <v>0.56000000000000005</v>
      </c>
      <c r="X7076">
        <v>0</v>
      </c>
      <c r="Y7076">
        <v>0</v>
      </c>
      <c r="Z7076">
        <v>0</v>
      </c>
      <c r="AA7076">
        <v>0</v>
      </c>
      <c r="AB7076">
        <v>0</v>
      </c>
      <c r="AC7076">
        <v>0</v>
      </c>
      <c r="AD7076">
        <v>0</v>
      </c>
      <c r="AE7076">
        <v>0</v>
      </c>
      <c r="AF7076">
        <v>0</v>
      </c>
      <c r="AG7076" t="s">
        <v>26560</v>
      </c>
      <c r="AH7076" s="21" t="str">
        <f t="shared" si="220"/>
        <v>YR25</v>
      </c>
      <c r="AI7076" s="21">
        <v>345.36</v>
      </c>
      <c r="AJ7076" s="21">
        <f t="shared" si="221"/>
        <v>99.444444444444443</v>
      </c>
      <c r="AK7076" s="21" t="s">
        <v>2060</v>
      </c>
      <c r="AL7076" t="s">
        <v>2581</v>
      </c>
      <c r="AM7076" s="26" t="s">
        <v>38</v>
      </c>
      <c r="AN7076" t="s">
        <v>2030</v>
      </c>
    </row>
    <row r="7077" spans="1:40" hidden="1" x14ac:dyDescent="0.35">
      <c r="A7077" t="s">
        <v>26572</v>
      </c>
      <c r="B7077" t="s">
        <v>26562</v>
      </c>
      <c r="C7077" t="s">
        <v>5923</v>
      </c>
      <c r="D7077" t="s">
        <v>26563</v>
      </c>
      <c r="E7077" t="s">
        <v>3668</v>
      </c>
      <c r="F7077">
        <v>1</v>
      </c>
      <c r="G7077" t="s">
        <v>2816</v>
      </c>
      <c r="H7077" t="s">
        <v>2620</v>
      </c>
      <c r="I7077" t="s">
        <v>2076</v>
      </c>
      <c r="J7077" t="s">
        <v>3116</v>
      </c>
      <c r="K7077" t="s">
        <v>2818</v>
      </c>
      <c r="L7077" t="s">
        <v>2058</v>
      </c>
      <c r="M7077" t="s">
        <v>2059</v>
      </c>
      <c r="N7077">
        <v>2</v>
      </c>
      <c r="O7077">
        <v>97</v>
      </c>
      <c r="P7077">
        <v>0.4</v>
      </c>
      <c r="Q7077">
        <v>24480</v>
      </c>
      <c r="R7077">
        <v>1</v>
      </c>
      <c r="S7077">
        <v>56</v>
      </c>
      <c r="T7077">
        <v>0.23</v>
      </c>
      <c r="U7077">
        <v>1</v>
      </c>
      <c r="V7077">
        <v>41</v>
      </c>
      <c r="W7077">
        <v>0.17</v>
      </c>
      <c r="X7077">
        <v>0</v>
      </c>
      <c r="Y7077">
        <v>0</v>
      </c>
      <c r="Z7077">
        <v>0</v>
      </c>
      <c r="AA7077">
        <v>0</v>
      </c>
      <c r="AB7077">
        <v>0</v>
      </c>
      <c r="AC7077">
        <v>0</v>
      </c>
      <c r="AD7077">
        <v>0</v>
      </c>
      <c r="AE7077">
        <v>0</v>
      </c>
      <c r="AF7077">
        <v>0</v>
      </c>
      <c r="AG7077" t="s">
        <v>26564</v>
      </c>
      <c r="AH7077" s="21" t="str">
        <f t="shared" si="220"/>
        <v>YR25</v>
      </c>
      <c r="AI7077" s="21">
        <v>345.36</v>
      </c>
      <c r="AJ7077" s="21">
        <f t="shared" si="221"/>
        <v>99.603758169934636</v>
      </c>
      <c r="AK7077" s="21" t="s">
        <v>2060</v>
      </c>
      <c r="AL7077" t="s">
        <v>3118</v>
      </c>
      <c r="AM7077" s="26" t="s">
        <v>38</v>
      </c>
      <c r="AN7077" t="s">
        <v>2031</v>
      </c>
    </row>
    <row r="7078" spans="1:40" hidden="1" x14ac:dyDescent="0.35">
      <c r="A7078" t="s">
        <v>26576</v>
      </c>
      <c r="B7078" t="s">
        <v>26566</v>
      </c>
      <c r="C7078" t="s">
        <v>2554</v>
      </c>
      <c r="D7078" t="s">
        <v>5286</v>
      </c>
      <c r="E7078" t="s">
        <v>79</v>
      </c>
      <c r="F7078">
        <v>1</v>
      </c>
      <c r="G7078" t="s">
        <v>2524</v>
      </c>
      <c r="H7078" t="s">
        <v>2056</v>
      </c>
      <c r="I7078" t="s">
        <v>2076</v>
      </c>
      <c r="J7078" t="s">
        <v>2532</v>
      </c>
      <c r="K7078" t="s">
        <v>62</v>
      </c>
      <c r="L7078" t="s">
        <v>2058</v>
      </c>
      <c r="M7078" t="s">
        <v>2059</v>
      </c>
      <c r="N7078">
        <v>6</v>
      </c>
      <c r="O7078">
        <v>231</v>
      </c>
      <c r="P7078">
        <v>0.94</v>
      </c>
      <c r="Q7078">
        <v>24480</v>
      </c>
      <c r="R7078">
        <v>4</v>
      </c>
      <c r="S7078">
        <v>166</v>
      </c>
      <c r="T7078">
        <v>0.68</v>
      </c>
      <c r="U7078">
        <v>2</v>
      </c>
      <c r="V7078">
        <v>65</v>
      </c>
      <c r="W7078">
        <v>0.27</v>
      </c>
      <c r="X7078">
        <v>0</v>
      </c>
      <c r="Y7078">
        <v>0</v>
      </c>
      <c r="Z7078">
        <v>0</v>
      </c>
      <c r="AA7078">
        <v>0</v>
      </c>
      <c r="AB7078">
        <v>0</v>
      </c>
      <c r="AC7078">
        <v>0</v>
      </c>
      <c r="AD7078">
        <v>0</v>
      </c>
      <c r="AE7078">
        <v>0</v>
      </c>
      <c r="AF7078">
        <v>0</v>
      </c>
      <c r="AG7078" t="s">
        <v>26567</v>
      </c>
      <c r="AH7078" s="21" t="str">
        <f t="shared" si="220"/>
        <v>YR25</v>
      </c>
      <c r="AI7078" s="21">
        <v>345.36</v>
      </c>
      <c r="AJ7078" s="21">
        <f t="shared" si="221"/>
        <v>99.056372549019613</v>
      </c>
      <c r="AK7078" s="21" t="s">
        <v>2063</v>
      </c>
      <c r="AL7078" t="s">
        <v>2527</v>
      </c>
      <c r="AM7078" s="26" t="s">
        <v>38</v>
      </c>
      <c r="AN7078" t="s">
        <v>2030</v>
      </c>
    </row>
    <row r="7079" spans="1:40" hidden="1" x14ac:dyDescent="0.35">
      <c r="A7079" t="s">
        <v>9998</v>
      </c>
      <c r="B7079" t="s">
        <v>26569</v>
      </c>
      <c r="C7079" t="s">
        <v>4507</v>
      </c>
      <c r="D7079" t="s">
        <v>26570</v>
      </c>
      <c r="E7079" t="s">
        <v>3440</v>
      </c>
      <c r="F7079">
        <v>1</v>
      </c>
      <c r="G7079" t="s">
        <v>2609</v>
      </c>
      <c r="H7079" t="s">
        <v>2577</v>
      </c>
      <c r="I7079" t="s">
        <v>2076</v>
      </c>
      <c r="J7079" t="s">
        <v>2675</v>
      </c>
      <c r="K7079" t="s">
        <v>2611</v>
      </c>
      <c r="L7079" t="s">
        <v>2058</v>
      </c>
      <c r="M7079" t="s">
        <v>2059</v>
      </c>
      <c r="N7079">
        <v>6</v>
      </c>
      <c r="O7079">
        <v>409</v>
      </c>
      <c r="P7079">
        <v>1.67</v>
      </c>
      <c r="Q7079">
        <v>24480</v>
      </c>
      <c r="R7079">
        <v>3</v>
      </c>
      <c r="S7079">
        <v>235</v>
      </c>
      <c r="T7079">
        <v>0.96</v>
      </c>
      <c r="U7079">
        <v>3</v>
      </c>
      <c r="V7079">
        <v>174</v>
      </c>
      <c r="W7079">
        <v>0.71</v>
      </c>
      <c r="X7079">
        <v>0</v>
      </c>
      <c r="Y7079">
        <v>0</v>
      </c>
      <c r="Z7079">
        <v>0</v>
      </c>
      <c r="AA7079">
        <v>0</v>
      </c>
      <c r="AB7079">
        <v>0</v>
      </c>
      <c r="AC7079">
        <v>0</v>
      </c>
      <c r="AD7079">
        <v>0</v>
      </c>
      <c r="AE7079">
        <v>0</v>
      </c>
      <c r="AF7079">
        <v>0</v>
      </c>
      <c r="AG7079" t="s">
        <v>26571</v>
      </c>
      <c r="AH7079" s="21" t="str">
        <f t="shared" si="220"/>
        <v>YR25</v>
      </c>
      <c r="AI7079" s="21">
        <v>345.36</v>
      </c>
      <c r="AJ7079" s="21">
        <f t="shared" si="221"/>
        <v>98.329248366013076</v>
      </c>
      <c r="AK7079" s="21" t="s">
        <v>2063</v>
      </c>
      <c r="AL7079" t="s">
        <v>2581</v>
      </c>
      <c r="AM7079" s="26" t="s">
        <v>38</v>
      </c>
      <c r="AN7079" t="s">
        <v>2031</v>
      </c>
    </row>
    <row r="7080" spans="1:40" hidden="1" x14ac:dyDescent="0.35">
      <c r="A7080" t="s">
        <v>26583</v>
      </c>
      <c r="B7080" t="s">
        <v>26573</v>
      </c>
      <c r="C7080" t="s">
        <v>4190</v>
      </c>
      <c r="D7080" t="s">
        <v>26574</v>
      </c>
      <c r="E7080" t="s">
        <v>3942</v>
      </c>
      <c r="F7080">
        <v>1</v>
      </c>
      <c r="G7080" t="s">
        <v>2600</v>
      </c>
      <c r="H7080" t="s">
        <v>2577</v>
      </c>
      <c r="I7080" t="s">
        <v>2076</v>
      </c>
      <c r="J7080" t="s">
        <v>2692</v>
      </c>
      <c r="K7080" t="s">
        <v>2635</v>
      </c>
      <c r="L7080" t="s">
        <v>2058</v>
      </c>
      <c r="M7080" t="s">
        <v>2170</v>
      </c>
      <c r="N7080">
        <v>0</v>
      </c>
      <c r="O7080">
        <v>0</v>
      </c>
      <c r="P7080">
        <v>0</v>
      </c>
      <c r="Q7080">
        <v>15300</v>
      </c>
      <c r="R7080">
        <v>0</v>
      </c>
      <c r="S7080">
        <v>0</v>
      </c>
      <c r="T7080">
        <v>0</v>
      </c>
      <c r="U7080">
        <v>0</v>
      </c>
      <c r="V7080">
        <v>0</v>
      </c>
      <c r="W7080">
        <v>0</v>
      </c>
      <c r="X7080">
        <v>0</v>
      </c>
      <c r="Y7080">
        <v>0</v>
      </c>
      <c r="Z7080">
        <v>0</v>
      </c>
      <c r="AA7080">
        <v>0</v>
      </c>
      <c r="AB7080">
        <v>0</v>
      </c>
      <c r="AC7080">
        <v>0</v>
      </c>
      <c r="AD7080">
        <v>0</v>
      </c>
      <c r="AE7080">
        <v>0</v>
      </c>
      <c r="AF7080">
        <v>0</v>
      </c>
      <c r="AG7080" t="s">
        <v>26575</v>
      </c>
      <c r="AH7080" s="21" t="str">
        <f t="shared" si="220"/>
        <v>YR25</v>
      </c>
      <c r="AI7080" s="21">
        <v>216</v>
      </c>
      <c r="AJ7080" s="21">
        <f t="shared" si="221"/>
        <v>100</v>
      </c>
      <c r="AK7080" s="21" t="s">
        <v>2060</v>
      </c>
      <c r="AL7080" t="s">
        <v>2581</v>
      </c>
      <c r="AM7080" s="26" t="s">
        <v>38</v>
      </c>
      <c r="AN7080" t="s">
        <v>2031</v>
      </c>
    </row>
    <row r="7081" spans="1:40" hidden="1" x14ac:dyDescent="0.35">
      <c r="A7081" t="s">
        <v>26587</v>
      </c>
      <c r="B7081" t="s">
        <v>26577</v>
      </c>
      <c r="C7081" t="s">
        <v>3878</v>
      </c>
      <c r="D7081" t="s">
        <v>26578</v>
      </c>
      <c r="E7081" t="s">
        <v>2646</v>
      </c>
      <c r="F7081">
        <v>1</v>
      </c>
      <c r="G7081" t="s">
        <v>2600</v>
      </c>
      <c r="H7081" t="s">
        <v>2577</v>
      </c>
      <c r="I7081" t="s">
        <v>2076</v>
      </c>
      <c r="J7081" t="s">
        <v>2601</v>
      </c>
      <c r="K7081" t="s">
        <v>2602</v>
      </c>
      <c r="L7081" t="s">
        <v>2058</v>
      </c>
      <c r="M7081" t="s">
        <v>2170</v>
      </c>
      <c r="N7081">
        <v>3</v>
      </c>
      <c r="O7081">
        <v>58</v>
      </c>
      <c r="P7081">
        <v>0.38</v>
      </c>
      <c r="Q7081">
        <v>15300</v>
      </c>
      <c r="R7081">
        <v>1</v>
      </c>
      <c r="S7081">
        <v>20</v>
      </c>
      <c r="T7081">
        <v>0.13</v>
      </c>
      <c r="U7081">
        <v>2</v>
      </c>
      <c r="V7081">
        <v>38</v>
      </c>
      <c r="W7081">
        <v>0.25</v>
      </c>
      <c r="X7081">
        <v>0</v>
      </c>
      <c r="Y7081">
        <v>0</v>
      </c>
      <c r="Z7081">
        <v>0</v>
      </c>
      <c r="AA7081">
        <v>0</v>
      </c>
      <c r="AB7081">
        <v>0</v>
      </c>
      <c r="AC7081">
        <v>0</v>
      </c>
      <c r="AD7081">
        <v>0</v>
      </c>
      <c r="AE7081">
        <v>0</v>
      </c>
      <c r="AF7081">
        <v>0</v>
      </c>
      <c r="AG7081" t="s">
        <v>26579</v>
      </c>
      <c r="AH7081" s="21" t="str">
        <f t="shared" si="220"/>
        <v>YK20</v>
      </c>
      <c r="AI7081" s="21">
        <v>216</v>
      </c>
      <c r="AJ7081" s="21">
        <f t="shared" si="221"/>
        <v>99.620915032679733</v>
      </c>
      <c r="AK7081" s="21" t="s">
        <v>2060</v>
      </c>
      <c r="AL7081" t="s">
        <v>2551</v>
      </c>
      <c r="AM7081" s="26" t="s">
        <v>38</v>
      </c>
      <c r="AN7081" t="s">
        <v>2030</v>
      </c>
    </row>
    <row r="7082" spans="1:40" hidden="1" x14ac:dyDescent="0.35">
      <c r="A7082" t="s">
        <v>10002</v>
      </c>
      <c r="B7082" t="s">
        <v>26580</v>
      </c>
      <c r="C7082" t="s">
        <v>2606</v>
      </c>
      <c r="D7082" t="s">
        <v>26581</v>
      </c>
      <c r="E7082" t="s">
        <v>2608</v>
      </c>
      <c r="F7082">
        <v>1</v>
      </c>
      <c r="G7082" t="s">
        <v>2609</v>
      </c>
      <c r="H7082" t="s">
        <v>2577</v>
      </c>
      <c r="I7082" t="s">
        <v>2076</v>
      </c>
      <c r="J7082" t="s">
        <v>2610</v>
      </c>
      <c r="K7082" t="s">
        <v>2611</v>
      </c>
      <c r="L7082" t="s">
        <v>2058</v>
      </c>
      <c r="M7082" t="s">
        <v>2059</v>
      </c>
      <c r="N7082">
        <v>5</v>
      </c>
      <c r="O7082">
        <v>228</v>
      </c>
      <c r="P7082">
        <v>0.93</v>
      </c>
      <c r="Q7082">
        <v>24480</v>
      </c>
      <c r="R7082">
        <v>3</v>
      </c>
      <c r="S7082">
        <v>146</v>
      </c>
      <c r="T7082">
        <v>0.6</v>
      </c>
      <c r="U7082">
        <v>2</v>
      </c>
      <c r="V7082">
        <v>82</v>
      </c>
      <c r="W7082">
        <v>0.33</v>
      </c>
      <c r="X7082">
        <v>0</v>
      </c>
      <c r="Y7082">
        <v>0</v>
      </c>
      <c r="Z7082">
        <v>0</v>
      </c>
      <c r="AA7082">
        <v>0</v>
      </c>
      <c r="AB7082">
        <v>0</v>
      </c>
      <c r="AC7082">
        <v>0</v>
      </c>
      <c r="AD7082">
        <v>0</v>
      </c>
      <c r="AE7082">
        <v>0</v>
      </c>
      <c r="AF7082">
        <v>0</v>
      </c>
      <c r="AG7082" t="s">
        <v>26582</v>
      </c>
      <c r="AH7082" s="21" t="str">
        <f t="shared" si="220"/>
        <v>YK20</v>
      </c>
      <c r="AI7082" s="21">
        <v>345.36</v>
      </c>
      <c r="AJ7082" s="21">
        <f t="shared" si="221"/>
        <v>99.068627450980387</v>
      </c>
      <c r="AK7082" s="21" t="s">
        <v>2063</v>
      </c>
      <c r="AL7082" t="s">
        <v>2613</v>
      </c>
      <c r="AM7082" s="26" t="s">
        <v>38</v>
      </c>
      <c r="AN7082" t="s">
        <v>2033</v>
      </c>
    </row>
    <row r="7083" spans="1:40" hidden="1" x14ac:dyDescent="0.35">
      <c r="A7083" t="s">
        <v>26593</v>
      </c>
      <c r="B7083" t="s">
        <v>26584</v>
      </c>
      <c r="C7083" t="s">
        <v>5917</v>
      </c>
      <c r="D7083" t="s">
        <v>26585</v>
      </c>
      <c r="E7083" t="s">
        <v>3668</v>
      </c>
      <c r="F7083">
        <v>4</v>
      </c>
      <c r="G7083" t="s">
        <v>2816</v>
      </c>
      <c r="H7083" t="s">
        <v>2620</v>
      </c>
      <c r="I7083" t="s">
        <v>2076</v>
      </c>
      <c r="J7083" t="s">
        <v>5919</v>
      </c>
      <c r="K7083" t="s">
        <v>2818</v>
      </c>
      <c r="L7083" t="s">
        <v>2058</v>
      </c>
      <c r="M7083" t="s">
        <v>2170</v>
      </c>
      <c r="N7083">
        <v>0</v>
      </c>
      <c r="O7083">
        <v>0</v>
      </c>
      <c r="P7083">
        <v>0</v>
      </c>
      <c r="Q7083">
        <v>15300</v>
      </c>
      <c r="R7083">
        <v>0</v>
      </c>
      <c r="S7083">
        <v>0</v>
      </c>
      <c r="T7083">
        <v>0</v>
      </c>
      <c r="U7083">
        <v>0</v>
      </c>
      <c r="V7083">
        <v>0</v>
      </c>
      <c r="W7083">
        <v>0</v>
      </c>
      <c r="X7083">
        <v>0</v>
      </c>
      <c r="Y7083">
        <v>0</v>
      </c>
      <c r="Z7083">
        <v>0</v>
      </c>
      <c r="AA7083">
        <v>0</v>
      </c>
      <c r="AB7083">
        <v>0</v>
      </c>
      <c r="AC7083">
        <v>0</v>
      </c>
      <c r="AD7083">
        <v>0</v>
      </c>
      <c r="AE7083">
        <v>0</v>
      </c>
      <c r="AF7083">
        <v>0</v>
      </c>
      <c r="AG7083" t="s">
        <v>26586</v>
      </c>
      <c r="AH7083" s="21" t="str">
        <f t="shared" si="220"/>
        <v>YR25</v>
      </c>
      <c r="AI7083" s="21">
        <v>216</v>
      </c>
      <c r="AJ7083" s="21">
        <f t="shared" si="221"/>
        <v>100</v>
      </c>
      <c r="AK7083" s="21" t="s">
        <v>2060</v>
      </c>
      <c r="AL7083" t="s">
        <v>3118</v>
      </c>
      <c r="AM7083" s="26" t="s">
        <v>38</v>
      </c>
      <c r="AN7083" t="s">
        <v>2029</v>
      </c>
    </row>
    <row r="7084" spans="1:40" hidden="1" x14ac:dyDescent="0.35">
      <c r="A7084" t="s">
        <v>26597</v>
      </c>
      <c r="B7084" t="s">
        <v>26588</v>
      </c>
      <c r="C7084" t="s">
        <v>5456</v>
      </c>
      <c r="D7084" t="s">
        <v>23938</v>
      </c>
      <c r="E7084" t="s">
        <v>146</v>
      </c>
      <c r="F7084">
        <v>2</v>
      </c>
      <c r="G7084" t="s">
        <v>2524</v>
      </c>
      <c r="H7084" t="s">
        <v>2056</v>
      </c>
      <c r="I7084" t="s">
        <v>2076</v>
      </c>
      <c r="J7084" t="s">
        <v>5458</v>
      </c>
      <c r="K7084" t="s">
        <v>62</v>
      </c>
      <c r="L7084" t="s">
        <v>2058</v>
      </c>
      <c r="M7084" t="s">
        <v>2059</v>
      </c>
      <c r="N7084">
        <v>5</v>
      </c>
      <c r="O7084">
        <v>179</v>
      </c>
      <c r="P7084">
        <v>0.73</v>
      </c>
      <c r="Q7084">
        <v>24480</v>
      </c>
      <c r="R7084">
        <v>0</v>
      </c>
      <c r="S7084">
        <v>0</v>
      </c>
      <c r="T7084">
        <v>0</v>
      </c>
      <c r="U7084">
        <v>5</v>
      </c>
      <c r="V7084">
        <v>179</v>
      </c>
      <c r="W7084">
        <v>0.73</v>
      </c>
      <c r="X7084">
        <v>0</v>
      </c>
      <c r="Y7084">
        <v>0</v>
      </c>
      <c r="Z7084">
        <v>0</v>
      </c>
      <c r="AA7084">
        <v>0</v>
      </c>
      <c r="AB7084">
        <v>0</v>
      </c>
      <c r="AC7084">
        <v>0</v>
      </c>
      <c r="AD7084">
        <v>0</v>
      </c>
      <c r="AE7084">
        <v>0</v>
      </c>
      <c r="AF7084">
        <v>0</v>
      </c>
      <c r="AG7084" t="s">
        <v>26589</v>
      </c>
      <c r="AH7084" s="21" t="str">
        <f t="shared" si="220"/>
        <v>YR25</v>
      </c>
      <c r="AI7084" s="21">
        <v>345.36</v>
      </c>
      <c r="AJ7084" s="21">
        <f t="shared" si="221"/>
        <v>99.268790849673209</v>
      </c>
      <c r="AK7084" s="21" t="s">
        <v>2060</v>
      </c>
      <c r="AL7084" t="s">
        <v>2527</v>
      </c>
      <c r="AM7084" s="26" t="s">
        <v>38</v>
      </c>
      <c r="AN7084" t="s">
        <v>2033</v>
      </c>
    </row>
    <row r="7085" spans="1:40" hidden="1" x14ac:dyDescent="0.35">
      <c r="A7085" t="s">
        <v>26601</v>
      </c>
      <c r="B7085" t="s">
        <v>26590</v>
      </c>
      <c r="C7085" t="s">
        <v>5198</v>
      </c>
      <c r="D7085" t="s">
        <v>26591</v>
      </c>
      <c r="E7085" t="s">
        <v>2608</v>
      </c>
      <c r="F7085">
        <v>1</v>
      </c>
      <c r="G7085" t="s">
        <v>2609</v>
      </c>
      <c r="H7085" t="s">
        <v>2577</v>
      </c>
      <c r="I7085" t="s">
        <v>2076</v>
      </c>
      <c r="J7085" t="s">
        <v>2675</v>
      </c>
      <c r="K7085" t="s">
        <v>2611</v>
      </c>
      <c r="L7085" t="s">
        <v>2058</v>
      </c>
      <c r="M7085" t="s">
        <v>2170</v>
      </c>
      <c r="N7085">
        <v>3</v>
      </c>
      <c r="O7085">
        <v>51</v>
      </c>
      <c r="P7085">
        <v>0.33</v>
      </c>
      <c r="Q7085">
        <v>15300</v>
      </c>
      <c r="R7085">
        <v>2</v>
      </c>
      <c r="S7085">
        <v>46</v>
      </c>
      <c r="T7085">
        <v>0.3</v>
      </c>
      <c r="U7085">
        <v>1</v>
      </c>
      <c r="V7085">
        <v>5</v>
      </c>
      <c r="W7085">
        <v>0.03</v>
      </c>
      <c r="X7085">
        <v>0</v>
      </c>
      <c r="Y7085">
        <v>0</v>
      </c>
      <c r="Z7085">
        <v>0</v>
      </c>
      <c r="AA7085">
        <v>0</v>
      </c>
      <c r="AB7085">
        <v>0</v>
      </c>
      <c r="AC7085">
        <v>0</v>
      </c>
      <c r="AD7085">
        <v>0</v>
      </c>
      <c r="AE7085">
        <v>0</v>
      </c>
      <c r="AF7085">
        <v>0</v>
      </c>
      <c r="AG7085" t="s">
        <v>26592</v>
      </c>
      <c r="AH7085" s="21" t="str">
        <f t="shared" si="220"/>
        <v>YR25</v>
      </c>
      <c r="AI7085" s="21">
        <v>216</v>
      </c>
      <c r="AJ7085" s="21">
        <f t="shared" si="221"/>
        <v>99.666666666666671</v>
      </c>
      <c r="AK7085" s="21" t="s">
        <v>2060</v>
      </c>
      <c r="AL7085" t="s">
        <v>2581</v>
      </c>
      <c r="AM7085" s="26" t="s">
        <v>38</v>
      </c>
      <c r="AN7085" t="s">
        <v>2031</v>
      </c>
    </row>
    <row r="7086" spans="1:40" hidden="1" x14ac:dyDescent="0.35">
      <c r="A7086" t="s">
        <v>26605</v>
      </c>
      <c r="B7086" t="s">
        <v>26594</v>
      </c>
      <c r="C7086" t="s">
        <v>2543</v>
      </c>
      <c r="D7086" t="s">
        <v>26595</v>
      </c>
      <c r="E7086" t="s">
        <v>2545</v>
      </c>
      <c r="F7086">
        <v>1</v>
      </c>
      <c r="G7086" t="s">
        <v>2546</v>
      </c>
      <c r="H7086" t="s">
        <v>2510</v>
      </c>
      <c r="I7086" t="s">
        <v>2076</v>
      </c>
      <c r="J7086" t="s">
        <v>2547</v>
      </c>
      <c r="K7086" t="s">
        <v>2548</v>
      </c>
      <c r="L7086" t="s">
        <v>2058</v>
      </c>
      <c r="M7086" t="s">
        <v>2358</v>
      </c>
      <c r="N7086">
        <v>1</v>
      </c>
      <c r="O7086">
        <v>47</v>
      </c>
      <c r="P7086">
        <v>0.35</v>
      </c>
      <c r="Q7086">
        <v>13260</v>
      </c>
      <c r="R7086">
        <v>0</v>
      </c>
      <c r="S7086">
        <v>0</v>
      </c>
      <c r="T7086">
        <v>0</v>
      </c>
      <c r="U7086">
        <v>1</v>
      </c>
      <c r="V7086">
        <v>47</v>
      </c>
      <c r="W7086">
        <v>0.35</v>
      </c>
      <c r="X7086">
        <v>0</v>
      </c>
      <c r="Y7086">
        <v>0</v>
      </c>
      <c r="Z7086">
        <v>0</v>
      </c>
      <c r="AA7086">
        <v>0</v>
      </c>
      <c r="AB7086">
        <v>0</v>
      </c>
      <c r="AC7086">
        <v>0</v>
      </c>
      <c r="AD7086">
        <v>0</v>
      </c>
      <c r="AE7086">
        <v>0</v>
      </c>
      <c r="AF7086">
        <v>0</v>
      </c>
      <c r="AG7086" t="s">
        <v>26596</v>
      </c>
      <c r="AH7086" s="21" t="str">
        <f t="shared" si="220"/>
        <v>YR25</v>
      </c>
      <c r="AI7086" s="21">
        <v>187.20000000000005</v>
      </c>
      <c r="AJ7086" s="21">
        <f t="shared" si="221"/>
        <v>99.645550527903467</v>
      </c>
      <c r="AK7086" s="21" t="s">
        <v>2060</v>
      </c>
      <c r="AL7086" t="s">
        <v>2551</v>
      </c>
      <c r="AM7086" s="26" t="s">
        <v>38</v>
      </c>
      <c r="AN7086" t="s">
        <v>2031</v>
      </c>
    </row>
    <row r="7087" spans="1:40" hidden="1" x14ac:dyDescent="0.35">
      <c r="A7087" t="s">
        <v>26609</v>
      </c>
      <c r="B7087" t="s">
        <v>26598</v>
      </c>
      <c r="C7087" t="s">
        <v>5105</v>
      </c>
      <c r="D7087" t="s">
        <v>26599</v>
      </c>
      <c r="E7087" t="s">
        <v>2691</v>
      </c>
      <c r="F7087">
        <v>1</v>
      </c>
      <c r="G7087" t="s">
        <v>2600</v>
      </c>
      <c r="H7087" t="s">
        <v>2577</v>
      </c>
      <c r="I7087" t="s">
        <v>2076</v>
      </c>
      <c r="J7087" t="s">
        <v>2634</v>
      </c>
      <c r="K7087" t="s">
        <v>2635</v>
      </c>
      <c r="L7087" t="s">
        <v>2058</v>
      </c>
      <c r="M7087" t="s">
        <v>2170</v>
      </c>
      <c r="N7087">
        <v>1</v>
      </c>
      <c r="O7087">
        <v>56</v>
      </c>
      <c r="P7087">
        <v>0.37</v>
      </c>
      <c r="Q7087">
        <v>15300</v>
      </c>
      <c r="R7087">
        <v>0</v>
      </c>
      <c r="S7087">
        <v>0</v>
      </c>
      <c r="T7087">
        <v>0</v>
      </c>
      <c r="U7087">
        <v>1</v>
      </c>
      <c r="V7087">
        <v>56</v>
      </c>
      <c r="W7087">
        <v>0.37</v>
      </c>
      <c r="X7087">
        <v>0</v>
      </c>
      <c r="Y7087">
        <v>0</v>
      </c>
      <c r="Z7087">
        <v>0</v>
      </c>
      <c r="AA7087">
        <v>0</v>
      </c>
      <c r="AB7087">
        <v>0</v>
      </c>
      <c r="AC7087">
        <v>0</v>
      </c>
      <c r="AD7087">
        <v>0</v>
      </c>
      <c r="AE7087">
        <v>0</v>
      </c>
      <c r="AF7087">
        <v>0</v>
      </c>
      <c r="AG7087" t="s">
        <v>26600</v>
      </c>
      <c r="AH7087" s="21" t="str">
        <f t="shared" si="220"/>
        <v>YR25</v>
      </c>
      <c r="AI7087" s="21">
        <v>216</v>
      </c>
      <c r="AJ7087" s="21">
        <f t="shared" si="221"/>
        <v>99.633986928104576</v>
      </c>
      <c r="AK7087" s="21" t="s">
        <v>2060</v>
      </c>
      <c r="AL7087" t="s">
        <v>2581</v>
      </c>
      <c r="AM7087" s="26" t="s">
        <v>38</v>
      </c>
      <c r="AN7087" t="s">
        <v>2031</v>
      </c>
    </row>
    <row r="7088" spans="1:40" hidden="1" x14ac:dyDescent="0.35">
      <c r="A7088" t="s">
        <v>26613</v>
      </c>
      <c r="B7088" t="s">
        <v>26602</v>
      </c>
      <c r="C7088" t="s">
        <v>2832</v>
      </c>
      <c r="D7088" t="s">
        <v>26603</v>
      </c>
      <c r="E7088" t="s">
        <v>2562</v>
      </c>
      <c r="F7088">
        <v>1</v>
      </c>
      <c r="G7088" t="s">
        <v>2546</v>
      </c>
      <c r="H7088" t="s">
        <v>2510</v>
      </c>
      <c r="I7088" t="s">
        <v>2076</v>
      </c>
      <c r="J7088" t="s">
        <v>2547</v>
      </c>
      <c r="K7088" t="s">
        <v>2548</v>
      </c>
      <c r="L7088" t="s">
        <v>2058</v>
      </c>
      <c r="M7088" t="s">
        <v>2170</v>
      </c>
      <c r="N7088">
        <v>4</v>
      </c>
      <c r="O7088">
        <v>135</v>
      </c>
      <c r="P7088">
        <v>0.88</v>
      </c>
      <c r="Q7088">
        <v>15300</v>
      </c>
      <c r="R7088">
        <v>1</v>
      </c>
      <c r="S7088">
        <v>12</v>
      </c>
      <c r="T7088">
        <v>0.08</v>
      </c>
      <c r="U7088">
        <v>3</v>
      </c>
      <c r="V7088">
        <v>123</v>
      </c>
      <c r="W7088">
        <v>0.8</v>
      </c>
      <c r="X7088">
        <v>0</v>
      </c>
      <c r="Y7088">
        <v>0</v>
      </c>
      <c r="Z7088">
        <v>0</v>
      </c>
      <c r="AA7088">
        <v>0</v>
      </c>
      <c r="AB7088">
        <v>0</v>
      </c>
      <c r="AC7088">
        <v>0</v>
      </c>
      <c r="AD7088">
        <v>0</v>
      </c>
      <c r="AE7088">
        <v>0</v>
      </c>
      <c r="AF7088">
        <v>0</v>
      </c>
      <c r="AG7088" t="s">
        <v>26604</v>
      </c>
      <c r="AH7088" s="21" t="str">
        <f t="shared" si="220"/>
        <v>YR25</v>
      </c>
      <c r="AI7088" s="21">
        <v>216</v>
      </c>
      <c r="AJ7088" s="21">
        <f t="shared" si="221"/>
        <v>99.117647058823536</v>
      </c>
      <c r="AK7088" s="21" t="s">
        <v>2063</v>
      </c>
      <c r="AL7088" t="s">
        <v>2551</v>
      </c>
      <c r="AM7088" s="26" t="s">
        <v>38</v>
      </c>
      <c r="AN7088" t="s">
        <v>2030</v>
      </c>
    </row>
    <row r="7089" spans="1:40" hidden="1" x14ac:dyDescent="0.35">
      <c r="A7089" t="s">
        <v>26617</v>
      </c>
      <c r="B7089" t="s">
        <v>26606</v>
      </c>
      <c r="C7089" t="s">
        <v>5584</v>
      </c>
      <c r="D7089" t="s">
        <v>26607</v>
      </c>
      <c r="E7089" t="s">
        <v>4848</v>
      </c>
      <c r="F7089">
        <v>2</v>
      </c>
      <c r="G7089" t="s">
        <v>2546</v>
      </c>
      <c r="H7089" t="s">
        <v>2510</v>
      </c>
      <c r="I7089" t="s">
        <v>2076</v>
      </c>
      <c r="J7089" t="s">
        <v>3006</v>
      </c>
      <c r="K7089" t="s">
        <v>3007</v>
      </c>
      <c r="L7089" t="s">
        <v>2058</v>
      </c>
      <c r="M7089" t="s">
        <v>2170</v>
      </c>
      <c r="N7089">
        <v>1</v>
      </c>
      <c r="O7089">
        <v>194</v>
      </c>
      <c r="P7089">
        <v>1.27</v>
      </c>
      <c r="Q7089">
        <v>15300</v>
      </c>
      <c r="R7089">
        <v>0</v>
      </c>
      <c r="S7089">
        <v>0</v>
      </c>
      <c r="T7089">
        <v>0</v>
      </c>
      <c r="U7089">
        <v>1</v>
      </c>
      <c r="V7089">
        <v>194</v>
      </c>
      <c r="W7089">
        <v>1.27</v>
      </c>
      <c r="X7089">
        <v>0</v>
      </c>
      <c r="Y7089">
        <v>0</v>
      </c>
      <c r="Z7089">
        <v>0</v>
      </c>
      <c r="AA7089">
        <v>0</v>
      </c>
      <c r="AB7089">
        <v>0</v>
      </c>
      <c r="AC7089">
        <v>0</v>
      </c>
      <c r="AD7089">
        <v>0</v>
      </c>
      <c r="AE7089">
        <v>0</v>
      </c>
      <c r="AF7089">
        <v>0</v>
      </c>
      <c r="AG7089" t="s">
        <v>26608</v>
      </c>
      <c r="AH7089" s="21" t="str">
        <f t="shared" si="220"/>
        <v>YR25</v>
      </c>
      <c r="AI7089" s="21">
        <v>216</v>
      </c>
      <c r="AJ7089" s="21">
        <f t="shared" si="221"/>
        <v>98.732026143790847</v>
      </c>
      <c r="AK7089" s="21" t="s">
        <v>2063</v>
      </c>
      <c r="AL7089" t="s">
        <v>2551</v>
      </c>
      <c r="AM7089" s="26" t="s">
        <v>38</v>
      </c>
      <c r="AN7089" t="s">
        <v>2031</v>
      </c>
    </row>
    <row r="7090" spans="1:40" hidden="1" x14ac:dyDescent="0.35">
      <c r="A7090" t="s">
        <v>26621</v>
      </c>
      <c r="B7090" t="s">
        <v>26610</v>
      </c>
      <c r="C7090" t="s">
        <v>4190</v>
      </c>
      <c r="D7090" t="s">
        <v>26611</v>
      </c>
      <c r="E7090" t="s">
        <v>2691</v>
      </c>
      <c r="F7090">
        <v>1</v>
      </c>
      <c r="G7090" t="s">
        <v>2600</v>
      </c>
      <c r="H7090" t="s">
        <v>2577</v>
      </c>
      <c r="I7090" t="s">
        <v>2076</v>
      </c>
      <c r="J7090" t="s">
        <v>2692</v>
      </c>
      <c r="K7090" t="s">
        <v>2635</v>
      </c>
      <c r="L7090" t="s">
        <v>2058</v>
      </c>
      <c r="M7090" t="s">
        <v>2170</v>
      </c>
      <c r="N7090">
        <v>2</v>
      </c>
      <c r="O7090">
        <v>30</v>
      </c>
      <c r="P7090">
        <v>0.2</v>
      </c>
      <c r="Q7090">
        <v>15300</v>
      </c>
      <c r="R7090">
        <v>1</v>
      </c>
      <c r="S7090">
        <v>4</v>
      </c>
      <c r="T7090">
        <v>0.03</v>
      </c>
      <c r="U7090">
        <v>1</v>
      </c>
      <c r="V7090">
        <v>26</v>
      </c>
      <c r="W7090">
        <v>0.17</v>
      </c>
      <c r="X7090">
        <v>0</v>
      </c>
      <c r="Y7090">
        <v>0</v>
      </c>
      <c r="Z7090">
        <v>0</v>
      </c>
      <c r="AA7090">
        <v>0</v>
      </c>
      <c r="AB7090">
        <v>0</v>
      </c>
      <c r="AC7090">
        <v>0</v>
      </c>
      <c r="AD7090">
        <v>0</v>
      </c>
      <c r="AE7090">
        <v>0</v>
      </c>
      <c r="AF7090">
        <v>0</v>
      </c>
      <c r="AG7090" t="s">
        <v>26612</v>
      </c>
      <c r="AH7090" s="21" t="str">
        <f t="shared" si="220"/>
        <v>YR25</v>
      </c>
      <c r="AI7090" s="21">
        <v>216</v>
      </c>
      <c r="AJ7090" s="21">
        <f t="shared" si="221"/>
        <v>99.803921568627445</v>
      </c>
      <c r="AK7090" s="21" t="s">
        <v>2060</v>
      </c>
      <c r="AL7090" t="s">
        <v>2581</v>
      </c>
      <c r="AM7090" s="26" t="s">
        <v>38</v>
      </c>
      <c r="AN7090" t="s">
        <v>2031</v>
      </c>
    </row>
    <row r="7091" spans="1:40" hidden="1" x14ac:dyDescent="0.35">
      <c r="A7091" t="s">
        <v>26625</v>
      </c>
      <c r="B7091" t="s">
        <v>26614</v>
      </c>
      <c r="C7091" t="s">
        <v>3172</v>
      </c>
      <c r="D7091" t="s">
        <v>26615</v>
      </c>
      <c r="E7091" t="s">
        <v>3174</v>
      </c>
      <c r="F7091">
        <v>3</v>
      </c>
      <c r="G7091" t="s">
        <v>2682</v>
      </c>
      <c r="H7091" t="s">
        <v>2620</v>
      </c>
      <c r="I7091" t="s">
        <v>2076</v>
      </c>
      <c r="J7091" t="s">
        <v>3175</v>
      </c>
      <c r="K7091" t="s">
        <v>2684</v>
      </c>
      <c r="L7091" t="s">
        <v>2058</v>
      </c>
      <c r="M7091" t="s">
        <v>2059</v>
      </c>
      <c r="N7091">
        <v>4</v>
      </c>
      <c r="O7091">
        <v>1763</v>
      </c>
      <c r="P7091">
        <v>7.2</v>
      </c>
      <c r="Q7091">
        <v>24480</v>
      </c>
      <c r="R7091">
        <v>0</v>
      </c>
      <c r="S7091">
        <v>0</v>
      </c>
      <c r="T7091">
        <v>0</v>
      </c>
      <c r="U7091">
        <v>4</v>
      </c>
      <c r="V7091">
        <v>1763</v>
      </c>
      <c r="W7091">
        <v>7.2</v>
      </c>
      <c r="X7091">
        <v>0</v>
      </c>
      <c r="Y7091">
        <v>0</v>
      </c>
      <c r="Z7091">
        <v>0</v>
      </c>
      <c r="AA7091">
        <v>0</v>
      </c>
      <c r="AB7091">
        <v>0</v>
      </c>
      <c r="AC7091">
        <v>0</v>
      </c>
      <c r="AD7091">
        <v>0</v>
      </c>
      <c r="AE7091">
        <v>0</v>
      </c>
      <c r="AF7091">
        <v>0</v>
      </c>
      <c r="AG7091" t="s">
        <v>26616</v>
      </c>
      <c r="AH7091" s="21" t="str">
        <f t="shared" si="220"/>
        <v>YR25</v>
      </c>
      <c r="AI7091" s="21">
        <v>345.36</v>
      </c>
      <c r="AJ7091" s="21">
        <f t="shared" si="221"/>
        <v>92.798202614379079</v>
      </c>
      <c r="AK7091" s="21" t="s">
        <v>2063</v>
      </c>
      <c r="AL7091" t="s">
        <v>3177</v>
      </c>
      <c r="AM7091" s="26" t="s">
        <v>38</v>
      </c>
      <c r="AN7091" t="s">
        <v>2031</v>
      </c>
    </row>
    <row r="7092" spans="1:40" hidden="1" x14ac:dyDescent="0.35">
      <c r="A7092" t="s">
        <v>26629</v>
      </c>
      <c r="B7092" t="s">
        <v>26618</v>
      </c>
      <c r="C7092" t="s">
        <v>2543</v>
      </c>
      <c r="D7092" t="s">
        <v>26619</v>
      </c>
      <c r="E7092" t="s">
        <v>2545</v>
      </c>
      <c r="F7092">
        <v>1</v>
      </c>
      <c r="G7092" t="s">
        <v>2546</v>
      </c>
      <c r="H7092" t="s">
        <v>2510</v>
      </c>
      <c r="I7092" t="s">
        <v>2076</v>
      </c>
      <c r="J7092" t="s">
        <v>2547</v>
      </c>
      <c r="K7092" t="s">
        <v>2548</v>
      </c>
      <c r="L7092" t="s">
        <v>2058</v>
      </c>
      <c r="M7092" t="s">
        <v>2170</v>
      </c>
      <c r="N7092">
        <v>4</v>
      </c>
      <c r="O7092">
        <v>149</v>
      </c>
      <c r="P7092">
        <v>0.97</v>
      </c>
      <c r="Q7092">
        <v>15300</v>
      </c>
      <c r="R7092">
        <v>1</v>
      </c>
      <c r="S7092">
        <v>26</v>
      </c>
      <c r="T7092">
        <v>0.17</v>
      </c>
      <c r="U7092">
        <v>3</v>
      </c>
      <c r="V7092">
        <v>123</v>
      </c>
      <c r="W7092">
        <v>0.8</v>
      </c>
      <c r="X7092">
        <v>0</v>
      </c>
      <c r="Y7092">
        <v>0</v>
      </c>
      <c r="Z7092">
        <v>0</v>
      </c>
      <c r="AA7092">
        <v>0</v>
      </c>
      <c r="AB7092">
        <v>0</v>
      </c>
      <c r="AC7092">
        <v>0</v>
      </c>
      <c r="AD7092">
        <v>0</v>
      </c>
      <c r="AE7092">
        <v>0</v>
      </c>
      <c r="AF7092">
        <v>0</v>
      </c>
      <c r="AG7092" t="s">
        <v>26620</v>
      </c>
      <c r="AH7092" s="21" t="str">
        <f t="shared" si="220"/>
        <v>YR25</v>
      </c>
      <c r="AI7092" s="21">
        <v>216</v>
      </c>
      <c r="AJ7092" s="21">
        <f t="shared" si="221"/>
        <v>99.026143790849673</v>
      </c>
      <c r="AK7092" s="21" t="s">
        <v>2063</v>
      </c>
      <c r="AL7092" t="s">
        <v>2551</v>
      </c>
      <c r="AM7092" s="26" t="s">
        <v>38</v>
      </c>
      <c r="AN7092" t="s">
        <v>2030</v>
      </c>
    </row>
    <row r="7093" spans="1:40" hidden="1" x14ac:dyDescent="0.35">
      <c r="A7093" t="s">
        <v>26633</v>
      </c>
      <c r="B7093" t="s">
        <v>26622</v>
      </c>
      <c r="C7093" t="s">
        <v>2880</v>
      </c>
      <c r="D7093" t="s">
        <v>26623</v>
      </c>
      <c r="E7093" t="s">
        <v>2608</v>
      </c>
      <c r="F7093">
        <v>1</v>
      </c>
      <c r="G7093" t="s">
        <v>2609</v>
      </c>
      <c r="H7093" t="s">
        <v>2577</v>
      </c>
      <c r="I7093" t="s">
        <v>2076</v>
      </c>
      <c r="J7093" t="s">
        <v>2675</v>
      </c>
      <c r="K7093" t="s">
        <v>2611</v>
      </c>
      <c r="L7093" t="s">
        <v>2058</v>
      </c>
      <c r="M7093" t="s">
        <v>2059</v>
      </c>
      <c r="N7093">
        <v>3</v>
      </c>
      <c r="O7093">
        <v>101</v>
      </c>
      <c r="P7093">
        <v>0.41</v>
      </c>
      <c r="Q7093">
        <v>24480</v>
      </c>
      <c r="R7093">
        <v>2</v>
      </c>
      <c r="S7093">
        <v>87</v>
      </c>
      <c r="T7093">
        <v>0.36</v>
      </c>
      <c r="U7093">
        <v>0</v>
      </c>
      <c r="V7093">
        <v>0</v>
      </c>
      <c r="W7093">
        <v>0</v>
      </c>
      <c r="X7093">
        <v>0</v>
      </c>
      <c r="Y7093">
        <v>0</v>
      </c>
      <c r="Z7093">
        <v>0</v>
      </c>
      <c r="AA7093">
        <v>1</v>
      </c>
      <c r="AB7093">
        <v>14</v>
      </c>
      <c r="AC7093">
        <v>0.06</v>
      </c>
      <c r="AD7093">
        <v>0</v>
      </c>
      <c r="AE7093">
        <v>0</v>
      </c>
      <c r="AF7093">
        <v>0</v>
      </c>
      <c r="AG7093" t="s">
        <v>26624</v>
      </c>
      <c r="AH7093" s="21" t="str">
        <f t="shared" si="220"/>
        <v>YR25</v>
      </c>
      <c r="AI7093" s="21">
        <v>345.36</v>
      </c>
      <c r="AJ7093" s="21">
        <f t="shared" si="221"/>
        <v>99.587418300653596</v>
      </c>
      <c r="AK7093" s="21" t="s">
        <v>2060</v>
      </c>
      <c r="AL7093" t="s">
        <v>2581</v>
      </c>
      <c r="AM7093" s="26" t="s">
        <v>38</v>
      </c>
      <c r="AN7093" t="s">
        <v>2030</v>
      </c>
    </row>
    <row r="7094" spans="1:40" hidden="1" x14ac:dyDescent="0.35">
      <c r="A7094" t="s">
        <v>26637</v>
      </c>
      <c r="B7094" t="s">
        <v>26626</v>
      </c>
      <c r="C7094" t="s">
        <v>3510</v>
      </c>
      <c r="D7094" t="s">
        <v>26627</v>
      </c>
      <c r="E7094" t="s">
        <v>3028</v>
      </c>
      <c r="F7094">
        <v>1</v>
      </c>
      <c r="G7094" t="s">
        <v>2546</v>
      </c>
      <c r="H7094" t="s">
        <v>2510</v>
      </c>
      <c r="I7094" t="s">
        <v>2076</v>
      </c>
      <c r="J7094" t="s">
        <v>3006</v>
      </c>
      <c r="K7094" t="s">
        <v>3007</v>
      </c>
      <c r="L7094" t="s">
        <v>2058</v>
      </c>
      <c r="M7094" t="s">
        <v>2170</v>
      </c>
      <c r="N7094">
        <v>5</v>
      </c>
      <c r="O7094">
        <v>257</v>
      </c>
      <c r="P7094">
        <v>1.68</v>
      </c>
      <c r="Q7094">
        <v>15300</v>
      </c>
      <c r="R7094">
        <v>2</v>
      </c>
      <c r="S7094">
        <v>35</v>
      </c>
      <c r="T7094">
        <v>0.23</v>
      </c>
      <c r="U7094">
        <v>2</v>
      </c>
      <c r="V7094">
        <v>207</v>
      </c>
      <c r="W7094">
        <v>1.35</v>
      </c>
      <c r="X7094">
        <v>1</v>
      </c>
      <c r="Y7094">
        <v>15</v>
      </c>
      <c r="Z7094">
        <v>0.1</v>
      </c>
      <c r="AA7094">
        <v>0</v>
      </c>
      <c r="AB7094">
        <v>0</v>
      </c>
      <c r="AC7094">
        <v>0</v>
      </c>
      <c r="AD7094">
        <v>0</v>
      </c>
      <c r="AE7094">
        <v>0</v>
      </c>
      <c r="AF7094">
        <v>0</v>
      </c>
      <c r="AG7094" t="s">
        <v>26628</v>
      </c>
      <c r="AH7094" s="21" t="str">
        <f t="shared" si="220"/>
        <v>YR25</v>
      </c>
      <c r="AI7094" s="21">
        <v>216</v>
      </c>
      <c r="AJ7094" s="21">
        <f t="shared" si="221"/>
        <v>98.320261437908499</v>
      </c>
      <c r="AK7094" s="21" t="s">
        <v>2063</v>
      </c>
      <c r="AL7094" t="s">
        <v>2551</v>
      </c>
      <c r="AM7094" s="26" t="s">
        <v>38</v>
      </c>
      <c r="AN7094" t="s">
        <v>2031</v>
      </c>
    </row>
    <row r="7095" spans="1:40" hidden="1" x14ac:dyDescent="0.35">
      <c r="A7095" t="s">
        <v>26641</v>
      </c>
      <c r="B7095" t="s">
        <v>26630</v>
      </c>
      <c r="C7095" t="s">
        <v>3172</v>
      </c>
      <c r="D7095" t="s">
        <v>26631</v>
      </c>
      <c r="E7095" t="s">
        <v>3174</v>
      </c>
      <c r="F7095">
        <v>2</v>
      </c>
      <c r="G7095" t="s">
        <v>2682</v>
      </c>
      <c r="H7095" t="s">
        <v>2620</v>
      </c>
      <c r="I7095" t="s">
        <v>2076</v>
      </c>
      <c r="J7095" t="s">
        <v>3175</v>
      </c>
      <c r="K7095" t="s">
        <v>2684</v>
      </c>
      <c r="L7095" t="s">
        <v>2058</v>
      </c>
      <c r="M7095" t="s">
        <v>2059</v>
      </c>
      <c r="N7095">
        <v>9</v>
      </c>
      <c r="O7095">
        <v>1765</v>
      </c>
      <c r="P7095">
        <v>7.21</v>
      </c>
      <c r="Q7095">
        <v>24480</v>
      </c>
      <c r="R7095">
        <v>1</v>
      </c>
      <c r="S7095">
        <v>388</v>
      </c>
      <c r="T7095">
        <v>1.58</v>
      </c>
      <c r="U7095">
        <v>4</v>
      </c>
      <c r="V7095">
        <v>1358</v>
      </c>
      <c r="W7095">
        <v>5.55</v>
      </c>
      <c r="X7095">
        <v>0</v>
      </c>
      <c r="Y7095">
        <v>0</v>
      </c>
      <c r="Z7095">
        <v>0</v>
      </c>
      <c r="AA7095">
        <v>4</v>
      </c>
      <c r="AB7095">
        <v>19</v>
      </c>
      <c r="AC7095">
        <v>0.08</v>
      </c>
      <c r="AD7095">
        <v>0</v>
      </c>
      <c r="AE7095">
        <v>0</v>
      </c>
      <c r="AF7095">
        <v>0</v>
      </c>
      <c r="AG7095" t="s">
        <v>26632</v>
      </c>
      <c r="AH7095" s="21" t="str">
        <f t="shared" si="220"/>
        <v>YR25</v>
      </c>
      <c r="AI7095" s="21">
        <v>345.36</v>
      </c>
      <c r="AJ7095" s="21">
        <f t="shared" si="221"/>
        <v>92.790032679738559</v>
      </c>
      <c r="AK7095" s="21" t="s">
        <v>2063</v>
      </c>
      <c r="AL7095" t="s">
        <v>3177</v>
      </c>
      <c r="AM7095" s="26" t="s">
        <v>38</v>
      </c>
      <c r="AN7095" t="s">
        <v>2031</v>
      </c>
    </row>
    <row r="7096" spans="1:40" hidden="1" x14ac:dyDescent="0.35">
      <c r="A7096" t="s">
        <v>26645</v>
      </c>
      <c r="B7096" t="s">
        <v>26634</v>
      </c>
      <c r="C7096" t="s">
        <v>4498</v>
      </c>
      <c r="D7096" t="s">
        <v>26635</v>
      </c>
      <c r="E7096" t="s">
        <v>2562</v>
      </c>
      <c r="F7096">
        <v>1</v>
      </c>
      <c r="G7096" t="s">
        <v>2546</v>
      </c>
      <c r="H7096" t="s">
        <v>2510</v>
      </c>
      <c r="I7096" t="s">
        <v>2076</v>
      </c>
      <c r="J7096" t="s">
        <v>2547</v>
      </c>
      <c r="K7096" t="s">
        <v>2548</v>
      </c>
      <c r="L7096" t="s">
        <v>2058</v>
      </c>
      <c r="M7096" t="s">
        <v>2059</v>
      </c>
      <c r="N7096">
        <v>8</v>
      </c>
      <c r="O7096">
        <v>309</v>
      </c>
      <c r="P7096">
        <v>1.26</v>
      </c>
      <c r="Q7096">
        <v>24480</v>
      </c>
      <c r="R7096">
        <v>5</v>
      </c>
      <c r="S7096">
        <v>205</v>
      </c>
      <c r="T7096">
        <v>0.84</v>
      </c>
      <c r="U7096">
        <v>2</v>
      </c>
      <c r="V7096">
        <v>61</v>
      </c>
      <c r="W7096">
        <v>0.25</v>
      </c>
      <c r="X7096">
        <v>1</v>
      </c>
      <c r="Y7096">
        <v>43</v>
      </c>
      <c r="Z7096">
        <v>0.18</v>
      </c>
      <c r="AA7096">
        <v>0</v>
      </c>
      <c r="AB7096">
        <v>0</v>
      </c>
      <c r="AC7096">
        <v>0</v>
      </c>
      <c r="AD7096">
        <v>0</v>
      </c>
      <c r="AE7096">
        <v>0</v>
      </c>
      <c r="AF7096">
        <v>0</v>
      </c>
      <c r="AG7096" t="s">
        <v>26636</v>
      </c>
      <c r="AH7096" s="21" t="str">
        <f t="shared" si="220"/>
        <v>YR25</v>
      </c>
      <c r="AI7096" s="21">
        <v>345.36</v>
      </c>
      <c r="AJ7096" s="21">
        <f t="shared" si="221"/>
        <v>98.737745098039213</v>
      </c>
      <c r="AK7096" s="21" t="s">
        <v>2063</v>
      </c>
      <c r="AL7096" t="s">
        <v>2551</v>
      </c>
      <c r="AM7096" s="26" t="s">
        <v>38</v>
      </c>
      <c r="AN7096" t="s">
        <v>2032</v>
      </c>
    </row>
    <row r="7097" spans="1:40" hidden="1" x14ac:dyDescent="0.35">
      <c r="A7097" t="s">
        <v>26649</v>
      </c>
      <c r="B7097" t="s">
        <v>26638</v>
      </c>
      <c r="C7097" t="s">
        <v>3479</v>
      </c>
      <c r="D7097" t="s">
        <v>26639</v>
      </c>
      <c r="E7097" t="s">
        <v>3440</v>
      </c>
      <c r="F7097">
        <v>1</v>
      </c>
      <c r="G7097" t="s">
        <v>2609</v>
      </c>
      <c r="H7097" t="s">
        <v>2577</v>
      </c>
      <c r="I7097" t="s">
        <v>2076</v>
      </c>
      <c r="J7097" t="s">
        <v>2610</v>
      </c>
      <c r="K7097" t="s">
        <v>2611</v>
      </c>
      <c r="L7097" t="s">
        <v>2058</v>
      </c>
      <c r="M7097" t="s">
        <v>2170</v>
      </c>
      <c r="N7097">
        <v>1</v>
      </c>
      <c r="O7097">
        <v>70</v>
      </c>
      <c r="P7097">
        <v>0.46</v>
      </c>
      <c r="Q7097">
        <v>15300</v>
      </c>
      <c r="R7097">
        <v>0</v>
      </c>
      <c r="S7097">
        <v>0</v>
      </c>
      <c r="T7097">
        <v>0</v>
      </c>
      <c r="U7097">
        <v>1</v>
      </c>
      <c r="V7097">
        <v>70</v>
      </c>
      <c r="W7097">
        <v>0.46</v>
      </c>
      <c r="X7097">
        <v>0</v>
      </c>
      <c r="Y7097">
        <v>0</v>
      </c>
      <c r="Z7097">
        <v>0</v>
      </c>
      <c r="AA7097">
        <v>0</v>
      </c>
      <c r="AB7097">
        <v>0</v>
      </c>
      <c r="AC7097">
        <v>0</v>
      </c>
      <c r="AD7097">
        <v>0</v>
      </c>
      <c r="AE7097">
        <v>0</v>
      </c>
      <c r="AF7097">
        <v>0</v>
      </c>
      <c r="AG7097" t="s">
        <v>26640</v>
      </c>
      <c r="AH7097" s="21" t="str">
        <f t="shared" si="220"/>
        <v>YR25</v>
      </c>
      <c r="AI7097" s="21">
        <v>216</v>
      </c>
      <c r="AJ7097" s="21">
        <f t="shared" si="221"/>
        <v>99.542483660130713</v>
      </c>
      <c r="AK7097" s="21" t="s">
        <v>2060</v>
      </c>
      <c r="AL7097" t="s">
        <v>2581</v>
      </c>
      <c r="AM7097" s="26" t="s">
        <v>38</v>
      </c>
      <c r="AN7097" t="s">
        <v>2031</v>
      </c>
    </row>
    <row r="7098" spans="1:40" hidden="1" x14ac:dyDescent="0.35">
      <c r="A7098" t="s">
        <v>26653</v>
      </c>
      <c r="B7098" t="s">
        <v>26642</v>
      </c>
      <c r="C7098" t="s">
        <v>4822</v>
      </c>
      <c r="D7098" t="s">
        <v>26643</v>
      </c>
      <c r="E7098" t="s">
        <v>3572</v>
      </c>
      <c r="F7098">
        <v>2</v>
      </c>
      <c r="G7098" t="s">
        <v>2546</v>
      </c>
      <c r="H7098" t="s">
        <v>2510</v>
      </c>
      <c r="I7098" t="s">
        <v>2076</v>
      </c>
      <c r="J7098" t="s">
        <v>3573</v>
      </c>
      <c r="K7098" t="s">
        <v>3007</v>
      </c>
      <c r="L7098" t="s">
        <v>2058</v>
      </c>
      <c r="M7098" t="s">
        <v>2170</v>
      </c>
      <c r="N7098">
        <v>5</v>
      </c>
      <c r="O7098">
        <v>69</v>
      </c>
      <c r="P7098">
        <v>0.45</v>
      </c>
      <c r="Q7098">
        <v>15300</v>
      </c>
      <c r="R7098">
        <v>0</v>
      </c>
      <c r="S7098">
        <v>0</v>
      </c>
      <c r="T7098">
        <v>0</v>
      </c>
      <c r="U7098">
        <v>4</v>
      </c>
      <c r="V7098">
        <v>54</v>
      </c>
      <c r="W7098">
        <v>0.35</v>
      </c>
      <c r="X7098">
        <v>1</v>
      </c>
      <c r="Y7098">
        <v>15</v>
      </c>
      <c r="Z7098">
        <v>0.1</v>
      </c>
      <c r="AA7098">
        <v>0</v>
      </c>
      <c r="AB7098">
        <v>0</v>
      </c>
      <c r="AC7098">
        <v>0</v>
      </c>
      <c r="AD7098">
        <v>0</v>
      </c>
      <c r="AE7098">
        <v>0</v>
      </c>
      <c r="AF7098">
        <v>0</v>
      </c>
      <c r="AG7098" t="s">
        <v>26644</v>
      </c>
      <c r="AH7098" s="21" t="str">
        <f t="shared" si="220"/>
        <v>YR25</v>
      </c>
      <c r="AI7098" s="21">
        <v>216</v>
      </c>
      <c r="AJ7098" s="21">
        <f t="shared" si="221"/>
        <v>99.549019607843135</v>
      </c>
      <c r="AK7098" s="21" t="s">
        <v>2060</v>
      </c>
      <c r="AL7098" t="s">
        <v>2551</v>
      </c>
      <c r="AM7098" s="26" t="s">
        <v>38</v>
      </c>
      <c r="AN7098" t="s">
        <v>2031</v>
      </c>
    </row>
    <row r="7099" spans="1:40" hidden="1" x14ac:dyDescent="0.35">
      <c r="A7099" t="s">
        <v>26657</v>
      </c>
      <c r="B7099" t="s">
        <v>26646</v>
      </c>
      <c r="C7099" t="s">
        <v>2590</v>
      </c>
      <c r="D7099" t="s">
        <v>26647</v>
      </c>
      <c r="E7099" t="s">
        <v>2938</v>
      </c>
      <c r="F7099">
        <v>1</v>
      </c>
      <c r="G7099" t="s">
        <v>2593</v>
      </c>
      <c r="H7099" t="s">
        <v>2056</v>
      </c>
      <c r="I7099" t="s">
        <v>2076</v>
      </c>
      <c r="J7099" t="s">
        <v>2594</v>
      </c>
      <c r="K7099" t="s">
        <v>65</v>
      </c>
      <c r="L7099" t="s">
        <v>2058</v>
      </c>
      <c r="M7099" t="s">
        <v>2059</v>
      </c>
      <c r="N7099">
        <v>2</v>
      </c>
      <c r="O7099">
        <v>59</v>
      </c>
      <c r="P7099">
        <v>0.24</v>
      </c>
      <c r="Q7099">
        <v>24480</v>
      </c>
      <c r="R7099">
        <v>1</v>
      </c>
      <c r="S7099">
        <v>25</v>
      </c>
      <c r="T7099">
        <v>0.1</v>
      </c>
      <c r="U7099">
        <v>0</v>
      </c>
      <c r="V7099">
        <v>0</v>
      </c>
      <c r="W7099">
        <v>0</v>
      </c>
      <c r="X7099">
        <v>1</v>
      </c>
      <c r="Y7099">
        <v>34</v>
      </c>
      <c r="Z7099">
        <v>0.14000000000000001</v>
      </c>
      <c r="AA7099">
        <v>0</v>
      </c>
      <c r="AB7099">
        <v>0</v>
      </c>
      <c r="AC7099">
        <v>0</v>
      </c>
      <c r="AD7099">
        <v>0</v>
      </c>
      <c r="AE7099">
        <v>0</v>
      </c>
      <c r="AF7099">
        <v>0</v>
      </c>
      <c r="AG7099" t="s">
        <v>26648</v>
      </c>
      <c r="AH7099" s="21" t="str">
        <f t="shared" si="220"/>
        <v>YM68</v>
      </c>
      <c r="AI7099" s="21">
        <v>345.36</v>
      </c>
      <c r="AJ7099" s="21">
        <f t="shared" si="221"/>
        <v>99.758986928104576</v>
      </c>
      <c r="AK7099" s="21" t="s">
        <v>2060</v>
      </c>
      <c r="AL7099" t="s">
        <v>2527</v>
      </c>
      <c r="AM7099" s="26" t="s">
        <v>38</v>
      </c>
      <c r="AN7099" t="s">
        <v>2030</v>
      </c>
    </row>
    <row r="7100" spans="1:40" hidden="1" x14ac:dyDescent="0.35">
      <c r="A7100" t="s">
        <v>26661</v>
      </c>
      <c r="B7100" t="s">
        <v>26650</v>
      </c>
      <c r="C7100" t="s">
        <v>6101</v>
      </c>
      <c r="D7100" t="s">
        <v>26651</v>
      </c>
      <c r="E7100" t="s">
        <v>2575</v>
      </c>
      <c r="F7100">
        <v>1</v>
      </c>
      <c r="G7100" t="s">
        <v>2576</v>
      </c>
      <c r="H7100" t="s">
        <v>2577</v>
      </c>
      <c r="I7100" t="s">
        <v>2076</v>
      </c>
      <c r="J7100" t="s">
        <v>2578</v>
      </c>
      <c r="K7100" t="s">
        <v>2579</v>
      </c>
      <c r="L7100" t="s">
        <v>2058</v>
      </c>
      <c r="M7100" t="s">
        <v>2059</v>
      </c>
      <c r="N7100">
        <v>0</v>
      </c>
      <c r="O7100">
        <v>0</v>
      </c>
      <c r="P7100">
        <v>0</v>
      </c>
      <c r="Q7100">
        <v>24480</v>
      </c>
      <c r="R7100">
        <v>0</v>
      </c>
      <c r="S7100">
        <v>0</v>
      </c>
      <c r="T7100">
        <v>0</v>
      </c>
      <c r="U7100">
        <v>0</v>
      </c>
      <c r="V7100">
        <v>0</v>
      </c>
      <c r="W7100">
        <v>0</v>
      </c>
      <c r="X7100">
        <v>0</v>
      </c>
      <c r="Y7100">
        <v>0</v>
      </c>
      <c r="Z7100">
        <v>0</v>
      </c>
      <c r="AA7100">
        <v>0</v>
      </c>
      <c r="AB7100">
        <v>0</v>
      </c>
      <c r="AC7100">
        <v>0</v>
      </c>
      <c r="AD7100">
        <v>0</v>
      </c>
      <c r="AE7100">
        <v>0</v>
      </c>
      <c r="AF7100">
        <v>0</v>
      </c>
      <c r="AG7100" t="s">
        <v>26652</v>
      </c>
      <c r="AH7100" s="21" t="str">
        <f t="shared" si="220"/>
        <v>YR25</v>
      </c>
      <c r="AI7100" s="21">
        <v>345.36</v>
      </c>
      <c r="AJ7100" s="21">
        <f t="shared" si="221"/>
        <v>100</v>
      </c>
      <c r="AK7100" s="21" t="s">
        <v>2060</v>
      </c>
      <c r="AL7100" t="s">
        <v>2581</v>
      </c>
      <c r="AM7100" s="26" t="s">
        <v>38</v>
      </c>
      <c r="AN7100" t="s">
        <v>2029</v>
      </c>
    </row>
    <row r="7101" spans="1:40" hidden="1" x14ac:dyDescent="0.35">
      <c r="A7101" t="s">
        <v>26665</v>
      </c>
      <c r="B7101" t="s">
        <v>26654</v>
      </c>
      <c r="C7101" t="s">
        <v>4507</v>
      </c>
      <c r="D7101" t="s">
        <v>26655</v>
      </c>
      <c r="E7101" t="s">
        <v>3440</v>
      </c>
      <c r="F7101">
        <v>1</v>
      </c>
      <c r="G7101" t="s">
        <v>2609</v>
      </c>
      <c r="H7101" t="s">
        <v>2577</v>
      </c>
      <c r="I7101" t="s">
        <v>2076</v>
      </c>
      <c r="J7101" t="s">
        <v>2675</v>
      </c>
      <c r="K7101" t="s">
        <v>2611</v>
      </c>
      <c r="L7101" t="s">
        <v>2058</v>
      </c>
      <c r="M7101" t="s">
        <v>2059</v>
      </c>
      <c r="N7101">
        <v>12</v>
      </c>
      <c r="O7101">
        <v>423</v>
      </c>
      <c r="P7101">
        <v>1.73</v>
      </c>
      <c r="Q7101">
        <v>24480</v>
      </c>
      <c r="R7101">
        <v>9</v>
      </c>
      <c r="S7101">
        <v>306</v>
      </c>
      <c r="T7101">
        <v>1.25</v>
      </c>
      <c r="U7101">
        <v>3</v>
      </c>
      <c r="V7101">
        <v>117</v>
      </c>
      <c r="W7101">
        <v>0.48</v>
      </c>
      <c r="X7101">
        <v>0</v>
      </c>
      <c r="Y7101">
        <v>0</v>
      </c>
      <c r="Z7101">
        <v>0</v>
      </c>
      <c r="AA7101">
        <v>0</v>
      </c>
      <c r="AB7101">
        <v>0</v>
      </c>
      <c r="AC7101">
        <v>0</v>
      </c>
      <c r="AD7101">
        <v>0</v>
      </c>
      <c r="AE7101">
        <v>0</v>
      </c>
      <c r="AF7101">
        <v>0</v>
      </c>
      <c r="AG7101" t="s">
        <v>26656</v>
      </c>
      <c r="AH7101" s="21" t="str">
        <f t="shared" si="220"/>
        <v>YR25</v>
      </c>
      <c r="AI7101" s="21">
        <v>345.36</v>
      </c>
      <c r="AJ7101" s="21">
        <f t="shared" si="221"/>
        <v>98.272058823529406</v>
      </c>
      <c r="AK7101" s="21" t="s">
        <v>2063</v>
      </c>
      <c r="AL7101" t="s">
        <v>2581</v>
      </c>
      <c r="AM7101" s="26" t="s">
        <v>38</v>
      </c>
      <c r="AN7101" t="s">
        <v>2032</v>
      </c>
    </row>
    <row r="7102" spans="1:40" hidden="1" x14ac:dyDescent="0.35">
      <c r="A7102" t="s">
        <v>26669</v>
      </c>
      <c r="B7102" t="s">
        <v>26658</v>
      </c>
      <c r="C7102" t="s">
        <v>5105</v>
      </c>
      <c r="D7102" t="s">
        <v>26659</v>
      </c>
      <c r="E7102" t="s">
        <v>2691</v>
      </c>
      <c r="F7102">
        <v>1</v>
      </c>
      <c r="G7102" t="s">
        <v>2600</v>
      </c>
      <c r="H7102" t="s">
        <v>2577</v>
      </c>
      <c r="I7102" t="s">
        <v>2076</v>
      </c>
      <c r="J7102" t="s">
        <v>2634</v>
      </c>
      <c r="K7102" t="s">
        <v>2635</v>
      </c>
      <c r="L7102" t="s">
        <v>2058</v>
      </c>
      <c r="M7102" t="s">
        <v>2170</v>
      </c>
      <c r="N7102">
        <v>2</v>
      </c>
      <c r="O7102">
        <v>86</v>
      </c>
      <c r="P7102">
        <v>0.56000000000000005</v>
      </c>
      <c r="Q7102">
        <v>15300</v>
      </c>
      <c r="R7102">
        <v>1</v>
      </c>
      <c r="S7102">
        <v>31</v>
      </c>
      <c r="T7102">
        <v>0.2</v>
      </c>
      <c r="U7102">
        <v>1</v>
      </c>
      <c r="V7102">
        <v>55</v>
      </c>
      <c r="W7102">
        <v>0.36</v>
      </c>
      <c r="X7102">
        <v>0</v>
      </c>
      <c r="Y7102">
        <v>0</v>
      </c>
      <c r="Z7102">
        <v>0</v>
      </c>
      <c r="AA7102">
        <v>0</v>
      </c>
      <c r="AB7102">
        <v>0</v>
      </c>
      <c r="AC7102">
        <v>0</v>
      </c>
      <c r="AD7102">
        <v>0</v>
      </c>
      <c r="AE7102">
        <v>0</v>
      </c>
      <c r="AF7102">
        <v>0</v>
      </c>
      <c r="AG7102" t="s">
        <v>26660</v>
      </c>
      <c r="AH7102" s="21" t="str">
        <f t="shared" si="220"/>
        <v>YR25</v>
      </c>
      <c r="AI7102" s="21">
        <v>216</v>
      </c>
      <c r="AJ7102" s="21">
        <f t="shared" si="221"/>
        <v>99.437908496732021</v>
      </c>
      <c r="AK7102" s="21" t="s">
        <v>2060</v>
      </c>
      <c r="AL7102" t="s">
        <v>2581</v>
      </c>
      <c r="AM7102" s="26" t="s">
        <v>38</v>
      </c>
      <c r="AN7102" t="s">
        <v>2031</v>
      </c>
    </row>
    <row r="7103" spans="1:40" hidden="1" x14ac:dyDescent="0.35">
      <c r="A7103" t="s">
        <v>26673</v>
      </c>
      <c r="B7103" t="s">
        <v>26662</v>
      </c>
      <c r="C7103" t="s">
        <v>5945</v>
      </c>
      <c r="D7103" t="s">
        <v>26663</v>
      </c>
      <c r="E7103" t="s">
        <v>2575</v>
      </c>
      <c r="F7103">
        <v>1</v>
      </c>
      <c r="G7103" t="s">
        <v>2576</v>
      </c>
      <c r="H7103" t="s">
        <v>2577</v>
      </c>
      <c r="I7103" t="s">
        <v>2076</v>
      </c>
      <c r="J7103" t="s">
        <v>2741</v>
      </c>
      <c r="K7103" t="s">
        <v>2742</v>
      </c>
      <c r="L7103" t="s">
        <v>2058</v>
      </c>
      <c r="M7103" t="s">
        <v>2059</v>
      </c>
      <c r="N7103">
        <v>4</v>
      </c>
      <c r="O7103">
        <v>123</v>
      </c>
      <c r="P7103">
        <v>0.5</v>
      </c>
      <c r="Q7103">
        <v>24480</v>
      </c>
      <c r="R7103">
        <v>3</v>
      </c>
      <c r="S7103">
        <v>101</v>
      </c>
      <c r="T7103">
        <v>0.41</v>
      </c>
      <c r="U7103">
        <v>1</v>
      </c>
      <c r="V7103">
        <v>22</v>
      </c>
      <c r="W7103">
        <v>0.09</v>
      </c>
      <c r="X7103">
        <v>0</v>
      </c>
      <c r="Y7103">
        <v>0</v>
      </c>
      <c r="Z7103">
        <v>0</v>
      </c>
      <c r="AA7103">
        <v>0</v>
      </c>
      <c r="AB7103">
        <v>0</v>
      </c>
      <c r="AC7103">
        <v>0</v>
      </c>
      <c r="AD7103">
        <v>0</v>
      </c>
      <c r="AE7103">
        <v>0</v>
      </c>
      <c r="AF7103">
        <v>0</v>
      </c>
      <c r="AG7103" t="s">
        <v>26664</v>
      </c>
      <c r="AH7103" s="21" t="str">
        <f t="shared" si="220"/>
        <v>YK20</v>
      </c>
      <c r="AI7103" s="21">
        <v>345.36</v>
      </c>
      <c r="AJ7103" s="21">
        <f t="shared" si="221"/>
        <v>99.497549019607845</v>
      </c>
      <c r="AK7103" s="21" t="s">
        <v>2060</v>
      </c>
      <c r="AL7103" t="s">
        <v>2613</v>
      </c>
      <c r="AM7103" s="26" t="s">
        <v>38</v>
      </c>
      <c r="AN7103" t="s">
        <v>2032</v>
      </c>
    </row>
    <row r="7104" spans="1:40" hidden="1" x14ac:dyDescent="0.35">
      <c r="A7104" t="s">
        <v>26677</v>
      </c>
      <c r="B7104" t="s">
        <v>26666</v>
      </c>
      <c r="C7104" t="s">
        <v>2734</v>
      </c>
      <c r="D7104" t="s">
        <v>26667</v>
      </c>
      <c r="E7104" t="s">
        <v>2691</v>
      </c>
      <c r="F7104">
        <v>1</v>
      </c>
      <c r="G7104" t="s">
        <v>2576</v>
      </c>
      <c r="H7104" t="s">
        <v>2577</v>
      </c>
      <c r="I7104" t="s">
        <v>2076</v>
      </c>
      <c r="J7104" t="s">
        <v>2699</v>
      </c>
      <c r="K7104" t="s">
        <v>2579</v>
      </c>
      <c r="L7104" t="s">
        <v>2058</v>
      </c>
      <c r="M7104" t="s">
        <v>2170</v>
      </c>
      <c r="N7104">
        <v>1</v>
      </c>
      <c r="O7104">
        <v>47</v>
      </c>
      <c r="P7104">
        <v>0.31</v>
      </c>
      <c r="Q7104">
        <v>15300</v>
      </c>
      <c r="R7104">
        <v>1</v>
      </c>
      <c r="S7104">
        <v>47</v>
      </c>
      <c r="T7104">
        <v>0.31</v>
      </c>
      <c r="U7104">
        <v>0</v>
      </c>
      <c r="V7104">
        <v>0</v>
      </c>
      <c r="W7104">
        <v>0</v>
      </c>
      <c r="X7104">
        <v>0</v>
      </c>
      <c r="Y7104">
        <v>0</v>
      </c>
      <c r="Z7104">
        <v>0</v>
      </c>
      <c r="AA7104">
        <v>0</v>
      </c>
      <c r="AB7104">
        <v>0</v>
      </c>
      <c r="AC7104">
        <v>0</v>
      </c>
      <c r="AD7104">
        <v>0</v>
      </c>
      <c r="AE7104">
        <v>0</v>
      </c>
      <c r="AF7104">
        <v>0</v>
      </c>
      <c r="AG7104" t="s">
        <v>26668</v>
      </c>
      <c r="AH7104" s="21" t="str">
        <f t="shared" si="220"/>
        <v>YR25</v>
      </c>
      <c r="AI7104" s="21">
        <v>216</v>
      </c>
      <c r="AJ7104" s="21">
        <f t="shared" si="221"/>
        <v>99.692810457516345</v>
      </c>
      <c r="AK7104" s="21" t="s">
        <v>2060</v>
      </c>
      <c r="AL7104" t="s">
        <v>2581</v>
      </c>
      <c r="AM7104" s="26" t="s">
        <v>38</v>
      </c>
      <c r="AN7104" t="s">
        <v>2029</v>
      </c>
    </row>
    <row r="7105" spans="1:40" hidden="1" x14ac:dyDescent="0.35">
      <c r="A7105" t="s">
        <v>2485</v>
      </c>
      <c r="B7105" t="s">
        <v>26670</v>
      </c>
      <c r="C7105" t="s">
        <v>4943</v>
      </c>
      <c r="D7105" t="s">
        <v>26671</v>
      </c>
      <c r="E7105" t="s">
        <v>3156</v>
      </c>
      <c r="F7105">
        <v>1</v>
      </c>
      <c r="G7105" t="s">
        <v>2546</v>
      </c>
      <c r="H7105" t="s">
        <v>2510</v>
      </c>
      <c r="I7105" t="s">
        <v>2076</v>
      </c>
      <c r="J7105" t="s">
        <v>2547</v>
      </c>
      <c r="K7105" t="s">
        <v>2548</v>
      </c>
      <c r="L7105" t="s">
        <v>2058</v>
      </c>
      <c r="M7105" t="s">
        <v>2170</v>
      </c>
      <c r="N7105">
        <v>2</v>
      </c>
      <c r="O7105">
        <v>68</v>
      </c>
      <c r="P7105">
        <v>0.44</v>
      </c>
      <c r="Q7105">
        <v>15300</v>
      </c>
      <c r="R7105">
        <v>1</v>
      </c>
      <c r="S7105">
        <v>38</v>
      </c>
      <c r="T7105">
        <v>0.25</v>
      </c>
      <c r="U7105">
        <v>1</v>
      </c>
      <c r="V7105">
        <v>30</v>
      </c>
      <c r="W7105">
        <v>0.2</v>
      </c>
      <c r="X7105">
        <v>0</v>
      </c>
      <c r="Y7105">
        <v>0</v>
      </c>
      <c r="Z7105">
        <v>0</v>
      </c>
      <c r="AA7105">
        <v>0</v>
      </c>
      <c r="AB7105">
        <v>0</v>
      </c>
      <c r="AC7105">
        <v>0</v>
      </c>
      <c r="AD7105">
        <v>0</v>
      </c>
      <c r="AE7105">
        <v>0</v>
      </c>
      <c r="AF7105">
        <v>0</v>
      </c>
      <c r="AG7105" t="s">
        <v>26672</v>
      </c>
      <c r="AH7105" s="21" t="str">
        <f t="shared" si="220"/>
        <v>YR25</v>
      </c>
      <c r="AI7105" s="21">
        <v>216</v>
      </c>
      <c r="AJ7105" s="21">
        <f t="shared" si="221"/>
        <v>99.555555555555557</v>
      </c>
      <c r="AK7105" s="21" t="s">
        <v>2060</v>
      </c>
      <c r="AL7105" t="s">
        <v>2551</v>
      </c>
      <c r="AM7105" s="26" t="s">
        <v>38</v>
      </c>
      <c r="AN7105" t="s">
        <v>2030</v>
      </c>
    </row>
    <row r="7106" spans="1:40" hidden="1" x14ac:dyDescent="0.35">
      <c r="A7106" t="s">
        <v>26681</v>
      </c>
      <c r="B7106" t="s">
        <v>26674</v>
      </c>
      <c r="C7106" t="s">
        <v>5720</v>
      </c>
      <c r="D7106" t="s">
        <v>26675</v>
      </c>
      <c r="E7106" t="s">
        <v>2667</v>
      </c>
      <c r="F7106">
        <v>1</v>
      </c>
      <c r="G7106" t="s">
        <v>2509</v>
      </c>
      <c r="H7106" t="s">
        <v>2510</v>
      </c>
      <c r="I7106" t="s">
        <v>2076</v>
      </c>
      <c r="J7106" t="s">
        <v>3168</v>
      </c>
      <c r="K7106" t="s">
        <v>2669</v>
      </c>
      <c r="L7106" t="s">
        <v>2058</v>
      </c>
      <c r="M7106" t="s">
        <v>2982</v>
      </c>
      <c r="N7106">
        <v>3</v>
      </c>
      <c r="O7106">
        <v>108</v>
      </c>
      <c r="P7106">
        <v>0.76</v>
      </c>
      <c r="Q7106">
        <v>14280</v>
      </c>
      <c r="R7106">
        <v>1</v>
      </c>
      <c r="S7106">
        <v>47</v>
      </c>
      <c r="T7106">
        <v>0.33</v>
      </c>
      <c r="U7106">
        <v>2</v>
      </c>
      <c r="V7106">
        <v>61</v>
      </c>
      <c r="W7106">
        <v>0.43</v>
      </c>
      <c r="X7106">
        <v>0</v>
      </c>
      <c r="Y7106">
        <v>0</v>
      </c>
      <c r="Z7106">
        <v>0</v>
      </c>
      <c r="AA7106">
        <v>0</v>
      </c>
      <c r="AB7106">
        <v>0</v>
      </c>
      <c r="AC7106">
        <v>0</v>
      </c>
      <c r="AD7106">
        <v>0</v>
      </c>
      <c r="AE7106">
        <v>0</v>
      </c>
      <c r="AF7106">
        <v>0</v>
      </c>
      <c r="AG7106" t="s">
        <v>26676</v>
      </c>
      <c r="AH7106" s="21" t="str">
        <f t="shared" si="220"/>
        <v>YR25</v>
      </c>
      <c r="AI7106" s="21">
        <v>201.59999999999997</v>
      </c>
      <c r="AJ7106" s="21">
        <f t="shared" si="221"/>
        <v>99.243697478991592</v>
      </c>
      <c r="AK7106" s="21" t="s">
        <v>2060</v>
      </c>
      <c r="AL7106" t="s">
        <v>2515</v>
      </c>
      <c r="AM7106" s="26" t="s">
        <v>38</v>
      </c>
      <c r="AN7106" t="s">
        <v>2031</v>
      </c>
    </row>
    <row r="7107" spans="1:40" hidden="1" x14ac:dyDescent="0.35">
      <c r="A7107" t="s">
        <v>26685</v>
      </c>
      <c r="B7107" t="s">
        <v>26678</v>
      </c>
      <c r="C7107" t="s">
        <v>4212</v>
      </c>
      <c r="D7107" t="s">
        <v>26679</v>
      </c>
      <c r="E7107" t="s">
        <v>2691</v>
      </c>
      <c r="F7107">
        <v>1</v>
      </c>
      <c r="G7107" t="s">
        <v>2600</v>
      </c>
      <c r="H7107" t="s">
        <v>2577</v>
      </c>
      <c r="I7107" t="s">
        <v>2076</v>
      </c>
      <c r="J7107" t="s">
        <v>2634</v>
      </c>
      <c r="K7107" t="s">
        <v>2635</v>
      </c>
      <c r="L7107" t="s">
        <v>2058</v>
      </c>
      <c r="M7107" t="s">
        <v>2170</v>
      </c>
      <c r="N7107">
        <v>2</v>
      </c>
      <c r="O7107">
        <v>64</v>
      </c>
      <c r="P7107">
        <v>0.42</v>
      </c>
      <c r="Q7107">
        <v>15300</v>
      </c>
      <c r="R7107">
        <v>1</v>
      </c>
      <c r="S7107">
        <v>37</v>
      </c>
      <c r="T7107">
        <v>0.24</v>
      </c>
      <c r="U7107">
        <v>1</v>
      </c>
      <c r="V7107">
        <v>27</v>
      </c>
      <c r="W7107">
        <v>0.18</v>
      </c>
      <c r="X7107">
        <v>0</v>
      </c>
      <c r="Y7107">
        <v>0</v>
      </c>
      <c r="Z7107">
        <v>0</v>
      </c>
      <c r="AA7107">
        <v>0</v>
      </c>
      <c r="AB7107">
        <v>0</v>
      </c>
      <c r="AC7107">
        <v>0</v>
      </c>
      <c r="AD7107">
        <v>0</v>
      </c>
      <c r="AE7107">
        <v>0</v>
      </c>
      <c r="AF7107">
        <v>0</v>
      </c>
      <c r="AG7107" t="s">
        <v>26680</v>
      </c>
      <c r="AH7107" s="21" t="str">
        <f t="shared" si="220"/>
        <v>YR25</v>
      </c>
      <c r="AI7107" s="21">
        <v>216</v>
      </c>
      <c r="AJ7107" s="21">
        <f t="shared" si="221"/>
        <v>99.58169934640523</v>
      </c>
      <c r="AK7107" s="21" t="s">
        <v>2060</v>
      </c>
      <c r="AL7107" t="s">
        <v>2581</v>
      </c>
      <c r="AM7107" s="26" t="s">
        <v>38</v>
      </c>
      <c r="AN7107" t="s">
        <v>2031</v>
      </c>
    </row>
    <row r="7108" spans="1:40" hidden="1" x14ac:dyDescent="0.35">
      <c r="A7108" t="s">
        <v>26689</v>
      </c>
      <c r="B7108" t="s">
        <v>2486</v>
      </c>
      <c r="C7108" t="s">
        <v>111</v>
      </c>
      <c r="D7108" t="s">
        <v>2487</v>
      </c>
      <c r="E7108" t="s">
        <v>112</v>
      </c>
      <c r="F7108">
        <v>1</v>
      </c>
      <c r="G7108" t="s">
        <v>2055</v>
      </c>
      <c r="H7108" t="s">
        <v>2056</v>
      </c>
      <c r="I7108" t="s">
        <v>2076</v>
      </c>
      <c r="J7108" t="s">
        <v>113</v>
      </c>
      <c r="K7108" t="s">
        <v>68</v>
      </c>
      <c r="L7108" t="s">
        <v>2058</v>
      </c>
      <c r="M7108" t="s">
        <v>2488</v>
      </c>
      <c r="N7108">
        <v>0</v>
      </c>
      <c r="O7108">
        <v>0</v>
      </c>
      <c r="P7108">
        <v>0</v>
      </c>
      <c r="Q7108">
        <v>16320</v>
      </c>
      <c r="R7108">
        <v>0</v>
      </c>
      <c r="S7108">
        <v>0</v>
      </c>
      <c r="T7108">
        <v>0</v>
      </c>
      <c r="U7108">
        <v>0</v>
      </c>
      <c r="V7108">
        <v>0</v>
      </c>
      <c r="W7108">
        <v>0</v>
      </c>
      <c r="X7108">
        <v>0</v>
      </c>
      <c r="Y7108">
        <v>0</v>
      </c>
      <c r="Z7108">
        <v>0</v>
      </c>
      <c r="AA7108">
        <v>0</v>
      </c>
      <c r="AB7108">
        <v>0</v>
      </c>
      <c r="AC7108">
        <v>0</v>
      </c>
      <c r="AD7108">
        <v>0</v>
      </c>
      <c r="AE7108">
        <v>0</v>
      </c>
      <c r="AF7108">
        <v>0</v>
      </c>
      <c r="AG7108" t="s">
        <v>550</v>
      </c>
      <c r="AH7108" s="21" t="str">
        <f t="shared" si="220"/>
        <v>YR25</v>
      </c>
      <c r="AI7108" s="21">
        <v>230.40000000000003</v>
      </c>
      <c r="AJ7108" s="21">
        <f t="shared" si="221"/>
        <v>100</v>
      </c>
      <c r="AK7108" s="21" t="s">
        <v>2060</v>
      </c>
      <c r="AL7108" t="s">
        <v>115</v>
      </c>
      <c r="AM7108" s="26" t="s">
        <v>38</v>
      </c>
      <c r="AN7108" t="s">
        <v>2031</v>
      </c>
    </row>
    <row r="7109" spans="1:40" hidden="1" x14ac:dyDescent="0.35">
      <c r="A7109" t="s">
        <v>26693</v>
      </c>
      <c r="B7109" t="s">
        <v>26682</v>
      </c>
      <c r="C7109" t="s">
        <v>3570</v>
      </c>
      <c r="D7109" t="s">
        <v>26683</v>
      </c>
      <c r="E7109" t="s">
        <v>3572</v>
      </c>
      <c r="F7109">
        <v>2</v>
      </c>
      <c r="G7109" t="s">
        <v>2546</v>
      </c>
      <c r="H7109" t="s">
        <v>2510</v>
      </c>
      <c r="I7109" t="s">
        <v>2076</v>
      </c>
      <c r="J7109" t="s">
        <v>3573</v>
      </c>
      <c r="K7109" t="s">
        <v>3007</v>
      </c>
      <c r="L7109" t="s">
        <v>2058</v>
      </c>
      <c r="M7109" t="s">
        <v>2170</v>
      </c>
      <c r="N7109">
        <v>14</v>
      </c>
      <c r="O7109">
        <v>409</v>
      </c>
      <c r="P7109">
        <v>2.67</v>
      </c>
      <c r="Q7109">
        <v>15300</v>
      </c>
      <c r="R7109">
        <v>7</v>
      </c>
      <c r="S7109">
        <v>136</v>
      </c>
      <c r="T7109">
        <v>0.89</v>
      </c>
      <c r="U7109">
        <v>6</v>
      </c>
      <c r="V7109">
        <v>260</v>
      </c>
      <c r="W7109">
        <v>1.7</v>
      </c>
      <c r="X7109">
        <v>1</v>
      </c>
      <c r="Y7109">
        <v>13</v>
      </c>
      <c r="Z7109">
        <v>0.08</v>
      </c>
      <c r="AA7109">
        <v>0</v>
      </c>
      <c r="AB7109">
        <v>0</v>
      </c>
      <c r="AC7109">
        <v>0</v>
      </c>
      <c r="AD7109">
        <v>0</v>
      </c>
      <c r="AE7109">
        <v>0</v>
      </c>
      <c r="AF7109">
        <v>0</v>
      </c>
      <c r="AG7109" t="s">
        <v>26684</v>
      </c>
      <c r="AH7109" s="21" t="str">
        <f t="shared" si="220"/>
        <v>YM68</v>
      </c>
      <c r="AI7109" s="21">
        <v>216</v>
      </c>
      <c r="AJ7109" s="21">
        <f t="shared" si="221"/>
        <v>97.326797385620921</v>
      </c>
      <c r="AK7109" s="21" t="s">
        <v>2063</v>
      </c>
      <c r="AL7109" t="s">
        <v>2551</v>
      </c>
      <c r="AM7109" s="26" t="s">
        <v>38</v>
      </c>
      <c r="AN7109" t="s">
        <v>2030</v>
      </c>
    </row>
    <row r="7110" spans="1:40" hidden="1" x14ac:dyDescent="0.35">
      <c r="A7110" t="s">
        <v>26697</v>
      </c>
      <c r="B7110" t="s">
        <v>26686</v>
      </c>
      <c r="C7110" t="s">
        <v>3510</v>
      </c>
      <c r="D7110" t="s">
        <v>26687</v>
      </c>
      <c r="E7110" t="s">
        <v>3028</v>
      </c>
      <c r="F7110">
        <v>1</v>
      </c>
      <c r="G7110" t="s">
        <v>2546</v>
      </c>
      <c r="H7110" t="s">
        <v>2510</v>
      </c>
      <c r="I7110" t="s">
        <v>2076</v>
      </c>
      <c r="J7110" t="s">
        <v>3006</v>
      </c>
      <c r="K7110" t="s">
        <v>3007</v>
      </c>
      <c r="L7110" t="s">
        <v>2058</v>
      </c>
      <c r="M7110" t="s">
        <v>2170</v>
      </c>
      <c r="N7110">
        <v>3</v>
      </c>
      <c r="O7110">
        <v>473</v>
      </c>
      <c r="P7110">
        <v>3.09</v>
      </c>
      <c r="Q7110">
        <v>15300</v>
      </c>
      <c r="R7110">
        <v>1</v>
      </c>
      <c r="S7110">
        <v>100</v>
      </c>
      <c r="T7110">
        <v>0.65</v>
      </c>
      <c r="U7110">
        <v>1</v>
      </c>
      <c r="V7110">
        <v>46</v>
      </c>
      <c r="W7110">
        <v>0.3</v>
      </c>
      <c r="X7110">
        <v>1</v>
      </c>
      <c r="Y7110">
        <v>327</v>
      </c>
      <c r="Z7110">
        <v>2.14</v>
      </c>
      <c r="AA7110">
        <v>0</v>
      </c>
      <c r="AB7110">
        <v>0</v>
      </c>
      <c r="AC7110">
        <v>0</v>
      </c>
      <c r="AD7110">
        <v>0</v>
      </c>
      <c r="AE7110">
        <v>0</v>
      </c>
      <c r="AF7110">
        <v>0</v>
      </c>
      <c r="AG7110" t="s">
        <v>26688</v>
      </c>
      <c r="AH7110" s="21" t="str">
        <f t="shared" si="220"/>
        <v>YM68</v>
      </c>
      <c r="AI7110" s="21">
        <v>216</v>
      </c>
      <c r="AJ7110" s="21">
        <f t="shared" si="221"/>
        <v>96.908496732026137</v>
      </c>
      <c r="AK7110" s="21" t="s">
        <v>2063</v>
      </c>
      <c r="AL7110" t="s">
        <v>2551</v>
      </c>
      <c r="AM7110" s="26" t="s">
        <v>38</v>
      </c>
      <c r="AN7110" t="s">
        <v>2030</v>
      </c>
    </row>
    <row r="7111" spans="1:40" hidden="1" x14ac:dyDescent="0.35">
      <c r="A7111" t="s">
        <v>26701</v>
      </c>
      <c r="B7111" t="s">
        <v>26690</v>
      </c>
      <c r="C7111" t="s">
        <v>5584</v>
      </c>
      <c r="D7111" t="s">
        <v>26691</v>
      </c>
      <c r="E7111" t="s">
        <v>4848</v>
      </c>
      <c r="F7111">
        <v>2</v>
      </c>
      <c r="G7111" t="s">
        <v>2546</v>
      </c>
      <c r="H7111" t="s">
        <v>2510</v>
      </c>
      <c r="I7111" t="s">
        <v>2076</v>
      </c>
      <c r="J7111" t="s">
        <v>3006</v>
      </c>
      <c r="K7111" t="s">
        <v>3007</v>
      </c>
      <c r="L7111" t="s">
        <v>2058</v>
      </c>
      <c r="M7111" t="s">
        <v>2059</v>
      </c>
      <c r="N7111">
        <v>5</v>
      </c>
      <c r="O7111">
        <v>190</v>
      </c>
      <c r="P7111">
        <v>0.78</v>
      </c>
      <c r="Q7111">
        <v>24480</v>
      </c>
      <c r="R7111">
        <v>1</v>
      </c>
      <c r="S7111">
        <v>38</v>
      </c>
      <c r="T7111">
        <v>0.16</v>
      </c>
      <c r="U7111">
        <v>4</v>
      </c>
      <c r="V7111">
        <v>152</v>
      </c>
      <c r="W7111">
        <v>0.62</v>
      </c>
      <c r="X7111">
        <v>0</v>
      </c>
      <c r="Y7111">
        <v>0</v>
      </c>
      <c r="Z7111">
        <v>0</v>
      </c>
      <c r="AA7111">
        <v>0</v>
      </c>
      <c r="AB7111">
        <v>0</v>
      </c>
      <c r="AC7111">
        <v>0</v>
      </c>
      <c r="AD7111">
        <v>0</v>
      </c>
      <c r="AE7111">
        <v>0</v>
      </c>
      <c r="AF7111">
        <v>0</v>
      </c>
      <c r="AG7111" t="s">
        <v>26692</v>
      </c>
      <c r="AH7111" s="21" t="str">
        <f t="shared" ref="AH7111:AH7174" si="222">LEFT(AG7111,4)</f>
        <v>YM68</v>
      </c>
      <c r="AI7111" s="21">
        <v>345.36</v>
      </c>
      <c r="AJ7111" s="21">
        <f t="shared" ref="AJ7111:AJ7174" si="223">100-(O7111/Q7111*100)</f>
        <v>99.223856209150327</v>
      </c>
      <c r="AK7111" s="21" t="s">
        <v>2060</v>
      </c>
      <c r="AL7111" t="s">
        <v>2551</v>
      </c>
      <c r="AM7111" s="26" t="s">
        <v>38</v>
      </c>
      <c r="AN7111" t="s">
        <v>2030</v>
      </c>
    </row>
    <row r="7112" spans="1:40" hidden="1" x14ac:dyDescent="0.35">
      <c r="A7112" t="s">
        <v>26705</v>
      </c>
      <c r="B7112" t="s">
        <v>26694</v>
      </c>
      <c r="C7112" t="s">
        <v>5725</v>
      </c>
      <c r="D7112" t="s">
        <v>26695</v>
      </c>
      <c r="E7112" t="s">
        <v>3115</v>
      </c>
      <c r="F7112">
        <v>1</v>
      </c>
      <c r="G7112" t="s">
        <v>2816</v>
      </c>
      <c r="H7112" t="s">
        <v>2620</v>
      </c>
      <c r="I7112" t="s">
        <v>2076</v>
      </c>
      <c r="J7112" t="s">
        <v>3116</v>
      </c>
      <c r="K7112" t="s">
        <v>2818</v>
      </c>
      <c r="L7112" t="s">
        <v>2058</v>
      </c>
      <c r="M7112" t="s">
        <v>2059</v>
      </c>
      <c r="N7112">
        <v>2</v>
      </c>
      <c r="O7112">
        <v>85</v>
      </c>
      <c r="P7112">
        <v>0.35</v>
      </c>
      <c r="Q7112">
        <v>24480</v>
      </c>
      <c r="R7112">
        <v>1</v>
      </c>
      <c r="S7112">
        <v>48</v>
      </c>
      <c r="T7112">
        <v>0.2</v>
      </c>
      <c r="U7112">
        <v>1</v>
      </c>
      <c r="V7112">
        <v>37</v>
      </c>
      <c r="W7112">
        <v>0.15</v>
      </c>
      <c r="X7112">
        <v>0</v>
      </c>
      <c r="Y7112">
        <v>0</v>
      </c>
      <c r="Z7112">
        <v>0</v>
      </c>
      <c r="AA7112">
        <v>0</v>
      </c>
      <c r="AB7112">
        <v>0</v>
      </c>
      <c r="AC7112">
        <v>0</v>
      </c>
      <c r="AD7112">
        <v>0</v>
      </c>
      <c r="AE7112">
        <v>0</v>
      </c>
      <c r="AF7112">
        <v>0</v>
      </c>
      <c r="AG7112" t="s">
        <v>26696</v>
      </c>
      <c r="AH7112" s="21" t="str">
        <f t="shared" si="222"/>
        <v>YM68</v>
      </c>
      <c r="AI7112" s="21">
        <v>345.36</v>
      </c>
      <c r="AJ7112" s="21">
        <f t="shared" si="223"/>
        <v>99.652777777777771</v>
      </c>
      <c r="AK7112" s="21" t="s">
        <v>2060</v>
      </c>
      <c r="AL7112" t="s">
        <v>3118</v>
      </c>
      <c r="AM7112" s="26" t="s">
        <v>38</v>
      </c>
      <c r="AN7112" t="s">
        <v>2031</v>
      </c>
    </row>
    <row r="7113" spans="1:40" hidden="1" x14ac:dyDescent="0.35">
      <c r="A7113" t="s">
        <v>26709</v>
      </c>
      <c r="B7113" t="s">
        <v>26698</v>
      </c>
      <c r="C7113" t="s">
        <v>7949</v>
      </c>
      <c r="D7113" t="s">
        <v>26699</v>
      </c>
      <c r="E7113" t="s">
        <v>2938</v>
      </c>
      <c r="F7113">
        <v>2</v>
      </c>
      <c r="G7113" t="s">
        <v>2593</v>
      </c>
      <c r="H7113" t="s">
        <v>2056</v>
      </c>
      <c r="I7113" t="s">
        <v>2076</v>
      </c>
      <c r="J7113" t="s">
        <v>7951</v>
      </c>
      <c r="K7113" t="s">
        <v>65</v>
      </c>
      <c r="L7113" t="s">
        <v>2058</v>
      </c>
      <c r="M7113" t="s">
        <v>2170</v>
      </c>
      <c r="N7113">
        <v>1</v>
      </c>
      <c r="O7113">
        <v>40</v>
      </c>
      <c r="P7113">
        <v>0.26</v>
      </c>
      <c r="Q7113">
        <v>15300</v>
      </c>
      <c r="R7113">
        <v>1</v>
      </c>
      <c r="S7113">
        <v>40</v>
      </c>
      <c r="T7113">
        <v>0.26</v>
      </c>
      <c r="U7113">
        <v>0</v>
      </c>
      <c r="V7113">
        <v>0</v>
      </c>
      <c r="W7113">
        <v>0</v>
      </c>
      <c r="X7113">
        <v>0</v>
      </c>
      <c r="Y7113">
        <v>0</v>
      </c>
      <c r="Z7113">
        <v>0</v>
      </c>
      <c r="AA7113">
        <v>0</v>
      </c>
      <c r="AB7113">
        <v>0</v>
      </c>
      <c r="AC7113">
        <v>0</v>
      </c>
      <c r="AD7113">
        <v>0</v>
      </c>
      <c r="AE7113">
        <v>0</v>
      </c>
      <c r="AF7113">
        <v>0</v>
      </c>
      <c r="AG7113" t="s">
        <v>26700</v>
      </c>
      <c r="AH7113" s="21" t="str">
        <f t="shared" si="222"/>
        <v>YM68</v>
      </c>
      <c r="AI7113" s="21">
        <v>216</v>
      </c>
      <c r="AJ7113" s="21">
        <f t="shared" si="223"/>
        <v>99.738562091503269</v>
      </c>
      <c r="AK7113" s="21" t="s">
        <v>2060</v>
      </c>
      <c r="AL7113" t="s">
        <v>2527</v>
      </c>
      <c r="AM7113" s="26" t="s">
        <v>38</v>
      </c>
      <c r="AN7113" t="s">
        <v>2031</v>
      </c>
    </row>
    <row r="7114" spans="1:40" hidden="1" x14ac:dyDescent="0.35">
      <c r="A7114" t="s">
        <v>26713</v>
      </c>
      <c r="B7114" t="s">
        <v>26702</v>
      </c>
      <c r="C7114" t="s">
        <v>5466</v>
      </c>
      <c r="D7114" t="s">
        <v>26703</v>
      </c>
      <c r="E7114" t="s">
        <v>3820</v>
      </c>
      <c r="F7114">
        <v>1</v>
      </c>
      <c r="G7114" t="s">
        <v>2816</v>
      </c>
      <c r="H7114" t="s">
        <v>2620</v>
      </c>
      <c r="I7114" t="s">
        <v>2076</v>
      </c>
      <c r="J7114" t="s">
        <v>3821</v>
      </c>
      <c r="K7114" t="s">
        <v>2818</v>
      </c>
      <c r="L7114" t="s">
        <v>2058</v>
      </c>
      <c r="M7114" t="s">
        <v>2170</v>
      </c>
      <c r="N7114">
        <v>0</v>
      </c>
      <c r="O7114">
        <v>0</v>
      </c>
      <c r="P7114">
        <v>0</v>
      </c>
      <c r="Q7114">
        <v>15300</v>
      </c>
      <c r="R7114">
        <v>0</v>
      </c>
      <c r="S7114">
        <v>0</v>
      </c>
      <c r="T7114">
        <v>0</v>
      </c>
      <c r="U7114">
        <v>0</v>
      </c>
      <c r="V7114">
        <v>0</v>
      </c>
      <c r="W7114">
        <v>0</v>
      </c>
      <c r="X7114">
        <v>0</v>
      </c>
      <c r="Y7114">
        <v>0</v>
      </c>
      <c r="Z7114">
        <v>0</v>
      </c>
      <c r="AA7114">
        <v>0</v>
      </c>
      <c r="AB7114">
        <v>0</v>
      </c>
      <c r="AC7114">
        <v>0</v>
      </c>
      <c r="AD7114">
        <v>0</v>
      </c>
      <c r="AE7114">
        <v>0</v>
      </c>
      <c r="AF7114">
        <v>0</v>
      </c>
      <c r="AG7114" t="s">
        <v>26704</v>
      </c>
      <c r="AH7114" s="21" t="str">
        <f t="shared" si="222"/>
        <v>YM68</v>
      </c>
      <c r="AI7114" s="21">
        <v>216</v>
      </c>
      <c r="AJ7114" s="21">
        <f t="shared" si="223"/>
        <v>100</v>
      </c>
      <c r="AK7114" s="21" t="s">
        <v>2060</v>
      </c>
      <c r="AL7114" t="s">
        <v>2820</v>
      </c>
      <c r="AM7114" s="26" t="s">
        <v>38</v>
      </c>
      <c r="AN7114" t="s">
        <v>2030</v>
      </c>
    </row>
    <row r="7115" spans="1:40" hidden="1" x14ac:dyDescent="0.35">
      <c r="A7115" t="s">
        <v>26718</v>
      </c>
      <c r="B7115" t="s">
        <v>26706</v>
      </c>
      <c r="C7115" t="s">
        <v>14178</v>
      </c>
      <c r="D7115" t="s">
        <v>26707</v>
      </c>
      <c r="E7115" t="s">
        <v>2938</v>
      </c>
      <c r="F7115">
        <v>1</v>
      </c>
      <c r="G7115" t="s">
        <v>2593</v>
      </c>
      <c r="H7115" t="s">
        <v>2056</v>
      </c>
      <c r="I7115" t="s">
        <v>2076</v>
      </c>
      <c r="J7115" t="s">
        <v>14180</v>
      </c>
      <c r="K7115" t="s">
        <v>65</v>
      </c>
      <c r="L7115" t="s">
        <v>2058</v>
      </c>
      <c r="M7115" t="s">
        <v>2170</v>
      </c>
      <c r="N7115">
        <v>7</v>
      </c>
      <c r="O7115">
        <v>302</v>
      </c>
      <c r="P7115">
        <v>1.97</v>
      </c>
      <c r="Q7115">
        <v>15300</v>
      </c>
      <c r="R7115">
        <v>2</v>
      </c>
      <c r="S7115">
        <v>79</v>
      </c>
      <c r="T7115">
        <v>0.52</v>
      </c>
      <c r="U7115">
        <v>4</v>
      </c>
      <c r="V7115">
        <v>188</v>
      </c>
      <c r="W7115">
        <v>1.23</v>
      </c>
      <c r="X7115">
        <v>1</v>
      </c>
      <c r="Y7115">
        <v>35</v>
      </c>
      <c r="Z7115">
        <v>0.23</v>
      </c>
      <c r="AA7115">
        <v>0</v>
      </c>
      <c r="AB7115">
        <v>0</v>
      </c>
      <c r="AC7115">
        <v>0</v>
      </c>
      <c r="AD7115">
        <v>0</v>
      </c>
      <c r="AE7115">
        <v>0</v>
      </c>
      <c r="AF7115">
        <v>0</v>
      </c>
      <c r="AG7115" t="s">
        <v>26708</v>
      </c>
      <c r="AH7115" s="21" t="str">
        <f t="shared" si="222"/>
        <v>YM68</v>
      </c>
      <c r="AI7115" s="21">
        <v>216</v>
      </c>
      <c r="AJ7115" s="21">
        <f t="shared" si="223"/>
        <v>98.026143790849673</v>
      </c>
      <c r="AK7115" s="21" t="s">
        <v>2063</v>
      </c>
      <c r="AL7115" t="s">
        <v>2527</v>
      </c>
      <c r="AM7115" s="26" t="s">
        <v>38</v>
      </c>
      <c r="AN7115" t="s">
        <v>2030</v>
      </c>
    </row>
    <row r="7116" spans="1:40" hidden="1" x14ac:dyDescent="0.35">
      <c r="A7116" t="s">
        <v>26722</v>
      </c>
      <c r="B7116" t="s">
        <v>26710</v>
      </c>
      <c r="C7116" t="s">
        <v>3715</v>
      </c>
      <c r="D7116" t="s">
        <v>26711</v>
      </c>
      <c r="E7116" t="s">
        <v>2938</v>
      </c>
      <c r="F7116">
        <v>1</v>
      </c>
      <c r="G7116" t="s">
        <v>2593</v>
      </c>
      <c r="H7116" t="s">
        <v>2056</v>
      </c>
      <c r="I7116" t="s">
        <v>2076</v>
      </c>
      <c r="J7116" t="s">
        <v>3717</v>
      </c>
      <c r="K7116" t="s">
        <v>62</v>
      </c>
      <c r="L7116" t="s">
        <v>2058</v>
      </c>
      <c r="M7116" t="s">
        <v>2170</v>
      </c>
      <c r="N7116">
        <v>5</v>
      </c>
      <c r="O7116">
        <v>154</v>
      </c>
      <c r="P7116">
        <v>1.01</v>
      </c>
      <c r="Q7116">
        <v>15300</v>
      </c>
      <c r="R7116">
        <v>0</v>
      </c>
      <c r="S7116">
        <v>0</v>
      </c>
      <c r="T7116">
        <v>0</v>
      </c>
      <c r="U7116">
        <v>5</v>
      </c>
      <c r="V7116">
        <v>154</v>
      </c>
      <c r="W7116">
        <v>1.01</v>
      </c>
      <c r="X7116">
        <v>0</v>
      </c>
      <c r="Y7116">
        <v>0</v>
      </c>
      <c r="Z7116">
        <v>0</v>
      </c>
      <c r="AA7116">
        <v>0</v>
      </c>
      <c r="AB7116">
        <v>0</v>
      </c>
      <c r="AC7116">
        <v>0</v>
      </c>
      <c r="AD7116">
        <v>0</v>
      </c>
      <c r="AE7116">
        <v>0</v>
      </c>
      <c r="AF7116">
        <v>0</v>
      </c>
      <c r="AG7116" t="s">
        <v>26712</v>
      </c>
      <c r="AH7116" s="21" t="str">
        <f t="shared" si="222"/>
        <v>YM68</v>
      </c>
      <c r="AI7116" s="21">
        <v>216</v>
      </c>
      <c r="AJ7116" s="21">
        <f t="shared" si="223"/>
        <v>98.993464052287578</v>
      </c>
      <c r="AK7116" s="21" t="s">
        <v>2063</v>
      </c>
      <c r="AL7116" t="s">
        <v>2527</v>
      </c>
      <c r="AM7116" s="26" t="s">
        <v>38</v>
      </c>
      <c r="AN7116" t="s">
        <v>2030</v>
      </c>
    </row>
    <row r="7117" spans="1:40" hidden="1" x14ac:dyDescent="0.35">
      <c r="A7117" t="s">
        <v>26726</v>
      </c>
      <c r="B7117" t="s">
        <v>26714</v>
      </c>
      <c r="C7117" t="s">
        <v>3603</v>
      </c>
      <c r="D7117" t="s">
        <v>26715</v>
      </c>
      <c r="E7117" t="s">
        <v>559</v>
      </c>
      <c r="F7117">
        <v>1</v>
      </c>
      <c r="G7117" t="s">
        <v>2055</v>
      </c>
      <c r="H7117" t="s">
        <v>2056</v>
      </c>
      <c r="I7117" t="s">
        <v>2076</v>
      </c>
      <c r="J7117" t="s">
        <v>3605</v>
      </c>
      <c r="K7117" t="s">
        <v>63</v>
      </c>
      <c r="L7117" t="s">
        <v>2058</v>
      </c>
      <c r="M7117" t="s">
        <v>26716</v>
      </c>
      <c r="N7117">
        <v>1</v>
      </c>
      <c r="O7117">
        <v>38</v>
      </c>
      <c r="P7117">
        <v>0.21</v>
      </c>
      <c r="Q7117">
        <v>17850</v>
      </c>
      <c r="R7117">
        <v>0</v>
      </c>
      <c r="S7117">
        <v>0</v>
      </c>
      <c r="T7117">
        <v>0</v>
      </c>
      <c r="U7117">
        <v>1</v>
      </c>
      <c r="V7117">
        <v>38</v>
      </c>
      <c r="W7117">
        <v>0.21</v>
      </c>
      <c r="X7117">
        <v>0</v>
      </c>
      <c r="Y7117">
        <v>0</v>
      </c>
      <c r="Z7117">
        <v>0</v>
      </c>
      <c r="AA7117">
        <v>0</v>
      </c>
      <c r="AB7117">
        <v>0</v>
      </c>
      <c r="AC7117">
        <v>0</v>
      </c>
      <c r="AD7117">
        <v>0</v>
      </c>
      <c r="AE7117">
        <v>0</v>
      </c>
      <c r="AF7117">
        <v>0</v>
      </c>
      <c r="AG7117" t="s">
        <v>26717</v>
      </c>
      <c r="AH7117" s="21" t="str">
        <f t="shared" si="222"/>
        <v>YM68</v>
      </c>
      <c r="AI7117" s="21">
        <v>252</v>
      </c>
      <c r="AJ7117" s="21">
        <f t="shared" si="223"/>
        <v>99.787114845938376</v>
      </c>
      <c r="AK7117" s="21" t="s">
        <v>2060</v>
      </c>
      <c r="AL7117" t="s">
        <v>2570</v>
      </c>
      <c r="AM7117" s="26" t="s">
        <v>38</v>
      </c>
      <c r="AN7117" t="s">
        <v>2029</v>
      </c>
    </row>
    <row r="7118" spans="1:40" hidden="1" x14ac:dyDescent="0.35">
      <c r="A7118" t="s">
        <v>26730</v>
      </c>
      <c r="B7118" t="s">
        <v>26719</v>
      </c>
      <c r="C7118" t="s">
        <v>2566</v>
      </c>
      <c r="D7118" t="s">
        <v>26720</v>
      </c>
      <c r="E7118" t="s">
        <v>559</v>
      </c>
      <c r="F7118">
        <v>1</v>
      </c>
      <c r="G7118" t="s">
        <v>2055</v>
      </c>
      <c r="H7118" t="s">
        <v>2056</v>
      </c>
      <c r="I7118" t="s">
        <v>2076</v>
      </c>
      <c r="J7118" t="s">
        <v>2568</v>
      </c>
      <c r="K7118" t="s">
        <v>63</v>
      </c>
      <c r="L7118" t="s">
        <v>30320</v>
      </c>
      <c r="M7118" t="s">
        <v>2549</v>
      </c>
      <c r="N7118">
        <v>2</v>
      </c>
      <c r="O7118">
        <v>51</v>
      </c>
      <c r="P7118">
        <v>0.47</v>
      </c>
      <c r="Q7118">
        <v>10920</v>
      </c>
      <c r="R7118">
        <v>1</v>
      </c>
      <c r="S7118">
        <v>44</v>
      </c>
      <c r="T7118">
        <v>0.4</v>
      </c>
      <c r="U7118">
        <v>1</v>
      </c>
      <c r="V7118">
        <v>7</v>
      </c>
      <c r="W7118">
        <v>0.06</v>
      </c>
      <c r="X7118">
        <v>0</v>
      </c>
      <c r="Y7118">
        <v>0</v>
      </c>
      <c r="Z7118">
        <v>0</v>
      </c>
      <c r="AA7118">
        <v>0</v>
      </c>
      <c r="AB7118">
        <v>0</v>
      </c>
      <c r="AC7118">
        <v>0</v>
      </c>
      <c r="AD7118">
        <v>0</v>
      </c>
      <c r="AE7118">
        <v>0</v>
      </c>
      <c r="AF7118">
        <v>0</v>
      </c>
      <c r="AG7118" t="s">
        <v>26721</v>
      </c>
      <c r="AH7118" s="21" t="str">
        <f t="shared" si="222"/>
        <v>YM68</v>
      </c>
      <c r="AI7118" s="21">
        <v>201.59999999999997</v>
      </c>
      <c r="AJ7118" s="21">
        <f t="shared" si="223"/>
        <v>99.532967032967036</v>
      </c>
      <c r="AK7118" s="21" t="s">
        <v>2060</v>
      </c>
      <c r="AL7118" t="s">
        <v>2570</v>
      </c>
      <c r="AM7118" s="26" t="s">
        <v>38</v>
      </c>
      <c r="AN7118" t="s">
        <v>2029</v>
      </c>
    </row>
    <row r="7119" spans="1:40" hidden="1" x14ac:dyDescent="0.35">
      <c r="A7119" t="s">
        <v>26734</v>
      </c>
      <c r="B7119" t="s">
        <v>26723</v>
      </c>
      <c r="C7119" t="s">
        <v>4750</v>
      </c>
      <c r="D7119" t="s">
        <v>26724</v>
      </c>
      <c r="E7119" t="s">
        <v>46</v>
      </c>
      <c r="F7119">
        <v>1</v>
      </c>
      <c r="G7119" t="s">
        <v>2055</v>
      </c>
      <c r="H7119" t="s">
        <v>2056</v>
      </c>
      <c r="I7119" t="s">
        <v>2076</v>
      </c>
      <c r="J7119" t="s">
        <v>4752</v>
      </c>
      <c r="K7119" t="s">
        <v>42</v>
      </c>
      <c r="L7119" t="s">
        <v>30321</v>
      </c>
      <c r="M7119" t="s">
        <v>2163</v>
      </c>
      <c r="N7119">
        <v>0</v>
      </c>
      <c r="O7119">
        <v>0</v>
      </c>
      <c r="P7119">
        <v>0</v>
      </c>
      <c r="Q7119">
        <v>15300</v>
      </c>
      <c r="R7119">
        <v>0</v>
      </c>
      <c r="S7119">
        <v>0</v>
      </c>
      <c r="T7119">
        <v>0</v>
      </c>
      <c r="U7119">
        <v>0</v>
      </c>
      <c r="V7119">
        <v>0</v>
      </c>
      <c r="W7119">
        <v>0</v>
      </c>
      <c r="X7119">
        <v>0</v>
      </c>
      <c r="Y7119">
        <v>0</v>
      </c>
      <c r="Z7119">
        <v>0</v>
      </c>
      <c r="AA7119">
        <v>0</v>
      </c>
      <c r="AB7119">
        <v>0</v>
      </c>
      <c r="AC7119">
        <v>0</v>
      </c>
      <c r="AD7119">
        <v>0</v>
      </c>
      <c r="AE7119">
        <v>0</v>
      </c>
      <c r="AF7119">
        <v>0</v>
      </c>
      <c r="AG7119" t="s">
        <v>26725</v>
      </c>
      <c r="AH7119" s="21" t="str">
        <f t="shared" si="222"/>
        <v>YM68</v>
      </c>
      <c r="AI7119" s="21">
        <v>244.8</v>
      </c>
      <c r="AJ7119" s="21">
        <f t="shared" si="223"/>
        <v>100</v>
      </c>
      <c r="AK7119" s="21" t="s">
        <v>2060</v>
      </c>
      <c r="AL7119" t="s">
        <v>2841</v>
      </c>
      <c r="AM7119" s="26" t="s">
        <v>38</v>
      </c>
      <c r="AN7119" t="s">
        <v>2029</v>
      </c>
    </row>
    <row r="7120" spans="1:40" hidden="1" x14ac:dyDescent="0.35">
      <c r="A7120" t="s">
        <v>26738</v>
      </c>
      <c r="B7120" t="s">
        <v>26727</v>
      </c>
      <c r="C7120" t="s">
        <v>5372</v>
      </c>
      <c r="D7120" t="s">
        <v>26728</v>
      </c>
      <c r="E7120" t="s">
        <v>2825</v>
      </c>
      <c r="F7120">
        <v>1</v>
      </c>
      <c r="G7120" t="s">
        <v>2816</v>
      </c>
      <c r="H7120" t="s">
        <v>2620</v>
      </c>
      <c r="I7120" t="s">
        <v>2076</v>
      </c>
      <c r="J7120" t="s">
        <v>2826</v>
      </c>
      <c r="K7120" t="s">
        <v>2827</v>
      </c>
      <c r="L7120" t="s">
        <v>2058</v>
      </c>
      <c r="M7120" t="s">
        <v>2059</v>
      </c>
      <c r="N7120">
        <v>0</v>
      </c>
      <c r="O7120">
        <v>0</v>
      </c>
      <c r="P7120">
        <v>0</v>
      </c>
      <c r="Q7120">
        <v>24480</v>
      </c>
      <c r="R7120">
        <v>0</v>
      </c>
      <c r="S7120">
        <v>0</v>
      </c>
      <c r="T7120">
        <v>0</v>
      </c>
      <c r="U7120">
        <v>0</v>
      </c>
      <c r="V7120">
        <v>0</v>
      </c>
      <c r="W7120">
        <v>0</v>
      </c>
      <c r="X7120">
        <v>0</v>
      </c>
      <c r="Y7120">
        <v>0</v>
      </c>
      <c r="Z7120">
        <v>0</v>
      </c>
      <c r="AA7120">
        <v>0</v>
      </c>
      <c r="AB7120">
        <v>0</v>
      </c>
      <c r="AC7120">
        <v>0</v>
      </c>
      <c r="AD7120">
        <v>0</v>
      </c>
      <c r="AE7120">
        <v>0</v>
      </c>
      <c r="AF7120">
        <v>0</v>
      </c>
      <c r="AG7120" t="s">
        <v>26729</v>
      </c>
      <c r="AH7120" s="21" t="str">
        <f t="shared" si="222"/>
        <v>YM68</v>
      </c>
      <c r="AI7120" s="21">
        <v>345.36</v>
      </c>
      <c r="AJ7120" s="21">
        <f t="shared" si="223"/>
        <v>100</v>
      </c>
      <c r="AK7120" s="21" t="s">
        <v>2060</v>
      </c>
      <c r="AL7120" t="s">
        <v>2829</v>
      </c>
      <c r="AM7120" s="26" t="s">
        <v>38</v>
      </c>
      <c r="AN7120" t="s">
        <v>2031</v>
      </c>
    </row>
    <row r="7121" spans="1:40" s="85" customFormat="1" hidden="1" x14ac:dyDescent="0.35">
      <c r="A7121" t="s">
        <v>26742</v>
      </c>
      <c r="B7121" t="s">
        <v>26731</v>
      </c>
      <c r="C7121" t="s">
        <v>5491</v>
      </c>
      <c r="D7121" t="s">
        <v>26732</v>
      </c>
      <c r="E7121" t="s">
        <v>2691</v>
      </c>
      <c r="F7121">
        <v>1</v>
      </c>
      <c r="G7121" t="s">
        <v>2600</v>
      </c>
      <c r="H7121" t="s">
        <v>2577</v>
      </c>
      <c r="I7121" t="s">
        <v>2076</v>
      </c>
      <c r="J7121" t="s">
        <v>2699</v>
      </c>
      <c r="K7121" t="s">
        <v>2579</v>
      </c>
      <c r="L7121" t="s">
        <v>2058</v>
      </c>
      <c r="M7121" t="s">
        <v>2170</v>
      </c>
      <c r="N7121">
        <v>6</v>
      </c>
      <c r="O7121">
        <v>285</v>
      </c>
      <c r="P7121">
        <v>1.86</v>
      </c>
      <c r="Q7121">
        <v>15300</v>
      </c>
      <c r="R7121">
        <v>3</v>
      </c>
      <c r="S7121">
        <v>141</v>
      </c>
      <c r="T7121">
        <v>0.92</v>
      </c>
      <c r="U7121">
        <v>3</v>
      </c>
      <c r="V7121">
        <v>144</v>
      </c>
      <c r="W7121">
        <v>0.94</v>
      </c>
      <c r="X7121">
        <v>0</v>
      </c>
      <c r="Y7121">
        <v>0</v>
      </c>
      <c r="Z7121">
        <v>0</v>
      </c>
      <c r="AA7121">
        <v>0</v>
      </c>
      <c r="AB7121">
        <v>0</v>
      </c>
      <c r="AC7121">
        <v>0</v>
      </c>
      <c r="AD7121">
        <v>0</v>
      </c>
      <c r="AE7121">
        <v>0</v>
      </c>
      <c r="AF7121">
        <v>0</v>
      </c>
      <c r="AG7121" t="s">
        <v>26733</v>
      </c>
      <c r="AH7121" s="21" t="str">
        <f t="shared" si="222"/>
        <v>YM68</v>
      </c>
      <c r="AI7121" s="21">
        <v>216</v>
      </c>
      <c r="AJ7121" s="21">
        <f t="shared" si="223"/>
        <v>98.137254901960787</v>
      </c>
      <c r="AK7121" s="21" t="s">
        <v>2063</v>
      </c>
      <c r="AL7121" t="s">
        <v>2581</v>
      </c>
      <c r="AM7121" s="26" t="s">
        <v>38</v>
      </c>
      <c r="AN7121" t="s">
        <v>2031</v>
      </c>
    </row>
    <row r="7122" spans="1:40" hidden="1" x14ac:dyDescent="0.35">
      <c r="A7122" t="s">
        <v>26746</v>
      </c>
      <c r="B7122" t="s">
        <v>26735</v>
      </c>
      <c r="C7122" t="s">
        <v>7085</v>
      </c>
      <c r="D7122" t="s">
        <v>26736</v>
      </c>
      <c r="E7122" t="s">
        <v>2691</v>
      </c>
      <c r="F7122">
        <v>1</v>
      </c>
      <c r="G7122" t="s">
        <v>2600</v>
      </c>
      <c r="H7122" t="s">
        <v>2577</v>
      </c>
      <c r="I7122" t="s">
        <v>2076</v>
      </c>
      <c r="J7122" t="s">
        <v>2699</v>
      </c>
      <c r="K7122" t="s">
        <v>2579</v>
      </c>
      <c r="L7122" t="s">
        <v>2058</v>
      </c>
      <c r="M7122" t="s">
        <v>2170</v>
      </c>
      <c r="N7122">
        <v>3</v>
      </c>
      <c r="O7122">
        <v>155</v>
      </c>
      <c r="P7122">
        <v>1.01</v>
      </c>
      <c r="Q7122">
        <v>15300</v>
      </c>
      <c r="R7122">
        <v>1</v>
      </c>
      <c r="S7122">
        <v>21</v>
      </c>
      <c r="T7122">
        <v>0.14000000000000001</v>
      </c>
      <c r="U7122">
        <v>2</v>
      </c>
      <c r="V7122">
        <v>134</v>
      </c>
      <c r="W7122">
        <v>0.88</v>
      </c>
      <c r="X7122">
        <v>0</v>
      </c>
      <c r="Y7122">
        <v>0</v>
      </c>
      <c r="Z7122">
        <v>0</v>
      </c>
      <c r="AA7122">
        <v>0</v>
      </c>
      <c r="AB7122">
        <v>0</v>
      </c>
      <c r="AC7122">
        <v>0</v>
      </c>
      <c r="AD7122">
        <v>0</v>
      </c>
      <c r="AE7122">
        <v>0</v>
      </c>
      <c r="AF7122">
        <v>0</v>
      </c>
      <c r="AG7122" t="s">
        <v>26737</v>
      </c>
      <c r="AH7122" s="21" t="str">
        <f t="shared" si="222"/>
        <v>YM68</v>
      </c>
      <c r="AI7122" s="21">
        <v>216</v>
      </c>
      <c r="AJ7122" s="21">
        <f t="shared" si="223"/>
        <v>98.986928104575156</v>
      </c>
      <c r="AK7122" s="21" t="s">
        <v>2063</v>
      </c>
      <c r="AL7122" t="s">
        <v>2581</v>
      </c>
      <c r="AM7122" s="26" t="s">
        <v>38</v>
      </c>
      <c r="AN7122" t="s">
        <v>2030</v>
      </c>
    </row>
    <row r="7123" spans="1:40" hidden="1" x14ac:dyDescent="0.35">
      <c r="A7123" t="s">
        <v>26750</v>
      </c>
      <c r="B7123" t="s">
        <v>26739</v>
      </c>
      <c r="C7123" t="s">
        <v>4282</v>
      </c>
      <c r="D7123" t="s">
        <v>26740</v>
      </c>
      <c r="E7123" t="s">
        <v>2691</v>
      </c>
      <c r="F7123">
        <v>1</v>
      </c>
      <c r="G7123" t="s">
        <v>2600</v>
      </c>
      <c r="H7123" t="s">
        <v>2577</v>
      </c>
      <c r="I7123" t="s">
        <v>2076</v>
      </c>
      <c r="J7123" t="s">
        <v>2699</v>
      </c>
      <c r="K7123" t="s">
        <v>2579</v>
      </c>
      <c r="L7123" t="s">
        <v>2058</v>
      </c>
      <c r="M7123" t="s">
        <v>2170</v>
      </c>
      <c r="N7123">
        <v>11</v>
      </c>
      <c r="O7123">
        <v>491</v>
      </c>
      <c r="P7123">
        <v>3.21</v>
      </c>
      <c r="Q7123">
        <v>15300</v>
      </c>
      <c r="R7123">
        <v>4</v>
      </c>
      <c r="S7123">
        <v>147</v>
      </c>
      <c r="T7123">
        <v>0.96</v>
      </c>
      <c r="U7123">
        <v>7</v>
      </c>
      <c r="V7123">
        <v>344</v>
      </c>
      <c r="W7123">
        <v>2.25</v>
      </c>
      <c r="X7123">
        <v>0</v>
      </c>
      <c r="Y7123">
        <v>0</v>
      </c>
      <c r="Z7123">
        <v>0</v>
      </c>
      <c r="AA7123">
        <v>0</v>
      </c>
      <c r="AB7123">
        <v>0</v>
      </c>
      <c r="AC7123">
        <v>0</v>
      </c>
      <c r="AD7123">
        <v>0</v>
      </c>
      <c r="AE7123">
        <v>0</v>
      </c>
      <c r="AF7123">
        <v>0</v>
      </c>
      <c r="AG7123" t="s">
        <v>26741</v>
      </c>
      <c r="AH7123" s="21" t="str">
        <f t="shared" si="222"/>
        <v>YM68</v>
      </c>
      <c r="AI7123" s="21">
        <v>216</v>
      </c>
      <c r="AJ7123" s="21">
        <f t="shared" si="223"/>
        <v>96.790849673202615</v>
      </c>
      <c r="AK7123" s="21" t="s">
        <v>2063</v>
      </c>
      <c r="AL7123" t="s">
        <v>2581</v>
      </c>
      <c r="AM7123" s="26" t="s">
        <v>38</v>
      </c>
      <c r="AN7123" t="s">
        <v>2029</v>
      </c>
    </row>
    <row r="7124" spans="1:40" hidden="1" x14ac:dyDescent="0.35">
      <c r="A7124" t="s">
        <v>26754</v>
      </c>
      <c r="B7124" t="s">
        <v>26743</v>
      </c>
      <c r="C7124" t="s">
        <v>4067</v>
      </c>
      <c r="D7124" t="s">
        <v>26744</v>
      </c>
      <c r="E7124" t="s">
        <v>2575</v>
      </c>
      <c r="F7124">
        <v>1</v>
      </c>
      <c r="G7124" t="s">
        <v>2600</v>
      </c>
      <c r="H7124" t="s">
        <v>2577</v>
      </c>
      <c r="I7124" t="s">
        <v>2076</v>
      </c>
      <c r="J7124" t="s">
        <v>2699</v>
      </c>
      <c r="K7124" t="s">
        <v>2579</v>
      </c>
      <c r="L7124" t="s">
        <v>2058</v>
      </c>
      <c r="M7124" t="s">
        <v>2170</v>
      </c>
      <c r="N7124">
        <v>0</v>
      </c>
      <c r="O7124">
        <v>0</v>
      </c>
      <c r="P7124">
        <v>0</v>
      </c>
      <c r="Q7124">
        <v>15300</v>
      </c>
      <c r="R7124">
        <v>0</v>
      </c>
      <c r="S7124">
        <v>0</v>
      </c>
      <c r="T7124">
        <v>0</v>
      </c>
      <c r="U7124">
        <v>0</v>
      </c>
      <c r="V7124">
        <v>0</v>
      </c>
      <c r="W7124">
        <v>0</v>
      </c>
      <c r="X7124">
        <v>0</v>
      </c>
      <c r="Y7124">
        <v>0</v>
      </c>
      <c r="Z7124">
        <v>0</v>
      </c>
      <c r="AA7124">
        <v>0</v>
      </c>
      <c r="AB7124">
        <v>0</v>
      </c>
      <c r="AC7124">
        <v>0</v>
      </c>
      <c r="AD7124">
        <v>0</v>
      </c>
      <c r="AE7124">
        <v>0</v>
      </c>
      <c r="AF7124">
        <v>0</v>
      </c>
      <c r="AG7124" t="s">
        <v>26745</v>
      </c>
      <c r="AH7124" s="21" t="str">
        <f t="shared" si="222"/>
        <v>YM68</v>
      </c>
      <c r="AI7124" s="21">
        <v>216</v>
      </c>
      <c r="AJ7124" s="21">
        <f t="shared" si="223"/>
        <v>100</v>
      </c>
      <c r="AK7124" s="21" t="s">
        <v>2060</v>
      </c>
      <c r="AL7124" t="s">
        <v>2581</v>
      </c>
      <c r="AM7124" s="26" t="s">
        <v>38</v>
      </c>
      <c r="AN7124" t="s">
        <v>2030</v>
      </c>
    </row>
    <row r="7125" spans="1:40" hidden="1" x14ac:dyDescent="0.35">
      <c r="A7125" t="s">
        <v>26757</v>
      </c>
      <c r="B7125" t="s">
        <v>26747</v>
      </c>
      <c r="C7125" t="s">
        <v>2751</v>
      </c>
      <c r="D7125" t="s">
        <v>26748</v>
      </c>
      <c r="E7125" t="s">
        <v>2646</v>
      </c>
      <c r="F7125">
        <v>1</v>
      </c>
      <c r="G7125" t="s">
        <v>2600</v>
      </c>
      <c r="H7125" t="s">
        <v>2577</v>
      </c>
      <c r="I7125" t="s">
        <v>2076</v>
      </c>
      <c r="J7125" t="s">
        <v>2647</v>
      </c>
      <c r="K7125" t="s">
        <v>2602</v>
      </c>
      <c r="L7125" t="s">
        <v>2058</v>
      </c>
      <c r="M7125" t="s">
        <v>5179</v>
      </c>
      <c r="N7125">
        <v>1</v>
      </c>
      <c r="O7125">
        <v>25</v>
      </c>
      <c r="P7125">
        <v>0.14000000000000001</v>
      </c>
      <c r="Q7125">
        <v>18360</v>
      </c>
      <c r="R7125">
        <v>0</v>
      </c>
      <c r="S7125">
        <v>0</v>
      </c>
      <c r="T7125">
        <v>0</v>
      </c>
      <c r="U7125">
        <v>1</v>
      </c>
      <c r="V7125">
        <v>25</v>
      </c>
      <c r="W7125">
        <v>0.14000000000000001</v>
      </c>
      <c r="X7125">
        <v>0</v>
      </c>
      <c r="Y7125">
        <v>0</v>
      </c>
      <c r="Z7125">
        <v>0</v>
      </c>
      <c r="AA7125">
        <v>0</v>
      </c>
      <c r="AB7125">
        <v>0</v>
      </c>
      <c r="AC7125">
        <v>0</v>
      </c>
      <c r="AD7125">
        <v>0</v>
      </c>
      <c r="AE7125">
        <v>0</v>
      </c>
      <c r="AF7125">
        <v>0</v>
      </c>
      <c r="AG7125" t="s">
        <v>26749</v>
      </c>
      <c r="AH7125" s="21" t="str">
        <f t="shared" si="222"/>
        <v>YM68</v>
      </c>
      <c r="AI7125" s="21">
        <v>258.95999999999998</v>
      </c>
      <c r="AJ7125" s="21">
        <f t="shared" si="223"/>
        <v>99.863834422657959</v>
      </c>
      <c r="AK7125" s="21" t="s">
        <v>2060</v>
      </c>
      <c r="AL7125" t="s">
        <v>2551</v>
      </c>
      <c r="AM7125" s="26" t="s">
        <v>38</v>
      </c>
      <c r="AN7125" t="s">
        <v>2029</v>
      </c>
    </row>
    <row r="7126" spans="1:40" hidden="1" x14ac:dyDescent="0.35">
      <c r="A7126" t="s">
        <v>26761</v>
      </c>
      <c r="B7126" t="s">
        <v>26751</v>
      </c>
      <c r="C7126" t="s">
        <v>2970</v>
      </c>
      <c r="D7126" t="s">
        <v>26752</v>
      </c>
      <c r="E7126" t="s">
        <v>2608</v>
      </c>
      <c r="F7126">
        <v>1</v>
      </c>
      <c r="G7126" t="s">
        <v>2633</v>
      </c>
      <c r="H7126" t="s">
        <v>2577</v>
      </c>
      <c r="I7126" t="s">
        <v>2076</v>
      </c>
      <c r="J7126" t="s">
        <v>2610</v>
      </c>
      <c r="K7126" t="s">
        <v>2611</v>
      </c>
      <c r="L7126" t="s">
        <v>2058</v>
      </c>
      <c r="M7126" t="s">
        <v>2170</v>
      </c>
      <c r="N7126">
        <v>10</v>
      </c>
      <c r="O7126">
        <v>374</v>
      </c>
      <c r="P7126">
        <v>2.44</v>
      </c>
      <c r="Q7126">
        <v>15300</v>
      </c>
      <c r="R7126">
        <v>5</v>
      </c>
      <c r="S7126">
        <v>216</v>
      </c>
      <c r="T7126">
        <v>1.41</v>
      </c>
      <c r="U7126">
        <v>5</v>
      </c>
      <c r="V7126">
        <v>158</v>
      </c>
      <c r="W7126">
        <v>1.03</v>
      </c>
      <c r="X7126">
        <v>0</v>
      </c>
      <c r="Y7126">
        <v>0</v>
      </c>
      <c r="Z7126">
        <v>0</v>
      </c>
      <c r="AA7126">
        <v>0</v>
      </c>
      <c r="AB7126">
        <v>0</v>
      </c>
      <c r="AC7126">
        <v>0</v>
      </c>
      <c r="AD7126">
        <v>0</v>
      </c>
      <c r="AE7126">
        <v>0</v>
      </c>
      <c r="AF7126">
        <v>0</v>
      </c>
      <c r="AG7126" t="s">
        <v>26753</v>
      </c>
      <c r="AH7126" s="21" t="str">
        <f t="shared" si="222"/>
        <v>YM68</v>
      </c>
      <c r="AI7126" s="21">
        <v>216</v>
      </c>
      <c r="AJ7126" s="21">
        <f t="shared" si="223"/>
        <v>97.555555555555557</v>
      </c>
      <c r="AK7126" s="21" t="s">
        <v>2063</v>
      </c>
      <c r="AL7126" t="s">
        <v>2581</v>
      </c>
      <c r="AM7126" s="26" t="s">
        <v>38</v>
      </c>
      <c r="AN7126" t="s">
        <v>2029</v>
      </c>
    </row>
    <row r="7127" spans="1:40" hidden="1" x14ac:dyDescent="0.35">
      <c r="A7127" t="s">
        <v>10010</v>
      </c>
      <c r="B7127" t="s">
        <v>26755</v>
      </c>
      <c r="C7127" t="s">
        <v>2970</v>
      </c>
      <c r="D7127" t="s">
        <v>26752</v>
      </c>
      <c r="E7127" t="s">
        <v>2608</v>
      </c>
      <c r="F7127">
        <v>1</v>
      </c>
      <c r="G7127" t="s">
        <v>2633</v>
      </c>
      <c r="H7127" t="s">
        <v>2577</v>
      </c>
      <c r="I7127" t="s">
        <v>2076</v>
      </c>
      <c r="J7127" t="s">
        <v>2610</v>
      </c>
      <c r="K7127" t="s">
        <v>2611</v>
      </c>
      <c r="L7127" t="s">
        <v>2058</v>
      </c>
      <c r="M7127" t="s">
        <v>2170</v>
      </c>
      <c r="N7127">
        <v>1</v>
      </c>
      <c r="O7127">
        <v>30</v>
      </c>
      <c r="P7127">
        <v>0.2</v>
      </c>
      <c r="Q7127">
        <v>15300</v>
      </c>
      <c r="R7127">
        <v>0</v>
      </c>
      <c r="S7127">
        <v>0</v>
      </c>
      <c r="T7127">
        <v>0</v>
      </c>
      <c r="U7127">
        <v>1</v>
      </c>
      <c r="V7127">
        <v>30</v>
      </c>
      <c r="W7127">
        <v>0.2</v>
      </c>
      <c r="X7127">
        <v>0</v>
      </c>
      <c r="Y7127">
        <v>0</v>
      </c>
      <c r="Z7127">
        <v>0</v>
      </c>
      <c r="AA7127">
        <v>0</v>
      </c>
      <c r="AB7127">
        <v>0</v>
      </c>
      <c r="AC7127">
        <v>0</v>
      </c>
      <c r="AD7127">
        <v>0</v>
      </c>
      <c r="AE7127">
        <v>0</v>
      </c>
      <c r="AF7127">
        <v>0</v>
      </c>
      <c r="AG7127" t="s">
        <v>26756</v>
      </c>
      <c r="AH7127" s="21" t="str">
        <f t="shared" si="222"/>
        <v>YM68</v>
      </c>
      <c r="AI7127" s="21">
        <v>216</v>
      </c>
      <c r="AJ7127" s="21">
        <f t="shared" si="223"/>
        <v>99.803921568627445</v>
      </c>
      <c r="AK7127" s="21" t="s">
        <v>2060</v>
      </c>
      <c r="AL7127" t="s">
        <v>2581</v>
      </c>
      <c r="AM7127" s="26" t="s">
        <v>38</v>
      </c>
      <c r="AN7127" t="s">
        <v>2029</v>
      </c>
    </row>
    <row r="7128" spans="1:40" hidden="1" x14ac:dyDescent="0.35">
      <c r="A7128" t="s">
        <v>26766</v>
      </c>
      <c r="B7128" t="s">
        <v>26758</v>
      </c>
      <c r="C7128" t="s">
        <v>4498</v>
      </c>
      <c r="D7128" t="s">
        <v>26759</v>
      </c>
      <c r="E7128" t="s">
        <v>2562</v>
      </c>
      <c r="F7128">
        <v>1</v>
      </c>
      <c r="G7128" t="s">
        <v>2546</v>
      </c>
      <c r="H7128" t="s">
        <v>2510</v>
      </c>
      <c r="I7128" t="s">
        <v>2076</v>
      </c>
      <c r="J7128" t="s">
        <v>2547</v>
      </c>
      <c r="K7128" t="s">
        <v>2548</v>
      </c>
      <c r="L7128" t="s">
        <v>2058</v>
      </c>
      <c r="M7128" t="s">
        <v>2549</v>
      </c>
      <c r="N7128">
        <v>2</v>
      </c>
      <c r="O7128">
        <v>73</v>
      </c>
      <c r="P7128">
        <v>0.51</v>
      </c>
      <c r="Q7128">
        <v>14280</v>
      </c>
      <c r="R7128">
        <v>1</v>
      </c>
      <c r="S7128">
        <v>19</v>
      </c>
      <c r="T7128">
        <v>0.13</v>
      </c>
      <c r="U7128">
        <v>1</v>
      </c>
      <c r="V7128">
        <v>54</v>
      </c>
      <c r="W7128">
        <v>0.38</v>
      </c>
      <c r="X7128">
        <v>0</v>
      </c>
      <c r="Y7128">
        <v>0</v>
      </c>
      <c r="Z7128">
        <v>0</v>
      </c>
      <c r="AA7128">
        <v>0</v>
      </c>
      <c r="AB7128">
        <v>0</v>
      </c>
      <c r="AC7128">
        <v>0</v>
      </c>
      <c r="AD7128">
        <v>0</v>
      </c>
      <c r="AE7128">
        <v>0</v>
      </c>
      <c r="AF7128">
        <v>0</v>
      </c>
      <c r="AG7128" t="s">
        <v>26760</v>
      </c>
      <c r="AH7128" s="21" t="str">
        <f t="shared" si="222"/>
        <v>YM68</v>
      </c>
      <c r="AI7128" s="21">
        <v>201.59999999999997</v>
      </c>
      <c r="AJ7128" s="21">
        <f t="shared" si="223"/>
        <v>99.488795518207283</v>
      </c>
      <c r="AK7128" s="21" t="s">
        <v>2060</v>
      </c>
      <c r="AL7128" t="s">
        <v>2551</v>
      </c>
      <c r="AM7128" s="26" t="s">
        <v>38</v>
      </c>
      <c r="AN7128" t="s">
        <v>2029</v>
      </c>
    </row>
    <row r="7129" spans="1:40" hidden="1" x14ac:dyDescent="0.35">
      <c r="A7129" t="s">
        <v>26770</v>
      </c>
      <c r="B7129" t="s">
        <v>26762</v>
      </c>
      <c r="C7129" t="s">
        <v>2875</v>
      </c>
      <c r="D7129" t="s">
        <v>4915</v>
      </c>
      <c r="E7129" t="s">
        <v>2575</v>
      </c>
      <c r="F7129">
        <v>1</v>
      </c>
      <c r="G7129" t="s">
        <v>2576</v>
      </c>
      <c r="H7129" t="s">
        <v>2577</v>
      </c>
      <c r="I7129" t="s">
        <v>2076</v>
      </c>
      <c r="J7129" t="s">
        <v>2858</v>
      </c>
      <c r="K7129" t="s">
        <v>2742</v>
      </c>
      <c r="L7129" t="s">
        <v>2058</v>
      </c>
      <c r="M7129" t="s">
        <v>2059</v>
      </c>
      <c r="N7129">
        <v>5</v>
      </c>
      <c r="O7129">
        <v>128</v>
      </c>
      <c r="P7129">
        <v>0.52</v>
      </c>
      <c r="Q7129">
        <v>24480</v>
      </c>
      <c r="R7129">
        <v>1</v>
      </c>
      <c r="S7129">
        <v>18</v>
      </c>
      <c r="T7129">
        <v>7.0000000000000007E-2</v>
      </c>
      <c r="U7129">
        <v>3</v>
      </c>
      <c r="V7129">
        <v>84</v>
      </c>
      <c r="W7129">
        <v>0.34</v>
      </c>
      <c r="X7129">
        <v>1</v>
      </c>
      <c r="Y7129">
        <v>26</v>
      </c>
      <c r="Z7129">
        <v>0.11</v>
      </c>
      <c r="AA7129">
        <v>0</v>
      </c>
      <c r="AB7129">
        <v>0</v>
      </c>
      <c r="AC7129">
        <v>0</v>
      </c>
      <c r="AD7129">
        <v>0</v>
      </c>
      <c r="AE7129">
        <v>0</v>
      </c>
      <c r="AF7129">
        <v>0</v>
      </c>
      <c r="AG7129" t="s">
        <v>26763</v>
      </c>
      <c r="AH7129" s="21" t="str">
        <f t="shared" si="222"/>
        <v>YM68</v>
      </c>
      <c r="AI7129" s="21">
        <v>345.36</v>
      </c>
      <c r="AJ7129" s="21">
        <f t="shared" si="223"/>
        <v>99.477124183006538</v>
      </c>
      <c r="AK7129" s="21" t="s">
        <v>2060</v>
      </c>
      <c r="AL7129" t="s">
        <v>2551</v>
      </c>
      <c r="AM7129" s="26" t="s">
        <v>38</v>
      </c>
      <c r="AN7129" t="s">
        <v>2032</v>
      </c>
    </row>
    <row r="7130" spans="1:40" hidden="1" x14ac:dyDescent="0.35">
      <c r="A7130" t="s">
        <v>26773</v>
      </c>
      <c r="B7130" t="s">
        <v>26767</v>
      </c>
      <c r="C7130" t="s">
        <v>5035</v>
      </c>
      <c r="D7130" t="s">
        <v>26768</v>
      </c>
      <c r="E7130" t="s">
        <v>3028</v>
      </c>
      <c r="F7130">
        <v>2</v>
      </c>
      <c r="G7130" t="s">
        <v>2546</v>
      </c>
      <c r="H7130" t="s">
        <v>2510</v>
      </c>
      <c r="I7130" t="s">
        <v>2076</v>
      </c>
      <c r="J7130" t="s">
        <v>3006</v>
      </c>
      <c r="K7130" t="s">
        <v>3007</v>
      </c>
      <c r="L7130" t="s">
        <v>2058</v>
      </c>
      <c r="M7130" t="s">
        <v>2059</v>
      </c>
      <c r="N7130">
        <v>0</v>
      </c>
      <c r="O7130">
        <v>0</v>
      </c>
      <c r="P7130">
        <v>0</v>
      </c>
      <c r="Q7130">
        <v>24480</v>
      </c>
      <c r="R7130">
        <v>0</v>
      </c>
      <c r="S7130">
        <v>0</v>
      </c>
      <c r="T7130">
        <v>0</v>
      </c>
      <c r="U7130">
        <v>0</v>
      </c>
      <c r="V7130">
        <v>0</v>
      </c>
      <c r="W7130">
        <v>0</v>
      </c>
      <c r="X7130">
        <v>0</v>
      </c>
      <c r="Y7130">
        <v>0</v>
      </c>
      <c r="Z7130">
        <v>0</v>
      </c>
      <c r="AA7130">
        <v>0</v>
      </c>
      <c r="AB7130">
        <v>0</v>
      </c>
      <c r="AC7130">
        <v>0</v>
      </c>
      <c r="AD7130">
        <v>0</v>
      </c>
      <c r="AE7130">
        <v>0</v>
      </c>
      <c r="AF7130">
        <v>0</v>
      </c>
      <c r="AG7130" t="s">
        <v>26769</v>
      </c>
      <c r="AH7130" s="21" t="str">
        <f t="shared" si="222"/>
        <v>YM68</v>
      </c>
      <c r="AI7130" s="21">
        <v>345.36</v>
      </c>
      <c r="AJ7130" s="21">
        <f t="shared" si="223"/>
        <v>100</v>
      </c>
      <c r="AK7130" s="21" t="s">
        <v>2060</v>
      </c>
      <c r="AL7130" t="s">
        <v>2551</v>
      </c>
      <c r="AM7130" s="26" t="s">
        <v>38</v>
      </c>
      <c r="AN7130" t="s">
        <v>2030</v>
      </c>
    </row>
    <row r="7131" spans="1:40" hidden="1" x14ac:dyDescent="0.35">
      <c r="A7131" t="s">
        <v>26777</v>
      </c>
      <c r="B7131" t="s">
        <v>26771</v>
      </c>
      <c r="C7131" t="s">
        <v>3056</v>
      </c>
      <c r="D7131" t="s">
        <v>3059</v>
      </c>
      <c r="E7131" t="s">
        <v>3058</v>
      </c>
      <c r="F7131">
        <v>1</v>
      </c>
      <c r="G7131" t="s">
        <v>2546</v>
      </c>
      <c r="H7131" t="s">
        <v>2510</v>
      </c>
      <c r="I7131" t="s">
        <v>2076</v>
      </c>
      <c r="J7131" t="s">
        <v>3059</v>
      </c>
      <c r="K7131" t="s">
        <v>3007</v>
      </c>
      <c r="L7131" t="s">
        <v>2058</v>
      </c>
      <c r="M7131" t="s">
        <v>2059</v>
      </c>
      <c r="N7131">
        <v>10</v>
      </c>
      <c r="O7131">
        <v>190</v>
      </c>
      <c r="P7131">
        <v>0.78</v>
      </c>
      <c r="Q7131">
        <v>24480</v>
      </c>
      <c r="R7131">
        <v>4</v>
      </c>
      <c r="S7131">
        <v>56</v>
      </c>
      <c r="T7131">
        <v>0.23</v>
      </c>
      <c r="U7131">
        <v>4</v>
      </c>
      <c r="V7131">
        <v>85</v>
      </c>
      <c r="W7131">
        <v>0.35</v>
      </c>
      <c r="X7131">
        <v>1</v>
      </c>
      <c r="Y7131">
        <v>9</v>
      </c>
      <c r="Z7131">
        <v>0.04</v>
      </c>
      <c r="AA7131">
        <v>1</v>
      </c>
      <c r="AB7131">
        <v>40</v>
      </c>
      <c r="AC7131">
        <v>0.16</v>
      </c>
      <c r="AD7131">
        <v>0</v>
      </c>
      <c r="AE7131">
        <v>0</v>
      </c>
      <c r="AF7131">
        <v>0</v>
      </c>
      <c r="AG7131" t="s">
        <v>26772</v>
      </c>
      <c r="AH7131" s="21" t="str">
        <f t="shared" si="222"/>
        <v>YM68</v>
      </c>
      <c r="AI7131" s="21">
        <v>345.36</v>
      </c>
      <c r="AJ7131" s="21">
        <f t="shared" si="223"/>
        <v>99.223856209150327</v>
      </c>
      <c r="AK7131" s="21" t="s">
        <v>2060</v>
      </c>
      <c r="AL7131" t="s">
        <v>2551</v>
      </c>
      <c r="AM7131" s="26" t="s">
        <v>38</v>
      </c>
      <c r="AN7131" t="s">
        <v>2031</v>
      </c>
    </row>
    <row r="7132" spans="1:40" hidden="1" x14ac:dyDescent="0.35">
      <c r="A7132" t="s">
        <v>26781</v>
      </c>
      <c r="B7132" t="s">
        <v>26774</v>
      </c>
      <c r="C7132" t="s">
        <v>4938</v>
      </c>
      <c r="D7132" t="s">
        <v>26775</v>
      </c>
      <c r="E7132" t="s">
        <v>3572</v>
      </c>
      <c r="F7132">
        <v>3</v>
      </c>
      <c r="G7132" t="s">
        <v>2546</v>
      </c>
      <c r="H7132" t="s">
        <v>2510</v>
      </c>
      <c r="I7132" t="s">
        <v>2076</v>
      </c>
      <c r="J7132" t="s">
        <v>4692</v>
      </c>
      <c r="K7132" t="s">
        <v>3007</v>
      </c>
      <c r="L7132" t="s">
        <v>2058</v>
      </c>
      <c r="M7132" t="s">
        <v>2170</v>
      </c>
      <c r="N7132">
        <v>11</v>
      </c>
      <c r="O7132">
        <v>249</v>
      </c>
      <c r="P7132">
        <v>1.63</v>
      </c>
      <c r="Q7132">
        <v>15300</v>
      </c>
      <c r="R7132">
        <v>5</v>
      </c>
      <c r="S7132">
        <v>74</v>
      </c>
      <c r="T7132">
        <v>0.48</v>
      </c>
      <c r="U7132">
        <v>5</v>
      </c>
      <c r="V7132">
        <v>164</v>
      </c>
      <c r="W7132">
        <v>1.07</v>
      </c>
      <c r="X7132">
        <v>1</v>
      </c>
      <c r="Y7132">
        <v>11</v>
      </c>
      <c r="Z7132">
        <v>7.0000000000000007E-2</v>
      </c>
      <c r="AA7132">
        <v>0</v>
      </c>
      <c r="AB7132">
        <v>0</v>
      </c>
      <c r="AC7132">
        <v>0</v>
      </c>
      <c r="AD7132">
        <v>0</v>
      </c>
      <c r="AE7132">
        <v>0</v>
      </c>
      <c r="AF7132">
        <v>0</v>
      </c>
      <c r="AG7132" t="s">
        <v>26776</v>
      </c>
      <c r="AH7132" s="21" t="str">
        <f t="shared" si="222"/>
        <v>YM68</v>
      </c>
      <c r="AI7132" s="21">
        <v>216</v>
      </c>
      <c r="AJ7132" s="21">
        <f t="shared" si="223"/>
        <v>98.372549019607845</v>
      </c>
      <c r="AK7132" s="21" t="s">
        <v>2063</v>
      </c>
      <c r="AL7132" t="s">
        <v>2551</v>
      </c>
      <c r="AM7132" s="26" t="s">
        <v>38</v>
      </c>
      <c r="AN7132" t="s">
        <v>2031</v>
      </c>
    </row>
    <row r="7133" spans="1:40" hidden="1" x14ac:dyDescent="0.35">
      <c r="A7133" t="s">
        <v>26785</v>
      </c>
      <c r="B7133" t="s">
        <v>26778</v>
      </c>
      <c r="C7133" t="s">
        <v>4185</v>
      </c>
      <c r="D7133" t="s">
        <v>26779</v>
      </c>
      <c r="E7133" t="s">
        <v>2608</v>
      </c>
      <c r="F7133">
        <v>1</v>
      </c>
      <c r="G7133" t="s">
        <v>2609</v>
      </c>
      <c r="H7133" t="s">
        <v>2577</v>
      </c>
      <c r="I7133" t="s">
        <v>2076</v>
      </c>
      <c r="J7133" t="s">
        <v>2781</v>
      </c>
      <c r="K7133" t="s">
        <v>2765</v>
      </c>
      <c r="L7133" t="s">
        <v>2058</v>
      </c>
      <c r="M7133" t="s">
        <v>2059</v>
      </c>
      <c r="N7133">
        <v>8</v>
      </c>
      <c r="O7133">
        <v>214</v>
      </c>
      <c r="P7133">
        <v>0.87</v>
      </c>
      <c r="Q7133">
        <v>24480</v>
      </c>
      <c r="R7133">
        <v>2</v>
      </c>
      <c r="S7133">
        <v>79</v>
      </c>
      <c r="T7133">
        <v>0.32</v>
      </c>
      <c r="U7133">
        <v>4</v>
      </c>
      <c r="V7133">
        <v>111</v>
      </c>
      <c r="W7133">
        <v>0.45</v>
      </c>
      <c r="X7133">
        <v>0</v>
      </c>
      <c r="Y7133">
        <v>0</v>
      </c>
      <c r="Z7133">
        <v>0</v>
      </c>
      <c r="AA7133">
        <v>2</v>
      </c>
      <c r="AB7133">
        <v>24</v>
      </c>
      <c r="AC7133">
        <v>0.1</v>
      </c>
      <c r="AD7133">
        <v>0</v>
      </c>
      <c r="AE7133">
        <v>0</v>
      </c>
      <c r="AF7133">
        <v>0</v>
      </c>
      <c r="AG7133" t="s">
        <v>26780</v>
      </c>
      <c r="AH7133" s="21" t="str">
        <f t="shared" si="222"/>
        <v>YM68</v>
      </c>
      <c r="AI7133" s="21">
        <v>345.36</v>
      </c>
      <c r="AJ7133" s="21">
        <f t="shared" si="223"/>
        <v>99.125816993464056</v>
      </c>
      <c r="AK7133" s="21" t="s">
        <v>2063</v>
      </c>
      <c r="AL7133" t="s">
        <v>2613</v>
      </c>
      <c r="AM7133" s="26" t="s">
        <v>38</v>
      </c>
      <c r="AN7133" t="s">
        <v>2030</v>
      </c>
    </row>
    <row r="7134" spans="1:40" hidden="1" x14ac:dyDescent="0.35">
      <c r="A7134" t="s">
        <v>26789</v>
      </c>
      <c r="B7134" t="s">
        <v>26782</v>
      </c>
      <c r="C7134" t="s">
        <v>4507</v>
      </c>
      <c r="D7134" t="s">
        <v>26783</v>
      </c>
      <c r="E7134" t="s">
        <v>3440</v>
      </c>
      <c r="F7134">
        <v>1</v>
      </c>
      <c r="G7134" t="s">
        <v>2609</v>
      </c>
      <c r="H7134" t="s">
        <v>2577</v>
      </c>
      <c r="I7134" t="s">
        <v>2076</v>
      </c>
      <c r="J7134" t="s">
        <v>2675</v>
      </c>
      <c r="K7134" t="s">
        <v>2611</v>
      </c>
      <c r="L7134" t="s">
        <v>2058</v>
      </c>
      <c r="M7134" t="s">
        <v>2059</v>
      </c>
      <c r="N7134">
        <v>4</v>
      </c>
      <c r="O7134">
        <v>276</v>
      </c>
      <c r="P7134">
        <v>1.1299999999999999</v>
      </c>
      <c r="Q7134">
        <v>24480</v>
      </c>
      <c r="R7134">
        <v>1</v>
      </c>
      <c r="S7134">
        <v>30</v>
      </c>
      <c r="T7134">
        <v>0.12</v>
      </c>
      <c r="U7134">
        <v>3</v>
      </c>
      <c r="V7134">
        <v>246</v>
      </c>
      <c r="W7134">
        <v>1</v>
      </c>
      <c r="X7134">
        <v>0</v>
      </c>
      <c r="Y7134">
        <v>0</v>
      </c>
      <c r="Z7134">
        <v>0</v>
      </c>
      <c r="AA7134">
        <v>0</v>
      </c>
      <c r="AB7134">
        <v>0</v>
      </c>
      <c r="AC7134">
        <v>0</v>
      </c>
      <c r="AD7134">
        <v>0</v>
      </c>
      <c r="AE7134">
        <v>0</v>
      </c>
      <c r="AF7134">
        <v>0</v>
      </c>
      <c r="AG7134" t="s">
        <v>26784</v>
      </c>
      <c r="AH7134" s="21" t="str">
        <f t="shared" si="222"/>
        <v>YM68</v>
      </c>
      <c r="AI7134" s="21">
        <v>345.36</v>
      </c>
      <c r="AJ7134" s="21">
        <f t="shared" si="223"/>
        <v>98.872549019607845</v>
      </c>
      <c r="AK7134" s="21" t="s">
        <v>2063</v>
      </c>
      <c r="AL7134" t="s">
        <v>2581</v>
      </c>
      <c r="AM7134" s="26" t="s">
        <v>38</v>
      </c>
      <c r="AN7134" t="s">
        <v>2030</v>
      </c>
    </row>
    <row r="7135" spans="1:40" hidden="1" x14ac:dyDescent="0.35">
      <c r="A7135" t="s">
        <v>26793</v>
      </c>
      <c r="B7135" t="s">
        <v>26786</v>
      </c>
      <c r="C7135" t="s">
        <v>2746</v>
      </c>
      <c r="D7135" t="s">
        <v>26787</v>
      </c>
      <c r="E7135" t="s">
        <v>2575</v>
      </c>
      <c r="F7135">
        <v>1</v>
      </c>
      <c r="G7135" t="s">
        <v>2609</v>
      </c>
      <c r="H7135" t="s">
        <v>2577</v>
      </c>
      <c r="I7135" t="s">
        <v>2076</v>
      </c>
      <c r="J7135" t="s">
        <v>2675</v>
      </c>
      <c r="K7135" t="s">
        <v>2611</v>
      </c>
      <c r="L7135" t="s">
        <v>2058</v>
      </c>
      <c r="M7135" t="s">
        <v>2170</v>
      </c>
      <c r="N7135">
        <v>2</v>
      </c>
      <c r="O7135">
        <v>43</v>
      </c>
      <c r="P7135">
        <v>0.28000000000000003</v>
      </c>
      <c r="Q7135">
        <v>15300</v>
      </c>
      <c r="R7135">
        <v>1</v>
      </c>
      <c r="S7135">
        <v>22</v>
      </c>
      <c r="T7135">
        <v>0.14000000000000001</v>
      </c>
      <c r="U7135">
        <v>1</v>
      </c>
      <c r="V7135">
        <v>21</v>
      </c>
      <c r="W7135">
        <v>0.14000000000000001</v>
      </c>
      <c r="X7135">
        <v>0</v>
      </c>
      <c r="Y7135">
        <v>0</v>
      </c>
      <c r="Z7135">
        <v>0</v>
      </c>
      <c r="AA7135">
        <v>0</v>
      </c>
      <c r="AB7135">
        <v>0</v>
      </c>
      <c r="AC7135">
        <v>0</v>
      </c>
      <c r="AD7135">
        <v>0</v>
      </c>
      <c r="AE7135">
        <v>0</v>
      </c>
      <c r="AF7135">
        <v>0</v>
      </c>
      <c r="AG7135" t="s">
        <v>26788</v>
      </c>
      <c r="AH7135" s="21" t="str">
        <f t="shared" si="222"/>
        <v>YM68</v>
      </c>
      <c r="AI7135" s="21">
        <v>216</v>
      </c>
      <c r="AJ7135" s="21">
        <f t="shared" si="223"/>
        <v>99.718954248366018</v>
      </c>
      <c r="AK7135" s="21" t="s">
        <v>2060</v>
      </c>
      <c r="AL7135" t="s">
        <v>2581</v>
      </c>
      <c r="AM7135" s="26" t="s">
        <v>38</v>
      </c>
      <c r="AN7135" t="s">
        <v>2031</v>
      </c>
    </row>
    <row r="7136" spans="1:40" hidden="1" x14ac:dyDescent="0.35">
      <c r="A7136" t="s">
        <v>26797</v>
      </c>
      <c r="B7136" t="s">
        <v>26790</v>
      </c>
      <c r="C7136" t="s">
        <v>4507</v>
      </c>
      <c r="D7136" t="s">
        <v>26791</v>
      </c>
      <c r="E7136" t="s">
        <v>3440</v>
      </c>
      <c r="F7136">
        <v>1</v>
      </c>
      <c r="G7136" t="s">
        <v>2609</v>
      </c>
      <c r="H7136" t="s">
        <v>2577</v>
      </c>
      <c r="I7136" t="s">
        <v>2076</v>
      </c>
      <c r="J7136" t="s">
        <v>2675</v>
      </c>
      <c r="K7136" t="s">
        <v>2611</v>
      </c>
      <c r="L7136" t="s">
        <v>2058</v>
      </c>
      <c r="M7136" t="s">
        <v>2059</v>
      </c>
      <c r="N7136">
        <v>3</v>
      </c>
      <c r="O7136">
        <v>166</v>
      </c>
      <c r="P7136">
        <v>0.68</v>
      </c>
      <c r="Q7136">
        <v>24480</v>
      </c>
      <c r="R7136">
        <v>2</v>
      </c>
      <c r="S7136">
        <v>141</v>
      </c>
      <c r="T7136">
        <v>0.57999999999999996</v>
      </c>
      <c r="U7136">
        <v>1</v>
      </c>
      <c r="V7136">
        <v>25</v>
      </c>
      <c r="W7136">
        <v>0.1</v>
      </c>
      <c r="X7136">
        <v>0</v>
      </c>
      <c r="Y7136">
        <v>0</v>
      </c>
      <c r="Z7136">
        <v>0</v>
      </c>
      <c r="AA7136">
        <v>0</v>
      </c>
      <c r="AB7136">
        <v>0</v>
      </c>
      <c r="AC7136">
        <v>0</v>
      </c>
      <c r="AD7136">
        <v>0</v>
      </c>
      <c r="AE7136">
        <v>0</v>
      </c>
      <c r="AF7136">
        <v>0</v>
      </c>
      <c r="AG7136" t="s">
        <v>26792</v>
      </c>
      <c r="AH7136" s="21" t="str">
        <f t="shared" si="222"/>
        <v>YM68</v>
      </c>
      <c r="AI7136" s="21">
        <v>345.36</v>
      </c>
      <c r="AJ7136" s="21">
        <f t="shared" si="223"/>
        <v>99.321895424836597</v>
      </c>
      <c r="AK7136" s="21" t="s">
        <v>2060</v>
      </c>
      <c r="AL7136" t="s">
        <v>2581</v>
      </c>
      <c r="AM7136" s="26" t="s">
        <v>38</v>
      </c>
      <c r="AN7136" t="s">
        <v>2030</v>
      </c>
    </row>
    <row r="7137" spans="1:40" hidden="1" x14ac:dyDescent="0.35">
      <c r="A7137" t="s">
        <v>10014</v>
      </c>
      <c r="B7137" t="s">
        <v>26794</v>
      </c>
      <c r="C7137" t="s">
        <v>4101</v>
      </c>
      <c r="D7137" t="s">
        <v>26795</v>
      </c>
      <c r="E7137" t="s">
        <v>5749</v>
      </c>
      <c r="F7137">
        <v>1</v>
      </c>
      <c r="G7137" t="s">
        <v>2609</v>
      </c>
      <c r="H7137" t="s">
        <v>2577</v>
      </c>
      <c r="I7137" t="s">
        <v>2076</v>
      </c>
      <c r="J7137" t="s">
        <v>2675</v>
      </c>
      <c r="K7137" t="s">
        <v>2611</v>
      </c>
      <c r="L7137" t="s">
        <v>2058</v>
      </c>
      <c r="M7137" t="s">
        <v>2170</v>
      </c>
      <c r="N7137">
        <v>2</v>
      </c>
      <c r="O7137">
        <v>72</v>
      </c>
      <c r="P7137">
        <v>0.47</v>
      </c>
      <c r="Q7137">
        <v>15300</v>
      </c>
      <c r="R7137">
        <v>0</v>
      </c>
      <c r="S7137">
        <v>0</v>
      </c>
      <c r="T7137">
        <v>0</v>
      </c>
      <c r="U7137">
        <v>2</v>
      </c>
      <c r="V7137">
        <v>72</v>
      </c>
      <c r="W7137">
        <v>0.47</v>
      </c>
      <c r="X7137">
        <v>0</v>
      </c>
      <c r="Y7137">
        <v>0</v>
      </c>
      <c r="Z7137">
        <v>0</v>
      </c>
      <c r="AA7137">
        <v>0</v>
      </c>
      <c r="AB7137">
        <v>0</v>
      </c>
      <c r="AC7137">
        <v>0</v>
      </c>
      <c r="AD7137">
        <v>0</v>
      </c>
      <c r="AE7137">
        <v>0</v>
      </c>
      <c r="AF7137">
        <v>0</v>
      </c>
      <c r="AG7137" t="s">
        <v>26796</v>
      </c>
      <c r="AH7137" s="21" t="str">
        <f t="shared" si="222"/>
        <v>YM68</v>
      </c>
      <c r="AI7137" s="21">
        <v>216</v>
      </c>
      <c r="AJ7137" s="21">
        <f t="shared" si="223"/>
        <v>99.529411764705884</v>
      </c>
      <c r="AK7137" s="21" t="s">
        <v>2060</v>
      </c>
      <c r="AL7137" t="s">
        <v>2581</v>
      </c>
      <c r="AM7137" s="26" t="s">
        <v>38</v>
      </c>
      <c r="AN7137" t="s">
        <v>2032</v>
      </c>
    </row>
    <row r="7138" spans="1:40" hidden="1" x14ac:dyDescent="0.35">
      <c r="A7138" t="s">
        <v>26804</v>
      </c>
      <c r="B7138" t="s">
        <v>26798</v>
      </c>
      <c r="C7138" t="s">
        <v>4546</v>
      </c>
      <c r="D7138" t="s">
        <v>26799</v>
      </c>
      <c r="E7138" t="s">
        <v>2608</v>
      </c>
      <c r="F7138">
        <v>1</v>
      </c>
      <c r="G7138" t="s">
        <v>2609</v>
      </c>
      <c r="H7138" t="s">
        <v>2577</v>
      </c>
      <c r="I7138" t="s">
        <v>2076</v>
      </c>
      <c r="J7138" t="s">
        <v>2764</v>
      </c>
      <c r="K7138" t="s">
        <v>2765</v>
      </c>
      <c r="L7138" t="s">
        <v>2058</v>
      </c>
      <c r="M7138" t="s">
        <v>2488</v>
      </c>
      <c r="N7138">
        <v>5</v>
      </c>
      <c r="O7138">
        <v>140</v>
      </c>
      <c r="P7138">
        <v>0.86</v>
      </c>
      <c r="Q7138">
        <v>16320</v>
      </c>
      <c r="R7138">
        <v>2</v>
      </c>
      <c r="S7138">
        <v>34</v>
      </c>
      <c r="T7138">
        <v>0.21</v>
      </c>
      <c r="U7138">
        <v>3</v>
      </c>
      <c r="V7138">
        <v>106</v>
      </c>
      <c r="W7138">
        <v>0.65</v>
      </c>
      <c r="X7138">
        <v>0</v>
      </c>
      <c r="Y7138">
        <v>0</v>
      </c>
      <c r="Z7138">
        <v>0</v>
      </c>
      <c r="AA7138">
        <v>0</v>
      </c>
      <c r="AB7138">
        <v>0</v>
      </c>
      <c r="AC7138">
        <v>0</v>
      </c>
      <c r="AD7138">
        <v>0</v>
      </c>
      <c r="AE7138">
        <v>0</v>
      </c>
      <c r="AF7138">
        <v>0</v>
      </c>
      <c r="AG7138" t="s">
        <v>26800</v>
      </c>
      <c r="AH7138" s="21" t="str">
        <f t="shared" si="222"/>
        <v>YM68</v>
      </c>
      <c r="AI7138" s="21">
        <v>230.40000000000003</v>
      </c>
      <c r="AJ7138" s="21">
        <f t="shared" si="223"/>
        <v>99.142156862745097</v>
      </c>
      <c r="AK7138" s="21" t="s">
        <v>2063</v>
      </c>
      <c r="AL7138" t="s">
        <v>2613</v>
      </c>
      <c r="AM7138" s="26" t="s">
        <v>38</v>
      </c>
      <c r="AN7138" t="s">
        <v>2033</v>
      </c>
    </row>
    <row r="7139" spans="1:40" hidden="1" x14ac:dyDescent="0.35">
      <c r="A7139" t="s">
        <v>26808</v>
      </c>
      <c r="B7139" t="s">
        <v>26801</v>
      </c>
      <c r="C7139" t="s">
        <v>2893</v>
      </c>
      <c r="D7139" t="s">
        <v>26802</v>
      </c>
      <c r="E7139" t="s">
        <v>2608</v>
      </c>
      <c r="F7139">
        <v>1</v>
      </c>
      <c r="G7139" t="s">
        <v>2609</v>
      </c>
      <c r="H7139" t="s">
        <v>2577</v>
      </c>
      <c r="I7139" t="s">
        <v>2076</v>
      </c>
      <c r="J7139" t="s">
        <v>2764</v>
      </c>
      <c r="K7139" t="s">
        <v>2765</v>
      </c>
      <c r="L7139" t="s">
        <v>2058</v>
      </c>
      <c r="M7139" t="s">
        <v>2170</v>
      </c>
      <c r="N7139">
        <v>2</v>
      </c>
      <c r="O7139">
        <v>108</v>
      </c>
      <c r="P7139">
        <v>0.71</v>
      </c>
      <c r="Q7139">
        <v>15300</v>
      </c>
      <c r="R7139">
        <v>1</v>
      </c>
      <c r="S7139">
        <v>36</v>
      </c>
      <c r="T7139">
        <v>0.24</v>
      </c>
      <c r="U7139">
        <v>0</v>
      </c>
      <c r="V7139">
        <v>0</v>
      </c>
      <c r="W7139">
        <v>0</v>
      </c>
      <c r="X7139">
        <v>0</v>
      </c>
      <c r="Y7139">
        <v>0</v>
      </c>
      <c r="Z7139">
        <v>0</v>
      </c>
      <c r="AA7139">
        <v>1</v>
      </c>
      <c r="AB7139">
        <v>72</v>
      </c>
      <c r="AC7139">
        <v>0.47</v>
      </c>
      <c r="AD7139">
        <v>0</v>
      </c>
      <c r="AE7139">
        <v>0</v>
      </c>
      <c r="AF7139">
        <v>0</v>
      </c>
      <c r="AG7139" t="s">
        <v>26803</v>
      </c>
      <c r="AH7139" s="21" t="str">
        <f t="shared" si="222"/>
        <v>YM68</v>
      </c>
      <c r="AI7139" s="21">
        <v>216</v>
      </c>
      <c r="AJ7139" s="21">
        <f t="shared" si="223"/>
        <v>99.294117647058826</v>
      </c>
      <c r="AK7139" s="21" t="s">
        <v>2060</v>
      </c>
      <c r="AL7139" t="s">
        <v>2613</v>
      </c>
      <c r="AM7139" s="26" t="s">
        <v>38</v>
      </c>
      <c r="AN7139" t="s">
        <v>2031</v>
      </c>
    </row>
    <row r="7140" spans="1:40" hidden="1" x14ac:dyDescent="0.35">
      <c r="A7140" t="s">
        <v>26812</v>
      </c>
      <c r="B7140" t="s">
        <v>26805</v>
      </c>
      <c r="C7140" t="s">
        <v>2880</v>
      </c>
      <c r="D7140" t="s">
        <v>26806</v>
      </c>
      <c r="E7140" t="s">
        <v>3440</v>
      </c>
      <c r="F7140">
        <v>1</v>
      </c>
      <c r="G7140" t="s">
        <v>2609</v>
      </c>
      <c r="H7140" t="s">
        <v>2577</v>
      </c>
      <c r="I7140" t="s">
        <v>2076</v>
      </c>
      <c r="J7140" t="s">
        <v>2675</v>
      </c>
      <c r="K7140" t="s">
        <v>2611</v>
      </c>
      <c r="L7140" t="s">
        <v>2058</v>
      </c>
      <c r="M7140" t="s">
        <v>2170</v>
      </c>
      <c r="N7140">
        <v>5</v>
      </c>
      <c r="O7140">
        <v>170</v>
      </c>
      <c r="P7140">
        <v>1.1100000000000001</v>
      </c>
      <c r="Q7140">
        <v>15300</v>
      </c>
      <c r="R7140">
        <v>3</v>
      </c>
      <c r="S7140">
        <v>125</v>
      </c>
      <c r="T7140">
        <v>0.82</v>
      </c>
      <c r="U7140">
        <v>2</v>
      </c>
      <c r="V7140">
        <v>45</v>
      </c>
      <c r="W7140">
        <v>0.28999999999999998</v>
      </c>
      <c r="X7140">
        <v>0</v>
      </c>
      <c r="Y7140">
        <v>0</v>
      </c>
      <c r="Z7140">
        <v>0</v>
      </c>
      <c r="AA7140">
        <v>0</v>
      </c>
      <c r="AB7140">
        <v>0</v>
      </c>
      <c r="AC7140">
        <v>0</v>
      </c>
      <c r="AD7140">
        <v>0</v>
      </c>
      <c r="AE7140">
        <v>0</v>
      </c>
      <c r="AF7140">
        <v>0</v>
      </c>
      <c r="AG7140" t="s">
        <v>26807</v>
      </c>
      <c r="AH7140" s="21" t="str">
        <f t="shared" si="222"/>
        <v>YM68</v>
      </c>
      <c r="AI7140" s="21">
        <v>216</v>
      </c>
      <c r="AJ7140" s="21">
        <f t="shared" si="223"/>
        <v>98.888888888888886</v>
      </c>
      <c r="AK7140" s="21" t="s">
        <v>2063</v>
      </c>
      <c r="AL7140" t="s">
        <v>2581</v>
      </c>
      <c r="AM7140" s="26" t="s">
        <v>38</v>
      </c>
      <c r="AN7140" t="s">
        <v>2032</v>
      </c>
    </row>
    <row r="7141" spans="1:40" hidden="1" x14ac:dyDescent="0.35">
      <c r="A7141" t="s">
        <v>26816</v>
      </c>
      <c r="B7141" t="s">
        <v>26809</v>
      </c>
      <c r="C7141" t="s">
        <v>3456</v>
      </c>
      <c r="D7141" t="s">
        <v>26810</v>
      </c>
      <c r="E7141" t="s">
        <v>2575</v>
      </c>
      <c r="F7141">
        <v>1</v>
      </c>
      <c r="G7141" t="s">
        <v>2609</v>
      </c>
      <c r="H7141" t="s">
        <v>2577</v>
      </c>
      <c r="I7141" t="s">
        <v>2076</v>
      </c>
      <c r="J7141" t="s">
        <v>2675</v>
      </c>
      <c r="K7141" t="s">
        <v>2611</v>
      </c>
      <c r="L7141" t="s">
        <v>2058</v>
      </c>
      <c r="M7141" t="s">
        <v>2170</v>
      </c>
      <c r="N7141">
        <v>2</v>
      </c>
      <c r="O7141">
        <v>47</v>
      </c>
      <c r="P7141">
        <v>0.31</v>
      </c>
      <c r="Q7141">
        <v>15300</v>
      </c>
      <c r="R7141">
        <v>0</v>
      </c>
      <c r="S7141">
        <v>0</v>
      </c>
      <c r="T7141">
        <v>0</v>
      </c>
      <c r="U7141">
        <v>2</v>
      </c>
      <c r="V7141">
        <v>47</v>
      </c>
      <c r="W7141">
        <v>0.31</v>
      </c>
      <c r="X7141">
        <v>0</v>
      </c>
      <c r="Y7141">
        <v>0</v>
      </c>
      <c r="Z7141">
        <v>0</v>
      </c>
      <c r="AA7141">
        <v>0</v>
      </c>
      <c r="AB7141">
        <v>0</v>
      </c>
      <c r="AC7141">
        <v>0</v>
      </c>
      <c r="AD7141">
        <v>0</v>
      </c>
      <c r="AE7141">
        <v>0</v>
      </c>
      <c r="AF7141">
        <v>0</v>
      </c>
      <c r="AG7141" t="s">
        <v>26811</v>
      </c>
      <c r="AH7141" s="21" t="str">
        <f t="shared" si="222"/>
        <v>YM68</v>
      </c>
      <c r="AI7141" s="21">
        <v>216</v>
      </c>
      <c r="AJ7141" s="21">
        <f t="shared" si="223"/>
        <v>99.692810457516345</v>
      </c>
      <c r="AK7141" s="21" t="s">
        <v>2060</v>
      </c>
      <c r="AL7141" t="s">
        <v>2581</v>
      </c>
      <c r="AM7141" s="26" t="s">
        <v>38</v>
      </c>
      <c r="AN7141" t="s">
        <v>2030</v>
      </c>
    </row>
    <row r="7142" spans="1:40" hidden="1" x14ac:dyDescent="0.35">
      <c r="A7142" t="s">
        <v>26820</v>
      </c>
      <c r="B7142" t="s">
        <v>26813</v>
      </c>
      <c r="C7142" t="s">
        <v>2673</v>
      </c>
      <c r="D7142" t="s">
        <v>26814</v>
      </c>
      <c r="E7142" t="s">
        <v>2608</v>
      </c>
      <c r="F7142">
        <v>1</v>
      </c>
      <c r="G7142" t="s">
        <v>2609</v>
      </c>
      <c r="H7142" t="s">
        <v>2577</v>
      </c>
      <c r="I7142" t="s">
        <v>2076</v>
      </c>
      <c r="J7142" t="s">
        <v>2675</v>
      </c>
      <c r="K7142" t="s">
        <v>2611</v>
      </c>
      <c r="L7142" t="s">
        <v>2058</v>
      </c>
      <c r="M7142" t="s">
        <v>2059</v>
      </c>
      <c r="N7142">
        <v>2</v>
      </c>
      <c r="O7142">
        <v>50</v>
      </c>
      <c r="P7142">
        <v>0.2</v>
      </c>
      <c r="Q7142">
        <v>24480</v>
      </c>
      <c r="R7142">
        <v>1</v>
      </c>
      <c r="S7142">
        <v>14</v>
      </c>
      <c r="T7142">
        <v>0.06</v>
      </c>
      <c r="U7142">
        <v>0</v>
      </c>
      <c r="V7142">
        <v>0</v>
      </c>
      <c r="W7142">
        <v>0</v>
      </c>
      <c r="X7142">
        <v>0</v>
      </c>
      <c r="Y7142">
        <v>0</v>
      </c>
      <c r="Z7142">
        <v>0</v>
      </c>
      <c r="AA7142">
        <v>1</v>
      </c>
      <c r="AB7142">
        <v>36</v>
      </c>
      <c r="AC7142">
        <v>0.15</v>
      </c>
      <c r="AD7142">
        <v>0</v>
      </c>
      <c r="AE7142">
        <v>0</v>
      </c>
      <c r="AF7142">
        <v>0</v>
      </c>
      <c r="AG7142" t="s">
        <v>26815</v>
      </c>
      <c r="AH7142" s="21" t="str">
        <f t="shared" si="222"/>
        <v>YM68</v>
      </c>
      <c r="AI7142" s="21">
        <v>345.36</v>
      </c>
      <c r="AJ7142" s="21">
        <f t="shared" si="223"/>
        <v>99.795751633986924</v>
      </c>
      <c r="AK7142" s="21" t="s">
        <v>2060</v>
      </c>
      <c r="AL7142" t="s">
        <v>2581</v>
      </c>
      <c r="AM7142" s="26" t="s">
        <v>38</v>
      </c>
      <c r="AN7142" t="s">
        <v>2032</v>
      </c>
    </row>
    <row r="7143" spans="1:40" hidden="1" x14ac:dyDescent="0.35">
      <c r="A7143" t="s">
        <v>26824</v>
      </c>
      <c r="B7143" t="s">
        <v>26817</v>
      </c>
      <c r="C7143" t="s">
        <v>4088</v>
      </c>
      <c r="D7143" t="s">
        <v>26818</v>
      </c>
      <c r="E7143" t="s">
        <v>3430</v>
      </c>
      <c r="F7143">
        <v>1</v>
      </c>
      <c r="G7143" t="s">
        <v>2609</v>
      </c>
      <c r="H7143" t="s">
        <v>2577</v>
      </c>
      <c r="I7143" t="s">
        <v>2076</v>
      </c>
      <c r="J7143" t="s">
        <v>2610</v>
      </c>
      <c r="K7143" t="s">
        <v>2611</v>
      </c>
      <c r="L7143" t="s">
        <v>2058</v>
      </c>
      <c r="M7143" t="s">
        <v>2170</v>
      </c>
      <c r="N7143">
        <v>3</v>
      </c>
      <c r="O7143">
        <v>115</v>
      </c>
      <c r="P7143">
        <v>0.75</v>
      </c>
      <c r="Q7143">
        <v>15300</v>
      </c>
      <c r="R7143">
        <v>1</v>
      </c>
      <c r="S7143">
        <v>10</v>
      </c>
      <c r="T7143">
        <v>7.0000000000000007E-2</v>
      </c>
      <c r="U7143">
        <v>2</v>
      </c>
      <c r="V7143">
        <v>105</v>
      </c>
      <c r="W7143">
        <v>0.69</v>
      </c>
      <c r="X7143">
        <v>0</v>
      </c>
      <c r="Y7143">
        <v>0</v>
      </c>
      <c r="Z7143">
        <v>0</v>
      </c>
      <c r="AA7143">
        <v>0</v>
      </c>
      <c r="AB7143">
        <v>0</v>
      </c>
      <c r="AC7143">
        <v>0</v>
      </c>
      <c r="AD7143">
        <v>0</v>
      </c>
      <c r="AE7143">
        <v>0</v>
      </c>
      <c r="AF7143">
        <v>0</v>
      </c>
      <c r="AG7143" t="s">
        <v>26819</v>
      </c>
      <c r="AH7143" s="21" t="str">
        <f t="shared" si="222"/>
        <v>YM68</v>
      </c>
      <c r="AI7143" s="21">
        <v>216</v>
      </c>
      <c r="AJ7143" s="21">
        <f t="shared" si="223"/>
        <v>99.248366013071902</v>
      </c>
      <c r="AK7143" s="21" t="s">
        <v>2060</v>
      </c>
      <c r="AL7143" t="s">
        <v>2613</v>
      </c>
      <c r="AM7143" s="26" t="s">
        <v>38</v>
      </c>
      <c r="AN7143" t="s">
        <v>2033</v>
      </c>
    </row>
    <row r="7144" spans="1:40" hidden="1" x14ac:dyDescent="0.35">
      <c r="A7144" t="s">
        <v>26828</v>
      </c>
      <c r="B7144" t="s">
        <v>26821</v>
      </c>
      <c r="C7144" t="s">
        <v>3149</v>
      </c>
      <c r="D7144" t="s">
        <v>26822</v>
      </c>
      <c r="E7144" t="s">
        <v>2562</v>
      </c>
      <c r="F7144">
        <v>1</v>
      </c>
      <c r="G7144" t="s">
        <v>2546</v>
      </c>
      <c r="H7144" t="s">
        <v>2510</v>
      </c>
      <c r="I7144" t="s">
        <v>2076</v>
      </c>
      <c r="J7144" t="s">
        <v>2547</v>
      </c>
      <c r="K7144" t="s">
        <v>2548</v>
      </c>
      <c r="L7144" t="s">
        <v>2058</v>
      </c>
      <c r="M7144" t="s">
        <v>2170</v>
      </c>
      <c r="N7144">
        <v>2</v>
      </c>
      <c r="O7144">
        <v>48</v>
      </c>
      <c r="P7144">
        <v>0.31</v>
      </c>
      <c r="Q7144">
        <v>15300</v>
      </c>
      <c r="R7144">
        <v>0</v>
      </c>
      <c r="S7144">
        <v>0</v>
      </c>
      <c r="T7144">
        <v>0</v>
      </c>
      <c r="U7144">
        <v>2</v>
      </c>
      <c r="V7144">
        <v>48</v>
      </c>
      <c r="W7144">
        <v>0.31</v>
      </c>
      <c r="X7144">
        <v>0</v>
      </c>
      <c r="Y7144">
        <v>0</v>
      </c>
      <c r="Z7144">
        <v>0</v>
      </c>
      <c r="AA7144">
        <v>0</v>
      </c>
      <c r="AB7144">
        <v>0</v>
      </c>
      <c r="AC7144">
        <v>0</v>
      </c>
      <c r="AD7144">
        <v>0</v>
      </c>
      <c r="AE7144">
        <v>0</v>
      </c>
      <c r="AF7144">
        <v>0</v>
      </c>
      <c r="AG7144" t="s">
        <v>26823</v>
      </c>
      <c r="AH7144" s="21" t="str">
        <f t="shared" si="222"/>
        <v>YM68</v>
      </c>
      <c r="AI7144" s="21">
        <v>216</v>
      </c>
      <c r="AJ7144" s="21">
        <f t="shared" si="223"/>
        <v>99.686274509803923</v>
      </c>
      <c r="AK7144" s="21" t="s">
        <v>2060</v>
      </c>
      <c r="AL7144" t="s">
        <v>2551</v>
      </c>
      <c r="AM7144" s="26" t="s">
        <v>38</v>
      </c>
      <c r="AN7144" t="s">
        <v>2031</v>
      </c>
    </row>
    <row r="7145" spans="1:40" hidden="1" x14ac:dyDescent="0.35">
      <c r="A7145" t="s">
        <v>26832</v>
      </c>
      <c r="B7145" t="s">
        <v>26825</v>
      </c>
      <c r="C7145" t="s">
        <v>2893</v>
      </c>
      <c r="D7145" t="s">
        <v>26826</v>
      </c>
      <c r="E7145" t="s">
        <v>3430</v>
      </c>
      <c r="F7145">
        <v>1</v>
      </c>
      <c r="G7145" t="s">
        <v>2609</v>
      </c>
      <c r="H7145" t="s">
        <v>2577</v>
      </c>
      <c r="I7145" t="s">
        <v>2076</v>
      </c>
      <c r="J7145" t="s">
        <v>2764</v>
      </c>
      <c r="K7145" t="s">
        <v>2765</v>
      </c>
      <c r="L7145" t="s">
        <v>2058</v>
      </c>
      <c r="M7145" t="s">
        <v>2170</v>
      </c>
      <c r="N7145">
        <v>7</v>
      </c>
      <c r="O7145">
        <v>487</v>
      </c>
      <c r="P7145">
        <v>3.18</v>
      </c>
      <c r="Q7145">
        <v>15300</v>
      </c>
      <c r="R7145">
        <v>1</v>
      </c>
      <c r="S7145">
        <v>43</v>
      </c>
      <c r="T7145">
        <v>0.28000000000000003</v>
      </c>
      <c r="U7145">
        <v>4</v>
      </c>
      <c r="V7145">
        <v>324</v>
      </c>
      <c r="W7145">
        <v>2.12</v>
      </c>
      <c r="X7145">
        <v>2</v>
      </c>
      <c r="Y7145">
        <v>120</v>
      </c>
      <c r="Z7145">
        <v>0.78</v>
      </c>
      <c r="AA7145">
        <v>0</v>
      </c>
      <c r="AB7145">
        <v>0</v>
      </c>
      <c r="AC7145">
        <v>0</v>
      </c>
      <c r="AD7145">
        <v>0</v>
      </c>
      <c r="AE7145">
        <v>0</v>
      </c>
      <c r="AF7145">
        <v>0</v>
      </c>
      <c r="AG7145" t="s">
        <v>26827</v>
      </c>
      <c r="AH7145" s="21" t="str">
        <f t="shared" si="222"/>
        <v>YM68</v>
      </c>
      <c r="AI7145" s="21">
        <v>216</v>
      </c>
      <c r="AJ7145" s="21">
        <f t="shared" si="223"/>
        <v>96.816993464052288</v>
      </c>
      <c r="AK7145" s="21" t="s">
        <v>2063</v>
      </c>
      <c r="AL7145" t="s">
        <v>2613</v>
      </c>
      <c r="AM7145" s="26" t="s">
        <v>38</v>
      </c>
      <c r="AN7145" t="s">
        <v>2033</v>
      </c>
    </row>
    <row r="7146" spans="1:40" hidden="1" x14ac:dyDescent="0.35">
      <c r="A7146" t="s">
        <v>26836</v>
      </c>
      <c r="B7146" t="s">
        <v>26829</v>
      </c>
      <c r="C7146" t="s">
        <v>3781</v>
      </c>
      <c r="D7146" t="s">
        <v>26830</v>
      </c>
      <c r="E7146" t="s">
        <v>2691</v>
      </c>
      <c r="F7146">
        <v>1</v>
      </c>
      <c r="G7146" t="s">
        <v>2609</v>
      </c>
      <c r="H7146" t="s">
        <v>2577</v>
      </c>
      <c r="I7146" t="s">
        <v>2076</v>
      </c>
      <c r="J7146" t="s">
        <v>2692</v>
      </c>
      <c r="K7146" t="s">
        <v>2635</v>
      </c>
      <c r="L7146" t="s">
        <v>2058</v>
      </c>
      <c r="M7146" t="s">
        <v>2059</v>
      </c>
      <c r="N7146">
        <v>1</v>
      </c>
      <c r="O7146">
        <v>58</v>
      </c>
      <c r="P7146">
        <v>0.24</v>
      </c>
      <c r="Q7146">
        <v>24480</v>
      </c>
      <c r="R7146">
        <v>0</v>
      </c>
      <c r="S7146">
        <v>0</v>
      </c>
      <c r="T7146">
        <v>0</v>
      </c>
      <c r="U7146">
        <v>1</v>
      </c>
      <c r="V7146">
        <v>58</v>
      </c>
      <c r="W7146">
        <v>0.24</v>
      </c>
      <c r="X7146">
        <v>0</v>
      </c>
      <c r="Y7146">
        <v>0</v>
      </c>
      <c r="Z7146">
        <v>0</v>
      </c>
      <c r="AA7146">
        <v>0</v>
      </c>
      <c r="AB7146">
        <v>0</v>
      </c>
      <c r="AC7146">
        <v>0</v>
      </c>
      <c r="AD7146">
        <v>0</v>
      </c>
      <c r="AE7146">
        <v>0</v>
      </c>
      <c r="AF7146">
        <v>0</v>
      </c>
      <c r="AG7146" t="s">
        <v>26831</v>
      </c>
      <c r="AH7146" s="21" t="str">
        <f t="shared" si="222"/>
        <v>YM68</v>
      </c>
      <c r="AI7146" s="21">
        <v>345.36</v>
      </c>
      <c r="AJ7146" s="21">
        <f t="shared" si="223"/>
        <v>99.763071895424844</v>
      </c>
      <c r="AK7146" s="21" t="s">
        <v>2060</v>
      </c>
      <c r="AL7146" t="s">
        <v>2581</v>
      </c>
      <c r="AM7146" s="26" t="s">
        <v>38</v>
      </c>
      <c r="AN7146" t="s">
        <v>2031</v>
      </c>
    </row>
    <row r="7147" spans="1:40" hidden="1" x14ac:dyDescent="0.35">
      <c r="A7147" t="s">
        <v>26840</v>
      </c>
      <c r="B7147" t="s">
        <v>26833</v>
      </c>
      <c r="C7147" t="s">
        <v>8041</v>
      </c>
      <c r="D7147" t="s">
        <v>26834</v>
      </c>
      <c r="E7147" t="s">
        <v>2575</v>
      </c>
      <c r="F7147">
        <v>1</v>
      </c>
      <c r="G7147" t="s">
        <v>2600</v>
      </c>
      <c r="H7147" t="s">
        <v>2577</v>
      </c>
      <c r="I7147" t="s">
        <v>2076</v>
      </c>
      <c r="J7147" t="s">
        <v>2699</v>
      </c>
      <c r="K7147" t="s">
        <v>2579</v>
      </c>
      <c r="L7147" t="s">
        <v>2058</v>
      </c>
      <c r="M7147" t="s">
        <v>2207</v>
      </c>
      <c r="N7147">
        <v>3</v>
      </c>
      <c r="O7147">
        <v>57</v>
      </c>
      <c r="P7147">
        <v>0.43</v>
      </c>
      <c r="Q7147">
        <v>13260</v>
      </c>
      <c r="R7147">
        <v>1</v>
      </c>
      <c r="S7147">
        <v>23</v>
      </c>
      <c r="T7147">
        <v>0.17</v>
      </c>
      <c r="U7147">
        <v>2</v>
      </c>
      <c r="V7147">
        <v>34</v>
      </c>
      <c r="W7147">
        <v>0.26</v>
      </c>
      <c r="X7147">
        <v>0</v>
      </c>
      <c r="Y7147">
        <v>0</v>
      </c>
      <c r="Z7147">
        <v>0</v>
      </c>
      <c r="AA7147">
        <v>0</v>
      </c>
      <c r="AB7147">
        <v>0</v>
      </c>
      <c r="AC7147">
        <v>0</v>
      </c>
      <c r="AD7147">
        <v>0</v>
      </c>
      <c r="AE7147">
        <v>0</v>
      </c>
      <c r="AF7147">
        <v>0</v>
      </c>
      <c r="AG7147" t="s">
        <v>26835</v>
      </c>
      <c r="AH7147" s="21" t="str">
        <f t="shared" si="222"/>
        <v>YM68</v>
      </c>
      <c r="AI7147" s="21">
        <v>187.20000000000002</v>
      </c>
      <c r="AJ7147" s="21">
        <f t="shared" si="223"/>
        <v>99.57013574660634</v>
      </c>
      <c r="AK7147" s="21" t="s">
        <v>2060</v>
      </c>
      <c r="AL7147" t="s">
        <v>2581</v>
      </c>
      <c r="AM7147" s="26" t="s">
        <v>38</v>
      </c>
      <c r="AN7147" t="s">
        <v>2031</v>
      </c>
    </row>
    <row r="7148" spans="1:40" hidden="1" x14ac:dyDescent="0.35">
      <c r="A7148" t="s">
        <v>26844</v>
      </c>
      <c r="B7148" t="s">
        <v>26837</v>
      </c>
      <c r="C7148" t="s">
        <v>6477</v>
      </c>
      <c r="D7148" t="s">
        <v>26838</v>
      </c>
      <c r="E7148" t="s">
        <v>3309</v>
      </c>
      <c r="F7148">
        <v>1</v>
      </c>
      <c r="G7148" t="s">
        <v>2509</v>
      </c>
      <c r="H7148" t="s">
        <v>2510</v>
      </c>
      <c r="I7148" t="s">
        <v>2076</v>
      </c>
      <c r="J7148" t="s">
        <v>3522</v>
      </c>
      <c r="K7148" t="s">
        <v>3109</v>
      </c>
      <c r="L7148" t="s">
        <v>2058</v>
      </c>
      <c r="M7148" t="s">
        <v>2059</v>
      </c>
      <c r="N7148">
        <v>4</v>
      </c>
      <c r="O7148">
        <v>167</v>
      </c>
      <c r="P7148">
        <v>0.68</v>
      </c>
      <c r="Q7148">
        <v>24480</v>
      </c>
      <c r="R7148">
        <v>3</v>
      </c>
      <c r="S7148">
        <v>73</v>
      </c>
      <c r="T7148">
        <v>0.3</v>
      </c>
      <c r="U7148">
        <v>1</v>
      </c>
      <c r="V7148">
        <v>94</v>
      </c>
      <c r="W7148">
        <v>0.38</v>
      </c>
      <c r="X7148">
        <v>0</v>
      </c>
      <c r="Y7148">
        <v>0</v>
      </c>
      <c r="Z7148">
        <v>0</v>
      </c>
      <c r="AA7148">
        <v>0</v>
      </c>
      <c r="AB7148">
        <v>0</v>
      </c>
      <c r="AC7148">
        <v>0</v>
      </c>
      <c r="AD7148">
        <v>0</v>
      </c>
      <c r="AE7148">
        <v>0</v>
      </c>
      <c r="AF7148">
        <v>0</v>
      </c>
      <c r="AG7148" t="s">
        <v>26839</v>
      </c>
      <c r="AH7148" s="21" t="str">
        <f t="shared" si="222"/>
        <v>YM68</v>
      </c>
      <c r="AI7148" s="21">
        <v>345.36</v>
      </c>
      <c r="AJ7148" s="21">
        <f t="shared" si="223"/>
        <v>99.317810457516345</v>
      </c>
      <c r="AK7148" s="21" t="s">
        <v>2060</v>
      </c>
      <c r="AL7148" t="s">
        <v>2515</v>
      </c>
      <c r="AM7148" s="26" t="s">
        <v>38</v>
      </c>
      <c r="AN7148" t="s">
        <v>2032</v>
      </c>
    </row>
    <row r="7149" spans="1:40" hidden="1" x14ac:dyDescent="0.35">
      <c r="A7149" t="s">
        <v>26848</v>
      </c>
      <c r="B7149" t="s">
        <v>26841</v>
      </c>
      <c r="C7149" t="s">
        <v>3639</v>
      </c>
      <c r="D7149" t="s">
        <v>26842</v>
      </c>
      <c r="E7149" t="s">
        <v>3309</v>
      </c>
      <c r="F7149">
        <v>1</v>
      </c>
      <c r="G7149" t="s">
        <v>2509</v>
      </c>
      <c r="H7149" t="s">
        <v>2510</v>
      </c>
      <c r="I7149" t="s">
        <v>2076</v>
      </c>
      <c r="J7149" t="s">
        <v>3522</v>
      </c>
      <c r="K7149" t="s">
        <v>3109</v>
      </c>
      <c r="L7149" t="s">
        <v>2058</v>
      </c>
      <c r="M7149" t="s">
        <v>2059</v>
      </c>
      <c r="N7149">
        <v>10</v>
      </c>
      <c r="O7149">
        <v>494</v>
      </c>
      <c r="P7149">
        <v>2.02</v>
      </c>
      <c r="Q7149">
        <v>24480</v>
      </c>
      <c r="R7149">
        <v>2</v>
      </c>
      <c r="S7149">
        <v>64</v>
      </c>
      <c r="T7149">
        <v>0.26</v>
      </c>
      <c r="U7149">
        <v>8</v>
      </c>
      <c r="V7149">
        <v>430</v>
      </c>
      <c r="W7149">
        <v>1.76</v>
      </c>
      <c r="X7149">
        <v>0</v>
      </c>
      <c r="Y7149">
        <v>0</v>
      </c>
      <c r="Z7149">
        <v>0</v>
      </c>
      <c r="AA7149">
        <v>0</v>
      </c>
      <c r="AB7149">
        <v>0</v>
      </c>
      <c r="AC7149">
        <v>0</v>
      </c>
      <c r="AD7149">
        <v>0</v>
      </c>
      <c r="AE7149">
        <v>0</v>
      </c>
      <c r="AF7149">
        <v>0</v>
      </c>
      <c r="AG7149" t="s">
        <v>26843</v>
      </c>
      <c r="AH7149" s="21" t="str">
        <f t="shared" si="222"/>
        <v>YM68</v>
      </c>
      <c r="AI7149" s="21">
        <v>345.36</v>
      </c>
      <c r="AJ7149" s="21">
        <f t="shared" si="223"/>
        <v>97.982026143790847</v>
      </c>
      <c r="AK7149" s="21" t="s">
        <v>2063</v>
      </c>
      <c r="AL7149" t="s">
        <v>2515</v>
      </c>
      <c r="AM7149" s="26" t="s">
        <v>38</v>
      </c>
      <c r="AN7149" t="s">
        <v>2033</v>
      </c>
    </row>
    <row r="7150" spans="1:40" hidden="1" x14ac:dyDescent="0.35">
      <c r="A7150" t="s">
        <v>26852</v>
      </c>
      <c r="B7150" t="s">
        <v>26845</v>
      </c>
      <c r="C7150" t="s">
        <v>3105</v>
      </c>
      <c r="D7150" t="s">
        <v>26846</v>
      </c>
      <c r="E7150" t="s">
        <v>3309</v>
      </c>
      <c r="F7150">
        <v>1</v>
      </c>
      <c r="G7150" t="s">
        <v>2509</v>
      </c>
      <c r="H7150" t="s">
        <v>2510</v>
      </c>
      <c r="I7150" t="s">
        <v>2076</v>
      </c>
      <c r="J7150" t="s">
        <v>3108</v>
      </c>
      <c r="K7150" t="s">
        <v>3109</v>
      </c>
      <c r="L7150" t="s">
        <v>2058</v>
      </c>
      <c r="M7150" t="s">
        <v>2059</v>
      </c>
      <c r="N7150">
        <v>9</v>
      </c>
      <c r="O7150">
        <v>370</v>
      </c>
      <c r="P7150">
        <v>1.51</v>
      </c>
      <c r="Q7150">
        <v>24480</v>
      </c>
      <c r="R7150">
        <v>8</v>
      </c>
      <c r="S7150">
        <v>363</v>
      </c>
      <c r="T7150">
        <v>1.48</v>
      </c>
      <c r="U7150">
        <v>1</v>
      </c>
      <c r="V7150">
        <v>7</v>
      </c>
      <c r="W7150">
        <v>0.03</v>
      </c>
      <c r="X7150">
        <v>0</v>
      </c>
      <c r="Y7150">
        <v>0</v>
      </c>
      <c r="Z7150">
        <v>0</v>
      </c>
      <c r="AA7150">
        <v>0</v>
      </c>
      <c r="AB7150">
        <v>0</v>
      </c>
      <c r="AC7150">
        <v>0</v>
      </c>
      <c r="AD7150">
        <v>0</v>
      </c>
      <c r="AE7150">
        <v>0</v>
      </c>
      <c r="AF7150">
        <v>0</v>
      </c>
      <c r="AG7150" t="s">
        <v>26847</v>
      </c>
      <c r="AH7150" s="21" t="str">
        <f t="shared" si="222"/>
        <v>YM68</v>
      </c>
      <c r="AI7150" s="21">
        <v>345.36</v>
      </c>
      <c r="AJ7150" s="21">
        <f t="shared" si="223"/>
        <v>98.488562091503269</v>
      </c>
      <c r="AK7150" s="21" t="s">
        <v>2063</v>
      </c>
      <c r="AL7150" t="s">
        <v>2515</v>
      </c>
      <c r="AM7150" s="26" t="s">
        <v>38</v>
      </c>
      <c r="AN7150" t="s">
        <v>2032</v>
      </c>
    </row>
    <row r="7151" spans="1:40" hidden="1" x14ac:dyDescent="0.35">
      <c r="A7151" t="s">
        <v>26856</v>
      </c>
      <c r="B7151" t="s">
        <v>26849</v>
      </c>
      <c r="C7151" t="s">
        <v>3520</v>
      </c>
      <c r="D7151" t="s">
        <v>26850</v>
      </c>
      <c r="E7151" t="s">
        <v>3309</v>
      </c>
      <c r="F7151">
        <v>1</v>
      </c>
      <c r="G7151" t="s">
        <v>2509</v>
      </c>
      <c r="H7151" t="s">
        <v>2510</v>
      </c>
      <c r="I7151" t="s">
        <v>2076</v>
      </c>
      <c r="J7151" t="s">
        <v>3522</v>
      </c>
      <c r="K7151" t="s">
        <v>3109</v>
      </c>
      <c r="L7151" t="s">
        <v>2058</v>
      </c>
      <c r="M7151" t="s">
        <v>2059</v>
      </c>
      <c r="N7151">
        <v>8</v>
      </c>
      <c r="O7151">
        <v>295</v>
      </c>
      <c r="P7151">
        <v>1.21</v>
      </c>
      <c r="Q7151">
        <v>24480</v>
      </c>
      <c r="R7151">
        <v>1</v>
      </c>
      <c r="S7151">
        <v>64</v>
      </c>
      <c r="T7151">
        <v>0.26</v>
      </c>
      <c r="U7151">
        <v>7</v>
      </c>
      <c r="V7151">
        <v>231</v>
      </c>
      <c r="W7151">
        <v>0.94</v>
      </c>
      <c r="X7151">
        <v>0</v>
      </c>
      <c r="Y7151">
        <v>0</v>
      </c>
      <c r="Z7151">
        <v>0</v>
      </c>
      <c r="AA7151">
        <v>0</v>
      </c>
      <c r="AB7151">
        <v>0</v>
      </c>
      <c r="AC7151">
        <v>0</v>
      </c>
      <c r="AD7151">
        <v>0</v>
      </c>
      <c r="AE7151">
        <v>0</v>
      </c>
      <c r="AF7151">
        <v>0</v>
      </c>
      <c r="AG7151" t="s">
        <v>26851</v>
      </c>
      <c r="AH7151" s="21" t="str">
        <f t="shared" si="222"/>
        <v>YM68</v>
      </c>
      <c r="AI7151" s="21">
        <v>345.36</v>
      </c>
      <c r="AJ7151" s="21">
        <f t="shared" si="223"/>
        <v>98.794934640522882</v>
      </c>
      <c r="AK7151" s="21" t="s">
        <v>2063</v>
      </c>
      <c r="AL7151" t="s">
        <v>2515</v>
      </c>
      <c r="AM7151" s="26" t="s">
        <v>38</v>
      </c>
      <c r="AN7151" t="s">
        <v>2032</v>
      </c>
    </row>
    <row r="7152" spans="1:40" hidden="1" x14ac:dyDescent="0.35">
      <c r="A7152" t="s">
        <v>26860</v>
      </c>
      <c r="B7152" t="s">
        <v>26853</v>
      </c>
      <c r="C7152" t="s">
        <v>3520</v>
      </c>
      <c r="D7152" t="s">
        <v>26854</v>
      </c>
      <c r="E7152" t="s">
        <v>3309</v>
      </c>
      <c r="F7152">
        <v>1</v>
      </c>
      <c r="G7152" t="s">
        <v>2509</v>
      </c>
      <c r="H7152" t="s">
        <v>2510</v>
      </c>
      <c r="I7152" t="s">
        <v>2076</v>
      </c>
      <c r="J7152" t="s">
        <v>3522</v>
      </c>
      <c r="K7152" t="s">
        <v>3109</v>
      </c>
      <c r="L7152" t="s">
        <v>2058</v>
      </c>
      <c r="M7152" t="s">
        <v>2170</v>
      </c>
      <c r="N7152">
        <v>7</v>
      </c>
      <c r="O7152">
        <v>233</v>
      </c>
      <c r="P7152">
        <v>1.52</v>
      </c>
      <c r="Q7152">
        <v>15300</v>
      </c>
      <c r="R7152">
        <v>4</v>
      </c>
      <c r="S7152">
        <v>111</v>
      </c>
      <c r="T7152">
        <v>0.73</v>
      </c>
      <c r="U7152">
        <v>2</v>
      </c>
      <c r="V7152">
        <v>54</v>
      </c>
      <c r="W7152">
        <v>0.35</v>
      </c>
      <c r="X7152">
        <v>0</v>
      </c>
      <c r="Y7152">
        <v>0</v>
      </c>
      <c r="Z7152">
        <v>0</v>
      </c>
      <c r="AA7152">
        <v>1</v>
      </c>
      <c r="AB7152">
        <v>68</v>
      </c>
      <c r="AC7152">
        <v>0.44</v>
      </c>
      <c r="AD7152">
        <v>0</v>
      </c>
      <c r="AE7152">
        <v>0</v>
      </c>
      <c r="AF7152">
        <v>0</v>
      </c>
      <c r="AG7152" t="s">
        <v>26855</v>
      </c>
      <c r="AH7152" s="21" t="str">
        <f t="shared" si="222"/>
        <v>YM68</v>
      </c>
      <c r="AI7152" s="21">
        <v>216</v>
      </c>
      <c r="AJ7152" s="21">
        <f t="shared" si="223"/>
        <v>98.477124183006538</v>
      </c>
      <c r="AK7152" s="21" t="s">
        <v>2063</v>
      </c>
      <c r="AL7152" t="s">
        <v>2515</v>
      </c>
      <c r="AM7152" s="26" t="s">
        <v>38</v>
      </c>
      <c r="AN7152" t="s">
        <v>2033</v>
      </c>
    </row>
    <row r="7153" spans="1:40" hidden="1" x14ac:dyDescent="0.35">
      <c r="A7153" t="s">
        <v>26864</v>
      </c>
      <c r="B7153" t="s">
        <v>26857</v>
      </c>
      <c r="C7153" t="s">
        <v>3520</v>
      </c>
      <c r="D7153" t="s">
        <v>26858</v>
      </c>
      <c r="E7153" t="s">
        <v>3309</v>
      </c>
      <c r="F7153">
        <v>1</v>
      </c>
      <c r="G7153" t="s">
        <v>2509</v>
      </c>
      <c r="H7153" t="s">
        <v>2510</v>
      </c>
      <c r="I7153" t="s">
        <v>2076</v>
      </c>
      <c r="J7153" t="s">
        <v>3522</v>
      </c>
      <c r="K7153" t="s">
        <v>3109</v>
      </c>
      <c r="L7153" t="s">
        <v>2058</v>
      </c>
      <c r="M7153" t="s">
        <v>2059</v>
      </c>
      <c r="N7153">
        <v>4</v>
      </c>
      <c r="O7153">
        <v>133</v>
      </c>
      <c r="P7153">
        <v>0.54</v>
      </c>
      <c r="Q7153">
        <v>24480</v>
      </c>
      <c r="R7153">
        <v>3</v>
      </c>
      <c r="S7153">
        <v>110</v>
      </c>
      <c r="T7153">
        <v>0.45</v>
      </c>
      <c r="U7153">
        <v>1</v>
      </c>
      <c r="V7153">
        <v>23</v>
      </c>
      <c r="W7153">
        <v>0.09</v>
      </c>
      <c r="X7153">
        <v>0</v>
      </c>
      <c r="Y7153">
        <v>0</v>
      </c>
      <c r="Z7153">
        <v>0</v>
      </c>
      <c r="AA7153">
        <v>0</v>
      </c>
      <c r="AB7153">
        <v>0</v>
      </c>
      <c r="AC7153">
        <v>0</v>
      </c>
      <c r="AD7153">
        <v>0</v>
      </c>
      <c r="AE7153">
        <v>0</v>
      </c>
      <c r="AF7153">
        <v>0</v>
      </c>
      <c r="AG7153" t="s">
        <v>26859</v>
      </c>
      <c r="AH7153" s="21" t="str">
        <f t="shared" si="222"/>
        <v>YM68</v>
      </c>
      <c r="AI7153" s="21">
        <v>345.36</v>
      </c>
      <c r="AJ7153" s="21">
        <f t="shared" si="223"/>
        <v>99.45669934640523</v>
      </c>
      <c r="AK7153" s="21" t="s">
        <v>2060</v>
      </c>
      <c r="AL7153" t="s">
        <v>2515</v>
      </c>
      <c r="AM7153" s="26" t="s">
        <v>38</v>
      </c>
      <c r="AN7153" t="s">
        <v>2032</v>
      </c>
    </row>
    <row r="7154" spans="1:40" hidden="1" x14ac:dyDescent="0.35">
      <c r="A7154" t="s">
        <v>26868</v>
      </c>
      <c r="B7154" t="s">
        <v>26861</v>
      </c>
      <c r="C7154" t="s">
        <v>3639</v>
      </c>
      <c r="D7154" t="s">
        <v>26862</v>
      </c>
      <c r="E7154" t="s">
        <v>3309</v>
      </c>
      <c r="F7154">
        <v>1</v>
      </c>
      <c r="G7154" t="s">
        <v>2509</v>
      </c>
      <c r="H7154" t="s">
        <v>2510</v>
      </c>
      <c r="I7154" t="s">
        <v>2076</v>
      </c>
      <c r="J7154" t="s">
        <v>3522</v>
      </c>
      <c r="K7154" t="s">
        <v>3109</v>
      </c>
      <c r="L7154" t="s">
        <v>2058</v>
      </c>
      <c r="M7154" t="s">
        <v>2059</v>
      </c>
      <c r="N7154">
        <v>5</v>
      </c>
      <c r="O7154">
        <v>133</v>
      </c>
      <c r="P7154">
        <v>0.54</v>
      </c>
      <c r="Q7154">
        <v>24480</v>
      </c>
      <c r="R7154">
        <v>1</v>
      </c>
      <c r="S7154">
        <v>20</v>
      </c>
      <c r="T7154">
        <v>0.08</v>
      </c>
      <c r="U7154">
        <v>4</v>
      </c>
      <c r="V7154">
        <v>113</v>
      </c>
      <c r="W7154">
        <v>0.46</v>
      </c>
      <c r="X7154">
        <v>0</v>
      </c>
      <c r="Y7154">
        <v>0</v>
      </c>
      <c r="Z7154">
        <v>0</v>
      </c>
      <c r="AA7154">
        <v>0</v>
      </c>
      <c r="AB7154">
        <v>0</v>
      </c>
      <c r="AC7154">
        <v>0</v>
      </c>
      <c r="AD7154">
        <v>0</v>
      </c>
      <c r="AE7154">
        <v>0</v>
      </c>
      <c r="AF7154">
        <v>0</v>
      </c>
      <c r="AG7154" t="s">
        <v>26863</v>
      </c>
      <c r="AH7154" s="21" t="str">
        <f t="shared" si="222"/>
        <v>YM68</v>
      </c>
      <c r="AI7154" s="21">
        <v>345.36</v>
      </c>
      <c r="AJ7154" s="21">
        <f t="shared" si="223"/>
        <v>99.45669934640523</v>
      </c>
      <c r="AK7154" s="21" t="s">
        <v>2060</v>
      </c>
      <c r="AL7154" t="s">
        <v>2515</v>
      </c>
      <c r="AM7154" s="26" t="s">
        <v>38</v>
      </c>
      <c r="AN7154" t="s">
        <v>2032</v>
      </c>
    </row>
    <row r="7155" spans="1:40" hidden="1" x14ac:dyDescent="0.35">
      <c r="A7155" t="s">
        <v>26872</v>
      </c>
      <c r="B7155" t="s">
        <v>26865</v>
      </c>
      <c r="C7155" t="s">
        <v>3520</v>
      </c>
      <c r="D7155" t="s">
        <v>26866</v>
      </c>
      <c r="E7155" t="s">
        <v>3309</v>
      </c>
      <c r="F7155">
        <v>1</v>
      </c>
      <c r="G7155" t="s">
        <v>2509</v>
      </c>
      <c r="H7155" t="s">
        <v>2510</v>
      </c>
      <c r="I7155" t="s">
        <v>2076</v>
      </c>
      <c r="J7155" t="s">
        <v>3522</v>
      </c>
      <c r="K7155" t="s">
        <v>3109</v>
      </c>
      <c r="L7155" t="s">
        <v>2058</v>
      </c>
      <c r="M7155" t="s">
        <v>2693</v>
      </c>
      <c r="N7155">
        <v>1</v>
      </c>
      <c r="O7155">
        <v>62</v>
      </c>
      <c r="P7155">
        <v>0.47</v>
      </c>
      <c r="Q7155">
        <v>13260</v>
      </c>
      <c r="R7155">
        <v>1</v>
      </c>
      <c r="S7155">
        <v>62</v>
      </c>
      <c r="T7155">
        <v>0.47</v>
      </c>
      <c r="U7155">
        <v>0</v>
      </c>
      <c r="V7155">
        <v>0</v>
      </c>
      <c r="W7155">
        <v>0</v>
      </c>
      <c r="X7155">
        <v>0</v>
      </c>
      <c r="Y7155">
        <v>0</v>
      </c>
      <c r="Z7155">
        <v>0</v>
      </c>
      <c r="AA7155">
        <v>0</v>
      </c>
      <c r="AB7155">
        <v>0</v>
      </c>
      <c r="AC7155">
        <v>0</v>
      </c>
      <c r="AD7155">
        <v>0</v>
      </c>
      <c r="AE7155">
        <v>0</v>
      </c>
      <c r="AF7155">
        <v>0</v>
      </c>
      <c r="AG7155" t="s">
        <v>26867</v>
      </c>
      <c r="AH7155" s="21" t="str">
        <f t="shared" si="222"/>
        <v>YM68</v>
      </c>
      <c r="AI7155" s="21">
        <v>187.20000000000005</v>
      </c>
      <c r="AJ7155" s="21">
        <f t="shared" si="223"/>
        <v>99.532428355957762</v>
      </c>
      <c r="AK7155" s="21" t="s">
        <v>2060</v>
      </c>
      <c r="AL7155" t="s">
        <v>2515</v>
      </c>
      <c r="AM7155" s="26" t="s">
        <v>38</v>
      </c>
      <c r="AN7155" t="s">
        <v>2030</v>
      </c>
    </row>
    <row r="7156" spans="1:40" hidden="1" x14ac:dyDescent="0.35">
      <c r="A7156" t="s">
        <v>26876</v>
      </c>
      <c r="B7156" t="s">
        <v>26869</v>
      </c>
      <c r="C7156" t="s">
        <v>3639</v>
      </c>
      <c r="D7156" t="s">
        <v>26870</v>
      </c>
      <c r="E7156" t="s">
        <v>3309</v>
      </c>
      <c r="F7156">
        <v>1</v>
      </c>
      <c r="G7156" t="s">
        <v>2509</v>
      </c>
      <c r="H7156" t="s">
        <v>2510</v>
      </c>
      <c r="I7156" t="s">
        <v>2076</v>
      </c>
      <c r="J7156" t="s">
        <v>3522</v>
      </c>
      <c r="K7156" t="s">
        <v>3109</v>
      </c>
      <c r="L7156" t="s">
        <v>2058</v>
      </c>
      <c r="M7156" t="s">
        <v>2170</v>
      </c>
      <c r="N7156">
        <v>2</v>
      </c>
      <c r="O7156">
        <v>35</v>
      </c>
      <c r="P7156">
        <v>0.23</v>
      </c>
      <c r="Q7156">
        <v>15300</v>
      </c>
      <c r="R7156">
        <v>1</v>
      </c>
      <c r="S7156">
        <v>33</v>
      </c>
      <c r="T7156">
        <v>0.22</v>
      </c>
      <c r="U7156">
        <v>0</v>
      </c>
      <c r="V7156">
        <v>0</v>
      </c>
      <c r="W7156">
        <v>0</v>
      </c>
      <c r="X7156">
        <v>0</v>
      </c>
      <c r="Y7156">
        <v>0</v>
      </c>
      <c r="Z7156">
        <v>0</v>
      </c>
      <c r="AA7156">
        <v>1</v>
      </c>
      <c r="AB7156">
        <v>2</v>
      </c>
      <c r="AC7156">
        <v>0.01</v>
      </c>
      <c r="AD7156">
        <v>0</v>
      </c>
      <c r="AE7156">
        <v>0</v>
      </c>
      <c r="AF7156">
        <v>0</v>
      </c>
      <c r="AG7156" t="s">
        <v>26871</v>
      </c>
      <c r="AH7156" s="21" t="str">
        <f t="shared" si="222"/>
        <v>YM68</v>
      </c>
      <c r="AI7156" s="21">
        <v>216</v>
      </c>
      <c r="AJ7156" s="21">
        <f t="shared" si="223"/>
        <v>99.771241830065364</v>
      </c>
      <c r="AK7156" s="21" t="s">
        <v>2060</v>
      </c>
      <c r="AL7156" t="s">
        <v>2515</v>
      </c>
      <c r="AM7156" s="26" t="s">
        <v>38</v>
      </c>
      <c r="AN7156" t="s">
        <v>2031</v>
      </c>
    </row>
    <row r="7157" spans="1:40" hidden="1" x14ac:dyDescent="0.35">
      <c r="A7157" t="s">
        <v>26880</v>
      </c>
      <c r="B7157" t="s">
        <v>26873</v>
      </c>
      <c r="C7157" t="s">
        <v>3639</v>
      </c>
      <c r="D7157" t="s">
        <v>26874</v>
      </c>
      <c r="E7157" t="s">
        <v>3309</v>
      </c>
      <c r="F7157">
        <v>1</v>
      </c>
      <c r="G7157" t="s">
        <v>2509</v>
      </c>
      <c r="H7157" t="s">
        <v>2510</v>
      </c>
      <c r="I7157" t="s">
        <v>2076</v>
      </c>
      <c r="J7157" t="s">
        <v>3522</v>
      </c>
      <c r="K7157" t="s">
        <v>3109</v>
      </c>
      <c r="L7157" t="s">
        <v>2058</v>
      </c>
      <c r="M7157" t="s">
        <v>2059</v>
      </c>
      <c r="N7157">
        <v>4</v>
      </c>
      <c r="O7157">
        <v>69</v>
      </c>
      <c r="P7157">
        <v>0.28000000000000003</v>
      </c>
      <c r="Q7157">
        <v>24480</v>
      </c>
      <c r="R7157">
        <v>3</v>
      </c>
      <c r="S7157">
        <v>39</v>
      </c>
      <c r="T7157">
        <v>0.16</v>
      </c>
      <c r="U7157">
        <v>1</v>
      </c>
      <c r="V7157">
        <v>30</v>
      </c>
      <c r="W7157">
        <v>0.12</v>
      </c>
      <c r="X7157">
        <v>0</v>
      </c>
      <c r="Y7157">
        <v>0</v>
      </c>
      <c r="Z7157">
        <v>0</v>
      </c>
      <c r="AA7157">
        <v>0</v>
      </c>
      <c r="AB7157">
        <v>0</v>
      </c>
      <c r="AC7157">
        <v>0</v>
      </c>
      <c r="AD7157">
        <v>0</v>
      </c>
      <c r="AE7157">
        <v>0</v>
      </c>
      <c r="AF7157">
        <v>0</v>
      </c>
      <c r="AG7157" t="s">
        <v>26875</v>
      </c>
      <c r="AH7157" s="21" t="str">
        <f t="shared" si="222"/>
        <v>YM68</v>
      </c>
      <c r="AI7157" s="21">
        <v>345.36</v>
      </c>
      <c r="AJ7157" s="21">
        <f t="shared" si="223"/>
        <v>99.718137254901961</v>
      </c>
      <c r="AK7157" s="21" t="s">
        <v>2060</v>
      </c>
      <c r="AL7157" t="s">
        <v>2515</v>
      </c>
      <c r="AM7157" s="26" t="s">
        <v>38</v>
      </c>
      <c r="AN7157" t="s">
        <v>2032</v>
      </c>
    </row>
    <row r="7158" spans="1:40" hidden="1" x14ac:dyDescent="0.35">
      <c r="A7158" t="s">
        <v>26884</v>
      </c>
      <c r="B7158" t="s">
        <v>26877</v>
      </c>
      <c r="C7158" t="s">
        <v>3520</v>
      </c>
      <c r="D7158" t="s">
        <v>26878</v>
      </c>
      <c r="E7158" t="s">
        <v>3309</v>
      </c>
      <c r="F7158">
        <v>1</v>
      </c>
      <c r="G7158" t="s">
        <v>2509</v>
      </c>
      <c r="H7158" t="s">
        <v>2510</v>
      </c>
      <c r="I7158" t="s">
        <v>2076</v>
      </c>
      <c r="J7158" t="s">
        <v>3522</v>
      </c>
      <c r="K7158" t="s">
        <v>3109</v>
      </c>
      <c r="L7158" t="s">
        <v>2058</v>
      </c>
      <c r="M7158" t="s">
        <v>2059</v>
      </c>
      <c r="N7158">
        <v>5</v>
      </c>
      <c r="O7158">
        <v>159</v>
      </c>
      <c r="P7158">
        <v>0.65</v>
      </c>
      <c r="Q7158">
        <v>24480</v>
      </c>
      <c r="R7158">
        <v>3</v>
      </c>
      <c r="S7158">
        <v>94</v>
      </c>
      <c r="T7158">
        <v>0.38</v>
      </c>
      <c r="U7158">
        <v>1</v>
      </c>
      <c r="V7158">
        <v>25</v>
      </c>
      <c r="W7158">
        <v>0.1</v>
      </c>
      <c r="X7158">
        <v>0</v>
      </c>
      <c r="Y7158">
        <v>0</v>
      </c>
      <c r="Z7158">
        <v>0</v>
      </c>
      <c r="AA7158">
        <v>1</v>
      </c>
      <c r="AB7158">
        <v>40</v>
      </c>
      <c r="AC7158">
        <v>0.16</v>
      </c>
      <c r="AD7158">
        <v>0</v>
      </c>
      <c r="AE7158">
        <v>0</v>
      </c>
      <c r="AF7158">
        <v>0</v>
      </c>
      <c r="AG7158" t="s">
        <v>26879</v>
      </c>
      <c r="AH7158" s="21" t="str">
        <f t="shared" si="222"/>
        <v>YM68</v>
      </c>
      <c r="AI7158" s="21">
        <v>345.36</v>
      </c>
      <c r="AJ7158" s="21">
        <f t="shared" si="223"/>
        <v>99.350490196078425</v>
      </c>
      <c r="AK7158" s="21" t="s">
        <v>2060</v>
      </c>
      <c r="AL7158" t="s">
        <v>2515</v>
      </c>
      <c r="AM7158" s="26" t="s">
        <v>38</v>
      </c>
      <c r="AN7158" t="s">
        <v>2033</v>
      </c>
    </row>
    <row r="7159" spans="1:40" hidden="1" x14ac:dyDescent="0.35">
      <c r="A7159" t="s">
        <v>26888</v>
      </c>
      <c r="B7159" t="s">
        <v>26881</v>
      </c>
      <c r="C7159" t="s">
        <v>6477</v>
      </c>
      <c r="D7159" t="s">
        <v>26882</v>
      </c>
      <c r="E7159" t="s">
        <v>3309</v>
      </c>
      <c r="F7159">
        <v>1</v>
      </c>
      <c r="G7159" t="s">
        <v>2509</v>
      </c>
      <c r="H7159" t="s">
        <v>2510</v>
      </c>
      <c r="I7159" t="s">
        <v>2076</v>
      </c>
      <c r="J7159" t="s">
        <v>3522</v>
      </c>
      <c r="K7159" t="s">
        <v>3109</v>
      </c>
      <c r="L7159" t="s">
        <v>2058</v>
      </c>
      <c r="M7159" t="s">
        <v>2170</v>
      </c>
      <c r="N7159">
        <v>2</v>
      </c>
      <c r="O7159">
        <v>91</v>
      </c>
      <c r="P7159">
        <v>0.59</v>
      </c>
      <c r="Q7159">
        <v>15300</v>
      </c>
      <c r="R7159">
        <v>2</v>
      </c>
      <c r="S7159">
        <v>91</v>
      </c>
      <c r="T7159">
        <v>0.59</v>
      </c>
      <c r="U7159">
        <v>0</v>
      </c>
      <c r="V7159">
        <v>0</v>
      </c>
      <c r="W7159">
        <v>0</v>
      </c>
      <c r="X7159">
        <v>0</v>
      </c>
      <c r="Y7159">
        <v>0</v>
      </c>
      <c r="Z7159">
        <v>0</v>
      </c>
      <c r="AA7159">
        <v>0</v>
      </c>
      <c r="AB7159">
        <v>0</v>
      </c>
      <c r="AC7159">
        <v>0</v>
      </c>
      <c r="AD7159">
        <v>0</v>
      </c>
      <c r="AE7159">
        <v>0</v>
      </c>
      <c r="AF7159">
        <v>0</v>
      </c>
      <c r="AG7159" t="s">
        <v>26883</v>
      </c>
      <c r="AH7159" s="21" t="str">
        <f t="shared" si="222"/>
        <v>YM68</v>
      </c>
      <c r="AI7159" s="21">
        <v>216</v>
      </c>
      <c r="AJ7159" s="21">
        <f t="shared" si="223"/>
        <v>99.40522875816994</v>
      </c>
      <c r="AK7159" s="21" t="s">
        <v>2060</v>
      </c>
      <c r="AL7159" t="s">
        <v>2515</v>
      </c>
      <c r="AM7159" s="26" t="s">
        <v>38</v>
      </c>
      <c r="AN7159" t="s">
        <v>2032</v>
      </c>
    </row>
    <row r="7160" spans="1:40" hidden="1" x14ac:dyDescent="0.35">
      <c r="A7160" t="s">
        <v>26892</v>
      </c>
      <c r="B7160" t="s">
        <v>26885</v>
      </c>
      <c r="C7160" t="s">
        <v>3861</v>
      </c>
      <c r="D7160" t="s">
        <v>26886</v>
      </c>
      <c r="E7160" t="s">
        <v>3407</v>
      </c>
      <c r="F7160">
        <v>2</v>
      </c>
      <c r="G7160" t="s">
        <v>2509</v>
      </c>
      <c r="H7160" t="s">
        <v>2510</v>
      </c>
      <c r="I7160" t="s">
        <v>2076</v>
      </c>
      <c r="J7160" t="s">
        <v>3408</v>
      </c>
      <c r="K7160" t="s">
        <v>3109</v>
      </c>
      <c r="L7160" t="s">
        <v>2058</v>
      </c>
      <c r="M7160" t="s">
        <v>2059</v>
      </c>
      <c r="N7160">
        <v>11</v>
      </c>
      <c r="O7160">
        <v>489</v>
      </c>
      <c r="P7160">
        <v>2</v>
      </c>
      <c r="Q7160">
        <v>24480</v>
      </c>
      <c r="R7160">
        <v>5</v>
      </c>
      <c r="S7160">
        <v>272</v>
      </c>
      <c r="T7160">
        <v>1.1100000000000001</v>
      </c>
      <c r="U7160">
        <v>6</v>
      </c>
      <c r="V7160">
        <v>217</v>
      </c>
      <c r="W7160">
        <v>0.89</v>
      </c>
      <c r="X7160">
        <v>0</v>
      </c>
      <c r="Y7160">
        <v>0</v>
      </c>
      <c r="Z7160">
        <v>0</v>
      </c>
      <c r="AA7160">
        <v>0</v>
      </c>
      <c r="AB7160">
        <v>0</v>
      </c>
      <c r="AC7160">
        <v>0</v>
      </c>
      <c r="AD7160">
        <v>0</v>
      </c>
      <c r="AE7160">
        <v>0</v>
      </c>
      <c r="AF7160">
        <v>0</v>
      </c>
      <c r="AG7160" t="s">
        <v>26887</v>
      </c>
      <c r="AH7160" s="21" t="str">
        <f t="shared" si="222"/>
        <v>YM68</v>
      </c>
      <c r="AI7160" s="21">
        <v>345.36</v>
      </c>
      <c r="AJ7160" s="21">
        <f t="shared" si="223"/>
        <v>98.002450980392155</v>
      </c>
      <c r="AK7160" s="21" t="s">
        <v>2063</v>
      </c>
      <c r="AL7160" t="s">
        <v>2515</v>
      </c>
      <c r="AM7160" s="26" t="s">
        <v>38</v>
      </c>
      <c r="AN7160" t="s">
        <v>2032</v>
      </c>
    </row>
    <row r="7161" spans="1:40" hidden="1" x14ac:dyDescent="0.35">
      <c r="A7161" t="s">
        <v>26896</v>
      </c>
      <c r="B7161" t="s">
        <v>26889</v>
      </c>
      <c r="C7161" t="s">
        <v>3861</v>
      </c>
      <c r="D7161" t="s">
        <v>26890</v>
      </c>
      <c r="E7161" t="s">
        <v>3407</v>
      </c>
      <c r="F7161">
        <v>2</v>
      </c>
      <c r="G7161" t="s">
        <v>2509</v>
      </c>
      <c r="H7161" t="s">
        <v>2510</v>
      </c>
      <c r="I7161" t="s">
        <v>2076</v>
      </c>
      <c r="J7161" t="s">
        <v>3408</v>
      </c>
      <c r="K7161" t="s">
        <v>3109</v>
      </c>
      <c r="L7161" t="s">
        <v>2058</v>
      </c>
      <c r="M7161" t="s">
        <v>2059</v>
      </c>
      <c r="N7161">
        <v>0</v>
      </c>
      <c r="O7161">
        <v>0</v>
      </c>
      <c r="P7161">
        <v>0</v>
      </c>
      <c r="Q7161">
        <v>24480</v>
      </c>
      <c r="R7161">
        <v>0</v>
      </c>
      <c r="S7161">
        <v>0</v>
      </c>
      <c r="T7161">
        <v>0</v>
      </c>
      <c r="U7161">
        <v>0</v>
      </c>
      <c r="V7161">
        <v>0</v>
      </c>
      <c r="W7161">
        <v>0</v>
      </c>
      <c r="X7161">
        <v>0</v>
      </c>
      <c r="Y7161">
        <v>0</v>
      </c>
      <c r="Z7161">
        <v>0</v>
      </c>
      <c r="AA7161">
        <v>0</v>
      </c>
      <c r="AB7161">
        <v>0</v>
      </c>
      <c r="AC7161">
        <v>0</v>
      </c>
      <c r="AD7161">
        <v>0</v>
      </c>
      <c r="AE7161">
        <v>0</v>
      </c>
      <c r="AF7161">
        <v>0</v>
      </c>
      <c r="AG7161" t="s">
        <v>26891</v>
      </c>
      <c r="AH7161" s="21" t="str">
        <f t="shared" si="222"/>
        <v>YM68</v>
      </c>
      <c r="AI7161" s="21">
        <v>345.36</v>
      </c>
      <c r="AJ7161" s="21">
        <f t="shared" si="223"/>
        <v>100</v>
      </c>
      <c r="AK7161" s="21" t="s">
        <v>2060</v>
      </c>
      <c r="AL7161" t="s">
        <v>2515</v>
      </c>
      <c r="AM7161" s="26" t="s">
        <v>38</v>
      </c>
      <c r="AN7161" t="s">
        <v>2031</v>
      </c>
    </row>
    <row r="7162" spans="1:40" hidden="1" x14ac:dyDescent="0.35">
      <c r="A7162" t="s">
        <v>26900</v>
      </c>
      <c r="B7162" t="s">
        <v>26893</v>
      </c>
      <c r="C7162" t="s">
        <v>3865</v>
      </c>
      <c r="D7162" t="s">
        <v>26894</v>
      </c>
      <c r="E7162" t="s">
        <v>2667</v>
      </c>
      <c r="F7162">
        <v>1</v>
      </c>
      <c r="G7162" t="s">
        <v>2509</v>
      </c>
      <c r="H7162" t="s">
        <v>2510</v>
      </c>
      <c r="I7162" t="s">
        <v>2076</v>
      </c>
      <c r="J7162" t="s">
        <v>2668</v>
      </c>
      <c r="K7162" t="s">
        <v>2669</v>
      </c>
      <c r="L7162" t="s">
        <v>2058</v>
      </c>
      <c r="M7162" t="s">
        <v>2170</v>
      </c>
      <c r="N7162">
        <v>4</v>
      </c>
      <c r="O7162">
        <v>153</v>
      </c>
      <c r="P7162">
        <v>1</v>
      </c>
      <c r="Q7162">
        <v>15300</v>
      </c>
      <c r="R7162">
        <v>2</v>
      </c>
      <c r="S7162">
        <v>64</v>
      </c>
      <c r="T7162">
        <v>0.42</v>
      </c>
      <c r="U7162">
        <v>2</v>
      </c>
      <c r="V7162">
        <v>89</v>
      </c>
      <c r="W7162">
        <v>0.57999999999999996</v>
      </c>
      <c r="X7162">
        <v>0</v>
      </c>
      <c r="Y7162">
        <v>0</v>
      </c>
      <c r="Z7162">
        <v>0</v>
      </c>
      <c r="AA7162">
        <v>0</v>
      </c>
      <c r="AB7162">
        <v>0</v>
      </c>
      <c r="AC7162">
        <v>0</v>
      </c>
      <c r="AD7162">
        <v>0</v>
      </c>
      <c r="AE7162">
        <v>0</v>
      </c>
      <c r="AF7162">
        <v>0</v>
      </c>
      <c r="AG7162" t="s">
        <v>26895</v>
      </c>
      <c r="AH7162" s="21" t="str">
        <f t="shared" si="222"/>
        <v>YM68</v>
      </c>
      <c r="AI7162" s="21">
        <v>216</v>
      </c>
      <c r="AJ7162" s="21">
        <f t="shared" si="223"/>
        <v>99</v>
      </c>
      <c r="AK7162" s="21" t="s">
        <v>2063</v>
      </c>
      <c r="AL7162" t="s">
        <v>2515</v>
      </c>
      <c r="AM7162" s="26" t="s">
        <v>38</v>
      </c>
      <c r="AN7162" t="s">
        <v>2030</v>
      </c>
    </row>
    <row r="7163" spans="1:40" hidden="1" x14ac:dyDescent="0.35">
      <c r="A7163" t="s">
        <v>26904</v>
      </c>
      <c r="B7163" t="s">
        <v>26897</v>
      </c>
      <c r="C7163" t="s">
        <v>3771</v>
      </c>
      <c r="D7163" t="s">
        <v>26898</v>
      </c>
      <c r="E7163" t="s">
        <v>2508</v>
      </c>
      <c r="F7163">
        <v>2</v>
      </c>
      <c r="G7163" t="s">
        <v>2509</v>
      </c>
      <c r="H7163" t="s">
        <v>2510</v>
      </c>
      <c r="I7163" t="s">
        <v>2076</v>
      </c>
      <c r="J7163" t="s">
        <v>3773</v>
      </c>
      <c r="K7163" t="s">
        <v>2513</v>
      </c>
      <c r="L7163" t="s">
        <v>2058</v>
      </c>
      <c r="M7163" t="s">
        <v>2059</v>
      </c>
      <c r="N7163">
        <v>12</v>
      </c>
      <c r="O7163">
        <v>418</v>
      </c>
      <c r="P7163">
        <v>1.71</v>
      </c>
      <c r="Q7163">
        <v>24480</v>
      </c>
      <c r="R7163">
        <v>5</v>
      </c>
      <c r="S7163">
        <v>182</v>
      </c>
      <c r="T7163">
        <v>0.74</v>
      </c>
      <c r="U7163">
        <v>6</v>
      </c>
      <c r="V7163">
        <v>201</v>
      </c>
      <c r="W7163">
        <v>0.82</v>
      </c>
      <c r="X7163">
        <v>1</v>
      </c>
      <c r="Y7163">
        <v>35</v>
      </c>
      <c r="Z7163">
        <v>0.14000000000000001</v>
      </c>
      <c r="AA7163">
        <v>0</v>
      </c>
      <c r="AB7163">
        <v>0</v>
      </c>
      <c r="AC7163">
        <v>0</v>
      </c>
      <c r="AD7163">
        <v>0</v>
      </c>
      <c r="AE7163">
        <v>0</v>
      </c>
      <c r="AF7163">
        <v>0</v>
      </c>
      <c r="AG7163" t="s">
        <v>26899</v>
      </c>
      <c r="AH7163" s="21" t="str">
        <f t="shared" si="222"/>
        <v>YM68</v>
      </c>
      <c r="AI7163" s="21">
        <v>345.36</v>
      </c>
      <c r="AJ7163" s="21">
        <f t="shared" si="223"/>
        <v>98.292483660130713</v>
      </c>
      <c r="AK7163" s="21" t="s">
        <v>2063</v>
      </c>
      <c r="AL7163" t="s">
        <v>2515</v>
      </c>
      <c r="AM7163" s="26" t="s">
        <v>38</v>
      </c>
      <c r="AN7163" t="s">
        <v>2032</v>
      </c>
    </row>
    <row r="7164" spans="1:40" hidden="1" x14ac:dyDescent="0.35">
      <c r="A7164" t="s">
        <v>26908</v>
      </c>
      <c r="B7164" t="s">
        <v>26901</v>
      </c>
      <c r="C7164" t="s">
        <v>4480</v>
      </c>
      <c r="D7164" t="s">
        <v>26902</v>
      </c>
      <c r="E7164" t="s">
        <v>2508</v>
      </c>
      <c r="F7164">
        <v>1</v>
      </c>
      <c r="G7164" t="s">
        <v>2509</v>
      </c>
      <c r="H7164" t="s">
        <v>2510</v>
      </c>
      <c r="I7164" t="s">
        <v>2076</v>
      </c>
      <c r="J7164" t="s">
        <v>3773</v>
      </c>
      <c r="K7164" t="s">
        <v>2513</v>
      </c>
      <c r="L7164" t="s">
        <v>2058</v>
      </c>
      <c r="M7164" t="s">
        <v>2059</v>
      </c>
      <c r="N7164">
        <v>6</v>
      </c>
      <c r="O7164">
        <v>237</v>
      </c>
      <c r="P7164">
        <v>0.97</v>
      </c>
      <c r="Q7164">
        <v>24480</v>
      </c>
      <c r="R7164">
        <v>4</v>
      </c>
      <c r="S7164">
        <v>148</v>
      </c>
      <c r="T7164">
        <v>0.6</v>
      </c>
      <c r="U7164">
        <v>1</v>
      </c>
      <c r="V7164">
        <v>45</v>
      </c>
      <c r="W7164">
        <v>0.18</v>
      </c>
      <c r="X7164">
        <v>1</v>
      </c>
      <c r="Y7164">
        <v>44</v>
      </c>
      <c r="Z7164">
        <v>0.18</v>
      </c>
      <c r="AA7164">
        <v>0</v>
      </c>
      <c r="AB7164">
        <v>0</v>
      </c>
      <c r="AC7164">
        <v>0</v>
      </c>
      <c r="AD7164">
        <v>0</v>
      </c>
      <c r="AE7164">
        <v>0</v>
      </c>
      <c r="AF7164">
        <v>0</v>
      </c>
      <c r="AG7164" t="s">
        <v>26903</v>
      </c>
      <c r="AH7164" s="21" t="str">
        <f t="shared" si="222"/>
        <v>YM68</v>
      </c>
      <c r="AI7164" s="21">
        <v>345.36</v>
      </c>
      <c r="AJ7164" s="21">
        <f t="shared" si="223"/>
        <v>99.031862745098039</v>
      </c>
      <c r="AK7164" s="21" t="s">
        <v>2063</v>
      </c>
      <c r="AL7164" t="s">
        <v>2515</v>
      </c>
      <c r="AM7164" s="26" t="s">
        <v>38</v>
      </c>
      <c r="AN7164" t="s">
        <v>2030</v>
      </c>
    </row>
    <row r="7165" spans="1:40" hidden="1" x14ac:dyDescent="0.35">
      <c r="A7165" t="s">
        <v>26912</v>
      </c>
      <c r="B7165" t="s">
        <v>26905</v>
      </c>
      <c r="C7165" t="s">
        <v>3771</v>
      </c>
      <c r="D7165" t="s">
        <v>26906</v>
      </c>
      <c r="E7165" t="s">
        <v>2508</v>
      </c>
      <c r="F7165">
        <v>1</v>
      </c>
      <c r="G7165" t="s">
        <v>2509</v>
      </c>
      <c r="H7165" t="s">
        <v>2510</v>
      </c>
      <c r="I7165" t="s">
        <v>2076</v>
      </c>
      <c r="J7165" t="s">
        <v>3773</v>
      </c>
      <c r="K7165" t="s">
        <v>2513</v>
      </c>
      <c r="L7165" t="s">
        <v>2058</v>
      </c>
      <c r="M7165" t="s">
        <v>2059</v>
      </c>
      <c r="N7165">
        <v>2</v>
      </c>
      <c r="O7165">
        <v>116</v>
      </c>
      <c r="P7165">
        <v>0.47</v>
      </c>
      <c r="Q7165">
        <v>24480</v>
      </c>
      <c r="R7165">
        <v>1</v>
      </c>
      <c r="S7165">
        <v>52</v>
      </c>
      <c r="T7165">
        <v>0.21</v>
      </c>
      <c r="U7165">
        <v>1</v>
      </c>
      <c r="V7165">
        <v>64</v>
      </c>
      <c r="W7165">
        <v>0.26</v>
      </c>
      <c r="X7165">
        <v>0</v>
      </c>
      <c r="Y7165">
        <v>0</v>
      </c>
      <c r="Z7165">
        <v>0</v>
      </c>
      <c r="AA7165">
        <v>0</v>
      </c>
      <c r="AB7165">
        <v>0</v>
      </c>
      <c r="AC7165">
        <v>0</v>
      </c>
      <c r="AD7165">
        <v>0</v>
      </c>
      <c r="AE7165">
        <v>0</v>
      </c>
      <c r="AF7165">
        <v>0</v>
      </c>
      <c r="AG7165" t="s">
        <v>26907</v>
      </c>
      <c r="AH7165" s="21" t="str">
        <f t="shared" si="222"/>
        <v>YM68</v>
      </c>
      <c r="AI7165" s="21">
        <v>345.36</v>
      </c>
      <c r="AJ7165" s="21">
        <f t="shared" si="223"/>
        <v>99.526143790849673</v>
      </c>
      <c r="AK7165" s="21" t="s">
        <v>2060</v>
      </c>
      <c r="AL7165" t="s">
        <v>2515</v>
      </c>
      <c r="AM7165" s="26" t="s">
        <v>38</v>
      </c>
      <c r="AN7165" t="s">
        <v>2032</v>
      </c>
    </row>
    <row r="7166" spans="1:40" hidden="1" x14ac:dyDescent="0.35">
      <c r="A7166" t="s">
        <v>26916</v>
      </c>
      <c r="B7166" t="s">
        <v>26909</v>
      </c>
      <c r="C7166" t="s">
        <v>5817</v>
      </c>
      <c r="D7166" t="s">
        <v>26910</v>
      </c>
      <c r="E7166" t="s">
        <v>2508</v>
      </c>
      <c r="F7166">
        <v>2</v>
      </c>
      <c r="G7166" t="s">
        <v>2509</v>
      </c>
      <c r="H7166" t="s">
        <v>2510</v>
      </c>
      <c r="I7166" t="s">
        <v>2076</v>
      </c>
      <c r="J7166" t="s">
        <v>2512</v>
      </c>
      <c r="K7166" t="s">
        <v>2513</v>
      </c>
      <c r="L7166" t="s">
        <v>2058</v>
      </c>
      <c r="M7166" t="s">
        <v>2059</v>
      </c>
      <c r="N7166">
        <v>9</v>
      </c>
      <c r="O7166">
        <v>345</v>
      </c>
      <c r="P7166">
        <v>1.41</v>
      </c>
      <c r="Q7166">
        <v>24480</v>
      </c>
      <c r="R7166">
        <v>4</v>
      </c>
      <c r="S7166">
        <v>151</v>
      </c>
      <c r="T7166">
        <v>0.62</v>
      </c>
      <c r="U7166">
        <v>4</v>
      </c>
      <c r="V7166">
        <v>173</v>
      </c>
      <c r="W7166">
        <v>0.71</v>
      </c>
      <c r="X7166">
        <v>0</v>
      </c>
      <c r="Y7166">
        <v>0</v>
      </c>
      <c r="Z7166">
        <v>0</v>
      </c>
      <c r="AA7166">
        <v>1</v>
      </c>
      <c r="AB7166">
        <v>21</v>
      </c>
      <c r="AC7166">
        <v>0.09</v>
      </c>
      <c r="AD7166">
        <v>0</v>
      </c>
      <c r="AE7166">
        <v>0</v>
      </c>
      <c r="AF7166">
        <v>0</v>
      </c>
      <c r="AG7166" t="s">
        <v>26911</v>
      </c>
      <c r="AH7166" s="21" t="str">
        <f t="shared" si="222"/>
        <v>YM68</v>
      </c>
      <c r="AI7166" s="21">
        <v>345.36</v>
      </c>
      <c r="AJ7166" s="21">
        <f t="shared" si="223"/>
        <v>98.590686274509807</v>
      </c>
      <c r="AK7166" s="21" t="s">
        <v>2063</v>
      </c>
      <c r="AL7166" t="s">
        <v>2515</v>
      </c>
      <c r="AM7166" s="26" t="s">
        <v>38</v>
      </c>
      <c r="AN7166" t="s">
        <v>2030</v>
      </c>
    </row>
    <row r="7167" spans="1:40" hidden="1" x14ac:dyDescent="0.35">
      <c r="A7167" t="s">
        <v>26920</v>
      </c>
      <c r="B7167" t="s">
        <v>26913</v>
      </c>
      <c r="C7167" t="s">
        <v>20489</v>
      </c>
      <c r="D7167" t="s">
        <v>26914</v>
      </c>
      <c r="E7167" t="s">
        <v>3407</v>
      </c>
      <c r="F7167">
        <v>1</v>
      </c>
      <c r="G7167" t="s">
        <v>2509</v>
      </c>
      <c r="H7167" t="s">
        <v>2510</v>
      </c>
      <c r="I7167" t="s">
        <v>2076</v>
      </c>
      <c r="J7167" t="s">
        <v>4787</v>
      </c>
      <c r="K7167" t="s">
        <v>3109</v>
      </c>
      <c r="L7167" t="s">
        <v>2058</v>
      </c>
      <c r="M7167" t="s">
        <v>2170</v>
      </c>
      <c r="N7167">
        <v>2</v>
      </c>
      <c r="O7167">
        <v>114</v>
      </c>
      <c r="P7167">
        <v>0.75</v>
      </c>
      <c r="Q7167">
        <v>15300</v>
      </c>
      <c r="R7167">
        <v>0</v>
      </c>
      <c r="S7167">
        <v>0</v>
      </c>
      <c r="T7167">
        <v>0</v>
      </c>
      <c r="U7167">
        <v>2</v>
      </c>
      <c r="V7167">
        <v>114</v>
      </c>
      <c r="W7167">
        <v>0.75</v>
      </c>
      <c r="X7167">
        <v>0</v>
      </c>
      <c r="Y7167">
        <v>0</v>
      </c>
      <c r="Z7167">
        <v>0</v>
      </c>
      <c r="AA7167">
        <v>0</v>
      </c>
      <c r="AB7167">
        <v>0</v>
      </c>
      <c r="AC7167">
        <v>0</v>
      </c>
      <c r="AD7167">
        <v>0</v>
      </c>
      <c r="AE7167">
        <v>0</v>
      </c>
      <c r="AF7167">
        <v>0</v>
      </c>
      <c r="AG7167" t="s">
        <v>26915</v>
      </c>
      <c r="AH7167" s="21" t="str">
        <f t="shared" si="222"/>
        <v>YM68</v>
      </c>
      <c r="AI7167" s="21">
        <v>216</v>
      </c>
      <c r="AJ7167" s="21">
        <f t="shared" si="223"/>
        <v>99.254901960784309</v>
      </c>
      <c r="AK7167" s="21" t="s">
        <v>2060</v>
      </c>
      <c r="AL7167" t="s">
        <v>2515</v>
      </c>
      <c r="AM7167" s="26" t="s">
        <v>38</v>
      </c>
      <c r="AN7167" t="s">
        <v>2031</v>
      </c>
    </row>
    <row r="7168" spans="1:40" hidden="1" x14ac:dyDescent="0.35">
      <c r="A7168" t="s">
        <v>26924</v>
      </c>
      <c r="B7168" t="s">
        <v>26917</v>
      </c>
      <c r="C7168" t="s">
        <v>4306</v>
      </c>
      <c r="D7168" t="s">
        <v>26918</v>
      </c>
      <c r="E7168" t="s">
        <v>3107</v>
      </c>
      <c r="F7168">
        <v>1</v>
      </c>
      <c r="G7168" t="s">
        <v>2509</v>
      </c>
      <c r="H7168" t="s">
        <v>2510</v>
      </c>
      <c r="I7168" t="s">
        <v>2076</v>
      </c>
      <c r="J7168" t="s">
        <v>3408</v>
      </c>
      <c r="K7168" t="s">
        <v>3109</v>
      </c>
      <c r="L7168" t="s">
        <v>2058</v>
      </c>
      <c r="M7168" t="s">
        <v>2059</v>
      </c>
      <c r="N7168">
        <v>4</v>
      </c>
      <c r="O7168">
        <v>248</v>
      </c>
      <c r="P7168">
        <v>1.01</v>
      </c>
      <c r="Q7168">
        <v>24480</v>
      </c>
      <c r="R7168">
        <v>0</v>
      </c>
      <c r="S7168">
        <v>0</v>
      </c>
      <c r="T7168">
        <v>0</v>
      </c>
      <c r="U7168">
        <v>4</v>
      </c>
      <c r="V7168">
        <v>248</v>
      </c>
      <c r="W7168">
        <v>1.01</v>
      </c>
      <c r="X7168">
        <v>0</v>
      </c>
      <c r="Y7168">
        <v>0</v>
      </c>
      <c r="Z7168">
        <v>0</v>
      </c>
      <c r="AA7168">
        <v>0</v>
      </c>
      <c r="AB7168">
        <v>0</v>
      </c>
      <c r="AC7168">
        <v>0</v>
      </c>
      <c r="AD7168">
        <v>0</v>
      </c>
      <c r="AE7168">
        <v>0</v>
      </c>
      <c r="AF7168">
        <v>0</v>
      </c>
      <c r="AG7168" t="s">
        <v>26919</v>
      </c>
      <c r="AH7168" s="21" t="str">
        <f t="shared" si="222"/>
        <v>YM68</v>
      </c>
      <c r="AI7168" s="21">
        <v>345.36</v>
      </c>
      <c r="AJ7168" s="21">
        <f t="shared" si="223"/>
        <v>98.986928104575156</v>
      </c>
      <c r="AK7168" s="21" t="s">
        <v>2063</v>
      </c>
      <c r="AL7168" t="s">
        <v>3411</v>
      </c>
      <c r="AM7168" s="26" t="s">
        <v>38</v>
      </c>
      <c r="AN7168" t="s">
        <v>2030</v>
      </c>
    </row>
    <row r="7169" spans="1:40" hidden="1" x14ac:dyDescent="0.35">
      <c r="A7169" t="s">
        <v>26928</v>
      </c>
      <c r="B7169" t="s">
        <v>26921</v>
      </c>
      <c r="C7169" t="s">
        <v>4306</v>
      </c>
      <c r="D7169" t="s">
        <v>26922</v>
      </c>
      <c r="E7169" t="s">
        <v>3407</v>
      </c>
      <c r="F7169">
        <v>1</v>
      </c>
      <c r="G7169" t="s">
        <v>2509</v>
      </c>
      <c r="H7169" t="s">
        <v>2510</v>
      </c>
      <c r="I7169" t="s">
        <v>2076</v>
      </c>
      <c r="J7169" t="s">
        <v>3408</v>
      </c>
      <c r="K7169" t="s">
        <v>3109</v>
      </c>
      <c r="L7169" t="s">
        <v>2058</v>
      </c>
      <c r="M7169" t="s">
        <v>2059</v>
      </c>
      <c r="N7169">
        <v>1</v>
      </c>
      <c r="O7169">
        <v>49</v>
      </c>
      <c r="P7169">
        <v>0.2</v>
      </c>
      <c r="Q7169">
        <v>24480</v>
      </c>
      <c r="R7169">
        <v>1</v>
      </c>
      <c r="S7169">
        <v>49</v>
      </c>
      <c r="T7169">
        <v>0.2</v>
      </c>
      <c r="U7169">
        <v>0</v>
      </c>
      <c r="V7169">
        <v>0</v>
      </c>
      <c r="W7169">
        <v>0</v>
      </c>
      <c r="X7169">
        <v>0</v>
      </c>
      <c r="Y7169">
        <v>0</v>
      </c>
      <c r="Z7169">
        <v>0</v>
      </c>
      <c r="AA7169">
        <v>0</v>
      </c>
      <c r="AB7169">
        <v>0</v>
      </c>
      <c r="AC7169">
        <v>0</v>
      </c>
      <c r="AD7169">
        <v>0</v>
      </c>
      <c r="AE7169">
        <v>0</v>
      </c>
      <c r="AF7169">
        <v>0</v>
      </c>
      <c r="AG7169" t="s">
        <v>26923</v>
      </c>
      <c r="AH7169" s="21" t="str">
        <f t="shared" si="222"/>
        <v>YM68</v>
      </c>
      <c r="AI7169" s="21">
        <v>345.36</v>
      </c>
      <c r="AJ7169" s="21">
        <f t="shared" si="223"/>
        <v>99.799836601307192</v>
      </c>
      <c r="AK7169" s="21" t="s">
        <v>2060</v>
      </c>
      <c r="AL7169" t="s">
        <v>3411</v>
      </c>
      <c r="AM7169" s="26" t="s">
        <v>38</v>
      </c>
      <c r="AN7169" t="s">
        <v>2030</v>
      </c>
    </row>
    <row r="7170" spans="1:40" hidden="1" x14ac:dyDescent="0.35">
      <c r="A7170" t="s">
        <v>26932</v>
      </c>
      <c r="B7170" t="s">
        <v>26925</v>
      </c>
      <c r="C7170" t="s">
        <v>3861</v>
      </c>
      <c r="D7170" t="s">
        <v>26926</v>
      </c>
      <c r="E7170" t="s">
        <v>3407</v>
      </c>
      <c r="F7170">
        <v>1</v>
      </c>
      <c r="G7170" t="s">
        <v>2509</v>
      </c>
      <c r="H7170" t="s">
        <v>2510</v>
      </c>
      <c r="I7170" t="s">
        <v>2076</v>
      </c>
      <c r="J7170" t="s">
        <v>3408</v>
      </c>
      <c r="K7170" t="s">
        <v>3109</v>
      </c>
      <c r="L7170" t="s">
        <v>2058</v>
      </c>
      <c r="M7170" t="s">
        <v>2059</v>
      </c>
      <c r="N7170">
        <v>3</v>
      </c>
      <c r="O7170">
        <v>138</v>
      </c>
      <c r="P7170">
        <v>0.56000000000000005</v>
      </c>
      <c r="Q7170">
        <v>24480</v>
      </c>
      <c r="R7170">
        <v>2</v>
      </c>
      <c r="S7170">
        <v>100</v>
      </c>
      <c r="T7170">
        <v>0.41</v>
      </c>
      <c r="U7170">
        <v>1</v>
      </c>
      <c r="V7170">
        <v>38</v>
      </c>
      <c r="W7170">
        <v>0.16</v>
      </c>
      <c r="X7170">
        <v>0</v>
      </c>
      <c r="Y7170">
        <v>0</v>
      </c>
      <c r="Z7170">
        <v>0</v>
      </c>
      <c r="AA7170">
        <v>0</v>
      </c>
      <c r="AB7170">
        <v>0</v>
      </c>
      <c r="AC7170">
        <v>0</v>
      </c>
      <c r="AD7170">
        <v>0</v>
      </c>
      <c r="AE7170">
        <v>0</v>
      </c>
      <c r="AF7170">
        <v>0</v>
      </c>
      <c r="AG7170" t="s">
        <v>26927</v>
      </c>
      <c r="AH7170" s="21" t="str">
        <f t="shared" si="222"/>
        <v>YM68</v>
      </c>
      <c r="AI7170" s="21">
        <v>345.36</v>
      </c>
      <c r="AJ7170" s="21">
        <f t="shared" si="223"/>
        <v>99.436274509803923</v>
      </c>
      <c r="AK7170" s="21" t="s">
        <v>2060</v>
      </c>
      <c r="AL7170" t="s">
        <v>3411</v>
      </c>
      <c r="AM7170" s="26" t="s">
        <v>38</v>
      </c>
      <c r="AN7170" t="s">
        <v>2032</v>
      </c>
    </row>
    <row r="7171" spans="1:40" hidden="1" x14ac:dyDescent="0.35">
      <c r="A7171" t="s">
        <v>26936</v>
      </c>
      <c r="B7171" t="s">
        <v>26929</v>
      </c>
      <c r="C7171" t="s">
        <v>3544</v>
      </c>
      <c r="D7171" t="s">
        <v>26930</v>
      </c>
      <c r="E7171" t="s">
        <v>3407</v>
      </c>
      <c r="F7171">
        <v>1</v>
      </c>
      <c r="G7171" t="s">
        <v>2509</v>
      </c>
      <c r="H7171" t="s">
        <v>2510</v>
      </c>
      <c r="I7171" t="s">
        <v>2076</v>
      </c>
      <c r="J7171" t="s">
        <v>3408</v>
      </c>
      <c r="K7171" t="s">
        <v>3109</v>
      </c>
      <c r="L7171" t="s">
        <v>2058</v>
      </c>
      <c r="M7171" t="s">
        <v>2059</v>
      </c>
      <c r="N7171">
        <v>0</v>
      </c>
      <c r="O7171">
        <v>0</v>
      </c>
      <c r="P7171">
        <v>0</v>
      </c>
      <c r="Q7171">
        <v>24480</v>
      </c>
      <c r="R7171">
        <v>0</v>
      </c>
      <c r="S7171">
        <v>0</v>
      </c>
      <c r="T7171">
        <v>0</v>
      </c>
      <c r="U7171">
        <v>0</v>
      </c>
      <c r="V7171">
        <v>0</v>
      </c>
      <c r="W7171">
        <v>0</v>
      </c>
      <c r="X7171">
        <v>0</v>
      </c>
      <c r="Y7171">
        <v>0</v>
      </c>
      <c r="Z7171">
        <v>0</v>
      </c>
      <c r="AA7171">
        <v>0</v>
      </c>
      <c r="AB7171">
        <v>0</v>
      </c>
      <c r="AC7171">
        <v>0</v>
      </c>
      <c r="AD7171">
        <v>0</v>
      </c>
      <c r="AE7171">
        <v>0</v>
      </c>
      <c r="AF7171">
        <v>0</v>
      </c>
      <c r="AG7171" t="s">
        <v>26931</v>
      </c>
      <c r="AH7171" s="21" t="str">
        <f t="shared" si="222"/>
        <v>YM68</v>
      </c>
      <c r="AI7171" s="21">
        <v>345.36</v>
      </c>
      <c r="AJ7171" s="21">
        <f t="shared" si="223"/>
        <v>100</v>
      </c>
      <c r="AK7171" s="21" t="s">
        <v>2060</v>
      </c>
      <c r="AL7171" t="s">
        <v>3411</v>
      </c>
      <c r="AM7171" s="26" t="s">
        <v>38</v>
      </c>
      <c r="AN7171" t="s">
        <v>2030</v>
      </c>
    </row>
    <row r="7172" spans="1:40" hidden="1" x14ac:dyDescent="0.35">
      <c r="A7172" t="s">
        <v>26940</v>
      </c>
      <c r="B7172" t="s">
        <v>26933</v>
      </c>
      <c r="C7172" t="s">
        <v>3861</v>
      </c>
      <c r="D7172" t="s">
        <v>26934</v>
      </c>
      <c r="E7172" t="s">
        <v>3407</v>
      </c>
      <c r="F7172">
        <v>1</v>
      </c>
      <c r="G7172" t="s">
        <v>2509</v>
      </c>
      <c r="H7172" t="s">
        <v>2510</v>
      </c>
      <c r="I7172" t="s">
        <v>2076</v>
      </c>
      <c r="J7172" t="s">
        <v>3408</v>
      </c>
      <c r="K7172" t="s">
        <v>3109</v>
      </c>
      <c r="L7172" t="s">
        <v>2058</v>
      </c>
      <c r="M7172" t="s">
        <v>2170</v>
      </c>
      <c r="N7172">
        <v>4</v>
      </c>
      <c r="O7172">
        <v>262</v>
      </c>
      <c r="P7172">
        <v>1.71</v>
      </c>
      <c r="Q7172">
        <v>15300</v>
      </c>
      <c r="R7172">
        <v>0</v>
      </c>
      <c r="S7172">
        <v>0</v>
      </c>
      <c r="T7172">
        <v>0</v>
      </c>
      <c r="U7172">
        <v>3</v>
      </c>
      <c r="V7172">
        <v>187</v>
      </c>
      <c r="W7172">
        <v>1.22</v>
      </c>
      <c r="X7172">
        <v>1</v>
      </c>
      <c r="Y7172">
        <v>75</v>
      </c>
      <c r="Z7172">
        <v>0.49</v>
      </c>
      <c r="AA7172">
        <v>0</v>
      </c>
      <c r="AB7172">
        <v>0</v>
      </c>
      <c r="AC7172">
        <v>0</v>
      </c>
      <c r="AD7172">
        <v>0</v>
      </c>
      <c r="AE7172">
        <v>0</v>
      </c>
      <c r="AF7172">
        <v>0</v>
      </c>
      <c r="AG7172" t="s">
        <v>26935</v>
      </c>
      <c r="AH7172" s="21" t="str">
        <f t="shared" si="222"/>
        <v>YM68</v>
      </c>
      <c r="AI7172" s="21">
        <v>216</v>
      </c>
      <c r="AJ7172" s="21">
        <f t="shared" si="223"/>
        <v>98.287581699346404</v>
      </c>
      <c r="AK7172" s="21" t="s">
        <v>2063</v>
      </c>
      <c r="AL7172" t="s">
        <v>3411</v>
      </c>
      <c r="AM7172" s="26" t="s">
        <v>38</v>
      </c>
      <c r="AN7172" t="s">
        <v>2032</v>
      </c>
    </row>
    <row r="7173" spans="1:40" hidden="1" x14ac:dyDescent="0.35">
      <c r="A7173" t="s">
        <v>26944</v>
      </c>
      <c r="B7173" t="s">
        <v>26937</v>
      </c>
      <c r="C7173" t="s">
        <v>3544</v>
      </c>
      <c r="D7173" t="s">
        <v>26938</v>
      </c>
      <c r="E7173" t="s">
        <v>3407</v>
      </c>
      <c r="F7173">
        <v>1</v>
      </c>
      <c r="G7173" t="s">
        <v>2509</v>
      </c>
      <c r="H7173" t="s">
        <v>2510</v>
      </c>
      <c r="I7173" t="s">
        <v>2076</v>
      </c>
      <c r="J7173" t="s">
        <v>3408</v>
      </c>
      <c r="K7173" t="s">
        <v>3109</v>
      </c>
      <c r="L7173" t="s">
        <v>2058</v>
      </c>
      <c r="M7173" t="s">
        <v>2059</v>
      </c>
      <c r="N7173">
        <v>0</v>
      </c>
      <c r="O7173">
        <v>0</v>
      </c>
      <c r="P7173">
        <v>0</v>
      </c>
      <c r="Q7173">
        <v>24480</v>
      </c>
      <c r="R7173">
        <v>0</v>
      </c>
      <c r="S7173">
        <v>0</v>
      </c>
      <c r="T7173">
        <v>0</v>
      </c>
      <c r="U7173">
        <v>0</v>
      </c>
      <c r="V7173">
        <v>0</v>
      </c>
      <c r="W7173">
        <v>0</v>
      </c>
      <c r="X7173">
        <v>0</v>
      </c>
      <c r="Y7173">
        <v>0</v>
      </c>
      <c r="Z7173">
        <v>0</v>
      </c>
      <c r="AA7173">
        <v>0</v>
      </c>
      <c r="AB7173">
        <v>0</v>
      </c>
      <c r="AC7173">
        <v>0</v>
      </c>
      <c r="AD7173">
        <v>0</v>
      </c>
      <c r="AE7173">
        <v>0</v>
      </c>
      <c r="AF7173">
        <v>0</v>
      </c>
      <c r="AG7173" t="s">
        <v>26939</v>
      </c>
      <c r="AH7173" s="21" t="str">
        <f t="shared" si="222"/>
        <v>YM68</v>
      </c>
      <c r="AI7173" s="21">
        <v>345.36</v>
      </c>
      <c r="AJ7173" s="21">
        <f t="shared" si="223"/>
        <v>100</v>
      </c>
      <c r="AK7173" s="21" t="s">
        <v>2060</v>
      </c>
      <c r="AL7173" t="s">
        <v>3411</v>
      </c>
      <c r="AM7173" s="26" t="s">
        <v>38</v>
      </c>
      <c r="AN7173" t="s">
        <v>2033</v>
      </c>
    </row>
    <row r="7174" spans="1:40" hidden="1" x14ac:dyDescent="0.35">
      <c r="A7174" t="s">
        <v>26948</v>
      </c>
      <c r="B7174" t="s">
        <v>26941</v>
      </c>
      <c r="C7174" t="s">
        <v>3861</v>
      </c>
      <c r="D7174" t="s">
        <v>26942</v>
      </c>
      <c r="E7174" t="s">
        <v>3407</v>
      </c>
      <c r="F7174">
        <v>1</v>
      </c>
      <c r="G7174" t="s">
        <v>2509</v>
      </c>
      <c r="H7174" t="s">
        <v>2510</v>
      </c>
      <c r="I7174" t="s">
        <v>2076</v>
      </c>
      <c r="J7174" t="s">
        <v>3408</v>
      </c>
      <c r="K7174" t="s">
        <v>3109</v>
      </c>
      <c r="L7174" t="s">
        <v>2058</v>
      </c>
      <c r="M7174" t="s">
        <v>2170</v>
      </c>
      <c r="N7174">
        <v>2</v>
      </c>
      <c r="O7174">
        <v>146</v>
      </c>
      <c r="P7174">
        <v>0.95</v>
      </c>
      <c r="Q7174">
        <v>15300</v>
      </c>
      <c r="R7174">
        <v>0</v>
      </c>
      <c r="S7174">
        <v>0</v>
      </c>
      <c r="T7174">
        <v>0</v>
      </c>
      <c r="U7174">
        <v>2</v>
      </c>
      <c r="V7174">
        <v>146</v>
      </c>
      <c r="W7174">
        <v>0.95</v>
      </c>
      <c r="X7174">
        <v>0</v>
      </c>
      <c r="Y7174">
        <v>0</v>
      </c>
      <c r="Z7174">
        <v>0</v>
      </c>
      <c r="AA7174">
        <v>0</v>
      </c>
      <c r="AB7174">
        <v>0</v>
      </c>
      <c r="AC7174">
        <v>0</v>
      </c>
      <c r="AD7174">
        <v>0</v>
      </c>
      <c r="AE7174">
        <v>0</v>
      </c>
      <c r="AF7174">
        <v>0</v>
      </c>
      <c r="AG7174" t="s">
        <v>26943</v>
      </c>
      <c r="AH7174" s="21" t="str">
        <f t="shared" si="222"/>
        <v>YM68</v>
      </c>
      <c r="AI7174" s="21">
        <v>216</v>
      </c>
      <c r="AJ7174" s="21">
        <f t="shared" si="223"/>
        <v>99.045751633986924</v>
      </c>
      <c r="AK7174" s="21" t="s">
        <v>2063</v>
      </c>
      <c r="AL7174" t="s">
        <v>3411</v>
      </c>
      <c r="AM7174" s="26" t="s">
        <v>38</v>
      </c>
      <c r="AN7174" t="s">
        <v>2030</v>
      </c>
    </row>
    <row r="7175" spans="1:40" hidden="1" x14ac:dyDescent="0.35">
      <c r="A7175" t="s">
        <v>26952</v>
      </c>
      <c r="B7175" t="s">
        <v>26945</v>
      </c>
      <c r="C7175" t="s">
        <v>4791</v>
      </c>
      <c r="D7175" t="s">
        <v>26946</v>
      </c>
      <c r="E7175" t="s">
        <v>3309</v>
      </c>
      <c r="F7175">
        <v>1</v>
      </c>
      <c r="G7175" t="s">
        <v>2509</v>
      </c>
      <c r="H7175" t="s">
        <v>2510</v>
      </c>
      <c r="I7175" t="s">
        <v>2076</v>
      </c>
      <c r="J7175" t="s">
        <v>3522</v>
      </c>
      <c r="K7175" t="s">
        <v>3109</v>
      </c>
      <c r="L7175" t="s">
        <v>2058</v>
      </c>
      <c r="M7175" t="s">
        <v>2059</v>
      </c>
      <c r="N7175">
        <v>5</v>
      </c>
      <c r="O7175">
        <v>186</v>
      </c>
      <c r="P7175">
        <v>0.76</v>
      </c>
      <c r="Q7175">
        <v>24480</v>
      </c>
      <c r="R7175">
        <v>0</v>
      </c>
      <c r="S7175">
        <v>0</v>
      </c>
      <c r="T7175">
        <v>0</v>
      </c>
      <c r="U7175">
        <v>5</v>
      </c>
      <c r="V7175">
        <v>186</v>
      </c>
      <c r="W7175">
        <v>0.76</v>
      </c>
      <c r="X7175">
        <v>0</v>
      </c>
      <c r="Y7175">
        <v>0</v>
      </c>
      <c r="Z7175">
        <v>0</v>
      </c>
      <c r="AA7175">
        <v>0</v>
      </c>
      <c r="AB7175">
        <v>0</v>
      </c>
      <c r="AC7175">
        <v>0</v>
      </c>
      <c r="AD7175">
        <v>0</v>
      </c>
      <c r="AE7175">
        <v>0</v>
      </c>
      <c r="AF7175">
        <v>0</v>
      </c>
      <c r="AG7175" t="s">
        <v>26947</v>
      </c>
      <c r="AH7175" s="21" t="str">
        <f t="shared" ref="AH7175:AH7238" si="224">LEFT(AG7175,4)</f>
        <v>YM68</v>
      </c>
      <c r="AI7175" s="21">
        <v>345.36</v>
      </c>
      <c r="AJ7175" s="21">
        <f t="shared" ref="AJ7175:AJ7238" si="225">100-(O7175/Q7175*100)</f>
        <v>99.240196078431367</v>
      </c>
      <c r="AK7175" s="21" t="s">
        <v>2060</v>
      </c>
      <c r="AL7175" t="s">
        <v>2515</v>
      </c>
      <c r="AM7175" s="26" t="s">
        <v>38</v>
      </c>
      <c r="AN7175" t="s">
        <v>2030</v>
      </c>
    </row>
    <row r="7176" spans="1:40" hidden="1" x14ac:dyDescent="0.35">
      <c r="A7176" t="s">
        <v>26956</v>
      </c>
      <c r="B7176" t="s">
        <v>26949</v>
      </c>
      <c r="C7176" t="s">
        <v>4314</v>
      </c>
      <c r="D7176" t="s">
        <v>26950</v>
      </c>
      <c r="E7176" t="s">
        <v>3309</v>
      </c>
      <c r="F7176">
        <v>2</v>
      </c>
      <c r="G7176" t="s">
        <v>2509</v>
      </c>
      <c r="H7176" t="s">
        <v>2510</v>
      </c>
      <c r="I7176" t="s">
        <v>2076</v>
      </c>
      <c r="J7176" t="s">
        <v>4316</v>
      </c>
      <c r="K7176" t="s">
        <v>3109</v>
      </c>
      <c r="L7176" t="s">
        <v>2058</v>
      </c>
      <c r="M7176" t="s">
        <v>2170</v>
      </c>
      <c r="N7176">
        <v>11</v>
      </c>
      <c r="O7176">
        <v>536</v>
      </c>
      <c r="P7176">
        <v>3.5</v>
      </c>
      <c r="Q7176">
        <v>15300</v>
      </c>
      <c r="R7176">
        <v>3</v>
      </c>
      <c r="S7176">
        <v>129</v>
      </c>
      <c r="T7176">
        <v>0.84</v>
      </c>
      <c r="U7176">
        <v>3</v>
      </c>
      <c r="V7176">
        <v>284</v>
      </c>
      <c r="W7176">
        <v>1.86</v>
      </c>
      <c r="X7176">
        <v>0</v>
      </c>
      <c r="Y7176">
        <v>0</v>
      </c>
      <c r="Z7176">
        <v>0</v>
      </c>
      <c r="AA7176">
        <v>5</v>
      </c>
      <c r="AB7176">
        <v>123</v>
      </c>
      <c r="AC7176">
        <v>0.8</v>
      </c>
      <c r="AD7176">
        <v>0</v>
      </c>
      <c r="AE7176">
        <v>0</v>
      </c>
      <c r="AF7176">
        <v>0</v>
      </c>
      <c r="AG7176" t="s">
        <v>26951</v>
      </c>
      <c r="AH7176" s="21" t="str">
        <f t="shared" si="224"/>
        <v>YM68</v>
      </c>
      <c r="AI7176" s="21">
        <v>216</v>
      </c>
      <c r="AJ7176" s="21">
        <f t="shared" si="225"/>
        <v>96.496732026143789</v>
      </c>
      <c r="AK7176" s="21" t="s">
        <v>2063</v>
      </c>
      <c r="AL7176" t="s">
        <v>2515</v>
      </c>
      <c r="AM7176" s="26" t="s">
        <v>38</v>
      </c>
      <c r="AN7176" t="s">
        <v>2031</v>
      </c>
    </row>
    <row r="7177" spans="1:40" hidden="1" x14ac:dyDescent="0.35">
      <c r="A7177" t="s">
        <v>26960</v>
      </c>
      <c r="B7177" t="s">
        <v>26953</v>
      </c>
      <c r="C7177" t="s">
        <v>4314</v>
      </c>
      <c r="D7177" t="s">
        <v>26954</v>
      </c>
      <c r="E7177" t="s">
        <v>3309</v>
      </c>
      <c r="F7177">
        <v>2</v>
      </c>
      <c r="G7177" t="s">
        <v>2509</v>
      </c>
      <c r="H7177" t="s">
        <v>2510</v>
      </c>
      <c r="I7177" t="s">
        <v>2076</v>
      </c>
      <c r="J7177" t="s">
        <v>4316</v>
      </c>
      <c r="K7177" t="s">
        <v>3109</v>
      </c>
      <c r="L7177" t="s">
        <v>2058</v>
      </c>
      <c r="M7177" t="s">
        <v>2059</v>
      </c>
      <c r="N7177">
        <v>2</v>
      </c>
      <c r="O7177">
        <v>133</v>
      </c>
      <c r="P7177">
        <v>0.54</v>
      </c>
      <c r="Q7177">
        <v>24480</v>
      </c>
      <c r="R7177">
        <v>1</v>
      </c>
      <c r="S7177">
        <v>113</v>
      </c>
      <c r="T7177">
        <v>0.46</v>
      </c>
      <c r="U7177">
        <v>1</v>
      </c>
      <c r="V7177">
        <v>20</v>
      </c>
      <c r="W7177">
        <v>0.08</v>
      </c>
      <c r="X7177">
        <v>0</v>
      </c>
      <c r="Y7177">
        <v>0</v>
      </c>
      <c r="Z7177">
        <v>0</v>
      </c>
      <c r="AA7177">
        <v>0</v>
      </c>
      <c r="AB7177">
        <v>0</v>
      </c>
      <c r="AC7177">
        <v>0</v>
      </c>
      <c r="AD7177">
        <v>0</v>
      </c>
      <c r="AE7177">
        <v>0</v>
      </c>
      <c r="AF7177">
        <v>0</v>
      </c>
      <c r="AG7177" t="s">
        <v>26955</v>
      </c>
      <c r="AH7177" s="21" t="str">
        <f t="shared" si="224"/>
        <v>YM68</v>
      </c>
      <c r="AI7177" s="21">
        <v>345.36</v>
      </c>
      <c r="AJ7177" s="21">
        <f t="shared" si="225"/>
        <v>99.45669934640523</v>
      </c>
      <c r="AK7177" s="21" t="s">
        <v>2060</v>
      </c>
      <c r="AL7177" t="s">
        <v>2515</v>
      </c>
      <c r="AM7177" s="26" t="s">
        <v>38</v>
      </c>
      <c r="AN7177" t="s">
        <v>2033</v>
      </c>
    </row>
    <row r="7178" spans="1:40" hidden="1" x14ac:dyDescent="0.35">
      <c r="A7178" t="s">
        <v>26964</v>
      </c>
      <c r="B7178" t="s">
        <v>26957</v>
      </c>
      <c r="C7178" t="s">
        <v>4228</v>
      </c>
      <c r="D7178" t="s">
        <v>26958</v>
      </c>
      <c r="E7178" t="s">
        <v>3407</v>
      </c>
      <c r="F7178">
        <v>1</v>
      </c>
      <c r="G7178" t="s">
        <v>2509</v>
      </c>
      <c r="H7178" t="s">
        <v>2510</v>
      </c>
      <c r="I7178" t="s">
        <v>2076</v>
      </c>
      <c r="J7178" t="s">
        <v>3408</v>
      </c>
      <c r="K7178" t="s">
        <v>3109</v>
      </c>
      <c r="L7178" t="s">
        <v>2058</v>
      </c>
      <c r="M7178" t="s">
        <v>2059</v>
      </c>
      <c r="N7178">
        <v>3</v>
      </c>
      <c r="O7178">
        <v>137</v>
      </c>
      <c r="P7178">
        <v>0.56000000000000005</v>
      </c>
      <c r="Q7178">
        <v>24480</v>
      </c>
      <c r="R7178">
        <v>1</v>
      </c>
      <c r="S7178">
        <v>31</v>
      </c>
      <c r="T7178">
        <v>0.13</v>
      </c>
      <c r="U7178">
        <v>2</v>
      </c>
      <c r="V7178">
        <v>106</v>
      </c>
      <c r="W7178">
        <v>0.43</v>
      </c>
      <c r="X7178">
        <v>0</v>
      </c>
      <c r="Y7178">
        <v>0</v>
      </c>
      <c r="Z7178">
        <v>0</v>
      </c>
      <c r="AA7178">
        <v>0</v>
      </c>
      <c r="AB7178">
        <v>0</v>
      </c>
      <c r="AC7178">
        <v>0</v>
      </c>
      <c r="AD7178">
        <v>0</v>
      </c>
      <c r="AE7178">
        <v>0</v>
      </c>
      <c r="AF7178">
        <v>0</v>
      </c>
      <c r="AG7178" t="s">
        <v>26959</v>
      </c>
      <c r="AH7178" s="21" t="str">
        <f t="shared" si="224"/>
        <v>YM68</v>
      </c>
      <c r="AI7178" s="21">
        <v>345.36</v>
      </c>
      <c r="AJ7178" s="21">
        <f t="shared" si="225"/>
        <v>99.44035947712419</v>
      </c>
      <c r="AK7178" s="21" t="s">
        <v>2060</v>
      </c>
      <c r="AL7178" t="s">
        <v>3411</v>
      </c>
      <c r="AM7178" s="26" t="s">
        <v>38</v>
      </c>
      <c r="AN7178" t="s">
        <v>2031</v>
      </c>
    </row>
    <row r="7179" spans="1:40" hidden="1" x14ac:dyDescent="0.35">
      <c r="A7179" t="s">
        <v>26968</v>
      </c>
      <c r="B7179" t="s">
        <v>26961</v>
      </c>
      <c r="C7179" t="s">
        <v>3544</v>
      </c>
      <c r="D7179" t="s">
        <v>26962</v>
      </c>
      <c r="E7179" t="s">
        <v>3407</v>
      </c>
      <c r="F7179">
        <v>1</v>
      </c>
      <c r="G7179" t="s">
        <v>2509</v>
      </c>
      <c r="H7179" t="s">
        <v>2510</v>
      </c>
      <c r="I7179" t="s">
        <v>2076</v>
      </c>
      <c r="J7179" t="s">
        <v>3408</v>
      </c>
      <c r="K7179" t="s">
        <v>3109</v>
      </c>
      <c r="L7179" t="s">
        <v>2058</v>
      </c>
      <c r="M7179" t="s">
        <v>2059</v>
      </c>
      <c r="N7179">
        <v>1</v>
      </c>
      <c r="O7179">
        <v>68</v>
      </c>
      <c r="P7179">
        <v>0.28000000000000003</v>
      </c>
      <c r="Q7179">
        <v>24480</v>
      </c>
      <c r="R7179">
        <v>0</v>
      </c>
      <c r="S7179">
        <v>0</v>
      </c>
      <c r="T7179">
        <v>0</v>
      </c>
      <c r="U7179">
        <v>1</v>
      </c>
      <c r="V7179">
        <v>68</v>
      </c>
      <c r="W7179">
        <v>0.28000000000000003</v>
      </c>
      <c r="X7179">
        <v>0</v>
      </c>
      <c r="Y7179">
        <v>0</v>
      </c>
      <c r="Z7179">
        <v>0</v>
      </c>
      <c r="AA7179">
        <v>0</v>
      </c>
      <c r="AB7179">
        <v>0</v>
      </c>
      <c r="AC7179">
        <v>0</v>
      </c>
      <c r="AD7179">
        <v>0</v>
      </c>
      <c r="AE7179">
        <v>0</v>
      </c>
      <c r="AF7179">
        <v>0</v>
      </c>
      <c r="AG7179" t="s">
        <v>26963</v>
      </c>
      <c r="AH7179" s="21" t="str">
        <f t="shared" si="224"/>
        <v>YM68</v>
      </c>
      <c r="AI7179" s="21">
        <v>345.36</v>
      </c>
      <c r="AJ7179" s="21">
        <f t="shared" si="225"/>
        <v>99.722222222222229</v>
      </c>
      <c r="AK7179" s="21" t="s">
        <v>2060</v>
      </c>
      <c r="AL7179" t="s">
        <v>3411</v>
      </c>
      <c r="AM7179" s="26" t="s">
        <v>38</v>
      </c>
      <c r="AN7179" t="s">
        <v>2032</v>
      </c>
    </row>
    <row r="7180" spans="1:40" hidden="1" x14ac:dyDescent="0.35">
      <c r="A7180" t="s">
        <v>26972</v>
      </c>
      <c r="B7180" t="s">
        <v>26965</v>
      </c>
      <c r="C7180" t="s">
        <v>4585</v>
      </c>
      <c r="D7180" t="s">
        <v>26966</v>
      </c>
      <c r="E7180" t="s">
        <v>3407</v>
      </c>
      <c r="F7180">
        <v>1</v>
      </c>
      <c r="G7180" t="s">
        <v>2509</v>
      </c>
      <c r="H7180" t="s">
        <v>2510</v>
      </c>
      <c r="I7180" t="s">
        <v>2076</v>
      </c>
      <c r="J7180" t="s">
        <v>3408</v>
      </c>
      <c r="K7180" t="s">
        <v>3109</v>
      </c>
      <c r="L7180" t="s">
        <v>2058</v>
      </c>
      <c r="M7180" t="s">
        <v>2693</v>
      </c>
      <c r="N7180">
        <v>0</v>
      </c>
      <c r="O7180">
        <v>0</v>
      </c>
      <c r="P7180">
        <v>0</v>
      </c>
      <c r="Q7180">
        <v>13260</v>
      </c>
      <c r="R7180">
        <v>0</v>
      </c>
      <c r="S7180">
        <v>0</v>
      </c>
      <c r="T7180">
        <v>0</v>
      </c>
      <c r="U7180">
        <v>0</v>
      </c>
      <c r="V7180">
        <v>0</v>
      </c>
      <c r="W7180">
        <v>0</v>
      </c>
      <c r="X7180">
        <v>0</v>
      </c>
      <c r="Y7180">
        <v>0</v>
      </c>
      <c r="Z7180">
        <v>0</v>
      </c>
      <c r="AA7180">
        <v>0</v>
      </c>
      <c r="AB7180">
        <v>0</v>
      </c>
      <c r="AC7180">
        <v>0</v>
      </c>
      <c r="AD7180">
        <v>0</v>
      </c>
      <c r="AE7180">
        <v>0</v>
      </c>
      <c r="AF7180">
        <v>0</v>
      </c>
      <c r="AG7180" t="s">
        <v>26967</v>
      </c>
      <c r="AH7180" s="21" t="str">
        <f t="shared" si="224"/>
        <v>YM68</v>
      </c>
      <c r="AI7180" s="21">
        <v>187.20000000000005</v>
      </c>
      <c r="AJ7180" s="21">
        <f t="shared" si="225"/>
        <v>100</v>
      </c>
      <c r="AK7180" s="21" t="s">
        <v>2060</v>
      </c>
      <c r="AL7180" t="s">
        <v>3411</v>
      </c>
      <c r="AM7180" s="26" t="s">
        <v>38</v>
      </c>
      <c r="AN7180" t="s">
        <v>2031</v>
      </c>
    </row>
    <row r="7181" spans="1:40" hidden="1" x14ac:dyDescent="0.35">
      <c r="A7181" t="s">
        <v>26976</v>
      </c>
      <c r="B7181" t="s">
        <v>26969</v>
      </c>
      <c r="C7181" t="s">
        <v>4784</v>
      </c>
      <c r="D7181" t="s">
        <v>26970</v>
      </c>
      <c r="E7181" t="s">
        <v>4786</v>
      </c>
      <c r="F7181">
        <v>2</v>
      </c>
      <c r="G7181" t="s">
        <v>2509</v>
      </c>
      <c r="H7181" t="s">
        <v>2510</v>
      </c>
      <c r="I7181" t="s">
        <v>2076</v>
      </c>
      <c r="J7181" t="s">
        <v>4787</v>
      </c>
      <c r="K7181" t="s">
        <v>3109</v>
      </c>
      <c r="L7181" t="s">
        <v>2058</v>
      </c>
      <c r="M7181" t="s">
        <v>2059</v>
      </c>
      <c r="N7181">
        <v>0</v>
      </c>
      <c r="O7181">
        <v>0</v>
      </c>
      <c r="P7181">
        <v>0</v>
      </c>
      <c r="Q7181">
        <v>24480</v>
      </c>
      <c r="R7181">
        <v>0</v>
      </c>
      <c r="S7181">
        <v>0</v>
      </c>
      <c r="T7181">
        <v>0</v>
      </c>
      <c r="U7181">
        <v>0</v>
      </c>
      <c r="V7181">
        <v>0</v>
      </c>
      <c r="W7181">
        <v>0</v>
      </c>
      <c r="X7181">
        <v>0</v>
      </c>
      <c r="Y7181">
        <v>0</v>
      </c>
      <c r="Z7181">
        <v>0</v>
      </c>
      <c r="AA7181">
        <v>0</v>
      </c>
      <c r="AB7181">
        <v>0</v>
      </c>
      <c r="AC7181">
        <v>0</v>
      </c>
      <c r="AD7181">
        <v>0</v>
      </c>
      <c r="AE7181">
        <v>0</v>
      </c>
      <c r="AF7181">
        <v>0</v>
      </c>
      <c r="AG7181" t="s">
        <v>26971</v>
      </c>
      <c r="AH7181" s="21" t="str">
        <f t="shared" si="224"/>
        <v>YM68</v>
      </c>
      <c r="AI7181" s="21">
        <v>345.36</v>
      </c>
      <c r="AJ7181" s="21">
        <f t="shared" si="225"/>
        <v>100</v>
      </c>
      <c r="AK7181" s="21" t="s">
        <v>2060</v>
      </c>
      <c r="AL7181" t="s">
        <v>2515</v>
      </c>
      <c r="AM7181" s="26" t="s">
        <v>38</v>
      </c>
      <c r="AN7181" t="s">
        <v>2031</v>
      </c>
    </row>
    <row r="7182" spans="1:40" hidden="1" x14ac:dyDescent="0.35">
      <c r="A7182" t="s">
        <v>26980</v>
      </c>
      <c r="B7182" t="s">
        <v>26973</v>
      </c>
      <c r="C7182" t="s">
        <v>2985</v>
      </c>
      <c r="D7182" t="s">
        <v>26974</v>
      </c>
      <c r="E7182" t="s">
        <v>4786</v>
      </c>
      <c r="F7182">
        <v>1</v>
      </c>
      <c r="G7182" t="s">
        <v>2509</v>
      </c>
      <c r="H7182" t="s">
        <v>2510</v>
      </c>
      <c r="I7182" t="s">
        <v>2076</v>
      </c>
      <c r="J7182" t="s">
        <v>2987</v>
      </c>
      <c r="K7182" t="s">
        <v>2513</v>
      </c>
      <c r="L7182" t="s">
        <v>2058</v>
      </c>
      <c r="M7182" t="s">
        <v>2059</v>
      </c>
      <c r="N7182">
        <v>1</v>
      </c>
      <c r="O7182">
        <v>47</v>
      </c>
      <c r="P7182">
        <v>0.19</v>
      </c>
      <c r="Q7182">
        <v>24480</v>
      </c>
      <c r="R7182">
        <v>0</v>
      </c>
      <c r="S7182">
        <v>0</v>
      </c>
      <c r="T7182">
        <v>0</v>
      </c>
      <c r="U7182">
        <v>1</v>
      </c>
      <c r="V7182">
        <v>47</v>
      </c>
      <c r="W7182">
        <v>0.19</v>
      </c>
      <c r="X7182">
        <v>0</v>
      </c>
      <c r="Y7182">
        <v>0</v>
      </c>
      <c r="Z7182">
        <v>0</v>
      </c>
      <c r="AA7182">
        <v>0</v>
      </c>
      <c r="AB7182">
        <v>0</v>
      </c>
      <c r="AC7182">
        <v>0</v>
      </c>
      <c r="AD7182">
        <v>0</v>
      </c>
      <c r="AE7182">
        <v>0</v>
      </c>
      <c r="AF7182">
        <v>0</v>
      </c>
      <c r="AG7182" t="s">
        <v>26975</v>
      </c>
      <c r="AH7182" s="21" t="str">
        <f t="shared" si="224"/>
        <v>YM68</v>
      </c>
      <c r="AI7182" s="21">
        <v>345.36</v>
      </c>
      <c r="AJ7182" s="21">
        <f t="shared" si="225"/>
        <v>99.808006535947712</v>
      </c>
      <c r="AK7182" s="21" t="s">
        <v>2060</v>
      </c>
      <c r="AL7182" t="s">
        <v>2515</v>
      </c>
      <c r="AM7182" s="26" t="s">
        <v>38</v>
      </c>
      <c r="AN7182" t="s">
        <v>2031</v>
      </c>
    </row>
    <row r="7183" spans="1:40" hidden="1" x14ac:dyDescent="0.35">
      <c r="A7183" t="s">
        <v>26984</v>
      </c>
      <c r="B7183" t="s">
        <v>26977</v>
      </c>
      <c r="C7183" t="s">
        <v>2985</v>
      </c>
      <c r="D7183" t="s">
        <v>26978</v>
      </c>
      <c r="E7183" t="s">
        <v>4786</v>
      </c>
      <c r="F7183">
        <v>1</v>
      </c>
      <c r="G7183" t="s">
        <v>2509</v>
      </c>
      <c r="H7183" t="s">
        <v>2510</v>
      </c>
      <c r="I7183" t="s">
        <v>2076</v>
      </c>
      <c r="J7183" t="s">
        <v>2987</v>
      </c>
      <c r="K7183" t="s">
        <v>2513</v>
      </c>
      <c r="L7183" t="s">
        <v>2058</v>
      </c>
      <c r="M7183" t="s">
        <v>2059</v>
      </c>
      <c r="N7183">
        <v>2</v>
      </c>
      <c r="O7183">
        <v>71</v>
      </c>
      <c r="P7183">
        <v>0.28999999999999998</v>
      </c>
      <c r="Q7183">
        <v>24480</v>
      </c>
      <c r="R7183">
        <v>0</v>
      </c>
      <c r="S7183">
        <v>0</v>
      </c>
      <c r="T7183">
        <v>0</v>
      </c>
      <c r="U7183">
        <v>2</v>
      </c>
      <c r="V7183">
        <v>71</v>
      </c>
      <c r="W7183">
        <v>0.28999999999999998</v>
      </c>
      <c r="X7183">
        <v>0</v>
      </c>
      <c r="Y7183">
        <v>0</v>
      </c>
      <c r="Z7183">
        <v>0</v>
      </c>
      <c r="AA7183">
        <v>0</v>
      </c>
      <c r="AB7183">
        <v>0</v>
      </c>
      <c r="AC7183">
        <v>0</v>
      </c>
      <c r="AD7183">
        <v>0</v>
      </c>
      <c r="AE7183">
        <v>0</v>
      </c>
      <c r="AF7183">
        <v>0</v>
      </c>
      <c r="AG7183" t="s">
        <v>26979</v>
      </c>
      <c r="AH7183" s="21" t="str">
        <f t="shared" si="224"/>
        <v>YM68</v>
      </c>
      <c r="AI7183" s="21">
        <v>345.36</v>
      </c>
      <c r="AJ7183" s="21">
        <f t="shared" si="225"/>
        <v>99.709967320261441</v>
      </c>
      <c r="AK7183" s="21" t="s">
        <v>2060</v>
      </c>
      <c r="AL7183" t="s">
        <v>2515</v>
      </c>
      <c r="AM7183" s="26" t="s">
        <v>38</v>
      </c>
      <c r="AN7183" t="s">
        <v>2029</v>
      </c>
    </row>
    <row r="7184" spans="1:40" hidden="1" x14ac:dyDescent="0.35">
      <c r="A7184" t="s">
        <v>26988</v>
      </c>
      <c r="B7184" t="s">
        <v>26981</v>
      </c>
      <c r="C7184" t="s">
        <v>8301</v>
      </c>
      <c r="D7184" t="s">
        <v>26982</v>
      </c>
      <c r="E7184" t="s">
        <v>4786</v>
      </c>
      <c r="F7184">
        <v>2</v>
      </c>
      <c r="G7184" t="s">
        <v>2509</v>
      </c>
      <c r="H7184" t="s">
        <v>2510</v>
      </c>
      <c r="I7184" t="s">
        <v>2076</v>
      </c>
      <c r="J7184" t="s">
        <v>3123</v>
      </c>
      <c r="K7184" t="s">
        <v>2513</v>
      </c>
      <c r="L7184" t="s">
        <v>2058</v>
      </c>
      <c r="M7184" t="s">
        <v>2533</v>
      </c>
      <c r="N7184">
        <v>3</v>
      </c>
      <c r="O7184">
        <v>88</v>
      </c>
      <c r="P7184">
        <v>0.72</v>
      </c>
      <c r="Q7184">
        <v>12240</v>
      </c>
      <c r="R7184">
        <v>1</v>
      </c>
      <c r="S7184">
        <v>33</v>
      </c>
      <c r="T7184">
        <v>0.27</v>
      </c>
      <c r="U7184">
        <v>2</v>
      </c>
      <c r="V7184">
        <v>55</v>
      </c>
      <c r="W7184">
        <v>0.45</v>
      </c>
      <c r="X7184">
        <v>0</v>
      </c>
      <c r="Y7184">
        <v>0</v>
      </c>
      <c r="Z7184">
        <v>0</v>
      </c>
      <c r="AA7184">
        <v>0</v>
      </c>
      <c r="AB7184">
        <v>0</v>
      </c>
      <c r="AC7184">
        <v>0</v>
      </c>
      <c r="AD7184">
        <v>0</v>
      </c>
      <c r="AE7184">
        <v>0</v>
      </c>
      <c r="AF7184">
        <v>0</v>
      </c>
      <c r="AG7184" t="s">
        <v>26983</v>
      </c>
      <c r="AH7184" s="21" t="str">
        <f t="shared" si="224"/>
        <v>YM68</v>
      </c>
      <c r="AI7184" s="21">
        <v>172.79999999999998</v>
      </c>
      <c r="AJ7184" s="21">
        <f t="shared" si="225"/>
        <v>99.281045751633982</v>
      </c>
      <c r="AK7184" s="21" t="s">
        <v>2060</v>
      </c>
      <c r="AL7184" t="s">
        <v>2515</v>
      </c>
      <c r="AM7184" s="26" t="s">
        <v>38</v>
      </c>
      <c r="AN7184" t="s">
        <v>2030</v>
      </c>
    </row>
    <row r="7185" spans="1:40" hidden="1" x14ac:dyDescent="0.35">
      <c r="A7185" t="s">
        <v>26992</v>
      </c>
      <c r="B7185" t="s">
        <v>26985</v>
      </c>
      <c r="C7185" t="s">
        <v>8301</v>
      </c>
      <c r="D7185" t="s">
        <v>26986</v>
      </c>
      <c r="E7185" t="s">
        <v>4786</v>
      </c>
      <c r="F7185">
        <v>2</v>
      </c>
      <c r="G7185" t="s">
        <v>2509</v>
      </c>
      <c r="H7185" t="s">
        <v>2510</v>
      </c>
      <c r="I7185" t="s">
        <v>2076</v>
      </c>
      <c r="J7185" t="s">
        <v>3123</v>
      </c>
      <c r="K7185" t="s">
        <v>2513</v>
      </c>
      <c r="L7185" t="s">
        <v>2058</v>
      </c>
      <c r="M7185" t="s">
        <v>2170</v>
      </c>
      <c r="N7185">
        <v>2</v>
      </c>
      <c r="O7185">
        <v>97</v>
      </c>
      <c r="P7185">
        <v>0.63</v>
      </c>
      <c r="Q7185">
        <v>15300</v>
      </c>
      <c r="R7185">
        <v>1</v>
      </c>
      <c r="S7185">
        <v>65</v>
      </c>
      <c r="T7185">
        <v>0.42</v>
      </c>
      <c r="U7185">
        <v>1</v>
      </c>
      <c r="V7185">
        <v>32</v>
      </c>
      <c r="W7185">
        <v>0.21</v>
      </c>
      <c r="X7185">
        <v>0</v>
      </c>
      <c r="Y7185">
        <v>0</v>
      </c>
      <c r="Z7185">
        <v>0</v>
      </c>
      <c r="AA7185">
        <v>0</v>
      </c>
      <c r="AB7185">
        <v>0</v>
      </c>
      <c r="AC7185">
        <v>0</v>
      </c>
      <c r="AD7185">
        <v>0</v>
      </c>
      <c r="AE7185">
        <v>0</v>
      </c>
      <c r="AF7185">
        <v>0</v>
      </c>
      <c r="AG7185" t="s">
        <v>26987</v>
      </c>
      <c r="AH7185" s="21" t="str">
        <f t="shared" si="224"/>
        <v>YM68</v>
      </c>
      <c r="AI7185" s="21">
        <v>216</v>
      </c>
      <c r="AJ7185" s="21">
        <f t="shared" si="225"/>
        <v>99.366013071895424</v>
      </c>
      <c r="AK7185" s="21" t="s">
        <v>2060</v>
      </c>
      <c r="AL7185" t="s">
        <v>2515</v>
      </c>
      <c r="AM7185" s="26" t="s">
        <v>38</v>
      </c>
      <c r="AN7185" t="s">
        <v>2030</v>
      </c>
    </row>
    <row r="7186" spans="1:40" hidden="1" x14ac:dyDescent="0.35">
      <c r="A7186" t="s">
        <v>26996</v>
      </c>
      <c r="B7186" t="s">
        <v>26989</v>
      </c>
      <c r="C7186" t="s">
        <v>4498</v>
      </c>
      <c r="D7186" t="s">
        <v>26990</v>
      </c>
      <c r="E7186" t="s">
        <v>2562</v>
      </c>
      <c r="F7186">
        <v>1</v>
      </c>
      <c r="G7186" t="s">
        <v>2546</v>
      </c>
      <c r="H7186" t="s">
        <v>2510</v>
      </c>
      <c r="I7186" t="s">
        <v>2076</v>
      </c>
      <c r="J7186" t="s">
        <v>2547</v>
      </c>
      <c r="K7186" t="s">
        <v>2548</v>
      </c>
      <c r="L7186" t="s">
        <v>2058</v>
      </c>
      <c r="M7186" t="s">
        <v>2170</v>
      </c>
      <c r="N7186">
        <v>5</v>
      </c>
      <c r="O7186">
        <v>90</v>
      </c>
      <c r="P7186">
        <v>0.59</v>
      </c>
      <c r="Q7186">
        <v>15300</v>
      </c>
      <c r="R7186">
        <v>3</v>
      </c>
      <c r="S7186">
        <v>43</v>
      </c>
      <c r="T7186">
        <v>0.28000000000000003</v>
      </c>
      <c r="U7186">
        <v>2</v>
      </c>
      <c r="V7186">
        <v>47</v>
      </c>
      <c r="W7186">
        <v>0.31</v>
      </c>
      <c r="X7186">
        <v>0</v>
      </c>
      <c r="Y7186">
        <v>0</v>
      </c>
      <c r="Z7186">
        <v>0</v>
      </c>
      <c r="AA7186">
        <v>0</v>
      </c>
      <c r="AB7186">
        <v>0</v>
      </c>
      <c r="AC7186">
        <v>0</v>
      </c>
      <c r="AD7186">
        <v>0</v>
      </c>
      <c r="AE7186">
        <v>0</v>
      </c>
      <c r="AF7186">
        <v>0</v>
      </c>
      <c r="AG7186" t="s">
        <v>26991</v>
      </c>
      <c r="AH7186" s="21" t="str">
        <f t="shared" si="224"/>
        <v>YM68</v>
      </c>
      <c r="AI7186" s="21">
        <v>216</v>
      </c>
      <c r="AJ7186" s="21">
        <f t="shared" si="225"/>
        <v>99.411764705882348</v>
      </c>
      <c r="AK7186" s="21" t="s">
        <v>2060</v>
      </c>
      <c r="AL7186" t="s">
        <v>2551</v>
      </c>
      <c r="AM7186" s="26" t="s">
        <v>38</v>
      </c>
      <c r="AN7186" t="s">
        <v>2032</v>
      </c>
    </row>
    <row r="7187" spans="1:40" hidden="1" x14ac:dyDescent="0.35">
      <c r="A7187" t="s">
        <v>27000</v>
      </c>
      <c r="B7187" t="s">
        <v>26993</v>
      </c>
      <c r="C7187" t="s">
        <v>3149</v>
      </c>
      <c r="D7187" t="s">
        <v>26994</v>
      </c>
      <c r="E7187" t="s">
        <v>2562</v>
      </c>
      <c r="F7187">
        <v>1</v>
      </c>
      <c r="G7187" t="s">
        <v>2546</v>
      </c>
      <c r="H7187" t="s">
        <v>2510</v>
      </c>
      <c r="I7187" t="s">
        <v>2076</v>
      </c>
      <c r="J7187" t="s">
        <v>2547</v>
      </c>
      <c r="K7187" t="s">
        <v>2548</v>
      </c>
      <c r="L7187" t="s">
        <v>2058</v>
      </c>
      <c r="M7187" t="s">
        <v>2170</v>
      </c>
      <c r="N7187">
        <v>5</v>
      </c>
      <c r="O7187">
        <v>121</v>
      </c>
      <c r="P7187">
        <v>0.79</v>
      </c>
      <c r="Q7187">
        <v>15300</v>
      </c>
      <c r="R7187">
        <v>1</v>
      </c>
      <c r="S7187">
        <v>7</v>
      </c>
      <c r="T7187">
        <v>0.05</v>
      </c>
      <c r="U7187">
        <v>4</v>
      </c>
      <c r="V7187">
        <v>114</v>
      </c>
      <c r="W7187">
        <v>0.75</v>
      </c>
      <c r="X7187">
        <v>0</v>
      </c>
      <c r="Y7187">
        <v>0</v>
      </c>
      <c r="Z7187">
        <v>0</v>
      </c>
      <c r="AA7187">
        <v>0</v>
      </c>
      <c r="AB7187">
        <v>0</v>
      </c>
      <c r="AC7187">
        <v>0</v>
      </c>
      <c r="AD7187">
        <v>0</v>
      </c>
      <c r="AE7187">
        <v>0</v>
      </c>
      <c r="AF7187">
        <v>0</v>
      </c>
      <c r="AG7187" t="s">
        <v>26995</v>
      </c>
      <c r="AH7187" s="21" t="str">
        <f t="shared" si="224"/>
        <v>YM68</v>
      </c>
      <c r="AI7187" s="21">
        <v>216</v>
      </c>
      <c r="AJ7187" s="21">
        <f t="shared" si="225"/>
        <v>99.209150326797385</v>
      </c>
      <c r="AK7187" s="21" t="s">
        <v>2060</v>
      </c>
      <c r="AL7187" t="s">
        <v>2551</v>
      </c>
      <c r="AM7187" s="26" t="s">
        <v>38</v>
      </c>
      <c r="AN7187" t="s">
        <v>2032</v>
      </c>
    </row>
    <row r="7188" spans="1:40" hidden="1" x14ac:dyDescent="0.35">
      <c r="A7188" t="s">
        <v>27004</v>
      </c>
      <c r="B7188" t="s">
        <v>26997</v>
      </c>
      <c r="C7188" t="s">
        <v>3149</v>
      </c>
      <c r="D7188" t="s">
        <v>26998</v>
      </c>
      <c r="E7188" t="s">
        <v>2562</v>
      </c>
      <c r="F7188">
        <v>1</v>
      </c>
      <c r="G7188" t="s">
        <v>2546</v>
      </c>
      <c r="H7188" t="s">
        <v>2510</v>
      </c>
      <c r="I7188" t="s">
        <v>2076</v>
      </c>
      <c r="J7188" t="s">
        <v>2547</v>
      </c>
      <c r="K7188" t="s">
        <v>2548</v>
      </c>
      <c r="L7188" t="s">
        <v>2058</v>
      </c>
      <c r="M7188" t="s">
        <v>2170</v>
      </c>
      <c r="N7188">
        <v>1</v>
      </c>
      <c r="O7188">
        <v>57</v>
      </c>
      <c r="P7188">
        <v>0.37</v>
      </c>
      <c r="Q7188">
        <v>15300</v>
      </c>
      <c r="R7188">
        <v>0</v>
      </c>
      <c r="S7188">
        <v>0</v>
      </c>
      <c r="T7188">
        <v>0</v>
      </c>
      <c r="U7188">
        <v>1</v>
      </c>
      <c r="V7188">
        <v>57</v>
      </c>
      <c r="W7188">
        <v>0.37</v>
      </c>
      <c r="X7188">
        <v>0</v>
      </c>
      <c r="Y7188">
        <v>0</v>
      </c>
      <c r="Z7188">
        <v>0</v>
      </c>
      <c r="AA7188">
        <v>0</v>
      </c>
      <c r="AB7188">
        <v>0</v>
      </c>
      <c r="AC7188">
        <v>0</v>
      </c>
      <c r="AD7188">
        <v>0</v>
      </c>
      <c r="AE7188">
        <v>0</v>
      </c>
      <c r="AF7188">
        <v>0</v>
      </c>
      <c r="AG7188" t="s">
        <v>26999</v>
      </c>
      <c r="AH7188" s="21" t="str">
        <f t="shared" si="224"/>
        <v>YM68</v>
      </c>
      <c r="AI7188" s="21">
        <v>216</v>
      </c>
      <c r="AJ7188" s="21">
        <f t="shared" si="225"/>
        <v>99.627450980392155</v>
      </c>
      <c r="AK7188" s="21" t="s">
        <v>2060</v>
      </c>
      <c r="AL7188" t="s">
        <v>2551</v>
      </c>
      <c r="AM7188" s="26" t="s">
        <v>38</v>
      </c>
      <c r="AN7188" t="s">
        <v>2030</v>
      </c>
    </row>
    <row r="7189" spans="1:40" hidden="1" x14ac:dyDescent="0.35">
      <c r="A7189" t="s">
        <v>27008</v>
      </c>
      <c r="B7189" t="s">
        <v>27001</v>
      </c>
      <c r="C7189" t="s">
        <v>2932</v>
      </c>
      <c r="D7189" t="s">
        <v>27002</v>
      </c>
      <c r="E7189" t="s">
        <v>2562</v>
      </c>
      <c r="F7189">
        <v>1</v>
      </c>
      <c r="G7189" t="s">
        <v>2546</v>
      </c>
      <c r="H7189" t="s">
        <v>2510</v>
      </c>
      <c r="I7189" t="s">
        <v>2076</v>
      </c>
      <c r="J7189" t="s">
        <v>2547</v>
      </c>
      <c r="K7189" t="s">
        <v>2548</v>
      </c>
      <c r="L7189" t="s">
        <v>2058</v>
      </c>
      <c r="M7189" t="s">
        <v>2170</v>
      </c>
      <c r="N7189">
        <v>4</v>
      </c>
      <c r="O7189">
        <v>239</v>
      </c>
      <c r="P7189">
        <v>1.56</v>
      </c>
      <c r="Q7189">
        <v>15300</v>
      </c>
      <c r="R7189">
        <v>4</v>
      </c>
      <c r="S7189">
        <v>239</v>
      </c>
      <c r="T7189">
        <v>1.56</v>
      </c>
      <c r="U7189">
        <v>0</v>
      </c>
      <c r="V7189">
        <v>0</v>
      </c>
      <c r="W7189">
        <v>0</v>
      </c>
      <c r="X7189">
        <v>0</v>
      </c>
      <c r="Y7189">
        <v>0</v>
      </c>
      <c r="Z7189">
        <v>0</v>
      </c>
      <c r="AA7189">
        <v>0</v>
      </c>
      <c r="AB7189">
        <v>0</v>
      </c>
      <c r="AC7189">
        <v>0</v>
      </c>
      <c r="AD7189">
        <v>0</v>
      </c>
      <c r="AE7189">
        <v>0</v>
      </c>
      <c r="AF7189">
        <v>0</v>
      </c>
      <c r="AG7189" t="s">
        <v>27003</v>
      </c>
      <c r="AH7189" s="21" t="str">
        <f t="shared" si="224"/>
        <v>YM68</v>
      </c>
      <c r="AI7189" s="21">
        <v>216</v>
      </c>
      <c r="AJ7189" s="21">
        <f t="shared" si="225"/>
        <v>98.437908496732021</v>
      </c>
      <c r="AK7189" s="21" t="s">
        <v>2063</v>
      </c>
      <c r="AL7189" t="s">
        <v>2551</v>
      </c>
      <c r="AM7189" s="26" t="s">
        <v>38</v>
      </c>
      <c r="AN7189" t="s">
        <v>2031</v>
      </c>
    </row>
    <row r="7190" spans="1:40" hidden="1" x14ac:dyDescent="0.35">
      <c r="A7190" t="s">
        <v>27012</v>
      </c>
      <c r="B7190" t="s">
        <v>27005</v>
      </c>
      <c r="C7190" t="s">
        <v>2932</v>
      </c>
      <c r="D7190" t="s">
        <v>27006</v>
      </c>
      <c r="E7190" t="s">
        <v>2562</v>
      </c>
      <c r="F7190">
        <v>1</v>
      </c>
      <c r="G7190" t="s">
        <v>2546</v>
      </c>
      <c r="H7190" t="s">
        <v>2510</v>
      </c>
      <c r="I7190" t="s">
        <v>2076</v>
      </c>
      <c r="J7190" t="s">
        <v>2547</v>
      </c>
      <c r="K7190" t="s">
        <v>2548</v>
      </c>
      <c r="L7190" t="s">
        <v>2058</v>
      </c>
      <c r="M7190" t="s">
        <v>2170</v>
      </c>
      <c r="N7190">
        <v>7</v>
      </c>
      <c r="O7190">
        <v>224</v>
      </c>
      <c r="P7190">
        <v>1.46</v>
      </c>
      <c r="Q7190">
        <v>15300</v>
      </c>
      <c r="R7190">
        <v>4</v>
      </c>
      <c r="S7190">
        <v>94</v>
      </c>
      <c r="T7190">
        <v>0.61</v>
      </c>
      <c r="U7190">
        <v>3</v>
      </c>
      <c r="V7190">
        <v>130</v>
      </c>
      <c r="W7190">
        <v>0.85</v>
      </c>
      <c r="X7190">
        <v>0</v>
      </c>
      <c r="Y7190">
        <v>0</v>
      </c>
      <c r="Z7190">
        <v>0</v>
      </c>
      <c r="AA7190">
        <v>0</v>
      </c>
      <c r="AB7190">
        <v>0</v>
      </c>
      <c r="AC7190">
        <v>0</v>
      </c>
      <c r="AD7190">
        <v>0</v>
      </c>
      <c r="AE7190">
        <v>0</v>
      </c>
      <c r="AF7190">
        <v>0</v>
      </c>
      <c r="AG7190" t="s">
        <v>27007</v>
      </c>
      <c r="AH7190" s="21" t="str">
        <f t="shared" si="224"/>
        <v>YM68</v>
      </c>
      <c r="AI7190" s="21">
        <v>216</v>
      </c>
      <c r="AJ7190" s="21">
        <f t="shared" si="225"/>
        <v>98.535947712418306</v>
      </c>
      <c r="AK7190" s="21" t="s">
        <v>2063</v>
      </c>
      <c r="AL7190" t="s">
        <v>2551</v>
      </c>
      <c r="AM7190" s="26" t="s">
        <v>38</v>
      </c>
      <c r="AN7190" t="s">
        <v>2030</v>
      </c>
    </row>
    <row r="7191" spans="1:40" hidden="1" x14ac:dyDescent="0.35">
      <c r="A7191" t="s">
        <v>27016</v>
      </c>
      <c r="B7191" t="s">
        <v>27009</v>
      </c>
      <c r="C7191" t="s">
        <v>2832</v>
      </c>
      <c r="D7191" t="s">
        <v>27010</v>
      </c>
      <c r="E7191" t="s">
        <v>2562</v>
      </c>
      <c r="F7191">
        <v>1</v>
      </c>
      <c r="G7191" t="s">
        <v>2546</v>
      </c>
      <c r="H7191" t="s">
        <v>2510</v>
      </c>
      <c r="I7191" t="s">
        <v>2076</v>
      </c>
      <c r="J7191" t="s">
        <v>2547</v>
      </c>
      <c r="K7191" t="s">
        <v>2548</v>
      </c>
      <c r="L7191" t="s">
        <v>2058</v>
      </c>
      <c r="M7191" t="s">
        <v>2170</v>
      </c>
      <c r="N7191">
        <v>1</v>
      </c>
      <c r="O7191">
        <v>19</v>
      </c>
      <c r="P7191">
        <v>0.12</v>
      </c>
      <c r="Q7191">
        <v>15300</v>
      </c>
      <c r="R7191">
        <v>0</v>
      </c>
      <c r="S7191">
        <v>0</v>
      </c>
      <c r="T7191">
        <v>0</v>
      </c>
      <c r="U7191">
        <v>1</v>
      </c>
      <c r="V7191">
        <v>19</v>
      </c>
      <c r="W7191">
        <v>0.12</v>
      </c>
      <c r="X7191">
        <v>0</v>
      </c>
      <c r="Y7191">
        <v>0</v>
      </c>
      <c r="Z7191">
        <v>0</v>
      </c>
      <c r="AA7191">
        <v>0</v>
      </c>
      <c r="AB7191">
        <v>0</v>
      </c>
      <c r="AC7191">
        <v>0</v>
      </c>
      <c r="AD7191">
        <v>0</v>
      </c>
      <c r="AE7191">
        <v>0</v>
      </c>
      <c r="AF7191">
        <v>0</v>
      </c>
      <c r="AG7191" t="s">
        <v>27011</v>
      </c>
      <c r="AH7191" s="21" t="str">
        <f t="shared" si="224"/>
        <v>YM68</v>
      </c>
      <c r="AI7191" s="21">
        <v>216</v>
      </c>
      <c r="AJ7191" s="21">
        <f t="shared" si="225"/>
        <v>99.875816993464056</v>
      </c>
      <c r="AK7191" s="21" t="s">
        <v>2060</v>
      </c>
      <c r="AL7191" t="s">
        <v>2551</v>
      </c>
      <c r="AM7191" s="26" t="s">
        <v>38</v>
      </c>
      <c r="AN7191" t="s">
        <v>2032</v>
      </c>
    </row>
    <row r="7192" spans="1:40" hidden="1" x14ac:dyDescent="0.35">
      <c r="A7192" t="s">
        <v>27020</v>
      </c>
      <c r="B7192" t="s">
        <v>27013</v>
      </c>
      <c r="C7192" t="s">
        <v>2832</v>
      </c>
      <c r="D7192" t="s">
        <v>27014</v>
      </c>
      <c r="E7192" t="s">
        <v>2562</v>
      </c>
      <c r="F7192">
        <v>1</v>
      </c>
      <c r="G7192" t="s">
        <v>2546</v>
      </c>
      <c r="H7192" t="s">
        <v>2510</v>
      </c>
      <c r="I7192" t="s">
        <v>2076</v>
      </c>
      <c r="J7192" t="s">
        <v>2547</v>
      </c>
      <c r="K7192" t="s">
        <v>2548</v>
      </c>
      <c r="L7192" t="s">
        <v>2058</v>
      </c>
      <c r="M7192" t="s">
        <v>2170</v>
      </c>
      <c r="N7192">
        <v>5</v>
      </c>
      <c r="O7192">
        <v>186</v>
      </c>
      <c r="P7192">
        <v>1.22</v>
      </c>
      <c r="Q7192">
        <v>15300</v>
      </c>
      <c r="R7192">
        <v>1</v>
      </c>
      <c r="S7192">
        <v>23</v>
      </c>
      <c r="T7192">
        <v>0.15</v>
      </c>
      <c r="U7192">
        <v>4</v>
      </c>
      <c r="V7192">
        <v>163</v>
      </c>
      <c r="W7192">
        <v>1.07</v>
      </c>
      <c r="X7192">
        <v>0</v>
      </c>
      <c r="Y7192">
        <v>0</v>
      </c>
      <c r="Z7192">
        <v>0</v>
      </c>
      <c r="AA7192">
        <v>0</v>
      </c>
      <c r="AB7192">
        <v>0</v>
      </c>
      <c r="AC7192">
        <v>0</v>
      </c>
      <c r="AD7192">
        <v>0</v>
      </c>
      <c r="AE7192">
        <v>0</v>
      </c>
      <c r="AF7192">
        <v>0</v>
      </c>
      <c r="AG7192" t="s">
        <v>27015</v>
      </c>
      <c r="AH7192" s="21" t="str">
        <f t="shared" si="224"/>
        <v>YM68</v>
      </c>
      <c r="AI7192" s="21">
        <v>216</v>
      </c>
      <c r="AJ7192" s="21">
        <f t="shared" si="225"/>
        <v>98.784313725490193</v>
      </c>
      <c r="AK7192" s="21" t="s">
        <v>2063</v>
      </c>
      <c r="AL7192" t="s">
        <v>2551</v>
      </c>
      <c r="AM7192" s="26" t="s">
        <v>38</v>
      </c>
      <c r="AN7192" t="s">
        <v>2030</v>
      </c>
    </row>
    <row r="7193" spans="1:40" hidden="1" x14ac:dyDescent="0.35">
      <c r="A7193" t="s">
        <v>27024</v>
      </c>
      <c r="B7193" t="s">
        <v>27017</v>
      </c>
      <c r="C7193" t="s">
        <v>4498</v>
      </c>
      <c r="D7193" t="s">
        <v>27018</v>
      </c>
      <c r="E7193" t="s">
        <v>2562</v>
      </c>
      <c r="F7193">
        <v>1</v>
      </c>
      <c r="G7193" t="s">
        <v>2546</v>
      </c>
      <c r="H7193" t="s">
        <v>2510</v>
      </c>
      <c r="I7193" t="s">
        <v>2076</v>
      </c>
      <c r="J7193" t="s">
        <v>2547</v>
      </c>
      <c r="K7193" t="s">
        <v>2548</v>
      </c>
      <c r="L7193" t="s">
        <v>2058</v>
      </c>
      <c r="M7193" t="s">
        <v>2059</v>
      </c>
      <c r="N7193">
        <v>3</v>
      </c>
      <c r="O7193">
        <v>85</v>
      </c>
      <c r="P7193">
        <v>0.35</v>
      </c>
      <c r="Q7193">
        <v>24480</v>
      </c>
      <c r="R7193">
        <v>1</v>
      </c>
      <c r="S7193">
        <v>23</v>
      </c>
      <c r="T7193">
        <v>0.09</v>
      </c>
      <c r="U7193">
        <v>1</v>
      </c>
      <c r="V7193">
        <v>27</v>
      </c>
      <c r="W7193">
        <v>0.11</v>
      </c>
      <c r="X7193">
        <v>0</v>
      </c>
      <c r="Y7193">
        <v>0</v>
      </c>
      <c r="Z7193">
        <v>0</v>
      </c>
      <c r="AA7193">
        <v>1</v>
      </c>
      <c r="AB7193">
        <v>35</v>
      </c>
      <c r="AC7193">
        <v>0.14000000000000001</v>
      </c>
      <c r="AD7193">
        <v>0</v>
      </c>
      <c r="AE7193">
        <v>0</v>
      </c>
      <c r="AF7193">
        <v>0</v>
      </c>
      <c r="AG7193" t="s">
        <v>27019</v>
      </c>
      <c r="AH7193" s="21" t="str">
        <f t="shared" si="224"/>
        <v>YM68</v>
      </c>
      <c r="AI7193" s="21">
        <v>345.36</v>
      </c>
      <c r="AJ7193" s="21">
        <f t="shared" si="225"/>
        <v>99.652777777777771</v>
      </c>
      <c r="AK7193" s="21" t="s">
        <v>2060</v>
      </c>
      <c r="AL7193" t="s">
        <v>2551</v>
      </c>
      <c r="AM7193" s="26" t="s">
        <v>38</v>
      </c>
      <c r="AN7193" t="s">
        <v>2030</v>
      </c>
    </row>
    <row r="7194" spans="1:40" hidden="1" x14ac:dyDescent="0.35">
      <c r="A7194" t="s">
        <v>27028</v>
      </c>
      <c r="B7194" t="s">
        <v>27021</v>
      </c>
      <c r="C7194" t="s">
        <v>2832</v>
      </c>
      <c r="D7194" t="s">
        <v>27022</v>
      </c>
      <c r="E7194" t="s">
        <v>3156</v>
      </c>
      <c r="F7194">
        <v>1</v>
      </c>
      <c r="G7194" t="s">
        <v>2546</v>
      </c>
      <c r="H7194" t="s">
        <v>2510</v>
      </c>
      <c r="I7194" t="s">
        <v>2076</v>
      </c>
      <c r="J7194" t="s">
        <v>2547</v>
      </c>
      <c r="K7194" t="s">
        <v>2548</v>
      </c>
      <c r="L7194" t="s">
        <v>2058</v>
      </c>
      <c r="M7194" t="s">
        <v>2982</v>
      </c>
      <c r="N7194">
        <v>1</v>
      </c>
      <c r="O7194">
        <v>41</v>
      </c>
      <c r="P7194">
        <v>0.28999999999999998</v>
      </c>
      <c r="Q7194">
        <v>14280</v>
      </c>
      <c r="R7194">
        <v>1</v>
      </c>
      <c r="S7194">
        <v>41</v>
      </c>
      <c r="T7194">
        <v>0.28999999999999998</v>
      </c>
      <c r="U7194">
        <v>0</v>
      </c>
      <c r="V7194">
        <v>0</v>
      </c>
      <c r="W7194">
        <v>0</v>
      </c>
      <c r="X7194">
        <v>0</v>
      </c>
      <c r="Y7194">
        <v>0</v>
      </c>
      <c r="Z7194">
        <v>0</v>
      </c>
      <c r="AA7194">
        <v>0</v>
      </c>
      <c r="AB7194">
        <v>0</v>
      </c>
      <c r="AC7194">
        <v>0</v>
      </c>
      <c r="AD7194">
        <v>0</v>
      </c>
      <c r="AE7194">
        <v>0</v>
      </c>
      <c r="AF7194">
        <v>0</v>
      </c>
      <c r="AG7194" t="s">
        <v>27023</v>
      </c>
      <c r="AH7194" s="21" t="str">
        <f t="shared" si="224"/>
        <v>YM68</v>
      </c>
      <c r="AI7194" s="21">
        <v>201.59999999999997</v>
      </c>
      <c r="AJ7194" s="21">
        <f t="shared" si="225"/>
        <v>99.712885154061624</v>
      </c>
      <c r="AK7194" s="21" t="s">
        <v>2060</v>
      </c>
      <c r="AL7194" t="s">
        <v>2551</v>
      </c>
      <c r="AM7194" s="26" t="s">
        <v>38</v>
      </c>
      <c r="AN7194" t="s">
        <v>2029</v>
      </c>
    </row>
    <row r="7195" spans="1:40" hidden="1" x14ac:dyDescent="0.35">
      <c r="A7195" t="s">
        <v>27032</v>
      </c>
      <c r="B7195" t="s">
        <v>27025</v>
      </c>
      <c r="C7195" t="s">
        <v>3149</v>
      </c>
      <c r="D7195" t="s">
        <v>27026</v>
      </c>
      <c r="E7195" t="s">
        <v>2562</v>
      </c>
      <c r="F7195">
        <v>1</v>
      </c>
      <c r="G7195" t="s">
        <v>2546</v>
      </c>
      <c r="H7195" t="s">
        <v>2510</v>
      </c>
      <c r="I7195" t="s">
        <v>2076</v>
      </c>
      <c r="J7195" t="s">
        <v>2547</v>
      </c>
      <c r="K7195" t="s">
        <v>2548</v>
      </c>
      <c r="L7195" t="s">
        <v>2058</v>
      </c>
      <c r="M7195" t="s">
        <v>2059</v>
      </c>
      <c r="N7195">
        <v>5</v>
      </c>
      <c r="O7195">
        <v>122</v>
      </c>
      <c r="P7195">
        <v>0.5</v>
      </c>
      <c r="Q7195">
        <v>24480</v>
      </c>
      <c r="R7195">
        <v>0</v>
      </c>
      <c r="S7195">
        <v>0</v>
      </c>
      <c r="T7195">
        <v>0</v>
      </c>
      <c r="U7195">
        <v>4</v>
      </c>
      <c r="V7195">
        <v>84</v>
      </c>
      <c r="W7195">
        <v>0.34</v>
      </c>
      <c r="X7195">
        <v>0</v>
      </c>
      <c r="Y7195">
        <v>0</v>
      </c>
      <c r="Z7195">
        <v>0</v>
      </c>
      <c r="AA7195">
        <v>1</v>
      </c>
      <c r="AB7195">
        <v>38</v>
      </c>
      <c r="AC7195">
        <v>0.16</v>
      </c>
      <c r="AD7195">
        <v>0</v>
      </c>
      <c r="AE7195">
        <v>0</v>
      </c>
      <c r="AF7195">
        <v>0</v>
      </c>
      <c r="AG7195" t="s">
        <v>27027</v>
      </c>
      <c r="AH7195" s="21" t="str">
        <f t="shared" si="224"/>
        <v>YM68</v>
      </c>
      <c r="AI7195" s="21">
        <v>345.36</v>
      </c>
      <c r="AJ7195" s="21">
        <f t="shared" si="225"/>
        <v>99.501633986928098</v>
      </c>
      <c r="AK7195" s="21" t="s">
        <v>2060</v>
      </c>
      <c r="AL7195" t="s">
        <v>2551</v>
      </c>
      <c r="AM7195" s="26" t="s">
        <v>38</v>
      </c>
      <c r="AN7195" t="s">
        <v>2030</v>
      </c>
    </row>
    <row r="7196" spans="1:40" hidden="1" x14ac:dyDescent="0.35">
      <c r="A7196" t="s">
        <v>27036</v>
      </c>
      <c r="B7196" t="s">
        <v>27029</v>
      </c>
      <c r="C7196" t="s">
        <v>3149</v>
      </c>
      <c r="D7196" t="s">
        <v>27030</v>
      </c>
      <c r="E7196" t="s">
        <v>2562</v>
      </c>
      <c r="F7196">
        <v>1</v>
      </c>
      <c r="G7196" t="s">
        <v>2546</v>
      </c>
      <c r="H7196" t="s">
        <v>2510</v>
      </c>
      <c r="I7196" t="s">
        <v>2076</v>
      </c>
      <c r="J7196" t="s">
        <v>2547</v>
      </c>
      <c r="K7196" t="s">
        <v>2548</v>
      </c>
      <c r="L7196" t="s">
        <v>2058</v>
      </c>
      <c r="M7196" t="s">
        <v>13370</v>
      </c>
      <c r="N7196">
        <v>8</v>
      </c>
      <c r="O7196">
        <v>214</v>
      </c>
      <c r="P7196">
        <v>1.91</v>
      </c>
      <c r="Q7196">
        <v>11220</v>
      </c>
      <c r="R7196">
        <v>2</v>
      </c>
      <c r="S7196">
        <v>63</v>
      </c>
      <c r="T7196">
        <v>0.56000000000000005</v>
      </c>
      <c r="U7196">
        <v>6</v>
      </c>
      <c r="V7196">
        <v>151</v>
      </c>
      <c r="W7196">
        <v>1.35</v>
      </c>
      <c r="X7196">
        <v>0</v>
      </c>
      <c r="Y7196">
        <v>0</v>
      </c>
      <c r="Z7196">
        <v>0</v>
      </c>
      <c r="AA7196">
        <v>0</v>
      </c>
      <c r="AB7196">
        <v>0</v>
      </c>
      <c r="AC7196">
        <v>0</v>
      </c>
      <c r="AD7196">
        <v>0</v>
      </c>
      <c r="AE7196">
        <v>0</v>
      </c>
      <c r="AF7196">
        <v>0</v>
      </c>
      <c r="AG7196" t="s">
        <v>27031</v>
      </c>
      <c r="AH7196" s="21" t="str">
        <f t="shared" si="224"/>
        <v>YM68</v>
      </c>
      <c r="AI7196" s="21">
        <v>158.4</v>
      </c>
      <c r="AJ7196" s="21">
        <f t="shared" si="225"/>
        <v>98.092691622103388</v>
      </c>
      <c r="AK7196" s="21" t="s">
        <v>2063</v>
      </c>
      <c r="AL7196" t="s">
        <v>2551</v>
      </c>
      <c r="AM7196" s="26" t="s">
        <v>38</v>
      </c>
      <c r="AN7196" t="s">
        <v>2031</v>
      </c>
    </row>
    <row r="7197" spans="1:40" hidden="1" x14ac:dyDescent="0.35">
      <c r="A7197" t="s">
        <v>27040</v>
      </c>
      <c r="B7197" t="s">
        <v>27033</v>
      </c>
      <c r="C7197" t="s">
        <v>2932</v>
      </c>
      <c r="D7197" t="s">
        <v>27034</v>
      </c>
      <c r="E7197" t="s">
        <v>2562</v>
      </c>
      <c r="F7197">
        <v>1</v>
      </c>
      <c r="G7197" t="s">
        <v>2546</v>
      </c>
      <c r="H7197" t="s">
        <v>2510</v>
      </c>
      <c r="I7197" t="s">
        <v>2076</v>
      </c>
      <c r="J7197" t="s">
        <v>2547</v>
      </c>
      <c r="K7197" t="s">
        <v>2548</v>
      </c>
      <c r="L7197" t="s">
        <v>2058</v>
      </c>
      <c r="M7197" t="s">
        <v>2170</v>
      </c>
      <c r="N7197">
        <v>5</v>
      </c>
      <c r="O7197">
        <v>252</v>
      </c>
      <c r="P7197">
        <v>1.65</v>
      </c>
      <c r="Q7197">
        <v>15300</v>
      </c>
      <c r="R7197">
        <v>1</v>
      </c>
      <c r="S7197">
        <v>84</v>
      </c>
      <c r="T7197">
        <v>0.55000000000000004</v>
      </c>
      <c r="U7197">
        <v>4</v>
      </c>
      <c r="V7197">
        <v>168</v>
      </c>
      <c r="W7197">
        <v>1.1000000000000001</v>
      </c>
      <c r="X7197">
        <v>0</v>
      </c>
      <c r="Y7197">
        <v>0</v>
      </c>
      <c r="Z7197">
        <v>0</v>
      </c>
      <c r="AA7197">
        <v>0</v>
      </c>
      <c r="AB7197">
        <v>0</v>
      </c>
      <c r="AC7197">
        <v>0</v>
      </c>
      <c r="AD7197">
        <v>0</v>
      </c>
      <c r="AE7197">
        <v>0</v>
      </c>
      <c r="AF7197">
        <v>0</v>
      </c>
      <c r="AG7197" t="s">
        <v>27035</v>
      </c>
      <c r="AH7197" s="21" t="str">
        <f t="shared" si="224"/>
        <v>YM68</v>
      </c>
      <c r="AI7197" s="21">
        <v>216</v>
      </c>
      <c r="AJ7197" s="21">
        <f t="shared" si="225"/>
        <v>98.352941176470594</v>
      </c>
      <c r="AK7197" s="21" t="s">
        <v>2063</v>
      </c>
      <c r="AL7197" t="s">
        <v>2551</v>
      </c>
      <c r="AM7197" s="26" t="s">
        <v>38</v>
      </c>
      <c r="AN7197" t="s">
        <v>2032</v>
      </c>
    </row>
    <row r="7198" spans="1:40" hidden="1" x14ac:dyDescent="0.35">
      <c r="A7198" t="s">
        <v>27044</v>
      </c>
      <c r="B7198" t="s">
        <v>27037</v>
      </c>
      <c r="C7198" t="s">
        <v>2932</v>
      </c>
      <c r="D7198" t="s">
        <v>27038</v>
      </c>
      <c r="E7198" t="s">
        <v>2562</v>
      </c>
      <c r="F7198">
        <v>1</v>
      </c>
      <c r="G7198" t="s">
        <v>2546</v>
      </c>
      <c r="H7198" t="s">
        <v>2510</v>
      </c>
      <c r="I7198" t="s">
        <v>2076</v>
      </c>
      <c r="J7198" t="s">
        <v>2547</v>
      </c>
      <c r="K7198" t="s">
        <v>2548</v>
      </c>
      <c r="L7198" t="s">
        <v>2058</v>
      </c>
      <c r="M7198" t="s">
        <v>2170</v>
      </c>
      <c r="N7198">
        <v>7</v>
      </c>
      <c r="O7198">
        <v>226</v>
      </c>
      <c r="P7198">
        <v>1.48</v>
      </c>
      <c r="Q7198">
        <v>15300</v>
      </c>
      <c r="R7198">
        <v>2</v>
      </c>
      <c r="S7198">
        <v>46</v>
      </c>
      <c r="T7198">
        <v>0.3</v>
      </c>
      <c r="U7198">
        <v>3</v>
      </c>
      <c r="V7198">
        <v>121</v>
      </c>
      <c r="W7198">
        <v>0.79</v>
      </c>
      <c r="X7198">
        <v>0</v>
      </c>
      <c r="Y7198">
        <v>0</v>
      </c>
      <c r="Z7198">
        <v>0</v>
      </c>
      <c r="AA7198">
        <v>2</v>
      </c>
      <c r="AB7198">
        <v>59</v>
      </c>
      <c r="AC7198">
        <v>0.39</v>
      </c>
      <c r="AD7198">
        <v>0</v>
      </c>
      <c r="AE7198">
        <v>0</v>
      </c>
      <c r="AF7198">
        <v>0</v>
      </c>
      <c r="AG7198" t="s">
        <v>27039</v>
      </c>
      <c r="AH7198" s="21" t="str">
        <f t="shared" si="224"/>
        <v>YM68</v>
      </c>
      <c r="AI7198" s="21">
        <v>216</v>
      </c>
      <c r="AJ7198" s="21">
        <f t="shared" si="225"/>
        <v>98.522875816993462</v>
      </c>
      <c r="AK7198" s="21" t="s">
        <v>2063</v>
      </c>
      <c r="AL7198" t="s">
        <v>2551</v>
      </c>
      <c r="AM7198" s="26" t="s">
        <v>38</v>
      </c>
      <c r="AN7198" t="s">
        <v>2030</v>
      </c>
    </row>
    <row r="7199" spans="1:40" hidden="1" x14ac:dyDescent="0.35">
      <c r="A7199" t="s">
        <v>27048</v>
      </c>
      <c r="B7199" t="s">
        <v>27041</v>
      </c>
      <c r="C7199" t="s">
        <v>4498</v>
      </c>
      <c r="D7199" t="s">
        <v>27042</v>
      </c>
      <c r="E7199" t="s">
        <v>2562</v>
      </c>
      <c r="F7199">
        <v>1</v>
      </c>
      <c r="G7199" t="s">
        <v>2546</v>
      </c>
      <c r="H7199" t="s">
        <v>2510</v>
      </c>
      <c r="I7199" t="s">
        <v>2076</v>
      </c>
      <c r="J7199" t="s">
        <v>2547</v>
      </c>
      <c r="K7199" t="s">
        <v>2548</v>
      </c>
      <c r="L7199" t="s">
        <v>2058</v>
      </c>
      <c r="M7199" t="s">
        <v>2170</v>
      </c>
      <c r="N7199">
        <v>1</v>
      </c>
      <c r="O7199">
        <v>36</v>
      </c>
      <c r="P7199">
        <v>0.24</v>
      </c>
      <c r="Q7199">
        <v>15300</v>
      </c>
      <c r="R7199">
        <v>0</v>
      </c>
      <c r="S7199">
        <v>0</v>
      </c>
      <c r="T7199">
        <v>0</v>
      </c>
      <c r="U7199">
        <v>1</v>
      </c>
      <c r="V7199">
        <v>36</v>
      </c>
      <c r="W7199">
        <v>0.24</v>
      </c>
      <c r="X7199">
        <v>0</v>
      </c>
      <c r="Y7199">
        <v>0</v>
      </c>
      <c r="Z7199">
        <v>0</v>
      </c>
      <c r="AA7199">
        <v>0</v>
      </c>
      <c r="AB7199">
        <v>0</v>
      </c>
      <c r="AC7199">
        <v>0</v>
      </c>
      <c r="AD7199">
        <v>0</v>
      </c>
      <c r="AE7199">
        <v>0</v>
      </c>
      <c r="AF7199">
        <v>0</v>
      </c>
      <c r="AG7199" t="s">
        <v>27043</v>
      </c>
      <c r="AH7199" s="21" t="str">
        <f t="shared" si="224"/>
        <v>YM68</v>
      </c>
      <c r="AI7199" s="21">
        <v>216</v>
      </c>
      <c r="AJ7199" s="21">
        <f t="shared" si="225"/>
        <v>99.764705882352942</v>
      </c>
      <c r="AK7199" s="21" t="s">
        <v>2060</v>
      </c>
      <c r="AL7199" t="s">
        <v>2551</v>
      </c>
      <c r="AM7199" s="26" t="s">
        <v>38</v>
      </c>
      <c r="AN7199" t="s">
        <v>2031</v>
      </c>
    </row>
    <row r="7200" spans="1:40" hidden="1" x14ac:dyDescent="0.35">
      <c r="A7200" t="s">
        <v>27052</v>
      </c>
      <c r="B7200" t="s">
        <v>27045</v>
      </c>
      <c r="C7200" t="s">
        <v>4498</v>
      </c>
      <c r="D7200" t="s">
        <v>27046</v>
      </c>
      <c r="E7200" t="s">
        <v>2562</v>
      </c>
      <c r="F7200">
        <v>1</v>
      </c>
      <c r="G7200" t="s">
        <v>2546</v>
      </c>
      <c r="H7200" t="s">
        <v>2510</v>
      </c>
      <c r="I7200" t="s">
        <v>2076</v>
      </c>
      <c r="J7200" t="s">
        <v>2547</v>
      </c>
      <c r="K7200" t="s">
        <v>2548</v>
      </c>
      <c r="L7200" t="s">
        <v>2058</v>
      </c>
      <c r="M7200" t="s">
        <v>2170</v>
      </c>
      <c r="N7200">
        <v>1</v>
      </c>
      <c r="O7200">
        <v>96</v>
      </c>
      <c r="P7200">
        <v>0.63</v>
      </c>
      <c r="Q7200">
        <v>15300</v>
      </c>
      <c r="R7200">
        <v>1</v>
      </c>
      <c r="S7200">
        <v>96</v>
      </c>
      <c r="T7200">
        <v>0.63</v>
      </c>
      <c r="U7200">
        <v>0</v>
      </c>
      <c r="V7200">
        <v>0</v>
      </c>
      <c r="W7200">
        <v>0</v>
      </c>
      <c r="X7200">
        <v>0</v>
      </c>
      <c r="Y7200">
        <v>0</v>
      </c>
      <c r="Z7200">
        <v>0</v>
      </c>
      <c r="AA7200">
        <v>0</v>
      </c>
      <c r="AB7200">
        <v>0</v>
      </c>
      <c r="AC7200">
        <v>0</v>
      </c>
      <c r="AD7200">
        <v>0</v>
      </c>
      <c r="AE7200">
        <v>0</v>
      </c>
      <c r="AF7200">
        <v>0</v>
      </c>
      <c r="AG7200" t="s">
        <v>27047</v>
      </c>
      <c r="AH7200" s="21" t="str">
        <f t="shared" si="224"/>
        <v>YM68</v>
      </c>
      <c r="AI7200" s="21">
        <v>216</v>
      </c>
      <c r="AJ7200" s="21">
        <f t="shared" si="225"/>
        <v>99.372549019607845</v>
      </c>
      <c r="AK7200" s="21" t="s">
        <v>2060</v>
      </c>
      <c r="AL7200" t="s">
        <v>2551</v>
      </c>
      <c r="AM7200" s="26" t="s">
        <v>38</v>
      </c>
      <c r="AN7200" t="s">
        <v>2030</v>
      </c>
    </row>
    <row r="7201" spans="1:40" hidden="1" x14ac:dyDescent="0.35">
      <c r="A7201" t="s">
        <v>27056</v>
      </c>
      <c r="B7201" t="s">
        <v>27049</v>
      </c>
      <c r="C7201" t="s">
        <v>4943</v>
      </c>
      <c r="D7201" t="s">
        <v>27050</v>
      </c>
      <c r="E7201" t="s">
        <v>2562</v>
      </c>
      <c r="F7201">
        <v>1</v>
      </c>
      <c r="G7201" t="s">
        <v>2546</v>
      </c>
      <c r="H7201" t="s">
        <v>2510</v>
      </c>
      <c r="I7201" t="s">
        <v>2076</v>
      </c>
      <c r="J7201" t="s">
        <v>2547</v>
      </c>
      <c r="K7201" t="s">
        <v>2548</v>
      </c>
      <c r="L7201" t="s">
        <v>2058</v>
      </c>
      <c r="M7201" t="s">
        <v>2059</v>
      </c>
      <c r="N7201">
        <v>9</v>
      </c>
      <c r="O7201">
        <v>405</v>
      </c>
      <c r="P7201">
        <v>1.65</v>
      </c>
      <c r="Q7201">
        <v>24480</v>
      </c>
      <c r="R7201">
        <v>2</v>
      </c>
      <c r="S7201">
        <v>101</v>
      </c>
      <c r="T7201">
        <v>0.41</v>
      </c>
      <c r="U7201">
        <v>5</v>
      </c>
      <c r="V7201">
        <v>235</v>
      </c>
      <c r="W7201">
        <v>0.96</v>
      </c>
      <c r="X7201">
        <v>0</v>
      </c>
      <c r="Y7201">
        <v>0</v>
      </c>
      <c r="Z7201">
        <v>0</v>
      </c>
      <c r="AA7201">
        <v>2</v>
      </c>
      <c r="AB7201">
        <v>69</v>
      </c>
      <c r="AC7201">
        <v>0.28000000000000003</v>
      </c>
      <c r="AD7201">
        <v>0</v>
      </c>
      <c r="AE7201">
        <v>0</v>
      </c>
      <c r="AF7201">
        <v>0</v>
      </c>
      <c r="AG7201" t="s">
        <v>27051</v>
      </c>
      <c r="AH7201" s="21" t="str">
        <f t="shared" si="224"/>
        <v>YM68</v>
      </c>
      <c r="AI7201" s="21">
        <v>345.36</v>
      </c>
      <c r="AJ7201" s="21">
        <f t="shared" si="225"/>
        <v>98.345588235294116</v>
      </c>
      <c r="AK7201" s="21" t="s">
        <v>2063</v>
      </c>
      <c r="AL7201" t="s">
        <v>2551</v>
      </c>
      <c r="AM7201" s="26" t="s">
        <v>38</v>
      </c>
      <c r="AN7201" t="s">
        <v>2033</v>
      </c>
    </row>
    <row r="7202" spans="1:40" hidden="1" x14ac:dyDescent="0.35">
      <c r="A7202" t="s">
        <v>27060</v>
      </c>
      <c r="B7202" t="s">
        <v>27053</v>
      </c>
      <c r="C7202" t="s">
        <v>2928</v>
      </c>
      <c r="D7202" t="s">
        <v>27054</v>
      </c>
      <c r="E7202" t="s">
        <v>2562</v>
      </c>
      <c r="F7202">
        <v>1</v>
      </c>
      <c r="G7202" t="s">
        <v>2546</v>
      </c>
      <c r="H7202" t="s">
        <v>2510</v>
      </c>
      <c r="I7202" t="s">
        <v>2076</v>
      </c>
      <c r="J7202" t="s">
        <v>2547</v>
      </c>
      <c r="K7202" t="s">
        <v>2548</v>
      </c>
      <c r="L7202" t="s">
        <v>2058</v>
      </c>
      <c r="M7202" t="s">
        <v>2059</v>
      </c>
      <c r="N7202">
        <v>8</v>
      </c>
      <c r="O7202">
        <v>365</v>
      </c>
      <c r="P7202">
        <v>1.49</v>
      </c>
      <c r="Q7202">
        <v>24480</v>
      </c>
      <c r="R7202">
        <v>4</v>
      </c>
      <c r="S7202">
        <v>155</v>
      </c>
      <c r="T7202">
        <v>0.63</v>
      </c>
      <c r="U7202">
        <v>4</v>
      </c>
      <c r="V7202">
        <v>210</v>
      </c>
      <c r="W7202">
        <v>0.86</v>
      </c>
      <c r="X7202">
        <v>0</v>
      </c>
      <c r="Y7202">
        <v>0</v>
      </c>
      <c r="Z7202">
        <v>0</v>
      </c>
      <c r="AA7202">
        <v>0</v>
      </c>
      <c r="AB7202">
        <v>0</v>
      </c>
      <c r="AC7202">
        <v>0</v>
      </c>
      <c r="AD7202">
        <v>0</v>
      </c>
      <c r="AE7202">
        <v>0</v>
      </c>
      <c r="AF7202">
        <v>0</v>
      </c>
      <c r="AG7202" t="s">
        <v>27055</v>
      </c>
      <c r="AH7202" s="21" t="str">
        <f t="shared" si="224"/>
        <v>YM68</v>
      </c>
      <c r="AI7202" s="21">
        <v>345.36</v>
      </c>
      <c r="AJ7202" s="21">
        <f t="shared" si="225"/>
        <v>98.508986928104576</v>
      </c>
      <c r="AK7202" s="21" t="s">
        <v>2063</v>
      </c>
      <c r="AL7202" t="s">
        <v>2551</v>
      </c>
      <c r="AM7202" s="26" t="s">
        <v>38</v>
      </c>
      <c r="AN7202" t="s">
        <v>2032</v>
      </c>
    </row>
    <row r="7203" spans="1:40" hidden="1" x14ac:dyDescent="0.35">
      <c r="A7203" t="s">
        <v>27064</v>
      </c>
      <c r="B7203" t="s">
        <v>27057</v>
      </c>
      <c r="C7203" t="s">
        <v>5681</v>
      </c>
      <c r="D7203" t="s">
        <v>27058</v>
      </c>
      <c r="E7203" t="s">
        <v>2562</v>
      </c>
      <c r="F7203">
        <v>1</v>
      </c>
      <c r="G7203" t="s">
        <v>2546</v>
      </c>
      <c r="H7203" t="s">
        <v>2510</v>
      </c>
      <c r="I7203" t="s">
        <v>2076</v>
      </c>
      <c r="J7203" t="s">
        <v>2547</v>
      </c>
      <c r="K7203" t="s">
        <v>2548</v>
      </c>
      <c r="L7203" t="s">
        <v>2058</v>
      </c>
      <c r="M7203" t="s">
        <v>2059</v>
      </c>
      <c r="N7203">
        <v>1</v>
      </c>
      <c r="O7203">
        <v>69</v>
      </c>
      <c r="P7203">
        <v>0.28000000000000003</v>
      </c>
      <c r="Q7203">
        <v>24480</v>
      </c>
      <c r="R7203">
        <v>0</v>
      </c>
      <c r="S7203">
        <v>0</v>
      </c>
      <c r="T7203">
        <v>0</v>
      </c>
      <c r="U7203">
        <v>0</v>
      </c>
      <c r="V7203">
        <v>0</v>
      </c>
      <c r="W7203">
        <v>0</v>
      </c>
      <c r="X7203">
        <v>1</v>
      </c>
      <c r="Y7203">
        <v>69</v>
      </c>
      <c r="Z7203">
        <v>0.28000000000000003</v>
      </c>
      <c r="AA7203">
        <v>0</v>
      </c>
      <c r="AB7203">
        <v>0</v>
      </c>
      <c r="AC7203">
        <v>0</v>
      </c>
      <c r="AD7203">
        <v>0</v>
      </c>
      <c r="AE7203">
        <v>0</v>
      </c>
      <c r="AF7203">
        <v>0</v>
      </c>
      <c r="AG7203" t="s">
        <v>27059</v>
      </c>
      <c r="AH7203" s="21" t="str">
        <f t="shared" si="224"/>
        <v>YM68</v>
      </c>
      <c r="AI7203" s="21">
        <v>345.36</v>
      </c>
      <c r="AJ7203" s="21">
        <f t="shared" si="225"/>
        <v>99.718137254901961</v>
      </c>
      <c r="AK7203" s="21" t="s">
        <v>2060</v>
      </c>
      <c r="AL7203" t="s">
        <v>2551</v>
      </c>
      <c r="AM7203" s="26" t="s">
        <v>38</v>
      </c>
      <c r="AN7203" t="s">
        <v>2031</v>
      </c>
    </row>
    <row r="7204" spans="1:40" hidden="1" x14ac:dyDescent="0.35">
      <c r="A7204" t="s">
        <v>27068</v>
      </c>
      <c r="B7204" t="s">
        <v>27061</v>
      </c>
      <c r="C7204" t="s">
        <v>2928</v>
      </c>
      <c r="D7204" t="s">
        <v>27062</v>
      </c>
      <c r="E7204" t="s">
        <v>2562</v>
      </c>
      <c r="F7204">
        <v>1</v>
      </c>
      <c r="G7204" t="s">
        <v>2546</v>
      </c>
      <c r="H7204" t="s">
        <v>2510</v>
      </c>
      <c r="I7204" t="s">
        <v>2076</v>
      </c>
      <c r="J7204" t="s">
        <v>2547</v>
      </c>
      <c r="K7204" t="s">
        <v>2548</v>
      </c>
      <c r="L7204" t="s">
        <v>2058</v>
      </c>
      <c r="M7204" t="s">
        <v>2170</v>
      </c>
      <c r="N7204">
        <v>4</v>
      </c>
      <c r="O7204">
        <v>114</v>
      </c>
      <c r="P7204">
        <v>0.75</v>
      </c>
      <c r="Q7204">
        <v>15300</v>
      </c>
      <c r="R7204">
        <v>4</v>
      </c>
      <c r="S7204">
        <v>114</v>
      </c>
      <c r="T7204">
        <v>0.75</v>
      </c>
      <c r="U7204">
        <v>0</v>
      </c>
      <c r="V7204">
        <v>0</v>
      </c>
      <c r="W7204">
        <v>0</v>
      </c>
      <c r="X7204">
        <v>0</v>
      </c>
      <c r="Y7204">
        <v>0</v>
      </c>
      <c r="Z7204">
        <v>0</v>
      </c>
      <c r="AA7204">
        <v>0</v>
      </c>
      <c r="AB7204">
        <v>0</v>
      </c>
      <c r="AC7204">
        <v>0</v>
      </c>
      <c r="AD7204">
        <v>0</v>
      </c>
      <c r="AE7204">
        <v>0</v>
      </c>
      <c r="AF7204">
        <v>0</v>
      </c>
      <c r="AG7204" t="s">
        <v>27063</v>
      </c>
      <c r="AH7204" s="21" t="str">
        <f t="shared" si="224"/>
        <v>YM68</v>
      </c>
      <c r="AI7204" s="21">
        <v>216</v>
      </c>
      <c r="AJ7204" s="21">
        <f t="shared" si="225"/>
        <v>99.254901960784309</v>
      </c>
      <c r="AK7204" s="21" t="s">
        <v>2060</v>
      </c>
      <c r="AL7204" t="s">
        <v>2551</v>
      </c>
      <c r="AM7204" s="26" t="s">
        <v>38</v>
      </c>
      <c r="AN7204" t="s">
        <v>2030</v>
      </c>
    </row>
    <row r="7205" spans="1:40" hidden="1" x14ac:dyDescent="0.35">
      <c r="A7205" t="s">
        <v>27072</v>
      </c>
      <c r="B7205" t="s">
        <v>27065</v>
      </c>
      <c r="C7205" t="s">
        <v>2928</v>
      </c>
      <c r="D7205" t="s">
        <v>27066</v>
      </c>
      <c r="E7205" t="s">
        <v>2562</v>
      </c>
      <c r="F7205">
        <v>1</v>
      </c>
      <c r="G7205" t="s">
        <v>2546</v>
      </c>
      <c r="H7205" t="s">
        <v>2510</v>
      </c>
      <c r="I7205" t="s">
        <v>2076</v>
      </c>
      <c r="J7205" t="s">
        <v>2547</v>
      </c>
      <c r="K7205" t="s">
        <v>2548</v>
      </c>
      <c r="L7205" t="s">
        <v>2058</v>
      </c>
      <c r="M7205" t="s">
        <v>2059</v>
      </c>
      <c r="N7205">
        <v>7</v>
      </c>
      <c r="O7205">
        <v>290</v>
      </c>
      <c r="P7205">
        <v>1.18</v>
      </c>
      <c r="Q7205">
        <v>24480</v>
      </c>
      <c r="R7205">
        <v>4</v>
      </c>
      <c r="S7205">
        <v>183</v>
      </c>
      <c r="T7205">
        <v>0.75</v>
      </c>
      <c r="U7205">
        <v>2</v>
      </c>
      <c r="V7205">
        <v>104</v>
      </c>
      <c r="W7205">
        <v>0.42</v>
      </c>
      <c r="X7205">
        <v>0</v>
      </c>
      <c r="Y7205">
        <v>0</v>
      </c>
      <c r="Z7205">
        <v>0</v>
      </c>
      <c r="AA7205">
        <v>1</v>
      </c>
      <c r="AB7205">
        <v>3</v>
      </c>
      <c r="AC7205">
        <v>0.01</v>
      </c>
      <c r="AD7205">
        <v>0</v>
      </c>
      <c r="AE7205">
        <v>0</v>
      </c>
      <c r="AF7205">
        <v>0</v>
      </c>
      <c r="AG7205" t="s">
        <v>27067</v>
      </c>
      <c r="AH7205" s="21" t="str">
        <f t="shared" si="224"/>
        <v>YM68</v>
      </c>
      <c r="AI7205" s="21">
        <v>345.36</v>
      </c>
      <c r="AJ7205" s="21">
        <f t="shared" si="225"/>
        <v>98.81535947712419</v>
      </c>
      <c r="AK7205" s="21" t="s">
        <v>2063</v>
      </c>
      <c r="AL7205" t="s">
        <v>2551</v>
      </c>
      <c r="AM7205" s="26" t="s">
        <v>38</v>
      </c>
      <c r="AN7205" t="s">
        <v>2032</v>
      </c>
    </row>
    <row r="7206" spans="1:40" hidden="1" x14ac:dyDescent="0.35">
      <c r="A7206" t="s">
        <v>27076</v>
      </c>
      <c r="B7206" t="s">
        <v>27069</v>
      </c>
      <c r="C7206" t="s">
        <v>4943</v>
      </c>
      <c r="D7206" t="s">
        <v>27070</v>
      </c>
      <c r="E7206" t="s">
        <v>3156</v>
      </c>
      <c r="F7206">
        <v>1</v>
      </c>
      <c r="G7206" t="s">
        <v>2546</v>
      </c>
      <c r="H7206" t="s">
        <v>2510</v>
      </c>
      <c r="I7206" t="s">
        <v>2076</v>
      </c>
      <c r="J7206" t="s">
        <v>2547</v>
      </c>
      <c r="K7206" t="s">
        <v>2548</v>
      </c>
      <c r="L7206" t="s">
        <v>2058</v>
      </c>
      <c r="M7206" t="s">
        <v>2170</v>
      </c>
      <c r="N7206">
        <v>0</v>
      </c>
      <c r="O7206">
        <v>0</v>
      </c>
      <c r="P7206">
        <v>0</v>
      </c>
      <c r="Q7206">
        <v>15300</v>
      </c>
      <c r="R7206">
        <v>0</v>
      </c>
      <c r="S7206">
        <v>0</v>
      </c>
      <c r="T7206">
        <v>0</v>
      </c>
      <c r="U7206">
        <v>0</v>
      </c>
      <c r="V7206">
        <v>0</v>
      </c>
      <c r="W7206">
        <v>0</v>
      </c>
      <c r="X7206">
        <v>0</v>
      </c>
      <c r="Y7206">
        <v>0</v>
      </c>
      <c r="Z7206">
        <v>0</v>
      </c>
      <c r="AA7206">
        <v>0</v>
      </c>
      <c r="AB7206">
        <v>0</v>
      </c>
      <c r="AC7206">
        <v>0</v>
      </c>
      <c r="AD7206">
        <v>0</v>
      </c>
      <c r="AE7206">
        <v>0</v>
      </c>
      <c r="AF7206">
        <v>0</v>
      </c>
      <c r="AG7206" t="s">
        <v>27071</v>
      </c>
      <c r="AH7206" s="21" t="str">
        <f t="shared" si="224"/>
        <v>YM68</v>
      </c>
      <c r="AI7206" s="21">
        <v>216</v>
      </c>
      <c r="AJ7206" s="21">
        <f t="shared" si="225"/>
        <v>100</v>
      </c>
      <c r="AK7206" s="21" t="s">
        <v>2060</v>
      </c>
      <c r="AL7206" t="s">
        <v>2551</v>
      </c>
      <c r="AM7206" s="26" t="s">
        <v>38</v>
      </c>
      <c r="AN7206" t="s">
        <v>2031</v>
      </c>
    </row>
    <row r="7207" spans="1:40" hidden="1" x14ac:dyDescent="0.35">
      <c r="A7207" t="s">
        <v>27080</v>
      </c>
      <c r="B7207" t="s">
        <v>27073</v>
      </c>
      <c r="C7207" t="s">
        <v>4498</v>
      </c>
      <c r="D7207" t="s">
        <v>27074</v>
      </c>
      <c r="E7207" t="s">
        <v>3156</v>
      </c>
      <c r="F7207">
        <v>1</v>
      </c>
      <c r="G7207" t="s">
        <v>2546</v>
      </c>
      <c r="H7207" t="s">
        <v>2510</v>
      </c>
      <c r="I7207" t="s">
        <v>2076</v>
      </c>
      <c r="J7207" t="s">
        <v>2547</v>
      </c>
      <c r="K7207" t="s">
        <v>2548</v>
      </c>
      <c r="L7207" t="s">
        <v>2058</v>
      </c>
      <c r="M7207" t="s">
        <v>2170</v>
      </c>
      <c r="N7207">
        <v>1</v>
      </c>
      <c r="O7207">
        <v>14</v>
      </c>
      <c r="P7207">
        <v>0.09</v>
      </c>
      <c r="Q7207">
        <v>15300</v>
      </c>
      <c r="R7207">
        <v>0</v>
      </c>
      <c r="S7207">
        <v>0</v>
      </c>
      <c r="T7207">
        <v>0</v>
      </c>
      <c r="U7207">
        <v>1</v>
      </c>
      <c r="V7207">
        <v>14</v>
      </c>
      <c r="W7207">
        <v>0.09</v>
      </c>
      <c r="X7207">
        <v>0</v>
      </c>
      <c r="Y7207">
        <v>0</v>
      </c>
      <c r="Z7207">
        <v>0</v>
      </c>
      <c r="AA7207">
        <v>0</v>
      </c>
      <c r="AB7207">
        <v>0</v>
      </c>
      <c r="AC7207">
        <v>0</v>
      </c>
      <c r="AD7207">
        <v>0</v>
      </c>
      <c r="AE7207">
        <v>0</v>
      </c>
      <c r="AF7207">
        <v>0</v>
      </c>
      <c r="AG7207" t="s">
        <v>27075</v>
      </c>
      <c r="AH7207" s="21" t="str">
        <f t="shared" si="224"/>
        <v>YM68</v>
      </c>
      <c r="AI7207" s="21">
        <v>216</v>
      </c>
      <c r="AJ7207" s="21">
        <f t="shared" si="225"/>
        <v>99.908496732026137</v>
      </c>
      <c r="AK7207" s="21" t="s">
        <v>2060</v>
      </c>
      <c r="AL7207" t="s">
        <v>2551</v>
      </c>
      <c r="AM7207" s="26" t="s">
        <v>38</v>
      </c>
      <c r="AN7207" t="s">
        <v>2031</v>
      </c>
    </row>
    <row r="7208" spans="1:40" hidden="1" x14ac:dyDescent="0.35">
      <c r="A7208" t="s">
        <v>27084</v>
      </c>
      <c r="B7208" t="s">
        <v>27077</v>
      </c>
      <c r="C7208" t="s">
        <v>2928</v>
      </c>
      <c r="D7208" t="s">
        <v>27078</v>
      </c>
      <c r="E7208" t="s">
        <v>2562</v>
      </c>
      <c r="F7208">
        <v>1</v>
      </c>
      <c r="G7208" t="s">
        <v>2546</v>
      </c>
      <c r="H7208" t="s">
        <v>2510</v>
      </c>
      <c r="I7208" t="s">
        <v>2076</v>
      </c>
      <c r="J7208" t="s">
        <v>2547</v>
      </c>
      <c r="K7208" t="s">
        <v>2548</v>
      </c>
      <c r="L7208" t="s">
        <v>2058</v>
      </c>
      <c r="M7208" t="s">
        <v>2170</v>
      </c>
      <c r="N7208">
        <v>7</v>
      </c>
      <c r="O7208">
        <v>280</v>
      </c>
      <c r="P7208">
        <v>1.83</v>
      </c>
      <c r="Q7208">
        <v>15300</v>
      </c>
      <c r="R7208">
        <v>2</v>
      </c>
      <c r="S7208">
        <v>64</v>
      </c>
      <c r="T7208">
        <v>0.42</v>
      </c>
      <c r="U7208">
        <v>5</v>
      </c>
      <c r="V7208">
        <v>216</v>
      </c>
      <c r="W7208">
        <v>1.41</v>
      </c>
      <c r="X7208">
        <v>0</v>
      </c>
      <c r="Y7208">
        <v>0</v>
      </c>
      <c r="Z7208">
        <v>0</v>
      </c>
      <c r="AA7208">
        <v>0</v>
      </c>
      <c r="AB7208">
        <v>0</v>
      </c>
      <c r="AC7208">
        <v>0</v>
      </c>
      <c r="AD7208">
        <v>0</v>
      </c>
      <c r="AE7208">
        <v>0</v>
      </c>
      <c r="AF7208">
        <v>0</v>
      </c>
      <c r="AG7208" t="s">
        <v>27079</v>
      </c>
      <c r="AH7208" s="21" t="str">
        <f t="shared" si="224"/>
        <v>YM68</v>
      </c>
      <c r="AI7208" s="21">
        <v>216</v>
      </c>
      <c r="AJ7208" s="21">
        <f t="shared" si="225"/>
        <v>98.169934640522882</v>
      </c>
      <c r="AK7208" s="21" t="s">
        <v>2063</v>
      </c>
      <c r="AL7208" t="s">
        <v>2551</v>
      </c>
      <c r="AM7208" s="26" t="s">
        <v>38</v>
      </c>
      <c r="AN7208" t="s">
        <v>2031</v>
      </c>
    </row>
    <row r="7209" spans="1:40" hidden="1" x14ac:dyDescent="0.35">
      <c r="A7209" t="s">
        <v>27088</v>
      </c>
      <c r="B7209" t="s">
        <v>27081</v>
      </c>
      <c r="C7209" t="s">
        <v>3357</v>
      </c>
      <c r="D7209" t="s">
        <v>27082</v>
      </c>
      <c r="E7209" t="s">
        <v>2562</v>
      </c>
      <c r="F7209">
        <v>1</v>
      </c>
      <c r="G7209" t="s">
        <v>2546</v>
      </c>
      <c r="H7209" t="s">
        <v>2510</v>
      </c>
      <c r="I7209" t="s">
        <v>2076</v>
      </c>
      <c r="J7209" t="s">
        <v>2547</v>
      </c>
      <c r="K7209" t="s">
        <v>2548</v>
      </c>
      <c r="L7209" t="s">
        <v>2058</v>
      </c>
      <c r="M7209" t="s">
        <v>2170</v>
      </c>
      <c r="N7209">
        <v>1</v>
      </c>
      <c r="O7209">
        <v>49</v>
      </c>
      <c r="P7209">
        <v>0.32</v>
      </c>
      <c r="Q7209">
        <v>15300</v>
      </c>
      <c r="R7209">
        <v>0</v>
      </c>
      <c r="S7209">
        <v>0</v>
      </c>
      <c r="T7209">
        <v>0</v>
      </c>
      <c r="U7209">
        <v>1</v>
      </c>
      <c r="V7209">
        <v>49</v>
      </c>
      <c r="W7209">
        <v>0.32</v>
      </c>
      <c r="X7209">
        <v>0</v>
      </c>
      <c r="Y7209">
        <v>0</v>
      </c>
      <c r="Z7209">
        <v>0</v>
      </c>
      <c r="AA7209">
        <v>0</v>
      </c>
      <c r="AB7209">
        <v>0</v>
      </c>
      <c r="AC7209">
        <v>0</v>
      </c>
      <c r="AD7209">
        <v>0</v>
      </c>
      <c r="AE7209">
        <v>0</v>
      </c>
      <c r="AF7209">
        <v>0</v>
      </c>
      <c r="AG7209" t="s">
        <v>27083</v>
      </c>
      <c r="AH7209" s="21" t="str">
        <f t="shared" si="224"/>
        <v>YM68</v>
      </c>
      <c r="AI7209" s="21">
        <v>216</v>
      </c>
      <c r="AJ7209" s="21">
        <f t="shared" si="225"/>
        <v>99.679738562091501</v>
      </c>
      <c r="AK7209" s="21" t="s">
        <v>2060</v>
      </c>
      <c r="AL7209" t="s">
        <v>2551</v>
      </c>
      <c r="AM7209" s="26" t="s">
        <v>38</v>
      </c>
      <c r="AN7209" t="s">
        <v>2031</v>
      </c>
    </row>
    <row r="7210" spans="1:40" hidden="1" x14ac:dyDescent="0.35">
      <c r="A7210" t="s">
        <v>27092</v>
      </c>
      <c r="B7210" t="s">
        <v>27085</v>
      </c>
      <c r="C7210" t="s">
        <v>4943</v>
      </c>
      <c r="D7210" t="s">
        <v>27086</v>
      </c>
      <c r="E7210" t="s">
        <v>3156</v>
      </c>
      <c r="F7210">
        <v>1</v>
      </c>
      <c r="G7210" t="s">
        <v>2546</v>
      </c>
      <c r="H7210" t="s">
        <v>2510</v>
      </c>
      <c r="I7210" t="s">
        <v>2076</v>
      </c>
      <c r="J7210" t="s">
        <v>2547</v>
      </c>
      <c r="K7210" t="s">
        <v>2548</v>
      </c>
      <c r="L7210" t="s">
        <v>2058</v>
      </c>
      <c r="M7210" t="s">
        <v>2170</v>
      </c>
      <c r="N7210">
        <v>2</v>
      </c>
      <c r="O7210">
        <v>50</v>
      </c>
      <c r="P7210">
        <v>0.33</v>
      </c>
      <c r="Q7210">
        <v>15300</v>
      </c>
      <c r="R7210">
        <v>0</v>
      </c>
      <c r="S7210">
        <v>0</v>
      </c>
      <c r="T7210">
        <v>0</v>
      </c>
      <c r="U7210">
        <v>2</v>
      </c>
      <c r="V7210">
        <v>50</v>
      </c>
      <c r="W7210">
        <v>0.33</v>
      </c>
      <c r="X7210">
        <v>0</v>
      </c>
      <c r="Y7210">
        <v>0</v>
      </c>
      <c r="Z7210">
        <v>0</v>
      </c>
      <c r="AA7210">
        <v>0</v>
      </c>
      <c r="AB7210">
        <v>0</v>
      </c>
      <c r="AC7210">
        <v>0</v>
      </c>
      <c r="AD7210">
        <v>0</v>
      </c>
      <c r="AE7210">
        <v>0</v>
      </c>
      <c r="AF7210">
        <v>0</v>
      </c>
      <c r="AG7210" t="s">
        <v>27087</v>
      </c>
      <c r="AH7210" s="21" t="str">
        <f t="shared" si="224"/>
        <v>YM68</v>
      </c>
      <c r="AI7210" s="21">
        <v>216</v>
      </c>
      <c r="AJ7210" s="21">
        <f t="shared" si="225"/>
        <v>99.673202614379079</v>
      </c>
      <c r="AK7210" s="21" t="s">
        <v>2060</v>
      </c>
      <c r="AL7210" t="s">
        <v>2551</v>
      </c>
      <c r="AM7210" s="26" t="s">
        <v>38</v>
      </c>
      <c r="AN7210" t="s">
        <v>2031</v>
      </c>
    </row>
    <row r="7211" spans="1:40" hidden="1" x14ac:dyDescent="0.35">
      <c r="A7211" t="s">
        <v>27096</v>
      </c>
      <c r="B7211" t="s">
        <v>27089</v>
      </c>
      <c r="C7211" t="s">
        <v>4498</v>
      </c>
      <c r="D7211" t="s">
        <v>27090</v>
      </c>
      <c r="E7211" t="s">
        <v>2562</v>
      </c>
      <c r="F7211">
        <v>1</v>
      </c>
      <c r="G7211" t="s">
        <v>2546</v>
      </c>
      <c r="H7211" t="s">
        <v>2510</v>
      </c>
      <c r="I7211" t="s">
        <v>2076</v>
      </c>
      <c r="J7211" t="s">
        <v>2547</v>
      </c>
      <c r="K7211" t="s">
        <v>2548</v>
      </c>
      <c r="L7211" t="s">
        <v>2058</v>
      </c>
      <c r="M7211" t="s">
        <v>2059</v>
      </c>
      <c r="N7211">
        <v>3</v>
      </c>
      <c r="O7211">
        <v>124</v>
      </c>
      <c r="P7211">
        <v>0.51</v>
      </c>
      <c r="Q7211">
        <v>24480</v>
      </c>
      <c r="R7211">
        <v>1</v>
      </c>
      <c r="S7211">
        <v>66</v>
      </c>
      <c r="T7211">
        <v>0.27</v>
      </c>
      <c r="U7211">
        <v>2</v>
      </c>
      <c r="V7211">
        <v>58</v>
      </c>
      <c r="W7211">
        <v>0.24</v>
      </c>
      <c r="X7211">
        <v>0</v>
      </c>
      <c r="Y7211">
        <v>0</v>
      </c>
      <c r="Z7211">
        <v>0</v>
      </c>
      <c r="AA7211">
        <v>0</v>
      </c>
      <c r="AB7211">
        <v>0</v>
      </c>
      <c r="AC7211">
        <v>0</v>
      </c>
      <c r="AD7211">
        <v>0</v>
      </c>
      <c r="AE7211">
        <v>0</v>
      </c>
      <c r="AF7211">
        <v>0</v>
      </c>
      <c r="AG7211" t="s">
        <v>27091</v>
      </c>
      <c r="AH7211" s="21" t="str">
        <f t="shared" si="224"/>
        <v>YM68</v>
      </c>
      <c r="AI7211" s="21">
        <v>345.36</v>
      </c>
      <c r="AJ7211" s="21">
        <f t="shared" si="225"/>
        <v>99.493464052287578</v>
      </c>
      <c r="AK7211" s="21" t="s">
        <v>2060</v>
      </c>
      <c r="AL7211" t="s">
        <v>2551</v>
      </c>
      <c r="AM7211" s="26" t="s">
        <v>38</v>
      </c>
      <c r="AN7211" t="s">
        <v>2030</v>
      </c>
    </row>
    <row r="7212" spans="1:40" hidden="1" x14ac:dyDescent="0.35">
      <c r="A7212" t="s">
        <v>27100</v>
      </c>
      <c r="B7212" t="s">
        <v>27093</v>
      </c>
      <c r="C7212" t="s">
        <v>3154</v>
      </c>
      <c r="D7212" t="s">
        <v>27094</v>
      </c>
      <c r="E7212" t="s">
        <v>3156</v>
      </c>
      <c r="F7212">
        <v>1</v>
      </c>
      <c r="G7212" t="s">
        <v>2546</v>
      </c>
      <c r="H7212" t="s">
        <v>2510</v>
      </c>
      <c r="I7212" t="s">
        <v>2076</v>
      </c>
      <c r="J7212" t="s">
        <v>2547</v>
      </c>
      <c r="K7212" t="s">
        <v>2548</v>
      </c>
      <c r="L7212" t="s">
        <v>2058</v>
      </c>
      <c r="M7212" t="s">
        <v>2170</v>
      </c>
      <c r="N7212">
        <v>2</v>
      </c>
      <c r="O7212">
        <v>88</v>
      </c>
      <c r="P7212">
        <v>0.57999999999999996</v>
      </c>
      <c r="Q7212">
        <v>15300</v>
      </c>
      <c r="R7212">
        <v>0</v>
      </c>
      <c r="S7212">
        <v>0</v>
      </c>
      <c r="T7212">
        <v>0</v>
      </c>
      <c r="U7212">
        <v>2</v>
      </c>
      <c r="V7212">
        <v>88</v>
      </c>
      <c r="W7212">
        <v>0.57999999999999996</v>
      </c>
      <c r="X7212">
        <v>0</v>
      </c>
      <c r="Y7212">
        <v>0</v>
      </c>
      <c r="Z7212">
        <v>0</v>
      </c>
      <c r="AA7212">
        <v>0</v>
      </c>
      <c r="AB7212">
        <v>0</v>
      </c>
      <c r="AC7212">
        <v>0</v>
      </c>
      <c r="AD7212">
        <v>0</v>
      </c>
      <c r="AE7212">
        <v>0</v>
      </c>
      <c r="AF7212">
        <v>0</v>
      </c>
      <c r="AG7212" t="s">
        <v>27095</v>
      </c>
      <c r="AH7212" s="21" t="str">
        <f t="shared" si="224"/>
        <v>YM68</v>
      </c>
      <c r="AI7212" s="21">
        <v>216</v>
      </c>
      <c r="AJ7212" s="21">
        <f t="shared" si="225"/>
        <v>99.424836601307192</v>
      </c>
      <c r="AK7212" s="21" t="s">
        <v>2060</v>
      </c>
      <c r="AL7212" t="s">
        <v>2551</v>
      </c>
      <c r="AM7212" s="26" t="s">
        <v>38</v>
      </c>
      <c r="AN7212" t="s">
        <v>2031</v>
      </c>
    </row>
    <row r="7213" spans="1:40" hidden="1" x14ac:dyDescent="0.35">
      <c r="A7213" t="s">
        <v>27104</v>
      </c>
      <c r="B7213" t="s">
        <v>27097</v>
      </c>
      <c r="C7213" t="s">
        <v>4943</v>
      </c>
      <c r="D7213" t="s">
        <v>27098</v>
      </c>
      <c r="E7213" t="s">
        <v>2562</v>
      </c>
      <c r="F7213">
        <v>2</v>
      </c>
      <c r="G7213" t="s">
        <v>2546</v>
      </c>
      <c r="H7213" t="s">
        <v>2510</v>
      </c>
      <c r="I7213" t="s">
        <v>2076</v>
      </c>
      <c r="J7213" t="s">
        <v>2547</v>
      </c>
      <c r="K7213" t="s">
        <v>2548</v>
      </c>
      <c r="L7213" t="s">
        <v>2058</v>
      </c>
      <c r="M7213" t="s">
        <v>2170</v>
      </c>
      <c r="N7213">
        <v>1</v>
      </c>
      <c r="O7213">
        <v>38</v>
      </c>
      <c r="P7213">
        <v>0.25</v>
      </c>
      <c r="Q7213">
        <v>15300</v>
      </c>
      <c r="R7213">
        <v>1</v>
      </c>
      <c r="S7213">
        <v>38</v>
      </c>
      <c r="T7213">
        <v>0.25</v>
      </c>
      <c r="U7213">
        <v>0</v>
      </c>
      <c r="V7213">
        <v>0</v>
      </c>
      <c r="W7213">
        <v>0</v>
      </c>
      <c r="X7213">
        <v>0</v>
      </c>
      <c r="Y7213">
        <v>0</v>
      </c>
      <c r="Z7213">
        <v>0</v>
      </c>
      <c r="AA7213">
        <v>0</v>
      </c>
      <c r="AB7213">
        <v>0</v>
      </c>
      <c r="AC7213">
        <v>0</v>
      </c>
      <c r="AD7213">
        <v>0</v>
      </c>
      <c r="AE7213">
        <v>0</v>
      </c>
      <c r="AF7213">
        <v>0</v>
      </c>
      <c r="AG7213" t="s">
        <v>27099</v>
      </c>
      <c r="AH7213" s="21" t="str">
        <f t="shared" si="224"/>
        <v>YM68</v>
      </c>
      <c r="AI7213" s="21">
        <v>216</v>
      </c>
      <c r="AJ7213" s="21">
        <f t="shared" si="225"/>
        <v>99.751633986928098</v>
      </c>
      <c r="AK7213" s="21" t="s">
        <v>2060</v>
      </c>
      <c r="AL7213" t="s">
        <v>2551</v>
      </c>
      <c r="AM7213" s="26" t="s">
        <v>38</v>
      </c>
      <c r="AN7213" t="s">
        <v>2031</v>
      </c>
    </row>
    <row r="7214" spans="1:40" hidden="1" x14ac:dyDescent="0.35">
      <c r="A7214" t="s">
        <v>27108</v>
      </c>
      <c r="B7214" t="s">
        <v>27101</v>
      </c>
      <c r="C7214" t="s">
        <v>2928</v>
      </c>
      <c r="D7214" t="s">
        <v>27102</v>
      </c>
      <c r="E7214" t="s">
        <v>2562</v>
      </c>
      <c r="F7214">
        <v>1</v>
      </c>
      <c r="G7214" t="s">
        <v>2546</v>
      </c>
      <c r="H7214" t="s">
        <v>2510</v>
      </c>
      <c r="I7214" t="s">
        <v>2076</v>
      </c>
      <c r="J7214" t="s">
        <v>2547</v>
      </c>
      <c r="K7214" t="s">
        <v>2548</v>
      </c>
      <c r="L7214" t="s">
        <v>2058</v>
      </c>
      <c r="M7214" t="s">
        <v>2170</v>
      </c>
      <c r="N7214">
        <v>0</v>
      </c>
      <c r="O7214">
        <v>0</v>
      </c>
      <c r="P7214">
        <v>0</v>
      </c>
      <c r="Q7214">
        <v>15300</v>
      </c>
      <c r="R7214">
        <v>0</v>
      </c>
      <c r="S7214">
        <v>0</v>
      </c>
      <c r="T7214">
        <v>0</v>
      </c>
      <c r="U7214">
        <v>0</v>
      </c>
      <c r="V7214">
        <v>0</v>
      </c>
      <c r="W7214">
        <v>0</v>
      </c>
      <c r="X7214">
        <v>0</v>
      </c>
      <c r="Y7214">
        <v>0</v>
      </c>
      <c r="Z7214">
        <v>0</v>
      </c>
      <c r="AA7214">
        <v>0</v>
      </c>
      <c r="AB7214">
        <v>0</v>
      </c>
      <c r="AC7214">
        <v>0</v>
      </c>
      <c r="AD7214">
        <v>0</v>
      </c>
      <c r="AE7214">
        <v>0</v>
      </c>
      <c r="AF7214">
        <v>0</v>
      </c>
      <c r="AG7214" t="s">
        <v>27103</v>
      </c>
      <c r="AH7214" s="21" t="str">
        <f t="shared" si="224"/>
        <v>YM68</v>
      </c>
      <c r="AI7214" s="21">
        <v>216</v>
      </c>
      <c r="AJ7214" s="21">
        <f t="shared" si="225"/>
        <v>100</v>
      </c>
      <c r="AK7214" s="21" t="s">
        <v>2060</v>
      </c>
      <c r="AL7214" t="s">
        <v>2551</v>
      </c>
      <c r="AM7214" s="26" t="s">
        <v>38</v>
      </c>
      <c r="AN7214" t="s">
        <v>2031</v>
      </c>
    </row>
    <row r="7215" spans="1:40" hidden="1" x14ac:dyDescent="0.35">
      <c r="A7215" t="s">
        <v>27112</v>
      </c>
      <c r="B7215" t="s">
        <v>27105</v>
      </c>
      <c r="C7215" t="s">
        <v>4498</v>
      </c>
      <c r="D7215" t="s">
        <v>27106</v>
      </c>
      <c r="E7215" t="s">
        <v>2562</v>
      </c>
      <c r="F7215">
        <v>1</v>
      </c>
      <c r="G7215" t="s">
        <v>2546</v>
      </c>
      <c r="H7215" t="s">
        <v>2510</v>
      </c>
      <c r="I7215" t="s">
        <v>2076</v>
      </c>
      <c r="J7215" t="s">
        <v>2547</v>
      </c>
      <c r="K7215" t="s">
        <v>2548</v>
      </c>
      <c r="L7215" t="s">
        <v>2058</v>
      </c>
      <c r="M7215" t="s">
        <v>2170</v>
      </c>
      <c r="N7215">
        <v>6</v>
      </c>
      <c r="O7215">
        <v>142</v>
      </c>
      <c r="P7215">
        <v>0.93</v>
      </c>
      <c r="Q7215">
        <v>15300</v>
      </c>
      <c r="R7215">
        <v>6</v>
      </c>
      <c r="S7215">
        <v>142</v>
      </c>
      <c r="T7215">
        <v>0.93</v>
      </c>
      <c r="U7215">
        <v>0</v>
      </c>
      <c r="V7215">
        <v>0</v>
      </c>
      <c r="W7215">
        <v>0</v>
      </c>
      <c r="X7215">
        <v>0</v>
      </c>
      <c r="Y7215">
        <v>0</v>
      </c>
      <c r="Z7215">
        <v>0</v>
      </c>
      <c r="AA7215">
        <v>0</v>
      </c>
      <c r="AB7215">
        <v>0</v>
      </c>
      <c r="AC7215">
        <v>0</v>
      </c>
      <c r="AD7215">
        <v>0</v>
      </c>
      <c r="AE7215">
        <v>0</v>
      </c>
      <c r="AF7215">
        <v>0</v>
      </c>
      <c r="AG7215" t="s">
        <v>27107</v>
      </c>
      <c r="AH7215" s="21" t="str">
        <f t="shared" si="224"/>
        <v>YM68</v>
      </c>
      <c r="AI7215" s="21">
        <v>216</v>
      </c>
      <c r="AJ7215" s="21">
        <f t="shared" si="225"/>
        <v>99.071895424836597</v>
      </c>
      <c r="AK7215" s="21" t="s">
        <v>2063</v>
      </c>
      <c r="AL7215" t="s">
        <v>2551</v>
      </c>
      <c r="AM7215" s="26" t="s">
        <v>38</v>
      </c>
      <c r="AN7215" t="s">
        <v>2029</v>
      </c>
    </row>
    <row r="7216" spans="1:40" hidden="1" x14ac:dyDescent="0.35">
      <c r="A7216" t="s">
        <v>27116</v>
      </c>
      <c r="B7216" t="s">
        <v>27109</v>
      </c>
      <c r="C7216" t="s">
        <v>4943</v>
      </c>
      <c r="D7216" t="s">
        <v>27110</v>
      </c>
      <c r="E7216" t="s">
        <v>3156</v>
      </c>
      <c r="F7216">
        <v>1</v>
      </c>
      <c r="G7216" t="s">
        <v>2546</v>
      </c>
      <c r="H7216" t="s">
        <v>2510</v>
      </c>
      <c r="I7216" t="s">
        <v>2076</v>
      </c>
      <c r="J7216" t="s">
        <v>2547</v>
      </c>
      <c r="K7216" t="s">
        <v>2548</v>
      </c>
      <c r="L7216" t="s">
        <v>2058</v>
      </c>
      <c r="M7216" t="s">
        <v>2059</v>
      </c>
      <c r="N7216">
        <v>2</v>
      </c>
      <c r="O7216">
        <v>66</v>
      </c>
      <c r="P7216">
        <v>0.27</v>
      </c>
      <c r="Q7216">
        <v>24480</v>
      </c>
      <c r="R7216">
        <v>0</v>
      </c>
      <c r="S7216">
        <v>0</v>
      </c>
      <c r="T7216">
        <v>0</v>
      </c>
      <c r="U7216">
        <v>2</v>
      </c>
      <c r="V7216">
        <v>66</v>
      </c>
      <c r="W7216">
        <v>0.27</v>
      </c>
      <c r="X7216">
        <v>0</v>
      </c>
      <c r="Y7216">
        <v>0</v>
      </c>
      <c r="Z7216">
        <v>0</v>
      </c>
      <c r="AA7216">
        <v>0</v>
      </c>
      <c r="AB7216">
        <v>0</v>
      </c>
      <c r="AC7216">
        <v>0</v>
      </c>
      <c r="AD7216">
        <v>0</v>
      </c>
      <c r="AE7216">
        <v>0</v>
      </c>
      <c r="AF7216">
        <v>0</v>
      </c>
      <c r="AG7216" t="s">
        <v>27111</v>
      </c>
      <c r="AH7216" s="21" t="str">
        <f t="shared" si="224"/>
        <v>YM68</v>
      </c>
      <c r="AI7216" s="21">
        <v>345.36</v>
      </c>
      <c r="AJ7216" s="21">
        <f t="shared" si="225"/>
        <v>99.730392156862749</v>
      </c>
      <c r="AK7216" s="21" t="s">
        <v>2060</v>
      </c>
      <c r="AL7216" t="s">
        <v>2551</v>
      </c>
      <c r="AM7216" s="26" t="s">
        <v>38</v>
      </c>
      <c r="AN7216" t="s">
        <v>2032</v>
      </c>
    </row>
    <row r="7217" spans="1:40" hidden="1" x14ac:dyDescent="0.35">
      <c r="A7217" t="s">
        <v>27120</v>
      </c>
      <c r="B7217" t="s">
        <v>27113</v>
      </c>
      <c r="C7217" t="s">
        <v>4498</v>
      </c>
      <c r="D7217" t="s">
        <v>27114</v>
      </c>
      <c r="E7217" t="s">
        <v>2562</v>
      </c>
      <c r="F7217">
        <v>1</v>
      </c>
      <c r="G7217" t="s">
        <v>2546</v>
      </c>
      <c r="H7217" t="s">
        <v>2510</v>
      </c>
      <c r="I7217" t="s">
        <v>2076</v>
      </c>
      <c r="J7217" t="s">
        <v>2547</v>
      </c>
      <c r="K7217" t="s">
        <v>2548</v>
      </c>
      <c r="L7217" t="s">
        <v>2058</v>
      </c>
      <c r="M7217" t="s">
        <v>2170</v>
      </c>
      <c r="N7217">
        <v>5</v>
      </c>
      <c r="O7217">
        <v>158</v>
      </c>
      <c r="P7217">
        <v>1.03</v>
      </c>
      <c r="Q7217">
        <v>15300</v>
      </c>
      <c r="R7217">
        <v>3</v>
      </c>
      <c r="S7217">
        <v>81</v>
      </c>
      <c r="T7217">
        <v>0.53</v>
      </c>
      <c r="U7217">
        <v>0</v>
      </c>
      <c r="V7217">
        <v>0</v>
      </c>
      <c r="W7217">
        <v>0</v>
      </c>
      <c r="X7217">
        <v>1</v>
      </c>
      <c r="Y7217">
        <v>45</v>
      </c>
      <c r="Z7217">
        <v>0.28999999999999998</v>
      </c>
      <c r="AA7217">
        <v>1</v>
      </c>
      <c r="AB7217">
        <v>32</v>
      </c>
      <c r="AC7217">
        <v>0.21</v>
      </c>
      <c r="AD7217">
        <v>0</v>
      </c>
      <c r="AE7217">
        <v>0</v>
      </c>
      <c r="AF7217">
        <v>0</v>
      </c>
      <c r="AG7217" t="s">
        <v>27115</v>
      </c>
      <c r="AH7217" s="21" t="str">
        <f t="shared" si="224"/>
        <v>YM68</v>
      </c>
      <c r="AI7217" s="21">
        <v>216</v>
      </c>
      <c r="AJ7217" s="21">
        <f t="shared" si="225"/>
        <v>98.967320261437905</v>
      </c>
      <c r="AK7217" s="21" t="s">
        <v>2063</v>
      </c>
      <c r="AL7217" t="s">
        <v>2551</v>
      </c>
      <c r="AM7217" s="26" t="s">
        <v>38</v>
      </c>
      <c r="AN7217" t="s">
        <v>2030</v>
      </c>
    </row>
    <row r="7218" spans="1:40" hidden="1" x14ac:dyDescent="0.35">
      <c r="A7218" t="s">
        <v>27124</v>
      </c>
      <c r="B7218" t="s">
        <v>27117</v>
      </c>
      <c r="C7218" t="s">
        <v>2928</v>
      </c>
      <c r="D7218" t="s">
        <v>27118</v>
      </c>
      <c r="E7218" t="s">
        <v>2562</v>
      </c>
      <c r="F7218">
        <v>1</v>
      </c>
      <c r="G7218" t="s">
        <v>2546</v>
      </c>
      <c r="H7218" t="s">
        <v>2510</v>
      </c>
      <c r="I7218" t="s">
        <v>2076</v>
      </c>
      <c r="J7218" t="s">
        <v>2547</v>
      </c>
      <c r="K7218" t="s">
        <v>2548</v>
      </c>
      <c r="L7218" t="s">
        <v>2058</v>
      </c>
      <c r="M7218" t="s">
        <v>2170</v>
      </c>
      <c r="N7218">
        <v>2</v>
      </c>
      <c r="O7218">
        <v>113</v>
      </c>
      <c r="P7218">
        <v>0.74</v>
      </c>
      <c r="Q7218">
        <v>15300</v>
      </c>
      <c r="R7218">
        <v>1</v>
      </c>
      <c r="S7218">
        <v>17</v>
      </c>
      <c r="T7218">
        <v>0.11</v>
      </c>
      <c r="U7218">
        <v>0</v>
      </c>
      <c r="V7218">
        <v>0</v>
      </c>
      <c r="W7218">
        <v>0</v>
      </c>
      <c r="X7218">
        <v>1</v>
      </c>
      <c r="Y7218">
        <v>96</v>
      </c>
      <c r="Z7218">
        <v>0.63</v>
      </c>
      <c r="AA7218">
        <v>0</v>
      </c>
      <c r="AB7218">
        <v>0</v>
      </c>
      <c r="AC7218">
        <v>0</v>
      </c>
      <c r="AD7218">
        <v>0</v>
      </c>
      <c r="AE7218">
        <v>0</v>
      </c>
      <c r="AF7218">
        <v>0</v>
      </c>
      <c r="AG7218" t="s">
        <v>27119</v>
      </c>
      <c r="AH7218" s="21" t="str">
        <f t="shared" si="224"/>
        <v>YM68</v>
      </c>
      <c r="AI7218" s="21">
        <v>216</v>
      </c>
      <c r="AJ7218" s="21">
        <f t="shared" si="225"/>
        <v>99.261437908496731</v>
      </c>
      <c r="AK7218" s="21" t="s">
        <v>2060</v>
      </c>
      <c r="AL7218" t="s">
        <v>2551</v>
      </c>
      <c r="AM7218" s="26" t="s">
        <v>38</v>
      </c>
      <c r="AN7218" t="s">
        <v>2030</v>
      </c>
    </row>
    <row r="7219" spans="1:40" hidden="1" x14ac:dyDescent="0.35">
      <c r="A7219" t="s">
        <v>27128</v>
      </c>
      <c r="B7219" t="s">
        <v>27121</v>
      </c>
      <c r="C7219" t="s">
        <v>2928</v>
      </c>
      <c r="D7219" t="s">
        <v>27122</v>
      </c>
      <c r="E7219" t="s">
        <v>2562</v>
      </c>
      <c r="F7219">
        <v>1</v>
      </c>
      <c r="G7219" t="s">
        <v>2546</v>
      </c>
      <c r="H7219" t="s">
        <v>2510</v>
      </c>
      <c r="I7219" t="s">
        <v>2076</v>
      </c>
      <c r="J7219" t="s">
        <v>2547</v>
      </c>
      <c r="K7219" t="s">
        <v>2548</v>
      </c>
      <c r="L7219" t="s">
        <v>2058</v>
      </c>
      <c r="M7219" t="s">
        <v>2170</v>
      </c>
      <c r="N7219">
        <v>2</v>
      </c>
      <c r="O7219">
        <v>70</v>
      </c>
      <c r="P7219">
        <v>0.46</v>
      </c>
      <c r="Q7219">
        <v>15300</v>
      </c>
      <c r="R7219">
        <v>0</v>
      </c>
      <c r="S7219">
        <v>0</v>
      </c>
      <c r="T7219">
        <v>0</v>
      </c>
      <c r="U7219">
        <v>2</v>
      </c>
      <c r="V7219">
        <v>70</v>
      </c>
      <c r="W7219">
        <v>0.46</v>
      </c>
      <c r="X7219">
        <v>0</v>
      </c>
      <c r="Y7219">
        <v>0</v>
      </c>
      <c r="Z7219">
        <v>0</v>
      </c>
      <c r="AA7219">
        <v>0</v>
      </c>
      <c r="AB7219">
        <v>0</v>
      </c>
      <c r="AC7219">
        <v>0</v>
      </c>
      <c r="AD7219">
        <v>0</v>
      </c>
      <c r="AE7219">
        <v>0</v>
      </c>
      <c r="AF7219">
        <v>0</v>
      </c>
      <c r="AG7219" t="s">
        <v>27123</v>
      </c>
      <c r="AH7219" s="21" t="str">
        <f t="shared" si="224"/>
        <v>YM68</v>
      </c>
      <c r="AI7219" s="21">
        <v>216</v>
      </c>
      <c r="AJ7219" s="21">
        <f t="shared" si="225"/>
        <v>99.542483660130713</v>
      </c>
      <c r="AK7219" s="21" t="s">
        <v>2060</v>
      </c>
      <c r="AL7219" t="s">
        <v>2551</v>
      </c>
      <c r="AM7219" s="26" t="s">
        <v>38</v>
      </c>
      <c r="AN7219" t="s">
        <v>2030</v>
      </c>
    </row>
    <row r="7220" spans="1:40" hidden="1" x14ac:dyDescent="0.35">
      <c r="A7220" t="s">
        <v>27132</v>
      </c>
      <c r="B7220" t="s">
        <v>27125</v>
      </c>
      <c r="C7220" t="s">
        <v>2928</v>
      </c>
      <c r="D7220" t="s">
        <v>27126</v>
      </c>
      <c r="E7220" t="s">
        <v>2562</v>
      </c>
      <c r="F7220">
        <v>1</v>
      </c>
      <c r="G7220" t="s">
        <v>2546</v>
      </c>
      <c r="H7220" t="s">
        <v>2510</v>
      </c>
      <c r="I7220" t="s">
        <v>2076</v>
      </c>
      <c r="J7220" t="s">
        <v>2547</v>
      </c>
      <c r="K7220" t="s">
        <v>2548</v>
      </c>
      <c r="L7220" t="s">
        <v>2058</v>
      </c>
      <c r="M7220" t="s">
        <v>2170</v>
      </c>
      <c r="N7220">
        <v>1</v>
      </c>
      <c r="O7220">
        <v>38</v>
      </c>
      <c r="P7220">
        <v>0.25</v>
      </c>
      <c r="Q7220">
        <v>15300</v>
      </c>
      <c r="R7220">
        <v>1</v>
      </c>
      <c r="S7220">
        <v>38</v>
      </c>
      <c r="T7220">
        <v>0.25</v>
      </c>
      <c r="U7220">
        <v>0</v>
      </c>
      <c r="V7220">
        <v>0</v>
      </c>
      <c r="W7220">
        <v>0</v>
      </c>
      <c r="X7220">
        <v>0</v>
      </c>
      <c r="Y7220">
        <v>0</v>
      </c>
      <c r="Z7220">
        <v>0</v>
      </c>
      <c r="AA7220">
        <v>0</v>
      </c>
      <c r="AB7220">
        <v>0</v>
      </c>
      <c r="AC7220">
        <v>0</v>
      </c>
      <c r="AD7220">
        <v>0</v>
      </c>
      <c r="AE7220">
        <v>0</v>
      </c>
      <c r="AF7220">
        <v>0</v>
      </c>
      <c r="AG7220" t="s">
        <v>27127</v>
      </c>
      <c r="AH7220" s="21" t="str">
        <f t="shared" si="224"/>
        <v>YM68</v>
      </c>
      <c r="AI7220" s="21">
        <v>216</v>
      </c>
      <c r="AJ7220" s="21">
        <f t="shared" si="225"/>
        <v>99.751633986928098</v>
      </c>
      <c r="AK7220" s="21" t="s">
        <v>2060</v>
      </c>
      <c r="AL7220" t="s">
        <v>2551</v>
      </c>
      <c r="AM7220" s="26" t="s">
        <v>38</v>
      </c>
      <c r="AN7220" t="s">
        <v>2031</v>
      </c>
    </row>
    <row r="7221" spans="1:40" hidden="1" x14ac:dyDescent="0.35">
      <c r="A7221" t="s">
        <v>27136</v>
      </c>
      <c r="B7221" t="s">
        <v>27129</v>
      </c>
      <c r="C7221" t="s">
        <v>4498</v>
      </c>
      <c r="D7221" t="s">
        <v>27130</v>
      </c>
      <c r="E7221" t="s">
        <v>2562</v>
      </c>
      <c r="F7221">
        <v>1</v>
      </c>
      <c r="G7221" t="s">
        <v>2546</v>
      </c>
      <c r="H7221" t="s">
        <v>2510</v>
      </c>
      <c r="I7221" t="s">
        <v>2076</v>
      </c>
      <c r="J7221" t="s">
        <v>2547</v>
      </c>
      <c r="K7221" t="s">
        <v>2548</v>
      </c>
      <c r="L7221" t="s">
        <v>2058</v>
      </c>
      <c r="M7221" t="s">
        <v>2059</v>
      </c>
      <c r="N7221">
        <v>4</v>
      </c>
      <c r="O7221">
        <v>152</v>
      </c>
      <c r="P7221">
        <v>0.62</v>
      </c>
      <c r="Q7221">
        <v>24480</v>
      </c>
      <c r="R7221">
        <v>0</v>
      </c>
      <c r="S7221">
        <v>0</v>
      </c>
      <c r="T7221">
        <v>0</v>
      </c>
      <c r="U7221">
        <v>4</v>
      </c>
      <c r="V7221">
        <v>152</v>
      </c>
      <c r="W7221">
        <v>0.62</v>
      </c>
      <c r="X7221">
        <v>0</v>
      </c>
      <c r="Y7221">
        <v>0</v>
      </c>
      <c r="Z7221">
        <v>0</v>
      </c>
      <c r="AA7221">
        <v>0</v>
      </c>
      <c r="AB7221">
        <v>0</v>
      </c>
      <c r="AC7221">
        <v>0</v>
      </c>
      <c r="AD7221">
        <v>0</v>
      </c>
      <c r="AE7221">
        <v>0</v>
      </c>
      <c r="AF7221">
        <v>0</v>
      </c>
      <c r="AG7221" t="s">
        <v>27131</v>
      </c>
      <c r="AH7221" s="21" t="str">
        <f t="shared" si="224"/>
        <v>YM68</v>
      </c>
      <c r="AI7221" s="21">
        <v>345.36</v>
      </c>
      <c r="AJ7221" s="21">
        <f t="shared" si="225"/>
        <v>99.379084967320267</v>
      </c>
      <c r="AK7221" s="21" t="s">
        <v>2060</v>
      </c>
      <c r="AL7221" t="s">
        <v>2551</v>
      </c>
      <c r="AM7221" s="26" t="s">
        <v>38</v>
      </c>
      <c r="AN7221" t="s">
        <v>2030</v>
      </c>
    </row>
    <row r="7222" spans="1:40" hidden="1" x14ac:dyDescent="0.35">
      <c r="A7222" t="s">
        <v>27140</v>
      </c>
      <c r="B7222" t="s">
        <v>27133</v>
      </c>
      <c r="C7222" t="s">
        <v>4498</v>
      </c>
      <c r="D7222" t="s">
        <v>27134</v>
      </c>
      <c r="E7222" t="s">
        <v>3156</v>
      </c>
      <c r="F7222">
        <v>1</v>
      </c>
      <c r="G7222" t="s">
        <v>2546</v>
      </c>
      <c r="H7222" t="s">
        <v>2510</v>
      </c>
      <c r="I7222" t="s">
        <v>2076</v>
      </c>
      <c r="J7222" t="s">
        <v>2547</v>
      </c>
      <c r="K7222" t="s">
        <v>2548</v>
      </c>
      <c r="L7222" t="s">
        <v>2058</v>
      </c>
      <c r="M7222" t="s">
        <v>2170</v>
      </c>
      <c r="N7222">
        <v>3</v>
      </c>
      <c r="O7222">
        <v>48</v>
      </c>
      <c r="P7222">
        <v>0.31</v>
      </c>
      <c r="Q7222">
        <v>15300</v>
      </c>
      <c r="R7222">
        <v>2</v>
      </c>
      <c r="S7222">
        <v>28</v>
      </c>
      <c r="T7222">
        <v>0.18</v>
      </c>
      <c r="U7222">
        <v>1</v>
      </c>
      <c r="V7222">
        <v>20</v>
      </c>
      <c r="W7222">
        <v>0.13</v>
      </c>
      <c r="X7222">
        <v>0</v>
      </c>
      <c r="Y7222">
        <v>0</v>
      </c>
      <c r="Z7222">
        <v>0</v>
      </c>
      <c r="AA7222">
        <v>0</v>
      </c>
      <c r="AB7222">
        <v>0</v>
      </c>
      <c r="AC7222">
        <v>0</v>
      </c>
      <c r="AD7222">
        <v>0</v>
      </c>
      <c r="AE7222">
        <v>0</v>
      </c>
      <c r="AF7222">
        <v>0</v>
      </c>
      <c r="AG7222" t="s">
        <v>27135</v>
      </c>
      <c r="AH7222" s="21" t="str">
        <f t="shared" si="224"/>
        <v>YM68</v>
      </c>
      <c r="AI7222" s="21">
        <v>216</v>
      </c>
      <c r="AJ7222" s="21">
        <f t="shared" si="225"/>
        <v>99.686274509803923</v>
      </c>
      <c r="AK7222" s="21" t="s">
        <v>2060</v>
      </c>
      <c r="AL7222" t="s">
        <v>2551</v>
      </c>
      <c r="AM7222" s="26" t="s">
        <v>38</v>
      </c>
      <c r="AN7222" t="s">
        <v>2030</v>
      </c>
    </row>
    <row r="7223" spans="1:40" hidden="1" x14ac:dyDescent="0.35">
      <c r="A7223" t="s">
        <v>27144</v>
      </c>
      <c r="B7223" t="s">
        <v>27137</v>
      </c>
      <c r="C7223" t="s">
        <v>3154</v>
      </c>
      <c r="D7223" t="s">
        <v>27138</v>
      </c>
      <c r="E7223" t="s">
        <v>3156</v>
      </c>
      <c r="F7223">
        <v>1</v>
      </c>
      <c r="G7223" t="s">
        <v>2546</v>
      </c>
      <c r="H7223" t="s">
        <v>2510</v>
      </c>
      <c r="I7223" t="s">
        <v>2076</v>
      </c>
      <c r="J7223" t="s">
        <v>2547</v>
      </c>
      <c r="K7223" t="s">
        <v>2548</v>
      </c>
      <c r="L7223" t="s">
        <v>2058</v>
      </c>
      <c r="M7223" t="s">
        <v>2170</v>
      </c>
      <c r="N7223">
        <v>0</v>
      </c>
      <c r="O7223">
        <v>0</v>
      </c>
      <c r="P7223">
        <v>0</v>
      </c>
      <c r="Q7223">
        <v>15300</v>
      </c>
      <c r="R7223">
        <v>0</v>
      </c>
      <c r="S7223">
        <v>0</v>
      </c>
      <c r="T7223">
        <v>0</v>
      </c>
      <c r="U7223">
        <v>0</v>
      </c>
      <c r="V7223">
        <v>0</v>
      </c>
      <c r="W7223">
        <v>0</v>
      </c>
      <c r="X7223">
        <v>0</v>
      </c>
      <c r="Y7223">
        <v>0</v>
      </c>
      <c r="Z7223">
        <v>0</v>
      </c>
      <c r="AA7223">
        <v>0</v>
      </c>
      <c r="AB7223">
        <v>0</v>
      </c>
      <c r="AC7223">
        <v>0</v>
      </c>
      <c r="AD7223">
        <v>0</v>
      </c>
      <c r="AE7223">
        <v>0</v>
      </c>
      <c r="AF7223">
        <v>0</v>
      </c>
      <c r="AG7223" t="s">
        <v>27139</v>
      </c>
      <c r="AH7223" s="21" t="str">
        <f t="shared" si="224"/>
        <v>YM68</v>
      </c>
      <c r="AI7223" s="21">
        <v>216</v>
      </c>
      <c r="AJ7223" s="21">
        <f t="shared" si="225"/>
        <v>100</v>
      </c>
      <c r="AK7223" s="21" t="s">
        <v>2060</v>
      </c>
      <c r="AL7223" t="s">
        <v>2551</v>
      </c>
      <c r="AM7223" s="26" t="s">
        <v>38</v>
      </c>
      <c r="AN7223" t="s">
        <v>2031</v>
      </c>
    </row>
    <row r="7224" spans="1:40" hidden="1" x14ac:dyDescent="0.35">
      <c r="A7224" t="s">
        <v>27148</v>
      </c>
      <c r="B7224" t="s">
        <v>27141</v>
      </c>
      <c r="C7224" t="s">
        <v>2897</v>
      </c>
      <c r="D7224" t="s">
        <v>27142</v>
      </c>
      <c r="E7224" t="s">
        <v>2705</v>
      </c>
      <c r="F7224">
        <v>1</v>
      </c>
      <c r="G7224" t="s">
        <v>2593</v>
      </c>
      <c r="H7224" t="s">
        <v>2056</v>
      </c>
      <c r="I7224" t="s">
        <v>2076</v>
      </c>
      <c r="J7224" t="s">
        <v>2594</v>
      </c>
      <c r="K7224" t="s">
        <v>65</v>
      </c>
      <c r="L7224" t="s">
        <v>2058</v>
      </c>
      <c r="M7224" t="s">
        <v>2059</v>
      </c>
      <c r="N7224">
        <v>4</v>
      </c>
      <c r="O7224">
        <v>102</v>
      </c>
      <c r="P7224">
        <v>0.42</v>
      </c>
      <c r="Q7224">
        <v>24480</v>
      </c>
      <c r="R7224">
        <v>3</v>
      </c>
      <c r="S7224">
        <v>72</v>
      </c>
      <c r="T7224">
        <v>0.28999999999999998</v>
      </c>
      <c r="U7224">
        <v>1</v>
      </c>
      <c r="V7224">
        <v>30</v>
      </c>
      <c r="W7224">
        <v>0.12</v>
      </c>
      <c r="X7224">
        <v>0</v>
      </c>
      <c r="Y7224">
        <v>0</v>
      </c>
      <c r="Z7224">
        <v>0</v>
      </c>
      <c r="AA7224">
        <v>0</v>
      </c>
      <c r="AB7224">
        <v>0</v>
      </c>
      <c r="AC7224">
        <v>0</v>
      </c>
      <c r="AD7224">
        <v>0</v>
      </c>
      <c r="AE7224">
        <v>0</v>
      </c>
      <c r="AF7224">
        <v>0</v>
      </c>
      <c r="AG7224" t="s">
        <v>27143</v>
      </c>
      <c r="AH7224" s="21" t="str">
        <f t="shared" si="224"/>
        <v>YM68</v>
      </c>
      <c r="AI7224" s="21">
        <v>345.36</v>
      </c>
      <c r="AJ7224" s="21">
        <f t="shared" si="225"/>
        <v>99.583333333333329</v>
      </c>
      <c r="AK7224" s="21" t="s">
        <v>2060</v>
      </c>
      <c r="AL7224" t="s">
        <v>2527</v>
      </c>
      <c r="AM7224" s="26" t="s">
        <v>38</v>
      </c>
      <c r="AN7224" t="s">
        <v>2033</v>
      </c>
    </row>
    <row r="7225" spans="1:40" hidden="1" x14ac:dyDescent="0.35">
      <c r="A7225" t="s">
        <v>27152</v>
      </c>
      <c r="B7225" t="s">
        <v>27145</v>
      </c>
      <c r="C7225" t="s">
        <v>5681</v>
      </c>
      <c r="D7225" t="s">
        <v>27146</v>
      </c>
      <c r="E7225" t="s">
        <v>2562</v>
      </c>
      <c r="F7225">
        <v>1</v>
      </c>
      <c r="G7225" t="s">
        <v>2546</v>
      </c>
      <c r="H7225" t="s">
        <v>2510</v>
      </c>
      <c r="I7225" t="s">
        <v>2076</v>
      </c>
      <c r="J7225" t="s">
        <v>2547</v>
      </c>
      <c r="K7225" t="s">
        <v>2548</v>
      </c>
      <c r="L7225" t="s">
        <v>2058</v>
      </c>
      <c r="M7225" t="s">
        <v>2170</v>
      </c>
      <c r="N7225">
        <v>0</v>
      </c>
      <c r="O7225">
        <v>0</v>
      </c>
      <c r="P7225">
        <v>0</v>
      </c>
      <c r="Q7225">
        <v>15300</v>
      </c>
      <c r="R7225">
        <v>0</v>
      </c>
      <c r="S7225">
        <v>0</v>
      </c>
      <c r="T7225">
        <v>0</v>
      </c>
      <c r="U7225">
        <v>0</v>
      </c>
      <c r="V7225">
        <v>0</v>
      </c>
      <c r="W7225">
        <v>0</v>
      </c>
      <c r="X7225">
        <v>0</v>
      </c>
      <c r="Y7225">
        <v>0</v>
      </c>
      <c r="Z7225">
        <v>0</v>
      </c>
      <c r="AA7225">
        <v>0</v>
      </c>
      <c r="AB7225">
        <v>0</v>
      </c>
      <c r="AC7225">
        <v>0</v>
      </c>
      <c r="AD7225">
        <v>0</v>
      </c>
      <c r="AE7225">
        <v>0</v>
      </c>
      <c r="AF7225">
        <v>0</v>
      </c>
      <c r="AG7225" t="s">
        <v>27147</v>
      </c>
      <c r="AH7225" s="21" t="str">
        <f t="shared" si="224"/>
        <v>YM68</v>
      </c>
      <c r="AI7225" s="21">
        <v>216</v>
      </c>
      <c r="AJ7225" s="21">
        <f t="shared" si="225"/>
        <v>100</v>
      </c>
      <c r="AK7225" s="21" t="s">
        <v>2060</v>
      </c>
      <c r="AL7225" t="s">
        <v>2551</v>
      </c>
      <c r="AM7225" s="26" t="s">
        <v>38</v>
      </c>
      <c r="AN7225" t="s">
        <v>2031</v>
      </c>
    </row>
    <row r="7226" spans="1:40" hidden="1" x14ac:dyDescent="0.35">
      <c r="A7226" t="s">
        <v>27156</v>
      </c>
      <c r="B7226" t="s">
        <v>27149</v>
      </c>
      <c r="C7226" t="s">
        <v>4943</v>
      </c>
      <c r="D7226" t="s">
        <v>27150</v>
      </c>
      <c r="E7226" t="s">
        <v>2562</v>
      </c>
      <c r="F7226">
        <v>1</v>
      </c>
      <c r="G7226" t="s">
        <v>2546</v>
      </c>
      <c r="H7226" t="s">
        <v>2510</v>
      </c>
      <c r="I7226" t="s">
        <v>2076</v>
      </c>
      <c r="J7226" t="s">
        <v>2547</v>
      </c>
      <c r="K7226" t="s">
        <v>2548</v>
      </c>
      <c r="L7226" t="s">
        <v>2058</v>
      </c>
      <c r="M7226" t="s">
        <v>2059</v>
      </c>
      <c r="N7226">
        <v>2</v>
      </c>
      <c r="O7226">
        <v>57</v>
      </c>
      <c r="P7226">
        <v>0.23</v>
      </c>
      <c r="Q7226">
        <v>24480</v>
      </c>
      <c r="R7226">
        <v>1</v>
      </c>
      <c r="S7226">
        <v>34</v>
      </c>
      <c r="T7226">
        <v>0.14000000000000001</v>
      </c>
      <c r="U7226">
        <v>1</v>
      </c>
      <c r="V7226">
        <v>23</v>
      </c>
      <c r="W7226">
        <v>0.09</v>
      </c>
      <c r="X7226">
        <v>0</v>
      </c>
      <c r="Y7226">
        <v>0</v>
      </c>
      <c r="Z7226">
        <v>0</v>
      </c>
      <c r="AA7226">
        <v>0</v>
      </c>
      <c r="AB7226">
        <v>0</v>
      </c>
      <c r="AC7226">
        <v>0</v>
      </c>
      <c r="AD7226">
        <v>0</v>
      </c>
      <c r="AE7226">
        <v>0</v>
      </c>
      <c r="AF7226">
        <v>0</v>
      </c>
      <c r="AG7226" t="s">
        <v>27151</v>
      </c>
      <c r="AH7226" s="21" t="str">
        <f t="shared" si="224"/>
        <v>YM68</v>
      </c>
      <c r="AI7226" s="21">
        <v>345.36</v>
      </c>
      <c r="AJ7226" s="21">
        <f t="shared" si="225"/>
        <v>99.767156862745097</v>
      </c>
      <c r="AK7226" s="21" t="s">
        <v>2060</v>
      </c>
      <c r="AL7226" t="s">
        <v>2551</v>
      </c>
      <c r="AM7226" s="26" t="s">
        <v>38</v>
      </c>
      <c r="AN7226" t="s">
        <v>2030</v>
      </c>
    </row>
    <row r="7227" spans="1:40" hidden="1" x14ac:dyDescent="0.35">
      <c r="A7227" t="s">
        <v>27160</v>
      </c>
      <c r="B7227" t="s">
        <v>27153</v>
      </c>
      <c r="C7227" t="s">
        <v>3419</v>
      </c>
      <c r="D7227" t="s">
        <v>27154</v>
      </c>
      <c r="E7227" t="s">
        <v>4895</v>
      </c>
      <c r="F7227">
        <v>1</v>
      </c>
      <c r="G7227" t="s">
        <v>2546</v>
      </c>
      <c r="H7227" t="s">
        <v>2510</v>
      </c>
      <c r="I7227" t="s">
        <v>2076</v>
      </c>
      <c r="J7227" t="s">
        <v>2547</v>
      </c>
      <c r="K7227" t="s">
        <v>2548</v>
      </c>
      <c r="L7227" t="s">
        <v>2058</v>
      </c>
      <c r="M7227" t="s">
        <v>2059</v>
      </c>
      <c r="N7227">
        <v>4</v>
      </c>
      <c r="O7227">
        <v>87</v>
      </c>
      <c r="P7227">
        <v>0.36</v>
      </c>
      <c r="Q7227">
        <v>24480</v>
      </c>
      <c r="R7227">
        <v>1</v>
      </c>
      <c r="S7227">
        <v>26</v>
      </c>
      <c r="T7227">
        <v>0.11</v>
      </c>
      <c r="U7227">
        <v>3</v>
      </c>
      <c r="V7227">
        <v>61</v>
      </c>
      <c r="W7227">
        <v>0.25</v>
      </c>
      <c r="X7227">
        <v>0</v>
      </c>
      <c r="Y7227">
        <v>0</v>
      </c>
      <c r="Z7227">
        <v>0</v>
      </c>
      <c r="AA7227">
        <v>0</v>
      </c>
      <c r="AB7227">
        <v>0</v>
      </c>
      <c r="AC7227">
        <v>0</v>
      </c>
      <c r="AD7227">
        <v>0</v>
      </c>
      <c r="AE7227">
        <v>0</v>
      </c>
      <c r="AF7227">
        <v>0</v>
      </c>
      <c r="AG7227" t="s">
        <v>27155</v>
      </c>
      <c r="AH7227" s="21" t="str">
        <f t="shared" si="224"/>
        <v>YM68</v>
      </c>
      <c r="AI7227" s="21">
        <v>345.36</v>
      </c>
      <c r="AJ7227" s="21">
        <f t="shared" si="225"/>
        <v>99.644607843137251</v>
      </c>
      <c r="AK7227" s="21" t="s">
        <v>2060</v>
      </c>
      <c r="AL7227" t="s">
        <v>2551</v>
      </c>
      <c r="AM7227" s="26" t="s">
        <v>38</v>
      </c>
      <c r="AN7227" t="s">
        <v>2033</v>
      </c>
    </row>
    <row r="7228" spans="1:40" hidden="1" x14ac:dyDescent="0.35">
      <c r="A7228" t="s">
        <v>27164</v>
      </c>
      <c r="B7228" t="s">
        <v>27157</v>
      </c>
      <c r="C7228" t="s">
        <v>2928</v>
      </c>
      <c r="D7228" t="s">
        <v>27158</v>
      </c>
      <c r="E7228" t="s">
        <v>2562</v>
      </c>
      <c r="F7228">
        <v>1</v>
      </c>
      <c r="G7228" t="s">
        <v>2546</v>
      </c>
      <c r="H7228" t="s">
        <v>2510</v>
      </c>
      <c r="I7228" t="s">
        <v>2076</v>
      </c>
      <c r="J7228" t="s">
        <v>2547</v>
      </c>
      <c r="K7228" t="s">
        <v>2548</v>
      </c>
      <c r="L7228" t="s">
        <v>2058</v>
      </c>
      <c r="M7228" t="s">
        <v>2225</v>
      </c>
      <c r="N7228">
        <v>4</v>
      </c>
      <c r="O7228">
        <v>292</v>
      </c>
      <c r="P7228">
        <v>2.39</v>
      </c>
      <c r="Q7228">
        <v>12240</v>
      </c>
      <c r="R7228">
        <v>1</v>
      </c>
      <c r="S7228">
        <v>16</v>
      </c>
      <c r="T7228">
        <v>0.13</v>
      </c>
      <c r="U7228">
        <v>2</v>
      </c>
      <c r="V7228">
        <v>79</v>
      </c>
      <c r="W7228">
        <v>0.65</v>
      </c>
      <c r="X7228">
        <v>0</v>
      </c>
      <c r="Y7228">
        <v>0</v>
      </c>
      <c r="Z7228">
        <v>0</v>
      </c>
      <c r="AA7228">
        <v>0</v>
      </c>
      <c r="AB7228">
        <v>0</v>
      </c>
      <c r="AC7228">
        <v>0</v>
      </c>
      <c r="AD7228">
        <v>1</v>
      </c>
      <c r="AE7228">
        <v>197</v>
      </c>
      <c r="AF7228">
        <v>1.61</v>
      </c>
      <c r="AG7228" t="s">
        <v>27159</v>
      </c>
      <c r="AH7228" s="21" t="str">
        <f t="shared" si="224"/>
        <v>YM68</v>
      </c>
      <c r="AI7228" s="21">
        <v>172.79999999999998</v>
      </c>
      <c r="AJ7228" s="21">
        <f t="shared" si="225"/>
        <v>97.614379084967325</v>
      </c>
      <c r="AK7228" s="21" t="s">
        <v>2063</v>
      </c>
      <c r="AL7228" t="s">
        <v>2551</v>
      </c>
      <c r="AM7228" s="26" t="s">
        <v>38</v>
      </c>
      <c r="AN7228" t="s">
        <v>2030</v>
      </c>
    </row>
    <row r="7229" spans="1:40" hidden="1" x14ac:dyDescent="0.35">
      <c r="A7229" t="s">
        <v>27168</v>
      </c>
      <c r="B7229" t="s">
        <v>27161</v>
      </c>
      <c r="C7229" t="s">
        <v>2832</v>
      </c>
      <c r="D7229" t="s">
        <v>27162</v>
      </c>
      <c r="E7229" t="s">
        <v>2562</v>
      </c>
      <c r="F7229">
        <v>1</v>
      </c>
      <c r="G7229" t="s">
        <v>2546</v>
      </c>
      <c r="H7229" t="s">
        <v>2510</v>
      </c>
      <c r="I7229" t="s">
        <v>2076</v>
      </c>
      <c r="J7229" t="s">
        <v>2547</v>
      </c>
      <c r="K7229" t="s">
        <v>2548</v>
      </c>
      <c r="L7229" t="s">
        <v>2058</v>
      </c>
      <c r="M7229" t="s">
        <v>2225</v>
      </c>
      <c r="N7229">
        <v>2</v>
      </c>
      <c r="O7229">
        <v>62</v>
      </c>
      <c r="P7229">
        <v>0.51</v>
      </c>
      <c r="Q7229">
        <v>12240</v>
      </c>
      <c r="R7229">
        <v>2</v>
      </c>
      <c r="S7229">
        <v>62</v>
      </c>
      <c r="T7229">
        <v>0.51</v>
      </c>
      <c r="U7229">
        <v>0</v>
      </c>
      <c r="V7229">
        <v>0</v>
      </c>
      <c r="W7229">
        <v>0</v>
      </c>
      <c r="X7229">
        <v>0</v>
      </c>
      <c r="Y7229">
        <v>0</v>
      </c>
      <c r="Z7229">
        <v>0</v>
      </c>
      <c r="AA7229">
        <v>0</v>
      </c>
      <c r="AB7229">
        <v>0</v>
      </c>
      <c r="AC7229">
        <v>0</v>
      </c>
      <c r="AD7229">
        <v>0</v>
      </c>
      <c r="AE7229">
        <v>0</v>
      </c>
      <c r="AF7229">
        <v>0</v>
      </c>
      <c r="AG7229" t="s">
        <v>27163</v>
      </c>
      <c r="AH7229" s="21" t="str">
        <f t="shared" si="224"/>
        <v>YM68</v>
      </c>
      <c r="AI7229" s="21">
        <v>172.79999999999998</v>
      </c>
      <c r="AJ7229" s="21">
        <f t="shared" si="225"/>
        <v>99.493464052287578</v>
      </c>
      <c r="AK7229" s="21" t="s">
        <v>2060</v>
      </c>
      <c r="AL7229" t="s">
        <v>2551</v>
      </c>
      <c r="AM7229" s="26" t="s">
        <v>38</v>
      </c>
      <c r="AN7229" t="s">
        <v>2031</v>
      </c>
    </row>
    <row r="7230" spans="1:40" hidden="1" x14ac:dyDescent="0.35">
      <c r="A7230" t="s">
        <v>27172</v>
      </c>
      <c r="B7230" t="s">
        <v>27165</v>
      </c>
      <c r="C7230" t="s">
        <v>2932</v>
      </c>
      <c r="D7230" t="s">
        <v>27166</v>
      </c>
      <c r="E7230" t="s">
        <v>2562</v>
      </c>
      <c r="F7230">
        <v>1</v>
      </c>
      <c r="G7230" t="s">
        <v>2546</v>
      </c>
      <c r="H7230" t="s">
        <v>2510</v>
      </c>
      <c r="I7230" t="s">
        <v>2076</v>
      </c>
      <c r="J7230" t="s">
        <v>2547</v>
      </c>
      <c r="K7230" t="s">
        <v>2548</v>
      </c>
      <c r="L7230" t="s">
        <v>2058</v>
      </c>
      <c r="M7230" t="s">
        <v>2059</v>
      </c>
      <c r="N7230">
        <v>1</v>
      </c>
      <c r="O7230">
        <v>18</v>
      </c>
      <c r="P7230">
        <v>7.0000000000000007E-2</v>
      </c>
      <c r="Q7230">
        <v>24480</v>
      </c>
      <c r="R7230">
        <v>0</v>
      </c>
      <c r="S7230">
        <v>0</v>
      </c>
      <c r="T7230">
        <v>0</v>
      </c>
      <c r="U7230">
        <v>1</v>
      </c>
      <c r="V7230">
        <v>18</v>
      </c>
      <c r="W7230">
        <v>7.0000000000000007E-2</v>
      </c>
      <c r="X7230">
        <v>0</v>
      </c>
      <c r="Y7230">
        <v>0</v>
      </c>
      <c r="Z7230">
        <v>0</v>
      </c>
      <c r="AA7230">
        <v>0</v>
      </c>
      <c r="AB7230">
        <v>0</v>
      </c>
      <c r="AC7230">
        <v>0</v>
      </c>
      <c r="AD7230">
        <v>0</v>
      </c>
      <c r="AE7230">
        <v>0</v>
      </c>
      <c r="AF7230">
        <v>0</v>
      </c>
      <c r="AG7230" t="s">
        <v>27167</v>
      </c>
      <c r="AH7230" s="21" t="str">
        <f t="shared" si="224"/>
        <v>YM68</v>
      </c>
      <c r="AI7230" s="21">
        <v>345.36</v>
      </c>
      <c r="AJ7230" s="21">
        <f t="shared" si="225"/>
        <v>99.92647058823529</v>
      </c>
      <c r="AK7230" s="21" t="s">
        <v>2060</v>
      </c>
      <c r="AL7230" t="s">
        <v>2551</v>
      </c>
      <c r="AM7230" s="26" t="s">
        <v>38</v>
      </c>
      <c r="AN7230" t="s">
        <v>2030</v>
      </c>
    </row>
    <row r="7231" spans="1:40" hidden="1" x14ac:dyDescent="0.35">
      <c r="A7231" t="s">
        <v>27176</v>
      </c>
      <c r="B7231" t="s">
        <v>27169</v>
      </c>
      <c r="C7231" t="s">
        <v>2932</v>
      </c>
      <c r="D7231" t="s">
        <v>27170</v>
      </c>
      <c r="E7231" t="s">
        <v>2562</v>
      </c>
      <c r="F7231">
        <v>1</v>
      </c>
      <c r="G7231" t="s">
        <v>2546</v>
      </c>
      <c r="H7231" t="s">
        <v>2510</v>
      </c>
      <c r="I7231" t="s">
        <v>2076</v>
      </c>
      <c r="J7231" t="s">
        <v>2547</v>
      </c>
      <c r="K7231" t="s">
        <v>2548</v>
      </c>
      <c r="L7231" t="s">
        <v>2058</v>
      </c>
      <c r="M7231" t="s">
        <v>2170</v>
      </c>
      <c r="N7231">
        <v>12</v>
      </c>
      <c r="O7231">
        <v>594</v>
      </c>
      <c r="P7231">
        <v>3.88</v>
      </c>
      <c r="Q7231">
        <v>15300</v>
      </c>
      <c r="R7231">
        <v>5</v>
      </c>
      <c r="S7231">
        <v>360</v>
      </c>
      <c r="T7231">
        <v>2.35</v>
      </c>
      <c r="U7231">
        <v>6</v>
      </c>
      <c r="V7231">
        <v>204</v>
      </c>
      <c r="W7231">
        <v>1.33</v>
      </c>
      <c r="X7231">
        <v>1</v>
      </c>
      <c r="Y7231">
        <v>30</v>
      </c>
      <c r="Z7231">
        <v>0.2</v>
      </c>
      <c r="AA7231">
        <v>0</v>
      </c>
      <c r="AB7231">
        <v>0</v>
      </c>
      <c r="AC7231">
        <v>0</v>
      </c>
      <c r="AD7231">
        <v>0</v>
      </c>
      <c r="AE7231">
        <v>0</v>
      </c>
      <c r="AF7231">
        <v>0</v>
      </c>
      <c r="AG7231" t="s">
        <v>27171</v>
      </c>
      <c r="AH7231" s="21" t="str">
        <f t="shared" si="224"/>
        <v>YM68</v>
      </c>
      <c r="AI7231" s="21">
        <v>216</v>
      </c>
      <c r="AJ7231" s="21">
        <f t="shared" si="225"/>
        <v>96.117647058823536</v>
      </c>
      <c r="AK7231" s="21" t="s">
        <v>2063</v>
      </c>
      <c r="AL7231" t="s">
        <v>2551</v>
      </c>
      <c r="AM7231" s="26" t="s">
        <v>38</v>
      </c>
      <c r="AN7231" t="s">
        <v>2032</v>
      </c>
    </row>
    <row r="7232" spans="1:40" hidden="1" x14ac:dyDescent="0.35">
      <c r="A7232" t="s">
        <v>27180</v>
      </c>
      <c r="B7232" t="s">
        <v>27173</v>
      </c>
      <c r="C7232" t="s">
        <v>3357</v>
      </c>
      <c r="D7232" t="s">
        <v>27174</v>
      </c>
      <c r="E7232" t="s">
        <v>2562</v>
      </c>
      <c r="F7232">
        <v>1</v>
      </c>
      <c r="G7232" t="s">
        <v>2546</v>
      </c>
      <c r="H7232" t="s">
        <v>2510</v>
      </c>
      <c r="I7232" t="s">
        <v>2076</v>
      </c>
      <c r="J7232" t="s">
        <v>2547</v>
      </c>
      <c r="K7232" t="s">
        <v>2548</v>
      </c>
      <c r="L7232" t="s">
        <v>2058</v>
      </c>
      <c r="M7232" t="s">
        <v>2059</v>
      </c>
      <c r="N7232">
        <v>1</v>
      </c>
      <c r="O7232">
        <v>32</v>
      </c>
      <c r="P7232">
        <v>0.13</v>
      </c>
      <c r="Q7232">
        <v>24480</v>
      </c>
      <c r="R7232">
        <v>1</v>
      </c>
      <c r="S7232">
        <v>32</v>
      </c>
      <c r="T7232">
        <v>0.13</v>
      </c>
      <c r="U7232">
        <v>0</v>
      </c>
      <c r="V7232">
        <v>0</v>
      </c>
      <c r="W7232">
        <v>0</v>
      </c>
      <c r="X7232">
        <v>0</v>
      </c>
      <c r="Y7232">
        <v>0</v>
      </c>
      <c r="Z7232">
        <v>0</v>
      </c>
      <c r="AA7232">
        <v>0</v>
      </c>
      <c r="AB7232">
        <v>0</v>
      </c>
      <c r="AC7232">
        <v>0</v>
      </c>
      <c r="AD7232">
        <v>0</v>
      </c>
      <c r="AE7232">
        <v>0</v>
      </c>
      <c r="AF7232">
        <v>0</v>
      </c>
      <c r="AG7232" t="s">
        <v>27175</v>
      </c>
      <c r="AH7232" s="21" t="str">
        <f t="shared" si="224"/>
        <v>YM68</v>
      </c>
      <c r="AI7232" s="21">
        <v>345.36</v>
      </c>
      <c r="AJ7232" s="21">
        <f t="shared" si="225"/>
        <v>99.869281045751634</v>
      </c>
      <c r="AK7232" s="21" t="s">
        <v>2060</v>
      </c>
      <c r="AL7232" t="s">
        <v>2551</v>
      </c>
      <c r="AM7232" s="26" t="s">
        <v>38</v>
      </c>
      <c r="AN7232" t="s">
        <v>2032</v>
      </c>
    </row>
    <row r="7233" spans="1:40" hidden="1" x14ac:dyDescent="0.35">
      <c r="A7233" t="s">
        <v>27184</v>
      </c>
      <c r="B7233" t="s">
        <v>27177</v>
      </c>
      <c r="C7233" t="s">
        <v>2560</v>
      </c>
      <c r="D7233" t="s">
        <v>27178</v>
      </c>
      <c r="E7233" t="s">
        <v>2562</v>
      </c>
      <c r="F7233">
        <v>1</v>
      </c>
      <c r="G7233" t="s">
        <v>2546</v>
      </c>
      <c r="H7233" t="s">
        <v>2510</v>
      </c>
      <c r="I7233" t="s">
        <v>2076</v>
      </c>
      <c r="J7233" t="s">
        <v>2547</v>
      </c>
      <c r="K7233" t="s">
        <v>2548</v>
      </c>
      <c r="L7233" t="s">
        <v>2058</v>
      </c>
      <c r="M7233" t="s">
        <v>2059</v>
      </c>
      <c r="N7233">
        <v>0</v>
      </c>
      <c r="O7233">
        <v>0</v>
      </c>
      <c r="P7233">
        <v>0</v>
      </c>
      <c r="Q7233">
        <v>24480</v>
      </c>
      <c r="R7233">
        <v>0</v>
      </c>
      <c r="S7233">
        <v>0</v>
      </c>
      <c r="T7233">
        <v>0</v>
      </c>
      <c r="U7233">
        <v>0</v>
      </c>
      <c r="V7233">
        <v>0</v>
      </c>
      <c r="W7233">
        <v>0</v>
      </c>
      <c r="X7233">
        <v>0</v>
      </c>
      <c r="Y7233">
        <v>0</v>
      </c>
      <c r="Z7233">
        <v>0</v>
      </c>
      <c r="AA7233">
        <v>0</v>
      </c>
      <c r="AB7233">
        <v>0</v>
      </c>
      <c r="AC7233">
        <v>0</v>
      </c>
      <c r="AD7233">
        <v>0</v>
      </c>
      <c r="AE7233">
        <v>0</v>
      </c>
      <c r="AF7233">
        <v>0</v>
      </c>
      <c r="AG7233" t="s">
        <v>27179</v>
      </c>
      <c r="AH7233" s="21" t="str">
        <f t="shared" si="224"/>
        <v>YM68</v>
      </c>
      <c r="AI7233" s="21">
        <v>345.36</v>
      </c>
      <c r="AJ7233" s="21">
        <f t="shared" si="225"/>
        <v>100</v>
      </c>
      <c r="AK7233" s="21" t="s">
        <v>2060</v>
      </c>
      <c r="AL7233" t="s">
        <v>2551</v>
      </c>
      <c r="AM7233" s="26" t="s">
        <v>38</v>
      </c>
      <c r="AN7233" t="s">
        <v>2030</v>
      </c>
    </row>
    <row r="7234" spans="1:40" hidden="1" x14ac:dyDescent="0.35">
      <c r="A7234" t="s">
        <v>27188</v>
      </c>
      <c r="B7234" t="s">
        <v>27181</v>
      </c>
      <c r="C7234" t="s">
        <v>4943</v>
      </c>
      <c r="D7234" t="s">
        <v>27182</v>
      </c>
      <c r="E7234" t="s">
        <v>2562</v>
      </c>
      <c r="F7234">
        <v>1</v>
      </c>
      <c r="G7234" t="s">
        <v>2546</v>
      </c>
      <c r="H7234" t="s">
        <v>2510</v>
      </c>
      <c r="I7234" t="s">
        <v>2076</v>
      </c>
      <c r="J7234" t="s">
        <v>2547</v>
      </c>
      <c r="K7234" t="s">
        <v>2548</v>
      </c>
      <c r="L7234" t="s">
        <v>2058</v>
      </c>
      <c r="M7234" t="s">
        <v>2170</v>
      </c>
      <c r="N7234">
        <v>2</v>
      </c>
      <c r="O7234">
        <v>128</v>
      </c>
      <c r="P7234">
        <v>0.84</v>
      </c>
      <c r="Q7234">
        <v>15300</v>
      </c>
      <c r="R7234">
        <v>1</v>
      </c>
      <c r="S7234">
        <v>9</v>
      </c>
      <c r="T7234">
        <v>0.06</v>
      </c>
      <c r="U7234">
        <v>1</v>
      </c>
      <c r="V7234">
        <v>119</v>
      </c>
      <c r="W7234">
        <v>0.78</v>
      </c>
      <c r="X7234">
        <v>0</v>
      </c>
      <c r="Y7234">
        <v>0</v>
      </c>
      <c r="Z7234">
        <v>0</v>
      </c>
      <c r="AA7234">
        <v>0</v>
      </c>
      <c r="AB7234">
        <v>0</v>
      </c>
      <c r="AC7234">
        <v>0</v>
      </c>
      <c r="AD7234">
        <v>0</v>
      </c>
      <c r="AE7234">
        <v>0</v>
      </c>
      <c r="AF7234">
        <v>0</v>
      </c>
      <c r="AG7234" t="s">
        <v>27183</v>
      </c>
      <c r="AH7234" s="21" t="str">
        <f t="shared" si="224"/>
        <v>YM68</v>
      </c>
      <c r="AI7234" s="21">
        <v>216</v>
      </c>
      <c r="AJ7234" s="21">
        <f t="shared" si="225"/>
        <v>99.16339869281046</v>
      </c>
      <c r="AK7234" s="21" t="s">
        <v>2063</v>
      </c>
      <c r="AL7234" t="s">
        <v>2551</v>
      </c>
      <c r="AM7234" s="26" t="s">
        <v>38</v>
      </c>
      <c r="AN7234" t="s">
        <v>2030</v>
      </c>
    </row>
    <row r="7235" spans="1:40" hidden="1" x14ac:dyDescent="0.35">
      <c r="A7235" t="s">
        <v>27192</v>
      </c>
      <c r="B7235" t="s">
        <v>27185</v>
      </c>
      <c r="C7235" t="s">
        <v>4943</v>
      </c>
      <c r="D7235" t="s">
        <v>27186</v>
      </c>
      <c r="E7235" t="s">
        <v>2562</v>
      </c>
      <c r="F7235">
        <v>1</v>
      </c>
      <c r="G7235" t="s">
        <v>2546</v>
      </c>
      <c r="H7235" t="s">
        <v>2510</v>
      </c>
      <c r="I7235" t="s">
        <v>2076</v>
      </c>
      <c r="J7235" t="s">
        <v>2547</v>
      </c>
      <c r="K7235" t="s">
        <v>2548</v>
      </c>
      <c r="L7235" t="s">
        <v>2058</v>
      </c>
      <c r="M7235" t="s">
        <v>2170</v>
      </c>
      <c r="N7235">
        <v>0</v>
      </c>
      <c r="O7235">
        <v>0</v>
      </c>
      <c r="P7235">
        <v>0</v>
      </c>
      <c r="Q7235">
        <v>15300</v>
      </c>
      <c r="R7235">
        <v>0</v>
      </c>
      <c r="S7235">
        <v>0</v>
      </c>
      <c r="T7235">
        <v>0</v>
      </c>
      <c r="U7235">
        <v>0</v>
      </c>
      <c r="V7235">
        <v>0</v>
      </c>
      <c r="W7235">
        <v>0</v>
      </c>
      <c r="X7235">
        <v>0</v>
      </c>
      <c r="Y7235">
        <v>0</v>
      </c>
      <c r="Z7235">
        <v>0</v>
      </c>
      <c r="AA7235">
        <v>0</v>
      </c>
      <c r="AB7235">
        <v>0</v>
      </c>
      <c r="AC7235">
        <v>0</v>
      </c>
      <c r="AD7235">
        <v>0</v>
      </c>
      <c r="AE7235">
        <v>0</v>
      </c>
      <c r="AF7235">
        <v>0</v>
      </c>
      <c r="AG7235" t="s">
        <v>27187</v>
      </c>
      <c r="AH7235" s="21" t="str">
        <f t="shared" si="224"/>
        <v>YM68</v>
      </c>
      <c r="AI7235" s="21">
        <v>216</v>
      </c>
      <c r="AJ7235" s="21">
        <f t="shared" si="225"/>
        <v>100</v>
      </c>
      <c r="AK7235" s="21" t="s">
        <v>2060</v>
      </c>
      <c r="AL7235" t="s">
        <v>2551</v>
      </c>
      <c r="AM7235" s="26" t="s">
        <v>38</v>
      </c>
      <c r="AN7235" t="s">
        <v>2030</v>
      </c>
    </row>
    <row r="7236" spans="1:40" hidden="1" x14ac:dyDescent="0.35">
      <c r="A7236" t="s">
        <v>27195</v>
      </c>
      <c r="B7236" t="s">
        <v>27189</v>
      </c>
      <c r="C7236" t="s">
        <v>2709</v>
      </c>
      <c r="D7236" t="s">
        <v>27190</v>
      </c>
      <c r="E7236" t="s">
        <v>2562</v>
      </c>
      <c r="F7236">
        <v>1</v>
      </c>
      <c r="G7236" t="s">
        <v>2546</v>
      </c>
      <c r="H7236" t="s">
        <v>2510</v>
      </c>
      <c r="I7236" t="s">
        <v>2076</v>
      </c>
      <c r="J7236" t="s">
        <v>2547</v>
      </c>
      <c r="K7236" t="s">
        <v>2548</v>
      </c>
      <c r="L7236" t="s">
        <v>2058</v>
      </c>
      <c r="M7236" t="s">
        <v>2059</v>
      </c>
      <c r="N7236">
        <v>5</v>
      </c>
      <c r="O7236">
        <v>111</v>
      </c>
      <c r="P7236">
        <v>0.45</v>
      </c>
      <c r="Q7236">
        <v>24480</v>
      </c>
      <c r="R7236">
        <v>1</v>
      </c>
      <c r="S7236">
        <v>17</v>
      </c>
      <c r="T7236">
        <v>7.0000000000000007E-2</v>
      </c>
      <c r="U7236">
        <v>4</v>
      </c>
      <c r="V7236">
        <v>94</v>
      </c>
      <c r="W7236">
        <v>0.38</v>
      </c>
      <c r="X7236">
        <v>0</v>
      </c>
      <c r="Y7236">
        <v>0</v>
      </c>
      <c r="Z7236">
        <v>0</v>
      </c>
      <c r="AA7236">
        <v>0</v>
      </c>
      <c r="AB7236">
        <v>0</v>
      </c>
      <c r="AC7236">
        <v>0</v>
      </c>
      <c r="AD7236">
        <v>0</v>
      </c>
      <c r="AE7236">
        <v>0</v>
      </c>
      <c r="AF7236">
        <v>0</v>
      </c>
      <c r="AG7236" t="s">
        <v>27191</v>
      </c>
      <c r="AH7236" s="21" t="str">
        <f t="shared" si="224"/>
        <v>YM68</v>
      </c>
      <c r="AI7236" s="21">
        <v>345.36</v>
      </c>
      <c r="AJ7236" s="21">
        <f t="shared" si="225"/>
        <v>99.546568627450981</v>
      </c>
      <c r="AK7236" s="21" t="s">
        <v>2060</v>
      </c>
      <c r="AL7236" t="s">
        <v>2551</v>
      </c>
      <c r="AM7236" s="26" t="s">
        <v>38</v>
      </c>
      <c r="AN7236" t="s">
        <v>2030</v>
      </c>
    </row>
    <row r="7237" spans="1:40" hidden="1" x14ac:dyDescent="0.35">
      <c r="A7237" t="s">
        <v>27199</v>
      </c>
      <c r="B7237" t="s">
        <v>27193</v>
      </c>
      <c r="C7237" t="s">
        <v>4943</v>
      </c>
      <c r="D7237" t="s">
        <v>6078</v>
      </c>
      <c r="E7237" t="s">
        <v>2562</v>
      </c>
      <c r="F7237">
        <v>1</v>
      </c>
      <c r="G7237" t="s">
        <v>2546</v>
      </c>
      <c r="H7237" t="s">
        <v>2510</v>
      </c>
      <c r="I7237" t="s">
        <v>2076</v>
      </c>
      <c r="J7237" t="s">
        <v>2547</v>
      </c>
      <c r="K7237" t="s">
        <v>2548</v>
      </c>
      <c r="L7237" t="s">
        <v>2058</v>
      </c>
      <c r="M7237" t="s">
        <v>2059</v>
      </c>
      <c r="N7237">
        <v>10</v>
      </c>
      <c r="O7237">
        <v>447</v>
      </c>
      <c r="P7237">
        <v>1.83</v>
      </c>
      <c r="Q7237">
        <v>24480</v>
      </c>
      <c r="R7237">
        <v>3</v>
      </c>
      <c r="S7237">
        <v>117</v>
      </c>
      <c r="T7237">
        <v>0.48</v>
      </c>
      <c r="U7237">
        <v>7</v>
      </c>
      <c r="V7237">
        <v>330</v>
      </c>
      <c r="W7237">
        <v>1.35</v>
      </c>
      <c r="X7237">
        <v>0</v>
      </c>
      <c r="Y7237">
        <v>0</v>
      </c>
      <c r="Z7237">
        <v>0</v>
      </c>
      <c r="AA7237">
        <v>0</v>
      </c>
      <c r="AB7237">
        <v>0</v>
      </c>
      <c r="AC7237">
        <v>0</v>
      </c>
      <c r="AD7237">
        <v>0</v>
      </c>
      <c r="AE7237">
        <v>0</v>
      </c>
      <c r="AF7237">
        <v>0</v>
      </c>
      <c r="AG7237" t="s">
        <v>27194</v>
      </c>
      <c r="AH7237" s="21" t="str">
        <f t="shared" si="224"/>
        <v>YM68</v>
      </c>
      <c r="AI7237" s="21">
        <v>345.36</v>
      </c>
      <c r="AJ7237" s="21">
        <f t="shared" si="225"/>
        <v>98.174019607843135</v>
      </c>
      <c r="AK7237" s="21" t="s">
        <v>2063</v>
      </c>
      <c r="AL7237" t="s">
        <v>2551</v>
      </c>
      <c r="AM7237" s="26" t="s">
        <v>38</v>
      </c>
      <c r="AN7237" t="s">
        <v>2032</v>
      </c>
    </row>
    <row r="7238" spans="1:40" hidden="1" x14ac:dyDescent="0.35">
      <c r="A7238" t="s">
        <v>27203</v>
      </c>
      <c r="B7238" t="s">
        <v>27196</v>
      </c>
      <c r="C7238" t="s">
        <v>3738</v>
      </c>
      <c r="D7238" t="s">
        <v>27197</v>
      </c>
      <c r="E7238" t="s">
        <v>2562</v>
      </c>
      <c r="F7238">
        <v>1</v>
      </c>
      <c r="G7238" t="s">
        <v>2546</v>
      </c>
      <c r="H7238" t="s">
        <v>2510</v>
      </c>
      <c r="I7238" t="s">
        <v>2076</v>
      </c>
      <c r="J7238" t="s">
        <v>2547</v>
      </c>
      <c r="K7238" t="s">
        <v>2548</v>
      </c>
      <c r="L7238" t="s">
        <v>2058</v>
      </c>
      <c r="M7238" t="s">
        <v>2059</v>
      </c>
      <c r="N7238">
        <v>5</v>
      </c>
      <c r="O7238">
        <v>193</v>
      </c>
      <c r="P7238">
        <v>0.79</v>
      </c>
      <c r="Q7238">
        <v>24480</v>
      </c>
      <c r="R7238">
        <v>3</v>
      </c>
      <c r="S7238">
        <v>152</v>
      </c>
      <c r="T7238">
        <v>0.62</v>
      </c>
      <c r="U7238">
        <v>2</v>
      </c>
      <c r="V7238">
        <v>41</v>
      </c>
      <c r="W7238">
        <v>0.17</v>
      </c>
      <c r="X7238">
        <v>0</v>
      </c>
      <c r="Y7238">
        <v>0</v>
      </c>
      <c r="Z7238">
        <v>0</v>
      </c>
      <c r="AA7238">
        <v>0</v>
      </c>
      <c r="AB7238">
        <v>0</v>
      </c>
      <c r="AC7238">
        <v>0</v>
      </c>
      <c r="AD7238">
        <v>0</v>
      </c>
      <c r="AE7238">
        <v>0</v>
      </c>
      <c r="AF7238">
        <v>0</v>
      </c>
      <c r="AG7238" t="s">
        <v>27198</v>
      </c>
      <c r="AH7238" s="21" t="str">
        <f t="shared" si="224"/>
        <v>YM68</v>
      </c>
      <c r="AI7238" s="21">
        <v>345.36</v>
      </c>
      <c r="AJ7238" s="21">
        <f t="shared" si="225"/>
        <v>99.21160130718954</v>
      </c>
      <c r="AK7238" s="21" t="s">
        <v>2060</v>
      </c>
      <c r="AL7238" t="s">
        <v>2551</v>
      </c>
      <c r="AM7238" s="26" t="s">
        <v>38</v>
      </c>
      <c r="AN7238" t="s">
        <v>2032</v>
      </c>
    </row>
    <row r="7239" spans="1:40" hidden="1" x14ac:dyDescent="0.35">
      <c r="A7239" t="s">
        <v>27207</v>
      </c>
      <c r="B7239" t="s">
        <v>27200</v>
      </c>
      <c r="C7239" t="s">
        <v>2560</v>
      </c>
      <c r="D7239" t="s">
        <v>27201</v>
      </c>
      <c r="E7239" t="s">
        <v>2562</v>
      </c>
      <c r="F7239">
        <v>1</v>
      </c>
      <c r="G7239" t="s">
        <v>2546</v>
      </c>
      <c r="H7239" t="s">
        <v>2510</v>
      </c>
      <c r="I7239" t="s">
        <v>2076</v>
      </c>
      <c r="J7239" t="s">
        <v>2547</v>
      </c>
      <c r="K7239" t="s">
        <v>2548</v>
      </c>
      <c r="L7239" t="s">
        <v>2058</v>
      </c>
      <c r="M7239" t="s">
        <v>2170</v>
      </c>
      <c r="N7239">
        <v>3</v>
      </c>
      <c r="O7239">
        <v>38</v>
      </c>
      <c r="P7239">
        <v>0.25</v>
      </c>
      <c r="Q7239">
        <v>15300</v>
      </c>
      <c r="R7239">
        <v>2</v>
      </c>
      <c r="S7239">
        <v>22</v>
      </c>
      <c r="T7239">
        <v>0.14000000000000001</v>
      </c>
      <c r="U7239">
        <v>1</v>
      </c>
      <c r="V7239">
        <v>16</v>
      </c>
      <c r="W7239">
        <v>0.1</v>
      </c>
      <c r="X7239">
        <v>0</v>
      </c>
      <c r="Y7239">
        <v>0</v>
      </c>
      <c r="Z7239">
        <v>0</v>
      </c>
      <c r="AA7239">
        <v>0</v>
      </c>
      <c r="AB7239">
        <v>0</v>
      </c>
      <c r="AC7239">
        <v>0</v>
      </c>
      <c r="AD7239">
        <v>0</v>
      </c>
      <c r="AE7239">
        <v>0</v>
      </c>
      <c r="AF7239">
        <v>0</v>
      </c>
      <c r="AG7239" t="s">
        <v>27202</v>
      </c>
      <c r="AH7239" s="21" t="str">
        <f t="shared" ref="AH7239:AH7302" si="226">LEFT(AG7239,4)</f>
        <v>YM68</v>
      </c>
      <c r="AI7239" s="21">
        <v>216</v>
      </c>
      <c r="AJ7239" s="21">
        <f t="shared" ref="AJ7239:AJ7302" si="227">100-(O7239/Q7239*100)</f>
        <v>99.751633986928098</v>
      </c>
      <c r="AK7239" s="21" t="s">
        <v>2060</v>
      </c>
      <c r="AL7239" t="s">
        <v>2551</v>
      </c>
      <c r="AM7239" s="26" t="s">
        <v>38</v>
      </c>
      <c r="AN7239" t="s">
        <v>2031</v>
      </c>
    </row>
    <row r="7240" spans="1:40" hidden="1" x14ac:dyDescent="0.35">
      <c r="A7240" t="s">
        <v>27211</v>
      </c>
      <c r="B7240" t="s">
        <v>27204</v>
      </c>
      <c r="C7240" t="s">
        <v>2560</v>
      </c>
      <c r="D7240" t="s">
        <v>27205</v>
      </c>
      <c r="E7240" t="s">
        <v>2562</v>
      </c>
      <c r="F7240">
        <v>1</v>
      </c>
      <c r="G7240" t="s">
        <v>2546</v>
      </c>
      <c r="H7240" t="s">
        <v>2510</v>
      </c>
      <c r="I7240" t="s">
        <v>2076</v>
      </c>
      <c r="J7240" t="s">
        <v>2547</v>
      </c>
      <c r="K7240" t="s">
        <v>2548</v>
      </c>
      <c r="L7240" t="s">
        <v>2058</v>
      </c>
      <c r="M7240" t="s">
        <v>2059</v>
      </c>
      <c r="N7240">
        <v>3</v>
      </c>
      <c r="O7240">
        <v>113</v>
      </c>
      <c r="P7240">
        <v>0.46</v>
      </c>
      <c r="Q7240">
        <v>24480</v>
      </c>
      <c r="R7240">
        <v>0</v>
      </c>
      <c r="S7240">
        <v>0</v>
      </c>
      <c r="T7240">
        <v>0</v>
      </c>
      <c r="U7240">
        <v>3</v>
      </c>
      <c r="V7240">
        <v>113</v>
      </c>
      <c r="W7240">
        <v>0.46</v>
      </c>
      <c r="X7240">
        <v>0</v>
      </c>
      <c r="Y7240">
        <v>0</v>
      </c>
      <c r="Z7240">
        <v>0</v>
      </c>
      <c r="AA7240">
        <v>0</v>
      </c>
      <c r="AB7240">
        <v>0</v>
      </c>
      <c r="AC7240">
        <v>0</v>
      </c>
      <c r="AD7240">
        <v>0</v>
      </c>
      <c r="AE7240">
        <v>0</v>
      </c>
      <c r="AF7240">
        <v>0</v>
      </c>
      <c r="AG7240" t="s">
        <v>27206</v>
      </c>
      <c r="AH7240" s="21" t="str">
        <f t="shared" si="226"/>
        <v>YM68</v>
      </c>
      <c r="AI7240" s="21">
        <v>345.36</v>
      </c>
      <c r="AJ7240" s="21">
        <f t="shared" si="227"/>
        <v>99.53839869281046</v>
      </c>
      <c r="AK7240" s="21" t="s">
        <v>2060</v>
      </c>
      <c r="AL7240" t="s">
        <v>2551</v>
      </c>
      <c r="AM7240" s="26" t="s">
        <v>38</v>
      </c>
      <c r="AN7240" t="s">
        <v>2030</v>
      </c>
    </row>
    <row r="7241" spans="1:40" hidden="1" x14ac:dyDescent="0.35">
      <c r="A7241" t="s">
        <v>27215</v>
      </c>
      <c r="B7241" t="s">
        <v>27208</v>
      </c>
      <c r="C7241" t="s">
        <v>4943</v>
      </c>
      <c r="D7241" t="s">
        <v>27209</v>
      </c>
      <c r="E7241" t="s">
        <v>2562</v>
      </c>
      <c r="F7241">
        <v>1</v>
      </c>
      <c r="G7241" t="s">
        <v>2546</v>
      </c>
      <c r="H7241" t="s">
        <v>2510</v>
      </c>
      <c r="I7241" t="s">
        <v>2076</v>
      </c>
      <c r="J7241" t="s">
        <v>2547</v>
      </c>
      <c r="K7241" t="s">
        <v>2548</v>
      </c>
      <c r="L7241" t="s">
        <v>2058</v>
      </c>
      <c r="M7241" t="s">
        <v>2170</v>
      </c>
      <c r="N7241">
        <v>2</v>
      </c>
      <c r="O7241">
        <v>27</v>
      </c>
      <c r="P7241">
        <v>0.18</v>
      </c>
      <c r="Q7241">
        <v>15300</v>
      </c>
      <c r="R7241">
        <v>0</v>
      </c>
      <c r="S7241">
        <v>0</v>
      </c>
      <c r="T7241">
        <v>0</v>
      </c>
      <c r="U7241">
        <v>2</v>
      </c>
      <c r="V7241">
        <v>27</v>
      </c>
      <c r="W7241">
        <v>0.18</v>
      </c>
      <c r="X7241">
        <v>0</v>
      </c>
      <c r="Y7241">
        <v>0</v>
      </c>
      <c r="Z7241">
        <v>0</v>
      </c>
      <c r="AA7241">
        <v>0</v>
      </c>
      <c r="AB7241">
        <v>0</v>
      </c>
      <c r="AC7241">
        <v>0</v>
      </c>
      <c r="AD7241">
        <v>0</v>
      </c>
      <c r="AE7241">
        <v>0</v>
      </c>
      <c r="AF7241">
        <v>0</v>
      </c>
      <c r="AG7241" t="s">
        <v>27210</v>
      </c>
      <c r="AH7241" s="21" t="str">
        <f t="shared" si="226"/>
        <v>YM68</v>
      </c>
      <c r="AI7241" s="21">
        <v>216</v>
      </c>
      <c r="AJ7241" s="21">
        <f t="shared" si="227"/>
        <v>99.82352941176471</v>
      </c>
      <c r="AK7241" s="21" t="s">
        <v>2060</v>
      </c>
      <c r="AL7241" t="s">
        <v>2551</v>
      </c>
      <c r="AM7241" s="26" t="s">
        <v>38</v>
      </c>
      <c r="AN7241" t="s">
        <v>2032</v>
      </c>
    </row>
    <row r="7242" spans="1:40" hidden="1" x14ac:dyDescent="0.35">
      <c r="A7242" t="s">
        <v>27219</v>
      </c>
      <c r="B7242" t="s">
        <v>27212</v>
      </c>
      <c r="C7242" t="s">
        <v>3738</v>
      </c>
      <c r="D7242" t="s">
        <v>27213</v>
      </c>
      <c r="E7242" t="s">
        <v>2562</v>
      </c>
      <c r="F7242">
        <v>1</v>
      </c>
      <c r="G7242" t="s">
        <v>2546</v>
      </c>
      <c r="H7242" t="s">
        <v>2510</v>
      </c>
      <c r="I7242" t="s">
        <v>2076</v>
      </c>
      <c r="J7242" t="s">
        <v>2547</v>
      </c>
      <c r="K7242" t="s">
        <v>2548</v>
      </c>
      <c r="L7242" t="s">
        <v>2058</v>
      </c>
      <c r="M7242" t="s">
        <v>2170</v>
      </c>
      <c r="N7242">
        <v>0</v>
      </c>
      <c r="O7242">
        <v>0</v>
      </c>
      <c r="P7242">
        <v>0</v>
      </c>
      <c r="Q7242">
        <v>15300</v>
      </c>
      <c r="R7242">
        <v>0</v>
      </c>
      <c r="S7242">
        <v>0</v>
      </c>
      <c r="T7242">
        <v>0</v>
      </c>
      <c r="U7242">
        <v>0</v>
      </c>
      <c r="V7242">
        <v>0</v>
      </c>
      <c r="W7242">
        <v>0</v>
      </c>
      <c r="X7242">
        <v>0</v>
      </c>
      <c r="Y7242">
        <v>0</v>
      </c>
      <c r="Z7242">
        <v>0</v>
      </c>
      <c r="AA7242">
        <v>0</v>
      </c>
      <c r="AB7242">
        <v>0</v>
      </c>
      <c r="AC7242">
        <v>0</v>
      </c>
      <c r="AD7242">
        <v>0</v>
      </c>
      <c r="AE7242">
        <v>0</v>
      </c>
      <c r="AF7242">
        <v>0</v>
      </c>
      <c r="AG7242" t="s">
        <v>27214</v>
      </c>
      <c r="AH7242" s="21" t="str">
        <f t="shared" si="226"/>
        <v>YM68</v>
      </c>
      <c r="AI7242" s="21">
        <v>216</v>
      </c>
      <c r="AJ7242" s="21">
        <f t="shared" si="227"/>
        <v>100</v>
      </c>
      <c r="AK7242" s="21" t="s">
        <v>2060</v>
      </c>
      <c r="AL7242" t="s">
        <v>2551</v>
      </c>
      <c r="AM7242" s="26" t="s">
        <v>38</v>
      </c>
      <c r="AN7242" t="s">
        <v>2032</v>
      </c>
    </row>
    <row r="7243" spans="1:40" hidden="1" x14ac:dyDescent="0.35">
      <c r="A7243" t="s">
        <v>27223</v>
      </c>
      <c r="B7243" t="s">
        <v>27216</v>
      </c>
      <c r="C7243" t="s">
        <v>3357</v>
      </c>
      <c r="D7243" t="s">
        <v>27217</v>
      </c>
      <c r="E7243" t="s">
        <v>2562</v>
      </c>
      <c r="F7243">
        <v>1</v>
      </c>
      <c r="G7243" t="s">
        <v>2546</v>
      </c>
      <c r="H7243" t="s">
        <v>2510</v>
      </c>
      <c r="I7243" t="s">
        <v>2076</v>
      </c>
      <c r="J7243" t="s">
        <v>2547</v>
      </c>
      <c r="K7243" t="s">
        <v>2548</v>
      </c>
      <c r="L7243" t="s">
        <v>2058</v>
      </c>
      <c r="M7243" t="s">
        <v>2059</v>
      </c>
      <c r="N7243">
        <v>4</v>
      </c>
      <c r="O7243">
        <v>165</v>
      </c>
      <c r="P7243">
        <v>0.67</v>
      </c>
      <c r="Q7243">
        <v>24480</v>
      </c>
      <c r="R7243">
        <v>1</v>
      </c>
      <c r="S7243">
        <v>29</v>
      </c>
      <c r="T7243">
        <v>0.12</v>
      </c>
      <c r="U7243">
        <v>3</v>
      </c>
      <c r="V7243">
        <v>136</v>
      </c>
      <c r="W7243">
        <v>0.56000000000000005</v>
      </c>
      <c r="X7243">
        <v>0</v>
      </c>
      <c r="Y7243">
        <v>0</v>
      </c>
      <c r="Z7243">
        <v>0</v>
      </c>
      <c r="AA7243">
        <v>0</v>
      </c>
      <c r="AB7243">
        <v>0</v>
      </c>
      <c r="AC7243">
        <v>0</v>
      </c>
      <c r="AD7243">
        <v>0</v>
      </c>
      <c r="AE7243">
        <v>0</v>
      </c>
      <c r="AF7243">
        <v>0</v>
      </c>
      <c r="AG7243" t="s">
        <v>27218</v>
      </c>
      <c r="AH7243" s="21" t="str">
        <f t="shared" si="226"/>
        <v>YM68</v>
      </c>
      <c r="AI7243" s="21">
        <v>345.36</v>
      </c>
      <c r="AJ7243" s="21">
        <f t="shared" si="227"/>
        <v>99.325980392156865</v>
      </c>
      <c r="AK7243" s="21" t="s">
        <v>2060</v>
      </c>
      <c r="AL7243" t="s">
        <v>2551</v>
      </c>
      <c r="AM7243" s="26" t="s">
        <v>38</v>
      </c>
      <c r="AN7243" t="s">
        <v>2033</v>
      </c>
    </row>
    <row r="7244" spans="1:40" hidden="1" x14ac:dyDescent="0.35">
      <c r="A7244" t="s">
        <v>27225</v>
      </c>
      <c r="B7244" t="s">
        <v>27220</v>
      </c>
      <c r="C7244" t="s">
        <v>2543</v>
      </c>
      <c r="D7244" t="s">
        <v>27221</v>
      </c>
      <c r="E7244" t="s">
        <v>2562</v>
      </c>
      <c r="F7244">
        <v>1</v>
      </c>
      <c r="G7244" t="s">
        <v>2546</v>
      </c>
      <c r="H7244" t="s">
        <v>2510</v>
      </c>
      <c r="I7244" t="s">
        <v>2076</v>
      </c>
      <c r="J7244" t="s">
        <v>2547</v>
      </c>
      <c r="K7244" t="s">
        <v>2548</v>
      </c>
      <c r="L7244" t="s">
        <v>2058</v>
      </c>
      <c r="M7244" t="s">
        <v>2170</v>
      </c>
      <c r="N7244">
        <v>4</v>
      </c>
      <c r="O7244">
        <v>110</v>
      </c>
      <c r="P7244">
        <v>0.72</v>
      </c>
      <c r="Q7244">
        <v>15300</v>
      </c>
      <c r="R7244">
        <v>2</v>
      </c>
      <c r="S7244">
        <v>51</v>
      </c>
      <c r="T7244">
        <v>0.33</v>
      </c>
      <c r="U7244">
        <v>2</v>
      </c>
      <c r="V7244">
        <v>59</v>
      </c>
      <c r="W7244">
        <v>0.39</v>
      </c>
      <c r="X7244">
        <v>0</v>
      </c>
      <c r="Y7244">
        <v>0</v>
      </c>
      <c r="Z7244">
        <v>0</v>
      </c>
      <c r="AA7244">
        <v>0</v>
      </c>
      <c r="AB7244">
        <v>0</v>
      </c>
      <c r="AC7244">
        <v>0</v>
      </c>
      <c r="AD7244">
        <v>0</v>
      </c>
      <c r="AE7244">
        <v>0</v>
      </c>
      <c r="AF7244">
        <v>0</v>
      </c>
      <c r="AG7244" t="s">
        <v>27222</v>
      </c>
      <c r="AH7244" s="21" t="str">
        <f t="shared" si="226"/>
        <v>YM68</v>
      </c>
      <c r="AI7244" s="21">
        <v>216</v>
      </c>
      <c r="AJ7244" s="21">
        <f t="shared" si="227"/>
        <v>99.281045751633982</v>
      </c>
      <c r="AK7244" s="21" t="s">
        <v>2060</v>
      </c>
      <c r="AL7244" t="s">
        <v>2551</v>
      </c>
      <c r="AM7244" s="26" t="s">
        <v>38</v>
      </c>
      <c r="AN7244" t="s">
        <v>2031</v>
      </c>
    </row>
    <row r="7245" spans="1:40" hidden="1" x14ac:dyDescent="0.35">
      <c r="A7245" t="s">
        <v>27228</v>
      </c>
      <c r="B7245" t="s">
        <v>27229</v>
      </c>
      <c r="C7245" t="s">
        <v>3357</v>
      </c>
      <c r="D7245" t="s">
        <v>27230</v>
      </c>
      <c r="E7245" t="s">
        <v>2562</v>
      </c>
      <c r="F7245">
        <v>1</v>
      </c>
      <c r="G7245" t="s">
        <v>2546</v>
      </c>
      <c r="H7245" t="s">
        <v>2510</v>
      </c>
      <c r="I7245" t="s">
        <v>2076</v>
      </c>
      <c r="J7245" t="s">
        <v>2547</v>
      </c>
      <c r="K7245" t="s">
        <v>2548</v>
      </c>
      <c r="L7245" t="s">
        <v>2058</v>
      </c>
      <c r="M7245" t="s">
        <v>2358</v>
      </c>
      <c r="N7245">
        <v>2</v>
      </c>
      <c r="O7245">
        <v>173</v>
      </c>
      <c r="P7245">
        <v>1.3</v>
      </c>
      <c r="Q7245">
        <v>13260</v>
      </c>
      <c r="R7245">
        <v>2</v>
      </c>
      <c r="S7245">
        <v>173</v>
      </c>
      <c r="T7245">
        <v>1.3</v>
      </c>
      <c r="U7245">
        <v>0</v>
      </c>
      <c r="V7245">
        <v>0</v>
      </c>
      <c r="W7245">
        <v>0</v>
      </c>
      <c r="X7245">
        <v>0</v>
      </c>
      <c r="Y7245">
        <v>0</v>
      </c>
      <c r="Z7245">
        <v>0</v>
      </c>
      <c r="AA7245">
        <v>0</v>
      </c>
      <c r="AB7245">
        <v>0</v>
      </c>
      <c r="AC7245">
        <v>0</v>
      </c>
      <c r="AD7245">
        <v>0</v>
      </c>
      <c r="AE7245">
        <v>0</v>
      </c>
      <c r="AF7245">
        <v>0</v>
      </c>
      <c r="AG7245" t="s">
        <v>27231</v>
      </c>
      <c r="AH7245" s="21" t="str">
        <f t="shared" si="226"/>
        <v>YM68</v>
      </c>
      <c r="AI7245" s="21">
        <v>187.20000000000005</v>
      </c>
      <c r="AJ7245" s="21">
        <f t="shared" si="227"/>
        <v>98.695324283559572</v>
      </c>
      <c r="AK7245" s="21" t="s">
        <v>2063</v>
      </c>
      <c r="AL7245" t="s">
        <v>2551</v>
      </c>
      <c r="AM7245" s="26" t="s">
        <v>38</v>
      </c>
      <c r="AN7245" t="s">
        <v>2031</v>
      </c>
    </row>
    <row r="7246" spans="1:40" hidden="1" x14ac:dyDescent="0.35">
      <c r="A7246" t="s">
        <v>27232</v>
      </c>
      <c r="B7246" t="s">
        <v>27233</v>
      </c>
      <c r="C7246" t="s">
        <v>3738</v>
      </c>
      <c r="D7246" t="s">
        <v>27234</v>
      </c>
      <c r="E7246" t="s">
        <v>2562</v>
      </c>
      <c r="F7246">
        <v>1</v>
      </c>
      <c r="G7246" t="s">
        <v>2546</v>
      </c>
      <c r="H7246" t="s">
        <v>2510</v>
      </c>
      <c r="I7246" t="s">
        <v>2076</v>
      </c>
      <c r="J7246" t="s">
        <v>2547</v>
      </c>
      <c r="K7246" t="s">
        <v>2548</v>
      </c>
      <c r="L7246" t="s">
        <v>2058</v>
      </c>
      <c r="M7246" t="s">
        <v>2170</v>
      </c>
      <c r="N7246">
        <v>5</v>
      </c>
      <c r="O7246">
        <v>152</v>
      </c>
      <c r="P7246">
        <v>0.99</v>
      </c>
      <c r="Q7246">
        <v>15300</v>
      </c>
      <c r="R7246">
        <v>2</v>
      </c>
      <c r="S7246">
        <v>61</v>
      </c>
      <c r="T7246">
        <v>0.4</v>
      </c>
      <c r="U7246">
        <v>3</v>
      </c>
      <c r="V7246">
        <v>91</v>
      </c>
      <c r="W7246">
        <v>0.59</v>
      </c>
      <c r="X7246">
        <v>0</v>
      </c>
      <c r="Y7246">
        <v>0</v>
      </c>
      <c r="Z7246">
        <v>0</v>
      </c>
      <c r="AA7246">
        <v>0</v>
      </c>
      <c r="AB7246">
        <v>0</v>
      </c>
      <c r="AC7246">
        <v>0</v>
      </c>
      <c r="AD7246">
        <v>0</v>
      </c>
      <c r="AE7246">
        <v>0</v>
      </c>
      <c r="AF7246">
        <v>0</v>
      </c>
      <c r="AG7246" t="s">
        <v>27235</v>
      </c>
      <c r="AH7246" s="21" t="str">
        <f t="shared" si="226"/>
        <v>YM68</v>
      </c>
      <c r="AI7246" s="21">
        <v>216</v>
      </c>
      <c r="AJ7246" s="21">
        <f t="shared" si="227"/>
        <v>99.006535947712422</v>
      </c>
      <c r="AK7246" s="21" t="s">
        <v>2063</v>
      </c>
      <c r="AL7246" t="s">
        <v>2551</v>
      </c>
      <c r="AM7246" s="26" t="s">
        <v>38</v>
      </c>
      <c r="AN7246" t="s">
        <v>2031</v>
      </c>
    </row>
    <row r="7247" spans="1:40" hidden="1" x14ac:dyDescent="0.35">
      <c r="A7247" t="s">
        <v>27236</v>
      </c>
      <c r="B7247" t="s">
        <v>27237</v>
      </c>
      <c r="C7247" t="s">
        <v>3738</v>
      </c>
      <c r="D7247" t="s">
        <v>27238</v>
      </c>
      <c r="E7247" t="s">
        <v>2562</v>
      </c>
      <c r="F7247">
        <v>1</v>
      </c>
      <c r="G7247" t="s">
        <v>2546</v>
      </c>
      <c r="H7247" t="s">
        <v>2510</v>
      </c>
      <c r="I7247" t="s">
        <v>2076</v>
      </c>
      <c r="J7247" t="s">
        <v>2547</v>
      </c>
      <c r="K7247" t="s">
        <v>2548</v>
      </c>
      <c r="L7247" t="s">
        <v>2058</v>
      </c>
      <c r="M7247" t="s">
        <v>2170</v>
      </c>
      <c r="N7247">
        <v>4</v>
      </c>
      <c r="O7247">
        <v>54</v>
      </c>
      <c r="P7247">
        <v>0.35</v>
      </c>
      <c r="Q7247">
        <v>15300</v>
      </c>
      <c r="R7247">
        <v>1</v>
      </c>
      <c r="S7247">
        <v>27</v>
      </c>
      <c r="T7247">
        <v>0.18</v>
      </c>
      <c r="U7247">
        <v>2</v>
      </c>
      <c r="V7247">
        <v>9</v>
      </c>
      <c r="W7247">
        <v>0.06</v>
      </c>
      <c r="X7247">
        <v>0</v>
      </c>
      <c r="Y7247">
        <v>0</v>
      </c>
      <c r="Z7247">
        <v>0</v>
      </c>
      <c r="AA7247">
        <v>1</v>
      </c>
      <c r="AB7247">
        <v>18</v>
      </c>
      <c r="AC7247">
        <v>0.12</v>
      </c>
      <c r="AD7247">
        <v>0</v>
      </c>
      <c r="AE7247">
        <v>0</v>
      </c>
      <c r="AF7247">
        <v>0</v>
      </c>
      <c r="AG7247" t="s">
        <v>27239</v>
      </c>
      <c r="AH7247" s="21" t="str">
        <f t="shared" si="226"/>
        <v>YM68</v>
      </c>
      <c r="AI7247" s="21">
        <v>216</v>
      </c>
      <c r="AJ7247" s="21">
        <f t="shared" si="227"/>
        <v>99.647058823529406</v>
      </c>
      <c r="AK7247" s="21" t="s">
        <v>2060</v>
      </c>
      <c r="AL7247" t="s">
        <v>2551</v>
      </c>
      <c r="AM7247" s="26" t="s">
        <v>38</v>
      </c>
      <c r="AN7247" t="s">
        <v>2031</v>
      </c>
    </row>
    <row r="7248" spans="1:40" hidden="1" x14ac:dyDescent="0.35">
      <c r="A7248" t="s">
        <v>27240</v>
      </c>
      <c r="B7248" t="s">
        <v>27241</v>
      </c>
      <c r="C7248" t="s">
        <v>3738</v>
      </c>
      <c r="D7248" t="s">
        <v>27242</v>
      </c>
      <c r="E7248" t="s">
        <v>2562</v>
      </c>
      <c r="F7248">
        <v>1</v>
      </c>
      <c r="G7248" t="s">
        <v>2546</v>
      </c>
      <c r="H7248" t="s">
        <v>2510</v>
      </c>
      <c r="I7248" t="s">
        <v>2076</v>
      </c>
      <c r="J7248" t="s">
        <v>2547</v>
      </c>
      <c r="K7248" t="s">
        <v>2548</v>
      </c>
      <c r="L7248" t="s">
        <v>2058</v>
      </c>
      <c r="M7248" t="s">
        <v>2170</v>
      </c>
      <c r="N7248">
        <v>5</v>
      </c>
      <c r="O7248">
        <v>81</v>
      </c>
      <c r="P7248">
        <v>0.53</v>
      </c>
      <c r="Q7248">
        <v>15300</v>
      </c>
      <c r="R7248">
        <v>5</v>
      </c>
      <c r="S7248">
        <v>81</v>
      </c>
      <c r="T7248">
        <v>0.53</v>
      </c>
      <c r="U7248">
        <v>0</v>
      </c>
      <c r="V7248">
        <v>0</v>
      </c>
      <c r="W7248">
        <v>0</v>
      </c>
      <c r="X7248">
        <v>0</v>
      </c>
      <c r="Y7248">
        <v>0</v>
      </c>
      <c r="Z7248">
        <v>0</v>
      </c>
      <c r="AA7248">
        <v>0</v>
      </c>
      <c r="AB7248">
        <v>0</v>
      </c>
      <c r="AC7248">
        <v>0</v>
      </c>
      <c r="AD7248">
        <v>0</v>
      </c>
      <c r="AE7248">
        <v>0</v>
      </c>
      <c r="AF7248">
        <v>0</v>
      </c>
      <c r="AG7248" t="s">
        <v>27243</v>
      </c>
      <c r="AH7248" s="21" t="str">
        <f t="shared" si="226"/>
        <v>YM68</v>
      </c>
      <c r="AI7248" s="21">
        <v>216</v>
      </c>
      <c r="AJ7248" s="21">
        <f t="shared" si="227"/>
        <v>99.470588235294116</v>
      </c>
      <c r="AK7248" s="21" t="s">
        <v>2060</v>
      </c>
      <c r="AL7248" t="s">
        <v>2551</v>
      </c>
      <c r="AM7248" s="26" t="s">
        <v>38</v>
      </c>
      <c r="AN7248" t="s">
        <v>2030</v>
      </c>
    </row>
    <row r="7249" spans="1:40" hidden="1" x14ac:dyDescent="0.35">
      <c r="A7249" t="s">
        <v>27244</v>
      </c>
      <c r="B7249" t="s">
        <v>27245</v>
      </c>
      <c r="C7249" t="s">
        <v>3738</v>
      </c>
      <c r="D7249" t="s">
        <v>27246</v>
      </c>
      <c r="E7249" t="s">
        <v>2562</v>
      </c>
      <c r="F7249">
        <v>1</v>
      </c>
      <c r="G7249" t="s">
        <v>2546</v>
      </c>
      <c r="H7249" t="s">
        <v>2510</v>
      </c>
      <c r="I7249" t="s">
        <v>2076</v>
      </c>
      <c r="J7249" t="s">
        <v>2547</v>
      </c>
      <c r="K7249" t="s">
        <v>2548</v>
      </c>
      <c r="L7249" t="s">
        <v>2058</v>
      </c>
      <c r="M7249" t="s">
        <v>2170</v>
      </c>
      <c r="N7249">
        <v>2</v>
      </c>
      <c r="O7249">
        <v>77</v>
      </c>
      <c r="P7249">
        <v>0.5</v>
      </c>
      <c r="Q7249">
        <v>15300</v>
      </c>
      <c r="R7249">
        <v>2</v>
      </c>
      <c r="S7249">
        <v>77</v>
      </c>
      <c r="T7249">
        <v>0.5</v>
      </c>
      <c r="U7249">
        <v>0</v>
      </c>
      <c r="V7249">
        <v>0</v>
      </c>
      <c r="W7249">
        <v>0</v>
      </c>
      <c r="X7249">
        <v>0</v>
      </c>
      <c r="Y7249">
        <v>0</v>
      </c>
      <c r="Z7249">
        <v>0</v>
      </c>
      <c r="AA7249">
        <v>0</v>
      </c>
      <c r="AB7249">
        <v>0</v>
      </c>
      <c r="AC7249">
        <v>0</v>
      </c>
      <c r="AD7249">
        <v>0</v>
      </c>
      <c r="AE7249">
        <v>0</v>
      </c>
      <c r="AF7249">
        <v>0</v>
      </c>
      <c r="AG7249" t="s">
        <v>27247</v>
      </c>
      <c r="AH7249" s="21" t="str">
        <f t="shared" si="226"/>
        <v>YM68</v>
      </c>
      <c r="AI7249" s="21">
        <v>216</v>
      </c>
      <c r="AJ7249" s="21">
        <f t="shared" si="227"/>
        <v>99.496732026143789</v>
      </c>
      <c r="AK7249" s="21" t="s">
        <v>2060</v>
      </c>
      <c r="AL7249" t="s">
        <v>2551</v>
      </c>
      <c r="AM7249" s="26" t="s">
        <v>38</v>
      </c>
      <c r="AN7249" t="s">
        <v>2030</v>
      </c>
    </row>
    <row r="7250" spans="1:40" hidden="1" x14ac:dyDescent="0.35">
      <c r="A7250" t="s">
        <v>27248</v>
      </c>
      <c r="B7250" t="s">
        <v>27249</v>
      </c>
      <c r="C7250" t="s">
        <v>3357</v>
      </c>
      <c r="D7250" t="s">
        <v>27250</v>
      </c>
      <c r="E7250" t="s">
        <v>2562</v>
      </c>
      <c r="F7250">
        <v>1</v>
      </c>
      <c r="G7250" t="s">
        <v>2546</v>
      </c>
      <c r="H7250" t="s">
        <v>2510</v>
      </c>
      <c r="I7250" t="s">
        <v>2076</v>
      </c>
      <c r="J7250" t="s">
        <v>2547</v>
      </c>
      <c r="K7250" t="s">
        <v>2548</v>
      </c>
      <c r="L7250" t="s">
        <v>2058</v>
      </c>
      <c r="M7250" t="s">
        <v>2549</v>
      </c>
      <c r="N7250">
        <v>1</v>
      </c>
      <c r="O7250">
        <v>71</v>
      </c>
      <c r="P7250">
        <v>0.5</v>
      </c>
      <c r="Q7250">
        <v>14280</v>
      </c>
      <c r="R7250">
        <v>0</v>
      </c>
      <c r="S7250">
        <v>0</v>
      </c>
      <c r="T7250">
        <v>0</v>
      </c>
      <c r="U7250">
        <v>1</v>
      </c>
      <c r="V7250">
        <v>71</v>
      </c>
      <c r="W7250">
        <v>0.5</v>
      </c>
      <c r="X7250">
        <v>0</v>
      </c>
      <c r="Y7250">
        <v>0</v>
      </c>
      <c r="Z7250">
        <v>0</v>
      </c>
      <c r="AA7250">
        <v>0</v>
      </c>
      <c r="AB7250">
        <v>0</v>
      </c>
      <c r="AC7250">
        <v>0</v>
      </c>
      <c r="AD7250">
        <v>0</v>
      </c>
      <c r="AE7250">
        <v>0</v>
      </c>
      <c r="AF7250">
        <v>0</v>
      </c>
      <c r="AG7250" t="s">
        <v>27251</v>
      </c>
      <c r="AH7250" s="21" t="str">
        <f t="shared" si="226"/>
        <v>YM68</v>
      </c>
      <c r="AI7250" s="21">
        <v>201.59999999999997</v>
      </c>
      <c r="AJ7250" s="21">
        <f t="shared" si="227"/>
        <v>99.502801120448183</v>
      </c>
      <c r="AK7250" s="21" t="s">
        <v>2060</v>
      </c>
      <c r="AL7250" t="s">
        <v>2551</v>
      </c>
      <c r="AM7250" s="26" t="s">
        <v>38</v>
      </c>
      <c r="AN7250" t="s">
        <v>2031</v>
      </c>
    </row>
    <row r="7251" spans="1:40" hidden="1" x14ac:dyDescent="0.35">
      <c r="A7251" t="s">
        <v>27252</v>
      </c>
      <c r="B7251" t="s">
        <v>27253</v>
      </c>
      <c r="C7251" t="s">
        <v>3419</v>
      </c>
      <c r="D7251" t="s">
        <v>27254</v>
      </c>
      <c r="E7251" t="s">
        <v>4895</v>
      </c>
      <c r="F7251">
        <v>1</v>
      </c>
      <c r="G7251" t="s">
        <v>2546</v>
      </c>
      <c r="H7251" t="s">
        <v>2510</v>
      </c>
      <c r="I7251" t="s">
        <v>2076</v>
      </c>
      <c r="J7251" t="s">
        <v>2547</v>
      </c>
      <c r="K7251" t="s">
        <v>2548</v>
      </c>
      <c r="L7251" t="s">
        <v>2058</v>
      </c>
      <c r="M7251" t="s">
        <v>2170</v>
      </c>
      <c r="N7251">
        <v>1</v>
      </c>
      <c r="O7251">
        <v>46</v>
      </c>
      <c r="P7251">
        <v>0.3</v>
      </c>
      <c r="Q7251">
        <v>15300</v>
      </c>
      <c r="R7251">
        <v>1</v>
      </c>
      <c r="S7251">
        <v>46</v>
      </c>
      <c r="T7251">
        <v>0.3</v>
      </c>
      <c r="U7251">
        <v>0</v>
      </c>
      <c r="V7251">
        <v>0</v>
      </c>
      <c r="W7251">
        <v>0</v>
      </c>
      <c r="X7251">
        <v>0</v>
      </c>
      <c r="Y7251">
        <v>0</v>
      </c>
      <c r="Z7251">
        <v>0</v>
      </c>
      <c r="AA7251">
        <v>0</v>
      </c>
      <c r="AB7251">
        <v>0</v>
      </c>
      <c r="AC7251">
        <v>0</v>
      </c>
      <c r="AD7251">
        <v>0</v>
      </c>
      <c r="AE7251">
        <v>0</v>
      </c>
      <c r="AF7251">
        <v>0</v>
      </c>
      <c r="AG7251" t="s">
        <v>27255</v>
      </c>
      <c r="AH7251" s="21" t="str">
        <f t="shared" si="226"/>
        <v>YM68</v>
      </c>
      <c r="AI7251" s="21">
        <v>216</v>
      </c>
      <c r="AJ7251" s="21">
        <f t="shared" si="227"/>
        <v>99.699346405228752</v>
      </c>
      <c r="AK7251" s="21" t="s">
        <v>2060</v>
      </c>
      <c r="AL7251" t="s">
        <v>2551</v>
      </c>
      <c r="AM7251" s="26" t="s">
        <v>38</v>
      </c>
      <c r="AN7251" t="s">
        <v>2032</v>
      </c>
    </row>
    <row r="7252" spans="1:40" hidden="1" x14ac:dyDescent="0.35">
      <c r="A7252" t="s">
        <v>27256</v>
      </c>
      <c r="B7252" t="s">
        <v>27257</v>
      </c>
      <c r="C7252" t="s">
        <v>3419</v>
      </c>
      <c r="D7252" t="s">
        <v>27258</v>
      </c>
      <c r="E7252" t="s">
        <v>4895</v>
      </c>
      <c r="F7252">
        <v>1</v>
      </c>
      <c r="G7252" t="s">
        <v>2546</v>
      </c>
      <c r="H7252" t="s">
        <v>2510</v>
      </c>
      <c r="I7252" t="s">
        <v>2076</v>
      </c>
      <c r="J7252" t="s">
        <v>2547</v>
      </c>
      <c r="K7252" t="s">
        <v>2548</v>
      </c>
      <c r="L7252" t="s">
        <v>2058</v>
      </c>
      <c r="M7252" t="s">
        <v>2358</v>
      </c>
      <c r="N7252">
        <v>3</v>
      </c>
      <c r="O7252">
        <v>132</v>
      </c>
      <c r="P7252">
        <v>1</v>
      </c>
      <c r="Q7252">
        <v>13260</v>
      </c>
      <c r="R7252">
        <v>1</v>
      </c>
      <c r="S7252">
        <v>33</v>
      </c>
      <c r="T7252">
        <v>0.25</v>
      </c>
      <c r="U7252">
        <v>1</v>
      </c>
      <c r="V7252">
        <v>39</v>
      </c>
      <c r="W7252">
        <v>0.28999999999999998</v>
      </c>
      <c r="X7252">
        <v>0</v>
      </c>
      <c r="Y7252">
        <v>0</v>
      </c>
      <c r="Z7252">
        <v>0</v>
      </c>
      <c r="AA7252">
        <v>1</v>
      </c>
      <c r="AB7252">
        <v>60</v>
      </c>
      <c r="AC7252">
        <v>0.45</v>
      </c>
      <c r="AD7252">
        <v>0</v>
      </c>
      <c r="AE7252">
        <v>0</v>
      </c>
      <c r="AF7252">
        <v>0</v>
      </c>
      <c r="AG7252" t="s">
        <v>27259</v>
      </c>
      <c r="AH7252" s="21" t="str">
        <f t="shared" si="226"/>
        <v>YM68</v>
      </c>
      <c r="AI7252" s="21">
        <v>187.20000000000005</v>
      </c>
      <c r="AJ7252" s="21">
        <f t="shared" si="227"/>
        <v>99.004524886877832</v>
      </c>
      <c r="AK7252" s="21" t="s">
        <v>2063</v>
      </c>
      <c r="AL7252" t="s">
        <v>2551</v>
      </c>
      <c r="AM7252" s="26" t="s">
        <v>38</v>
      </c>
      <c r="AN7252" t="s">
        <v>2030</v>
      </c>
    </row>
    <row r="7253" spans="1:40" hidden="1" x14ac:dyDescent="0.35">
      <c r="A7253" t="s">
        <v>27260</v>
      </c>
      <c r="B7253" t="s">
        <v>27261</v>
      </c>
      <c r="C7253" t="s">
        <v>3419</v>
      </c>
      <c r="D7253" t="s">
        <v>27262</v>
      </c>
      <c r="E7253" t="s">
        <v>4895</v>
      </c>
      <c r="F7253">
        <v>1</v>
      </c>
      <c r="G7253" t="s">
        <v>2546</v>
      </c>
      <c r="H7253" t="s">
        <v>2510</v>
      </c>
      <c r="I7253" t="s">
        <v>2076</v>
      </c>
      <c r="J7253" t="s">
        <v>2547</v>
      </c>
      <c r="K7253" t="s">
        <v>2548</v>
      </c>
      <c r="L7253" t="s">
        <v>2058</v>
      </c>
      <c r="M7253" t="s">
        <v>2059</v>
      </c>
      <c r="N7253">
        <v>4</v>
      </c>
      <c r="O7253">
        <v>175</v>
      </c>
      <c r="P7253">
        <v>0.71</v>
      </c>
      <c r="Q7253">
        <v>24480</v>
      </c>
      <c r="R7253">
        <v>0</v>
      </c>
      <c r="S7253">
        <v>0</v>
      </c>
      <c r="T7253">
        <v>0</v>
      </c>
      <c r="U7253">
        <v>3</v>
      </c>
      <c r="V7253">
        <v>134</v>
      </c>
      <c r="W7253">
        <v>0.55000000000000004</v>
      </c>
      <c r="X7253">
        <v>0</v>
      </c>
      <c r="Y7253">
        <v>0</v>
      </c>
      <c r="Z7253">
        <v>0</v>
      </c>
      <c r="AA7253">
        <v>1</v>
      </c>
      <c r="AB7253">
        <v>41</v>
      </c>
      <c r="AC7253">
        <v>0.17</v>
      </c>
      <c r="AD7253">
        <v>0</v>
      </c>
      <c r="AE7253">
        <v>0</v>
      </c>
      <c r="AF7253">
        <v>0</v>
      </c>
      <c r="AG7253" t="s">
        <v>27263</v>
      </c>
      <c r="AH7253" s="21" t="str">
        <f t="shared" si="226"/>
        <v>YM68</v>
      </c>
      <c r="AI7253" s="21">
        <v>345.36</v>
      </c>
      <c r="AJ7253" s="21">
        <f t="shared" si="227"/>
        <v>99.28513071895425</v>
      </c>
      <c r="AK7253" s="21" t="s">
        <v>2060</v>
      </c>
      <c r="AL7253" t="s">
        <v>2551</v>
      </c>
      <c r="AM7253" s="26" t="s">
        <v>38</v>
      </c>
      <c r="AN7253" t="s">
        <v>2030</v>
      </c>
    </row>
    <row r="7254" spans="1:40" hidden="1" x14ac:dyDescent="0.35">
      <c r="A7254" t="s">
        <v>27264</v>
      </c>
      <c r="B7254" t="s">
        <v>27265</v>
      </c>
      <c r="C7254" t="s">
        <v>3419</v>
      </c>
      <c r="D7254" t="s">
        <v>27266</v>
      </c>
      <c r="E7254" t="s">
        <v>4895</v>
      </c>
      <c r="F7254">
        <v>1</v>
      </c>
      <c r="G7254" t="s">
        <v>2546</v>
      </c>
      <c r="H7254" t="s">
        <v>2510</v>
      </c>
      <c r="I7254" t="s">
        <v>2076</v>
      </c>
      <c r="J7254" t="s">
        <v>2547</v>
      </c>
      <c r="K7254" t="s">
        <v>2548</v>
      </c>
      <c r="L7254" t="s">
        <v>2058</v>
      </c>
      <c r="M7254" t="s">
        <v>2059</v>
      </c>
      <c r="N7254">
        <v>1</v>
      </c>
      <c r="O7254">
        <v>43</v>
      </c>
      <c r="P7254">
        <v>0.18</v>
      </c>
      <c r="Q7254">
        <v>24480</v>
      </c>
      <c r="R7254">
        <v>1</v>
      </c>
      <c r="S7254">
        <v>43</v>
      </c>
      <c r="T7254">
        <v>0.18</v>
      </c>
      <c r="U7254">
        <v>0</v>
      </c>
      <c r="V7254">
        <v>0</v>
      </c>
      <c r="W7254">
        <v>0</v>
      </c>
      <c r="X7254">
        <v>0</v>
      </c>
      <c r="Y7254">
        <v>0</v>
      </c>
      <c r="Z7254">
        <v>0</v>
      </c>
      <c r="AA7254">
        <v>0</v>
      </c>
      <c r="AB7254">
        <v>0</v>
      </c>
      <c r="AC7254">
        <v>0</v>
      </c>
      <c r="AD7254">
        <v>0</v>
      </c>
      <c r="AE7254">
        <v>0</v>
      </c>
      <c r="AF7254">
        <v>0</v>
      </c>
      <c r="AG7254" t="s">
        <v>27267</v>
      </c>
      <c r="AH7254" s="21" t="str">
        <f t="shared" si="226"/>
        <v>YM68</v>
      </c>
      <c r="AI7254" s="21">
        <v>345.36</v>
      </c>
      <c r="AJ7254" s="21">
        <f t="shared" si="227"/>
        <v>99.824346405228752</v>
      </c>
      <c r="AK7254" s="21" t="s">
        <v>2060</v>
      </c>
      <c r="AL7254" t="s">
        <v>2551</v>
      </c>
      <c r="AM7254" s="26" t="s">
        <v>38</v>
      </c>
      <c r="AN7254" t="s">
        <v>2030</v>
      </c>
    </row>
    <row r="7255" spans="1:40" hidden="1" x14ac:dyDescent="0.35">
      <c r="A7255" t="s">
        <v>27268</v>
      </c>
      <c r="B7255" t="s">
        <v>27269</v>
      </c>
      <c r="C7255" t="s">
        <v>5681</v>
      </c>
      <c r="D7255" t="s">
        <v>27270</v>
      </c>
      <c r="E7255" t="s">
        <v>4895</v>
      </c>
      <c r="F7255">
        <v>1</v>
      </c>
      <c r="G7255" t="s">
        <v>2546</v>
      </c>
      <c r="H7255" t="s">
        <v>2510</v>
      </c>
      <c r="I7255" t="s">
        <v>2076</v>
      </c>
      <c r="J7255" t="s">
        <v>2547</v>
      </c>
      <c r="K7255" t="s">
        <v>2548</v>
      </c>
      <c r="L7255" t="s">
        <v>2058</v>
      </c>
      <c r="M7255" t="s">
        <v>2170</v>
      </c>
      <c r="N7255">
        <v>1</v>
      </c>
      <c r="O7255">
        <v>22</v>
      </c>
      <c r="P7255">
        <v>0.14000000000000001</v>
      </c>
      <c r="Q7255">
        <v>15300</v>
      </c>
      <c r="R7255">
        <v>0</v>
      </c>
      <c r="S7255">
        <v>0</v>
      </c>
      <c r="T7255">
        <v>0</v>
      </c>
      <c r="U7255">
        <v>1</v>
      </c>
      <c r="V7255">
        <v>22</v>
      </c>
      <c r="W7255">
        <v>0.14000000000000001</v>
      </c>
      <c r="X7255">
        <v>0</v>
      </c>
      <c r="Y7255">
        <v>0</v>
      </c>
      <c r="Z7255">
        <v>0</v>
      </c>
      <c r="AA7255">
        <v>0</v>
      </c>
      <c r="AB7255">
        <v>0</v>
      </c>
      <c r="AC7255">
        <v>0</v>
      </c>
      <c r="AD7255">
        <v>0</v>
      </c>
      <c r="AE7255">
        <v>0</v>
      </c>
      <c r="AF7255">
        <v>0</v>
      </c>
      <c r="AG7255" t="s">
        <v>27271</v>
      </c>
      <c r="AH7255" s="21" t="str">
        <f t="shared" si="226"/>
        <v>YM68</v>
      </c>
      <c r="AI7255" s="21">
        <v>216</v>
      </c>
      <c r="AJ7255" s="21">
        <f t="shared" si="227"/>
        <v>99.856209150326791</v>
      </c>
      <c r="AK7255" s="21" t="s">
        <v>2060</v>
      </c>
      <c r="AL7255" t="s">
        <v>2551</v>
      </c>
      <c r="AM7255" s="26" t="s">
        <v>38</v>
      </c>
      <c r="AN7255" t="s">
        <v>2031</v>
      </c>
    </row>
    <row r="7256" spans="1:40" hidden="1" x14ac:dyDescent="0.35">
      <c r="A7256" t="s">
        <v>10049</v>
      </c>
      <c r="B7256" t="s">
        <v>27272</v>
      </c>
      <c r="C7256" t="s">
        <v>3419</v>
      </c>
      <c r="D7256" t="s">
        <v>27273</v>
      </c>
      <c r="E7256" t="s">
        <v>4895</v>
      </c>
      <c r="F7256">
        <v>1</v>
      </c>
      <c r="G7256" t="s">
        <v>2546</v>
      </c>
      <c r="H7256" t="s">
        <v>2510</v>
      </c>
      <c r="I7256" t="s">
        <v>2076</v>
      </c>
      <c r="J7256" t="s">
        <v>2547</v>
      </c>
      <c r="K7256" t="s">
        <v>2548</v>
      </c>
      <c r="L7256" t="s">
        <v>2058</v>
      </c>
      <c r="M7256" t="s">
        <v>2170</v>
      </c>
      <c r="N7256">
        <v>2</v>
      </c>
      <c r="O7256">
        <v>71</v>
      </c>
      <c r="P7256">
        <v>0.46</v>
      </c>
      <c r="Q7256">
        <v>15300</v>
      </c>
      <c r="R7256">
        <v>0</v>
      </c>
      <c r="S7256">
        <v>0</v>
      </c>
      <c r="T7256">
        <v>0</v>
      </c>
      <c r="U7256">
        <v>2</v>
      </c>
      <c r="V7256">
        <v>71</v>
      </c>
      <c r="W7256">
        <v>0.46</v>
      </c>
      <c r="X7256">
        <v>0</v>
      </c>
      <c r="Y7256">
        <v>0</v>
      </c>
      <c r="Z7256">
        <v>0</v>
      </c>
      <c r="AA7256">
        <v>0</v>
      </c>
      <c r="AB7256">
        <v>0</v>
      </c>
      <c r="AC7256">
        <v>0</v>
      </c>
      <c r="AD7256">
        <v>0</v>
      </c>
      <c r="AE7256">
        <v>0</v>
      </c>
      <c r="AF7256">
        <v>0</v>
      </c>
      <c r="AG7256" t="s">
        <v>27274</v>
      </c>
      <c r="AH7256" s="21" t="str">
        <f t="shared" si="226"/>
        <v>YM68</v>
      </c>
      <c r="AI7256" s="21">
        <v>216</v>
      </c>
      <c r="AJ7256" s="21">
        <f t="shared" si="227"/>
        <v>99.535947712418306</v>
      </c>
      <c r="AK7256" s="21" t="s">
        <v>2060</v>
      </c>
      <c r="AL7256" t="s">
        <v>2551</v>
      </c>
      <c r="AM7256" s="26" t="s">
        <v>38</v>
      </c>
      <c r="AN7256" t="s">
        <v>2032</v>
      </c>
    </row>
    <row r="7257" spans="1:40" hidden="1" x14ac:dyDescent="0.35">
      <c r="A7257" t="s">
        <v>10053</v>
      </c>
      <c r="B7257" t="s">
        <v>27275</v>
      </c>
      <c r="C7257" t="s">
        <v>5681</v>
      </c>
      <c r="D7257" t="s">
        <v>27276</v>
      </c>
      <c r="E7257" t="s">
        <v>4895</v>
      </c>
      <c r="F7257">
        <v>1</v>
      </c>
      <c r="G7257" t="s">
        <v>2546</v>
      </c>
      <c r="H7257" t="s">
        <v>2510</v>
      </c>
      <c r="I7257" t="s">
        <v>2076</v>
      </c>
      <c r="J7257" t="s">
        <v>2547</v>
      </c>
      <c r="K7257" t="s">
        <v>2548</v>
      </c>
      <c r="L7257" t="s">
        <v>2058</v>
      </c>
      <c r="M7257" t="s">
        <v>2170</v>
      </c>
      <c r="N7257">
        <v>4</v>
      </c>
      <c r="O7257">
        <v>161</v>
      </c>
      <c r="P7257">
        <v>1.05</v>
      </c>
      <c r="Q7257">
        <v>15300</v>
      </c>
      <c r="R7257">
        <v>1</v>
      </c>
      <c r="S7257">
        <v>32</v>
      </c>
      <c r="T7257">
        <v>0.21</v>
      </c>
      <c r="U7257">
        <v>2</v>
      </c>
      <c r="V7257">
        <v>84</v>
      </c>
      <c r="W7257">
        <v>0.55000000000000004</v>
      </c>
      <c r="X7257">
        <v>1</v>
      </c>
      <c r="Y7257">
        <v>45</v>
      </c>
      <c r="Z7257">
        <v>0.28999999999999998</v>
      </c>
      <c r="AA7257">
        <v>0</v>
      </c>
      <c r="AB7257">
        <v>0</v>
      </c>
      <c r="AC7257">
        <v>0</v>
      </c>
      <c r="AD7257">
        <v>0</v>
      </c>
      <c r="AE7257">
        <v>0</v>
      </c>
      <c r="AF7257">
        <v>0</v>
      </c>
      <c r="AG7257" t="s">
        <v>27277</v>
      </c>
      <c r="AH7257" s="21" t="str">
        <f t="shared" si="226"/>
        <v>YM68</v>
      </c>
      <c r="AI7257" s="21">
        <v>216</v>
      </c>
      <c r="AJ7257" s="21">
        <f t="shared" si="227"/>
        <v>98.947712418300654</v>
      </c>
      <c r="AK7257" s="21" t="s">
        <v>2063</v>
      </c>
      <c r="AL7257" t="s">
        <v>2551</v>
      </c>
      <c r="AM7257" s="26" t="s">
        <v>38</v>
      </c>
      <c r="AN7257" t="s">
        <v>2031</v>
      </c>
    </row>
    <row r="7258" spans="1:40" hidden="1" x14ac:dyDescent="0.35">
      <c r="A7258" t="s">
        <v>10055</v>
      </c>
      <c r="B7258" t="s">
        <v>27278</v>
      </c>
      <c r="C7258" t="s">
        <v>4498</v>
      </c>
      <c r="D7258" t="s">
        <v>27279</v>
      </c>
      <c r="E7258" t="s">
        <v>4895</v>
      </c>
      <c r="F7258">
        <v>1</v>
      </c>
      <c r="G7258" t="s">
        <v>2546</v>
      </c>
      <c r="H7258" t="s">
        <v>2510</v>
      </c>
      <c r="I7258" t="s">
        <v>2076</v>
      </c>
      <c r="J7258" t="s">
        <v>2547</v>
      </c>
      <c r="K7258" t="s">
        <v>2548</v>
      </c>
      <c r="L7258" t="s">
        <v>2058</v>
      </c>
      <c r="M7258" t="s">
        <v>2170</v>
      </c>
      <c r="N7258">
        <v>2</v>
      </c>
      <c r="O7258">
        <v>145</v>
      </c>
      <c r="P7258">
        <v>0.95</v>
      </c>
      <c r="Q7258">
        <v>15300</v>
      </c>
      <c r="R7258">
        <v>0</v>
      </c>
      <c r="S7258">
        <v>0</v>
      </c>
      <c r="T7258">
        <v>0</v>
      </c>
      <c r="U7258">
        <v>2</v>
      </c>
      <c r="V7258">
        <v>145</v>
      </c>
      <c r="W7258">
        <v>0.95</v>
      </c>
      <c r="X7258">
        <v>0</v>
      </c>
      <c r="Y7258">
        <v>0</v>
      </c>
      <c r="Z7258">
        <v>0</v>
      </c>
      <c r="AA7258">
        <v>0</v>
      </c>
      <c r="AB7258">
        <v>0</v>
      </c>
      <c r="AC7258">
        <v>0</v>
      </c>
      <c r="AD7258">
        <v>0</v>
      </c>
      <c r="AE7258">
        <v>0</v>
      </c>
      <c r="AF7258">
        <v>0</v>
      </c>
      <c r="AG7258" t="s">
        <v>27280</v>
      </c>
      <c r="AH7258" s="21" t="str">
        <f t="shared" si="226"/>
        <v>YM68</v>
      </c>
      <c r="AI7258" s="21">
        <v>216</v>
      </c>
      <c r="AJ7258" s="21">
        <f t="shared" si="227"/>
        <v>99.052287581699346</v>
      </c>
      <c r="AK7258" s="21" t="s">
        <v>2063</v>
      </c>
      <c r="AL7258" t="s">
        <v>2551</v>
      </c>
      <c r="AM7258" s="26" t="s">
        <v>38</v>
      </c>
      <c r="AN7258" t="s">
        <v>2030</v>
      </c>
    </row>
    <row r="7259" spans="1:40" hidden="1" x14ac:dyDescent="0.35">
      <c r="A7259" t="s">
        <v>27281</v>
      </c>
      <c r="B7259" t="s">
        <v>27282</v>
      </c>
      <c r="C7259" t="s">
        <v>3419</v>
      </c>
      <c r="D7259" t="s">
        <v>27283</v>
      </c>
      <c r="E7259" t="s">
        <v>4895</v>
      </c>
      <c r="F7259">
        <v>1</v>
      </c>
      <c r="G7259" t="s">
        <v>2546</v>
      </c>
      <c r="H7259" t="s">
        <v>2510</v>
      </c>
      <c r="I7259" t="s">
        <v>2076</v>
      </c>
      <c r="J7259" t="s">
        <v>2547</v>
      </c>
      <c r="K7259" t="s">
        <v>2548</v>
      </c>
      <c r="L7259" t="s">
        <v>2058</v>
      </c>
      <c r="M7259" t="s">
        <v>2170</v>
      </c>
      <c r="N7259">
        <v>5</v>
      </c>
      <c r="O7259">
        <v>247</v>
      </c>
      <c r="P7259">
        <v>1.61</v>
      </c>
      <c r="Q7259">
        <v>15300</v>
      </c>
      <c r="R7259">
        <v>0</v>
      </c>
      <c r="S7259">
        <v>0</v>
      </c>
      <c r="T7259">
        <v>0</v>
      </c>
      <c r="U7259">
        <v>3</v>
      </c>
      <c r="V7259">
        <v>121</v>
      </c>
      <c r="W7259">
        <v>0.79</v>
      </c>
      <c r="X7259">
        <v>2</v>
      </c>
      <c r="Y7259">
        <v>126</v>
      </c>
      <c r="Z7259">
        <v>0.82</v>
      </c>
      <c r="AA7259">
        <v>0</v>
      </c>
      <c r="AB7259">
        <v>0</v>
      </c>
      <c r="AC7259">
        <v>0</v>
      </c>
      <c r="AD7259">
        <v>0</v>
      </c>
      <c r="AE7259">
        <v>0</v>
      </c>
      <c r="AF7259">
        <v>0</v>
      </c>
      <c r="AG7259" t="s">
        <v>27284</v>
      </c>
      <c r="AH7259" s="21" t="str">
        <f t="shared" si="226"/>
        <v>YM68</v>
      </c>
      <c r="AI7259" s="21">
        <v>216</v>
      </c>
      <c r="AJ7259" s="21">
        <f t="shared" si="227"/>
        <v>98.385620915032675</v>
      </c>
      <c r="AK7259" s="21" t="s">
        <v>2063</v>
      </c>
      <c r="AL7259" t="s">
        <v>2551</v>
      </c>
      <c r="AM7259" s="26" t="s">
        <v>38</v>
      </c>
      <c r="AN7259" t="s">
        <v>2031</v>
      </c>
    </row>
    <row r="7260" spans="1:40" hidden="1" x14ac:dyDescent="0.35">
      <c r="A7260" t="s">
        <v>10059</v>
      </c>
      <c r="B7260" t="s">
        <v>27285</v>
      </c>
      <c r="C7260" t="s">
        <v>3419</v>
      </c>
      <c r="D7260" t="s">
        <v>27286</v>
      </c>
      <c r="E7260" t="s">
        <v>4895</v>
      </c>
      <c r="F7260">
        <v>1</v>
      </c>
      <c r="G7260" t="s">
        <v>2546</v>
      </c>
      <c r="H7260" t="s">
        <v>2510</v>
      </c>
      <c r="I7260" t="s">
        <v>2076</v>
      </c>
      <c r="J7260" t="s">
        <v>2547</v>
      </c>
      <c r="K7260" t="s">
        <v>2548</v>
      </c>
      <c r="L7260" t="s">
        <v>2058</v>
      </c>
      <c r="M7260" t="s">
        <v>2358</v>
      </c>
      <c r="N7260">
        <v>3</v>
      </c>
      <c r="O7260">
        <v>110</v>
      </c>
      <c r="P7260">
        <v>0.83</v>
      </c>
      <c r="Q7260">
        <v>13260</v>
      </c>
      <c r="R7260">
        <v>2</v>
      </c>
      <c r="S7260">
        <v>84</v>
      </c>
      <c r="T7260">
        <v>0.63</v>
      </c>
      <c r="U7260">
        <v>1</v>
      </c>
      <c r="V7260">
        <v>26</v>
      </c>
      <c r="W7260">
        <v>0.2</v>
      </c>
      <c r="X7260">
        <v>0</v>
      </c>
      <c r="Y7260">
        <v>0</v>
      </c>
      <c r="Z7260">
        <v>0</v>
      </c>
      <c r="AA7260">
        <v>0</v>
      </c>
      <c r="AB7260">
        <v>0</v>
      </c>
      <c r="AC7260">
        <v>0</v>
      </c>
      <c r="AD7260">
        <v>0</v>
      </c>
      <c r="AE7260">
        <v>0</v>
      </c>
      <c r="AF7260">
        <v>0</v>
      </c>
      <c r="AG7260" t="s">
        <v>27287</v>
      </c>
      <c r="AH7260" s="21" t="str">
        <f t="shared" si="226"/>
        <v>YM68</v>
      </c>
      <c r="AI7260" s="21">
        <v>187.20000000000005</v>
      </c>
      <c r="AJ7260" s="21">
        <f t="shared" si="227"/>
        <v>99.170437405731519</v>
      </c>
      <c r="AK7260" s="21" t="s">
        <v>2063</v>
      </c>
      <c r="AL7260" t="s">
        <v>2551</v>
      </c>
      <c r="AM7260" s="26" t="s">
        <v>38</v>
      </c>
      <c r="AN7260" t="s">
        <v>2032</v>
      </c>
    </row>
    <row r="7261" spans="1:40" hidden="1" x14ac:dyDescent="0.35">
      <c r="A7261" t="s">
        <v>27288</v>
      </c>
      <c r="B7261" t="s">
        <v>27289</v>
      </c>
      <c r="C7261" t="s">
        <v>3149</v>
      </c>
      <c r="D7261" t="s">
        <v>14731</v>
      </c>
      <c r="E7261" t="s">
        <v>2562</v>
      </c>
      <c r="F7261">
        <v>1</v>
      </c>
      <c r="G7261" t="s">
        <v>2546</v>
      </c>
      <c r="H7261" t="s">
        <v>2510</v>
      </c>
      <c r="I7261" t="s">
        <v>2076</v>
      </c>
      <c r="J7261" t="s">
        <v>2547</v>
      </c>
      <c r="K7261" t="s">
        <v>2548</v>
      </c>
      <c r="L7261" t="s">
        <v>2058</v>
      </c>
      <c r="M7261" t="s">
        <v>2059</v>
      </c>
      <c r="N7261">
        <v>7</v>
      </c>
      <c r="O7261">
        <v>243</v>
      </c>
      <c r="P7261">
        <v>0.99</v>
      </c>
      <c r="Q7261">
        <v>24480</v>
      </c>
      <c r="R7261">
        <v>2</v>
      </c>
      <c r="S7261">
        <v>46</v>
      </c>
      <c r="T7261">
        <v>0.19</v>
      </c>
      <c r="U7261">
        <v>5</v>
      </c>
      <c r="V7261">
        <v>197</v>
      </c>
      <c r="W7261">
        <v>0.8</v>
      </c>
      <c r="X7261">
        <v>0</v>
      </c>
      <c r="Y7261">
        <v>0</v>
      </c>
      <c r="Z7261">
        <v>0</v>
      </c>
      <c r="AA7261">
        <v>0</v>
      </c>
      <c r="AB7261">
        <v>0</v>
      </c>
      <c r="AC7261">
        <v>0</v>
      </c>
      <c r="AD7261">
        <v>0</v>
      </c>
      <c r="AE7261">
        <v>0</v>
      </c>
      <c r="AF7261">
        <v>0</v>
      </c>
      <c r="AG7261" t="s">
        <v>27290</v>
      </c>
      <c r="AH7261" s="21" t="str">
        <f t="shared" si="226"/>
        <v>YM68</v>
      </c>
      <c r="AI7261" s="21">
        <v>345.36</v>
      </c>
      <c r="AJ7261" s="21">
        <f t="shared" si="227"/>
        <v>99.007352941176464</v>
      </c>
      <c r="AK7261" s="21" t="s">
        <v>2063</v>
      </c>
      <c r="AL7261" t="s">
        <v>2551</v>
      </c>
      <c r="AM7261" s="26" t="s">
        <v>38</v>
      </c>
      <c r="AN7261" t="s">
        <v>2032</v>
      </c>
    </row>
    <row r="7262" spans="1:40" hidden="1" x14ac:dyDescent="0.35">
      <c r="A7262" t="s">
        <v>27291</v>
      </c>
      <c r="B7262" t="s">
        <v>27292</v>
      </c>
      <c r="C7262" t="s">
        <v>3419</v>
      </c>
      <c r="D7262" t="s">
        <v>27293</v>
      </c>
      <c r="E7262" t="s">
        <v>2562</v>
      </c>
      <c r="F7262">
        <v>1</v>
      </c>
      <c r="G7262" t="s">
        <v>2546</v>
      </c>
      <c r="H7262" t="s">
        <v>2510</v>
      </c>
      <c r="I7262" t="s">
        <v>2076</v>
      </c>
      <c r="J7262" t="s">
        <v>2547</v>
      </c>
      <c r="K7262" t="s">
        <v>2548</v>
      </c>
      <c r="L7262" t="s">
        <v>2058</v>
      </c>
      <c r="M7262" t="s">
        <v>2170</v>
      </c>
      <c r="N7262">
        <v>7</v>
      </c>
      <c r="O7262">
        <v>324</v>
      </c>
      <c r="P7262">
        <v>2.12</v>
      </c>
      <c r="Q7262">
        <v>15300</v>
      </c>
      <c r="R7262">
        <v>3</v>
      </c>
      <c r="S7262">
        <v>137</v>
      </c>
      <c r="T7262">
        <v>0.9</v>
      </c>
      <c r="U7262">
        <v>2</v>
      </c>
      <c r="V7262">
        <v>122</v>
      </c>
      <c r="W7262">
        <v>0.8</v>
      </c>
      <c r="X7262">
        <v>1</v>
      </c>
      <c r="Y7262">
        <v>46</v>
      </c>
      <c r="Z7262">
        <v>0.3</v>
      </c>
      <c r="AA7262">
        <v>1</v>
      </c>
      <c r="AB7262">
        <v>19</v>
      </c>
      <c r="AC7262">
        <v>0.12</v>
      </c>
      <c r="AD7262">
        <v>0</v>
      </c>
      <c r="AE7262">
        <v>0</v>
      </c>
      <c r="AF7262">
        <v>0</v>
      </c>
      <c r="AG7262" t="s">
        <v>27294</v>
      </c>
      <c r="AH7262" s="21" t="str">
        <f t="shared" si="226"/>
        <v>YM68</v>
      </c>
      <c r="AI7262" s="21">
        <v>216</v>
      </c>
      <c r="AJ7262" s="21">
        <f t="shared" si="227"/>
        <v>97.882352941176464</v>
      </c>
      <c r="AK7262" s="21" t="s">
        <v>2063</v>
      </c>
      <c r="AL7262" t="s">
        <v>2551</v>
      </c>
      <c r="AM7262" s="26" t="s">
        <v>38</v>
      </c>
      <c r="AN7262" t="s">
        <v>2031</v>
      </c>
    </row>
    <row r="7263" spans="1:40" hidden="1" x14ac:dyDescent="0.35">
      <c r="A7263" t="s">
        <v>27295</v>
      </c>
      <c r="B7263" t="s">
        <v>27296</v>
      </c>
      <c r="C7263" t="s">
        <v>2506</v>
      </c>
      <c r="D7263" t="s">
        <v>27297</v>
      </c>
      <c r="E7263" t="s">
        <v>2508</v>
      </c>
      <c r="F7263">
        <v>1</v>
      </c>
      <c r="G7263" t="s">
        <v>2509</v>
      </c>
      <c r="H7263" t="s">
        <v>2510</v>
      </c>
      <c r="I7263" t="s">
        <v>2076</v>
      </c>
      <c r="J7263" t="s">
        <v>2512</v>
      </c>
      <c r="K7263" t="s">
        <v>2513</v>
      </c>
      <c r="L7263" t="s">
        <v>2058</v>
      </c>
      <c r="M7263" t="s">
        <v>2059</v>
      </c>
      <c r="N7263">
        <v>2</v>
      </c>
      <c r="O7263">
        <v>147</v>
      </c>
      <c r="P7263">
        <v>0.6</v>
      </c>
      <c r="Q7263">
        <v>24480</v>
      </c>
      <c r="R7263">
        <v>0</v>
      </c>
      <c r="S7263">
        <v>0</v>
      </c>
      <c r="T7263">
        <v>0</v>
      </c>
      <c r="U7263">
        <v>2</v>
      </c>
      <c r="V7263">
        <v>147</v>
      </c>
      <c r="W7263">
        <v>0.6</v>
      </c>
      <c r="X7263">
        <v>0</v>
      </c>
      <c r="Y7263">
        <v>0</v>
      </c>
      <c r="Z7263">
        <v>0</v>
      </c>
      <c r="AA7263">
        <v>0</v>
      </c>
      <c r="AB7263">
        <v>0</v>
      </c>
      <c r="AC7263">
        <v>0</v>
      </c>
      <c r="AD7263">
        <v>0</v>
      </c>
      <c r="AE7263">
        <v>0</v>
      </c>
      <c r="AF7263">
        <v>0</v>
      </c>
      <c r="AG7263" t="s">
        <v>27298</v>
      </c>
      <c r="AH7263" s="21" t="str">
        <f t="shared" si="226"/>
        <v>YM68</v>
      </c>
      <c r="AI7263" s="21">
        <v>345.36</v>
      </c>
      <c r="AJ7263" s="21">
        <f t="shared" si="227"/>
        <v>99.399509803921575</v>
      </c>
      <c r="AK7263" s="21" t="s">
        <v>2060</v>
      </c>
      <c r="AL7263" t="s">
        <v>2515</v>
      </c>
      <c r="AM7263" s="26" t="s">
        <v>38</v>
      </c>
      <c r="AN7263" t="s">
        <v>2030</v>
      </c>
    </row>
    <row r="7264" spans="1:40" hidden="1" x14ac:dyDescent="0.35">
      <c r="A7264" t="s">
        <v>27299</v>
      </c>
      <c r="B7264" t="s">
        <v>27300</v>
      </c>
      <c r="C7264" t="s">
        <v>3510</v>
      </c>
      <c r="D7264" t="s">
        <v>27301</v>
      </c>
      <c r="E7264" t="s">
        <v>3028</v>
      </c>
      <c r="F7264">
        <v>1</v>
      </c>
      <c r="G7264" t="s">
        <v>2546</v>
      </c>
      <c r="H7264" t="s">
        <v>2510</v>
      </c>
      <c r="I7264" t="s">
        <v>2076</v>
      </c>
      <c r="J7264" t="s">
        <v>3006</v>
      </c>
      <c r="K7264" t="s">
        <v>3007</v>
      </c>
      <c r="L7264" t="s">
        <v>2058</v>
      </c>
      <c r="M7264" t="s">
        <v>2059</v>
      </c>
      <c r="N7264">
        <v>4</v>
      </c>
      <c r="O7264">
        <v>373</v>
      </c>
      <c r="P7264">
        <v>1.52</v>
      </c>
      <c r="Q7264">
        <v>24480</v>
      </c>
      <c r="R7264">
        <v>2</v>
      </c>
      <c r="S7264">
        <v>192</v>
      </c>
      <c r="T7264">
        <v>0.78</v>
      </c>
      <c r="U7264">
        <v>2</v>
      </c>
      <c r="V7264">
        <v>181</v>
      </c>
      <c r="W7264">
        <v>0.74</v>
      </c>
      <c r="X7264">
        <v>0</v>
      </c>
      <c r="Y7264">
        <v>0</v>
      </c>
      <c r="Z7264">
        <v>0</v>
      </c>
      <c r="AA7264">
        <v>0</v>
      </c>
      <c r="AB7264">
        <v>0</v>
      </c>
      <c r="AC7264">
        <v>0</v>
      </c>
      <c r="AD7264">
        <v>0</v>
      </c>
      <c r="AE7264">
        <v>0</v>
      </c>
      <c r="AF7264">
        <v>0</v>
      </c>
      <c r="AG7264" t="s">
        <v>27302</v>
      </c>
      <c r="AH7264" s="21" t="str">
        <f t="shared" si="226"/>
        <v>YM68</v>
      </c>
      <c r="AI7264" s="21">
        <v>345.36</v>
      </c>
      <c r="AJ7264" s="21">
        <f t="shared" si="227"/>
        <v>98.476307189542482</v>
      </c>
      <c r="AK7264" s="21" t="s">
        <v>2063</v>
      </c>
      <c r="AL7264" t="s">
        <v>2551</v>
      </c>
      <c r="AM7264" s="26" t="s">
        <v>38</v>
      </c>
      <c r="AN7264" t="s">
        <v>2032</v>
      </c>
    </row>
    <row r="7265" spans="1:40" hidden="1" x14ac:dyDescent="0.35">
      <c r="A7265" t="s">
        <v>27303</v>
      </c>
      <c r="B7265" t="s">
        <v>27304</v>
      </c>
      <c r="C7265" t="s">
        <v>3570</v>
      </c>
      <c r="D7265" t="s">
        <v>27305</v>
      </c>
      <c r="E7265" t="s">
        <v>3572</v>
      </c>
      <c r="F7265">
        <v>1</v>
      </c>
      <c r="G7265" t="s">
        <v>2546</v>
      </c>
      <c r="H7265" t="s">
        <v>2510</v>
      </c>
      <c r="I7265" t="s">
        <v>2076</v>
      </c>
      <c r="J7265" t="s">
        <v>3573</v>
      </c>
      <c r="K7265" t="s">
        <v>3007</v>
      </c>
      <c r="L7265" t="s">
        <v>2058</v>
      </c>
      <c r="M7265" t="s">
        <v>2170</v>
      </c>
      <c r="N7265">
        <v>4</v>
      </c>
      <c r="O7265">
        <v>158</v>
      </c>
      <c r="P7265">
        <v>1.03</v>
      </c>
      <c r="Q7265">
        <v>15300</v>
      </c>
      <c r="R7265">
        <v>2</v>
      </c>
      <c r="S7265">
        <v>92</v>
      </c>
      <c r="T7265">
        <v>0.6</v>
      </c>
      <c r="U7265">
        <v>2</v>
      </c>
      <c r="V7265">
        <v>66</v>
      </c>
      <c r="W7265">
        <v>0.43</v>
      </c>
      <c r="X7265">
        <v>0</v>
      </c>
      <c r="Y7265">
        <v>0</v>
      </c>
      <c r="Z7265">
        <v>0</v>
      </c>
      <c r="AA7265">
        <v>0</v>
      </c>
      <c r="AB7265">
        <v>0</v>
      </c>
      <c r="AC7265">
        <v>0</v>
      </c>
      <c r="AD7265">
        <v>0</v>
      </c>
      <c r="AE7265">
        <v>0</v>
      </c>
      <c r="AF7265">
        <v>0</v>
      </c>
      <c r="AG7265" t="s">
        <v>27306</v>
      </c>
      <c r="AH7265" s="21" t="str">
        <f t="shared" si="226"/>
        <v>YM68</v>
      </c>
      <c r="AI7265" s="21">
        <v>216</v>
      </c>
      <c r="AJ7265" s="21">
        <f t="shared" si="227"/>
        <v>98.967320261437905</v>
      </c>
      <c r="AK7265" s="21" t="s">
        <v>2063</v>
      </c>
      <c r="AL7265" t="s">
        <v>2551</v>
      </c>
      <c r="AM7265" s="26" t="s">
        <v>38</v>
      </c>
      <c r="AN7265" t="s">
        <v>2029</v>
      </c>
    </row>
    <row r="7266" spans="1:40" hidden="1" x14ac:dyDescent="0.35">
      <c r="A7266" t="s">
        <v>27307</v>
      </c>
      <c r="B7266" t="s">
        <v>27308</v>
      </c>
      <c r="C7266" t="s">
        <v>4822</v>
      </c>
      <c r="D7266" t="s">
        <v>27309</v>
      </c>
      <c r="E7266" t="s">
        <v>3572</v>
      </c>
      <c r="F7266">
        <v>2</v>
      </c>
      <c r="G7266" t="s">
        <v>2546</v>
      </c>
      <c r="H7266" t="s">
        <v>2510</v>
      </c>
      <c r="I7266" t="s">
        <v>2076</v>
      </c>
      <c r="J7266" t="s">
        <v>3573</v>
      </c>
      <c r="K7266" t="s">
        <v>3007</v>
      </c>
      <c r="L7266" t="s">
        <v>2058</v>
      </c>
      <c r="M7266" t="s">
        <v>2059</v>
      </c>
      <c r="N7266">
        <v>9</v>
      </c>
      <c r="O7266">
        <v>265</v>
      </c>
      <c r="P7266">
        <v>1.08</v>
      </c>
      <c r="Q7266">
        <v>24480</v>
      </c>
      <c r="R7266">
        <v>2</v>
      </c>
      <c r="S7266">
        <v>7</v>
      </c>
      <c r="T7266">
        <v>0.03</v>
      </c>
      <c r="U7266">
        <v>6</v>
      </c>
      <c r="V7266">
        <v>201</v>
      </c>
      <c r="W7266">
        <v>0.82</v>
      </c>
      <c r="X7266">
        <v>1</v>
      </c>
      <c r="Y7266">
        <v>57</v>
      </c>
      <c r="Z7266">
        <v>0.23</v>
      </c>
      <c r="AA7266">
        <v>0</v>
      </c>
      <c r="AB7266">
        <v>0</v>
      </c>
      <c r="AC7266">
        <v>0</v>
      </c>
      <c r="AD7266">
        <v>0</v>
      </c>
      <c r="AE7266">
        <v>0</v>
      </c>
      <c r="AF7266">
        <v>0</v>
      </c>
      <c r="AG7266" t="s">
        <v>27310</v>
      </c>
      <c r="AH7266" s="21" t="str">
        <f t="shared" si="226"/>
        <v>YM68</v>
      </c>
      <c r="AI7266" s="21">
        <v>345.36</v>
      </c>
      <c r="AJ7266" s="21">
        <f t="shared" si="227"/>
        <v>98.917483660130713</v>
      </c>
      <c r="AK7266" s="21" t="s">
        <v>2063</v>
      </c>
      <c r="AL7266" t="s">
        <v>2551</v>
      </c>
      <c r="AM7266" s="26" t="s">
        <v>38</v>
      </c>
      <c r="AN7266" t="s">
        <v>2032</v>
      </c>
    </row>
    <row r="7267" spans="1:40" hidden="1" x14ac:dyDescent="0.35">
      <c r="A7267" t="s">
        <v>27311</v>
      </c>
      <c r="B7267" t="s">
        <v>27312</v>
      </c>
      <c r="C7267" t="s">
        <v>3570</v>
      </c>
      <c r="D7267" t="s">
        <v>27313</v>
      </c>
      <c r="E7267" t="s">
        <v>3572</v>
      </c>
      <c r="F7267">
        <v>2</v>
      </c>
      <c r="G7267" t="s">
        <v>2546</v>
      </c>
      <c r="H7267" t="s">
        <v>2510</v>
      </c>
      <c r="I7267" t="s">
        <v>2076</v>
      </c>
      <c r="J7267" t="s">
        <v>3573</v>
      </c>
      <c r="K7267" t="s">
        <v>3007</v>
      </c>
      <c r="L7267" t="s">
        <v>2058</v>
      </c>
      <c r="M7267" t="s">
        <v>2059</v>
      </c>
      <c r="N7267">
        <v>8</v>
      </c>
      <c r="O7267">
        <v>312</v>
      </c>
      <c r="P7267">
        <v>1.27</v>
      </c>
      <c r="Q7267">
        <v>24480</v>
      </c>
      <c r="R7267">
        <v>2</v>
      </c>
      <c r="S7267">
        <v>42</v>
      </c>
      <c r="T7267">
        <v>0.17</v>
      </c>
      <c r="U7267">
        <v>6</v>
      </c>
      <c r="V7267">
        <v>270</v>
      </c>
      <c r="W7267">
        <v>1.1000000000000001</v>
      </c>
      <c r="X7267">
        <v>0</v>
      </c>
      <c r="Y7267">
        <v>0</v>
      </c>
      <c r="Z7267">
        <v>0</v>
      </c>
      <c r="AA7267">
        <v>0</v>
      </c>
      <c r="AB7267">
        <v>0</v>
      </c>
      <c r="AC7267">
        <v>0</v>
      </c>
      <c r="AD7267">
        <v>0</v>
      </c>
      <c r="AE7267">
        <v>0</v>
      </c>
      <c r="AF7267">
        <v>0</v>
      </c>
      <c r="AG7267" t="s">
        <v>27314</v>
      </c>
      <c r="AH7267" s="21" t="str">
        <f t="shared" si="226"/>
        <v>YM68</v>
      </c>
      <c r="AI7267" s="21">
        <v>345.36</v>
      </c>
      <c r="AJ7267" s="21">
        <f t="shared" si="227"/>
        <v>98.725490196078425</v>
      </c>
      <c r="AK7267" s="21" t="s">
        <v>2063</v>
      </c>
      <c r="AL7267" t="s">
        <v>2551</v>
      </c>
      <c r="AM7267" s="26" t="s">
        <v>38</v>
      </c>
      <c r="AN7267" t="s">
        <v>2030</v>
      </c>
    </row>
    <row r="7268" spans="1:40" hidden="1" x14ac:dyDescent="0.35">
      <c r="A7268" t="s">
        <v>27315</v>
      </c>
      <c r="B7268" t="s">
        <v>27316</v>
      </c>
      <c r="C7268" t="s">
        <v>5757</v>
      </c>
      <c r="D7268" t="s">
        <v>27317</v>
      </c>
      <c r="E7268" t="s">
        <v>3005</v>
      </c>
      <c r="F7268">
        <v>1</v>
      </c>
      <c r="G7268" t="s">
        <v>2546</v>
      </c>
      <c r="H7268" t="s">
        <v>2510</v>
      </c>
      <c r="I7268" t="s">
        <v>2076</v>
      </c>
      <c r="J7268" t="s">
        <v>5759</v>
      </c>
      <c r="K7268" t="s">
        <v>2548</v>
      </c>
      <c r="L7268" t="s">
        <v>2058</v>
      </c>
      <c r="M7268" t="s">
        <v>2207</v>
      </c>
      <c r="N7268">
        <v>1</v>
      </c>
      <c r="O7268">
        <v>18</v>
      </c>
      <c r="P7268">
        <v>0.14000000000000001</v>
      </c>
      <c r="Q7268">
        <v>13260</v>
      </c>
      <c r="R7268">
        <v>0</v>
      </c>
      <c r="S7268">
        <v>0</v>
      </c>
      <c r="T7268">
        <v>0</v>
      </c>
      <c r="U7268">
        <v>1</v>
      </c>
      <c r="V7268">
        <v>18</v>
      </c>
      <c r="W7268">
        <v>0.14000000000000001</v>
      </c>
      <c r="X7268">
        <v>0</v>
      </c>
      <c r="Y7268">
        <v>0</v>
      </c>
      <c r="Z7268">
        <v>0</v>
      </c>
      <c r="AA7268">
        <v>0</v>
      </c>
      <c r="AB7268">
        <v>0</v>
      </c>
      <c r="AC7268">
        <v>0</v>
      </c>
      <c r="AD7268">
        <v>0</v>
      </c>
      <c r="AE7268">
        <v>0</v>
      </c>
      <c r="AF7268">
        <v>0</v>
      </c>
      <c r="AG7268" t="s">
        <v>27318</v>
      </c>
      <c r="AH7268" s="21" t="str">
        <f t="shared" si="226"/>
        <v>YM68</v>
      </c>
      <c r="AI7268" s="21">
        <v>187.20000000000002</v>
      </c>
      <c r="AJ7268" s="21">
        <f t="shared" si="227"/>
        <v>99.864253393665152</v>
      </c>
      <c r="AK7268" s="21" t="s">
        <v>2060</v>
      </c>
      <c r="AL7268" t="s">
        <v>2551</v>
      </c>
      <c r="AM7268" s="26" t="s">
        <v>38</v>
      </c>
      <c r="AN7268" t="s">
        <v>2029</v>
      </c>
    </row>
    <row r="7269" spans="1:40" hidden="1" x14ac:dyDescent="0.35">
      <c r="A7269" t="s">
        <v>27319</v>
      </c>
      <c r="B7269" t="s">
        <v>27320</v>
      </c>
      <c r="C7269" t="s">
        <v>5757</v>
      </c>
      <c r="D7269" t="s">
        <v>27321</v>
      </c>
      <c r="E7269" t="s">
        <v>3005</v>
      </c>
      <c r="F7269">
        <v>1</v>
      </c>
      <c r="G7269" t="s">
        <v>2546</v>
      </c>
      <c r="H7269" t="s">
        <v>2510</v>
      </c>
      <c r="I7269" t="s">
        <v>2076</v>
      </c>
      <c r="J7269" t="s">
        <v>5759</v>
      </c>
      <c r="K7269" t="s">
        <v>2548</v>
      </c>
      <c r="L7269" t="s">
        <v>2058</v>
      </c>
      <c r="M7269" t="s">
        <v>2059</v>
      </c>
      <c r="N7269">
        <v>10</v>
      </c>
      <c r="O7269">
        <v>279</v>
      </c>
      <c r="P7269">
        <v>1.1399999999999999</v>
      </c>
      <c r="Q7269">
        <v>24480</v>
      </c>
      <c r="R7269">
        <v>5</v>
      </c>
      <c r="S7269">
        <v>124</v>
      </c>
      <c r="T7269">
        <v>0.51</v>
      </c>
      <c r="U7269">
        <v>5</v>
      </c>
      <c r="V7269">
        <v>155</v>
      </c>
      <c r="W7269">
        <v>0.63</v>
      </c>
      <c r="X7269">
        <v>0</v>
      </c>
      <c r="Y7269">
        <v>0</v>
      </c>
      <c r="Z7269">
        <v>0</v>
      </c>
      <c r="AA7269">
        <v>0</v>
      </c>
      <c r="AB7269">
        <v>0</v>
      </c>
      <c r="AC7269">
        <v>0</v>
      </c>
      <c r="AD7269">
        <v>0</v>
      </c>
      <c r="AE7269">
        <v>0</v>
      </c>
      <c r="AF7269">
        <v>0</v>
      </c>
      <c r="AG7269" t="s">
        <v>27322</v>
      </c>
      <c r="AH7269" s="21" t="str">
        <f t="shared" si="226"/>
        <v>YM68</v>
      </c>
      <c r="AI7269" s="21">
        <v>345.36</v>
      </c>
      <c r="AJ7269" s="21">
        <f t="shared" si="227"/>
        <v>98.860294117647058</v>
      </c>
      <c r="AK7269" s="21" t="s">
        <v>2063</v>
      </c>
      <c r="AL7269" t="s">
        <v>2551</v>
      </c>
      <c r="AM7269" s="26" t="s">
        <v>38</v>
      </c>
      <c r="AN7269" t="s">
        <v>2031</v>
      </c>
    </row>
    <row r="7270" spans="1:40" hidden="1" x14ac:dyDescent="0.35">
      <c r="A7270" t="s">
        <v>27323</v>
      </c>
      <c r="B7270" t="s">
        <v>27324</v>
      </c>
      <c r="C7270" t="s">
        <v>2543</v>
      </c>
      <c r="D7270" t="s">
        <v>27325</v>
      </c>
      <c r="E7270" t="s">
        <v>2562</v>
      </c>
      <c r="F7270">
        <v>1</v>
      </c>
      <c r="G7270" t="s">
        <v>2546</v>
      </c>
      <c r="H7270" t="s">
        <v>2510</v>
      </c>
      <c r="I7270" t="s">
        <v>2076</v>
      </c>
      <c r="J7270" t="s">
        <v>2547</v>
      </c>
      <c r="K7270" t="s">
        <v>2548</v>
      </c>
      <c r="L7270" t="s">
        <v>2058</v>
      </c>
      <c r="M7270" t="s">
        <v>2170</v>
      </c>
      <c r="N7270">
        <v>7</v>
      </c>
      <c r="O7270">
        <v>274</v>
      </c>
      <c r="P7270">
        <v>1.79</v>
      </c>
      <c r="Q7270">
        <v>15300</v>
      </c>
      <c r="R7270">
        <v>3</v>
      </c>
      <c r="S7270">
        <v>151</v>
      </c>
      <c r="T7270">
        <v>0.99</v>
      </c>
      <c r="U7270">
        <v>1</v>
      </c>
      <c r="V7270">
        <v>25</v>
      </c>
      <c r="W7270">
        <v>0.16</v>
      </c>
      <c r="X7270">
        <v>0</v>
      </c>
      <c r="Y7270">
        <v>0</v>
      </c>
      <c r="Z7270">
        <v>0</v>
      </c>
      <c r="AA7270">
        <v>3</v>
      </c>
      <c r="AB7270">
        <v>98</v>
      </c>
      <c r="AC7270">
        <v>0.64</v>
      </c>
      <c r="AD7270">
        <v>0</v>
      </c>
      <c r="AE7270">
        <v>0</v>
      </c>
      <c r="AF7270">
        <v>0</v>
      </c>
      <c r="AG7270" t="s">
        <v>27326</v>
      </c>
      <c r="AH7270" s="21" t="str">
        <f t="shared" si="226"/>
        <v>YM68</v>
      </c>
      <c r="AI7270" s="21">
        <v>216</v>
      </c>
      <c r="AJ7270" s="21">
        <f t="shared" si="227"/>
        <v>98.209150326797385</v>
      </c>
      <c r="AK7270" s="21" t="s">
        <v>2063</v>
      </c>
      <c r="AL7270" t="s">
        <v>2551</v>
      </c>
      <c r="AM7270" s="26" t="s">
        <v>38</v>
      </c>
      <c r="AN7270" t="s">
        <v>2029</v>
      </c>
    </row>
    <row r="7271" spans="1:40" hidden="1" x14ac:dyDescent="0.35">
      <c r="A7271" t="s">
        <v>27327</v>
      </c>
      <c r="B7271" t="s">
        <v>27328</v>
      </c>
      <c r="C7271" t="s">
        <v>2709</v>
      </c>
      <c r="D7271" t="s">
        <v>27329</v>
      </c>
      <c r="E7271" t="s">
        <v>4895</v>
      </c>
      <c r="F7271">
        <v>1</v>
      </c>
      <c r="G7271" t="s">
        <v>2546</v>
      </c>
      <c r="H7271" t="s">
        <v>2510</v>
      </c>
      <c r="I7271" t="s">
        <v>2076</v>
      </c>
      <c r="J7271" t="s">
        <v>2547</v>
      </c>
      <c r="K7271" t="s">
        <v>2548</v>
      </c>
      <c r="L7271" t="s">
        <v>2058</v>
      </c>
      <c r="M7271" t="s">
        <v>2170</v>
      </c>
      <c r="N7271">
        <v>4</v>
      </c>
      <c r="O7271">
        <v>136</v>
      </c>
      <c r="P7271">
        <v>0.89</v>
      </c>
      <c r="Q7271">
        <v>15300</v>
      </c>
      <c r="R7271">
        <v>2</v>
      </c>
      <c r="S7271">
        <v>75</v>
      </c>
      <c r="T7271">
        <v>0.49</v>
      </c>
      <c r="U7271">
        <v>2</v>
      </c>
      <c r="V7271">
        <v>61</v>
      </c>
      <c r="W7271">
        <v>0.4</v>
      </c>
      <c r="X7271">
        <v>0</v>
      </c>
      <c r="Y7271">
        <v>0</v>
      </c>
      <c r="Z7271">
        <v>0</v>
      </c>
      <c r="AA7271">
        <v>0</v>
      </c>
      <c r="AB7271">
        <v>0</v>
      </c>
      <c r="AC7271">
        <v>0</v>
      </c>
      <c r="AD7271">
        <v>0</v>
      </c>
      <c r="AE7271">
        <v>0</v>
      </c>
      <c r="AF7271">
        <v>0</v>
      </c>
      <c r="AG7271" t="s">
        <v>27330</v>
      </c>
      <c r="AH7271" s="21" t="str">
        <f t="shared" si="226"/>
        <v>YM68</v>
      </c>
      <c r="AI7271" s="21">
        <v>216</v>
      </c>
      <c r="AJ7271" s="21">
        <f t="shared" si="227"/>
        <v>99.111111111111114</v>
      </c>
      <c r="AK7271" s="21" t="s">
        <v>2063</v>
      </c>
      <c r="AL7271" t="s">
        <v>2551</v>
      </c>
      <c r="AM7271" s="26" t="s">
        <v>38</v>
      </c>
      <c r="AN7271" t="s">
        <v>2032</v>
      </c>
    </row>
    <row r="7272" spans="1:40" hidden="1" x14ac:dyDescent="0.35">
      <c r="A7272" t="s">
        <v>27331</v>
      </c>
      <c r="B7272" t="s">
        <v>27332</v>
      </c>
      <c r="C7272" t="s">
        <v>5681</v>
      </c>
      <c r="D7272" t="s">
        <v>27333</v>
      </c>
      <c r="E7272" t="s">
        <v>2562</v>
      </c>
      <c r="F7272">
        <v>1</v>
      </c>
      <c r="G7272" t="s">
        <v>2546</v>
      </c>
      <c r="H7272" t="s">
        <v>2510</v>
      </c>
      <c r="I7272" t="s">
        <v>2076</v>
      </c>
      <c r="J7272" t="s">
        <v>2547</v>
      </c>
      <c r="K7272" t="s">
        <v>2548</v>
      </c>
      <c r="L7272" t="s">
        <v>2058</v>
      </c>
      <c r="M7272" t="s">
        <v>2170</v>
      </c>
      <c r="N7272">
        <v>1</v>
      </c>
      <c r="O7272">
        <v>29</v>
      </c>
      <c r="P7272">
        <v>0.19</v>
      </c>
      <c r="Q7272">
        <v>15300</v>
      </c>
      <c r="R7272">
        <v>0</v>
      </c>
      <c r="S7272">
        <v>0</v>
      </c>
      <c r="T7272">
        <v>0</v>
      </c>
      <c r="U7272">
        <v>1</v>
      </c>
      <c r="V7272">
        <v>29</v>
      </c>
      <c r="W7272">
        <v>0.19</v>
      </c>
      <c r="X7272">
        <v>0</v>
      </c>
      <c r="Y7272">
        <v>0</v>
      </c>
      <c r="Z7272">
        <v>0</v>
      </c>
      <c r="AA7272">
        <v>0</v>
      </c>
      <c r="AB7272">
        <v>0</v>
      </c>
      <c r="AC7272">
        <v>0</v>
      </c>
      <c r="AD7272">
        <v>0</v>
      </c>
      <c r="AE7272">
        <v>0</v>
      </c>
      <c r="AF7272">
        <v>0</v>
      </c>
      <c r="AG7272" t="s">
        <v>27334</v>
      </c>
      <c r="AH7272" s="21" t="str">
        <f t="shared" si="226"/>
        <v>YM68</v>
      </c>
      <c r="AI7272" s="21">
        <v>216</v>
      </c>
      <c r="AJ7272" s="21">
        <f t="shared" si="227"/>
        <v>99.810457516339866</v>
      </c>
      <c r="AK7272" s="21" t="s">
        <v>2060</v>
      </c>
      <c r="AL7272" t="s">
        <v>2551</v>
      </c>
      <c r="AM7272" s="26" t="s">
        <v>38</v>
      </c>
      <c r="AN7272" t="s">
        <v>2030</v>
      </c>
    </row>
    <row r="7273" spans="1:40" hidden="1" x14ac:dyDescent="0.35">
      <c r="A7273" t="s">
        <v>10083</v>
      </c>
      <c r="B7273" t="s">
        <v>27335</v>
      </c>
      <c r="C7273" t="s">
        <v>3654</v>
      </c>
      <c r="D7273" t="s">
        <v>27336</v>
      </c>
      <c r="E7273" t="s">
        <v>3656</v>
      </c>
      <c r="F7273">
        <v>1</v>
      </c>
      <c r="G7273" t="s">
        <v>2619</v>
      </c>
      <c r="H7273" t="s">
        <v>2620</v>
      </c>
      <c r="I7273" t="s">
        <v>2076</v>
      </c>
      <c r="J7273" t="s">
        <v>3657</v>
      </c>
      <c r="K7273" t="s">
        <v>2655</v>
      </c>
      <c r="L7273" t="s">
        <v>2058</v>
      </c>
      <c r="M7273" t="s">
        <v>2310</v>
      </c>
      <c r="N7273">
        <v>2</v>
      </c>
      <c r="O7273">
        <v>157</v>
      </c>
      <c r="P7273">
        <v>0.96</v>
      </c>
      <c r="Q7273">
        <v>16320</v>
      </c>
      <c r="R7273">
        <v>1</v>
      </c>
      <c r="S7273">
        <v>57</v>
      </c>
      <c r="T7273">
        <v>0.35</v>
      </c>
      <c r="U7273">
        <v>1</v>
      </c>
      <c r="V7273">
        <v>100</v>
      </c>
      <c r="W7273">
        <v>0.61</v>
      </c>
      <c r="X7273">
        <v>0</v>
      </c>
      <c r="Y7273">
        <v>0</v>
      </c>
      <c r="Z7273">
        <v>0</v>
      </c>
      <c r="AA7273">
        <v>0</v>
      </c>
      <c r="AB7273">
        <v>0</v>
      </c>
      <c r="AC7273">
        <v>0</v>
      </c>
      <c r="AD7273">
        <v>0</v>
      </c>
      <c r="AE7273">
        <v>0</v>
      </c>
      <c r="AF7273">
        <v>0</v>
      </c>
      <c r="AG7273" t="s">
        <v>27337</v>
      </c>
      <c r="AH7273" s="21" t="str">
        <f t="shared" si="226"/>
        <v>YM68</v>
      </c>
      <c r="AI7273" s="21">
        <v>230.39999999999998</v>
      </c>
      <c r="AJ7273" s="21">
        <f t="shared" si="227"/>
        <v>99.037990196078425</v>
      </c>
      <c r="AK7273" s="21" t="s">
        <v>2063</v>
      </c>
      <c r="AL7273" t="s">
        <v>3659</v>
      </c>
      <c r="AM7273" s="26" t="s">
        <v>38</v>
      </c>
      <c r="AN7273" t="s">
        <v>2030</v>
      </c>
    </row>
    <row r="7274" spans="1:40" hidden="1" x14ac:dyDescent="0.35">
      <c r="A7274" t="s">
        <v>27338</v>
      </c>
      <c r="B7274" t="s">
        <v>27339</v>
      </c>
      <c r="C7274" t="s">
        <v>5681</v>
      </c>
      <c r="D7274" t="s">
        <v>27340</v>
      </c>
      <c r="E7274" t="s">
        <v>2562</v>
      </c>
      <c r="F7274">
        <v>1</v>
      </c>
      <c r="G7274" t="s">
        <v>2546</v>
      </c>
      <c r="H7274" t="s">
        <v>2510</v>
      </c>
      <c r="I7274" t="s">
        <v>2076</v>
      </c>
      <c r="J7274" t="s">
        <v>2547</v>
      </c>
      <c r="K7274" t="s">
        <v>2548</v>
      </c>
      <c r="L7274" t="s">
        <v>2058</v>
      </c>
      <c r="M7274" t="s">
        <v>2170</v>
      </c>
      <c r="N7274">
        <v>6</v>
      </c>
      <c r="O7274">
        <v>162</v>
      </c>
      <c r="P7274">
        <v>1.06</v>
      </c>
      <c r="Q7274">
        <v>15300</v>
      </c>
      <c r="R7274">
        <v>3</v>
      </c>
      <c r="S7274">
        <v>102</v>
      </c>
      <c r="T7274">
        <v>0.67</v>
      </c>
      <c r="U7274">
        <v>2</v>
      </c>
      <c r="V7274">
        <v>40</v>
      </c>
      <c r="W7274">
        <v>0.26</v>
      </c>
      <c r="X7274">
        <v>1</v>
      </c>
      <c r="Y7274">
        <v>20</v>
      </c>
      <c r="Z7274">
        <v>0.13</v>
      </c>
      <c r="AA7274">
        <v>0</v>
      </c>
      <c r="AB7274">
        <v>0</v>
      </c>
      <c r="AC7274">
        <v>0</v>
      </c>
      <c r="AD7274">
        <v>0</v>
      </c>
      <c r="AE7274">
        <v>0</v>
      </c>
      <c r="AF7274">
        <v>0</v>
      </c>
      <c r="AG7274" t="s">
        <v>27341</v>
      </c>
      <c r="AH7274" s="21" t="str">
        <f t="shared" si="226"/>
        <v>YM68</v>
      </c>
      <c r="AI7274" s="21">
        <v>216</v>
      </c>
      <c r="AJ7274" s="21">
        <f t="shared" si="227"/>
        <v>98.941176470588232</v>
      </c>
      <c r="AK7274" s="21" t="s">
        <v>2063</v>
      </c>
      <c r="AL7274" t="s">
        <v>2551</v>
      </c>
      <c r="AM7274" s="26" t="s">
        <v>38</v>
      </c>
      <c r="AN7274" t="s">
        <v>2030</v>
      </c>
    </row>
    <row r="7275" spans="1:40" hidden="1" x14ac:dyDescent="0.35">
      <c r="A7275" t="s">
        <v>27342</v>
      </c>
      <c r="B7275" t="s">
        <v>27343</v>
      </c>
      <c r="C7275" t="s">
        <v>2928</v>
      </c>
      <c r="D7275" t="s">
        <v>27102</v>
      </c>
      <c r="E7275" t="s">
        <v>2562</v>
      </c>
      <c r="F7275">
        <v>1</v>
      </c>
      <c r="G7275" t="s">
        <v>2546</v>
      </c>
      <c r="H7275" t="s">
        <v>2510</v>
      </c>
      <c r="I7275" t="s">
        <v>2076</v>
      </c>
      <c r="J7275" t="s">
        <v>2547</v>
      </c>
      <c r="K7275" t="s">
        <v>2548</v>
      </c>
      <c r="L7275" t="s">
        <v>2058</v>
      </c>
      <c r="M7275" t="s">
        <v>2170</v>
      </c>
      <c r="N7275">
        <v>7</v>
      </c>
      <c r="O7275">
        <v>271</v>
      </c>
      <c r="P7275">
        <v>1.77</v>
      </c>
      <c r="Q7275">
        <v>15300</v>
      </c>
      <c r="R7275">
        <v>1</v>
      </c>
      <c r="S7275">
        <v>29</v>
      </c>
      <c r="T7275">
        <v>0.19</v>
      </c>
      <c r="U7275">
        <v>6</v>
      </c>
      <c r="V7275">
        <v>242</v>
      </c>
      <c r="W7275">
        <v>1.58</v>
      </c>
      <c r="X7275">
        <v>0</v>
      </c>
      <c r="Y7275">
        <v>0</v>
      </c>
      <c r="Z7275">
        <v>0</v>
      </c>
      <c r="AA7275">
        <v>0</v>
      </c>
      <c r="AB7275">
        <v>0</v>
      </c>
      <c r="AC7275">
        <v>0</v>
      </c>
      <c r="AD7275">
        <v>0</v>
      </c>
      <c r="AE7275">
        <v>0</v>
      </c>
      <c r="AF7275">
        <v>0</v>
      </c>
      <c r="AG7275" t="s">
        <v>27344</v>
      </c>
      <c r="AH7275" s="21" t="str">
        <f t="shared" si="226"/>
        <v>YM68</v>
      </c>
      <c r="AI7275" s="21">
        <v>216</v>
      </c>
      <c r="AJ7275" s="21">
        <f t="shared" si="227"/>
        <v>98.228758169934636</v>
      </c>
      <c r="AK7275" s="21" t="s">
        <v>2063</v>
      </c>
      <c r="AL7275" t="s">
        <v>2551</v>
      </c>
      <c r="AM7275" s="26" t="s">
        <v>38</v>
      </c>
      <c r="AN7275" t="s">
        <v>2030</v>
      </c>
    </row>
    <row r="7276" spans="1:40" hidden="1" x14ac:dyDescent="0.35">
      <c r="A7276" t="s">
        <v>27345</v>
      </c>
      <c r="B7276" t="s">
        <v>27346</v>
      </c>
      <c r="C7276" t="s">
        <v>3357</v>
      </c>
      <c r="D7276" t="s">
        <v>27224</v>
      </c>
      <c r="E7276" t="s">
        <v>2562</v>
      </c>
      <c r="F7276">
        <v>1</v>
      </c>
      <c r="G7276" t="s">
        <v>2546</v>
      </c>
      <c r="H7276" t="s">
        <v>2510</v>
      </c>
      <c r="I7276" t="s">
        <v>2076</v>
      </c>
      <c r="J7276" t="s">
        <v>2547</v>
      </c>
      <c r="K7276" t="s">
        <v>2548</v>
      </c>
      <c r="L7276" t="s">
        <v>2058</v>
      </c>
      <c r="M7276" t="s">
        <v>2225</v>
      </c>
      <c r="N7276">
        <v>1</v>
      </c>
      <c r="O7276">
        <v>17</v>
      </c>
      <c r="P7276">
        <v>0.14000000000000001</v>
      </c>
      <c r="Q7276">
        <v>12240</v>
      </c>
      <c r="R7276">
        <v>0</v>
      </c>
      <c r="S7276">
        <v>0</v>
      </c>
      <c r="T7276">
        <v>0</v>
      </c>
      <c r="U7276">
        <v>0</v>
      </c>
      <c r="V7276">
        <v>0</v>
      </c>
      <c r="W7276">
        <v>0</v>
      </c>
      <c r="X7276">
        <v>1</v>
      </c>
      <c r="Y7276">
        <v>17</v>
      </c>
      <c r="Z7276">
        <v>0.14000000000000001</v>
      </c>
      <c r="AA7276">
        <v>0</v>
      </c>
      <c r="AB7276">
        <v>0</v>
      </c>
      <c r="AC7276">
        <v>0</v>
      </c>
      <c r="AD7276">
        <v>0</v>
      </c>
      <c r="AE7276">
        <v>0</v>
      </c>
      <c r="AF7276">
        <v>0</v>
      </c>
      <c r="AG7276" t="s">
        <v>27347</v>
      </c>
      <c r="AH7276" s="21" t="str">
        <f t="shared" si="226"/>
        <v>YM68</v>
      </c>
      <c r="AI7276" s="21">
        <v>172.79999999999998</v>
      </c>
      <c r="AJ7276" s="21">
        <f t="shared" si="227"/>
        <v>99.861111111111114</v>
      </c>
      <c r="AK7276" s="21" t="s">
        <v>2060</v>
      </c>
      <c r="AL7276" t="s">
        <v>2551</v>
      </c>
      <c r="AM7276" s="26" t="s">
        <v>38</v>
      </c>
      <c r="AN7276" t="s">
        <v>2030</v>
      </c>
    </row>
    <row r="7277" spans="1:40" hidden="1" x14ac:dyDescent="0.35">
      <c r="A7277" t="s">
        <v>27348</v>
      </c>
      <c r="B7277" t="s">
        <v>27349</v>
      </c>
      <c r="C7277" t="s">
        <v>2932</v>
      </c>
      <c r="D7277" t="s">
        <v>27226</v>
      </c>
      <c r="E7277" t="s">
        <v>2562</v>
      </c>
      <c r="F7277">
        <v>1</v>
      </c>
      <c r="G7277" t="s">
        <v>2546</v>
      </c>
      <c r="H7277" t="s">
        <v>2510</v>
      </c>
      <c r="I7277" t="s">
        <v>2076</v>
      </c>
      <c r="J7277" t="s">
        <v>2547</v>
      </c>
      <c r="K7277" t="s">
        <v>2548</v>
      </c>
      <c r="L7277" t="s">
        <v>2058</v>
      </c>
      <c r="M7277" t="s">
        <v>2225</v>
      </c>
      <c r="N7277">
        <v>2</v>
      </c>
      <c r="O7277">
        <v>46</v>
      </c>
      <c r="P7277">
        <v>0.38</v>
      </c>
      <c r="Q7277">
        <v>12240</v>
      </c>
      <c r="R7277">
        <v>1</v>
      </c>
      <c r="S7277">
        <v>32</v>
      </c>
      <c r="T7277">
        <v>0.26</v>
      </c>
      <c r="U7277">
        <v>1</v>
      </c>
      <c r="V7277">
        <v>14</v>
      </c>
      <c r="W7277">
        <v>0.11</v>
      </c>
      <c r="X7277">
        <v>0</v>
      </c>
      <c r="Y7277">
        <v>0</v>
      </c>
      <c r="Z7277">
        <v>0</v>
      </c>
      <c r="AA7277">
        <v>0</v>
      </c>
      <c r="AB7277">
        <v>0</v>
      </c>
      <c r="AC7277">
        <v>0</v>
      </c>
      <c r="AD7277">
        <v>0</v>
      </c>
      <c r="AE7277">
        <v>0</v>
      </c>
      <c r="AF7277">
        <v>0</v>
      </c>
      <c r="AG7277" t="s">
        <v>27350</v>
      </c>
      <c r="AH7277" s="21" t="str">
        <f t="shared" si="226"/>
        <v>YM68</v>
      </c>
      <c r="AI7277" s="21">
        <v>172.79999999999998</v>
      </c>
      <c r="AJ7277" s="21">
        <f t="shared" si="227"/>
        <v>99.624183006535944</v>
      </c>
      <c r="AK7277" s="21" t="s">
        <v>2060</v>
      </c>
      <c r="AL7277" t="s">
        <v>2551</v>
      </c>
      <c r="AM7277" s="26" t="s">
        <v>38</v>
      </c>
      <c r="AN7277" t="s">
        <v>2030</v>
      </c>
    </row>
    <row r="7278" spans="1:40" hidden="1" x14ac:dyDescent="0.35">
      <c r="A7278" t="s">
        <v>27351</v>
      </c>
      <c r="B7278" t="s">
        <v>27352</v>
      </c>
      <c r="C7278" t="s">
        <v>5757</v>
      </c>
      <c r="D7278" t="s">
        <v>27353</v>
      </c>
      <c r="E7278" t="s">
        <v>3005</v>
      </c>
      <c r="F7278">
        <v>1</v>
      </c>
      <c r="G7278" t="s">
        <v>2546</v>
      </c>
      <c r="H7278" t="s">
        <v>2510</v>
      </c>
      <c r="I7278" t="s">
        <v>2076</v>
      </c>
      <c r="J7278" t="s">
        <v>5759</v>
      </c>
      <c r="K7278" t="s">
        <v>2548</v>
      </c>
      <c r="L7278" t="s">
        <v>2058</v>
      </c>
      <c r="M7278" t="s">
        <v>2059</v>
      </c>
      <c r="N7278">
        <v>0</v>
      </c>
      <c r="O7278">
        <v>0</v>
      </c>
      <c r="P7278">
        <v>0</v>
      </c>
      <c r="Q7278">
        <v>24480</v>
      </c>
      <c r="R7278">
        <v>0</v>
      </c>
      <c r="S7278">
        <v>0</v>
      </c>
      <c r="T7278">
        <v>0</v>
      </c>
      <c r="U7278">
        <v>0</v>
      </c>
      <c r="V7278">
        <v>0</v>
      </c>
      <c r="W7278">
        <v>0</v>
      </c>
      <c r="X7278">
        <v>0</v>
      </c>
      <c r="Y7278">
        <v>0</v>
      </c>
      <c r="Z7278">
        <v>0</v>
      </c>
      <c r="AA7278">
        <v>0</v>
      </c>
      <c r="AB7278">
        <v>0</v>
      </c>
      <c r="AC7278">
        <v>0</v>
      </c>
      <c r="AD7278">
        <v>0</v>
      </c>
      <c r="AE7278">
        <v>0</v>
      </c>
      <c r="AF7278">
        <v>0</v>
      </c>
      <c r="AG7278" t="s">
        <v>27354</v>
      </c>
      <c r="AH7278" s="21" t="str">
        <f t="shared" si="226"/>
        <v>YM68</v>
      </c>
      <c r="AI7278" s="21">
        <v>345.36</v>
      </c>
      <c r="AJ7278" s="21">
        <f t="shared" si="227"/>
        <v>100</v>
      </c>
      <c r="AK7278" s="21" t="s">
        <v>2060</v>
      </c>
      <c r="AL7278" t="s">
        <v>2551</v>
      </c>
      <c r="AM7278" s="26" t="s">
        <v>38</v>
      </c>
      <c r="AN7278" t="s">
        <v>2031</v>
      </c>
    </row>
    <row r="7279" spans="1:40" hidden="1" x14ac:dyDescent="0.35">
      <c r="A7279" t="s">
        <v>27355</v>
      </c>
      <c r="B7279" t="s">
        <v>27356</v>
      </c>
      <c r="C7279" t="s">
        <v>5757</v>
      </c>
      <c r="D7279" t="s">
        <v>27357</v>
      </c>
      <c r="E7279" t="s">
        <v>3005</v>
      </c>
      <c r="F7279">
        <v>1</v>
      </c>
      <c r="G7279" t="s">
        <v>2546</v>
      </c>
      <c r="H7279" t="s">
        <v>2510</v>
      </c>
      <c r="I7279" t="s">
        <v>2076</v>
      </c>
      <c r="J7279" t="s">
        <v>5759</v>
      </c>
      <c r="K7279" t="s">
        <v>2548</v>
      </c>
      <c r="L7279" t="s">
        <v>2058</v>
      </c>
      <c r="M7279" t="s">
        <v>2170</v>
      </c>
      <c r="N7279">
        <v>3</v>
      </c>
      <c r="O7279">
        <v>235</v>
      </c>
      <c r="P7279">
        <v>1.54</v>
      </c>
      <c r="Q7279">
        <v>15300</v>
      </c>
      <c r="R7279">
        <v>0</v>
      </c>
      <c r="S7279">
        <v>0</v>
      </c>
      <c r="T7279">
        <v>0</v>
      </c>
      <c r="U7279">
        <v>3</v>
      </c>
      <c r="V7279">
        <v>235</v>
      </c>
      <c r="W7279">
        <v>1.54</v>
      </c>
      <c r="X7279">
        <v>0</v>
      </c>
      <c r="Y7279">
        <v>0</v>
      </c>
      <c r="Z7279">
        <v>0</v>
      </c>
      <c r="AA7279">
        <v>0</v>
      </c>
      <c r="AB7279">
        <v>0</v>
      </c>
      <c r="AC7279">
        <v>0</v>
      </c>
      <c r="AD7279">
        <v>0</v>
      </c>
      <c r="AE7279">
        <v>0</v>
      </c>
      <c r="AF7279">
        <v>0</v>
      </c>
      <c r="AG7279" t="s">
        <v>27358</v>
      </c>
      <c r="AH7279" s="21" t="str">
        <f t="shared" si="226"/>
        <v>YM68</v>
      </c>
      <c r="AI7279" s="21">
        <v>216</v>
      </c>
      <c r="AJ7279" s="21">
        <f t="shared" si="227"/>
        <v>98.464052287581694</v>
      </c>
      <c r="AK7279" s="21" t="s">
        <v>2063</v>
      </c>
      <c r="AL7279" t="s">
        <v>2551</v>
      </c>
      <c r="AM7279" s="26" t="s">
        <v>38</v>
      </c>
      <c r="AN7279" t="s">
        <v>2031</v>
      </c>
    </row>
    <row r="7280" spans="1:40" hidden="1" x14ac:dyDescent="0.35">
      <c r="A7280" t="s">
        <v>27359</v>
      </c>
      <c r="B7280" t="s">
        <v>27360</v>
      </c>
      <c r="C7280" t="s">
        <v>5757</v>
      </c>
      <c r="D7280" t="s">
        <v>27361</v>
      </c>
      <c r="E7280" t="s">
        <v>3005</v>
      </c>
      <c r="F7280">
        <v>1</v>
      </c>
      <c r="G7280" t="s">
        <v>2546</v>
      </c>
      <c r="H7280" t="s">
        <v>2510</v>
      </c>
      <c r="I7280" t="s">
        <v>2076</v>
      </c>
      <c r="J7280" t="s">
        <v>5759</v>
      </c>
      <c r="K7280" t="s">
        <v>2548</v>
      </c>
      <c r="L7280" t="s">
        <v>2058</v>
      </c>
      <c r="M7280" t="s">
        <v>2059</v>
      </c>
      <c r="N7280">
        <v>3</v>
      </c>
      <c r="O7280">
        <v>136</v>
      </c>
      <c r="P7280">
        <v>0.56000000000000005</v>
      </c>
      <c r="Q7280">
        <v>24480</v>
      </c>
      <c r="R7280">
        <v>2</v>
      </c>
      <c r="S7280">
        <v>102</v>
      </c>
      <c r="T7280">
        <v>0.42</v>
      </c>
      <c r="U7280">
        <v>1</v>
      </c>
      <c r="V7280">
        <v>34</v>
      </c>
      <c r="W7280">
        <v>0.14000000000000001</v>
      </c>
      <c r="X7280">
        <v>0</v>
      </c>
      <c r="Y7280">
        <v>0</v>
      </c>
      <c r="Z7280">
        <v>0</v>
      </c>
      <c r="AA7280">
        <v>0</v>
      </c>
      <c r="AB7280">
        <v>0</v>
      </c>
      <c r="AC7280">
        <v>0</v>
      </c>
      <c r="AD7280">
        <v>0</v>
      </c>
      <c r="AE7280">
        <v>0</v>
      </c>
      <c r="AF7280">
        <v>0</v>
      </c>
      <c r="AG7280" t="s">
        <v>27362</v>
      </c>
      <c r="AH7280" s="21" t="str">
        <f t="shared" si="226"/>
        <v>YM68</v>
      </c>
      <c r="AI7280" s="21">
        <v>345.36</v>
      </c>
      <c r="AJ7280" s="21">
        <f t="shared" si="227"/>
        <v>99.444444444444443</v>
      </c>
      <c r="AK7280" s="21" t="s">
        <v>2060</v>
      </c>
      <c r="AL7280" t="s">
        <v>2551</v>
      </c>
      <c r="AM7280" s="26" t="s">
        <v>38</v>
      </c>
      <c r="AN7280" t="s">
        <v>2031</v>
      </c>
    </row>
    <row r="7281" spans="1:40" hidden="1" x14ac:dyDescent="0.35">
      <c r="A7281" t="s">
        <v>27363</v>
      </c>
      <c r="B7281" t="s">
        <v>27364</v>
      </c>
      <c r="C7281" t="s">
        <v>5084</v>
      </c>
      <c r="D7281" t="s">
        <v>27365</v>
      </c>
      <c r="E7281" t="s">
        <v>3005</v>
      </c>
      <c r="F7281">
        <v>2</v>
      </c>
      <c r="G7281" t="s">
        <v>2546</v>
      </c>
      <c r="H7281" t="s">
        <v>2510</v>
      </c>
      <c r="I7281" t="s">
        <v>2076</v>
      </c>
      <c r="J7281" t="s">
        <v>3711</v>
      </c>
      <c r="K7281" t="s">
        <v>2548</v>
      </c>
      <c r="L7281" t="s">
        <v>2058</v>
      </c>
      <c r="M7281" t="s">
        <v>2059</v>
      </c>
      <c r="N7281">
        <v>3</v>
      </c>
      <c r="O7281">
        <v>74</v>
      </c>
      <c r="P7281">
        <v>0.3</v>
      </c>
      <c r="Q7281">
        <v>24480</v>
      </c>
      <c r="R7281">
        <v>0</v>
      </c>
      <c r="S7281">
        <v>0</v>
      </c>
      <c r="T7281">
        <v>0</v>
      </c>
      <c r="U7281">
        <v>3</v>
      </c>
      <c r="V7281">
        <v>74</v>
      </c>
      <c r="W7281">
        <v>0.3</v>
      </c>
      <c r="X7281">
        <v>0</v>
      </c>
      <c r="Y7281">
        <v>0</v>
      </c>
      <c r="Z7281">
        <v>0</v>
      </c>
      <c r="AA7281">
        <v>0</v>
      </c>
      <c r="AB7281">
        <v>0</v>
      </c>
      <c r="AC7281">
        <v>0</v>
      </c>
      <c r="AD7281">
        <v>0</v>
      </c>
      <c r="AE7281">
        <v>0</v>
      </c>
      <c r="AF7281">
        <v>0</v>
      </c>
      <c r="AG7281" t="s">
        <v>27366</v>
      </c>
      <c r="AH7281" s="21" t="str">
        <f t="shared" si="226"/>
        <v>YM68</v>
      </c>
      <c r="AI7281" s="21">
        <v>345.36</v>
      </c>
      <c r="AJ7281" s="21">
        <f t="shared" si="227"/>
        <v>99.697712418300654</v>
      </c>
      <c r="AK7281" s="21" t="s">
        <v>2060</v>
      </c>
      <c r="AL7281" t="s">
        <v>2551</v>
      </c>
      <c r="AM7281" s="26" t="s">
        <v>38</v>
      </c>
      <c r="AN7281" t="s">
        <v>2032</v>
      </c>
    </row>
    <row r="7282" spans="1:40" hidden="1" x14ac:dyDescent="0.35">
      <c r="A7282" t="s">
        <v>27367</v>
      </c>
      <c r="B7282" t="s">
        <v>27368</v>
      </c>
      <c r="C7282" t="s">
        <v>5105</v>
      </c>
      <c r="D7282" t="s">
        <v>27369</v>
      </c>
      <c r="E7282" t="s">
        <v>2691</v>
      </c>
      <c r="F7282">
        <v>1</v>
      </c>
      <c r="G7282" t="s">
        <v>2600</v>
      </c>
      <c r="H7282" t="s">
        <v>2577</v>
      </c>
      <c r="I7282" t="s">
        <v>2076</v>
      </c>
      <c r="J7282" t="s">
        <v>2634</v>
      </c>
      <c r="K7282" t="s">
        <v>2635</v>
      </c>
      <c r="L7282" t="s">
        <v>2058</v>
      </c>
      <c r="M7282" t="s">
        <v>2059</v>
      </c>
      <c r="N7282">
        <v>6</v>
      </c>
      <c r="O7282">
        <v>314</v>
      </c>
      <c r="P7282">
        <v>1.28</v>
      </c>
      <c r="Q7282">
        <v>24480</v>
      </c>
      <c r="R7282">
        <v>4</v>
      </c>
      <c r="S7282">
        <v>243</v>
      </c>
      <c r="T7282">
        <v>0.99</v>
      </c>
      <c r="U7282">
        <v>2</v>
      </c>
      <c r="V7282">
        <v>71</v>
      </c>
      <c r="W7282">
        <v>0.28999999999999998</v>
      </c>
      <c r="X7282">
        <v>0</v>
      </c>
      <c r="Y7282">
        <v>0</v>
      </c>
      <c r="Z7282">
        <v>0</v>
      </c>
      <c r="AA7282">
        <v>0</v>
      </c>
      <c r="AB7282">
        <v>0</v>
      </c>
      <c r="AC7282">
        <v>0</v>
      </c>
      <c r="AD7282">
        <v>0</v>
      </c>
      <c r="AE7282">
        <v>0</v>
      </c>
      <c r="AF7282">
        <v>0</v>
      </c>
      <c r="AG7282" t="s">
        <v>27370</v>
      </c>
      <c r="AH7282" s="21" t="str">
        <f t="shared" si="226"/>
        <v>YR25</v>
      </c>
      <c r="AI7282" s="21">
        <v>345.36</v>
      </c>
      <c r="AJ7282" s="21">
        <f t="shared" si="227"/>
        <v>98.717320261437905</v>
      </c>
      <c r="AK7282" s="21" t="s">
        <v>2063</v>
      </c>
      <c r="AL7282" t="s">
        <v>2581</v>
      </c>
      <c r="AM7282" s="26" t="s">
        <v>38</v>
      </c>
      <c r="AN7282" t="s">
        <v>2031</v>
      </c>
    </row>
    <row r="7283" spans="1:40" hidden="1" x14ac:dyDescent="0.35">
      <c r="A7283" t="s">
        <v>27371</v>
      </c>
      <c r="B7283" t="s">
        <v>27372</v>
      </c>
      <c r="C7283" t="s">
        <v>4240</v>
      </c>
      <c r="D7283" t="s">
        <v>27373</v>
      </c>
      <c r="E7283" t="s">
        <v>2508</v>
      </c>
      <c r="F7283">
        <v>2</v>
      </c>
      <c r="G7283" t="s">
        <v>2509</v>
      </c>
      <c r="H7283" t="s">
        <v>2510</v>
      </c>
      <c r="I7283" t="s">
        <v>2076</v>
      </c>
      <c r="J7283" t="s">
        <v>2512</v>
      </c>
      <c r="K7283" t="s">
        <v>2513</v>
      </c>
      <c r="L7283" t="s">
        <v>2058</v>
      </c>
      <c r="M7283" t="s">
        <v>2059</v>
      </c>
      <c r="N7283">
        <v>3</v>
      </c>
      <c r="O7283">
        <v>219</v>
      </c>
      <c r="P7283">
        <v>0.89</v>
      </c>
      <c r="Q7283">
        <v>24480</v>
      </c>
      <c r="R7283">
        <v>0</v>
      </c>
      <c r="S7283">
        <v>0</v>
      </c>
      <c r="T7283">
        <v>0</v>
      </c>
      <c r="U7283">
        <v>3</v>
      </c>
      <c r="V7283">
        <v>219</v>
      </c>
      <c r="W7283">
        <v>0.89</v>
      </c>
      <c r="X7283">
        <v>0</v>
      </c>
      <c r="Y7283">
        <v>0</v>
      </c>
      <c r="Z7283">
        <v>0</v>
      </c>
      <c r="AA7283">
        <v>0</v>
      </c>
      <c r="AB7283">
        <v>0</v>
      </c>
      <c r="AC7283">
        <v>0</v>
      </c>
      <c r="AD7283">
        <v>0</v>
      </c>
      <c r="AE7283">
        <v>0</v>
      </c>
      <c r="AF7283">
        <v>0</v>
      </c>
      <c r="AG7283" t="s">
        <v>27374</v>
      </c>
      <c r="AH7283" s="21" t="str">
        <f t="shared" si="226"/>
        <v>YR25</v>
      </c>
      <c r="AI7283" s="21">
        <v>345.36</v>
      </c>
      <c r="AJ7283" s="21">
        <f t="shared" si="227"/>
        <v>99.105392156862749</v>
      </c>
      <c r="AK7283" s="21" t="s">
        <v>2063</v>
      </c>
      <c r="AL7283" t="s">
        <v>2515</v>
      </c>
      <c r="AM7283" s="26" t="s">
        <v>38</v>
      </c>
      <c r="AN7283" t="s">
        <v>2031</v>
      </c>
    </row>
    <row r="7284" spans="1:40" hidden="1" x14ac:dyDescent="0.35">
      <c r="A7284" t="s">
        <v>27375</v>
      </c>
      <c r="B7284" t="s">
        <v>27376</v>
      </c>
      <c r="C7284" t="s">
        <v>6280</v>
      </c>
      <c r="D7284" t="s">
        <v>27377</v>
      </c>
      <c r="E7284" t="s">
        <v>2691</v>
      </c>
      <c r="F7284">
        <v>1</v>
      </c>
      <c r="G7284" t="s">
        <v>2633</v>
      </c>
      <c r="H7284" t="s">
        <v>2577</v>
      </c>
      <c r="I7284" t="s">
        <v>2076</v>
      </c>
      <c r="J7284" t="s">
        <v>2692</v>
      </c>
      <c r="K7284" t="s">
        <v>2635</v>
      </c>
      <c r="L7284" t="s">
        <v>2058</v>
      </c>
      <c r="M7284" t="s">
        <v>2059</v>
      </c>
      <c r="N7284">
        <v>1</v>
      </c>
      <c r="O7284">
        <v>107</v>
      </c>
      <c r="P7284">
        <v>0.44</v>
      </c>
      <c r="Q7284">
        <v>24480</v>
      </c>
      <c r="R7284">
        <v>1</v>
      </c>
      <c r="S7284">
        <v>107</v>
      </c>
      <c r="T7284">
        <v>0.44</v>
      </c>
      <c r="U7284">
        <v>0</v>
      </c>
      <c r="V7284">
        <v>0</v>
      </c>
      <c r="W7284">
        <v>0</v>
      </c>
      <c r="X7284">
        <v>0</v>
      </c>
      <c r="Y7284">
        <v>0</v>
      </c>
      <c r="Z7284">
        <v>0</v>
      </c>
      <c r="AA7284">
        <v>0</v>
      </c>
      <c r="AB7284">
        <v>0</v>
      </c>
      <c r="AC7284">
        <v>0</v>
      </c>
      <c r="AD7284">
        <v>0</v>
      </c>
      <c r="AE7284">
        <v>0</v>
      </c>
      <c r="AF7284">
        <v>0</v>
      </c>
      <c r="AG7284" t="s">
        <v>27378</v>
      </c>
      <c r="AH7284" s="21" t="str">
        <f t="shared" si="226"/>
        <v>YR25</v>
      </c>
      <c r="AI7284" s="21">
        <v>345.36</v>
      </c>
      <c r="AJ7284" s="21">
        <f t="shared" si="227"/>
        <v>99.562908496732021</v>
      </c>
      <c r="AK7284" s="21" t="s">
        <v>2060</v>
      </c>
      <c r="AL7284" t="s">
        <v>2581</v>
      </c>
      <c r="AM7284" s="26" t="s">
        <v>38</v>
      </c>
      <c r="AN7284" t="s">
        <v>2030</v>
      </c>
    </row>
    <row r="7285" spans="1:40" hidden="1" x14ac:dyDescent="0.35">
      <c r="A7285" t="s">
        <v>27379</v>
      </c>
      <c r="B7285" t="s">
        <v>27380</v>
      </c>
      <c r="C7285" t="s">
        <v>3878</v>
      </c>
      <c r="D7285" t="s">
        <v>27381</v>
      </c>
      <c r="E7285" t="s">
        <v>2646</v>
      </c>
      <c r="F7285">
        <v>1</v>
      </c>
      <c r="G7285" t="s">
        <v>2600</v>
      </c>
      <c r="H7285" t="s">
        <v>2577</v>
      </c>
      <c r="I7285" t="s">
        <v>2076</v>
      </c>
      <c r="J7285" t="s">
        <v>2601</v>
      </c>
      <c r="K7285" t="s">
        <v>2602</v>
      </c>
      <c r="L7285" t="s">
        <v>2058</v>
      </c>
      <c r="M7285" t="s">
        <v>2059</v>
      </c>
      <c r="N7285">
        <v>4</v>
      </c>
      <c r="O7285">
        <v>103</v>
      </c>
      <c r="P7285">
        <v>0.42</v>
      </c>
      <c r="Q7285">
        <v>24480</v>
      </c>
      <c r="R7285">
        <v>2</v>
      </c>
      <c r="S7285">
        <v>43</v>
      </c>
      <c r="T7285">
        <v>0.18</v>
      </c>
      <c r="U7285">
        <v>2</v>
      </c>
      <c r="V7285">
        <v>60</v>
      </c>
      <c r="W7285">
        <v>0.25</v>
      </c>
      <c r="X7285">
        <v>0</v>
      </c>
      <c r="Y7285">
        <v>0</v>
      </c>
      <c r="Z7285">
        <v>0</v>
      </c>
      <c r="AA7285">
        <v>0</v>
      </c>
      <c r="AB7285">
        <v>0</v>
      </c>
      <c r="AC7285">
        <v>0</v>
      </c>
      <c r="AD7285">
        <v>0</v>
      </c>
      <c r="AE7285">
        <v>0</v>
      </c>
      <c r="AF7285">
        <v>0</v>
      </c>
      <c r="AG7285" t="s">
        <v>27382</v>
      </c>
      <c r="AH7285" s="21" t="str">
        <f t="shared" si="226"/>
        <v>YK20</v>
      </c>
      <c r="AI7285" s="21">
        <v>345.36</v>
      </c>
      <c r="AJ7285" s="21">
        <f t="shared" si="227"/>
        <v>99.579248366013076</v>
      </c>
      <c r="AK7285" s="21" t="s">
        <v>2060</v>
      </c>
      <c r="AL7285" t="s">
        <v>2551</v>
      </c>
      <c r="AM7285" s="26" t="s">
        <v>38</v>
      </c>
      <c r="AN7285" t="s">
        <v>2032</v>
      </c>
    </row>
    <row r="7286" spans="1:40" hidden="1" x14ac:dyDescent="0.35">
      <c r="A7286" t="s">
        <v>27383</v>
      </c>
      <c r="B7286" t="s">
        <v>27384</v>
      </c>
      <c r="C7286" t="s">
        <v>3484</v>
      </c>
      <c r="D7286" t="s">
        <v>27385</v>
      </c>
      <c r="E7286" t="s">
        <v>3013</v>
      </c>
      <c r="F7286">
        <v>1</v>
      </c>
      <c r="G7286" t="s">
        <v>2600</v>
      </c>
      <c r="H7286" t="s">
        <v>2577</v>
      </c>
      <c r="I7286" t="s">
        <v>2076</v>
      </c>
      <c r="J7286" t="s">
        <v>2741</v>
      </c>
      <c r="K7286" t="s">
        <v>2742</v>
      </c>
      <c r="L7286" t="s">
        <v>2058</v>
      </c>
      <c r="M7286" t="s">
        <v>2059</v>
      </c>
      <c r="N7286">
        <v>14</v>
      </c>
      <c r="O7286">
        <v>348</v>
      </c>
      <c r="P7286">
        <v>1.42</v>
      </c>
      <c r="Q7286">
        <v>24480</v>
      </c>
      <c r="R7286">
        <v>3</v>
      </c>
      <c r="S7286">
        <v>64</v>
      </c>
      <c r="T7286">
        <v>0.26</v>
      </c>
      <c r="U7286">
        <v>11</v>
      </c>
      <c r="V7286">
        <v>284</v>
      </c>
      <c r="W7286">
        <v>1.1599999999999999</v>
      </c>
      <c r="X7286">
        <v>0</v>
      </c>
      <c r="Y7286">
        <v>0</v>
      </c>
      <c r="Z7286">
        <v>0</v>
      </c>
      <c r="AA7286">
        <v>0</v>
      </c>
      <c r="AB7286">
        <v>0</v>
      </c>
      <c r="AC7286">
        <v>0</v>
      </c>
      <c r="AD7286">
        <v>0</v>
      </c>
      <c r="AE7286">
        <v>0</v>
      </c>
      <c r="AF7286">
        <v>0</v>
      </c>
      <c r="AG7286" t="s">
        <v>27386</v>
      </c>
      <c r="AH7286" s="21" t="str">
        <f t="shared" si="226"/>
        <v>YM68</v>
      </c>
      <c r="AI7286" s="21">
        <v>345.36</v>
      </c>
      <c r="AJ7286" s="21">
        <f t="shared" si="227"/>
        <v>98.578431372549019</v>
      </c>
      <c r="AK7286" s="21" t="s">
        <v>2063</v>
      </c>
      <c r="AL7286" t="s">
        <v>2551</v>
      </c>
      <c r="AM7286" s="26" t="s">
        <v>38</v>
      </c>
      <c r="AN7286" t="s">
        <v>2032</v>
      </c>
    </row>
    <row r="7287" spans="1:40" hidden="1" x14ac:dyDescent="0.35">
      <c r="A7287" t="s">
        <v>27387</v>
      </c>
      <c r="B7287" t="s">
        <v>27388</v>
      </c>
      <c r="C7287" t="s">
        <v>5177</v>
      </c>
      <c r="D7287" t="s">
        <v>27389</v>
      </c>
      <c r="E7287" t="s">
        <v>2646</v>
      </c>
      <c r="F7287">
        <v>1</v>
      </c>
      <c r="G7287" t="s">
        <v>2600</v>
      </c>
      <c r="H7287" t="s">
        <v>2577</v>
      </c>
      <c r="I7287" t="s">
        <v>2076</v>
      </c>
      <c r="J7287" t="s">
        <v>2601</v>
      </c>
      <c r="K7287" t="s">
        <v>2602</v>
      </c>
      <c r="L7287" t="s">
        <v>2058</v>
      </c>
      <c r="M7287" t="s">
        <v>2488</v>
      </c>
      <c r="N7287">
        <v>2</v>
      </c>
      <c r="O7287">
        <v>102</v>
      </c>
      <c r="P7287">
        <v>0.63</v>
      </c>
      <c r="Q7287">
        <v>16320</v>
      </c>
      <c r="R7287">
        <v>0</v>
      </c>
      <c r="S7287">
        <v>0</v>
      </c>
      <c r="T7287">
        <v>0</v>
      </c>
      <c r="U7287">
        <v>2</v>
      </c>
      <c r="V7287">
        <v>102</v>
      </c>
      <c r="W7287">
        <v>0.63</v>
      </c>
      <c r="X7287">
        <v>0</v>
      </c>
      <c r="Y7287">
        <v>0</v>
      </c>
      <c r="Z7287">
        <v>0</v>
      </c>
      <c r="AA7287">
        <v>0</v>
      </c>
      <c r="AB7287">
        <v>0</v>
      </c>
      <c r="AC7287">
        <v>0</v>
      </c>
      <c r="AD7287">
        <v>0</v>
      </c>
      <c r="AE7287">
        <v>0</v>
      </c>
      <c r="AF7287">
        <v>0</v>
      </c>
      <c r="AG7287" t="s">
        <v>27390</v>
      </c>
      <c r="AH7287" s="21" t="str">
        <f t="shared" si="226"/>
        <v>YR25</v>
      </c>
      <c r="AI7287" s="21">
        <v>230.40000000000003</v>
      </c>
      <c r="AJ7287" s="21">
        <f t="shared" si="227"/>
        <v>99.375</v>
      </c>
      <c r="AK7287" s="21" t="s">
        <v>2060</v>
      </c>
      <c r="AL7287" t="s">
        <v>2551</v>
      </c>
      <c r="AM7287" s="26" t="s">
        <v>38</v>
      </c>
      <c r="AN7287" t="s">
        <v>2031</v>
      </c>
    </row>
    <row r="7288" spans="1:40" hidden="1" x14ac:dyDescent="0.35">
      <c r="A7288" t="s">
        <v>27391</v>
      </c>
      <c r="B7288" t="s">
        <v>27392</v>
      </c>
      <c r="C7288" t="s">
        <v>20489</v>
      </c>
      <c r="D7288" t="s">
        <v>27393</v>
      </c>
      <c r="E7288" t="s">
        <v>3407</v>
      </c>
      <c r="F7288">
        <v>1</v>
      </c>
      <c r="G7288" t="s">
        <v>2509</v>
      </c>
      <c r="H7288" t="s">
        <v>2510</v>
      </c>
      <c r="I7288" t="s">
        <v>2076</v>
      </c>
      <c r="J7288" t="s">
        <v>4787</v>
      </c>
      <c r="K7288" t="s">
        <v>3109</v>
      </c>
      <c r="L7288" t="s">
        <v>2058</v>
      </c>
      <c r="M7288" t="s">
        <v>2358</v>
      </c>
      <c r="N7288">
        <v>2</v>
      </c>
      <c r="O7288">
        <v>99</v>
      </c>
      <c r="P7288">
        <v>0.75</v>
      </c>
      <c r="Q7288">
        <v>13260</v>
      </c>
      <c r="R7288">
        <v>2</v>
      </c>
      <c r="S7288">
        <v>99</v>
      </c>
      <c r="T7288">
        <v>0.75</v>
      </c>
      <c r="U7288">
        <v>0</v>
      </c>
      <c r="V7288">
        <v>0</v>
      </c>
      <c r="W7288">
        <v>0</v>
      </c>
      <c r="X7288">
        <v>0</v>
      </c>
      <c r="Y7288">
        <v>0</v>
      </c>
      <c r="Z7288">
        <v>0</v>
      </c>
      <c r="AA7288">
        <v>0</v>
      </c>
      <c r="AB7288">
        <v>0</v>
      </c>
      <c r="AC7288">
        <v>0</v>
      </c>
      <c r="AD7288">
        <v>0</v>
      </c>
      <c r="AE7288">
        <v>0</v>
      </c>
      <c r="AF7288">
        <v>0</v>
      </c>
      <c r="AG7288" t="s">
        <v>27394</v>
      </c>
      <c r="AH7288" s="21" t="str">
        <f t="shared" si="226"/>
        <v>YR25</v>
      </c>
      <c r="AI7288" s="21">
        <v>187.20000000000005</v>
      </c>
      <c r="AJ7288" s="21">
        <f t="shared" si="227"/>
        <v>99.25339366515837</v>
      </c>
      <c r="AK7288" s="21" t="s">
        <v>2060</v>
      </c>
      <c r="AL7288" t="s">
        <v>2515</v>
      </c>
      <c r="AM7288" s="26" t="s">
        <v>38</v>
      </c>
      <c r="AN7288" t="s">
        <v>2029</v>
      </c>
    </row>
    <row r="7289" spans="1:40" hidden="1" x14ac:dyDescent="0.35">
      <c r="A7289" t="s">
        <v>27395</v>
      </c>
      <c r="B7289" t="s">
        <v>27396</v>
      </c>
      <c r="C7289" t="s">
        <v>6280</v>
      </c>
      <c r="D7289" t="s">
        <v>27377</v>
      </c>
      <c r="E7289" t="s">
        <v>2691</v>
      </c>
      <c r="F7289">
        <v>1</v>
      </c>
      <c r="G7289" t="s">
        <v>2633</v>
      </c>
      <c r="H7289" t="s">
        <v>2577</v>
      </c>
      <c r="I7289" t="s">
        <v>2076</v>
      </c>
      <c r="J7289" t="s">
        <v>2692</v>
      </c>
      <c r="K7289" t="s">
        <v>2635</v>
      </c>
      <c r="L7289" t="s">
        <v>2058</v>
      </c>
      <c r="M7289" t="s">
        <v>2059</v>
      </c>
      <c r="N7289">
        <v>7</v>
      </c>
      <c r="O7289">
        <v>297</v>
      </c>
      <c r="P7289">
        <v>1.21</v>
      </c>
      <c r="Q7289">
        <v>24480</v>
      </c>
      <c r="R7289">
        <v>6</v>
      </c>
      <c r="S7289">
        <v>272</v>
      </c>
      <c r="T7289">
        <v>1.1100000000000001</v>
      </c>
      <c r="U7289">
        <v>1</v>
      </c>
      <c r="V7289">
        <v>25</v>
      </c>
      <c r="W7289">
        <v>0.1</v>
      </c>
      <c r="X7289">
        <v>0</v>
      </c>
      <c r="Y7289">
        <v>0</v>
      </c>
      <c r="Z7289">
        <v>0</v>
      </c>
      <c r="AA7289">
        <v>0</v>
      </c>
      <c r="AB7289">
        <v>0</v>
      </c>
      <c r="AC7289">
        <v>0</v>
      </c>
      <c r="AD7289">
        <v>0</v>
      </c>
      <c r="AE7289">
        <v>0</v>
      </c>
      <c r="AF7289">
        <v>0</v>
      </c>
      <c r="AG7289" t="s">
        <v>27397</v>
      </c>
      <c r="AH7289" s="21" t="str">
        <f t="shared" si="226"/>
        <v>YR25</v>
      </c>
      <c r="AI7289" s="21">
        <v>345.36</v>
      </c>
      <c r="AJ7289" s="21">
        <f t="shared" si="227"/>
        <v>98.786764705882348</v>
      </c>
      <c r="AK7289" s="21" t="s">
        <v>2063</v>
      </c>
      <c r="AL7289" t="s">
        <v>2581</v>
      </c>
      <c r="AM7289" s="26" t="s">
        <v>38</v>
      </c>
      <c r="AN7289" t="s">
        <v>2031</v>
      </c>
    </row>
    <row r="7290" spans="1:40" hidden="1" x14ac:dyDescent="0.35">
      <c r="A7290" t="s">
        <v>2489</v>
      </c>
      <c r="B7290" t="s">
        <v>2490</v>
      </c>
      <c r="C7290" t="s">
        <v>100</v>
      </c>
      <c r="D7290" t="s">
        <v>2491</v>
      </c>
      <c r="E7290" t="s">
        <v>560</v>
      </c>
      <c r="F7290">
        <v>1</v>
      </c>
      <c r="G7290" t="s">
        <v>2055</v>
      </c>
      <c r="H7290" t="s">
        <v>2056</v>
      </c>
      <c r="I7290" t="s">
        <v>2076</v>
      </c>
      <c r="J7290" t="s">
        <v>67</v>
      </c>
      <c r="K7290" t="s">
        <v>68</v>
      </c>
      <c r="L7290" t="s">
        <v>2058</v>
      </c>
      <c r="M7290" t="s">
        <v>2170</v>
      </c>
      <c r="N7290">
        <v>2</v>
      </c>
      <c r="O7290">
        <v>92</v>
      </c>
      <c r="P7290">
        <v>0.6</v>
      </c>
      <c r="Q7290">
        <v>15300</v>
      </c>
      <c r="R7290">
        <v>2</v>
      </c>
      <c r="S7290">
        <v>92</v>
      </c>
      <c r="T7290">
        <v>0.6</v>
      </c>
      <c r="U7290">
        <v>0</v>
      </c>
      <c r="V7290">
        <v>0</v>
      </c>
      <c r="W7290">
        <v>0</v>
      </c>
      <c r="X7290">
        <v>0</v>
      </c>
      <c r="Y7290">
        <v>0</v>
      </c>
      <c r="Z7290">
        <v>0</v>
      </c>
      <c r="AA7290">
        <v>0</v>
      </c>
      <c r="AB7290">
        <v>0</v>
      </c>
      <c r="AC7290">
        <v>0</v>
      </c>
      <c r="AD7290">
        <v>0</v>
      </c>
      <c r="AE7290">
        <v>0</v>
      </c>
      <c r="AF7290">
        <v>0</v>
      </c>
      <c r="AG7290" t="s">
        <v>551</v>
      </c>
      <c r="AH7290" s="21" t="str">
        <f t="shared" si="226"/>
        <v>YR25</v>
      </c>
      <c r="AI7290" s="21">
        <v>216</v>
      </c>
      <c r="AJ7290" s="21">
        <f t="shared" si="227"/>
        <v>99.398692810457518</v>
      </c>
      <c r="AK7290" s="21" t="s">
        <v>2060</v>
      </c>
      <c r="AL7290" t="s">
        <v>70</v>
      </c>
      <c r="AM7290" s="26" t="s">
        <v>38</v>
      </c>
      <c r="AN7290" t="s">
        <v>2029</v>
      </c>
    </row>
    <row r="7291" spans="1:40" hidden="1" x14ac:dyDescent="0.35">
      <c r="A7291" t="s">
        <v>27398</v>
      </c>
      <c r="B7291" t="s">
        <v>27399</v>
      </c>
      <c r="C7291" t="s">
        <v>3042</v>
      </c>
      <c r="D7291" t="s">
        <v>27400</v>
      </c>
      <c r="E7291" t="s">
        <v>4055</v>
      </c>
      <c r="F7291">
        <v>1</v>
      </c>
      <c r="G7291" t="s">
        <v>2509</v>
      </c>
      <c r="H7291" t="s">
        <v>2510</v>
      </c>
      <c r="I7291" t="s">
        <v>2076</v>
      </c>
      <c r="J7291" t="s">
        <v>2794</v>
      </c>
      <c r="K7291" t="s">
        <v>2669</v>
      </c>
      <c r="L7291" t="s">
        <v>2058</v>
      </c>
      <c r="M7291" t="s">
        <v>2059</v>
      </c>
      <c r="N7291">
        <v>0</v>
      </c>
      <c r="O7291">
        <v>0</v>
      </c>
      <c r="P7291">
        <v>0</v>
      </c>
      <c r="Q7291">
        <v>24480</v>
      </c>
      <c r="R7291">
        <v>0</v>
      </c>
      <c r="S7291">
        <v>0</v>
      </c>
      <c r="T7291">
        <v>0</v>
      </c>
      <c r="U7291">
        <v>0</v>
      </c>
      <c r="V7291">
        <v>0</v>
      </c>
      <c r="W7291">
        <v>0</v>
      </c>
      <c r="X7291">
        <v>0</v>
      </c>
      <c r="Y7291">
        <v>0</v>
      </c>
      <c r="Z7291">
        <v>0</v>
      </c>
      <c r="AA7291">
        <v>0</v>
      </c>
      <c r="AB7291">
        <v>0</v>
      </c>
      <c r="AC7291">
        <v>0</v>
      </c>
      <c r="AD7291">
        <v>0</v>
      </c>
      <c r="AE7291">
        <v>0</v>
      </c>
      <c r="AF7291">
        <v>0</v>
      </c>
      <c r="AG7291" t="s">
        <v>27401</v>
      </c>
      <c r="AH7291" s="21" t="str">
        <f t="shared" si="226"/>
        <v>YR25</v>
      </c>
      <c r="AI7291" s="21">
        <v>345.36</v>
      </c>
      <c r="AJ7291" s="21">
        <f t="shared" si="227"/>
        <v>100</v>
      </c>
      <c r="AK7291" s="21" t="s">
        <v>2060</v>
      </c>
      <c r="AL7291" t="s">
        <v>2515</v>
      </c>
      <c r="AM7291" s="26" t="s">
        <v>38</v>
      </c>
      <c r="AN7291" t="s">
        <v>2031</v>
      </c>
    </row>
    <row r="7292" spans="1:40" hidden="1" x14ac:dyDescent="0.35">
      <c r="A7292" t="s">
        <v>27402</v>
      </c>
      <c r="B7292" t="s">
        <v>27403</v>
      </c>
      <c r="C7292" t="s">
        <v>4195</v>
      </c>
      <c r="D7292" t="s">
        <v>27404</v>
      </c>
      <c r="E7292" t="s">
        <v>2575</v>
      </c>
      <c r="F7292">
        <v>1</v>
      </c>
      <c r="G7292" t="s">
        <v>2576</v>
      </c>
      <c r="H7292" t="s">
        <v>2577</v>
      </c>
      <c r="I7292" t="s">
        <v>2076</v>
      </c>
      <c r="J7292" t="s">
        <v>2858</v>
      </c>
      <c r="K7292" t="s">
        <v>2742</v>
      </c>
      <c r="L7292" t="s">
        <v>2058</v>
      </c>
      <c r="M7292" t="s">
        <v>2059</v>
      </c>
      <c r="N7292">
        <v>4</v>
      </c>
      <c r="O7292">
        <v>113</v>
      </c>
      <c r="P7292">
        <v>0.46</v>
      </c>
      <c r="Q7292">
        <v>24480</v>
      </c>
      <c r="R7292">
        <v>1</v>
      </c>
      <c r="S7292">
        <v>5</v>
      </c>
      <c r="T7292">
        <v>0.02</v>
      </c>
      <c r="U7292">
        <v>3</v>
      </c>
      <c r="V7292">
        <v>108</v>
      </c>
      <c r="W7292">
        <v>0.44</v>
      </c>
      <c r="X7292">
        <v>0</v>
      </c>
      <c r="Y7292">
        <v>0</v>
      </c>
      <c r="Z7292">
        <v>0</v>
      </c>
      <c r="AA7292">
        <v>0</v>
      </c>
      <c r="AB7292">
        <v>0</v>
      </c>
      <c r="AC7292">
        <v>0</v>
      </c>
      <c r="AD7292">
        <v>0</v>
      </c>
      <c r="AE7292">
        <v>0</v>
      </c>
      <c r="AF7292">
        <v>0</v>
      </c>
      <c r="AG7292" t="s">
        <v>27405</v>
      </c>
      <c r="AH7292" s="21" t="str">
        <f t="shared" si="226"/>
        <v>YK20</v>
      </c>
      <c r="AI7292" s="21">
        <v>345.36</v>
      </c>
      <c r="AJ7292" s="21">
        <f t="shared" si="227"/>
        <v>99.53839869281046</v>
      </c>
      <c r="AK7292" s="21" t="s">
        <v>2060</v>
      </c>
      <c r="AL7292" t="s">
        <v>2551</v>
      </c>
      <c r="AM7292" s="26" t="s">
        <v>38</v>
      </c>
      <c r="AN7292" t="s">
        <v>2030</v>
      </c>
    </row>
    <row r="7293" spans="1:40" hidden="1" x14ac:dyDescent="0.35">
      <c r="A7293" t="s">
        <v>27406</v>
      </c>
      <c r="B7293" t="s">
        <v>27407</v>
      </c>
      <c r="C7293" t="s">
        <v>7253</v>
      </c>
      <c r="D7293" t="s">
        <v>27408</v>
      </c>
      <c r="E7293" t="s">
        <v>5244</v>
      </c>
      <c r="F7293">
        <v>1</v>
      </c>
      <c r="G7293" t="s">
        <v>2600</v>
      </c>
      <c r="H7293" t="s">
        <v>2577</v>
      </c>
      <c r="I7293" t="s">
        <v>2076</v>
      </c>
      <c r="J7293" t="s">
        <v>2699</v>
      </c>
      <c r="K7293" t="s">
        <v>2579</v>
      </c>
      <c r="L7293" t="s">
        <v>2058</v>
      </c>
      <c r="M7293" t="s">
        <v>2170</v>
      </c>
      <c r="N7293">
        <v>4</v>
      </c>
      <c r="O7293">
        <v>349</v>
      </c>
      <c r="P7293">
        <v>2.2799999999999998</v>
      </c>
      <c r="Q7293">
        <v>15300</v>
      </c>
      <c r="R7293">
        <v>2</v>
      </c>
      <c r="S7293">
        <v>102</v>
      </c>
      <c r="T7293">
        <v>0.67</v>
      </c>
      <c r="U7293">
        <v>2</v>
      </c>
      <c r="V7293">
        <v>247</v>
      </c>
      <c r="W7293">
        <v>1.61</v>
      </c>
      <c r="X7293">
        <v>0</v>
      </c>
      <c r="Y7293">
        <v>0</v>
      </c>
      <c r="Z7293">
        <v>0</v>
      </c>
      <c r="AA7293">
        <v>0</v>
      </c>
      <c r="AB7293">
        <v>0</v>
      </c>
      <c r="AC7293">
        <v>0</v>
      </c>
      <c r="AD7293">
        <v>0</v>
      </c>
      <c r="AE7293">
        <v>0</v>
      </c>
      <c r="AF7293">
        <v>0</v>
      </c>
      <c r="AG7293" t="s">
        <v>27409</v>
      </c>
      <c r="AH7293" s="21" t="str">
        <f t="shared" si="226"/>
        <v>YR25</v>
      </c>
      <c r="AI7293" s="21">
        <v>216</v>
      </c>
      <c r="AJ7293" s="21">
        <f t="shared" si="227"/>
        <v>97.718954248366018</v>
      </c>
      <c r="AK7293" s="21" t="s">
        <v>2063</v>
      </c>
      <c r="AL7293" t="s">
        <v>2581</v>
      </c>
      <c r="AM7293" s="26" t="s">
        <v>38</v>
      </c>
      <c r="AN7293" t="s">
        <v>2032</v>
      </c>
    </row>
    <row r="7294" spans="1:40" hidden="1" x14ac:dyDescent="0.35">
      <c r="A7294" t="s">
        <v>27410</v>
      </c>
      <c r="B7294" t="s">
        <v>27411</v>
      </c>
      <c r="C7294" t="s">
        <v>4053</v>
      </c>
      <c r="D7294" t="s">
        <v>27412</v>
      </c>
      <c r="E7294" t="s">
        <v>2667</v>
      </c>
      <c r="F7294">
        <v>1</v>
      </c>
      <c r="G7294" t="s">
        <v>2509</v>
      </c>
      <c r="H7294" t="s">
        <v>2510</v>
      </c>
      <c r="I7294" t="s">
        <v>2076</v>
      </c>
      <c r="J7294" t="s">
        <v>2794</v>
      </c>
      <c r="K7294" t="s">
        <v>2669</v>
      </c>
      <c r="L7294" t="s">
        <v>2058</v>
      </c>
      <c r="M7294" t="s">
        <v>2059</v>
      </c>
      <c r="N7294">
        <v>0</v>
      </c>
      <c r="O7294">
        <v>0</v>
      </c>
      <c r="P7294">
        <v>0</v>
      </c>
      <c r="Q7294">
        <v>24480</v>
      </c>
      <c r="R7294">
        <v>0</v>
      </c>
      <c r="S7294">
        <v>0</v>
      </c>
      <c r="T7294">
        <v>0</v>
      </c>
      <c r="U7294">
        <v>0</v>
      </c>
      <c r="V7294">
        <v>0</v>
      </c>
      <c r="W7294">
        <v>0</v>
      </c>
      <c r="X7294">
        <v>0</v>
      </c>
      <c r="Y7294">
        <v>0</v>
      </c>
      <c r="Z7294">
        <v>0</v>
      </c>
      <c r="AA7294">
        <v>0</v>
      </c>
      <c r="AB7294">
        <v>0</v>
      </c>
      <c r="AC7294">
        <v>0</v>
      </c>
      <c r="AD7294">
        <v>0</v>
      </c>
      <c r="AE7294">
        <v>0</v>
      </c>
      <c r="AF7294">
        <v>0</v>
      </c>
      <c r="AG7294" t="s">
        <v>27413</v>
      </c>
      <c r="AH7294" s="21" t="str">
        <f t="shared" si="226"/>
        <v>YR25</v>
      </c>
      <c r="AI7294" s="21">
        <v>345.36</v>
      </c>
      <c r="AJ7294" s="21">
        <f t="shared" si="227"/>
        <v>100</v>
      </c>
      <c r="AK7294" s="21" t="s">
        <v>2060</v>
      </c>
      <c r="AL7294" t="s">
        <v>2515</v>
      </c>
      <c r="AM7294" s="26" t="s">
        <v>38</v>
      </c>
      <c r="AN7294" t="s">
        <v>2029</v>
      </c>
    </row>
    <row r="7295" spans="1:40" hidden="1" x14ac:dyDescent="0.35">
      <c r="A7295" t="s">
        <v>27414</v>
      </c>
      <c r="B7295" t="s">
        <v>27415</v>
      </c>
      <c r="C7295" t="s">
        <v>3730</v>
      </c>
      <c r="D7295" t="s">
        <v>27416</v>
      </c>
      <c r="E7295" t="s">
        <v>3013</v>
      </c>
      <c r="F7295">
        <v>1</v>
      </c>
      <c r="G7295" t="s">
        <v>2600</v>
      </c>
      <c r="H7295" t="s">
        <v>2577</v>
      </c>
      <c r="I7295" t="s">
        <v>2076</v>
      </c>
      <c r="J7295" t="s">
        <v>3183</v>
      </c>
      <c r="K7295" t="s">
        <v>2742</v>
      </c>
      <c r="L7295" t="s">
        <v>2058</v>
      </c>
      <c r="M7295" t="s">
        <v>2170</v>
      </c>
      <c r="N7295">
        <v>5</v>
      </c>
      <c r="O7295">
        <v>172</v>
      </c>
      <c r="P7295">
        <v>1.1200000000000001</v>
      </c>
      <c r="Q7295">
        <v>15300</v>
      </c>
      <c r="R7295">
        <v>2</v>
      </c>
      <c r="S7295">
        <v>83</v>
      </c>
      <c r="T7295">
        <v>0.54</v>
      </c>
      <c r="U7295">
        <v>3</v>
      </c>
      <c r="V7295">
        <v>89</v>
      </c>
      <c r="W7295">
        <v>0.57999999999999996</v>
      </c>
      <c r="X7295">
        <v>0</v>
      </c>
      <c r="Y7295">
        <v>0</v>
      </c>
      <c r="Z7295">
        <v>0</v>
      </c>
      <c r="AA7295">
        <v>0</v>
      </c>
      <c r="AB7295">
        <v>0</v>
      </c>
      <c r="AC7295">
        <v>0</v>
      </c>
      <c r="AD7295">
        <v>0</v>
      </c>
      <c r="AE7295">
        <v>0</v>
      </c>
      <c r="AF7295">
        <v>0</v>
      </c>
      <c r="AG7295" t="s">
        <v>27417</v>
      </c>
      <c r="AH7295" s="21" t="str">
        <f t="shared" si="226"/>
        <v>YR25</v>
      </c>
      <c r="AI7295" s="21">
        <v>216</v>
      </c>
      <c r="AJ7295" s="21">
        <f t="shared" si="227"/>
        <v>98.875816993464056</v>
      </c>
      <c r="AK7295" s="21" t="s">
        <v>2063</v>
      </c>
      <c r="AL7295" t="s">
        <v>2551</v>
      </c>
      <c r="AM7295" s="26" t="s">
        <v>38</v>
      </c>
      <c r="AN7295" t="s">
        <v>2031</v>
      </c>
    </row>
    <row r="7296" spans="1:40" hidden="1" x14ac:dyDescent="0.35">
      <c r="A7296" t="s">
        <v>27418</v>
      </c>
      <c r="B7296" t="s">
        <v>27419</v>
      </c>
      <c r="C7296" t="s">
        <v>7253</v>
      </c>
      <c r="D7296" t="s">
        <v>27420</v>
      </c>
      <c r="E7296" t="s">
        <v>5244</v>
      </c>
      <c r="F7296">
        <v>1</v>
      </c>
      <c r="G7296" t="s">
        <v>2600</v>
      </c>
      <c r="H7296" t="s">
        <v>2577</v>
      </c>
      <c r="I7296" t="s">
        <v>2076</v>
      </c>
      <c r="J7296" t="s">
        <v>2699</v>
      </c>
      <c r="K7296" t="s">
        <v>2579</v>
      </c>
      <c r="L7296" t="s">
        <v>2058</v>
      </c>
      <c r="M7296" t="s">
        <v>2170</v>
      </c>
      <c r="N7296">
        <v>2</v>
      </c>
      <c r="O7296">
        <v>92</v>
      </c>
      <c r="P7296">
        <v>0.6</v>
      </c>
      <c r="Q7296">
        <v>15300</v>
      </c>
      <c r="R7296">
        <v>1</v>
      </c>
      <c r="S7296">
        <v>30</v>
      </c>
      <c r="T7296">
        <v>0.2</v>
      </c>
      <c r="U7296">
        <v>1</v>
      </c>
      <c r="V7296">
        <v>62</v>
      </c>
      <c r="W7296">
        <v>0.41</v>
      </c>
      <c r="X7296">
        <v>0</v>
      </c>
      <c r="Y7296">
        <v>0</v>
      </c>
      <c r="Z7296">
        <v>0</v>
      </c>
      <c r="AA7296">
        <v>0</v>
      </c>
      <c r="AB7296">
        <v>0</v>
      </c>
      <c r="AC7296">
        <v>0</v>
      </c>
      <c r="AD7296">
        <v>0</v>
      </c>
      <c r="AE7296">
        <v>0</v>
      </c>
      <c r="AF7296">
        <v>0</v>
      </c>
      <c r="AG7296" t="s">
        <v>27421</v>
      </c>
      <c r="AH7296" s="21" t="str">
        <f t="shared" si="226"/>
        <v>YR25</v>
      </c>
      <c r="AI7296" s="21">
        <v>216</v>
      </c>
      <c r="AJ7296" s="21">
        <f t="shared" si="227"/>
        <v>99.398692810457518</v>
      </c>
      <c r="AK7296" s="21" t="s">
        <v>2060</v>
      </c>
      <c r="AL7296" t="s">
        <v>2581</v>
      </c>
      <c r="AM7296" s="26" t="s">
        <v>38</v>
      </c>
      <c r="AN7296" t="s">
        <v>2031</v>
      </c>
    </row>
    <row r="7297" spans="1:40" hidden="1" x14ac:dyDescent="0.35">
      <c r="A7297" t="s">
        <v>27422</v>
      </c>
      <c r="B7297" t="s">
        <v>27423</v>
      </c>
      <c r="C7297" t="s">
        <v>3166</v>
      </c>
      <c r="D7297" t="s">
        <v>27424</v>
      </c>
      <c r="E7297" t="s">
        <v>2667</v>
      </c>
      <c r="F7297">
        <v>2</v>
      </c>
      <c r="G7297" t="s">
        <v>2509</v>
      </c>
      <c r="H7297" t="s">
        <v>2510</v>
      </c>
      <c r="I7297" t="s">
        <v>2076</v>
      </c>
      <c r="J7297" t="s">
        <v>3168</v>
      </c>
      <c r="K7297" t="s">
        <v>2669</v>
      </c>
      <c r="L7297" t="s">
        <v>2058</v>
      </c>
      <c r="M7297" t="s">
        <v>2059</v>
      </c>
      <c r="N7297">
        <v>3</v>
      </c>
      <c r="O7297">
        <v>83</v>
      </c>
      <c r="P7297">
        <v>0.34</v>
      </c>
      <c r="Q7297">
        <v>24480</v>
      </c>
      <c r="R7297">
        <v>1</v>
      </c>
      <c r="S7297">
        <v>31</v>
      </c>
      <c r="T7297">
        <v>0.13</v>
      </c>
      <c r="U7297">
        <v>2</v>
      </c>
      <c r="V7297">
        <v>52</v>
      </c>
      <c r="W7297">
        <v>0.21</v>
      </c>
      <c r="X7297">
        <v>0</v>
      </c>
      <c r="Y7297">
        <v>0</v>
      </c>
      <c r="Z7297">
        <v>0</v>
      </c>
      <c r="AA7297">
        <v>0</v>
      </c>
      <c r="AB7297">
        <v>0</v>
      </c>
      <c r="AC7297">
        <v>0</v>
      </c>
      <c r="AD7297">
        <v>0</v>
      </c>
      <c r="AE7297">
        <v>0</v>
      </c>
      <c r="AF7297">
        <v>0</v>
      </c>
      <c r="AG7297" t="s">
        <v>27425</v>
      </c>
      <c r="AH7297" s="21" t="str">
        <f t="shared" si="226"/>
        <v>YR25</v>
      </c>
      <c r="AI7297" s="21">
        <v>345.36</v>
      </c>
      <c r="AJ7297" s="21">
        <f t="shared" si="227"/>
        <v>99.660947712418306</v>
      </c>
      <c r="AK7297" s="21" t="s">
        <v>2060</v>
      </c>
      <c r="AL7297" t="s">
        <v>2515</v>
      </c>
      <c r="AM7297" s="26" t="s">
        <v>38</v>
      </c>
      <c r="AN7297" t="s">
        <v>2030</v>
      </c>
    </row>
    <row r="7298" spans="1:40" hidden="1" x14ac:dyDescent="0.35">
      <c r="A7298" t="s">
        <v>27426</v>
      </c>
      <c r="B7298" t="s">
        <v>27427</v>
      </c>
      <c r="C7298" t="s">
        <v>5945</v>
      </c>
      <c r="D7298" t="s">
        <v>27428</v>
      </c>
      <c r="E7298" t="s">
        <v>2575</v>
      </c>
      <c r="F7298">
        <v>1</v>
      </c>
      <c r="G7298" t="s">
        <v>2576</v>
      </c>
      <c r="H7298" t="s">
        <v>2577</v>
      </c>
      <c r="I7298" t="s">
        <v>2076</v>
      </c>
      <c r="J7298" t="s">
        <v>2741</v>
      </c>
      <c r="K7298" t="s">
        <v>2742</v>
      </c>
      <c r="L7298" t="s">
        <v>2058</v>
      </c>
      <c r="M7298" t="s">
        <v>2059</v>
      </c>
      <c r="N7298">
        <v>7</v>
      </c>
      <c r="O7298">
        <v>207</v>
      </c>
      <c r="P7298">
        <v>0.85</v>
      </c>
      <c r="Q7298">
        <v>24480</v>
      </c>
      <c r="R7298">
        <v>4</v>
      </c>
      <c r="S7298">
        <v>115</v>
      </c>
      <c r="T7298">
        <v>0.47</v>
      </c>
      <c r="U7298">
        <v>3</v>
      </c>
      <c r="V7298">
        <v>92</v>
      </c>
      <c r="W7298">
        <v>0.38</v>
      </c>
      <c r="X7298">
        <v>0</v>
      </c>
      <c r="Y7298">
        <v>0</v>
      </c>
      <c r="Z7298">
        <v>0</v>
      </c>
      <c r="AA7298">
        <v>0</v>
      </c>
      <c r="AB7298">
        <v>0</v>
      </c>
      <c r="AC7298">
        <v>0</v>
      </c>
      <c r="AD7298">
        <v>0</v>
      </c>
      <c r="AE7298">
        <v>0</v>
      </c>
      <c r="AF7298">
        <v>0</v>
      </c>
      <c r="AG7298" t="s">
        <v>27429</v>
      </c>
      <c r="AH7298" s="21" t="str">
        <f t="shared" si="226"/>
        <v>YK20</v>
      </c>
      <c r="AI7298" s="21">
        <v>345.36</v>
      </c>
      <c r="AJ7298" s="21">
        <f t="shared" si="227"/>
        <v>99.154411764705884</v>
      </c>
      <c r="AK7298" s="21" t="s">
        <v>2063</v>
      </c>
      <c r="AL7298" t="s">
        <v>2613</v>
      </c>
      <c r="AM7298" s="26" t="s">
        <v>38</v>
      </c>
      <c r="AN7298" t="s">
        <v>2030</v>
      </c>
    </row>
    <row r="7299" spans="1:40" hidden="1" x14ac:dyDescent="0.35">
      <c r="A7299" t="s">
        <v>27430</v>
      </c>
      <c r="B7299" t="s">
        <v>27431</v>
      </c>
      <c r="C7299" t="s">
        <v>6760</v>
      </c>
      <c r="D7299" t="s">
        <v>27432</v>
      </c>
      <c r="E7299" t="s">
        <v>2618</v>
      </c>
      <c r="F7299">
        <v>1</v>
      </c>
      <c r="G7299" t="s">
        <v>2619</v>
      </c>
      <c r="H7299" t="s">
        <v>2620</v>
      </c>
      <c r="I7299" t="s">
        <v>2076</v>
      </c>
      <c r="J7299" t="s">
        <v>2621</v>
      </c>
      <c r="K7299" t="s">
        <v>2622</v>
      </c>
      <c r="L7299" t="s">
        <v>2058</v>
      </c>
      <c r="M7299" t="s">
        <v>2170</v>
      </c>
      <c r="N7299">
        <v>5</v>
      </c>
      <c r="O7299">
        <v>368</v>
      </c>
      <c r="P7299">
        <v>2.41</v>
      </c>
      <c r="Q7299">
        <v>15300</v>
      </c>
      <c r="R7299">
        <v>1</v>
      </c>
      <c r="S7299">
        <v>160</v>
      </c>
      <c r="T7299">
        <v>1.05</v>
      </c>
      <c r="U7299">
        <v>3</v>
      </c>
      <c r="V7299">
        <v>144</v>
      </c>
      <c r="W7299">
        <v>0.94</v>
      </c>
      <c r="X7299">
        <v>1</v>
      </c>
      <c r="Y7299">
        <v>64</v>
      </c>
      <c r="Z7299">
        <v>0.42</v>
      </c>
      <c r="AA7299">
        <v>0</v>
      </c>
      <c r="AB7299">
        <v>0</v>
      </c>
      <c r="AC7299">
        <v>0</v>
      </c>
      <c r="AD7299">
        <v>0</v>
      </c>
      <c r="AE7299">
        <v>0</v>
      </c>
      <c r="AF7299">
        <v>0</v>
      </c>
      <c r="AG7299" t="s">
        <v>27433</v>
      </c>
      <c r="AH7299" s="21" t="str">
        <f t="shared" si="226"/>
        <v>YM68</v>
      </c>
      <c r="AI7299" s="21">
        <v>216</v>
      </c>
      <c r="AJ7299" s="21">
        <f t="shared" si="227"/>
        <v>97.59477124183006</v>
      </c>
      <c r="AK7299" s="21" t="s">
        <v>2063</v>
      </c>
      <c r="AL7299" t="s">
        <v>2624</v>
      </c>
      <c r="AM7299" s="26" t="s">
        <v>38</v>
      </c>
      <c r="AN7299" t="s">
        <v>2030</v>
      </c>
    </row>
    <row r="7300" spans="1:40" hidden="1" x14ac:dyDescent="0.35">
      <c r="A7300" t="s">
        <v>27434</v>
      </c>
      <c r="B7300" t="s">
        <v>27435</v>
      </c>
      <c r="C7300" t="s">
        <v>4615</v>
      </c>
      <c r="D7300" t="s">
        <v>27436</v>
      </c>
      <c r="E7300" t="s">
        <v>2575</v>
      </c>
      <c r="F7300">
        <v>1</v>
      </c>
      <c r="G7300" t="s">
        <v>2600</v>
      </c>
      <c r="H7300" t="s">
        <v>2577</v>
      </c>
      <c r="I7300" t="s">
        <v>2076</v>
      </c>
      <c r="J7300" t="s">
        <v>2601</v>
      </c>
      <c r="K7300" t="s">
        <v>2602</v>
      </c>
      <c r="L7300" t="s">
        <v>2058</v>
      </c>
      <c r="M7300" t="s">
        <v>2170</v>
      </c>
      <c r="N7300">
        <v>3</v>
      </c>
      <c r="O7300">
        <v>59</v>
      </c>
      <c r="P7300">
        <v>0.39</v>
      </c>
      <c r="Q7300">
        <v>15300</v>
      </c>
      <c r="R7300">
        <v>3</v>
      </c>
      <c r="S7300">
        <v>59</v>
      </c>
      <c r="T7300">
        <v>0.39</v>
      </c>
      <c r="U7300">
        <v>0</v>
      </c>
      <c r="V7300">
        <v>0</v>
      </c>
      <c r="W7300">
        <v>0</v>
      </c>
      <c r="X7300">
        <v>0</v>
      </c>
      <c r="Y7300">
        <v>0</v>
      </c>
      <c r="Z7300">
        <v>0</v>
      </c>
      <c r="AA7300">
        <v>0</v>
      </c>
      <c r="AB7300">
        <v>0</v>
      </c>
      <c r="AC7300">
        <v>0</v>
      </c>
      <c r="AD7300">
        <v>0</v>
      </c>
      <c r="AE7300">
        <v>0</v>
      </c>
      <c r="AF7300">
        <v>0</v>
      </c>
      <c r="AG7300" t="s">
        <v>27437</v>
      </c>
      <c r="AH7300" s="21" t="str">
        <f t="shared" si="226"/>
        <v>YR25</v>
      </c>
      <c r="AI7300" s="21">
        <v>216</v>
      </c>
      <c r="AJ7300" s="21">
        <f t="shared" si="227"/>
        <v>99.614379084967325</v>
      </c>
      <c r="AK7300" s="21" t="s">
        <v>2060</v>
      </c>
      <c r="AL7300" t="s">
        <v>2551</v>
      </c>
      <c r="AM7300" s="26" t="s">
        <v>38</v>
      </c>
      <c r="AN7300" t="s">
        <v>2031</v>
      </c>
    </row>
    <row r="7301" spans="1:40" hidden="1" x14ac:dyDescent="0.35">
      <c r="A7301" t="s">
        <v>27438</v>
      </c>
      <c r="B7301" t="s">
        <v>27439</v>
      </c>
      <c r="C7301" t="s">
        <v>2560</v>
      </c>
      <c r="D7301" t="s">
        <v>27440</v>
      </c>
      <c r="E7301" t="s">
        <v>2562</v>
      </c>
      <c r="F7301">
        <v>1</v>
      </c>
      <c r="G7301" t="s">
        <v>2546</v>
      </c>
      <c r="H7301" t="s">
        <v>2510</v>
      </c>
      <c r="I7301" t="s">
        <v>2076</v>
      </c>
      <c r="J7301" t="s">
        <v>2547</v>
      </c>
      <c r="K7301" t="s">
        <v>2548</v>
      </c>
      <c r="L7301" t="s">
        <v>2058</v>
      </c>
      <c r="M7301" t="s">
        <v>2059</v>
      </c>
      <c r="N7301">
        <v>3</v>
      </c>
      <c r="O7301">
        <v>80</v>
      </c>
      <c r="P7301">
        <v>0.33</v>
      </c>
      <c r="Q7301">
        <v>24480</v>
      </c>
      <c r="R7301">
        <v>1</v>
      </c>
      <c r="S7301">
        <v>32</v>
      </c>
      <c r="T7301">
        <v>0.13</v>
      </c>
      <c r="U7301">
        <v>2</v>
      </c>
      <c r="V7301">
        <v>48</v>
      </c>
      <c r="W7301">
        <v>0.2</v>
      </c>
      <c r="X7301">
        <v>0</v>
      </c>
      <c r="Y7301">
        <v>0</v>
      </c>
      <c r="Z7301">
        <v>0</v>
      </c>
      <c r="AA7301">
        <v>0</v>
      </c>
      <c r="AB7301">
        <v>0</v>
      </c>
      <c r="AC7301">
        <v>0</v>
      </c>
      <c r="AD7301">
        <v>0</v>
      </c>
      <c r="AE7301">
        <v>0</v>
      </c>
      <c r="AF7301">
        <v>0</v>
      </c>
      <c r="AG7301" t="s">
        <v>27441</v>
      </c>
      <c r="AH7301" s="21" t="str">
        <f t="shared" si="226"/>
        <v>YM68</v>
      </c>
      <c r="AI7301" s="21">
        <v>345.36</v>
      </c>
      <c r="AJ7301" s="21">
        <f t="shared" si="227"/>
        <v>99.673202614379079</v>
      </c>
      <c r="AK7301" s="21" t="s">
        <v>2060</v>
      </c>
      <c r="AL7301" t="s">
        <v>2551</v>
      </c>
      <c r="AM7301" s="26" t="s">
        <v>38</v>
      </c>
      <c r="AN7301" t="s">
        <v>2032</v>
      </c>
    </row>
    <row r="7302" spans="1:40" hidden="1" x14ac:dyDescent="0.35">
      <c r="A7302" t="s">
        <v>27442</v>
      </c>
      <c r="B7302" t="s">
        <v>27443</v>
      </c>
      <c r="C7302" t="s">
        <v>9078</v>
      </c>
      <c r="D7302" t="s">
        <v>27444</v>
      </c>
      <c r="E7302" t="s">
        <v>3462</v>
      </c>
      <c r="F7302">
        <v>1</v>
      </c>
      <c r="G7302" t="s">
        <v>2600</v>
      </c>
      <c r="H7302" t="s">
        <v>2577</v>
      </c>
      <c r="I7302" t="s">
        <v>2076</v>
      </c>
      <c r="J7302" t="s">
        <v>2692</v>
      </c>
      <c r="K7302" t="s">
        <v>2635</v>
      </c>
      <c r="L7302" t="s">
        <v>2058</v>
      </c>
      <c r="M7302" t="s">
        <v>2059</v>
      </c>
      <c r="N7302">
        <v>3</v>
      </c>
      <c r="O7302">
        <v>145</v>
      </c>
      <c r="P7302">
        <v>0.59</v>
      </c>
      <c r="Q7302">
        <v>24480</v>
      </c>
      <c r="R7302">
        <v>2</v>
      </c>
      <c r="S7302">
        <v>92</v>
      </c>
      <c r="T7302">
        <v>0.38</v>
      </c>
      <c r="U7302">
        <v>1</v>
      </c>
      <c r="V7302">
        <v>53</v>
      </c>
      <c r="W7302">
        <v>0.22</v>
      </c>
      <c r="X7302">
        <v>0</v>
      </c>
      <c r="Y7302">
        <v>0</v>
      </c>
      <c r="Z7302">
        <v>0</v>
      </c>
      <c r="AA7302">
        <v>0</v>
      </c>
      <c r="AB7302">
        <v>0</v>
      </c>
      <c r="AC7302">
        <v>0</v>
      </c>
      <c r="AD7302">
        <v>0</v>
      </c>
      <c r="AE7302">
        <v>0</v>
      </c>
      <c r="AF7302">
        <v>0</v>
      </c>
      <c r="AG7302" t="s">
        <v>27445</v>
      </c>
      <c r="AH7302" s="21" t="str">
        <f t="shared" si="226"/>
        <v>YR25</v>
      </c>
      <c r="AI7302" s="21">
        <v>345.36</v>
      </c>
      <c r="AJ7302" s="21">
        <f t="shared" si="227"/>
        <v>99.407679738562095</v>
      </c>
      <c r="AK7302" s="21" t="s">
        <v>2060</v>
      </c>
      <c r="AL7302" t="s">
        <v>2581</v>
      </c>
      <c r="AM7302" s="26" t="s">
        <v>38</v>
      </c>
      <c r="AN7302" t="s">
        <v>2031</v>
      </c>
    </row>
    <row r="7303" spans="1:40" hidden="1" x14ac:dyDescent="0.35">
      <c r="A7303" t="s">
        <v>27446</v>
      </c>
      <c r="B7303" t="s">
        <v>27447</v>
      </c>
      <c r="C7303" t="s">
        <v>3465</v>
      </c>
      <c r="D7303" t="s">
        <v>27448</v>
      </c>
      <c r="E7303" t="s">
        <v>3462</v>
      </c>
      <c r="F7303">
        <v>1</v>
      </c>
      <c r="G7303" t="s">
        <v>2600</v>
      </c>
      <c r="H7303" t="s">
        <v>2577</v>
      </c>
      <c r="I7303" t="s">
        <v>2076</v>
      </c>
      <c r="J7303" t="s">
        <v>2692</v>
      </c>
      <c r="K7303" t="s">
        <v>2635</v>
      </c>
      <c r="L7303" t="s">
        <v>2058</v>
      </c>
      <c r="M7303" t="s">
        <v>2059</v>
      </c>
      <c r="N7303">
        <v>2</v>
      </c>
      <c r="O7303">
        <v>81</v>
      </c>
      <c r="P7303">
        <v>0.33</v>
      </c>
      <c r="Q7303">
        <v>24480</v>
      </c>
      <c r="R7303">
        <v>1</v>
      </c>
      <c r="S7303">
        <v>57</v>
      </c>
      <c r="T7303">
        <v>0.23</v>
      </c>
      <c r="U7303">
        <v>1</v>
      </c>
      <c r="V7303">
        <v>24</v>
      </c>
      <c r="W7303">
        <v>0.1</v>
      </c>
      <c r="X7303">
        <v>0</v>
      </c>
      <c r="Y7303">
        <v>0</v>
      </c>
      <c r="Z7303">
        <v>0</v>
      </c>
      <c r="AA7303">
        <v>0</v>
      </c>
      <c r="AB7303">
        <v>0</v>
      </c>
      <c r="AC7303">
        <v>0</v>
      </c>
      <c r="AD7303">
        <v>0</v>
      </c>
      <c r="AE7303">
        <v>0</v>
      </c>
      <c r="AF7303">
        <v>0</v>
      </c>
      <c r="AG7303" t="s">
        <v>27449</v>
      </c>
      <c r="AH7303" s="21" t="str">
        <f t="shared" ref="AH7303:AH7366" si="228">LEFT(AG7303,4)</f>
        <v>YR25</v>
      </c>
      <c r="AI7303" s="21">
        <v>345.36</v>
      </c>
      <c r="AJ7303" s="21">
        <f t="shared" ref="AJ7303:AJ7366" si="229">100-(O7303/Q7303*100)</f>
        <v>99.669117647058826</v>
      </c>
      <c r="AK7303" s="21" t="s">
        <v>2060</v>
      </c>
      <c r="AL7303" t="s">
        <v>2581</v>
      </c>
      <c r="AM7303" s="26" t="s">
        <v>38</v>
      </c>
      <c r="AN7303" t="s">
        <v>2031</v>
      </c>
    </row>
    <row r="7304" spans="1:40" hidden="1" x14ac:dyDescent="0.35">
      <c r="A7304" t="s">
        <v>27450</v>
      </c>
      <c r="B7304" t="s">
        <v>27451</v>
      </c>
      <c r="C7304" t="s">
        <v>4708</v>
      </c>
      <c r="D7304" t="s">
        <v>27452</v>
      </c>
      <c r="E7304" t="s">
        <v>2608</v>
      </c>
      <c r="F7304">
        <v>1</v>
      </c>
      <c r="G7304" t="s">
        <v>2633</v>
      </c>
      <c r="H7304" t="s">
        <v>2577</v>
      </c>
      <c r="I7304" t="s">
        <v>2076</v>
      </c>
      <c r="J7304" t="s">
        <v>2675</v>
      </c>
      <c r="K7304" t="s">
        <v>2611</v>
      </c>
      <c r="L7304" t="s">
        <v>2058</v>
      </c>
      <c r="M7304" t="s">
        <v>2170</v>
      </c>
      <c r="N7304">
        <v>5</v>
      </c>
      <c r="O7304">
        <v>197</v>
      </c>
      <c r="P7304">
        <v>1.29</v>
      </c>
      <c r="Q7304">
        <v>15300</v>
      </c>
      <c r="R7304">
        <v>1</v>
      </c>
      <c r="S7304">
        <v>45</v>
      </c>
      <c r="T7304">
        <v>0.28999999999999998</v>
      </c>
      <c r="U7304">
        <v>4</v>
      </c>
      <c r="V7304">
        <v>152</v>
      </c>
      <c r="W7304">
        <v>0.99</v>
      </c>
      <c r="X7304">
        <v>0</v>
      </c>
      <c r="Y7304">
        <v>0</v>
      </c>
      <c r="Z7304">
        <v>0</v>
      </c>
      <c r="AA7304">
        <v>0</v>
      </c>
      <c r="AB7304">
        <v>0</v>
      </c>
      <c r="AC7304">
        <v>0</v>
      </c>
      <c r="AD7304">
        <v>0</v>
      </c>
      <c r="AE7304">
        <v>0</v>
      </c>
      <c r="AF7304">
        <v>0</v>
      </c>
      <c r="AG7304" t="s">
        <v>27453</v>
      </c>
      <c r="AH7304" s="21" t="str">
        <f t="shared" si="228"/>
        <v>YK20</v>
      </c>
      <c r="AI7304" s="21">
        <v>216</v>
      </c>
      <c r="AJ7304" s="21">
        <f t="shared" si="229"/>
        <v>98.712418300653596</v>
      </c>
      <c r="AK7304" s="21" t="s">
        <v>2063</v>
      </c>
      <c r="AL7304" t="s">
        <v>2581</v>
      </c>
      <c r="AM7304" s="26" t="s">
        <v>38</v>
      </c>
      <c r="AN7304" t="s">
        <v>2031</v>
      </c>
    </row>
    <row r="7305" spans="1:40" hidden="1" x14ac:dyDescent="0.35">
      <c r="A7305" t="s">
        <v>27454</v>
      </c>
      <c r="B7305" t="s">
        <v>27455</v>
      </c>
      <c r="C7305" t="s">
        <v>4634</v>
      </c>
      <c r="D7305" t="s">
        <v>27456</v>
      </c>
      <c r="E7305" t="s">
        <v>2646</v>
      </c>
      <c r="F7305">
        <v>1</v>
      </c>
      <c r="G7305" t="s">
        <v>2600</v>
      </c>
      <c r="H7305" t="s">
        <v>2577</v>
      </c>
      <c r="I7305" t="s">
        <v>2076</v>
      </c>
      <c r="J7305" t="s">
        <v>2647</v>
      </c>
      <c r="K7305" t="s">
        <v>2602</v>
      </c>
      <c r="L7305" t="s">
        <v>2058</v>
      </c>
      <c r="M7305" t="s">
        <v>5179</v>
      </c>
      <c r="N7305">
        <v>1</v>
      </c>
      <c r="O7305">
        <v>15</v>
      </c>
      <c r="P7305">
        <v>0.08</v>
      </c>
      <c r="Q7305">
        <v>18360</v>
      </c>
      <c r="R7305">
        <v>1</v>
      </c>
      <c r="S7305">
        <v>15</v>
      </c>
      <c r="T7305">
        <v>0.08</v>
      </c>
      <c r="U7305">
        <v>0</v>
      </c>
      <c r="V7305">
        <v>0</v>
      </c>
      <c r="W7305">
        <v>0</v>
      </c>
      <c r="X7305">
        <v>0</v>
      </c>
      <c r="Y7305">
        <v>0</v>
      </c>
      <c r="Z7305">
        <v>0</v>
      </c>
      <c r="AA7305">
        <v>0</v>
      </c>
      <c r="AB7305">
        <v>0</v>
      </c>
      <c r="AC7305">
        <v>0</v>
      </c>
      <c r="AD7305">
        <v>0</v>
      </c>
      <c r="AE7305">
        <v>0</v>
      </c>
      <c r="AF7305">
        <v>0</v>
      </c>
      <c r="AG7305" t="s">
        <v>27457</v>
      </c>
      <c r="AH7305" s="21" t="str">
        <f t="shared" si="228"/>
        <v>YR25</v>
      </c>
      <c r="AI7305" s="21">
        <v>258.95999999999998</v>
      </c>
      <c r="AJ7305" s="21">
        <f t="shared" si="229"/>
        <v>99.91830065359477</v>
      </c>
      <c r="AK7305" s="21" t="s">
        <v>2060</v>
      </c>
      <c r="AL7305" t="s">
        <v>2551</v>
      </c>
      <c r="AM7305" s="26" t="s">
        <v>38</v>
      </c>
      <c r="AN7305" t="s">
        <v>2031</v>
      </c>
    </row>
    <row r="7306" spans="1:40" hidden="1" x14ac:dyDescent="0.35">
      <c r="A7306" t="s">
        <v>27458</v>
      </c>
      <c r="B7306" t="s">
        <v>27459</v>
      </c>
      <c r="C7306" t="s">
        <v>4708</v>
      </c>
      <c r="D7306" t="s">
        <v>27452</v>
      </c>
      <c r="E7306" t="s">
        <v>2608</v>
      </c>
      <c r="F7306">
        <v>1</v>
      </c>
      <c r="G7306" t="s">
        <v>2633</v>
      </c>
      <c r="H7306" t="s">
        <v>2577</v>
      </c>
      <c r="I7306" t="s">
        <v>2076</v>
      </c>
      <c r="J7306" t="s">
        <v>2675</v>
      </c>
      <c r="K7306" t="s">
        <v>2611</v>
      </c>
      <c r="L7306" t="s">
        <v>2058</v>
      </c>
      <c r="M7306" t="s">
        <v>2170</v>
      </c>
      <c r="N7306">
        <v>5</v>
      </c>
      <c r="O7306">
        <v>136</v>
      </c>
      <c r="P7306">
        <v>0.89</v>
      </c>
      <c r="Q7306">
        <v>15300</v>
      </c>
      <c r="R7306">
        <v>2</v>
      </c>
      <c r="S7306">
        <v>67</v>
      </c>
      <c r="T7306">
        <v>0.44</v>
      </c>
      <c r="U7306">
        <v>2</v>
      </c>
      <c r="V7306">
        <v>28</v>
      </c>
      <c r="W7306">
        <v>0.18</v>
      </c>
      <c r="X7306">
        <v>0</v>
      </c>
      <c r="Y7306">
        <v>0</v>
      </c>
      <c r="Z7306">
        <v>0</v>
      </c>
      <c r="AA7306">
        <v>1</v>
      </c>
      <c r="AB7306">
        <v>41</v>
      </c>
      <c r="AC7306">
        <v>0.27</v>
      </c>
      <c r="AD7306">
        <v>0</v>
      </c>
      <c r="AE7306">
        <v>0</v>
      </c>
      <c r="AF7306">
        <v>0</v>
      </c>
      <c r="AG7306" t="s">
        <v>27460</v>
      </c>
      <c r="AH7306" s="21" t="str">
        <f t="shared" si="228"/>
        <v>YK20</v>
      </c>
      <c r="AI7306" s="21">
        <v>216</v>
      </c>
      <c r="AJ7306" s="21">
        <f t="shared" si="229"/>
        <v>99.111111111111114</v>
      </c>
      <c r="AK7306" s="21" t="s">
        <v>2063</v>
      </c>
      <c r="AL7306" t="s">
        <v>2581</v>
      </c>
      <c r="AM7306" s="26" t="s">
        <v>38</v>
      </c>
      <c r="AN7306" t="s">
        <v>2031</v>
      </c>
    </row>
    <row r="7307" spans="1:40" hidden="1" x14ac:dyDescent="0.35">
      <c r="A7307" t="s">
        <v>27461</v>
      </c>
      <c r="B7307" t="s">
        <v>27462</v>
      </c>
      <c r="C7307" t="s">
        <v>4067</v>
      </c>
      <c r="D7307" t="s">
        <v>27463</v>
      </c>
      <c r="E7307" t="s">
        <v>2575</v>
      </c>
      <c r="F7307">
        <v>1</v>
      </c>
      <c r="G7307" t="s">
        <v>2600</v>
      </c>
      <c r="H7307" t="s">
        <v>2577</v>
      </c>
      <c r="I7307" t="s">
        <v>2076</v>
      </c>
      <c r="J7307" t="s">
        <v>2699</v>
      </c>
      <c r="K7307" t="s">
        <v>2579</v>
      </c>
      <c r="L7307" t="s">
        <v>2058</v>
      </c>
      <c r="M7307" t="s">
        <v>2059</v>
      </c>
      <c r="N7307">
        <v>3</v>
      </c>
      <c r="O7307">
        <v>48</v>
      </c>
      <c r="P7307">
        <v>0.2</v>
      </c>
      <c r="Q7307">
        <v>24480</v>
      </c>
      <c r="R7307">
        <v>0</v>
      </c>
      <c r="S7307">
        <v>0</v>
      </c>
      <c r="T7307">
        <v>0</v>
      </c>
      <c r="U7307">
        <v>3</v>
      </c>
      <c r="V7307">
        <v>48</v>
      </c>
      <c r="W7307">
        <v>0.2</v>
      </c>
      <c r="X7307">
        <v>0</v>
      </c>
      <c r="Y7307">
        <v>0</v>
      </c>
      <c r="Z7307">
        <v>0</v>
      </c>
      <c r="AA7307">
        <v>0</v>
      </c>
      <c r="AB7307">
        <v>0</v>
      </c>
      <c r="AC7307">
        <v>0</v>
      </c>
      <c r="AD7307">
        <v>0</v>
      </c>
      <c r="AE7307">
        <v>0</v>
      </c>
      <c r="AF7307">
        <v>0</v>
      </c>
      <c r="AG7307" t="s">
        <v>27464</v>
      </c>
      <c r="AH7307" s="21" t="str">
        <f t="shared" si="228"/>
        <v>YR25</v>
      </c>
      <c r="AI7307" s="21">
        <v>345.36</v>
      </c>
      <c r="AJ7307" s="21">
        <f t="shared" si="229"/>
        <v>99.803921568627445</v>
      </c>
      <c r="AK7307" s="21" t="s">
        <v>2060</v>
      </c>
      <c r="AL7307" t="s">
        <v>2581</v>
      </c>
      <c r="AM7307" s="26" t="s">
        <v>38</v>
      </c>
      <c r="AN7307" t="s">
        <v>2030</v>
      </c>
    </row>
    <row r="7308" spans="1:40" hidden="1" x14ac:dyDescent="0.35">
      <c r="A7308" t="s">
        <v>27465</v>
      </c>
      <c r="B7308" t="s">
        <v>27466</v>
      </c>
      <c r="C7308" t="s">
        <v>3056</v>
      </c>
      <c r="D7308" t="s">
        <v>27467</v>
      </c>
      <c r="E7308" t="s">
        <v>3058</v>
      </c>
      <c r="F7308">
        <v>1</v>
      </c>
      <c r="G7308" t="s">
        <v>2600</v>
      </c>
      <c r="H7308" t="s">
        <v>2510</v>
      </c>
      <c r="I7308" t="s">
        <v>2076</v>
      </c>
      <c r="J7308" t="s">
        <v>3059</v>
      </c>
      <c r="K7308" t="s">
        <v>3007</v>
      </c>
      <c r="L7308" t="s">
        <v>2058</v>
      </c>
      <c r="M7308" t="s">
        <v>2059</v>
      </c>
      <c r="N7308">
        <v>1</v>
      </c>
      <c r="O7308">
        <v>64</v>
      </c>
      <c r="P7308">
        <v>0.26</v>
      </c>
      <c r="Q7308">
        <v>24480</v>
      </c>
      <c r="R7308">
        <v>0</v>
      </c>
      <c r="S7308">
        <v>0</v>
      </c>
      <c r="T7308">
        <v>0</v>
      </c>
      <c r="U7308">
        <v>0</v>
      </c>
      <c r="V7308">
        <v>0</v>
      </c>
      <c r="W7308">
        <v>0</v>
      </c>
      <c r="X7308">
        <v>0</v>
      </c>
      <c r="Y7308">
        <v>0</v>
      </c>
      <c r="Z7308">
        <v>0</v>
      </c>
      <c r="AA7308">
        <v>1</v>
      </c>
      <c r="AB7308">
        <v>64</v>
      </c>
      <c r="AC7308">
        <v>0.26</v>
      </c>
      <c r="AD7308">
        <v>0</v>
      </c>
      <c r="AE7308">
        <v>0</v>
      </c>
      <c r="AF7308">
        <v>0</v>
      </c>
      <c r="AG7308" t="s">
        <v>27468</v>
      </c>
      <c r="AH7308" s="21" t="str">
        <f t="shared" si="228"/>
        <v>YR25</v>
      </c>
      <c r="AI7308" s="21">
        <v>345.36</v>
      </c>
      <c r="AJ7308" s="21">
        <f t="shared" si="229"/>
        <v>99.738562091503269</v>
      </c>
      <c r="AK7308" s="21" t="s">
        <v>2060</v>
      </c>
      <c r="AL7308" t="s">
        <v>2551</v>
      </c>
      <c r="AM7308" s="26" t="s">
        <v>38</v>
      </c>
      <c r="AN7308" t="s">
        <v>2029</v>
      </c>
    </row>
    <row r="7309" spans="1:40" hidden="1" x14ac:dyDescent="0.35">
      <c r="A7309" t="s">
        <v>27469</v>
      </c>
      <c r="B7309" t="s">
        <v>27470</v>
      </c>
      <c r="C7309" t="s">
        <v>2703</v>
      </c>
      <c r="D7309" t="s">
        <v>27471</v>
      </c>
      <c r="E7309" t="s">
        <v>2705</v>
      </c>
      <c r="F7309">
        <v>1</v>
      </c>
      <c r="G7309" t="s">
        <v>2593</v>
      </c>
      <c r="H7309" t="s">
        <v>2056</v>
      </c>
      <c r="I7309" t="s">
        <v>2076</v>
      </c>
      <c r="J7309" t="s">
        <v>2594</v>
      </c>
      <c r="K7309" t="s">
        <v>65</v>
      </c>
      <c r="L7309" t="s">
        <v>2058</v>
      </c>
      <c r="M7309" t="s">
        <v>2059</v>
      </c>
      <c r="N7309">
        <v>1</v>
      </c>
      <c r="O7309">
        <v>25</v>
      </c>
      <c r="P7309">
        <v>0.1</v>
      </c>
      <c r="Q7309">
        <v>24480</v>
      </c>
      <c r="R7309">
        <v>0</v>
      </c>
      <c r="S7309">
        <v>0</v>
      </c>
      <c r="T7309">
        <v>0</v>
      </c>
      <c r="U7309">
        <v>1</v>
      </c>
      <c r="V7309">
        <v>25</v>
      </c>
      <c r="W7309">
        <v>0.1</v>
      </c>
      <c r="X7309">
        <v>0</v>
      </c>
      <c r="Y7309">
        <v>0</v>
      </c>
      <c r="Z7309">
        <v>0</v>
      </c>
      <c r="AA7309">
        <v>0</v>
      </c>
      <c r="AB7309">
        <v>0</v>
      </c>
      <c r="AC7309">
        <v>0</v>
      </c>
      <c r="AD7309">
        <v>0</v>
      </c>
      <c r="AE7309">
        <v>0</v>
      </c>
      <c r="AF7309">
        <v>0</v>
      </c>
      <c r="AG7309" t="s">
        <v>27472</v>
      </c>
      <c r="AH7309" s="21" t="str">
        <f t="shared" si="228"/>
        <v>YM68</v>
      </c>
      <c r="AI7309" s="21">
        <v>345.36</v>
      </c>
      <c r="AJ7309" s="21">
        <f t="shared" si="229"/>
        <v>99.897875816993462</v>
      </c>
      <c r="AK7309" s="21" t="s">
        <v>2060</v>
      </c>
      <c r="AL7309" t="s">
        <v>2527</v>
      </c>
      <c r="AM7309" s="26" t="s">
        <v>38</v>
      </c>
      <c r="AN7309" t="s">
        <v>2030</v>
      </c>
    </row>
    <row r="7310" spans="1:40" hidden="1" x14ac:dyDescent="0.35">
      <c r="A7310" t="s">
        <v>27473</v>
      </c>
      <c r="B7310" t="s">
        <v>27474</v>
      </c>
      <c r="C7310" t="s">
        <v>4708</v>
      </c>
      <c r="D7310" t="s">
        <v>27452</v>
      </c>
      <c r="E7310" t="s">
        <v>2608</v>
      </c>
      <c r="F7310">
        <v>1</v>
      </c>
      <c r="G7310" t="s">
        <v>2633</v>
      </c>
      <c r="H7310" t="s">
        <v>2577</v>
      </c>
      <c r="I7310" t="s">
        <v>2076</v>
      </c>
      <c r="J7310" t="s">
        <v>2675</v>
      </c>
      <c r="K7310" t="s">
        <v>2611</v>
      </c>
      <c r="L7310" t="s">
        <v>2058</v>
      </c>
      <c r="M7310" t="s">
        <v>2170</v>
      </c>
      <c r="N7310">
        <v>3</v>
      </c>
      <c r="O7310">
        <v>59</v>
      </c>
      <c r="P7310">
        <v>0.39</v>
      </c>
      <c r="Q7310">
        <v>15300</v>
      </c>
      <c r="R7310">
        <v>1</v>
      </c>
      <c r="S7310">
        <v>16</v>
      </c>
      <c r="T7310">
        <v>0.1</v>
      </c>
      <c r="U7310">
        <v>2</v>
      </c>
      <c r="V7310">
        <v>43</v>
      </c>
      <c r="W7310">
        <v>0.28000000000000003</v>
      </c>
      <c r="X7310">
        <v>0</v>
      </c>
      <c r="Y7310">
        <v>0</v>
      </c>
      <c r="Z7310">
        <v>0</v>
      </c>
      <c r="AA7310">
        <v>0</v>
      </c>
      <c r="AB7310">
        <v>0</v>
      </c>
      <c r="AC7310">
        <v>0</v>
      </c>
      <c r="AD7310">
        <v>0</v>
      </c>
      <c r="AE7310">
        <v>0</v>
      </c>
      <c r="AF7310">
        <v>0</v>
      </c>
      <c r="AG7310" t="s">
        <v>27475</v>
      </c>
      <c r="AH7310" s="21" t="str">
        <f t="shared" si="228"/>
        <v>YK20</v>
      </c>
      <c r="AI7310" s="21">
        <v>216</v>
      </c>
      <c r="AJ7310" s="21">
        <f t="shared" si="229"/>
        <v>99.614379084967325</v>
      </c>
      <c r="AK7310" s="21" t="s">
        <v>2060</v>
      </c>
      <c r="AL7310" t="s">
        <v>2581</v>
      </c>
      <c r="AM7310" s="26" t="s">
        <v>38</v>
      </c>
      <c r="AN7310" t="s">
        <v>2031</v>
      </c>
    </row>
    <row r="7311" spans="1:40" hidden="1" x14ac:dyDescent="0.35">
      <c r="A7311" t="s">
        <v>27476</v>
      </c>
      <c r="B7311" t="s">
        <v>27477</v>
      </c>
      <c r="C7311" t="s">
        <v>4282</v>
      </c>
      <c r="D7311" t="s">
        <v>27478</v>
      </c>
      <c r="E7311" t="s">
        <v>2646</v>
      </c>
      <c r="F7311">
        <v>1</v>
      </c>
      <c r="G7311" t="s">
        <v>2600</v>
      </c>
      <c r="H7311" t="s">
        <v>2577</v>
      </c>
      <c r="I7311" t="s">
        <v>2076</v>
      </c>
      <c r="J7311" t="s">
        <v>2699</v>
      </c>
      <c r="K7311" t="s">
        <v>2579</v>
      </c>
      <c r="L7311" t="s">
        <v>2058</v>
      </c>
      <c r="M7311" t="s">
        <v>2207</v>
      </c>
      <c r="N7311">
        <v>0</v>
      </c>
      <c r="O7311">
        <v>0</v>
      </c>
      <c r="P7311">
        <v>0</v>
      </c>
      <c r="Q7311">
        <v>13260</v>
      </c>
      <c r="R7311">
        <v>0</v>
      </c>
      <c r="S7311">
        <v>0</v>
      </c>
      <c r="T7311">
        <v>0</v>
      </c>
      <c r="U7311">
        <v>0</v>
      </c>
      <c r="V7311">
        <v>0</v>
      </c>
      <c r="W7311">
        <v>0</v>
      </c>
      <c r="X7311">
        <v>0</v>
      </c>
      <c r="Y7311">
        <v>0</v>
      </c>
      <c r="Z7311">
        <v>0</v>
      </c>
      <c r="AA7311">
        <v>0</v>
      </c>
      <c r="AB7311">
        <v>0</v>
      </c>
      <c r="AC7311">
        <v>0</v>
      </c>
      <c r="AD7311">
        <v>0</v>
      </c>
      <c r="AE7311">
        <v>0</v>
      </c>
      <c r="AF7311">
        <v>0</v>
      </c>
      <c r="AG7311" t="s">
        <v>27479</v>
      </c>
      <c r="AH7311" s="21" t="str">
        <f t="shared" si="228"/>
        <v>YR25</v>
      </c>
      <c r="AI7311" s="21">
        <v>187.20000000000002</v>
      </c>
      <c r="AJ7311" s="21">
        <f t="shared" si="229"/>
        <v>100</v>
      </c>
      <c r="AK7311" s="21" t="s">
        <v>2060</v>
      </c>
      <c r="AL7311" t="s">
        <v>2581</v>
      </c>
      <c r="AM7311" s="26" t="s">
        <v>38</v>
      </c>
      <c r="AN7311" t="s">
        <v>2031</v>
      </c>
    </row>
    <row r="7312" spans="1:40" hidden="1" x14ac:dyDescent="0.35">
      <c r="A7312" t="s">
        <v>27480</v>
      </c>
      <c r="B7312" t="s">
        <v>27481</v>
      </c>
      <c r="C7312" t="s">
        <v>7533</v>
      </c>
      <c r="D7312" t="s">
        <v>27482</v>
      </c>
      <c r="E7312" t="s">
        <v>3013</v>
      </c>
      <c r="F7312">
        <v>1</v>
      </c>
      <c r="G7312" t="s">
        <v>2600</v>
      </c>
      <c r="H7312" t="s">
        <v>2577</v>
      </c>
      <c r="I7312" t="s">
        <v>2076</v>
      </c>
      <c r="J7312" t="s">
        <v>3183</v>
      </c>
      <c r="K7312" t="s">
        <v>2742</v>
      </c>
      <c r="L7312" t="s">
        <v>2058</v>
      </c>
      <c r="M7312" t="s">
        <v>2059</v>
      </c>
      <c r="N7312">
        <v>0</v>
      </c>
      <c r="O7312">
        <v>0</v>
      </c>
      <c r="P7312">
        <v>0</v>
      </c>
      <c r="Q7312">
        <v>24480</v>
      </c>
      <c r="R7312">
        <v>0</v>
      </c>
      <c r="S7312">
        <v>0</v>
      </c>
      <c r="T7312">
        <v>0</v>
      </c>
      <c r="U7312">
        <v>0</v>
      </c>
      <c r="V7312">
        <v>0</v>
      </c>
      <c r="W7312">
        <v>0</v>
      </c>
      <c r="X7312">
        <v>0</v>
      </c>
      <c r="Y7312">
        <v>0</v>
      </c>
      <c r="Z7312">
        <v>0</v>
      </c>
      <c r="AA7312">
        <v>0</v>
      </c>
      <c r="AB7312">
        <v>0</v>
      </c>
      <c r="AC7312">
        <v>0</v>
      </c>
      <c r="AD7312">
        <v>0</v>
      </c>
      <c r="AE7312">
        <v>0</v>
      </c>
      <c r="AF7312">
        <v>0</v>
      </c>
      <c r="AG7312" t="s">
        <v>27483</v>
      </c>
      <c r="AH7312" s="21" t="str">
        <f t="shared" si="228"/>
        <v>YR25</v>
      </c>
      <c r="AI7312" s="21">
        <v>345.36</v>
      </c>
      <c r="AJ7312" s="21">
        <f t="shared" si="229"/>
        <v>100</v>
      </c>
      <c r="AK7312" s="21" t="s">
        <v>2060</v>
      </c>
      <c r="AL7312" t="s">
        <v>2551</v>
      </c>
      <c r="AM7312" s="26" t="s">
        <v>38</v>
      </c>
      <c r="AN7312" t="s">
        <v>2029</v>
      </c>
    </row>
    <row r="7313" spans="1:40" hidden="1" x14ac:dyDescent="0.35">
      <c r="A7313" t="s">
        <v>27484</v>
      </c>
      <c r="B7313" t="s">
        <v>27485</v>
      </c>
      <c r="C7313" t="s">
        <v>4282</v>
      </c>
      <c r="D7313" t="s">
        <v>27478</v>
      </c>
      <c r="E7313" t="s">
        <v>2646</v>
      </c>
      <c r="F7313">
        <v>1</v>
      </c>
      <c r="G7313" t="s">
        <v>2600</v>
      </c>
      <c r="H7313" t="s">
        <v>2577</v>
      </c>
      <c r="I7313" t="s">
        <v>2076</v>
      </c>
      <c r="J7313" t="s">
        <v>2699</v>
      </c>
      <c r="K7313" t="s">
        <v>2579</v>
      </c>
      <c r="L7313" t="s">
        <v>2058</v>
      </c>
      <c r="M7313" t="s">
        <v>2207</v>
      </c>
      <c r="N7313">
        <v>3</v>
      </c>
      <c r="O7313">
        <v>51</v>
      </c>
      <c r="P7313">
        <v>0.38</v>
      </c>
      <c r="Q7313">
        <v>13260</v>
      </c>
      <c r="R7313">
        <v>2</v>
      </c>
      <c r="S7313">
        <v>37</v>
      </c>
      <c r="T7313">
        <v>0.28000000000000003</v>
      </c>
      <c r="U7313">
        <v>1</v>
      </c>
      <c r="V7313">
        <v>14</v>
      </c>
      <c r="W7313">
        <v>0.11</v>
      </c>
      <c r="X7313">
        <v>0</v>
      </c>
      <c r="Y7313">
        <v>0</v>
      </c>
      <c r="Z7313">
        <v>0</v>
      </c>
      <c r="AA7313">
        <v>0</v>
      </c>
      <c r="AB7313">
        <v>0</v>
      </c>
      <c r="AC7313">
        <v>0</v>
      </c>
      <c r="AD7313">
        <v>0</v>
      </c>
      <c r="AE7313">
        <v>0</v>
      </c>
      <c r="AF7313">
        <v>0</v>
      </c>
      <c r="AG7313" t="s">
        <v>27486</v>
      </c>
      <c r="AH7313" s="21" t="str">
        <f t="shared" si="228"/>
        <v>YR25</v>
      </c>
      <c r="AI7313" s="21">
        <v>187.20000000000002</v>
      </c>
      <c r="AJ7313" s="21">
        <f t="shared" si="229"/>
        <v>99.615384615384613</v>
      </c>
      <c r="AK7313" s="21" t="s">
        <v>2060</v>
      </c>
      <c r="AL7313" t="s">
        <v>2581</v>
      </c>
      <c r="AM7313" s="26" t="s">
        <v>38</v>
      </c>
      <c r="AN7313" t="s">
        <v>2030</v>
      </c>
    </row>
    <row r="7314" spans="1:40" hidden="1" x14ac:dyDescent="0.35">
      <c r="A7314" t="s">
        <v>27487</v>
      </c>
      <c r="B7314" t="s">
        <v>27488</v>
      </c>
      <c r="C7314" t="s">
        <v>3011</v>
      </c>
      <c r="D7314" t="s">
        <v>27489</v>
      </c>
      <c r="E7314" t="s">
        <v>2575</v>
      </c>
      <c r="F7314">
        <v>1</v>
      </c>
      <c r="G7314" t="s">
        <v>2576</v>
      </c>
      <c r="H7314" t="s">
        <v>2577</v>
      </c>
      <c r="I7314" t="s">
        <v>2076</v>
      </c>
      <c r="J7314" t="s">
        <v>2741</v>
      </c>
      <c r="K7314" t="s">
        <v>2742</v>
      </c>
      <c r="L7314" t="s">
        <v>2058</v>
      </c>
      <c r="M7314" t="s">
        <v>3044</v>
      </c>
      <c r="N7314">
        <v>3</v>
      </c>
      <c r="O7314">
        <v>57</v>
      </c>
      <c r="P7314">
        <v>0.47</v>
      </c>
      <c r="Q7314">
        <v>12240</v>
      </c>
      <c r="R7314">
        <v>0</v>
      </c>
      <c r="S7314">
        <v>0</v>
      </c>
      <c r="T7314">
        <v>0</v>
      </c>
      <c r="U7314">
        <v>2</v>
      </c>
      <c r="V7314">
        <v>33</v>
      </c>
      <c r="W7314">
        <v>0.27</v>
      </c>
      <c r="X7314">
        <v>0</v>
      </c>
      <c r="Y7314">
        <v>0</v>
      </c>
      <c r="Z7314">
        <v>0</v>
      </c>
      <c r="AA7314">
        <v>1</v>
      </c>
      <c r="AB7314">
        <v>24</v>
      </c>
      <c r="AC7314">
        <v>0.2</v>
      </c>
      <c r="AD7314">
        <v>0</v>
      </c>
      <c r="AE7314">
        <v>0</v>
      </c>
      <c r="AF7314">
        <v>0</v>
      </c>
      <c r="AG7314" t="s">
        <v>27490</v>
      </c>
      <c r="AH7314" s="21" t="str">
        <f t="shared" si="228"/>
        <v>YR25</v>
      </c>
      <c r="AI7314" s="21">
        <v>172.79999999999995</v>
      </c>
      <c r="AJ7314" s="21">
        <f t="shared" si="229"/>
        <v>99.534313725490193</v>
      </c>
      <c r="AK7314" s="21" t="s">
        <v>2060</v>
      </c>
      <c r="AL7314" t="s">
        <v>2551</v>
      </c>
      <c r="AM7314" s="26" t="s">
        <v>38</v>
      </c>
      <c r="AN7314" t="s">
        <v>2031</v>
      </c>
    </row>
    <row r="7315" spans="1:40" hidden="1" x14ac:dyDescent="0.35">
      <c r="A7315" t="s">
        <v>27491</v>
      </c>
      <c r="B7315" t="s">
        <v>27492</v>
      </c>
      <c r="C7315" t="s">
        <v>3587</v>
      </c>
      <c r="D7315" t="s">
        <v>27493</v>
      </c>
      <c r="E7315" t="s">
        <v>3589</v>
      </c>
      <c r="F7315">
        <v>1</v>
      </c>
      <c r="G7315" t="s">
        <v>2619</v>
      </c>
      <c r="H7315" t="s">
        <v>2620</v>
      </c>
      <c r="I7315" t="s">
        <v>2076</v>
      </c>
      <c r="J7315" t="s">
        <v>3590</v>
      </c>
      <c r="K7315" t="s">
        <v>2622</v>
      </c>
      <c r="L7315" t="s">
        <v>2058</v>
      </c>
      <c r="M7315" t="s">
        <v>2170</v>
      </c>
      <c r="N7315">
        <v>3</v>
      </c>
      <c r="O7315">
        <v>120</v>
      </c>
      <c r="P7315">
        <v>0.78</v>
      </c>
      <c r="Q7315">
        <v>15300</v>
      </c>
      <c r="R7315">
        <v>2</v>
      </c>
      <c r="S7315">
        <v>86</v>
      </c>
      <c r="T7315">
        <v>0.56000000000000005</v>
      </c>
      <c r="U7315">
        <v>1</v>
      </c>
      <c r="V7315">
        <v>34</v>
      </c>
      <c r="W7315">
        <v>0.22</v>
      </c>
      <c r="X7315">
        <v>0</v>
      </c>
      <c r="Y7315">
        <v>0</v>
      </c>
      <c r="Z7315">
        <v>0</v>
      </c>
      <c r="AA7315">
        <v>0</v>
      </c>
      <c r="AB7315">
        <v>0</v>
      </c>
      <c r="AC7315">
        <v>0</v>
      </c>
      <c r="AD7315">
        <v>0</v>
      </c>
      <c r="AE7315">
        <v>0</v>
      </c>
      <c r="AF7315">
        <v>0</v>
      </c>
      <c r="AG7315" t="s">
        <v>27494</v>
      </c>
      <c r="AH7315" s="21" t="str">
        <f t="shared" si="228"/>
        <v>YM68</v>
      </c>
      <c r="AI7315" s="21">
        <v>216</v>
      </c>
      <c r="AJ7315" s="21">
        <f t="shared" si="229"/>
        <v>99.215686274509807</v>
      </c>
      <c r="AK7315" s="21" t="s">
        <v>2060</v>
      </c>
      <c r="AL7315" t="s">
        <v>2624</v>
      </c>
      <c r="AM7315" s="26" t="s">
        <v>38</v>
      </c>
      <c r="AN7315" t="s">
        <v>2030</v>
      </c>
    </row>
    <row r="7316" spans="1:40" hidden="1" x14ac:dyDescent="0.35">
      <c r="A7316" t="s">
        <v>27495</v>
      </c>
      <c r="B7316" t="s">
        <v>27496</v>
      </c>
      <c r="C7316" t="s">
        <v>8622</v>
      </c>
      <c r="D7316" t="s">
        <v>27497</v>
      </c>
      <c r="E7316" t="s">
        <v>3058</v>
      </c>
      <c r="F7316">
        <v>1</v>
      </c>
      <c r="G7316" t="s">
        <v>2600</v>
      </c>
      <c r="H7316" t="s">
        <v>2510</v>
      </c>
      <c r="I7316" t="s">
        <v>2076</v>
      </c>
      <c r="J7316" t="s">
        <v>4004</v>
      </c>
      <c r="K7316" t="s">
        <v>3007</v>
      </c>
      <c r="L7316" t="s">
        <v>2058</v>
      </c>
      <c r="M7316" t="s">
        <v>2059</v>
      </c>
      <c r="N7316">
        <v>2</v>
      </c>
      <c r="O7316">
        <v>53</v>
      </c>
      <c r="P7316">
        <v>0.22</v>
      </c>
      <c r="Q7316">
        <v>24480</v>
      </c>
      <c r="R7316">
        <v>0</v>
      </c>
      <c r="S7316">
        <v>0</v>
      </c>
      <c r="T7316">
        <v>0</v>
      </c>
      <c r="U7316">
        <v>2</v>
      </c>
      <c r="V7316">
        <v>53</v>
      </c>
      <c r="W7316">
        <v>0.22</v>
      </c>
      <c r="X7316">
        <v>0</v>
      </c>
      <c r="Y7316">
        <v>0</v>
      </c>
      <c r="Z7316">
        <v>0</v>
      </c>
      <c r="AA7316">
        <v>0</v>
      </c>
      <c r="AB7316">
        <v>0</v>
      </c>
      <c r="AC7316">
        <v>0</v>
      </c>
      <c r="AD7316">
        <v>0</v>
      </c>
      <c r="AE7316">
        <v>0</v>
      </c>
      <c r="AF7316">
        <v>0</v>
      </c>
      <c r="AG7316" t="s">
        <v>27498</v>
      </c>
      <c r="AH7316" s="21" t="str">
        <f t="shared" si="228"/>
        <v>YR25</v>
      </c>
      <c r="AI7316" s="21">
        <v>345.36</v>
      </c>
      <c r="AJ7316" s="21">
        <f t="shared" si="229"/>
        <v>99.783496732026137</v>
      </c>
      <c r="AK7316" s="21" t="s">
        <v>2060</v>
      </c>
      <c r="AL7316" t="s">
        <v>2551</v>
      </c>
      <c r="AM7316" s="26" t="s">
        <v>38</v>
      </c>
      <c r="AN7316" t="s">
        <v>2029</v>
      </c>
    </row>
    <row r="7317" spans="1:40" hidden="1" x14ac:dyDescent="0.35">
      <c r="A7317" t="s">
        <v>27499</v>
      </c>
      <c r="B7317" t="s">
        <v>27500</v>
      </c>
      <c r="C7317" t="s">
        <v>5928</v>
      </c>
      <c r="D7317" t="s">
        <v>27501</v>
      </c>
      <c r="E7317" t="s">
        <v>2646</v>
      </c>
      <c r="F7317">
        <v>1</v>
      </c>
      <c r="G7317" t="s">
        <v>2600</v>
      </c>
      <c r="H7317" t="s">
        <v>2577</v>
      </c>
      <c r="I7317" t="s">
        <v>2076</v>
      </c>
      <c r="J7317" t="s">
        <v>2647</v>
      </c>
      <c r="K7317" t="s">
        <v>2602</v>
      </c>
      <c r="L7317" t="s">
        <v>2058</v>
      </c>
      <c r="M7317" t="s">
        <v>2170</v>
      </c>
      <c r="N7317">
        <v>2</v>
      </c>
      <c r="O7317">
        <v>16</v>
      </c>
      <c r="P7317">
        <v>0.1</v>
      </c>
      <c r="Q7317">
        <v>15300</v>
      </c>
      <c r="R7317">
        <v>2</v>
      </c>
      <c r="S7317">
        <v>16</v>
      </c>
      <c r="T7317">
        <v>0.1</v>
      </c>
      <c r="U7317">
        <v>0</v>
      </c>
      <c r="V7317">
        <v>0</v>
      </c>
      <c r="W7317">
        <v>0</v>
      </c>
      <c r="X7317">
        <v>0</v>
      </c>
      <c r="Y7317">
        <v>0</v>
      </c>
      <c r="Z7317">
        <v>0</v>
      </c>
      <c r="AA7317">
        <v>0</v>
      </c>
      <c r="AB7317">
        <v>0</v>
      </c>
      <c r="AC7317">
        <v>0</v>
      </c>
      <c r="AD7317">
        <v>0</v>
      </c>
      <c r="AE7317">
        <v>0</v>
      </c>
      <c r="AF7317">
        <v>0</v>
      </c>
      <c r="AG7317" t="s">
        <v>27502</v>
      </c>
      <c r="AH7317" s="21" t="str">
        <f t="shared" si="228"/>
        <v>YK20</v>
      </c>
      <c r="AI7317" s="21">
        <v>216</v>
      </c>
      <c r="AJ7317" s="21">
        <f t="shared" si="229"/>
        <v>99.895424836601308</v>
      </c>
      <c r="AK7317" s="21" t="s">
        <v>2060</v>
      </c>
      <c r="AL7317" t="s">
        <v>2551</v>
      </c>
      <c r="AM7317" s="26" t="s">
        <v>38</v>
      </c>
      <c r="AN7317" t="s">
        <v>2030</v>
      </c>
    </row>
    <row r="7318" spans="1:40" hidden="1" x14ac:dyDescent="0.35">
      <c r="A7318" t="s">
        <v>27503</v>
      </c>
      <c r="B7318" t="s">
        <v>27504</v>
      </c>
      <c r="C7318" t="s">
        <v>3702</v>
      </c>
      <c r="D7318" t="s">
        <v>4334</v>
      </c>
      <c r="E7318" t="s">
        <v>3704</v>
      </c>
      <c r="F7318">
        <v>1</v>
      </c>
      <c r="G7318" t="s">
        <v>2619</v>
      </c>
      <c r="H7318" t="s">
        <v>2620</v>
      </c>
      <c r="I7318" t="s">
        <v>2076</v>
      </c>
      <c r="J7318" t="s">
        <v>3705</v>
      </c>
      <c r="K7318" t="s">
        <v>2655</v>
      </c>
      <c r="L7318" t="s">
        <v>2058</v>
      </c>
      <c r="M7318" t="s">
        <v>2059</v>
      </c>
      <c r="N7318">
        <v>0</v>
      </c>
      <c r="O7318">
        <v>0</v>
      </c>
      <c r="P7318">
        <v>0</v>
      </c>
      <c r="Q7318">
        <v>24480</v>
      </c>
      <c r="R7318">
        <v>0</v>
      </c>
      <c r="S7318">
        <v>0</v>
      </c>
      <c r="T7318">
        <v>0</v>
      </c>
      <c r="U7318">
        <v>0</v>
      </c>
      <c r="V7318">
        <v>0</v>
      </c>
      <c r="W7318">
        <v>0</v>
      </c>
      <c r="X7318">
        <v>0</v>
      </c>
      <c r="Y7318">
        <v>0</v>
      </c>
      <c r="Z7318">
        <v>0</v>
      </c>
      <c r="AA7318">
        <v>0</v>
      </c>
      <c r="AB7318">
        <v>0</v>
      </c>
      <c r="AC7318">
        <v>0</v>
      </c>
      <c r="AD7318">
        <v>0</v>
      </c>
      <c r="AE7318">
        <v>0</v>
      </c>
      <c r="AF7318">
        <v>0</v>
      </c>
      <c r="AG7318" t="s">
        <v>27505</v>
      </c>
      <c r="AH7318" s="21" t="str">
        <f t="shared" si="228"/>
        <v>YM68</v>
      </c>
      <c r="AI7318" s="21">
        <v>345.36</v>
      </c>
      <c r="AJ7318" s="21">
        <f t="shared" si="229"/>
        <v>100</v>
      </c>
      <c r="AK7318" s="21" t="s">
        <v>2060</v>
      </c>
      <c r="AL7318" t="s">
        <v>2984</v>
      </c>
      <c r="AM7318" s="26" t="s">
        <v>38</v>
      </c>
      <c r="AN7318" t="s">
        <v>2029</v>
      </c>
    </row>
    <row r="7319" spans="1:40" hidden="1" x14ac:dyDescent="0.35">
      <c r="A7319" t="s">
        <v>27506</v>
      </c>
      <c r="B7319" t="s">
        <v>27507</v>
      </c>
      <c r="C7319" t="s">
        <v>5928</v>
      </c>
      <c r="D7319" t="s">
        <v>27508</v>
      </c>
      <c r="E7319" t="s">
        <v>2646</v>
      </c>
      <c r="F7319">
        <v>1</v>
      </c>
      <c r="G7319" t="s">
        <v>2600</v>
      </c>
      <c r="H7319" t="s">
        <v>2577</v>
      </c>
      <c r="I7319" t="s">
        <v>2076</v>
      </c>
      <c r="J7319" t="s">
        <v>2647</v>
      </c>
      <c r="K7319" t="s">
        <v>2602</v>
      </c>
      <c r="L7319" t="s">
        <v>2058</v>
      </c>
      <c r="M7319" t="s">
        <v>2163</v>
      </c>
      <c r="N7319">
        <v>0</v>
      </c>
      <c r="O7319">
        <v>0</v>
      </c>
      <c r="P7319">
        <v>0</v>
      </c>
      <c r="Q7319">
        <v>17340</v>
      </c>
      <c r="R7319">
        <v>0</v>
      </c>
      <c r="S7319">
        <v>0</v>
      </c>
      <c r="T7319">
        <v>0</v>
      </c>
      <c r="U7319">
        <v>0</v>
      </c>
      <c r="V7319">
        <v>0</v>
      </c>
      <c r="W7319">
        <v>0</v>
      </c>
      <c r="X7319">
        <v>0</v>
      </c>
      <c r="Y7319">
        <v>0</v>
      </c>
      <c r="Z7319">
        <v>0</v>
      </c>
      <c r="AA7319">
        <v>0</v>
      </c>
      <c r="AB7319">
        <v>0</v>
      </c>
      <c r="AC7319">
        <v>0</v>
      </c>
      <c r="AD7319">
        <v>0</v>
      </c>
      <c r="AE7319">
        <v>0</v>
      </c>
      <c r="AF7319">
        <v>0</v>
      </c>
      <c r="AG7319" t="s">
        <v>27509</v>
      </c>
      <c r="AH7319" s="21" t="str">
        <f t="shared" si="228"/>
        <v>YR25</v>
      </c>
      <c r="AI7319" s="21">
        <v>244.8</v>
      </c>
      <c r="AJ7319" s="21">
        <f t="shared" si="229"/>
        <v>100</v>
      </c>
      <c r="AK7319" s="21" t="s">
        <v>2060</v>
      </c>
      <c r="AL7319" t="s">
        <v>2551</v>
      </c>
      <c r="AM7319" s="26" t="s">
        <v>38</v>
      </c>
      <c r="AN7319" t="s">
        <v>2033</v>
      </c>
    </row>
    <row r="7320" spans="1:40" hidden="1" x14ac:dyDescent="0.35">
      <c r="A7320" t="s">
        <v>27510</v>
      </c>
      <c r="B7320" t="s">
        <v>27511</v>
      </c>
      <c r="C7320" t="s">
        <v>3912</v>
      </c>
      <c r="D7320" t="s">
        <v>27512</v>
      </c>
      <c r="E7320" t="s">
        <v>2938</v>
      </c>
      <c r="F7320">
        <v>2</v>
      </c>
      <c r="G7320" t="s">
        <v>2593</v>
      </c>
      <c r="H7320" t="s">
        <v>2056</v>
      </c>
      <c r="I7320" t="s">
        <v>2076</v>
      </c>
      <c r="J7320" t="s">
        <v>3364</v>
      </c>
      <c r="K7320" t="s">
        <v>65</v>
      </c>
      <c r="L7320" t="s">
        <v>2058</v>
      </c>
      <c r="M7320" t="s">
        <v>2170</v>
      </c>
      <c r="N7320">
        <v>5</v>
      </c>
      <c r="O7320">
        <v>170</v>
      </c>
      <c r="P7320">
        <v>1.1100000000000001</v>
      </c>
      <c r="Q7320">
        <v>15300</v>
      </c>
      <c r="R7320">
        <v>1</v>
      </c>
      <c r="S7320">
        <v>58</v>
      </c>
      <c r="T7320">
        <v>0.38</v>
      </c>
      <c r="U7320">
        <v>3</v>
      </c>
      <c r="V7320">
        <v>90</v>
      </c>
      <c r="W7320">
        <v>0.59</v>
      </c>
      <c r="X7320">
        <v>1</v>
      </c>
      <c r="Y7320">
        <v>22</v>
      </c>
      <c r="Z7320">
        <v>0.14000000000000001</v>
      </c>
      <c r="AA7320">
        <v>0</v>
      </c>
      <c r="AB7320">
        <v>0</v>
      </c>
      <c r="AC7320">
        <v>0</v>
      </c>
      <c r="AD7320">
        <v>0</v>
      </c>
      <c r="AE7320">
        <v>0</v>
      </c>
      <c r="AF7320">
        <v>0</v>
      </c>
      <c r="AG7320" t="s">
        <v>27513</v>
      </c>
      <c r="AH7320" s="21" t="str">
        <f t="shared" si="228"/>
        <v>YM68</v>
      </c>
      <c r="AI7320" s="21">
        <v>216</v>
      </c>
      <c r="AJ7320" s="21">
        <f t="shared" si="229"/>
        <v>98.888888888888886</v>
      </c>
      <c r="AK7320" s="21" t="s">
        <v>2063</v>
      </c>
      <c r="AL7320" t="s">
        <v>2527</v>
      </c>
      <c r="AM7320" s="26" t="s">
        <v>38</v>
      </c>
      <c r="AN7320" t="s">
        <v>2031</v>
      </c>
    </row>
    <row r="7321" spans="1:40" hidden="1" x14ac:dyDescent="0.35">
      <c r="A7321" t="s">
        <v>27514</v>
      </c>
      <c r="B7321" t="s">
        <v>27515</v>
      </c>
      <c r="C7321" t="s">
        <v>3419</v>
      </c>
      <c r="D7321" t="s">
        <v>27516</v>
      </c>
      <c r="E7321" t="s">
        <v>4895</v>
      </c>
      <c r="F7321">
        <v>1</v>
      </c>
      <c r="G7321" t="s">
        <v>2546</v>
      </c>
      <c r="H7321" t="s">
        <v>2510</v>
      </c>
      <c r="I7321" t="s">
        <v>2076</v>
      </c>
      <c r="J7321" t="s">
        <v>2547</v>
      </c>
      <c r="K7321" t="s">
        <v>2548</v>
      </c>
      <c r="L7321" t="s">
        <v>2058</v>
      </c>
      <c r="M7321" t="s">
        <v>2170</v>
      </c>
      <c r="N7321">
        <v>2</v>
      </c>
      <c r="O7321">
        <v>137</v>
      </c>
      <c r="P7321">
        <v>0.9</v>
      </c>
      <c r="Q7321">
        <v>15300</v>
      </c>
      <c r="R7321">
        <v>2</v>
      </c>
      <c r="S7321">
        <v>137</v>
      </c>
      <c r="T7321">
        <v>0.9</v>
      </c>
      <c r="U7321">
        <v>0</v>
      </c>
      <c r="V7321">
        <v>0</v>
      </c>
      <c r="W7321">
        <v>0</v>
      </c>
      <c r="X7321">
        <v>0</v>
      </c>
      <c r="Y7321">
        <v>0</v>
      </c>
      <c r="Z7321">
        <v>0</v>
      </c>
      <c r="AA7321">
        <v>0</v>
      </c>
      <c r="AB7321">
        <v>0</v>
      </c>
      <c r="AC7321">
        <v>0</v>
      </c>
      <c r="AD7321">
        <v>0</v>
      </c>
      <c r="AE7321">
        <v>0</v>
      </c>
      <c r="AF7321">
        <v>0</v>
      </c>
      <c r="AG7321" t="s">
        <v>27517</v>
      </c>
      <c r="AH7321" s="21" t="str">
        <f t="shared" si="228"/>
        <v>YM68</v>
      </c>
      <c r="AI7321" s="21">
        <v>216</v>
      </c>
      <c r="AJ7321" s="21">
        <f t="shared" si="229"/>
        <v>99.104575163398692</v>
      </c>
      <c r="AK7321" s="21" t="s">
        <v>2063</v>
      </c>
      <c r="AL7321" t="s">
        <v>2551</v>
      </c>
      <c r="AM7321" s="26" t="s">
        <v>38</v>
      </c>
      <c r="AN7321" t="s">
        <v>2031</v>
      </c>
    </row>
    <row r="7322" spans="1:40" hidden="1" x14ac:dyDescent="0.35">
      <c r="A7322" t="s">
        <v>2492</v>
      </c>
      <c r="B7322" t="s">
        <v>2493</v>
      </c>
      <c r="C7322" t="s">
        <v>30185</v>
      </c>
      <c r="D7322" t="s">
        <v>2494</v>
      </c>
      <c r="E7322" t="s">
        <v>560</v>
      </c>
      <c r="F7322">
        <v>1</v>
      </c>
      <c r="G7322" t="s">
        <v>2055</v>
      </c>
      <c r="H7322" t="s">
        <v>2056</v>
      </c>
      <c r="I7322" t="s">
        <v>2076</v>
      </c>
      <c r="J7322" t="s">
        <v>67</v>
      </c>
      <c r="K7322" t="s">
        <v>68</v>
      </c>
      <c r="L7322" t="s">
        <v>2058</v>
      </c>
      <c r="M7322" t="s">
        <v>2059</v>
      </c>
      <c r="N7322">
        <v>4</v>
      </c>
      <c r="O7322">
        <v>212</v>
      </c>
      <c r="P7322">
        <v>0.87</v>
      </c>
      <c r="Q7322">
        <v>24480</v>
      </c>
      <c r="R7322">
        <v>3</v>
      </c>
      <c r="S7322">
        <v>167</v>
      </c>
      <c r="T7322">
        <v>0.68</v>
      </c>
      <c r="U7322">
        <v>1</v>
      </c>
      <c r="V7322">
        <v>45</v>
      </c>
      <c r="W7322">
        <v>0.18</v>
      </c>
      <c r="X7322">
        <v>0</v>
      </c>
      <c r="Y7322">
        <v>0</v>
      </c>
      <c r="Z7322">
        <v>0</v>
      </c>
      <c r="AA7322">
        <v>0</v>
      </c>
      <c r="AB7322">
        <v>0</v>
      </c>
      <c r="AC7322">
        <v>0</v>
      </c>
      <c r="AD7322">
        <v>0</v>
      </c>
      <c r="AE7322">
        <v>0</v>
      </c>
      <c r="AF7322">
        <v>0</v>
      </c>
      <c r="AG7322" t="s">
        <v>552</v>
      </c>
      <c r="AH7322" s="21" t="str">
        <f t="shared" si="228"/>
        <v>YR25</v>
      </c>
      <c r="AI7322" s="21">
        <v>345.36</v>
      </c>
      <c r="AJ7322" s="21">
        <f t="shared" si="229"/>
        <v>99.133986928104576</v>
      </c>
      <c r="AK7322" s="21" t="s">
        <v>2063</v>
      </c>
      <c r="AL7322" t="s">
        <v>70</v>
      </c>
      <c r="AM7322" s="26" t="s">
        <v>38</v>
      </c>
      <c r="AN7322" t="s">
        <v>2030</v>
      </c>
    </row>
    <row r="7323" spans="1:40" hidden="1" x14ac:dyDescent="0.35">
      <c r="A7323" t="s">
        <v>27518</v>
      </c>
      <c r="B7323" t="s">
        <v>27519</v>
      </c>
      <c r="C7323" t="s">
        <v>2941</v>
      </c>
      <c r="D7323" t="s">
        <v>27520</v>
      </c>
      <c r="E7323" t="s">
        <v>2943</v>
      </c>
      <c r="F7323">
        <v>4</v>
      </c>
      <c r="G7323" t="s">
        <v>2682</v>
      </c>
      <c r="H7323" t="s">
        <v>2620</v>
      </c>
      <c r="I7323" t="s">
        <v>2076</v>
      </c>
      <c r="J7323" t="s">
        <v>2921</v>
      </c>
      <c r="K7323" t="s">
        <v>2684</v>
      </c>
      <c r="L7323" t="s">
        <v>2058</v>
      </c>
      <c r="M7323" t="s">
        <v>2059</v>
      </c>
      <c r="N7323">
        <v>4</v>
      </c>
      <c r="O7323">
        <v>344</v>
      </c>
      <c r="P7323">
        <v>1.41</v>
      </c>
      <c r="Q7323">
        <v>24480</v>
      </c>
      <c r="R7323">
        <v>2</v>
      </c>
      <c r="S7323">
        <v>182</v>
      </c>
      <c r="T7323">
        <v>0.74</v>
      </c>
      <c r="U7323">
        <v>2</v>
      </c>
      <c r="V7323">
        <v>162</v>
      </c>
      <c r="W7323">
        <v>0.66</v>
      </c>
      <c r="X7323">
        <v>0</v>
      </c>
      <c r="Y7323">
        <v>0</v>
      </c>
      <c r="Z7323">
        <v>0</v>
      </c>
      <c r="AA7323">
        <v>0</v>
      </c>
      <c r="AB7323">
        <v>0</v>
      </c>
      <c r="AC7323">
        <v>0</v>
      </c>
      <c r="AD7323">
        <v>0</v>
      </c>
      <c r="AE7323">
        <v>0</v>
      </c>
      <c r="AF7323">
        <v>0</v>
      </c>
      <c r="AG7323" t="s">
        <v>27521</v>
      </c>
      <c r="AH7323" s="21" t="str">
        <f t="shared" si="228"/>
        <v>YK21</v>
      </c>
      <c r="AI7323" s="21">
        <v>345.36</v>
      </c>
      <c r="AJ7323" s="21">
        <f t="shared" si="229"/>
        <v>98.59477124183006</v>
      </c>
      <c r="AK7323" s="21" t="s">
        <v>2063</v>
      </c>
      <c r="AL7323" t="s">
        <v>2923</v>
      </c>
      <c r="AM7323" s="26" t="s">
        <v>38</v>
      </c>
      <c r="AN7323" t="s">
        <v>2030</v>
      </c>
    </row>
    <row r="7324" spans="1:40" hidden="1" x14ac:dyDescent="0.35">
      <c r="A7324" t="s">
        <v>27522</v>
      </c>
      <c r="B7324" t="s">
        <v>27523</v>
      </c>
      <c r="C7324" t="s">
        <v>5242</v>
      </c>
      <c r="D7324" t="s">
        <v>27524</v>
      </c>
      <c r="E7324" t="s">
        <v>2691</v>
      </c>
      <c r="F7324">
        <v>1</v>
      </c>
      <c r="G7324" t="s">
        <v>2600</v>
      </c>
      <c r="H7324" t="s">
        <v>2577</v>
      </c>
      <c r="I7324" t="s">
        <v>2076</v>
      </c>
      <c r="J7324" t="s">
        <v>2699</v>
      </c>
      <c r="K7324" t="s">
        <v>2579</v>
      </c>
      <c r="L7324" t="s">
        <v>2058</v>
      </c>
      <c r="M7324" t="s">
        <v>2170</v>
      </c>
      <c r="N7324">
        <v>5</v>
      </c>
      <c r="O7324">
        <v>174</v>
      </c>
      <c r="P7324">
        <v>1.1399999999999999</v>
      </c>
      <c r="Q7324">
        <v>15300</v>
      </c>
      <c r="R7324">
        <v>2</v>
      </c>
      <c r="S7324">
        <v>81</v>
      </c>
      <c r="T7324">
        <v>0.53</v>
      </c>
      <c r="U7324">
        <v>3</v>
      </c>
      <c r="V7324">
        <v>93</v>
      </c>
      <c r="W7324">
        <v>0.61</v>
      </c>
      <c r="X7324">
        <v>0</v>
      </c>
      <c r="Y7324">
        <v>0</v>
      </c>
      <c r="Z7324">
        <v>0</v>
      </c>
      <c r="AA7324">
        <v>0</v>
      </c>
      <c r="AB7324">
        <v>0</v>
      </c>
      <c r="AC7324">
        <v>0</v>
      </c>
      <c r="AD7324">
        <v>0</v>
      </c>
      <c r="AE7324">
        <v>0</v>
      </c>
      <c r="AF7324">
        <v>0</v>
      </c>
      <c r="AG7324" t="s">
        <v>27525</v>
      </c>
      <c r="AH7324" s="21" t="str">
        <f t="shared" si="228"/>
        <v>YM68</v>
      </c>
      <c r="AI7324" s="21">
        <v>216</v>
      </c>
      <c r="AJ7324" s="21">
        <f t="shared" si="229"/>
        <v>98.862745098039213</v>
      </c>
      <c r="AK7324" s="21" t="s">
        <v>2063</v>
      </c>
      <c r="AL7324" t="s">
        <v>2581</v>
      </c>
      <c r="AM7324" s="26" t="s">
        <v>38</v>
      </c>
      <c r="AN7324" t="s">
        <v>2031</v>
      </c>
    </row>
    <row r="7325" spans="1:40" hidden="1" x14ac:dyDescent="0.35">
      <c r="A7325" t="s">
        <v>27526</v>
      </c>
      <c r="B7325" t="s">
        <v>27527</v>
      </c>
      <c r="C7325" t="s">
        <v>3949</v>
      </c>
      <c r="D7325" t="s">
        <v>27528</v>
      </c>
      <c r="E7325" t="s">
        <v>4786</v>
      </c>
      <c r="F7325">
        <v>1</v>
      </c>
      <c r="G7325" t="s">
        <v>2509</v>
      </c>
      <c r="H7325" t="s">
        <v>2510</v>
      </c>
      <c r="I7325" t="s">
        <v>2076</v>
      </c>
      <c r="J7325" t="s">
        <v>2987</v>
      </c>
      <c r="K7325" t="s">
        <v>2513</v>
      </c>
      <c r="L7325" t="s">
        <v>2058</v>
      </c>
      <c r="M7325" t="s">
        <v>2059</v>
      </c>
      <c r="N7325">
        <v>2</v>
      </c>
      <c r="O7325">
        <v>97</v>
      </c>
      <c r="P7325">
        <v>0.4</v>
      </c>
      <c r="Q7325">
        <v>24480</v>
      </c>
      <c r="R7325">
        <v>0</v>
      </c>
      <c r="S7325">
        <v>0</v>
      </c>
      <c r="T7325">
        <v>0</v>
      </c>
      <c r="U7325">
        <v>2</v>
      </c>
      <c r="V7325">
        <v>97</v>
      </c>
      <c r="W7325">
        <v>0.4</v>
      </c>
      <c r="X7325">
        <v>0</v>
      </c>
      <c r="Y7325">
        <v>0</v>
      </c>
      <c r="Z7325">
        <v>0</v>
      </c>
      <c r="AA7325">
        <v>0</v>
      </c>
      <c r="AB7325">
        <v>0</v>
      </c>
      <c r="AC7325">
        <v>0</v>
      </c>
      <c r="AD7325">
        <v>0</v>
      </c>
      <c r="AE7325">
        <v>0</v>
      </c>
      <c r="AF7325">
        <v>0</v>
      </c>
      <c r="AG7325" t="s">
        <v>27529</v>
      </c>
      <c r="AH7325" s="21" t="str">
        <f t="shared" si="228"/>
        <v>YK20</v>
      </c>
      <c r="AI7325" s="21">
        <v>345.36</v>
      </c>
      <c r="AJ7325" s="21">
        <f t="shared" si="229"/>
        <v>99.603758169934636</v>
      </c>
      <c r="AK7325" s="21" t="s">
        <v>2060</v>
      </c>
      <c r="AL7325" t="s">
        <v>2515</v>
      </c>
      <c r="AM7325" s="26" t="s">
        <v>38</v>
      </c>
      <c r="AN7325" t="s">
        <v>2032</v>
      </c>
    </row>
    <row r="7326" spans="1:40" hidden="1" x14ac:dyDescent="0.35">
      <c r="A7326" t="s">
        <v>27530</v>
      </c>
      <c r="B7326" t="s">
        <v>27531</v>
      </c>
      <c r="C7326" t="s">
        <v>5668</v>
      </c>
      <c r="D7326" t="s">
        <v>27532</v>
      </c>
      <c r="E7326" t="s">
        <v>3013</v>
      </c>
      <c r="F7326">
        <v>1</v>
      </c>
      <c r="G7326" t="s">
        <v>2600</v>
      </c>
      <c r="H7326" t="s">
        <v>2577</v>
      </c>
      <c r="I7326" t="s">
        <v>2076</v>
      </c>
      <c r="J7326" t="s">
        <v>3183</v>
      </c>
      <c r="K7326" t="s">
        <v>2742</v>
      </c>
      <c r="L7326" t="s">
        <v>2058</v>
      </c>
      <c r="M7326" t="s">
        <v>2059</v>
      </c>
      <c r="N7326">
        <v>5</v>
      </c>
      <c r="O7326">
        <v>122</v>
      </c>
      <c r="P7326">
        <v>0.5</v>
      </c>
      <c r="Q7326">
        <v>24480</v>
      </c>
      <c r="R7326">
        <v>1</v>
      </c>
      <c r="S7326">
        <v>28</v>
      </c>
      <c r="T7326">
        <v>0.11</v>
      </c>
      <c r="U7326">
        <v>2</v>
      </c>
      <c r="V7326">
        <v>41</v>
      </c>
      <c r="W7326">
        <v>0.17</v>
      </c>
      <c r="X7326">
        <v>1</v>
      </c>
      <c r="Y7326">
        <v>28</v>
      </c>
      <c r="Z7326">
        <v>0.11</v>
      </c>
      <c r="AA7326">
        <v>1</v>
      </c>
      <c r="AB7326">
        <v>25</v>
      </c>
      <c r="AC7326">
        <v>0.1</v>
      </c>
      <c r="AD7326">
        <v>0</v>
      </c>
      <c r="AE7326">
        <v>0</v>
      </c>
      <c r="AF7326">
        <v>0</v>
      </c>
      <c r="AG7326" t="s">
        <v>27533</v>
      </c>
      <c r="AH7326" s="21" t="str">
        <f t="shared" si="228"/>
        <v>YR25</v>
      </c>
      <c r="AI7326" s="21">
        <v>345.36</v>
      </c>
      <c r="AJ7326" s="21">
        <f t="shared" si="229"/>
        <v>99.501633986928098</v>
      </c>
      <c r="AK7326" s="21" t="s">
        <v>2060</v>
      </c>
      <c r="AL7326" t="s">
        <v>2551</v>
      </c>
      <c r="AM7326" s="26" t="s">
        <v>38</v>
      </c>
      <c r="AN7326" t="s">
        <v>2032</v>
      </c>
    </row>
    <row r="7327" spans="1:40" hidden="1" x14ac:dyDescent="0.35">
      <c r="A7327" t="s">
        <v>27534</v>
      </c>
      <c r="B7327" t="s">
        <v>27535</v>
      </c>
      <c r="C7327" t="s">
        <v>4673</v>
      </c>
      <c r="D7327" t="s">
        <v>27536</v>
      </c>
      <c r="E7327" t="s">
        <v>3058</v>
      </c>
      <c r="F7327">
        <v>1</v>
      </c>
      <c r="G7327" t="s">
        <v>2546</v>
      </c>
      <c r="H7327" t="s">
        <v>2510</v>
      </c>
      <c r="I7327" t="s">
        <v>2076</v>
      </c>
      <c r="J7327" t="s">
        <v>4675</v>
      </c>
      <c r="K7327" t="s">
        <v>3007</v>
      </c>
      <c r="L7327" t="s">
        <v>2058</v>
      </c>
      <c r="M7327" t="s">
        <v>2059</v>
      </c>
      <c r="N7327">
        <v>5</v>
      </c>
      <c r="O7327">
        <v>113</v>
      </c>
      <c r="P7327">
        <v>0.46</v>
      </c>
      <c r="Q7327">
        <v>24480</v>
      </c>
      <c r="R7327">
        <v>3</v>
      </c>
      <c r="S7327">
        <v>75</v>
      </c>
      <c r="T7327">
        <v>0.31</v>
      </c>
      <c r="U7327">
        <v>2</v>
      </c>
      <c r="V7327">
        <v>38</v>
      </c>
      <c r="W7327">
        <v>0.16</v>
      </c>
      <c r="X7327">
        <v>0</v>
      </c>
      <c r="Y7327">
        <v>0</v>
      </c>
      <c r="Z7327">
        <v>0</v>
      </c>
      <c r="AA7327">
        <v>0</v>
      </c>
      <c r="AB7327">
        <v>0</v>
      </c>
      <c r="AC7327">
        <v>0</v>
      </c>
      <c r="AD7327">
        <v>0</v>
      </c>
      <c r="AE7327">
        <v>0</v>
      </c>
      <c r="AF7327">
        <v>0</v>
      </c>
      <c r="AG7327" t="s">
        <v>27537</v>
      </c>
      <c r="AH7327" s="21" t="str">
        <f t="shared" si="228"/>
        <v>YM68</v>
      </c>
      <c r="AI7327" s="21">
        <v>345.36</v>
      </c>
      <c r="AJ7327" s="21">
        <f t="shared" si="229"/>
        <v>99.53839869281046</v>
      </c>
      <c r="AK7327" s="21" t="s">
        <v>2060</v>
      </c>
      <c r="AL7327" t="s">
        <v>2551</v>
      </c>
      <c r="AM7327" s="26" t="s">
        <v>38</v>
      </c>
      <c r="AN7327" t="s">
        <v>2030</v>
      </c>
    </row>
    <row r="7328" spans="1:40" hidden="1" x14ac:dyDescent="0.35">
      <c r="A7328" t="s">
        <v>27538</v>
      </c>
      <c r="B7328" t="s">
        <v>27539</v>
      </c>
      <c r="C7328" t="s">
        <v>3949</v>
      </c>
      <c r="D7328" t="s">
        <v>27528</v>
      </c>
      <c r="E7328" t="s">
        <v>4786</v>
      </c>
      <c r="F7328">
        <v>1</v>
      </c>
      <c r="G7328" t="s">
        <v>2509</v>
      </c>
      <c r="H7328" t="s">
        <v>2510</v>
      </c>
      <c r="I7328" t="s">
        <v>2076</v>
      </c>
      <c r="J7328" t="s">
        <v>2987</v>
      </c>
      <c r="K7328" t="s">
        <v>2513</v>
      </c>
      <c r="L7328" t="s">
        <v>2058</v>
      </c>
      <c r="M7328" t="s">
        <v>2059</v>
      </c>
      <c r="N7328">
        <v>7</v>
      </c>
      <c r="O7328">
        <v>476</v>
      </c>
      <c r="P7328">
        <v>1.94</v>
      </c>
      <c r="Q7328">
        <v>24480</v>
      </c>
      <c r="R7328">
        <v>0</v>
      </c>
      <c r="S7328">
        <v>0</v>
      </c>
      <c r="T7328">
        <v>0</v>
      </c>
      <c r="U7328">
        <v>6</v>
      </c>
      <c r="V7328">
        <v>422</v>
      </c>
      <c r="W7328">
        <v>1.72</v>
      </c>
      <c r="X7328">
        <v>1</v>
      </c>
      <c r="Y7328">
        <v>54</v>
      </c>
      <c r="Z7328">
        <v>0.22</v>
      </c>
      <c r="AA7328">
        <v>0</v>
      </c>
      <c r="AB7328">
        <v>0</v>
      </c>
      <c r="AC7328">
        <v>0</v>
      </c>
      <c r="AD7328">
        <v>0</v>
      </c>
      <c r="AE7328">
        <v>0</v>
      </c>
      <c r="AF7328">
        <v>0</v>
      </c>
      <c r="AG7328" t="s">
        <v>27540</v>
      </c>
      <c r="AH7328" s="21" t="str">
        <f t="shared" si="228"/>
        <v>YK20</v>
      </c>
      <c r="AI7328" s="21">
        <v>345.36</v>
      </c>
      <c r="AJ7328" s="21">
        <f t="shared" si="229"/>
        <v>98.055555555555557</v>
      </c>
      <c r="AK7328" s="21" t="s">
        <v>2063</v>
      </c>
      <c r="AL7328" t="s">
        <v>2515</v>
      </c>
      <c r="AM7328" s="26" t="s">
        <v>38</v>
      </c>
      <c r="AN7328" t="s">
        <v>2033</v>
      </c>
    </row>
    <row r="7329" spans="1:40" hidden="1" x14ac:dyDescent="0.35">
      <c r="A7329" t="s">
        <v>27541</v>
      </c>
      <c r="B7329" t="s">
        <v>27542</v>
      </c>
      <c r="C7329" t="s">
        <v>3342</v>
      </c>
      <c r="D7329" t="s">
        <v>27543</v>
      </c>
      <c r="E7329" t="s">
        <v>3013</v>
      </c>
      <c r="F7329">
        <v>1</v>
      </c>
      <c r="G7329" t="s">
        <v>2600</v>
      </c>
      <c r="H7329" t="s">
        <v>2577</v>
      </c>
      <c r="I7329" t="s">
        <v>2076</v>
      </c>
      <c r="J7329" t="s">
        <v>3183</v>
      </c>
      <c r="K7329" t="s">
        <v>2742</v>
      </c>
      <c r="L7329" t="s">
        <v>2058</v>
      </c>
      <c r="M7329" t="s">
        <v>2170</v>
      </c>
      <c r="N7329">
        <v>2</v>
      </c>
      <c r="O7329">
        <v>72</v>
      </c>
      <c r="P7329">
        <v>0.47</v>
      </c>
      <c r="Q7329">
        <v>15300</v>
      </c>
      <c r="R7329">
        <v>0</v>
      </c>
      <c r="S7329">
        <v>0</v>
      </c>
      <c r="T7329">
        <v>0</v>
      </c>
      <c r="U7329">
        <v>2</v>
      </c>
      <c r="V7329">
        <v>72</v>
      </c>
      <c r="W7329">
        <v>0.47</v>
      </c>
      <c r="X7329">
        <v>0</v>
      </c>
      <c r="Y7329">
        <v>0</v>
      </c>
      <c r="Z7329">
        <v>0</v>
      </c>
      <c r="AA7329">
        <v>0</v>
      </c>
      <c r="AB7329">
        <v>0</v>
      </c>
      <c r="AC7329">
        <v>0</v>
      </c>
      <c r="AD7329">
        <v>0</v>
      </c>
      <c r="AE7329">
        <v>0</v>
      </c>
      <c r="AF7329">
        <v>0</v>
      </c>
      <c r="AG7329" t="s">
        <v>27544</v>
      </c>
      <c r="AH7329" s="21" t="str">
        <f t="shared" si="228"/>
        <v>YR25</v>
      </c>
      <c r="AI7329" s="21">
        <v>216</v>
      </c>
      <c r="AJ7329" s="21">
        <f t="shared" si="229"/>
        <v>99.529411764705884</v>
      </c>
      <c r="AK7329" s="21" t="s">
        <v>2060</v>
      </c>
      <c r="AL7329" t="s">
        <v>2551</v>
      </c>
      <c r="AM7329" s="26" t="s">
        <v>38</v>
      </c>
      <c r="AN7329" t="s">
        <v>2033</v>
      </c>
    </row>
    <row r="7330" spans="1:40" hidden="1" x14ac:dyDescent="0.35">
      <c r="A7330" t="s">
        <v>27545</v>
      </c>
      <c r="B7330" t="s">
        <v>27546</v>
      </c>
      <c r="C7330" t="s">
        <v>2584</v>
      </c>
      <c r="D7330" t="s">
        <v>27547</v>
      </c>
      <c r="E7330" t="s">
        <v>64</v>
      </c>
      <c r="F7330">
        <v>1</v>
      </c>
      <c r="G7330" t="s">
        <v>2524</v>
      </c>
      <c r="H7330" t="s">
        <v>2056</v>
      </c>
      <c r="I7330" t="s">
        <v>2076</v>
      </c>
      <c r="J7330" t="s">
        <v>2586</v>
      </c>
      <c r="K7330" t="s">
        <v>62</v>
      </c>
      <c r="L7330" t="s">
        <v>2058</v>
      </c>
      <c r="M7330" t="s">
        <v>2170</v>
      </c>
      <c r="N7330">
        <v>4</v>
      </c>
      <c r="O7330">
        <v>153</v>
      </c>
      <c r="P7330">
        <v>1</v>
      </c>
      <c r="Q7330">
        <v>15300</v>
      </c>
      <c r="R7330">
        <v>2</v>
      </c>
      <c r="S7330">
        <v>140</v>
      </c>
      <c r="T7330">
        <v>0.92</v>
      </c>
      <c r="U7330">
        <v>2</v>
      </c>
      <c r="V7330">
        <v>13</v>
      </c>
      <c r="W7330">
        <v>0.08</v>
      </c>
      <c r="X7330">
        <v>0</v>
      </c>
      <c r="Y7330">
        <v>0</v>
      </c>
      <c r="Z7330">
        <v>0</v>
      </c>
      <c r="AA7330">
        <v>0</v>
      </c>
      <c r="AB7330">
        <v>0</v>
      </c>
      <c r="AC7330">
        <v>0</v>
      </c>
      <c r="AD7330">
        <v>0</v>
      </c>
      <c r="AE7330">
        <v>0</v>
      </c>
      <c r="AF7330">
        <v>0</v>
      </c>
      <c r="AG7330" t="s">
        <v>27548</v>
      </c>
      <c r="AH7330" s="21" t="str">
        <f t="shared" si="228"/>
        <v>YK21</v>
      </c>
      <c r="AI7330" s="21">
        <v>216</v>
      </c>
      <c r="AJ7330" s="21">
        <f t="shared" si="229"/>
        <v>99</v>
      </c>
      <c r="AK7330" s="21" t="s">
        <v>2063</v>
      </c>
      <c r="AL7330" t="s">
        <v>2527</v>
      </c>
      <c r="AM7330" s="26" t="s">
        <v>38</v>
      </c>
      <c r="AN7330" t="s">
        <v>2030</v>
      </c>
    </row>
    <row r="7331" spans="1:40" hidden="1" x14ac:dyDescent="0.35">
      <c r="A7331" t="s">
        <v>27549</v>
      </c>
      <c r="B7331" t="s">
        <v>27550</v>
      </c>
      <c r="C7331" t="s">
        <v>3342</v>
      </c>
      <c r="D7331" t="s">
        <v>27551</v>
      </c>
      <c r="E7331" t="s">
        <v>3013</v>
      </c>
      <c r="F7331">
        <v>1</v>
      </c>
      <c r="G7331" t="s">
        <v>2600</v>
      </c>
      <c r="H7331" t="s">
        <v>2577</v>
      </c>
      <c r="I7331" t="s">
        <v>2076</v>
      </c>
      <c r="J7331" t="s">
        <v>3183</v>
      </c>
      <c r="K7331" t="s">
        <v>2742</v>
      </c>
      <c r="L7331" t="s">
        <v>2058</v>
      </c>
      <c r="M7331" t="s">
        <v>2170</v>
      </c>
      <c r="N7331">
        <v>2</v>
      </c>
      <c r="O7331">
        <v>61</v>
      </c>
      <c r="P7331">
        <v>0.4</v>
      </c>
      <c r="Q7331">
        <v>15300</v>
      </c>
      <c r="R7331">
        <v>0</v>
      </c>
      <c r="S7331">
        <v>0</v>
      </c>
      <c r="T7331">
        <v>0</v>
      </c>
      <c r="U7331">
        <v>2</v>
      </c>
      <c r="V7331">
        <v>61</v>
      </c>
      <c r="W7331">
        <v>0.4</v>
      </c>
      <c r="X7331">
        <v>0</v>
      </c>
      <c r="Y7331">
        <v>0</v>
      </c>
      <c r="Z7331">
        <v>0</v>
      </c>
      <c r="AA7331">
        <v>0</v>
      </c>
      <c r="AB7331">
        <v>0</v>
      </c>
      <c r="AC7331">
        <v>0</v>
      </c>
      <c r="AD7331">
        <v>0</v>
      </c>
      <c r="AE7331">
        <v>0</v>
      </c>
      <c r="AF7331">
        <v>0</v>
      </c>
      <c r="AG7331" t="s">
        <v>27552</v>
      </c>
      <c r="AH7331" s="21" t="str">
        <f t="shared" si="228"/>
        <v>YR25</v>
      </c>
      <c r="AI7331" s="21">
        <v>216</v>
      </c>
      <c r="AJ7331" s="21">
        <f t="shared" si="229"/>
        <v>99.601307189542482</v>
      </c>
      <c r="AK7331" s="21" t="s">
        <v>2060</v>
      </c>
      <c r="AL7331" t="s">
        <v>2551</v>
      </c>
      <c r="AM7331" s="26" t="s">
        <v>38</v>
      </c>
      <c r="AN7331" t="s">
        <v>2031</v>
      </c>
    </row>
    <row r="7332" spans="1:40" hidden="1" x14ac:dyDescent="0.35">
      <c r="A7332" t="s">
        <v>27553</v>
      </c>
      <c r="B7332" t="s">
        <v>27554</v>
      </c>
      <c r="C7332" t="s">
        <v>2773</v>
      </c>
      <c r="D7332" t="s">
        <v>27555</v>
      </c>
      <c r="E7332" t="s">
        <v>2608</v>
      </c>
      <c r="F7332">
        <v>1</v>
      </c>
      <c r="G7332" t="s">
        <v>2576</v>
      </c>
      <c r="H7332" t="s">
        <v>2577</v>
      </c>
      <c r="I7332" t="s">
        <v>2076</v>
      </c>
      <c r="J7332" t="s">
        <v>2741</v>
      </c>
      <c r="K7332" t="s">
        <v>2742</v>
      </c>
      <c r="L7332" t="s">
        <v>2058</v>
      </c>
      <c r="M7332" t="s">
        <v>2059</v>
      </c>
      <c r="N7332">
        <v>10</v>
      </c>
      <c r="O7332">
        <v>328</v>
      </c>
      <c r="P7332">
        <v>1.34</v>
      </c>
      <c r="Q7332">
        <v>24480</v>
      </c>
      <c r="R7332">
        <v>3</v>
      </c>
      <c r="S7332">
        <v>78</v>
      </c>
      <c r="T7332">
        <v>0.32</v>
      </c>
      <c r="U7332">
        <v>7</v>
      </c>
      <c r="V7332">
        <v>250</v>
      </c>
      <c r="W7332">
        <v>1.02</v>
      </c>
      <c r="X7332">
        <v>0</v>
      </c>
      <c r="Y7332">
        <v>0</v>
      </c>
      <c r="Z7332">
        <v>0</v>
      </c>
      <c r="AA7332">
        <v>0</v>
      </c>
      <c r="AB7332">
        <v>0</v>
      </c>
      <c r="AC7332">
        <v>0</v>
      </c>
      <c r="AD7332">
        <v>0</v>
      </c>
      <c r="AE7332">
        <v>0</v>
      </c>
      <c r="AF7332">
        <v>0</v>
      </c>
      <c r="AG7332" t="s">
        <v>27556</v>
      </c>
      <c r="AH7332" s="21" t="str">
        <f t="shared" si="228"/>
        <v>YK20</v>
      </c>
      <c r="AI7332" s="21">
        <v>345.36</v>
      </c>
      <c r="AJ7332" s="21">
        <f t="shared" si="229"/>
        <v>98.66013071895425</v>
      </c>
      <c r="AK7332" s="21" t="s">
        <v>2063</v>
      </c>
      <c r="AL7332" t="s">
        <v>2613</v>
      </c>
      <c r="AM7332" s="26" t="s">
        <v>38</v>
      </c>
      <c r="AN7332" t="s">
        <v>2032</v>
      </c>
    </row>
    <row r="7333" spans="1:40" hidden="1" x14ac:dyDescent="0.35">
      <c r="A7333" t="s">
        <v>27557</v>
      </c>
      <c r="B7333" t="s">
        <v>27558</v>
      </c>
      <c r="C7333" t="s">
        <v>3166</v>
      </c>
      <c r="D7333" t="s">
        <v>15682</v>
      </c>
      <c r="E7333" t="s">
        <v>2667</v>
      </c>
      <c r="F7333">
        <v>2</v>
      </c>
      <c r="G7333" t="s">
        <v>2509</v>
      </c>
      <c r="H7333" t="s">
        <v>2510</v>
      </c>
      <c r="I7333" t="s">
        <v>2076</v>
      </c>
      <c r="J7333" t="s">
        <v>3168</v>
      </c>
      <c r="K7333" t="s">
        <v>2669</v>
      </c>
      <c r="L7333" t="s">
        <v>2058</v>
      </c>
      <c r="M7333" t="s">
        <v>2059</v>
      </c>
      <c r="N7333">
        <v>7</v>
      </c>
      <c r="O7333">
        <v>146</v>
      </c>
      <c r="P7333">
        <v>0.6</v>
      </c>
      <c r="Q7333">
        <v>24480</v>
      </c>
      <c r="R7333">
        <v>5</v>
      </c>
      <c r="S7333">
        <v>93</v>
      </c>
      <c r="T7333">
        <v>0.38</v>
      </c>
      <c r="U7333">
        <v>2</v>
      </c>
      <c r="V7333">
        <v>53</v>
      </c>
      <c r="W7333">
        <v>0.22</v>
      </c>
      <c r="X7333">
        <v>0</v>
      </c>
      <c r="Y7333">
        <v>0</v>
      </c>
      <c r="Z7333">
        <v>0</v>
      </c>
      <c r="AA7333">
        <v>0</v>
      </c>
      <c r="AB7333">
        <v>0</v>
      </c>
      <c r="AC7333">
        <v>0</v>
      </c>
      <c r="AD7333">
        <v>0</v>
      </c>
      <c r="AE7333">
        <v>0</v>
      </c>
      <c r="AF7333">
        <v>0</v>
      </c>
      <c r="AG7333" t="s">
        <v>27559</v>
      </c>
      <c r="AH7333" s="21" t="str">
        <f t="shared" si="228"/>
        <v>YK21</v>
      </c>
      <c r="AI7333" s="21">
        <v>345.36</v>
      </c>
      <c r="AJ7333" s="21">
        <f t="shared" si="229"/>
        <v>99.403594771241828</v>
      </c>
      <c r="AK7333" s="21" t="s">
        <v>2060</v>
      </c>
      <c r="AL7333" t="s">
        <v>2515</v>
      </c>
      <c r="AM7333" s="26" t="s">
        <v>38</v>
      </c>
      <c r="AN7333" t="s">
        <v>2030</v>
      </c>
    </row>
    <row r="7334" spans="1:40" hidden="1" x14ac:dyDescent="0.35">
      <c r="A7334" t="s">
        <v>27560</v>
      </c>
      <c r="B7334" t="s">
        <v>27561</v>
      </c>
      <c r="C7334" t="s">
        <v>2762</v>
      </c>
      <c r="D7334" t="s">
        <v>27562</v>
      </c>
      <c r="E7334" t="s">
        <v>2608</v>
      </c>
      <c r="F7334">
        <v>1</v>
      </c>
      <c r="G7334" t="s">
        <v>2609</v>
      </c>
      <c r="H7334" t="s">
        <v>2577</v>
      </c>
      <c r="I7334" t="s">
        <v>2076</v>
      </c>
      <c r="J7334" t="s">
        <v>2764</v>
      </c>
      <c r="K7334" t="s">
        <v>2765</v>
      </c>
      <c r="L7334" t="s">
        <v>2058</v>
      </c>
      <c r="M7334" t="s">
        <v>2059</v>
      </c>
      <c r="N7334">
        <v>6</v>
      </c>
      <c r="O7334">
        <v>143</v>
      </c>
      <c r="P7334">
        <v>0.57999999999999996</v>
      </c>
      <c r="Q7334">
        <v>24480</v>
      </c>
      <c r="R7334">
        <v>4</v>
      </c>
      <c r="S7334">
        <v>100</v>
      </c>
      <c r="T7334">
        <v>0.41</v>
      </c>
      <c r="U7334">
        <v>1</v>
      </c>
      <c r="V7334">
        <v>27</v>
      </c>
      <c r="W7334">
        <v>0.11</v>
      </c>
      <c r="X7334">
        <v>0</v>
      </c>
      <c r="Y7334">
        <v>0</v>
      </c>
      <c r="Z7334">
        <v>0</v>
      </c>
      <c r="AA7334">
        <v>1</v>
      </c>
      <c r="AB7334">
        <v>16</v>
      </c>
      <c r="AC7334">
        <v>7.0000000000000007E-2</v>
      </c>
      <c r="AD7334">
        <v>0</v>
      </c>
      <c r="AE7334">
        <v>0</v>
      </c>
      <c r="AF7334">
        <v>0</v>
      </c>
      <c r="AG7334" t="s">
        <v>27563</v>
      </c>
      <c r="AH7334" s="21" t="str">
        <f t="shared" si="228"/>
        <v>YM68</v>
      </c>
      <c r="AI7334" s="21">
        <v>345.36</v>
      </c>
      <c r="AJ7334" s="21">
        <f t="shared" si="229"/>
        <v>99.415849673202615</v>
      </c>
      <c r="AK7334" s="21" t="s">
        <v>2060</v>
      </c>
      <c r="AL7334" t="s">
        <v>2613</v>
      </c>
      <c r="AM7334" s="26" t="s">
        <v>38</v>
      </c>
      <c r="AN7334" t="s">
        <v>2030</v>
      </c>
    </row>
    <row r="7335" spans="1:40" hidden="1" x14ac:dyDescent="0.35">
      <c r="A7335" t="s">
        <v>27564</v>
      </c>
      <c r="B7335" t="s">
        <v>27565</v>
      </c>
      <c r="C7335" t="s">
        <v>6045</v>
      </c>
      <c r="D7335" t="s">
        <v>27566</v>
      </c>
      <c r="E7335" t="s">
        <v>2986</v>
      </c>
      <c r="F7335">
        <v>2</v>
      </c>
      <c r="G7335" t="s">
        <v>2509</v>
      </c>
      <c r="H7335" t="s">
        <v>2510</v>
      </c>
      <c r="I7335" t="s">
        <v>2076</v>
      </c>
      <c r="J7335" t="s">
        <v>2987</v>
      </c>
      <c r="K7335" t="s">
        <v>2513</v>
      </c>
      <c r="L7335" t="s">
        <v>2058</v>
      </c>
      <c r="M7335" t="s">
        <v>2059</v>
      </c>
      <c r="N7335">
        <v>3</v>
      </c>
      <c r="O7335">
        <v>152</v>
      </c>
      <c r="P7335">
        <v>0.62</v>
      </c>
      <c r="Q7335">
        <v>24480</v>
      </c>
      <c r="R7335">
        <v>1</v>
      </c>
      <c r="S7335">
        <v>59</v>
      </c>
      <c r="T7335">
        <v>0.24</v>
      </c>
      <c r="U7335">
        <v>1</v>
      </c>
      <c r="V7335">
        <v>44</v>
      </c>
      <c r="W7335">
        <v>0.18</v>
      </c>
      <c r="X7335">
        <v>1</v>
      </c>
      <c r="Y7335">
        <v>49</v>
      </c>
      <c r="Z7335">
        <v>0.2</v>
      </c>
      <c r="AA7335">
        <v>0</v>
      </c>
      <c r="AB7335">
        <v>0</v>
      </c>
      <c r="AC7335">
        <v>0</v>
      </c>
      <c r="AD7335">
        <v>0</v>
      </c>
      <c r="AE7335">
        <v>0</v>
      </c>
      <c r="AF7335">
        <v>0</v>
      </c>
      <c r="AG7335" t="s">
        <v>27567</v>
      </c>
      <c r="AH7335" s="21" t="str">
        <f t="shared" si="228"/>
        <v>YR25</v>
      </c>
      <c r="AI7335" s="21">
        <v>345.36</v>
      </c>
      <c r="AJ7335" s="21">
        <f t="shared" si="229"/>
        <v>99.379084967320267</v>
      </c>
      <c r="AK7335" s="21" t="s">
        <v>2060</v>
      </c>
      <c r="AL7335" t="s">
        <v>2515</v>
      </c>
      <c r="AM7335" s="26" t="s">
        <v>38</v>
      </c>
      <c r="AN7335" t="s">
        <v>2030</v>
      </c>
    </row>
    <row r="7336" spans="1:40" hidden="1" x14ac:dyDescent="0.35">
      <c r="A7336" t="s">
        <v>27568</v>
      </c>
      <c r="B7336" t="s">
        <v>27569</v>
      </c>
      <c r="C7336" t="s">
        <v>3166</v>
      </c>
      <c r="D7336" t="s">
        <v>15682</v>
      </c>
      <c r="E7336" t="s">
        <v>2667</v>
      </c>
      <c r="F7336">
        <v>2</v>
      </c>
      <c r="G7336" t="s">
        <v>2509</v>
      </c>
      <c r="H7336" t="s">
        <v>2510</v>
      </c>
      <c r="I7336" t="s">
        <v>2076</v>
      </c>
      <c r="J7336" t="s">
        <v>3168</v>
      </c>
      <c r="K7336" t="s">
        <v>2669</v>
      </c>
      <c r="L7336" t="s">
        <v>2058</v>
      </c>
      <c r="M7336" t="s">
        <v>2059</v>
      </c>
      <c r="N7336">
        <v>5</v>
      </c>
      <c r="O7336">
        <v>146</v>
      </c>
      <c r="P7336">
        <v>0.6</v>
      </c>
      <c r="Q7336">
        <v>24480</v>
      </c>
      <c r="R7336">
        <v>0</v>
      </c>
      <c r="S7336">
        <v>0</v>
      </c>
      <c r="T7336">
        <v>0</v>
      </c>
      <c r="U7336">
        <v>5</v>
      </c>
      <c r="V7336">
        <v>146</v>
      </c>
      <c r="W7336">
        <v>0.6</v>
      </c>
      <c r="X7336">
        <v>0</v>
      </c>
      <c r="Y7336">
        <v>0</v>
      </c>
      <c r="Z7336">
        <v>0</v>
      </c>
      <c r="AA7336">
        <v>0</v>
      </c>
      <c r="AB7336">
        <v>0</v>
      </c>
      <c r="AC7336">
        <v>0</v>
      </c>
      <c r="AD7336">
        <v>0</v>
      </c>
      <c r="AE7336">
        <v>0</v>
      </c>
      <c r="AF7336">
        <v>0</v>
      </c>
      <c r="AG7336" t="s">
        <v>27570</v>
      </c>
      <c r="AH7336" s="21" t="str">
        <f t="shared" si="228"/>
        <v>YK21</v>
      </c>
      <c r="AI7336" s="21">
        <v>345.36</v>
      </c>
      <c r="AJ7336" s="21">
        <f t="shared" si="229"/>
        <v>99.403594771241828</v>
      </c>
      <c r="AK7336" s="21" t="s">
        <v>2060</v>
      </c>
      <c r="AL7336" t="s">
        <v>2515</v>
      </c>
      <c r="AM7336" s="26" t="s">
        <v>38</v>
      </c>
      <c r="AN7336" t="s">
        <v>2030</v>
      </c>
    </row>
    <row r="7337" spans="1:40" hidden="1" x14ac:dyDescent="0.35">
      <c r="A7337" t="s">
        <v>27571</v>
      </c>
      <c r="B7337" t="s">
        <v>27572</v>
      </c>
      <c r="C7337" t="s">
        <v>3105</v>
      </c>
      <c r="D7337" t="s">
        <v>27573</v>
      </c>
      <c r="E7337" t="s">
        <v>3309</v>
      </c>
      <c r="F7337">
        <v>1</v>
      </c>
      <c r="G7337" t="s">
        <v>2509</v>
      </c>
      <c r="H7337" t="s">
        <v>2510</v>
      </c>
      <c r="I7337" t="s">
        <v>2076</v>
      </c>
      <c r="J7337" t="s">
        <v>3108</v>
      </c>
      <c r="K7337" t="s">
        <v>3109</v>
      </c>
      <c r="L7337" t="s">
        <v>2058</v>
      </c>
      <c r="M7337" t="s">
        <v>2549</v>
      </c>
      <c r="N7337">
        <v>4</v>
      </c>
      <c r="O7337">
        <v>160</v>
      </c>
      <c r="P7337">
        <v>1.1200000000000001</v>
      </c>
      <c r="Q7337">
        <v>14280</v>
      </c>
      <c r="R7337">
        <v>0</v>
      </c>
      <c r="S7337">
        <v>0</v>
      </c>
      <c r="T7337">
        <v>0</v>
      </c>
      <c r="U7337">
        <v>4</v>
      </c>
      <c r="V7337">
        <v>160</v>
      </c>
      <c r="W7337">
        <v>1.1200000000000001</v>
      </c>
      <c r="X7337">
        <v>0</v>
      </c>
      <c r="Y7337">
        <v>0</v>
      </c>
      <c r="Z7337">
        <v>0</v>
      </c>
      <c r="AA7337">
        <v>0</v>
      </c>
      <c r="AB7337">
        <v>0</v>
      </c>
      <c r="AC7337">
        <v>0</v>
      </c>
      <c r="AD7337">
        <v>0</v>
      </c>
      <c r="AE7337">
        <v>0</v>
      </c>
      <c r="AF7337">
        <v>0</v>
      </c>
      <c r="AG7337" t="s">
        <v>27574</v>
      </c>
      <c r="AH7337" s="21" t="str">
        <f t="shared" si="228"/>
        <v>YR25</v>
      </c>
      <c r="AI7337" s="21">
        <v>201.59999999999997</v>
      </c>
      <c r="AJ7337" s="21">
        <f t="shared" si="229"/>
        <v>98.879551820728295</v>
      </c>
      <c r="AK7337" s="21" t="s">
        <v>2063</v>
      </c>
      <c r="AL7337" t="s">
        <v>2515</v>
      </c>
      <c r="AM7337" s="26" t="s">
        <v>38</v>
      </c>
      <c r="AN7337" t="s">
        <v>2030</v>
      </c>
    </row>
    <row r="7338" spans="1:40" hidden="1" x14ac:dyDescent="0.35">
      <c r="A7338" t="s">
        <v>27575</v>
      </c>
      <c r="B7338" t="s">
        <v>27576</v>
      </c>
      <c r="C7338" t="s">
        <v>8329</v>
      </c>
      <c r="D7338" t="s">
        <v>27577</v>
      </c>
      <c r="E7338" t="s">
        <v>3013</v>
      </c>
      <c r="F7338">
        <v>1</v>
      </c>
      <c r="G7338" t="s">
        <v>2600</v>
      </c>
      <c r="H7338" t="s">
        <v>2577</v>
      </c>
      <c r="I7338" t="s">
        <v>2076</v>
      </c>
      <c r="J7338" t="s">
        <v>3183</v>
      </c>
      <c r="K7338" t="s">
        <v>2742</v>
      </c>
      <c r="L7338" t="s">
        <v>2058</v>
      </c>
      <c r="M7338" t="s">
        <v>2170</v>
      </c>
      <c r="N7338">
        <v>4</v>
      </c>
      <c r="O7338">
        <v>166</v>
      </c>
      <c r="P7338">
        <v>1.08</v>
      </c>
      <c r="Q7338">
        <v>15300</v>
      </c>
      <c r="R7338">
        <v>2</v>
      </c>
      <c r="S7338">
        <v>104</v>
      </c>
      <c r="T7338">
        <v>0.68</v>
      </c>
      <c r="U7338">
        <v>2</v>
      </c>
      <c r="V7338">
        <v>62</v>
      </c>
      <c r="W7338">
        <v>0.41</v>
      </c>
      <c r="X7338">
        <v>0</v>
      </c>
      <c r="Y7338">
        <v>0</v>
      </c>
      <c r="Z7338">
        <v>0</v>
      </c>
      <c r="AA7338">
        <v>0</v>
      </c>
      <c r="AB7338">
        <v>0</v>
      </c>
      <c r="AC7338">
        <v>0</v>
      </c>
      <c r="AD7338">
        <v>0</v>
      </c>
      <c r="AE7338">
        <v>0</v>
      </c>
      <c r="AF7338">
        <v>0</v>
      </c>
      <c r="AG7338" t="s">
        <v>27578</v>
      </c>
      <c r="AH7338" s="21" t="str">
        <f t="shared" si="228"/>
        <v>YK20</v>
      </c>
      <c r="AI7338" s="21">
        <v>216</v>
      </c>
      <c r="AJ7338" s="21">
        <f t="shared" si="229"/>
        <v>98.915032679738559</v>
      </c>
      <c r="AK7338" s="21" t="s">
        <v>2063</v>
      </c>
      <c r="AL7338" t="s">
        <v>2551</v>
      </c>
      <c r="AM7338" s="26" t="s">
        <v>38</v>
      </c>
      <c r="AN7338" t="s">
        <v>2033</v>
      </c>
    </row>
    <row r="7339" spans="1:40" hidden="1" x14ac:dyDescent="0.35">
      <c r="A7339" t="s">
        <v>27579</v>
      </c>
      <c r="B7339" t="s">
        <v>27580</v>
      </c>
      <c r="C7339" t="s">
        <v>4118</v>
      </c>
      <c r="D7339" t="s">
        <v>27581</v>
      </c>
      <c r="E7339" t="s">
        <v>2646</v>
      </c>
      <c r="F7339">
        <v>1</v>
      </c>
      <c r="G7339" t="s">
        <v>2600</v>
      </c>
      <c r="H7339" t="s">
        <v>2577</v>
      </c>
      <c r="I7339" t="s">
        <v>2076</v>
      </c>
      <c r="J7339" t="s">
        <v>2647</v>
      </c>
      <c r="K7339" t="s">
        <v>2602</v>
      </c>
      <c r="L7339" t="s">
        <v>2058</v>
      </c>
      <c r="M7339" t="s">
        <v>2059</v>
      </c>
      <c r="N7339">
        <v>3</v>
      </c>
      <c r="O7339">
        <v>90</v>
      </c>
      <c r="P7339">
        <v>0.37</v>
      </c>
      <c r="Q7339">
        <v>24480</v>
      </c>
      <c r="R7339">
        <v>1</v>
      </c>
      <c r="S7339">
        <v>30</v>
      </c>
      <c r="T7339">
        <v>0.12</v>
      </c>
      <c r="U7339">
        <v>2</v>
      </c>
      <c r="V7339">
        <v>60</v>
      </c>
      <c r="W7339">
        <v>0.25</v>
      </c>
      <c r="X7339">
        <v>0</v>
      </c>
      <c r="Y7339">
        <v>0</v>
      </c>
      <c r="Z7339">
        <v>0</v>
      </c>
      <c r="AA7339">
        <v>0</v>
      </c>
      <c r="AB7339">
        <v>0</v>
      </c>
      <c r="AC7339">
        <v>0</v>
      </c>
      <c r="AD7339">
        <v>0</v>
      </c>
      <c r="AE7339">
        <v>0</v>
      </c>
      <c r="AF7339">
        <v>0</v>
      </c>
      <c r="AG7339" t="s">
        <v>27582</v>
      </c>
      <c r="AH7339" s="21" t="str">
        <f t="shared" si="228"/>
        <v>YR25</v>
      </c>
      <c r="AI7339" s="21">
        <v>345.36</v>
      </c>
      <c r="AJ7339" s="21">
        <f t="shared" si="229"/>
        <v>99.632352941176464</v>
      </c>
      <c r="AK7339" s="21" t="s">
        <v>2060</v>
      </c>
      <c r="AL7339" t="s">
        <v>2551</v>
      </c>
      <c r="AM7339" s="26" t="s">
        <v>38</v>
      </c>
      <c r="AN7339" t="s">
        <v>2033</v>
      </c>
    </row>
    <row r="7340" spans="1:40" hidden="1" x14ac:dyDescent="0.35">
      <c r="A7340" t="s">
        <v>10114</v>
      </c>
      <c r="B7340" t="s">
        <v>27583</v>
      </c>
      <c r="C7340" t="s">
        <v>3786</v>
      </c>
      <c r="D7340" t="s">
        <v>27584</v>
      </c>
      <c r="E7340" t="s">
        <v>2793</v>
      </c>
      <c r="F7340">
        <v>1</v>
      </c>
      <c r="G7340" t="s">
        <v>2509</v>
      </c>
      <c r="H7340" t="s">
        <v>2510</v>
      </c>
      <c r="I7340" t="s">
        <v>2076</v>
      </c>
      <c r="J7340" t="s">
        <v>2794</v>
      </c>
      <c r="K7340" t="s">
        <v>2669</v>
      </c>
      <c r="L7340" t="s">
        <v>2058</v>
      </c>
      <c r="M7340" t="s">
        <v>2059</v>
      </c>
      <c r="N7340">
        <v>2</v>
      </c>
      <c r="O7340">
        <v>62</v>
      </c>
      <c r="P7340">
        <v>0.25</v>
      </c>
      <c r="Q7340">
        <v>24480</v>
      </c>
      <c r="R7340">
        <v>1</v>
      </c>
      <c r="S7340">
        <v>39</v>
      </c>
      <c r="T7340">
        <v>0.16</v>
      </c>
      <c r="U7340">
        <v>1</v>
      </c>
      <c r="V7340">
        <v>23</v>
      </c>
      <c r="W7340">
        <v>0.09</v>
      </c>
      <c r="X7340">
        <v>0</v>
      </c>
      <c r="Y7340">
        <v>0</v>
      </c>
      <c r="Z7340">
        <v>0</v>
      </c>
      <c r="AA7340">
        <v>0</v>
      </c>
      <c r="AB7340">
        <v>0</v>
      </c>
      <c r="AC7340">
        <v>0</v>
      </c>
      <c r="AD7340">
        <v>0</v>
      </c>
      <c r="AE7340">
        <v>0</v>
      </c>
      <c r="AF7340">
        <v>0</v>
      </c>
      <c r="AG7340" t="s">
        <v>27585</v>
      </c>
      <c r="AH7340" s="21" t="str">
        <f t="shared" si="228"/>
        <v>YR25</v>
      </c>
      <c r="AI7340" s="21">
        <v>345.36</v>
      </c>
      <c r="AJ7340" s="21">
        <f t="shared" si="229"/>
        <v>99.746732026143789</v>
      </c>
      <c r="AK7340" s="21" t="s">
        <v>2060</v>
      </c>
      <c r="AL7340" t="s">
        <v>2515</v>
      </c>
      <c r="AM7340" s="26" t="s">
        <v>38</v>
      </c>
      <c r="AN7340" t="s">
        <v>2031</v>
      </c>
    </row>
    <row r="7341" spans="1:40" hidden="1" x14ac:dyDescent="0.35">
      <c r="A7341" t="s">
        <v>27586</v>
      </c>
      <c r="B7341" t="s">
        <v>27587</v>
      </c>
      <c r="C7341" t="s">
        <v>3725</v>
      </c>
      <c r="D7341" t="s">
        <v>27588</v>
      </c>
      <c r="E7341" t="s">
        <v>2691</v>
      </c>
      <c r="F7341">
        <v>1</v>
      </c>
      <c r="G7341" t="s">
        <v>2600</v>
      </c>
      <c r="H7341" t="s">
        <v>2577</v>
      </c>
      <c r="I7341" t="s">
        <v>2076</v>
      </c>
      <c r="J7341" t="s">
        <v>2634</v>
      </c>
      <c r="K7341" t="s">
        <v>2635</v>
      </c>
      <c r="L7341" t="s">
        <v>2058</v>
      </c>
      <c r="M7341" t="s">
        <v>2170</v>
      </c>
      <c r="N7341">
        <v>3</v>
      </c>
      <c r="O7341">
        <v>132</v>
      </c>
      <c r="P7341">
        <v>0.86</v>
      </c>
      <c r="Q7341">
        <v>15300</v>
      </c>
      <c r="R7341">
        <v>0</v>
      </c>
      <c r="S7341">
        <v>0</v>
      </c>
      <c r="T7341">
        <v>0</v>
      </c>
      <c r="U7341">
        <v>3</v>
      </c>
      <c r="V7341">
        <v>132</v>
      </c>
      <c r="W7341">
        <v>0.86</v>
      </c>
      <c r="X7341">
        <v>0</v>
      </c>
      <c r="Y7341">
        <v>0</v>
      </c>
      <c r="Z7341">
        <v>0</v>
      </c>
      <c r="AA7341">
        <v>0</v>
      </c>
      <c r="AB7341">
        <v>0</v>
      </c>
      <c r="AC7341">
        <v>0</v>
      </c>
      <c r="AD7341">
        <v>0</v>
      </c>
      <c r="AE7341">
        <v>0</v>
      </c>
      <c r="AF7341">
        <v>0</v>
      </c>
      <c r="AG7341" t="s">
        <v>27589</v>
      </c>
      <c r="AH7341" s="21" t="str">
        <f t="shared" si="228"/>
        <v>YR25</v>
      </c>
      <c r="AI7341" s="21">
        <v>216</v>
      </c>
      <c r="AJ7341" s="21">
        <f t="shared" si="229"/>
        <v>99.137254901960787</v>
      </c>
      <c r="AK7341" s="21" t="s">
        <v>2063</v>
      </c>
      <c r="AL7341" t="s">
        <v>2581</v>
      </c>
      <c r="AM7341" s="26" t="s">
        <v>38</v>
      </c>
      <c r="AN7341" t="s">
        <v>2030</v>
      </c>
    </row>
    <row r="7342" spans="1:40" hidden="1" x14ac:dyDescent="0.35">
      <c r="A7342" t="s">
        <v>27590</v>
      </c>
      <c r="B7342" t="s">
        <v>27591</v>
      </c>
      <c r="C7342" t="s">
        <v>7085</v>
      </c>
      <c r="D7342" t="s">
        <v>27592</v>
      </c>
      <c r="E7342" t="s">
        <v>2691</v>
      </c>
      <c r="F7342">
        <v>1</v>
      </c>
      <c r="G7342" t="s">
        <v>2600</v>
      </c>
      <c r="H7342" t="s">
        <v>2577</v>
      </c>
      <c r="I7342" t="s">
        <v>2076</v>
      </c>
      <c r="J7342" t="s">
        <v>2699</v>
      </c>
      <c r="K7342" t="s">
        <v>2579</v>
      </c>
      <c r="L7342" t="s">
        <v>2058</v>
      </c>
      <c r="M7342" t="s">
        <v>2170</v>
      </c>
      <c r="N7342">
        <v>7</v>
      </c>
      <c r="O7342">
        <v>214</v>
      </c>
      <c r="P7342">
        <v>1.4</v>
      </c>
      <c r="Q7342">
        <v>15300</v>
      </c>
      <c r="R7342">
        <v>2</v>
      </c>
      <c r="S7342">
        <v>79</v>
      </c>
      <c r="T7342">
        <v>0.52</v>
      </c>
      <c r="U7342">
        <v>5</v>
      </c>
      <c r="V7342">
        <v>135</v>
      </c>
      <c r="W7342">
        <v>0.88</v>
      </c>
      <c r="X7342">
        <v>0</v>
      </c>
      <c r="Y7342">
        <v>0</v>
      </c>
      <c r="Z7342">
        <v>0</v>
      </c>
      <c r="AA7342">
        <v>0</v>
      </c>
      <c r="AB7342">
        <v>0</v>
      </c>
      <c r="AC7342">
        <v>0</v>
      </c>
      <c r="AD7342">
        <v>0</v>
      </c>
      <c r="AE7342">
        <v>0</v>
      </c>
      <c r="AF7342">
        <v>0</v>
      </c>
      <c r="AG7342" t="s">
        <v>27593</v>
      </c>
      <c r="AH7342" s="21" t="str">
        <f t="shared" si="228"/>
        <v>YM68</v>
      </c>
      <c r="AI7342" s="21">
        <v>216</v>
      </c>
      <c r="AJ7342" s="21">
        <f t="shared" si="229"/>
        <v>98.601307189542482</v>
      </c>
      <c r="AK7342" s="21" t="s">
        <v>2063</v>
      </c>
      <c r="AL7342" t="s">
        <v>2581</v>
      </c>
      <c r="AM7342" s="26" t="s">
        <v>38</v>
      </c>
      <c r="AN7342" t="s">
        <v>2033</v>
      </c>
    </row>
    <row r="7343" spans="1:40" hidden="1" x14ac:dyDescent="0.35">
      <c r="A7343" t="s">
        <v>27594</v>
      </c>
      <c r="B7343" t="s">
        <v>27595</v>
      </c>
      <c r="C7343" t="s">
        <v>4624</v>
      </c>
      <c r="D7343" t="s">
        <v>27596</v>
      </c>
      <c r="E7343" t="s">
        <v>3013</v>
      </c>
      <c r="F7343">
        <v>1</v>
      </c>
      <c r="G7343" t="s">
        <v>2600</v>
      </c>
      <c r="H7343" t="s">
        <v>2577</v>
      </c>
      <c r="I7343" t="s">
        <v>2057</v>
      </c>
      <c r="J7343" t="s">
        <v>3183</v>
      </c>
      <c r="K7343" t="s">
        <v>2742</v>
      </c>
      <c r="L7343" t="s">
        <v>2058</v>
      </c>
      <c r="M7343" t="s">
        <v>2059</v>
      </c>
      <c r="N7343">
        <v>2</v>
      </c>
      <c r="O7343">
        <v>85</v>
      </c>
      <c r="P7343">
        <v>0.35</v>
      </c>
      <c r="Q7343">
        <v>24480</v>
      </c>
      <c r="R7343">
        <v>0</v>
      </c>
      <c r="S7343">
        <v>0</v>
      </c>
      <c r="T7343">
        <v>0</v>
      </c>
      <c r="U7343">
        <v>2</v>
      </c>
      <c r="V7343">
        <v>85</v>
      </c>
      <c r="W7343">
        <v>0.35</v>
      </c>
      <c r="X7343">
        <v>0</v>
      </c>
      <c r="Y7343">
        <v>0</v>
      </c>
      <c r="Z7343">
        <v>0</v>
      </c>
      <c r="AA7343">
        <v>0</v>
      </c>
      <c r="AB7343">
        <v>0</v>
      </c>
      <c r="AC7343">
        <v>0</v>
      </c>
      <c r="AD7343">
        <v>0</v>
      </c>
      <c r="AE7343">
        <v>0</v>
      </c>
      <c r="AF7343">
        <v>0</v>
      </c>
      <c r="AG7343" t="s">
        <v>27597</v>
      </c>
      <c r="AH7343" s="21" t="str">
        <f t="shared" si="228"/>
        <v>YT21</v>
      </c>
      <c r="AI7343" s="21">
        <v>345.36</v>
      </c>
      <c r="AJ7343" s="21">
        <f t="shared" si="229"/>
        <v>99.652777777777771</v>
      </c>
      <c r="AK7343" s="21" t="s">
        <v>2060</v>
      </c>
      <c r="AL7343" t="s">
        <v>2551</v>
      </c>
      <c r="AM7343" s="26" t="s">
        <v>38</v>
      </c>
      <c r="AN7343" t="s">
        <v>2030</v>
      </c>
    </row>
    <row r="7344" spans="1:40" hidden="1" x14ac:dyDescent="0.35">
      <c r="A7344" t="s">
        <v>27598</v>
      </c>
      <c r="B7344" t="s">
        <v>27599</v>
      </c>
      <c r="C7344" t="s">
        <v>3865</v>
      </c>
      <c r="D7344" t="s">
        <v>27600</v>
      </c>
      <c r="E7344" t="s">
        <v>2667</v>
      </c>
      <c r="F7344">
        <v>1</v>
      </c>
      <c r="G7344" t="s">
        <v>2509</v>
      </c>
      <c r="H7344" t="s">
        <v>2510</v>
      </c>
      <c r="I7344" t="s">
        <v>2076</v>
      </c>
      <c r="J7344" t="s">
        <v>2668</v>
      </c>
      <c r="K7344" t="s">
        <v>2669</v>
      </c>
      <c r="L7344" t="s">
        <v>2058</v>
      </c>
      <c r="M7344" t="s">
        <v>2059</v>
      </c>
      <c r="N7344">
        <v>4</v>
      </c>
      <c r="O7344">
        <v>159</v>
      </c>
      <c r="P7344">
        <v>0.65</v>
      </c>
      <c r="Q7344">
        <v>24480</v>
      </c>
      <c r="R7344">
        <v>2</v>
      </c>
      <c r="S7344">
        <v>78</v>
      </c>
      <c r="T7344">
        <v>0.32</v>
      </c>
      <c r="U7344">
        <v>2</v>
      </c>
      <c r="V7344">
        <v>81</v>
      </c>
      <c r="W7344">
        <v>0.33</v>
      </c>
      <c r="X7344">
        <v>0</v>
      </c>
      <c r="Y7344">
        <v>0</v>
      </c>
      <c r="Z7344">
        <v>0</v>
      </c>
      <c r="AA7344">
        <v>0</v>
      </c>
      <c r="AB7344">
        <v>0</v>
      </c>
      <c r="AC7344">
        <v>0</v>
      </c>
      <c r="AD7344">
        <v>0</v>
      </c>
      <c r="AE7344">
        <v>0</v>
      </c>
      <c r="AF7344">
        <v>0</v>
      </c>
      <c r="AG7344" t="s">
        <v>27601</v>
      </c>
      <c r="AH7344" s="21" t="str">
        <f t="shared" si="228"/>
        <v>YR25</v>
      </c>
      <c r="AI7344" s="21">
        <v>345.36</v>
      </c>
      <c r="AJ7344" s="21">
        <f t="shared" si="229"/>
        <v>99.350490196078425</v>
      </c>
      <c r="AK7344" s="21" t="s">
        <v>2060</v>
      </c>
      <c r="AL7344" t="s">
        <v>2515</v>
      </c>
      <c r="AM7344" s="26" t="s">
        <v>38</v>
      </c>
      <c r="AN7344" t="s">
        <v>2030</v>
      </c>
    </row>
    <row r="7345" spans="1:40" hidden="1" x14ac:dyDescent="0.35">
      <c r="A7345" t="s">
        <v>27602</v>
      </c>
      <c r="B7345" t="s">
        <v>27603</v>
      </c>
      <c r="C7345" t="s">
        <v>3396</v>
      </c>
      <c r="D7345" t="s">
        <v>27604</v>
      </c>
      <c r="E7345" t="s">
        <v>3028</v>
      </c>
      <c r="F7345">
        <v>1</v>
      </c>
      <c r="G7345" t="s">
        <v>2546</v>
      </c>
      <c r="H7345" t="s">
        <v>2510</v>
      </c>
      <c r="I7345" t="s">
        <v>2076</v>
      </c>
      <c r="J7345" t="s">
        <v>3006</v>
      </c>
      <c r="K7345" t="s">
        <v>3007</v>
      </c>
      <c r="L7345" t="s">
        <v>2058</v>
      </c>
      <c r="M7345" t="s">
        <v>2059</v>
      </c>
      <c r="N7345">
        <v>13</v>
      </c>
      <c r="O7345">
        <v>1491</v>
      </c>
      <c r="P7345">
        <v>6.09</v>
      </c>
      <c r="Q7345">
        <v>24480</v>
      </c>
      <c r="R7345">
        <v>4</v>
      </c>
      <c r="S7345">
        <v>342</v>
      </c>
      <c r="T7345">
        <v>1.4</v>
      </c>
      <c r="U7345">
        <v>9</v>
      </c>
      <c r="V7345">
        <v>1149</v>
      </c>
      <c r="W7345">
        <v>4.6900000000000004</v>
      </c>
      <c r="X7345">
        <v>0</v>
      </c>
      <c r="Y7345">
        <v>0</v>
      </c>
      <c r="Z7345">
        <v>0</v>
      </c>
      <c r="AA7345">
        <v>0</v>
      </c>
      <c r="AB7345">
        <v>0</v>
      </c>
      <c r="AC7345">
        <v>0</v>
      </c>
      <c r="AD7345">
        <v>0</v>
      </c>
      <c r="AE7345">
        <v>0</v>
      </c>
      <c r="AF7345">
        <v>0</v>
      </c>
      <c r="AG7345" t="s">
        <v>27605</v>
      </c>
      <c r="AH7345" s="21" t="str">
        <f t="shared" si="228"/>
        <v>YM68</v>
      </c>
      <c r="AI7345" s="21">
        <v>345.36</v>
      </c>
      <c r="AJ7345" s="21">
        <f t="shared" si="229"/>
        <v>93.909313725490193</v>
      </c>
      <c r="AK7345" s="21" t="s">
        <v>2063</v>
      </c>
      <c r="AL7345" t="s">
        <v>2551</v>
      </c>
      <c r="AM7345" s="26" t="s">
        <v>38</v>
      </c>
      <c r="AN7345" t="s">
        <v>2032</v>
      </c>
    </row>
    <row r="7346" spans="1:40" hidden="1" x14ac:dyDescent="0.35">
      <c r="A7346" t="s">
        <v>27606</v>
      </c>
      <c r="B7346" t="s">
        <v>27607</v>
      </c>
      <c r="C7346" t="s">
        <v>3396</v>
      </c>
      <c r="D7346" t="s">
        <v>27608</v>
      </c>
      <c r="E7346" t="s">
        <v>3028</v>
      </c>
      <c r="F7346">
        <v>1</v>
      </c>
      <c r="G7346" t="s">
        <v>2546</v>
      </c>
      <c r="H7346" t="s">
        <v>2510</v>
      </c>
      <c r="I7346" t="s">
        <v>2076</v>
      </c>
      <c r="J7346" t="s">
        <v>3006</v>
      </c>
      <c r="K7346" t="s">
        <v>3007</v>
      </c>
      <c r="L7346" t="s">
        <v>2058</v>
      </c>
      <c r="M7346" t="s">
        <v>2059</v>
      </c>
      <c r="N7346">
        <v>11</v>
      </c>
      <c r="O7346">
        <v>951</v>
      </c>
      <c r="P7346">
        <v>3.88</v>
      </c>
      <c r="Q7346">
        <v>24480</v>
      </c>
      <c r="R7346">
        <v>3</v>
      </c>
      <c r="S7346">
        <v>198</v>
      </c>
      <c r="T7346">
        <v>0.81</v>
      </c>
      <c r="U7346">
        <v>8</v>
      </c>
      <c r="V7346">
        <v>753</v>
      </c>
      <c r="W7346">
        <v>3.08</v>
      </c>
      <c r="X7346">
        <v>0</v>
      </c>
      <c r="Y7346">
        <v>0</v>
      </c>
      <c r="Z7346">
        <v>0</v>
      </c>
      <c r="AA7346">
        <v>0</v>
      </c>
      <c r="AB7346">
        <v>0</v>
      </c>
      <c r="AC7346">
        <v>0</v>
      </c>
      <c r="AD7346">
        <v>0</v>
      </c>
      <c r="AE7346">
        <v>0</v>
      </c>
      <c r="AF7346">
        <v>0</v>
      </c>
      <c r="AG7346" t="s">
        <v>27609</v>
      </c>
      <c r="AH7346" s="21" t="str">
        <f t="shared" si="228"/>
        <v>YM68</v>
      </c>
      <c r="AI7346" s="21">
        <v>345.36</v>
      </c>
      <c r="AJ7346" s="21">
        <f t="shared" si="229"/>
        <v>96.115196078431367</v>
      </c>
      <c r="AK7346" s="21" t="s">
        <v>2063</v>
      </c>
      <c r="AL7346" t="s">
        <v>2551</v>
      </c>
      <c r="AM7346" s="26" t="s">
        <v>38</v>
      </c>
      <c r="AN7346" t="s">
        <v>2032</v>
      </c>
    </row>
    <row r="7347" spans="1:40" hidden="1" x14ac:dyDescent="0.35">
      <c r="A7347" t="s">
        <v>27610</v>
      </c>
      <c r="B7347" t="s">
        <v>27611</v>
      </c>
      <c r="C7347" t="s">
        <v>3396</v>
      </c>
      <c r="D7347" t="s">
        <v>27612</v>
      </c>
      <c r="E7347" t="s">
        <v>3028</v>
      </c>
      <c r="F7347">
        <v>1</v>
      </c>
      <c r="G7347" t="s">
        <v>2546</v>
      </c>
      <c r="H7347" t="s">
        <v>2510</v>
      </c>
      <c r="I7347" t="s">
        <v>2076</v>
      </c>
      <c r="J7347" t="s">
        <v>3006</v>
      </c>
      <c r="K7347" t="s">
        <v>3007</v>
      </c>
      <c r="L7347" t="s">
        <v>2058</v>
      </c>
      <c r="M7347" t="s">
        <v>2170</v>
      </c>
      <c r="N7347">
        <v>6</v>
      </c>
      <c r="O7347">
        <v>511</v>
      </c>
      <c r="P7347">
        <v>3.34</v>
      </c>
      <c r="Q7347">
        <v>15300</v>
      </c>
      <c r="R7347">
        <v>2</v>
      </c>
      <c r="S7347">
        <v>119</v>
      </c>
      <c r="T7347">
        <v>0.78</v>
      </c>
      <c r="U7347">
        <v>3</v>
      </c>
      <c r="V7347">
        <v>244</v>
      </c>
      <c r="W7347">
        <v>1.59</v>
      </c>
      <c r="X7347">
        <v>1</v>
      </c>
      <c r="Y7347">
        <v>148</v>
      </c>
      <c r="Z7347">
        <v>0.97</v>
      </c>
      <c r="AA7347">
        <v>0</v>
      </c>
      <c r="AB7347">
        <v>0</v>
      </c>
      <c r="AC7347">
        <v>0</v>
      </c>
      <c r="AD7347">
        <v>0</v>
      </c>
      <c r="AE7347">
        <v>0</v>
      </c>
      <c r="AF7347">
        <v>0</v>
      </c>
      <c r="AG7347" t="s">
        <v>27613</v>
      </c>
      <c r="AH7347" s="21" t="str">
        <f t="shared" si="228"/>
        <v>YM68</v>
      </c>
      <c r="AI7347" s="21">
        <v>216</v>
      </c>
      <c r="AJ7347" s="21">
        <f t="shared" si="229"/>
        <v>96.66013071895425</v>
      </c>
      <c r="AK7347" s="21" t="s">
        <v>2063</v>
      </c>
      <c r="AL7347" t="s">
        <v>2551</v>
      </c>
      <c r="AM7347" s="26" t="s">
        <v>38</v>
      </c>
      <c r="AN7347" t="s">
        <v>2031</v>
      </c>
    </row>
    <row r="7348" spans="1:40" hidden="1" x14ac:dyDescent="0.35">
      <c r="A7348" t="s">
        <v>27614</v>
      </c>
      <c r="B7348" t="s">
        <v>27615</v>
      </c>
      <c r="C7348" t="s">
        <v>3396</v>
      </c>
      <c r="D7348" t="s">
        <v>27616</v>
      </c>
      <c r="E7348" t="s">
        <v>3028</v>
      </c>
      <c r="F7348">
        <v>2</v>
      </c>
      <c r="G7348" t="s">
        <v>2546</v>
      </c>
      <c r="H7348" t="s">
        <v>2510</v>
      </c>
      <c r="I7348" t="s">
        <v>2076</v>
      </c>
      <c r="J7348" t="s">
        <v>3006</v>
      </c>
      <c r="K7348" t="s">
        <v>3007</v>
      </c>
      <c r="L7348" t="s">
        <v>2058</v>
      </c>
      <c r="M7348" t="s">
        <v>2059</v>
      </c>
      <c r="N7348">
        <v>8</v>
      </c>
      <c r="O7348">
        <v>1366</v>
      </c>
      <c r="P7348">
        <v>5.58</v>
      </c>
      <c r="Q7348">
        <v>24480</v>
      </c>
      <c r="R7348">
        <v>0</v>
      </c>
      <c r="S7348">
        <v>0</v>
      </c>
      <c r="T7348">
        <v>0</v>
      </c>
      <c r="U7348">
        <v>8</v>
      </c>
      <c r="V7348">
        <v>1366</v>
      </c>
      <c r="W7348">
        <v>5.58</v>
      </c>
      <c r="X7348">
        <v>0</v>
      </c>
      <c r="Y7348">
        <v>0</v>
      </c>
      <c r="Z7348">
        <v>0</v>
      </c>
      <c r="AA7348">
        <v>0</v>
      </c>
      <c r="AB7348">
        <v>0</v>
      </c>
      <c r="AC7348">
        <v>0</v>
      </c>
      <c r="AD7348">
        <v>0</v>
      </c>
      <c r="AE7348">
        <v>0</v>
      </c>
      <c r="AF7348">
        <v>0</v>
      </c>
      <c r="AG7348" t="s">
        <v>27617</v>
      </c>
      <c r="AH7348" s="21" t="str">
        <f t="shared" si="228"/>
        <v>YM68</v>
      </c>
      <c r="AI7348" s="21">
        <v>345.36</v>
      </c>
      <c r="AJ7348" s="21">
        <f t="shared" si="229"/>
        <v>94.419934640522882</v>
      </c>
      <c r="AK7348" s="21" t="s">
        <v>2063</v>
      </c>
      <c r="AL7348" t="s">
        <v>2551</v>
      </c>
      <c r="AM7348" s="26" t="s">
        <v>38</v>
      </c>
      <c r="AN7348" t="s">
        <v>2033</v>
      </c>
    </row>
    <row r="7349" spans="1:40" hidden="1" x14ac:dyDescent="0.35">
      <c r="A7349" t="s">
        <v>27618</v>
      </c>
      <c r="B7349" t="s">
        <v>27619</v>
      </c>
      <c r="C7349" t="s">
        <v>3026</v>
      </c>
      <c r="D7349" t="s">
        <v>27620</v>
      </c>
      <c r="E7349" t="s">
        <v>3028</v>
      </c>
      <c r="F7349">
        <v>1</v>
      </c>
      <c r="G7349" t="s">
        <v>2546</v>
      </c>
      <c r="H7349" t="s">
        <v>2510</v>
      </c>
      <c r="I7349" t="s">
        <v>2076</v>
      </c>
      <c r="J7349" t="s">
        <v>3006</v>
      </c>
      <c r="K7349" t="s">
        <v>3007</v>
      </c>
      <c r="L7349" t="s">
        <v>2058</v>
      </c>
      <c r="M7349" t="s">
        <v>2059</v>
      </c>
      <c r="N7349">
        <v>3</v>
      </c>
      <c r="O7349">
        <v>55</v>
      </c>
      <c r="P7349">
        <v>0.22</v>
      </c>
      <c r="Q7349">
        <v>24480</v>
      </c>
      <c r="R7349">
        <v>3</v>
      </c>
      <c r="S7349">
        <v>55</v>
      </c>
      <c r="T7349">
        <v>0.22</v>
      </c>
      <c r="U7349">
        <v>0</v>
      </c>
      <c r="V7349">
        <v>0</v>
      </c>
      <c r="W7349">
        <v>0</v>
      </c>
      <c r="X7349">
        <v>0</v>
      </c>
      <c r="Y7349">
        <v>0</v>
      </c>
      <c r="Z7349">
        <v>0</v>
      </c>
      <c r="AA7349">
        <v>0</v>
      </c>
      <c r="AB7349">
        <v>0</v>
      </c>
      <c r="AC7349">
        <v>0</v>
      </c>
      <c r="AD7349">
        <v>0</v>
      </c>
      <c r="AE7349">
        <v>0</v>
      </c>
      <c r="AF7349">
        <v>0</v>
      </c>
      <c r="AG7349" t="s">
        <v>27621</v>
      </c>
      <c r="AH7349" s="21" t="str">
        <f t="shared" si="228"/>
        <v>YM68</v>
      </c>
      <c r="AI7349" s="21">
        <v>345.36</v>
      </c>
      <c r="AJ7349" s="21">
        <f t="shared" si="229"/>
        <v>99.775326797385617</v>
      </c>
      <c r="AK7349" s="21" t="s">
        <v>2060</v>
      </c>
      <c r="AL7349" t="s">
        <v>2551</v>
      </c>
      <c r="AM7349" s="26" t="s">
        <v>38</v>
      </c>
      <c r="AN7349" t="s">
        <v>2031</v>
      </c>
    </row>
    <row r="7350" spans="1:40" hidden="1" x14ac:dyDescent="0.35">
      <c r="A7350" t="s">
        <v>27622</v>
      </c>
      <c r="B7350" t="s">
        <v>27623</v>
      </c>
      <c r="C7350" t="s">
        <v>3003</v>
      </c>
      <c r="D7350" t="s">
        <v>27624</v>
      </c>
      <c r="E7350" t="s">
        <v>3005</v>
      </c>
      <c r="F7350">
        <v>1</v>
      </c>
      <c r="G7350" t="s">
        <v>2546</v>
      </c>
      <c r="H7350" t="s">
        <v>2510</v>
      </c>
      <c r="I7350" t="s">
        <v>2076</v>
      </c>
      <c r="J7350" t="s">
        <v>3006</v>
      </c>
      <c r="K7350" t="s">
        <v>3007</v>
      </c>
      <c r="L7350" t="s">
        <v>2058</v>
      </c>
      <c r="M7350" t="s">
        <v>2059</v>
      </c>
      <c r="N7350">
        <v>2</v>
      </c>
      <c r="O7350">
        <v>46</v>
      </c>
      <c r="P7350">
        <v>0.19</v>
      </c>
      <c r="Q7350">
        <v>24480</v>
      </c>
      <c r="R7350">
        <v>0</v>
      </c>
      <c r="S7350">
        <v>0</v>
      </c>
      <c r="T7350">
        <v>0</v>
      </c>
      <c r="U7350">
        <v>2</v>
      </c>
      <c r="V7350">
        <v>46</v>
      </c>
      <c r="W7350">
        <v>0.19</v>
      </c>
      <c r="X7350">
        <v>0</v>
      </c>
      <c r="Y7350">
        <v>0</v>
      </c>
      <c r="Z7350">
        <v>0</v>
      </c>
      <c r="AA7350">
        <v>0</v>
      </c>
      <c r="AB7350">
        <v>0</v>
      </c>
      <c r="AC7350">
        <v>0</v>
      </c>
      <c r="AD7350">
        <v>0</v>
      </c>
      <c r="AE7350">
        <v>0</v>
      </c>
      <c r="AF7350">
        <v>0</v>
      </c>
      <c r="AG7350" t="s">
        <v>27625</v>
      </c>
      <c r="AH7350" s="21" t="str">
        <f t="shared" si="228"/>
        <v>YM68</v>
      </c>
      <c r="AI7350" s="21">
        <v>345.36</v>
      </c>
      <c r="AJ7350" s="21">
        <f t="shared" si="229"/>
        <v>99.812091503267979</v>
      </c>
      <c r="AK7350" s="21" t="s">
        <v>2060</v>
      </c>
      <c r="AL7350" t="s">
        <v>2551</v>
      </c>
      <c r="AM7350" s="26" t="s">
        <v>38</v>
      </c>
      <c r="AN7350" t="s">
        <v>2032</v>
      </c>
    </row>
    <row r="7351" spans="1:40" hidden="1" x14ac:dyDescent="0.35">
      <c r="A7351" t="s">
        <v>27626</v>
      </c>
      <c r="B7351" t="s">
        <v>27627</v>
      </c>
      <c r="C7351" t="s">
        <v>3026</v>
      </c>
      <c r="D7351" t="s">
        <v>27628</v>
      </c>
      <c r="E7351" t="s">
        <v>3028</v>
      </c>
      <c r="F7351">
        <v>1</v>
      </c>
      <c r="G7351" t="s">
        <v>2546</v>
      </c>
      <c r="H7351" t="s">
        <v>2510</v>
      </c>
      <c r="I7351" t="s">
        <v>2076</v>
      </c>
      <c r="J7351" t="s">
        <v>3006</v>
      </c>
      <c r="K7351" t="s">
        <v>3007</v>
      </c>
      <c r="L7351" t="s">
        <v>2058</v>
      </c>
      <c r="M7351" t="s">
        <v>2170</v>
      </c>
      <c r="N7351">
        <v>5</v>
      </c>
      <c r="O7351">
        <v>503</v>
      </c>
      <c r="P7351">
        <v>3.29</v>
      </c>
      <c r="Q7351">
        <v>15300</v>
      </c>
      <c r="R7351">
        <v>1</v>
      </c>
      <c r="S7351">
        <v>142</v>
      </c>
      <c r="T7351">
        <v>0.93</v>
      </c>
      <c r="U7351">
        <v>4</v>
      </c>
      <c r="V7351">
        <v>361</v>
      </c>
      <c r="W7351">
        <v>2.36</v>
      </c>
      <c r="X7351">
        <v>0</v>
      </c>
      <c r="Y7351">
        <v>0</v>
      </c>
      <c r="Z7351">
        <v>0</v>
      </c>
      <c r="AA7351">
        <v>0</v>
      </c>
      <c r="AB7351">
        <v>0</v>
      </c>
      <c r="AC7351">
        <v>0</v>
      </c>
      <c r="AD7351">
        <v>0</v>
      </c>
      <c r="AE7351">
        <v>0</v>
      </c>
      <c r="AF7351">
        <v>0</v>
      </c>
      <c r="AG7351" t="s">
        <v>27629</v>
      </c>
      <c r="AH7351" s="21" t="str">
        <f t="shared" si="228"/>
        <v>YM68</v>
      </c>
      <c r="AI7351" s="21">
        <v>216</v>
      </c>
      <c r="AJ7351" s="21">
        <f t="shared" si="229"/>
        <v>96.712418300653596</v>
      </c>
      <c r="AK7351" s="21" t="s">
        <v>2063</v>
      </c>
      <c r="AL7351" t="s">
        <v>2551</v>
      </c>
      <c r="AM7351" s="26" t="s">
        <v>38</v>
      </c>
      <c r="AN7351" t="s">
        <v>2032</v>
      </c>
    </row>
    <row r="7352" spans="1:40" hidden="1" x14ac:dyDescent="0.35">
      <c r="A7352" t="s">
        <v>27630</v>
      </c>
      <c r="B7352" t="s">
        <v>27631</v>
      </c>
      <c r="C7352" t="s">
        <v>3026</v>
      </c>
      <c r="D7352" t="s">
        <v>27632</v>
      </c>
      <c r="E7352" t="s">
        <v>3028</v>
      </c>
      <c r="F7352">
        <v>1</v>
      </c>
      <c r="G7352" t="s">
        <v>2546</v>
      </c>
      <c r="H7352" t="s">
        <v>2510</v>
      </c>
      <c r="I7352" t="s">
        <v>2076</v>
      </c>
      <c r="J7352" t="s">
        <v>3006</v>
      </c>
      <c r="K7352" t="s">
        <v>3007</v>
      </c>
      <c r="L7352" t="s">
        <v>2058</v>
      </c>
      <c r="M7352" t="s">
        <v>2170</v>
      </c>
      <c r="N7352">
        <v>2</v>
      </c>
      <c r="O7352">
        <v>367</v>
      </c>
      <c r="P7352">
        <v>2.4</v>
      </c>
      <c r="Q7352">
        <v>15300</v>
      </c>
      <c r="R7352">
        <v>2</v>
      </c>
      <c r="S7352">
        <v>367</v>
      </c>
      <c r="T7352">
        <v>2.4</v>
      </c>
      <c r="U7352">
        <v>0</v>
      </c>
      <c r="V7352">
        <v>0</v>
      </c>
      <c r="W7352">
        <v>0</v>
      </c>
      <c r="X7352">
        <v>0</v>
      </c>
      <c r="Y7352">
        <v>0</v>
      </c>
      <c r="Z7352">
        <v>0</v>
      </c>
      <c r="AA7352">
        <v>0</v>
      </c>
      <c r="AB7352">
        <v>0</v>
      </c>
      <c r="AC7352">
        <v>0</v>
      </c>
      <c r="AD7352">
        <v>0</v>
      </c>
      <c r="AE7352">
        <v>0</v>
      </c>
      <c r="AF7352">
        <v>0</v>
      </c>
      <c r="AG7352" t="s">
        <v>27633</v>
      </c>
      <c r="AH7352" s="21" t="str">
        <f t="shared" si="228"/>
        <v>YM68</v>
      </c>
      <c r="AI7352" s="21">
        <v>216</v>
      </c>
      <c r="AJ7352" s="21">
        <f t="shared" si="229"/>
        <v>97.601307189542482</v>
      </c>
      <c r="AK7352" s="21" t="s">
        <v>2063</v>
      </c>
      <c r="AL7352" t="s">
        <v>2551</v>
      </c>
      <c r="AM7352" s="26" t="s">
        <v>38</v>
      </c>
      <c r="AN7352" t="s">
        <v>2029</v>
      </c>
    </row>
    <row r="7353" spans="1:40" hidden="1" x14ac:dyDescent="0.35">
      <c r="A7353" t="s">
        <v>27634</v>
      </c>
      <c r="B7353" t="s">
        <v>27635</v>
      </c>
      <c r="C7353" t="s">
        <v>3510</v>
      </c>
      <c r="D7353" t="s">
        <v>27636</v>
      </c>
      <c r="E7353" t="s">
        <v>3028</v>
      </c>
      <c r="F7353">
        <v>1</v>
      </c>
      <c r="G7353" t="s">
        <v>2546</v>
      </c>
      <c r="H7353" t="s">
        <v>2510</v>
      </c>
      <c r="I7353" t="s">
        <v>2076</v>
      </c>
      <c r="J7353" t="s">
        <v>3006</v>
      </c>
      <c r="K7353" t="s">
        <v>3007</v>
      </c>
      <c r="L7353" t="s">
        <v>2058</v>
      </c>
      <c r="M7353" t="s">
        <v>2059</v>
      </c>
      <c r="N7353">
        <v>5</v>
      </c>
      <c r="O7353">
        <v>519</v>
      </c>
      <c r="P7353">
        <v>2.12</v>
      </c>
      <c r="Q7353">
        <v>24480</v>
      </c>
      <c r="R7353">
        <v>2</v>
      </c>
      <c r="S7353">
        <v>212</v>
      </c>
      <c r="T7353">
        <v>0.87</v>
      </c>
      <c r="U7353">
        <v>2</v>
      </c>
      <c r="V7353">
        <v>196</v>
      </c>
      <c r="W7353">
        <v>0.8</v>
      </c>
      <c r="X7353">
        <v>0</v>
      </c>
      <c r="Y7353">
        <v>0</v>
      </c>
      <c r="Z7353">
        <v>0</v>
      </c>
      <c r="AA7353">
        <v>1</v>
      </c>
      <c r="AB7353">
        <v>111</v>
      </c>
      <c r="AC7353">
        <v>0.45</v>
      </c>
      <c r="AD7353">
        <v>0</v>
      </c>
      <c r="AE7353">
        <v>0</v>
      </c>
      <c r="AF7353">
        <v>0</v>
      </c>
      <c r="AG7353" t="s">
        <v>27637</v>
      </c>
      <c r="AH7353" s="21" t="str">
        <f t="shared" si="228"/>
        <v>YM68</v>
      </c>
      <c r="AI7353" s="21">
        <v>345.36</v>
      </c>
      <c r="AJ7353" s="21">
        <f t="shared" si="229"/>
        <v>97.879901960784309</v>
      </c>
      <c r="AK7353" s="21" t="s">
        <v>2063</v>
      </c>
      <c r="AL7353" t="s">
        <v>2551</v>
      </c>
      <c r="AM7353" s="26" t="s">
        <v>38</v>
      </c>
      <c r="AN7353" t="s">
        <v>2031</v>
      </c>
    </row>
    <row r="7354" spans="1:40" hidden="1" x14ac:dyDescent="0.35">
      <c r="A7354" t="s">
        <v>27638</v>
      </c>
      <c r="B7354" t="s">
        <v>27639</v>
      </c>
      <c r="C7354" t="s">
        <v>3260</v>
      </c>
      <c r="D7354" t="s">
        <v>27640</v>
      </c>
      <c r="E7354" t="s">
        <v>3005</v>
      </c>
      <c r="F7354">
        <v>1</v>
      </c>
      <c r="G7354" t="s">
        <v>2546</v>
      </c>
      <c r="H7354" t="s">
        <v>2510</v>
      </c>
      <c r="I7354" t="s">
        <v>2076</v>
      </c>
      <c r="J7354" t="s">
        <v>3262</v>
      </c>
      <c r="K7354" t="s">
        <v>2548</v>
      </c>
      <c r="L7354" t="s">
        <v>2058</v>
      </c>
      <c r="M7354" t="s">
        <v>2170</v>
      </c>
      <c r="N7354">
        <v>2</v>
      </c>
      <c r="O7354">
        <v>137</v>
      </c>
      <c r="P7354">
        <v>0.9</v>
      </c>
      <c r="Q7354">
        <v>15300</v>
      </c>
      <c r="R7354">
        <v>2</v>
      </c>
      <c r="S7354">
        <v>137</v>
      </c>
      <c r="T7354">
        <v>0.9</v>
      </c>
      <c r="U7354">
        <v>0</v>
      </c>
      <c r="V7354">
        <v>0</v>
      </c>
      <c r="W7354">
        <v>0</v>
      </c>
      <c r="X7354">
        <v>0</v>
      </c>
      <c r="Y7354">
        <v>0</v>
      </c>
      <c r="Z7354">
        <v>0</v>
      </c>
      <c r="AA7354">
        <v>0</v>
      </c>
      <c r="AB7354">
        <v>0</v>
      </c>
      <c r="AC7354">
        <v>0</v>
      </c>
      <c r="AD7354">
        <v>0</v>
      </c>
      <c r="AE7354">
        <v>0</v>
      </c>
      <c r="AF7354">
        <v>0</v>
      </c>
      <c r="AG7354" t="s">
        <v>27641</v>
      </c>
      <c r="AH7354" s="21" t="str">
        <f t="shared" si="228"/>
        <v>YM68</v>
      </c>
      <c r="AI7354" s="21">
        <v>216</v>
      </c>
      <c r="AJ7354" s="21">
        <f t="shared" si="229"/>
        <v>99.104575163398692</v>
      </c>
      <c r="AK7354" s="21" t="s">
        <v>2063</v>
      </c>
      <c r="AL7354" t="s">
        <v>2551</v>
      </c>
      <c r="AM7354" s="26" t="s">
        <v>38</v>
      </c>
      <c r="AN7354" t="s">
        <v>2030</v>
      </c>
    </row>
    <row r="7355" spans="1:40" hidden="1" x14ac:dyDescent="0.35">
      <c r="A7355" t="s">
        <v>27642</v>
      </c>
      <c r="B7355" t="s">
        <v>27643</v>
      </c>
      <c r="C7355" t="s">
        <v>3260</v>
      </c>
      <c r="D7355" t="s">
        <v>27644</v>
      </c>
      <c r="E7355" t="s">
        <v>3005</v>
      </c>
      <c r="F7355">
        <v>1</v>
      </c>
      <c r="G7355" t="s">
        <v>2546</v>
      </c>
      <c r="H7355" t="s">
        <v>2510</v>
      </c>
      <c r="I7355" t="s">
        <v>2076</v>
      </c>
      <c r="J7355" t="s">
        <v>3262</v>
      </c>
      <c r="K7355" t="s">
        <v>2548</v>
      </c>
      <c r="L7355" t="s">
        <v>2058</v>
      </c>
      <c r="M7355" t="s">
        <v>2059</v>
      </c>
      <c r="N7355">
        <v>8</v>
      </c>
      <c r="O7355">
        <v>1293</v>
      </c>
      <c r="P7355">
        <v>5.28</v>
      </c>
      <c r="Q7355">
        <v>24480</v>
      </c>
      <c r="R7355">
        <v>5</v>
      </c>
      <c r="S7355">
        <v>181</v>
      </c>
      <c r="T7355">
        <v>0.74</v>
      </c>
      <c r="U7355">
        <v>2</v>
      </c>
      <c r="V7355">
        <v>45</v>
      </c>
      <c r="W7355">
        <v>0.18</v>
      </c>
      <c r="X7355">
        <v>0</v>
      </c>
      <c r="Y7355">
        <v>0</v>
      </c>
      <c r="Z7355">
        <v>0</v>
      </c>
      <c r="AA7355">
        <v>0</v>
      </c>
      <c r="AB7355">
        <v>0</v>
      </c>
      <c r="AC7355">
        <v>0</v>
      </c>
      <c r="AD7355">
        <v>1</v>
      </c>
      <c r="AE7355">
        <v>1067</v>
      </c>
      <c r="AF7355">
        <v>4.3600000000000003</v>
      </c>
      <c r="AG7355" t="s">
        <v>27645</v>
      </c>
      <c r="AH7355" s="21" t="str">
        <f t="shared" si="228"/>
        <v>YM68</v>
      </c>
      <c r="AI7355" s="21">
        <v>345.36</v>
      </c>
      <c r="AJ7355" s="21">
        <f t="shared" si="229"/>
        <v>94.718137254901961</v>
      </c>
      <c r="AK7355" s="21" t="s">
        <v>2063</v>
      </c>
      <c r="AL7355" t="s">
        <v>2551</v>
      </c>
      <c r="AM7355" s="26" t="s">
        <v>38</v>
      </c>
      <c r="AN7355" t="s">
        <v>2030</v>
      </c>
    </row>
    <row r="7356" spans="1:40" hidden="1" x14ac:dyDescent="0.35">
      <c r="A7356" t="s">
        <v>27646</v>
      </c>
      <c r="B7356" t="s">
        <v>27647</v>
      </c>
      <c r="C7356" t="s">
        <v>3260</v>
      </c>
      <c r="D7356" t="s">
        <v>27648</v>
      </c>
      <c r="E7356" t="s">
        <v>3005</v>
      </c>
      <c r="F7356">
        <v>1</v>
      </c>
      <c r="G7356" t="s">
        <v>2546</v>
      </c>
      <c r="H7356" t="s">
        <v>2510</v>
      </c>
      <c r="I7356" t="s">
        <v>2076</v>
      </c>
      <c r="J7356" t="s">
        <v>3262</v>
      </c>
      <c r="K7356" t="s">
        <v>2548</v>
      </c>
      <c r="L7356" t="s">
        <v>2058</v>
      </c>
      <c r="M7356" t="s">
        <v>2170</v>
      </c>
      <c r="N7356">
        <v>5</v>
      </c>
      <c r="O7356">
        <v>350</v>
      </c>
      <c r="P7356">
        <v>2.29</v>
      </c>
      <c r="Q7356">
        <v>15300</v>
      </c>
      <c r="R7356">
        <v>3</v>
      </c>
      <c r="S7356">
        <v>181</v>
      </c>
      <c r="T7356">
        <v>1.18</v>
      </c>
      <c r="U7356">
        <v>2</v>
      </c>
      <c r="V7356">
        <v>169</v>
      </c>
      <c r="W7356">
        <v>1.1000000000000001</v>
      </c>
      <c r="X7356">
        <v>0</v>
      </c>
      <c r="Y7356">
        <v>0</v>
      </c>
      <c r="Z7356">
        <v>0</v>
      </c>
      <c r="AA7356">
        <v>0</v>
      </c>
      <c r="AB7356">
        <v>0</v>
      </c>
      <c r="AC7356">
        <v>0</v>
      </c>
      <c r="AD7356">
        <v>0</v>
      </c>
      <c r="AE7356">
        <v>0</v>
      </c>
      <c r="AF7356">
        <v>0</v>
      </c>
      <c r="AG7356" t="s">
        <v>27649</v>
      </c>
      <c r="AH7356" s="21" t="str">
        <f t="shared" si="228"/>
        <v>YM68</v>
      </c>
      <c r="AI7356" s="21">
        <v>216</v>
      </c>
      <c r="AJ7356" s="21">
        <f t="shared" si="229"/>
        <v>97.712418300653596</v>
      </c>
      <c r="AK7356" s="21" t="s">
        <v>2063</v>
      </c>
      <c r="AL7356" t="s">
        <v>2551</v>
      </c>
      <c r="AM7356" s="26" t="s">
        <v>38</v>
      </c>
      <c r="AN7356" t="s">
        <v>2031</v>
      </c>
    </row>
    <row r="7357" spans="1:40" hidden="1" x14ac:dyDescent="0.35">
      <c r="A7357" t="s">
        <v>27650</v>
      </c>
      <c r="B7357" t="s">
        <v>27651</v>
      </c>
      <c r="C7357" t="s">
        <v>5035</v>
      </c>
      <c r="D7357" t="s">
        <v>27652</v>
      </c>
      <c r="E7357" t="s">
        <v>3028</v>
      </c>
      <c r="F7357">
        <v>2</v>
      </c>
      <c r="G7357" t="s">
        <v>2546</v>
      </c>
      <c r="H7357" t="s">
        <v>2510</v>
      </c>
      <c r="I7357" t="s">
        <v>2076</v>
      </c>
      <c r="J7357" t="s">
        <v>3006</v>
      </c>
      <c r="K7357" t="s">
        <v>3007</v>
      </c>
      <c r="L7357" t="s">
        <v>2058</v>
      </c>
      <c r="M7357" t="s">
        <v>2059</v>
      </c>
      <c r="N7357">
        <v>4</v>
      </c>
      <c r="O7357">
        <v>313</v>
      </c>
      <c r="P7357">
        <v>1.28</v>
      </c>
      <c r="Q7357">
        <v>24480</v>
      </c>
      <c r="R7357">
        <v>0</v>
      </c>
      <c r="S7357">
        <v>0</v>
      </c>
      <c r="T7357">
        <v>0</v>
      </c>
      <c r="U7357">
        <v>2</v>
      </c>
      <c r="V7357">
        <v>147</v>
      </c>
      <c r="W7357">
        <v>0.6</v>
      </c>
      <c r="X7357">
        <v>0</v>
      </c>
      <c r="Y7357">
        <v>0</v>
      </c>
      <c r="Z7357">
        <v>0</v>
      </c>
      <c r="AA7357">
        <v>2</v>
      </c>
      <c r="AB7357">
        <v>166</v>
      </c>
      <c r="AC7357">
        <v>0.68</v>
      </c>
      <c r="AD7357">
        <v>0</v>
      </c>
      <c r="AE7357">
        <v>0</v>
      </c>
      <c r="AF7357">
        <v>0</v>
      </c>
      <c r="AG7357" t="s">
        <v>27653</v>
      </c>
      <c r="AH7357" s="21" t="str">
        <f t="shared" si="228"/>
        <v>YM68</v>
      </c>
      <c r="AI7357" s="21">
        <v>345.36</v>
      </c>
      <c r="AJ7357" s="21">
        <f t="shared" si="229"/>
        <v>98.721405228758172</v>
      </c>
      <c r="AK7357" s="21" t="s">
        <v>2063</v>
      </c>
      <c r="AL7357" t="s">
        <v>2551</v>
      </c>
      <c r="AM7357" s="26" t="s">
        <v>38</v>
      </c>
      <c r="AN7357" t="s">
        <v>2031</v>
      </c>
    </row>
    <row r="7358" spans="1:40" hidden="1" x14ac:dyDescent="0.35">
      <c r="A7358" t="s">
        <v>27654</v>
      </c>
      <c r="B7358" t="s">
        <v>27655</v>
      </c>
      <c r="C7358" t="s">
        <v>5035</v>
      </c>
      <c r="D7358" t="s">
        <v>27656</v>
      </c>
      <c r="E7358" t="s">
        <v>3028</v>
      </c>
      <c r="F7358">
        <v>2</v>
      </c>
      <c r="G7358" t="s">
        <v>2546</v>
      </c>
      <c r="H7358" t="s">
        <v>2510</v>
      </c>
      <c r="I7358" t="s">
        <v>2076</v>
      </c>
      <c r="J7358" t="s">
        <v>3006</v>
      </c>
      <c r="K7358" t="s">
        <v>3007</v>
      </c>
      <c r="L7358" t="s">
        <v>2058</v>
      </c>
      <c r="M7358" t="s">
        <v>2059</v>
      </c>
      <c r="N7358">
        <v>8</v>
      </c>
      <c r="O7358">
        <v>1123</v>
      </c>
      <c r="P7358">
        <v>4.59</v>
      </c>
      <c r="Q7358">
        <v>24480</v>
      </c>
      <c r="R7358">
        <v>2</v>
      </c>
      <c r="S7358">
        <v>62</v>
      </c>
      <c r="T7358">
        <v>0.25</v>
      </c>
      <c r="U7358">
        <v>6</v>
      </c>
      <c r="V7358">
        <v>1061</v>
      </c>
      <c r="W7358">
        <v>4.33</v>
      </c>
      <c r="X7358">
        <v>0</v>
      </c>
      <c r="Y7358">
        <v>0</v>
      </c>
      <c r="Z7358">
        <v>0</v>
      </c>
      <c r="AA7358">
        <v>0</v>
      </c>
      <c r="AB7358">
        <v>0</v>
      </c>
      <c r="AC7358">
        <v>0</v>
      </c>
      <c r="AD7358">
        <v>0</v>
      </c>
      <c r="AE7358">
        <v>0</v>
      </c>
      <c r="AF7358">
        <v>0</v>
      </c>
      <c r="AG7358" t="s">
        <v>27657</v>
      </c>
      <c r="AH7358" s="21" t="str">
        <f t="shared" si="228"/>
        <v>YM68</v>
      </c>
      <c r="AI7358" s="21">
        <v>345.36</v>
      </c>
      <c r="AJ7358" s="21">
        <f t="shared" si="229"/>
        <v>95.412581699346404</v>
      </c>
      <c r="AK7358" s="21" t="s">
        <v>2063</v>
      </c>
      <c r="AL7358" t="s">
        <v>2551</v>
      </c>
      <c r="AM7358" s="26" t="s">
        <v>38</v>
      </c>
      <c r="AN7358" t="s">
        <v>2030</v>
      </c>
    </row>
    <row r="7359" spans="1:40" hidden="1" x14ac:dyDescent="0.35">
      <c r="A7359" t="s">
        <v>27658</v>
      </c>
      <c r="B7359" t="s">
        <v>27659</v>
      </c>
      <c r="C7359" t="s">
        <v>3056</v>
      </c>
      <c r="D7359" t="s">
        <v>27660</v>
      </c>
      <c r="E7359" t="s">
        <v>3058</v>
      </c>
      <c r="F7359">
        <v>1</v>
      </c>
      <c r="G7359" t="s">
        <v>2546</v>
      </c>
      <c r="H7359" t="s">
        <v>2510</v>
      </c>
      <c r="I7359" t="s">
        <v>2076</v>
      </c>
      <c r="J7359" t="s">
        <v>3059</v>
      </c>
      <c r="K7359" t="s">
        <v>3007</v>
      </c>
      <c r="L7359" t="s">
        <v>2058</v>
      </c>
      <c r="M7359" t="s">
        <v>2059</v>
      </c>
      <c r="N7359">
        <v>7</v>
      </c>
      <c r="O7359">
        <v>168</v>
      </c>
      <c r="P7359">
        <v>0.69</v>
      </c>
      <c r="Q7359">
        <v>24480</v>
      </c>
      <c r="R7359">
        <v>4</v>
      </c>
      <c r="S7359">
        <v>99</v>
      </c>
      <c r="T7359">
        <v>0.4</v>
      </c>
      <c r="U7359">
        <v>3</v>
      </c>
      <c r="V7359">
        <v>69</v>
      </c>
      <c r="W7359">
        <v>0.28000000000000003</v>
      </c>
      <c r="X7359">
        <v>0</v>
      </c>
      <c r="Y7359">
        <v>0</v>
      </c>
      <c r="Z7359">
        <v>0</v>
      </c>
      <c r="AA7359">
        <v>0</v>
      </c>
      <c r="AB7359">
        <v>0</v>
      </c>
      <c r="AC7359">
        <v>0</v>
      </c>
      <c r="AD7359">
        <v>0</v>
      </c>
      <c r="AE7359">
        <v>0</v>
      </c>
      <c r="AF7359">
        <v>0</v>
      </c>
      <c r="AG7359" t="s">
        <v>27661</v>
      </c>
      <c r="AH7359" s="21" t="str">
        <f t="shared" si="228"/>
        <v>YM68</v>
      </c>
      <c r="AI7359" s="21">
        <v>345.36</v>
      </c>
      <c r="AJ7359" s="21">
        <f t="shared" si="229"/>
        <v>99.313725490196077</v>
      </c>
      <c r="AK7359" s="21" t="s">
        <v>2060</v>
      </c>
      <c r="AL7359" t="s">
        <v>2551</v>
      </c>
      <c r="AM7359" s="26" t="s">
        <v>38</v>
      </c>
      <c r="AN7359" t="s">
        <v>2031</v>
      </c>
    </row>
    <row r="7360" spans="1:40" hidden="1" x14ac:dyDescent="0.35">
      <c r="A7360" t="s">
        <v>27662</v>
      </c>
      <c r="B7360" t="s">
        <v>27663</v>
      </c>
      <c r="C7360" t="s">
        <v>3056</v>
      </c>
      <c r="D7360" t="s">
        <v>27664</v>
      </c>
      <c r="E7360" t="s">
        <v>3058</v>
      </c>
      <c r="F7360">
        <v>1</v>
      </c>
      <c r="G7360" t="s">
        <v>2546</v>
      </c>
      <c r="H7360" t="s">
        <v>2510</v>
      </c>
      <c r="I7360" t="s">
        <v>2076</v>
      </c>
      <c r="J7360" t="s">
        <v>3059</v>
      </c>
      <c r="K7360" t="s">
        <v>3007</v>
      </c>
      <c r="L7360" t="s">
        <v>2058</v>
      </c>
      <c r="M7360" t="s">
        <v>2059</v>
      </c>
      <c r="N7360">
        <v>9</v>
      </c>
      <c r="O7360">
        <v>300</v>
      </c>
      <c r="P7360">
        <v>1.23</v>
      </c>
      <c r="Q7360">
        <v>24480</v>
      </c>
      <c r="R7360">
        <v>5</v>
      </c>
      <c r="S7360">
        <v>194</v>
      </c>
      <c r="T7360">
        <v>0.79</v>
      </c>
      <c r="U7360">
        <v>2</v>
      </c>
      <c r="V7360">
        <v>81</v>
      </c>
      <c r="W7360">
        <v>0.33</v>
      </c>
      <c r="X7360">
        <v>0</v>
      </c>
      <c r="Y7360">
        <v>0</v>
      </c>
      <c r="Z7360">
        <v>0</v>
      </c>
      <c r="AA7360">
        <v>2</v>
      </c>
      <c r="AB7360">
        <v>25</v>
      </c>
      <c r="AC7360">
        <v>0.1</v>
      </c>
      <c r="AD7360">
        <v>0</v>
      </c>
      <c r="AE7360">
        <v>0</v>
      </c>
      <c r="AF7360">
        <v>0</v>
      </c>
      <c r="AG7360" t="s">
        <v>27665</v>
      </c>
      <c r="AH7360" s="21" t="str">
        <f t="shared" si="228"/>
        <v>YM68</v>
      </c>
      <c r="AI7360" s="21">
        <v>345.36</v>
      </c>
      <c r="AJ7360" s="21">
        <f t="shared" si="229"/>
        <v>98.774509803921575</v>
      </c>
      <c r="AK7360" s="21" t="s">
        <v>2063</v>
      </c>
      <c r="AL7360" t="s">
        <v>2551</v>
      </c>
      <c r="AM7360" s="26" t="s">
        <v>38</v>
      </c>
      <c r="AN7360" t="s">
        <v>2030</v>
      </c>
    </row>
    <row r="7361" spans="1:40" hidden="1" x14ac:dyDescent="0.35">
      <c r="A7361" t="s">
        <v>27666</v>
      </c>
      <c r="B7361" t="s">
        <v>27667</v>
      </c>
      <c r="C7361" t="s">
        <v>3056</v>
      </c>
      <c r="D7361" t="s">
        <v>27668</v>
      </c>
      <c r="E7361" t="s">
        <v>3058</v>
      </c>
      <c r="F7361">
        <v>1</v>
      </c>
      <c r="G7361" t="s">
        <v>2546</v>
      </c>
      <c r="H7361" t="s">
        <v>2510</v>
      </c>
      <c r="I7361" t="s">
        <v>2076</v>
      </c>
      <c r="J7361" t="s">
        <v>3059</v>
      </c>
      <c r="K7361" t="s">
        <v>3007</v>
      </c>
      <c r="L7361" t="s">
        <v>2058</v>
      </c>
      <c r="M7361" t="s">
        <v>2170</v>
      </c>
      <c r="N7361">
        <v>11</v>
      </c>
      <c r="O7361">
        <v>214</v>
      </c>
      <c r="P7361">
        <v>1.4</v>
      </c>
      <c r="Q7361">
        <v>15300</v>
      </c>
      <c r="R7361">
        <v>4</v>
      </c>
      <c r="S7361">
        <v>62</v>
      </c>
      <c r="T7361">
        <v>0.41</v>
      </c>
      <c r="U7361">
        <v>7</v>
      </c>
      <c r="V7361">
        <v>152</v>
      </c>
      <c r="W7361">
        <v>0.99</v>
      </c>
      <c r="X7361">
        <v>0</v>
      </c>
      <c r="Y7361">
        <v>0</v>
      </c>
      <c r="Z7361">
        <v>0</v>
      </c>
      <c r="AA7361">
        <v>0</v>
      </c>
      <c r="AB7361">
        <v>0</v>
      </c>
      <c r="AC7361">
        <v>0</v>
      </c>
      <c r="AD7361">
        <v>0</v>
      </c>
      <c r="AE7361">
        <v>0</v>
      </c>
      <c r="AF7361">
        <v>0</v>
      </c>
      <c r="AG7361" t="s">
        <v>27669</v>
      </c>
      <c r="AH7361" s="21" t="str">
        <f t="shared" si="228"/>
        <v>YM68</v>
      </c>
      <c r="AI7361" s="21">
        <v>216</v>
      </c>
      <c r="AJ7361" s="21">
        <f t="shared" si="229"/>
        <v>98.601307189542482</v>
      </c>
      <c r="AK7361" s="21" t="s">
        <v>2063</v>
      </c>
      <c r="AL7361" t="s">
        <v>2551</v>
      </c>
      <c r="AM7361" s="26" t="s">
        <v>38</v>
      </c>
      <c r="AN7361" t="s">
        <v>2030</v>
      </c>
    </row>
    <row r="7362" spans="1:40" hidden="1" x14ac:dyDescent="0.35">
      <c r="A7362" t="s">
        <v>27670</v>
      </c>
      <c r="B7362" t="s">
        <v>27671</v>
      </c>
      <c r="C7362" t="s">
        <v>3003</v>
      </c>
      <c r="D7362" t="s">
        <v>27672</v>
      </c>
      <c r="E7362" t="s">
        <v>3005</v>
      </c>
      <c r="F7362">
        <v>2</v>
      </c>
      <c r="G7362" t="s">
        <v>2546</v>
      </c>
      <c r="H7362" t="s">
        <v>2510</v>
      </c>
      <c r="I7362" t="s">
        <v>2076</v>
      </c>
      <c r="J7362" t="s">
        <v>3006</v>
      </c>
      <c r="K7362" t="s">
        <v>3007</v>
      </c>
      <c r="L7362" t="s">
        <v>2058</v>
      </c>
      <c r="M7362" t="s">
        <v>2059</v>
      </c>
      <c r="N7362">
        <v>3</v>
      </c>
      <c r="O7362">
        <v>77</v>
      </c>
      <c r="P7362">
        <v>0.31</v>
      </c>
      <c r="Q7362">
        <v>24480</v>
      </c>
      <c r="R7362">
        <v>0</v>
      </c>
      <c r="S7362">
        <v>0</v>
      </c>
      <c r="T7362">
        <v>0</v>
      </c>
      <c r="U7362">
        <v>3</v>
      </c>
      <c r="V7362">
        <v>77</v>
      </c>
      <c r="W7362">
        <v>0.31</v>
      </c>
      <c r="X7362">
        <v>0</v>
      </c>
      <c r="Y7362">
        <v>0</v>
      </c>
      <c r="Z7362">
        <v>0</v>
      </c>
      <c r="AA7362">
        <v>0</v>
      </c>
      <c r="AB7362">
        <v>0</v>
      </c>
      <c r="AC7362">
        <v>0</v>
      </c>
      <c r="AD7362">
        <v>0</v>
      </c>
      <c r="AE7362">
        <v>0</v>
      </c>
      <c r="AF7362">
        <v>0</v>
      </c>
      <c r="AG7362" t="s">
        <v>27673</v>
      </c>
      <c r="AH7362" s="21" t="str">
        <f t="shared" si="228"/>
        <v>YM68</v>
      </c>
      <c r="AI7362" s="21">
        <v>345.36</v>
      </c>
      <c r="AJ7362" s="21">
        <f t="shared" si="229"/>
        <v>99.685457516339866</v>
      </c>
      <c r="AK7362" s="21" t="s">
        <v>2060</v>
      </c>
      <c r="AL7362" t="s">
        <v>2551</v>
      </c>
      <c r="AM7362" s="26" t="s">
        <v>38</v>
      </c>
      <c r="AN7362" t="s">
        <v>2032</v>
      </c>
    </row>
    <row r="7363" spans="1:40" hidden="1" x14ac:dyDescent="0.35">
      <c r="A7363" t="s">
        <v>27674</v>
      </c>
      <c r="B7363" t="s">
        <v>27675</v>
      </c>
      <c r="C7363" t="s">
        <v>3003</v>
      </c>
      <c r="D7363" t="s">
        <v>27676</v>
      </c>
      <c r="E7363" t="s">
        <v>3005</v>
      </c>
      <c r="F7363">
        <v>2</v>
      </c>
      <c r="G7363" t="s">
        <v>2546</v>
      </c>
      <c r="H7363" t="s">
        <v>2510</v>
      </c>
      <c r="I7363" t="s">
        <v>2076</v>
      </c>
      <c r="J7363" t="s">
        <v>3006</v>
      </c>
      <c r="K7363" t="s">
        <v>3007</v>
      </c>
      <c r="L7363" t="s">
        <v>2058</v>
      </c>
      <c r="M7363" t="s">
        <v>2059</v>
      </c>
      <c r="N7363">
        <v>3</v>
      </c>
      <c r="O7363">
        <v>80</v>
      </c>
      <c r="P7363">
        <v>0.33</v>
      </c>
      <c r="Q7363">
        <v>24480</v>
      </c>
      <c r="R7363">
        <v>1</v>
      </c>
      <c r="S7363">
        <v>20</v>
      </c>
      <c r="T7363">
        <v>0.08</v>
      </c>
      <c r="U7363">
        <v>2</v>
      </c>
      <c r="V7363">
        <v>60</v>
      </c>
      <c r="W7363">
        <v>0.25</v>
      </c>
      <c r="X7363">
        <v>0</v>
      </c>
      <c r="Y7363">
        <v>0</v>
      </c>
      <c r="Z7363">
        <v>0</v>
      </c>
      <c r="AA7363">
        <v>0</v>
      </c>
      <c r="AB7363">
        <v>0</v>
      </c>
      <c r="AC7363">
        <v>0</v>
      </c>
      <c r="AD7363">
        <v>0</v>
      </c>
      <c r="AE7363">
        <v>0</v>
      </c>
      <c r="AF7363">
        <v>0</v>
      </c>
      <c r="AG7363" t="s">
        <v>27677</v>
      </c>
      <c r="AH7363" s="21" t="str">
        <f t="shared" si="228"/>
        <v>YM68</v>
      </c>
      <c r="AI7363" s="21">
        <v>345.36</v>
      </c>
      <c r="AJ7363" s="21">
        <f t="shared" si="229"/>
        <v>99.673202614379079</v>
      </c>
      <c r="AK7363" s="21" t="s">
        <v>2060</v>
      </c>
      <c r="AL7363" t="s">
        <v>2551</v>
      </c>
      <c r="AM7363" s="26" t="s">
        <v>38</v>
      </c>
      <c r="AN7363" t="s">
        <v>2032</v>
      </c>
    </row>
    <row r="7364" spans="1:40" hidden="1" x14ac:dyDescent="0.35">
      <c r="A7364" t="s">
        <v>27678</v>
      </c>
      <c r="B7364" t="s">
        <v>27679</v>
      </c>
      <c r="C7364" t="s">
        <v>3003</v>
      </c>
      <c r="D7364" t="s">
        <v>27680</v>
      </c>
      <c r="E7364" t="s">
        <v>3005</v>
      </c>
      <c r="F7364">
        <v>2</v>
      </c>
      <c r="G7364" t="s">
        <v>2546</v>
      </c>
      <c r="H7364" t="s">
        <v>2510</v>
      </c>
      <c r="I7364" t="s">
        <v>2076</v>
      </c>
      <c r="J7364" t="s">
        <v>3006</v>
      </c>
      <c r="K7364" t="s">
        <v>3007</v>
      </c>
      <c r="L7364" t="s">
        <v>2058</v>
      </c>
      <c r="M7364" t="s">
        <v>2170</v>
      </c>
      <c r="N7364">
        <v>4</v>
      </c>
      <c r="O7364">
        <v>120</v>
      </c>
      <c r="P7364">
        <v>0.78</v>
      </c>
      <c r="Q7364">
        <v>15300</v>
      </c>
      <c r="R7364">
        <v>4</v>
      </c>
      <c r="S7364">
        <v>120</v>
      </c>
      <c r="T7364">
        <v>0.78</v>
      </c>
      <c r="U7364">
        <v>0</v>
      </c>
      <c r="V7364">
        <v>0</v>
      </c>
      <c r="W7364">
        <v>0</v>
      </c>
      <c r="X7364">
        <v>0</v>
      </c>
      <c r="Y7364">
        <v>0</v>
      </c>
      <c r="Z7364">
        <v>0</v>
      </c>
      <c r="AA7364">
        <v>0</v>
      </c>
      <c r="AB7364">
        <v>0</v>
      </c>
      <c r="AC7364">
        <v>0</v>
      </c>
      <c r="AD7364">
        <v>0</v>
      </c>
      <c r="AE7364">
        <v>0</v>
      </c>
      <c r="AF7364">
        <v>0</v>
      </c>
      <c r="AG7364" t="s">
        <v>27681</v>
      </c>
      <c r="AH7364" s="21" t="str">
        <f t="shared" si="228"/>
        <v>YM68</v>
      </c>
      <c r="AI7364" s="21">
        <v>216</v>
      </c>
      <c r="AJ7364" s="21">
        <f t="shared" si="229"/>
        <v>99.215686274509807</v>
      </c>
      <c r="AK7364" s="21" t="s">
        <v>2060</v>
      </c>
      <c r="AL7364" t="s">
        <v>2551</v>
      </c>
      <c r="AM7364" s="26" t="s">
        <v>38</v>
      </c>
      <c r="AN7364" t="s">
        <v>2031</v>
      </c>
    </row>
    <row r="7365" spans="1:40" hidden="1" x14ac:dyDescent="0.35">
      <c r="A7365" t="s">
        <v>27682</v>
      </c>
      <c r="B7365" t="s">
        <v>27683</v>
      </c>
      <c r="C7365" t="s">
        <v>3003</v>
      </c>
      <c r="D7365" t="s">
        <v>27684</v>
      </c>
      <c r="E7365" t="s">
        <v>3005</v>
      </c>
      <c r="F7365">
        <v>2</v>
      </c>
      <c r="G7365" t="s">
        <v>2546</v>
      </c>
      <c r="H7365" t="s">
        <v>2510</v>
      </c>
      <c r="I7365" t="s">
        <v>2076</v>
      </c>
      <c r="J7365" t="s">
        <v>3006</v>
      </c>
      <c r="K7365" t="s">
        <v>3007</v>
      </c>
      <c r="L7365" t="s">
        <v>2058</v>
      </c>
      <c r="M7365" t="s">
        <v>2059</v>
      </c>
      <c r="N7365">
        <v>4</v>
      </c>
      <c r="O7365">
        <v>67</v>
      </c>
      <c r="P7365">
        <v>0.27</v>
      </c>
      <c r="Q7365">
        <v>24480</v>
      </c>
      <c r="R7365">
        <v>3</v>
      </c>
      <c r="S7365">
        <v>30</v>
      </c>
      <c r="T7365">
        <v>0.12</v>
      </c>
      <c r="U7365">
        <v>1</v>
      </c>
      <c r="V7365">
        <v>37</v>
      </c>
      <c r="W7365">
        <v>0.15</v>
      </c>
      <c r="X7365">
        <v>0</v>
      </c>
      <c r="Y7365">
        <v>0</v>
      </c>
      <c r="Z7365">
        <v>0</v>
      </c>
      <c r="AA7365">
        <v>0</v>
      </c>
      <c r="AB7365">
        <v>0</v>
      </c>
      <c r="AC7365">
        <v>0</v>
      </c>
      <c r="AD7365">
        <v>0</v>
      </c>
      <c r="AE7365">
        <v>0</v>
      </c>
      <c r="AF7365">
        <v>0</v>
      </c>
      <c r="AG7365" t="s">
        <v>27685</v>
      </c>
      <c r="AH7365" s="21" t="str">
        <f t="shared" si="228"/>
        <v>YM68</v>
      </c>
      <c r="AI7365" s="21">
        <v>345.36</v>
      </c>
      <c r="AJ7365" s="21">
        <f t="shared" si="229"/>
        <v>99.726307189542482</v>
      </c>
      <c r="AK7365" s="21" t="s">
        <v>2060</v>
      </c>
      <c r="AL7365" t="s">
        <v>2551</v>
      </c>
      <c r="AM7365" s="26" t="s">
        <v>38</v>
      </c>
      <c r="AN7365" t="s">
        <v>2030</v>
      </c>
    </row>
    <row r="7366" spans="1:40" hidden="1" x14ac:dyDescent="0.35">
      <c r="A7366" t="s">
        <v>27686</v>
      </c>
      <c r="B7366" t="s">
        <v>27687</v>
      </c>
      <c r="C7366" t="s">
        <v>5584</v>
      </c>
      <c r="D7366" t="s">
        <v>27688</v>
      </c>
      <c r="E7366" t="s">
        <v>4848</v>
      </c>
      <c r="F7366">
        <v>2</v>
      </c>
      <c r="G7366" t="s">
        <v>2546</v>
      </c>
      <c r="H7366" t="s">
        <v>2510</v>
      </c>
      <c r="I7366" t="s">
        <v>2076</v>
      </c>
      <c r="J7366" t="s">
        <v>3006</v>
      </c>
      <c r="K7366" t="s">
        <v>3007</v>
      </c>
      <c r="L7366" t="s">
        <v>2058</v>
      </c>
      <c r="M7366" t="s">
        <v>2170</v>
      </c>
      <c r="N7366">
        <v>4</v>
      </c>
      <c r="O7366">
        <v>165</v>
      </c>
      <c r="P7366">
        <v>1.08</v>
      </c>
      <c r="Q7366">
        <v>15300</v>
      </c>
      <c r="R7366">
        <v>1</v>
      </c>
      <c r="S7366">
        <v>49</v>
      </c>
      <c r="T7366">
        <v>0.32</v>
      </c>
      <c r="U7366">
        <v>3</v>
      </c>
      <c r="V7366">
        <v>116</v>
      </c>
      <c r="W7366">
        <v>0.76</v>
      </c>
      <c r="X7366">
        <v>0</v>
      </c>
      <c r="Y7366">
        <v>0</v>
      </c>
      <c r="Z7366">
        <v>0</v>
      </c>
      <c r="AA7366">
        <v>0</v>
      </c>
      <c r="AB7366">
        <v>0</v>
      </c>
      <c r="AC7366">
        <v>0</v>
      </c>
      <c r="AD7366">
        <v>0</v>
      </c>
      <c r="AE7366">
        <v>0</v>
      </c>
      <c r="AF7366">
        <v>0</v>
      </c>
      <c r="AG7366" t="s">
        <v>27689</v>
      </c>
      <c r="AH7366" s="21" t="str">
        <f t="shared" si="228"/>
        <v>YM68</v>
      </c>
      <c r="AI7366" s="21">
        <v>216</v>
      </c>
      <c r="AJ7366" s="21">
        <f t="shared" si="229"/>
        <v>98.921568627450981</v>
      </c>
      <c r="AK7366" s="21" t="s">
        <v>2063</v>
      </c>
      <c r="AL7366" t="s">
        <v>2551</v>
      </c>
      <c r="AM7366" s="26" t="s">
        <v>38</v>
      </c>
      <c r="AN7366" t="s">
        <v>2030</v>
      </c>
    </row>
    <row r="7367" spans="1:40" hidden="1" x14ac:dyDescent="0.35">
      <c r="A7367" t="s">
        <v>27690</v>
      </c>
      <c r="B7367" t="s">
        <v>27691</v>
      </c>
      <c r="C7367" t="s">
        <v>3056</v>
      </c>
      <c r="D7367" t="s">
        <v>5510</v>
      </c>
      <c r="E7367" t="s">
        <v>3058</v>
      </c>
      <c r="F7367">
        <v>1</v>
      </c>
      <c r="G7367" t="s">
        <v>2546</v>
      </c>
      <c r="H7367" t="s">
        <v>2510</v>
      </c>
      <c r="I7367" t="s">
        <v>2076</v>
      </c>
      <c r="J7367" t="s">
        <v>3059</v>
      </c>
      <c r="K7367" t="s">
        <v>3007</v>
      </c>
      <c r="L7367" t="s">
        <v>2058</v>
      </c>
      <c r="M7367" t="s">
        <v>2059</v>
      </c>
      <c r="N7367">
        <v>6</v>
      </c>
      <c r="O7367">
        <v>253</v>
      </c>
      <c r="P7367">
        <v>1.03</v>
      </c>
      <c r="Q7367">
        <v>24480</v>
      </c>
      <c r="R7367">
        <v>2</v>
      </c>
      <c r="S7367">
        <v>32</v>
      </c>
      <c r="T7367">
        <v>0.13</v>
      </c>
      <c r="U7367">
        <v>4</v>
      </c>
      <c r="V7367">
        <v>221</v>
      </c>
      <c r="W7367">
        <v>0.9</v>
      </c>
      <c r="X7367">
        <v>0</v>
      </c>
      <c r="Y7367">
        <v>0</v>
      </c>
      <c r="Z7367">
        <v>0</v>
      </c>
      <c r="AA7367">
        <v>0</v>
      </c>
      <c r="AB7367">
        <v>0</v>
      </c>
      <c r="AC7367">
        <v>0</v>
      </c>
      <c r="AD7367">
        <v>0</v>
      </c>
      <c r="AE7367">
        <v>0</v>
      </c>
      <c r="AF7367">
        <v>0</v>
      </c>
      <c r="AG7367" t="s">
        <v>27692</v>
      </c>
      <c r="AH7367" s="21" t="str">
        <f t="shared" ref="AH7367:AH7430" si="230">LEFT(AG7367,4)</f>
        <v>YM68</v>
      </c>
      <c r="AI7367" s="21">
        <v>345.36</v>
      </c>
      <c r="AJ7367" s="21">
        <f t="shared" ref="AJ7367:AJ7430" si="231">100-(O7367/Q7367*100)</f>
        <v>98.966503267973863</v>
      </c>
      <c r="AK7367" s="21" t="s">
        <v>2063</v>
      </c>
      <c r="AL7367" t="s">
        <v>2551</v>
      </c>
      <c r="AM7367" s="26" t="s">
        <v>38</v>
      </c>
      <c r="AN7367" t="s">
        <v>2033</v>
      </c>
    </row>
    <row r="7368" spans="1:40" hidden="1" x14ac:dyDescent="0.35">
      <c r="A7368" t="s">
        <v>27693</v>
      </c>
      <c r="B7368" t="s">
        <v>27694</v>
      </c>
      <c r="C7368" t="s">
        <v>4673</v>
      </c>
      <c r="D7368" t="s">
        <v>27695</v>
      </c>
      <c r="E7368" t="s">
        <v>3058</v>
      </c>
      <c r="F7368">
        <v>1</v>
      </c>
      <c r="G7368" t="s">
        <v>2546</v>
      </c>
      <c r="H7368" t="s">
        <v>2510</v>
      </c>
      <c r="I7368" t="s">
        <v>2076</v>
      </c>
      <c r="J7368" t="s">
        <v>4675</v>
      </c>
      <c r="K7368" t="s">
        <v>3007</v>
      </c>
      <c r="L7368" t="s">
        <v>2058</v>
      </c>
      <c r="M7368" t="s">
        <v>2170</v>
      </c>
      <c r="N7368">
        <v>12</v>
      </c>
      <c r="O7368">
        <v>256</v>
      </c>
      <c r="P7368">
        <v>1.67</v>
      </c>
      <c r="Q7368">
        <v>15300</v>
      </c>
      <c r="R7368">
        <v>2</v>
      </c>
      <c r="S7368">
        <v>59</v>
      </c>
      <c r="T7368">
        <v>0.39</v>
      </c>
      <c r="U7368">
        <v>10</v>
      </c>
      <c r="V7368">
        <v>197</v>
      </c>
      <c r="W7368">
        <v>1.29</v>
      </c>
      <c r="X7368">
        <v>0</v>
      </c>
      <c r="Y7368">
        <v>0</v>
      </c>
      <c r="Z7368">
        <v>0</v>
      </c>
      <c r="AA7368">
        <v>0</v>
      </c>
      <c r="AB7368">
        <v>0</v>
      </c>
      <c r="AC7368">
        <v>0</v>
      </c>
      <c r="AD7368">
        <v>0</v>
      </c>
      <c r="AE7368">
        <v>0</v>
      </c>
      <c r="AF7368">
        <v>0</v>
      </c>
      <c r="AG7368" t="s">
        <v>27696</v>
      </c>
      <c r="AH7368" s="21" t="str">
        <f t="shared" si="230"/>
        <v>YM68</v>
      </c>
      <c r="AI7368" s="21">
        <v>216</v>
      </c>
      <c r="AJ7368" s="21">
        <f t="shared" si="231"/>
        <v>98.326797385620921</v>
      </c>
      <c r="AK7368" s="21" t="s">
        <v>2063</v>
      </c>
      <c r="AL7368" t="s">
        <v>2551</v>
      </c>
      <c r="AM7368" s="26" t="s">
        <v>38</v>
      </c>
      <c r="AN7368" t="s">
        <v>2031</v>
      </c>
    </row>
    <row r="7369" spans="1:40" hidden="1" x14ac:dyDescent="0.35">
      <c r="A7369" t="s">
        <v>27697</v>
      </c>
      <c r="B7369" t="s">
        <v>27698</v>
      </c>
      <c r="C7369" t="s">
        <v>4673</v>
      </c>
      <c r="D7369" t="s">
        <v>27699</v>
      </c>
      <c r="E7369" t="s">
        <v>3058</v>
      </c>
      <c r="F7369">
        <v>1</v>
      </c>
      <c r="G7369" t="s">
        <v>2546</v>
      </c>
      <c r="H7369" t="s">
        <v>2510</v>
      </c>
      <c r="I7369" t="s">
        <v>2076</v>
      </c>
      <c r="J7369" t="s">
        <v>4675</v>
      </c>
      <c r="K7369" t="s">
        <v>3007</v>
      </c>
      <c r="L7369" t="s">
        <v>2058</v>
      </c>
      <c r="M7369" t="s">
        <v>2170</v>
      </c>
      <c r="N7369">
        <v>14</v>
      </c>
      <c r="O7369">
        <v>273</v>
      </c>
      <c r="P7369">
        <v>1.78</v>
      </c>
      <c r="Q7369">
        <v>15300</v>
      </c>
      <c r="R7369">
        <v>7</v>
      </c>
      <c r="S7369">
        <v>130</v>
      </c>
      <c r="T7369">
        <v>0.85</v>
      </c>
      <c r="U7369">
        <v>7</v>
      </c>
      <c r="V7369">
        <v>143</v>
      </c>
      <c r="W7369">
        <v>0.93</v>
      </c>
      <c r="X7369">
        <v>0</v>
      </c>
      <c r="Y7369">
        <v>0</v>
      </c>
      <c r="Z7369">
        <v>0</v>
      </c>
      <c r="AA7369">
        <v>0</v>
      </c>
      <c r="AB7369">
        <v>0</v>
      </c>
      <c r="AC7369">
        <v>0</v>
      </c>
      <c r="AD7369">
        <v>0</v>
      </c>
      <c r="AE7369">
        <v>0</v>
      </c>
      <c r="AF7369">
        <v>0</v>
      </c>
      <c r="AG7369" t="s">
        <v>27700</v>
      </c>
      <c r="AH7369" s="21" t="str">
        <f t="shared" si="230"/>
        <v>YM68</v>
      </c>
      <c r="AI7369" s="21">
        <v>216</v>
      </c>
      <c r="AJ7369" s="21">
        <f t="shared" si="231"/>
        <v>98.215686274509807</v>
      </c>
      <c r="AK7369" s="21" t="s">
        <v>2063</v>
      </c>
      <c r="AL7369" t="s">
        <v>2551</v>
      </c>
      <c r="AM7369" s="26" t="s">
        <v>38</v>
      </c>
      <c r="AN7369" t="s">
        <v>2030</v>
      </c>
    </row>
    <row r="7370" spans="1:40" hidden="1" x14ac:dyDescent="0.35">
      <c r="A7370" t="s">
        <v>27701</v>
      </c>
      <c r="B7370" t="s">
        <v>27702</v>
      </c>
      <c r="C7370" t="s">
        <v>4673</v>
      </c>
      <c r="D7370" t="s">
        <v>27703</v>
      </c>
      <c r="E7370" t="s">
        <v>3058</v>
      </c>
      <c r="F7370">
        <v>1</v>
      </c>
      <c r="G7370" t="s">
        <v>2546</v>
      </c>
      <c r="H7370" t="s">
        <v>2510</v>
      </c>
      <c r="I7370" t="s">
        <v>2076</v>
      </c>
      <c r="J7370" t="s">
        <v>4675</v>
      </c>
      <c r="K7370" t="s">
        <v>3007</v>
      </c>
      <c r="L7370" t="s">
        <v>2058</v>
      </c>
      <c r="M7370" t="s">
        <v>2170</v>
      </c>
      <c r="N7370">
        <v>2</v>
      </c>
      <c r="O7370">
        <v>131</v>
      </c>
      <c r="P7370">
        <v>0.86</v>
      </c>
      <c r="Q7370">
        <v>15300</v>
      </c>
      <c r="R7370">
        <v>0</v>
      </c>
      <c r="S7370">
        <v>0</v>
      </c>
      <c r="T7370">
        <v>0</v>
      </c>
      <c r="U7370">
        <v>2</v>
      </c>
      <c r="V7370">
        <v>131</v>
      </c>
      <c r="W7370">
        <v>0.86</v>
      </c>
      <c r="X7370">
        <v>0</v>
      </c>
      <c r="Y7370">
        <v>0</v>
      </c>
      <c r="Z7370">
        <v>0</v>
      </c>
      <c r="AA7370">
        <v>0</v>
      </c>
      <c r="AB7370">
        <v>0</v>
      </c>
      <c r="AC7370">
        <v>0</v>
      </c>
      <c r="AD7370">
        <v>0</v>
      </c>
      <c r="AE7370">
        <v>0</v>
      </c>
      <c r="AF7370">
        <v>0</v>
      </c>
      <c r="AG7370" t="s">
        <v>27704</v>
      </c>
      <c r="AH7370" s="21" t="str">
        <f t="shared" si="230"/>
        <v>YM68</v>
      </c>
      <c r="AI7370" s="21">
        <v>216</v>
      </c>
      <c r="AJ7370" s="21">
        <f t="shared" si="231"/>
        <v>99.143790849673209</v>
      </c>
      <c r="AK7370" s="21" t="s">
        <v>2063</v>
      </c>
      <c r="AL7370" t="s">
        <v>2551</v>
      </c>
      <c r="AM7370" s="26" t="s">
        <v>38</v>
      </c>
      <c r="AN7370" t="s">
        <v>2031</v>
      </c>
    </row>
    <row r="7371" spans="1:40" hidden="1" x14ac:dyDescent="0.35">
      <c r="A7371" t="s">
        <v>27705</v>
      </c>
      <c r="B7371" t="s">
        <v>27706</v>
      </c>
      <c r="C7371" t="s">
        <v>4673</v>
      </c>
      <c r="D7371" t="s">
        <v>27707</v>
      </c>
      <c r="E7371" t="s">
        <v>3058</v>
      </c>
      <c r="F7371">
        <v>1</v>
      </c>
      <c r="G7371" t="s">
        <v>2546</v>
      </c>
      <c r="H7371" t="s">
        <v>2510</v>
      </c>
      <c r="I7371" t="s">
        <v>2076</v>
      </c>
      <c r="J7371" t="s">
        <v>4675</v>
      </c>
      <c r="K7371" t="s">
        <v>3007</v>
      </c>
      <c r="L7371" t="s">
        <v>2058</v>
      </c>
      <c r="M7371" t="s">
        <v>2170</v>
      </c>
      <c r="N7371">
        <v>3</v>
      </c>
      <c r="O7371">
        <v>75</v>
      </c>
      <c r="P7371">
        <v>0.49</v>
      </c>
      <c r="Q7371">
        <v>15300</v>
      </c>
      <c r="R7371">
        <v>1</v>
      </c>
      <c r="S7371">
        <v>29</v>
      </c>
      <c r="T7371">
        <v>0.19</v>
      </c>
      <c r="U7371">
        <v>2</v>
      </c>
      <c r="V7371">
        <v>46</v>
      </c>
      <c r="W7371">
        <v>0.3</v>
      </c>
      <c r="X7371">
        <v>0</v>
      </c>
      <c r="Y7371">
        <v>0</v>
      </c>
      <c r="Z7371">
        <v>0</v>
      </c>
      <c r="AA7371">
        <v>0</v>
      </c>
      <c r="AB7371">
        <v>0</v>
      </c>
      <c r="AC7371">
        <v>0</v>
      </c>
      <c r="AD7371">
        <v>0</v>
      </c>
      <c r="AE7371">
        <v>0</v>
      </c>
      <c r="AF7371">
        <v>0</v>
      </c>
      <c r="AG7371" t="s">
        <v>27708</v>
      </c>
      <c r="AH7371" s="21" t="str">
        <f t="shared" si="230"/>
        <v>YM68</v>
      </c>
      <c r="AI7371" s="21">
        <v>216</v>
      </c>
      <c r="AJ7371" s="21">
        <f t="shared" si="231"/>
        <v>99.509803921568633</v>
      </c>
      <c r="AK7371" s="21" t="s">
        <v>2060</v>
      </c>
      <c r="AL7371" t="s">
        <v>2551</v>
      </c>
      <c r="AM7371" s="26" t="s">
        <v>38</v>
      </c>
      <c r="AN7371" t="s">
        <v>2030</v>
      </c>
    </row>
    <row r="7372" spans="1:40" hidden="1" x14ac:dyDescent="0.35">
      <c r="A7372" t="s">
        <v>27709</v>
      </c>
      <c r="B7372" t="s">
        <v>27711</v>
      </c>
      <c r="C7372" t="s">
        <v>5269</v>
      </c>
      <c r="D7372" t="s">
        <v>27712</v>
      </c>
      <c r="E7372" t="s">
        <v>3058</v>
      </c>
      <c r="F7372">
        <v>1</v>
      </c>
      <c r="G7372" t="s">
        <v>2546</v>
      </c>
      <c r="H7372" t="s">
        <v>2510</v>
      </c>
      <c r="I7372" t="s">
        <v>2076</v>
      </c>
      <c r="J7372" t="s">
        <v>4675</v>
      </c>
      <c r="K7372" t="s">
        <v>3007</v>
      </c>
      <c r="L7372" t="s">
        <v>2058</v>
      </c>
      <c r="M7372" t="s">
        <v>2170</v>
      </c>
      <c r="N7372">
        <v>9</v>
      </c>
      <c r="O7372">
        <v>377</v>
      </c>
      <c r="P7372">
        <v>2.46</v>
      </c>
      <c r="Q7372">
        <v>15300</v>
      </c>
      <c r="R7372">
        <v>3</v>
      </c>
      <c r="S7372">
        <v>117</v>
      </c>
      <c r="T7372">
        <v>0.76</v>
      </c>
      <c r="U7372">
        <v>5</v>
      </c>
      <c r="V7372">
        <v>222</v>
      </c>
      <c r="W7372">
        <v>1.45</v>
      </c>
      <c r="X7372">
        <v>0</v>
      </c>
      <c r="Y7372">
        <v>0</v>
      </c>
      <c r="Z7372">
        <v>0</v>
      </c>
      <c r="AA7372">
        <v>1</v>
      </c>
      <c r="AB7372">
        <v>38</v>
      </c>
      <c r="AC7372">
        <v>0.25</v>
      </c>
      <c r="AD7372">
        <v>0</v>
      </c>
      <c r="AE7372">
        <v>0</v>
      </c>
      <c r="AF7372">
        <v>0</v>
      </c>
      <c r="AG7372" t="s">
        <v>27713</v>
      </c>
      <c r="AH7372" s="21" t="str">
        <f t="shared" si="230"/>
        <v>YM68</v>
      </c>
      <c r="AI7372" s="21">
        <v>216</v>
      </c>
      <c r="AJ7372" s="21">
        <f t="shared" si="231"/>
        <v>97.535947712418306</v>
      </c>
      <c r="AK7372" s="21" t="s">
        <v>2063</v>
      </c>
      <c r="AL7372" t="s">
        <v>2551</v>
      </c>
      <c r="AM7372" s="26" t="s">
        <v>38</v>
      </c>
      <c r="AN7372" t="s">
        <v>2031</v>
      </c>
    </row>
    <row r="7373" spans="1:40" hidden="1" x14ac:dyDescent="0.35">
      <c r="A7373" t="s">
        <v>27710</v>
      </c>
      <c r="B7373" t="s">
        <v>27715</v>
      </c>
      <c r="C7373" t="s">
        <v>4437</v>
      </c>
      <c r="D7373" t="s">
        <v>27716</v>
      </c>
      <c r="E7373" t="s">
        <v>3058</v>
      </c>
      <c r="F7373">
        <v>1</v>
      </c>
      <c r="G7373" t="s">
        <v>2546</v>
      </c>
      <c r="H7373" t="s">
        <v>2510</v>
      </c>
      <c r="I7373" t="s">
        <v>2076</v>
      </c>
      <c r="J7373" t="s">
        <v>4439</v>
      </c>
      <c r="K7373" t="s">
        <v>3007</v>
      </c>
      <c r="L7373" t="s">
        <v>2058</v>
      </c>
      <c r="M7373" t="s">
        <v>2059</v>
      </c>
      <c r="N7373">
        <v>8</v>
      </c>
      <c r="O7373">
        <v>221</v>
      </c>
      <c r="P7373">
        <v>0.9</v>
      </c>
      <c r="Q7373">
        <v>24480</v>
      </c>
      <c r="R7373">
        <v>2</v>
      </c>
      <c r="S7373">
        <v>50</v>
      </c>
      <c r="T7373">
        <v>0.2</v>
      </c>
      <c r="U7373">
        <v>6</v>
      </c>
      <c r="V7373">
        <v>171</v>
      </c>
      <c r="W7373">
        <v>0.7</v>
      </c>
      <c r="X7373">
        <v>0</v>
      </c>
      <c r="Y7373">
        <v>0</v>
      </c>
      <c r="Z7373">
        <v>0</v>
      </c>
      <c r="AA7373">
        <v>0</v>
      </c>
      <c r="AB7373">
        <v>0</v>
      </c>
      <c r="AC7373">
        <v>0</v>
      </c>
      <c r="AD7373">
        <v>0</v>
      </c>
      <c r="AE7373">
        <v>0</v>
      </c>
      <c r="AF7373">
        <v>0</v>
      </c>
      <c r="AG7373" t="s">
        <v>27717</v>
      </c>
      <c r="AH7373" s="21" t="str">
        <f t="shared" si="230"/>
        <v>YM68</v>
      </c>
      <c r="AI7373" s="21">
        <v>345.36</v>
      </c>
      <c r="AJ7373" s="21">
        <f t="shared" si="231"/>
        <v>99.097222222222229</v>
      </c>
      <c r="AK7373" s="21" t="s">
        <v>2063</v>
      </c>
      <c r="AL7373" t="s">
        <v>2551</v>
      </c>
      <c r="AM7373" s="26" t="s">
        <v>38</v>
      </c>
      <c r="AN7373" t="s">
        <v>2032</v>
      </c>
    </row>
    <row r="7374" spans="1:40" hidden="1" x14ac:dyDescent="0.35">
      <c r="A7374" t="s">
        <v>27714</v>
      </c>
      <c r="B7374" t="s">
        <v>27719</v>
      </c>
      <c r="C7374" t="s">
        <v>5269</v>
      </c>
      <c r="D7374" t="s">
        <v>27720</v>
      </c>
      <c r="E7374" t="s">
        <v>3058</v>
      </c>
      <c r="F7374">
        <v>2</v>
      </c>
      <c r="G7374" t="s">
        <v>2546</v>
      </c>
      <c r="H7374" t="s">
        <v>2510</v>
      </c>
      <c r="I7374" t="s">
        <v>2076</v>
      </c>
      <c r="J7374" t="s">
        <v>4675</v>
      </c>
      <c r="K7374" t="s">
        <v>3007</v>
      </c>
      <c r="L7374" t="s">
        <v>2058</v>
      </c>
      <c r="M7374" t="s">
        <v>2059</v>
      </c>
      <c r="N7374">
        <v>6</v>
      </c>
      <c r="O7374">
        <v>554</v>
      </c>
      <c r="P7374">
        <v>2.2599999999999998</v>
      </c>
      <c r="Q7374">
        <v>24480</v>
      </c>
      <c r="R7374">
        <v>1</v>
      </c>
      <c r="S7374">
        <v>3</v>
      </c>
      <c r="T7374">
        <v>0.01</v>
      </c>
      <c r="U7374">
        <v>5</v>
      </c>
      <c r="V7374">
        <v>551</v>
      </c>
      <c r="W7374">
        <v>2.25</v>
      </c>
      <c r="X7374">
        <v>0</v>
      </c>
      <c r="Y7374">
        <v>0</v>
      </c>
      <c r="Z7374">
        <v>0</v>
      </c>
      <c r="AA7374">
        <v>0</v>
      </c>
      <c r="AB7374">
        <v>0</v>
      </c>
      <c r="AC7374">
        <v>0</v>
      </c>
      <c r="AD7374">
        <v>0</v>
      </c>
      <c r="AE7374">
        <v>0</v>
      </c>
      <c r="AF7374">
        <v>0</v>
      </c>
      <c r="AG7374" t="s">
        <v>27721</v>
      </c>
      <c r="AH7374" s="21" t="str">
        <f t="shared" si="230"/>
        <v>YM68</v>
      </c>
      <c r="AI7374" s="21">
        <v>345.36</v>
      </c>
      <c r="AJ7374" s="21">
        <f t="shared" si="231"/>
        <v>97.736928104575156</v>
      </c>
      <c r="AK7374" s="21" t="s">
        <v>2063</v>
      </c>
      <c r="AL7374" t="s">
        <v>2551</v>
      </c>
      <c r="AM7374" s="26" t="s">
        <v>38</v>
      </c>
      <c r="AN7374" t="s">
        <v>2031</v>
      </c>
    </row>
    <row r="7375" spans="1:40" hidden="1" x14ac:dyDescent="0.35">
      <c r="A7375" t="s">
        <v>27718</v>
      </c>
      <c r="B7375" t="s">
        <v>27723</v>
      </c>
      <c r="C7375" t="s">
        <v>4437</v>
      </c>
      <c r="D7375" t="s">
        <v>27724</v>
      </c>
      <c r="E7375" t="s">
        <v>3058</v>
      </c>
      <c r="F7375">
        <v>1</v>
      </c>
      <c r="G7375" t="s">
        <v>2546</v>
      </c>
      <c r="H7375" t="s">
        <v>2510</v>
      </c>
      <c r="I7375" t="s">
        <v>2076</v>
      </c>
      <c r="J7375" t="s">
        <v>4439</v>
      </c>
      <c r="K7375" t="s">
        <v>3007</v>
      </c>
      <c r="L7375" t="s">
        <v>2058</v>
      </c>
      <c r="M7375" t="s">
        <v>2170</v>
      </c>
      <c r="N7375">
        <v>2</v>
      </c>
      <c r="O7375">
        <v>41</v>
      </c>
      <c r="P7375">
        <v>0.27</v>
      </c>
      <c r="Q7375">
        <v>15300</v>
      </c>
      <c r="R7375">
        <v>1</v>
      </c>
      <c r="S7375">
        <v>22</v>
      </c>
      <c r="T7375">
        <v>0.14000000000000001</v>
      </c>
      <c r="U7375">
        <v>1</v>
      </c>
      <c r="V7375">
        <v>19</v>
      </c>
      <c r="W7375">
        <v>0.12</v>
      </c>
      <c r="X7375">
        <v>0</v>
      </c>
      <c r="Y7375">
        <v>0</v>
      </c>
      <c r="Z7375">
        <v>0</v>
      </c>
      <c r="AA7375">
        <v>0</v>
      </c>
      <c r="AB7375">
        <v>0</v>
      </c>
      <c r="AC7375">
        <v>0</v>
      </c>
      <c r="AD7375">
        <v>0</v>
      </c>
      <c r="AE7375">
        <v>0</v>
      </c>
      <c r="AF7375">
        <v>0</v>
      </c>
      <c r="AG7375" t="s">
        <v>27725</v>
      </c>
      <c r="AH7375" s="21" t="str">
        <f t="shared" si="230"/>
        <v>YM68</v>
      </c>
      <c r="AI7375" s="21">
        <v>216</v>
      </c>
      <c r="AJ7375" s="21">
        <f t="shared" si="231"/>
        <v>99.732026143790847</v>
      </c>
      <c r="AK7375" s="21" t="s">
        <v>2060</v>
      </c>
      <c r="AL7375" t="s">
        <v>2551</v>
      </c>
      <c r="AM7375" s="26" t="s">
        <v>38</v>
      </c>
      <c r="AN7375" t="s">
        <v>2031</v>
      </c>
    </row>
    <row r="7376" spans="1:40" hidden="1" x14ac:dyDescent="0.35">
      <c r="A7376" t="s">
        <v>27722</v>
      </c>
      <c r="B7376" t="s">
        <v>27727</v>
      </c>
      <c r="C7376" t="s">
        <v>4938</v>
      </c>
      <c r="D7376" t="s">
        <v>27728</v>
      </c>
      <c r="E7376" t="s">
        <v>3572</v>
      </c>
      <c r="F7376">
        <v>1</v>
      </c>
      <c r="G7376" t="s">
        <v>2546</v>
      </c>
      <c r="H7376" t="s">
        <v>2510</v>
      </c>
      <c r="I7376" t="s">
        <v>2076</v>
      </c>
      <c r="J7376" t="s">
        <v>4692</v>
      </c>
      <c r="K7376" t="s">
        <v>3007</v>
      </c>
      <c r="L7376" t="s">
        <v>2058</v>
      </c>
      <c r="M7376" t="s">
        <v>2225</v>
      </c>
      <c r="N7376">
        <v>1</v>
      </c>
      <c r="O7376">
        <v>25</v>
      </c>
      <c r="P7376">
        <v>0.2</v>
      </c>
      <c r="Q7376">
        <v>12240</v>
      </c>
      <c r="R7376">
        <v>0</v>
      </c>
      <c r="S7376">
        <v>0</v>
      </c>
      <c r="T7376">
        <v>0</v>
      </c>
      <c r="U7376">
        <v>0</v>
      </c>
      <c r="V7376">
        <v>0</v>
      </c>
      <c r="W7376">
        <v>0</v>
      </c>
      <c r="X7376">
        <v>1</v>
      </c>
      <c r="Y7376">
        <v>25</v>
      </c>
      <c r="Z7376">
        <v>0.2</v>
      </c>
      <c r="AA7376">
        <v>0</v>
      </c>
      <c r="AB7376">
        <v>0</v>
      </c>
      <c r="AC7376">
        <v>0</v>
      </c>
      <c r="AD7376">
        <v>0</v>
      </c>
      <c r="AE7376">
        <v>0</v>
      </c>
      <c r="AF7376">
        <v>0</v>
      </c>
      <c r="AG7376" t="s">
        <v>27729</v>
      </c>
      <c r="AH7376" s="21" t="str">
        <f t="shared" si="230"/>
        <v>YM68</v>
      </c>
      <c r="AI7376" s="21">
        <v>172.79999999999998</v>
      </c>
      <c r="AJ7376" s="21">
        <f t="shared" si="231"/>
        <v>99.795751633986924</v>
      </c>
      <c r="AK7376" s="21" t="s">
        <v>2060</v>
      </c>
      <c r="AL7376" t="s">
        <v>2551</v>
      </c>
      <c r="AM7376" s="26" t="s">
        <v>38</v>
      </c>
      <c r="AN7376" t="s">
        <v>2031</v>
      </c>
    </row>
    <row r="7377" spans="1:40" hidden="1" x14ac:dyDescent="0.35">
      <c r="A7377" t="s">
        <v>27726</v>
      </c>
      <c r="B7377" t="s">
        <v>27731</v>
      </c>
      <c r="C7377" t="s">
        <v>4690</v>
      </c>
      <c r="D7377" t="s">
        <v>27732</v>
      </c>
      <c r="E7377" t="s">
        <v>3572</v>
      </c>
      <c r="F7377">
        <v>1</v>
      </c>
      <c r="G7377" t="s">
        <v>2546</v>
      </c>
      <c r="H7377" t="s">
        <v>2510</v>
      </c>
      <c r="I7377" t="s">
        <v>2076</v>
      </c>
      <c r="J7377" t="s">
        <v>4692</v>
      </c>
      <c r="K7377" t="s">
        <v>3007</v>
      </c>
      <c r="L7377" t="s">
        <v>2058</v>
      </c>
      <c r="M7377" t="s">
        <v>2170</v>
      </c>
      <c r="N7377">
        <v>11</v>
      </c>
      <c r="O7377">
        <v>337</v>
      </c>
      <c r="P7377">
        <v>2.2000000000000002</v>
      </c>
      <c r="Q7377">
        <v>15300</v>
      </c>
      <c r="R7377">
        <v>4</v>
      </c>
      <c r="S7377">
        <v>127</v>
      </c>
      <c r="T7377">
        <v>0.83</v>
      </c>
      <c r="U7377">
        <v>7</v>
      </c>
      <c r="V7377">
        <v>210</v>
      </c>
      <c r="W7377">
        <v>1.37</v>
      </c>
      <c r="X7377">
        <v>0</v>
      </c>
      <c r="Y7377">
        <v>0</v>
      </c>
      <c r="Z7377">
        <v>0</v>
      </c>
      <c r="AA7377">
        <v>0</v>
      </c>
      <c r="AB7377">
        <v>0</v>
      </c>
      <c r="AC7377">
        <v>0</v>
      </c>
      <c r="AD7377">
        <v>0</v>
      </c>
      <c r="AE7377">
        <v>0</v>
      </c>
      <c r="AF7377">
        <v>0</v>
      </c>
      <c r="AG7377" t="s">
        <v>27733</v>
      </c>
      <c r="AH7377" s="21" t="str">
        <f t="shared" si="230"/>
        <v>YM68</v>
      </c>
      <c r="AI7377" s="21">
        <v>216</v>
      </c>
      <c r="AJ7377" s="21">
        <f t="shared" si="231"/>
        <v>97.797385620915037</v>
      </c>
      <c r="AK7377" s="21" t="s">
        <v>2063</v>
      </c>
      <c r="AL7377" t="s">
        <v>2551</v>
      </c>
      <c r="AM7377" s="26" t="s">
        <v>38</v>
      </c>
      <c r="AN7377" t="s">
        <v>2030</v>
      </c>
    </row>
    <row r="7378" spans="1:40" hidden="1" x14ac:dyDescent="0.35">
      <c r="A7378" t="s">
        <v>27730</v>
      </c>
      <c r="B7378" t="s">
        <v>27735</v>
      </c>
      <c r="C7378" t="s">
        <v>4690</v>
      </c>
      <c r="D7378" t="s">
        <v>27736</v>
      </c>
      <c r="E7378" t="s">
        <v>3572</v>
      </c>
      <c r="F7378">
        <v>1</v>
      </c>
      <c r="G7378" t="s">
        <v>2546</v>
      </c>
      <c r="H7378" t="s">
        <v>2510</v>
      </c>
      <c r="I7378" t="s">
        <v>2076</v>
      </c>
      <c r="J7378" t="s">
        <v>4692</v>
      </c>
      <c r="K7378" t="s">
        <v>3007</v>
      </c>
      <c r="L7378" t="s">
        <v>2058</v>
      </c>
      <c r="M7378" t="s">
        <v>2170</v>
      </c>
      <c r="N7378">
        <v>6</v>
      </c>
      <c r="O7378">
        <v>183</v>
      </c>
      <c r="P7378">
        <v>1.2</v>
      </c>
      <c r="Q7378">
        <v>15300</v>
      </c>
      <c r="R7378">
        <v>0</v>
      </c>
      <c r="S7378">
        <v>0</v>
      </c>
      <c r="T7378">
        <v>0</v>
      </c>
      <c r="U7378">
        <v>6</v>
      </c>
      <c r="V7378">
        <v>183</v>
      </c>
      <c r="W7378">
        <v>1.2</v>
      </c>
      <c r="X7378">
        <v>0</v>
      </c>
      <c r="Y7378">
        <v>0</v>
      </c>
      <c r="Z7378">
        <v>0</v>
      </c>
      <c r="AA7378">
        <v>0</v>
      </c>
      <c r="AB7378">
        <v>0</v>
      </c>
      <c r="AC7378">
        <v>0</v>
      </c>
      <c r="AD7378">
        <v>0</v>
      </c>
      <c r="AE7378">
        <v>0</v>
      </c>
      <c r="AF7378">
        <v>0</v>
      </c>
      <c r="AG7378" t="s">
        <v>27737</v>
      </c>
      <c r="AH7378" s="21" t="str">
        <f t="shared" si="230"/>
        <v>YM68</v>
      </c>
      <c r="AI7378" s="21">
        <v>216</v>
      </c>
      <c r="AJ7378" s="21">
        <f t="shared" si="231"/>
        <v>98.803921568627445</v>
      </c>
      <c r="AK7378" s="21" t="s">
        <v>2063</v>
      </c>
      <c r="AL7378" t="s">
        <v>2551</v>
      </c>
      <c r="AM7378" s="26" t="s">
        <v>38</v>
      </c>
      <c r="AN7378" t="s">
        <v>2032</v>
      </c>
    </row>
    <row r="7379" spans="1:40" hidden="1" x14ac:dyDescent="0.35">
      <c r="A7379" t="s">
        <v>27734</v>
      </c>
      <c r="B7379" t="s">
        <v>27739</v>
      </c>
      <c r="C7379" t="s">
        <v>4938</v>
      </c>
      <c r="D7379" t="s">
        <v>27740</v>
      </c>
      <c r="E7379" t="s">
        <v>3572</v>
      </c>
      <c r="F7379">
        <v>1</v>
      </c>
      <c r="G7379" t="s">
        <v>2546</v>
      </c>
      <c r="H7379" t="s">
        <v>2510</v>
      </c>
      <c r="I7379" t="s">
        <v>2076</v>
      </c>
      <c r="J7379" t="s">
        <v>4692</v>
      </c>
      <c r="K7379" t="s">
        <v>3007</v>
      </c>
      <c r="L7379" t="s">
        <v>2058</v>
      </c>
      <c r="M7379" t="s">
        <v>2170</v>
      </c>
      <c r="N7379">
        <v>17</v>
      </c>
      <c r="O7379">
        <v>559</v>
      </c>
      <c r="P7379">
        <v>3.65</v>
      </c>
      <c r="Q7379">
        <v>15300</v>
      </c>
      <c r="R7379">
        <v>10</v>
      </c>
      <c r="S7379">
        <v>378</v>
      </c>
      <c r="T7379">
        <v>2.4700000000000002</v>
      </c>
      <c r="U7379">
        <v>7</v>
      </c>
      <c r="V7379">
        <v>181</v>
      </c>
      <c r="W7379">
        <v>1.18</v>
      </c>
      <c r="X7379">
        <v>0</v>
      </c>
      <c r="Y7379">
        <v>0</v>
      </c>
      <c r="Z7379">
        <v>0</v>
      </c>
      <c r="AA7379">
        <v>0</v>
      </c>
      <c r="AB7379">
        <v>0</v>
      </c>
      <c r="AC7379">
        <v>0</v>
      </c>
      <c r="AD7379">
        <v>0</v>
      </c>
      <c r="AE7379">
        <v>0</v>
      </c>
      <c r="AF7379">
        <v>0</v>
      </c>
      <c r="AG7379" t="s">
        <v>27741</v>
      </c>
      <c r="AH7379" s="21" t="str">
        <f t="shared" si="230"/>
        <v>YM68</v>
      </c>
      <c r="AI7379" s="21">
        <v>216</v>
      </c>
      <c r="AJ7379" s="21">
        <f t="shared" si="231"/>
        <v>96.346405228758172</v>
      </c>
      <c r="AK7379" s="21" t="s">
        <v>2063</v>
      </c>
      <c r="AL7379" t="s">
        <v>2551</v>
      </c>
      <c r="AM7379" s="26" t="s">
        <v>38</v>
      </c>
      <c r="AN7379" t="s">
        <v>2031</v>
      </c>
    </row>
    <row r="7380" spans="1:40" hidden="1" x14ac:dyDescent="0.35">
      <c r="A7380" t="s">
        <v>27738</v>
      </c>
      <c r="B7380" t="s">
        <v>27743</v>
      </c>
      <c r="C7380" t="s">
        <v>4690</v>
      </c>
      <c r="D7380" t="s">
        <v>27744</v>
      </c>
      <c r="E7380" t="s">
        <v>3572</v>
      </c>
      <c r="F7380">
        <v>1</v>
      </c>
      <c r="G7380" t="s">
        <v>2546</v>
      </c>
      <c r="H7380" t="s">
        <v>2510</v>
      </c>
      <c r="I7380" t="s">
        <v>2076</v>
      </c>
      <c r="J7380" t="s">
        <v>4692</v>
      </c>
      <c r="K7380" t="s">
        <v>3007</v>
      </c>
      <c r="L7380" t="s">
        <v>2058</v>
      </c>
      <c r="M7380" t="s">
        <v>2059</v>
      </c>
      <c r="N7380">
        <v>8</v>
      </c>
      <c r="O7380">
        <v>365</v>
      </c>
      <c r="P7380">
        <v>1.49</v>
      </c>
      <c r="Q7380">
        <v>24480</v>
      </c>
      <c r="R7380">
        <v>1</v>
      </c>
      <c r="S7380">
        <v>67</v>
      </c>
      <c r="T7380">
        <v>0.27</v>
      </c>
      <c r="U7380">
        <v>4</v>
      </c>
      <c r="V7380">
        <v>113</v>
      </c>
      <c r="W7380">
        <v>0.46</v>
      </c>
      <c r="X7380">
        <v>1</v>
      </c>
      <c r="Y7380">
        <v>109</v>
      </c>
      <c r="Z7380">
        <v>0.45</v>
      </c>
      <c r="AA7380">
        <v>2</v>
      </c>
      <c r="AB7380">
        <v>76</v>
      </c>
      <c r="AC7380">
        <v>0.31</v>
      </c>
      <c r="AD7380">
        <v>0</v>
      </c>
      <c r="AE7380">
        <v>0</v>
      </c>
      <c r="AF7380">
        <v>0</v>
      </c>
      <c r="AG7380" t="s">
        <v>27745</v>
      </c>
      <c r="AH7380" s="21" t="str">
        <f t="shared" si="230"/>
        <v>YM68</v>
      </c>
      <c r="AI7380" s="21">
        <v>345.36</v>
      </c>
      <c r="AJ7380" s="21">
        <f t="shared" si="231"/>
        <v>98.508986928104576</v>
      </c>
      <c r="AK7380" s="21" t="s">
        <v>2063</v>
      </c>
      <c r="AL7380" t="s">
        <v>2551</v>
      </c>
      <c r="AM7380" s="26" t="s">
        <v>38</v>
      </c>
      <c r="AN7380" t="s">
        <v>2031</v>
      </c>
    </row>
    <row r="7381" spans="1:40" hidden="1" x14ac:dyDescent="0.35">
      <c r="A7381" t="s">
        <v>27742</v>
      </c>
      <c r="B7381" t="s">
        <v>27747</v>
      </c>
      <c r="C7381" t="s">
        <v>4938</v>
      </c>
      <c r="D7381" t="s">
        <v>27748</v>
      </c>
      <c r="E7381" t="s">
        <v>3572</v>
      </c>
      <c r="F7381">
        <v>3</v>
      </c>
      <c r="G7381" t="s">
        <v>2546</v>
      </c>
      <c r="H7381" t="s">
        <v>2510</v>
      </c>
      <c r="I7381" t="s">
        <v>2076</v>
      </c>
      <c r="J7381" t="s">
        <v>4692</v>
      </c>
      <c r="K7381" t="s">
        <v>3007</v>
      </c>
      <c r="L7381" t="s">
        <v>2058</v>
      </c>
      <c r="M7381" t="s">
        <v>2059</v>
      </c>
      <c r="N7381">
        <v>5</v>
      </c>
      <c r="O7381">
        <v>243</v>
      </c>
      <c r="P7381">
        <v>0.99</v>
      </c>
      <c r="Q7381">
        <v>24480</v>
      </c>
      <c r="R7381">
        <v>0</v>
      </c>
      <c r="S7381">
        <v>0</v>
      </c>
      <c r="T7381">
        <v>0</v>
      </c>
      <c r="U7381">
        <v>4</v>
      </c>
      <c r="V7381">
        <v>81</v>
      </c>
      <c r="W7381">
        <v>0.33</v>
      </c>
      <c r="X7381">
        <v>1</v>
      </c>
      <c r="Y7381">
        <v>162</v>
      </c>
      <c r="Z7381">
        <v>0.66</v>
      </c>
      <c r="AA7381">
        <v>0</v>
      </c>
      <c r="AB7381">
        <v>0</v>
      </c>
      <c r="AC7381">
        <v>0</v>
      </c>
      <c r="AD7381">
        <v>0</v>
      </c>
      <c r="AE7381">
        <v>0</v>
      </c>
      <c r="AF7381">
        <v>0</v>
      </c>
      <c r="AG7381" t="s">
        <v>27749</v>
      </c>
      <c r="AH7381" s="21" t="str">
        <f t="shared" si="230"/>
        <v>YM68</v>
      </c>
      <c r="AI7381" s="21">
        <v>345.36</v>
      </c>
      <c r="AJ7381" s="21">
        <f t="shared" si="231"/>
        <v>99.007352941176464</v>
      </c>
      <c r="AK7381" s="21" t="s">
        <v>2063</v>
      </c>
      <c r="AL7381" t="s">
        <v>2551</v>
      </c>
      <c r="AM7381" s="26" t="s">
        <v>38</v>
      </c>
      <c r="AN7381" t="s">
        <v>2031</v>
      </c>
    </row>
    <row r="7382" spans="1:40" hidden="1" x14ac:dyDescent="0.35">
      <c r="A7382" t="s">
        <v>27746</v>
      </c>
      <c r="B7382" t="s">
        <v>27751</v>
      </c>
      <c r="C7382" t="s">
        <v>6618</v>
      </c>
      <c r="D7382" t="s">
        <v>27752</v>
      </c>
      <c r="E7382" t="s">
        <v>2562</v>
      </c>
      <c r="F7382">
        <v>1</v>
      </c>
      <c r="G7382" t="s">
        <v>2546</v>
      </c>
      <c r="H7382" t="s">
        <v>2510</v>
      </c>
      <c r="I7382" t="s">
        <v>2076</v>
      </c>
      <c r="J7382" t="s">
        <v>2547</v>
      </c>
      <c r="K7382" t="s">
        <v>2548</v>
      </c>
      <c r="L7382" t="s">
        <v>2058</v>
      </c>
      <c r="M7382" t="s">
        <v>2059</v>
      </c>
      <c r="N7382">
        <v>3</v>
      </c>
      <c r="O7382">
        <v>146</v>
      </c>
      <c r="P7382">
        <v>0.6</v>
      </c>
      <c r="Q7382">
        <v>24480</v>
      </c>
      <c r="R7382">
        <v>1</v>
      </c>
      <c r="S7382">
        <v>45</v>
      </c>
      <c r="T7382">
        <v>0.18</v>
      </c>
      <c r="U7382">
        <v>2</v>
      </c>
      <c r="V7382">
        <v>101</v>
      </c>
      <c r="W7382">
        <v>0.41</v>
      </c>
      <c r="X7382">
        <v>0</v>
      </c>
      <c r="Y7382">
        <v>0</v>
      </c>
      <c r="Z7382">
        <v>0</v>
      </c>
      <c r="AA7382">
        <v>0</v>
      </c>
      <c r="AB7382">
        <v>0</v>
      </c>
      <c r="AC7382">
        <v>0</v>
      </c>
      <c r="AD7382">
        <v>0</v>
      </c>
      <c r="AE7382">
        <v>0</v>
      </c>
      <c r="AF7382">
        <v>0</v>
      </c>
      <c r="AG7382" t="s">
        <v>27753</v>
      </c>
      <c r="AH7382" s="21" t="str">
        <f t="shared" si="230"/>
        <v>YM68</v>
      </c>
      <c r="AI7382" s="21">
        <v>345.36</v>
      </c>
      <c r="AJ7382" s="21">
        <f t="shared" si="231"/>
        <v>99.403594771241828</v>
      </c>
      <c r="AK7382" s="21" t="s">
        <v>2060</v>
      </c>
      <c r="AL7382" t="s">
        <v>2551</v>
      </c>
      <c r="AM7382" s="26" t="s">
        <v>38</v>
      </c>
      <c r="AN7382" t="s">
        <v>2032</v>
      </c>
    </row>
    <row r="7383" spans="1:40" hidden="1" x14ac:dyDescent="0.35">
      <c r="A7383" t="s">
        <v>27750</v>
      </c>
      <c r="B7383" t="s">
        <v>27755</v>
      </c>
      <c r="C7383" t="s">
        <v>3419</v>
      </c>
      <c r="D7383" t="s">
        <v>27756</v>
      </c>
      <c r="E7383" t="s">
        <v>4895</v>
      </c>
      <c r="F7383">
        <v>1</v>
      </c>
      <c r="G7383" t="s">
        <v>2546</v>
      </c>
      <c r="H7383" t="s">
        <v>2510</v>
      </c>
      <c r="I7383" t="s">
        <v>2076</v>
      </c>
      <c r="J7383" t="s">
        <v>2547</v>
      </c>
      <c r="K7383" t="s">
        <v>2548</v>
      </c>
      <c r="L7383" t="s">
        <v>2058</v>
      </c>
      <c r="M7383" t="s">
        <v>2170</v>
      </c>
      <c r="N7383">
        <v>11</v>
      </c>
      <c r="O7383">
        <v>515</v>
      </c>
      <c r="P7383">
        <v>3.37</v>
      </c>
      <c r="Q7383">
        <v>15300</v>
      </c>
      <c r="R7383">
        <v>7</v>
      </c>
      <c r="S7383">
        <v>328</v>
      </c>
      <c r="T7383">
        <v>2.14</v>
      </c>
      <c r="U7383">
        <v>2</v>
      </c>
      <c r="V7383">
        <v>61</v>
      </c>
      <c r="W7383">
        <v>0.4</v>
      </c>
      <c r="X7383">
        <v>0</v>
      </c>
      <c r="Y7383">
        <v>0</v>
      </c>
      <c r="Z7383">
        <v>0</v>
      </c>
      <c r="AA7383">
        <v>2</v>
      </c>
      <c r="AB7383">
        <v>126</v>
      </c>
      <c r="AC7383">
        <v>0.82</v>
      </c>
      <c r="AD7383">
        <v>0</v>
      </c>
      <c r="AE7383">
        <v>0</v>
      </c>
      <c r="AF7383">
        <v>0</v>
      </c>
      <c r="AG7383" t="s">
        <v>27757</v>
      </c>
      <c r="AH7383" s="21" t="str">
        <f t="shared" si="230"/>
        <v>YM68</v>
      </c>
      <c r="AI7383" s="21">
        <v>216</v>
      </c>
      <c r="AJ7383" s="21">
        <f t="shared" si="231"/>
        <v>96.633986928104576</v>
      </c>
      <c r="AK7383" s="21" t="s">
        <v>2063</v>
      </c>
      <c r="AL7383" t="s">
        <v>2551</v>
      </c>
      <c r="AM7383" s="26" t="s">
        <v>38</v>
      </c>
      <c r="AN7383" t="s">
        <v>2032</v>
      </c>
    </row>
    <row r="7384" spans="1:40" hidden="1" x14ac:dyDescent="0.35">
      <c r="A7384" t="s">
        <v>27754</v>
      </c>
      <c r="B7384" t="s">
        <v>27759</v>
      </c>
      <c r="C7384" t="s">
        <v>6618</v>
      </c>
      <c r="D7384" t="s">
        <v>27760</v>
      </c>
      <c r="E7384" t="s">
        <v>2562</v>
      </c>
      <c r="F7384">
        <v>2</v>
      </c>
      <c r="G7384" t="s">
        <v>2546</v>
      </c>
      <c r="H7384" t="s">
        <v>2510</v>
      </c>
      <c r="I7384" t="s">
        <v>2076</v>
      </c>
      <c r="J7384" t="s">
        <v>2547</v>
      </c>
      <c r="K7384" t="s">
        <v>2548</v>
      </c>
      <c r="L7384" t="s">
        <v>2058</v>
      </c>
      <c r="M7384" t="s">
        <v>2059</v>
      </c>
      <c r="N7384">
        <v>6</v>
      </c>
      <c r="O7384">
        <v>236</v>
      </c>
      <c r="P7384">
        <v>0.96</v>
      </c>
      <c r="Q7384">
        <v>24480</v>
      </c>
      <c r="R7384">
        <v>3</v>
      </c>
      <c r="S7384">
        <v>116</v>
      </c>
      <c r="T7384">
        <v>0.47</v>
      </c>
      <c r="U7384">
        <v>3</v>
      </c>
      <c r="V7384">
        <v>120</v>
      </c>
      <c r="W7384">
        <v>0.49</v>
      </c>
      <c r="X7384">
        <v>0</v>
      </c>
      <c r="Y7384">
        <v>0</v>
      </c>
      <c r="Z7384">
        <v>0</v>
      </c>
      <c r="AA7384">
        <v>0</v>
      </c>
      <c r="AB7384">
        <v>0</v>
      </c>
      <c r="AC7384">
        <v>0</v>
      </c>
      <c r="AD7384">
        <v>0</v>
      </c>
      <c r="AE7384">
        <v>0</v>
      </c>
      <c r="AF7384">
        <v>0</v>
      </c>
      <c r="AG7384" t="s">
        <v>27761</v>
      </c>
      <c r="AH7384" s="21" t="str">
        <f t="shared" si="230"/>
        <v>YM68</v>
      </c>
      <c r="AI7384" s="21">
        <v>345.36</v>
      </c>
      <c r="AJ7384" s="21">
        <f t="shared" si="231"/>
        <v>99.035947712418306</v>
      </c>
      <c r="AK7384" s="21" t="s">
        <v>2063</v>
      </c>
      <c r="AL7384" t="s">
        <v>2551</v>
      </c>
      <c r="AM7384" s="26" t="s">
        <v>38</v>
      </c>
      <c r="AN7384" t="s">
        <v>2031</v>
      </c>
    </row>
    <row r="7385" spans="1:40" hidden="1" x14ac:dyDescent="0.35">
      <c r="A7385" t="s">
        <v>27758</v>
      </c>
      <c r="B7385" t="s">
        <v>27763</v>
      </c>
      <c r="C7385" t="s">
        <v>3149</v>
      </c>
      <c r="D7385" t="s">
        <v>27764</v>
      </c>
      <c r="E7385" t="s">
        <v>2562</v>
      </c>
      <c r="F7385">
        <v>1</v>
      </c>
      <c r="G7385" t="s">
        <v>2546</v>
      </c>
      <c r="H7385" t="s">
        <v>2510</v>
      </c>
      <c r="I7385" t="s">
        <v>2076</v>
      </c>
      <c r="J7385" t="s">
        <v>2547</v>
      </c>
      <c r="K7385" t="s">
        <v>2548</v>
      </c>
      <c r="L7385" t="s">
        <v>2058</v>
      </c>
      <c r="M7385" t="s">
        <v>2059</v>
      </c>
      <c r="N7385">
        <v>1</v>
      </c>
      <c r="O7385">
        <v>33</v>
      </c>
      <c r="P7385">
        <v>0.13</v>
      </c>
      <c r="Q7385">
        <v>24480</v>
      </c>
      <c r="R7385">
        <v>0</v>
      </c>
      <c r="S7385">
        <v>0</v>
      </c>
      <c r="T7385">
        <v>0</v>
      </c>
      <c r="U7385">
        <v>1</v>
      </c>
      <c r="V7385">
        <v>33</v>
      </c>
      <c r="W7385">
        <v>0.13</v>
      </c>
      <c r="X7385">
        <v>0</v>
      </c>
      <c r="Y7385">
        <v>0</v>
      </c>
      <c r="Z7385">
        <v>0</v>
      </c>
      <c r="AA7385">
        <v>0</v>
      </c>
      <c r="AB7385">
        <v>0</v>
      </c>
      <c r="AC7385">
        <v>0</v>
      </c>
      <c r="AD7385">
        <v>0</v>
      </c>
      <c r="AE7385">
        <v>0</v>
      </c>
      <c r="AF7385">
        <v>0</v>
      </c>
      <c r="AG7385" t="s">
        <v>27765</v>
      </c>
      <c r="AH7385" s="21" t="str">
        <f t="shared" si="230"/>
        <v>YM68</v>
      </c>
      <c r="AI7385" s="21">
        <v>345.36</v>
      </c>
      <c r="AJ7385" s="21">
        <f t="shared" si="231"/>
        <v>99.865196078431367</v>
      </c>
      <c r="AK7385" s="21" t="s">
        <v>2060</v>
      </c>
      <c r="AL7385" t="s">
        <v>2551</v>
      </c>
      <c r="AM7385" s="26" t="s">
        <v>38</v>
      </c>
      <c r="AN7385" t="s">
        <v>2031</v>
      </c>
    </row>
    <row r="7386" spans="1:40" hidden="1" x14ac:dyDescent="0.35">
      <c r="A7386" t="s">
        <v>27762</v>
      </c>
      <c r="B7386" t="s">
        <v>27767</v>
      </c>
      <c r="C7386" t="s">
        <v>6618</v>
      </c>
      <c r="D7386" t="s">
        <v>27768</v>
      </c>
      <c r="E7386" t="s">
        <v>2562</v>
      </c>
      <c r="F7386">
        <v>1</v>
      </c>
      <c r="G7386" t="s">
        <v>2546</v>
      </c>
      <c r="H7386" t="s">
        <v>2510</v>
      </c>
      <c r="I7386" t="s">
        <v>2076</v>
      </c>
      <c r="J7386" t="s">
        <v>2547</v>
      </c>
      <c r="K7386" t="s">
        <v>2548</v>
      </c>
      <c r="L7386" t="s">
        <v>2058</v>
      </c>
      <c r="M7386" t="s">
        <v>2170</v>
      </c>
      <c r="N7386">
        <v>1</v>
      </c>
      <c r="O7386">
        <v>37</v>
      </c>
      <c r="P7386">
        <v>0.24</v>
      </c>
      <c r="Q7386">
        <v>15300</v>
      </c>
      <c r="R7386">
        <v>0</v>
      </c>
      <c r="S7386">
        <v>0</v>
      </c>
      <c r="T7386">
        <v>0</v>
      </c>
      <c r="U7386">
        <v>1</v>
      </c>
      <c r="V7386">
        <v>37</v>
      </c>
      <c r="W7386">
        <v>0.24</v>
      </c>
      <c r="X7386">
        <v>0</v>
      </c>
      <c r="Y7386">
        <v>0</v>
      </c>
      <c r="Z7386">
        <v>0</v>
      </c>
      <c r="AA7386">
        <v>0</v>
      </c>
      <c r="AB7386">
        <v>0</v>
      </c>
      <c r="AC7386">
        <v>0</v>
      </c>
      <c r="AD7386">
        <v>0</v>
      </c>
      <c r="AE7386">
        <v>0</v>
      </c>
      <c r="AF7386">
        <v>0</v>
      </c>
      <c r="AG7386" t="s">
        <v>27769</v>
      </c>
      <c r="AH7386" s="21" t="str">
        <f t="shared" si="230"/>
        <v>YM68</v>
      </c>
      <c r="AI7386" s="21">
        <v>216</v>
      </c>
      <c r="AJ7386" s="21">
        <f t="shared" si="231"/>
        <v>99.75816993464052</v>
      </c>
      <c r="AK7386" s="21" t="s">
        <v>2060</v>
      </c>
      <c r="AL7386" t="s">
        <v>2551</v>
      </c>
      <c r="AM7386" s="26" t="s">
        <v>38</v>
      </c>
      <c r="AN7386" t="s">
        <v>2031</v>
      </c>
    </row>
    <row r="7387" spans="1:40" hidden="1" x14ac:dyDescent="0.35">
      <c r="A7387" t="s">
        <v>27766</v>
      </c>
      <c r="B7387" t="s">
        <v>27771</v>
      </c>
      <c r="C7387" t="s">
        <v>6618</v>
      </c>
      <c r="D7387" t="s">
        <v>27772</v>
      </c>
      <c r="E7387" t="s">
        <v>2562</v>
      </c>
      <c r="F7387">
        <v>2</v>
      </c>
      <c r="G7387" t="s">
        <v>2546</v>
      </c>
      <c r="H7387" t="s">
        <v>2510</v>
      </c>
      <c r="I7387" t="s">
        <v>2076</v>
      </c>
      <c r="J7387" t="s">
        <v>2547</v>
      </c>
      <c r="K7387" t="s">
        <v>2548</v>
      </c>
      <c r="L7387" t="s">
        <v>2058</v>
      </c>
      <c r="M7387" t="s">
        <v>2170</v>
      </c>
      <c r="N7387">
        <v>2</v>
      </c>
      <c r="O7387">
        <v>41</v>
      </c>
      <c r="P7387">
        <v>0.27</v>
      </c>
      <c r="Q7387">
        <v>15300</v>
      </c>
      <c r="R7387">
        <v>0</v>
      </c>
      <c r="S7387">
        <v>0</v>
      </c>
      <c r="T7387">
        <v>0</v>
      </c>
      <c r="U7387">
        <v>1</v>
      </c>
      <c r="V7387">
        <v>21</v>
      </c>
      <c r="W7387">
        <v>0.14000000000000001</v>
      </c>
      <c r="X7387">
        <v>1</v>
      </c>
      <c r="Y7387">
        <v>20</v>
      </c>
      <c r="Z7387">
        <v>0.13</v>
      </c>
      <c r="AA7387">
        <v>0</v>
      </c>
      <c r="AB7387">
        <v>0</v>
      </c>
      <c r="AC7387">
        <v>0</v>
      </c>
      <c r="AD7387">
        <v>0</v>
      </c>
      <c r="AE7387">
        <v>0</v>
      </c>
      <c r="AF7387">
        <v>0</v>
      </c>
      <c r="AG7387" t="s">
        <v>27773</v>
      </c>
      <c r="AH7387" s="21" t="str">
        <f t="shared" si="230"/>
        <v>YM68</v>
      </c>
      <c r="AI7387" s="21">
        <v>216</v>
      </c>
      <c r="AJ7387" s="21">
        <f t="shared" si="231"/>
        <v>99.732026143790847</v>
      </c>
      <c r="AK7387" s="21" t="s">
        <v>2060</v>
      </c>
      <c r="AL7387" t="s">
        <v>2551</v>
      </c>
      <c r="AM7387" s="26" t="s">
        <v>38</v>
      </c>
      <c r="AN7387" t="s">
        <v>2031</v>
      </c>
    </row>
    <row r="7388" spans="1:40" hidden="1" x14ac:dyDescent="0.35">
      <c r="A7388" t="s">
        <v>27770</v>
      </c>
      <c r="B7388" t="s">
        <v>27775</v>
      </c>
      <c r="C7388" t="s">
        <v>3709</v>
      </c>
      <c r="D7388" t="s">
        <v>27776</v>
      </c>
      <c r="E7388" t="s">
        <v>3005</v>
      </c>
      <c r="F7388">
        <v>1</v>
      </c>
      <c r="G7388" t="s">
        <v>2546</v>
      </c>
      <c r="H7388" t="s">
        <v>2510</v>
      </c>
      <c r="I7388" t="s">
        <v>2076</v>
      </c>
      <c r="J7388" t="s">
        <v>3711</v>
      </c>
      <c r="K7388" t="s">
        <v>2548</v>
      </c>
      <c r="L7388" t="s">
        <v>2058</v>
      </c>
      <c r="M7388" t="s">
        <v>2059</v>
      </c>
      <c r="N7388">
        <v>5</v>
      </c>
      <c r="O7388">
        <v>82</v>
      </c>
      <c r="P7388">
        <v>0.33</v>
      </c>
      <c r="Q7388">
        <v>24480</v>
      </c>
      <c r="R7388">
        <v>1</v>
      </c>
      <c r="S7388">
        <v>18</v>
      </c>
      <c r="T7388">
        <v>7.0000000000000007E-2</v>
      </c>
      <c r="U7388">
        <v>4</v>
      </c>
      <c r="V7388">
        <v>64</v>
      </c>
      <c r="W7388">
        <v>0.26</v>
      </c>
      <c r="X7388">
        <v>0</v>
      </c>
      <c r="Y7388">
        <v>0</v>
      </c>
      <c r="Z7388">
        <v>0</v>
      </c>
      <c r="AA7388">
        <v>0</v>
      </c>
      <c r="AB7388">
        <v>0</v>
      </c>
      <c r="AC7388">
        <v>0</v>
      </c>
      <c r="AD7388">
        <v>0</v>
      </c>
      <c r="AE7388">
        <v>0</v>
      </c>
      <c r="AF7388">
        <v>0</v>
      </c>
      <c r="AG7388" t="s">
        <v>27777</v>
      </c>
      <c r="AH7388" s="21" t="str">
        <f t="shared" si="230"/>
        <v>YM68</v>
      </c>
      <c r="AI7388" s="21">
        <v>345.36</v>
      </c>
      <c r="AJ7388" s="21">
        <f t="shared" si="231"/>
        <v>99.665032679738559</v>
      </c>
      <c r="AK7388" s="21" t="s">
        <v>2060</v>
      </c>
      <c r="AL7388" t="s">
        <v>2551</v>
      </c>
      <c r="AM7388" s="26" t="s">
        <v>38</v>
      </c>
      <c r="AN7388" t="s">
        <v>2031</v>
      </c>
    </row>
    <row r="7389" spans="1:40" hidden="1" x14ac:dyDescent="0.35">
      <c r="A7389" t="s">
        <v>27774</v>
      </c>
      <c r="B7389" t="s">
        <v>27779</v>
      </c>
      <c r="C7389" t="s">
        <v>3709</v>
      </c>
      <c r="D7389" t="s">
        <v>27780</v>
      </c>
      <c r="E7389" t="s">
        <v>3005</v>
      </c>
      <c r="F7389">
        <v>1</v>
      </c>
      <c r="G7389" t="s">
        <v>2546</v>
      </c>
      <c r="H7389" t="s">
        <v>2510</v>
      </c>
      <c r="I7389" t="s">
        <v>2076</v>
      </c>
      <c r="J7389" t="s">
        <v>3711</v>
      </c>
      <c r="K7389" t="s">
        <v>2548</v>
      </c>
      <c r="L7389" t="s">
        <v>2058</v>
      </c>
      <c r="M7389" t="s">
        <v>2170</v>
      </c>
      <c r="N7389">
        <v>1</v>
      </c>
      <c r="O7389">
        <v>23</v>
      </c>
      <c r="P7389">
        <v>0.15</v>
      </c>
      <c r="Q7389">
        <v>15300</v>
      </c>
      <c r="R7389">
        <v>0</v>
      </c>
      <c r="S7389">
        <v>0</v>
      </c>
      <c r="T7389">
        <v>0</v>
      </c>
      <c r="U7389">
        <v>1</v>
      </c>
      <c r="V7389">
        <v>23</v>
      </c>
      <c r="W7389">
        <v>0.15</v>
      </c>
      <c r="X7389">
        <v>0</v>
      </c>
      <c r="Y7389">
        <v>0</v>
      </c>
      <c r="Z7389">
        <v>0</v>
      </c>
      <c r="AA7389">
        <v>0</v>
      </c>
      <c r="AB7389">
        <v>0</v>
      </c>
      <c r="AC7389">
        <v>0</v>
      </c>
      <c r="AD7389">
        <v>0</v>
      </c>
      <c r="AE7389">
        <v>0</v>
      </c>
      <c r="AF7389">
        <v>0</v>
      </c>
      <c r="AG7389" t="s">
        <v>27781</v>
      </c>
      <c r="AH7389" s="21" t="str">
        <f t="shared" si="230"/>
        <v>YM68</v>
      </c>
      <c r="AI7389" s="21">
        <v>216</v>
      </c>
      <c r="AJ7389" s="21">
        <f t="shared" si="231"/>
        <v>99.849673202614383</v>
      </c>
      <c r="AK7389" s="21" t="s">
        <v>2060</v>
      </c>
      <c r="AL7389" t="s">
        <v>2551</v>
      </c>
      <c r="AM7389" s="26" t="s">
        <v>38</v>
      </c>
      <c r="AN7389" t="s">
        <v>2031</v>
      </c>
    </row>
    <row r="7390" spans="1:40" hidden="1" x14ac:dyDescent="0.35">
      <c r="A7390" t="s">
        <v>27778</v>
      </c>
      <c r="B7390" t="s">
        <v>27783</v>
      </c>
      <c r="C7390" t="s">
        <v>3709</v>
      </c>
      <c r="D7390" t="s">
        <v>27784</v>
      </c>
      <c r="E7390" t="s">
        <v>3005</v>
      </c>
      <c r="F7390">
        <v>1</v>
      </c>
      <c r="G7390" t="s">
        <v>2546</v>
      </c>
      <c r="H7390" t="s">
        <v>2510</v>
      </c>
      <c r="I7390" t="s">
        <v>2076</v>
      </c>
      <c r="J7390" t="s">
        <v>3711</v>
      </c>
      <c r="K7390" t="s">
        <v>2548</v>
      </c>
      <c r="L7390" t="s">
        <v>2058</v>
      </c>
      <c r="M7390" t="s">
        <v>2170</v>
      </c>
      <c r="N7390">
        <v>6</v>
      </c>
      <c r="O7390">
        <v>361</v>
      </c>
      <c r="P7390">
        <v>2.36</v>
      </c>
      <c r="Q7390">
        <v>15300</v>
      </c>
      <c r="R7390">
        <v>1</v>
      </c>
      <c r="S7390">
        <v>72</v>
      </c>
      <c r="T7390">
        <v>0.47</v>
      </c>
      <c r="U7390">
        <v>5</v>
      </c>
      <c r="V7390">
        <v>289</v>
      </c>
      <c r="W7390">
        <v>1.89</v>
      </c>
      <c r="X7390">
        <v>0</v>
      </c>
      <c r="Y7390">
        <v>0</v>
      </c>
      <c r="Z7390">
        <v>0</v>
      </c>
      <c r="AA7390">
        <v>0</v>
      </c>
      <c r="AB7390">
        <v>0</v>
      </c>
      <c r="AC7390">
        <v>0</v>
      </c>
      <c r="AD7390">
        <v>0</v>
      </c>
      <c r="AE7390">
        <v>0</v>
      </c>
      <c r="AF7390">
        <v>0</v>
      </c>
      <c r="AG7390" t="s">
        <v>27785</v>
      </c>
      <c r="AH7390" s="21" t="str">
        <f t="shared" si="230"/>
        <v>YM68</v>
      </c>
      <c r="AI7390" s="21">
        <v>216</v>
      </c>
      <c r="AJ7390" s="21">
        <f t="shared" si="231"/>
        <v>97.640522875816998</v>
      </c>
      <c r="AK7390" s="21" t="s">
        <v>2063</v>
      </c>
      <c r="AL7390" t="s">
        <v>2551</v>
      </c>
      <c r="AM7390" s="26" t="s">
        <v>38</v>
      </c>
      <c r="AN7390" t="s">
        <v>2031</v>
      </c>
    </row>
    <row r="7391" spans="1:40" hidden="1" x14ac:dyDescent="0.35">
      <c r="A7391" t="s">
        <v>27782</v>
      </c>
      <c r="B7391" t="s">
        <v>27787</v>
      </c>
      <c r="C7391" t="s">
        <v>3709</v>
      </c>
      <c r="D7391" t="s">
        <v>27788</v>
      </c>
      <c r="E7391" t="s">
        <v>3005</v>
      </c>
      <c r="F7391">
        <v>1</v>
      </c>
      <c r="G7391" t="s">
        <v>2546</v>
      </c>
      <c r="H7391" t="s">
        <v>2510</v>
      </c>
      <c r="I7391" t="s">
        <v>2076</v>
      </c>
      <c r="J7391" t="s">
        <v>3711</v>
      </c>
      <c r="K7391" t="s">
        <v>2548</v>
      </c>
      <c r="L7391" t="s">
        <v>2058</v>
      </c>
      <c r="M7391" t="s">
        <v>2170</v>
      </c>
      <c r="N7391">
        <v>3</v>
      </c>
      <c r="O7391">
        <v>55</v>
      </c>
      <c r="P7391">
        <v>0.36</v>
      </c>
      <c r="Q7391">
        <v>15300</v>
      </c>
      <c r="R7391">
        <v>1</v>
      </c>
      <c r="S7391">
        <v>16</v>
      </c>
      <c r="T7391">
        <v>0.1</v>
      </c>
      <c r="U7391">
        <v>2</v>
      </c>
      <c r="V7391">
        <v>39</v>
      </c>
      <c r="W7391">
        <v>0.25</v>
      </c>
      <c r="X7391">
        <v>0</v>
      </c>
      <c r="Y7391">
        <v>0</v>
      </c>
      <c r="Z7391">
        <v>0</v>
      </c>
      <c r="AA7391">
        <v>0</v>
      </c>
      <c r="AB7391">
        <v>0</v>
      </c>
      <c r="AC7391">
        <v>0</v>
      </c>
      <c r="AD7391">
        <v>0</v>
      </c>
      <c r="AE7391">
        <v>0</v>
      </c>
      <c r="AF7391">
        <v>0</v>
      </c>
      <c r="AG7391" t="s">
        <v>27789</v>
      </c>
      <c r="AH7391" s="21" t="str">
        <f t="shared" si="230"/>
        <v>YM68</v>
      </c>
      <c r="AI7391" s="21">
        <v>216</v>
      </c>
      <c r="AJ7391" s="21">
        <f t="shared" si="231"/>
        <v>99.640522875816998</v>
      </c>
      <c r="AK7391" s="21" t="s">
        <v>2060</v>
      </c>
      <c r="AL7391" t="s">
        <v>2551</v>
      </c>
      <c r="AM7391" s="26" t="s">
        <v>38</v>
      </c>
      <c r="AN7391" t="s">
        <v>2030</v>
      </c>
    </row>
    <row r="7392" spans="1:40" hidden="1" x14ac:dyDescent="0.35">
      <c r="A7392" t="s">
        <v>27786</v>
      </c>
      <c r="B7392" t="s">
        <v>27791</v>
      </c>
      <c r="C7392" t="s">
        <v>3709</v>
      </c>
      <c r="D7392" t="s">
        <v>27792</v>
      </c>
      <c r="E7392" t="s">
        <v>3005</v>
      </c>
      <c r="F7392">
        <v>1</v>
      </c>
      <c r="G7392" t="s">
        <v>2546</v>
      </c>
      <c r="H7392" t="s">
        <v>2510</v>
      </c>
      <c r="I7392" t="s">
        <v>2076</v>
      </c>
      <c r="J7392" t="s">
        <v>3711</v>
      </c>
      <c r="K7392" t="s">
        <v>2548</v>
      </c>
      <c r="L7392" t="s">
        <v>2058</v>
      </c>
      <c r="M7392" t="s">
        <v>2170</v>
      </c>
      <c r="N7392">
        <v>2</v>
      </c>
      <c r="O7392">
        <v>40</v>
      </c>
      <c r="P7392">
        <v>0.26</v>
      </c>
      <c r="Q7392">
        <v>15300</v>
      </c>
      <c r="R7392">
        <v>2</v>
      </c>
      <c r="S7392">
        <v>40</v>
      </c>
      <c r="T7392">
        <v>0.26</v>
      </c>
      <c r="U7392">
        <v>0</v>
      </c>
      <c r="V7392">
        <v>0</v>
      </c>
      <c r="W7392">
        <v>0</v>
      </c>
      <c r="X7392">
        <v>0</v>
      </c>
      <c r="Y7392">
        <v>0</v>
      </c>
      <c r="Z7392">
        <v>0</v>
      </c>
      <c r="AA7392">
        <v>0</v>
      </c>
      <c r="AB7392">
        <v>0</v>
      </c>
      <c r="AC7392">
        <v>0</v>
      </c>
      <c r="AD7392">
        <v>0</v>
      </c>
      <c r="AE7392">
        <v>0</v>
      </c>
      <c r="AF7392">
        <v>0</v>
      </c>
      <c r="AG7392" t="s">
        <v>27793</v>
      </c>
      <c r="AH7392" s="21" t="str">
        <f t="shared" si="230"/>
        <v>YM68</v>
      </c>
      <c r="AI7392" s="21">
        <v>216</v>
      </c>
      <c r="AJ7392" s="21">
        <f t="shared" si="231"/>
        <v>99.738562091503269</v>
      </c>
      <c r="AK7392" s="21" t="s">
        <v>2060</v>
      </c>
      <c r="AL7392" t="s">
        <v>2551</v>
      </c>
      <c r="AM7392" s="26" t="s">
        <v>38</v>
      </c>
      <c r="AN7392" t="s">
        <v>2030</v>
      </c>
    </row>
    <row r="7393" spans="1:40" hidden="1" x14ac:dyDescent="0.35">
      <c r="A7393" t="s">
        <v>27790</v>
      </c>
      <c r="B7393" t="s">
        <v>27795</v>
      </c>
      <c r="C7393" t="s">
        <v>3709</v>
      </c>
      <c r="D7393" t="s">
        <v>27796</v>
      </c>
      <c r="E7393" t="s">
        <v>3005</v>
      </c>
      <c r="F7393">
        <v>1</v>
      </c>
      <c r="G7393" t="s">
        <v>2546</v>
      </c>
      <c r="H7393" t="s">
        <v>2510</v>
      </c>
      <c r="I7393" t="s">
        <v>2076</v>
      </c>
      <c r="J7393" t="s">
        <v>3711</v>
      </c>
      <c r="K7393" t="s">
        <v>2548</v>
      </c>
      <c r="L7393" t="s">
        <v>2058</v>
      </c>
      <c r="M7393" t="s">
        <v>2170</v>
      </c>
      <c r="N7393">
        <v>3</v>
      </c>
      <c r="O7393">
        <v>43</v>
      </c>
      <c r="P7393">
        <v>0.28000000000000003</v>
      </c>
      <c r="Q7393">
        <v>15300</v>
      </c>
      <c r="R7393">
        <v>2</v>
      </c>
      <c r="S7393">
        <v>22</v>
      </c>
      <c r="T7393">
        <v>0.14000000000000001</v>
      </c>
      <c r="U7393">
        <v>1</v>
      </c>
      <c r="V7393">
        <v>21</v>
      </c>
      <c r="W7393">
        <v>0.14000000000000001</v>
      </c>
      <c r="X7393">
        <v>0</v>
      </c>
      <c r="Y7393">
        <v>0</v>
      </c>
      <c r="Z7393">
        <v>0</v>
      </c>
      <c r="AA7393">
        <v>0</v>
      </c>
      <c r="AB7393">
        <v>0</v>
      </c>
      <c r="AC7393">
        <v>0</v>
      </c>
      <c r="AD7393">
        <v>0</v>
      </c>
      <c r="AE7393">
        <v>0</v>
      </c>
      <c r="AF7393">
        <v>0</v>
      </c>
      <c r="AG7393" t="s">
        <v>27797</v>
      </c>
      <c r="AH7393" s="21" t="str">
        <f t="shared" si="230"/>
        <v>YM68</v>
      </c>
      <c r="AI7393" s="21">
        <v>216</v>
      </c>
      <c r="AJ7393" s="21">
        <f t="shared" si="231"/>
        <v>99.718954248366018</v>
      </c>
      <c r="AK7393" s="21" t="s">
        <v>2060</v>
      </c>
      <c r="AL7393" t="s">
        <v>2551</v>
      </c>
      <c r="AM7393" s="26" t="s">
        <v>38</v>
      </c>
      <c r="AN7393" t="s">
        <v>2031</v>
      </c>
    </row>
    <row r="7394" spans="1:40" hidden="1" x14ac:dyDescent="0.35">
      <c r="A7394" t="s">
        <v>27794</v>
      </c>
      <c r="B7394" t="s">
        <v>27799</v>
      </c>
      <c r="C7394" t="s">
        <v>4541</v>
      </c>
      <c r="D7394" t="s">
        <v>27800</v>
      </c>
      <c r="E7394" t="s">
        <v>2608</v>
      </c>
      <c r="F7394">
        <v>1</v>
      </c>
      <c r="G7394" t="s">
        <v>2609</v>
      </c>
      <c r="H7394" t="s">
        <v>2577</v>
      </c>
      <c r="I7394" t="s">
        <v>2076</v>
      </c>
      <c r="J7394" t="s">
        <v>2764</v>
      </c>
      <c r="K7394" t="s">
        <v>2765</v>
      </c>
      <c r="L7394" t="s">
        <v>2058</v>
      </c>
      <c r="M7394" t="s">
        <v>2059</v>
      </c>
      <c r="N7394">
        <v>8</v>
      </c>
      <c r="O7394">
        <v>370</v>
      </c>
      <c r="P7394">
        <v>1.51</v>
      </c>
      <c r="Q7394">
        <v>24480</v>
      </c>
      <c r="R7394">
        <v>4</v>
      </c>
      <c r="S7394">
        <v>72</v>
      </c>
      <c r="T7394">
        <v>0.28999999999999998</v>
      </c>
      <c r="U7394">
        <v>4</v>
      </c>
      <c r="V7394">
        <v>298</v>
      </c>
      <c r="W7394">
        <v>1.22</v>
      </c>
      <c r="X7394">
        <v>0</v>
      </c>
      <c r="Y7394">
        <v>0</v>
      </c>
      <c r="Z7394">
        <v>0</v>
      </c>
      <c r="AA7394">
        <v>0</v>
      </c>
      <c r="AB7394">
        <v>0</v>
      </c>
      <c r="AC7394">
        <v>0</v>
      </c>
      <c r="AD7394">
        <v>0</v>
      </c>
      <c r="AE7394">
        <v>0</v>
      </c>
      <c r="AF7394">
        <v>0</v>
      </c>
      <c r="AG7394" t="s">
        <v>27801</v>
      </c>
      <c r="AH7394" s="21" t="str">
        <f t="shared" si="230"/>
        <v>YM68</v>
      </c>
      <c r="AI7394" s="21">
        <v>345.36</v>
      </c>
      <c r="AJ7394" s="21">
        <f t="shared" si="231"/>
        <v>98.488562091503269</v>
      </c>
      <c r="AK7394" s="21" t="s">
        <v>2063</v>
      </c>
      <c r="AL7394" t="s">
        <v>2613</v>
      </c>
      <c r="AM7394" s="26" t="s">
        <v>38</v>
      </c>
      <c r="AN7394" t="s">
        <v>2033</v>
      </c>
    </row>
    <row r="7395" spans="1:40" hidden="1" x14ac:dyDescent="0.35">
      <c r="A7395" t="s">
        <v>27798</v>
      </c>
      <c r="B7395" t="s">
        <v>27803</v>
      </c>
      <c r="C7395" t="s">
        <v>5084</v>
      </c>
      <c r="D7395" t="s">
        <v>27804</v>
      </c>
      <c r="E7395" t="s">
        <v>3005</v>
      </c>
      <c r="F7395">
        <v>2</v>
      </c>
      <c r="G7395" t="s">
        <v>2546</v>
      </c>
      <c r="H7395" t="s">
        <v>2510</v>
      </c>
      <c r="I7395" t="s">
        <v>2076</v>
      </c>
      <c r="J7395" t="s">
        <v>3711</v>
      </c>
      <c r="K7395" t="s">
        <v>2548</v>
      </c>
      <c r="L7395" t="s">
        <v>2058</v>
      </c>
      <c r="M7395" t="s">
        <v>2170</v>
      </c>
      <c r="N7395">
        <v>6</v>
      </c>
      <c r="O7395">
        <v>461</v>
      </c>
      <c r="P7395">
        <v>3.01</v>
      </c>
      <c r="Q7395">
        <v>15300</v>
      </c>
      <c r="R7395">
        <v>2</v>
      </c>
      <c r="S7395">
        <v>149</v>
      </c>
      <c r="T7395">
        <v>0.97</v>
      </c>
      <c r="U7395">
        <v>4</v>
      </c>
      <c r="V7395">
        <v>312</v>
      </c>
      <c r="W7395">
        <v>2.04</v>
      </c>
      <c r="X7395">
        <v>0</v>
      </c>
      <c r="Y7395">
        <v>0</v>
      </c>
      <c r="Z7395">
        <v>0</v>
      </c>
      <c r="AA7395">
        <v>0</v>
      </c>
      <c r="AB7395">
        <v>0</v>
      </c>
      <c r="AC7395">
        <v>0</v>
      </c>
      <c r="AD7395">
        <v>0</v>
      </c>
      <c r="AE7395">
        <v>0</v>
      </c>
      <c r="AF7395">
        <v>0</v>
      </c>
      <c r="AG7395" t="s">
        <v>27805</v>
      </c>
      <c r="AH7395" s="21" t="str">
        <f t="shared" si="230"/>
        <v>YM68</v>
      </c>
      <c r="AI7395" s="21">
        <v>216</v>
      </c>
      <c r="AJ7395" s="21">
        <f t="shared" si="231"/>
        <v>96.986928104575156</v>
      </c>
      <c r="AK7395" s="21" t="s">
        <v>2063</v>
      </c>
      <c r="AL7395" t="s">
        <v>2551</v>
      </c>
      <c r="AM7395" s="26" t="s">
        <v>38</v>
      </c>
      <c r="AN7395" t="s">
        <v>2031</v>
      </c>
    </row>
    <row r="7396" spans="1:40" hidden="1" x14ac:dyDescent="0.35">
      <c r="A7396" t="s">
        <v>27802</v>
      </c>
      <c r="B7396" t="s">
        <v>27807</v>
      </c>
      <c r="C7396" t="s">
        <v>3709</v>
      </c>
      <c r="D7396" t="s">
        <v>27808</v>
      </c>
      <c r="E7396" t="s">
        <v>3005</v>
      </c>
      <c r="F7396">
        <v>1</v>
      </c>
      <c r="G7396" t="s">
        <v>2546</v>
      </c>
      <c r="H7396" t="s">
        <v>2510</v>
      </c>
      <c r="I7396" t="s">
        <v>2076</v>
      </c>
      <c r="J7396" t="s">
        <v>3711</v>
      </c>
      <c r="K7396" t="s">
        <v>2548</v>
      </c>
      <c r="L7396" t="s">
        <v>2058</v>
      </c>
      <c r="M7396" t="s">
        <v>2059</v>
      </c>
      <c r="N7396">
        <v>2</v>
      </c>
      <c r="O7396">
        <v>48</v>
      </c>
      <c r="P7396">
        <v>0.2</v>
      </c>
      <c r="Q7396">
        <v>24480</v>
      </c>
      <c r="R7396">
        <v>0</v>
      </c>
      <c r="S7396">
        <v>0</v>
      </c>
      <c r="T7396">
        <v>0</v>
      </c>
      <c r="U7396">
        <v>1</v>
      </c>
      <c r="V7396">
        <v>33</v>
      </c>
      <c r="W7396">
        <v>0.13</v>
      </c>
      <c r="X7396">
        <v>0</v>
      </c>
      <c r="Y7396">
        <v>0</v>
      </c>
      <c r="Z7396">
        <v>0</v>
      </c>
      <c r="AA7396">
        <v>1</v>
      </c>
      <c r="AB7396">
        <v>15</v>
      </c>
      <c r="AC7396">
        <v>0.06</v>
      </c>
      <c r="AD7396">
        <v>0</v>
      </c>
      <c r="AE7396">
        <v>0</v>
      </c>
      <c r="AF7396">
        <v>0</v>
      </c>
      <c r="AG7396" t="s">
        <v>27809</v>
      </c>
      <c r="AH7396" s="21" t="str">
        <f t="shared" si="230"/>
        <v>YM68</v>
      </c>
      <c r="AI7396" s="21">
        <v>345.36</v>
      </c>
      <c r="AJ7396" s="21">
        <f t="shared" si="231"/>
        <v>99.803921568627445</v>
      </c>
      <c r="AK7396" s="21" t="s">
        <v>2060</v>
      </c>
      <c r="AL7396" t="s">
        <v>2551</v>
      </c>
      <c r="AM7396" s="26" t="s">
        <v>38</v>
      </c>
      <c r="AN7396" t="s">
        <v>2030</v>
      </c>
    </row>
    <row r="7397" spans="1:40" hidden="1" x14ac:dyDescent="0.35">
      <c r="A7397" t="s">
        <v>27806</v>
      </c>
      <c r="B7397" t="s">
        <v>27811</v>
      </c>
      <c r="C7397" t="s">
        <v>5105</v>
      </c>
      <c r="D7397" t="s">
        <v>27812</v>
      </c>
      <c r="E7397" t="s">
        <v>2691</v>
      </c>
      <c r="F7397">
        <v>1</v>
      </c>
      <c r="G7397" t="s">
        <v>2600</v>
      </c>
      <c r="H7397" t="s">
        <v>2577</v>
      </c>
      <c r="I7397" t="s">
        <v>2076</v>
      </c>
      <c r="J7397" t="s">
        <v>2634</v>
      </c>
      <c r="K7397" t="s">
        <v>2635</v>
      </c>
      <c r="L7397" t="s">
        <v>2058</v>
      </c>
      <c r="M7397" t="s">
        <v>2059</v>
      </c>
      <c r="N7397">
        <v>4</v>
      </c>
      <c r="O7397">
        <v>116</v>
      </c>
      <c r="P7397">
        <v>0.47</v>
      </c>
      <c r="Q7397">
        <v>24480</v>
      </c>
      <c r="R7397">
        <v>1</v>
      </c>
      <c r="S7397">
        <v>21</v>
      </c>
      <c r="T7397">
        <v>0.09</v>
      </c>
      <c r="U7397">
        <v>2</v>
      </c>
      <c r="V7397">
        <v>73</v>
      </c>
      <c r="W7397">
        <v>0.3</v>
      </c>
      <c r="X7397">
        <v>0</v>
      </c>
      <c r="Y7397">
        <v>0</v>
      </c>
      <c r="Z7397">
        <v>0</v>
      </c>
      <c r="AA7397">
        <v>1</v>
      </c>
      <c r="AB7397">
        <v>22</v>
      </c>
      <c r="AC7397">
        <v>0.09</v>
      </c>
      <c r="AD7397">
        <v>0</v>
      </c>
      <c r="AE7397">
        <v>0</v>
      </c>
      <c r="AF7397">
        <v>0</v>
      </c>
      <c r="AG7397" t="s">
        <v>27813</v>
      </c>
      <c r="AH7397" s="21" t="str">
        <f t="shared" si="230"/>
        <v>YM68</v>
      </c>
      <c r="AI7397" s="21">
        <v>345.36</v>
      </c>
      <c r="AJ7397" s="21">
        <f t="shared" si="231"/>
        <v>99.526143790849673</v>
      </c>
      <c r="AK7397" s="21" t="s">
        <v>2060</v>
      </c>
      <c r="AL7397" t="s">
        <v>2581</v>
      </c>
      <c r="AM7397" s="26" t="s">
        <v>38</v>
      </c>
      <c r="AN7397" t="s">
        <v>2030</v>
      </c>
    </row>
    <row r="7398" spans="1:40" hidden="1" x14ac:dyDescent="0.35">
      <c r="A7398" t="s">
        <v>27810</v>
      </c>
      <c r="B7398" t="s">
        <v>27815</v>
      </c>
      <c r="C7398" t="s">
        <v>3456</v>
      </c>
      <c r="D7398" t="s">
        <v>27816</v>
      </c>
      <c r="E7398" t="s">
        <v>3440</v>
      </c>
      <c r="F7398">
        <v>1</v>
      </c>
      <c r="G7398" t="s">
        <v>2609</v>
      </c>
      <c r="H7398" t="s">
        <v>2577</v>
      </c>
      <c r="I7398" t="s">
        <v>2076</v>
      </c>
      <c r="J7398" t="s">
        <v>2675</v>
      </c>
      <c r="K7398" t="s">
        <v>2611</v>
      </c>
      <c r="L7398" t="s">
        <v>2058</v>
      </c>
      <c r="M7398" t="s">
        <v>2059</v>
      </c>
      <c r="N7398">
        <v>5</v>
      </c>
      <c r="O7398">
        <v>563</v>
      </c>
      <c r="P7398">
        <v>2.2999999999999998</v>
      </c>
      <c r="Q7398">
        <v>24480</v>
      </c>
      <c r="R7398">
        <v>0</v>
      </c>
      <c r="S7398">
        <v>0</v>
      </c>
      <c r="T7398">
        <v>0</v>
      </c>
      <c r="U7398">
        <v>5</v>
      </c>
      <c r="V7398">
        <v>563</v>
      </c>
      <c r="W7398">
        <v>2.2999999999999998</v>
      </c>
      <c r="X7398">
        <v>0</v>
      </c>
      <c r="Y7398">
        <v>0</v>
      </c>
      <c r="Z7398">
        <v>0</v>
      </c>
      <c r="AA7398">
        <v>0</v>
      </c>
      <c r="AB7398">
        <v>0</v>
      </c>
      <c r="AC7398">
        <v>0</v>
      </c>
      <c r="AD7398">
        <v>0</v>
      </c>
      <c r="AE7398">
        <v>0</v>
      </c>
      <c r="AF7398">
        <v>0</v>
      </c>
      <c r="AG7398" t="s">
        <v>27817</v>
      </c>
      <c r="AH7398" s="21" t="str">
        <f t="shared" si="230"/>
        <v>YM68</v>
      </c>
      <c r="AI7398" s="21">
        <v>345.36</v>
      </c>
      <c r="AJ7398" s="21">
        <f t="shared" si="231"/>
        <v>97.700163398692808</v>
      </c>
      <c r="AK7398" s="21" t="s">
        <v>2063</v>
      </c>
      <c r="AL7398" t="s">
        <v>2581</v>
      </c>
      <c r="AM7398" s="26" t="s">
        <v>38</v>
      </c>
      <c r="AN7398" t="s">
        <v>2032</v>
      </c>
    </row>
    <row r="7399" spans="1:40" hidden="1" x14ac:dyDescent="0.35">
      <c r="A7399" t="s">
        <v>27814</v>
      </c>
      <c r="B7399" t="s">
        <v>27819</v>
      </c>
      <c r="C7399" t="s">
        <v>3303</v>
      </c>
      <c r="D7399" t="s">
        <v>27820</v>
      </c>
      <c r="E7399" t="s">
        <v>2780</v>
      </c>
      <c r="F7399">
        <v>4</v>
      </c>
      <c r="G7399" t="s">
        <v>2609</v>
      </c>
      <c r="H7399" t="s">
        <v>2577</v>
      </c>
      <c r="I7399" t="s">
        <v>2076</v>
      </c>
      <c r="J7399" t="s">
        <v>2781</v>
      </c>
      <c r="K7399" t="s">
        <v>2765</v>
      </c>
      <c r="L7399" t="s">
        <v>2058</v>
      </c>
      <c r="M7399" t="s">
        <v>2170</v>
      </c>
      <c r="N7399">
        <v>3</v>
      </c>
      <c r="O7399">
        <v>120</v>
      </c>
      <c r="P7399">
        <v>0.78</v>
      </c>
      <c r="Q7399">
        <v>15300</v>
      </c>
      <c r="R7399">
        <v>1</v>
      </c>
      <c r="S7399">
        <v>36</v>
      </c>
      <c r="T7399">
        <v>0.24</v>
      </c>
      <c r="U7399">
        <v>2</v>
      </c>
      <c r="V7399">
        <v>84</v>
      </c>
      <c r="W7399">
        <v>0.55000000000000004</v>
      </c>
      <c r="X7399">
        <v>0</v>
      </c>
      <c r="Y7399">
        <v>0</v>
      </c>
      <c r="Z7399">
        <v>0</v>
      </c>
      <c r="AA7399">
        <v>0</v>
      </c>
      <c r="AB7399">
        <v>0</v>
      </c>
      <c r="AC7399">
        <v>0</v>
      </c>
      <c r="AD7399">
        <v>0</v>
      </c>
      <c r="AE7399">
        <v>0</v>
      </c>
      <c r="AF7399">
        <v>0</v>
      </c>
      <c r="AG7399" t="s">
        <v>27821</v>
      </c>
      <c r="AH7399" s="21" t="str">
        <f t="shared" si="230"/>
        <v>YM68</v>
      </c>
      <c r="AI7399" s="21">
        <v>216</v>
      </c>
      <c r="AJ7399" s="21">
        <f t="shared" si="231"/>
        <v>99.215686274509807</v>
      </c>
      <c r="AK7399" s="21" t="s">
        <v>2060</v>
      </c>
      <c r="AL7399" t="s">
        <v>2613</v>
      </c>
      <c r="AM7399" s="26" t="s">
        <v>38</v>
      </c>
      <c r="AN7399" t="s">
        <v>2031</v>
      </c>
    </row>
    <row r="7400" spans="1:40" hidden="1" x14ac:dyDescent="0.35">
      <c r="A7400" t="s">
        <v>27818</v>
      </c>
      <c r="B7400" t="s">
        <v>27823</v>
      </c>
      <c r="C7400" t="s">
        <v>3105</v>
      </c>
      <c r="D7400" t="s">
        <v>3108</v>
      </c>
      <c r="E7400" t="s">
        <v>3309</v>
      </c>
      <c r="F7400">
        <v>1</v>
      </c>
      <c r="G7400" t="s">
        <v>2509</v>
      </c>
      <c r="H7400" t="s">
        <v>2510</v>
      </c>
      <c r="I7400" t="s">
        <v>2076</v>
      </c>
      <c r="J7400" t="s">
        <v>3108</v>
      </c>
      <c r="K7400" t="s">
        <v>3109</v>
      </c>
      <c r="L7400" t="s">
        <v>2058</v>
      </c>
      <c r="M7400" t="s">
        <v>2059</v>
      </c>
      <c r="N7400">
        <v>4</v>
      </c>
      <c r="O7400">
        <v>186</v>
      </c>
      <c r="P7400">
        <v>0.76</v>
      </c>
      <c r="Q7400">
        <v>24480</v>
      </c>
      <c r="R7400">
        <v>0</v>
      </c>
      <c r="S7400">
        <v>0</v>
      </c>
      <c r="T7400">
        <v>0</v>
      </c>
      <c r="U7400">
        <v>4</v>
      </c>
      <c r="V7400">
        <v>186</v>
      </c>
      <c r="W7400">
        <v>0.76</v>
      </c>
      <c r="X7400">
        <v>0</v>
      </c>
      <c r="Y7400">
        <v>0</v>
      </c>
      <c r="Z7400">
        <v>0</v>
      </c>
      <c r="AA7400">
        <v>0</v>
      </c>
      <c r="AB7400">
        <v>0</v>
      </c>
      <c r="AC7400">
        <v>0</v>
      </c>
      <c r="AD7400">
        <v>0</v>
      </c>
      <c r="AE7400">
        <v>0</v>
      </c>
      <c r="AF7400">
        <v>0</v>
      </c>
      <c r="AG7400" t="s">
        <v>27824</v>
      </c>
      <c r="AH7400" s="21" t="str">
        <f t="shared" si="230"/>
        <v>YM68</v>
      </c>
      <c r="AI7400" s="21">
        <v>345.36</v>
      </c>
      <c r="AJ7400" s="21">
        <f t="shared" si="231"/>
        <v>99.240196078431367</v>
      </c>
      <c r="AK7400" s="21" t="s">
        <v>2060</v>
      </c>
      <c r="AL7400" t="s">
        <v>2515</v>
      </c>
      <c r="AM7400" s="26" t="s">
        <v>38</v>
      </c>
      <c r="AN7400" t="s">
        <v>2031</v>
      </c>
    </row>
    <row r="7401" spans="1:40" hidden="1" x14ac:dyDescent="0.35">
      <c r="A7401" t="s">
        <v>27822</v>
      </c>
      <c r="B7401" t="s">
        <v>27825</v>
      </c>
      <c r="C7401" t="s">
        <v>4507</v>
      </c>
      <c r="D7401" t="s">
        <v>27826</v>
      </c>
      <c r="E7401" t="s">
        <v>2575</v>
      </c>
      <c r="F7401">
        <v>1</v>
      </c>
      <c r="G7401" t="s">
        <v>2609</v>
      </c>
      <c r="H7401" t="s">
        <v>2577</v>
      </c>
      <c r="I7401" t="s">
        <v>2076</v>
      </c>
      <c r="J7401" t="s">
        <v>2675</v>
      </c>
      <c r="K7401" t="s">
        <v>2611</v>
      </c>
      <c r="L7401" t="s">
        <v>2058</v>
      </c>
      <c r="M7401" t="s">
        <v>2059</v>
      </c>
      <c r="N7401">
        <v>4</v>
      </c>
      <c r="O7401">
        <v>163</v>
      </c>
      <c r="P7401">
        <v>0.67</v>
      </c>
      <c r="Q7401">
        <v>24480</v>
      </c>
      <c r="R7401">
        <v>2</v>
      </c>
      <c r="S7401">
        <v>75</v>
      </c>
      <c r="T7401">
        <v>0.31</v>
      </c>
      <c r="U7401">
        <v>2</v>
      </c>
      <c r="V7401">
        <v>88</v>
      </c>
      <c r="W7401">
        <v>0.36</v>
      </c>
      <c r="X7401">
        <v>0</v>
      </c>
      <c r="Y7401">
        <v>0</v>
      </c>
      <c r="Z7401">
        <v>0</v>
      </c>
      <c r="AA7401">
        <v>0</v>
      </c>
      <c r="AB7401">
        <v>0</v>
      </c>
      <c r="AC7401">
        <v>0</v>
      </c>
      <c r="AD7401">
        <v>0</v>
      </c>
      <c r="AE7401">
        <v>0</v>
      </c>
      <c r="AF7401">
        <v>0</v>
      </c>
      <c r="AG7401" t="s">
        <v>27827</v>
      </c>
      <c r="AH7401" s="21" t="str">
        <f t="shared" si="230"/>
        <v>YM68</v>
      </c>
      <c r="AI7401" s="21">
        <v>345.36</v>
      </c>
      <c r="AJ7401" s="21">
        <f t="shared" si="231"/>
        <v>99.334150326797385</v>
      </c>
      <c r="AK7401" s="21" t="s">
        <v>2060</v>
      </c>
      <c r="AL7401" t="s">
        <v>2581</v>
      </c>
      <c r="AM7401" s="26" t="s">
        <v>38</v>
      </c>
      <c r="AN7401" t="s">
        <v>2033</v>
      </c>
    </row>
    <row r="7402" spans="1:40" hidden="1" x14ac:dyDescent="0.35">
      <c r="A7402" t="s">
        <v>10148</v>
      </c>
      <c r="B7402" t="s">
        <v>27829</v>
      </c>
      <c r="C7402" t="s">
        <v>5868</v>
      </c>
      <c r="D7402" t="s">
        <v>27830</v>
      </c>
      <c r="E7402" t="s">
        <v>3309</v>
      </c>
      <c r="F7402">
        <v>1</v>
      </c>
      <c r="G7402" t="s">
        <v>2509</v>
      </c>
      <c r="H7402" t="s">
        <v>2510</v>
      </c>
      <c r="I7402" t="s">
        <v>2076</v>
      </c>
      <c r="J7402" t="s">
        <v>4316</v>
      </c>
      <c r="K7402" t="s">
        <v>3109</v>
      </c>
      <c r="L7402" t="s">
        <v>2058</v>
      </c>
      <c r="M7402" t="s">
        <v>2358</v>
      </c>
      <c r="N7402">
        <v>1</v>
      </c>
      <c r="O7402">
        <v>32</v>
      </c>
      <c r="P7402">
        <v>0.24</v>
      </c>
      <c r="Q7402">
        <v>13260</v>
      </c>
      <c r="R7402">
        <v>1</v>
      </c>
      <c r="S7402">
        <v>32</v>
      </c>
      <c r="T7402">
        <v>0.24</v>
      </c>
      <c r="U7402">
        <v>0</v>
      </c>
      <c r="V7402">
        <v>0</v>
      </c>
      <c r="W7402">
        <v>0</v>
      </c>
      <c r="X7402">
        <v>0</v>
      </c>
      <c r="Y7402">
        <v>0</v>
      </c>
      <c r="Z7402">
        <v>0</v>
      </c>
      <c r="AA7402">
        <v>0</v>
      </c>
      <c r="AB7402">
        <v>0</v>
      </c>
      <c r="AC7402">
        <v>0</v>
      </c>
      <c r="AD7402">
        <v>0</v>
      </c>
      <c r="AE7402">
        <v>0</v>
      </c>
      <c r="AF7402">
        <v>0</v>
      </c>
      <c r="AG7402" t="s">
        <v>27831</v>
      </c>
      <c r="AH7402" s="21" t="str">
        <f t="shared" si="230"/>
        <v>YM68</v>
      </c>
      <c r="AI7402" s="21">
        <v>187.20000000000005</v>
      </c>
      <c r="AJ7402" s="21">
        <f t="shared" si="231"/>
        <v>99.758672699849171</v>
      </c>
      <c r="AK7402" s="21" t="s">
        <v>2060</v>
      </c>
      <c r="AL7402" t="s">
        <v>2515</v>
      </c>
      <c r="AM7402" s="26" t="s">
        <v>38</v>
      </c>
      <c r="AN7402" t="s">
        <v>2029</v>
      </c>
    </row>
    <row r="7403" spans="1:40" hidden="1" x14ac:dyDescent="0.35">
      <c r="A7403" t="s">
        <v>27828</v>
      </c>
      <c r="B7403" t="s">
        <v>27833</v>
      </c>
      <c r="C7403" t="s">
        <v>5396</v>
      </c>
      <c r="D7403" t="s">
        <v>27834</v>
      </c>
      <c r="E7403" t="s">
        <v>64</v>
      </c>
      <c r="F7403">
        <v>1</v>
      </c>
      <c r="G7403" t="s">
        <v>2524</v>
      </c>
      <c r="H7403" t="s">
        <v>2056</v>
      </c>
      <c r="I7403" t="s">
        <v>2076</v>
      </c>
      <c r="J7403" t="s">
        <v>3189</v>
      </c>
      <c r="K7403" t="s">
        <v>62</v>
      </c>
      <c r="L7403" t="s">
        <v>2058</v>
      </c>
      <c r="M7403" t="s">
        <v>2059</v>
      </c>
      <c r="N7403">
        <v>4</v>
      </c>
      <c r="O7403">
        <v>190</v>
      </c>
      <c r="P7403">
        <v>0.78</v>
      </c>
      <c r="Q7403">
        <v>24480</v>
      </c>
      <c r="R7403">
        <v>1</v>
      </c>
      <c r="S7403">
        <v>51</v>
      </c>
      <c r="T7403">
        <v>0.21</v>
      </c>
      <c r="U7403">
        <v>3</v>
      </c>
      <c r="V7403">
        <v>139</v>
      </c>
      <c r="W7403">
        <v>0.56999999999999995</v>
      </c>
      <c r="X7403">
        <v>0</v>
      </c>
      <c r="Y7403">
        <v>0</v>
      </c>
      <c r="Z7403">
        <v>0</v>
      </c>
      <c r="AA7403">
        <v>0</v>
      </c>
      <c r="AB7403">
        <v>0</v>
      </c>
      <c r="AC7403">
        <v>0</v>
      </c>
      <c r="AD7403">
        <v>0</v>
      </c>
      <c r="AE7403">
        <v>0</v>
      </c>
      <c r="AF7403">
        <v>0</v>
      </c>
      <c r="AG7403" t="s">
        <v>27835</v>
      </c>
      <c r="AH7403" s="21" t="str">
        <f t="shared" si="230"/>
        <v>YM68</v>
      </c>
      <c r="AI7403" s="21">
        <v>345.36</v>
      </c>
      <c r="AJ7403" s="21">
        <f t="shared" si="231"/>
        <v>99.223856209150327</v>
      </c>
      <c r="AK7403" s="21" t="s">
        <v>2060</v>
      </c>
      <c r="AL7403" t="s">
        <v>2527</v>
      </c>
      <c r="AM7403" s="26" t="s">
        <v>38</v>
      </c>
      <c r="AN7403" t="s">
        <v>2032</v>
      </c>
    </row>
    <row r="7404" spans="1:40" hidden="1" x14ac:dyDescent="0.35">
      <c r="A7404" t="s">
        <v>27832</v>
      </c>
      <c r="B7404" t="s">
        <v>27837</v>
      </c>
      <c r="C7404" t="s">
        <v>2537</v>
      </c>
      <c r="D7404" t="s">
        <v>27838</v>
      </c>
      <c r="E7404" t="s">
        <v>558</v>
      </c>
      <c r="F7404">
        <v>1</v>
      </c>
      <c r="G7404" t="s">
        <v>2524</v>
      </c>
      <c r="H7404" t="s">
        <v>2056</v>
      </c>
      <c r="I7404" t="s">
        <v>2076</v>
      </c>
      <c r="J7404" t="s">
        <v>2539</v>
      </c>
      <c r="K7404" t="s">
        <v>62</v>
      </c>
      <c r="L7404" t="s">
        <v>2058</v>
      </c>
      <c r="M7404" t="s">
        <v>2059</v>
      </c>
      <c r="N7404">
        <v>6</v>
      </c>
      <c r="O7404">
        <v>301</v>
      </c>
      <c r="P7404">
        <v>1.23</v>
      </c>
      <c r="Q7404">
        <v>24480</v>
      </c>
      <c r="R7404">
        <v>1</v>
      </c>
      <c r="S7404">
        <v>39</v>
      </c>
      <c r="T7404">
        <v>0.16</v>
      </c>
      <c r="U7404">
        <v>4</v>
      </c>
      <c r="V7404">
        <v>211</v>
      </c>
      <c r="W7404">
        <v>0.86</v>
      </c>
      <c r="X7404">
        <v>1</v>
      </c>
      <c r="Y7404">
        <v>51</v>
      </c>
      <c r="Z7404">
        <v>0.21</v>
      </c>
      <c r="AA7404">
        <v>0</v>
      </c>
      <c r="AB7404">
        <v>0</v>
      </c>
      <c r="AC7404">
        <v>0</v>
      </c>
      <c r="AD7404">
        <v>0</v>
      </c>
      <c r="AE7404">
        <v>0</v>
      </c>
      <c r="AF7404">
        <v>0</v>
      </c>
      <c r="AG7404" t="s">
        <v>27839</v>
      </c>
      <c r="AH7404" s="21" t="str">
        <f t="shared" si="230"/>
        <v>YM68</v>
      </c>
      <c r="AI7404" s="21">
        <v>345.36</v>
      </c>
      <c r="AJ7404" s="21">
        <f t="shared" si="231"/>
        <v>98.770424836601308</v>
      </c>
      <c r="AK7404" s="21" t="s">
        <v>2063</v>
      </c>
      <c r="AL7404" t="s">
        <v>2527</v>
      </c>
      <c r="AM7404" s="26" t="s">
        <v>38</v>
      </c>
      <c r="AN7404" t="s">
        <v>2032</v>
      </c>
    </row>
    <row r="7405" spans="1:40" hidden="1" x14ac:dyDescent="0.35">
      <c r="A7405" t="s">
        <v>27836</v>
      </c>
      <c r="B7405" t="s">
        <v>27841</v>
      </c>
      <c r="C7405" t="s">
        <v>2941</v>
      </c>
      <c r="D7405" t="s">
        <v>27842</v>
      </c>
      <c r="E7405" t="s">
        <v>2943</v>
      </c>
      <c r="F7405">
        <v>3</v>
      </c>
      <c r="G7405" t="s">
        <v>2682</v>
      </c>
      <c r="H7405" t="s">
        <v>2620</v>
      </c>
      <c r="I7405" t="s">
        <v>2076</v>
      </c>
      <c r="J7405" t="s">
        <v>2921</v>
      </c>
      <c r="K7405" t="s">
        <v>2684</v>
      </c>
      <c r="L7405" t="s">
        <v>2058</v>
      </c>
      <c r="M7405" t="s">
        <v>2059</v>
      </c>
      <c r="N7405">
        <v>3</v>
      </c>
      <c r="O7405">
        <v>84</v>
      </c>
      <c r="P7405">
        <v>0.34</v>
      </c>
      <c r="Q7405">
        <v>24480</v>
      </c>
      <c r="R7405">
        <v>0</v>
      </c>
      <c r="S7405">
        <v>0</v>
      </c>
      <c r="T7405">
        <v>0</v>
      </c>
      <c r="U7405">
        <v>3</v>
      </c>
      <c r="V7405">
        <v>84</v>
      </c>
      <c r="W7405">
        <v>0.34</v>
      </c>
      <c r="X7405">
        <v>0</v>
      </c>
      <c r="Y7405">
        <v>0</v>
      </c>
      <c r="Z7405">
        <v>0</v>
      </c>
      <c r="AA7405">
        <v>0</v>
      </c>
      <c r="AB7405">
        <v>0</v>
      </c>
      <c r="AC7405">
        <v>0</v>
      </c>
      <c r="AD7405">
        <v>0</v>
      </c>
      <c r="AE7405">
        <v>0</v>
      </c>
      <c r="AF7405">
        <v>0</v>
      </c>
      <c r="AG7405" t="s">
        <v>27843</v>
      </c>
      <c r="AH7405" s="21" t="str">
        <f t="shared" si="230"/>
        <v>YM68</v>
      </c>
      <c r="AI7405" s="21">
        <v>345.36</v>
      </c>
      <c r="AJ7405" s="21">
        <f t="shared" si="231"/>
        <v>99.656862745098039</v>
      </c>
      <c r="AK7405" s="21" t="s">
        <v>2060</v>
      </c>
      <c r="AL7405" t="s">
        <v>2923</v>
      </c>
      <c r="AM7405" s="26" t="s">
        <v>38</v>
      </c>
      <c r="AN7405" t="s">
        <v>2031</v>
      </c>
    </row>
    <row r="7406" spans="1:40" hidden="1" x14ac:dyDescent="0.35">
      <c r="A7406" t="s">
        <v>27840</v>
      </c>
      <c r="B7406" t="s">
        <v>27845</v>
      </c>
      <c r="C7406" t="s">
        <v>4756</v>
      </c>
      <c r="D7406" t="s">
        <v>27846</v>
      </c>
      <c r="E7406" t="s">
        <v>3353</v>
      </c>
      <c r="F7406">
        <v>1</v>
      </c>
      <c r="G7406" t="s">
        <v>2682</v>
      </c>
      <c r="H7406" t="s">
        <v>2620</v>
      </c>
      <c r="I7406" t="s">
        <v>2076</v>
      </c>
      <c r="J7406" t="s">
        <v>2683</v>
      </c>
      <c r="K7406" t="s">
        <v>2684</v>
      </c>
      <c r="L7406" t="s">
        <v>2058</v>
      </c>
      <c r="M7406" t="s">
        <v>3409</v>
      </c>
      <c r="N7406">
        <v>11</v>
      </c>
      <c r="O7406">
        <v>228</v>
      </c>
      <c r="P7406">
        <v>2.2400000000000002</v>
      </c>
      <c r="Q7406">
        <v>10200</v>
      </c>
      <c r="R7406">
        <v>9</v>
      </c>
      <c r="S7406">
        <v>182</v>
      </c>
      <c r="T7406">
        <v>1.78</v>
      </c>
      <c r="U7406">
        <v>2</v>
      </c>
      <c r="V7406">
        <v>46</v>
      </c>
      <c r="W7406">
        <v>0.45</v>
      </c>
      <c r="X7406">
        <v>0</v>
      </c>
      <c r="Y7406">
        <v>0</v>
      </c>
      <c r="Z7406">
        <v>0</v>
      </c>
      <c r="AA7406">
        <v>0</v>
      </c>
      <c r="AB7406">
        <v>0</v>
      </c>
      <c r="AC7406">
        <v>0</v>
      </c>
      <c r="AD7406">
        <v>0</v>
      </c>
      <c r="AE7406">
        <v>0</v>
      </c>
      <c r="AF7406">
        <v>0</v>
      </c>
      <c r="AG7406" t="s">
        <v>27847</v>
      </c>
      <c r="AH7406" s="21" t="str">
        <f t="shared" si="230"/>
        <v>YM68</v>
      </c>
      <c r="AI7406" s="21">
        <v>144</v>
      </c>
      <c r="AJ7406" s="21">
        <f t="shared" si="231"/>
        <v>97.764705882352942</v>
      </c>
      <c r="AK7406" s="21" t="s">
        <v>2063</v>
      </c>
      <c r="AL7406" t="s">
        <v>2686</v>
      </c>
      <c r="AM7406" s="26" t="s">
        <v>38</v>
      </c>
      <c r="AN7406" t="s">
        <v>2029</v>
      </c>
    </row>
    <row r="7407" spans="1:40" hidden="1" x14ac:dyDescent="0.35">
      <c r="A7407" t="s">
        <v>27844</v>
      </c>
      <c r="B7407" t="s">
        <v>27849</v>
      </c>
      <c r="C7407" t="s">
        <v>5206</v>
      </c>
      <c r="D7407" t="s">
        <v>27850</v>
      </c>
      <c r="E7407" t="s">
        <v>2780</v>
      </c>
      <c r="F7407">
        <v>1</v>
      </c>
      <c r="G7407" t="s">
        <v>2609</v>
      </c>
      <c r="H7407" t="s">
        <v>2577</v>
      </c>
      <c r="I7407" t="s">
        <v>2076</v>
      </c>
      <c r="J7407" t="s">
        <v>2781</v>
      </c>
      <c r="K7407" t="s">
        <v>2765</v>
      </c>
      <c r="L7407" t="s">
        <v>2058</v>
      </c>
      <c r="M7407" t="s">
        <v>2170</v>
      </c>
      <c r="N7407">
        <v>7</v>
      </c>
      <c r="O7407">
        <v>258</v>
      </c>
      <c r="P7407">
        <v>1.69</v>
      </c>
      <c r="Q7407">
        <v>15300</v>
      </c>
      <c r="R7407">
        <v>2</v>
      </c>
      <c r="S7407">
        <v>90</v>
      </c>
      <c r="T7407">
        <v>0.59</v>
      </c>
      <c r="U7407">
        <v>5</v>
      </c>
      <c r="V7407">
        <v>168</v>
      </c>
      <c r="W7407">
        <v>1.1000000000000001</v>
      </c>
      <c r="X7407">
        <v>0</v>
      </c>
      <c r="Y7407">
        <v>0</v>
      </c>
      <c r="Z7407">
        <v>0</v>
      </c>
      <c r="AA7407">
        <v>0</v>
      </c>
      <c r="AB7407">
        <v>0</v>
      </c>
      <c r="AC7407">
        <v>0</v>
      </c>
      <c r="AD7407">
        <v>0</v>
      </c>
      <c r="AE7407">
        <v>0</v>
      </c>
      <c r="AF7407">
        <v>0</v>
      </c>
      <c r="AG7407" t="s">
        <v>27851</v>
      </c>
      <c r="AH7407" s="21" t="str">
        <f t="shared" si="230"/>
        <v>YM68</v>
      </c>
      <c r="AI7407" s="21">
        <v>216</v>
      </c>
      <c r="AJ7407" s="21">
        <f t="shared" si="231"/>
        <v>98.313725490196077</v>
      </c>
      <c r="AK7407" s="21" t="s">
        <v>2063</v>
      </c>
      <c r="AL7407" t="s">
        <v>2613</v>
      </c>
      <c r="AM7407" s="26" t="s">
        <v>38</v>
      </c>
      <c r="AN7407" t="s">
        <v>2032</v>
      </c>
    </row>
    <row r="7408" spans="1:40" hidden="1" x14ac:dyDescent="0.35">
      <c r="A7408" t="s">
        <v>27848</v>
      </c>
      <c r="B7408" t="s">
        <v>27853</v>
      </c>
      <c r="C7408" t="s">
        <v>3160</v>
      </c>
      <c r="D7408" t="s">
        <v>27854</v>
      </c>
      <c r="E7408" t="s">
        <v>2667</v>
      </c>
      <c r="F7408">
        <v>2</v>
      </c>
      <c r="G7408" t="s">
        <v>2509</v>
      </c>
      <c r="H7408" t="s">
        <v>2510</v>
      </c>
      <c r="I7408" t="s">
        <v>2076</v>
      </c>
      <c r="J7408" t="s">
        <v>3162</v>
      </c>
      <c r="K7408" t="s">
        <v>2669</v>
      </c>
      <c r="L7408" t="s">
        <v>2058</v>
      </c>
      <c r="M7408" t="s">
        <v>2170</v>
      </c>
      <c r="N7408">
        <v>4</v>
      </c>
      <c r="O7408">
        <v>241</v>
      </c>
      <c r="P7408">
        <v>1.58</v>
      </c>
      <c r="Q7408">
        <v>15300</v>
      </c>
      <c r="R7408">
        <v>0</v>
      </c>
      <c r="S7408">
        <v>0</v>
      </c>
      <c r="T7408">
        <v>0</v>
      </c>
      <c r="U7408">
        <v>4</v>
      </c>
      <c r="V7408">
        <v>241</v>
      </c>
      <c r="W7408">
        <v>1.58</v>
      </c>
      <c r="X7408">
        <v>0</v>
      </c>
      <c r="Y7408">
        <v>0</v>
      </c>
      <c r="Z7408">
        <v>0</v>
      </c>
      <c r="AA7408">
        <v>0</v>
      </c>
      <c r="AB7408">
        <v>0</v>
      </c>
      <c r="AC7408">
        <v>0</v>
      </c>
      <c r="AD7408">
        <v>0</v>
      </c>
      <c r="AE7408">
        <v>0</v>
      </c>
      <c r="AF7408">
        <v>0</v>
      </c>
      <c r="AG7408" t="s">
        <v>27855</v>
      </c>
      <c r="AH7408" s="21" t="str">
        <f t="shared" si="230"/>
        <v>YM68</v>
      </c>
      <c r="AI7408" s="21">
        <v>216</v>
      </c>
      <c r="AJ7408" s="21">
        <f t="shared" si="231"/>
        <v>98.424836601307192</v>
      </c>
      <c r="AK7408" s="21" t="s">
        <v>2063</v>
      </c>
      <c r="AL7408" t="s">
        <v>2515</v>
      </c>
      <c r="AM7408" s="26" t="s">
        <v>38</v>
      </c>
      <c r="AN7408" t="s">
        <v>2030</v>
      </c>
    </row>
    <row r="7409" spans="1:40" hidden="1" x14ac:dyDescent="0.35">
      <c r="A7409" t="s">
        <v>27852</v>
      </c>
      <c r="B7409" t="s">
        <v>27857</v>
      </c>
      <c r="C7409" t="s">
        <v>4338</v>
      </c>
      <c r="D7409" t="s">
        <v>27858</v>
      </c>
      <c r="E7409" t="s">
        <v>2667</v>
      </c>
      <c r="F7409">
        <v>2</v>
      </c>
      <c r="G7409" t="s">
        <v>2509</v>
      </c>
      <c r="H7409" t="s">
        <v>2510</v>
      </c>
      <c r="I7409" t="s">
        <v>2076</v>
      </c>
      <c r="J7409" t="s">
        <v>4340</v>
      </c>
      <c r="K7409" t="s">
        <v>2669</v>
      </c>
      <c r="L7409" t="s">
        <v>2058</v>
      </c>
      <c r="M7409" t="s">
        <v>2059</v>
      </c>
      <c r="N7409">
        <v>1</v>
      </c>
      <c r="O7409">
        <v>85</v>
      </c>
      <c r="P7409">
        <v>0.35</v>
      </c>
      <c r="Q7409">
        <v>24480</v>
      </c>
      <c r="R7409">
        <v>0</v>
      </c>
      <c r="S7409">
        <v>0</v>
      </c>
      <c r="T7409">
        <v>0</v>
      </c>
      <c r="U7409">
        <v>0</v>
      </c>
      <c r="V7409">
        <v>0</v>
      </c>
      <c r="W7409">
        <v>0</v>
      </c>
      <c r="X7409">
        <v>0</v>
      </c>
      <c r="Y7409">
        <v>0</v>
      </c>
      <c r="Z7409">
        <v>0</v>
      </c>
      <c r="AA7409">
        <v>1</v>
      </c>
      <c r="AB7409">
        <v>85</v>
      </c>
      <c r="AC7409">
        <v>0.35</v>
      </c>
      <c r="AD7409">
        <v>0</v>
      </c>
      <c r="AE7409">
        <v>0</v>
      </c>
      <c r="AF7409">
        <v>0</v>
      </c>
      <c r="AG7409" t="s">
        <v>27859</v>
      </c>
      <c r="AH7409" s="21" t="str">
        <f t="shared" si="230"/>
        <v>YM68</v>
      </c>
      <c r="AI7409" s="21">
        <v>345.36</v>
      </c>
      <c r="AJ7409" s="21">
        <f t="shared" si="231"/>
        <v>99.652777777777771</v>
      </c>
      <c r="AK7409" s="21" t="s">
        <v>2060</v>
      </c>
      <c r="AL7409" t="s">
        <v>2515</v>
      </c>
      <c r="AM7409" s="26" t="s">
        <v>38</v>
      </c>
      <c r="AN7409" t="s">
        <v>2031</v>
      </c>
    </row>
    <row r="7410" spans="1:40" hidden="1" x14ac:dyDescent="0.35">
      <c r="A7410" t="s">
        <v>27856</v>
      </c>
      <c r="B7410" t="s">
        <v>27861</v>
      </c>
      <c r="C7410" t="s">
        <v>4416</v>
      </c>
      <c r="D7410" t="s">
        <v>27862</v>
      </c>
      <c r="E7410" t="s">
        <v>2608</v>
      </c>
      <c r="F7410">
        <v>1</v>
      </c>
      <c r="G7410" t="s">
        <v>2609</v>
      </c>
      <c r="H7410" t="s">
        <v>2577</v>
      </c>
      <c r="I7410" t="s">
        <v>2076</v>
      </c>
      <c r="J7410" t="s">
        <v>2764</v>
      </c>
      <c r="K7410" t="s">
        <v>2765</v>
      </c>
      <c r="L7410" t="s">
        <v>2058</v>
      </c>
      <c r="M7410" t="s">
        <v>2059</v>
      </c>
      <c r="N7410">
        <v>0</v>
      </c>
      <c r="O7410">
        <v>0</v>
      </c>
      <c r="P7410">
        <v>0</v>
      </c>
      <c r="Q7410">
        <v>24480</v>
      </c>
      <c r="R7410">
        <v>0</v>
      </c>
      <c r="S7410">
        <v>0</v>
      </c>
      <c r="T7410">
        <v>0</v>
      </c>
      <c r="U7410">
        <v>0</v>
      </c>
      <c r="V7410">
        <v>0</v>
      </c>
      <c r="W7410">
        <v>0</v>
      </c>
      <c r="X7410">
        <v>0</v>
      </c>
      <c r="Y7410">
        <v>0</v>
      </c>
      <c r="Z7410">
        <v>0</v>
      </c>
      <c r="AA7410">
        <v>0</v>
      </c>
      <c r="AB7410">
        <v>0</v>
      </c>
      <c r="AC7410">
        <v>0</v>
      </c>
      <c r="AD7410">
        <v>0</v>
      </c>
      <c r="AE7410">
        <v>0</v>
      </c>
      <c r="AF7410">
        <v>0</v>
      </c>
      <c r="AG7410" t="s">
        <v>27863</v>
      </c>
      <c r="AH7410" s="21" t="str">
        <f t="shared" si="230"/>
        <v>YM68</v>
      </c>
      <c r="AI7410" s="21">
        <v>345.36</v>
      </c>
      <c r="AJ7410" s="21">
        <f t="shared" si="231"/>
        <v>100</v>
      </c>
      <c r="AK7410" s="21" t="s">
        <v>2060</v>
      </c>
      <c r="AL7410" t="s">
        <v>2613</v>
      </c>
      <c r="AM7410" s="26" t="s">
        <v>38</v>
      </c>
      <c r="AN7410" t="s">
        <v>2029</v>
      </c>
    </row>
    <row r="7411" spans="1:40" hidden="1" x14ac:dyDescent="0.35">
      <c r="A7411" t="s">
        <v>27860</v>
      </c>
      <c r="B7411" t="s">
        <v>27865</v>
      </c>
      <c r="C7411" t="s">
        <v>4088</v>
      </c>
      <c r="D7411" t="s">
        <v>19615</v>
      </c>
      <c r="E7411" t="s">
        <v>2608</v>
      </c>
      <c r="F7411">
        <v>1</v>
      </c>
      <c r="G7411" t="s">
        <v>2609</v>
      </c>
      <c r="H7411" t="s">
        <v>2577</v>
      </c>
      <c r="I7411" t="s">
        <v>2076</v>
      </c>
      <c r="J7411" t="s">
        <v>2610</v>
      </c>
      <c r="K7411" t="s">
        <v>2611</v>
      </c>
      <c r="L7411" t="s">
        <v>2058</v>
      </c>
      <c r="M7411" t="s">
        <v>2170</v>
      </c>
      <c r="N7411">
        <v>9</v>
      </c>
      <c r="O7411">
        <v>299</v>
      </c>
      <c r="P7411">
        <v>1.95</v>
      </c>
      <c r="Q7411">
        <v>15300</v>
      </c>
      <c r="R7411">
        <v>5</v>
      </c>
      <c r="S7411">
        <v>116</v>
      </c>
      <c r="T7411">
        <v>0.76</v>
      </c>
      <c r="U7411">
        <v>4</v>
      </c>
      <c r="V7411">
        <v>183</v>
      </c>
      <c r="W7411">
        <v>1.2</v>
      </c>
      <c r="X7411">
        <v>0</v>
      </c>
      <c r="Y7411">
        <v>0</v>
      </c>
      <c r="Z7411">
        <v>0</v>
      </c>
      <c r="AA7411">
        <v>0</v>
      </c>
      <c r="AB7411">
        <v>0</v>
      </c>
      <c r="AC7411">
        <v>0</v>
      </c>
      <c r="AD7411">
        <v>0</v>
      </c>
      <c r="AE7411">
        <v>0</v>
      </c>
      <c r="AF7411">
        <v>0</v>
      </c>
      <c r="AG7411" t="s">
        <v>27866</v>
      </c>
      <c r="AH7411" s="21" t="str">
        <f t="shared" si="230"/>
        <v>YM68</v>
      </c>
      <c r="AI7411" s="21">
        <v>216</v>
      </c>
      <c r="AJ7411" s="21">
        <f t="shared" si="231"/>
        <v>98.045751633986924</v>
      </c>
      <c r="AK7411" s="21" t="s">
        <v>2063</v>
      </c>
      <c r="AL7411" t="s">
        <v>2613</v>
      </c>
      <c r="AM7411" s="26" t="s">
        <v>38</v>
      </c>
      <c r="AN7411" t="s">
        <v>2033</v>
      </c>
    </row>
    <row r="7412" spans="1:40" hidden="1" x14ac:dyDescent="0.35">
      <c r="A7412" t="s">
        <v>27864</v>
      </c>
      <c r="B7412" t="s">
        <v>27868</v>
      </c>
      <c r="C7412" t="s">
        <v>3351</v>
      </c>
      <c r="D7412" t="s">
        <v>27869</v>
      </c>
      <c r="E7412" t="s">
        <v>3353</v>
      </c>
      <c r="F7412">
        <v>1</v>
      </c>
      <c r="G7412" t="s">
        <v>2682</v>
      </c>
      <c r="H7412" t="s">
        <v>2620</v>
      </c>
      <c r="I7412" t="s">
        <v>2076</v>
      </c>
      <c r="J7412" t="s">
        <v>2683</v>
      </c>
      <c r="K7412" t="s">
        <v>2684</v>
      </c>
      <c r="L7412" t="s">
        <v>2058</v>
      </c>
      <c r="M7412" t="s">
        <v>2170</v>
      </c>
      <c r="N7412">
        <v>3</v>
      </c>
      <c r="O7412">
        <v>62</v>
      </c>
      <c r="P7412">
        <v>0.41</v>
      </c>
      <c r="Q7412">
        <v>15300</v>
      </c>
      <c r="R7412">
        <v>1</v>
      </c>
      <c r="S7412">
        <v>20</v>
      </c>
      <c r="T7412">
        <v>0.13</v>
      </c>
      <c r="U7412">
        <v>2</v>
      </c>
      <c r="V7412">
        <v>42</v>
      </c>
      <c r="W7412">
        <v>0.27</v>
      </c>
      <c r="X7412">
        <v>0</v>
      </c>
      <c r="Y7412">
        <v>0</v>
      </c>
      <c r="Z7412">
        <v>0</v>
      </c>
      <c r="AA7412">
        <v>0</v>
      </c>
      <c r="AB7412">
        <v>0</v>
      </c>
      <c r="AC7412">
        <v>0</v>
      </c>
      <c r="AD7412">
        <v>0</v>
      </c>
      <c r="AE7412">
        <v>0</v>
      </c>
      <c r="AF7412">
        <v>0</v>
      </c>
      <c r="AG7412" t="s">
        <v>27870</v>
      </c>
      <c r="AH7412" s="21" t="str">
        <f t="shared" si="230"/>
        <v>YM68</v>
      </c>
      <c r="AI7412" s="21">
        <v>216</v>
      </c>
      <c r="AJ7412" s="21">
        <f t="shared" si="231"/>
        <v>99.59477124183006</v>
      </c>
      <c r="AK7412" s="21" t="s">
        <v>2060</v>
      </c>
      <c r="AL7412" t="s">
        <v>2686</v>
      </c>
      <c r="AM7412" s="26" t="s">
        <v>38</v>
      </c>
      <c r="AN7412" t="s">
        <v>2031</v>
      </c>
    </row>
    <row r="7413" spans="1:40" hidden="1" x14ac:dyDescent="0.35">
      <c r="A7413" t="s">
        <v>27867</v>
      </c>
      <c r="B7413" t="s">
        <v>27872</v>
      </c>
      <c r="C7413" t="s">
        <v>3730</v>
      </c>
      <c r="D7413" t="s">
        <v>27873</v>
      </c>
      <c r="E7413" t="s">
        <v>3013</v>
      </c>
      <c r="F7413">
        <v>1</v>
      </c>
      <c r="G7413" t="s">
        <v>2600</v>
      </c>
      <c r="H7413" t="s">
        <v>2577</v>
      </c>
      <c r="I7413" t="s">
        <v>2076</v>
      </c>
      <c r="J7413" t="s">
        <v>3183</v>
      </c>
      <c r="K7413" t="s">
        <v>2742</v>
      </c>
      <c r="L7413" t="s">
        <v>2058</v>
      </c>
      <c r="M7413" t="s">
        <v>2170</v>
      </c>
      <c r="N7413">
        <v>14</v>
      </c>
      <c r="O7413">
        <v>549</v>
      </c>
      <c r="P7413">
        <v>3.59</v>
      </c>
      <c r="Q7413">
        <v>15300</v>
      </c>
      <c r="R7413">
        <v>8</v>
      </c>
      <c r="S7413">
        <v>357</v>
      </c>
      <c r="T7413">
        <v>2.33</v>
      </c>
      <c r="U7413">
        <v>6</v>
      </c>
      <c r="V7413">
        <v>192</v>
      </c>
      <c r="W7413">
        <v>1.25</v>
      </c>
      <c r="X7413">
        <v>0</v>
      </c>
      <c r="Y7413">
        <v>0</v>
      </c>
      <c r="Z7413">
        <v>0</v>
      </c>
      <c r="AA7413">
        <v>0</v>
      </c>
      <c r="AB7413">
        <v>0</v>
      </c>
      <c r="AC7413">
        <v>0</v>
      </c>
      <c r="AD7413">
        <v>0</v>
      </c>
      <c r="AE7413">
        <v>0</v>
      </c>
      <c r="AF7413">
        <v>0</v>
      </c>
      <c r="AG7413" t="s">
        <v>27874</v>
      </c>
      <c r="AH7413" s="21" t="str">
        <f t="shared" si="230"/>
        <v>YM68</v>
      </c>
      <c r="AI7413" s="21">
        <v>216</v>
      </c>
      <c r="AJ7413" s="21">
        <f t="shared" si="231"/>
        <v>96.411764705882348</v>
      </c>
      <c r="AK7413" s="21" t="s">
        <v>2063</v>
      </c>
      <c r="AL7413" t="s">
        <v>2551</v>
      </c>
      <c r="AM7413" s="26" t="s">
        <v>38</v>
      </c>
      <c r="AN7413" t="s">
        <v>2030</v>
      </c>
    </row>
    <row r="7414" spans="1:40" hidden="1" x14ac:dyDescent="0.35">
      <c r="A7414" t="s">
        <v>27871</v>
      </c>
      <c r="B7414" t="s">
        <v>27876</v>
      </c>
      <c r="C7414" t="s">
        <v>10037</v>
      </c>
      <c r="D7414" t="s">
        <v>27877</v>
      </c>
      <c r="E7414" t="s">
        <v>3013</v>
      </c>
      <c r="F7414">
        <v>1</v>
      </c>
      <c r="G7414" t="s">
        <v>2600</v>
      </c>
      <c r="H7414" t="s">
        <v>2577</v>
      </c>
      <c r="I7414" t="s">
        <v>2076</v>
      </c>
      <c r="J7414" t="s">
        <v>3183</v>
      </c>
      <c r="K7414" t="s">
        <v>2742</v>
      </c>
      <c r="L7414" t="s">
        <v>2058</v>
      </c>
      <c r="M7414" t="s">
        <v>2170</v>
      </c>
      <c r="N7414">
        <v>4</v>
      </c>
      <c r="O7414">
        <v>150</v>
      </c>
      <c r="P7414">
        <v>0.98</v>
      </c>
      <c r="Q7414">
        <v>15300</v>
      </c>
      <c r="R7414">
        <v>1</v>
      </c>
      <c r="S7414">
        <v>21</v>
      </c>
      <c r="T7414">
        <v>0.14000000000000001</v>
      </c>
      <c r="U7414">
        <v>3</v>
      </c>
      <c r="V7414">
        <v>129</v>
      </c>
      <c r="W7414">
        <v>0.84</v>
      </c>
      <c r="X7414">
        <v>0</v>
      </c>
      <c r="Y7414">
        <v>0</v>
      </c>
      <c r="Z7414">
        <v>0</v>
      </c>
      <c r="AA7414">
        <v>0</v>
      </c>
      <c r="AB7414">
        <v>0</v>
      </c>
      <c r="AC7414">
        <v>0</v>
      </c>
      <c r="AD7414">
        <v>0</v>
      </c>
      <c r="AE7414">
        <v>0</v>
      </c>
      <c r="AF7414">
        <v>0</v>
      </c>
      <c r="AG7414" t="s">
        <v>27878</v>
      </c>
      <c r="AH7414" s="21" t="str">
        <f t="shared" si="230"/>
        <v>YM68</v>
      </c>
      <c r="AI7414" s="21">
        <v>216</v>
      </c>
      <c r="AJ7414" s="21">
        <f t="shared" si="231"/>
        <v>99.019607843137251</v>
      </c>
      <c r="AK7414" s="21" t="s">
        <v>2063</v>
      </c>
      <c r="AL7414" t="s">
        <v>2551</v>
      </c>
      <c r="AM7414" s="26" t="s">
        <v>38</v>
      </c>
      <c r="AN7414" t="s">
        <v>2032</v>
      </c>
    </row>
    <row r="7415" spans="1:40" hidden="1" x14ac:dyDescent="0.35">
      <c r="A7415" t="s">
        <v>27875</v>
      </c>
      <c r="B7415" t="s">
        <v>27880</v>
      </c>
      <c r="C7415" t="s">
        <v>5561</v>
      </c>
      <c r="D7415" t="s">
        <v>27881</v>
      </c>
      <c r="E7415" t="s">
        <v>2575</v>
      </c>
      <c r="F7415">
        <v>1</v>
      </c>
      <c r="G7415" t="s">
        <v>2576</v>
      </c>
      <c r="H7415" t="s">
        <v>2577</v>
      </c>
      <c r="I7415" t="s">
        <v>2076</v>
      </c>
      <c r="J7415" t="s">
        <v>2578</v>
      </c>
      <c r="K7415" t="s">
        <v>2579</v>
      </c>
      <c r="L7415" t="s">
        <v>2058</v>
      </c>
      <c r="M7415" t="s">
        <v>2170</v>
      </c>
      <c r="N7415">
        <v>6</v>
      </c>
      <c r="O7415">
        <v>138</v>
      </c>
      <c r="P7415">
        <v>0.9</v>
      </c>
      <c r="Q7415">
        <v>15300</v>
      </c>
      <c r="R7415">
        <v>6</v>
      </c>
      <c r="S7415">
        <v>138</v>
      </c>
      <c r="T7415">
        <v>0.9</v>
      </c>
      <c r="U7415">
        <v>0</v>
      </c>
      <c r="V7415">
        <v>0</v>
      </c>
      <c r="W7415">
        <v>0</v>
      </c>
      <c r="X7415">
        <v>0</v>
      </c>
      <c r="Y7415">
        <v>0</v>
      </c>
      <c r="Z7415">
        <v>0</v>
      </c>
      <c r="AA7415">
        <v>0</v>
      </c>
      <c r="AB7415">
        <v>0</v>
      </c>
      <c r="AC7415">
        <v>0</v>
      </c>
      <c r="AD7415">
        <v>0</v>
      </c>
      <c r="AE7415">
        <v>0</v>
      </c>
      <c r="AF7415">
        <v>0</v>
      </c>
      <c r="AG7415" t="s">
        <v>27882</v>
      </c>
      <c r="AH7415" s="21" t="str">
        <f t="shared" si="230"/>
        <v>YM68</v>
      </c>
      <c r="AI7415" s="21">
        <v>216</v>
      </c>
      <c r="AJ7415" s="21">
        <f t="shared" si="231"/>
        <v>99.098039215686271</v>
      </c>
      <c r="AK7415" s="21" t="s">
        <v>2063</v>
      </c>
      <c r="AL7415" t="s">
        <v>2581</v>
      </c>
      <c r="AM7415" s="26" t="s">
        <v>38</v>
      </c>
      <c r="AN7415" t="s">
        <v>2031</v>
      </c>
    </row>
    <row r="7416" spans="1:40" hidden="1" x14ac:dyDescent="0.35">
      <c r="A7416" t="s">
        <v>27879</v>
      </c>
      <c r="B7416" t="s">
        <v>27883</v>
      </c>
      <c r="C7416" t="s">
        <v>6370</v>
      </c>
      <c r="D7416" t="s">
        <v>27884</v>
      </c>
      <c r="E7416" t="s">
        <v>2724</v>
      </c>
      <c r="F7416">
        <v>1</v>
      </c>
      <c r="G7416" t="s">
        <v>2682</v>
      </c>
      <c r="H7416" t="s">
        <v>2620</v>
      </c>
      <c r="I7416" t="s">
        <v>2076</v>
      </c>
      <c r="J7416" t="s">
        <v>2725</v>
      </c>
      <c r="K7416" t="s">
        <v>2684</v>
      </c>
      <c r="L7416" t="s">
        <v>2058</v>
      </c>
      <c r="M7416" t="s">
        <v>2059</v>
      </c>
      <c r="N7416">
        <v>4</v>
      </c>
      <c r="O7416">
        <v>151</v>
      </c>
      <c r="P7416">
        <v>0.62</v>
      </c>
      <c r="Q7416">
        <v>24480</v>
      </c>
      <c r="R7416">
        <v>1</v>
      </c>
      <c r="S7416">
        <v>57</v>
      </c>
      <c r="T7416">
        <v>0.23</v>
      </c>
      <c r="U7416">
        <v>3</v>
      </c>
      <c r="V7416">
        <v>94</v>
      </c>
      <c r="W7416">
        <v>0.38</v>
      </c>
      <c r="X7416">
        <v>0</v>
      </c>
      <c r="Y7416">
        <v>0</v>
      </c>
      <c r="Z7416">
        <v>0</v>
      </c>
      <c r="AA7416">
        <v>0</v>
      </c>
      <c r="AB7416">
        <v>0</v>
      </c>
      <c r="AC7416">
        <v>0</v>
      </c>
      <c r="AD7416">
        <v>0</v>
      </c>
      <c r="AE7416">
        <v>0</v>
      </c>
      <c r="AF7416">
        <v>0</v>
      </c>
      <c r="AG7416" t="s">
        <v>27885</v>
      </c>
      <c r="AH7416" s="21" t="str">
        <f t="shared" si="230"/>
        <v>YM68</v>
      </c>
      <c r="AI7416" s="21">
        <v>345.36</v>
      </c>
      <c r="AJ7416" s="21">
        <f t="shared" si="231"/>
        <v>99.38316993464052</v>
      </c>
      <c r="AK7416" s="21" t="s">
        <v>2060</v>
      </c>
      <c r="AL7416" t="s">
        <v>2725</v>
      </c>
      <c r="AM7416" s="26" t="s">
        <v>38</v>
      </c>
      <c r="AN7416" t="s">
        <v>2030</v>
      </c>
    </row>
    <row r="7417" spans="1:40" hidden="1" x14ac:dyDescent="0.35">
      <c r="A7417" t="s">
        <v>10155</v>
      </c>
      <c r="B7417" t="s">
        <v>27887</v>
      </c>
      <c r="C7417" t="s">
        <v>4437</v>
      </c>
      <c r="D7417" t="s">
        <v>27888</v>
      </c>
      <c r="E7417" t="s">
        <v>3058</v>
      </c>
      <c r="F7417">
        <v>1</v>
      </c>
      <c r="G7417" t="s">
        <v>2546</v>
      </c>
      <c r="H7417" t="s">
        <v>2510</v>
      </c>
      <c r="I7417" t="s">
        <v>2076</v>
      </c>
      <c r="J7417" t="s">
        <v>4439</v>
      </c>
      <c r="K7417" t="s">
        <v>3007</v>
      </c>
      <c r="L7417" t="s">
        <v>2058</v>
      </c>
      <c r="M7417" t="s">
        <v>2170</v>
      </c>
      <c r="N7417">
        <v>8</v>
      </c>
      <c r="O7417">
        <v>194</v>
      </c>
      <c r="P7417">
        <v>1.27</v>
      </c>
      <c r="Q7417">
        <v>15300</v>
      </c>
      <c r="R7417">
        <v>1</v>
      </c>
      <c r="S7417">
        <v>2</v>
      </c>
      <c r="T7417">
        <v>0.01</v>
      </c>
      <c r="U7417">
        <v>7</v>
      </c>
      <c r="V7417">
        <v>192</v>
      </c>
      <c r="W7417">
        <v>1.25</v>
      </c>
      <c r="X7417">
        <v>0</v>
      </c>
      <c r="Y7417">
        <v>0</v>
      </c>
      <c r="Z7417">
        <v>0</v>
      </c>
      <c r="AA7417">
        <v>0</v>
      </c>
      <c r="AB7417">
        <v>0</v>
      </c>
      <c r="AC7417">
        <v>0</v>
      </c>
      <c r="AD7417">
        <v>0</v>
      </c>
      <c r="AE7417">
        <v>0</v>
      </c>
      <c r="AF7417">
        <v>0</v>
      </c>
      <c r="AG7417" t="s">
        <v>27889</v>
      </c>
      <c r="AH7417" s="21" t="str">
        <f t="shared" si="230"/>
        <v>YM68</v>
      </c>
      <c r="AI7417" s="21">
        <v>216</v>
      </c>
      <c r="AJ7417" s="21">
        <f t="shared" si="231"/>
        <v>98.732026143790847</v>
      </c>
      <c r="AK7417" s="21" t="s">
        <v>2063</v>
      </c>
      <c r="AL7417" t="s">
        <v>2551</v>
      </c>
      <c r="AM7417" s="26" t="s">
        <v>38</v>
      </c>
      <c r="AN7417" t="s">
        <v>2031</v>
      </c>
    </row>
    <row r="7418" spans="1:40" hidden="1" x14ac:dyDescent="0.35">
      <c r="A7418" t="s">
        <v>27886</v>
      </c>
      <c r="B7418" t="s">
        <v>27891</v>
      </c>
      <c r="C7418" t="s">
        <v>5194</v>
      </c>
      <c r="D7418" t="s">
        <v>27892</v>
      </c>
      <c r="E7418" t="s">
        <v>5244</v>
      </c>
      <c r="F7418">
        <v>1</v>
      </c>
      <c r="G7418" t="s">
        <v>2600</v>
      </c>
      <c r="H7418" t="s">
        <v>2577</v>
      </c>
      <c r="I7418" t="s">
        <v>2076</v>
      </c>
      <c r="J7418" t="s">
        <v>2699</v>
      </c>
      <c r="K7418" t="s">
        <v>2579</v>
      </c>
      <c r="L7418" t="s">
        <v>2058</v>
      </c>
      <c r="M7418" t="s">
        <v>2982</v>
      </c>
      <c r="N7418">
        <v>0</v>
      </c>
      <c r="O7418">
        <v>0</v>
      </c>
      <c r="P7418">
        <v>0</v>
      </c>
      <c r="Q7418">
        <v>14280</v>
      </c>
      <c r="R7418">
        <v>0</v>
      </c>
      <c r="S7418">
        <v>0</v>
      </c>
      <c r="T7418">
        <v>0</v>
      </c>
      <c r="U7418">
        <v>0</v>
      </c>
      <c r="V7418">
        <v>0</v>
      </c>
      <c r="W7418">
        <v>0</v>
      </c>
      <c r="X7418">
        <v>0</v>
      </c>
      <c r="Y7418">
        <v>0</v>
      </c>
      <c r="Z7418">
        <v>0</v>
      </c>
      <c r="AA7418">
        <v>0</v>
      </c>
      <c r="AB7418">
        <v>0</v>
      </c>
      <c r="AC7418">
        <v>0</v>
      </c>
      <c r="AD7418">
        <v>0</v>
      </c>
      <c r="AE7418">
        <v>0</v>
      </c>
      <c r="AF7418">
        <v>0</v>
      </c>
      <c r="AG7418" t="s">
        <v>27893</v>
      </c>
      <c r="AH7418" s="21" t="str">
        <f t="shared" si="230"/>
        <v>YM68</v>
      </c>
      <c r="AI7418" s="21">
        <v>201.59999999999997</v>
      </c>
      <c r="AJ7418" s="21">
        <f t="shared" si="231"/>
        <v>100</v>
      </c>
      <c r="AK7418" s="21" t="s">
        <v>2060</v>
      </c>
      <c r="AL7418" t="s">
        <v>2581</v>
      </c>
      <c r="AM7418" s="26" t="s">
        <v>38</v>
      </c>
      <c r="AN7418" t="s">
        <v>2031</v>
      </c>
    </row>
    <row r="7419" spans="1:40" hidden="1" x14ac:dyDescent="0.35">
      <c r="A7419" t="s">
        <v>27890</v>
      </c>
      <c r="B7419" t="s">
        <v>27895</v>
      </c>
      <c r="C7419" t="s">
        <v>4168</v>
      </c>
      <c r="D7419" t="s">
        <v>27896</v>
      </c>
      <c r="E7419" t="s">
        <v>3430</v>
      </c>
      <c r="F7419">
        <v>1</v>
      </c>
      <c r="G7419" t="s">
        <v>2609</v>
      </c>
      <c r="H7419" t="s">
        <v>2577</v>
      </c>
      <c r="I7419" t="s">
        <v>2076</v>
      </c>
      <c r="J7419" t="s">
        <v>2741</v>
      </c>
      <c r="K7419" t="s">
        <v>2742</v>
      </c>
      <c r="L7419" t="s">
        <v>2058</v>
      </c>
      <c r="M7419" t="s">
        <v>2059</v>
      </c>
      <c r="N7419">
        <v>3</v>
      </c>
      <c r="O7419">
        <v>164</v>
      </c>
      <c r="P7419">
        <v>0.67</v>
      </c>
      <c r="Q7419">
        <v>24480</v>
      </c>
      <c r="R7419">
        <v>1</v>
      </c>
      <c r="S7419">
        <v>45</v>
      </c>
      <c r="T7419">
        <v>0.18</v>
      </c>
      <c r="U7419">
        <v>2</v>
      </c>
      <c r="V7419">
        <v>119</v>
      </c>
      <c r="W7419">
        <v>0.49</v>
      </c>
      <c r="X7419">
        <v>0</v>
      </c>
      <c r="Y7419">
        <v>0</v>
      </c>
      <c r="Z7419">
        <v>0</v>
      </c>
      <c r="AA7419">
        <v>0</v>
      </c>
      <c r="AB7419">
        <v>0</v>
      </c>
      <c r="AC7419">
        <v>0</v>
      </c>
      <c r="AD7419">
        <v>0</v>
      </c>
      <c r="AE7419">
        <v>0</v>
      </c>
      <c r="AF7419">
        <v>0</v>
      </c>
      <c r="AG7419" t="s">
        <v>27897</v>
      </c>
      <c r="AH7419" s="21" t="str">
        <f t="shared" si="230"/>
        <v>YM68</v>
      </c>
      <c r="AI7419" s="21">
        <v>345.36</v>
      </c>
      <c r="AJ7419" s="21">
        <f t="shared" si="231"/>
        <v>99.330065359477118</v>
      </c>
      <c r="AK7419" s="21" t="s">
        <v>2060</v>
      </c>
      <c r="AL7419" t="s">
        <v>2613</v>
      </c>
      <c r="AM7419" s="26" t="s">
        <v>38</v>
      </c>
      <c r="AN7419" t="s">
        <v>2031</v>
      </c>
    </row>
    <row r="7420" spans="1:40" hidden="1" x14ac:dyDescent="0.35">
      <c r="A7420" t="s">
        <v>27894</v>
      </c>
      <c r="B7420" t="s">
        <v>27899</v>
      </c>
      <c r="C7420" t="s">
        <v>5372</v>
      </c>
      <c r="D7420" t="s">
        <v>27900</v>
      </c>
      <c r="E7420" t="s">
        <v>2825</v>
      </c>
      <c r="F7420">
        <v>1</v>
      </c>
      <c r="G7420" t="s">
        <v>2816</v>
      </c>
      <c r="H7420" t="s">
        <v>2620</v>
      </c>
      <c r="I7420" t="s">
        <v>2076</v>
      </c>
      <c r="J7420" t="s">
        <v>2826</v>
      </c>
      <c r="K7420" t="s">
        <v>2827</v>
      </c>
      <c r="L7420" t="s">
        <v>2058</v>
      </c>
      <c r="M7420" t="s">
        <v>2225</v>
      </c>
      <c r="N7420">
        <v>11</v>
      </c>
      <c r="O7420">
        <v>1160</v>
      </c>
      <c r="P7420">
        <v>9.48</v>
      </c>
      <c r="Q7420">
        <v>12240</v>
      </c>
      <c r="R7420">
        <v>1</v>
      </c>
      <c r="S7420">
        <v>60</v>
      </c>
      <c r="T7420">
        <v>0.49</v>
      </c>
      <c r="U7420">
        <v>9</v>
      </c>
      <c r="V7420">
        <v>474</v>
      </c>
      <c r="W7420">
        <v>3.87</v>
      </c>
      <c r="X7420">
        <v>0</v>
      </c>
      <c r="Y7420">
        <v>0</v>
      </c>
      <c r="Z7420">
        <v>0</v>
      </c>
      <c r="AA7420">
        <v>0</v>
      </c>
      <c r="AB7420">
        <v>0</v>
      </c>
      <c r="AC7420">
        <v>0</v>
      </c>
      <c r="AD7420">
        <v>1</v>
      </c>
      <c r="AE7420">
        <v>626</v>
      </c>
      <c r="AF7420">
        <v>5.1100000000000003</v>
      </c>
      <c r="AG7420" t="s">
        <v>27901</v>
      </c>
      <c r="AH7420" s="21" t="str">
        <f t="shared" si="230"/>
        <v>YM68</v>
      </c>
      <c r="AI7420" s="21">
        <v>172.79999999999998</v>
      </c>
      <c r="AJ7420" s="21">
        <f t="shared" si="231"/>
        <v>90.522875816993462</v>
      </c>
      <c r="AK7420" s="21" t="s">
        <v>2063</v>
      </c>
      <c r="AL7420" t="s">
        <v>2829</v>
      </c>
      <c r="AM7420" s="26" t="s">
        <v>38</v>
      </c>
      <c r="AN7420" t="s">
        <v>2030</v>
      </c>
    </row>
    <row r="7421" spans="1:40" hidden="1" x14ac:dyDescent="0.35">
      <c r="A7421" t="s">
        <v>27898</v>
      </c>
      <c r="B7421" t="s">
        <v>27903</v>
      </c>
      <c r="C7421" t="s">
        <v>3113</v>
      </c>
      <c r="D7421" t="s">
        <v>27904</v>
      </c>
      <c r="E7421" t="s">
        <v>3115</v>
      </c>
      <c r="F7421">
        <v>1</v>
      </c>
      <c r="G7421" t="s">
        <v>2816</v>
      </c>
      <c r="H7421" t="s">
        <v>2620</v>
      </c>
      <c r="I7421" t="s">
        <v>2076</v>
      </c>
      <c r="J7421" t="s">
        <v>3116</v>
      </c>
      <c r="K7421" t="s">
        <v>2818</v>
      </c>
      <c r="L7421" t="s">
        <v>2058</v>
      </c>
      <c r="M7421" t="s">
        <v>2059</v>
      </c>
      <c r="N7421">
        <v>1</v>
      </c>
      <c r="O7421">
        <v>73</v>
      </c>
      <c r="P7421">
        <v>0.3</v>
      </c>
      <c r="Q7421">
        <v>24480</v>
      </c>
      <c r="R7421">
        <v>0</v>
      </c>
      <c r="S7421">
        <v>0</v>
      </c>
      <c r="T7421">
        <v>0</v>
      </c>
      <c r="U7421">
        <v>1</v>
      </c>
      <c r="V7421">
        <v>73</v>
      </c>
      <c r="W7421">
        <v>0.3</v>
      </c>
      <c r="X7421">
        <v>0</v>
      </c>
      <c r="Y7421">
        <v>0</v>
      </c>
      <c r="Z7421">
        <v>0</v>
      </c>
      <c r="AA7421">
        <v>0</v>
      </c>
      <c r="AB7421">
        <v>0</v>
      </c>
      <c r="AC7421">
        <v>0</v>
      </c>
      <c r="AD7421">
        <v>0</v>
      </c>
      <c r="AE7421">
        <v>0</v>
      </c>
      <c r="AF7421">
        <v>0</v>
      </c>
      <c r="AG7421" t="s">
        <v>27905</v>
      </c>
      <c r="AH7421" s="21" t="str">
        <f t="shared" si="230"/>
        <v>YM68</v>
      </c>
      <c r="AI7421" s="21">
        <v>345.36</v>
      </c>
      <c r="AJ7421" s="21">
        <f t="shared" si="231"/>
        <v>99.701797385620921</v>
      </c>
      <c r="AK7421" s="21" t="s">
        <v>2060</v>
      </c>
      <c r="AL7421" t="s">
        <v>3118</v>
      </c>
      <c r="AM7421" s="26" t="s">
        <v>38</v>
      </c>
      <c r="AN7421" t="s">
        <v>2031</v>
      </c>
    </row>
    <row r="7422" spans="1:40" hidden="1" x14ac:dyDescent="0.35">
      <c r="A7422" t="s">
        <v>27902</v>
      </c>
      <c r="B7422" t="s">
        <v>27907</v>
      </c>
      <c r="C7422" t="s">
        <v>3697</v>
      </c>
      <c r="D7422" t="s">
        <v>27908</v>
      </c>
      <c r="E7422" t="s">
        <v>3115</v>
      </c>
      <c r="F7422">
        <v>1</v>
      </c>
      <c r="G7422" t="s">
        <v>2816</v>
      </c>
      <c r="H7422" t="s">
        <v>2620</v>
      </c>
      <c r="I7422" t="s">
        <v>2076</v>
      </c>
      <c r="J7422" t="s">
        <v>3116</v>
      </c>
      <c r="K7422" t="s">
        <v>2818</v>
      </c>
      <c r="L7422" t="s">
        <v>2058</v>
      </c>
      <c r="M7422" t="s">
        <v>2488</v>
      </c>
      <c r="N7422">
        <v>9</v>
      </c>
      <c r="O7422">
        <v>202</v>
      </c>
      <c r="P7422">
        <v>1.24</v>
      </c>
      <c r="Q7422">
        <v>16320</v>
      </c>
      <c r="R7422">
        <v>2</v>
      </c>
      <c r="S7422">
        <v>49</v>
      </c>
      <c r="T7422">
        <v>0.3</v>
      </c>
      <c r="U7422">
        <v>7</v>
      </c>
      <c r="V7422">
        <v>153</v>
      </c>
      <c r="W7422">
        <v>0.94</v>
      </c>
      <c r="X7422">
        <v>0</v>
      </c>
      <c r="Y7422">
        <v>0</v>
      </c>
      <c r="Z7422">
        <v>0</v>
      </c>
      <c r="AA7422">
        <v>0</v>
      </c>
      <c r="AB7422">
        <v>0</v>
      </c>
      <c r="AC7422">
        <v>0</v>
      </c>
      <c r="AD7422">
        <v>0</v>
      </c>
      <c r="AE7422">
        <v>0</v>
      </c>
      <c r="AF7422">
        <v>0</v>
      </c>
      <c r="AG7422" t="s">
        <v>27909</v>
      </c>
      <c r="AH7422" s="21" t="str">
        <f t="shared" si="230"/>
        <v>YM68</v>
      </c>
      <c r="AI7422" s="21">
        <v>230.40000000000003</v>
      </c>
      <c r="AJ7422" s="21">
        <f t="shared" si="231"/>
        <v>98.762254901960787</v>
      </c>
      <c r="AK7422" s="21" t="s">
        <v>2063</v>
      </c>
      <c r="AL7422" t="s">
        <v>3118</v>
      </c>
      <c r="AM7422" s="26" t="s">
        <v>38</v>
      </c>
      <c r="AN7422" t="s">
        <v>2030</v>
      </c>
    </row>
    <row r="7423" spans="1:40" hidden="1" x14ac:dyDescent="0.35">
      <c r="A7423" t="s">
        <v>27906</v>
      </c>
      <c r="B7423" t="s">
        <v>27911</v>
      </c>
      <c r="C7423" t="s">
        <v>3465</v>
      </c>
      <c r="D7423" t="s">
        <v>27448</v>
      </c>
      <c r="E7423" t="s">
        <v>3462</v>
      </c>
      <c r="F7423">
        <v>1</v>
      </c>
      <c r="G7423" t="s">
        <v>2600</v>
      </c>
      <c r="H7423" t="s">
        <v>2577</v>
      </c>
      <c r="I7423" t="s">
        <v>2076</v>
      </c>
      <c r="J7423" t="s">
        <v>2692</v>
      </c>
      <c r="K7423" t="s">
        <v>2635</v>
      </c>
      <c r="L7423" t="s">
        <v>2058</v>
      </c>
      <c r="M7423" t="s">
        <v>2059</v>
      </c>
      <c r="N7423">
        <v>5</v>
      </c>
      <c r="O7423">
        <v>177</v>
      </c>
      <c r="P7423">
        <v>0.72</v>
      </c>
      <c r="Q7423">
        <v>24480</v>
      </c>
      <c r="R7423">
        <v>0</v>
      </c>
      <c r="S7423">
        <v>0</v>
      </c>
      <c r="T7423">
        <v>0</v>
      </c>
      <c r="U7423">
        <v>5</v>
      </c>
      <c r="V7423">
        <v>177</v>
      </c>
      <c r="W7423">
        <v>0.72</v>
      </c>
      <c r="X7423">
        <v>0</v>
      </c>
      <c r="Y7423">
        <v>0</v>
      </c>
      <c r="Z7423">
        <v>0</v>
      </c>
      <c r="AA7423">
        <v>0</v>
      </c>
      <c r="AB7423">
        <v>0</v>
      </c>
      <c r="AC7423">
        <v>0</v>
      </c>
      <c r="AD7423">
        <v>0</v>
      </c>
      <c r="AE7423">
        <v>0</v>
      </c>
      <c r="AF7423">
        <v>0</v>
      </c>
      <c r="AG7423" t="s">
        <v>27912</v>
      </c>
      <c r="AH7423" s="21" t="str">
        <f t="shared" si="230"/>
        <v>YM68</v>
      </c>
      <c r="AI7423" s="21">
        <v>345.36</v>
      </c>
      <c r="AJ7423" s="21">
        <f t="shared" si="231"/>
        <v>99.276960784313729</v>
      </c>
      <c r="AK7423" s="21" t="s">
        <v>2060</v>
      </c>
      <c r="AL7423" t="s">
        <v>2581</v>
      </c>
      <c r="AM7423" s="26" t="s">
        <v>38</v>
      </c>
      <c r="AN7423" t="s">
        <v>2030</v>
      </c>
    </row>
    <row r="7424" spans="1:40" hidden="1" x14ac:dyDescent="0.35">
      <c r="A7424" t="s">
        <v>27910</v>
      </c>
      <c r="B7424" t="s">
        <v>27914</v>
      </c>
      <c r="C7424" t="s">
        <v>5194</v>
      </c>
      <c r="D7424" t="s">
        <v>21932</v>
      </c>
      <c r="E7424" t="s">
        <v>4811</v>
      </c>
      <c r="F7424">
        <v>1</v>
      </c>
      <c r="G7424" t="s">
        <v>2600</v>
      </c>
      <c r="H7424" t="s">
        <v>2577</v>
      </c>
      <c r="I7424" t="s">
        <v>2076</v>
      </c>
      <c r="J7424" t="s">
        <v>2699</v>
      </c>
      <c r="K7424" t="s">
        <v>2579</v>
      </c>
      <c r="L7424" t="s">
        <v>2058</v>
      </c>
      <c r="M7424" t="s">
        <v>2059</v>
      </c>
      <c r="N7424">
        <v>1</v>
      </c>
      <c r="O7424">
        <v>53</v>
      </c>
      <c r="P7424">
        <v>0.22</v>
      </c>
      <c r="Q7424">
        <v>24480</v>
      </c>
      <c r="R7424">
        <v>1</v>
      </c>
      <c r="S7424">
        <v>53</v>
      </c>
      <c r="T7424">
        <v>0.22</v>
      </c>
      <c r="U7424">
        <v>0</v>
      </c>
      <c r="V7424">
        <v>0</v>
      </c>
      <c r="W7424">
        <v>0</v>
      </c>
      <c r="X7424">
        <v>0</v>
      </c>
      <c r="Y7424">
        <v>0</v>
      </c>
      <c r="Z7424">
        <v>0</v>
      </c>
      <c r="AA7424">
        <v>0</v>
      </c>
      <c r="AB7424">
        <v>0</v>
      </c>
      <c r="AC7424">
        <v>0</v>
      </c>
      <c r="AD7424">
        <v>0</v>
      </c>
      <c r="AE7424">
        <v>0</v>
      </c>
      <c r="AF7424">
        <v>0</v>
      </c>
      <c r="AG7424" t="s">
        <v>27915</v>
      </c>
      <c r="AH7424" s="21" t="str">
        <f t="shared" si="230"/>
        <v>YM68</v>
      </c>
      <c r="AI7424" s="21">
        <v>345.36</v>
      </c>
      <c r="AJ7424" s="21">
        <f t="shared" si="231"/>
        <v>99.783496732026137</v>
      </c>
      <c r="AK7424" s="21" t="s">
        <v>2060</v>
      </c>
      <c r="AL7424" t="s">
        <v>2581</v>
      </c>
      <c r="AM7424" s="26" t="s">
        <v>38</v>
      </c>
      <c r="AN7424" t="s">
        <v>2030</v>
      </c>
    </row>
    <row r="7425" spans="1:40" hidden="1" x14ac:dyDescent="0.35">
      <c r="A7425" t="s">
        <v>27913</v>
      </c>
      <c r="B7425" t="s">
        <v>27917</v>
      </c>
      <c r="C7425" t="s">
        <v>7933</v>
      </c>
      <c r="D7425" t="s">
        <v>27918</v>
      </c>
      <c r="E7425" t="s">
        <v>11283</v>
      </c>
      <c r="F7425">
        <v>1</v>
      </c>
      <c r="G7425" t="s">
        <v>2600</v>
      </c>
      <c r="H7425" t="s">
        <v>2577</v>
      </c>
      <c r="I7425" t="s">
        <v>2076</v>
      </c>
      <c r="J7425" t="s">
        <v>2601</v>
      </c>
      <c r="K7425" t="s">
        <v>2602</v>
      </c>
      <c r="L7425" t="s">
        <v>2058</v>
      </c>
      <c r="M7425" t="s">
        <v>2310</v>
      </c>
      <c r="N7425">
        <v>1</v>
      </c>
      <c r="O7425">
        <v>57</v>
      </c>
      <c r="P7425">
        <v>0.35</v>
      </c>
      <c r="Q7425">
        <v>16320</v>
      </c>
      <c r="R7425">
        <v>0</v>
      </c>
      <c r="S7425">
        <v>0</v>
      </c>
      <c r="T7425">
        <v>0</v>
      </c>
      <c r="U7425">
        <v>1</v>
      </c>
      <c r="V7425">
        <v>57</v>
      </c>
      <c r="W7425">
        <v>0.35</v>
      </c>
      <c r="X7425">
        <v>0</v>
      </c>
      <c r="Y7425">
        <v>0</v>
      </c>
      <c r="Z7425">
        <v>0</v>
      </c>
      <c r="AA7425">
        <v>0</v>
      </c>
      <c r="AB7425">
        <v>0</v>
      </c>
      <c r="AC7425">
        <v>0</v>
      </c>
      <c r="AD7425">
        <v>0</v>
      </c>
      <c r="AE7425">
        <v>0</v>
      </c>
      <c r="AF7425">
        <v>0</v>
      </c>
      <c r="AG7425" t="s">
        <v>27919</v>
      </c>
      <c r="AH7425" s="21" t="str">
        <f t="shared" si="230"/>
        <v>YM68</v>
      </c>
      <c r="AI7425" s="21">
        <v>230.39999999999998</v>
      </c>
      <c r="AJ7425" s="21">
        <f t="shared" si="231"/>
        <v>99.650735294117652</v>
      </c>
      <c r="AK7425" s="21" t="s">
        <v>2060</v>
      </c>
      <c r="AL7425" t="s">
        <v>2551</v>
      </c>
      <c r="AM7425" s="26" t="s">
        <v>38</v>
      </c>
      <c r="AN7425" t="s">
        <v>2030</v>
      </c>
    </row>
    <row r="7426" spans="1:40" hidden="1" x14ac:dyDescent="0.35">
      <c r="A7426" t="s">
        <v>27916</v>
      </c>
      <c r="B7426" t="s">
        <v>27921</v>
      </c>
      <c r="C7426" t="s">
        <v>3180</v>
      </c>
      <c r="D7426" t="s">
        <v>27922</v>
      </c>
      <c r="E7426" t="s">
        <v>3182</v>
      </c>
      <c r="F7426">
        <v>1</v>
      </c>
      <c r="G7426" t="s">
        <v>2600</v>
      </c>
      <c r="H7426" t="s">
        <v>2577</v>
      </c>
      <c r="I7426" t="s">
        <v>2076</v>
      </c>
      <c r="J7426" t="s">
        <v>3183</v>
      </c>
      <c r="K7426" t="s">
        <v>2742</v>
      </c>
      <c r="L7426" t="s">
        <v>2058</v>
      </c>
      <c r="M7426" t="s">
        <v>2310</v>
      </c>
      <c r="N7426">
        <v>2</v>
      </c>
      <c r="O7426">
        <v>85</v>
      </c>
      <c r="P7426">
        <v>0.52</v>
      </c>
      <c r="Q7426">
        <v>16320</v>
      </c>
      <c r="R7426">
        <v>1</v>
      </c>
      <c r="S7426">
        <v>36</v>
      </c>
      <c r="T7426">
        <v>0.22</v>
      </c>
      <c r="U7426">
        <v>1</v>
      </c>
      <c r="V7426">
        <v>49</v>
      </c>
      <c r="W7426">
        <v>0.3</v>
      </c>
      <c r="X7426">
        <v>0</v>
      </c>
      <c r="Y7426">
        <v>0</v>
      </c>
      <c r="Z7426">
        <v>0</v>
      </c>
      <c r="AA7426">
        <v>0</v>
      </c>
      <c r="AB7426">
        <v>0</v>
      </c>
      <c r="AC7426">
        <v>0</v>
      </c>
      <c r="AD7426">
        <v>0</v>
      </c>
      <c r="AE7426">
        <v>0</v>
      </c>
      <c r="AF7426">
        <v>0</v>
      </c>
      <c r="AG7426" t="s">
        <v>27923</v>
      </c>
      <c r="AH7426" s="21" t="str">
        <f t="shared" si="230"/>
        <v>YM68</v>
      </c>
      <c r="AI7426" s="21">
        <v>230.39999999999998</v>
      </c>
      <c r="AJ7426" s="21">
        <f t="shared" si="231"/>
        <v>99.479166666666671</v>
      </c>
      <c r="AK7426" s="21" t="s">
        <v>2060</v>
      </c>
      <c r="AL7426" t="s">
        <v>2551</v>
      </c>
      <c r="AM7426" s="26" t="s">
        <v>38</v>
      </c>
      <c r="AN7426" t="s">
        <v>2032</v>
      </c>
    </row>
    <row r="7427" spans="1:40" hidden="1" x14ac:dyDescent="0.35">
      <c r="A7427" t="s">
        <v>27920</v>
      </c>
      <c r="B7427" t="s">
        <v>27925</v>
      </c>
      <c r="C7427" t="s">
        <v>5105</v>
      </c>
      <c r="D7427" t="s">
        <v>27926</v>
      </c>
      <c r="E7427" t="s">
        <v>2691</v>
      </c>
      <c r="F7427">
        <v>1</v>
      </c>
      <c r="G7427" t="s">
        <v>2600</v>
      </c>
      <c r="H7427" t="s">
        <v>2577</v>
      </c>
      <c r="I7427" t="s">
        <v>2076</v>
      </c>
      <c r="J7427" t="s">
        <v>2634</v>
      </c>
      <c r="K7427" t="s">
        <v>2635</v>
      </c>
      <c r="L7427" t="s">
        <v>2058</v>
      </c>
      <c r="M7427" t="s">
        <v>2170</v>
      </c>
      <c r="N7427">
        <v>1</v>
      </c>
      <c r="O7427">
        <v>26</v>
      </c>
      <c r="P7427">
        <v>0.17</v>
      </c>
      <c r="Q7427">
        <v>15300</v>
      </c>
      <c r="R7427">
        <v>1</v>
      </c>
      <c r="S7427">
        <v>26</v>
      </c>
      <c r="T7427">
        <v>0.17</v>
      </c>
      <c r="U7427">
        <v>0</v>
      </c>
      <c r="V7427">
        <v>0</v>
      </c>
      <c r="W7427">
        <v>0</v>
      </c>
      <c r="X7427">
        <v>0</v>
      </c>
      <c r="Y7427">
        <v>0</v>
      </c>
      <c r="Z7427">
        <v>0</v>
      </c>
      <c r="AA7427">
        <v>0</v>
      </c>
      <c r="AB7427">
        <v>0</v>
      </c>
      <c r="AC7427">
        <v>0</v>
      </c>
      <c r="AD7427">
        <v>0</v>
      </c>
      <c r="AE7427">
        <v>0</v>
      </c>
      <c r="AF7427">
        <v>0</v>
      </c>
      <c r="AG7427" t="s">
        <v>27927</v>
      </c>
      <c r="AH7427" s="21" t="str">
        <f t="shared" si="230"/>
        <v>YM68</v>
      </c>
      <c r="AI7427" s="21">
        <v>216</v>
      </c>
      <c r="AJ7427" s="21">
        <f t="shared" si="231"/>
        <v>99.830065359477118</v>
      </c>
      <c r="AK7427" s="21" t="s">
        <v>2060</v>
      </c>
      <c r="AL7427" t="s">
        <v>2581</v>
      </c>
      <c r="AM7427" s="26" t="s">
        <v>38</v>
      </c>
      <c r="AN7427" t="s">
        <v>2031</v>
      </c>
    </row>
    <row r="7428" spans="1:40" hidden="1" x14ac:dyDescent="0.35">
      <c r="A7428" t="s">
        <v>27924</v>
      </c>
      <c r="B7428" t="s">
        <v>27928</v>
      </c>
      <c r="C7428" t="s">
        <v>2970</v>
      </c>
      <c r="D7428" t="s">
        <v>27929</v>
      </c>
      <c r="E7428" t="s">
        <v>2575</v>
      </c>
      <c r="F7428">
        <v>1</v>
      </c>
      <c r="G7428" t="s">
        <v>2633</v>
      </c>
      <c r="H7428" t="s">
        <v>2577</v>
      </c>
      <c r="I7428" t="s">
        <v>2076</v>
      </c>
      <c r="J7428" t="s">
        <v>2610</v>
      </c>
      <c r="K7428" t="s">
        <v>2611</v>
      </c>
      <c r="L7428" t="s">
        <v>2058</v>
      </c>
      <c r="M7428" t="s">
        <v>2170</v>
      </c>
      <c r="N7428">
        <v>3</v>
      </c>
      <c r="O7428">
        <v>81</v>
      </c>
      <c r="P7428">
        <v>0.53</v>
      </c>
      <c r="Q7428">
        <v>15300</v>
      </c>
      <c r="R7428">
        <v>1</v>
      </c>
      <c r="S7428">
        <v>25</v>
      </c>
      <c r="T7428">
        <v>0.16</v>
      </c>
      <c r="U7428">
        <v>1</v>
      </c>
      <c r="V7428">
        <v>35</v>
      </c>
      <c r="W7428">
        <v>0.23</v>
      </c>
      <c r="X7428">
        <v>0</v>
      </c>
      <c r="Y7428">
        <v>0</v>
      </c>
      <c r="Z7428">
        <v>0</v>
      </c>
      <c r="AA7428">
        <v>1</v>
      </c>
      <c r="AB7428">
        <v>21</v>
      </c>
      <c r="AC7428">
        <v>0.14000000000000001</v>
      </c>
      <c r="AD7428">
        <v>0</v>
      </c>
      <c r="AE7428">
        <v>0</v>
      </c>
      <c r="AF7428">
        <v>0</v>
      </c>
      <c r="AG7428" t="s">
        <v>27930</v>
      </c>
      <c r="AH7428" s="21" t="str">
        <f t="shared" si="230"/>
        <v>YM68</v>
      </c>
      <c r="AI7428" s="21">
        <v>216</v>
      </c>
      <c r="AJ7428" s="21">
        <f t="shared" si="231"/>
        <v>99.470588235294116</v>
      </c>
      <c r="AK7428" s="21" t="s">
        <v>2060</v>
      </c>
      <c r="AL7428" t="s">
        <v>2581</v>
      </c>
      <c r="AM7428" s="26" t="s">
        <v>38</v>
      </c>
      <c r="AN7428" t="s">
        <v>2032</v>
      </c>
    </row>
    <row r="7429" spans="1:40" hidden="1" x14ac:dyDescent="0.35">
      <c r="A7429" t="s">
        <v>10159</v>
      </c>
      <c r="B7429" t="s">
        <v>27932</v>
      </c>
      <c r="C7429" t="s">
        <v>2778</v>
      </c>
      <c r="D7429" t="s">
        <v>27933</v>
      </c>
      <c r="E7429" t="s">
        <v>2780</v>
      </c>
      <c r="F7429">
        <v>1</v>
      </c>
      <c r="G7429" t="s">
        <v>2609</v>
      </c>
      <c r="H7429" t="s">
        <v>2577</v>
      </c>
      <c r="I7429" t="s">
        <v>2076</v>
      </c>
      <c r="J7429" t="s">
        <v>2781</v>
      </c>
      <c r="K7429" t="s">
        <v>2765</v>
      </c>
      <c r="L7429" t="s">
        <v>2058</v>
      </c>
      <c r="M7429" t="s">
        <v>2059</v>
      </c>
      <c r="N7429">
        <v>6</v>
      </c>
      <c r="O7429">
        <v>300</v>
      </c>
      <c r="P7429">
        <v>1.23</v>
      </c>
      <c r="Q7429">
        <v>24480</v>
      </c>
      <c r="R7429">
        <v>1</v>
      </c>
      <c r="S7429">
        <v>34</v>
      </c>
      <c r="T7429">
        <v>0.14000000000000001</v>
      </c>
      <c r="U7429">
        <v>5</v>
      </c>
      <c r="V7429">
        <v>266</v>
      </c>
      <c r="W7429">
        <v>1.0900000000000001</v>
      </c>
      <c r="X7429">
        <v>0</v>
      </c>
      <c r="Y7429">
        <v>0</v>
      </c>
      <c r="Z7429">
        <v>0</v>
      </c>
      <c r="AA7429">
        <v>0</v>
      </c>
      <c r="AB7429">
        <v>0</v>
      </c>
      <c r="AC7429">
        <v>0</v>
      </c>
      <c r="AD7429">
        <v>0</v>
      </c>
      <c r="AE7429">
        <v>0</v>
      </c>
      <c r="AF7429">
        <v>0</v>
      </c>
      <c r="AG7429" t="s">
        <v>27934</v>
      </c>
      <c r="AH7429" s="21" t="str">
        <f t="shared" si="230"/>
        <v>YM68</v>
      </c>
      <c r="AI7429" s="21">
        <v>345.36</v>
      </c>
      <c r="AJ7429" s="21">
        <f t="shared" si="231"/>
        <v>98.774509803921575</v>
      </c>
      <c r="AK7429" s="21" t="s">
        <v>2063</v>
      </c>
      <c r="AL7429" t="s">
        <v>2613</v>
      </c>
      <c r="AM7429" s="26" t="s">
        <v>38</v>
      </c>
      <c r="AN7429" t="s">
        <v>2033</v>
      </c>
    </row>
    <row r="7430" spans="1:40" hidden="1" x14ac:dyDescent="0.35">
      <c r="A7430" t="s">
        <v>27931</v>
      </c>
      <c r="B7430" t="s">
        <v>27936</v>
      </c>
      <c r="C7430" t="s">
        <v>4072</v>
      </c>
      <c r="D7430" t="s">
        <v>21926</v>
      </c>
      <c r="E7430" t="s">
        <v>2575</v>
      </c>
      <c r="F7430">
        <v>1</v>
      </c>
      <c r="G7430" t="s">
        <v>2609</v>
      </c>
      <c r="H7430" t="s">
        <v>2577</v>
      </c>
      <c r="I7430" t="s">
        <v>2076</v>
      </c>
      <c r="J7430" t="s">
        <v>2610</v>
      </c>
      <c r="K7430" t="s">
        <v>2611</v>
      </c>
      <c r="L7430" t="s">
        <v>2058</v>
      </c>
      <c r="M7430" t="s">
        <v>2059</v>
      </c>
      <c r="N7430">
        <v>5</v>
      </c>
      <c r="O7430">
        <v>156</v>
      </c>
      <c r="P7430">
        <v>0.64</v>
      </c>
      <c r="Q7430">
        <v>24480</v>
      </c>
      <c r="R7430">
        <v>1</v>
      </c>
      <c r="S7430">
        <v>22</v>
      </c>
      <c r="T7430">
        <v>0.09</v>
      </c>
      <c r="U7430">
        <v>1</v>
      </c>
      <c r="V7430">
        <v>25</v>
      </c>
      <c r="W7430">
        <v>0.1</v>
      </c>
      <c r="X7430">
        <v>0</v>
      </c>
      <c r="Y7430">
        <v>0</v>
      </c>
      <c r="Z7430">
        <v>0</v>
      </c>
      <c r="AA7430">
        <v>3</v>
      </c>
      <c r="AB7430">
        <v>109</v>
      </c>
      <c r="AC7430">
        <v>0.45</v>
      </c>
      <c r="AD7430">
        <v>0</v>
      </c>
      <c r="AE7430">
        <v>0</v>
      </c>
      <c r="AF7430">
        <v>0</v>
      </c>
      <c r="AG7430" t="s">
        <v>27937</v>
      </c>
      <c r="AH7430" s="21" t="str">
        <f t="shared" si="230"/>
        <v>YM68</v>
      </c>
      <c r="AI7430" s="21">
        <v>345.36</v>
      </c>
      <c r="AJ7430" s="21">
        <f t="shared" si="231"/>
        <v>99.362745098039213</v>
      </c>
      <c r="AK7430" s="21" t="s">
        <v>2060</v>
      </c>
      <c r="AL7430" t="s">
        <v>2581</v>
      </c>
      <c r="AM7430" s="26" t="s">
        <v>38</v>
      </c>
      <c r="AN7430" t="s">
        <v>2033</v>
      </c>
    </row>
    <row r="7431" spans="1:40" hidden="1" x14ac:dyDescent="0.35">
      <c r="A7431" t="s">
        <v>27935</v>
      </c>
      <c r="B7431" t="s">
        <v>27938</v>
      </c>
      <c r="C7431" t="s">
        <v>2616</v>
      </c>
      <c r="D7431" t="s">
        <v>27939</v>
      </c>
      <c r="E7431" t="s">
        <v>2618</v>
      </c>
      <c r="F7431">
        <v>1</v>
      </c>
      <c r="G7431" t="s">
        <v>2619</v>
      </c>
      <c r="H7431" t="s">
        <v>2620</v>
      </c>
      <c r="I7431" t="s">
        <v>2076</v>
      </c>
      <c r="J7431" t="s">
        <v>2621</v>
      </c>
      <c r="K7431" t="s">
        <v>2622</v>
      </c>
      <c r="L7431" t="s">
        <v>2058</v>
      </c>
      <c r="M7431" t="s">
        <v>2059</v>
      </c>
      <c r="N7431">
        <v>2</v>
      </c>
      <c r="O7431">
        <v>119</v>
      </c>
      <c r="P7431">
        <v>0.49</v>
      </c>
      <c r="Q7431">
        <v>24480</v>
      </c>
      <c r="R7431">
        <v>0</v>
      </c>
      <c r="S7431">
        <v>0</v>
      </c>
      <c r="T7431">
        <v>0</v>
      </c>
      <c r="U7431">
        <v>2</v>
      </c>
      <c r="V7431">
        <v>119</v>
      </c>
      <c r="W7431">
        <v>0.49</v>
      </c>
      <c r="X7431">
        <v>0</v>
      </c>
      <c r="Y7431">
        <v>0</v>
      </c>
      <c r="Z7431">
        <v>0</v>
      </c>
      <c r="AA7431">
        <v>0</v>
      </c>
      <c r="AB7431">
        <v>0</v>
      </c>
      <c r="AC7431">
        <v>0</v>
      </c>
      <c r="AD7431">
        <v>0</v>
      </c>
      <c r="AE7431">
        <v>0</v>
      </c>
      <c r="AF7431">
        <v>0</v>
      </c>
      <c r="AG7431" t="s">
        <v>27940</v>
      </c>
      <c r="AH7431" s="21" t="str">
        <f t="shared" ref="AH7431:AH7494" si="232">LEFT(AG7431,4)</f>
        <v>YM68</v>
      </c>
      <c r="AI7431" s="21">
        <v>345.36</v>
      </c>
      <c r="AJ7431" s="21">
        <f t="shared" ref="AJ7431:AJ7494" si="233">100-(O7431/Q7431*100)</f>
        <v>99.513888888888886</v>
      </c>
      <c r="AK7431" s="21" t="s">
        <v>2060</v>
      </c>
      <c r="AL7431" t="s">
        <v>2624</v>
      </c>
      <c r="AM7431" s="26" t="s">
        <v>38</v>
      </c>
      <c r="AN7431" t="s">
        <v>2030</v>
      </c>
    </row>
    <row r="7432" spans="1:40" hidden="1" x14ac:dyDescent="0.35">
      <c r="A7432" t="s">
        <v>10163</v>
      </c>
      <c r="B7432" t="s">
        <v>27942</v>
      </c>
      <c r="C7432" t="s">
        <v>14751</v>
      </c>
      <c r="D7432" t="s">
        <v>27943</v>
      </c>
      <c r="E7432" t="s">
        <v>2980</v>
      </c>
      <c r="F7432">
        <v>2</v>
      </c>
      <c r="G7432" t="s">
        <v>2619</v>
      </c>
      <c r="H7432" t="s">
        <v>2620</v>
      </c>
      <c r="I7432" t="s">
        <v>2076</v>
      </c>
      <c r="J7432" t="s">
        <v>14753</v>
      </c>
      <c r="K7432" t="s">
        <v>2655</v>
      </c>
      <c r="L7432" t="s">
        <v>2058</v>
      </c>
      <c r="M7432" t="s">
        <v>2170</v>
      </c>
      <c r="N7432">
        <v>3</v>
      </c>
      <c r="O7432">
        <v>123</v>
      </c>
      <c r="P7432">
        <v>0.8</v>
      </c>
      <c r="Q7432">
        <v>15300</v>
      </c>
      <c r="R7432">
        <v>1</v>
      </c>
      <c r="S7432">
        <v>32</v>
      </c>
      <c r="T7432">
        <v>0.21</v>
      </c>
      <c r="U7432">
        <v>2</v>
      </c>
      <c r="V7432">
        <v>91</v>
      </c>
      <c r="W7432">
        <v>0.59</v>
      </c>
      <c r="X7432">
        <v>0</v>
      </c>
      <c r="Y7432">
        <v>0</v>
      </c>
      <c r="Z7432">
        <v>0</v>
      </c>
      <c r="AA7432">
        <v>0</v>
      </c>
      <c r="AB7432">
        <v>0</v>
      </c>
      <c r="AC7432">
        <v>0</v>
      </c>
      <c r="AD7432">
        <v>0</v>
      </c>
      <c r="AE7432">
        <v>0</v>
      </c>
      <c r="AF7432">
        <v>0</v>
      </c>
      <c r="AG7432" t="s">
        <v>27944</v>
      </c>
      <c r="AH7432" s="21" t="str">
        <f t="shared" si="232"/>
        <v>YM68</v>
      </c>
      <c r="AI7432" s="21">
        <v>216</v>
      </c>
      <c r="AJ7432" s="21">
        <f t="shared" si="233"/>
        <v>99.196078431372555</v>
      </c>
      <c r="AK7432" s="21" t="s">
        <v>2063</v>
      </c>
      <c r="AL7432" t="s">
        <v>2984</v>
      </c>
      <c r="AM7432" s="26" t="s">
        <v>38</v>
      </c>
      <c r="AN7432" t="s">
        <v>2031</v>
      </c>
    </row>
    <row r="7433" spans="1:40" hidden="1" x14ac:dyDescent="0.35">
      <c r="A7433" t="s">
        <v>27941</v>
      </c>
      <c r="B7433" t="s">
        <v>27946</v>
      </c>
      <c r="C7433" t="s">
        <v>14751</v>
      </c>
      <c r="D7433" t="s">
        <v>27947</v>
      </c>
      <c r="E7433" t="s">
        <v>2980</v>
      </c>
      <c r="F7433">
        <v>2</v>
      </c>
      <c r="G7433" t="s">
        <v>2619</v>
      </c>
      <c r="H7433" t="s">
        <v>2620</v>
      </c>
      <c r="I7433" t="s">
        <v>2076</v>
      </c>
      <c r="J7433" t="s">
        <v>14753</v>
      </c>
      <c r="K7433" t="s">
        <v>2655</v>
      </c>
      <c r="L7433" t="s">
        <v>2058</v>
      </c>
      <c r="M7433" t="s">
        <v>2059</v>
      </c>
      <c r="N7433">
        <v>2</v>
      </c>
      <c r="O7433">
        <v>169</v>
      </c>
      <c r="P7433">
        <v>0.69</v>
      </c>
      <c r="Q7433">
        <v>24480</v>
      </c>
      <c r="R7433">
        <v>1</v>
      </c>
      <c r="S7433">
        <v>22</v>
      </c>
      <c r="T7433">
        <v>0.09</v>
      </c>
      <c r="U7433">
        <v>1</v>
      </c>
      <c r="V7433">
        <v>147</v>
      </c>
      <c r="W7433">
        <v>0.6</v>
      </c>
      <c r="X7433">
        <v>0</v>
      </c>
      <c r="Y7433">
        <v>0</v>
      </c>
      <c r="Z7433">
        <v>0</v>
      </c>
      <c r="AA7433">
        <v>0</v>
      </c>
      <c r="AB7433">
        <v>0</v>
      </c>
      <c r="AC7433">
        <v>0</v>
      </c>
      <c r="AD7433">
        <v>0</v>
      </c>
      <c r="AE7433">
        <v>0</v>
      </c>
      <c r="AF7433">
        <v>0</v>
      </c>
      <c r="AG7433" t="s">
        <v>27948</v>
      </c>
      <c r="AH7433" s="21" t="str">
        <f t="shared" si="232"/>
        <v>YM68</v>
      </c>
      <c r="AI7433" s="21">
        <v>345.36</v>
      </c>
      <c r="AJ7433" s="21">
        <f t="shared" si="233"/>
        <v>99.30964052287581</v>
      </c>
      <c r="AK7433" s="21" t="s">
        <v>2060</v>
      </c>
      <c r="AL7433" t="s">
        <v>2984</v>
      </c>
      <c r="AM7433" s="26" t="s">
        <v>38</v>
      </c>
      <c r="AN7433" t="s">
        <v>2030</v>
      </c>
    </row>
    <row r="7434" spans="1:40" hidden="1" x14ac:dyDescent="0.35">
      <c r="A7434" t="s">
        <v>27945</v>
      </c>
      <c r="B7434" t="s">
        <v>27950</v>
      </c>
      <c r="C7434" t="s">
        <v>3749</v>
      </c>
      <c r="D7434" t="s">
        <v>27951</v>
      </c>
      <c r="E7434" t="s">
        <v>3589</v>
      </c>
      <c r="F7434">
        <v>1</v>
      </c>
      <c r="G7434" t="s">
        <v>2619</v>
      </c>
      <c r="H7434" t="s">
        <v>2620</v>
      </c>
      <c r="I7434" t="s">
        <v>2076</v>
      </c>
      <c r="J7434" t="s">
        <v>3590</v>
      </c>
      <c r="K7434" t="s">
        <v>2622</v>
      </c>
      <c r="L7434" t="s">
        <v>2058</v>
      </c>
      <c r="M7434" t="s">
        <v>11487</v>
      </c>
      <c r="N7434">
        <v>1</v>
      </c>
      <c r="O7434">
        <v>36</v>
      </c>
      <c r="P7434">
        <v>0.24</v>
      </c>
      <c r="Q7434">
        <v>15300</v>
      </c>
      <c r="R7434">
        <v>1</v>
      </c>
      <c r="S7434">
        <v>36</v>
      </c>
      <c r="T7434">
        <v>0.24</v>
      </c>
      <c r="U7434">
        <v>0</v>
      </c>
      <c r="V7434">
        <v>0</v>
      </c>
      <c r="W7434">
        <v>0</v>
      </c>
      <c r="X7434">
        <v>0</v>
      </c>
      <c r="Y7434">
        <v>0</v>
      </c>
      <c r="Z7434">
        <v>0</v>
      </c>
      <c r="AA7434">
        <v>0</v>
      </c>
      <c r="AB7434">
        <v>0</v>
      </c>
      <c r="AC7434">
        <v>0</v>
      </c>
      <c r="AD7434">
        <v>0</v>
      </c>
      <c r="AE7434">
        <v>0</v>
      </c>
      <c r="AF7434">
        <v>0</v>
      </c>
      <c r="AG7434" t="s">
        <v>27952</v>
      </c>
      <c r="AH7434" s="21" t="str">
        <f t="shared" si="232"/>
        <v>YM68</v>
      </c>
      <c r="AI7434" s="21">
        <v>216</v>
      </c>
      <c r="AJ7434" s="21">
        <f t="shared" si="233"/>
        <v>99.764705882352942</v>
      </c>
      <c r="AK7434" s="21" t="s">
        <v>2060</v>
      </c>
      <c r="AL7434" t="s">
        <v>2624</v>
      </c>
      <c r="AM7434" s="26" t="s">
        <v>38</v>
      </c>
      <c r="AN7434" t="s">
        <v>2031</v>
      </c>
    </row>
    <row r="7435" spans="1:40" hidden="1" x14ac:dyDescent="0.35">
      <c r="A7435" t="s">
        <v>27949</v>
      </c>
      <c r="B7435" t="s">
        <v>27954</v>
      </c>
      <c r="C7435" t="s">
        <v>2791</v>
      </c>
      <c r="D7435" t="s">
        <v>27955</v>
      </c>
      <c r="E7435" t="s">
        <v>2793</v>
      </c>
      <c r="F7435">
        <v>1</v>
      </c>
      <c r="G7435" t="s">
        <v>2509</v>
      </c>
      <c r="H7435" t="s">
        <v>2510</v>
      </c>
      <c r="I7435" t="s">
        <v>2076</v>
      </c>
      <c r="J7435" t="s">
        <v>2794</v>
      </c>
      <c r="K7435" t="s">
        <v>2669</v>
      </c>
      <c r="L7435" t="s">
        <v>2058</v>
      </c>
      <c r="M7435" t="s">
        <v>2170</v>
      </c>
      <c r="N7435">
        <v>2</v>
      </c>
      <c r="O7435">
        <v>49</v>
      </c>
      <c r="P7435">
        <v>0.32</v>
      </c>
      <c r="Q7435">
        <v>15300</v>
      </c>
      <c r="R7435">
        <v>0</v>
      </c>
      <c r="S7435">
        <v>0</v>
      </c>
      <c r="T7435">
        <v>0</v>
      </c>
      <c r="U7435">
        <v>2</v>
      </c>
      <c r="V7435">
        <v>49</v>
      </c>
      <c r="W7435">
        <v>0.32</v>
      </c>
      <c r="X7435">
        <v>0</v>
      </c>
      <c r="Y7435">
        <v>0</v>
      </c>
      <c r="Z7435">
        <v>0</v>
      </c>
      <c r="AA7435">
        <v>0</v>
      </c>
      <c r="AB7435">
        <v>0</v>
      </c>
      <c r="AC7435">
        <v>0</v>
      </c>
      <c r="AD7435">
        <v>0</v>
      </c>
      <c r="AE7435">
        <v>0</v>
      </c>
      <c r="AF7435">
        <v>0</v>
      </c>
      <c r="AG7435" t="s">
        <v>27956</v>
      </c>
      <c r="AH7435" s="21" t="str">
        <f t="shared" si="232"/>
        <v>YM68</v>
      </c>
      <c r="AI7435" s="21">
        <v>216</v>
      </c>
      <c r="AJ7435" s="21">
        <f t="shared" si="233"/>
        <v>99.679738562091501</v>
      </c>
      <c r="AK7435" s="21" t="s">
        <v>2060</v>
      </c>
      <c r="AL7435" t="s">
        <v>2515</v>
      </c>
      <c r="AM7435" s="26" t="s">
        <v>38</v>
      </c>
      <c r="AN7435" t="s">
        <v>2032</v>
      </c>
    </row>
    <row r="7436" spans="1:40" hidden="1" x14ac:dyDescent="0.35">
      <c r="A7436" t="s">
        <v>27953</v>
      </c>
      <c r="B7436" t="s">
        <v>27958</v>
      </c>
      <c r="C7436" t="s">
        <v>5977</v>
      </c>
      <c r="D7436" t="s">
        <v>27959</v>
      </c>
      <c r="E7436" t="s">
        <v>4055</v>
      </c>
      <c r="F7436">
        <v>1</v>
      </c>
      <c r="G7436" t="s">
        <v>2509</v>
      </c>
      <c r="H7436" t="s">
        <v>2510</v>
      </c>
      <c r="I7436" t="s">
        <v>2076</v>
      </c>
      <c r="J7436" t="s">
        <v>2794</v>
      </c>
      <c r="K7436" t="s">
        <v>2669</v>
      </c>
      <c r="L7436" t="s">
        <v>2058</v>
      </c>
      <c r="M7436" t="s">
        <v>2059</v>
      </c>
      <c r="N7436">
        <v>3</v>
      </c>
      <c r="O7436">
        <v>86</v>
      </c>
      <c r="P7436">
        <v>0.35</v>
      </c>
      <c r="Q7436">
        <v>24480</v>
      </c>
      <c r="R7436">
        <v>2</v>
      </c>
      <c r="S7436">
        <v>59</v>
      </c>
      <c r="T7436">
        <v>0.24</v>
      </c>
      <c r="U7436">
        <v>1</v>
      </c>
      <c r="V7436">
        <v>27</v>
      </c>
      <c r="W7436">
        <v>0.11</v>
      </c>
      <c r="X7436">
        <v>0</v>
      </c>
      <c r="Y7436">
        <v>0</v>
      </c>
      <c r="Z7436">
        <v>0</v>
      </c>
      <c r="AA7436">
        <v>0</v>
      </c>
      <c r="AB7436">
        <v>0</v>
      </c>
      <c r="AC7436">
        <v>0</v>
      </c>
      <c r="AD7436">
        <v>0</v>
      </c>
      <c r="AE7436">
        <v>0</v>
      </c>
      <c r="AF7436">
        <v>0</v>
      </c>
      <c r="AG7436" t="s">
        <v>27960</v>
      </c>
      <c r="AH7436" s="21" t="str">
        <f t="shared" si="232"/>
        <v>YM68</v>
      </c>
      <c r="AI7436" s="21">
        <v>345.36</v>
      </c>
      <c r="AJ7436" s="21">
        <f t="shared" si="233"/>
        <v>99.648692810457518</v>
      </c>
      <c r="AK7436" s="21" t="s">
        <v>2060</v>
      </c>
      <c r="AL7436" t="s">
        <v>2515</v>
      </c>
      <c r="AM7436" s="26" t="s">
        <v>38</v>
      </c>
      <c r="AN7436" t="s">
        <v>2033</v>
      </c>
    </row>
    <row r="7437" spans="1:40" hidden="1" x14ac:dyDescent="0.35">
      <c r="A7437" t="s">
        <v>27957</v>
      </c>
      <c r="B7437" t="s">
        <v>27962</v>
      </c>
      <c r="C7437" t="s">
        <v>3639</v>
      </c>
      <c r="D7437" t="s">
        <v>27963</v>
      </c>
      <c r="E7437" t="s">
        <v>3309</v>
      </c>
      <c r="F7437">
        <v>1</v>
      </c>
      <c r="G7437" t="s">
        <v>2509</v>
      </c>
      <c r="H7437" t="s">
        <v>2510</v>
      </c>
      <c r="I7437" t="s">
        <v>2076</v>
      </c>
      <c r="J7437" t="s">
        <v>3522</v>
      </c>
      <c r="K7437" t="s">
        <v>3109</v>
      </c>
      <c r="L7437" t="s">
        <v>2058</v>
      </c>
      <c r="M7437" t="s">
        <v>2982</v>
      </c>
      <c r="N7437">
        <v>1</v>
      </c>
      <c r="O7437">
        <v>34</v>
      </c>
      <c r="P7437">
        <v>0.24</v>
      </c>
      <c r="Q7437">
        <v>14280</v>
      </c>
      <c r="R7437">
        <v>0</v>
      </c>
      <c r="S7437">
        <v>0</v>
      </c>
      <c r="T7437">
        <v>0</v>
      </c>
      <c r="U7437">
        <v>1</v>
      </c>
      <c r="V7437">
        <v>34</v>
      </c>
      <c r="W7437">
        <v>0.24</v>
      </c>
      <c r="X7437">
        <v>0</v>
      </c>
      <c r="Y7437">
        <v>0</v>
      </c>
      <c r="Z7437">
        <v>0</v>
      </c>
      <c r="AA7437">
        <v>0</v>
      </c>
      <c r="AB7437">
        <v>0</v>
      </c>
      <c r="AC7437">
        <v>0</v>
      </c>
      <c r="AD7437">
        <v>0</v>
      </c>
      <c r="AE7437">
        <v>0</v>
      </c>
      <c r="AF7437">
        <v>0</v>
      </c>
      <c r="AG7437" t="s">
        <v>27964</v>
      </c>
      <c r="AH7437" s="21" t="str">
        <f t="shared" si="232"/>
        <v>YM68</v>
      </c>
      <c r="AI7437" s="21">
        <v>201.59999999999997</v>
      </c>
      <c r="AJ7437" s="21">
        <f t="shared" si="233"/>
        <v>99.761904761904759</v>
      </c>
      <c r="AK7437" s="21" t="s">
        <v>2060</v>
      </c>
      <c r="AL7437" t="s">
        <v>2515</v>
      </c>
      <c r="AM7437" s="26" t="s">
        <v>38</v>
      </c>
      <c r="AN7437" t="s">
        <v>2029</v>
      </c>
    </row>
    <row r="7438" spans="1:40" hidden="1" x14ac:dyDescent="0.35">
      <c r="A7438" t="s">
        <v>27961</v>
      </c>
      <c r="B7438" t="s">
        <v>27966</v>
      </c>
      <c r="C7438" t="s">
        <v>3192</v>
      </c>
      <c r="D7438" t="s">
        <v>27967</v>
      </c>
      <c r="E7438" t="s">
        <v>2608</v>
      </c>
      <c r="F7438">
        <v>1</v>
      </c>
      <c r="G7438" t="s">
        <v>2609</v>
      </c>
      <c r="H7438" t="s">
        <v>2577</v>
      </c>
      <c r="I7438" t="s">
        <v>2076</v>
      </c>
      <c r="J7438" t="s">
        <v>2764</v>
      </c>
      <c r="K7438" t="s">
        <v>2765</v>
      </c>
      <c r="L7438" t="s">
        <v>2058</v>
      </c>
      <c r="M7438" t="s">
        <v>2170</v>
      </c>
      <c r="N7438">
        <v>4</v>
      </c>
      <c r="O7438">
        <v>186</v>
      </c>
      <c r="P7438">
        <v>1.22</v>
      </c>
      <c r="Q7438">
        <v>15300</v>
      </c>
      <c r="R7438">
        <v>1</v>
      </c>
      <c r="S7438">
        <v>31</v>
      </c>
      <c r="T7438">
        <v>0.2</v>
      </c>
      <c r="U7438">
        <v>3</v>
      </c>
      <c r="V7438">
        <v>155</v>
      </c>
      <c r="W7438">
        <v>1.01</v>
      </c>
      <c r="X7438">
        <v>0</v>
      </c>
      <c r="Y7438">
        <v>0</v>
      </c>
      <c r="Z7438">
        <v>0</v>
      </c>
      <c r="AA7438">
        <v>0</v>
      </c>
      <c r="AB7438">
        <v>0</v>
      </c>
      <c r="AC7438">
        <v>0</v>
      </c>
      <c r="AD7438">
        <v>0</v>
      </c>
      <c r="AE7438">
        <v>0</v>
      </c>
      <c r="AF7438">
        <v>0</v>
      </c>
      <c r="AG7438" t="s">
        <v>27968</v>
      </c>
      <c r="AH7438" s="21" t="str">
        <f t="shared" si="232"/>
        <v>YM68</v>
      </c>
      <c r="AI7438" s="21">
        <v>216</v>
      </c>
      <c r="AJ7438" s="21">
        <f t="shared" si="233"/>
        <v>98.784313725490193</v>
      </c>
      <c r="AK7438" s="21" t="s">
        <v>2063</v>
      </c>
      <c r="AL7438" t="s">
        <v>2613</v>
      </c>
      <c r="AM7438" s="26" t="s">
        <v>38</v>
      </c>
      <c r="AN7438" t="s">
        <v>2031</v>
      </c>
    </row>
    <row r="7439" spans="1:40" hidden="1" x14ac:dyDescent="0.35">
      <c r="A7439" t="s">
        <v>27965</v>
      </c>
      <c r="B7439" t="s">
        <v>27970</v>
      </c>
      <c r="C7439" t="s">
        <v>2739</v>
      </c>
      <c r="D7439" t="s">
        <v>27971</v>
      </c>
      <c r="E7439" t="s">
        <v>2575</v>
      </c>
      <c r="F7439">
        <v>1</v>
      </c>
      <c r="G7439" t="s">
        <v>2576</v>
      </c>
      <c r="H7439" t="s">
        <v>2577</v>
      </c>
      <c r="I7439" t="s">
        <v>2076</v>
      </c>
      <c r="J7439" t="s">
        <v>2741</v>
      </c>
      <c r="K7439" t="s">
        <v>2742</v>
      </c>
      <c r="L7439" t="s">
        <v>2058</v>
      </c>
      <c r="M7439" t="s">
        <v>2170</v>
      </c>
      <c r="N7439">
        <v>6</v>
      </c>
      <c r="O7439">
        <v>167</v>
      </c>
      <c r="P7439">
        <v>1.0900000000000001</v>
      </c>
      <c r="Q7439">
        <v>15300</v>
      </c>
      <c r="R7439">
        <v>4</v>
      </c>
      <c r="S7439">
        <v>97</v>
      </c>
      <c r="T7439">
        <v>0.63</v>
      </c>
      <c r="U7439">
        <v>2</v>
      </c>
      <c r="V7439">
        <v>70</v>
      </c>
      <c r="W7439">
        <v>0.46</v>
      </c>
      <c r="X7439">
        <v>0</v>
      </c>
      <c r="Y7439">
        <v>0</v>
      </c>
      <c r="Z7439">
        <v>0</v>
      </c>
      <c r="AA7439">
        <v>0</v>
      </c>
      <c r="AB7439">
        <v>0</v>
      </c>
      <c r="AC7439">
        <v>0</v>
      </c>
      <c r="AD7439">
        <v>0</v>
      </c>
      <c r="AE7439">
        <v>0</v>
      </c>
      <c r="AF7439">
        <v>0</v>
      </c>
      <c r="AG7439" t="s">
        <v>27972</v>
      </c>
      <c r="AH7439" s="21" t="str">
        <f t="shared" si="232"/>
        <v>YM68</v>
      </c>
      <c r="AI7439" s="21">
        <v>216</v>
      </c>
      <c r="AJ7439" s="21">
        <f t="shared" si="233"/>
        <v>98.908496732026137</v>
      </c>
      <c r="AK7439" s="21" t="s">
        <v>2063</v>
      </c>
      <c r="AL7439" t="s">
        <v>2613</v>
      </c>
      <c r="AM7439" s="26" t="s">
        <v>38</v>
      </c>
      <c r="AN7439" t="s">
        <v>2032</v>
      </c>
    </row>
    <row r="7440" spans="1:40" hidden="1" x14ac:dyDescent="0.35">
      <c r="A7440" t="s">
        <v>27969</v>
      </c>
      <c r="B7440" t="s">
        <v>27973</v>
      </c>
      <c r="C7440" t="s">
        <v>3149</v>
      </c>
      <c r="D7440" t="s">
        <v>26764</v>
      </c>
      <c r="E7440" t="s">
        <v>2562</v>
      </c>
      <c r="F7440">
        <v>1</v>
      </c>
      <c r="G7440" t="s">
        <v>2546</v>
      </c>
      <c r="H7440" t="s">
        <v>2510</v>
      </c>
      <c r="I7440" t="s">
        <v>2076</v>
      </c>
      <c r="J7440" t="s">
        <v>2547</v>
      </c>
      <c r="K7440" t="s">
        <v>2548</v>
      </c>
      <c r="L7440" t="s">
        <v>2058</v>
      </c>
      <c r="M7440" t="s">
        <v>2059</v>
      </c>
      <c r="N7440">
        <v>14</v>
      </c>
      <c r="O7440">
        <v>432</v>
      </c>
      <c r="P7440">
        <v>1.76</v>
      </c>
      <c r="Q7440">
        <v>24480</v>
      </c>
      <c r="R7440">
        <v>4</v>
      </c>
      <c r="S7440">
        <v>113</v>
      </c>
      <c r="T7440">
        <v>0.46</v>
      </c>
      <c r="U7440">
        <v>10</v>
      </c>
      <c r="V7440">
        <v>319</v>
      </c>
      <c r="W7440">
        <v>1.3</v>
      </c>
      <c r="X7440">
        <v>0</v>
      </c>
      <c r="Y7440">
        <v>0</v>
      </c>
      <c r="Z7440">
        <v>0</v>
      </c>
      <c r="AA7440">
        <v>0</v>
      </c>
      <c r="AB7440">
        <v>0</v>
      </c>
      <c r="AC7440">
        <v>0</v>
      </c>
      <c r="AD7440">
        <v>0</v>
      </c>
      <c r="AE7440">
        <v>0</v>
      </c>
      <c r="AF7440">
        <v>0</v>
      </c>
      <c r="AG7440" t="s">
        <v>27974</v>
      </c>
      <c r="AH7440" s="21" t="str">
        <f t="shared" si="232"/>
        <v>YM68</v>
      </c>
      <c r="AI7440" s="21">
        <v>345.36</v>
      </c>
      <c r="AJ7440" s="21">
        <f t="shared" si="233"/>
        <v>98.235294117647058</v>
      </c>
      <c r="AK7440" s="21" t="s">
        <v>2063</v>
      </c>
      <c r="AL7440" t="s">
        <v>2551</v>
      </c>
      <c r="AM7440" s="26" t="s">
        <v>38</v>
      </c>
      <c r="AN7440" t="s">
        <v>2032</v>
      </c>
    </row>
    <row r="7441" spans="1:40" hidden="1" x14ac:dyDescent="0.35">
      <c r="A7441" t="s">
        <v>10167</v>
      </c>
      <c r="B7441" t="s">
        <v>27976</v>
      </c>
      <c r="C7441" t="s">
        <v>2832</v>
      </c>
      <c r="D7441" t="s">
        <v>27977</v>
      </c>
      <c r="E7441" t="s">
        <v>2562</v>
      </c>
      <c r="F7441">
        <v>1</v>
      </c>
      <c r="G7441" t="s">
        <v>2546</v>
      </c>
      <c r="H7441" t="s">
        <v>2510</v>
      </c>
      <c r="I7441" t="s">
        <v>2076</v>
      </c>
      <c r="J7441" t="s">
        <v>2547</v>
      </c>
      <c r="K7441" t="s">
        <v>2548</v>
      </c>
      <c r="L7441" t="s">
        <v>2058</v>
      </c>
      <c r="M7441" t="s">
        <v>2170</v>
      </c>
      <c r="N7441">
        <v>4</v>
      </c>
      <c r="O7441">
        <v>135</v>
      </c>
      <c r="P7441">
        <v>0.88</v>
      </c>
      <c r="Q7441">
        <v>15300</v>
      </c>
      <c r="R7441">
        <v>0</v>
      </c>
      <c r="S7441">
        <v>0</v>
      </c>
      <c r="T7441">
        <v>0</v>
      </c>
      <c r="U7441">
        <v>4</v>
      </c>
      <c r="V7441">
        <v>135</v>
      </c>
      <c r="W7441">
        <v>0.88</v>
      </c>
      <c r="X7441">
        <v>0</v>
      </c>
      <c r="Y7441">
        <v>0</v>
      </c>
      <c r="Z7441">
        <v>0</v>
      </c>
      <c r="AA7441">
        <v>0</v>
      </c>
      <c r="AB7441">
        <v>0</v>
      </c>
      <c r="AC7441">
        <v>0</v>
      </c>
      <c r="AD7441">
        <v>0</v>
      </c>
      <c r="AE7441">
        <v>0</v>
      </c>
      <c r="AF7441">
        <v>0</v>
      </c>
      <c r="AG7441" t="s">
        <v>27978</v>
      </c>
      <c r="AH7441" s="21" t="str">
        <f t="shared" si="232"/>
        <v>YM68</v>
      </c>
      <c r="AI7441" s="21">
        <v>216</v>
      </c>
      <c r="AJ7441" s="21">
        <f t="shared" si="233"/>
        <v>99.117647058823536</v>
      </c>
      <c r="AK7441" s="21" t="s">
        <v>2063</v>
      </c>
      <c r="AL7441" t="s">
        <v>2551</v>
      </c>
      <c r="AM7441" s="26" t="s">
        <v>38</v>
      </c>
      <c r="AN7441" t="s">
        <v>2030</v>
      </c>
    </row>
    <row r="7442" spans="1:40" hidden="1" x14ac:dyDescent="0.35">
      <c r="A7442" t="s">
        <v>27975</v>
      </c>
      <c r="B7442" t="s">
        <v>27980</v>
      </c>
      <c r="C7442" t="s">
        <v>5372</v>
      </c>
      <c r="D7442" t="s">
        <v>27981</v>
      </c>
      <c r="E7442" t="s">
        <v>2825</v>
      </c>
      <c r="F7442">
        <v>1</v>
      </c>
      <c r="G7442" t="s">
        <v>2816</v>
      </c>
      <c r="H7442" t="s">
        <v>2620</v>
      </c>
      <c r="I7442" t="s">
        <v>2076</v>
      </c>
      <c r="J7442" t="s">
        <v>2826</v>
      </c>
      <c r="K7442" t="s">
        <v>2827</v>
      </c>
      <c r="L7442" t="s">
        <v>2058</v>
      </c>
      <c r="M7442" t="s">
        <v>2059</v>
      </c>
      <c r="N7442">
        <v>9</v>
      </c>
      <c r="O7442">
        <v>280</v>
      </c>
      <c r="P7442">
        <v>1.1399999999999999</v>
      </c>
      <c r="Q7442">
        <v>24480</v>
      </c>
      <c r="R7442">
        <v>0</v>
      </c>
      <c r="S7442">
        <v>0</v>
      </c>
      <c r="T7442">
        <v>0</v>
      </c>
      <c r="U7442">
        <v>8</v>
      </c>
      <c r="V7442">
        <v>274</v>
      </c>
      <c r="W7442">
        <v>1.1200000000000001</v>
      </c>
      <c r="X7442">
        <v>1</v>
      </c>
      <c r="Y7442">
        <v>6</v>
      </c>
      <c r="Z7442">
        <v>0.02</v>
      </c>
      <c r="AA7442">
        <v>0</v>
      </c>
      <c r="AB7442">
        <v>0</v>
      </c>
      <c r="AC7442">
        <v>0</v>
      </c>
      <c r="AD7442">
        <v>0</v>
      </c>
      <c r="AE7442">
        <v>0</v>
      </c>
      <c r="AF7442">
        <v>0</v>
      </c>
      <c r="AG7442" t="s">
        <v>27982</v>
      </c>
      <c r="AH7442" s="21" t="str">
        <f t="shared" si="232"/>
        <v>YM68</v>
      </c>
      <c r="AI7442" s="21">
        <v>345.36</v>
      </c>
      <c r="AJ7442" s="21">
        <f t="shared" si="233"/>
        <v>98.856209150326791</v>
      </c>
      <c r="AK7442" s="21" t="s">
        <v>2063</v>
      </c>
      <c r="AL7442" t="s">
        <v>2829</v>
      </c>
      <c r="AM7442" s="26" t="s">
        <v>38</v>
      </c>
      <c r="AN7442" t="s">
        <v>2032</v>
      </c>
    </row>
    <row r="7443" spans="1:40" hidden="1" x14ac:dyDescent="0.35">
      <c r="A7443" t="s">
        <v>27979</v>
      </c>
      <c r="B7443" t="s">
        <v>27984</v>
      </c>
      <c r="C7443" t="s">
        <v>3072</v>
      </c>
      <c r="D7443" t="s">
        <v>27985</v>
      </c>
      <c r="E7443" t="s">
        <v>2825</v>
      </c>
      <c r="F7443">
        <v>1</v>
      </c>
      <c r="G7443" t="s">
        <v>2816</v>
      </c>
      <c r="H7443" t="s">
        <v>2620</v>
      </c>
      <c r="I7443" t="s">
        <v>2076</v>
      </c>
      <c r="J7443" t="s">
        <v>2826</v>
      </c>
      <c r="K7443" t="s">
        <v>2827</v>
      </c>
      <c r="L7443" t="s">
        <v>2058</v>
      </c>
      <c r="M7443" t="s">
        <v>2059</v>
      </c>
      <c r="N7443">
        <v>7</v>
      </c>
      <c r="O7443">
        <v>212</v>
      </c>
      <c r="P7443">
        <v>0.87</v>
      </c>
      <c r="Q7443">
        <v>24480</v>
      </c>
      <c r="R7443">
        <v>1</v>
      </c>
      <c r="S7443">
        <v>15</v>
      </c>
      <c r="T7443">
        <v>0.06</v>
      </c>
      <c r="U7443">
        <v>6</v>
      </c>
      <c r="V7443">
        <v>197</v>
      </c>
      <c r="W7443">
        <v>0.8</v>
      </c>
      <c r="X7443">
        <v>0</v>
      </c>
      <c r="Y7443">
        <v>0</v>
      </c>
      <c r="Z7443">
        <v>0</v>
      </c>
      <c r="AA7443">
        <v>0</v>
      </c>
      <c r="AB7443">
        <v>0</v>
      </c>
      <c r="AC7443">
        <v>0</v>
      </c>
      <c r="AD7443">
        <v>0</v>
      </c>
      <c r="AE7443">
        <v>0</v>
      </c>
      <c r="AF7443">
        <v>0</v>
      </c>
      <c r="AG7443" t="s">
        <v>27986</v>
      </c>
      <c r="AH7443" s="21" t="str">
        <f t="shared" si="232"/>
        <v>YM68</v>
      </c>
      <c r="AI7443" s="21">
        <v>345.36</v>
      </c>
      <c r="AJ7443" s="21">
        <f t="shared" si="233"/>
        <v>99.133986928104576</v>
      </c>
      <c r="AK7443" s="21" t="s">
        <v>2063</v>
      </c>
      <c r="AL7443" t="s">
        <v>2829</v>
      </c>
      <c r="AM7443" s="26" t="s">
        <v>38</v>
      </c>
      <c r="AN7443" t="s">
        <v>2030</v>
      </c>
    </row>
    <row r="7444" spans="1:40" hidden="1" x14ac:dyDescent="0.35">
      <c r="A7444" t="s">
        <v>27983</v>
      </c>
      <c r="B7444" t="s">
        <v>27988</v>
      </c>
      <c r="C7444" t="s">
        <v>3203</v>
      </c>
      <c r="D7444" t="s">
        <v>27989</v>
      </c>
      <c r="E7444" t="s">
        <v>2825</v>
      </c>
      <c r="F7444">
        <v>2</v>
      </c>
      <c r="G7444" t="s">
        <v>2816</v>
      </c>
      <c r="H7444" t="s">
        <v>2620</v>
      </c>
      <c r="I7444" t="s">
        <v>2076</v>
      </c>
      <c r="J7444" t="s">
        <v>2826</v>
      </c>
      <c r="K7444" t="s">
        <v>2827</v>
      </c>
      <c r="L7444" t="s">
        <v>2058</v>
      </c>
      <c r="M7444" t="s">
        <v>2170</v>
      </c>
      <c r="N7444">
        <v>8</v>
      </c>
      <c r="O7444">
        <v>415</v>
      </c>
      <c r="P7444">
        <v>2.71</v>
      </c>
      <c r="Q7444">
        <v>15300</v>
      </c>
      <c r="R7444">
        <v>3</v>
      </c>
      <c r="S7444">
        <v>102</v>
      </c>
      <c r="T7444">
        <v>0.67</v>
      </c>
      <c r="U7444">
        <v>5</v>
      </c>
      <c r="V7444">
        <v>313</v>
      </c>
      <c r="W7444">
        <v>2.0499999999999998</v>
      </c>
      <c r="X7444">
        <v>0</v>
      </c>
      <c r="Y7444">
        <v>0</v>
      </c>
      <c r="Z7444">
        <v>0</v>
      </c>
      <c r="AA7444">
        <v>0</v>
      </c>
      <c r="AB7444">
        <v>0</v>
      </c>
      <c r="AC7444">
        <v>0</v>
      </c>
      <c r="AD7444">
        <v>0</v>
      </c>
      <c r="AE7444">
        <v>0</v>
      </c>
      <c r="AF7444">
        <v>0</v>
      </c>
      <c r="AG7444" t="s">
        <v>27990</v>
      </c>
      <c r="AH7444" s="21" t="str">
        <f t="shared" si="232"/>
        <v>YM68</v>
      </c>
      <c r="AI7444" s="21">
        <v>216</v>
      </c>
      <c r="AJ7444" s="21">
        <f t="shared" si="233"/>
        <v>97.287581699346404</v>
      </c>
      <c r="AK7444" s="21" t="s">
        <v>2063</v>
      </c>
      <c r="AL7444" t="s">
        <v>2829</v>
      </c>
      <c r="AM7444" s="26" t="s">
        <v>38</v>
      </c>
      <c r="AN7444" t="s">
        <v>2030</v>
      </c>
    </row>
    <row r="7445" spans="1:40" hidden="1" x14ac:dyDescent="0.35">
      <c r="A7445" t="s">
        <v>27987</v>
      </c>
      <c r="B7445" t="s">
        <v>27992</v>
      </c>
      <c r="C7445" t="s">
        <v>6289</v>
      </c>
      <c r="D7445" t="s">
        <v>27993</v>
      </c>
      <c r="E7445" t="s">
        <v>2825</v>
      </c>
      <c r="F7445">
        <v>2</v>
      </c>
      <c r="G7445" t="s">
        <v>2816</v>
      </c>
      <c r="H7445" t="s">
        <v>2620</v>
      </c>
      <c r="I7445" t="s">
        <v>2076</v>
      </c>
      <c r="J7445" t="s">
        <v>3674</v>
      </c>
      <c r="K7445" t="s">
        <v>2827</v>
      </c>
      <c r="L7445" t="s">
        <v>2058</v>
      </c>
      <c r="M7445" t="s">
        <v>2170</v>
      </c>
      <c r="N7445">
        <v>3</v>
      </c>
      <c r="O7445">
        <v>319</v>
      </c>
      <c r="P7445">
        <v>2.08</v>
      </c>
      <c r="Q7445">
        <v>15300</v>
      </c>
      <c r="R7445">
        <v>1</v>
      </c>
      <c r="S7445">
        <v>51</v>
      </c>
      <c r="T7445">
        <v>0.33</v>
      </c>
      <c r="U7445">
        <v>2</v>
      </c>
      <c r="V7445">
        <v>268</v>
      </c>
      <c r="W7445">
        <v>1.75</v>
      </c>
      <c r="X7445">
        <v>0</v>
      </c>
      <c r="Y7445">
        <v>0</v>
      </c>
      <c r="Z7445">
        <v>0</v>
      </c>
      <c r="AA7445">
        <v>0</v>
      </c>
      <c r="AB7445">
        <v>0</v>
      </c>
      <c r="AC7445">
        <v>0</v>
      </c>
      <c r="AD7445">
        <v>0</v>
      </c>
      <c r="AE7445">
        <v>0</v>
      </c>
      <c r="AF7445">
        <v>0</v>
      </c>
      <c r="AG7445" t="s">
        <v>27994</v>
      </c>
      <c r="AH7445" s="21" t="str">
        <f t="shared" si="232"/>
        <v>YM68</v>
      </c>
      <c r="AI7445" s="21">
        <v>216</v>
      </c>
      <c r="AJ7445" s="21">
        <f t="shared" si="233"/>
        <v>97.915032679738559</v>
      </c>
      <c r="AK7445" s="21" t="s">
        <v>2063</v>
      </c>
      <c r="AL7445" t="s">
        <v>2829</v>
      </c>
      <c r="AM7445" s="26" t="s">
        <v>38</v>
      </c>
      <c r="AN7445" t="s">
        <v>2031</v>
      </c>
    </row>
    <row r="7446" spans="1:40" hidden="1" x14ac:dyDescent="0.35">
      <c r="A7446" t="s">
        <v>27991</v>
      </c>
      <c r="B7446" t="s">
        <v>27996</v>
      </c>
      <c r="C7446" t="s">
        <v>3372</v>
      </c>
      <c r="D7446" t="s">
        <v>27997</v>
      </c>
      <c r="E7446" t="s">
        <v>2825</v>
      </c>
      <c r="F7446">
        <v>1</v>
      </c>
      <c r="G7446" t="s">
        <v>2816</v>
      </c>
      <c r="H7446" t="s">
        <v>2620</v>
      </c>
      <c r="I7446" t="s">
        <v>2076</v>
      </c>
      <c r="J7446" t="s">
        <v>2826</v>
      </c>
      <c r="K7446" t="s">
        <v>2827</v>
      </c>
      <c r="L7446" t="s">
        <v>2058</v>
      </c>
      <c r="M7446" t="s">
        <v>2170</v>
      </c>
      <c r="N7446">
        <v>5</v>
      </c>
      <c r="O7446">
        <v>207</v>
      </c>
      <c r="P7446">
        <v>1.35</v>
      </c>
      <c r="Q7446">
        <v>15300</v>
      </c>
      <c r="R7446">
        <v>4</v>
      </c>
      <c r="S7446">
        <v>192</v>
      </c>
      <c r="T7446">
        <v>1.25</v>
      </c>
      <c r="U7446">
        <v>1</v>
      </c>
      <c r="V7446">
        <v>15</v>
      </c>
      <c r="W7446">
        <v>0.1</v>
      </c>
      <c r="X7446">
        <v>0</v>
      </c>
      <c r="Y7446">
        <v>0</v>
      </c>
      <c r="Z7446">
        <v>0</v>
      </c>
      <c r="AA7446">
        <v>0</v>
      </c>
      <c r="AB7446">
        <v>0</v>
      </c>
      <c r="AC7446">
        <v>0</v>
      </c>
      <c r="AD7446">
        <v>0</v>
      </c>
      <c r="AE7446">
        <v>0</v>
      </c>
      <c r="AF7446">
        <v>0</v>
      </c>
      <c r="AG7446" t="s">
        <v>27998</v>
      </c>
      <c r="AH7446" s="21" t="str">
        <f t="shared" si="232"/>
        <v>YM68</v>
      </c>
      <c r="AI7446" s="21">
        <v>216</v>
      </c>
      <c r="AJ7446" s="21">
        <f t="shared" si="233"/>
        <v>98.647058823529406</v>
      </c>
      <c r="AK7446" s="21" t="s">
        <v>2063</v>
      </c>
      <c r="AL7446" t="s">
        <v>2829</v>
      </c>
      <c r="AM7446" s="26" t="s">
        <v>38</v>
      </c>
      <c r="AN7446" t="s">
        <v>2031</v>
      </c>
    </row>
    <row r="7447" spans="1:40" hidden="1" x14ac:dyDescent="0.35">
      <c r="A7447" t="s">
        <v>27995</v>
      </c>
      <c r="B7447" t="s">
        <v>28000</v>
      </c>
      <c r="C7447" t="s">
        <v>3809</v>
      </c>
      <c r="D7447" t="s">
        <v>28001</v>
      </c>
      <c r="E7447" t="s">
        <v>2825</v>
      </c>
      <c r="F7447">
        <v>1</v>
      </c>
      <c r="G7447" t="s">
        <v>2816</v>
      </c>
      <c r="H7447" t="s">
        <v>2620</v>
      </c>
      <c r="I7447" t="s">
        <v>2076</v>
      </c>
      <c r="J7447" t="s">
        <v>2826</v>
      </c>
      <c r="K7447" t="s">
        <v>2827</v>
      </c>
      <c r="L7447" t="s">
        <v>2058</v>
      </c>
      <c r="M7447" t="s">
        <v>2170</v>
      </c>
      <c r="N7447">
        <v>3</v>
      </c>
      <c r="O7447">
        <v>77</v>
      </c>
      <c r="P7447">
        <v>0.5</v>
      </c>
      <c r="Q7447">
        <v>15300</v>
      </c>
      <c r="R7447">
        <v>0</v>
      </c>
      <c r="S7447">
        <v>0</v>
      </c>
      <c r="T7447">
        <v>0</v>
      </c>
      <c r="U7447">
        <v>3</v>
      </c>
      <c r="V7447">
        <v>77</v>
      </c>
      <c r="W7447">
        <v>0.5</v>
      </c>
      <c r="X7447">
        <v>0</v>
      </c>
      <c r="Y7447">
        <v>0</v>
      </c>
      <c r="Z7447">
        <v>0</v>
      </c>
      <c r="AA7447">
        <v>0</v>
      </c>
      <c r="AB7447">
        <v>0</v>
      </c>
      <c r="AC7447">
        <v>0</v>
      </c>
      <c r="AD7447">
        <v>0</v>
      </c>
      <c r="AE7447">
        <v>0</v>
      </c>
      <c r="AF7447">
        <v>0</v>
      </c>
      <c r="AG7447" t="s">
        <v>28002</v>
      </c>
      <c r="AH7447" s="21" t="str">
        <f t="shared" si="232"/>
        <v>YM68</v>
      </c>
      <c r="AI7447" s="21">
        <v>216</v>
      </c>
      <c r="AJ7447" s="21">
        <f t="shared" si="233"/>
        <v>99.496732026143789</v>
      </c>
      <c r="AK7447" s="21" t="s">
        <v>2060</v>
      </c>
      <c r="AL7447" t="s">
        <v>2829</v>
      </c>
      <c r="AM7447" s="26" t="s">
        <v>38</v>
      </c>
      <c r="AN7447" t="s">
        <v>2031</v>
      </c>
    </row>
    <row r="7448" spans="1:40" hidden="1" x14ac:dyDescent="0.35">
      <c r="A7448" t="s">
        <v>27999</v>
      </c>
      <c r="B7448" t="s">
        <v>28004</v>
      </c>
      <c r="C7448" t="s">
        <v>3372</v>
      </c>
      <c r="D7448" t="s">
        <v>16963</v>
      </c>
      <c r="E7448" t="s">
        <v>2825</v>
      </c>
      <c r="F7448">
        <v>1</v>
      </c>
      <c r="G7448" t="s">
        <v>2816</v>
      </c>
      <c r="H7448" t="s">
        <v>2620</v>
      </c>
      <c r="I7448" t="s">
        <v>2076</v>
      </c>
      <c r="J7448" t="s">
        <v>2826</v>
      </c>
      <c r="K7448" t="s">
        <v>2827</v>
      </c>
      <c r="L7448" t="s">
        <v>2058</v>
      </c>
      <c r="M7448" t="s">
        <v>2059</v>
      </c>
      <c r="N7448">
        <v>1</v>
      </c>
      <c r="O7448">
        <v>92</v>
      </c>
      <c r="P7448">
        <v>0.38</v>
      </c>
      <c r="Q7448">
        <v>24480</v>
      </c>
      <c r="R7448">
        <v>0</v>
      </c>
      <c r="S7448">
        <v>0</v>
      </c>
      <c r="T7448">
        <v>0</v>
      </c>
      <c r="U7448">
        <v>1</v>
      </c>
      <c r="V7448">
        <v>92</v>
      </c>
      <c r="W7448">
        <v>0.38</v>
      </c>
      <c r="X7448">
        <v>0</v>
      </c>
      <c r="Y7448">
        <v>0</v>
      </c>
      <c r="Z7448">
        <v>0</v>
      </c>
      <c r="AA7448">
        <v>0</v>
      </c>
      <c r="AB7448">
        <v>0</v>
      </c>
      <c r="AC7448">
        <v>0</v>
      </c>
      <c r="AD7448">
        <v>0</v>
      </c>
      <c r="AE7448">
        <v>0</v>
      </c>
      <c r="AF7448">
        <v>0</v>
      </c>
      <c r="AG7448" t="s">
        <v>28005</v>
      </c>
      <c r="AH7448" s="21" t="str">
        <f t="shared" si="232"/>
        <v>YM68</v>
      </c>
      <c r="AI7448" s="21">
        <v>345.36</v>
      </c>
      <c r="AJ7448" s="21">
        <f t="shared" si="233"/>
        <v>99.624183006535944</v>
      </c>
      <c r="AK7448" s="21" t="s">
        <v>2060</v>
      </c>
      <c r="AL7448" t="s">
        <v>2829</v>
      </c>
      <c r="AM7448" s="26" t="s">
        <v>38</v>
      </c>
      <c r="AN7448" t="s">
        <v>2030</v>
      </c>
    </row>
    <row r="7449" spans="1:40" hidden="1" x14ac:dyDescent="0.35">
      <c r="A7449" t="s">
        <v>28003</v>
      </c>
      <c r="B7449" t="s">
        <v>28007</v>
      </c>
      <c r="C7449" t="s">
        <v>5055</v>
      </c>
      <c r="D7449" t="s">
        <v>28008</v>
      </c>
      <c r="E7449" t="s">
        <v>2825</v>
      </c>
      <c r="F7449">
        <v>1</v>
      </c>
      <c r="G7449" t="s">
        <v>2816</v>
      </c>
      <c r="H7449" t="s">
        <v>2620</v>
      </c>
      <c r="I7449" t="s">
        <v>2076</v>
      </c>
      <c r="J7449" t="s">
        <v>2826</v>
      </c>
      <c r="K7449" t="s">
        <v>2827</v>
      </c>
      <c r="L7449" t="s">
        <v>2058</v>
      </c>
      <c r="M7449" t="s">
        <v>2059</v>
      </c>
      <c r="N7449">
        <v>4</v>
      </c>
      <c r="O7449">
        <v>224</v>
      </c>
      <c r="P7449">
        <v>0.92</v>
      </c>
      <c r="Q7449">
        <v>24480</v>
      </c>
      <c r="R7449">
        <v>2</v>
      </c>
      <c r="S7449">
        <v>108</v>
      </c>
      <c r="T7449">
        <v>0.44</v>
      </c>
      <c r="U7449">
        <v>2</v>
      </c>
      <c r="V7449">
        <v>116</v>
      </c>
      <c r="W7449">
        <v>0.47</v>
      </c>
      <c r="X7449">
        <v>0</v>
      </c>
      <c r="Y7449">
        <v>0</v>
      </c>
      <c r="Z7449">
        <v>0</v>
      </c>
      <c r="AA7449">
        <v>0</v>
      </c>
      <c r="AB7449">
        <v>0</v>
      </c>
      <c r="AC7449">
        <v>0</v>
      </c>
      <c r="AD7449">
        <v>0</v>
      </c>
      <c r="AE7449">
        <v>0</v>
      </c>
      <c r="AF7449">
        <v>0</v>
      </c>
      <c r="AG7449" t="s">
        <v>28009</v>
      </c>
      <c r="AH7449" s="21" t="str">
        <f t="shared" si="232"/>
        <v>YM68</v>
      </c>
      <c r="AI7449" s="21">
        <v>345.36</v>
      </c>
      <c r="AJ7449" s="21">
        <f t="shared" si="233"/>
        <v>99.084967320261441</v>
      </c>
      <c r="AK7449" s="21" t="s">
        <v>2063</v>
      </c>
      <c r="AL7449" t="s">
        <v>2829</v>
      </c>
      <c r="AM7449" s="26" t="s">
        <v>38</v>
      </c>
      <c r="AN7449" t="s">
        <v>2031</v>
      </c>
    </row>
    <row r="7450" spans="1:40" hidden="1" x14ac:dyDescent="0.35">
      <c r="A7450" t="s">
        <v>28006</v>
      </c>
      <c r="B7450" t="s">
        <v>28011</v>
      </c>
      <c r="C7450" t="s">
        <v>3372</v>
      </c>
      <c r="D7450" t="s">
        <v>28012</v>
      </c>
      <c r="E7450" t="s">
        <v>2825</v>
      </c>
      <c r="F7450">
        <v>1</v>
      </c>
      <c r="G7450" t="s">
        <v>2816</v>
      </c>
      <c r="H7450" t="s">
        <v>2620</v>
      </c>
      <c r="I7450" t="s">
        <v>2076</v>
      </c>
      <c r="J7450" t="s">
        <v>2826</v>
      </c>
      <c r="K7450" t="s">
        <v>2827</v>
      </c>
      <c r="L7450" t="s">
        <v>2058</v>
      </c>
      <c r="M7450" t="s">
        <v>2059</v>
      </c>
      <c r="N7450">
        <v>1</v>
      </c>
      <c r="O7450">
        <v>25</v>
      </c>
      <c r="P7450">
        <v>0.1</v>
      </c>
      <c r="Q7450">
        <v>24480</v>
      </c>
      <c r="R7450">
        <v>0</v>
      </c>
      <c r="S7450">
        <v>0</v>
      </c>
      <c r="T7450">
        <v>0</v>
      </c>
      <c r="U7450">
        <v>1</v>
      </c>
      <c r="V7450">
        <v>25</v>
      </c>
      <c r="W7450">
        <v>0.1</v>
      </c>
      <c r="X7450">
        <v>0</v>
      </c>
      <c r="Y7450">
        <v>0</v>
      </c>
      <c r="Z7450">
        <v>0</v>
      </c>
      <c r="AA7450">
        <v>0</v>
      </c>
      <c r="AB7450">
        <v>0</v>
      </c>
      <c r="AC7450">
        <v>0</v>
      </c>
      <c r="AD7450">
        <v>0</v>
      </c>
      <c r="AE7450">
        <v>0</v>
      </c>
      <c r="AF7450">
        <v>0</v>
      </c>
      <c r="AG7450" t="s">
        <v>28013</v>
      </c>
      <c r="AH7450" s="21" t="str">
        <f t="shared" si="232"/>
        <v>YM68</v>
      </c>
      <c r="AI7450" s="21">
        <v>345.36</v>
      </c>
      <c r="AJ7450" s="21">
        <f t="shared" si="233"/>
        <v>99.897875816993462</v>
      </c>
      <c r="AK7450" s="21" t="s">
        <v>2060</v>
      </c>
      <c r="AL7450" t="s">
        <v>2829</v>
      </c>
      <c r="AM7450" s="26" t="s">
        <v>38</v>
      </c>
      <c r="AN7450" t="s">
        <v>2031</v>
      </c>
    </row>
    <row r="7451" spans="1:40" hidden="1" x14ac:dyDescent="0.35">
      <c r="A7451" t="s">
        <v>28010</v>
      </c>
      <c r="B7451" t="s">
        <v>28015</v>
      </c>
      <c r="C7451" t="s">
        <v>3372</v>
      </c>
      <c r="D7451" t="s">
        <v>28016</v>
      </c>
      <c r="E7451" t="s">
        <v>2825</v>
      </c>
      <c r="F7451">
        <v>1</v>
      </c>
      <c r="G7451" t="s">
        <v>2816</v>
      </c>
      <c r="H7451" t="s">
        <v>2620</v>
      </c>
      <c r="I7451" t="s">
        <v>2076</v>
      </c>
      <c r="J7451" t="s">
        <v>2826</v>
      </c>
      <c r="K7451" t="s">
        <v>2827</v>
      </c>
      <c r="L7451" t="s">
        <v>2058</v>
      </c>
      <c r="M7451" t="s">
        <v>2170</v>
      </c>
      <c r="N7451">
        <v>6</v>
      </c>
      <c r="O7451">
        <v>156</v>
      </c>
      <c r="P7451">
        <v>1.02</v>
      </c>
      <c r="Q7451">
        <v>15300</v>
      </c>
      <c r="R7451">
        <v>1</v>
      </c>
      <c r="S7451">
        <v>8</v>
      </c>
      <c r="T7451">
        <v>0.05</v>
      </c>
      <c r="U7451">
        <v>5</v>
      </c>
      <c r="V7451">
        <v>148</v>
      </c>
      <c r="W7451">
        <v>0.97</v>
      </c>
      <c r="X7451">
        <v>0</v>
      </c>
      <c r="Y7451">
        <v>0</v>
      </c>
      <c r="Z7451">
        <v>0</v>
      </c>
      <c r="AA7451">
        <v>0</v>
      </c>
      <c r="AB7451">
        <v>0</v>
      </c>
      <c r="AC7451">
        <v>0</v>
      </c>
      <c r="AD7451">
        <v>0</v>
      </c>
      <c r="AE7451">
        <v>0</v>
      </c>
      <c r="AF7451">
        <v>0</v>
      </c>
      <c r="AG7451" t="s">
        <v>28017</v>
      </c>
      <c r="AH7451" s="21" t="str">
        <f t="shared" si="232"/>
        <v>YM68</v>
      </c>
      <c r="AI7451" s="21">
        <v>216</v>
      </c>
      <c r="AJ7451" s="21">
        <f t="shared" si="233"/>
        <v>98.980392156862749</v>
      </c>
      <c r="AK7451" s="21" t="s">
        <v>2063</v>
      </c>
      <c r="AL7451" t="s">
        <v>2829</v>
      </c>
      <c r="AM7451" s="26" t="s">
        <v>38</v>
      </c>
      <c r="AN7451" t="s">
        <v>2031</v>
      </c>
    </row>
    <row r="7452" spans="1:40" hidden="1" x14ac:dyDescent="0.35">
      <c r="A7452" t="s">
        <v>28014</v>
      </c>
      <c r="B7452" t="s">
        <v>28019</v>
      </c>
      <c r="C7452" t="s">
        <v>5055</v>
      </c>
      <c r="D7452" t="s">
        <v>10587</v>
      </c>
      <c r="E7452" t="s">
        <v>2825</v>
      </c>
      <c r="F7452">
        <v>1</v>
      </c>
      <c r="G7452" t="s">
        <v>2816</v>
      </c>
      <c r="H7452" t="s">
        <v>2620</v>
      </c>
      <c r="I7452" t="s">
        <v>2076</v>
      </c>
      <c r="J7452" t="s">
        <v>2826</v>
      </c>
      <c r="K7452" t="s">
        <v>2827</v>
      </c>
      <c r="L7452" t="s">
        <v>2058</v>
      </c>
      <c r="M7452" t="s">
        <v>2059</v>
      </c>
      <c r="N7452">
        <v>8</v>
      </c>
      <c r="O7452">
        <v>424</v>
      </c>
      <c r="P7452">
        <v>1.73</v>
      </c>
      <c r="Q7452">
        <v>24480</v>
      </c>
      <c r="R7452">
        <v>5</v>
      </c>
      <c r="S7452">
        <v>207</v>
      </c>
      <c r="T7452">
        <v>0.85</v>
      </c>
      <c r="U7452">
        <v>3</v>
      </c>
      <c r="V7452">
        <v>217</v>
      </c>
      <c r="W7452">
        <v>0.89</v>
      </c>
      <c r="X7452">
        <v>0</v>
      </c>
      <c r="Y7452">
        <v>0</v>
      </c>
      <c r="Z7452">
        <v>0</v>
      </c>
      <c r="AA7452">
        <v>0</v>
      </c>
      <c r="AB7452">
        <v>0</v>
      </c>
      <c r="AC7452">
        <v>0</v>
      </c>
      <c r="AD7452">
        <v>0</v>
      </c>
      <c r="AE7452">
        <v>0</v>
      </c>
      <c r="AF7452">
        <v>0</v>
      </c>
      <c r="AG7452" t="s">
        <v>28020</v>
      </c>
      <c r="AH7452" s="21" t="str">
        <f t="shared" si="232"/>
        <v>YM68</v>
      </c>
      <c r="AI7452" s="21">
        <v>345.36</v>
      </c>
      <c r="AJ7452" s="21">
        <f t="shared" si="233"/>
        <v>98.267973856209153</v>
      </c>
      <c r="AK7452" s="21" t="s">
        <v>2063</v>
      </c>
      <c r="AL7452" t="s">
        <v>2829</v>
      </c>
      <c r="AM7452" s="26" t="s">
        <v>38</v>
      </c>
      <c r="AN7452" t="s">
        <v>2030</v>
      </c>
    </row>
    <row r="7453" spans="1:40" hidden="1" x14ac:dyDescent="0.35">
      <c r="A7453" t="s">
        <v>28018</v>
      </c>
      <c r="B7453" t="s">
        <v>28022</v>
      </c>
      <c r="C7453" t="s">
        <v>5055</v>
      </c>
      <c r="D7453" t="s">
        <v>28023</v>
      </c>
      <c r="E7453" t="s">
        <v>2825</v>
      </c>
      <c r="F7453">
        <v>1</v>
      </c>
      <c r="G7453" t="s">
        <v>2816</v>
      </c>
      <c r="H7453" t="s">
        <v>2620</v>
      </c>
      <c r="I7453" t="s">
        <v>2076</v>
      </c>
      <c r="J7453" t="s">
        <v>2826</v>
      </c>
      <c r="K7453" t="s">
        <v>2827</v>
      </c>
      <c r="L7453" t="s">
        <v>2058</v>
      </c>
      <c r="M7453" t="s">
        <v>2059</v>
      </c>
      <c r="N7453">
        <v>1</v>
      </c>
      <c r="O7453">
        <v>30</v>
      </c>
      <c r="P7453">
        <v>0.12</v>
      </c>
      <c r="Q7453">
        <v>24480</v>
      </c>
      <c r="R7453">
        <v>0</v>
      </c>
      <c r="S7453">
        <v>0</v>
      </c>
      <c r="T7453">
        <v>0</v>
      </c>
      <c r="U7453">
        <v>1</v>
      </c>
      <c r="V7453">
        <v>30</v>
      </c>
      <c r="W7453">
        <v>0.12</v>
      </c>
      <c r="X7453">
        <v>0</v>
      </c>
      <c r="Y7453">
        <v>0</v>
      </c>
      <c r="Z7453">
        <v>0</v>
      </c>
      <c r="AA7453">
        <v>0</v>
      </c>
      <c r="AB7453">
        <v>0</v>
      </c>
      <c r="AC7453">
        <v>0</v>
      </c>
      <c r="AD7453">
        <v>0</v>
      </c>
      <c r="AE7453">
        <v>0</v>
      </c>
      <c r="AF7453">
        <v>0</v>
      </c>
      <c r="AG7453" t="s">
        <v>28024</v>
      </c>
      <c r="AH7453" s="21" t="str">
        <f t="shared" si="232"/>
        <v>YM68</v>
      </c>
      <c r="AI7453" s="21">
        <v>345.36</v>
      </c>
      <c r="AJ7453" s="21">
        <f t="shared" si="233"/>
        <v>99.877450980392155</v>
      </c>
      <c r="AK7453" s="21" t="s">
        <v>2060</v>
      </c>
      <c r="AL7453" t="s">
        <v>2829</v>
      </c>
      <c r="AM7453" s="26" t="s">
        <v>38</v>
      </c>
      <c r="AN7453" t="s">
        <v>2030</v>
      </c>
    </row>
    <row r="7454" spans="1:40" hidden="1" x14ac:dyDescent="0.35">
      <c r="A7454" t="s">
        <v>28021</v>
      </c>
      <c r="B7454" t="s">
        <v>28025</v>
      </c>
      <c r="C7454" t="s">
        <v>3072</v>
      </c>
      <c r="D7454" t="s">
        <v>28026</v>
      </c>
      <c r="E7454" t="s">
        <v>2825</v>
      </c>
      <c r="F7454">
        <v>1</v>
      </c>
      <c r="G7454" t="s">
        <v>2816</v>
      </c>
      <c r="H7454" t="s">
        <v>2620</v>
      </c>
      <c r="I7454" t="s">
        <v>2076</v>
      </c>
      <c r="J7454" t="s">
        <v>2826</v>
      </c>
      <c r="K7454" t="s">
        <v>2827</v>
      </c>
      <c r="L7454" t="s">
        <v>2058</v>
      </c>
      <c r="M7454" t="s">
        <v>2170</v>
      </c>
      <c r="N7454">
        <v>2</v>
      </c>
      <c r="O7454">
        <v>108</v>
      </c>
      <c r="P7454">
        <v>0.71</v>
      </c>
      <c r="Q7454">
        <v>15300</v>
      </c>
      <c r="R7454">
        <v>0</v>
      </c>
      <c r="S7454">
        <v>0</v>
      </c>
      <c r="T7454">
        <v>0</v>
      </c>
      <c r="U7454">
        <v>2</v>
      </c>
      <c r="V7454">
        <v>108</v>
      </c>
      <c r="W7454">
        <v>0.71</v>
      </c>
      <c r="X7454">
        <v>0</v>
      </c>
      <c r="Y7454">
        <v>0</v>
      </c>
      <c r="Z7454">
        <v>0</v>
      </c>
      <c r="AA7454">
        <v>0</v>
      </c>
      <c r="AB7454">
        <v>0</v>
      </c>
      <c r="AC7454">
        <v>0</v>
      </c>
      <c r="AD7454">
        <v>0</v>
      </c>
      <c r="AE7454">
        <v>0</v>
      </c>
      <c r="AF7454">
        <v>0</v>
      </c>
      <c r="AG7454" t="s">
        <v>28027</v>
      </c>
      <c r="AH7454" s="21" t="str">
        <f t="shared" si="232"/>
        <v>YM68</v>
      </c>
      <c r="AI7454" s="21">
        <v>216</v>
      </c>
      <c r="AJ7454" s="21">
        <f t="shared" si="233"/>
        <v>99.294117647058826</v>
      </c>
      <c r="AK7454" s="21" t="s">
        <v>2060</v>
      </c>
      <c r="AL7454" t="s">
        <v>2829</v>
      </c>
      <c r="AM7454" s="26" t="s">
        <v>38</v>
      </c>
      <c r="AN7454" t="s">
        <v>2032</v>
      </c>
    </row>
    <row r="7455" spans="1:40" hidden="1" x14ac:dyDescent="0.35">
      <c r="A7455" t="s">
        <v>10190</v>
      </c>
      <c r="B7455" t="s">
        <v>28029</v>
      </c>
      <c r="C7455" t="s">
        <v>2893</v>
      </c>
      <c r="D7455" t="s">
        <v>21735</v>
      </c>
      <c r="E7455" t="s">
        <v>2608</v>
      </c>
      <c r="F7455">
        <v>1</v>
      </c>
      <c r="G7455" t="s">
        <v>2609</v>
      </c>
      <c r="H7455" t="s">
        <v>2577</v>
      </c>
      <c r="I7455" t="s">
        <v>2076</v>
      </c>
      <c r="J7455" t="s">
        <v>2764</v>
      </c>
      <c r="K7455" t="s">
        <v>2765</v>
      </c>
      <c r="L7455" t="s">
        <v>2058</v>
      </c>
      <c r="M7455" t="s">
        <v>2170</v>
      </c>
      <c r="N7455">
        <v>10</v>
      </c>
      <c r="O7455">
        <v>482</v>
      </c>
      <c r="P7455">
        <v>3.15</v>
      </c>
      <c r="Q7455">
        <v>15300</v>
      </c>
      <c r="R7455">
        <v>2</v>
      </c>
      <c r="S7455">
        <v>38</v>
      </c>
      <c r="T7455">
        <v>0.25</v>
      </c>
      <c r="U7455">
        <v>7</v>
      </c>
      <c r="V7455">
        <v>369</v>
      </c>
      <c r="W7455">
        <v>2.41</v>
      </c>
      <c r="X7455">
        <v>0</v>
      </c>
      <c r="Y7455">
        <v>0</v>
      </c>
      <c r="Z7455">
        <v>0</v>
      </c>
      <c r="AA7455">
        <v>1</v>
      </c>
      <c r="AB7455">
        <v>75</v>
      </c>
      <c r="AC7455">
        <v>0.49</v>
      </c>
      <c r="AD7455">
        <v>0</v>
      </c>
      <c r="AE7455">
        <v>0</v>
      </c>
      <c r="AF7455">
        <v>0</v>
      </c>
      <c r="AG7455" t="s">
        <v>28030</v>
      </c>
      <c r="AH7455" s="21" t="str">
        <f t="shared" si="232"/>
        <v>YM68</v>
      </c>
      <c r="AI7455" s="21">
        <v>216</v>
      </c>
      <c r="AJ7455" s="21">
        <f t="shared" si="233"/>
        <v>96.849673202614383</v>
      </c>
      <c r="AK7455" s="21" t="s">
        <v>2063</v>
      </c>
      <c r="AL7455" t="s">
        <v>2613</v>
      </c>
      <c r="AM7455" s="26" t="s">
        <v>38</v>
      </c>
      <c r="AN7455" t="s">
        <v>2030</v>
      </c>
    </row>
    <row r="7456" spans="1:40" hidden="1" x14ac:dyDescent="0.35">
      <c r="A7456" t="s">
        <v>28028</v>
      </c>
      <c r="B7456" t="s">
        <v>28032</v>
      </c>
      <c r="C7456" t="s">
        <v>2798</v>
      </c>
      <c r="D7456" t="s">
        <v>21752</v>
      </c>
      <c r="E7456" t="s">
        <v>3193</v>
      </c>
      <c r="F7456">
        <v>1</v>
      </c>
      <c r="G7456" t="s">
        <v>2609</v>
      </c>
      <c r="H7456" t="s">
        <v>2577</v>
      </c>
      <c r="I7456" t="s">
        <v>2076</v>
      </c>
      <c r="J7456" t="s">
        <v>2610</v>
      </c>
      <c r="K7456" t="s">
        <v>2611</v>
      </c>
      <c r="L7456" t="s">
        <v>2058</v>
      </c>
      <c r="M7456" t="s">
        <v>2059</v>
      </c>
      <c r="N7456">
        <v>8</v>
      </c>
      <c r="O7456">
        <v>167</v>
      </c>
      <c r="P7456">
        <v>0.68</v>
      </c>
      <c r="Q7456">
        <v>24480</v>
      </c>
      <c r="R7456">
        <v>5</v>
      </c>
      <c r="S7456">
        <v>107</v>
      </c>
      <c r="T7456">
        <v>0.44</v>
      </c>
      <c r="U7456">
        <v>3</v>
      </c>
      <c r="V7456">
        <v>60</v>
      </c>
      <c r="W7456">
        <v>0.25</v>
      </c>
      <c r="X7456">
        <v>0</v>
      </c>
      <c r="Y7456">
        <v>0</v>
      </c>
      <c r="Z7456">
        <v>0</v>
      </c>
      <c r="AA7456">
        <v>0</v>
      </c>
      <c r="AB7456">
        <v>0</v>
      </c>
      <c r="AC7456">
        <v>0</v>
      </c>
      <c r="AD7456">
        <v>0</v>
      </c>
      <c r="AE7456">
        <v>0</v>
      </c>
      <c r="AF7456">
        <v>0</v>
      </c>
      <c r="AG7456" t="s">
        <v>28033</v>
      </c>
      <c r="AH7456" s="21" t="str">
        <f t="shared" si="232"/>
        <v>YM68</v>
      </c>
      <c r="AI7456" s="21">
        <v>345.36</v>
      </c>
      <c r="AJ7456" s="21">
        <f t="shared" si="233"/>
        <v>99.317810457516345</v>
      </c>
      <c r="AK7456" s="21" t="s">
        <v>2060</v>
      </c>
      <c r="AL7456" t="s">
        <v>2613</v>
      </c>
      <c r="AM7456" s="26" t="s">
        <v>38</v>
      </c>
      <c r="AN7456" t="s">
        <v>2030</v>
      </c>
    </row>
    <row r="7457" spans="1:40" hidden="1" x14ac:dyDescent="0.35">
      <c r="A7457" t="s">
        <v>28031</v>
      </c>
      <c r="B7457" t="s">
        <v>28035</v>
      </c>
      <c r="C7457" t="s">
        <v>3243</v>
      </c>
      <c r="D7457" t="s">
        <v>28036</v>
      </c>
      <c r="E7457" t="s">
        <v>2575</v>
      </c>
      <c r="F7457">
        <v>1</v>
      </c>
      <c r="G7457" t="s">
        <v>2576</v>
      </c>
      <c r="H7457" t="s">
        <v>2577</v>
      </c>
      <c r="I7457" t="s">
        <v>2076</v>
      </c>
      <c r="J7457" t="s">
        <v>2858</v>
      </c>
      <c r="K7457" t="s">
        <v>2742</v>
      </c>
      <c r="L7457" t="s">
        <v>2058</v>
      </c>
      <c r="M7457" t="s">
        <v>2059</v>
      </c>
      <c r="N7457">
        <v>6</v>
      </c>
      <c r="O7457">
        <v>123</v>
      </c>
      <c r="P7457">
        <v>0.5</v>
      </c>
      <c r="Q7457">
        <v>24480</v>
      </c>
      <c r="R7457">
        <v>2</v>
      </c>
      <c r="S7457">
        <v>45</v>
      </c>
      <c r="T7457">
        <v>0.18</v>
      </c>
      <c r="U7457">
        <v>3</v>
      </c>
      <c r="V7457">
        <v>60</v>
      </c>
      <c r="W7457">
        <v>0.25</v>
      </c>
      <c r="X7457">
        <v>1</v>
      </c>
      <c r="Y7457">
        <v>18</v>
      </c>
      <c r="Z7457">
        <v>7.0000000000000007E-2</v>
      </c>
      <c r="AA7457">
        <v>0</v>
      </c>
      <c r="AB7457">
        <v>0</v>
      </c>
      <c r="AC7457">
        <v>0</v>
      </c>
      <c r="AD7457">
        <v>0</v>
      </c>
      <c r="AE7457">
        <v>0</v>
      </c>
      <c r="AF7457">
        <v>0</v>
      </c>
      <c r="AG7457" t="s">
        <v>28037</v>
      </c>
      <c r="AH7457" s="21" t="str">
        <f t="shared" si="232"/>
        <v>YM68</v>
      </c>
      <c r="AI7457" s="21">
        <v>345.36</v>
      </c>
      <c r="AJ7457" s="21">
        <f t="shared" si="233"/>
        <v>99.497549019607845</v>
      </c>
      <c r="AK7457" s="21" t="s">
        <v>2060</v>
      </c>
      <c r="AL7457" t="s">
        <v>2551</v>
      </c>
      <c r="AM7457" s="26" t="s">
        <v>38</v>
      </c>
      <c r="AN7457" t="s">
        <v>2030</v>
      </c>
    </row>
    <row r="7458" spans="1:40" hidden="1" x14ac:dyDescent="0.35">
      <c r="A7458" t="s">
        <v>28034</v>
      </c>
      <c r="B7458" t="s">
        <v>28039</v>
      </c>
      <c r="C7458" t="s">
        <v>3180</v>
      </c>
      <c r="D7458" t="s">
        <v>28040</v>
      </c>
      <c r="E7458" t="s">
        <v>3182</v>
      </c>
      <c r="F7458">
        <v>1</v>
      </c>
      <c r="G7458" t="s">
        <v>2600</v>
      </c>
      <c r="H7458" t="s">
        <v>2577</v>
      </c>
      <c r="I7458" t="s">
        <v>2076</v>
      </c>
      <c r="J7458" t="s">
        <v>3183</v>
      </c>
      <c r="K7458" t="s">
        <v>2742</v>
      </c>
      <c r="L7458" t="s">
        <v>2058</v>
      </c>
      <c r="M7458" t="s">
        <v>2059</v>
      </c>
      <c r="N7458">
        <v>2</v>
      </c>
      <c r="O7458">
        <v>94</v>
      </c>
      <c r="P7458">
        <v>0.38</v>
      </c>
      <c r="Q7458">
        <v>24480</v>
      </c>
      <c r="R7458">
        <v>2</v>
      </c>
      <c r="S7458">
        <v>94</v>
      </c>
      <c r="T7458">
        <v>0.38</v>
      </c>
      <c r="U7458">
        <v>0</v>
      </c>
      <c r="V7458">
        <v>0</v>
      </c>
      <c r="W7458">
        <v>0</v>
      </c>
      <c r="X7458">
        <v>0</v>
      </c>
      <c r="Y7458">
        <v>0</v>
      </c>
      <c r="Z7458">
        <v>0</v>
      </c>
      <c r="AA7458">
        <v>0</v>
      </c>
      <c r="AB7458">
        <v>0</v>
      </c>
      <c r="AC7458">
        <v>0</v>
      </c>
      <c r="AD7458">
        <v>0</v>
      </c>
      <c r="AE7458">
        <v>0</v>
      </c>
      <c r="AF7458">
        <v>0</v>
      </c>
      <c r="AG7458" t="s">
        <v>28041</v>
      </c>
      <c r="AH7458" s="21" t="str">
        <f t="shared" si="232"/>
        <v>YM68</v>
      </c>
      <c r="AI7458" s="21">
        <v>345.36</v>
      </c>
      <c r="AJ7458" s="21">
        <f t="shared" si="233"/>
        <v>99.616013071895424</v>
      </c>
      <c r="AK7458" s="21" t="s">
        <v>2060</v>
      </c>
      <c r="AL7458" t="s">
        <v>2551</v>
      </c>
      <c r="AM7458" s="26" t="s">
        <v>38</v>
      </c>
      <c r="AN7458" t="s">
        <v>2033</v>
      </c>
    </row>
    <row r="7459" spans="1:40" hidden="1" x14ac:dyDescent="0.35">
      <c r="A7459" t="s">
        <v>28038</v>
      </c>
      <c r="B7459" t="s">
        <v>28043</v>
      </c>
      <c r="C7459" t="s">
        <v>3192</v>
      </c>
      <c r="D7459" t="s">
        <v>28044</v>
      </c>
      <c r="E7459" t="s">
        <v>2608</v>
      </c>
      <c r="F7459">
        <v>1</v>
      </c>
      <c r="G7459" t="s">
        <v>2609</v>
      </c>
      <c r="H7459" t="s">
        <v>2577</v>
      </c>
      <c r="I7459" t="s">
        <v>2076</v>
      </c>
      <c r="J7459" t="s">
        <v>2764</v>
      </c>
      <c r="K7459" t="s">
        <v>2765</v>
      </c>
      <c r="L7459" t="s">
        <v>2058</v>
      </c>
      <c r="M7459" t="s">
        <v>2170</v>
      </c>
      <c r="N7459">
        <v>1</v>
      </c>
      <c r="O7459">
        <v>33</v>
      </c>
      <c r="P7459">
        <v>0.22</v>
      </c>
      <c r="Q7459">
        <v>15300</v>
      </c>
      <c r="R7459">
        <v>0</v>
      </c>
      <c r="S7459">
        <v>0</v>
      </c>
      <c r="T7459">
        <v>0</v>
      </c>
      <c r="U7459">
        <v>1</v>
      </c>
      <c r="V7459">
        <v>33</v>
      </c>
      <c r="W7459">
        <v>0.22</v>
      </c>
      <c r="X7459">
        <v>0</v>
      </c>
      <c r="Y7459">
        <v>0</v>
      </c>
      <c r="Z7459">
        <v>0</v>
      </c>
      <c r="AA7459">
        <v>0</v>
      </c>
      <c r="AB7459">
        <v>0</v>
      </c>
      <c r="AC7459">
        <v>0</v>
      </c>
      <c r="AD7459">
        <v>0</v>
      </c>
      <c r="AE7459">
        <v>0</v>
      </c>
      <c r="AF7459">
        <v>0</v>
      </c>
      <c r="AG7459" t="s">
        <v>28045</v>
      </c>
      <c r="AH7459" s="21" t="str">
        <f t="shared" si="232"/>
        <v>YM68</v>
      </c>
      <c r="AI7459" s="21">
        <v>216</v>
      </c>
      <c r="AJ7459" s="21">
        <f t="shared" si="233"/>
        <v>99.784313725490193</v>
      </c>
      <c r="AK7459" s="21" t="s">
        <v>2060</v>
      </c>
      <c r="AL7459" t="s">
        <v>2613</v>
      </c>
      <c r="AM7459" s="26" t="s">
        <v>38</v>
      </c>
      <c r="AN7459" t="s">
        <v>2031</v>
      </c>
    </row>
    <row r="7460" spans="1:40" hidden="1" x14ac:dyDescent="0.35">
      <c r="A7460" t="s">
        <v>28042</v>
      </c>
      <c r="B7460" t="s">
        <v>28046</v>
      </c>
      <c r="C7460" t="s">
        <v>3192</v>
      </c>
      <c r="D7460" t="s">
        <v>28044</v>
      </c>
      <c r="E7460" t="s">
        <v>2608</v>
      </c>
      <c r="F7460">
        <v>1</v>
      </c>
      <c r="G7460" t="s">
        <v>2609</v>
      </c>
      <c r="H7460" t="s">
        <v>2577</v>
      </c>
      <c r="I7460" t="s">
        <v>2076</v>
      </c>
      <c r="J7460" t="s">
        <v>2764</v>
      </c>
      <c r="K7460" t="s">
        <v>2765</v>
      </c>
      <c r="L7460" t="s">
        <v>2058</v>
      </c>
      <c r="M7460" t="s">
        <v>2170</v>
      </c>
      <c r="N7460">
        <v>1</v>
      </c>
      <c r="O7460">
        <v>30</v>
      </c>
      <c r="P7460">
        <v>0.2</v>
      </c>
      <c r="Q7460">
        <v>15300</v>
      </c>
      <c r="R7460">
        <v>0</v>
      </c>
      <c r="S7460">
        <v>0</v>
      </c>
      <c r="T7460">
        <v>0</v>
      </c>
      <c r="U7460">
        <v>1</v>
      </c>
      <c r="V7460">
        <v>30</v>
      </c>
      <c r="W7460">
        <v>0.2</v>
      </c>
      <c r="X7460">
        <v>0</v>
      </c>
      <c r="Y7460">
        <v>0</v>
      </c>
      <c r="Z7460">
        <v>0</v>
      </c>
      <c r="AA7460">
        <v>0</v>
      </c>
      <c r="AB7460">
        <v>0</v>
      </c>
      <c r="AC7460">
        <v>0</v>
      </c>
      <c r="AD7460">
        <v>0</v>
      </c>
      <c r="AE7460">
        <v>0</v>
      </c>
      <c r="AF7460">
        <v>0</v>
      </c>
      <c r="AG7460" t="s">
        <v>28047</v>
      </c>
      <c r="AH7460" s="21" t="str">
        <f t="shared" si="232"/>
        <v>YM68</v>
      </c>
      <c r="AI7460" s="21">
        <v>216</v>
      </c>
      <c r="AJ7460" s="21">
        <f t="shared" si="233"/>
        <v>99.803921568627445</v>
      </c>
      <c r="AK7460" s="21" t="s">
        <v>2060</v>
      </c>
      <c r="AL7460" t="s">
        <v>2613</v>
      </c>
      <c r="AM7460" s="26" t="s">
        <v>38</v>
      </c>
      <c r="AN7460" t="s">
        <v>2029</v>
      </c>
    </row>
    <row r="7461" spans="1:40" hidden="1" x14ac:dyDescent="0.35">
      <c r="A7461" t="s">
        <v>10194</v>
      </c>
      <c r="B7461" t="s">
        <v>28049</v>
      </c>
      <c r="C7461" t="s">
        <v>3192</v>
      </c>
      <c r="D7461" t="s">
        <v>28044</v>
      </c>
      <c r="E7461" t="s">
        <v>2608</v>
      </c>
      <c r="F7461">
        <v>1</v>
      </c>
      <c r="G7461" t="s">
        <v>2609</v>
      </c>
      <c r="H7461" t="s">
        <v>2577</v>
      </c>
      <c r="I7461" t="s">
        <v>2076</v>
      </c>
      <c r="J7461" t="s">
        <v>2764</v>
      </c>
      <c r="K7461" t="s">
        <v>2765</v>
      </c>
      <c r="L7461" t="s">
        <v>2058</v>
      </c>
      <c r="M7461" t="s">
        <v>2170</v>
      </c>
      <c r="N7461">
        <v>1</v>
      </c>
      <c r="O7461">
        <v>28</v>
      </c>
      <c r="P7461">
        <v>0.18</v>
      </c>
      <c r="Q7461">
        <v>15300</v>
      </c>
      <c r="R7461">
        <v>1</v>
      </c>
      <c r="S7461">
        <v>28</v>
      </c>
      <c r="T7461">
        <v>0.18</v>
      </c>
      <c r="U7461">
        <v>0</v>
      </c>
      <c r="V7461">
        <v>0</v>
      </c>
      <c r="W7461">
        <v>0</v>
      </c>
      <c r="X7461">
        <v>0</v>
      </c>
      <c r="Y7461">
        <v>0</v>
      </c>
      <c r="Z7461">
        <v>0</v>
      </c>
      <c r="AA7461">
        <v>0</v>
      </c>
      <c r="AB7461">
        <v>0</v>
      </c>
      <c r="AC7461">
        <v>0</v>
      </c>
      <c r="AD7461">
        <v>0</v>
      </c>
      <c r="AE7461">
        <v>0</v>
      </c>
      <c r="AF7461">
        <v>0</v>
      </c>
      <c r="AG7461" t="s">
        <v>28050</v>
      </c>
      <c r="AH7461" s="21" t="str">
        <f t="shared" si="232"/>
        <v>YM68</v>
      </c>
      <c r="AI7461" s="21">
        <v>216</v>
      </c>
      <c r="AJ7461" s="21">
        <f t="shared" si="233"/>
        <v>99.816993464052288</v>
      </c>
      <c r="AK7461" s="21" t="s">
        <v>2060</v>
      </c>
      <c r="AL7461" t="s">
        <v>2613</v>
      </c>
      <c r="AM7461" s="26" t="s">
        <v>38</v>
      </c>
      <c r="AN7461" t="s">
        <v>2029</v>
      </c>
    </row>
    <row r="7462" spans="1:40" hidden="1" x14ac:dyDescent="0.35">
      <c r="A7462" t="s">
        <v>28048</v>
      </c>
      <c r="B7462" t="s">
        <v>28052</v>
      </c>
      <c r="C7462" t="s">
        <v>2889</v>
      </c>
      <c r="D7462" t="s">
        <v>28053</v>
      </c>
      <c r="E7462" t="s">
        <v>3193</v>
      </c>
      <c r="F7462">
        <v>1</v>
      </c>
      <c r="G7462" t="s">
        <v>2609</v>
      </c>
      <c r="H7462" t="s">
        <v>2577</v>
      </c>
      <c r="I7462" t="s">
        <v>2076</v>
      </c>
      <c r="J7462" t="s">
        <v>2764</v>
      </c>
      <c r="K7462" t="s">
        <v>2765</v>
      </c>
      <c r="L7462" t="s">
        <v>2058</v>
      </c>
      <c r="M7462" t="s">
        <v>2170</v>
      </c>
      <c r="N7462">
        <v>1</v>
      </c>
      <c r="O7462">
        <v>15</v>
      </c>
      <c r="P7462">
        <v>0.1</v>
      </c>
      <c r="Q7462">
        <v>15300</v>
      </c>
      <c r="R7462">
        <v>0</v>
      </c>
      <c r="S7462">
        <v>0</v>
      </c>
      <c r="T7462">
        <v>0</v>
      </c>
      <c r="U7462">
        <v>1</v>
      </c>
      <c r="V7462">
        <v>15</v>
      </c>
      <c r="W7462">
        <v>0.1</v>
      </c>
      <c r="X7462">
        <v>0</v>
      </c>
      <c r="Y7462">
        <v>0</v>
      </c>
      <c r="Z7462">
        <v>0</v>
      </c>
      <c r="AA7462">
        <v>0</v>
      </c>
      <c r="AB7462">
        <v>0</v>
      </c>
      <c r="AC7462">
        <v>0</v>
      </c>
      <c r="AD7462">
        <v>0</v>
      </c>
      <c r="AE7462">
        <v>0</v>
      </c>
      <c r="AF7462">
        <v>0</v>
      </c>
      <c r="AG7462" t="s">
        <v>28054</v>
      </c>
      <c r="AH7462" s="21" t="str">
        <f t="shared" si="232"/>
        <v>YM68</v>
      </c>
      <c r="AI7462" s="21">
        <v>216</v>
      </c>
      <c r="AJ7462" s="21">
        <f t="shared" si="233"/>
        <v>99.901960784313729</v>
      </c>
      <c r="AK7462" s="21" t="s">
        <v>2060</v>
      </c>
      <c r="AL7462" t="s">
        <v>2613</v>
      </c>
      <c r="AM7462" s="26" t="s">
        <v>38</v>
      </c>
      <c r="AN7462" t="s">
        <v>2029</v>
      </c>
    </row>
    <row r="7463" spans="1:40" hidden="1" x14ac:dyDescent="0.35">
      <c r="A7463" t="s">
        <v>28051</v>
      </c>
      <c r="B7463" t="s">
        <v>28056</v>
      </c>
      <c r="C7463" t="s">
        <v>3405</v>
      </c>
      <c r="D7463" t="s">
        <v>28057</v>
      </c>
      <c r="E7463" t="s">
        <v>3407</v>
      </c>
      <c r="F7463">
        <v>1</v>
      </c>
      <c r="G7463" t="s">
        <v>2509</v>
      </c>
      <c r="H7463" t="s">
        <v>2510</v>
      </c>
      <c r="I7463" t="s">
        <v>2076</v>
      </c>
      <c r="J7463" t="s">
        <v>3408</v>
      </c>
      <c r="K7463" t="s">
        <v>3109</v>
      </c>
      <c r="L7463" t="s">
        <v>2058</v>
      </c>
      <c r="M7463" t="s">
        <v>2059</v>
      </c>
      <c r="N7463">
        <v>2</v>
      </c>
      <c r="O7463">
        <v>65</v>
      </c>
      <c r="P7463">
        <v>0.27</v>
      </c>
      <c r="Q7463">
        <v>24480</v>
      </c>
      <c r="R7463">
        <v>0</v>
      </c>
      <c r="S7463">
        <v>0</v>
      </c>
      <c r="T7463">
        <v>0</v>
      </c>
      <c r="U7463">
        <v>2</v>
      </c>
      <c r="V7463">
        <v>65</v>
      </c>
      <c r="W7463">
        <v>0.27</v>
      </c>
      <c r="X7463">
        <v>0</v>
      </c>
      <c r="Y7463">
        <v>0</v>
      </c>
      <c r="Z7463">
        <v>0</v>
      </c>
      <c r="AA7463">
        <v>0</v>
      </c>
      <c r="AB7463">
        <v>0</v>
      </c>
      <c r="AC7463">
        <v>0</v>
      </c>
      <c r="AD7463">
        <v>0</v>
      </c>
      <c r="AE7463">
        <v>0</v>
      </c>
      <c r="AF7463">
        <v>0</v>
      </c>
      <c r="AG7463" t="s">
        <v>28058</v>
      </c>
      <c r="AH7463" s="21" t="str">
        <f t="shared" si="232"/>
        <v>YM68</v>
      </c>
      <c r="AI7463" s="21">
        <v>345.36</v>
      </c>
      <c r="AJ7463" s="21">
        <f t="shared" si="233"/>
        <v>99.734477124183002</v>
      </c>
      <c r="AK7463" s="21" t="s">
        <v>2060</v>
      </c>
      <c r="AL7463" t="s">
        <v>3411</v>
      </c>
      <c r="AM7463" s="26" t="s">
        <v>38</v>
      </c>
      <c r="AN7463" t="s">
        <v>2029</v>
      </c>
    </row>
    <row r="7464" spans="1:40" hidden="1" x14ac:dyDescent="0.35">
      <c r="A7464" t="s">
        <v>28055</v>
      </c>
      <c r="B7464" t="s">
        <v>28060</v>
      </c>
      <c r="C7464" t="s">
        <v>7085</v>
      </c>
      <c r="D7464" t="s">
        <v>28061</v>
      </c>
      <c r="E7464" t="s">
        <v>2691</v>
      </c>
      <c r="F7464">
        <v>1</v>
      </c>
      <c r="G7464" t="s">
        <v>2600</v>
      </c>
      <c r="H7464" t="s">
        <v>2577</v>
      </c>
      <c r="I7464" t="s">
        <v>2076</v>
      </c>
      <c r="J7464" t="s">
        <v>2699</v>
      </c>
      <c r="K7464" t="s">
        <v>2579</v>
      </c>
      <c r="L7464" t="s">
        <v>2058</v>
      </c>
      <c r="M7464" t="s">
        <v>2059</v>
      </c>
      <c r="N7464">
        <v>5</v>
      </c>
      <c r="O7464">
        <v>166</v>
      </c>
      <c r="P7464">
        <v>0.68</v>
      </c>
      <c r="Q7464">
        <v>24480</v>
      </c>
      <c r="R7464">
        <v>1</v>
      </c>
      <c r="S7464">
        <v>37</v>
      </c>
      <c r="T7464">
        <v>0.15</v>
      </c>
      <c r="U7464">
        <v>4</v>
      </c>
      <c r="V7464">
        <v>129</v>
      </c>
      <c r="W7464">
        <v>0.53</v>
      </c>
      <c r="X7464">
        <v>0</v>
      </c>
      <c r="Y7464">
        <v>0</v>
      </c>
      <c r="Z7464">
        <v>0</v>
      </c>
      <c r="AA7464">
        <v>0</v>
      </c>
      <c r="AB7464">
        <v>0</v>
      </c>
      <c r="AC7464">
        <v>0</v>
      </c>
      <c r="AD7464">
        <v>0</v>
      </c>
      <c r="AE7464">
        <v>0</v>
      </c>
      <c r="AF7464">
        <v>0</v>
      </c>
      <c r="AG7464" t="s">
        <v>28062</v>
      </c>
      <c r="AH7464" s="21" t="str">
        <f t="shared" si="232"/>
        <v>YM68</v>
      </c>
      <c r="AI7464" s="21">
        <v>345.36</v>
      </c>
      <c r="AJ7464" s="21">
        <f t="shared" si="233"/>
        <v>99.321895424836597</v>
      </c>
      <c r="AK7464" s="21" t="s">
        <v>2060</v>
      </c>
      <c r="AL7464" t="s">
        <v>2581</v>
      </c>
      <c r="AM7464" s="26" t="s">
        <v>38</v>
      </c>
      <c r="AN7464" t="s">
        <v>2033</v>
      </c>
    </row>
    <row r="7465" spans="1:40" hidden="1" x14ac:dyDescent="0.35">
      <c r="A7465" t="s">
        <v>28059</v>
      </c>
      <c r="B7465" t="s">
        <v>28064</v>
      </c>
      <c r="C7465" t="s">
        <v>4195</v>
      </c>
      <c r="D7465" t="s">
        <v>28065</v>
      </c>
      <c r="E7465" t="s">
        <v>2575</v>
      </c>
      <c r="F7465">
        <v>1</v>
      </c>
      <c r="G7465" t="s">
        <v>2576</v>
      </c>
      <c r="H7465" t="s">
        <v>2577</v>
      </c>
      <c r="I7465" t="s">
        <v>2076</v>
      </c>
      <c r="J7465" t="s">
        <v>2858</v>
      </c>
      <c r="K7465" t="s">
        <v>2742</v>
      </c>
      <c r="L7465" t="s">
        <v>2058</v>
      </c>
      <c r="M7465" t="s">
        <v>2170</v>
      </c>
      <c r="N7465">
        <v>3</v>
      </c>
      <c r="O7465">
        <v>41</v>
      </c>
      <c r="P7465">
        <v>0.27</v>
      </c>
      <c r="Q7465">
        <v>15300</v>
      </c>
      <c r="R7465">
        <v>0</v>
      </c>
      <c r="S7465">
        <v>0</v>
      </c>
      <c r="T7465">
        <v>0</v>
      </c>
      <c r="U7465">
        <v>3</v>
      </c>
      <c r="V7465">
        <v>41</v>
      </c>
      <c r="W7465">
        <v>0.27</v>
      </c>
      <c r="X7465">
        <v>0</v>
      </c>
      <c r="Y7465">
        <v>0</v>
      </c>
      <c r="Z7465">
        <v>0</v>
      </c>
      <c r="AA7465">
        <v>0</v>
      </c>
      <c r="AB7465">
        <v>0</v>
      </c>
      <c r="AC7465">
        <v>0</v>
      </c>
      <c r="AD7465">
        <v>0</v>
      </c>
      <c r="AE7465">
        <v>0</v>
      </c>
      <c r="AF7465">
        <v>0</v>
      </c>
      <c r="AG7465" t="s">
        <v>28066</v>
      </c>
      <c r="AH7465" s="21" t="str">
        <f t="shared" si="232"/>
        <v>YM68</v>
      </c>
      <c r="AI7465" s="21">
        <v>216</v>
      </c>
      <c r="AJ7465" s="21">
        <f t="shared" si="233"/>
        <v>99.732026143790847</v>
      </c>
      <c r="AK7465" s="21" t="s">
        <v>2060</v>
      </c>
      <c r="AL7465" t="s">
        <v>2551</v>
      </c>
      <c r="AM7465" s="26" t="s">
        <v>38</v>
      </c>
      <c r="AN7465" t="s">
        <v>2031</v>
      </c>
    </row>
    <row r="7466" spans="1:40" hidden="1" x14ac:dyDescent="0.35">
      <c r="A7466" t="s">
        <v>28063</v>
      </c>
      <c r="B7466" t="s">
        <v>28068</v>
      </c>
      <c r="C7466" t="s">
        <v>5396</v>
      </c>
      <c r="D7466" t="s">
        <v>14571</v>
      </c>
      <c r="E7466" t="s">
        <v>146</v>
      </c>
      <c r="F7466">
        <v>1</v>
      </c>
      <c r="G7466" t="s">
        <v>2524</v>
      </c>
      <c r="H7466" t="s">
        <v>2056</v>
      </c>
      <c r="I7466" t="s">
        <v>2076</v>
      </c>
      <c r="J7466" t="s">
        <v>3189</v>
      </c>
      <c r="K7466" t="s">
        <v>62</v>
      </c>
      <c r="L7466" t="s">
        <v>2058</v>
      </c>
      <c r="M7466" t="s">
        <v>2059</v>
      </c>
      <c r="N7466">
        <v>0</v>
      </c>
      <c r="O7466">
        <v>0</v>
      </c>
      <c r="P7466">
        <v>0</v>
      </c>
      <c r="Q7466">
        <v>24480</v>
      </c>
      <c r="R7466">
        <v>0</v>
      </c>
      <c r="S7466">
        <v>0</v>
      </c>
      <c r="T7466">
        <v>0</v>
      </c>
      <c r="U7466">
        <v>0</v>
      </c>
      <c r="V7466">
        <v>0</v>
      </c>
      <c r="W7466">
        <v>0</v>
      </c>
      <c r="X7466">
        <v>0</v>
      </c>
      <c r="Y7466">
        <v>0</v>
      </c>
      <c r="Z7466">
        <v>0</v>
      </c>
      <c r="AA7466">
        <v>0</v>
      </c>
      <c r="AB7466">
        <v>0</v>
      </c>
      <c r="AC7466">
        <v>0</v>
      </c>
      <c r="AD7466">
        <v>0</v>
      </c>
      <c r="AE7466">
        <v>0</v>
      </c>
      <c r="AF7466">
        <v>0</v>
      </c>
      <c r="AG7466" t="s">
        <v>28069</v>
      </c>
      <c r="AH7466" s="21" t="str">
        <f t="shared" si="232"/>
        <v>YM68</v>
      </c>
      <c r="AI7466" s="21">
        <v>345.36</v>
      </c>
      <c r="AJ7466" s="21">
        <f t="shared" si="233"/>
        <v>100</v>
      </c>
      <c r="AK7466" s="21" t="s">
        <v>2060</v>
      </c>
      <c r="AL7466" t="s">
        <v>2527</v>
      </c>
      <c r="AM7466" s="26" t="s">
        <v>38</v>
      </c>
      <c r="AN7466" t="s">
        <v>2030</v>
      </c>
    </row>
    <row r="7467" spans="1:40" hidden="1" x14ac:dyDescent="0.35">
      <c r="A7467" t="s">
        <v>28067</v>
      </c>
      <c r="B7467" t="s">
        <v>28071</v>
      </c>
      <c r="C7467" t="s">
        <v>5396</v>
      </c>
      <c r="D7467" t="s">
        <v>17947</v>
      </c>
      <c r="E7467" t="s">
        <v>146</v>
      </c>
      <c r="F7467">
        <v>2</v>
      </c>
      <c r="G7467" t="s">
        <v>2524</v>
      </c>
      <c r="H7467" t="s">
        <v>2056</v>
      </c>
      <c r="I7467" t="s">
        <v>2076</v>
      </c>
      <c r="J7467" t="s">
        <v>3189</v>
      </c>
      <c r="K7467" t="s">
        <v>62</v>
      </c>
      <c r="L7467" t="s">
        <v>2058</v>
      </c>
      <c r="M7467" t="s">
        <v>2059</v>
      </c>
      <c r="N7467">
        <v>10</v>
      </c>
      <c r="O7467">
        <v>252</v>
      </c>
      <c r="P7467">
        <v>1.03</v>
      </c>
      <c r="Q7467">
        <v>24480</v>
      </c>
      <c r="R7467">
        <v>3</v>
      </c>
      <c r="S7467">
        <v>38</v>
      </c>
      <c r="T7467">
        <v>0.16</v>
      </c>
      <c r="U7467">
        <v>7</v>
      </c>
      <c r="V7467">
        <v>214</v>
      </c>
      <c r="W7467">
        <v>0.87</v>
      </c>
      <c r="X7467">
        <v>0</v>
      </c>
      <c r="Y7467">
        <v>0</v>
      </c>
      <c r="Z7467">
        <v>0</v>
      </c>
      <c r="AA7467">
        <v>0</v>
      </c>
      <c r="AB7467">
        <v>0</v>
      </c>
      <c r="AC7467">
        <v>0</v>
      </c>
      <c r="AD7467">
        <v>0</v>
      </c>
      <c r="AE7467">
        <v>0</v>
      </c>
      <c r="AF7467">
        <v>0</v>
      </c>
      <c r="AG7467" t="s">
        <v>28072</v>
      </c>
      <c r="AH7467" s="21" t="str">
        <f t="shared" si="232"/>
        <v>YM68</v>
      </c>
      <c r="AI7467" s="21">
        <v>345.36</v>
      </c>
      <c r="AJ7467" s="21">
        <f t="shared" si="233"/>
        <v>98.970588235294116</v>
      </c>
      <c r="AK7467" s="21" t="s">
        <v>2063</v>
      </c>
      <c r="AL7467" t="s">
        <v>2527</v>
      </c>
      <c r="AM7467" s="26" t="s">
        <v>38</v>
      </c>
      <c r="AN7467" t="s">
        <v>2032</v>
      </c>
    </row>
    <row r="7468" spans="1:40" hidden="1" x14ac:dyDescent="0.35">
      <c r="A7468" t="s">
        <v>28070</v>
      </c>
      <c r="B7468" t="s">
        <v>28074</v>
      </c>
      <c r="C7468" t="s">
        <v>4767</v>
      </c>
      <c r="D7468" t="s">
        <v>28075</v>
      </c>
      <c r="E7468" t="s">
        <v>2646</v>
      </c>
      <c r="F7468">
        <v>1</v>
      </c>
      <c r="G7468" t="s">
        <v>2600</v>
      </c>
      <c r="H7468" t="s">
        <v>2577</v>
      </c>
      <c r="I7468" t="s">
        <v>2076</v>
      </c>
      <c r="J7468" t="s">
        <v>2601</v>
      </c>
      <c r="K7468" t="s">
        <v>2602</v>
      </c>
      <c r="L7468" t="s">
        <v>2058</v>
      </c>
      <c r="M7468" t="s">
        <v>2170</v>
      </c>
      <c r="N7468">
        <v>6</v>
      </c>
      <c r="O7468">
        <v>147</v>
      </c>
      <c r="P7468">
        <v>0.96</v>
      </c>
      <c r="Q7468">
        <v>15300</v>
      </c>
      <c r="R7468">
        <v>3</v>
      </c>
      <c r="S7468">
        <v>64</v>
      </c>
      <c r="T7468">
        <v>0.42</v>
      </c>
      <c r="U7468">
        <v>1</v>
      </c>
      <c r="V7468">
        <v>17</v>
      </c>
      <c r="W7468">
        <v>0.11</v>
      </c>
      <c r="X7468">
        <v>2</v>
      </c>
      <c r="Y7468">
        <v>66</v>
      </c>
      <c r="Z7468">
        <v>0.43</v>
      </c>
      <c r="AA7468">
        <v>0</v>
      </c>
      <c r="AB7468">
        <v>0</v>
      </c>
      <c r="AC7468">
        <v>0</v>
      </c>
      <c r="AD7468">
        <v>0</v>
      </c>
      <c r="AE7468">
        <v>0</v>
      </c>
      <c r="AF7468">
        <v>0</v>
      </c>
      <c r="AG7468" t="s">
        <v>28076</v>
      </c>
      <c r="AH7468" s="21" t="str">
        <f t="shared" si="232"/>
        <v>YM68</v>
      </c>
      <c r="AI7468" s="21">
        <v>216</v>
      </c>
      <c r="AJ7468" s="21">
        <f t="shared" si="233"/>
        <v>99.039215686274517</v>
      </c>
      <c r="AK7468" s="21" t="s">
        <v>2063</v>
      </c>
      <c r="AL7468" t="s">
        <v>2551</v>
      </c>
      <c r="AM7468" s="26" t="s">
        <v>38</v>
      </c>
      <c r="AN7468" t="s">
        <v>2032</v>
      </c>
    </row>
    <row r="7469" spans="1:40" hidden="1" x14ac:dyDescent="0.35">
      <c r="A7469" t="s">
        <v>28073</v>
      </c>
      <c r="B7469" t="s">
        <v>28078</v>
      </c>
      <c r="C7469" t="s">
        <v>2598</v>
      </c>
      <c r="D7469" t="s">
        <v>28079</v>
      </c>
      <c r="E7469" t="s">
        <v>2575</v>
      </c>
      <c r="F7469">
        <v>1</v>
      </c>
      <c r="G7469" t="s">
        <v>2576</v>
      </c>
      <c r="H7469" t="s">
        <v>2577</v>
      </c>
      <c r="I7469" t="s">
        <v>2076</v>
      </c>
      <c r="J7469" t="s">
        <v>2601</v>
      </c>
      <c r="K7469" t="s">
        <v>2602</v>
      </c>
      <c r="L7469" t="s">
        <v>2058</v>
      </c>
      <c r="M7469" t="s">
        <v>2170</v>
      </c>
      <c r="N7469">
        <v>7</v>
      </c>
      <c r="O7469">
        <v>268</v>
      </c>
      <c r="P7469">
        <v>1.75</v>
      </c>
      <c r="Q7469">
        <v>15300</v>
      </c>
      <c r="R7469">
        <v>3</v>
      </c>
      <c r="S7469">
        <v>126</v>
      </c>
      <c r="T7469">
        <v>0.82</v>
      </c>
      <c r="U7469">
        <v>4</v>
      </c>
      <c r="V7469">
        <v>142</v>
      </c>
      <c r="W7469">
        <v>0.93</v>
      </c>
      <c r="X7469">
        <v>0</v>
      </c>
      <c r="Y7469">
        <v>0</v>
      </c>
      <c r="Z7469">
        <v>0</v>
      </c>
      <c r="AA7469">
        <v>0</v>
      </c>
      <c r="AB7469">
        <v>0</v>
      </c>
      <c r="AC7469">
        <v>0</v>
      </c>
      <c r="AD7469">
        <v>0</v>
      </c>
      <c r="AE7469">
        <v>0</v>
      </c>
      <c r="AF7469">
        <v>0</v>
      </c>
      <c r="AG7469" t="s">
        <v>28080</v>
      </c>
      <c r="AH7469" s="21" t="str">
        <f t="shared" si="232"/>
        <v>YM68</v>
      </c>
      <c r="AI7469" s="21">
        <v>216</v>
      </c>
      <c r="AJ7469" s="21">
        <f t="shared" si="233"/>
        <v>98.248366013071902</v>
      </c>
      <c r="AK7469" s="21" t="s">
        <v>2063</v>
      </c>
      <c r="AL7469" t="s">
        <v>2551</v>
      </c>
      <c r="AM7469" s="26" t="s">
        <v>38</v>
      </c>
      <c r="AN7469" t="s">
        <v>2032</v>
      </c>
    </row>
    <row r="7470" spans="1:40" hidden="1" x14ac:dyDescent="0.35">
      <c r="A7470" t="s">
        <v>28077</v>
      </c>
      <c r="B7470" t="s">
        <v>28082</v>
      </c>
      <c r="C7470" t="s">
        <v>3011</v>
      </c>
      <c r="D7470" t="s">
        <v>28083</v>
      </c>
      <c r="E7470" t="s">
        <v>3013</v>
      </c>
      <c r="F7470">
        <v>1</v>
      </c>
      <c r="G7470" t="s">
        <v>2576</v>
      </c>
      <c r="H7470" t="s">
        <v>2577</v>
      </c>
      <c r="I7470" t="s">
        <v>2076</v>
      </c>
      <c r="J7470" t="s">
        <v>2741</v>
      </c>
      <c r="K7470" t="s">
        <v>2742</v>
      </c>
      <c r="L7470" t="s">
        <v>2058</v>
      </c>
      <c r="M7470" t="s">
        <v>2170</v>
      </c>
      <c r="N7470">
        <v>2</v>
      </c>
      <c r="O7470">
        <v>68</v>
      </c>
      <c r="P7470">
        <v>0.44</v>
      </c>
      <c r="Q7470">
        <v>15300</v>
      </c>
      <c r="R7470">
        <v>1</v>
      </c>
      <c r="S7470">
        <v>29</v>
      </c>
      <c r="T7470">
        <v>0.19</v>
      </c>
      <c r="U7470">
        <v>1</v>
      </c>
      <c r="V7470">
        <v>39</v>
      </c>
      <c r="W7470">
        <v>0.25</v>
      </c>
      <c r="X7470">
        <v>0</v>
      </c>
      <c r="Y7470">
        <v>0</v>
      </c>
      <c r="Z7470">
        <v>0</v>
      </c>
      <c r="AA7470">
        <v>0</v>
      </c>
      <c r="AB7470">
        <v>0</v>
      </c>
      <c r="AC7470">
        <v>0</v>
      </c>
      <c r="AD7470">
        <v>0</v>
      </c>
      <c r="AE7470">
        <v>0</v>
      </c>
      <c r="AF7470">
        <v>0</v>
      </c>
      <c r="AG7470" t="s">
        <v>28084</v>
      </c>
      <c r="AH7470" s="21" t="str">
        <f t="shared" si="232"/>
        <v>YM68</v>
      </c>
      <c r="AI7470" s="21">
        <v>216</v>
      </c>
      <c r="AJ7470" s="21">
        <f t="shared" si="233"/>
        <v>99.555555555555557</v>
      </c>
      <c r="AK7470" s="21" t="s">
        <v>2060</v>
      </c>
      <c r="AL7470" t="s">
        <v>2551</v>
      </c>
      <c r="AM7470" s="26" t="s">
        <v>38</v>
      </c>
      <c r="AN7470" t="s">
        <v>2031</v>
      </c>
    </row>
    <row r="7471" spans="1:40" hidden="1" x14ac:dyDescent="0.35">
      <c r="A7471" t="s">
        <v>28081</v>
      </c>
      <c r="B7471" t="s">
        <v>28086</v>
      </c>
      <c r="C7471" t="s">
        <v>3594</v>
      </c>
      <c r="D7471" t="s">
        <v>18337</v>
      </c>
      <c r="E7471" t="s">
        <v>2575</v>
      </c>
      <c r="F7471">
        <v>1</v>
      </c>
      <c r="G7471" t="s">
        <v>2609</v>
      </c>
      <c r="H7471" t="s">
        <v>2577</v>
      </c>
      <c r="I7471" t="s">
        <v>2076</v>
      </c>
      <c r="J7471" t="s">
        <v>2610</v>
      </c>
      <c r="K7471" t="s">
        <v>2611</v>
      </c>
      <c r="L7471" t="s">
        <v>2058</v>
      </c>
      <c r="M7471" t="s">
        <v>2059</v>
      </c>
      <c r="N7471">
        <v>6</v>
      </c>
      <c r="O7471">
        <v>215</v>
      </c>
      <c r="P7471">
        <v>0.88</v>
      </c>
      <c r="Q7471">
        <v>24480</v>
      </c>
      <c r="R7471">
        <v>5</v>
      </c>
      <c r="S7471">
        <v>157</v>
      </c>
      <c r="T7471">
        <v>0.64</v>
      </c>
      <c r="U7471">
        <v>1</v>
      </c>
      <c r="V7471">
        <v>58</v>
      </c>
      <c r="W7471">
        <v>0.24</v>
      </c>
      <c r="X7471">
        <v>0</v>
      </c>
      <c r="Y7471">
        <v>0</v>
      </c>
      <c r="Z7471">
        <v>0</v>
      </c>
      <c r="AA7471">
        <v>0</v>
      </c>
      <c r="AB7471">
        <v>0</v>
      </c>
      <c r="AC7471">
        <v>0</v>
      </c>
      <c r="AD7471">
        <v>0</v>
      </c>
      <c r="AE7471">
        <v>0</v>
      </c>
      <c r="AF7471">
        <v>0</v>
      </c>
      <c r="AG7471" t="s">
        <v>28087</v>
      </c>
      <c r="AH7471" s="21" t="str">
        <f t="shared" si="232"/>
        <v>YM68</v>
      </c>
      <c r="AI7471" s="21">
        <v>345.36</v>
      </c>
      <c r="AJ7471" s="21">
        <f t="shared" si="233"/>
        <v>99.121732026143789</v>
      </c>
      <c r="AK7471" s="21" t="s">
        <v>2063</v>
      </c>
      <c r="AL7471" t="s">
        <v>2581</v>
      </c>
      <c r="AM7471" s="26" t="s">
        <v>38</v>
      </c>
      <c r="AN7471" t="s">
        <v>2033</v>
      </c>
    </row>
    <row r="7472" spans="1:40" hidden="1" x14ac:dyDescent="0.35">
      <c r="A7472" t="s">
        <v>28085</v>
      </c>
      <c r="B7472" t="s">
        <v>28089</v>
      </c>
      <c r="C7472" t="s">
        <v>5561</v>
      </c>
      <c r="D7472" t="s">
        <v>28090</v>
      </c>
      <c r="E7472" t="s">
        <v>2575</v>
      </c>
      <c r="F7472">
        <v>1</v>
      </c>
      <c r="G7472" t="s">
        <v>2576</v>
      </c>
      <c r="H7472" t="s">
        <v>2577</v>
      </c>
      <c r="I7472" t="s">
        <v>2076</v>
      </c>
      <c r="J7472" t="s">
        <v>2578</v>
      </c>
      <c r="K7472" t="s">
        <v>2579</v>
      </c>
      <c r="L7472" t="s">
        <v>2058</v>
      </c>
      <c r="M7472" t="s">
        <v>2059</v>
      </c>
      <c r="N7472">
        <v>11</v>
      </c>
      <c r="O7472">
        <v>280</v>
      </c>
      <c r="P7472">
        <v>1.1399999999999999</v>
      </c>
      <c r="Q7472">
        <v>24480</v>
      </c>
      <c r="R7472">
        <v>10</v>
      </c>
      <c r="S7472">
        <v>247</v>
      </c>
      <c r="T7472">
        <v>1.01</v>
      </c>
      <c r="U7472">
        <v>1</v>
      </c>
      <c r="V7472">
        <v>33</v>
      </c>
      <c r="W7472">
        <v>0.13</v>
      </c>
      <c r="X7472">
        <v>0</v>
      </c>
      <c r="Y7472">
        <v>0</v>
      </c>
      <c r="Z7472">
        <v>0</v>
      </c>
      <c r="AA7472">
        <v>0</v>
      </c>
      <c r="AB7472">
        <v>0</v>
      </c>
      <c r="AC7472">
        <v>0</v>
      </c>
      <c r="AD7472">
        <v>0</v>
      </c>
      <c r="AE7472">
        <v>0</v>
      </c>
      <c r="AF7472">
        <v>0</v>
      </c>
      <c r="AG7472" t="s">
        <v>28091</v>
      </c>
      <c r="AH7472" s="21" t="str">
        <f t="shared" si="232"/>
        <v>YK20</v>
      </c>
      <c r="AI7472" s="21">
        <v>345.36</v>
      </c>
      <c r="AJ7472" s="21">
        <f t="shared" si="233"/>
        <v>98.856209150326791</v>
      </c>
      <c r="AK7472" s="21" t="s">
        <v>2063</v>
      </c>
      <c r="AL7472" t="s">
        <v>2581</v>
      </c>
      <c r="AM7472" s="26" t="s">
        <v>38</v>
      </c>
      <c r="AN7472" t="s">
        <v>2030</v>
      </c>
    </row>
    <row r="7473" spans="1:40" hidden="1" x14ac:dyDescent="0.35">
      <c r="A7473" t="s">
        <v>28088</v>
      </c>
      <c r="B7473" t="s">
        <v>28093</v>
      </c>
      <c r="C7473" t="s">
        <v>3479</v>
      </c>
      <c r="D7473" t="s">
        <v>28094</v>
      </c>
      <c r="E7473" t="s">
        <v>2608</v>
      </c>
      <c r="F7473">
        <v>1</v>
      </c>
      <c r="G7473" t="s">
        <v>2609</v>
      </c>
      <c r="H7473" t="s">
        <v>2577</v>
      </c>
      <c r="I7473" t="s">
        <v>2076</v>
      </c>
      <c r="J7473" t="s">
        <v>2610</v>
      </c>
      <c r="K7473" t="s">
        <v>2611</v>
      </c>
      <c r="L7473" t="s">
        <v>2058</v>
      </c>
      <c r="M7473" t="s">
        <v>2170</v>
      </c>
      <c r="N7473">
        <v>0</v>
      </c>
      <c r="O7473">
        <v>0</v>
      </c>
      <c r="P7473">
        <v>0</v>
      </c>
      <c r="Q7473">
        <v>15300</v>
      </c>
      <c r="R7473">
        <v>0</v>
      </c>
      <c r="S7473">
        <v>0</v>
      </c>
      <c r="T7473">
        <v>0</v>
      </c>
      <c r="U7473">
        <v>0</v>
      </c>
      <c r="V7473">
        <v>0</v>
      </c>
      <c r="W7473">
        <v>0</v>
      </c>
      <c r="X7473">
        <v>0</v>
      </c>
      <c r="Y7473">
        <v>0</v>
      </c>
      <c r="Z7473">
        <v>0</v>
      </c>
      <c r="AA7473">
        <v>0</v>
      </c>
      <c r="AB7473">
        <v>0</v>
      </c>
      <c r="AC7473">
        <v>0</v>
      </c>
      <c r="AD7473">
        <v>0</v>
      </c>
      <c r="AE7473">
        <v>0</v>
      </c>
      <c r="AF7473">
        <v>0</v>
      </c>
      <c r="AG7473" t="s">
        <v>28095</v>
      </c>
      <c r="AH7473" s="21" t="str">
        <f t="shared" si="232"/>
        <v>YK20</v>
      </c>
      <c r="AI7473" s="21">
        <v>216</v>
      </c>
      <c r="AJ7473" s="21">
        <f t="shared" si="233"/>
        <v>100</v>
      </c>
      <c r="AK7473" s="21" t="s">
        <v>2060</v>
      </c>
      <c r="AL7473" t="s">
        <v>2581</v>
      </c>
      <c r="AM7473" s="26" t="s">
        <v>38</v>
      </c>
      <c r="AN7473" t="s">
        <v>2029</v>
      </c>
    </row>
    <row r="7474" spans="1:40" hidden="1" x14ac:dyDescent="0.35">
      <c r="A7474" t="s">
        <v>28092</v>
      </c>
      <c r="B7474" t="s">
        <v>28096</v>
      </c>
      <c r="C7474" t="s">
        <v>3470</v>
      </c>
      <c r="D7474" t="s">
        <v>28097</v>
      </c>
      <c r="E7474" t="s">
        <v>2575</v>
      </c>
      <c r="F7474">
        <v>1</v>
      </c>
      <c r="G7474" t="s">
        <v>2600</v>
      </c>
      <c r="H7474" t="s">
        <v>2577</v>
      </c>
      <c r="I7474" t="s">
        <v>2076</v>
      </c>
      <c r="J7474" t="s">
        <v>2601</v>
      </c>
      <c r="K7474" t="s">
        <v>2602</v>
      </c>
      <c r="L7474" t="s">
        <v>2058</v>
      </c>
      <c r="M7474" t="s">
        <v>2059</v>
      </c>
      <c r="N7474">
        <v>1</v>
      </c>
      <c r="O7474">
        <v>21</v>
      </c>
      <c r="P7474">
        <v>0.09</v>
      </c>
      <c r="Q7474">
        <v>24480</v>
      </c>
      <c r="R7474">
        <v>0</v>
      </c>
      <c r="S7474">
        <v>0</v>
      </c>
      <c r="T7474">
        <v>0</v>
      </c>
      <c r="U7474">
        <v>1</v>
      </c>
      <c r="V7474">
        <v>21</v>
      </c>
      <c r="W7474">
        <v>0.09</v>
      </c>
      <c r="X7474">
        <v>0</v>
      </c>
      <c r="Y7474">
        <v>0</v>
      </c>
      <c r="Z7474">
        <v>0</v>
      </c>
      <c r="AA7474">
        <v>0</v>
      </c>
      <c r="AB7474">
        <v>0</v>
      </c>
      <c r="AC7474">
        <v>0</v>
      </c>
      <c r="AD7474">
        <v>0</v>
      </c>
      <c r="AE7474">
        <v>0</v>
      </c>
      <c r="AF7474">
        <v>0</v>
      </c>
      <c r="AG7474" t="s">
        <v>28098</v>
      </c>
      <c r="AH7474" s="21" t="str">
        <f t="shared" si="232"/>
        <v>YK20</v>
      </c>
      <c r="AI7474" s="21">
        <v>345.36</v>
      </c>
      <c r="AJ7474" s="21">
        <f t="shared" si="233"/>
        <v>99.914215686274517</v>
      </c>
      <c r="AK7474" s="21" t="s">
        <v>2060</v>
      </c>
      <c r="AL7474" t="s">
        <v>2551</v>
      </c>
      <c r="AM7474" s="26" t="s">
        <v>38</v>
      </c>
      <c r="AN7474" t="s">
        <v>2030</v>
      </c>
    </row>
    <row r="7475" spans="1:40" hidden="1" x14ac:dyDescent="0.35">
      <c r="A7475" t="s">
        <v>10218</v>
      </c>
      <c r="B7475" t="s">
        <v>28099</v>
      </c>
      <c r="C7475" t="s">
        <v>4767</v>
      </c>
      <c r="D7475" t="s">
        <v>22868</v>
      </c>
      <c r="E7475" t="s">
        <v>2646</v>
      </c>
      <c r="F7475">
        <v>1</v>
      </c>
      <c r="G7475" t="s">
        <v>2600</v>
      </c>
      <c r="H7475" t="s">
        <v>2577</v>
      </c>
      <c r="I7475" t="s">
        <v>2076</v>
      </c>
      <c r="J7475" t="s">
        <v>2601</v>
      </c>
      <c r="K7475" t="s">
        <v>2602</v>
      </c>
      <c r="L7475" t="s">
        <v>2058</v>
      </c>
      <c r="M7475" t="s">
        <v>2170</v>
      </c>
      <c r="N7475">
        <v>6</v>
      </c>
      <c r="O7475">
        <v>126</v>
      </c>
      <c r="P7475">
        <v>0.82</v>
      </c>
      <c r="Q7475">
        <v>15300</v>
      </c>
      <c r="R7475">
        <v>1</v>
      </c>
      <c r="S7475">
        <v>16</v>
      </c>
      <c r="T7475">
        <v>0.1</v>
      </c>
      <c r="U7475">
        <v>5</v>
      </c>
      <c r="V7475">
        <v>110</v>
      </c>
      <c r="W7475">
        <v>0.72</v>
      </c>
      <c r="X7475">
        <v>0</v>
      </c>
      <c r="Y7475">
        <v>0</v>
      </c>
      <c r="Z7475">
        <v>0</v>
      </c>
      <c r="AA7475">
        <v>0</v>
      </c>
      <c r="AB7475">
        <v>0</v>
      </c>
      <c r="AC7475">
        <v>0</v>
      </c>
      <c r="AD7475">
        <v>0</v>
      </c>
      <c r="AE7475">
        <v>0</v>
      </c>
      <c r="AF7475">
        <v>0</v>
      </c>
      <c r="AG7475" t="s">
        <v>28100</v>
      </c>
      <c r="AH7475" s="21" t="str">
        <f t="shared" si="232"/>
        <v>YK20</v>
      </c>
      <c r="AI7475" s="21">
        <v>216</v>
      </c>
      <c r="AJ7475" s="21">
        <f t="shared" si="233"/>
        <v>99.17647058823529</v>
      </c>
      <c r="AK7475" s="21" t="s">
        <v>2063</v>
      </c>
      <c r="AL7475" t="s">
        <v>2551</v>
      </c>
      <c r="AM7475" s="26" t="s">
        <v>38</v>
      </c>
      <c r="AN7475" t="s">
        <v>2032</v>
      </c>
    </row>
    <row r="7476" spans="1:40" hidden="1" x14ac:dyDescent="0.35">
      <c r="A7476" t="s">
        <v>10222</v>
      </c>
      <c r="B7476" t="s">
        <v>28102</v>
      </c>
      <c r="C7476" t="s">
        <v>4001</v>
      </c>
      <c r="D7476" t="s">
        <v>28103</v>
      </c>
      <c r="E7476" t="s">
        <v>4003</v>
      </c>
      <c r="F7476">
        <v>1</v>
      </c>
      <c r="G7476" t="s">
        <v>2600</v>
      </c>
      <c r="H7476" t="s">
        <v>2510</v>
      </c>
      <c r="I7476" t="s">
        <v>2076</v>
      </c>
      <c r="J7476" t="s">
        <v>4004</v>
      </c>
      <c r="K7476" t="s">
        <v>3007</v>
      </c>
      <c r="L7476" t="s">
        <v>2058</v>
      </c>
      <c r="M7476" t="s">
        <v>2059</v>
      </c>
      <c r="N7476">
        <v>0</v>
      </c>
      <c r="O7476">
        <v>0</v>
      </c>
      <c r="P7476">
        <v>0</v>
      </c>
      <c r="Q7476">
        <v>24480</v>
      </c>
      <c r="R7476">
        <v>0</v>
      </c>
      <c r="S7476">
        <v>0</v>
      </c>
      <c r="T7476">
        <v>0</v>
      </c>
      <c r="U7476">
        <v>0</v>
      </c>
      <c r="V7476">
        <v>0</v>
      </c>
      <c r="W7476">
        <v>0</v>
      </c>
      <c r="X7476">
        <v>0</v>
      </c>
      <c r="Y7476">
        <v>0</v>
      </c>
      <c r="Z7476">
        <v>0</v>
      </c>
      <c r="AA7476">
        <v>0</v>
      </c>
      <c r="AB7476">
        <v>0</v>
      </c>
      <c r="AC7476">
        <v>0</v>
      </c>
      <c r="AD7476">
        <v>0</v>
      </c>
      <c r="AE7476">
        <v>0</v>
      </c>
      <c r="AF7476">
        <v>0</v>
      </c>
      <c r="AG7476" t="s">
        <v>28104</v>
      </c>
      <c r="AH7476" s="21" t="str">
        <f t="shared" si="232"/>
        <v>YM68</v>
      </c>
      <c r="AI7476" s="21">
        <v>345.36</v>
      </c>
      <c r="AJ7476" s="21">
        <f t="shared" si="233"/>
        <v>100</v>
      </c>
      <c r="AK7476" s="21" t="s">
        <v>2060</v>
      </c>
      <c r="AL7476" t="s">
        <v>2551</v>
      </c>
      <c r="AM7476" s="26" t="s">
        <v>38</v>
      </c>
      <c r="AN7476" t="s">
        <v>2029</v>
      </c>
    </row>
    <row r="7477" spans="1:40" hidden="1" x14ac:dyDescent="0.35">
      <c r="A7477" t="s">
        <v>28101</v>
      </c>
      <c r="B7477" t="s">
        <v>28106</v>
      </c>
      <c r="C7477" t="s">
        <v>5928</v>
      </c>
      <c r="D7477" t="s">
        <v>28107</v>
      </c>
      <c r="E7477" t="s">
        <v>2646</v>
      </c>
      <c r="F7477">
        <v>1</v>
      </c>
      <c r="G7477" t="s">
        <v>2600</v>
      </c>
      <c r="H7477" t="s">
        <v>2577</v>
      </c>
      <c r="I7477" t="s">
        <v>2076</v>
      </c>
      <c r="J7477" t="s">
        <v>2647</v>
      </c>
      <c r="K7477" t="s">
        <v>2602</v>
      </c>
      <c r="L7477" t="s">
        <v>2058</v>
      </c>
      <c r="M7477" t="s">
        <v>2170</v>
      </c>
      <c r="N7477">
        <v>7</v>
      </c>
      <c r="O7477">
        <v>117</v>
      </c>
      <c r="P7477">
        <v>0.76</v>
      </c>
      <c r="Q7477">
        <v>15300</v>
      </c>
      <c r="R7477">
        <v>1</v>
      </c>
      <c r="S7477">
        <v>14</v>
      </c>
      <c r="T7477">
        <v>0.09</v>
      </c>
      <c r="U7477">
        <v>6</v>
      </c>
      <c r="V7477">
        <v>103</v>
      </c>
      <c r="W7477">
        <v>0.67</v>
      </c>
      <c r="X7477">
        <v>0</v>
      </c>
      <c r="Y7477">
        <v>0</v>
      </c>
      <c r="Z7477">
        <v>0</v>
      </c>
      <c r="AA7477">
        <v>0</v>
      </c>
      <c r="AB7477">
        <v>0</v>
      </c>
      <c r="AC7477">
        <v>0</v>
      </c>
      <c r="AD7477">
        <v>0</v>
      </c>
      <c r="AE7477">
        <v>0</v>
      </c>
      <c r="AF7477">
        <v>0</v>
      </c>
      <c r="AG7477" t="s">
        <v>28108</v>
      </c>
      <c r="AH7477" s="21" t="str">
        <f t="shared" si="232"/>
        <v>YK20</v>
      </c>
      <c r="AI7477" s="21">
        <v>216</v>
      </c>
      <c r="AJ7477" s="21">
        <f t="shared" si="233"/>
        <v>99.235294117647058</v>
      </c>
      <c r="AK7477" s="21" t="s">
        <v>2060</v>
      </c>
      <c r="AL7477" t="s">
        <v>2551</v>
      </c>
      <c r="AM7477" s="26" t="s">
        <v>38</v>
      </c>
      <c r="AN7477" t="s">
        <v>2031</v>
      </c>
    </row>
    <row r="7478" spans="1:40" hidden="1" x14ac:dyDescent="0.35">
      <c r="A7478" t="s">
        <v>28105</v>
      </c>
      <c r="B7478" t="s">
        <v>28110</v>
      </c>
      <c r="C7478" t="s">
        <v>3878</v>
      </c>
      <c r="D7478" t="s">
        <v>28111</v>
      </c>
      <c r="E7478" t="s">
        <v>2646</v>
      </c>
      <c r="F7478">
        <v>1</v>
      </c>
      <c r="G7478" t="s">
        <v>2600</v>
      </c>
      <c r="H7478" t="s">
        <v>2577</v>
      </c>
      <c r="I7478" t="s">
        <v>2076</v>
      </c>
      <c r="J7478" t="s">
        <v>2601</v>
      </c>
      <c r="K7478" t="s">
        <v>2602</v>
      </c>
      <c r="L7478" t="s">
        <v>2058</v>
      </c>
      <c r="M7478" t="s">
        <v>2170</v>
      </c>
      <c r="N7478">
        <v>4</v>
      </c>
      <c r="O7478">
        <v>65</v>
      </c>
      <c r="P7478">
        <v>0.42</v>
      </c>
      <c r="Q7478">
        <v>15300</v>
      </c>
      <c r="R7478">
        <v>2</v>
      </c>
      <c r="S7478">
        <v>28</v>
      </c>
      <c r="T7478">
        <v>0.18</v>
      </c>
      <c r="U7478">
        <v>2</v>
      </c>
      <c r="V7478">
        <v>37</v>
      </c>
      <c r="W7478">
        <v>0.24</v>
      </c>
      <c r="X7478">
        <v>0</v>
      </c>
      <c r="Y7478">
        <v>0</v>
      </c>
      <c r="Z7478">
        <v>0</v>
      </c>
      <c r="AA7478">
        <v>0</v>
      </c>
      <c r="AB7478">
        <v>0</v>
      </c>
      <c r="AC7478">
        <v>0</v>
      </c>
      <c r="AD7478">
        <v>0</v>
      </c>
      <c r="AE7478">
        <v>0</v>
      </c>
      <c r="AF7478">
        <v>0</v>
      </c>
      <c r="AG7478" t="s">
        <v>28112</v>
      </c>
      <c r="AH7478" s="21" t="str">
        <f t="shared" si="232"/>
        <v>YK20</v>
      </c>
      <c r="AI7478" s="21">
        <v>216</v>
      </c>
      <c r="AJ7478" s="21">
        <f t="shared" si="233"/>
        <v>99.575163398692808</v>
      </c>
      <c r="AK7478" s="21" t="s">
        <v>2060</v>
      </c>
      <c r="AL7478" t="s">
        <v>2551</v>
      </c>
      <c r="AM7478" s="26" t="s">
        <v>38</v>
      </c>
      <c r="AN7478" t="s">
        <v>2030</v>
      </c>
    </row>
    <row r="7479" spans="1:40" hidden="1" x14ac:dyDescent="0.35">
      <c r="A7479" t="s">
        <v>28109</v>
      </c>
      <c r="B7479" t="s">
        <v>28114</v>
      </c>
      <c r="C7479" t="s">
        <v>7933</v>
      </c>
      <c r="D7479" t="s">
        <v>28115</v>
      </c>
      <c r="E7479" t="s">
        <v>2646</v>
      </c>
      <c r="F7479">
        <v>1</v>
      </c>
      <c r="G7479" t="s">
        <v>2600</v>
      </c>
      <c r="H7479" t="s">
        <v>2577</v>
      </c>
      <c r="I7479" t="s">
        <v>2076</v>
      </c>
      <c r="J7479" t="s">
        <v>2601</v>
      </c>
      <c r="K7479" t="s">
        <v>2602</v>
      </c>
      <c r="L7479" t="s">
        <v>2058</v>
      </c>
      <c r="M7479" t="s">
        <v>2170</v>
      </c>
      <c r="N7479">
        <v>7</v>
      </c>
      <c r="O7479">
        <v>108</v>
      </c>
      <c r="P7479">
        <v>0.71</v>
      </c>
      <c r="Q7479">
        <v>15300</v>
      </c>
      <c r="R7479">
        <v>2</v>
      </c>
      <c r="S7479">
        <v>30</v>
      </c>
      <c r="T7479">
        <v>0.2</v>
      </c>
      <c r="U7479">
        <v>2</v>
      </c>
      <c r="V7479">
        <v>30</v>
      </c>
      <c r="W7479">
        <v>0.2</v>
      </c>
      <c r="X7479">
        <v>0</v>
      </c>
      <c r="Y7479">
        <v>0</v>
      </c>
      <c r="Z7479">
        <v>0</v>
      </c>
      <c r="AA7479">
        <v>3</v>
      </c>
      <c r="AB7479">
        <v>48</v>
      </c>
      <c r="AC7479">
        <v>0.31</v>
      </c>
      <c r="AD7479">
        <v>0</v>
      </c>
      <c r="AE7479">
        <v>0</v>
      </c>
      <c r="AF7479">
        <v>0</v>
      </c>
      <c r="AG7479" t="s">
        <v>28116</v>
      </c>
      <c r="AH7479" s="21" t="str">
        <f t="shared" si="232"/>
        <v>YK20</v>
      </c>
      <c r="AI7479" s="21">
        <v>216</v>
      </c>
      <c r="AJ7479" s="21">
        <f t="shared" si="233"/>
        <v>99.294117647058826</v>
      </c>
      <c r="AK7479" s="21" t="s">
        <v>2060</v>
      </c>
      <c r="AL7479" t="s">
        <v>2551</v>
      </c>
      <c r="AM7479" s="26" t="s">
        <v>38</v>
      </c>
      <c r="AN7479" t="s">
        <v>2032</v>
      </c>
    </row>
    <row r="7480" spans="1:40" hidden="1" x14ac:dyDescent="0.35">
      <c r="A7480" t="s">
        <v>28113</v>
      </c>
      <c r="B7480" t="s">
        <v>28118</v>
      </c>
      <c r="C7480" t="s">
        <v>3878</v>
      </c>
      <c r="D7480" t="s">
        <v>28119</v>
      </c>
      <c r="E7480" t="s">
        <v>2646</v>
      </c>
      <c r="F7480">
        <v>1</v>
      </c>
      <c r="G7480" t="s">
        <v>2600</v>
      </c>
      <c r="H7480" t="s">
        <v>2577</v>
      </c>
      <c r="I7480" t="s">
        <v>2076</v>
      </c>
      <c r="J7480" t="s">
        <v>2601</v>
      </c>
      <c r="K7480" t="s">
        <v>2602</v>
      </c>
      <c r="L7480" t="s">
        <v>2058</v>
      </c>
      <c r="M7480" t="s">
        <v>2170</v>
      </c>
      <c r="N7480">
        <v>10</v>
      </c>
      <c r="O7480">
        <v>180</v>
      </c>
      <c r="P7480">
        <v>1.18</v>
      </c>
      <c r="Q7480">
        <v>15300</v>
      </c>
      <c r="R7480">
        <v>0</v>
      </c>
      <c r="S7480">
        <v>0</v>
      </c>
      <c r="T7480">
        <v>0</v>
      </c>
      <c r="U7480">
        <v>9</v>
      </c>
      <c r="V7480">
        <v>159</v>
      </c>
      <c r="W7480">
        <v>1.04</v>
      </c>
      <c r="X7480">
        <v>1</v>
      </c>
      <c r="Y7480">
        <v>21</v>
      </c>
      <c r="Z7480">
        <v>0.14000000000000001</v>
      </c>
      <c r="AA7480">
        <v>0</v>
      </c>
      <c r="AB7480">
        <v>0</v>
      </c>
      <c r="AC7480">
        <v>0</v>
      </c>
      <c r="AD7480">
        <v>0</v>
      </c>
      <c r="AE7480">
        <v>0</v>
      </c>
      <c r="AF7480">
        <v>0</v>
      </c>
      <c r="AG7480" t="s">
        <v>28120</v>
      </c>
      <c r="AH7480" s="21" t="str">
        <f t="shared" si="232"/>
        <v>YK20</v>
      </c>
      <c r="AI7480" s="21">
        <v>216</v>
      </c>
      <c r="AJ7480" s="21">
        <f t="shared" si="233"/>
        <v>98.82352941176471</v>
      </c>
      <c r="AK7480" s="21" t="s">
        <v>2063</v>
      </c>
      <c r="AL7480" t="s">
        <v>2551</v>
      </c>
      <c r="AM7480" s="26" t="s">
        <v>38</v>
      </c>
      <c r="AN7480" t="s">
        <v>2032</v>
      </c>
    </row>
    <row r="7481" spans="1:40" hidden="1" x14ac:dyDescent="0.35">
      <c r="A7481" t="s">
        <v>28117</v>
      </c>
      <c r="B7481" t="s">
        <v>28122</v>
      </c>
      <c r="C7481" t="s">
        <v>3878</v>
      </c>
      <c r="D7481" t="s">
        <v>28123</v>
      </c>
      <c r="E7481" t="s">
        <v>2646</v>
      </c>
      <c r="F7481">
        <v>1</v>
      </c>
      <c r="G7481" t="s">
        <v>2600</v>
      </c>
      <c r="H7481" t="s">
        <v>2577</v>
      </c>
      <c r="I7481" t="s">
        <v>2076</v>
      </c>
      <c r="J7481" t="s">
        <v>2601</v>
      </c>
      <c r="K7481" t="s">
        <v>2602</v>
      </c>
      <c r="L7481" t="s">
        <v>2058</v>
      </c>
      <c r="M7481" t="s">
        <v>2163</v>
      </c>
      <c r="N7481">
        <v>3</v>
      </c>
      <c r="O7481">
        <v>43</v>
      </c>
      <c r="P7481">
        <v>0.25</v>
      </c>
      <c r="Q7481">
        <v>17340</v>
      </c>
      <c r="R7481">
        <v>2</v>
      </c>
      <c r="S7481">
        <v>23</v>
      </c>
      <c r="T7481">
        <v>0.13</v>
      </c>
      <c r="U7481">
        <v>1</v>
      </c>
      <c r="V7481">
        <v>20</v>
      </c>
      <c r="W7481">
        <v>0.12</v>
      </c>
      <c r="X7481">
        <v>0</v>
      </c>
      <c r="Y7481">
        <v>0</v>
      </c>
      <c r="Z7481">
        <v>0</v>
      </c>
      <c r="AA7481">
        <v>0</v>
      </c>
      <c r="AB7481">
        <v>0</v>
      </c>
      <c r="AC7481">
        <v>0</v>
      </c>
      <c r="AD7481">
        <v>0</v>
      </c>
      <c r="AE7481">
        <v>0</v>
      </c>
      <c r="AF7481">
        <v>0</v>
      </c>
      <c r="AG7481" t="s">
        <v>28124</v>
      </c>
      <c r="AH7481" s="21" t="str">
        <f t="shared" si="232"/>
        <v>YK20</v>
      </c>
      <c r="AI7481" s="21">
        <v>244.8</v>
      </c>
      <c r="AJ7481" s="21">
        <f t="shared" si="233"/>
        <v>99.752018454440602</v>
      </c>
      <c r="AK7481" s="21" t="s">
        <v>2060</v>
      </c>
      <c r="AL7481" t="s">
        <v>2551</v>
      </c>
      <c r="AM7481" s="26" t="s">
        <v>38</v>
      </c>
      <c r="AN7481" t="s">
        <v>2031</v>
      </c>
    </row>
    <row r="7482" spans="1:40" hidden="1" x14ac:dyDescent="0.35">
      <c r="A7482" t="s">
        <v>28121</v>
      </c>
      <c r="B7482" t="s">
        <v>28126</v>
      </c>
      <c r="C7482" t="s">
        <v>4615</v>
      </c>
      <c r="D7482" t="s">
        <v>28127</v>
      </c>
      <c r="E7482" t="s">
        <v>2575</v>
      </c>
      <c r="F7482">
        <v>1</v>
      </c>
      <c r="G7482" t="s">
        <v>2600</v>
      </c>
      <c r="H7482" t="s">
        <v>2577</v>
      </c>
      <c r="I7482" t="s">
        <v>2076</v>
      </c>
      <c r="J7482" t="s">
        <v>2601</v>
      </c>
      <c r="K7482" t="s">
        <v>2602</v>
      </c>
      <c r="L7482" t="s">
        <v>2058</v>
      </c>
      <c r="M7482" t="s">
        <v>2310</v>
      </c>
      <c r="N7482">
        <v>8</v>
      </c>
      <c r="O7482">
        <v>152</v>
      </c>
      <c r="P7482">
        <v>0.93</v>
      </c>
      <c r="Q7482">
        <v>16320</v>
      </c>
      <c r="R7482">
        <v>7</v>
      </c>
      <c r="S7482">
        <v>133</v>
      </c>
      <c r="T7482">
        <v>0.81</v>
      </c>
      <c r="U7482">
        <v>1</v>
      </c>
      <c r="V7482">
        <v>19</v>
      </c>
      <c r="W7482">
        <v>0.12</v>
      </c>
      <c r="X7482">
        <v>0</v>
      </c>
      <c r="Y7482">
        <v>0</v>
      </c>
      <c r="Z7482">
        <v>0</v>
      </c>
      <c r="AA7482">
        <v>0</v>
      </c>
      <c r="AB7482">
        <v>0</v>
      </c>
      <c r="AC7482">
        <v>0</v>
      </c>
      <c r="AD7482">
        <v>0</v>
      </c>
      <c r="AE7482">
        <v>0</v>
      </c>
      <c r="AF7482">
        <v>0</v>
      </c>
      <c r="AG7482" t="s">
        <v>28128</v>
      </c>
      <c r="AH7482" s="21" t="str">
        <f t="shared" si="232"/>
        <v>YK20</v>
      </c>
      <c r="AI7482" s="21">
        <v>230.39999999999998</v>
      </c>
      <c r="AJ7482" s="21">
        <f t="shared" si="233"/>
        <v>99.068627450980387</v>
      </c>
      <c r="AK7482" s="21" t="s">
        <v>2063</v>
      </c>
      <c r="AL7482" t="s">
        <v>2551</v>
      </c>
      <c r="AM7482" s="26" t="s">
        <v>38</v>
      </c>
      <c r="AN7482" t="s">
        <v>2030</v>
      </c>
    </row>
    <row r="7483" spans="1:40" hidden="1" x14ac:dyDescent="0.35">
      <c r="A7483" t="s">
        <v>28125</v>
      </c>
      <c r="B7483" t="s">
        <v>28130</v>
      </c>
      <c r="C7483" t="s">
        <v>7933</v>
      </c>
      <c r="D7483" t="s">
        <v>28131</v>
      </c>
      <c r="E7483" t="s">
        <v>11283</v>
      </c>
      <c r="F7483">
        <v>1</v>
      </c>
      <c r="G7483" t="s">
        <v>2600</v>
      </c>
      <c r="H7483" t="s">
        <v>2577</v>
      </c>
      <c r="I7483" t="s">
        <v>2076</v>
      </c>
      <c r="J7483" t="s">
        <v>2601</v>
      </c>
      <c r="K7483" t="s">
        <v>2602</v>
      </c>
      <c r="L7483" t="s">
        <v>2058</v>
      </c>
      <c r="M7483" t="s">
        <v>2170</v>
      </c>
      <c r="N7483">
        <v>3</v>
      </c>
      <c r="O7483">
        <v>123</v>
      </c>
      <c r="P7483">
        <v>0.8</v>
      </c>
      <c r="Q7483">
        <v>15300</v>
      </c>
      <c r="R7483">
        <v>2</v>
      </c>
      <c r="S7483">
        <v>62</v>
      </c>
      <c r="T7483">
        <v>0.41</v>
      </c>
      <c r="U7483">
        <v>0</v>
      </c>
      <c r="V7483">
        <v>0</v>
      </c>
      <c r="W7483">
        <v>0</v>
      </c>
      <c r="X7483">
        <v>1</v>
      </c>
      <c r="Y7483">
        <v>61</v>
      </c>
      <c r="Z7483">
        <v>0.4</v>
      </c>
      <c r="AA7483">
        <v>0</v>
      </c>
      <c r="AB7483">
        <v>0</v>
      </c>
      <c r="AC7483">
        <v>0</v>
      </c>
      <c r="AD7483">
        <v>0</v>
      </c>
      <c r="AE7483">
        <v>0</v>
      </c>
      <c r="AF7483">
        <v>0</v>
      </c>
      <c r="AG7483" t="s">
        <v>28132</v>
      </c>
      <c r="AH7483" s="21" t="str">
        <f t="shared" si="232"/>
        <v>YK20</v>
      </c>
      <c r="AI7483" s="21">
        <v>216</v>
      </c>
      <c r="AJ7483" s="21">
        <f t="shared" si="233"/>
        <v>99.196078431372555</v>
      </c>
      <c r="AK7483" s="21" t="s">
        <v>2063</v>
      </c>
      <c r="AL7483" t="s">
        <v>2551</v>
      </c>
      <c r="AM7483" s="26" t="s">
        <v>38</v>
      </c>
      <c r="AN7483" t="s">
        <v>2031</v>
      </c>
    </row>
    <row r="7484" spans="1:40" hidden="1" x14ac:dyDescent="0.35">
      <c r="A7484" t="s">
        <v>28129</v>
      </c>
      <c r="B7484" t="s">
        <v>28134</v>
      </c>
      <c r="C7484" t="s">
        <v>4118</v>
      </c>
      <c r="D7484" t="s">
        <v>28135</v>
      </c>
      <c r="E7484" t="s">
        <v>2646</v>
      </c>
      <c r="F7484">
        <v>1</v>
      </c>
      <c r="G7484" t="s">
        <v>2600</v>
      </c>
      <c r="H7484" t="s">
        <v>2577</v>
      </c>
      <c r="I7484" t="s">
        <v>2076</v>
      </c>
      <c r="J7484" t="s">
        <v>2647</v>
      </c>
      <c r="K7484" t="s">
        <v>2602</v>
      </c>
      <c r="L7484" t="s">
        <v>2058</v>
      </c>
      <c r="M7484" t="s">
        <v>2059</v>
      </c>
      <c r="N7484">
        <v>5</v>
      </c>
      <c r="O7484">
        <v>91</v>
      </c>
      <c r="P7484">
        <v>0.37</v>
      </c>
      <c r="Q7484">
        <v>24480</v>
      </c>
      <c r="R7484">
        <v>2</v>
      </c>
      <c r="S7484">
        <v>19</v>
      </c>
      <c r="T7484">
        <v>0.08</v>
      </c>
      <c r="U7484">
        <v>3</v>
      </c>
      <c r="V7484">
        <v>72</v>
      </c>
      <c r="W7484">
        <v>0.28999999999999998</v>
      </c>
      <c r="X7484">
        <v>0</v>
      </c>
      <c r="Y7484">
        <v>0</v>
      </c>
      <c r="Z7484">
        <v>0</v>
      </c>
      <c r="AA7484">
        <v>0</v>
      </c>
      <c r="AB7484">
        <v>0</v>
      </c>
      <c r="AC7484">
        <v>0</v>
      </c>
      <c r="AD7484">
        <v>0</v>
      </c>
      <c r="AE7484">
        <v>0</v>
      </c>
      <c r="AF7484">
        <v>0</v>
      </c>
      <c r="AG7484" t="s">
        <v>28136</v>
      </c>
      <c r="AH7484" s="21" t="str">
        <f t="shared" si="232"/>
        <v>YK20</v>
      </c>
      <c r="AI7484" s="21">
        <v>345.36</v>
      </c>
      <c r="AJ7484" s="21">
        <f t="shared" si="233"/>
        <v>99.628267973856211</v>
      </c>
      <c r="AK7484" s="21" t="s">
        <v>2060</v>
      </c>
      <c r="AL7484" t="s">
        <v>2551</v>
      </c>
      <c r="AM7484" s="26" t="s">
        <v>38</v>
      </c>
      <c r="AN7484" t="s">
        <v>2030</v>
      </c>
    </row>
    <row r="7485" spans="1:40" hidden="1" x14ac:dyDescent="0.35">
      <c r="A7485" t="s">
        <v>28133</v>
      </c>
      <c r="B7485" t="s">
        <v>28138</v>
      </c>
      <c r="C7485" t="s">
        <v>14727</v>
      </c>
      <c r="D7485" t="s">
        <v>28139</v>
      </c>
      <c r="E7485" t="s">
        <v>2646</v>
      </c>
      <c r="F7485">
        <v>1</v>
      </c>
      <c r="G7485" t="s">
        <v>2600</v>
      </c>
      <c r="H7485" t="s">
        <v>2577</v>
      </c>
      <c r="I7485" t="s">
        <v>2076</v>
      </c>
      <c r="J7485" t="s">
        <v>2647</v>
      </c>
      <c r="K7485" t="s">
        <v>2602</v>
      </c>
      <c r="L7485" t="s">
        <v>2058</v>
      </c>
      <c r="M7485" t="s">
        <v>5179</v>
      </c>
      <c r="N7485">
        <v>4</v>
      </c>
      <c r="O7485">
        <v>78</v>
      </c>
      <c r="P7485">
        <v>0.42</v>
      </c>
      <c r="Q7485">
        <v>18360</v>
      </c>
      <c r="R7485">
        <v>3</v>
      </c>
      <c r="S7485">
        <v>51</v>
      </c>
      <c r="T7485">
        <v>0.28000000000000003</v>
      </c>
      <c r="U7485">
        <v>1</v>
      </c>
      <c r="V7485">
        <v>27</v>
      </c>
      <c r="W7485">
        <v>0.15</v>
      </c>
      <c r="X7485">
        <v>0</v>
      </c>
      <c r="Y7485">
        <v>0</v>
      </c>
      <c r="Z7485">
        <v>0</v>
      </c>
      <c r="AA7485">
        <v>0</v>
      </c>
      <c r="AB7485">
        <v>0</v>
      </c>
      <c r="AC7485">
        <v>0</v>
      </c>
      <c r="AD7485">
        <v>0</v>
      </c>
      <c r="AE7485">
        <v>0</v>
      </c>
      <c r="AF7485">
        <v>0</v>
      </c>
      <c r="AG7485" t="s">
        <v>28140</v>
      </c>
      <c r="AH7485" s="21" t="str">
        <f t="shared" si="232"/>
        <v>YK20</v>
      </c>
      <c r="AI7485" s="21">
        <v>258.95999999999998</v>
      </c>
      <c r="AJ7485" s="21">
        <f t="shared" si="233"/>
        <v>99.575163398692808</v>
      </c>
      <c r="AK7485" s="21" t="s">
        <v>2060</v>
      </c>
      <c r="AL7485" t="s">
        <v>2551</v>
      </c>
      <c r="AM7485" s="26" t="s">
        <v>38</v>
      </c>
      <c r="AN7485" t="s">
        <v>2030</v>
      </c>
    </row>
    <row r="7486" spans="1:40" hidden="1" x14ac:dyDescent="0.35">
      <c r="A7486" t="s">
        <v>28137</v>
      </c>
      <c r="B7486" t="s">
        <v>28142</v>
      </c>
      <c r="C7486" t="s">
        <v>5945</v>
      </c>
      <c r="D7486" t="s">
        <v>28143</v>
      </c>
      <c r="E7486" t="s">
        <v>2575</v>
      </c>
      <c r="F7486">
        <v>1</v>
      </c>
      <c r="G7486" t="s">
        <v>2576</v>
      </c>
      <c r="H7486" t="s">
        <v>2577</v>
      </c>
      <c r="I7486" t="s">
        <v>2076</v>
      </c>
      <c r="J7486" t="s">
        <v>2741</v>
      </c>
      <c r="K7486" t="s">
        <v>2742</v>
      </c>
      <c r="L7486" t="s">
        <v>2058</v>
      </c>
      <c r="M7486" t="s">
        <v>2059</v>
      </c>
      <c r="N7486">
        <v>3</v>
      </c>
      <c r="O7486">
        <v>125</v>
      </c>
      <c r="P7486">
        <v>0.51</v>
      </c>
      <c r="Q7486">
        <v>24480</v>
      </c>
      <c r="R7486">
        <v>0</v>
      </c>
      <c r="S7486">
        <v>0</v>
      </c>
      <c r="T7486">
        <v>0</v>
      </c>
      <c r="U7486">
        <v>2</v>
      </c>
      <c r="V7486">
        <v>102</v>
      </c>
      <c r="W7486">
        <v>0.42</v>
      </c>
      <c r="X7486">
        <v>1</v>
      </c>
      <c r="Y7486">
        <v>23</v>
      </c>
      <c r="Z7486">
        <v>0.09</v>
      </c>
      <c r="AA7486">
        <v>0</v>
      </c>
      <c r="AB7486">
        <v>0</v>
      </c>
      <c r="AC7486">
        <v>0</v>
      </c>
      <c r="AD7486">
        <v>0</v>
      </c>
      <c r="AE7486">
        <v>0</v>
      </c>
      <c r="AF7486">
        <v>0</v>
      </c>
      <c r="AG7486" t="s">
        <v>28144</v>
      </c>
      <c r="AH7486" s="21" t="str">
        <f t="shared" si="232"/>
        <v>YK20</v>
      </c>
      <c r="AI7486" s="21">
        <v>345.36</v>
      </c>
      <c r="AJ7486" s="21">
        <f t="shared" si="233"/>
        <v>99.489379084967325</v>
      </c>
      <c r="AK7486" s="21" t="s">
        <v>2060</v>
      </c>
      <c r="AL7486" t="s">
        <v>2613</v>
      </c>
      <c r="AM7486" s="26" t="s">
        <v>38</v>
      </c>
      <c r="AN7486" t="s">
        <v>2030</v>
      </c>
    </row>
    <row r="7487" spans="1:40" hidden="1" x14ac:dyDescent="0.35">
      <c r="A7487" t="s">
        <v>28141</v>
      </c>
      <c r="B7487" t="s">
        <v>28146</v>
      </c>
      <c r="C7487" t="s">
        <v>3488</v>
      </c>
      <c r="D7487" t="s">
        <v>28147</v>
      </c>
      <c r="E7487" t="s">
        <v>2857</v>
      </c>
      <c r="F7487">
        <v>1</v>
      </c>
      <c r="G7487" t="s">
        <v>2576</v>
      </c>
      <c r="H7487" t="s">
        <v>2577</v>
      </c>
      <c r="I7487" t="s">
        <v>2076</v>
      </c>
      <c r="J7487" t="s">
        <v>2741</v>
      </c>
      <c r="K7487" t="s">
        <v>2742</v>
      </c>
      <c r="L7487" t="s">
        <v>2058</v>
      </c>
      <c r="M7487" t="s">
        <v>2059</v>
      </c>
      <c r="N7487">
        <v>6</v>
      </c>
      <c r="O7487">
        <v>331</v>
      </c>
      <c r="P7487">
        <v>1.35</v>
      </c>
      <c r="Q7487">
        <v>24480</v>
      </c>
      <c r="R7487">
        <v>3</v>
      </c>
      <c r="S7487">
        <v>178</v>
      </c>
      <c r="T7487">
        <v>0.73</v>
      </c>
      <c r="U7487">
        <v>3</v>
      </c>
      <c r="V7487">
        <v>153</v>
      </c>
      <c r="W7487">
        <v>0.63</v>
      </c>
      <c r="X7487">
        <v>0</v>
      </c>
      <c r="Y7487">
        <v>0</v>
      </c>
      <c r="Z7487">
        <v>0</v>
      </c>
      <c r="AA7487">
        <v>0</v>
      </c>
      <c r="AB7487">
        <v>0</v>
      </c>
      <c r="AC7487">
        <v>0</v>
      </c>
      <c r="AD7487">
        <v>0</v>
      </c>
      <c r="AE7487">
        <v>0</v>
      </c>
      <c r="AF7487">
        <v>0</v>
      </c>
      <c r="AG7487" t="s">
        <v>28148</v>
      </c>
      <c r="AH7487" s="21" t="str">
        <f t="shared" si="232"/>
        <v>YK20</v>
      </c>
      <c r="AI7487" s="21">
        <v>345.36</v>
      </c>
      <c r="AJ7487" s="21">
        <f t="shared" si="233"/>
        <v>98.647875816993462</v>
      </c>
      <c r="AK7487" s="21" t="s">
        <v>2063</v>
      </c>
      <c r="AL7487" t="s">
        <v>2613</v>
      </c>
      <c r="AM7487" s="26" t="s">
        <v>38</v>
      </c>
      <c r="AN7487" t="s">
        <v>2032</v>
      </c>
    </row>
    <row r="7488" spans="1:40" hidden="1" x14ac:dyDescent="0.35">
      <c r="A7488" t="s">
        <v>28145</v>
      </c>
      <c r="B7488" t="s">
        <v>28150</v>
      </c>
      <c r="C7488" t="s">
        <v>4001</v>
      </c>
      <c r="D7488" t="s">
        <v>28151</v>
      </c>
      <c r="E7488" t="s">
        <v>4003</v>
      </c>
      <c r="F7488">
        <v>1</v>
      </c>
      <c r="G7488" t="s">
        <v>2600</v>
      </c>
      <c r="H7488" t="s">
        <v>2510</v>
      </c>
      <c r="I7488" t="s">
        <v>2076</v>
      </c>
      <c r="J7488" t="s">
        <v>4004</v>
      </c>
      <c r="K7488" t="s">
        <v>3007</v>
      </c>
      <c r="L7488" t="s">
        <v>2058</v>
      </c>
      <c r="M7488" t="s">
        <v>2170</v>
      </c>
      <c r="N7488">
        <v>2</v>
      </c>
      <c r="O7488">
        <v>37</v>
      </c>
      <c r="P7488">
        <v>0.24</v>
      </c>
      <c r="Q7488">
        <v>15300</v>
      </c>
      <c r="R7488">
        <v>2</v>
      </c>
      <c r="S7488">
        <v>37</v>
      </c>
      <c r="T7488">
        <v>0.24</v>
      </c>
      <c r="U7488">
        <v>0</v>
      </c>
      <c r="V7488">
        <v>0</v>
      </c>
      <c r="W7488">
        <v>0</v>
      </c>
      <c r="X7488">
        <v>0</v>
      </c>
      <c r="Y7488">
        <v>0</v>
      </c>
      <c r="Z7488">
        <v>0</v>
      </c>
      <c r="AA7488">
        <v>0</v>
      </c>
      <c r="AB7488">
        <v>0</v>
      </c>
      <c r="AC7488">
        <v>0</v>
      </c>
      <c r="AD7488">
        <v>0</v>
      </c>
      <c r="AE7488">
        <v>0</v>
      </c>
      <c r="AF7488">
        <v>0</v>
      </c>
      <c r="AG7488" t="s">
        <v>28152</v>
      </c>
      <c r="AH7488" s="21" t="str">
        <f t="shared" si="232"/>
        <v>YM68</v>
      </c>
      <c r="AI7488" s="21">
        <v>216</v>
      </c>
      <c r="AJ7488" s="21">
        <f t="shared" si="233"/>
        <v>99.75816993464052</v>
      </c>
      <c r="AK7488" s="21" t="s">
        <v>2060</v>
      </c>
      <c r="AL7488" t="s">
        <v>2551</v>
      </c>
      <c r="AM7488" s="26" t="s">
        <v>38</v>
      </c>
      <c r="AN7488" t="s">
        <v>2030</v>
      </c>
    </row>
    <row r="7489" spans="1:40" hidden="1" x14ac:dyDescent="0.35">
      <c r="A7489" t="s">
        <v>28149</v>
      </c>
      <c r="B7489" t="s">
        <v>28154</v>
      </c>
      <c r="C7489" t="s">
        <v>8622</v>
      </c>
      <c r="D7489" t="s">
        <v>28155</v>
      </c>
      <c r="E7489" t="s">
        <v>3058</v>
      </c>
      <c r="F7489">
        <v>1</v>
      </c>
      <c r="G7489" t="s">
        <v>2600</v>
      </c>
      <c r="H7489" t="s">
        <v>2510</v>
      </c>
      <c r="I7489" t="s">
        <v>2076</v>
      </c>
      <c r="J7489" t="s">
        <v>4004</v>
      </c>
      <c r="K7489" t="s">
        <v>3007</v>
      </c>
      <c r="L7489" t="s">
        <v>2058</v>
      </c>
      <c r="M7489" t="s">
        <v>2170</v>
      </c>
      <c r="N7489">
        <v>9</v>
      </c>
      <c r="O7489">
        <v>204</v>
      </c>
      <c r="P7489">
        <v>1.33</v>
      </c>
      <c r="Q7489">
        <v>15300</v>
      </c>
      <c r="R7489">
        <v>0</v>
      </c>
      <c r="S7489">
        <v>0</v>
      </c>
      <c r="T7489">
        <v>0</v>
      </c>
      <c r="U7489">
        <v>9</v>
      </c>
      <c r="V7489">
        <v>204</v>
      </c>
      <c r="W7489">
        <v>1.33</v>
      </c>
      <c r="X7489">
        <v>0</v>
      </c>
      <c r="Y7489">
        <v>0</v>
      </c>
      <c r="Z7489">
        <v>0</v>
      </c>
      <c r="AA7489">
        <v>0</v>
      </c>
      <c r="AB7489">
        <v>0</v>
      </c>
      <c r="AC7489">
        <v>0</v>
      </c>
      <c r="AD7489">
        <v>0</v>
      </c>
      <c r="AE7489">
        <v>0</v>
      </c>
      <c r="AF7489">
        <v>0</v>
      </c>
      <c r="AG7489" t="s">
        <v>28156</v>
      </c>
      <c r="AH7489" s="21" t="str">
        <f t="shared" si="232"/>
        <v>YM68</v>
      </c>
      <c r="AI7489" s="21">
        <v>216</v>
      </c>
      <c r="AJ7489" s="21">
        <f t="shared" si="233"/>
        <v>98.666666666666671</v>
      </c>
      <c r="AK7489" s="21" t="s">
        <v>2063</v>
      </c>
      <c r="AL7489" t="s">
        <v>2551</v>
      </c>
      <c r="AM7489" s="26" t="s">
        <v>38</v>
      </c>
      <c r="AN7489" t="s">
        <v>2032</v>
      </c>
    </row>
    <row r="7490" spans="1:40" hidden="1" x14ac:dyDescent="0.35">
      <c r="A7490" t="s">
        <v>28153</v>
      </c>
      <c r="B7490" t="s">
        <v>28158</v>
      </c>
      <c r="C7490" t="s">
        <v>10037</v>
      </c>
      <c r="D7490" t="s">
        <v>28159</v>
      </c>
      <c r="E7490" t="s">
        <v>3013</v>
      </c>
      <c r="F7490">
        <v>1</v>
      </c>
      <c r="G7490" t="s">
        <v>2600</v>
      </c>
      <c r="H7490" t="s">
        <v>2577</v>
      </c>
      <c r="I7490" t="s">
        <v>2076</v>
      </c>
      <c r="J7490" t="s">
        <v>3183</v>
      </c>
      <c r="K7490" t="s">
        <v>2742</v>
      </c>
      <c r="L7490" t="s">
        <v>2058</v>
      </c>
      <c r="M7490" t="s">
        <v>2059</v>
      </c>
      <c r="N7490">
        <v>6</v>
      </c>
      <c r="O7490">
        <v>143</v>
      </c>
      <c r="P7490">
        <v>0.57999999999999996</v>
      </c>
      <c r="Q7490">
        <v>24480</v>
      </c>
      <c r="R7490">
        <v>0</v>
      </c>
      <c r="S7490">
        <v>0</v>
      </c>
      <c r="T7490">
        <v>0</v>
      </c>
      <c r="U7490">
        <v>5</v>
      </c>
      <c r="V7490">
        <v>132</v>
      </c>
      <c r="W7490">
        <v>0.54</v>
      </c>
      <c r="X7490">
        <v>0</v>
      </c>
      <c r="Y7490">
        <v>0</v>
      </c>
      <c r="Z7490">
        <v>0</v>
      </c>
      <c r="AA7490">
        <v>1</v>
      </c>
      <c r="AB7490">
        <v>11</v>
      </c>
      <c r="AC7490">
        <v>0.04</v>
      </c>
      <c r="AD7490">
        <v>0</v>
      </c>
      <c r="AE7490">
        <v>0</v>
      </c>
      <c r="AF7490">
        <v>0</v>
      </c>
      <c r="AG7490" t="s">
        <v>28160</v>
      </c>
      <c r="AH7490" s="21" t="str">
        <f t="shared" si="232"/>
        <v>YM68</v>
      </c>
      <c r="AI7490" s="21">
        <v>345.36</v>
      </c>
      <c r="AJ7490" s="21">
        <f t="shared" si="233"/>
        <v>99.415849673202615</v>
      </c>
      <c r="AK7490" s="21" t="s">
        <v>2060</v>
      </c>
      <c r="AL7490" t="s">
        <v>2551</v>
      </c>
      <c r="AM7490" s="26" t="s">
        <v>38</v>
      </c>
      <c r="AN7490" t="s">
        <v>2030</v>
      </c>
    </row>
    <row r="7491" spans="1:40" hidden="1" x14ac:dyDescent="0.35">
      <c r="A7491" t="s">
        <v>28157</v>
      </c>
      <c r="B7491" t="s">
        <v>28162</v>
      </c>
      <c r="C7491" t="s">
        <v>14727</v>
      </c>
      <c r="D7491" t="s">
        <v>28163</v>
      </c>
      <c r="E7491" t="s">
        <v>2646</v>
      </c>
      <c r="F7491">
        <v>1</v>
      </c>
      <c r="G7491" t="s">
        <v>2600</v>
      </c>
      <c r="H7491" t="s">
        <v>2577</v>
      </c>
      <c r="I7491" t="s">
        <v>2076</v>
      </c>
      <c r="J7491" t="s">
        <v>2647</v>
      </c>
      <c r="K7491" t="s">
        <v>2602</v>
      </c>
      <c r="L7491" t="s">
        <v>2058</v>
      </c>
      <c r="M7491" t="s">
        <v>2059</v>
      </c>
      <c r="N7491">
        <v>9</v>
      </c>
      <c r="O7491">
        <v>231</v>
      </c>
      <c r="P7491">
        <v>0.94</v>
      </c>
      <c r="Q7491">
        <v>24480</v>
      </c>
      <c r="R7491">
        <v>6</v>
      </c>
      <c r="S7491">
        <v>161</v>
      </c>
      <c r="T7491">
        <v>0.66</v>
      </c>
      <c r="U7491">
        <v>3</v>
      </c>
      <c r="V7491">
        <v>70</v>
      </c>
      <c r="W7491">
        <v>0.28999999999999998</v>
      </c>
      <c r="X7491">
        <v>0</v>
      </c>
      <c r="Y7491">
        <v>0</v>
      </c>
      <c r="Z7491">
        <v>0</v>
      </c>
      <c r="AA7491">
        <v>0</v>
      </c>
      <c r="AB7491">
        <v>0</v>
      </c>
      <c r="AC7491">
        <v>0</v>
      </c>
      <c r="AD7491">
        <v>0</v>
      </c>
      <c r="AE7491">
        <v>0</v>
      </c>
      <c r="AF7491">
        <v>0</v>
      </c>
      <c r="AG7491" t="s">
        <v>28164</v>
      </c>
      <c r="AH7491" s="21" t="str">
        <f t="shared" si="232"/>
        <v>YM68</v>
      </c>
      <c r="AI7491" s="21">
        <v>345.36</v>
      </c>
      <c r="AJ7491" s="21">
        <f t="shared" si="233"/>
        <v>99.056372549019613</v>
      </c>
      <c r="AK7491" s="21" t="s">
        <v>2063</v>
      </c>
      <c r="AL7491" t="s">
        <v>2551</v>
      </c>
      <c r="AM7491" s="26" t="s">
        <v>38</v>
      </c>
      <c r="AN7491" t="s">
        <v>2030</v>
      </c>
    </row>
    <row r="7492" spans="1:40" hidden="1" x14ac:dyDescent="0.35">
      <c r="A7492" t="s">
        <v>28161</v>
      </c>
      <c r="B7492" t="s">
        <v>28166</v>
      </c>
      <c r="C7492" t="s">
        <v>4567</v>
      </c>
      <c r="D7492" t="s">
        <v>28167</v>
      </c>
      <c r="E7492" t="s">
        <v>2691</v>
      </c>
      <c r="F7492">
        <v>1</v>
      </c>
      <c r="G7492" t="s">
        <v>2600</v>
      </c>
      <c r="H7492" t="s">
        <v>2577</v>
      </c>
      <c r="I7492" t="s">
        <v>2076</v>
      </c>
      <c r="J7492" t="s">
        <v>2692</v>
      </c>
      <c r="K7492" t="s">
        <v>2635</v>
      </c>
      <c r="L7492" t="s">
        <v>2058</v>
      </c>
      <c r="M7492" t="s">
        <v>2310</v>
      </c>
      <c r="N7492">
        <v>5</v>
      </c>
      <c r="O7492">
        <v>158</v>
      </c>
      <c r="P7492">
        <v>0.97</v>
      </c>
      <c r="Q7492">
        <v>16320</v>
      </c>
      <c r="R7492">
        <v>2</v>
      </c>
      <c r="S7492">
        <v>60</v>
      </c>
      <c r="T7492">
        <v>0.37</v>
      </c>
      <c r="U7492">
        <v>3</v>
      </c>
      <c r="V7492">
        <v>98</v>
      </c>
      <c r="W7492">
        <v>0.6</v>
      </c>
      <c r="X7492">
        <v>0</v>
      </c>
      <c r="Y7492">
        <v>0</v>
      </c>
      <c r="Z7492">
        <v>0</v>
      </c>
      <c r="AA7492">
        <v>0</v>
      </c>
      <c r="AB7492">
        <v>0</v>
      </c>
      <c r="AC7492">
        <v>0</v>
      </c>
      <c r="AD7492">
        <v>0</v>
      </c>
      <c r="AE7492">
        <v>0</v>
      </c>
      <c r="AF7492">
        <v>0</v>
      </c>
      <c r="AG7492" t="s">
        <v>28168</v>
      </c>
      <c r="AH7492" s="21" t="str">
        <f t="shared" si="232"/>
        <v>YM68</v>
      </c>
      <c r="AI7492" s="21">
        <v>230.39999999999998</v>
      </c>
      <c r="AJ7492" s="21">
        <f t="shared" si="233"/>
        <v>99.031862745098039</v>
      </c>
      <c r="AK7492" s="21" t="s">
        <v>2063</v>
      </c>
      <c r="AL7492" t="s">
        <v>2581</v>
      </c>
      <c r="AM7492" s="26" t="s">
        <v>38</v>
      </c>
      <c r="AN7492" t="s">
        <v>2030</v>
      </c>
    </row>
    <row r="7493" spans="1:40" hidden="1" x14ac:dyDescent="0.35">
      <c r="A7493" t="s">
        <v>28165</v>
      </c>
      <c r="B7493" t="s">
        <v>28169</v>
      </c>
      <c r="C7493" t="s">
        <v>2573</v>
      </c>
      <c r="D7493" t="s">
        <v>28170</v>
      </c>
      <c r="E7493" t="s">
        <v>2608</v>
      </c>
      <c r="F7493">
        <v>1</v>
      </c>
      <c r="G7493" t="s">
        <v>2600</v>
      </c>
      <c r="H7493" t="s">
        <v>2577</v>
      </c>
      <c r="I7493" t="s">
        <v>2076</v>
      </c>
      <c r="J7493" t="s">
        <v>2578</v>
      </c>
      <c r="K7493" t="s">
        <v>2579</v>
      </c>
      <c r="L7493" t="s">
        <v>2058</v>
      </c>
      <c r="M7493" t="s">
        <v>2059</v>
      </c>
      <c r="N7493">
        <v>5</v>
      </c>
      <c r="O7493">
        <v>207</v>
      </c>
      <c r="P7493">
        <v>0.85</v>
      </c>
      <c r="Q7493">
        <v>24480</v>
      </c>
      <c r="R7493">
        <v>3</v>
      </c>
      <c r="S7493">
        <v>164</v>
      </c>
      <c r="T7493">
        <v>0.67</v>
      </c>
      <c r="U7493">
        <v>2</v>
      </c>
      <c r="V7493">
        <v>43</v>
      </c>
      <c r="W7493">
        <v>0.18</v>
      </c>
      <c r="X7493">
        <v>0</v>
      </c>
      <c r="Y7493">
        <v>0</v>
      </c>
      <c r="Z7493">
        <v>0</v>
      </c>
      <c r="AA7493">
        <v>0</v>
      </c>
      <c r="AB7493">
        <v>0</v>
      </c>
      <c r="AC7493">
        <v>0</v>
      </c>
      <c r="AD7493">
        <v>0</v>
      </c>
      <c r="AE7493">
        <v>0</v>
      </c>
      <c r="AF7493">
        <v>0</v>
      </c>
      <c r="AG7493" t="s">
        <v>28171</v>
      </c>
      <c r="AH7493" s="21" t="str">
        <f t="shared" si="232"/>
        <v>YM68</v>
      </c>
      <c r="AI7493" s="21">
        <v>345.36</v>
      </c>
      <c r="AJ7493" s="21">
        <f t="shared" si="233"/>
        <v>99.154411764705884</v>
      </c>
      <c r="AK7493" s="21" t="s">
        <v>2063</v>
      </c>
      <c r="AL7493" t="s">
        <v>2581</v>
      </c>
      <c r="AM7493" s="26" t="s">
        <v>38</v>
      </c>
      <c r="AN7493" t="s">
        <v>2030</v>
      </c>
    </row>
    <row r="7494" spans="1:40" hidden="1" x14ac:dyDescent="0.35">
      <c r="A7494" t="s">
        <v>10244</v>
      </c>
      <c r="B7494" t="s">
        <v>28173</v>
      </c>
      <c r="C7494" t="s">
        <v>5491</v>
      </c>
      <c r="D7494" t="s">
        <v>28174</v>
      </c>
      <c r="E7494" t="s">
        <v>3942</v>
      </c>
      <c r="F7494">
        <v>1</v>
      </c>
      <c r="G7494" t="s">
        <v>2600</v>
      </c>
      <c r="H7494" t="s">
        <v>2577</v>
      </c>
      <c r="I7494" t="s">
        <v>2076</v>
      </c>
      <c r="J7494" t="s">
        <v>2699</v>
      </c>
      <c r="K7494" t="s">
        <v>2579</v>
      </c>
      <c r="L7494" t="s">
        <v>2058</v>
      </c>
      <c r="M7494" t="s">
        <v>2170</v>
      </c>
      <c r="N7494">
        <v>3</v>
      </c>
      <c r="O7494">
        <v>213</v>
      </c>
      <c r="P7494">
        <v>1.39</v>
      </c>
      <c r="Q7494">
        <v>15300</v>
      </c>
      <c r="R7494">
        <v>1</v>
      </c>
      <c r="S7494">
        <v>59</v>
      </c>
      <c r="T7494">
        <v>0.39</v>
      </c>
      <c r="U7494">
        <v>1</v>
      </c>
      <c r="V7494">
        <v>30</v>
      </c>
      <c r="W7494">
        <v>0.2</v>
      </c>
      <c r="X7494">
        <v>0</v>
      </c>
      <c r="Y7494">
        <v>0</v>
      </c>
      <c r="Z7494">
        <v>0</v>
      </c>
      <c r="AA7494">
        <v>0</v>
      </c>
      <c r="AB7494">
        <v>0</v>
      </c>
      <c r="AC7494">
        <v>0</v>
      </c>
      <c r="AD7494">
        <v>1</v>
      </c>
      <c r="AE7494">
        <v>124</v>
      </c>
      <c r="AF7494">
        <v>0.81</v>
      </c>
      <c r="AG7494" t="s">
        <v>28175</v>
      </c>
      <c r="AH7494" s="21" t="str">
        <f t="shared" si="232"/>
        <v>YM68</v>
      </c>
      <c r="AI7494" s="21">
        <v>216</v>
      </c>
      <c r="AJ7494" s="21">
        <f t="shared" si="233"/>
        <v>98.607843137254903</v>
      </c>
      <c r="AK7494" s="21" t="s">
        <v>2063</v>
      </c>
      <c r="AL7494" t="s">
        <v>2581</v>
      </c>
      <c r="AM7494" s="26" t="s">
        <v>38</v>
      </c>
      <c r="AN7494" t="s">
        <v>2032</v>
      </c>
    </row>
    <row r="7495" spans="1:40" hidden="1" x14ac:dyDescent="0.35">
      <c r="A7495" t="s">
        <v>28172</v>
      </c>
      <c r="B7495" t="s">
        <v>28177</v>
      </c>
      <c r="C7495" t="s">
        <v>5977</v>
      </c>
      <c r="D7495" t="s">
        <v>28178</v>
      </c>
      <c r="E7495" t="s">
        <v>4055</v>
      </c>
      <c r="F7495">
        <v>1</v>
      </c>
      <c r="G7495" t="s">
        <v>2509</v>
      </c>
      <c r="H7495" t="s">
        <v>2510</v>
      </c>
      <c r="I7495" t="s">
        <v>2076</v>
      </c>
      <c r="J7495" t="s">
        <v>2794</v>
      </c>
      <c r="K7495" t="s">
        <v>2669</v>
      </c>
      <c r="L7495" t="s">
        <v>2058</v>
      </c>
      <c r="M7495" t="s">
        <v>2059</v>
      </c>
      <c r="N7495">
        <v>2</v>
      </c>
      <c r="O7495">
        <v>104</v>
      </c>
      <c r="P7495">
        <v>0.42</v>
      </c>
      <c r="Q7495">
        <v>24480</v>
      </c>
      <c r="R7495">
        <v>1</v>
      </c>
      <c r="S7495">
        <v>75</v>
      </c>
      <c r="T7495">
        <v>0.31</v>
      </c>
      <c r="U7495">
        <v>1</v>
      </c>
      <c r="V7495">
        <v>29</v>
      </c>
      <c r="W7495">
        <v>0.12</v>
      </c>
      <c r="X7495">
        <v>0</v>
      </c>
      <c r="Y7495">
        <v>0</v>
      </c>
      <c r="Z7495">
        <v>0</v>
      </c>
      <c r="AA7495">
        <v>0</v>
      </c>
      <c r="AB7495">
        <v>0</v>
      </c>
      <c r="AC7495">
        <v>0</v>
      </c>
      <c r="AD7495">
        <v>0</v>
      </c>
      <c r="AE7495">
        <v>0</v>
      </c>
      <c r="AF7495">
        <v>0</v>
      </c>
      <c r="AG7495" t="s">
        <v>28179</v>
      </c>
      <c r="AH7495" s="21" t="str">
        <f t="shared" ref="AH7495:AH7558" si="234">LEFT(AG7495,4)</f>
        <v>YM68</v>
      </c>
      <c r="AI7495" s="21">
        <v>345.36</v>
      </c>
      <c r="AJ7495" s="21">
        <f t="shared" ref="AJ7495:AJ7558" si="235">100-(O7495/Q7495*100)</f>
        <v>99.575163398692808</v>
      </c>
      <c r="AK7495" s="21" t="s">
        <v>2060</v>
      </c>
      <c r="AL7495" t="s">
        <v>2515</v>
      </c>
      <c r="AM7495" s="26" t="s">
        <v>38</v>
      </c>
      <c r="AN7495" t="s">
        <v>2030</v>
      </c>
    </row>
    <row r="7496" spans="1:40" hidden="1" x14ac:dyDescent="0.35">
      <c r="A7496" t="s">
        <v>28176</v>
      </c>
      <c r="B7496" t="s">
        <v>28180</v>
      </c>
      <c r="C7496" t="s">
        <v>3281</v>
      </c>
      <c r="D7496" t="s">
        <v>28181</v>
      </c>
      <c r="E7496" t="s">
        <v>2938</v>
      </c>
      <c r="F7496">
        <v>1</v>
      </c>
      <c r="G7496" t="s">
        <v>2593</v>
      </c>
      <c r="H7496" t="s">
        <v>2056</v>
      </c>
      <c r="I7496" t="s">
        <v>2076</v>
      </c>
      <c r="J7496" t="s">
        <v>3268</v>
      </c>
      <c r="K7496" t="s">
        <v>62</v>
      </c>
      <c r="L7496" t="s">
        <v>2058</v>
      </c>
      <c r="M7496" t="s">
        <v>2170</v>
      </c>
      <c r="N7496">
        <v>5</v>
      </c>
      <c r="O7496">
        <v>139</v>
      </c>
      <c r="P7496">
        <v>0.91</v>
      </c>
      <c r="Q7496">
        <v>15300</v>
      </c>
      <c r="R7496">
        <v>0</v>
      </c>
      <c r="S7496">
        <v>0</v>
      </c>
      <c r="T7496">
        <v>0</v>
      </c>
      <c r="U7496">
        <v>4</v>
      </c>
      <c r="V7496">
        <v>111</v>
      </c>
      <c r="W7496">
        <v>0.73</v>
      </c>
      <c r="X7496">
        <v>1</v>
      </c>
      <c r="Y7496">
        <v>28</v>
      </c>
      <c r="Z7496">
        <v>0.18</v>
      </c>
      <c r="AA7496">
        <v>0</v>
      </c>
      <c r="AB7496">
        <v>0</v>
      </c>
      <c r="AC7496">
        <v>0</v>
      </c>
      <c r="AD7496">
        <v>0</v>
      </c>
      <c r="AE7496">
        <v>0</v>
      </c>
      <c r="AF7496">
        <v>0</v>
      </c>
      <c r="AG7496" t="s">
        <v>28182</v>
      </c>
      <c r="AH7496" s="21" t="str">
        <f t="shared" si="234"/>
        <v>YM68</v>
      </c>
      <c r="AI7496" s="21">
        <v>216</v>
      </c>
      <c r="AJ7496" s="21">
        <f t="shared" si="235"/>
        <v>99.091503267973863</v>
      </c>
      <c r="AK7496" s="21" t="s">
        <v>2063</v>
      </c>
      <c r="AL7496" t="s">
        <v>2527</v>
      </c>
      <c r="AM7496" s="26" t="s">
        <v>38</v>
      </c>
      <c r="AN7496" t="s">
        <v>2030</v>
      </c>
    </row>
    <row r="7497" spans="1:40" hidden="1" x14ac:dyDescent="0.35">
      <c r="A7497" t="s">
        <v>10248</v>
      </c>
      <c r="B7497" t="s">
        <v>28184</v>
      </c>
      <c r="C7497" t="s">
        <v>4474</v>
      </c>
      <c r="D7497" t="s">
        <v>28185</v>
      </c>
      <c r="E7497" t="s">
        <v>2705</v>
      </c>
      <c r="F7497">
        <v>2</v>
      </c>
      <c r="G7497" t="s">
        <v>2593</v>
      </c>
      <c r="H7497" t="s">
        <v>2056</v>
      </c>
      <c r="I7497" t="s">
        <v>2076</v>
      </c>
      <c r="J7497" t="s">
        <v>4476</v>
      </c>
      <c r="K7497" t="s">
        <v>65</v>
      </c>
      <c r="L7497" t="s">
        <v>2058</v>
      </c>
      <c r="M7497" t="s">
        <v>2170</v>
      </c>
      <c r="N7497">
        <v>3</v>
      </c>
      <c r="O7497">
        <v>195</v>
      </c>
      <c r="P7497">
        <v>1.27</v>
      </c>
      <c r="Q7497">
        <v>15300</v>
      </c>
      <c r="R7497">
        <v>1</v>
      </c>
      <c r="S7497">
        <v>24</v>
      </c>
      <c r="T7497">
        <v>0.16</v>
      </c>
      <c r="U7497">
        <v>2</v>
      </c>
      <c r="V7497">
        <v>171</v>
      </c>
      <c r="W7497">
        <v>1.1200000000000001</v>
      </c>
      <c r="X7497">
        <v>0</v>
      </c>
      <c r="Y7497">
        <v>0</v>
      </c>
      <c r="Z7497">
        <v>0</v>
      </c>
      <c r="AA7497">
        <v>0</v>
      </c>
      <c r="AB7497">
        <v>0</v>
      </c>
      <c r="AC7497">
        <v>0</v>
      </c>
      <c r="AD7497">
        <v>0</v>
      </c>
      <c r="AE7497">
        <v>0</v>
      </c>
      <c r="AF7497">
        <v>0</v>
      </c>
      <c r="AG7497" t="s">
        <v>28186</v>
      </c>
      <c r="AH7497" s="21" t="str">
        <f t="shared" si="234"/>
        <v>YM68</v>
      </c>
      <c r="AI7497" s="21">
        <v>216</v>
      </c>
      <c r="AJ7497" s="21">
        <f t="shared" si="235"/>
        <v>98.725490196078425</v>
      </c>
      <c r="AK7497" s="21" t="s">
        <v>2063</v>
      </c>
      <c r="AL7497" t="s">
        <v>2527</v>
      </c>
      <c r="AM7497" s="26" t="s">
        <v>38</v>
      </c>
      <c r="AN7497" t="s">
        <v>2030</v>
      </c>
    </row>
    <row r="7498" spans="1:40" hidden="1" x14ac:dyDescent="0.35">
      <c r="A7498" t="s">
        <v>28183</v>
      </c>
      <c r="B7498" t="s">
        <v>28188</v>
      </c>
      <c r="C7498" t="s">
        <v>6457</v>
      </c>
      <c r="D7498" t="s">
        <v>28189</v>
      </c>
      <c r="E7498" t="s">
        <v>2705</v>
      </c>
      <c r="F7498">
        <v>1</v>
      </c>
      <c r="G7498" t="s">
        <v>2593</v>
      </c>
      <c r="H7498" t="s">
        <v>2056</v>
      </c>
      <c r="I7498" t="s">
        <v>2076</v>
      </c>
      <c r="J7498" t="s">
        <v>2594</v>
      </c>
      <c r="K7498" t="s">
        <v>65</v>
      </c>
      <c r="L7498" t="s">
        <v>2058</v>
      </c>
      <c r="M7498" t="s">
        <v>2170</v>
      </c>
      <c r="N7498">
        <v>2</v>
      </c>
      <c r="O7498">
        <v>75</v>
      </c>
      <c r="P7498">
        <v>0.49</v>
      </c>
      <c r="Q7498">
        <v>15300</v>
      </c>
      <c r="R7498">
        <v>0</v>
      </c>
      <c r="S7498">
        <v>0</v>
      </c>
      <c r="T7498">
        <v>0</v>
      </c>
      <c r="U7498">
        <v>2</v>
      </c>
      <c r="V7498">
        <v>75</v>
      </c>
      <c r="W7498">
        <v>0.49</v>
      </c>
      <c r="X7498">
        <v>0</v>
      </c>
      <c r="Y7498">
        <v>0</v>
      </c>
      <c r="Z7498">
        <v>0</v>
      </c>
      <c r="AA7498">
        <v>0</v>
      </c>
      <c r="AB7498">
        <v>0</v>
      </c>
      <c r="AC7498">
        <v>0</v>
      </c>
      <c r="AD7498">
        <v>0</v>
      </c>
      <c r="AE7498">
        <v>0</v>
      </c>
      <c r="AF7498">
        <v>0</v>
      </c>
      <c r="AG7498" t="s">
        <v>28190</v>
      </c>
      <c r="AH7498" s="21" t="str">
        <f t="shared" si="234"/>
        <v>YM68</v>
      </c>
      <c r="AI7498" s="21">
        <v>216</v>
      </c>
      <c r="AJ7498" s="21">
        <f t="shared" si="235"/>
        <v>99.509803921568633</v>
      </c>
      <c r="AK7498" s="21" t="s">
        <v>2060</v>
      </c>
      <c r="AL7498" t="s">
        <v>2527</v>
      </c>
      <c r="AM7498" s="26" t="s">
        <v>38</v>
      </c>
      <c r="AN7498" t="s">
        <v>2033</v>
      </c>
    </row>
    <row r="7499" spans="1:40" hidden="1" x14ac:dyDescent="0.35">
      <c r="A7499" t="s">
        <v>28187</v>
      </c>
      <c r="B7499" t="s">
        <v>28192</v>
      </c>
      <c r="C7499" t="s">
        <v>4320</v>
      </c>
      <c r="D7499" t="s">
        <v>28193</v>
      </c>
      <c r="E7499" t="s">
        <v>2938</v>
      </c>
      <c r="F7499">
        <v>2</v>
      </c>
      <c r="G7499" t="s">
        <v>2593</v>
      </c>
      <c r="H7499" t="s">
        <v>2056</v>
      </c>
      <c r="I7499" t="s">
        <v>2076</v>
      </c>
      <c r="J7499" t="s">
        <v>4322</v>
      </c>
      <c r="K7499" t="s">
        <v>65</v>
      </c>
      <c r="L7499" t="s">
        <v>2058</v>
      </c>
      <c r="M7499" t="s">
        <v>2170</v>
      </c>
      <c r="N7499">
        <v>10</v>
      </c>
      <c r="O7499">
        <v>311</v>
      </c>
      <c r="P7499">
        <v>2.0299999999999998</v>
      </c>
      <c r="Q7499">
        <v>15300</v>
      </c>
      <c r="R7499">
        <v>3</v>
      </c>
      <c r="S7499">
        <v>101</v>
      </c>
      <c r="T7499">
        <v>0.66</v>
      </c>
      <c r="U7499">
        <v>6</v>
      </c>
      <c r="V7499">
        <v>180</v>
      </c>
      <c r="W7499">
        <v>1.18</v>
      </c>
      <c r="X7499">
        <v>1</v>
      </c>
      <c r="Y7499">
        <v>30</v>
      </c>
      <c r="Z7499">
        <v>0.2</v>
      </c>
      <c r="AA7499">
        <v>0</v>
      </c>
      <c r="AB7499">
        <v>0</v>
      </c>
      <c r="AC7499">
        <v>0</v>
      </c>
      <c r="AD7499">
        <v>0</v>
      </c>
      <c r="AE7499">
        <v>0</v>
      </c>
      <c r="AF7499">
        <v>0</v>
      </c>
      <c r="AG7499" t="s">
        <v>28194</v>
      </c>
      <c r="AH7499" s="21" t="str">
        <f t="shared" si="234"/>
        <v>YM68</v>
      </c>
      <c r="AI7499" s="21">
        <v>216</v>
      </c>
      <c r="AJ7499" s="21">
        <f t="shared" si="235"/>
        <v>97.967320261437905</v>
      </c>
      <c r="AK7499" s="21" t="s">
        <v>2063</v>
      </c>
      <c r="AL7499" t="s">
        <v>2527</v>
      </c>
      <c r="AM7499" s="26" t="s">
        <v>38</v>
      </c>
      <c r="AN7499" t="s">
        <v>2031</v>
      </c>
    </row>
    <row r="7500" spans="1:40" hidden="1" x14ac:dyDescent="0.35">
      <c r="A7500" t="s">
        <v>28191</v>
      </c>
      <c r="B7500" t="s">
        <v>28196</v>
      </c>
      <c r="C7500" t="s">
        <v>7949</v>
      </c>
      <c r="D7500" t="s">
        <v>28197</v>
      </c>
      <c r="E7500" t="s">
        <v>2705</v>
      </c>
      <c r="F7500">
        <v>2</v>
      </c>
      <c r="G7500" t="s">
        <v>2593</v>
      </c>
      <c r="H7500" t="s">
        <v>2056</v>
      </c>
      <c r="I7500" t="s">
        <v>2076</v>
      </c>
      <c r="J7500" t="s">
        <v>7951</v>
      </c>
      <c r="K7500" t="s">
        <v>65</v>
      </c>
      <c r="L7500" t="s">
        <v>2058</v>
      </c>
      <c r="M7500" t="s">
        <v>2170</v>
      </c>
      <c r="N7500">
        <v>4</v>
      </c>
      <c r="O7500">
        <v>331</v>
      </c>
      <c r="P7500">
        <v>2.16</v>
      </c>
      <c r="Q7500">
        <v>15300</v>
      </c>
      <c r="R7500">
        <v>1</v>
      </c>
      <c r="S7500">
        <v>63</v>
      </c>
      <c r="T7500">
        <v>0.41</v>
      </c>
      <c r="U7500">
        <v>3</v>
      </c>
      <c r="V7500">
        <v>268</v>
      </c>
      <c r="W7500">
        <v>1.75</v>
      </c>
      <c r="X7500">
        <v>0</v>
      </c>
      <c r="Y7500">
        <v>0</v>
      </c>
      <c r="Z7500">
        <v>0</v>
      </c>
      <c r="AA7500">
        <v>0</v>
      </c>
      <c r="AB7500">
        <v>0</v>
      </c>
      <c r="AC7500">
        <v>0</v>
      </c>
      <c r="AD7500">
        <v>0</v>
      </c>
      <c r="AE7500">
        <v>0</v>
      </c>
      <c r="AF7500">
        <v>0</v>
      </c>
      <c r="AG7500" t="s">
        <v>28198</v>
      </c>
      <c r="AH7500" s="21" t="str">
        <f t="shared" si="234"/>
        <v>YM68</v>
      </c>
      <c r="AI7500" s="21">
        <v>216</v>
      </c>
      <c r="AJ7500" s="21">
        <f t="shared" si="235"/>
        <v>97.83660130718954</v>
      </c>
      <c r="AK7500" s="21" t="s">
        <v>2063</v>
      </c>
      <c r="AL7500" t="s">
        <v>2527</v>
      </c>
      <c r="AM7500" s="26" t="s">
        <v>38</v>
      </c>
      <c r="AN7500" t="s">
        <v>2031</v>
      </c>
    </row>
    <row r="7501" spans="1:40" hidden="1" x14ac:dyDescent="0.35">
      <c r="A7501" t="s">
        <v>28195</v>
      </c>
      <c r="B7501" t="s">
        <v>28199</v>
      </c>
      <c r="C7501" t="s">
        <v>3248</v>
      </c>
      <c r="D7501" t="s">
        <v>28200</v>
      </c>
      <c r="E7501" t="s">
        <v>2938</v>
      </c>
      <c r="F7501">
        <v>1</v>
      </c>
      <c r="G7501" t="s">
        <v>2593</v>
      </c>
      <c r="H7501" t="s">
        <v>2056</v>
      </c>
      <c r="I7501" t="s">
        <v>2076</v>
      </c>
      <c r="J7501" t="s">
        <v>3250</v>
      </c>
      <c r="K7501" t="s">
        <v>65</v>
      </c>
      <c r="L7501" t="s">
        <v>2058</v>
      </c>
      <c r="M7501" t="s">
        <v>2059</v>
      </c>
      <c r="N7501">
        <v>0</v>
      </c>
      <c r="O7501">
        <v>0</v>
      </c>
      <c r="P7501">
        <v>0</v>
      </c>
      <c r="Q7501">
        <v>24480</v>
      </c>
      <c r="R7501">
        <v>0</v>
      </c>
      <c r="S7501">
        <v>0</v>
      </c>
      <c r="T7501">
        <v>0</v>
      </c>
      <c r="U7501">
        <v>0</v>
      </c>
      <c r="V7501">
        <v>0</v>
      </c>
      <c r="W7501">
        <v>0</v>
      </c>
      <c r="X7501">
        <v>0</v>
      </c>
      <c r="Y7501">
        <v>0</v>
      </c>
      <c r="Z7501">
        <v>0</v>
      </c>
      <c r="AA7501">
        <v>0</v>
      </c>
      <c r="AB7501">
        <v>0</v>
      </c>
      <c r="AC7501">
        <v>0</v>
      </c>
      <c r="AD7501">
        <v>0</v>
      </c>
      <c r="AE7501">
        <v>0</v>
      </c>
      <c r="AF7501">
        <v>0</v>
      </c>
      <c r="AG7501" t="s">
        <v>28201</v>
      </c>
      <c r="AH7501" s="21" t="str">
        <f t="shared" si="234"/>
        <v>YM68</v>
      </c>
      <c r="AI7501" s="21">
        <v>345.36</v>
      </c>
      <c r="AJ7501" s="21">
        <f t="shared" si="235"/>
        <v>100</v>
      </c>
      <c r="AK7501" s="21" t="s">
        <v>2060</v>
      </c>
      <c r="AL7501" t="s">
        <v>2527</v>
      </c>
      <c r="AM7501" s="26" t="s">
        <v>38</v>
      </c>
      <c r="AN7501" t="s">
        <v>2030</v>
      </c>
    </row>
    <row r="7502" spans="1:40" hidden="1" x14ac:dyDescent="0.35">
      <c r="A7502" t="s">
        <v>10252</v>
      </c>
      <c r="B7502" t="s">
        <v>28203</v>
      </c>
      <c r="C7502" t="s">
        <v>5447</v>
      </c>
      <c r="D7502" t="s">
        <v>28204</v>
      </c>
      <c r="E7502" t="s">
        <v>2705</v>
      </c>
      <c r="F7502">
        <v>1</v>
      </c>
      <c r="G7502" t="s">
        <v>2593</v>
      </c>
      <c r="H7502" t="s">
        <v>2056</v>
      </c>
      <c r="I7502" t="s">
        <v>2076</v>
      </c>
      <c r="J7502" t="s">
        <v>2594</v>
      </c>
      <c r="K7502" t="s">
        <v>65</v>
      </c>
      <c r="L7502" t="s">
        <v>2058</v>
      </c>
      <c r="M7502" t="s">
        <v>2059</v>
      </c>
      <c r="N7502">
        <v>1</v>
      </c>
      <c r="O7502">
        <v>24</v>
      </c>
      <c r="P7502">
        <v>0.1</v>
      </c>
      <c r="Q7502">
        <v>24480</v>
      </c>
      <c r="R7502">
        <v>1</v>
      </c>
      <c r="S7502">
        <v>24</v>
      </c>
      <c r="T7502">
        <v>0.1</v>
      </c>
      <c r="U7502">
        <v>0</v>
      </c>
      <c r="V7502">
        <v>0</v>
      </c>
      <c r="W7502">
        <v>0</v>
      </c>
      <c r="X7502">
        <v>0</v>
      </c>
      <c r="Y7502">
        <v>0</v>
      </c>
      <c r="Z7502">
        <v>0</v>
      </c>
      <c r="AA7502">
        <v>0</v>
      </c>
      <c r="AB7502">
        <v>0</v>
      </c>
      <c r="AC7502">
        <v>0</v>
      </c>
      <c r="AD7502">
        <v>0</v>
      </c>
      <c r="AE7502">
        <v>0</v>
      </c>
      <c r="AF7502">
        <v>0</v>
      </c>
      <c r="AG7502" t="s">
        <v>28205</v>
      </c>
      <c r="AH7502" s="21" t="str">
        <f t="shared" si="234"/>
        <v>YM68</v>
      </c>
      <c r="AI7502" s="21">
        <v>345.36</v>
      </c>
      <c r="AJ7502" s="21">
        <f t="shared" si="235"/>
        <v>99.901960784313729</v>
      </c>
      <c r="AK7502" s="21" t="s">
        <v>2060</v>
      </c>
      <c r="AL7502" t="s">
        <v>2527</v>
      </c>
      <c r="AM7502" s="26" t="s">
        <v>38</v>
      </c>
      <c r="AN7502" t="s">
        <v>2030</v>
      </c>
    </row>
    <row r="7503" spans="1:40" hidden="1" x14ac:dyDescent="0.35">
      <c r="A7503" t="s">
        <v>28202</v>
      </c>
      <c r="B7503" t="s">
        <v>28207</v>
      </c>
      <c r="C7503" t="s">
        <v>3749</v>
      </c>
      <c r="D7503" t="s">
        <v>28208</v>
      </c>
      <c r="E7503" t="s">
        <v>3589</v>
      </c>
      <c r="F7503">
        <v>1</v>
      </c>
      <c r="G7503" t="s">
        <v>2619</v>
      </c>
      <c r="H7503" t="s">
        <v>2620</v>
      </c>
      <c r="I7503" t="s">
        <v>2076</v>
      </c>
      <c r="J7503" t="s">
        <v>3590</v>
      </c>
      <c r="K7503" t="s">
        <v>2622</v>
      </c>
      <c r="L7503" t="s">
        <v>2058</v>
      </c>
      <c r="M7503" t="s">
        <v>2059</v>
      </c>
      <c r="N7503">
        <v>5</v>
      </c>
      <c r="O7503">
        <v>237</v>
      </c>
      <c r="P7503">
        <v>0.97</v>
      </c>
      <c r="Q7503">
        <v>24480</v>
      </c>
      <c r="R7503">
        <v>1</v>
      </c>
      <c r="S7503">
        <v>44</v>
      </c>
      <c r="T7503">
        <v>0.18</v>
      </c>
      <c r="U7503">
        <v>4</v>
      </c>
      <c r="V7503">
        <v>193</v>
      </c>
      <c r="W7503">
        <v>0.79</v>
      </c>
      <c r="X7503">
        <v>0</v>
      </c>
      <c r="Y7503">
        <v>0</v>
      </c>
      <c r="Z7503">
        <v>0</v>
      </c>
      <c r="AA7503">
        <v>0</v>
      </c>
      <c r="AB7503">
        <v>0</v>
      </c>
      <c r="AC7503">
        <v>0</v>
      </c>
      <c r="AD7503">
        <v>0</v>
      </c>
      <c r="AE7503">
        <v>0</v>
      </c>
      <c r="AF7503">
        <v>0</v>
      </c>
      <c r="AG7503" t="s">
        <v>28209</v>
      </c>
      <c r="AH7503" s="21" t="str">
        <f t="shared" si="234"/>
        <v>YM68</v>
      </c>
      <c r="AI7503" s="21">
        <v>345.36</v>
      </c>
      <c r="AJ7503" s="21">
        <f t="shared" si="235"/>
        <v>99.031862745098039</v>
      </c>
      <c r="AK7503" s="21" t="s">
        <v>2063</v>
      </c>
      <c r="AL7503" t="s">
        <v>2624</v>
      </c>
      <c r="AM7503" s="26" t="s">
        <v>38</v>
      </c>
      <c r="AN7503" t="s">
        <v>2032</v>
      </c>
    </row>
    <row r="7504" spans="1:40" hidden="1" x14ac:dyDescent="0.35">
      <c r="A7504" t="s">
        <v>28206</v>
      </c>
      <c r="B7504" t="s">
        <v>28211</v>
      </c>
      <c r="C7504" t="s">
        <v>2616</v>
      </c>
      <c r="D7504" t="s">
        <v>13905</v>
      </c>
      <c r="E7504" t="s">
        <v>2618</v>
      </c>
      <c r="F7504">
        <v>1</v>
      </c>
      <c r="G7504" t="s">
        <v>2619</v>
      </c>
      <c r="H7504" t="s">
        <v>2620</v>
      </c>
      <c r="I7504" t="s">
        <v>2076</v>
      </c>
      <c r="J7504" t="s">
        <v>2621</v>
      </c>
      <c r="K7504" t="s">
        <v>2622</v>
      </c>
      <c r="L7504" t="s">
        <v>2058</v>
      </c>
      <c r="M7504" t="s">
        <v>2170</v>
      </c>
      <c r="N7504">
        <v>3</v>
      </c>
      <c r="O7504">
        <v>145</v>
      </c>
      <c r="P7504">
        <v>0.95</v>
      </c>
      <c r="Q7504">
        <v>15300</v>
      </c>
      <c r="R7504">
        <v>1</v>
      </c>
      <c r="S7504">
        <v>29</v>
      </c>
      <c r="T7504">
        <v>0.19</v>
      </c>
      <c r="U7504">
        <v>2</v>
      </c>
      <c r="V7504">
        <v>116</v>
      </c>
      <c r="W7504">
        <v>0.76</v>
      </c>
      <c r="X7504">
        <v>0</v>
      </c>
      <c r="Y7504">
        <v>0</v>
      </c>
      <c r="Z7504">
        <v>0</v>
      </c>
      <c r="AA7504">
        <v>0</v>
      </c>
      <c r="AB7504">
        <v>0</v>
      </c>
      <c r="AC7504">
        <v>0</v>
      </c>
      <c r="AD7504">
        <v>0</v>
      </c>
      <c r="AE7504">
        <v>0</v>
      </c>
      <c r="AF7504">
        <v>0</v>
      </c>
      <c r="AG7504" t="s">
        <v>28212</v>
      </c>
      <c r="AH7504" s="21" t="str">
        <f t="shared" si="234"/>
        <v>YM68</v>
      </c>
      <c r="AI7504" s="21">
        <v>216</v>
      </c>
      <c r="AJ7504" s="21">
        <f t="shared" si="235"/>
        <v>99.052287581699346</v>
      </c>
      <c r="AK7504" s="21" t="s">
        <v>2063</v>
      </c>
      <c r="AL7504" t="s">
        <v>2624</v>
      </c>
      <c r="AM7504" s="26" t="s">
        <v>38</v>
      </c>
      <c r="AN7504" t="s">
        <v>2030</v>
      </c>
    </row>
    <row r="7505" spans="1:40" hidden="1" x14ac:dyDescent="0.35">
      <c r="A7505" t="s">
        <v>28210</v>
      </c>
      <c r="B7505" t="s">
        <v>28214</v>
      </c>
      <c r="C7505" t="s">
        <v>2978</v>
      </c>
      <c r="D7505" t="s">
        <v>28215</v>
      </c>
      <c r="E7505" t="s">
        <v>2980</v>
      </c>
      <c r="F7505">
        <v>1</v>
      </c>
      <c r="G7505" t="s">
        <v>2619</v>
      </c>
      <c r="H7505" t="s">
        <v>2620</v>
      </c>
      <c r="I7505" t="s">
        <v>2076</v>
      </c>
      <c r="J7505" t="s">
        <v>2981</v>
      </c>
      <c r="K7505" t="s">
        <v>2655</v>
      </c>
      <c r="L7505" t="s">
        <v>2058</v>
      </c>
      <c r="M7505" t="s">
        <v>2059</v>
      </c>
      <c r="N7505">
        <v>4</v>
      </c>
      <c r="O7505">
        <v>119</v>
      </c>
      <c r="P7505">
        <v>0.49</v>
      </c>
      <c r="Q7505">
        <v>24480</v>
      </c>
      <c r="R7505">
        <v>2</v>
      </c>
      <c r="S7505">
        <v>56</v>
      </c>
      <c r="T7505">
        <v>0.23</v>
      </c>
      <c r="U7505">
        <v>2</v>
      </c>
      <c r="V7505">
        <v>63</v>
      </c>
      <c r="W7505">
        <v>0.26</v>
      </c>
      <c r="X7505">
        <v>0</v>
      </c>
      <c r="Y7505">
        <v>0</v>
      </c>
      <c r="Z7505">
        <v>0</v>
      </c>
      <c r="AA7505">
        <v>0</v>
      </c>
      <c r="AB7505">
        <v>0</v>
      </c>
      <c r="AC7505">
        <v>0</v>
      </c>
      <c r="AD7505">
        <v>0</v>
      </c>
      <c r="AE7505">
        <v>0</v>
      </c>
      <c r="AF7505">
        <v>0</v>
      </c>
      <c r="AG7505" t="s">
        <v>28216</v>
      </c>
      <c r="AH7505" s="21" t="str">
        <f t="shared" si="234"/>
        <v>YM68</v>
      </c>
      <c r="AI7505" s="21">
        <v>345.36</v>
      </c>
      <c r="AJ7505" s="21">
        <f t="shared" si="235"/>
        <v>99.513888888888886</v>
      </c>
      <c r="AK7505" s="21" t="s">
        <v>2060</v>
      </c>
      <c r="AL7505" t="s">
        <v>2984</v>
      </c>
      <c r="AM7505" s="26" t="s">
        <v>38</v>
      </c>
      <c r="AN7505" t="s">
        <v>2032</v>
      </c>
    </row>
    <row r="7506" spans="1:40" hidden="1" x14ac:dyDescent="0.35">
      <c r="A7506" t="s">
        <v>28213</v>
      </c>
      <c r="B7506" t="s">
        <v>28218</v>
      </c>
      <c r="C7506" t="s">
        <v>3587</v>
      </c>
      <c r="D7506" t="s">
        <v>20784</v>
      </c>
      <c r="E7506" t="s">
        <v>3589</v>
      </c>
      <c r="F7506">
        <v>1</v>
      </c>
      <c r="G7506" t="s">
        <v>2619</v>
      </c>
      <c r="H7506" t="s">
        <v>2620</v>
      </c>
      <c r="I7506" t="s">
        <v>2076</v>
      </c>
      <c r="J7506" t="s">
        <v>3590</v>
      </c>
      <c r="K7506" t="s">
        <v>2622</v>
      </c>
      <c r="L7506" t="s">
        <v>2058</v>
      </c>
      <c r="M7506" t="s">
        <v>2170</v>
      </c>
      <c r="N7506">
        <v>4</v>
      </c>
      <c r="O7506">
        <v>130</v>
      </c>
      <c r="P7506">
        <v>0.85</v>
      </c>
      <c r="Q7506">
        <v>15300</v>
      </c>
      <c r="R7506">
        <v>1</v>
      </c>
      <c r="S7506">
        <v>27</v>
      </c>
      <c r="T7506">
        <v>0.18</v>
      </c>
      <c r="U7506">
        <v>3</v>
      </c>
      <c r="V7506">
        <v>103</v>
      </c>
      <c r="W7506">
        <v>0.67</v>
      </c>
      <c r="X7506">
        <v>0</v>
      </c>
      <c r="Y7506">
        <v>0</v>
      </c>
      <c r="Z7506">
        <v>0</v>
      </c>
      <c r="AA7506">
        <v>0</v>
      </c>
      <c r="AB7506">
        <v>0</v>
      </c>
      <c r="AC7506">
        <v>0</v>
      </c>
      <c r="AD7506">
        <v>0</v>
      </c>
      <c r="AE7506">
        <v>0</v>
      </c>
      <c r="AF7506">
        <v>0</v>
      </c>
      <c r="AG7506" t="s">
        <v>28219</v>
      </c>
      <c r="AH7506" s="21" t="str">
        <f t="shared" si="234"/>
        <v>YM68</v>
      </c>
      <c r="AI7506" s="21">
        <v>216</v>
      </c>
      <c r="AJ7506" s="21">
        <f t="shared" si="235"/>
        <v>99.150326797385617</v>
      </c>
      <c r="AK7506" s="21" t="s">
        <v>2063</v>
      </c>
      <c r="AL7506" t="s">
        <v>2624</v>
      </c>
      <c r="AM7506" s="26" t="s">
        <v>38</v>
      </c>
      <c r="AN7506" t="s">
        <v>2033</v>
      </c>
    </row>
    <row r="7507" spans="1:40" hidden="1" x14ac:dyDescent="0.35">
      <c r="A7507" t="s">
        <v>28217</v>
      </c>
      <c r="B7507" t="s">
        <v>28221</v>
      </c>
      <c r="C7507" t="s">
        <v>3654</v>
      </c>
      <c r="D7507" t="s">
        <v>28222</v>
      </c>
      <c r="E7507" t="s">
        <v>3656</v>
      </c>
      <c r="F7507">
        <v>1</v>
      </c>
      <c r="G7507" t="s">
        <v>2619</v>
      </c>
      <c r="H7507" t="s">
        <v>2620</v>
      </c>
      <c r="I7507" t="s">
        <v>2076</v>
      </c>
      <c r="J7507" t="s">
        <v>3657</v>
      </c>
      <c r="K7507" t="s">
        <v>2655</v>
      </c>
      <c r="L7507" t="s">
        <v>2058</v>
      </c>
      <c r="M7507" t="s">
        <v>2059</v>
      </c>
      <c r="N7507">
        <v>6</v>
      </c>
      <c r="O7507">
        <v>208</v>
      </c>
      <c r="P7507">
        <v>0.85</v>
      </c>
      <c r="Q7507">
        <v>24480</v>
      </c>
      <c r="R7507">
        <v>1</v>
      </c>
      <c r="S7507">
        <v>35</v>
      </c>
      <c r="T7507">
        <v>0.14000000000000001</v>
      </c>
      <c r="U7507">
        <v>2</v>
      </c>
      <c r="V7507">
        <v>109</v>
      </c>
      <c r="W7507">
        <v>0.45</v>
      </c>
      <c r="X7507">
        <v>0</v>
      </c>
      <c r="Y7507">
        <v>0</v>
      </c>
      <c r="Z7507">
        <v>0</v>
      </c>
      <c r="AA7507">
        <v>3</v>
      </c>
      <c r="AB7507">
        <v>64</v>
      </c>
      <c r="AC7507">
        <v>0.26</v>
      </c>
      <c r="AD7507">
        <v>0</v>
      </c>
      <c r="AE7507">
        <v>0</v>
      </c>
      <c r="AF7507">
        <v>0</v>
      </c>
      <c r="AG7507" t="s">
        <v>28223</v>
      </c>
      <c r="AH7507" s="21" t="str">
        <f t="shared" si="234"/>
        <v>YM68</v>
      </c>
      <c r="AI7507" s="21">
        <v>345.36</v>
      </c>
      <c r="AJ7507" s="21">
        <f t="shared" si="235"/>
        <v>99.150326797385617</v>
      </c>
      <c r="AK7507" s="21" t="s">
        <v>2063</v>
      </c>
      <c r="AL7507" t="s">
        <v>3659</v>
      </c>
      <c r="AM7507" s="26" t="s">
        <v>38</v>
      </c>
      <c r="AN7507" t="s">
        <v>2030</v>
      </c>
    </row>
    <row r="7508" spans="1:40" hidden="1" x14ac:dyDescent="0.35">
      <c r="A7508" t="s">
        <v>28220</v>
      </c>
      <c r="B7508" t="s">
        <v>28225</v>
      </c>
      <c r="C7508" t="s">
        <v>4656</v>
      </c>
      <c r="D7508" t="s">
        <v>28226</v>
      </c>
      <c r="E7508" t="s">
        <v>2575</v>
      </c>
      <c r="F7508">
        <v>1</v>
      </c>
      <c r="G7508" t="s">
        <v>2576</v>
      </c>
      <c r="H7508" t="s">
        <v>2577</v>
      </c>
      <c r="I7508" t="s">
        <v>2076</v>
      </c>
      <c r="J7508" t="s">
        <v>2858</v>
      </c>
      <c r="K7508" t="s">
        <v>2742</v>
      </c>
      <c r="L7508" t="s">
        <v>2058</v>
      </c>
      <c r="M7508" t="s">
        <v>2170</v>
      </c>
      <c r="N7508">
        <v>3</v>
      </c>
      <c r="O7508">
        <v>67</v>
      </c>
      <c r="P7508">
        <v>0.44</v>
      </c>
      <c r="Q7508">
        <v>15300</v>
      </c>
      <c r="R7508">
        <v>1</v>
      </c>
      <c r="S7508">
        <v>23</v>
      </c>
      <c r="T7508">
        <v>0.15</v>
      </c>
      <c r="U7508">
        <v>2</v>
      </c>
      <c r="V7508">
        <v>44</v>
      </c>
      <c r="W7508">
        <v>0.28999999999999998</v>
      </c>
      <c r="X7508">
        <v>0</v>
      </c>
      <c r="Y7508">
        <v>0</v>
      </c>
      <c r="Z7508">
        <v>0</v>
      </c>
      <c r="AA7508">
        <v>0</v>
      </c>
      <c r="AB7508">
        <v>0</v>
      </c>
      <c r="AC7508">
        <v>0</v>
      </c>
      <c r="AD7508">
        <v>0</v>
      </c>
      <c r="AE7508">
        <v>0</v>
      </c>
      <c r="AF7508">
        <v>0</v>
      </c>
      <c r="AG7508" t="s">
        <v>28227</v>
      </c>
      <c r="AH7508" s="21" t="str">
        <f t="shared" si="234"/>
        <v>YK20</v>
      </c>
      <c r="AI7508" s="21">
        <v>216</v>
      </c>
      <c r="AJ7508" s="21">
        <f t="shared" si="235"/>
        <v>99.562091503267979</v>
      </c>
      <c r="AK7508" s="21" t="s">
        <v>2060</v>
      </c>
      <c r="AL7508" t="s">
        <v>2551</v>
      </c>
      <c r="AM7508" s="26" t="s">
        <v>38</v>
      </c>
      <c r="AN7508" t="s">
        <v>2030</v>
      </c>
    </row>
    <row r="7509" spans="1:40" hidden="1" x14ac:dyDescent="0.35">
      <c r="A7509" t="s">
        <v>28224</v>
      </c>
      <c r="B7509" t="s">
        <v>28229</v>
      </c>
      <c r="C7509" t="s">
        <v>2875</v>
      </c>
      <c r="D7509" t="s">
        <v>28230</v>
      </c>
      <c r="E7509" t="s">
        <v>2575</v>
      </c>
      <c r="F7509">
        <v>1</v>
      </c>
      <c r="G7509" t="s">
        <v>2576</v>
      </c>
      <c r="H7509" t="s">
        <v>2577</v>
      </c>
      <c r="I7509" t="s">
        <v>2076</v>
      </c>
      <c r="J7509" t="s">
        <v>2858</v>
      </c>
      <c r="K7509" t="s">
        <v>2742</v>
      </c>
      <c r="L7509" t="s">
        <v>2058</v>
      </c>
      <c r="M7509" t="s">
        <v>2170</v>
      </c>
      <c r="N7509">
        <v>4</v>
      </c>
      <c r="O7509">
        <v>100</v>
      </c>
      <c r="P7509">
        <v>0.65</v>
      </c>
      <c r="Q7509">
        <v>15300</v>
      </c>
      <c r="R7509">
        <v>2</v>
      </c>
      <c r="S7509">
        <v>62</v>
      </c>
      <c r="T7509">
        <v>0.41</v>
      </c>
      <c r="U7509">
        <v>2</v>
      </c>
      <c r="V7509">
        <v>38</v>
      </c>
      <c r="W7509">
        <v>0.25</v>
      </c>
      <c r="X7509">
        <v>0</v>
      </c>
      <c r="Y7509">
        <v>0</v>
      </c>
      <c r="Z7509">
        <v>0</v>
      </c>
      <c r="AA7509">
        <v>0</v>
      </c>
      <c r="AB7509">
        <v>0</v>
      </c>
      <c r="AC7509">
        <v>0</v>
      </c>
      <c r="AD7509">
        <v>0</v>
      </c>
      <c r="AE7509">
        <v>0</v>
      </c>
      <c r="AF7509">
        <v>0</v>
      </c>
      <c r="AG7509" t="s">
        <v>28231</v>
      </c>
      <c r="AH7509" s="21" t="str">
        <f t="shared" si="234"/>
        <v>YK20</v>
      </c>
      <c r="AI7509" s="21">
        <v>216</v>
      </c>
      <c r="AJ7509" s="21">
        <f t="shared" si="235"/>
        <v>99.346405228758172</v>
      </c>
      <c r="AK7509" s="21" t="s">
        <v>2060</v>
      </c>
      <c r="AL7509" t="s">
        <v>2551</v>
      </c>
      <c r="AM7509" s="26" t="s">
        <v>38</v>
      </c>
      <c r="AN7509" t="s">
        <v>2031</v>
      </c>
    </row>
    <row r="7510" spans="1:40" hidden="1" x14ac:dyDescent="0.35">
      <c r="A7510" t="s">
        <v>28228</v>
      </c>
      <c r="B7510" t="s">
        <v>28233</v>
      </c>
      <c r="C7510" t="s">
        <v>4546</v>
      </c>
      <c r="D7510" t="s">
        <v>7638</v>
      </c>
      <c r="E7510" t="s">
        <v>2608</v>
      </c>
      <c r="F7510">
        <v>1</v>
      </c>
      <c r="G7510" t="s">
        <v>2609</v>
      </c>
      <c r="H7510" t="s">
        <v>2577</v>
      </c>
      <c r="I7510" t="s">
        <v>2076</v>
      </c>
      <c r="J7510" t="s">
        <v>2764</v>
      </c>
      <c r="K7510" t="s">
        <v>2765</v>
      </c>
      <c r="L7510" t="s">
        <v>2058</v>
      </c>
      <c r="M7510" t="s">
        <v>2059</v>
      </c>
      <c r="N7510">
        <v>6</v>
      </c>
      <c r="O7510">
        <v>377</v>
      </c>
      <c r="P7510">
        <v>1.54</v>
      </c>
      <c r="Q7510">
        <v>24480</v>
      </c>
      <c r="R7510">
        <v>1</v>
      </c>
      <c r="S7510">
        <v>46</v>
      </c>
      <c r="T7510">
        <v>0.19</v>
      </c>
      <c r="U7510">
        <v>5</v>
      </c>
      <c r="V7510">
        <v>331</v>
      </c>
      <c r="W7510">
        <v>1.35</v>
      </c>
      <c r="X7510">
        <v>0</v>
      </c>
      <c r="Y7510">
        <v>0</v>
      </c>
      <c r="Z7510">
        <v>0</v>
      </c>
      <c r="AA7510">
        <v>0</v>
      </c>
      <c r="AB7510">
        <v>0</v>
      </c>
      <c r="AC7510">
        <v>0</v>
      </c>
      <c r="AD7510">
        <v>0</v>
      </c>
      <c r="AE7510">
        <v>0</v>
      </c>
      <c r="AF7510">
        <v>0</v>
      </c>
      <c r="AG7510" t="s">
        <v>28234</v>
      </c>
      <c r="AH7510" s="21" t="str">
        <f t="shared" si="234"/>
        <v>YM68</v>
      </c>
      <c r="AI7510" s="21">
        <v>345.36</v>
      </c>
      <c r="AJ7510" s="21">
        <f t="shared" si="235"/>
        <v>98.459967320261441</v>
      </c>
      <c r="AK7510" s="21" t="s">
        <v>2063</v>
      </c>
      <c r="AL7510" t="s">
        <v>2613</v>
      </c>
      <c r="AM7510" s="26" t="s">
        <v>38</v>
      </c>
      <c r="AN7510" t="s">
        <v>2032</v>
      </c>
    </row>
    <row r="7511" spans="1:40" hidden="1" x14ac:dyDescent="0.35">
      <c r="A7511" t="s">
        <v>28232</v>
      </c>
      <c r="B7511" t="s">
        <v>28236</v>
      </c>
      <c r="C7511" t="s">
        <v>2918</v>
      </c>
      <c r="D7511" t="s">
        <v>28237</v>
      </c>
      <c r="E7511" t="s">
        <v>2920</v>
      </c>
      <c r="F7511">
        <v>1</v>
      </c>
      <c r="G7511" t="s">
        <v>2682</v>
      </c>
      <c r="H7511" t="s">
        <v>2620</v>
      </c>
      <c r="I7511" t="s">
        <v>2076</v>
      </c>
      <c r="J7511" t="s">
        <v>2921</v>
      </c>
      <c r="K7511" t="s">
        <v>2684</v>
      </c>
      <c r="L7511" t="s">
        <v>2058</v>
      </c>
      <c r="M7511" t="s">
        <v>2726</v>
      </c>
      <c r="N7511">
        <v>4</v>
      </c>
      <c r="O7511">
        <v>190</v>
      </c>
      <c r="P7511">
        <v>1.1000000000000001</v>
      </c>
      <c r="Q7511">
        <v>17340</v>
      </c>
      <c r="R7511">
        <v>0</v>
      </c>
      <c r="S7511">
        <v>0</v>
      </c>
      <c r="T7511">
        <v>0</v>
      </c>
      <c r="U7511">
        <v>4</v>
      </c>
      <c r="V7511">
        <v>190</v>
      </c>
      <c r="W7511">
        <v>1.1000000000000001</v>
      </c>
      <c r="X7511">
        <v>0</v>
      </c>
      <c r="Y7511">
        <v>0</v>
      </c>
      <c r="Z7511">
        <v>0</v>
      </c>
      <c r="AA7511">
        <v>0</v>
      </c>
      <c r="AB7511">
        <v>0</v>
      </c>
      <c r="AC7511">
        <v>0</v>
      </c>
      <c r="AD7511">
        <v>0</v>
      </c>
      <c r="AE7511">
        <v>0</v>
      </c>
      <c r="AF7511">
        <v>0</v>
      </c>
      <c r="AG7511" t="s">
        <v>28238</v>
      </c>
      <c r="AH7511" s="21" t="str">
        <f t="shared" si="234"/>
        <v>YM68</v>
      </c>
      <c r="AI7511" s="21">
        <v>244.56000000000003</v>
      </c>
      <c r="AJ7511" s="21">
        <f t="shared" si="235"/>
        <v>98.904267589388695</v>
      </c>
      <c r="AK7511" s="21" t="s">
        <v>2063</v>
      </c>
      <c r="AL7511" t="s">
        <v>2923</v>
      </c>
      <c r="AM7511" s="26" t="s">
        <v>38</v>
      </c>
      <c r="AN7511" t="s">
        <v>2031</v>
      </c>
    </row>
    <row r="7512" spans="1:40" hidden="1" x14ac:dyDescent="0.35">
      <c r="A7512" t="s">
        <v>28235</v>
      </c>
      <c r="B7512" t="s">
        <v>28240</v>
      </c>
      <c r="C7512" t="s">
        <v>3891</v>
      </c>
      <c r="D7512" t="s">
        <v>28241</v>
      </c>
      <c r="E7512" t="s">
        <v>126</v>
      </c>
      <c r="F7512">
        <v>1</v>
      </c>
      <c r="G7512" t="s">
        <v>2524</v>
      </c>
      <c r="H7512" t="s">
        <v>2056</v>
      </c>
      <c r="I7512" t="s">
        <v>2076</v>
      </c>
      <c r="J7512" t="s">
        <v>3893</v>
      </c>
      <c r="K7512" t="s">
        <v>62</v>
      </c>
      <c r="L7512" t="s">
        <v>2058</v>
      </c>
      <c r="M7512" t="s">
        <v>2059</v>
      </c>
      <c r="N7512">
        <v>0</v>
      </c>
      <c r="O7512">
        <v>0</v>
      </c>
      <c r="P7512">
        <v>0</v>
      </c>
      <c r="Q7512">
        <v>24480</v>
      </c>
      <c r="R7512">
        <v>0</v>
      </c>
      <c r="S7512">
        <v>0</v>
      </c>
      <c r="T7512">
        <v>0</v>
      </c>
      <c r="U7512">
        <v>0</v>
      </c>
      <c r="V7512">
        <v>0</v>
      </c>
      <c r="W7512">
        <v>0</v>
      </c>
      <c r="X7512">
        <v>0</v>
      </c>
      <c r="Y7512">
        <v>0</v>
      </c>
      <c r="Z7512">
        <v>0</v>
      </c>
      <c r="AA7512">
        <v>0</v>
      </c>
      <c r="AB7512">
        <v>0</v>
      </c>
      <c r="AC7512">
        <v>0</v>
      </c>
      <c r="AD7512">
        <v>0</v>
      </c>
      <c r="AE7512">
        <v>0</v>
      </c>
      <c r="AF7512">
        <v>0</v>
      </c>
      <c r="AG7512" t="s">
        <v>28242</v>
      </c>
      <c r="AH7512" s="21" t="str">
        <f t="shared" si="234"/>
        <v>YM68</v>
      </c>
      <c r="AI7512" s="21">
        <v>345.36</v>
      </c>
      <c r="AJ7512" s="21">
        <f t="shared" si="235"/>
        <v>100</v>
      </c>
      <c r="AK7512" s="21" t="s">
        <v>2060</v>
      </c>
      <c r="AL7512" t="s">
        <v>2527</v>
      </c>
      <c r="AM7512" s="26" t="s">
        <v>38</v>
      </c>
      <c r="AN7512" t="s">
        <v>2029</v>
      </c>
    </row>
    <row r="7513" spans="1:40" hidden="1" x14ac:dyDescent="0.35">
      <c r="A7513" t="s">
        <v>28239</v>
      </c>
      <c r="B7513" t="s">
        <v>28244</v>
      </c>
      <c r="C7513" t="s">
        <v>3891</v>
      </c>
      <c r="D7513" t="s">
        <v>28245</v>
      </c>
      <c r="E7513" t="s">
        <v>126</v>
      </c>
      <c r="F7513">
        <v>1</v>
      </c>
      <c r="G7513" t="s">
        <v>2524</v>
      </c>
      <c r="H7513" t="s">
        <v>2056</v>
      </c>
      <c r="I7513" t="s">
        <v>2076</v>
      </c>
      <c r="J7513" t="s">
        <v>3893</v>
      </c>
      <c r="K7513" t="s">
        <v>62</v>
      </c>
      <c r="L7513" t="s">
        <v>2058</v>
      </c>
      <c r="M7513" t="s">
        <v>2549</v>
      </c>
      <c r="N7513">
        <v>2</v>
      </c>
      <c r="O7513">
        <v>66</v>
      </c>
      <c r="P7513">
        <v>0.46</v>
      </c>
      <c r="Q7513">
        <v>14280</v>
      </c>
      <c r="R7513">
        <v>0</v>
      </c>
      <c r="S7513">
        <v>0</v>
      </c>
      <c r="T7513">
        <v>0</v>
      </c>
      <c r="U7513">
        <v>1</v>
      </c>
      <c r="V7513">
        <v>47</v>
      </c>
      <c r="W7513">
        <v>0.33</v>
      </c>
      <c r="X7513">
        <v>0</v>
      </c>
      <c r="Y7513">
        <v>0</v>
      </c>
      <c r="Z7513">
        <v>0</v>
      </c>
      <c r="AA7513">
        <v>1</v>
      </c>
      <c r="AB7513">
        <v>19</v>
      </c>
      <c r="AC7513">
        <v>0.13</v>
      </c>
      <c r="AD7513">
        <v>0</v>
      </c>
      <c r="AE7513">
        <v>0</v>
      </c>
      <c r="AF7513">
        <v>0</v>
      </c>
      <c r="AG7513" t="s">
        <v>28246</v>
      </c>
      <c r="AH7513" s="21" t="str">
        <f t="shared" si="234"/>
        <v>YM68</v>
      </c>
      <c r="AI7513" s="21">
        <v>201.59999999999997</v>
      </c>
      <c r="AJ7513" s="21">
        <f t="shared" si="235"/>
        <v>99.537815126050418</v>
      </c>
      <c r="AK7513" s="21" t="s">
        <v>2060</v>
      </c>
      <c r="AL7513" t="s">
        <v>2527</v>
      </c>
      <c r="AM7513" s="26" t="s">
        <v>38</v>
      </c>
      <c r="AN7513" t="s">
        <v>2031</v>
      </c>
    </row>
    <row r="7514" spans="1:40" hidden="1" x14ac:dyDescent="0.35">
      <c r="A7514" t="s">
        <v>28243</v>
      </c>
      <c r="B7514" t="s">
        <v>28248</v>
      </c>
      <c r="C7514" t="s">
        <v>2537</v>
      </c>
      <c r="D7514" t="s">
        <v>28249</v>
      </c>
      <c r="E7514" t="s">
        <v>558</v>
      </c>
      <c r="F7514">
        <v>1</v>
      </c>
      <c r="G7514" t="s">
        <v>2524</v>
      </c>
      <c r="H7514" t="s">
        <v>2056</v>
      </c>
      <c r="I7514" t="s">
        <v>2076</v>
      </c>
      <c r="J7514" t="s">
        <v>2539</v>
      </c>
      <c r="K7514" t="s">
        <v>62</v>
      </c>
      <c r="L7514" t="s">
        <v>2058</v>
      </c>
      <c r="M7514" t="s">
        <v>2059</v>
      </c>
      <c r="N7514">
        <v>18</v>
      </c>
      <c r="O7514">
        <v>605</v>
      </c>
      <c r="P7514">
        <v>2.4700000000000002</v>
      </c>
      <c r="Q7514">
        <v>24480</v>
      </c>
      <c r="R7514">
        <v>9</v>
      </c>
      <c r="S7514">
        <v>247</v>
      </c>
      <c r="T7514">
        <v>1.01</v>
      </c>
      <c r="U7514">
        <v>9</v>
      </c>
      <c r="V7514">
        <v>358</v>
      </c>
      <c r="W7514">
        <v>1.46</v>
      </c>
      <c r="X7514">
        <v>0</v>
      </c>
      <c r="Y7514">
        <v>0</v>
      </c>
      <c r="Z7514">
        <v>0</v>
      </c>
      <c r="AA7514">
        <v>0</v>
      </c>
      <c r="AB7514">
        <v>0</v>
      </c>
      <c r="AC7514">
        <v>0</v>
      </c>
      <c r="AD7514">
        <v>0</v>
      </c>
      <c r="AE7514">
        <v>0</v>
      </c>
      <c r="AF7514">
        <v>0</v>
      </c>
      <c r="AG7514" t="s">
        <v>28250</v>
      </c>
      <c r="AH7514" s="21" t="str">
        <f t="shared" si="234"/>
        <v>YM68</v>
      </c>
      <c r="AI7514" s="21">
        <v>345.36</v>
      </c>
      <c r="AJ7514" s="21">
        <f t="shared" si="235"/>
        <v>97.528594771241828</v>
      </c>
      <c r="AK7514" s="21" t="s">
        <v>2063</v>
      </c>
      <c r="AL7514" t="s">
        <v>2527</v>
      </c>
      <c r="AM7514" s="26" t="s">
        <v>38</v>
      </c>
      <c r="AN7514" t="s">
        <v>2033</v>
      </c>
    </row>
    <row r="7515" spans="1:40" hidden="1" x14ac:dyDescent="0.35">
      <c r="A7515" t="s">
        <v>28247</v>
      </c>
      <c r="B7515" t="s">
        <v>28251</v>
      </c>
      <c r="C7515" t="s">
        <v>2584</v>
      </c>
      <c r="D7515" t="s">
        <v>2585</v>
      </c>
      <c r="E7515" t="s">
        <v>64</v>
      </c>
      <c r="F7515">
        <v>1</v>
      </c>
      <c r="G7515" t="s">
        <v>2524</v>
      </c>
      <c r="H7515" t="s">
        <v>2056</v>
      </c>
      <c r="I7515" t="s">
        <v>2076</v>
      </c>
      <c r="J7515" t="s">
        <v>2586</v>
      </c>
      <c r="K7515" t="s">
        <v>62</v>
      </c>
      <c r="L7515" t="s">
        <v>2058</v>
      </c>
      <c r="M7515" t="s">
        <v>2059</v>
      </c>
      <c r="N7515">
        <v>12</v>
      </c>
      <c r="O7515">
        <v>247</v>
      </c>
      <c r="P7515">
        <v>1.01</v>
      </c>
      <c r="Q7515">
        <v>24480</v>
      </c>
      <c r="R7515">
        <v>1</v>
      </c>
      <c r="S7515">
        <v>78</v>
      </c>
      <c r="T7515">
        <v>0.32</v>
      </c>
      <c r="U7515">
        <v>11</v>
      </c>
      <c r="V7515">
        <v>169</v>
      </c>
      <c r="W7515">
        <v>0.69</v>
      </c>
      <c r="X7515">
        <v>0</v>
      </c>
      <c r="Y7515">
        <v>0</v>
      </c>
      <c r="Z7515">
        <v>0</v>
      </c>
      <c r="AA7515">
        <v>0</v>
      </c>
      <c r="AB7515">
        <v>0</v>
      </c>
      <c r="AC7515">
        <v>0</v>
      </c>
      <c r="AD7515">
        <v>0</v>
      </c>
      <c r="AE7515">
        <v>0</v>
      </c>
      <c r="AF7515">
        <v>0</v>
      </c>
      <c r="AG7515" t="s">
        <v>28252</v>
      </c>
      <c r="AH7515" s="21" t="str">
        <f t="shared" si="234"/>
        <v>YM68</v>
      </c>
      <c r="AI7515" s="21">
        <v>345.36</v>
      </c>
      <c r="AJ7515" s="21">
        <f t="shared" si="235"/>
        <v>98.991013071895424</v>
      </c>
      <c r="AK7515" s="21" t="s">
        <v>2063</v>
      </c>
      <c r="AL7515" t="s">
        <v>2527</v>
      </c>
      <c r="AM7515" s="26" t="s">
        <v>38</v>
      </c>
      <c r="AN7515" t="s">
        <v>2032</v>
      </c>
    </row>
    <row r="7516" spans="1:40" hidden="1" x14ac:dyDescent="0.35">
      <c r="A7516" t="s">
        <v>10275</v>
      </c>
      <c r="B7516" t="s">
        <v>28254</v>
      </c>
      <c r="C7516" t="s">
        <v>2762</v>
      </c>
      <c r="D7516" t="s">
        <v>28255</v>
      </c>
      <c r="E7516" t="s">
        <v>2608</v>
      </c>
      <c r="F7516">
        <v>1</v>
      </c>
      <c r="G7516" t="s">
        <v>2609</v>
      </c>
      <c r="H7516" t="s">
        <v>2577</v>
      </c>
      <c r="I7516" t="s">
        <v>2076</v>
      </c>
      <c r="J7516" t="s">
        <v>2764</v>
      </c>
      <c r="K7516" t="s">
        <v>2765</v>
      </c>
      <c r="L7516" t="s">
        <v>2058</v>
      </c>
      <c r="M7516" t="s">
        <v>2170</v>
      </c>
      <c r="N7516">
        <v>5</v>
      </c>
      <c r="O7516">
        <v>207</v>
      </c>
      <c r="P7516">
        <v>1.35</v>
      </c>
      <c r="Q7516">
        <v>15300</v>
      </c>
      <c r="R7516">
        <v>1</v>
      </c>
      <c r="S7516">
        <v>36</v>
      </c>
      <c r="T7516">
        <v>0.24</v>
      </c>
      <c r="U7516">
        <v>4</v>
      </c>
      <c r="V7516">
        <v>171</v>
      </c>
      <c r="W7516">
        <v>1.1200000000000001</v>
      </c>
      <c r="X7516">
        <v>0</v>
      </c>
      <c r="Y7516">
        <v>0</v>
      </c>
      <c r="Z7516">
        <v>0</v>
      </c>
      <c r="AA7516">
        <v>0</v>
      </c>
      <c r="AB7516">
        <v>0</v>
      </c>
      <c r="AC7516">
        <v>0</v>
      </c>
      <c r="AD7516">
        <v>0</v>
      </c>
      <c r="AE7516">
        <v>0</v>
      </c>
      <c r="AF7516">
        <v>0</v>
      </c>
      <c r="AG7516" t="s">
        <v>28256</v>
      </c>
      <c r="AH7516" s="21" t="str">
        <f t="shared" si="234"/>
        <v>YM68</v>
      </c>
      <c r="AI7516" s="21">
        <v>216</v>
      </c>
      <c r="AJ7516" s="21">
        <f t="shared" si="235"/>
        <v>98.647058823529406</v>
      </c>
      <c r="AK7516" s="21" t="s">
        <v>2063</v>
      </c>
      <c r="AL7516" t="s">
        <v>2613</v>
      </c>
      <c r="AM7516" s="26" t="s">
        <v>38</v>
      </c>
      <c r="AN7516" t="s">
        <v>2032</v>
      </c>
    </row>
    <row r="7517" spans="1:40" hidden="1" x14ac:dyDescent="0.35">
      <c r="A7517" t="s">
        <v>28253</v>
      </c>
      <c r="B7517" t="s">
        <v>28258</v>
      </c>
      <c r="C7517" t="s">
        <v>4062</v>
      </c>
      <c r="D7517" t="s">
        <v>28259</v>
      </c>
      <c r="E7517" t="s">
        <v>2646</v>
      </c>
      <c r="F7517">
        <v>1</v>
      </c>
      <c r="G7517" t="s">
        <v>2600</v>
      </c>
      <c r="H7517" t="s">
        <v>2577</v>
      </c>
      <c r="I7517" t="s">
        <v>2076</v>
      </c>
      <c r="J7517" t="s">
        <v>2647</v>
      </c>
      <c r="K7517" t="s">
        <v>2602</v>
      </c>
      <c r="L7517" t="s">
        <v>2058</v>
      </c>
      <c r="M7517" t="s">
        <v>2170</v>
      </c>
      <c r="N7517">
        <v>3</v>
      </c>
      <c r="O7517">
        <v>123</v>
      </c>
      <c r="P7517">
        <v>0.8</v>
      </c>
      <c r="Q7517">
        <v>15300</v>
      </c>
      <c r="R7517">
        <v>2</v>
      </c>
      <c r="S7517">
        <v>103</v>
      </c>
      <c r="T7517">
        <v>0.67</v>
      </c>
      <c r="U7517">
        <v>1</v>
      </c>
      <c r="V7517">
        <v>20</v>
      </c>
      <c r="W7517">
        <v>0.13</v>
      </c>
      <c r="X7517">
        <v>0</v>
      </c>
      <c r="Y7517">
        <v>0</v>
      </c>
      <c r="Z7517">
        <v>0</v>
      </c>
      <c r="AA7517">
        <v>0</v>
      </c>
      <c r="AB7517">
        <v>0</v>
      </c>
      <c r="AC7517">
        <v>0</v>
      </c>
      <c r="AD7517">
        <v>0</v>
      </c>
      <c r="AE7517">
        <v>0</v>
      </c>
      <c r="AF7517">
        <v>0</v>
      </c>
      <c r="AG7517" t="s">
        <v>28260</v>
      </c>
      <c r="AH7517" s="21" t="str">
        <f t="shared" si="234"/>
        <v>YK20</v>
      </c>
      <c r="AI7517" s="21">
        <v>216</v>
      </c>
      <c r="AJ7517" s="21">
        <f t="shared" si="235"/>
        <v>99.196078431372555</v>
      </c>
      <c r="AK7517" s="21" t="s">
        <v>2063</v>
      </c>
      <c r="AL7517" t="s">
        <v>2551</v>
      </c>
      <c r="AM7517" s="26" t="s">
        <v>38</v>
      </c>
      <c r="AN7517" t="s">
        <v>2031</v>
      </c>
    </row>
    <row r="7518" spans="1:40" hidden="1" x14ac:dyDescent="0.35">
      <c r="A7518" t="s">
        <v>28257</v>
      </c>
      <c r="B7518" t="s">
        <v>28262</v>
      </c>
      <c r="C7518" t="s">
        <v>3192</v>
      </c>
      <c r="D7518" t="s">
        <v>4839</v>
      </c>
      <c r="E7518" t="s">
        <v>2608</v>
      </c>
      <c r="F7518">
        <v>1</v>
      </c>
      <c r="G7518" t="s">
        <v>2609</v>
      </c>
      <c r="H7518" t="s">
        <v>2577</v>
      </c>
      <c r="I7518" t="s">
        <v>2076</v>
      </c>
      <c r="J7518" t="s">
        <v>2764</v>
      </c>
      <c r="K7518" t="s">
        <v>2765</v>
      </c>
      <c r="L7518" t="s">
        <v>2058</v>
      </c>
      <c r="M7518" t="s">
        <v>2059</v>
      </c>
      <c r="N7518">
        <v>11</v>
      </c>
      <c r="O7518">
        <v>524</v>
      </c>
      <c r="P7518">
        <v>2.14</v>
      </c>
      <c r="Q7518">
        <v>24480</v>
      </c>
      <c r="R7518">
        <v>7</v>
      </c>
      <c r="S7518">
        <v>301</v>
      </c>
      <c r="T7518">
        <v>1.23</v>
      </c>
      <c r="U7518">
        <v>3</v>
      </c>
      <c r="V7518">
        <v>216</v>
      </c>
      <c r="W7518">
        <v>0.88</v>
      </c>
      <c r="X7518">
        <v>0</v>
      </c>
      <c r="Y7518">
        <v>0</v>
      </c>
      <c r="Z7518">
        <v>0</v>
      </c>
      <c r="AA7518">
        <v>1</v>
      </c>
      <c r="AB7518">
        <v>7</v>
      </c>
      <c r="AC7518">
        <v>0.03</v>
      </c>
      <c r="AD7518">
        <v>0</v>
      </c>
      <c r="AE7518">
        <v>0</v>
      </c>
      <c r="AF7518">
        <v>0</v>
      </c>
      <c r="AG7518" t="s">
        <v>28263</v>
      </c>
      <c r="AH7518" s="21" t="str">
        <f t="shared" si="234"/>
        <v>YM68</v>
      </c>
      <c r="AI7518" s="21">
        <v>345.36</v>
      </c>
      <c r="AJ7518" s="21">
        <f t="shared" si="235"/>
        <v>97.859477124183002</v>
      </c>
      <c r="AK7518" s="21" t="s">
        <v>2063</v>
      </c>
      <c r="AL7518" t="s">
        <v>2613</v>
      </c>
      <c r="AM7518" s="26" t="s">
        <v>38</v>
      </c>
      <c r="AN7518" t="s">
        <v>2030</v>
      </c>
    </row>
    <row r="7519" spans="1:40" hidden="1" x14ac:dyDescent="0.35">
      <c r="A7519" t="s">
        <v>28261</v>
      </c>
      <c r="B7519" t="s">
        <v>28265</v>
      </c>
      <c r="C7519" t="s">
        <v>3465</v>
      </c>
      <c r="D7519" t="s">
        <v>28266</v>
      </c>
      <c r="E7519" t="s">
        <v>2691</v>
      </c>
      <c r="F7519">
        <v>1</v>
      </c>
      <c r="G7519" t="s">
        <v>2600</v>
      </c>
      <c r="H7519" t="s">
        <v>2577</v>
      </c>
      <c r="I7519" t="s">
        <v>2076</v>
      </c>
      <c r="J7519" t="s">
        <v>2692</v>
      </c>
      <c r="K7519" t="s">
        <v>2635</v>
      </c>
      <c r="L7519" t="s">
        <v>2058</v>
      </c>
      <c r="M7519" t="s">
        <v>2170</v>
      </c>
      <c r="N7519">
        <v>5</v>
      </c>
      <c r="O7519">
        <v>159</v>
      </c>
      <c r="P7519">
        <v>1.04</v>
      </c>
      <c r="Q7519">
        <v>15300</v>
      </c>
      <c r="R7519">
        <v>1</v>
      </c>
      <c r="S7519">
        <v>34</v>
      </c>
      <c r="T7519">
        <v>0.22</v>
      </c>
      <c r="U7519">
        <v>4</v>
      </c>
      <c r="V7519">
        <v>125</v>
      </c>
      <c r="W7519">
        <v>0.82</v>
      </c>
      <c r="X7519">
        <v>0</v>
      </c>
      <c r="Y7519">
        <v>0</v>
      </c>
      <c r="Z7519">
        <v>0</v>
      </c>
      <c r="AA7519">
        <v>0</v>
      </c>
      <c r="AB7519">
        <v>0</v>
      </c>
      <c r="AC7519">
        <v>0</v>
      </c>
      <c r="AD7519">
        <v>0</v>
      </c>
      <c r="AE7519">
        <v>0</v>
      </c>
      <c r="AF7519">
        <v>0</v>
      </c>
      <c r="AG7519" t="s">
        <v>28267</v>
      </c>
      <c r="AH7519" s="21" t="str">
        <f t="shared" si="234"/>
        <v>YM68</v>
      </c>
      <c r="AI7519" s="21">
        <v>216</v>
      </c>
      <c r="AJ7519" s="21">
        <f t="shared" si="235"/>
        <v>98.960784313725497</v>
      </c>
      <c r="AK7519" s="21" t="s">
        <v>2063</v>
      </c>
      <c r="AL7519" t="s">
        <v>2581</v>
      </c>
      <c r="AM7519" s="26" t="s">
        <v>38</v>
      </c>
      <c r="AN7519" t="s">
        <v>2032</v>
      </c>
    </row>
    <row r="7520" spans="1:40" hidden="1" x14ac:dyDescent="0.35">
      <c r="A7520" t="s">
        <v>28264</v>
      </c>
      <c r="B7520" t="s">
        <v>28269</v>
      </c>
      <c r="C7520" t="s">
        <v>4190</v>
      </c>
      <c r="D7520" t="s">
        <v>28270</v>
      </c>
      <c r="E7520" t="s">
        <v>2691</v>
      </c>
      <c r="F7520">
        <v>1</v>
      </c>
      <c r="G7520" t="s">
        <v>2600</v>
      </c>
      <c r="H7520" t="s">
        <v>2577</v>
      </c>
      <c r="I7520" t="s">
        <v>2076</v>
      </c>
      <c r="J7520" t="s">
        <v>2692</v>
      </c>
      <c r="K7520" t="s">
        <v>2635</v>
      </c>
      <c r="L7520" t="s">
        <v>2058</v>
      </c>
      <c r="M7520" t="s">
        <v>2059</v>
      </c>
      <c r="N7520">
        <v>12</v>
      </c>
      <c r="O7520">
        <v>692</v>
      </c>
      <c r="P7520">
        <v>2.83</v>
      </c>
      <c r="Q7520">
        <v>24480</v>
      </c>
      <c r="R7520">
        <v>9</v>
      </c>
      <c r="S7520">
        <v>565</v>
      </c>
      <c r="T7520">
        <v>2.31</v>
      </c>
      <c r="U7520">
        <v>3</v>
      </c>
      <c r="V7520">
        <v>127</v>
      </c>
      <c r="W7520">
        <v>0.52</v>
      </c>
      <c r="X7520">
        <v>0</v>
      </c>
      <c r="Y7520">
        <v>0</v>
      </c>
      <c r="Z7520">
        <v>0</v>
      </c>
      <c r="AA7520">
        <v>0</v>
      </c>
      <c r="AB7520">
        <v>0</v>
      </c>
      <c r="AC7520">
        <v>0</v>
      </c>
      <c r="AD7520">
        <v>0</v>
      </c>
      <c r="AE7520">
        <v>0</v>
      </c>
      <c r="AF7520">
        <v>0</v>
      </c>
      <c r="AG7520" t="s">
        <v>28271</v>
      </c>
      <c r="AH7520" s="21" t="str">
        <f t="shared" si="234"/>
        <v>YM68</v>
      </c>
      <c r="AI7520" s="21">
        <v>345.36</v>
      </c>
      <c r="AJ7520" s="21">
        <f t="shared" si="235"/>
        <v>97.173202614379079</v>
      </c>
      <c r="AK7520" s="21" t="s">
        <v>2063</v>
      </c>
      <c r="AL7520" t="s">
        <v>2581</v>
      </c>
      <c r="AM7520" s="26" t="s">
        <v>38</v>
      </c>
      <c r="AN7520" t="s">
        <v>2032</v>
      </c>
    </row>
    <row r="7521" spans="1:40" hidden="1" x14ac:dyDescent="0.35">
      <c r="A7521" t="s">
        <v>28268</v>
      </c>
      <c r="B7521" t="s">
        <v>28273</v>
      </c>
      <c r="C7521" t="s">
        <v>6542</v>
      </c>
      <c r="D7521" t="s">
        <v>28274</v>
      </c>
      <c r="E7521" t="s">
        <v>3539</v>
      </c>
      <c r="F7521">
        <v>1</v>
      </c>
      <c r="G7521" t="s">
        <v>2682</v>
      </c>
      <c r="H7521" t="s">
        <v>2620</v>
      </c>
      <c r="I7521" t="s">
        <v>2076</v>
      </c>
      <c r="J7521" t="s">
        <v>3540</v>
      </c>
      <c r="K7521" t="s">
        <v>2684</v>
      </c>
      <c r="L7521" t="s">
        <v>2058</v>
      </c>
      <c r="M7521" t="s">
        <v>2170</v>
      </c>
      <c r="N7521">
        <v>2</v>
      </c>
      <c r="O7521">
        <v>85</v>
      </c>
      <c r="P7521">
        <v>0.56000000000000005</v>
      </c>
      <c r="Q7521">
        <v>15300</v>
      </c>
      <c r="R7521">
        <v>0</v>
      </c>
      <c r="S7521">
        <v>0</v>
      </c>
      <c r="T7521">
        <v>0</v>
      </c>
      <c r="U7521">
        <v>2</v>
      </c>
      <c r="V7521">
        <v>85</v>
      </c>
      <c r="W7521">
        <v>0.56000000000000005</v>
      </c>
      <c r="X7521">
        <v>0</v>
      </c>
      <c r="Y7521">
        <v>0</v>
      </c>
      <c r="Z7521">
        <v>0</v>
      </c>
      <c r="AA7521">
        <v>0</v>
      </c>
      <c r="AB7521">
        <v>0</v>
      </c>
      <c r="AC7521">
        <v>0</v>
      </c>
      <c r="AD7521">
        <v>0</v>
      </c>
      <c r="AE7521">
        <v>0</v>
      </c>
      <c r="AF7521">
        <v>0</v>
      </c>
      <c r="AG7521" t="s">
        <v>28275</v>
      </c>
      <c r="AH7521" s="21" t="str">
        <f t="shared" si="234"/>
        <v>YM68</v>
      </c>
      <c r="AI7521" s="21">
        <v>216</v>
      </c>
      <c r="AJ7521" s="21">
        <f t="shared" si="235"/>
        <v>99.444444444444443</v>
      </c>
      <c r="AK7521" s="21" t="s">
        <v>2060</v>
      </c>
      <c r="AL7521" t="s">
        <v>3540</v>
      </c>
      <c r="AM7521" s="26" t="s">
        <v>38</v>
      </c>
      <c r="AN7521" t="s">
        <v>2031</v>
      </c>
    </row>
    <row r="7522" spans="1:40" hidden="1" x14ac:dyDescent="0.35">
      <c r="A7522" t="s">
        <v>28272</v>
      </c>
      <c r="B7522" t="s">
        <v>28277</v>
      </c>
      <c r="C7522" t="s">
        <v>6542</v>
      </c>
      <c r="D7522" t="s">
        <v>28278</v>
      </c>
      <c r="E7522" t="s">
        <v>3539</v>
      </c>
      <c r="F7522">
        <v>1</v>
      </c>
      <c r="G7522" t="s">
        <v>2682</v>
      </c>
      <c r="H7522" t="s">
        <v>2620</v>
      </c>
      <c r="I7522" t="s">
        <v>2076</v>
      </c>
      <c r="J7522" t="s">
        <v>3540</v>
      </c>
      <c r="K7522" t="s">
        <v>2684</v>
      </c>
      <c r="L7522" t="s">
        <v>2058</v>
      </c>
      <c r="M7522" t="s">
        <v>2059</v>
      </c>
      <c r="N7522">
        <v>8</v>
      </c>
      <c r="O7522">
        <v>310</v>
      </c>
      <c r="P7522">
        <v>1.27</v>
      </c>
      <c r="Q7522">
        <v>24480</v>
      </c>
      <c r="R7522">
        <v>3</v>
      </c>
      <c r="S7522">
        <v>119</v>
      </c>
      <c r="T7522">
        <v>0.49</v>
      </c>
      <c r="U7522">
        <v>5</v>
      </c>
      <c r="V7522">
        <v>191</v>
      </c>
      <c r="W7522">
        <v>0.78</v>
      </c>
      <c r="X7522">
        <v>0</v>
      </c>
      <c r="Y7522">
        <v>0</v>
      </c>
      <c r="Z7522">
        <v>0</v>
      </c>
      <c r="AA7522">
        <v>0</v>
      </c>
      <c r="AB7522">
        <v>0</v>
      </c>
      <c r="AC7522">
        <v>0</v>
      </c>
      <c r="AD7522">
        <v>0</v>
      </c>
      <c r="AE7522">
        <v>0</v>
      </c>
      <c r="AF7522">
        <v>0</v>
      </c>
      <c r="AG7522" t="s">
        <v>28279</v>
      </c>
      <c r="AH7522" s="21" t="str">
        <f t="shared" si="234"/>
        <v>YM68</v>
      </c>
      <c r="AI7522" s="21">
        <v>345.36</v>
      </c>
      <c r="AJ7522" s="21">
        <f t="shared" si="235"/>
        <v>98.73366013071896</v>
      </c>
      <c r="AK7522" s="21" t="s">
        <v>2063</v>
      </c>
      <c r="AL7522" t="s">
        <v>3540</v>
      </c>
      <c r="AM7522" s="26" t="s">
        <v>38</v>
      </c>
      <c r="AN7522" t="s">
        <v>2030</v>
      </c>
    </row>
    <row r="7523" spans="1:40" hidden="1" x14ac:dyDescent="0.35">
      <c r="A7523" t="s">
        <v>28276</v>
      </c>
      <c r="B7523" t="s">
        <v>28283</v>
      </c>
      <c r="C7523" t="s">
        <v>3011</v>
      </c>
      <c r="D7523" t="s">
        <v>28281</v>
      </c>
      <c r="E7523" t="s">
        <v>2575</v>
      </c>
      <c r="F7523">
        <v>1</v>
      </c>
      <c r="G7523" t="s">
        <v>2576</v>
      </c>
      <c r="H7523" t="s">
        <v>2577</v>
      </c>
      <c r="I7523" t="s">
        <v>2076</v>
      </c>
      <c r="J7523" t="s">
        <v>2741</v>
      </c>
      <c r="K7523" t="s">
        <v>2742</v>
      </c>
      <c r="L7523" t="s">
        <v>2058</v>
      </c>
      <c r="M7523" t="s">
        <v>2170</v>
      </c>
      <c r="N7523">
        <v>2</v>
      </c>
      <c r="O7523">
        <v>91</v>
      </c>
      <c r="P7523">
        <v>0.59</v>
      </c>
      <c r="Q7523">
        <v>15300</v>
      </c>
      <c r="R7523">
        <v>1</v>
      </c>
      <c r="S7523">
        <v>22</v>
      </c>
      <c r="T7523">
        <v>0.14000000000000001</v>
      </c>
      <c r="U7523">
        <v>1</v>
      </c>
      <c r="V7523">
        <v>69</v>
      </c>
      <c r="W7523">
        <v>0.45</v>
      </c>
      <c r="X7523">
        <v>0</v>
      </c>
      <c r="Y7523">
        <v>0</v>
      </c>
      <c r="Z7523">
        <v>0</v>
      </c>
      <c r="AA7523">
        <v>0</v>
      </c>
      <c r="AB7523">
        <v>0</v>
      </c>
      <c r="AC7523">
        <v>0</v>
      </c>
      <c r="AD7523">
        <v>0</v>
      </c>
      <c r="AE7523">
        <v>0</v>
      </c>
      <c r="AF7523">
        <v>0</v>
      </c>
      <c r="AG7523" t="s">
        <v>28284</v>
      </c>
      <c r="AH7523" s="21" t="str">
        <f t="shared" si="234"/>
        <v>YM68</v>
      </c>
      <c r="AI7523" s="21">
        <v>216</v>
      </c>
      <c r="AJ7523" s="21">
        <f t="shared" si="235"/>
        <v>99.40522875816994</v>
      </c>
      <c r="AK7523" s="21" t="s">
        <v>2060</v>
      </c>
      <c r="AL7523" t="s">
        <v>2551</v>
      </c>
      <c r="AM7523" s="26" t="s">
        <v>38</v>
      </c>
      <c r="AN7523" t="s">
        <v>2029</v>
      </c>
    </row>
    <row r="7524" spans="1:40" hidden="1" x14ac:dyDescent="0.35">
      <c r="A7524" t="s">
        <v>28280</v>
      </c>
      <c r="B7524" t="s">
        <v>28286</v>
      </c>
      <c r="C7524" t="s">
        <v>4416</v>
      </c>
      <c r="D7524" t="s">
        <v>28287</v>
      </c>
      <c r="E7524" t="s">
        <v>2608</v>
      </c>
      <c r="F7524">
        <v>1</v>
      </c>
      <c r="G7524" t="s">
        <v>2609</v>
      </c>
      <c r="H7524" t="s">
        <v>2577</v>
      </c>
      <c r="I7524" t="s">
        <v>2076</v>
      </c>
      <c r="J7524" t="s">
        <v>2764</v>
      </c>
      <c r="K7524" t="s">
        <v>2765</v>
      </c>
      <c r="L7524" t="s">
        <v>2058</v>
      </c>
      <c r="M7524" t="s">
        <v>2059</v>
      </c>
      <c r="N7524">
        <v>5</v>
      </c>
      <c r="O7524">
        <v>204</v>
      </c>
      <c r="P7524">
        <v>0.83</v>
      </c>
      <c r="Q7524">
        <v>24480</v>
      </c>
      <c r="R7524">
        <v>0</v>
      </c>
      <c r="S7524">
        <v>0</v>
      </c>
      <c r="T7524">
        <v>0</v>
      </c>
      <c r="U7524">
        <v>5</v>
      </c>
      <c r="V7524">
        <v>204</v>
      </c>
      <c r="W7524">
        <v>0.83</v>
      </c>
      <c r="X7524">
        <v>0</v>
      </c>
      <c r="Y7524">
        <v>0</v>
      </c>
      <c r="Z7524">
        <v>0</v>
      </c>
      <c r="AA7524">
        <v>0</v>
      </c>
      <c r="AB7524">
        <v>0</v>
      </c>
      <c r="AC7524">
        <v>0</v>
      </c>
      <c r="AD7524">
        <v>0</v>
      </c>
      <c r="AE7524">
        <v>0</v>
      </c>
      <c r="AF7524">
        <v>0</v>
      </c>
      <c r="AG7524" t="s">
        <v>28288</v>
      </c>
      <c r="AH7524" s="21" t="str">
        <f t="shared" si="234"/>
        <v>YM68</v>
      </c>
      <c r="AI7524" s="21">
        <v>345.36</v>
      </c>
      <c r="AJ7524" s="21">
        <f t="shared" si="235"/>
        <v>99.166666666666671</v>
      </c>
      <c r="AK7524" s="21" t="s">
        <v>2063</v>
      </c>
      <c r="AL7524" t="s">
        <v>2613</v>
      </c>
      <c r="AM7524" s="26" t="s">
        <v>38</v>
      </c>
      <c r="AN7524" t="s">
        <v>2031</v>
      </c>
    </row>
    <row r="7525" spans="1:40" hidden="1" x14ac:dyDescent="0.35">
      <c r="A7525" t="s">
        <v>28282</v>
      </c>
      <c r="B7525" t="s">
        <v>28290</v>
      </c>
      <c r="C7525" t="s">
        <v>4101</v>
      </c>
      <c r="D7525" t="s">
        <v>28291</v>
      </c>
      <c r="E7525" t="s">
        <v>2608</v>
      </c>
      <c r="F7525">
        <v>1</v>
      </c>
      <c r="G7525" t="s">
        <v>2609</v>
      </c>
      <c r="H7525" t="s">
        <v>2577</v>
      </c>
      <c r="I7525" t="s">
        <v>2076</v>
      </c>
      <c r="J7525" t="s">
        <v>2675</v>
      </c>
      <c r="K7525" t="s">
        <v>2611</v>
      </c>
      <c r="L7525" t="s">
        <v>2058</v>
      </c>
      <c r="M7525" t="s">
        <v>2170</v>
      </c>
      <c r="N7525">
        <v>3</v>
      </c>
      <c r="O7525">
        <v>100</v>
      </c>
      <c r="P7525">
        <v>0.65</v>
      </c>
      <c r="Q7525">
        <v>15300</v>
      </c>
      <c r="R7525">
        <v>1</v>
      </c>
      <c r="S7525">
        <v>29</v>
      </c>
      <c r="T7525">
        <v>0.19</v>
      </c>
      <c r="U7525">
        <v>2</v>
      </c>
      <c r="V7525">
        <v>71</v>
      </c>
      <c r="W7525">
        <v>0.46</v>
      </c>
      <c r="X7525">
        <v>0</v>
      </c>
      <c r="Y7525">
        <v>0</v>
      </c>
      <c r="Z7525">
        <v>0</v>
      </c>
      <c r="AA7525">
        <v>0</v>
      </c>
      <c r="AB7525">
        <v>0</v>
      </c>
      <c r="AC7525">
        <v>0</v>
      </c>
      <c r="AD7525">
        <v>0</v>
      </c>
      <c r="AE7525">
        <v>0</v>
      </c>
      <c r="AF7525">
        <v>0</v>
      </c>
      <c r="AG7525" t="s">
        <v>28292</v>
      </c>
      <c r="AH7525" s="21" t="str">
        <f t="shared" si="234"/>
        <v>YM68</v>
      </c>
      <c r="AI7525" s="21">
        <v>216</v>
      </c>
      <c r="AJ7525" s="21">
        <f t="shared" si="235"/>
        <v>99.346405228758172</v>
      </c>
      <c r="AK7525" s="21" t="s">
        <v>2060</v>
      </c>
      <c r="AL7525" t="s">
        <v>2581</v>
      </c>
      <c r="AM7525" s="26" t="s">
        <v>38</v>
      </c>
      <c r="AN7525" t="s">
        <v>2031</v>
      </c>
    </row>
    <row r="7526" spans="1:40" hidden="1" x14ac:dyDescent="0.35">
      <c r="A7526" t="s">
        <v>28285</v>
      </c>
      <c r="B7526" t="s">
        <v>28294</v>
      </c>
      <c r="C7526" t="s">
        <v>4634</v>
      </c>
      <c r="D7526" t="s">
        <v>28295</v>
      </c>
      <c r="E7526" t="s">
        <v>2646</v>
      </c>
      <c r="F7526">
        <v>1</v>
      </c>
      <c r="G7526" t="s">
        <v>2600</v>
      </c>
      <c r="H7526" t="s">
        <v>2577</v>
      </c>
      <c r="I7526" t="s">
        <v>2076</v>
      </c>
      <c r="J7526" t="s">
        <v>2647</v>
      </c>
      <c r="K7526" t="s">
        <v>2602</v>
      </c>
      <c r="L7526" t="s">
        <v>2058</v>
      </c>
      <c r="M7526" t="s">
        <v>5179</v>
      </c>
      <c r="N7526">
        <v>8</v>
      </c>
      <c r="O7526">
        <v>143</v>
      </c>
      <c r="P7526">
        <v>0.78</v>
      </c>
      <c r="Q7526">
        <v>18360</v>
      </c>
      <c r="R7526">
        <v>6</v>
      </c>
      <c r="S7526">
        <v>78</v>
      </c>
      <c r="T7526">
        <v>0.42</v>
      </c>
      <c r="U7526">
        <v>2</v>
      </c>
      <c r="V7526">
        <v>65</v>
      </c>
      <c r="W7526">
        <v>0.35</v>
      </c>
      <c r="X7526">
        <v>0</v>
      </c>
      <c r="Y7526">
        <v>0</v>
      </c>
      <c r="Z7526">
        <v>0</v>
      </c>
      <c r="AA7526">
        <v>0</v>
      </c>
      <c r="AB7526">
        <v>0</v>
      </c>
      <c r="AC7526">
        <v>0</v>
      </c>
      <c r="AD7526">
        <v>0</v>
      </c>
      <c r="AE7526">
        <v>0</v>
      </c>
      <c r="AF7526">
        <v>0</v>
      </c>
      <c r="AG7526" t="s">
        <v>28296</v>
      </c>
      <c r="AH7526" s="21" t="str">
        <f t="shared" si="234"/>
        <v>YM68</v>
      </c>
      <c r="AI7526" s="21">
        <v>258.95999999999998</v>
      </c>
      <c r="AJ7526" s="21">
        <f t="shared" si="235"/>
        <v>99.221132897603482</v>
      </c>
      <c r="AK7526" s="21" t="s">
        <v>2060</v>
      </c>
      <c r="AL7526" t="s">
        <v>2551</v>
      </c>
      <c r="AM7526" s="26" t="s">
        <v>38</v>
      </c>
      <c r="AN7526" t="s">
        <v>2033</v>
      </c>
    </row>
    <row r="7527" spans="1:40" hidden="1" x14ac:dyDescent="0.35">
      <c r="A7527" t="s">
        <v>28289</v>
      </c>
      <c r="B7527" t="s">
        <v>28298</v>
      </c>
      <c r="C7527" t="s">
        <v>3936</v>
      </c>
      <c r="D7527" t="s">
        <v>28299</v>
      </c>
      <c r="E7527" t="s">
        <v>2691</v>
      </c>
      <c r="F7527">
        <v>1</v>
      </c>
      <c r="G7527" t="s">
        <v>2600</v>
      </c>
      <c r="H7527" t="s">
        <v>2577</v>
      </c>
      <c r="I7527" t="s">
        <v>2076</v>
      </c>
      <c r="J7527" t="s">
        <v>2699</v>
      </c>
      <c r="K7527" t="s">
        <v>2579</v>
      </c>
      <c r="L7527" t="s">
        <v>2058</v>
      </c>
      <c r="M7527" t="s">
        <v>2059</v>
      </c>
      <c r="N7527">
        <v>5</v>
      </c>
      <c r="O7527">
        <v>256</v>
      </c>
      <c r="P7527">
        <v>1.05</v>
      </c>
      <c r="Q7527">
        <v>24480</v>
      </c>
      <c r="R7527">
        <v>1</v>
      </c>
      <c r="S7527">
        <v>33</v>
      </c>
      <c r="T7527">
        <v>0.13</v>
      </c>
      <c r="U7527">
        <v>4</v>
      </c>
      <c r="V7527">
        <v>223</v>
      </c>
      <c r="W7527">
        <v>0.91</v>
      </c>
      <c r="X7527">
        <v>0</v>
      </c>
      <c r="Y7527">
        <v>0</v>
      </c>
      <c r="Z7527">
        <v>0</v>
      </c>
      <c r="AA7527">
        <v>0</v>
      </c>
      <c r="AB7527">
        <v>0</v>
      </c>
      <c r="AC7527">
        <v>0</v>
      </c>
      <c r="AD7527">
        <v>0</v>
      </c>
      <c r="AE7527">
        <v>0</v>
      </c>
      <c r="AF7527">
        <v>0</v>
      </c>
      <c r="AG7527" t="s">
        <v>28300</v>
      </c>
      <c r="AH7527" s="21" t="str">
        <f t="shared" si="234"/>
        <v>YM68</v>
      </c>
      <c r="AI7527" s="21">
        <v>345.36</v>
      </c>
      <c r="AJ7527" s="21">
        <f t="shared" si="235"/>
        <v>98.954248366013076</v>
      </c>
      <c r="AK7527" s="21" t="s">
        <v>2063</v>
      </c>
      <c r="AL7527" t="s">
        <v>2581</v>
      </c>
      <c r="AM7527" s="26" t="s">
        <v>38</v>
      </c>
      <c r="AN7527" t="s">
        <v>2033</v>
      </c>
    </row>
    <row r="7528" spans="1:40" hidden="1" x14ac:dyDescent="0.35">
      <c r="A7528" t="s">
        <v>28293</v>
      </c>
      <c r="B7528" t="s">
        <v>28302</v>
      </c>
      <c r="C7528" t="s">
        <v>3936</v>
      </c>
      <c r="D7528" t="s">
        <v>28303</v>
      </c>
      <c r="E7528" t="s">
        <v>2691</v>
      </c>
      <c r="F7528">
        <v>1</v>
      </c>
      <c r="G7528" t="s">
        <v>2600</v>
      </c>
      <c r="H7528" t="s">
        <v>2577</v>
      </c>
      <c r="I7528" t="s">
        <v>2076</v>
      </c>
      <c r="J7528" t="s">
        <v>2699</v>
      </c>
      <c r="K7528" t="s">
        <v>2579</v>
      </c>
      <c r="L7528" t="s">
        <v>2058</v>
      </c>
      <c r="M7528" t="s">
        <v>2059</v>
      </c>
      <c r="N7528">
        <v>9</v>
      </c>
      <c r="O7528">
        <v>395</v>
      </c>
      <c r="P7528">
        <v>1.61</v>
      </c>
      <c r="Q7528">
        <v>24480</v>
      </c>
      <c r="R7528">
        <v>4</v>
      </c>
      <c r="S7528">
        <v>76</v>
      </c>
      <c r="T7528">
        <v>0.31</v>
      </c>
      <c r="U7528">
        <v>5</v>
      </c>
      <c r="V7528">
        <v>319</v>
      </c>
      <c r="W7528">
        <v>1.3</v>
      </c>
      <c r="X7528">
        <v>0</v>
      </c>
      <c r="Y7528">
        <v>0</v>
      </c>
      <c r="Z7528">
        <v>0</v>
      </c>
      <c r="AA7528">
        <v>0</v>
      </c>
      <c r="AB7528">
        <v>0</v>
      </c>
      <c r="AC7528">
        <v>0</v>
      </c>
      <c r="AD7528">
        <v>0</v>
      </c>
      <c r="AE7528">
        <v>0</v>
      </c>
      <c r="AF7528">
        <v>0</v>
      </c>
      <c r="AG7528" t="s">
        <v>28304</v>
      </c>
      <c r="AH7528" s="21" t="str">
        <f t="shared" si="234"/>
        <v>YM68</v>
      </c>
      <c r="AI7528" s="21">
        <v>345.36</v>
      </c>
      <c r="AJ7528" s="21">
        <f t="shared" si="235"/>
        <v>98.386437908496731</v>
      </c>
      <c r="AK7528" s="21" t="s">
        <v>2063</v>
      </c>
      <c r="AL7528" t="s">
        <v>2581</v>
      </c>
      <c r="AM7528" s="26" t="s">
        <v>38</v>
      </c>
      <c r="AN7528" t="s">
        <v>2032</v>
      </c>
    </row>
    <row r="7529" spans="1:40" hidden="1" x14ac:dyDescent="0.35">
      <c r="A7529" t="s">
        <v>28297</v>
      </c>
      <c r="B7529" t="s">
        <v>28306</v>
      </c>
      <c r="C7529" t="s">
        <v>7933</v>
      </c>
      <c r="D7529" t="s">
        <v>28307</v>
      </c>
      <c r="E7529" t="s">
        <v>2646</v>
      </c>
      <c r="F7529">
        <v>1</v>
      </c>
      <c r="G7529" t="s">
        <v>2600</v>
      </c>
      <c r="H7529" t="s">
        <v>2577</v>
      </c>
      <c r="I7529" t="s">
        <v>2076</v>
      </c>
      <c r="J7529" t="s">
        <v>2601</v>
      </c>
      <c r="K7529" t="s">
        <v>2602</v>
      </c>
      <c r="L7529" t="s">
        <v>2058</v>
      </c>
      <c r="M7529" t="s">
        <v>2488</v>
      </c>
      <c r="N7529">
        <v>4</v>
      </c>
      <c r="O7529">
        <v>79</v>
      </c>
      <c r="P7529">
        <v>0.48</v>
      </c>
      <c r="Q7529">
        <v>16320</v>
      </c>
      <c r="R7529">
        <v>1</v>
      </c>
      <c r="S7529">
        <v>15</v>
      </c>
      <c r="T7529">
        <v>0.09</v>
      </c>
      <c r="U7529">
        <v>3</v>
      </c>
      <c r="V7529">
        <v>64</v>
      </c>
      <c r="W7529">
        <v>0.39</v>
      </c>
      <c r="X7529">
        <v>0</v>
      </c>
      <c r="Y7529">
        <v>0</v>
      </c>
      <c r="Z7529">
        <v>0</v>
      </c>
      <c r="AA7529">
        <v>0</v>
      </c>
      <c r="AB7529">
        <v>0</v>
      </c>
      <c r="AC7529">
        <v>0</v>
      </c>
      <c r="AD7529">
        <v>0</v>
      </c>
      <c r="AE7529">
        <v>0</v>
      </c>
      <c r="AF7529">
        <v>0</v>
      </c>
      <c r="AG7529" t="s">
        <v>28308</v>
      </c>
      <c r="AH7529" s="21" t="str">
        <f t="shared" si="234"/>
        <v>YM68</v>
      </c>
      <c r="AI7529" s="21">
        <v>230.40000000000003</v>
      </c>
      <c r="AJ7529" s="21">
        <f t="shared" si="235"/>
        <v>99.515931372549019</v>
      </c>
      <c r="AK7529" s="21" t="s">
        <v>2060</v>
      </c>
      <c r="AL7529" t="s">
        <v>2551</v>
      </c>
      <c r="AM7529" s="26" t="s">
        <v>38</v>
      </c>
      <c r="AN7529" t="s">
        <v>2030</v>
      </c>
    </row>
    <row r="7530" spans="1:40" hidden="1" x14ac:dyDescent="0.35">
      <c r="A7530" t="s">
        <v>28301</v>
      </c>
      <c r="B7530" t="s">
        <v>28309</v>
      </c>
      <c r="C7530" t="s">
        <v>7533</v>
      </c>
      <c r="D7530" t="s">
        <v>28310</v>
      </c>
      <c r="E7530" t="s">
        <v>3013</v>
      </c>
      <c r="F7530">
        <v>1</v>
      </c>
      <c r="G7530" t="s">
        <v>2600</v>
      </c>
      <c r="H7530" t="s">
        <v>2577</v>
      </c>
      <c r="I7530" t="s">
        <v>2076</v>
      </c>
      <c r="J7530" t="s">
        <v>3183</v>
      </c>
      <c r="K7530" t="s">
        <v>2742</v>
      </c>
      <c r="L7530" t="s">
        <v>2058</v>
      </c>
      <c r="M7530" t="s">
        <v>2059</v>
      </c>
      <c r="N7530">
        <v>2</v>
      </c>
      <c r="O7530">
        <v>77</v>
      </c>
      <c r="P7530">
        <v>0.31</v>
      </c>
      <c r="Q7530">
        <v>24480</v>
      </c>
      <c r="R7530">
        <v>0</v>
      </c>
      <c r="S7530">
        <v>0</v>
      </c>
      <c r="T7530">
        <v>0</v>
      </c>
      <c r="U7530">
        <v>2</v>
      </c>
      <c r="V7530">
        <v>77</v>
      </c>
      <c r="W7530">
        <v>0.31</v>
      </c>
      <c r="X7530">
        <v>0</v>
      </c>
      <c r="Y7530">
        <v>0</v>
      </c>
      <c r="Z7530">
        <v>0</v>
      </c>
      <c r="AA7530">
        <v>0</v>
      </c>
      <c r="AB7530">
        <v>0</v>
      </c>
      <c r="AC7530">
        <v>0</v>
      </c>
      <c r="AD7530">
        <v>0</v>
      </c>
      <c r="AE7530">
        <v>0</v>
      </c>
      <c r="AF7530">
        <v>0</v>
      </c>
      <c r="AG7530" t="s">
        <v>28311</v>
      </c>
      <c r="AH7530" s="21" t="str">
        <f t="shared" si="234"/>
        <v>YM68</v>
      </c>
      <c r="AI7530" s="21">
        <v>345.36</v>
      </c>
      <c r="AJ7530" s="21">
        <f t="shared" si="235"/>
        <v>99.685457516339866</v>
      </c>
      <c r="AK7530" s="21" t="s">
        <v>2060</v>
      </c>
      <c r="AL7530" t="s">
        <v>2551</v>
      </c>
      <c r="AM7530" s="26" t="s">
        <v>38</v>
      </c>
      <c r="AN7530" t="s">
        <v>2033</v>
      </c>
    </row>
    <row r="7531" spans="1:40" hidden="1" x14ac:dyDescent="0.35">
      <c r="A7531" t="s">
        <v>28305</v>
      </c>
      <c r="B7531" t="s">
        <v>28313</v>
      </c>
      <c r="C7531" t="s">
        <v>6643</v>
      </c>
      <c r="D7531" t="s">
        <v>28314</v>
      </c>
      <c r="E7531" t="s">
        <v>2646</v>
      </c>
      <c r="F7531">
        <v>1</v>
      </c>
      <c r="G7531" t="s">
        <v>2600</v>
      </c>
      <c r="H7531" t="s">
        <v>2510</v>
      </c>
      <c r="I7531" t="s">
        <v>2076</v>
      </c>
      <c r="J7531" t="s">
        <v>4004</v>
      </c>
      <c r="K7531" t="s">
        <v>3007</v>
      </c>
      <c r="L7531" t="s">
        <v>2058</v>
      </c>
      <c r="M7531" t="s">
        <v>2059</v>
      </c>
      <c r="N7531">
        <v>7</v>
      </c>
      <c r="O7531">
        <v>443</v>
      </c>
      <c r="P7531">
        <v>1.81</v>
      </c>
      <c r="Q7531">
        <v>24480</v>
      </c>
      <c r="R7531">
        <v>3</v>
      </c>
      <c r="S7531">
        <v>313</v>
      </c>
      <c r="T7531">
        <v>1.28</v>
      </c>
      <c r="U7531">
        <v>4</v>
      </c>
      <c r="V7531">
        <v>130</v>
      </c>
      <c r="W7531">
        <v>0.53</v>
      </c>
      <c r="X7531">
        <v>0</v>
      </c>
      <c r="Y7531">
        <v>0</v>
      </c>
      <c r="Z7531">
        <v>0</v>
      </c>
      <c r="AA7531">
        <v>0</v>
      </c>
      <c r="AB7531">
        <v>0</v>
      </c>
      <c r="AC7531">
        <v>0</v>
      </c>
      <c r="AD7531">
        <v>0</v>
      </c>
      <c r="AE7531">
        <v>0</v>
      </c>
      <c r="AF7531">
        <v>0</v>
      </c>
      <c r="AG7531" t="s">
        <v>28315</v>
      </c>
      <c r="AH7531" s="21" t="str">
        <f t="shared" si="234"/>
        <v>YM68</v>
      </c>
      <c r="AI7531" s="21">
        <v>345.36</v>
      </c>
      <c r="AJ7531" s="21">
        <f t="shared" si="235"/>
        <v>98.19035947712419</v>
      </c>
      <c r="AK7531" s="21" t="s">
        <v>2063</v>
      </c>
      <c r="AL7531" t="s">
        <v>2551</v>
      </c>
      <c r="AM7531" s="26" t="s">
        <v>38</v>
      </c>
      <c r="AN7531" t="s">
        <v>2030</v>
      </c>
    </row>
    <row r="7532" spans="1:40" hidden="1" x14ac:dyDescent="0.35">
      <c r="A7532" t="s">
        <v>10282</v>
      </c>
      <c r="B7532" t="s">
        <v>28317</v>
      </c>
      <c r="C7532" t="s">
        <v>5668</v>
      </c>
      <c r="D7532" t="s">
        <v>28318</v>
      </c>
      <c r="E7532" t="s">
        <v>3013</v>
      </c>
      <c r="F7532">
        <v>1</v>
      </c>
      <c r="G7532" t="s">
        <v>2600</v>
      </c>
      <c r="H7532" t="s">
        <v>2577</v>
      </c>
      <c r="I7532" t="s">
        <v>2076</v>
      </c>
      <c r="J7532" t="s">
        <v>3183</v>
      </c>
      <c r="K7532" t="s">
        <v>2742</v>
      </c>
      <c r="L7532" t="s">
        <v>2058</v>
      </c>
      <c r="M7532" t="s">
        <v>2059</v>
      </c>
      <c r="N7532">
        <v>5</v>
      </c>
      <c r="O7532">
        <v>167</v>
      </c>
      <c r="P7532">
        <v>0.68</v>
      </c>
      <c r="Q7532">
        <v>24480</v>
      </c>
      <c r="R7532">
        <v>3</v>
      </c>
      <c r="S7532">
        <v>78</v>
      </c>
      <c r="T7532">
        <v>0.32</v>
      </c>
      <c r="U7532">
        <v>2</v>
      </c>
      <c r="V7532">
        <v>89</v>
      </c>
      <c r="W7532">
        <v>0.36</v>
      </c>
      <c r="X7532">
        <v>0</v>
      </c>
      <c r="Y7532">
        <v>0</v>
      </c>
      <c r="Z7532">
        <v>0</v>
      </c>
      <c r="AA7532">
        <v>0</v>
      </c>
      <c r="AB7532">
        <v>0</v>
      </c>
      <c r="AC7532">
        <v>0</v>
      </c>
      <c r="AD7532">
        <v>0</v>
      </c>
      <c r="AE7532">
        <v>0</v>
      </c>
      <c r="AF7532">
        <v>0</v>
      </c>
      <c r="AG7532" t="s">
        <v>28319</v>
      </c>
      <c r="AH7532" s="21" t="str">
        <f t="shared" si="234"/>
        <v>YM68</v>
      </c>
      <c r="AI7532" s="21">
        <v>345.36</v>
      </c>
      <c r="AJ7532" s="21">
        <f t="shared" si="235"/>
        <v>99.317810457516345</v>
      </c>
      <c r="AK7532" s="21" t="s">
        <v>2060</v>
      </c>
      <c r="AL7532" t="s">
        <v>2551</v>
      </c>
      <c r="AM7532" s="26" t="s">
        <v>38</v>
      </c>
      <c r="AN7532" t="s">
        <v>2032</v>
      </c>
    </row>
    <row r="7533" spans="1:40" hidden="1" x14ac:dyDescent="0.35">
      <c r="A7533" t="s">
        <v>28312</v>
      </c>
      <c r="B7533" t="s">
        <v>28321</v>
      </c>
      <c r="C7533" t="s">
        <v>4173</v>
      </c>
      <c r="D7533" t="s">
        <v>28322</v>
      </c>
      <c r="E7533" t="s">
        <v>2691</v>
      </c>
      <c r="F7533">
        <v>1</v>
      </c>
      <c r="G7533" t="s">
        <v>2600</v>
      </c>
      <c r="H7533" t="s">
        <v>2577</v>
      </c>
      <c r="I7533" t="s">
        <v>2076</v>
      </c>
      <c r="J7533" t="s">
        <v>2634</v>
      </c>
      <c r="K7533" t="s">
        <v>2635</v>
      </c>
      <c r="L7533" t="s">
        <v>2058</v>
      </c>
      <c r="M7533" t="s">
        <v>2170</v>
      </c>
      <c r="N7533">
        <v>4</v>
      </c>
      <c r="O7533">
        <v>186</v>
      </c>
      <c r="P7533">
        <v>1.22</v>
      </c>
      <c r="Q7533">
        <v>15300</v>
      </c>
      <c r="R7533">
        <v>2</v>
      </c>
      <c r="S7533">
        <v>109</v>
      </c>
      <c r="T7533">
        <v>0.71</v>
      </c>
      <c r="U7533">
        <v>2</v>
      </c>
      <c r="V7533">
        <v>77</v>
      </c>
      <c r="W7533">
        <v>0.5</v>
      </c>
      <c r="X7533">
        <v>0</v>
      </c>
      <c r="Y7533">
        <v>0</v>
      </c>
      <c r="Z7533">
        <v>0</v>
      </c>
      <c r="AA7533">
        <v>0</v>
      </c>
      <c r="AB7533">
        <v>0</v>
      </c>
      <c r="AC7533">
        <v>0</v>
      </c>
      <c r="AD7533">
        <v>0</v>
      </c>
      <c r="AE7533">
        <v>0</v>
      </c>
      <c r="AF7533">
        <v>0</v>
      </c>
      <c r="AG7533" t="s">
        <v>28323</v>
      </c>
      <c r="AH7533" s="21" t="str">
        <f t="shared" si="234"/>
        <v>YM68</v>
      </c>
      <c r="AI7533" s="21">
        <v>216</v>
      </c>
      <c r="AJ7533" s="21">
        <f t="shared" si="235"/>
        <v>98.784313725490193</v>
      </c>
      <c r="AK7533" s="21" t="s">
        <v>2063</v>
      </c>
      <c r="AL7533" t="s">
        <v>2581</v>
      </c>
      <c r="AM7533" s="26" t="s">
        <v>38</v>
      </c>
      <c r="AN7533" t="s">
        <v>2032</v>
      </c>
    </row>
    <row r="7534" spans="1:40" hidden="1" x14ac:dyDescent="0.35">
      <c r="A7534" t="s">
        <v>28316</v>
      </c>
      <c r="B7534" t="s">
        <v>28325</v>
      </c>
      <c r="C7534" t="s">
        <v>2880</v>
      </c>
      <c r="D7534" t="s">
        <v>28326</v>
      </c>
      <c r="E7534" t="s">
        <v>2608</v>
      </c>
      <c r="F7534">
        <v>1</v>
      </c>
      <c r="G7534" t="s">
        <v>2609</v>
      </c>
      <c r="H7534" t="s">
        <v>2577</v>
      </c>
      <c r="I7534" t="s">
        <v>2076</v>
      </c>
      <c r="J7534" t="s">
        <v>2675</v>
      </c>
      <c r="K7534" t="s">
        <v>2611</v>
      </c>
      <c r="L7534" t="s">
        <v>2058</v>
      </c>
      <c r="M7534" t="s">
        <v>2059</v>
      </c>
      <c r="N7534">
        <v>3</v>
      </c>
      <c r="O7534">
        <v>139</v>
      </c>
      <c r="P7534">
        <v>0.56999999999999995</v>
      </c>
      <c r="Q7534">
        <v>24480</v>
      </c>
      <c r="R7534">
        <v>2</v>
      </c>
      <c r="S7534">
        <v>114</v>
      </c>
      <c r="T7534">
        <v>0.47</v>
      </c>
      <c r="U7534">
        <v>1</v>
      </c>
      <c r="V7534">
        <v>25</v>
      </c>
      <c r="W7534">
        <v>0.1</v>
      </c>
      <c r="X7534">
        <v>0</v>
      </c>
      <c r="Y7534">
        <v>0</v>
      </c>
      <c r="Z7534">
        <v>0</v>
      </c>
      <c r="AA7534">
        <v>0</v>
      </c>
      <c r="AB7534">
        <v>0</v>
      </c>
      <c r="AC7534">
        <v>0</v>
      </c>
      <c r="AD7534">
        <v>0</v>
      </c>
      <c r="AE7534">
        <v>0</v>
      </c>
      <c r="AF7534">
        <v>0</v>
      </c>
      <c r="AG7534" t="s">
        <v>28327</v>
      </c>
      <c r="AH7534" s="21" t="str">
        <f t="shared" si="234"/>
        <v>YM68</v>
      </c>
      <c r="AI7534" s="21">
        <v>345.36</v>
      </c>
      <c r="AJ7534" s="21">
        <f t="shared" si="235"/>
        <v>99.432189542483655</v>
      </c>
      <c r="AK7534" s="21" t="s">
        <v>2060</v>
      </c>
      <c r="AL7534" t="s">
        <v>2581</v>
      </c>
      <c r="AM7534" s="26" t="s">
        <v>38</v>
      </c>
      <c r="AN7534" t="s">
        <v>2030</v>
      </c>
    </row>
    <row r="7535" spans="1:40" hidden="1" x14ac:dyDescent="0.35">
      <c r="A7535" t="s">
        <v>28320</v>
      </c>
      <c r="B7535" t="s">
        <v>28329</v>
      </c>
      <c r="C7535" t="s">
        <v>5067</v>
      </c>
      <c r="D7535" t="s">
        <v>5068</v>
      </c>
      <c r="E7535" t="s">
        <v>2608</v>
      </c>
      <c r="F7535">
        <v>1</v>
      </c>
      <c r="G7535" t="s">
        <v>2609</v>
      </c>
      <c r="H7535" t="s">
        <v>2577</v>
      </c>
      <c r="I7535" t="s">
        <v>2076</v>
      </c>
      <c r="J7535" t="s">
        <v>2610</v>
      </c>
      <c r="K7535" t="s">
        <v>2611</v>
      </c>
      <c r="L7535" t="s">
        <v>2058</v>
      </c>
      <c r="M7535" t="s">
        <v>2170</v>
      </c>
      <c r="N7535">
        <v>4</v>
      </c>
      <c r="O7535">
        <v>114</v>
      </c>
      <c r="P7535">
        <v>0.75</v>
      </c>
      <c r="Q7535">
        <v>15300</v>
      </c>
      <c r="R7535">
        <v>0</v>
      </c>
      <c r="S7535">
        <v>0</v>
      </c>
      <c r="T7535">
        <v>0</v>
      </c>
      <c r="U7535">
        <v>4</v>
      </c>
      <c r="V7535">
        <v>114</v>
      </c>
      <c r="W7535">
        <v>0.75</v>
      </c>
      <c r="X7535">
        <v>0</v>
      </c>
      <c r="Y7535">
        <v>0</v>
      </c>
      <c r="Z7535">
        <v>0</v>
      </c>
      <c r="AA7535">
        <v>0</v>
      </c>
      <c r="AB7535">
        <v>0</v>
      </c>
      <c r="AC7535">
        <v>0</v>
      </c>
      <c r="AD7535">
        <v>0</v>
      </c>
      <c r="AE7535">
        <v>0</v>
      </c>
      <c r="AF7535">
        <v>0</v>
      </c>
      <c r="AG7535" t="s">
        <v>28330</v>
      </c>
      <c r="AH7535" s="21" t="str">
        <f t="shared" si="234"/>
        <v>YM68</v>
      </c>
      <c r="AI7535" s="21">
        <v>216</v>
      </c>
      <c r="AJ7535" s="21">
        <f t="shared" si="235"/>
        <v>99.254901960784309</v>
      </c>
      <c r="AK7535" s="21" t="s">
        <v>2060</v>
      </c>
      <c r="AL7535" t="s">
        <v>2613</v>
      </c>
      <c r="AM7535" s="26" t="s">
        <v>38</v>
      </c>
      <c r="AN7535" t="s">
        <v>2030</v>
      </c>
    </row>
    <row r="7536" spans="1:40" hidden="1" x14ac:dyDescent="0.35">
      <c r="A7536" t="s">
        <v>28324</v>
      </c>
      <c r="B7536" t="s">
        <v>28332</v>
      </c>
      <c r="C7536" t="s">
        <v>3166</v>
      </c>
      <c r="D7536" t="s">
        <v>28333</v>
      </c>
      <c r="E7536" t="s">
        <v>2667</v>
      </c>
      <c r="F7536">
        <v>1</v>
      </c>
      <c r="G7536" t="s">
        <v>2509</v>
      </c>
      <c r="H7536" t="s">
        <v>2510</v>
      </c>
      <c r="I7536" t="s">
        <v>2076</v>
      </c>
      <c r="J7536" t="s">
        <v>3168</v>
      </c>
      <c r="K7536" t="s">
        <v>2669</v>
      </c>
      <c r="L7536" t="s">
        <v>2058</v>
      </c>
      <c r="M7536" t="s">
        <v>2170</v>
      </c>
      <c r="N7536">
        <v>6</v>
      </c>
      <c r="O7536">
        <v>185</v>
      </c>
      <c r="P7536">
        <v>1.21</v>
      </c>
      <c r="Q7536">
        <v>15300</v>
      </c>
      <c r="R7536">
        <v>3</v>
      </c>
      <c r="S7536">
        <v>119</v>
      </c>
      <c r="T7536">
        <v>0.78</v>
      </c>
      <c r="U7536">
        <v>3</v>
      </c>
      <c r="V7536">
        <v>66</v>
      </c>
      <c r="W7536">
        <v>0.43</v>
      </c>
      <c r="X7536">
        <v>0</v>
      </c>
      <c r="Y7536">
        <v>0</v>
      </c>
      <c r="Z7536">
        <v>0</v>
      </c>
      <c r="AA7536">
        <v>0</v>
      </c>
      <c r="AB7536">
        <v>0</v>
      </c>
      <c r="AC7536">
        <v>0</v>
      </c>
      <c r="AD7536">
        <v>0</v>
      </c>
      <c r="AE7536">
        <v>0</v>
      </c>
      <c r="AF7536">
        <v>0</v>
      </c>
      <c r="AG7536" t="s">
        <v>28334</v>
      </c>
      <c r="AH7536" s="21" t="str">
        <f t="shared" si="234"/>
        <v>YM68</v>
      </c>
      <c r="AI7536" s="21">
        <v>216</v>
      </c>
      <c r="AJ7536" s="21">
        <f t="shared" si="235"/>
        <v>98.790849673202615</v>
      </c>
      <c r="AK7536" s="21" t="s">
        <v>2063</v>
      </c>
      <c r="AL7536" t="s">
        <v>2515</v>
      </c>
      <c r="AM7536" s="26" t="s">
        <v>38</v>
      </c>
      <c r="AN7536" t="s">
        <v>2029</v>
      </c>
    </row>
    <row r="7537" spans="1:40" hidden="1" x14ac:dyDescent="0.35">
      <c r="A7537" t="s">
        <v>28328</v>
      </c>
      <c r="B7537" t="s">
        <v>28336</v>
      </c>
      <c r="C7537" t="s">
        <v>5720</v>
      </c>
      <c r="D7537" t="s">
        <v>28337</v>
      </c>
      <c r="E7537" t="s">
        <v>2667</v>
      </c>
      <c r="F7537">
        <v>1</v>
      </c>
      <c r="G7537" t="s">
        <v>2509</v>
      </c>
      <c r="H7537" t="s">
        <v>2510</v>
      </c>
      <c r="I7537" t="s">
        <v>2076</v>
      </c>
      <c r="J7537" t="s">
        <v>3168</v>
      </c>
      <c r="K7537" t="s">
        <v>2669</v>
      </c>
      <c r="L7537" t="s">
        <v>2058</v>
      </c>
      <c r="M7537" t="s">
        <v>2170</v>
      </c>
      <c r="N7537">
        <v>3</v>
      </c>
      <c r="O7537">
        <v>113</v>
      </c>
      <c r="P7537">
        <v>0.74</v>
      </c>
      <c r="Q7537">
        <v>15300</v>
      </c>
      <c r="R7537">
        <v>0</v>
      </c>
      <c r="S7537">
        <v>0</v>
      </c>
      <c r="T7537">
        <v>0</v>
      </c>
      <c r="U7537">
        <v>3</v>
      </c>
      <c r="V7537">
        <v>113</v>
      </c>
      <c r="W7537">
        <v>0.74</v>
      </c>
      <c r="X7537">
        <v>0</v>
      </c>
      <c r="Y7537">
        <v>0</v>
      </c>
      <c r="Z7537">
        <v>0</v>
      </c>
      <c r="AA7537">
        <v>0</v>
      </c>
      <c r="AB7537">
        <v>0</v>
      </c>
      <c r="AC7537">
        <v>0</v>
      </c>
      <c r="AD7537">
        <v>0</v>
      </c>
      <c r="AE7537">
        <v>0</v>
      </c>
      <c r="AF7537">
        <v>0</v>
      </c>
      <c r="AG7537" t="s">
        <v>28338</v>
      </c>
      <c r="AH7537" s="21" t="str">
        <f t="shared" si="234"/>
        <v>YM68</v>
      </c>
      <c r="AI7537" s="21">
        <v>216</v>
      </c>
      <c r="AJ7537" s="21">
        <f t="shared" si="235"/>
        <v>99.261437908496731</v>
      </c>
      <c r="AK7537" s="21" t="s">
        <v>2060</v>
      </c>
      <c r="AL7537" t="s">
        <v>2515</v>
      </c>
      <c r="AM7537" s="26" t="s">
        <v>38</v>
      </c>
      <c r="AN7537" t="s">
        <v>2031</v>
      </c>
    </row>
    <row r="7538" spans="1:40" hidden="1" x14ac:dyDescent="0.35">
      <c r="A7538" t="s">
        <v>28331</v>
      </c>
      <c r="B7538" t="s">
        <v>28339</v>
      </c>
      <c r="C7538" t="s">
        <v>3865</v>
      </c>
      <c r="D7538" t="s">
        <v>28340</v>
      </c>
      <c r="E7538" t="s">
        <v>2667</v>
      </c>
      <c r="F7538">
        <v>1</v>
      </c>
      <c r="G7538" t="s">
        <v>2509</v>
      </c>
      <c r="H7538" t="s">
        <v>2510</v>
      </c>
      <c r="I7538" t="s">
        <v>2076</v>
      </c>
      <c r="J7538" t="s">
        <v>2668</v>
      </c>
      <c r="K7538" t="s">
        <v>2669</v>
      </c>
      <c r="L7538" t="s">
        <v>2058</v>
      </c>
      <c r="M7538" t="s">
        <v>2170</v>
      </c>
      <c r="N7538">
        <v>4</v>
      </c>
      <c r="O7538">
        <v>115</v>
      </c>
      <c r="P7538">
        <v>0.75</v>
      </c>
      <c r="Q7538">
        <v>15300</v>
      </c>
      <c r="R7538">
        <v>3</v>
      </c>
      <c r="S7538">
        <v>86</v>
      </c>
      <c r="T7538">
        <v>0.56000000000000005</v>
      </c>
      <c r="U7538">
        <v>1</v>
      </c>
      <c r="V7538">
        <v>29</v>
      </c>
      <c r="W7538">
        <v>0.19</v>
      </c>
      <c r="X7538">
        <v>0</v>
      </c>
      <c r="Y7538">
        <v>0</v>
      </c>
      <c r="Z7538">
        <v>0</v>
      </c>
      <c r="AA7538">
        <v>0</v>
      </c>
      <c r="AB7538">
        <v>0</v>
      </c>
      <c r="AC7538">
        <v>0</v>
      </c>
      <c r="AD7538">
        <v>0</v>
      </c>
      <c r="AE7538">
        <v>0</v>
      </c>
      <c r="AF7538">
        <v>0</v>
      </c>
      <c r="AG7538" t="s">
        <v>28341</v>
      </c>
      <c r="AH7538" s="21" t="str">
        <f t="shared" si="234"/>
        <v>YM68</v>
      </c>
      <c r="AI7538" s="21">
        <v>216</v>
      </c>
      <c r="AJ7538" s="21">
        <f t="shared" si="235"/>
        <v>99.248366013071902</v>
      </c>
      <c r="AK7538" s="21" t="s">
        <v>2060</v>
      </c>
      <c r="AL7538" t="s">
        <v>2515</v>
      </c>
      <c r="AM7538" s="26" t="s">
        <v>38</v>
      </c>
      <c r="AN7538" t="s">
        <v>2031</v>
      </c>
    </row>
    <row r="7539" spans="1:40" hidden="1" x14ac:dyDescent="0.35">
      <c r="A7539" t="s">
        <v>28335</v>
      </c>
      <c r="B7539" t="s">
        <v>28343</v>
      </c>
      <c r="C7539" t="s">
        <v>9595</v>
      </c>
      <c r="D7539" t="s">
        <v>28344</v>
      </c>
      <c r="E7539" t="s">
        <v>2667</v>
      </c>
      <c r="F7539">
        <v>2</v>
      </c>
      <c r="G7539" t="s">
        <v>2509</v>
      </c>
      <c r="H7539" t="s">
        <v>2510</v>
      </c>
      <c r="I7539" t="s">
        <v>2076</v>
      </c>
      <c r="J7539" t="s">
        <v>3168</v>
      </c>
      <c r="K7539" t="s">
        <v>2669</v>
      </c>
      <c r="L7539" t="s">
        <v>2058</v>
      </c>
      <c r="M7539" t="s">
        <v>2170</v>
      </c>
      <c r="N7539">
        <v>0</v>
      </c>
      <c r="O7539">
        <v>0</v>
      </c>
      <c r="P7539">
        <v>0</v>
      </c>
      <c r="Q7539">
        <v>15300</v>
      </c>
      <c r="R7539">
        <v>0</v>
      </c>
      <c r="S7539">
        <v>0</v>
      </c>
      <c r="T7539">
        <v>0</v>
      </c>
      <c r="U7539">
        <v>0</v>
      </c>
      <c r="V7539">
        <v>0</v>
      </c>
      <c r="W7539">
        <v>0</v>
      </c>
      <c r="X7539">
        <v>0</v>
      </c>
      <c r="Y7539">
        <v>0</v>
      </c>
      <c r="Z7539">
        <v>0</v>
      </c>
      <c r="AA7539">
        <v>0</v>
      </c>
      <c r="AB7539">
        <v>0</v>
      </c>
      <c r="AC7539">
        <v>0</v>
      </c>
      <c r="AD7539">
        <v>0</v>
      </c>
      <c r="AE7539">
        <v>0</v>
      </c>
      <c r="AF7539">
        <v>0</v>
      </c>
      <c r="AG7539" t="s">
        <v>28345</v>
      </c>
      <c r="AH7539" s="21" t="str">
        <f t="shared" si="234"/>
        <v>YM68</v>
      </c>
      <c r="AI7539" s="21">
        <v>216</v>
      </c>
      <c r="AJ7539" s="21">
        <f t="shared" si="235"/>
        <v>100</v>
      </c>
      <c r="AK7539" s="21" t="s">
        <v>2060</v>
      </c>
      <c r="AL7539" t="s">
        <v>2515</v>
      </c>
      <c r="AM7539" s="26" t="s">
        <v>38</v>
      </c>
      <c r="AN7539" t="s">
        <v>2030</v>
      </c>
    </row>
    <row r="7540" spans="1:40" hidden="1" x14ac:dyDescent="0.35">
      <c r="A7540" t="s">
        <v>10298</v>
      </c>
      <c r="B7540" t="s">
        <v>28346</v>
      </c>
      <c r="C7540" t="s">
        <v>3954</v>
      </c>
      <c r="D7540" t="s">
        <v>28347</v>
      </c>
      <c r="E7540" t="s">
        <v>126</v>
      </c>
      <c r="F7540">
        <v>2</v>
      </c>
      <c r="G7540" t="s">
        <v>2524</v>
      </c>
      <c r="H7540" t="s">
        <v>2056</v>
      </c>
      <c r="I7540" t="s">
        <v>2076</v>
      </c>
      <c r="J7540" t="s">
        <v>3956</v>
      </c>
      <c r="K7540" t="s">
        <v>62</v>
      </c>
      <c r="L7540" t="s">
        <v>2058</v>
      </c>
      <c r="M7540" t="s">
        <v>2059</v>
      </c>
      <c r="N7540">
        <v>3</v>
      </c>
      <c r="O7540">
        <v>306</v>
      </c>
      <c r="P7540">
        <v>1.25</v>
      </c>
      <c r="Q7540">
        <v>24480</v>
      </c>
      <c r="R7540">
        <v>0</v>
      </c>
      <c r="S7540">
        <v>0</v>
      </c>
      <c r="T7540">
        <v>0</v>
      </c>
      <c r="U7540">
        <v>2</v>
      </c>
      <c r="V7540">
        <v>214</v>
      </c>
      <c r="W7540">
        <v>0.87</v>
      </c>
      <c r="X7540">
        <v>0</v>
      </c>
      <c r="Y7540">
        <v>0</v>
      </c>
      <c r="Z7540">
        <v>0</v>
      </c>
      <c r="AA7540">
        <v>1</v>
      </c>
      <c r="AB7540">
        <v>92</v>
      </c>
      <c r="AC7540">
        <v>0.38</v>
      </c>
      <c r="AD7540">
        <v>0</v>
      </c>
      <c r="AE7540">
        <v>0</v>
      </c>
      <c r="AF7540">
        <v>0</v>
      </c>
      <c r="AG7540" t="s">
        <v>28348</v>
      </c>
      <c r="AH7540" s="21" t="str">
        <f t="shared" si="234"/>
        <v>YM68</v>
      </c>
      <c r="AI7540" s="21">
        <v>345.36</v>
      </c>
      <c r="AJ7540" s="21">
        <f t="shared" si="235"/>
        <v>98.75</v>
      </c>
      <c r="AK7540" s="21" t="s">
        <v>2063</v>
      </c>
      <c r="AL7540" t="s">
        <v>2527</v>
      </c>
      <c r="AM7540" s="26" t="s">
        <v>38</v>
      </c>
      <c r="AN7540" t="s">
        <v>2030</v>
      </c>
    </row>
    <row r="7541" spans="1:40" hidden="1" x14ac:dyDescent="0.35">
      <c r="A7541" t="s">
        <v>28342</v>
      </c>
      <c r="B7541" t="s">
        <v>28350</v>
      </c>
      <c r="C7541" t="s">
        <v>5259</v>
      </c>
      <c r="D7541" t="s">
        <v>28351</v>
      </c>
      <c r="E7541" t="s">
        <v>2938</v>
      </c>
      <c r="F7541">
        <v>1</v>
      </c>
      <c r="G7541" t="s">
        <v>2593</v>
      </c>
      <c r="H7541" t="s">
        <v>2056</v>
      </c>
      <c r="I7541" t="s">
        <v>2076</v>
      </c>
      <c r="J7541" t="s">
        <v>3250</v>
      </c>
      <c r="K7541" t="s">
        <v>65</v>
      </c>
      <c r="L7541" t="s">
        <v>2058</v>
      </c>
      <c r="M7541" t="s">
        <v>2059</v>
      </c>
      <c r="N7541">
        <v>14</v>
      </c>
      <c r="O7541">
        <v>347</v>
      </c>
      <c r="P7541">
        <v>1.42</v>
      </c>
      <c r="Q7541">
        <v>24480</v>
      </c>
      <c r="R7541">
        <v>8</v>
      </c>
      <c r="S7541">
        <v>178</v>
      </c>
      <c r="T7541">
        <v>0.73</v>
      </c>
      <c r="U7541">
        <v>6</v>
      </c>
      <c r="V7541">
        <v>169</v>
      </c>
      <c r="W7541">
        <v>0.69</v>
      </c>
      <c r="X7541">
        <v>0</v>
      </c>
      <c r="Y7541">
        <v>0</v>
      </c>
      <c r="Z7541">
        <v>0</v>
      </c>
      <c r="AA7541">
        <v>0</v>
      </c>
      <c r="AB7541">
        <v>0</v>
      </c>
      <c r="AC7541">
        <v>0</v>
      </c>
      <c r="AD7541">
        <v>0</v>
      </c>
      <c r="AE7541">
        <v>0</v>
      </c>
      <c r="AF7541">
        <v>0</v>
      </c>
      <c r="AG7541" t="s">
        <v>28352</v>
      </c>
      <c r="AH7541" s="21" t="str">
        <f t="shared" si="234"/>
        <v>YM68</v>
      </c>
      <c r="AI7541" s="21">
        <v>345.36</v>
      </c>
      <c r="AJ7541" s="21">
        <f t="shared" si="235"/>
        <v>98.582516339869287</v>
      </c>
      <c r="AK7541" s="21" t="s">
        <v>2063</v>
      </c>
      <c r="AL7541" t="s">
        <v>2527</v>
      </c>
      <c r="AM7541" s="26" t="s">
        <v>38</v>
      </c>
      <c r="AN7541" t="s">
        <v>2030</v>
      </c>
    </row>
    <row r="7542" spans="1:40" hidden="1" x14ac:dyDescent="0.35">
      <c r="A7542" t="s">
        <v>10302</v>
      </c>
      <c r="B7542" t="s">
        <v>28354</v>
      </c>
      <c r="C7542" t="s">
        <v>5447</v>
      </c>
      <c r="D7542" t="s">
        <v>28355</v>
      </c>
      <c r="E7542" t="s">
        <v>2705</v>
      </c>
      <c r="F7542">
        <v>1</v>
      </c>
      <c r="G7542" t="s">
        <v>2593</v>
      </c>
      <c r="H7542" t="s">
        <v>2056</v>
      </c>
      <c r="I7542" t="s">
        <v>2076</v>
      </c>
      <c r="J7542" t="s">
        <v>2594</v>
      </c>
      <c r="K7542" t="s">
        <v>65</v>
      </c>
      <c r="L7542" t="s">
        <v>2058</v>
      </c>
      <c r="M7542" t="s">
        <v>2170</v>
      </c>
      <c r="N7542">
        <v>2</v>
      </c>
      <c r="O7542">
        <v>51</v>
      </c>
      <c r="P7542">
        <v>0.33</v>
      </c>
      <c r="Q7542">
        <v>15300</v>
      </c>
      <c r="R7542">
        <v>1</v>
      </c>
      <c r="S7542">
        <v>37</v>
      </c>
      <c r="T7542">
        <v>0.24</v>
      </c>
      <c r="U7542">
        <v>1</v>
      </c>
      <c r="V7542">
        <v>14</v>
      </c>
      <c r="W7542">
        <v>0.09</v>
      </c>
      <c r="X7542">
        <v>0</v>
      </c>
      <c r="Y7542">
        <v>0</v>
      </c>
      <c r="Z7542">
        <v>0</v>
      </c>
      <c r="AA7542">
        <v>0</v>
      </c>
      <c r="AB7542">
        <v>0</v>
      </c>
      <c r="AC7542">
        <v>0</v>
      </c>
      <c r="AD7542">
        <v>0</v>
      </c>
      <c r="AE7542">
        <v>0</v>
      </c>
      <c r="AF7542">
        <v>0</v>
      </c>
      <c r="AG7542" t="s">
        <v>28356</v>
      </c>
      <c r="AH7542" s="21" t="str">
        <f t="shared" si="234"/>
        <v>YM68</v>
      </c>
      <c r="AI7542" s="21">
        <v>216</v>
      </c>
      <c r="AJ7542" s="21">
        <f t="shared" si="235"/>
        <v>99.666666666666671</v>
      </c>
      <c r="AK7542" s="21" t="s">
        <v>2060</v>
      </c>
      <c r="AL7542" t="s">
        <v>2527</v>
      </c>
      <c r="AM7542" s="26" t="s">
        <v>38</v>
      </c>
      <c r="AN7542" t="s">
        <v>2029</v>
      </c>
    </row>
    <row r="7543" spans="1:40" hidden="1" x14ac:dyDescent="0.35">
      <c r="A7543" t="s">
        <v>28349</v>
      </c>
      <c r="B7543" t="s">
        <v>28358</v>
      </c>
      <c r="C7543" t="s">
        <v>3266</v>
      </c>
      <c r="D7543" t="s">
        <v>28359</v>
      </c>
      <c r="E7543" t="s">
        <v>2938</v>
      </c>
      <c r="F7543">
        <v>1</v>
      </c>
      <c r="G7543" t="s">
        <v>2593</v>
      </c>
      <c r="H7543" t="s">
        <v>2056</v>
      </c>
      <c r="I7543" t="s">
        <v>2076</v>
      </c>
      <c r="J7543" t="s">
        <v>3268</v>
      </c>
      <c r="K7543" t="s">
        <v>62</v>
      </c>
      <c r="L7543" t="s">
        <v>2058</v>
      </c>
      <c r="M7543" t="s">
        <v>2059</v>
      </c>
      <c r="N7543">
        <v>7</v>
      </c>
      <c r="O7543">
        <v>102</v>
      </c>
      <c r="P7543">
        <v>0.42</v>
      </c>
      <c r="Q7543">
        <v>24480</v>
      </c>
      <c r="R7543">
        <v>3</v>
      </c>
      <c r="S7543">
        <v>22</v>
      </c>
      <c r="T7543">
        <v>0.09</v>
      </c>
      <c r="U7543">
        <v>4</v>
      </c>
      <c r="V7543">
        <v>80</v>
      </c>
      <c r="W7543">
        <v>0.33</v>
      </c>
      <c r="X7543">
        <v>0</v>
      </c>
      <c r="Y7543">
        <v>0</v>
      </c>
      <c r="Z7543">
        <v>0</v>
      </c>
      <c r="AA7543">
        <v>0</v>
      </c>
      <c r="AB7543">
        <v>0</v>
      </c>
      <c r="AC7543">
        <v>0</v>
      </c>
      <c r="AD7543">
        <v>0</v>
      </c>
      <c r="AE7543">
        <v>0</v>
      </c>
      <c r="AF7543">
        <v>0</v>
      </c>
      <c r="AG7543" t="s">
        <v>28360</v>
      </c>
      <c r="AH7543" s="21" t="str">
        <f t="shared" si="234"/>
        <v>YM68</v>
      </c>
      <c r="AI7543" s="21">
        <v>345.36</v>
      </c>
      <c r="AJ7543" s="21">
        <f t="shared" si="235"/>
        <v>99.583333333333329</v>
      </c>
      <c r="AK7543" s="21" t="s">
        <v>2060</v>
      </c>
      <c r="AL7543" t="s">
        <v>2527</v>
      </c>
      <c r="AM7543" s="26" t="s">
        <v>38</v>
      </c>
      <c r="AN7543" t="s">
        <v>2033</v>
      </c>
    </row>
    <row r="7544" spans="1:40" hidden="1" x14ac:dyDescent="0.35">
      <c r="A7544" t="s">
        <v>28353</v>
      </c>
      <c r="B7544" t="s">
        <v>28362</v>
      </c>
      <c r="C7544" t="s">
        <v>4306</v>
      </c>
      <c r="D7544" t="s">
        <v>28363</v>
      </c>
      <c r="E7544" t="s">
        <v>3107</v>
      </c>
      <c r="F7544">
        <v>1</v>
      </c>
      <c r="G7544" t="s">
        <v>2509</v>
      </c>
      <c r="H7544" t="s">
        <v>2510</v>
      </c>
      <c r="I7544" t="s">
        <v>2076</v>
      </c>
      <c r="J7544" t="s">
        <v>3408</v>
      </c>
      <c r="K7544" t="s">
        <v>3109</v>
      </c>
      <c r="L7544" t="s">
        <v>2058</v>
      </c>
      <c r="M7544" t="s">
        <v>2059</v>
      </c>
      <c r="N7544">
        <v>7</v>
      </c>
      <c r="O7544">
        <v>417</v>
      </c>
      <c r="P7544">
        <v>1.7</v>
      </c>
      <c r="Q7544">
        <v>24480</v>
      </c>
      <c r="R7544">
        <v>1</v>
      </c>
      <c r="S7544">
        <v>62</v>
      </c>
      <c r="T7544">
        <v>0.25</v>
      </c>
      <c r="U7544">
        <v>6</v>
      </c>
      <c r="V7544">
        <v>355</v>
      </c>
      <c r="W7544">
        <v>1.45</v>
      </c>
      <c r="X7544">
        <v>0</v>
      </c>
      <c r="Y7544">
        <v>0</v>
      </c>
      <c r="Z7544">
        <v>0</v>
      </c>
      <c r="AA7544">
        <v>0</v>
      </c>
      <c r="AB7544">
        <v>0</v>
      </c>
      <c r="AC7544">
        <v>0</v>
      </c>
      <c r="AD7544">
        <v>0</v>
      </c>
      <c r="AE7544">
        <v>0</v>
      </c>
      <c r="AF7544">
        <v>0</v>
      </c>
      <c r="AG7544" t="s">
        <v>28364</v>
      </c>
      <c r="AH7544" s="21" t="str">
        <f t="shared" si="234"/>
        <v>YM68</v>
      </c>
      <c r="AI7544" s="21">
        <v>345.36</v>
      </c>
      <c r="AJ7544" s="21">
        <f t="shared" si="235"/>
        <v>98.296568627450981</v>
      </c>
      <c r="AK7544" s="21" t="s">
        <v>2063</v>
      </c>
      <c r="AL7544" t="s">
        <v>3411</v>
      </c>
      <c r="AM7544" s="26" t="s">
        <v>38</v>
      </c>
      <c r="AN7544" t="s">
        <v>2033</v>
      </c>
    </row>
    <row r="7545" spans="1:40" hidden="1" x14ac:dyDescent="0.35">
      <c r="A7545" t="s">
        <v>28357</v>
      </c>
      <c r="B7545" t="s">
        <v>28366</v>
      </c>
      <c r="C7545" t="s">
        <v>3857</v>
      </c>
      <c r="D7545" t="s">
        <v>28367</v>
      </c>
      <c r="E7545" t="s">
        <v>79</v>
      </c>
      <c r="F7545">
        <v>1</v>
      </c>
      <c r="G7545" t="s">
        <v>2524</v>
      </c>
      <c r="H7545" t="s">
        <v>2056</v>
      </c>
      <c r="I7545" t="s">
        <v>2076</v>
      </c>
      <c r="J7545" t="s">
        <v>2532</v>
      </c>
      <c r="K7545" t="s">
        <v>62</v>
      </c>
      <c r="L7545" t="s">
        <v>2058</v>
      </c>
      <c r="M7545" t="s">
        <v>2549</v>
      </c>
      <c r="N7545">
        <v>1</v>
      </c>
      <c r="O7545">
        <v>55</v>
      </c>
      <c r="P7545">
        <v>0.39</v>
      </c>
      <c r="Q7545">
        <v>14280</v>
      </c>
      <c r="R7545">
        <v>1</v>
      </c>
      <c r="S7545">
        <v>55</v>
      </c>
      <c r="T7545">
        <v>0.39</v>
      </c>
      <c r="U7545">
        <v>0</v>
      </c>
      <c r="V7545">
        <v>0</v>
      </c>
      <c r="W7545">
        <v>0</v>
      </c>
      <c r="X7545">
        <v>0</v>
      </c>
      <c r="Y7545">
        <v>0</v>
      </c>
      <c r="Z7545">
        <v>0</v>
      </c>
      <c r="AA7545">
        <v>0</v>
      </c>
      <c r="AB7545">
        <v>0</v>
      </c>
      <c r="AC7545">
        <v>0</v>
      </c>
      <c r="AD7545">
        <v>0</v>
      </c>
      <c r="AE7545">
        <v>0</v>
      </c>
      <c r="AF7545">
        <v>0</v>
      </c>
      <c r="AG7545" t="s">
        <v>28368</v>
      </c>
      <c r="AH7545" s="21" t="str">
        <f t="shared" si="234"/>
        <v>YM68</v>
      </c>
      <c r="AI7545" s="21">
        <v>201.59999999999997</v>
      </c>
      <c r="AJ7545" s="21">
        <f t="shared" si="235"/>
        <v>99.614845938375353</v>
      </c>
      <c r="AK7545" s="21" t="s">
        <v>2060</v>
      </c>
      <c r="AL7545" t="s">
        <v>2527</v>
      </c>
      <c r="AM7545" s="26" t="s">
        <v>38</v>
      </c>
      <c r="AN7545" t="s">
        <v>2031</v>
      </c>
    </row>
    <row r="7546" spans="1:40" hidden="1" x14ac:dyDescent="0.35">
      <c r="A7546" t="s">
        <v>28361</v>
      </c>
      <c r="B7546" t="s">
        <v>28370</v>
      </c>
      <c r="C7546" t="s">
        <v>4805</v>
      </c>
      <c r="D7546" t="s">
        <v>28371</v>
      </c>
      <c r="E7546" t="s">
        <v>2575</v>
      </c>
      <c r="F7546">
        <v>1</v>
      </c>
      <c r="G7546" t="s">
        <v>2576</v>
      </c>
      <c r="H7546" t="s">
        <v>2577</v>
      </c>
      <c r="I7546" t="s">
        <v>2076</v>
      </c>
      <c r="J7546" t="s">
        <v>2578</v>
      </c>
      <c r="K7546" t="s">
        <v>2579</v>
      </c>
      <c r="L7546" t="s">
        <v>2058</v>
      </c>
      <c r="M7546" t="s">
        <v>2170</v>
      </c>
      <c r="N7546">
        <v>2</v>
      </c>
      <c r="O7546">
        <v>31</v>
      </c>
      <c r="P7546">
        <v>0.2</v>
      </c>
      <c r="Q7546">
        <v>15300</v>
      </c>
      <c r="R7546">
        <v>0</v>
      </c>
      <c r="S7546">
        <v>0</v>
      </c>
      <c r="T7546">
        <v>0</v>
      </c>
      <c r="U7546">
        <v>2</v>
      </c>
      <c r="V7546">
        <v>31</v>
      </c>
      <c r="W7546">
        <v>0.2</v>
      </c>
      <c r="X7546">
        <v>0</v>
      </c>
      <c r="Y7546">
        <v>0</v>
      </c>
      <c r="Z7546">
        <v>0</v>
      </c>
      <c r="AA7546">
        <v>0</v>
      </c>
      <c r="AB7546">
        <v>0</v>
      </c>
      <c r="AC7546">
        <v>0</v>
      </c>
      <c r="AD7546">
        <v>0</v>
      </c>
      <c r="AE7546">
        <v>0</v>
      </c>
      <c r="AF7546">
        <v>0</v>
      </c>
      <c r="AG7546" t="s">
        <v>28372</v>
      </c>
      <c r="AH7546" s="21" t="str">
        <f t="shared" si="234"/>
        <v>YM68</v>
      </c>
      <c r="AI7546" s="21">
        <v>216</v>
      </c>
      <c r="AJ7546" s="21">
        <f t="shared" si="235"/>
        <v>99.797385620915037</v>
      </c>
      <c r="AK7546" s="21" t="s">
        <v>2060</v>
      </c>
      <c r="AL7546" t="s">
        <v>2581</v>
      </c>
      <c r="AM7546" s="26" t="s">
        <v>38</v>
      </c>
      <c r="AN7546" t="s">
        <v>2031</v>
      </c>
    </row>
    <row r="7547" spans="1:40" hidden="1" x14ac:dyDescent="0.35">
      <c r="A7547" t="s">
        <v>28365</v>
      </c>
      <c r="B7547" t="s">
        <v>28374</v>
      </c>
      <c r="C7547" t="s">
        <v>2689</v>
      </c>
      <c r="D7547" t="s">
        <v>28375</v>
      </c>
      <c r="E7547" t="s">
        <v>2691</v>
      </c>
      <c r="F7547">
        <v>1</v>
      </c>
      <c r="G7547" t="s">
        <v>2633</v>
      </c>
      <c r="H7547" t="s">
        <v>2577</v>
      </c>
      <c r="I7547" t="s">
        <v>2076</v>
      </c>
      <c r="J7547" t="s">
        <v>2692</v>
      </c>
      <c r="K7547" t="s">
        <v>2635</v>
      </c>
      <c r="L7547" t="s">
        <v>30320</v>
      </c>
      <c r="M7547" t="s">
        <v>5106</v>
      </c>
      <c r="N7547">
        <v>2</v>
      </c>
      <c r="O7547">
        <v>37</v>
      </c>
      <c r="P7547">
        <v>0.53</v>
      </c>
      <c r="Q7547">
        <v>7020</v>
      </c>
      <c r="R7547">
        <v>0</v>
      </c>
      <c r="S7547">
        <v>0</v>
      </c>
      <c r="T7547">
        <v>0</v>
      </c>
      <c r="U7547">
        <v>2</v>
      </c>
      <c r="V7547">
        <v>37</v>
      </c>
      <c r="W7547">
        <v>0.53</v>
      </c>
      <c r="X7547">
        <v>0</v>
      </c>
      <c r="Y7547">
        <v>0</v>
      </c>
      <c r="Z7547">
        <v>0</v>
      </c>
      <c r="AA7547">
        <v>0</v>
      </c>
      <c r="AB7547">
        <v>0</v>
      </c>
      <c r="AC7547">
        <v>0</v>
      </c>
      <c r="AD7547">
        <v>0</v>
      </c>
      <c r="AE7547">
        <v>0</v>
      </c>
      <c r="AF7547">
        <v>0</v>
      </c>
      <c r="AG7547" t="s">
        <v>28376</v>
      </c>
      <c r="AH7547" s="21" t="str">
        <f t="shared" si="234"/>
        <v>YM68</v>
      </c>
      <c r="AI7547" s="21">
        <v>129.60000000000002</v>
      </c>
      <c r="AJ7547" s="21">
        <f t="shared" si="235"/>
        <v>99.472934472934469</v>
      </c>
      <c r="AK7547" s="21" t="s">
        <v>2060</v>
      </c>
      <c r="AL7547" t="s">
        <v>2581</v>
      </c>
      <c r="AM7547" s="26" t="s">
        <v>38</v>
      </c>
      <c r="AN7547" t="s">
        <v>2029</v>
      </c>
    </row>
    <row r="7548" spans="1:40" hidden="1" x14ac:dyDescent="0.35">
      <c r="A7548" t="s">
        <v>28369</v>
      </c>
      <c r="B7548" t="s">
        <v>28378</v>
      </c>
      <c r="C7548" t="s">
        <v>3996</v>
      </c>
      <c r="D7548" t="s">
        <v>28379</v>
      </c>
      <c r="E7548" t="s">
        <v>2575</v>
      </c>
      <c r="F7548">
        <v>1</v>
      </c>
      <c r="G7548" t="s">
        <v>2600</v>
      </c>
      <c r="H7548" t="s">
        <v>2577</v>
      </c>
      <c r="I7548" t="s">
        <v>2076</v>
      </c>
      <c r="J7548" t="s">
        <v>2601</v>
      </c>
      <c r="K7548" t="s">
        <v>2602</v>
      </c>
      <c r="L7548" t="s">
        <v>2058</v>
      </c>
      <c r="M7548" t="s">
        <v>2170</v>
      </c>
      <c r="N7548">
        <v>8</v>
      </c>
      <c r="O7548">
        <v>70</v>
      </c>
      <c r="P7548">
        <v>0.46</v>
      </c>
      <c r="Q7548">
        <v>15300</v>
      </c>
      <c r="R7548">
        <v>4</v>
      </c>
      <c r="S7548">
        <v>36</v>
      </c>
      <c r="T7548">
        <v>0.24</v>
      </c>
      <c r="U7548">
        <v>3</v>
      </c>
      <c r="V7548">
        <v>26</v>
      </c>
      <c r="W7548">
        <v>0.17</v>
      </c>
      <c r="X7548">
        <v>0</v>
      </c>
      <c r="Y7548">
        <v>0</v>
      </c>
      <c r="Z7548">
        <v>0</v>
      </c>
      <c r="AA7548">
        <v>1</v>
      </c>
      <c r="AB7548">
        <v>8</v>
      </c>
      <c r="AC7548">
        <v>0.05</v>
      </c>
      <c r="AD7548">
        <v>0</v>
      </c>
      <c r="AE7548">
        <v>0</v>
      </c>
      <c r="AF7548">
        <v>0</v>
      </c>
      <c r="AG7548" t="s">
        <v>28380</v>
      </c>
      <c r="AH7548" s="21" t="str">
        <f t="shared" si="234"/>
        <v>YM68</v>
      </c>
      <c r="AI7548" s="21">
        <v>216</v>
      </c>
      <c r="AJ7548" s="21">
        <f t="shared" si="235"/>
        <v>99.542483660130713</v>
      </c>
      <c r="AK7548" s="21" t="s">
        <v>2060</v>
      </c>
      <c r="AL7548" t="s">
        <v>2551</v>
      </c>
      <c r="AM7548" s="26" t="s">
        <v>38</v>
      </c>
      <c r="AN7548" t="s">
        <v>2033</v>
      </c>
    </row>
    <row r="7549" spans="1:40" hidden="1" x14ac:dyDescent="0.35">
      <c r="A7549" t="s">
        <v>28373</v>
      </c>
      <c r="B7549" t="s">
        <v>28382</v>
      </c>
      <c r="C7549" t="s">
        <v>2522</v>
      </c>
      <c r="D7549" t="s">
        <v>18269</v>
      </c>
      <c r="E7549" t="s">
        <v>61</v>
      </c>
      <c r="F7549">
        <v>2</v>
      </c>
      <c r="G7549" t="s">
        <v>2524</v>
      </c>
      <c r="H7549" t="s">
        <v>2056</v>
      </c>
      <c r="I7549" t="s">
        <v>2076</v>
      </c>
      <c r="J7549" t="s">
        <v>2525</v>
      </c>
      <c r="K7549" t="s">
        <v>62</v>
      </c>
      <c r="L7549" t="s">
        <v>2058</v>
      </c>
      <c r="M7549" t="s">
        <v>2059</v>
      </c>
      <c r="N7549">
        <v>3</v>
      </c>
      <c r="O7549">
        <v>153</v>
      </c>
      <c r="P7549">
        <v>0.63</v>
      </c>
      <c r="Q7549">
        <v>24480</v>
      </c>
      <c r="R7549">
        <v>1</v>
      </c>
      <c r="S7549">
        <v>31</v>
      </c>
      <c r="T7549">
        <v>0.13</v>
      </c>
      <c r="U7549">
        <v>2</v>
      </c>
      <c r="V7549">
        <v>122</v>
      </c>
      <c r="W7549">
        <v>0.5</v>
      </c>
      <c r="X7549">
        <v>0</v>
      </c>
      <c r="Y7549">
        <v>0</v>
      </c>
      <c r="Z7549">
        <v>0</v>
      </c>
      <c r="AA7549">
        <v>0</v>
      </c>
      <c r="AB7549">
        <v>0</v>
      </c>
      <c r="AC7549">
        <v>0</v>
      </c>
      <c r="AD7549">
        <v>0</v>
      </c>
      <c r="AE7549">
        <v>0</v>
      </c>
      <c r="AF7549">
        <v>0</v>
      </c>
      <c r="AG7549" t="s">
        <v>28383</v>
      </c>
      <c r="AH7549" s="21" t="str">
        <f t="shared" si="234"/>
        <v>YK21</v>
      </c>
      <c r="AI7549" s="21">
        <v>345.36</v>
      </c>
      <c r="AJ7549" s="21">
        <f t="shared" si="235"/>
        <v>99.375</v>
      </c>
      <c r="AK7549" s="21" t="s">
        <v>2060</v>
      </c>
      <c r="AL7549" t="s">
        <v>2527</v>
      </c>
      <c r="AM7549" s="26" t="s">
        <v>38</v>
      </c>
      <c r="AN7549" t="s">
        <v>2031</v>
      </c>
    </row>
    <row r="7550" spans="1:40" hidden="1" x14ac:dyDescent="0.35">
      <c r="A7550" t="s">
        <v>28377</v>
      </c>
      <c r="B7550" t="s">
        <v>28385</v>
      </c>
      <c r="C7550" t="s">
        <v>2566</v>
      </c>
      <c r="D7550" t="s">
        <v>28386</v>
      </c>
      <c r="E7550" t="s">
        <v>559</v>
      </c>
      <c r="F7550">
        <v>1</v>
      </c>
      <c r="G7550" t="s">
        <v>2055</v>
      </c>
      <c r="H7550" t="s">
        <v>2056</v>
      </c>
      <c r="I7550" t="s">
        <v>2057</v>
      </c>
      <c r="J7550" t="s">
        <v>2568</v>
      </c>
      <c r="K7550" t="s">
        <v>63</v>
      </c>
      <c r="L7550" t="s">
        <v>2058</v>
      </c>
      <c r="M7550" t="s">
        <v>2170</v>
      </c>
      <c r="N7550">
        <v>1</v>
      </c>
      <c r="O7550">
        <v>80</v>
      </c>
      <c r="P7550">
        <v>0.52</v>
      </c>
      <c r="Q7550">
        <v>15300</v>
      </c>
      <c r="R7550">
        <v>0</v>
      </c>
      <c r="S7550">
        <v>0</v>
      </c>
      <c r="T7550">
        <v>0</v>
      </c>
      <c r="U7550">
        <v>0</v>
      </c>
      <c r="V7550">
        <v>0</v>
      </c>
      <c r="W7550">
        <v>0</v>
      </c>
      <c r="X7550">
        <v>1</v>
      </c>
      <c r="Y7550">
        <v>80</v>
      </c>
      <c r="Z7550">
        <v>0.52</v>
      </c>
      <c r="AA7550">
        <v>0</v>
      </c>
      <c r="AB7550">
        <v>0</v>
      </c>
      <c r="AC7550">
        <v>0</v>
      </c>
      <c r="AD7550">
        <v>0</v>
      </c>
      <c r="AE7550">
        <v>0</v>
      </c>
      <c r="AF7550">
        <v>0</v>
      </c>
      <c r="AG7550" t="s">
        <v>28387</v>
      </c>
      <c r="AH7550" s="21" t="str">
        <f t="shared" si="234"/>
        <v>YT21</v>
      </c>
      <c r="AI7550" s="21">
        <v>216</v>
      </c>
      <c r="AJ7550" s="21">
        <f t="shared" si="235"/>
        <v>99.477124183006538</v>
      </c>
      <c r="AK7550" s="21" t="s">
        <v>2060</v>
      </c>
      <c r="AL7550" t="s">
        <v>2570</v>
      </c>
      <c r="AM7550" s="26" t="s">
        <v>38</v>
      </c>
      <c r="AN7550" t="s">
        <v>2031</v>
      </c>
    </row>
    <row r="7551" spans="1:40" hidden="1" x14ac:dyDescent="0.35">
      <c r="A7551" t="s">
        <v>28381</v>
      </c>
      <c r="B7551" t="s">
        <v>28389</v>
      </c>
      <c r="C7551" t="s">
        <v>6477</v>
      </c>
      <c r="D7551" t="s">
        <v>20540</v>
      </c>
      <c r="E7551" t="s">
        <v>3309</v>
      </c>
      <c r="F7551">
        <v>1</v>
      </c>
      <c r="G7551" t="s">
        <v>2509</v>
      </c>
      <c r="H7551" t="s">
        <v>2510</v>
      </c>
      <c r="I7551" t="s">
        <v>2076</v>
      </c>
      <c r="J7551" t="s">
        <v>3522</v>
      </c>
      <c r="K7551" t="s">
        <v>3109</v>
      </c>
      <c r="L7551" t="s">
        <v>2058</v>
      </c>
      <c r="M7551" t="s">
        <v>2059</v>
      </c>
      <c r="N7551">
        <v>6</v>
      </c>
      <c r="O7551">
        <v>201</v>
      </c>
      <c r="P7551">
        <v>0.82</v>
      </c>
      <c r="Q7551">
        <v>24480</v>
      </c>
      <c r="R7551">
        <v>3</v>
      </c>
      <c r="S7551">
        <v>94</v>
      </c>
      <c r="T7551">
        <v>0.38</v>
      </c>
      <c r="U7551">
        <v>3</v>
      </c>
      <c r="V7551">
        <v>107</v>
      </c>
      <c r="W7551">
        <v>0.44</v>
      </c>
      <c r="X7551">
        <v>0</v>
      </c>
      <c r="Y7551">
        <v>0</v>
      </c>
      <c r="Z7551">
        <v>0</v>
      </c>
      <c r="AA7551">
        <v>0</v>
      </c>
      <c r="AB7551">
        <v>0</v>
      </c>
      <c r="AC7551">
        <v>0</v>
      </c>
      <c r="AD7551">
        <v>0</v>
      </c>
      <c r="AE7551">
        <v>0</v>
      </c>
      <c r="AF7551">
        <v>0</v>
      </c>
      <c r="AG7551" t="s">
        <v>28390</v>
      </c>
      <c r="AH7551" s="21" t="str">
        <f t="shared" si="234"/>
        <v>YM68</v>
      </c>
      <c r="AI7551" s="21">
        <v>345.36</v>
      </c>
      <c r="AJ7551" s="21">
        <f t="shared" si="235"/>
        <v>99.178921568627445</v>
      </c>
      <c r="AK7551" s="21" t="s">
        <v>2063</v>
      </c>
      <c r="AL7551" t="s">
        <v>2515</v>
      </c>
      <c r="AM7551" s="26" t="s">
        <v>38</v>
      </c>
      <c r="AN7551" t="s">
        <v>2030</v>
      </c>
    </row>
    <row r="7552" spans="1:40" hidden="1" x14ac:dyDescent="0.35">
      <c r="A7552" t="s">
        <v>28384</v>
      </c>
      <c r="B7552" t="s">
        <v>28393</v>
      </c>
      <c r="C7552" t="s">
        <v>3011</v>
      </c>
      <c r="D7552" t="s">
        <v>27489</v>
      </c>
      <c r="E7552" t="s">
        <v>2575</v>
      </c>
      <c r="F7552">
        <v>1</v>
      </c>
      <c r="G7552" t="s">
        <v>2576</v>
      </c>
      <c r="H7552" t="s">
        <v>2577</v>
      </c>
      <c r="I7552" t="s">
        <v>2076</v>
      </c>
      <c r="J7552" t="s">
        <v>2741</v>
      </c>
      <c r="K7552" t="s">
        <v>2742</v>
      </c>
      <c r="L7552" t="s">
        <v>2058</v>
      </c>
      <c r="M7552" t="s">
        <v>5133</v>
      </c>
      <c r="N7552">
        <v>11</v>
      </c>
      <c r="O7552">
        <v>241</v>
      </c>
      <c r="P7552">
        <v>2.15</v>
      </c>
      <c r="Q7552">
        <v>11220</v>
      </c>
      <c r="R7552">
        <v>6</v>
      </c>
      <c r="S7552">
        <v>135</v>
      </c>
      <c r="T7552">
        <v>1.2</v>
      </c>
      <c r="U7552">
        <v>5</v>
      </c>
      <c r="V7552">
        <v>106</v>
      </c>
      <c r="W7552">
        <v>0.94</v>
      </c>
      <c r="X7552">
        <v>0</v>
      </c>
      <c r="Y7552">
        <v>0</v>
      </c>
      <c r="Z7552">
        <v>0</v>
      </c>
      <c r="AA7552">
        <v>0</v>
      </c>
      <c r="AB7552">
        <v>0</v>
      </c>
      <c r="AC7552">
        <v>0</v>
      </c>
      <c r="AD7552">
        <v>0</v>
      </c>
      <c r="AE7552">
        <v>0</v>
      </c>
      <c r="AF7552">
        <v>0</v>
      </c>
      <c r="AG7552" t="s">
        <v>28394</v>
      </c>
      <c r="AH7552" s="21" t="str">
        <f t="shared" si="234"/>
        <v>YM68</v>
      </c>
      <c r="AI7552" s="21">
        <v>158.4</v>
      </c>
      <c r="AJ7552" s="21">
        <f t="shared" si="235"/>
        <v>97.852049910873447</v>
      </c>
      <c r="AK7552" s="21" t="s">
        <v>2063</v>
      </c>
      <c r="AL7552" t="s">
        <v>2551</v>
      </c>
      <c r="AM7552" s="26" t="s">
        <v>38</v>
      </c>
      <c r="AN7552" t="s">
        <v>2030</v>
      </c>
    </row>
    <row r="7553" spans="1:40" hidden="1" x14ac:dyDescent="0.35">
      <c r="A7553" t="s">
        <v>28388</v>
      </c>
      <c r="B7553" t="s">
        <v>28396</v>
      </c>
      <c r="C7553" t="s">
        <v>5242</v>
      </c>
      <c r="D7553" t="s">
        <v>28397</v>
      </c>
      <c r="E7553" t="s">
        <v>5244</v>
      </c>
      <c r="F7553">
        <v>1</v>
      </c>
      <c r="G7553" t="s">
        <v>2600</v>
      </c>
      <c r="H7553" t="s">
        <v>2577</v>
      </c>
      <c r="I7553" t="s">
        <v>2076</v>
      </c>
      <c r="J7553" t="s">
        <v>2699</v>
      </c>
      <c r="K7553" t="s">
        <v>2579</v>
      </c>
      <c r="L7553" t="s">
        <v>2058</v>
      </c>
      <c r="M7553" t="s">
        <v>2170</v>
      </c>
      <c r="N7553">
        <v>2</v>
      </c>
      <c r="O7553">
        <v>122</v>
      </c>
      <c r="P7553">
        <v>0.8</v>
      </c>
      <c r="Q7553">
        <v>15300</v>
      </c>
      <c r="R7553">
        <v>0</v>
      </c>
      <c r="S7553">
        <v>0</v>
      </c>
      <c r="T7553">
        <v>0</v>
      </c>
      <c r="U7553">
        <v>2</v>
      </c>
      <c r="V7553">
        <v>122</v>
      </c>
      <c r="W7553">
        <v>0.8</v>
      </c>
      <c r="X7553">
        <v>0</v>
      </c>
      <c r="Y7553">
        <v>0</v>
      </c>
      <c r="Z7553">
        <v>0</v>
      </c>
      <c r="AA7553">
        <v>0</v>
      </c>
      <c r="AB7553">
        <v>0</v>
      </c>
      <c r="AC7553">
        <v>0</v>
      </c>
      <c r="AD7553">
        <v>0</v>
      </c>
      <c r="AE7553">
        <v>0</v>
      </c>
      <c r="AF7553">
        <v>0</v>
      </c>
      <c r="AG7553" t="s">
        <v>28398</v>
      </c>
      <c r="AH7553" s="21" t="str">
        <f t="shared" si="234"/>
        <v>YM68</v>
      </c>
      <c r="AI7553" s="21">
        <v>216</v>
      </c>
      <c r="AJ7553" s="21">
        <f t="shared" si="235"/>
        <v>99.202614379084963</v>
      </c>
      <c r="AK7553" s="21" t="s">
        <v>2060</v>
      </c>
      <c r="AL7553" t="s">
        <v>2581</v>
      </c>
      <c r="AM7553" s="26" t="s">
        <v>38</v>
      </c>
      <c r="AN7553" t="s">
        <v>2030</v>
      </c>
    </row>
    <row r="7554" spans="1:40" hidden="1" x14ac:dyDescent="0.35">
      <c r="A7554" t="s">
        <v>28391</v>
      </c>
      <c r="B7554" t="s">
        <v>28400</v>
      </c>
      <c r="C7554" t="s">
        <v>3342</v>
      </c>
      <c r="D7554" t="s">
        <v>28401</v>
      </c>
      <c r="E7554" t="s">
        <v>3013</v>
      </c>
      <c r="F7554">
        <v>1</v>
      </c>
      <c r="G7554" t="s">
        <v>2600</v>
      </c>
      <c r="H7554" t="s">
        <v>2577</v>
      </c>
      <c r="I7554" t="s">
        <v>2076</v>
      </c>
      <c r="J7554" t="s">
        <v>3183</v>
      </c>
      <c r="K7554" t="s">
        <v>2742</v>
      </c>
      <c r="L7554" t="s">
        <v>2058</v>
      </c>
      <c r="M7554" t="s">
        <v>2358</v>
      </c>
      <c r="N7554">
        <v>3</v>
      </c>
      <c r="O7554">
        <v>99</v>
      </c>
      <c r="P7554">
        <v>0.75</v>
      </c>
      <c r="Q7554">
        <v>13260</v>
      </c>
      <c r="R7554">
        <v>1</v>
      </c>
      <c r="S7554">
        <v>29</v>
      </c>
      <c r="T7554">
        <v>0.22</v>
      </c>
      <c r="U7554">
        <v>2</v>
      </c>
      <c r="V7554">
        <v>70</v>
      </c>
      <c r="W7554">
        <v>0.53</v>
      </c>
      <c r="X7554">
        <v>0</v>
      </c>
      <c r="Y7554">
        <v>0</v>
      </c>
      <c r="Z7554">
        <v>0</v>
      </c>
      <c r="AA7554">
        <v>0</v>
      </c>
      <c r="AB7554">
        <v>0</v>
      </c>
      <c r="AC7554">
        <v>0</v>
      </c>
      <c r="AD7554">
        <v>0</v>
      </c>
      <c r="AE7554">
        <v>0</v>
      </c>
      <c r="AF7554">
        <v>0</v>
      </c>
      <c r="AG7554" t="s">
        <v>28402</v>
      </c>
      <c r="AH7554" s="21" t="str">
        <f t="shared" si="234"/>
        <v>YM68</v>
      </c>
      <c r="AI7554" s="21">
        <v>187.20000000000005</v>
      </c>
      <c r="AJ7554" s="21">
        <f t="shared" si="235"/>
        <v>99.25339366515837</v>
      </c>
      <c r="AK7554" s="21" t="s">
        <v>2060</v>
      </c>
      <c r="AL7554" t="s">
        <v>2551</v>
      </c>
      <c r="AM7554" s="26" t="s">
        <v>38</v>
      </c>
      <c r="AN7554" t="s">
        <v>2031</v>
      </c>
    </row>
    <row r="7555" spans="1:40" hidden="1" x14ac:dyDescent="0.35">
      <c r="A7555" t="s">
        <v>28392</v>
      </c>
      <c r="B7555" t="s">
        <v>28404</v>
      </c>
      <c r="C7555" t="s">
        <v>2798</v>
      </c>
      <c r="D7555" t="s">
        <v>28405</v>
      </c>
      <c r="E7555" t="s">
        <v>2608</v>
      </c>
      <c r="F7555">
        <v>1</v>
      </c>
      <c r="G7555" t="s">
        <v>2609</v>
      </c>
      <c r="H7555" t="s">
        <v>2577</v>
      </c>
      <c r="I7555" t="s">
        <v>2076</v>
      </c>
      <c r="J7555" t="s">
        <v>2610</v>
      </c>
      <c r="K7555" t="s">
        <v>2611</v>
      </c>
      <c r="L7555" t="s">
        <v>2058</v>
      </c>
      <c r="M7555" t="s">
        <v>2726</v>
      </c>
      <c r="N7555">
        <v>6</v>
      </c>
      <c r="O7555">
        <v>237</v>
      </c>
      <c r="P7555">
        <v>1.37</v>
      </c>
      <c r="Q7555">
        <v>17340</v>
      </c>
      <c r="R7555">
        <v>1</v>
      </c>
      <c r="S7555">
        <v>16</v>
      </c>
      <c r="T7555">
        <v>0.09</v>
      </c>
      <c r="U7555">
        <v>5</v>
      </c>
      <c r="V7555">
        <v>221</v>
      </c>
      <c r="W7555">
        <v>1.27</v>
      </c>
      <c r="X7555">
        <v>0</v>
      </c>
      <c r="Y7555">
        <v>0</v>
      </c>
      <c r="Z7555">
        <v>0</v>
      </c>
      <c r="AA7555">
        <v>0</v>
      </c>
      <c r="AB7555">
        <v>0</v>
      </c>
      <c r="AC7555">
        <v>0</v>
      </c>
      <c r="AD7555">
        <v>0</v>
      </c>
      <c r="AE7555">
        <v>0</v>
      </c>
      <c r="AF7555">
        <v>0</v>
      </c>
      <c r="AG7555" t="s">
        <v>28406</v>
      </c>
      <c r="AH7555" s="21" t="str">
        <f t="shared" si="234"/>
        <v>YM68</v>
      </c>
      <c r="AI7555" s="21">
        <v>244.56000000000003</v>
      </c>
      <c r="AJ7555" s="21">
        <f t="shared" si="235"/>
        <v>98.633217993079583</v>
      </c>
      <c r="AK7555" s="21" t="s">
        <v>2063</v>
      </c>
      <c r="AL7555" t="s">
        <v>2613</v>
      </c>
      <c r="AM7555" s="26" t="s">
        <v>38</v>
      </c>
      <c r="AN7555" t="s">
        <v>2030</v>
      </c>
    </row>
    <row r="7556" spans="1:40" hidden="1" x14ac:dyDescent="0.35">
      <c r="A7556" t="s">
        <v>28395</v>
      </c>
      <c r="B7556" t="s">
        <v>28408</v>
      </c>
      <c r="C7556" t="s">
        <v>4185</v>
      </c>
      <c r="D7556" t="s">
        <v>28409</v>
      </c>
      <c r="E7556" t="s">
        <v>2608</v>
      </c>
      <c r="F7556">
        <v>1</v>
      </c>
      <c r="G7556" t="s">
        <v>2609</v>
      </c>
      <c r="H7556" t="s">
        <v>2577</v>
      </c>
      <c r="I7556" t="s">
        <v>2076</v>
      </c>
      <c r="J7556" t="s">
        <v>2781</v>
      </c>
      <c r="K7556" t="s">
        <v>2765</v>
      </c>
      <c r="L7556" t="s">
        <v>2058</v>
      </c>
      <c r="M7556" t="s">
        <v>2170</v>
      </c>
      <c r="N7556">
        <v>3</v>
      </c>
      <c r="O7556">
        <v>52</v>
      </c>
      <c r="P7556">
        <v>0.34</v>
      </c>
      <c r="Q7556">
        <v>15300</v>
      </c>
      <c r="R7556">
        <v>1</v>
      </c>
      <c r="S7556">
        <v>16</v>
      </c>
      <c r="T7556">
        <v>0.1</v>
      </c>
      <c r="U7556">
        <v>2</v>
      </c>
      <c r="V7556">
        <v>36</v>
      </c>
      <c r="W7556">
        <v>0.24</v>
      </c>
      <c r="X7556">
        <v>0</v>
      </c>
      <c r="Y7556">
        <v>0</v>
      </c>
      <c r="Z7556">
        <v>0</v>
      </c>
      <c r="AA7556">
        <v>0</v>
      </c>
      <c r="AB7556">
        <v>0</v>
      </c>
      <c r="AC7556">
        <v>0</v>
      </c>
      <c r="AD7556">
        <v>0</v>
      </c>
      <c r="AE7556">
        <v>0</v>
      </c>
      <c r="AF7556">
        <v>0</v>
      </c>
      <c r="AG7556" t="s">
        <v>28410</v>
      </c>
      <c r="AH7556" s="21" t="str">
        <f t="shared" si="234"/>
        <v>YM68</v>
      </c>
      <c r="AI7556" s="21">
        <v>216</v>
      </c>
      <c r="AJ7556" s="21">
        <f t="shared" si="235"/>
        <v>99.66013071895425</v>
      </c>
      <c r="AK7556" s="21" t="s">
        <v>2060</v>
      </c>
      <c r="AL7556" t="s">
        <v>2613</v>
      </c>
      <c r="AM7556" s="26" t="s">
        <v>38</v>
      </c>
      <c r="AN7556" t="s">
        <v>2032</v>
      </c>
    </row>
    <row r="7557" spans="1:40" hidden="1" x14ac:dyDescent="0.35">
      <c r="A7557" t="s">
        <v>28399</v>
      </c>
      <c r="B7557" t="s">
        <v>28412</v>
      </c>
      <c r="C7557" t="s">
        <v>5084</v>
      </c>
      <c r="D7557" t="s">
        <v>28413</v>
      </c>
      <c r="E7557" t="s">
        <v>3005</v>
      </c>
      <c r="F7557">
        <v>2</v>
      </c>
      <c r="G7557" t="s">
        <v>2546</v>
      </c>
      <c r="H7557" t="s">
        <v>2510</v>
      </c>
      <c r="I7557" t="s">
        <v>2076</v>
      </c>
      <c r="J7557" t="s">
        <v>3711</v>
      </c>
      <c r="K7557" t="s">
        <v>2548</v>
      </c>
      <c r="L7557" t="s">
        <v>2058</v>
      </c>
      <c r="M7557" t="s">
        <v>2059</v>
      </c>
      <c r="N7557">
        <v>6</v>
      </c>
      <c r="O7557">
        <v>411</v>
      </c>
      <c r="P7557">
        <v>1.68</v>
      </c>
      <c r="Q7557">
        <v>24480</v>
      </c>
      <c r="R7557">
        <v>3</v>
      </c>
      <c r="S7557">
        <v>208</v>
      </c>
      <c r="T7557">
        <v>0.85</v>
      </c>
      <c r="U7557">
        <v>3</v>
      </c>
      <c r="V7557">
        <v>203</v>
      </c>
      <c r="W7557">
        <v>0.83</v>
      </c>
      <c r="X7557">
        <v>0</v>
      </c>
      <c r="Y7557">
        <v>0</v>
      </c>
      <c r="Z7557">
        <v>0</v>
      </c>
      <c r="AA7557">
        <v>0</v>
      </c>
      <c r="AB7557">
        <v>0</v>
      </c>
      <c r="AC7557">
        <v>0</v>
      </c>
      <c r="AD7557">
        <v>0</v>
      </c>
      <c r="AE7557">
        <v>0</v>
      </c>
      <c r="AF7557">
        <v>0</v>
      </c>
      <c r="AG7557" t="s">
        <v>28414</v>
      </c>
      <c r="AH7557" s="21" t="str">
        <f t="shared" si="234"/>
        <v>YM68</v>
      </c>
      <c r="AI7557" s="21">
        <v>345.36</v>
      </c>
      <c r="AJ7557" s="21">
        <f t="shared" si="235"/>
        <v>98.321078431372555</v>
      </c>
      <c r="AK7557" s="21" t="s">
        <v>2063</v>
      </c>
      <c r="AL7557" t="s">
        <v>2551</v>
      </c>
      <c r="AM7557" s="26" t="s">
        <v>38</v>
      </c>
      <c r="AN7557" t="s">
        <v>2030</v>
      </c>
    </row>
    <row r="7558" spans="1:40" hidden="1" x14ac:dyDescent="0.35">
      <c r="A7558" t="s">
        <v>28403</v>
      </c>
      <c r="B7558" t="s">
        <v>28416</v>
      </c>
      <c r="C7558" t="s">
        <v>3479</v>
      </c>
      <c r="D7558" t="s">
        <v>16179</v>
      </c>
      <c r="E7558" t="s">
        <v>2575</v>
      </c>
      <c r="F7558">
        <v>1</v>
      </c>
      <c r="G7558" t="s">
        <v>2609</v>
      </c>
      <c r="H7558" t="s">
        <v>2577</v>
      </c>
      <c r="I7558" t="s">
        <v>2076</v>
      </c>
      <c r="J7558" t="s">
        <v>2610</v>
      </c>
      <c r="K7558" t="s">
        <v>2611</v>
      </c>
      <c r="L7558" t="s">
        <v>2058</v>
      </c>
      <c r="M7558" t="s">
        <v>2170</v>
      </c>
      <c r="N7558">
        <v>6</v>
      </c>
      <c r="O7558">
        <v>164</v>
      </c>
      <c r="P7558">
        <v>1.07</v>
      </c>
      <c r="Q7558">
        <v>15300</v>
      </c>
      <c r="R7558">
        <v>4</v>
      </c>
      <c r="S7558">
        <v>95</v>
      </c>
      <c r="T7558">
        <v>0.62</v>
      </c>
      <c r="U7558">
        <v>2</v>
      </c>
      <c r="V7558">
        <v>69</v>
      </c>
      <c r="W7558">
        <v>0.45</v>
      </c>
      <c r="X7558">
        <v>0</v>
      </c>
      <c r="Y7558">
        <v>0</v>
      </c>
      <c r="Z7558">
        <v>0</v>
      </c>
      <c r="AA7558">
        <v>0</v>
      </c>
      <c r="AB7558">
        <v>0</v>
      </c>
      <c r="AC7558">
        <v>0</v>
      </c>
      <c r="AD7558">
        <v>0</v>
      </c>
      <c r="AE7558">
        <v>0</v>
      </c>
      <c r="AF7558">
        <v>0</v>
      </c>
      <c r="AG7558" t="s">
        <v>28417</v>
      </c>
      <c r="AH7558" s="21" t="str">
        <f t="shared" si="234"/>
        <v>YM68</v>
      </c>
      <c r="AI7558" s="21">
        <v>216</v>
      </c>
      <c r="AJ7558" s="21">
        <f t="shared" si="235"/>
        <v>98.928104575163403</v>
      </c>
      <c r="AK7558" s="21" t="s">
        <v>2063</v>
      </c>
      <c r="AL7558" t="s">
        <v>2581</v>
      </c>
      <c r="AM7558" s="26" t="s">
        <v>38</v>
      </c>
      <c r="AN7558" t="s">
        <v>2030</v>
      </c>
    </row>
    <row r="7559" spans="1:40" hidden="1" x14ac:dyDescent="0.35">
      <c r="A7559" t="s">
        <v>28407</v>
      </c>
      <c r="B7559" t="s">
        <v>28419</v>
      </c>
      <c r="C7559" t="s">
        <v>6618</v>
      </c>
      <c r="D7559" t="s">
        <v>28420</v>
      </c>
      <c r="E7559" t="s">
        <v>2562</v>
      </c>
      <c r="F7559">
        <v>1</v>
      </c>
      <c r="G7559" t="s">
        <v>2546</v>
      </c>
      <c r="H7559" t="s">
        <v>2510</v>
      </c>
      <c r="I7559" t="s">
        <v>2076</v>
      </c>
      <c r="J7559" t="s">
        <v>2547</v>
      </c>
      <c r="K7559" t="s">
        <v>2548</v>
      </c>
      <c r="L7559" t="s">
        <v>2058</v>
      </c>
      <c r="M7559" t="s">
        <v>2310</v>
      </c>
      <c r="N7559">
        <v>8</v>
      </c>
      <c r="O7559">
        <v>348</v>
      </c>
      <c r="P7559">
        <v>2.13</v>
      </c>
      <c r="Q7559">
        <v>16320</v>
      </c>
      <c r="R7559">
        <v>3</v>
      </c>
      <c r="S7559">
        <v>91</v>
      </c>
      <c r="T7559">
        <v>0.56000000000000005</v>
      </c>
      <c r="U7559">
        <v>5</v>
      </c>
      <c r="V7559">
        <v>257</v>
      </c>
      <c r="W7559">
        <v>1.57</v>
      </c>
      <c r="X7559">
        <v>0</v>
      </c>
      <c r="Y7559">
        <v>0</v>
      </c>
      <c r="Z7559">
        <v>0</v>
      </c>
      <c r="AA7559">
        <v>0</v>
      </c>
      <c r="AB7559">
        <v>0</v>
      </c>
      <c r="AC7559">
        <v>0</v>
      </c>
      <c r="AD7559">
        <v>0</v>
      </c>
      <c r="AE7559">
        <v>0</v>
      </c>
      <c r="AF7559">
        <v>0</v>
      </c>
      <c r="AG7559" t="s">
        <v>28421</v>
      </c>
      <c r="AH7559" s="21" t="str">
        <f t="shared" ref="AH7559:AH7622" si="236">LEFT(AG7559,4)</f>
        <v>YM68</v>
      </c>
      <c r="AI7559" s="21">
        <v>230.39999999999998</v>
      </c>
      <c r="AJ7559" s="21">
        <f t="shared" ref="AJ7559:AJ7622" si="237">100-(O7559/Q7559*100)</f>
        <v>97.867647058823536</v>
      </c>
      <c r="AK7559" s="21" t="s">
        <v>2063</v>
      </c>
      <c r="AL7559" t="s">
        <v>2551</v>
      </c>
      <c r="AM7559" s="26" t="s">
        <v>38</v>
      </c>
      <c r="AN7559" t="s">
        <v>2030</v>
      </c>
    </row>
    <row r="7560" spans="1:40" hidden="1" x14ac:dyDescent="0.35">
      <c r="A7560" t="s">
        <v>28411</v>
      </c>
      <c r="B7560" t="s">
        <v>28423</v>
      </c>
      <c r="C7560" t="s">
        <v>6618</v>
      </c>
      <c r="D7560" t="s">
        <v>28420</v>
      </c>
      <c r="E7560" t="s">
        <v>2562</v>
      </c>
      <c r="F7560">
        <v>1</v>
      </c>
      <c r="G7560" t="s">
        <v>2546</v>
      </c>
      <c r="H7560" t="s">
        <v>2510</v>
      </c>
      <c r="I7560" t="s">
        <v>2076</v>
      </c>
      <c r="J7560" t="s">
        <v>2547</v>
      </c>
      <c r="K7560" t="s">
        <v>2548</v>
      </c>
      <c r="L7560" t="s">
        <v>2058</v>
      </c>
      <c r="M7560" t="s">
        <v>2310</v>
      </c>
      <c r="N7560">
        <v>4</v>
      </c>
      <c r="O7560">
        <v>118</v>
      </c>
      <c r="P7560">
        <v>0.72</v>
      </c>
      <c r="Q7560">
        <v>16320</v>
      </c>
      <c r="R7560">
        <v>1</v>
      </c>
      <c r="S7560">
        <v>19</v>
      </c>
      <c r="T7560">
        <v>0.12</v>
      </c>
      <c r="U7560">
        <v>3</v>
      </c>
      <c r="V7560">
        <v>99</v>
      </c>
      <c r="W7560">
        <v>0.61</v>
      </c>
      <c r="X7560">
        <v>0</v>
      </c>
      <c r="Y7560">
        <v>0</v>
      </c>
      <c r="Z7560">
        <v>0</v>
      </c>
      <c r="AA7560">
        <v>0</v>
      </c>
      <c r="AB7560">
        <v>0</v>
      </c>
      <c r="AC7560">
        <v>0</v>
      </c>
      <c r="AD7560">
        <v>0</v>
      </c>
      <c r="AE7560">
        <v>0</v>
      </c>
      <c r="AF7560">
        <v>0</v>
      </c>
      <c r="AG7560" t="s">
        <v>28424</v>
      </c>
      <c r="AH7560" s="21" t="str">
        <f t="shared" si="236"/>
        <v>YM68</v>
      </c>
      <c r="AI7560" s="21">
        <v>230.39999999999998</v>
      </c>
      <c r="AJ7560" s="21">
        <f t="shared" si="237"/>
        <v>99.276960784313729</v>
      </c>
      <c r="AK7560" s="21" t="s">
        <v>2060</v>
      </c>
      <c r="AL7560" t="s">
        <v>2551</v>
      </c>
      <c r="AM7560" s="26" t="s">
        <v>38</v>
      </c>
      <c r="AN7560" t="s">
        <v>2030</v>
      </c>
    </row>
    <row r="7561" spans="1:40" hidden="1" x14ac:dyDescent="0.35">
      <c r="A7561" t="s">
        <v>28415</v>
      </c>
      <c r="B7561" t="s">
        <v>28426</v>
      </c>
      <c r="C7561" t="s">
        <v>4394</v>
      </c>
      <c r="D7561" t="s">
        <v>14762</v>
      </c>
      <c r="E7561" t="s">
        <v>2608</v>
      </c>
      <c r="F7561">
        <v>1</v>
      </c>
      <c r="G7561" t="s">
        <v>2609</v>
      </c>
      <c r="H7561" t="s">
        <v>2577</v>
      </c>
      <c r="I7561" t="s">
        <v>2076</v>
      </c>
      <c r="J7561" t="s">
        <v>2764</v>
      </c>
      <c r="K7561" t="s">
        <v>2765</v>
      </c>
      <c r="L7561" t="s">
        <v>2058</v>
      </c>
      <c r="M7561" t="s">
        <v>2059</v>
      </c>
      <c r="N7561">
        <v>2</v>
      </c>
      <c r="O7561">
        <v>117</v>
      </c>
      <c r="P7561">
        <v>0.48</v>
      </c>
      <c r="Q7561">
        <v>24480</v>
      </c>
      <c r="R7561">
        <v>0</v>
      </c>
      <c r="S7561">
        <v>0</v>
      </c>
      <c r="T7561">
        <v>0</v>
      </c>
      <c r="U7561">
        <v>2</v>
      </c>
      <c r="V7561">
        <v>117</v>
      </c>
      <c r="W7561">
        <v>0.48</v>
      </c>
      <c r="X7561">
        <v>0</v>
      </c>
      <c r="Y7561">
        <v>0</v>
      </c>
      <c r="Z7561">
        <v>0</v>
      </c>
      <c r="AA7561">
        <v>0</v>
      </c>
      <c r="AB7561">
        <v>0</v>
      </c>
      <c r="AC7561">
        <v>0</v>
      </c>
      <c r="AD7561">
        <v>0</v>
      </c>
      <c r="AE7561">
        <v>0</v>
      </c>
      <c r="AF7561">
        <v>0</v>
      </c>
      <c r="AG7561" t="s">
        <v>28427</v>
      </c>
      <c r="AH7561" s="21" t="str">
        <f t="shared" si="236"/>
        <v>YM68</v>
      </c>
      <c r="AI7561" s="21">
        <v>345.36</v>
      </c>
      <c r="AJ7561" s="21">
        <f t="shared" si="237"/>
        <v>99.522058823529406</v>
      </c>
      <c r="AK7561" s="21" t="s">
        <v>2060</v>
      </c>
      <c r="AL7561" t="s">
        <v>2613</v>
      </c>
      <c r="AM7561" s="26" t="s">
        <v>38</v>
      </c>
      <c r="AN7561" t="s">
        <v>2030</v>
      </c>
    </row>
    <row r="7562" spans="1:40" hidden="1" x14ac:dyDescent="0.35">
      <c r="A7562" t="s">
        <v>28418</v>
      </c>
      <c r="B7562" t="s">
        <v>28429</v>
      </c>
      <c r="C7562" t="s">
        <v>4498</v>
      </c>
      <c r="D7562" t="s">
        <v>28430</v>
      </c>
      <c r="E7562" t="s">
        <v>2562</v>
      </c>
      <c r="F7562">
        <v>1</v>
      </c>
      <c r="G7562" t="s">
        <v>2546</v>
      </c>
      <c r="H7562" t="s">
        <v>2510</v>
      </c>
      <c r="I7562" t="s">
        <v>2076</v>
      </c>
      <c r="J7562" t="s">
        <v>2547</v>
      </c>
      <c r="K7562" t="s">
        <v>2548</v>
      </c>
      <c r="L7562" t="s">
        <v>2058</v>
      </c>
      <c r="M7562" t="s">
        <v>2170</v>
      </c>
      <c r="N7562">
        <v>2</v>
      </c>
      <c r="O7562">
        <v>68</v>
      </c>
      <c r="P7562">
        <v>0.44</v>
      </c>
      <c r="Q7562">
        <v>15300</v>
      </c>
      <c r="R7562">
        <v>2</v>
      </c>
      <c r="S7562">
        <v>68</v>
      </c>
      <c r="T7562">
        <v>0.44</v>
      </c>
      <c r="U7562">
        <v>0</v>
      </c>
      <c r="V7562">
        <v>0</v>
      </c>
      <c r="W7562">
        <v>0</v>
      </c>
      <c r="X7562">
        <v>0</v>
      </c>
      <c r="Y7562">
        <v>0</v>
      </c>
      <c r="Z7562">
        <v>0</v>
      </c>
      <c r="AA7562">
        <v>0</v>
      </c>
      <c r="AB7562">
        <v>0</v>
      </c>
      <c r="AC7562">
        <v>0</v>
      </c>
      <c r="AD7562">
        <v>0</v>
      </c>
      <c r="AE7562">
        <v>0</v>
      </c>
      <c r="AF7562">
        <v>0</v>
      </c>
      <c r="AG7562" t="s">
        <v>28431</v>
      </c>
      <c r="AH7562" s="21" t="str">
        <f t="shared" si="236"/>
        <v>YM68</v>
      </c>
      <c r="AI7562" s="21">
        <v>216</v>
      </c>
      <c r="AJ7562" s="21">
        <f t="shared" si="237"/>
        <v>99.555555555555557</v>
      </c>
      <c r="AK7562" s="21" t="s">
        <v>2060</v>
      </c>
      <c r="AL7562" t="s">
        <v>2551</v>
      </c>
      <c r="AM7562" s="26" t="s">
        <v>38</v>
      </c>
      <c r="AN7562" t="s">
        <v>2030</v>
      </c>
    </row>
    <row r="7563" spans="1:40" hidden="1" x14ac:dyDescent="0.35">
      <c r="A7563" t="s">
        <v>28422</v>
      </c>
      <c r="B7563" t="s">
        <v>28433</v>
      </c>
      <c r="C7563" t="s">
        <v>2974</v>
      </c>
      <c r="D7563" t="s">
        <v>28434</v>
      </c>
      <c r="E7563" t="s">
        <v>2608</v>
      </c>
      <c r="F7563">
        <v>1</v>
      </c>
      <c r="G7563" t="s">
        <v>2609</v>
      </c>
      <c r="H7563" t="s">
        <v>2577</v>
      </c>
      <c r="I7563" t="s">
        <v>2076</v>
      </c>
      <c r="J7563" t="s">
        <v>2764</v>
      </c>
      <c r="K7563" t="s">
        <v>2765</v>
      </c>
      <c r="L7563" t="s">
        <v>2058</v>
      </c>
      <c r="M7563" t="s">
        <v>2059</v>
      </c>
      <c r="N7563">
        <v>5</v>
      </c>
      <c r="O7563">
        <v>95</v>
      </c>
      <c r="P7563">
        <v>0.39</v>
      </c>
      <c r="Q7563">
        <v>24480</v>
      </c>
      <c r="R7563">
        <v>1</v>
      </c>
      <c r="S7563">
        <v>16</v>
      </c>
      <c r="T7563">
        <v>7.0000000000000007E-2</v>
      </c>
      <c r="U7563">
        <v>4</v>
      </c>
      <c r="V7563">
        <v>79</v>
      </c>
      <c r="W7563">
        <v>0.32</v>
      </c>
      <c r="X7563">
        <v>0</v>
      </c>
      <c r="Y7563">
        <v>0</v>
      </c>
      <c r="Z7563">
        <v>0</v>
      </c>
      <c r="AA7563">
        <v>0</v>
      </c>
      <c r="AB7563">
        <v>0</v>
      </c>
      <c r="AC7563">
        <v>0</v>
      </c>
      <c r="AD7563">
        <v>0</v>
      </c>
      <c r="AE7563">
        <v>0</v>
      </c>
      <c r="AF7563">
        <v>0</v>
      </c>
      <c r="AG7563" t="s">
        <v>28435</v>
      </c>
      <c r="AH7563" s="21" t="str">
        <f t="shared" si="236"/>
        <v>YM68</v>
      </c>
      <c r="AI7563" s="21">
        <v>345.36</v>
      </c>
      <c r="AJ7563" s="21">
        <f t="shared" si="237"/>
        <v>99.611928104575156</v>
      </c>
      <c r="AK7563" s="21" t="s">
        <v>2060</v>
      </c>
      <c r="AL7563" t="s">
        <v>2613</v>
      </c>
      <c r="AM7563" s="26" t="s">
        <v>38</v>
      </c>
      <c r="AN7563" t="s">
        <v>2032</v>
      </c>
    </row>
    <row r="7564" spans="1:40" hidden="1" x14ac:dyDescent="0.35">
      <c r="A7564" t="s">
        <v>28425</v>
      </c>
      <c r="B7564" t="s">
        <v>28437</v>
      </c>
      <c r="C7564" t="s">
        <v>3207</v>
      </c>
      <c r="D7564" t="s">
        <v>21605</v>
      </c>
      <c r="E7564" t="s">
        <v>2608</v>
      </c>
      <c r="F7564">
        <v>1</v>
      </c>
      <c r="G7564" t="s">
        <v>2576</v>
      </c>
      <c r="H7564" t="s">
        <v>2577</v>
      </c>
      <c r="I7564" t="s">
        <v>2076</v>
      </c>
      <c r="J7564" t="s">
        <v>2692</v>
      </c>
      <c r="K7564" t="s">
        <v>2635</v>
      </c>
      <c r="L7564" t="s">
        <v>2058</v>
      </c>
      <c r="M7564" t="s">
        <v>2207</v>
      </c>
      <c r="N7564">
        <v>0</v>
      </c>
      <c r="O7564">
        <v>0</v>
      </c>
      <c r="P7564">
        <v>0</v>
      </c>
      <c r="Q7564">
        <v>13260</v>
      </c>
      <c r="R7564">
        <v>0</v>
      </c>
      <c r="S7564">
        <v>0</v>
      </c>
      <c r="T7564">
        <v>0</v>
      </c>
      <c r="U7564">
        <v>0</v>
      </c>
      <c r="V7564">
        <v>0</v>
      </c>
      <c r="W7564">
        <v>0</v>
      </c>
      <c r="X7564">
        <v>0</v>
      </c>
      <c r="Y7564">
        <v>0</v>
      </c>
      <c r="Z7564">
        <v>0</v>
      </c>
      <c r="AA7564">
        <v>0</v>
      </c>
      <c r="AB7564">
        <v>0</v>
      </c>
      <c r="AC7564">
        <v>0</v>
      </c>
      <c r="AD7564">
        <v>0</v>
      </c>
      <c r="AE7564">
        <v>0</v>
      </c>
      <c r="AF7564">
        <v>0</v>
      </c>
      <c r="AG7564" t="s">
        <v>28438</v>
      </c>
      <c r="AH7564" s="21" t="str">
        <f t="shared" si="236"/>
        <v>YM68</v>
      </c>
      <c r="AI7564" s="21">
        <v>187.20000000000002</v>
      </c>
      <c r="AJ7564" s="21">
        <f t="shared" si="237"/>
        <v>100</v>
      </c>
      <c r="AK7564" s="21" t="s">
        <v>2060</v>
      </c>
      <c r="AL7564" t="s">
        <v>2581</v>
      </c>
      <c r="AM7564" s="26" t="s">
        <v>38</v>
      </c>
      <c r="AN7564" t="s">
        <v>2030</v>
      </c>
    </row>
    <row r="7565" spans="1:40" hidden="1" x14ac:dyDescent="0.35">
      <c r="A7565" t="s">
        <v>28428</v>
      </c>
      <c r="B7565" t="s">
        <v>28440</v>
      </c>
      <c r="C7565" t="s">
        <v>12386</v>
      </c>
      <c r="D7565" t="s">
        <v>17930</v>
      </c>
      <c r="E7565" t="s">
        <v>146</v>
      </c>
      <c r="F7565">
        <v>2</v>
      </c>
      <c r="G7565" t="s">
        <v>2524</v>
      </c>
      <c r="H7565" t="s">
        <v>2056</v>
      </c>
      <c r="I7565" t="s">
        <v>2076</v>
      </c>
      <c r="J7565" t="s">
        <v>5458</v>
      </c>
      <c r="K7565" t="s">
        <v>62</v>
      </c>
      <c r="L7565" t="s">
        <v>2058</v>
      </c>
      <c r="M7565" t="s">
        <v>2059</v>
      </c>
      <c r="N7565">
        <v>7</v>
      </c>
      <c r="O7565">
        <v>150</v>
      </c>
      <c r="P7565">
        <v>0.61</v>
      </c>
      <c r="Q7565">
        <v>24480</v>
      </c>
      <c r="R7565">
        <v>4</v>
      </c>
      <c r="S7565">
        <v>83</v>
      </c>
      <c r="T7565">
        <v>0.34</v>
      </c>
      <c r="U7565">
        <v>3</v>
      </c>
      <c r="V7565">
        <v>67</v>
      </c>
      <c r="W7565">
        <v>0.27</v>
      </c>
      <c r="X7565">
        <v>0</v>
      </c>
      <c r="Y7565">
        <v>0</v>
      </c>
      <c r="Z7565">
        <v>0</v>
      </c>
      <c r="AA7565">
        <v>0</v>
      </c>
      <c r="AB7565">
        <v>0</v>
      </c>
      <c r="AC7565">
        <v>0</v>
      </c>
      <c r="AD7565">
        <v>0</v>
      </c>
      <c r="AE7565">
        <v>0</v>
      </c>
      <c r="AF7565">
        <v>0</v>
      </c>
      <c r="AG7565" t="s">
        <v>28441</v>
      </c>
      <c r="AH7565" s="21" t="str">
        <f t="shared" si="236"/>
        <v>YO52</v>
      </c>
      <c r="AI7565" s="21">
        <v>345.36</v>
      </c>
      <c r="AJ7565" s="21">
        <f t="shared" si="237"/>
        <v>99.387254901960787</v>
      </c>
      <c r="AK7565" s="21" t="s">
        <v>2060</v>
      </c>
      <c r="AL7565" t="s">
        <v>2527</v>
      </c>
      <c r="AM7565" s="26" t="s">
        <v>38</v>
      </c>
      <c r="AN7565" t="s">
        <v>2030</v>
      </c>
    </row>
    <row r="7566" spans="1:40" hidden="1" x14ac:dyDescent="0.35">
      <c r="A7566" t="s">
        <v>28432</v>
      </c>
      <c r="B7566" t="s">
        <v>28443</v>
      </c>
      <c r="C7566" t="s">
        <v>3243</v>
      </c>
      <c r="D7566" t="s">
        <v>28444</v>
      </c>
      <c r="E7566" t="s">
        <v>2575</v>
      </c>
      <c r="F7566">
        <v>1</v>
      </c>
      <c r="G7566" t="s">
        <v>2576</v>
      </c>
      <c r="H7566" t="s">
        <v>2577</v>
      </c>
      <c r="I7566" t="s">
        <v>2076</v>
      </c>
      <c r="J7566" t="s">
        <v>2858</v>
      </c>
      <c r="K7566" t="s">
        <v>2742</v>
      </c>
      <c r="L7566" t="s">
        <v>2058</v>
      </c>
      <c r="M7566" t="s">
        <v>2059</v>
      </c>
      <c r="N7566">
        <v>5</v>
      </c>
      <c r="O7566">
        <v>97</v>
      </c>
      <c r="P7566">
        <v>0.4</v>
      </c>
      <c r="Q7566">
        <v>24480</v>
      </c>
      <c r="R7566">
        <v>1</v>
      </c>
      <c r="S7566">
        <v>13</v>
      </c>
      <c r="T7566">
        <v>0.05</v>
      </c>
      <c r="U7566">
        <v>4</v>
      </c>
      <c r="V7566">
        <v>84</v>
      </c>
      <c r="W7566">
        <v>0.34</v>
      </c>
      <c r="X7566">
        <v>0</v>
      </c>
      <c r="Y7566">
        <v>0</v>
      </c>
      <c r="Z7566">
        <v>0</v>
      </c>
      <c r="AA7566">
        <v>0</v>
      </c>
      <c r="AB7566">
        <v>0</v>
      </c>
      <c r="AC7566">
        <v>0</v>
      </c>
      <c r="AD7566">
        <v>0</v>
      </c>
      <c r="AE7566">
        <v>0</v>
      </c>
      <c r="AF7566">
        <v>0</v>
      </c>
      <c r="AG7566" t="s">
        <v>28445</v>
      </c>
      <c r="AH7566" s="21" t="str">
        <f t="shared" si="236"/>
        <v>YK20</v>
      </c>
      <c r="AI7566" s="21">
        <v>345.36</v>
      </c>
      <c r="AJ7566" s="21">
        <f t="shared" si="237"/>
        <v>99.603758169934636</v>
      </c>
      <c r="AK7566" s="21" t="s">
        <v>2060</v>
      </c>
      <c r="AL7566" t="s">
        <v>2551</v>
      </c>
      <c r="AM7566" s="26" t="s">
        <v>38</v>
      </c>
      <c r="AN7566" t="s">
        <v>2032</v>
      </c>
    </row>
    <row r="7567" spans="1:40" hidden="1" x14ac:dyDescent="0.35">
      <c r="A7567" t="s">
        <v>28436</v>
      </c>
      <c r="B7567" t="s">
        <v>28447</v>
      </c>
      <c r="C7567" t="s">
        <v>2730</v>
      </c>
      <c r="D7567" t="s">
        <v>28448</v>
      </c>
      <c r="E7567" t="s">
        <v>2575</v>
      </c>
      <c r="F7567">
        <v>1</v>
      </c>
      <c r="G7567" t="s">
        <v>2600</v>
      </c>
      <c r="H7567" t="s">
        <v>2577</v>
      </c>
      <c r="I7567" t="s">
        <v>2076</v>
      </c>
      <c r="J7567" t="s">
        <v>2699</v>
      </c>
      <c r="K7567" t="s">
        <v>2579</v>
      </c>
      <c r="L7567" t="s">
        <v>2058</v>
      </c>
      <c r="M7567" t="s">
        <v>2059</v>
      </c>
      <c r="N7567">
        <v>8</v>
      </c>
      <c r="O7567">
        <v>191</v>
      </c>
      <c r="P7567">
        <v>0.78</v>
      </c>
      <c r="Q7567">
        <v>24480</v>
      </c>
      <c r="R7567">
        <v>2</v>
      </c>
      <c r="S7567">
        <v>52</v>
      </c>
      <c r="T7567">
        <v>0.21</v>
      </c>
      <c r="U7567">
        <v>6</v>
      </c>
      <c r="V7567">
        <v>139</v>
      </c>
      <c r="W7567">
        <v>0.56999999999999995</v>
      </c>
      <c r="X7567">
        <v>0</v>
      </c>
      <c r="Y7567">
        <v>0</v>
      </c>
      <c r="Z7567">
        <v>0</v>
      </c>
      <c r="AA7567">
        <v>0</v>
      </c>
      <c r="AB7567">
        <v>0</v>
      </c>
      <c r="AC7567">
        <v>0</v>
      </c>
      <c r="AD7567">
        <v>0</v>
      </c>
      <c r="AE7567">
        <v>0</v>
      </c>
      <c r="AF7567">
        <v>0</v>
      </c>
      <c r="AG7567" t="s">
        <v>28449</v>
      </c>
      <c r="AH7567" s="21" t="str">
        <f t="shared" si="236"/>
        <v>YM68</v>
      </c>
      <c r="AI7567" s="21">
        <v>345.36</v>
      </c>
      <c r="AJ7567" s="21">
        <f t="shared" si="237"/>
        <v>99.21977124183006</v>
      </c>
      <c r="AK7567" s="21" t="s">
        <v>2060</v>
      </c>
      <c r="AL7567" t="s">
        <v>2581</v>
      </c>
      <c r="AM7567" s="26" t="s">
        <v>38</v>
      </c>
      <c r="AN7567" t="s">
        <v>2030</v>
      </c>
    </row>
    <row r="7568" spans="1:40" hidden="1" x14ac:dyDescent="0.35">
      <c r="A7568" t="s">
        <v>28439</v>
      </c>
      <c r="B7568" t="s">
        <v>28451</v>
      </c>
      <c r="C7568" t="s">
        <v>4101</v>
      </c>
      <c r="D7568" t="s">
        <v>28452</v>
      </c>
      <c r="E7568" t="s">
        <v>3338</v>
      </c>
      <c r="F7568">
        <v>1</v>
      </c>
      <c r="G7568" t="s">
        <v>2609</v>
      </c>
      <c r="H7568" t="s">
        <v>2577</v>
      </c>
      <c r="I7568" t="s">
        <v>2076</v>
      </c>
      <c r="J7568" t="s">
        <v>2675</v>
      </c>
      <c r="K7568" t="s">
        <v>2611</v>
      </c>
      <c r="L7568" t="s">
        <v>30320</v>
      </c>
      <c r="M7568" t="s">
        <v>5106</v>
      </c>
      <c r="N7568">
        <v>0</v>
      </c>
      <c r="O7568">
        <v>0</v>
      </c>
      <c r="P7568">
        <v>0</v>
      </c>
      <c r="Q7568">
        <v>7020</v>
      </c>
      <c r="R7568">
        <v>0</v>
      </c>
      <c r="S7568">
        <v>0</v>
      </c>
      <c r="T7568">
        <v>0</v>
      </c>
      <c r="U7568">
        <v>0</v>
      </c>
      <c r="V7568">
        <v>0</v>
      </c>
      <c r="W7568">
        <v>0</v>
      </c>
      <c r="X7568">
        <v>0</v>
      </c>
      <c r="Y7568">
        <v>0</v>
      </c>
      <c r="Z7568">
        <v>0</v>
      </c>
      <c r="AA7568">
        <v>0</v>
      </c>
      <c r="AB7568">
        <v>0</v>
      </c>
      <c r="AC7568">
        <v>0</v>
      </c>
      <c r="AD7568">
        <v>0</v>
      </c>
      <c r="AE7568">
        <v>0</v>
      </c>
      <c r="AF7568">
        <v>0</v>
      </c>
      <c r="AG7568" t="s">
        <v>28453</v>
      </c>
      <c r="AH7568" s="21" t="str">
        <f t="shared" si="236"/>
        <v>YM68</v>
      </c>
      <c r="AI7568" s="21">
        <v>129.60000000000002</v>
      </c>
      <c r="AJ7568" s="21">
        <f t="shared" si="237"/>
        <v>100</v>
      </c>
      <c r="AK7568" s="21" t="s">
        <v>2060</v>
      </c>
      <c r="AL7568" t="s">
        <v>2581</v>
      </c>
      <c r="AM7568" s="26" t="s">
        <v>38</v>
      </c>
      <c r="AN7568" t="s">
        <v>2029</v>
      </c>
    </row>
    <row r="7569" spans="1:40" hidden="1" x14ac:dyDescent="0.35">
      <c r="A7569" t="s">
        <v>28442</v>
      </c>
      <c r="B7569" t="s">
        <v>28455</v>
      </c>
      <c r="C7569" t="s">
        <v>2970</v>
      </c>
      <c r="D7569" t="s">
        <v>28456</v>
      </c>
      <c r="E7569" t="s">
        <v>2575</v>
      </c>
      <c r="F7569">
        <v>1</v>
      </c>
      <c r="G7569" t="s">
        <v>2633</v>
      </c>
      <c r="H7569" t="s">
        <v>2577</v>
      </c>
      <c r="I7569" t="s">
        <v>2076</v>
      </c>
      <c r="J7569" t="s">
        <v>2610</v>
      </c>
      <c r="K7569" t="s">
        <v>2611</v>
      </c>
      <c r="L7569" t="s">
        <v>2058</v>
      </c>
      <c r="M7569" t="s">
        <v>2059</v>
      </c>
      <c r="N7569">
        <v>0</v>
      </c>
      <c r="O7569">
        <v>0</v>
      </c>
      <c r="P7569">
        <v>0</v>
      </c>
      <c r="Q7569">
        <v>24480</v>
      </c>
      <c r="R7569">
        <v>0</v>
      </c>
      <c r="S7569">
        <v>0</v>
      </c>
      <c r="T7569">
        <v>0</v>
      </c>
      <c r="U7569">
        <v>0</v>
      </c>
      <c r="V7569">
        <v>0</v>
      </c>
      <c r="W7569">
        <v>0</v>
      </c>
      <c r="X7569">
        <v>0</v>
      </c>
      <c r="Y7569">
        <v>0</v>
      </c>
      <c r="Z7569">
        <v>0</v>
      </c>
      <c r="AA7569">
        <v>0</v>
      </c>
      <c r="AB7569">
        <v>0</v>
      </c>
      <c r="AC7569">
        <v>0</v>
      </c>
      <c r="AD7569">
        <v>0</v>
      </c>
      <c r="AE7569">
        <v>0</v>
      </c>
      <c r="AF7569">
        <v>0</v>
      </c>
      <c r="AG7569" t="s">
        <v>28457</v>
      </c>
      <c r="AH7569" s="21" t="str">
        <f t="shared" si="236"/>
        <v>YM68</v>
      </c>
      <c r="AI7569" s="21">
        <v>345.36</v>
      </c>
      <c r="AJ7569" s="21">
        <f t="shared" si="237"/>
        <v>100</v>
      </c>
      <c r="AK7569" s="21" t="s">
        <v>2060</v>
      </c>
      <c r="AL7569" t="s">
        <v>2581</v>
      </c>
      <c r="AM7569" s="26" t="s">
        <v>38</v>
      </c>
      <c r="AN7569" t="s">
        <v>2029</v>
      </c>
    </row>
    <row r="7570" spans="1:40" hidden="1" x14ac:dyDescent="0.35">
      <c r="A7570" t="s">
        <v>28446</v>
      </c>
      <c r="B7570" t="s">
        <v>28459</v>
      </c>
      <c r="C7570" t="s">
        <v>3878</v>
      </c>
      <c r="D7570" t="s">
        <v>18667</v>
      </c>
      <c r="E7570" t="s">
        <v>2646</v>
      </c>
      <c r="F7570">
        <v>1</v>
      </c>
      <c r="G7570" t="s">
        <v>2600</v>
      </c>
      <c r="H7570" t="s">
        <v>2577</v>
      </c>
      <c r="I7570" t="s">
        <v>2076</v>
      </c>
      <c r="J7570" t="s">
        <v>2601</v>
      </c>
      <c r="K7570" t="s">
        <v>2602</v>
      </c>
      <c r="L7570" t="s">
        <v>2058</v>
      </c>
      <c r="M7570" t="s">
        <v>2059</v>
      </c>
      <c r="N7570">
        <v>5</v>
      </c>
      <c r="O7570">
        <v>69</v>
      </c>
      <c r="P7570">
        <v>0.28000000000000003</v>
      </c>
      <c r="Q7570">
        <v>24480</v>
      </c>
      <c r="R7570">
        <v>0</v>
      </c>
      <c r="S7570">
        <v>0</v>
      </c>
      <c r="T7570">
        <v>0</v>
      </c>
      <c r="U7570">
        <v>4</v>
      </c>
      <c r="V7570">
        <v>56</v>
      </c>
      <c r="W7570">
        <v>0.23</v>
      </c>
      <c r="X7570">
        <v>1</v>
      </c>
      <c r="Y7570">
        <v>13</v>
      </c>
      <c r="Z7570">
        <v>0.05</v>
      </c>
      <c r="AA7570">
        <v>0</v>
      </c>
      <c r="AB7570">
        <v>0</v>
      </c>
      <c r="AC7570">
        <v>0</v>
      </c>
      <c r="AD7570">
        <v>0</v>
      </c>
      <c r="AE7570">
        <v>0</v>
      </c>
      <c r="AF7570">
        <v>0</v>
      </c>
      <c r="AG7570" t="s">
        <v>28460</v>
      </c>
      <c r="AH7570" s="21" t="str">
        <f t="shared" si="236"/>
        <v>YM68</v>
      </c>
      <c r="AI7570" s="21">
        <v>345.36</v>
      </c>
      <c r="AJ7570" s="21">
        <f t="shared" si="237"/>
        <v>99.718137254901961</v>
      </c>
      <c r="AK7570" s="21" t="s">
        <v>2060</v>
      </c>
      <c r="AL7570" t="s">
        <v>2551</v>
      </c>
      <c r="AM7570" s="26" t="s">
        <v>38</v>
      </c>
      <c r="AN7570" t="s">
        <v>2032</v>
      </c>
    </row>
    <row r="7571" spans="1:40" hidden="1" x14ac:dyDescent="0.35">
      <c r="A7571" t="s">
        <v>28450</v>
      </c>
      <c r="B7571" t="s">
        <v>28462</v>
      </c>
      <c r="C7571" t="s">
        <v>2762</v>
      </c>
      <c r="D7571" t="s">
        <v>28463</v>
      </c>
      <c r="E7571" t="s">
        <v>2608</v>
      </c>
      <c r="F7571">
        <v>1</v>
      </c>
      <c r="G7571" t="s">
        <v>2609</v>
      </c>
      <c r="H7571" t="s">
        <v>2577</v>
      </c>
      <c r="I7571" t="s">
        <v>2076</v>
      </c>
      <c r="J7571" t="s">
        <v>2764</v>
      </c>
      <c r="K7571" t="s">
        <v>2765</v>
      </c>
      <c r="L7571" t="s">
        <v>2058</v>
      </c>
      <c r="M7571" t="s">
        <v>2170</v>
      </c>
      <c r="N7571">
        <v>2</v>
      </c>
      <c r="O7571">
        <v>290</v>
      </c>
      <c r="P7571">
        <v>1.9</v>
      </c>
      <c r="Q7571">
        <v>15300</v>
      </c>
      <c r="R7571">
        <v>2</v>
      </c>
      <c r="S7571">
        <v>290</v>
      </c>
      <c r="T7571">
        <v>1.9</v>
      </c>
      <c r="U7571">
        <v>0</v>
      </c>
      <c r="V7571">
        <v>0</v>
      </c>
      <c r="W7571">
        <v>0</v>
      </c>
      <c r="X7571">
        <v>0</v>
      </c>
      <c r="Y7571">
        <v>0</v>
      </c>
      <c r="Z7571">
        <v>0</v>
      </c>
      <c r="AA7571">
        <v>0</v>
      </c>
      <c r="AB7571">
        <v>0</v>
      </c>
      <c r="AC7571">
        <v>0</v>
      </c>
      <c r="AD7571">
        <v>0</v>
      </c>
      <c r="AE7571">
        <v>0</v>
      </c>
      <c r="AF7571">
        <v>0</v>
      </c>
      <c r="AG7571" t="s">
        <v>28464</v>
      </c>
      <c r="AH7571" s="21" t="str">
        <f t="shared" si="236"/>
        <v>YM68</v>
      </c>
      <c r="AI7571" s="21">
        <v>216</v>
      </c>
      <c r="AJ7571" s="21">
        <f t="shared" si="237"/>
        <v>98.104575163398692</v>
      </c>
      <c r="AK7571" s="21" t="s">
        <v>2063</v>
      </c>
      <c r="AL7571" t="s">
        <v>2613</v>
      </c>
      <c r="AM7571" s="26" t="s">
        <v>38</v>
      </c>
      <c r="AN7571" t="s">
        <v>2031</v>
      </c>
    </row>
    <row r="7572" spans="1:40" hidden="1" x14ac:dyDescent="0.35">
      <c r="A7572" t="s">
        <v>28454</v>
      </c>
      <c r="B7572" t="s">
        <v>28466</v>
      </c>
      <c r="C7572" t="s">
        <v>3303</v>
      </c>
      <c r="D7572" t="s">
        <v>28467</v>
      </c>
      <c r="E7572" t="s">
        <v>2608</v>
      </c>
      <c r="F7572">
        <v>1</v>
      </c>
      <c r="G7572" t="s">
        <v>2609</v>
      </c>
      <c r="H7572" t="s">
        <v>2577</v>
      </c>
      <c r="I7572" t="s">
        <v>2076</v>
      </c>
      <c r="J7572" t="s">
        <v>2781</v>
      </c>
      <c r="K7572" t="s">
        <v>2765</v>
      </c>
      <c r="L7572" t="s">
        <v>2058</v>
      </c>
      <c r="M7572" t="s">
        <v>2170</v>
      </c>
      <c r="N7572">
        <v>9</v>
      </c>
      <c r="O7572">
        <v>174</v>
      </c>
      <c r="P7572">
        <v>1.1399999999999999</v>
      </c>
      <c r="Q7572">
        <v>15300</v>
      </c>
      <c r="R7572">
        <v>2</v>
      </c>
      <c r="S7572">
        <v>53</v>
      </c>
      <c r="T7572">
        <v>0.35</v>
      </c>
      <c r="U7572">
        <v>4</v>
      </c>
      <c r="V7572">
        <v>84</v>
      </c>
      <c r="W7572">
        <v>0.55000000000000004</v>
      </c>
      <c r="X7572">
        <v>0</v>
      </c>
      <c r="Y7572">
        <v>0</v>
      </c>
      <c r="Z7572">
        <v>0</v>
      </c>
      <c r="AA7572">
        <v>3</v>
      </c>
      <c r="AB7572">
        <v>37</v>
      </c>
      <c r="AC7572">
        <v>0.24</v>
      </c>
      <c r="AD7572">
        <v>0</v>
      </c>
      <c r="AE7572">
        <v>0</v>
      </c>
      <c r="AF7572">
        <v>0</v>
      </c>
      <c r="AG7572" t="s">
        <v>28468</v>
      </c>
      <c r="AH7572" s="21" t="str">
        <f t="shared" si="236"/>
        <v>YM68</v>
      </c>
      <c r="AI7572" s="21">
        <v>216</v>
      </c>
      <c r="AJ7572" s="21">
        <f t="shared" si="237"/>
        <v>98.862745098039213</v>
      </c>
      <c r="AK7572" s="21" t="s">
        <v>2063</v>
      </c>
      <c r="AL7572" t="s">
        <v>2613</v>
      </c>
      <c r="AM7572" s="26" t="s">
        <v>38</v>
      </c>
      <c r="AN7572" t="s">
        <v>2032</v>
      </c>
    </row>
    <row r="7573" spans="1:40" hidden="1" x14ac:dyDescent="0.35">
      <c r="A7573" t="s">
        <v>28458</v>
      </c>
      <c r="B7573" t="s">
        <v>28470</v>
      </c>
      <c r="C7573" t="s">
        <v>3303</v>
      </c>
      <c r="D7573" t="s">
        <v>28471</v>
      </c>
      <c r="E7573" t="s">
        <v>2608</v>
      </c>
      <c r="F7573">
        <v>1</v>
      </c>
      <c r="G7573" t="s">
        <v>2609</v>
      </c>
      <c r="H7573" t="s">
        <v>2577</v>
      </c>
      <c r="I7573" t="s">
        <v>2076</v>
      </c>
      <c r="J7573" t="s">
        <v>2781</v>
      </c>
      <c r="K7573" t="s">
        <v>2765</v>
      </c>
      <c r="L7573" t="s">
        <v>2058</v>
      </c>
      <c r="M7573" t="s">
        <v>2170</v>
      </c>
      <c r="N7573">
        <v>4</v>
      </c>
      <c r="O7573">
        <v>66</v>
      </c>
      <c r="P7573">
        <v>0.43</v>
      </c>
      <c r="Q7573">
        <v>15300</v>
      </c>
      <c r="R7573">
        <v>0</v>
      </c>
      <c r="S7573">
        <v>0</v>
      </c>
      <c r="T7573">
        <v>0</v>
      </c>
      <c r="U7573">
        <v>3</v>
      </c>
      <c r="V7573">
        <v>37</v>
      </c>
      <c r="W7573">
        <v>0.24</v>
      </c>
      <c r="X7573">
        <v>1</v>
      </c>
      <c r="Y7573">
        <v>29</v>
      </c>
      <c r="Z7573">
        <v>0.19</v>
      </c>
      <c r="AA7573">
        <v>0</v>
      </c>
      <c r="AB7573">
        <v>0</v>
      </c>
      <c r="AC7573">
        <v>0</v>
      </c>
      <c r="AD7573">
        <v>0</v>
      </c>
      <c r="AE7573">
        <v>0</v>
      </c>
      <c r="AF7573">
        <v>0</v>
      </c>
      <c r="AG7573" t="s">
        <v>28472</v>
      </c>
      <c r="AH7573" s="21" t="str">
        <f t="shared" si="236"/>
        <v>YM68</v>
      </c>
      <c r="AI7573" s="21">
        <v>216</v>
      </c>
      <c r="AJ7573" s="21">
        <f t="shared" si="237"/>
        <v>99.568627450980387</v>
      </c>
      <c r="AK7573" s="21" t="s">
        <v>2060</v>
      </c>
      <c r="AL7573" t="s">
        <v>2613</v>
      </c>
      <c r="AM7573" s="26" t="s">
        <v>38</v>
      </c>
      <c r="AN7573" t="s">
        <v>2032</v>
      </c>
    </row>
    <row r="7574" spans="1:40" hidden="1" x14ac:dyDescent="0.35">
      <c r="A7574" t="s">
        <v>28461</v>
      </c>
      <c r="B7574" t="s">
        <v>28474</v>
      </c>
      <c r="C7574" t="s">
        <v>3221</v>
      </c>
      <c r="D7574" t="s">
        <v>28475</v>
      </c>
      <c r="E7574" t="s">
        <v>2920</v>
      </c>
      <c r="F7574">
        <v>1</v>
      </c>
      <c r="G7574" t="s">
        <v>2682</v>
      </c>
      <c r="H7574" t="s">
        <v>2620</v>
      </c>
      <c r="I7574" t="s">
        <v>2076</v>
      </c>
      <c r="J7574" t="s">
        <v>3223</v>
      </c>
      <c r="K7574" t="s">
        <v>2684</v>
      </c>
      <c r="L7574" t="s">
        <v>2058</v>
      </c>
      <c r="M7574" t="s">
        <v>2170</v>
      </c>
      <c r="N7574">
        <v>0</v>
      </c>
      <c r="O7574">
        <v>0</v>
      </c>
      <c r="P7574">
        <v>0</v>
      </c>
      <c r="Q7574">
        <v>15300</v>
      </c>
      <c r="R7574">
        <v>0</v>
      </c>
      <c r="S7574">
        <v>0</v>
      </c>
      <c r="T7574">
        <v>0</v>
      </c>
      <c r="U7574">
        <v>0</v>
      </c>
      <c r="V7574">
        <v>0</v>
      </c>
      <c r="W7574">
        <v>0</v>
      </c>
      <c r="X7574">
        <v>0</v>
      </c>
      <c r="Y7574">
        <v>0</v>
      </c>
      <c r="Z7574">
        <v>0</v>
      </c>
      <c r="AA7574">
        <v>0</v>
      </c>
      <c r="AB7574">
        <v>0</v>
      </c>
      <c r="AC7574">
        <v>0</v>
      </c>
      <c r="AD7574">
        <v>0</v>
      </c>
      <c r="AE7574">
        <v>0</v>
      </c>
      <c r="AF7574">
        <v>0</v>
      </c>
      <c r="AG7574" t="s">
        <v>28476</v>
      </c>
      <c r="AH7574" s="21" t="str">
        <f t="shared" si="236"/>
        <v>YM68</v>
      </c>
      <c r="AI7574" s="21">
        <v>216</v>
      </c>
      <c r="AJ7574" s="21">
        <f t="shared" si="237"/>
        <v>100</v>
      </c>
      <c r="AK7574" s="21" t="s">
        <v>2060</v>
      </c>
      <c r="AL7574" t="s">
        <v>2923</v>
      </c>
      <c r="AM7574" s="26" t="s">
        <v>38</v>
      </c>
      <c r="AN7574" t="s">
        <v>2031</v>
      </c>
    </row>
    <row r="7575" spans="1:40" hidden="1" x14ac:dyDescent="0.35">
      <c r="A7575" t="s">
        <v>28465</v>
      </c>
      <c r="B7575" t="s">
        <v>28478</v>
      </c>
      <c r="C7575" t="s">
        <v>3891</v>
      </c>
      <c r="D7575" t="s">
        <v>15620</v>
      </c>
      <c r="E7575" t="s">
        <v>561</v>
      </c>
      <c r="F7575">
        <v>1</v>
      </c>
      <c r="G7575" t="s">
        <v>2524</v>
      </c>
      <c r="H7575" t="s">
        <v>2056</v>
      </c>
      <c r="I7575" t="s">
        <v>2076</v>
      </c>
      <c r="J7575" t="s">
        <v>3893</v>
      </c>
      <c r="K7575" t="s">
        <v>62</v>
      </c>
      <c r="L7575" t="s">
        <v>2058</v>
      </c>
      <c r="M7575" t="s">
        <v>2059</v>
      </c>
      <c r="N7575">
        <v>2</v>
      </c>
      <c r="O7575">
        <v>69</v>
      </c>
      <c r="P7575">
        <v>0.28000000000000003</v>
      </c>
      <c r="Q7575">
        <v>24480</v>
      </c>
      <c r="R7575">
        <v>1</v>
      </c>
      <c r="S7575">
        <v>24</v>
      </c>
      <c r="T7575">
        <v>0.1</v>
      </c>
      <c r="U7575">
        <v>1</v>
      </c>
      <c r="V7575">
        <v>45</v>
      </c>
      <c r="W7575">
        <v>0.18</v>
      </c>
      <c r="X7575">
        <v>0</v>
      </c>
      <c r="Y7575">
        <v>0</v>
      </c>
      <c r="Z7575">
        <v>0</v>
      </c>
      <c r="AA7575">
        <v>0</v>
      </c>
      <c r="AB7575">
        <v>0</v>
      </c>
      <c r="AC7575">
        <v>0</v>
      </c>
      <c r="AD7575">
        <v>0</v>
      </c>
      <c r="AE7575">
        <v>0</v>
      </c>
      <c r="AF7575">
        <v>0</v>
      </c>
      <c r="AG7575" t="s">
        <v>28479</v>
      </c>
      <c r="AH7575" s="21" t="str">
        <f t="shared" si="236"/>
        <v>YO52</v>
      </c>
      <c r="AI7575" s="21">
        <v>345.36</v>
      </c>
      <c r="AJ7575" s="21">
        <f t="shared" si="237"/>
        <v>99.718137254901961</v>
      </c>
      <c r="AK7575" s="21" t="s">
        <v>2060</v>
      </c>
      <c r="AL7575" t="s">
        <v>2527</v>
      </c>
      <c r="AM7575" s="26" t="s">
        <v>38</v>
      </c>
      <c r="AN7575" t="s">
        <v>2029</v>
      </c>
    </row>
    <row r="7576" spans="1:40" hidden="1" x14ac:dyDescent="0.35">
      <c r="A7576" t="s">
        <v>28469</v>
      </c>
      <c r="B7576" t="s">
        <v>28481</v>
      </c>
      <c r="C7576" t="s">
        <v>2709</v>
      </c>
      <c r="D7576" t="s">
        <v>28482</v>
      </c>
      <c r="E7576" t="s">
        <v>2562</v>
      </c>
      <c r="F7576">
        <v>1</v>
      </c>
      <c r="G7576" t="s">
        <v>2546</v>
      </c>
      <c r="H7576" t="s">
        <v>2510</v>
      </c>
      <c r="I7576" t="s">
        <v>2076</v>
      </c>
      <c r="J7576" t="s">
        <v>2547</v>
      </c>
      <c r="K7576" t="s">
        <v>2548</v>
      </c>
      <c r="L7576" t="s">
        <v>2058</v>
      </c>
      <c r="M7576" t="s">
        <v>2059</v>
      </c>
      <c r="N7576">
        <v>0</v>
      </c>
      <c r="O7576">
        <v>0</v>
      </c>
      <c r="P7576">
        <v>0</v>
      </c>
      <c r="Q7576">
        <v>24480</v>
      </c>
      <c r="R7576">
        <v>0</v>
      </c>
      <c r="S7576">
        <v>0</v>
      </c>
      <c r="T7576">
        <v>0</v>
      </c>
      <c r="U7576">
        <v>0</v>
      </c>
      <c r="V7576">
        <v>0</v>
      </c>
      <c r="W7576">
        <v>0</v>
      </c>
      <c r="X7576">
        <v>0</v>
      </c>
      <c r="Y7576">
        <v>0</v>
      </c>
      <c r="Z7576">
        <v>0</v>
      </c>
      <c r="AA7576">
        <v>0</v>
      </c>
      <c r="AB7576">
        <v>0</v>
      </c>
      <c r="AC7576">
        <v>0</v>
      </c>
      <c r="AD7576">
        <v>0</v>
      </c>
      <c r="AE7576">
        <v>0</v>
      </c>
      <c r="AF7576">
        <v>0</v>
      </c>
      <c r="AG7576" t="s">
        <v>28483</v>
      </c>
      <c r="AH7576" s="21" t="str">
        <f t="shared" si="236"/>
        <v>YM68</v>
      </c>
      <c r="AI7576" s="21">
        <v>345.36</v>
      </c>
      <c r="AJ7576" s="21">
        <f t="shared" si="237"/>
        <v>100</v>
      </c>
      <c r="AK7576" s="21" t="s">
        <v>2060</v>
      </c>
      <c r="AL7576" t="s">
        <v>2551</v>
      </c>
      <c r="AM7576" s="26" t="s">
        <v>38</v>
      </c>
      <c r="AN7576" t="s">
        <v>2031</v>
      </c>
    </row>
    <row r="7577" spans="1:40" hidden="1" x14ac:dyDescent="0.35">
      <c r="A7577" t="s">
        <v>28473</v>
      </c>
      <c r="B7577" t="s">
        <v>28485</v>
      </c>
      <c r="C7577" t="s">
        <v>3149</v>
      </c>
      <c r="D7577" t="s">
        <v>28486</v>
      </c>
      <c r="E7577" t="s">
        <v>2562</v>
      </c>
      <c r="F7577">
        <v>1</v>
      </c>
      <c r="G7577" t="s">
        <v>2546</v>
      </c>
      <c r="H7577" t="s">
        <v>2510</v>
      </c>
      <c r="I7577" t="s">
        <v>2076</v>
      </c>
      <c r="J7577" t="s">
        <v>2547</v>
      </c>
      <c r="K7577" t="s">
        <v>2548</v>
      </c>
      <c r="L7577" t="s">
        <v>2058</v>
      </c>
      <c r="M7577" t="s">
        <v>2059</v>
      </c>
      <c r="N7577">
        <v>7</v>
      </c>
      <c r="O7577">
        <v>213</v>
      </c>
      <c r="P7577">
        <v>0.87</v>
      </c>
      <c r="Q7577">
        <v>24480</v>
      </c>
      <c r="R7577">
        <v>1</v>
      </c>
      <c r="S7577">
        <v>20</v>
      </c>
      <c r="T7577">
        <v>0.08</v>
      </c>
      <c r="U7577">
        <v>6</v>
      </c>
      <c r="V7577">
        <v>193</v>
      </c>
      <c r="W7577">
        <v>0.79</v>
      </c>
      <c r="X7577">
        <v>0</v>
      </c>
      <c r="Y7577">
        <v>0</v>
      </c>
      <c r="Z7577">
        <v>0</v>
      </c>
      <c r="AA7577">
        <v>0</v>
      </c>
      <c r="AB7577">
        <v>0</v>
      </c>
      <c r="AC7577">
        <v>0</v>
      </c>
      <c r="AD7577">
        <v>0</v>
      </c>
      <c r="AE7577">
        <v>0</v>
      </c>
      <c r="AF7577">
        <v>0</v>
      </c>
      <c r="AG7577" t="s">
        <v>28487</v>
      </c>
      <c r="AH7577" s="21" t="str">
        <f t="shared" si="236"/>
        <v>YM68</v>
      </c>
      <c r="AI7577" s="21">
        <v>345.36</v>
      </c>
      <c r="AJ7577" s="21">
        <f t="shared" si="237"/>
        <v>99.129901960784309</v>
      </c>
      <c r="AK7577" s="21" t="s">
        <v>2063</v>
      </c>
      <c r="AL7577" t="s">
        <v>2551</v>
      </c>
      <c r="AM7577" s="26" t="s">
        <v>38</v>
      </c>
      <c r="AN7577" t="s">
        <v>2030</v>
      </c>
    </row>
    <row r="7578" spans="1:40" hidden="1" x14ac:dyDescent="0.35">
      <c r="A7578" t="s">
        <v>28477</v>
      </c>
      <c r="B7578" t="s">
        <v>28489</v>
      </c>
      <c r="C7578" t="s">
        <v>2709</v>
      </c>
      <c r="D7578" t="s">
        <v>28490</v>
      </c>
      <c r="E7578" t="s">
        <v>2562</v>
      </c>
      <c r="F7578">
        <v>1</v>
      </c>
      <c r="G7578" t="s">
        <v>2546</v>
      </c>
      <c r="H7578" t="s">
        <v>2510</v>
      </c>
      <c r="I7578" t="s">
        <v>2076</v>
      </c>
      <c r="J7578" t="s">
        <v>2547</v>
      </c>
      <c r="K7578" t="s">
        <v>2548</v>
      </c>
      <c r="L7578" t="s">
        <v>2058</v>
      </c>
      <c r="M7578" t="s">
        <v>2170</v>
      </c>
      <c r="N7578">
        <v>2</v>
      </c>
      <c r="O7578">
        <v>43</v>
      </c>
      <c r="P7578">
        <v>0.28000000000000003</v>
      </c>
      <c r="Q7578">
        <v>15300</v>
      </c>
      <c r="R7578">
        <v>1</v>
      </c>
      <c r="S7578">
        <v>25</v>
      </c>
      <c r="T7578">
        <v>0.16</v>
      </c>
      <c r="U7578">
        <v>1</v>
      </c>
      <c r="V7578">
        <v>18</v>
      </c>
      <c r="W7578">
        <v>0.12</v>
      </c>
      <c r="X7578">
        <v>0</v>
      </c>
      <c r="Y7578">
        <v>0</v>
      </c>
      <c r="Z7578">
        <v>0</v>
      </c>
      <c r="AA7578">
        <v>0</v>
      </c>
      <c r="AB7578">
        <v>0</v>
      </c>
      <c r="AC7578">
        <v>0</v>
      </c>
      <c r="AD7578">
        <v>0</v>
      </c>
      <c r="AE7578">
        <v>0</v>
      </c>
      <c r="AF7578">
        <v>0</v>
      </c>
      <c r="AG7578" t="s">
        <v>28491</v>
      </c>
      <c r="AH7578" s="21" t="str">
        <f t="shared" si="236"/>
        <v>YM68</v>
      </c>
      <c r="AI7578" s="21">
        <v>216</v>
      </c>
      <c r="AJ7578" s="21">
        <f t="shared" si="237"/>
        <v>99.718954248366018</v>
      </c>
      <c r="AK7578" s="21" t="s">
        <v>2060</v>
      </c>
      <c r="AL7578" t="s">
        <v>2551</v>
      </c>
      <c r="AM7578" s="26" t="s">
        <v>38</v>
      </c>
      <c r="AN7578" t="s">
        <v>2031</v>
      </c>
    </row>
    <row r="7579" spans="1:40" hidden="1" x14ac:dyDescent="0.35">
      <c r="A7579" t="s">
        <v>28480</v>
      </c>
      <c r="B7579" t="s">
        <v>28493</v>
      </c>
      <c r="C7579" t="s">
        <v>3419</v>
      </c>
      <c r="D7579" t="s">
        <v>28494</v>
      </c>
      <c r="E7579" t="s">
        <v>4895</v>
      </c>
      <c r="F7579">
        <v>1</v>
      </c>
      <c r="G7579" t="s">
        <v>2546</v>
      </c>
      <c r="H7579" t="s">
        <v>2510</v>
      </c>
      <c r="I7579" t="s">
        <v>2076</v>
      </c>
      <c r="J7579" t="s">
        <v>2547</v>
      </c>
      <c r="K7579" t="s">
        <v>2548</v>
      </c>
      <c r="L7579" t="s">
        <v>2058</v>
      </c>
      <c r="M7579" t="s">
        <v>2170</v>
      </c>
      <c r="N7579">
        <v>3</v>
      </c>
      <c r="O7579">
        <v>87</v>
      </c>
      <c r="P7579">
        <v>0.56999999999999995</v>
      </c>
      <c r="Q7579">
        <v>15300</v>
      </c>
      <c r="R7579">
        <v>1</v>
      </c>
      <c r="S7579">
        <v>38</v>
      </c>
      <c r="T7579">
        <v>0.25</v>
      </c>
      <c r="U7579">
        <v>2</v>
      </c>
      <c r="V7579">
        <v>49</v>
      </c>
      <c r="W7579">
        <v>0.32</v>
      </c>
      <c r="X7579">
        <v>0</v>
      </c>
      <c r="Y7579">
        <v>0</v>
      </c>
      <c r="Z7579">
        <v>0</v>
      </c>
      <c r="AA7579">
        <v>0</v>
      </c>
      <c r="AB7579">
        <v>0</v>
      </c>
      <c r="AC7579">
        <v>0</v>
      </c>
      <c r="AD7579">
        <v>0</v>
      </c>
      <c r="AE7579">
        <v>0</v>
      </c>
      <c r="AF7579">
        <v>0</v>
      </c>
      <c r="AG7579" t="s">
        <v>28495</v>
      </c>
      <c r="AH7579" s="21" t="str">
        <f t="shared" si="236"/>
        <v>YM68</v>
      </c>
      <c r="AI7579" s="21">
        <v>216</v>
      </c>
      <c r="AJ7579" s="21">
        <f t="shared" si="237"/>
        <v>99.431372549019613</v>
      </c>
      <c r="AK7579" s="21" t="s">
        <v>2060</v>
      </c>
      <c r="AL7579" t="s">
        <v>2551</v>
      </c>
      <c r="AM7579" s="26" t="s">
        <v>38</v>
      </c>
      <c r="AN7579" t="s">
        <v>2030</v>
      </c>
    </row>
    <row r="7580" spans="1:40" hidden="1" x14ac:dyDescent="0.35">
      <c r="A7580" t="s">
        <v>28484</v>
      </c>
      <c r="B7580" t="s">
        <v>28497</v>
      </c>
      <c r="C7580" t="s">
        <v>2709</v>
      </c>
      <c r="D7580" t="s">
        <v>28498</v>
      </c>
      <c r="E7580" t="s">
        <v>2562</v>
      </c>
      <c r="F7580">
        <v>1</v>
      </c>
      <c r="G7580" t="s">
        <v>2546</v>
      </c>
      <c r="H7580" t="s">
        <v>2510</v>
      </c>
      <c r="I7580" t="s">
        <v>2076</v>
      </c>
      <c r="J7580" t="s">
        <v>2547</v>
      </c>
      <c r="K7580" t="s">
        <v>2548</v>
      </c>
      <c r="L7580" t="s">
        <v>2058</v>
      </c>
      <c r="M7580" t="s">
        <v>2170</v>
      </c>
      <c r="N7580">
        <v>3</v>
      </c>
      <c r="O7580">
        <v>87</v>
      </c>
      <c r="P7580">
        <v>0.56999999999999995</v>
      </c>
      <c r="Q7580">
        <v>15300</v>
      </c>
      <c r="R7580">
        <v>1</v>
      </c>
      <c r="S7580">
        <v>23</v>
      </c>
      <c r="T7580">
        <v>0.15</v>
      </c>
      <c r="U7580">
        <v>2</v>
      </c>
      <c r="V7580">
        <v>64</v>
      </c>
      <c r="W7580">
        <v>0.42</v>
      </c>
      <c r="X7580">
        <v>0</v>
      </c>
      <c r="Y7580">
        <v>0</v>
      </c>
      <c r="Z7580">
        <v>0</v>
      </c>
      <c r="AA7580">
        <v>0</v>
      </c>
      <c r="AB7580">
        <v>0</v>
      </c>
      <c r="AC7580">
        <v>0</v>
      </c>
      <c r="AD7580">
        <v>0</v>
      </c>
      <c r="AE7580">
        <v>0</v>
      </c>
      <c r="AF7580">
        <v>0</v>
      </c>
      <c r="AG7580" t="s">
        <v>28499</v>
      </c>
      <c r="AH7580" s="21" t="str">
        <f t="shared" si="236"/>
        <v>YM68</v>
      </c>
      <c r="AI7580" s="21">
        <v>216</v>
      </c>
      <c r="AJ7580" s="21">
        <f t="shared" si="237"/>
        <v>99.431372549019613</v>
      </c>
      <c r="AK7580" s="21" t="s">
        <v>2060</v>
      </c>
      <c r="AL7580" t="s">
        <v>2551</v>
      </c>
      <c r="AM7580" s="26" t="s">
        <v>38</v>
      </c>
      <c r="AN7580" t="s">
        <v>2031</v>
      </c>
    </row>
    <row r="7581" spans="1:40" hidden="1" x14ac:dyDescent="0.35">
      <c r="A7581" t="s">
        <v>28488</v>
      </c>
      <c r="B7581" t="s">
        <v>28501</v>
      </c>
      <c r="C7581" t="s">
        <v>4498</v>
      </c>
      <c r="D7581" t="s">
        <v>28502</v>
      </c>
      <c r="E7581" t="s">
        <v>2562</v>
      </c>
      <c r="F7581">
        <v>1</v>
      </c>
      <c r="G7581" t="s">
        <v>2546</v>
      </c>
      <c r="H7581" t="s">
        <v>2510</v>
      </c>
      <c r="I7581" t="s">
        <v>2076</v>
      </c>
      <c r="J7581" t="s">
        <v>2547</v>
      </c>
      <c r="K7581" t="s">
        <v>2548</v>
      </c>
      <c r="L7581" t="s">
        <v>2058</v>
      </c>
      <c r="M7581" t="s">
        <v>2170</v>
      </c>
      <c r="N7581">
        <v>2</v>
      </c>
      <c r="O7581">
        <v>54</v>
      </c>
      <c r="P7581">
        <v>0.35</v>
      </c>
      <c r="Q7581">
        <v>15300</v>
      </c>
      <c r="R7581">
        <v>0</v>
      </c>
      <c r="S7581">
        <v>0</v>
      </c>
      <c r="T7581">
        <v>0</v>
      </c>
      <c r="U7581">
        <v>1</v>
      </c>
      <c r="V7581">
        <v>23</v>
      </c>
      <c r="W7581">
        <v>0.15</v>
      </c>
      <c r="X7581">
        <v>1</v>
      </c>
      <c r="Y7581">
        <v>31</v>
      </c>
      <c r="Z7581">
        <v>0.2</v>
      </c>
      <c r="AA7581">
        <v>0</v>
      </c>
      <c r="AB7581">
        <v>0</v>
      </c>
      <c r="AC7581">
        <v>0</v>
      </c>
      <c r="AD7581">
        <v>0</v>
      </c>
      <c r="AE7581">
        <v>0</v>
      </c>
      <c r="AF7581">
        <v>0</v>
      </c>
      <c r="AG7581" t="s">
        <v>28503</v>
      </c>
      <c r="AH7581" s="21" t="str">
        <f t="shared" si="236"/>
        <v>YM68</v>
      </c>
      <c r="AI7581" s="21">
        <v>216</v>
      </c>
      <c r="AJ7581" s="21">
        <f t="shared" si="237"/>
        <v>99.647058823529406</v>
      </c>
      <c r="AK7581" s="21" t="s">
        <v>2060</v>
      </c>
      <c r="AL7581" t="s">
        <v>2551</v>
      </c>
      <c r="AM7581" s="26" t="s">
        <v>38</v>
      </c>
      <c r="AN7581" t="s">
        <v>2032</v>
      </c>
    </row>
    <row r="7582" spans="1:40" hidden="1" x14ac:dyDescent="0.35">
      <c r="A7582" t="s">
        <v>28492</v>
      </c>
      <c r="B7582" t="s">
        <v>28505</v>
      </c>
      <c r="C7582" t="s">
        <v>2709</v>
      </c>
      <c r="D7582" t="s">
        <v>28506</v>
      </c>
      <c r="E7582" t="s">
        <v>4895</v>
      </c>
      <c r="F7582">
        <v>1</v>
      </c>
      <c r="G7582" t="s">
        <v>2546</v>
      </c>
      <c r="H7582" t="s">
        <v>2510</v>
      </c>
      <c r="I7582" t="s">
        <v>2076</v>
      </c>
      <c r="J7582" t="s">
        <v>2547</v>
      </c>
      <c r="K7582" t="s">
        <v>2548</v>
      </c>
      <c r="L7582" t="s">
        <v>2058</v>
      </c>
      <c r="M7582" t="s">
        <v>2170</v>
      </c>
      <c r="N7582">
        <v>3</v>
      </c>
      <c r="O7582">
        <v>91</v>
      </c>
      <c r="P7582">
        <v>0.59</v>
      </c>
      <c r="Q7582">
        <v>15300</v>
      </c>
      <c r="R7582">
        <v>0</v>
      </c>
      <c r="S7582">
        <v>0</v>
      </c>
      <c r="T7582">
        <v>0</v>
      </c>
      <c r="U7582">
        <v>3</v>
      </c>
      <c r="V7582">
        <v>91</v>
      </c>
      <c r="W7582">
        <v>0.59</v>
      </c>
      <c r="X7582">
        <v>0</v>
      </c>
      <c r="Y7582">
        <v>0</v>
      </c>
      <c r="Z7582">
        <v>0</v>
      </c>
      <c r="AA7582">
        <v>0</v>
      </c>
      <c r="AB7582">
        <v>0</v>
      </c>
      <c r="AC7582">
        <v>0</v>
      </c>
      <c r="AD7582">
        <v>0</v>
      </c>
      <c r="AE7582">
        <v>0</v>
      </c>
      <c r="AF7582">
        <v>0</v>
      </c>
      <c r="AG7582" t="s">
        <v>28507</v>
      </c>
      <c r="AH7582" s="21" t="str">
        <f t="shared" si="236"/>
        <v>YM68</v>
      </c>
      <c r="AI7582" s="21">
        <v>216</v>
      </c>
      <c r="AJ7582" s="21">
        <f t="shared" si="237"/>
        <v>99.40522875816994</v>
      </c>
      <c r="AK7582" s="21" t="s">
        <v>2060</v>
      </c>
      <c r="AL7582" t="s">
        <v>2551</v>
      </c>
      <c r="AM7582" s="26" t="s">
        <v>38</v>
      </c>
      <c r="AN7582" t="s">
        <v>2030</v>
      </c>
    </row>
    <row r="7583" spans="1:40" hidden="1" x14ac:dyDescent="0.35">
      <c r="A7583" t="s">
        <v>28496</v>
      </c>
      <c r="B7583" t="s">
        <v>28509</v>
      </c>
      <c r="C7583" t="s">
        <v>3357</v>
      </c>
      <c r="D7583" t="s">
        <v>28510</v>
      </c>
      <c r="E7583" t="s">
        <v>2562</v>
      </c>
      <c r="F7583">
        <v>1</v>
      </c>
      <c r="G7583" t="s">
        <v>2546</v>
      </c>
      <c r="H7583" t="s">
        <v>2510</v>
      </c>
      <c r="I7583" t="s">
        <v>2076</v>
      </c>
      <c r="J7583" t="s">
        <v>2547</v>
      </c>
      <c r="K7583" t="s">
        <v>2548</v>
      </c>
      <c r="L7583" t="s">
        <v>2058</v>
      </c>
      <c r="M7583" t="s">
        <v>2170</v>
      </c>
      <c r="N7583">
        <v>1</v>
      </c>
      <c r="O7583">
        <v>19</v>
      </c>
      <c r="P7583">
        <v>0.12</v>
      </c>
      <c r="Q7583">
        <v>15300</v>
      </c>
      <c r="R7583">
        <v>0</v>
      </c>
      <c r="S7583">
        <v>0</v>
      </c>
      <c r="T7583">
        <v>0</v>
      </c>
      <c r="U7583">
        <v>1</v>
      </c>
      <c r="V7583">
        <v>19</v>
      </c>
      <c r="W7583">
        <v>0.12</v>
      </c>
      <c r="X7583">
        <v>0</v>
      </c>
      <c r="Y7583">
        <v>0</v>
      </c>
      <c r="Z7583">
        <v>0</v>
      </c>
      <c r="AA7583">
        <v>0</v>
      </c>
      <c r="AB7583">
        <v>0</v>
      </c>
      <c r="AC7583">
        <v>0</v>
      </c>
      <c r="AD7583">
        <v>0</v>
      </c>
      <c r="AE7583">
        <v>0</v>
      </c>
      <c r="AF7583">
        <v>0</v>
      </c>
      <c r="AG7583" t="s">
        <v>28511</v>
      </c>
      <c r="AH7583" s="21" t="str">
        <f t="shared" si="236"/>
        <v>YM68</v>
      </c>
      <c r="AI7583" s="21">
        <v>216</v>
      </c>
      <c r="AJ7583" s="21">
        <f t="shared" si="237"/>
        <v>99.875816993464056</v>
      </c>
      <c r="AK7583" s="21" t="s">
        <v>2060</v>
      </c>
      <c r="AL7583" t="s">
        <v>2551</v>
      </c>
      <c r="AM7583" s="26" t="s">
        <v>38</v>
      </c>
      <c r="AN7583" t="s">
        <v>2031</v>
      </c>
    </row>
    <row r="7584" spans="1:40" hidden="1" x14ac:dyDescent="0.35">
      <c r="A7584" t="s">
        <v>28500</v>
      </c>
      <c r="B7584" t="s">
        <v>28513</v>
      </c>
      <c r="C7584" t="s">
        <v>3154</v>
      </c>
      <c r="D7584" t="s">
        <v>28514</v>
      </c>
      <c r="E7584" t="s">
        <v>3156</v>
      </c>
      <c r="F7584">
        <v>1</v>
      </c>
      <c r="G7584" t="s">
        <v>2546</v>
      </c>
      <c r="H7584" t="s">
        <v>2510</v>
      </c>
      <c r="I7584" t="s">
        <v>2076</v>
      </c>
      <c r="J7584" t="s">
        <v>2547</v>
      </c>
      <c r="K7584" t="s">
        <v>2548</v>
      </c>
      <c r="L7584" t="s">
        <v>2058</v>
      </c>
      <c r="M7584" t="s">
        <v>2170</v>
      </c>
      <c r="N7584">
        <v>0</v>
      </c>
      <c r="O7584">
        <v>0</v>
      </c>
      <c r="P7584">
        <v>0</v>
      </c>
      <c r="Q7584">
        <v>15300</v>
      </c>
      <c r="R7584">
        <v>0</v>
      </c>
      <c r="S7584">
        <v>0</v>
      </c>
      <c r="T7584">
        <v>0</v>
      </c>
      <c r="U7584">
        <v>0</v>
      </c>
      <c r="V7584">
        <v>0</v>
      </c>
      <c r="W7584">
        <v>0</v>
      </c>
      <c r="X7584">
        <v>0</v>
      </c>
      <c r="Y7584">
        <v>0</v>
      </c>
      <c r="Z7584">
        <v>0</v>
      </c>
      <c r="AA7584">
        <v>0</v>
      </c>
      <c r="AB7584">
        <v>0</v>
      </c>
      <c r="AC7584">
        <v>0</v>
      </c>
      <c r="AD7584">
        <v>0</v>
      </c>
      <c r="AE7584">
        <v>0</v>
      </c>
      <c r="AF7584">
        <v>0</v>
      </c>
      <c r="AG7584" t="s">
        <v>28515</v>
      </c>
      <c r="AH7584" s="21" t="str">
        <f t="shared" si="236"/>
        <v>YM68</v>
      </c>
      <c r="AI7584" s="21">
        <v>216</v>
      </c>
      <c r="AJ7584" s="21">
        <f t="shared" si="237"/>
        <v>100</v>
      </c>
      <c r="AK7584" s="21" t="s">
        <v>2060</v>
      </c>
      <c r="AL7584" t="s">
        <v>2551</v>
      </c>
      <c r="AM7584" s="26" t="s">
        <v>38</v>
      </c>
      <c r="AN7584" t="s">
        <v>2030</v>
      </c>
    </row>
    <row r="7585" spans="1:40" hidden="1" x14ac:dyDescent="0.35">
      <c r="A7585" t="s">
        <v>28504</v>
      </c>
      <c r="B7585" t="s">
        <v>28519</v>
      </c>
      <c r="C7585" t="s">
        <v>3357</v>
      </c>
      <c r="D7585" t="s">
        <v>28520</v>
      </c>
      <c r="E7585" t="s">
        <v>2562</v>
      </c>
      <c r="F7585">
        <v>1</v>
      </c>
      <c r="G7585" t="s">
        <v>2546</v>
      </c>
      <c r="H7585" t="s">
        <v>2510</v>
      </c>
      <c r="I7585" t="s">
        <v>2076</v>
      </c>
      <c r="J7585" t="s">
        <v>2547</v>
      </c>
      <c r="K7585" t="s">
        <v>2548</v>
      </c>
      <c r="L7585" t="s">
        <v>2058</v>
      </c>
      <c r="M7585" t="s">
        <v>2170</v>
      </c>
      <c r="N7585">
        <v>2</v>
      </c>
      <c r="O7585">
        <v>61</v>
      </c>
      <c r="P7585">
        <v>0.4</v>
      </c>
      <c r="Q7585">
        <v>15300</v>
      </c>
      <c r="R7585">
        <v>1</v>
      </c>
      <c r="S7585">
        <v>42</v>
      </c>
      <c r="T7585">
        <v>0.27</v>
      </c>
      <c r="U7585">
        <v>1</v>
      </c>
      <c r="V7585">
        <v>19</v>
      </c>
      <c r="W7585">
        <v>0.12</v>
      </c>
      <c r="X7585">
        <v>0</v>
      </c>
      <c r="Y7585">
        <v>0</v>
      </c>
      <c r="Z7585">
        <v>0</v>
      </c>
      <c r="AA7585">
        <v>0</v>
      </c>
      <c r="AB7585">
        <v>0</v>
      </c>
      <c r="AC7585">
        <v>0</v>
      </c>
      <c r="AD7585">
        <v>0</v>
      </c>
      <c r="AE7585">
        <v>0</v>
      </c>
      <c r="AF7585">
        <v>0</v>
      </c>
      <c r="AG7585" t="s">
        <v>28521</v>
      </c>
      <c r="AH7585" s="21" t="str">
        <f t="shared" si="236"/>
        <v>YM68</v>
      </c>
      <c r="AI7585" s="21">
        <v>216</v>
      </c>
      <c r="AJ7585" s="21">
        <f t="shared" si="237"/>
        <v>99.601307189542482</v>
      </c>
      <c r="AK7585" s="21" t="s">
        <v>2060</v>
      </c>
      <c r="AL7585" t="s">
        <v>2551</v>
      </c>
      <c r="AM7585" s="26" t="s">
        <v>38</v>
      </c>
      <c r="AN7585" t="s">
        <v>2031</v>
      </c>
    </row>
    <row r="7586" spans="1:40" hidden="1" x14ac:dyDescent="0.35">
      <c r="A7586" t="s">
        <v>28508</v>
      </c>
      <c r="B7586" t="s">
        <v>28523</v>
      </c>
      <c r="C7586" t="s">
        <v>4498</v>
      </c>
      <c r="D7586" t="s">
        <v>28524</v>
      </c>
      <c r="E7586" t="s">
        <v>4895</v>
      </c>
      <c r="F7586">
        <v>1</v>
      </c>
      <c r="G7586" t="s">
        <v>2546</v>
      </c>
      <c r="H7586" t="s">
        <v>2510</v>
      </c>
      <c r="I7586" t="s">
        <v>2076</v>
      </c>
      <c r="J7586" t="s">
        <v>2547</v>
      </c>
      <c r="K7586" t="s">
        <v>2548</v>
      </c>
      <c r="L7586" t="s">
        <v>2058</v>
      </c>
      <c r="M7586" t="s">
        <v>2170</v>
      </c>
      <c r="N7586">
        <v>4</v>
      </c>
      <c r="O7586">
        <v>120</v>
      </c>
      <c r="P7586">
        <v>0.78</v>
      </c>
      <c r="Q7586">
        <v>15300</v>
      </c>
      <c r="R7586">
        <v>1</v>
      </c>
      <c r="S7586">
        <v>27</v>
      </c>
      <c r="T7586">
        <v>0.18</v>
      </c>
      <c r="U7586">
        <v>3</v>
      </c>
      <c r="V7586">
        <v>93</v>
      </c>
      <c r="W7586">
        <v>0.61</v>
      </c>
      <c r="X7586">
        <v>0</v>
      </c>
      <c r="Y7586">
        <v>0</v>
      </c>
      <c r="Z7586">
        <v>0</v>
      </c>
      <c r="AA7586">
        <v>0</v>
      </c>
      <c r="AB7586">
        <v>0</v>
      </c>
      <c r="AC7586">
        <v>0</v>
      </c>
      <c r="AD7586">
        <v>0</v>
      </c>
      <c r="AE7586">
        <v>0</v>
      </c>
      <c r="AF7586">
        <v>0</v>
      </c>
      <c r="AG7586" t="s">
        <v>28525</v>
      </c>
      <c r="AH7586" s="21" t="str">
        <f t="shared" si="236"/>
        <v>YM68</v>
      </c>
      <c r="AI7586" s="21">
        <v>216</v>
      </c>
      <c r="AJ7586" s="21">
        <f t="shared" si="237"/>
        <v>99.215686274509807</v>
      </c>
      <c r="AK7586" s="21" t="s">
        <v>2060</v>
      </c>
      <c r="AL7586" t="s">
        <v>2551</v>
      </c>
      <c r="AM7586" s="26" t="s">
        <v>38</v>
      </c>
      <c r="AN7586" t="s">
        <v>2030</v>
      </c>
    </row>
    <row r="7587" spans="1:40" hidden="1" x14ac:dyDescent="0.35">
      <c r="A7587" t="s">
        <v>28512</v>
      </c>
      <c r="B7587" t="s">
        <v>28527</v>
      </c>
      <c r="C7587" t="s">
        <v>3419</v>
      </c>
      <c r="D7587" t="s">
        <v>28528</v>
      </c>
      <c r="E7587" t="s">
        <v>4895</v>
      </c>
      <c r="F7587">
        <v>1</v>
      </c>
      <c r="G7587" t="s">
        <v>2546</v>
      </c>
      <c r="H7587" t="s">
        <v>2510</v>
      </c>
      <c r="I7587" t="s">
        <v>2076</v>
      </c>
      <c r="J7587" t="s">
        <v>2547</v>
      </c>
      <c r="K7587" t="s">
        <v>2548</v>
      </c>
      <c r="L7587" t="s">
        <v>2058</v>
      </c>
      <c r="M7587" t="s">
        <v>2170</v>
      </c>
      <c r="N7587">
        <v>3</v>
      </c>
      <c r="O7587">
        <v>125</v>
      </c>
      <c r="P7587">
        <v>0.82</v>
      </c>
      <c r="Q7587">
        <v>15300</v>
      </c>
      <c r="R7587">
        <v>2</v>
      </c>
      <c r="S7587">
        <v>84</v>
      </c>
      <c r="T7587">
        <v>0.55000000000000004</v>
      </c>
      <c r="U7587">
        <v>1</v>
      </c>
      <c r="V7587">
        <v>41</v>
      </c>
      <c r="W7587">
        <v>0.27</v>
      </c>
      <c r="X7587">
        <v>0</v>
      </c>
      <c r="Y7587">
        <v>0</v>
      </c>
      <c r="Z7587">
        <v>0</v>
      </c>
      <c r="AA7587">
        <v>0</v>
      </c>
      <c r="AB7587">
        <v>0</v>
      </c>
      <c r="AC7587">
        <v>0</v>
      </c>
      <c r="AD7587">
        <v>0</v>
      </c>
      <c r="AE7587">
        <v>0</v>
      </c>
      <c r="AF7587">
        <v>0</v>
      </c>
      <c r="AG7587" t="s">
        <v>28529</v>
      </c>
      <c r="AH7587" s="21" t="str">
        <f t="shared" si="236"/>
        <v>YM68</v>
      </c>
      <c r="AI7587" s="21">
        <v>216</v>
      </c>
      <c r="AJ7587" s="21">
        <f t="shared" si="237"/>
        <v>99.183006535947712</v>
      </c>
      <c r="AK7587" s="21" t="s">
        <v>2063</v>
      </c>
      <c r="AL7587" t="s">
        <v>2551</v>
      </c>
      <c r="AM7587" s="26" t="s">
        <v>38</v>
      </c>
      <c r="AN7587" t="s">
        <v>2032</v>
      </c>
    </row>
    <row r="7588" spans="1:40" hidden="1" x14ac:dyDescent="0.35">
      <c r="A7588" t="s">
        <v>28516</v>
      </c>
      <c r="B7588" t="s">
        <v>28531</v>
      </c>
      <c r="C7588" t="s">
        <v>3419</v>
      </c>
      <c r="D7588" t="s">
        <v>28532</v>
      </c>
      <c r="E7588" t="s">
        <v>4895</v>
      </c>
      <c r="F7588">
        <v>1</v>
      </c>
      <c r="G7588" t="s">
        <v>2546</v>
      </c>
      <c r="H7588" t="s">
        <v>2510</v>
      </c>
      <c r="I7588" t="s">
        <v>2076</v>
      </c>
      <c r="J7588" t="s">
        <v>2547</v>
      </c>
      <c r="K7588" t="s">
        <v>2548</v>
      </c>
      <c r="L7588" t="s">
        <v>2058</v>
      </c>
      <c r="M7588" t="s">
        <v>2225</v>
      </c>
      <c r="N7588">
        <v>3</v>
      </c>
      <c r="O7588">
        <v>145</v>
      </c>
      <c r="P7588">
        <v>1.18</v>
      </c>
      <c r="Q7588">
        <v>12240</v>
      </c>
      <c r="R7588">
        <v>3</v>
      </c>
      <c r="S7588">
        <v>145</v>
      </c>
      <c r="T7588">
        <v>1.18</v>
      </c>
      <c r="U7588">
        <v>0</v>
      </c>
      <c r="V7588">
        <v>0</v>
      </c>
      <c r="W7588">
        <v>0</v>
      </c>
      <c r="X7588">
        <v>0</v>
      </c>
      <c r="Y7588">
        <v>0</v>
      </c>
      <c r="Z7588">
        <v>0</v>
      </c>
      <c r="AA7588">
        <v>0</v>
      </c>
      <c r="AB7588">
        <v>0</v>
      </c>
      <c r="AC7588">
        <v>0</v>
      </c>
      <c r="AD7588">
        <v>0</v>
      </c>
      <c r="AE7588">
        <v>0</v>
      </c>
      <c r="AF7588">
        <v>0</v>
      </c>
      <c r="AG7588" t="s">
        <v>28533</v>
      </c>
      <c r="AH7588" s="21" t="str">
        <f t="shared" si="236"/>
        <v>YM68</v>
      </c>
      <c r="AI7588" s="21">
        <v>172.79999999999998</v>
      </c>
      <c r="AJ7588" s="21">
        <f t="shared" si="237"/>
        <v>98.81535947712419</v>
      </c>
      <c r="AK7588" s="21" t="s">
        <v>2063</v>
      </c>
      <c r="AL7588" t="s">
        <v>2551</v>
      </c>
      <c r="AM7588" s="26" t="s">
        <v>38</v>
      </c>
      <c r="AN7588" t="s">
        <v>2031</v>
      </c>
    </row>
    <row r="7589" spans="1:40" hidden="1" x14ac:dyDescent="0.35">
      <c r="A7589" t="s">
        <v>28518</v>
      </c>
      <c r="B7589" t="s">
        <v>28535</v>
      </c>
      <c r="C7589" t="s">
        <v>3154</v>
      </c>
      <c r="D7589" t="s">
        <v>28536</v>
      </c>
      <c r="E7589" t="s">
        <v>3156</v>
      </c>
      <c r="F7589">
        <v>1</v>
      </c>
      <c r="G7589" t="s">
        <v>2546</v>
      </c>
      <c r="H7589" t="s">
        <v>2510</v>
      </c>
      <c r="I7589" t="s">
        <v>2076</v>
      </c>
      <c r="J7589" t="s">
        <v>2547</v>
      </c>
      <c r="K7589" t="s">
        <v>2548</v>
      </c>
      <c r="L7589" t="s">
        <v>2058</v>
      </c>
      <c r="M7589" t="s">
        <v>2170</v>
      </c>
      <c r="N7589">
        <v>2</v>
      </c>
      <c r="O7589">
        <v>54</v>
      </c>
      <c r="P7589">
        <v>0.35</v>
      </c>
      <c r="Q7589">
        <v>15300</v>
      </c>
      <c r="R7589">
        <v>1</v>
      </c>
      <c r="S7589">
        <v>42</v>
      </c>
      <c r="T7589">
        <v>0.27</v>
      </c>
      <c r="U7589">
        <v>1</v>
      </c>
      <c r="V7589">
        <v>12</v>
      </c>
      <c r="W7589">
        <v>0.08</v>
      </c>
      <c r="X7589">
        <v>0</v>
      </c>
      <c r="Y7589">
        <v>0</v>
      </c>
      <c r="Z7589">
        <v>0</v>
      </c>
      <c r="AA7589">
        <v>0</v>
      </c>
      <c r="AB7589">
        <v>0</v>
      </c>
      <c r="AC7589">
        <v>0</v>
      </c>
      <c r="AD7589">
        <v>0</v>
      </c>
      <c r="AE7589">
        <v>0</v>
      </c>
      <c r="AF7589">
        <v>0</v>
      </c>
      <c r="AG7589" t="s">
        <v>28537</v>
      </c>
      <c r="AH7589" s="21" t="str">
        <f t="shared" si="236"/>
        <v>YM68</v>
      </c>
      <c r="AI7589" s="21">
        <v>216</v>
      </c>
      <c r="AJ7589" s="21">
        <f t="shared" si="237"/>
        <v>99.647058823529406</v>
      </c>
      <c r="AK7589" s="21" t="s">
        <v>2060</v>
      </c>
      <c r="AL7589" t="s">
        <v>2551</v>
      </c>
      <c r="AM7589" s="26" t="s">
        <v>38</v>
      </c>
      <c r="AN7589" t="s">
        <v>2030</v>
      </c>
    </row>
    <row r="7590" spans="1:40" hidden="1" x14ac:dyDescent="0.35">
      <c r="A7590" t="s">
        <v>28522</v>
      </c>
      <c r="B7590" t="s">
        <v>28539</v>
      </c>
      <c r="C7590" t="s">
        <v>4943</v>
      </c>
      <c r="D7590" t="s">
        <v>28540</v>
      </c>
      <c r="E7590" t="s">
        <v>2562</v>
      </c>
      <c r="F7590">
        <v>1</v>
      </c>
      <c r="G7590" t="s">
        <v>2546</v>
      </c>
      <c r="H7590" t="s">
        <v>2510</v>
      </c>
      <c r="I7590" t="s">
        <v>2076</v>
      </c>
      <c r="J7590" t="s">
        <v>2547</v>
      </c>
      <c r="K7590" t="s">
        <v>2548</v>
      </c>
      <c r="L7590" t="s">
        <v>2058</v>
      </c>
      <c r="M7590" t="s">
        <v>2059</v>
      </c>
      <c r="N7590">
        <v>7</v>
      </c>
      <c r="O7590">
        <v>305</v>
      </c>
      <c r="P7590">
        <v>1.25</v>
      </c>
      <c r="Q7590">
        <v>24480</v>
      </c>
      <c r="R7590">
        <v>3</v>
      </c>
      <c r="S7590">
        <v>102</v>
      </c>
      <c r="T7590">
        <v>0.42</v>
      </c>
      <c r="U7590">
        <v>4</v>
      </c>
      <c r="V7590">
        <v>203</v>
      </c>
      <c r="W7590">
        <v>0.83</v>
      </c>
      <c r="X7590">
        <v>0</v>
      </c>
      <c r="Y7590">
        <v>0</v>
      </c>
      <c r="Z7590">
        <v>0</v>
      </c>
      <c r="AA7590">
        <v>0</v>
      </c>
      <c r="AB7590">
        <v>0</v>
      </c>
      <c r="AC7590">
        <v>0</v>
      </c>
      <c r="AD7590">
        <v>0</v>
      </c>
      <c r="AE7590">
        <v>0</v>
      </c>
      <c r="AF7590">
        <v>0</v>
      </c>
      <c r="AG7590" t="s">
        <v>28541</v>
      </c>
      <c r="AH7590" s="21" t="str">
        <f t="shared" si="236"/>
        <v>YM68</v>
      </c>
      <c r="AI7590" s="21">
        <v>345.36</v>
      </c>
      <c r="AJ7590" s="21">
        <f t="shared" si="237"/>
        <v>98.754084967320267</v>
      </c>
      <c r="AK7590" s="21" t="s">
        <v>2063</v>
      </c>
      <c r="AL7590" t="s">
        <v>2551</v>
      </c>
      <c r="AM7590" s="26" t="s">
        <v>38</v>
      </c>
      <c r="AN7590" t="s">
        <v>2032</v>
      </c>
    </row>
    <row r="7591" spans="1:40" hidden="1" x14ac:dyDescent="0.35">
      <c r="A7591" t="s">
        <v>28526</v>
      </c>
      <c r="B7591" t="s">
        <v>28542</v>
      </c>
      <c r="C7591" t="s">
        <v>2709</v>
      </c>
      <c r="D7591" t="s">
        <v>28543</v>
      </c>
      <c r="E7591" t="s">
        <v>2545</v>
      </c>
      <c r="F7591">
        <v>1</v>
      </c>
      <c r="G7591" t="s">
        <v>2546</v>
      </c>
      <c r="H7591" t="s">
        <v>2510</v>
      </c>
      <c r="I7591" t="s">
        <v>2076</v>
      </c>
      <c r="J7591" t="s">
        <v>2547</v>
      </c>
      <c r="K7591" t="s">
        <v>2548</v>
      </c>
      <c r="L7591" t="s">
        <v>2058</v>
      </c>
      <c r="M7591" t="s">
        <v>2170</v>
      </c>
      <c r="N7591">
        <v>3</v>
      </c>
      <c r="O7591">
        <v>109</v>
      </c>
      <c r="P7591">
        <v>0.71</v>
      </c>
      <c r="Q7591">
        <v>15300</v>
      </c>
      <c r="R7591">
        <v>2</v>
      </c>
      <c r="S7591">
        <v>54</v>
      </c>
      <c r="T7591">
        <v>0.35</v>
      </c>
      <c r="U7591">
        <v>1</v>
      </c>
      <c r="V7591">
        <v>55</v>
      </c>
      <c r="W7591">
        <v>0.36</v>
      </c>
      <c r="X7591">
        <v>0</v>
      </c>
      <c r="Y7591">
        <v>0</v>
      </c>
      <c r="Z7591">
        <v>0</v>
      </c>
      <c r="AA7591">
        <v>0</v>
      </c>
      <c r="AB7591">
        <v>0</v>
      </c>
      <c r="AC7591">
        <v>0</v>
      </c>
      <c r="AD7591">
        <v>0</v>
      </c>
      <c r="AE7591">
        <v>0</v>
      </c>
      <c r="AF7591">
        <v>0</v>
      </c>
      <c r="AG7591" t="s">
        <v>28544</v>
      </c>
      <c r="AH7591" s="21" t="str">
        <f t="shared" si="236"/>
        <v>YM68</v>
      </c>
      <c r="AI7591" s="21">
        <v>216</v>
      </c>
      <c r="AJ7591" s="21">
        <f t="shared" si="237"/>
        <v>99.287581699346404</v>
      </c>
      <c r="AK7591" s="21" t="s">
        <v>2060</v>
      </c>
      <c r="AL7591" t="s">
        <v>2551</v>
      </c>
      <c r="AM7591" s="26" t="s">
        <v>38</v>
      </c>
      <c r="AN7591" t="s">
        <v>2030</v>
      </c>
    </row>
    <row r="7592" spans="1:40" hidden="1" x14ac:dyDescent="0.35">
      <c r="A7592" t="s">
        <v>28530</v>
      </c>
      <c r="B7592" t="s">
        <v>28546</v>
      </c>
      <c r="C7592" t="s">
        <v>2709</v>
      </c>
      <c r="D7592" t="s">
        <v>28547</v>
      </c>
      <c r="E7592" t="s">
        <v>2562</v>
      </c>
      <c r="F7592">
        <v>1</v>
      </c>
      <c r="G7592" t="s">
        <v>2546</v>
      </c>
      <c r="H7592" t="s">
        <v>2510</v>
      </c>
      <c r="I7592" t="s">
        <v>2076</v>
      </c>
      <c r="J7592" t="s">
        <v>2547</v>
      </c>
      <c r="K7592" t="s">
        <v>2548</v>
      </c>
      <c r="L7592" t="s">
        <v>2058</v>
      </c>
      <c r="M7592" t="s">
        <v>2059</v>
      </c>
      <c r="N7592">
        <v>2</v>
      </c>
      <c r="O7592">
        <v>90</v>
      </c>
      <c r="P7592">
        <v>0.37</v>
      </c>
      <c r="Q7592">
        <v>24480</v>
      </c>
      <c r="R7592">
        <v>1</v>
      </c>
      <c r="S7592">
        <v>30</v>
      </c>
      <c r="T7592">
        <v>0.12</v>
      </c>
      <c r="U7592">
        <v>1</v>
      </c>
      <c r="V7592">
        <v>60</v>
      </c>
      <c r="W7592">
        <v>0.25</v>
      </c>
      <c r="X7592">
        <v>0</v>
      </c>
      <c r="Y7592">
        <v>0</v>
      </c>
      <c r="Z7592">
        <v>0</v>
      </c>
      <c r="AA7592">
        <v>0</v>
      </c>
      <c r="AB7592">
        <v>0</v>
      </c>
      <c r="AC7592">
        <v>0</v>
      </c>
      <c r="AD7592">
        <v>0</v>
      </c>
      <c r="AE7592">
        <v>0</v>
      </c>
      <c r="AF7592">
        <v>0</v>
      </c>
      <c r="AG7592" t="s">
        <v>28548</v>
      </c>
      <c r="AH7592" s="21" t="str">
        <f t="shared" si="236"/>
        <v>YM68</v>
      </c>
      <c r="AI7592" s="21">
        <v>345.36</v>
      </c>
      <c r="AJ7592" s="21">
        <f t="shared" si="237"/>
        <v>99.632352941176464</v>
      </c>
      <c r="AK7592" s="21" t="s">
        <v>2060</v>
      </c>
      <c r="AL7592" t="s">
        <v>2551</v>
      </c>
      <c r="AM7592" s="26" t="s">
        <v>38</v>
      </c>
      <c r="AN7592" t="s">
        <v>2030</v>
      </c>
    </row>
    <row r="7593" spans="1:40" hidden="1" x14ac:dyDescent="0.35">
      <c r="A7593" t="s">
        <v>28534</v>
      </c>
      <c r="B7593" t="s">
        <v>28550</v>
      </c>
      <c r="C7593" t="s">
        <v>3419</v>
      </c>
      <c r="D7593" t="s">
        <v>28551</v>
      </c>
      <c r="E7593" t="s">
        <v>4895</v>
      </c>
      <c r="F7593">
        <v>1</v>
      </c>
      <c r="G7593" t="s">
        <v>2546</v>
      </c>
      <c r="H7593" t="s">
        <v>2510</v>
      </c>
      <c r="I7593" t="s">
        <v>2076</v>
      </c>
      <c r="J7593" t="s">
        <v>2547</v>
      </c>
      <c r="K7593" t="s">
        <v>2548</v>
      </c>
      <c r="L7593" t="s">
        <v>2058</v>
      </c>
      <c r="M7593" t="s">
        <v>2170</v>
      </c>
      <c r="N7593">
        <v>2</v>
      </c>
      <c r="O7593">
        <v>52</v>
      </c>
      <c r="P7593">
        <v>0.34</v>
      </c>
      <c r="Q7593">
        <v>15300</v>
      </c>
      <c r="R7593">
        <v>0</v>
      </c>
      <c r="S7593">
        <v>0</v>
      </c>
      <c r="T7593">
        <v>0</v>
      </c>
      <c r="U7593">
        <v>2</v>
      </c>
      <c r="V7593">
        <v>52</v>
      </c>
      <c r="W7593">
        <v>0.34</v>
      </c>
      <c r="X7593">
        <v>0</v>
      </c>
      <c r="Y7593">
        <v>0</v>
      </c>
      <c r="Z7593">
        <v>0</v>
      </c>
      <c r="AA7593">
        <v>0</v>
      </c>
      <c r="AB7593">
        <v>0</v>
      </c>
      <c r="AC7593">
        <v>0</v>
      </c>
      <c r="AD7593">
        <v>0</v>
      </c>
      <c r="AE7593">
        <v>0</v>
      </c>
      <c r="AF7593">
        <v>0</v>
      </c>
      <c r="AG7593" t="s">
        <v>28552</v>
      </c>
      <c r="AH7593" s="21" t="str">
        <f t="shared" si="236"/>
        <v>YM68</v>
      </c>
      <c r="AI7593" s="21">
        <v>216</v>
      </c>
      <c r="AJ7593" s="21">
        <f t="shared" si="237"/>
        <v>99.66013071895425</v>
      </c>
      <c r="AK7593" s="21" t="s">
        <v>2060</v>
      </c>
      <c r="AL7593" t="s">
        <v>2551</v>
      </c>
      <c r="AM7593" s="26" t="s">
        <v>38</v>
      </c>
      <c r="AN7593" t="s">
        <v>2031</v>
      </c>
    </row>
    <row r="7594" spans="1:40" hidden="1" x14ac:dyDescent="0.35">
      <c r="A7594" t="s">
        <v>28538</v>
      </c>
      <c r="B7594" t="s">
        <v>28554</v>
      </c>
      <c r="C7594" t="s">
        <v>5681</v>
      </c>
      <c r="D7594" t="s">
        <v>28555</v>
      </c>
      <c r="E7594" t="s">
        <v>4895</v>
      </c>
      <c r="F7594">
        <v>1</v>
      </c>
      <c r="G7594" t="s">
        <v>2546</v>
      </c>
      <c r="H7594" t="s">
        <v>2510</v>
      </c>
      <c r="I7594" t="s">
        <v>2076</v>
      </c>
      <c r="J7594" t="s">
        <v>2547</v>
      </c>
      <c r="K7594" t="s">
        <v>2548</v>
      </c>
      <c r="L7594" t="s">
        <v>2058</v>
      </c>
      <c r="M7594" t="s">
        <v>2059</v>
      </c>
      <c r="N7594">
        <v>6</v>
      </c>
      <c r="O7594">
        <v>242</v>
      </c>
      <c r="P7594">
        <v>0.99</v>
      </c>
      <c r="Q7594">
        <v>24480</v>
      </c>
      <c r="R7594">
        <v>1</v>
      </c>
      <c r="S7594">
        <v>16</v>
      </c>
      <c r="T7594">
        <v>7.0000000000000007E-2</v>
      </c>
      <c r="U7594">
        <v>5</v>
      </c>
      <c r="V7594">
        <v>226</v>
      </c>
      <c r="W7594">
        <v>0.92</v>
      </c>
      <c r="X7594">
        <v>0</v>
      </c>
      <c r="Y7594">
        <v>0</v>
      </c>
      <c r="Z7594">
        <v>0</v>
      </c>
      <c r="AA7594">
        <v>0</v>
      </c>
      <c r="AB7594">
        <v>0</v>
      </c>
      <c r="AC7594">
        <v>0</v>
      </c>
      <c r="AD7594">
        <v>0</v>
      </c>
      <c r="AE7594">
        <v>0</v>
      </c>
      <c r="AF7594">
        <v>0</v>
      </c>
      <c r="AG7594" t="s">
        <v>28556</v>
      </c>
      <c r="AH7594" s="21" t="str">
        <f t="shared" si="236"/>
        <v>YM68</v>
      </c>
      <c r="AI7594" s="21">
        <v>345.36</v>
      </c>
      <c r="AJ7594" s="21">
        <f t="shared" si="237"/>
        <v>99.011437908496731</v>
      </c>
      <c r="AK7594" s="21" t="s">
        <v>2063</v>
      </c>
      <c r="AL7594" t="s">
        <v>2551</v>
      </c>
      <c r="AM7594" s="26" t="s">
        <v>38</v>
      </c>
      <c r="AN7594" t="s">
        <v>2032</v>
      </c>
    </row>
    <row r="7595" spans="1:40" hidden="1" x14ac:dyDescent="0.35">
      <c r="A7595" t="s">
        <v>10345</v>
      </c>
      <c r="B7595" t="s">
        <v>28561</v>
      </c>
      <c r="C7595" t="s">
        <v>4943</v>
      </c>
      <c r="D7595" t="s">
        <v>28562</v>
      </c>
      <c r="E7595" t="s">
        <v>3156</v>
      </c>
      <c r="F7595">
        <v>1</v>
      </c>
      <c r="G7595" t="s">
        <v>2546</v>
      </c>
      <c r="H7595" t="s">
        <v>2510</v>
      </c>
      <c r="I7595" t="s">
        <v>2076</v>
      </c>
      <c r="J7595" t="s">
        <v>2547</v>
      </c>
      <c r="K7595" t="s">
        <v>2548</v>
      </c>
      <c r="L7595" t="s">
        <v>2058</v>
      </c>
      <c r="M7595" t="s">
        <v>2170</v>
      </c>
      <c r="N7595">
        <v>1</v>
      </c>
      <c r="O7595">
        <v>38</v>
      </c>
      <c r="P7595">
        <v>0.25</v>
      </c>
      <c r="Q7595">
        <v>15300</v>
      </c>
      <c r="R7595">
        <v>0</v>
      </c>
      <c r="S7595">
        <v>0</v>
      </c>
      <c r="T7595">
        <v>0</v>
      </c>
      <c r="U7595">
        <v>1</v>
      </c>
      <c r="V7595">
        <v>38</v>
      </c>
      <c r="W7595">
        <v>0.25</v>
      </c>
      <c r="X7595">
        <v>0</v>
      </c>
      <c r="Y7595">
        <v>0</v>
      </c>
      <c r="Z7595">
        <v>0</v>
      </c>
      <c r="AA7595">
        <v>0</v>
      </c>
      <c r="AB7595">
        <v>0</v>
      </c>
      <c r="AC7595">
        <v>0</v>
      </c>
      <c r="AD7595">
        <v>0</v>
      </c>
      <c r="AE7595">
        <v>0</v>
      </c>
      <c r="AF7595">
        <v>0</v>
      </c>
      <c r="AG7595" t="s">
        <v>28563</v>
      </c>
      <c r="AH7595" s="21" t="str">
        <f t="shared" si="236"/>
        <v>YM68</v>
      </c>
      <c r="AI7595" s="21">
        <v>216</v>
      </c>
      <c r="AJ7595" s="21">
        <f t="shared" si="237"/>
        <v>99.751633986928098</v>
      </c>
      <c r="AK7595" s="21" t="s">
        <v>2060</v>
      </c>
      <c r="AL7595" t="s">
        <v>2551</v>
      </c>
      <c r="AM7595" s="26" t="s">
        <v>38</v>
      </c>
      <c r="AN7595" t="s">
        <v>2032</v>
      </c>
    </row>
    <row r="7596" spans="1:40" hidden="1" x14ac:dyDescent="0.35">
      <c r="A7596" t="s">
        <v>28545</v>
      </c>
      <c r="B7596" t="s">
        <v>28565</v>
      </c>
      <c r="C7596" t="s">
        <v>5757</v>
      </c>
      <c r="D7596" t="s">
        <v>28566</v>
      </c>
      <c r="E7596" t="s">
        <v>3005</v>
      </c>
      <c r="F7596">
        <v>1</v>
      </c>
      <c r="G7596" t="s">
        <v>2546</v>
      </c>
      <c r="H7596" t="s">
        <v>2510</v>
      </c>
      <c r="I7596" t="s">
        <v>2076</v>
      </c>
      <c r="J7596" t="s">
        <v>5759</v>
      </c>
      <c r="K7596" t="s">
        <v>2548</v>
      </c>
      <c r="L7596" t="s">
        <v>2058</v>
      </c>
      <c r="M7596" t="s">
        <v>2059</v>
      </c>
      <c r="N7596">
        <v>3</v>
      </c>
      <c r="O7596">
        <v>68</v>
      </c>
      <c r="P7596">
        <v>0.28000000000000003</v>
      </c>
      <c r="Q7596">
        <v>24480</v>
      </c>
      <c r="R7596">
        <v>1</v>
      </c>
      <c r="S7596">
        <v>20</v>
      </c>
      <c r="T7596">
        <v>0.08</v>
      </c>
      <c r="U7596">
        <v>2</v>
      </c>
      <c r="V7596">
        <v>48</v>
      </c>
      <c r="W7596">
        <v>0.2</v>
      </c>
      <c r="X7596">
        <v>0</v>
      </c>
      <c r="Y7596">
        <v>0</v>
      </c>
      <c r="Z7596">
        <v>0</v>
      </c>
      <c r="AA7596">
        <v>0</v>
      </c>
      <c r="AB7596">
        <v>0</v>
      </c>
      <c r="AC7596">
        <v>0</v>
      </c>
      <c r="AD7596">
        <v>0</v>
      </c>
      <c r="AE7596">
        <v>0</v>
      </c>
      <c r="AF7596">
        <v>0</v>
      </c>
      <c r="AG7596" t="s">
        <v>28567</v>
      </c>
      <c r="AH7596" s="21" t="str">
        <f t="shared" si="236"/>
        <v>YM68</v>
      </c>
      <c r="AI7596" s="21">
        <v>345.36</v>
      </c>
      <c r="AJ7596" s="21">
        <f t="shared" si="237"/>
        <v>99.722222222222229</v>
      </c>
      <c r="AK7596" s="21" t="s">
        <v>2060</v>
      </c>
      <c r="AL7596" t="s">
        <v>2551</v>
      </c>
      <c r="AM7596" s="26" t="s">
        <v>38</v>
      </c>
      <c r="AN7596" t="s">
        <v>2031</v>
      </c>
    </row>
    <row r="7597" spans="1:40" hidden="1" x14ac:dyDescent="0.35">
      <c r="A7597" t="s">
        <v>28549</v>
      </c>
      <c r="B7597" t="s">
        <v>28569</v>
      </c>
      <c r="C7597" t="s">
        <v>3570</v>
      </c>
      <c r="D7597" t="s">
        <v>28570</v>
      </c>
      <c r="E7597" t="s">
        <v>3572</v>
      </c>
      <c r="F7597">
        <v>1</v>
      </c>
      <c r="G7597" t="s">
        <v>2546</v>
      </c>
      <c r="H7597" t="s">
        <v>2510</v>
      </c>
      <c r="I7597" t="s">
        <v>2076</v>
      </c>
      <c r="J7597" t="s">
        <v>3573</v>
      </c>
      <c r="K7597" t="s">
        <v>3007</v>
      </c>
      <c r="L7597" t="s">
        <v>2058</v>
      </c>
      <c r="M7597" t="s">
        <v>2170</v>
      </c>
      <c r="N7597">
        <v>5</v>
      </c>
      <c r="O7597">
        <v>104</v>
      </c>
      <c r="P7597">
        <v>0.68</v>
      </c>
      <c r="Q7597">
        <v>15300</v>
      </c>
      <c r="R7597">
        <v>2</v>
      </c>
      <c r="S7597">
        <v>22</v>
      </c>
      <c r="T7597">
        <v>0.14000000000000001</v>
      </c>
      <c r="U7597">
        <v>3</v>
      </c>
      <c r="V7597">
        <v>82</v>
      </c>
      <c r="W7597">
        <v>0.54</v>
      </c>
      <c r="X7597">
        <v>0</v>
      </c>
      <c r="Y7597">
        <v>0</v>
      </c>
      <c r="Z7597">
        <v>0</v>
      </c>
      <c r="AA7597">
        <v>0</v>
      </c>
      <c r="AB7597">
        <v>0</v>
      </c>
      <c r="AC7597">
        <v>0</v>
      </c>
      <c r="AD7597">
        <v>0</v>
      </c>
      <c r="AE7597">
        <v>0</v>
      </c>
      <c r="AF7597">
        <v>0</v>
      </c>
      <c r="AG7597" t="s">
        <v>28571</v>
      </c>
      <c r="AH7597" s="21" t="str">
        <f t="shared" si="236"/>
        <v>YM68</v>
      </c>
      <c r="AI7597" s="21">
        <v>216</v>
      </c>
      <c r="AJ7597" s="21">
        <f t="shared" si="237"/>
        <v>99.320261437908499</v>
      </c>
      <c r="AK7597" s="21" t="s">
        <v>2060</v>
      </c>
      <c r="AL7597" t="s">
        <v>2551</v>
      </c>
      <c r="AM7597" s="26" t="s">
        <v>38</v>
      </c>
      <c r="AN7597" t="s">
        <v>2031</v>
      </c>
    </row>
    <row r="7598" spans="1:40" hidden="1" x14ac:dyDescent="0.35">
      <c r="A7598" t="s">
        <v>28553</v>
      </c>
      <c r="B7598" t="s">
        <v>28573</v>
      </c>
      <c r="C7598" t="s">
        <v>2823</v>
      </c>
      <c r="D7598" t="s">
        <v>28574</v>
      </c>
      <c r="E7598" t="s">
        <v>2825</v>
      </c>
      <c r="F7598">
        <v>1</v>
      </c>
      <c r="G7598" t="s">
        <v>2816</v>
      </c>
      <c r="H7598" t="s">
        <v>2620</v>
      </c>
      <c r="I7598" t="s">
        <v>2076</v>
      </c>
      <c r="J7598" t="s">
        <v>2826</v>
      </c>
      <c r="K7598" t="s">
        <v>2827</v>
      </c>
      <c r="L7598" t="s">
        <v>2058</v>
      </c>
      <c r="M7598" t="s">
        <v>2059</v>
      </c>
      <c r="N7598">
        <v>10</v>
      </c>
      <c r="O7598">
        <v>552</v>
      </c>
      <c r="P7598">
        <v>2.25</v>
      </c>
      <c r="Q7598">
        <v>24480</v>
      </c>
      <c r="R7598">
        <v>1</v>
      </c>
      <c r="S7598">
        <v>57</v>
      </c>
      <c r="T7598">
        <v>0.23</v>
      </c>
      <c r="U7598">
        <v>8</v>
      </c>
      <c r="V7598">
        <v>493</v>
      </c>
      <c r="W7598">
        <v>2.0099999999999998</v>
      </c>
      <c r="X7598">
        <v>0</v>
      </c>
      <c r="Y7598">
        <v>0</v>
      </c>
      <c r="Z7598">
        <v>0</v>
      </c>
      <c r="AA7598">
        <v>1</v>
      </c>
      <c r="AB7598">
        <v>2</v>
      </c>
      <c r="AC7598">
        <v>0.01</v>
      </c>
      <c r="AD7598">
        <v>0</v>
      </c>
      <c r="AE7598">
        <v>0</v>
      </c>
      <c r="AF7598">
        <v>0</v>
      </c>
      <c r="AG7598" t="s">
        <v>28575</v>
      </c>
      <c r="AH7598" s="21" t="str">
        <f t="shared" si="236"/>
        <v>YM68</v>
      </c>
      <c r="AI7598" s="21">
        <v>345.36</v>
      </c>
      <c r="AJ7598" s="21">
        <f t="shared" si="237"/>
        <v>97.745098039215691</v>
      </c>
      <c r="AK7598" s="21" t="s">
        <v>2063</v>
      </c>
      <c r="AL7598" t="s">
        <v>2829</v>
      </c>
      <c r="AM7598" s="26" t="s">
        <v>38</v>
      </c>
      <c r="AN7598" t="s">
        <v>2032</v>
      </c>
    </row>
    <row r="7599" spans="1:40" hidden="1" x14ac:dyDescent="0.35">
      <c r="A7599" t="s">
        <v>28557</v>
      </c>
      <c r="B7599" t="s">
        <v>28577</v>
      </c>
      <c r="C7599" t="s">
        <v>3203</v>
      </c>
      <c r="D7599" t="s">
        <v>28578</v>
      </c>
      <c r="E7599" t="s">
        <v>2825</v>
      </c>
      <c r="F7599">
        <v>1</v>
      </c>
      <c r="G7599" t="s">
        <v>2816</v>
      </c>
      <c r="H7599" t="s">
        <v>2620</v>
      </c>
      <c r="I7599" t="s">
        <v>2076</v>
      </c>
      <c r="J7599" t="s">
        <v>2826</v>
      </c>
      <c r="K7599" t="s">
        <v>2827</v>
      </c>
      <c r="L7599" t="s">
        <v>2058</v>
      </c>
      <c r="M7599" t="s">
        <v>2059</v>
      </c>
      <c r="N7599">
        <v>6</v>
      </c>
      <c r="O7599">
        <v>253</v>
      </c>
      <c r="P7599">
        <v>1.03</v>
      </c>
      <c r="Q7599">
        <v>24480</v>
      </c>
      <c r="R7599">
        <v>1</v>
      </c>
      <c r="S7599">
        <v>54</v>
      </c>
      <c r="T7599">
        <v>0.22</v>
      </c>
      <c r="U7599">
        <v>5</v>
      </c>
      <c r="V7599">
        <v>199</v>
      </c>
      <c r="W7599">
        <v>0.81</v>
      </c>
      <c r="X7599">
        <v>0</v>
      </c>
      <c r="Y7599">
        <v>0</v>
      </c>
      <c r="Z7599">
        <v>0</v>
      </c>
      <c r="AA7599">
        <v>0</v>
      </c>
      <c r="AB7599">
        <v>0</v>
      </c>
      <c r="AC7599">
        <v>0</v>
      </c>
      <c r="AD7599">
        <v>0</v>
      </c>
      <c r="AE7599">
        <v>0</v>
      </c>
      <c r="AF7599">
        <v>0</v>
      </c>
      <c r="AG7599" t="s">
        <v>28579</v>
      </c>
      <c r="AH7599" s="21" t="str">
        <f t="shared" si="236"/>
        <v>YM68</v>
      </c>
      <c r="AI7599" s="21">
        <v>345.36</v>
      </c>
      <c r="AJ7599" s="21">
        <f t="shared" si="237"/>
        <v>98.966503267973863</v>
      </c>
      <c r="AK7599" s="21" t="s">
        <v>2063</v>
      </c>
      <c r="AL7599" t="s">
        <v>2829</v>
      </c>
      <c r="AM7599" s="26" t="s">
        <v>38</v>
      </c>
      <c r="AN7599" t="s">
        <v>2030</v>
      </c>
    </row>
    <row r="7600" spans="1:40" hidden="1" x14ac:dyDescent="0.35">
      <c r="A7600" t="s">
        <v>28560</v>
      </c>
      <c r="B7600" t="s">
        <v>28581</v>
      </c>
      <c r="C7600" t="s">
        <v>3372</v>
      </c>
      <c r="D7600" t="s">
        <v>28582</v>
      </c>
      <c r="E7600" t="s">
        <v>2825</v>
      </c>
      <c r="F7600">
        <v>1</v>
      </c>
      <c r="G7600" t="s">
        <v>2816</v>
      </c>
      <c r="H7600" t="s">
        <v>2620</v>
      </c>
      <c r="I7600" t="s">
        <v>2076</v>
      </c>
      <c r="J7600" t="s">
        <v>2826</v>
      </c>
      <c r="K7600" t="s">
        <v>2827</v>
      </c>
      <c r="L7600" t="s">
        <v>2058</v>
      </c>
      <c r="M7600" t="s">
        <v>2170</v>
      </c>
      <c r="N7600">
        <v>4</v>
      </c>
      <c r="O7600">
        <v>283</v>
      </c>
      <c r="P7600">
        <v>1.85</v>
      </c>
      <c r="Q7600">
        <v>15300</v>
      </c>
      <c r="R7600">
        <v>1</v>
      </c>
      <c r="S7600">
        <v>51</v>
      </c>
      <c r="T7600">
        <v>0.33</v>
      </c>
      <c r="U7600">
        <v>3</v>
      </c>
      <c r="V7600">
        <v>232</v>
      </c>
      <c r="W7600">
        <v>1.52</v>
      </c>
      <c r="X7600">
        <v>0</v>
      </c>
      <c r="Y7600">
        <v>0</v>
      </c>
      <c r="Z7600">
        <v>0</v>
      </c>
      <c r="AA7600">
        <v>0</v>
      </c>
      <c r="AB7600">
        <v>0</v>
      </c>
      <c r="AC7600">
        <v>0</v>
      </c>
      <c r="AD7600">
        <v>0</v>
      </c>
      <c r="AE7600">
        <v>0</v>
      </c>
      <c r="AF7600">
        <v>0</v>
      </c>
      <c r="AG7600" t="s">
        <v>28583</v>
      </c>
      <c r="AH7600" s="21" t="str">
        <f t="shared" si="236"/>
        <v>YM68</v>
      </c>
      <c r="AI7600" s="21">
        <v>216</v>
      </c>
      <c r="AJ7600" s="21">
        <f t="shared" si="237"/>
        <v>98.150326797385617</v>
      </c>
      <c r="AK7600" s="21" t="s">
        <v>2063</v>
      </c>
      <c r="AL7600" t="s">
        <v>2829</v>
      </c>
      <c r="AM7600" s="26" t="s">
        <v>38</v>
      </c>
      <c r="AN7600" t="s">
        <v>2030</v>
      </c>
    </row>
    <row r="7601" spans="1:40" hidden="1" x14ac:dyDescent="0.35">
      <c r="A7601" t="s">
        <v>28564</v>
      </c>
      <c r="B7601" t="s">
        <v>28585</v>
      </c>
      <c r="C7601" t="s">
        <v>5372</v>
      </c>
      <c r="D7601" t="s">
        <v>28586</v>
      </c>
      <c r="E7601" t="s">
        <v>2825</v>
      </c>
      <c r="F7601">
        <v>1</v>
      </c>
      <c r="G7601" t="s">
        <v>2816</v>
      </c>
      <c r="H7601" t="s">
        <v>2620</v>
      </c>
      <c r="I7601" t="s">
        <v>2076</v>
      </c>
      <c r="J7601" t="s">
        <v>2826</v>
      </c>
      <c r="K7601" t="s">
        <v>2827</v>
      </c>
      <c r="L7601" t="s">
        <v>2058</v>
      </c>
      <c r="M7601" t="s">
        <v>2059</v>
      </c>
      <c r="N7601">
        <v>13</v>
      </c>
      <c r="O7601">
        <v>472</v>
      </c>
      <c r="P7601">
        <v>1.93</v>
      </c>
      <c r="Q7601">
        <v>24480</v>
      </c>
      <c r="R7601">
        <v>2</v>
      </c>
      <c r="S7601">
        <v>54</v>
      </c>
      <c r="T7601">
        <v>0.22</v>
      </c>
      <c r="U7601">
        <v>11</v>
      </c>
      <c r="V7601">
        <v>418</v>
      </c>
      <c r="W7601">
        <v>1.71</v>
      </c>
      <c r="X7601">
        <v>0</v>
      </c>
      <c r="Y7601">
        <v>0</v>
      </c>
      <c r="Z7601">
        <v>0</v>
      </c>
      <c r="AA7601">
        <v>0</v>
      </c>
      <c r="AB7601">
        <v>0</v>
      </c>
      <c r="AC7601">
        <v>0</v>
      </c>
      <c r="AD7601">
        <v>0</v>
      </c>
      <c r="AE7601">
        <v>0</v>
      </c>
      <c r="AF7601">
        <v>0</v>
      </c>
      <c r="AG7601" t="s">
        <v>28587</v>
      </c>
      <c r="AH7601" s="21" t="str">
        <f t="shared" si="236"/>
        <v>YM68</v>
      </c>
      <c r="AI7601" s="21">
        <v>345.36</v>
      </c>
      <c r="AJ7601" s="21">
        <f t="shared" si="237"/>
        <v>98.071895424836597</v>
      </c>
      <c r="AK7601" s="21" t="s">
        <v>2063</v>
      </c>
      <c r="AL7601" t="s">
        <v>2829</v>
      </c>
      <c r="AM7601" s="26" t="s">
        <v>38</v>
      </c>
      <c r="AN7601" t="s">
        <v>2032</v>
      </c>
    </row>
    <row r="7602" spans="1:40" hidden="1" x14ac:dyDescent="0.35">
      <c r="A7602" t="s">
        <v>28568</v>
      </c>
      <c r="B7602" t="s">
        <v>28589</v>
      </c>
      <c r="C7602" t="s">
        <v>2823</v>
      </c>
      <c r="D7602" t="s">
        <v>28590</v>
      </c>
      <c r="E7602" t="s">
        <v>2825</v>
      </c>
      <c r="F7602">
        <v>1</v>
      </c>
      <c r="G7602" t="s">
        <v>2816</v>
      </c>
      <c r="H7602" t="s">
        <v>2620</v>
      </c>
      <c r="I7602" t="s">
        <v>2076</v>
      </c>
      <c r="J7602" t="s">
        <v>2826</v>
      </c>
      <c r="K7602" t="s">
        <v>2827</v>
      </c>
      <c r="L7602" t="s">
        <v>2058</v>
      </c>
      <c r="M7602" t="s">
        <v>2549</v>
      </c>
      <c r="N7602">
        <v>1</v>
      </c>
      <c r="O7602">
        <v>22</v>
      </c>
      <c r="P7602">
        <v>0.15</v>
      </c>
      <c r="Q7602">
        <v>14280</v>
      </c>
      <c r="R7602">
        <v>0</v>
      </c>
      <c r="S7602">
        <v>0</v>
      </c>
      <c r="T7602">
        <v>0</v>
      </c>
      <c r="U7602">
        <v>1</v>
      </c>
      <c r="V7602">
        <v>22</v>
      </c>
      <c r="W7602">
        <v>0.15</v>
      </c>
      <c r="X7602">
        <v>0</v>
      </c>
      <c r="Y7602">
        <v>0</v>
      </c>
      <c r="Z7602">
        <v>0</v>
      </c>
      <c r="AA7602">
        <v>0</v>
      </c>
      <c r="AB7602">
        <v>0</v>
      </c>
      <c r="AC7602">
        <v>0</v>
      </c>
      <c r="AD7602">
        <v>0</v>
      </c>
      <c r="AE7602">
        <v>0</v>
      </c>
      <c r="AF7602">
        <v>0</v>
      </c>
      <c r="AG7602" t="s">
        <v>28591</v>
      </c>
      <c r="AH7602" s="21" t="str">
        <f t="shared" si="236"/>
        <v>YM68</v>
      </c>
      <c r="AI7602" s="21">
        <v>201.59999999999997</v>
      </c>
      <c r="AJ7602" s="21">
        <f t="shared" si="237"/>
        <v>99.845938375350144</v>
      </c>
      <c r="AK7602" s="21" t="s">
        <v>2060</v>
      </c>
      <c r="AL7602" t="s">
        <v>2829</v>
      </c>
      <c r="AM7602" s="26" t="s">
        <v>38</v>
      </c>
      <c r="AN7602" t="s">
        <v>2031</v>
      </c>
    </row>
    <row r="7603" spans="1:40" hidden="1" x14ac:dyDescent="0.35">
      <c r="A7603" t="s">
        <v>28572</v>
      </c>
      <c r="B7603" t="s">
        <v>28593</v>
      </c>
      <c r="C7603" t="s">
        <v>3203</v>
      </c>
      <c r="D7603" t="s">
        <v>28594</v>
      </c>
      <c r="E7603" t="s">
        <v>2825</v>
      </c>
      <c r="F7603">
        <v>1</v>
      </c>
      <c r="G7603" t="s">
        <v>2816</v>
      </c>
      <c r="H7603" t="s">
        <v>2620</v>
      </c>
      <c r="I7603" t="s">
        <v>2076</v>
      </c>
      <c r="J7603" t="s">
        <v>2826</v>
      </c>
      <c r="K7603" t="s">
        <v>2827</v>
      </c>
      <c r="L7603" t="s">
        <v>2058</v>
      </c>
      <c r="M7603" t="s">
        <v>2059</v>
      </c>
      <c r="N7603">
        <v>5</v>
      </c>
      <c r="O7603">
        <v>236</v>
      </c>
      <c r="P7603">
        <v>0.96</v>
      </c>
      <c r="Q7603">
        <v>24480</v>
      </c>
      <c r="R7603">
        <v>2</v>
      </c>
      <c r="S7603">
        <v>59</v>
      </c>
      <c r="T7603">
        <v>0.24</v>
      </c>
      <c r="U7603">
        <v>3</v>
      </c>
      <c r="V7603">
        <v>177</v>
      </c>
      <c r="W7603">
        <v>0.72</v>
      </c>
      <c r="X7603">
        <v>0</v>
      </c>
      <c r="Y7603">
        <v>0</v>
      </c>
      <c r="Z7603">
        <v>0</v>
      </c>
      <c r="AA7603">
        <v>0</v>
      </c>
      <c r="AB7603">
        <v>0</v>
      </c>
      <c r="AC7603">
        <v>0</v>
      </c>
      <c r="AD7603">
        <v>0</v>
      </c>
      <c r="AE7603">
        <v>0</v>
      </c>
      <c r="AF7603">
        <v>0</v>
      </c>
      <c r="AG7603" t="s">
        <v>28595</v>
      </c>
      <c r="AH7603" s="21" t="str">
        <f t="shared" si="236"/>
        <v>YM68</v>
      </c>
      <c r="AI7603" s="21">
        <v>345.36</v>
      </c>
      <c r="AJ7603" s="21">
        <f t="shared" si="237"/>
        <v>99.035947712418306</v>
      </c>
      <c r="AK7603" s="21" t="s">
        <v>2063</v>
      </c>
      <c r="AL7603" t="s">
        <v>2829</v>
      </c>
      <c r="AM7603" s="26" t="s">
        <v>38</v>
      </c>
      <c r="AN7603" t="s">
        <v>2032</v>
      </c>
    </row>
    <row r="7604" spans="1:40" hidden="1" x14ac:dyDescent="0.35">
      <c r="A7604" t="s">
        <v>28576</v>
      </c>
      <c r="B7604" t="s">
        <v>28597</v>
      </c>
      <c r="C7604" t="s">
        <v>2823</v>
      </c>
      <c r="D7604" t="s">
        <v>28598</v>
      </c>
      <c r="E7604" t="s">
        <v>2825</v>
      </c>
      <c r="F7604">
        <v>1</v>
      </c>
      <c r="G7604" t="s">
        <v>2816</v>
      </c>
      <c r="H7604" t="s">
        <v>2620</v>
      </c>
      <c r="I7604" t="s">
        <v>2076</v>
      </c>
      <c r="J7604" t="s">
        <v>2826</v>
      </c>
      <c r="K7604" t="s">
        <v>2827</v>
      </c>
      <c r="L7604" t="s">
        <v>2058</v>
      </c>
      <c r="M7604" t="s">
        <v>2207</v>
      </c>
      <c r="N7604">
        <v>6</v>
      </c>
      <c r="O7604">
        <v>191</v>
      </c>
      <c r="P7604">
        <v>1.44</v>
      </c>
      <c r="Q7604">
        <v>13260</v>
      </c>
      <c r="R7604">
        <v>4</v>
      </c>
      <c r="S7604">
        <v>127</v>
      </c>
      <c r="T7604">
        <v>0.96</v>
      </c>
      <c r="U7604">
        <v>1</v>
      </c>
      <c r="V7604">
        <v>58</v>
      </c>
      <c r="W7604">
        <v>0.44</v>
      </c>
      <c r="X7604">
        <v>0</v>
      </c>
      <c r="Y7604">
        <v>0</v>
      </c>
      <c r="Z7604">
        <v>0</v>
      </c>
      <c r="AA7604">
        <v>1</v>
      </c>
      <c r="AB7604">
        <v>6</v>
      </c>
      <c r="AC7604">
        <v>0.05</v>
      </c>
      <c r="AD7604">
        <v>0</v>
      </c>
      <c r="AE7604">
        <v>0</v>
      </c>
      <c r="AF7604">
        <v>0</v>
      </c>
      <c r="AG7604" t="s">
        <v>28599</v>
      </c>
      <c r="AH7604" s="21" t="str">
        <f t="shared" si="236"/>
        <v>YM68</v>
      </c>
      <c r="AI7604" s="21">
        <v>187.20000000000002</v>
      </c>
      <c r="AJ7604" s="21">
        <f t="shared" si="237"/>
        <v>98.559577677224738</v>
      </c>
      <c r="AK7604" s="21" t="s">
        <v>2063</v>
      </c>
      <c r="AL7604" t="s">
        <v>2829</v>
      </c>
      <c r="AM7604" s="26" t="s">
        <v>38</v>
      </c>
      <c r="AN7604" t="s">
        <v>2030</v>
      </c>
    </row>
    <row r="7605" spans="1:40" hidden="1" x14ac:dyDescent="0.35">
      <c r="A7605" t="s">
        <v>28580</v>
      </c>
      <c r="B7605" t="s">
        <v>28601</v>
      </c>
      <c r="C7605" t="s">
        <v>3809</v>
      </c>
      <c r="D7605" t="s">
        <v>28602</v>
      </c>
      <c r="E7605" t="s">
        <v>2825</v>
      </c>
      <c r="F7605">
        <v>1</v>
      </c>
      <c r="G7605" t="s">
        <v>2816</v>
      </c>
      <c r="H7605" t="s">
        <v>2620</v>
      </c>
      <c r="I7605" t="s">
        <v>2076</v>
      </c>
      <c r="J7605" t="s">
        <v>2826</v>
      </c>
      <c r="K7605" t="s">
        <v>2827</v>
      </c>
      <c r="L7605" t="s">
        <v>2058</v>
      </c>
      <c r="M7605" t="s">
        <v>2059</v>
      </c>
      <c r="N7605">
        <v>4</v>
      </c>
      <c r="O7605">
        <v>224</v>
      </c>
      <c r="P7605">
        <v>0.92</v>
      </c>
      <c r="Q7605">
        <v>24480</v>
      </c>
      <c r="R7605">
        <v>2</v>
      </c>
      <c r="S7605">
        <v>90</v>
      </c>
      <c r="T7605">
        <v>0.37</v>
      </c>
      <c r="U7605">
        <v>2</v>
      </c>
      <c r="V7605">
        <v>134</v>
      </c>
      <c r="W7605">
        <v>0.55000000000000004</v>
      </c>
      <c r="X7605">
        <v>0</v>
      </c>
      <c r="Y7605">
        <v>0</v>
      </c>
      <c r="Z7605">
        <v>0</v>
      </c>
      <c r="AA7605">
        <v>0</v>
      </c>
      <c r="AB7605">
        <v>0</v>
      </c>
      <c r="AC7605">
        <v>0</v>
      </c>
      <c r="AD7605">
        <v>0</v>
      </c>
      <c r="AE7605">
        <v>0</v>
      </c>
      <c r="AF7605">
        <v>0</v>
      </c>
      <c r="AG7605" t="s">
        <v>28603</v>
      </c>
      <c r="AH7605" s="21" t="str">
        <f t="shared" si="236"/>
        <v>YM68</v>
      </c>
      <c r="AI7605" s="21">
        <v>345.36</v>
      </c>
      <c r="AJ7605" s="21">
        <f t="shared" si="237"/>
        <v>99.084967320261441</v>
      </c>
      <c r="AK7605" s="21" t="s">
        <v>2063</v>
      </c>
      <c r="AL7605" t="s">
        <v>2829</v>
      </c>
      <c r="AM7605" s="26" t="s">
        <v>38</v>
      </c>
      <c r="AN7605" t="s">
        <v>2030</v>
      </c>
    </row>
    <row r="7606" spans="1:40" hidden="1" x14ac:dyDescent="0.35">
      <c r="A7606" t="s">
        <v>28584</v>
      </c>
      <c r="B7606" t="s">
        <v>28605</v>
      </c>
      <c r="C7606" t="s">
        <v>2823</v>
      </c>
      <c r="D7606" t="s">
        <v>28606</v>
      </c>
      <c r="E7606" t="s">
        <v>2825</v>
      </c>
      <c r="F7606">
        <v>1</v>
      </c>
      <c r="G7606" t="s">
        <v>2816</v>
      </c>
      <c r="H7606" t="s">
        <v>2620</v>
      </c>
      <c r="I7606" t="s">
        <v>2076</v>
      </c>
      <c r="J7606" t="s">
        <v>2826</v>
      </c>
      <c r="K7606" t="s">
        <v>2827</v>
      </c>
      <c r="L7606" t="s">
        <v>2058</v>
      </c>
      <c r="M7606" t="s">
        <v>2059</v>
      </c>
      <c r="N7606">
        <v>2</v>
      </c>
      <c r="O7606">
        <v>103</v>
      </c>
      <c r="P7606">
        <v>0.42</v>
      </c>
      <c r="Q7606">
        <v>24480</v>
      </c>
      <c r="R7606">
        <v>0</v>
      </c>
      <c r="S7606">
        <v>0</v>
      </c>
      <c r="T7606">
        <v>0</v>
      </c>
      <c r="U7606">
        <v>2</v>
      </c>
      <c r="V7606">
        <v>103</v>
      </c>
      <c r="W7606">
        <v>0.42</v>
      </c>
      <c r="X7606">
        <v>0</v>
      </c>
      <c r="Y7606">
        <v>0</v>
      </c>
      <c r="Z7606">
        <v>0</v>
      </c>
      <c r="AA7606">
        <v>0</v>
      </c>
      <c r="AB7606">
        <v>0</v>
      </c>
      <c r="AC7606">
        <v>0</v>
      </c>
      <c r="AD7606">
        <v>0</v>
      </c>
      <c r="AE7606">
        <v>0</v>
      </c>
      <c r="AF7606">
        <v>0</v>
      </c>
      <c r="AG7606" t="s">
        <v>28607</v>
      </c>
      <c r="AH7606" s="21" t="str">
        <f t="shared" si="236"/>
        <v>YM68</v>
      </c>
      <c r="AI7606" s="21">
        <v>345.36</v>
      </c>
      <c r="AJ7606" s="21">
        <f t="shared" si="237"/>
        <v>99.579248366013076</v>
      </c>
      <c r="AK7606" s="21" t="s">
        <v>2060</v>
      </c>
      <c r="AL7606" t="s">
        <v>2829</v>
      </c>
      <c r="AM7606" s="26" t="s">
        <v>38</v>
      </c>
      <c r="AN7606" t="s">
        <v>2031</v>
      </c>
    </row>
    <row r="7607" spans="1:40" hidden="1" x14ac:dyDescent="0.35">
      <c r="A7607" t="s">
        <v>28588</v>
      </c>
      <c r="B7607" t="s">
        <v>28609</v>
      </c>
      <c r="C7607" t="s">
        <v>3809</v>
      </c>
      <c r="D7607" t="s">
        <v>28610</v>
      </c>
      <c r="E7607" t="s">
        <v>2825</v>
      </c>
      <c r="F7607">
        <v>1</v>
      </c>
      <c r="G7607" t="s">
        <v>2816</v>
      </c>
      <c r="H7607" t="s">
        <v>2620</v>
      </c>
      <c r="I7607" t="s">
        <v>2076</v>
      </c>
      <c r="J7607" t="s">
        <v>2826</v>
      </c>
      <c r="K7607" t="s">
        <v>2827</v>
      </c>
      <c r="L7607" t="s">
        <v>2058</v>
      </c>
      <c r="M7607" t="s">
        <v>2059</v>
      </c>
      <c r="N7607">
        <v>5</v>
      </c>
      <c r="O7607">
        <v>172</v>
      </c>
      <c r="P7607">
        <v>0.7</v>
      </c>
      <c r="Q7607">
        <v>24480</v>
      </c>
      <c r="R7607">
        <v>2</v>
      </c>
      <c r="S7607">
        <v>45</v>
      </c>
      <c r="T7607">
        <v>0.18</v>
      </c>
      <c r="U7607">
        <v>3</v>
      </c>
      <c r="V7607">
        <v>127</v>
      </c>
      <c r="W7607">
        <v>0.52</v>
      </c>
      <c r="X7607">
        <v>0</v>
      </c>
      <c r="Y7607">
        <v>0</v>
      </c>
      <c r="Z7607">
        <v>0</v>
      </c>
      <c r="AA7607">
        <v>0</v>
      </c>
      <c r="AB7607">
        <v>0</v>
      </c>
      <c r="AC7607">
        <v>0</v>
      </c>
      <c r="AD7607">
        <v>0</v>
      </c>
      <c r="AE7607">
        <v>0</v>
      </c>
      <c r="AF7607">
        <v>0</v>
      </c>
      <c r="AG7607" t="s">
        <v>28611</v>
      </c>
      <c r="AH7607" s="21" t="str">
        <f t="shared" si="236"/>
        <v>YM68</v>
      </c>
      <c r="AI7607" s="21">
        <v>345.36</v>
      </c>
      <c r="AJ7607" s="21">
        <f t="shared" si="237"/>
        <v>99.297385620915037</v>
      </c>
      <c r="AK7607" s="21" t="s">
        <v>2060</v>
      </c>
      <c r="AL7607" t="s">
        <v>2829</v>
      </c>
      <c r="AM7607" s="26" t="s">
        <v>38</v>
      </c>
      <c r="AN7607" t="s">
        <v>2030</v>
      </c>
    </row>
    <row r="7608" spans="1:40" hidden="1" x14ac:dyDescent="0.35">
      <c r="A7608" t="s">
        <v>28592</v>
      </c>
      <c r="B7608" t="s">
        <v>28613</v>
      </c>
      <c r="C7608" t="s">
        <v>2823</v>
      </c>
      <c r="D7608" t="s">
        <v>28614</v>
      </c>
      <c r="E7608" t="s">
        <v>2825</v>
      </c>
      <c r="F7608">
        <v>1</v>
      </c>
      <c r="G7608" t="s">
        <v>2816</v>
      </c>
      <c r="H7608" t="s">
        <v>2620</v>
      </c>
      <c r="I7608" t="s">
        <v>2076</v>
      </c>
      <c r="J7608" t="s">
        <v>2826</v>
      </c>
      <c r="K7608" t="s">
        <v>2827</v>
      </c>
      <c r="L7608" t="s">
        <v>2058</v>
      </c>
      <c r="M7608" t="s">
        <v>2059</v>
      </c>
      <c r="N7608">
        <v>10</v>
      </c>
      <c r="O7608">
        <v>420</v>
      </c>
      <c r="P7608">
        <v>1.72</v>
      </c>
      <c r="Q7608">
        <v>24480</v>
      </c>
      <c r="R7608">
        <v>4</v>
      </c>
      <c r="S7608">
        <v>97</v>
      </c>
      <c r="T7608">
        <v>0.4</v>
      </c>
      <c r="U7608">
        <v>5</v>
      </c>
      <c r="V7608">
        <v>268</v>
      </c>
      <c r="W7608">
        <v>1.0900000000000001</v>
      </c>
      <c r="X7608">
        <v>1</v>
      </c>
      <c r="Y7608">
        <v>55</v>
      </c>
      <c r="Z7608">
        <v>0.22</v>
      </c>
      <c r="AA7608">
        <v>0</v>
      </c>
      <c r="AB7608">
        <v>0</v>
      </c>
      <c r="AC7608">
        <v>0</v>
      </c>
      <c r="AD7608">
        <v>0</v>
      </c>
      <c r="AE7608">
        <v>0</v>
      </c>
      <c r="AF7608">
        <v>0</v>
      </c>
      <c r="AG7608" t="s">
        <v>28615</v>
      </c>
      <c r="AH7608" s="21" t="str">
        <f t="shared" si="236"/>
        <v>YM68</v>
      </c>
      <c r="AI7608" s="21">
        <v>345.36</v>
      </c>
      <c r="AJ7608" s="21">
        <f t="shared" si="237"/>
        <v>98.284313725490193</v>
      </c>
      <c r="AK7608" s="21" t="s">
        <v>2063</v>
      </c>
      <c r="AL7608" t="s">
        <v>2829</v>
      </c>
      <c r="AM7608" s="26" t="s">
        <v>38</v>
      </c>
      <c r="AN7608" t="s">
        <v>2031</v>
      </c>
    </row>
    <row r="7609" spans="1:40" hidden="1" x14ac:dyDescent="0.35">
      <c r="A7609" t="s">
        <v>28596</v>
      </c>
      <c r="B7609" t="s">
        <v>28617</v>
      </c>
      <c r="C7609" t="s">
        <v>3809</v>
      </c>
      <c r="D7609" t="s">
        <v>28618</v>
      </c>
      <c r="E7609" t="s">
        <v>3231</v>
      </c>
      <c r="F7609">
        <v>1</v>
      </c>
      <c r="G7609" t="s">
        <v>2816</v>
      </c>
      <c r="H7609" t="s">
        <v>2620</v>
      </c>
      <c r="I7609" t="s">
        <v>2076</v>
      </c>
      <c r="J7609" t="s">
        <v>2826</v>
      </c>
      <c r="K7609" t="s">
        <v>2827</v>
      </c>
      <c r="L7609" t="s">
        <v>2058</v>
      </c>
      <c r="M7609" t="s">
        <v>2170</v>
      </c>
      <c r="N7609">
        <v>1</v>
      </c>
      <c r="O7609">
        <v>31</v>
      </c>
      <c r="P7609">
        <v>0.2</v>
      </c>
      <c r="Q7609">
        <v>15300</v>
      </c>
      <c r="R7609">
        <v>1</v>
      </c>
      <c r="S7609">
        <v>31</v>
      </c>
      <c r="T7609">
        <v>0.2</v>
      </c>
      <c r="U7609">
        <v>0</v>
      </c>
      <c r="V7609">
        <v>0</v>
      </c>
      <c r="W7609">
        <v>0</v>
      </c>
      <c r="X7609">
        <v>0</v>
      </c>
      <c r="Y7609">
        <v>0</v>
      </c>
      <c r="Z7609">
        <v>0</v>
      </c>
      <c r="AA7609">
        <v>0</v>
      </c>
      <c r="AB7609">
        <v>0</v>
      </c>
      <c r="AC7609">
        <v>0</v>
      </c>
      <c r="AD7609">
        <v>0</v>
      </c>
      <c r="AE7609">
        <v>0</v>
      </c>
      <c r="AF7609">
        <v>0</v>
      </c>
      <c r="AG7609" t="s">
        <v>28619</v>
      </c>
      <c r="AH7609" s="21" t="str">
        <f t="shared" si="236"/>
        <v>YM68</v>
      </c>
      <c r="AI7609" s="21">
        <v>216</v>
      </c>
      <c r="AJ7609" s="21">
        <f t="shared" si="237"/>
        <v>99.797385620915037</v>
      </c>
      <c r="AK7609" s="21" t="s">
        <v>2060</v>
      </c>
      <c r="AL7609" t="s">
        <v>2829</v>
      </c>
      <c r="AM7609" s="26" t="s">
        <v>38</v>
      </c>
      <c r="AN7609" t="s">
        <v>2030</v>
      </c>
    </row>
    <row r="7610" spans="1:40" hidden="1" x14ac:dyDescent="0.35">
      <c r="A7610" t="s">
        <v>28600</v>
      </c>
      <c r="B7610" t="s">
        <v>28621</v>
      </c>
      <c r="C7610" t="s">
        <v>4796</v>
      </c>
      <c r="D7610" t="s">
        <v>15323</v>
      </c>
      <c r="E7610" t="s">
        <v>3309</v>
      </c>
      <c r="F7610">
        <v>1</v>
      </c>
      <c r="G7610" t="s">
        <v>2509</v>
      </c>
      <c r="H7610" t="s">
        <v>2510</v>
      </c>
      <c r="I7610" t="s">
        <v>2076</v>
      </c>
      <c r="J7610" t="s">
        <v>3108</v>
      </c>
      <c r="K7610" t="s">
        <v>3109</v>
      </c>
      <c r="L7610" t="s">
        <v>2058</v>
      </c>
      <c r="M7610" t="s">
        <v>2059</v>
      </c>
      <c r="N7610">
        <v>9</v>
      </c>
      <c r="O7610">
        <v>284</v>
      </c>
      <c r="P7610">
        <v>1.1599999999999999</v>
      </c>
      <c r="Q7610">
        <v>24480</v>
      </c>
      <c r="R7610">
        <v>3</v>
      </c>
      <c r="S7610">
        <v>65</v>
      </c>
      <c r="T7610">
        <v>0.27</v>
      </c>
      <c r="U7610">
        <v>6</v>
      </c>
      <c r="V7610">
        <v>219</v>
      </c>
      <c r="W7610">
        <v>0.89</v>
      </c>
      <c r="X7610">
        <v>0</v>
      </c>
      <c r="Y7610">
        <v>0</v>
      </c>
      <c r="Z7610">
        <v>0</v>
      </c>
      <c r="AA7610">
        <v>0</v>
      </c>
      <c r="AB7610">
        <v>0</v>
      </c>
      <c r="AC7610">
        <v>0</v>
      </c>
      <c r="AD7610">
        <v>0</v>
      </c>
      <c r="AE7610">
        <v>0</v>
      </c>
      <c r="AF7610">
        <v>0</v>
      </c>
      <c r="AG7610" t="s">
        <v>28622</v>
      </c>
      <c r="AH7610" s="21" t="str">
        <f t="shared" si="236"/>
        <v>YO52</v>
      </c>
      <c r="AI7610" s="21">
        <v>345.36</v>
      </c>
      <c r="AJ7610" s="21">
        <f t="shared" si="237"/>
        <v>98.83986928104575</v>
      </c>
      <c r="AK7610" s="21" t="s">
        <v>2063</v>
      </c>
      <c r="AL7610" t="s">
        <v>2515</v>
      </c>
      <c r="AM7610" s="26" t="s">
        <v>38</v>
      </c>
      <c r="AN7610" t="s">
        <v>2033</v>
      </c>
    </row>
    <row r="7611" spans="1:40" hidden="1" x14ac:dyDescent="0.35">
      <c r="A7611" t="s">
        <v>28604</v>
      </c>
      <c r="B7611" t="s">
        <v>28624</v>
      </c>
      <c r="C7611" t="s">
        <v>5604</v>
      </c>
      <c r="D7611" t="s">
        <v>24393</v>
      </c>
      <c r="E7611" t="s">
        <v>561</v>
      </c>
      <c r="F7611">
        <v>2</v>
      </c>
      <c r="G7611" t="s">
        <v>2524</v>
      </c>
      <c r="H7611" t="s">
        <v>2056</v>
      </c>
      <c r="I7611" t="s">
        <v>2076</v>
      </c>
      <c r="J7611" t="s">
        <v>3893</v>
      </c>
      <c r="K7611" t="s">
        <v>62</v>
      </c>
      <c r="L7611" t="s">
        <v>2058</v>
      </c>
      <c r="M7611" t="s">
        <v>2059</v>
      </c>
      <c r="N7611">
        <v>12</v>
      </c>
      <c r="O7611">
        <v>393</v>
      </c>
      <c r="P7611">
        <v>1.61</v>
      </c>
      <c r="Q7611">
        <v>24480</v>
      </c>
      <c r="R7611">
        <v>2</v>
      </c>
      <c r="S7611">
        <v>18</v>
      </c>
      <c r="T7611">
        <v>7.0000000000000007E-2</v>
      </c>
      <c r="U7611">
        <v>10</v>
      </c>
      <c r="V7611">
        <v>375</v>
      </c>
      <c r="W7611">
        <v>1.53</v>
      </c>
      <c r="X7611">
        <v>0</v>
      </c>
      <c r="Y7611">
        <v>0</v>
      </c>
      <c r="Z7611">
        <v>0</v>
      </c>
      <c r="AA7611">
        <v>0</v>
      </c>
      <c r="AB7611">
        <v>0</v>
      </c>
      <c r="AC7611">
        <v>0</v>
      </c>
      <c r="AD7611">
        <v>0</v>
      </c>
      <c r="AE7611">
        <v>0</v>
      </c>
      <c r="AF7611">
        <v>0</v>
      </c>
      <c r="AG7611" t="s">
        <v>28625</v>
      </c>
      <c r="AH7611" s="21" t="str">
        <f t="shared" si="236"/>
        <v>YM68</v>
      </c>
      <c r="AI7611" s="21">
        <v>345.36</v>
      </c>
      <c r="AJ7611" s="21">
        <f t="shared" si="237"/>
        <v>98.394607843137251</v>
      </c>
      <c r="AK7611" s="21" t="s">
        <v>2063</v>
      </c>
      <c r="AL7611" t="s">
        <v>2527</v>
      </c>
      <c r="AM7611" s="26" t="s">
        <v>38</v>
      </c>
      <c r="AN7611" t="s">
        <v>2032</v>
      </c>
    </row>
    <row r="7612" spans="1:40" hidden="1" x14ac:dyDescent="0.35">
      <c r="A7612" t="s">
        <v>28608</v>
      </c>
      <c r="B7612" t="s">
        <v>28627</v>
      </c>
      <c r="C7612" t="s">
        <v>7186</v>
      </c>
      <c r="D7612" t="s">
        <v>28628</v>
      </c>
      <c r="E7612" t="s">
        <v>2575</v>
      </c>
      <c r="F7612">
        <v>1</v>
      </c>
      <c r="G7612" t="s">
        <v>2576</v>
      </c>
      <c r="H7612" t="s">
        <v>2577</v>
      </c>
      <c r="I7612" t="s">
        <v>2076</v>
      </c>
      <c r="J7612" t="s">
        <v>2578</v>
      </c>
      <c r="K7612" t="s">
        <v>2579</v>
      </c>
      <c r="L7612" t="s">
        <v>2058</v>
      </c>
      <c r="M7612" t="s">
        <v>2059</v>
      </c>
      <c r="N7612">
        <v>8</v>
      </c>
      <c r="O7612">
        <v>131</v>
      </c>
      <c r="P7612">
        <v>0.54</v>
      </c>
      <c r="Q7612">
        <v>24480</v>
      </c>
      <c r="R7612">
        <v>4</v>
      </c>
      <c r="S7612">
        <v>57</v>
      </c>
      <c r="T7612">
        <v>0.23</v>
      </c>
      <c r="U7612">
        <v>4</v>
      </c>
      <c r="V7612">
        <v>74</v>
      </c>
      <c r="W7612">
        <v>0.3</v>
      </c>
      <c r="X7612">
        <v>0</v>
      </c>
      <c r="Y7612">
        <v>0</v>
      </c>
      <c r="Z7612">
        <v>0</v>
      </c>
      <c r="AA7612">
        <v>0</v>
      </c>
      <c r="AB7612">
        <v>0</v>
      </c>
      <c r="AC7612">
        <v>0</v>
      </c>
      <c r="AD7612">
        <v>0</v>
      </c>
      <c r="AE7612">
        <v>0</v>
      </c>
      <c r="AF7612">
        <v>0</v>
      </c>
      <c r="AG7612" t="s">
        <v>28629</v>
      </c>
      <c r="AH7612" s="21" t="str">
        <f t="shared" si="236"/>
        <v>YK20</v>
      </c>
      <c r="AI7612" s="21">
        <v>345.36</v>
      </c>
      <c r="AJ7612" s="21">
        <f t="shared" si="237"/>
        <v>99.46486928104575</v>
      </c>
      <c r="AK7612" s="21" t="s">
        <v>2060</v>
      </c>
      <c r="AL7612" t="s">
        <v>2581</v>
      </c>
      <c r="AM7612" s="26" t="s">
        <v>38</v>
      </c>
      <c r="AN7612" t="s">
        <v>2030</v>
      </c>
    </row>
    <row r="7613" spans="1:40" hidden="1" x14ac:dyDescent="0.35">
      <c r="A7613" t="s">
        <v>28612</v>
      </c>
      <c r="B7613" t="s">
        <v>28631</v>
      </c>
      <c r="C7613" t="s">
        <v>2590</v>
      </c>
      <c r="D7613" t="s">
        <v>28632</v>
      </c>
      <c r="E7613" t="s">
        <v>30262</v>
      </c>
      <c r="F7613">
        <v>2</v>
      </c>
      <c r="G7613" t="s">
        <v>2593</v>
      </c>
      <c r="H7613" t="s">
        <v>2056</v>
      </c>
      <c r="I7613" t="s">
        <v>2076</v>
      </c>
      <c r="J7613" t="s">
        <v>2594</v>
      </c>
      <c r="K7613" t="s">
        <v>65</v>
      </c>
      <c r="L7613" t="s">
        <v>2058</v>
      </c>
      <c r="M7613" t="s">
        <v>2310</v>
      </c>
      <c r="N7613">
        <v>3</v>
      </c>
      <c r="O7613">
        <v>151</v>
      </c>
      <c r="P7613">
        <v>0.93</v>
      </c>
      <c r="Q7613">
        <v>16320</v>
      </c>
      <c r="R7613">
        <v>1</v>
      </c>
      <c r="S7613">
        <v>64</v>
      </c>
      <c r="T7613">
        <v>0.39</v>
      </c>
      <c r="U7613">
        <v>2</v>
      </c>
      <c r="V7613">
        <v>87</v>
      </c>
      <c r="W7613">
        <v>0.53</v>
      </c>
      <c r="X7613">
        <v>0</v>
      </c>
      <c r="Y7613">
        <v>0</v>
      </c>
      <c r="Z7613">
        <v>0</v>
      </c>
      <c r="AA7613">
        <v>0</v>
      </c>
      <c r="AB7613">
        <v>0</v>
      </c>
      <c r="AC7613">
        <v>0</v>
      </c>
      <c r="AD7613">
        <v>0</v>
      </c>
      <c r="AE7613">
        <v>0</v>
      </c>
      <c r="AF7613">
        <v>0</v>
      </c>
      <c r="AG7613" t="s">
        <v>28633</v>
      </c>
      <c r="AH7613" s="21" t="str">
        <f t="shared" si="236"/>
        <v>YM68</v>
      </c>
      <c r="AI7613" s="21">
        <v>230.39999999999998</v>
      </c>
      <c r="AJ7613" s="21">
        <f t="shared" si="237"/>
        <v>99.074754901960787</v>
      </c>
      <c r="AK7613" s="21" t="s">
        <v>2063</v>
      </c>
      <c r="AL7613" t="s">
        <v>2527</v>
      </c>
      <c r="AM7613" s="26" t="s">
        <v>38</v>
      </c>
      <c r="AN7613" t="s">
        <v>2032</v>
      </c>
    </row>
    <row r="7614" spans="1:40" hidden="1" x14ac:dyDescent="0.35">
      <c r="A7614" t="s">
        <v>28616</v>
      </c>
      <c r="B7614" t="s">
        <v>28635</v>
      </c>
      <c r="C7614" t="s">
        <v>7085</v>
      </c>
      <c r="D7614" t="s">
        <v>28636</v>
      </c>
      <c r="E7614" t="s">
        <v>2691</v>
      </c>
      <c r="F7614">
        <v>1</v>
      </c>
      <c r="G7614" t="s">
        <v>2600</v>
      </c>
      <c r="H7614" t="s">
        <v>2577</v>
      </c>
      <c r="I7614" t="s">
        <v>2076</v>
      </c>
      <c r="J7614" t="s">
        <v>2699</v>
      </c>
      <c r="K7614" t="s">
        <v>2579</v>
      </c>
      <c r="L7614" t="s">
        <v>2058</v>
      </c>
      <c r="M7614" t="s">
        <v>2059</v>
      </c>
      <c r="N7614">
        <v>8</v>
      </c>
      <c r="O7614">
        <v>389</v>
      </c>
      <c r="P7614">
        <v>1.59</v>
      </c>
      <c r="Q7614">
        <v>24480</v>
      </c>
      <c r="R7614">
        <v>2</v>
      </c>
      <c r="S7614">
        <v>69</v>
      </c>
      <c r="T7614">
        <v>0.28000000000000003</v>
      </c>
      <c r="U7614">
        <v>6</v>
      </c>
      <c r="V7614">
        <v>320</v>
      </c>
      <c r="W7614">
        <v>1.31</v>
      </c>
      <c r="X7614">
        <v>0</v>
      </c>
      <c r="Y7614">
        <v>0</v>
      </c>
      <c r="Z7614">
        <v>0</v>
      </c>
      <c r="AA7614">
        <v>0</v>
      </c>
      <c r="AB7614">
        <v>0</v>
      </c>
      <c r="AC7614">
        <v>0</v>
      </c>
      <c r="AD7614">
        <v>0</v>
      </c>
      <c r="AE7614">
        <v>0</v>
      </c>
      <c r="AF7614">
        <v>0</v>
      </c>
      <c r="AG7614" t="s">
        <v>28637</v>
      </c>
      <c r="AH7614" s="21" t="str">
        <f t="shared" si="236"/>
        <v>YM68</v>
      </c>
      <c r="AI7614" s="21">
        <v>345.36</v>
      </c>
      <c r="AJ7614" s="21">
        <f t="shared" si="237"/>
        <v>98.410947712418306</v>
      </c>
      <c r="AK7614" s="21" t="s">
        <v>2063</v>
      </c>
      <c r="AL7614" t="s">
        <v>2581</v>
      </c>
      <c r="AM7614" s="26" t="s">
        <v>38</v>
      </c>
      <c r="AN7614" t="s">
        <v>2033</v>
      </c>
    </row>
    <row r="7615" spans="1:40" hidden="1" x14ac:dyDescent="0.35">
      <c r="A7615" t="s">
        <v>28620</v>
      </c>
      <c r="B7615" t="s">
        <v>28639</v>
      </c>
      <c r="C7615" t="s">
        <v>4416</v>
      </c>
      <c r="D7615" t="s">
        <v>28640</v>
      </c>
      <c r="E7615" t="s">
        <v>2608</v>
      </c>
      <c r="F7615">
        <v>1</v>
      </c>
      <c r="G7615" t="s">
        <v>2609</v>
      </c>
      <c r="H7615" t="s">
        <v>2577</v>
      </c>
      <c r="I7615" t="s">
        <v>2057</v>
      </c>
      <c r="J7615" t="s">
        <v>2764</v>
      </c>
      <c r="K7615" t="s">
        <v>2765</v>
      </c>
      <c r="L7615" t="s">
        <v>2058</v>
      </c>
      <c r="M7615" t="s">
        <v>2059</v>
      </c>
      <c r="N7615">
        <v>1</v>
      </c>
      <c r="O7615">
        <v>35</v>
      </c>
      <c r="P7615">
        <v>0.14000000000000001</v>
      </c>
      <c r="Q7615">
        <v>24480</v>
      </c>
      <c r="R7615">
        <v>0</v>
      </c>
      <c r="S7615">
        <v>0</v>
      </c>
      <c r="T7615">
        <v>0</v>
      </c>
      <c r="U7615">
        <v>1</v>
      </c>
      <c r="V7615">
        <v>35</v>
      </c>
      <c r="W7615">
        <v>0.14000000000000001</v>
      </c>
      <c r="X7615">
        <v>0</v>
      </c>
      <c r="Y7615">
        <v>0</v>
      </c>
      <c r="Z7615">
        <v>0</v>
      </c>
      <c r="AA7615">
        <v>0</v>
      </c>
      <c r="AB7615">
        <v>0</v>
      </c>
      <c r="AC7615">
        <v>0</v>
      </c>
      <c r="AD7615">
        <v>0</v>
      </c>
      <c r="AE7615">
        <v>0</v>
      </c>
      <c r="AF7615">
        <v>0</v>
      </c>
      <c r="AG7615" t="s">
        <v>28641</v>
      </c>
      <c r="AH7615" s="21" t="str">
        <f t="shared" si="236"/>
        <v>YT21</v>
      </c>
      <c r="AI7615" s="21">
        <v>345.36</v>
      </c>
      <c r="AJ7615" s="21">
        <f t="shared" si="237"/>
        <v>99.857026143790847</v>
      </c>
      <c r="AK7615" s="21" t="s">
        <v>2060</v>
      </c>
      <c r="AL7615" t="s">
        <v>2613</v>
      </c>
      <c r="AM7615" s="26" t="s">
        <v>38</v>
      </c>
      <c r="AN7615" t="s">
        <v>2033</v>
      </c>
    </row>
    <row r="7616" spans="1:40" hidden="1" x14ac:dyDescent="0.35">
      <c r="A7616" t="s">
        <v>28623</v>
      </c>
      <c r="B7616" t="s">
        <v>28643</v>
      </c>
      <c r="C7616" t="s">
        <v>2798</v>
      </c>
      <c r="D7616" t="s">
        <v>28644</v>
      </c>
      <c r="E7616" t="s">
        <v>2608</v>
      </c>
      <c r="F7616">
        <v>1</v>
      </c>
      <c r="G7616" t="s">
        <v>2609</v>
      </c>
      <c r="H7616" t="s">
        <v>2577</v>
      </c>
      <c r="I7616" t="s">
        <v>2057</v>
      </c>
      <c r="J7616" t="s">
        <v>2610</v>
      </c>
      <c r="K7616" t="s">
        <v>2611</v>
      </c>
      <c r="L7616" t="s">
        <v>2058</v>
      </c>
      <c r="M7616" t="s">
        <v>2170</v>
      </c>
      <c r="N7616">
        <v>1</v>
      </c>
      <c r="O7616">
        <v>85</v>
      </c>
      <c r="P7616">
        <v>0.56000000000000005</v>
      </c>
      <c r="Q7616">
        <v>15300</v>
      </c>
      <c r="R7616">
        <v>0</v>
      </c>
      <c r="S7616">
        <v>0</v>
      </c>
      <c r="T7616">
        <v>0</v>
      </c>
      <c r="U7616">
        <v>1</v>
      </c>
      <c r="V7616">
        <v>85</v>
      </c>
      <c r="W7616">
        <v>0.56000000000000005</v>
      </c>
      <c r="X7616">
        <v>0</v>
      </c>
      <c r="Y7616">
        <v>0</v>
      </c>
      <c r="Z7616">
        <v>0</v>
      </c>
      <c r="AA7616">
        <v>0</v>
      </c>
      <c r="AB7616">
        <v>0</v>
      </c>
      <c r="AC7616">
        <v>0</v>
      </c>
      <c r="AD7616">
        <v>0</v>
      </c>
      <c r="AE7616">
        <v>0</v>
      </c>
      <c r="AF7616">
        <v>0</v>
      </c>
      <c r="AG7616" t="s">
        <v>28645</v>
      </c>
      <c r="AH7616" s="21" t="str">
        <f t="shared" si="236"/>
        <v>YT21</v>
      </c>
      <c r="AI7616" s="21">
        <v>216</v>
      </c>
      <c r="AJ7616" s="21">
        <f t="shared" si="237"/>
        <v>99.444444444444443</v>
      </c>
      <c r="AK7616" s="21" t="s">
        <v>2060</v>
      </c>
      <c r="AL7616" t="s">
        <v>2613</v>
      </c>
      <c r="AM7616" s="26" t="s">
        <v>38</v>
      </c>
      <c r="AN7616" t="s">
        <v>2030</v>
      </c>
    </row>
    <row r="7617" spans="1:40" hidden="1" x14ac:dyDescent="0.35">
      <c r="A7617" t="s">
        <v>28626</v>
      </c>
      <c r="B7617" t="s">
        <v>28647</v>
      </c>
      <c r="C7617" t="s">
        <v>3134</v>
      </c>
      <c r="D7617" t="s">
        <v>28648</v>
      </c>
      <c r="E7617" t="s">
        <v>2724</v>
      </c>
      <c r="F7617">
        <v>1</v>
      </c>
      <c r="G7617" t="s">
        <v>2682</v>
      </c>
      <c r="H7617" t="s">
        <v>2620</v>
      </c>
      <c r="I7617" t="s">
        <v>2057</v>
      </c>
      <c r="J7617" t="s">
        <v>2725</v>
      </c>
      <c r="K7617" t="s">
        <v>2684</v>
      </c>
      <c r="L7617" t="s">
        <v>2058</v>
      </c>
      <c r="M7617" t="s">
        <v>2059</v>
      </c>
      <c r="N7617">
        <v>2</v>
      </c>
      <c r="O7617">
        <v>92</v>
      </c>
      <c r="P7617">
        <v>0.38</v>
      </c>
      <c r="Q7617">
        <v>24480</v>
      </c>
      <c r="R7617">
        <v>1</v>
      </c>
      <c r="S7617">
        <v>41</v>
      </c>
      <c r="T7617">
        <v>0.17</v>
      </c>
      <c r="U7617">
        <v>1</v>
      </c>
      <c r="V7617">
        <v>51</v>
      </c>
      <c r="W7617">
        <v>0.21</v>
      </c>
      <c r="X7617">
        <v>0</v>
      </c>
      <c r="Y7617">
        <v>0</v>
      </c>
      <c r="Z7617">
        <v>0</v>
      </c>
      <c r="AA7617">
        <v>0</v>
      </c>
      <c r="AB7617">
        <v>0</v>
      </c>
      <c r="AC7617">
        <v>0</v>
      </c>
      <c r="AD7617">
        <v>0</v>
      </c>
      <c r="AE7617">
        <v>0</v>
      </c>
      <c r="AF7617">
        <v>0</v>
      </c>
      <c r="AG7617" t="s">
        <v>28649</v>
      </c>
      <c r="AH7617" s="21" t="str">
        <f t="shared" si="236"/>
        <v>YT21</v>
      </c>
      <c r="AI7617" s="21">
        <v>345.36</v>
      </c>
      <c r="AJ7617" s="21">
        <f t="shared" si="237"/>
        <v>99.624183006535944</v>
      </c>
      <c r="AK7617" s="21" t="s">
        <v>2060</v>
      </c>
      <c r="AL7617" t="s">
        <v>2725</v>
      </c>
      <c r="AM7617" s="26" t="s">
        <v>38</v>
      </c>
      <c r="AN7617" t="s">
        <v>2031</v>
      </c>
    </row>
    <row r="7618" spans="1:40" hidden="1" x14ac:dyDescent="0.35">
      <c r="A7618" t="s">
        <v>28630</v>
      </c>
      <c r="B7618" t="s">
        <v>28651</v>
      </c>
      <c r="C7618" t="s">
        <v>2606</v>
      </c>
      <c r="D7618" t="s">
        <v>28652</v>
      </c>
      <c r="E7618" t="s">
        <v>2608</v>
      </c>
      <c r="F7618">
        <v>1</v>
      </c>
      <c r="G7618" t="s">
        <v>2609</v>
      </c>
      <c r="H7618" t="s">
        <v>2577</v>
      </c>
      <c r="I7618" t="s">
        <v>2076</v>
      </c>
      <c r="J7618" t="s">
        <v>2610</v>
      </c>
      <c r="K7618" t="s">
        <v>2611</v>
      </c>
      <c r="L7618" t="s">
        <v>2058</v>
      </c>
      <c r="M7618" t="s">
        <v>2059</v>
      </c>
      <c r="N7618">
        <v>3</v>
      </c>
      <c r="O7618">
        <v>95</v>
      </c>
      <c r="P7618">
        <v>0.39</v>
      </c>
      <c r="Q7618">
        <v>24480</v>
      </c>
      <c r="R7618">
        <v>0</v>
      </c>
      <c r="S7618">
        <v>0</v>
      </c>
      <c r="T7618">
        <v>0</v>
      </c>
      <c r="U7618">
        <v>3</v>
      </c>
      <c r="V7618">
        <v>95</v>
      </c>
      <c r="W7618">
        <v>0.39</v>
      </c>
      <c r="X7618">
        <v>0</v>
      </c>
      <c r="Y7618">
        <v>0</v>
      </c>
      <c r="Z7618">
        <v>0</v>
      </c>
      <c r="AA7618">
        <v>0</v>
      </c>
      <c r="AB7618">
        <v>0</v>
      </c>
      <c r="AC7618">
        <v>0</v>
      </c>
      <c r="AD7618">
        <v>0</v>
      </c>
      <c r="AE7618">
        <v>0</v>
      </c>
      <c r="AF7618">
        <v>0</v>
      </c>
      <c r="AG7618" t="s">
        <v>28653</v>
      </c>
      <c r="AH7618" s="21" t="str">
        <f t="shared" si="236"/>
        <v>YR25</v>
      </c>
      <c r="AI7618" s="21">
        <v>345.36</v>
      </c>
      <c r="AJ7618" s="21">
        <f t="shared" si="237"/>
        <v>99.611928104575156</v>
      </c>
      <c r="AK7618" s="21" t="s">
        <v>2060</v>
      </c>
      <c r="AL7618" t="s">
        <v>2613</v>
      </c>
      <c r="AM7618" s="26" t="s">
        <v>38</v>
      </c>
      <c r="AN7618" t="s">
        <v>2030</v>
      </c>
    </row>
    <row r="7619" spans="1:40" hidden="1" x14ac:dyDescent="0.35">
      <c r="A7619" t="s">
        <v>28634</v>
      </c>
      <c r="B7619" t="s">
        <v>28655</v>
      </c>
      <c r="C7619" t="s">
        <v>2773</v>
      </c>
      <c r="D7619" t="s">
        <v>28656</v>
      </c>
      <c r="E7619" t="s">
        <v>2608</v>
      </c>
      <c r="F7619">
        <v>1</v>
      </c>
      <c r="G7619" t="s">
        <v>2609</v>
      </c>
      <c r="H7619" t="s">
        <v>2577</v>
      </c>
      <c r="I7619" t="s">
        <v>2076</v>
      </c>
      <c r="J7619" t="s">
        <v>2741</v>
      </c>
      <c r="K7619" t="s">
        <v>2742</v>
      </c>
      <c r="L7619" t="s">
        <v>2058</v>
      </c>
      <c r="M7619" t="s">
        <v>2170</v>
      </c>
      <c r="N7619">
        <v>4</v>
      </c>
      <c r="O7619">
        <v>229</v>
      </c>
      <c r="P7619">
        <v>1.5</v>
      </c>
      <c r="Q7619">
        <v>15300</v>
      </c>
      <c r="R7619">
        <v>2</v>
      </c>
      <c r="S7619">
        <v>114</v>
      </c>
      <c r="T7619">
        <v>0.75</v>
      </c>
      <c r="U7619">
        <v>2</v>
      </c>
      <c r="V7619">
        <v>115</v>
      </c>
      <c r="W7619">
        <v>0.75</v>
      </c>
      <c r="X7619">
        <v>0</v>
      </c>
      <c r="Y7619">
        <v>0</v>
      </c>
      <c r="Z7619">
        <v>0</v>
      </c>
      <c r="AA7619">
        <v>0</v>
      </c>
      <c r="AB7619">
        <v>0</v>
      </c>
      <c r="AC7619">
        <v>0</v>
      </c>
      <c r="AD7619">
        <v>0</v>
      </c>
      <c r="AE7619">
        <v>0</v>
      </c>
      <c r="AF7619">
        <v>0</v>
      </c>
      <c r="AG7619" t="s">
        <v>28657</v>
      </c>
      <c r="AH7619" s="21" t="str">
        <f t="shared" si="236"/>
        <v>YR25</v>
      </c>
      <c r="AI7619" s="21">
        <v>216</v>
      </c>
      <c r="AJ7619" s="21">
        <f t="shared" si="237"/>
        <v>98.503267973856211</v>
      </c>
      <c r="AK7619" s="21" t="s">
        <v>2063</v>
      </c>
      <c r="AL7619" t="s">
        <v>2613</v>
      </c>
      <c r="AM7619" s="26" t="s">
        <v>38</v>
      </c>
      <c r="AN7619" t="s">
        <v>2031</v>
      </c>
    </row>
    <row r="7620" spans="1:40" hidden="1" x14ac:dyDescent="0.35">
      <c r="A7620" t="s">
        <v>28638</v>
      </c>
      <c r="B7620" t="s">
        <v>28659</v>
      </c>
      <c r="C7620" t="s">
        <v>2773</v>
      </c>
      <c r="D7620" t="s">
        <v>28660</v>
      </c>
      <c r="E7620" t="s">
        <v>2608</v>
      </c>
      <c r="F7620">
        <v>1</v>
      </c>
      <c r="G7620" t="s">
        <v>2609</v>
      </c>
      <c r="H7620" t="s">
        <v>2577</v>
      </c>
      <c r="I7620" t="s">
        <v>2057</v>
      </c>
      <c r="J7620" t="s">
        <v>2741</v>
      </c>
      <c r="K7620" t="s">
        <v>2742</v>
      </c>
      <c r="L7620" t="s">
        <v>2058</v>
      </c>
      <c r="M7620" t="s">
        <v>2170</v>
      </c>
      <c r="N7620">
        <v>0</v>
      </c>
      <c r="O7620">
        <v>0</v>
      </c>
      <c r="P7620">
        <v>0</v>
      </c>
      <c r="Q7620">
        <v>15300</v>
      </c>
      <c r="R7620">
        <v>0</v>
      </c>
      <c r="S7620">
        <v>0</v>
      </c>
      <c r="T7620">
        <v>0</v>
      </c>
      <c r="U7620">
        <v>0</v>
      </c>
      <c r="V7620">
        <v>0</v>
      </c>
      <c r="W7620">
        <v>0</v>
      </c>
      <c r="X7620">
        <v>0</v>
      </c>
      <c r="Y7620">
        <v>0</v>
      </c>
      <c r="Z7620">
        <v>0</v>
      </c>
      <c r="AA7620">
        <v>0</v>
      </c>
      <c r="AB7620">
        <v>0</v>
      </c>
      <c r="AC7620">
        <v>0</v>
      </c>
      <c r="AD7620">
        <v>0</v>
      </c>
      <c r="AE7620">
        <v>0</v>
      </c>
      <c r="AF7620">
        <v>0</v>
      </c>
      <c r="AG7620" t="s">
        <v>28661</v>
      </c>
      <c r="AH7620" s="21" t="str">
        <f t="shared" si="236"/>
        <v>YT21</v>
      </c>
      <c r="AI7620" s="21">
        <v>216</v>
      </c>
      <c r="AJ7620" s="21">
        <f t="shared" si="237"/>
        <v>100</v>
      </c>
      <c r="AK7620" s="21" t="s">
        <v>2060</v>
      </c>
      <c r="AL7620" t="s">
        <v>2613</v>
      </c>
      <c r="AM7620" s="26" t="s">
        <v>38</v>
      </c>
      <c r="AN7620" t="s">
        <v>2030</v>
      </c>
    </row>
    <row r="7621" spans="1:40" hidden="1" x14ac:dyDescent="0.35">
      <c r="A7621" t="s">
        <v>28642</v>
      </c>
      <c r="B7621" t="s">
        <v>28663</v>
      </c>
      <c r="C7621" t="s">
        <v>5177</v>
      </c>
      <c r="D7621" t="s">
        <v>28664</v>
      </c>
      <c r="E7621" t="s">
        <v>2646</v>
      </c>
      <c r="F7621">
        <v>1</v>
      </c>
      <c r="G7621" t="s">
        <v>2600</v>
      </c>
      <c r="H7621" t="s">
        <v>2577</v>
      </c>
      <c r="I7621" t="s">
        <v>2057</v>
      </c>
      <c r="J7621" t="s">
        <v>2601</v>
      </c>
      <c r="K7621" t="s">
        <v>2602</v>
      </c>
      <c r="L7621" t="s">
        <v>2058</v>
      </c>
      <c r="M7621" t="s">
        <v>2170</v>
      </c>
      <c r="N7621">
        <v>3</v>
      </c>
      <c r="O7621">
        <v>34</v>
      </c>
      <c r="P7621">
        <v>0.22</v>
      </c>
      <c r="Q7621">
        <v>15300</v>
      </c>
      <c r="R7621">
        <v>1</v>
      </c>
      <c r="S7621">
        <v>12</v>
      </c>
      <c r="T7621">
        <v>0.08</v>
      </c>
      <c r="U7621">
        <v>2</v>
      </c>
      <c r="V7621">
        <v>22</v>
      </c>
      <c r="W7621">
        <v>0.14000000000000001</v>
      </c>
      <c r="X7621">
        <v>0</v>
      </c>
      <c r="Y7621">
        <v>0</v>
      </c>
      <c r="Z7621">
        <v>0</v>
      </c>
      <c r="AA7621">
        <v>0</v>
      </c>
      <c r="AB7621">
        <v>0</v>
      </c>
      <c r="AC7621">
        <v>0</v>
      </c>
      <c r="AD7621">
        <v>0</v>
      </c>
      <c r="AE7621">
        <v>0</v>
      </c>
      <c r="AF7621">
        <v>0</v>
      </c>
      <c r="AG7621" t="s">
        <v>28665</v>
      </c>
      <c r="AH7621" s="21" t="str">
        <f t="shared" si="236"/>
        <v>YT21</v>
      </c>
      <c r="AI7621" s="21">
        <v>216</v>
      </c>
      <c r="AJ7621" s="21">
        <f t="shared" si="237"/>
        <v>99.777777777777771</v>
      </c>
      <c r="AK7621" s="21" t="s">
        <v>2060</v>
      </c>
      <c r="AL7621" t="s">
        <v>2551</v>
      </c>
      <c r="AM7621" s="26" t="s">
        <v>38</v>
      </c>
      <c r="AN7621" t="s">
        <v>2032</v>
      </c>
    </row>
    <row r="7622" spans="1:40" hidden="1" x14ac:dyDescent="0.35">
      <c r="A7622" t="s">
        <v>28646</v>
      </c>
      <c r="B7622" t="s">
        <v>28667</v>
      </c>
      <c r="C7622" t="s">
        <v>2773</v>
      </c>
      <c r="D7622" t="s">
        <v>28668</v>
      </c>
      <c r="E7622" t="s">
        <v>2608</v>
      </c>
      <c r="F7622">
        <v>1</v>
      </c>
      <c r="G7622" t="s">
        <v>2576</v>
      </c>
      <c r="H7622" t="s">
        <v>2577</v>
      </c>
      <c r="I7622" t="s">
        <v>2076</v>
      </c>
      <c r="J7622" t="s">
        <v>2741</v>
      </c>
      <c r="K7622" t="s">
        <v>2742</v>
      </c>
      <c r="L7622" t="s">
        <v>2058</v>
      </c>
      <c r="M7622" t="s">
        <v>5179</v>
      </c>
      <c r="N7622">
        <v>2</v>
      </c>
      <c r="O7622">
        <v>94</v>
      </c>
      <c r="P7622">
        <v>0.51</v>
      </c>
      <c r="Q7622">
        <v>18360</v>
      </c>
      <c r="R7622">
        <v>1</v>
      </c>
      <c r="S7622">
        <v>44</v>
      </c>
      <c r="T7622">
        <v>0.24</v>
      </c>
      <c r="U7622">
        <v>0</v>
      </c>
      <c r="V7622">
        <v>0</v>
      </c>
      <c r="W7622">
        <v>0</v>
      </c>
      <c r="X7622">
        <v>0</v>
      </c>
      <c r="Y7622">
        <v>0</v>
      </c>
      <c r="Z7622">
        <v>0</v>
      </c>
      <c r="AA7622">
        <v>1</v>
      </c>
      <c r="AB7622">
        <v>50</v>
      </c>
      <c r="AC7622">
        <v>0.27</v>
      </c>
      <c r="AD7622">
        <v>0</v>
      </c>
      <c r="AE7622">
        <v>0</v>
      </c>
      <c r="AF7622">
        <v>0</v>
      </c>
      <c r="AG7622" t="s">
        <v>28669</v>
      </c>
      <c r="AH7622" s="21" t="str">
        <f t="shared" si="236"/>
        <v>YK20</v>
      </c>
      <c r="AI7622" s="21">
        <v>258.95999999999998</v>
      </c>
      <c r="AJ7622" s="21">
        <f t="shared" si="237"/>
        <v>99.488017429193903</v>
      </c>
      <c r="AK7622" s="21" t="s">
        <v>2060</v>
      </c>
      <c r="AL7622" t="s">
        <v>2613</v>
      </c>
      <c r="AM7622" s="26" t="s">
        <v>38</v>
      </c>
      <c r="AN7622" t="s">
        <v>2031</v>
      </c>
    </row>
    <row r="7623" spans="1:40" hidden="1" x14ac:dyDescent="0.35">
      <c r="A7623" t="s">
        <v>28650</v>
      </c>
      <c r="B7623" t="s">
        <v>28671</v>
      </c>
      <c r="C7623" t="s">
        <v>3207</v>
      </c>
      <c r="D7623" t="s">
        <v>28672</v>
      </c>
      <c r="E7623" t="s">
        <v>2608</v>
      </c>
      <c r="F7623">
        <v>1</v>
      </c>
      <c r="G7623" t="s">
        <v>2576</v>
      </c>
      <c r="H7623" t="s">
        <v>2577</v>
      </c>
      <c r="I7623" t="s">
        <v>2076</v>
      </c>
      <c r="J7623" t="s">
        <v>2692</v>
      </c>
      <c r="K7623" t="s">
        <v>2635</v>
      </c>
      <c r="L7623" t="s">
        <v>2058</v>
      </c>
      <c r="M7623" t="s">
        <v>2207</v>
      </c>
      <c r="N7623">
        <v>2</v>
      </c>
      <c r="O7623">
        <v>84</v>
      </c>
      <c r="P7623">
        <v>0.63</v>
      </c>
      <c r="Q7623">
        <v>13260</v>
      </c>
      <c r="R7623">
        <v>0</v>
      </c>
      <c r="S7623">
        <v>0</v>
      </c>
      <c r="T7623">
        <v>0</v>
      </c>
      <c r="U7623">
        <v>2</v>
      </c>
      <c r="V7623">
        <v>84</v>
      </c>
      <c r="W7623">
        <v>0.63</v>
      </c>
      <c r="X7623">
        <v>0</v>
      </c>
      <c r="Y7623">
        <v>0</v>
      </c>
      <c r="Z7623">
        <v>0</v>
      </c>
      <c r="AA7623">
        <v>0</v>
      </c>
      <c r="AB7623">
        <v>0</v>
      </c>
      <c r="AC7623">
        <v>0</v>
      </c>
      <c r="AD7623">
        <v>0</v>
      </c>
      <c r="AE7623">
        <v>0</v>
      </c>
      <c r="AF7623">
        <v>0</v>
      </c>
      <c r="AG7623" t="s">
        <v>28673</v>
      </c>
      <c r="AH7623" s="21" t="str">
        <f t="shared" ref="AH7623:AH7686" si="238">LEFT(AG7623,4)</f>
        <v>YK20</v>
      </c>
      <c r="AI7623" s="21">
        <v>187.20000000000002</v>
      </c>
      <c r="AJ7623" s="21">
        <f t="shared" ref="AJ7623:AJ7686" si="239">100-(O7623/Q7623*100)</f>
        <v>99.366515837104075</v>
      </c>
      <c r="AK7623" s="21" t="s">
        <v>2060</v>
      </c>
      <c r="AL7623" t="s">
        <v>2581</v>
      </c>
      <c r="AM7623" s="26" t="s">
        <v>38</v>
      </c>
      <c r="AN7623" t="s">
        <v>2029</v>
      </c>
    </row>
    <row r="7624" spans="1:40" hidden="1" x14ac:dyDescent="0.35">
      <c r="A7624" t="s">
        <v>28654</v>
      </c>
      <c r="B7624" t="s">
        <v>28675</v>
      </c>
      <c r="C7624" t="s">
        <v>5681</v>
      </c>
      <c r="D7624" t="s">
        <v>28676</v>
      </c>
      <c r="E7624" t="s">
        <v>2562</v>
      </c>
      <c r="F7624">
        <v>1</v>
      </c>
      <c r="G7624" t="s">
        <v>2546</v>
      </c>
      <c r="H7624" t="s">
        <v>2510</v>
      </c>
      <c r="I7624" t="s">
        <v>2076</v>
      </c>
      <c r="J7624" t="s">
        <v>2547</v>
      </c>
      <c r="K7624" t="s">
        <v>2548</v>
      </c>
      <c r="L7624" t="s">
        <v>2058</v>
      </c>
      <c r="M7624" t="s">
        <v>2059</v>
      </c>
      <c r="N7624">
        <v>8</v>
      </c>
      <c r="O7624">
        <v>261</v>
      </c>
      <c r="P7624">
        <v>1.07</v>
      </c>
      <c r="Q7624">
        <v>24480</v>
      </c>
      <c r="R7624">
        <v>4</v>
      </c>
      <c r="S7624">
        <v>99</v>
      </c>
      <c r="T7624">
        <v>0.4</v>
      </c>
      <c r="U7624">
        <v>4</v>
      </c>
      <c r="V7624">
        <v>162</v>
      </c>
      <c r="W7624">
        <v>0.66</v>
      </c>
      <c r="X7624">
        <v>0</v>
      </c>
      <c r="Y7624">
        <v>0</v>
      </c>
      <c r="Z7624">
        <v>0</v>
      </c>
      <c r="AA7624">
        <v>0</v>
      </c>
      <c r="AB7624">
        <v>0</v>
      </c>
      <c r="AC7624">
        <v>0</v>
      </c>
      <c r="AD7624">
        <v>0</v>
      </c>
      <c r="AE7624">
        <v>0</v>
      </c>
      <c r="AF7624">
        <v>0</v>
      </c>
      <c r="AG7624" t="s">
        <v>28677</v>
      </c>
      <c r="AH7624" s="21" t="str">
        <f t="shared" si="238"/>
        <v>YM68</v>
      </c>
      <c r="AI7624" s="21">
        <v>345.36</v>
      </c>
      <c r="AJ7624" s="21">
        <f t="shared" si="239"/>
        <v>98.933823529411768</v>
      </c>
      <c r="AK7624" s="21" t="s">
        <v>2063</v>
      </c>
      <c r="AL7624" t="s">
        <v>2551</v>
      </c>
      <c r="AM7624" s="26" t="s">
        <v>38</v>
      </c>
      <c r="AN7624" t="s">
        <v>2030</v>
      </c>
    </row>
    <row r="7625" spans="1:40" hidden="1" x14ac:dyDescent="0.35">
      <c r="A7625" t="s">
        <v>28658</v>
      </c>
      <c r="B7625" t="s">
        <v>28679</v>
      </c>
      <c r="C7625" t="s">
        <v>3428</v>
      </c>
      <c r="D7625" t="s">
        <v>28680</v>
      </c>
      <c r="E7625" t="s">
        <v>2608</v>
      </c>
      <c r="F7625">
        <v>1</v>
      </c>
      <c r="G7625" t="s">
        <v>2609</v>
      </c>
      <c r="H7625" t="s">
        <v>2577</v>
      </c>
      <c r="I7625" t="s">
        <v>2057</v>
      </c>
      <c r="J7625" t="s">
        <v>2610</v>
      </c>
      <c r="K7625" t="s">
        <v>2611</v>
      </c>
      <c r="L7625" t="s">
        <v>2058</v>
      </c>
      <c r="M7625" t="s">
        <v>2170</v>
      </c>
      <c r="N7625">
        <v>3</v>
      </c>
      <c r="O7625">
        <v>95</v>
      </c>
      <c r="P7625">
        <v>0.62</v>
      </c>
      <c r="Q7625">
        <v>15300</v>
      </c>
      <c r="R7625">
        <v>2</v>
      </c>
      <c r="S7625">
        <v>67</v>
      </c>
      <c r="T7625">
        <v>0.44</v>
      </c>
      <c r="U7625">
        <v>0</v>
      </c>
      <c r="V7625">
        <v>0</v>
      </c>
      <c r="W7625">
        <v>0</v>
      </c>
      <c r="X7625">
        <v>1</v>
      </c>
      <c r="Y7625">
        <v>28</v>
      </c>
      <c r="Z7625">
        <v>0.18</v>
      </c>
      <c r="AA7625">
        <v>0</v>
      </c>
      <c r="AB7625">
        <v>0</v>
      </c>
      <c r="AC7625">
        <v>0</v>
      </c>
      <c r="AD7625">
        <v>0</v>
      </c>
      <c r="AE7625">
        <v>0</v>
      </c>
      <c r="AF7625">
        <v>0</v>
      </c>
      <c r="AG7625" t="s">
        <v>28681</v>
      </c>
      <c r="AH7625" s="21" t="str">
        <f t="shared" si="238"/>
        <v>YT21</v>
      </c>
      <c r="AI7625" s="21">
        <v>216</v>
      </c>
      <c r="AJ7625" s="21">
        <f t="shared" si="239"/>
        <v>99.379084967320267</v>
      </c>
      <c r="AK7625" s="21" t="s">
        <v>2060</v>
      </c>
      <c r="AL7625" t="s">
        <v>2581</v>
      </c>
      <c r="AM7625" s="26" t="s">
        <v>38</v>
      </c>
      <c r="AN7625" t="s">
        <v>2030</v>
      </c>
    </row>
    <row r="7626" spans="1:40" hidden="1" x14ac:dyDescent="0.35">
      <c r="A7626" t="s">
        <v>28662</v>
      </c>
      <c r="B7626" t="s">
        <v>28683</v>
      </c>
      <c r="C7626" t="s">
        <v>4767</v>
      </c>
      <c r="D7626" t="s">
        <v>28684</v>
      </c>
      <c r="E7626" t="s">
        <v>2646</v>
      </c>
      <c r="F7626">
        <v>1</v>
      </c>
      <c r="G7626" t="s">
        <v>2600</v>
      </c>
      <c r="H7626" t="s">
        <v>2577</v>
      </c>
      <c r="I7626" t="s">
        <v>2057</v>
      </c>
      <c r="J7626" t="s">
        <v>2601</v>
      </c>
      <c r="K7626" t="s">
        <v>2602</v>
      </c>
      <c r="L7626" t="s">
        <v>2058</v>
      </c>
      <c r="M7626" t="s">
        <v>2170</v>
      </c>
      <c r="N7626">
        <v>7</v>
      </c>
      <c r="O7626">
        <v>424</v>
      </c>
      <c r="P7626">
        <v>2.77</v>
      </c>
      <c r="Q7626">
        <v>15300</v>
      </c>
      <c r="R7626">
        <v>5</v>
      </c>
      <c r="S7626">
        <v>191</v>
      </c>
      <c r="T7626">
        <v>1.25</v>
      </c>
      <c r="U7626">
        <v>1</v>
      </c>
      <c r="V7626">
        <v>18</v>
      </c>
      <c r="W7626">
        <v>0.12</v>
      </c>
      <c r="X7626">
        <v>0</v>
      </c>
      <c r="Y7626">
        <v>0</v>
      </c>
      <c r="Z7626">
        <v>0</v>
      </c>
      <c r="AA7626">
        <v>1</v>
      </c>
      <c r="AB7626">
        <v>215</v>
      </c>
      <c r="AC7626">
        <v>1.41</v>
      </c>
      <c r="AD7626">
        <v>0</v>
      </c>
      <c r="AE7626">
        <v>0</v>
      </c>
      <c r="AF7626">
        <v>0</v>
      </c>
      <c r="AG7626" t="s">
        <v>28685</v>
      </c>
      <c r="AH7626" s="21" t="str">
        <f t="shared" si="238"/>
        <v>YT21</v>
      </c>
      <c r="AI7626" s="21">
        <v>216</v>
      </c>
      <c r="AJ7626" s="21">
        <f t="shared" si="239"/>
        <v>97.228758169934636</v>
      </c>
      <c r="AK7626" s="21" t="s">
        <v>2063</v>
      </c>
      <c r="AL7626" t="s">
        <v>2551</v>
      </c>
      <c r="AM7626" s="26" t="s">
        <v>38</v>
      </c>
      <c r="AN7626" t="s">
        <v>2032</v>
      </c>
    </row>
    <row r="7627" spans="1:40" hidden="1" x14ac:dyDescent="0.35">
      <c r="A7627" t="s">
        <v>28666</v>
      </c>
      <c r="B7627" t="s">
        <v>28687</v>
      </c>
      <c r="C7627" t="s">
        <v>4615</v>
      </c>
      <c r="D7627" t="s">
        <v>28688</v>
      </c>
      <c r="E7627" t="s">
        <v>11283</v>
      </c>
      <c r="F7627">
        <v>1</v>
      </c>
      <c r="G7627" t="s">
        <v>2600</v>
      </c>
      <c r="H7627" t="s">
        <v>2577</v>
      </c>
      <c r="I7627" t="s">
        <v>2076</v>
      </c>
      <c r="J7627" t="s">
        <v>2601</v>
      </c>
      <c r="K7627" t="s">
        <v>2602</v>
      </c>
      <c r="L7627" t="s">
        <v>2058</v>
      </c>
      <c r="M7627" t="s">
        <v>2310</v>
      </c>
      <c r="N7627">
        <v>1</v>
      </c>
      <c r="O7627">
        <v>52</v>
      </c>
      <c r="P7627">
        <v>0.32</v>
      </c>
      <c r="Q7627">
        <v>16320</v>
      </c>
      <c r="R7627">
        <v>0</v>
      </c>
      <c r="S7627">
        <v>0</v>
      </c>
      <c r="T7627">
        <v>0</v>
      </c>
      <c r="U7627">
        <v>1</v>
      </c>
      <c r="V7627">
        <v>52</v>
      </c>
      <c r="W7627">
        <v>0.32</v>
      </c>
      <c r="X7627">
        <v>0</v>
      </c>
      <c r="Y7627">
        <v>0</v>
      </c>
      <c r="Z7627">
        <v>0</v>
      </c>
      <c r="AA7627">
        <v>0</v>
      </c>
      <c r="AB7627">
        <v>0</v>
      </c>
      <c r="AC7627">
        <v>0</v>
      </c>
      <c r="AD7627">
        <v>0</v>
      </c>
      <c r="AE7627">
        <v>0</v>
      </c>
      <c r="AF7627">
        <v>0</v>
      </c>
      <c r="AG7627" t="s">
        <v>28689</v>
      </c>
      <c r="AH7627" s="21" t="str">
        <f t="shared" si="238"/>
        <v>YK20</v>
      </c>
      <c r="AI7627" s="21">
        <v>230.39999999999998</v>
      </c>
      <c r="AJ7627" s="21">
        <f t="shared" si="239"/>
        <v>99.681372549019613</v>
      </c>
      <c r="AK7627" s="21" t="s">
        <v>2060</v>
      </c>
      <c r="AL7627" t="s">
        <v>2551</v>
      </c>
      <c r="AM7627" s="26" t="s">
        <v>38</v>
      </c>
      <c r="AN7627" t="s">
        <v>2032</v>
      </c>
    </row>
    <row r="7628" spans="1:40" hidden="1" x14ac:dyDescent="0.35">
      <c r="A7628" t="s">
        <v>28670</v>
      </c>
      <c r="B7628" t="s">
        <v>28691</v>
      </c>
      <c r="C7628" t="s">
        <v>2936</v>
      </c>
      <c r="D7628" t="s">
        <v>28692</v>
      </c>
      <c r="E7628" t="s">
        <v>2938</v>
      </c>
      <c r="F7628">
        <v>1</v>
      </c>
      <c r="G7628" t="s">
        <v>2593</v>
      </c>
      <c r="H7628" t="s">
        <v>2056</v>
      </c>
      <c r="I7628" t="s">
        <v>2076</v>
      </c>
      <c r="J7628" t="s">
        <v>2594</v>
      </c>
      <c r="K7628" t="s">
        <v>65</v>
      </c>
      <c r="L7628" t="s">
        <v>2058</v>
      </c>
      <c r="M7628" t="s">
        <v>2170</v>
      </c>
      <c r="N7628">
        <v>4</v>
      </c>
      <c r="O7628">
        <v>118</v>
      </c>
      <c r="P7628">
        <v>0.77</v>
      </c>
      <c r="Q7628">
        <v>15300</v>
      </c>
      <c r="R7628">
        <v>1</v>
      </c>
      <c r="S7628">
        <v>30</v>
      </c>
      <c r="T7628">
        <v>0.2</v>
      </c>
      <c r="U7628">
        <v>3</v>
      </c>
      <c r="V7628">
        <v>88</v>
      </c>
      <c r="W7628">
        <v>0.57999999999999996</v>
      </c>
      <c r="X7628">
        <v>0</v>
      </c>
      <c r="Y7628">
        <v>0</v>
      </c>
      <c r="Z7628">
        <v>0</v>
      </c>
      <c r="AA7628">
        <v>0</v>
      </c>
      <c r="AB7628">
        <v>0</v>
      </c>
      <c r="AC7628">
        <v>0</v>
      </c>
      <c r="AD7628">
        <v>0</v>
      </c>
      <c r="AE7628">
        <v>0</v>
      </c>
      <c r="AF7628">
        <v>0</v>
      </c>
      <c r="AG7628" t="s">
        <v>28693</v>
      </c>
      <c r="AH7628" s="21" t="str">
        <f t="shared" si="238"/>
        <v>YM68</v>
      </c>
      <c r="AI7628" s="21">
        <v>216</v>
      </c>
      <c r="AJ7628" s="21">
        <f t="shared" si="239"/>
        <v>99.228758169934636</v>
      </c>
      <c r="AK7628" s="21" t="s">
        <v>2060</v>
      </c>
      <c r="AL7628" t="s">
        <v>2527</v>
      </c>
      <c r="AM7628" s="26" t="s">
        <v>38</v>
      </c>
      <c r="AN7628" t="s">
        <v>2032</v>
      </c>
    </row>
    <row r="7629" spans="1:40" hidden="1" x14ac:dyDescent="0.35">
      <c r="A7629" t="s">
        <v>28674</v>
      </c>
      <c r="B7629" t="s">
        <v>28695</v>
      </c>
      <c r="C7629" t="s">
        <v>6542</v>
      </c>
      <c r="D7629" t="s">
        <v>28696</v>
      </c>
      <c r="E7629" t="s">
        <v>3539</v>
      </c>
      <c r="F7629">
        <v>3</v>
      </c>
      <c r="G7629" t="s">
        <v>2682</v>
      </c>
      <c r="H7629" t="s">
        <v>2620</v>
      </c>
      <c r="I7629" t="s">
        <v>2057</v>
      </c>
      <c r="J7629" t="s">
        <v>3540</v>
      </c>
      <c r="K7629" t="s">
        <v>2684</v>
      </c>
      <c r="L7629" t="s">
        <v>2058</v>
      </c>
      <c r="M7629" t="s">
        <v>2059</v>
      </c>
      <c r="N7629">
        <v>3</v>
      </c>
      <c r="O7629">
        <v>109</v>
      </c>
      <c r="P7629">
        <v>0.45</v>
      </c>
      <c r="Q7629">
        <v>24480</v>
      </c>
      <c r="R7629">
        <v>0</v>
      </c>
      <c r="S7629">
        <v>0</v>
      </c>
      <c r="T7629">
        <v>0</v>
      </c>
      <c r="U7629">
        <v>3</v>
      </c>
      <c r="V7629">
        <v>109</v>
      </c>
      <c r="W7629">
        <v>0.45</v>
      </c>
      <c r="X7629">
        <v>0</v>
      </c>
      <c r="Y7629">
        <v>0</v>
      </c>
      <c r="Z7629">
        <v>0</v>
      </c>
      <c r="AA7629">
        <v>0</v>
      </c>
      <c r="AB7629">
        <v>0</v>
      </c>
      <c r="AC7629">
        <v>0</v>
      </c>
      <c r="AD7629">
        <v>0</v>
      </c>
      <c r="AE7629">
        <v>0</v>
      </c>
      <c r="AF7629">
        <v>0</v>
      </c>
      <c r="AG7629" t="s">
        <v>28697</v>
      </c>
      <c r="AH7629" s="21" t="str">
        <f t="shared" si="238"/>
        <v>YT21</v>
      </c>
      <c r="AI7629" s="21">
        <v>345.36</v>
      </c>
      <c r="AJ7629" s="21">
        <f t="shared" si="239"/>
        <v>99.554738562091501</v>
      </c>
      <c r="AK7629" s="21" t="s">
        <v>2060</v>
      </c>
      <c r="AL7629" t="s">
        <v>3540</v>
      </c>
      <c r="AM7629" s="26" t="s">
        <v>38</v>
      </c>
      <c r="AN7629" t="s">
        <v>2030</v>
      </c>
    </row>
    <row r="7630" spans="1:40" hidden="1" x14ac:dyDescent="0.35">
      <c r="A7630" t="s">
        <v>28678</v>
      </c>
      <c r="B7630" t="s">
        <v>28699</v>
      </c>
      <c r="C7630" t="s">
        <v>3260</v>
      </c>
      <c r="D7630" t="s">
        <v>28700</v>
      </c>
      <c r="E7630" t="s">
        <v>3005</v>
      </c>
      <c r="F7630">
        <v>2</v>
      </c>
      <c r="G7630" t="s">
        <v>2546</v>
      </c>
      <c r="H7630" t="s">
        <v>2510</v>
      </c>
      <c r="I7630" t="s">
        <v>2076</v>
      </c>
      <c r="J7630" t="s">
        <v>3262</v>
      </c>
      <c r="K7630" t="s">
        <v>2548</v>
      </c>
      <c r="L7630" t="s">
        <v>2058</v>
      </c>
      <c r="M7630" t="s">
        <v>2170</v>
      </c>
      <c r="N7630">
        <v>2</v>
      </c>
      <c r="O7630">
        <v>224</v>
      </c>
      <c r="P7630">
        <v>1.46</v>
      </c>
      <c r="Q7630">
        <v>15300</v>
      </c>
      <c r="R7630">
        <v>0</v>
      </c>
      <c r="S7630">
        <v>0</v>
      </c>
      <c r="T7630">
        <v>0</v>
      </c>
      <c r="U7630">
        <v>2</v>
      </c>
      <c r="V7630">
        <v>224</v>
      </c>
      <c r="W7630">
        <v>1.46</v>
      </c>
      <c r="X7630">
        <v>0</v>
      </c>
      <c r="Y7630">
        <v>0</v>
      </c>
      <c r="Z7630">
        <v>0</v>
      </c>
      <c r="AA7630">
        <v>0</v>
      </c>
      <c r="AB7630">
        <v>0</v>
      </c>
      <c r="AC7630">
        <v>0</v>
      </c>
      <c r="AD7630">
        <v>0</v>
      </c>
      <c r="AE7630">
        <v>0</v>
      </c>
      <c r="AF7630">
        <v>0</v>
      </c>
      <c r="AG7630" t="s">
        <v>28701</v>
      </c>
      <c r="AH7630" s="21" t="str">
        <f t="shared" si="238"/>
        <v>YK20</v>
      </c>
      <c r="AI7630" s="21">
        <v>216</v>
      </c>
      <c r="AJ7630" s="21">
        <f t="shared" si="239"/>
        <v>98.535947712418306</v>
      </c>
      <c r="AK7630" s="21" t="s">
        <v>2063</v>
      </c>
      <c r="AL7630" t="s">
        <v>2551</v>
      </c>
      <c r="AM7630" s="26" t="s">
        <v>38</v>
      </c>
      <c r="AN7630" t="s">
        <v>2031</v>
      </c>
    </row>
    <row r="7631" spans="1:40" hidden="1" x14ac:dyDescent="0.35">
      <c r="A7631" t="s">
        <v>28682</v>
      </c>
      <c r="B7631" t="s">
        <v>28703</v>
      </c>
      <c r="C7631" t="s">
        <v>3479</v>
      </c>
      <c r="D7631" t="s">
        <v>28704</v>
      </c>
      <c r="E7631" t="s">
        <v>2575</v>
      </c>
      <c r="F7631">
        <v>1</v>
      </c>
      <c r="G7631" t="s">
        <v>2609</v>
      </c>
      <c r="H7631" t="s">
        <v>2577</v>
      </c>
      <c r="I7631" t="s">
        <v>2076</v>
      </c>
      <c r="J7631" t="s">
        <v>2610</v>
      </c>
      <c r="K7631" t="s">
        <v>2611</v>
      </c>
      <c r="L7631" t="s">
        <v>2058</v>
      </c>
      <c r="M7631" t="s">
        <v>2059</v>
      </c>
      <c r="N7631">
        <v>7</v>
      </c>
      <c r="O7631">
        <v>386</v>
      </c>
      <c r="P7631">
        <v>1.58</v>
      </c>
      <c r="Q7631">
        <v>24480</v>
      </c>
      <c r="R7631">
        <v>5</v>
      </c>
      <c r="S7631">
        <v>237</v>
      </c>
      <c r="T7631">
        <v>0.97</v>
      </c>
      <c r="U7631">
        <v>2</v>
      </c>
      <c r="V7631">
        <v>149</v>
      </c>
      <c r="W7631">
        <v>0.61</v>
      </c>
      <c r="X7631">
        <v>0</v>
      </c>
      <c r="Y7631">
        <v>0</v>
      </c>
      <c r="Z7631">
        <v>0</v>
      </c>
      <c r="AA7631">
        <v>0</v>
      </c>
      <c r="AB7631">
        <v>0</v>
      </c>
      <c r="AC7631">
        <v>0</v>
      </c>
      <c r="AD7631">
        <v>0</v>
      </c>
      <c r="AE7631">
        <v>0</v>
      </c>
      <c r="AF7631">
        <v>0</v>
      </c>
      <c r="AG7631" t="s">
        <v>28705</v>
      </c>
      <c r="AH7631" s="21" t="str">
        <f t="shared" si="238"/>
        <v>YR25</v>
      </c>
      <c r="AI7631" s="21">
        <v>345.36</v>
      </c>
      <c r="AJ7631" s="21">
        <f t="shared" si="239"/>
        <v>98.423202614379079</v>
      </c>
      <c r="AK7631" s="21" t="s">
        <v>2063</v>
      </c>
      <c r="AL7631" t="s">
        <v>2581</v>
      </c>
      <c r="AM7631" s="26" t="s">
        <v>38</v>
      </c>
      <c r="AN7631" t="s">
        <v>2033</v>
      </c>
    </row>
    <row r="7632" spans="1:40" hidden="1" x14ac:dyDescent="0.35">
      <c r="A7632" t="s">
        <v>28686</v>
      </c>
      <c r="B7632" t="s">
        <v>28707</v>
      </c>
      <c r="C7632" t="s">
        <v>3072</v>
      </c>
      <c r="D7632" t="s">
        <v>28708</v>
      </c>
      <c r="E7632" t="s">
        <v>2825</v>
      </c>
      <c r="F7632">
        <v>1</v>
      </c>
      <c r="G7632" t="s">
        <v>2816</v>
      </c>
      <c r="H7632" t="s">
        <v>2620</v>
      </c>
      <c r="I7632" t="s">
        <v>2076</v>
      </c>
      <c r="J7632" t="s">
        <v>2826</v>
      </c>
      <c r="K7632" t="s">
        <v>2827</v>
      </c>
      <c r="L7632" t="s">
        <v>30321</v>
      </c>
      <c r="M7632" t="s">
        <v>2059</v>
      </c>
      <c r="N7632">
        <v>4</v>
      </c>
      <c r="O7632">
        <v>127</v>
      </c>
      <c r="P7632">
        <v>0.59</v>
      </c>
      <c r="Q7632">
        <v>21600</v>
      </c>
      <c r="R7632">
        <v>2</v>
      </c>
      <c r="S7632">
        <v>56</v>
      </c>
      <c r="T7632">
        <v>0.26</v>
      </c>
      <c r="U7632">
        <v>2</v>
      </c>
      <c r="V7632">
        <v>71</v>
      </c>
      <c r="W7632">
        <v>0.33</v>
      </c>
      <c r="X7632">
        <v>0</v>
      </c>
      <c r="Y7632">
        <v>0</v>
      </c>
      <c r="Z7632">
        <v>0</v>
      </c>
      <c r="AA7632">
        <v>0</v>
      </c>
      <c r="AB7632">
        <v>0</v>
      </c>
      <c r="AC7632">
        <v>0</v>
      </c>
      <c r="AD7632">
        <v>0</v>
      </c>
      <c r="AE7632">
        <v>0</v>
      </c>
      <c r="AF7632">
        <v>0</v>
      </c>
      <c r="AG7632" t="s">
        <v>28709</v>
      </c>
      <c r="AH7632" s="21" t="str">
        <f t="shared" si="238"/>
        <v>YM68</v>
      </c>
      <c r="AI7632" s="21">
        <v>345.36</v>
      </c>
      <c r="AJ7632" s="21">
        <f t="shared" si="239"/>
        <v>99.412037037037038</v>
      </c>
      <c r="AK7632" s="21" t="s">
        <v>2060</v>
      </c>
      <c r="AL7632" t="s">
        <v>2829</v>
      </c>
      <c r="AM7632" s="26" t="s">
        <v>38</v>
      </c>
      <c r="AN7632" t="s">
        <v>2030</v>
      </c>
    </row>
    <row r="7633" spans="1:40" hidden="1" x14ac:dyDescent="0.35">
      <c r="A7633" t="s">
        <v>28690</v>
      </c>
      <c r="B7633" t="s">
        <v>28711</v>
      </c>
      <c r="C7633" t="s">
        <v>2823</v>
      </c>
      <c r="D7633" t="s">
        <v>28598</v>
      </c>
      <c r="E7633" t="s">
        <v>2825</v>
      </c>
      <c r="F7633">
        <v>1</v>
      </c>
      <c r="G7633" t="s">
        <v>2816</v>
      </c>
      <c r="H7633" t="s">
        <v>2620</v>
      </c>
      <c r="I7633" t="s">
        <v>2076</v>
      </c>
      <c r="J7633" t="s">
        <v>2826</v>
      </c>
      <c r="K7633" t="s">
        <v>2827</v>
      </c>
      <c r="L7633" t="s">
        <v>2058</v>
      </c>
      <c r="M7633" t="s">
        <v>2207</v>
      </c>
      <c r="N7633">
        <v>12</v>
      </c>
      <c r="O7633">
        <v>385</v>
      </c>
      <c r="P7633">
        <v>2.9</v>
      </c>
      <c r="Q7633">
        <v>13260</v>
      </c>
      <c r="R7633">
        <v>4</v>
      </c>
      <c r="S7633">
        <v>70</v>
      </c>
      <c r="T7633">
        <v>0.53</v>
      </c>
      <c r="U7633">
        <v>8</v>
      </c>
      <c r="V7633">
        <v>315</v>
      </c>
      <c r="W7633">
        <v>2.38</v>
      </c>
      <c r="X7633">
        <v>0</v>
      </c>
      <c r="Y7633">
        <v>0</v>
      </c>
      <c r="Z7633">
        <v>0</v>
      </c>
      <c r="AA7633">
        <v>0</v>
      </c>
      <c r="AB7633">
        <v>0</v>
      </c>
      <c r="AC7633">
        <v>0</v>
      </c>
      <c r="AD7633">
        <v>0</v>
      </c>
      <c r="AE7633">
        <v>0</v>
      </c>
      <c r="AF7633">
        <v>0</v>
      </c>
      <c r="AG7633" t="s">
        <v>28712</v>
      </c>
      <c r="AH7633" s="21" t="str">
        <f t="shared" si="238"/>
        <v>YM68</v>
      </c>
      <c r="AI7633" s="21">
        <v>187.20000000000002</v>
      </c>
      <c r="AJ7633" s="21">
        <f t="shared" si="239"/>
        <v>97.096530920060331</v>
      </c>
      <c r="AK7633" s="21" t="s">
        <v>2063</v>
      </c>
      <c r="AL7633" t="s">
        <v>2829</v>
      </c>
      <c r="AM7633" s="26" t="s">
        <v>38</v>
      </c>
      <c r="AN7633" t="s">
        <v>2030</v>
      </c>
    </row>
    <row r="7634" spans="1:40" hidden="1" x14ac:dyDescent="0.35">
      <c r="A7634" t="s">
        <v>28694</v>
      </c>
      <c r="B7634" t="s">
        <v>28714</v>
      </c>
      <c r="C7634" t="s">
        <v>3414</v>
      </c>
      <c r="D7634" t="s">
        <v>28715</v>
      </c>
      <c r="E7634" t="s">
        <v>2825</v>
      </c>
      <c r="F7634">
        <v>1</v>
      </c>
      <c r="G7634" t="s">
        <v>2816</v>
      </c>
      <c r="H7634" t="s">
        <v>2620</v>
      </c>
      <c r="I7634" t="s">
        <v>2076</v>
      </c>
      <c r="J7634" t="s">
        <v>2826</v>
      </c>
      <c r="K7634" t="s">
        <v>2827</v>
      </c>
      <c r="L7634" t="s">
        <v>2058</v>
      </c>
      <c r="M7634" t="s">
        <v>2170</v>
      </c>
      <c r="N7634">
        <v>5</v>
      </c>
      <c r="O7634">
        <v>264</v>
      </c>
      <c r="P7634">
        <v>1.73</v>
      </c>
      <c r="Q7634">
        <v>15300</v>
      </c>
      <c r="R7634">
        <v>1</v>
      </c>
      <c r="S7634">
        <v>46</v>
      </c>
      <c r="T7634">
        <v>0.3</v>
      </c>
      <c r="U7634">
        <v>4</v>
      </c>
      <c r="V7634">
        <v>218</v>
      </c>
      <c r="W7634">
        <v>1.42</v>
      </c>
      <c r="X7634">
        <v>0</v>
      </c>
      <c r="Y7634">
        <v>0</v>
      </c>
      <c r="Z7634">
        <v>0</v>
      </c>
      <c r="AA7634">
        <v>0</v>
      </c>
      <c r="AB7634">
        <v>0</v>
      </c>
      <c r="AC7634">
        <v>0</v>
      </c>
      <c r="AD7634">
        <v>0</v>
      </c>
      <c r="AE7634">
        <v>0</v>
      </c>
      <c r="AF7634">
        <v>0</v>
      </c>
      <c r="AG7634" t="s">
        <v>28716</v>
      </c>
      <c r="AH7634" s="21" t="str">
        <f t="shared" si="238"/>
        <v>YM68</v>
      </c>
      <c r="AI7634" s="21">
        <v>216</v>
      </c>
      <c r="AJ7634" s="21">
        <f t="shared" si="239"/>
        <v>98.274509803921575</v>
      </c>
      <c r="AK7634" s="21" t="s">
        <v>2063</v>
      </c>
      <c r="AL7634" t="s">
        <v>2829</v>
      </c>
      <c r="AM7634" s="26" t="s">
        <v>38</v>
      </c>
      <c r="AN7634" t="s">
        <v>2029</v>
      </c>
    </row>
    <row r="7635" spans="1:40" hidden="1" x14ac:dyDescent="0.35">
      <c r="A7635" t="s">
        <v>28698</v>
      </c>
      <c r="B7635" t="s">
        <v>28718</v>
      </c>
      <c r="C7635" t="s">
        <v>2823</v>
      </c>
      <c r="D7635" t="s">
        <v>28719</v>
      </c>
      <c r="E7635" t="s">
        <v>2825</v>
      </c>
      <c r="F7635">
        <v>1</v>
      </c>
      <c r="G7635" t="s">
        <v>2816</v>
      </c>
      <c r="H7635" t="s">
        <v>2620</v>
      </c>
      <c r="I7635" t="s">
        <v>2076</v>
      </c>
      <c r="J7635" t="s">
        <v>2826</v>
      </c>
      <c r="K7635" t="s">
        <v>2827</v>
      </c>
      <c r="L7635" t="s">
        <v>2058</v>
      </c>
      <c r="M7635" t="s">
        <v>2059</v>
      </c>
      <c r="N7635">
        <v>7</v>
      </c>
      <c r="O7635">
        <v>214</v>
      </c>
      <c r="P7635">
        <v>0.87</v>
      </c>
      <c r="Q7635">
        <v>24480</v>
      </c>
      <c r="R7635">
        <v>4</v>
      </c>
      <c r="S7635">
        <v>57</v>
      </c>
      <c r="T7635">
        <v>0.23</v>
      </c>
      <c r="U7635">
        <v>3</v>
      </c>
      <c r="V7635">
        <v>157</v>
      </c>
      <c r="W7635">
        <v>0.64</v>
      </c>
      <c r="X7635">
        <v>0</v>
      </c>
      <c r="Y7635">
        <v>0</v>
      </c>
      <c r="Z7635">
        <v>0</v>
      </c>
      <c r="AA7635">
        <v>0</v>
      </c>
      <c r="AB7635">
        <v>0</v>
      </c>
      <c r="AC7635">
        <v>0</v>
      </c>
      <c r="AD7635">
        <v>0</v>
      </c>
      <c r="AE7635">
        <v>0</v>
      </c>
      <c r="AF7635">
        <v>0</v>
      </c>
      <c r="AG7635" t="s">
        <v>28720</v>
      </c>
      <c r="AH7635" s="21" t="str">
        <f t="shared" si="238"/>
        <v>YM68</v>
      </c>
      <c r="AI7635" s="21">
        <v>345.36</v>
      </c>
      <c r="AJ7635" s="21">
        <f t="shared" si="239"/>
        <v>99.125816993464056</v>
      </c>
      <c r="AK7635" s="21" t="s">
        <v>2063</v>
      </c>
      <c r="AL7635" t="s">
        <v>2829</v>
      </c>
      <c r="AM7635" s="26" t="s">
        <v>38</v>
      </c>
      <c r="AN7635" t="s">
        <v>2032</v>
      </c>
    </row>
    <row r="7636" spans="1:40" hidden="1" x14ac:dyDescent="0.35">
      <c r="A7636" t="s">
        <v>28702</v>
      </c>
      <c r="B7636" t="s">
        <v>28722</v>
      </c>
      <c r="C7636" t="s">
        <v>5055</v>
      </c>
      <c r="D7636" t="s">
        <v>28723</v>
      </c>
      <c r="E7636" t="s">
        <v>2825</v>
      </c>
      <c r="F7636">
        <v>1</v>
      </c>
      <c r="G7636" t="s">
        <v>2816</v>
      </c>
      <c r="H7636" t="s">
        <v>2620</v>
      </c>
      <c r="I7636" t="s">
        <v>2076</v>
      </c>
      <c r="J7636" t="s">
        <v>2826</v>
      </c>
      <c r="K7636" t="s">
        <v>2827</v>
      </c>
      <c r="L7636" t="s">
        <v>2058</v>
      </c>
      <c r="M7636" t="s">
        <v>2059</v>
      </c>
      <c r="N7636">
        <v>2</v>
      </c>
      <c r="O7636">
        <v>148</v>
      </c>
      <c r="P7636">
        <v>0.6</v>
      </c>
      <c r="Q7636">
        <v>24480</v>
      </c>
      <c r="R7636">
        <v>0</v>
      </c>
      <c r="S7636">
        <v>0</v>
      </c>
      <c r="T7636">
        <v>0</v>
      </c>
      <c r="U7636">
        <v>2</v>
      </c>
      <c r="V7636">
        <v>148</v>
      </c>
      <c r="W7636">
        <v>0.6</v>
      </c>
      <c r="X7636">
        <v>0</v>
      </c>
      <c r="Y7636">
        <v>0</v>
      </c>
      <c r="Z7636">
        <v>0</v>
      </c>
      <c r="AA7636">
        <v>0</v>
      </c>
      <c r="AB7636">
        <v>0</v>
      </c>
      <c r="AC7636">
        <v>0</v>
      </c>
      <c r="AD7636">
        <v>0</v>
      </c>
      <c r="AE7636">
        <v>0</v>
      </c>
      <c r="AF7636">
        <v>0</v>
      </c>
      <c r="AG7636" t="s">
        <v>28724</v>
      </c>
      <c r="AH7636" s="21" t="str">
        <f t="shared" si="238"/>
        <v>YM68</v>
      </c>
      <c r="AI7636" s="21">
        <v>345.36</v>
      </c>
      <c r="AJ7636" s="21">
        <f t="shared" si="239"/>
        <v>99.395424836601308</v>
      </c>
      <c r="AK7636" s="21" t="s">
        <v>2060</v>
      </c>
      <c r="AL7636" t="s">
        <v>2829</v>
      </c>
      <c r="AM7636" s="26" t="s">
        <v>38</v>
      </c>
      <c r="AN7636" t="s">
        <v>2030</v>
      </c>
    </row>
    <row r="7637" spans="1:40" hidden="1" x14ac:dyDescent="0.35">
      <c r="A7637" t="s">
        <v>28706</v>
      </c>
      <c r="B7637" t="s">
        <v>28726</v>
      </c>
      <c r="C7637" t="s">
        <v>3134</v>
      </c>
      <c r="D7637" t="s">
        <v>28727</v>
      </c>
      <c r="E7637" t="s">
        <v>2724</v>
      </c>
      <c r="F7637">
        <v>1</v>
      </c>
      <c r="G7637" t="s">
        <v>2682</v>
      </c>
      <c r="H7637" t="s">
        <v>2620</v>
      </c>
      <c r="I7637" t="s">
        <v>2076</v>
      </c>
      <c r="J7637" t="s">
        <v>2725</v>
      </c>
      <c r="K7637" t="s">
        <v>2684</v>
      </c>
      <c r="L7637" t="s">
        <v>2058</v>
      </c>
      <c r="M7637" t="s">
        <v>2059</v>
      </c>
      <c r="N7637">
        <v>3</v>
      </c>
      <c r="O7637">
        <v>66</v>
      </c>
      <c r="P7637">
        <v>0.27</v>
      </c>
      <c r="Q7637">
        <v>24480</v>
      </c>
      <c r="R7637">
        <v>1</v>
      </c>
      <c r="S7637">
        <v>20</v>
      </c>
      <c r="T7637">
        <v>0.08</v>
      </c>
      <c r="U7637">
        <v>2</v>
      </c>
      <c r="V7637">
        <v>46</v>
      </c>
      <c r="W7637">
        <v>0.19</v>
      </c>
      <c r="X7637">
        <v>0</v>
      </c>
      <c r="Y7637">
        <v>0</v>
      </c>
      <c r="Z7637">
        <v>0</v>
      </c>
      <c r="AA7637">
        <v>0</v>
      </c>
      <c r="AB7637">
        <v>0</v>
      </c>
      <c r="AC7637">
        <v>0</v>
      </c>
      <c r="AD7637">
        <v>0</v>
      </c>
      <c r="AE7637">
        <v>0</v>
      </c>
      <c r="AF7637">
        <v>0</v>
      </c>
      <c r="AG7637" t="s">
        <v>28728</v>
      </c>
      <c r="AH7637" s="21" t="str">
        <f t="shared" si="238"/>
        <v>YM68</v>
      </c>
      <c r="AI7637" s="21">
        <v>345.36</v>
      </c>
      <c r="AJ7637" s="21">
        <f t="shared" si="239"/>
        <v>99.730392156862749</v>
      </c>
      <c r="AK7637" s="21" t="s">
        <v>2060</v>
      </c>
      <c r="AL7637" t="s">
        <v>2725</v>
      </c>
      <c r="AM7637" s="26" t="s">
        <v>38</v>
      </c>
      <c r="AN7637" t="s">
        <v>2030</v>
      </c>
    </row>
    <row r="7638" spans="1:40" hidden="1" x14ac:dyDescent="0.35">
      <c r="A7638" t="s">
        <v>28710</v>
      </c>
      <c r="B7638" t="s">
        <v>28730</v>
      </c>
      <c r="C7638" t="s">
        <v>2844</v>
      </c>
      <c r="D7638" t="s">
        <v>28731</v>
      </c>
      <c r="E7638" t="s">
        <v>2825</v>
      </c>
      <c r="F7638">
        <v>2</v>
      </c>
      <c r="G7638" t="s">
        <v>2816</v>
      </c>
      <c r="H7638" t="s">
        <v>2620</v>
      </c>
      <c r="I7638" t="s">
        <v>2076</v>
      </c>
      <c r="J7638" t="s">
        <v>2826</v>
      </c>
      <c r="K7638" t="s">
        <v>2827</v>
      </c>
      <c r="L7638" t="s">
        <v>2058</v>
      </c>
      <c r="M7638" t="s">
        <v>2170</v>
      </c>
      <c r="N7638">
        <v>2</v>
      </c>
      <c r="O7638">
        <v>58</v>
      </c>
      <c r="P7638">
        <v>0.38</v>
      </c>
      <c r="Q7638">
        <v>15300</v>
      </c>
      <c r="R7638">
        <v>0</v>
      </c>
      <c r="S7638">
        <v>0</v>
      </c>
      <c r="T7638">
        <v>0</v>
      </c>
      <c r="U7638">
        <v>2</v>
      </c>
      <c r="V7638">
        <v>58</v>
      </c>
      <c r="W7638">
        <v>0.38</v>
      </c>
      <c r="X7638">
        <v>0</v>
      </c>
      <c r="Y7638">
        <v>0</v>
      </c>
      <c r="Z7638">
        <v>0</v>
      </c>
      <c r="AA7638">
        <v>0</v>
      </c>
      <c r="AB7638">
        <v>0</v>
      </c>
      <c r="AC7638">
        <v>0</v>
      </c>
      <c r="AD7638">
        <v>0</v>
      </c>
      <c r="AE7638">
        <v>0</v>
      </c>
      <c r="AF7638">
        <v>0</v>
      </c>
      <c r="AG7638" t="s">
        <v>28732</v>
      </c>
      <c r="AH7638" s="21" t="str">
        <f t="shared" si="238"/>
        <v>YM68</v>
      </c>
      <c r="AI7638" s="21">
        <v>216</v>
      </c>
      <c r="AJ7638" s="21">
        <f t="shared" si="239"/>
        <v>99.620915032679733</v>
      </c>
      <c r="AK7638" s="21" t="s">
        <v>2060</v>
      </c>
      <c r="AL7638" t="s">
        <v>2829</v>
      </c>
      <c r="AM7638" s="26" t="s">
        <v>38</v>
      </c>
      <c r="AN7638" t="s">
        <v>2031</v>
      </c>
    </row>
    <row r="7639" spans="1:40" hidden="1" x14ac:dyDescent="0.35">
      <c r="A7639" t="s">
        <v>28713</v>
      </c>
      <c r="B7639" t="s">
        <v>28734</v>
      </c>
      <c r="C7639" t="s">
        <v>3809</v>
      </c>
      <c r="D7639" t="s">
        <v>28735</v>
      </c>
      <c r="E7639" t="s">
        <v>2825</v>
      </c>
      <c r="F7639">
        <v>1</v>
      </c>
      <c r="G7639" t="s">
        <v>2816</v>
      </c>
      <c r="H7639" t="s">
        <v>2620</v>
      </c>
      <c r="I7639" t="s">
        <v>2076</v>
      </c>
      <c r="J7639" t="s">
        <v>2826</v>
      </c>
      <c r="K7639" t="s">
        <v>2827</v>
      </c>
      <c r="L7639" t="s">
        <v>2058</v>
      </c>
      <c r="M7639" t="s">
        <v>2170</v>
      </c>
      <c r="N7639">
        <v>9</v>
      </c>
      <c r="O7639">
        <v>259</v>
      </c>
      <c r="P7639">
        <v>1.69</v>
      </c>
      <c r="Q7639">
        <v>15300</v>
      </c>
      <c r="R7639">
        <v>7</v>
      </c>
      <c r="S7639">
        <v>207</v>
      </c>
      <c r="T7639">
        <v>1.35</v>
      </c>
      <c r="U7639">
        <v>2</v>
      </c>
      <c r="V7639">
        <v>52</v>
      </c>
      <c r="W7639">
        <v>0.34</v>
      </c>
      <c r="X7639">
        <v>0</v>
      </c>
      <c r="Y7639">
        <v>0</v>
      </c>
      <c r="Z7639">
        <v>0</v>
      </c>
      <c r="AA7639">
        <v>0</v>
      </c>
      <c r="AB7639">
        <v>0</v>
      </c>
      <c r="AC7639">
        <v>0</v>
      </c>
      <c r="AD7639">
        <v>0</v>
      </c>
      <c r="AE7639">
        <v>0</v>
      </c>
      <c r="AF7639">
        <v>0</v>
      </c>
      <c r="AG7639" t="s">
        <v>28736</v>
      </c>
      <c r="AH7639" s="21" t="str">
        <f t="shared" si="238"/>
        <v>YM68</v>
      </c>
      <c r="AI7639" s="21">
        <v>216</v>
      </c>
      <c r="AJ7639" s="21">
        <f t="shared" si="239"/>
        <v>98.307189542483655</v>
      </c>
      <c r="AK7639" s="21" t="s">
        <v>2063</v>
      </c>
      <c r="AL7639" t="s">
        <v>2829</v>
      </c>
      <c r="AM7639" s="26" t="s">
        <v>38</v>
      </c>
      <c r="AN7639" t="s">
        <v>2031</v>
      </c>
    </row>
    <row r="7640" spans="1:40" hidden="1" x14ac:dyDescent="0.35">
      <c r="A7640" t="s">
        <v>28717</v>
      </c>
      <c r="B7640" t="s">
        <v>28738</v>
      </c>
      <c r="C7640" t="s">
        <v>3809</v>
      </c>
      <c r="D7640" t="s">
        <v>28739</v>
      </c>
      <c r="E7640" t="s">
        <v>2825</v>
      </c>
      <c r="F7640">
        <v>1</v>
      </c>
      <c r="G7640" t="s">
        <v>2816</v>
      </c>
      <c r="H7640" t="s">
        <v>2620</v>
      </c>
      <c r="I7640" t="s">
        <v>2076</v>
      </c>
      <c r="J7640" t="s">
        <v>2826</v>
      </c>
      <c r="K7640" t="s">
        <v>2827</v>
      </c>
      <c r="L7640" t="s">
        <v>2058</v>
      </c>
      <c r="M7640" t="s">
        <v>2170</v>
      </c>
      <c r="N7640">
        <v>8</v>
      </c>
      <c r="O7640">
        <v>302</v>
      </c>
      <c r="P7640">
        <v>1.97</v>
      </c>
      <c r="Q7640">
        <v>15300</v>
      </c>
      <c r="R7640">
        <v>1</v>
      </c>
      <c r="S7640">
        <v>6</v>
      </c>
      <c r="T7640">
        <v>0.04</v>
      </c>
      <c r="U7640">
        <v>6</v>
      </c>
      <c r="V7640">
        <v>252</v>
      </c>
      <c r="W7640">
        <v>1.65</v>
      </c>
      <c r="X7640">
        <v>1</v>
      </c>
      <c r="Y7640">
        <v>44</v>
      </c>
      <c r="Z7640">
        <v>0.28999999999999998</v>
      </c>
      <c r="AA7640">
        <v>0</v>
      </c>
      <c r="AB7640">
        <v>0</v>
      </c>
      <c r="AC7640">
        <v>0</v>
      </c>
      <c r="AD7640">
        <v>0</v>
      </c>
      <c r="AE7640">
        <v>0</v>
      </c>
      <c r="AF7640">
        <v>0</v>
      </c>
      <c r="AG7640" t="s">
        <v>28740</v>
      </c>
      <c r="AH7640" s="21" t="str">
        <f t="shared" si="238"/>
        <v>YM68</v>
      </c>
      <c r="AI7640" s="21">
        <v>216</v>
      </c>
      <c r="AJ7640" s="21">
        <f t="shared" si="239"/>
        <v>98.026143790849673</v>
      </c>
      <c r="AK7640" s="21" t="s">
        <v>2063</v>
      </c>
      <c r="AL7640" t="s">
        <v>2829</v>
      </c>
      <c r="AM7640" s="26" t="s">
        <v>38</v>
      </c>
      <c r="AN7640" t="s">
        <v>2030</v>
      </c>
    </row>
    <row r="7641" spans="1:40" hidden="1" x14ac:dyDescent="0.35">
      <c r="A7641" t="s">
        <v>28721</v>
      </c>
      <c r="B7641" t="s">
        <v>28742</v>
      </c>
      <c r="C7641" t="s">
        <v>3203</v>
      </c>
      <c r="D7641" t="s">
        <v>28743</v>
      </c>
      <c r="E7641" t="s">
        <v>2825</v>
      </c>
      <c r="F7641">
        <v>2</v>
      </c>
      <c r="G7641" t="s">
        <v>2816</v>
      </c>
      <c r="H7641" t="s">
        <v>2620</v>
      </c>
      <c r="I7641" t="s">
        <v>2076</v>
      </c>
      <c r="J7641" t="s">
        <v>2826</v>
      </c>
      <c r="K7641" t="s">
        <v>2827</v>
      </c>
      <c r="L7641" t="s">
        <v>2058</v>
      </c>
      <c r="M7641" t="s">
        <v>2059</v>
      </c>
      <c r="N7641">
        <v>3</v>
      </c>
      <c r="O7641">
        <v>172</v>
      </c>
      <c r="P7641">
        <v>0.7</v>
      </c>
      <c r="Q7641">
        <v>24480</v>
      </c>
      <c r="R7641">
        <v>1</v>
      </c>
      <c r="S7641">
        <v>74</v>
      </c>
      <c r="T7641">
        <v>0.3</v>
      </c>
      <c r="U7641">
        <v>2</v>
      </c>
      <c r="V7641">
        <v>98</v>
      </c>
      <c r="W7641">
        <v>0.4</v>
      </c>
      <c r="X7641">
        <v>0</v>
      </c>
      <c r="Y7641">
        <v>0</v>
      </c>
      <c r="Z7641">
        <v>0</v>
      </c>
      <c r="AA7641">
        <v>0</v>
      </c>
      <c r="AB7641">
        <v>0</v>
      </c>
      <c r="AC7641">
        <v>0</v>
      </c>
      <c r="AD7641">
        <v>0</v>
      </c>
      <c r="AE7641">
        <v>0</v>
      </c>
      <c r="AF7641">
        <v>0</v>
      </c>
      <c r="AG7641" t="s">
        <v>28744</v>
      </c>
      <c r="AH7641" s="21" t="str">
        <f t="shared" si="238"/>
        <v>YM68</v>
      </c>
      <c r="AI7641" s="21">
        <v>345.36</v>
      </c>
      <c r="AJ7641" s="21">
        <f t="shared" si="239"/>
        <v>99.297385620915037</v>
      </c>
      <c r="AK7641" s="21" t="s">
        <v>2060</v>
      </c>
      <c r="AL7641" t="s">
        <v>2829</v>
      </c>
      <c r="AM7641" s="26" t="s">
        <v>38</v>
      </c>
      <c r="AN7641" t="s">
        <v>2030</v>
      </c>
    </row>
    <row r="7642" spans="1:40" hidden="1" x14ac:dyDescent="0.35">
      <c r="A7642" t="s">
        <v>28725</v>
      </c>
      <c r="B7642" t="s">
        <v>28746</v>
      </c>
      <c r="C7642" t="s">
        <v>3203</v>
      </c>
      <c r="D7642" t="s">
        <v>28747</v>
      </c>
      <c r="E7642" t="s">
        <v>2825</v>
      </c>
      <c r="F7642">
        <v>2</v>
      </c>
      <c r="G7642" t="s">
        <v>2816</v>
      </c>
      <c r="H7642" t="s">
        <v>2620</v>
      </c>
      <c r="I7642" t="s">
        <v>2076</v>
      </c>
      <c r="J7642" t="s">
        <v>2826</v>
      </c>
      <c r="K7642" t="s">
        <v>2827</v>
      </c>
      <c r="L7642" t="s">
        <v>2058</v>
      </c>
      <c r="M7642" t="s">
        <v>2170</v>
      </c>
      <c r="N7642">
        <v>5</v>
      </c>
      <c r="O7642">
        <v>231</v>
      </c>
      <c r="P7642">
        <v>1.51</v>
      </c>
      <c r="Q7642">
        <v>15300</v>
      </c>
      <c r="R7642">
        <v>2</v>
      </c>
      <c r="S7642">
        <v>60</v>
      </c>
      <c r="T7642">
        <v>0.39</v>
      </c>
      <c r="U7642">
        <v>3</v>
      </c>
      <c r="V7642">
        <v>171</v>
      </c>
      <c r="W7642">
        <v>1.1200000000000001</v>
      </c>
      <c r="X7642">
        <v>0</v>
      </c>
      <c r="Y7642">
        <v>0</v>
      </c>
      <c r="Z7642">
        <v>0</v>
      </c>
      <c r="AA7642">
        <v>0</v>
      </c>
      <c r="AB7642">
        <v>0</v>
      </c>
      <c r="AC7642">
        <v>0</v>
      </c>
      <c r="AD7642">
        <v>0</v>
      </c>
      <c r="AE7642">
        <v>0</v>
      </c>
      <c r="AF7642">
        <v>0</v>
      </c>
      <c r="AG7642" t="s">
        <v>28748</v>
      </c>
      <c r="AH7642" s="21" t="str">
        <f t="shared" si="238"/>
        <v>YM68</v>
      </c>
      <c r="AI7642" s="21">
        <v>216</v>
      </c>
      <c r="AJ7642" s="21">
        <f t="shared" si="239"/>
        <v>98.490196078431367</v>
      </c>
      <c r="AK7642" s="21" t="s">
        <v>2063</v>
      </c>
      <c r="AL7642" t="s">
        <v>2829</v>
      </c>
      <c r="AM7642" s="26" t="s">
        <v>38</v>
      </c>
      <c r="AN7642" t="s">
        <v>2030</v>
      </c>
    </row>
    <row r="7643" spans="1:40" hidden="1" x14ac:dyDescent="0.35">
      <c r="A7643" t="s">
        <v>28729</v>
      </c>
      <c r="B7643" t="s">
        <v>28749</v>
      </c>
      <c r="C7643" t="s">
        <v>3372</v>
      </c>
      <c r="D7643" t="s">
        <v>28750</v>
      </c>
      <c r="E7643" t="s">
        <v>2825</v>
      </c>
      <c r="F7643">
        <v>1</v>
      </c>
      <c r="G7643" t="s">
        <v>2816</v>
      </c>
      <c r="H7643" t="s">
        <v>2620</v>
      </c>
      <c r="I7643" t="s">
        <v>2076</v>
      </c>
      <c r="J7643" t="s">
        <v>2826</v>
      </c>
      <c r="K7643" t="s">
        <v>2827</v>
      </c>
      <c r="L7643" t="s">
        <v>2058</v>
      </c>
      <c r="M7643" t="s">
        <v>2358</v>
      </c>
      <c r="N7643">
        <v>5</v>
      </c>
      <c r="O7643">
        <v>178</v>
      </c>
      <c r="P7643">
        <v>1.34</v>
      </c>
      <c r="Q7643">
        <v>13260</v>
      </c>
      <c r="R7643">
        <v>1</v>
      </c>
      <c r="S7643">
        <v>30</v>
      </c>
      <c r="T7643">
        <v>0.23</v>
      </c>
      <c r="U7643">
        <v>4</v>
      </c>
      <c r="V7643">
        <v>148</v>
      </c>
      <c r="W7643">
        <v>1.1200000000000001</v>
      </c>
      <c r="X7643">
        <v>0</v>
      </c>
      <c r="Y7643">
        <v>0</v>
      </c>
      <c r="Z7643">
        <v>0</v>
      </c>
      <c r="AA7643">
        <v>0</v>
      </c>
      <c r="AB7643">
        <v>0</v>
      </c>
      <c r="AC7643">
        <v>0</v>
      </c>
      <c r="AD7643">
        <v>0</v>
      </c>
      <c r="AE7643">
        <v>0</v>
      </c>
      <c r="AF7643">
        <v>0</v>
      </c>
      <c r="AG7643" t="s">
        <v>28751</v>
      </c>
      <c r="AH7643" s="21" t="str">
        <f t="shared" si="238"/>
        <v>YM68</v>
      </c>
      <c r="AI7643" s="21">
        <v>187.20000000000005</v>
      </c>
      <c r="AJ7643" s="21">
        <f t="shared" si="239"/>
        <v>98.657616892911008</v>
      </c>
      <c r="AK7643" s="21" t="s">
        <v>2063</v>
      </c>
      <c r="AL7643" t="s">
        <v>2829</v>
      </c>
      <c r="AM7643" s="26" t="s">
        <v>38</v>
      </c>
      <c r="AN7643" t="s">
        <v>2030</v>
      </c>
    </row>
    <row r="7644" spans="1:40" hidden="1" x14ac:dyDescent="0.35">
      <c r="A7644" t="s">
        <v>28733</v>
      </c>
      <c r="B7644" t="s">
        <v>28753</v>
      </c>
      <c r="C7644" t="s">
        <v>5725</v>
      </c>
      <c r="D7644" t="s">
        <v>28754</v>
      </c>
      <c r="E7644" t="s">
        <v>3115</v>
      </c>
      <c r="F7644">
        <v>1</v>
      </c>
      <c r="G7644" t="s">
        <v>2816</v>
      </c>
      <c r="H7644" t="s">
        <v>2620</v>
      </c>
      <c r="I7644" t="s">
        <v>2076</v>
      </c>
      <c r="J7644" t="s">
        <v>3116</v>
      </c>
      <c r="K7644" t="s">
        <v>2818</v>
      </c>
      <c r="L7644" t="s">
        <v>2058</v>
      </c>
      <c r="M7644" t="s">
        <v>2059</v>
      </c>
      <c r="N7644">
        <v>2</v>
      </c>
      <c r="O7644">
        <v>34</v>
      </c>
      <c r="P7644">
        <v>0.14000000000000001</v>
      </c>
      <c r="Q7644">
        <v>24480</v>
      </c>
      <c r="R7644">
        <v>2</v>
      </c>
      <c r="S7644">
        <v>34</v>
      </c>
      <c r="T7644">
        <v>0.14000000000000001</v>
      </c>
      <c r="U7644">
        <v>0</v>
      </c>
      <c r="V7644">
        <v>0</v>
      </c>
      <c r="W7644">
        <v>0</v>
      </c>
      <c r="X7644">
        <v>0</v>
      </c>
      <c r="Y7644">
        <v>0</v>
      </c>
      <c r="Z7644">
        <v>0</v>
      </c>
      <c r="AA7644">
        <v>0</v>
      </c>
      <c r="AB7644">
        <v>0</v>
      </c>
      <c r="AC7644">
        <v>0</v>
      </c>
      <c r="AD7644">
        <v>0</v>
      </c>
      <c r="AE7644">
        <v>0</v>
      </c>
      <c r="AF7644">
        <v>0</v>
      </c>
      <c r="AG7644" t="s">
        <v>28755</v>
      </c>
      <c r="AH7644" s="21" t="str">
        <f t="shared" si="238"/>
        <v>YM68</v>
      </c>
      <c r="AI7644" s="21">
        <v>345.36</v>
      </c>
      <c r="AJ7644" s="21">
        <f t="shared" si="239"/>
        <v>99.861111111111114</v>
      </c>
      <c r="AK7644" s="21" t="s">
        <v>2060</v>
      </c>
      <c r="AL7644" t="s">
        <v>3118</v>
      </c>
      <c r="AM7644" s="26" t="s">
        <v>38</v>
      </c>
      <c r="AN7644" t="s">
        <v>2031</v>
      </c>
    </row>
    <row r="7645" spans="1:40" hidden="1" x14ac:dyDescent="0.35">
      <c r="A7645" t="s">
        <v>28737</v>
      </c>
      <c r="B7645" t="s">
        <v>28757</v>
      </c>
      <c r="C7645" t="s">
        <v>3570</v>
      </c>
      <c r="D7645" t="s">
        <v>28758</v>
      </c>
      <c r="E7645" t="s">
        <v>3572</v>
      </c>
      <c r="F7645">
        <v>1</v>
      </c>
      <c r="G7645" t="s">
        <v>2546</v>
      </c>
      <c r="H7645" t="s">
        <v>2510</v>
      </c>
      <c r="I7645" t="s">
        <v>2076</v>
      </c>
      <c r="J7645" t="s">
        <v>3573</v>
      </c>
      <c r="K7645" t="s">
        <v>3007</v>
      </c>
      <c r="L7645" t="s">
        <v>2058</v>
      </c>
      <c r="M7645" t="s">
        <v>2170</v>
      </c>
      <c r="N7645">
        <v>10</v>
      </c>
      <c r="O7645">
        <v>168</v>
      </c>
      <c r="P7645">
        <v>1.1000000000000001</v>
      </c>
      <c r="Q7645">
        <v>15300</v>
      </c>
      <c r="R7645">
        <v>7</v>
      </c>
      <c r="S7645">
        <v>113</v>
      </c>
      <c r="T7645">
        <v>0.74</v>
      </c>
      <c r="U7645">
        <v>3</v>
      </c>
      <c r="V7645">
        <v>55</v>
      </c>
      <c r="W7645">
        <v>0.36</v>
      </c>
      <c r="X7645">
        <v>0</v>
      </c>
      <c r="Y7645">
        <v>0</v>
      </c>
      <c r="Z7645">
        <v>0</v>
      </c>
      <c r="AA7645">
        <v>0</v>
      </c>
      <c r="AB7645">
        <v>0</v>
      </c>
      <c r="AC7645">
        <v>0</v>
      </c>
      <c r="AD7645">
        <v>0</v>
      </c>
      <c r="AE7645">
        <v>0</v>
      </c>
      <c r="AF7645">
        <v>0</v>
      </c>
      <c r="AG7645" t="s">
        <v>28759</v>
      </c>
      <c r="AH7645" s="21" t="str">
        <f t="shared" si="238"/>
        <v>YM68</v>
      </c>
      <c r="AI7645" s="21">
        <v>216</v>
      </c>
      <c r="AJ7645" s="21">
        <f t="shared" si="239"/>
        <v>98.901960784313729</v>
      </c>
      <c r="AK7645" s="21" t="s">
        <v>2063</v>
      </c>
      <c r="AL7645" t="s">
        <v>2551</v>
      </c>
      <c r="AM7645" s="26" t="s">
        <v>38</v>
      </c>
      <c r="AN7645" t="s">
        <v>2032</v>
      </c>
    </row>
    <row r="7646" spans="1:40" hidden="1" x14ac:dyDescent="0.35">
      <c r="A7646" t="s">
        <v>28741</v>
      </c>
      <c r="B7646" t="s">
        <v>28761</v>
      </c>
      <c r="C7646" t="s">
        <v>4822</v>
      </c>
      <c r="D7646" t="s">
        <v>28762</v>
      </c>
      <c r="E7646" t="s">
        <v>3572</v>
      </c>
      <c r="F7646">
        <v>2</v>
      </c>
      <c r="G7646" t="s">
        <v>2546</v>
      </c>
      <c r="H7646" t="s">
        <v>2510</v>
      </c>
      <c r="I7646" t="s">
        <v>2076</v>
      </c>
      <c r="J7646" t="s">
        <v>3573</v>
      </c>
      <c r="K7646" t="s">
        <v>3007</v>
      </c>
      <c r="L7646" t="s">
        <v>2058</v>
      </c>
      <c r="M7646" t="s">
        <v>2170</v>
      </c>
      <c r="N7646">
        <v>4</v>
      </c>
      <c r="O7646">
        <v>87</v>
      </c>
      <c r="P7646">
        <v>0.56999999999999995</v>
      </c>
      <c r="Q7646">
        <v>15300</v>
      </c>
      <c r="R7646">
        <v>1</v>
      </c>
      <c r="S7646">
        <v>39</v>
      </c>
      <c r="T7646">
        <v>0.25</v>
      </c>
      <c r="U7646">
        <v>3</v>
      </c>
      <c r="V7646">
        <v>48</v>
      </c>
      <c r="W7646">
        <v>0.31</v>
      </c>
      <c r="X7646">
        <v>0</v>
      </c>
      <c r="Y7646">
        <v>0</v>
      </c>
      <c r="Z7646">
        <v>0</v>
      </c>
      <c r="AA7646">
        <v>0</v>
      </c>
      <c r="AB7646">
        <v>0</v>
      </c>
      <c r="AC7646">
        <v>0</v>
      </c>
      <c r="AD7646">
        <v>0</v>
      </c>
      <c r="AE7646">
        <v>0</v>
      </c>
      <c r="AF7646">
        <v>0</v>
      </c>
      <c r="AG7646" t="s">
        <v>28763</v>
      </c>
      <c r="AH7646" s="21" t="str">
        <f t="shared" si="238"/>
        <v>YM68</v>
      </c>
      <c r="AI7646" s="21">
        <v>216</v>
      </c>
      <c r="AJ7646" s="21">
        <f t="shared" si="239"/>
        <v>99.431372549019613</v>
      </c>
      <c r="AK7646" s="21" t="s">
        <v>2060</v>
      </c>
      <c r="AL7646" t="s">
        <v>2551</v>
      </c>
      <c r="AM7646" s="26" t="s">
        <v>38</v>
      </c>
      <c r="AN7646" t="s">
        <v>2030</v>
      </c>
    </row>
    <row r="7647" spans="1:40" hidden="1" x14ac:dyDescent="0.35">
      <c r="A7647" t="s">
        <v>28745</v>
      </c>
      <c r="B7647" t="s">
        <v>28765</v>
      </c>
      <c r="C7647" t="s">
        <v>4938</v>
      </c>
      <c r="D7647" t="s">
        <v>28766</v>
      </c>
      <c r="E7647" t="s">
        <v>3572</v>
      </c>
      <c r="F7647">
        <v>1</v>
      </c>
      <c r="G7647" t="s">
        <v>2546</v>
      </c>
      <c r="H7647" t="s">
        <v>2510</v>
      </c>
      <c r="I7647" t="s">
        <v>2076</v>
      </c>
      <c r="J7647" t="s">
        <v>4692</v>
      </c>
      <c r="K7647" t="s">
        <v>3007</v>
      </c>
      <c r="L7647" t="s">
        <v>2058</v>
      </c>
      <c r="M7647" t="s">
        <v>2059</v>
      </c>
      <c r="N7647">
        <v>7</v>
      </c>
      <c r="O7647">
        <v>394</v>
      </c>
      <c r="P7647">
        <v>1.61</v>
      </c>
      <c r="Q7647">
        <v>24480</v>
      </c>
      <c r="R7647">
        <v>3</v>
      </c>
      <c r="S7647">
        <v>131</v>
      </c>
      <c r="T7647">
        <v>0.54</v>
      </c>
      <c r="U7647">
        <v>4</v>
      </c>
      <c r="V7647">
        <v>263</v>
      </c>
      <c r="W7647">
        <v>1.07</v>
      </c>
      <c r="X7647">
        <v>0</v>
      </c>
      <c r="Y7647">
        <v>0</v>
      </c>
      <c r="Z7647">
        <v>0</v>
      </c>
      <c r="AA7647">
        <v>0</v>
      </c>
      <c r="AB7647">
        <v>0</v>
      </c>
      <c r="AC7647">
        <v>0</v>
      </c>
      <c r="AD7647">
        <v>0</v>
      </c>
      <c r="AE7647">
        <v>0</v>
      </c>
      <c r="AF7647">
        <v>0</v>
      </c>
      <c r="AG7647" t="s">
        <v>28767</v>
      </c>
      <c r="AH7647" s="21" t="str">
        <f t="shared" si="238"/>
        <v>YM68</v>
      </c>
      <c r="AI7647" s="21">
        <v>345.36</v>
      </c>
      <c r="AJ7647" s="21">
        <f t="shared" si="239"/>
        <v>98.390522875816998</v>
      </c>
      <c r="AK7647" s="21" t="s">
        <v>2063</v>
      </c>
      <c r="AL7647" t="s">
        <v>2551</v>
      </c>
      <c r="AM7647" s="26" t="s">
        <v>38</v>
      </c>
      <c r="AN7647" t="s">
        <v>2030</v>
      </c>
    </row>
    <row r="7648" spans="1:40" hidden="1" x14ac:dyDescent="0.35">
      <c r="A7648" t="s">
        <v>10373</v>
      </c>
      <c r="B7648" t="s">
        <v>28769</v>
      </c>
      <c r="C7648" t="s">
        <v>3570</v>
      </c>
      <c r="D7648" t="s">
        <v>28770</v>
      </c>
      <c r="E7648" t="s">
        <v>3572</v>
      </c>
      <c r="F7648">
        <v>1</v>
      </c>
      <c r="G7648" t="s">
        <v>2546</v>
      </c>
      <c r="H7648" t="s">
        <v>2510</v>
      </c>
      <c r="I7648" t="s">
        <v>2076</v>
      </c>
      <c r="J7648" t="s">
        <v>3573</v>
      </c>
      <c r="K7648" t="s">
        <v>3007</v>
      </c>
      <c r="L7648" t="s">
        <v>2058</v>
      </c>
      <c r="M7648" t="s">
        <v>2170</v>
      </c>
      <c r="N7648">
        <v>4</v>
      </c>
      <c r="O7648">
        <v>56</v>
      </c>
      <c r="P7648">
        <v>0.37</v>
      </c>
      <c r="Q7648">
        <v>15300</v>
      </c>
      <c r="R7648">
        <v>1</v>
      </c>
      <c r="S7648">
        <v>16</v>
      </c>
      <c r="T7648">
        <v>0.1</v>
      </c>
      <c r="U7648">
        <v>3</v>
      </c>
      <c r="V7648">
        <v>40</v>
      </c>
      <c r="W7648">
        <v>0.26</v>
      </c>
      <c r="X7648">
        <v>0</v>
      </c>
      <c r="Y7648">
        <v>0</v>
      </c>
      <c r="Z7648">
        <v>0</v>
      </c>
      <c r="AA7648">
        <v>0</v>
      </c>
      <c r="AB7648">
        <v>0</v>
      </c>
      <c r="AC7648">
        <v>0</v>
      </c>
      <c r="AD7648">
        <v>0</v>
      </c>
      <c r="AE7648">
        <v>0</v>
      </c>
      <c r="AF7648">
        <v>0</v>
      </c>
      <c r="AG7648" t="s">
        <v>28771</v>
      </c>
      <c r="AH7648" s="21" t="str">
        <f t="shared" si="238"/>
        <v>YM68</v>
      </c>
      <c r="AI7648" s="21">
        <v>216</v>
      </c>
      <c r="AJ7648" s="21">
        <f t="shared" si="239"/>
        <v>99.633986928104576</v>
      </c>
      <c r="AK7648" s="21" t="s">
        <v>2060</v>
      </c>
      <c r="AL7648" t="s">
        <v>2551</v>
      </c>
      <c r="AM7648" s="26" t="s">
        <v>38</v>
      </c>
      <c r="AN7648" t="s">
        <v>2031</v>
      </c>
    </row>
    <row r="7649" spans="1:40" hidden="1" x14ac:dyDescent="0.35">
      <c r="A7649" t="s">
        <v>28752</v>
      </c>
      <c r="B7649" t="s">
        <v>28773</v>
      </c>
      <c r="C7649" t="s">
        <v>4822</v>
      </c>
      <c r="D7649" t="s">
        <v>28774</v>
      </c>
      <c r="E7649" t="s">
        <v>3572</v>
      </c>
      <c r="F7649">
        <v>1</v>
      </c>
      <c r="G7649" t="s">
        <v>2546</v>
      </c>
      <c r="H7649" t="s">
        <v>2510</v>
      </c>
      <c r="I7649" t="s">
        <v>2076</v>
      </c>
      <c r="J7649" t="s">
        <v>3573</v>
      </c>
      <c r="K7649" t="s">
        <v>3007</v>
      </c>
      <c r="L7649" t="s">
        <v>2058</v>
      </c>
      <c r="M7649" t="s">
        <v>2170</v>
      </c>
      <c r="N7649">
        <v>3</v>
      </c>
      <c r="O7649">
        <v>56</v>
      </c>
      <c r="P7649">
        <v>0.37</v>
      </c>
      <c r="Q7649">
        <v>15300</v>
      </c>
      <c r="R7649">
        <v>1</v>
      </c>
      <c r="S7649">
        <v>12</v>
      </c>
      <c r="T7649">
        <v>0.08</v>
      </c>
      <c r="U7649">
        <v>2</v>
      </c>
      <c r="V7649">
        <v>44</v>
      </c>
      <c r="W7649">
        <v>0.28999999999999998</v>
      </c>
      <c r="X7649">
        <v>0</v>
      </c>
      <c r="Y7649">
        <v>0</v>
      </c>
      <c r="Z7649">
        <v>0</v>
      </c>
      <c r="AA7649">
        <v>0</v>
      </c>
      <c r="AB7649">
        <v>0</v>
      </c>
      <c r="AC7649">
        <v>0</v>
      </c>
      <c r="AD7649">
        <v>0</v>
      </c>
      <c r="AE7649">
        <v>0</v>
      </c>
      <c r="AF7649">
        <v>0</v>
      </c>
      <c r="AG7649" t="s">
        <v>28775</v>
      </c>
      <c r="AH7649" s="21" t="str">
        <f t="shared" si="238"/>
        <v>YM68</v>
      </c>
      <c r="AI7649" s="21">
        <v>216</v>
      </c>
      <c r="AJ7649" s="21">
        <f t="shared" si="239"/>
        <v>99.633986928104576</v>
      </c>
      <c r="AK7649" s="21" t="s">
        <v>2060</v>
      </c>
      <c r="AL7649" t="s">
        <v>2551</v>
      </c>
      <c r="AM7649" s="26" t="s">
        <v>38</v>
      </c>
      <c r="AN7649" t="s">
        <v>2031</v>
      </c>
    </row>
    <row r="7650" spans="1:40" hidden="1" x14ac:dyDescent="0.35">
      <c r="A7650" t="s">
        <v>28756</v>
      </c>
      <c r="B7650" t="s">
        <v>28777</v>
      </c>
      <c r="C7650" t="s">
        <v>3570</v>
      </c>
      <c r="D7650" t="s">
        <v>28778</v>
      </c>
      <c r="E7650" t="s">
        <v>3572</v>
      </c>
      <c r="F7650">
        <v>1</v>
      </c>
      <c r="G7650" t="s">
        <v>2546</v>
      </c>
      <c r="H7650" t="s">
        <v>2510</v>
      </c>
      <c r="I7650" t="s">
        <v>2076</v>
      </c>
      <c r="J7650" t="s">
        <v>3573</v>
      </c>
      <c r="K7650" t="s">
        <v>3007</v>
      </c>
      <c r="L7650" t="s">
        <v>2058</v>
      </c>
      <c r="M7650" t="s">
        <v>2225</v>
      </c>
      <c r="N7650">
        <v>2</v>
      </c>
      <c r="O7650">
        <v>96</v>
      </c>
      <c r="P7650">
        <v>0.78</v>
      </c>
      <c r="Q7650">
        <v>12240</v>
      </c>
      <c r="R7650">
        <v>0</v>
      </c>
      <c r="S7650">
        <v>0</v>
      </c>
      <c r="T7650">
        <v>0</v>
      </c>
      <c r="U7650">
        <v>2</v>
      </c>
      <c r="V7650">
        <v>96</v>
      </c>
      <c r="W7650">
        <v>0.78</v>
      </c>
      <c r="X7650">
        <v>0</v>
      </c>
      <c r="Y7650">
        <v>0</v>
      </c>
      <c r="Z7650">
        <v>0</v>
      </c>
      <c r="AA7650">
        <v>0</v>
      </c>
      <c r="AB7650">
        <v>0</v>
      </c>
      <c r="AC7650">
        <v>0</v>
      </c>
      <c r="AD7650">
        <v>0</v>
      </c>
      <c r="AE7650">
        <v>0</v>
      </c>
      <c r="AF7650">
        <v>0</v>
      </c>
      <c r="AG7650" t="s">
        <v>28779</v>
      </c>
      <c r="AH7650" s="21" t="str">
        <f t="shared" si="238"/>
        <v>YM68</v>
      </c>
      <c r="AI7650" s="21">
        <v>172.79999999999998</v>
      </c>
      <c r="AJ7650" s="21">
        <f t="shared" si="239"/>
        <v>99.215686274509807</v>
      </c>
      <c r="AK7650" s="21" t="s">
        <v>2060</v>
      </c>
      <c r="AL7650" t="s">
        <v>2551</v>
      </c>
      <c r="AM7650" s="26" t="s">
        <v>38</v>
      </c>
      <c r="AN7650" t="s">
        <v>2031</v>
      </c>
    </row>
    <row r="7651" spans="1:40" hidden="1" x14ac:dyDescent="0.35">
      <c r="A7651" t="s">
        <v>28760</v>
      </c>
      <c r="B7651" t="s">
        <v>28781</v>
      </c>
      <c r="C7651" t="s">
        <v>2762</v>
      </c>
      <c r="D7651" t="s">
        <v>28782</v>
      </c>
      <c r="E7651" t="s">
        <v>2608</v>
      </c>
      <c r="F7651">
        <v>1</v>
      </c>
      <c r="G7651" t="s">
        <v>2609</v>
      </c>
      <c r="H7651" t="s">
        <v>2577</v>
      </c>
      <c r="I7651" t="s">
        <v>2076</v>
      </c>
      <c r="J7651" t="s">
        <v>2764</v>
      </c>
      <c r="K7651" t="s">
        <v>2765</v>
      </c>
      <c r="L7651" t="s">
        <v>2058</v>
      </c>
      <c r="M7651" t="s">
        <v>2059</v>
      </c>
      <c r="N7651">
        <v>3</v>
      </c>
      <c r="O7651">
        <v>251</v>
      </c>
      <c r="P7651">
        <v>1.03</v>
      </c>
      <c r="Q7651">
        <v>24480</v>
      </c>
      <c r="R7651">
        <v>0</v>
      </c>
      <c r="S7651">
        <v>0</v>
      </c>
      <c r="T7651">
        <v>0</v>
      </c>
      <c r="U7651">
        <v>2</v>
      </c>
      <c r="V7651">
        <v>155</v>
      </c>
      <c r="W7651">
        <v>0.63</v>
      </c>
      <c r="X7651">
        <v>0</v>
      </c>
      <c r="Y7651">
        <v>0</v>
      </c>
      <c r="Z7651">
        <v>0</v>
      </c>
      <c r="AA7651">
        <v>1</v>
      </c>
      <c r="AB7651">
        <v>96</v>
      </c>
      <c r="AC7651">
        <v>0.39</v>
      </c>
      <c r="AD7651">
        <v>0</v>
      </c>
      <c r="AE7651">
        <v>0</v>
      </c>
      <c r="AF7651">
        <v>0</v>
      </c>
      <c r="AG7651" t="s">
        <v>28783</v>
      </c>
      <c r="AH7651" s="21" t="str">
        <f t="shared" si="238"/>
        <v>YK20</v>
      </c>
      <c r="AI7651" s="21">
        <v>345.36</v>
      </c>
      <c r="AJ7651" s="21">
        <f t="shared" si="239"/>
        <v>98.974673202614383</v>
      </c>
      <c r="AK7651" s="21" t="s">
        <v>2063</v>
      </c>
      <c r="AL7651" t="s">
        <v>2613</v>
      </c>
      <c r="AM7651" s="26" t="s">
        <v>38</v>
      </c>
      <c r="AN7651" t="s">
        <v>2030</v>
      </c>
    </row>
    <row r="7652" spans="1:40" hidden="1" x14ac:dyDescent="0.35">
      <c r="A7652" t="s">
        <v>28764</v>
      </c>
      <c r="B7652" t="s">
        <v>28785</v>
      </c>
      <c r="C7652" t="s">
        <v>3357</v>
      </c>
      <c r="D7652" t="s">
        <v>28786</v>
      </c>
      <c r="E7652" t="s">
        <v>2562</v>
      </c>
      <c r="F7652">
        <v>1</v>
      </c>
      <c r="G7652" t="s">
        <v>2546</v>
      </c>
      <c r="H7652" t="s">
        <v>2510</v>
      </c>
      <c r="I7652" t="s">
        <v>2076</v>
      </c>
      <c r="J7652" t="s">
        <v>2547</v>
      </c>
      <c r="K7652" t="s">
        <v>2548</v>
      </c>
      <c r="L7652" t="s">
        <v>2058</v>
      </c>
      <c r="M7652" t="s">
        <v>2310</v>
      </c>
      <c r="N7652">
        <v>8</v>
      </c>
      <c r="O7652">
        <v>336</v>
      </c>
      <c r="P7652">
        <v>2.06</v>
      </c>
      <c r="Q7652">
        <v>16320</v>
      </c>
      <c r="R7652">
        <v>4</v>
      </c>
      <c r="S7652">
        <v>209</v>
      </c>
      <c r="T7652">
        <v>1.28</v>
      </c>
      <c r="U7652">
        <v>4</v>
      </c>
      <c r="V7652">
        <v>127</v>
      </c>
      <c r="W7652">
        <v>0.78</v>
      </c>
      <c r="X7652">
        <v>0</v>
      </c>
      <c r="Y7652">
        <v>0</v>
      </c>
      <c r="Z7652">
        <v>0</v>
      </c>
      <c r="AA7652">
        <v>0</v>
      </c>
      <c r="AB7652">
        <v>0</v>
      </c>
      <c r="AC7652">
        <v>0</v>
      </c>
      <c r="AD7652">
        <v>0</v>
      </c>
      <c r="AE7652">
        <v>0</v>
      </c>
      <c r="AF7652">
        <v>0</v>
      </c>
      <c r="AG7652" t="s">
        <v>28787</v>
      </c>
      <c r="AH7652" s="21" t="str">
        <f t="shared" si="238"/>
        <v>YM68</v>
      </c>
      <c r="AI7652" s="21">
        <v>230.39999999999998</v>
      </c>
      <c r="AJ7652" s="21">
        <f t="shared" si="239"/>
        <v>97.941176470588232</v>
      </c>
      <c r="AK7652" s="21" t="s">
        <v>2063</v>
      </c>
      <c r="AL7652" t="s">
        <v>2551</v>
      </c>
      <c r="AM7652" s="26" t="s">
        <v>38</v>
      </c>
      <c r="AN7652" t="s">
        <v>2032</v>
      </c>
    </row>
    <row r="7653" spans="1:40" hidden="1" x14ac:dyDescent="0.35">
      <c r="A7653" t="s">
        <v>28768</v>
      </c>
      <c r="B7653" t="s">
        <v>28789</v>
      </c>
      <c r="C7653" t="s">
        <v>3396</v>
      </c>
      <c r="D7653" t="s">
        <v>28790</v>
      </c>
      <c r="E7653" t="s">
        <v>3028</v>
      </c>
      <c r="F7653">
        <v>1</v>
      </c>
      <c r="G7653" t="s">
        <v>2546</v>
      </c>
      <c r="H7653" t="s">
        <v>2510</v>
      </c>
      <c r="I7653" t="s">
        <v>2076</v>
      </c>
      <c r="J7653" t="s">
        <v>3006</v>
      </c>
      <c r="K7653" t="s">
        <v>3007</v>
      </c>
      <c r="L7653" t="s">
        <v>2058</v>
      </c>
      <c r="M7653" t="s">
        <v>2059</v>
      </c>
      <c r="N7653">
        <v>4</v>
      </c>
      <c r="O7653">
        <v>200</v>
      </c>
      <c r="P7653">
        <v>0.82</v>
      </c>
      <c r="Q7653">
        <v>24480</v>
      </c>
      <c r="R7653">
        <v>3</v>
      </c>
      <c r="S7653">
        <v>155</v>
      </c>
      <c r="T7653">
        <v>0.63</v>
      </c>
      <c r="U7653">
        <v>1</v>
      </c>
      <c r="V7653">
        <v>45</v>
      </c>
      <c r="W7653">
        <v>0.18</v>
      </c>
      <c r="X7653">
        <v>0</v>
      </c>
      <c r="Y7653">
        <v>0</v>
      </c>
      <c r="Z7653">
        <v>0</v>
      </c>
      <c r="AA7653">
        <v>0</v>
      </c>
      <c r="AB7653">
        <v>0</v>
      </c>
      <c r="AC7653">
        <v>0</v>
      </c>
      <c r="AD7653">
        <v>0</v>
      </c>
      <c r="AE7653">
        <v>0</v>
      </c>
      <c r="AF7653">
        <v>0</v>
      </c>
      <c r="AG7653" t="s">
        <v>28791</v>
      </c>
      <c r="AH7653" s="21" t="str">
        <f t="shared" si="238"/>
        <v>YM68</v>
      </c>
      <c r="AI7653" s="21">
        <v>345.36</v>
      </c>
      <c r="AJ7653" s="21">
        <f t="shared" si="239"/>
        <v>99.183006535947712</v>
      </c>
      <c r="AK7653" s="21" t="s">
        <v>2063</v>
      </c>
      <c r="AL7653" t="s">
        <v>2551</v>
      </c>
      <c r="AM7653" s="26" t="s">
        <v>38</v>
      </c>
      <c r="AN7653" t="s">
        <v>2030</v>
      </c>
    </row>
    <row r="7654" spans="1:40" hidden="1" x14ac:dyDescent="0.35">
      <c r="A7654" t="s">
        <v>28772</v>
      </c>
      <c r="B7654" t="s">
        <v>28793</v>
      </c>
      <c r="C7654" t="s">
        <v>3260</v>
      </c>
      <c r="D7654" t="s">
        <v>28794</v>
      </c>
      <c r="E7654" t="s">
        <v>3005</v>
      </c>
      <c r="F7654">
        <v>1</v>
      </c>
      <c r="G7654" t="s">
        <v>2546</v>
      </c>
      <c r="H7654" t="s">
        <v>2510</v>
      </c>
      <c r="I7654" t="s">
        <v>2076</v>
      </c>
      <c r="J7654" t="s">
        <v>3262</v>
      </c>
      <c r="K7654" t="s">
        <v>2548</v>
      </c>
      <c r="L7654" t="s">
        <v>2058</v>
      </c>
      <c r="M7654" t="s">
        <v>2059</v>
      </c>
      <c r="N7654">
        <v>2</v>
      </c>
      <c r="O7654">
        <v>72</v>
      </c>
      <c r="P7654">
        <v>0.28999999999999998</v>
      </c>
      <c r="Q7654">
        <v>24480</v>
      </c>
      <c r="R7654">
        <v>1</v>
      </c>
      <c r="S7654">
        <v>7</v>
      </c>
      <c r="T7654">
        <v>0.03</v>
      </c>
      <c r="U7654">
        <v>1</v>
      </c>
      <c r="V7654">
        <v>65</v>
      </c>
      <c r="W7654">
        <v>0.27</v>
      </c>
      <c r="X7654">
        <v>0</v>
      </c>
      <c r="Y7654">
        <v>0</v>
      </c>
      <c r="Z7654">
        <v>0</v>
      </c>
      <c r="AA7654">
        <v>0</v>
      </c>
      <c r="AB7654">
        <v>0</v>
      </c>
      <c r="AC7654">
        <v>0</v>
      </c>
      <c r="AD7654">
        <v>0</v>
      </c>
      <c r="AE7654">
        <v>0</v>
      </c>
      <c r="AF7654">
        <v>0</v>
      </c>
      <c r="AG7654" t="s">
        <v>28795</v>
      </c>
      <c r="AH7654" s="21" t="str">
        <f t="shared" si="238"/>
        <v>YM68</v>
      </c>
      <c r="AI7654" s="21">
        <v>345.36</v>
      </c>
      <c r="AJ7654" s="21">
        <f t="shared" si="239"/>
        <v>99.705882352941174</v>
      </c>
      <c r="AK7654" s="21" t="s">
        <v>2060</v>
      </c>
      <c r="AL7654" t="s">
        <v>2551</v>
      </c>
      <c r="AM7654" s="26" t="s">
        <v>38</v>
      </c>
      <c r="AN7654" t="s">
        <v>2031</v>
      </c>
    </row>
    <row r="7655" spans="1:40" hidden="1" x14ac:dyDescent="0.35">
      <c r="A7655" t="s">
        <v>28776</v>
      </c>
      <c r="B7655" t="s">
        <v>28797</v>
      </c>
      <c r="C7655" t="s">
        <v>3260</v>
      </c>
      <c r="D7655" t="s">
        <v>28798</v>
      </c>
      <c r="E7655" t="s">
        <v>3005</v>
      </c>
      <c r="F7655">
        <v>1</v>
      </c>
      <c r="G7655" t="s">
        <v>2546</v>
      </c>
      <c r="H7655" t="s">
        <v>2510</v>
      </c>
      <c r="I7655" t="s">
        <v>2076</v>
      </c>
      <c r="J7655" t="s">
        <v>3262</v>
      </c>
      <c r="K7655" t="s">
        <v>2548</v>
      </c>
      <c r="L7655" t="s">
        <v>2058</v>
      </c>
      <c r="M7655" t="s">
        <v>2170</v>
      </c>
      <c r="N7655">
        <v>4</v>
      </c>
      <c r="O7655">
        <v>43</v>
      </c>
      <c r="P7655">
        <v>0.28000000000000003</v>
      </c>
      <c r="Q7655">
        <v>15300</v>
      </c>
      <c r="R7655">
        <v>1</v>
      </c>
      <c r="S7655">
        <v>18</v>
      </c>
      <c r="T7655">
        <v>0.12</v>
      </c>
      <c r="U7655">
        <v>3</v>
      </c>
      <c r="V7655">
        <v>25</v>
      </c>
      <c r="W7655">
        <v>0.16</v>
      </c>
      <c r="X7655">
        <v>0</v>
      </c>
      <c r="Y7655">
        <v>0</v>
      </c>
      <c r="Z7655">
        <v>0</v>
      </c>
      <c r="AA7655">
        <v>0</v>
      </c>
      <c r="AB7655">
        <v>0</v>
      </c>
      <c r="AC7655">
        <v>0</v>
      </c>
      <c r="AD7655">
        <v>0</v>
      </c>
      <c r="AE7655">
        <v>0</v>
      </c>
      <c r="AF7655">
        <v>0</v>
      </c>
      <c r="AG7655" t="s">
        <v>28799</v>
      </c>
      <c r="AH7655" s="21" t="str">
        <f t="shared" si="238"/>
        <v>YM68</v>
      </c>
      <c r="AI7655" s="21">
        <v>216</v>
      </c>
      <c r="AJ7655" s="21">
        <f t="shared" si="239"/>
        <v>99.718954248366018</v>
      </c>
      <c r="AK7655" s="21" t="s">
        <v>2060</v>
      </c>
      <c r="AL7655" t="s">
        <v>2551</v>
      </c>
      <c r="AM7655" s="26" t="s">
        <v>38</v>
      </c>
      <c r="AN7655" t="s">
        <v>2031</v>
      </c>
    </row>
    <row r="7656" spans="1:40" hidden="1" x14ac:dyDescent="0.35">
      <c r="A7656" t="s">
        <v>28780</v>
      </c>
      <c r="B7656" t="s">
        <v>28801</v>
      </c>
      <c r="C7656" t="s">
        <v>3260</v>
      </c>
      <c r="D7656" t="s">
        <v>28802</v>
      </c>
      <c r="E7656" t="s">
        <v>3005</v>
      </c>
      <c r="F7656">
        <v>1</v>
      </c>
      <c r="G7656" t="s">
        <v>2546</v>
      </c>
      <c r="H7656" t="s">
        <v>2510</v>
      </c>
      <c r="I7656" t="s">
        <v>2076</v>
      </c>
      <c r="J7656" t="s">
        <v>3262</v>
      </c>
      <c r="K7656" t="s">
        <v>2548</v>
      </c>
      <c r="L7656" t="s">
        <v>2058</v>
      </c>
      <c r="M7656" t="s">
        <v>2170</v>
      </c>
      <c r="N7656">
        <v>0</v>
      </c>
      <c r="O7656">
        <v>0</v>
      </c>
      <c r="P7656">
        <v>0</v>
      </c>
      <c r="Q7656">
        <v>15300</v>
      </c>
      <c r="R7656">
        <v>0</v>
      </c>
      <c r="S7656">
        <v>0</v>
      </c>
      <c r="T7656">
        <v>0</v>
      </c>
      <c r="U7656">
        <v>0</v>
      </c>
      <c r="V7656">
        <v>0</v>
      </c>
      <c r="W7656">
        <v>0</v>
      </c>
      <c r="X7656">
        <v>0</v>
      </c>
      <c r="Y7656">
        <v>0</v>
      </c>
      <c r="Z7656">
        <v>0</v>
      </c>
      <c r="AA7656">
        <v>0</v>
      </c>
      <c r="AB7656">
        <v>0</v>
      </c>
      <c r="AC7656">
        <v>0</v>
      </c>
      <c r="AD7656">
        <v>0</v>
      </c>
      <c r="AE7656">
        <v>0</v>
      </c>
      <c r="AF7656">
        <v>0</v>
      </c>
      <c r="AG7656" t="s">
        <v>28803</v>
      </c>
      <c r="AH7656" s="21" t="str">
        <f t="shared" si="238"/>
        <v>YM68</v>
      </c>
      <c r="AI7656" s="21">
        <v>216</v>
      </c>
      <c r="AJ7656" s="21">
        <f t="shared" si="239"/>
        <v>100</v>
      </c>
      <c r="AK7656" s="21" t="s">
        <v>2060</v>
      </c>
      <c r="AL7656" t="s">
        <v>2551</v>
      </c>
      <c r="AM7656" s="26" t="s">
        <v>38</v>
      </c>
      <c r="AN7656" t="s">
        <v>2031</v>
      </c>
    </row>
    <row r="7657" spans="1:40" hidden="1" x14ac:dyDescent="0.35">
      <c r="A7657" t="s">
        <v>28784</v>
      </c>
      <c r="B7657" t="s">
        <v>28805</v>
      </c>
      <c r="C7657" t="s">
        <v>3260</v>
      </c>
      <c r="D7657" t="s">
        <v>28806</v>
      </c>
      <c r="E7657" t="s">
        <v>3005</v>
      </c>
      <c r="F7657">
        <v>1</v>
      </c>
      <c r="G7657" t="s">
        <v>2546</v>
      </c>
      <c r="H7657" t="s">
        <v>2510</v>
      </c>
      <c r="I7657" t="s">
        <v>2076</v>
      </c>
      <c r="J7657" t="s">
        <v>3262</v>
      </c>
      <c r="K7657" t="s">
        <v>2548</v>
      </c>
      <c r="L7657" t="s">
        <v>2058</v>
      </c>
      <c r="M7657" t="s">
        <v>2170</v>
      </c>
      <c r="N7657">
        <v>3</v>
      </c>
      <c r="O7657">
        <v>52</v>
      </c>
      <c r="P7657">
        <v>0.34</v>
      </c>
      <c r="Q7657">
        <v>15300</v>
      </c>
      <c r="R7657">
        <v>2</v>
      </c>
      <c r="S7657">
        <v>34</v>
      </c>
      <c r="T7657">
        <v>0.22</v>
      </c>
      <c r="U7657">
        <v>1</v>
      </c>
      <c r="V7657">
        <v>18</v>
      </c>
      <c r="W7657">
        <v>0.12</v>
      </c>
      <c r="X7657">
        <v>0</v>
      </c>
      <c r="Y7657">
        <v>0</v>
      </c>
      <c r="Z7657">
        <v>0</v>
      </c>
      <c r="AA7657">
        <v>0</v>
      </c>
      <c r="AB7657">
        <v>0</v>
      </c>
      <c r="AC7657">
        <v>0</v>
      </c>
      <c r="AD7657">
        <v>0</v>
      </c>
      <c r="AE7657">
        <v>0</v>
      </c>
      <c r="AF7657">
        <v>0</v>
      </c>
      <c r="AG7657" t="s">
        <v>28807</v>
      </c>
      <c r="AH7657" s="21" t="str">
        <f t="shared" si="238"/>
        <v>YM68</v>
      </c>
      <c r="AI7657" s="21">
        <v>216</v>
      </c>
      <c r="AJ7657" s="21">
        <f t="shared" si="239"/>
        <v>99.66013071895425</v>
      </c>
      <c r="AK7657" s="21" t="s">
        <v>2060</v>
      </c>
      <c r="AL7657" t="s">
        <v>2551</v>
      </c>
      <c r="AM7657" s="26" t="s">
        <v>38</v>
      </c>
      <c r="AN7657" t="s">
        <v>2031</v>
      </c>
    </row>
    <row r="7658" spans="1:40" hidden="1" x14ac:dyDescent="0.35">
      <c r="A7658" t="s">
        <v>28788</v>
      </c>
      <c r="B7658" t="s">
        <v>28809</v>
      </c>
      <c r="C7658" t="s">
        <v>3260</v>
      </c>
      <c r="D7658" t="s">
        <v>28810</v>
      </c>
      <c r="E7658" t="s">
        <v>3005</v>
      </c>
      <c r="F7658">
        <v>1</v>
      </c>
      <c r="G7658" t="s">
        <v>2546</v>
      </c>
      <c r="H7658" t="s">
        <v>2510</v>
      </c>
      <c r="I7658" t="s">
        <v>2076</v>
      </c>
      <c r="J7658" t="s">
        <v>3262</v>
      </c>
      <c r="K7658" t="s">
        <v>2548</v>
      </c>
      <c r="L7658" t="s">
        <v>2058</v>
      </c>
      <c r="M7658" t="s">
        <v>2059</v>
      </c>
      <c r="N7658">
        <v>2</v>
      </c>
      <c r="O7658">
        <v>73</v>
      </c>
      <c r="P7658">
        <v>0.3</v>
      </c>
      <c r="Q7658">
        <v>24480</v>
      </c>
      <c r="R7658">
        <v>1</v>
      </c>
      <c r="S7658">
        <v>21</v>
      </c>
      <c r="T7658">
        <v>0.09</v>
      </c>
      <c r="U7658">
        <v>1</v>
      </c>
      <c r="V7658">
        <v>52</v>
      </c>
      <c r="W7658">
        <v>0.21</v>
      </c>
      <c r="X7658">
        <v>0</v>
      </c>
      <c r="Y7658">
        <v>0</v>
      </c>
      <c r="Z7658">
        <v>0</v>
      </c>
      <c r="AA7658">
        <v>0</v>
      </c>
      <c r="AB7658">
        <v>0</v>
      </c>
      <c r="AC7658">
        <v>0</v>
      </c>
      <c r="AD7658">
        <v>0</v>
      </c>
      <c r="AE7658">
        <v>0</v>
      </c>
      <c r="AF7658">
        <v>0</v>
      </c>
      <c r="AG7658" t="s">
        <v>28811</v>
      </c>
      <c r="AH7658" s="21" t="str">
        <f t="shared" si="238"/>
        <v>YM68</v>
      </c>
      <c r="AI7658" s="21">
        <v>345.36</v>
      </c>
      <c r="AJ7658" s="21">
        <f t="shared" si="239"/>
        <v>99.701797385620921</v>
      </c>
      <c r="AK7658" s="21" t="s">
        <v>2060</v>
      </c>
      <c r="AL7658" t="s">
        <v>2551</v>
      </c>
      <c r="AM7658" s="26" t="s">
        <v>38</v>
      </c>
      <c r="AN7658" t="s">
        <v>2031</v>
      </c>
    </row>
    <row r="7659" spans="1:40" hidden="1" x14ac:dyDescent="0.35">
      <c r="A7659" t="s">
        <v>28792</v>
      </c>
      <c r="B7659" t="s">
        <v>28813</v>
      </c>
      <c r="C7659" t="s">
        <v>5035</v>
      </c>
      <c r="D7659" t="s">
        <v>28814</v>
      </c>
      <c r="E7659" t="s">
        <v>3028</v>
      </c>
      <c r="F7659">
        <v>2</v>
      </c>
      <c r="G7659" t="s">
        <v>2546</v>
      </c>
      <c r="H7659" t="s">
        <v>2510</v>
      </c>
      <c r="I7659" t="s">
        <v>2076</v>
      </c>
      <c r="J7659" t="s">
        <v>3006</v>
      </c>
      <c r="K7659" t="s">
        <v>3007</v>
      </c>
      <c r="L7659" t="s">
        <v>2058</v>
      </c>
      <c r="M7659" t="s">
        <v>2170</v>
      </c>
      <c r="N7659">
        <v>4</v>
      </c>
      <c r="O7659">
        <v>795</v>
      </c>
      <c r="P7659">
        <v>5.2</v>
      </c>
      <c r="Q7659">
        <v>15300</v>
      </c>
      <c r="R7659">
        <v>1</v>
      </c>
      <c r="S7659">
        <v>193</v>
      </c>
      <c r="T7659">
        <v>1.26</v>
      </c>
      <c r="U7659">
        <v>3</v>
      </c>
      <c r="V7659">
        <v>602</v>
      </c>
      <c r="W7659">
        <v>3.93</v>
      </c>
      <c r="X7659">
        <v>0</v>
      </c>
      <c r="Y7659">
        <v>0</v>
      </c>
      <c r="Z7659">
        <v>0</v>
      </c>
      <c r="AA7659">
        <v>0</v>
      </c>
      <c r="AB7659">
        <v>0</v>
      </c>
      <c r="AC7659">
        <v>0</v>
      </c>
      <c r="AD7659">
        <v>0</v>
      </c>
      <c r="AE7659">
        <v>0</v>
      </c>
      <c r="AF7659">
        <v>0</v>
      </c>
      <c r="AG7659" t="s">
        <v>28815</v>
      </c>
      <c r="AH7659" s="21" t="str">
        <f t="shared" si="238"/>
        <v>YM68</v>
      </c>
      <c r="AI7659" s="21">
        <v>216</v>
      </c>
      <c r="AJ7659" s="21">
        <f t="shared" si="239"/>
        <v>94.803921568627445</v>
      </c>
      <c r="AK7659" s="21" t="s">
        <v>2063</v>
      </c>
      <c r="AL7659" t="s">
        <v>2551</v>
      </c>
      <c r="AM7659" s="26" t="s">
        <v>38</v>
      </c>
      <c r="AN7659" t="s">
        <v>2031</v>
      </c>
    </row>
    <row r="7660" spans="1:40" hidden="1" x14ac:dyDescent="0.35">
      <c r="A7660" t="s">
        <v>28796</v>
      </c>
      <c r="B7660" t="s">
        <v>28817</v>
      </c>
      <c r="C7660" t="s">
        <v>5035</v>
      </c>
      <c r="D7660" t="s">
        <v>28818</v>
      </c>
      <c r="E7660" t="s">
        <v>3028</v>
      </c>
      <c r="F7660">
        <v>2</v>
      </c>
      <c r="G7660" t="s">
        <v>2546</v>
      </c>
      <c r="H7660" t="s">
        <v>2510</v>
      </c>
      <c r="I7660" t="s">
        <v>2076</v>
      </c>
      <c r="J7660" t="s">
        <v>3006</v>
      </c>
      <c r="K7660" t="s">
        <v>3007</v>
      </c>
      <c r="L7660" t="s">
        <v>2058</v>
      </c>
      <c r="M7660" t="s">
        <v>2059</v>
      </c>
      <c r="N7660">
        <v>6</v>
      </c>
      <c r="O7660">
        <v>454</v>
      </c>
      <c r="P7660">
        <v>1.85</v>
      </c>
      <c r="Q7660">
        <v>24480</v>
      </c>
      <c r="R7660">
        <v>1</v>
      </c>
      <c r="S7660">
        <v>15</v>
      </c>
      <c r="T7660">
        <v>0.06</v>
      </c>
      <c r="U7660">
        <v>5</v>
      </c>
      <c r="V7660">
        <v>439</v>
      </c>
      <c r="W7660">
        <v>1.79</v>
      </c>
      <c r="X7660">
        <v>0</v>
      </c>
      <c r="Y7660">
        <v>0</v>
      </c>
      <c r="Z7660">
        <v>0</v>
      </c>
      <c r="AA7660">
        <v>0</v>
      </c>
      <c r="AB7660">
        <v>0</v>
      </c>
      <c r="AC7660">
        <v>0</v>
      </c>
      <c r="AD7660">
        <v>0</v>
      </c>
      <c r="AE7660">
        <v>0</v>
      </c>
      <c r="AF7660">
        <v>0</v>
      </c>
      <c r="AG7660" t="s">
        <v>28819</v>
      </c>
      <c r="AH7660" s="21" t="str">
        <f t="shared" si="238"/>
        <v>YM68</v>
      </c>
      <c r="AI7660" s="21">
        <v>345.36</v>
      </c>
      <c r="AJ7660" s="21">
        <f t="shared" si="239"/>
        <v>98.145424836601308</v>
      </c>
      <c r="AK7660" s="21" t="s">
        <v>2063</v>
      </c>
      <c r="AL7660" t="s">
        <v>2551</v>
      </c>
      <c r="AM7660" s="26" t="s">
        <v>38</v>
      </c>
      <c r="AN7660" t="s">
        <v>2030</v>
      </c>
    </row>
    <row r="7661" spans="1:40" hidden="1" x14ac:dyDescent="0.35">
      <c r="A7661" t="s">
        <v>28800</v>
      </c>
      <c r="B7661" t="s">
        <v>28821</v>
      </c>
      <c r="C7661" t="s">
        <v>5035</v>
      </c>
      <c r="D7661" t="s">
        <v>28822</v>
      </c>
      <c r="E7661" t="s">
        <v>3028</v>
      </c>
      <c r="F7661">
        <v>2</v>
      </c>
      <c r="G7661" t="s">
        <v>2546</v>
      </c>
      <c r="H7661" t="s">
        <v>2510</v>
      </c>
      <c r="I7661" t="s">
        <v>2076</v>
      </c>
      <c r="J7661" t="s">
        <v>3006</v>
      </c>
      <c r="K7661" t="s">
        <v>3007</v>
      </c>
      <c r="L7661" t="s">
        <v>2058</v>
      </c>
      <c r="M7661" t="s">
        <v>2059</v>
      </c>
      <c r="N7661">
        <v>14</v>
      </c>
      <c r="O7661">
        <v>1966</v>
      </c>
      <c r="P7661">
        <v>8.0299999999999994</v>
      </c>
      <c r="Q7661">
        <v>24480</v>
      </c>
      <c r="R7661">
        <v>3</v>
      </c>
      <c r="S7661">
        <v>439</v>
      </c>
      <c r="T7661">
        <v>1.79</v>
      </c>
      <c r="U7661">
        <v>9</v>
      </c>
      <c r="V7661">
        <v>1384</v>
      </c>
      <c r="W7661">
        <v>5.65</v>
      </c>
      <c r="X7661">
        <v>0</v>
      </c>
      <c r="Y7661">
        <v>0</v>
      </c>
      <c r="Z7661">
        <v>0</v>
      </c>
      <c r="AA7661">
        <v>2</v>
      </c>
      <c r="AB7661">
        <v>143</v>
      </c>
      <c r="AC7661">
        <v>0.57999999999999996</v>
      </c>
      <c r="AD7661">
        <v>0</v>
      </c>
      <c r="AE7661">
        <v>0</v>
      </c>
      <c r="AF7661">
        <v>0</v>
      </c>
      <c r="AG7661" t="s">
        <v>28823</v>
      </c>
      <c r="AH7661" s="21" t="str">
        <f t="shared" si="238"/>
        <v>YM68</v>
      </c>
      <c r="AI7661" s="21">
        <v>345.36</v>
      </c>
      <c r="AJ7661" s="21">
        <f t="shared" si="239"/>
        <v>91.968954248366018</v>
      </c>
      <c r="AK7661" s="21" t="s">
        <v>2063</v>
      </c>
      <c r="AL7661" t="s">
        <v>2551</v>
      </c>
      <c r="AM7661" s="26" t="s">
        <v>38</v>
      </c>
      <c r="AN7661" t="s">
        <v>2031</v>
      </c>
    </row>
    <row r="7662" spans="1:40" hidden="1" x14ac:dyDescent="0.35">
      <c r="A7662" t="s">
        <v>28804</v>
      </c>
      <c r="B7662" t="s">
        <v>28825</v>
      </c>
      <c r="C7662" t="s">
        <v>3056</v>
      </c>
      <c r="D7662" t="s">
        <v>28826</v>
      </c>
      <c r="E7662" t="s">
        <v>3058</v>
      </c>
      <c r="F7662">
        <v>1</v>
      </c>
      <c r="G7662" t="s">
        <v>2546</v>
      </c>
      <c r="H7662" t="s">
        <v>2510</v>
      </c>
      <c r="I7662" t="s">
        <v>2076</v>
      </c>
      <c r="J7662" t="s">
        <v>3059</v>
      </c>
      <c r="K7662" t="s">
        <v>3007</v>
      </c>
      <c r="L7662" t="s">
        <v>2058</v>
      </c>
      <c r="M7662" t="s">
        <v>2170</v>
      </c>
      <c r="N7662">
        <v>4</v>
      </c>
      <c r="O7662">
        <v>81</v>
      </c>
      <c r="P7662">
        <v>0.53</v>
      </c>
      <c r="Q7662">
        <v>15300</v>
      </c>
      <c r="R7662">
        <v>2</v>
      </c>
      <c r="S7662">
        <v>49</v>
      </c>
      <c r="T7662">
        <v>0.32</v>
      </c>
      <c r="U7662">
        <v>2</v>
      </c>
      <c r="V7662">
        <v>32</v>
      </c>
      <c r="W7662">
        <v>0.21</v>
      </c>
      <c r="X7662">
        <v>0</v>
      </c>
      <c r="Y7662">
        <v>0</v>
      </c>
      <c r="Z7662">
        <v>0</v>
      </c>
      <c r="AA7662">
        <v>0</v>
      </c>
      <c r="AB7662">
        <v>0</v>
      </c>
      <c r="AC7662">
        <v>0</v>
      </c>
      <c r="AD7662">
        <v>0</v>
      </c>
      <c r="AE7662">
        <v>0</v>
      </c>
      <c r="AF7662">
        <v>0</v>
      </c>
      <c r="AG7662" t="s">
        <v>28827</v>
      </c>
      <c r="AH7662" s="21" t="str">
        <f t="shared" si="238"/>
        <v>YM68</v>
      </c>
      <c r="AI7662" s="21">
        <v>216</v>
      </c>
      <c r="AJ7662" s="21">
        <f t="shared" si="239"/>
        <v>99.470588235294116</v>
      </c>
      <c r="AK7662" s="21" t="s">
        <v>2060</v>
      </c>
      <c r="AL7662" t="s">
        <v>2551</v>
      </c>
      <c r="AM7662" s="26" t="s">
        <v>38</v>
      </c>
      <c r="AN7662" t="s">
        <v>2031</v>
      </c>
    </row>
    <row r="7663" spans="1:40" hidden="1" x14ac:dyDescent="0.35">
      <c r="A7663" t="s">
        <v>28808</v>
      </c>
      <c r="B7663" t="s">
        <v>28829</v>
      </c>
      <c r="C7663" t="s">
        <v>3003</v>
      </c>
      <c r="D7663" t="s">
        <v>28830</v>
      </c>
      <c r="E7663" t="s">
        <v>3005</v>
      </c>
      <c r="F7663">
        <v>1</v>
      </c>
      <c r="G7663" t="s">
        <v>2546</v>
      </c>
      <c r="H7663" t="s">
        <v>2510</v>
      </c>
      <c r="I7663" t="s">
        <v>2076</v>
      </c>
      <c r="J7663" t="s">
        <v>3006</v>
      </c>
      <c r="K7663" t="s">
        <v>3007</v>
      </c>
      <c r="L7663" t="s">
        <v>2058</v>
      </c>
      <c r="M7663" t="s">
        <v>2170</v>
      </c>
      <c r="N7663">
        <v>5</v>
      </c>
      <c r="O7663">
        <v>158</v>
      </c>
      <c r="P7663">
        <v>1.03</v>
      </c>
      <c r="Q7663">
        <v>15300</v>
      </c>
      <c r="R7663">
        <v>0</v>
      </c>
      <c r="S7663">
        <v>0</v>
      </c>
      <c r="T7663">
        <v>0</v>
      </c>
      <c r="U7663">
        <v>5</v>
      </c>
      <c r="V7663">
        <v>158</v>
      </c>
      <c r="W7663">
        <v>1.03</v>
      </c>
      <c r="X7663">
        <v>0</v>
      </c>
      <c r="Y7663">
        <v>0</v>
      </c>
      <c r="Z7663">
        <v>0</v>
      </c>
      <c r="AA7663">
        <v>0</v>
      </c>
      <c r="AB7663">
        <v>0</v>
      </c>
      <c r="AC7663">
        <v>0</v>
      </c>
      <c r="AD7663">
        <v>0</v>
      </c>
      <c r="AE7663">
        <v>0</v>
      </c>
      <c r="AF7663">
        <v>0</v>
      </c>
      <c r="AG7663" t="s">
        <v>28831</v>
      </c>
      <c r="AH7663" s="21" t="str">
        <f t="shared" si="238"/>
        <v>YM68</v>
      </c>
      <c r="AI7663" s="21">
        <v>216</v>
      </c>
      <c r="AJ7663" s="21">
        <f t="shared" si="239"/>
        <v>98.967320261437905</v>
      </c>
      <c r="AK7663" s="21" t="s">
        <v>2063</v>
      </c>
      <c r="AL7663" t="s">
        <v>2551</v>
      </c>
      <c r="AM7663" s="26" t="s">
        <v>38</v>
      </c>
      <c r="AN7663" t="s">
        <v>2031</v>
      </c>
    </row>
    <row r="7664" spans="1:40" hidden="1" x14ac:dyDescent="0.35">
      <c r="A7664" t="s">
        <v>28812</v>
      </c>
      <c r="B7664" t="s">
        <v>28833</v>
      </c>
      <c r="C7664" t="s">
        <v>3003</v>
      </c>
      <c r="D7664" t="s">
        <v>28834</v>
      </c>
      <c r="E7664" t="s">
        <v>3005</v>
      </c>
      <c r="F7664">
        <v>2</v>
      </c>
      <c r="G7664" t="s">
        <v>2546</v>
      </c>
      <c r="H7664" t="s">
        <v>2510</v>
      </c>
      <c r="I7664" t="s">
        <v>2076</v>
      </c>
      <c r="J7664" t="s">
        <v>3006</v>
      </c>
      <c r="K7664" t="s">
        <v>3007</v>
      </c>
      <c r="L7664" t="s">
        <v>2058</v>
      </c>
      <c r="M7664" t="s">
        <v>2170</v>
      </c>
      <c r="N7664">
        <v>2</v>
      </c>
      <c r="O7664">
        <v>50</v>
      </c>
      <c r="P7664">
        <v>0.33</v>
      </c>
      <c r="Q7664">
        <v>15300</v>
      </c>
      <c r="R7664">
        <v>0</v>
      </c>
      <c r="S7664">
        <v>0</v>
      </c>
      <c r="T7664">
        <v>0</v>
      </c>
      <c r="U7664">
        <v>2</v>
      </c>
      <c r="V7664">
        <v>50</v>
      </c>
      <c r="W7664">
        <v>0.33</v>
      </c>
      <c r="X7664">
        <v>0</v>
      </c>
      <c r="Y7664">
        <v>0</v>
      </c>
      <c r="Z7664">
        <v>0</v>
      </c>
      <c r="AA7664">
        <v>0</v>
      </c>
      <c r="AB7664">
        <v>0</v>
      </c>
      <c r="AC7664">
        <v>0</v>
      </c>
      <c r="AD7664">
        <v>0</v>
      </c>
      <c r="AE7664">
        <v>0</v>
      </c>
      <c r="AF7664">
        <v>0</v>
      </c>
      <c r="AG7664" t="s">
        <v>28835</v>
      </c>
      <c r="AH7664" s="21" t="str">
        <f t="shared" si="238"/>
        <v>YM68</v>
      </c>
      <c r="AI7664" s="21">
        <v>216</v>
      </c>
      <c r="AJ7664" s="21">
        <f t="shared" si="239"/>
        <v>99.673202614379079</v>
      </c>
      <c r="AK7664" s="21" t="s">
        <v>2060</v>
      </c>
      <c r="AL7664" t="s">
        <v>2551</v>
      </c>
      <c r="AM7664" s="26" t="s">
        <v>38</v>
      </c>
      <c r="AN7664" t="s">
        <v>2030</v>
      </c>
    </row>
    <row r="7665" spans="1:40" hidden="1" x14ac:dyDescent="0.35">
      <c r="A7665" t="s">
        <v>28816</v>
      </c>
      <c r="B7665" t="s">
        <v>28837</v>
      </c>
      <c r="C7665" t="s">
        <v>3003</v>
      </c>
      <c r="D7665" t="s">
        <v>28838</v>
      </c>
      <c r="E7665" t="s">
        <v>3005</v>
      </c>
      <c r="F7665">
        <v>2</v>
      </c>
      <c r="G7665" t="s">
        <v>2546</v>
      </c>
      <c r="H7665" t="s">
        <v>2510</v>
      </c>
      <c r="I7665" t="s">
        <v>2076</v>
      </c>
      <c r="J7665" t="s">
        <v>3006</v>
      </c>
      <c r="K7665" t="s">
        <v>3007</v>
      </c>
      <c r="L7665" t="s">
        <v>2058</v>
      </c>
      <c r="M7665" t="s">
        <v>2170</v>
      </c>
      <c r="N7665">
        <v>4</v>
      </c>
      <c r="O7665">
        <v>123</v>
      </c>
      <c r="P7665">
        <v>0.8</v>
      </c>
      <c r="Q7665">
        <v>15300</v>
      </c>
      <c r="R7665">
        <v>1</v>
      </c>
      <c r="S7665">
        <v>6</v>
      </c>
      <c r="T7665">
        <v>0.04</v>
      </c>
      <c r="U7665">
        <v>3</v>
      </c>
      <c r="V7665">
        <v>117</v>
      </c>
      <c r="W7665">
        <v>0.76</v>
      </c>
      <c r="X7665">
        <v>0</v>
      </c>
      <c r="Y7665">
        <v>0</v>
      </c>
      <c r="Z7665">
        <v>0</v>
      </c>
      <c r="AA7665">
        <v>0</v>
      </c>
      <c r="AB7665">
        <v>0</v>
      </c>
      <c r="AC7665">
        <v>0</v>
      </c>
      <c r="AD7665">
        <v>0</v>
      </c>
      <c r="AE7665">
        <v>0</v>
      </c>
      <c r="AF7665">
        <v>0</v>
      </c>
      <c r="AG7665" t="s">
        <v>28839</v>
      </c>
      <c r="AH7665" s="21" t="str">
        <f t="shared" si="238"/>
        <v>YM68</v>
      </c>
      <c r="AI7665" s="21">
        <v>216</v>
      </c>
      <c r="AJ7665" s="21">
        <f t="shared" si="239"/>
        <v>99.196078431372555</v>
      </c>
      <c r="AK7665" s="21" t="s">
        <v>2063</v>
      </c>
      <c r="AL7665" t="s">
        <v>2551</v>
      </c>
      <c r="AM7665" s="26" t="s">
        <v>38</v>
      </c>
      <c r="AN7665" t="s">
        <v>2031</v>
      </c>
    </row>
    <row r="7666" spans="1:40" hidden="1" x14ac:dyDescent="0.35">
      <c r="A7666" t="s">
        <v>28820</v>
      </c>
      <c r="B7666" t="s">
        <v>28841</v>
      </c>
      <c r="C7666" t="s">
        <v>3003</v>
      </c>
      <c r="D7666" t="s">
        <v>28842</v>
      </c>
      <c r="E7666" t="s">
        <v>3005</v>
      </c>
      <c r="F7666">
        <v>2</v>
      </c>
      <c r="G7666" t="s">
        <v>2546</v>
      </c>
      <c r="H7666" t="s">
        <v>2510</v>
      </c>
      <c r="I7666" t="s">
        <v>2076</v>
      </c>
      <c r="J7666" t="s">
        <v>3006</v>
      </c>
      <c r="K7666" t="s">
        <v>3007</v>
      </c>
      <c r="L7666" t="s">
        <v>2058</v>
      </c>
      <c r="M7666" t="s">
        <v>2170</v>
      </c>
      <c r="N7666">
        <v>7</v>
      </c>
      <c r="O7666">
        <v>161</v>
      </c>
      <c r="P7666">
        <v>1.05</v>
      </c>
      <c r="Q7666">
        <v>15300</v>
      </c>
      <c r="R7666">
        <v>7</v>
      </c>
      <c r="S7666">
        <v>161</v>
      </c>
      <c r="T7666">
        <v>1.05</v>
      </c>
      <c r="U7666">
        <v>0</v>
      </c>
      <c r="V7666">
        <v>0</v>
      </c>
      <c r="W7666">
        <v>0</v>
      </c>
      <c r="X7666">
        <v>0</v>
      </c>
      <c r="Y7666">
        <v>0</v>
      </c>
      <c r="Z7666">
        <v>0</v>
      </c>
      <c r="AA7666">
        <v>0</v>
      </c>
      <c r="AB7666">
        <v>0</v>
      </c>
      <c r="AC7666">
        <v>0</v>
      </c>
      <c r="AD7666">
        <v>0</v>
      </c>
      <c r="AE7666">
        <v>0</v>
      </c>
      <c r="AF7666">
        <v>0</v>
      </c>
      <c r="AG7666" t="s">
        <v>28843</v>
      </c>
      <c r="AH7666" s="21" t="str">
        <f t="shared" si="238"/>
        <v>YM68</v>
      </c>
      <c r="AI7666" s="21">
        <v>216</v>
      </c>
      <c r="AJ7666" s="21">
        <f t="shared" si="239"/>
        <v>98.947712418300654</v>
      </c>
      <c r="AK7666" s="21" t="s">
        <v>2063</v>
      </c>
      <c r="AL7666" t="s">
        <v>2551</v>
      </c>
      <c r="AM7666" s="26" t="s">
        <v>38</v>
      </c>
      <c r="AN7666" t="s">
        <v>2031</v>
      </c>
    </row>
    <row r="7667" spans="1:40" hidden="1" x14ac:dyDescent="0.35">
      <c r="A7667" t="s">
        <v>28824</v>
      </c>
      <c r="B7667" t="s">
        <v>28845</v>
      </c>
      <c r="C7667" t="s">
        <v>3003</v>
      </c>
      <c r="D7667" t="s">
        <v>28846</v>
      </c>
      <c r="E7667" t="s">
        <v>3005</v>
      </c>
      <c r="F7667">
        <v>1</v>
      </c>
      <c r="G7667" t="s">
        <v>2546</v>
      </c>
      <c r="H7667" t="s">
        <v>2510</v>
      </c>
      <c r="I7667" t="s">
        <v>2076</v>
      </c>
      <c r="J7667" t="s">
        <v>3006</v>
      </c>
      <c r="K7667" t="s">
        <v>3007</v>
      </c>
      <c r="L7667" t="s">
        <v>2058</v>
      </c>
      <c r="M7667" t="s">
        <v>2170</v>
      </c>
      <c r="N7667">
        <v>7</v>
      </c>
      <c r="O7667">
        <v>280</v>
      </c>
      <c r="P7667">
        <v>1.83</v>
      </c>
      <c r="Q7667">
        <v>15300</v>
      </c>
      <c r="R7667">
        <v>2</v>
      </c>
      <c r="S7667">
        <v>59</v>
      </c>
      <c r="T7667">
        <v>0.39</v>
      </c>
      <c r="U7667">
        <v>5</v>
      </c>
      <c r="V7667">
        <v>221</v>
      </c>
      <c r="W7667">
        <v>1.44</v>
      </c>
      <c r="X7667">
        <v>0</v>
      </c>
      <c r="Y7667">
        <v>0</v>
      </c>
      <c r="Z7667">
        <v>0</v>
      </c>
      <c r="AA7667">
        <v>0</v>
      </c>
      <c r="AB7667">
        <v>0</v>
      </c>
      <c r="AC7667">
        <v>0</v>
      </c>
      <c r="AD7667">
        <v>0</v>
      </c>
      <c r="AE7667">
        <v>0</v>
      </c>
      <c r="AF7667">
        <v>0</v>
      </c>
      <c r="AG7667" t="s">
        <v>28847</v>
      </c>
      <c r="AH7667" s="21" t="str">
        <f t="shared" si="238"/>
        <v>YM68</v>
      </c>
      <c r="AI7667" s="21">
        <v>216</v>
      </c>
      <c r="AJ7667" s="21">
        <f t="shared" si="239"/>
        <v>98.169934640522882</v>
      </c>
      <c r="AK7667" s="21" t="s">
        <v>2063</v>
      </c>
      <c r="AL7667" t="s">
        <v>2551</v>
      </c>
      <c r="AM7667" s="26" t="s">
        <v>38</v>
      </c>
      <c r="AN7667" t="s">
        <v>2030</v>
      </c>
    </row>
    <row r="7668" spans="1:40" hidden="1" x14ac:dyDescent="0.35">
      <c r="A7668" t="s">
        <v>28828</v>
      </c>
      <c r="B7668" t="s">
        <v>28849</v>
      </c>
      <c r="C7668" t="s">
        <v>5584</v>
      </c>
      <c r="D7668" t="s">
        <v>28850</v>
      </c>
      <c r="E7668" t="s">
        <v>4848</v>
      </c>
      <c r="F7668">
        <v>2</v>
      </c>
      <c r="G7668" t="s">
        <v>2546</v>
      </c>
      <c r="H7668" t="s">
        <v>2510</v>
      </c>
      <c r="I7668" t="s">
        <v>2076</v>
      </c>
      <c r="J7668" t="s">
        <v>3006</v>
      </c>
      <c r="K7668" t="s">
        <v>3007</v>
      </c>
      <c r="L7668" t="s">
        <v>2058</v>
      </c>
      <c r="M7668" t="s">
        <v>2170</v>
      </c>
      <c r="N7668">
        <v>4</v>
      </c>
      <c r="O7668">
        <v>190</v>
      </c>
      <c r="P7668">
        <v>1.24</v>
      </c>
      <c r="Q7668">
        <v>15300</v>
      </c>
      <c r="R7668">
        <v>1</v>
      </c>
      <c r="S7668">
        <v>25</v>
      </c>
      <c r="T7668">
        <v>0.16</v>
      </c>
      <c r="U7668">
        <v>3</v>
      </c>
      <c r="V7668">
        <v>165</v>
      </c>
      <c r="W7668">
        <v>1.08</v>
      </c>
      <c r="X7668">
        <v>0</v>
      </c>
      <c r="Y7668">
        <v>0</v>
      </c>
      <c r="Z7668">
        <v>0</v>
      </c>
      <c r="AA7668">
        <v>0</v>
      </c>
      <c r="AB7668">
        <v>0</v>
      </c>
      <c r="AC7668">
        <v>0</v>
      </c>
      <c r="AD7668">
        <v>0</v>
      </c>
      <c r="AE7668">
        <v>0</v>
      </c>
      <c r="AF7668">
        <v>0</v>
      </c>
      <c r="AG7668" t="s">
        <v>28851</v>
      </c>
      <c r="AH7668" s="21" t="str">
        <f t="shared" si="238"/>
        <v>YM68</v>
      </c>
      <c r="AI7668" s="21">
        <v>216</v>
      </c>
      <c r="AJ7668" s="21">
        <f t="shared" si="239"/>
        <v>98.75816993464052</v>
      </c>
      <c r="AK7668" s="21" t="s">
        <v>2063</v>
      </c>
      <c r="AL7668" t="s">
        <v>2551</v>
      </c>
      <c r="AM7668" s="26" t="s">
        <v>38</v>
      </c>
      <c r="AN7668" t="s">
        <v>2032</v>
      </c>
    </row>
    <row r="7669" spans="1:40" hidden="1" x14ac:dyDescent="0.35">
      <c r="A7669" t="s">
        <v>28832</v>
      </c>
      <c r="B7669" t="s">
        <v>28852</v>
      </c>
      <c r="C7669" t="s">
        <v>5584</v>
      </c>
      <c r="D7669" t="s">
        <v>28853</v>
      </c>
      <c r="E7669" t="s">
        <v>4848</v>
      </c>
      <c r="F7669">
        <v>2</v>
      </c>
      <c r="G7669" t="s">
        <v>2546</v>
      </c>
      <c r="H7669" t="s">
        <v>2510</v>
      </c>
      <c r="I7669" t="s">
        <v>2076</v>
      </c>
      <c r="J7669" t="s">
        <v>3006</v>
      </c>
      <c r="K7669" t="s">
        <v>3007</v>
      </c>
      <c r="L7669" t="s">
        <v>2058</v>
      </c>
      <c r="M7669" t="s">
        <v>2170</v>
      </c>
      <c r="N7669">
        <v>2</v>
      </c>
      <c r="O7669">
        <v>51</v>
      </c>
      <c r="P7669">
        <v>0.33</v>
      </c>
      <c r="Q7669">
        <v>15300</v>
      </c>
      <c r="R7669">
        <v>0</v>
      </c>
      <c r="S7669">
        <v>0</v>
      </c>
      <c r="T7669">
        <v>0</v>
      </c>
      <c r="U7669">
        <v>2</v>
      </c>
      <c r="V7669">
        <v>51</v>
      </c>
      <c r="W7669">
        <v>0.33</v>
      </c>
      <c r="X7669">
        <v>0</v>
      </c>
      <c r="Y7669">
        <v>0</v>
      </c>
      <c r="Z7669">
        <v>0</v>
      </c>
      <c r="AA7669">
        <v>0</v>
      </c>
      <c r="AB7669">
        <v>0</v>
      </c>
      <c r="AC7669">
        <v>0</v>
      </c>
      <c r="AD7669">
        <v>0</v>
      </c>
      <c r="AE7669">
        <v>0</v>
      </c>
      <c r="AF7669">
        <v>0</v>
      </c>
      <c r="AG7669" t="s">
        <v>28854</v>
      </c>
      <c r="AH7669" s="21" t="str">
        <f t="shared" si="238"/>
        <v>YM68</v>
      </c>
      <c r="AI7669" s="21">
        <v>216</v>
      </c>
      <c r="AJ7669" s="21">
        <f t="shared" si="239"/>
        <v>99.666666666666671</v>
      </c>
      <c r="AK7669" s="21" t="s">
        <v>2060</v>
      </c>
      <c r="AL7669" t="s">
        <v>2551</v>
      </c>
      <c r="AM7669" s="26" t="s">
        <v>38</v>
      </c>
      <c r="AN7669" t="s">
        <v>2029</v>
      </c>
    </row>
    <row r="7670" spans="1:40" hidden="1" x14ac:dyDescent="0.35">
      <c r="A7670" t="s">
        <v>28836</v>
      </c>
      <c r="B7670" t="s">
        <v>28856</v>
      </c>
      <c r="C7670" t="s">
        <v>5584</v>
      </c>
      <c r="D7670" t="s">
        <v>28857</v>
      </c>
      <c r="E7670" t="s">
        <v>4848</v>
      </c>
      <c r="F7670">
        <v>2</v>
      </c>
      <c r="G7670" t="s">
        <v>2546</v>
      </c>
      <c r="H7670" t="s">
        <v>2510</v>
      </c>
      <c r="I7670" t="s">
        <v>2076</v>
      </c>
      <c r="J7670" t="s">
        <v>3006</v>
      </c>
      <c r="K7670" t="s">
        <v>3007</v>
      </c>
      <c r="L7670" t="s">
        <v>2058</v>
      </c>
      <c r="M7670" t="s">
        <v>2059</v>
      </c>
      <c r="N7670">
        <v>3</v>
      </c>
      <c r="O7670">
        <v>97</v>
      </c>
      <c r="P7670">
        <v>0.4</v>
      </c>
      <c r="Q7670">
        <v>24480</v>
      </c>
      <c r="R7670">
        <v>1</v>
      </c>
      <c r="S7670">
        <v>21</v>
      </c>
      <c r="T7670">
        <v>0.09</v>
      </c>
      <c r="U7670">
        <v>1</v>
      </c>
      <c r="V7670">
        <v>64</v>
      </c>
      <c r="W7670">
        <v>0.26</v>
      </c>
      <c r="X7670">
        <v>1</v>
      </c>
      <c r="Y7670">
        <v>12</v>
      </c>
      <c r="Z7670">
        <v>0.05</v>
      </c>
      <c r="AA7670">
        <v>0</v>
      </c>
      <c r="AB7670">
        <v>0</v>
      </c>
      <c r="AC7670">
        <v>0</v>
      </c>
      <c r="AD7670">
        <v>0</v>
      </c>
      <c r="AE7670">
        <v>0</v>
      </c>
      <c r="AF7670">
        <v>0</v>
      </c>
      <c r="AG7670" t="s">
        <v>28858</v>
      </c>
      <c r="AH7670" s="21" t="str">
        <f t="shared" si="238"/>
        <v>YM68</v>
      </c>
      <c r="AI7670" s="21">
        <v>345.36</v>
      </c>
      <c r="AJ7670" s="21">
        <f t="shared" si="239"/>
        <v>99.603758169934636</v>
      </c>
      <c r="AK7670" s="21" t="s">
        <v>2060</v>
      </c>
      <c r="AL7670" t="s">
        <v>2551</v>
      </c>
      <c r="AM7670" s="26" t="s">
        <v>38</v>
      </c>
      <c r="AN7670" t="s">
        <v>2031</v>
      </c>
    </row>
    <row r="7671" spans="1:40" hidden="1" x14ac:dyDescent="0.35">
      <c r="A7671" t="s">
        <v>28840</v>
      </c>
      <c r="B7671" t="s">
        <v>28860</v>
      </c>
      <c r="C7671" t="s">
        <v>5584</v>
      </c>
      <c r="D7671" t="s">
        <v>28861</v>
      </c>
      <c r="E7671" t="s">
        <v>3028</v>
      </c>
      <c r="F7671">
        <v>2</v>
      </c>
      <c r="G7671" t="s">
        <v>2546</v>
      </c>
      <c r="H7671" t="s">
        <v>2510</v>
      </c>
      <c r="I7671" t="s">
        <v>2076</v>
      </c>
      <c r="J7671" t="s">
        <v>3006</v>
      </c>
      <c r="K7671" t="s">
        <v>3007</v>
      </c>
      <c r="L7671" t="s">
        <v>2058</v>
      </c>
      <c r="M7671" t="s">
        <v>2059</v>
      </c>
      <c r="N7671">
        <v>3</v>
      </c>
      <c r="O7671">
        <v>504</v>
      </c>
      <c r="P7671">
        <v>2.06</v>
      </c>
      <c r="Q7671">
        <v>24480</v>
      </c>
      <c r="R7671">
        <v>2</v>
      </c>
      <c r="S7671">
        <v>281</v>
      </c>
      <c r="T7671">
        <v>1.1499999999999999</v>
      </c>
      <c r="U7671">
        <v>1</v>
      </c>
      <c r="V7671">
        <v>223</v>
      </c>
      <c r="W7671">
        <v>0.91</v>
      </c>
      <c r="X7671">
        <v>0</v>
      </c>
      <c r="Y7671">
        <v>0</v>
      </c>
      <c r="Z7671">
        <v>0</v>
      </c>
      <c r="AA7671">
        <v>0</v>
      </c>
      <c r="AB7671">
        <v>0</v>
      </c>
      <c r="AC7671">
        <v>0</v>
      </c>
      <c r="AD7671">
        <v>0</v>
      </c>
      <c r="AE7671">
        <v>0</v>
      </c>
      <c r="AF7671">
        <v>0</v>
      </c>
      <c r="AG7671" t="s">
        <v>28862</v>
      </c>
      <c r="AH7671" s="21" t="str">
        <f t="shared" si="238"/>
        <v>YM68</v>
      </c>
      <c r="AI7671" s="21">
        <v>345.36</v>
      </c>
      <c r="AJ7671" s="21">
        <f t="shared" si="239"/>
        <v>97.941176470588232</v>
      </c>
      <c r="AK7671" s="21" t="s">
        <v>2063</v>
      </c>
      <c r="AL7671" t="s">
        <v>2551</v>
      </c>
      <c r="AM7671" s="26" t="s">
        <v>38</v>
      </c>
      <c r="AN7671" t="s">
        <v>2030</v>
      </c>
    </row>
    <row r="7672" spans="1:40" hidden="1" x14ac:dyDescent="0.35">
      <c r="A7672" t="s">
        <v>28844</v>
      </c>
      <c r="B7672" t="s">
        <v>28864</v>
      </c>
      <c r="C7672" t="s">
        <v>5584</v>
      </c>
      <c r="D7672" t="s">
        <v>28865</v>
      </c>
      <c r="E7672" t="s">
        <v>4848</v>
      </c>
      <c r="F7672">
        <v>2</v>
      </c>
      <c r="G7672" t="s">
        <v>2546</v>
      </c>
      <c r="H7672" t="s">
        <v>2510</v>
      </c>
      <c r="I7672" t="s">
        <v>2076</v>
      </c>
      <c r="J7672" t="s">
        <v>3006</v>
      </c>
      <c r="K7672" t="s">
        <v>3007</v>
      </c>
      <c r="L7672" t="s">
        <v>2058</v>
      </c>
      <c r="M7672" t="s">
        <v>2059</v>
      </c>
      <c r="N7672">
        <v>2</v>
      </c>
      <c r="O7672">
        <v>153</v>
      </c>
      <c r="P7672">
        <v>0.63</v>
      </c>
      <c r="Q7672">
        <v>24480</v>
      </c>
      <c r="R7672">
        <v>0</v>
      </c>
      <c r="S7672">
        <v>0</v>
      </c>
      <c r="T7672">
        <v>0</v>
      </c>
      <c r="U7672">
        <v>2</v>
      </c>
      <c r="V7672">
        <v>153</v>
      </c>
      <c r="W7672">
        <v>0.63</v>
      </c>
      <c r="X7672">
        <v>0</v>
      </c>
      <c r="Y7672">
        <v>0</v>
      </c>
      <c r="Z7672">
        <v>0</v>
      </c>
      <c r="AA7672">
        <v>0</v>
      </c>
      <c r="AB7672">
        <v>0</v>
      </c>
      <c r="AC7672">
        <v>0</v>
      </c>
      <c r="AD7672">
        <v>0</v>
      </c>
      <c r="AE7672">
        <v>0</v>
      </c>
      <c r="AF7672">
        <v>0</v>
      </c>
      <c r="AG7672" t="s">
        <v>28866</v>
      </c>
      <c r="AH7672" s="21" t="str">
        <f t="shared" si="238"/>
        <v>YM68</v>
      </c>
      <c r="AI7672" s="21">
        <v>345.36</v>
      </c>
      <c r="AJ7672" s="21">
        <f t="shared" si="239"/>
        <v>99.375</v>
      </c>
      <c r="AK7672" s="21" t="s">
        <v>2060</v>
      </c>
      <c r="AL7672" t="s">
        <v>2551</v>
      </c>
      <c r="AM7672" s="26" t="s">
        <v>38</v>
      </c>
      <c r="AN7672" t="s">
        <v>2031</v>
      </c>
    </row>
    <row r="7673" spans="1:40" hidden="1" x14ac:dyDescent="0.35">
      <c r="A7673" t="s">
        <v>28848</v>
      </c>
      <c r="B7673" t="s">
        <v>28868</v>
      </c>
      <c r="C7673" t="s">
        <v>2875</v>
      </c>
      <c r="D7673" t="s">
        <v>28869</v>
      </c>
      <c r="E7673" t="s">
        <v>2575</v>
      </c>
      <c r="F7673">
        <v>1</v>
      </c>
      <c r="G7673" t="s">
        <v>2576</v>
      </c>
      <c r="H7673" t="s">
        <v>2577</v>
      </c>
      <c r="I7673" t="s">
        <v>2076</v>
      </c>
      <c r="J7673" t="s">
        <v>2858</v>
      </c>
      <c r="K7673" t="s">
        <v>2742</v>
      </c>
      <c r="L7673" t="s">
        <v>2058</v>
      </c>
      <c r="M7673" t="s">
        <v>2170</v>
      </c>
      <c r="N7673">
        <v>4</v>
      </c>
      <c r="O7673">
        <v>154</v>
      </c>
      <c r="P7673">
        <v>1.01</v>
      </c>
      <c r="Q7673">
        <v>15300</v>
      </c>
      <c r="R7673">
        <v>1</v>
      </c>
      <c r="S7673">
        <v>26</v>
      </c>
      <c r="T7673">
        <v>0.17</v>
      </c>
      <c r="U7673">
        <v>2</v>
      </c>
      <c r="V7673">
        <v>91</v>
      </c>
      <c r="W7673">
        <v>0.59</v>
      </c>
      <c r="X7673">
        <v>1</v>
      </c>
      <c r="Y7673">
        <v>37</v>
      </c>
      <c r="Z7673">
        <v>0.24</v>
      </c>
      <c r="AA7673">
        <v>0</v>
      </c>
      <c r="AB7673">
        <v>0</v>
      </c>
      <c r="AC7673">
        <v>0</v>
      </c>
      <c r="AD7673">
        <v>0</v>
      </c>
      <c r="AE7673">
        <v>0</v>
      </c>
      <c r="AF7673">
        <v>0</v>
      </c>
      <c r="AG7673" t="s">
        <v>28870</v>
      </c>
      <c r="AH7673" s="21" t="str">
        <f t="shared" si="238"/>
        <v>YK20</v>
      </c>
      <c r="AI7673" s="21">
        <v>216</v>
      </c>
      <c r="AJ7673" s="21">
        <f t="shared" si="239"/>
        <v>98.993464052287578</v>
      </c>
      <c r="AK7673" s="21" t="s">
        <v>2063</v>
      </c>
      <c r="AL7673" t="s">
        <v>2551</v>
      </c>
      <c r="AM7673" s="26" t="s">
        <v>38</v>
      </c>
      <c r="AN7673" t="s">
        <v>2032</v>
      </c>
    </row>
    <row r="7674" spans="1:40" hidden="1" x14ac:dyDescent="0.35">
      <c r="A7674" t="s">
        <v>10409</v>
      </c>
      <c r="B7674" t="s">
        <v>28872</v>
      </c>
      <c r="C7674" t="s">
        <v>3488</v>
      </c>
      <c r="D7674" t="s">
        <v>28873</v>
      </c>
      <c r="E7674" t="s">
        <v>2857</v>
      </c>
      <c r="F7674">
        <v>1</v>
      </c>
      <c r="G7674" t="s">
        <v>2576</v>
      </c>
      <c r="H7674" t="s">
        <v>2577</v>
      </c>
      <c r="I7674" t="s">
        <v>2076</v>
      </c>
      <c r="J7674" t="s">
        <v>2741</v>
      </c>
      <c r="K7674" t="s">
        <v>2742</v>
      </c>
      <c r="L7674" t="s">
        <v>2058</v>
      </c>
      <c r="M7674" t="s">
        <v>2170</v>
      </c>
      <c r="N7674">
        <v>4</v>
      </c>
      <c r="O7674">
        <v>271</v>
      </c>
      <c r="P7674">
        <v>1.77</v>
      </c>
      <c r="Q7674">
        <v>15300</v>
      </c>
      <c r="R7674">
        <v>1</v>
      </c>
      <c r="S7674">
        <v>34</v>
      </c>
      <c r="T7674">
        <v>0.22</v>
      </c>
      <c r="U7674">
        <v>3</v>
      </c>
      <c r="V7674">
        <v>237</v>
      </c>
      <c r="W7674">
        <v>1.55</v>
      </c>
      <c r="X7674">
        <v>0</v>
      </c>
      <c r="Y7674">
        <v>0</v>
      </c>
      <c r="Z7674">
        <v>0</v>
      </c>
      <c r="AA7674">
        <v>0</v>
      </c>
      <c r="AB7674">
        <v>0</v>
      </c>
      <c r="AC7674">
        <v>0</v>
      </c>
      <c r="AD7674">
        <v>0</v>
      </c>
      <c r="AE7674">
        <v>0</v>
      </c>
      <c r="AF7674">
        <v>0</v>
      </c>
      <c r="AG7674" t="s">
        <v>28874</v>
      </c>
      <c r="AH7674" s="21" t="str">
        <f t="shared" si="238"/>
        <v>YK20</v>
      </c>
      <c r="AI7674" s="21">
        <v>216</v>
      </c>
      <c r="AJ7674" s="21">
        <f t="shared" si="239"/>
        <v>98.228758169934636</v>
      </c>
      <c r="AK7674" s="21" t="s">
        <v>2063</v>
      </c>
      <c r="AL7674" t="s">
        <v>2613</v>
      </c>
      <c r="AM7674" s="26" t="s">
        <v>38</v>
      </c>
      <c r="AN7674" t="s">
        <v>2032</v>
      </c>
    </row>
    <row r="7675" spans="1:40" hidden="1" x14ac:dyDescent="0.35">
      <c r="A7675" t="s">
        <v>28855</v>
      </c>
      <c r="B7675" t="s">
        <v>28876</v>
      </c>
      <c r="C7675" t="s">
        <v>3488</v>
      </c>
      <c r="D7675" t="s">
        <v>28877</v>
      </c>
      <c r="E7675" t="s">
        <v>2857</v>
      </c>
      <c r="F7675">
        <v>1</v>
      </c>
      <c r="G7675" t="s">
        <v>2576</v>
      </c>
      <c r="H7675" t="s">
        <v>2577</v>
      </c>
      <c r="I7675" t="s">
        <v>2076</v>
      </c>
      <c r="J7675" t="s">
        <v>2741</v>
      </c>
      <c r="K7675" t="s">
        <v>2742</v>
      </c>
      <c r="L7675" t="s">
        <v>2058</v>
      </c>
      <c r="M7675" t="s">
        <v>2170</v>
      </c>
      <c r="N7675">
        <v>7</v>
      </c>
      <c r="O7675">
        <v>311</v>
      </c>
      <c r="P7675">
        <v>2.0299999999999998</v>
      </c>
      <c r="Q7675">
        <v>15300</v>
      </c>
      <c r="R7675">
        <v>1</v>
      </c>
      <c r="S7675">
        <v>54</v>
      </c>
      <c r="T7675">
        <v>0.35</v>
      </c>
      <c r="U7675">
        <v>5</v>
      </c>
      <c r="V7675">
        <v>218</v>
      </c>
      <c r="W7675">
        <v>1.42</v>
      </c>
      <c r="X7675">
        <v>0</v>
      </c>
      <c r="Y7675">
        <v>0</v>
      </c>
      <c r="Z7675">
        <v>0</v>
      </c>
      <c r="AA7675">
        <v>1</v>
      </c>
      <c r="AB7675">
        <v>39</v>
      </c>
      <c r="AC7675">
        <v>0.25</v>
      </c>
      <c r="AD7675">
        <v>0</v>
      </c>
      <c r="AE7675">
        <v>0</v>
      </c>
      <c r="AF7675">
        <v>0</v>
      </c>
      <c r="AG7675" t="s">
        <v>28878</v>
      </c>
      <c r="AH7675" s="21" t="str">
        <f t="shared" si="238"/>
        <v>YK20</v>
      </c>
      <c r="AI7675" s="21">
        <v>216</v>
      </c>
      <c r="AJ7675" s="21">
        <f t="shared" si="239"/>
        <v>97.967320261437905</v>
      </c>
      <c r="AK7675" s="21" t="s">
        <v>2063</v>
      </c>
      <c r="AL7675" t="s">
        <v>2613</v>
      </c>
      <c r="AM7675" s="26" t="s">
        <v>38</v>
      </c>
      <c r="AN7675" t="s">
        <v>2033</v>
      </c>
    </row>
    <row r="7676" spans="1:40" hidden="1" x14ac:dyDescent="0.35">
      <c r="A7676" t="s">
        <v>28859</v>
      </c>
      <c r="B7676" t="s">
        <v>28880</v>
      </c>
      <c r="C7676" t="s">
        <v>2875</v>
      </c>
      <c r="D7676" t="s">
        <v>28881</v>
      </c>
      <c r="E7676" t="s">
        <v>2575</v>
      </c>
      <c r="F7676">
        <v>1</v>
      </c>
      <c r="G7676" t="s">
        <v>2576</v>
      </c>
      <c r="H7676" t="s">
        <v>2577</v>
      </c>
      <c r="I7676" t="s">
        <v>2076</v>
      </c>
      <c r="J7676" t="s">
        <v>2858</v>
      </c>
      <c r="K7676" t="s">
        <v>2742</v>
      </c>
      <c r="L7676" t="s">
        <v>2058</v>
      </c>
      <c r="M7676" t="s">
        <v>2059</v>
      </c>
      <c r="N7676">
        <v>8</v>
      </c>
      <c r="O7676">
        <v>221</v>
      </c>
      <c r="P7676">
        <v>0.9</v>
      </c>
      <c r="Q7676">
        <v>24480</v>
      </c>
      <c r="R7676">
        <v>2</v>
      </c>
      <c r="S7676">
        <v>51</v>
      </c>
      <c r="T7676">
        <v>0.21</v>
      </c>
      <c r="U7676">
        <v>4</v>
      </c>
      <c r="V7676">
        <v>103</v>
      </c>
      <c r="W7676">
        <v>0.42</v>
      </c>
      <c r="X7676">
        <v>2</v>
      </c>
      <c r="Y7676">
        <v>67</v>
      </c>
      <c r="Z7676">
        <v>0.27</v>
      </c>
      <c r="AA7676">
        <v>0</v>
      </c>
      <c r="AB7676">
        <v>0</v>
      </c>
      <c r="AC7676">
        <v>0</v>
      </c>
      <c r="AD7676">
        <v>0</v>
      </c>
      <c r="AE7676">
        <v>0</v>
      </c>
      <c r="AF7676">
        <v>0</v>
      </c>
      <c r="AG7676" t="s">
        <v>28882</v>
      </c>
      <c r="AH7676" s="21" t="str">
        <f t="shared" si="238"/>
        <v>YK20</v>
      </c>
      <c r="AI7676" s="21">
        <v>345.36</v>
      </c>
      <c r="AJ7676" s="21">
        <f t="shared" si="239"/>
        <v>99.097222222222229</v>
      </c>
      <c r="AK7676" s="21" t="s">
        <v>2063</v>
      </c>
      <c r="AL7676" t="s">
        <v>2551</v>
      </c>
      <c r="AM7676" s="26" t="s">
        <v>38</v>
      </c>
      <c r="AN7676" t="s">
        <v>2032</v>
      </c>
    </row>
    <row r="7677" spans="1:40" hidden="1" x14ac:dyDescent="0.35">
      <c r="A7677" t="s">
        <v>28863</v>
      </c>
      <c r="B7677" t="s">
        <v>28883</v>
      </c>
      <c r="C7677" t="s">
        <v>2875</v>
      </c>
      <c r="D7677" t="s">
        <v>28884</v>
      </c>
      <c r="E7677" t="s">
        <v>2575</v>
      </c>
      <c r="F7677">
        <v>1</v>
      </c>
      <c r="G7677" t="s">
        <v>2576</v>
      </c>
      <c r="H7677" t="s">
        <v>2577</v>
      </c>
      <c r="I7677" t="s">
        <v>2076</v>
      </c>
      <c r="J7677" t="s">
        <v>2858</v>
      </c>
      <c r="K7677" t="s">
        <v>2742</v>
      </c>
      <c r="L7677" t="s">
        <v>2058</v>
      </c>
      <c r="M7677" t="s">
        <v>2059</v>
      </c>
      <c r="N7677">
        <v>7</v>
      </c>
      <c r="O7677">
        <v>193</v>
      </c>
      <c r="P7677">
        <v>0.79</v>
      </c>
      <c r="Q7677">
        <v>24480</v>
      </c>
      <c r="R7677">
        <v>3</v>
      </c>
      <c r="S7677">
        <v>99</v>
      </c>
      <c r="T7677">
        <v>0.4</v>
      </c>
      <c r="U7677">
        <v>3</v>
      </c>
      <c r="V7677">
        <v>68</v>
      </c>
      <c r="W7677">
        <v>0.28000000000000003</v>
      </c>
      <c r="X7677">
        <v>1</v>
      </c>
      <c r="Y7677">
        <v>26</v>
      </c>
      <c r="Z7677">
        <v>0.11</v>
      </c>
      <c r="AA7677">
        <v>0</v>
      </c>
      <c r="AB7677">
        <v>0</v>
      </c>
      <c r="AC7677">
        <v>0</v>
      </c>
      <c r="AD7677">
        <v>0</v>
      </c>
      <c r="AE7677">
        <v>0</v>
      </c>
      <c r="AF7677">
        <v>0</v>
      </c>
      <c r="AG7677" t="s">
        <v>28885</v>
      </c>
      <c r="AH7677" s="21" t="str">
        <f t="shared" si="238"/>
        <v>YK20</v>
      </c>
      <c r="AI7677" s="21">
        <v>345.36</v>
      </c>
      <c r="AJ7677" s="21">
        <f t="shared" si="239"/>
        <v>99.21160130718954</v>
      </c>
      <c r="AK7677" s="21" t="s">
        <v>2060</v>
      </c>
      <c r="AL7677" t="s">
        <v>2551</v>
      </c>
      <c r="AM7677" s="26" t="s">
        <v>38</v>
      </c>
      <c r="AN7677" t="s">
        <v>2033</v>
      </c>
    </row>
    <row r="7678" spans="1:40" hidden="1" x14ac:dyDescent="0.35">
      <c r="A7678" t="s">
        <v>28867</v>
      </c>
      <c r="B7678" t="s">
        <v>28887</v>
      </c>
      <c r="C7678" t="s">
        <v>4385</v>
      </c>
      <c r="D7678" t="s">
        <v>28888</v>
      </c>
      <c r="E7678" t="s">
        <v>2575</v>
      </c>
      <c r="F7678">
        <v>1</v>
      </c>
      <c r="G7678" t="s">
        <v>2576</v>
      </c>
      <c r="H7678" t="s">
        <v>2577</v>
      </c>
      <c r="I7678" t="s">
        <v>2076</v>
      </c>
      <c r="J7678" t="s">
        <v>2858</v>
      </c>
      <c r="K7678" t="s">
        <v>2742</v>
      </c>
      <c r="L7678" t="s">
        <v>2058</v>
      </c>
      <c r="M7678" t="s">
        <v>2170</v>
      </c>
      <c r="N7678">
        <v>1</v>
      </c>
      <c r="O7678">
        <v>22</v>
      </c>
      <c r="P7678">
        <v>0.14000000000000001</v>
      </c>
      <c r="Q7678">
        <v>15300</v>
      </c>
      <c r="R7678">
        <v>1</v>
      </c>
      <c r="S7678">
        <v>22</v>
      </c>
      <c r="T7678">
        <v>0.14000000000000001</v>
      </c>
      <c r="U7678">
        <v>0</v>
      </c>
      <c r="V7678">
        <v>0</v>
      </c>
      <c r="W7678">
        <v>0</v>
      </c>
      <c r="X7678">
        <v>0</v>
      </c>
      <c r="Y7678">
        <v>0</v>
      </c>
      <c r="Z7678">
        <v>0</v>
      </c>
      <c r="AA7678">
        <v>0</v>
      </c>
      <c r="AB7678">
        <v>0</v>
      </c>
      <c r="AC7678">
        <v>0</v>
      </c>
      <c r="AD7678">
        <v>0</v>
      </c>
      <c r="AE7678">
        <v>0</v>
      </c>
      <c r="AF7678">
        <v>0</v>
      </c>
      <c r="AG7678" t="s">
        <v>28889</v>
      </c>
      <c r="AH7678" s="21" t="str">
        <f t="shared" si="238"/>
        <v>YK20</v>
      </c>
      <c r="AI7678" s="21">
        <v>216</v>
      </c>
      <c r="AJ7678" s="21">
        <f t="shared" si="239"/>
        <v>99.856209150326791</v>
      </c>
      <c r="AK7678" s="21" t="s">
        <v>2060</v>
      </c>
      <c r="AL7678" t="s">
        <v>2551</v>
      </c>
      <c r="AM7678" s="26" t="s">
        <v>38</v>
      </c>
      <c r="AN7678" t="s">
        <v>2032</v>
      </c>
    </row>
    <row r="7679" spans="1:40" hidden="1" x14ac:dyDescent="0.35">
      <c r="A7679" t="s">
        <v>28871</v>
      </c>
      <c r="B7679" t="s">
        <v>28891</v>
      </c>
      <c r="C7679" t="s">
        <v>5269</v>
      </c>
      <c r="D7679" t="s">
        <v>28892</v>
      </c>
      <c r="E7679" t="s">
        <v>3058</v>
      </c>
      <c r="F7679">
        <v>1</v>
      </c>
      <c r="G7679" t="s">
        <v>2546</v>
      </c>
      <c r="H7679" t="s">
        <v>2510</v>
      </c>
      <c r="I7679" t="s">
        <v>2076</v>
      </c>
      <c r="J7679" t="s">
        <v>4675</v>
      </c>
      <c r="K7679" t="s">
        <v>3007</v>
      </c>
      <c r="L7679" t="s">
        <v>2058</v>
      </c>
      <c r="M7679" t="s">
        <v>2170</v>
      </c>
      <c r="N7679">
        <v>3</v>
      </c>
      <c r="O7679">
        <v>89</v>
      </c>
      <c r="P7679">
        <v>0.57999999999999996</v>
      </c>
      <c r="Q7679">
        <v>15300</v>
      </c>
      <c r="R7679">
        <v>0</v>
      </c>
      <c r="S7679">
        <v>0</v>
      </c>
      <c r="T7679">
        <v>0</v>
      </c>
      <c r="U7679">
        <v>3</v>
      </c>
      <c r="V7679">
        <v>89</v>
      </c>
      <c r="W7679">
        <v>0.57999999999999996</v>
      </c>
      <c r="X7679">
        <v>0</v>
      </c>
      <c r="Y7679">
        <v>0</v>
      </c>
      <c r="Z7679">
        <v>0</v>
      </c>
      <c r="AA7679">
        <v>0</v>
      </c>
      <c r="AB7679">
        <v>0</v>
      </c>
      <c r="AC7679">
        <v>0</v>
      </c>
      <c r="AD7679">
        <v>0</v>
      </c>
      <c r="AE7679">
        <v>0</v>
      </c>
      <c r="AF7679">
        <v>0</v>
      </c>
      <c r="AG7679" t="s">
        <v>28893</v>
      </c>
      <c r="AH7679" s="21" t="str">
        <f t="shared" si="238"/>
        <v>YM68</v>
      </c>
      <c r="AI7679" s="21">
        <v>216</v>
      </c>
      <c r="AJ7679" s="21">
        <f t="shared" si="239"/>
        <v>99.41830065359477</v>
      </c>
      <c r="AK7679" s="21" t="s">
        <v>2060</v>
      </c>
      <c r="AL7679" t="s">
        <v>2551</v>
      </c>
      <c r="AM7679" s="26" t="s">
        <v>38</v>
      </c>
      <c r="AN7679" t="s">
        <v>2030</v>
      </c>
    </row>
    <row r="7680" spans="1:40" hidden="1" x14ac:dyDescent="0.35">
      <c r="A7680" t="s">
        <v>28875</v>
      </c>
      <c r="B7680" t="s">
        <v>28895</v>
      </c>
      <c r="C7680" t="s">
        <v>5803</v>
      </c>
      <c r="D7680" t="s">
        <v>28896</v>
      </c>
      <c r="E7680" t="s">
        <v>561</v>
      </c>
      <c r="F7680">
        <v>2</v>
      </c>
      <c r="G7680" t="s">
        <v>2524</v>
      </c>
      <c r="H7680" t="s">
        <v>2056</v>
      </c>
      <c r="I7680" t="s">
        <v>2076</v>
      </c>
      <c r="J7680" t="s">
        <v>3893</v>
      </c>
      <c r="K7680" t="s">
        <v>62</v>
      </c>
      <c r="L7680" t="s">
        <v>2058</v>
      </c>
      <c r="M7680" t="s">
        <v>2059</v>
      </c>
      <c r="N7680">
        <v>6</v>
      </c>
      <c r="O7680">
        <v>240</v>
      </c>
      <c r="P7680">
        <v>0.98</v>
      </c>
      <c r="Q7680">
        <v>24480</v>
      </c>
      <c r="R7680">
        <v>1</v>
      </c>
      <c r="S7680">
        <v>26</v>
      </c>
      <c r="T7680">
        <v>0.11</v>
      </c>
      <c r="U7680">
        <v>5</v>
      </c>
      <c r="V7680">
        <v>214</v>
      </c>
      <c r="W7680">
        <v>0.87</v>
      </c>
      <c r="X7680">
        <v>0</v>
      </c>
      <c r="Y7680">
        <v>0</v>
      </c>
      <c r="Z7680">
        <v>0</v>
      </c>
      <c r="AA7680">
        <v>0</v>
      </c>
      <c r="AB7680">
        <v>0</v>
      </c>
      <c r="AC7680">
        <v>0</v>
      </c>
      <c r="AD7680">
        <v>0</v>
      </c>
      <c r="AE7680">
        <v>0</v>
      </c>
      <c r="AF7680">
        <v>0</v>
      </c>
      <c r="AG7680" t="s">
        <v>28897</v>
      </c>
      <c r="AH7680" s="21" t="str">
        <f t="shared" si="238"/>
        <v>YM68</v>
      </c>
      <c r="AI7680" s="21">
        <v>345.36</v>
      </c>
      <c r="AJ7680" s="21">
        <f t="shared" si="239"/>
        <v>99.019607843137251</v>
      </c>
      <c r="AK7680" s="21" t="s">
        <v>2063</v>
      </c>
      <c r="AL7680" t="s">
        <v>2527</v>
      </c>
      <c r="AM7680" s="26" t="s">
        <v>38</v>
      </c>
      <c r="AN7680" t="s">
        <v>2033</v>
      </c>
    </row>
    <row r="7681" spans="1:40" hidden="1" x14ac:dyDescent="0.35">
      <c r="A7681" t="s">
        <v>28879</v>
      </c>
      <c r="B7681" t="s">
        <v>28899</v>
      </c>
      <c r="C7681" t="s">
        <v>5803</v>
      </c>
      <c r="D7681" t="s">
        <v>28900</v>
      </c>
      <c r="E7681" t="s">
        <v>561</v>
      </c>
      <c r="F7681">
        <v>1</v>
      </c>
      <c r="G7681" t="s">
        <v>2524</v>
      </c>
      <c r="H7681" t="s">
        <v>2056</v>
      </c>
      <c r="I7681" t="s">
        <v>2076</v>
      </c>
      <c r="J7681" t="s">
        <v>3893</v>
      </c>
      <c r="K7681" t="s">
        <v>62</v>
      </c>
      <c r="L7681" t="s">
        <v>2058</v>
      </c>
      <c r="M7681" t="s">
        <v>2163</v>
      </c>
      <c r="N7681">
        <v>2</v>
      </c>
      <c r="O7681">
        <v>72</v>
      </c>
      <c r="P7681">
        <v>0.42</v>
      </c>
      <c r="Q7681">
        <v>17340</v>
      </c>
      <c r="R7681">
        <v>0</v>
      </c>
      <c r="S7681">
        <v>0</v>
      </c>
      <c r="T7681">
        <v>0</v>
      </c>
      <c r="U7681">
        <v>2</v>
      </c>
      <c r="V7681">
        <v>72</v>
      </c>
      <c r="W7681">
        <v>0.42</v>
      </c>
      <c r="X7681">
        <v>0</v>
      </c>
      <c r="Y7681">
        <v>0</v>
      </c>
      <c r="Z7681">
        <v>0</v>
      </c>
      <c r="AA7681">
        <v>0</v>
      </c>
      <c r="AB7681">
        <v>0</v>
      </c>
      <c r="AC7681">
        <v>0</v>
      </c>
      <c r="AD7681">
        <v>0</v>
      </c>
      <c r="AE7681">
        <v>0</v>
      </c>
      <c r="AF7681">
        <v>0</v>
      </c>
      <c r="AG7681" t="s">
        <v>28901</v>
      </c>
      <c r="AH7681" s="21" t="str">
        <f t="shared" si="238"/>
        <v>YM68</v>
      </c>
      <c r="AI7681" s="21">
        <v>244.8</v>
      </c>
      <c r="AJ7681" s="21">
        <f t="shared" si="239"/>
        <v>99.584775086505189</v>
      </c>
      <c r="AK7681" s="21" t="s">
        <v>2060</v>
      </c>
      <c r="AL7681" t="s">
        <v>2527</v>
      </c>
      <c r="AM7681" s="26" t="s">
        <v>38</v>
      </c>
      <c r="AN7681" t="s">
        <v>2030</v>
      </c>
    </row>
    <row r="7682" spans="1:40" hidden="1" x14ac:dyDescent="0.35">
      <c r="A7682" t="s">
        <v>10413</v>
      </c>
      <c r="B7682" t="s">
        <v>28903</v>
      </c>
      <c r="C7682" t="s">
        <v>2530</v>
      </c>
      <c r="D7682" t="s">
        <v>28904</v>
      </c>
      <c r="E7682" t="s">
        <v>558</v>
      </c>
      <c r="F7682">
        <v>1</v>
      </c>
      <c r="G7682" t="s">
        <v>2524</v>
      </c>
      <c r="H7682" t="s">
        <v>2056</v>
      </c>
      <c r="I7682" t="s">
        <v>2076</v>
      </c>
      <c r="J7682" t="s">
        <v>2532</v>
      </c>
      <c r="K7682" t="s">
        <v>62</v>
      </c>
      <c r="L7682" t="s">
        <v>2058</v>
      </c>
      <c r="M7682" t="s">
        <v>2170</v>
      </c>
      <c r="N7682">
        <v>2</v>
      </c>
      <c r="O7682">
        <v>79</v>
      </c>
      <c r="P7682">
        <v>0.52</v>
      </c>
      <c r="Q7682">
        <v>15300</v>
      </c>
      <c r="R7682">
        <v>0</v>
      </c>
      <c r="S7682">
        <v>0</v>
      </c>
      <c r="T7682">
        <v>0</v>
      </c>
      <c r="U7682">
        <v>2</v>
      </c>
      <c r="V7682">
        <v>79</v>
      </c>
      <c r="W7682">
        <v>0.52</v>
      </c>
      <c r="X7682">
        <v>0</v>
      </c>
      <c r="Y7682">
        <v>0</v>
      </c>
      <c r="Z7682">
        <v>0</v>
      </c>
      <c r="AA7682">
        <v>0</v>
      </c>
      <c r="AB7682">
        <v>0</v>
      </c>
      <c r="AC7682">
        <v>0</v>
      </c>
      <c r="AD7682">
        <v>0</v>
      </c>
      <c r="AE7682">
        <v>0</v>
      </c>
      <c r="AF7682">
        <v>0</v>
      </c>
      <c r="AG7682" t="s">
        <v>28905</v>
      </c>
      <c r="AH7682" s="21" t="str">
        <f t="shared" si="238"/>
        <v>YM68</v>
      </c>
      <c r="AI7682" s="21">
        <v>216</v>
      </c>
      <c r="AJ7682" s="21">
        <f t="shared" si="239"/>
        <v>99.48366013071896</v>
      </c>
      <c r="AK7682" s="21" t="s">
        <v>2060</v>
      </c>
      <c r="AL7682" t="s">
        <v>2527</v>
      </c>
      <c r="AM7682" s="26" t="s">
        <v>38</v>
      </c>
      <c r="AN7682" t="s">
        <v>2031</v>
      </c>
    </row>
    <row r="7683" spans="1:40" hidden="1" x14ac:dyDescent="0.35">
      <c r="A7683" t="s">
        <v>28886</v>
      </c>
      <c r="B7683" t="s">
        <v>28907</v>
      </c>
      <c r="C7683" t="s">
        <v>2530</v>
      </c>
      <c r="D7683" t="s">
        <v>28908</v>
      </c>
      <c r="E7683" t="s">
        <v>558</v>
      </c>
      <c r="F7683">
        <v>2</v>
      </c>
      <c r="G7683" t="s">
        <v>2524</v>
      </c>
      <c r="H7683" t="s">
        <v>2056</v>
      </c>
      <c r="I7683" t="s">
        <v>2076</v>
      </c>
      <c r="J7683" t="s">
        <v>2532</v>
      </c>
      <c r="K7683" t="s">
        <v>62</v>
      </c>
      <c r="L7683" t="s">
        <v>2058</v>
      </c>
      <c r="M7683" t="s">
        <v>2059</v>
      </c>
      <c r="N7683">
        <v>3</v>
      </c>
      <c r="O7683">
        <v>159</v>
      </c>
      <c r="P7683">
        <v>0.65</v>
      </c>
      <c r="Q7683">
        <v>24480</v>
      </c>
      <c r="R7683">
        <v>2</v>
      </c>
      <c r="S7683">
        <v>116</v>
      </c>
      <c r="T7683">
        <v>0.47</v>
      </c>
      <c r="U7683">
        <v>1</v>
      </c>
      <c r="V7683">
        <v>43</v>
      </c>
      <c r="W7683">
        <v>0.18</v>
      </c>
      <c r="X7683">
        <v>0</v>
      </c>
      <c r="Y7683">
        <v>0</v>
      </c>
      <c r="Z7683">
        <v>0</v>
      </c>
      <c r="AA7683">
        <v>0</v>
      </c>
      <c r="AB7683">
        <v>0</v>
      </c>
      <c r="AC7683">
        <v>0</v>
      </c>
      <c r="AD7683">
        <v>0</v>
      </c>
      <c r="AE7683">
        <v>0</v>
      </c>
      <c r="AF7683">
        <v>0</v>
      </c>
      <c r="AG7683" t="s">
        <v>28909</v>
      </c>
      <c r="AH7683" s="21" t="str">
        <f t="shared" si="238"/>
        <v>YM68</v>
      </c>
      <c r="AI7683" s="21">
        <v>345.36</v>
      </c>
      <c r="AJ7683" s="21">
        <f t="shared" si="239"/>
        <v>99.350490196078425</v>
      </c>
      <c r="AK7683" s="21" t="s">
        <v>2060</v>
      </c>
      <c r="AL7683" t="s">
        <v>2527</v>
      </c>
      <c r="AM7683" s="26" t="s">
        <v>38</v>
      </c>
      <c r="AN7683" t="s">
        <v>2030</v>
      </c>
    </row>
    <row r="7684" spans="1:40" hidden="1" x14ac:dyDescent="0.35">
      <c r="A7684" t="s">
        <v>28890</v>
      </c>
      <c r="B7684" t="s">
        <v>28911</v>
      </c>
      <c r="C7684" t="s">
        <v>2951</v>
      </c>
      <c r="D7684" t="s">
        <v>28912</v>
      </c>
      <c r="E7684" t="s">
        <v>558</v>
      </c>
      <c r="F7684">
        <v>1</v>
      </c>
      <c r="G7684" t="s">
        <v>2524</v>
      </c>
      <c r="H7684" t="s">
        <v>2056</v>
      </c>
      <c r="I7684" t="s">
        <v>2076</v>
      </c>
      <c r="J7684" t="s">
        <v>2532</v>
      </c>
      <c r="K7684" t="s">
        <v>62</v>
      </c>
      <c r="L7684" t="s">
        <v>2058</v>
      </c>
      <c r="M7684" t="s">
        <v>2059</v>
      </c>
      <c r="N7684">
        <v>15</v>
      </c>
      <c r="O7684">
        <v>327</v>
      </c>
      <c r="P7684">
        <v>1.34</v>
      </c>
      <c r="Q7684">
        <v>24480</v>
      </c>
      <c r="R7684">
        <v>10</v>
      </c>
      <c r="S7684">
        <v>151</v>
      </c>
      <c r="T7684">
        <v>0.62</v>
      </c>
      <c r="U7684">
        <v>4</v>
      </c>
      <c r="V7684">
        <v>144</v>
      </c>
      <c r="W7684">
        <v>0.59</v>
      </c>
      <c r="X7684">
        <v>1</v>
      </c>
      <c r="Y7684">
        <v>32</v>
      </c>
      <c r="Z7684">
        <v>0.13</v>
      </c>
      <c r="AA7684">
        <v>0</v>
      </c>
      <c r="AB7684">
        <v>0</v>
      </c>
      <c r="AC7684">
        <v>0</v>
      </c>
      <c r="AD7684">
        <v>0</v>
      </c>
      <c r="AE7684">
        <v>0</v>
      </c>
      <c r="AF7684">
        <v>0</v>
      </c>
      <c r="AG7684" t="s">
        <v>28913</v>
      </c>
      <c r="AH7684" s="21" t="str">
        <f t="shared" si="238"/>
        <v>YM68</v>
      </c>
      <c r="AI7684" s="21">
        <v>345.36</v>
      </c>
      <c r="AJ7684" s="21">
        <f t="shared" si="239"/>
        <v>98.664215686274517</v>
      </c>
      <c r="AK7684" s="21" t="s">
        <v>2063</v>
      </c>
      <c r="AL7684" t="s">
        <v>2527</v>
      </c>
      <c r="AM7684" s="26" t="s">
        <v>38</v>
      </c>
      <c r="AN7684" t="s">
        <v>2033</v>
      </c>
    </row>
    <row r="7685" spans="1:40" hidden="1" x14ac:dyDescent="0.35">
      <c r="A7685" t="s">
        <v>28894</v>
      </c>
      <c r="B7685" t="s">
        <v>28915</v>
      </c>
      <c r="C7685" t="s">
        <v>3954</v>
      </c>
      <c r="D7685" t="s">
        <v>24890</v>
      </c>
      <c r="E7685" t="s">
        <v>126</v>
      </c>
      <c r="F7685">
        <v>1</v>
      </c>
      <c r="G7685" t="s">
        <v>2524</v>
      </c>
      <c r="H7685" t="s">
        <v>2056</v>
      </c>
      <c r="I7685" t="s">
        <v>2076</v>
      </c>
      <c r="J7685" t="s">
        <v>3956</v>
      </c>
      <c r="K7685" t="s">
        <v>62</v>
      </c>
      <c r="L7685" t="s">
        <v>2058</v>
      </c>
      <c r="M7685" t="s">
        <v>2549</v>
      </c>
      <c r="N7685">
        <v>4</v>
      </c>
      <c r="O7685">
        <v>164</v>
      </c>
      <c r="P7685">
        <v>1.1499999999999999</v>
      </c>
      <c r="Q7685">
        <v>14280</v>
      </c>
      <c r="R7685">
        <v>2</v>
      </c>
      <c r="S7685">
        <v>68</v>
      </c>
      <c r="T7685">
        <v>0.48</v>
      </c>
      <c r="U7685">
        <v>2</v>
      </c>
      <c r="V7685">
        <v>96</v>
      </c>
      <c r="W7685">
        <v>0.67</v>
      </c>
      <c r="X7685">
        <v>0</v>
      </c>
      <c r="Y7685">
        <v>0</v>
      </c>
      <c r="Z7685">
        <v>0</v>
      </c>
      <c r="AA7685">
        <v>0</v>
      </c>
      <c r="AB7685">
        <v>0</v>
      </c>
      <c r="AC7685">
        <v>0</v>
      </c>
      <c r="AD7685">
        <v>0</v>
      </c>
      <c r="AE7685">
        <v>0</v>
      </c>
      <c r="AF7685">
        <v>0</v>
      </c>
      <c r="AG7685" t="s">
        <v>28916</v>
      </c>
      <c r="AH7685" s="21" t="str">
        <f t="shared" si="238"/>
        <v>YM68</v>
      </c>
      <c r="AI7685" s="21">
        <v>201.59999999999997</v>
      </c>
      <c r="AJ7685" s="21">
        <f t="shared" si="239"/>
        <v>98.851540616246496</v>
      </c>
      <c r="AK7685" s="21" t="s">
        <v>2063</v>
      </c>
      <c r="AL7685" t="s">
        <v>2527</v>
      </c>
      <c r="AM7685" s="26" t="s">
        <v>38</v>
      </c>
      <c r="AN7685" t="s">
        <v>2030</v>
      </c>
    </row>
    <row r="7686" spans="1:40" hidden="1" x14ac:dyDescent="0.35">
      <c r="A7686" t="s">
        <v>28898</v>
      </c>
      <c r="B7686" t="s">
        <v>28918</v>
      </c>
      <c r="C7686" t="s">
        <v>2660</v>
      </c>
      <c r="D7686" t="s">
        <v>28919</v>
      </c>
      <c r="E7686" t="s">
        <v>61</v>
      </c>
      <c r="F7686">
        <v>1</v>
      </c>
      <c r="G7686" t="s">
        <v>2524</v>
      </c>
      <c r="H7686" t="s">
        <v>2056</v>
      </c>
      <c r="I7686" t="s">
        <v>2076</v>
      </c>
      <c r="J7686" t="s">
        <v>2525</v>
      </c>
      <c r="K7686" t="s">
        <v>62</v>
      </c>
      <c r="L7686" t="s">
        <v>2058</v>
      </c>
      <c r="M7686" t="s">
        <v>2059</v>
      </c>
      <c r="N7686">
        <v>4</v>
      </c>
      <c r="O7686">
        <v>324</v>
      </c>
      <c r="P7686">
        <v>1.32</v>
      </c>
      <c r="Q7686">
        <v>24480</v>
      </c>
      <c r="R7686">
        <v>0</v>
      </c>
      <c r="S7686">
        <v>0</v>
      </c>
      <c r="T7686">
        <v>0</v>
      </c>
      <c r="U7686">
        <v>4</v>
      </c>
      <c r="V7686">
        <v>324</v>
      </c>
      <c r="W7686">
        <v>1.32</v>
      </c>
      <c r="X7686">
        <v>0</v>
      </c>
      <c r="Y7686">
        <v>0</v>
      </c>
      <c r="Z7686">
        <v>0</v>
      </c>
      <c r="AA7686">
        <v>0</v>
      </c>
      <c r="AB7686">
        <v>0</v>
      </c>
      <c r="AC7686">
        <v>0</v>
      </c>
      <c r="AD7686">
        <v>0</v>
      </c>
      <c r="AE7686">
        <v>0</v>
      </c>
      <c r="AF7686">
        <v>0</v>
      </c>
      <c r="AG7686" t="s">
        <v>28920</v>
      </c>
      <c r="AH7686" s="21" t="str">
        <f t="shared" si="238"/>
        <v>YM68</v>
      </c>
      <c r="AI7686" s="21">
        <v>345.36</v>
      </c>
      <c r="AJ7686" s="21">
        <f t="shared" si="239"/>
        <v>98.67647058823529</v>
      </c>
      <c r="AK7686" s="21" t="s">
        <v>2063</v>
      </c>
      <c r="AL7686" t="s">
        <v>2527</v>
      </c>
      <c r="AM7686" s="26" t="s">
        <v>38</v>
      </c>
      <c r="AN7686" t="s">
        <v>2032</v>
      </c>
    </row>
    <row r="7687" spans="1:40" hidden="1" x14ac:dyDescent="0.35">
      <c r="A7687" t="s">
        <v>28902</v>
      </c>
      <c r="B7687" t="s">
        <v>28922</v>
      </c>
      <c r="C7687" t="s">
        <v>5396</v>
      </c>
      <c r="D7687" t="s">
        <v>28923</v>
      </c>
      <c r="E7687" t="s">
        <v>64</v>
      </c>
      <c r="F7687">
        <v>2</v>
      </c>
      <c r="G7687" t="s">
        <v>2524</v>
      </c>
      <c r="H7687" t="s">
        <v>2056</v>
      </c>
      <c r="I7687" t="s">
        <v>2076</v>
      </c>
      <c r="J7687" t="s">
        <v>3189</v>
      </c>
      <c r="K7687" t="s">
        <v>62</v>
      </c>
      <c r="L7687" t="s">
        <v>2058</v>
      </c>
      <c r="M7687" t="s">
        <v>2170</v>
      </c>
      <c r="N7687">
        <v>9</v>
      </c>
      <c r="O7687">
        <v>675</v>
      </c>
      <c r="P7687">
        <v>4.41</v>
      </c>
      <c r="Q7687">
        <v>15300</v>
      </c>
      <c r="R7687">
        <v>2</v>
      </c>
      <c r="S7687">
        <v>132</v>
      </c>
      <c r="T7687">
        <v>0.86</v>
      </c>
      <c r="U7687">
        <v>7</v>
      </c>
      <c r="V7687">
        <v>543</v>
      </c>
      <c r="W7687">
        <v>3.55</v>
      </c>
      <c r="X7687">
        <v>0</v>
      </c>
      <c r="Y7687">
        <v>0</v>
      </c>
      <c r="Z7687">
        <v>0</v>
      </c>
      <c r="AA7687">
        <v>0</v>
      </c>
      <c r="AB7687">
        <v>0</v>
      </c>
      <c r="AC7687">
        <v>0</v>
      </c>
      <c r="AD7687">
        <v>0</v>
      </c>
      <c r="AE7687">
        <v>0</v>
      </c>
      <c r="AF7687">
        <v>0</v>
      </c>
      <c r="AG7687" t="s">
        <v>28924</v>
      </c>
      <c r="AH7687" s="21" t="str">
        <f t="shared" ref="AH7687:AH7750" si="240">LEFT(AG7687,4)</f>
        <v>YM68</v>
      </c>
      <c r="AI7687" s="21">
        <v>216</v>
      </c>
      <c r="AJ7687" s="21">
        <f t="shared" ref="AJ7687:AJ7750" si="241">100-(O7687/Q7687*100)</f>
        <v>95.588235294117652</v>
      </c>
      <c r="AK7687" s="21" t="s">
        <v>2063</v>
      </c>
      <c r="AL7687" t="s">
        <v>2527</v>
      </c>
      <c r="AM7687" s="26" t="s">
        <v>38</v>
      </c>
      <c r="AN7687" t="s">
        <v>2032</v>
      </c>
    </row>
    <row r="7688" spans="1:40" hidden="1" x14ac:dyDescent="0.35">
      <c r="A7688" t="s">
        <v>28906</v>
      </c>
      <c r="B7688" t="s">
        <v>28926</v>
      </c>
      <c r="C7688" t="s">
        <v>3187</v>
      </c>
      <c r="D7688" t="s">
        <v>28927</v>
      </c>
      <c r="E7688" t="s">
        <v>64</v>
      </c>
      <c r="F7688">
        <v>1</v>
      </c>
      <c r="G7688" t="s">
        <v>2524</v>
      </c>
      <c r="H7688" t="s">
        <v>2056</v>
      </c>
      <c r="I7688" t="s">
        <v>2076</v>
      </c>
      <c r="J7688" t="s">
        <v>3189</v>
      </c>
      <c r="K7688" t="s">
        <v>62</v>
      </c>
      <c r="L7688" t="s">
        <v>2058</v>
      </c>
      <c r="M7688" t="s">
        <v>2059</v>
      </c>
      <c r="N7688">
        <v>4</v>
      </c>
      <c r="O7688">
        <v>75</v>
      </c>
      <c r="P7688">
        <v>0.31</v>
      </c>
      <c r="Q7688">
        <v>24480</v>
      </c>
      <c r="R7688">
        <v>2</v>
      </c>
      <c r="S7688">
        <v>31</v>
      </c>
      <c r="T7688">
        <v>0.13</v>
      </c>
      <c r="U7688">
        <v>2</v>
      </c>
      <c r="V7688">
        <v>44</v>
      </c>
      <c r="W7688">
        <v>0.18</v>
      </c>
      <c r="X7688">
        <v>0</v>
      </c>
      <c r="Y7688">
        <v>0</v>
      </c>
      <c r="Z7688">
        <v>0</v>
      </c>
      <c r="AA7688">
        <v>0</v>
      </c>
      <c r="AB7688">
        <v>0</v>
      </c>
      <c r="AC7688">
        <v>0</v>
      </c>
      <c r="AD7688">
        <v>0</v>
      </c>
      <c r="AE7688">
        <v>0</v>
      </c>
      <c r="AF7688">
        <v>0</v>
      </c>
      <c r="AG7688" t="s">
        <v>28928</v>
      </c>
      <c r="AH7688" s="21" t="str">
        <f t="shared" si="240"/>
        <v>YM68</v>
      </c>
      <c r="AI7688" s="21">
        <v>345.36</v>
      </c>
      <c r="AJ7688" s="21">
        <f t="shared" si="241"/>
        <v>99.693627450980387</v>
      </c>
      <c r="AK7688" s="21" t="s">
        <v>2060</v>
      </c>
      <c r="AL7688" t="s">
        <v>2527</v>
      </c>
      <c r="AM7688" s="26" t="s">
        <v>38</v>
      </c>
      <c r="AN7688" t="s">
        <v>2031</v>
      </c>
    </row>
    <row r="7689" spans="1:40" hidden="1" x14ac:dyDescent="0.35">
      <c r="A7689" t="s">
        <v>28910</v>
      </c>
      <c r="B7689" t="s">
        <v>28930</v>
      </c>
      <c r="C7689" t="s">
        <v>2584</v>
      </c>
      <c r="D7689" t="s">
        <v>28931</v>
      </c>
      <c r="E7689" t="s">
        <v>64</v>
      </c>
      <c r="F7689">
        <v>1</v>
      </c>
      <c r="G7689" t="s">
        <v>2524</v>
      </c>
      <c r="H7689" t="s">
        <v>2056</v>
      </c>
      <c r="I7689" t="s">
        <v>2076</v>
      </c>
      <c r="J7689" t="s">
        <v>2586</v>
      </c>
      <c r="K7689" t="s">
        <v>62</v>
      </c>
      <c r="L7689" t="s">
        <v>2058</v>
      </c>
      <c r="M7689" t="s">
        <v>2059</v>
      </c>
      <c r="N7689">
        <v>17</v>
      </c>
      <c r="O7689">
        <v>379</v>
      </c>
      <c r="P7689">
        <v>1.55</v>
      </c>
      <c r="Q7689">
        <v>24480</v>
      </c>
      <c r="R7689">
        <v>0</v>
      </c>
      <c r="S7689">
        <v>0</v>
      </c>
      <c r="T7689">
        <v>0</v>
      </c>
      <c r="U7689">
        <v>17</v>
      </c>
      <c r="V7689">
        <v>379</v>
      </c>
      <c r="W7689">
        <v>1.55</v>
      </c>
      <c r="X7689">
        <v>0</v>
      </c>
      <c r="Y7689">
        <v>0</v>
      </c>
      <c r="Z7689">
        <v>0</v>
      </c>
      <c r="AA7689">
        <v>0</v>
      </c>
      <c r="AB7689">
        <v>0</v>
      </c>
      <c r="AC7689">
        <v>0</v>
      </c>
      <c r="AD7689">
        <v>0</v>
      </c>
      <c r="AE7689">
        <v>0</v>
      </c>
      <c r="AF7689">
        <v>0</v>
      </c>
      <c r="AG7689" t="s">
        <v>28932</v>
      </c>
      <c r="AH7689" s="21" t="str">
        <f t="shared" si="240"/>
        <v>YM68</v>
      </c>
      <c r="AI7689" s="21">
        <v>345.36</v>
      </c>
      <c r="AJ7689" s="21">
        <f t="shared" si="241"/>
        <v>98.451797385620921</v>
      </c>
      <c r="AK7689" s="21" t="s">
        <v>2063</v>
      </c>
      <c r="AL7689" t="s">
        <v>2527</v>
      </c>
      <c r="AM7689" s="26" t="s">
        <v>38</v>
      </c>
      <c r="AN7689" t="s">
        <v>2033</v>
      </c>
    </row>
    <row r="7690" spans="1:40" hidden="1" x14ac:dyDescent="0.35">
      <c r="A7690" t="s">
        <v>28914</v>
      </c>
      <c r="B7690" t="s">
        <v>28934</v>
      </c>
      <c r="C7690" t="s">
        <v>3444</v>
      </c>
      <c r="D7690" t="s">
        <v>28935</v>
      </c>
      <c r="E7690" t="s">
        <v>558</v>
      </c>
      <c r="F7690">
        <v>1</v>
      </c>
      <c r="G7690" t="s">
        <v>2524</v>
      </c>
      <c r="H7690" t="s">
        <v>2056</v>
      </c>
      <c r="I7690" t="s">
        <v>2076</v>
      </c>
      <c r="J7690" t="s">
        <v>2556</v>
      </c>
      <c r="K7690" t="s">
        <v>62</v>
      </c>
      <c r="L7690" t="s">
        <v>2058</v>
      </c>
      <c r="M7690" t="s">
        <v>2059</v>
      </c>
      <c r="N7690">
        <v>7</v>
      </c>
      <c r="O7690">
        <v>195</v>
      </c>
      <c r="P7690">
        <v>0.8</v>
      </c>
      <c r="Q7690">
        <v>24480</v>
      </c>
      <c r="R7690">
        <v>6</v>
      </c>
      <c r="S7690">
        <v>166</v>
      </c>
      <c r="T7690">
        <v>0.68</v>
      </c>
      <c r="U7690">
        <v>1</v>
      </c>
      <c r="V7690">
        <v>29</v>
      </c>
      <c r="W7690">
        <v>0.12</v>
      </c>
      <c r="X7690">
        <v>0</v>
      </c>
      <c r="Y7690">
        <v>0</v>
      </c>
      <c r="Z7690">
        <v>0</v>
      </c>
      <c r="AA7690">
        <v>0</v>
      </c>
      <c r="AB7690">
        <v>0</v>
      </c>
      <c r="AC7690">
        <v>0</v>
      </c>
      <c r="AD7690">
        <v>0</v>
      </c>
      <c r="AE7690">
        <v>0</v>
      </c>
      <c r="AF7690">
        <v>0</v>
      </c>
      <c r="AG7690" t="s">
        <v>28936</v>
      </c>
      <c r="AH7690" s="21" t="str">
        <f t="shared" si="240"/>
        <v>YM68</v>
      </c>
      <c r="AI7690" s="21">
        <v>345.36</v>
      </c>
      <c r="AJ7690" s="21">
        <f t="shared" si="241"/>
        <v>99.203431372549019</v>
      </c>
      <c r="AK7690" s="21" t="s">
        <v>2060</v>
      </c>
      <c r="AL7690" t="s">
        <v>2527</v>
      </c>
      <c r="AM7690" s="26" t="s">
        <v>38</v>
      </c>
      <c r="AN7690" t="s">
        <v>2030</v>
      </c>
    </row>
    <row r="7691" spans="1:40" hidden="1" x14ac:dyDescent="0.35">
      <c r="A7691" t="s">
        <v>28917</v>
      </c>
      <c r="B7691" t="s">
        <v>28938</v>
      </c>
      <c r="C7691" t="s">
        <v>3444</v>
      </c>
      <c r="D7691" t="s">
        <v>28939</v>
      </c>
      <c r="E7691" t="s">
        <v>558</v>
      </c>
      <c r="F7691">
        <v>1</v>
      </c>
      <c r="G7691" t="s">
        <v>2524</v>
      </c>
      <c r="H7691" t="s">
        <v>2056</v>
      </c>
      <c r="I7691" t="s">
        <v>2076</v>
      </c>
      <c r="J7691" t="s">
        <v>2556</v>
      </c>
      <c r="K7691" t="s">
        <v>62</v>
      </c>
      <c r="L7691" t="s">
        <v>2058</v>
      </c>
      <c r="M7691" t="s">
        <v>2059</v>
      </c>
      <c r="N7691">
        <v>13</v>
      </c>
      <c r="O7691">
        <v>340</v>
      </c>
      <c r="P7691">
        <v>1.39</v>
      </c>
      <c r="Q7691">
        <v>24480</v>
      </c>
      <c r="R7691">
        <v>5</v>
      </c>
      <c r="S7691">
        <v>114</v>
      </c>
      <c r="T7691">
        <v>0.47</v>
      </c>
      <c r="U7691">
        <v>8</v>
      </c>
      <c r="V7691">
        <v>226</v>
      </c>
      <c r="W7691">
        <v>0.92</v>
      </c>
      <c r="X7691">
        <v>0</v>
      </c>
      <c r="Y7691">
        <v>0</v>
      </c>
      <c r="Z7691">
        <v>0</v>
      </c>
      <c r="AA7691">
        <v>0</v>
      </c>
      <c r="AB7691">
        <v>0</v>
      </c>
      <c r="AC7691">
        <v>0</v>
      </c>
      <c r="AD7691">
        <v>0</v>
      </c>
      <c r="AE7691">
        <v>0</v>
      </c>
      <c r="AF7691">
        <v>0</v>
      </c>
      <c r="AG7691" t="s">
        <v>28940</v>
      </c>
      <c r="AH7691" s="21" t="str">
        <f t="shared" si="240"/>
        <v>YM68</v>
      </c>
      <c r="AI7691" s="21">
        <v>345.36</v>
      </c>
      <c r="AJ7691" s="21">
        <f t="shared" si="241"/>
        <v>98.611111111111114</v>
      </c>
      <c r="AK7691" s="21" t="s">
        <v>2063</v>
      </c>
      <c r="AL7691" t="s">
        <v>2527</v>
      </c>
      <c r="AM7691" s="26" t="s">
        <v>38</v>
      </c>
      <c r="AN7691" t="s">
        <v>2032</v>
      </c>
    </row>
    <row r="7692" spans="1:40" hidden="1" x14ac:dyDescent="0.35">
      <c r="A7692" t="s">
        <v>28921</v>
      </c>
      <c r="B7692" t="s">
        <v>28942</v>
      </c>
      <c r="C7692" t="s">
        <v>2584</v>
      </c>
      <c r="D7692" t="s">
        <v>28943</v>
      </c>
      <c r="E7692" t="s">
        <v>64</v>
      </c>
      <c r="F7692">
        <v>1</v>
      </c>
      <c r="G7692" t="s">
        <v>2524</v>
      </c>
      <c r="H7692" t="s">
        <v>2056</v>
      </c>
      <c r="I7692" t="s">
        <v>2076</v>
      </c>
      <c r="J7692" t="s">
        <v>2586</v>
      </c>
      <c r="K7692" t="s">
        <v>62</v>
      </c>
      <c r="L7692" t="s">
        <v>2058</v>
      </c>
      <c r="M7692" t="s">
        <v>2059</v>
      </c>
      <c r="N7692">
        <v>5</v>
      </c>
      <c r="O7692">
        <v>96</v>
      </c>
      <c r="P7692">
        <v>0.39</v>
      </c>
      <c r="Q7692">
        <v>24480</v>
      </c>
      <c r="R7692">
        <v>3</v>
      </c>
      <c r="S7692">
        <v>71</v>
      </c>
      <c r="T7692">
        <v>0.28999999999999998</v>
      </c>
      <c r="U7692">
        <v>2</v>
      </c>
      <c r="V7692">
        <v>25</v>
      </c>
      <c r="W7692">
        <v>0.1</v>
      </c>
      <c r="X7692">
        <v>0</v>
      </c>
      <c r="Y7692">
        <v>0</v>
      </c>
      <c r="Z7692">
        <v>0</v>
      </c>
      <c r="AA7692">
        <v>0</v>
      </c>
      <c r="AB7692">
        <v>0</v>
      </c>
      <c r="AC7692">
        <v>0</v>
      </c>
      <c r="AD7692">
        <v>0</v>
      </c>
      <c r="AE7692">
        <v>0</v>
      </c>
      <c r="AF7692">
        <v>0</v>
      </c>
      <c r="AG7692" t="s">
        <v>28944</v>
      </c>
      <c r="AH7692" s="21" t="str">
        <f t="shared" si="240"/>
        <v>YM68</v>
      </c>
      <c r="AI7692" s="21">
        <v>345.36</v>
      </c>
      <c r="AJ7692" s="21">
        <f t="shared" si="241"/>
        <v>99.607843137254903</v>
      </c>
      <c r="AK7692" s="21" t="s">
        <v>2060</v>
      </c>
      <c r="AL7692" t="s">
        <v>2527</v>
      </c>
      <c r="AM7692" s="26" t="s">
        <v>38</v>
      </c>
      <c r="AN7692" t="s">
        <v>2030</v>
      </c>
    </row>
    <row r="7693" spans="1:40" hidden="1" x14ac:dyDescent="0.35">
      <c r="A7693" t="s">
        <v>28925</v>
      </c>
      <c r="B7693" t="s">
        <v>28946</v>
      </c>
      <c r="C7693" t="s">
        <v>4047</v>
      </c>
      <c r="D7693" t="s">
        <v>28947</v>
      </c>
      <c r="E7693" t="s">
        <v>64</v>
      </c>
      <c r="F7693">
        <v>2</v>
      </c>
      <c r="G7693" t="s">
        <v>2524</v>
      </c>
      <c r="H7693" t="s">
        <v>2056</v>
      </c>
      <c r="I7693" t="s">
        <v>2076</v>
      </c>
      <c r="J7693" t="s">
        <v>4049</v>
      </c>
      <c r="K7693" t="s">
        <v>62</v>
      </c>
      <c r="L7693" t="s">
        <v>2058</v>
      </c>
      <c r="M7693" t="s">
        <v>2059</v>
      </c>
      <c r="N7693">
        <v>16</v>
      </c>
      <c r="O7693">
        <v>821</v>
      </c>
      <c r="P7693">
        <v>3.35</v>
      </c>
      <c r="Q7693">
        <v>24480</v>
      </c>
      <c r="R7693">
        <v>1</v>
      </c>
      <c r="S7693">
        <v>12</v>
      </c>
      <c r="T7693">
        <v>0.05</v>
      </c>
      <c r="U7693">
        <v>15</v>
      </c>
      <c r="V7693">
        <v>809</v>
      </c>
      <c r="W7693">
        <v>3.3</v>
      </c>
      <c r="X7693">
        <v>0</v>
      </c>
      <c r="Y7693">
        <v>0</v>
      </c>
      <c r="Z7693">
        <v>0</v>
      </c>
      <c r="AA7693">
        <v>0</v>
      </c>
      <c r="AB7693">
        <v>0</v>
      </c>
      <c r="AC7693">
        <v>0</v>
      </c>
      <c r="AD7693">
        <v>0</v>
      </c>
      <c r="AE7693">
        <v>0</v>
      </c>
      <c r="AF7693">
        <v>0</v>
      </c>
      <c r="AG7693" t="s">
        <v>28948</v>
      </c>
      <c r="AH7693" s="21" t="str">
        <f t="shared" si="240"/>
        <v>YM68</v>
      </c>
      <c r="AI7693" s="21">
        <v>345.36</v>
      </c>
      <c r="AJ7693" s="21">
        <f t="shared" si="241"/>
        <v>96.646241830065364</v>
      </c>
      <c r="AK7693" s="21" t="s">
        <v>2063</v>
      </c>
      <c r="AL7693" t="s">
        <v>2527</v>
      </c>
      <c r="AM7693" s="26" t="s">
        <v>38</v>
      </c>
      <c r="AN7693" t="s">
        <v>2032</v>
      </c>
    </row>
    <row r="7694" spans="1:40" hidden="1" x14ac:dyDescent="0.35">
      <c r="A7694" t="s">
        <v>28929</v>
      </c>
      <c r="B7694" t="s">
        <v>28950</v>
      </c>
      <c r="C7694" t="s">
        <v>3954</v>
      </c>
      <c r="D7694" t="s">
        <v>5435</v>
      </c>
      <c r="E7694" t="s">
        <v>561</v>
      </c>
      <c r="F7694">
        <v>1</v>
      </c>
      <c r="G7694" t="s">
        <v>2524</v>
      </c>
      <c r="H7694" t="s">
        <v>2056</v>
      </c>
      <c r="I7694" t="s">
        <v>2076</v>
      </c>
      <c r="J7694" t="s">
        <v>3956</v>
      </c>
      <c r="K7694" t="s">
        <v>62</v>
      </c>
      <c r="L7694" t="s">
        <v>2058</v>
      </c>
      <c r="M7694" t="s">
        <v>2310</v>
      </c>
      <c r="N7694">
        <v>2</v>
      </c>
      <c r="O7694">
        <v>39</v>
      </c>
      <c r="P7694">
        <v>0.24</v>
      </c>
      <c r="Q7694">
        <v>16320</v>
      </c>
      <c r="R7694">
        <v>1</v>
      </c>
      <c r="S7694">
        <v>12</v>
      </c>
      <c r="T7694">
        <v>7.0000000000000007E-2</v>
      </c>
      <c r="U7694">
        <v>1</v>
      </c>
      <c r="V7694">
        <v>27</v>
      </c>
      <c r="W7694">
        <v>0.17</v>
      </c>
      <c r="X7694">
        <v>0</v>
      </c>
      <c r="Y7694">
        <v>0</v>
      </c>
      <c r="Z7694">
        <v>0</v>
      </c>
      <c r="AA7694">
        <v>0</v>
      </c>
      <c r="AB7694">
        <v>0</v>
      </c>
      <c r="AC7694">
        <v>0</v>
      </c>
      <c r="AD7694">
        <v>0</v>
      </c>
      <c r="AE7694">
        <v>0</v>
      </c>
      <c r="AF7694">
        <v>0</v>
      </c>
      <c r="AG7694" t="s">
        <v>28951</v>
      </c>
      <c r="AH7694" s="21" t="str">
        <f t="shared" si="240"/>
        <v>YM68</v>
      </c>
      <c r="AI7694" s="21">
        <v>230.39999999999998</v>
      </c>
      <c r="AJ7694" s="21">
        <f t="shared" si="241"/>
        <v>99.76102941176471</v>
      </c>
      <c r="AK7694" s="21" t="s">
        <v>2060</v>
      </c>
      <c r="AL7694" t="s">
        <v>2527</v>
      </c>
      <c r="AM7694" s="26" t="s">
        <v>38</v>
      </c>
      <c r="AN7694" t="s">
        <v>2031</v>
      </c>
    </row>
    <row r="7695" spans="1:40" hidden="1" x14ac:dyDescent="0.35">
      <c r="A7695" t="s">
        <v>28933</v>
      </c>
      <c r="B7695" t="s">
        <v>28953</v>
      </c>
      <c r="C7695" t="s">
        <v>3891</v>
      </c>
      <c r="D7695" t="s">
        <v>28954</v>
      </c>
      <c r="E7695" t="s">
        <v>126</v>
      </c>
      <c r="F7695">
        <v>1</v>
      </c>
      <c r="G7695" t="s">
        <v>2524</v>
      </c>
      <c r="H7695" t="s">
        <v>2056</v>
      </c>
      <c r="I7695" t="s">
        <v>2076</v>
      </c>
      <c r="J7695" t="s">
        <v>3893</v>
      </c>
      <c r="K7695" t="s">
        <v>62</v>
      </c>
      <c r="L7695" t="s">
        <v>2058</v>
      </c>
      <c r="M7695" t="s">
        <v>2059</v>
      </c>
      <c r="N7695">
        <v>6</v>
      </c>
      <c r="O7695">
        <v>317</v>
      </c>
      <c r="P7695">
        <v>1.29</v>
      </c>
      <c r="Q7695">
        <v>24480</v>
      </c>
      <c r="R7695">
        <v>3</v>
      </c>
      <c r="S7695">
        <v>161</v>
      </c>
      <c r="T7695">
        <v>0.66</v>
      </c>
      <c r="U7695">
        <v>3</v>
      </c>
      <c r="V7695">
        <v>156</v>
      </c>
      <c r="W7695">
        <v>0.64</v>
      </c>
      <c r="X7695">
        <v>0</v>
      </c>
      <c r="Y7695">
        <v>0</v>
      </c>
      <c r="Z7695">
        <v>0</v>
      </c>
      <c r="AA7695">
        <v>0</v>
      </c>
      <c r="AB7695">
        <v>0</v>
      </c>
      <c r="AC7695">
        <v>0</v>
      </c>
      <c r="AD7695">
        <v>0</v>
      </c>
      <c r="AE7695">
        <v>0</v>
      </c>
      <c r="AF7695">
        <v>0</v>
      </c>
      <c r="AG7695" t="s">
        <v>28955</v>
      </c>
      <c r="AH7695" s="21" t="str">
        <f t="shared" si="240"/>
        <v>YM68</v>
      </c>
      <c r="AI7695" s="21">
        <v>345.36</v>
      </c>
      <c r="AJ7695" s="21">
        <f t="shared" si="241"/>
        <v>98.705065359477118</v>
      </c>
      <c r="AK7695" s="21" t="s">
        <v>2063</v>
      </c>
      <c r="AL7695" t="s">
        <v>2527</v>
      </c>
      <c r="AM7695" s="26" t="s">
        <v>38</v>
      </c>
      <c r="AN7695" t="s">
        <v>2030</v>
      </c>
    </row>
    <row r="7696" spans="1:40" hidden="1" x14ac:dyDescent="0.35">
      <c r="A7696" t="s">
        <v>28937</v>
      </c>
      <c r="B7696" t="s">
        <v>28957</v>
      </c>
      <c r="C7696" t="s">
        <v>2522</v>
      </c>
      <c r="D7696" t="s">
        <v>28958</v>
      </c>
      <c r="E7696" t="s">
        <v>61</v>
      </c>
      <c r="F7696">
        <v>2</v>
      </c>
      <c r="G7696" t="s">
        <v>2524</v>
      </c>
      <c r="H7696" t="s">
        <v>2056</v>
      </c>
      <c r="I7696" t="s">
        <v>2076</v>
      </c>
      <c r="J7696" t="s">
        <v>2525</v>
      </c>
      <c r="K7696" t="s">
        <v>62</v>
      </c>
      <c r="L7696" t="s">
        <v>2058</v>
      </c>
      <c r="M7696" t="s">
        <v>2170</v>
      </c>
      <c r="N7696">
        <v>10</v>
      </c>
      <c r="O7696">
        <v>521</v>
      </c>
      <c r="P7696">
        <v>3.41</v>
      </c>
      <c r="Q7696">
        <v>15300</v>
      </c>
      <c r="R7696">
        <v>8</v>
      </c>
      <c r="S7696">
        <v>383</v>
      </c>
      <c r="T7696">
        <v>2.5</v>
      </c>
      <c r="U7696">
        <v>2</v>
      </c>
      <c r="V7696">
        <v>138</v>
      </c>
      <c r="W7696">
        <v>0.9</v>
      </c>
      <c r="X7696">
        <v>0</v>
      </c>
      <c r="Y7696">
        <v>0</v>
      </c>
      <c r="Z7696">
        <v>0</v>
      </c>
      <c r="AA7696">
        <v>0</v>
      </c>
      <c r="AB7696">
        <v>0</v>
      </c>
      <c r="AC7696">
        <v>0</v>
      </c>
      <c r="AD7696">
        <v>0</v>
      </c>
      <c r="AE7696">
        <v>0</v>
      </c>
      <c r="AF7696">
        <v>0</v>
      </c>
      <c r="AG7696" t="s">
        <v>28959</v>
      </c>
      <c r="AH7696" s="21" t="str">
        <f t="shared" si="240"/>
        <v>YM68</v>
      </c>
      <c r="AI7696" s="21">
        <v>216</v>
      </c>
      <c r="AJ7696" s="21">
        <f t="shared" si="241"/>
        <v>96.59477124183006</v>
      </c>
      <c r="AK7696" s="21" t="s">
        <v>2063</v>
      </c>
      <c r="AL7696" t="s">
        <v>2527</v>
      </c>
      <c r="AM7696" s="26" t="s">
        <v>38</v>
      </c>
      <c r="AN7696" t="s">
        <v>2032</v>
      </c>
    </row>
    <row r="7697" spans="1:40" hidden="1" x14ac:dyDescent="0.35">
      <c r="A7697" t="s">
        <v>28941</v>
      </c>
      <c r="B7697" t="s">
        <v>28961</v>
      </c>
      <c r="C7697" t="s">
        <v>3954</v>
      </c>
      <c r="D7697" t="s">
        <v>28962</v>
      </c>
      <c r="E7697" t="s">
        <v>561</v>
      </c>
      <c r="F7697">
        <v>2</v>
      </c>
      <c r="G7697" t="s">
        <v>2524</v>
      </c>
      <c r="H7697" t="s">
        <v>2056</v>
      </c>
      <c r="I7697" t="s">
        <v>2076</v>
      </c>
      <c r="J7697" t="s">
        <v>3956</v>
      </c>
      <c r="K7697" t="s">
        <v>62</v>
      </c>
      <c r="L7697" t="s">
        <v>2058</v>
      </c>
      <c r="M7697" t="s">
        <v>2310</v>
      </c>
      <c r="N7697">
        <v>4</v>
      </c>
      <c r="O7697">
        <v>167</v>
      </c>
      <c r="P7697">
        <v>1.02</v>
      </c>
      <c r="Q7697">
        <v>16320</v>
      </c>
      <c r="R7697">
        <v>2</v>
      </c>
      <c r="S7697">
        <v>79</v>
      </c>
      <c r="T7697">
        <v>0.48</v>
      </c>
      <c r="U7697">
        <v>2</v>
      </c>
      <c r="V7697">
        <v>88</v>
      </c>
      <c r="W7697">
        <v>0.54</v>
      </c>
      <c r="X7697">
        <v>0</v>
      </c>
      <c r="Y7697">
        <v>0</v>
      </c>
      <c r="Z7697">
        <v>0</v>
      </c>
      <c r="AA7697">
        <v>0</v>
      </c>
      <c r="AB7697">
        <v>0</v>
      </c>
      <c r="AC7697">
        <v>0</v>
      </c>
      <c r="AD7697">
        <v>0</v>
      </c>
      <c r="AE7697">
        <v>0</v>
      </c>
      <c r="AF7697">
        <v>0</v>
      </c>
      <c r="AG7697" t="s">
        <v>28963</v>
      </c>
      <c r="AH7697" s="21" t="str">
        <f t="shared" si="240"/>
        <v>YM68</v>
      </c>
      <c r="AI7697" s="21">
        <v>230.39999999999998</v>
      </c>
      <c r="AJ7697" s="21">
        <f t="shared" si="241"/>
        <v>98.976715686274517</v>
      </c>
      <c r="AK7697" s="21" t="s">
        <v>2063</v>
      </c>
      <c r="AL7697" t="s">
        <v>2527</v>
      </c>
      <c r="AM7697" s="26" t="s">
        <v>38</v>
      </c>
      <c r="AN7697" t="s">
        <v>2031</v>
      </c>
    </row>
    <row r="7698" spans="1:40" hidden="1" x14ac:dyDescent="0.35">
      <c r="A7698" t="s">
        <v>28945</v>
      </c>
      <c r="B7698" t="s">
        <v>28965</v>
      </c>
      <c r="C7698" t="s">
        <v>2951</v>
      </c>
      <c r="D7698" t="s">
        <v>28966</v>
      </c>
      <c r="E7698" t="s">
        <v>558</v>
      </c>
      <c r="F7698">
        <v>1</v>
      </c>
      <c r="G7698" t="s">
        <v>2524</v>
      </c>
      <c r="H7698" t="s">
        <v>2056</v>
      </c>
      <c r="I7698" t="s">
        <v>2076</v>
      </c>
      <c r="J7698" t="s">
        <v>2532</v>
      </c>
      <c r="K7698" t="s">
        <v>62</v>
      </c>
      <c r="L7698" t="s">
        <v>2058</v>
      </c>
      <c r="M7698" t="s">
        <v>2059</v>
      </c>
      <c r="N7698">
        <v>2</v>
      </c>
      <c r="O7698">
        <v>68</v>
      </c>
      <c r="P7698">
        <v>0.28000000000000003</v>
      </c>
      <c r="Q7698">
        <v>24480</v>
      </c>
      <c r="R7698">
        <v>0</v>
      </c>
      <c r="S7698">
        <v>0</v>
      </c>
      <c r="T7698">
        <v>0</v>
      </c>
      <c r="U7698">
        <v>2</v>
      </c>
      <c r="V7698">
        <v>68</v>
      </c>
      <c r="W7698">
        <v>0.28000000000000003</v>
      </c>
      <c r="X7698">
        <v>0</v>
      </c>
      <c r="Y7698">
        <v>0</v>
      </c>
      <c r="Z7698">
        <v>0</v>
      </c>
      <c r="AA7698">
        <v>0</v>
      </c>
      <c r="AB7698">
        <v>0</v>
      </c>
      <c r="AC7698">
        <v>0</v>
      </c>
      <c r="AD7698">
        <v>0</v>
      </c>
      <c r="AE7698">
        <v>0</v>
      </c>
      <c r="AF7698">
        <v>0</v>
      </c>
      <c r="AG7698" t="s">
        <v>28967</v>
      </c>
      <c r="AH7698" s="21" t="str">
        <f t="shared" si="240"/>
        <v>YM68</v>
      </c>
      <c r="AI7698" s="21">
        <v>345.36</v>
      </c>
      <c r="AJ7698" s="21">
        <f t="shared" si="241"/>
        <v>99.722222222222229</v>
      </c>
      <c r="AK7698" s="21" t="s">
        <v>2060</v>
      </c>
      <c r="AL7698" t="s">
        <v>2527</v>
      </c>
      <c r="AM7698" s="26" t="s">
        <v>38</v>
      </c>
      <c r="AN7698" t="s">
        <v>2031</v>
      </c>
    </row>
    <row r="7699" spans="1:40" hidden="1" x14ac:dyDescent="0.35">
      <c r="A7699" t="s">
        <v>28949</v>
      </c>
      <c r="B7699" t="s">
        <v>28969</v>
      </c>
      <c r="C7699" t="s">
        <v>2660</v>
      </c>
      <c r="D7699" t="s">
        <v>28970</v>
      </c>
      <c r="E7699" t="s">
        <v>61</v>
      </c>
      <c r="F7699">
        <v>1</v>
      </c>
      <c r="G7699" t="s">
        <v>2524</v>
      </c>
      <c r="H7699" t="s">
        <v>2056</v>
      </c>
      <c r="I7699" t="s">
        <v>2076</v>
      </c>
      <c r="J7699" t="s">
        <v>2525</v>
      </c>
      <c r="K7699" t="s">
        <v>62</v>
      </c>
      <c r="L7699" t="s">
        <v>2058</v>
      </c>
      <c r="M7699" t="s">
        <v>2059</v>
      </c>
      <c r="N7699">
        <v>3</v>
      </c>
      <c r="O7699">
        <v>96</v>
      </c>
      <c r="P7699">
        <v>0.39</v>
      </c>
      <c r="Q7699">
        <v>24480</v>
      </c>
      <c r="R7699">
        <v>2</v>
      </c>
      <c r="S7699">
        <v>77</v>
      </c>
      <c r="T7699">
        <v>0.31</v>
      </c>
      <c r="U7699">
        <v>1</v>
      </c>
      <c r="V7699">
        <v>19</v>
      </c>
      <c r="W7699">
        <v>0.08</v>
      </c>
      <c r="X7699">
        <v>0</v>
      </c>
      <c r="Y7699">
        <v>0</v>
      </c>
      <c r="Z7699">
        <v>0</v>
      </c>
      <c r="AA7699">
        <v>0</v>
      </c>
      <c r="AB7699">
        <v>0</v>
      </c>
      <c r="AC7699">
        <v>0</v>
      </c>
      <c r="AD7699">
        <v>0</v>
      </c>
      <c r="AE7699">
        <v>0</v>
      </c>
      <c r="AF7699">
        <v>0</v>
      </c>
      <c r="AG7699" t="s">
        <v>28971</v>
      </c>
      <c r="AH7699" s="21" t="str">
        <f t="shared" si="240"/>
        <v>YM68</v>
      </c>
      <c r="AI7699" s="21">
        <v>345.36</v>
      </c>
      <c r="AJ7699" s="21">
        <f t="shared" si="241"/>
        <v>99.607843137254903</v>
      </c>
      <c r="AK7699" s="21" t="s">
        <v>2060</v>
      </c>
      <c r="AL7699" t="s">
        <v>2527</v>
      </c>
      <c r="AM7699" s="26" t="s">
        <v>38</v>
      </c>
      <c r="AN7699" t="s">
        <v>2033</v>
      </c>
    </row>
    <row r="7700" spans="1:40" hidden="1" x14ac:dyDescent="0.35">
      <c r="A7700" t="s">
        <v>28952</v>
      </c>
      <c r="B7700" t="s">
        <v>28973</v>
      </c>
      <c r="C7700" t="s">
        <v>3243</v>
      </c>
      <c r="D7700" t="s">
        <v>28974</v>
      </c>
      <c r="E7700" t="s">
        <v>2575</v>
      </c>
      <c r="F7700">
        <v>1</v>
      </c>
      <c r="G7700" t="s">
        <v>2576</v>
      </c>
      <c r="H7700" t="s">
        <v>2577</v>
      </c>
      <c r="I7700" t="s">
        <v>2076</v>
      </c>
      <c r="J7700" t="s">
        <v>2858</v>
      </c>
      <c r="K7700" t="s">
        <v>2742</v>
      </c>
      <c r="L7700" t="s">
        <v>2058</v>
      </c>
      <c r="M7700" t="s">
        <v>2170</v>
      </c>
      <c r="N7700">
        <v>6</v>
      </c>
      <c r="O7700">
        <v>94</v>
      </c>
      <c r="P7700">
        <v>0.61</v>
      </c>
      <c r="Q7700">
        <v>15300</v>
      </c>
      <c r="R7700">
        <v>3</v>
      </c>
      <c r="S7700">
        <v>29</v>
      </c>
      <c r="T7700">
        <v>0.19</v>
      </c>
      <c r="U7700">
        <v>3</v>
      </c>
      <c r="V7700">
        <v>65</v>
      </c>
      <c r="W7700">
        <v>0.42</v>
      </c>
      <c r="X7700">
        <v>0</v>
      </c>
      <c r="Y7700">
        <v>0</v>
      </c>
      <c r="Z7700">
        <v>0</v>
      </c>
      <c r="AA7700">
        <v>0</v>
      </c>
      <c r="AB7700">
        <v>0</v>
      </c>
      <c r="AC7700">
        <v>0</v>
      </c>
      <c r="AD7700">
        <v>0</v>
      </c>
      <c r="AE7700">
        <v>0</v>
      </c>
      <c r="AF7700">
        <v>0</v>
      </c>
      <c r="AG7700" t="s">
        <v>28975</v>
      </c>
      <c r="AH7700" s="21" t="str">
        <f t="shared" si="240"/>
        <v>YK20</v>
      </c>
      <c r="AI7700" s="21">
        <v>216</v>
      </c>
      <c r="AJ7700" s="21">
        <f t="shared" si="241"/>
        <v>99.385620915032675</v>
      </c>
      <c r="AK7700" s="21" t="s">
        <v>2060</v>
      </c>
      <c r="AL7700" t="s">
        <v>2551</v>
      </c>
      <c r="AM7700" s="26" t="s">
        <v>38</v>
      </c>
      <c r="AN7700" t="s">
        <v>2031</v>
      </c>
    </row>
    <row r="7701" spans="1:40" hidden="1" x14ac:dyDescent="0.35">
      <c r="A7701" t="s">
        <v>28956</v>
      </c>
      <c r="B7701" t="s">
        <v>28977</v>
      </c>
      <c r="C7701" t="s">
        <v>4992</v>
      </c>
      <c r="D7701" t="s">
        <v>28978</v>
      </c>
      <c r="E7701" t="s">
        <v>2575</v>
      </c>
      <c r="F7701">
        <v>1</v>
      </c>
      <c r="G7701" t="s">
        <v>2576</v>
      </c>
      <c r="H7701" t="s">
        <v>2577</v>
      </c>
      <c r="I7701" t="s">
        <v>2076</v>
      </c>
      <c r="J7701" t="s">
        <v>2858</v>
      </c>
      <c r="K7701" t="s">
        <v>2742</v>
      </c>
      <c r="L7701" t="s">
        <v>2058</v>
      </c>
      <c r="M7701" t="s">
        <v>2059</v>
      </c>
      <c r="N7701">
        <v>5</v>
      </c>
      <c r="O7701">
        <v>134</v>
      </c>
      <c r="P7701">
        <v>0.55000000000000004</v>
      </c>
      <c r="Q7701">
        <v>24480</v>
      </c>
      <c r="R7701">
        <v>3</v>
      </c>
      <c r="S7701">
        <v>58</v>
      </c>
      <c r="T7701">
        <v>0.24</v>
      </c>
      <c r="U7701">
        <v>2</v>
      </c>
      <c r="V7701">
        <v>76</v>
      </c>
      <c r="W7701">
        <v>0.31</v>
      </c>
      <c r="X7701">
        <v>0</v>
      </c>
      <c r="Y7701">
        <v>0</v>
      </c>
      <c r="Z7701">
        <v>0</v>
      </c>
      <c r="AA7701">
        <v>0</v>
      </c>
      <c r="AB7701">
        <v>0</v>
      </c>
      <c r="AC7701">
        <v>0</v>
      </c>
      <c r="AD7701">
        <v>0</v>
      </c>
      <c r="AE7701">
        <v>0</v>
      </c>
      <c r="AF7701">
        <v>0</v>
      </c>
      <c r="AG7701" t="s">
        <v>28979</v>
      </c>
      <c r="AH7701" s="21" t="str">
        <f t="shared" si="240"/>
        <v>YK20</v>
      </c>
      <c r="AI7701" s="21">
        <v>345.36</v>
      </c>
      <c r="AJ7701" s="21">
        <f t="shared" si="241"/>
        <v>99.452614379084963</v>
      </c>
      <c r="AK7701" s="21" t="s">
        <v>2060</v>
      </c>
      <c r="AL7701" t="s">
        <v>2551</v>
      </c>
      <c r="AM7701" s="26" t="s">
        <v>38</v>
      </c>
      <c r="AN7701" t="s">
        <v>2032</v>
      </c>
    </row>
    <row r="7702" spans="1:40" hidden="1" x14ac:dyDescent="0.35">
      <c r="A7702" t="s">
        <v>28960</v>
      </c>
      <c r="B7702" t="s">
        <v>28981</v>
      </c>
      <c r="C7702" t="s">
        <v>8881</v>
      </c>
      <c r="D7702" t="s">
        <v>28982</v>
      </c>
      <c r="E7702" t="s">
        <v>2575</v>
      </c>
      <c r="F7702">
        <v>1</v>
      </c>
      <c r="G7702" t="s">
        <v>2576</v>
      </c>
      <c r="H7702" t="s">
        <v>2577</v>
      </c>
      <c r="I7702" t="s">
        <v>2076</v>
      </c>
      <c r="J7702" t="s">
        <v>2692</v>
      </c>
      <c r="K7702" t="s">
        <v>2635</v>
      </c>
      <c r="L7702" t="s">
        <v>30321</v>
      </c>
      <c r="M7702" t="s">
        <v>2170</v>
      </c>
      <c r="N7702">
        <v>1</v>
      </c>
      <c r="O7702">
        <v>40</v>
      </c>
      <c r="P7702">
        <v>0.3</v>
      </c>
      <c r="Q7702">
        <v>13500</v>
      </c>
      <c r="R7702">
        <v>1</v>
      </c>
      <c r="S7702">
        <v>40</v>
      </c>
      <c r="T7702">
        <v>0.3</v>
      </c>
      <c r="U7702">
        <v>0</v>
      </c>
      <c r="V7702">
        <v>0</v>
      </c>
      <c r="W7702">
        <v>0</v>
      </c>
      <c r="X7702">
        <v>0</v>
      </c>
      <c r="Y7702">
        <v>0</v>
      </c>
      <c r="Z7702">
        <v>0</v>
      </c>
      <c r="AA7702">
        <v>0</v>
      </c>
      <c r="AB7702">
        <v>0</v>
      </c>
      <c r="AC7702">
        <v>0</v>
      </c>
      <c r="AD7702">
        <v>0</v>
      </c>
      <c r="AE7702">
        <v>0</v>
      </c>
      <c r="AF7702">
        <v>0</v>
      </c>
      <c r="AG7702" t="s">
        <v>28983</v>
      </c>
      <c r="AH7702" s="21" t="str">
        <f t="shared" si="240"/>
        <v>YK20</v>
      </c>
      <c r="AI7702" s="21">
        <v>216</v>
      </c>
      <c r="AJ7702" s="21">
        <f t="shared" si="241"/>
        <v>99.703703703703709</v>
      </c>
      <c r="AK7702" s="21" t="s">
        <v>2060</v>
      </c>
      <c r="AL7702" t="s">
        <v>2581</v>
      </c>
      <c r="AM7702" s="26" t="s">
        <v>38</v>
      </c>
      <c r="AN7702" t="s">
        <v>2031</v>
      </c>
    </row>
    <row r="7703" spans="1:40" hidden="1" x14ac:dyDescent="0.35">
      <c r="A7703" t="s">
        <v>28964</v>
      </c>
      <c r="B7703" t="s">
        <v>28985</v>
      </c>
      <c r="C7703" t="s">
        <v>5945</v>
      </c>
      <c r="D7703" t="s">
        <v>28986</v>
      </c>
      <c r="E7703" t="s">
        <v>2575</v>
      </c>
      <c r="F7703">
        <v>1</v>
      </c>
      <c r="G7703" t="s">
        <v>2576</v>
      </c>
      <c r="H7703" t="s">
        <v>2577</v>
      </c>
      <c r="I7703" t="s">
        <v>2076</v>
      </c>
      <c r="J7703" t="s">
        <v>2741</v>
      </c>
      <c r="K7703" t="s">
        <v>2742</v>
      </c>
      <c r="L7703" t="s">
        <v>2058</v>
      </c>
      <c r="M7703" t="s">
        <v>2488</v>
      </c>
      <c r="N7703">
        <v>5</v>
      </c>
      <c r="O7703">
        <v>85</v>
      </c>
      <c r="P7703">
        <v>0.52</v>
      </c>
      <c r="Q7703">
        <v>16320</v>
      </c>
      <c r="R7703">
        <v>2</v>
      </c>
      <c r="S7703">
        <v>25</v>
      </c>
      <c r="T7703">
        <v>0.15</v>
      </c>
      <c r="U7703">
        <v>3</v>
      </c>
      <c r="V7703">
        <v>60</v>
      </c>
      <c r="W7703">
        <v>0.37</v>
      </c>
      <c r="X7703">
        <v>0</v>
      </c>
      <c r="Y7703">
        <v>0</v>
      </c>
      <c r="Z7703">
        <v>0</v>
      </c>
      <c r="AA7703">
        <v>0</v>
      </c>
      <c r="AB7703">
        <v>0</v>
      </c>
      <c r="AC7703">
        <v>0</v>
      </c>
      <c r="AD7703">
        <v>0</v>
      </c>
      <c r="AE7703">
        <v>0</v>
      </c>
      <c r="AF7703">
        <v>0</v>
      </c>
      <c r="AG7703" t="s">
        <v>28987</v>
      </c>
      <c r="AH7703" s="21" t="str">
        <f t="shared" si="240"/>
        <v>YK20</v>
      </c>
      <c r="AI7703" s="21">
        <v>230.40000000000003</v>
      </c>
      <c r="AJ7703" s="21">
        <f t="shared" si="241"/>
        <v>99.479166666666671</v>
      </c>
      <c r="AK7703" s="21" t="s">
        <v>2060</v>
      </c>
      <c r="AL7703" t="s">
        <v>2613</v>
      </c>
      <c r="AM7703" s="26" t="s">
        <v>38</v>
      </c>
      <c r="AN7703" t="s">
        <v>2030</v>
      </c>
    </row>
    <row r="7704" spans="1:40" hidden="1" x14ac:dyDescent="0.35">
      <c r="A7704" t="s">
        <v>28968</v>
      </c>
      <c r="B7704" t="s">
        <v>28989</v>
      </c>
      <c r="C7704" t="s">
        <v>2573</v>
      </c>
      <c r="D7704" t="s">
        <v>28990</v>
      </c>
      <c r="E7704" t="s">
        <v>2857</v>
      </c>
      <c r="F7704">
        <v>1</v>
      </c>
      <c r="G7704" t="s">
        <v>2576</v>
      </c>
      <c r="H7704" t="s">
        <v>2577</v>
      </c>
      <c r="I7704" t="s">
        <v>2076</v>
      </c>
      <c r="J7704" t="s">
        <v>2578</v>
      </c>
      <c r="K7704" t="s">
        <v>2579</v>
      </c>
      <c r="L7704" t="s">
        <v>2058</v>
      </c>
      <c r="M7704" t="s">
        <v>2170</v>
      </c>
      <c r="N7704">
        <v>1</v>
      </c>
      <c r="O7704">
        <v>25</v>
      </c>
      <c r="P7704">
        <v>0.16</v>
      </c>
      <c r="Q7704">
        <v>15300</v>
      </c>
      <c r="R7704">
        <v>1</v>
      </c>
      <c r="S7704">
        <v>25</v>
      </c>
      <c r="T7704">
        <v>0.16</v>
      </c>
      <c r="U7704">
        <v>0</v>
      </c>
      <c r="V7704">
        <v>0</v>
      </c>
      <c r="W7704">
        <v>0</v>
      </c>
      <c r="X7704">
        <v>0</v>
      </c>
      <c r="Y7704">
        <v>0</v>
      </c>
      <c r="Z7704">
        <v>0</v>
      </c>
      <c r="AA7704">
        <v>0</v>
      </c>
      <c r="AB7704">
        <v>0</v>
      </c>
      <c r="AC7704">
        <v>0</v>
      </c>
      <c r="AD7704">
        <v>0</v>
      </c>
      <c r="AE7704">
        <v>0</v>
      </c>
      <c r="AF7704">
        <v>0</v>
      </c>
      <c r="AG7704" t="s">
        <v>28991</v>
      </c>
      <c r="AH7704" s="21" t="str">
        <f t="shared" si="240"/>
        <v>YK20</v>
      </c>
      <c r="AI7704" s="21">
        <v>216</v>
      </c>
      <c r="AJ7704" s="21">
        <f t="shared" si="241"/>
        <v>99.83660130718954</v>
      </c>
      <c r="AK7704" s="21" t="s">
        <v>2060</v>
      </c>
      <c r="AL7704" t="s">
        <v>2581</v>
      </c>
      <c r="AM7704" s="26" t="s">
        <v>38</v>
      </c>
      <c r="AN7704" t="s">
        <v>2031</v>
      </c>
    </row>
    <row r="7705" spans="1:40" hidden="1" x14ac:dyDescent="0.35">
      <c r="A7705" t="s">
        <v>28972</v>
      </c>
      <c r="B7705" t="s">
        <v>28993</v>
      </c>
      <c r="C7705" t="s">
        <v>2573</v>
      </c>
      <c r="D7705" t="s">
        <v>28994</v>
      </c>
      <c r="E7705" t="s">
        <v>2857</v>
      </c>
      <c r="F7705">
        <v>1</v>
      </c>
      <c r="G7705" t="s">
        <v>2576</v>
      </c>
      <c r="H7705" t="s">
        <v>2577</v>
      </c>
      <c r="I7705" t="s">
        <v>2076</v>
      </c>
      <c r="J7705" t="s">
        <v>2578</v>
      </c>
      <c r="K7705" t="s">
        <v>2579</v>
      </c>
      <c r="L7705" t="s">
        <v>2058</v>
      </c>
      <c r="M7705" t="s">
        <v>2170</v>
      </c>
      <c r="N7705">
        <v>3</v>
      </c>
      <c r="O7705">
        <v>114</v>
      </c>
      <c r="P7705">
        <v>0.75</v>
      </c>
      <c r="Q7705">
        <v>15300</v>
      </c>
      <c r="R7705">
        <v>1</v>
      </c>
      <c r="S7705">
        <v>59</v>
      </c>
      <c r="T7705">
        <v>0.39</v>
      </c>
      <c r="U7705">
        <v>1</v>
      </c>
      <c r="V7705">
        <v>39</v>
      </c>
      <c r="W7705">
        <v>0.25</v>
      </c>
      <c r="X7705">
        <v>0</v>
      </c>
      <c r="Y7705">
        <v>0</v>
      </c>
      <c r="Z7705">
        <v>0</v>
      </c>
      <c r="AA7705">
        <v>1</v>
      </c>
      <c r="AB7705">
        <v>16</v>
      </c>
      <c r="AC7705">
        <v>0.1</v>
      </c>
      <c r="AD7705">
        <v>0</v>
      </c>
      <c r="AE7705">
        <v>0</v>
      </c>
      <c r="AF7705">
        <v>0</v>
      </c>
      <c r="AG7705" t="s">
        <v>28995</v>
      </c>
      <c r="AH7705" s="21" t="str">
        <f t="shared" si="240"/>
        <v>YK20</v>
      </c>
      <c r="AI7705" s="21">
        <v>216</v>
      </c>
      <c r="AJ7705" s="21">
        <f t="shared" si="241"/>
        <v>99.254901960784309</v>
      </c>
      <c r="AK7705" s="21" t="s">
        <v>2060</v>
      </c>
      <c r="AL7705" t="s">
        <v>2581</v>
      </c>
      <c r="AM7705" s="26" t="s">
        <v>38</v>
      </c>
      <c r="AN7705" t="s">
        <v>2032</v>
      </c>
    </row>
    <row r="7706" spans="1:40" hidden="1" x14ac:dyDescent="0.35">
      <c r="A7706" t="s">
        <v>28976</v>
      </c>
      <c r="B7706" t="s">
        <v>28997</v>
      </c>
      <c r="C7706" t="s">
        <v>8244</v>
      </c>
      <c r="D7706" t="s">
        <v>28998</v>
      </c>
      <c r="E7706" t="s">
        <v>2575</v>
      </c>
      <c r="F7706">
        <v>1</v>
      </c>
      <c r="G7706" t="s">
        <v>2576</v>
      </c>
      <c r="H7706" t="s">
        <v>2577</v>
      </c>
      <c r="I7706" t="s">
        <v>2076</v>
      </c>
      <c r="J7706" t="s">
        <v>2858</v>
      </c>
      <c r="K7706" t="s">
        <v>2742</v>
      </c>
      <c r="L7706" t="s">
        <v>2058</v>
      </c>
      <c r="M7706" t="s">
        <v>2059</v>
      </c>
      <c r="N7706">
        <v>6</v>
      </c>
      <c r="O7706">
        <v>168</v>
      </c>
      <c r="P7706">
        <v>0.69</v>
      </c>
      <c r="Q7706">
        <v>24480</v>
      </c>
      <c r="R7706">
        <v>2</v>
      </c>
      <c r="S7706">
        <v>36</v>
      </c>
      <c r="T7706">
        <v>0.15</v>
      </c>
      <c r="U7706">
        <v>4</v>
      </c>
      <c r="V7706">
        <v>132</v>
      </c>
      <c r="W7706">
        <v>0.54</v>
      </c>
      <c r="X7706">
        <v>0</v>
      </c>
      <c r="Y7706">
        <v>0</v>
      </c>
      <c r="Z7706">
        <v>0</v>
      </c>
      <c r="AA7706">
        <v>0</v>
      </c>
      <c r="AB7706">
        <v>0</v>
      </c>
      <c r="AC7706">
        <v>0</v>
      </c>
      <c r="AD7706">
        <v>0</v>
      </c>
      <c r="AE7706">
        <v>0</v>
      </c>
      <c r="AF7706">
        <v>0</v>
      </c>
      <c r="AG7706" t="s">
        <v>28999</v>
      </c>
      <c r="AH7706" s="21" t="str">
        <f t="shared" si="240"/>
        <v>YK20</v>
      </c>
      <c r="AI7706" s="21">
        <v>345.36</v>
      </c>
      <c r="AJ7706" s="21">
        <f t="shared" si="241"/>
        <v>99.313725490196077</v>
      </c>
      <c r="AK7706" s="21" t="s">
        <v>2060</v>
      </c>
      <c r="AL7706" t="s">
        <v>2551</v>
      </c>
      <c r="AM7706" s="26" t="s">
        <v>38</v>
      </c>
      <c r="AN7706" t="s">
        <v>2031</v>
      </c>
    </row>
    <row r="7707" spans="1:40" hidden="1" x14ac:dyDescent="0.35">
      <c r="A7707" t="s">
        <v>28980</v>
      </c>
      <c r="B7707" t="s">
        <v>29001</v>
      </c>
      <c r="C7707" t="s">
        <v>4385</v>
      </c>
      <c r="D7707" t="s">
        <v>29002</v>
      </c>
      <c r="E7707" t="s">
        <v>2575</v>
      </c>
      <c r="F7707">
        <v>1</v>
      </c>
      <c r="G7707" t="s">
        <v>2576</v>
      </c>
      <c r="H7707" t="s">
        <v>2577</v>
      </c>
      <c r="I7707" t="s">
        <v>2076</v>
      </c>
      <c r="J7707" t="s">
        <v>2858</v>
      </c>
      <c r="K7707" t="s">
        <v>2742</v>
      </c>
      <c r="L7707" t="s">
        <v>2058</v>
      </c>
      <c r="M7707" t="s">
        <v>2059</v>
      </c>
      <c r="N7707">
        <v>3</v>
      </c>
      <c r="O7707">
        <v>67</v>
      </c>
      <c r="P7707">
        <v>0.27</v>
      </c>
      <c r="Q7707">
        <v>24480</v>
      </c>
      <c r="R7707">
        <v>0</v>
      </c>
      <c r="S7707">
        <v>0</v>
      </c>
      <c r="T7707">
        <v>0</v>
      </c>
      <c r="U7707">
        <v>2</v>
      </c>
      <c r="V7707">
        <v>52</v>
      </c>
      <c r="W7707">
        <v>0.21</v>
      </c>
      <c r="X7707">
        <v>0</v>
      </c>
      <c r="Y7707">
        <v>0</v>
      </c>
      <c r="Z7707">
        <v>0</v>
      </c>
      <c r="AA7707">
        <v>1</v>
      </c>
      <c r="AB7707">
        <v>15</v>
      </c>
      <c r="AC7707">
        <v>0.06</v>
      </c>
      <c r="AD7707">
        <v>0</v>
      </c>
      <c r="AE7707">
        <v>0</v>
      </c>
      <c r="AF7707">
        <v>0</v>
      </c>
      <c r="AG7707" t="s">
        <v>29003</v>
      </c>
      <c r="AH7707" s="21" t="str">
        <f t="shared" si="240"/>
        <v>YK20</v>
      </c>
      <c r="AI7707" s="21">
        <v>345.36</v>
      </c>
      <c r="AJ7707" s="21">
        <f t="shared" si="241"/>
        <v>99.726307189542482</v>
      </c>
      <c r="AK7707" s="21" t="s">
        <v>2060</v>
      </c>
      <c r="AL7707" t="s">
        <v>2551</v>
      </c>
      <c r="AM7707" s="26" t="s">
        <v>38</v>
      </c>
      <c r="AN7707" t="s">
        <v>2030</v>
      </c>
    </row>
    <row r="7708" spans="1:40" hidden="1" x14ac:dyDescent="0.35">
      <c r="A7708" t="s">
        <v>28984</v>
      </c>
      <c r="B7708" t="s">
        <v>29005</v>
      </c>
      <c r="C7708" t="s">
        <v>5100</v>
      </c>
      <c r="D7708" t="s">
        <v>29006</v>
      </c>
      <c r="E7708" t="s">
        <v>558</v>
      </c>
      <c r="F7708">
        <v>1</v>
      </c>
      <c r="G7708" t="s">
        <v>2524</v>
      </c>
      <c r="H7708" t="s">
        <v>2056</v>
      </c>
      <c r="I7708" t="s">
        <v>2076</v>
      </c>
      <c r="J7708" t="s">
        <v>2532</v>
      </c>
      <c r="K7708" t="s">
        <v>62</v>
      </c>
      <c r="L7708" t="s">
        <v>2058</v>
      </c>
      <c r="M7708" t="s">
        <v>2170</v>
      </c>
      <c r="N7708">
        <v>8</v>
      </c>
      <c r="O7708">
        <v>359</v>
      </c>
      <c r="P7708">
        <v>2.35</v>
      </c>
      <c r="Q7708">
        <v>15300</v>
      </c>
      <c r="R7708">
        <v>5</v>
      </c>
      <c r="S7708">
        <v>227</v>
      </c>
      <c r="T7708">
        <v>1.48</v>
      </c>
      <c r="U7708">
        <v>3</v>
      </c>
      <c r="V7708">
        <v>132</v>
      </c>
      <c r="W7708">
        <v>0.86</v>
      </c>
      <c r="X7708">
        <v>0</v>
      </c>
      <c r="Y7708">
        <v>0</v>
      </c>
      <c r="Z7708">
        <v>0</v>
      </c>
      <c r="AA7708">
        <v>0</v>
      </c>
      <c r="AB7708">
        <v>0</v>
      </c>
      <c r="AC7708">
        <v>0</v>
      </c>
      <c r="AD7708">
        <v>0</v>
      </c>
      <c r="AE7708">
        <v>0</v>
      </c>
      <c r="AF7708">
        <v>0</v>
      </c>
      <c r="AG7708" t="s">
        <v>29007</v>
      </c>
      <c r="AH7708" s="21" t="str">
        <f t="shared" si="240"/>
        <v>YM68</v>
      </c>
      <c r="AI7708" s="21">
        <v>216</v>
      </c>
      <c r="AJ7708" s="21">
        <f t="shared" si="241"/>
        <v>97.653594771241828</v>
      </c>
      <c r="AK7708" s="21" t="s">
        <v>2063</v>
      </c>
      <c r="AL7708" t="s">
        <v>2527</v>
      </c>
      <c r="AM7708" s="26" t="s">
        <v>38</v>
      </c>
      <c r="AN7708" t="s">
        <v>2032</v>
      </c>
    </row>
    <row r="7709" spans="1:40" hidden="1" x14ac:dyDescent="0.35">
      <c r="A7709" t="s">
        <v>28988</v>
      </c>
      <c r="B7709" t="s">
        <v>29009</v>
      </c>
      <c r="C7709" t="s">
        <v>2584</v>
      </c>
      <c r="D7709" t="s">
        <v>29010</v>
      </c>
      <c r="E7709" t="s">
        <v>64</v>
      </c>
      <c r="F7709">
        <v>1</v>
      </c>
      <c r="G7709" t="s">
        <v>2524</v>
      </c>
      <c r="H7709" t="s">
        <v>2056</v>
      </c>
      <c r="I7709" t="s">
        <v>2076</v>
      </c>
      <c r="J7709" t="s">
        <v>2586</v>
      </c>
      <c r="K7709" t="s">
        <v>62</v>
      </c>
      <c r="L7709" t="s">
        <v>2058</v>
      </c>
      <c r="M7709" t="s">
        <v>2059</v>
      </c>
      <c r="N7709">
        <v>3</v>
      </c>
      <c r="O7709">
        <v>152</v>
      </c>
      <c r="P7709">
        <v>0.62</v>
      </c>
      <c r="Q7709">
        <v>24480</v>
      </c>
      <c r="R7709">
        <v>3</v>
      </c>
      <c r="S7709">
        <v>152</v>
      </c>
      <c r="T7709">
        <v>0.62</v>
      </c>
      <c r="U7709">
        <v>0</v>
      </c>
      <c r="V7709">
        <v>0</v>
      </c>
      <c r="W7709">
        <v>0</v>
      </c>
      <c r="X7709">
        <v>0</v>
      </c>
      <c r="Y7709">
        <v>0</v>
      </c>
      <c r="Z7709">
        <v>0</v>
      </c>
      <c r="AA7709">
        <v>0</v>
      </c>
      <c r="AB7709">
        <v>0</v>
      </c>
      <c r="AC7709">
        <v>0</v>
      </c>
      <c r="AD7709">
        <v>0</v>
      </c>
      <c r="AE7709">
        <v>0</v>
      </c>
      <c r="AF7709">
        <v>0</v>
      </c>
      <c r="AG7709" t="s">
        <v>29011</v>
      </c>
      <c r="AH7709" s="21" t="str">
        <f t="shared" si="240"/>
        <v>YM68</v>
      </c>
      <c r="AI7709" s="21">
        <v>345.36</v>
      </c>
      <c r="AJ7709" s="21">
        <f t="shared" si="241"/>
        <v>99.379084967320267</v>
      </c>
      <c r="AK7709" s="21" t="s">
        <v>2060</v>
      </c>
      <c r="AL7709" t="s">
        <v>2527</v>
      </c>
      <c r="AM7709" s="26" t="s">
        <v>38</v>
      </c>
      <c r="AN7709" t="s">
        <v>2030</v>
      </c>
    </row>
    <row r="7710" spans="1:40" hidden="1" x14ac:dyDescent="0.35">
      <c r="A7710" t="s">
        <v>28992</v>
      </c>
      <c r="B7710" t="s">
        <v>29013</v>
      </c>
      <c r="C7710" t="s">
        <v>2554</v>
      </c>
      <c r="D7710" t="s">
        <v>29014</v>
      </c>
      <c r="E7710" t="s">
        <v>558</v>
      </c>
      <c r="F7710">
        <v>2</v>
      </c>
      <c r="G7710" t="s">
        <v>2524</v>
      </c>
      <c r="H7710" t="s">
        <v>2056</v>
      </c>
      <c r="I7710" t="s">
        <v>2076</v>
      </c>
      <c r="J7710" t="s">
        <v>2532</v>
      </c>
      <c r="K7710" t="s">
        <v>62</v>
      </c>
      <c r="L7710" t="s">
        <v>2058</v>
      </c>
      <c r="M7710" t="s">
        <v>2170</v>
      </c>
      <c r="N7710">
        <v>9</v>
      </c>
      <c r="O7710">
        <v>435</v>
      </c>
      <c r="P7710">
        <v>2.84</v>
      </c>
      <c r="Q7710">
        <v>15300</v>
      </c>
      <c r="R7710">
        <v>5</v>
      </c>
      <c r="S7710">
        <v>293</v>
      </c>
      <c r="T7710">
        <v>1.92</v>
      </c>
      <c r="U7710">
        <v>4</v>
      </c>
      <c r="V7710">
        <v>142</v>
      </c>
      <c r="W7710">
        <v>0.93</v>
      </c>
      <c r="X7710">
        <v>0</v>
      </c>
      <c r="Y7710">
        <v>0</v>
      </c>
      <c r="Z7710">
        <v>0</v>
      </c>
      <c r="AA7710">
        <v>0</v>
      </c>
      <c r="AB7710">
        <v>0</v>
      </c>
      <c r="AC7710">
        <v>0</v>
      </c>
      <c r="AD7710">
        <v>0</v>
      </c>
      <c r="AE7710">
        <v>0</v>
      </c>
      <c r="AF7710">
        <v>0</v>
      </c>
      <c r="AG7710" t="s">
        <v>29015</v>
      </c>
      <c r="AH7710" s="21" t="str">
        <f t="shared" si="240"/>
        <v>YM68</v>
      </c>
      <c r="AI7710" s="21">
        <v>216</v>
      </c>
      <c r="AJ7710" s="21">
        <f t="shared" si="241"/>
        <v>97.156862745098039</v>
      </c>
      <c r="AK7710" s="21" t="s">
        <v>2063</v>
      </c>
      <c r="AL7710" t="s">
        <v>2527</v>
      </c>
      <c r="AM7710" s="26" t="s">
        <v>38</v>
      </c>
      <c r="AN7710" t="s">
        <v>2032</v>
      </c>
    </row>
    <row r="7711" spans="1:40" hidden="1" x14ac:dyDescent="0.35">
      <c r="A7711" t="s">
        <v>28996</v>
      </c>
      <c r="B7711" t="s">
        <v>29017</v>
      </c>
      <c r="C7711" t="s">
        <v>2584</v>
      </c>
      <c r="D7711" t="s">
        <v>29018</v>
      </c>
      <c r="E7711" t="s">
        <v>64</v>
      </c>
      <c r="F7711">
        <v>1</v>
      </c>
      <c r="G7711" t="s">
        <v>2524</v>
      </c>
      <c r="H7711" t="s">
        <v>2056</v>
      </c>
      <c r="I7711" t="s">
        <v>2076</v>
      </c>
      <c r="J7711" t="s">
        <v>2586</v>
      </c>
      <c r="K7711" t="s">
        <v>62</v>
      </c>
      <c r="L7711" t="s">
        <v>2058</v>
      </c>
      <c r="M7711" t="s">
        <v>2310</v>
      </c>
      <c r="N7711">
        <v>5</v>
      </c>
      <c r="O7711">
        <v>181</v>
      </c>
      <c r="P7711">
        <v>1.1100000000000001</v>
      </c>
      <c r="Q7711">
        <v>16320</v>
      </c>
      <c r="R7711">
        <v>3</v>
      </c>
      <c r="S7711">
        <v>67</v>
      </c>
      <c r="T7711">
        <v>0.41</v>
      </c>
      <c r="U7711">
        <v>2</v>
      </c>
      <c r="V7711">
        <v>114</v>
      </c>
      <c r="W7711">
        <v>0.7</v>
      </c>
      <c r="X7711">
        <v>0</v>
      </c>
      <c r="Y7711">
        <v>0</v>
      </c>
      <c r="Z7711">
        <v>0</v>
      </c>
      <c r="AA7711">
        <v>0</v>
      </c>
      <c r="AB7711">
        <v>0</v>
      </c>
      <c r="AC7711">
        <v>0</v>
      </c>
      <c r="AD7711">
        <v>0</v>
      </c>
      <c r="AE7711">
        <v>0</v>
      </c>
      <c r="AF7711">
        <v>0</v>
      </c>
      <c r="AG7711" t="s">
        <v>29019</v>
      </c>
      <c r="AH7711" s="21" t="str">
        <f t="shared" si="240"/>
        <v>YM68</v>
      </c>
      <c r="AI7711" s="21">
        <v>230.39999999999998</v>
      </c>
      <c r="AJ7711" s="21">
        <f t="shared" si="241"/>
        <v>98.890931372549019</v>
      </c>
      <c r="AK7711" s="21" t="s">
        <v>2063</v>
      </c>
      <c r="AL7711" t="s">
        <v>2527</v>
      </c>
      <c r="AM7711" s="26" t="s">
        <v>38</v>
      </c>
      <c r="AN7711" t="s">
        <v>2030</v>
      </c>
    </row>
    <row r="7712" spans="1:40" hidden="1" x14ac:dyDescent="0.35">
      <c r="A7712" t="s">
        <v>29000</v>
      </c>
      <c r="B7712" t="s">
        <v>29021</v>
      </c>
      <c r="C7712" t="s">
        <v>3187</v>
      </c>
      <c r="D7712" t="s">
        <v>29022</v>
      </c>
      <c r="E7712" t="s">
        <v>64</v>
      </c>
      <c r="F7712">
        <v>2</v>
      </c>
      <c r="G7712" t="s">
        <v>2524</v>
      </c>
      <c r="H7712" t="s">
        <v>2056</v>
      </c>
      <c r="I7712" t="s">
        <v>2076</v>
      </c>
      <c r="J7712" t="s">
        <v>3189</v>
      </c>
      <c r="K7712" t="s">
        <v>62</v>
      </c>
      <c r="L7712" t="s">
        <v>2058</v>
      </c>
      <c r="M7712" t="s">
        <v>2170</v>
      </c>
      <c r="N7712">
        <v>2</v>
      </c>
      <c r="O7712">
        <v>105</v>
      </c>
      <c r="P7712">
        <v>0.69</v>
      </c>
      <c r="Q7712">
        <v>15300</v>
      </c>
      <c r="R7712">
        <v>0</v>
      </c>
      <c r="S7712">
        <v>0</v>
      </c>
      <c r="T7712">
        <v>0</v>
      </c>
      <c r="U7712">
        <v>2</v>
      </c>
      <c r="V7712">
        <v>105</v>
      </c>
      <c r="W7712">
        <v>0.69</v>
      </c>
      <c r="X7712">
        <v>0</v>
      </c>
      <c r="Y7712">
        <v>0</v>
      </c>
      <c r="Z7712">
        <v>0</v>
      </c>
      <c r="AA7712">
        <v>0</v>
      </c>
      <c r="AB7712">
        <v>0</v>
      </c>
      <c r="AC7712">
        <v>0</v>
      </c>
      <c r="AD7712">
        <v>0</v>
      </c>
      <c r="AE7712">
        <v>0</v>
      </c>
      <c r="AF7712">
        <v>0</v>
      </c>
      <c r="AG7712" t="s">
        <v>29023</v>
      </c>
      <c r="AH7712" s="21" t="str">
        <f t="shared" si="240"/>
        <v>YM68</v>
      </c>
      <c r="AI7712" s="21">
        <v>216</v>
      </c>
      <c r="AJ7712" s="21">
        <f t="shared" si="241"/>
        <v>99.313725490196077</v>
      </c>
      <c r="AK7712" s="21" t="s">
        <v>2060</v>
      </c>
      <c r="AL7712" t="s">
        <v>2527</v>
      </c>
      <c r="AM7712" s="26" t="s">
        <v>38</v>
      </c>
      <c r="AN7712" t="s">
        <v>2031</v>
      </c>
    </row>
    <row r="7713" spans="1:40" hidden="1" x14ac:dyDescent="0.35">
      <c r="A7713" t="s">
        <v>29004</v>
      </c>
      <c r="B7713" t="s">
        <v>29024</v>
      </c>
      <c r="C7713" t="s">
        <v>3444</v>
      </c>
      <c r="D7713" t="s">
        <v>29025</v>
      </c>
      <c r="E7713" t="s">
        <v>558</v>
      </c>
      <c r="F7713">
        <v>1</v>
      </c>
      <c r="G7713" t="s">
        <v>2524</v>
      </c>
      <c r="H7713" t="s">
        <v>2056</v>
      </c>
      <c r="I7713" t="s">
        <v>2076</v>
      </c>
      <c r="J7713" t="s">
        <v>2556</v>
      </c>
      <c r="K7713" t="s">
        <v>62</v>
      </c>
      <c r="L7713" t="s">
        <v>2058</v>
      </c>
      <c r="M7713" t="s">
        <v>2059</v>
      </c>
      <c r="N7713">
        <v>2</v>
      </c>
      <c r="O7713">
        <v>104</v>
      </c>
      <c r="P7713">
        <v>0.42</v>
      </c>
      <c r="Q7713">
        <v>24480</v>
      </c>
      <c r="R7713">
        <v>1</v>
      </c>
      <c r="S7713">
        <v>41</v>
      </c>
      <c r="T7713">
        <v>0.17</v>
      </c>
      <c r="U7713">
        <v>1</v>
      </c>
      <c r="V7713">
        <v>63</v>
      </c>
      <c r="W7713">
        <v>0.26</v>
      </c>
      <c r="X7713">
        <v>0</v>
      </c>
      <c r="Y7713">
        <v>0</v>
      </c>
      <c r="Z7713">
        <v>0</v>
      </c>
      <c r="AA7713">
        <v>0</v>
      </c>
      <c r="AB7713">
        <v>0</v>
      </c>
      <c r="AC7713">
        <v>0</v>
      </c>
      <c r="AD7713">
        <v>0</v>
      </c>
      <c r="AE7713">
        <v>0</v>
      </c>
      <c r="AF7713">
        <v>0</v>
      </c>
      <c r="AG7713" t="s">
        <v>29026</v>
      </c>
      <c r="AH7713" s="21" t="str">
        <f t="shared" si="240"/>
        <v>YM68</v>
      </c>
      <c r="AI7713" s="21">
        <v>345.36</v>
      </c>
      <c r="AJ7713" s="21">
        <f t="shared" si="241"/>
        <v>99.575163398692808</v>
      </c>
      <c r="AK7713" s="21" t="s">
        <v>2060</v>
      </c>
      <c r="AL7713" t="s">
        <v>2527</v>
      </c>
      <c r="AM7713" s="26" t="s">
        <v>38</v>
      </c>
      <c r="AN7713" t="s">
        <v>2032</v>
      </c>
    </row>
    <row r="7714" spans="1:40" hidden="1" x14ac:dyDescent="0.35">
      <c r="A7714" t="s">
        <v>29008</v>
      </c>
      <c r="B7714" t="s">
        <v>29028</v>
      </c>
      <c r="C7714" t="s">
        <v>3444</v>
      </c>
      <c r="D7714" t="s">
        <v>29029</v>
      </c>
      <c r="E7714" t="s">
        <v>558</v>
      </c>
      <c r="F7714">
        <v>1</v>
      </c>
      <c r="G7714" t="s">
        <v>2524</v>
      </c>
      <c r="H7714" t="s">
        <v>2056</v>
      </c>
      <c r="I7714" t="s">
        <v>2076</v>
      </c>
      <c r="J7714" t="s">
        <v>2556</v>
      </c>
      <c r="K7714" t="s">
        <v>62</v>
      </c>
      <c r="L7714" t="s">
        <v>2058</v>
      </c>
      <c r="M7714" t="s">
        <v>2163</v>
      </c>
      <c r="N7714">
        <v>2</v>
      </c>
      <c r="O7714">
        <v>85</v>
      </c>
      <c r="P7714">
        <v>0.49</v>
      </c>
      <c r="Q7714">
        <v>17340</v>
      </c>
      <c r="R7714">
        <v>0</v>
      </c>
      <c r="S7714">
        <v>0</v>
      </c>
      <c r="T7714">
        <v>0</v>
      </c>
      <c r="U7714">
        <v>1</v>
      </c>
      <c r="V7714">
        <v>65</v>
      </c>
      <c r="W7714">
        <v>0.37</v>
      </c>
      <c r="X7714">
        <v>1</v>
      </c>
      <c r="Y7714">
        <v>20</v>
      </c>
      <c r="Z7714">
        <v>0.12</v>
      </c>
      <c r="AA7714">
        <v>0</v>
      </c>
      <c r="AB7714">
        <v>0</v>
      </c>
      <c r="AC7714">
        <v>0</v>
      </c>
      <c r="AD7714">
        <v>0</v>
      </c>
      <c r="AE7714">
        <v>0</v>
      </c>
      <c r="AF7714">
        <v>0</v>
      </c>
      <c r="AG7714" t="s">
        <v>29030</v>
      </c>
      <c r="AH7714" s="21" t="str">
        <f t="shared" si="240"/>
        <v>YM68</v>
      </c>
      <c r="AI7714" s="21">
        <v>244.8</v>
      </c>
      <c r="AJ7714" s="21">
        <f t="shared" si="241"/>
        <v>99.509803921568633</v>
      </c>
      <c r="AK7714" s="21" t="s">
        <v>2060</v>
      </c>
      <c r="AL7714" t="s">
        <v>2527</v>
      </c>
      <c r="AM7714" s="26" t="s">
        <v>38</v>
      </c>
      <c r="AN7714" t="s">
        <v>2031</v>
      </c>
    </row>
    <row r="7715" spans="1:40" hidden="1" x14ac:dyDescent="0.35">
      <c r="A7715" t="s">
        <v>29012</v>
      </c>
      <c r="B7715" t="s">
        <v>29032</v>
      </c>
      <c r="C7715" t="s">
        <v>3891</v>
      </c>
      <c r="D7715" t="s">
        <v>29033</v>
      </c>
      <c r="E7715" t="s">
        <v>126</v>
      </c>
      <c r="F7715">
        <v>1</v>
      </c>
      <c r="G7715" t="s">
        <v>2524</v>
      </c>
      <c r="H7715" t="s">
        <v>2056</v>
      </c>
      <c r="I7715" t="s">
        <v>2076</v>
      </c>
      <c r="J7715" t="s">
        <v>3893</v>
      </c>
      <c r="K7715" t="s">
        <v>62</v>
      </c>
      <c r="L7715" t="s">
        <v>2058</v>
      </c>
      <c r="M7715" t="s">
        <v>2059</v>
      </c>
      <c r="N7715">
        <v>3</v>
      </c>
      <c r="O7715">
        <v>236</v>
      </c>
      <c r="P7715">
        <v>0.96</v>
      </c>
      <c r="Q7715">
        <v>24480</v>
      </c>
      <c r="R7715">
        <v>2</v>
      </c>
      <c r="S7715">
        <v>99</v>
      </c>
      <c r="T7715">
        <v>0.4</v>
      </c>
      <c r="U7715">
        <v>1</v>
      </c>
      <c r="V7715">
        <v>137</v>
      </c>
      <c r="W7715">
        <v>0.56000000000000005</v>
      </c>
      <c r="X7715">
        <v>0</v>
      </c>
      <c r="Y7715">
        <v>0</v>
      </c>
      <c r="Z7715">
        <v>0</v>
      </c>
      <c r="AA7715">
        <v>0</v>
      </c>
      <c r="AB7715">
        <v>0</v>
      </c>
      <c r="AC7715">
        <v>0</v>
      </c>
      <c r="AD7715">
        <v>0</v>
      </c>
      <c r="AE7715">
        <v>0</v>
      </c>
      <c r="AF7715">
        <v>0</v>
      </c>
      <c r="AG7715" t="s">
        <v>29034</v>
      </c>
      <c r="AH7715" s="21" t="str">
        <f t="shared" si="240"/>
        <v>YM68</v>
      </c>
      <c r="AI7715" s="21">
        <v>345.36</v>
      </c>
      <c r="AJ7715" s="21">
        <f t="shared" si="241"/>
        <v>99.035947712418306</v>
      </c>
      <c r="AK7715" s="21" t="s">
        <v>2063</v>
      </c>
      <c r="AL7715" t="s">
        <v>2527</v>
      </c>
      <c r="AM7715" s="26" t="s">
        <v>38</v>
      </c>
      <c r="AN7715" t="s">
        <v>2030</v>
      </c>
    </row>
    <row r="7716" spans="1:40" hidden="1" x14ac:dyDescent="0.35">
      <c r="A7716" t="s">
        <v>29016</v>
      </c>
      <c r="B7716" t="s">
        <v>29036</v>
      </c>
      <c r="C7716" t="s">
        <v>5803</v>
      </c>
      <c r="D7716" t="s">
        <v>26910</v>
      </c>
      <c r="E7716" t="s">
        <v>126</v>
      </c>
      <c r="F7716">
        <v>1</v>
      </c>
      <c r="G7716" t="s">
        <v>2524</v>
      </c>
      <c r="H7716" t="s">
        <v>2056</v>
      </c>
      <c r="I7716" t="s">
        <v>2076</v>
      </c>
      <c r="J7716" t="s">
        <v>3893</v>
      </c>
      <c r="K7716" t="s">
        <v>62</v>
      </c>
      <c r="L7716" t="s">
        <v>2058</v>
      </c>
      <c r="M7716" t="s">
        <v>2059</v>
      </c>
      <c r="N7716">
        <v>4</v>
      </c>
      <c r="O7716">
        <v>317</v>
      </c>
      <c r="P7716">
        <v>1.29</v>
      </c>
      <c r="Q7716">
        <v>24480</v>
      </c>
      <c r="R7716">
        <v>1</v>
      </c>
      <c r="S7716">
        <v>24</v>
      </c>
      <c r="T7716">
        <v>0.1</v>
      </c>
      <c r="U7716">
        <v>3</v>
      </c>
      <c r="V7716">
        <v>293</v>
      </c>
      <c r="W7716">
        <v>1.2</v>
      </c>
      <c r="X7716">
        <v>0</v>
      </c>
      <c r="Y7716">
        <v>0</v>
      </c>
      <c r="Z7716">
        <v>0</v>
      </c>
      <c r="AA7716">
        <v>0</v>
      </c>
      <c r="AB7716">
        <v>0</v>
      </c>
      <c r="AC7716">
        <v>0</v>
      </c>
      <c r="AD7716">
        <v>0</v>
      </c>
      <c r="AE7716">
        <v>0</v>
      </c>
      <c r="AF7716">
        <v>0</v>
      </c>
      <c r="AG7716" t="s">
        <v>29037</v>
      </c>
      <c r="AH7716" s="21" t="str">
        <f t="shared" si="240"/>
        <v>YM68</v>
      </c>
      <c r="AI7716" s="21">
        <v>345.36</v>
      </c>
      <c r="AJ7716" s="21">
        <f t="shared" si="241"/>
        <v>98.705065359477118</v>
      </c>
      <c r="AK7716" s="21" t="s">
        <v>2063</v>
      </c>
      <c r="AL7716" t="s">
        <v>2527</v>
      </c>
      <c r="AM7716" s="26" t="s">
        <v>38</v>
      </c>
      <c r="AN7716" t="s">
        <v>2032</v>
      </c>
    </row>
    <row r="7717" spans="1:40" hidden="1" x14ac:dyDescent="0.35">
      <c r="A7717" t="s">
        <v>29020</v>
      </c>
      <c r="B7717" t="s">
        <v>29039</v>
      </c>
      <c r="C7717" t="s">
        <v>5803</v>
      </c>
      <c r="D7717" t="s">
        <v>29040</v>
      </c>
      <c r="E7717" t="s">
        <v>126</v>
      </c>
      <c r="F7717">
        <v>2</v>
      </c>
      <c r="G7717" t="s">
        <v>2524</v>
      </c>
      <c r="H7717" t="s">
        <v>2056</v>
      </c>
      <c r="I7717" t="s">
        <v>2076</v>
      </c>
      <c r="J7717" t="s">
        <v>3893</v>
      </c>
      <c r="K7717" t="s">
        <v>62</v>
      </c>
      <c r="L7717" t="s">
        <v>2058</v>
      </c>
      <c r="M7717" t="s">
        <v>2170</v>
      </c>
      <c r="N7717">
        <v>15</v>
      </c>
      <c r="O7717">
        <v>1238</v>
      </c>
      <c r="P7717">
        <v>8.09</v>
      </c>
      <c r="Q7717">
        <v>15300</v>
      </c>
      <c r="R7717">
        <v>3</v>
      </c>
      <c r="S7717">
        <v>278</v>
      </c>
      <c r="T7717">
        <v>1.82</v>
      </c>
      <c r="U7717">
        <v>12</v>
      </c>
      <c r="V7717">
        <v>960</v>
      </c>
      <c r="W7717">
        <v>6.27</v>
      </c>
      <c r="X7717">
        <v>0</v>
      </c>
      <c r="Y7717">
        <v>0</v>
      </c>
      <c r="Z7717">
        <v>0</v>
      </c>
      <c r="AA7717">
        <v>0</v>
      </c>
      <c r="AB7717">
        <v>0</v>
      </c>
      <c r="AC7717">
        <v>0</v>
      </c>
      <c r="AD7717">
        <v>0</v>
      </c>
      <c r="AE7717">
        <v>0</v>
      </c>
      <c r="AF7717">
        <v>0</v>
      </c>
      <c r="AG7717" t="s">
        <v>29041</v>
      </c>
      <c r="AH7717" s="21" t="str">
        <f t="shared" si="240"/>
        <v>YM68</v>
      </c>
      <c r="AI7717" s="21">
        <v>216</v>
      </c>
      <c r="AJ7717" s="21">
        <f t="shared" si="241"/>
        <v>91.908496732026137</v>
      </c>
      <c r="AK7717" s="21" t="s">
        <v>2063</v>
      </c>
      <c r="AL7717" t="s">
        <v>2527</v>
      </c>
      <c r="AM7717" s="26" t="s">
        <v>38</v>
      </c>
      <c r="AN7717" t="s">
        <v>2032</v>
      </c>
    </row>
    <row r="7718" spans="1:40" hidden="1" x14ac:dyDescent="0.35">
      <c r="A7718" t="s">
        <v>10432</v>
      </c>
      <c r="B7718" t="s">
        <v>29043</v>
      </c>
      <c r="C7718" t="s">
        <v>2791</v>
      </c>
      <c r="D7718" t="s">
        <v>29044</v>
      </c>
      <c r="E7718" t="s">
        <v>2667</v>
      </c>
      <c r="F7718">
        <v>1</v>
      </c>
      <c r="G7718" t="s">
        <v>2509</v>
      </c>
      <c r="H7718" t="s">
        <v>2510</v>
      </c>
      <c r="I7718" t="s">
        <v>2076</v>
      </c>
      <c r="J7718" t="s">
        <v>2794</v>
      </c>
      <c r="K7718" t="s">
        <v>2669</v>
      </c>
      <c r="L7718" t="s">
        <v>2058</v>
      </c>
      <c r="M7718" t="s">
        <v>2059</v>
      </c>
      <c r="N7718">
        <v>1</v>
      </c>
      <c r="O7718">
        <v>34</v>
      </c>
      <c r="P7718">
        <v>0.14000000000000001</v>
      </c>
      <c r="Q7718">
        <v>24480</v>
      </c>
      <c r="R7718">
        <v>1</v>
      </c>
      <c r="S7718">
        <v>34</v>
      </c>
      <c r="T7718">
        <v>0.14000000000000001</v>
      </c>
      <c r="U7718">
        <v>0</v>
      </c>
      <c r="V7718">
        <v>0</v>
      </c>
      <c r="W7718">
        <v>0</v>
      </c>
      <c r="X7718">
        <v>0</v>
      </c>
      <c r="Y7718">
        <v>0</v>
      </c>
      <c r="Z7718">
        <v>0</v>
      </c>
      <c r="AA7718">
        <v>0</v>
      </c>
      <c r="AB7718">
        <v>0</v>
      </c>
      <c r="AC7718">
        <v>0</v>
      </c>
      <c r="AD7718">
        <v>0</v>
      </c>
      <c r="AE7718">
        <v>0</v>
      </c>
      <c r="AF7718">
        <v>0</v>
      </c>
      <c r="AG7718" t="s">
        <v>29045</v>
      </c>
      <c r="AH7718" s="21" t="str">
        <f t="shared" si="240"/>
        <v>YM68</v>
      </c>
      <c r="AI7718" s="21">
        <v>345.36</v>
      </c>
      <c r="AJ7718" s="21">
        <f t="shared" si="241"/>
        <v>99.861111111111114</v>
      </c>
      <c r="AK7718" s="21" t="s">
        <v>2060</v>
      </c>
      <c r="AL7718" t="s">
        <v>2515</v>
      </c>
      <c r="AM7718" s="26" t="s">
        <v>38</v>
      </c>
      <c r="AN7718" t="s">
        <v>2031</v>
      </c>
    </row>
    <row r="7719" spans="1:40" hidden="1" x14ac:dyDescent="0.35">
      <c r="A7719" t="s">
        <v>29027</v>
      </c>
      <c r="B7719" t="s">
        <v>29047</v>
      </c>
      <c r="C7719" t="s">
        <v>3861</v>
      </c>
      <c r="D7719" t="s">
        <v>29048</v>
      </c>
      <c r="E7719" t="s">
        <v>3407</v>
      </c>
      <c r="F7719">
        <v>2</v>
      </c>
      <c r="G7719" t="s">
        <v>2509</v>
      </c>
      <c r="H7719" t="s">
        <v>2510</v>
      </c>
      <c r="I7719" t="s">
        <v>2076</v>
      </c>
      <c r="J7719" t="s">
        <v>3408</v>
      </c>
      <c r="K7719" t="s">
        <v>3109</v>
      </c>
      <c r="L7719" t="s">
        <v>2058</v>
      </c>
      <c r="M7719" t="s">
        <v>2059</v>
      </c>
      <c r="N7719">
        <v>1</v>
      </c>
      <c r="O7719">
        <v>180</v>
      </c>
      <c r="P7719">
        <v>0.74</v>
      </c>
      <c r="Q7719">
        <v>24480</v>
      </c>
      <c r="R7719">
        <v>0</v>
      </c>
      <c r="S7719">
        <v>0</v>
      </c>
      <c r="T7719">
        <v>0</v>
      </c>
      <c r="U7719">
        <v>1</v>
      </c>
      <c r="V7719">
        <v>180</v>
      </c>
      <c r="W7719">
        <v>0.74</v>
      </c>
      <c r="X7719">
        <v>0</v>
      </c>
      <c r="Y7719">
        <v>0</v>
      </c>
      <c r="Z7719">
        <v>0</v>
      </c>
      <c r="AA7719">
        <v>0</v>
      </c>
      <c r="AB7719">
        <v>0</v>
      </c>
      <c r="AC7719">
        <v>0</v>
      </c>
      <c r="AD7719">
        <v>0</v>
      </c>
      <c r="AE7719">
        <v>0</v>
      </c>
      <c r="AF7719">
        <v>0</v>
      </c>
      <c r="AG7719" t="s">
        <v>29049</v>
      </c>
      <c r="AH7719" s="21" t="str">
        <f t="shared" si="240"/>
        <v>YM68</v>
      </c>
      <c r="AI7719" s="21">
        <v>345.36</v>
      </c>
      <c r="AJ7719" s="21">
        <f t="shared" si="241"/>
        <v>99.264705882352942</v>
      </c>
      <c r="AK7719" s="21" t="s">
        <v>2060</v>
      </c>
      <c r="AL7719" t="s">
        <v>2515</v>
      </c>
      <c r="AM7719" s="26" t="s">
        <v>38</v>
      </c>
      <c r="AN7719" t="s">
        <v>2030</v>
      </c>
    </row>
    <row r="7720" spans="1:40" hidden="1" x14ac:dyDescent="0.35">
      <c r="A7720" t="s">
        <v>29031</v>
      </c>
      <c r="B7720" t="s">
        <v>29051</v>
      </c>
      <c r="C7720" t="s">
        <v>7888</v>
      </c>
      <c r="D7720" t="s">
        <v>29052</v>
      </c>
      <c r="E7720" t="s">
        <v>2793</v>
      </c>
      <c r="F7720">
        <v>1</v>
      </c>
      <c r="G7720" t="s">
        <v>2509</v>
      </c>
      <c r="H7720" t="s">
        <v>2510</v>
      </c>
      <c r="I7720" t="s">
        <v>2076</v>
      </c>
      <c r="J7720" t="s">
        <v>2794</v>
      </c>
      <c r="K7720" t="s">
        <v>2669</v>
      </c>
      <c r="L7720" t="s">
        <v>2058</v>
      </c>
      <c r="M7720" t="s">
        <v>2170</v>
      </c>
      <c r="N7720">
        <v>2</v>
      </c>
      <c r="O7720">
        <v>93</v>
      </c>
      <c r="P7720">
        <v>0.61</v>
      </c>
      <c r="Q7720">
        <v>15300</v>
      </c>
      <c r="R7720">
        <v>0</v>
      </c>
      <c r="S7720">
        <v>0</v>
      </c>
      <c r="T7720">
        <v>0</v>
      </c>
      <c r="U7720">
        <v>2</v>
      </c>
      <c r="V7720">
        <v>93</v>
      </c>
      <c r="W7720">
        <v>0.61</v>
      </c>
      <c r="X7720">
        <v>0</v>
      </c>
      <c r="Y7720">
        <v>0</v>
      </c>
      <c r="Z7720">
        <v>0</v>
      </c>
      <c r="AA7720">
        <v>0</v>
      </c>
      <c r="AB7720">
        <v>0</v>
      </c>
      <c r="AC7720">
        <v>0</v>
      </c>
      <c r="AD7720">
        <v>0</v>
      </c>
      <c r="AE7720">
        <v>0</v>
      </c>
      <c r="AF7720">
        <v>0</v>
      </c>
      <c r="AG7720" t="s">
        <v>29053</v>
      </c>
      <c r="AH7720" s="21" t="str">
        <f t="shared" si="240"/>
        <v>YM68</v>
      </c>
      <c r="AI7720" s="21">
        <v>216</v>
      </c>
      <c r="AJ7720" s="21">
        <f t="shared" si="241"/>
        <v>99.392156862745097</v>
      </c>
      <c r="AK7720" s="21" t="s">
        <v>2060</v>
      </c>
      <c r="AL7720" t="s">
        <v>2515</v>
      </c>
      <c r="AM7720" s="26" t="s">
        <v>38</v>
      </c>
      <c r="AN7720" t="s">
        <v>2032</v>
      </c>
    </row>
    <row r="7721" spans="1:40" hidden="1" x14ac:dyDescent="0.35">
      <c r="A7721" t="s">
        <v>29035</v>
      </c>
      <c r="B7721" t="s">
        <v>29055</v>
      </c>
      <c r="C7721" t="s">
        <v>7888</v>
      </c>
      <c r="D7721" t="s">
        <v>29056</v>
      </c>
      <c r="E7721" t="s">
        <v>2667</v>
      </c>
      <c r="F7721">
        <v>1</v>
      </c>
      <c r="G7721" t="s">
        <v>2509</v>
      </c>
      <c r="H7721" t="s">
        <v>2510</v>
      </c>
      <c r="I7721" t="s">
        <v>2076</v>
      </c>
      <c r="J7721" t="s">
        <v>2794</v>
      </c>
      <c r="K7721" t="s">
        <v>2669</v>
      </c>
      <c r="L7721" t="s">
        <v>2058</v>
      </c>
      <c r="M7721" t="s">
        <v>2059</v>
      </c>
      <c r="N7721">
        <v>6</v>
      </c>
      <c r="O7721">
        <v>405</v>
      </c>
      <c r="P7721">
        <v>1.65</v>
      </c>
      <c r="Q7721">
        <v>24480</v>
      </c>
      <c r="R7721">
        <v>3</v>
      </c>
      <c r="S7721">
        <v>298</v>
      </c>
      <c r="T7721">
        <v>1.22</v>
      </c>
      <c r="U7721">
        <v>1</v>
      </c>
      <c r="V7721">
        <v>15</v>
      </c>
      <c r="W7721">
        <v>0.06</v>
      </c>
      <c r="X7721">
        <v>2</v>
      </c>
      <c r="Y7721">
        <v>92</v>
      </c>
      <c r="Z7721">
        <v>0.38</v>
      </c>
      <c r="AA7721">
        <v>0</v>
      </c>
      <c r="AB7721">
        <v>0</v>
      </c>
      <c r="AC7721">
        <v>0</v>
      </c>
      <c r="AD7721">
        <v>0</v>
      </c>
      <c r="AE7721">
        <v>0</v>
      </c>
      <c r="AF7721">
        <v>0</v>
      </c>
      <c r="AG7721" t="s">
        <v>29057</v>
      </c>
      <c r="AH7721" s="21" t="str">
        <f t="shared" si="240"/>
        <v>YM68</v>
      </c>
      <c r="AI7721" s="21">
        <v>345.36</v>
      </c>
      <c r="AJ7721" s="21">
        <f t="shared" si="241"/>
        <v>98.345588235294116</v>
      </c>
      <c r="AK7721" s="21" t="s">
        <v>2063</v>
      </c>
      <c r="AL7721" t="s">
        <v>2515</v>
      </c>
      <c r="AM7721" s="26" t="s">
        <v>38</v>
      </c>
      <c r="AN7721" t="s">
        <v>2033</v>
      </c>
    </row>
    <row r="7722" spans="1:40" hidden="1" x14ac:dyDescent="0.35">
      <c r="A7722" t="s">
        <v>29038</v>
      </c>
      <c r="B7722" t="s">
        <v>29059</v>
      </c>
      <c r="C7722" t="s">
        <v>3786</v>
      </c>
      <c r="D7722" t="s">
        <v>29060</v>
      </c>
      <c r="E7722" t="s">
        <v>2793</v>
      </c>
      <c r="F7722">
        <v>1</v>
      </c>
      <c r="G7722" t="s">
        <v>2509</v>
      </c>
      <c r="H7722" t="s">
        <v>2510</v>
      </c>
      <c r="I7722" t="s">
        <v>2076</v>
      </c>
      <c r="J7722" t="s">
        <v>2794</v>
      </c>
      <c r="K7722" t="s">
        <v>2669</v>
      </c>
      <c r="L7722" t="s">
        <v>2058</v>
      </c>
      <c r="M7722" t="s">
        <v>2059</v>
      </c>
      <c r="N7722">
        <v>4</v>
      </c>
      <c r="O7722">
        <v>186</v>
      </c>
      <c r="P7722">
        <v>0.76</v>
      </c>
      <c r="Q7722">
        <v>24480</v>
      </c>
      <c r="R7722">
        <v>0</v>
      </c>
      <c r="S7722">
        <v>0</v>
      </c>
      <c r="T7722">
        <v>0</v>
      </c>
      <c r="U7722">
        <v>4</v>
      </c>
      <c r="V7722">
        <v>186</v>
      </c>
      <c r="W7722">
        <v>0.76</v>
      </c>
      <c r="X7722">
        <v>0</v>
      </c>
      <c r="Y7722">
        <v>0</v>
      </c>
      <c r="Z7722">
        <v>0</v>
      </c>
      <c r="AA7722">
        <v>0</v>
      </c>
      <c r="AB7722">
        <v>0</v>
      </c>
      <c r="AC7722">
        <v>0</v>
      </c>
      <c r="AD7722">
        <v>0</v>
      </c>
      <c r="AE7722">
        <v>0</v>
      </c>
      <c r="AF7722">
        <v>0</v>
      </c>
      <c r="AG7722" t="s">
        <v>29061</v>
      </c>
      <c r="AH7722" s="21" t="str">
        <f t="shared" si="240"/>
        <v>YM68</v>
      </c>
      <c r="AI7722" s="21">
        <v>345.36</v>
      </c>
      <c r="AJ7722" s="21">
        <f t="shared" si="241"/>
        <v>99.240196078431367</v>
      </c>
      <c r="AK7722" s="21" t="s">
        <v>2060</v>
      </c>
      <c r="AL7722" t="s">
        <v>2515</v>
      </c>
      <c r="AM7722" s="26" t="s">
        <v>38</v>
      </c>
      <c r="AN7722" t="s">
        <v>2033</v>
      </c>
    </row>
    <row r="7723" spans="1:40" hidden="1" x14ac:dyDescent="0.35">
      <c r="A7723" t="s">
        <v>29042</v>
      </c>
      <c r="B7723" t="s">
        <v>29063</v>
      </c>
      <c r="C7723" t="s">
        <v>7888</v>
      </c>
      <c r="D7723" t="s">
        <v>29064</v>
      </c>
      <c r="E7723" t="s">
        <v>2667</v>
      </c>
      <c r="F7723">
        <v>1</v>
      </c>
      <c r="G7723" t="s">
        <v>2509</v>
      </c>
      <c r="H7723" t="s">
        <v>2510</v>
      </c>
      <c r="I7723" t="s">
        <v>2076</v>
      </c>
      <c r="J7723" t="s">
        <v>2794</v>
      </c>
      <c r="K7723" t="s">
        <v>2669</v>
      </c>
      <c r="L7723" t="s">
        <v>2058</v>
      </c>
      <c r="M7723" t="s">
        <v>2059</v>
      </c>
      <c r="N7723">
        <v>6</v>
      </c>
      <c r="O7723">
        <v>165</v>
      </c>
      <c r="P7723">
        <v>0.67</v>
      </c>
      <c r="Q7723">
        <v>24480</v>
      </c>
      <c r="R7723">
        <v>1</v>
      </c>
      <c r="S7723">
        <v>19</v>
      </c>
      <c r="T7723">
        <v>0.08</v>
      </c>
      <c r="U7723">
        <v>3</v>
      </c>
      <c r="V7723">
        <v>84</v>
      </c>
      <c r="W7723">
        <v>0.34</v>
      </c>
      <c r="X7723">
        <v>2</v>
      </c>
      <c r="Y7723">
        <v>62</v>
      </c>
      <c r="Z7723">
        <v>0.25</v>
      </c>
      <c r="AA7723">
        <v>0</v>
      </c>
      <c r="AB7723">
        <v>0</v>
      </c>
      <c r="AC7723">
        <v>0</v>
      </c>
      <c r="AD7723">
        <v>0</v>
      </c>
      <c r="AE7723">
        <v>0</v>
      </c>
      <c r="AF7723">
        <v>0</v>
      </c>
      <c r="AG7723" t="s">
        <v>29065</v>
      </c>
      <c r="AH7723" s="21" t="str">
        <f t="shared" si="240"/>
        <v>YM68</v>
      </c>
      <c r="AI7723" s="21">
        <v>345.36</v>
      </c>
      <c r="AJ7723" s="21">
        <f t="shared" si="241"/>
        <v>99.325980392156865</v>
      </c>
      <c r="AK7723" s="21" t="s">
        <v>2060</v>
      </c>
      <c r="AL7723" t="s">
        <v>2515</v>
      </c>
      <c r="AM7723" s="26" t="s">
        <v>38</v>
      </c>
      <c r="AN7723" t="s">
        <v>2033</v>
      </c>
    </row>
    <row r="7724" spans="1:40" hidden="1" x14ac:dyDescent="0.35">
      <c r="A7724" t="s">
        <v>29046</v>
      </c>
      <c r="B7724" t="s">
        <v>29067</v>
      </c>
      <c r="C7724" t="s">
        <v>2791</v>
      </c>
      <c r="D7724" t="s">
        <v>29068</v>
      </c>
      <c r="E7724" t="s">
        <v>2667</v>
      </c>
      <c r="F7724">
        <v>1</v>
      </c>
      <c r="G7724" t="s">
        <v>2509</v>
      </c>
      <c r="H7724" t="s">
        <v>2510</v>
      </c>
      <c r="I7724" t="s">
        <v>2076</v>
      </c>
      <c r="J7724" t="s">
        <v>2794</v>
      </c>
      <c r="K7724" t="s">
        <v>2669</v>
      </c>
      <c r="L7724" t="s">
        <v>2058</v>
      </c>
      <c r="M7724" t="s">
        <v>2059</v>
      </c>
      <c r="N7724">
        <v>8</v>
      </c>
      <c r="O7724">
        <v>360</v>
      </c>
      <c r="P7724">
        <v>1.47</v>
      </c>
      <c r="Q7724">
        <v>24480</v>
      </c>
      <c r="R7724">
        <v>3</v>
      </c>
      <c r="S7724">
        <v>170</v>
      </c>
      <c r="T7724">
        <v>0.69</v>
      </c>
      <c r="U7724">
        <v>5</v>
      </c>
      <c r="V7724">
        <v>190</v>
      </c>
      <c r="W7724">
        <v>0.78</v>
      </c>
      <c r="X7724">
        <v>0</v>
      </c>
      <c r="Y7724">
        <v>0</v>
      </c>
      <c r="Z7724">
        <v>0</v>
      </c>
      <c r="AA7724">
        <v>0</v>
      </c>
      <c r="AB7724">
        <v>0</v>
      </c>
      <c r="AC7724">
        <v>0</v>
      </c>
      <c r="AD7724">
        <v>0</v>
      </c>
      <c r="AE7724">
        <v>0</v>
      </c>
      <c r="AF7724">
        <v>0</v>
      </c>
      <c r="AG7724" t="s">
        <v>29069</v>
      </c>
      <c r="AH7724" s="21" t="str">
        <f t="shared" si="240"/>
        <v>YM68</v>
      </c>
      <c r="AI7724" s="21">
        <v>345.36</v>
      </c>
      <c r="AJ7724" s="21">
        <f t="shared" si="241"/>
        <v>98.529411764705884</v>
      </c>
      <c r="AK7724" s="21" t="s">
        <v>2063</v>
      </c>
      <c r="AL7724" t="s">
        <v>2515</v>
      </c>
      <c r="AM7724" s="26" t="s">
        <v>38</v>
      </c>
      <c r="AN7724" t="s">
        <v>2033</v>
      </c>
    </row>
    <row r="7725" spans="1:40" hidden="1" x14ac:dyDescent="0.35">
      <c r="A7725" t="s">
        <v>29050</v>
      </c>
      <c r="B7725" t="s">
        <v>29071</v>
      </c>
      <c r="C7725" t="s">
        <v>4053</v>
      </c>
      <c r="D7725" t="s">
        <v>29072</v>
      </c>
      <c r="E7725" t="s">
        <v>2667</v>
      </c>
      <c r="F7725">
        <v>1</v>
      </c>
      <c r="G7725" t="s">
        <v>2509</v>
      </c>
      <c r="H7725" t="s">
        <v>2510</v>
      </c>
      <c r="I7725" t="s">
        <v>2076</v>
      </c>
      <c r="J7725" t="s">
        <v>2794</v>
      </c>
      <c r="K7725" t="s">
        <v>2669</v>
      </c>
      <c r="L7725" t="s">
        <v>2058</v>
      </c>
      <c r="M7725" t="s">
        <v>2170</v>
      </c>
      <c r="N7725">
        <v>13</v>
      </c>
      <c r="O7725">
        <v>460</v>
      </c>
      <c r="P7725">
        <v>3.01</v>
      </c>
      <c r="Q7725">
        <v>15300</v>
      </c>
      <c r="R7725">
        <v>3</v>
      </c>
      <c r="S7725">
        <v>30</v>
      </c>
      <c r="T7725">
        <v>0.2</v>
      </c>
      <c r="U7725">
        <v>9</v>
      </c>
      <c r="V7725">
        <v>371</v>
      </c>
      <c r="W7725">
        <v>2.42</v>
      </c>
      <c r="X7725">
        <v>0</v>
      </c>
      <c r="Y7725">
        <v>0</v>
      </c>
      <c r="Z7725">
        <v>0</v>
      </c>
      <c r="AA7725">
        <v>1</v>
      </c>
      <c r="AB7725">
        <v>59</v>
      </c>
      <c r="AC7725">
        <v>0.39</v>
      </c>
      <c r="AD7725">
        <v>0</v>
      </c>
      <c r="AE7725">
        <v>0</v>
      </c>
      <c r="AF7725">
        <v>0</v>
      </c>
      <c r="AG7725" t="s">
        <v>29073</v>
      </c>
      <c r="AH7725" s="21" t="str">
        <f t="shared" si="240"/>
        <v>YM68</v>
      </c>
      <c r="AI7725" s="21">
        <v>216</v>
      </c>
      <c r="AJ7725" s="21">
        <f t="shared" si="241"/>
        <v>96.993464052287578</v>
      </c>
      <c r="AK7725" s="21" t="s">
        <v>2063</v>
      </c>
      <c r="AL7725" t="s">
        <v>2515</v>
      </c>
      <c r="AM7725" s="26" t="s">
        <v>38</v>
      </c>
      <c r="AN7725" t="s">
        <v>2030</v>
      </c>
    </row>
    <row r="7726" spans="1:40" hidden="1" x14ac:dyDescent="0.35">
      <c r="A7726" t="s">
        <v>29054</v>
      </c>
      <c r="B7726" t="s">
        <v>29075</v>
      </c>
      <c r="C7726" t="s">
        <v>5393</v>
      </c>
      <c r="D7726" t="s">
        <v>29076</v>
      </c>
      <c r="E7726" t="s">
        <v>2793</v>
      </c>
      <c r="F7726">
        <v>1</v>
      </c>
      <c r="G7726" t="s">
        <v>2509</v>
      </c>
      <c r="H7726" t="s">
        <v>2510</v>
      </c>
      <c r="I7726" t="s">
        <v>2076</v>
      </c>
      <c r="J7726" t="s">
        <v>2794</v>
      </c>
      <c r="K7726" t="s">
        <v>2669</v>
      </c>
      <c r="L7726" t="s">
        <v>2058</v>
      </c>
      <c r="M7726" t="s">
        <v>2059</v>
      </c>
      <c r="N7726">
        <v>4</v>
      </c>
      <c r="O7726">
        <v>157</v>
      </c>
      <c r="P7726">
        <v>0.64</v>
      </c>
      <c r="Q7726">
        <v>24480</v>
      </c>
      <c r="R7726">
        <v>3</v>
      </c>
      <c r="S7726">
        <v>120</v>
      </c>
      <c r="T7726">
        <v>0.49</v>
      </c>
      <c r="U7726">
        <v>1</v>
      </c>
      <c r="V7726">
        <v>37</v>
      </c>
      <c r="W7726">
        <v>0.15</v>
      </c>
      <c r="X7726">
        <v>0</v>
      </c>
      <c r="Y7726">
        <v>0</v>
      </c>
      <c r="Z7726">
        <v>0</v>
      </c>
      <c r="AA7726">
        <v>0</v>
      </c>
      <c r="AB7726">
        <v>0</v>
      </c>
      <c r="AC7726">
        <v>0</v>
      </c>
      <c r="AD7726">
        <v>0</v>
      </c>
      <c r="AE7726">
        <v>0</v>
      </c>
      <c r="AF7726">
        <v>0</v>
      </c>
      <c r="AG7726" t="s">
        <v>29077</v>
      </c>
      <c r="AH7726" s="21" t="str">
        <f t="shared" si="240"/>
        <v>YM68</v>
      </c>
      <c r="AI7726" s="21">
        <v>345.36</v>
      </c>
      <c r="AJ7726" s="21">
        <f t="shared" si="241"/>
        <v>99.35866013071896</v>
      </c>
      <c r="AK7726" s="21" t="s">
        <v>2060</v>
      </c>
      <c r="AL7726" t="s">
        <v>2515</v>
      </c>
      <c r="AM7726" s="26" t="s">
        <v>38</v>
      </c>
      <c r="AN7726" t="s">
        <v>2032</v>
      </c>
    </row>
    <row r="7727" spans="1:40" hidden="1" x14ac:dyDescent="0.35">
      <c r="A7727" t="s">
        <v>29058</v>
      </c>
      <c r="B7727" t="s">
        <v>29079</v>
      </c>
      <c r="C7727" t="s">
        <v>2791</v>
      </c>
      <c r="D7727" t="s">
        <v>29080</v>
      </c>
      <c r="E7727" t="s">
        <v>2667</v>
      </c>
      <c r="F7727">
        <v>1</v>
      </c>
      <c r="G7727" t="s">
        <v>2509</v>
      </c>
      <c r="H7727" t="s">
        <v>2510</v>
      </c>
      <c r="I7727" t="s">
        <v>2076</v>
      </c>
      <c r="J7727" t="s">
        <v>2794</v>
      </c>
      <c r="K7727" t="s">
        <v>2669</v>
      </c>
      <c r="L7727" t="s">
        <v>2058</v>
      </c>
      <c r="M7727" t="s">
        <v>2170</v>
      </c>
      <c r="N7727">
        <v>2</v>
      </c>
      <c r="O7727">
        <v>82</v>
      </c>
      <c r="P7727">
        <v>0.54</v>
      </c>
      <c r="Q7727">
        <v>15300</v>
      </c>
      <c r="R7727">
        <v>2</v>
      </c>
      <c r="S7727">
        <v>82</v>
      </c>
      <c r="T7727">
        <v>0.54</v>
      </c>
      <c r="U7727">
        <v>0</v>
      </c>
      <c r="V7727">
        <v>0</v>
      </c>
      <c r="W7727">
        <v>0</v>
      </c>
      <c r="X7727">
        <v>0</v>
      </c>
      <c r="Y7727">
        <v>0</v>
      </c>
      <c r="Z7727">
        <v>0</v>
      </c>
      <c r="AA7727">
        <v>0</v>
      </c>
      <c r="AB7727">
        <v>0</v>
      </c>
      <c r="AC7727">
        <v>0</v>
      </c>
      <c r="AD7727">
        <v>0</v>
      </c>
      <c r="AE7727">
        <v>0</v>
      </c>
      <c r="AF7727">
        <v>0</v>
      </c>
      <c r="AG7727" t="s">
        <v>29081</v>
      </c>
      <c r="AH7727" s="21" t="str">
        <f t="shared" si="240"/>
        <v>YM68</v>
      </c>
      <c r="AI7727" s="21">
        <v>216</v>
      </c>
      <c r="AJ7727" s="21">
        <f t="shared" si="241"/>
        <v>99.464052287581694</v>
      </c>
      <c r="AK7727" s="21" t="s">
        <v>2060</v>
      </c>
      <c r="AL7727" t="s">
        <v>2515</v>
      </c>
      <c r="AM7727" s="26" t="s">
        <v>38</v>
      </c>
      <c r="AN7727" t="s">
        <v>2030</v>
      </c>
    </row>
    <row r="7728" spans="1:40" hidden="1" x14ac:dyDescent="0.35">
      <c r="A7728" t="s">
        <v>29062</v>
      </c>
      <c r="B7728" t="s">
        <v>29083</v>
      </c>
      <c r="C7728" t="s">
        <v>4195</v>
      </c>
      <c r="D7728" t="s">
        <v>29084</v>
      </c>
      <c r="E7728" t="s">
        <v>2575</v>
      </c>
      <c r="F7728">
        <v>1</v>
      </c>
      <c r="G7728" t="s">
        <v>2576</v>
      </c>
      <c r="H7728" t="s">
        <v>2577</v>
      </c>
      <c r="I7728" t="s">
        <v>2076</v>
      </c>
      <c r="J7728" t="s">
        <v>2858</v>
      </c>
      <c r="K7728" t="s">
        <v>2742</v>
      </c>
      <c r="L7728" t="s">
        <v>2058</v>
      </c>
      <c r="M7728" t="s">
        <v>2059</v>
      </c>
      <c r="N7728">
        <v>4</v>
      </c>
      <c r="O7728">
        <v>81</v>
      </c>
      <c r="P7728">
        <v>0.33</v>
      </c>
      <c r="Q7728">
        <v>24480</v>
      </c>
      <c r="R7728">
        <v>1</v>
      </c>
      <c r="S7728">
        <v>18</v>
      </c>
      <c r="T7728">
        <v>7.0000000000000007E-2</v>
      </c>
      <c r="U7728">
        <v>3</v>
      </c>
      <c r="V7728">
        <v>63</v>
      </c>
      <c r="W7728">
        <v>0.26</v>
      </c>
      <c r="X7728">
        <v>0</v>
      </c>
      <c r="Y7728">
        <v>0</v>
      </c>
      <c r="Z7728">
        <v>0</v>
      </c>
      <c r="AA7728">
        <v>0</v>
      </c>
      <c r="AB7728">
        <v>0</v>
      </c>
      <c r="AC7728">
        <v>0</v>
      </c>
      <c r="AD7728">
        <v>0</v>
      </c>
      <c r="AE7728">
        <v>0</v>
      </c>
      <c r="AF7728">
        <v>0</v>
      </c>
      <c r="AG7728" t="s">
        <v>29085</v>
      </c>
      <c r="AH7728" s="21" t="str">
        <f t="shared" si="240"/>
        <v>YK20</v>
      </c>
      <c r="AI7728" s="21">
        <v>345.36</v>
      </c>
      <c r="AJ7728" s="21">
        <f t="shared" si="241"/>
        <v>99.669117647058826</v>
      </c>
      <c r="AK7728" s="21" t="s">
        <v>2060</v>
      </c>
      <c r="AL7728" t="s">
        <v>2551</v>
      </c>
      <c r="AM7728" s="26" t="s">
        <v>38</v>
      </c>
      <c r="AN7728" t="s">
        <v>2030</v>
      </c>
    </row>
    <row r="7729" spans="1:40" hidden="1" x14ac:dyDescent="0.35">
      <c r="A7729" t="s">
        <v>29066</v>
      </c>
      <c r="B7729" t="s">
        <v>29087</v>
      </c>
      <c r="C7729" t="s">
        <v>4195</v>
      </c>
      <c r="D7729" t="s">
        <v>29084</v>
      </c>
      <c r="E7729" t="s">
        <v>2575</v>
      </c>
      <c r="F7729">
        <v>1</v>
      </c>
      <c r="G7729" t="s">
        <v>2576</v>
      </c>
      <c r="H7729" t="s">
        <v>2577</v>
      </c>
      <c r="I7729" t="s">
        <v>2076</v>
      </c>
      <c r="J7729" t="s">
        <v>2858</v>
      </c>
      <c r="K7729" t="s">
        <v>2742</v>
      </c>
      <c r="L7729" t="s">
        <v>2058</v>
      </c>
      <c r="M7729" t="s">
        <v>2059</v>
      </c>
      <c r="N7729">
        <v>1</v>
      </c>
      <c r="O7729">
        <v>29</v>
      </c>
      <c r="P7729">
        <v>0.12</v>
      </c>
      <c r="Q7729">
        <v>24480</v>
      </c>
      <c r="R7729">
        <v>1</v>
      </c>
      <c r="S7729">
        <v>29</v>
      </c>
      <c r="T7729">
        <v>0.12</v>
      </c>
      <c r="U7729">
        <v>0</v>
      </c>
      <c r="V7729">
        <v>0</v>
      </c>
      <c r="W7729">
        <v>0</v>
      </c>
      <c r="X7729">
        <v>0</v>
      </c>
      <c r="Y7729">
        <v>0</v>
      </c>
      <c r="Z7729">
        <v>0</v>
      </c>
      <c r="AA7729">
        <v>0</v>
      </c>
      <c r="AB7729">
        <v>0</v>
      </c>
      <c r="AC7729">
        <v>0</v>
      </c>
      <c r="AD7729">
        <v>0</v>
      </c>
      <c r="AE7729">
        <v>0</v>
      </c>
      <c r="AF7729">
        <v>0</v>
      </c>
      <c r="AG7729" t="s">
        <v>29088</v>
      </c>
      <c r="AH7729" s="21" t="str">
        <f t="shared" si="240"/>
        <v>YK20</v>
      </c>
      <c r="AI7729" s="21">
        <v>345.36</v>
      </c>
      <c r="AJ7729" s="21">
        <f t="shared" si="241"/>
        <v>99.881535947712422</v>
      </c>
      <c r="AK7729" s="21" t="s">
        <v>2060</v>
      </c>
      <c r="AL7729" t="s">
        <v>2551</v>
      </c>
      <c r="AM7729" s="26" t="s">
        <v>38</v>
      </c>
      <c r="AN7729" t="s">
        <v>2030</v>
      </c>
    </row>
    <row r="7730" spans="1:40" hidden="1" x14ac:dyDescent="0.35">
      <c r="A7730" t="s">
        <v>29070</v>
      </c>
      <c r="B7730" t="s">
        <v>29090</v>
      </c>
      <c r="C7730" t="s">
        <v>2739</v>
      </c>
      <c r="D7730" t="s">
        <v>29091</v>
      </c>
      <c r="E7730" t="s">
        <v>2575</v>
      </c>
      <c r="F7730">
        <v>1</v>
      </c>
      <c r="G7730" t="s">
        <v>2576</v>
      </c>
      <c r="H7730" t="s">
        <v>2577</v>
      </c>
      <c r="I7730" t="s">
        <v>2076</v>
      </c>
      <c r="J7730" t="s">
        <v>2741</v>
      </c>
      <c r="K7730" t="s">
        <v>2742</v>
      </c>
      <c r="L7730" t="s">
        <v>2058</v>
      </c>
      <c r="M7730" t="s">
        <v>2170</v>
      </c>
      <c r="N7730">
        <v>2</v>
      </c>
      <c r="O7730">
        <v>24</v>
      </c>
      <c r="P7730">
        <v>0.16</v>
      </c>
      <c r="Q7730">
        <v>15300</v>
      </c>
      <c r="R7730">
        <v>0</v>
      </c>
      <c r="S7730">
        <v>0</v>
      </c>
      <c r="T7730">
        <v>0</v>
      </c>
      <c r="U7730">
        <v>2</v>
      </c>
      <c r="V7730">
        <v>24</v>
      </c>
      <c r="W7730">
        <v>0.16</v>
      </c>
      <c r="X7730">
        <v>0</v>
      </c>
      <c r="Y7730">
        <v>0</v>
      </c>
      <c r="Z7730">
        <v>0</v>
      </c>
      <c r="AA7730">
        <v>0</v>
      </c>
      <c r="AB7730">
        <v>0</v>
      </c>
      <c r="AC7730">
        <v>0</v>
      </c>
      <c r="AD7730">
        <v>0</v>
      </c>
      <c r="AE7730">
        <v>0</v>
      </c>
      <c r="AF7730">
        <v>0</v>
      </c>
      <c r="AG7730" t="s">
        <v>29092</v>
      </c>
      <c r="AH7730" s="21" t="str">
        <f t="shared" si="240"/>
        <v>YK20</v>
      </c>
      <c r="AI7730" s="21">
        <v>216</v>
      </c>
      <c r="AJ7730" s="21">
        <f t="shared" si="241"/>
        <v>99.843137254901961</v>
      </c>
      <c r="AK7730" s="21" t="s">
        <v>2060</v>
      </c>
      <c r="AL7730" t="s">
        <v>2613</v>
      </c>
      <c r="AM7730" s="26" t="s">
        <v>38</v>
      </c>
      <c r="AN7730" t="s">
        <v>2030</v>
      </c>
    </row>
    <row r="7731" spans="1:40" hidden="1" x14ac:dyDescent="0.35">
      <c r="A7731" t="s">
        <v>29074</v>
      </c>
      <c r="B7731" t="s">
        <v>29094</v>
      </c>
      <c r="C7731" t="s">
        <v>5707</v>
      </c>
      <c r="D7731" t="s">
        <v>29095</v>
      </c>
      <c r="E7731" t="s">
        <v>2608</v>
      </c>
      <c r="F7731">
        <v>1</v>
      </c>
      <c r="G7731" t="s">
        <v>2576</v>
      </c>
      <c r="H7731" t="s">
        <v>2577</v>
      </c>
      <c r="I7731" t="s">
        <v>2076</v>
      </c>
      <c r="J7731" t="s">
        <v>2741</v>
      </c>
      <c r="K7731" t="s">
        <v>2742</v>
      </c>
      <c r="L7731" t="s">
        <v>2058</v>
      </c>
      <c r="M7731" t="s">
        <v>2170</v>
      </c>
      <c r="N7731">
        <v>0</v>
      </c>
      <c r="O7731">
        <v>0</v>
      </c>
      <c r="P7731">
        <v>0</v>
      </c>
      <c r="Q7731">
        <v>15300</v>
      </c>
      <c r="R7731">
        <v>0</v>
      </c>
      <c r="S7731">
        <v>0</v>
      </c>
      <c r="T7731">
        <v>0</v>
      </c>
      <c r="U7731">
        <v>0</v>
      </c>
      <c r="V7731">
        <v>0</v>
      </c>
      <c r="W7731">
        <v>0</v>
      </c>
      <c r="X7731">
        <v>0</v>
      </c>
      <c r="Y7731">
        <v>0</v>
      </c>
      <c r="Z7731">
        <v>0</v>
      </c>
      <c r="AA7731">
        <v>0</v>
      </c>
      <c r="AB7731">
        <v>0</v>
      </c>
      <c r="AC7731">
        <v>0</v>
      </c>
      <c r="AD7731">
        <v>0</v>
      </c>
      <c r="AE7731">
        <v>0</v>
      </c>
      <c r="AF7731">
        <v>0</v>
      </c>
      <c r="AG7731" t="s">
        <v>29096</v>
      </c>
      <c r="AH7731" s="21" t="str">
        <f t="shared" si="240"/>
        <v>YK20</v>
      </c>
      <c r="AI7731" s="21">
        <v>216</v>
      </c>
      <c r="AJ7731" s="21">
        <f t="shared" si="241"/>
        <v>100</v>
      </c>
      <c r="AK7731" s="21" t="s">
        <v>2060</v>
      </c>
      <c r="AL7731" t="s">
        <v>2613</v>
      </c>
      <c r="AM7731" s="26" t="s">
        <v>38</v>
      </c>
      <c r="AN7731" t="s">
        <v>2030</v>
      </c>
    </row>
    <row r="7732" spans="1:40" hidden="1" x14ac:dyDescent="0.35">
      <c r="A7732" t="s">
        <v>29078</v>
      </c>
      <c r="B7732" t="s">
        <v>29098</v>
      </c>
      <c r="C7732" t="s">
        <v>2893</v>
      </c>
      <c r="D7732" t="s">
        <v>29099</v>
      </c>
      <c r="E7732" t="s">
        <v>2608</v>
      </c>
      <c r="F7732">
        <v>1</v>
      </c>
      <c r="G7732" t="s">
        <v>2576</v>
      </c>
      <c r="H7732" t="s">
        <v>2577</v>
      </c>
      <c r="I7732" t="s">
        <v>2076</v>
      </c>
      <c r="J7732" t="s">
        <v>2764</v>
      </c>
      <c r="K7732" t="s">
        <v>2765</v>
      </c>
      <c r="L7732" t="s">
        <v>2058</v>
      </c>
      <c r="M7732" t="s">
        <v>2170</v>
      </c>
      <c r="N7732">
        <v>11</v>
      </c>
      <c r="O7732">
        <v>433</v>
      </c>
      <c r="P7732">
        <v>2.83</v>
      </c>
      <c r="Q7732">
        <v>15300</v>
      </c>
      <c r="R7732">
        <v>10</v>
      </c>
      <c r="S7732">
        <v>369</v>
      </c>
      <c r="T7732">
        <v>2.41</v>
      </c>
      <c r="U7732">
        <v>1</v>
      </c>
      <c r="V7732">
        <v>64</v>
      </c>
      <c r="W7732">
        <v>0.42</v>
      </c>
      <c r="X7732">
        <v>0</v>
      </c>
      <c r="Y7732">
        <v>0</v>
      </c>
      <c r="Z7732">
        <v>0</v>
      </c>
      <c r="AA7732">
        <v>0</v>
      </c>
      <c r="AB7732">
        <v>0</v>
      </c>
      <c r="AC7732">
        <v>0</v>
      </c>
      <c r="AD7732">
        <v>0</v>
      </c>
      <c r="AE7732">
        <v>0</v>
      </c>
      <c r="AF7732">
        <v>0</v>
      </c>
      <c r="AG7732" t="s">
        <v>29100</v>
      </c>
      <c r="AH7732" s="21" t="str">
        <f t="shared" si="240"/>
        <v>YK20</v>
      </c>
      <c r="AI7732" s="21">
        <v>216</v>
      </c>
      <c r="AJ7732" s="21">
        <f t="shared" si="241"/>
        <v>97.169934640522882</v>
      </c>
      <c r="AK7732" s="21" t="s">
        <v>2063</v>
      </c>
      <c r="AL7732" t="s">
        <v>2613</v>
      </c>
      <c r="AM7732" s="26" t="s">
        <v>38</v>
      </c>
      <c r="AN7732" t="s">
        <v>2030</v>
      </c>
    </row>
    <row r="7733" spans="1:40" hidden="1" x14ac:dyDescent="0.35">
      <c r="A7733" t="s">
        <v>29082</v>
      </c>
      <c r="B7733" t="s">
        <v>29102</v>
      </c>
      <c r="C7733" t="s">
        <v>5945</v>
      </c>
      <c r="D7733" t="s">
        <v>29103</v>
      </c>
      <c r="E7733" t="s">
        <v>2575</v>
      </c>
      <c r="F7733">
        <v>1</v>
      </c>
      <c r="G7733" t="s">
        <v>2576</v>
      </c>
      <c r="H7733" t="s">
        <v>2577</v>
      </c>
      <c r="I7733" t="s">
        <v>2076</v>
      </c>
      <c r="J7733" t="s">
        <v>2741</v>
      </c>
      <c r="K7733" t="s">
        <v>2742</v>
      </c>
      <c r="L7733" t="s">
        <v>2058</v>
      </c>
      <c r="M7733" t="s">
        <v>2059</v>
      </c>
      <c r="N7733">
        <v>6</v>
      </c>
      <c r="O7733">
        <v>188</v>
      </c>
      <c r="P7733">
        <v>0.77</v>
      </c>
      <c r="Q7733">
        <v>24480</v>
      </c>
      <c r="R7733">
        <v>0</v>
      </c>
      <c r="S7733">
        <v>1</v>
      </c>
      <c r="T7733">
        <v>0</v>
      </c>
      <c r="U7733">
        <v>6</v>
      </c>
      <c r="V7733">
        <v>187</v>
      </c>
      <c r="W7733">
        <v>0.76</v>
      </c>
      <c r="X7733">
        <v>0</v>
      </c>
      <c r="Y7733">
        <v>0</v>
      </c>
      <c r="Z7733">
        <v>0</v>
      </c>
      <c r="AA7733">
        <v>0</v>
      </c>
      <c r="AB7733">
        <v>0</v>
      </c>
      <c r="AC7733">
        <v>0</v>
      </c>
      <c r="AD7733">
        <v>0</v>
      </c>
      <c r="AE7733">
        <v>0</v>
      </c>
      <c r="AF7733">
        <v>0</v>
      </c>
      <c r="AG7733" t="s">
        <v>29104</v>
      </c>
      <c r="AH7733" s="21" t="str">
        <f t="shared" si="240"/>
        <v>YK20</v>
      </c>
      <c r="AI7733" s="21">
        <v>345.36</v>
      </c>
      <c r="AJ7733" s="21">
        <f t="shared" si="241"/>
        <v>99.232026143790847</v>
      </c>
      <c r="AK7733" s="21" t="s">
        <v>2060</v>
      </c>
      <c r="AL7733" t="s">
        <v>2613</v>
      </c>
      <c r="AM7733" s="26" t="s">
        <v>38</v>
      </c>
      <c r="AN7733" t="s">
        <v>2030</v>
      </c>
    </row>
    <row r="7734" spans="1:40" hidden="1" x14ac:dyDescent="0.35">
      <c r="A7734" t="s">
        <v>29086</v>
      </c>
      <c r="B7734" t="s">
        <v>29106</v>
      </c>
      <c r="C7734" t="s">
        <v>5945</v>
      </c>
      <c r="D7734" t="s">
        <v>29107</v>
      </c>
      <c r="E7734" t="s">
        <v>2575</v>
      </c>
      <c r="F7734">
        <v>1</v>
      </c>
      <c r="G7734" t="s">
        <v>2576</v>
      </c>
      <c r="H7734" t="s">
        <v>2577</v>
      </c>
      <c r="I7734" t="s">
        <v>2076</v>
      </c>
      <c r="J7734" t="s">
        <v>2741</v>
      </c>
      <c r="K7734" t="s">
        <v>2742</v>
      </c>
      <c r="L7734" t="s">
        <v>2058</v>
      </c>
      <c r="M7734" t="s">
        <v>2059</v>
      </c>
      <c r="N7734">
        <v>0</v>
      </c>
      <c r="O7734">
        <v>0</v>
      </c>
      <c r="P7734">
        <v>0</v>
      </c>
      <c r="Q7734">
        <v>24480</v>
      </c>
      <c r="R7734">
        <v>0</v>
      </c>
      <c r="S7734">
        <v>0</v>
      </c>
      <c r="T7734">
        <v>0</v>
      </c>
      <c r="U7734">
        <v>0</v>
      </c>
      <c r="V7734">
        <v>0</v>
      </c>
      <c r="W7734">
        <v>0</v>
      </c>
      <c r="X7734">
        <v>0</v>
      </c>
      <c r="Y7734">
        <v>0</v>
      </c>
      <c r="Z7734">
        <v>0</v>
      </c>
      <c r="AA7734">
        <v>0</v>
      </c>
      <c r="AB7734">
        <v>0</v>
      </c>
      <c r="AC7734">
        <v>0</v>
      </c>
      <c r="AD7734">
        <v>0</v>
      </c>
      <c r="AE7734">
        <v>0</v>
      </c>
      <c r="AF7734">
        <v>0</v>
      </c>
      <c r="AG7734" t="s">
        <v>29108</v>
      </c>
      <c r="AH7734" s="21" t="str">
        <f t="shared" si="240"/>
        <v>YK20</v>
      </c>
      <c r="AI7734" s="21">
        <v>345.36</v>
      </c>
      <c r="AJ7734" s="21">
        <f t="shared" si="241"/>
        <v>100</v>
      </c>
      <c r="AK7734" s="21" t="s">
        <v>2060</v>
      </c>
      <c r="AL7734" t="s">
        <v>2613</v>
      </c>
      <c r="AM7734" s="26" t="s">
        <v>38</v>
      </c>
      <c r="AN7734" t="s">
        <v>2030</v>
      </c>
    </row>
    <row r="7735" spans="1:40" hidden="1" x14ac:dyDescent="0.35">
      <c r="A7735" t="s">
        <v>29089</v>
      </c>
      <c r="B7735" t="s">
        <v>29110</v>
      </c>
      <c r="C7735" t="s">
        <v>3488</v>
      </c>
      <c r="D7735" t="s">
        <v>29111</v>
      </c>
      <c r="E7735" t="s">
        <v>2857</v>
      </c>
      <c r="F7735">
        <v>1</v>
      </c>
      <c r="G7735" t="s">
        <v>2576</v>
      </c>
      <c r="H7735" t="s">
        <v>2577</v>
      </c>
      <c r="I7735" t="s">
        <v>2076</v>
      </c>
      <c r="J7735" t="s">
        <v>2741</v>
      </c>
      <c r="K7735" t="s">
        <v>2742</v>
      </c>
      <c r="L7735" t="s">
        <v>2058</v>
      </c>
      <c r="M7735" t="s">
        <v>2170</v>
      </c>
      <c r="N7735">
        <v>3</v>
      </c>
      <c r="O7735">
        <v>88</v>
      </c>
      <c r="P7735">
        <v>0.57999999999999996</v>
      </c>
      <c r="Q7735">
        <v>15300</v>
      </c>
      <c r="R7735">
        <v>0</v>
      </c>
      <c r="S7735">
        <v>0</v>
      </c>
      <c r="T7735">
        <v>0</v>
      </c>
      <c r="U7735">
        <v>3</v>
      </c>
      <c r="V7735">
        <v>88</v>
      </c>
      <c r="W7735">
        <v>0.57999999999999996</v>
      </c>
      <c r="X7735">
        <v>0</v>
      </c>
      <c r="Y7735">
        <v>0</v>
      </c>
      <c r="Z7735">
        <v>0</v>
      </c>
      <c r="AA7735">
        <v>0</v>
      </c>
      <c r="AB7735">
        <v>0</v>
      </c>
      <c r="AC7735">
        <v>0</v>
      </c>
      <c r="AD7735">
        <v>0</v>
      </c>
      <c r="AE7735">
        <v>0</v>
      </c>
      <c r="AF7735">
        <v>0</v>
      </c>
      <c r="AG7735" t="s">
        <v>29112</v>
      </c>
      <c r="AH7735" s="21" t="str">
        <f t="shared" si="240"/>
        <v>YK20</v>
      </c>
      <c r="AI7735" s="21">
        <v>216</v>
      </c>
      <c r="AJ7735" s="21">
        <f t="shared" si="241"/>
        <v>99.424836601307192</v>
      </c>
      <c r="AK7735" s="21" t="s">
        <v>2060</v>
      </c>
      <c r="AL7735" t="s">
        <v>2613</v>
      </c>
      <c r="AM7735" s="26" t="s">
        <v>38</v>
      </c>
      <c r="AN7735" t="s">
        <v>2033</v>
      </c>
    </row>
    <row r="7736" spans="1:40" hidden="1" x14ac:dyDescent="0.35">
      <c r="A7736" t="s">
        <v>29093</v>
      </c>
      <c r="B7736" t="s">
        <v>29114</v>
      </c>
      <c r="C7736" t="s">
        <v>2739</v>
      </c>
      <c r="D7736" t="s">
        <v>29115</v>
      </c>
      <c r="E7736" t="s">
        <v>2575</v>
      </c>
      <c r="F7736">
        <v>1</v>
      </c>
      <c r="G7736" t="s">
        <v>2576</v>
      </c>
      <c r="H7736" t="s">
        <v>2577</v>
      </c>
      <c r="I7736" t="s">
        <v>2076</v>
      </c>
      <c r="J7736" t="s">
        <v>2741</v>
      </c>
      <c r="K7736" t="s">
        <v>2742</v>
      </c>
      <c r="L7736" t="s">
        <v>2058</v>
      </c>
      <c r="M7736" t="s">
        <v>2170</v>
      </c>
      <c r="N7736">
        <v>7</v>
      </c>
      <c r="O7736">
        <v>231</v>
      </c>
      <c r="P7736">
        <v>1.51</v>
      </c>
      <c r="Q7736">
        <v>15300</v>
      </c>
      <c r="R7736">
        <v>1</v>
      </c>
      <c r="S7736">
        <v>11</v>
      </c>
      <c r="T7736">
        <v>7.0000000000000007E-2</v>
      </c>
      <c r="U7736">
        <v>6</v>
      </c>
      <c r="V7736">
        <v>220</v>
      </c>
      <c r="W7736">
        <v>1.44</v>
      </c>
      <c r="X7736">
        <v>0</v>
      </c>
      <c r="Y7736">
        <v>0</v>
      </c>
      <c r="Z7736">
        <v>0</v>
      </c>
      <c r="AA7736">
        <v>0</v>
      </c>
      <c r="AB7736">
        <v>0</v>
      </c>
      <c r="AC7736">
        <v>0</v>
      </c>
      <c r="AD7736">
        <v>0</v>
      </c>
      <c r="AE7736">
        <v>0</v>
      </c>
      <c r="AF7736">
        <v>0</v>
      </c>
      <c r="AG7736" t="s">
        <v>29116</v>
      </c>
      <c r="AH7736" s="21" t="str">
        <f t="shared" si="240"/>
        <v>YK20</v>
      </c>
      <c r="AI7736" s="21">
        <v>216</v>
      </c>
      <c r="AJ7736" s="21">
        <f t="shared" si="241"/>
        <v>98.490196078431367</v>
      </c>
      <c r="AK7736" s="21" t="s">
        <v>2063</v>
      </c>
      <c r="AL7736" t="s">
        <v>2613</v>
      </c>
      <c r="AM7736" s="26" t="s">
        <v>38</v>
      </c>
      <c r="AN7736" t="s">
        <v>2031</v>
      </c>
    </row>
    <row r="7737" spans="1:40" hidden="1" x14ac:dyDescent="0.35">
      <c r="A7737" t="s">
        <v>29097</v>
      </c>
      <c r="B7737" t="s">
        <v>29118</v>
      </c>
      <c r="C7737" t="s">
        <v>3488</v>
      </c>
      <c r="D7737" t="s">
        <v>29119</v>
      </c>
      <c r="E7737" t="s">
        <v>2857</v>
      </c>
      <c r="F7737">
        <v>1</v>
      </c>
      <c r="G7737" t="s">
        <v>2576</v>
      </c>
      <c r="H7737" t="s">
        <v>2577</v>
      </c>
      <c r="I7737" t="s">
        <v>2076</v>
      </c>
      <c r="J7737" t="s">
        <v>2741</v>
      </c>
      <c r="K7737" t="s">
        <v>2742</v>
      </c>
      <c r="L7737" t="s">
        <v>2058</v>
      </c>
      <c r="M7737" t="s">
        <v>2059</v>
      </c>
      <c r="N7737">
        <v>3</v>
      </c>
      <c r="O7737">
        <v>270</v>
      </c>
      <c r="P7737">
        <v>1.1000000000000001</v>
      </c>
      <c r="Q7737">
        <v>24480</v>
      </c>
      <c r="R7737">
        <v>1</v>
      </c>
      <c r="S7737">
        <v>59</v>
      </c>
      <c r="T7737">
        <v>0.24</v>
      </c>
      <c r="U7737">
        <v>2</v>
      </c>
      <c r="V7737">
        <v>211</v>
      </c>
      <c r="W7737">
        <v>0.86</v>
      </c>
      <c r="X7737">
        <v>0</v>
      </c>
      <c r="Y7737">
        <v>0</v>
      </c>
      <c r="Z7737">
        <v>0</v>
      </c>
      <c r="AA7737">
        <v>0</v>
      </c>
      <c r="AB7737">
        <v>0</v>
      </c>
      <c r="AC7737">
        <v>0</v>
      </c>
      <c r="AD7737">
        <v>0</v>
      </c>
      <c r="AE7737">
        <v>0</v>
      </c>
      <c r="AF7737">
        <v>0</v>
      </c>
      <c r="AG7737" t="s">
        <v>29120</v>
      </c>
      <c r="AH7737" s="21" t="str">
        <f t="shared" si="240"/>
        <v>YK20</v>
      </c>
      <c r="AI7737" s="21">
        <v>345.36</v>
      </c>
      <c r="AJ7737" s="21">
        <f t="shared" si="241"/>
        <v>98.897058823529406</v>
      </c>
      <c r="AK7737" s="21" t="s">
        <v>2063</v>
      </c>
      <c r="AL7737" t="s">
        <v>2613</v>
      </c>
      <c r="AM7737" s="26" t="s">
        <v>38</v>
      </c>
      <c r="AN7737" t="s">
        <v>2033</v>
      </c>
    </row>
    <row r="7738" spans="1:40" hidden="1" x14ac:dyDescent="0.35">
      <c r="A7738" t="s">
        <v>29101</v>
      </c>
      <c r="B7738" t="s">
        <v>29122</v>
      </c>
      <c r="C7738" t="s">
        <v>5945</v>
      </c>
      <c r="D7738" t="s">
        <v>29123</v>
      </c>
      <c r="E7738" t="s">
        <v>2575</v>
      </c>
      <c r="F7738">
        <v>1</v>
      </c>
      <c r="G7738" t="s">
        <v>2576</v>
      </c>
      <c r="H7738" t="s">
        <v>2577</v>
      </c>
      <c r="I7738" t="s">
        <v>2076</v>
      </c>
      <c r="J7738" t="s">
        <v>2741</v>
      </c>
      <c r="K7738" t="s">
        <v>2742</v>
      </c>
      <c r="L7738" t="s">
        <v>2058</v>
      </c>
      <c r="M7738" t="s">
        <v>2059</v>
      </c>
      <c r="N7738">
        <v>4</v>
      </c>
      <c r="O7738">
        <v>173</v>
      </c>
      <c r="P7738">
        <v>0.71</v>
      </c>
      <c r="Q7738">
        <v>24480</v>
      </c>
      <c r="R7738">
        <v>1</v>
      </c>
      <c r="S7738">
        <v>53</v>
      </c>
      <c r="T7738">
        <v>0.22</v>
      </c>
      <c r="U7738">
        <v>3</v>
      </c>
      <c r="V7738">
        <v>120</v>
      </c>
      <c r="W7738">
        <v>0.49</v>
      </c>
      <c r="X7738">
        <v>0</v>
      </c>
      <c r="Y7738">
        <v>0</v>
      </c>
      <c r="Z7738">
        <v>0</v>
      </c>
      <c r="AA7738">
        <v>0</v>
      </c>
      <c r="AB7738">
        <v>0</v>
      </c>
      <c r="AC7738">
        <v>0</v>
      </c>
      <c r="AD7738">
        <v>0</v>
      </c>
      <c r="AE7738">
        <v>0</v>
      </c>
      <c r="AF7738">
        <v>0</v>
      </c>
      <c r="AG7738" t="s">
        <v>29124</v>
      </c>
      <c r="AH7738" s="21" t="str">
        <f t="shared" si="240"/>
        <v>YK20</v>
      </c>
      <c r="AI7738" s="21">
        <v>345.36</v>
      </c>
      <c r="AJ7738" s="21">
        <f t="shared" si="241"/>
        <v>99.29330065359477</v>
      </c>
      <c r="AK7738" s="21" t="s">
        <v>2060</v>
      </c>
      <c r="AL7738" t="s">
        <v>2551</v>
      </c>
      <c r="AM7738" s="26" t="s">
        <v>38</v>
      </c>
      <c r="AN7738" t="s">
        <v>2033</v>
      </c>
    </row>
    <row r="7739" spans="1:40" hidden="1" x14ac:dyDescent="0.35">
      <c r="A7739" t="s">
        <v>29105</v>
      </c>
      <c r="B7739" t="s">
        <v>29126</v>
      </c>
      <c r="C7739" t="s">
        <v>4805</v>
      </c>
      <c r="D7739" t="s">
        <v>29127</v>
      </c>
      <c r="E7739" t="s">
        <v>2575</v>
      </c>
      <c r="F7739">
        <v>1</v>
      </c>
      <c r="G7739" t="s">
        <v>2576</v>
      </c>
      <c r="H7739" t="s">
        <v>2577</v>
      </c>
      <c r="I7739" t="s">
        <v>2076</v>
      </c>
      <c r="J7739" t="s">
        <v>2578</v>
      </c>
      <c r="K7739" t="s">
        <v>2579</v>
      </c>
      <c r="L7739" t="s">
        <v>2058</v>
      </c>
      <c r="M7739" t="s">
        <v>2059</v>
      </c>
      <c r="N7739">
        <v>11</v>
      </c>
      <c r="O7739">
        <v>241</v>
      </c>
      <c r="P7739">
        <v>0.98</v>
      </c>
      <c r="Q7739">
        <v>24480</v>
      </c>
      <c r="R7739">
        <v>9</v>
      </c>
      <c r="S7739">
        <v>196</v>
      </c>
      <c r="T7739">
        <v>0.8</v>
      </c>
      <c r="U7739">
        <v>2</v>
      </c>
      <c r="V7739">
        <v>45</v>
      </c>
      <c r="W7739">
        <v>0.18</v>
      </c>
      <c r="X7739">
        <v>0</v>
      </c>
      <c r="Y7739">
        <v>0</v>
      </c>
      <c r="Z7739">
        <v>0</v>
      </c>
      <c r="AA7739">
        <v>0</v>
      </c>
      <c r="AB7739">
        <v>0</v>
      </c>
      <c r="AC7739">
        <v>0</v>
      </c>
      <c r="AD7739">
        <v>0</v>
      </c>
      <c r="AE7739">
        <v>0</v>
      </c>
      <c r="AF7739">
        <v>0</v>
      </c>
      <c r="AG7739" t="s">
        <v>29128</v>
      </c>
      <c r="AH7739" s="21" t="str">
        <f t="shared" si="240"/>
        <v>YK20</v>
      </c>
      <c r="AI7739" s="21">
        <v>345.36</v>
      </c>
      <c r="AJ7739" s="21">
        <f t="shared" si="241"/>
        <v>99.015522875816998</v>
      </c>
      <c r="AK7739" s="21" t="s">
        <v>2063</v>
      </c>
      <c r="AL7739" t="s">
        <v>2581</v>
      </c>
      <c r="AM7739" s="26" t="s">
        <v>38</v>
      </c>
      <c r="AN7739" t="s">
        <v>2032</v>
      </c>
    </row>
    <row r="7740" spans="1:40" hidden="1" x14ac:dyDescent="0.35">
      <c r="A7740" t="s">
        <v>29109</v>
      </c>
      <c r="B7740" t="s">
        <v>29130</v>
      </c>
      <c r="C7740" t="s">
        <v>4195</v>
      </c>
      <c r="D7740" t="s">
        <v>29131</v>
      </c>
      <c r="E7740" t="s">
        <v>2575</v>
      </c>
      <c r="F7740">
        <v>1</v>
      </c>
      <c r="G7740" t="s">
        <v>2576</v>
      </c>
      <c r="H7740" t="s">
        <v>2577</v>
      </c>
      <c r="I7740" t="s">
        <v>2076</v>
      </c>
      <c r="J7740" t="s">
        <v>2858</v>
      </c>
      <c r="K7740" t="s">
        <v>2742</v>
      </c>
      <c r="L7740" t="s">
        <v>2058</v>
      </c>
      <c r="M7740" t="s">
        <v>2059</v>
      </c>
      <c r="N7740">
        <v>5</v>
      </c>
      <c r="O7740">
        <v>105</v>
      </c>
      <c r="P7740">
        <v>0.43</v>
      </c>
      <c r="Q7740">
        <v>24480</v>
      </c>
      <c r="R7740">
        <v>1</v>
      </c>
      <c r="S7740">
        <v>18</v>
      </c>
      <c r="T7740">
        <v>7.0000000000000007E-2</v>
      </c>
      <c r="U7740">
        <v>4</v>
      </c>
      <c r="V7740">
        <v>87</v>
      </c>
      <c r="W7740">
        <v>0.36</v>
      </c>
      <c r="X7740">
        <v>0</v>
      </c>
      <c r="Y7740">
        <v>0</v>
      </c>
      <c r="Z7740">
        <v>0</v>
      </c>
      <c r="AA7740">
        <v>0</v>
      </c>
      <c r="AB7740">
        <v>0</v>
      </c>
      <c r="AC7740">
        <v>0</v>
      </c>
      <c r="AD7740">
        <v>0</v>
      </c>
      <c r="AE7740">
        <v>0</v>
      </c>
      <c r="AF7740">
        <v>0</v>
      </c>
      <c r="AG7740" t="s">
        <v>29132</v>
      </c>
      <c r="AH7740" s="21" t="str">
        <f t="shared" si="240"/>
        <v>YK20</v>
      </c>
      <c r="AI7740" s="21">
        <v>345.36</v>
      </c>
      <c r="AJ7740" s="21">
        <f t="shared" si="241"/>
        <v>99.571078431372555</v>
      </c>
      <c r="AK7740" s="21" t="s">
        <v>2060</v>
      </c>
      <c r="AL7740" t="s">
        <v>2551</v>
      </c>
      <c r="AM7740" s="26" t="s">
        <v>38</v>
      </c>
      <c r="AN7740" t="s">
        <v>2032</v>
      </c>
    </row>
    <row r="7741" spans="1:40" hidden="1" x14ac:dyDescent="0.35">
      <c r="A7741" t="s">
        <v>29113</v>
      </c>
      <c r="B7741" t="s">
        <v>29134</v>
      </c>
      <c r="C7741" t="s">
        <v>4195</v>
      </c>
      <c r="D7741" t="s">
        <v>29135</v>
      </c>
      <c r="E7741" t="s">
        <v>2575</v>
      </c>
      <c r="F7741">
        <v>1</v>
      </c>
      <c r="G7741" t="s">
        <v>2576</v>
      </c>
      <c r="H7741" t="s">
        <v>2577</v>
      </c>
      <c r="I7741" t="s">
        <v>2076</v>
      </c>
      <c r="J7741" t="s">
        <v>2858</v>
      </c>
      <c r="K7741" t="s">
        <v>2742</v>
      </c>
      <c r="L7741" t="s">
        <v>2058</v>
      </c>
      <c r="M7741" t="s">
        <v>2059</v>
      </c>
      <c r="N7741">
        <v>3</v>
      </c>
      <c r="O7741">
        <v>18</v>
      </c>
      <c r="P7741">
        <v>7.0000000000000007E-2</v>
      </c>
      <c r="Q7741">
        <v>24480</v>
      </c>
      <c r="R7741">
        <v>2</v>
      </c>
      <c r="S7741">
        <v>13</v>
      </c>
      <c r="T7741">
        <v>0.05</v>
      </c>
      <c r="U7741">
        <v>0</v>
      </c>
      <c r="V7741">
        <v>0</v>
      </c>
      <c r="W7741">
        <v>0</v>
      </c>
      <c r="X7741">
        <v>0</v>
      </c>
      <c r="Y7741">
        <v>0</v>
      </c>
      <c r="Z7741">
        <v>0</v>
      </c>
      <c r="AA7741">
        <v>1</v>
      </c>
      <c r="AB7741">
        <v>5</v>
      </c>
      <c r="AC7741">
        <v>0.02</v>
      </c>
      <c r="AD7741">
        <v>0</v>
      </c>
      <c r="AE7741">
        <v>0</v>
      </c>
      <c r="AF7741">
        <v>0</v>
      </c>
      <c r="AG7741" t="s">
        <v>29136</v>
      </c>
      <c r="AH7741" s="21" t="str">
        <f t="shared" si="240"/>
        <v>YK20</v>
      </c>
      <c r="AI7741" s="21">
        <v>345.36</v>
      </c>
      <c r="AJ7741" s="21">
        <f t="shared" si="241"/>
        <v>99.92647058823529</v>
      </c>
      <c r="AK7741" s="21" t="s">
        <v>2060</v>
      </c>
      <c r="AL7741" t="s">
        <v>2551</v>
      </c>
      <c r="AM7741" s="26" t="s">
        <v>38</v>
      </c>
      <c r="AN7741" t="s">
        <v>2032</v>
      </c>
    </row>
    <row r="7742" spans="1:40" hidden="1" x14ac:dyDescent="0.35">
      <c r="A7742" t="s">
        <v>29117</v>
      </c>
      <c r="B7742" t="s">
        <v>29138</v>
      </c>
      <c r="C7742" t="s">
        <v>4195</v>
      </c>
      <c r="D7742" t="s">
        <v>29139</v>
      </c>
      <c r="E7742" t="s">
        <v>2575</v>
      </c>
      <c r="F7742">
        <v>1</v>
      </c>
      <c r="G7742" t="s">
        <v>2576</v>
      </c>
      <c r="H7742" t="s">
        <v>2577</v>
      </c>
      <c r="I7742" t="s">
        <v>2076</v>
      </c>
      <c r="J7742" t="s">
        <v>2858</v>
      </c>
      <c r="K7742" t="s">
        <v>2742</v>
      </c>
      <c r="L7742" t="s">
        <v>2058</v>
      </c>
      <c r="M7742" t="s">
        <v>2059</v>
      </c>
      <c r="N7742">
        <v>2</v>
      </c>
      <c r="O7742">
        <v>34</v>
      </c>
      <c r="P7742">
        <v>0.14000000000000001</v>
      </c>
      <c r="Q7742">
        <v>24480</v>
      </c>
      <c r="R7742">
        <v>1</v>
      </c>
      <c r="S7742">
        <v>22</v>
      </c>
      <c r="T7742">
        <v>0.09</v>
      </c>
      <c r="U7742">
        <v>1</v>
      </c>
      <c r="V7742">
        <v>12</v>
      </c>
      <c r="W7742">
        <v>0.05</v>
      </c>
      <c r="X7742">
        <v>0</v>
      </c>
      <c r="Y7742">
        <v>0</v>
      </c>
      <c r="Z7742">
        <v>0</v>
      </c>
      <c r="AA7742">
        <v>0</v>
      </c>
      <c r="AB7742">
        <v>0</v>
      </c>
      <c r="AC7742">
        <v>0</v>
      </c>
      <c r="AD7742">
        <v>0</v>
      </c>
      <c r="AE7742">
        <v>0</v>
      </c>
      <c r="AF7742">
        <v>0</v>
      </c>
      <c r="AG7742" t="s">
        <v>29140</v>
      </c>
      <c r="AH7742" s="21" t="str">
        <f t="shared" si="240"/>
        <v>YK20</v>
      </c>
      <c r="AI7742" s="21">
        <v>345.36</v>
      </c>
      <c r="AJ7742" s="21">
        <f t="shared" si="241"/>
        <v>99.861111111111114</v>
      </c>
      <c r="AK7742" s="21" t="s">
        <v>2060</v>
      </c>
      <c r="AL7742" t="s">
        <v>2551</v>
      </c>
      <c r="AM7742" s="26" t="s">
        <v>38</v>
      </c>
      <c r="AN7742" t="s">
        <v>2030</v>
      </c>
    </row>
    <row r="7743" spans="1:40" hidden="1" x14ac:dyDescent="0.35">
      <c r="A7743" t="s">
        <v>29121</v>
      </c>
      <c r="B7743" t="s">
        <v>29142</v>
      </c>
      <c r="C7743" t="s">
        <v>2855</v>
      </c>
      <c r="D7743" t="s">
        <v>29143</v>
      </c>
      <c r="E7743" t="s">
        <v>2575</v>
      </c>
      <c r="F7743">
        <v>1</v>
      </c>
      <c r="G7743" t="s">
        <v>2576</v>
      </c>
      <c r="H7743" t="s">
        <v>2577</v>
      </c>
      <c r="I7743" t="s">
        <v>2076</v>
      </c>
      <c r="J7743" t="s">
        <v>2858</v>
      </c>
      <c r="K7743" t="s">
        <v>2742</v>
      </c>
      <c r="L7743" t="s">
        <v>2058</v>
      </c>
      <c r="M7743" t="s">
        <v>2059</v>
      </c>
      <c r="N7743">
        <v>9</v>
      </c>
      <c r="O7743">
        <v>319</v>
      </c>
      <c r="P7743">
        <v>1.3</v>
      </c>
      <c r="Q7743">
        <v>24480</v>
      </c>
      <c r="R7743">
        <v>6</v>
      </c>
      <c r="S7743">
        <v>271</v>
      </c>
      <c r="T7743">
        <v>1.1100000000000001</v>
      </c>
      <c r="U7743">
        <v>3</v>
      </c>
      <c r="V7743">
        <v>48</v>
      </c>
      <c r="W7743">
        <v>0.2</v>
      </c>
      <c r="X7743">
        <v>0</v>
      </c>
      <c r="Y7743">
        <v>0</v>
      </c>
      <c r="Z7743">
        <v>0</v>
      </c>
      <c r="AA7743">
        <v>0</v>
      </c>
      <c r="AB7743">
        <v>0</v>
      </c>
      <c r="AC7743">
        <v>0</v>
      </c>
      <c r="AD7743">
        <v>0</v>
      </c>
      <c r="AE7743">
        <v>0</v>
      </c>
      <c r="AF7743">
        <v>0</v>
      </c>
      <c r="AG7743" t="s">
        <v>29144</v>
      </c>
      <c r="AH7743" s="21" t="str">
        <f t="shared" si="240"/>
        <v>YK20</v>
      </c>
      <c r="AI7743" s="21">
        <v>345.36</v>
      </c>
      <c r="AJ7743" s="21">
        <f t="shared" si="241"/>
        <v>98.696895424836597</v>
      </c>
      <c r="AK7743" s="21" t="s">
        <v>2063</v>
      </c>
      <c r="AL7743" t="s">
        <v>2551</v>
      </c>
      <c r="AM7743" s="26" t="s">
        <v>38</v>
      </c>
      <c r="AN7743" t="s">
        <v>2032</v>
      </c>
    </row>
    <row r="7744" spans="1:40" hidden="1" x14ac:dyDescent="0.35">
      <c r="A7744" t="s">
        <v>29125</v>
      </c>
      <c r="B7744" t="s">
        <v>29145</v>
      </c>
      <c r="C7744" t="s">
        <v>2875</v>
      </c>
      <c r="D7744" t="s">
        <v>29146</v>
      </c>
      <c r="E7744" t="s">
        <v>2575</v>
      </c>
      <c r="F7744">
        <v>1</v>
      </c>
      <c r="G7744" t="s">
        <v>2576</v>
      </c>
      <c r="H7744" t="s">
        <v>2577</v>
      </c>
      <c r="I7744" t="s">
        <v>2076</v>
      </c>
      <c r="J7744" t="s">
        <v>2858</v>
      </c>
      <c r="K7744" t="s">
        <v>2742</v>
      </c>
      <c r="L7744" t="s">
        <v>2058</v>
      </c>
      <c r="M7744" t="s">
        <v>2170</v>
      </c>
      <c r="N7744">
        <v>6</v>
      </c>
      <c r="O7744">
        <v>183</v>
      </c>
      <c r="P7744">
        <v>1.2</v>
      </c>
      <c r="Q7744">
        <v>15300</v>
      </c>
      <c r="R7744">
        <v>0</v>
      </c>
      <c r="S7744">
        <v>0</v>
      </c>
      <c r="T7744">
        <v>0</v>
      </c>
      <c r="U7744">
        <v>6</v>
      </c>
      <c r="V7744">
        <v>183</v>
      </c>
      <c r="W7744">
        <v>1.2</v>
      </c>
      <c r="X7744">
        <v>0</v>
      </c>
      <c r="Y7744">
        <v>0</v>
      </c>
      <c r="Z7744">
        <v>0</v>
      </c>
      <c r="AA7744">
        <v>0</v>
      </c>
      <c r="AB7744">
        <v>0</v>
      </c>
      <c r="AC7744">
        <v>0</v>
      </c>
      <c r="AD7744">
        <v>0</v>
      </c>
      <c r="AE7744">
        <v>0</v>
      </c>
      <c r="AF7744">
        <v>0</v>
      </c>
      <c r="AG7744" t="s">
        <v>29147</v>
      </c>
      <c r="AH7744" s="21" t="str">
        <f t="shared" si="240"/>
        <v>YK20</v>
      </c>
      <c r="AI7744" s="21">
        <v>216</v>
      </c>
      <c r="AJ7744" s="21">
        <f t="shared" si="241"/>
        <v>98.803921568627445</v>
      </c>
      <c r="AK7744" s="21" t="s">
        <v>2063</v>
      </c>
      <c r="AL7744" t="s">
        <v>2551</v>
      </c>
      <c r="AM7744" s="26" t="s">
        <v>38</v>
      </c>
      <c r="AN7744" t="s">
        <v>2031</v>
      </c>
    </row>
    <row r="7745" spans="1:40" hidden="1" x14ac:dyDescent="0.35">
      <c r="A7745" t="s">
        <v>29129</v>
      </c>
      <c r="B7745" t="s">
        <v>29149</v>
      </c>
      <c r="C7745" t="s">
        <v>3067</v>
      </c>
      <c r="D7745" t="s">
        <v>29150</v>
      </c>
      <c r="E7745" t="s">
        <v>2667</v>
      </c>
      <c r="F7745">
        <v>1</v>
      </c>
      <c r="G7745" t="s">
        <v>2509</v>
      </c>
      <c r="H7745" t="s">
        <v>2510</v>
      </c>
      <c r="I7745" t="s">
        <v>2076</v>
      </c>
      <c r="J7745" t="s">
        <v>2794</v>
      </c>
      <c r="K7745" t="s">
        <v>2669</v>
      </c>
      <c r="L7745" t="s">
        <v>2058</v>
      </c>
      <c r="M7745" t="s">
        <v>2059</v>
      </c>
      <c r="N7745">
        <v>2</v>
      </c>
      <c r="O7745">
        <v>85</v>
      </c>
      <c r="P7745">
        <v>0.35</v>
      </c>
      <c r="Q7745">
        <v>24480</v>
      </c>
      <c r="R7745">
        <v>1</v>
      </c>
      <c r="S7745">
        <v>62</v>
      </c>
      <c r="T7745">
        <v>0.25</v>
      </c>
      <c r="U7745">
        <v>1</v>
      </c>
      <c r="V7745">
        <v>23</v>
      </c>
      <c r="W7745">
        <v>0.09</v>
      </c>
      <c r="X7745">
        <v>0</v>
      </c>
      <c r="Y7745">
        <v>0</v>
      </c>
      <c r="Z7745">
        <v>0</v>
      </c>
      <c r="AA7745">
        <v>0</v>
      </c>
      <c r="AB7745">
        <v>0</v>
      </c>
      <c r="AC7745">
        <v>0</v>
      </c>
      <c r="AD7745">
        <v>0</v>
      </c>
      <c r="AE7745">
        <v>0</v>
      </c>
      <c r="AF7745">
        <v>0</v>
      </c>
      <c r="AG7745" t="s">
        <v>29151</v>
      </c>
      <c r="AH7745" s="21" t="str">
        <f t="shared" si="240"/>
        <v>YM68</v>
      </c>
      <c r="AI7745" s="21">
        <v>345.36</v>
      </c>
      <c r="AJ7745" s="21">
        <f t="shared" si="241"/>
        <v>99.652777777777771</v>
      </c>
      <c r="AK7745" s="21" t="s">
        <v>2060</v>
      </c>
      <c r="AL7745" t="s">
        <v>2515</v>
      </c>
      <c r="AM7745" s="26" t="s">
        <v>38</v>
      </c>
      <c r="AN7745" t="s">
        <v>2030</v>
      </c>
    </row>
    <row r="7746" spans="1:40" hidden="1" x14ac:dyDescent="0.35">
      <c r="A7746" t="s">
        <v>29133</v>
      </c>
      <c r="B7746" t="s">
        <v>29153</v>
      </c>
      <c r="C7746" t="s">
        <v>7888</v>
      </c>
      <c r="D7746" t="s">
        <v>29154</v>
      </c>
      <c r="E7746" t="s">
        <v>2667</v>
      </c>
      <c r="F7746">
        <v>1</v>
      </c>
      <c r="G7746" t="s">
        <v>2509</v>
      </c>
      <c r="H7746" t="s">
        <v>2510</v>
      </c>
      <c r="I7746" t="s">
        <v>2076</v>
      </c>
      <c r="J7746" t="s">
        <v>2794</v>
      </c>
      <c r="K7746" t="s">
        <v>2669</v>
      </c>
      <c r="L7746" t="s">
        <v>2058</v>
      </c>
      <c r="M7746" t="s">
        <v>2059</v>
      </c>
      <c r="N7746">
        <v>6</v>
      </c>
      <c r="O7746">
        <v>153</v>
      </c>
      <c r="P7746">
        <v>0.63</v>
      </c>
      <c r="Q7746">
        <v>24480</v>
      </c>
      <c r="R7746">
        <v>2</v>
      </c>
      <c r="S7746">
        <v>73</v>
      </c>
      <c r="T7746">
        <v>0.3</v>
      </c>
      <c r="U7746">
        <v>4</v>
      </c>
      <c r="V7746">
        <v>80</v>
      </c>
      <c r="W7746">
        <v>0.33</v>
      </c>
      <c r="X7746">
        <v>0</v>
      </c>
      <c r="Y7746">
        <v>0</v>
      </c>
      <c r="Z7746">
        <v>0</v>
      </c>
      <c r="AA7746">
        <v>0</v>
      </c>
      <c r="AB7746">
        <v>0</v>
      </c>
      <c r="AC7746">
        <v>0</v>
      </c>
      <c r="AD7746">
        <v>0</v>
      </c>
      <c r="AE7746">
        <v>0</v>
      </c>
      <c r="AF7746">
        <v>0</v>
      </c>
      <c r="AG7746" t="s">
        <v>29155</v>
      </c>
      <c r="AH7746" s="21" t="str">
        <f t="shared" si="240"/>
        <v>YM68</v>
      </c>
      <c r="AI7746" s="21">
        <v>345.36</v>
      </c>
      <c r="AJ7746" s="21">
        <f t="shared" si="241"/>
        <v>99.375</v>
      </c>
      <c r="AK7746" s="21" t="s">
        <v>2060</v>
      </c>
      <c r="AL7746" t="s">
        <v>2515</v>
      </c>
      <c r="AM7746" s="26" t="s">
        <v>38</v>
      </c>
      <c r="AN7746" t="s">
        <v>2033</v>
      </c>
    </row>
    <row r="7747" spans="1:40" hidden="1" x14ac:dyDescent="0.35">
      <c r="A7747" t="s">
        <v>29137</v>
      </c>
      <c r="B7747" t="s">
        <v>29159</v>
      </c>
      <c r="C7747" t="s">
        <v>9339</v>
      </c>
      <c r="D7747" t="s">
        <v>29160</v>
      </c>
      <c r="E7747" t="s">
        <v>2667</v>
      </c>
      <c r="F7747">
        <v>1</v>
      </c>
      <c r="G7747" t="s">
        <v>2509</v>
      </c>
      <c r="H7747" t="s">
        <v>2510</v>
      </c>
      <c r="I7747" t="s">
        <v>2076</v>
      </c>
      <c r="J7747" t="s">
        <v>9341</v>
      </c>
      <c r="K7747" t="s">
        <v>3109</v>
      </c>
      <c r="L7747" t="s">
        <v>2058</v>
      </c>
      <c r="M7747" t="s">
        <v>2059</v>
      </c>
      <c r="N7747">
        <v>3</v>
      </c>
      <c r="O7747">
        <v>44</v>
      </c>
      <c r="P7747">
        <v>0.18</v>
      </c>
      <c r="Q7747">
        <v>24480</v>
      </c>
      <c r="R7747">
        <v>1</v>
      </c>
      <c r="S7747">
        <v>10</v>
      </c>
      <c r="T7747">
        <v>0.04</v>
      </c>
      <c r="U7747">
        <v>2</v>
      </c>
      <c r="V7747">
        <v>34</v>
      </c>
      <c r="W7747">
        <v>0.14000000000000001</v>
      </c>
      <c r="X7747">
        <v>0</v>
      </c>
      <c r="Y7747">
        <v>0</v>
      </c>
      <c r="Z7747">
        <v>0</v>
      </c>
      <c r="AA7747">
        <v>0</v>
      </c>
      <c r="AB7747">
        <v>0</v>
      </c>
      <c r="AC7747">
        <v>0</v>
      </c>
      <c r="AD7747">
        <v>0</v>
      </c>
      <c r="AE7747">
        <v>0</v>
      </c>
      <c r="AF7747">
        <v>0</v>
      </c>
      <c r="AG7747" t="s">
        <v>29161</v>
      </c>
      <c r="AH7747" s="21" t="str">
        <f t="shared" si="240"/>
        <v>YM68</v>
      </c>
      <c r="AI7747" s="21">
        <v>345.36</v>
      </c>
      <c r="AJ7747" s="21">
        <f t="shared" si="241"/>
        <v>99.820261437908499</v>
      </c>
      <c r="AK7747" s="21" t="s">
        <v>2060</v>
      </c>
      <c r="AL7747" t="s">
        <v>2515</v>
      </c>
      <c r="AM7747" s="26" t="s">
        <v>38</v>
      </c>
      <c r="AN7747" t="s">
        <v>2030</v>
      </c>
    </row>
    <row r="7748" spans="1:40" hidden="1" x14ac:dyDescent="0.35">
      <c r="A7748" t="s">
        <v>29141</v>
      </c>
      <c r="B7748" t="s">
        <v>29163</v>
      </c>
      <c r="C7748" t="s">
        <v>3121</v>
      </c>
      <c r="D7748" t="s">
        <v>29164</v>
      </c>
      <c r="E7748" t="s">
        <v>2986</v>
      </c>
      <c r="F7748">
        <v>1</v>
      </c>
      <c r="G7748" t="s">
        <v>2509</v>
      </c>
      <c r="H7748" t="s">
        <v>2510</v>
      </c>
      <c r="I7748" t="s">
        <v>2076</v>
      </c>
      <c r="J7748" t="s">
        <v>3123</v>
      </c>
      <c r="K7748" t="s">
        <v>2513</v>
      </c>
      <c r="L7748" t="s">
        <v>2058</v>
      </c>
      <c r="M7748" t="s">
        <v>2059</v>
      </c>
      <c r="N7748">
        <v>2</v>
      </c>
      <c r="O7748">
        <v>142</v>
      </c>
      <c r="P7748">
        <v>0.57999999999999996</v>
      </c>
      <c r="Q7748">
        <v>24480</v>
      </c>
      <c r="R7748">
        <v>0</v>
      </c>
      <c r="S7748">
        <v>0</v>
      </c>
      <c r="T7748">
        <v>0</v>
      </c>
      <c r="U7748">
        <v>2</v>
      </c>
      <c r="V7748">
        <v>142</v>
      </c>
      <c r="W7748">
        <v>0.57999999999999996</v>
      </c>
      <c r="X7748">
        <v>0</v>
      </c>
      <c r="Y7748">
        <v>0</v>
      </c>
      <c r="Z7748">
        <v>0</v>
      </c>
      <c r="AA7748">
        <v>0</v>
      </c>
      <c r="AB7748">
        <v>0</v>
      </c>
      <c r="AC7748">
        <v>0</v>
      </c>
      <c r="AD7748">
        <v>0</v>
      </c>
      <c r="AE7748">
        <v>0</v>
      </c>
      <c r="AF7748">
        <v>0</v>
      </c>
      <c r="AG7748" t="s">
        <v>29165</v>
      </c>
      <c r="AH7748" s="21" t="str">
        <f t="shared" si="240"/>
        <v>YM68</v>
      </c>
      <c r="AI7748" s="21">
        <v>345.36</v>
      </c>
      <c r="AJ7748" s="21">
        <f t="shared" si="241"/>
        <v>99.419934640522882</v>
      </c>
      <c r="AK7748" s="21" t="s">
        <v>2060</v>
      </c>
      <c r="AL7748" t="s">
        <v>2515</v>
      </c>
      <c r="AM7748" s="26" t="s">
        <v>38</v>
      </c>
      <c r="AN7748" t="s">
        <v>2030</v>
      </c>
    </row>
    <row r="7749" spans="1:40" hidden="1" x14ac:dyDescent="0.35">
      <c r="A7749" t="s">
        <v>10448</v>
      </c>
      <c r="B7749" t="s">
        <v>29167</v>
      </c>
      <c r="C7749" t="s">
        <v>3254</v>
      </c>
      <c r="D7749" t="s">
        <v>29168</v>
      </c>
      <c r="E7749" t="s">
        <v>4786</v>
      </c>
      <c r="F7749">
        <v>1</v>
      </c>
      <c r="G7749" t="s">
        <v>2509</v>
      </c>
      <c r="H7749" t="s">
        <v>2510</v>
      </c>
      <c r="I7749" t="s">
        <v>2076</v>
      </c>
      <c r="J7749" t="s">
        <v>3256</v>
      </c>
      <c r="K7749" t="s">
        <v>2513</v>
      </c>
      <c r="L7749" t="s">
        <v>2058</v>
      </c>
      <c r="M7749" t="s">
        <v>2059</v>
      </c>
      <c r="N7749">
        <v>4</v>
      </c>
      <c r="O7749">
        <v>210</v>
      </c>
      <c r="P7749">
        <v>0.86</v>
      </c>
      <c r="Q7749">
        <v>24480</v>
      </c>
      <c r="R7749">
        <v>0</v>
      </c>
      <c r="S7749">
        <v>0</v>
      </c>
      <c r="T7749">
        <v>0</v>
      </c>
      <c r="U7749">
        <v>4</v>
      </c>
      <c r="V7749">
        <v>210</v>
      </c>
      <c r="W7749">
        <v>0.86</v>
      </c>
      <c r="X7749">
        <v>0</v>
      </c>
      <c r="Y7749">
        <v>0</v>
      </c>
      <c r="Z7749">
        <v>0</v>
      </c>
      <c r="AA7749">
        <v>0</v>
      </c>
      <c r="AB7749">
        <v>0</v>
      </c>
      <c r="AC7749">
        <v>0</v>
      </c>
      <c r="AD7749">
        <v>0</v>
      </c>
      <c r="AE7749">
        <v>0</v>
      </c>
      <c r="AF7749">
        <v>0</v>
      </c>
      <c r="AG7749" t="s">
        <v>29169</v>
      </c>
      <c r="AH7749" s="21" t="str">
        <f t="shared" si="240"/>
        <v>YM68</v>
      </c>
      <c r="AI7749" s="21">
        <v>345.36</v>
      </c>
      <c r="AJ7749" s="21">
        <f t="shared" si="241"/>
        <v>99.142156862745097</v>
      </c>
      <c r="AK7749" s="21" t="s">
        <v>2063</v>
      </c>
      <c r="AL7749" t="s">
        <v>2515</v>
      </c>
      <c r="AM7749" s="26" t="s">
        <v>38</v>
      </c>
      <c r="AN7749" t="s">
        <v>2031</v>
      </c>
    </row>
    <row r="7750" spans="1:40" hidden="1" x14ac:dyDescent="0.35">
      <c r="A7750" t="s">
        <v>29148</v>
      </c>
      <c r="B7750" t="s">
        <v>29170</v>
      </c>
      <c r="C7750" t="s">
        <v>2985</v>
      </c>
      <c r="D7750" t="s">
        <v>29171</v>
      </c>
      <c r="E7750" t="s">
        <v>4786</v>
      </c>
      <c r="F7750">
        <v>1</v>
      </c>
      <c r="G7750" t="s">
        <v>2509</v>
      </c>
      <c r="H7750" t="s">
        <v>2510</v>
      </c>
      <c r="I7750" t="s">
        <v>2076</v>
      </c>
      <c r="J7750" t="s">
        <v>2987</v>
      </c>
      <c r="K7750" t="s">
        <v>2513</v>
      </c>
      <c r="L7750" t="s">
        <v>2058</v>
      </c>
      <c r="M7750" t="s">
        <v>2059</v>
      </c>
      <c r="N7750">
        <v>4</v>
      </c>
      <c r="O7750">
        <v>192</v>
      </c>
      <c r="P7750">
        <v>0.78</v>
      </c>
      <c r="Q7750">
        <v>24480</v>
      </c>
      <c r="R7750">
        <v>3</v>
      </c>
      <c r="S7750">
        <v>140</v>
      </c>
      <c r="T7750">
        <v>0.56999999999999995</v>
      </c>
      <c r="U7750">
        <v>0</v>
      </c>
      <c r="V7750">
        <v>0</v>
      </c>
      <c r="W7750">
        <v>0</v>
      </c>
      <c r="X7750">
        <v>0</v>
      </c>
      <c r="Y7750">
        <v>0</v>
      </c>
      <c r="Z7750">
        <v>0</v>
      </c>
      <c r="AA7750">
        <v>1</v>
      </c>
      <c r="AB7750">
        <v>52</v>
      </c>
      <c r="AC7750">
        <v>0.21</v>
      </c>
      <c r="AD7750">
        <v>0</v>
      </c>
      <c r="AE7750">
        <v>0</v>
      </c>
      <c r="AF7750">
        <v>0</v>
      </c>
      <c r="AG7750" t="s">
        <v>29172</v>
      </c>
      <c r="AH7750" s="21" t="str">
        <f t="shared" si="240"/>
        <v>YM68</v>
      </c>
      <c r="AI7750" s="21">
        <v>345.36</v>
      </c>
      <c r="AJ7750" s="21">
        <f t="shared" si="241"/>
        <v>99.215686274509807</v>
      </c>
      <c r="AK7750" s="21" t="s">
        <v>2060</v>
      </c>
      <c r="AL7750" t="s">
        <v>2515</v>
      </c>
      <c r="AM7750" s="26" t="s">
        <v>38</v>
      </c>
      <c r="AN7750" t="s">
        <v>2030</v>
      </c>
    </row>
    <row r="7751" spans="1:40" hidden="1" x14ac:dyDescent="0.35">
      <c r="A7751" t="s">
        <v>29152</v>
      </c>
      <c r="B7751" t="s">
        <v>29173</v>
      </c>
      <c r="C7751" t="s">
        <v>5214</v>
      </c>
      <c r="D7751" t="s">
        <v>29174</v>
      </c>
      <c r="E7751" t="s">
        <v>4786</v>
      </c>
      <c r="F7751">
        <v>1</v>
      </c>
      <c r="G7751" t="s">
        <v>2509</v>
      </c>
      <c r="H7751" t="s">
        <v>2510</v>
      </c>
      <c r="I7751" t="s">
        <v>2076</v>
      </c>
      <c r="J7751" t="s">
        <v>2987</v>
      </c>
      <c r="K7751" t="s">
        <v>2513</v>
      </c>
      <c r="L7751" t="s">
        <v>2058</v>
      </c>
      <c r="M7751" t="s">
        <v>2059</v>
      </c>
      <c r="N7751">
        <v>2</v>
      </c>
      <c r="O7751">
        <v>93</v>
      </c>
      <c r="P7751">
        <v>0.38</v>
      </c>
      <c r="Q7751">
        <v>24480</v>
      </c>
      <c r="R7751">
        <v>1</v>
      </c>
      <c r="S7751">
        <v>49</v>
      </c>
      <c r="T7751">
        <v>0.2</v>
      </c>
      <c r="U7751">
        <v>1</v>
      </c>
      <c r="V7751">
        <v>44</v>
      </c>
      <c r="W7751">
        <v>0.18</v>
      </c>
      <c r="X7751">
        <v>0</v>
      </c>
      <c r="Y7751">
        <v>0</v>
      </c>
      <c r="Z7751">
        <v>0</v>
      </c>
      <c r="AA7751">
        <v>0</v>
      </c>
      <c r="AB7751">
        <v>0</v>
      </c>
      <c r="AC7751">
        <v>0</v>
      </c>
      <c r="AD7751">
        <v>0</v>
      </c>
      <c r="AE7751">
        <v>0</v>
      </c>
      <c r="AF7751">
        <v>0</v>
      </c>
      <c r="AG7751" t="s">
        <v>29175</v>
      </c>
      <c r="AH7751" s="21" t="str">
        <f t="shared" ref="AH7751:AH7814" si="242">LEFT(AG7751,4)</f>
        <v>YM68</v>
      </c>
      <c r="AI7751" s="21">
        <v>345.36</v>
      </c>
      <c r="AJ7751" s="21">
        <f t="shared" ref="AJ7751:AJ7814" si="243">100-(O7751/Q7751*100)</f>
        <v>99.620098039215691</v>
      </c>
      <c r="AK7751" s="21" t="s">
        <v>2060</v>
      </c>
      <c r="AL7751" t="s">
        <v>2515</v>
      </c>
      <c r="AM7751" s="26" t="s">
        <v>38</v>
      </c>
      <c r="AN7751" t="s">
        <v>2031</v>
      </c>
    </row>
    <row r="7752" spans="1:40" hidden="1" x14ac:dyDescent="0.35">
      <c r="A7752" t="s">
        <v>29156</v>
      </c>
      <c r="B7752" t="s">
        <v>29177</v>
      </c>
      <c r="C7752" t="s">
        <v>6045</v>
      </c>
      <c r="D7752" t="s">
        <v>29178</v>
      </c>
      <c r="E7752" t="s">
        <v>4786</v>
      </c>
      <c r="F7752">
        <v>2</v>
      </c>
      <c r="G7752" t="s">
        <v>2509</v>
      </c>
      <c r="H7752" t="s">
        <v>2510</v>
      </c>
      <c r="I7752" t="s">
        <v>2076</v>
      </c>
      <c r="J7752" t="s">
        <v>2987</v>
      </c>
      <c r="K7752" t="s">
        <v>2513</v>
      </c>
      <c r="L7752" t="s">
        <v>2058</v>
      </c>
      <c r="M7752" t="s">
        <v>2059</v>
      </c>
      <c r="N7752">
        <v>5</v>
      </c>
      <c r="O7752">
        <v>144</v>
      </c>
      <c r="P7752">
        <v>0.59</v>
      </c>
      <c r="Q7752">
        <v>24480</v>
      </c>
      <c r="R7752">
        <v>2</v>
      </c>
      <c r="S7752">
        <v>70</v>
      </c>
      <c r="T7752">
        <v>0.28999999999999998</v>
      </c>
      <c r="U7752">
        <v>1</v>
      </c>
      <c r="V7752">
        <v>29</v>
      </c>
      <c r="W7752">
        <v>0.12</v>
      </c>
      <c r="X7752">
        <v>0</v>
      </c>
      <c r="Y7752">
        <v>0</v>
      </c>
      <c r="Z7752">
        <v>0</v>
      </c>
      <c r="AA7752">
        <v>2</v>
      </c>
      <c r="AB7752">
        <v>45</v>
      </c>
      <c r="AC7752">
        <v>0.18</v>
      </c>
      <c r="AD7752">
        <v>0</v>
      </c>
      <c r="AE7752">
        <v>0</v>
      </c>
      <c r="AF7752">
        <v>0</v>
      </c>
      <c r="AG7752" t="s">
        <v>29179</v>
      </c>
      <c r="AH7752" s="21" t="str">
        <f t="shared" si="242"/>
        <v>YM68</v>
      </c>
      <c r="AI7752" s="21">
        <v>345.36</v>
      </c>
      <c r="AJ7752" s="21">
        <f t="shared" si="243"/>
        <v>99.411764705882348</v>
      </c>
      <c r="AK7752" s="21" t="s">
        <v>2060</v>
      </c>
      <c r="AL7752" t="s">
        <v>2515</v>
      </c>
      <c r="AM7752" s="26" t="s">
        <v>38</v>
      </c>
      <c r="AN7752" t="s">
        <v>2030</v>
      </c>
    </row>
    <row r="7753" spans="1:40" hidden="1" x14ac:dyDescent="0.35">
      <c r="A7753" t="s">
        <v>29158</v>
      </c>
      <c r="B7753" t="s">
        <v>29181</v>
      </c>
      <c r="C7753" t="s">
        <v>6045</v>
      </c>
      <c r="D7753" t="s">
        <v>29182</v>
      </c>
      <c r="E7753" t="s">
        <v>4786</v>
      </c>
      <c r="F7753">
        <v>2</v>
      </c>
      <c r="G7753" t="s">
        <v>2509</v>
      </c>
      <c r="H7753" t="s">
        <v>2510</v>
      </c>
      <c r="I7753" t="s">
        <v>2076</v>
      </c>
      <c r="J7753" t="s">
        <v>2987</v>
      </c>
      <c r="K7753" t="s">
        <v>2513</v>
      </c>
      <c r="L7753" t="s">
        <v>2058</v>
      </c>
      <c r="M7753" t="s">
        <v>2170</v>
      </c>
      <c r="N7753">
        <v>8</v>
      </c>
      <c r="O7753">
        <v>396</v>
      </c>
      <c r="P7753">
        <v>2.59</v>
      </c>
      <c r="Q7753">
        <v>15300</v>
      </c>
      <c r="R7753">
        <v>6</v>
      </c>
      <c r="S7753">
        <v>306</v>
      </c>
      <c r="T7753">
        <v>2</v>
      </c>
      <c r="U7753">
        <v>2</v>
      </c>
      <c r="V7753">
        <v>90</v>
      </c>
      <c r="W7753">
        <v>0.59</v>
      </c>
      <c r="X7753">
        <v>0</v>
      </c>
      <c r="Y7753">
        <v>0</v>
      </c>
      <c r="Z7753">
        <v>0</v>
      </c>
      <c r="AA7753">
        <v>0</v>
      </c>
      <c r="AB7753">
        <v>0</v>
      </c>
      <c r="AC7753">
        <v>0</v>
      </c>
      <c r="AD7753">
        <v>0</v>
      </c>
      <c r="AE7753">
        <v>0</v>
      </c>
      <c r="AF7753">
        <v>0</v>
      </c>
      <c r="AG7753" t="s">
        <v>29183</v>
      </c>
      <c r="AH7753" s="21" t="str">
        <f t="shared" si="242"/>
        <v>YM68</v>
      </c>
      <c r="AI7753" s="21">
        <v>216</v>
      </c>
      <c r="AJ7753" s="21">
        <f t="shared" si="243"/>
        <v>97.411764705882348</v>
      </c>
      <c r="AK7753" s="21" t="s">
        <v>2063</v>
      </c>
      <c r="AL7753" t="s">
        <v>2515</v>
      </c>
      <c r="AM7753" s="26" t="s">
        <v>38</v>
      </c>
      <c r="AN7753" t="s">
        <v>2030</v>
      </c>
    </row>
    <row r="7754" spans="1:40" hidden="1" x14ac:dyDescent="0.35">
      <c r="A7754" t="s">
        <v>29162</v>
      </c>
      <c r="B7754" t="s">
        <v>29185</v>
      </c>
      <c r="C7754" t="s">
        <v>6045</v>
      </c>
      <c r="D7754" t="s">
        <v>29186</v>
      </c>
      <c r="E7754" t="s">
        <v>2986</v>
      </c>
      <c r="F7754">
        <v>2</v>
      </c>
      <c r="G7754" t="s">
        <v>2509</v>
      </c>
      <c r="H7754" t="s">
        <v>2510</v>
      </c>
      <c r="I7754" t="s">
        <v>2076</v>
      </c>
      <c r="J7754" t="s">
        <v>2987</v>
      </c>
      <c r="K7754" t="s">
        <v>2513</v>
      </c>
      <c r="L7754" t="s">
        <v>2058</v>
      </c>
      <c r="M7754" t="s">
        <v>2059</v>
      </c>
      <c r="N7754">
        <v>0</v>
      </c>
      <c r="O7754">
        <v>0</v>
      </c>
      <c r="P7754">
        <v>0</v>
      </c>
      <c r="Q7754">
        <v>24480</v>
      </c>
      <c r="R7754">
        <v>0</v>
      </c>
      <c r="S7754">
        <v>0</v>
      </c>
      <c r="T7754">
        <v>0</v>
      </c>
      <c r="U7754">
        <v>0</v>
      </c>
      <c r="V7754">
        <v>0</v>
      </c>
      <c r="W7754">
        <v>0</v>
      </c>
      <c r="X7754">
        <v>0</v>
      </c>
      <c r="Y7754">
        <v>0</v>
      </c>
      <c r="Z7754">
        <v>0</v>
      </c>
      <c r="AA7754">
        <v>0</v>
      </c>
      <c r="AB7754">
        <v>0</v>
      </c>
      <c r="AC7754">
        <v>0</v>
      </c>
      <c r="AD7754">
        <v>0</v>
      </c>
      <c r="AE7754">
        <v>0</v>
      </c>
      <c r="AF7754">
        <v>0</v>
      </c>
      <c r="AG7754" t="s">
        <v>29187</v>
      </c>
      <c r="AH7754" s="21" t="str">
        <f t="shared" si="242"/>
        <v>YM68</v>
      </c>
      <c r="AI7754" s="21">
        <v>345.36</v>
      </c>
      <c r="AJ7754" s="21">
        <f t="shared" si="243"/>
        <v>100</v>
      </c>
      <c r="AK7754" s="21" t="s">
        <v>2060</v>
      </c>
      <c r="AL7754" t="s">
        <v>2515</v>
      </c>
      <c r="AM7754" s="26" t="s">
        <v>38</v>
      </c>
      <c r="AN7754" t="s">
        <v>2030</v>
      </c>
    </row>
    <row r="7755" spans="1:40" hidden="1" x14ac:dyDescent="0.35">
      <c r="A7755" t="s">
        <v>29166</v>
      </c>
      <c r="B7755" t="s">
        <v>29189</v>
      </c>
      <c r="C7755" t="s">
        <v>6045</v>
      </c>
      <c r="D7755" t="s">
        <v>29190</v>
      </c>
      <c r="E7755" t="s">
        <v>4786</v>
      </c>
      <c r="F7755">
        <v>1</v>
      </c>
      <c r="G7755" t="s">
        <v>2509</v>
      </c>
      <c r="H7755" t="s">
        <v>2510</v>
      </c>
      <c r="I7755" t="s">
        <v>2076</v>
      </c>
      <c r="J7755" t="s">
        <v>2987</v>
      </c>
      <c r="K7755" t="s">
        <v>2513</v>
      </c>
      <c r="L7755" t="s">
        <v>2058</v>
      </c>
      <c r="M7755" t="s">
        <v>2059</v>
      </c>
      <c r="N7755">
        <v>5</v>
      </c>
      <c r="O7755">
        <v>179</v>
      </c>
      <c r="P7755">
        <v>0.73</v>
      </c>
      <c r="Q7755">
        <v>24480</v>
      </c>
      <c r="R7755">
        <v>2</v>
      </c>
      <c r="S7755">
        <v>56</v>
      </c>
      <c r="T7755">
        <v>0.23</v>
      </c>
      <c r="U7755">
        <v>3</v>
      </c>
      <c r="V7755">
        <v>123</v>
      </c>
      <c r="W7755">
        <v>0.5</v>
      </c>
      <c r="X7755">
        <v>0</v>
      </c>
      <c r="Y7755">
        <v>0</v>
      </c>
      <c r="Z7755">
        <v>0</v>
      </c>
      <c r="AA7755">
        <v>0</v>
      </c>
      <c r="AB7755">
        <v>0</v>
      </c>
      <c r="AC7755">
        <v>0</v>
      </c>
      <c r="AD7755">
        <v>0</v>
      </c>
      <c r="AE7755">
        <v>0</v>
      </c>
      <c r="AF7755">
        <v>0</v>
      </c>
      <c r="AG7755" t="s">
        <v>29191</v>
      </c>
      <c r="AH7755" s="21" t="str">
        <f t="shared" si="242"/>
        <v>YM68</v>
      </c>
      <c r="AI7755" s="21">
        <v>345.36</v>
      </c>
      <c r="AJ7755" s="21">
        <f t="shared" si="243"/>
        <v>99.268790849673209</v>
      </c>
      <c r="AK7755" s="21" t="s">
        <v>2060</v>
      </c>
      <c r="AL7755" t="s">
        <v>2515</v>
      </c>
      <c r="AM7755" s="26" t="s">
        <v>38</v>
      </c>
      <c r="AN7755" t="s">
        <v>2030</v>
      </c>
    </row>
    <row r="7756" spans="1:40" hidden="1" x14ac:dyDescent="0.35">
      <c r="A7756" t="s">
        <v>10464</v>
      </c>
      <c r="B7756" t="s">
        <v>29193</v>
      </c>
      <c r="C7756" t="s">
        <v>7236</v>
      </c>
      <c r="D7756" t="s">
        <v>29194</v>
      </c>
      <c r="E7756" t="s">
        <v>4786</v>
      </c>
      <c r="F7756">
        <v>2</v>
      </c>
      <c r="G7756" t="s">
        <v>2509</v>
      </c>
      <c r="H7756" t="s">
        <v>2510</v>
      </c>
      <c r="I7756" t="s">
        <v>2076</v>
      </c>
      <c r="J7756" t="s">
        <v>3256</v>
      </c>
      <c r="K7756" t="s">
        <v>2513</v>
      </c>
      <c r="L7756" t="s">
        <v>2058</v>
      </c>
      <c r="M7756" t="s">
        <v>2059</v>
      </c>
      <c r="N7756">
        <v>3</v>
      </c>
      <c r="O7756">
        <v>153</v>
      </c>
      <c r="P7756">
        <v>0.63</v>
      </c>
      <c r="Q7756">
        <v>24480</v>
      </c>
      <c r="R7756">
        <v>0</v>
      </c>
      <c r="S7756">
        <v>0</v>
      </c>
      <c r="T7756">
        <v>0</v>
      </c>
      <c r="U7756">
        <v>3</v>
      </c>
      <c r="V7756">
        <v>153</v>
      </c>
      <c r="W7756">
        <v>0.63</v>
      </c>
      <c r="X7756">
        <v>0</v>
      </c>
      <c r="Y7756">
        <v>0</v>
      </c>
      <c r="Z7756">
        <v>0</v>
      </c>
      <c r="AA7756">
        <v>0</v>
      </c>
      <c r="AB7756">
        <v>0</v>
      </c>
      <c r="AC7756">
        <v>0</v>
      </c>
      <c r="AD7756">
        <v>0</v>
      </c>
      <c r="AE7756">
        <v>0</v>
      </c>
      <c r="AF7756">
        <v>0</v>
      </c>
      <c r="AG7756" t="s">
        <v>29195</v>
      </c>
      <c r="AH7756" s="21" t="str">
        <f t="shared" si="242"/>
        <v>YM68</v>
      </c>
      <c r="AI7756" s="21">
        <v>345.36</v>
      </c>
      <c r="AJ7756" s="21">
        <f t="shared" si="243"/>
        <v>99.375</v>
      </c>
      <c r="AK7756" s="21" t="s">
        <v>2060</v>
      </c>
      <c r="AL7756" t="s">
        <v>2515</v>
      </c>
      <c r="AM7756" s="26" t="s">
        <v>38</v>
      </c>
      <c r="AN7756" t="s">
        <v>2032</v>
      </c>
    </row>
    <row r="7757" spans="1:40" hidden="1" x14ac:dyDescent="0.35">
      <c r="A7757" t="s">
        <v>10468</v>
      </c>
      <c r="B7757" t="s">
        <v>29197</v>
      </c>
      <c r="C7757" t="s">
        <v>3254</v>
      </c>
      <c r="D7757" t="s">
        <v>29198</v>
      </c>
      <c r="E7757" t="s">
        <v>4786</v>
      </c>
      <c r="F7757">
        <v>1</v>
      </c>
      <c r="G7757" t="s">
        <v>2509</v>
      </c>
      <c r="H7757" t="s">
        <v>2510</v>
      </c>
      <c r="I7757" t="s">
        <v>2076</v>
      </c>
      <c r="J7757" t="s">
        <v>3256</v>
      </c>
      <c r="K7757" t="s">
        <v>2513</v>
      </c>
      <c r="L7757" t="s">
        <v>2058</v>
      </c>
      <c r="M7757" t="s">
        <v>2059</v>
      </c>
      <c r="N7757">
        <v>4</v>
      </c>
      <c r="O7757">
        <v>157</v>
      </c>
      <c r="P7757">
        <v>0.64</v>
      </c>
      <c r="Q7757">
        <v>24480</v>
      </c>
      <c r="R7757">
        <v>0</v>
      </c>
      <c r="S7757">
        <v>0</v>
      </c>
      <c r="T7757">
        <v>0</v>
      </c>
      <c r="U7757">
        <v>3</v>
      </c>
      <c r="V7757">
        <v>146</v>
      </c>
      <c r="W7757">
        <v>0.6</v>
      </c>
      <c r="X7757">
        <v>0</v>
      </c>
      <c r="Y7757">
        <v>0</v>
      </c>
      <c r="Z7757">
        <v>0</v>
      </c>
      <c r="AA7757">
        <v>1</v>
      </c>
      <c r="AB7757">
        <v>11</v>
      </c>
      <c r="AC7757">
        <v>0.04</v>
      </c>
      <c r="AD7757">
        <v>0</v>
      </c>
      <c r="AE7757">
        <v>0</v>
      </c>
      <c r="AF7757">
        <v>0</v>
      </c>
      <c r="AG7757" t="s">
        <v>29199</v>
      </c>
      <c r="AH7757" s="21" t="str">
        <f t="shared" si="242"/>
        <v>YM68</v>
      </c>
      <c r="AI7757" s="21">
        <v>345.36</v>
      </c>
      <c r="AJ7757" s="21">
        <f t="shared" si="243"/>
        <v>99.35866013071896</v>
      </c>
      <c r="AK7757" s="21" t="s">
        <v>2060</v>
      </c>
      <c r="AL7757" t="s">
        <v>2515</v>
      </c>
      <c r="AM7757" s="26" t="s">
        <v>38</v>
      </c>
      <c r="AN7757" t="s">
        <v>2031</v>
      </c>
    </row>
    <row r="7758" spans="1:40" hidden="1" x14ac:dyDescent="0.35">
      <c r="A7758" t="s">
        <v>29176</v>
      </c>
      <c r="B7758" t="s">
        <v>29201</v>
      </c>
      <c r="C7758" t="s">
        <v>7236</v>
      </c>
      <c r="D7758" t="s">
        <v>29202</v>
      </c>
      <c r="E7758" t="s">
        <v>4786</v>
      </c>
      <c r="F7758">
        <v>1</v>
      </c>
      <c r="G7758" t="s">
        <v>2509</v>
      </c>
      <c r="H7758" t="s">
        <v>2510</v>
      </c>
      <c r="I7758" t="s">
        <v>2076</v>
      </c>
      <c r="J7758" t="s">
        <v>3256</v>
      </c>
      <c r="K7758" t="s">
        <v>2513</v>
      </c>
      <c r="L7758" t="s">
        <v>2058</v>
      </c>
      <c r="M7758" t="s">
        <v>2170</v>
      </c>
      <c r="N7758">
        <v>4</v>
      </c>
      <c r="O7758">
        <v>248</v>
      </c>
      <c r="P7758">
        <v>1.62</v>
      </c>
      <c r="Q7758">
        <v>15300</v>
      </c>
      <c r="R7758">
        <v>0</v>
      </c>
      <c r="S7758">
        <v>0</v>
      </c>
      <c r="T7758">
        <v>0</v>
      </c>
      <c r="U7758">
        <v>4</v>
      </c>
      <c r="V7758">
        <v>248</v>
      </c>
      <c r="W7758">
        <v>1.62</v>
      </c>
      <c r="X7758">
        <v>0</v>
      </c>
      <c r="Y7758">
        <v>0</v>
      </c>
      <c r="Z7758">
        <v>0</v>
      </c>
      <c r="AA7758">
        <v>0</v>
      </c>
      <c r="AB7758">
        <v>0</v>
      </c>
      <c r="AC7758">
        <v>0</v>
      </c>
      <c r="AD7758">
        <v>0</v>
      </c>
      <c r="AE7758">
        <v>0</v>
      </c>
      <c r="AF7758">
        <v>0</v>
      </c>
      <c r="AG7758" t="s">
        <v>29203</v>
      </c>
      <c r="AH7758" s="21" t="str">
        <f t="shared" si="242"/>
        <v>YM68</v>
      </c>
      <c r="AI7758" s="21">
        <v>216</v>
      </c>
      <c r="AJ7758" s="21">
        <f t="shared" si="243"/>
        <v>98.379084967320267</v>
      </c>
      <c r="AK7758" s="21" t="s">
        <v>2063</v>
      </c>
      <c r="AL7758" t="s">
        <v>2515</v>
      </c>
      <c r="AM7758" s="26" t="s">
        <v>38</v>
      </c>
      <c r="AN7758" t="s">
        <v>2030</v>
      </c>
    </row>
    <row r="7759" spans="1:40" hidden="1" x14ac:dyDescent="0.35">
      <c r="A7759" t="s">
        <v>29180</v>
      </c>
      <c r="B7759" t="s">
        <v>29205</v>
      </c>
      <c r="C7759" t="s">
        <v>8301</v>
      </c>
      <c r="D7759" t="s">
        <v>29206</v>
      </c>
      <c r="E7759" t="s">
        <v>2986</v>
      </c>
      <c r="F7759">
        <v>2</v>
      </c>
      <c r="G7759" t="s">
        <v>2509</v>
      </c>
      <c r="H7759" t="s">
        <v>2510</v>
      </c>
      <c r="I7759" t="s">
        <v>2076</v>
      </c>
      <c r="J7759" t="s">
        <v>3123</v>
      </c>
      <c r="K7759" t="s">
        <v>2513</v>
      </c>
      <c r="L7759" t="s">
        <v>2058</v>
      </c>
      <c r="M7759" t="s">
        <v>2549</v>
      </c>
      <c r="N7759">
        <v>0</v>
      </c>
      <c r="O7759">
        <v>0</v>
      </c>
      <c r="P7759">
        <v>0</v>
      </c>
      <c r="Q7759">
        <v>14280</v>
      </c>
      <c r="R7759">
        <v>0</v>
      </c>
      <c r="S7759">
        <v>0</v>
      </c>
      <c r="T7759">
        <v>0</v>
      </c>
      <c r="U7759">
        <v>0</v>
      </c>
      <c r="V7759">
        <v>0</v>
      </c>
      <c r="W7759">
        <v>0</v>
      </c>
      <c r="X7759">
        <v>0</v>
      </c>
      <c r="Y7759">
        <v>0</v>
      </c>
      <c r="Z7759">
        <v>0</v>
      </c>
      <c r="AA7759">
        <v>0</v>
      </c>
      <c r="AB7759">
        <v>0</v>
      </c>
      <c r="AC7759">
        <v>0</v>
      </c>
      <c r="AD7759">
        <v>0</v>
      </c>
      <c r="AE7759">
        <v>0</v>
      </c>
      <c r="AF7759">
        <v>0</v>
      </c>
      <c r="AG7759" t="s">
        <v>29207</v>
      </c>
      <c r="AH7759" s="21" t="str">
        <f t="shared" si="242"/>
        <v>YM68</v>
      </c>
      <c r="AI7759" s="21">
        <v>201.59999999999997</v>
      </c>
      <c r="AJ7759" s="21">
        <f t="shared" si="243"/>
        <v>100</v>
      </c>
      <c r="AK7759" s="21" t="s">
        <v>2060</v>
      </c>
      <c r="AL7759" t="s">
        <v>2515</v>
      </c>
      <c r="AM7759" s="26" t="s">
        <v>38</v>
      </c>
      <c r="AN7759" t="s">
        <v>2030</v>
      </c>
    </row>
    <row r="7760" spans="1:40" hidden="1" x14ac:dyDescent="0.35">
      <c r="A7760" t="s">
        <v>29184</v>
      </c>
      <c r="B7760" t="s">
        <v>29209</v>
      </c>
      <c r="C7760" t="s">
        <v>2791</v>
      </c>
      <c r="D7760" t="s">
        <v>29210</v>
      </c>
      <c r="E7760" t="s">
        <v>2793</v>
      </c>
      <c r="F7760">
        <v>1</v>
      </c>
      <c r="G7760" t="s">
        <v>2509</v>
      </c>
      <c r="H7760" t="s">
        <v>2510</v>
      </c>
      <c r="I7760" t="s">
        <v>2076</v>
      </c>
      <c r="J7760" t="s">
        <v>2794</v>
      </c>
      <c r="K7760" t="s">
        <v>2669</v>
      </c>
      <c r="L7760" t="s">
        <v>2058</v>
      </c>
      <c r="M7760" t="s">
        <v>2170</v>
      </c>
      <c r="N7760">
        <v>6</v>
      </c>
      <c r="O7760">
        <v>185</v>
      </c>
      <c r="P7760">
        <v>1.21</v>
      </c>
      <c r="Q7760">
        <v>15300</v>
      </c>
      <c r="R7760">
        <v>5</v>
      </c>
      <c r="S7760">
        <v>172</v>
      </c>
      <c r="T7760">
        <v>1.1200000000000001</v>
      </c>
      <c r="U7760">
        <v>1</v>
      </c>
      <c r="V7760">
        <v>13</v>
      </c>
      <c r="W7760">
        <v>0.08</v>
      </c>
      <c r="X7760">
        <v>0</v>
      </c>
      <c r="Y7760">
        <v>0</v>
      </c>
      <c r="Z7760">
        <v>0</v>
      </c>
      <c r="AA7760">
        <v>0</v>
      </c>
      <c r="AB7760">
        <v>0</v>
      </c>
      <c r="AC7760">
        <v>0</v>
      </c>
      <c r="AD7760">
        <v>0</v>
      </c>
      <c r="AE7760">
        <v>0</v>
      </c>
      <c r="AF7760">
        <v>0</v>
      </c>
      <c r="AG7760" t="s">
        <v>29211</v>
      </c>
      <c r="AH7760" s="21" t="str">
        <f t="shared" si="242"/>
        <v>YM68</v>
      </c>
      <c r="AI7760" s="21">
        <v>216</v>
      </c>
      <c r="AJ7760" s="21">
        <f t="shared" si="243"/>
        <v>98.790849673202615</v>
      </c>
      <c r="AK7760" s="21" t="s">
        <v>2063</v>
      </c>
      <c r="AL7760" t="s">
        <v>2515</v>
      </c>
      <c r="AM7760" s="26" t="s">
        <v>38</v>
      </c>
      <c r="AN7760" t="s">
        <v>2029</v>
      </c>
    </row>
    <row r="7761" spans="1:40" hidden="1" x14ac:dyDescent="0.35">
      <c r="A7761" t="s">
        <v>29188</v>
      </c>
      <c r="B7761" t="s">
        <v>29213</v>
      </c>
      <c r="C7761" t="s">
        <v>8301</v>
      </c>
      <c r="D7761" t="s">
        <v>29214</v>
      </c>
      <c r="E7761" t="s">
        <v>4786</v>
      </c>
      <c r="F7761">
        <v>2</v>
      </c>
      <c r="G7761" t="s">
        <v>2509</v>
      </c>
      <c r="H7761" t="s">
        <v>2510</v>
      </c>
      <c r="I7761" t="s">
        <v>2076</v>
      </c>
      <c r="J7761" t="s">
        <v>3123</v>
      </c>
      <c r="K7761" t="s">
        <v>2513</v>
      </c>
      <c r="L7761" t="s">
        <v>2058</v>
      </c>
      <c r="M7761" t="s">
        <v>2059</v>
      </c>
      <c r="N7761">
        <v>1</v>
      </c>
      <c r="O7761">
        <v>44</v>
      </c>
      <c r="P7761">
        <v>0.18</v>
      </c>
      <c r="Q7761">
        <v>24480</v>
      </c>
      <c r="R7761">
        <v>1</v>
      </c>
      <c r="S7761">
        <v>44</v>
      </c>
      <c r="T7761">
        <v>0.18</v>
      </c>
      <c r="U7761">
        <v>0</v>
      </c>
      <c r="V7761">
        <v>0</v>
      </c>
      <c r="W7761">
        <v>0</v>
      </c>
      <c r="X7761">
        <v>0</v>
      </c>
      <c r="Y7761">
        <v>0</v>
      </c>
      <c r="Z7761">
        <v>0</v>
      </c>
      <c r="AA7761">
        <v>0</v>
      </c>
      <c r="AB7761">
        <v>0</v>
      </c>
      <c r="AC7761">
        <v>0</v>
      </c>
      <c r="AD7761">
        <v>0</v>
      </c>
      <c r="AE7761">
        <v>0</v>
      </c>
      <c r="AF7761">
        <v>0</v>
      </c>
      <c r="AG7761" t="s">
        <v>29215</v>
      </c>
      <c r="AH7761" s="21" t="str">
        <f t="shared" si="242"/>
        <v>YM68</v>
      </c>
      <c r="AI7761" s="21">
        <v>345.36</v>
      </c>
      <c r="AJ7761" s="21">
        <f t="shared" si="243"/>
        <v>99.820261437908499</v>
      </c>
      <c r="AK7761" s="21" t="s">
        <v>2060</v>
      </c>
      <c r="AL7761" t="s">
        <v>2515</v>
      </c>
      <c r="AM7761" s="26" t="s">
        <v>38</v>
      </c>
      <c r="AN7761" t="s">
        <v>2030</v>
      </c>
    </row>
    <row r="7762" spans="1:40" hidden="1" x14ac:dyDescent="0.35">
      <c r="A7762" t="s">
        <v>29192</v>
      </c>
      <c r="B7762" t="s">
        <v>29217</v>
      </c>
      <c r="C7762" t="s">
        <v>3121</v>
      </c>
      <c r="D7762" t="s">
        <v>29218</v>
      </c>
      <c r="E7762" t="s">
        <v>4786</v>
      </c>
      <c r="F7762">
        <v>2</v>
      </c>
      <c r="G7762" t="s">
        <v>2509</v>
      </c>
      <c r="H7762" t="s">
        <v>2510</v>
      </c>
      <c r="I7762" t="s">
        <v>2076</v>
      </c>
      <c r="J7762" t="s">
        <v>3123</v>
      </c>
      <c r="K7762" t="s">
        <v>2513</v>
      </c>
      <c r="L7762" t="s">
        <v>2058</v>
      </c>
      <c r="M7762" t="s">
        <v>2059</v>
      </c>
      <c r="N7762">
        <v>0</v>
      </c>
      <c r="O7762">
        <v>0</v>
      </c>
      <c r="P7762">
        <v>0</v>
      </c>
      <c r="Q7762">
        <v>24480</v>
      </c>
      <c r="R7762">
        <v>0</v>
      </c>
      <c r="S7762">
        <v>0</v>
      </c>
      <c r="T7762">
        <v>0</v>
      </c>
      <c r="U7762">
        <v>0</v>
      </c>
      <c r="V7762">
        <v>0</v>
      </c>
      <c r="W7762">
        <v>0</v>
      </c>
      <c r="X7762">
        <v>0</v>
      </c>
      <c r="Y7762">
        <v>0</v>
      </c>
      <c r="Z7762">
        <v>0</v>
      </c>
      <c r="AA7762">
        <v>0</v>
      </c>
      <c r="AB7762">
        <v>0</v>
      </c>
      <c r="AC7762">
        <v>0</v>
      </c>
      <c r="AD7762">
        <v>0</v>
      </c>
      <c r="AE7762">
        <v>0</v>
      </c>
      <c r="AF7762">
        <v>0</v>
      </c>
      <c r="AG7762" t="s">
        <v>29219</v>
      </c>
      <c r="AH7762" s="21" t="str">
        <f t="shared" si="242"/>
        <v>YM68</v>
      </c>
      <c r="AI7762" s="21">
        <v>345.36</v>
      </c>
      <c r="AJ7762" s="21">
        <f t="shared" si="243"/>
        <v>100</v>
      </c>
      <c r="AK7762" s="21" t="s">
        <v>2060</v>
      </c>
      <c r="AL7762" t="s">
        <v>2515</v>
      </c>
      <c r="AM7762" s="26" t="s">
        <v>38</v>
      </c>
      <c r="AN7762" t="s">
        <v>2031</v>
      </c>
    </row>
    <row r="7763" spans="1:40" hidden="1" x14ac:dyDescent="0.35">
      <c r="A7763" t="s">
        <v>29196</v>
      </c>
      <c r="B7763" t="s">
        <v>29221</v>
      </c>
      <c r="C7763" t="s">
        <v>8301</v>
      </c>
      <c r="D7763" t="s">
        <v>29222</v>
      </c>
      <c r="E7763" t="s">
        <v>2986</v>
      </c>
      <c r="F7763">
        <v>2</v>
      </c>
      <c r="G7763" t="s">
        <v>2509</v>
      </c>
      <c r="H7763" t="s">
        <v>2510</v>
      </c>
      <c r="I7763" t="s">
        <v>2076</v>
      </c>
      <c r="J7763" t="s">
        <v>3123</v>
      </c>
      <c r="K7763" t="s">
        <v>2513</v>
      </c>
      <c r="L7763" t="s">
        <v>2058</v>
      </c>
      <c r="M7763" t="s">
        <v>2059</v>
      </c>
      <c r="N7763">
        <v>8</v>
      </c>
      <c r="O7763">
        <v>497</v>
      </c>
      <c r="P7763">
        <v>2.0299999999999998</v>
      </c>
      <c r="Q7763">
        <v>24480</v>
      </c>
      <c r="R7763">
        <v>1</v>
      </c>
      <c r="S7763">
        <v>65</v>
      </c>
      <c r="T7763">
        <v>0.27</v>
      </c>
      <c r="U7763">
        <v>7</v>
      </c>
      <c r="V7763">
        <v>432</v>
      </c>
      <c r="W7763">
        <v>1.76</v>
      </c>
      <c r="X7763">
        <v>0</v>
      </c>
      <c r="Y7763">
        <v>0</v>
      </c>
      <c r="Z7763">
        <v>0</v>
      </c>
      <c r="AA7763">
        <v>0</v>
      </c>
      <c r="AB7763">
        <v>0</v>
      </c>
      <c r="AC7763">
        <v>0</v>
      </c>
      <c r="AD7763">
        <v>0</v>
      </c>
      <c r="AE7763">
        <v>0</v>
      </c>
      <c r="AF7763">
        <v>0</v>
      </c>
      <c r="AG7763" t="s">
        <v>29223</v>
      </c>
      <c r="AH7763" s="21" t="str">
        <f t="shared" si="242"/>
        <v>YM68</v>
      </c>
      <c r="AI7763" s="21">
        <v>345.36</v>
      </c>
      <c r="AJ7763" s="21">
        <f t="shared" si="243"/>
        <v>97.96977124183006</v>
      </c>
      <c r="AK7763" s="21" t="s">
        <v>2063</v>
      </c>
      <c r="AL7763" t="s">
        <v>2515</v>
      </c>
      <c r="AM7763" s="26" t="s">
        <v>38</v>
      </c>
      <c r="AN7763" t="s">
        <v>2030</v>
      </c>
    </row>
    <row r="7764" spans="1:40" hidden="1" x14ac:dyDescent="0.35">
      <c r="A7764" t="s">
        <v>29200</v>
      </c>
      <c r="B7764" t="s">
        <v>29225</v>
      </c>
      <c r="C7764" t="s">
        <v>7236</v>
      </c>
      <c r="D7764" t="s">
        <v>29226</v>
      </c>
      <c r="E7764" t="s">
        <v>2986</v>
      </c>
      <c r="F7764">
        <v>2</v>
      </c>
      <c r="G7764" t="s">
        <v>2509</v>
      </c>
      <c r="H7764" t="s">
        <v>2510</v>
      </c>
      <c r="I7764" t="s">
        <v>2076</v>
      </c>
      <c r="J7764" t="s">
        <v>3256</v>
      </c>
      <c r="K7764" t="s">
        <v>2513</v>
      </c>
      <c r="L7764" t="s">
        <v>2058</v>
      </c>
      <c r="M7764" t="s">
        <v>2059</v>
      </c>
      <c r="N7764">
        <v>3</v>
      </c>
      <c r="O7764">
        <v>125</v>
      </c>
      <c r="P7764">
        <v>0.51</v>
      </c>
      <c r="Q7764">
        <v>24480</v>
      </c>
      <c r="R7764">
        <v>0</v>
      </c>
      <c r="S7764">
        <v>0</v>
      </c>
      <c r="T7764">
        <v>0</v>
      </c>
      <c r="U7764">
        <v>3</v>
      </c>
      <c r="V7764">
        <v>125</v>
      </c>
      <c r="W7764">
        <v>0.51</v>
      </c>
      <c r="X7764">
        <v>0</v>
      </c>
      <c r="Y7764">
        <v>0</v>
      </c>
      <c r="Z7764">
        <v>0</v>
      </c>
      <c r="AA7764">
        <v>0</v>
      </c>
      <c r="AB7764">
        <v>0</v>
      </c>
      <c r="AC7764">
        <v>0</v>
      </c>
      <c r="AD7764">
        <v>0</v>
      </c>
      <c r="AE7764">
        <v>0</v>
      </c>
      <c r="AF7764">
        <v>0</v>
      </c>
      <c r="AG7764" t="s">
        <v>29227</v>
      </c>
      <c r="AH7764" s="21" t="str">
        <f t="shared" si="242"/>
        <v>YM68</v>
      </c>
      <c r="AI7764" s="21">
        <v>345.36</v>
      </c>
      <c r="AJ7764" s="21">
        <f t="shared" si="243"/>
        <v>99.489379084967325</v>
      </c>
      <c r="AK7764" s="21" t="s">
        <v>2060</v>
      </c>
      <c r="AL7764" t="s">
        <v>2515</v>
      </c>
      <c r="AM7764" s="26" t="s">
        <v>38</v>
      </c>
      <c r="AN7764" t="s">
        <v>2030</v>
      </c>
    </row>
    <row r="7765" spans="1:40" hidden="1" x14ac:dyDescent="0.35">
      <c r="A7765" t="s">
        <v>29204</v>
      </c>
      <c r="B7765" t="s">
        <v>29229</v>
      </c>
      <c r="C7765" t="s">
        <v>3294</v>
      </c>
      <c r="D7765" t="s">
        <v>29230</v>
      </c>
      <c r="E7765" t="s">
        <v>2608</v>
      </c>
      <c r="F7765">
        <v>1</v>
      </c>
      <c r="G7765" t="s">
        <v>2609</v>
      </c>
      <c r="H7765" t="s">
        <v>2577</v>
      </c>
      <c r="I7765" t="s">
        <v>2076</v>
      </c>
      <c r="J7765" t="s">
        <v>2764</v>
      </c>
      <c r="K7765" t="s">
        <v>2765</v>
      </c>
      <c r="L7765" t="s">
        <v>2058</v>
      </c>
      <c r="M7765" t="s">
        <v>2310</v>
      </c>
      <c r="N7765">
        <v>3</v>
      </c>
      <c r="O7765">
        <v>169</v>
      </c>
      <c r="P7765">
        <v>1.04</v>
      </c>
      <c r="Q7765">
        <v>16320</v>
      </c>
      <c r="R7765">
        <v>1</v>
      </c>
      <c r="S7765">
        <v>1</v>
      </c>
      <c r="T7765">
        <v>0.01</v>
      </c>
      <c r="U7765">
        <v>2</v>
      </c>
      <c r="V7765">
        <v>168</v>
      </c>
      <c r="W7765">
        <v>1.03</v>
      </c>
      <c r="X7765">
        <v>0</v>
      </c>
      <c r="Y7765">
        <v>0</v>
      </c>
      <c r="Z7765">
        <v>0</v>
      </c>
      <c r="AA7765">
        <v>0</v>
      </c>
      <c r="AB7765">
        <v>0</v>
      </c>
      <c r="AC7765">
        <v>0</v>
      </c>
      <c r="AD7765">
        <v>0</v>
      </c>
      <c r="AE7765">
        <v>0</v>
      </c>
      <c r="AF7765">
        <v>0</v>
      </c>
      <c r="AG7765" t="s">
        <v>29231</v>
      </c>
      <c r="AH7765" s="21" t="str">
        <f t="shared" si="242"/>
        <v>YK20</v>
      </c>
      <c r="AI7765" s="21">
        <v>230.39999999999998</v>
      </c>
      <c r="AJ7765" s="21">
        <f t="shared" si="243"/>
        <v>98.964460784313729</v>
      </c>
      <c r="AK7765" s="21" t="s">
        <v>2063</v>
      </c>
      <c r="AL7765" t="s">
        <v>2613</v>
      </c>
      <c r="AM7765" s="26" t="s">
        <v>38</v>
      </c>
      <c r="AN7765" t="s">
        <v>2031</v>
      </c>
    </row>
    <row r="7766" spans="1:40" hidden="1" x14ac:dyDescent="0.35">
      <c r="A7766" t="s">
        <v>29208</v>
      </c>
      <c r="B7766" t="s">
        <v>29233</v>
      </c>
      <c r="C7766" t="s">
        <v>8217</v>
      </c>
      <c r="D7766" t="s">
        <v>29234</v>
      </c>
      <c r="E7766" t="s">
        <v>2646</v>
      </c>
      <c r="F7766">
        <v>1</v>
      </c>
      <c r="G7766" t="s">
        <v>2600</v>
      </c>
      <c r="H7766" t="s">
        <v>2577</v>
      </c>
      <c r="I7766" t="s">
        <v>2076</v>
      </c>
      <c r="J7766" t="s">
        <v>2647</v>
      </c>
      <c r="K7766" t="s">
        <v>2602</v>
      </c>
      <c r="L7766" t="s">
        <v>2058</v>
      </c>
      <c r="M7766" t="s">
        <v>2170</v>
      </c>
      <c r="N7766">
        <v>5</v>
      </c>
      <c r="O7766">
        <v>84</v>
      </c>
      <c r="P7766">
        <v>0.55000000000000004</v>
      </c>
      <c r="Q7766">
        <v>15300</v>
      </c>
      <c r="R7766">
        <v>0</v>
      </c>
      <c r="S7766">
        <v>0</v>
      </c>
      <c r="T7766">
        <v>0</v>
      </c>
      <c r="U7766">
        <v>5</v>
      </c>
      <c r="V7766">
        <v>84</v>
      </c>
      <c r="W7766">
        <v>0.55000000000000004</v>
      </c>
      <c r="X7766">
        <v>0</v>
      </c>
      <c r="Y7766">
        <v>0</v>
      </c>
      <c r="Z7766">
        <v>0</v>
      </c>
      <c r="AA7766">
        <v>0</v>
      </c>
      <c r="AB7766">
        <v>0</v>
      </c>
      <c r="AC7766">
        <v>0</v>
      </c>
      <c r="AD7766">
        <v>0</v>
      </c>
      <c r="AE7766">
        <v>0</v>
      </c>
      <c r="AF7766">
        <v>0</v>
      </c>
      <c r="AG7766" t="s">
        <v>29235</v>
      </c>
      <c r="AH7766" s="21" t="str">
        <f t="shared" si="242"/>
        <v>YK20</v>
      </c>
      <c r="AI7766" s="21">
        <v>216</v>
      </c>
      <c r="AJ7766" s="21">
        <f t="shared" si="243"/>
        <v>99.450980392156865</v>
      </c>
      <c r="AK7766" s="21" t="s">
        <v>2060</v>
      </c>
      <c r="AL7766" t="s">
        <v>2551</v>
      </c>
      <c r="AM7766" s="26" t="s">
        <v>38</v>
      </c>
      <c r="AN7766" t="s">
        <v>2032</v>
      </c>
    </row>
    <row r="7767" spans="1:40" hidden="1" x14ac:dyDescent="0.35">
      <c r="A7767" t="s">
        <v>29212</v>
      </c>
      <c r="B7767" t="s">
        <v>29237</v>
      </c>
      <c r="C7767" t="s">
        <v>4374</v>
      </c>
      <c r="D7767" t="s">
        <v>29238</v>
      </c>
      <c r="E7767" t="s">
        <v>2646</v>
      </c>
      <c r="F7767">
        <v>1</v>
      </c>
      <c r="G7767" t="s">
        <v>2600</v>
      </c>
      <c r="H7767" t="s">
        <v>2577</v>
      </c>
      <c r="I7767" t="s">
        <v>2076</v>
      </c>
      <c r="J7767" t="s">
        <v>2601</v>
      </c>
      <c r="K7767" t="s">
        <v>2602</v>
      </c>
      <c r="L7767" t="s">
        <v>2058</v>
      </c>
      <c r="M7767" t="s">
        <v>2170</v>
      </c>
      <c r="N7767">
        <v>6</v>
      </c>
      <c r="O7767">
        <v>160</v>
      </c>
      <c r="P7767">
        <v>1.05</v>
      </c>
      <c r="Q7767">
        <v>15300</v>
      </c>
      <c r="R7767">
        <v>3</v>
      </c>
      <c r="S7767">
        <v>101</v>
      </c>
      <c r="T7767">
        <v>0.66</v>
      </c>
      <c r="U7767">
        <v>2</v>
      </c>
      <c r="V7767">
        <v>50</v>
      </c>
      <c r="W7767">
        <v>0.33</v>
      </c>
      <c r="X7767">
        <v>1</v>
      </c>
      <c r="Y7767">
        <v>9</v>
      </c>
      <c r="Z7767">
        <v>0.06</v>
      </c>
      <c r="AA7767">
        <v>0</v>
      </c>
      <c r="AB7767">
        <v>0</v>
      </c>
      <c r="AC7767">
        <v>0</v>
      </c>
      <c r="AD7767">
        <v>0</v>
      </c>
      <c r="AE7767">
        <v>0</v>
      </c>
      <c r="AF7767">
        <v>0</v>
      </c>
      <c r="AG7767" t="s">
        <v>29239</v>
      </c>
      <c r="AH7767" s="21" t="str">
        <f t="shared" si="242"/>
        <v>YK20</v>
      </c>
      <c r="AI7767" s="21">
        <v>216</v>
      </c>
      <c r="AJ7767" s="21">
        <f t="shared" si="243"/>
        <v>98.954248366013076</v>
      </c>
      <c r="AK7767" s="21" t="s">
        <v>2063</v>
      </c>
      <c r="AL7767" t="s">
        <v>2551</v>
      </c>
      <c r="AM7767" s="26" t="s">
        <v>38</v>
      </c>
      <c r="AN7767" t="s">
        <v>2032</v>
      </c>
    </row>
    <row r="7768" spans="1:40" hidden="1" x14ac:dyDescent="0.35">
      <c r="A7768" t="s">
        <v>29216</v>
      </c>
      <c r="B7768" t="s">
        <v>29241</v>
      </c>
      <c r="C7768" t="s">
        <v>3470</v>
      </c>
      <c r="D7768" t="s">
        <v>29242</v>
      </c>
      <c r="E7768" t="s">
        <v>2575</v>
      </c>
      <c r="F7768">
        <v>1</v>
      </c>
      <c r="G7768" t="s">
        <v>2600</v>
      </c>
      <c r="H7768" t="s">
        <v>2577</v>
      </c>
      <c r="I7768" t="s">
        <v>2076</v>
      </c>
      <c r="J7768" t="s">
        <v>2601</v>
      </c>
      <c r="K7768" t="s">
        <v>2602</v>
      </c>
      <c r="L7768" t="s">
        <v>2058</v>
      </c>
      <c r="M7768" t="s">
        <v>2059</v>
      </c>
      <c r="N7768">
        <v>3</v>
      </c>
      <c r="O7768">
        <v>88</v>
      </c>
      <c r="P7768">
        <v>0.36</v>
      </c>
      <c r="Q7768">
        <v>24480</v>
      </c>
      <c r="R7768">
        <v>2</v>
      </c>
      <c r="S7768">
        <v>69</v>
      </c>
      <c r="T7768">
        <v>0.28000000000000003</v>
      </c>
      <c r="U7768">
        <v>1</v>
      </c>
      <c r="V7768">
        <v>19</v>
      </c>
      <c r="W7768">
        <v>0.08</v>
      </c>
      <c r="X7768">
        <v>0</v>
      </c>
      <c r="Y7768">
        <v>0</v>
      </c>
      <c r="Z7768">
        <v>0</v>
      </c>
      <c r="AA7768">
        <v>0</v>
      </c>
      <c r="AB7768">
        <v>0</v>
      </c>
      <c r="AC7768">
        <v>0</v>
      </c>
      <c r="AD7768">
        <v>0</v>
      </c>
      <c r="AE7768">
        <v>0</v>
      </c>
      <c r="AF7768">
        <v>0</v>
      </c>
      <c r="AG7768" t="s">
        <v>29243</v>
      </c>
      <c r="AH7768" s="21" t="str">
        <f t="shared" si="242"/>
        <v>YK20</v>
      </c>
      <c r="AI7768" s="21">
        <v>345.36</v>
      </c>
      <c r="AJ7768" s="21">
        <f t="shared" si="243"/>
        <v>99.640522875816998</v>
      </c>
      <c r="AK7768" s="21" t="s">
        <v>2060</v>
      </c>
      <c r="AL7768" t="s">
        <v>2551</v>
      </c>
      <c r="AM7768" s="26" t="s">
        <v>38</v>
      </c>
      <c r="AN7768" t="s">
        <v>2030</v>
      </c>
    </row>
    <row r="7769" spans="1:40" hidden="1" x14ac:dyDescent="0.35">
      <c r="A7769" t="s">
        <v>29220</v>
      </c>
      <c r="B7769" t="s">
        <v>29245</v>
      </c>
      <c r="C7769" t="s">
        <v>2644</v>
      </c>
      <c r="D7769" t="s">
        <v>29246</v>
      </c>
      <c r="E7769" t="s">
        <v>2646</v>
      </c>
      <c r="F7769">
        <v>1</v>
      </c>
      <c r="G7769" t="s">
        <v>2600</v>
      </c>
      <c r="H7769" t="s">
        <v>2577</v>
      </c>
      <c r="I7769" t="s">
        <v>2076</v>
      </c>
      <c r="J7769" t="s">
        <v>2647</v>
      </c>
      <c r="K7769" t="s">
        <v>2602</v>
      </c>
      <c r="L7769" t="s">
        <v>2058</v>
      </c>
      <c r="M7769" t="s">
        <v>2488</v>
      </c>
      <c r="N7769">
        <v>4</v>
      </c>
      <c r="O7769">
        <v>119</v>
      </c>
      <c r="P7769">
        <v>0.73</v>
      </c>
      <c r="Q7769">
        <v>16320</v>
      </c>
      <c r="R7769">
        <v>2</v>
      </c>
      <c r="S7769">
        <v>42</v>
      </c>
      <c r="T7769">
        <v>0.26</v>
      </c>
      <c r="U7769">
        <v>2</v>
      </c>
      <c r="V7769">
        <v>77</v>
      </c>
      <c r="W7769">
        <v>0.47</v>
      </c>
      <c r="X7769">
        <v>0</v>
      </c>
      <c r="Y7769">
        <v>0</v>
      </c>
      <c r="Z7769">
        <v>0</v>
      </c>
      <c r="AA7769">
        <v>0</v>
      </c>
      <c r="AB7769">
        <v>0</v>
      </c>
      <c r="AC7769">
        <v>0</v>
      </c>
      <c r="AD7769">
        <v>0</v>
      </c>
      <c r="AE7769">
        <v>0</v>
      </c>
      <c r="AF7769">
        <v>0</v>
      </c>
      <c r="AG7769" t="s">
        <v>29247</v>
      </c>
      <c r="AH7769" s="21" t="str">
        <f t="shared" si="242"/>
        <v>YK20</v>
      </c>
      <c r="AI7769" s="21">
        <v>230.40000000000003</v>
      </c>
      <c r="AJ7769" s="21">
        <f t="shared" si="243"/>
        <v>99.270833333333329</v>
      </c>
      <c r="AK7769" s="21" t="s">
        <v>2060</v>
      </c>
      <c r="AL7769" t="s">
        <v>2551</v>
      </c>
      <c r="AM7769" s="26" t="s">
        <v>38</v>
      </c>
      <c r="AN7769" t="s">
        <v>2032</v>
      </c>
    </row>
    <row r="7770" spans="1:40" hidden="1" x14ac:dyDescent="0.35">
      <c r="A7770" t="s">
        <v>29224</v>
      </c>
      <c r="B7770" t="s">
        <v>29249</v>
      </c>
      <c r="C7770" t="s">
        <v>2644</v>
      </c>
      <c r="D7770" t="s">
        <v>29246</v>
      </c>
      <c r="E7770" t="s">
        <v>2646</v>
      </c>
      <c r="F7770">
        <v>1</v>
      </c>
      <c r="G7770" t="s">
        <v>2600</v>
      </c>
      <c r="H7770" t="s">
        <v>2577</v>
      </c>
      <c r="I7770" t="s">
        <v>2076</v>
      </c>
      <c r="J7770" t="s">
        <v>2647</v>
      </c>
      <c r="K7770" t="s">
        <v>2602</v>
      </c>
      <c r="L7770" t="s">
        <v>2058</v>
      </c>
      <c r="M7770" t="s">
        <v>2488</v>
      </c>
      <c r="N7770">
        <v>4</v>
      </c>
      <c r="O7770">
        <v>97</v>
      </c>
      <c r="P7770">
        <v>0.59</v>
      </c>
      <c r="Q7770">
        <v>16320</v>
      </c>
      <c r="R7770">
        <v>1</v>
      </c>
      <c r="S7770">
        <v>18</v>
      </c>
      <c r="T7770">
        <v>0.11</v>
      </c>
      <c r="U7770">
        <v>3</v>
      </c>
      <c r="V7770">
        <v>79</v>
      </c>
      <c r="W7770">
        <v>0.48</v>
      </c>
      <c r="X7770">
        <v>0</v>
      </c>
      <c r="Y7770">
        <v>0</v>
      </c>
      <c r="Z7770">
        <v>0</v>
      </c>
      <c r="AA7770">
        <v>0</v>
      </c>
      <c r="AB7770">
        <v>0</v>
      </c>
      <c r="AC7770">
        <v>0</v>
      </c>
      <c r="AD7770">
        <v>0</v>
      </c>
      <c r="AE7770">
        <v>0</v>
      </c>
      <c r="AF7770">
        <v>0</v>
      </c>
      <c r="AG7770" t="s">
        <v>29250</v>
      </c>
      <c r="AH7770" s="21" t="str">
        <f t="shared" si="242"/>
        <v>YK20</v>
      </c>
      <c r="AI7770" s="21">
        <v>230.40000000000003</v>
      </c>
      <c r="AJ7770" s="21">
        <f t="shared" si="243"/>
        <v>99.405637254901961</v>
      </c>
      <c r="AK7770" s="21" t="s">
        <v>2060</v>
      </c>
      <c r="AL7770" t="s">
        <v>2551</v>
      </c>
      <c r="AM7770" s="26" t="s">
        <v>38</v>
      </c>
      <c r="AN7770" t="s">
        <v>2030</v>
      </c>
    </row>
    <row r="7771" spans="1:40" hidden="1" x14ac:dyDescent="0.35">
      <c r="A7771" t="s">
        <v>29228</v>
      </c>
      <c r="B7771" t="s">
        <v>29252</v>
      </c>
      <c r="C7771" t="s">
        <v>3878</v>
      </c>
      <c r="D7771" t="s">
        <v>29253</v>
      </c>
      <c r="E7771" t="s">
        <v>2646</v>
      </c>
      <c r="F7771">
        <v>1</v>
      </c>
      <c r="G7771" t="s">
        <v>2600</v>
      </c>
      <c r="H7771" t="s">
        <v>2577</v>
      </c>
      <c r="I7771" t="s">
        <v>2076</v>
      </c>
      <c r="J7771" t="s">
        <v>2601</v>
      </c>
      <c r="K7771" t="s">
        <v>2602</v>
      </c>
      <c r="L7771" t="s">
        <v>2058</v>
      </c>
      <c r="M7771" t="s">
        <v>2488</v>
      </c>
      <c r="N7771">
        <v>4</v>
      </c>
      <c r="O7771">
        <v>63</v>
      </c>
      <c r="P7771">
        <v>0.39</v>
      </c>
      <c r="Q7771">
        <v>16320</v>
      </c>
      <c r="R7771">
        <v>2</v>
      </c>
      <c r="S7771">
        <v>46</v>
      </c>
      <c r="T7771">
        <v>0.28000000000000003</v>
      </c>
      <c r="U7771">
        <v>2</v>
      </c>
      <c r="V7771">
        <v>17</v>
      </c>
      <c r="W7771">
        <v>0.1</v>
      </c>
      <c r="X7771">
        <v>0</v>
      </c>
      <c r="Y7771">
        <v>0</v>
      </c>
      <c r="Z7771">
        <v>0</v>
      </c>
      <c r="AA7771">
        <v>0</v>
      </c>
      <c r="AB7771">
        <v>0</v>
      </c>
      <c r="AC7771">
        <v>0</v>
      </c>
      <c r="AD7771">
        <v>0</v>
      </c>
      <c r="AE7771">
        <v>0</v>
      </c>
      <c r="AF7771">
        <v>0</v>
      </c>
      <c r="AG7771" t="s">
        <v>29254</v>
      </c>
      <c r="AH7771" s="21" t="str">
        <f t="shared" si="242"/>
        <v>YK20</v>
      </c>
      <c r="AI7771" s="21">
        <v>230.40000000000003</v>
      </c>
      <c r="AJ7771" s="21">
        <f t="shared" si="243"/>
        <v>99.61397058823529</v>
      </c>
      <c r="AK7771" s="21" t="s">
        <v>2060</v>
      </c>
      <c r="AL7771" t="s">
        <v>2551</v>
      </c>
      <c r="AM7771" s="26" t="s">
        <v>38</v>
      </c>
      <c r="AN7771" t="s">
        <v>2032</v>
      </c>
    </row>
    <row r="7772" spans="1:40" hidden="1" x14ac:dyDescent="0.35">
      <c r="A7772" t="s">
        <v>29232</v>
      </c>
      <c r="B7772" t="s">
        <v>29256</v>
      </c>
      <c r="C7772" t="s">
        <v>4374</v>
      </c>
      <c r="D7772" t="s">
        <v>29257</v>
      </c>
      <c r="E7772" t="s">
        <v>2646</v>
      </c>
      <c r="F7772">
        <v>1</v>
      </c>
      <c r="G7772" t="s">
        <v>2600</v>
      </c>
      <c r="H7772" t="s">
        <v>2577</v>
      </c>
      <c r="I7772" t="s">
        <v>2076</v>
      </c>
      <c r="J7772" t="s">
        <v>2601</v>
      </c>
      <c r="K7772" t="s">
        <v>2602</v>
      </c>
      <c r="L7772" t="s">
        <v>2058</v>
      </c>
      <c r="M7772" t="s">
        <v>2059</v>
      </c>
      <c r="N7772">
        <v>3</v>
      </c>
      <c r="O7772">
        <v>68</v>
      </c>
      <c r="P7772">
        <v>0.28000000000000003</v>
      </c>
      <c r="Q7772">
        <v>24480</v>
      </c>
      <c r="R7772">
        <v>1</v>
      </c>
      <c r="S7772">
        <v>16</v>
      </c>
      <c r="T7772">
        <v>7.0000000000000007E-2</v>
      </c>
      <c r="U7772">
        <v>2</v>
      </c>
      <c r="V7772">
        <v>52</v>
      </c>
      <c r="W7772">
        <v>0.21</v>
      </c>
      <c r="X7772">
        <v>0</v>
      </c>
      <c r="Y7772">
        <v>0</v>
      </c>
      <c r="Z7772">
        <v>0</v>
      </c>
      <c r="AA7772">
        <v>0</v>
      </c>
      <c r="AB7772">
        <v>0</v>
      </c>
      <c r="AC7772">
        <v>0</v>
      </c>
      <c r="AD7772">
        <v>0</v>
      </c>
      <c r="AE7772">
        <v>0</v>
      </c>
      <c r="AF7772">
        <v>0</v>
      </c>
      <c r="AG7772" t="s">
        <v>29258</v>
      </c>
      <c r="AH7772" s="21" t="str">
        <f t="shared" si="242"/>
        <v>YK20</v>
      </c>
      <c r="AI7772" s="21">
        <v>345.36</v>
      </c>
      <c r="AJ7772" s="21">
        <f t="shared" si="243"/>
        <v>99.722222222222229</v>
      </c>
      <c r="AK7772" s="21" t="s">
        <v>2060</v>
      </c>
      <c r="AL7772" t="s">
        <v>2551</v>
      </c>
      <c r="AM7772" s="26" t="s">
        <v>38</v>
      </c>
      <c r="AN7772" t="s">
        <v>2031</v>
      </c>
    </row>
    <row r="7773" spans="1:40" hidden="1" x14ac:dyDescent="0.35">
      <c r="A7773" t="s">
        <v>29236</v>
      </c>
      <c r="B7773" t="s">
        <v>29260</v>
      </c>
      <c r="C7773" t="s">
        <v>4992</v>
      </c>
      <c r="D7773" t="s">
        <v>29261</v>
      </c>
      <c r="E7773" t="s">
        <v>2575</v>
      </c>
      <c r="F7773">
        <v>1</v>
      </c>
      <c r="G7773" t="s">
        <v>2576</v>
      </c>
      <c r="H7773" t="s">
        <v>2577</v>
      </c>
      <c r="I7773" t="s">
        <v>2076</v>
      </c>
      <c r="J7773" t="s">
        <v>2858</v>
      </c>
      <c r="K7773" t="s">
        <v>2742</v>
      </c>
      <c r="L7773" t="s">
        <v>2058</v>
      </c>
      <c r="M7773" t="s">
        <v>2059</v>
      </c>
      <c r="N7773">
        <v>4</v>
      </c>
      <c r="O7773">
        <v>151</v>
      </c>
      <c r="P7773">
        <v>0.62</v>
      </c>
      <c r="Q7773">
        <v>24480</v>
      </c>
      <c r="R7773">
        <v>2</v>
      </c>
      <c r="S7773">
        <v>106</v>
      </c>
      <c r="T7773">
        <v>0.43</v>
      </c>
      <c r="U7773">
        <v>2</v>
      </c>
      <c r="V7773">
        <v>45</v>
      </c>
      <c r="W7773">
        <v>0.18</v>
      </c>
      <c r="X7773">
        <v>0</v>
      </c>
      <c r="Y7773">
        <v>0</v>
      </c>
      <c r="Z7773">
        <v>0</v>
      </c>
      <c r="AA7773">
        <v>0</v>
      </c>
      <c r="AB7773">
        <v>0</v>
      </c>
      <c r="AC7773">
        <v>0</v>
      </c>
      <c r="AD7773">
        <v>0</v>
      </c>
      <c r="AE7773">
        <v>0</v>
      </c>
      <c r="AF7773">
        <v>0</v>
      </c>
      <c r="AG7773" t="s">
        <v>29262</v>
      </c>
      <c r="AH7773" s="21" t="str">
        <f t="shared" si="242"/>
        <v>YK20</v>
      </c>
      <c r="AI7773" s="21">
        <v>345.36</v>
      </c>
      <c r="AJ7773" s="21">
        <f t="shared" si="243"/>
        <v>99.38316993464052</v>
      </c>
      <c r="AK7773" s="21" t="s">
        <v>2060</v>
      </c>
      <c r="AL7773" t="s">
        <v>2551</v>
      </c>
      <c r="AM7773" s="26" t="s">
        <v>38</v>
      </c>
      <c r="AN7773" t="s">
        <v>2032</v>
      </c>
    </row>
    <row r="7774" spans="1:40" hidden="1" x14ac:dyDescent="0.35">
      <c r="A7774" t="s">
        <v>29240</v>
      </c>
      <c r="B7774" t="s">
        <v>29264</v>
      </c>
      <c r="C7774" t="s">
        <v>8301</v>
      </c>
      <c r="D7774" t="s">
        <v>29265</v>
      </c>
      <c r="E7774" t="s">
        <v>4786</v>
      </c>
      <c r="F7774">
        <v>2</v>
      </c>
      <c r="G7774" t="s">
        <v>2509</v>
      </c>
      <c r="H7774" t="s">
        <v>2510</v>
      </c>
      <c r="I7774" t="s">
        <v>2076</v>
      </c>
      <c r="J7774" t="s">
        <v>3123</v>
      </c>
      <c r="K7774" t="s">
        <v>2513</v>
      </c>
      <c r="L7774" t="s">
        <v>2058</v>
      </c>
      <c r="M7774" t="s">
        <v>2170</v>
      </c>
      <c r="N7774">
        <v>4</v>
      </c>
      <c r="O7774">
        <v>167</v>
      </c>
      <c r="P7774">
        <v>1.0900000000000001</v>
      </c>
      <c r="Q7774">
        <v>15300</v>
      </c>
      <c r="R7774">
        <v>2</v>
      </c>
      <c r="S7774">
        <v>91</v>
      </c>
      <c r="T7774">
        <v>0.59</v>
      </c>
      <c r="U7774">
        <v>2</v>
      </c>
      <c r="V7774">
        <v>76</v>
      </c>
      <c r="W7774">
        <v>0.5</v>
      </c>
      <c r="X7774">
        <v>0</v>
      </c>
      <c r="Y7774">
        <v>0</v>
      </c>
      <c r="Z7774">
        <v>0</v>
      </c>
      <c r="AA7774">
        <v>0</v>
      </c>
      <c r="AB7774">
        <v>0</v>
      </c>
      <c r="AC7774">
        <v>0</v>
      </c>
      <c r="AD7774">
        <v>0</v>
      </c>
      <c r="AE7774">
        <v>0</v>
      </c>
      <c r="AF7774">
        <v>0</v>
      </c>
      <c r="AG7774" t="s">
        <v>29266</v>
      </c>
      <c r="AH7774" s="21" t="str">
        <f t="shared" si="242"/>
        <v>YM68</v>
      </c>
      <c r="AI7774" s="21">
        <v>216</v>
      </c>
      <c r="AJ7774" s="21">
        <f t="shared" si="243"/>
        <v>98.908496732026137</v>
      </c>
      <c r="AK7774" s="21" t="s">
        <v>2063</v>
      </c>
      <c r="AL7774" t="s">
        <v>2515</v>
      </c>
      <c r="AM7774" s="26" t="s">
        <v>38</v>
      </c>
      <c r="AN7774" t="s">
        <v>2030</v>
      </c>
    </row>
    <row r="7775" spans="1:40" hidden="1" x14ac:dyDescent="0.35">
      <c r="A7775" t="s">
        <v>29244</v>
      </c>
      <c r="B7775" t="s">
        <v>29268</v>
      </c>
      <c r="C7775" t="s">
        <v>3771</v>
      </c>
      <c r="D7775" t="s">
        <v>29269</v>
      </c>
      <c r="E7775" t="s">
        <v>2508</v>
      </c>
      <c r="F7775">
        <v>1</v>
      </c>
      <c r="G7775" t="s">
        <v>2509</v>
      </c>
      <c r="H7775" t="s">
        <v>2510</v>
      </c>
      <c r="I7775" t="s">
        <v>2076</v>
      </c>
      <c r="J7775" t="s">
        <v>3773</v>
      </c>
      <c r="K7775" t="s">
        <v>2513</v>
      </c>
      <c r="L7775" t="s">
        <v>2058</v>
      </c>
      <c r="M7775" t="s">
        <v>2059</v>
      </c>
      <c r="N7775">
        <v>11</v>
      </c>
      <c r="O7775">
        <v>328</v>
      </c>
      <c r="P7775">
        <v>1.34</v>
      </c>
      <c r="Q7775">
        <v>24480</v>
      </c>
      <c r="R7775">
        <v>4</v>
      </c>
      <c r="S7775">
        <v>96</v>
      </c>
      <c r="T7775">
        <v>0.39</v>
      </c>
      <c r="U7775">
        <v>6</v>
      </c>
      <c r="V7775">
        <v>219</v>
      </c>
      <c r="W7775">
        <v>0.89</v>
      </c>
      <c r="X7775">
        <v>1</v>
      </c>
      <c r="Y7775">
        <v>13</v>
      </c>
      <c r="Z7775">
        <v>0.05</v>
      </c>
      <c r="AA7775">
        <v>0</v>
      </c>
      <c r="AB7775">
        <v>0</v>
      </c>
      <c r="AC7775">
        <v>0</v>
      </c>
      <c r="AD7775">
        <v>0</v>
      </c>
      <c r="AE7775">
        <v>0</v>
      </c>
      <c r="AF7775">
        <v>0</v>
      </c>
      <c r="AG7775" t="s">
        <v>29270</v>
      </c>
      <c r="AH7775" s="21" t="str">
        <f t="shared" si="242"/>
        <v>YM68</v>
      </c>
      <c r="AI7775" s="21">
        <v>345.36</v>
      </c>
      <c r="AJ7775" s="21">
        <f t="shared" si="243"/>
        <v>98.66013071895425</v>
      </c>
      <c r="AK7775" s="21" t="s">
        <v>2063</v>
      </c>
      <c r="AL7775" t="s">
        <v>2515</v>
      </c>
      <c r="AM7775" s="26" t="s">
        <v>38</v>
      </c>
      <c r="AN7775" t="s">
        <v>2030</v>
      </c>
    </row>
    <row r="7776" spans="1:40" hidden="1" x14ac:dyDescent="0.35">
      <c r="A7776" t="s">
        <v>29248</v>
      </c>
      <c r="B7776" t="s">
        <v>29272</v>
      </c>
      <c r="C7776" t="s">
        <v>4480</v>
      </c>
      <c r="D7776" t="s">
        <v>29273</v>
      </c>
      <c r="E7776" t="s">
        <v>2508</v>
      </c>
      <c r="F7776">
        <v>1</v>
      </c>
      <c r="G7776" t="s">
        <v>2509</v>
      </c>
      <c r="H7776" t="s">
        <v>2510</v>
      </c>
      <c r="I7776" t="s">
        <v>2076</v>
      </c>
      <c r="J7776" t="s">
        <v>3773</v>
      </c>
      <c r="K7776" t="s">
        <v>2513</v>
      </c>
      <c r="L7776" t="s">
        <v>2058</v>
      </c>
      <c r="M7776" t="s">
        <v>2059</v>
      </c>
      <c r="N7776">
        <v>5</v>
      </c>
      <c r="O7776">
        <v>215</v>
      </c>
      <c r="P7776">
        <v>0.88</v>
      </c>
      <c r="Q7776">
        <v>24480</v>
      </c>
      <c r="R7776">
        <v>1</v>
      </c>
      <c r="S7776">
        <v>7</v>
      </c>
      <c r="T7776">
        <v>0.03</v>
      </c>
      <c r="U7776">
        <v>3</v>
      </c>
      <c r="V7776">
        <v>154</v>
      </c>
      <c r="W7776">
        <v>0.63</v>
      </c>
      <c r="X7776">
        <v>0</v>
      </c>
      <c r="Y7776">
        <v>0</v>
      </c>
      <c r="Z7776">
        <v>0</v>
      </c>
      <c r="AA7776">
        <v>1</v>
      </c>
      <c r="AB7776">
        <v>54</v>
      </c>
      <c r="AC7776">
        <v>0.22</v>
      </c>
      <c r="AD7776">
        <v>0</v>
      </c>
      <c r="AE7776">
        <v>0</v>
      </c>
      <c r="AF7776">
        <v>0</v>
      </c>
      <c r="AG7776" t="s">
        <v>29274</v>
      </c>
      <c r="AH7776" s="21" t="str">
        <f t="shared" si="242"/>
        <v>YM68</v>
      </c>
      <c r="AI7776" s="21">
        <v>345.36</v>
      </c>
      <c r="AJ7776" s="21">
        <f t="shared" si="243"/>
        <v>99.121732026143789</v>
      </c>
      <c r="AK7776" s="21" t="s">
        <v>2063</v>
      </c>
      <c r="AL7776" t="s">
        <v>2515</v>
      </c>
      <c r="AM7776" s="26" t="s">
        <v>38</v>
      </c>
      <c r="AN7776" t="s">
        <v>2030</v>
      </c>
    </row>
    <row r="7777" spans="1:40" hidden="1" x14ac:dyDescent="0.35">
      <c r="A7777" t="s">
        <v>29251</v>
      </c>
      <c r="B7777" t="s">
        <v>29276</v>
      </c>
      <c r="C7777" t="s">
        <v>4784</v>
      </c>
      <c r="D7777" t="s">
        <v>29277</v>
      </c>
      <c r="E7777" t="s">
        <v>3407</v>
      </c>
      <c r="F7777">
        <v>1</v>
      </c>
      <c r="G7777" t="s">
        <v>2509</v>
      </c>
      <c r="H7777" t="s">
        <v>2510</v>
      </c>
      <c r="I7777" t="s">
        <v>2076</v>
      </c>
      <c r="J7777" t="s">
        <v>4787</v>
      </c>
      <c r="K7777" t="s">
        <v>3109</v>
      </c>
      <c r="L7777" t="s">
        <v>2058</v>
      </c>
      <c r="M7777" t="s">
        <v>2059</v>
      </c>
      <c r="N7777">
        <v>3</v>
      </c>
      <c r="O7777">
        <v>232</v>
      </c>
      <c r="P7777">
        <v>0.95</v>
      </c>
      <c r="Q7777">
        <v>24480</v>
      </c>
      <c r="R7777">
        <v>2</v>
      </c>
      <c r="S7777">
        <v>64</v>
      </c>
      <c r="T7777">
        <v>0.26</v>
      </c>
      <c r="U7777">
        <v>1</v>
      </c>
      <c r="V7777">
        <v>168</v>
      </c>
      <c r="W7777">
        <v>0.69</v>
      </c>
      <c r="X7777">
        <v>0</v>
      </c>
      <c r="Y7777">
        <v>0</v>
      </c>
      <c r="Z7777">
        <v>0</v>
      </c>
      <c r="AA7777">
        <v>0</v>
      </c>
      <c r="AB7777">
        <v>0</v>
      </c>
      <c r="AC7777">
        <v>0</v>
      </c>
      <c r="AD7777">
        <v>0</v>
      </c>
      <c r="AE7777">
        <v>0</v>
      </c>
      <c r="AF7777">
        <v>0</v>
      </c>
      <c r="AG7777" t="s">
        <v>29278</v>
      </c>
      <c r="AH7777" s="21" t="str">
        <f t="shared" si="242"/>
        <v>YM68</v>
      </c>
      <c r="AI7777" s="21">
        <v>345.36</v>
      </c>
      <c r="AJ7777" s="21">
        <f t="shared" si="243"/>
        <v>99.052287581699346</v>
      </c>
      <c r="AK7777" s="21" t="s">
        <v>2063</v>
      </c>
      <c r="AL7777" t="s">
        <v>2515</v>
      </c>
      <c r="AM7777" s="26" t="s">
        <v>38</v>
      </c>
      <c r="AN7777" t="s">
        <v>2030</v>
      </c>
    </row>
    <row r="7778" spans="1:40" hidden="1" x14ac:dyDescent="0.35">
      <c r="A7778" t="s">
        <v>29255</v>
      </c>
      <c r="B7778" t="s">
        <v>29280</v>
      </c>
      <c r="C7778" t="s">
        <v>5817</v>
      </c>
      <c r="D7778" t="s">
        <v>19118</v>
      </c>
      <c r="E7778" t="s">
        <v>2508</v>
      </c>
      <c r="F7778">
        <v>1</v>
      </c>
      <c r="G7778" t="s">
        <v>2509</v>
      </c>
      <c r="H7778" t="s">
        <v>2510</v>
      </c>
      <c r="I7778" t="s">
        <v>2076</v>
      </c>
      <c r="J7778" t="s">
        <v>2512</v>
      </c>
      <c r="K7778" t="s">
        <v>2513</v>
      </c>
      <c r="L7778" t="s">
        <v>2058</v>
      </c>
      <c r="M7778" t="s">
        <v>2170</v>
      </c>
      <c r="N7778">
        <v>8</v>
      </c>
      <c r="O7778">
        <v>287</v>
      </c>
      <c r="P7778">
        <v>1.88</v>
      </c>
      <c r="Q7778">
        <v>15300</v>
      </c>
      <c r="R7778">
        <v>1</v>
      </c>
      <c r="S7778">
        <v>33</v>
      </c>
      <c r="T7778">
        <v>0.22</v>
      </c>
      <c r="U7778">
        <v>7</v>
      </c>
      <c r="V7778">
        <v>254</v>
      </c>
      <c r="W7778">
        <v>1.66</v>
      </c>
      <c r="X7778">
        <v>0</v>
      </c>
      <c r="Y7778">
        <v>0</v>
      </c>
      <c r="Z7778">
        <v>0</v>
      </c>
      <c r="AA7778">
        <v>0</v>
      </c>
      <c r="AB7778">
        <v>0</v>
      </c>
      <c r="AC7778">
        <v>0</v>
      </c>
      <c r="AD7778">
        <v>0</v>
      </c>
      <c r="AE7778">
        <v>0</v>
      </c>
      <c r="AF7778">
        <v>0</v>
      </c>
      <c r="AG7778" t="s">
        <v>29281</v>
      </c>
      <c r="AH7778" s="21" t="str">
        <f t="shared" si="242"/>
        <v>YM68</v>
      </c>
      <c r="AI7778" s="21">
        <v>216</v>
      </c>
      <c r="AJ7778" s="21">
        <f t="shared" si="243"/>
        <v>98.124183006535944</v>
      </c>
      <c r="AK7778" s="21" t="s">
        <v>2063</v>
      </c>
      <c r="AL7778" t="s">
        <v>2515</v>
      </c>
      <c r="AM7778" s="26" t="s">
        <v>38</v>
      </c>
      <c r="AN7778" t="s">
        <v>2033</v>
      </c>
    </row>
    <row r="7779" spans="1:40" hidden="1" x14ac:dyDescent="0.35">
      <c r="A7779" t="s">
        <v>29259</v>
      </c>
      <c r="B7779" t="s">
        <v>29283</v>
      </c>
      <c r="C7779" t="s">
        <v>2506</v>
      </c>
      <c r="D7779" t="s">
        <v>29284</v>
      </c>
      <c r="E7779" t="s">
        <v>2508</v>
      </c>
      <c r="F7779">
        <v>1</v>
      </c>
      <c r="G7779" t="s">
        <v>2509</v>
      </c>
      <c r="H7779" t="s">
        <v>2510</v>
      </c>
      <c r="I7779" t="s">
        <v>2076</v>
      </c>
      <c r="J7779" t="s">
        <v>2512</v>
      </c>
      <c r="K7779" t="s">
        <v>2513</v>
      </c>
      <c r="L7779" t="s">
        <v>2058</v>
      </c>
      <c r="M7779" t="s">
        <v>2170</v>
      </c>
      <c r="N7779">
        <v>4</v>
      </c>
      <c r="O7779">
        <v>156</v>
      </c>
      <c r="P7779">
        <v>1.02</v>
      </c>
      <c r="Q7779">
        <v>15300</v>
      </c>
      <c r="R7779">
        <v>1</v>
      </c>
      <c r="S7779">
        <v>30</v>
      </c>
      <c r="T7779">
        <v>0.2</v>
      </c>
      <c r="U7779">
        <v>3</v>
      </c>
      <c r="V7779">
        <v>126</v>
      </c>
      <c r="W7779">
        <v>0.82</v>
      </c>
      <c r="X7779">
        <v>0</v>
      </c>
      <c r="Y7779">
        <v>0</v>
      </c>
      <c r="Z7779">
        <v>0</v>
      </c>
      <c r="AA7779">
        <v>0</v>
      </c>
      <c r="AB7779">
        <v>0</v>
      </c>
      <c r="AC7779">
        <v>0</v>
      </c>
      <c r="AD7779">
        <v>0</v>
      </c>
      <c r="AE7779">
        <v>0</v>
      </c>
      <c r="AF7779">
        <v>0</v>
      </c>
      <c r="AG7779" t="s">
        <v>29285</v>
      </c>
      <c r="AH7779" s="21" t="str">
        <f t="shared" si="242"/>
        <v>YM68</v>
      </c>
      <c r="AI7779" s="21">
        <v>216</v>
      </c>
      <c r="AJ7779" s="21">
        <f t="shared" si="243"/>
        <v>98.980392156862749</v>
      </c>
      <c r="AK7779" s="21" t="s">
        <v>2063</v>
      </c>
      <c r="AL7779" t="s">
        <v>2515</v>
      </c>
      <c r="AM7779" s="26" t="s">
        <v>38</v>
      </c>
      <c r="AN7779" t="s">
        <v>2032</v>
      </c>
    </row>
    <row r="7780" spans="1:40" hidden="1" x14ac:dyDescent="0.35">
      <c r="A7780" t="s">
        <v>29263</v>
      </c>
      <c r="B7780" t="s">
        <v>29287</v>
      </c>
      <c r="C7780" t="s">
        <v>2506</v>
      </c>
      <c r="D7780" t="s">
        <v>29288</v>
      </c>
      <c r="E7780" t="s">
        <v>2508</v>
      </c>
      <c r="F7780">
        <v>2</v>
      </c>
      <c r="G7780" t="s">
        <v>2509</v>
      </c>
      <c r="H7780" t="s">
        <v>2510</v>
      </c>
      <c r="I7780" t="s">
        <v>2076</v>
      </c>
      <c r="J7780" t="s">
        <v>2512</v>
      </c>
      <c r="K7780" t="s">
        <v>2513</v>
      </c>
      <c r="L7780" t="s">
        <v>2058</v>
      </c>
      <c r="M7780" t="s">
        <v>2059</v>
      </c>
      <c r="N7780">
        <v>9</v>
      </c>
      <c r="O7780">
        <v>550</v>
      </c>
      <c r="P7780">
        <v>2.25</v>
      </c>
      <c r="Q7780">
        <v>24480</v>
      </c>
      <c r="R7780">
        <v>1</v>
      </c>
      <c r="S7780">
        <v>42</v>
      </c>
      <c r="T7780">
        <v>0.17</v>
      </c>
      <c r="U7780">
        <v>7</v>
      </c>
      <c r="V7780">
        <v>476</v>
      </c>
      <c r="W7780">
        <v>1.94</v>
      </c>
      <c r="X7780">
        <v>0</v>
      </c>
      <c r="Y7780">
        <v>0</v>
      </c>
      <c r="Z7780">
        <v>0</v>
      </c>
      <c r="AA7780">
        <v>1</v>
      </c>
      <c r="AB7780">
        <v>32</v>
      </c>
      <c r="AC7780">
        <v>0.13</v>
      </c>
      <c r="AD7780">
        <v>0</v>
      </c>
      <c r="AE7780">
        <v>0</v>
      </c>
      <c r="AF7780">
        <v>0</v>
      </c>
      <c r="AG7780" t="s">
        <v>29289</v>
      </c>
      <c r="AH7780" s="21" t="str">
        <f t="shared" si="242"/>
        <v>YM68</v>
      </c>
      <c r="AI7780" s="21">
        <v>345.36</v>
      </c>
      <c r="AJ7780" s="21">
        <f t="shared" si="243"/>
        <v>97.753267973856211</v>
      </c>
      <c r="AK7780" s="21" t="s">
        <v>2063</v>
      </c>
      <c r="AL7780" t="s">
        <v>2515</v>
      </c>
      <c r="AM7780" s="26" t="s">
        <v>38</v>
      </c>
      <c r="AN7780" t="s">
        <v>2033</v>
      </c>
    </row>
    <row r="7781" spans="1:40" hidden="1" x14ac:dyDescent="0.35">
      <c r="A7781" t="s">
        <v>29267</v>
      </c>
      <c r="B7781" t="s">
        <v>29291</v>
      </c>
      <c r="C7781" t="s">
        <v>2506</v>
      </c>
      <c r="D7781" t="s">
        <v>29292</v>
      </c>
      <c r="E7781" t="s">
        <v>2508</v>
      </c>
      <c r="F7781">
        <v>2</v>
      </c>
      <c r="G7781" t="s">
        <v>2509</v>
      </c>
      <c r="H7781" t="s">
        <v>2510</v>
      </c>
      <c r="I7781" t="s">
        <v>2076</v>
      </c>
      <c r="J7781" t="s">
        <v>2512</v>
      </c>
      <c r="K7781" t="s">
        <v>2513</v>
      </c>
      <c r="L7781" t="s">
        <v>2058</v>
      </c>
      <c r="M7781" t="s">
        <v>2059</v>
      </c>
      <c r="N7781">
        <v>5</v>
      </c>
      <c r="O7781">
        <v>171</v>
      </c>
      <c r="P7781">
        <v>0.7</v>
      </c>
      <c r="Q7781">
        <v>24480</v>
      </c>
      <c r="R7781">
        <v>2</v>
      </c>
      <c r="S7781">
        <v>63</v>
      </c>
      <c r="T7781">
        <v>0.26</v>
      </c>
      <c r="U7781">
        <v>3</v>
      </c>
      <c r="V7781">
        <v>108</v>
      </c>
      <c r="W7781">
        <v>0.44</v>
      </c>
      <c r="X7781">
        <v>0</v>
      </c>
      <c r="Y7781">
        <v>0</v>
      </c>
      <c r="Z7781">
        <v>0</v>
      </c>
      <c r="AA7781">
        <v>0</v>
      </c>
      <c r="AB7781">
        <v>0</v>
      </c>
      <c r="AC7781">
        <v>0</v>
      </c>
      <c r="AD7781">
        <v>0</v>
      </c>
      <c r="AE7781">
        <v>0</v>
      </c>
      <c r="AF7781">
        <v>0</v>
      </c>
      <c r="AG7781" t="s">
        <v>29293</v>
      </c>
      <c r="AH7781" s="21" t="str">
        <f t="shared" si="242"/>
        <v>YM68</v>
      </c>
      <c r="AI7781" s="21">
        <v>345.36</v>
      </c>
      <c r="AJ7781" s="21">
        <f t="shared" si="243"/>
        <v>99.30147058823529</v>
      </c>
      <c r="AK7781" s="21" t="s">
        <v>2060</v>
      </c>
      <c r="AL7781" t="s">
        <v>2515</v>
      </c>
      <c r="AM7781" s="26" t="s">
        <v>38</v>
      </c>
      <c r="AN7781" t="s">
        <v>2030</v>
      </c>
    </row>
    <row r="7782" spans="1:40" hidden="1" x14ac:dyDescent="0.35">
      <c r="A7782" t="s">
        <v>29271</v>
      </c>
      <c r="B7782" t="s">
        <v>29295</v>
      </c>
      <c r="C7782" t="s">
        <v>9595</v>
      </c>
      <c r="D7782" t="s">
        <v>29296</v>
      </c>
      <c r="E7782" t="s">
        <v>2667</v>
      </c>
      <c r="F7782">
        <v>2</v>
      </c>
      <c r="G7782" t="s">
        <v>2509</v>
      </c>
      <c r="H7782" t="s">
        <v>2510</v>
      </c>
      <c r="I7782" t="s">
        <v>2076</v>
      </c>
      <c r="J7782" t="s">
        <v>3168</v>
      </c>
      <c r="K7782" t="s">
        <v>2669</v>
      </c>
      <c r="L7782" t="s">
        <v>2058</v>
      </c>
      <c r="M7782" t="s">
        <v>2170</v>
      </c>
      <c r="N7782">
        <v>5</v>
      </c>
      <c r="O7782">
        <v>257</v>
      </c>
      <c r="P7782">
        <v>1.68</v>
      </c>
      <c r="Q7782">
        <v>15300</v>
      </c>
      <c r="R7782">
        <v>1</v>
      </c>
      <c r="S7782">
        <v>60</v>
      </c>
      <c r="T7782">
        <v>0.39</v>
      </c>
      <c r="U7782">
        <v>4</v>
      </c>
      <c r="V7782">
        <v>197</v>
      </c>
      <c r="W7782">
        <v>1.29</v>
      </c>
      <c r="X7782">
        <v>0</v>
      </c>
      <c r="Y7782">
        <v>0</v>
      </c>
      <c r="Z7782">
        <v>0</v>
      </c>
      <c r="AA7782">
        <v>0</v>
      </c>
      <c r="AB7782">
        <v>0</v>
      </c>
      <c r="AC7782">
        <v>0</v>
      </c>
      <c r="AD7782">
        <v>0</v>
      </c>
      <c r="AE7782">
        <v>0</v>
      </c>
      <c r="AF7782">
        <v>0</v>
      </c>
      <c r="AG7782" t="s">
        <v>29297</v>
      </c>
      <c r="AH7782" s="21" t="str">
        <f t="shared" si="242"/>
        <v>YM68</v>
      </c>
      <c r="AI7782" s="21">
        <v>216</v>
      </c>
      <c r="AJ7782" s="21">
        <f t="shared" si="243"/>
        <v>98.320261437908499</v>
      </c>
      <c r="AK7782" s="21" t="s">
        <v>2063</v>
      </c>
      <c r="AL7782" t="s">
        <v>2515</v>
      </c>
      <c r="AM7782" s="26" t="s">
        <v>38</v>
      </c>
      <c r="AN7782" t="s">
        <v>2033</v>
      </c>
    </row>
    <row r="7783" spans="1:40" hidden="1" x14ac:dyDescent="0.35">
      <c r="A7783" t="s">
        <v>29275</v>
      </c>
      <c r="B7783" t="s">
        <v>29299</v>
      </c>
      <c r="C7783" t="s">
        <v>9595</v>
      </c>
      <c r="D7783" t="s">
        <v>29300</v>
      </c>
      <c r="E7783" t="s">
        <v>2667</v>
      </c>
      <c r="F7783">
        <v>2</v>
      </c>
      <c r="G7783" t="s">
        <v>2509</v>
      </c>
      <c r="H7783" t="s">
        <v>2510</v>
      </c>
      <c r="I7783" t="s">
        <v>2076</v>
      </c>
      <c r="J7783" t="s">
        <v>3168</v>
      </c>
      <c r="K7783" t="s">
        <v>2669</v>
      </c>
      <c r="L7783" t="s">
        <v>2058</v>
      </c>
      <c r="M7783" t="s">
        <v>2170</v>
      </c>
      <c r="N7783">
        <v>6</v>
      </c>
      <c r="O7783">
        <v>334</v>
      </c>
      <c r="P7783">
        <v>2.1800000000000002</v>
      </c>
      <c r="Q7783">
        <v>15300</v>
      </c>
      <c r="R7783">
        <v>1</v>
      </c>
      <c r="S7783">
        <v>74</v>
      </c>
      <c r="T7783">
        <v>0.48</v>
      </c>
      <c r="U7783">
        <v>5</v>
      </c>
      <c r="V7783">
        <v>260</v>
      </c>
      <c r="W7783">
        <v>1.7</v>
      </c>
      <c r="X7783">
        <v>0</v>
      </c>
      <c r="Y7783">
        <v>0</v>
      </c>
      <c r="Z7783">
        <v>0</v>
      </c>
      <c r="AA7783">
        <v>0</v>
      </c>
      <c r="AB7783">
        <v>0</v>
      </c>
      <c r="AC7783">
        <v>0</v>
      </c>
      <c r="AD7783">
        <v>0</v>
      </c>
      <c r="AE7783">
        <v>0</v>
      </c>
      <c r="AF7783">
        <v>0</v>
      </c>
      <c r="AG7783" t="s">
        <v>29301</v>
      </c>
      <c r="AH7783" s="21" t="str">
        <f t="shared" si="242"/>
        <v>YM68</v>
      </c>
      <c r="AI7783" s="21">
        <v>216</v>
      </c>
      <c r="AJ7783" s="21">
        <f t="shared" si="243"/>
        <v>97.816993464052288</v>
      </c>
      <c r="AK7783" s="21" t="s">
        <v>2063</v>
      </c>
      <c r="AL7783" t="s">
        <v>2515</v>
      </c>
      <c r="AM7783" s="26" t="s">
        <v>38</v>
      </c>
      <c r="AN7783" t="s">
        <v>2030</v>
      </c>
    </row>
    <row r="7784" spans="1:40" hidden="1" x14ac:dyDescent="0.35">
      <c r="A7784" t="s">
        <v>29279</v>
      </c>
      <c r="B7784" t="s">
        <v>29303</v>
      </c>
      <c r="C7784" t="s">
        <v>5720</v>
      </c>
      <c r="D7784" t="s">
        <v>29304</v>
      </c>
      <c r="E7784" t="s">
        <v>2667</v>
      </c>
      <c r="F7784">
        <v>1</v>
      </c>
      <c r="G7784" t="s">
        <v>2509</v>
      </c>
      <c r="H7784" t="s">
        <v>2510</v>
      </c>
      <c r="I7784" t="s">
        <v>2076</v>
      </c>
      <c r="J7784" t="s">
        <v>3168</v>
      </c>
      <c r="K7784" t="s">
        <v>2669</v>
      </c>
      <c r="L7784" t="s">
        <v>2058</v>
      </c>
      <c r="M7784" t="s">
        <v>2170</v>
      </c>
      <c r="N7784">
        <v>1</v>
      </c>
      <c r="O7784">
        <v>40</v>
      </c>
      <c r="P7784">
        <v>0.26</v>
      </c>
      <c r="Q7784">
        <v>15300</v>
      </c>
      <c r="R7784">
        <v>1</v>
      </c>
      <c r="S7784">
        <v>40</v>
      </c>
      <c r="T7784">
        <v>0.26</v>
      </c>
      <c r="U7784">
        <v>0</v>
      </c>
      <c r="V7784">
        <v>0</v>
      </c>
      <c r="W7784">
        <v>0</v>
      </c>
      <c r="X7784">
        <v>0</v>
      </c>
      <c r="Y7784">
        <v>0</v>
      </c>
      <c r="Z7784">
        <v>0</v>
      </c>
      <c r="AA7784">
        <v>0</v>
      </c>
      <c r="AB7784">
        <v>0</v>
      </c>
      <c r="AC7784">
        <v>0</v>
      </c>
      <c r="AD7784">
        <v>0</v>
      </c>
      <c r="AE7784">
        <v>0</v>
      </c>
      <c r="AF7784">
        <v>0</v>
      </c>
      <c r="AG7784" t="s">
        <v>29305</v>
      </c>
      <c r="AH7784" s="21" t="str">
        <f t="shared" si="242"/>
        <v>YM68</v>
      </c>
      <c r="AI7784" s="21">
        <v>216</v>
      </c>
      <c r="AJ7784" s="21">
        <f t="shared" si="243"/>
        <v>99.738562091503269</v>
      </c>
      <c r="AK7784" s="21" t="s">
        <v>2060</v>
      </c>
      <c r="AL7784" t="s">
        <v>2515</v>
      </c>
      <c r="AM7784" s="26" t="s">
        <v>38</v>
      </c>
      <c r="AN7784" t="s">
        <v>2030</v>
      </c>
    </row>
    <row r="7785" spans="1:40" hidden="1" x14ac:dyDescent="0.35">
      <c r="A7785" t="s">
        <v>29282</v>
      </c>
      <c r="B7785" t="s">
        <v>29307</v>
      </c>
      <c r="C7785" t="s">
        <v>5720</v>
      </c>
      <c r="D7785" t="s">
        <v>29308</v>
      </c>
      <c r="E7785" t="s">
        <v>2667</v>
      </c>
      <c r="F7785">
        <v>1</v>
      </c>
      <c r="G7785" t="s">
        <v>2509</v>
      </c>
      <c r="H7785" t="s">
        <v>2510</v>
      </c>
      <c r="I7785" t="s">
        <v>2076</v>
      </c>
      <c r="J7785" t="s">
        <v>3168</v>
      </c>
      <c r="K7785" t="s">
        <v>2669</v>
      </c>
      <c r="L7785" t="s">
        <v>2058</v>
      </c>
      <c r="M7785" t="s">
        <v>2549</v>
      </c>
      <c r="N7785">
        <v>3</v>
      </c>
      <c r="O7785">
        <v>104</v>
      </c>
      <c r="P7785">
        <v>0.73</v>
      </c>
      <c r="Q7785">
        <v>14280</v>
      </c>
      <c r="R7785">
        <v>0</v>
      </c>
      <c r="S7785">
        <v>0</v>
      </c>
      <c r="T7785">
        <v>0</v>
      </c>
      <c r="U7785">
        <v>3</v>
      </c>
      <c r="V7785">
        <v>104</v>
      </c>
      <c r="W7785">
        <v>0.73</v>
      </c>
      <c r="X7785">
        <v>0</v>
      </c>
      <c r="Y7785">
        <v>0</v>
      </c>
      <c r="Z7785">
        <v>0</v>
      </c>
      <c r="AA7785">
        <v>0</v>
      </c>
      <c r="AB7785">
        <v>0</v>
      </c>
      <c r="AC7785">
        <v>0</v>
      </c>
      <c r="AD7785">
        <v>0</v>
      </c>
      <c r="AE7785">
        <v>0</v>
      </c>
      <c r="AF7785">
        <v>0</v>
      </c>
      <c r="AG7785" t="s">
        <v>29309</v>
      </c>
      <c r="AH7785" s="21" t="str">
        <f t="shared" si="242"/>
        <v>YM68</v>
      </c>
      <c r="AI7785" s="21">
        <v>201.59999999999997</v>
      </c>
      <c r="AJ7785" s="21">
        <f t="shared" si="243"/>
        <v>99.271708683473392</v>
      </c>
      <c r="AK7785" s="21" t="s">
        <v>2060</v>
      </c>
      <c r="AL7785" t="s">
        <v>2515</v>
      </c>
      <c r="AM7785" s="26" t="s">
        <v>38</v>
      </c>
      <c r="AN7785" t="s">
        <v>2030</v>
      </c>
    </row>
    <row r="7786" spans="1:40" hidden="1" x14ac:dyDescent="0.35">
      <c r="A7786" t="s">
        <v>29286</v>
      </c>
      <c r="B7786" t="s">
        <v>29311</v>
      </c>
      <c r="C7786" t="s">
        <v>5720</v>
      </c>
      <c r="D7786" t="s">
        <v>29312</v>
      </c>
      <c r="E7786" t="s">
        <v>2667</v>
      </c>
      <c r="F7786">
        <v>1</v>
      </c>
      <c r="G7786" t="s">
        <v>2509</v>
      </c>
      <c r="H7786" t="s">
        <v>2510</v>
      </c>
      <c r="I7786" t="s">
        <v>2076</v>
      </c>
      <c r="J7786" t="s">
        <v>3168</v>
      </c>
      <c r="K7786" t="s">
        <v>2669</v>
      </c>
      <c r="L7786" t="s">
        <v>2058</v>
      </c>
      <c r="M7786" t="s">
        <v>2358</v>
      </c>
      <c r="N7786">
        <v>5</v>
      </c>
      <c r="O7786">
        <v>263</v>
      </c>
      <c r="P7786">
        <v>1.98</v>
      </c>
      <c r="Q7786">
        <v>13260</v>
      </c>
      <c r="R7786">
        <v>2</v>
      </c>
      <c r="S7786">
        <v>134</v>
      </c>
      <c r="T7786">
        <v>1.01</v>
      </c>
      <c r="U7786">
        <v>3</v>
      </c>
      <c r="V7786">
        <v>129</v>
      </c>
      <c r="W7786">
        <v>0.97</v>
      </c>
      <c r="X7786">
        <v>0</v>
      </c>
      <c r="Y7786">
        <v>0</v>
      </c>
      <c r="Z7786">
        <v>0</v>
      </c>
      <c r="AA7786">
        <v>0</v>
      </c>
      <c r="AB7786">
        <v>0</v>
      </c>
      <c r="AC7786">
        <v>0</v>
      </c>
      <c r="AD7786">
        <v>0</v>
      </c>
      <c r="AE7786">
        <v>0</v>
      </c>
      <c r="AF7786">
        <v>0</v>
      </c>
      <c r="AG7786" t="s">
        <v>29313</v>
      </c>
      <c r="AH7786" s="21" t="str">
        <f t="shared" si="242"/>
        <v>YM68</v>
      </c>
      <c r="AI7786" s="21">
        <v>187.20000000000005</v>
      </c>
      <c r="AJ7786" s="21">
        <f t="shared" si="243"/>
        <v>98.016591251885373</v>
      </c>
      <c r="AK7786" s="21" t="s">
        <v>2063</v>
      </c>
      <c r="AL7786" t="s">
        <v>2515</v>
      </c>
      <c r="AM7786" s="26" t="s">
        <v>38</v>
      </c>
      <c r="AN7786" t="s">
        <v>2030</v>
      </c>
    </row>
    <row r="7787" spans="1:40" hidden="1" x14ac:dyDescent="0.35">
      <c r="A7787" t="s">
        <v>29290</v>
      </c>
      <c r="B7787" t="s">
        <v>29315</v>
      </c>
      <c r="C7787" t="s">
        <v>5720</v>
      </c>
      <c r="D7787" t="s">
        <v>29316</v>
      </c>
      <c r="E7787" t="s">
        <v>2667</v>
      </c>
      <c r="F7787">
        <v>1</v>
      </c>
      <c r="G7787" t="s">
        <v>2509</v>
      </c>
      <c r="H7787" t="s">
        <v>2510</v>
      </c>
      <c r="I7787" t="s">
        <v>2076</v>
      </c>
      <c r="J7787" t="s">
        <v>3168</v>
      </c>
      <c r="K7787" t="s">
        <v>2669</v>
      </c>
      <c r="L7787" t="s">
        <v>2058</v>
      </c>
      <c r="M7787" t="s">
        <v>2170</v>
      </c>
      <c r="N7787">
        <v>8</v>
      </c>
      <c r="O7787">
        <v>482</v>
      </c>
      <c r="P7787">
        <v>3.15</v>
      </c>
      <c r="Q7787">
        <v>15300</v>
      </c>
      <c r="R7787">
        <v>4</v>
      </c>
      <c r="S7787">
        <v>229</v>
      </c>
      <c r="T7787">
        <v>1.5</v>
      </c>
      <c r="U7787">
        <v>4</v>
      </c>
      <c r="V7787">
        <v>253</v>
      </c>
      <c r="W7787">
        <v>1.65</v>
      </c>
      <c r="X7787">
        <v>0</v>
      </c>
      <c r="Y7787">
        <v>0</v>
      </c>
      <c r="Z7787">
        <v>0</v>
      </c>
      <c r="AA7787">
        <v>0</v>
      </c>
      <c r="AB7787">
        <v>0</v>
      </c>
      <c r="AC7787">
        <v>0</v>
      </c>
      <c r="AD7787">
        <v>0</v>
      </c>
      <c r="AE7787">
        <v>0</v>
      </c>
      <c r="AF7787">
        <v>0</v>
      </c>
      <c r="AG7787" t="s">
        <v>29317</v>
      </c>
      <c r="AH7787" s="21" t="str">
        <f t="shared" si="242"/>
        <v>YM68</v>
      </c>
      <c r="AI7787" s="21">
        <v>216</v>
      </c>
      <c r="AJ7787" s="21">
        <f t="shared" si="243"/>
        <v>96.849673202614383</v>
      </c>
      <c r="AK7787" s="21" t="s">
        <v>2063</v>
      </c>
      <c r="AL7787" t="s">
        <v>2515</v>
      </c>
      <c r="AM7787" s="26" t="s">
        <v>38</v>
      </c>
      <c r="AN7787" t="s">
        <v>2031</v>
      </c>
    </row>
    <row r="7788" spans="1:40" hidden="1" x14ac:dyDescent="0.35">
      <c r="A7788" t="s">
        <v>29294</v>
      </c>
      <c r="B7788" t="s">
        <v>29319</v>
      </c>
      <c r="C7788" t="s">
        <v>3166</v>
      </c>
      <c r="D7788" t="s">
        <v>29320</v>
      </c>
      <c r="E7788" t="s">
        <v>2667</v>
      </c>
      <c r="F7788">
        <v>1</v>
      </c>
      <c r="G7788" t="s">
        <v>2509</v>
      </c>
      <c r="H7788" t="s">
        <v>2510</v>
      </c>
      <c r="I7788" t="s">
        <v>2076</v>
      </c>
      <c r="J7788" t="s">
        <v>3168</v>
      </c>
      <c r="K7788" t="s">
        <v>2669</v>
      </c>
      <c r="L7788" t="s">
        <v>2058</v>
      </c>
      <c r="M7788" t="s">
        <v>2982</v>
      </c>
      <c r="N7788">
        <v>8</v>
      </c>
      <c r="O7788">
        <v>318</v>
      </c>
      <c r="P7788">
        <v>2.23</v>
      </c>
      <c r="Q7788">
        <v>14280</v>
      </c>
      <c r="R7788">
        <v>6</v>
      </c>
      <c r="S7788">
        <v>275</v>
      </c>
      <c r="T7788">
        <v>1.93</v>
      </c>
      <c r="U7788">
        <v>2</v>
      </c>
      <c r="V7788">
        <v>43</v>
      </c>
      <c r="W7788">
        <v>0.3</v>
      </c>
      <c r="X7788">
        <v>0</v>
      </c>
      <c r="Y7788">
        <v>0</v>
      </c>
      <c r="Z7788">
        <v>0</v>
      </c>
      <c r="AA7788">
        <v>0</v>
      </c>
      <c r="AB7788">
        <v>0</v>
      </c>
      <c r="AC7788">
        <v>0</v>
      </c>
      <c r="AD7788">
        <v>0</v>
      </c>
      <c r="AE7788">
        <v>0</v>
      </c>
      <c r="AF7788">
        <v>0</v>
      </c>
      <c r="AG7788" t="s">
        <v>29321</v>
      </c>
      <c r="AH7788" s="21" t="str">
        <f t="shared" si="242"/>
        <v>YM68</v>
      </c>
      <c r="AI7788" s="21">
        <v>201.59999999999997</v>
      </c>
      <c r="AJ7788" s="21">
        <f t="shared" si="243"/>
        <v>97.773109243697476</v>
      </c>
      <c r="AK7788" s="21" t="s">
        <v>2063</v>
      </c>
      <c r="AL7788" t="s">
        <v>2515</v>
      </c>
      <c r="AM7788" s="26" t="s">
        <v>38</v>
      </c>
      <c r="AN7788" t="s">
        <v>2030</v>
      </c>
    </row>
    <row r="7789" spans="1:40" hidden="1" x14ac:dyDescent="0.35">
      <c r="A7789" t="s">
        <v>29298</v>
      </c>
      <c r="B7789" t="s">
        <v>29323</v>
      </c>
      <c r="C7789" t="s">
        <v>3865</v>
      </c>
      <c r="D7789" t="s">
        <v>29324</v>
      </c>
      <c r="E7789" t="s">
        <v>2667</v>
      </c>
      <c r="F7789">
        <v>1</v>
      </c>
      <c r="G7789" t="s">
        <v>2509</v>
      </c>
      <c r="H7789" t="s">
        <v>2510</v>
      </c>
      <c r="I7789" t="s">
        <v>2076</v>
      </c>
      <c r="J7789" t="s">
        <v>2668</v>
      </c>
      <c r="K7789" t="s">
        <v>2669</v>
      </c>
      <c r="L7789" t="s">
        <v>2058</v>
      </c>
      <c r="M7789" t="s">
        <v>2170</v>
      </c>
      <c r="N7789">
        <v>1</v>
      </c>
      <c r="O7789">
        <v>73</v>
      </c>
      <c r="P7789">
        <v>0.48</v>
      </c>
      <c r="Q7789">
        <v>15300</v>
      </c>
      <c r="R7789">
        <v>0</v>
      </c>
      <c r="S7789">
        <v>0</v>
      </c>
      <c r="T7789">
        <v>0</v>
      </c>
      <c r="U7789">
        <v>1</v>
      </c>
      <c r="V7789">
        <v>73</v>
      </c>
      <c r="W7789">
        <v>0.48</v>
      </c>
      <c r="X7789">
        <v>0</v>
      </c>
      <c r="Y7789">
        <v>0</v>
      </c>
      <c r="Z7789">
        <v>0</v>
      </c>
      <c r="AA7789">
        <v>0</v>
      </c>
      <c r="AB7789">
        <v>0</v>
      </c>
      <c r="AC7789">
        <v>0</v>
      </c>
      <c r="AD7789">
        <v>0</v>
      </c>
      <c r="AE7789">
        <v>0</v>
      </c>
      <c r="AF7789">
        <v>0</v>
      </c>
      <c r="AG7789" t="s">
        <v>29325</v>
      </c>
      <c r="AH7789" s="21" t="str">
        <f t="shared" si="242"/>
        <v>YM68</v>
      </c>
      <c r="AI7789" s="21">
        <v>216</v>
      </c>
      <c r="AJ7789" s="21">
        <f t="shared" si="243"/>
        <v>99.522875816993462</v>
      </c>
      <c r="AK7789" s="21" t="s">
        <v>2060</v>
      </c>
      <c r="AL7789" t="s">
        <v>2515</v>
      </c>
      <c r="AM7789" s="26" t="s">
        <v>38</v>
      </c>
      <c r="AN7789" t="s">
        <v>2031</v>
      </c>
    </row>
    <row r="7790" spans="1:40" hidden="1" x14ac:dyDescent="0.35">
      <c r="A7790" t="s">
        <v>29302</v>
      </c>
      <c r="B7790" t="s">
        <v>29327</v>
      </c>
      <c r="C7790" t="s">
        <v>3865</v>
      </c>
      <c r="D7790" t="s">
        <v>29328</v>
      </c>
      <c r="E7790" t="s">
        <v>2667</v>
      </c>
      <c r="F7790">
        <v>1</v>
      </c>
      <c r="G7790" t="s">
        <v>2509</v>
      </c>
      <c r="H7790" t="s">
        <v>2510</v>
      </c>
      <c r="I7790" t="s">
        <v>2076</v>
      </c>
      <c r="J7790" t="s">
        <v>2668</v>
      </c>
      <c r="K7790" t="s">
        <v>2669</v>
      </c>
      <c r="L7790" t="s">
        <v>2058</v>
      </c>
      <c r="M7790" t="s">
        <v>2059</v>
      </c>
      <c r="N7790">
        <v>5</v>
      </c>
      <c r="O7790">
        <v>181</v>
      </c>
      <c r="P7790">
        <v>0.74</v>
      </c>
      <c r="Q7790">
        <v>24480</v>
      </c>
      <c r="R7790">
        <v>1</v>
      </c>
      <c r="S7790">
        <v>41</v>
      </c>
      <c r="T7790">
        <v>0.17</v>
      </c>
      <c r="U7790">
        <v>4</v>
      </c>
      <c r="V7790">
        <v>140</v>
      </c>
      <c r="W7790">
        <v>0.56999999999999995</v>
      </c>
      <c r="X7790">
        <v>0</v>
      </c>
      <c r="Y7790">
        <v>0</v>
      </c>
      <c r="Z7790">
        <v>0</v>
      </c>
      <c r="AA7790">
        <v>0</v>
      </c>
      <c r="AB7790">
        <v>0</v>
      </c>
      <c r="AC7790">
        <v>0</v>
      </c>
      <c r="AD7790">
        <v>0</v>
      </c>
      <c r="AE7790">
        <v>0</v>
      </c>
      <c r="AF7790">
        <v>0</v>
      </c>
      <c r="AG7790" t="s">
        <v>29329</v>
      </c>
      <c r="AH7790" s="21" t="str">
        <f t="shared" si="242"/>
        <v>YM68</v>
      </c>
      <c r="AI7790" s="21">
        <v>345.36</v>
      </c>
      <c r="AJ7790" s="21">
        <f t="shared" si="243"/>
        <v>99.260620915032675</v>
      </c>
      <c r="AK7790" s="21" t="s">
        <v>2060</v>
      </c>
      <c r="AL7790" t="s">
        <v>2515</v>
      </c>
      <c r="AM7790" s="26" t="s">
        <v>38</v>
      </c>
      <c r="AN7790" t="s">
        <v>2032</v>
      </c>
    </row>
    <row r="7791" spans="1:40" hidden="1" x14ac:dyDescent="0.35">
      <c r="A7791" t="s">
        <v>29306</v>
      </c>
      <c r="B7791" t="s">
        <v>29331</v>
      </c>
      <c r="C7791" t="s">
        <v>5977</v>
      </c>
      <c r="D7791" t="s">
        <v>29332</v>
      </c>
      <c r="E7791" t="s">
        <v>2667</v>
      </c>
      <c r="F7791">
        <v>2</v>
      </c>
      <c r="G7791" t="s">
        <v>2509</v>
      </c>
      <c r="H7791" t="s">
        <v>2510</v>
      </c>
      <c r="I7791" t="s">
        <v>2076</v>
      </c>
      <c r="J7791" t="s">
        <v>2794</v>
      </c>
      <c r="K7791" t="s">
        <v>2669</v>
      </c>
      <c r="L7791" t="s">
        <v>2058</v>
      </c>
      <c r="M7791" t="s">
        <v>2170</v>
      </c>
      <c r="N7791">
        <v>2</v>
      </c>
      <c r="O7791">
        <v>42</v>
      </c>
      <c r="P7791">
        <v>0.27</v>
      </c>
      <c r="Q7791">
        <v>15300</v>
      </c>
      <c r="R7791">
        <v>0</v>
      </c>
      <c r="S7791">
        <v>0</v>
      </c>
      <c r="T7791">
        <v>0</v>
      </c>
      <c r="U7791">
        <v>2</v>
      </c>
      <c r="V7791">
        <v>42</v>
      </c>
      <c r="W7791">
        <v>0.27</v>
      </c>
      <c r="X7791">
        <v>0</v>
      </c>
      <c r="Y7791">
        <v>0</v>
      </c>
      <c r="Z7791">
        <v>0</v>
      </c>
      <c r="AA7791">
        <v>0</v>
      </c>
      <c r="AB7791">
        <v>0</v>
      </c>
      <c r="AC7791">
        <v>0</v>
      </c>
      <c r="AD7791">
        <v>0</v>
      </c>
      <c r="AE7791">
        <v>0</v>
      </c>
      <c r="AF7791">
        <v>0</v>
      </c>
      <c r="AG7791" t="s">
        <v>29333</v>
      </c>
      <c r="AH7791" s="21" t="str">
        <f t="shared" si="242"/>
        <v>YM68</v>
      </c>
      <c r="AI7791" s="21">
        <v>216</v>
      </c>
      <c r="AJ7791" s="21">
        <f t="shared" si="243"/>
        <v>99.725490196078425</v>
      </c>
      <c r="AK7791" s="21" t="s">
        <v>2060</v>
      </c>
      <c r="AL7791" t="s">
        <v>2515</v>
      </c>
      <c r="AM7791" s="26" t="s">
        <v>38</v>
      </c>
      <c r="AN7791" t="s">
        <v>2032</v>
      </c>
    </row>
    <row r="7792" spans="1:40" hidden="1" x14ac:dyDescent="0.35">
      <c r="A7792" t="s">
        <v>29310</v>
      </c>
      <c r="B7792" t="s">
        <v>29335</v>
      </c>
      <c r="C7792" t="s">
        <v>5977</v>
      </c>
      <c r="D7792" t="s">
        <v>29336</v>
      </c>
      <c r="E7792" t="s">
        <v>2667</v>
      </c>
      <c r="F7792">
        <v>2</v>
      </c>
      <c r="G7792" t="s">
        <v>2509</v>
      </c>
      <c r="H7792" t="s">
        <v>2510</v>
      </c>
      <c r="I7792" t="s">
        <v>2076</v>
      </c>
      <c r="J7792" t="s">
        <v>2794</v>
      </c>
      <c r="K7792" t="s">
        <v>2669</v>
      </c>
      <c r="L7792" t="s">
        <v>2058</v>
      </c>
      <c r="M7792" t="s">
        <v>2059</v>
      </c>
      <c r="N7792">
        <v>7</v>
      </c>
      <c r="O7792">
        <v>372</v>
      </c>
      <c r="P7792">
        <v>1.52</v>
      </c>
      <c r="Q7792">
        <v>24480</v>
      </c>
      <c r="R7792">
        <v>3</v>
      </c>
      <c r="S7792">
        <v>126</v>
      </c>
      <c r="T7792">
        <v>0.51</v>
      </c>
      <c r="U7792">
        <v>3</v>
      </c>
      <c r="V7792">
        <v>190</v>
      </c>
      <c r="W7792">
        <v>0.78</v>
      </c>
      <c r="X7792">
        <v>0</v>
      </c>
      <c r="Y7792">
        <v>0</v>
      </c>
      <c r="Z7792">
        <v>0</v>
      </c>
      <c r="AA7792">
        <v>1</v>
      </c>
      <c r="AB7792">
        <v>56</v>
      </c>
      <c r="AC7792">
        <v>0.23</v>
      </c>
      <c r="AD7792">
        <v>0</v>
      </c>
      <c r="AE7792">
        <v>0</v>
      </c>
      <c r="AF7792">
        <v>0</v>
      </c>
      <c r="AG7792" t="s">
        <v>29337</v>
      </c>
      <c r="AH7792" s="21" t="str">
        <f t="shared" si="242"/>
        <v>YM68</v>
      </c>
      <c r="AI7792" s="21">
        <v>345.36</v>
      </c>
      <c r="AJ7792" s="21">
        <f t="shared" si="243"/>
        <v>98.480392156862749</v>
      </c>
      <c r="AK7792" s="21" t="s">
        <v>2063</v>
      </c>
      <c r="AL7792" t="s">
        <v>2515</v>
      </c>
      <c r="AM7792" s="26" t="s">
        <v>38</v>
      </c>
      <c r="AN7792" t="s">
        <v>2032</v>
      </c>
    </row>
    <row r="7793" spans="1:40" hidden="1" x14ac:dyDescent="0.35">
      <c r="A7793" t="s">
        <v>29314</v>
      </c>
      <c r="B7793" t="s">
        <v>29339</v>
      </c>
      <c r="C7793" t="s">
        <v>4992</v>
      </c>
      <c r="D7793" t="s">
        <v>29340</v>
      </c>
      <c r="E7793" t="s">
        <v>2575</v>
      </c>
      <c r="F7793">
        <v>1</v>
      </c>
      <c r="G7793" t="s">
        <v>2576</v>
      </c>
      <c r="H7793" t="s">
        <v>2577</v>
      </c>
      <c r="I7793" t="s">
        <v>2076</v>
      </c>
      <c r="J7793" t="s">
        <v>2858</v>
      </c>
      <c r="K7793" t="s">
        <v>2742</v>
      </c>
      <c r="L7793" t="s">
        <v>2058</v>
      </c>
      <c r="M7793" t="s">
        <v>2059</v>
      </c>
      <c r="N7793">
        <v>5</v>
      </c>
      <c r="O7793">
        <v>65</v>
      </c>
      <c r="P7793">
        <v>0.27</v>
      </c>
      <c r="Q7793">
        <v>24480</v>
      </c>
      <c r="R7793">
        <v>2</v>
      </c>
      <c r="S7793">
        <v>30</v>
      </c>
      <c r="T7793">
        <v>0.12</v>
      </c>
      <c r="U7793">
        <v>3</v>
      </c>
      <c r="V7793">
        <v>35</v>
      </c>
      <c r="W7793">
        <v>0.14000000000000001</v>
      </c>
      <c r="X7793">
        <v>0</v>
      </c>
      <c r="Y7793">
        <v>0</v>
      </c>
      <c r="Z7793">
        <v>0</v>
      </c>
      <c r="AA7793">
        <v>0</v>
      </c>
      <c r="AB7793">
        <v>0</v>
      </c>
      <c r="AC7793">
        <v>0</v>
      </c>
      <c r="AD7793">
        <v>0</v>
      </c>
      <c r="AE7793">
        <v>0</v>
      </c>
      <c r="AF7793">
        <v>0</v>
      </c>
      <c r="AG7793" t="s">
        <v>29341</v>
      </c>
      <c r="AH7793" s="21" t="str">
        <f t="shared" si="242"/>
        <v>YK20</v>
      </c>
      <c r="AI7793" s="21">
        <v>345.36</v>
      </c>
      <c r="AJ7793" s="21">
        <f t="shared" si="243"/>
        <v>99.734477124183002</v>
      </c>
      <c r="AK7793" s="21" t="s">
        <v>2060</v>
      </c>
      <c r="AL7793" t="s">
        <v>2551</v>
      </c>
      <c r="AM7793" s="26" t="s">
        <v>38</v>
      </c>
      <c r="AN7793" t="s">
        <v>2032</v>
      </c>
    </row>
    <row r="7794" spans="1:40" hidden="1" x14ac:dyDescent="0.35">
      <c r="A7794" t="s">
        <v>29318</v>
      </c>
      <c r="B7794" t="s">
        <v>29343</v>
      </c>
      <c r="C7794" t="s">
        <v>4992</v>
      </c>
      <c r="D7794" t="s">
        <v>29344</v>
      </c>
      <c r="E7794" t="s">
        <v>2575</v>
      </c>
      <c r="F7794">
        <v>1</v>
      </c>
      <c r="G7794" t="s">
        <v>2576</v>
      </c>
      <c r="H7794" t="s">
        <v>2577</v>
      </c>
      <c r="I7794" t="s">
        <v>2076</v>
      </c>
      <c r="J7794" t="s">
        <v>2858</v>
      </c>
      <c r="K7794" t="s">
        <v>2742</v>
      </c>
      <c r="L7794" t="s">
        <v>2058</v>
      </c>
      <c r="M7794" t="s">
        <v>2059</v>
      </c>
      <c r="N7794">
        <v>2</v>
      </c>
      <c r="O7794">
        <v>24</v>
      </c>
      <c r="P7794">
        <v>0.1</v>
      </c>
      <c r="Q7794">
        <v>24480</v>
      </c>
      <c r="R7794">
        <v>0</v>
      </c>
      <c r="S7794">
        <v>0</v>
      </c>
      <c r="T7794">
        <v>0</v>
      </c>
      <c r="U7794">
        <v>2</v>
      </c>
      <c r="V7794">
        <v>24</v>
      </c>
      <c r="W7794">
        <v>0.1</v>
      </c>
      <c r="X7794">
        <v>0</v>
      </c>
      <c r="Y7794">
        <v>0</v>
      </c>
      <c r="Z7794">
        <v>0</v>
      </c>
      <c r="AA7794">
        <v>0</v>
      </c>
      <c r="AB7794">
        <v>0</v>
      </c>
      <c r="AC7794">
        <v>0</v>
      </c>
      <c r="AD7794">
        <v>0</v>
      </c>
      <c r="AE7794">
        <v>0</v>
      </c>
      <c r="AF7794">
        <v>0</v>
      </c>
      <c r="AG7794" t="s">
        <v>29345</v>
      </c>
      <c r="AH7794" s="21" t="str">
        <f t="shared" si="242"/>
        <v>YK20</v>
      </c>
      <c r="AI7794" s="21">
        <v>345.36</v>
      </c>
      <c r="AJ7794" s="21">
        <f t="shared" si="243"/>
        <v>99.901960784313729</v>
      </c>
      <c r="AK7794" s="21" t="s">
        <v>2060</v>
      </c>
      <c r="AL7794" t="s">
        <v>2551</v>
      </c>
      <c r="AM7794" s="26" t="s">
        <v>38</v>
      </c>
      <c r="AN7794" t="s">
        <v>2032</v>
      </c>
    </row>
    <row r="7795" spans="1:40" hidden="1" x14ac:dyDescent="0.35">
      <c r="A7795" t="s">
        <v>29322</v>
      </c>
      <c r="B7795" t="s">
        <v>29347</v>
      </c>
      <c r="C7795" t="s">
        <v>4195</v>
      </c>
      <c r="D7795" t="s">
        <v>29348</v>
      </c>
      <c r="E7795" t="s">
        <v>2575</v>
      </c>
      <c r="F7795">
        <v>1</v>
      </c>
      <c r="G7795" t="s">
        <v>2576</v>
      </c>
      <c r="H7795" t="s">
        <v>2577</v>
      </c>
      <c r="I7795" t="s">
        <v>2076</v>
      </c>
      <c r="J7795" t="s">
        <v>2858</v>
      </c>
      <c r="K7795" t="s">
        <v>2742</v>
      </c>
      <c r="L7795" t="s">
        <v>2058</v>
      </c>
      <c r="M7795" t="s">
        <v>2170</v>
      </c>
      <c r="N7795">
        <v>1</v>
      </c>
      <c r="O7795">
        <v>18</v>
      </c>
      <c r="P7795">
        <v>0.12</v>
      </c>
      <c r="Q7795">
        <v>15300</v>
      </c>
      <c r="R7795">
        <v>0</v>
      </c>
      <c r="S7795">
        <v>0</v>
      </c>
      <c r="T7795">
        <v>0</v>
      </c>
      <c r="U7795">
        <v>1</v>
      </c>
      <c r="V7795">
        <v>18</v>
      </c>
      <c r="W7795">
        <v>0.12</v>
      </c>
      <c r="X7795">
        <v>0</v>
      </c>
      <c r="Y7795">
        <v>0</v>
      </c>
      <c r="Z7795">
        <v>0</v>
      </c>
      <c r="AA7795">
        <v>0</v>
      </c>
      <c r="AB7795">
        <v>0</v>
      </c>
      <c r="AC7795">
        <v>0</v>
      </c>
      <c r="AD7795">
        <v>0</v>
      </c>
      <c r="AE7795">
        <v>0</v>
      </c>
      <c r="AF7795">
        <v>0</v>
      </c>
      <c r="AG7795" t="s">
        <v>29349</v>
      </c>
      <c r="AH7795" s="21" t="str">
        <f t="shared" si="242"/>
        <v>YK20</v>
      </c>
      <c r="AI7795" s="21">
        <v>216</v>
      </c>
      <c r="AJ7795" s="21">
        <f t="shared" si="243"/>
        <v>99.882352941176464</v>
      </c>
      <c r="AK7795" s="21" t="s">
        <v>2060</v>
      </c>
      <c r="AL7795" t="s">
        <v>2551</v>
      </c>
      <c r="AM7795" s="26" t="s">
        <v>38</v>
      </c>
      <c r="AN7795" t="s">
        <v>2031</v>
      </c>
    </row>
    <row r="7796" spans="1:40" hidden="1" x14ac:dyDescent="0.35">
      <c r="A7796" t="s">
        <v>29326</v>
      </c>
      <c r="B7796" t="s">
        <v>29351</v>
      </c>
      <c r="C7796" t="s">
        <v>2855</v>
      </c>
      <c r="D7796" t="s">
        <v>29352</v>
      </c>
      <c r="E7796" t="s">
        <v>2575</v>
      </c>
      <c r="F7796">
        <v>1</v>
      </c>
      <c r="G7796" t="s">
        <v>2576</v>
      </c>
      <c r="H7796" t="s">
        <v>2577</v>
      </c>
      <c r="I7796" t="s">
        <v>2076</v>
      </c>
      <c r="J7796" t="s">
        <v>2858</v>
      </c>
      <c r="K7796" t="s">
        <v>2742</v>
      </c>
      <c r="L7796" t="s">
        <v>2058</v>
      </c>
      <c r="M7796" t="s">
        <v>2170</v>
      </c>
      <c r="N7796">
        <v>1</v>
      </c>
      <c r="O7796">
        <v>29</v>
      </c>
      <c r="P7796">
        <v>0.19</v>
      </c>
      <c r="Q7796">
        <v>15300</v>
      </c>
      <c r="R7796">
        <v>0</v>
      </c>
      <c r="S7796">
        <v>0</v>
      </c>
      <c r="T7796">
        <v>0</v>
      </c>
      <c r="U7796">
        <v>1</v>
      </c>
      <c r="V7796">
        <v>29</v>
      </c>
      <c r="W7796">
        <v>0.19</v>
      </c>
      <c r="X7796">
        <v>0</v>
      </c>
      <c r="Y7796">
        <v>0</v>
      </c>
      <c r="Z7796">
        <v>0</v>
      </c>
      <c r="AA7796">
        <v>0</v>
      </c>
      <c r="AB7796">
        <v>0</v>
      </c>
      <c r="AC7796">
        <v>0</v>
      </c>
      <c r="AD7796">
        <v>0</v>
      </c>
      <c r="AE7796">
        <v>0</v>
      </c>
      <c r="AF7796">
        <v>0</v>
      </c>
      <c r="AG7796" t="s">
        <v>29353</v>
      </c>
      <c r="AH7796" s="21" t="str">
        <f t="shared" si="242"/>
        <v>YK20</v>
      </c>
      <c r="AI7796" s="21">
        <v>216</v>
      </c>
      <c r="AJ7796" s="21">
        <f t="shared" si="243"/>
        <v>99.810457516339866</v>
      </c>
      <c r="AK7796" s="21" t="s">
        <v>2060</v>
      </c>
      <c r="AL7796" t="s">
        <v>2551</v>
      </c>
      <c r="AM7796" s="26" t="s">
        <v>38</v>
      </c>
      <c r="AN7796" t="s">
        <v>2031</v>
      </c>
    </row>
    <row r="7797" spans="1:40" hidden="1" x14ac:dyDescent="0.35">
      <c r="A7797" t="s">
        <v>29330</v>
      </c>
      <c r="B7797" t="s">
        <v>29354</v>
      </c>
      <c r="C7797" t="s">
        <v>4656</v>
      </c>
      <c r="D7797" t="s">
        <v>29355</v>
      </c>
      <c r="E7797" t="s">
        <v>2575</v>
      </c>
      <c r="F7797">
        <v>1</v>
      </c>
      <c r="G7797" t="s">
        <v>2576</v>
      </c>
      <c r="H7797" t="s">
        <v>2577</v>
      </c>
      <c r="I7797" t="s">
        <v>2076</v>
      </c>
      <c r="J7797" t="s">
        <v>2858</v>
      </c>
      <c r="K7797" t="s">
        <v>2742</v>
      </c>
      <c r="L7797" t="s">
        <v>2058</v>
      </c>
      <c r="M7797" t="s">
        <v>2170</v>
      </c>
      <c r="N7797">
        <v>4</v>
      </c>
      <c r="O7797">
        <v>85</v>
      </c>
      <c r="P7797">
        <v>0.56000000000000005</v>
      </c>
      <c r="Q7797">
        <v>15300</v>
      </c>
      <c r="R7797">
        <v>2</v>
      </c>
      <c r="S7797">
        <v>52</v>
      </c>
      <c r="T7797">
        <v>0.34</v>
      </c>
      <c r="U7797">
        <v>2</v>
      </c>
      <c r="V7797">
        <v>33</v>
      </c>
      <c r="W7797">
        <v>0.22</v>
      </c>
      <c r="X7797">
        <v>0</v>
      </c>
      <c r="Y7797">
        <v>0</v>
      </c>
      <c r="Z7797">
        <v>0</v>
      </c>
      <c r="AA7797">
        <v>0</v>
      </c>
      <c r="AB7797">
        <v>0</v>
      </c>
      <c r="AC7797">
        <v>0</v>
      </c>
      <c r="AD7797">
        <v>0</v>
      </c>
      <c r="AE7797">
        <v>0</v>
      </c>
      <c r="AF7797">
        <v>0</v>
      </c>
      <c r="AG7797" t="s">
        <v>29356</v>
      </c>
      <c r="AH7797" s="21" t="str">
        <f t="shared" si="242"/>
        <v>YK20</v>
      </c>
      <c r="AI7797" s="21">
        <v>216</v>
      </c>
      <c r="AJ7797" s="21">
        <f t="shared" si="243"/>
        <v>99.444444444444443</v>
      </c>
      <c r="AK7797" s="21" t="s">
        <v>2060</v>
      </c>
      <c r="AL7797" t="s">
        <v>2551</v>
      </c>
      <c r="AM7797" s="26" t="s">
        <v>38</v>
      </c>
      <c r="AN7797" t="s">
        <v>2031</v>
      </c>
    </row>
    <row r="7798" spans="1:40" hidden="1" x14ac:dyDescent="0.35">
      <c r="A7798" t="s">
        <v>29334</v>
      </c>
      <c r="B7798" t="s">
        <v>29358</v>
      </c>
      <c r="C7798" t="s">
        <v>2875</v>
      </c>
      <c r="D7798" t="s">
        <v>29359</v>
      </c>
      <c r="E7798" t="s">
        <v>2575</v>
      </c>
      <c r="F7798">
        <v>1</v>
      </c>
      <c r="G7798" t="s">
        <v>2576</v>
      </c>
      <c r="H7798" t="s">
        <v>2577</v>
      </c>
      <c r="I7798" t="s">
        <v>2076</v>
      </c>
      <c r="J7798" t="s">
        <v>2858</v>
      </c>
      <c r="K7798" t="s">
        <v>2742</v>
      </c>
      <c r="L7798" t="s">
        <v>2058</v>
      </c>
      <c r="M7798" t="s">
        <v>2170</v>
      </c>
      <c r="N7798">
        <v>5</v>
      </c>
      <c r="O7798">
        <v>148</v>
      </c>
      <c r="P7798">
        <v>0.97</v>
      </c>
      <c r="Q7798">
        <v>15300</v>
      </c>
      <c r="R7798">
        <v>2</v>
      </c>
      <c r="S7798">
        <v>94</v>
      </c>
      <c r="T7798">
        <v>0.61</v>
      </c>
      <c r="U7798">
        <v>3</v>
      </c>
      <c r="V7798">
        <v>54</v>
      </c>
      <c r="W7798">
        <v>0.35</v>
      </c>
      <c r="X7798">
        <v>0</v>
      </c>
      <c r="Y7798">
        <v>0</v>
      </c>
      <c r="Z7798">
        <v>0</v>
      </c>
      <c r="AA7798">
        <v>0</v>
      </c>
      <c r="AB7798">
        <v>0</v>
      </c>
      <c r="AC7798">
        <v>0</v>
      </c>
      <c r="AD7798">
        <v>0</v>
      </c>
      <c r="AE7798">
        <v>0</v>
      </c>
      <c r="AF7798">
        <v>0</v>
      </c>
      <c r="AG7798" t="s">
        <v>29360</v>
      </c>
      <c r="AH7798" s="21" t="str">
        <f t="shared" si="242"/>
        <v>YK20</v>
      </c>
      <c r="AI7798" s="21">
        <v>216</v>
      </c>
      <c r="AJ7798" s="21">
        <f t="shared" si="243"/>
        <v>99.032679738562095</v>
      </c>
      <c r="AK7798" s="21" t="s">
        <v>2063</v>
      </c>
      <c r="AL7798" t="s">
        <v>2551</v>
      </c>
      <c r="AM7798" s="26" t="s">
        <v>38</v>
      </c>
      <c r="AN7798" t="s">
        <v>2032</v>
      </c>
    </row>
    <row r="7799" spans="1:40" hidden="1" x14ac:dyDescent="0.35">
      <c r="A7799" t="s">
        <v>29338</v>
      </c>
      <c r="B7799" t="s">
        <v>29362</v>
      </c>
      <c r="C7799" t="s">
        <v>8244</v>
      </c>
      <c r="D7799" t="s">
        <v>29363</v>
      </c>
      <c r="E7799" t="s">
        <v>2575</v>
      </c>
      <c r="F7799">
        <v>1</v>
      </c>
      <c r="G7799" t="s">
        <v>2576</v>
      </c>
      <c r="H7799" t="s">
        <v>2577</v>
      </c>
      <c r="I7799" t="s">
        <v>2076</v>
      </c>
      <c r="J7799" t="s">
        <v>2858</v>
      </c>
      <c r="K7799" t="s">
        <v>2742</v>
      </c>
      <c r="L7799" t="s">
        <v>2058</v>
      </c>
      <c r="M7799" t="s">
        <v>2059</v>
      </c>
      <c r="N7799">
        <v>4</v>
      </c>
      <c r="O7799">
        <v>116</v>
      </c>
      <c r="P7799">
        <v>0.47</v>
      </c>
      <c r="Q7799">
        <v>24480</v>
      </c>
      <c r="R7799">
        <v>3</v>
      </c>
      <c r="S7799">
        <v>101</v>
      </c>
      <c r="T7799">
        <v>0.41</v>
      </c>
      <c r="U7799">
        <v>1</v>
      </c>
      <c r="V7799">
        <v>15</v>
      </c>
      <c r="W7799">
        <v>0.06</v>
      </c>
      <c r="X7799">
        <v>0</v>
      </c>
      <c r="Y7799">
        <v>0</v>
      </c>
      <c r="Z7799">
        <v>0</v>
      </c>
      <c r="AA7799">
        <v>0</v>
      </c>
      <c r="AB7799">
        <v>0</v>
      </c>
      <c r="AC7799">
        <v>0</v>
      </c>
      <c r="AD7799">
        <v>0</v>
      </c>
      <c r="AE7799">
        <v>0</v>
      </c>
      <c r="AF7799">
        <v>0</v>
      </c>
      <c r="AG7799" t="s">
        <v>29364</v>
      </c>
      <c r="AH7799" s="21" t="str">
        <f t="shared" si="242"/>
        <v>YK20</v>
      </c>
      <c r="AI7799" s="21">
        <v>345.36</v>
      </c>
      <c r="AJ7799" s="21">
        <f t="shared" si="243"/>
        <v>99.526143790849673</v>
      </c>
      <c r="AK7799" s="21" t="s">
        <v>2060</v>
      </c>
      <c r="AL7799" t="s">
        <v>2551</v>
      </c>
      <c r="AM7799" s="26" t="s">
        <v>38</v>
      </c>
      <c r="AN7799" t="s">
        <v>2030</v>
      </c>
    </row>
    <row r="7800" spans="1:40" hidden="1" x14ac:dyDescent="0.35">
      <c r="A7800" t="s">
        <v>29342</v>
      </c>
      <c r="B7800" t="s">
        <v>29366</v>
      </c>
      <c r="C7800" t="s">
        <v>4195</v>
      </c>
      <c r="D7800" t="s">
        <v>29367</v>
      </c>
      <c r="E7800" t="s">
        <v>2575</v>
      </c>
      <c r="F7800">
        <v>1</v>
      </c>
      <c r="G7800" t="s">
        <v>2576</v>
      </c>
      <c r="H7800" t="s">
        <v>2577</v>
      </c>
      <c r="I7800" t="s">
        <v>2076</v>
      </c>
      <c r="J7800" t="s">
        <v>2858</v>
      </c>
      <c r="K7800" t="s">
        <v>2742</v>
      </c>
      <c r="L7800" t="s">
        <v>2058</v>
      </c>
      <c r="M7800" t="s">
        <v>2170</v>
      </c>
      <c r="N7800">
        <v>2</v>
      </c>
      <c r="O7800">
        <v>52</v>
      </c>
      <c r="P7800">
        <v>0.34</v>
      </c>
      <c r="Q7800">
        <v>15300</v>
      </c>
      <c r="R7800">
        <v>0</v>
      </c>
      <c r="S7800">
        <v>0</v>
      </c>
      <c r="T7800">
        <v>0</v>
      </c>
      <c r="U7800">
        <v>2</v>
      </c>
      <c r="V7800">
        <v>52</v>
      </c>
      <c r="W7800">
        <v>0.34</v>
      </c>
      <c r="X7800">
        <v>0</v>
      </c>
      <c r="Y7800">
        <v>0</v>
      </c>
      <c r="Z7800">
        <v>0</v>
      </c>
      <c r="AA7800">
        <v>0</v>
      </c>
      <c r="AB7800">
        <v>0</v>
      </c>
      <c r="AC7800">
        <v>0</v>
      </c>
      <c r="AD7800">
        <v>0</v>
      </c>
      <c r="AE7800">
        <v>0</v>
      </c>
      <c r="AF7800">
        <v>0</v>
      </c>
      <c r="AG7800" t="s">
        <v>29368</v>
      </c>
      <c r="AH7800" s="21" t="str">
        <f t="shared" si="242"/>
        <v>YK20</v>
      </c>
      <c r="AI7800" s="21">
        <v>216</v>
      </c>
      <c r="AJ7800" s="21">
        <f t="shared" si="243"/>
        <v>99.66013071895425</v>
      </c>
      <c r="AK7800" s="21" t="s">
        <v>2060</v>
      </c>
      <c r="AL7800" t="s">
        <v>2551</v>
      </c>
      <c r="AM7800" s="26" t="s">
        <v>38</v>
      </c>
      <c r="AN7800" t="s">
        <v>2030</v>
      </c>
    </row>
    <row r="7801" spans="1:40" hidden="1" x14ac:dyDescent="0.35">
      <c r="A7801" t="s">
        <v>29346</v>
      </c>
      <c r="B7801" t="s">
        <v>29370</v>
      </c>
      <c r="C7801" t="s">
        <v>3042</v>
      </c>
      <c r="D7801" t="s">
        <v>29371</v>
      </c>
      <c r="E7801" t="s">
        <v>4055</v>
      </c>
      <c r="F7801">
        <v>1</v>
      </c>
      <c r="G7801" t="s">
        <v>2509</v>
      </c>
      <c r="H7801" t="s">
        <v>2510</v>
      </c>
      <c r="I7801" t="s">
        <v>2076</v>
      </c>
      <c r="J7801" t="s">
        <v>2794</v>
      </c>
      <c r="K7801" t="s">
        <v>2669</v>
      </c>
      <c r="L7801" t="s">
        <v>2058</v>
      </c>
      <c r="M7801" t="s">
        <v>2170</v>
      </c>
      <c r="N7801">
        <v>4</v>
      </c>
      <c r="O7801">
        <v>208</v>
      </c>
      <c r="P7801">
        <v>1.36</v>
      </c>
      <c r="Q7801">
        <v>15300</v>
      </c>
      <c r="R7801">
        <v>1</v>
      </c>
      <c r="S7801">
        <v>55</v>
      </c>
      <c r="T7801">
        <v>0.36</v>
      </c>
      <c r="U7801">
        <v>3</v>
      </c>
      <c r="V7801">
        <v>153</v>
      </c>
      <c r="W7801">
        <v>1</v>
      </c>
      <c r="X7801">
        <v>0</v>
      </c>
      <c r="Y7801">
        <v>0</v>
      </c>
      <c r="Z7801">
        <v>0</v>
      </c>
      <c r="AA7801">
        <v>0</v>
      </c>
      <c r="AB7801">
        <v>0</v>
      </c>
      <c r="AC7801">
        <v>0</v>
      </c>
      <c r="AD7801">
        <v>0</v>
      </c>
      <c r="AE7801">
        <v>0</v>
      </c>
      <c r="AF7801">
        <v>0</v>
      </c>
      <c r="AG7801" t="s">
        <v>29372</v>
      </c>
      <c r="AH7801" s="21" t="str">
        <f t="shared" si="242"/>
        <v>YM68</v>
      </c>
      <c r="AI7801" s="21">
        <v>216</v>
      </c>
      <c r="AJ7801" s="21">
        <f t="shared" si="243"/>
        <v>98.640522875816998</v>
      </c>
      <c r="AK7801" s="21" t="s">
        <v>2063</v>
      </c>
      <c r="AL7801" t="s">
        <v>2515</v>
      </c>
      <c r="AM7801" s="26" t="s">
        <v>38</v>
      </c>
      <c r="AN7801" t="s">
        <v>2032</v>
      </c>
    </row>
    <row r="7802" spans="1:40" hidden="1" x14ac:dyDescent="0.35">
      <c r="A7802" t="s">
        <v>29350</v>
      </c>
      <c r="B7802" t="s">
        <v>29374</v>
      </c>
      <c r="C7802" t="s">
        <v>4480</v>
      </c>
      <c r="D7802" t="s">
        <v>29375</v>
      </c>
      <c r="E7802" t="s">
        <v>2508</v>
      </c>
      <c r="F7802">
        <v>2</v>
      </c>
      <c r="G7802" t="s">
        <v>2509</v>
      </c>
      <c r="H7802" t="s">
        <v>2510</v>
      </c>
      <c r="I7802" t="s">
        <v>2076</v>
      </c>
      <c r="J7802" t="s">
        <v>3773</v>
      </c>
      <c r="K7802" t="s">
        <v>2513</v>
      </c>
      <c r="L7802" t="s">
        <v>2058</v>
      </c>
      <c r="M7802" t="s">
        <v>14255</v>
      </c>
      <c r="N7802">
        <v>2</v>
      </c>
      <c r="O7802">
        <v>91</v>
      </c>
      <c r="P7802">
        <v>0.64</v>
      </c>
      <c r="Q7802">
        <v>14280</v>
      </c>
      <c r="R7802">
        <v>0</v>
      </c>
      <c r="S7802">
        <v>0</v>
      </c>
      <c r="T7802">
        <v>0</v>
      </c>
      <c r="U7802">
        <v>2</v>
      </c>
      <c r="V7802">
        <v>91</v>
      </c>
      <c r="W7802">
        <v>0.64</v>
      </c>
      <c r="X7802">
        <v>0</v>
      </c>
      <c r="Y7802">
        <v>0</v>
      </c>
      <c r="Z7802">
        <v>0</v>
      </c>
      <c r="AA7802">
        <v>0</v>
      </c>
      <c r="AB7802">
        <v>0</v>
      </c>
      <c r="AC7802">
        <v>0</v>
      </c>
      <c r="AD7802">
        <v>0</v>
      </c>
      <c r="AE7802">
        <v>0</v>
      </c>
      <c r="AF7802">
        <v>0</v>
      </c>
      <c r="AG7802" t="s">
        <v>29376</v>
      </c>
      <c r="AH7802" s="21" t="str">
        <f t="shared" si="242"/>
        <v>YM68</v>
      </c>
      <c r="AI7802" s="21">
        <v>201.6</v>
      </c>
      <c r="AJ7802" s="21">
        <f t="shared" si="243"/>
        <v>99.362745098039213</v>
      </c>
      <c r="AK7802" s="21" t="s">
        <v>2060</v>
      </c>
      <c r="AL7802" t="s">
        <v>2515</v>
      </c>
      <c r="AM7802" s="26" t="s">
        <v>38</v>
      </c>
      <c r="AN7802" t="s">
        <v>2031</v>
      </c>
    </row>
    <row r="7803" spans="1:40" hidden="1" x14ac:dyDescent="0.35">
      <c r="A7803" t="s">
        <v>10496</v>
      </c>
      <c r="B7803" t="s">
        <v>29378</v>
      </c>
      <c r="C7803" t="s">
        <v>4228</v>
      </c>
      <c r="D7803" t="s">
        <v>29379</v>
      </c>
      <c r="E7803" t="s">
        <v>3407</v>
      </c>
      <c r="F7803">
        <v>1</v>
      </c>
      <c r="G7803" t="s">
        <v>2509</v>
      </c>
      <c r="H7803" t="s">
        <v>2510</v>
      </c>
      <c r="I7803" t="s">
        <v>2076</v>
      </c>
      <c r="J7803" t="s">
        <v>3408</v>
      </c>
      <c r="K7803" t="s">
        <v>3109</v>
      </c>
      <c r="L7803" t="s">
        <v>2058</v>
      </c>
      <c r="M7803" t="s">
        <v>2170</v>
      </c>
      <c r="N7803">
        <v>1</v>
      </c>
      <c r="O7803">
        <v>109</v>
      </c>
      <c r="P7803">
        <v>0.71</v>
      </c>
      <c r="Q7803">
        <v>15300</v>
      </c>
      <c r="R7803">
        <v>1</v>
      </c>
      <c r="S7803">
        <v>109</v>
      </c>
      <c r="T7803">
        <v>0.71</v>
      </c>
      <c r="U7803">
        <v>0</v>
      </c>
      <c r="V7803">
        <v>0</v>
      </c>
      <c r="W7803">
        <v>0</v>
      </c>
      <c r="X7803">
        <v>0</v>
      </c>
      <c r="Y7803">
        <v>0</v>
      </c>
      <c r="Z7803">
        <v>0</v>
      </c>
      <c r="AA7803">
        <v>0</v>
      </c>
      <c r="AB7803">
        <v>0</v>
      </c>
      <c r="AC7803">
        <v>0</v>
      </c>
      <c r="AD7803">
        <v>0</v>
      </c>
      <c r="AE7803">
        <v>0</v>
      </c>
      <c r="AF7803">
        <v>0</v>
      </c>
      <c r="AG7803" t="s">
        <v>29380</v>
      </c>
      <c r="AH7803" s="21" t="str">
        <f t="shared" si="242"/>
        <v>YM68</v>
      </c>
      <c r="AI7803" s="21">
        <v>216</v>
      </c>
      <c r="AJ7803" s="21">
        <f t="shared" si="243"/>
        <v>99.287581699346404</v>
      </c>
      <c r="AK7803" s="21" t="s">
        <v>2060</v>
      </c>
      <c r="AL7803" t="s">
        <v>3411</v>
      </c>
      <c r="AM7803" s="26" t="s">
        <v>38</v>
      </c>
      <c r="AN7803" t="s">
        <v>2031</v>
      </c>
    </row>
    <row r="7804" spans="1:40" hidden="1" x14ac:dyDescent="0.35">
      <c r="A7804" t="s">
        <v>29357</v>
      </c>
      <c r="B7804" t="s">
        <v>29382</v>
      </c>
      <c r="C7804" t="s">
        <v>3861</v>
      </c>
      <c r="D7804" t="s">
        <v>29383</v>
      </c>
      <c r="E7804" t="s">
        <v>3407</v>
      </c>
      <c r="F7804">
        <v>2</v>
      </c>
      <c r="G7804" t="s">
        <v>2509</v>
      </c>
      <c r="H7804" t="s">
        <v>2510</v>
      </c>
      <c r="I7804" t="s">
        <v>2076</v>
      </c>
      <c r="J7804" t="s">
        <v>3408</v>
      </c>
      <c r="K7804" t="s">
        <v>3109</v>
      </c>
      <c r="L7804" t="s">
        <v>2058</v>
      </c>
      <c r="M7804" t="s">
        <v>2059</v>
      </c>
      <c r="N7804">
        <v>12</v>
      </c>
      <c r="O7804">
        <v>1000</v>
      </c>
      <c r="P7804">
        <v>4.08</v>
      </c>
      <c r="Q7804">
        <v>24480</v>
      </c>
      <c r="R7804">
        <v>4</v>
      </c>
      <c r="S7804">
        <v>249</v>
      </c>
      <c r="T7804">
        <v>1.02</v>
      </c>
      <c r="U7804">
        <v>8</v>
      </c>
      <c r="V7804">
        <v>751</v>
      </c>
      <c r="W7804">
        <v>3.07</v>
      </c>
      <c r="X7804">
        <v>0</v>
      </c>
      <c r="Y7804">
        <v>0</v>
      </c>
      <c r="Z7804">
        <v>0</v>
      </c>
      <c r="AA7804">
        <v>0</v>
      </c>
      <c r="AB7804">
        <v>0</v>
      </c>
      <c r="AC7804">
        <v>0</v>
      </c>
      <c r="AD7804">
        <v>0</v>
      </c>
      <c r="AE7804">
        <v>0</v>
      </c>
      <c r="AF7804">
        <v>0</v>
      </c>
      <c r="AG7804" t="s">
        <v>29384</v>
      </c>
      <c r="AH7804" s="21" t="str">
        <f t="shared" si="242"/>
        <v>YM68</v>
      </c>
      <c r="AI7804" s="21">
        <v>345.36</v>
      </c>
      <c r="AJ7804" s="21">
        <f t="shared" si="243"/>
        <v>95.915032679738559</v>
      </c>
      <c r="AK7804" s="21" t="s">
        <v>2063</v>
      </c>
      <c r="AL7804" t="s">
        <v>2515</v>
      </c>
      <c r="AM7804" s="26" t="s">
        <v>38</v>
      </c>
      <c r="AN7804" t="s">
        <v>2030</v>
      </c>
    </row>
    <row r="7805" spans="1:40" hidden="1" x14ac:dyDescent="0.35">
      <c r="A7805" t="s">
        <v>29361</v>
      </c>
      <c r="B7805" t="s">
        <v>29386</v>
      </c>
      <c r="C7805" t="s">
        <v>7416</v>
      </c>
      <c r="D7805" t="s">
        <v>29387</v>
      </c>
      <c r="E7805" t="s">
        <v>3407</v>
      </c>
      <c r="F7805">
        <v>2</v>
      </c>
      <c r="G7805" t="s">
        <v>2509</v>
      </c>
      <c r="H7805" t="s">
        <v>2510</v>
      </c>
      <c r="I7805" t="s">
        <v>2076</v>
      </c>
      <c r="J7805" t="s">
        <v>2794</v>
      </c>
      <c r="K7805" t="s">
        <v>2669</v>
      </c>
      <c r="L7805" t="s">
        <v>2058</v>
      </c>
      <c r="M7805" t="s">
        <v>2170</v>
      </c>
      <c r="N7805">
        <v>2</v>
      </c>
      <c r="O7805">
        <v>117</v>
      </c>
      <c r="P7805">
        <v>0.76</v>
      </c>
      <c r="Q7805">
        <v>15300</v>
      </c>
      <c r="R7805">
        <v>0</v>
      </c>
      <c r="S7805">
        <v>0</v>
      </c>
      <c r="T7805">
        <v>0</v>
      </c>
      <c r="U7805">
        <v>2</v>
      </c>
      <c r="V7805">
        <v>117</v>
      </c>
      <c r="W7805">
        <v>0.76</v>
      </c>
      <c r="X7805">
        <v>0</v>
      </c>
      <c r="Y7805">
        <v>0</v>
      </c>
      <c r="Z7805">
        <v>0</v>
      </c>
      <c r="AA7805">
        <v>0</v>
      </c>
      <c r="AB7805">
        <v>0</v>
      </c>
      <c r="AC7805">
        <v>0</v>
      </c>
      <c r="AD7805">
        <v>0</v>
      </c>
      <c r="AE7805">
        <v>0</v>
      </c>
      <c r="AF7805">
        <v>0</v>
      </c>
      <c r="AG7805" t="s">
        <v>29388</v>
      </c>
      <c r="AH7805" s="21" t="str">
        <f t="shared" si="242"/>
        <v>YM68</v>
      </c>
      <c r="AI7805" s="21">
        <v>216</v>
      </c>
      <c r="AJ7805" s="21">
        <f t="shared" si="243"/>
        <v>99.235294117647058</v>
      </c>
      <c r="AK7805" s="21" t="s">
        <v>2060</v>
      </c>
      <c r="AL7805" t="s">
        <v>2515</v>
      </c>
      <c r="AM7805" s="26" t="s">
        <v>38</v>
      </c>
      <c r="AN7805" t="s">
        <v>2030</v>
      </c>
    </row>
    <row r="7806" spans="1:40" hidden="1" x14ac:dyDescent="0.35">
      <c r="A7806" t="s">
        <v>29365</v>
      </c>
      <c r="B7806" t="s">
        <v>29390</v>
      </c>
      <c r="C7806" t="s">
        <v>3405</v>
      </c>
      <c r="D7806" t="s">
        <v>29391</v>
      </c>
      <c r="E7806" t="s">
        <v>3407</v>
      </c>
      <c r="F7806">
        <v>1</v>
      </c>
      <c r="G7806" t="s">
        <v>2509</v>
      </c>
      <c r="H7806" t="s">
        <v>2510</v>
      </c>
      <c r="I7806" t="s">
        <v>2076</v>
      </c>
      <c r="J7806" t="s">
        <v>3408</v>
      </c>
      <c r="K7806" t="s">
        <v>3109</v>
      </c>
      <c r="L7806" t="s">
        <v>2058</v>
      </c>
      <c r="M7806" t="s">
        <v>2170</v>
      </c>
      <c r="N7806">
        <v>8</v>
      </c>
      <c r="O7806">
        <v>288</v>
      </c>
      <c r="P7806">
        <v>1.88</v>
      </c>
      <c r="Q7806">
        <v>15300</v>
      </c>
      <c r="R7806">
        <v>4</v>
      </c>
      <c r="S7806">
        <v>122</v>
      </c>
      <c r="T7806">
        <v>0.8</v>
      </c>
      <c r="U7806">
        <v>4</v>
      </c>
      <c r="V7806">
        <v>166</v>
      </c>
      <c r="W7806">
        <v>1.08</v>
      </c>
      <c r="X7806">
        <v>0</v>
      </c>
      <c r="Y7806">
        <v>0</v>
      </c>
      <c r="Z7806">
        <v>0</v>
      </c>
      <c r="AA7806">
        <v>0</v>
      </c>
      <c r="AB7806">
        <v>0</v>
      </c>
      <c r="AC7806">
        <v>0</v>
      </c>
      <c r="AD7806">
        <v>0</v>
      </c>
      <c r="AE7806">
        <v>0</v>
      </c>
      <c r="AF7806">
        <v>0</v>
      </c>
      <c r="AG7806" t="s">
        <v>29392</v>
      </c>
      <c r="AH7806" s="21" t="str">
        <f t="shared" si="242"/>
        <v>YM68</v>
      </c>
      <c r="AI7806" s="21">
        <v>216</v>
      </c>
      <c r="AJ7806" s="21">
        <f t="shared" si="243"/>
        <v>98.117647058823536</v>
      </c>
      <c r="AK7806" s="21" t="s">
        <v>2063</v>
      </c>
      <c r="AL7806" t="s">
        <v>3411</v>
      </c>
      <c r="AM7806" s="26" t="s">
        <v>38</v>
      </c>
      <c r="AN7806" t="s">
        <v>2031</v>
      </c>
    </row>
    <row r="7807" spans="1:40" hidden="1" x14ac:dyDescent="0.35">
      <c r="A7807" t="s">
        <v>29369</v>
      </c>
      <c r="B7807" t="s">
        <v>29394</v>
      </c>
      <c r="C7807" t="s">
        <v>3405</v>
      </c>
      <c r="D7807" t="s">
        <v>29395</v>
      </c>
      <c r="E7807" t="s">
        <v>3407</v>
      </c>
      <c r="F7807">
        <v>1</v>
      </c>
      <c r="G7807" t="s">
        <v>2509</v>
      </c>
      <c r="H7807" t="s">
        <v>2510</v>
      </c>
      <c r="I7807" t="s">
        <v>2076</v>
      </c>
      <c r="J7807" t="s">
        <v>3408</v>
      </c>
      <c r="K7807" t="s">
        <v>3109</v>
      </c>
      <c r="L7807" t="s">
        <v>2058</v>
      </c>
      <c r="M7807" t="s">
        <v>2059</v>
      </c>
      <c r="N7807">
        <v>2</v>
      </c>
      <c r="O7807">
        <v>37</v>
      </c>
      <c r="P7807">
        <v>0.15</v>
      </c>
      <c r="Q7807">
        <v>24480</v>
      </c>
      <c r="R7807">
        <v>1</v>
      </c>
      <c r="S7807">
        <v>20</v>
      </c>
      <c r="T7807">
        <v>0.08</v>
      </c>
      <c r="U7807">
        <v>1</v>
      </c>
      <c r="V7807">
        <v>17</v>
      </c>
      <c r="W7807">
        <v>7.0000000000000007E-2</v>
      </c>
      <c r="X7807">
        <v>0</v>
      </c>
      <c r="Y7807">
        <v>0</v>
      </c>
      <c r="Z7807">
        <v>0</v>
      </c>
      <c r="AA7807">
        <v>0</v>
      </c>
      <c r="AB7807">
        <v>0</v>
      </c>
      <c r="AC7807">
        <v>0</v>
      </c>
      <c r="AD7807">
        <v>0</v>
      </c>
      <c r="AE7807">
        <v>0</v>
      </c>
      <c r="AF7807">
        <v>0</v>
      </c>
      <c r="AG7807" t="s">
        <v>29396</v>
      </c>
      <c r="AH7807" s="21" t="str">
        <f t="shared" si="242"/>
        <v>YM68</v>
      </c>
      <c r="AI7807" s="21">
        <v>345.36</v>
      </c>
      <c r="AJ7807" s="21">
        <f t="shared" si="243"/>
        <v>99.848856209150327</v>
      </c>
      <c r="AK7807" s="21" t="s">
        <v>2060</v>
      </c>
      <c r="AL7807" t="s">
        <v>3411</v>
      </c>
      <c r="AM7807" s="26" t="s">
        <v>38</v>
      </c>
      <c r="AN7807" t="s">
        <v>2030</v>
      </c>
    </row>
    <row r="7808" spans="1:40" hidden="1" x14ac:dyDescent="0.35">
      <c r="A7808" t="s">
        <v>29373</v>
      </c>
      <c r="B7808" t="s">
        <v>29398</v>
      </c>
      <c r="C7808" t="s">
        <v>3405</v>
      </c>
      <c r="D7808" t="s">
        <v>29399</v>
      </c>
      <c r="E7808" t="s">
        <v>3407</v>
      </c>
      <c r="F7808">
        <v>1</v>
      </c>
      <c r="G7808" t="s">
        <v>2509</v>
      </c>
      <c r="H7808" t="s">
        <v>2510</v>
      </c>
      <c r="I7808" t="s">
        <v>2076</v>
      </c>
      <c r="J7808" t="s">
        <v>3408</v>
      </c>
      <c r="K7808" t="s">
        <v>3109</v>
      </c>
      <c r="L7808" t="s">
        <v>2058</v>
      </c>
      <c r="M7808" t="s">
        <v>2170</v>
      </c>
      <c r="N7808">
        <v>0</v>
      </c>
      <c r="O7808">
        <v>0</v>
      </c>
      <c r="P7808">
        <v>0</v>
      </c>
      <c r="Q7808">
        <v>15300</v>
      </c>
      <c r="R7808">
        <v>0</v>
      </c>
      <c r="S7808">
        <v>0</v>
      </c>
      <c r="T7808">
        <v>0</v>
      </c>
      <c r="U7808">
        <v>0</v>
      </c>
      <c r="V7808">
        <v>0</v>
      </c>
      <c r="W7808">
        <v>0</v>
      </c>
      <c r="X7808">
        <v>0</v>
      </c>
      <c r="Y7808">
        <v>0</v>
      </c>
      <c r="Z7808">
        <v>0</v>
      </c>
      <c r="AA7808">
        <v>0</v>
      </c>
      <c r="AB7808">
        <v>0</v>
      </c>
      <c r="AC7808">
        <v>0</v>
      </c>
      <c r="AD7808">
        <v>0</v>
      </c>
      <c r="AE7808">
        <v>0</v>
      </c>
      <c r="AF7808">
        <v>0</v>
      </c>
      <c r="AG7808" t="s">
        <v>29400</v>
      </c>
      <c r="AH7808" s="21" t="str">
        <f t="shared" si="242"/>
        <v>YM68</v>
      </c>
      <c r="AI7808" s="21">
        <v>216</v>
      </c>
      <c r="AJ7808" s="21">
        <f t="shared" si="243"/>
        <v>100</v>
      </c>
      <c r="AK7808" s="21" t="s">
        <v>2060</v>
      </c>
      <c r="AL7808" t="s">
        <v>3411</v>
      </c>
      <c r="AM7808" s="26" t="s">
        <v>38</v>
      </c>
      <c r="AN7808" t="s">
        <v>2030</v>
      </c>
    </row>
    <row r="7809" spans="1:40" hidden="1" x14ac:dyDescent="0.35">
      <c r="A7809" t="s">
        <v>29377</v>
      </c>
      <c r="B7809" t="s">
        <v>29402</v>
      </c>
      <c r="C7809" t="s">
        <v>3405</v>
      </c>
      <c r="D7809" t="s">
        <v>29403</v>
      </c>
      <c r="E7809" t="s">
        <v>3407</v>
      </c>
      <c r="F7809">
        <v>1</v>
      </c>
      <c r="G7809" t="s">
        <v>2509</v>
      </c>
      <c r="H7809" t="s">
        <v>2510</v>
      </c>
      <c r="I7809" t="s">
        <v>2076</v>
      </c>
      <c r="J7809" t="s">
        <v>3408</v>
      </c>
      <c r="K7809" t="s">
        <v>3109</v>
      </c>
      <c r="L7809" t="s">
        <v>2058</v>
      </c>
      <c r="M7809" t="s">
        <v>2170</v>
      </c>
      <c r="N7809">
        <v>0</v>
      </c>
      <c r="O7809">
        <v>0</v>
      </c>
      <c r="P7809">
        <v>0</v>
      </c>
      <c r="Q7809">
        <v>15300</v>
      </c>
      <c r="R7809">
        <v>0</v>
      </c>
      <c r="S7809">
        <v>0</v>
      </c>
      <c r="T7809">
        <v>0</v>
      </c>
      <c r="U7809">
        <v>0</v>
      </c>
      <c r="V7809">
        <v>0</v>
      </c>
      <c r="W7809">
        <v>0</v>
      </c>
      <c r="X7809">
        <v>0</v>
      </c>
      <c r="Y7809">
        <v>0</v>
      </c>
      <c r="Z7809">
        <v>0</v>
      </c>
      <c r="AA7809">
        <v>0</v>
      </c>
      <c r="AB7809">
        <v>0</v>
      </c>
      <c r="AC7809">
        <v>0</v>
      </c>
      <c r="AD7809">
        <v>0</v>
      </c>
      <c r="AE7809">
        <v>0</v>
      </c>
      <c r="AF7809">
        <v>0</v>
      </c>
      <c r="AG7809" t="s">
        <v>29404</v>
      </c>
      <c r="AH7809" s="21" t="str">
        <f t="shared" si="242"/>
        <v>YM68</v>
      </c>
      <c r="AI7809" s="21">
        <v>216</v>
      </c>
      <c r="AJ7809" s="21">
        <f t="shared" si="243"/>
        <v>100</v>
      </c>
      <c r="AK7809" s="21" t="s">
        <v>2060</v>
      </c>
      <c r="AL7809" t="s">
        <v>3411</v>
      </c>
      <c r="AM7809" s="26" t="s">
        <v>38</v>
      </c>
      <c r="AN7809" t="s">
        <v>2031</v>
      </c>
    </row>
    <row r="7810" spans="1:40" hidden="1" x14ac:dyDescent="0.35">
      <c r="A7810" t="s">
        <v>29381</v>
      </c>
      <c r="B7810" t="s">
        <v>29406</v>
      </c>
      <c r="C7810" t="s">
        <v>4306</v>
      </c>
      <c r="D7810" t="s">
        <v>29407</v>
      </c>
      <c r="E7810" t="s">
        <v>3107</v>
      </c>
      <c r="F7810">
        <v>1</v>
      </c>
      <c r="G7810" t="s">
        <v>2509</v>
      </c>
      <c r="H7810" t="s">
        <v>2510</v>
      </c>
      <c r="I7810" t="s">
        <v>2076</v>
      </c>
      <c r="J7810" t="s">
        <v>3408</v>
      </c>
      <c r="K7810" t="s">
        <v>3109</v>
      </c>
      <c r="L7810" t="s">
        <v>2058</v>
      </c>
      <c r="M7810" t="s">
        <v>2059</v>
      </c>
      <c r="N7810">
        <v>1</v>
      </c>
      <c r="O7810">
        <v>88</v>
      </c>
      <c r="P7810">
        <v>0.36</v>
      </c>
      <c r="Q7810">
        <v>24480</v>
      </c>
      <c r="R7810">
        <v>1</v>
      </c>
      <c r="S7810">
        <v>88</v>
      </c>
      <c r="T7810">
        <v>0.36</v>
      </c>
      <c r="U7810">
        <v>0</v>
      </c>
      <c r="V7810">
        <v>0</v>
      </c>
      <c r="W7810">
        <v>0</v>
      </c>
      <c r="X7810">
        <v>0</v>
      </c>
      <c r="Y7810">
        <v>0</v>
      </c>
      <c r="Z7810">
        <v>0</v>
      </c>
      <c r="AA7810">
        <v>0</v>
      </c>
      <c r="AB7810">
        <v>0</v>
      </c>
      <c r="AC7810">
        <v>0</v>
      </c>
      <c r="AD7810">
        <v>0</v>
      </c>
      <c r="AE7810">
        <v>0</v>
      </c>
      <c r="AF7810">
        <v>0</v>
      </c>
      <c r="AG7810" t="s">
        <v>29408</v>
      </c>
      <c r="AH7810" s="21" t="str">
        <f t="shared" si="242"/>
        <v>YM68</v>
      </c>
      <c r="AI7810" s="21">
        <v>345.36</v>
      </c>
      <c r="AJ7810" s="21">
        <f t="shared" si="243"/>
        <v>99.640522875816998</v>
      </c>
      <c r="AK7810" s="21" t="s">
        <v>2060</v>
      </c>
      <c r="AL7810" t="s">
        <v>3411</v>
      </c>
      <c r="AM7810" s="26" t="s">
        <v>38</v>
      </c>
      <c r="AN7810" t="s">
        <v>2032</v>
      </c>
    </row>
    <row r="7811" spans="1:40" hidden="1" x14ac:dyDescent="0.35">
      <c r="A7811" t="s">
        <v>29385</v>
      </c>
      <c r="B7811" t="s">
        <v>29410</v>
      </c>
      <c r="C7811" t="s">
        <v>3544</v>
      </c>
      <c r="D7811" t="s">
        <v>29411</v>
      </c>
      <c r="E7811" t="s">
        <v>3407</v>
      </c>
      <c r="F7811">
        <v>1</v>
      </c>
      <c r="G7811" t="s">
        <v>2509</v>
      </c>
      <c r="H7811" t="s">
        <v>2510</v>
      </c>
      <c r="I7811" t="s">
        <v>2076</v>
      </c>
      <c r="J7811" t="s">
        <v>3408</v>
      </c>
      <c r="K7811" t="s">
        <v>3109</v>
      </c>
      <c r="L7811" t="s">
        <v>2058</v>
      </c>
      <c r="M7811" t="s">
        <v>2059</v>
      </c>
      <c r="N7811">
        <v>4</v>
      </c>
      <c r="O7811">
        <v>281</v>
      </c>
      <c r="P7811">
        <v>1.1499999999999999</v>
      </c>
      <c r="Q7811">
        <v>24480</v>
      </c>
      <c r="R7811">
        <v>1</v>
      </c>
      <c r="S7811">
        <v>96</v>
      </c>
      <c r="T7811">
        <v>0.39</v>
      </c>
      <c r="U7811">
        <v>2</v>
      </c>
      <c r="V7811">
        <v>100</v>
      </c>
      <c r="W7811">
        <v>0.41</v>
      </c>
      <c r="X7811">
        <v>0</v>
      </c>
      <c r="Y7811">
        <v>0</v>
      </c>
      <c r="Z7811">
        <v>0</v>
      </c>
      <c r="AA7811">
        <v>1</v>
      </c>
      <c r="AB7811">
        <v>85</v>
      </c>
      <c r="AC7811">
        <v>0.35</v>
      </c>
      <c r="AD7811">
        <v>0</v>
      </c>
      <c r="AE7811">
        <v>0</v>
      </c>
      <c r="AF7811">
        <v>0</v>
      </c>
      <c r="AG7811" t="s">
        <v>29412</v>
      </c>
      <c r="AH7811" s="21" t="str">
        <f t="shared" si="242"/>
        <v>YM68</v>
      </c>
      <c r="AI7811" s="21">
        <v>345.36</v>
      </c>
      <c r="AJ7811" s="21">
        <f t="shared" si="243"/>
        <v>98.852124183006538</v>
      </c>
      <c r="AK7811" s="21" t="s">
        <v>2063</v>
      </c>
      <c r="AL7811" t="s">
        <v>3411</v>
      </c>
      <c r="AM7811" s="26" t="s">
        <v>38</v>
      </c>
      <c r="AN7811" t="s">
        <v>2033</v>
      </c>
    </row>
    <row r="7812" spans="1:40" hidden="1" x14ac:dyDescent="0.35">
      <c r="A7812" t="s">
        <v>29389</v>
      </c>
      <c r="B7812" t="s">
        <v>29414</v>
      </c>
      <c r="C7812" t="s">
        <v>3544</v>
      </c>
      <c r="D7812" t="s">
        <v>29415</v>
      </c>
      <c r="E7812" t="s">
        <v>3407</v>
      </c>
      <c r="F7812">
        <v>1</v>
      </c>
      <c r="G7812" t="s">
        <v>2509</v>
      </c>
      <c r="H7812" t="s">
        <v>2510</v>
      </c>
      <c r="I7812" t="s">
        <v>2076</v>
      </c>
      <c r="J7812" t="s">
        <v>3408</v>
      </c>
      <c r="K7812" t="s">
        <v>3109</v>
      </c>
      <c r="L7812" t="s">
        <v>2058</v>
      </c>
      <c r="M7812" t="s">
        <v>2170</v>
      </c>
      <c r="N7812">
        <v>3</v>
      </c>
      <c r="O7812">
        <v>244</v>
      </c>
      <c r="P7812">
        <v>1.59</v>
      </c>
      <c r="Q7812">
        <v>15300</v>
      </c>
      <c r="R7812">
        <v>2</v>
      </c>
      <c r="S7812">
        <v>119</v>
      </c>
      <c r="T7812">
        <v>0.78</v>
      </c>
      <c r="U7812">
        <v>0</v>
      </c>
      <c r="V7812">
        <v>0</v>
      </c>
      <c r="W7812">
        <v>0</v>
      </c>
      <c r="X7812">
        <v>1</v>
      </c>
      <c r="Y7812">
        <v>125</v>
      </c>
      <c r="Z7812">
        <v>0.82</v>
      </c>
      <c r="AA7812">
        <v>0</v>
      </c>
      <c r="AB7812">
        <v>0</v>
      </c>
      <c r="AC7812">
        <v>0</v>
      </c>
      <c r="AD7812">
        <v>0</v>
      </c>
      <c r="AE7812">
        <v>0</v>
      </c>
      <c r="AF7812">
        <v>0</v>
      </c>
      <c r="AG7812" t="s">
        <v>29416</v>
      </c>
      <c r="AH7812" s="21" t="str">
        <f t="shared" si="242"/>
        <v>YM68</v>
      </c>
      <c r="AI7812" s="21">
        <v>216</v>
      </c>
      <c r="AJ7812" s="21">
        <f t="shared" si="243"/>
        <v>98.40522875816994</v>
      </c>
      <c r="AK7812" s="21" t="s">
        <v>2063</v>
      </c>
      <c r="AL7812" t="s">
        <v>3411</v>
      </c>
      <c r="AM7812" s="26" t="s">
        <v>38</v>
      </c>
      <c r="AN7812" t="s">
        <v>2031</v>
      </c>
    </row>
    <row r="7813" spans="1:40" hidden="1" x14ac:dyDescent="0.35">
      <c r="A7813" t="s">
        <v>29393</v>
      </c>
      <c r="B7813" t="s">
        <v>29418</v>
      </c>
      <c r="C7813" t="s">
        <v>3105</v>
      </c>
      <c r="D7813" t="s">
        <v>29419</v>
      </c>
      <c r="E7813" t="s">
        <v>3309</v>
      </c>
      <c r="F7813">
        <v>1</v>
      </c>
      <c r="G7813" t="s">
        <v>2509</v>
      </c>
      <c r="H7813" t="s">
        <v>2510</v>
      </c>
      <c r="I7813" t="s">
        <v>2076</v>
      </c>
      <c r="J7813" t="s">
        <v>3108</v>
      </c>
      <c r="K7813" t="s">
        <v>3109</v>
      </c>
      <c r="L7813" t="s">
        <v>2058</v>
      </c>
      <c r="M7813" t="s">
        <v>2059</v>
      </c>
      <c r="N7813">
        <v>7</v>
      </c>
      <c r="O7813">
        <v>257</v>
      </c>
      <c r="P7813">
        <v>1.05</v>
      </c>
      <c r="Q7813">
        <v>24480</v>
      </c>
      <c r="R7813">
        <v>5</v>
      </c>
      <c r="S7813">
        <v>155</v>
      </c>
      <c r="T7813">
        <v>0.63</v>
      </c>
      <c r="U7813">
        <v>2</v>
      </c>
      <c r="V7813">
        <v>102</v>
      </c>
      <c r="W7813">
        <v>0.42</v>
      </c>
      <c r="X7813">
        <v>0</v>
      </c>
      <c r="Y7813">
        <v>0</v>
      </c>
      <c r="Z7813">
        <v>0</v>
      </c>
      <c r="AA7813">
        <v>0</v>
      </c>
      <c r="AB7813">
        <v>0</v>
      </c>
      <c r="AC7813">
        <v>0</v>
      </c>
      <c r="AD7813">
        <v>0</v>
      </c>
      <c r="AE7813">
        <v>0</v>
      </c>
      <c r="AF7813">
        <v>0</v>
      </c>
      <c r="AG7813" t="s">
        <v>29420</v>
      </c>
      <c r="AH7813" s="21" t="str">
        <f t="shared" si="242"/>
        <v>YM68</v>
      </c>
      <c r="AI7813" s="21">
        <v>345.36</v>
      </c>
      <c r="AJ7813" s="21">
        <f t="shared" si="243"/>
        <v>98.950163398692808</v>
      </c>
      <c r="AK7813" s="21" t="s">
        <v>2063</v>
      </c>
      <c r="AL7813" t="s">
        <v>2515</v>
      </c>
      <c r="AM7813" s="26" t="s">
        <v>38</v>
      </c>
      <c r="AN7813" t="s">
        <v>2030</v>
      </c>
    </row>
    <row r="7814" spans="1:40" hidden="1" x14ac:dyDescent="0.35">
      <c r="A7814" t="s">
        <v>29397</v>
      </c>
      <c r="B7814" t="s">
        <v>29422</v>
      </c>
      <c r="C7814" t="s">
        <v>4306</v>
      </c>
      <c r="D7814" t="s">
        <v>29423</v>
      </c>
      <c r="E7814" t="s">
        <v>3407</v>
      </c>
      <c r="F7814">
        <v>1</v>
      </c>
      <c r="G7814" t="s">
        <v>2509</v>
      </c>
      <c r="H7814" t="s">
        <v>2510</v>
      </c>
      <c r="I7814" t="s">
        <v>2076</v>
      </c>
      <c r="J7814" t="s">
        <v>3408</v>
      </c>
      <c r="K7814" t="s">
        <v>3109</v>
      </c>
      <c r="L7814" t="s">
        <v>2058</v>
      </c>
      <c r="M7814" t="s">
        <v>2059</v>
      </c>
      <c r="N7814">
        <v>3</v>
      </c>
      <c r="O7814">
        <v>144</v>
      </c>
      <c r="P7814">
        <v>0.59</v>
      </c>
      <c r="Q7814">
        <v>24480</v>
      </c>
      <c r="R7814">
        <v>0</v>
      </c>
      <c r="S7814">
        <v>0</v>
      </c>
      <c r="T7814">
        <v>0</v>
      </c>
      <c r="U7814">
        <v>3</v>
      </c>
      <c r="V7814">
        <v>144</v>
      </c>
      <c r="W7814">
        <v>0.59</v>
      </c>
      <c r="X7814">
        <v>0</v>
      </c>
      <c r="Y7814">
        <v>0</v>
      </c>
      <c r="Z7814">
        <v>0</v>
      </c>
      <c r="AA7814">
        <v>0</v>
      </c>
      <c r="AB7814">
        <v>0</v>
      </c>
      <c r="AC7814">
        <v>0</v>
      </c>
      <c r="AD7814">
        <v>0</v>
      </c>
      <c r="AE7814">
        <v>0</v>
      </c>
      <c r="AF7814">
        <v>0</v>
      </c>
      <c r="AG7814" t="s">
        <v>29424</v>
      </c>
      <c r="AH7814" s="21" t="str">
        <f t="shared" si="242"/>
        <v>YM68</v>
      </c>
      <c r="AI7814" s="21">
        <v>345.36</v>
      </c>
      <c r="AJ7814" s="21">
        <f t="shared" si="243"/>
        <v>99.411764705882348</v>
      </c>
      <c r="AK7814" s="21" t="s">
        <v>2060</v>
      </c>
      <c r="AL7814" t="s">
        <v>3411</v>
      </c>
      <c r="AM7814" s="26" t="s">
        <v>38</v>
      </c>
      <c r="AN7814" t="s">
        <v>2030</v>
      </c>
    </row>
    <row r="7815" spans="1:40" hidden="1" x14ac:dyDescent="0.35">
      <c r="A7815" t="s">
        <v>29401</v>
      </c>
      <c r="B7815" t="s">
        <v>29426</v>
      </c>
      <c r="C7815" t="s">
        <v>4585</v>
      </c>
      <c r="D7815" t="s">
        <v>29427</v>
      </c>
      <c r="E7815" t="s">
        <v>3407</v>
      </c>
      <c r="F7815">
        <v>1</v>
      </c>
      <c r="G7815" t="s">
        <v>2509</v>
      </c>
      <c r="H7815" t="s">
        <v>2510</v>
      </c>
      <c r="I7815" t="s">
        <v>2076</v>
      </c>
      <c r="J7815" t="s">
        <v>3408</v>
      </c>
      <c r="K7815" t="s">
        <v>3109</v>
      </c>
      <c r="L7815" t="s">
        <v>2058</v>
      </c>
      <c r="M7815" t="s">
        <v>2059</v>
      </c>
      <c r="N7815">
        <v>4</v>
      </c>
      <c r="O7815">
        <v>297</v>
      </c>
      <c r="P7815">
        <v>1.21</v>
      </c>
      <c r="Q7815">
        <v>24480</v>
      </c>
      <c r="R7815">
        <v>3</v>
      </c>
      <c r="S7815">
        <v>236</v>
      </c>
      <c r="T7815">
        <v>0.96</v>
      </c>
      <c r="U7815">
        <v>1</v>
      </c>
      <c r="V7815">
        <v>61</v>
      </c>
      <c r="W7815">
        <v>0.25</v>
      </c>
      <c r="X7815">
        <v>0</v>
      </c>
      <c r="Y7815">
        <v>0</v>
      </c>
      <c r="Z7815">
        <v>0</v>
      </c>
      <c r="AA7815">
        <v>0</v>
      </c>
      <c r="AB7815">
        <v>0</v>
      </c>
      <c r="AC7815">
        <v>0</v>
      </c>
      <c r="AD7815">
        <v>0</v>
      </c>
      <c r="AE7815">
        <v>0</v>
      </c>
      <c r="AF7815">
        <v>0</v>
      </c>
      <c r="AG7815" t="s">
        <v>29428</v>
      </c>
      <c r="AH7815" s="21" t="str">
        <f t="shared" ref="AH7815:AH7878" si="244">LEFT(AG7815,4)</f>
        <v>YM68</v>
      </c>
      <c r="AI7815" s="21">
        <v>345.36</v>
      </c>
      <c r="AJ7815" s="21">
        <f t="shared" ref="AJ7815:AJ7878" si="245">100-(O7815/Q7815*100)</f>
        <v>98.786764705882348</v>
      </c>
      <c r="AK7815" s="21" t="s">
        <v>2063</v>
      </c>
      <c r="AL7815" t="s">
        <v>3411</v>
      </c>
      <c r="AM7815" s="26" t="s">
        <v>38</v>
      </c>
      <c r="AN7815" t="s">
        <v>2032</v>
      </c>
    </row>
    <row r="7816" spans="1:40" hidden="1" x14ac:dyDescent="0.35">
      <c r="A7816" t="s">
        <v>29405</v>
      </c>
      <c r="B7816" t="s">
        <v>29430</v>
      </c>
      <c r="C7816" t="s">
        <v>4585</v>
      </c>
      <c r="D7816" t="s">
        <v>29431</v>
      </c>
      <c r="E7816" t="s">
        <v>3407</v>
      </c>
      <c r="F7816">
        <v>1</v>
      </c>
      <c r="G7816" t="s">
        <v>2509</v>
      </c>
      <c r="H7816" t="s">
        <v>2510</v>
      </c>
      <c r="I7816" t="s">
        <v>2076</v>
      </c>
      <c r="J7816" t="s">
        <v>3408</v>
      </c>
      <c r="K7816" t="s">
        <v>3109</v>
      </c>
      <c r="L7816" t="s">
        <v>2058</v>
      </c>
      <c r="M7816" t="s">
        <v>2170</v>
      </c>
      <c r="N7816">
        <v>1</v>
      </c>
      <c r="O7816">
        <v>31</v>
      </c>
      <c r="P7816">
        <v>0.2</v>
      </c>
      <c r="Q7816">
        <v>15300</v>
      </c>
      <c r="R7816">
        <v>1</v>
      </c>
      <c r="S7816">
        <v>31</v>
      </c>
      <c r="T7816">
        <v>0.2</v>
      </c>
      <c r="U7816">
        <v>0</v>
      </c>
      <c r="V7816">
        <v>0</v>
      </c>
      <c r="W7816">
        <v>0</v>
      </c>
      <c r="X7816">
        <v>0</v>
      </c>
      <c r="Y7816">
        <v>0</v>
      </c>
      <c r="Z7816">
        <v>0</v>
      </c>
      <c r="AA7816">
        <v>0</v>
      </c>
      <c r="AB7816">
        <v>0</v>
      </c>
      <c r="AC7816">
        <v>0</v>
      </c>
      <c r="AD7816">
        <v>0</v>
      </c>
      <c r="AE7816">
        <v>0</v>
      </c>
      <c r="AF7816">
        <v>0</v>
      </c>
      <c r="AG7816" t="s">
        <v>29432</v>
      </c>
      <c r="AH7816" s="21" t="str">
        <f t="shared" si="244"/>
        <v>YM68</v>
      </c>
      <c r="AI7816" s="21">
        <v>216</v>
      </c>
      <c r="AJ7816" s="21">
        <f t="shared" si="245"/>
        <v>99.797385620915037</v>
      </c>
      <c r="AK7816" s="21" t="s">
        <v>2060</v>
      </c>
      <c r="AL7816" t="s">
        <v>3411</v>
      </c>
      <c r="AM7816" s="26" t="s">
        <v>38</v>
      </c>
      <c r="AN7816" t="s">
        <v>2031</v>
      </c>
    </row>
    <row r="7817" spans="1:40" hidden="1" x14ac:dyDescent="0.35">
      <c r="A7817" t="s">
        <v>29409</v>
      </c>
      <c r="B7817" t="s">
        <v>29434</v>
      </c>
      <c r="C7817" t="s">
        <v>3405</v>
      </c>
      <c r="D7817" t="s">
        <v>29435</v>
      </c>
      <c r="E7817" t="s">
        <v>4009</v>
      </c>
      <c r="F7817">
        <v>2</v>
      </c>
      <c r="G7817" t="s">
        <v>2509</v>
      </c>
      <c r="H7817" t="s">
        <v>2510</v>
      </c>
      <c r="I7817" t="s">
        <v>2076</v>
      </c>
      <c r="J7817" t="s">
        <v>3408</v>
      </c>
      <c r="K7817" t="s">
        <v>3109</v>
      </c>
      <c r="L7817" t="s">
        <v>2058</v>
      </c>
      <c r="M7817" t="s">
        <v>2059</v>
      </c>
      <c r="N7817">
        <v>3</v>
      </c>
      <c r="O7817">
        <v>200</v>
      </c>
      <c r="P7817">
        <v>0.82</v>
      </c>
      <c r="Q7817">
        <v>24480</v>
      </c>
      <c r="R7817">
        <v>0</v>
      </c>
      <c r="S7817">
        <v>0</v>
      </c>
      <c r="T7817">
        <v>0</v>
      </c>
      <c r="U7817">
        <v>3</v>
      </c>
      <c r="V7817">
        <v>200</v>
      </c>
      <c r="W7817">
        <v>0.82</v>
      </c>
      <c r="X7817">
        <v>0</v>
      </c>
      <c r="Y7817">
        <v>0</v>
      </c>
      <c r="Z7817">
        <v>0</v>
      </c>
      <c r="AA7817">
        <v>0</v>
      </c>
      <c r="AB7817">
        <v>0</v>
      </c>
      <c r="AC7817">
        <v>0</v>
      </c>
      <c r="AD7817">
        <v>0</v>
      </c>
      <c r="AE7817">
        <v>0</v>
      </c>
      <c r="AF7817">
        <v>0</v>
      </c>
      <c r="AG7817" t="s">
        <v>29436</v>
      </c>
      <c r="AH7817" s="21" t="str">
        <f t="shared" si="244"/>
        <v>YM68</v>
      </c>
      <c r="AI7817" s="21">
        <v>345.36</v>
      </c>
      <c r="AJ7817" s="21">
        <f t="shared" si="245"/>
        <v>99.183006535947712</v>
      </c>
      <c r="AK7817" s="21" t="s">
        <v>2063</v>
      </c>
      <c r="AL7817" t="s">
        <v>3411</v>
      </c>
      <c r="AM7817" s="26" t="s">
        <v>38</v>
      </c>
      <c r="AN7817" t="s">
        <v>2032</v>
      </c>
    </row>
    <row r="7818" spans="1:40" hidden="1" x14ac:dyDescent="0.35">
      <c r="A7818" t="s">
        <v>29413</v>
      </c>
      <c r="B7818" t="s">
        <v>29438</v>
      </c>
      <c r="C7818" t="s">
        <v>3405</v>
      </c>
      <c r="D7818" t="s">
        <v>29439</v>
      </c>
      <c r="E7818" t="s">
        <v>4009</v>
      </c>
      <c r="F7818">
        <v>2</v>
      </c>
      <c r="G7818" t="s">
        <v>2509</v>
      </c>
      <c r="H7818" t="s">
        <v>2510</v>
      </c>
      <c r="I7818" t="s">
        <v>2076</v>
      </c>
      <c r="J7818" t="s">
        <v>3408</v>
      </c>
      <c r="K7818" t="s">
        <v>3109</v>
      </c>
      <c r="L7818" t="s">
        <v>2058</v>
      </c>
      <c r="M7818" t="s">
        <v>2059</v>
      </c>
      <c r="N7818">
        <v>4</v>
      </c>
      <c r="O7818">
        <v>65</v>
      </c>
      <c r="P7818">
        <v>0.27</v>
      </c>
      <c r="Q7818">
        <v>24480</v>
      </c>
      <c r="R7818">
        <v>2</v>
      </c>
      <c r="S7818">
        <v>24</v>
      </c>
      <c r="T7818">
        <v>0.1</v>
      </c>
      <c r="U7818">
        <v>1</v>
      </c>
      <c r="V7818">
        <v>17</v>
      </c>
      <c r="W7818">
        <v>7.0000000000000007E-2</v>
      </c>
      <c r="X7818">
        <v>0</v>
      </c>
      <c r="Y7818">
        <v>0</v>
      </c>
      <c r="Z7818">
        <v>0</v>
      </c>
      <c r="AA7818">
        <v>1</v>
      </c>
      <c r="AB7818">
        <v>24</v>
      </c>
      <c r="AC7818">
        <v>0.1</v>
      </c>
      <c r="AD7818">
        <v>0</v>
      </c>
      <c r="AE7818">
        <v>0</v>
      </c>
      <c r="AF7818">
        <v>0</v>
      </c>
      <c r="AG7818" t="s">
        <v>29440</v>
      </c>
      <c r="AH7818" s="21" t="str">
        <f t="shared" si="244"/>
        <v>YM68</v>
      </c>
      <c r="AI7818" s="21">
        <v>345.36</v>
      </c>
      <c r="AJ7818" s="21">
        <f t="shared" si="245"/>
        <v>99.734477124183002</v>
      </c>
      <c r="AK7818" s="21" t="s">
        <v>2060</v>
      </c>
      <c r="AL7818" t="s">
        <v>3411</v>
      </c>
      <c r="AM7818" s="26" t="s">
        <v>38</v>
      </c>
      <c r="AN7818" t="s">
        <v>2032</v>
      </c>
    </row>
    <row r="7819" spans="1:40" hidden="1" x14ac:dyDescent="0.35">
      <c r="A7819" t="s">
        <v>29417</v>
      </c>
      <c r="B7819" t="s">
        <v>29442</v>
      </c>
      <c r="C7819" t="s">
        <v>4585</v>
      </c>
      <c r="D7819" t="s">
        <v>29443</v>
      </c>
      <c r="E7819" t="s">
        <v>3407</v>
      </c>
      <c r="F7819">
        <v>2</v>
      </c>
      <c r="G7819" t="s">
        <v>2509</v>
      </c>
      <c r="H7819" t="s">
        <v>2510</v>
      </c>
      <c r="I7819" t="s">
        <v>2076</v>
      </c>
      <c r="J7819" t="s">
        <v>3408</v>
      </c>
      <c r="K7819" t="s">
        <v>3109</v>
      </c>
      <c r="L7819" t="s">
        <v>2058</v>
      </c>
      <c r="M7819" t="s">
        <v>2170</v>
      </c>
      <c r="N7819">
        <v>6</v>
      </c>
      <c r="O7819">
        <v>380</v>
      </c>
      <c r="P7819">
        <v>2.48</v>
      </c>
      <c r="Q7819">
        <v>15300</v>
      </c>
      <c r="R7819">
        <v>1</v>
      </c>
      <c r="S7819">
        <v>52</v>
      </c>
      <c r="T7819">
        <v>0.34</v>
      </c>
      <c r="U7819">
        <v>5</v>
      </c>
      <c r="V7819">
        <v>328</v>
      </c>
      <c r="W7819">
        <v>2.14</v>
      </c>
      <c r="X7819">
        <v>0</v>
      </c>
      <c r="Y7819">
        <v>0</v>
      </c>
      <c r="Z7819">
        <v>0</v>
      </c>
      <c r="AA7819">
        <v>0</v>
      </c>
      <c r="AB7819">
        <v>0</v>
      </c>
      <c r="AC7819">
        <v>0</v>
      </c>
      <c r="AD7819">
        <v>0</v>
      </c>
      <c r="AE7819">
        <v>0</v>
      </c>
      <c r="AF7819">
        <v>0</v>
      </c>
      <c r="AG7819" t="s">
        <v>29444</v>
      </c>
      <c r="AH7819" s="21" t="str">
        <f t="shared" si="244"/>
        <v>YM68</v>
      </c>
      <c r="AI7819" s="21">
        <v>216</v>
      </c>
      <c r="AJ7819" s="21">
        <f t="shared" si="245"/>
        <v>97.51633986928104</v>
      </c>
      <c r="AK7819" s="21" t="s">
        <v>2063</v>
      </c>
      <c r="AL7819" t="s">
        <v>3411</v>
      </c>
      <c r="AM7819" s="26" t="s">
        <v>38</v>
      </c>
      <c r="AN7819" t="s">
        <v>2032</v>
      </c>
    </row>
    <row r="7820" spans="1:40" hidden="1" x14ac:dyDescent="0.35">
      <c r="A7820" t="s">
        <v>29421</v>
      </c>
      <c r="B7820" t="s">
        <v>29446</v>
      </c>
      <c r="C7820" t="s">
        <v>4585</v>
      </c>
      <c r="D7820" t="s">
        <v>29447</v>
      </c>
      <c r="E7820" t="s">
        <v>3407</v>
      </c>
      <c r="F7820">
        <v>1</v>
      </c>
      <c r="G7820" t="s">
        <v>2509</v>
      </c>
      <c r="H7820" t="s">
        <v>2510</v>
      </c>
      <c r="I7820" t="s">
        <v>2076</v>
      </c>
      <c r="J7820" t="s">
        <v>3408</v>
      </c>
      <c r="K7820" t="s">
        <v>3109</v>
      </c>
      <c r="L7820" t="s">
        <v>2058</v>
      </c>
      <c r="M7820" t="s">
        <v>2059</v>
      </c>
      <c r="N7820">
        <v>4</v>
      </c>
      <c r="O7820">
        <v>163</v>
      </c>
      <c r="P7820">
        <v>0.67</v>
      </c>
      <c r="Q7820">
        <v>24480</v>
      </c>
      <c r="R7820">
        <v>1</v>
      </c>
      <c r="S7820">
        <v>53</v>
      </c>
      <c r="T7820">
        <v>0.22</v>
      </c>
      <c r="U7820">
        <v>3</v>
      </c>
      <c r="V7820">
        <v>110</v>
      </c>
      <c r="W7820">
        <v>0.45</v>
      </c>
      <c r="X7820">
        <v>0</v>
      </c>
      <c r="Y7820">
        <v>0</v>
      </c>
      <c r="Z7820">
        <v>0</v>
      </c>
      <c r="AA7820">
        <v>0</v>
      </c>
      <c r="AB7820">
        <v>0</v>
      </c>
      <c r="AC7820">
        <v>0</v>
      </c>
      <c r="AD7820">
        <v>0</v>
      </c>
      <c r="AE7820">
        <v>0</v>
      </c>
      <c r="AF7820">
        <v>0</v>
      </c>
      <c r="AG7820" t="s">
        <v>29448</v>
      </c>
      <c r="AH7820" s="21" t="str">
        <f t="shared" si="244"/>
        <v>YM68</v>
      </c>
      <c r="AI7820" s="21">
        <v>345.36</v>
      </c>
      <c r="AJ7820" s="21">
        <f t="shared" si="245"/>
        <v>99.334150326797385</v>
      </c>
      <c r="AK7820" s="21" t="s">
        <v>2060</v>
      </c>
      <c r="AL7820" t="s">
        <v>3411</v>
      </c>
      <c r="AM7820" s="26" t="s">
        <v>38</v>
      </c>
      <c r="AN7820" t="s">
        <v>2033</v>
      </c>
    </row>
    <row r="7821" spans="1:40" hidden="1" x14ac:dyDescent="0.35">
      <c r="A7821" t="s">
        <v>29425</v>
      </c>
      <c r="B7821" t="s">
        <v>29450</v>
      </c>
      <c r="C7821" t="s">
        <v>3243</v>
      </c>
      <c r="D7821" t="s">
        <v>29451</v>
      </c>
      <c r="E7821" t="s">
        <v>2575</v>
      </c>
      <c r="F7821">
        <v>1</v>
      </c>
      <c r="G7821" t="s">
        <v>2576</v>
      </c>
      <c r="H7821" t="s">
        <v>2577</v>
      </c>
      <c r="I7821" t="s">
        <v>2076</v>
      </c>
      <c r="J7821" t="s">
        <v>2858</v>
      </c>
      <c r="K7821" t="s">
        <v>2742</v>
      </c>
      <c r="L7821" t="s">
        <v>2058</v>
      </c>
      <c r="M7821" t="s">
        <v>2170</v>
      </c>
      <c r="N7821">
        <v>7</v>
      </c>
      <c r="O7821">
        <v>171</v>
      </c>
      <c r="P7821">
        <v>1.1200000000000001</v>
      </c>
      <c r="Q7821">
        <v>15300</v>
      </c>
      <c r="R7821">
        <v>4</v>
      </c>
      <c r="S7821">
        <v>123</v>
      </c>
      <c r="T7821">
        <v>0.8</v>
      </c>
      <c r="U7821">
        <v>3</v>
      </c>
      <c r="V7821">
        <v>48</v>
      </c>
      <c r="W7821">
        <v>0.31</v>
      </c>
      <c r="X7821">
        <v>0</v>
      </c>
      <c r="Y7821">
        <v>0</v>
      </c>
      <c r="Z7821">
        <v>0</v>
      </c>
      <c r="AA7821">
        <v>0</v>
      </c>
      <c r="AB7821">
        <v>0</v>
      </c>
      <c r="AC7821">
        <v>0</v>
      </c>
      <c r="AD7821">
        <v>0</v>
      </c>
      <c r="AE7821">
        <v>0</v>
      </c>
      <c r="AF7821">
        <v>0</v>
      </c>
      <c r="AG7821" t="s">
        <v>29452</v>
      </c>
      <c r="AH7821" s="21" t="str">
        <f t="shared" si="244"/>
        <v>YK20</v>
      </c>
      <c r="AI7821" s="21">
        <v>216</v>
      </c>
      <c r="AJ7821" s="21">
        <f t="shared" si="245"/>
        <v>98.882352941176464</v>
      </c>
      <c r="AK7821" s="21" t="s">
        <v>2063</v>
      </c>
      <c r="AL7821" t="s">
        <v>2551</v>
      </c>
      <c r="AM7821" s="26" t="s">
        <v>38</v>
      </c>
      <c r="AN7821" t="s">
        <v>2030</v>
      </c>
    </row>
    <row r="7822" spans="1:40" hidden="1" x14ac:dyDescent="0.35">
      <c r="A7822" t="s">
        <v>29429</v>
      </c>
      <c r="B7822" t="s">
        <v>29454</v>
      </c>
      <c r="C7822" t="s">
        <v>4385</v>
      </c>
      <c r="D7822" t="s">
        <v>29455</v>
      </c>
      <c r="E7822" t="s">
        <v>2575</v>
      </c>
      <c r="F7822">
        <v>1</v>
      </c>
      <c r="G7822" t="s">
        <v>2576</v>
      </c>
      <c r="H7822" t="s">
        <v>2577</v>
      </c>
      <c r="I7822" t="s">
        <v>2076</v>
      </c>
      <c r="J7822" t="s">
        <v>2858</v>
      </c>
      <c r="K7822" t="s">
        <v>2742</v>
      </c>
      <c r="L7822" t="s">
        <v>2058</v>
      </c>
      <c r="M7822" t="s">
        <v>2170</v>
      </c>
      <c r="N7822">
        <v>3</v>
      </c>
      <c r="O7822">
        <v>63</v>
      </c>
      <c r="P7822">
        <v>0.41</v>
      </c>
      <c r="Q7822">
        <v>15300</v>
      </c>
      <c r="R7822">
        <v>1</v>
      </c>
      <c r="S7822">
        <v>25</v>
      </c>
      <c r="T7822">
        <v>0.16</v>
      </c>
      <c r="U7822">
        <v>2</v>
      </c>
      <c r="V7822">
        <v>38</v>
      </c>
      <c r="W7822">
        <v>0.25</v>
      </c>
      <c r="X7822">
        <v>0</v>
      </c>
      <c r="Y7822">
        <v>0</v>
      </c>
      <c r="Z7822">
        <v>0</v>
      </c>
      <c r="AA7822">
        <v>0</v>
      </c>
      <c r="AB7822">
        <v>0</v>
      </c>
      <c r="AC7822">
        <v>0</v>
      </c>
      <c r="AD7822">
        <v>0</v>
      </c>
      <c r="AE7822">
        <v>0</v>
      </c>
      <c r="AF7822">
        <v>0</v>
      </c>
      <c r="AG7822" t="s">
        <v>29456</v>
      </c>
      <c r="AH7822" s="21" t="str">
        <f t="shared" si="244"/>
        <v>YK20</v>
      </c>
      <c r="AI7822" s="21">
        <v>216</v>
      </c>
      <c r="AJ7822" s="21">
        <f t="shared" si="245"/>
        <v>99.588235294117652</v>
      </c>
      <c r="AK7822" s="21" t="s">
        <v>2060</v>
      </c>
      <c r="AL7822" t="s">
        <v>2551</v>
      </c>
      <c r="AM7822" s="26" t="s">
        <v>38</v>
      </c>
      <c r="AN7822" t="s">
        <v>2032</v>
      </c>
    </row>
    <row r="7823" spans="1:40" hidden="1" x14ac:dyDescent="0.35">
      <c r="A7823" t="s">
        <v>29433</v>
      </c>
      <c r="B7823" t="s">
        <v>29458</v>
      </c>
      <c r="C7823" t="s">
        <v>4385</v>
      </c>
      <c r="D7823" t="s">
        <v>29459</v>
      </c>
      <c r="E7823" t="s">
        <v>2575</v>
      </c>
      <c r="F7823">
        <v>1</v>
      </c>
      <c r="G7823" t="s">
        <v>2576</v>
      </c>
      <c r="H7823" t="s">
        <v>2577</v>
      </c>
      <c r="I7823" t="s">
        <v>2076</v>
      </c>
      <c r="J7823" t="s">
        <v>2858</v>
      </c>
      <c r="K7823" t="s">
        <v>2742</v>
      </c>
      <c r="L7823" t="s">
        <v>2058</v>
      </c>
      <c r="M7823" t="s">
        <v>2059</v>
      </c>
      <c r="N7823">
        <v>7</v>
      </c>
      <c r="O7823">
        <v>190</v>
      </c>
      <c r="P7823">
        <v>0.78</v>
      </c>
      <c r="Q7823">
        <v>24480</v>
      </c>
      <c r="R7823">
        <v>3</v>
      </c>
      <c r="S7823">
        <v>79</v>
      </c>
      <c r="T7823">
        <v>0.32</v>
      </c>
      <c r="U7823">
        <v>4</v>
      </c>
      <c r="V7823">
        <v>111</v>
      </c>
      <c r="W7823">
        <v>0.45</v>
      </c>
      <c r="X7823">
        <v>0</v>
      </c>
      <c r="Y7823">
        <v>0</v>
      </c>
      <c r="Z7823">
        <v>0</v>
      </c>
      <c r="AA7823">
        <v>0</v>
      </c>
      <c r="AB7823">
        <v>0</v>
      </c>
      <c r="AC7823">
        <v>0</v>
      </c>
      <c r="AD7823">
        <v>0</v>
      </c>
      <c r="AE7823">
        <v>0</v>
      </c>
      <c r="AF7823">
        <v>0</v>
      </c>
      <c r="AG7823" t="s">
        <v>29460</v>
      </c>
      <c r="AH7823" s="21" t="str">
        <f t="shared" si="244"/>
        <v>YK20</v>
      </c>
      <c r="AI7823" s="21">
        <v>345.36</v>
      </c>
      <c r="AJ7823" s="21">
        <f t="shared" si="245"/>
        <v>99.223856209150327</v>
      </c>
      <c r="AK7823" s="21" t="s">
        <v>2060</v>
      </c>
      <c r="AL7823" t="s">
        <v>2551</v>
      </c>
      <c r="AM7823" s="26" t="s">
        <v>38</v>
      </c>
      <c r="AN7823" t="s">
        <v>2031</v>
      </c>
    </row>
    <row r="7824" spans="1:40" hidden="1" x14ac:dyDescent="0.35">
      <c r="A7824" t="s">
        <v>29437</v>
      </c>
      <c r="B7824" t="s">
        <v>29462</v>
      </c>
      <c r="C7824" t="s">
        <v>4195</v>
      </c>
      <c r="D7824" t="s">
        <v>29463</v>
      </c>
      <c r="E7824" t="s">
        <v>2575</v>
      </c>
      <c r="F7824">
        <v>1</v>
      </c>
      <c r="G7824" t="s">
        <v>2576</v>
      </c>
      <c r="H7824" t="s">
        <v>2577</v>
      </c>
      <c r="I7824" t="s">
        <v>2076</v>
      </c>
      <c r="J7824" t="s">
        <v>2858</v>
      </c>
      <c r="K7824" t="s">
        <v>2742</v>
      </c>
      <c r="L7824" t="s">
        <v>2058</v>
      </c>
      <c r="M7824" t="s">
        <v>2170</v>
      </c>
      <c r="N7824">
        <v>1</v>
      </c>
      <c r="O7824">
        <v>16</v>
      </c>
      <c r="P7824">
        <v>0.1</v>
      </c>
      <c r="Q7824">
        <v>15300</v>
      </c>
      <c r="R7824">
        <v>0</v>
      </c>
      <c r="S7824">
        <v>0</v>
      </c>
      <c r="T7824">
        <v>0</v>
      </c>
      <c r="U7824">
        <v>1</v>
      </c>
      <c r="V7824">
        <v>16</v>
      </c>
      <c r="W7824">
        <v>0.1</v>
      </c>
      <c r="X7824">
        <v>0</v>
      </c>
      <c r="Y7824">
        <v>0</v>
      </c>
      <c r="Z7824">
        <v>0</v>
      </c>
      <c r="AA7824">
        <v>0</v>
      </c>
      <c r="AB7824">
        <v>0</v>
      </c>
      <c r="AC7824">
        <v>0</v>
      </c>
      <c r="AD7824">
        <v>0</v>
      </c>
      <c r="AE7824">
        <v>0</v>
      </c>
      <c r="AF7824">
        <v>0</v>
      </c>
      <c r="AG7824" t="s">
        <v>29464</v>
      </c>
      <c r="AH7824" s="21" t="str">
        <f t="shared" si="244"/>
        <v>YK20</v>
      </c>
      <c r="AI7824" s="21">
        <v>216</v>
      </c>
      <c r="AJ7824" s="21">
        <f t="shared" si="245"/>
        <v>99.895424836601308</v>
      </c>
      <c r="AK7824" s="21" t="s">
        <v>2060</v>
      </c>
      <c r="AL7824" t="s">
        <v>2551</v>
      </c>
      <c r="AM7824" s="26" t="s">
        <v>38</v>
      </c>
      <c r="AN7824" t="s">
        <v>2030</v>
      </c>
    </row>
    <row r="7825" spans="1:40" hidden="1" x14ac:dyDescent="0.35">
      <c r="A7825" t="s">
        <v>29441</v>
      </c>
      <c r="B7825" t="s">
        <v>29466</v>
      </c>
      <c r="C7825" t="s">
        <v>4656</v>
      </c>
      <c r="D7825" t="s">
        <v>29467</v>
      </c>
      <c r="E7825" t="s">
        <v>2575</v>
      </c>
      <c r="F7825">
        <v>1</v>
      </c>
      <c r="G7825" t="s">
        <v>2576</v>
      </c>
      <c r="H7825" t="s">
        <v>2577</v>
      </c>
      <c r="I7825" t="s">
        <v>2076</v>
      </c>
      <c r="J7825" t="s">
        <v>2858</v>
      </c>
      <c r="K7825" t="s">
        <v>2742</v>
      </c>
      <c r="L7825" t="s">
        <v>2058</v>
      </c>
      <c r="M7825" t="s">
        <v>2170</v>
      </c>
      <c r="N7825">
        <v>2</v>
      </c>
      <c r="O7825">
        <v>24</v>
      </c>
      <c r="P7825">
        <v>0.16</v>
      </c>
      <c r="Q7825">
        <v>15300</v>
      </c>
      <c r="R7825">
        <v>0</v>
      </c>
      <c r="S7825">
        <v>0</v>
      </c>
      <c r="T7825">
        <v>0</v>
      </c>
      <c r="U7825">
        <v>2</v>
      </c>
      <c r="V7825">
        <v>24</v>
      </c>
      <c r="W7825">
        <v>0.16</v>
      </c>
      <c r="X7825">
        <v>0</v>
      </c>
      <c r="Y7825">
        <v>0</v>
      </c>
      <c r="Z7825">
        <v>0</v>
      </c>
      <c r="AA7825">
        <v>0</v>
      </c>
      <c r="AB7825">
        <v>0</v>
      </c>
      <c r="AC7825">
        <v>0</v>
      </c>
      <c r="AD7825">
        <v>0</v>
      </c>
      <c r="AE7825">
        <v>0</v>
      </c>
      <c r="AF7825">
        <v>0</v>
      </c>
      <c r="AG7825" t="s">
        <v>29468</v>
      </c>
      <c r="AH7825" s="21" t="str">
        <f t="shared" si="244"/>
        <v>YK20</v>
      </c>
      <c r="AI7825" s="21">
        <v>216</v>
      </c>
      <c r="AJ7825" s="21">
        <f t="shared" si="245"/>
        <v>99.843137254901961</v>
      </c>
      <c r="AK7825" s="21" t="s">
        <v>2060</v>
      </c>
      <c r="AL7825" t="s">
        <v>2551</v>
      </c>
      <c r="AM7825" s="26" t="s">
        <v>38</v>
      </c>
      <c r="AN7825" t="s">
        <v>2031</v>
      </c>
    </row>
    <row r="7826" spans="1:40" hidden="1" x14ac:dyDescent="0.35">
      <c r="A7826" t="s">
        <v>29445</v>
      </c>
      <c r="B7826" t="s">
        <v>29470</v>
      </c>
      <c r="C7826" t="s">
        <v>4385</v>
      </c>
      <c r="D7826" t="s">
        <v>29471</v>
      </c>
      <c r="E7826" t="s">
        <v>2575</v>
      </c>
      <c r="F7826">
        <v>1</v>
      </c>
      <c r="G7826" t="s">
        <v>2576</v>
      </c>
      <c r="H7826" t="s">
        <v>2577</v>
      </c>
      <c r="I7826" t="s">
        <v>2076</v>
      </c>
      <c r="J7826" t="s">
        <v>2858</v>
      </c>
      <c r="K7826" t="s">
        <v>2742</v>
      </c>
      <c r="L7826" t="s">
        <v>2058</v>
      </c>
      <c r="M7826" t="s">
        <v>2170</v>
      </c>
      <c r="N7826">
        <v>3</v>
      </c>
      <c r="O7826">
        <v>48</v>
      </c>
      <c r="P7826">
        <v>0.31</v>
      </c>
      <c r="Q7826">
        <v>15300</v>
      </c>
      <c r="R7826">
        <v>1</v>
      </c>
      <c r="S7826">
        <v>1</v>
      </c>
      <c r="T7826">
        <v>0.01</v>
      </c>
      <c r="U7826">
        <v>2</v>
      </c>
      <c r="V7826">
        <v>47</v>
      </c>
      <c r="W7826">
        <v>0.31</v>
      </c>
      <c r="X7826">
        <v>0</v>
      </c>
      <c r="Y7826">
        <v>0</v>
      </c>
      <c r="Z7826">
        <v>0</v>
      </c>
      <c r="AA7826">
        <v>0</v>
      </c>
      <c r="AB7826">
        <v>0</v>
      </c>
      <c r="AC7826">
        <v>0</v>
      </c>
      <c r="AD7826">
        <v>0</v>
      </c>
      <c r="AE7826">
        <v>0</v>
      </c>
      <c r="AF7826">
        <v>0</v>
      </c>
      <c r="AG7826" t="s">
        <v>29472</v>
      </c>
      <c r="AH7826" s="21" t="str">
        <f t="shared" si="244"/>
        <v>YK20</v>
      </c>
      <c r="AI7826" s="21">
        <v>216</v>
      </c>
      <c r="AJ7826" s="21">
        <f t="shared" si="245"/>
        <v>99.686274509803923</v>
      </c>
      <c r="AK7826" s="21" t="s">
        <v>2060</v>
      </c>
      <c r="AL7826" t="s">
        <v>2551</v>
      </c>
      <c r="AM7826" s="26" t="s">
        <v>38</v>
      </c>
      <c r="AN7826" t="s">
        <v>2031</v>
      </c>
    </row>
    <row r="7827" spans="1:40" hidden="1" x14ac:dyDescent="0.35">
      <c r="A7827" t="s">
        <v>29449</v>
      </c>
      <c r="B7827" t="s">
        <v>29474</v>
      </c>
      <c r="C7827" t="s">
        <v>3243</v>
      </c>
      <c r="D7827" t="s">
        <v>29475</v>
      </c>
      <c r="E7827" t="s">
        <v>2575</v>
      </c>
      <c r="F7827">
        <v>1</v>
      </c>
      <c r="G7827" t="s">
        <v>2576</v>
      </c>
      <c r="H7827" t="s">
        <v>2577</v>
      </c>
      <c r="I7827" t="s">
        <v>2076</v>
      </c>
      <c r="J7827" t="s">
        <v>2858</v>
      </c>
      <c r="K7827" t="s">
        <v>2742</v>
      </c>
      <c r="L7827" t="s">
        <v>2058</v>
      </c>
      <c r="M7827" t="s">
        <v>2170</v>
      </c>
      <c r="N7827">
        <v>8</v>
      </c>
      <c r="O7827">
        <v>164</v>
      </c>
      <c r="P7827">
        <v>1.07</v>
      </c>
      <c r="Q7827">
        <v>15300</v>
      </c>
      <c r="R7827">
        <v>2</v>
      </c>
      <c r="S7827">
        <v>54</v>
      </c>
      <c r="T7827">
        <v>0.35</v>
      </c>
      <c r="U7827">
        <v>6</v>
      </c>
      <c r="V7827">
        <v>110</v>
      </c>
      <c r="W7827">
        <v>0.72</v>
      </c>
      <c r="X7827">
        <v>0</v>
      </c>
      <c r="Y7827">
        <v>0</v>
      </c>
      <c r="Z7827">
        <v>0</v>
      </c>
      <c r="AA7827">
        <v>0</v>
      </c>
      <c r="AB7827">
        <v>0</v>
      </c>
      <c r="AC7827">
        <v>0</v>
      </c>
      <c r="AD7827">
        <v>0</v>
      </c>
      <c r="AE7827">
        <v>0</v>
      </c>
      <c r="AF7827">
        <v>0</v>
      </c>
      <c r="AG7827" t="s">
        <v>29476</v>
      </c>
      <c r="AH7827" s="21" t="str">
        <f t="shared" si="244"/>
        <v>YK20</v>
      </c>
      <c r="AI7827" s="21">
        <v>216</v>
      </c>
      <c r="AJ7827" s="21">
        <f t="shared" si="245"/>
        <v>98.928104575163403</v>
      </c>
      <c r="AK7827" s="21" t="s">
        <v>2063</v>
      </c>
      <c r="AL7827" t="s">
        <v>2551</v>
      </c>
      <c r="AM7827" s="26" t="s">
        <v>38</v>
      </c>
      <c r="AN7827" t="s">
        <v>2033</v>
      </c>
    </row>
    <row r="7828" spans="1:40" hidden="1" x14ac:dyDescent="0.35">
      <c r="A7828" t="s">
        <v>29453</v>
      </c>
      <c r="B7828" t="s">
        <v>29478</v>
      </c>
      <c r="C7828" t="s">
        <v>2875</v>
      </c>
      <c r="D7828" t="s">
        <v>29479</v>
      </c>
      <c r="E7828" t="s">
        <v>2575</v>
      </c>
      <c r="F7828">
        <v>1</v>
      </c>
      <c r="G7828" t="s">
        <v>2576</v>
      </c>
      <c r="H7828" t="s">
        <v>2577</v>
      </c>
      <c r="I7828" t="s">
        <v>2076</v>
      </c>
      <c r="J7828" t="s">
        <v>2858</v>
      </c>
      <c r="K7828" t="s">
        <v>2742</v>
      </c>
      <c r="L7828" t="s">
        <v>2058</v>
      </c>
      <c r="M7828" t="s">
        <v>2170</v>
      </c>
      <c r="N7828">
        <v>5</v>
      </c>
      <c r="O7828">
        <v>103</v>
      </c>
      <c r="P7828">
        <v>0.67</v>
      </c>
      <c r="Q7828">
        <v>15300</v>
      </c>
      <c r="R7828">
        <v>3</v>
      </c>
      <c r="S7828">
        <v>45</v>
      </c>
      <c r="T7828">
        <v>0.28999999999999998</v>
      </c>
      <c r="U7828">
        <v>2</v>
      </c>
      <c r="V7828">
        <v>58</v>
      </c>
      <c r="W7828">
        <v>0.38</v>
      </c>
      <c r="X7828">
        <v>0</v>
      </c>
      <c r="Y7828">
        <v>0</v>
      </c>
      <c r="Z7828">
        <v>0</v>
      </c>
      <c r="AA7828">
        <v>0</v>
      </c>
      <c r="AB7828">
        <v>0</v>
      </c>
      <c r="AC7828">
        <v>0</v>
      </c>
      <c r="AD7828">
        <v>0</v>
      </c>
      <c r="AE7828">
        <v>0</v>
      </c>
      <c r="AF7828">
        <v>0</v>
      </c>
      <c r="AG7828" t="s">
        <v>29480</v>
      </c>
      <c r="AH7828" s="21" t="str">
        <f t="shared" si="244"/>
        <v>YK20</v>
      </c>
      <c r="AI7828" s="21">
        <v>216</v>
      </c>
      <c r="AJ7828" s="21">
        <f t="shared" si="245"/>
        <v>99.326797385620921</v>
      </c>
      <c r="AK7828" s="21" t="s">
        <v>2060</v>
      </c>
      <c r="AL7828" t="s">
        <v>2551</v>
      </c>
      <c r="AM7828" s="26" t="s">
        <v>38</v>
      </c>
      <c r="AN7828" t="s">
        <v>2030</v>
      </c>
    </row>
    <row r="7829" spans="1:40" hidden="1" x14ac:dyDescent="0.35">
      <c r="A7829" t="s">
        <v>29457</v>
      </c>
      <c r="B7829" t="s">
        <v>29482</v>
      </c>
      <c r="C7829" t="s">
        <v>4992</v>
      </c>
      <c r="D7829" t="s">
        <v>29483</v>
      </c>
      <c r="E7829" t="s">
        <v>2575</v>
      </c>
      <c r="F7829">
        <v>1</v>
      </c>
      <c r="G7829" t="s">
        <v>2576</v>
      </c>
      <c r="H7829" t="s">
        <v>2577</v>
      </c>
      <c r="I7829" t="s">
        <v>2076</v>
      </c>
      <c r="J7829" t="s">
        <v>2858</v>
      </c>
      <c r="K7829" t="s">
        <v>2742</v>
      </c>
      <c r="L7829" t="s">
        <v>2058</v>
      </c>
      <c r="M7829" t="s">
        <v>2488</v>
      </c>
      <c r="N7829">
        <v>1</v>
      </c>
      <c r="O7829">
        <v>10</v>
      </c>
      <c r="P7829">
        <v>0.06</v>
      </c>
      <c r="Q7829">
        <v>16320</v>
      </c>
      <c r="R7829">
        <v>0</v>
      </c>
      <c r="S7829">
        <v>0</v>
      </c>
      <c r="T7829">
        <v>0</v>
      </c>
      <c r="U7829">
        <v>1</v>
      </c>
      <c r="V7829">
        <v>10</v>
      </c>
      <c r="W7829">
        <v>0.06</v>
      </c>
      <c r="X7829">
        <v>0</v>
      </c>
      <c r="Y7829">
        <v>0</v>
      </c>
      <c r="Z7829">
        <v>0</v>
      </c>
      <c r="AA7829">
        <v>0</v>
      </c>
      <c r="AB7829">
        <v>0</v>
      </c>
      <c r="AC7829">
        <v>0</v>
      </c>
      <c r="AD7829">
        <v>0</v>
      </c>
      <c r="AE7829">
        <v>0</v>
      </c>
      <c r="AF7829">
        <v>0</v>
      </c>
      <c r="AG7829" t="s">
        <v>29484</v>
      </c>
      <c r="AH7829" s="21" t="str">
        <f t="shared" si="244"/>
        <v>YK20</v>
      </c>
      <c r="AI7829" s="21">
        <v>230.40000000000003</v>
      </c>
      <c r="AJ7829" s="21">
        <f t="shared" si="245"/>
        <v>99.938725490196077</v>
      </c>
      <c r="AK7829" s="21" t="s">
        <v>2060</v>
      </c>
      <c r="AL7829" t="s">
        <v>2551</v>
      </c>
      <c r="AM7829" s="26" t="s">
        <v>38</v>
      </c>
      <c r="AN7829" t="s">
        <v>2031</v>
      </c>
    </row>
    <row r="7830" spans="1:40" hidden="1" x14ac:dyDescent="0.35">
      <c r="A7830" t="s">
        <v>29461</v>
      </c>
      <c r="B7830" t="s">
        <v>29486</v>
      </c>
      <c r="C7830" t="s">
        <v>2875</v>
      </c>
      <c r="D7830" t="s">
        <v>29487</v>
      </c>
      <c r="E7830" t="s">
        <v>2575</v>
      </c>
      <c r="F7830">
        <v>1</v>
      </c>
      <c r="G7830" t="s">
        <v>2576</v>
      </c>
      <c r="H7830" t="s">
        <v>2577</v>
      </c>
      <c r="I7830" t="s">
        <v>2076</v>
      </c>
      <c r="J7830" t="s">
        <v>2858</v>
      </c>
      <c r="K7830" t="s">
        <v>2742</v>
      </c>
      <c r="L7830" t="s">
        <v>2058</v>
      </c>
      <c r="M7830" t="s">
        <v>2170</v>
      </c>
      <c r="N7830">
        <v>1</v>
      </c>
      <c r="O7830">
        <v>24</v>
      </c>
      <c r="P7830">
        <v>0.16</v>
      </c>
      <c r="Q7830">
        <v>15300</v>
      </c>
      <c r="R7830">
        <v>1</v>
      </c>
      <c r="S7830">
        <v>24</v>
      </c>
      <c r="T7830">
        <v>0.16</v>
      </c>
      <c r="U7830">
        <v>0</v>
      </c>
      <c r="V7830">
        <v>0</v>
      </c>
      <c r="W7830">
        <v>0</v>
      </c>
      <c r="X7830">
        <v>0</v>
      </c>
      <c r="Y7830">
        <v>0</v>
      </c>
      <c r="Z7830">
        <v>0</v>
      </c>
      <c r="AA7830">
        <v>0</v>
      </c>
      <c r="AB7830">
        <v>0</v>
      </c>
      <c r="AC7830">
        <v>0</v>
      </c>
      <c r="AD7830">
        <v>0</v>
      </c>
      <c r="AE7830">
        <v>0</v>
      </c>
      <c r="AF7830">
        <v>0</v>
      </c>
      <c r="AG7830" t="s">
        <v>29488</v>
      </c>
      <c r="AH7830" s="21" t="str">
        <f t="shared" si="244"/>
        <v>YK20</v>
      </c>
      <c r="AI7830" s="21">
        <v>216</v>
      </c>
      <c r="AJ7830" s="21">
        <f t="shared" si="245"/>
        <v>99.843137254901961</v>
      </c>
      <c r="AK7830" s="21" t="s">
        <v>2060</v>
      </c>
      <c r="AL7830" t="s">
        <v>2551</v>
      </c>
      <c r="AM7830" s="26" t="s">
        <v>38</v>
      </c>
      <c r="AN7830" t="s">
        <v>2030</v>
      </c>
    </row>
    <row r="7831" spans="1:40" hidden="1" x14ac:dyDescent="0.35">
      <c r="A7831" t="s">
        <v>29465</v>
      </c>
      <c r="B7831" t="s">
        <v>29490</v>
      </c>
      <c r="C7831" t="s">
        <v>2875</v>
      </c>
      <c r="D7831" t="s">
        <v>29487</v>
      </c>
      <c r="E7831" t="s">
        <v>2575</v>
      </c>
      <c r="F7831">
        <v>1</v>
      </c>
      <c r="G7831" t="s">
        <v>2576</v>
      </c>
      <c r="H7831" t="s">
        <v>2577</v>
      </c>
      <c r="I7831" t="s">
        <v>2076</v>
      </c>
      <c r="J7831" t="s">
        <v>2858</v>
      </c>
      <c r="K7831" t="s">
        <v>2742</v>
      </c>
      <c r="L7831" t="s">
        <v>2058</v>
      </c>
      <c r="M7831" t="s">
        <v>2170</v>
      </c>
      <c r="N7831">
        <v>1</v>
      </c>
      <c r="O7831">
        <v>40</v>
      </c>
      <c r="P7831">
        <v>0.26</v>
      </c>
      <c r="Q7831">
        <v>15300</v>
      </c>
      <c r="R7831">
        <v>0</v>
      </c>
      <c r="S7831">
        <v>0</v>
      </c>
      <c r="T7831">
        <v>0</v>
      </c>
      <c r="U7831">
        <v>1</v>
      </c>
      <c r="V7831">
        <v>40</v>
      </c>
      <c r="W7831">
        <v>0.26</v>
      </c>
      <c r="X7831">
        <v>0</v>
      </c>
      <c r="Y7831">
        <v>0</v>
      </c>
      <c r="Z7831">
        <v>0</v>
      </c>
      <c r="AA7831">
        <v>0</v>
      </c>
      <c r="AB7831">
        <v>0</v>
      </c>
      <c r="AC7831">
        <v>0</v>
      </c>
      <c r="AD7831">
        <v>0</v>
      </c>
      <c r="AE7831">
        <v>0</v>
      </c>
      <c r="AF7831">
        <v>0</v>
      </c>
      <c r="AG7831" t="s">
        <v>29491</v>
      </c>
      <c r="AH7831" s="21" t="str">
        <f t="shared" si="244"/>
        <v>YK20</v>
      </c>
      <c r="AI7831" s="21">
        <v>216</v>
      </c>
      <c r="AJ7831" s="21">
        <f t="shared" si="245"/>
        <v>99.738562091503269</v>
      </c>
      <c r="AK7831" s="21" t="s">
        <v>2060</v>
      </c>
      <c r="AL7831" t="s">
        <v>2551</v>
      </c>
      <c r="AM7831" s="26" t="s">
        <v>38</v>
      </c>
      <c r="AN7831" t="s">
        <v>2031</v>
      </c>
    </row>
    <row r="7832" spans="1:40" hidden="1" x14ac:dyDescent="0.35">
      <c r="A7832" t="s">
        <v>29469</v>
      </c>
      <c r="B7832" t="s">
        <v>29493</v>
      </c>
      <c r="C7832" t="s">
        <v>3243</v>
      </c>
      <c r="D7832" t="s">
        <v>29494</v>
      </c>
      <c r="E7832" t="s">
        <v>2575</v>
      </c>
      <c r="F7832">
        <v>1</v>
      </c>
      <c r="G7832" t="s">
        <v>2576</v>
      </c>
      <c r="H7832" t="s">
        <v>2577</v>
      </c>
      <c r="I7832" t="s">
        <v>2076</v>
      </c>
      <c r="J7832" t="s">
        <v>2858</v>
      </c>
      <c r="K7832" t="s">
        <v>2742</v>
      </c>
      <c r="L7832" t="s">
        <v>2058</v>
      </c>
      <c r="M7832" t="s">
        <v>2982</v>
      </c>
      <c r="N7832">
        <v>1</v>
      </c>
      <c r="O7832">
        <v>17</v>
      </c>
      <c r="P7832">
        <v>0.12</v>
      </c>
      <c r="Q7832">
        <v>14280</v>
      </c>
      <c r="R7832">
        <v>0</v>
      </c>
      <c r="S7832">
        <v>0</v>
      </c>
      <c r="T7832">
        <v>0</v>
      </c>
      <c r="U7832">
        <v>1</v>
      </c>
      <c r="V7832">
        <v>17</v>
      </c>
      <c r="W7832">
        <v>0.12</v>
      </c>
      <c r="X7832">
        <v>0</v>
      </c>
      <c r="Y7832">
        <v>0</v>
      </c>
      <c r="Z7832">
        <v>0</v>
      </c>
      <c r="AA7832">
        <v>0</v>
      </c>
      <c r="AB7832">
        <v>0</v>
      </c>
      <c r="AC7832">
        <v>0</v>
      </c>
      <c r="AD7832">
        <v>0</v>
      </c>
      <c r="AE7832">
        <v>0</v>
      </c>
      <c r="AF7832">
        <v>0</v>
      </c>
      <c r="AG7832" t="s">
        <v>29495</v>
      </c>
      <c r="AH7832" s="21" t="str">
        <f t="shared" si="244"/>
        <v>YK20</v>
      </c>
      <c r="AI7832" s="21">
        <v>201.59999999999997</v>
      </c>
      <c r="AJ7832" s="21">
        <f t="shared" si="245"/>
        <v>99.88095238095238</v>
      </c>
      <c r="AK7832" s="21" t="s">
        <v>2060</v>
      </c>
      <c r="AL7832" t="s">
        <v>2581</v>
      </c>
      <c r="AM7832" s="26" t="s">
        <v>38</v>
      </c>
      <c r="AN7832" t="s">
        <v>2031</v>
      </c>
    </row>
    <row r="7833" spans="1:40" hidden="1" x14ac:dyDescent="0.35">
      <c r="A7833" t="s">
        <v>29473</v>
      </c>
      <c r="B7833" t="s">
        <v>29497</v>
      </c>
      <c r="C7833" t="s">
        <v>2644</v>
      </c>
      <c r="D7833" t="s">
        <v>29498</v>
      </c>
      <c r="E7833" t="s">
        <v>2646</v>
      </c>
      <c r="F7833">
        <v>1</v>
      </c>
      <c r="G7833" t="s">
        <v>2600</v>
      </c>
      <c r="H7833" t="s">
        <v>2577</v>
      </c>
      <c r="I7833" t="s">
        <v>2076</v>
      </c>
      <c r="J7833" t="s">
        <v>2647</v>
      </c>
      <c r="K7833" t="s">
        <v>2602</v>
      </c>
      <c r="L7833" t="s">
        <v>2058</v>
      </c>
      <c r="M7833" t="s">
        <v>2170</v>
      </c>
      <c r="N7833">
        <v>5</v>
      </c>
      <c r="O7833">
        <v>60</v>
      </c>
      <c r="P7833">
        <v>0.39</v>
      </c>
      <c r="Q7833">
        <v>15300</v>
      </c>
      <c r="R7833">
        <v>4</v>
      </c>
      <c r="S7833">
        <v>45</v>
      </c>
      <c r="T7833">
        <v>0.28999999999999998</v>
      </c>
      <c r="U7833">
        <v>1</v>
      </c>
      <c r="V7833">
        <v>15</v>
      </c>
      <c r="W7833">
        <v>0.1</v>
      </c>
      <c r="X7833">
        <v>0</v>
      </c>
      <c r="Y7833">
        <v>0</v>
      </c>
      <c r="Z7833">
        <v>0</v>
      </c>
      <c r="AA7833">
        <v>0</v>
      </c>
      <c r="AB7833">
        <v>0</v>
      </c>
      <c r="AC7833">
        <v>0</v>
      </c>
      <c r="AD7833">
        <v>0</v>
      </c>
      <c r="AE7833">
        <v>0</v>
      </c>
      <c r="AF7833">
        <v>0</v>
      </c>
      <c r="AG7833" t="s">
        <v>29499</v>
      </c>
      <c r="AH7833" s="21" t="str">
        <f t="shared" si="244"/>
        <v>YK20</v>
      </c>
      <c r="AI7833" s="21">
        <v>216</v>
      </c>
      <c r="AJ7833" s="21">
        <f t="shared" si="245"/>
        <v>99.607843137254903</v>
      </c>
      <c r="AK7833" s="21" t="s">
        <v>2060</v>
      </c>
      <c r="AL7833" t="s">
        <v>2551</v>
      </c>
      <c r="AM7833" s="26" t="s">
        <v>38</v>
      </c>
      <c r="AN7833" t="s">
        <v>2030</v>
      </c>
    </row>
    <row r="7834" spans="1:40" hidden="1" x14ac:dyDescent="0.35">
      <c r="A7834" t="s">
        <v>29477</v>
      </c>
      <c r="B7834" t="s">
        <v>29501</v>
      </c>
      <c r="C7834" t="s">
        <v>14727</v>
      </c>
      <c r="D7834" t="s">
        <v>29502</v>
      </c>
      <c r="E7834" t="s">
        <v>2646</v>
      </c>
      <c r="F7834">
        <v>1</v>
      </c>
      <c r="G7834" t="s">
        <v>2600</v>
      </c>
      <c r="H7834" t="s">
        <v>2577</v>
      </c>
      <c r="I7834" t="s">
        <v>2076</v>
      </c>
      <c r="J7834" t="s">
        <v>2647</v>
      </c>
      <c r="K7834" t="s">
        <v>2602</v>
      </c>
      <c r="L7834" t="s">
        <v>2058</v>
      </c>
      <c r="M7834" t="s">
        <v>2488</v>
      </c>
      <c r="N7834">
        <v>4</v>
      </c>
      <c r="O7834">
        <v>132</v>
      </c>
      <c r="P7834">
        <v>0.81</v>
      </c>
      <c r="Q7834">
        <v>16320</v>
      </c>
      <c r="R7834">
        <v>1</v>
      </c>
      <c r="S7834">
        <v>64</v>
      </c>
      <c r="T7834">
        <v>0.39</v>
      </c>
      <c r="U7834">
        <v>3</v>
      </c>
      <c r="V7834">
        <v>68</v>
      </c>
      <c r="W7834">
        <v>0.42</v>
      </c>
      <c r="X7834">
        <v>0</v>
      </c>
      <c r="Y7834">
        <v>0</v>
      </c>
      <c r="Z7834">
        <v>0</v>
      </c>
      <c r="AA7834">
        <v>0</v>
      </c>
      <c r="AB7834">
        <v>0</v>
      </c>
      <c r="AC7834">
        <v>0</v>
      </c>
      <c r="AD7834">
        <v>0</v>
      </c>
      <c r="AE7834">
        <v>0</v>
      </c>
      <c r="AF7834">
        <v>0</v>
      </c>
      <c r="AG7834" t="s">
        <v>29503</v>
      </c>
      <c r="AH7834" s="21" t="str">
        <f t="shared" si="244"/>
        <v>YK20</v>
      </c>
      <c r="AI7834" s="21">
        <v>230.40000000000003</v>
      </c>
      <c r="AJ7834" s="21">
        <f t="shared" si="245"/>
        <v>99.191176470588232</v>
      </c>
      <c r="AK7834" s="21" t="s">
        <v>2063</v>
      </c>
      <c r="AL7834" t="s">
        <v>2551</v>
      </c>
      <c r="AM7834" s="26" t="s">
        <v>38</v>
      </c>
      <c r="AN7834" t="s">
        <v>2031</v>
      </c>
    </row>
    <row r="7835" spans="1:40" hidden="1" x14ac:dyDescent="0.35">
      <c r="A7835" t="s">
        <v>29481</v>
      </c>
      <c r="B7835" t="s">
        <v>29505</v>
      </c>
      <c r="C7835" t="s">
        <v>4195</v>
      </c>
      <c r="D7835" t="s">
        <v>29506</v>
      </c>
      <c r="E7835" t="s">
        <v>2575</v>
      </c>
      <c r="F7835">
        <v>1</v>
      </c>
      <c r="G7835" t="s">
        <v>2576</v>
      </c>
      <c r="H7835" t="s">
        <v>2577</v>
      </c>
      <c r="I7835" t="s">
        <v>2076</v>
      </c>
      <c r="J7835" t="s">
        <v>2858</v>
      </c>
      <c r="K7835" t="s">
        <v>2742</v>
      </c>
      <c r="L7835" t="s">
        <v>2058</v>
      </c>
      <c r="M7835" t="s">
        <v>2059</v>
      </c>
      <c r="N7835">
        <v>7</v>
      </c>
      <c r="O7835">
        <v>80</v>
      </c>
      <c r="P7835">
        <v>0.33</v>
      </c>
      <c r="Q7835">
        <v>24480</v>
      </c>
      <c r="R7835">
        <v>0</v>
      </c>
      <c r="S7835">
        <v>0</v>
      </c>
      <c r="T7835">
        <v>0</v>
      </c>
      <c r="U7835">
        <v>4</v>
      </c>
      <c r="V7835">
        <v>57</v>
      </c>
      <c r="W7835">
        <v>0.23</v>
      </c>
      <c r="X7835">
        <v>0</v>
      </c>
      <c r="Y7835">
        <v>0</v>
      </c>
      <c r="Z7835">
        <v>0</v>
      </c>
      <c r="AA7835">
        <v>3</v>
      </c>
      <c r="AB7835">
        <v>23</v>
      </c>
      <c r="AC7835">
        <v>0.09</v>
      </c>
      <c r="AD7835">
        <v>0</v>
      </c>
      <c r="AE7835">
        <v>0</v>
      </c>
      <c r="AF7835">
        <v>0</v>
      </c>
      <c r="AG7835" t="s">
        <v>29507</v>
      </c>
      <c r="AH7835" s="21" t="str">
        <f t="shared" si="244"/>
        <v>YK20</v>
      </c>
      <c r="AI7835" s="21">
        <v>345.36</v>
      </c>
      <c r="AJ7835" s="21">
        <f t="shared" si="245"/>
        <v>99.673202614379079</v>
      </c>
      <c r="AK7835" s="21" t="s">
        <v>2060</v>
      </c>
      <c r="AL7835" t="s">
        <v>2551</v>
      </c>
      <c r="AM7835" s="26" t="s">
        <v>38</v>
      </c>
      <c r="AN7835" t="s">
        <v>2032</v>
      </c>
    </row>
    <row r="7836" spans="1:40" hidden="1" x14ac:dyDescent="0.35">
      <c r="A7836" t="s">
        <v>29485</v>
      </c>
      <c r="B7836" t="s">
        <v>29509</v>
      </c>
      <c r="C7836" t="s">
        <v>14727</v>
      </c>
      <c r="D7836" t="s">
        <v>29510</v>
      </c>
      <c r="E7836" t="s">
        <v>2646</v>
      </c>
      <c r="F7836">
        <v>1</v>
      </c>
      <c r="G7836" t="s">
        <v>2600</v>
      </c>
      <c r="H7836" t="s">
        <v>2577</v>
      </c>
      <c r="I7836" t="s">
        <v>2076</v>
      </c>
      <c r="J7836" t="s">
        <v>2647</v>
      </c>
      <c r="K7836" t="s">
        <v>2602</v>
      </c>
      <c r="L7836" t="s">
        <v>2058</v>
      </c>
      <c r="M7836" t="s">
        <v>2059</v>
      </c>
      <c r="N7836">
        <v>0</v>
      </c>
      <c r="O7836">
        <v>0</v>
      </c>
      <c r="P7836">
        <v>0</v>
      </c>
      <c r="Q7836">
        <v>24480</v>
      </c>
      <c r="R7836">
        <v>0</v>
      </c>
      <c r="S7836">
        <v>0</v>
      </c>
      <c r="T7836">
        <v>0</v>
      </c>
      <c r="U7836">
        <v>0</v>
      </c>
      <c r="V7836">
        <v>0</v>
      </c>
      <c r="W7836">
        <v>0</v>
      </c>
      <c r="X7836">
        <v>0</v>
      </c>
      <c r="Y7836">
        <v>0</v>
      </c>
      <c r="Z7836">
        <v>0</v>
      </c>
      <c r="AA7836">
        <v>0</v>
      </c>
      <c r="AB7836">
        <v>0</v>
      </c>
      <c r="AC7836">
        <v>0</v>
      </c>
      <c r="AD7836">
        <v>0</v>
      </c>
      <c r="AE7836">
        <v>0</v>
      </c>
      <c r="AF7836">
        <v>0</v>
      </c>
      <c r="AG7836" t="s">
        <v>29511</v>
      </c>
      <c r="AH7836" s="21" t="str">
        <f t="shared" si="244"/>
        <v>YK20</v>
      </c>
      <c r="AI7836" s="21">
        <v>345.36</v>
      </c>
      <c r="AJ7836" s="21">
        <f t="shared" si="245"/>
        <v>100</v>
      </c>
      <c r="AK7836" s="21" t="s">
        <v>2060</v>
      </c>
      <c r="AL7836" t="s">
        <v>2551</v>
      </c>
      <c r="AM7836" s="26" t="s">
        <v>38</v>
      </c>
      <c r="AN7836" t="s">
        <v>2031</v>
      </c>
    </row>
    <row r="7837" spans="1:40" hidden="1" x14ac:dyDescent="0.35">
      <c r="A7837" t="s">
        <v>29489</v>
      </c>
      <c r="B7837" t="s">
        <v>29513</v>
      </c>
      <c r="C7837" t="s">
        <v>3294</v>
      </c>
      <c r="D7837" t="s">
        <v>29514</v>
      </c>
      <c r="E7837" t="s">
        <v>2608</v>
      </c>
      <c r="F7837">
        <v>1</v>
      </c>
      <c r="G7837" t="s">
        <v>2576</v>
      </c>
      <c r="H7837" t="s">
        <v>2577</v>
      </c>
      <c r="I7837" t="s">
        <v>2076</v>
      </c>
      <c r="J7837" t="s">
        <v>2764</v>
      </c>
      <c r="K7837" t="s">
        <v>2765</v>
      </c>
      <c r="L7837" t="s">
        <v>2058</v>
      </c>
      <c r="M7837" t="s">
        <v>2170</v>
      </c>
      <c r="N7837">
        <v>5</v>
      </c>
      <c r="O7837">
        <v>354</v>
      </c>
      <c r="P7837">
        <v>2.31</v>
      </c>
      <c r="Q7837">
        <v>15300</v>
      </c>
      <c r="R7837">
        <v>2</v>
      </c>
      <c r="S7837">
        <v>167</v>
      </c>
      <c r="T7837">
        <v>1.0900000000000001</v>
      </c>
      <c r="U7837">
        <v>3</v>
      </c>
      <c r="V7837">
        <v>187</v>
      </c>
      <c r="W7837">
        <v>1.22</v>
      </c>
      <c r="X7837">
        <v>0</v>
      </c>
      <c r="Y7837">
        <v>0</v>
      </c>
      <c r="Z7837">
        <v>0</v>
      </c>
      <c r="AA7837">
        <v>0</v>
      </c>
      <c r="AB7837">
        <v>0</v>
      </c>
      <c r="AC7837">
        <v>0</v>
      </c>
      <c r="AD7837">
        <v>0</v>
      </c>
      <c r="AE7837">
        <v>0</v>
      </c>
      <c r="AF7837">
        <v>0</v>
      </c>
      <c r="AG7837" t="s">
        <v>29515</v>
      </c>
      <c r="AH7837" s="21" t="str">
        <f t="shared" si="244"/>
        <v>YK20</v>
      </c>
      <c r="AI7837" s="21">
        <v>216</v>
      </c>
      <c r="AJ7837" s="21">
        <f t="shared" si="245"/>
        <v>97.686274509803923</v>
      </c>
      <c r="AK7837" s="21" t="s">
        <v>2063</v>
      </c>
      <c r="AL7837" t="s">
        <v>2613</v>
      </c>
      <c r="AM7837" s="26" t="s">
        <v>38</v>
      </c>
      <c r="AN7837" t="s">
        <v>2030</v>
      </c>
    </row>
    <row r="7838" spans="1:40" hidden="1" x14ac:dyDescent="0.35">
      <c r="A7838" t="s">
        <v>29492</v>
      </c>
      <c r="B7838" t="s">
        <v>29517</v>
      </c>
      <c r="C7838" t="s">
        <v>5945</v>
      </c>
      <c r="D7838" t="s">
        <v>29518</v>
      </c>
      <c r="E7838" t="s">
        <v>2575</v>
      </c>
      <c r="F7838">
        <v>1</v>
      </c>
      <c r="G7838" t="s">
        <v>2576</v>
      </c>
      <c r="H7838" t="s">
        <v>2577</v>
      </c>
      <c r="I7838" t="s">
        <v>2076</v>
      </c>
      <c r="J7838" t="s">
        <v>2741</v>
      </c>
      <c r="K7838" t="s">
        <v>2742</v>
      </c>
      <c r="L7838" t="s">
        <v>2058</v>
      </c>
      <c r="M7838" t="s">
        <v>2170</v>
      </c>
      <c r="N7838">
        <v>5</v>
      </c>
      <c r="O7838">
        <v>153</v>
      </c>
      <c r="P7838">
        <v>1</v>
      </c>
      <c r="Q7838">
        <v>15300</v>
      </c>
      <c r="R7838">
        <v>0</v>
      </c>
      <c r="S7838">
        <v>0</v>
      </c>
      <c r="T7838">
        <v>0</v>
      </c>
      <c r="U7838">
        <v>5</v>
      </c>
      <c r="V7838">
        <v>153</v>
      </c>
      <c r="W7838">
        <v>1</v>
      </c>
      <c r="X7838">
        <v>0</v>
      </c>
      <c r="Y7838">
        <v>0</v>
      </c>
      <c r="Z7838">
        <v>0</v>
      </c>
      <c r="AA7838">
        <v>0</v>
      </c>
      <c r="AB7838">
        <v>0</v>
      </c>
      <c r="AC7838">
        <v>0</v>
      </c>
      <c r="AD7838">
        <v>0</v>
      </c>
      <c r="AE7838">
        <v>0</v>
      </c>
      <c r="AF7838">
        <v>0</v>
      </c>
      <c r="AG7838" t="s">
        <v>29519</v>
      </c>
      <c r="AH7838" s="21" t="str">
        <f t="shared" si="244"/>
        <v>YK20</v>
      </c>
      <c r="AI7838" s="21">
        <v>216</v>
      </c>
      <c r="AJ7838" s="21">
        <f t="shared" si="245"/>
        <v>99</v>
      </c>
      <c r="AK7838" s="21" t="s">
        <v>2063</v>
      </c>
      <c r="AL7838" t="s">
        <v>2613</v>
      </c>
      <c r="AM7838" s="26" t="s">
        <v>38</v>
      </c>
      <c r="AN7838" t="s">
        <v>2031</v>
      </c>
    </row>
    <row r="7839" spans="1:40" hidden="1" x14ac:dyDescent="0.35">
      <c r="A7839" t="s">
        <v>29496</v>
      </c>
      <c r="B7839" t="s">
        <v>29521</v>
      </c>
      <c r="C7839" t="s">
        <v>5177</v>
      </c>
      <c r="D7839" t="s">
        <v>29522</v>
      </c>
      <c r="E7839" t="s">
        <v>11283</v>
      </c>
      <c r="F7839">
        <v>1</v>
      </c>
      <c r="G7839" t="s">
        <v>2600</v>
      </c>
      <c r="H7839" t="s">
        <v>2577</v>
      </c>
      <c r="I7839" t="s">
        <v>2076</v>
      </c>
      <c r="J7839" t="s">
        <v>2601</v>
      </c>
      <c r="K7839" t="s">
        <v>2602</v>
      </c>
      <c r="L7839" t="s">
        <v>2058</v>
      </c>
      <c r="M7839" t="s">
        <v>2310</v>
      </c>
      <c r="N7839">
        <v>9</v>
      </c>
      <c r="O7839">
        <v>338</v>
      </c>
      <c r="P7839">
        <v>2.0699999999999998</v>
      </c>
      <c r="Q7839">
        <v>16320</v>
      </c>
      <c r="R7839">
        <v>0</v>
      </c>
      <c r="S7839">
        <v>0</v>
      </c>
      <c r="T7839">
        <v>0</v>
      </c>
      <c r="U7839">
        <v>9</v>
      </c>
      <c r="V7839">
        <v>338</v>
      </c>
      <c r="W7839">
        <v>2.0699999999999998</v>
      </c>
      <c r="X7839">
        <v>0</v>
      </c>
      <c r="Y7839">
        <v>0</v>
      </c>
      <c r="Z7839">
        <v>0</v>
      </c>
      <c r="AA7839">
        <v>0</v>
      </c>
      <c r="AB7839">
        <v>0</v>
      </c>
      <c r="AC7839">
        <v>0</v>
      </c>
      <c r="AD7839">
        <v>0</v>
      </c>
      <c r="AE7839">
        <v>0</v>
      </c>
      <c r="AF7839">
        <v>0</v>
      </c>
      <c r="AG7839" t="s">
        <v>29523</v>
      </c>
      <c r="AH7839" s="21" t="str">
        <f t="shared" si="244"/>
        <v>YK20</v>
      </c>
      <c r="AI7839" s="21">
        <v>230.39999999999998</v>
      </c>
      <c r="AJ7839" s="21">
        <f t="shared" si="245"/>
        <v>97.928921568627445</v>
      </c>
      <c r="AK7839" s="21" t="s">
        <v>2063</v>
      </c>
      <c r="AL7839" t="s">
        <v>2551</v>
      </c>
      <c r="AM7839" s="26" t="s">
        <v>38</v>
      </c>
      <c r="AN7839" t="s">
        <v>2030</v>
      </c>
    </row>
    <row r="7840" spans="1:40" hidden="1" x14ac:dyDescent="0.35">
      <c r="A7840" t="s">
        <v>29500</v>
      </c>
      <c r="B7840" t="s">
        <v>29525</v>
      </c>
      <c r="C7840" t="s">
        <v>4615</v>
      </c>
      <c r="D7840" t="s">
        <v>29526</v>
      </c>
      <c r="E7840" t="s">
        <v>2575</v>
      </c>
      <c r="F7840">
        <v>1</v>
      </c>
      <c r="G7840" t="s">
        <v>2600</v>
      </c>
      <c r="H7840" t="s">
        <v>2577</v>
      </c>
      <c r="I7840" t="s">
        <v>2076</v>
      </c>
      <c r="J7840" t="s">
        <v>2601</v>
      </c>
      <c r="K7840" t="s">
        <v>2602</v>
      </c>
      <c r="L7840" t="s">
        <v>2058</v>
      </c>
      <c r="M7840" t="s">
        <v>2059</v>
      </c>
      <c r="N7840">
        <v>3</v>
      </c>
      <c r="O7840">
        <v>71</v>
      </c>
      <c r="P7840">
        <v>0.28999999999999998</v>
      </c>
      <c r="Q7840">
        <v>24480</v>
      </c>
      <c r="R7840">
        <v>0</v>
      </c>
      <c r="S7840">
        <v>0</v>
      </c>
      <c r="T7840">
        <v>0</v>
      </c>
      <c r="U7840">
        <v>2</v>
      </c>
      <c r="V7840">
        <v>54</v>
      </c>
      <c r="W7840">
        <v>0.22</v>
      </c>
      <c r="X7840">
        <v>1</v>
      </c>
      <c r="Y7840">
        <v>17</v>
      </c>
      <c r="Z7840">
        <v>7.0000000000000007E-2</v>
      </c>
      <c r="AA7840">
        <v>0</v>
      </c>
      <c r="AB7840">
        <v>0</v>
      </c>
      <c r="AC7840">
        <v>0</v>
      </c>
      <c r="AD7840">
        <v>0</v>
      </c>
      <c r="AE7840">
        <v>0</v>
      </c>
      <c r="AF7840">
        <v>0</v>
      </c>
      <c r="AG7840" t="s">
        <v>29527</v>
      </c>
      <c r="AH7840" s="21" t="str">
        <f t="shared" si="244"/>
        <v>YK20</v>
      </c>
      <c r="AI7840" s="21">
        <v>345.36</v>
      </c>
      <c r="AJ7840" s="21">
        <f t="shared" si="245"/>
        <v>99.709967320261441</v>
      </c>
      <c r="AK7840" s="21" t="s">
        <v>2060</v>
      </c>
      <c r="AL7840" t="s">
        <v>2551</v>
      </c>
      <c r="AM7840" s="26" t="s">
        <v>38</v>
      </c>
      <c r="AN7840" t="s">
        <v>2030</v>
      </c>
    </row>
    <row r="7841" spans="1:40" hidden="1" x14ac:dyDescent="0.35">
      <c r="A7841" t="s">
        <v>29504</v>
      </c>
      <c r="B7841" t="s">
        <v>29529</v>
      </c>
      <c r="C7841" t="s">
        <v>5928</v>
      </c>
      <c r="D7841" t="s">
        <v>29530</v>
      </c>
      <c r="E7841" t="s">
        <v>2646</v>
      </c>
      <c r="F7841">
        <v>1</v>
      </c>
      <c r="G7841" t="s">
        <v>2600</v>
      </c>
      <c r="H7841" t="s">
        <v>2577</v>
      </c>
      <c r="I7841" t="s">
        <v>2076</v>
      </c>
      <c r="J7841" t="s">
        <v>2647</v>
      </c>
      <c r="K7841" t="s">
        <v>2602</v>
      </c>
      <c r="L7841" t="s">
        <v>2058</v>
      </c>
      <c r="M7841" t="s">
        <v>2059</v>
      </c>
      <c r="N7841">
        <v>11</v>
      </c>
      <c r="O7841">
        <v>286</v>
      </c>
      <c r="P7841">
        <v>1.17</v>
      </c>
      <c r="Q7841">
        <v>24480</v>
      </c>
      <c r="R7841">
        <v>4</v>
      </c>
      <c r="S7841">
        <v>76</v>
      </c>
      <c r="T7841">
        <v>0.31</v>
      </c>
      <c r="U7841">
        <v>6</v>
      </c>
      <c r="V7841">
        <v>178</v>
      </c>
      <c r="W7841">
        <v>0.73</v>
      </c>
      <c r="X7841">
        <v>1</v>
      </c>
      <c r="Y7841">
        <v>32</v>
      </c>
      <c r="Z7841">
        <v>0.13</v>
      </c>
      <c r="AA7841">
        <v>0</v>
      </c>
      <c r="AB7841">
        <v>0</v>
      </c>
      <c r="AC7841">
        <v>0</v>
      </c>
      <c r="AD7841">
        <v>0</v>
      </c>
      <c r="AE7841">
        <v>0</v>
      </c>
      <c r="AF7841">
        <v>0</v>
      </c>
      <c r="AG7841" t="s">
        <v>29531</v>
      </c>
      <c r="AH7841" s="21" t="str">
        <f t="shared" si="244"/>
        <v>YK20</v>
      </c>
      <c r="AI7841" s="21">
        <v>345.36</v>
      </c>
      <c r="AJ7841" s="21">
        <f t="shared" si="245"/>
        <v>98.83169934640523</v>
      </c>
      <c r="AK7841" s="21" t="s">
        <v>2063</v>
      </c>
      <c r="AL7841" t="s">
        <v>2551</v>
      </c>
      <c r="AM7841" s="26" t="s">
        <v>38</v>
      </c>
      <c r="AN7841" t="s">
        <v>2030</v>
      </c>
    </row>
    <row r="7842" spans="1:40" hidden="1" x14ac:dyDescent="0.35">
      <c r="A7842" t="s">
        <v>29508</v>
      </c>
      <c r="B7842" t="s">
        <v>29533</v>
      </c>
      <c r="C7842" t="s">
        <v>5928</v>
      </c>
      <c r="D7842" t="s">
        <v>29530</v>
      </c>
      <c r="E7842" t="s">
        <v>2646</v>
      </c>
      <c r="F7842">
        <v>1</v>
      </c>
      <c r="G7842" t="s">
        <v>2600</v>
      </c>
      <c r="H7842" t="s">
        <v>2577</v>
      </c>
      <c r="I7842" t="s">
        <v>2076</v>
      </c>
      <c r="J7842" t="s">
        <v>2647</v>
      </c>
      <c r="K7842" t="s">
        <v>2602</v>
      </c>
      <c r="L7842" t="s">
        <v>2058</v>
      </c>
      <c r="M7842" t="s">
        <v>2059</v>
      </c>
      <c r="N7842">
        <v>2</v>
      </c>
      <c r="O7842">
        <v>48</v>
      </c>
      <c r="P7842">
        <v>0.2</v>
      </c>
      <c r="Q7842">
        <v>24480</v>
      </c>
      <c r="R7842">
        <v>0</v>
      </c>
      <c r="S7842">
        <v>0</v>
      </c>
      <c r="T7842">
        <v>0</v>
      </c>
      <c r="U7842">
        <v>2</v>
      </c>
      <c r="V7842">
        <v>48</v>
      </c>
      <c r="W7842">
        <v>0.2</v>
      </c>
      <c r="X7842">
        <v>0</v>
      </c>
      <c r="Y7842">
        <v>0</v>
      </c>
      <c r="Z7842">
        <v>0</v>
      </c>
      <c r="AA7842">
        <v>0</v>
      </c>
      <c r="AB7842">
        <v>0</v>
      </c>
      <c r="AC7842">
        <v>0</v>
      </c>
      <c r="AD7842">
        <v>0</v>
      </c>
      <c r="AE7842">
        <v>0</v>
      </c>
      <c r="AF7842">
        <v>0</v>
      </c>
      <c r="AG7842" t="s">
        <v>29534</v>
      </c>
      <c r="AH7842" s="21" t="str">
        <f t="shared" si="244"/>
        <v>YK20</v>
      </c>
      <c r="AI7842" s="21">
        <v>345.36</v>
      </c>
      <c r="AJ7842" s="21">
        <f t="shared" si="245"/>
        <v>99.803921568627445</v>
      </c>
      <c r="AK7842" s="21" t="s">
        <v>2060</v>
      </c>
      <c r="AL7842" t="s">
        <v>2551</v>
      </c>
      <c r="AM7842" s="26" t="s">
        <v>38</v>
      </c>
      <c r="AN7842" t="s">
        <v>2030</v>
      </c>
    </row>
    <row r="7843" spans="1:40" hidden="1" x14ac:dyDescent="0.35">
      <c r="A7843" t="s">
        <v>29512</v>
      </c>
      <c r="B7843" t="s">
        <v>29536</v>
      </c>
      <c r="C7843" t="s">
        <v>3878</v>
      </c>
      <c r="D7843" t="s">
        <v>29537</v>
      </c>
      <c r="E7843" t="s">
        <v>2646</v>
      </c>
      <c r="F7843">
        <v>1</v>
      </c>
      <c r="G7843" t="s">
        <v>2600</v>
      </c>
      <c r="H7843" t="s">
        <v>2577</v>
      </c>
      <c r="I7843" t="s">
        <v>2076</v>
      </c>
      <c r="J7843" t="s">
        <v>2601</v>
      </c>
      <c r="K7843" t="s">
        <v>2602</v>
      </c>
      <c r="L7843" t="s">
        <v>2058</v>
      </c>
      <c r="M7843" t="s">
        <v>2059</v>
      </c>
      <c r="N7843">
        <v>1</v>
      </c>
      <c r="O7843">
        <v>32</v>
      </c>
      <c r="P7843">
        <v>0.13</v>
      </c>
      <c r="Q7843">
        <v>24480</v>
      </c>
      <c r="R7843">
        <v>0</v>
      </c>
      <c r="S7843">
        <v>0</v>
      </c>
      <c r="T7843">
        <v>0</v>
      </c>
      <c r="U7843">
        <v>1</v>
      </c>
      <c r="V7843">
        <v>32</v>
      </c>
      <c r="W7843">
        <v>0.13</v>
      </c>
      <c r="X7843">
        <v>0</v>
      </c>
      <c r="Y7843">
        <v>0</v>
      </c>
      <c r="Z7843">
        <v>0</v>
      </c>
      <c r="AA7843">
        <v>0</v>
      </c>
      <c r="AB7843">
        <v>0</v>
      </c>
      <c r="AC7843">
        <v>0</v>
      </c>
      <c r="AD7843">
        <v>0</v>
      </c>
      <c r="AE7843">
        <v>0</v>
      </c>
      <c r="AF7843">
        <v>0</v>
      </c>
      <c r="AG7843" t="s">
        <v>29538</v>
      </c>
      <c r="AH7843" s="21" t="str">
        <f t="shared" si="244"/>
        <v>YK20</v>
      </c>
      <c r="AI7843" s="21">
        <v>345.36</v>
      </c>
      <c r="AJ7843" s="21">
        <f t="shared" si="245"/>
        <v>99.869281045751634</v>
      </c>
      <c r="AK7843" s="21" t="s">
        <v>2060</v>
      </c>
      <c r="AL7843" t="s">
        <v>2551</v>
      </c>
      <c r="AM7843" s="26" t="s">
        <v>38</v>
      </c>
      <c r="AN7843" t="s">
        <v>2032</v>
      </c>
    </row>
    <row r="7844" spans="1:40" hidden="1" x14ac:dyDescent="0.35">
      <c r="A7844" t="s">
        <v>29516</v>
      </c>
      <c r="B7844" t="s">
        <v>29540</v>
      </c>
      <c r="C7844" t="s">
        <v>7933</v>
      </c>
      <c r="D7844" t="s">
        <v>29541</v>
      </c>
      <c r="E7844" t="s">
        <v>2646</v>
      </c>
      <c r="F7844">
        <v>1</v>
      </c>
      <c r="G7844" t="s">
        <v>2600</v>
      </c>
      <c r="H7844" t="s">
        <v>2577</v>
      </c>
      <c r="I7844" t="s">
        <v>2076</v>
      </c>
      <c r="J7844" t="s">
        <v>2601</v>
      </c>
      <c r="K7844" t="s">
        <v>2602</v>
      </c>
      <c r="L7844" t="s">
        <v>2058</v>
      </c>
      <c r="M7844" t="s">
        <v>2163</v>
      </c>
      <c r="N7844">
        <v>5</v>
      </c>
      <c r="O7844">
        <v>67</v>
      </c>
      <c r="P7844">
        <v>0.39</v>
      </c>
      <c r="Q7844">
        <v>17340</v>
      </c>
      <c r="R7844">
        <v>2</v>
      </c>
      <c r="S7844">
        <v>24</v>
      </c>
      <c r="T7844">
        <v>0.14000000000000001</v>
      </c>
      <c r="U7844">
        <v>2</v>
      </c>
      <c r="V7844">
        <v>28</v>
      </c>
      <c r="W7844">
        <v>0.16</v>
      </c>
      <c r="X7844">
        <v>1</v>
      </c>
      <c r="Y7844">
        <v>15</v>
      </c>
      <c r="Z7844">
        <v>0.09</v>
      </c>
      <c r="AA7844">
        <v>0</v>
      </c>
      <c r="AB7844">
        <v>0</v>
      </c>
      <c r="AC7844">
        <v>0</v>
      </c>
      <c r="AD7844">
        <v>0</v>
      </c>
      <c r="AE7844">
        <v>0</v>
      </c>
      <c r="AF7844">
        <v>0</v>
      </c>
      <c r="AG7844" t="s">
        <v>29542</v>
      </c>
      <c r="AH7844" s="21" t="str">
        <f t="shared" si="244"/>
        <v>YK20</v>
      </c>
      <c r="AI7844" s="21">
        <v>244.8</v>
      </c>
      <c r="AJ7844" s="21">
        <f t="shared" si="245"/>
        <v>99.613610149942332</v>
      </c>
      <c r="AK7844" s="21" t="s">
        <v>2060</v>
      </c>
      <c r="AL7844" t="s">
        <v>2551</v>
      </c>
      <c r="AM7844" s="26" t="s">
        <v>38</v>
      </c>
      <c r="AN7844" t="s">
        <v>2031</v>
      </c>
    </row>
    <row r="7845" spans="1:40" hidden="1" x14ac:dyDescent="0.35">
      <c r="A7845" t="s">
        <v>29520</v>
      </c>
      <c r="B7845" t="s">
        <v>29544</v>
      </c>
      <c r="C7845" t="s">
        <v>14727</v>
      </c>
      <c r="D7845" t="s">
        <v>29545</v>
      </c>
      <c r="E7845" t="s">
        <v>2646</v>
      </c>
      <c r="F7845">
        <v>1</v>
      </c>
      <c r="G7845" t="s">
        <v>2600</v>
      </c>
      <c r="H7845" t="s">
        <v>2577</v>
      </c>
      <c r="I7845" t="s">
        <v>2076</v>
      </c>
      <c r="J7845" t="s">
        <v>2647</v>
      </c>
      <c r="K7845" t="s">
        <v>2602</v>
      </c>
      <c r="L7845" t="s">
        <v>2058</v>
      </c>
      <c r="M7845" t="s">
        <v>2163</v>
      </c>
      <c r="N7845">
        <v>4</v>
      </c>
      <c r="O7845">
        <v>94</v>
      </c>
      <c r="P7845">
        <v>0.54</v>
      </c>
      <c r="Q7845">
        <v>17340</v>
      </c>
      <c r="R7845">
        <v>2</v>
      </c>
      <c r="S7845">
        <v>49</v>
      </c>
      <c r="T7845">
        <v>0.28000000000000003</v>
      </c>
      <c r="U7845">
        <v>1</v>
      </c>
      <c r="V7845">
        <v>17</v>
      </c>
      <c r="W7845">
        <v>0.1</v>
      </c>
      <c r="X7845">
        <v>0</v>
      </c>
      <c r="Y7845">
        <v>0</v>
      </c>
      <c r="Z7845">
        <v>0</v>
      </c>
      <c r="AA7845">
        <v>1</v>
      </c>
      <c r="AB7845">
        <v>28</v>
      </c>
      <c r="AC7845">
        <v>0.16</v>
      </c>
      <c r="AD7845">
        <v>0</v>
      </c>
      <c r="AE7845">
        <v>0</v>
      </c>
      <c r="AF7845">
        <v>0</v>
      </c>
      <c r="AG7845" t="s">
        <v>29546</v>
      </c>
      <c r="AH7845" s="21" t="str">
        <f t="shared" si="244"/>
        <v>YK20</v>
      </c>
      <c r="AI7845" s="21">
        <v>244.8</v>
      </c>
      <c r="AJ7845" s="21">
        <f t="shared" si="245"/>
        <v>99.457900807381776</v>
      </c>
      <c r="AK7845" s="21" t="s">
        <v>2060</v>
      </c>
      <c r="AL7845" t="s">
        <v>2551</v>
      </c>
      <c r="AM7845" s="26" t="s">
        <v>38</v>
      </c>
      <c r="AN7845" t="s">
        <v>2032</v>
      </c>
    </row>
    <row r="7846" spans="1:40" hidden="1" x14ac:dyDescent="0.35">
      <c r="A7846" t="s">
        <v>29524</v>
      </c>
      <c r="B7846" t="s">
        <v>29547</v>
      </c>
      <c r="C7846" t="s">
        <v>14727</v>
      </c>
      <c r="D7846" t="s">
        <v>29545</v>
      </c>
      <c r="E7846" t="s">
        <v>2646</v>
      </c>
      <c r="F7846">
        <v>1</v>
      </c>
      <c r="G7846" t="s">
        <v>2600</v>
      </c>
      <c r="H7846" t="s">
        <v>2577</v>
      </c>
      <c r="I7846" t="s">
        <v>2076</v>
      </c>
      <c r="J7846" t="s">
        <v>2647</v>
      </c>
      <c r="K7846" t="s">
        <v>2602</v>
      </c>
      <c r="L7846" t="s">
        <v>2058</v>
      </c>
      <c r="M7846" t="s">
        <v>2163</v>
      </c>
      <c r="N7846">
        <v>2</v>
      </c>
      <c r="O7846">
        <v>58</v>
      </c>
      <c r="P7846">
        <v>0.33</v>
      </c>
      <c r="Q7846">
        <v>17340</v>
      </c>
      <c r="R7846">
        <v>1</v>
      </c>
      <c r="S7846">
        <v>33</v>
      </c>
      <c r="T7846">
        <v>0.19</v>
      </c>
      <c r="U7846">
        <v>1</v>
      </c>
      <c r="V7846">
        <v>25</v>
      </c>
      <c r="W7846">
        <v>0.14000000000000001</v>
      </c>
      <c r="X7846">
        <v>0</v>
      </c>
      <c r="Y7846">
        <v>0</v>
      </c>
      <c r="Z7846">
        <v>0</v>
      </c>
      <c r="AA7846">
        <v>0</v>
      </c>
      <c r="AB7846">
        <v>0</v>
      </c>
      <c r="AC7846">
        <v>0</v>
      </c>
      <c r="AD7846">
        <v>0</v>
      </c>
      <c r="AE7846">
        <v>0</v>
      </c>
      <c r="AF7846">
        <v>0</v>
      </c>
      <c r="AG7846" t="s">
        <v>29548</v>
      </c>
      <c r="AH7846" s="21" t="str">
        <f t="shared" si="244"/>
        <v>YK20</v>
      </c>
      <c r="AI7846" s="21">
        <v>244.8</v>
      </c>
      <c r="AJ7846" s="21">
        <f t="shared" si="245"/>
        <v>99.665513264129174</v>
      </c>
      <c r="AK7846" s="21" t="s">
        <v>2060</v>
      </c>
      <c r="AL7846" t="s">
        <v>2551</v>
      </c>
      <c r="AM7846" s="26" t="s">
        <v>38</v>
      </c>
      <c r="AN7846" t="s">
        <v>2032</v>
      </c>
    </row>
    <row r="7847" spans="1:40" hidden="1" x14ac:dyDescent="0.35">
      <c r="A7847" t="s">
        <v>29528</v>
      </c>
      <c r="B7847" t="s">
        <v>29550</v>
      </c>
      <c r="C7847" t="s">
        <v>5928</v>
      </c>
      <c r="D7847" t="s">
        <v>29551</v>
      </c>
      <c r="E7847" t="s">
        <v>2646</v>
      </c>
      <c r="F7847">
        <v>1</v>
      </c>
      <c r="G7847" t="s">
        <v>2600</v>
      </c>
      <c r="H7847" t="s">
        <v>2577</v>
      </c>
      <c r="I7847" t="s">
        <v>2076</v>
      </c>
      <c r="J7847" t="s">
        <v>2647</v>
      </c>
      <c r="K7847" t="s">
        <v>2602</v>
      </c>
      <c r="L7847" t="s">
        <v>2058</v>
      </c>
      <c r="M7847" t="s">
        <v>2059</v>
      </c>
      <c r="N7847">
        <v>3</v>
      </c>
      <c r="O7847">
        <v>121</v>
      </c>
      <c r="P7847">
        <v>0.49</v>
      </c>
      <c r="Q7847">
        <v>24480</v>
      </c>
      <c r="R7847">
        <v>1</v>
      </c>
      <c r="S7847">
        <v>22</v>
      </c>
      <c r="T7847">
        <v>0.09</v>
      </c>
      <c r="U7847">
        <v>2</v>
      </c>
      <c r="V7847">
        <v>99</v>
      </c>
      <c r="W7847">
        <v>0.4</v>
      </c>
      <c r="X7847">
        <v>0</v>
      </c>
      <c r="Y7847">
        <v>0</v>
      </c>
      <c r="Z7847">
        <v>0</v>
      </c>
      <c r="AA7847">
        <v>0</v>
      </c>
      <c r="AB7847">
        <v>0</v>
      </c>
      <c r="AC7847">
        <v>0</v>
      </c>
      <c r="AD7847">
        <v>0</v>
      </c>
      <c r="AE7847">
        <v>0</v>
      </c>
      <c r="AF7847">
        <v>0</v>
      </c>
      <c r="AG7847" t="s">
        <v>29552</v>
      </c>
      <c r="AH7847" s="21" t="str">
        <f t="shared" si="244"/>
        <v>YK20</v>
      </c>
      <c r="AI7847" s="21">
        <v>345.36</v>
      </c>
      <c r="AJ7847" s="21">
        <f t="shared" si="245"/>
        <v>99.505718954248366</v>
      </c>
      <c r="AK7847" s="21" t="s">
        <v>2060</v>
      </c>
      <c r="AL7847" t="s">
        <v>2551</v>
      </c>
      <c r="AM7847" s="26" t="s">
        <v>38</v>
      </c>
      <c r="AN7847" t="s">
        <v>2033</v>
      </c>
    </row>
    <row r="7848" spans="1:40" hidden="1" x14ac:dyDescent="0.35">
      <c r="A7848" t="s">
        <v>29532</v>
      </c>
      <c r="B7848" t="s">
        <v>29554</v>
      </c>
      <c r="C7848" t="s">
        <v>4615</v>
      </c>
      <c r="D7848" t="s">
        <v>29555</v>
      </c>
      <c r="E7848" t="s">
        <v>11283</v>
      </c>
      <c r="F7848">
        <v>1</v>
      </c>
      <c r="G7848" t="s">
        <v>2600</v>
      </c>
      <c r="H7848" t="s">
        <v>2577</v>
      </c>
      <c r="I7848" t="s">
        <v>2076</v>
      </c>
      <c r="J7848" t="s">
        <v>2601</v>
      </c>
      <c r="K7848" t="s">
        <v>2602</v>
      </c>
      <c r="L7848" t="s">
        <v>2058</v>
      </c>
      <c r="M7848" t="s">
        <v>2059</v>
      </c>
      <c r="N7848">
        <v>13</v>
      </c>
      <c r="O7848">
        <v>723</v>
      </c>
      <c r="P7848">
        <v>2.95</v>
      </c>
      <c r="Q7848">
        <v>24480</v>
      </c>
      <c r="R7848">
        <v>9</v>
      </c>
      <c r="S7848">
        <v>502</v>
      </c>
      <c r="T7848">
        <v>2.0499999999999998</v>
      </c>
      <c r="U7848">
        <v>3</v>
      </c>
      <c r="V7848">
        <v>205</v>
      </c>
      <c r="W7848">
        <v>0.84</v>
      </c>
      <c r="X7848">
        <v>1</v>
      </c>
      <c r="Y7848">
        <v>16</v>
      </c>
      <c r="Z7848">
        <v>7.0000000000000007E-2</v>
      </c>
      <c r="AA7848">
        <v>0</v>
      </c>
      <c r="AB7848">
        <v>0</v>
      </c>
      <c r="AC7848">
        <v>0</v>
      </c>
      <c r="AD7848">
        <v>0</v>
      </c>
      <c r="AE7848">
        <v>0</v>
      </c>
      <c r="AF7848">
        <v>0</v>
      </c>
      <c r="AG7848" t="s">
        <v>29556</v>
      </c>
      <c r="AH7848" s="21" t="str">
        <f t="shared" si="244"/>
        <v>YK20</v>
      </c>
      <c r="AI7848" s="21">
        <v>345.36</v>
      </c>
      <c r="AJ7848" s="21">
        <f t="shared" si="245"/>
        <v>97.046568627450981</v>
      </c>
      <c r="AK7848" s="21" t="s">
        <v>2063</v>
      </c>
      <c r="AL7848" t="s">
        <v>2551</v>
      </c>
      <c r="AM7848" s="26" t="s">
        <v>38</v>
      </c>
      <c r="AN7848" t="s">
        <v>2033</v>
      </c>
    </row>
    <row r="7849" spans="1:40" hidden="1" x14ac:dyDescent="0.35">
      <c r="A7849" t="s">
        <v>29535</v>
      </c>
      <c r="B7849" t="s">
        <v>29557</v>
      </c>
      <c r="C7849" t="s">
        <v>4656</v>
      </c>
      <c r="D7849" t="s">
        <v>29558</v>
      </c>
      <c r="E7849" t="s">
        <v>2575</v>
      </c>
      <c r="F7849">
        <v>1</v>
      </c>
      <c r="G7849" t="s">
        <v>2576</v>
      </c>
      <c r="H7849" t="s">
        <v>2577</v>
      </c>
      <c r="I7849" t="s">
        <v>2076</v>
      </c>
      <c r="J7849" t="s">
        <v>2858</v>
      </c>
      <c r="K7849" t="s">
        <v>2742</v>
      </c>
      <c r="L7849" t="s">
        <v>2058</v>
      </c>
      <c r="M7849" t="s">
        <v>2982</v>
      </c>
      <c r="N7849">
        <v>0</v>
      </c>
      <c r="O7849">
        <v>0</v>
      </c>
      <c r="P7849">
        <v>0</v>
      </c>
      <c r="Q7849">
        <v>14280</v>
      </c>
      <c r="R7849">
        <v>0</v>
      </c>
      <c r="S7849">
        <v>0</v>
      </c>
      <c r="T7849">
        <v>0</v>
      </c>
      <c r="U7849">
        <v>0</v>
      </c>
      <c r="V7849">
        <v>0</v>
      </c>
      <c r="W7849">
        <v>0</v>
      </c>
      <c r="X7849">
        <v>0</v>
      </c>
      <c r="Y7849">
        <v>0</v>
      </c>
      <c r="Z7849">
        <v>0</v>
      </c>
      <c r="AA7849">
        <v>0</v>
      </c>
      <c r="AB7849">
        <v>0</v>
      </c>
      <c r="AC7849">
        <v>0</v>
      </c>
      <c r="AD7849">
        <v>0</v>
      </c>
      <c r="AE7849">
        <v>0</v>
      </c>
      <c r="AF7849">
        <v>0</v>
      </c>
      <c r="AG7849" t="s">
        <v>29559</v>
      </c>
      <c r="AH7849" s="21" t="str">
        <f t="shared" si="244"/>
        <v>YK20</v>
      </c>
      <c r="AI7849" s="21">
        <v>201.59999999999997</v>
      </c>
      <c r="AJ7849" s="21">
        <f t="shared" si="245"/>
        <v>100</v>
      </c>
      <c r="AK7849" s="21" t="s">
        <v>2060</v>
      </c>
      <c r="AL7849" t="s">
        <v>2551</v>
      </c>
      <c r="AM7849" s="26" t="s">
        <v>38</v>
      </c>
      <c r="AN7849" t="s">
        <v>2029</v>
      </c>
    </row>
    <row r="7850" spans="1:40" hidden="1" x14ac:dyDescent="0.35">
      <c r="A7850" t="s">
        <v>29539</v>
      </c>
      <c r="B7850" t="s">
        <v>29561</v>
      </c>
      <c r="C7850" t="s">
        <v>3488</v>
      </c>
      <c r="D7850" t="s">
        <v>29562</v>
      </c>
      <c r="E7850" t="s">
        <v>2575</v>
      </c>
      <c r="F7850">
        <v>1</v>
      </c>
      <c r="G7850" t="s">
        <v>2576</v>
      </c>
      <c r="H7850" t="s">
        <v>2577</v>
      </c>
      <c r="I7850" t="s">
        <v>2076</v>
      </c>
      <c r="J7850" t="s">
        <v>2741</v>
      </c>
      <c r="K7850" t="s">
        <v>2742</v>
      </c>
      <c r="L7850" t="s">
        <v>2058</v>
      </c>
      <c r="M7850" t="s">
        <v>2982</v>
      </c>
      <c r="N7850">
        <v>1</v>
      </c>
      <c r="O7850">
        <v>39</v>
      </c>
      <c r="P7850">
        <v>0.27</v>
      </c>
      <c r="Q7850">
        <v>14280</v>
      </c>
      <c r="R7850">
        <v>0</v>
      </c>
      <c r="S7850">
        <v>0</v>
      </c>
      <c r="T7850">
        <v>0</v>
      </c>
      <c r="U7850">
        <v>1</v>
      </c>
      <c r="V7850">
        <v>39</v>
      </c>
      <c r="W7850">
        <v>0.27</v>
      </c>
      <c r="X7850">
        <v>0</v>
      </c>
      <c r="Y7850">
        <v>0</v>
      </c>
      <c r="Z7850">
        <v>0</v>
      </c>
      <c r="AA7850">
        <v>0</v>
      </c>
      <c r="AB7850">
        <v>0</v>
      </c>
      <c r="AC7850">
        <v>0</v>
      </c>
      <c r="AD7850">
        <v>0</v>
      </c>
      <c r="AE7850">
        <v>0</v>
      </c>
      <c r="AF7850">
        <v>0</v>
      </c>
      <c r="AG7850" t="s">
        <v>29563</v>
      </c>
      <c r="AH7850" s="21" t="str">
        <f t="shared" si="244"/>
        <v>YK20</v>
      </c>
      <c r="AI7850" s="21">
        <v>201.59999999999997</v>
      </c>
      <c r="AJ7850" s="21">
        <f t="shared" si="245"/>
        <v>99.726890756302524</v>
      </c>
      <c r="AK7850" s="21" t="s">
        <v>2060</v>
      </c>
      <c r="AL7850" t="s">
        <v>2613</v>
      </c>
      <c r="AM7850" s="26" t="s">
        <v>38</v>
      </c>
      <c r="AN7850" t="s">
        <v>2031</v>
      </c>
    </row>
    <row r="7851" spans="1:40" hidden="1" x14ac:dyDescent="0.35">
      <c r="A7851" t="s">
        <v>29543</v>
      </c>
      <c r="B7851" t="s">
        <v>29565</v>
      </c>
      <c r="C7851" t="s">
        <v>3488</v>
      </c>
      <c r="D7851" t="s">
        <v>29566</v>
      </c>
      <c r="E7851" t="s">
        <v>2575</v>
      </c>
      <c r="F7851">
        <v>1</v>
      </c>
      <c r="G7851" t="s">
        <v>2576</v>
      </c>
      <c r="H7851" t="s">
        <v>2577</v>
      </c>
      <c r="I7851" t="s">
        <v>2076</v>
      </c>
      <c r="J7851" t="s">
        <v>2741</v>
      </c>
      <c r="K7851" t="s">
        <v>2742</v>
      </c>
      <c r="L7851" t="s">
        <v>2058</v>
      </c>
      <c r="M7851" t="s">
        <v>2170</v>
      </c>
      <c r="N7851">
        <v>3</v>
      </c>
      <c r="O7851">
        <v>81</v>
      </c>
      <c r="P7851">
        <v>0.53</v>
      </c>
      <c r="Q7851">
        <v>15300</v>
      </c>
      <c r="R7851">
        <v>1</v>
      </c>
      <c r="S7851">
        <v>30</v>
      </c>
      <c r="T7851">
        <v>0.2</v>
      </c>
      <c r="U7851">
        <v>2</v>
      </c>
      <c r="V7851">
        <v>51</v>
      </c>
      <c r="W7851">
        <v>0.33</v>
      </c>
      <c r="X7851">
        <v>0</v>
      </c>
      <c r="Y7851">
        <v>0</v>
      </c>
      <c r="Z7851">
        <v>0</v>
      </c>
      <c r="AA7851">
        <v>0</v>
      </c>
      <c r="AB7851">
        <v>0</v>
      </c>
      <c r="AC7851">
        <v>0</v>
      </c>
      <c r="AD7851">
        <v>0</v>
      </c>
      <c r="AE7851">
        <v>0</v>
      </c>
      <c r="AF7851">
        <v>0</v>
      </c>
      <c r="AG7851" t="s">
        <v>29567</v>
      </c>
      <c r="AH7851" s="21" t="str">
        <f t="shared" si="244"/>
        <v>YK20</v>
      </c>
      <c r="AI7851" s="21">
        <v>216</v>
      </c>
      <c r="AJ7851" s="21">
        <f t="shared" si="245"/>
        <v>99.470588235294116</v>
      </c>
      <c r="AK7851" s="21" t="s">
        <v>2060</v>
      </c>
      <c r="AL7851" t="s">
        <v>2613</v>
      </c>
      <c r="AM7851" s="26" t="s">
        <v>38</v>
      </c>
      <c r="AN7851" t="s">
        <v>2031</v>
      </c>
    </row>
    <row r="7852" spans="1:40" hidden="1" x14ac:dyDescent="0.35">
      <c r="A7852" t="s">
        <v>10542</v>
      </c>
      <c r="B7852" t="s">
        <v>29569</v>
      </c>
      <c r="C7852" t="s">
        <v>4062</v>
      </c>
      <c r="D7852" t="s">
        <v>29570</v>
      </c>
      <c r="E7852" t="s">
        <v>2646</v>
      </c>
      <c r="F7852">
        <v>1</v>
      </c>
      <c r="G7852" t="s">
        <v>2600</v>
      </c>
      <c r="H7852" t="s">
        <v>2577</v>
      </c>
      <c r="I7852" t="s">
        <v>2076</v>
      </c>
      <c r="J7852" t="s">
        <v>2647</v>
      </c>
      <c r="K7852" t="s">
        <v>2602</v>
      </c>
      <c r="L7852" t="s">
        <v>2058</v>
      </c>
      <c r="M7852" t="s">
        <v>2488</v>
      </c>
      <c r="N7852">
        <v>7</v>
      </c>
      <c r="O7852">
        <v>158</v>
      </c>
      <c r="P7852">
        <v>0.97</v>
      </c>
      <c r="Q7852">
        <v>16320</v>
      </c>
      <c r="R7852">
        <v>2</v>
      </c>
      <c r="S7852">
        <v>22</v>
      </c>
      <c r="T7852">
        <v>0.13</v>
      </c>
      <c r="U7852">
        <v>4</v>
      </c>
      <c r="V7852">
        <v>121</v>
      </c>
      <c r="W7852">
        <v>0.74</v>
      </c>
      <c r="X7852">
        <v>0</v>
      </c>
      <c r="Y7852">
        <v>0</v>
      </c>
      <c r="Z7852">
        <v>0</v>
      </c>
      <c r="AA7852">
        <v>1</v>
      </c>
      <c r="AB7852">
        <v>15</v>
      </c>
      <c r="AC7852">
        <v>0.09</v>
      </c>
      <c r="AD7852">
        <v>0</v>
      </c>
      <c r="AE7852">
        <v>0</v>
      </c>
      <c r="AF7852">
        <v>0</v>
      </c>
      <c r="AG7852" t="s">
        <v>29571</v>
      </c>
      <c r="AH7852" s="21" t="str">
        <f t="shared" si="244"/>
        <v>YK20</v>
      </c>
      <c r="AI7852" s="21">
        <v>230.40000000000003</v>
      </c>
      <c r="AJ7852" s="21">
        <f t="shared" si="245"/>
        <v>99.031862745098039</v>
      </c>
      <c r="AK7852" s="21" t="s">
        <v>2063</v>
      </c>
      <c r="AL7852" t="s">
        <v>2551</v>
      </c>
      <c r="AM7852" s="26" t="s">
        <v>38</v>
      </c>
      <c r="AN7852" t="s">
        <v>2030</v>
      </c>
    </row>
    <row r="7853" spans="1:40" hidden="1" x14ac:dyDescent="0.35">
      <c r="A7853" t="s">
        <v>29549</v>
      </c>
      <c r="B7853" t="s">
        <v>29573</v>
      </c>
      <c r="C7853" t="s">
        <v>8217</v>
      </c>
      <c r="D7853" t="s">
        <v>29574</v>
      </c>
      <c r="E7853" t="s">
        <v>2646</v>
      </c>
      <c r="F7853">
        <v>1</v>
      </c>
      <c r="G7853" t="s">
        <v>2600</v>
      </c>
      <c r="H7853" t="s">
        <v>2577</v>
      </c>
      <c r="I7853" t="s">
        <v>2076</v>
      </c>
      <c r="J7853" t="s">
        <v>2647</v>
      </c>
      <c r="K7853" t="s">
        <v>2602</v>
      </c>
      <c r="L7853" t="s">
        <v>2058</v>
      </c>
      <c r="M7853" t="s">
        <v>2059</v>
      </c>
      <c r="N7853">
        <v>5</v>
      </c>
      <c r="O7853">
        <v>144</v>
      </c>
      <c r="P7853">
        <v>0.59</v>
      </c>
      <c r="Q7853">
        <v>24480</v>
      </c>
      <c r="R7853">
        <v>2</v>
      </c>
      <c r="S7853">
        <v>65</v>
      </c>
      <c r="T7853">
        <v>0.27</v>
      </c>
      <c r="U7853">
        <v>3</v>
      </c>
      <c r="V7853">
        <v>79</v>
      </c>
      <c r="W7853">
        <v>0.32</v>
      </c>
      <c r="X7853">
        <v>0</v>
      </c>
      <c r="Y7853">
        <v>0</v>
      </c>
      <c r="Z7853">
        <v>0</v>
      </c>
      <c r="AA7853">
        <v>0</v>
      </c>
      <c r="AB7853">
        <v>0</v>
      </c>
      <c r="AC7853">
        <v>0</v>
      </c>
      <c r="AD7853">
        <v>0</v>
      </c>
      <c r="AE7853">
        <v>0</v>
      </c>
      <c r="AF7853">
        <v>0</v>
      </c>
      <c r="AG7853" t="s">
        <v>29575</v>
      </c>
      <c r="AH7853" s="21" t="str">
        <f t="shared" si="244"/>
        <v>YK20</v>
      </c>
      <c r="AI7853" s="21">
        <v>345.36</v>
      </c>
      <c r="AJ7853" s="21">
        <f t="shared" si="245"/>
        <v>99.411764705882348</v>
      </c>
      <c r="AK7853" s="21" t="s">
        <v>2060</v>
      </c>
      <c r="AL7853" t="s">
        <v>2551</v>
      </c>
      <c r="AM7853" s="26" t="s">
        <v>38</v>
      </c>
      <c r="AN7853" t="s">
        <v>2033</v>
      </c>
    </row>
    <row r="7854" spans="1:40" hidden="1" x14ac:dyDescent="0.35">
      <c r="A7854" t="s">
        <v>29553</v>
      </c>
      <c r="B7854" t="s">
        <v>29577</v>
      </c>
      <c r="C7854" t="s">
        <v>3498</v>
      </c>
      <c r="D7854" t="s">
        <v>29578</v>
      </c>
      <c r="E7854" t="s">
        <v>2646</v>
      </c>
      <c r="F7854">
        <v>1</v>
      </c>
      <c r="G7854" t="s">
        <v>2600</v>
      </c>
      <c r="H7854" t="s">
        <v>2577</v>
      </c>
      <c r="I7854" t="s">
        <v>2076</v>
      </c>
      <c r="J7854" t="s">
        <v>2647</v>
      </c>
      <c r="K7854" t="s">
        <v>2602</v>
      </c>
      <c r="L7854" t="s">
        <v>2058</v>
      </c>
      <c r="M7854" t="s">
        <v>2310</v>
      </c>
      <c r="N7854">
        <v>4</v>
      </c>
      <c r="O7854">
        <v>77</v>
      </c>
      <c r="P7854">
        <v>0.47</v>
      </c>
      <c r="Q7854">
        <v>16320</v>
      </c>
      <c r="R7854">
        <v>1</v>
      </c>
      <c r="S7854">
        <v>14</v>
      </c>
      <c r="T7854">
        <v>0.09</v>
      </c>
      <c r="U7854">
        <v>3</v>
      </c>
      <c r="V7854">
        <v>63</v>
      </c>
      <c r="W7854">
        <v>0.39</v>
      </c>
      <c r="X7854">
        <v>0</v>
      </c>
      <c r="Y7854">
        <v>0</v>
      </c>
      <c r="Z7854">
        <v>0</v>
      </c>
      <c r="AA7854">
        <v>0</v>
      </c>
      <c r="AB7854">
        <v>0</v>
      </c>
      <c r="AC7854">
        <v>0</v>
      </c>
      <c r="AD7854">
        <v>0</v>
      </c>
      <c r="AE7854">
        <v>0</v>
      </c>
      <c r="AF7854">
        <v>0</v>
      </c>
      <c r="AG7854" t="s">
        <v>29579</v>
      </c>
      <c r="AH7854" s="21" t="str">
        <f t="shared" si="244"/>
        <v>YK20</v>
      </c>
      <c r="AI7854" s="21">
        <v>230.39999999999998</v>
      </c>
      <c r="AJ7854" s="21">
        <f t="shared" si="245"/>
        <v>99.528186274509807</v>
      </c>
      <c r="AK7854" s="21" t="s">
        <v>2060</v>
      </c>
      <c r="AL7854" t="s">
        <v>2551</v>
      </c>
      <c r="AM7854" s="26" t="s">
        <v>38</v>
      </c>
      <c r="AN7854" t="s">
        <v>2032</v>
      </c>
    </row>
    <row r="7855" spans="1:40" hidden="1" x14ac:dyDescent="0.35">
      <c r="A7855" t="s">
        <v>10554</v>
      </c>
      <c r="B7855" t="s">
        <v>29581</v>
      </c>
      <c r="C7855" t="s">
        <v>4615</v>
      </c>
      <c r="D7855" t="s">
        <v>29582</v>
      </c>
      <c r="E7855" t="s">
        <v>11283</v>
      </c>
      <c r="F7855">
        <v>1</v>
      </c>
      <c r="G7855" t="s">
        <v>2600</v>
      </c>
      <c r="H7855" t="s">
        <v>2577</v>
      </c>
      <c r="I7855" t="s">
        <v>2076</v>
      </c>
      <c r="J7855" t="s">
        <v>2601</v>
      </c>
      <c r="K7855" t="s">
        <v>2602</v>
      </c>
      <c r="L7855" t="s">
        <v>2058</v>
      </c>
      <c r="M7855" t="s">
        <v>2059</v>
      </c>
      <c r="N7855">
        <v>8</v>
      </c>
      <c r="O7855">
        <v>347</v>
      </c>
      <c r="P7855">
        <v>1.42</v>
      </c>
      <c r="Q7855">
        <v>24480</v>
      </c>
      <c r="R7855">
        <v>2</v>
      </c>
      <c r="S7855">
        <v>107</v>
      </c>
      <c r="T7855">
        <v>0.44</v>
      </c>
      <c r="U7855">
        <v>5</v>
      </c>
      <c r="V7855">
        <v>201</v>
      </c>
      <c r="W7855">
        <v>0.82</v>
      </c>
      <c r="X7855">
        <v>0</v>
      </c>
      <c r="Y7855">
        <v>0</v>
      </c>
      <c r="Z7855">
        <v>0</v>
      </c>
      <c r="AA7855">
        <v>1</v>
      </c>
      <c r="AB7855">
        <v>39</v>
      </c>
      <c r="AC7855">
        <v>0.16</v>
      </c>
      <c r="AD7855">
        <v>0</v>
      </c>
      <c r="AE7855">
        <v>0</v>
      </c>
      <c r="AF7855">
        <v>0</v>
      </c>
      <c r="AG7855" t="s">
        <v>29583</v>
      </c>
      <c r="AH7855" s="21" t="str">
        <f t="shared" si="244"/>
        <v>YK20</v>
      </c>
      <c r="AI7855" s="21">
        <v>345.36</v>
      </c>
      <c r="AJ7855" s="21">
        <f t="shared" si="245"/>
        <v>98.582516339869287</v>
      </c>
      <c r="AK7855" s="21" t="s">
        <v>2063</v>
      </c>
      <c r="AL7855" t="s">
        <v>2551</v>
      </c>
      <c r="AM7855" s="26" t="s">
        <v>38</v>
      </c>
      <c r="AN7855" t="s">
        <v>2030</v>
      </c>
    </row>
    <row r="7856" spans="1:40" hidden="1" x14ac:dyDescent="0.35">
      <c r="A7856" t="s">
        <v>29560</v>
      </c>
      <c r="B7856" t="s">
        <v>29585</v>
      </c>
      <c r="C7856" t="s">
        <v>4615</v>
      </c>
      <c r="D7856" t="s">
        <v>29582</v>
      </c>
      <c r="E7856" t="s">
        <v>11283</v>
      </c>
      <c r="F7856">
        <v>1</v>
      </c>
      <c r="G7856" t="s">
        <v>2600</v>
      </c>
      <c r="H7856" t="s">
        <v>2577</v>
      </c>
      <c r="I7856" t="s">
        <v>2076</v>
      </c>
      <c r="J7856" t="s">
        <v>2601</v>
      </c>
      <c r="K7856" t="s">
        <v>2602</v>
      </c>
      <c r="L7856" t="s">
        <v>2058</v>
      </c>
      <c r="M7856" t="s">
        <v>2059</v>
      </c>
      <c r="N7856">
        <v>4</v>
      </c>
      <c r="O7856">
        <v>211</v>
      </c>
      <c r="P7856">
        <v>0.86</v>
      </c>
      <c r="Q7856">
        <v>24480</v>
      </c>
      <c r="R7856">
        <v>1</v>
      </c>
      <c r="S7856">
        <v>92</v>
      </c>
      <c r="T7856">
        <v>0.38</v>
      </c>
      <c r="U7856">
        <v>1</v>
      </c>
      <c r="V7856">
        <v>48</v>
      </c>
      <c r="W7856">
        <v>0.2</v>
      </c>
      <c r="X7856">
        <v>1</v>
      </c>
      <c r="Y7856">
        <v>30</v>
      </c>
      <c r="Z7856">
        <v>0.12</v>
      </c>
      <c r="AA7856">
        <v>1</v>
      </c>
      <c r="AB7856">
        <v>41</v>
      </c>
      <c r="AC7856">
        <v>0.17</v>
      </c>
      <c r="AD7856">
        <v>0</v>
      </c>
      <c r="AE7856">
        <v>0</v>
      </c>
      <c r="AF7856">
        <v>0</v>
      </c>
      <c r="AG7856" t="s">
        <v>29586</v>
      </c>
      <c r="AH7856" s="21" t="str">
        <f t="shared" si="244"/>
        <v>YK20</v>
      </c>
      <c r="AI7856" s="21">
        <v>345.36</v>
      </c>
      <c r="AJ7856" s="21">
        <f t="shared" si="245"/>
        <v>99.138071895424844</v>
      </c>
      <c r="AK7856" s="21" t="s">
        <v>2063</v>
      </c>
      <c r="AL7856" t="s">
        <v>2551</v>
      </c>
      <c r="AM7856" s="26" t="s">
        <v>38</v>
      </c>
      <c r="AN7856" t="s">
        <v>2030</v>
      </c>
    </row>
    <row r="7857" spans="1:40" hidden="1" x14ac:dyDescent="0.35">
      <c r="A7857" t="s">
        <v>29564</v>
      </c>
      <c r="B7857" t="s">
        <v>29588</v>
      </c>
      <c r="C7857" t="s">
        <v>3488</v>
      </c>
      <c r="D7857" t="s">
        <v>29589</v>
      </c>
      <c r="E7857" t="s">
        <v>2857</v>
      </c>
      <c r="F7857">
        <v>1</v>
      </c>
      <c r="G7857" t="s">
        <v>2576</v>
      </c>
      <c r="H7857" t="s">
        <v>2577</v>
      </c>
      <c r="I7857" t="s">
        <v>2076</v>
      </c>
      <c r="J7857" t="s">
        <v>2741</v>
      </c>
      <c r="K7857" t="s">
        <v>2742</v>
      </c>
      <c r="L7857" t="s">
        <v>2058</v>
      </c>
      <c r="M7857" t="s">
        <v>2059</v>
      </c>
      <c r="N7857">
        <v>2</v>
      </c>
      <c r="O7857">
        <v>75</v>
      </c>
      <c r="P7857">
        <v>0.31</v>
      </c>
      <c r="Q7857">
        <v>24480</v>
      </c>
      <c r="R7857">
        <v>0</v>
      </c>
      <c r="S7857">
        <v>0</v>
      </c>
      <c r="T7857">
        <v>0</v>
      </c>
      <c r="U7857">
        <v>2</v>
      </c>
      <c r="V7857">
        <v>75</v>
      </c>
      <c r="W7857">
        <v>0.31</v>
      </c>
      <c r="X7857">
        <v>0</v>
      </c>
      <c r="Y7857">
        <v>0</v>
      </c>
      <c r="Z7857">
        <v>0</v>
      </c>
      <c r="AA7857">
        <v>0</v>
      </c>
      <c r="AB7857">
        <v>0</v>
      </c>
      <c r="AC7857">
        <v>0</v>
      </c>
      <c r="AD7857">
        <v>0</v>
      </c>
      <c r="AE7857">
        <v>0</v>
      </c>
      <c r="AF7857">
        <v>0</v>
      </c>
      <c r="AG7857" t="s">
        <v>29590</v>
      </c>
      <c r="AH7857" s="21" t="str">
        <f t="shared" si="244"/>
        <v>YK20</v>
      </c>
      <c r="AI7857" s="21">
        <v>345.36</v>
      </c>
      <c r="AJ7857" s="21">
        <f t="shared" si="245"/>
        <v>99.693627450980387</v>
      </c>
      <c r="AK7857" s="21" t="s">
        <v>2060</v>
      </c>
      <c r="AL7857" t="s">
        <v>2613</v>
      </c>
      <c r="AM7857" s="26" t="s">
        <v>38</v>
      </c>
      <c r="AN7857" t="s">
        <v>2032</v>
      </c>
    </row>
    <row r="7858" spans="1:40" hidden="1" x14ac:dyDescent="0.35">
      <c r="A7858" t="s">
        <v>29568</v>
      </c>
      <c r="B7858" t="s">
        <v>29591</v>
      </c>
      <c r="C7858" t="s">
        <v>5707</v>
      </c>
      <c r="D7858" t="s">
        <v>6425</v>
      </c>
      <c r="E7858" t="s">
        <v>2857</v>
      </c>
      <c r="F7858">
        <v>1</v>
      </c>
      <c r="G7858" t="s">
        <v>2576</v>
      </c>
      <c r="H7858" t="s">
        <v>2577</v>
      </c>
      <c r="I7858" t="s">
        <v>2076</v>
      </c>
      <c r="J7858" t="s">
        <v>2741</v>
      </c>
      <c r="K7858" t="s">
        <v>2742</v>
      </c>
      <c r="L7858" t="s">
        <v>2058</v>
      </c>
      <c r="M7858" t="s">
        <v>2059</v>
      </c>
      <c r="N7858">
        <v>4</v>
      </c>
      <c r="O7858">
        <v>215</v>
      </c>
      <c r="P7858">
        <v>0.88</v>
      </c>
      <c r="Q7858">
        <v>24480</v>
      </c>
      <c r="R7858">
        <v>0</v>
      </c>
      <c r="S7858">
        <v>0</v>
      </c>
      <c r="T7858">
        <v>0</v>
      </c>
      <c r="U7858">
        <v>4</v>
      </c>
      <c r="V7858">
        <v>215</v>
      </c>
      <c r="W7858">
        <v>0.88</v>
      </c>
      <c r="X7858">
        <v>0</v>
      </c>
      <c r="Y7858">
        <v>0</v>
      </c>
      <c r="Z7858">
        <v>0</v>
      </c>
      <c r="AA7858">
        <v>0</v>
      </c>
      <c r="AB7858">
        <v>0</v>
      </c>
      <c r="AC7858">
        <v>0</v>
      </c>
      <c r="AD7858">
        <v>0</v>
      </c>
      <c r="AE7858">
        <v>0</v>
      </c>
      <c r="AF7858">
        <v>0</v>
      </c>
      <c r="AG7858" t="s">
        <v>29592</v>
      </c>
      <c r="AH7858" s="21" t="str">
        <f t="shared" si="244"/>
        <v>YK20</v>
      </c>
      <c r="AI7858" s="21">
        <v>345.36</v>
      </c>
      <c r="AJ7858" s="21">
        <f t="shared" si="245"/>
        <v>99.121732026143789</v>
      </c>
      <c r="AK7858" s="21" t="s">
        <v>2063</v>
      </c>
      <c r="AL7858" t="s">
        <v>2613</v>
      </c>
      <c r="AM7858" s="26" t="s">
        <v>38</v>
      </c>
      <c r="AN7858" t="s">
        <v>2030</v>
      </c>
    </row>
    <row r="7859" spans="1:40" hidden="1" x14ac:dyDescent="0.35">
      <c r="A7859" t="s">
        <v>29572</v>
      </c>
      <c r="B7859" t="s">
        <v>29594</v>
      </c>
      <c r="C7859" t="s">
        <v>2773</v>
      </c>
      <c r="D7859" t="s">
        <v>29595</v>
      </c>
      <c r="E7859" t="s">
        <v>2857</v>
      </c>
      <c r="F7859">
        <v>1</v>
      </c>
      <c r="G7859" t="s">
        <v>2576</v>
      </c>
      <c r="H7859" t="s">
        <v>2577</v>
      </c>
      <c r="I7859" t="s">
        <v>2076</v>
      </c>
      <c r="J7859" t="s">
        <v>2741</v>
      </c>
      <c r="K7859" t="s">
        <v>2742</v>
      </c>
      <c r="L7859" t="s">
        <v>2058</v>
      </c>
      <c r="M7859" t="s">
        <v>2059</v>
      </c>
      <c r="N7859">
        <v>3</v>
      </c>
      <c r="O7859">
        <v>140</v>
      </c>
      <c r="P7859">
        <v>0.56999999999999995</v>
      </c>
      <c r="Q7859">
        <v>24480</v>
      </c>
      <c r="R7859">
        <v>1</v>
      </c>
      <c r="S7859">
        <v>56</v>
      </c>
      <c r="T7859">
        <v>0.23</v>
      </c>
      <c r="U7859">
        <v>2</v>
      </c>
      <c r="V7859">
        <v>84</v>
      </c>
      <c r="W7859">
        <v>0.34</v>
      </c>
      <c r="X7859">
        <v>0</v>
      </c>
      <c r="Y7859">
        <v>0</v>
      </c>
      <c r="Z7859">
        <v>0</v>
      </c>
      <c r="AA7859">
        <v>0</v>
      </c>
      <c r="AB7859">
        <v>0</v>
      </c>
      <c r="AC7859">
        <v>0</v>
      </c>
      <c r="AD7859">
        <v>0</v>
      </c>
      <c r="AE7859">
        <v>0</v>
      </c>
      <c r="AF7859">
        <v>0</v>
      </c>
      <c r="AG7859" t="s">
        <v>29596</v>
      </c>
      <c r="AH7859" s="21" t="str">
        <f t="shared" si="244"/>
        <v>YK20</v>
      </c>
      <c r="AI7859" s="21">
        <v>345.36</v>
      </c>
      <c r="AJ7859" s="21">
        <f t="shared" si="245"/>
        <v>99.428104575163403</v>
      </c>
      <c r="AK7859" s="21" t="s">
        <v>2060</v>
      </c>
      <c r="AL7859" t="s">
        <v>2613</v>
      </c>
      <c r="AM7859" s="26" t="s">
        <v>38</v>
      </c>
      <c r="AN7859" t="s">
        <v>2030</v>
      </c>
    </row>
    <row r="7860" spans="1:40" hidden="1" x14ac:dyDescent="0.35">
      <c r="A7860" t="s">
        <v>29576</v>
      </c>
      <c r="B7860" t="s">
        <v>29598</v>
      </c>
      <c r="C7860" t="s">
        <v>3488</v>
      </c>
      <c r="D7860" t="s">
        <v>29599</v>
      </c>
      <c r="E7860" t="s">
        <v>2575</v>
      </c>
      <c r="F7860">
        <v>1</v>
      </c>
      <c r="G7860" t="s">
        <v>2576</v>
      </c>
      <c r="H7860" t="s">
        <v>2577</v>
      </c>
      <c r="I7860" t="s">
        <v>2076</v>
      </c>
      <c r="J7860" t="s">
        <v>2741</v>
      </c>
      <c r="K7860" t="s">
        <v>2742</v>
      </c>
      <c r="L7860" t="s">
        <v>2058</v>
      </c>
      <c r="M7860" t="s">
        <v>2170</v>
      </c>
      <c r="N7860">
        <v>5</v>
      </c>
      <c r="O7860">
        <v>125</v>
      </c>
      <c r="P7860">
        <v>0.82</v>
      </c>
      <c r="Q7860">
        <v>15300</v>
      </c>
      <c r="R7860">
        <v>0</v>
      </c>
      <c r="S7860">
        <v>0</v>
      </c>
      <c r="T7860">
        <v>0</v>
      </c>
      <c r="U7860">
        <v>5</v>
      </c>
      <c r="V7860">
        <v>125</v>
      </c>
      <c r="W7860">
        <v>0.82</v>
      </c>
      <c r="X7860">
        <v>0</v>
      </c>
      <c r="Y7860">
        <v>0</v>
      </c>
      <c r="Z7860">
        <v>0</v>
      </c>
      <c r="AA7860">
        <v>0</v>
      </c>
      <c r="AB7860">
        <v>0</v>
      </c>
      <c r="AC7860">
        <v>0</v>
      </c>
      <c r="AD7860">
        <v>0</v>
      </c>
      <c r="AE7860">
        <v>0</v>
      </c>
      <c r="AF7860">
        <v>0</v>
      </c>
      <c r="AG7860" t="s">
        <v>29600</v>
      </c>
      <c r="AH7860" s="21" t="str">
        <f t="shared" si="244"/>
        <v>YK20</v>
      </c>
      <c r="AI7860" s="21">
        <v>216</v>
      </c>
      <c r="AJ7860" s="21">
        <f t="shared" si="245"/>
        <v>99.183006535947712</v>
      </c>
      <c r="AK7860" s="21" t="s">
        <v>2063</v>
      </c>
      <c r="AL7860" t="s">
        <v>2613</v>
      </c>
      <c r="AM7860" s="26" t="s">
        <v>38</v>
      </c>
      <c r="AN7860" t="s">
        <v>2033</v>
      </c>
    </row>
    <row r="7861" spans="1:40" hidden="1" x14ac:dyDescent="0.35">
      <c r="A7861" t="s">
        <v>29580</v>
      </c>
      <c r="B7861" t="s">
        <v>29602</v>
      </c>
      <c r="C7861" t="s">
        <v>4767</v>
      </c>
      <c r="D7861" t="s">
        <v>29603</v>
      </c>
      <c r="E7861" t="s">
        <v>2646</v>
      </c>
      <c r="F7861">
        <v>1</v>
      </c>
      <c r="G7861" t="s">
        <v>2600</v>
      </c>
      <c r="H7861" t="s">
        <v>2577</v>
      </c>
      <c r="I7861" t="s">
        <v>2076</v>
      </c>
      <c r="J7861" t="s">
        <v>2601</v>
      </c>
      <c r="K7861" t="s">
        <v>2602</v>
      </c>
      <c r="L7861" t="s">
        <v>2058</v>
      </c>
      <c r="M7861" t="s">
        <v>2059</v>
      </c>
      <c r="N7861">
        <v>4</v>
      </c>
      <c r="O7861">
        <v>104</v>
      </c>
      <c r="P7861">
        <v>0.42</v>
      </c>
      <c r="Q7861">
        <v>24480</v>
      </c>
      <c r="R7861">
        <v>1</v>
      </c>
      <c r="S7861">
        <v>6</v>
      </c>
      <c r="T7861">
        <v>0.02</v>
      </c>
      <c r="U7861">
        <v>3</v>
      </c>
      <c r="V7861">
        <v>98</v>
      </c>
      <c r="W7861">
        <v>0.4</v>
      </c>
      <c r="X7861">
        <v>0</v>
      </c>
      <c r="Y7861">
        <v>0</v>
      </c>
      <c r="Z7861">
        <v>0</v>
      </c>
      <c r="AA7861">
        <v>0</v>
      </c>
      <c r="AB7861">
        <v>0</v>
      </c>
      <c r="AC7861">
        <v>0</v>
      </c>
      <c r="AD7861">
        <v>0</v>
      </c>
      <c r="AE7861">
        <v>0</v>
      </c>
      <c r="AF7861">
        <v>0</v>
      </c>
      <c r="AG7861" t="s">
        <v>29604</v>
      </c>
      <c r="AH7861" s="21" t="str">
        <f t="shared" si="244"/>
        <v>YK20</v>
      </c>
      <c r="AI7861" s="21">
        <v>345.36</v>
      </c>
      <c r="AJ7861" s="21">
        <f t="shared" si="245"/>
        <v>99.575163398692808</v>
      </c>
      <c r="AK7861" s="21" t="s">
        <v>2060</v>
      </c>
      <c r="AL7861" t="s">
        <v>2551</v>
      </c>
      <c r="AM7861" s="26" t="s">
        <v>38</v>
      </c>
      <c r="AN7861" t="s">
        <v>2033</v>
      </c>
    </row>
    <row r="7862" spans="1:40" hidden="1" x14ac:dyDescent="0.35">
      <c r="A7862" t="s">
        <v>29584</v>
      </c>
      <c r="B7862" t="s">
        <v>29606</v>
      </c>
      <c r="C7862" t="s">
        <v>8217</v>
      </c>
      <c r="D7862" t="s">
        <v>29607</v>
      </c>
      <c r="E7862" t="s">
        <v>2646</v>
      </c>
      <c r="F7862">
        <v>1</v>
      </c>
      <c r="G7862" t="s">
        <v>2600</v>
      </c>
      <c r="H7862" t="s">
        <v>2577</v>
      </c>
      <c r="I7862" t="s">
        <v>2076</v>
      </c>
      <c r="J7862" t="s">
        <v>2647</v>
      </c>
      <c r="K7862" t="s">
        <v>2602</v>
      </c>
      <c r="L7862" t="s">
        <v>2058</v>
      </c>
      <c r="M7862" t="s">
        <v>2059</v>
      </c>
      <c r="N7862">
        <v>6</v>
      </c>
      <c r="O7862">
        <v>248</v>
      </c>
      <c r="P7862">
        <v>1.01</v>
      </c>
      <c r="Q7862">
        <v>24480</v>
      </c>
      <c r="R7862">
        <v>1</v>
      </c>
      <c r="S7862">
        <v>11</v>
      </c>
      <c r="T7862">
        <v>0.04</v>
      </c>
      <c r="U7862">
        <v>2</v>
      </c>
      <c r="V7862">
        <v>149</v>
      </c>
      <c r="W7862">
        <v>0.61</v>
      </c>
      <c r="X7862">
        <v>0</v>
      </c>
      <c r="Y7862">
        <v>0</v>
      </c>
      <c r="Z7862">
        <v>0</v>
      </c>
      <c r="AA7862">
        <v>3</v>
      </c>
      <c r="AB7862">
        <v>88</v>
      </c>
      <c r="AC7862">
        <v>0.36</v>
      </c>
      <c r="AD7862">
        <v>0</v>
      </c>
      <c r="AE7862">
        <v>0</v>
      </c>
      <c r="AF7862">
        <v>0</v>
      </c>
      <c r="AG7862" t="s">
        <v>29608</v>
      </c>
      <c r="AH7862" s="21" t="str">
        <f t="shared" si="244"/>
        <v>YK20</v>
      </c>
      <c r="AI7862" s="21">
        <v>345.36</v>
      </c>
      <c r="AJ7862" s="21">
        <f t="shared" si="245"/>
        <v>98.986928104575156</v>
      </c>
      <c r="AK7862" s="21" t="s">
        <v>2063</v>
      </c>
      <c r="AL7862" t="s">
        <v>2551</v>
      </c>
      <c r="AM7862" s="26" t="s">
        <v>38</v>
      </c>
      <c r="AN7862" t="s">
        <v>2032</v>
      </c>
    </row>
    <row r="7863" spans="1:40" hidden="1" x14ac:dyDescent="0.35">
      <c r="A7863" t="s">
        <v>29587</v>
      </c>
      <c r="B7863" t="s">
        <v>29610</v>
      </c>
      <c r="C7863" t="s">
        <v>3996</v>
      </c>
      <c r="D7863" t="s">
        <v>29611</v>
      </c>
      <c r="E7863" t="s">
        <v>2575</v>
      </c>
      <c r="F7863">
        <v>1</v>
      </c>
      <c r="G7863" t="s">
        <v>2600</v>
      </c>
      <c r="H7863" t="s">
        <v>2577</v>
      </c>
      <c r="I7863" t="s">
        <v>2076</v>
      </c>
      <c r="J7863" t="s">
        <v>2601</v>
      </c>
      <c r="K7863" t="s">
        <v>2602</v>
      </c>
      <c r="L7863" t="s">
        <v>2058</v>
      </c>
      <c r="M7863" t="s">
        <v>2170</v>
      </c>
      <c r="N7863">
        <v>6</v>
      </c>
      <c r="O7863">
        <v>213</v>
      </c>
      <c r="P7863">
        <v>1.39</v>
      </c>
      <c r="Q7863">
        <v>15300</v>
      </c>
      <c r="R7863">
        <v>1</v>
      </c>
      <c r="S7863">
        <v>50</v>
      </c>
      <c r="T7863">
        <v>0.33</v>
      </c>
      <c r="U7863">
        <v>5</v>
      </c>
      <c r="V7863">
        <v>163</v>
      </c>
      <c r="W7863">
        <v>1.07</v>
      </c>
      <c r="X7863">
        <v>0</v>
      </c>
      <c r="Y7863">
        <v>0</v>
      </c>
      <c r="Z7863">
        <v>0</v>
      </c>
      <c r="AA7863">
        <v>0</v>
      </c>
      <c r="AB7863">
        <v>0</v>
      </c>
      <c r="AC7863">
        <v>0</v>
      </c>
      <c r="AD7863">
        <v>0</v>
      </c>
      <c r="AE7863">
        <v>0</v>
      </c>
      <c r="AF7863">
        <v>0</v>
      </c>
      <c r="AG7863" t="s">
        <v>29612</v>
      </c>
      <c r="AH7863" s="21" t="str">
        <f t="shared" si="244"/>
        <v>YK20</v>
      </c>
      <c r="AI7863" s="21">
        <v>216</v>
      </c>
      <c r="AJ7863" s="21">
        <f t="shared" si="245"/>
        <v>98.607843137254903</v>
      </c>
      <c r="AK7863" s="21" t="s">
        <v>2063</v>
      </c>
      <c r="AL7863" t="s">
        <v>2551</v>
      </c>
      <c r="AM7863" s="26" t="s">
        <v>38</v>
      </c>
      <c r="AN7863" t="s">
        <v>2032</v>
      </c>
    </row>
    <row r="7864" spans="1:40" hidden="1" x14ac:dyDescent="0.35">
      <c r="A7864" t="s">
        <v>10558</v>
      </c>
      <c r="B7864" t="s">
        <v>29614</v>
      </c>
      <c r="C7864" t="s">
        <v>3878</v>
      </c>
      <c r="D7864" t="s">
        <v>29615</v>
      </c>
      <c r="E7864" t="s">
        <v>2646</v>
      </c>
      <c r="F7864">
        <v>1</v>
      </c>
      <c r="G7864" t="s">
        <v>2600</v>
      </c>
      <c r="H7864" t="s">
        <v>2577</v>
      </c>
      <c r="I7864" t="s">
        <v>2076</v>
      </c>
      <c r="J7864" t="s">
        <v>2601</v>
      </c>
      <c r="K7864" t="s">
        <v>2602</v>
      </c>
      <c r="L7864" t="s">
        <v>2058</v>
      </c>
      <c r="M7864" t="s">
        <v>2310</v>
      </c>
      <c r="N7864">
        <v>7</v>
      </c>
      <c r="O7864">
        <v>185</v>
      </c>
      <c r="P7864">
        <v>1.1299999999999999</v>
      </c>
      <c r="Q7864">
        <v>16320</v>
      </c>
      <c r="R7864">
        <v>3</v>
      </c>
      <c r="S7864">
        <v>92</v>
      </c>
      <c r="T7864">
        <v>0.56000000000000005</v>
      </c>
      <c r="U7864">
        <v>2</v>
      </c>
      <c r="V7864">
        <v>24</v>
      </c>
      <c r="W7864">
        <v>0.15</v>
      </c>
      <c r="X7864">
        <v>0</v>
      </c>
      <c r="Y7864">
        <v>0</v>
      </c>
      <c r="Z7864">
        <v>0</v>
      </c>
      <c r="AA7864">
        <v>2</v>
      </c>
      <c r="AB7864">
        <v>69</v>
      </c>
      <c r="AC7864">
        <v>0.42</v>
      </c>
      <c r="AD7864">
        <v>0</v>
      </c>
      <c r="AE7864">
        <v>0</v>
      </c>
      <c r="AF7864">
        <v>0</v>
      </c>
      <c r="AG7864" t="s">
        <v>29616</v>
      </c>
      <c r="AH7864" s="21" t="str">
        <f t="shared" si="244"/>
        <v>YK20</v>
      </c>
      <c r="AI7864" s="21">
        <v>230.39999999999998</v>
      </c>
      <c r="AJ7864" s="21">
        <f t="shared" si="245"/>
        <v>98.866421568627445</v>
      </c>
      <c r="AK7864" s="21" t="s">
        <v>2063</v>
      </c>
      <c r="AL7864" t="s">
        <v>2551</v>
      </c>
      <c r="AM7864" s="26" t="s">
        <v>38</v>
      </c>
      <c r="AN7864" t="s">
        <v>2030</v>
      </c>
    </row>
    <row r="7865" spans="1:40" hidden="1" x14ac:dyDescent="0.35">
      <c r="A7865" t="s">
        <v>29593</v>
      </c>
      <c r="B7865" t="s">
        <v>29618</v>
      </c>
      <c r="C7865" t="s">
        <v>4062</v>
      </c>
      <c r="D7865" t="s">
        <v>29619</v>
      </c>
      <c r="E7865" t="s">
        <v>2646</v>
      </c>
      <c r="F7865">
        <v>1</v>
      </c>
      <c r="G7865" t="s">
        <v>2600</v>
      </c>
      <c r="H7865" t="s">
        <v>2577</v>
      </c>
      <c r="I7865" t="s">
        <v>2076</v>
      </c>
      <c r="J7865" t="s">
        <v>2647</v>
      </c>
      <c r="K7865" t="s">
        <v>2602</v>
      </c>
      <c r="L7865" t="s">
        <v>2058</v>
      </c>
      <c r="M7865" t="s">
        <v>2170</v>
      </c>
      <c r="N7865">
        <v>1</v>
      </c>
      <c r="O7865">
        <v>12</v>
      </c>
      <c r="P7865">
        <v>0.08</v>
      </c>
      <c r="Q7865">
        <v>15300</v>
      </c>
      <c r="R7865">
        <v>0</v>
      </c>
      <c r="S7865">
        <v>0</v>
      </c>
      <c r="T7865">
        <v>0</v>
      </c>
      <c r="U7865">
        <v>1</v>
      </c>
      <c r="V7865">
        <v>12</v>
      </c>
      <c r="W7865">
        <v>0.08</v>
      </c>
      <c r="X7865">
        <v>0</v>
      </c>
      <c r="Y7865">
        <v>0</v>
      </c>
      <c r="Z7865">
        <v>0</v>
      </c>
      <c r="AA7865">
        <v>0</v>
      </c>
      <c r="AB7865">
        <v>0</v>
      </c>
      <c r="AC7865">
        <v>0</v>
      </c>
      <c r="AD7865">
        <v>0</v>
      </c>
      <c r="AE7865">
        <v>0</v>
      </c>
      <c r="AF7865">
        <v>0</v>
      </c>
      <c r="AG7865" t="s">
        <v>29620</v>
      </c>
      <c r="AH7865" s="21" t="str">
        <f t="shared" si="244"/>
        <v>YK20</v>
      </c>
      <c r="AI7865" s="21">
        <v>216</v>
      </c>
      <c r="AJ7865" s="21">
        <f t="shared" si="245"/>
        <v>99.921568627450981</v>
      </c>
      <c r="AK7865" s="21" t="s">
        <v>2060</v>
      </c>
      <c r="AL7865" t="s">
        <v>2551</v>
      </c>
      <c r="AM7865" s="26" t="s">
        <v>38</v>
      </c>
      <c r="AN7865" t="s">
        <v>2031</v>
      </c>
    </row>
    <row r="7866" spans="1:40" hidden="1" x14ac:dyDescent="0.35">
      <c r="A7866" t="s">
        <v>29597</v>
      </c>
      <c r="B7866" t="s">
        <v>29622</v>
      </c>
      <c r="C7866" t="s">
        <v>5242</v>
      </c>
      <c r="D7866" t="s">
        <v>29623</v>
      </c>
      <c r="E7866" t="s">
        <v>2691</v>
      </c>
      <c r="F7866">
        <v>1</v>
      </c>
      <c r="G7866" t="s">
        <v>2600</v>
      </c>
      <c r="H7866" t="s">
        <v>2577</v>
      </c>
      <c r="I7866" t="s">
        <v>2076</v>
      </c>
      <c r="J7866" t="s">
        <v>2699</v>
      </c>
      <c r="K7866" t="s">
        <v>2579</v>
      </c>
      <c r="L7866" t="s">
        <v>2058</v>
      </c>
      <c r="M7866" t="s">
        <v>2170</v>
      </c>
      <c r="N7866">
        <v>2</v>
      </c>
      <c r="O7866">
        <v>169</v>
      </c>
      <c r="P7866">
        <v>1.1000000000000001</v>
      </c>
      <c r="Q7866">
        <v>15300</v>
      </c>
      <c r="R7866">
        <v>0</v>
      </c>
      <c r="S7866">
        <v>0</v>
      </c>
      <c r="T7866">
        <v>0</v>
      </c>
      <c r="U7866">
        <v>2</v>
      </c>
      <c r="V7866">
        <v>169</v>
      </c>
      <c r="W7866">
        <v>1.1000000000000001</v>
      </c>
      <c r="X7866">
        <v>0</v>
      </c>
      <c r="Y7866">
        <v>0</v>
      </c>
      <c r="Z7866">
        <v>0</v>
      </c>
      <c r="AA7866">
        <v>0</v>
      </c>
      <c r="AB7866">
        <v>0</v>
      </c>
      <c r="AC7866">
        <v>0</v>
      </c>
      <c r="AD7866">
        <v>0</v>
      </c>
      <c r="AE7866">
        <v>0</v>
      </c>
      <c r="AF7866">
        <v>0</v>
      </c>
      <c r="AG7866" t="s">
        <v>29624</v>
      </c>
      <c r="AH7866" s="21" t="str">
        <f t="shared" si="244"/>
        <v>YK20</v>
      </c>
      <c r="AI7866" s="21">
        <v>216</v>
      </c>
      <c r="AJ7866" s="21">
        <f t="shared" si="245"/>
        <v>98.895424836601308</v>
      </c>
      <c r="AK7866" s="21" t="s">
        <v>2063</v>
      </c>
      <c r="AL7866" t="s">
        <v>2581</v>
      </c>
      <c r="AM7866" s="26" t="s">
        <v>38</v>
      </c>
      <c r="AN7866" t="s">
        <v>2029</v>
      </c>
    </row>
    <row r="7867" spans="1:40" hidden="1" x14ac:dyDescent="0.35">
      <c r="A7867" t="s">
        <v>29601</v>
      </c>
      <c r="B7867" t="s">
        <v>29626</v>
      </c>
      <c r="C7867" t="s">
        <v>4634</v>
      </c>
      <c r="D7867" t="s">
        <v>29627</v>
      </c>
      <c r="E7867" t="s">
        <v>2646</v>
      </c>
      <c r="F7867">
        <v>1</v>
      </c>
      <c r="G7867" t="s">
        <v>2600</v>
      </c>
      <c r="H7867" t="s">
        <v>2577</v>
      </c>
      <c r="I7867" t="s">
        <v>2076</v>
      </c>
      <c r="J7867" t="s">
        <v>2647</v>
      </c>
      <c r="K7867" t="s">
        <v>2602</v>
      </c>
      <c r="L7867" t="s">
        <v>2058</v>
      </c>
      <c r="M7867" t="s">
        <v>2488</v>
      </c>
      <c r="N7867">
        <v>5</v>
      </c>
      <c r="O7867">
        <v>84</v>
      </c>
      <c r="P7867">
        <v>0.51</v>
      </c>
      <c r="Q7867">
        <v>16320</v>
      </c>
      <c r="R7867">
        <v>4</v>
      </c>
      <c r="S7867">
        <v>47</v>
      </c>
      <c r="T7867">
        <v>0.28999999999999998</v>
      </c>
      <c r="U7867">
        <v>1</v>
      </c>
      <c r="V7867">
        <v>37</v>
      </c>
      <c r="W7867">
        <v>0.23</v>
      </c>
      <c r="X7867">
        <v>0</v>
      </c>
      <c r="Y7867">
        <v>0</v>
      </c>
      <c r="Z7867">
        <v>0</v>
      </c>
      <c r="AA7867">
        <v>0</v>
      </c>
      <c r="AB7867">
        <v>0</v>
      </c>
      <c r="AC7867">
        <v>0</v>
      </c>
      <c r="AD7867">
        <v>0</v>
      </c>
      <c r="AE7867">
        <v>0</v>
      </c>
      <c r="AF7867">
        <v>0</v>
      </c>
      <c r="AG7867" t="s">
        <v>29628</v>
      </c>
      <c r="AH7867" s="21" t="str">
        <f t="shared" si="244"/>
        <v>YK20</v>
      </c>
      <c r="AI7867" s="21">
        <v>230.40000000000003</v>
      </c>
      <c r="AJ7867" s="21">
        <f t="shared" si="245"/>
        <v>99.485294117647058</v>
      </c>
      <c r="AK7867" s="21" t="s">
        <v>2060</v>
      </c>
      <c r="AL7867" t="s">
        <v>2551</v>
      </c>
      <c r="AM7867" s="26" t="s">
        <v>38</v>
      </c>
      <c r="AN7867" t="s">
        <v>2032</v>
      </c>
    </row>
    <row r="7868" spans="1:40" hidden="1" x14ac:dyDescent="0.35">
      <c r="A7868" t="s">
        <v>29605</v>
      </c>
      <c r="B7868" t="s">
        <v>29630</v>
      </c>
      <c r="C7868" t="s">
        <v>3878</v>
      </c>
      <c r="D7868" t="s">
        <v>29631</v>
      </c>
      <c r="E7868" t="s">
        <v>2646</v>
      </c>
      <c r="F7868">
        <v>1</v>
      </c>
      <c r="G7868" t="s">
        <v>2600</v>
      </c>
      <c r="H7868" t="s">
        <v>2577</v>
      </c>
      <c r="I7868" t="s">
        <v>2076</v>
      </c>
      <c r="J7868" t="s">
        <v>2601</v>
      </c>
      <c r="K7868" t="s">
        <v>2602</v>
      </c>
      <c r="L7868" t="s">
        <v>2058</v>
      </c>
      <c r="M7868" t="s">
        <v>2059</v>
      </c>
      <c r="N7868">
        <v>6</v>
      </c>
      <c r="O7868">
        <v>158</v>
      </c>
      <c r="P7868">
        <v>0.65</v>
      </c>
      <c r="Q7868">
        <v>24480</v>
      </c>
      <c r="R7868">
        <v>0</v>
      </c>
      <c r="S7868">
        <v>0</v>
      </c>
      <c r="T7868">
        <v>0</v>
      </c>
      <c r="U7868">
        <v>6</v>
      </c>
      <c r="V7868">
        <v>158</v>
      </c>
      <c r="W7868">
        <v>0.65</v>
      </c>
      <c r="X7868">
        <v>0</v>
      </c>
      <c r="Y7868">
        <v>0</v>
      </c>
      <c r="Z7868">
        <v>0</v>
      </c>
      <c r="AA7868">
        <v>0</v>
      </c>
      <c r="AB7868">
        <v>0</v>
      </c>
      <c r="AC7868">
        <v>0</v>
      </c>
      <c r="AD7868">
        <v>0</v>
      </c>
      <c r="AE7868">
        <v>0</v>
      </c>
      <c r="AF7868">
        <v>0</v>
      </c>
      <c r="AG7868" t="s">
        <v>29632</v>
      </c>
      <c r="AH7868" s="21" t="str">
        <f t="shared" si="244"/>
        <v>YK20</v>
      </c>
      <c r="AI7868" s="21">
        <v>345.36</v>
      </c>
      <c r="AJ7868" s="21">
        <f t="shared" si="245"/>
        <v>99.354575163398692</v>
      </c>
      <c r="AK7868" s="21" t="s">
        <v>2060</v>
      </c>
      <c r="AL7868" t="s">
        <v>2551</v>
      </c>
      <c r="AM7868" s="26" t="s">
        <v>38</v>
      </c>
      <c r="AN7868" t="s">
        <v>2032</v>
      </c>
    </row>
    <row r="7869" spans="1:40" hidden="1" x14ac:dyDescent="0.35">
      <c r="A7869" t="s">
        <v>29609</v>
      </c>
      <c r="B7869" t="s">
        <v>29634</v>
      </c>
      <c r="C7869" t="s">
        <v>2730</v>
      </c>
      <c r="D7869" t="s">
        <v>29635</v>
      </c>
      <c r="E7869" t="s">
        <v>2575</v>
      </c>
      <c r="F7869">
        <v>1</v>
      </c>
      <c r="G7869" t="s">
        <v>2600</v>
      </c>
      <c r="H7869" t="s">
        <v>2577</v>
      </c>
      <c r="I7869" t="s">
        <v>2076</v>
      </c>
      <c r="J7869" t="s">
        <v>2699</v>
      </c>
      <c r="K7869" t="s">
        <v>2579</v>
      </c>
      <c r="L7869" t="s">
        <v>2058</v>
      </c>
      <c r="M7869" t="s">
        <v>2059</v>
      </c>
      <c r="N7869">
        <v>2</v>
      </c>
      <c r="O7869">
        <v>53</v>
      </c>
      <c r="P7869">
        <v>0.22</v>
      </c>
      <c r="Q7869">
        <v>24480</v>
      </c>
      <c r="R7869">
        <v>0</v>
      </c>
      <c r="S7869">
        <v>0</v>
      </c>
      <c r="T7869">
        <v>0</v>
      </c>
      <c r="U7869">
        <v>2</v>
      </c>
      <c r="V7869">
        <v>53</v>
      </c>
      <c r="W7869">
        <v>0.22</v>
      </c>
      <c r="X7869">
        <v>0</v>
      </c>
      <c r="Y7869">
        <v>0</v>
      </c>
      <c r="Z7869">
        <v>0</v>
      </c>
      <c r="AA7869">
        <v>0</v>
      </c>
      <c r="AB7869">
        <v>0</v>
      </c>
      <c r="AC7869">
        <v>0</v>
      </c>
      <c r="AD7869">
        <v>0</v>
      </c>
      <c r="AE7869">
        <v>0</v>
      </c>
      <c r="AF7869">
        <v>0</v>
      </c>
      <c r="AG7869" t="s">
        <v>29636</v>
      </c>
      <c r="AH7869" s="21" t="str">
        <f t="shared" si="244"/>
        <v>YK20</v>
      </c>
      <c r="AI7869" s="21">
        <v>345.36</v>
      </c>
      <c r="AJ7869" s="21">
        <f t="shared" si="245"/>
        <v>99.783496732026137</v>
      </c>
      <c r="AK7869" s="21" t="s">
        <v>2060</v>
      </c>
      <c r="AL7869" t="s">
        <v>2551</v>
      </c>
      <c r="AM7869" s="26" t="s">
        <v>38</v>
      </c>
      <c r="AN7869" t="s">
        <v>2031</v>
      </c>
    </row>
    <row r="7870" spans="1:40" hidden="1" x14ac:dyDescent="0.35">
      <c r="A7870" t="s">
        <v>29613</v>
      </c>
      <c r="B7870" t="s">
        <v>29638</v>
      </c>
      <c r="C7870" t="s">
        <v>4634</v>
      </c>
      <c r="D7870" t="s">
        <v>29639</v>
      </c>
      <c r="E7870" t="s">
        <v>2646</v>
      </c>
      <c r="F7870">
        <v>1</v>
      </c>
      <c r="G7870" t="s">
        <v>2600</v>
      </c>
      <c r="H7870" t="s">
        <v>2577</v>
      </c>
      <c r="I7870" t="s">
        <v>2076</v>
      </c>
      <c r="J7870" t="s">
        <v>2647</v>
      </c>
      <c r="K7870" t="s">
        <v>2602</v>
      </c>
      <c r="L7870" t="s">
        <v>2058</v>
      </c>
      <c r="M7870" t="s">
        <v>2059</v>
      </c>
      <c r="N7870">
        <v>8</v>
      </c>
      <c r="O7870">
        <v>154</v>
      </c>
      <c r="P7870">
        <v>0.63</v>
      </c>
      <c r="Q7870">
        <v>24480</v>
      </c>
      <c r="R7870">
        <v>3</v>
      </c>
      <c r="S7870">
        <v>71</v>
      </c>
      <c r="T7870">
        <v>0.28999999999999998</v>
      </c>
      <c r="U7870">
        <v>5</v>
      </c>
      <c r="V7870">
        <v>83</v>
      </c>
      <c r="W7870">
        <v>0.34</v>
      </c>
      <c r="X7870">
        <v>0</v>
      </c>
      <c r="Y7870">
        <v>0</v>
      </c>
      <c r="Z7870">
        <v>0</v>
      </c>
      <c r="AA7870">
        <v>0</v>
      </c>
      <c r="AB7870">
        <v>0</v>
      </c>
      <c r="AC7870">
        <v>0</v>
      </c>
      <c r="AD7870">
        <v>0</v>
      </c>
      <c r="AE7870">
        <v>0</v>
      </c>
      <c r="AF7870">
        <v>0</v>
      </c>
      <c r="AG7870" t="s">
        <v>29640</v>
      </c>
      <c r="AH7870" s="21" t="str">
        <f t="shared" si="244"/>
        <v>YK20</v>
      </c>
      <c r="AI7870" s="21">
        <v>345.36</v>
      </c>
      <c r="AJ7870" s="21">
        <f t="shared" si="245"/>
        <v>99.370915032679733</v>
      </c>
      <c r="AK7870" s="21" t="s">
        <v>2060</v>
      </c>
      <c r="AL7870" t="s">
        <v>2551</v>
      </c>
      <c r="AM7870" s="26" t="s">
        <v>38</v>
      </c>
      <c r="AN7870" t="s">
        <v>2032</v>
      </c>
    </row>
    <row r="7871" spans="1:40" hidden="1" x14ac:dyDescent="0.35">
      <c r="A7871" t="s">
        <v>29617</v>
      </c>
      <c r="B7871" t="s">
        <v>29642</v>
      </c>
      <c r="C7871" t="s">
        <v>4634</v>
      </c>
      <c r="D7871" t="s">
        <v>29639</v>
      </c>
      <c r="E7871" t="s">
        <v>2646</v>
      </c>
      <c r="F7871">
        <v>1</v>
      </c>
      <c r="G7871" t="s">
        <v>2600</v>
      </c>
      <c r="H7871" t="s">
        <v>2577</v>
      </c>
      <c r="I7871" t="s">
        <v>2076</v>
      </c>
      <c r="J7871" t="s">
        <v>2647</v>
      </c>
      <c r="K7871" t="s">
        <v>2602</v>
      </c>
      <c r="L7871" t="s">
        <v>2058</v>
      </c>
      <c r="M7871" t="s">
        <v>2059</v>
      </c>
      <c r="N7871">
        <v>6</v>
      </c>
      <c r="O7871">
        <v>148</v>
      </c>
      <c r="P7871">
        <v>0.6</v>
      </c>
      <c r="Q7871">
        <v>24480</v>
      </c>
      <c r="R7871">
        <v>1</v>
      </c>
      <c r="S7871">
        <v>16</v>
      </c>
      <c r="T7871">
        <v>7.0000000000000007E-2</v>
      </c>
      <c r="U7871">
        <v>5</v>
      </c>
      <c r="V7871">
        <v>132</v>
      </c>
      <c r="W7871">
        <v>0.54</v>
      </c>
      <c r="X7871">
        <v>0</v>
      </c>
      <c r="Y7871">
        <v>0</v>
      </c>
      <c r="Z7871">
        <v>0</v>
      </c>
      <c r="AA7871">
        <v>0</v>
      </c>
      <c r="AB7871">
        <v>0</v>
      </c>
      <c r="AC7871">
        <v>0</v>
      </c>
      <c r="AD7871">
        <v>0</v>
      </c>
      <c r="AE7871">
        <v>0</v>
      </c>
      <c r="AF7871">
        <v>0</v>
      </c>
      <c r="AG7871" t="s">
        <v>29643</v>
      </c>
      <c r="AH7871" s="21" t="str">
        <f t="shared" si="244"/>
        <v>YK20</v>
      </c>
      <c r="AI7871" s="21">
        <v>345.36</v>
      </c>
      <c r="AJ7871" s="21">
        <f t="shared" si="245"/>
        <v>99.395424836601308</v>
      </c>
      <c r="AK7871" s="21" t="s">
        <v>2060</v>
      </c>
      <c r="AL7871" t="s">
        <v>2551</v>
      </c>
      <c r="AM7871" s="26" t="s">
        <v>38</v>
      </c>
      <c r="AN7871" t="s">
        <v>2032</v>
      </c>
    </row>
    <row r="7872" spans="1:40" hidden="1" x14ac:dyDescent="0.35">
      <c r="A7872" t="s">
        <v>29621</v>
      </c>
      <c r="B7872" t="s">
        <v>29645</v>
      </c>
      <c r="C7872" t="s">
        <v>4767</v>
      </c>
      <c r="D7872" t="s">
        <v>29646</v>
      </c>
      <c r="E7872" t="s">
        <v>2646</v>
      </c>
      <c r="F7872">
        <v>1</v>
      </c>
      <c r="G7872" t="s">
        <v>2600</v>
      </c>
      <c r="H7872" t="s">
        <v>2577</v>
      </c>
      <c r="I7872" t="s">
        <v>2076</v>
      </c>
      <c r="J7872" t="s">
        <v>2601</v>
      </c>
      <c r="K7872" t="s">
        <v>2602</v>
      </c>
      <c r="L7872" t="s">
        <v>2058</v>
      </c>
      <c r="M7872" t="s">
        <v>2170</v>
      </c>
      <c r="N7872">
        <v>4</v>
      </c>
      <c r="O7872">
        <v>64</v>
      </c>
      <c r="P7872">
        <v>0.42</v>
      </c>
      <c r="Q7872">
        <v>15300</v>
      </c>
      <c r="R7872">
        <v>2</v>
      </c>
      <c r="S7872">
        <v>31</v>
      </c>
      <c r="T7872">
        <v>0.2</v>
      </c>
      <c r="U7872">
        <v>2</v>
      </c>
      <c r="V7872">
        <v>33</v>
      </c>
      <c r="W7872">
        <v>0.22</v>
      </c>
      <c r="X7872">
        <v>0</v>
      </c>
      <c r="Y7872">
        <v>0</v>
      </c>
      <c r="Z7872">
        <v>0</v>
      </c>
      <c r="AA7872">
        <v>0</v>
      </c>
      <c r="AB7872">
        <v>0</v>
      </c>
      <c r="AC7872">
        <v>0</v>
      </c>
      <c r="AD7872">
        <v>0</v>
      </c>
      <c r="AE7872">
        <v>0</v>
      </c>
      <c r="AF7872">
        <v>0</v>
      </c>
      <c r="AG7872" t="s">
        <v>29647</v>
      </c>
      <c r="AH7872" s="21" t="str">
        <f t="shared" si="244"/>
        <v>YK20</v>
      </c>
      <c r="AI7872" s="21">
        <v>216</v>
      </c>
      <c r="AJ7872" s="21">
        <f t="shared" si="245"/>
        <v>99.58169934640523</v>
      </c>
      <c r="AK7872" s="21" t="s">
        <v>2060</v>
      </c>
      <c r="AL7872" t="s">
        <v>2551</v>
      </c>
      <c r="AM7872" s="26" t="s">
        <v>38</v>
      </c>
      <c r="AN7872" t="s">
        <v>2030</v>
      </c>
    </row>
    <row r="7873" spans="1:40" hidden="1" x14ac:dyDescent="0.35">
      <c r="A7873" t="s">
        <v>29625</v>
      </c>
      <c r="B7873" t="s">
        <v>29649</v>
      </c>
      <c r="C7873" t="s">
        <v>4062</v>
      </c>
      <c r="D7873" t="s">
        <v>29650</v>
      </c>
      <c r="E7873" t="s">
        <v>2646</v>
      </c>
      <c r="F7873">
        <v>1</v>
      </c>
      <c r="G7873" t="s">
        <v>2600</v>
      </c>
      <c r="H7873" t="s">
        <v>2577</v>
      </c>
      <c r="I7873" t="s">
        <v>2076</v>
      </c>
      <c r="J7873" t="s">
        <v>2647</v>
      </c>
      <c r="K7873" t="s">
        <v>2602</v>
      </c>
      <c r="L7873" t="s">
        <v>2058</v>
      </c>
      <c r="M7873" t="s">
        <v>2059</v>
      </c>
      <c r="N7873">
        <v>4</v>
      </c>
      <c r="O7873">
        <v>161</v>
      </c>
      <c r="P7873">
        <v>0.66</v>
      </c>
      <c r="Q7873">
        <v>24480</v>
      </c>
      <c r="R7873">
        <v>2</v>
      </c>
      <c r="S7873">
        <v>94</v>
      </c>
      <c r="T7873">
        <v>0.38</v>
      </c>
      <c r="U7873">
        <v>2</v>
      </c>
      <c r="V7873">
        <v>67</v>
      </c>
      <c r="W7873">
        <v>0.27</v>
      </c>
      <c r="X7873">
        <v>0</v>
      </c>
      <c r="Y7873">
        <v>0</v>
      </c>
      <c r="Z7873">
        <v>0</v>
      </c>
      <c r="AA7873">
        <v>0</v>
      </c>
      <c r="AB7873">
        <v>0</v>
      </c>
      <c r="AC7873">
        <v>0</v>
      </c>
      <c r="AD7873">
        <v>0</v>
      </c>
      <c r="AE7873">
        <v>0</v>
      </c>
      <c r="AF7873">
        <v>0</v>
      </c>
      <c r="AG7873" t="s">
        <v>29651</v>
      </c>
      <c r="AH7873" s="21" t="str">
        <f t="shared" si="244"/>
        <v>YK20</v>
      </c>
      <c r="AI7873" s="21">
        <v>345.36</v>
      </c>
      <c r="AJ7873" s="21">
        <f t="shared" si="245"/>
        <v>99.342320261437905</v>
      </c>
      <c r="AK7873" s="21" t="s">
        <v>2060</v>
      </c>
      <c r="AL7873" t="s">
        <v>2551</v>
      </c>
      <c r="AM7873" s="26" t="s">
        <v>38</v>
      </c>
      <c r="AN7873" t="s">
        <v>2033</v>
      </c>
    </row>
    <row r="7874" spans="1:40" hidden="1" x14ac:dyDescent="0.35">
      <c r="A7874" t="s">
        <v>29629</v>
      </c>
      <c r="B7874" t="s">
        <v>2496</v>
      </c>
      <c r="C7874" t="s">
        <v>81</v>
      </c>
      <c r="D7874" t="s">
        <v>2497</v>
      </c>
      <c r="E7874" t="s">
        <v>560</v>
      </c>
      <c r="F7874">
        <v>1</v>
      </c>
      <c r="G7874" t="s">
        <v>2055</v>
      </c>
      <c r="H7874" t="s">
        <v>2056</v>
      </c>
      <c r="I7874" t="s">
        <v>2057</v>
      </c>
      <c r="J7874" t="s">
        <v>82</v>
      </c>
      <c r="K7874" t="s">
        <v>68</v>
      </c>
      <c r="L7874" t="s">
        <v>2058</v>
      </c>
      <c r="M7874" t="s">
        <v>2059</v>
      </c>
      <c r="N7874">
        <v>6</v>
      </c>
      <c r="O7874">
        <v>237</v>
      </c>
      <c r="P7874">
        <v>0.97</v>
      </c>
      <c r="Q7874">
        <v>24480</v>
      </c>
      <c r="R7874">
        <v>4</v>
      </c>
      <c r="S7874">
        <v>155</v>
      </c>
      <c r="T7874">
        <v>0.63</v>
      </c>
      <c r="U7874">
        <v>2</v>
      </c>
      <c r="V7874">
        <v>82</v>
      </c>
      <c r="W7874">
        <v>0.33</v>
      </c>
      <c r="X7874">
        <v>0</v>
      </c>
      <c r="Y7874">
        <v>0</v>
      </c>
      <c r="Z7874">
        <v>0</v>
      </c>
      <c r="AA7874">
        <v>0</v>
      </c>
      <c r="AB7874">
        <v>0</v>
      </c>
      <c r="AC7874">
        <v>0</v>
      </c>
      <c r="AD7874">
        <v>0</v>
      </c>
      <c r="AE7874">
        <v>0</v>
      </c>
      <c r="AF7874">
        <v>0</v>
      </c>
      <c r="AG7874" t="s">
        <v>555</v>
      </c>
      <c r="AH7874" s="21" t="str">
        <f t="shared" si="244"/>
        <v>YT21</v>
      </c>
      <c r="AI7874" s="21">
        <v>345.36</v>
      </c>
      <c r="AJ7874" s="21">
        <f t="shared" si="245"/>
        <v>99.031862745098039</v>
      </c>
      <c r="AK7874" s="21" t="s">
        <v>2063</v>
      </c>
      <c r="AL7874" t="s">
        <v>70</v>
      </c>
      <c r="AM7874" s="26" t="s">
        <v>38</v>
      </c>
      <c r="AN7874" t="s">
        <v>2030</v>
      </c>
    </row>
    <row r="7875" spans="1:40" hidden="1" x14ac:dyDescent="0.35">
      <c r="A7875" t="s">
        <v>29633</v>
      </c>
      <c r="B7875" t="s">
        <v>2499</v>
      </c>
      <c r="C7875" t="s">
        <v>81</v>
      </c>
      <c r="D7875" t="s">
        <v>2500</v>
      </c>
      <c r="E7875" t="s">
        <v>560</v>
      </c>
      <c r="F7875">
        <v>1</v>
      </c>
      <c r="G7875" t="s">
        <v>2055</v>
      </c>
      <c r="H7875" t="s">
        <v>2056</v>
      </c>
      <c r="I7875" t="s">
        <v>2057</v>
      </c>
      <c r="J7875" t="s">
        <v>82</v>
      </c>
      <c r="K7875" t="s">
        <v>68</v>
      </c>
      <c r="L7875" t="s">
        <v>2058</v>
      </c>
      <c r="M7875" t="s">
        <v>2059</v>
      </c>
      <c r="N7875">
        <v>4</v>
      </c>
      <c r="O7875">
        <v>213</v>
      </c>
      <c r="P7875">
        <v>0.87</v>
      </c>
      <c r="Q7875">
        <v>24480</v>
      </c>
      <c r="R7875">
        <v>2</v>
      </c>
      <c r="S7875">
        <v>69</v>
      </c>
      <c r="T7875">
        <v>0.28000000000000003</v>
      </c>
      <c r="U7875">
        <v>2</v>
      </c>
      <c r="V7875">
        <v>144</v>
      </c>
      <c r="W7875">
        <v>0.59</v>
      </c>
      <c r="X7875">
        <v>0</v>
      </c>
      <c r="Y7875">
        <v>0</v>
      </c>
      <c r="Z7875">
        <v>0</v>
      </c>
      <c r="AA7875">
        <v>0</v>
      </c>
      <c r="AB7875">
        <v>0</v>
      </c>
      <c r="AC7875">
        <v>0</v>
      </c>
      <c r="AD7875">
        <v>0</v>
      </c>
      <c r="AE7875">
        <v>0</v>
      </c>
      <c r="AF7875">
        <v>0</v>
      </c>
      <c r="AG7875" t="s">
        <v>556</v>
      </c>
      <c r="AH7875" s="21" t="str">
        <f t="shared" si="244"/>
        <v>YT21</v>
      </c>
      <c r="AI7875" s="21">
        <v>345.36</v>
      </c>
      <c r="AJ7875" s="21">
        <f t="shared" si="245"/>
        <v>99.129901960784309</v>
      </c>
      <c r="AK7875" s="21" t="s">
        <v>2063</v>
      </c>
      <c r="AL7875" t="s">
        <v>70</v>
      </c>
      <c r="AM7875" s="26" t="s">
        <v>38</v>
      </c>
      <c r="AN7875" t="s">
        <v>2032</v>
      </c>
    </row>
    <row r="7876" spans="1:40" hidden="1" x14ac:dyDescent="0.35">
      <c r="A7876" t="s">
        <v>29637</v>
      </c>
      <c r="B7876" t="s">
        <v>29653</v>
      </c>
      <c r="C7876" t="s">
        <v>4062</v>
      </c>
      <c r="D7876" t="s">
        <v>29650</v>
      </c>
      <c r="E7876" t="s">
        <v>2646</v>
      </c>
      <c r="F7876">
        <v>1</v>
      </c>
      <c r="G7876" t="s">
        <v>2600</v>
      </c>
      <c r="H7876" t="s">
        <v>2577</v>
      </c>
      <c r="I7876" t="s">
        <v>2076</v>
      </c>
      <c r="J7876" t="s">
        <v>2647</v>
      </c>
      <c r="K7876" t="s">
        <v>2602</v>
      </c>
      <c r="L7876" t="s">
        <v>2058</v>
      </c>
      <c r="M7876" t="s">
        <v>2059</v>
      </c>
      <c r="N7876">
        <v>8</v>
      </c>
      <c r="O7876">
        <v>167</v>
      </c>
      <c r="P7876">
        <v>0.68</v>
      </c>
      <c r="Q7876">
        <v>24480</v>
      </c>
      <c r="R7876">
        <v>7</v>
      </c>
      <c r="S7876">
        <v>121</v>
      </c>
      <c r="T7876">
        <v>0.49</v>
      </c>
      <c r="U7876">
        <v>1</v>
      </c>
      <c r="V7876">
        <v>46</v>
      </c>
      <c r="W7876">
        <v>0.19</v>
      </c>
      <c r="X7876">
        <v>0</v>
      </c>
      <c r="Y7876">
        <v>0</v>
      </c>
      <c r="Z7876">
        <v>0</v>
      </c>
      <c r="AA7876">
        <v>0</v>
      </c>
      <c r="AB7876">
        <v>0</v>
      </c>
      <c r="AC7876">
        <v>0</v>
      </c>
      <c r="AD7876">
        <v>0</v>
      </c>
      <c r="AE7876">
        <v>0</v>
      </c>
      <c r="AF7876">
        <v>0</v>
      </c>
      <c r="AG7876" t="s">
        <v>29654</v>
      </c>
      <c r="AH7876" s="21" t="str">
        <f t="shared" si="244"/>
        <v>YK20</v>
      </c>
      <c r="AI7876" s="21">
        <v>345.36</v>
      </c>
      <c r="AJ7876" s="21">
        <f t="shared" si="245"/>
        <v>99.317810457516345</v>
      </c>
      <c r="AK7876" s="21" t="s">
        <v>2060</v>
      </c>
      <c r="AL7876" t="s">
        <v>2551</v>
      </c>
      <c r="AM7876" s="26" t="s">
        <v>38</v>
      </c>
      <c r="AN7876" t="s">
        <v>2033</v>
      </c>
    </row>
    <row r="7877" spans="1:40" hidden="1" x14ac:dyDescent="0.35">
      <c r="A7877" t="s">
        <v>29641</v>
      </c>
      <c r="B7877" t="s">
        <v>29656</v>
      </c>
      <c r="C7877" t="s">
        <v>4062</v>
      </c>
      <c r="D7877" t="s">
        <v>29657</v>
      </c>
      <c r="E7877" t="s">
        <v>2646</v>
      </c>
      <c r="F7877">
        <v>1</v>
      </c>
      <c r="G7877" t="s">
        <v>2600</v>
      </c>
      <c r="H7877" t="s">
        <v>2577</v>
      </c>
      <c r="I7877" t="s">
        <v>2076</v>
      </c>
      <c r="J7877" t="s">
        <v>2647</v>
      </c>
      <c r="K7877" t="s">
        <v>2602</v>
      </c>
      <c r="L7877" t="s">
        <v>2058</v>
      </c>
      <c r="M7877" t="s">
        <v>2488</v>
      </c>
      <c r="N7877">
        <v>6</v>
      </c>
      <c r="O7877">
        <v>131</v>
      </c>
      <c r="P7877">
        <v>0.8</v>
      </c>
      <c r="Q7877">
        <v>16320</v>
      </c>
      <c r="R7877">
        <v>2</v>
      </c>
      <c r="S7877">
        <v>46</v>
      </c>
      <c r="T7877">
        <v>0.28000000000000003</v>
      </c>
      <c r="U7877">
        <v>4</v>
      </c>
      <c r="V7877">
        <v>85</v>
      </c>
      <c r="W7877">
        <v>0.52</v>
      </c>
      <c r="X7877">
        <v>0</v>
      </c>
      <c r="Y7877">
        <v>0</v>
      </c>
      <c r="Z7877">
        <v>0</v>
      </c>
      <c r="AA7877">
        <v>0</v>
      </c>
      <c r="AB7877">
        <v>0</v>
      </c>
      <c r="AC7877">
        <v>0</v>
      </c>
      <c r="AD7877">
        <v>0</v>
      </c>
      <c r="AE7877">
        <v>0</v>
      </c>
      <c r="AF7877">
        <v>0</v>
      </c>
      <c r="AG7877" t="s">
        <v>29658</v>
      </c>
      <c r="AH7877" s="21" t="str">
        <f t="shared" si="244"/>
        <v>YK20</v>
      </c>
      <c r="AI7877" s="21">
        <v>230.40000000000003</v>
      </c>
      <c r="AJ7877" s="21">
        <f t="shared" si="245"/>
        <v>99.197303921568633</v>
      </c>
      <c r="AK7877" s="21" t="s">
        <v>2063</v>
      </c>
      <c r="AL7877" t="s">
        <v>2551</v>
      </c>
      <c r="AM7877" s="26" t="s">
        <v>38</v>
      </c>
      <c r="AN7877" t="s">
        <v>2030</v>
      </c>
    </row>
    <row r="7878" spans="1:40" hidden="1" x14ac:dyDescent="0.35">
      <c r="A7878" t="s">
        <v>29644</v>
      </c>
      <c r="B7878" t="s">
        <v>29660</v>
      </c>
      <c r="C7878" t="s">
        <v>5928</v>
      </c>
      <c r="D7878" t="s">
        <v>29661</v>
      </c>
      <c r="E7878" t="s">
        <v>2646</v>
      </c>
      <c r="F7878">
        <v>1</v>
      </c>
      <c r="G7878" t="s">
        <v>2600</v>
      </c>
      <c r="H7878" t="s">
        <v>2577</v>
      </c>
      <c r="I7878" t="s">
        <v>2076</v>
      </c>
      <c r="J7878" t="s">
        <v>2647</v>
      </c>
      <c r="K7878" t="s">
        <v>2602</v>
      </c>
      <c r="L7878" t="s">
        <v>2058</v>
      </c>
      <c r="M7878" t="s">
        <v>2310</v>
      </c>
      <c r="N7878">
        <v>7</v>
      </c>
      <c r="O7878">
        <v>110</v>
      </c>
      <c r="P7878">
        <v>0.67</v>
      </c>
      <c r="Q7878">
        <v>16320</v>
      </c>
      <c r="R7878">
        <v>3</v>
      </c>
      <c r="S7878">
        <v>43</v>
      </c>
      <c r="T7878">
        <v>0.26</v>
      </c>
      <c r="U7878">
        <v>4</v>
      </c>
      <c r="V7878">
        <v>67</v>
      </c>
      <c r="W7878">
        <v>0.41</v>
      </c>
      <c r="X7878">
        <v>0</v>
      </c>
      <c r="Y7878">
        <v>0</v>
      </c>
      <c r="Z7878">
        <v>0</v>
      </c>
      <c r="AA7878">
        <v>0</v>
      </c>
      <c r="AB7878">
        <v>0</v>
      </c>
      <c r="AC7878">
        <v>0</v>
      </c>
      <c r="AD7878">
        <v>0</v>
      </c>
      <c r="AE7878">
        <v>0</v>
      </c>
      <c r="AF7878">
        <v>0</v>
      </c>
      <c r="AG7878" t="s">
        <v>29662</v>
      </c>
      <c r="AH7878" s="21" t="str">
        <f t="shared" si="244"/>
        <v>YK20</v>
      </c>
      <c r="AI7878" s="21">
        <v>230.39999999999998</v>
      </c>
      <c r="AJ7878" s="21">
        <f t="shared" si="245"/>
        <v>99.325980392156865</v>
      </c>
      <c r="AK7878" s="21" t="s">
        <v>2060</v>
      </c>
      <c r="AL7878" t="s">
        <v>2551</v>
      </c>
      <c r="AM7878" s="26" t="s">
        <v>38</v>
      </c>
      <c r="AN7878" t="s">
        <v>2030</v>
      </c>
    </row>
    <row r="7879" spans="1:40" hidden="1" x14ac:dyDescent="0.35">
      <c r="A7879" t="s">
        <v>29648</v>
      </c>
      <c r="B7879" t="s">
        <v>29664</v>
      </c>
      <c r="C7879" t="s">
        <v>4634</v>
      </c>
      <c r="D7879" t="s">
        <v>29665</v>
      </c>
      <c r="E7879" t="s">
        <v>2646</v>
      </c>
      <c r="F7879">
        <v>1</v>
      </c>
      <c r="G7879" t="s">
        <v>2600</v>
      </c>
      <c r="H7879" t="s">
        <v>2577</v>
      </c>
      <c r="I7879" t="s">
        <v>2076</v>
      </c>
      <c r="J7879" t="s">
        <v>2647</v>
      </c>
      <c r="K7879" t="s">
        <v>2602</v>
      </c>
      <c r="L7879" t="s">
        <v>2058</v>
      </c>
      <c r="M7879" t="s">
        <v>2170</v>
      </c>
      <c r="N7879">
        <v>10</v>
      </c>
      <c r="O7879">
        <v>181</v>
      </c>
      <c r="P7879">
        <v>1.18</v>
      </c>
      <c r="Q7879">
        <v>15300</v>
      </c>
      <c r="R7879">
        <v>6</v>
      </c>
      <c r="S7879">
        <v>110</v>
      </c>
      <c r="T7879">
        <v>0.72</v>
      </c>
      <c r="U7879">
        <v>4</v>
      </c>
      <c r="V7879">
        <v>71</v>
      </c>
      <c r="W7879">
        <v>0.46</v>
      </c>
      <c r="X7879">
        <v>0</v>
      </c>
      <c r="Y7879">
        <v>0</v>
      </c>
      <c r="Z7879">
        <v>0</v>
      </c>
      <c r="AA7879">
        <v>0</v>
      </c>
      <c r="AB7879">
        <v>0</v>
      </c>
      <c r="AC7879">
        <v>0</v>
      </c>
      <c r="AD7879">
        <v>0</v>
      </c>
      <c r="AE7879">
        <v>0</v>
      </c>
      <c r="AF7879">
        <v>0</v>
      </c>
      <c r="AG7879" t="s">
        <v>29666</v>
      </c>
      <c r="AH7879" s="21" t="str">
        <f t="shared" ref="AH7879:AH7942" si="246">LEFT(AG7879,4)</f>
        <v>YK20</v>
      </c>
      <c r="AI7879" s="21">
        <v>216</v>
      </c>
      <c r="AJ7879" s="21">
        <f t="shared" ref="AJ7879:AJ7942" si="247">100-(O7879/Q7879*100)</f>
        <v>98.816993464052288</v>
      </c>
      <c r="AK7879" s="21" t="s">
        <v>2063</v>
      </c>
      <c r="AL7879" t="s">
        <v>2551</v>
      </c>
      <c r="AM7879" s="26" t="s">
        <v>38</v>
      </c>
      <c r="AN7879" t="s">
        <v>2030</v>
      </c>
    </row>
    <row r="7880" spans="1:40" hidden="1" x14ac:dyDescent="0.35">
      <c r="A7880" t="s">
        <v>2495</v>
      </c>
      <c r="B7880" t="s">
        <v>29668</v>
      </c>
      <c r="C7880" t="s">
        <v>4374</v>
      </c>
      <c r="D7880" t="s">
        <v>29669</v>
      </c>
      <c r="E7880" t="s">
        <v>2646</v>
      </c>
      <c r="F7880">
        <v>1</v>
      </c>
      <c r="G7880" t="s">
        <v>2600</v>
      </c>
      <c r="H7880" t="s">
        <v>2577</v>
      </c>
      <c r="I7880" t="s">
        <v>2076</v>
      </c>
      <c r="J7880" t="s">
        <v>2601</v>
      </c>
      <c r="K7880" t="s">
        <v>2602</v>
      </c>
      <c r="L7880" t="s">
        <v>2058</v>
      </c>
      <c r="M7880" t="s">
        <v>2170</v>
      </c>
      <c r="N7880">
        <v>5</v>
      </c>
      <c r="O7880">
        <v>147</v>
      </c>
      <c r="P7880">
        <v>0.96</v>
      </c>
      <c r="Q7880">
        <v>15300</v>
      </c>
      <c r="R7880">
        <v>0</v>
      </c>
      <c r="S7880">
        <v>0</v>
      </c>
      <c r="T7880">
        <v>0</v>
      </c>
      <c r="U7880">
        <v>5</v>
      </c>
      <c r="V7880">
        <v>147</v>
      </c>
      <c r="W7880">
        <v>0.96</v>
      </c>
      <c r="X7880">
        <v>0</v>
      </c>
      <c r="Y7880">
        <v>0</v>
      </c>
      <c r="Z7880">
        <v>0</v>
      </c>
      <c r="AA7880">
        <v>0</v>
      </c>
      <c r="AB7880">
        <v>0</v>
      </c>
      <c r="AC7880">
        <v>0</v>
      </c>
      <c r="AD7880">
        <v>0</v>
      </c>
      <c r="AE7880">
        <v>0</v>
      </c>
      <c r="AF7880">
        <v>0</v>
      </c>
      <c r="AG7880" t="s">
        <v>29670</v>
      </c>
      <c r="AH7880" s="21" t="str">
        <f t="shared" si="246"/>
        <v>YK20</v>
      </c>
      <c r="AI7880" s="21">
        <v>216</v>
      </c>
      <c r="AJ7880" s="21">
        <f t="shared" si="247"/>
        <v>99.039215686274517</v>
      </c>
      <c r="AK7880" s="21" t="s">
        <v>2063</v>
      </c>
      <c r="AL7880" t="s">
        <v>2551</v>
      </c>
      <c r="AM7880" s="26" t="s">
        <v>38</v>
      </c>
      <c r="AN7880" t="s">
        <v>2032</v>
      </c>
    </row>
    <row r="7881" spans="1:40" hidden="1" x14ac:dyDescent="0.35">
      <c r="A7881" t="s">
        <v>2498</v>
      </c>
      <c r="B7881" t="s">
        <v>29672</v>
      </c>
      <c r="C7881" t="s">
        <v>5928</v>
      </c>
      <c r="D7881" t="s">
        <v>29673</v>
      </c>
      <c r="E7881" t="s">
        <v>2646</v>
      </c>
      <c r="F7881">
        <v>1</v>
      </c>
      <c r="G7881" t="s">
        <v>2600</v>
      </c>
      <c r="H7881" t="s">
        <v>2577</v>
      </c>
      <c r="I7881" t="s">
        <v>2076</v>
      </c>
      <c r="J7881" t="s">
        <v>2647</v>
      </c>
      <c r="K7881" t="s">
        <v>2602</v>
      </c>
      <c r="L7881" t="s">
        <v>2058</v>
      </c>
      <c r="M7881" t="s">
        <v>2488</v>
      </c>
      <c r="N7881">
        <v>4</v>
      </c>
      <c r="O7881">
        <v>62</v>
      </c>
      <c r="P7881">
        <v>0.38</v>
      </c>
      <c r="Q7881">
        <v>16320</v>
      </c>
      <c r="R7881">
        <v>0</v>
      </c>
      <c r="S7881">
        <v>0</v>
      </c>
      <c r="T7881">
        <v>0</v>
      </c>
      <c r="U7881">
        <v>3</v>
      </c>
      <c r="V7881">
        <v>51</v>
      </c>
      <c r="W7881">
        <v>0.31</v>
      </c>
      <c r="X7881">
        <v>0</v>
      </c>
      <c r="Y7881">
        <v>0</v>
      </c>
      <c r="Z7881">
        <v>0</v>
      </c>
      <c r="AA7881">
        <v>1</v>
      </c>
      <c r="AB7881">
        <v>11</v>
      </c>
      <c r="AC7881">
        <v>7.0000000000000007E-2</v>
      </c>
      <c r="AD7881">
        <v>0</v>
      </c>
      <c r="AE7881">
        <v>0</v>
      </c>
      <c r="AF7881">
        <v>0</v>
      </c>
      <c r="AG7881" t="s">
        <v>29674</v>
      </c>
      <c r="AH7881" s="21" t="str">
        <f t="shared" si="246"/>
        <v>YK20</v>
      </c>
      <c r="AI7881" s="21">
        <v>230.40000000000003</v>
      </c>
      <c r="AJ7881" s="21">
        <f t="shared" si="247"/>
        <v>99.620098039215691</v>
      </c>
      <c r="AK7881" s="21" t="s">
        <v>2060</v>
      </c>
      <c r="AL7881" t="s">
        <v>2551</v>
      </c>
      <c r="AM7881" s="26" t="s">
        <v>38</v>
      </c>
      <c r="AN7881" t="s">
        <v>2030</v>
      </c>
    </row>
    <row r="7882" spans="1:40" hidden="1" x14ac:dyDescent="0.35">
      <c r="A7882" t="s">
        <v>29652</v>
      </c>
      <c r="B7882" t="s">
        <v>29676</v>
      </c>
      <c r="C7882" t="s">
        <v>4733</v>
      </c>
      <c r="D7882" t="s">
        <v>29677</v>
      </c>
      <c r="E7882" t="s">
        <v>2646</v>
      </c>
      <c r="F7882">
        <v>1</v>
      </c>
      <c r="G7882" t="s">
        <v>2600</v>
      </c>
      <c r="H7882" t="s">
        <v>2577</v>
      </c>
      <c r="I7882" t="s">
        <v>2076</v>
      </c>
      <c r="J7882" t="s">
        <v>2647</v>
      </c>
      <c r="K7882" t="s">
        <v>2602</v>
      </c>
      <c r="L7882" t="s">
        <v>2058</v>
      </c>
      <c r="M7882" t="s">
        <v>2170</v>
      </c>
      <c r="N7882">
        <v>8</v>
      </c>
      <c r="O7882">
        <v>217</v>
      </c>
      <c r="P7882">
        <v>1.42</v>
      </c>
      <c r="Q7882">
        <v>15300</v>
      </c>
      <c r="R7882">
        <v>7</v>
      </c>
      <c r="S7882">
        <v>191</v>
      </c>
      <c r="T7882">
        <v>1.25</v>
      </c>
      <c r="U7882">
        <v>0</v>
      </c>
      <c r="V7882">
        <v>0</v>
      </c>
      <c r="W7882">
        <v>0</v>
      </c>
      <c r="X7882">
        <v>1</v>
      </c>
      <c r="Y7882">
        <v>26</v>
      </c>
      <c r="Z7882">
        <v>0.17</v>
      </c>
      <c r="AA7882">
        <v>0</v>
      </c>
      <c r="AB7882">
        <v>0</v>
      </c>
      <c r="AC7882">
        <v>0</v>
      </c>
      <c r="AD7882">
        <v>0</v>
      </c>
      <c r="AE7882">
        <v>0</v>
      </c>
      <c r="AF7882">
        <v>0</v>
      </c>
      <c r="AG7882" t="s">
        <v>29678</v>
      </c>
      <c r="AH7882" s="21" t="str">
        <f t="shared" si="246"/>
        <v>YK20</v>
      </c>
      <c r="AI7882" s="21">
        <v>216</v>
      </c>
      <c r="AJ7882" s="21">
        <f t="shared" si="247"/>
        <v>98.58169934640523</v>
      </c>
      <c r="AK7882" s="21" t="s">
        <v>2063</v>
      </c>
      <c r="AL7882" t="s">
        <v>2551</v>
      </c>
      <c r="AM7882" s="26" t="s">
        <v>38</v>
      </c>
      <c r="AN7882" t="s">
        <v>2032</v>
      </c>
    </row>
    <row r="7883" spans="1:40" hidden="1" x14ac:dyDescent="0.35">
      <c r="A7883" t="s">
        <v>29655</v>
      </c>
      <c r="B7883" t="s">
        <v>29680</v>
      </c>
      <c r="C7883" t="s">
        <v>6967</v>
      </c>
      <c r="D7883" t="s">
        <v>29681</v>
      </c>
      <c r="E7883" t="s">
        <v>2646</v>
      </c>
      <c r="F7883">
        <v>1</v>
      </c>
      <c r="G7883" t="s">
        <v>2600</v>
      </c>
      <c r="H7883" t="s">
        <v>2577</v>
      </c>
      <c r="I7883" t="s">
        <v>2076</v>
      </c>
      <c r="J7883" t="s">
        <v>2647</v>
      </c>
      <c r="K7883" t="s">
        <v>2602</v>
      </c>
      <c r="L7883" t="s">
        <v>2058</v>
      </c>
      <c r="M7883" t="s">
        <v>2059</v>
      </c>
      <c r="N7883">
        <v>5</v>
      </c>
      <c r="O7883">
        <v>244</v>
      </c>
      <c r="P7883">
        <v>1</v>
      </c>
      <c r="Q7883">
        <v>24480</v>
      </c>
      <c r="R7883">
        <v>1</v>
      </c>
      <c r="S7883">
        <v>37</v>
      </c>
      <c r="T7883">
        <v>0.15</v>
      </c>
      <c r="U7883">
        <v>4</v>
      </c>
      <c r="V7883">
        <v>207</v>
      </c>
      <c r="W7883">
        <v>0.85</v>
      </c>
      <c r="X7883">
        <v>0</v>
      </c>
      <c r="Y7883">
        <v>0</v>
      </c>
      <c r="Z7883">
        <v>0</v>
      </c>
      <c r="AA7883">
        <v>0</v>
      </c>
      <c r="AB7883">
        <v>0</v>
      </c>
      <c r="AC7883">
        <v>0</v>
      </c>
      <c r="AD7883">
        <v>0</v>
      </c>
      <c r="AE7883">
        <v>0</v>
      </c>
      <c r="AF7883">
        <v>0</v>
      </c>
      <c r="AG7883" t="s">
        <v>29682</v>
      </c>
      <c r="AH7883" s="21" t="str">
        <f t="shared" si="246"/>
        <v>YK20</v>
      </c>
      <c r="AI7883" s="21">
        <v>345.36</v>
      </c>
      <c r="AJ7883" s="21">
        <f t="shared" si="247"/>
        <v>99.003267973856211</v>
      </c>
      <c r="AK7883" s="21" t="s">
        <v>2063</v>
      </c>
      <c r="AL7883" t="s">
        <v>2551</v>
      </c>
      <c r="AM7883" s="26" t="s">
        <v>38</v>
      </c>
      <c r="AN7883" t="s">
        <v>2030</v>
      </c>
    </row>
    <row r="7884" spans="1:40" hidden="1" x14ac:dyDescent="0.35">
      <c r="A7884" t="s">
        <v>29659</v>
      </c>
      <c r="B7884" t="s">
        <v>29684</v>
      </c>
      <c r="C7884" t="s">
        <v>5928</v>
      </c>
      <c r="D7884" t="s">
        <v>29685</v>
      </c>
      <c r="E7884" t="s">
        <v>2646</v>
      </c>
      <c r="F7884">
        <v>1</v>
      </c>
      <c r="G7884" t="s">
        <v>2600</v>
      </c>
      <c r="H7884" t="s">
        <v>2577</v>
      </c>
      <c r="I7884" t="s">
        <v>2076</v>
      </c>
      <c r="J7884" t="s">
        <v>2647</v>
      </c>
      <c r="K7884" t="s">
        <v>2602</v>
      </c>
      <c r="L7884" t="s">
        <v>2058</v>
      </c>
      <c r="M7884" t="s">
        <v>2310</v>
      </c>
      <c r="N7884">
        <v>2</v>
      </c>
      <c r="O7884">
        <v>34</v>
      </c>
      <c r="P7884">
        <v>0.21</v>
      </c>
      <c r="Q7884">
        <v>16320</v>
      </c>
      <c r="R7884">
        <v>1</v>
      </c>
      <c r="S7884">
        <v>17</v>
      </c>
      <c r="T7884">
        <v>0.1</v>
      </c>
      <c r="U7884">
        <v>1</v>
      </c>
      <c r="V7884">
        <v>17</v>
      </c>
      <c r="W7884">
        <v>0.1</v>
      </c>
      <c r="X7884">
        <v>0</v>
      </c>
      <c r="Y7884">
        <v>0</v>
      </c>
      <c r="Z7884">
        <v>0</v>
      </c>
      <c r="AA7884">
        <v>0</v>
      </c>
      <c r="AB7884">
        <v>0</v>
      </c>
      <c r="AC7884">
        <v>0</v>
      </c>
      <c r="AD7884">
        <v>0</v>
      </c>
      <c r="AE7884">
        <v>0</v>
      </c>
      <c r="AF7884">
        <v>0</v>
      </c>
      <c r="AG7884" t="s">
        <v>29686</v>
      </c>
      <c r="AH7884" s="21" t="str">
        <f t="shared" si="246"/>
        <v>YK20</v>
      </c>
      <c r="AI7884" s="21">
        <v>230.39999999999998</v>
      </c>
      <c r="AJ7884" s="21">
        <f t="shared" si="247"/>
        <v>99.791666666666671</v>
      </c>
      <c r="AK7884" s="21" t="s">
        <v>2060</v>
      </c>
      <c r="AL7884" t="s">
        <v>2551</v>
      </c>
      <c r="AM7884" s="26" t="s">
        <v>38</v>
      </c>
      <c r="AN7884" t="s">
        <v>2030</v>
      </c>
    </row>
    <row r="7885" spans="1:40" hidden="1" x14ac:dyDescent="0.35">
      <c r="A7885" t="s">
        <v>29663</v>
      </c>
      <c r="B7885" t="s">
        <v>29688</v>
      </c>
      <c r="C7885" t="s">
        <v>5177</v>
      </c>
      <c r="D7885" t="s">
        <v>29689</v>
      </c>
      <c r="E7885" t="s">
        <v>2646</v>
      </c>
      <c r="F7885">
        <v>1</v>
      </c>
      <c r="G7885" t="s">
        <v>2600</v>
      </c>
      <c r="H7885" t="s">
        <v>2577</v>
      </c>
      <c r="I7885" t="s">
        <v>2076</v>
      </c>
      <c r="J7885" t="s">
        <v>2601</v>
      </c>
      <c r="K7885" t="s">
        <v>2602</v>
      </c>
      <c r="L7885" t="s">
        <v>2058</v>
      </c>
      <c r="M7885" t="s">
        <v>2059</v>
      </c>
      <c r="N7885">
        <v>2</v>
      </c>
      <c r="O7885">
        <v>132</v>
      </c>
      <c r="P7885">
        <v>0.54</v>
      </c>
      <c r="Q7885">
        <v>24480</v>
      </c>
      <c r="R7885">
        <v>1</v>
      </c>
      <c r="S7885">
        <v>91</v>
      </c>
      <c r="T7885">
        <v>0.37</v>
      </c>
      <c r="U7885">
        <v>1</v>
      </c>
      <c r="V7885">
        <v>41</v>
      </c>
      <c r="W7885">
        <v>0.17</v>
      </c>
      <c r="X7885">
        <v>0</v>
      </c>
      <c r="Y7885">
        <v>0</v>
      </c>
      <c r="Z7885">
        <v>0</v>
      </c>
      <c r="AA7885">
        <v>0</v>
      </c>
      <c r="AB7885">
        <v>0</v>
      </c>
      <c r="AC7885">
        <v>0</v>
      </c>
      <c r="AD7885">
        <v>0</v>
      </c>
      <c r="AE7885">
        <v>0</v>
      </c>
      <c r="AF7885">
        <v>0</v>
      </c>
      <c r="AG7885" t="s">
        <v>29690</v>
      </c>
      <c r="AH7885" s="21" t="str">
        <f t="shared" si="246"/>
        <v>YK20</v>
      </c>
      <c r="AI7885" s="21">
        <v>345.36</v>
      </c>
      <c r="AJ7885" s="21">
        <f t="shared" si="247"/>
        <v>99.460784313725483</v>
      </c>
      <c r="AK7885" s="21" t="s">
        <v>2060</v>
      </c>
      <c r="AL7885" t="s">
        <v>2551</v>
      </c>
      <c r="AM7885" s="26" t="s">
        <v>38</v>
      </c>
      <c r="AN7885" t="s">
        <v>2030</v>
      </c>
    </row>
    <row r="7886" spans="1:40" hidden="1" x14ac:dyDescent="0.35">
      <c r="A7886" t="s">
        <v>29667</v>
      </c>
      <c r="B7886" t="s">
        <v>29692</v>
      </c>
      <c r="C7886" t="s">
        <v>5177</v>
      </c>
      <c r="D7886" t="s">
        <v>29689</v>
      </c>
      <c r="E7886" t="s">
        <v>2646</v>
      </c>
      <c r="F7886">
        <v>1</v>
      </c>
      <c r="G7886" t="s">
        <v>2600</v>
      </c>
      <c r="H7886" t="s">
        <v>2577</v>
      </c>
      <c r="I7886" t="s">
        <v>2076</v>
      </c>
      <c r="J7886" t="s">
        <v>2601</v>
      </c>
      <c r="K7886" t="s">
        <v>2602</v>
      </c>
      <c r="L7886" t="s">
        <v>2058</v>
      </c>
      <c r="M7886" t="s">
        <v>2059</v>
      </c>
      <c r="N7886">
        <v>2</v>
      </c>
      <c r="O7886">
        <v>103</v>
      </c>
      <c r="P7886">
        <v>0.42</v>
      </c>
      <c r="Q7886">
        <v>24480</v>
      </c>
      <c r="R7886">
        <v>1</v>
      </c>
      <c r="S7886">
        <v>26</v>
      </c>
      <c r="T7886">
        <v>0.11</v>
      </c>
      <c r="U7886">
        <v>0</v>
      </c>
      <c r="V7886">
        <v>0</v>
      </c>
      <c r="W7886">
        <v>0</v>
      </c>
      <c r="X7886">
        <v>0</v>
      </c>
      <c r="Y7886">
        <v>0</v>
      </c>
      <c r="Z7886">
        <v>0</v>
      </c>
      <c r="AA7886">
        <v>1</v>
      </c>
      <c r="AB7886">
        <v>77</v>
      </c>
      <c r="AC7886">
        <v>0.31</v>
      </c>
      <c r="AD7886">
        <v>0</v>
      </c>
      <c r="AE7886">
        <v>0</v>
      </c>
      <c r="AF7886">
        <v>0</v>
      </c>
      <c r="AG7886" t="s">
        <v>29693</v>
      </c>
      <c r="AH7886" s="21" t="str">
        <f t="shared" si="246"/>
        <v>YK20</v>
      </c>
      <c r="AI7886" s="21">
        <v>345.36</v>
      </c>
      <c r="AJ7886" s="21">
        <f t="shared" si="247"/>
        <v>99.579248366013076</v>
      </c>
      <c r="AK7886" s="21" t="s">
        <v>2060</v>
      </c>
      <c r="AL7886" t="s">
        <v>2551</v>
      </c>
      <c r="AM7886" s="26" t="s">
        <v>38</v>
      </c>
      <c r="AN7886" t="s">
        <v>2030</v>
      </c>
    </row>
    <row r="7887" spans="1:40" hidden="1" x14ac:dyDescent="0.35">
      <c r="A7887" t="s">
        <v>29671</v>
      </c>
      <c r="B7887" t="s">
        <v>29695</v>
      </c>
      <c r="C7887" t="s">
        <v>4615</v>
      </c>
      <c r="D7887" t="s">
        <v>29696</v>
      </c>
      <c r="E7887" t="s">
        <v>2575</v>
      </c>
      <c r="F7887">
        <v>1</v>
      </c>
      <c r="G7887" t="s">
        <v>2600</v>
      </c>
      <c r="H7887" t="s">
        <v>2577</v>
      </c>
      <c r="I7887" t="s">
        <v>2076</v>
      </c>
      <c r="J7887" t="s">
        <v>2601</v>
      </c>
      <c r="K7887" t="s">
        <v>2602</v>
      </c>
      <c r="L7887" t="s">
        <v>2058</v>
      </c>
      <c r="M7887" t="s">
        <v>2170</v>
      </c>
      <c r="N7887">
        <v>4</v>
      </c>
      <c r="O7887">
        <v>81</v>
      </c>
      <c r="P7887">
        <v>0.53</v>
      </c>
      <c r="Q7887">
        <v>15300</v>
      </c>
      <c r="R7887">
        <v>2</v>
      </c>
      <c r="S7887">
        <v>48</v>
      </c>
      <c r="T7887">
        <v>0.31</v>
      </c>
      <c r="U7887">
        <v>2</v>
      </c>
      <c r="V7887">
        <v>33</v>
      </c>
      <c r="W7887">
        <v>0.22</v>
      </c>
      <c r="X7887">
        <v>0</v>
      </c>
      <c r="Y7887">
        <v>0</v>
      </c>
      <c r="Z7887">
        <v>0</v>
      </c>
      <c r="AA7887">
        <v>0</v>
      </c>
      <c r="AB7887">
        <v>0</v>
      </c>
      <c r="AC7887">
        <v>0</v>
      </c>
      <c r="AD7887">
        <v>0</v>
      </c>
      <c r="AE7887">
        <v>0</v>
      </c>
      <c r="AF7887">
        <v>0</v>
      </c>
      <c r="AG7887" t="s">
        <v>29697</v>
      </c>
      <c r="AH7887" s="21" t="str">
        <f t="shared" si="246"/>
        <v>YK20</v>
      </c>
      <c r="AI7887" s="21">
        <v>216</v>
      </c>
      <c r="AJ7887" s="21">
        <f t="shared" si="247"/>
        <v>99.470588235294116</v>
      </c>
      <c r="AK7887" s="21" t="s">
        <v>2060</v>
      </c>
      <c r="AL7887" t="s">
        <v>2551</v>
      </c>
      <c r="AM7887" s="26" t="s">
        <v>38</v>
      </c>
      <c r="AN7887" t="s">
        <v>2030</v>
      </c>
    </row>
    <row r="7888" spans="1:40" hidden="1" x14ac:dyDescent="0.35">
      <c r="A7888" t="s">
        <v>29675</v>
      </c>
      <c r="B7888" t="s">
        <v>29699</v>
      </c>
      <c r="C7888" t="s">
        <v>4062</v>
      </c>
      <c r="D7888" t="s">
        <v>29700</v>
      </c>
      <c r="E7888" t="s">
        <v>2646</v>
      </c>
      <c r="F7888">
        <v>1</v>
      </c>
      <c r="G7888" t="s">
        <v>2600</v>
      </c>
      <c r="H7888" t="s">
        <v>2577</v>
      </c>
      <c r="I7888" t="s">
        <v>2076</v>
      </c>
      <c r="J7888" t="s">
        <v>2647</v>
      </c>
      <c r="K7888" t="s">
        <v>2602</v>
      </c>
      <c r="L7888" t="s">
        <v>2058</v>
      </c>
      <c r="M7888" t="s">
        <v>2310</v>
      </c>
      <c r="N7888">
        <v>3</v>
      </c>
      <c r="O7888">
        <v>52</v>
      </c>
      <c r="P7888">
        <v>0.32</v>
      </c>
      <c r="Q7888">
        <v>16320</v>
      </c>
      <c r="R7888">
        <v>1</v>
      </c>
      <c r="S7888">
        <v>19</v>
      </c>
      <c r="T7888">
        <v>0.12</v>
      </c>
      <c r="U7888">
        <v>2</v>
      </c>
      <c r="V7888">
        <v>33</v>
      </c>
      <c r="W7888">
        <v>0.2</v>
      </c>
      <c r="X7888">
        <v>0</v>
      </c>
      <c r="Y7888">
        <v>0</v>
      </c>
      <c r="Z7888">
        <v>0</v>
      </c>
      <c r="AA7888">
        <v>0</v>
      </c>
      <c r="AB7888">
        <v>0</v>
      </c>
      <c r="AC7888">
        <v>0</v>
      </c>
      <c r="AD7888">
        <v>0</v>
      </c>
      <c r="AE7888">
        <v>0</v>
      </c>
      <c r="AF7888">
        <v>0</v>
      </c>
      <c r="AG7888" t="s">
        <v>29701</v>
      </c>
      <c r="AH7888" s="21" t="str">
        <f t="shared" si="246"/>
        <v>YK20</v>
      </c>
      <c r="AI7888" s="21">
        <v>230.39999999999998</v>
      </c>
      <c r="AJ7888" s="21">
        <f t="shared" si="247"/>
        <v>99.681372549019613</v>
      </c>
      <c r="AK7888" s="21" t="s">
        <v>2060</v>
      </c>
      <c r="AL7888" t="s">
        <v>2551</v>
      </c>
      <c r="AM7888" s="26" t="s">
        <v>38</v>
      </c>
      <c r="AN7888" t="s">
        <v>2030</v>
      </c>
    </row>
    <row r="7889" spans="1:40" hidden="1" x14ac:dyDescent="0.35">
      <c r="A7889" t="s">
        <v>29679</v>
      </c>
      <c r="B7889" t="s">
        <v>29703</v>
      </c>
      <c r="C7889" t="s">
        <v>4062</v>
      </c>
      <c r="D7889" t="s">
        <v>29704</v>
      </c>
      <c r="E7889" t="s">
        <v>2646</v>
      </c>
      <c r="F7889">
        <v>1</v>
      </c>
      <c r="G7889" t="s">
        <v>2600</v>
      </c>
      <c r="H7889" t="s">
        <v>2577</v>
      </c>
      <c r="I7889" t="s">
        <v>2076</v>
      </c>
      <c r="J7889" t="s">
        <v>2647</v>
      </c>
      <c r="K7889" t="s">
        <v>2602</v>
      </c>
      <c r="L7889" t="s">
        <v>2058</v>
      </c>
      <c r="M7889" t="s">
        <v>2163</v>
      </c>
      <c r="N7889">
        <v>2</v>
      </c>
      <c r="O7889">
        <v>78</v>
      </c>
      <c r="P7889">
        <v>0.45</v>
      </c>
      <c r="Q7889">
        <v>17340</v>
      </c>
      <c r="R7889">
        <v>0</v>
      </c>
      <c r="S7889">
        <v>0</v>
      </c>
      <c r="T7889">
        <v>0</v>
      </c>
      <c r="U7889">
        <v>2</v>
      </c>
      <c r="V7889">
        <v>78</v>
      </c>
      <c r="W7889">
        <v>0.45</v>
      </c>
      <c r="X7889">
        <v>0</v>
      </c>
      <c r="Y7889">
        <v>0</v>
      </c>
      <c r="Z7889">
        <v>0</v>
      </c>
      <c r="AA7889">
        <v>0</v>
      </c>
      <c r="AB7889">
        <v>0</v>
      </c>
      <c r="AC7889">
        <v>0</v>
      </c>
      <c r="AD7889">
        <v>0</v>
      </c>
      <c r="AE7889">
        <v>0</v>
      </c>
      <c r="AF7889">
        <v>0</v>
      </c>
      <c r="AG7889" t="s">
        <v>29705</v>
      </c>
      <c r="AH7889" s="21" t="str">
        <f t="shared" si="246"/>
        <v>YK20</v>
      </c>
      <c r="AI7889" s="21">
        <v>244.8</v>
      </c>
      <c r="AJ7889" s="21">
        <f t="shared" si="247"/>
        <v>99.550173010380618</v>
      </c>
      <c r="AK7889" s="21" t="s">
        <v>2060</v>
      </c>
      <c r="AL7889" t="s">
        <v>2551</v>
      </c>
      <c r="AM7889" s="26" t="s">
        <v>38</v>
      </c>
      <c r="AN7889" t="s">
        <v>2030</v>
      </c>
    </row>
    <row r="7890" spans="1:40" hidden="1" x14ac:dyDescent="0.35">
      <c r="A7890" t="s">
        <v>29683</v>
      </c>
      <c r="B7890" t="s">
        <v>29707</v>
      </c>
      <c r="C7890" t="s">
        <v>4062</v>
      </c>
      <c r="D7890" t="s">
        <v>29708</v>
      </c>
      <c r="E7890" t="s">
        <v>2646</v>
      </c>
      <c r="F7890">
        <v>1</v>
      </c>
      <c r="G7890" t="s">
        <v>2600</v>
      </c>
      <c r="H7890" t="s">
        <v>2577</v>
      </c>
      <c r="I7890" t="s">
        <v>2076</v>
      </c>
      <c r="J7890" t="s">
        <v>2647</v>
      </c>
      <c r="K7890" t="s">
        <v>2602</v>
      </c>
      <c r="L7890" t="s">
        <v>2058</v>
      </c>
      <c r="M7890" t="s">
        <v>2163</v>
      </c>
      <c r="N7890">
        <v>2</v>
      </c>
      <c r="O7890">
        <v>137</v>
      </c>
      <c r="P7890">
        <v>0.79</v>
      </c>
      <c r="Q7890">
        <v>17340</v>
      </c>
      <c r="R7890">
        <v>2</v>
      </c>
      <c r="S7890">
        <v>137</v>
      </c>
      <c r="T7890">
        <v>0.79</v>
      </c>
      <c r="U7890">
        <v>0</v>
      </c>
      <c r="V7890">
        <v>0</v>
      </c>
      <c r="W7890">
        <v>0</v>
      </c>
      <c r="X7890">
        <v>0</v>
      </c>
      <c r="Y7890">
        <v>0</v>
      </c>
      <c r="Z7890">
        <v>0</v>
      </c>
      <c r="AA7890">
        <v>0</v>
      </c>
      <c r="AB7890">
        <v>0</v>
      </c>
      <c r="AC7890">
        <v>0</v>
      </c>
      <c r="AD7890">
        <v>0</v>
      </c>
      <c r="AE7890">
        <v>0</v>
      </c>
      <c r="AF7890">
        <v>0</v>
      </c>
      <c r="AG7890" t="s">
        <v>29709</v>
      </c>
      <c r="AH7890" s="21" t="str">
        <f t="shared" si="246"/>
        <v>YK20</v>
      </c>
      <c r="AI7890" s="21">
        <v>244.8</v>
      </c>
      <c r="AJ7890" s="21">
        <f t="shared" si="247"/>
        <v>99.209919261822378</v>
      </c>
      <c r="AK7890" s="21" t="s">
        <v>2060</v>
      </c>
      <c r="AL7890" t="s">
        <v>2551</v>
      </c>
      <c r="AM7890" s="26" t="s">
        <v>38</v>
      </c>
      <c r="AN7890" t="s">
        <v>2030</v>
      </c>
    </row>
    <row r="7891" spans="1:40" hidden="1" x14ac:dyDescent="0.35">
      <c r="A7891" t="s">
        <v>29687</v>
      </c>
      <c r="B7891" t="s">
        <v>29711</v>
      </c>
      <c r="C7891" t="s">
        <v>4374</v>
      </c>
      <c r="D7891" t="s">
        <v>29712</v>
      </c>
      <c r="E7891" t="s">
        <v>2646</v>
      </c>
      <c r="F7891">
        <v>1</v>
      </c>
      <c r="G7891" t="s">
        <v>2600</v>
      </c>
      <c r="H7891" t="s">
        <v>2577</v>
      </c>
      <c r="I7891" t="s">
        <v>2076</v>
      </c>
      <c r="J7891" t="s">
        <v>2601</v>
      </c>
      <c r="K7891" t="s">
        <v>2602</v>
      </c>
      <c r="L7891" t="s">
        <v>2058</v>
      </c>
      <c r="M7891" t="s">
        <v>2170</v>
      </c>
      <c r="N7891">
        <v>1</v>
      </c>
      <c r="O7891">
        <v>39</v>
      </c>
      <c r="P7891">
        <v>0.25</v>
      </c>
      <c r="Q7891">
        <v>15300</v>
      </c>
      <c r="R7891">
        <v>0</v>
      </c>
      <c r="S7891">
        <v>0</v>
      </c>
      <c r="T7891">
        <v>0</v>
      </c>
      <c r="U7891">
        <v>1</v>
      </c>
      <c r="V7891">
        <v>39</v>
      </c>
      <c r="W7891">
        <v>0.25</v>
      </c>
      <c r="X7891">
        <v>0</v>
      </c>
      <c r="Y7891">
        <v>0</v>
      </c>
      <c r="Z7891">
        <v>0</v>
      </c>
      <c r="AA7891">
        <v>0</v>
      </c>
      <c r="AB7891">
        <v>0</v>
      </c>
      <c r="AC7891">
        <v>0</v>
      </c>
      <c r="AD7891">
        <v>0</v>
      </c>
      <c r="AE7891">
        <v>0</v>
      </c>
      <c r="AF7891">
        <v>0</v>
      </c>
      <c r="AG7891" t="s">
        <v>29713</v>
      </c>
      <c r="AH7891" s="21" t="str">
        <f t="shared" si="246"/>
        <v>YK20</v>
      </c>
      <c r="AI7891" s="21">
        <v>216</v>
      </c>
      <c r="AJ7891" s="21">
        <f t="shared" si="247"/>
        <v>99.745098039215691</v>
      </c>
      <c r="AK7891" s="21" t="s">
        <v>2060</v>
      </c>
      <c r="AL7891" t="s">
        <v>2551</v>
      </c>
      <c r="AM7891" s="26" t="s">
        <v>38</v>
      </c>
      <c r="AN7891" t="s">
        <v>2031</v>
      </c>
    </row>
    <row r="7892" spans="1:40" hidden="1" x14ac:dyDescent="0.35">
      <c r="A7892" t="s">
        <v>29691</v>
      </c>
      <c r="B7892" t="s">
        <v>29715</v>
      </c>
      <c r="C7892" t="s">
        <v>5928</v>
      </c>
      <c r="D7892" t="s">
        <v>29716</v>
      </c>
      <c r="E7892" t="s">
        <v>2646</v>
      </c>
      <c r="F7892">
        <v>1</v>
      </c>
      <c r="G7892" t="s">
        <v>2600</v>
      </c>
      <c r="H7892" t="s">
        <v>2577</v>
      </c>
      <c r="I7892" t="s">
        <v>2076</v>
      </c>
      <c r="J7892" t="s">
        <v>2647</v>
      </c>
      <c r="K7892" t="s">
        <v>2602</v>
      </c>
      <c r="L7892" t="s">
        <v>2058</v>
      </c>
      <c r="M7892" t="s">
        <v>2310</v>
      </c>
      <c r="N7892">
        <v>4</v>
      </c>
      <c r="O7892">
        <v>58</v>
      </c>
      <c r="P7892">
        <v>0.36</v>
      </c>
      <c r="Q7892">
        <v>16320</v>
      </c>
      <c r="R7892">
        <v>0</v>
      </c>
      <c r="S7892">
        <v>0</v>
      </c>
      <c r="T7892">
        <v>0</v>
      </c>
      <c r="U7892">
        <v>4</v>
      </c>
      <c r="V7892">
        <v>58</v>
      </c>
      <c r="W7892">
        <v>0.36</v>
      </c>
      <c r="X7892">
        <v>0</v>
      </c>
      <c r="Y7892">
        <v>0</v>
      </c>
      <c r="Z7892">
        <v>0</v>
      </c>
      <c r="AA7892">
        <v>0</v>
      </c>
      <c r="AB7892">
        <v>0</v>
      </c>
      <c r="AC7892">
        <v>0</v>
      </c>
      <c r="AD7892">
        <v>0</v>
      </c>
      <c r="AE7892">
        <v>0</v>
      </c>
      <c r="AF7892">
        <v>0</v>
      </c>
      <c r="AG7892" t="s">
        <v>29717</v>
      </c>
      <c r="AH7892" s="21" t="str">
        <f t="shared" si="246"/>
        <v>YK20</v>
      </c>
      <c r="AI7892" s="21">
        <v>230.39999999999998</v>
      </c>
      <c r="AJ7892" s="21">
        <f t="shared" si="247"/>
        <v>99.644607843137251</v>
      </c>
      <c r="AK7892" s="21" t="s">
        <v>2060</v>
      </c>
      <c r="AL7892" t="s">
        <v>2551</v>
      </c>
      <c r="AM7892" s="26" t="s">
        <v>38</v>
      </c>
      <c r="AN7892" t="s">
        <v>2030</v>
      </c>
    </row>
    <row r="7893" spans="1:40" hidden="1" x14ac:dyDescent="0.35">
      <c r="A7893" t="s">
        <v>29694</v>
      </c>
      <c r="B7893" t="s">
        <v>29719</v>
      </c>
      <c r="C7893" t="s">
        <v>7933</v>
      </c>
      <c r="D7893" t="s">
        <v>29720</v>
      </c>
      <c r="E7893" t="s">
        <v>2646</v>
      </c>
      <c r="F7893">
        <v>1</v>
      </c>
      <c r="G7893" t="s">
        <v>2600</v>
      </c>
      <c r="H7893" t="s">
        <v>2577</v>
      </c>
      <c r="I7893" t="s">
        <v>2076</v>
      </c>
      <c r="J7893" t="s">
        <v>2601</v>
      </c>
      <c r="K7893" t="s">
        <v>2602</v>
      </c>
      <c r="L7893" t="s">
        <v>2058</v>
      </c>
      <c r="M7893" t="s">
        <v>2059</v>
      </c>
      <c r="N7893">
        <v>1</v>
      </c>
      <c r="O7893">
        <v>9</v>
      </c>
      <c r="P7893">
        <v>0.04</v>
      </c>
      <c r="Q7893">
        <v>24480</v>
      </c>
      <c r="R7893">
        <v>1</v>
      </c>
      <c r="S7893">
        <v>9</v>
      </c>
      <c r="T7893">
        <v>0.04</v>
      </c>
      <c r="U7893">
        <v>0</v>
      </c>
      <c r="V7893">
        <v>0</v>
      </c>
      <c r="W7893">
        <v>0</v>
      </c>
      <c r="X7893">
        <v>0</v>
      </c>
      <c r="Y7893">
        <v>0</v>
      </c>
      <c r="Z7893">
        <v>0</v>
      </c>
      <c r="AA7893">
        <v>0</v>
      </c>
      <c r="AB7893">
        <v>0</v>
      </c>
      <c r="AC7893">
        <v>0</v>
      </c>
      <c r="AD7893">
        <v>0</v>
      </c>
      <c r="AE7893">
        <v>0</v>
      </c>
      <c r="AF7893">
        <v>0</v>
      </c>
      <c r="AG7893" t="s">
        <v>29721</v>
      </c>
      <c r="AH7893" s="21" t="str">
        <f t="shared" si="246"/>
        <v>YK20</v>
      </c>
      <c r="AI7893" s="21">
        <v>345.36</v>
      </c>
      <c r="AJ7893" s="21">
        <f t="shared" si="247"/>
        <v>99.963235294117652</v>
      </c>
      <c r="AK7893" s="21" t="s">
        <v>2060</v>
      </c>
      <c r="AL7893" t="s">
        <v>2551</v>
      </c>
      <c r="AM7893" s="26" t="s">
        <v>38</v>
      </c>
      <c r="AN7893" t="s">
        <v>2032</v>
      </c>
    </row>
    <row r="7894" spans="1:40" hidden="1" x14ac:dyDescent="0.35">
      <c r="A7894" t="s">
        <v>29698</v>
      </c>
      <c r="B7894" t="s">
        <v>29723</v>
      </c>
      <c r="C7894" t="s">
        <v>3878</v>
      </c>
      <c r="D7894" t="s">
        <v>29724</v>
      </c>
      <c r="E7894" t="s">
        <v>2646</v>
      </c>
      <c r="F7894">
        <v>1</v>
      </c>
      <c r="G7894" t="s">
        <v>2600</v>
      </c>
      <c r="H7894" t="s">
        <v>2577</v>
      </c>
      <c r="I7894" t="s">
        <v>2076</v>
      </c>
      <c r="J7894" t="s">
        <v>2601</v>
      </c>
      <c r="K7894" t="s">
        <v>2602</v>
      </c>
      <c r="L7894" t="s">
        <v>2058</v>
      </c>
      <c r="M7894" t="s">
        <v>2163</v>
      </c>
      <c r="N7894">
        <v>2</v>
      </c>
      <c r="O7894">
        <v>38</v>
      </c>
      <c r="P7894">
        <v>0.22</v>
      </c>
      <c r="Q7894">
        <v>17340</v>
      </c>
      <c r="R7894">
        <v>0</v>
      </c>
      <c r="S7894">
        <v>0</v>
      </c>
      <c r="T7894">
        <v>0</v>
      </c>
      <c r="U7894">
        <v>2</v>
      </c>
      <c r="V7894">
        <v>38</v>
      </c>
      <c r="W7894">
        <v>0.22</v>
      </c>
      <c r="X7894">
        <v>0</v>
      </c>
      <c r="Y7894">
        <v>0</v>
      </c>
      <c r="Z7894">
        <v>0</v>
      </c>
      <c r="AA7894">
        <v>0</v>
      </c>
      <c r="AB7894">
        <v>0</v>
      </c>
      <c r="AC7894">
        <v>0</v>
      </c>
      <c r="AD7894">
        <v>0</v>
      </c>
      <c r="AE7894">
        <v>0</v>
      </c>
      <c r="AF7894">
        <v>0</v>
      </c>
      <c r="AG7894" t="s">
        <v>29725</v>
      </c>
      <c r="AH7894" s="21" t="str">
        <f t="shared" si="246"/>
        <v>YK20</v>
      </c>
      <c r="AI7894" s="21">
        <v>244.8</v>
      </c>
      <c r="AJ7894" s="21">
        <f t="shared" si="247"/>
        <v>99.780853517877745</v>
      </c>
      <c r="AK7894" s="21" t="s">
        <v>2060</v>
      </c>
      <c r="AL7894" t="s">
        <v>2551</v>
      </c>
      <c r="AM7894" s="26" t="s">
        <v>38</v>
      </c>
      <c r="AN7894" t="s">
        <v>2031</v>
      </c>
    </row>
    <row r="7895" spans="1:40" hidden="1" x14ac:dyDescent="0.35">
      <c r="A7895" t="s">
        <v>29702</v>
      </c>
      <c r="B7895" t="s">
        <v>29727</v>
      </c>
      <c r="C7895" t="s">
        <v>4733</v>
      </c>
      <c r="D7895" t="s">
        <v>29728</v>
      </c>
      <c r="E7895" t="s">
        <v>2646</v>
      </c>
      <c r="F7895">
        <v>1</v>
      </c>
      <c r="G7895" t="s">
        <v>2600</v>
      </c>
      <c r="H7895" t="s">
        <v>2577</v>
      </c>
      <c r="I7895" t="s">
        <v>2076</v>
      </c>
      <c r="J7895" t="s">
        <v>2647</v>
      </c>
      <c r="K7895" t="s">
        <v>2602</v>
      </c>
      <c r="L7895" t="s">
        <v>2058</v>
      </c>
      <c r="M7895" t="s">
        <v>2059</v>
      </c>
      <c r="N7895">
        <v>3</v>
      </c>
      <c r="O7895">
        <v>107</v>
      </c>
      <c r="P7895">
        <v>0.44</v>
      </c>
      <c r="Q7895">
        <v>24480</v>
      </c>
      <c r="R7895">
        <v>0</v>
      </c>
      <c r="S7895">
        <v>0</v>
      </c>
      <c r="T7895">
        <v>0</v>
      </c>
      <c r="U7895">
        <v>2</v>
      </c>
      <c r="V7895">
        <v>40</v>
      </c>
      <c r="W7895">
        <v>0.16</v>
      </c>
      <c r="X7895">
        <v>0</v>
      </c>
      <c r="Y7895">
        <v>0</v>
      </c>
      <c r="Z7895">
        <v>0</v>
      </c>
      <c r="AA7895">
        <v>1</v>
      </c>
      <c r="AB7895">
        <v>67</v>
      </c>
      <c r="AC7895">
        <v>0.27</v>
      </c>
      <c r="AD7895">
        <v>0</v>
      </c>
      <c r="AE7895">
        <v>0</v>
      </c>
      <c r="AF7895">
        <v>0</v>
      </c>
      <c r="AG7895" t="s">
        <v>29729</v>
      </c>
      <c r="AH7895" s="21" t="str">
        <f t="shared" si="246"/>
        <v>YK20</v>
      </c>
      <c r="AI7895" s="21">
        <v>345.36</v>
      </c>
      <c r="AJ7895" s="21">
        <f t="shared" si="247"/>
        <v>99.562908496732021</v>
      </c>
      <c r="AK7895" s="21" t="s">
        <v>2060</v>
      </c>
      <c r="AL7895" t="s">
        <v>2551</v>
      </c>
      <c r="AM7895" s="26" t="s">
        <v>38</v>
      </c>
      <c r="AN7895" t="s">
        <v>2030</v>
      </c>
    </row>
    <row r="7896" spans="1:40" hidden="1" x14ac:dyDescent="0.35">
      <c r="A7896" t="s">
        <v>29706</v>
      </c>
      <c r="B7896" t="s">
        <v>29730</v>
      </c>
      <c r="C7896" t="s">
        <v>5177</v>
      </c>
      <c r="D7896" t="s">
        <v>29731</v>
      </c>
      <c r="E7896" t="s">
        <v>2646</v>
      </c>
      <c r="F7896">
        <v>1</v>
      </c>
      <c r="G7896" t="s">
        <v>2600</v>
      </c>
      <c r="H7896" t="s">
        <v>2577</v>
      </c>
      <c r="I7896" t="s">
        <v>2076</v>
      </c>
      <c r="J7896" t="s">
        <v>2601</v>
      </c>
      <c r="K7896" t="s">
        <v>2602</v>
      </c>
      <c r="L7896" t="s">
        <v>2058</v>
      </c>
      <c r="M7896" t="s">
        <v>2163</v>
      </c>
      <c r="N7896">
        <v>4</v>
      </c>
      <c r="O7896">
        <v>123</v>
      </c>
      <c r="P7896">
        <v>0.71</v>
      </c>
      <c r="Q7896">
        <v>17340</v>
      </c>
      <c r="R7896">
        <v>1</v>
      </c>
      <c r="S7896">
        <v>16</v>
      </c>
      <c r="T7896">
        <v>0.09</v>
      </c>
      <c r="U7896">
        <v>3</v>
      </c>
      <c r="V7896">
        <v>107</v>
      </c>
      <c r="W7896">
        <v>0.62</v>
      </c>
      <c r="X7896">
        <v>0</v>
      </c>
      <c r="Y7896">
        <v>0</v>
      </c>
      <c r="Z7896">
        <v>0</v>
      </c>
      <c r="AA7896">
        <v>0</v>
      </c>
      <c r="AB7896">
        <v>0</v>
      </c>
      <c r="AC7896">
        <v>0</v>
      </c>
      <c r="AD7896">
        <v>0</v>
      </c>
      <c r="AE7896">
        <v>0</v>
      </c>
      <c r="AF7896">
        <v>0</v>
      </c>
      <c r="AG7896" t="s">
        <v>29732</v>
      </c>
      <c r="AH7896" s="21" t="str">
        <f t="shared" si="246"/>
        <v>YK20</v>
      </c>
      <c r="AI7896" s="21">
        <v>244.8</v>
      </c>
      <c r="AJ7896" s="21">
        <f t="shared" si="247"/>
        <v>99.290657439446363</v>
      </c>
      <c r="AK7896" s="21" t="s">
        <v>2060</v>
      </c>
      <c r="AL7896" t="s">
        <v>2551</v>
      </c>
      <c r="AM7896" s="26" t="s">
        <v>38</v>
      </c>
      <c r="AN7896" t="s">
        <v>2032</v>
      </c>
    </row>
    <row r="7897" spans="1:40" hidden="1" x14ac:dyDescent="0.35">
      <c r="A7897" t="s">
        <v>29710</v>
      </c>
      <c r="B7897" t="s">
        <v>29734</v>
      </c>
      <c r="C7897" t="s">
        <v>4791</v>
      </c>
      <c r="D7897" t="s">
        <v>29735</v>
      </c>
      <c r="E7897" t="s">
        <v>3309</v>
      </c>
      <c r="F7897">
        <v>1</v>
      </c>
      <c r="G7897" t="s">
        <v>2509</v>
      </c>
      <c r="H7897" t="s">
        <v>2510</v>
      </c>
      <c r="I7897" t="s">
        <v>2076</v>
      </c>
      <c r="J7897" t="s">
        <v>3522</v>
      </c>
      <c r="K7897" t="s">
        <v>3109</v>
      </c>
      <c r="L7897" t="s">
        <v>2058</v>
      </c>
      <c r="M7897" t="s">
        <v>2059</v>
      </c>
      <c r="N7897">
        <v>6</v>
      </c>
      <c r="O7897">
        <v>486</v>
      </c>
      <c r="P7897">
        <v>1.99</v>
      </c>
      <c r="Q7897">
        <v>24480</v>
      </c>
      <c r="R7897">
        <v>4</v>
      </c>
      <c r="S7897">
        <v>297</v>
      </c>
      <c r="T7897">
        <v>1.21</v>
      </c>
      <c r="U7897">
        <v>2</v>
      </c>
      <c r="V7897">
        <v>189</v>
      </c>
      <c r="W7897">
        <v>0.77</v>
      </c>
      <c r="X7897">
        <v>0</v>
      </c>
      <c r="Y7897">
        <v>0</v>
      </c>
      <c r="Z7897">
        <v>0</v>
      </c>
      <c r="AA7897">
        <v>0</v>
      </c>
      <c r="AB7897">
        <v>0</v>
      </c>
      <c r="AC7897">
        <v>0</v>
      </c>
      <c r="AD7897">
        <v>0</v>
      </c>
      <c r="AE7897">
        <v>0</v>
      </c>
      <c r="AF7897">
        <v>0</v>
      </c>
      <c r="AG7897" t="s">
        <v>29736</v>
      </c>
      <c r="AH7897" s="21" t="str">
        <f t="shared" si="246"/>
        <v>YM68</v>
      </c>
      <c r="AI7897" s="21">
        <v>345.36</v>
      </c>
      <c r="AJ7897" s="21">
        <f t="shared" si="247"/>
        <v>98.014705882352942</v>
      </c>
      <c r="AK7897" s="21" t="s">
        <v>2063</v>
      </c>
      <c r="AL7897" t="s">
        <v>2515</v>
      </c>
      <c r="AM7897" s="26" t="s">
        <v>38</v>
      </c>
      <c r="AN7897" t="s">
        <v>2033</v>
      </c>
    </row>
    <row r="7898" spans="1:40" hidden="1" x14ac:dyDescent="0.35">
      <c r="A7898" t="s">
        <v>29714</v>
      </c>
      <c r="B7898" t="s">
        <v>29738</v>
      </c>
      <c r="C7898" t="s">
        <v>6477</v>
      </c>
      <c r="D7898" t="s">
        <v>29739</v>
      </c>
      <c r="E7898" t="s">
        <v>3309</v>
      </c>
      <c r="F7898">
        <v>1</v>
      </c>
      <c r="G7898" t="s">
        <v>2509</v>
      </c>
      <c r="H7898" t="s">
        <v>2510</v>
      </c>
      <c r="I7898" t="s">
        <v>2076</v>
      </c>
      <c r="J7898" t="s">
        <v>3522</v>
      </c>
      <c r="K7898" t="s">
        <v>3109</v>
      </c>
      <c r="L7898" t="s">
        <v>2058</v>
      </c>
      <c r="M7898" t="s">
        <v>2358</v>
      </c>
      <c r="N7898">
        <v>0</v>
      </c>
      <c r="O7898">
        <v>0</v>
      </c>
      <c r="P7898">
        <v>0</v>
      </c>
      <c r="Q7898">
        <v>13260</v>
      </c>
      <c r="R7898">
        <v>0</v>
      </c>
      <c r="S7898">
        <v>0</v>
      </c>
      <c r="T7898">
        <v>0</v>
      </c>
      <c r="U7898">
        <v>0</v>
      </c>
      <c r="V7898">
        <v>0</v>
      </c>
      <c r="W7898">
        <v>0</v>
      </c>
      <c r="X7898">
        <v>0</v>
      </c>
      <c r="Y7898">
        <v>0</v>
      </c>
      <c r="Z7898">
        <v>0</v>
      </c>
      <c r="AA7898">
        <v>0</v>
      </c>
      <c r="AB7898">
        <v>0</v>
      </c>
      <c r="AC7898">
        <v>0</v>
      </c>
      <c r="AD7898">
        <v>0</v>
      </c>
      <c r="AE7898">
        <v>0</v>
      </c>
      <c r="AF7898">
        <v>0</v>
      </c>
      <c r="AG7898" t="s">
        <v>29740</v>
      </c>
      <c r="AH7898" s="21" t="str">
        <f t="shared" si="246"/>
        <v>YM68</v>
      </c>
      <c r="AI7898" s="21">
        <v>187.20000000000005</v>
      </c>
      <c r="AJ7898" s="21">
        <f t="shared" si="247"/>
        <v>100</v>
      </c>
      <c r="AK7898" s="21" t="s">
        <v>2060</v>
      </c>
      <c r="AL7898" t="s">
        <v>2515</v>
      </c>
      <c r="AM7898" s="26" t="s">
        <v>38</v>
      </c>
      <c r="AN7898" t="s">
        <v>2031</v>
      </c>
    </row>
    <row r="7899" spans="1:40" hidden="1" x14ac:dyDescent="0.35">
      <c r="A7899" t="s">
        <v>29718</v>
      </c>
      <c r="B7899" t="s">
        <v>29742</v>
      </c>
      <c r="C7899" t="s">
        <v>3639</v>
      </c>
      <c r="D7899" t="s">
        <v>29743</v>
      </c>
      <c r="E7899" t="s">
        <v>3309</v>
      </c>
      <c r="F7899">
        <v>1</v>
      </c>
      <c r="G7899" t="s">
        <v>2509</v>
      </c>
      <c r="H7899" t="s">
        <v>2510</v>
      </c>
      <c r="I7899" t="s">
        <v>2076</v>
      </c>
      <c r="J7899" t="s">
        <v>3522</v>
      </c>
      <c r="K7899" t="s">
        <v>3109</v>
      </c>
      <c r="L7899" t="s">
        <v>2058</v>
      </c>
      <c r="M7899" t="s">
        <v>2170</v>
      </c>
      <c r="N7899">
        <v>11</v>
      </c>
      <c r="O7899">
        <v>327</v>
      </c>
      <c r="P7899">
        <v>2.14</v>
      </c>
      <c r="Q7899">
        <v>15300</v>
      </c>
      <c r="R7899">
        <v>11</v>
      </c>
      <c r="S7899">
        <v>327</v>
      </c>
      <c r="T7899">
        <v>2.14</v>
      </c>
      <c r="U7899">
        <v>0</v>
      </c>
      <c r="V7899">
        <v>0</v>
      </c>
      <c r="W7899">
        <v>0</v>
      </c>
      <c r="X7899">
        <v>0</v>
      </c>
      <c r="Y7899">
        <v>0</v>
      </c>
      <c r="Z7899">
        <v>0</v>
      </c>
      <c r="AA7899">
        <v>0</v>
      </c>
      <c r="AB7899">
        <v>0</v>
      </c>
      <c r="AC7899">
        <v>0</v>
      </c>
      <c r="AD7899">
        <v>0</v>
      </c>
      <c r="AE7899">
        <v>0</v>
      </c>
      <c r="AF7899">
        <v>0</v>
      </c>
      <c r="AG7899" t="s">
        <v>29744</v>
      </c>
      <c r="AH7899" s="21" t="str">
        <f t="shared" si="246"/>
        <v>YM68</v>
      </c>
      <c r="AI7899" s="21">
        <v>216</v>
      </c>
      <c r="AJ7899" s="21">
        <f t="shared" si="247"/>
        <v>97.862745098039213</v>
      </c>
      <c r="AK7899" s="21" t="s">
        <v>2063</v>
      </c>
      <c r="AL7899" t="s">
        <v>2515</v>
      </c>
      <c r="AM7899" s="26" t="s">
        <v>38</v>
      </c>
      <c r="AN7899" t="s">
        <v>2030</v>
      </c>
    </row>
    <row r="7900" spans="1:40" hidden="1" x14ac:dyDescent="0.35">
      <c r="A7900" t="s">
        <v>29722</v>
      </c>
      <c r="B7900" t="s">
        <v>29746</v>
      </c>
      <c r="C7900" t="s">
        <v>3520</v>
      </c>
      <c r="D7900" t="s">
        <v>29747</v>
      </c>
      <c r="E7900" t="s">
        <v>3309</v>
      </c>
      <c r="F7900">
        <v>1</v>
      </c>
      <c r="G7900" t="s">
        <v>2509</v>
      </c>
      <c r="H7900" t="s">
        <v>2510</v>
      </c>
      <c r="I7900" t="s">
        <v>2076</v>
      </c>
      <c r="J7900" t="s">
        <v>3522</v>
      </c>
      <c r="K7900" t="s">
        <v>3109</v>
      </c>
      <c r="L7900" t="s">
        <v>2058</v>
      </c>
      <c r="M7900" t="s">
        <v>2059</v>
      </c>
      <c r="N7900">
        <v>1</v>
      </c>
      <c r="O7900">
        <v>27</v>
      </c>
      <c r="P7900">
        <v>0.11</v>
      </c>
      <c r="Q7900">
        <v>24480</v>
      </c>
      <c r="R7900">
        <v>1</v>
      </c>
      <c r="S7900">
        <v>27</v>
      </c>
      <c r="T7900">
        <v>0.11</v>
      </c>
      <c r="U7900">
        <v>0</v>
      </c>
      <c r="V7900">
        <v>0</v>
      </c>
      <c r="W7900">
        <v>0</v>
      </c>
      <c r="X7900">
        <v>0</v>
      </c>
      <c r="Y7900">
        <v>0</v>
      </c>
      <c r="Z7900">
        <v>0</v>
      </c>
      <c r="AA7900">
        <v>0</v>
      </c>
      <c r="AB7900">
        <v>0</v>
      </c>
      <c r="AC7900">
        <v>0</v>
      </c>
      <c r="AD7900">
        <v>0</v>
      </c>
      <c r="AE7900">
        <v>0</v>
      </c>
      <c r="AF7900">
        <v>0</v>
      </c>
      <c r="AG7900" t="s">
        <v>29748</v>
      </c>
      <c r="AH7900" s="21" t="str">
        <f t="shared" si="246"/>
        <v>YM68</v>
      </c>
      <c r="AI7900" s="21">
        <v>345.36</v>
      </c>
      <c r="AJ7900" s="21">
        <f t="shared" si="247"/>
        <v>99.889705882352942</v>
      </c>
      <c r="AK7900" s="21" t="s">
        <v>2060</v>
      </c>
      <c r="AL7900" t="s">
        <v>2515</v>
      </c>
      <c r="AM7900" s="26" t="s">
        <v>38</v>
      </c>
      <c r="AN7900" t="s">
        <v>2033</v>
      </c>
    </row>
    <row r="7901" spans="1:40" hidden="1" x14ac:dyDescent="0.35">
      <c r="A7901" t="s">
        <v>29726</v>
      </c>
      <c r="B7901" t="s">
        <v>29750</v>
      </c>
      <c r="C7901" t="s">
        <v>3639</v>
      </c>
      <c r="D7901" t="s">
        <v>29751</v>
      </c>
      <c r="E7901" t="s">
        <v>3309</v>
      </c>
      <c r="F7901">
        <v>1</v>
      </c>
      <c r="G7901" t="s">
        <v>2509</v>
      </c>
      <c r="H7901" t="s">
        <v>2510</v>
      </c>
      <c r="I7901" t="s">
        <v>2076</v>
      </c>
      <c r="J7901" t="s">
        <v>3522</v>
      </c>
      <c r="K7901" t="s">
        <v>3109</v>
      </c>
      <c r="L7901" t="s">
        <v>2058</v>
      </c>
      <c r="M7901" t="s">
        <v>2059</v>
      </c>
      <c r="N7901">
        <v>8</v>
      </c>
      <c r="O7901">
        <v>221</v>
      </c>
      <c r="P7901">
        <v>0.9</v>
      </c>
      <c r="Q7901">
        <v>24480</v>
      </c>
      <c r="R7901">
        <v>4</v>
      </c>
      <c r="S7901">
        <v>92</v>
      </c>
      <c r="T7901">
        <v>0.38</v>
      </c>
      <c r="U7901">
        <v>4</v>
      </c>
      <c r="V7901">
        <v>129</v>
      </c>
      <c r="W7901">
        <v>0.53</v>
      </c>
      <c r="X7901">
        <v>0</v>
      </c>
      <c r="Y7901">
        <v>0</v>
      </c>
      <c r="Z7901">
        <v>0</v>
      </c>
      <c r="AA7901">
        <v>0</v>
      </c>
      <c r="AB7901">
        <v>0</v>
      </c>
      <c r="AC7901">
        <v>0</v>
      </c>
      <c r="AD7901">
        <v>0</v>
      </c>
      <c r="AE7901">
        <v>0</v>
      </c>
      <c r="AF7901">
        <v>0</v>
      </c>
      <c r="AG7901" t="s">
        <v>29752</v>
      </c>
      <c r="AH7901" s="21" t="str">
        <f t="shared" si="246"/>
        <v>YM68</v>
      </c>
      <c r="AI7901" s="21">
        <v>345.36</v>
      </c>
      <c r="AJ7901" s="21">
        <f t="shared" si="247"/>
        <v>99.097222222222229</v>
      </c>
      <c r="AK7901" s="21" t="s">
        <v>2063</v>
      </c>
      <c r="AL7901" t="s">
        <v>2515</v>
      </c>
      <c r="AM7901" s="26" t="s">
        <v>38</v>
      </c>
      <c r="AN7901" t="s">
        <v>2033</v>
      </c>
    </row>
    <row r="7902" spans="1:40" hidden="1" x14ac:dyDescent="0.35">
      <c r="A7902" t="s">
        <v>10593</v>
      </c>
      <c r="B7902" t="s">
        <v>29754</v>
      </c>
      <c r="C7902" t="s">
        <v>4585</v>
      </c>
      <c r="D7902" t="s">
        <v>29755</v>
      </c>
      <c r="E7902" t="s">
        <v>3407</v>
      </c>
      <c r="F7902">
        <v>2</v>
      </c>
      <c r="G7902" t="s">
        <v>2509</v>
      </c>
      <c r="H7902" t="s">
        <v>2510</v>
      </c>
      <c r="I7902" t="s">
        <v>2076</v>
      </c>
      <c r="J7902" t="s">
        <v>3408</v>
      </c>
      <c r="K7902" t="s">
        <v>3109</v>
      </c>
      <c r="L7902" t="s">
        <v>2058</v>
      </c>
      <c r="M7902" t="s">
        <v>2059</v>
      </c>
      <c r="N7902">
        <v>4</v>
      </c>
      <c r="O7902">
        <v>236</v>
      </c>
      <c r="P7902">
        <v>0.96</v>
      </c>
      <c r="Q7902">
        <v>24480</v>
      </c>
      <c r="R7902">
        <v>1</v>
      </c>
      <c r="S7902">
        <v>53</v>
      </c>
      <c r="T7902">
        <v>0.22</v>
      </c>
      <c r="U7902">
        <v>3</v>
      </c>
      <c r="V7902">
        <v>183</v>
      </c>
      <c r="W7902">
        <v>0.75</v>
      </c>
      <c r="X7902">
        <v>0</v>
      </c>
      <c r="Y7902">
        <v>0</v>
      </c>
      <c r="Z7902">
        <v>0</v>
      </c>
      <c r="AA7902">
        <v>0</v>
      </c>
      <c r="AB7902">
        <v>0</v>
      </c>
      <c r="AC7902">
        <v>0</v>
      </c>
      <c r="AD7902">
        <v>0</v>
      </c>
      <c r="AE7902">
        <v>0</v>
      </c>
      <c r="AF7902">
        <v>0</v>
      </c>
      <c r="AG7902" t="s">
        <v>29756</v>
      </c>
      <c r="AH7902" s="21" t="str">
        <f t="shared" si="246"/>
        <v>YM68</v>
      </c>
      <c r="AI7902" s="21">
        <v>345.36</v>
      </c>
      <c r="AJ7902" s="21">
        <f t="shared" si="247"/>
        <v>99.035947712418306</v>
      </c>
      <c r="AK7902" s="21" t="s">
        <v>2063</v>
      </c>
      <c r="AL7902" t="s">
        <v>3411</v>
      </c>
      <c r="AM7902" s="26" t="s">
        <v>38</v>
      </c>
      <c r="AN7902" t="s">
        <v>2030</v>
      </c>
    </row>
    <row r="7903" spans="1:40" hidden="1" x14ac:dyDescent="0.35">
      <c r="A7903" t="s">
        <v>29733</v>
      </c>
      <c r="B7903" t="s">
        <v>29758</v>
      </c>
      <c r="C7903" t="s">
        <v>3105</v>
      </c>
      <c r="D7903" t="s">
        <v>29759</v>
      </c>
      <c r="E7903" t="s">
        <v>3309</v>
      </c>
      <c r="F7903">
        <v>1</v>
      </c>
      <c r="G7903" t="s">
        <v>2509</v>
      </c>
      <c r="H7903" t="s">
        <v>2510</v>
      </c>
      <c r="I7903" t="s">
        <v>2076</v>
      </c>
      <c r="J7903" t="s">
        <v>3108</v>
      </c>
      <c r="K7903" t="s">
        <v>3109</v>
      </c>
      <c r="L7903" t="s">
        <v>2058</v>
      </c>
      <c r="M7903" t="s">
        <v>2170</v>
      </c>
      <c r="N7903">
        <v>4</v>
      </c>
      <c r="O7903">
        <v>144</v>
      </c>
      <c r="P7903">
        <v>0.94</v>
      </c>
      <c r="Q7903">
        <v>15300</v>
      </c>
      <c r="R7903">
        <v>2</v>
      </c>
      <c r="S7903">
        <v>105</v>
      </c>
      <c r="T7903">
        <v>0.69</v>
      </c>
      <c r="U7903">
        <v>2</v>
      </c>
      <c r="V7903">
        <v>39</v>
      </c>
      <c r="W7903">
        <v>0.25</v>
      </c>
      <c r="X7903">
        <v>0</v>
      </c>
      <c r="Y7903">
        <v>0</v>
      </c>
      <c r="Z7903">
        <v>0</v>
      </c>
      <c r="AA7903">
        <v>0</v>
      </c>
      <c r="AB7903">
        <v>0</v>
      </c>
      <c r="AC7903">
        <v>0</v>
      </c>
      <c r="AD7903">
        <v>0</v>
      </c>
      <c r="AE7903">
        <v>0</v>
      </c>
      <c r="AF7903">
        <v>0</v>
      </c>
      <c r="AG7903" t="s">
        <v>29760</v>
      </c>
      <c r="AH7903" s="21" t="str">
        <f t="shared" si="246"/>
        <v>YM68</v>
      </c>
      <c r="AI7903" s="21">
        <v>216</v>
      </c>
      <c r="AJ7903" s="21">
        <f t="shared" si="247"/>
        <v>99.058823529411768</v>
      </c>
      <c r="AK7903" s="21" t="s">
        <v>2063</v>
      </c>
      <c r="AL7903" t="s">
        <v>2515</v>
      </c>
      <c r="AM7903" s="26" t="s">
        <v>38</v>
      </c>
      <c r="AN7903" t="s">
        <v>2033</v>
      </c>
    </row>
    <row r="7904" spans="1:40" hidden="1" x14ac:dyDescent="0.35">
      <c r="A7904" t="s">
        <v>29737</v>
      </c>
      <c r="B7904" t="s">
        <v>29762</v>
      </c>
      <c r="C7904" t="s">
        <v>3105</v>
      </c>
      <c r="D7904" t="s">
        <v>29763</v>
      </c>
      <c r="E7904" t="s">
        <v>3309</v>
      </c>
      <c r="F7904">
        <v>1</v>
      </c>
      <c r="G7904" t="s">
        <v>2509</v>
      </c>
      <c r="H7904" t="s">
        <v>2510</v>
      </c>
      <c r="I7904" t="s">
        <v>2076</v>
      </c>
      <c r="J7904" t="s">
        <v>3108</v>
      </c>
      <c r="K7904" t="s">
        <v>3109</v>
      </c>
      <c r="L7904" t="s">
        <v>2058</v>
      </c>
      <c r="M7904" t="s">
        <v>2059</v>
      </c>
      <c r="N7904">
        <v>2</v>
      </c>
      <c r="O7904">
        <v>37</v>
      </c>
      <c r="P7904">
        <v>0.15</v>
      </c>
      <c r="Q7904">
        <v>24480</v>
      </c>
      <c r="R7904">
        <v>1</v>
      </c>
      <c r="S7904">
        <v>23</v>
      </c>
      <c r="T7904">
        <v>0.09</v>
      </c>
      <c r="U7904">
        <v>1</v>
      </c>
      <c r="V7904">
        <v>14</v>
      </c>
      <c r="W7904">
        <v>0.06</v>
      </c>
      <c r="X7904">
        <v>0</v>
      </c>
      <c r="Y7904">
        <v>0</v>
      </c>
      <c r="Z7904">
        <v>0</v>
      </c>
      <c r="AA7904">
        <v>0</v>
      </c>
      <c r="AB7904">
        <v>0</v>
      </c>
      <c r="AC7904">
        <v>0</v>
      </c>
      <c r="AD7904">
        <v>0</v>
      </c>
      <c r="AE7904">
        <v>0</v>
      </c>
      <c r="AF7904">
        <v>0</v>
      </c>
      <c r="AG7904" t="s">
        <v>29764</v>
      </c>
      <c r="AH7904" s="21" t="str">
        <f t="shared" si="246"/>
        <v>YM68</v>
      </c>
      <c r="AI7904" s="21">
        <v>345.36</v>
      </c>
      <c r="AJ7904" s="21">
        <f t="shared" si="247"/>
        <v>99.848856209150327</v>
      </c>
      <c r="AK7904" s="21" t="s">
        <v>2060</v>
      </c>
      <c r="AL7904" t="s">
        <v>2515</v>
      </c>
      <c r="AM7904" s="26" t="s">
        <v>38</v>
      </c>
      <c r="AN7904" t="s">
        <v>2030</v>
      </c>
    </row>
    <row r="7905" spans="1:40" hidden="1" x14ac:dyDescent="0.35">
      <c r="A7905" t="s">
        <v>29741</v>
      </c>
      <c r="B7905" t="s">
        <v>29766</v>
      </c>
      <c r="C7905" t="s">
        <v>4796</v>
      </c>
      <c r="D7905" t="s">
        <v>29767</v>
      </c>
      <c r="E7905" t="s">
        <v>3309</v>
      </c>
      <c r="F7905">
        <v>1</v>
      </c>
      <c r="G7905" t="s">
        <v>2509</v>
      </c>
      <c r="H7905" t="s">
        <v>2510</v>
      </c>
      <c r="I7905" t="s">
        <v>2076</v>
      </c>
      <c r="J7905" t="s">
        <v>3108</v>
      </c>
      <c r="K7905" t="s">
        <v>3109</v>
      </c>
      <c r="L7905" t="s">
        <v>2058</v>
      </c>
      <c r="M7905" t="s">
        <v>2533</v>
      </c>
      <c r="N7905">
        <v>1</v>
      </c>
      <c r="O7905">
        <v>4</v>
      </c>
      <c r="P7905">
        <v>0.03</v>
      </c>
      <c r="Q7905">
        <v>12240</v>
      </c>
      <c r="R7905">
        <v>0</v>
      </c>
      <c r="S7905">
        <v>0</v>
      </c>
      <c r="T7905">
        <v>0</v>
      </c>
      <c r="U7905">
        <v>1</v>
      </c>
      <c r="V7905">
        <v>4</v>
      </c>
      <c r="W7905">
        <v>0.03</v>
      </c>
      <c r="X7905">
        <v>0</v>
      </c>
      <c r="Y7905">
        <v>0</v>
      </c>
      <c r="Z7905">
        <v>0</v>
      </c>
      <c r="AA7905">
        <v>0</v>
      </c>
      <c r="AB7905">
        <v>0</v>
      </c>
      <c r="AC7905">
        <v>0</v>
      </c>
      <c r="AD7905">
        <v>0</v>
      </c>
      <c r="AE7905">
        <v>0</v>
      </c>
      <c r="AF7905">
        <v>0</v>
      </c>
      <c r="AG7905" t="s">
        <v>29768</v>
      </c>
      <c r="AH7905" s="21" t="str">
        <f t="shared" si="246"/>
        <v>YM68</v>
      </c>
      <c r="AI7905" s="21">
        <v>172.79999999999998</v>
      </c>
      <c r="AJ7905" s="21">
        <f t="shared" si="247"/>
        <v>99.967320261437905</v>
      </c>
      <c r="AK7905" s="21" t="s">
        <v>2060</v>
      </c>
      <c r="AL7905" t="s">
        <v>2515</v>
      </c>
      <c r="AM7905" s="26" t="s">
        <v>38</v>
      </c>
      <c r="AN7905" t="s">
        <v>2030</v>
      </c>
    </row>
    <row r="7906" spans="1:40" hidden="1" x14ac:dyDescent="0.35">
      <c r="A7906" t="s">
        <v>29745</v>
      </c>
      <c r="B7906" t="s">
        <v>29770</v>
      </c>
      <c r="C7906" t="s">
        <v>4791</v>
      </c>
      <c r="D7906" t="s">
        <v>29771</v>
      </c>
      <c r="E7906" t="s">
        <v>3309</v>
      </c>
      <c r="F7906">
        <v>1</v>
      </c>
      <c r="G7906" t="s">
        <v>2509</v>
      </c>
      <c r="H7906" t="s">
        <v>2510</v>
      </c>
      <c r="I7906" t="s">
        <v>2076</v>
      </c>
      <c r="J7906" t="s">
        <v>3522</v>
      </c>
      <c r="K7906" t="s">
        <v>3109</v>
      </c>
      <c r="L7906" t="s">
        <v>2058</v>
      </c>
      <c r="M7906" t="s">
        <v>2982</v>
      </c>
      <c r="N7906">
        <v>5</v>
      </c>
      <c r="O7906">
        <v>130</v>
      </c>
      <c r="P7906">
        <v>0.91</v>
      </c>
      <c r="Q7906">
        <v>14280</v>
      </c>
      <c r="R7906">
        <v>2</v>
      </c>
      <c r="S7906">
        <v>53</v>
      </c>
      <c r="T7906">
        <v>0.37</v>
      </c>
      <c r="U7906">
        <v>2</v>
      </c>
      <c r="V7906">
        <v>50</v>
      </c>
      <c r="W7906">
        <v>0.35</v>
      </c>
      <c r="X7906">
        <v>0</v>
      </c>
      <c r="Y7906">
        <v>0</v>
      </c>
      <c r="Z7906">
        <v>0</v>
      </c>
      <c r="AA7906">
        <v>1</v>
      </c>
      <c r="AB7906">
        <v>27</v>
      </c>
      <c r="AC7906">
        <v>0.19</v>
      </c>
      <c r="AD7906">
        <v>0</v>
      </c>
      <c r="AE7906">
        <v>0</v>
      </c>
      <c r="AF7906">
        <v>0</v>
      </c>
      <c r="AG7906" t="s">
        <v>29772</v>
      </c>
      <c r="AH7906" s="21" t="str">
        <f t="shared" si="246"/>
        <v>YM68</v>
      </c>
      <c r="AI7906" s="21">
        <v>201.59999999999997</v>
      </c>
      <c r="AJ7906" s="21">
        <f t="shared" si="247"/>
        <v>99.089635854341736</v>
      </c>
      <c r="AK7906" s="21" t="s">
        <v>2063</v>
      </c>
      <c r="AL7906" t="s">
        <v>2515</v>
      </c>
      <c r="AM7906" s="26" t="s">
        <v>38</v>
      </c>
      <c r="AN7906" t="s">
        <v>2032</v>
      </c>
    </row>
    <row r="7907" spans="1:40" hidden="1" x14ac:dyDescent="0.35">
      <c r="A7907" t="s">
        <v>29749</v>
      </c>
      <c r="B7907" t="s">
        <v>29774</v>
      </c>
      <c r="C7907" t="s">
        <v>4791</v>
      </c>
      <c r="D7907" t="s">
        <v>29775</v>
      </c>
      <c r="E7907" t="s">
        <v>3309</v>
      </c>
      <c r="F7907">
        <v>1</v>
      </c>
      <c r="G7907" t="s">
        <v>2509</v>
      </c>
      <c r="H7907" t="s">
        <v>2510</v>
      </c>
      <c r="I7907" t="s">
        <v>2076</v>
      </c>
      <c r="J7907" t="s">
        <v>3522</v>
      </c>
      <c r="K7907" t="s">
        <v>3109</v>
      </c>
      <c r="L7907" t="s">
        <v>2058</v>
      </c>
      <c r="M7907" t="s">
        <v>2982</v>
      </c>
      <c r="N7907">
        <v>6</v>
      </c>
      <c r="O7907">
        <v>180</v>
      </c>
      <c r="P7907">
        <v>1.26</v>
      </c>
      <c r="Q7907">
        <v>14280</v>
      </c>
      <c r="R7907">
        <v>1</v>
      </c>
      <c r="S7907">
        <v>2</v>
      </c>
      <c r="T7907">
        <v>0.01</v>
      </c>
      <c r="U7907">
        <v>5</v>
      </c>
      <c r="V7907">
        <v>178</v>
      </c>
      <c r="W7907">
        <v>1.25</v>
      </c>
      <c r="X7907">
        <v>0</v>
      </c>
      <c r="Y7907">
        <v>0</v>
      </c>
      <c r="Z7907">
        <v>0</v>
      </c>
      <c r="AA7907">
        <v>0</v>
      </c>
      <c r="AB7907">
        <v>0</v>
      </c>
      <c r="AC7907">
        <v>0</v>
      </c>
      <c r="AD7907">
        <v>0</v>
      </c>
      <c r="AE7907">
        <v>0</v>
      </c>
      <c r="AF7907">
        <v>0</v>
      </c>
      <c r="AG7907" t="s">
        <v>29776</v>
      </c>
      <c r="AH7907" s="21" t="str">
        <f t="shared" si="246"/>
        <v>YM68</v>
      </c>
      <c r="AI7907" s="21">
        <v>201.59999999999997</v>
      </c>
      <c r="AJ7907" s="21">
        <f t="shared" si="247"/>
        <v>98.739495798319325</v>
      </c>
      <c r="AK7907" s="21" t="s">
        <v>2063</v>
      </c>
      <c r="AL7907" t="s">
        <v>2515</v>
      </c>
      <c r="AM7907" s="26" t="s">
        <v>38</v>
      </c>
      <c r="AN7907" t="s">
        <v>2032</v>
      </c>
    </row>
    <row r="7908" spans="1:40" hidden="1" x14ac:dyDescent="0.35">
      <c r="A7908" t="s">
        <v>29753</v>
      </c>
      <c r="B7908" t="s">
        <v>29778</v>
      </c>
      <c r="C7908" t="s">
        <v>5923</v>
      </c>
      <c r="D7908" t="s">
        <v>29779</v>
      </c>
      <c r="E7908" t="s">
        <v>3115</v>
      </c>
      <c r="F7908">
        <v>1</v>
      </c>
      <c r="G7908" t="s">
        <v>2816</v>
      </c>
      <c r="H7908" t="s">
        <v>2620</v>
      </c>
      <c r="I7908" t="s">
        <v>2076</v>
      </c>
      <c r="J7908" t="s">
        <v>3116</v>
      </c>
      <c r="K7908" t="s">
        <v>2818</v>
      </c>
      <c r="L7908" t="s">
        <v>2058</v>
      </c>
      <c r="M7908" t="s">
        <v>2059</v>
      </c>
      <c r="N7908">
        <v>5</v>
      </c>
      <c r="O7908">
        <v>178</v>
      </c>
      <c r="P7908">
        <v>0.73</v>
      </c>
      <c r="Q7908">
        <v>24480</v>
      </c>
      <c r="R7908">
        <v>1</v>
      </c>
      <c r="S7908">
        <v>61</v>
      </c>
      <c r="T7908">
        <v>0.25</v>
      </c>
      <c r="U7908">
        <v>4</v>
      </c>
      <c r="V7908">
        <v>117</v>
      </c>
      <c r="W7908">
        <v>0.48</v>
      </c>
      <c r="X7908">
        <v>0</v>
      </c>
      <c r="Y7908">
        <v>0</v>
      </c>
      <c r="Z7908">
        <v>0</v>
      </c>
      <c r="AA7908">
        <v>0</v>
      </c>
      <c r="AB7908">
        <v>0</v>
      </c>
      <c r="AC7908">
        <v>0</v>
      </c>
      <c r="AD7908">
        <v>0</v>
      </c>
      <c r="AE7908">
        <v>0</v>
      </c>
      <c r="AF7908">
        <v>0</v>
      </c>
      <c r="AG7908" t="s">
        <v>29780</v>
      </c>
      <c r="AH7908" s="21" t="str">
        <f t="shared" si="246"/>
        <v>YM68</v>
      </c>
      <c r="AI7908" s="21">
        <v>345.36</v>
      </c>
      <c r="AJ7908" s="21">
        <f t="shared" si="247"/>
        <v>99.272875816993462</v>
      </c>
      <c r="AK7908" s="21" t="s">
        <v>2060</v>
      </c>
      <c r="AL7908" t="s">
        <v>3118</v>
      </c>
      <c r="AM7908" s="26" t="s">
        <v>38</v>
      </c>
      <c r="AN7908" t="s">
        <v>2030</v>
      </c>
    </row>
    <row r="7909" spans="1:40" hidden="1" x14ac:dyDescent="0.35">
      <c r="A7909" t="s">
        <v>29757</v>
      </c>
      <c r="B7909" t="s">
        <v>29782</v>
      </c>
      <c r="C7909" t="s">
        <v>3666</v>
      </c>
      <c r="D7909" t="s">
        <v>29783</v>
      </c>
      <c r="E7909" t="s">
        <v>3668</v>
      </c>
      <c r="F7909">
        <v>1</v>
      </c>
      <c r="G7909" t="s">
        <v>2816</v>
      </c>
      <c r="H7909" t="s">
        <v>2620</v>
      </c>
      <c r="I7909" t="s">
        <v>2076</v>
      </c>
      <c r="J7909" t="s">
        <v>3116</v>
      </c>
      <c r="K7909" t="s">
        <v>2818</v>
      </c>
      <c r="L7909" t="s">
        <v>2058</v>
      </c>
      <c r="M7909" t="s">
        <v>2059</v>
      </c>
      <c r="N7909">
        <v>6</v>
      </c>
      <c r="O7909">
        <v>287</v>
      </c>
      <c r="P7909">
        <v>1.17</v>
      </c>
      <c r="Q7909">
        <v>24480</v>
      </c>
      <c r="R7909">
        <v>3</v>
      </c>
      <c r="S7909">
        <v>178</v>
      </c>
      <c r="T7909">
        <v>0.73</v>
      </c>
      <c r="U7909">
        <v>3</v>
      </c>
      <c r="V7909">
        <v>109</v>
      </c>
      <c r="W7909">
        <v>0.45</v>
      </c>
      <c r="X7909">
        <v>0</v>
      </c>
      <c r="Y7909">
        <v>0</v>
      </c>
      <c r="Z7909">
        <v>0</v>
      </c>
      <c r="AA7909">
        <v>0</v>
      </c>
      <c r="AB7909">
        <v>0</v>
      </c>
      <c r="AC7909">
        <v>0</v>
      </c>
      <c r="AD7909">
        <v>0</v>
      </c>
      <c r="AE7909">
        <v>0</v>
      </c>
      <c r="AF7909">
        <v>0</v>
      </c>
      <c r="AG7909" t="s">
        <v>29784</v>
      </c>
      <c r="AH7909" s="21" t="str">
        <f t="shared" si="246"/>
        <v>YM68</v>
      </c>
      <c r="AI7909" s="21">
        <v>345.36</v>
      </c>
      <c r="AJ7909" s="21">
        <f t="shared" si="247"/>
        <v>98.827614379084963</v>
      </c>
      <c r="AK7909" s="21" t="s">
        <v>2063</v>
      </c>
      <c r="AL7909" t="s">
        <v>3118</v>
      </c>
      <c r="AM7909" s="26" t="s">
        <v>38</v>
      </c>
      <c r="AN7909" t="s">
        <v>2032</v>
      </c>
    </row>
    <row r="7910" spans="1:40" hidden="1" x14ac:dyDescent="0.35">
      <c r="A7910" t="s">
        <v>29761</v>
      </c>
      <c r="B7910" t="s">
        <v>29786</v>
      </c>
      <c r="C7910" t="s">
        <v>3666</v>
      </c>
      <c r="D7910" t="s">
        <v>29787</v>
      </c>
      <c r="E7910" t="s">
        <v>3115</v>
      </c>
      <c r="F7910">
        <v>1</v>
      </c>
      <c r="G7910" t="s">
        <v>2816</v>
      </c>
      <c r="H7910" t="s">
        <v>2620</v>
      </c>
      <c r="I7910" t="s">
        <v>2076</v>
      </c>
      <c r="J7910" t="s">
        <v>3116</v>
      </c>
      <c r="K7910" t="s">
        <v>2818</v>
      </c>
      <c r="L7910" t="s">
        <v>2058</v>
      </c>
      <c r="M7910" t="s">
        <v>2170</v>
      </c>
      <c r="N7910">
        <v>3</v>
      </c>
      <c r="O7910">
        <v>169</v>
      </c>
      <c r="P7910">
        <v>1.1000000000000001</v>
      </c>
      <c r="Q7910">
        <v>15300</v>
      </c>
      <c r="R7910">
        <v>0</v>
      </c>
      <c r="S7910">
        <v>0</v>
      </c>
      <c r="T7910">
        <v>0</v>
      </c>
      <c r="U7910">
        <v>2</v>
      </c>
      <c r="V7910">
        <v>145</v>
      </c>
      <c r="W7910">
        <v>0.95</v>
      </c>
      <c r="X7910">
        <v>1</v>
      </c>
      <c r="Y7910">
        <v>24</v>
      </c>
      <c r="Z7910">
        <v>0.16</v>
      </c>
      <c r="AA7910">
        <v>0</v>
      </c>
      <c r="AB7910">
        <v>0</v>
      </c>
      <c r="AC7910">
        <v>0</v>
      </c>
      <c r="AD7910">
        <v>0</v>
      </c>
      <c r="AE7910">
        <v>0</v>
      </c>
      <c r="AF7910">
        <v>0</v>
      </c>
      <c r="AG7910" t="s">
        <v>29788</v>
      </c>
      <c r="AH7910" s="21" t="str">
        <f t="shared" si="246"/>
        <v>YM68</v>
      </c>
      <c r="AI7910" s="21">
        <v>216</v>
      </c>
      <c r="AJ7910" s="21">
        <f t="shared" si="247"/>
        <v>98.895424836601308</v>
      </c>
      <c r="AK7910" s="21" t="s">
        <v>2063</v>
      </c>
      <c r="AL7910" t="s">
        <v>3118</v>
      </c>
      <c r="AM7910" s="26" t="s">
        <v>38</v>
      </c>
      <c r="AN7910" t="s">
        <v>2032</v>
      </c>
    </row>
    <row r="7911" spans="1:40" hidden="1" x14ac:dyDescent="0.35">
      <c r="A7911" t="s">
        <v>29765</v>
      </c>
      <c r="B7911" t="s">
        <v>29790</v>
      </c>
      <c r="C7911" t="s">
        <v>5923</v>
      </c>
      <c r="D7911" t="s">
        <v>29791</v>
      </c>
      <c r="E7911" t="s">
        <v>3115</v>
      </c>
      <c r="F7911">
        <v>1</v>
      </c>
      <c r="G7911" t="s">
        <v>2816</v>
      </c>
      <c r="H7911" t="s">
        <v>2620</v>
      </c>
      <c r="I7911" t="s">
        <v>2076</v>
      </c>
      <c r="J7911" t="s">
        <v>3116</v>
      </c>
      <c r="K7911" t="s">
        <v>2818</v>
      </c>
      <c r="L7911" t="s">
        <v>2058</v>
      </c>
      <c r="M7911" t="s">
        <v>2059</v>
      </c>
      <c r="N7911">
        <v>0</v>
      </c>
      <c r="O7911">
        <v>0</v>
      </c>
      <c r="P7911">
        <v>0</v>
      </c>
      <c r="Q7911">
        <v>24480</v>
      </c>
      <c r="R7911">
        <v>0</v>
      </c>
      <c r="S7911">
        <v>0</v>
      </c>
      <c r="T7911">
        <v>0</v>
      </c>
      <c r="U7911">
        <v>0</v>
      </c>
      <c r="V7911">
        <v>0</v>
      </c>
      <c r="W7911">
        <v>0</v>
      </c>
      <c r="X7911">
        <v>0</v>
      </c>
      <c r="Y7911">
        <v>0</v>
      </c>
      <c r="Z7911">
        <v>0</v>
      </c>
      <c r="AA7911">
        <v>0</v>
      </c>
      <c r="AB7911">
        <v>0</v>
      </c>
      <c r="AC7911">
        <v>0</v>
      </c>
      <c r="AD7911">
        <v>0</v>
      </c>
      <c r="AE7911">
        <v>0</v>
      </c>
      <c r="AF7911">
        <v>0</v>
      </c>
      <c r="AG7911" t="s">
        <v>29792</v>
      </c>
      <c r="AH7911" s="21" t="str">
        <f t="shared" si="246"/>
        <v>YM68</v>
      </c>
      <c r="AI7911" s="21">
        <v>345.36</v>
      </c>
      <c r="AJ7911" s="21">
        <f t="shared" si="247"/>
        <v>100</v>
      </c>
      <c r="AK7911" s="21" t="s">
        <v>2060</v>
      </c>
      <c r="AL7911" t="s">
        <v>3118</v>
      </c>
      <c r="AM7911" s="26" t="s">
        <v>38</v>
      </c>
      <c r="AN7911" t="s">
        <v>2030</v>
      </c>
    </row>
    <row r="7912" spans="1:40" hidden="1" x14ac:dyDescent="0.35">
      <c r="A7912" t="s">
        <v>29769</v>
      </c>
      <c r="B7912" t="s">
        <v>29794</v>
      </c>
      <c r="C7912" t="s">
        <v>5923</v>
      </c>
      <c r="D7912" t="s">
        <v>29795</v>
      </c>
      <c r="E7912" t="s">
        <v>3115</v>
      </c>
      <c r="F7912">
        <v>1</v>
      </c>
      <c r="G7912" t="s">
        <v>2816</v>
      </c>
      <c r="H7912" t="s">
        <v>2620</v>
      </c>
      <c r="I7912" t="s">
        <v>2076</v>
      </c>
      <c r="J7912" t="s">
        <v>3116</v>
      </c>
      <c r="K7912" t="s">
        <v>2818</v>
      </c>
      <c r="L7912" t="s">
        <v>2058</v>
      </c>
      <c r="M7912" t="s">
        <v>2059</v>
      </c>
      <c r="N7912">
        <v>6</v>
      </c>
      <c r="O7912">
        <v>146</v>
      </c>
      <c r="P7912">
        <v>0.6</v>
      </c>
      <c r="Q7912">
        <v>24480</v>
      </c>
      <c r="R7912">
        <v>5</v>
      </c>
      <c r="S7912">
        <v>125</v>
      </c>
      <c r="T7912">
        <v>0.51</v>
      </c>
      <c r="U7912">
        <v>1</v>
      </c>
      <c r="V7912">
        <v>21</v>
      </c>
      <c r="W7912">
        <v>0.09</v>
      </c>
      <c r="X7912">
        <v>0</v>
      </c>
      <c r="Y7912">
        <v>0</v>
      </c>
      <c r="Z7912">
        <v>0</v>
      </c>
      <c r="AA7912">
        <v>0</v>
      </c>
      <c r="AB7912">
        <v>0</v>
      </c>
      <c r="AC7912">
        <v>0</v>
      </c>
      <c r="AD7912">
        <v>0</v>
      </c>
      <c r="AE7912">
        <v>0</v>
      </c>
      <c r="AF7912">
        <v>0</v>
      </c>
      <c r="AG7912" t="s">
        <v>29796</v>
      </c>
      <c r="AH7912" s="21" t="str">
        <f t="shared" si="246"/>
        <v>YM68</v>
      </c>
      <c r="AI7912" s="21">
        <v>345.36</v>
      </c>
      <c r="AJ7912" s="21">
        <f t="shared" si="247"/>
        <v>99.403594771241828</v>
      </c>
      <c r="AK7912" s="21" t="s">
        <v>2060</v>
      </c>
      <c r="AL7912" t="s">
        <v>3118</v>
      </c>
      <c r="AM7912" s="26" t="s">
        <v>38</v>
      </c>
      <c r="AN7912" t="s">
        <v>2030</v>
      </c>
    </row>
    <row r="7913" spans="1:40" hidden="1" x14ac:dyDescent="0.35">
      <c r="A7913" t="s">
        <v>29773</v>
      </c>
      <c r="B7913" t="s">
        <v>29798</v>
      </c>
      <c r="C7913" t="s">
        <v>3113</v>
      </c>
      <c r="D7913" t="s">
        <v>29799</v>
      </c>
      <c r="E7913" t="s">
        <v>3115</v>
      </c>
      <c r="F7913">
        <v>1</v>
      </c>
      <c r="G7913" t="s">
        <v>2816</v>
      </c>
      <c r="H7913" t="s">
        <v>2620</v>
      </c>
      <c r="I7913" t="s">
        <v>2076</v>
      </c>
      <c r="J7913" t="s">
        <v>3116</v>
      </c>
      <c r="K7913" t="s">
        <v>2818</v>
      </c>
      <c r="L7913" t="s">
        <v>30321</v>
      </c>
      <c r="M7913" t="s">
        <v>2170</v>
      </c>
      <c r="N7913">
        <v>0</v>
      </c>
      <c r="O7913">
        <v>0</v>
      </c>
      <c r="P7913">
        <v>0</v>
      </c>
      <c r="Q7913">
        <v>13500</v>
      </c>
      <c r="R7913">
        <v>0</v>
      </c>
      <c r="S7913">
        <v>0</v>
      </c>
      <c r="T7913">
        <v>0</v>
      </c>
      <c r="U7913">
        <v>0</v>
      </c>
      <c r="V7913">
        <v>0</v>
      </c>
      <c r="W7913">
        <v>0</v>
      </c>
      <c r="X7913">
        <v>0</v>
      </c>
      <c r="Y7913">
        <v>0</v>
      </c>
      <c r="Z7913">
        <v>0</v>
      </c>
      <c r="AA7913">
        <v>0</v>
      </c>
      <c r="AB7913">
        <v>0</v>
      </c>
      <c r="AC7913">
        <v>0</v>
      </c>
      <c r="AD7913">
        <v>0</v>
      </c>
      <c r="AE7913">
        <v>0</v>
      </c>
      <c r="AF7913">
        <v>0</v>
      </c>
      <c r="AG7913" t="s">
        <v>29800</v>
      </c>
      <c r="AH7913" s="21" t="str">
        <f t="shared" si="246"/>
        <v>YM68</v>
      </c>
      <c r="AI7913" s="21">
        <v>216</v>
      </c>
      <c r="AJ7913" s="21">
        <f t="shared" si="247"/>
        <v>100</v>
      </c>
      <c r="AK7913" s="21" t="s">
        <v>2060</v>
      </c>
      <c r="AL7913" t="s">
        <v>3118</v>
      </c>
      <c r="AM7913" s="26" t="s">
        <v>38</v>
      </c>
      <c r="AN7913" t="s">
        <v>2030</v>
      </c>
    </row>
    <row r="7914" spans="1:40" hidden="1" x14ac:dyDescent="0.35">
      <c r="A7914" t="s">
        <v>29777</v>
      </c>
      <c r="B7914" t="s">
        <v>29802</v>
      </c>
      <c r="C7914" t="s">
        <v>2813</v>
      </c>
      <c r="D7914" t="s">
        <v>29803</v>
      </c>
      <c r="E7914" t="s">
        <v>2815</v>
      </c>
      <c r="F7914">
        <v>1</v>
      </c>
      <c r="G7914" t="s">
        <v>2816</v>
      </c>
      <c r="H7914" t="s">
        <v>2620</v>
      </c>
      <c r="I7914" t="s">
        <v>2076</v>
      </c>
      <c r="J7914" t="s">
        <v>2817</v>
      </c>
      <c r="K7914" t="s">
        <v>2818</v>
      </c>
      <c r="L7914" t="s">
        <v>2058</v>
      </c>
      <c r="M7914" t="s">
        <v>2059</v>
      </c>
      <c r="N7914">
        <v>2</v>
      </c>
      <c r="O7914">
        <v>107</v>
      </c>
      <c r="P7914">
        <v>0.44</v>
      </c>
      <c r="Q7914">
        <v>24480</v>
      </c>
      <c r="R7914">
        <v>0</v>
      </c>
      <c r="S7914">
        <v>0</v>
      </c>
      <c r="T7914">
        <v>0</v>
      </c>
      <c r="U7914">
        <v>2</v>
      </c>
      <c r="V7914">
        <v>107</v>
      </c>
      <c r="W7914">
        <v>0.44</v>
      </c>
      <c r="X7914">
        <v>0</v>
      </c>
      <c r="Y7914">
        <v>0</v>
      </c>
      <c r="Z7914">
        <v>0</v>
      </c>
      <c r="AA7914">
        <v>0</v>
      </c>
      <c r="AB7914">
        <v>0</v>
      </c>
      <c r="AC7914">
        <v>0</v>
      </c>
      <c r="AD7914">
        <v>0</v>
      </c>
      <c r="AE7914">
        <v>0</v>
      </c>
      <c r="AF7914">
        <v>0</v>
      </c>
      <c r="AG7914" t="s">
        <v>29804</v>
      </c>
      <c r="AH7914" s="21" t="str">
        <f t="shared" si="246"/>
        <v>YM68</v>
      </c>
      <c r="AI7914" s="21">
        <v>345.36</v>
      </c>
      <c r="AJ7914" s="21">
        <f t="shared" si="247"/>
        <v>99.562908496732021</v>
      </c>
      <c r="AK7914" s="21" t="s">
        <v>2060</v>
      </c>
      <c r="AL7914" t="s">
        <v>2820</v>
      </c>
      <c r="AM7914" s="26" t="s">
        <v>38</v>
      </c>
      <c r="AN7914" t="s">
        <v>2033</v>
      </c>
    </row>
    <row r="7915" spans="1:40" hidden="1" x14ac:dyDescent="0.35">
      <c r="A7915" t="s">
        <v>29781</v>
      </c>
      <c r="B7915" t="s">
        <v>29806</v>
      </c>
      <c r="C7915" t="s">
        <v>5917</v>
      </c>
      <c r="D7915" t="s">
        <v>29807</v>
      </c>
      <c r="E7915" t="s">
        <v>3115</v>
      </c>
      <c r="F7915">
        <v>1</v>
      </c>
      <c r="G7915" t="s">
        <v>2816</v>
      </c>
      <c r="H7915" t="s">
        <v>2620</v>
      </c>
      <c r="I7915" t="s">
        <v>2076</v>
      </c>
      <c r="J7915" t="s">
        <v>5919</v>
      </c>
      <c r="K7915" t="s">
        <v>2818</v>
      </c>
      <c r="L7915" t="s">
        <v>2058</v>
      </c>
      <c r="M7915" t="s">
        <v>2059</v>
      </c>
      <c r="N7915">
        <v>4</v>
      </c>
      <c r="O7915">
        <v>81</v>
      </c>
      <c r="P7915">
        <v>0.33</v>
      </c>
      <c r="Q7915">
        <v>24480</v>
      </c>
      <c r="R7915">
        <v>1</v>
      </c>
      <c r="S7915">
        <v>16</v>
      </c>
      <c r="T7915">
        <v>7.0000000000000007E-2</v>
      </c>
      <c r="U7915">
        <v>2</v>
      </c>
      <c r="V7915">
        <v>64</v>
      </c>
      <c r="W7915">
        <v>0.26</v>
      </c>
      <c r="X7915">
        <v>0</v>
      </c>
      <c r="Y7915">
        <v>0</v>
      </c>
      <c r="Z7915">
        <v>0</v>
      </c>
      <c r="AA7915">
        <v>1</v>
      </c>
      <c r="AB7915">
        <v>1</v>
      </c>
      <c r="AC7915">
        <v>0</v>
      </c>
      <c r="AD7915">
        <v>0</v>
      </c>
      <c r="AE7915">
        <v>0</v>
      </c>
      <c r="AF7915">
        <v>0</v>
      </c>
      <c r="AG7915" t="s">
        <v>29808</v>
      </c>
      <c r="AH7915" s="21" t="str">
        <f t="shared" si="246"/>
        <v>YM68</v>
      </c>
      <c r="AI7915" s="21">
        <v>345.36</v>
      </c>
      <c r="AJ7915" s="21">
        <f t="shared" si="247"/>
        <v>99.669117647058826</v>
      </c>
      <c r="AK7915" s="21" t="s">
        <v>2060</v>
      </c>
      <c r="AL7915" t="s">
        <v>3118</v>
      </c>
      <c r="AM7915" s="26" t="s">
        <v>38</v>
      </c>
      <c r="AN7915" t="s">
        <v>2030</v>
      </c>
    </row>
    <row r="7916" spans="1:40" hidden="1" x14ac:dyDescent="0.35">
      <c r="A7916" t="s">
        <v>29785</v>
      </c>
      <c r="B7916" t="s">
        <v>29810</v>
      </c>
      <c r="C7916" t="s">
        <v>10823</v>
      </c>
      <c r="D7916" t="s">
        <v>29811</v>
      </c>
      <c r="E7916" t="s">
        <v>3115</v>
      </c>
      <c r="F7916">
        <v>1</v>
      </c>
      <c r="G7916" t="s">
        <v>2816</v>
      </c>
      <c r="H7916" t="s">
        <v>2620</v>
      </c>
      <c r="I7916" t="s">
        <v>2076</v>
      </c>
      <c r="J7916" t="s">
        <v>10825</v>
      </c>
      <c r="K7916" t="s">
        <v>2818</v>
      </c>
      <c r="L7916" t="s">
        <v>2058</v>
      </c>
      <c r="M7916" t="s">
        <v>2059</v>
      </c>
      <c r="N7916">
        <v>6</v>
      </c>
      <c r="O7916">
        <v>206</v>
      </c>
      <c r="P7916">
        <v>0.84</v>
      </c>
      <c r="Q7916">
        <v>24480</v>
      </c>
      <c r="R7916">
        <v>3</v>
      </c>
      <c r="S7916">
        <v>113</v>
      </c>
      <c r="T7916">
        <v>0.46</v>
      </c>
      <c r="U7916">
        <v>3</v>
      </c>
      <c r="V7916">
        <v>93</v>
      </c>
      <c r="W7916">
        <v>0.38</v>
      </c>
      <c r="X7916">
        <v>0</v>
      </c>
      <c r="Y7916">
        <v>0</v>
      </c>
      <c r="Z7916">
        <v>0</v>
      </c>
      <c r="AA7916">
        <v>0</v>
      </c>
      <c r="AB7916">
        <v>0</v>
      </c>
      <c r="AC7916">
        <v>0</v>
      </c>
      <c r="AD7916">
        <v>0</v>
      </c>
      <c r="AE7916">
        <v>0</v>
      </c>
      <c r="AF7916">
        <v>0</v>
      </c>
      <c r="AG7916" t="s">
        <v>29812</v>
      </c>
      <c r="AH7916" s="21" t="str">
        <f t="shared" si="246"/>
        <v>YM68</v>
      </c>
      <c r="AI7916" s="21">
        <v>345.36</v>
      </c>
      <c r="AJ7916" s="21">
        <f t="shared" si="247"/>
        <v>99.158496732026137</v>
      </c>
      <c r="AK7916" s="21" t="s">
        <v>2063</v>
      </c>
      <c r="AL7916" t="s">
        <v>3118</v>
      </c>
      <c r="AM7916" s="26" t="s">
        <v>38</v>
      </c>
      <c r="AN7916" t="s">
        <v>2030</v>
      </c>
    </row>
    <row r="7917" spans="1:40" hidden="1" x14ac:dyDescent="0.35">
      <c r="A7917" t="s">
        <v>29789</v>
      </c>
      <c r="B7917" t="s">
        <v>29814</v>
      </c>
      <c r="C7917" t="s">
        <v>14727</v>
      </c>
      <c r="D7917" t="s">
        <v>29815</v>
      </c>
      <c r="E7917" t="s">
        <v>2646</v>
      </c>
      <c r="F7917">
        <v>1</v>
      </c>
      <c r="G7917" t="s">
        <v>2600</v>
      </c>
      <c r="H7917" t="s">
        <v>2577</v>
      </c>
      <c r="I7917" t="s">
        <v>2076</v>
      </c>
      <c r="J7917" t="s">
        <v>2647</v>
      </c>
      <c r="K7917" t="s">
        <v>2602</v>
      </c>
      <c r="L7917" t="s">
        <v>2058</v>
      </c>
      <c r="M7917" t="s">
        <v>2170</v>
      </c>
      <c r="N7917">
        <v>3</v>
      </c>
      <c r="O7917">
        <v>96</v>
      </c>
      <c r="P7917">
        <v>0.63</v>
      </c>
      <c r="Q7917">
        <v>15300</v>
      </c>
      <c r="R7917">
        <v>0</v>
      </c>
      <c r="S7917">
        <v>0</v>
      </c>
      <c r="T7917">
        <v>0</v>
      </c>
      <c r="U7917">
        <v>3</v>
      </c>
      <c r="V7917">
        <v>96</v>
      </c>
      <c r="W7917">
        <v>0.63</v>
      </c>
      <c r="X7917">
        <v>0</v>
      </c>
      <c r="Y7917">
        <v>0</v>
      </c>
      <c r="Z7917">
        <v>0</v>
      </c>
      <c r="AA7917">
        <v>0</v>
      </c>
      <c r="AB7917">
        <v>0</v>
      </c>
      <c r="AC7917">
        <v>0</v>
      </c>
      <c r="AD7917">
        <v>0</v>
      </c>
      <c r="AE7917">
        <v>0</v>
      </c>
      <c r="AF7917">
        <v>0</v>
      </c>
      <c r="AG7917" t="s">
        <v>29816</v>
      </c>
      <c r="AH7917" s="21" t="str">
        <f t="shared" si="246"/>
        <v>YK20</v>
      </c>
      <c r="AI7917" s="21">
        <v>216</v>
      </c>
      <c r="AJ7917" s="21">
        <f t="shared" si="247"/>
        <v>99.372549019607845</v>
      </c>
      <c r="AK7917" s="21" t="s">
        <v>2060</v>
      </c>
      <c r="AL7917" t="s">
        <v>2551</v>
      </c>
      <c r="AM7917" s="26" t="s">
        <v>38</v>
      </c>
      <c r="AN7917" t="s">
        <v>2030</v>
      </c>
    </row>
    <row r="7918" spans="1:40" hidden="1" x14ac:dyDescent="0.35">
      <c r="A7918" t="s">
        <v>29793</v>
      </c>
      <c r="B7918" t="s">
        <v>29818</v>
      </c>
      <c r="C7918" t="s">
        <v>8217</v>
      </c>
      <c r="D7918" t="s">
        <v>29819</v>
      </c>
      <c r="E7918" t="s">
        <v>2646</v>
      </c>
      <c r="F7918">
        <v>1</v>
      </c>
      <c r="G7918" t="s">
        <v>2600</v>
      </c>
      <c r="H7918" t="s">
        <v>2577</v>
      </c>
      <c r="I7918" t="s">
        <v>2076</v>
      </c>
      <c r="J7918" t="s">
        <v>2647</v>
      </c>
      <c r="K7918" t="s">
        <v>2602</v>
      </c>
      <c r="L7918" t="s">
        <v>2058</v>
      </c>
      <c r="M7918" t="s">
        <v>2059</v>
      </c>
      <c r="N7918">
        <v>6</v>
      </c>
      <c r="O7918">
        <v>183</v>
      </c>
      <c r="P7918">
        <v>0.75</v>
      </c>
      <c r="Q7918">
        <v>24480</v>
      </c>
      <c r="R7918">
        <v>3</v>
      </c>
      <c r="S7918">
        <v>59</v>
      </c>
      <c r="T7918">
        <v>0.24</v>
      </c>
      <c r="U7918">
        <v>3</v>
      </c>
      <c r="V7918">
        <v>124</v>
      </c>
      <c r="W7918">
        <v>0.51</v>
      </c>
      <c r="X7918">
        <v>0</v>
      </c>
      <c r="Y7918">
        <v>0</v>
      </c>
      <c r="Z7918">
        <v>0</v>
      </c>
      <c r="AA7918">
        <v>0</v>
      </c>
      <c r="AB7918">
        <v>0</v>
      </c>
      <c r="AC7918">
        <v>0</v>
      </c>
      <c r="AD7918">
        <v>0</v>
      </c>
      <c r="AE7918">
        <v>0</v>
      </c>
      <c r="AF7918">
        <v>0</v>
      </c>
      <c r="AG7918" t="s">
        <v>29820</v>
      </c>
      <c r="AH7918" s="21" t="str">
        <f t="shared" si="246"/>
        <v>YK20</v>
      </c>
      <c r="AI7918" s="21">
        <v>345.36</v>
      </c>
      <c r="AJ7918" s="21">
        <f t="shared" si="247"/>
        <v>99.252450980392155</v>
      </c>
      <c r="AK7918" s="21" t="s">
        <v>2060</v>
      </c>
      <c r="AL7918" t="s">
        <v>2551</v>
      </c>
      <c r="AM7918" s="26" t="s">
        <v>38</v>
      </c>
      <c r="AN7918" t="s">
        <v>2030</v>
      </c>
    </row>
    <row r="7919" spans="1:40" hidden="1" x14ac:dyDescent="0.35">
      <c r="A7919" t="s">
        <v>29797</v>
      </c>
      <c r="B7919" t="s">
        <v>29822</v>
      </c>
      <c r="C7919" t="s">
        <v>4992</v>
      </c>
      <c r="D7919" t="s">
        <v>29823</v>
      </c>
      <c r="E7919" t="s">
        <v>2575</v>
      </c>
      <c r="F7919">
        <v>1</v>
      </c>
      <c r="G7919" t="s">
        <v>2576</v>
      </c>
      <c r="H7919" t="s">
        <v>2577</v>
      </c>
      <c r="I7919" t="s">
        <v>2076</v>
      </c>
      <c r="J7919" t="s">
        <v>2858</v>
      </c>
      <c r="K7919" t="s">
        <v>2742</v>
      </c>
      <c r="L7919" t="s">
        <v>2058</v>
      </c>
      <c r="M7919" t="s">
        <v>2170</v>
      </c>
      <c r="N7919">
        <v>1</v>
      </c>
      <c r="O7919">
        <v>12</v>
      </c>
      <c r="P7919">
        <v>0.08</v>
      </c>
      <c r="Q7919">
        <v>15300</v>
      </c>
      <c r="R7919">
        <v>0</v>
      </c>
      <c r="S7919">
        <v>0</v>
      </c>
      <c r="T7919">
        <v>0</v>
      </c>
      <c r="U7919">
        <v>1</v>
      </c>
      <c r="V7919">
        <v>12</v>
      </c>
      <c r="W7919">
        <v>0.08</v>
      </c>
      <c r="X7919">
        <v>0</v>
      </c>
      <c r="Y7919">
        <v>0</v>
      </c>
      <c r="Z7919">
        <v>0</v>
      </c>
      <c r="AA7919">
        <v>0</v>
      </c>
      <c r="AB7919">
        <v>0</v>
      </c>
      <c r="AC7919">
        <v>0</v>
      </c>
      <c r="AD7919">
        <v>0</v>
      </c>
      <c r="AE7919">
        <v>0</v>
      </c>
      <c r="AF7919">
        <v>0</v>
      </c>
      <c r="AG7919" t="s">
        <v>29824</v>
      </c>
      <c r="AH7919" s="21" t="str">
        <f t="shared" si="246"/>
        <v>YK20</v>
      </c>
      <c r="AI7919" s="21">
        <v>216</v>
      </c>
      <c r="AJ7919" s="21">
        <f t="shared" si="247"/>
        <v>99.921568627450981</v>
      </c>
      <c r="AK7919" s="21" t="s">
        <v>2060</v>
      </c>
      <c r="AL7919" t="s">
        <v>2551</v>
      </c>
      <c r="AM7919" s="26" t="s">
        <v>38</v>
      </c>
      <c r="AN7919" t="s">
        <v>2031</v>
      </c>
    </row>
    <row r="7920" spans="1:40" hidden="1" x14ac:dyDescent="0.35">
      <c r="A7920" t="s">
        <v>29801</v>
      </c>
      <c r="B7920" t="s">
        <v>29826</v>
      </c>
      <c r="C7920" t="s">
        <v>4195</v>
      </c>
      <c r="D7920" t="s">
        <v>29827</v>
      </c>
      <c r="E7920" t="s">
        <v>2575</v>
      </c>
      <c r="F7920">
        <v>1</v>
      </c>
      <c r="G7920" t="s">
        <v>2576</v>
      </c>
      <c r="H7920" t="s">
        <v>2577</v>
      </c>
      <c r="I7920" t="s">
        <v>2076</v>
      </c>
      <c r="J7920" t="s">
        <v>2858</v>
      </c>
      <c r="K7920" t="s">
        <v>2742</v>
      </c>
      <c r="L7920" t="s">
        <v>2058</v>
      </c>
      <c r="M7920" t="s">
        <v>2982</v>
      </c>
      <c r="N7920">
        <v>6</v>
      </c>
      <c r="O7920">
        <v>78</v>
      </c>
      <c r="P7920">
        <v>0.55000000000000004</v>
      </c>
      <c r="Q7920">
        <v>14280</v>
      </c>
      <c r="R7920">
        <v>2</v>
      </c>
      <c r="S7920">
        <v>32</v>
      </c>
      <c r="T7920">
        <v>0.22</v>
      </c>
      <c r="U7920">
        <v>2</v>
      </c>
      <c r="V7920">
        <v>22</v>
      </c>
      <c r="W7920">
        <v>0.15</v>
      </c>
      <c r="X7920">
        <v>0</v>
      </c>
      <c r="Y7920">
        <v>0</v>
      </c>
      <c r="Z7920">
        <v>0</v>
      </c>
      <c r="AA7920">
        <v>2</v>
      </c>
      <c r="AB7920">
        <v>24</v>
      </c>
      <c r="AC7920">
        <v>0.17</v>
      </c>
      <c r="AD7920">
        <v>0</v>
      </c>
      <c r="AE7920">
        <v>0</v>
      </c>
      <c r="AF7920">
        <v>0</v>
      </c>
      <c r="AG7920" t="s">
        <v>29828</v>
      </c>
      <c r="AH7920" s="21" t="str">
        <f t="shared" si="246"/>
        <v>YK20</v>
      </c>
      <c r="AI7920" s="21">
        <v>201.59999999999997</v>
      </c>
      <c r="AJ7920" s="21">
        <f t="shared" si="247"/>
        <v>99.453781512605048</v>
      </c>
      <c r="AK7920" s="21" t="s">
        <v>2060</v>
      </c>
      <c r="AL7920" t="s">
        <v>2551</v>
      </c>
      <c r="AM7920" s="26" t="s">
        <v>38</v>
      </c>
      <c r="AN7920" t="s">
        <v>2030</v>
      </c>
    </row>
    <row r="7921" spans="1:40" hidden="1" x14ac:dyDescent="0.35">
      <c r="A7921" t="s">
        <v>29805</v>
      </c>
      <c r="B7921" t="s">
        <v>29829</v>
      </c>
      <c r="C7921" t="s">
        <v>4195</v>
      </c>
      <c r="D7921" t="s">
        <v>29827</v>
      </c>
      <c r="E7921" t="s">
        <v>2575</v>
      </c>
      <c r="F7921">
        <v>1</v>
      </c>
      <c r="G7921" t="s">
        <v>2576</v>
      </c>
      <c r="H7921" t="s">
        <v>2577</v>
      </c>
      <c r="I7921" t="s">
        <v>2076</v>
      </c>
      <c r="J7921" t="s">
        <v>2858</v>
      </c>
      <c r="K7921" t="s">
        <v>2742</v>
      </c>
      <c r="L7921" t="s">
        <v>2058</v>
      </c>
      <c r="M7921" t="s">
        <v>2982</v>
      </c>
      <c r="N7921">
        <v>4</v>
      </c>
      <c r="O7921">
        <v>79</v>
      </c>
      <c r="P7921">
        <v>0.55000000000000004</v>
      </c>
      <c r="Q7921">
        <v>14280</v>
      </c>
      <c r="R7921">
        <v>2</v>
      </c>
      <c r="S7921">
        <v>40</v>
      </c>
      <c r="T7921">
        <v>0.28000000000000003</v>
      </c>
      <c r="U7921">
        <v>2</v>
      </c>
      <c r="V7921">
        <v>39</v>
      </c>
      <c r="W7921">
        <v>0.27</v>
      </c>
      <c r="X7921">
        <v>0</v>
      </c>
      <c r="Y7921">
        <v>0</v>
      </c>
      <c r="Z7921">
        <v>0</v>
      </c>
      <c r="AA7921">
        <v>0</v>
      </c>
      <c r="AB7921">
        <v>0</v>
      </c>
      <c r="AC7921">
        <v>0</v>
      </c>
      <c r="AD7921">
        <v>0</v>
      </c>
      <c r="AE7921">
        <v>0</v>
      </c>
      <c r="AF7921">
        <v>0</v>
      </c>
      <c r="AG7921" t="s">
        <v>29830</v>
      </c>
      <c r="AH7921" s="21" t="str">
        <f t="shared" si="246"/>
        <v>YK20</v>
      </c>
      <c r="AI7921" s="21">
        <v>201.59999999999997</v>
      </c>
      <c r="AJ7921" s="21">
        <f t="shared" si="247"/>
        <v>99.446778711484598</v>
      </c>
      <c r="AK7921" s="21" t="s">
        <v>2060</v>
      </c>
      <c r="AL7921" t="s">
        <v>2551</v>
      </c>
      <c r="AM7921" s="26" t="s">
        <v>38</v>
      </c>
      <c r="AN7921" t="s">
        <v>2030</v>
      </c>
    </row>
    <row r="7922" spans="1:40" hidden="1" x14ac:dyDescent="0.35">
      <c r="A7922" t="s">
        <v>29809</v>
      </c>
      <c r="B7922" t="s">
        <v>29832</v>
      </c>
      <c r="C7922" t="s">
        <v>2739</v>
      </c>
      <c r="D7922" t="s">
        <v>29833</v>
      </c>
      <c r="E7922" t="s">
        <v>2575</v>
      </c>
      <c r="F7922">
        <v>1</v>
      </c>
      <c r="G7922" t="s">
        <v>2576</v>
      </c>
      <c r="H7922" t="s">
        <v>2577</v>
      </c>
      <c r="I7922" t="s">
        <v>2076</v>
      </c>
      <c r="J7922" t="s">
        <v>2741</v>
      </c>
      <c r="K7922" t="s">
        <v>2742</v>
      </c>
      <c r="L7922" t="s">
        <v>2058</v>
      </c>
      <c r="M7922" t="s">
        <v>2207</v>
      </c>
      <c r="N7922">
        <v>1</v>
      </c>
      <c r="O7922">
        <v>20</v>
      </c>
      <c r="P7922">
        <v>0.15</v>
      </c>
      <c r="Q7922">
        <v>13260</v>
      </c>
      <c r="R7922">
        <v>0</v>
      </c>
      <c r="S7922">
        <v>0</v>
      </c>
      <c r="T7922">
        <v>0</v>
      </c>
      <c r="U7922">
        <v>1</v>
      </c>
      <c r="V7922">
        <v>20</v>
      </c>
      <c r="W7922">
        <v>0.15</v>
      </c>
      <c r="X7922">
        <v>0</v>
      </c>
      <c r="Y7922">
        <v>0</v>
      </c>
      <c r="Z7922">
        <v>0</v>
      </c>
      <c r="AA7922">
        <v>0</v>
      </c>
      <c r="AB7922">
        <v>0</v>
      </c>
      <c r="AC7922">
        <v>0</v>
      </c>
      <c r="AD7922">
        <v>0</v>
      </c>
      <c r="AE7922">
        <v>0</v>
      </c>
      <c r="AF7922">
        <v>0</v>
      </c>
      <c r="AG7922" t="s">
        <v>29834</v>
      </c>
      <c r="AH7922" s="21" t="str">
        <f t="shared" si="246"/>
        <v>YK20</v>
      </c>
      <c r="AI7922" s="21">
        <v>187.20000000000002</v>
      </c>
      <c r="AJ7922" s="21">
        <f t="shared" si="247"/>
        <v>99.849170437405732</v>
      </c>
      <c r="AK7922" s="21" t="s">
        <v>2060</v>
      </c>
      <c r="AL7922" t="s">
        <v>2613</v>
      </c>
      <c r="AM7922" s="26" t="s">
        <v>38</v>
      </c>
      <c r="AN7922" t="s">
        <v>2031</v>
      </c>
    </row>
    <row r="7923" spans="1:40" hidden="1" x14ac:dyDescent="0.35">
      <c r="A7923" t="s">
        <v>29813</v>
      </c>
      <c r="B7923" t="s">
        <v>29836</v>
      </c>
      <c r="C7923" t="s">
        <v>4656</v>
      </c>
      <c r="D7923" t="s">
        <v>29837</v>
      </c>
      <c r="E7923" t="s">
        <v>2575</v>
      </c>
      <c r="F7923">
        <v>1</v>
      </c>
      <c r="G7923" t="s">
        <v>2576</v>
      </c>
      <c r="H7923" t="s">
        <v>2577</v>
      </c>
      <c r="I7923" t="s">
        <v>2076</v>
      </c>
      <c r="J7923" t="s">
        <v>2858</v>
      </c>
      <c r="K7923" t="s">
        <v>2742</v>
      </c>
      <c r="L7923" t="s">
        <v>2058</v>
      </c>
      <c r="M7923" t="s">
        <v>2170</v>
      </c>
      <c r="N7923">
        <v>1</v>
      </c>
      <c r="O7923">
        <v>32</v>
      </c>
      <c r="P7923">
        <v>0.21</v>
      </c>
      <c r="Q7923">
        <v>15300</v>
      </c>
      <c r="R7923">
        <v>0</v>
      </c>
      <c r="S7923">
        <v>0</v>
      </c>
      <c r="T7923">
        <v>0</v>
      </c>
      <c r="U7923">
        <v>0</v>
      </c>
      <c r="V7923">
        <v>0</v>
      </c>
      <c r="W7923">
        <v>0</v>
      </c>
      <c r="X7923">
        <v>1</v>
      </c>
      <c r="Y7923">
        <v>32</v>
      </c>
      <c r="Z7923">
        <v>0.21</v>
      </c>
      <c r="AA7923">
        <v>0</v>
      </c>
      <c r="AB7923">
        <v>0</v>
      </c>
      <c r="AC7923">
        <v>0</v>
      </c>
      <c r="AD7923">
        <v>0</v>
      </c>
      <c r="AE7923">
        <v>0</v>
      </c>
      <c r="AF7923">
        <v>0</v>
      </c>
      <c r="AG7923" t="s">
        <v>29838</v>
      </c>
      <c r="AH7923" s="21" t="str">
        <f t="shared" si="246"/>
        <v>YK20</v>
      </c>
      <c r="AI7923" s="21">
        <v>216</v>
      </c>
      <c r="AJ7923" s="21">
        <f t="shared" si="247"/>
        <v>99.790849673202615</v>
      </c>
      <c r="AK7923" s="21" t="s">
        <v>2060</v>
      </c>
      <c r="AL7923" t="s">
        <v>2551</v>
      </c>
      <c r="AM7923" s="26" t="s">
        <v>38</v>
      </c>
      <c r="AN7923" t="s">
        <v>2029</v>
      </c>
    </row>
    <row r="7924" spans="1:40" hidden="1" x14ac:dyDescent="0.35">
      <c r="A7924" t="s">
        <v>29817</v>
      </c>
      <c r="B7924" t="s">
        <v>29840</v>
      </c>
      <c r="C7924" t="s">
        <v>4992</v>
      </c>
      <c r="D7924" t="s">
        <v>29841</v>
      </c>
      <c r="E7924" t="s">
        <v>2575</v>
      </c>
      <c r="F7924">
        <v>1</v>
      </c>
      <c r="G7924" t="s">
        <v>2576</v>
      </c>
      <c r="H7924" t="s">
        <v>2577</v>
      </c>
      <c r="I7924" t="s">
        <v>2076</v>
      </c>
      <c r="J7924" t="s">
        <v>2858</v>
      </c>
      <c r="K7924" t="s">
        <v>2742</v>
      </c>
      <c r="L7924" t="s">
        <v>2058</v>
      </c>
      <c r="M7924" t="s">
        <v>2982</v>
      </c>
      <c r="N7924">
        <v>2</v>
      </c>
      <c r="O7924">
        <v>54</v>
      </c>
      <c r="P7924">
        <v>0.38</v>
      </c>
      <c r="Q7924">
        <v>14280</v>
      </c>
      <c r="R7924">
        <v>0</v>
      </c>
      <c r="S7924">
        <v>0</v>
      </c>
      <c r="T7924">
        <v>0</v>
      </c>
      <c r="U7924">
        <v>1</v>
      </c>
      <c r="V7924">
        <v>36</v>
      </c>
      <c r="W7924">
        <v>0.25</v>
      </c>
      <c r="X7924">
        <v>1</v>
      </c>
      <c r="Y7924">
        <v>18</v>
      </c>
      <c r="Z7924">
        <v>0.13</v>
      </c>
      <c r="AA7924">
        <v>0</v>
      </c>
      <c r="AB7924">
        <v>0</v>
      </c>
      <c r="AC7924">
        <v>0</v>
      </c>
      <c r="AD7924">
        <v>0</v>
      </c>
      <c r="AE7924">
        <v>0</v>
      </c>
      <c r="AF7924">
        <v>0</v>
      </c>
      <c r="AG7924" t="s">
        <v>29842</v>
      </c>
      <c r="AH7924" s="21" t="str">
        <f t="shared" si="246"/>
        <v>YK20</v>
      </c>
      <c r="AI7924" s="21">
        <v>201.59999999999997</v>
      </c>
      <c r="AJ7924" s="21">
        <f t="shared" si="247"/>
        <v>99.621848739495803</v>
      </c>
      <c r="AK7924" s="21" t="s">
        <v>2060</v>
      </c>
      <c r="AL7924" t="s">
        <v>2551</v>
      </c>
      <c r="AM7924" s="26" t="s">
        <v>38</v>
      </c>
      <c r="AN7924" t="s">
        <v>2030</v>
      </c>
    </row>
    <row r="7925" spans="1:40" hidden="1" x14ac:dyDescent="0.35">
      <c r="A7925" t="s">
        <v>29821</v>
      </c>
      <c r="B7925" t="s">
        <v>29844</v>
      </c>
      <c r="C7925" t="s">
        <v>3100</v>
      </c>
      <c r="D7925" t="s">
        <v>29845</v>
      </c>
      <c r="E7925" t="s">
        <v>2815</v>
      </c>
      <c r="F7925">
        <v>1</v>
      </c>
      <c r="G7925" t="s">
        <v>2816</v>
      </c>
      <c r="H7925" t="s">
        <v>2620</v>
      </c>
      <c r="I7925" t="s">
        <v>2076</v>
      </c>
      <c r="J7925" t="s">
        <v>2817</v>
      </c>
      <c r="K7925" t="s">
        <v>2818</v>
      </c>
      <c r="L7925" t="s">
        <v>2058</v>
      </c>
      <c r="M7925" t="s">
        <v>2059</v>
      </c>
      <c r="N7925">
        <v>1</v>
      </c>
      <c r="O7925">
        <v>147</v>
      </c>
      <c r="P7925">
        <v>0.6</v>
      </c>
      <c r="Q7925">
        <v>24480</v>
      </c>
      <c r="R7925">
        <v>0</v>
      </c>
      <c r="S7925">
        <v>0</v>
      </c>
      <c r="T7925">
        <v>0</v>
      </c>
      <c r="U7925">
        <v>1</v>
      </c>
      <c r="V7925">
        <v>147</v>
      </c>
      <c r="W7925">
        <v>0.6</v>
      </c>
      <c r="X7925">
        <v>0</v>
      </c>
      <c r="Y7925">
        <v>0</v>
      </c>
      <c r="Z7925">
        <v>0</v>
      </c>
      <c r="AA7925">
        <v>0</v>
      </c>
      <c r="AB7925">
        <v>0</v>
      </c>
      <c r="AC7925">
        <v>0</v>
      </c>
      <c r="AD7925">
        <v>0</v>
      </c>
      <c r="AE7925">
        <v>0</v>
      </c>
      <c r="AF7925">
        <v>0</v>
      </c>
      <c r="AG7925" t="s">
        <v>29846</v>
      </c>
      <c r="AH7925" s="21" t="str">
        <f t="shared" si="246"/>
        <v>YM68</v>
      </c>
      <c r="AI7925" s="21">
        <v>345.36</v>
      </c>
      <c r="AJ7925" s="21">
        <f t="shared" si="247"/>
        <v>99.399509803921575</v>
      </c>
      <c r="AK7925" s="21" t="s">
        <v>2060</v>
      </c>
      <c r="AL7925" t="s">
        <v>2820</v>
      </c>
      <c r="AM7925" s="26" t="s">
        <v>38</v>
      </c>
      <c r="AN7925" t="s">
        <v>2030</v>
      </c>
    </row>
    <row r="7926" spans="1:40" hidden="1" x14ac:dyDescent="0.35">
      <c r="A7926" t="s">
        <v>29825</v>
      </c>
      <c r="B7926" t="s">
        <v>29848</v>
      </c>
      <c r="C7926" t="s">
        <v>5466</v>
      </c>
      <c r="D7926" t="s">
        <v>20733</v>
      </c>
      <c r="E7926" t="s">
        <v>3820</v>
      </c>
      <c r="F7926">
        <v>1</v>
      </c>
      <c r="G7926" t="s">
        <v>2816</v>
      </c>
      <c r="H7926" t="s">
        <v>2620</v>
      </c>
      <c r="I7926" t="s">
        <v>2076</v>
      </c>
      <c r="J7926" t="s">
        <v>3821</v>
      </c>
      <c r="K7926" t="s">
        <v>2818</v>
      </c>
      <c r="L7926" t="s">
        <v>2058</v>
      </c>
      <c r="M7926" t="s">
        <v>2059</v>
      </c>
      <c r="N7926">
        <v>3</v>
      </c>
      <c r="O7926">
        <v>194</v>
      </c>
      <c r="P7926">
        <v>0.79</v>
      </c>
      <c r="Q7926">
        <v>24480</v>
      </c>
      <c r="R7926">
        <v>1</v>
      </c>
      <c r="S7926">
        <v>30</v>
      </c>
      <c r="T7926">
        <v>0.12</v>
      </c>
      <c r="U7926">
        <v>2</v>
      </c>
      <c r="V7926">
        <v>164</v>
      </c>
      <c r="W7926">
        <v>0.67</v>
      </c>
      <c r="X7926">
        <v>0</v>
      </c>
      <c r="Y7926">
        <v>0</v>
      </c>
      <c r="Z7926">
        <v>0</v>
      </c>
      <c r="AA7926">
        <v>0</v>
      </c>
      <c r="AB7926">
        <v>0</v>
      </c>
      <c r="AC7926">
        <v>0</v>
      </c>
      <c r="AD7926">
        <v>0</v>
      </c>
      <c r="AE7926">
        <v>0</v>
      </c>
      <c r="AF7926">
        <v>0</v>
      </c>
      <c r="AG7926" t="s">
        <v>29849</v>
      </c>
      <c r="AH7926" s="21" t="str">
        <f t="shared" si="246"/>
        <v>YM68</v>
      </c>
      <c r="AI7926" s="21">
        <v>345.36</v>
      </c>
      <c r="AJ7926" s="21">
        <f t="shared" si="247"/>
        <v>99.207516339869287</v>
      </c>
      <c r="AK7926" s="21" t="s">
        <v>2060</v>
      </c>
      <c r="AL7926" t="s">
        <v>2820</v>
      </c>
      <c r="AM7926" s="26" t="s">
        <v>38</v>
      </c>
      <c r="AN7926" t="s">
        <v>2030</v>
      </c>
    </row>
    <row r="7927" spans="1:40" hidden="1" x14ac:dyDescent="0.35">
      <c r="A7927" t="s">
        <v>10623</v>
      </c>
      <c r="B7927" t="s">
        <v>29851</v>
      </c>
      <c r="C7927" t="s">
        <v>5434</v>
      </c>
      <c r="D7927" t="s">
        <v>29852</v>
      </c>
      <c r="E7927" t="s">
        <v>2825</v>
      </c>
      <c r="F7927">
        <v>2</v>
      </c>
      <c r="G7927" t="s">
        <v>2816</v>
      </c>
      <c r="H7927" t="s">
        <v>2620</v>
      </c>
      <c r="I7927" t="s">
        <v>2076</v>
      </c>
      <c r="J7927" t="s">
        <v>3674</v>
      </c>
      <c r="K7927" t="s">
        <v>2827</v>
      </c>
      <c r="L7927" t="s">
        <v>2058</v>
      </c>
      <c r="M7927" t="s">
        <v>2059</v>
      </c>
      <c r="N7927">
        <v>12</v>
      </c>
      <c r="O7927">
        <v>601</v>
      </c>
      <c r="P7927">
        <v>2.46</v>
      </c>
      <c r="Q7927">
        <v>24480</v>
      </c>
      <c r="R7927">
        <v>4</v>
      </c>
      <c r="S7927">
        <v>90</v>
      </c>
      <c r="T7927">
        <v>0.37</v>
      </c>
      <c r="U7927">
        <v>8</v>
      </c>
      <c r="V7927">
        <v>511</v>
      </c>
      <c r="W7927">
        <v>2.09</v>
      </c>
      <c r="X7927">
        <v>0</v>
      </c>
      <c r="Y7927">
        <v>0</v>
      </c>
      <c r="Z7927">
        <v>0</v>
      </c>
      <c r="AA7927">
        <v>0</v>
      </c>
      <c r="AB7927">
        <v>0</v>
      </c>
      <c r="AC7927">
        <v>0</v>
      </c>
      <c r="AD7927">
        <v>0</v>
      </c>
      <c r="AE7927">
        <v>0</v>
      </c>
      <c r="AF7927">
        <v>0</v>
      </c>
      <c r="AG7927" t="s">
        <v>29853</v>
      </c>
      <c r="AH7927" s="21" t="str">
        <f t="shared" si="246"/>
        <v>YM68</v>
      </c>
      <c r="AI7927" s="21">
        <v>345.36</v>
      </c>
      <c r="AJ7927" s="21">
        <f t="shared" si="247"/>
        <v>97.544934640522882</v>
      </c>
      <c r="AK7927" s="21" t="s">
        <v>2063</v>
      </c>
      <c r="AL7927" t="s">
        <v>2829</v>
      </c>
      <c r="AM7927" s="26" t="s">
        <v>38</v>
      </c>
      <c r="AN7927" t="s">
        <v>2032</v>
      </c>
    </row>
    <row r="7928" spans="1:40" hidden="1" x14ac:dyDescent="0.35">
      <c r="A7928" t="s">
        <v>29831</v>
      </c>
      <c r="B7928" t="s">
        <v>29855</v>
      </c>
      <c r="C7928" t="s">
        <v>5434</v>
      </c>
      <c r="D7928" t="s">
        <v>29856</v>
      </c>
      <c r="E7928" t="s">
        <v>2825</v>
      </c>
      <c r="F7928">
        <v>3</v>
      </c>
      <c r="G7928" t="s">
        <v>2816</v>
      </c>
      <c r="H7928" t="s">
        <v>2620</v>
      </c>
      <c r="I7928" t="s">
        <v>2076</v>
      </c>
      <c r="J7928" t="s">
        <v>3674</v>
      </c>
      <c r="K7928" t="s">
        <v>2827</v>
      </c>
      <c r="L7928" t="s">
        <v>2058</v>
      </c>
      <c r="M7928" t="s">
        <v>2170</v>
      </c>
      <c r="N7928">
        <v>2</v>
      </c>
      <c r="O7928">
        <v>125</v>
      </c>
      <c r="P7928">
        <v>0.82</v>
      </c>
      <c r="Q7928">
        <v>15300</v>
      </c>
      <c r="R7928">
        <v>0</v>
      </c>
      <c r="S7928">
        <v>0</v>
      </c>
      <c r="T7928">
        <v>0</v>
      </c>
      <c r="U7928">
        <v>2</v>
      </c>
      <c r="V7928">
        <v>125</v>
      </c>
      <c r="W7928">
        <v>0.82</v>
      </c>
      <c r="X7928">
        <v>0</v>
      </c>
      <c r="Y7928">
        <v>0</v>
      </c>
      <c r="Z7928">
        <v>0</v>
      </c>
      <c r="AA7928">
        <v>0</v>
      </c>
      <c r="AB7928">
        <v>0</v>
      </c>
      <c r="AC7928">
        <v>0</v>
      </c>
      <c r="AD7928">
        <v>0</v>
      </c>
      <c r="AE7928">
        <v>0</v>
      </c>
      <c r="AF7928">
        <v>0</v>
      </c>
      <c r="AG7928" t="s">
        <v>29857</v>
      </c>
      <c r="AH7928" s="21" t="str">
        <f t="shared" si="246"/>
        <v>YM68</v>
      </c>
      <c r="AI7928" s="21">
        <v>216</v>
      </c>
      <c r="AJ7928" s="21">
        <f t="shared" si="247"/>
        <v>99.183006535947712</v>
      </c>
      <c r="AK7928" s="21" t="s">
        <v>2063</v>
      </c>
      <c r="AL7928" t="s">
        <v>2829</v>
      </c>
      <c r="AM7928" s="26" t="s">
        <v>38</v>
      </c>
      <c r="AN7928" t="s">
        <v>2031</v>
      </c>
    </row>
    <row r="7929" spans="1:40" hidden="1" x14ac:dyDescent="0.35">
      <c r="A7929" t="s">
        <v>29835</v>
      </c>
      <c r="B7929" t="s">
        <v>29859</v>
      </c>
      <c r="C7929" t="s">
        <v>12962</v>
      </c>
      <c r="D7929" t="s">
        <v>29860</v>
      </c>
      <c r="E7929" t="s">
        <v>2946</v>
      </c>
      <c r="F7929">
        <v>1</v>
      </c>
      <c r="G7929" t="s">
        <v>2816</v>
      </c>
      <c r="H7929" t="s">
        <v>2620</v>
      </c>
      <c r="I7929" t="s">
        <v>2076</v>
      </c>
      <c r="J7929" t="s">
        <v>3383</v>
      </c>
      <c r="K7929" t="s">
        <v>2818</v>
      </c>
      <c r="L7929" t="s">
        <v>2058</v>
      </c>
      <c r="M7929" t="s">
        <v>2059</v>
      </c>
      <c r="N7929">
        <v>6</v>
      </c>
      <c r="O7929">
        <v>159</v>
      </c>
      <c r="P7929">
        <v>0.65</v>
      </c>
      <c r="Q7929">
        <v>24480</v>
      </c>
      <c r="R7929">
        <v>3</v>
      </c>
      <c r="S7929">
        <v>60</v>
      </c>
      <c r="T7929">
        <v>0.25</v>
      </c>
      <c r="U7929">
        <v>3</v>
      </c>
      <c r="V7929">
        <v>99</v>
      </c>
      <c r="W7929">
        <v>0.4</v>
      </c>
      <c r="X7929">
        <v>0</v>
      </c>
      <c r="Y7929">
        <v>0</v>
      </c>
      <c r="Z7929">
        <v>0</v>
      </c>
      <c r="AA7929">
        <v>0</v>
      </c>
      <c r="AB7929">
        <v>0</v>
      </c>
      <c r="AC7929">
        <v>0</v>
      </c>
      <c r="AD7929">
        <v>0</v>
      </c>
      <c r="AE7929">
        <v>0</v>
      </c>
      <c r="AF7929">
        <v>0</v>
      </c>
      <c r="AG7929" t="s">
        <v>29861</v>
      </c>
      <c r="AH7929" s="21" t="str">
        <f t="shared" si="246"/>
        <v>YM68</v>
      </c>
      <c r="AI7929" s="21">
        <v>345.36</v>
      </c>
      <c r="AJ7929" s="21">
        <f t="shared" si="247"/>
        <v>99.350490196078425</v>
      </c>
      <c r="AK7929" s="21" t="s">
        <v>2060</v>
      </c>
      <c r="AL7929" t="s">
        <v>2949</v>
      </c>
      <c r="AM7929" s="26" t="s">
        <v>38</v>
      </c>
      <c r="AN7929" t="s">
        <v>2032</v>
      </c>
    </row>
    <row r="7930" spans="1:40" hidden="1" x14ac:dyDescent="0.35">
      <c r="A7930" t="s">
        <v>29839</v>
      </c>
      <c r="B7930" t="s">
        <v>29863</v>
      </c>
      <c r="C7930" t="s">
        <v>3845</v>
      </c>
      <c r="D7930" t="s">
        <v>29864</v>
      </c>
      <c r="E7930" t="s">
        <v>2946</v>
      </c>
      <c r="F7930">
        <v>1</v>
      </c>
      <c r="G7930" t="s">
        <v>2816</v>
      </c>
      <c r="H7930" t="s">
        <v>2620</v>
      </c>
      <c r="I7930" t="s">
        <v>2076</v>
      </c>
      <c r="J7930" t="s">
        <v>3383</v>
      </c>
      <c r="K7930" t="s">
        <v>2818</v>
      </c>
      <c r="L7930" t="s">
        <v>2058</v>
      </c>
      <c r="M7930" t="s">
        <v>2982</v>
      </c>
      <c r="N7930">
        <v>4</v>
      </c>
      <c r="O7930">
        <v>160</v>
      </c>
      <c r="P7930">
        <v>1.1200000000000001</v>
      </c>
      <c r="Q7930">
        <v>14280</v>
      </c>
      <c r="R7930">
        <v>2</v>
      </c>
      <c r="S7930">
        <v>95</v>
      </c>
      <c r="T7930">
        <v>0.67</v>
      </c>
      <c r="U7930">
        <v>2</v>
      </c>
      <c r="V7930">
        <v>65</v>
      </c>
      <c r="W7930">
        <v>0.46</v>
      </c>
      <c r="X7930">
        <v>0</v>
      </c>
      <c r="Y7930">
        <v>0</v>
      </c>
      <c r="Z7930">
        <v>0</v>
      </c>
      <c r="AA7930">
        <v>0</v>
      </c>
      <c r="AB7930">
        <v>0</v>
      </c>
      <c r="AC7930">
        <v>0</v>
      </c>
      <c r="AD7930">
        <v>0</v>
      </c>
      <c r="AE7930">
        <v>0</v>
      </c>
      <c r="AF7930">
        <v>0</v>
      </c>
      <c r="AG7930" t="s">
        <v>29865</v>
      </c>
      <c r="AH7930" s="21" t="str">
        <f t="shared" si="246"/>
        <v>YM68</v>
      </c>
      <c r="AI7930" s="21">
        <v>201.59999999999997</v>
      </c>
      <c r="AJ7930" s="21">
        <f t="shared" si="247"/>
        <v>98.879551820728295</v>
      </c>
      <c r="AK7930" s="21" t="s">
        <v>2063</v>
      </c>
      <c r="AL7930" t="s">
        <v>2949</v>
      </c>
      <c r="AM7930" s="26" t="s">
        <v>38</v>
      </c>
      <c r="AN7930" t="s">
        <v>2031</v>
      </c>
    </row>
    <row r="7931" spans="1:40" hidden="1" x14ac:dyDescent="0.35">
      <c r="A7931" t="s">
        <v>29843</v>
      </c>
      <c r="B7931" t="s">
        <v>29867</v>
      </c>
      <c r="C7931" t="s">
        <v>3381</v>
      </c>
      <c r="D7931" t="s">
        <v>29868</v>
      </c>
      <c r="E7931" t="s">
        <v>2946</v>
      </c>
      <c r="F7931">
        <v>1</v>
      </c>
      <c r="G7931" t="s">
        <v>2816</v>
      </c>
      <c r="H7931" t="s">
        <v>2620</v>
      </c>
      <c r="I7931" t="s">
        <v>2076</v>
      </c>
      <c r="J7931" t="s">
        <v>3383</v>
      </c>
      <c r="K7931" t="s">
        <v>2818</v>
      </c>
      <c r="L7931" t="s">
        <v>2058</v>
      </c>
      <c r="M7931" t="s">
        <v>2059</v>
      </c>
      <c r="N7931">
        <v>3</v>
      </c>
      <c r="O7931">
        <v>161</v>
      </c>
      <c r="P7931">
        <v>0.66</v>
      </c>
      <c r="Q7931">
        <v>24480</v>
      </c>
      <c r="R7931">
        <v>1</v>
      </c>
      <c r="S7931">
        <v>40</v>
      </c>
      <c r="T7931">
        <v>0.16</v>
      </c>
      <c r="U7931">
        <v>2</v>
      </c>
      <c r="V7931">
        <v>121</v>
      </c>
      <c r="W7931">
        <v>0.49</v>
      </c>
      <c r="X7931">
        <v>0</v>
      </c>
      <c r="Y7931">
        <v>0</v>
      </c>
      <c r="Z7931">
        <v>0</v>
      </c>
      <c r="AA7931">
        <v>0</v>
      </c>
      <c r="AB7931">
        <v>0</v>
      </c>
      <c r="AC7931">
        <v>0</v>
      </c>
      <c r="AD7931">
        <v>0</v>
      </c>
      <c r="AE7931">
        <v>0</v>
      </c>
      <c r="AF7931">
        <v>0</v>
      </c>
      <c r="AG7931" t="s">
        <v>29869</v>
      </c>
      <c r="AH7931" s="21" t="str">
        <f t="shared" si="246"/>
        <v>YM68</v>
      </c>
      <c r="AI7931" s="21">
        <v>345.36</v>
      </c>
      <c r="AJ7931" s="21">
        <f t="shared" si="247"/>
        <v>99.342320261437905</v>
      </c>
      <c r="AK7931" s="21" t="s">
        <v>2060</v>
      </c>
      <c r="AL7931" t="s">
        <v>2949</v>
      </c>
      <c r="AM7931" s="26" t="s">
        <v>38</v>
      </c>
      <c r="AN7931" t="s">
        <v>2032</v>
      </c>
    </row>
    <row r="7932" spans="1:40" hidden="1" x14ac:dyDescent="0.35">
      <c r="A7932" t="s">
        <v>29847</v>
      </c>
      <c r="B7932" t="s">
        <v>29871</v>
      </c>
      <c r="C7932" t="s">
        <v>11876</v>
      </c>
      <c r="D7932" t="s">
        <v>29872</v>
      </c>
      <c r="E7932" t="s">
        <v>3989</v>
      </c>
      <c r="F7932">
        <v>1</v>
      </c>
      <c r="G7932" t="s">
        <v>2816</v>
      </c>
      <c r="H7932" t="s">
        <v>2620</v>
      </c>
      <c r="I7932" t="s">
        <v>2076</v>
      </c>
      <c r="J7932" t="s">
        <v>3990</v>
      </c>
      <c r="K7932" t="s">
        <v>3991</v>
      </c>
      <c r="L7932" t="s">
        <v>2058</v>
      </c>
      <c r="M7932" t="s">
        <v>2310</v>
      </c>
      <c r="N7932">
        <v>0</v>
      </c>
      <c r="O7932">
        <v>0</v>
      </c>
      <c r="P7932">
        <v>0</v>
      </c>
      <c r="Q7932">
        <v>16320</v>
      </c>
      <c r="R7932">
        <v>0</v>
      </c>
      <c r="S7932">
        <v>0</v>
      </c>
      <c r="T7932">
        <v>0</v>
      </c>
      <c r="U7932">
        <v>0</v>
      </c>
      <c r="V7932">
        <v>0</v>
      </c>
      <c r="W7932">
        <v>0</v>
      </c>
      <c r="X7932">
        <v>0</v>
      </c>
      <c r="Y7932">
        <v>0</v>
      </c>
      <c r="Z7932">
        <v>0</v>
      </c>
      <c r="AA7932">
        <v>0</v>
      </c>
      <c r="AB7932">
        <v>0</v>
      </c>
      <c r="AC7932">
        <v>0</v>
      </c>
      <c r="AD7932">
        <v>0</v>
      </c>
      <c r="AE7932">
        <v>0</v>
      </c>
      <c r="AF7932">
        <v>0</v>
      </c>
      <c r="AG7932" t="s">
        <v>29873</v>
      </c>
      <c r="AH7932" s="21" t="str">
        <f t="shared" si="246"/>
        <v>YM68</v>
      </c>
      <c r="AI7932" s="21">
        <v>230.39999999999998</v>
      </c>
      <c r="AJ7932" s="21">
        <f t="shared" si="247"/>
        <v>100</v>
      </c>
      <c r="AK7932" s="21" t="s">
        <v>2060</v>
      </c>
      <c r="AL7932" t="s">
        <v>3993</v>
      </c>
      <c r="AM7932" s="26" t="s">
        <v>38</v>
      </c>
      <c r="AN7932" t="s">
        <v>2031</v>
      </c>
    </row>
    <row r="7933" spans="1:40" hidden="1" x14ac:dyDescent="0.35">
      <c r="A7933" t="s">
        <v>29850</v>
      </c>
      <c r="B7933" t="s">
        <v>29875</v>
      </c>
      <c r="C7933" t="s">
        <v>3639</v>
      </c>
      <c r="D7933" t="s">
        <v>29876</v>
      </c>
      <c r="E7933" t="s">
        <v>3309</v>
      </c>
      <c r="F7933">
        <v>1</v>
      </c>
      <c r="G7933" t="s">
        <v>2509</v>
      </c>
      <c r="H7933" t="s">
        <v>2510</v>
      </c>
      <c r="I7933" t="s">
        <v>2076</v>
      </c>
      <c r="J7933" t="s">
        <v>3522</v>
      </c>
      <c r="K7933" t="s">
        <v>3109</v>
      </c>
      <c r="L7933" t="s">
        <v>2058</v>
      </c>
      <c r="M7933" t="s">
        <v>2059</v>
      </c>
      <c r="N7933">
        <v>3</v>
      </c>
      <c r="O7933">
        <v>102</v>
      </c>
      <c r="P7933">
        <v>0.42</v>
      </c>
      <c r="Q7933">
        <v>24480</v>
      </c>
      <c r="R7933">
        <v>2</v>
      </c>
      <c r="S7933">
        <v>80</v>
      </c>
      <c r="T7933">
        <v>0.33</v>
      </c>
      <c r="U7933">
        <v>1</v>
      </c>
      <c r="V7933">
        <v>22</v>
      </c>
      <c r="W7933">
        <v>0.09</v>
      </c>
      <c r="X7933">
        <v>0</v>
      </c>
      <c r="Y7933">
        <v>0</v>
      </c>
      <c r="Z7933">
        <v>0</v>
      </c>
      <c r="AA7933">
        <v>0</v>
      </c>
      <c r="AB7933">
        <v>0</v>
      </c>
      <c r="AC7933">
        <v>0</v>
      </c>
      <c r="AD7933">
        <v>0</v>
      </c>
      <c r="AE7933">
        <v>0</v>
      </c>
      <c r="AF7933">
        <v>0</v>
      </c>
      <c r="AG7933" t="s">
        <v>29877</v>
      </c>
      <c r="AH7933" s="21" t="str">
        <f t="shared" si="246"/>
        <v>YM68</v>
      </c>
      <c r="AI7933" s="21">
        <v>345.36</v>
      </c>
      <c r="AJ7933" s="21">
        <f t="shared" si="247"/>
        <v>99.583333333333329</v>
      </c>
      <c r="AK7933" s="21" t="s">
        <v>2060</v>
      </c>
      <c r="AL7933" t="s">
        <v>2515</v>
      </c>
      <c r="AM7933" s="26" t="s">
        <v>38</v>
      </c>
      <c r="AN7933" t="s">
        <v>2030</v>
      </c>
    </row>
    <row r="7934" spans="1:40" hidden="1" x14ac:dyDescent="0.35">
      <c r="A7934" t="s">
        <v>29854</v>
      </c>
      <c r="B7934" t="s">
        <v>29879</v>
      </c>
      <c r="C7934" t="s">
        <v>3520</v>
      </c>
      <c r="D7934" t="s">
        <v>29880</v>
      </c>
      <c r="E7934" t="s">
        <v>3309</v>
      </c>
      <c r="F7934">
        <v>1</v>
      </c>
      <c r="G7934" t="s">
        <v>2509</v>
      </c>
      <c r="H7934" t="s">
        <v>2510</v>
      </c>
      <c r="I7934" t="s">
        <v>2076</v>
      </c>
      <c r="J7934" t="s">
        <v>3522</v>
      </c>
      <c r="K7934" t="s">
        <v>3109</v>
      </c>
      <c r="L7934" t="s">
        <v>2058</v>
      </c>
      <c r="M7934" t="s">
        <v>2059</v>
      </c>
      <c r="N7934">
        <v>2</v>
      </c>
      <c r="O7934">
        <v>47</v>
      </c>
      <c r="P7934">
        <v>0.19</v>
      </c>
      <c r="Q7934">
        <v>24480</v>
      </c>
      <c r="R7934">
        <v>1</v>
      </c>
      <c r="S7934">
        <v>36</v>
      </c>
      <c r="T7934">
        <v>0.15</v>
      </c>
      <c r="U7934">
        <v>0</v>
      </c>
      <c r="V7934">
        <v>0</v>
      </c>
      <c r="W7934">
        <v>0</v>
      </c>
      <c r="X7934">
        <v>0</v>
      </c>
      <c r="Y7934">
        <v>0</v>
      </c>
      <c r="Z7934">
        <v>0</v>
      </c>
      <c r="AA7934">
        <v>1</v>
      </c>
      <c r="AB7934">
        <v>11</v>
      </c>
      <c r="AC7934">
        <v>0.04</v>
      </c>
      <c r="AD7934">
        <v>0</v>
      </c>
      <c r="AE7934">
        <v>0</v>
      </c>
      <c r="AF7934">
        <v>0</v>
      </c>
      <c r="AG7934" t="s">
        <v>29881</v>
      </c>
      <c r="AH7934" s="21" t="str">
        <f t="shared" si="246"/>
        <v>YM68</v>
      </c>
      <c r="AI7934" s="21">
        <v>345.36</v>
      </c>
      <c r="AJ7934" s="21">
        <f t="shared" si="247"/>
        <v>99.808006535947712</v>
      </c>
      <c r="AK7934" s="21" t="s">
        <v>2060</v>
      </c>
      <c r="AL7934" t="s">
        <v>2515</v>
      </c>
      <c r="AM7934" s="26" t="s">
        <v>38</v>
      </c>
      <c r="AN7934" t="s">
        <v>2030</v>
      </c>
    </row>
    <row r="7935" spans="1:40" hidden="1" x14ac:dyDescent="0.35">
      <c r="A7935" t="s">
        <v>29858</v>
      </c>
      <c r="B7935" t="s">
        <v>29883</v>
      </c>
      <c r="C7935" t="s">
        <v>6477</v>
      </c>
      <c r="D7935" t="s">
        <v>29884</v>
      </c>
      <c r="E7935" t="s">
        <v>3309</v>
      </c>
      <c r="F7935">
        <v>1</v>
      </c>
      <c r="G7935" t="s">
        <v>2509</v>
      </c>
      <c r="H7935" t="s">
        <v>2510</v>
      </c>
      <c r="I7935" t="s">
        <v>2076</v>
      </c>
      <c r="J7935" t="s">
        <v>3522</v>
      </c>
      <c r="K7935" t="s">
        <v>3109</v>
      </c>
      <c r="L7935" t="s">
        <v>2058</v>
      </c>
      <c r="M7935" t="s">
        <v>2059</v>
      </c>
      <c r="N7935">
        <v>7</v>
      </c>
      <c r="O7935">
        <v>199</v>
      </c>
      <c r="P7935">
        <v>0.81</v>
      </c>
      <c r="Q7935">
        <v>24480</v>
      </c>
      <c r="R7935">
        <v>2</v>
      </c>
      <c r="S7935">
        <v>53</v>
      </c>
      <c r="T7935">
        <v>0.22</v>
      </c>
      <c r="U7935">
        <v>5</v>
      </c>
      <c r="V7935">
        <v>146</v>
      </c>
      <c r="W7935">
        <v>0.6</v>
      </c>
      <c r="X7935">
        <v>0</v>
      </c>
      <c r="Y7935">
        <v>0</v>
      </c>
      <c r="Z7935">
        <v>0</v>
      </c>
      <c r="AA7935">
        <v>0</v>
      </c>
      <c r="AB7935">
        <v>0</v>
      </c>
      <c r="AC7935">
        <v>0</v>
      </c>
      <c r="AD7935">
        <v>0</v>
      </c>
      <c r="AE7935">
        <v>0</v>
      </c>
      <c r="AF7935">
        <v>0</v>
      </c>
      <c r="AG7935" t="s">
        <v>29885</v>
      </c>
      <c r="AH7935" s="21" t="str">
        <f t="shared" si="246"/>
        <v>YM68</v>
      </c>
      <c r="AI7935" s="21">
        <v>345.36</v>
      </c>
      <c r="AJ7935" s="21">
        <f t="shared" si="247"/>
        <v>99.187091503267979</v>
      </c>
      <c r="AK7935" s="21" t="s">
        <v>2063</v>
      </c>
      <c r="AL7935" t="s">
        <v>2515</v>
      </c>
      <c r="AM7935" s="26" t="s">
        <v>38</v>
      </c>
      <c r="AN7935" t="s">
        <v>2033</v>
      </c>
    </row>
    <row r="7936" spans="1:40" hidden="1" x14ac:dyDescent="0.35">
      <c r="A7936" t="s">
        <v>29862</v>
      </c>
      <c r="B7936" t="s">
        <v>29887</v>
      </c>
      <c r="C7936" t="s">
        <v>3520</v>
      </c>
      <c r="D7936" t="s">
        <v>29888</v>
      </c>
      <c r="E7936" t="s">
        <v>3309</v>
      </c>
      <c r="F7936">
        <v>1</v>
      </c>
      <c r="G7936" t="s">
        <v>2509</v>
      </c>
      <c r="H7936" t="s">
        <v>2510</v>
      </c>
      <c r="I7936" t="s">
        <v>2076</v>
      </c>
      <c r="J7936" t="s">
        <v>3522</v>
      </c>
      <c r="K7936" t="s">
        <v>3109</v>
      </c>
      <c r="L7936" t="s">
        <v>2058</v>
      </c>
      <c r="M7936" t="s">
        <v>2170</v>
      </c>
      <c r="N7936">
        <v>1</v>
      </c>
      <c r="O7936">
        <v>26</v>
      </c>
      <c r="P7936">
        <v>0.17</v>
      </c>
      <c r="Q7936">
        <v>15300</v>
      </c>
      <c r="R7936">
        <v>0</v>
      </c>
      <c r="S7936">
        <v>0</v>
      </c>
      <c r="T7936">
        <v>0</v>
      </c>
      <c r="U7936">
        <v>1</v>
      </c>
      <c r="V7936">
        <v>26</v>
      </c>
      <c r="W7936">
        <v>0.17</v>
      </c>
      <c r="X7936">
        <v>0</v>
      </c>
      <c r="Y7936">
        <v>0</v>
      </c>
      <c r="Z7936">
        <v>0</v>
      </c>
      <c r="AA7936">
        <v>0</v>
      </c>
      <c r="AB7936">
        <v>0</v>
      </c>
      <c r="AC7936">
        <v>0</v>
      </c>
      <c r="AD7936">
        <v>0</v>
      </c>
      <c r="AE7936">
        <v>0</v>
      </c>
      <c r="AF7936">
        <v>0</v>
      </c>
      <c r="AG7936" t="s">
        <v>29889</v>
      </c>
      <c r="AH7936" s="21" t="str">
        <f t="shared" si="246"/>
        <v>YM68</v>
      </c>
      <c r="AI7936" s="21">
        <v>216</v>
      </c>
      <c r="AJ7936" s="21">
        <f t="shared" si="247"/>
        <v>99.830065359477118</v>
      </c>
      <c r="AK7936" s="21" t="s">
        <v>2060</v>
      </c>
      <c r="AL7936" t="s">
        <v>2515</v>
      </c>
      <c r="AM7936" s="26" t="s">
        <v>38</v>
      </c>
      <c r="AN7936" t="s">
        <v>2031</v>
      </c>
    </row>
    <row r="7937" spans="1:40" hidden="1" x14ac:dyDescent="0.35">
      <c r="A7937" t="s">
        <v>29866</v>
      </c>
      <c r="B7937" t="s">
        <v>29891</v>
      </c>
      <c r="C7937" t="s">
        <v>4228</v>
      </c>
      <c r="D7937" t="s">
        <v>29892</v>
      </c>
      <c r="E7937" t="s">
        <v>4009</v>
      </c>
      <c r="F7937">
        <v>1</v>
      </c>
      <c r="G7937" t="s">
        <v>2509</v>
      </c>
      <c r="H7937" t="s">
        <v>2510</v>
      </c>
      <c r="I7937" t="s">
        <v>2076</v>
      </c>
      <c r="J7937" t="s">
        <v>3408</v>
      </c>
      <c r="K7937" t="s">
        <v>3109</v>
      </c>
      <c r="L7937" t="s">
        <v>2058</v>
      </c>
      <c r="M7937" t="s">
        <v>2549</v>
      </c>
      <c r="N7937">
        <v>1</v>
      </c>
      <c r="O7937">
        <v>27</v>
      </c>
      <c r="P7937">
        <v>0.19</v>
      </c>
      <c r="Q7937">
        <v>14280</v>
      </c>
      <c r="R7937">
        <v>0</v>
      </c>
      <c r="S7937">
        <v>0</v>
      </c>
      <c r="T7937">
        <v>0</v>
      </c>
      <c r="U7937">
        <v>1</v>
      </c>
      <c r="V7937">
        <v>27</v>
      </c>
      <c r="W7937">
        <v>0.19</v>
      </c>
      <c r="X7937">
        <v>0</v>
      </c>
      <c r="Y7937">
        <v>0</v>
      </c>
      <c r="Z7937">
        <v>0</v>
      </c>
      <c r="AA7937">
        <v>0</v>
      </c>
      <c r="AB7937">
        <v>0</v>
      </c>
      <c r="AC7937">
        <v>0</v>
      </c>
      <c r="AD7937">
        <v>0</v>
      </c>
      <c r="AE7937">
        <v>0</v>
      </c>
      <c r="AF7937">
        <v>0</v>
      </c>
      <c r="AG7937" t="s">
        <v>29893</v>
      </c>
      <c r="AH7937" s="21" t="str">
        <f t="shared" si="246"/>
        <v>YM68</v>
      </c>
      <c r="AI7937" s="21">
        <v>201.59999999999997</v>
      </c>
      <c r="AJ7937" s="21">
        <f t="shared" si="247"/>
        <v>99.810924369747895</v>
      </c>
      <c r="AK7937" s="21" t="s">
        <v>2060</v>
      </c>
      <c r="AL7937" t="s">
        <v>3411</v>
      </c>
      <c r="AM7937" s="26" t="s">
        <v>38</v>
      </c>
      <c r="AN7937" t="s">
        <v>2033</v>
      </c>
    </row>
    <row r="7938" spans="1:40" hidden="1" x14ac:dyDescent="0.35">
      <c r="A7938" t="s">
        <v>29870</v>
      </c>
      <c r="B7938" t="s">
        <v>29895</v>
      </c>
      <c r="C7938" t="s">
        <v>3865</v>
      </c>
      <c r="D7938" t="s">
        <v>29896</v>
      </c>
      <c r="E7938" t="s">
        <v>2667</v>
      </c>
      <c r="F7938">
        <v>1</v>
      </c>
      <c r="G7938" t="s">
        <v>2509</v>
      </c>
      <c r="H7938" t="s">
        <v>2510</v>
      </c>
      <c r="I7938" t="s">
        <v>2076</v>
      </c>
      <c r="J7938" t="s">
        <v>2668</v>
      </c>
      <c r="K7938" t="s">
        <v>2669</v>
      </c>
      <c r="L7938" t="s">
        <v>2058</v>
      </c>
      <c r="M7938" t="s">
        <v>2170</v>
      </c>
      <c r="N7938">
        <v>1</v>
      </c>
      <c r="O7938">
        <v>55</v>
      </c>
      <c r="P7938">
        <v>0.36</v>
      </c>
      <c r="Q7938">
        <v>15300</v>
      </c>
      <c r="R7938">
        <v>0</v>
      </c>
      <c r="S7938">
        <v>0</v>
      </c>
      <c r="T7938">
        <v>0</v>
      </c>
      <c r="U7938">
        <v>1</v>
      </c>
      <c r="V7938">
        <v>55</v>
      </c>
      <c r="W7938">
        <v>0.36</v>
      </c>
      <c r="X7938">
        <v>0</v>
      </c>
      <c r="Y7938">
        <v>0</v>
      </c>
      <c r="Z7938">
        <v>0</v>
      </c>
      <c r="AA7938">
        <v>0</v>
      </c>
      <c r="AB7938">
        <v>0</v>
      </c>
      <c r="AC7938">
        <v>0</v>
      </c>
      <c r="AD7938">
        <v>0</v>
      </c>
      <c r="AE7938">
        <v>0</v>
      </c>
      <c r="AF7938">
        <v>0</v>
      </c>
      <c r="AG7938" t="s">
        <v>29897</v>
      </c>
      <c r="AH7938" s="21" t="str">
        <f t="shared" si="246"/>
        <v>YM68</v>
      </c>
      <c r="AI7938" s="21">
        <v>216</v>
      </c>
      <c r="AJ7938" s="21">
        <f t="shared" si="247"/>
        <v>99.640522875816998</v>
      </c>
      <c r="AK7938" s="21" t="s">
        <v>2060</v>
      </c>
      <c r="AL7938" t="s">
        <v>2515</v>
      </c>
      <c r="AM7938" s="26" t="s">
        <v>38</v>
      </c>
      <c r="AN7938" t="s">
        <v>2032</v>
      </c>
    </row>
    <row r="7939" spans="1:40" hidden="1" x14ac:dyDescent="0.35">
      <c r="A7939" t="s">
        <v>29874</v>
      </c>
      <c r="B7939" t="s">
        <v>29899</v>
      </c>
      <c r="C7939" t="s">
        <v>5214</v>
      </c>
      <c r="D7939" t="s">
        <v>29900</v>
      </c>
      <c r="E7939" t="s">
        <v>4786</v>
      </c>
      <c r="F7939">
        <v>1</v>
      </c>
      <c r="G7939" t="s">
        <v>2509</v>
      </c>
      <c r="H7939" t="s">
        <v>2510</v>
      </c>
      <c r="I7939" t="s">
        <v>2076</v>
      </c>
      <c r="J7939" t="s">
        <v>2987</v>
      </c>
      <c r="K7939" t="s">
        <v>2513</v>
      </c>
      <c r="L7939" t="s">
        <v>2058</v>
      </c>
      <c r="M7939" t="s">
        <v>2059</v>
      </c>
      <c r="N7939">
        <v>3</v>
      </c>
      <c r="O7939">
        <v>121</v>
      </c>
      <c r="P7939">
        <v>0.49</v>
      </c>
      <c r="Q7939">
        <v>24480</v>
      </c>
      <c r="R7939">
        <v>0</v>
      </c>
      <c r="S7939">
        <v>0</v>
      </c>
      <c r="T7939">
        <v>0</v>
      </c>
      <c r="U7939">
        <v>3</v>
      </c>
      <c r="V7939">
        <v>121</v>
      </c>
      <c r="W7939">
        <v>0.49</v>
      </c>
      <c r="X7939">
        <v>0</v>
      </c>
      <c r="Y7939">
        <v>0</v>
      </c>
      <c r="Z7939">
        <v>0</v>
      </c>
      <c r="AA7939">
        <v>0</v>
      </c>
      <c r="AB7939">
        <v>0</v>
      </c>
      <c r="AC7939">
        <v>0</v>
      </c>
      <c r="AD7939">
        <v>0</v>
      </c>
      <c r="AE7939">
        <v>0</v>
      </c>
      <c r="AF7939">
        <v>0</v>
      </c>
      <c r="AG7939" t="s">
        <v>29901</v>
      </c>
      <c r="AH7939" s="21" t="str">
        <f t="shared" si="246"/>
        <v>YM68</v>
      </c>
      <c r="AI7939" s="21">
        <v>345.36</v>
      </c>
      <c r="AJ7939" s="21">
        <f t="shared" si="247"/>
        <v>99.505718954248366</v>
      </c>
      <c r="AK7939" s="21" t="s">
        <v>2060</v>
      </c>
      <c r="AL7939" t="s">
        <v>2515</v>
      </c>
      <c r="AM7939" s="26" t="s">
        <v>38</v>
      </c>
      <c r="AN7939" t="s">
        <v>2033</v>
      </c>
    </row>
    <row r="7940" spans="1:40" hidden="1" x14ac:dyDescent="0.35">
      <c r="A7940" t="s">
        <v>29878</v>
      </c>
      <c r="B7940" t="s">
        <v>29902</v>
      </c>
      <c r="C7940" t="s">
        <v>3771</v>
      </c>
      <c r="D7940" t="s">
        <v>29903</v>
      </c>
      <c r="E7940" t="s">
        <v>2508</v>
      </c>
      <c r="F7940">
        <v>1</v>
      </c>
      <c r="G7940" t="s">
        <v>2509</v>
      </c>
      <c r="H7940" t="s">
        <v>2510</v>
      </c>
      <c r="I7940" t="s">
        <v>2076</v>
      </c>
      <c r="J7940" t="s">
        <v>3773</v>
      </c>
      <c r="K7940" t="s">
        <v>2513</v>
      </c>
      <c r="L7940" t="s">
        <v>2058</v>
      </c>
      <c r="M7940" t="s">
        <v>2059</v>
      </c>
      <c r="N7940">
        <v>10</v>
      </c>
      <c r="O7940">
        <v>422</v>
      </c>
      <c r="P7940">
        <v>1.72</v>
      </c>
      <c r="Q7940">
        <v>24480</v>
      </c>
      <c r="R7940">
        <v>5</v>
      </c>
      <c r="S7940">
        <v>183</v>
      </c>
      <c r="T7940">
        <v>0.75</v>
      </c>
      <c r="U7940">
        <v>5</v>
      </c>
      <c r="V7940">
        <v>239</v>
      </c>
      <c r="W7940">
        <v>0.98</v>
      </c>
      <c r="X7940">
        <v>0</v>
      </c>
      <c r="Y7940">
        <v>0</v>
      </c>
      <c r="Z7940">
        <v>0</v>
      </c>
      <c r="AA7940">
        <v>0</v>
      </c>
      <c r="AB7940">
        <v>0</v>
      </c>
      <c r="AC7940">
        <v>0</v>
      </c>
      <c r="AD7940">
        <v>0</v>
      </c>
      <c r="AE7940">
        <v>0</v>
      </c>
      <c r="AF7940">
        <v>0</v>
      </c>
      <c r="AG7940" t="s">
        <v>29904</v>
      </c>
      <c r="AH7940" s="21" t="str">
        <f t="shared" si="246"/>
        <v>YM68</v>
      </c>
      <c r="AI7940" s="21">
        <v>345.36</v>
      </c>
      <c r="AJ7940" s="21">
        <f t="shared" si="247"/>
        <v>98.276143790849673</v>
      </c>
      <c r="AK7940" s="21" t="s">
        <v>2063</v>
      </c>
      <c r="AL7940" t="s">
        <v>2515</v>
      </c>
      <c r="AM7940" s="26" t="s">
        <v>38</v>
      </c>
      <c r="AN7940" t="s">
        <v>2030</v>
      </c>
    </row>
    <row r="7941" spans="1:40" hidden="1" x14ac:dyDescent="0.35">
      <c r="A7941" t="s">
        <v>29882</v>
      </c>
      <c r="B7941" t="s">
        <v>29906</v>
      </c>
      <c r="C7941" t="s">
        <v>2722</v>
      </c>
      <c r="D7941" t="s">
        <v>29907</v>
      </c>
      <c r="E7941" t="s">
        <v>2724</v>
      </c>
      <c r="F7941">
        <v>1</v>
      </c>
      <c r="G7941" t="s">
        <v>2682</v>
      </c>
      <c r="H7941" t="s">
        <v>2620</v>
      </c>
      <c r="I7941" t="s">
        <v>2076</v>
      </c>
      <c r="J7941" t="s">
        <v>2725</v>
      </c>
      <c r="K7941" t="s">
        <v>2684</v>
      </c>
      <c r="L7941" t="s">
        <v>2058</v>
      </c>
      <c r="M7941" t="s">
        <v>2170</v>
      </c>
      <c r="N7941">
        <v>3</v>
      </c>
      <c r="O7941">
        <v>79</v>
      </c>
      <c r="P7941">
        <v>0.52</v>
      </c>
      <c r="Q7941">
        <v>15300</v>
      </c>
      <c r="R7941">
        <v>0</v>
      </c>
      <c r="S7941">
        <v>0</v>
      </c>
      <c r="T7941">
        <v>0</v>
      </c>
      <c r="U7941">
        <v>3</v>
      </c>
      <c r="V7941">
        <v>79</v>
      </c>
      <c r="W7941">
        <v>0.52</v>
      </c>
      <c r="X7941">
        <v>0</v>
      </c>
      <c r="Y7941">
        <v>0</v>
      </c>
      <c r="Z7941">
        <v>0</v>
      </c>
      <c r="AA7941">
        <v>0</v>
      </c>
      <c r="AB7941">
        <v>0</v>
      </c>
      <c r="AC7941">
        <v>0</v>
      </c>
      <c r="AD7941">
        <v>0</v>
      </c>
      <c r="AE7941">
        <v>0</v>
      </c>
      <c r="AF7941">
        <v>0</v>
      </c>
      <c r="AG7941" t="s">
        <v>29908</v>
      </c>
      <c r="AH7941" s="21" t="str">
        <f t="shared" si="246"/>
        <v>YM68</v>
      </c>
      <c r="AI7941" s="21">
        <v>216</v>
      </c>
      <c r="AJ7941" s="21">
        <f t="shared" si="247"/>
        <v>99.48366013071896</v>
      </c>
      <c r="AK7941" s="21" t="s">
        <v>2060</v>
      </c>
      <c r="AL7941" t="s">
        <v>2725</v>
      </c>
      <c r="AM7941" s="26" t="s">
        <v>38</v>
      </c>
      <c r="AN7941" t="s">
        <v>2030</v>
      </c>
    </row>
    <row r="7942" spans="1:40" hidden="1" x14ac:dyDescent="0.35">
      <c r="A7942" t="s">
        <v>29886</v>
      </c>
      <c r="B7942" t="s">
        <v>29910</v>
      </c>
      <c r="C7942" t="s">
        <v>3134</v>
      </c>
      <c r="D7942" t="s">
        <v>29911</v>
      </c>
      <c r="E7942" t="s">
        <v>2724</v>
      </c>
      <c r="F7942">
        <v>1</v>
      </c>
      <c r="G7942" t="s">
        <v>2682</v>
      </c>
      <c r="H7942" t="s">
        <v>2620</v>
      </c>
      <c r="I7942" t="s">
        <v>2076</v>
      </c>
      <c r="J7942" t="s">
        <v>2725</v>
      </c>
      <c r="K7942" t="s">
        <v>2684</v>
      </c>
      <c r="L7942" t="s">
        <v>2058</v>
      </c>
      <c r="M7942" t="s">
        <v>2170</v>
      </c>
      <c r="N7942">
        <v>8</v>
      </c>
      <c r="O7942">
        <v>327</v>
      </c>
      <c r="P7942">
        <v>2.14</v>
      </c>
      <c r="Q7942">
        <v>15300</v>
      </c>
      <c r="R7942">
        <v>2</v>
      </c>
      <c r="S7942">
        <v>66</v>
      </c>
      <c r="T7942">
        <v>0.43</v>
      </c>
      <c r="U7942">
        <v>6</v>
      </c>
      <c r="V7942">
        <v>261</v>
      </c>
      <c r="W7942">
        <v>1.71</v>
      </c>
      <c r="X7942">
        <v>0</v>
      </c>
      <c r="Y7942">
        <v>0</v>
      </c>
      <c r="Z7942">
        <v>0</v>
      </c>
      <c r="AA7942">
        <v>0</v>
      </c>
      <c r="AB7942">
        <v>0</v>
      </c>
      <c r="AC7942">
        <v>0</v>
      </c>
      <c r="AD7942">
        <v>0</v>
      </c>
      <c r="AE7942">
        <v>0</v>
      </c>
      <c r="AF7942">
        <v>0</v>
      </c>
      <c r="AG7942" t="s">
        <v>29912</v>
      </c>
      <c r="AH7942" s="21" t="str">
        <f t="shared" si="246"/>
        <v>YM68</v>
      </c>
      <c r="AI7942" s="21">
        <v>216</v>
      </c>
      <c r="AJ7942" s="21">
        <f t="shared" si="247"/>
        <v>97.862745098039213</v>
      </c>
      <c r="AK7942" s="21" t="s">
        <v>2063</v>
      </c>
      <c r="AL7942" t="s">
        <v>2725</v>
      </c>
      <c r="AM7942" s="26" t="s">
        <v>38</v>
      </c>
      <c r="AN7942" t="s">
        <v>2030</v>
      </c>
    </row>
    <row r="7943" spans="1:40" hidden="1" x14ac:dyDescent="0.35">
      <c r="A7943" t="s">
        <v>29890</v>
      </c>
      <c r="B7943" t="s">
        <v>29914</v>
      </c>
      <c r="C7943" t="s">
        <v>4221</v>
      </c>
      <c r="D7943" t="s">
        <v>29915</v>
      </c>
      <c r="E7943" t="s">
        <v>4223</v>
      </c>
      <c r="F7943">
        <v>1</v>
      </c>
      <c r="G7943" t="s">
        <v>2682</v>
      </c>
      <c r="H7943" t="s">
        <v>2620</v>
      </c>
      <c r="I7943" t="s">
        <v>2076</v>
      </c>
      <c r="J7943" t="s">
        <v>4224</v>
      </c>
      <c r="K7943" t="s">
        <v>2684</v>
      </c>
      <c r="L7943" t="s">
        <v>2058</v>
      </c>
      <c r="M7943" t="s">
        <v>2059</v>
      </c>
      <c r="N7943">
        <v>3</v>
      </c>
      <c r="O7943">
        <v>219</v>
      </c>
      <c r="P7943">
        <v>0.89</v>
      </c>
      <c r="Q7943">
        <v>24480</v>
      </c>
      <c r="R7943">
        <v>0</v>
      </c>
      <c r="S7943">
        <v>0</v>
      </c>
      <c r="T7943">
        <v>0</v>
      </c>
      <c r="U7943">
        <v>3</v>
      </c>
      <c r="V7943">
        <v>219</v>
      </c>
      <c r="W7943">
        <v>0.89</v>
      </c>
      <c r="X7943">
        <v>0</v>
      </c>
      <c r="Y7943">
        <v>0</v>
      </c>
      <c r="Z7943">
        <v>0</v>
      </c>
      <c r="AA7943">
        <v>0</v>
      </c>
      <c r="AB7943">
        <v>0</v>
      </c>
      <c r="AC7943">
        <v>0</v>
      </c>
      <c r="AD7943">
        <v>0</v>
      </c>
      <c r="AE7943">
        <v>0</v>
      </c>
      <c r="AF7943">
        <v>0</v>
      </c>
      <c r="AG7943" t="s">
        <v>29916</v>
      </c>
      <c r="AH7943" s="21" t="str">
        <f t="shared" ref="AH7943:AH8006" si="248">LEFT(AG7943,4)</f>
        <v>YM68</v>
      </c>
      <c r="AI7943" s="21">
        <v>345.36</v>
      </c>
      <c r="AJ7943" s="21">
        <f t="shared" ref="AJ7943:AJ8006" si="249">100-(O7943/Q7943*100)</f>
        <v>99.105392156862749</v>
      </c>
      <c r="AK7943" s="21" t="s">
        <v>2063</v>
      </c>
      <c r="AL7943" t="s">
        <v>3177</v>
      </c>
      <c r="AM7943" s="26" t="s">
        <v>38</v>
      </c>
      <c r="AN7943" t="s">
        <v>2033</v>
      </c>
    </row>
    <row r="7944" spans="1:40" hidden="1" x14ac:dyDescent="0.35">
      <c r="A7944" t="s">
        <v>29894</v>
      </c>
      <c r="B7944" t="s">
        <v>29917</v>
      </c>
      <c r="C7944" t="s">
        <v>4221</v>
      </c>
      <c r="D7944" t="s">
        <v>29918</v>
      </c>
      <c r="E7944" t="s">
        <v>4223</v>
      </c>
      <c r="F7944">
        <v>1</v>
      </c>
      <c r="G7944" t="s">
        <v>2682</v>
      </c>
      <c r="H7944" t="s">
        <v>2620</v>
      </c>
      <c r="I7944" t="s">
        <v>2076</v>
      </c>
      <c r="J7944" t="s">
        <v>4224</v>
      </c>
      <c r="K7944" t="s">
        <v>2684</v>
      </c>
      <c r="L7944" t="s">
        <v>2058</v>
      </c>
      <c r="M7944" t="s">
        <v>2207</v>
      </c>
      <c r="N7944">
        <v>2</v>
      </c>
      <c r="O7944">
        <v>65</v>
      </c>
      <c r="P7944">
        <v>0.49</v>
      </c>
      <c r="Q7944">
        <v>13260</v>
      </c>
      <c r="R7944">
        <v>0</v>
      </c>
      <c r="S7944">
        <v>0</v>
      </c>
      <c r="T7944">
        <v>0</v>
      </c>
      <c r="U7944">
        <v>1</v>
      </c>
      <c r="V7944">
        <v>40</v>
      </c>
      <c r="W7944">
        <v>0.3</v>
      </c>
      <c r="X7944">
        <v>0</v>
      </c>
      <c r="Y7944">
        <v>0</v>
      </c>
      <c r="Z7944">
        <v>0</v>
      </c>
      <c r="AA7944">
        <v>1</v>
      </c>
      <c r="AB7944">
        <v>25</v>
      </c>
      <c r="AC7944">
        <v>0.19</v>
      </c>
      <c r="AD7944">
        <v>0</v>
      </c>
      <c r="AE7944">
        <v>0</v>
      </c>
      <c r="AF7944">
        <v>0</v>
      </c>
      <c r="AG7944" t="s">
        <v>29919</v>
      </c>
      <c r="AH7944" s="21" t="str">
        <f t="shared" si="248"/>
        <v>YM68</v>
      </c>
      <c r="AI7944" s="21">
        <v>187.20000000000002</v>
      </c>
      <c r="AJ7944" s="21">
        <f t="shared" si="249"/>
        <v>99.509803921568633</v>
      </c>
      <c r="AK7944" s="21" t="s">
        <v>2060</v>
      </c>
      <c r="AL7944" t="s">
        <v>3177</v>
      </c>
      <c r="AM7944" s="26" t="s">
        <v>38</v>
      </c>
      <c r="AN7944" t="s">
        <v>2031</v>
      </c>
    </row>
    <row r="7945" spans="1:40" hidden="1" x14ac:dyDescent="0.35">
      <c r="A7945" t="s">
        <v>29898</v>
      </c>
      <c r="B7945" t="s">
        <v>29921</v>
      </c>
      <c r="C7945" t="s">
        <v>2560</v>
      </c>
      <c r="D7945" t="s">
        <v>5274</v>
      </c>
      <c r="E7945" t="s">
        <v>2562</v>
      </c>
      <c r="F7945">
        <v>1</v>
      </c>
      <c r="G7945" t="s">
        <v>2546</v>
      </c>
      <c r="H7945" t="s">
        <v>2510</v>
      </c>
      <c r="I7945" t="s">
        <v>2076</v>
      </c>
      <c r="J7945" t="s">
        <v>2547</v>
      </c>
      <c r="K7945" t="s">
        <v>2548</v>
      </c>
      <c r="L7945" t="s">
        <v>2058</v>
      </c>
      <c r="M7945" t="s">
        <v>2059</v>
      </c>
      <c r="N7945">
        <v>6</v>
      </c>
      <c r="O7945">
        <v>242</v>
      </c>
      <c r="P7945">
        <v>0.99</v>
      </c>
      <c r="Q7945">
        <v>24480</v>
      </c>
      <c r="R7945">
        <v>3</v>
      </c>
      <c r="S7945">
        <v>164</v>
      </c>
      <c r="T7945">
        <v>0.67</v>
      </c>
      <c r="U7945">
        <v>3</v>
      </c>
      <c r="V7945">
        <v>78</v>
      </c>
      <c r="W7945">
        <v>0.32</v>
      </c>
      <c r="X7945">
        <v>0</v>
      </c>
      <c r="Y7945">
        <v>0</v>
      </c>
      <c r="Z7945">
        <v>0</v>
      </c>
      <c r="AA7945">
        <v>0</v>
      </c>
      <c r="AB7945">
        <v>0</v>
      </c>
      <c r="AC7945">
        <v>0</v>
      </c>
      <c r="AD7945">
        <v>0</v>
      </c>
      <c r="AE7945">
        <v>0</v>
      </c>
      <c r="AF7945">
        <v>0</v>
      </c>
      <c r="AG7945" t="s">
        <v>29922</v>
      </c>
      <c r="AH7945" s="21" t="str">
        <f t="shared" si="248"/>
        <v>YK20</v>
      </c>
      <c r="AI7945" s="21">
        <v>345.36</v>
      </c>
      <c r="AJ7945" s="21">
        <f t="shared" si="249"/>
        <v>99.011437908496731</v>
      </c>
      <c r="AK7945" s="21" t="s">
        <v>2063</v>
      </c>
      <c r="AL7945" t="s">
        <v>2551</v>
      </c>
      <c r="AM7945" s="26" t="s">
        <v>38</v>
      </c>
      <c r="AN7945" t="s">
        <v>2031</v>
      </c>
    </row>
    <row r="7946" spans="1:40" hidden="1" x14ac:dyDescent="0.35">
      <c r="A7946" t="s">
        <v>10637</v>
      </c>
      <c r="B7946" t="s">
        <v>29924</v>
      </c>
      <c r="C7946" t="s">
        <v>5198</v>
      </c>
      <c r="D7946" t="s">
        <v>29925</v>
      </c>
      <c r="E7946" t="s">
        <v>2608</v>
      </c>
      <c r="F7946">
        <v>1</v>
      </c>
      <c r="G7946" t="s">
        <v>2609</v>
      </c>
      <c r="H7946" t="s">
        <v>2577</v>
      </c>
      <c r="I7946" t="s">
        <v>2076</v>
      </c>
      <c r="J7946" t="s">
        <v>2675</v>
      </c>
      <c r="K7946" t="s">
        <v>2611</v>
      </c>
      <c r="L7946" t="s">
        <v>2058</v>
      </c>
      <c r="M7946" t="s">
        <v>2170</v>
      </c>
      <c r="N7946">
        <v>3</v>
      </c>
      <c r="O7946">
        <v>103</v>
      </c>
      <c r="P7946">
        <v>0.67</v>
      </c>
      <c r="Q7946">
        <v>15300</v>
      </c>
      <c r="R7946">
        <v>2</v>
      </c>
      <c r="S7946">
        <v>57</v>
      </c>
      <c r="T7946">
        <v>0.37</v>
      </c>
      <c r="U7946">
        <v>1</v>
      </c>
      <c r="V7946">
        <v>46</v>
      </c>
      <c r="W7946">
        <v>0.3</v>
      </c>
      <c r="X7946">
        <v>0</v>
      </c>
      <c r="Y7946">
        <v>0</v>
      </c>
      <c r="Z7946">
        <v>0</v>
      </c>
      <c r="AA7946">
        <v>0</v>
      </c>
      <c r="AB7946">
        <v>0</v>
      </c>
      <c r="AC7946">
        <v>0</v>
      </c>
      <c r="AD7946">
        <v>0</v>
      </c>
      <c r="AE7946">
        <v>0</v>
      </c>
      <c r="AF7946">
        <v>0</v>
      </c>
      <c r="AG7946" t="s">
        <v>29926</v>
      </c>
      <c r="AH7946" s="21" t="str">
        <f t="shared" si="248"/>
        <v>YK20</v>
      </c>
      <c r="AI7946" s="21">
        <v>216</v>
      </c>
      <c r="AJ7946" s="21">
        <f t="shared" si="249"/>
        <v>99.326797385620921</v>
      </c>
      <c r="AK7946" s="21" t="s">
        <v>2060</v>
      </c>
      <c r="AL7946" t="s">
        <v>2581</v>
      </c>
      <c r="AM7946" s="26" t="s">
        <v>38</v>
      </c>
      <c r="AN7946" t="s">
        <v>2032</v>
      </c>
    </row>
    <row r="7947" spans="1:40" hidden="1" x14ac:dyDescent="0.35">
      <c r="A7947" t="s">
        <v>29905</v>
      </c>
      <c r="B7947" t="s">
        <v>29927</v>
      </c>
      <c r="C7947" t="s">
        <v>5396</v>
      </c>
      <c r="D7947" t="s">
        <v>29928</v>
      </c>
      <c r="E7947" t="s">
        <v>64</v>
      </c>
      <c r="F7947">
        <v>1</v>
      </c>
      <c r="G7947" t="s">
        <v>2524</v>
      </c>
      <c r="H7947" t="s">
        <v>2056</v>
      </c>
      <c r="I7947" t="s">
        <v>2076</v>
      </c>
      <c r="J7947" t="s">
        <v>3189</v>
      </c>
      <c r="K7947" t="s">
        <v>62</v>
      </c>
      <c r="L7947" t="s">
        <v>2058</v>
      </c>
      <c r="M7947" t="s">
        <v>2225</v>
      </c>
      <c r="N7947">
        <v>4</v>
      </c>
      <c r="O7947">
        <v>187</v>
      </c>
      <c r="P7947">
        <v>1.53</v>
      </c>
      <c r="Q7947">
        <v>12240</v>
      </c>
      <c r="R7947">
        <v>3</v>
      </c>
      <c r="S7947">
        <v>96</v>
      </c>
      <c r="T7947">
        <v>0.78</v>
      </c>
      <c r="U7947">
        <v>0</v>
      </c>
      <c r="V7947">
        <v>0</v>
      </c>
      <c r="W7947">
        <v>0</v>
      </c>
      <c r="X7947">
        <v>0</v>
      </c>
      <c r="Y7947">
        <v>0</v>
      </c>
      <c r="Z7947">
        <v>0</v>
      </c>
      <c r="AA7947">
        <v>1</v>
      </c>
      <c r="AB7947">
        <v>91</v>
      </c>
      <c r="AC7947">
        <v>0.74</v>
      </c>
      <c r="AD7947">
        <v>0</v>
      </c>
      <c r="AE7947">
        <v>0</v>
      </c>
      <c r="AF7947">
        <v>0</v>
      </c>
      <c r="AG7947" t="s">
        <v>29929</v>
      </c>
      <c r="AH7947" s="21" t="str">
        <f t="shared" si="248"/>
        <v>YK20</v>
      </c>
      <c r="AI7947" s="21">
        <v>172.79999999999998</v>
      </c>
      <c r="AJ7947" s="21">
        <f t="shared" si="249"/>
        <v>98.472222222222229</v>
      </c>
      <c r="AK7947" s="21" t="s">
        <v>2063</v>
      </c>
      <c r="AL7947" t="s">
        <v>2527</v>
      </c>
      <c r="AM7947" s="26" t="s">
        <v>38</v>
      </c>
      <c r="AN7947" t="s">
        <v>2031</v>
      </c>
    </row>
    <row r="7948" spans="1:40" hidden="1" x14ac:dyDescent="0.35">
      <c r="A7948" t="s">
        <v>29909</v>
      </c>
      <c r="B7948" t="s">
        <v>29931</v>
      </c>
      <c r="C7948" t="s">
        <v>2554</v>
      </c>
      <c r="D7948" t="s">
        <v>29932</v>
      </c>
      <c r="E7948" t="s">
        <v>558</v>
      </c>
      <c r="F7948">
        <v>1</v>
      </c>
      <c r="G7948" t="s">
        <v>2524</v>
      </c>
      <c r="H7948" t="s">
        <v>2056</v>
      </c>
      <c r="I7948" t="s">
        <v>2076</v>
      </c>
      <c r="J7948" t="s">
        <v>2532</v>
      </c>
      <c r="K7948" t="s">
        <v>62</v>
      </c>
      <c r="L7948" t="s">
        <v>2058</v>
      </c>
      <c r="M7948" t="s">
        <v>2059</v>
      </c>
      <c r="N7948">
        <v>1</v>
      </c>
      <c r="O7948">
        <v>49</v>
      </c>
      <c r="P7948">
        <v>0.2</v>
      </c>
      <c r="Q7948">
        <v>24480</v>
      </c>
      <c r="R7948">
        <v>0</v>
      </c>
      <c r="S7948">
        <v>0</v>
      </c>
      <c r="T7948">
        <v>0</v>
      </c>
      <c r="U7948">
        <v>1</v>
      </c>
      <c r="V7948">
        <v>49</v>
      </c>
      <c r="W7948">
        <v>0.2</v>
      </c>
      <c r="X7948">
        <v>0</v>
      </c>
      <c r="Y7948">
        <v>0</v>
      </c>
      <c r="Z7948">
        <v>0</v>
      </c>
      <c r="AA7948">
        <v>0</v>
      </c>
      <c r="AB7948">
        <v>0</v>
      </c>
      <c r="AC7948">
        <v>0</v>
      </c>
      <c r="AD7948">
        <v>0</v>
      </c>
      <c r="AE7948">
        <v>0</v>
      </c>
      <c r="AF7948">
        <v>0</v>
      </c>
      <c r="AG7948" t="s">
        <v>29933</v>
      </c>
      <c r="AH7948" s="21" t="str">
        <f t="shared" si="248"/>
        <v>YK20</v>
      </c>
      <c r="AI7948" s="21">
        <v>345.36</v>
      </c>
      <c r="AJ7948" s="21">
        <f t="shared" si="249"/>
        <v>99.799836601307192</v>
      </c>
      <c r="AK7948" s="21" t="s">
        <v>2060</v>
      </c>
      <c r="AL7948" t="s">
        <v>2527</v>
      </c>
      <c r="AM7948" s="26" t="s">
        <v>38</v>
      </c>
      <c r="AN7948" t="s">
        <v>2031</v>
      </c>
    </row>
    <row r="7949" spans="1:40" hidden="1" x14ac:dyDescent="0.35">
      <c r="A7949" t="s">
        <v>29913</v>
      </c>
      <c r="B7949" t="s">
        <v>29935</v>
      </c>
      <c r="C7949" t="s">
        <v>2554</v>
      </c>
      <c r="D7949" t="s">
        <v>29936</v>
      </c>
      <c r="E7949" t="s">
        <v>79</v>
      </c>
      <c r="F7949">
        <v>1</v>
      </c>
      <c r="G7949" t="s">
        <v>2524</v>
      </c>
      <c r="H7949" t="s">
        <v>2056</v>
      </c>
      <c r="I7949" t="s">
        <v>2076</v>
      </c>
      <c r="J7949" t="s">
        <v>2532</v>
      </c>
      <c r="K7949" t="s">
        <v>62</v>
      </c>
      <c r="L7949" t="s">
        <v>2058</v>
      </c>
      <c r="M7949" t="s">
        <v>2059</v>
      </c>
      <c r="N7949">
        <v>5</v>
      </c>
      <c r="O7949">
        <v>222</v>
      </c>
      <c r="P7949">
        <v>0.91</v>
      </c>
      <c r="Q7949">
        <v>24480</v>
      </c>
      <c r="R7949">
        <v>0</v>
      </c>
      <c r="S7949">
        <v>0</v>
      </c>
      <c r="T7949">
        <v>0</v>
      </c>
      <c r="U7949">
        <v>5</v>
      </c>
      <c r="V7949">
        <v>222</v>
      </c>
      <c r="W7949">
        <v>0.91</v>
      </c>
      <c r="X7949">
        <v>0</v>
      </c>
      <c r="Y7949">
        <v>0</v>
      </c>
      <c r="Z7949">
        <v>0</v>
      </c>
      <c r="AA7949">
        <v>0</v>
      </c>
      <c r="AB7949">
        <v>0</v>
      </c>
      <c r="AC7949">
        <v>0</v>
      </c>
      <c r="AD7949">
        <v>0</v>
      </c>
      <c r="AE7949">
        <v>0</v>
      </c>
      <c r="AF7949">
        <v>0</v>
      </c>
      <c r="AG7949" t="s">
        <v>29937</v>
      </c>
      <c r="AH7949" s="21" t="str">
        <f t="shared" si="248"/>
        <v>YK20</v>
      </c>
      <c r="AI7949" s="21">
        <v>345.36</v>
      </c>
      <c r="AJ7949" s="21">
        <f t="shared" si="249"/>
        <v>99.093137254901961</v>
      </c>
      <c r="AK7949" s="21" t="s">
        <v>2063</v>
      </c>
      <c r="AL7949" t="s">
        <v>2527</v>
      </c>
      <c r="AM7949" s="26" t="s">
        <v>38</v>
      </c>
      <c r="AN7949" t="s">
        <v>2033</v>
      </c>
    </row>
    <row r="7950" spans="1:40" hidden="1" x14ac:dyDescent="0.35">
      <c r="A7950" t="s">
        <v>10641</v>
      </c>
      <c r="B7950" t="s">
        <v>29939</v>
      </c>
      <c r="C7950" t="s">
        <v>3857</v>
      </c>
      <c r="D7950" t="s">
        <v>29940</v>
      </c>
      <c r="E7950" t="s">
        <v>79</v>
      </c>
      <c r="F7950">
        <v>1</v>
      </c>
      <c r="G7950" t="s">
        <v>2524</v>
      </c>
      <c r="H7950" t="s">
        <v>2056</v>
      </c>
      <c r="I7950" t="s">
        <v>2076</v>
      </c>
      <c r="J7950" t="s">
        <v>2532</v>
      </c>
      <c r="K7950" t="s">
        <v>62</v>
      </c>
      <c r="L7950" t="s">
        <v>2058</v>
      </c>
      <c r="M7950" t="s">
        <v>2059</v>
      </c>
      <c r="N7950">
        <v>5</v>
      </c>
      <c r="O7950">
        <v>239</v>
      </c>
      <c r="P7950">
        <v>0.98</v>
      </c>
      <c r="Q7950">
        <v>24480</v>
      </c>
      <c r="R7950">
        <v>2</v>
      </c>
      <c r="S7950">
        <v>84</v>
      </c>
      <c r="T7950">
        <v>0.34</v>
      </c>
      <c r="U7950">
        <v>3</v>
      </c>
      <c r="V7950">
        <v>155</v>
      </c>
      <c r="W7950">
        <v>0.63</v>
      </c>
      <c r="X7950">
        <v>0</v>
      </c>
      <c r="Y7950">
        <v>0</v>
      </c>
      <c r="Z7950">
        <v>0</v>
      </c>
      <c r="AA7950">
        <v>0</v>
      </c>
      <c r="AB7950">
        <v>0</v>
      </c>
      <c r="AC7950">
        <v>0</v>
      </c>
      <c r="AD7950">
        <v>0</v>
      </c>
      <c r="AE7950">
        <v>0</v>
      </c>
      <c r="AF7950">
        <v>0</v>
      </c>
      <c r="AG7950" t="s">
        <v>29941</v>
      </c>
      <c r="AH7950" s="21" t="str">
        <f t="shared" si="248"/>
        <v>YK20</v>
      </c>
      <c r="AI7950" s="21">
        <v>345.36</v>
      </c>
      <c r="AJ7950" s="21">
        <f t="shared" si="249"/>
        <v>99.023692810457518</v>
      </c>
      <c r="AK7950" s="21" t="s">
        <v>2063</v>
      </c>
      <c r="AL7950" t="s">
        <v>2527</v>
      </c>
      <c r="AM7950" s="26" t="s">
        <v>38</v>
      </c>
      <c r="AN7950" t="s">
        <v>2033</v>
      </c>
    </row>
    <row r="7951" spans="1:40" hidden="1" x14ac:dyDescent="0.35">
      <c r="A7951" t="s">
        <v>29920</v>
      </c>
      <c r="B7951" t="s">
        <v>29943</v>
      </c>
      <c r="C7951" t="s">
        <v>2951</v>
      </c>
      <c r="D7951" t="s">
        <v>29944</v>
      </c>
      <c r="E7951" t="s">
        <v>558</v>
      </c>
      <c r="F7951">
        <v>1</v>
      </c>
      <c r="G7951" t="s">
        <v>2524</v>
      </c>
      <c r="H7951" t="s">
        <v>2056</v>
      </c>
      <c r="I7951" t="s">
        <v>2076</v>
      </c>
      <c r="J7951" t="s">
        <v>2532</v>
      </c>
      <c r="K7951" t="s">
        <v>62</v>
      </c>
      <c r="L7951" t="s">
        <v>2058</v>
      </c>
      <c r="M7951" t="s">
        <v>2207</v>
      </c>
      <c r="N7951">
        <v>2</v>
      </c>
      <c r="O7951">
        <v>109</v>
      </c>
      <c r="P7951">
        <v>0.82</v>
      </c>
      <c r="Q7951">
        <v>13260</v>
      </c>
      <c r="R7951">
        <v>1</v>
      </c>
      <c r="S7951">
        <v>57</v>
      </c>
      <c r="T7951">
        <v>0.43</v>
      </c>
      <c r="U7951">
        <v>1</v>
      </c>
      <c r="V7951">
        <v>52</v>
      </c>
      <c r="W7951">
        <v>0.39</v>
      </c>
      <c r="X7951">
        <v>0</v>
      </c>
      <c r="Y7951">
        <v>0</v>
      </c>
      <c r="Z7951">
        <v>0</v>
      </c>
      <c r="AA7951">
        <v>0</v>
      </c>
      <c r="AB7951">
        <v>0</v>
      </c>
      <c r="AC7951">
        <v>0</v>
      </c>
      <c r="AD7951">
        <v>0</v>
      </c>
      <c r="AE7951">
        <v>0</v>
      </c>
      <c r="AF7951">
        <v>0</v>
      </c>
      <c r="AG7951" t="s">
        <v>29945</v>
      </c>
      <c r="AH7951" s="21" t="str">
        <f t="shared" si="248"/>
        <v>YK20</v>
      </c>
      <c r="AI7951" s="21">
        <v>187.20000000000002</v>
      </c>
      <c r="AJ7951" s="21">
        <f t="shared" si="249"/>
        <v>99.177978883861243</v>
      </c>
      <c r="AK7951" s="21" t="s">
        <v>2063</v>
      </c>
      <c r="AL7951" t="s">
        <v>2527</v>
      </c>
      <c r="AM7951" s="26" t="s">
        <v>38</v>
      </c>
      <c r="AN7951" t="s">
        <v>2031</v>
      </c>
    </row>
    <row r="7952" spans="1:40" hidden="1" x14ac:dyDescent="0.35">
      <c r="A7952" t="s">
        <v>29923</v>
      </c>
      <c r="B7952" t="s">
        <v>29947</v>
      </c>
      <c r="C7952" t="s">
        <v>2951</v>
      </c>
      <c r="D7952" t="s">
        <v>29948</v>
      </c>
      <c r="E7952" t="s">
        <v>558</v>
      </c>
      <c r="F7952">
        <v>1</v>
      </c>
      <c r="G7952" t="s">
        <v>2524</v>
      </c>
      <c r="H7952" t="s">
        <v>2056</v>
      </c>
      <c r="I7952" t="s">
        <v>2076</v>
      </c>
      <c r="J7952" t="s">
        <v>2532</v>
      </c>
      <c r="K7952" t="s">
        <v>62</v>
      </c>
      <c r="L7952" t="s">
        <v>2058</v>
      </c>
      <c r="M7952" t="s">
        <v>2059</v>
      </c>
      <c r="N7952">
        <v>1</v>
      </c>
      <c r="O7952">
        <v>15</v>
      </c>
      <c r="P7952">
        <v>0.06</v>
      </c>
      <c r="Q7952">
        <v>24480</v>
      </c>
      <c r="R7952">
        <v>1</v>
      </c>
      <c r="S7952">
        <v>15</v>
      </c>
      <c r="T7952">
        <v>0.06</v>
      </c>
      <c r="U7952">
        <v>0</v>
      </c>
      <c r="V7952">
        <v>0</v>
      </c>
      <c r="W7952">
        <v>0</v>
      </c>
      <c r="X7952">
        <v>0</v>
      </c>
      <c r="Y7952">
        <v>0</v>
      </c>
      <c r="Z7952">
        <v>0</v>
      </c>
      <c r="AA7952">
        <v>0</v>
      </c>
      <c r="AB7952">
        <v>0</v>
      </c>
      <c r="AC7952">
        <v>0</v>
      </c>
      <c r="AD7952">
        <v>0</v>
      </c>
      <c r="AE7952">
        <v>0</v>
      </c>
      <c r="AF7952">
        <v>0</v>
      </c>
      <c r="AG7952" t="s">
        <v>29949</v>
      </c>
      <c r="AH7952" s="21" t="str">
        <f t="shared" si="248"/>
        <v>YK20</v>
      </c>
      <c r="AI7952" s="21">
        <v>345.36</v>
      </c>
      <c r="AJ7952" s="21">
        <f t="shared" si="249"/>
        <v>99.938725490196077</v>
      </c>
      <c r="AK7952" s="21" t="s">
        <v>2060</v>
      </c>
      <c r="AL7952" t="s">
        <v>2527</v>
      </c>
      <c r="AM7952" s="26" t="s">
        <v>38</v>
      </c>
      <c r="AN7952" t="s">
        <v>2031</v>
      </c>
    </row>
    <row r="7953" spans="1:40" hidden="1" x14ac:dyDescent="0.35">
      <c r="A7953" t="s">
        <v>10659</v>
      </c>
      <c r="B7953" t="s">
        <v>2502</v>
      </c>
      <c r="C7953" t="s">
        <v>78</v>
      </c>
      <c r="D7953" t="s">
        <v>2503</v>
      </c>
      <c r="E7953" t="s">
        <v>560</v>
      </c>
      <c r="F7953">
        <v>1</v>
      </c>
      <c r="G7953" t="s">
        <v>2055</v>
      </c>
      <c r="H7953" t="s">
        <v>2056</v>
      </c>
      <c r="I7953" t="s">
        <v>2076</v>
      </c>
      <c r="J7953" t="s">
        <v>67</v>
      </c>
      <c r="K7953" t="s">
        <v>68</v>
      </c>
      <c r="L7953" t="s">
        <v>2058</v>
      </c>
      <c r="M7953" t="s">
        <v>2170</v>
      </c>
      <c r="N7953">
        <v>7</v>
      </c>
      <c r="O7953">
        <v>255</v>
      </c>
      <c r="P7953">
        <v>1.67</v>
      </c>
      <c r="Q7953">
        <v>15300</v>
      </c>
      <c r="R7953">
        <v>2</v>
      </c>
      <c r="S7953">
        <v>39</v>
      </c>
      <c r="T7953">
        <v>0.25</v>
      </c>
      <c r="U7953">
        <v>4</v>
      </c>
      <c r="V7953">
        <v>169</v>
      </c>
      <c r="W7953">
        <v>1.1000000000000001</v>
      </c>
      <c r="X7953">
        <v>0</v>
      </c>
      <c r="Y7953">
        <v>0</v>
      </c>
      <c r="Z7953">
        <v>0</v>
      </c>
      <c r="AA7953">
        <v>1</v>
      </c>
      <c r="AB7953">
        <v>47</v>
      </c>
      <c r="AC7953">
        <v>0.31</v>
      </c>
      <c r="AD7953">
        <v>0</v>
      </c>
      <c r="AE7953">
        <v>0</v>
      </c>
      <c r="AF7953">
        <v>0</v>
      </c>
      <c r="AG7953" t="s">
        <v>557</v>
      </c>
      <c r="AH7953" s="21" t="str">
        <f t="shared" si="248"/>
        <v>YM68</v>
      </c>
      <c r="AI7953" s="21">
        <v>216</v>
      </c>
      <c r="AJ7953" s="21">
        <f t="shared" si="249"/>
        <v>98.333333333333329</v>
      </c>
      <c r="AK7953" s="21" t="s">
        <v>2063</v>
      </c>
      <c r="AL7953" t="s">
        <v>70</v>
      </c>
      <c r="AM7953" s="26" t="s">
        <v>38</v>
      </c>
      <c r="AN7953" t="s">
        <v>2033</v>
      </c>
    </row>
    <row r="7954" spans="1:40" hidden="1" x14ac:dyDescent="0.35">
      <c r="A7954" t="s">
        <v>29930</v>
      </c>
      <c r="B7954" t="s">
        <v>29951</v>
      </c>
      <c r="C7954" t="s">
        <v>4796</v>
      </c>
      <c r="D7954" t="s">
        <v>29952</v>
      </c>
      <c r="E7954" t="s">
        <v>3309</v>
      </c>
      <c r="F7954">
        <v>1</v>
      </c>
      <c r="G7954" t="s">
        <v>2509</v>
      </c>
      <c r="H7954" t="s">
        <v>2510</v>
      </c>
      <c r="I7954" t="s">
        <v>2076</v>
      </c>
      <c r="J7954" t="s">
        <v>3108</v>
      </c>
      <c r="K7954" t="s">
        <v>3109</v>
      </c>
      <c r="L7954" t="s">
        <v>2058</v>
      </c>
      <c r="M7954" t="s">
        <v>2170</v>
      </c>
      <c r="N7954">
        <v>2</v>
      </c>
      <c r="O7954">
        <v>50</v>
      </c>
      <c r="P7954">
        <v>0.33</v>
      </c>
      <c r="Q7954">
        <v>15300</v>
      </c>
      <c r="R7954">
        <v>1</v>
      </c>
      <c r="S7954">
        <v>9</v>
      </c>
      <c r="T7954">
        <v>0.06</v>
      </c>
      <c r="U7954">
        <v>1</v>
      </c>
      <c r="V7954">
        <v>41</v>
      </c>
      <c r="W7954">
        <v>0.27</v>
      </c>
      <c r="X7954">
        <v>0</v>
      </c>
      <c r="Y7954">
        <v>0</v>
      </c>
      <c r="Z7954">
        <v>0</v>
      </c>
      <c r="AA7954">
        <v>0</v>
      </c>
      <c r="AB7954">
        <v>0</v>
      </c>
      <c r="AC7954">
        <v>0</v>
      </c>
      <c r="AD7954">
        <v>0</v>
      </c>
      <c r="AE7954">
        <v>0</v>
      </c>
      <c r="AF7954">
        <v>0</v>
      </c>
      <c r="AG7954" t="s">
        <v>29953</v>
      </c>
      <c r="AH7954" s="21" t="str">
        <f t="shared" si="248"/>
        <v>YM68</v>
      </c>
      <c r="AI7954" s="21">
        <v>216</v>
      </c>
      <c r="AJ7954" s="21">
        <f t="shared" si="249"/>
        <v>99.673202614379079</v>
      </c>
      <c r="AK7954" s="21" t="s">
        <v>2060</v>
      </c>
      <c r="AL7954" t="s">
        <v>2515</v>
      </c>
      <c r="AM7954" s="26" t="s">
        <v>38</v>
      </c>
      <c r="AN7954" t="s">
        <v>2030</v>
      </c>
    </row>
    <row r="7955" spans="1:40" hidden="1" x14ac:dyDescent="0.35">
      <c r="A7955" t="s">
        <v>29934</v>
      </c>
      <c r="B7955" t="s">
        <v>29955</v>
      </c>
      <c r="C7955" t="s">
        <v>3537</v>
      </c>
      <c r="D7955" t="s">
        <v>29956</v>
      </c>
      <c r="E7955" t="s">
        <v>3539</v>
      </c>
      <c r="F7955">
        <v>1</v>
      </c>
      <c r="G7955" t="s">
        <v>2682</v>
      </c>
      <c r="H7955" t="s">
        <v>2620</v>
      </c>
      <c r="I7955" t="s">
        <v>2076</v>
      </c>
      <c r="J7955" t="s">
        <v>3540</v>
      </c>
      <c r="K7955" t="s">
        <v>2684</v>
      </c>
      <c r="L7955" t="s">
        <v>2058</v>
      </c>
      <c r="M7955" t="s">
        <v>2059</v>
      </c>
      <c r="N7955">
        <v>1</v>
      </c>
      <c r="O7955">
        <v>53</v>
      </c>
      <c r="P7955">
        <v>0.22</v>
      </c>
      <c r="Q7955">
        <v>24480</v>
      </c>
      <c r="R7955">
        <v>0</v>
      </c>
      <c r="S7955">
        <v>0</v>
      </c>
      <c r="T7955">
        <v>0</v>
      </c>
      <c r="U7955">
        <v>1</v>
      </c>
      <c r="V7955">
        <v>53</v>
      </c>
      <c r="W7955">
        <v>0.22</v>
      </c>
      <c r="X7955">
        <v>0</v>
      </c>
      <c r="Y7955">
        <v>0</v>
      </c>
      <c r="Z7955">
        <v>0</v>
      </c>
      <c r="AA7955">
        <v>0</v>
      </c>
      <c r="AB7955">
        <v>0</v>
      </c>
      <c r="AC7955">
        <v>0</v>
      </c>
      <c r="AD7955">
        <v>0</v>
      </c>
      <c r="AE7955">
        <v>0</v>
      </c>
      <c r="AF7955">
        <v>0</v>
      </c>
      <c r="AG7955" t="s">
        <v>29957</v>
      </c>
      <c r="AH7955" s="21" t="str">
        <f t="shared" si="248"/>
        <v>YM68</v>
      </c>
      <c r="AI7955" s="21">
        <v>345.36</v>
      </c>
      <c r="AJ7955" s="21">
        <f t="shared" si="249"/>
        <v>99.783496732026137</v>
      </c>
      <c r="AK7955" s="21" t="s">
        <v>2060</v>
      </c>
      <c r="AL7955" t="s">
        <v>3540</v>
      </c>
      <c r="AM7955" s="26" t="s">
        <v>38</v>
      </c>
      <c r="AN7955" t="s">
        <v>2031</v>
      </c>
    </row>
    <row r="7956" spans="1:40" hidden="1" x14ac:dyDescent="0.35">
      <c r="A7956" t="s">
        <v>29938</v>
      </c>
      <c r="B7956" t="s">
        <v>29959</v>
      </c>
      <c r="C7956" t="s">
        <v>7727</v>
      </c>
      <c r="D7956" t="s">
        <v>29960</v>
      </c>
      <c r="E7956" t="s">
        <v>17217</v>
      </c>
      <c r="F7956">
        <v>3</v>
      </c>
      <c r="G7956" t="s">
        <v>2816</v>
      </c>
      <c r="H7956" t="s">
        <v>2620</v>
      </c>
      <c r="I7956" t="s">
        <v>2076</v>
      </c>
      <c r="J7956" t="s">
        <v>7729</v>
      </c>
      <c r="K7956" t="s">
        <v>2827</v>
      </c>
      <c r="L7956" t="s">
        <v>2058</v>
      </c>
      <c r="M7956" t="s">
        <v>2163</v>
      </c>
      <c r="N7956">
        <v>2</v>
      </c>
      <c r="O7956">
        <v>99</v>
      </c>
      <c r="P7956">
        <v>0.56999999999999995</v>
      </c>
      <c r="Q7956">
        <v>17340</v>
      </c>
      <c r="R7956">
        <v>0</v>
      </c>
      <c r="S7956">
        <v>0</v>
      </c>
      <c r="T7956">
        <v>0</v>
      </c>
      <c r="U7956">
        <v>2</v>
      </c>
      <c r="V7956">
        <v>99</v>
      </c>
      <c r="W7956">
        <v>0.56999999999999995</v>
      </c>
      <c r="X7956">
        <v>0</v>
      </c>
      <c r="Y7956">
        <v>0</v>
      </c>
      <c r="Z7956">
        <v>0</v>
      </c>
      <c r="AA7956">
        <v>0</v>
      </c>
      <c r="AB7956">
        <v>0</v>
      </c>
      <c r="AC7956">
        <v>0</v>
      </c>
      <c r="AD7956">
        <v>0</v>
      </c>
      <c r="AE7956">
        <v>0</v>
      </c>
      <c r="AF7956">
        <v>0</v>
      </c>
      <c r="AG7956" t="s">
        <v>29961</v>
      </c>
      <c r="AH7956" s="21" t="str">
        <f t="shared" si="248"/>
        <v>YM68</v>
      </c>
      <c r="AI7956" s="21">
        <v>244.8</v>
      </c>
      <c r="AJ7956" s="21">
        <f t="shared" si="249"/>
        <v>99.429065743944633</v>
      </c>
      <c r="AK7956" s="21" t="s">
        <v>2060</v>
      </c>
      <c r="AL7956" t="s">
        <v>2829</v>
      </c>
      <c r="AM7956" s="26" t="s">
        <v>38</v>
      </c>
      <c r="AN7956" t="s">
        <v>2029</v>
      </c>
    </row>
    <row r="7957" spans="1:40" hidden="1" x14ac:dyDescent="0.35">
      <c r="A7957" t="s">
        <v>29942</v>
      </c>
      <c r="B7957" t="s">
        <v>29963</v>
      </c>
      <c r="C7957" t="s">
        <v>10859</v>
      </c>
      <c r="D7957" t="s">
        <v>29964</v>
      </c>
      <c r="E7957" t="s">
        <v>559</v>
      </c>
      <c r="F7957">
        <v>1</v>
      </c>
      <c r="G7957" t="s">
        <v>2055</v>
      </c>
      <c r="H7957" t="s">
        <v>2056</v>
      </c>
      <c r="I7957" t="s">
        <v>2076</v>
      </c>
      <c r="J7957" t="s">
        <v>2568</v>
      </c>
      <c r="K7957" t="s">
        <v>63</v>
      </c>
      <c r="L7957" t="s">
        <v>2058</v>
      </c>
      <c r="M7957" t="s">
        <v>2207</v>
      </c>
      <c r="N7957">
        <v>5</v>
      </c>
      <c r="O7957">
        <v>307</v>
      </c>
      <c r="P7957">
        <v>2.3199999999999998</v>
      </c>
      <c r="Q7957">
        <v>13260</v>
      </c>
      <c r="R7957">
        <v>1</v>
      </c>
      <c r="S7957">
        <v>49</v>
      </c>
      <c r="T7957">
        <v>0.37</v>
      </c>
      <c r="U7957">
        <v>3</v>
      </c>
      <c r="V7957">
        <v>146</v>
      </c>
      <c r="W7957">
        <v>1.1000000000000001</v>
      </c>
      <c r="X7957">
        <v>1</v>
      </c>
      <c r="Y7957">
        <v>112</v>
      </c>
      <c r="Z7957">
        <v>0.84</v>
      </c>
      <c r="AA7957">
        <v>0</v>
      </c>
      <c r="AB7957">
        <v>0</v>
      </c>
      <c r="AC7957">
        <v>0</v>
      </c>
      <c r="AD7957">
        <v>0</v>
      </c>
      <c r="AE7957">
        <v>0</v>
      </c>
      <c r="AF7957">
        <v>0</v>
      </c>
      <c r="AG7957" t="s">
        <v>29965</v>
      </c>
      <c r="AH7957" s="21" t="str">
        <f t="shared" si="248"/>
        <v>YM68</v>
      </c>
      <c r="AI7957" s="21">
        <v>187.20000000000002</v>
      </c>
      <c r="AJ7957" s="21">
        <f t="shared" si="249"/>
        <v>97.684766214177984</v>
      </c>
      <c r="AK7957" s="21" t="s">
        <v>2063</v>
      </c>
      <c r="AL7957" t="s">
        <v>2570</v>
      </c>
      <c r="AM7957" s="26" t="s">
        <v>38</v>
      </c>
      <c r="AN7957" t="s">
        <v>2031</v>
      </c>
    </row>
    <row r="7958" spans="1:40" hidden="1" x14ac:dyDescent="0.35">
      <c r="A7958" t="s">
        <v>29946</v>
      </c>
      <c r="B7958" t="s">
        <v>29967</v>
      </c>
      <c r="C7958" t="s">
        <v>10859</v>
      </c>
      <c r="D7958" t="s">
        <v>29964</v>
      </c>
      <c r="E7958" t="s">
        <v>559</v>
      </c>
      <c r="F7958">
        <v>1</v>
      </c>
      <c r="G7958" t="s">
        <v>2055</v>
      </c>
      <c r="H7958" t="s">
        <v>2056</v>
      </c>
      <c r="I7958" t="s">
        <v>2076</v>
      </c>
      <c r="J7958" t="s">
        <v>2568</v>
      </c>
      <c r="K7958" t="s">
        <v>63</v>
      </c>
      <c r="L7958" t="s">
        <v>2058</v>
      </c>
      <c r="M7958" t="s">
        <v>2207</v>
      </c>
      <c r="N7958">
        <v>4</v>
      </c>
      <c r="O7958">
        <v>190</v>
      </c>
      <c r="P7958">
        <v>1.43</v>
      </c>
      <c r="Q7958">
        <v>13260</v>
      </c>
      <c r="R7958">
        <v>3</v>
      </c>
      <c r="S7958">
        <v>119</v>
      </c>
      <c r="T7958">
        <v>0.9</v>
      </c>
      <c r="U7958">
        <v>1</v>
      </c>
      <c r="V7958">
        <v>71</v>
      </c>
      <c r="W7958">
        <v>0.54</v>
      </c>
      <c r="X7958">
        <v>0</v>
      </c>
      <c r="Y7958">
        <v>0</v>
      </c>
      <c r="Z7958">
        <v>0</v>
      </c>
      <c r="AA7958">
        <v>0</v>
      </c>
      <c r="AB7958">
        <v>0</v>
      </c>
      <c r="AC7958">
        <v>0</v>
      </c>
      <c r="AD7958">
        <v>0</v>
      </c>
      <c r="AE7958">
        <v>0</v>
      </c>
      <c r="AF7958">
        <v>0</v>
      </c>
      <c r="AG7958" t="s">
        <v>29968</v>
      </c>
      <c r="AH7958" s="21" t="str">
        <f t="shared" si="248"/>
        <v>YM68</v>
      </c>
      <c r="AI7958" s="21">
        <v>187.20000000000002</v>
      </c>
      <c r="AJ7958" s="21">
        <f t="shared" si="249"/>
        <v>98.567119155354447</v>
      </c>
      <c r="AK7958" s="21" t="s">
        <v>2063</v>
      </c>
      <c r="AL7958" t="s">
        <v>2570</v>
      </c>
      <c r="AM7958" s="26" t="s">
        <v>38</v>
      </c>
      <c r="AN7958" t="s">
        <v>2031</v>
      </c>
    </row>
    <row r="7959" spans="1:40" hidden="1" x14ac:dyDescent="0.35">
      <c r="A7959" t="s">
        <v>2501</v>
      </c>
      <c r="B7959" t="s">
        <v>29970</v>
      </c>
      <c r="C7959" t="s">
        <v>3749</v>
      </c>
      <c r="D7959" t="s">
        <v>29971</v>
      </c>
      <c r="E7959" t="s">
        <v>3589</v>
      </c>
      <c r="F7959">
        <v>1</v>
      </c>
      <c r="G7959" t="s">
        <v>2619</v>
      </c>
      <c r="H7959" t="s">
        <v>2620</v>
      </c>
      <c r="I7959" t="s">
        <v>2076</v>
      </c>
      <c r="J7959" t="s">
        <v>3590</v>
      </c>
      <c r="K7959" t="s">
        <v>2622</v>
      </c>
      <c r="L7959" t="s">
        <v>2058</v>
      </c>
      <c r="M7959" t="s">
        <v>2059</v>
      </c>
      <c r="N7959">
        <v>5</v>
      </c>
      <c r="O7959">
        <v>198</v>
      </c>
      <c r="P7959">
        <v>0.81</v>
      </c>
      <c r="Q7959">
        <v>24480</v>
      </c>
      <c r="R7959">
        <v>0</v>
      </c>
      <c r="S7959">
        <v>0</v>
      </c>
      <c r="T7959">
        <v>0</v>
      </c>
      <c r="U7959">
        <v>5</v>
      </c>
      <c r="V7959">
        <v>198</v>
      </c>
      <c r="W7959">
        <v>0.81</v>
      </c>
      <c r="X7959">
        <v>0</v>
      </c>
      <c r="Y7959">
        <v>0</v>
      </c>
      <c r="Z7959">
        <v>0</v>
      </c>
      <c r="AA7959">
        <v>0</v>
      </c>
      <c r="AB7959">
        <v>0</v>
      </c>
      <c r="AC7959">
        <v>0</v>
      </c>
      <c r="AD7959">
        <v>0</v>
      </c>
      <c r="AE7959">
        <v>0</v>
      </c>
      <c r="AF7959">
        <v>0</v>
      </c>
      <c r="AG7959" t="s">
        <v>29972</v>
      </c>
      <c r="AH7959" s="21" t="str">
        <f t="shared" si="248"/>
        <v>YM68</v>
      </c>
      <c r="AI7959" s="21">
        <v>345.36</v>
      </c>
      <c r="AJ7959" s="21">
        <f t="shared" si="249"/>
        <v>99.191176470588232</v>
      </c>
      <c r="AK7959" s="21" t="s">
        <v>2063</v>
      </c>
      <c r="AL7959" t="s">
        <v>2624</v>
      </c>
      <c r="AM7959" s="26" t="s">
        <v>38</v>
      </c>
      <c r="AN7959" t="s">
        <v>2030</v>
      </c>
    </row>
    <row r="7960" spans="1:40" hidden="1" x14ac:dyDescent="0.35">
      <c r="A7960" t="s">
        <v>29950</v>
      </c>
      <c r="B7960" t="s">
        <v>29974</v>
      </c>
      <c r="C7960" t="s">
        <v>9424</v>
      </c>
      <c r="D7960" t="s">
        <v>29975</v>
      </c>
      <c r="E7960" t="s">
        <v>3589</v>
      </c>
      <c r="F7960">
        <v>1</v>
      </c>
      <c r="G7960" t="s">
        <v>2619</v>
      </c>
      <c r="H7960" t="s">
        <v>2620</v>
      </c>
      <c r="I7960" t="s">
        <v>2076</v>
      </c>
      <c r="J7960" t="s">
        <v>3590</v>
      </c>
      <c r="K7960" t="s">
        <v>2622</v>
      </c>
      <c r="L7960" t="s">
        <v>2058</v>
      </c>
      <c r="M7960" t="s">
        <v>2059</v>
      </c>
      <c r="N7960">
        <v>4</v>
      </c>
      <c r="O7960">
        <v>159</v>
      </c>
      <c r="P7960">
        <v>0.65</v>
      </c>
      <c r="Q7960">
        <v>24480</v>
      </c>
      <c r="R7960">
        <v>1</v>
      </c>
      <c r="S7960">
        <v>20</v>
      </c>
      <c r="T7960">
        <v>0.08</v>
      </c>
      <c r="U7960">
        <v>3</v>
      </c>
      <c r="V7960">
        <v>139</v>
      </c>
      <c r="W7960">
        <v>0.56999999999999995</v>
      </c>
      <c r="X7960">
        <v>0</v>
      </c>
      <c r="Y7960">
        <v>0</v>
      </c>
      <c r="Z7960">
        <v>0</v>
      </c>
      <c r="AA7960">
        <v>0</v>
      </c>
      <c r="AB7960">
        <v>0</v>
      </c>
      <c r="AC7960">
        <v>0</v>
      </c>
      <c r="AD7960">
        <v>0</v>
      </c>
      <c r="AE7960">
        <v>0</v>
      </c>
      <c r="AF7960">
        <v>0</v>
      </c>
      <c r="AG7960" t="s">
        <v>29976</v>
      </c>
      <c r="AH7960" s="21" t="str">
        <f t="shared" si="248"/>
        <v>YM68</v>
      </c>
      <c r="AI7960" s="21">
        <v>345.36</v>
      </c>
      <c r="AJ7960" s="21">
        <f t="shared" si="249"/>
        <v>99.350490196078425</v>
      </c>
      <c r="AK7960" s="21" t="s">
        <v>2060</v>
      </c>
      <c r="AL7960" t="s">
        <v>2624</v>
      </c>
      <c r="AM7960" s="26" t="s">
        <v>38</v>
      </c>
      <c r="AN7960" t="s">
        <v>2032</v>
      </c>
    </row>
    <row r="7961" spans="1:40" hidden="1" x14ac:dyDescent="0.35">
      <c r="A7961" t="s">
        <v>29954</v>
      </c>
      <c r="B7961" t="s">
        <v>29978</v>
      </c>
      <c r="C7961" t="s">
        <v>3654</v>
      </c>
      <c r="D7961" t="s">
        <v>29979</v>
      </c>
      <c r="E7961" t="s">
        <v>3656</v>
      </c>
      <c r="F7961">
        <v>1</v>
      </c>
      <c r="G7961" t="s">
        <v>2619</v>
      </c>
      <c r="H7961" t="s">
        <v>2620</v>
      </c>
      <c r="I7961" t="s">
        <v>2076</v>
      </c>
      <c r="J7961" t="s">
        <v>3657</v>
      </c>
      <c r="K7961" t="s">
        <v>2655</v>
      </c>
      <c r="L7961" t="s">
        <v>2058</v>
      </c>
      <c r="M7961" t="s">
        <v>2059</v>
      </c>
      <c r="N7961">
        <v>3</v>
      </c>
      <c r="O7961">
        <v>164</v>
      </c>
      <c r="P7961">
        <v>0.67</v>
      </c>
      <c r="Q7961">
        <v>24480</v>
      </c>
      <c r="R7961">
        <v>1</v>
      </c>
      <c r="S7961">
        <v>48</v>
      </c>
      <c r="T7961">
        <v>0.2</v>
      </c>
      <c r="U7961">
        <v>2</v>
      </c>
      <c r="V7961">
        <v>116</v>
      </c>
      <c r="W7961">
        <v>0.47</v>
      </c>
      <c r="X7961">
        <v>0</v>
      </c>
      <c r="Y7961">
        <v>0</v>
      </c>
      <c r="Z7961">
        <v>0</v>
      </c>
      <c r="AA7961">
        <v>0</v>
      </c>
      <c r="AB7961">
        <v>0</v>
      </c>
      <c r="AC7961">
        <v>0</v>
      </c>
      <c r="AD7961">
        <v>0</v>
      </c>
      <c r="AE7961">
        <v>0</v>
      </c>
      <c r="AF7961">
        <v>0</v>
      </c>
      <c r="AG7961" t="s">
        <v>29980</v>
      </c>
      <c r="AH7961" s="21" t="str">
        <f t="shared" si="248"/>
        <v>YM68</v>
      </c>
      <c r="AI7961" s="21">
        <v>345.36</v>
      </c>
      <c r="AJ7961" s="21">
        <f t="shared" si="249"/>
        <v>99.330065359477118</v>
      </c>
      <c r="AK7961" s="21" t="s">
        <v>2060</v>
      </c>
      <c r="AL7961" t="s">
        <v>3659</v>
      </c>
      <c r="AM7961" s="26" t="s">
        <v>38</v>
      </c>
      <c r="AN7961" t="s">
        <v>2031</v>
      </c>
    </row>
    <row r="7962" spans="1:40" hidden="1" x14ac:dyDescent="0.35">
      <c r="A7962" t="s">
        <v>29958</v>
      </c>
      <c r="B7962" t="s">
        <v>29982</v>
      </c>
      <c r="C7962" t="s">
        <v>3654</v>
      </c>
      <c r="D7962" t="s">
        <v>29983</v>
      </c>
      <c r="E7962" t="s">
        <v>3656</v>
      </c>
      <c r="F7962">
        <v>1</v>
      </c>
      <c r="G7962" t="s">
        <v>2619</v>
      </c>
      <c r="H7962" t="s">
        <v>2620</v>
      </c>
      <c r="I7962" t="s">
        <v>2076</v>
      </c>
      <c r="J7962" t="s">
        <v>3657</v>
      </c>
      <c r="K7962" t="s">
        <v>2655</v>
      </c>
      <c r="L7962" t="s">
        <v>2058</v>
      </c>
      <c r="M7962" t="s">
        <v>2059</v>
      </c>
      <c r="N7962">
        <v>2</v>
      </c>
      <c r="O7962">
        <v>42</v>
      </c>
      <c r="P7962">
        <v>0.17</v>
      </c>
      <c r="Q7962">
        <v>24480</v>
      </c>
      <c r="R7962">
        <v>2</v>
      </c>
      <c r="S7962">
        <v>42</v>
      </c>
      <c r="T7962">
        <v>0.17</v>
      </c>
      <c r="U7962">
        <v>0</v>
      </c>
      <c r="V7962">
        <v>0</v>
      </c>
      <c r="W7962">
        <v>0</v>
      </c>
      <c r="X7962">
        <v>0</v>
      </c>
      <c r="Y7962">
        <v>0</v>
      </c>
      <c r="Z7962">
        <v>0</v>
      </c>
      <c r="AA7962">
        <v>0</v>
      </c>
      <c r="AB7962">
        <v>0</v>
      </c>
      <c r="AC7962">
        <v>0</v>
      </c>
      <c r="AD7962">
        <v>0</v>
      </c>
      <c r="AE7962">
        <v>0</v>
      </c>
      <c r="AF7962">
        <v>0</v>
      </c>
      <c r="AG7962" t="s">
        <v>29984</v>
      </c>
      <c r="AH7962" s="21" t="str">
        <f t="shared" si="248"/>
        <v>YM68</v>
      </c>
      <c r="AI7962" s="21">
        <v>345.36</v>
      </c>
      <c r="AJ7962" s="21">
        <f t="shared" si="249"/>
        <v>99.828431372549019</v>
      </c>
      <c r="AK7962" s="21" t="s">
        <v>2060</v>
      </c>
      <c r="AL7962" t="s">
        <v>3659</v>
      </c>
      <c r="AM7962" s="26" t="s">
        <v>38</v>
      </c>
      <c r="AN7962" t="s">
        <v>2031</v>
      </c>
    </row>
    <row r="7963" spans="1:40" hidden="1" x14ac:dyDescent="0.35">
      <c r="A7963" t="s">
        <v>29962</v>
      </c>
      <c r="B7963" t="s">
        <v>29986</v>
      </c>
      <c r="C7963" t="s">
        <v>3654</v>
      </c>
      <c r="D7963" t="s">
        <v>29987</v>
      </c>
      <c r="E7963" t="s">
        <v>3656</v>
      </c>
      <c r="F7963">
        <v>1</v>
      </c>
      <c r="G7963" t="s">
        <v>2619</v>
      </c>
      <c r="H7963" t="s">
        <v>2620</v>
      </c>
      <c r="I7963" t="s">
        <v>2076</v>
      </c>
      <c r="J7963" t="s">
        <v>3657</v>
      </c>
      <c r="K7963" t="s">
        <v>2655</v>
      </c>
      <c r="L7963" t="s">
        <v>2058</v>
      </c>
      <c r="M7963" t="s">
        <v>2059</v>
      </c>
      <c r="N7963">
        <v>3</v>
      </c>
      <c r="O7963">
        <v>153</v>
      </c>
      <c r="P7963">
        <v>0.63</v>
      </c>
      <c r="Q7963">
        <v>24480</v>
      </c>
      <c r="R7963">
        <v>2</v>
      </c>
      <c r="S7963">
        <v>109</v>
      </c>
      <c r="T7963">
        <v>0.45</v>
      </c>
      <c r="U7963">
        <v>1</v>
      </c>
      <c r="V7963">
        <v>44</v>
      </c>
      <c r="W7963">
        <v>0.18</v>
      </c>
      <c r="X7963">
        <v>0</v>
      </c>
      <c r="Y7963">
        <v>0</v>
      </c>
      <c r="Z7963">
        <v>0</v>
      </c>
      <c r="AA7963">
        <v>0</v>
      </c>
      <c r="AB7963">
        <v>0</v>
      </c>
      <c r="AC7963">
        <v>0</v>
      </c>
      <c r="AD7963">
        <v>0</v>
      </c>
      <c r="AE7963">
        <v>0</v>
      </c>
      <c r="AF7963">
        <v>0</v>
      </c>
      <c r="AG7963" t="s">
        <v>29988</v>
      </c>
      <c r="AH7963" s="21" t="str">
        <f t="shared" si="248"/>
        <v>YM68</v>
      </c>
      <c r="AI7963" s="21">
        <v>345.36</v>
      </c>
      <c r="AJ7963" s="21">
        <f t="shared" si="249"/>
        <v>99.375</v>
      </c>
      <c r="AK7963" s="21" t="s">
        <v>2060</v>
      </c>
      <c r="AL7963" t="s">
        <v>3659</v>
      </c>
      <c r="AM7963" s="26" t="s">
        <v>38</v>
      </c>
      <c r="AN7963" t="s">
        <v>2031</v>
      </c>
    </row>
    <row r="7964" spans="1:40" hidden="1" x14ac:dyDescent="0.35">
      <c r="A7964" t="s">
        <v>29966</v>
      </c>
      <c r="B7964" t="s">
        <v>29990</v>
      </c>
      <c r="C7964" t="s">
        <v>3654</v>
      </c>
      <c r="D7964" t="s">
        <v>29991</v>
      </c>
      <c r="E7964" t="s">
        <v>3656</v>
      </c>
      <c r="F7964">
        <v>1</v>
      </c>
      <c r="G7964" t="s">
        <v>2619</v>
      </c>
      <c r="H7964" t="s">
        <v>2620</v>
      </c>
      <c r="I7964" t="s">
        <v>2076</v>
      </c>
      <c r="J7964" t="s">
        <v>3657</v>
      </c>
      <c r="K7964" t="s">
        <v>2655</v>
      </c>
      <c r="L7964" t="s">
        <v>2058</v>
      </c>
      <c r="M7964" t="s">
        <v>2170</v>
      </c>
      <c r="N7964">
        <v>3</v>
      </c>
      <c r="O7964">
        <v>134</v>
      </c>
      <c r="P7964">
        <v>0.88</v>
      </c>
      <c r="Q7964">
        <v>15300</v>
      </c>
      <c r="R7964">
        <v>1</v>
      </c>
      <c r="S7964">
        <v>64</v>
      </c>
      <c r="T7964">
        <v>0.42</v>
      </c>
      <c r="U7964">
        <v>2</v>
      </c>
      <c r="V7964">
        <v>70</v>
      </c>
      <c r="W7964">
        <v>0.46</v>
      </c>
      <c r="X7964">
        <v>0</v>
      </c>
      <c r="Y7964">
        <v>0</v>
      </c>
      <c r="Z7964">
        <v>0</v>
      </c>
      <c r="AA7964">
        <v>0</v>
      </c>
      <c r="AB7964">
        <v>0</v>
      </c>
      <c r="AC7964">
        <v>0</v>
      </c>
      <c r="AD7964">
        <v>0</v>
      </c>
      <c r="AE7964">
        <v>0</v>
      </c>
      <c r="AF7964">
        <v>0</v>
      </c>
      <c r="AG7964" t="s">
        <v>29992</v>
      </c>
      <c r="AH7964" s="21" t="str">
        <f t="shared" si="248"/>
        <v>YM68</v>
      </c>
      <c r="AI7964" s="21">
        <v>216</v>
      </c>
      <c r="AJ7964" s="21">
        <f t="shared" si="249"/>
        <v>99.124183006535944</v>
      </c>
      <c r="AK7964" s="21" t="s">
        <v>2063</v>
      </c>
      <c r="AL7964" t="s">
        <v>3659</v>
      </c>
      <c r="AM7964" s="26" t="s">
        <v>38</v>
      </c>
      <c r="AN7964" t="s">
        <v>2031</v>
      </c>
    </row>
    <row r="7965" spans="1:40" hidden="1" x14ac:dyDescent="0.35">
      <c r="A7965" t="s">
        <v>29969</v>
      </c>
      <c r="B7965" t="s">
        <v>29994</v>
      </c>
      <c r="C7965" t="s">
        <v>3901</v>
      </c>
      <c r="D7965" t="s">
        <v>29995</v>
      </c>
      <c r="E7965" t="s">
        <v>3903</v>
      </c>
      <c r="F7965">
        <v>3</v>
      </c>
      <c r="G7965" t="s">
        <v>2619</v>
      </c>
      <c r="H7965" t="s">
        <v>2620</v>
      </c>
      <c r="I7965" t="s">
        <v>2076</v>
      </c>
      <c r="J7965" t="s">
        <v>3904</v>
      </c>
      <c r="K7965" t="s">
        <v>2622</v>
      </c>
      <c r="L7965" t="s">
        <v>2058</v>
      </c>
      <c r="M7965" t="s">
        <v>2170</v>
      </c>
      <c r="N7965">
        <v>3</v>
      </c>
      <c r="O7965">
        <v>160</v>
      </c>
      <c r="P7965">
        <v>1.05</v>
      </c>
      <c r="Q7965">
        <v>15300</v>
      </c>
      <c r="R7965">
        <v>0</v>
      </c>
      <c r="S7965">
        <v>0</v>
      </c>
      <c r="T7965">
        <v>0</v>
      </c>
      <c r="U7965">
        <v>3</v>
      </c>
      <c r="V7965">
        <v>160</v>
      </c>
      <c r="W7965">
        <v>1.05</v>
      </c>
      <c r="X7965">
        <v>0</v>
      </c>
      <c r="Y7965">
        <v>0</v>
      </c>
      <c r="Z7965">
        <v>0</v>
      </c>
      <c r="AA7965">
        <v>0</v>
      </c>
      <c r="AB7965">
        <v>0</v>
      </c>
      <c r="AC7965">
        <v>0</v>
      </c>
      <c r="AD7965">
        <v>0</v>
      </c>
      <c r="AE7965">
        <v>0</v>
      </c>
      <c r="AF7965">
        <v>0</v>
      </c>
      <c r="AG7965" t="s">
        <v>29996</v>
      </c>
      <c r="AH7965" s="21" t="str">
        <f t="shared" si="248"/>
        <v>YM68</v>
      </c>
      <c r="AI7965" s="21">
        <v>216</v>
      </c>
      <c r="AJ7965" s="21">
        <f t="shared" si="249"/>
        <v>98.954248366013076</v>
      </c>
      <c r="AK7965" s="21" t="s">
        <v>2063</v>
      </c>
      <c r="AL7965" t="s">
        <v>2624</v>
      </c>
      <c r="AM7965" s="26" t="s">
        <v>38</v>
      </c>
      <c r="AN7965" t="s">
        <v>2031</v>
      </c>
    </row>
    <row r="7966" spans="1:40" hidden="1" x14ac:dyDescent="0.35">
      <c r="A7966" t="s">
        <v>29973</v>
      </c>
      <c r="B7966" t="s">
        <v>29998</v>
      </c>
      <c r="C7966" t="s">
        <v>3749</v>
      </c>
      <c r="D7966" t="s">
        <v>29999</v>
      </c>
      <c r="E7966" t="s">
        <v>3589</v>
      </c>
      <c r="F7966">
        <v>2</v>
      </c>
      <c r="G7966" t="s">
        <v>2619</v>
      </c>
      <c r="H7966" t="s">
        <v>2620</v>
      </c>
      <c r="I7966" t="s">
        <v>2076</v>
      </c>
      <c r="J7966" t="s">
        <v>3590</v>
      </c>
      <c r="K7966" t="s">
        <v>2622</v>
      </c>
      <c r="L7966" t="s">
        <v>2058</v>
      </c>
      <c r="M7966" t="s">
        <v>2059</v>
      </c>
      <c r="N7966">
        <v>2</v>
      </c>
      <c r="O7966">
        <v>57</v>
      </c>
      <c r="P7966">
        <v>0.23</v>
      </c>
      <c r="Q7966">
        <v>24480</v>
      </c>
      <c r="R7966">
        <v>0</v>
      </c>
      <c r="S7966">
        <v>0</v>
      </c>
      <c r="T7966">
        <v>0</v>
      </c>
      <c r="U7966">
        <v>2</v>
      </c>
      <c r="V7966">
        <v>57</v>
      </c>
      <c r="W7966">
        <v>0.23</v>
      </c>
      <c r="X7966">
        <v>0</v>
      </c>
      <c r="Y7966">
        <v>0</v>
      </c>
      <c r="Z7966">
        <v>0</v>
      </c>
      <c r="AA7966">
        <v>0</v>
      </c>
      <c r="AB7966">
        <v>0</v>
      </c>
      <c r="AC7966">
        <v>0</v>
      </c>
      <c r="AD7966">
        <v>0</v>
      </c>
      <c r="AE7966">
        <v>0</v>
      </c>
      <c r="AF7966">
        <v>0</v>
      </c>
      <c r="AG7966" t="s">
        <v>30000</v>
      </c>
      <c r="AH7966" s="21" t="str">
        <f t="shared" si="248"/>
        <v>YM68</v>
      </c>
      <c r="AI7966" s="21">
        <v>345.36</v>
      </c>
      <c r="AJ7966" s="21">
        <f t="shared" si="249"/>
        <v>99.767156862745097</v>
      </c>
      <c r="AK7966" s="21" t="s">
        <v>2060</v>
      </c>
      <c r="AL7966" t="s">
        <v>2624</v>
      </c>
      <c r="AM7966" s="26" t="s">
        <v>38</v>
      </c>
      <c r="AN7966" t="s">
        <v>2030</v>
      </c>
    </row>
    <row r="7967" spans="1:40" hidden="1" x14ac:dyDescent="0.35">
      <c r="A7967" t="s">
        <v>29977</v>
      </c>
      <c r="B7967" t="s">
        <v>30002</v>
      </c>
      <c r="C7967" t="s">
        <v>12935</v>
      </c>
      <c r="D7967" t="s">
        <v>30003</v>
      </c>
      <c r="E7967" t="s">
        <v>12937</v>
      </c>
      <c r="F7967">
        <v>1</v>
      </c>
      <c r="G7967" t="s">
        <v>2619</v>
      </c>
      <c r="H7967" t="s">
        <v>2620</v>
      </c>
      <c r="I7967" t="s">
        <v>2076</v>
      </c>
      <c r="J7967" t="s">
        <v>12938</v>
      </c>
      <c r="K7967" t="s">
        <v>2655</v>
      </c>
      <c r="L7967" t="s">
        <v>2058</v>
      </c>
      <c r="M7967" t="s">
        <v>2170</v>
      </c>
      <c r="N7967">
        <v>7</v>
      </c>
      <c r="O7967">
        <v>397</v>
      </c>
      <c r="P7967">
        <v>2.59</v>
      </c>
      <c r="Q7967">
        <v>15300</v>
      </c>
      <c r="R7967">
        <v>2</v>
      </c>
      <c r="S7967">
        <v>154</v>
      </c>
      <c r="T7967">
        <v>1.01</v>
      </c>
      <c r="U7967">
        <v>5</v>
      </c>
      <c r="V7967">
        <v>243</v>
      </c>
      <c r="W7967">
        <v>1.59</v>
      </c>
      <c r="X7967">
        <v>0</v>
      </c>
      <c r="Y7967">
        <v>0</v>
      </c>
      <c r="Z7967">
        <v>0</v>
      </c>
      <c r="AA7967">
        <v>0</v>
      </c>
      <c r="AB7967">
        <v>0</v>
      </c>
      <c r="AC7967">
        <v>0</v>
      </c>
      <c r="AD7967">
        <v>0</v>
      </c>
      <c r="AE7967">
        <v>0</v>
      </c>
      <c r="AF7967">
        <v>0</v>
      </c>
      <c r="AG7967" t="s">
        <v>30004</v>
      </c>
      <c r="AH7967" s="21" t="str">
        <f t="shared" si="248"/>
        <v>YM68</v>
      </c>
      <c r="AI7967" s="21">
        <v>216</v>
      </c>
      <c r="AJ7967" s="21">
        <f t="shared" si="249"/>
        <v>97.40522875816994</v>
      </c>
      <c r="AK7967" s="21" t="s">
        <v>2063</v>
      </c>
      <c r="AL7967" t="s">
        <v>3659</v>
      </c>
      <c r="AM7967" s="26" t="s">
        <v>38</v>
      </c>
      <c r="AN7967" t="s">
        <v>2031</v>
      </c>
    </row>
    <row r="7968" spans="1:40" hidden="1" x14ac:dyDescent="0.35">
      <c r="A7968" t="s">
        <v>29981</v>
      </c>
      <c r="B7968" t="s">
        <v>30006</v>
      </c>
      <c r="C7968" t="s">
        <v>12935</v>
      </c>
      <c r="D7968" t="s">
        <v>30007</v>
      </c>
      <c r="E7968" t="s">
        <v>12937</v>
      </c>
      <c r="F7968">
        <v>1</v>
      </c>
      <c r="G7968" t="s">
        <v>2619</v>
      </c>
      <c r="H7968" t="s">
        <v>2620</v>
      </c>
      <c r="I7968" t="s">
        <v>2076</v>
      </c>
      <c r="J7968" t="s">
        <v>12938</v>
      </c>
      <c r="K7968" t="s">
        <v>2655</v>
      </c>
      <c r="L7968" t="s">
        <v>2058</v>
      </c>
      <c r="M7968" t="s">
        <v>2170</v>
      </c>
      <c r="N7968">
        <v>0</v>
      </c>
      <c r="O7968">
        <v>0</v>
      </c>
      <c r="P7968">
        <v>0</v>
      </c>
      <c r="Q7968">
        <v>15300</v>
      </c>
      <c r="R7968">
        <v>0</v>
      </c>
      <c r="S7968">
        <v>0</v>
      </c>
      <c r="T7968">
        <v>0</v>
      </c>
      <c r="U7968">
        <v>0</v>
      </c>
      <c r="V7968">
        <v>0</v>
      </c>
      <c r="W7968">
        <v>0</v>
      </c>
      <c r="X7968">
        <v>0</v>
      </c>
      <c r="Y7968">
        <v>0</v>
      </c>
      <c r="Z7968">
        <v>0</v>
      </c>
      <c r="AA7968">
        <v>0</v>
      </c>
      <c r="AB7968">
        <v>0</v>
      </c>
      <c r="AC7968">
        <v>0</v>
      </c>
      <c r="AD7968">
        <v>0</v>
      </c>
      <c r="AE7968">
        <v>0</v>
      </c>
      <c r="AF7968">
        <v>0</v>
      </c>
      <c r="AG7968" t="s">
        <v>30008</v>
      </c>
      <c r="AH7968" s="21" t="str">
        <f t="shared" si="248"/>
        <v>YM68</v>
      </c>
      <c r="AI7968" s="21">
        <v>216</v>
      </c>
      <c r="AJ7968" s="21">
        <f t="shared" si="249"/>
        <v>100</v>
      </c>
      <c r="AK7968" s="21" t="s">
        <v>2060</v>
      </c>
      <c r="AL7968" t="s">
        <v>3659</v>
      </c>
      <c r="AM7968" s="26" t="s">
        <v>38</v>
      </c>
      <c r="AN7968" t="s">
        <v>2031</v>
      </c>
    </row>
    <row r="7969" spans="1:40" hidden="1" x14ac:dyDescent="0.35">
      <c r="A7969" t="s">
        <v>29985</v>
      </c>
      <c r="B7969" t="s">
        <v>30010</v>
      </c>
      <c r="C7969" t="s">
        <v>3515</v>
      </c>
      <c r="D7969" t="s">
        <v>30011</v>
      </c>
      <c r="E7969" t="s">
        <v>2653</v>
      </c>
      <c r="F7969">
        <v>1</v>
      </c>
      <c r="G7969" t="s">
        <v>2619</v>
      </c>
      <c r="H7969" t="s">
        <v>2620</v>
      </c>
      <c r="I7969" t="s">
        <v>2076</v>
      </c>
      <c r="J7969" t="s">
        <v>2915</v>
      </c>
      <c r="K7969" t="s">
        <v>2655</v>
      </c>
      <c r="L7969" t="s">
        <v>2058</v>
      </c>
      <c r="M7969" t="s">
        <v>2170</v>
      </c>
      <c r="N7969">
        <v>1</v>
      </c>
      <c r="O7969">
        <v>66</v>
      </c>
      <c r="P7969">
        <v>0.43</v>
      </c>
      <c r="Q7969">
        <v>15300</v>
      </c>
      <c r="R7969">
        <v>0</v>
      </c>
      <c r="S7969">
        <v>0</v>
      </c>
      <c r="T7969">
        <v>0</v>
      </c>
      <c r="U7969">
        <v>1</v>
      </c>
      <c r="V7969">
        <v>66</v>
      </c>
      <c r="W7969">
        <v>0.43</v>
      </c>
      <c r="X7969">
        <v>0</v>
      </c>
      <c r="Y7969">
        <v>0</v>
      </c>
      <c r="Z7969">
        <v>0</v>
      </c>
      <c r="AA7969">
        <v>0</v>
      </c>
      <c r="AB7969">
        <v>0</v>
      </c>
      <c r="AC7969">
        <v>0</v>
      </c>
      <c r="AD7969">
        <v>0</v>
      </c>
      <c r="AE7969">
        <v>0</v>
      </c>
      <c r="AF7969">
        <v>0</v>
      </c>
      <c r="AG7969" t="s">
        <v>30012</v>
      </c>
      <c r="AH7969" s="21" t="str">
        <f t="shared" si="248"/>
        <v>YM68</v>
      </c>
      <c r="AI7969" s="21">
        <v>216</v>
      </c>
      <c r="AJ7969" s="21">
        <f t="shared" si="249"/>
        <v>99.568627450980387</v>
      </c>
      <c r="AK7969" s="21" t="s">
        <v>2060</v>
      </c>
      <c r="AL7969" t="s">
        <v>2657</v>
      </c>
      <c r="AM7969" s="26" t="s">
        <v>38</v>
      </c>
      <c r="AN7969" t="s">
        <v>2030</v>
      </c>
    </row>
    <row r="7970" spans="1:40" hidden="1" x14ac:dyDescent="0.35">
      <c r="A7970" t="s">
        <v>29989</v>
      </c>
      <c r="B7970" t="s">
        <v>30014</v>
      </c>
      <c r="C7970" t="s">
        <v>3515</v>
      </c>
      <c r="D7970" t="s">
        <v>30015</v>
      </c>
      <c r="E7970" t="s">
        <v>2653</v>
      </c>
      <c r="F7970">
        <v>1</v>
      </c>
      <c r="G7970" t="s">
        <v>2619</v>
      </c>
      <c r="H7970" t="s">
        <v>2620</v>
      </c>
      <c r="I7970" t="s">
        <v>2076</v>
      </c>
      <c r="J7970" t="s">
        <v>2915</v>
      </c>
      <c r="K7970" t="s">
        <v>2655</v>
      </c>
      <c r="L7970" t="s">
        <v>2058</v>
      </c>
      <c r="M7970" t="s">
        <v>2059</v>
      </c>
      <c r="N7970">
        <v>4</v>
      </c>
      <c r="O7970">
        <v>214</v>
      </c>
      <c r="P7970">
        <v>0.87</v>
      </c>
      <c r="Q7970">
        <v>24480</v>
      </c>
      <c r="R7970">
        <v>0</v>
      </c>
      <c r="S7970">
        <v>0</v>
      </c>
      <c r="T7970">
        <v>0</v>
      </c>
      <c r="U7970">
        <v>4</v>
      </c>
      <c r="V7970">
        <v>214</v>
      </c>
      <c r="W7970">
        <v>0.87</v>
      </c>
      <c r="X7970">
        <v>0</v>
      </c>
      <c r="Y7970">
        <v>0</v>
      </c>
      <c r="Z7970">
        <v>0</v>
      </c>
      <c r="AA7970">
        <v>0</v>
      </c>
      <c r="AB7970">
        <v>0</v>
      </c>
      <c r="AC7970">
        <v>0</v>
      </c>
      <c r="AD7970">
        <v>0</v>
      </c>
      <c r="AE7970">
        <v>0</v>
      </c>
      <c r="AF7970">
        <v>0</v>
      </c>
      <c r="AG7970" t="s">
        <v>30016</v>
      </c>
      <c r="AH7970" s="21" t="str">
        <f t="shared" si="248"/>
        <v>YM68</v>
      </c>
      <c r="AI7970" s="21">
        <v>345.36</v>
      </c>
      <c r="AJ7970" s="21">
        <f t="shared" si="249"/>
        <v>99.125816993464056</v>
      </c>
      <c r="AK7970" s="21" t="s">
        <v>2063</v>
      </c>
      <c r="AL7970" t="s">
        <v>2657</v>
      </c>
      <c r="AM7970" s="26" t="s">
        <v>38</v>
      </c>
      <c r="AN7970" t="s">
        <v>2030</v>
      </c>
    </row>
    <row r="7971" spans="1:40" hidden="1" x14ac:dyDescent="0.35">
      <c r="A7971" t="s">
        <v>29993</v>
      </c>
      <c r="B7971" t="s">
        <v>30018</v>
      </c>
      <c r="C7971" t="s">
        <v>2791</v>
      </c>
      <c r="D7971" t="s">
        <v>30019</v>
      </c>
      <c r="E7971" t="s">
        <v>2793</v>
      </c>
      <c r="F7971">
        <v>1</v>
      </c>
      <c r="G7971" t="s">
        <v>2509</v>
      </c>
      <c r="H7971" t="s">
        <v>2510</v>
      </c>
      <c r="I7971" t="s">
        <v>2076</v>
      </c>
      <c r="J7971" t="s">
        <v>2794</v>
      </c>
      <c r="K7971" t="s">
        <v>2669</v>
      </c>
      <c r="L7971" t="s">
        <v>2058</v>
      </c>
      <c r="M7971" t="s">
        <v>2059</v>
      </c>
      <c r="N7971">
        <v>9</v>
      </c>
      <c r="O7971">
        <v>445</v>
      </c>
      <c r="P7971">
        <v>1.82</v>
      </c>
      <c r="Q7971">
        <v>24480</v>
      </c>
      <c r="R7971">
        <v>4</v>
      </c>
      <c r="S7971">
        <v>215</v>
      </c>
      <c r="T7971">
        <v>0.88</v>
      </c>
      <c r="U7971">
        <v>4</v>
      </c>
      <c r="V7971">
        <v>186</v>
      </c>
      <c r="W7971">
        <v>0.76</v>
      </c>
      <c r="X7971">
        <v>0</v>
      </c>
      <c r="Y7971">
        <v>0</v>
      </c>
      <c r="Z7971">
        <v>0</v>
      </c>
      <c r="AA7971">
        <v>1</v>
      </c>
      <c r="AB7971">
        <v>44</v>
      </c>
      <c r="AC7971">
        <v>0.18</v>
      </c>
      <c r="AD7971">
        <v>0</v>
      </c>
      <c r="AE7971">
        <v>0</v>
      </c>
      <c r="AF7971">
        <v>0</v>
      </c>
      <c r="AG7971" t="s">
        <v>30020</v>
      </c>
      <c r="AH7971" s="21" t="str">
        <f t="shared" si="248"/>
        <v>YM68</v>
      </c>
      <c r="AI7971" s="21">
        <v>345.36</v>
      </c>
      <c r="AJ7971" s="21">
        <f t="shared" si="249"/>
        <v>98.182189542483655</v>
      </c>
      <c r="AK7971" s="21" t="s">
        <v>2063</v>
      </c>
      <c r="AL7971" t="s">
        <v>2515</v>
      </c>
      <c r="AM7971" s="26" t="s">
        <v>38</v>
      </c>
      <c r="AN7971" t="s">
        <v>2033</v>
      </c>
    </row>
    <row r="7972" spans="1:40" hidden="1" x14ac:dyDescent="0.35">
      <c r="A7972" t="s">
        <v>29997</v>
      </c>
      <c r="B7972" t="s">
        <v>30021</v>
      </c>
      <c r="C7972" t="s">
        <v>10859</v>
      </c>
      <c r="D7972" t="s">
        <v>29964</v>
      </c>
      <c r="E7972" t="s">
        <v>559</v>
      </c>
      <c r="F7972">
        <v>1</v>
      </c>
      <c r="G7972" t="s">
        <v>2055</v>
      </c>
      <c r="H7972" t="s">
        <v>2056</v>
      </c>
      <c r="I7972" t="s">
        <v>2076</v>
      </c>
      <c r="J7972" t="s">
        <v>2568</v>
      </c>
      <c r="K7972" t="s">
        <v>63</v>
      </c>
      <c r="L7972" t="s">
        <v>2058</v>
      </c>
      <c r="M7972" t="s">
        <v>2207</v>
      </c>
      <c r="N7972">
        <v>1</v>
      </c>
      <c r="O7972">
        <v>38</v>
      </c>
      <c r="P7972">
        <v>0.28999999999999998</v>
      </c>
      <c r="Q7972">
        <v>13260</v>
      </c>
      <c r="R7972">
        <v>0</v>
      </c>
      <c r="S7972">
        <v>0</v>
      </c>
      <c r="T7972">
        <v>0</v>
      </c>
      <c r="U7972">
        <v>1</v>
      </c>
      <c r="V7972">
        <v>38</v>
      </c>
      <c r="W7972">
        <v>0.28999999999999998</v>
      </c>
      <c r="X7972">
        <v>0</v>
      </c>
      <c r="Y7972">
        <v>0</v>
      </c>
      <c r="Z7972">
        <v>0</v>
      </c>
      <c r="AA7972">
        <v>0</v>
      </c>
      <c r="AB7972">
        <v>0</v>
      </c>
      <c r="AC7972">
        <v>0</v>
      </c>
      <c r="AD7972">
        <v>0</v>
      </c>
      <c r="AE7972">
        <v>0</v>
      </c>
      <c r="AF7972">
        <v>0</v>
      </c>
      <c r="AG7972" t="s">
        <v>30022</v>
      </c>
      <c r="AH7972" s="21" t="str">
        <f t="shared" si="248"/>
        <v>YM68</v>
      </c>
      <c r="AI7972" s="21">
        <v>187.20000000000002</v>
      </c>
      <c r="AJ7972" s="21">
        <f t="shared" si="249"/>
        <v>99.713423831070884</v>
      </c>
      <c r="AK7972" s="21" t="s">
        <v>2060</v>
      </c>
      <c r="AL7972" t="s">
        <v>2570</v>
      </c>
      <c r="AM7972" s="26" t="s">
        <v>38</v>
      </c>
      <c r="AN7972" t="s">
        <v>2031</v>
      </c>
    </row>
    <row r="7973" spans="1:40" hidden="1" x14ac:dyDescent="0.35">
      <c r="A7973" t="s">
        <v>30001</v>
      </c>
      <c r="B7973" t="s">
        <v>30024</v>
      </c>
      <c r="C7973" t="s">
        <v>2951</v>
      </c>
      <c r="D7973" t="s">
        <v>29948</v>
      </c>
      <c r="E7973" t="s">
        <v>558</v>
      </c>
      <c r="F7973">
        <v>1</v>
      </c>
      <c r="G7973" t="s">
        <v>2524</v>
      </c>
      <c r="H7973" t="s">
        <v>2056</v>
      </c>
      <c r="I7973" t="s">
        <v>2076</v>
      </c>
      <c r="J7973" t="s">
        <v>2532</v>
      </c>
      <c r="K7973" t="s">
        <v>62</v>
      </c>
      <c r="L7973" t="s">
        <v>2058</v>
      </c>
      <c r="M7973" t="s">
        <v>2059</v>
      </c>
      <c r="N7973">
        <v>0</v>
      </c>
      <c r="O7973">
        <v>0</v>
      </c>
      <c r="P7973">
        <v>0</v>
      </c>
      <c r="Q7973">
        <v>24480</v>
      </c>
      <c r="R7973">
        <v>0</v>
      </c>
      <c r="S7973">
        <v>0</v>
      </c>
      <c r="T7973">
        <v>0</v>
      </c>
      <c r="U7973">
        <v>0</v>
      </c>
      <c r="V7973">
        <v>0</v>
      </c>
      <c r="W7973">
        <v>0</v>
      </c>
      <c r="X7973">
        <v>0</v>
      </c>
      <c r="Y7973">
        <v>0</v>
      </c>
      <c r="Z7973">
        <v>0</v>
      </c>
      <c r="AA7973">
        <v>0</v>
      </c>
      <c r="AB7973">
        <v>0</v>
      </c>
      <c r="AC7973">
        <v>0</v>
      </c>
      <c r="AD7973">
        <v>0</v>
      </c>
      <c r="AE7973">
        <v>0</v>
      </c>
      <c r="AF7973">
        <v>0</v>
      </c>
      <c r="AG7973" t="s">
        <v>30025</v>
      </c>
      <c r="AH7973" s="21" t="str">
        <f t="shared" si="248"/>
        <v>YK20</v>
      </c>
      <c r="AI7973" s="21">
        <v>345.36</v>
      </c>
      <c r="AJ7973" s="21">
        <f t="shared" si="249"/>
        <v>100</v>
      </c>
      <c r="AK7973" s="21" t="s">
        <v>2060</v>
      </c>
      <c r="AL7973" t="s">
        <v>2527</v>
      </c>
      <c r="AM7973" s="26" t="s">
        <v>38</v>
      </c>
      <c r="AN7973" t="s">
        <v>2029</v>
      </c>
    </row>
    <row r="7974" spans="1:40" hidden="1" x14ac:dyDescent="0.35">
      <c r="A7974" t="s">
        <v>30005</v>
      </c>
      <c r="B7974" t="s">
        <v>30027</v>
      </c>
      <c r="C7974" t="s">
        <v>2554</v>
      </c>
      <c r="D7974" t="s">
        <v>30028</v>
      </c>
      <c r="E7974" t="s">
        <v>558</v>
      </c>
      <c r="F7974">
        <v>2</v>
      </c>
      <c r="G7974" t="s">
        <v>2524</v>
      </c>
      <c r="H7974" t="s">
        <v>2056</v>
      </c>
      <c r="I7974" t="s">
        <v>2076</v>
      </c>
      <c r="J7974" t="s">
        <v>2532</v>
      </c>
      <c r="K7974" t="s">
        <v>62</v>
      </c>
      <c r="L7974" t="s">
        <v>2058</v>
      </c>
      <c r="M7974" t="s">
        <v>2170</v>
      </c>
      <c r="N7974">
        <v>4</v>
      </c>
      <c r="O7974">
        <v>249</v>
      </c>
      <c r="P7974">
        <v>1.63</v>
      </c>
      <c r="Q7974">
        <v>15300</v>
      </c>
      <c r="R7974">
        <v>3</v>
      </c>
      <c r="S7974">
        <v>170</v>
      </c>
      <c r="T7974">
        <v>1.1100000000000001</v>
      </c>
      <c r="U7974">
        <v>0</v>
      </c>
      <c r="V7974">
        <v>0</v>
      </c>
      <c r="W7974">
        <v>0</v>
      </c>
      <c r="X7974">
        <v>1</v>
      </c>
      <c r="Y7974">
        <v>79</v>
      </c>
      <c r="Z7974">
        <v>0.52</v>
      </c>
      <c r="AA7974">
        <v>0</v>
      </c>
      <c r="AB7974">
        <v>0</v>
      </c>
      <c r="AC7974">
        <v>0</v>
      </c>
      <c r="AD7974">
        <v>0</v>
      </c>
      <c r="AE7974">
        <v>0</v>
      </c>
      <c r="AF7974">
        <v>0</v>
      </c>
      <c r="AG7974" t="s">
        <v>30029</v>
      </c>
      <c r="AH7974" s="21" t="str">
        <f t="shared" si="248"/>
        <v>YK20</v>
      </c>
      <c r="AI7974" s="21">
        <v>216</v>
      </c>
      <c r="AJ7974" s="21">
        <f t="shared" si="249"/>
        <v>98.372549019607845</v>
      </c>
      <c r="AK7974" s="21" t="s">
        <v>2063</v>
      </c>
      <c r="AL7974" t="s">
        <v>2527</v>
      </c>
      <c r="AM7974" s="26" t="s">
        <v>38</v>
      </c>
      <c r="AN7974" t="s">
        <v>2032</v>
      </c>
    </row>
    <row r="7975" spans="1:40" hidden="1" x14ac:dyDescent="0.35">
      <c r="A7975" t="s">
        <v>30009</v>
      </c>
      <c r="B7975" t="s">
        <v>30031</v>
      </c>
      <c r="C7975" t="s">
        <v>3857</v>
      </c>
      <c r="D7975" t="s">
        <v>30032</v>
      </c>
      <c r="E7975" t="s">
        <v>558</v>
      </c>
      <c r="F7975">
        <v>1</v>
      </c>
      <c r="G7975" t="s">
        <v>2524</v>
      </c>
      <c r="H7975" t="s">
        <v>2056</v>
      </c>
      <c r="I7975" t="s">
        <v>2076</v>
      </c>
      <c r="J7975" t="s">
        <v>2532</v>
      </c>
      <c r="K7975" t="s">
        <v>62</v>
      </c>
      <c r="L7975" t="s">
        <v>2058</v>
      </c>
      <c r="M7975" t="s">
        <v>2059</v>
      </c>
      <c r="N7975">
        <v>7</v>
      </c>
      <c r="O7975">
        <v>174</v>
      </c>
      <c r="P7975">
        <v>0.71</v>
      </c>
      <c r="Q7975">
        <v>24480</v>
      </c>
      <c r="R7975">
        <v>4</v>
      </c>
      <c r="S7975">
        <v>89</v>
      </c>
      <c r="T7975">
        <v>0.36</v>
      </c>
      <c r="U7975">
        <v>3</v>
      </c>
      <c r="V7975">
        <v>85</v>
      </c>
      <c r="W7975">
        <v>0.35</v>
      </c>
      <c r="X7975">
        <v>0</v>
      </c>
      <c r="Y7975">
        <v>0</v>
      </c>
      <c r="Z7975">
        <v>0</v>
      </c>
      <c r="AA7975">
        <v>0</v>
      </c>
      <c r="AB7975">
        <v>0</v>
      </c>
      <c r="AC7975">
        <v>0</v>
      </c>
      <c r="AD7975">
        <v>0</v>
      </c>
      <c r="AE7975">
        <v>0</v>
      </c>
      <c r="AF7975">
        <v>0</v>
      </c>
      <c r="AG7975" t="s">
        <v>30033</v>
      </c>
      <c r="AH7975" s="21" t="str">
        <f t="shared" si="248"/>
        <v>YK20</v>
      </c>
      <c r="AI7975" s="21">
        <v>345.36</v>
      </c>
      <c r="AJ7975" s="21">
        <f t="shared" si="249"/>
        <v>99.289215686274517</v>
      </c>
      <c r="AK7975" s="21" t="s">
        <v>2060</v>
      </c>
      <c r="AL7975" t="s">
        <v>2527</v>
      </c>
      <c r="AM7975" s="26" t="s">
        <v>38</v>
      </c>
      <c r="AN7975" t="s">
        <v>2030</v>
      </c>
    </row>
    <row r="7976" spans="1:40" hidden="1" x14ac:dyDescent="0.35">
      <c r="A7976" t="s">
        <v>30013</v>
      </c>
      <c r="B7976" t="s">
        <v>30035</v>
      </c>
      <c r="C7976" t="s">
        <v>5100</v>
      </c>
      <c r="D7976" t="s">
        <v>30036</v>
      </c>
      <c r="E7976" t="s">
        <v>558</v>
      </c>
      <c r="F7976">
        <v>1</v>
      </c>
      <c r="G7976" t="s">
        <v>2524</v>
      </c>
      <c r="H7976" t="s">
        <v>2056</v>
      </c>
      <c r="I7976" t="s">
        <v>2076</v>
      </c>
      <c r="J7976" t="s">
        <v>2532</v>
      </c>
      <c r="K7976" t="s">
        <v>62</v>
      </c>
      <c r="L7976" t="s">
        <v>2058</v>
      </c>
      <c r="M7976" t="s">
        <v>2059</v>
      </c>
      <c r="N7976">
        <v>8</v>
      </c>
      <c r="O7976">
        <v>290</v>
      </c>
      <c r="P7976">
        <v>1.18</v>
      </c>
      <c r="Q7976">
        <v>24480</v>
      </c>
      <c r="R7976">
        <v>2</v>
      </c>
      <c r="S7976">
        <v>30</v>
      </c>
      <c r="T7976">
        <v>0.12</v>
      </c>
      <c r="U7976">
        <v>5</v>
      </c>
      <c r="V7976">
        <v>238</v>
      </c>
      <c r="W7976">
        <v>0.97</v>
      </c>
      <c r="X7976">
        <v>0</v>
      </c>
      <c r="Y7976">
        <v>0</v>
      </c>
      <c r="Z7976">
        <v>0</v>
      </c>
      <c r="AA7976">
        <v>1</v>
      </c>
      <c r="AB7976">
        <v>22</v>
      </c>
      <c r="AC7976">
        <v>0.09</v>
      </c>
      <c r="AD7976">
        <v>0</v>
      </c>
      <c r="AE7976">
        <v>0</v>
      </c>
      <c r="AF7976">
        <v>0</v>
      </c>
      <c r="AG7976" t="s">
        <v>30037</v>
      </c>
      <c r="AH7976" s="21" t="str">
        <f t="shared" si="248"/>
        <v>YK20</v>
      </c>
      <c r="AI7976" s="21">
        <v>345.36</v>
      </c>
      <c r="AJ7976" s="21">
        <f t="shared" si="249"/>
        <v>98.81535947712419</v>
      </c>
      <c r="AK7976" s="21" t="s">
        <v>2063</v>
      </c>
      <c r="AL7976" t="s">
        <v>2527</v>
      </c>
      <c r="AM7976" s="26" t="s">
        <v>38</v>
      </c>
      <c r="AN7976" t="s">
        <v>2032</v>
      </c>
    </row>
    <row r="7977" spans="1:40" hidden="1" x14ac:dyDescent="0.35">
      <c r="A7977" t="s">
        <v>30017</v>
      </c>
      <c r="B7977" t="s">
        <v>30039</v>
      </c>
      <c r="C7977" t="s">
        <v>3857</v>
      </c>
      <c r="D7977" t="s">
        <v>30040</v>
      </c>
      <c r="E7977" t="s">
        <v>558</v>
      </c>
      <c r="F7977">
        <v>1</v>
      </c>
      <c r="G7977" t="s">
        <v>2524</v>
      </c>
      <c r="H7977" t="s">
        <v>2056</v>
      </c>
      <c r="I7977" t="s">
        <v>2076</v>
      </c>
      <c r="J7977" t="s">
        <v>2532</v>
      </c>
      <c r="K7977" t="s">
        <v>62</v>
      </c>
      <c r="L7977" t="s">
        <v>2058</v>
      </c>
      <c r="M7977" t="s">
        <v>2059</v>
      </c>
      <c r="N7977">
        <v>9</v>
      </c>
      <c r="O7977">
        <v>419</v>
      </c>
      <c r="P7977">
        <v>1.71</v>
      </c>
      <c r="Q7977">
        <v>24480</v>
      </c>
      <c r="R7977">
        <v>5</v>
      </c>
      <c r="S7977">
        <v>201</v>
      </c>
      <c r="T7977">
        <v>0.82</v>
      </c>
      <c r="U7977">
        <v>4</v>
      </c>
      <c r="V7977">
        <v>218</v>
      </c>
      <c r="W7977">
        <v>0.89</v>
      </c>
      <c r="X7977">
        <v>0</v>
      </c>
      <c r="Y7977">
        <v>0</v>
      </c>
      <c r="Z7977">
        <v>0</v>
      </c>
      <c r="AA7977">
        <v>0</v>
      </c>
      <c r="AB7977">
        <v>0</v>
      </c>
      <c r="AC7977">
        <v>0</v>
      </c>
      <c r="AD7977">
        <v>0</v>
      </c>
      <c r="AE7977">
        <v>0</v>
      </c>
      <c r="AF7977">
        <v>0</v>
      </c>
      <c r="AG7977" t="s">
        <v>30041</v>
      </c>
      <c r="AH7977" s="21" t="str">
        <f t="shared" si="248"/>
        <v>YK20</v>
      </c>
      <c r="AI7977" s="21">
        <v>345.36</v>
      </c>
      <c r="AJ7977" s="21">
        <f t="shared" si="249"/>
        <v>98.28839869281046</v>
      </c>
      <c r="AK7977" s="21" t="s">
        <v>2063</v>
      </c>
      <c r="AL7977" t="s">
        <v>2527</v>
      </c>
      <c r="AM7977" s="26" t="s">
        <v>38</v>
      </c>
      <c r="AN7977" t="s">
        <v>2033</v>
      </c>
    </row>
    <row r="7978" spans="1:40" hidden="1" x14ac:dyDescent="0.35">
      <c r="A7978" t="s">
        <v>10683</v>
      </c>
      <c r="B7978" t="s">
        <v>30043</v>
      </c>
      <c r="C7978" t="s">
        <v>2951</v>
      </c>
      <c r="D7978" t="s">
        <v>30044</v>
      </c>
      <c r="E7978" t="s">
        <v>558</v>
      </c>
      <c r="F7978">
        <v>1</v>
      </c>
      <c r="G7978" t="s">
        <v>2524</v>
      </c>
      <c r="H7978" t="s">
        <v>2056</v>
      </c>
      <c r="I7978" t="s">
        <v>2076</v>
      </c>
      <c r="J7978" t="s">
        <v>2532</v>
      </c>
      <c r="K7978" t="s">
        <v>62</v>
      </c>
      <c r="L7978" t="s">
        <v>2058</v>
      </c>
      <c r="M7978" t="s">
        <v>2059</v>
      </c>
      <c r="N7978">
        <v>3</v>
      </c>
      <c r="O7978">
        <v>146</v>
      </c>
      <c r="P7978">
        <v>0.6</v>
      </c>
      <c r="Q7978">
        <v>24480</v>
      </c>
      <c r="R7978">
        <v>1</v>
      </c>
      <c r="S7978">
        <v>94</v>
      </c>
      <c r="T7978">
        <v>0.38</v>
      </c>
      <c r="U7978">
        <v>2</v>
      </c>
      <c r="V7978">
        <v>52</v>
      </c>
      <c r="W7978">
        <v>0.21</v>
      </c>
      <c r="X7978">
        <v>0</v>
      </c>
      <c r="Y7978">
        <v>0</v>
      </c>
      <c r="Z7978">
        <v>0</v>
      </c>
      <c r="AA7978">
        <v>0</v>
      </c>
      <c r="AB7978">
        <v>0</v>
      </c>
      <c r="AC7978">
        <v>0</v>
      </c>
      <c r="AD7978">
        <v>0</v>
      </c>
      <c r="AE7978">
        <v>0</v>
      </c>
      <c r="AF7978">
        <v>0</v>
      </c>
      <c r="AG7978" t="s">
        <v>30045</v>
      </c>
      <c r="AH7978" s="21" t="str">
        <f t="shared" si="248"/>
        <v>YK20</v>
      </c>
      <c r="AI7978" s="21">
        <v>345.36</v>
      </c>
      <c r="AJ7978" s="21">
        <f t="shared" si="249"/>
        <v>99.403594771241828</v>
      </c>
      <c r="AK7978" s="21" t="s">
        <v>2060</v>
      </c>
      <c r="AL7978" t="s">
        <v>2527</v>
      </c>
      <c r="AM7978" s="26" t="s">
        <v>38</v>
      </c>
      <c r="AN7978" t="s">
        <v>2032</v>
      </c>
    </row>
    <row r="7979" spans="1:40" hidden="1" x14ac:dyDescent="0.35">
      <c r="A7979" t="s">
        <v>30023</v>
      </c>
      <c r="B7979" t="s">
        <v>30046</v>
      </c>
      <c r="C7979" t="s">
        <v>2951</v>
      </c>
      <c r="D7979" t="s">
        <v>30044</v>
      </c>
      <c r="E7979" t="s">
        <v>558</v>
      </c>
      <c r="F7979">
        <v>1</v>
      </c>
      <c r="G7979" t="s">
        <v>2524</v>
      </c>
      <c r="H7979" t="s">
        <v>2056</v>
      </c>
      <c r="I7979" t="s">
        <v>2076</v>
      </c>
      <c r="J7979" t="s">
        <v>2532</v>
      </c>
      <c r="K7979" t="s">
        <v>62</v>
      </c>
      <c r="L7979" t="s">
        <v>2058</v>
      </c>
      <c r="M7979" t="s">
        <v>2059</v>
      </c>
      <c r="N7979">
        <v>6</v>
      </c>
      <c r="O7979">
        <v>253</v>
      </c>
      <c r="P7979">
        <v>1.03</v>
      </c>
      <c r="Q7979">
        <v>24480</v>
      </c>
      <c r="R7979">
        <v>3</v>
      </c>
      <c r="S7979">
        <v>117</v>
      </c>
      <c r="T7979">
        <v>0.48</v>
      </c>
      <c r="U7979">
        <v>2</v>
      </c>
      <c r="V7979">
        <v>95</v>
      </c>
      <c r="W7979">
        <v>0.39</v>
      </c>
      <c r="X7979">
        <v>0</v>
      </c>
      <c r="Y7979">
        <v>0</v>
      </c>
      <c r="Z7979">
        <v>0</v>
      </c>
      <c r="AA7979">
        <v>1</v>
      </c>
      <c r="AB7979">
        <v>41</v>
      </c>
      <c r="AC7979">
        <v>0.17</v>
      </c>
      <c r="AD7979">
        <v>0</v>
      </c>
      <c r="AE7979">
        <v>0</v>
      </c>
      <c r="AF7979">
        <v>0</v>
      </c>
      <c r="AG7979" t="s">
        <v>30047</v>
      </c>
      <c r="AH7979" s="21" t="str">
        <f t="shared" si="248"/>
        <v>YK20</v>
      </c>
      <c r="AI7979" s="21">
        <v>345.36</v>
      </c>
      <c r="AJ7979" s="21">
        <f t="shared" si="249"/>
        <v>98.966503267973863</v>
      </c>
      <c r="AK7979" s="21" t="s">
        <v>2063</v>
      </c>
      <c r="AL7979" t="s">
        <v>2527</v>
      </c>
      <c r="AM7979" s="26" t="s">
        <v>38</v>
      </c>
      <c r="AN7979" t="s">
        <v>2033</v>
      </c>
    </row>
    <row r="7980" spans="1:40" hidden="1" x14ac:dyDescent="0.35">
      <c r="A7980" t="s">
        <v>30026</v>
      </c>
      <c r="B7980" t="s">
        <v>30049</v>
      </c>
      <c r="C7980" t="s">
        <v>3187</v>
      </c>
      <c r="D7980" t="s">
        <v>30050</v>
      </c>
      <c r="E7980" t="s">
        <v>146</v>
      </c>
      <c r="F7980">
        <v>1</v>
      </c>
      <c r="G7980" t="s">
        <v>2524</v>
      </c>
      <c r="H7980" t="s">
        <v>2056</v>
      </c>
      <c r="I7980" t="s">
        <v>2076</v>
      </c>
      <c r="J7980" t="s">
        <v>3189</v>
      </c>
      <c r="K7980" t="s">
        <v>62</v>
      </c>
      <c r="L7980" t="s">
        <v>2058</v>
      </c>
      <c r="M7980" t="s">
        <v>2059</v>
      </c>
      <c r="N7980">
        <v>9</v>
      </c>
      <c r="O7980">
        <v>328</v>
      </c>
      <c r="P7980">
        <v>1.34</v>
      </c>
      <c r="Q7980">
        <v>24480</v>
      </c>
      <c r="R7980">
        <v>4</v>
      </c>
      <c r="S7980">
        <v>103</v>
      </c>
      <c r="T7980">
        <v>0.42</v>
      </c>
      <c r="U7980">
        <v>5</v>
      </c>
      <c r="V7980">
        <v>225</v>
      </c>
      <c r="W7980">
        <v>0.92</v>
      </c>
      <c r="X7980">
        <v>0</v>
      </c>
      <c r="Y7980">
        <v>0</v>
      </c>
      <c r="Z7980">
        <v>0</v>
      </c>
      <c r="AA7980">
        <v>0</v>
      </c>
      <c r="AB7980">
        <v>0</v>
      </c>
      <c r="AC7980">
        <v>0</v>
      </c>
      <c r="AD7980">
        <v>0</v>
      </c>
      <c r="AE7980">
        <v>0</v>
      </c>
      <c r="AF7980">
        <v>0</v>
      </c>
      <c r="AG7980" t="s">
        <v>30051</v>
      </c>
      <c r="AH7980" s="21" t="str">
        <f t="shared" si="248"/>
        <v>YK20</v>
      </c>
      <c r="AI7980" s="21">
        <v>345.36</v>
      </c>
      <c r="AJ7980" s="21">
        <f t="shared" si="249"/>
        <v>98.66013071895425</v>
      </c>
      <c r="AK7980" s="21" t="s">
        <v>2063</v>
      </c>
      <c r="AL7980" t="s">
        <v>2527</v>
      </c>
      <c r="AM7980" s="26" t="s">
        <v>38</v>
      </c>
      <c r="AN7980" t="s">
        <v>2030</v>
      </c>
    </row>
    <row r="7981" spans="1:40" hidden="1" x14ac:dyDescent="0.35">
      <c r="A7981" t="s">
        <v>30030</v>
      </c>
      <c r="B7981" t="s">
        <v>30053</v>
      </c>
      <c r="C7981" t="s">
        <v>12386</v>
      </c>
      <c r="D7981" t="s">
        <v>30054</v>
      </c>
      <c r="E7981" t="s">
        <v>146</v>
      </c>
      <c r="F7981">
        <v>2</v>
      </c>
      <c r="G7981" t="s">
        <v>2524</v>
      </c>
      <c r="H7981" t="s">
        <v>2056</v>
      </c>
      <c r="I7981" t="s">
        <v>2076</v>
      </c>
      <c r="J7981" t="s">
        <v>5458</v>
      </c>
      <c r="K7981" t="s">
        <v>62</v>
      </c>
      <c r="L7981" t="s">
        <v>2058</v>
      </c>
      <c r="M7981" t="s">
        <v>2982</v>
      </c>
      <c r="N7981">
        <v>4</v>
      </c>
      <c r="O7981">
        <v>124</v>
      </c>
      <c r="P7981">
        <v>0.87</v>
      </c>
      <c r="Q7981">
        <v>14280</v>
      </c>
      <c r="R7981">
        <v>1</v>
      </c>
      <c r="S7981">
        <v>27</v>
      </c>
      <c r="T7981">
        <v>0.19</v>
      </c>
      <c r="U7981">
        <v>3</v>
      </c>
      <c r="V7981">
        <v>97</v>
      </c>
      <c r="W7981">
        <v>0.68</v>
      </c>
      <c r="X7981">
        <v>0</v>
      </c>
      <c r="Y7981">
        <v>0</v>
      </c>
      <c r="Z7981">
        <v>0</v>
      </c>
      <c r="AA7981">
        <v>0</v>
      </c>
      <c r="AB7981">
        <v>0</v>
      </c>
      <c r="AC7981">
        <v>0</v>
      </c>
      <c r="AD7981">
        <v>0</v>
      </c>
      <c r="AE7981">
        <v>0</v>
      </c>
      <c r="AF7981">
        <v>0</v>
      </c>
      <c r="AG7981" t="s">
        <v>30055</v>
      </c>
      <c r="AH7981" s="21" t="str">
        <f t="shared" si="248"/>
        <v>YK20</v>
      </c>
      <c r="AI7981" s="21">
        <v>201.59999999999997</v>
      </c>
      <c r="AJ7981" s="21">
        <f t="shared" si="249"/>
        <v>99.131652661064422</v>
      </c>
      <c r="AK7981" s="21" t="s">
        <v>2063</v>
      </c>
      <c r="AL7981" t="s">
        <v>2527</v>
      </c>
      <c r="AM7981" s="26" t="s">
        <v>38</v>
      </c>
      <c r="AN7981" t="s">
        <v>2031</v>
      </c>
    </row>
    <row r="7982" spans="1:40" hidden="1" x14ac:dyDescent="0.35">
      <c r="A7982" t="s">
        <v>30034</v>
      </c>
      <c r="B7982" t="s">
        <v>30057</v>
      </c>
      <c r="C7982" t="s">
        <v>5456</v>
      </c>
      <c r="D7982" t="s">
        <v>30058</v>
      </c>
      <c r="E7982" t="s">
        <v>146</v>
      </c>
      <c r="F7982">
        <v>2</v>
      </c>
      <c r="G7982" t="s">
        <v>2524</v>
      </c>
      <c r="H7982" t="s">
        <v>2056</v>
      </c>
      <c r="I7982" t="s">
        <v>2076</v>
      </c>
      <c r="J7982" t="s">
        <v>5458</v>
      </c>
      <c r="K7982" t="s">
        <v>62</v>
      </c>
      <c r="L7982" t="s">
        <v>2058</v>
      </c>
      <c r="M7982" t="s">
        <v>5133</v>
      </c>
      <c r="N7982">
        <v>2</v>
      </c>
      <c r="O7982">
        <v>56</v>
      </c>
      <c r="P7982">
        <v>0.5</v>
      </c>
      <c r="Q7982">
        <v>11220</v>
      </c>
      <c r="R7982">
        <v>1</v>
      </c>
      <c r="S7982">
        <v>46</v>
      </c>
      <c r="T7982">
        <v>0.41</v>
      </c>
      <c r="U7982">
        <v>1</v>
      </c>
      <c r="V7982">
        <v>10</v>
      </c>
      <c r="W7982">
        <v>0.09</v>
      </c>
      <c r="X7982">
        <v>0</v>
      </c>
      <c r="Y7982">
        <v>0</v>
      </c>
      <c r="Z7982">
        <v>0</v>
      </c>
      <c r="AA7982">
        <v>0</v>
      </c>
      <c r="AB7982">
        <v>0</v>
      </c>
      <c r="AC7982">
        <v>0</v>
      </c>
      <c r="AD7982">
        <v>0</v>
      </c>
      <c r="AE7982">
        <v>0</v>
      </c>
      <c r="AF7982">
        <v>0</v>
      </c>
      <c r="AG7982" t="s">
        <v>30059</v>
      </c>
      <c r="AH7982" s="21" t="str">
        <f t="shared" si="248"/>
        <v>YK20</v>
      </c>
      <c r="AI7982" s="21">
        <v>158.4</v>
      </c>
      <c r="AJ7982" s="21">
        <f t="shared" si="249"/>
        <v>99.500891265597147</v>
      </c>
      <c r="AK7982" s="21" t="s">
        <v>2060</v>
      </c>
      <c r="AL7982" t="s">
        <v>2527</v>
      </c>
      <c r="AM7982" s="26" t="s">
        <v>38</v>
      </c>
      <c r="AN7982" t="s">
        <v>2032</v>
      </c>
    </row>
    <row r="7983" spans="1:40" hidden="1" x14ac:dyDescent="0.35">
      <c r="A7983" t="s">
        <v>30038</v>
      </c>
      <c r="B7983" t="s">
        <v>30061</v>
      </c>
      <c r="C7983" t="s">
        <v>3891</v>
      </c>
      <c r="D7983" t="s">
        <v>30062</v>
      </c>
      <c r="E7983" t="s">
        <v>126</v>
      </c>
      <c r="F7983">
        <v>1</v>
      </c>
      <c r="G7983" t="s">
        <v>2524</v>
      </c>
      <c r="H7983" t="s">
        <v>2056</v>
      </c>
      <c r="I7983" t="s">
        <v>2076</v>
      </c>
      <c r="J7983" t="s">
        <v>3893</v>
      </c>
      <c r="K7983" t="s">
        <v>62</v>
      </c>
      <c r="L7983" t="s">
        <v>2058</v>
      </c>
      <c r="M7983" t="s">
        <v>2059</v>
      </c>
      <c r="N7983">
        <v>2</v>
      </c>
      <c r="O7983">
        <v>106</v>
      </c>
      <c r="P7983">
        <v>0.43</v>
      </c>
      <c r="Q7983">
        <v>24480</v>
      </c>
      <c r="R7983">
        <v>0</v>
      </c>
      <c r="S7983">
        <v>0</v>
      </c>
      <c r="T7983">
        <v>0</v>
      </c>
      <c r="U7983">
        <v>2</v>
      </c>
      <c r="V7983">
        <v>106</v>
      </c>
      <c r="W7983">
        <v>0.43</v>
      </c>
      <c r="X7983">
        <v>0</v>
      </c>
      <c r="Y7983">
        <v>0</v>
      </c>
      <c r="Z7983">
        <v>0</v>
      </c>
      <c r="AA7983">
        <v>0</v>
      </c>
      <c r="AB7983">
        <v>0</v>
      </c>
      <c r="AC7983">
        <v>0</v>
      </c>
      <c r="AD7983">
        <v>0</v>
      </c>
      <c r="AE7983">
        <v>0</v>
      </c>
      <c r="AF7983">
        <v>0</v>
      </c>
      <c r="AG7983" t="s">
        <v>30063</v>
      </c>
      <c r="AH7983" s="21" t="str">
        <f t="shared" si="248"/>
        <v>YK20</v>
      </c>
      <c r="AI7983" s="21">
        <v>345.36</v>
      </c>
      <c r="AJ7983" s="21">
        <f t="shared" si="249"/>
        <v>99.566993464052288</v>
      </c>
      <c r="AK7983" s="21" t="s">
        <v>2060</v>
      </c>
      <c r="AL7983" t="s">
        <v>2527</v>
      </c>
      <c r="AM7983" s="26" t="s">
        <v>38</v>
      </c>
      <c r="AN7983" t="s">
        <v>2032</v>
      </c>
    </row>
    <row r="7984" spans="1:40" hidden="1" x14ac:dyDescent="0.35">
      <c r="A7984" t="s">
        <v>30042</v>
      </c>
      <c r="B7984" t="s">
        <v>30065</v>
      </c>
      <c r="C7984" t="s">
        <v>2897</v>
      </c>
      <c r="D7984" t="s">
        <v>16261</v>
      </c>
      <c r="E7984" t="s">
        <v>7075</v>
      </c>
      <c r="F7984">
        <v>1</v>
      </c>
      <c r="G7984" t="s">
        <v>2593</v>
      </c>
      <c r="H7984" t="s">
        <v>2056</v>
      </c>
      <c r="I7984" t="s">
        <v>2076</v>
      </c>
      <c r="J7984" t="s">
        <v>2594</v>
      </c>
      <c r="K7984" t="s">
        <v>65</v>
      </c>
      <c r="L7984" t="s">
        <v>2058</v>
      </c>
      <c r="M7984" t="s">
        <v>2059</v>
      </c>
      <c r="N7984">
        <v>4</v>
      </c>
      <c r="O7984">
        <v>391</v>
      </c>
      <c r="P7984">
        <v>1.6</v>
      </c>
      <c r="Q7984">
        <v>24480</v>
      </c>
      <c r="R7984">
        <v>2</v>
      </c>
      <c r="S7984">
        <v>205</v>
      </c>
      <c r="T7984">
        <v>0.84</v>
      </c>
      <c r="U7984">
        <v>2</v>
      </c>
      <c r="V7984">
        <v>186</v>
      </c>
      <c r="W7984">
        <v>0.76</v>
      </c>
      <c r="X7984">
        <v>0</v>
      </c>
      <c r="Y7984">
        <v>0</v>
      </c>
      <c r="Z7984">
        <v>0</v>
      </c>
      <c r="AA7984">
        <v>0</v>
      </c>
      <c r="AB7984">
        <v>0</v>
      </c>
      <c r="AC7984">
        <v>0</v>
      </c>
      <c r="AD7984">
        <v>0</v>
      </c>
      <c r="AE7984">
        <v>0</v>
      </c>
      <c r="AF7984">
        <v>0</v>
      </c>
      <c r="AG7984" t="s">
        <v>30066</v>
      </c>
      <c r="AH7984" s="21" t="str">
        <f t="shared" si="248"/>
        <v>YK20</v>
      </c>
      <c r="AI7984" s="21">
        <v>345.36</v>
      </c>
      <c r="AJ7984" s="21">
        <f t="shared" si="249"/>
        <v>98.402777777777771</v>
      </c>
      <c r="AK7984" s="21" t="s">
        <v>2063</v>
      </c>
      <c r="AL7984" t="s">
        <v>2527</v>
      </c>
      <c r="AM7984" s="26" t="s">
        <v>38</v>
      </c>
      <c r="AN7984" t="s">
        <v>2033</v>
      </c>
    </row>
    <row r="7985" spans="1:40" hidden="1" x14ac:dyDescent="0.35">
      <c r="A7985" t="s">
        <v>10686</v>
      </c>
      <c r="B7985" t="s">
        <v>30067</v>
      </c>
      <c r="C7985" t="s">
        <v>3954</v>
      </c>
      <c r="D7985" t="s">
        <v>30068</v>
      </c>
      <c r="E7985" t="s">
        <v>126</v>
      </c>
      <c r="F7985">
        <v>2</v>
      </c>
      <c r="G7985" t="s">
        <v>2524</v>
      </c>
      <c r="H7985" t="s">
        <v>2056</v>
      </c>
      <c r="I7985" t="s">
        <v>2076</v>
      </c>
      <c r="J7985" t="s">
        <v>3956</v>
      </c>
      <c r="K7985" t="s">
        <v>62</v>
      </c>
      <c r="L7985" t="s">
        <v>2058</v>
      </c>
      <c r="M7985" t="s">
        <v>2059</v>
      </c>
      <c r="N7985">
        <v>8</v>
      </c>
      <c r="O7985">
        <v>540</v>
      </c>
      <c r="P7985">
        <v>2.21</v>
      </c>
      <c r="Q7985">
        <v>24480</v>
      </c>
      <c r="R7985">
        <v>2</v>
      </c>
      <c r="S7985">
        <v>120</v>
      </c>
      <c r="T7985">
        <v>0.49</v>
      </c>
      <c r="U7985">
        <v>6</v>
      </c>
      <c r="V7985">
        <v>420</v>
      </c>
      <c r="W7985">
        <v>1.72</v>
      </c>
      <c r="X7985">
        <v>0</v>
      </c>
      <c r="Y7985">
        <v>0</v>
      </c>
      <c r="Z7985">
        <v>0</v>
      </c>
      <c r="AA7985">
        <v>0</v>
      </c>
      <c r="AB7985">
        <v>0</v>
      </c>
      <c r="AC7985">
        <v>0</v>
      </c>
      <c r="AD7985">
        <v>0</v>
      </c>
      <c r="AE7985">
        <v>0</v>
      </c>
      <c r="AF7985">
        <v>0</v>
      </c>
      <c r="AG7985" t="s">
        <v>30069</v>
      </c>
      <c r="AH7985" s="21" t="str">
        <f t="shared" si="248"/>
        <v>YK20</v>
      </c>
      <c r="AI7985" s="21">
        <v>345.36</v>
      </c>
      <c r="AJ7985" s="21">
        <f t="shared" si="249"/>
        <v>97.794117647058826</v>
      </c>
      <c r="AK7985" s="21" t="s">
        <v>2063</v>
      </c>
      <c r="AL7985" t="s">
        <v>2527</v>
      </c>
      <c r="AM7985" s="26" t="s">
        <v>38</v>
      </c>
      <c r="AN7985" t="s">
        <v>2032</v>
      </c>
    </row>
    <row r="7986" spans="1:40" hidden="1" x14ac:dyDescent="0.35">
      <c r="A7986" t="s">
        <v>30048</v>
      </c>
      <c r="B7986" t="s">
        <v>30070</v>
      </c>
      <c r="C7986" t="s">
        <v>3954</v>
      </c>
      <c r="D7986" t="s">
        <v>30068</v>
      </c>
      <c r="E7986" t="s">
        <v>126</v>
      </c>
      <c r="F7986">
        <v>2</v>
      </c>
      <c r="G7986" t="s">
        <v>2524</v>
      </c>
      <c r="H7986" t="s">
        <v>2056</v>
      </c>
      <c r="I7986" t="s">
        <v>2076</v>
      </c>
      <c r="J7986" t="s">
        <v>3956</v>
      </c>
      <c r="K7986" t="s">
        <v>62</v>
      </c>
      <c r="L7986" t="s">
        <v>2058</v>
      </c>
      <c r="M7986" t="s">
        <v>2059</v>
      </c>
      <c r="N7986">
        <v>5</v>
      </c>
      <c r="O7986">
        <v>253</v>
      </c>
      <c r="P7986">
        <v>1.03</v>
      </c>
      <c r="Q7986">
        <v>24480</v>
      </c>
      <c r="R7986">
        <v>0</v>
      </c>
      <c r="S7986">
        <v>0</v>
      </c>
      <c r="T7986">
        <v>0</v>
      </c>
      <c r="U7986">
        <v>4</v>
      </c>
      <c r="V7986">
        <v>244</v>
      </c>
      <c r="W7986">
        <v>1</v>
      </c>
      <c r="X7986">
        <v>0</v>
      </c>
      <c r="Y7986">
        <v>0</v>
      </c>
      <c r="Z7986">
        <v>0</v>
      </c>
      <c r="AA7986">
        <v>1</v>
      </c>
      <c r="AB7986">
        <v>9</v>
      </c>
      <c r="AC7986">
        <v>0.04</v>
      </c>
      <c r="AD7986">
        <v>0</v>
      </c>
      <c r="AE7986">
        <v>0</v>
      </c>
      <c r="AF7986">
        <v>0</v>
      </c>
      <c r="AG7986" t="s">
        <v>30071</v>
      </c>
      <c r="AH7986" s="21" t="str">
        <f t="shared" si="248"/>
        <v>YK20</v>
      </c>
      <c r="AI7986" s="21">
        <v>345.36</v>
      </c>
      <c r="AJ7986" s="21">
        <f t="shared" si="249"/>
        <v>98.966503267973863</v>
      </c>
      <c r="AK7986" s="21" t="s">
        <v>2063</v>
      </c>
      <c r="AL7986" t="s">
        <v>2527</v>
      </c>
      <c r="AM7986" s="26" t="s">
        <v>38</v>
      </c>
      <c r="AN7986" t="s">
        <v>2032</v>
      </c>
    </row>
    <row r="7987" spans="1:40" hidden="1" x14ac:dyDescent="0.35">
      <c r="A7987" t="s">
        <v>30052</v>
      </c>
      <c r="B7987" t="s">
        <v>30073</v>
      </c>
      <c r="C7987" t="s">
        <v>5456</v>
      </c>
      <c r="D7987" t="s">
        <v>30074</v>
      </c>
      <c r="E7987" t="s">
        <v>146</v>
      </c>
      <c r="F7987">
        <v>1</v>
      </c>
      <c r="G7987" t="s">
        <v>2524</v>
      </c>
      <c r="H7987" t="s">
        <v>2056</v>
      </c>
      <c r="I7987" t="s">
        <v>2076</v>
      </c>
      <c r="J7987" t="s">
        <v>5458</v>
      </c>
      <c r="K7987" t="s">
        <v>62</v>
      </c>
      <c r="L7987" t="s">
        <v>2058</v>
      </c>
      <c r="M7987" t="s">
        <v>5133</v>
      </c>
      <c r="N7987">
        <v>1</v>
      </c>
      <c r="O7987">
        <v>97</v>
      </c>
      <c r="P7987">
        <v>0.86</v>
      </c>
      <c r="Q7987">
        <v>11220</v>
      </c>
      <c r="R7987">
        <v>1</v>
      </c>
      <c r="S7987">
        <v>97</v>
      </c>
      <c r="T7987">
        <v>0.86</v>
      </c>
      <c r="U7987">
        <v>0</v>
      </c>
      <c r="V7987">
        <v>0</v>
      </c>
      <c r="W7987">
        <v>0</v>
      </c>
      <c r="X7987">
        <v>0</v>
      </c>
      <c r="Y7987">
        <v>0</v>
      </c>
      <c r="Z7987">
        <v>0</v>
      </c>
      <c r="AA7987">
        <v>0</v>
      </c>
      <c r="AB7987">
        <v>0</v>
      </c>
      <c r="AC7987">
        <v>0</v>
      </c>
      <c r="AD7987">
        <v>0</v>
      </c>
      <c r="AE7987">
        <v>0</v>
      </c>
      <c r="AF7987">
        <v>0</v>
      </c>
      <c r="AG7987" t="s">
        <v>30075</v>
      </c>
      <c r="AH7987" s="21" t="str">
        <f t="shared" si="248"/>
        <v>YK20</v>
      </c>
      <c r="AI7987" s="21">
        <v>158.4</v>
      </c>
      <c r="AJ7987" s="21">
        <f t="shared" si="249"/>
        <v>99.135472370766493</v>
      </c>
      <c r="AK7987" s="21" t="s">
        <v>2063</v>
      </c>
      <c r="AL7987" t="s">
        <v>2527</v>
      </c>
      <c r="AM7987" s="26" t="s">
        <v>38</v>
      </c>
      <c r="AN7987" t="s">
        <v>2032</v>
      </c>
    </row>
    <row r="7988" spans="1:40" hidden="1" x14ac:dyDescent="0.35">
      <c r="A7988" t="s">
        <v>30056</v>
      </c>
      <c r="B7988" t="s">
        <v>30077</v>
      </c>
      <c r="C7988" t="s">
        <v>5456</v>
      </c>
      <c r="D7988" t="s">
        <v>30078</v>
      </c>
      <c r="E7988" t="s">
        <v>64</v>
      </c>
      <c r="F7988">
        <v>1</v>
      </c>
      <c r="G7988" t="s">
        <v>2524</v>
      </c>
      <c r="H7988" t="s">
        <v>2056</v>
      </c>
      <c r="I7988" t="s">
        <v>2076</v>
      </c>
      <c r="J7988" t="s">
        <v>5458</v>
      </c>
      <c r="K7988" t="s">
        <v>62</v>
      </c>
      <c r="L7988" t="s">
        <v>2058</v>
      </c>
      <c r="M7988" t="s">
        <v>2982</v>
      </c>
      <c r="N7988">
        <v>8</v>
      </c>
      <c r="O7988">
        <v>275</v>
      </c>
      <c r="P7988">
        <v>1.93</v>
      </c>
      <c r="Q7988">
        <v>14280</v>
      </c>
      <c r="R7988">
        <v>2</v>
      </c>
      <c r="S7988">
        <v>73</v>
      </c>
      <c r="T7988">
        <v>0.51</v>
      </c>
      <c r="U7988">
        <v>6</v>
      </c>
      <c r="V7988">
        <v>202</v>
      </c>
      <c r="W7988">
        <v>1.41</v>
      </c>
      <c r="X7988">
        <v>0</v>
      </c>
      <c r="Y7988">
        <v>0</v>
      </c>
      <c r="Z7988">
        <v>0</v>
      </c>
      <c r="AA7988">
        <v>0</v>
      </c>
      <c r="AB7988">
        <v>0</v>
      </c>
      <c r="AC7988">
        <v>0</v>
      </c>
      <c r="AD7988">
        <v>0</v>
      </c>
      <c r="AE7988">
        <v>0</v>
      </c>
      <c r="AF7988">
        <v>0</v>
      </c>
      <c r="AG7988" t="s">
        <v>30079</v>
      </c>
      <c r="AH7988" s="21" t="str">
        <f t="shared" si="248"/>
        <v>YK20</v>
      </c>
      <c r="AI7988" s="21">
        <v>201.59999999999997</v>
      </c>
      <c r="AJ7988" s="21">
        <f t="shared" si="249"/>
        <v>98.074229691876752</v>
      </c>
      <c r="AK7988" s="21" t="s">
        <v>2063</v>
      </c>
      <c r="AL7988" t="s">
        <v>2527</v>
      </c>
      <c r="AM7988" s="26" t="s">
        <v>38</v>
      </c>
      <c r="AN7988" t="s">
        <v>2032</v>
      </c>
    </row>
    <row r="7989" spans="1:40" hidden="1" x14ac:dyDescent="0.35">
      <c r="A7989" t="s">
        <v>30060</v>
      </c>
      <c r="B7989" t="s">
        <v>30080</v>
      </c>
      <c r="C7989" t="s">
        <v>5803</v>
      </c>
      <c r="D7989" t="s">
        <v>30081</v>
      </c>
      <c r="E7989" t="s">
        <v>561</v>
      </c>
      <c r="F7989">
        <v>2</v>
      </c>
      <c r="G7989" t="s">
        <v>2524</v>
      </c>
      <c r="H7989" t="s">
        <v>2056</v>
      </c>
      <c r="I7989" t="s">
        <v>2076</v>
      </c>
      <c r="J7989" t="s">
        <v>3893</v>
      </c>
      <c r="K7989" t="s">
        <v>62</v>
      </c>
      <c r="L7989" t="s">
        <v>2058</v>
      </c>
      <c r="M7989" t="s">
        <v>2059</v>
      </c>
      <c r="N7989">
        <v>6</v>
      </c>
      <c r="O7989">
        <v>304</v>
      </c>
      <c r="P7989">
        <v>1.24</v>
      </c>
      <c r="Q7989">
        <v>24480</v>
      </c>
      <c r="R7989">
        <v>2</v>
      </c>
      <c r="S7989">
        <v>134</v>
      </c>
      <c r="T7989">
        <v>0.55000000000000004</v>
      </c>
      <c r="U7989">
        <v>4</v>
      </c>
      <c r="V7989">
        <v>170</v>
      </c>
      <c r="W7989">
        <v>0.69</v>
      </c>
      <c r="X7989">
        <v>0</v>
      </c>
      <c r="Y7989">
        <v>0</v>
      </c>
      <c r="Z7989">
        <v>0</v>
      </c>
      <c r="AA7989">
        <v>0</v>
      </c>
      <c r="AB7989">
        <v>0</v>
      </c>
      <c r="AC7989">
        <v>0</v>
      </c>
      <c r="AD7989">
        <v>0</v>
      </c>
      <c r="AE7989">
        <v>0</v>
      </c>
      <c r="AF7989">
        <v>0</v>
      </c>
      <c r="AG7989" t="s">
        <v>30082</v>
      </c>
      <c r="AH7989" s="21" t="str">
        <f t="shared" si="248"/>
        <v>YK20</v>
      </c>
      <c r="AI7989" s="21">
        <v>345.36</v>
      </c>
      <c r="AJ7989" s="21">
        <f t="shared" si="249"/>
        <v>98.75816993464052</v>
      </c>
      <c r="AK7989" s="21" t="s">
        <v>2063</v>
      </c>
      <c r="AL7989" t="s">
        <v>2527</v>
      </c>
      <c r="AM7989" s="26" t="s">
        <v>38</v>
      </c>
      <c r="AN7989" t="s">
        <v>2031</v>
      </c>
    </row>
    <row r="7990" spans="1:40" hidden="1" x14ac:dyDescent="0.35">
      <c r="A7990" t="s">
        <v>30064</v>
      </c>
      <c r="B7990" t="s">
        <v>30084</v>
      </c>
      <c r="C7990" t="s">
        <v>3428</v>
      </c>
      <c r="D7990" t="s">
        <v>30085</v>
      </c>
      <c r="E7990" t="s">
        <v>2608</v>
      </c>
      <c r="F7990">
        <v>1</v>
      </c>
      <c r="G7990" t="s">
        <v>2609</v>
      </c>
      <c r="H7990" t="s">
        <v>2577</v>
      </c>
      <c r="I7990" t="s">
        <v>2076</v>
      </c>
      <c r="J7990" t="s">
        <v>2610</v>
      </c>
      <c r="K7990" t="s">
        <v>2611</v>
      </c>
      <c r="L7990" t="s">
        <v>2058</v>
      </c>
      <c r="M7990" t="s">
        <v>2170</v>
      </c>
      <c r="N7990">
        <v>4</v>
      </c>
      <c r="O7990">
        <v>113</v>
      </c>
      <c r="P7990">
        <v>0.74</v>
      </c>
      <c r="Q7990">
        <v>15300</v>
      </c>
      <c r="R7990">
        <v>4</v>
      </c>
      <c r="S7990">
        <v>113</v>
      </c>
      <c r="T7990">
        <v>0.74</v>
      </c>
      <c r="U7990">
        <v>0</v>
      </c>
      <c r="V7990">
        <v>0</v>
      </c>
      <c r="W7990">
        <v>0</v>
      </c>
      <c r="X7990">
        <v>0</v>
      </c>
      <c r="Y7990">
        <v>0</v>
      </c>
      <c r="Z7990">
        <v>0</v>
      </c>
      <c r="AA7990">
        <v>0</v>
      </c>
      <c r="AB7990">
        <v>0</v>
      </c>
      <c r="AC7990">
        <v>0</v>
      </c>
      <c r="AD7990">
        <v>0</v>
      </c>
      <c r="AE7990">
        <v>0</v>
      </c>
      <c r="AF7990">
        <v>0</v>
      </c>
      <c r="AG7990" t="s">
        <v>30086</v>
      </c>
      <c r="AH7990" s="21" t="str">
        <f t="shared" si="248"/>
        <v>YR25</v>
      </c>
      <c r="AI7990" s="21">
        <v>216</v>
      </c>
      <c r="AJ7990" s="21">
        <f t="shared" si="249"/>
        <v>99.261437908496731</v>
      </c>
      <c r="AK7990" s="21" t="s">
        <v>2060</v>
      </c>
      <c r="AL7990" t="s">
        <v>2613</v>
      </c>
      <c r="AM7990" s="26" t="s">
        <v>38</v>
      </c>
      <c r="AN7990" t="s">
        <v>2030</v>
      </c>
    </row>
    <row r="7991" spans="1:40" hidden="1" x14ac:dyDescent="0.35">
      <c r="A7991" t="s">
        <v>10689</v>
      </c>
      <c r="B7991" t="s">
        <v>30088</v>
      </c>
      <c r="C7991" t="s">
        <v>3428</v>
      </c>
      <c r="D7991" t="s">
        <v>30085</v>
      </c>
      <c r="E7991" t="s">
        <v>2608</v>
      </c>
      <c r="F7991">
        <v>1</v>
      </c>
      <c r="G7991" t="s">
        <v>2609</v>
      </c>
      <c r="H7991" t="s">
        <v>2577</v>
      </c>
      <c r="I7991" t="s">
        <v>2076</v>
      </c>
      <c r="J7991" t="s">
        <v>2610</v>
      </c>
      <c r="K7991" t="s">
        <v>2611</v>
      </c>
      <c r="L7991" t="s">
        <v>2058</v>
      </c>
      <c r="M7991" t="s">
        <v>2170</v>
      </c>
      <c r="N7991">
        <v>7</v>
      </c>
      <c r="O7991">
        <v>266</v>
      </c>
      <c r="P7991">
        <v>1.74</v>
      </c>
      <c r="Q7991">
        <v>15300</v>
      </c>
      <c r="R7991">
        <v>4</v>
      </c>
      <c r="S7991">
        <v>132</v>
      </c>
      <c r="T7991">
        <v>0.86</v>
      </c>
      <c r="U7991">
        <v>3</v>
      </c>
      <c r="V7991">
        <v>134</v>
      </c>
      <c r="W7991">
        <v>0.88</v>
      </c>
      <c r="X7991">
        <v>0</v>
      </c>
      <c r="Y7991">
        <v>0</v>
      </c>
      <c r="Z7991">
        <v>0</v>
      </c>
      <c r="AA7991">
        <v>0</v>
      </c>
      <c r="AB7991">
        <v>0</v>
      </c>
      <c r="AC7991">
        <v>0</v>
      </c>
      <c r="AD7991">
        <v>0</v>
      </c>
      <c r="AE7991">
        <v>0</v>
      </c>
      <c r="AF7991">
        <v>0</v>
      </c>
      <c r="AG7991" t="s">
        <v>30089</v>
      </c>
      <c r="AH7991" s="21" t="str">
        <f t="shared" si="248"/>
        <v>YR25</v>
      </c>
      <c r="AI7991" s="21">
        <v>216</v>
      </c>
      <c r="AJ7991" s="21">
        <f t="shared" si="249"/>
        <v>98.261437908496731</v>
      </c>
      <c r="AK7991" s="21" t="s">
        <v>2063</v>
      </c>
      <c r="AL7991" t="s">
        <v>2613</v>
      </c>
      <c r="AM7991" s="26" t="s">
        <v>38</v>
      </c>
      <c r="AN7991" t="s">
        <v>2030</v>
      </c>
    </row>
    <row r="7992" spans="1:40" hidden="1" x14ac:dyDescent="0.35">
      <c r="A7992" t="s">
        <v>10693</v>
      </c>
      <c r="B7992" t="s">
        <v>30091</v>
      </c>
      <c r="C7992" t="s">
        <v>4067</v>
      </c>
      <c r="D7992" t="s">
        <v>30092</v>
      </c>
      <c r="E7992" t="s">
        <v>2575</v>
      </c>
      <c r="F7992">
        <v>1</v>
      </c>
      <c r="G7992" t="s">
        <v>2600</v>
      </c>
      <c r="H7992" t="s">
        <v>2577</v>
      </c>
      <c r="I7992" t="s">
        <v>2076</v>
      </c>
      <c r="J7992" t="s">
        <v>2699</v>
      </c>
      <c r="K7992" t="s">
        <v>2579</v>
      </c>
      <c r="L7992" t="s">
        <v>2058</v>
      </c>
      <c r="M7992" t="s">
        <v>2059</v>
      </c>
      <c r="N7992">
        <v>14</v>
      </c>
      <c r="O7992">
        <v>416</v>
      </c>
      <c r="P7992">
        <v>1.7</v>
      </c>
      <c r="Q7992">
        <v>24480</v>
      </c>
      <c r="R7992">
        <v>11</v>
      </c>
      <c r="S7992">
        <v>327</v>
      </c>
      <c r="T7992">
        <v>1.34</v>
      </c>
      <c r="U7992">
        <v>3</v>
      </c>
      <c r="V7992">
        <v>89</v>
      </c>
      <c r="W7992">
        <v>0.36</v>
      </c>
      <c r="X7992">
        <v>0</v>
      </c>
      <c r="Y7992">
        <v>0</v>
      </c>
      <c r="Z7992">
        <v>0</v>
      </c>
      <c r="AA7992">
        <v>0</v>
      </c>
      <c r="AB7992">
        <v>0</v>
      </c>
      <c r="AC7992">
        <v>0</v>
      </c>
      <c r="AD7992">
        <v>0</v>
      </c>
      <c r="AE7992">
        <v>0</v>
      </c>
      <c r="AF7992">
        <v>0</v>
      </c>
      <c r="AG7992" t="s">
        <v>30093</v>
      </c>
      <c r="AH7992" s="21" t="str">
        <f t="shared" si="248"/>
        <v>YM68</v>
      </c>
      <c r="AI7992" s="21">
        <v>345.36</v>
      </c>
      <c r="AJ7992" s="21">
        <f t="shared" si="249"/>
        <v>98.300653594771248</v>
      </c>
      <c r="AK7992" s="21" t="s">
        <v>2063</v>
      </c>
      <c r="AL7992" t="s">
        <v>2581</v>
      </c>
      <c r="AM7992" s="26" t="s">
        <v>38</v>
      </c>
      <c r="AN7992" t="s">
        <v>2032</v>
      </c>
    </row>
    <row r="7993" spans="1:40" hidden="1" x14ac:dyDescent="0.35">
      <c r="A7993" t="s">
        <v>30072</v>
      </c>
      <c r="B7993" t="s">
        <v>30095</v>
      </c>
      <c r="C7993" t="s">
        <v>5668</v>
      </c>
      <c r="D7993" t="s">
        <v>30096</v>
      </c>
      <c r="E7993" t="s">
        <v>3013</v>
      </c>
      <c r="F7993">
        <v>1</v>
      </c>
      <c r="G7993" t="s">
        <v>2600</v>
      </c>
      <c r="H7993" t="s">
        <v>2577</v>
      </c>
      <c r="I7993" t="s">
        <v>2076</v>
      </c>
      <c r="J7993" t="s">
        <v>3183</v>
      </c>
      <c r="K7993" t="s">
        <v>2742</v>
      </c>
      <c r="L7993" t="s">
        <v>2058</v>
      </c>
      <c r="M7993" t="s">
        <v>2059</v>
      </c>
      <c r="N7993">
        <v>6</v>
      </c>
      <c r="O7993">
        <v>159</v>
      </c>
      <c r="P7993">
        <v>0.65</v>
      </c>
      <c r="Q7993">
        <v>24480</v>
      </c>
      <c r="R7993">
        <v>2</v>
      </c>
      <c r="S7993">
        <v>24</v>
      </c>
      <c r="T7993">
        <v>0.1</v>
      </c>
      <c r="U7993">
        <v>4</v>
      </c>
      <c r="V7993">
        <v>135</v>
      </c>
      <c r="W7993">
        <v>0.55000000000000004</v>
      </c>
      <c r="X7993">
        <v>0</v>
      </c>
      <c r="Y7993">
        <v>0</v>
      </c>
      <c r="Z7993">
        <v>0</v>
      </c>
      <c r="AA7993">
        <v>0</v>
      </c>
      <c r="AB7993">
        <v>0</v>
      </c>
      <c r="AC7993">
        <v>0</v>
      </c>
      <c r="AD7993">
        <v>0</v>
      </c>
      <c r="AE7993">
        <v>0</v>
      </c>
      <c r="AF7993">
        <v>0</v>
      </c>
      <c r="AG7993" t="s">
        <v>30097</v>
      </c>
      <c r="AH7993" s="21" t="str">
        <f t="shared" si="248"/>
        <v>YM68</v>
      </c>
      <c r="AI7993" s="21">
        <v>345.36</v>
      </c>
      <c r="AJ7993" s="21">
        <f t="shared" si="249"/>
        <v>99.350490196078425</v>
      </c>
      <c r="AK7993" s="21" t="s">
        <v>2060</v>
      </c>
      <c r="AL7993" t="s">
        <v>2551</v>
      </c>
      <c r="AM7993" s="26" t="s">
        <v>38</v>
      </c>
      <c r="AN7993" t="s">
        <v>2030</v>
      </c>
    </row>
    <row r="7994" spans="1:40" hidden="1" x14ac:dyDescent="0.35">
      <c r="A7994" t="s">
        <v>30076</v>
      </c>
      <c r="B7994" t="s">
        <v>30099</v>
      </c>
      <c r="C7994" t="s">
        <v>7416</v>
      </c>
      <c r="D7994" t="s">
        <v>30100</v>
      </c>
      <c r="E7994" t="s">
        <v>3407</v>
      </c>
      <c r="F7994">
        <v>2</v>
      </c>
      <c r="G7994" t="s">
        <v>2509</v>
      </c>
      <c r="H7994" t="s">
        <v>2510</v>
      </c>
      <c r="I7994" t="s">
        <v>2076</v>
      </c>
      <c r="J7994" t="s">
        <v>2794</v>
      </c>
      <c r="K7994" t="s">
        <v>2669</v>
      </c>
      <c r="L7994" t="s">
        <v>2058</v>
      </c>
      <c r="M7994" t="s">
        <v>2059</v>
      </c>
      <c r="N7994">
        <v>3</v>
      </c>
      <c r="O7994">
        <v>237</v>
      </c>
      <c r="P7994">
        <v>0.97</v>
      </c>
      <c r="Q7994">
        <v>24480</v>
      </c>
      <c r="R7994">
        <v>2</v>
      </c>
      <c r="S7994">
        <v>168</v>
      </c>
      <c r="T7994">
        <v>0.69</v>
      </c>
      <c r="U7994">
        <v>1</v>
      </c>
      <c r="V7994">
        <v>69</v>
      </c>
      <c r="W7994">
        <v>0.28000000000000003</v>
      </c>
      <c r="X7994">
        <v>0</v>
      </c>
      <c r="Y7994">
        <v>0</v>
      </c>
      <c r="Z7994">
        <v>0</v>
      </c>
      <c r="AA7994">
        <v>0</v>
      </c>
      <c r="AB7994">
        <v>0</v>
      </c>
      <c r="AC7994">
        <v>0</v>
      </c>
      <c r="AD7994">
        <v>0</v>
      </c>
      <c r="AE7994">
        <v>0</v>
      </c>
      <c r="AF7994">
        <v>0</v>
      </c>
      <c r="AG7994" t="s">
        <v>30101</v>
      </c>
      <c r="AH7994" s="21" t="str">
        <f t="shared" si="248"/>
        <v>YM68</v>
      </c>
      <c r="AI7994" s="21">
        <v>345.36</v>
      </c>
      <c r="AJ7994" s="21">
        <f t="shared" si="249"/>
        <v>99.031862745098039</v>
      </c>
      <c r="AK7994" s="21" t="s">
        <v>2063</v>
      </c>
      <c r="AL7994" t="s">
        <v>2515</v>
      </c>
      <c r="AM7994" s="26" t="s">
        <v>38</v>
      </c>
      <c r="AN7994" t="s">
        <v>2030</v>
      </c>
    </row>
    <row r="7995" spans="1:40" hidden="1" x14ac:dyDescent="0.35">
      <c r="A7995" t="s">
        <v>10707</v>
      </c>
      <c r="B7995" t="s">
        <v>30103</v>
      </c>
      <c r="C7995" t="s">
        <v>8244</v>
      </c>
      <c r="D7995" t="s">
        <v>30104</v>
      </c>
      <c r="E7995" t="s">
        <v>2575</v>
      </c>
      <c r="F7995">
        <v>1</v>
      </c>
      <c r="G7995" t="s">
        <v>2576</v>
      </c>
      <c r="H7995" t="s">
        <v>2577</v>
      </c>
      <c r="I7995" t="s">
        <v>2076</v>
      </c>
      <c r="J7995" t="s">
        <v>2858</v>
      </c>
      <c r="K7995" t="s">
        <v>2742</v>
      </c>
      <c r="L7995" t="s">
        <v>2058</v>
      </c>
      <c r="M7995" t="s">
        <v>2059</v>
      </c>
      <c r="N7995">
        <v>6</v>
      </c>
      <c r="O7995">
        <v>180</v>
      </c>
      <c r="P7995">
        <v>0.74</v>
      </c>
      <c r="Q7995">
        <v>24480</v>
      </c>
      <c r="R7995">
        <v>2</v>
      </c>
      <c r="S7995">
        <v>51</v>
      </c>
      <c r="T7995">
        <v>0.21</v>
      </c>
      <c r="U7995">
        <v>4</v>
      </c>
      <c r="V7995">
        <v>129</v>
      </c>
      <c r="W7995">
        <v>0.53</v>
      </c>
      <c r="X7995">
        <v>0</v>
      </c>
      <c r="Y7995">
        <v>0</v>
      </c>
      <c r="Z7995">
        <v>0</v>
      </c>
      <c r="AA7995">
        <v>0</v>
      </c>
      <c r="AB7995">
        <v>0</v>
      </c>
      <c r="AC7995">
        <v>0</v>
      </c>
      <c r="AD7995">
        <v>0</v>
      </c>
      <c r="AE7995">
        <v>0</v>
      </c>
      <c r="AF7995">
        <v>0</v>
      </c>
      <c r="AG7995" t="s">
        <v>30105</v>
      </c>
      <c r="AH7995" s="21" t="str">
        <f t="shared" si="248"/>
        <v>YK20</v>
      </c>
      <c r="AI7995" s="21">
        <v>345.36</v>
      </c>
      <c r="AJ7995" s="21">
        <f t="shared" si="249"/>
        <v>99.264705882352942</v>
      </c>
      <c r="AK7995" s="21" t="s">
        <v>2060</v>
      </c>
      <c r="AL7995" t="s">
        <v>2551</v>
      </c>
      <c r="AM7995" s="26" t="s">
        <v>38</v>
      </c>
      <c r="AN7995" t="s">
        <v>2032</v>
      </c>
    </row>
    <row r="7996" spans="1:40" hidden="1" x14ac:dyDescent="0.35">
      <c r="A7996" t="s">
        <v>30083</v>
      </c>
      <c r="B7996" t="s">
        <v>30107</v>
      </c>
      <c r="C7996" t="s">
        <v>5100</v>
      </c>
      <c r="D7996" t="s">
        <v>30108</v>
      </c>
      <c r="E7996" t="s">
        <v>558</v>
      </c>
      <c r="F7996">
        <v>1</v>
      </c>
      <c r="G7996" t="s">
        <v>2524</v>
      </c>
      <c r="H7996" t="s">
        <v>2056</v>
      </c>
      <c r="I7996" t="s">
        <v>2076</v>
      </c>
      <c r="J7996" t="s">
        <v>2532</v>
      </c>
      <c r="K7996" t="s">
        <v>62</v>
      </c>
      <c r="L7996" t="s">
        <v>2058</v>
      </c>
      <c r="M7996" t="s">
        <v>2170</v>
      </c>
      <c r="N7996">
        <v>2</v>
      </c>
      <c r="O7996">
        <v>64</v>
      </c>
      <c r="P7996">
        <v>0.42</v>
      </c>
      <c r="Q7996">
        <v>15300</v>
      </c>
      <c r="R7996">
        <v>1</v>
      </c>
      <c r="S7996">
        <v>14</v>
      </c>
      <c r="T7996">
        <v>0.09</v>
      </c>
      <c r="U7996">
        <v>1</v>
      </c>
      <c r="V7996">
        <v>50</v>
      </c>
      <c r="W7996">
        <v>0.33</v>
      </c>
      <c r="X7996">
        <v>0</v>
      </c>
      <c r="Y7996">
        <v>0</v>
      </c>
      <c r="Z7996">
        <v>0</v>
      </c>
      <c r="AA7996">
        <v>0</v>
      </c>
      <c r="AB7996">
        <v>0</v>
      </c>
      <c r="AC7996">
        <v>0</v>
      </c>
      <c r="AD7996">
        <v>0</v>
      </c>
      <c r="AE7996">
        <v>0</v>
      </c>
      <c r="AF7996">
        <v>0</v>
      </c>
      <c r="AG7996" t="s">
        <v>30109</v>
      </c>
      <c r="AH7996" s="21" t="str">
        <f t="shared" si="248"/>
        <v>YK20</v>
      </c>
      <c r="AI7996" s="21">
        <v>216</v>
      </c>
      <c r="AJ7996" s="21">
        <f t="shared" si="249"/>
        <v>99.58169934640523</v>
      </c>
      <c r="AK7996" s="21" t="s">
        <v>2060</v>
      </c>
      <c r="AL7996" t="s">
        <v>2527</v>
      </c>
      <c r="AM7996" s="26" t="s">
        <v>38</v>
      </c>
      <c r="AN7996" t="s">
        <v>2032</v>
      </c>
    </row>
    <row r="7997" spans="1:40" hidden="1" x14ac:dyDescent="0.35">
      <c r="A7997" t="s">
        <v>30087</v>
      </c>
      <c r="B7997" t="s">
        <v>30111</v>
      </c>
      <c r="C7997" t="s">
        <v>3857</v>
      </c>
      <c r="D7997" t="s">
        <v>30112</v>
      </c>
      <c r="E7997" t="s">
        <v>558</v>
      </c>
      <c r="F7997">
        <v>2</v>
      </c>
      <c r="G7997" t="s">
        <v>2524</v>
      </c>
      <c r="H7997" t="s">
        <v>2056</v>
      </c>
      <c r="I7997" t="s">
        <v>2076</v>
      </c>
      <c r="J7997" t="s">
        <v>2532</v>
      </c>
      <c r="K7997" t="s">
        <v>62</v>
      </c>
      <c r="L7997" t="s">
        <v>2058</v>
      </c>
      <c r="M7997" t="s">
        <v>2059</v>
      </c>
      <c r="N7997">
        <v>2</v>
      </c>
      <c r="O7997">
        <v>83</v>
      </c>
      <c r="P7997">
        <v>0.34</v>
      </c>
      <c r="Q7997">
        <v>24480</v>
      </c>
      <c r="R7997">
        <v>0</v>
      </c>
      <c r="S7997">
        <v>0</v>
      </c>
      <c r="T7997">
        <v>0</v>
      </c>
      <c r="U7997">
        <v>2</v>
      </c>
      <c r="V7997">
        <v>83</v>
      </c>
      <c r="W7997">
        <v>0.34</v>
      </c>
      <c r="X7997">
        <v>0</v>
      </c>
      <c r="Y7997">
        <v>0</v>
      </c>
      <c r="Z7997">
        <v>0</v>
      </c>
      <c r="AA7997">
        <v>0</v>
      </c>
      <c r="AB7997">
        <v>0</v>
      </c>
      <c r="AC7997">
        <v>0</v>
      </c>
      <c r="AD7997">
        <v>0</v>
      </c>
      <c r="AE7997">
        <v>0</v>
      </c>
      <c r="AF7997">
        <v>0</v>
      </c>
      <c r="AG7997" t="s">
        <v>30113</v>
      </c>
      <c r="AH7997" s="21" t="str">
        <f t="shared" si="248"/>
        <v>YK20</v>
      </c>
      <c r="AI7997" s="21">
        <v>345.36</v>
      </c>
      <c r="AJ7997" s="21">
        <f t="shared" si="249"/>
        <v>99.660947712418306</v>
      </c>
      <c r="AK7997" s="21" t="s">
        <v>2060</v>
      </c>
      <c r="AL7997" t="s">
        <v>2527</v>
      </c>
      <c r="AM7997" s="26" t="s">
        <v>38</v>
      </c>
      <c r="AN7997" t="s">
        <v>2030</v>
      </c>
    </row>
    <row r="7998" spans="1:40" hidden="1" x14ac:dyDescent="0.35">
      <c r="A7998" t="s">
        <v>30090</v>
      </c>
      <c r="B7998" t="s">
        <v>30115</v>
      </c>
      <c r="C7998" t="s">
        <v>2951</v>
      </c>
      <c r="D7998" t="s">
        <v>30116</v>
      </c>
      <c r="E7998" t="s">
        <v>79</v>
      </c>
      <c r="F7998">
        <v>1</v>
      </c>
      <c r="G7998" t="s">
        <v>2524</v>
      </c>
      <c r="H7998" t="s">
        <v>2056</v>
      </c>
      <c r="I7998" t="s">
        <v>2076</v>
      </c>
      <c r="J7998" t="s">
        <v>2532</v>
      </c>
      <c r="K7998" t="s">
        <v>62</v>
      </c>
      <c r="L7998" t="s">
        <v>2058</v>
      </c>
      <c r="M7998" t="s">
        <v>2170</v>
      </c>
      <c r="N7998">
        <v>1</v>
      </c>
      <c r="O7998">
        <v>9</v>
      </c>
      <c r="P7998">
        <v>0.06</v>
      </c>
      <c r="Q7998">
        <v>15300</v>
      </c>
      <c r="R7998">
        <v>0</v>
      </c>
      <c r="S7998">
        <v>0</v>
      </c>
      <c r="T7998">
        <v>0</v>
      </c>
      <c r="U7998">
        <v>1</v>
      </c>
      <c r="V7998">
        <v>9</v>
      </c>
      <c r="W7998">
        <v>0.06</v>
      </c>
      <c r="X7998">
        <v>0</v>
      </c>
      <c r="Y7998">
        <v>0</v>
      </c>
      <c r="Z7998">
        <v>0</v>
      </c>
      <c r="AA7998">
        <v>0</v>
      </c>
      <c r="AB7998">
        <v>0</v>
      </c>
      <c r="AC7998">
        <v>0</v>
      </c>
      <c r="AD7998">
        <v>0</v>
      </c>
      <c r="AE7998">
        <v>0</v>
      </c>
      <c r="AF7998">
        <v>0</v>
      </c>
      <c r="AG7998" t="s">
        <v>30117</v>
      </c>
      <c r="AH7998" s="21" t="str">
        <f t="shared" si="248"/>
        <v>YK20</v>
      </c>
      <c r="AI7998" s="21">
        <v>216</v>
      </c>
      <c r="AJ7998" s="21">
        <f t="shared" si="249"/>
        <v>99.941176470588232</v>
      </c>
      <c r="AK7998" s="21" t="s">
        <v>2060</v>
      </c>
      <c r="AL7998" t="s">
        <v>2527</v>
      </c>
      <c r="AM7998" s="26" t="s">
        <v>38</v>
      </c>
      <c r="AN7998" t="s">
        <v>2031</v>
      </c>
    </row>
    <row r="7999" spans="1:40" hidden="1" x14ac:dyDescent="0.35">
      <c r="A7999" t="s">
        <v>30094</v>
      </c>
      <c r="B7999" t="s">
        <v>30119</v>
      </c>
      <c r="C7999" t="s">
        <v>5100</v>
      </c>
      <c r="D7999" t="s">
        <v>30120</v>
      </c>
      <c r="E7999" t="s">
        <v>558</v>
      </c>
      <c r="F7999">
        <v>1</v>
      </c>
      <c r="G7999" t="s">
        <v>2524</v>
      </c>
      <c r="H7999" t="s">
        <v>2056</v>
      </c>
      <c r="I7999" t="s">
        <v>2076</v>
      </c>
      <c r="J7999" t="s">
        <v>2532</v>
      </c>
      <c r="K7999" t="s">
        <v>62</v>
      </c>
      <c r="L7999" t="s">
        <v>2058</v>
      </c>
      <c r="M7999" t="s">
        <v>2059</v>
      </c>
      <c r="N7999">
        <v>4</v>
      </c>
      <c r="O7999">
        <v>128</v>
      </c>
      <c r="P7999">
        <v>0.52</v>
      </c>
      <c r="Q7999">
        <v>24480</v>
      </c>
      <c r="R7999">
        <v>1</v>
      </c>
      <c r="S7999">
        <v>61</v>
      </c>
      <c r="T7999">
        <v>0.25</v>
      </c>
      <c r="U7999">
        <v>2</v>
      </c>
      <c r="V7999">
        <v>58</v>
      </c>
      <c r="W7999">
        <v>0.24</v>
      </c>
      <c r="X7999">
        <v>1</v>
      </c>
      <c r="Y7999">
        <v>9</v>
      </c>
      <c r="Z7999">
        <v>0.04</v>
      </c>
      <c r="AA7999">
        <v>0</v>
      </c>
      <c r="AB7999">
        <v>0</v>
      </c>
      <c r="AC7999">
        <v>0</v>
      </c>
      <c r="AD7999">
        <v>0</v>
      </c>
      <c r="AE7999">
        <v>0</v>
      </c>
      <c r="AF7999">
        <v>0</v>
      </c>
      <c r="AG7999" t="s">
        <v>30121</v>
      </c>
      <c r="AH7999" s="21" t="str">
        <f t="shared" si="248"/>
        <v>YK20</v>
      </c>
      <c r="AI7999" s="21">
        <v>345.36</v>
      </c>
      <c r="AJ7999" s="21">
        <f t="shared" si="249"/>
        <v>99.477124183006538</v>
      </c>
      <c r="AK7999" s="21" t="s">
        <v>2060</v>
      </c>
      <c r="AL7999" t="s">
        <v>2527</v>
      </c>
      <c r="AM7999" s="26" t="s">
        <v>38</v>
      </c>
      <c r="AN7999" t="s">
        <v>2032</v>
      </c>
    </row>
    <row r="8000" spans="1:40" hidden="1" x14ac:dyDescent="0.35">
      <c r="A8000" t="s">
        <v>30098</v>
      </c>
      <c r="B8000" t="s">
        <v>30122</v>
      </c>
      <c r="C8000" t="s">
        <v>2554</v>
      </c>
      <c r="D8000" t="s">
        <v>30123</v>
      </c>
      <c r="E8000" t="s">
        <v>558</v>
      </c>
      <c r="F8000">
        <v>1</v>
      </c>
      <c r="G8000" t="s">
        <v>2524</v>
      </c>
      <c r="H8000" t="s">
        <v>2056</v>
      </c>
      <c r="I8000" t="s">
        <v>2076</v>
      </c>
      <c r="J8000" t="s">
        <v>2532</v>
      </c>
      <c r="K8000" t="s">
        <v>62</v>
      </c>
      <c r="L8000" t="s">
        <v>2058</v>
      </c>
      <c r="M8000" t="s">
        <v>2170</v>
      </c>
      <c r="N8000">
        <v>2</v>
      </c>
      <c r="O8000">
        <v>29</v>
      </c>
      <c r="P8000">
        <v>0.19</v>
      </c>
      <c r="Q8000">
        <v>15300</v>
      </c>
      <c r="R8000">
        <v>1</v>
      </c>
      <c r="S8000">
        <v>1</v>
      </c>
      <c r="T8000">
        <v>0.01</v>
      </c>
      <c r="U8000">
        <v>1</v>
      </c>
      <c r="V8000">
        <v>28</v>
      </c>
      <c r="W8000">
        <v>0.18</v>
      </c>
      <c r="X8000">
        <v>0</v>
      </c>
      <c r="Y8000">
        <v>0</v>
      </c>
      <c r="Z8000">
        <v>0</v>
      </c>
      <c r="AA8000">
        <v>0</v>
      </c>
      <c r="AB8000">
        <v>0</v>
      </c>
      <c r="AC8000">
        <v>0</v>
      </c>
      <c r="AD8000">
        <v>0</v>
      </c>
      <c r="AE8000">
        <v>0</v>
      </c>
      <c r="AF8000">
        <v>0</v>
      </c>
      <c r="AG8000" t="s">
        <v>30124</v>
      </c>
      <c r="AH8000" s="21" t="str">
        <f t="shared" si="248"/>
        <v>YK20</v>
      </c>
      <c r="AI8000" s="21">
        <v>216</v>
      </c>
      <c r="AJ8000" s="21">
        <f t="shared" si="249"/>
        <v>99.810457516339866</v>
      </c>
      <c r="AK8000" s="21" t="s">
        <v>2060</v>
      </c>
      <c r="AL8000" t="s">
        <v>2527</v>
      </c>
      <c r="AM8000" s="26" t="s">
        <v>38</v>
      </c>
      <c r="AN8000" t="s">
        <v>2031</v>
      </c>
    </row>
    <row r="8001" spans="1:40" hidden="1" x14ac:dyDescent="0.35">
      <c r="A8001" t="s">
        <v>30102</v>
      </c>
      <c r="B8001" t="s">
        <v>30126</v>
      </c>
      <c r="C8001" t="s">
        <v>2997</v>
      </c>
      <c r="D8001" t="s">
        <v>30127</v>
      </c>
      <c r="E8001" t="s">
        <v>43</v>
      </c>
      <c r="F8001">
        <v>2</v>
      </c>
      <c r="G8001" t="s">
        <v>2055</v>
      </c>
      <c r="H8001" t="s">
        <v>2056</v>
      </c>
      <c r="I8001" t="s">
        <v>2076</v>
      </c>
      <c r="J8001" t="s">
        <v>2999</v>
      </c>
      <c r="K8001" t="s">
        <v>42</v>
      </c>
      <c r="L8001" t="s">
        <v>2058</v>
      </c>
      <c r="M8001" t="s">
        <v>2059</v>
      </c>
      <c r="N8001">
        <v>7</v>
      </c>
      <c r="O8001">
        <v>497</v>
      </c>
      <c r="P8001">
        <v>2.0299999999999998</v>
      </c>
      <c r="Q8001">
        <v>24480</v>
      </c>
      <c r="R8001">
        <v>4</v>
      </c>
      <c r="S8001">
        <v>209</v>
      </c>
      <c r="T8001">
        <v>0.85</v>
      </c>
      <c r="U8001">
        <v>3</v>
      </c>
      <c r="V8001">
        <v>288</v>
      </c>
      <c r="W8001">
        <v>1.18</v>
      </c>
      <c r="X8001">
        <v>0</v>
      </c>
      <c r="Y8001">
        <v>0</v>
      </c>
      <c r="Z8001">
        <v>0</v>
      </c>
      <c r="AA8001">
        <v>0</v>
      </c>
      <c r="AB8001">
        <v>0</v>
      </c>
      <c r="AC8001">
        <v>0</v>
      </c>
      <c r="AD8001">
        <v>0</v>
      </c>
      <c r="AE8001">
        <v>0</v>
      </c>
      <c r="AF8001">
        <v>0</v>
      </c>
      <c r="AG8001" t="s">
        <v>30128</v>
      </c>
      <c r="AH8001" s="21" t="str">
        <f t="shared" si="248"/>
        <v>YM68</v>
      </c>
      <c r="AI8001" s="21">
        <v>345.36</v>
      </c>
      <c r="AJ8001" s="21">
        <f t="shared" si="249"/>
        <v>97.96977124183006</v>
      </c>
      <c r="AK8001" s="21" t="s">
        <v>2063</v>
      </c>
      <c r="AL8001" t="s">
        <v>2964</v>
      </c>
      <c r="AM8001" s="26" t="s">
        <v>38</v>
      </c>
      <c r="AN8001" t="s">
        <v>2032</v>
      </c>
    </row>
    <row r="8002" spans="1:40" hidden="1" x14ac:dyDescent="0.35">
      <c r="A8002" t="s">
        <v>30106</v>
      </c>
      <c r="B8002" t="s">
        <v>30130</v>
      </c>
      <c r="C8002" t="s">
        <v>3488</v>
      </c>
      <c r="D8002" t="s">
        <v>30131</v>
      </c>
      <c r="E8002" t="s">
        <v>2857</v>
      </c>
      <c r="F8002">
        <v>1</v>
      </c>
      <c r="G8002" t="s">
        <v>2576</v>
      </c>
      <c r="H8002" t="s">
        <v>2577</v>
      </c>
      <c r="I8002" t="s">
        <v>2076</v>
      </c>
      <c r="J8002" t="s">
        <v>2741</v>
      </c>
      <c r="K8002" t="s">
        <v>2742</v>
      </c>
      <c r="L8002" t="s">
        <v>2058</v>
      </c>
      <c r="M8002" t="s">
        <v>2059</v>
      </c>
      <c r="N8002">
        <v>4</v>
      </c>
      <c r="O8002">
        <v>202</v>
      </c>
      <c r="P8002">
        <v>0.83</v>
      </c>
      <c r="Q8002">
        <v>24480</v>
      </c>
      <c r="R8002">
        <v>3</v>
      </c>
      <c r="S8002">
        <v>141</v>
      </c>
      <c r="T8002">
        <v>0.57999999999999996</v>
      </c>
      <c r="U8002">
        <v>1</v>
      </c>
      <c r="V8002">
        <v>61</v>
      </c>
      <c r="W8002">
        <v>0.25</v>
      </c>
      <c r="X8002">
        <v>0</v>
      </c>
      <c r="Y8002">
        <v>0</v>
      </c>
      <c r="Z8002">
        <v>0</v>
      </c>
      <c r="AA8002">
        <v>0</v>
      </c>
      <c r="AB8002">
        <v>0</v>
      </c>
      <c r="AC8002">
        <v>0</v>
      </c>
      <c r="AD8002">
        <v>0</v>
      </c>
      <c r="AE8002">
        <v>0</v>
      </c>
      <c r="AF8002">
        <v>0</v>
      </c>
      <c r="AG8002" t="s">
        <v>30132</v>
      </c>
      <c r="AH8002" s="21" t="str">
        <f t="shared" si="248"/>
        <v>YM68</v>
      </c>
      <c r="AI8002" s="21">
        <v>345.36</v>
      </c>
      <c r="AJ8002" s="21">
        <f t="shared" si="249"/>
        <v>99.174836601307192</v>
      </c>
      <c r="AK8002" s="21" t="s">
        <v>2063</v>
      </c>
      <c r="AL8002" t="s">
        <v>2613</v>
      </c>
      <c r="AM8002" s="26" t="s">
        <v>38</v>
      </c>
      <c r="AN8002" t="s">
        <v>2030</v>
      </c>
    </row>
    <row r="8003" spans="1:40" hidden="1" x14ac:dyDescent="0.35">
      <c r="A8003" t="s">
        <v>30110</v>
      </c>
      <c r="B8003" t="s">
        <v>30134</v>
      </c>
      <c r="C8003" t="s">
        <v>3021</v>
      </c>
      <c r="D8003" t="s">
        <v>30135</v>
      </c>
      <c r="E8003" t="s">
        <v>2857</v>
      </c>
      <c r="F8003">
        <v>1</v>
      </c>
      <c r="G8003" t="s">
        <v>2576</v>
      </c>
      <c r="H8003" t="s">
        <v>2577</v>
      </c>
      <c r="I8003" t="s">
        <v>2076</v>
      </c>
      <c r="J8003" t="s">
        <v>2858</v>
      </c>
      <c r="K8003" t="s">
        <v>2742</v>
      </c>
      <c r="L8003" t="s">
        <v>2058</v>
      </c>
      <c r="M8003" t="s">
        <v>2310</v>
      </c>
      <c r="N8003">
        <v>3</v>
      </c>
      <c r="O8003">
        <v>114</v>
      </c>
      <c r="P8003">
        <v>0.7</v>
      </c>
      <c r="Q8003">
        <v>16320</v>
      </c>
      <c r="R8003">
        <v>3</v>
      </c>
      <c r="S8003">
        <v>114</v>
      </c>
      <c r="T8003">
        <v>0.7</v>
      </c>
      <c r="U8003">
        <v>0</v>
      </c>
      <c r="V8003">
        <v>0</v>
      </c>
      <c r="W8003">
        <v>0</v>
      </c>
      <c r="X8003">
        <v>0</v>
      </c>
      <c r="Y8003">
        <v>0</v>
      </c>
      <c r="Z8003">
        <v>0</v>
      </c>
      <c r="AA8003">
        <v>0</v>
      </c>
      <c r="AB8003">
        <v>0</v>
      </c>
      <c r="AC8003">
        <v>0</v>
      </c>
      <c r="AD8003">
        <v>0</v>
      </c>
      <c r="AE8003">
        <v>0</v>
      </c>
      <c r="AF8003">
        <v>0</v>
      </c>
      <c r="AG8003" t="s">
        <v>30136</v>
      </c>
      <c r="AH8003" s="21" t="str">
        <f t="shared" si="248"/>
        <v>YM68</v>
      </c>
      <c r="AI8003" s="21">
        <v>230.39999999999998</v>
      </c>
      <c r="AJ8003" s="21">
        <f t="shared" si="249"/>
        <v>99.30147058823529</v>
      </c>
      <c r="AK8003" s="21" t="s">
        <v>2060</v>
      </c>
      <c r="AL8003" t="s">
        <v>2581</v>
      </c>
      <c r="AM8003" s="26" t="s">
        <v>38</v>
      </c>
      <c r="AN8003" t="s">
        <v>2031</v>
      </c>
    </row>
    <row r="8004" spans="1:40" hidden="1" x14ac:dyDescent="0.35">
      <c r="A8004" t="s">
        <v>30114</v>
      </c>
      <c r="B8004" t="s">
        <v>30138</v>
      </c>
      <c r="C8004" t="s">
        <v>6818</v>
      </c>
      <c r="D8004" t="s">
        <v>15762</v>
      </c>
      <c r="E8004" t="s">
        <v>2575</v>
      </c>
      <c r="F8004">
        <v>1</v>
      </c>
      <c r="G8004" t="s">
        <v>2576</v>
      </c>
      <c r="H8004" t="s">
        <v>2577</v>
      </c>
      <c r="I8004" t="s">
        <v>2076</v>
      </c>
      <c r="J8004" t="s">
        <v>2578</v>
      </c>
      <c r="K8004" t="s">
        <v>2579</v>
      </c>
      <c r="L8004" t="s">
        <v>2058</v>
      </c>
      <c r="M8004" t="s">
        <v>2059</v>
      </c>
      <c r="N8004">
        <v>0</v>
      </c>
      <c r="O8004">
        <v>0</v>
      </c>
      <c r="P8004">
        <v>0</v>
      </c>
      <c r="Q8004">
        <v>24480</v>
      </c>
      <c r="R8004">
        <v>0</v>
      </c>
      <c r="S8004">
        <v>0</v>
      </c>
      <c r="T8004">
        <v>0</v>
      </c>
      <c r="U8004">
        <v>0</v>
      </c>
      <c r="V8004">
        <v>0</v>
      </c>
      <c r="W8004">
        <v>0</v>
      </c>
      <c r="X8004">
        <v>0</v>
      </c>
      <c r="Y8004">
        <v>0</v>
      </c>
      <c r="Z8004">
        <v>0</v>
      </c>
      <c r="AA8004">
        <v>0</v>
      </c>
      <c r="AB8004">
        <v>0</v>
      </c>
      <c r="AC8004">
        <v>0</v>
      </c>
      <c r="AD8004">
        <v>0</v>
      </c>
      <c r="AE8004">
        <v>0</v>
      </c>
      <c r="AF8004">
        <v>0</v>
      </c>
      <c r="AG8004" t="s">
        <v>30139</v>
      </c>
      <c r="AH8004" s="21" t="str">
        <f t="shared" si="248"/>
        <v>YM68</v>
      </c>
      <c r="AI8004" s="21">
        <v>345.36</v>
      </c>
      <c r="AJ8004" s="21">
        <f t="shared" si="249"/>
        <v>100</v>
      </c>
      <c r="AK8004" s="21" t="s">
        <v>2060</v>
      </c>
      <c r="AL8004" t="s">
        <v>2581</v>
      </c>
      <c r="AM8004" s="26" t="s">
        <v>38</v>
      </c>
      <c r="AN8004" t="s">
        <v>2031</v>
      </c>
    </row>
    <row r="8005" spans="1:40" hidden="1" x14ac:dyDescent="0.35">
      <c r="A8005" t="s">
        <v>30118</v>
      </c>
      <c r="B8005" t="s">
        <v>30141</v>
      </c>
      <c r="C8005" t="s">
        <v>6370</v>
      </c>
      <c r="D8005" t="s">
        <v>30142</v>
      </c>
      <c r="E8005" t="s">
        <v>2724</v>
      </c>
      <c r="F8005">
        <v>1</v>
      </c>
      <c r="G8005" t="s">
        <v>2682</v>
      </c>
      <c r="H8005" t="s">
        <v>2620</v>
      </c>
      <c r="I8005" t="s">
        <v>2076</v>
      </c>
      <c r="J8005" t="s">
        <v>2725</v>
      </c>
      <c r="K8005" t="s">
        <v>2684</v>
      </c>
      <c r="L8005" t="s">
        <v>2058</v>
      </c>
      <c r="M8005" t="s">
        <v>2170</v>
      </c>
      <c r="N8005">
        <v>6</v>
      </c>
      <c r="O8005">
        <v>182</v>
      </c>
      <c r="P8005">
        <v>1.19</v>
      </c>
      <c r="Q8005">
        <v>15300</v>
      </c>
      <c r="R8005">
        <v>3</v>
      </c>
      <c r="S8005">
        <v>59</v>
      </c>
      <c r="T8005">
        <v>0.39</v>
      </c>
      <c r="U8005">
        <v>3</v>
      </c>
      <c r="V8005">
        <v>123</v>
      </c>
      <c r="W8005">
        <v>0.8</v>
      </c>
      <c r="X8005">
        <v>0</v>
      </c>
      <c r="Y8005">
        <v>0</v>
      </c>
      <c r="Z8005">
        <v>0</v>
      </c>
      <c r="AA8005">
        <v>0</v>
      </c>
      <c r="AB8005">
        <v>0</v>
      </c>
      <c r="AC8005">
        <v>0</v>
      </c>
      <c r="AD8005">
        <v>0</v>
      </c>
      <c r="AE8005">
        <v>0</v>
      </c>
      <c r="AF8005">
        <v>0</v>
      </c>
      <c r="AG8005" t="s">
        <v>30143</v>
      </c>
      <c r="AH8005" s="21" t="str">
        <f t="shared" si="248"/>
        <v>YM68</v>
      </c>
      <c r="AI8005" s="21">
        <v>216</v>
      </c>
      <c r="AJ8005" s="21">
        <f t="shared" si="249"/>
        <v>98.810457516339866</v>
      </c>
      <c r="AK8005" s="21" t="s">
        <v>2063</v>
      </c>
      <c r="AL8005" t="s">
        <v>2725</v>
      </c>
      <c r="AM8005" s="26" t="s">
        <v>38</v>
      </c>
      <c r="AN8005" t="s">
        <v>2030</v>
      </c>
    </row>
    <row r="8006" spans="1:40" hidden="1" x14ac:dyDescent="0.35">
      <c r="A8006" t="s">
        <v>10719</v>
      </c>
      <c r="B8006" t="s">
        <v>30145</v>
      </c>
      <c r="C8006" t="s">
        <v>2786</v>
      </c>
      <c r="D8006" t="s">
        <v>30146</v>
      </c>
      <c r="E8006" t="s">
        <v>2780</v>
      </c>
      <c r="F8006">
        <v>1</v>
      </c>
      <c r="G8006" t="s">
        <v>2609</v>
      </c>
      <c r="H8006" t="s">
        <v>2577</v>
      </c>
      <c r="I8006" t="s">
        <v>2076</v>
      </c>
      <c r="J8006" t="s">
        <v>2781</v>
      </c>
      <c r="K8006" t="s">
        <v>2765</v>
      </c>
      <c r="L8006" t="s">
        <v>2058</v>
      </c>
      <c r="M8006" t="s">
        <v>2170</v>
      </c>
      <c r="N8006">
        <v>3</v>
      </c>
      <c r="O8006">
        <v>108</v>
      </c>
      <c r="P8006">
        <v>0.71</v>
      </c>
      <c r="Q8006">
        <v>15300</v>
      </c>
      <c r="R8006">
        <v>0</v>
      </c>
      <c r="S8006">
        <v>0</v>
      </c>
      <c r="T8006">
        <v>0</v>
      </c>
      <c r="U8006">
        <v>3</v>
      </c>
      <c r="V8006">
        <v>108</v>
      </c>
      <c r="W8006">
        <v>0.71</v>
      </c>
      <c r="X8006">
        <v>0</v>
      </c>
      <c r="Y8006">
        <v>0</v>
      </c>
      <c r="Z8006">
        <v>0</v>
      </c>
      <c r="AA8006">
        <v>0</v>
      </c>
      <c r="AB8006">
        <v>0</v>
      </c>
      <c r="AC8006">
        <v>0</v>
      </c>
      <c r="AD8006">
        <v>0</v>
      </c>
      <c r="AE8006">
        <v>0</v>
      </c>
      <c r="AF8006">
        <v>0</v>
      </c>
      <c r="AG8006" t="s">
        <v>30147</v>
      </c>
      <c r="AH8006" s="21" t="str">
        <f t="shared" si="248"/>
        <v>YM68</v>
      </c>
      <c r="AI8006" s="21">
        <v>216</v>
      </c>
      <c r="AJ8006" s="21">
        <f t="shared" si="249"/>
        <v>99.294117647058826</v>
      </c>
      <c r="AK8006" s="21" t="s">
        <v>2060</v>
      </c>
      <c r="AL8006" t="s">
        <v>2613</v>
      </c>
      <c r="AM8006" s="26" t="s">
        <v>38</v>
      </c>
      <c r="AN8006" t="s">
        <v>2031</v>
      </c>
    </row>
    <row r="8007" spans="1:40" hidden="1" x14ac:dyDescent="0.35">
      <c r="A8007" t="s">
        <v>30125</v>
      </c>
      <c r="B8007" t="s">
        <v>30149</v>
      </c>
      <c r="C8007" t="s">
        <v>3281</v>
      </c>
      <c r="D8007" t="s">
        <v>30150</v>
      </c>
      <c r="E8007" t="s">
        <v>2938</v>
      </c>
      <c r="F8007">
        <v>2</v>
      </c>
      <c r="G8007" t="s">
        <v>2593</v>
      </c>
      <c r="H8007" t="s">
        <v>2056</v>
      </c>
      <c r="I8007" t="s">
        <v>2076</v>
      </c>
      <c r="J8007" t="s">
        <v>3268</v>
      </c>
      <c r="K8007" t="s">
        <v>62</v>
      </c>
      <c r="L8007" t="s">
        <v>2058</v>
      </c>
      <c r="M8007" t="s">
        <v>2059</v>
      </c>
      <c r="N8007">
        <v>8</v>
      </c>
      <c r="O8007">
        <v>167</v>
      </c>
      <c r="P8007">
        <v>0.68</v>
      </c>
      <c r="Q8007">
        <v>24480</v>
      </c>
      <c r="R8007">
        <v>1</v>
      </c>
      <c r="S8007">
        <v>46</v>
      </c>
      <c r="T8007">
        <v>0.19</v>
      </c>
      <c r="U8007">
        <v>4</v>
      </c>
      <c r="V8007">
        <v>90</v>
      </c>
      <c r="W8007">
        <v>0.37</v>
      </c>
      <c r="X8007">
        <v>0</v>
      </c>
      <c r="Y8007">
        <v>0</v>
      </c>
      <c r="Z8007">
        <v>0</v>
      </c>
      <c r="AA8007">
        <v>3</v>
      </c>
      <c r="AB8007">
        <v>31</v>
      </c>
      <c r="AC8007">
        <v>0.13</v>
      </c>
      <c r="AD8007">
        <v>0</v>
      </c>
      <c r="AE8007">
        <v>0</v>
      </c>
      <c r="AF8007">
        <v>0</v>
      </c>
      <c r="AG8007" t="s">
        <v>30151</v>
      </c>
      <c r="AH8007" s="21" t="str">
        <f t="shared" ref="AH8007:AH8018" si="250">LEFT(AG8007,4)</f>
        <v>YM68</v>
      </c>
      <c r="AI8007" s="21">
        <v>345.36</v>
      </c>
      <c r="AJ8007" s="21">
        <f t="shared" ref="AJ8007:AJ8018" si="251">100-(O8007/Q8007*100)</f>
        <v>99.317810457516345</v>
      </c>
      <c r="AK8007" s="21" t="s">
        <v>2060</v>
      </c>
      <c r="AL8007" t="s">
        <v>2527</v>
      </c>
      <c r="AM8007" s="26" t="s">
        <v>38</v>
      </c>
      <c r="AN8007" t="s">
        <v>2030</v>
      </c>
    </row>
    <row r="8008" spans="1:40" hidden="1" x14ac:dyDescent="0.35">
      <c r="A8008" t="s">
        <v>30129</v>
      </c>
      <c r="B8008" t="s">
        <v>30152</v>
      </c>
      <c r="C8008" t="s">
        <v>2803</v>
      </c>
      <c r="D8008" t="s">
        <v>30153</v>
      </c>
      <c r="E8008" t="s">
        <v>2691</v>
      </c>
      <c r="F8008">
        <v>1</v>
      </c>
      <c r="G8008" t="s">
        <v>2600</v>
      </c>
      <c r="H8008" t="s">
        <v>2577</v>
      </c>
      <c r="I8008" t="s">
        <v>2076</v>
      </c>
      <c r="J8008" t="s">
        <v>2699</v>
      </c>
      <c r="K8008" t="s">
        <v>2579</v>
      </c>
      <c r="L8008" t="s">
        <v>30320</v>
      </c>
      <c r="M8008" t="s">
        <v>3409</v>
      </c>
      <c r="N8008">
        <v>1</v>
      </c>
      <c r="O8008">
        <v>69</v>
      </c>
      <c r="P8008">
        <v>0.88</v>
      </c>
      <c r="Q8008">
        <v>7800</v>
      </c>
      <c r="R8008">
        <v>0</v>
      </c>
      <c r="S8008">
        <v>0</v>
      </c>
      <c r="T8008">
        <v>0</v>
      </c>
      <c r="U8008">
        <v>1</v>
      </c>
      <c r="V8008">
        <v>69</v>
      </c>
      <c r="W8008">
        <v>0.88</v>
      </c>
      <c r="X8008">
        <v>0</v>
      </c>
      <c r="Y8008">
        <v>0</v>
      </c>
      <c r="Z8008">
        <v>0</v>
      </c>
      <c r="AA8008">
        <v>0</v>
      </c>
      <c r="AB8008">
        <v>0</v>
      </c>
      <c r="AC8008">
        <v>0</v>
      </c>
      <c r="AD8008">
        <v>0</v>
      </c>
      <c r="AE8008">
        <v>0</v>
      </c>
      <c r="AF8008">
        <v>0</v>
      </c>
      <c r="AG8008" t="s">
        <v>30154</v>
      </c>
      <c r="AH8008" s="21" t="str">
        <f t="shared" si="250"/>
        <v>YM68</v>
      </c>
      <c r="AI8008" s="21">
        <v>144</v>
      </c>
      <c r="AJ8008" s="21">
        <f t="shared" si="251"/>
        <v>99.115384615384613</v>
      </c>
      <c r="AK8008" s="21" t="s">
        <v>2063</v>
      </c>
      <c r="AL8008" t="s">
        <v>2581</v>
      </c>
      <c r="AM8008" s="26" t="s">
        <v>38</v>
      </c>
      <c r="AN8008" t="s">
        <v>2029</v>
      </c>
    </row>
    <row r="8009" spans="1:40" hidden="1" x14ac:dyDescent="0.35">
      <c r="A8009" t="s">
        <v>30133</v>
      </c>
      <c r="B8009" t="s">
        <v>30156</v>
      </c>
      <c r="C8009" t="s">
        <v>4498</v>
      </c>
      <c r="D8009" t="s">
        <v>30157</v>
      </c>
      <c r="E8009" t="s">
        <v>2562</v>
      </c>
      <c r="F8009">
        <v>1</v>
      </c>
      <c r="G8009" t="s">
        <v>2546</v>
      </c>
      <c r="H8009" t="s">
        <v>2510</v>
      </c>
      <c r="I8009" t="s">
        <v>2076</v>
      </c>
      <c r="J8009" t="s">
        <v>2547</v>
      </c>
      <c r="K8009" t="s">
        <v>2548</v>
      </c>
      <c r="L8009" t="s">
        <v>30321</v>
      </c>
      <c r="M8009" t="s">
        <v>2170</v>
      </c>
      <c r="N8009">
        <v>2</v>
      </c>
      <c r="O8009">
        <v>73</v>
      </c>
      <c r="P8009">
        <v>0.54</v>
      </c>
      <c r="Q8009">
        <v>13500</v>
      </c>
      <c r="R8009">
        <v>1</v>
      </c>
      <c r="S8009">
        <v>31</v>
      </c>
      <c r="T8009">
        <v>0.23</v>
      </c>
      <c r="U8009">
        <v>1</v>
      </c>
      <c r="V8009">
        <v>42</v>
      </c>
      <c r="W8009">
        <v>0.31</v>
      </c>
      <c r="X8009">
        <v>0</v>
      </c>
      <c r="Y8009">
        <v>0</v>
      </c>
      <c r="Z8009">
        <v>0</v>
      </c>
      <c r="AA8009">
        <v>0</v>
      </c>
      <c r="AB8009">
        <v>0</v>
      </c>
      <c r="AC8009">
        <v>0</v>
      </c>
      <c r="AD8009">
        <v>0</v>
      </c>
      <c r="AE8009">
        <v>0</v>
      </c>
      <c r="AF8009">
        <v>0</v>
      </c>
      <c r="AG8009" t="s">
        <v>30158</v>
      </c>
      <c r="AH8009" s="21" t="str">
        <f t="shared" si="250"/>
        <v>YM68</v>
      </c>
      <c r="AI8009" s="21">
        <v>216</v>
      </c>
      <c r="AJ8009" s="21">
        <f t="shared" si="251"/>
        <v>99.459259259259255</v>
      </c>
      <c r="AK8009" s="21" t="s">
        <v>2060</v>
      </c>
      <c r="AL8009" t="s">
        <v>2551</v>
      </c>
      <c r="AM8009" s="26" t="s">
        <v>38</v>
      </c>
      <c r="AN8009" t="s">
        <v>2031</v>
      </c>
    </row>
    <row r="8010" spans="1:40" hidden="1" x14ac:dyDescent="0.35">
      <c r="A8010" t="s">
        <v>30137</v>
      </c>
      <c r="B8010" t="s">
        <v>30160</v>
      </c>
      <c r="C8010" t="s">
        <v>3248</v>
      </c>
      <c r="D8010" t="s">
        <v>30161</v>
      </c>
      <c r="E8010" t="s">
        <v>2938</v>
      </c>
      <c r="F8010">
        <v>1</v>
      </c>
      <c r="G8010" t="s">
        <v>2593</v>
      </c>
      <c r="H8010" t="s">
        <v>2056</v>
      </c>
      <c r="I8010" t="s">
        <v>2076</v>
      </c>
      <c r="J8010" t="s">
        <v>3250</v>
      </c>
      <c r="K8010" t="s">
        <v>65</v>
      </c>
      <c r="L8010" t="s">
        <v>2058</v>
      </c>
      <c r="M8010" t="s">
        <v>2170</v>
      </c>
      <c r="N8010">
        <v>5</v>
      </c>
      <c r="O8010">
        <v>151</v>
      </c>
      <c r="P8010">
        <v>0.99</v>
      </c>
      <c r="Q8010">
        <v>15300</v>
      </c>
      <c r="R8010">
        <v>4</v>
      </c>
      <c r="S8010">
        <v>97</v>
      </c>
      <c r="T8010">
        <v>0.63</v>
      </c>
      <c r="U8010">
        <v>1</v>
      </c>
      <c r="V8010">
        <v>54</v>
      </c>
      <c r="W8010">
        <v>0.35</v>
      </c>
      <c r="X8010">
        <v>0</v>
      </c>
      <c r="Y8010">
        <v>0</v>
      </c>
      <c r="Z8010">
        <v>0</v>
      </c>
      <c r="AA8010">
        <v>0</v>
      </c>
      <c r="AB8010">
        <v>0</v>
      </c>
      <c r="AC8010">
        <v>0</v>
      </c>
      <c r="AD8010">
        <v>0</v>
      </c>
      <c r="AE8010">
        <v>0</v>
      </c>
      <c r="AF8010">
        <v>0</v>
      </c>
      <c r="AG8010" t="s">
        <v>30162</v>
      </c>
      <c r="AH8010" s="21" t="str">
        <f t="shared" si="250"/>
        <v>YM68</v>
      </c>
      <c r="AI8010" s="21">
        <v>216</v>
      </c>
      <c r="AJ8010" s="21">
        <f t="shared" si="251"/>
        <v>99.013071895424844</v>
      </c>
      <c r="AK8010" s="21" t="s">
        <v>2063</v>
      </c>
      <c r="AL8010" t="s">
        <v>2527</v>
      </c>
      <c r="AM8010" s="26" t="s">
        <v>38</v>
      </c>
      <c r="AN8010" t="s">
        <v>2030</v>
      </c>
    </row>
    <row r="8011" spans="1:40" hidden="1" x14ac:dyDescent="0.35">
      <c r="A8011" t="s">
        <v>30140</v>
      </c>
      <c r="B8011" t="s">
        <v>30164</v>
      </c>
      <c r="C8011" t="s">
        <v>3260</v>
      </c>
      <c r="D8011" t="s">
        <v>30165</v>
      </c>
      <c r="E8011" t="s">
        <v>3005</v>
      </c>
      <c r="F8011">
        <v>1</v>
      </c>
      <c r="G8011" t="s">
        <v>2546</v>
      </c>
      <c r="H8011" t="s">
        <v>2510</v>
      </c>
      <c r="I8011" t="s">
        <v>2076</v>
      </c>
      <c r="J8011" t="s">
        <v>3262</v>
      </c>
      <c r="K8011" t="s">
        <v>2548</v>
      </c>
      <c r="L8011" t="s">
        <v>2058</v>
      </c>
      <c r="M8011" t="s">
        <v>2170</v>
      </c>
      <c r="N8011">
        <v>2</v>
      </c>
      <c r="O8011">
        <v>94</v>
      </c>
      <c r="P8011">
        <v>0.61</v>
      </c>
      <c r="Q8011">
        <v>15300</v>
      </c>
      <c r="R8011">
        <v>1</v>
      </c>
      <c r="S8011">
        <v>36</v>
      </c>
      <c r="T8011">
        <v>0.24</v>
      </c>
      <c r="U8011">
        <v>1</v>
      </c>
      <c r="V8011">
        <v>58</v>
      </c>
      <c r="W8011">
        <v>0.38</v>
      </c>
      <c r="X8011">
        <v>0</v>
      </c>
      <c r="Y8011">
        <v>0</v>
      </c>
      <c r="Z8011">
        <v>0</v>
      </c>
      <c r="AA8011">
        <v>0</v>
      </c>
      <c r="AB8011">
        <v>0</v>
      </c>
      <c r="AC8011">
        <v>0</v>
      </c>
      <c r="AD8011">
        <v>0</v>
      </c>
      <c r="AE8011">
        <v>0</v>
      </c>
      <c r="AF8011">
        <v>0</v>
      </c>
      <c r="AG8011" t="s">
        <v>30166</v>
      </c>
      <c r="AH8011" s="21" t="str">
        <f t="shared" si="250"/>
        <v>YM68</v>
      </c>
      <c r="AI8011" s="21">
        <v>216</v>
      </c>
      <c r="AJ8011" s="21">
        <f t="shared" si="251"/>
        <v>99.385620915032675</v>
      </c>
      <c r="AK8011" s="21" t="s">
        <v>2060</v>
      </c>
      <c r="AL8011" t="s">
        <v>2551</v>
      </c>
      <c r="AM8011" s="26" t="s">
        <v>38</v>
      </c>
      <c r="AN8011" t="s">
        <v>2031</v>
      </c>
    </row>
    <row r="8012" spans="1:40" hidden="1" x14ac:dyDescent="0.35">
      <c r="A8012" t="s">
        <v>30144</v>
      </c>
      <c r="B8012" t="s">
        <v>30167</v>
      </c>
      <c r="C8012" t="s">
        <v>3281</v>
      </c>
      <c r="D8012" t="s">
        <v>30168</v>
      </c>
      <c r="E8012" t="s">
        <v>2938</v>
      </c>
      <c r="F8012">
        <v>2</v>
      </c>
      <c r="G8012" t="s">
        <v>2593</v>
      </c>
      <c r="H8012" t="s">
        <v>2056</v>
      </c>
      <c r="I8012" t="s">
        <v>2076</v>
      </c>
      <c r="J8012" t="s">
        <v>3268</v>
      </c>
      <c r="K8012" t="s">
        <v>62</v>
      </c>
      <c r="L8012" t="s">
        <v>2058</v>
      </c>
      <c r="M8012" t="s">
        <v>2170</v>
      </c>
      <c r="N8012">
        <v>3</v>
      </c>
      <c r="O8012">
        <v>49</v>
      </c>
      <c r="P8012">
        <v>0.32</v>
      </c>
      <c r="Q8012">
        <v>15300</v>
      </c>
      <c r="R8012">
        <v>1</v>
      </c>
      <c r="S8012">
        <v>4</v>
      </c>
      <c r="T8012">
        <v>0.03</v>
      </c>
      <c r="U8012">
        <v>1</v>
      </c>
      <c r="V8012">
        <v>42</v>
      </c>
      <c r="W8012">
        <v>0.27</v>
      </c>
      <c r="X8012">
        <v>1</v>
      </c>
      <c r="Y8012">
        <v>3</v>
      </c>
      <c r="Z8012">
        <v>0.02</v>
      </c>
      <c r="AA8012">
        <v>0</v>
      </c>
      <c r="AB8012">
        <v>0</v>
      </c>
      <c r="AC8012">
        <v>0</v>
      </c>
      <c r="AD8012">
        <v>0</v>
      </c>
      <c r="AE8012">
        <v>0</v>
      </c>
      <c r="AF8012">
        <v>0</v>
      </c>
      <c r="AG8012" t="s">
        <v>30169</v>
      </c>
      <c r="AH8012" s="21" t="str">
        <f t="shared" si="250"/>
        <v>YM68</v>
      </c>
      <c r="AI8012" s="21">
        <v>216</v>
      </c>
      <c r="AJ8012" s="21">
        <f t="shared" si="251"/>
        <v>99.679738562091501</v>
      </c>
      <c r="AK8012" s="21" t="s">
        <v>2060</v>
      </c>
      <c r="AL8012" t="s">
        <v>2527</v>
      </c>
      <c r="AM8012" s="26" t="s">
        <v>38</v>
      </c>
      <c r="AN8012" t="s">
        <v>2031</v>
      </c>
    </row>
    <row r="8013" spans="1:40" hidden="1" x14ac:dyDescent="0.35">
      <c r="A8013" t="s">
        <v>30148</v>
      </c>
      <c r="B8013" t="s">
        <v>30170</v>
      </c>
      <c r="C8013" t="s">
        <v>2660</v>
      </c>
      <c r="D8013" t="s">
        <v>30171</v>
      </c>
      <c r="E8013" t="s">
        <v>61</v>
      </c>
      <c r="F8013">
        <v>1</v>
      </c>
      <c r="G8013" t="s">
        <v>2524</v>
      </c>
      <c r="H8013" t="s">
        <v>2056</v>
      </c>
      <c r="I8013" t="s">
        <v>2076</v>
      </c>
      <c r="J8013" t="s">
        <v>2525</v>
      </c>
      <c r="K8013" t="s">
        <v>62</v>
      </c>
      <c r="L8013" t="s">
        <v>2058</v>
      </c>
      <c r="M8013" t="s">
        <v>2170</v>
      </c>
      <c r="N8013">
        <v>12</v>
      </c>
      <c r="O8013">
        <v>441</v>
      </c>
      <c r="P8013">
        <v>2.88</v>
      </c>
      <c r="Q8013">
        <v>15300</v>
      </c>
      <c r="R8013">
        <v>1</v>
      </c>
      <c r="S8013">
        <v>30</v>
      </c>
      <c r="T8013">
        <v>0.2</v>
      </c>
      <c r="U8013">
        <v>11</v>
      </c>
      <c r="V8013">
        <v>411</v>
      </c>
      <c r="W8013">
        <v>2.69</v>
      </c>
      <c r="X8013">
        <v>0</v>
      </c>
      <c r="Y8013">
        <v>0</v>
      </c>
      <c r="Z8013">
        <v>0</v>
      </c>
      <c r="AA8013">
        <v>0</v>
      </c>
      <c r="AB8013">
        <v>0</v>
      </c>
      <c r="AC8013">
        <v>0</v>
      </c>
      <c r="AD8013">
        <v>0</v>
      </c>
      <c r="AE8013">
        <v>0</v>
      </c>
      <c r="AF8013">
        <v>0</v>
      </c>
      <c r="AG8013" t="s">
        <v>30172</v>
      </c>
      <c r="AH8013" s="21" t="str">
        <f t="shared" si="250"/>
        <v>YM68</v>
      </c>
      <c r="AI8013" s="21">
        <v>216</v>
      </c>
      <c r="AJ8013" s="21">
        <f t="shared" si="251"/>
        <v>97.117647058823536</v>
      </c>
      <c r="AK8013" s="21" t="s">
        <v>2063</v>
      </c>
      <c r="AL8013" t="s">
        <v>2527</v>
      </c>
      <c r="AM8013" s="26" t="s">
        <v>38</v>
      </c>
      <c r="AN8013" t="s">
        <v>2031</v>
      </c>
    </row>
    <row r="8014" spans="1:40" hidden="1" x14ac:dyDescent="0.35">
      <c r="A8014" t="s">
        <v>10734</v>
      </c>
      <c r="B8014" t="s">
        <v>30173</v>
      </c>
      <c r="C8014" t="s">
        <v>5396</v>
      </c>
      <c r="D8014" t="s">
        <v>30174</v>
      </c>
      <c r="E8014" t="s">
        <v>64</v>
      </c>
      <c r="F8014">
        <v>1</v>
      </c>
      <c r="G8014" t="s">
        <v>2524</v>
      </c>
      <c r="H8014" t="s">
        <v>2056</v>
      </c>
      <c r="I8014" t="s">
        <v>2076</v>
      </c>
      <c r="J8014" t="s">
        <v>3189</v>
      </c>
      <c r="K8014" t="s">
        <v>62</v>
      </c>
      <c r="L8014" t="s">
        <v>2058</v>
      </c>
      <c r="M8014" t="s">
        <v>2170</v>
      </c>
      <c r="N8014">
        <v>2</v>
      </c>
      <c r="O8014">
        <v>59</v>
      </c>
      <c r="P8014">
        <v>0.39</v>
      </c>
      <c r="Q8014">
        <v>15300</v>
      </c>
      <c r="R8014">
        <v>0</v>
      </c>
      <c r="S8014">
        <v>0</v>
      </c>
      <c r="T8014">
        <v>0</v>
      </c>
      <c r="U8014">
        <v>1</v>
      </c>
      <c r="V8014">
        <v>13</v>
      </c>
      <c r="W8014">
        <v>0.08</v>
      </c>
      <c r="X8014">
        <v>1</v>
      </c>
      <c r="Y8014">
        <v>46</v>
      </c>
      <c r="Z8014">
        <v>0.3</v>
      </c>
      <c r="AA8014">
        <v>0</v>
      </c>
      <c r="AB8014">
        <v>0</v>
      </c>
      <c r="AC8014">
        <v>0</v>
      </c>
      <c r="AD8014">
        <v>0</v>
      </c>
      <c r="AE8014">
        <v>0</v>
      </c>
      <c r="AF8014">
        <v>0</v>
      </c>
      <c r="AG8014" t="s">
        <v>30175</v>
      </c>
      <c r="AH8014" s="21" t="str">
        <f t="shared" si="250"/>
        <v>YM68</v>
      </c>
      <c r="AI8014" s="21">
        <v>216</v>
      </c>
      <c r="AJ8014" s="21">
        <f t="shared" si="251"/>
        <v>99.614379084967325</v>
      </c>
      <c r="AK8014" s="21" t="s">
        <v>2060</v>
      </c>
      <c r="AL8014" t="s">
        <v>2527</v>
      </c>
      <c r="AM8014" s="26" t="s">
        <v>38</v>
      </c>
      <c r="AN8014" t="s">
        <v>2030</v>
      </c>
    </row>
    <row r="8015" spans="1:40" hidden="1" x14ac:dyDescent="0.35">
      <c r="A8015" t="s">
        <v>30155</v>
      </c>
      <c r="B8015" t="s">
        <v>30176</v>
      </c>
      <c r="C8015" t="s">
        <v>3771</v>
      </c>
      <c r="D8015" t="s">
        <v>17903</v>
      </c>
      <c r="E8015" t="s">
        <v>2508</v>
      </c>
      <c r="F8015">
        <v>1</v>
      </c>
      <c r="G8015" t="s">
        <v>2509</v>
      </c>
      <c r="H8015" t="s">
        <v>2510</v>
      </c>
      <c r="I8015" t="s">
        <v>2076</v>
      </c>
      <c r="J8015" t="s">
        <v>3773</v>
      </c>
      <c r="K8015" t="s">
        <v>2513</v>
      </c>
      <c r="L8015" t="s">
        <v>2058</v>
      </c>
      <c r="M8015" t="s">
        <v>2059</v>
      </c>
      <c r="N8015">
        <v>7</v>
      </c>
      <c r="O8015">
        <v>139</v>
      </c>
      <c r="P8015">
        <v>0.56999999999999995</v>
      </c>
      <c r="Q8015">
        <v>24480</v>
      </c>
      <c r="R8015">
        <v>3</v>
      </c>
      <c r="S8015">
        <v>43</v>
      </c>
      <c r="T8015">
        <v>0.18</v>
      </c>
      <c r="U8015">
        <v>4</v>
      </c>
      <c r="V8015">
        <v>96</v>
      </c>
      <c r="W8015">
        <v>0.39</v>
      </c>
      <c r="X8015">
        <v>0</v>
      </c>
      <c r="Y8015">
        <v>0</v>
      </c>
      <c r="Z8015">
        <v>0</v>
      </c>
      <c r="AA8015">
        <v>0</v>
      </c>
      <c r="AB8015">
        <v>0</v>
      </c>
      <c r="AC8015">
        <v>0</v>
      </c>
      <c r="AD8015">
        <v>0</v>
      </c>
      <c r="AE8015">
        <v>0</v>
      </c>
      <c r="AF8015">
        <v>0</v>
      </c>
      <c r="AG8015" t="s">
        <v>30177</v>
      </c>
      <c r="AH8015" s="21" t="str">
        <f t="shared" si="250"/>
        <v>YM68</v>
      </c>
      <c r="AI8015" s="21">
        <v>345.36</v>
      </c>
      <c r="AJ8015" s="21">
        <f t="shared" si="251"/>
        <v>99.432189542483655</v>
      </c>
      <c r="AK8015" s="21" t="s">
        <v>2060</v>
      </c>
      <c r="AL8015" t="s">
        <v>2515</v>
      </c>
      <c r="AM8015" s="26" t="s">
        <v>38</v>
      </c>
      <c r="AN8015" t="s">
        <v>2033</v>
      </c>
    </row>
    <row r="8016" spans="1:40" hidden="1" x14ac:dyDescent="0.35">
      <c r="A8016" t="s">
        <v>30159</v>
      </c>
      <c r="B8016" t="s">
        <v>30178</v>
      </c>
      <c r="C8016" t="s">
        <v>3771</v>
      </c>
      <c r="D8016" t="s">
        <v>17903</v>
      </c>
      <c r="E8016" t="s">
        <v>2508</v>
      </c>
      <c r="F8016">
        <v>1</v>
      </c>
      <c r="G8016" t="s">
        <v>2509</v>
      </c>
      <c r="H8016" t="s">
        <v>2510</v>
      </c>
      <c r="I8016" t="s">
        <v>2076</v>
      </c>
      <c r="J8016" t="s">
        <v>3773</v>
      </c>
      <c r="K8016" t="s">
        <v>2513</v>
      </c>
      <c r="L8016" t="s">
        <v>2058</v>
      </c>
      <c r="M8016" t="s">
        <v>2059</v>
      </c>
      <c r="N8016">
        <v>9</v>
      </c>
      <c r="O8016">
        <v>240</v>
      </c>
      <c r="P8016">
        <v>0.98</v>
      </c>
      <c r="Q8016">
        <v>24480</v>
      </c>
      <c r="R8016">
        <v>4</v>
      </c>
      <c r="S8016">
        <v>63</v>
      </c>
      <c r="T8016">
        <v>0.26</v>
      </c>
      <c r="U8016">
        <v>4</v>
      </c>
      <c r="V8016">
        <v>138</v>
      </c>
      <c r="W8016">
        <v>0.56000000000000005</v>
      </c>
      <c r="X8016">
        <v>0</v>
      </c>
      <c r="Y8016">
        <v>0</v>
      </c>
      <c r="Z8016">
        <v>0</v>
      </c>
      <c r="AA8016">
        <v>1</v>
      </c>
      <c r="AB8016">
        <v>39</v>
      </c>
      <c r="AC8016">
        <v>0.16</v>
      </c>
      <c r="AD8016">
        <v>0</v>
      </c>
      <c r="AE8016">
        <v>0</v>
      </c>
      <c r="AF8016">
        <v>0</v>
      </c>
      <c r="AG8016" t="s">
        <v>30179</v>
      </c>
      <c r="AH8016" s="21" t="str">
        <f t="shared" si="250"/>
        <v>YM68</v>
      </c>
      <c r="AI8016" s="21">
        <v>345.36</v>
      </c>
      <c r="AJ8016" s="21">
        <f t="shared" si="251"/>
        <v>99.019607843137251</v>
      </c>
      <c r="AK8016" s="21" t="s">
        <v>2063</v>
      </c>
      <c r="AL8016" t="s">
        <v>2515</v>
      </c>
      <c r="AM8016" s="26" t="s">
        <v>38</v>
      </c>
      <c r="AN8016" t="s">
        <v>2033</v>
      </c>
    </row>
    <row r="8017" spans="1:40" hidden="1" x14ac:dyDescent="0.35">
      <c r="A8017" t="s">
        <v>30163</v>
      </c>
      <c r="B8017" t="s">
        <v>30180</v>
      </c>
      <c r="C8017" t="s">
        <v>3160</v>
      </c>
      <c r="D8017" t="s">
        <v>3162</v>
      </c>
      <c r="E8017" t="s">
        <v>2667</v>
      </c>
      <c r="F8017">
        <v>1</v>
      </c>
      <c r="G8017" t="s">
        <v>2509</v>
      </c>
      <c r="H8017" t="s">
        <v>2510</v>
      </c>
      <c r="I8017" t="s">
        <v>2076</v>
      </c>
      <c r="J8017" t="s">
        <v>3162</v>
      </c>
      <c r="K8017" t="s">
        <v>2669</v>
      </c>
      <c r="L8017" t="s">
        <v>2058</v>
      </c>
      <c r="M8017" t="s">
        <v>2059</v>
      </c>
      <c r="N8017">
        <v>3</v>
      </c>
      <c r="O8017">
        <v>51</v>
      </c>
      <c r="P8017">
        <v>0.21</v>
      </c>
      <c r="Q8017">
        <v>24480</v>
      </c>
      <c r="R8017">
        <v>2</v>
      </c>
      <c r="S8017">
        <v>45</v>
      </c>
      <c r="T8017">
        <v>0.18</v>
      </c>
      <c r="U8017">
        <v>0</v>
      </c>
      <c r="V8017">
        <v>0</v>
      </c>
      <c r="W8017">
        <v>0</v>
      </c>
      <c r="X8017">
        <v>1</v>
      </c>
      <c r="Y8017">
        <v>6</v>
      </c>
      <c r="Z8017">
        <v>0.02</v>
      </c>
      <c r="AA8017">
        <v>0</v>
      </c>
      <c r="AB8017">
        <v>0</v>
      </c>
      <c r="AC8017">
        <v>0</v>
      </c>
      <c r="AD8017">
        <v>0</v>
      </c>
      <c r="AE8017">
        <v>0</v>
      </c>
      <c r="AF8017">
        <v>0</v>
      </c>
      <c r="AG8017" t="s">
        <v>30181</v>
      </c>
      <c r="AH8017" s="21" t="str">
        <f t="shared" si="250"/>
        <v>YM68</v>
      </c>
      <c r="AI8017" s="21">
        <v>345.36</v>
      </c>
      <c r="AJ8017" s="21">
        <f t="shared" si="251"/>
        <v>99.791666666666671</v>
      </c>
      <c r="AK8017" s="21" t="s">
        <v>2060</v>
      </c>
      <c r="AL8017" t="s">
        <v>2515</v>
      </c>
      <c r="AM8017" s="26" t="s">
        <v>38</v>
      </c>
      <c r="AN8017" t="s">
        <v>2030</v>
      </c>
    </row>
    <row r="8018" spans="1:40" hidden="1" x14ac:dyDescent="0.35">
      <c r="A8018" t="s">
        <v>30307</v>
      </c>
      <c r="B8018" t="s">
        <v>30182</v>
      </c>
      <c r="C8018" t="s">
        <v>4394</v>
      </c>
      <c r="D8018" t="s">
        <v>30183</v>
      </c>
      <c r="E8018" t="s">
        <v>3193</v>
      </c>
      <c r="F8018">
        <v>1</v>
      </c>
      <c r="G8018" t="s">
        <v>2609</v>
      </c>
      <c r="H8018" t="s">
        <v>2577</v>
      </c>
      <c r="I8018" t="s">
        <v>2076</v>
      </c>
      <c r="J8018" t="s">
        <v>2764</v>
      </c>
      <c r="K8018" t="s">
        <v>2765</v>
      </c>
      <c r="L8018" t="s">
        <v>2058</v>
      </c>
      <c r="M8018" t="s">
        <v>2059</v>
      </c>
      <c r="N8018">
        <v>2</v>
      </c>
      <c r="O8018">
        <v>77</v>
      </c>
      <c r="P8018">
        <v>0.31</v>
      </c>
      <c r="Q8018">
        <v>24480</v>
      </c>
      <c r="R8018">
        <v>1</v>
      </c>
      <c r="S8018">
        <v>12</v>
      </c>
      <c r="T8018">
        <v>0.05</v>
      </c>
      <c r="U8018">
        <v>1</v>
      </c>
      <c r="V8018">
        <v>65</v>
      </c>
      <c r="W8018">
        <v>0.27</v>
      </c>
      <c r="X8018">
        <v>0</v>
      </c>
      <c r="Y8018">
        <v>0</v>
      </c>
      <c r="Z8018">
        <v>0</v>
      </c>
      <c r="AA8018">
        <v>0</v>
      </c>
      <c r="AB8018">
        <v>0</v>
      </c>
      <c r="AC8018">
        <v>0</v>
      </c>
      <c r="AD8018">
        <v>0</v>
      </c>
      <c r="AE8018">
        <v>0</v>
      </c>
      <c r="AF8018">
        <v>0</v>
      </c>
      <c r="AG8018" t="s">
        <v>30184</v>
      </c>
      <c r="AH8018" s="21" t="str">
        <f t="shared" si="250"/>
        <v>YM68</v>
      </c>
      <c r="AI8018" s="21">
        <v>345.36</v>
      </c>
      <c r="AJ8018" s="21">
        <f t="shared" si="251"/>
        <v>99.685457516339866</v>
      </c>
      <c r="AK8018" s="21" t="s">
        <v>2060</v>
      </c>
      <c r="AL8018" t="s">
        <v>2613</v>
      </c>
      <c r="AM8018" s="26" t="s">
        <v>38</v>
      </c>
      <c r="AN8018" t="s">
        <v>2030</v>
      </c>
    </row>
    <row r="8019" spans="1:40" hidden="1" x14ac:dyDescent="0.35">
      <c r="AM8019" s="26" t="s">
        <v>38</v>
      </c>
      <c r="AN8019" t="s">
        <v>2031</v>
      </c>
    </row>
    <row r="8020" spans="1:40" hidden="1" x14ac:dyDescent="0.35">
      <c r="AM8020" s="26" t="s">
        <v>38</v>
      </c>
      <c r="AN8020" t="s">
        <v>2030</v>
      </c>
    </row>
    <row r="8021" spans="1:40" hidden="1" x14ac:dyDescent="0.35">
      <c r="AM8021" s="26" t="s">
        <v>38</v>
      </c>
      <c r="AN8021" t="s">
        <v>2033</v>
      </c>
    </row>
    <row r="8022" spans="1:40" hidden="1" x14ac:dyDescent="0.35">
      <c r="AM8022" s="26" t="s">
        <v>38</v>
      </c>
      <c r="AN8022" t="s">
        <v>2033</v>
      </c>
    </row>
    <row r="8023" spans="1:40" hidden="1" x14ac:dyDescent="0.35">
      <c r="AM8023" s="26" t="s">
        <v>38</v>
      </c>
      <c r="AN8023" t="s">
        <v>2030</v>
      </c>
    </row>
    <row r="8024" spans="1:40" hidden="1" x14ac:dyDescent="0.35">
      <c r="AM8024" s="26" t="s">
        <v>38</v>
      </c>
      <c r="AN8024" t="s">
        <v>2030</v>
      </c>
    </row>
    <row r="8025" spans="1:40" hidden="1" x14ac:dyDescent="0.35">
      <c r="AM8025" s="26" t="s">
        <v>38</v>
      </c>
      <c r="AN8025" t="s">
        <v>2030</v>
      </c>
    </row>
    <row r="8026" spans="1:40" hidden="1" x14ac:dyDescent="0.35">
      <c r="AM8026" s="26" t="s">
        <v>38</v>
      </c>
      <c r="AN8026" t="s">
        <v>2030</v>
      </c>
    </row>
    <row r="8027" spans="1:40" hidden="1" x14ac:dyDescent="0.35">
      <c r="AM8027" s="26" t="s">
        <v>38</v>
      </c>
      <c r="AN8027" t="s">
        <v>2031</v>
      </c>
    </row>
    <row r="8028" spans="1:40" hidden="1" x14ac:dyDescent="0.35">
      <c r="AM8028" s="26" t="s">
        <v>38</v>
      </c>
      <c r="AN8028" t="s">
        <v>2030</v>
      </c>
    </row>
    <row r="8029" spans="1:40" hidden="1" x14ac:dyDescent="0.35">
      <c r="AM8029" s="26" t="s">
        <v>38</v>
      </c>
      <c r="AN8029" t="s">
        <v>2031</v>
      </c>
    </row>
    <row r="8030" spans="1:40" hidden="1" x14ac:dyDescent="0.35">
      <c r="AM8030" s="26" t="s">
        <v>38</v>
      </c>
      <c r="AN8030" t="s">
        <v>2031</v>
      </c>
    </row>
    <row r="8031" spans="1:40" hidden="1" x14ac:dyDescent="0.35">
      <c r="AM8031" s="26" t="s">
        <v>38</v>
      </c>
      <c r="AN8031" t="s">
        <v>2031</v>
      </c>
    </row>
    <row r="8032" spans="1:40" hidden="1" x14ac:dyDescent="0.35">
      <c r="AM8032" s="26" t="s">
        <v>38</v>
      </c>
      <c r="AN8032" t="s">
        <v>2030</v>
      </c>
    </row>
    <row r="8033" spans="39:40" hidden="1" x14ac:dyDescent="0.35">
      <c r="AM8033" s="26" t="s">
        <v>38</v>
      </c>
      <c r="AN8033" t="s">
        <v>2033</v>
      </c>
    </row>
    <row r="8034" spans="39:40" hidden="1" x14ac:dyDescent="0.35">
      <c r="AM8034" s="26" t="s">
        <v>38</v>
      </c>
      <c r="AN8034" t="s">
        <v>2033</v>
      </c>
    </row>
    <row r="8035" spans="39:40" hidden="1" x14ac:dyDescent="0.35">
      <c r="AN8035" t="s">
        <v>2030</v>
      </c>
    </row>
    <row r="8036" spans="39:40" hidden="1" x14ac:dyDescent="0.35">
      <c r="AN8036" t="s">
        <v>2030</v>
      </c>
    </row>
  </sheetData>
  <autoFilter ref="A6:AN8036" xr:uid="{00000000-0001-0000-0100-000000000000}">
    <filterColumn colId="1">
      <filters>
        <filter val="ZTQ4"/>
      </filters>
    </filterColumn>
    <filterColumn colId="10">
      <filters>
        <filter val="Bali Nusra"/>
      </filters>
    </filterColumn>
  </autoFilter>
  <pageMargins left="0.7" right="0.7" top="0.75" bottom="0.75" header="0.51180555555555496" footer="0.51180555555555496"/>
  <pageSetup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ADA5F-87E5-4EF6-900E-372144EAA407}">
  <sheetPr filterMode="1">
    <tabColor rgb="FF002060"/>
  </sheetPr>
  <dimension ref="A1:AK446"/>
  <sheetViews>
    <sheetView topLeftCell="U1" workbookViewId="0">
      <selection activeCell="AI42" sqref="AI42"/>
    </sheetView>
  </sheetViews>
  <sheetFormatPr defaultRowHeight="14.5" x14ac:dyDescent="0.35"/>
  <cols>
    <col min="3" max="3" width="18.453125" customWidth="1"/>
  </cols>
  <sheetData>
    <row r="1" spans="1:37" x14ac:dyDescent="0.35">
      <c r="A1" s="89" t="s">
        <v>1514</v>
      </c>
      <c r="B1" s="89" t="s">
        <v>1519</v>
      </c>
      <c r="C1" s="89" t="s">
        <v>1520</v>
      </c>
      <c r="D1" s="89" t="s">
        <v>1521</v>
      </c>
      <c r="E1" s="89" t="s">
        <v>588</v>
      </c>
      <c r="F1" s="89" t="s">
        <v>1522</v>
      </c>
      <c r="G1" s="89" t="s">
        <v>1523</v>
      </c>
      <c r="H1" s="89" t="s">
        <v>1524</v>
      </c>
      <c r="I1" s="89" t="s">
        <v>1525</v>
      </c>
      <c r="J1" s="89" t="s">
        <v>1526</v>
      </c>
      <c r="K1" s="89" t="s">
        <v>1527</v>
      </c>
      <c r="L1" s="89" t="s">
        <v>1528</v>
      </c>
      <c r="M1" s="89" t="s">
        <v>1529</v>
      </c>
      <c r="N1" s="89" t="s">
        <v>1530</v>
      </c>
      <c r="O1" s="89" t="s">
        <v>1531</v>
      </c>
      <c r="P1" s="89" t="s">
        <v>1532</v>
      </c>
      <c r="Q1" s="89" t="s">
        <v>1533</v>
      </c>
      <c r="R1" s="89" t="s">
        <v>1534</v>
      </c>
      <c r="S1" s="89" t="s">
        <v>1535</v>
      </c>
      <c r="T1" s="89" t="s">
        <v>1536</v>
      </c>
      <c r="U1" s="89" t="s">
        <v>1537</v>
      </c>
      <c r="V1" s="89" t="s">
        <v>1538</v>
      </c>
      <c r="W1" s="89" t="s">
        <v>595</v>
      </c>
      <c r="X1" s="89" t="s">
        <v>596</v>
      </c>
      <c r="Y1" s="89" t="s">
        <v>610</v>
      </c>
      <c r="Z1" s="89" t="s">
        <v>1539</v>
      </c>
      <c r="AA1" s="89" t="s">
        <v>1540</v>
      </c>
      <c r="AB1" s="89" t="s">
        <v>609</v>
      </c>
      <c r="AC1" s="89" t="s">
        <v>1541</v>
      </c>
      <c r="AD1" s="89" t="s">
        <v>1542</v>
      </c>
      <c r="AE1" s="89" t="s">
        <v>1543</v>
      </c>
      <c r="AF1" s="89" t="s">
        <v>1544</v>
      </c>
      <c r="AG1" s="89" t="s">
        <v>1545</v>
      </c>
      <c r="AH1" s="89" t="s">
        <v>1546</v>
      </c>
      <c r="AJ1" s="159" t="s">
        <v>13</v>
      </c>
      <c r="AK1" s="91" t="s">
        <v>30208</v>
      </c>
    </row>
    <row r="2" spans="1:37" hidden="1" x14ac:dyDescent="0.35">
      <c r="A2" s="89" t="str">
        <f>LEFT(B2,LEN(B2)-3)</f>
        <v>686M</v>
      </c>
      <c r="B2" s="89" t="s">
        <v>1177</v>
      </c>
      <c r="C2" s="89" t="s">
        <v>1178</v>
      </c>
      <c r="D2" s="89" t="s">
        <v>361</v>
      </c>
      <c r="E2" s="89" t="s">
        <v>1547</v>
      </c>
      <c r="F2" s="89" t="s">
        <v>1548</v>
      </c>
      <c r="G2" s="89" t="s">
        <v>70</v>
      </c>
      <c r="H2" s="89" t="s">
        <v>70</v>
      </c>
      <c r="I2" s="89" t="s">
        <v>1549</v>
      </c>
      <c r="J2" s="89">
        <v>0</v>
      </c>
      <c r="K2" s="89" t="s">
        <v>53</v>
      </c>
      <c r="L2" s="89" t="s">
        <v>1550</v>
      </c>
      <c r="M2" s="89" t="s">
        <v>51</v>
      </c>
      <c r="N2" s="89" t="s">
        <v>1551</v>
      </c>
      <c r="O2" s="89" t="s">
        <v>617</v>
      </c>
      <c r="P2" s="89" t="s">
        <v>1552</v>
      </c>
      <c r="Q2" s="89" t="s">
        <v>631</v>
      </c>
      <c r="R2" s="89">
        <v>24</v>
      </c>
      <c r="S2" s="89" t="s">
        <v>1553</v>
      </c>
      <c r="T2" s="89" t="s">
        <v>1553</v>
      </c>
      <c r="U2" s="89" t="s">
        <v>1554</v>
      </c>
      <c r="V2" s="89" t="s">
        <v>1555</v>
      </c>
      <c r="W2" s="89" t="s">
        <v>665</v>
      </c>
      <c r="X2" s="89" t="s">
        <v>78</v>
      </c>
      <c r="Y2" s="89" t="s">
        <v>621</v>
      </c>
      <c r="Z2" s="89" t="s">
        <v>68</v>
      </c>
      <c r="AA2" s="89" t="s">
        <v>67</v>
      </c>
      <c r="AB2" s="89">
        <v>1</v>
      </c>
      <c r="AC2" s="89">
        <v>6</v>
      </c>
      <c r="AD2" s="89">
        <v>1</v>
      </c>
      <c r="AE2" s="89" t="s">
        <v>283</v>
      </c>
      <c r="AF2" s="90">
        <v>41224</v>
      </c>
      <c r="AG2" s="90">
        <v>43580</v>
      </c>
      <c r="AH2" s="90">
        <v>44681</v>
      </c>
    </row>
    <row r="3" spans="1:37" hidden="1" x14ac:dyDescent="0.35">
      <c r="A3" s="89" t="str">
        <f t="shared" ref="A3:A56" si="0">LEFT(B3,LEN(B3)-3)</f>
        <v>139P</v>
      </c>
      <c r="B3" s="89" t="s">
        <v>971</v>
      </c>
      <c r="C3" s="89" t="s">
        <v>972</v>
      </c>
      <c r="D3" s="89" t="s">
        <v>197</v>
      </c>
      <c r="E3" s="89" t="s">
        <v>1556</v>
      </c>
      <c r="F3" s="89" t="s">
        <v>1548</v>
      </c>
      <c r="G3" s="89" t="s">
        <v>70</v>
      </c>
      <c r="H3" s="89" t="s">
        <v>70</v>
      </c>
      <c r="I3" s="89" t="s">
        <v>1549</v>
      </c>
      <c r="J3" s="89">
        <v>0</v>
      </c>
      <c r="K3" s="89" t="s">
        <v>53</v>
      </c>
      <c r="L3" s="89" t="s">
        <v>1550</v>
      </c>
      <c r="M3" s="89" t="s">
        <v>51</v>
      </c>
      <c r="N3" s="89" t="s">
        <v>1551</v>
      </c>
      <c r="O3" s="89" t="s">
        <v>617</v>
      </c>
      <c r="P3" s="89" t="s">
        <v>1552</v>
      </c>
      <c r="Q3" s="89" t="s">
        <v>631</v>
      </c>
      <c r="R3" s="89">
        <v>24</v>
      </c>
      <c r="S3" s="89" t="s">
        <v>1553</v>
      </c>
      <c r="T3" s="89" t="s">
        <v>1553</v>
      </c>
      <c r="U3" s="89" t="s">
        <v>1554</v>
      </c>
      <c r="V3" s="89" t="s">
        <v>1555</v>
      </c>
      <c r="W3" s="89" t="s">
        <v>630</v>
      </c>
      <c r="X3" s="89" t="s">
        <v>117</v>
      </c>
      <c r="Y3" s="89" t="s">
        <v>621</v>
      </c>
      <c r="Z3" s="89" t="s">
        <v>68</v>
      </c>
      <c r="AA3" s="89" t="s">
        <v>67</v>
      </c>
      <c r="AB3" s="89">
        <v>1</v>
      </c>
      <c r="AC3" s="89">
        <v>6</v>
      </c>
      <c r="AD3" s="89">
        <v>1</v>
      </c>
      <c r="AE3" s="89" t="s">
        <v>283</v>
      </c>
      <c r="AF3" s="90">
        <v>41244</v>
      </c>
      <c r="AG3" s="90">
        <v>43580</v>
      </c>
      <c r="AH3" s="90">
        <v>44681</v>
      </c>
    </row>
    <row r="4" spans="1:37" hidden="1" x14ac:dyDescent="0.35">
      <c r="A4" s="89" t="str">
        <f t="shared" si="0"/>
        <v>139T</v>
      </c>
      <c r="B4" s="89" t="s">
        <v>973</v>
      </c>
      <c r="C4" s="89" t="s">
        <v>974</v>
      </c>
      <c r="D4" s="89" t="s">
        <v>198</v>
      </c>
      <c r="E4" s="89" t="s">
        <v>975</v>
      </c>
      <c r="F4" s="89" t="s">
        <v>1548</v>
      </c>
      <c r="G4" s="89" t="s">
        <v>70</v>
      </c>
      <c r="H4" s="89" t="s">
        <v>70</v>
      </c>
      <c r="I4" s="89" t="s">
        <v>1549</v>
      </c>
      <c r="J4" s="89">
        <v>0</v>
      </c>
      <c r="K4" s="89" t="s">
        <v>53</v>
      </c>
      <c r="L4" s="89" t="s">
        <v>1550</v>
      </c>
      <c r="M4" s="89" t="s">
        <v>51</v>
      </c>
      <c r="N4" s="89" t="s">
        <v>1551</v>
      </c>
      <c r="O4" s="89" t="s">
        <v>617</v>
      </c>
      <c r="P4" s="89" t="s">
        <v>1552</v>
      </c>
      <c r="Q4" s="89" t="s">
        <v>631</v>
      </c>
      <c r="R4" s="89">
        <v>24</v>
      </c>
      <c r="S4" s="89" t="s">
        <v>1553</v>
      </c>
      <c r="T4" s="89" t="s">
        <v>1553</v>
      </c>
      <c r="U4" s="89" t="s">
        <v>1554</v>
      </c>
      <c r="V4" s="89" t="s">
        <v>1555</v>
      </c>
      <c r="W4" s="89" t="s">
        <v>679</v>
      </c>
      <c r="X4" s="89" t="s">
        <v>66</v>
      </c>
      <c r="Y4" s="89" t="s">
        <v>621</v>
      </c>
      <c r="Z4" s="89" t="s">
        <v>68</v>
      </c>
      <c r="AA4" s="89" t="s">
        <v>67</v>
      </c>
      <c r="AB4" s="89">
        <v>1</v>
      </c>
      <c r="AC4" s="89">
        <v>6</v>
      </c>
      <c r="AD4" s="89">
        <v>1</v>
      </c>
      <c r="AE4" s="89" t="s">
        <v>283</v>
      </c>
      <c r="AF4" s="90">
        <v>41247</v>
      </c>
      <c r="AG4" s="90">
        <v>43585</v>
      </c>
      <c r="AH4" s="90">
        <v>44681</v>
      </c>
    </row>
    <row r="5" spans="1:37" hidden="1" x14ac:dyDescent="0.35">
      <c r="A5" s="89" t="str">
        <f t="shared" si="0"/>
        <v>139U</v>
      </c>
      <c r="B5" s="89" t="s">
        <v>976</v>
      </c>
      <c r="C5" s="89" t="s">
        <v>977</v>
      </c>
      <c r="D5" s="89" t="s">
        <v>199</v>
      </c>
      <c r="E5" s="89" t="s">
        <v>978</v>
      </c>
      <c r="F5" s="89" t="s">
        <v>1548</v>
      </c>
      <c r="G5" s="89" t="s">
        <v>70</v>
      </c>
      <c r="H5" s="89" t="s">
        <v>70</v>
      </c>
      <c r="I5" s="89" t="s">
        <v>1549</v>
      </c>
      <c r="J5" s="89">
        <v>0</v>
      </c>
      <c r="K5" s="89" t="s">
        <v>53</v>
      </c>
      <c r="L5" s="89" t="s">
        <v>1550</v>
      </c>
      <c r="M5" s="89" t="s">
        <v>51</v>
      </c>
      <c r="N5" s="89" t="s">
        <v>1551</v>
      </c>
      <c r="O5" s="89" t="s">
        <v>617</v>
      </c>
      <c r="P5" s="89" t="s">
        <v>1552</v>
      </c>
      <c r="Q5" s="89" t="s">
        <v>631</v>
      </c>
      <c r="R5" s="89">
        <v>24</v>
      </c>
      <c r="S5" s="89" t="s">
        <v>1553</v>
      </c>
      <c r="T5" s="89" t="s">
        <v>1553</v>
      </c>
      <c r="U5" s="89" t="s">
        <v>1554</v>
      </c>
      <c r="V5" s="89" t="s">
        <v>1555</v>
      </c>
      <c r="W5" s="89" t="s">
        <v>646</v>
      </c>
      <c r="X5" s="89" t="s">
        <v>102</v>
      </c>
      <c r="Y5" s="89" t="s">
        <v>621</v>
      </c>
      <c r="Z5" s="89" t="s">
        <v>68</v>
      </c>
      <c r="AA5" s="89" t="s">
        <v>67</v>
      </c>
      <c r="AB5" s="89">
        <v>1</v>
      </c>
      <c r="AC5" s="89">
        <v>6</v>
      </c>
      <c r="AD5" s="89">
        <v>1</v>
      </c>
      <c r="AE5" s="89" t="s">
        <v>283</v>
      </c>
      <c r="AF5" s="90">
        <v>41250</v>
      </c>
      <c r="AG5" s="90">
        <v>43573</v>
      </c>
      <c r="AH5" s="90">
        <v>44681</v>
      </c>
    </row>
    <row r="6" spans="1:37" hidden="1" x14ac:dyDescent="0.35">
      <c r="A6" s="89" t="str">
        <f t="shared" si="0"/>
        <v>494J</v>
      </c>
      <c r="B6" s="89" t="s">
        <v>1482</v>
      </c>
      <c r="C6" s="89" t="s">
        <v>1483</v>
      </c>
      <c r="D6" s="89" t="s">
        <v>274</v>
      </c>
      <c r="E6" s="89" t="s">
        <v>1484</v>
      </c>
      <c r="F6" s="89" t="s">
        <v>1548</v>
      </c>
      <c r="G6" s="89" t="s">
        <v>70</v>
      </c>
      <c r="H6" s="89" t="s">
        <v>70</v>
      </c>
      <c r="I6" s="89" t="s">
        <v>1549</v>
      </c>
      <c r="J6" s="89">
        <v>0</v>
      </c>
      <c r="K6" s="89" t="s">
        <v>53</v>
      </c>
      <c r="L6" s="89" t="s">
        <v>1550</v>
      </c>
      <c r="M6" s="89" t="s">
        <v>51</v>
      </c>
      <c r="N6" s="89" t="s">
        <v>1551</v>
      </c>
      <c r="O6" s="89" t="s">
        <v>617</v>
      </c>
      <c r="P6" s="89" t="s">
        <v>1552</v>
      </c>
      <c r="Q6" s="89" t="s">
        <v>631</v>
      </c>
      <c r="R6" s="89">
        <v>15</v>
      </c>
      <c r="S6" s="89" t="s">
        <v>1557</v>
      </c>
      <c r="T6" s="89" t="s">
        <v>1557</v>
      </c>
      <c r="U6" s="89" t="s">
        <v>1554</v>
      </c>
      <c r="V6" s="89" t="s">
        <v>1555</v>
      </c>
      <c r="W6" s="89" t="s">
        <v>646</v>
      </c>
      <c r="X6" s="89" t="s">
        <v>102</v>
      </c>
      <c r="Y6" s="89" t="s">
        <v>621</v>
      </c>
      <c r="Z6" s="89" t="s">
        <v>68</v>
      </c>
      <c r="AA6" s="89" t="s">
        <v>67</v>
      </c>
      <c r="AB6" s="89">
        <v>1</v>
      </c>
      <c r="AC6" s="89">
        <v>6</v>
      </c>
      <c r="AD6" s="89">
        <v>1</v>
      </c>
      <c r="AE6" s="89" t="s">
        <v>283</v>
      </c>
      <c r="AF6" s="90">
        <v>41381</v>
      </c>
      <c r="AG6" s="90">
        <v>43581</v>
      </c>
      <c r="AH6" s="90">
        <v>44681</v>
      </c>
    </row>
    <row r="7" spans="1:37" hidden="1" x14ac:dyDescent="0.35">
      <c r="A7" s="89" t="str">
        <f t="shared" si="0"/>
        <v>0169</v>
      </c>
      <c r="B7" s="89" t="s">
        <v>936</v>
      </c>
      <c r="C7" s="89" t="s">
        <v>937</v>
      </c>
      <c r="D7" s="89" t="s">
        <v>166</v>
      </c>
      <c r="E7" s="89" t="s">
        <v>938</v>
      </c>
      <c r="F7" s="89" t="s">
        <v>1548</v>
      </c>
      <c r="G7" s="89" t="s">
        <v>70</v>
      </c>
      <c r="H7" s="89" t="s">
        <v>70</v>
      </c>
      <c r="I7" s="89" t="s">
        <v>1562</v>
      </c>
      <c r="J7" s="89">
        <v>1</v>
      </c>
      <c r="K7" s="89" t="s">
        <v>53</v>
      </c>
      <c r="L7" s="89" t="s">
        <v>1550</v>
      </c>
      <c r="M7" s="91"/>
      <c r="N7" s="89" t="s">
        <v>1551</v>
      </c>
      <c r="O7" s="89" t="s">
        <v>617</v>
      </c>
      <c r="P7" s="89" t="s">
        <v>1552</v>
      </c>
      <c r="Q7" s="89" t="s">
        <v>631</v>
      </c>
      <c r="R7" s="89">
        <v>24</v>
      </c>
      <c r="S7" s="89" t="s">
        <v>1553</v>
      </c>
      <c r="T7" s="89" t="s">
        <v>1553</v>
      </c>
      <c r="U7" s="89" t="s">
        <v>1554</v>
      </c>
      <c r="V7" s="89" t="s">
        <v>1555</v>
      </c>
      <c r="W7" s="89" t="s">
        <v>646</v>
      </c>
      <c r="X7" s="89" t="s">
        <v>102</v>
      </c>
      <c r="Y7" s="89" t="s">
        <v>621</v>
      </c>
      <c r="Z7" s="89" t="s">
        <v>68</v>
      </c>
      <c r="AA7" s="89" t="s">
        <v>67</v>
      </c>
      <c r="AB7" s="89">
        <v>1</v>
      </c>
      <c r="AC7" s="89">
        <v>6</v>
      </c>
      <c r="AD7" s="89">
        <v>1</v>
      </c>
      <c r="AE7" s="89" t="s">
        <v>285</v>
      </c>
      <c r="AF7" s="90">
        <v>367</v>
      </c>
      <c r="AG7" s="90">
        <v>44067</v>
      </c>
      <c r="AH7" s="90">
        <v>45169</v>
      </c>
    </row>
    <row r="8" spans="1:37" hidden="1" x14ac:dyDescent="0.35">
      <c r="A8" s="89" t="str">
        <f t="shared" si="0"/>
        <v>032L</v>
      </c>
      <c r="B8" s="89" t="s">
        <v>956</v>
      </c>
      <c r="C8" s="89" t="s">
        <v>957</v>
      </c>
      <c r="D8" s="89" t="s">
        <v>180</v>
      </c>
      <c r="E8" s="89" t="s">
        <v>958</v>
      </c>
      <c r="F8" s="89" t="s">
        <v>1548</v>
      </c>
      <c r="G8" s="89" t="s">
        <v>70</v>
      </c>
      <c r="H8" s="89" t="s">
        <v>70</v>
      </c>
      <c r="I8" s="91"/>
      <c r="J8" s="89">
        <v>0</v>
      </c>
      <c r="K8" s="89" t="s">
        <v>53</v>
      </c>
      <c r="L8" s="89" t="s">
        <v>1550</v>
      </c>
      <c r="M8" s="91"/>
      <c r="N8" s="89" t="s">
        <v>1551</v>
      </c>
      <c r="O8" s="89" t="s">
        <v>617</v>
      </c>
      <c r="P8" s="89" t="s">
        <v>1552</v>
      </c>
      <c r="Q8" s="89" t="s">
        <v>631</v>
      </c>
      <c r="R8" s="89">
        <v>24</v>
      </c>
      <c r="S8" s="89" t="s">
        <v>1553</v>
      </c>
      <c r="T8" s="89" t="s">
        <v>1557</v>
      </c>
      <c r="U8" s="89" t="s">
        <v>1554</v>
      </c>
      <c r="V8" s="89" t="s">
        <v>1563</v>
      </c>
      <c r="W8" s="89" t="s">
        <v>630</v>
      </c>
      <c r="X8" s="89" t="s">
        <v>117</v>
      </c>
      <c r="Y8" s="89" t="s">
        <v>621</v>
      </c>
      <c r="Z8" s="89" t="s">
        <v>68</v>
      </c>
      <c r="AA8" s="89" t="s">
        <v>67</v>
      </c>
      <c r="AB8" s="89">
        <v>1</v>
      </c>
      <c r="AC8" s="89">
        <v>6</v>
      </c>
      <c r="AD8" s="89">
        <v>1</v>
      </c>
      <c r="AE8" s="89" t="s">
        <v>0</v>
      </c>
      <c r="AF8" s="90">
        <v>367</v>
      </c>
      <c r="AG8" s="90">
        <v>44715</v>
      </c>
      <c r="AH8" s="90">
        <v>45818</v>
      </c>
    </row>
    <row r="9" spans="1:37" hidden="1" x14ac:dyDescent="0.35">
      <c r="A9" s="89" t="str">
        <f t="shared" si="0"/>
        <v>334R</v>
      </c>
      <c r="B9" s="89" t="s">
        <v>1025</v>
      </c>
      <c r="C9" s="89" t="s">
        <v>1026</v>
      </c>
      <c r="D9" s="89" t="s">
        <v>232</v>
      </c>
      <c r="E9" s="89" t="s">
        <v>1564</v>
      </c>
      <c r="F9" s="89" t="s">
        <v>1548</v>
      </c>
      <c r="G9" s="89" t="s">
        <v>70</v>
      </c>
      <c r="H9" s="89" t="s">
        <v>70</v>
      </c>
      <c r="I9" s="91"/>
      <c r="J9" s="89">
        <v>0</v>
      </c>
      <c r="K9" s="89" t="s">
        <v>53</v>
      </c>
      <c r="L9" s="89" t="s">
        <v>1550</v>
      </c>
      <c r="M9" s="91"/>
      <c r="N9" s="89" t="s">
        <v>1551</v>
      </c>
      <c r="O9" s="89" t="s">
        <v>617</v>
      </c>
      <c r="P9" s="89" t="s">
        <v>1552</v>
      </c>
      <c r="Q9" s="89" t="s">
        <v>631</v>
      </c>
      <c r="R9" s="89">
        <v>24</v>
      </c>
      <c r="S9" s="89" t="s">
        <v>1553</v>
      </c>
      <c r="T9" s="89" t="s">
        <v>1557</v>
      </c>
      <c r="U9" s="89" t="s">
        <v>1554</v>
      </c>
      <c r="V9" s="89" t="s">
        <v>1563</v>
      </c>
      <c r="W9" s="89" t="s">
        <v>646</v>
      </c>
      <c r="X9" s="89" t="s">
        <v>102</v>
      </c>
      <c r="Y9" s="89" t="s">
        <v>621</v>
      </c>
      <c r="Z9" s="89" t="s">
        <v>68</v>
      </c>
      <c r="AA9" s="89" t="s">
        <v>67</v>
      </c>
      <c r="AB9" s="89">
        <v>1</v>
      </c>
      <c r="AC9" s="89">
        <v>6</v>
      </c>
      <c r="AD9" s="89">
        <v>1</v>
      </c>
      <c r="AE9" s="89" t="s">
        <v>0</v>
      </c>
      <c r="AF9" s="90">
        <v>367</v>
      </c>
      <c r="AG9" s="90">
        <v>44725</v>
      </c>
      <c r="AH9" s="90">
        <v>45818</v>
      </c>
    </row>
    <row r="10" spans="1:37" hidden="1" x14ac:dyDescent="0.35">
      <c r="A10" s="89" t="str">
        <f t="shared" si="0"/>
        <v>305P</v>
      </c>
      <c r="B10" s="89" t="s">
        <v>1014</v>
      </c>
      <c r="C10" s="89" t="s">
        <v>1015</v>
      </c>
      <c r="D10" s="89" t="s">
        <v>228</v>
      </c>
      <c r="E10" s="89" t="s">
        <v>1016</v>
      </c>
      <c r="F10" s="89" t="s">
        <v>1548</v>
      </c>
      <c r="G10" s="89" t="s">
        <v>70</v>
      </c>
      <c r="H10" s="89" t="s">
        <v>70</v>
      </c>
      <c r="I10" s="91"/>
      <c r="J10" s="89">
        <v>0</v>
      </c>
      <c r="K10" s="89" t="s">
        <v>53</v>
      </c>
      <c r="L10" s="89" t="s">
        <v>1550</v>
      </c>
      <c r="M10" s="91"/>
      <c r="N10" s="89" t="s">
        <v>1551</v>
      </c>
      <c r="O10" s="89" t="s">
        <v>617</v>
      </c>
      <c r="P10" s="89" t="s">
        <v>1552</v>
      </c>
      <c r="Q10" s="89" t="s">
        <v>631</v>
      </c>
      <c r="R10" s="89">
        <v>24</v>
      </c>
      <c r="S10" s="89" t="s">
        <v>1553</v>
      </c>
      <c r="T10" s="89" t="s">
        <v>1557</v>
      </c>
      <c r="U10" s="89" t="s">
        <v>1554</v>
      </c>
      <c r="V10" s="89" t="s">
        <v>1563</v>
      </c>
      <c r="W10" s="89" t="s">
        <v>647</v>
      </c>
      <c r="X10" s="89" t="s">
        <v>100</v>
      </c>
      <c r="Y10" s="89" t="s">
        <v>621</v>
      </c>
      <c r="Z10" s="89" t="s">
        <v>68</v>
      </c>
      <c r="AA10" s="89" t="s">
        <v>67</v>
      </c>
      <c r="AB10" s="89">
        <v>1</v>
      </c>
      <c r="AC10" s="89">
        <v>6</v>
      </c>
      <c r="AD10" s="89">
        <v>1</v>
      </c>
      <c r="AE10" s="89" t="s">
        <v>0</v>
      </c>
      <c r="AF10" s="90">
        <v>367</v>
      </c>
      <c r="AG10" s="90">
        <v>44725</v>
      </c>
      <c r="AH10" s="90">
        <v>45818</v>
      </c>
    </row>
    <row r="11" spans="1:37" hidden="1" x14ac:dyDescent="0.35">
      <c r="A11" s="89" t="str">
        <f t="shared" si="0"/>
        <v>305Q</v>
      </c>
      <c r="B11" s="89" t="s">
        <v>1017</v>
      </c>
      <c r="C11" s="89" t="s">
        <v>1018</v>
      </c>
      <c r="D11" s="89" t="s">
        <v>229</v>
      </c>
      <c r="E11" s="89" t="s">
        <v>1019</v>
      </c>
      <c r="F11" s="89" t="s">
        <v>1548</v>
      </c>
      <c r="G11" s="89" t="s">
        <v>70</v>
      </c>
      <c r="H11" s="89" t="s">
        <v>70</v>
      </c>
      <c r="I11" s="91"/>
      <c r="J11" s="89">
        <v>0</v>
      </c>
      <c r="K11" s="89" t="s">
        <v>53</v>
      </c>
      <c r="L11" s="89" t="s">
        <v>1550</v>
      </c>
      <c r="M11" s="91"/>
      <c r="N11" s="89" t="s">
        <v>1551</v>
      </c>
      <c r="O11" s="89" t="s">
        <v>617</v>
      </c>
      <c r="P11" s="89" t="s">
        <v>1552</v>
      </c>
      <c r="Q11" s="89" t="s">
        <v>631</v>
      </c>
      <c r="R11" s="89">
        <v>15</v>
      </c>
      <c r="S11" s="89" t="s">
        <v>1553</v>
      </c>
      <c r="T11" s="89" t="s">
        <v>1557</v>
      </c>
      <c r="U11" s="89" t="s">
        <v>1554</v>
      </c>
      <c r="V11" s="89" t="s">
        <v>1563</v>
      </c>
      <c r="W11" s="89" t="s">
        <v>665</v>
      </c>
      <c r="X11" s="89" t="s">
        <v>78</v>
      </c>
      <c r="Y11" s="89" t="s">
        <v>621</v>
      </c>
      <c r="Z11" s="89" t="s">
        <v>68</v>
      </c>
      <c r="AA11" s="89" t="s">
        <v>67</v>
      </c>
      <c r="AB11" s="89">
        <v>1</v>
      </c>
      <c r="AC11" s="89">
        <v>6</v>
      </c>
      <c r="AD11" s="89">
        <v>1</v>
      </c>
      <c r="AE11" s="89" t="s">
        <v>0</v>
      </c>
      <c r="AF11" s="90">
        <v>367</v>
      </c>
      <c r="AG11" s="90">
        <v>44725</v>
      </c>
      <c r="AH11" s="90">
        <v>45818</v>
      </c>
    </row>
    <row r="12" spans="1:37" hidden="1" x14ac:dyDescent="0.35">
      <c r="A12" s="89" t="str">
        <f t="shared" si="0"/>
        <v>320T</v>
      </c>
      <c r="B12" s="89" t="s">
        <v>1023</v>
      </c>
      <c r="C12" s="89" t="s">
        <v>1024</v>
      </c>
      <c r="D12" s="89" t="s">
        <v>231</v>
      </c>
      <c r="E12" s="89" t="s">
        <v>1565</v>
      </c>
      <c r="F12" s="89" t="s">
        <v>1548</v>
      </c>
      <c r="G12" s="89" t="s">
        <v>70</v>
      </c>
      <c r="H12" s="89" t="s">
        <v>70</v>
      </c>
      <c r="I12" s="91"/>
      <c r="J12" s="89">
        <v>1</v>
      </c>
      <c r="K12" s="89" t="s">
        <v>53</v>
      </c>
      <c r="L12" s="89" t="s">
        <v>1550</v>
      </c>
      <c r="M12" s="91"/>
      <c r="N12" s="89" t="s">
        <v>1551</v>
      </c>
      <c r="O12" s="89" t="s">
        <v>617</v>
      </c>
      <c r="P12" s="89" t="s">
        <v>1552</v>
      </c>
      <c r="Q12" s="89" t="s">
        <v>631</v>
      </c>
      <c r="R12" s="89">
        <v>24</v>
      </c>
      <c r="S12" s="89" t="s">
        <v>1553</v>
      </c>
      <c r="T12" s="89" t="s">
        <v>1557</v>
      </c>
      <c r="U12" s="89" t="s">
        <v>1554</v>
      </c>
      <c r="V12" s="89" t="s">
        <v>1563</v>
      </c>
      <c r="W12" s="89" t="s">
        <v>646</v>
      </c>
      <c r="X12" s="89" t="s">
        <v>102</v>
      </c>
      <c r="Y12" s="89" t="s">
        <v>621</v>
      </c>
      <c r="Z12" s="89" t="s">
        <v>68</v>
      </c>
      <c r="AA12" s="89" t="s">
        <v>67</v>
      </c>
      <c r="AB12" s="89">
        <v>1</v>
      </c>
      <c r="AC12" s="89">
        <v>6</v>
      </c>
      <c r="AD12" s="89">
        <v>1</v>
      </c>
      <c r="AE12" s="89" t="s">
        <v>0</v>
      </c>
      <c r="AF12" s="90">
        <v>367</v>
      </c>
      <c r="AG12" s="90">
        <v>44726</v>
      </c>
      <c r="AH12" s="90">
        <v>45818</v>
      </c>
    </row>
    <row r="13" spans="1:37" hidden="1" x14ac:dyDescent="0.35">
      <c r="A13" s="89" t="str">
        <f t="shared" si="0"/>
        <v>355T</v>
      </c>
      <c r="B13" s="89" t="s">
        <v>1034</v>
      </c>
      <c r="C13" s="89" t="s">
        <v>1035</v>
      </c>
      <c r="D13" s="89" t="s">
        <v>240</v>
      </c>
      <c r="E13" s="89" t="s">
        <v>1036</v>
      </c>
      <c r="F13" s="89" t="s">
        <v>1548</v>
      </c>
      <c r="G13" s="89" t="s">
        <v>70</v>
      </c>
      <c r="H13" s="89" t="s">
        <v>70</v>
      </c>
      <c r="I13" s="89" t="s">
        <v>1549</v>
      </c>
      <c r="J13" s="89">
        <v>0</v>
      </c>
      <c r="K13" s="89" t="s">
        <v>53</v>
      </c>
      <c r="L13" s="89" t="s">
        <v>1550</v>
      </c>
      <c r="M13" s="91"/>
      <c r="N13" s="89" t="s">
        <v>1551</v>
      </c>
      <c r="O13" s="89" t="s">
        <v>617</v>
      </c>
      <c r="P13" s="89" t="s">
        <v>1552</v>
      </c>
      <c r="Q13" s="89" t="s">
        <v>631</v>
      </c>
      <c r="R13" s="89">
        <v>15</v>
      </c>
      <c r="S13" s="89" t="s">
        <v>1557</v>
      </c>
      <c r="T13" s="89" t="s">
        <v>1557</v>
      </c>
      <c r="U13" s="89" t="s">
        <v>1554</v>
      </c>
      <c r="V13" s="89" t="s">
        <v>1563</v>
      </c>
      <c r="W13" s="89" t="s">
        <v>665</v>
      </c>
      <c r="X13" s="89" t="s">
        <v>78</v>
      </c>
      <c r="Y13" s="89" t="s">
        <v>621</v>
      </c>
      <c r="Z13" s="89" t="s">
        <v>68</v>
      </c>
      <c r="AA13" s="89" t="s">
        <v>67</v>
      </c>
      <c r="AB13" s="89">
        <v>1</v>
      </c>
      <c r="AC13" s="89">
        <v>6</v>
      </c>
      <c r="AD13" s="89">
        <v>1</v>
      </c>
      <c r="AE13" s="89" t="s">
        <v>0</v>
      </c>
      <c r="AF13" s="90">
        <v>367</v>
      </c>
      <c r="AG13" s="90">
        <v>44726</v>
      </c>
      <c r="AH13" s="90">
        <v>45818</v>
      </c>
    </row>
    <row r="14" spans="1:37" hidden="1" x14ac:dyDescent="0.35">
      <c r="A14" s="89" t="str">
        <f t="shared" si="0"/>
        <v>355U</v>
      </c>
      <c r="B14" s="89" t="s">
        <v>1037</v>
      </c>
      <c r="C14" s="89" t="s">
        <v>1038</v>
      </c>
      <c r="D14" s="89" t="s">
        <v>241</v>
      </c>
      <c r="E14" s="89" t="s">
        <v>1039</v>
      </c>
      <c r="F14" s="89" t="s">
        <v>1548</v>
      </c>
      <c r="G14" s="89" t="s">
        <v>70</v>
      </c>
      <c r="H14" s="89" t="s">
        <v>70</v>
      </c>
      <c r="I14" s="89" t="s">
        <v>1549</v>
      </c>
      <c r="J14" s="89">
        <v>0</v>
      </c>
      <c r="K14" s="89" t="s">
        <v>53</v>
      </c>
      <c r="L14" s="89" t="s">
        <v>1550</v>
      </c>
      <c r="M14" s="91"/>
      <c r="N14" s="89" t="s">
        <v>1551</v>
      </c>
      <c r="O14" s="89" t="s">
        <v>617</v>
      </c>
      <c r="P14" s="89" t="s">
        <v>1552</v>
      </c>
      <c r="Q14" s="89" t="s">
        <v>631</v>
      </c>
      <c r="R14" s="89">
        <v>15</v>
      </c>
      <c r="S14" s="89" t="s">
        <v>1557</v>
      </c>
      <c r="T14" s="89" t="s">
        <v>1557</v>
      </c>
      <c r="U14" s="89" t="s">
        <v>1554</v>
      </c>
      <c r="V14" s="89" t="s">
        <v>1563</v>
      </c>
      <c r="W14" s="89" t="s">
        <v>679</v>
      </c>
      <c r="X14" s="89" t="s">
        <v>66</v>
      </c>
      <c r="Y14" s="89" t="s">
        <v>621</v>
      </c>
      <c r="Z14" s="89" t="s">
        <v>68</v>
      </c>
      <c r="AA14" s="89" t="s">
        <v>67</v>
      </c>
      <c r="AB14" s="89">
        <v>1</v>
      </c>
      <c r="AC14" s="89">
        <v>6</v>
      </c>
      <c r="AD14" s="89">
        <v>1</v>
      </c>
      <c r="AE14" s="89" t="s">
        <v>0</v>
      </c>
      <c r="AF14" s="90">
        <v>367</v>
      </c>
      <c r="AG14" s="90">
        <v>44726</v>
      </c>
      <c r="AH14" s="90">
        <v>45818</v>
      </c>
    </row>
    <row r="15" spans="1:37" hidden="1" x14ac:dyDescent="0.35">
      <c r="A15" s="89" t="str">
        <f t="shared" si="0"/>
        <v>355V</v>
      </c>
      <c r="B15" s="89" t="s">
        <v>1040</v>
      </c>
      <c r="C15" s="89" t="s">
        <v>1041</v>
      </c>
      <c r="D15" s="89" t="s">
        <v>242</v>
      </c>
      <c r="E15" s="89" t="s">
        <v>1042</v>
      </c>
      <c r="F15" s="89" t="s">
        <v>1548</v>
      </c>
      <c r="G15" s="89" t="s">
        <v>70</v>
      </c>
      <c r="H15" s="89" t="s">
        <v>70</v>
      </c>
      <c r="I15" s="89" t="s">
        <v>1549</v>
      </c>
      <c r="J15" s="89">
        <v>0</v>
      </c>
      <c r="K15" s="89" t="s">
        <v>53</v>
      </c>
      <c r="L15" s="89" t="s">
        <v>1550</v>
      </c>
      <c r="M15" s="91"/>
      <c r="N15" s="89" t="s">
        <v>1551</v>
      </c>
      <c r="O15" s="89" t="s">
        <v>617</v>
      </c>
      <c r="P15" s="89" t="s">
        <v>1552</v>
      </c>
      <c r="Q15" s="89" t="s">
        <v>631</v>
      </c>
      <c r="R15" s="89">
        <v>24</v>
      </c>
      <c r="S15" s="89" t="s">
        <v>1553</v>
      </c>
      <c r="T15" s="89" t="s">
        <v>1557</v>
      </c>
      <c r="U15" s="89" t="s">
        <v>1554</v>
      </c>
      <c r="V15" s="89" t="s">
        <v>1563</v>
      </c>
      <c r="W15" s="89" t="s">
        <v>647</v>
      </c>
      <c r="X15" s="89" t="s">
        <v>100</v>
      </c>
      <c r="Y15" s="89" t="s">
        <v>621</v>
      </c>
      <c r="Z15" s="89" t="s">
        <v>68</v>
      </c>
      <c r="AA15" s="89" t="s">
        <v>67</v>
      </c>
      <c r="AB15" s="89">
        <v>1</v>
      </c>
      <c r="AC15" s="89">
        <v>6</v>
      </c>
      <c r="AD15" s="89">
        <v>1</v>
      </c>
      <c r="AE15" s="89" t="s">
        <v>0</v>
      </c>
      <c r="AF15" s="90">
        <v>367</v>
      </c>
      <c r="AG15" s="90">
        <v>44726</v>
      </c>
      <c r="AH15" s="90">
        <v>45818</v>
      </c>
    </row>
    <row r="16" spans="1:37" hidden="1" x14ac:dyDescent="0.35">
      <c r="A16" s="89" t="str">
        <f t="shared" si="0"/>
        <v>355X</v>
      </c>
      <c r="B16" s="89" t="s">
        <v>1043</v>
      </c>
      <c r="C16" s="89" t="s">
        <v>1044</v>
      </c>
      <c r="D16" s="89" t="s">
        <v>243</v>
      </c>
      <c r="E16" s="89" t="s">
        <v>1045</v>
      </c>
      <c r="F16" s="89" t="s">
        <v>1548</v>
      </c>
      <c r="G16" s="89" t="s">
        <v>70</v>
      </c>
      <c r="H16" s="89" t="s">
        <v>70</v>
      </c>
      <c r="I16" s="89" t="s">
        <v>1549</v>
      </c>
      <c r="J16" s="89">
        <v>0</v>
      </c>
      <c r="K16" s="89" t="s">
        <v>53</v>
      </c>
      <c r="L16" s="89" t="s">
        <v>1550</v>
      </c>
      <c r="M16" s="91"/>
      <c r="N16" s="89" t="s">
        <v>1551</v>
      </c>
      <c r="O16" s="89" t="s">
        <v>617</v>
      </c>
      <c r="P16" s="89" t="s">
        <v>1552</v>
      </c>
      <c r="Q16" s="89" t="s">
        <v>631</v>
      </c>
      <c r="R16" s="89">
        <v>24</v>
      </c>
      <c r="S16" s="89" t="s">
        <v>1553</v>
      </c>
      <c r="T16" s="89" t="s">
        <v>1557</v>
      </c>
      <c r="U16" s="89" t="s">
        <v>1554</v>
      </c>
      <c r="V16" s="89" t="s">
        <v>1563</v>
      </c>
      <c r="W16" s="89" t="s">
        <v>647</v>
      </c>
      <c r="X16" s="89" t="s">
        <v>100</v>
      </c>
      <c r="Y16" s="89" t="s">
        <v>621</v>
      </c>
      <c r="Z16" s="89" t="s">
        <v>68</v>
      </c>
      <c r="AA16" s="89" t="s">
        <v>67</v>
      </c>
      <c r="AB16" s="89">
        <v>1</v>
      </c>
      <c r="AC16" s="89">
        <v>6</v>
      </c>
      <c r="AD16" s="89">
        <v>1</v>
      </c>
      <c r="AE16" s="89" t="s">
        <v>0</v>
      </c>
      <c r="AF16" s="90">
        <v>367</v>
      </c>
      <c r="AG16" s="90">
        <v>44727</v>
      </c>
      <c r="AH16" s="90">
        <v>45818</v>
      </c>
    </row>
    <row r="17" spans="1:34" hidden="1" x14ac:dyDescent="0.35">
      <c r="A17" s="89" t="str">
        <f t="shared" si="0"/>
        <v>356A</v>
      </c>
      <c r="B17" s="89" t="s">
        <v>1046</v>
      </c>
      <c r="C17" s="89" t="s">
        <v>1047</v>
      </c>
      <c r="D17" s="89" t="s">
        <v>245</v>
      </c>
      <c r="E17" s="89" t="s">
        <v>1048</v>
      </c>
      <c r="F17" s="89" t="s">
        <v>1548</v>
      </c>
      <c r="G17" s="89" t="s">
        <v>70</v>
      </c>
      <c r="H17" s="89" t="s">
        <v>70</v>
      </c>
      <c r="I17" s="89" t="s">
        <v>1549</v>
      </c>
      <c r="J17" s="89">
        <v>0</v>
      </c>
      <c r="K17" s="89" t="s">
        <v>53</v>
      </c>
      <c r="L17" s="89" t="s">
        <v>1550</v>
      </c>
      <c r="M17" s="91"/>
      <c r="N17" s="89" t="s">
        <v>1551</v>
      </c>
      <c r="O17" s="89" t="s">
        <v>617</v>
      </c>
      <c r="P17" s="89" t="s">
        <v>1552</v>
      </c>
      <c r="Q17" s="89" t="s">
        <v>631</v>
      </c>
      <c r="R17" s="89">
        <v>15</v>
      </c>
      <c r="S17" s="89" t="s">
        <v>1566</v>
      </c>
      <c r="T17" s="89" t="s">
        <v>1557</v>
      </c>
      <c r="U17" s="89" t="s">
        <v>1554</v>
      </c>
      <c r="V17" s="89" t="s">
        <v>1563</v>
      </c>
      <c r="W17" s="89" t="s">
        <v>665</v>
      </c>
      <c r="X17" s="89" t="s">
        <v>78</v>
      </c>
      <c r="Y17" s="89" t="s">
        <v>621</v>
      </c>
      <c r="Z17" s="89" t="s">
        <v>68</v>
      </c>
      <c r="AA17" s="89" t="s">
        <v>67</v>
      </c>
      <c r="AB17" s="89">
        <v>1</v>
      </c>
      <c r="AC17" s="89">
        <v>6</v>
      </c>
      <c r="AD17" s="89">
        <v>1</v>
      </c>
      <c r="AE17" s="89" t="s">
        <v>0</v>
      </c>
      <c r="AF17" s="90">
        <v>367</v>
      </c>
      <c r="AG17" s="90">
        <v>44727</v>
      </c>
      <c r="AH17" s="90">
        <v>45818</v>
      </c>
    </row>
    <row r="18" spans="1:34" hidden="1" x14ac:dyDescent="0.35">
      <c r="A18" s="89" t="str">
        <f t="shared" si="0"/>
        <v>365K</v>
      </c>
      <c r="B18" s="89" t="s">
        <v>1049</v>
      </c>
      <c r="C18" s="89" t="s">
        <v>1050</v>
      </c>
      <c r="D18" s="89" t="s">
        <v>246</v>
      </c>
      <c r="E18" s="89" t="s">
        <v>1051</v>
      </c>
      <c r="F18" s="89" t="s">
        <v>1548</v>
      </c>
      <c r="G18" s="89" t="s">
        <v>70</v>
      </c>
      <c r="H18" s="89" t="s">
        <v>70</v>
      </c>
      <c r="I18" s="89" t="s">
        <v>1549</v>
      </c>
      <c r="J18" s="89">
        <v>0</v>
      </c>
      <c r="K18" s="89" t="s">
        <v>53</v>
      </c>
      <c r="L18" s="89" t="s">
        <v>1550</v>
      </c>
      <c r="M18" s="91"/>
      <c r="N18" s="89" t="s">
        <v>1551</v>
      </c>
      <c r="O18" s="89" t="s">
        <v>617</v>
      </c>
      <c r="P18" s="89" t="s">
        <v>1552</v>
      </c>
      <c r="Q18" s="89" t="s">
        <v>631</v>
      </c>
      <c r="R18" s="89">
        <v>15</v>
      </c>
      <c r="S18" s="89" t="s">
        <v>1553</v>
      </c>
      <c r="T18" s="89" t="s">
        <v>1557</v>
      </c>
      <c r="U18" s="89" t="s">
        <v>1554</v>
      </c>
      <c r="V18" s="89" t="s">
        <v>1563</v>
      </c>
      <c r="W18" s="89" t="s">
        <v>630</v>
      </c>
      <c r="X18" s="89" t="s">
        <v>117</v>
      </c>
      <c r="Y18" s="89" t="s">
        <v>621</v>
      </c>
      <c r="Z18" s="89" t="s">
        <v>68</v>
      </c>
      <c r="AA18" s="89" t="s">
        <v>67</v>
      </c>
      <c r="AB18" s="89">
        <v>1</v>
      </c>
      <c r="AC18" s="89">
        <v>6</v>
      </c>
      <c r="AD18" s="89">
        <v>1</v>
      </c>
      <c r="AE18" s="89" t="s">
        <v>0</v>
      </c>
      <c r="AF18" s="90">
        <v>367</v>
      </c>
      <c r="AG18" s="90">
        <v>44727</v>
      </c>
      <c r="AH18" s="90">
        <v>45818</v>
      </c>
    </row>
    <row r="19" spans="1:34" hidden="1" x14ac:dyDescent="0.35">
      <c r="A19" s="89" t="str">
        <f t="shared" si="0"/>
        <v>365L</v>
      </c>
      <c r="B19" s="89" t="s">
        <v>1052</v>
      </c>
      <c r="C19" s="89" t="s">
        <v>1053</v>
      </c>
      <c r="D19" s="89" t="s">
        <v>247</v>
      </c>
      <c r="E19" s="89" t="s">
        <v>1054</v>
      </c>
      <c r="F19" s="89" t="s">
        <v>1548</v>
      </c>
      <c r="G19" s="89" t="s">
        <v>70</v>
      </c>
      <c r="H19" s="89" t="s">
        <v>70</v>
      </c>
      <c r="I19" s="89" t="s">
        <v>1549</v>
      </c>
      <c r="J19" s="89">
        <v>0</v>
      </c>
      <c r="K19" s="89" t="s">
        <v>53</v>
      </c>
      <c r="L19" s="89" t="s">
        <v>1550</v>
      </c>
      <c r="M19" s="91"/>
      <c r="N19" s="89" t="s">
        <v>1551</v>
      </c>
      <c r="O19" s="89" t="s">
        <v>617</v>
      </c>
      <c r="P19" s="89" t="s">
        <v>1552</v>
      </c>
      <c r="Q19" s="89" t="s">
        <v>631</v>
      </c>
      <c r="R19" s="89">
        <v>15</v>
      </c>
      <c r="S19" s="89" t="s">
        <v>1553</v>
      </c>
      <c r="T19" s="89" t="s">
        <v>1557</v>
      </c>
      <c r="U19" s="89" t="s">
        <v>1554</v>
      </c>
      <c r="V19" s="89" t="s">
        <v>1563</v>
      </c>
      <c r="W19" s="89" t="s">
        <v>679</v>
      </c>
      <c r="X19" s="89" t="s">
        <v>66</v>
      </c>
      <c r="Y19" s="89" t="s">
        <v>621</v>
      </c>
      <c r="Z19" s="89" t="s">
        <v>68</v>
      </c>
      <c r="AA19" s="89" t="s">
        <v>67</v>
      </c>
      <c r="AB19" s="89">
        <v>1</v>
      </c>
      <c r="AC19" s="89">
        <v>6</v>
      </c>
      <c r="AD19" s="89">
        <v>1</v>
      </c>
      <c r="AE19" s="89" t="s">
        <v>0</v>
      </c>
      <c r="AF19" s="90">
        <v>367</v>
      </c>
      <c r="AG19" s="90">
        <v>44727</v>
      </c>
      <c r="AH19" s="90">
        <v>45818</v>
      </c>
    </row>
    <row r="20" spans="1:34" hidden="1" x14ac:dyDescent="0.35">
      <c r="A20" s="89" t="str">
        <f t="shared" si="0"/>
        <v>00VC</v>
      </c>
      <c r="B20" s="89" t="s">
        <v>919</v>
      </c>
      <c r="C20" s="89" t="s">
        <v>920</v>
      </c>
      <c r="D20" s="89" t="s">
        <v>158</v>
      </c>
      <c r="E20" s="89" t="s">
        <v>921</v>
      </c>
      <c r="F20" s="89" t="s">
        <v>1548</v>
      </c>
      <c r="G20" s="89" t="s">
        <v>70</v>
      </c>
      <c r="H20" s="89" t="s">
        <v>70</v>
      </c>
      <c r="I20" s="89" t="s">
        <v>1561</v>
      </c>
      <c r="J20" s="89">
        <v>1</v>
      </c>
      <c r="K20" s="89" t="s">
        <v>53</v>
      </c>
      <c r="L20" s="89" t="s">
        <v>1550</v>
      </c>
      <c r="M20" s="91"/>
      <c r="N20" s="89" t="s">
        <v>1551</v>
      </c>
      <c r="O20" s="89" t="s">
        <v>617</v>
      </c>
      <c r="P20" s="89" t="s">
        <v>1552</v>
      </c>
      <c r="Q20" s="89" t="s">
        <v>631</v>
      </c>
      <c r="R20" s="89">
        <v>24</v>
      </c>
      <c r="S20" s="89" t="s">
        <v>1553</v>
      </c>
      <c r="T20" s="89" t="s">
        <v>1553</v>
      </c>
      <c r="U20" s="89" t="s">
        <v>1554</v>
      </c>
      <c r="V20" s="89" t="s">
        <v>1563</v>
      </c>
      <c r="W20" s="89" t="s">
        <v>630</v>
      </c>
      <c r="X20" s="89" t="s">
        <v>117</v>
      </c>
      <c r="Y20" s="89" t="s">
        <v>621</v>
      </c>
      <c r="Z20" s="89" t="s">
        <v>68</v>
      </c>
      <c r="AA20" s="89" t="s">
        <v>67</v>
      </c>
      <c r="AB20" s="89">
        <v>1</v>
      </c>
      <c r="AC20" s="89">
        <v>6</v>
      </c>
      <c r="AD20" s="89">
        <v>1</v>
      </c>
      <c r="AE20" s="89" t="s">
        <v>0</v>
      </c>
      <c r="AF20" s="90">
        <v>367</v>
      </c>
      <c r="AG20" s="90">
        <v>44728</v>
      </c>
      <c r="AH20" s="90">
        <v>45818</v>
      </c>
    </row>
    <row r="21" spans="1:34" hidden="1" x14ac:dyDescent="0.35">
      <c r="A21" s="89" t="str">
        <f t="shared" si="0"/>
        <v>519C</v>
      </c>
      <c r="B21" s="89" t="s">
        <v>1095</v>
      </c>
      <c r="C21" s="89" t="s">
        <v>1096</v>
      </c>
      <c r="D21" s="89" t="s">
        <v>291</v>
      </c>
      <c r="E21" s="89" t="s">
        <v>1097</v>
      </c>
      <c r="F21" s="89" t="s">
        <v>1548</v>
      </c>
      <c r="G21" s="89" t="s">
        <v>70</v>
      </c>
      <c r="H21" s="89" t="s">
        <v>70</v>
      </c>
      <c r="I21" s="89" t="s">
        <v>1549</v>
      </c>
      <c r="J21" s="89">
        <v>0</v>
      </c>
      <c r="K21" s="89" t="s">
        <v>53</v>
      </c>
      <c r="L21" s="89" t="s">
        <v>1550</v>
      </c>
      <c r="M21" s="91"/>
      <c r="N21" s="89" t="s">
        <v>1551</v>
      </c>
      <c r="O21" s="89" t="s">
        <v>617</v>
      </c>
      <c r="P21" s="89" t="s">
        <v>1552</v>
      </c>
      <c r="Q21" s="89" t="s">
        <v>631</v>
      </c>
      <c r="R21" s="89">
        <v>15</v>
      </c>
      <c r="S21" s="89" t="s">
        <v>1557</v>
      </c>
      <c r="T21" s="89" t="s">
        <v>1557</v>
      </c>
      <c r="U21" s="89" t="s">
        <v>1554</v>
      </c>
      <c r="V21" s="89" t="s">
        <v>1563</v>
      </c>
      <c r="W21" s="89" t="s">
        <v>665</v>
      </c>
      <c r="X21" s="89" t="s">
        <v>78</v>
      </c>
      <c r="Y21" s="89" t="s">
        <v>621</v>
      </c>
      <c r="Z21" s="89" t="s">
        <v>68</v>
      </c>
      <c r="AA21" s="89" t="s">
        <v>67</v>
      </c>
      <c r="AB21" s="89">
        <v>1</v>
      </c>
      <c r="AC21" s="89">
        <v>6</v>
      </c>
      <c r="AD21" s="89">
        <v>1</v>
      </c>
      <c r="AE21" s="89" t="s">
        <v>0</v>
      </c>
      <c r="AF21" s="90">
        <v>367</v>
      </c>
      <c r="AG21" s="90">
        <v>44728</v>
      </c>
      <c r="AH21" s="90">
        <v>45818</v>
      </c>
    </row>
    <row r="22" spans="1:34" hidden="1" x14ac:dyDescent="0.35">
      <c r="A22" s="89" t="str">
        <f t="shared" si="0"/>
        <v>686V</v>
      </c>
      <c r="B22" s="89" t="s">
        <v>1181</v>
      </c>
      <c r="C22" s="89" t="s">
        <v>1182</v>
      </c>
      <c r="D22" s="89" t="s">
        <v>363</v>
      </c>
      <c r="E22" s="89" t="s">
        <v>1567</v>
      </c>
      <c r="F22" s="89" t="s">
        <v>1548</v>
      </c>
      <c r="G22" s="89" t="s">
        <v>70</v>
      </c>
      <c r="H22" s="89" t="s">
        <v>70</v>
      </c>
      <c r="I22" s="89" t="s">
        <v>1568</v>
      </c>
      <c r="J22" s="89">
        <v>1</v>
      </c>
      <c r="K22" s="89" t="s">
        <v>53</v>
      </c>
      <c r="L22" s="89" t="s">
        <v>1550</v>
      </c>
      <c r="M22" s="91"/>
      <c r="N22" s="89" t="s">
        <v>1551</v>
      </c>
      <c r="O22" s="89" t="s">
        <v>617</v>
      </c>
      <c r="P22" s="89" t="s">
        <v>1552</v>
      </c>
      <c r="Q22" s="89" t="s">
        <v>631</v>
      </c>
      <c r="R22" s="89">
        <v>24</v>
      </c>
      <c r="S22" s="89" t="s">
        <v>1553</v>
      </c>
      <c r="T22" s="89" t="s">
        <v>1557</v>
      </c>
      <c r="U22" s="89" t="s">
        <v>1554</v>
      </c>
      <c r="V22" s="89" t="s">
        <v>1563</v>
      </c>
      <c r="W22" s="89" t="s">
        <v>630</v>
      </c>
      <c r="X22" s="89" t="s">
        <v>117</v>
      </c>
      <c r="Y22" s="89" t="s">
        <v>621</v>
      </c>
      <c r="Z22" s="89" t="s">
        <v>68</v>
      </c>
      <c r="AA22" s="89" t="s">
        <v>67</v>
      </c>
      <c r="AB22" s="89">
        <v>1</v>
      </c>
      <c r="AC22" s="89">
        <v>6</v>
      </c>
      <c r="AD22" s="89">
        <v>1</v>
      </c>
      <c r="AE22" s="89" t="s">
        <v>0</v>
      </c>
      <c r="AF22" s="90">
        <v>367</v>
      </c>
      <c r="AG22" s="90">
        <v>44728</v>
      </c>
      <c r="AH22" s="90">
        <v>45818</v>
      </c>
    </row>
    <row r="23" spans="1:34" hidden="1" x14ac:dyDescent="0.35">
      <c r="A23" s="89" t="str">
        <f t="shared" si="0"/>
        <v>031V</v>
      </c>
      <c r="B23" s="89" t="s">
        <v>1569</v>
      </c>
      <c r="C23" s="89" t="s">
        <v>1570</v>
      </c>
      <c r="D23" s="89" t="s">
        <v>179</v>
      </c>
      <c r="E23" s="89" t="s">
        <v>1571</v>
      </c>
      <c r="F23" s="89" t="s">
        <v>1548</v>
      </c>
      <c r="G23" s="89" t="s">
        <v>70</v>
      </c>
      <c r="H23" s="89" t="s">
        <v>70</v>
      </c>
      <c r="I23" s="91"/>
      <c r="J23" s="89">
        <v>0</v>
      </c>
      <c r="K23" s="89" t="s">
        <v>53</v>
      </c>
      <c r="L23" s="89" t="s">
        <v>1550</v>
      </c>
      <c r="M23" s="91"/>
      <c r="N23" s="89" t="s">
        <v>1551</v>
      </c>
      <c r="O23" s="89" t="s">
        <v>617</v>
      </c>
      <c r="P23" s="89" t="s">
        <v>1552</v>
      </c>
      <c r="Q23" s="89" t="s">
        <v>631</v>
      </c>
      <c r="R23" s="89">
        <v>24</v>
      </c>
      <c r="S23" s="89" t="s">
        <v>1553</v>
      </c>
      <c r="T23" s="89" t="s">
        <v>1557</v>
      </c>
      <c r="U23" s="89" t="s">
        <v>1554</v>
      </c>
      <c r="V23" s="89" t="s">
        <v>1563</v>
      </c>
      <c r="W23" s="89" t="s">
        <v>658</v>
      </c>
      <c r="X23" s="89" t="s">
        <v>92</v>
      </c>
      <c r="Y23" s="89" t="s">
        <v>621</v>
      </c>
      <c r="Z23" s="89" t="s">
        <v>68</v>
      </c>
      <c r="AA23" s="89" t="s">
        <v>67</v>
      </c>
      <c r="AB23" s="89">
        <v>1</v>
      </c>
      <c r="AC23" s="89">
        <v>6</v>
      </c>
      <c r="AD23" s="89">
        <v>1</v>
      </c>
      <c r="AE23" s="89" t="s">
        <v>0</v>
      </c>
      <c r="AF23" s="90">
        <v>367</v>
      </c>
      <c r="AG23" s="90">
        <v>44798</v>
      </c>
      <c r="AH23" s="90">
        <v>45879</v>
      </c>
    </row>
    <row r="24" spans="1:34" hidden="1" x14ac:dyDescent="0.35">
      <c r="A24" s="89" t="str">
        <f t="shared" si="0"/>
        <v>01H0</v>
      </c>
      <c r="B24" s="89" t="s">
        <v>1478</v>
      </c>
      <c r="C24" s="89" t="s">
        <v>1479</v>
      </c>
      <c r="D24" s="89" t="s">
        <v>267</v>
      </c>
      <c r="E24" s="89" t="s">
        <v>1572</v>
      </c>
      <c r="F24" s="89" t="s">
        <v>1548</v>
      </c>
      <c r="G24" s="89" t="s">
        <v>70</v>
      </c>
      <c r="H24" s="89" t="s">
        <v>70</v>
      </c>
      <c r="I24" s="91"/>
      <c r="J24" s="89">
        <v>0</v>
      </c>
      <c r="K24" s="89" t="s">
        <v>53</v>
      </c>
      <c r="L24" s="89" t="s">
        <v>1550</v>
      </c>
      <c r="M24" s="91"/>
      <c r="N24" s="89" t="s">
        <v>1551</v>
      </c>
      <c r="O24" s="89" t="s">
        <v>617</v>
      </c>
      <c r="P24" s="89" t="s">
        <v>1552</v>
      </c>
      <c r="Q24" s="89" t="s">
        <v>631</v>
      </c>
      <c r="R24" s="89">
        <v>24</v>
      </c>
      <c r="S24" s="89" t="s">
        <v>1553</v>
      </c>
      <c r="T24" s="89" t="s">
        <v>1557</v>
      </c>
      <c r="U24" s="89" t="s">
        <v>1554</v>
      </c>
      <c r="V24" s="89" t="s">
        <v>1555</v>
      </c>
      <c r="W24" s="89" t="s">
        <v>679</v>
      </c>
      <c r="X24" s="89" t="s">
        <v>66</v>
      </c>
      <c r="Y24" s="89" t="s">
        <v>621</v>
      </c>
      <c r="Z24" s="89" t="s">
        <v>68</v>
      </c>
      <c r="AA24" s="89" t="s">
        <v>67</v>
      </c>
      <c r="AB24" s="89">
        <v>1</v>
      </c>
      <c r="AC24" s="89">
        <v>6</v>
      </c>
      <c r="AD24" s="89">
        <v>1</v>
      </c>
      <c r="AE24" s="89" t="s">
        <v>0</v>
      </c>
      <c r="AF24" s="90">
        <v>367</v>
      </c>
      <c r="AG24" s="90">
        <v>44727</v>
      </c>
      <c r="AH24" s="90">
        <v>45818</v>
      </c>
    </row>
    <row r="25" spans="1:34" hidden="1" x14ac:dyDescent="0.35">
      <c r="A25" s="89" t="str">
        <f t="shared" si="0"/>
        <v>315E</v>
      </c>
      <c r="B25" s="89" t="s">
        <v>1020</v>
      </c>
      <c r="C25" s="89" t="s">
        <v>1021</v>
      </c>
      <c r="D25" s="89" t="s">
        <v>230</v>
      </c>
      <c r="E25" s="89" t="s">
        <v>1022</v>
      </c>
      <c r="F25" s="89" t="s">
        <v>1548</v>
      </c>
      <c r="G25" s="89" t="s">
        <v>70</v>
      </c>
      <c r="H25" s="89" t="s">
        <v>70</v>
      </c>
      <c r="I25" s="89" t="s">
        <v>1549</v>
      </c>
      <c r="J25" s="89">
        <v>0</v>
      </c>
      <c r="K25" s="89" t="s">
        <v>53</v>
      </c>
      <c r="L25" s="89" t="s">
        <v>1550</v>
      </c>
      <c r="M25" s="91"/>
      <c r="N25" s="89" t="s">
        <v>1551</v>
      </c>
      <c r="O25" s="89" t="s">
        <v>617</v>
      </c>
      <c r="P25" s="89" t="s">
        <v>1552</v>
      </c>
      <c r="Q25" s="89" t="s">
        <v>631</v>
      </c>
      <c r="R25" s="89">
        <v>24</v>
      </c>
      <c r="S25" s="89" t="s">
        <v>1553</v>
      </c>
      <c r="T25" s="89" t="s">
        <v>1557</v>
      </c>
      <c r="U25" s="89" t="s">
        <v>1554</v>
      </c>
      <c r="V25" s="89" t="s">
        <v>1555</v>
      </c>
      <c r="W25" s="89" t="s">
        <v>646</v>
      </c>
      <c r="X25" s="89" t="s">
        <v>102</v>
      </c>
      <c r="Y25" s="89" t="s">
        <v>621</v>
      </c>
      <c r="Z25" s="89" t="s">
        <v>68</v>
      </c>
      <c r="AA25" s="89" t="s">
        <v>67</v>
      </c>
      <c r="AB25" s="89">
        <v>1</v>
      </c>
      <c r="AC25" s="89">
        <v>6</v>
      </c>
      <c r="AD25" s="89">
        <v>1</v>
      </c>
      <c r="AE25" s="89" t="s">
        <v>0</v>
      </c>
      <c r="AF25" s="90">
        <v>367</v>
      </c>
      <c r="AG25" s="90">
        <v>44729</v>
      </c>
      <c r="AH25" s="90">
        <v>45818</v>
      </c>
    </row>
    <row r="26" spans="1:34" hidden="1" x14ac:dyDescent="0.35">
      <c r="A26" s="89" t="str">
        <f t="shared" si="0"/>
        <v>334U</v>
      </c>
      <c r="B26" s="89" t="s">
        <v>1027</v>
      </c>
      <c r="C26" s="89" t="s">
        <v>1028</v>
      </c>
      <c r="D26" s="89" t="s">
        <v>233</v>
      </c>
      <c r="E26" s="89" t="s">
        <v>1029</v>
      </c>
      <c r="F26" s="89" t="s">
        <v>1548</v>
      </c>
      <c r="G26" s="89" t="s">
        <v>70</v>
      </c>
      <c r="H26" s="89" t="s">
        <v>70</v>
      </c>
      <c r="I26" s="91"/>
      <c r="J26" s="89">
        <v>0</v>
      </c>
      <c r="K26" s="89" t="s">
        <v>53</v>
      </c>
      <c r="L26" s="89" t="s">
        <v>1550</v>
      </c>
      <c r="M26" s="91"/>
      <c r="N26" s="89" t="s">
        <v>1551</v>
      </c>
      <c r="O26" s="89" t="s">
        <v>617</v>
      </c>
      <c r="P26" s="89" t="s">
        <v>1552</v>
      </c>
      <c r="Q26" s="89" t="s">
        <v>631</v>
      </c>
      <c r="R26" s="89">
        <v>15</v>
      </c>
      <c r="S26" s="89" t="s">
        <v>1553</v>
      </c>
      <c r="T26" s="89" t="s">
        <v>1557</v>
      </c>
      <c r="U26" s="89" t="s">
        <v>1554</v>
      </c>
      <c r="V26" s="89" t="s">
        <v>1563</v>
      </c>
      <c r="W26" s="89" t="s">
        <v>658</v>
      </c>
      <c r="X26" s="89" t="s">
        <v>92</v>
      </c>
      <c r="Y26" s="89" t="s">
        <v>621</v>
      </c>
      <c r="Z26" s="89" t="s">
        <v>68</v>
      </c>
      <c r="AA26" s="89" t="s">
        <v>67</v>
      </c>
      <c r="AB26" s="89">
        <v>1</v>
      </c>
      <c r="AC26" s="89">
        <v>6</v>
      </c>
      <c r="AD26" s="89">
        <v>1</v>
      </c>
      <c r="AE26" s="89" t="s">
        <v>0</v>
      </c>
      <c r="AF26" s="90">
        <v>367</v>
      </c>
      <c r="AG26" s="90">
        <v>44729</v>
      </c>
      <c r="AH26" s="90">
        <v>45818</v>
      </c>
    </row>
    <row r="27" spans="1:34" hidden="1" x14ac:dyDescent="0.35">
      <c r="A27" s="89" t="str">
        <f t="shared" si="0"/>
        <v>01B2</v>
      </c>
      <c r="B27" s="89" t="s">
        <v>953</v>
      </c>
      <c r="C27" s="89" t="s">
        <v>954</v>
      </c>
      <c r="D27" s="89" t="s">
        <v>177</v>
      </c>
      <c r="E27" s="89" t="s">
        <v>955</v>
      </c>
      <c r="F27" s="89" t="s">
        <v>1548</v>
      </c>
      <c r="G27" s="89" t="s">
        <v>70</v>
      </c>
      <c r="H27" s="89" t="s">
        <v>70</v>
      </c>
      <c r="I27" s="89" t="s">
        <v>1549</v>
      </c>
      <c r="J27" s="89">
        <v>0</v>
      </c>
      <c r="K27" s="89" t="s">
        <v>53</v>
      </c>
      <c r="L27" s="89" t="s">
        <v>1550</v>
      </c>
      <c r="M27" s="91"/>
      <c r="N27" s="89" t="s">
        <v>1551</v>
      </c>
      <c r="O27" s="89" t="s">
        <v>617</v>
      </c>
      <c r="P27" s="89" t="s">
        <v>1552</v>
      </c>
      <c r="Q27" s="89" t="s">
        <v>631</v>
      </c>
      <c r="R27" s="89">
        <v>24</v>
      </c>
      <c r="S27" s="89" t="s">
        <v>1553</v>
      </c>
      <c r="T27" s="89" t="s">
        <v>1557</v>
      </c>
      <c r="U27" s="89" t="s">
        <v>1554</v>
      </c>
      <c r="V27" s="89" t="s">
        <v>1563</v>
      </c>
      <c r="W27" s="89" t="s">
        <v>651</v>
      </c>
      <c r="X27" s="89" t="s">
        <v>76</v>
      </c>
      <c r="Y27" s="89" t="s">
        <v>621</v>
      </c>
      <c r="Z27" s="89" t="s">
        <v>68</v>
      </c>
      <c r="AA27" s="89" t="s">
        <v>67</v>
      </c>
      <c r="AB27" s="89">
        <v>1</v>
      </c>
      <c r="AC27" s="89">
        <v>6</v>
      </c>
      <c r="AD27" s="89">
        <v>1</v>
      </c>
      <c r="AE27" s="89" t="s">
        <v>0</v>
      </c>
      <c r="AF27" s="90">
        <v>367</v>
      </c>
      <c r="AG27" s="90">
        <v>44729</v>
      </c>
      <c r="AH27" s="90">
        <v>45818</v>
      </c>
    </row>
    <row r="28" spans="1:34" hidden="1" x14ac:dyDescent="0.35">
      <c r="A28" s="89" t="str">
        <f t="shared" si="0"/>
        <v>016U</v>
      </c>
      <c r="B28" s="89" t="s">
        <v>1320</v>
      </c>
      <c r="C28" s="89" t="s">
        <v>1573</v>
      </c>
      <c r="D28" s="89" t="s">
        <v>168</v>
      </c>
      <c r="E28" s="89" t="s">
        <v>1321</v>
      </c>
      <c r="F28" s="89" t="s">
        <v>1548</v>
      </c>
      <c r="G28" s="89" t="s">
        <v>70</v>
      </c>
      <c r="H28" s="89" t="s">
        <v>70</v>
      </c>
      <c r="I28" s="89" t="s">
        <v>1549</v>
      </c>
      <c r="J28" s="89">
        <v>0</v>
      </c>
      <c r="K28" s="89" t="s">
        <v>53</v>
      </c>
      <c r="L28" s="89" t="s">
        <v>1550</v>
      </c>
      <c r="M28" s="91"/>
      <c r="N28" s="89" t="s">
        <v>1551</v>
      </c>
      <c r="O28" s="89" t="s">
        <v>617</v>
      </c>
      <c r="P28" s="89" t="s">
        <v>1552</v>
      </c>
      <c r="Q28" s="89" t="s">
        <v>659</v>
      </c>
      <c r="R28" s="89">
        <v>24</v>
      </c>
      <c r="S28" s="89" t="s">
        <v>1553</v>
      </c>
      <c r="T28" s="89" t="s">
        <v>1557</v>
      </c>
      <c r="U28" s="89" t="s">
        <v>1554</v>
      </c>
      <c r="V28" s="89" t="s">
        <v>1563</v>
      </c>
      <c r="W28" s="89" t="s">
        <v>647</v>
      </c>
      <c r="X28" s="89" t="s">
        <v>100</v>
      </c>
      <c r="Y28" s="89" t="s">
        <v>621</v>
      </c>
      <c r="Z28" s="89" t="s">
        <v>68</v>
      </c>
      <c r="AA28" s="89" t="s">
        <v>67</v>
      </c>
      <c r="AB28" s="89">
        <v>1</v>
      </c>
      <c r="AC28" s="89">
        <v>6</v>
      </c>
      <c r="AD28" s="89">
        <v>1</v>
      </c>
      <c r="AE28" s="89" t="s">
        <v>0</v>
      </c>
      <c r="AF28" s="90">
        <v>367</v>
      </c>
      <c r="AG28" s="90">
        <v>44729</v>
      </c>
      <c r="AH28" s="90">
        <v>45818</v>
      </c>
    </row>
    <row r="29" spans="1:34" hidden="1" x14ac:dyDescent="0.35">
      <c r="A29" s="89" t="str">
        <f t="shared" si="0"/>
        <v>611Z</v>
      </c>
      <c r="B29" s="89" t="s">
        <v>1123</v>
      </c>
      <c r="C29" s="89" t="s">
        <v>1124</v>
      </c>
      <c r="D29" s="89" t="s">
        <v>310</v>
      </c>
      <c r="E29" s="89" t="s">
        <v>1574</v>
      </c>
      <c r="F29" s="89" t="s">
        <v>1548</v>
      </c>
      <c r="G29" s="89" t="s">
        <v>70</v>
      </c>
      <c r="H29" s="89" t="s">
        <v>70</v>
      </c>
      <c r="I29" s="89" t="s">
        <v>1549</v>
      </c>
      <c r="J29" s="89">
        <v>0</v>
      </c>
      <c r="K29" s="89" t="s">
        <v>53</v>
      </c>
      <c r="L29" s="89" t="s">
        <v>1550</v>
      </c>
      <c r="M29" s="91"/>
      <c r="N29" s="89" t="s">
        <v>1551</v>
      </c>
      <c r="O29" s="89" t="s">
        <v>617</v>
      </c>
      <c r="P29" s="89" t="s">
        <v>1552</v>
      </c>
      <c r="Q29" s="89" t="s">
        <v>631</v>
      </c>
      <c r="R29" s="89">
        <v>15</v>
      </c>
      <c r="S29" s="89" t="s">
        <v>1557</v>
      </c>
      <c r="T29" s="89" t="s">
        <v>1557</v>
      </c>
      <c r="U29" s="89" t="s">
        <v>1554</v>
      </c>
      <c r="V29" s="89" t="s">
        <v>1563</v>
      </c>
      <c r="W29" s="89" t="s">
        <v>679</v>
      </c>
      <c r="X29" s="89" t="s">
        <v>66</v>
      </c>
      <c r="Y29" s="89" t="s">
        <v>621</v>
      </c>
      <c r="Z29" s="89" t="s">
        <v>68</v>
      </c>
      <c r="AA29" s="89" t="s">
        <v>67</v>
      </c>
      <c r="AB29" s="89">
        <v>1</v>
      </c>
      <c r="AC29" s="89">
        <v>6</v>
      </c>
      <c r="AD29" s="89">
        <v>1</v>
      </c>
      <c r="AE29" s="89" t="s">
        <v>0</v>
      </c>
      <c r="AF29" s="90">
        <v>367</v>
      </c>
      <c r="AG29" s="90">
        <v>44729</v>
      </c>
      <c r="AH29" s="90">
        <v>45818</v>
      </c>
    </row>
    <row r="30" spans="1:34" hidden="1" x14ac:dyDescent="0.35">
      <c r="A30" s="89" t="str">
        <f t="shared" si="0"/>
        <v>144Z</v>
      </c>
      <c r="B30" s="89" t="s">
        <v>982</v>
      </c>
      <c r="C30" s="89" t="s">
        <v>983</v>
      </c>
      <c r="D30" s="89" t="s">
        <v>202</v>
      </c>
      <c r="E30" s="89" t="s">
        <v>1575</v>
      </c>
      <c r="F30" s="89" t="s">
        <v>1548</v>
      </c>
      <c r="G30" s="89" t="s">
        <v>70</v>
      </c>
      <c r="H30" s="89" t="s">
        <v>70</v>
      </c>
      <c r="I30" s="89" t="s">
        <v>1576</v>
      </c>
      <c r="J30" s="89">
        <v>0</v>
      </c>
      <c r="K30" s="89" t="s">
        <v>53</v>
      </c>
      <c r="L30" s="89" t="s">
        <v>1550</v>
      </c>
      <c r="M30" s="91"/>
      <c r="N30" s="89" t="s">
        <v>1551</v>
      </c>
      <c r="O30" s="89" t="s">
        <v>617</v>
      </c>
      <c r="P30" s="89" t="s">
        <v>1552</v>
      </c>
      <c r="Q30" s="89" t="s">
        <v>631</v>
      </c>
      <c r="R30" s="89">
        <v>24</v>
      </c>
      <c r="S30" s="89" t="s">
        <v>1553</v>
      </c>
      <c r="T30" s="89" t="s">
        <v>1557</v>
      </c>
      <c r="U30" s="89" t="s">
        <v>1554</v>
      </c>
      <c r="V30" s="89" t="s">
        <v>1563</v>
      </c>
      <c r="W30" s="89" t="s">
        <v>646</v>
      </c>
      <c r="X30" s="89" t="s">
        <v>102</v>
      </c>
      <c r="Y30" s="89" t="s">
        <v>621</v>
      </c>
      <c r="Z30" s="89" t="s">
        <v>68</v>
      </c>
      <c r="AA30" s="89" t="s">
        <v>67</v>
      </c>
      <c r="AB30" s="89">
        <v>1</v>
      </c>
      <c r="AC30" s="89">
        <v>6</v>
      </c>
      <c r="AD30" s="89">
        <v>1</v>
      </c>
      <c r="AE30" s="89" t="s">
        <v>0</v>
      </c>
      <c r="AF30" s="90">
        <v>367</v>
      </c>
      <c r="AG30" s="90">
        <v>44725</v>
      </c>
      <c r="AH30" s="90">
        <v>45818</v>
      </c>
    </row>
    <row r="31" spans="1:34" hidden="1" x14ac:dyDescent="0.35">
      <c r="A31" s="89" t="str">
        <f t="shared" si="0"/>
        <v>164E</v>
      </c>
      <c r="B31" s="89" t="s">
        <v>987</v>
      </c>
      <c r="C31" s="89" t="s">
        <v>988</v>
      </c>
      <c r="D31" s="89" t="s">
        <v>205</v>
      </c>
      <c r="E31" s="89" t="s">
        <v>989</v>
      </c>
      <c r="F31" s="89" t="s">
        <v>1548</v>
      </c>
      <c r="G31" s="89" t="s">
        <v>70</v>
      </c>
      <c r="H31" s="89" t="s">
        <v>70</v>
      </c>
      <c r="I31" s="91"/>
      <c r="J31" s="89">
        <v>0</v>
      </c>
      <c r="K31" s="89" t="s">
        <v>53</v>
      </c>
      <c r="L31" s="89" t="s">
        <v>1550</v>
      </c>
      <c r="M31" s="91"/>
      <c r="N31" s="89" t="s">
        <v>1551</v>
      </c>
      <c r="O31" s="89" t="s">
        <v>617</v>
      </c>
      <c r="P31" s="89" t="s">
        <v>1552</v>
      </c>
      <c r="Q31" s="89" t="s">
        <v>631</v>
      </c>
      <c r="R31" s="89">
        <v>24</v>
      </c>
      <c r="S31" s="89" t="s">
        <v>1553</v>
      </c>
      <c r="T31" s="89" t="s">
        <v>1557</v>
      </c>
      <c r="U31" s="89" t="s">
        <v>1554</v>
      </c>
      <c r="V31" s="89" t="s">
        <v>1563</v>
      </c>
      <c r="W31" s="89" t="s">
        <v>630</v>
      </c>
      <c r="X31" s="89" t="s">
        <v>117</v>
      </c>
      <c r="Y31" s="89" t="s">
        <v>621</v>
      </c>
      <c r="Z31" s="89" t="s">
        <v>68</v>
      </c>
      <c r="AA31" s="89" t="s">
        <v>67</v>
      </c>
      <c r="AB31" s="89">
        <v>1</v>
      </c>
      <c r="AC31" s="89">
        <v>6</v>
      </c>
      <c r="AD31" s="89">
        <v>1</v>
      </c>
      <c r="AE31" s="89" t="s">
        <v>0</v>
      </c>
      <c r="AF31" s="90">
        <v>367</v>
      </c>
      <c r="AG31" s="90">
        <v>44725</v>
      </c>
      <c r="AH31" s="90">
        <v>45818</v>
      </c>
    </row>
    <row r="32" spans="1:34" hidden="1" x14ac:dyDescent="0.35">
      <c r="A32" s="89" t="str">
        <f t="shared" si="0"/>
        <v>699B</v>
      </c>
      <c r="B32" s="89" t="s">
        <v>1577</v>
      </c>
      <c r="C32" s="89" t="s">
        <v>1578</v>
      </c>
      <c r="D32" s="89" t="s">
        <v>390</v>
      </c>
      <c r="E32" s="89" t="s">
        <v>1579</v>
      </c>
      <c r="F32" s="89" t="s">
        <v>1548</v>
      </c>
      <c r="G32" s="89" t="s">
        <v>70</v>
      </c>
      <c r="H32" s="89" t="s">
        <v>70</v>
      </c>
      <c r="I32" s="89" t="s">
        <v>1549</v>
      </c>
      <c r="J32" s="89">
        <v>0</v>
      </c>
      <c r="K32" s="89" t="s">
        <v>53</v>
      </c>
      <c r="L32" s="89" t="s">
        <v>1550</v>
      </c>
      <c r="M32" s="91"/>
      <c r="N32" s="89" t="s">
        <v>1551</v>
      </c>
      <c r="O32" s="89" t="s">
        <v>617</v>
      </c>
      <c r="P32" s="89" t="s">
        <v>1552</v>
      </c>
      <c r="Q32" s="89" t="s">
        <v>631</v>
      </c>
      <c r="R32" s="89">
        <v>15</v>
      </c>
      <c r="S32" s="89" t="s">
        <v>1557</v>
      </c>
      <c r="T32" s="89" t="s">
        <v>1557</v>
      </c>
      <c r="U32" s="89" t="s">
        <v>1554</v>
      </c>
      <c r="V32" s="89" t="s">
        <v>1563</v>
      </c>
      <c r="W32" s="89" t="s">
        <v>647</v>
      </c>
      <c r="X32" s="89" t="s">
        <v>100</v>
      </c>
      <c r="Y32" s="89" t="s">
        <v>621</v>
      </c>
      <c r="Z32" s="89" t="s">
        <v>68</v>
      </c>
      <c r="AA32" s="89" t="s">
        <v>67</v>
      </c>
      <c r="AB32" s="89">
        <v>1</v>
      </c>
      <c r="AC32" s="89">
        <v>6</v>
      </c>
      <c r="AD32" s="89">
        <v>1</v>
      </c>
      <c r="AE32" s="89" t="s">
        <v>0</v>
      </c>
      <c r="AF32" s="90">
        <v>367</v>
      </c>
      <c r="AG32" s="90">
        <v>44727</v>
      </c>
      <c r="AH32" s="90">
        <v>45818</v>
      </c>
    </row>
    <row r="33" spans="1:37" hidden="1" x14ac:dyDescent="0.35">
      <c r="A33" s="89" t="str">
        <f t="shared" si="0"/>
        <v>383P</v>
      </c>
      <c r="B33" s="89" t="s">
        <v>1061</v>
      </c>
      <c r="C33" s="89" t="s">
        <v>1062</v>
      </c>
      <c r="D33" s="89" t="s">
        <v>251</v>
      </c>
      <c r="E33" s="89" t="s">
        <v>1063</v>
      </c>
      <c r="F33" s="89" t="s">
        <v>1548</v>
      </c>
      <c r="G33" s="89" t="s">
        <v>70</v>
      </c>
      <c r="H33" s="89" t="s">
        <v>70</v>
      </c>
      <c r="I33" s="89" t="s">
        <v>1549</v>
      </c>
      <c r="J33" s="89">
        <v>0</v>
      </c>
      <c r="K33" s="89" t="s">
        <v>53</v>
      </c>
      <c r="L33" s="89" t="s">
        <v>1550</v>
      </c>
      <c r="M33" s="91"/>
      <c r="N33" s="89" t="s">
        <v>1551</v>
      </c>
      <c r="O33" s="89" t="s">
        <v>617</v>
      </c>
      <c r="P33" s="89" t="s">
        <v>1552</v>
      </c>
      <c r="Q33" s="89" t="s">
        <v>631</v>
      </c>
      <c r="R33" s="89">
        <v>24</v>
      </c>
      <c r="S33" s="89" t="s">
        <v>1553</v>
      </c>
      <c r="T33" s="89" t="s">
        <v>1557</v>
      </c>
      <c r="U33" s="89" t="s">
        <v>1554</v>
      </c>
      <c r="V33" s="89" t="s">
        <v>1563</v>
      </c>
      <c r="W33" s="89" t="s">
        <v>646</v>
      </c>
      <c r="X33" s="89" t="s">
        <v>102</v>
      </c>
      <c r="Y33" s="89" t="s">
        <v>621</v>
      </c>
      <c r="Z33" s="89" t="s">
        <v>68</v>
      </c>
      <c r="AA33" s="89" t="s">
        <v>67</v>
      </c>
      <c r="AB33" s="89">
        <v>1</v>
      </c>
      <c r="AC33" s="89">
        <v>6</v>
      </c>
      <c r="AD33" s="89">
        <v>1</v>
      </c>
      <c r="AE33" s="89" t="s">
        <v>0</v>
      </c>
      <c r="AF33" s="90">
        <v>367</v>
      </c>
      <c r="AG33" s="90">
        <v>44727</v>
      </c>
      <c r="AH33" s="90">
        <v>45818</v>
      </c>
    </row>
    <row r="34" spans="1:37" hidden="1" x14ac:dyDescent="0.35">
      <c r="A34" s="89" t="str">
        <f t="shared" si="0"/>
        <v>383Q</v>
      </c>
      <c r="B34" s="89" t="s">
        <v>1064</v>
      </c>
      <c r="C34" s="89" t="s">
        <v>1065</v>
      </c>
      <c r="D34" s="89" t="s">
        <v>252</v>
      </c>
      <c r="E34" s="89" t="s">
        <v>1066</v>
      </c>
      <c r="F34" s="89" t="s">
        <v>1548</v>
      </c>
      <c r="G34" s="89" t="s">
        <v>70</v>
      </c>
      <c r="H34" s="89" t="s">
        <v>70</v>
      </c>
      <c r="I34" s="89" t="s">
        <v>1549</v>
      </c>
      <c r="J34" s="89">
        <v>0</v>
      </c>
      <c r="K34" s="89" t="s">
        <v>53</v>
      </c>
      <c r="L34" s="89" t="s">
        <v>1550</v>
      </c>
      <c r="M34" s="91"/>
      <c r="N34" s="89" t="s">
        <v>1551</v>
      </c>
      <c r="O34" s="89" t="s">
        <v>617</v>
      </c>
      <c r="P34" s="89" t="s">
        <v>1552</v>
      </c>
      <c r="Q34" s="89" t="s">
        <v>631</v>
      </c>
      <c r="R34" s="89">
        <v>24</v>
      </c>
      <c r="S34" s="89" t="s">
        <v>1553</v>
      </c>
      <c r="T34" s="89" t="s">
        <v>1557</v>
      </c>
      <c r="U34" s="89" t="s">
        <v>1554</v>
      </c>
      <c r="V34" s="89" t="s">
        <v>1563</v>
      </c>
      <c r="W34" s="89" t="s">
        <v>646</v>
      </c>
      <c r="X34" s="89" t="s">
        <v>102</v>
      </c>
      <c r="Y34" s="89" t="s">
        <v>621</v>
      </c>
      <c r="Z34" s="89" t="s">
        <v>68</v>
      </c>
      <c r="AA34" s="89" t="s">
        <v>67</v>
      </c>
      <c r="AB34" s="89">
        <v>1</v>
      </c>
      <c r="AC34" s="89">
        <v>6</v>
      </c>
      <c r="AD34" s="89">
        <v>1</v>
      </c>
      <c r="AE34" s="89" t="s">
        <v>0</v>
      </c>
      <c r="AF34" s="90">
        <v>367</v>
      </c>
      <c r="AG34" s="90">
        <v>44727</v>
      </c>
      <c r="AH34" s="90">
        <v>45818</v>
      </c>
    </row>
    <row r="35" spans="1:37" hidden="1" x14ac:dyDescent="0.35">
      <c r="A35" s="89" t="str">
        <f t="shared" si="0"/>
        <v>383T</v>
      </c>
      <c r="B35" s="89" t="s">
        <v>1067</v>
      </c>
      <c r="C35" s="89" t="s">
        <v>1068</v>
      </c>
      <c r="D35" s="89" t="s">
        <v>253</v>
      </c>
      <c r="E35" s="89" t="s">
        <v>1069</v>
      </c>
      <c r="F35" s="89" t="s">
        <v>1548</v>
      </c>
      <c r="G35" s="89" t="s">
        <v>70</v>
      </c>
      <c r="H35" s="89" t="s">
        <v>70</v>
      </c>
      <c r="I35" s="89" t="s">
        <v>1549</v>
      </c>
      <c r="J35" s="89">
        <v>0</v>
      </c>
      <c r="K35" s="89" t="s">
        <v>53</v>
      </c>
      <c r="L35" s="89" t="s">
        <v>1550</v>
      </c>
      <c r="M35" s="91"/>
      <c r="N35" s="89" t="s">
        <v>1551</v>
      </c>
      <c r="O35" s="89" t="s">
        <v>617</v>
      </c>
      <c r="P35" s="89" t="s">
        <v>1552</v>
      </c>
      <c r="Q35" s="89" t="s">
        <v>631</v>
      </c>
      <c r="R35" s="89">
        <v>24</v>
      </c>
      <c r="S35" s="89" t="s">
        <v>1553</v>
      </c>
      <c r="T35" s="89" t="s">
        <v>1557</v>
      </c>
      <c r="U35" s="89" t="s">
        <v>1554</v>
      </c>
      <c r="V35" s="89" t="s">
        <v>1563</v>
      </c>
      <c r="W35" s="89" t="s">
        <v>646</v>
      </c>
      <c r="X35" s="89" t="s">
        <v>102</v>
      </c>
      <c r="Y35" s="89" t="s">
        <v>621</v>
      </c>
      <c r="Z35" s="89" t="s">
        <v>68</v>
      </c>
      <c r="AA35" s="89" t="s">
        <v>67</v>
      </c>
      <c r="AB35" s="89">
        <v>1</v>
      </c>
      <c r="AC35" s="89">
        <v>6</v>
      </c>
      <c r="AD35" s="89">
        <v>1</v>
      </c>
      <c r="AE35" s="89" t="s">
        <v>0</v>
      </c>
      <c r="AF35" s="90">
        <v>367</v>
      </c>
      <c r="AG35" s="90">
        <v>44728</v>
      </c>
      <c r="AH35" s="90">
        <v>45818</v>
      </c>
    </row>
    <row r="36" spans="1:37" hidden="1" x14ac:dyDescent="0.35">
      <c r="A36" s="89" t="str">
        <f t="shared" si="0"/>
        <v>657F</v>
      </c>
      <c r="B36" s="89" t="s">
        <v>1580</v>
      </c>
      <c r="C36" s="89" t="s">
        <v>1581</v>
      </c>
      <c r="D36" s="89" t="s">
        <v>343</v>
      </c>
      <c r="E36" s="89" t="s">
        <v>1582</v>
      </c>
      <c r="F36" s="89" t="s">
        <v>1548</v>
      </c>
      <c r="G36" s="89" t="s">
        <v>70</v>
      </c>
      <c r="H36" s="89" t="s">
        <v>70</v>
      </c>
      <c r="I36" s="91"/>
      <c r="J36" s="89">
        <v>0</v>
      </c>
      <c r="K36" s="89" t="s">
        <v>53</v>
      </c>
      <c r="L36" s="89" t="s">
        <v>1550</v>
      </c>
      <c r="M36" s="91"/>
      <c r="N36" s="89" t="s">
        <v>1551</v>
      </c>
      <c r="O36" s="89" t="s">
        <v>617</v>
      </c>
      <c r="P36" s="89" t="s">
        <v>1552</v>
      </c>
      <c r="Q36" s="89" t="s">
        <v>631</v>
      </c>
      <c r="R36" s="89">
        <v>24</v>
      </c>
      <c r="S36" s="89" t="s">
        <v>1553</v>
      </c>
      <c r="T36" s="89" t="s">
        <v>1557</v>
      </c>
      <c r="U36" s="89" t="s">
        <v>1554</v>
      </c>
      <c r="V36" s="89" t="s">
        <v>1563</v>
      </c>
      <c r="W36" s="89" t="s">
        <v>646</v>
      </c>
      <c r="X36" s="89" t="s">
        <v>102</v>
      </c>
      <c r="Y36" s="89" t="s">
        <v>621</v>
      </c>
      <c r="Z36" s="89" t="s">
        <v>68</v>
      </c>
      <c r="AA36" s="89" t="s">
        <v>67</v>
      </c>
      <c r="AB36" s="89">
        <v>1</v>
      </c>
      <c r="AC36" s="89">
        <v>6</v>
      </c>
      <c r="AD36" s="89">
        <v>1</v>
      </c>
      <c r="AE36" s="89" t="s">
        <v>0</v>
      </c>
      <c r="AF36" s="90">
        <v>367</v>
      </c>
      <c r="AG36" s="90">
        <v>44726</v>
      </c>
      <c r="AH36" s="90">
        <v>45818</v>
      </c>
    </row>
    <row r="37" spans="1:37" hidden="1" x14ac:dyDescent="0.35">
      <c r="A37" s="89" t="str">
        <f t="shared" si="0"/>
        <v>694F</v>
      </c>
      <c r="B37" s="89" t="s">
        <v>1583</v>
      </c>
      <c r="C37" s="89" t="s">
        <v>1584</v>
      </c>
      <c r="D37" s="89" t="s">
        <v>379</v>
      </c>
      <c r="E37" s="89" t="s">
        <v>1585</v>
      </c>
      <c r="F37" s="89" t="s">
        <v>1548</v>
      </c>
      <c r="G37" s="89" t="s">
        <v>70</v>
      </c>
      <c r="H37" s="89" t="s">
        <v>70</v>
      </c>
      <c r="I37" s="91"/>
      <c r="J37" s="89">
        <v>1</v>
      </c>
      <c r="K37" s="89" t="s">
        <v>53</v>
      </c>
      <c r="L37" s="89" t="s">
        <v>1550</v>
      </c>
      <c r="M37" s="91"/>
      <c r="N37" s="89" t="s">
        <v>1551</v>
      </c>
      <c r="O37" s="89" t="s">
        <v>617</v>
      </c>
      <c r="P37" s="89" t="s">
        <v>1552</v>
      </c>
      <c r="Q37" s="89" t="s">
        <v>631</v>
      </c>
      <c r="R37" s="89">
        <v>24</v>
      </c>
      <c r="S37" s="89" t="s">
        <v>1553</v>
      </c>
      <c r="T37" s="89" t="s">
        <v>1557</v>
      </c>
      <c r="U37" s="89" t="s">
        <v>1554</v>
      </c>
      <c r="V37" s="89" t="s">
        <v>1563</v>
      </c>
      <c r="W37" s="89" t="s">
        <v>646</v>
      </c>
      <c r="X37" s="89" t="s">
        <v>102</v>
      </c>
      <c r="Y37" s="89" t="s">
        <v>621</v>
      </c>
      <c r="Z37" s="89" t="s">
        <v>68</v>
      </c>
      <c r="AA37" s="89" t="s">
        <v>67</v>
      </c>
      <c r="AB37" s="89">
        <v>1</v>
      </c>
      <c r="AC37" s="89">
        <v>6</v>
      </c>
      <c r="AD37" s="89">
        <v>1</v>
      </c>
      <c r="AE37" s="89" t="s">
        <v>0</v>
      </c>
      <c r="AF37" s="90">
        <v>367</v>
      </c>
      <c r="AG37" s="90">
        <v>44726</v>
      </c>
      <c r="AH37" s="90">
        <v>45818</v>
      </c>
    </row>
    <row r="38" spans="1:37" hidden="1" x14ac:dyDescent="0.35">
      <c r="A38" s="89" t="str">
        <f t="shared" si="0"/>
        <v>5762</v>
      </c>
      <c r="B38" s="89" t="s">
        <v>1586</v>
      </c>
      <c r="C38" s="89" t="s">
        <v>1587</v>
      </c>
      <c r="D38" s="89" t="s">
        <v>300</v>
      </c>
      <c r="E38" s="89" t="s">
        <v>1588</v>
      </c>
      <c r="F38" s="89" t="s">
        <v>1548</v>
      </c>
      <c r="G38" s="89" t="s">
        <v>70</v>
      </c>
      <c r="H38" s="89" t="s">
        <v>70</v>
      </c>
      <c r="I38" s="91"/>
      <c r="J38" s="89">
        <v>0</v>
      </c>
      <c r="K38" s="89" t="s">
        <v>53</v>
      </c>
      <c r="L38" s="89" t="s">
        <v>1550</v>
      </c>
      <c r="M38" s="91"/>
      <c r="N38" s="89" t="s">
        <v>1551</v>
      </c>
      <c r="O38" s="89" t="s">
        <v>617</v>
      </c>
      <c r="P38" s="89" t="s">
        <v>1552</v>
      </c>
      <c r="Q38" s="89" t="s">
        <v>631</v>
      </c>
      <c r="R38" s="89">
        <v>24</v>
      </c>
      <c r="S38" s="89" t="s">
        <v>1553</v>
      </c>
      <c r="T38" s="89" t="s">
        <v>1557</v>
      </c>
      <c r="U38" s="89" t="s">
        <v>1554</v>
      </c>
      <c r="V38" s="89" t="s">
        <v>1563</v>
      </c>
      <c r="W38" s="89" t="s">
        <v>646</v>
      </c>
      <c r="X38" s="89" t="s">
        <v>102</v>
      </c>
      <c r="Y38" s="89" t="s">
        <v>621</v>
      </c>
      <c r="Z38" s="89" t="s">
        <v>68</v>
      </c>
      <c r="AA38" s="89" t="s">
        <v>67</v>
      </c>
      <c r="AB38" s="89">
        <v>1</v>
      </c>
      <c r="AC38" s="89">
        <v>6</v>
      </c>
      <c r="AD38" s="89">
        <v>1</v>
      </c>
      <c r="AE38" s="89" t="s">
        <v>0</v>
      </c>
      <c r="AF38" s="90">
        <v>367</v>
      </c>
      <c r="AG38" s="90">
        <v>44730</v>
      </c>
      <c r="AH38" s="90">
        <v>45818</v>
      </c>
    </row>
    <row r="39" spans="1:37" hidden="1" x14ac:dyDescent="0.35">
      <c r="A39" s="89" t="str">
        <f t="shared" si="0"/>
        <v>536X</v>
      </c>
      <c r="B39" s="89" t="s">
        <v>1101</v>
      </c>
      <c r="C39" s="89" t="s">
        <v>1102</v>
      </c>
      <c r="D39" s="89" t="s">
        <v>293</v>
      </c>
      <c r="E39" s="89" t="s">
        <v>1103</v>
      </c>
      <c r="F39" s="89" t="s">
        <v>1548</v>
      </c>
      <c r="G39" s="89" t="s">
        <v>70</v>
      </c>
      <c r="H39" s="89" t="s">
        <v>70</v>
      </c>
      <c r="I39" s="91"/>
      <c r="J39" s="89">
        <v>0</v>
      </c>
      <c r="K39" s="89" t="s">
        <v>53</v>
      </c>
      <c r="L39" s="89" t="s">
        <v>1550</v>
      </c>
      <c r="M39" s="91"/>
      <c r="N39" s="89" t="s">
        <v>1551</v>
      </c>
      <c r="O39" s="89" t="s">
        <v>617</v>
      </c>
      <c r="P39" s="89" t="s">
        <v>1552</v>
      </c>
      <c r="Q39" s="89" t="s">
        <v>631</v>
      </c>
      <c r="R39" s="89">
        <v>24</v>
      </c>
      <c r="S39" s="89" t="s">
        <v>1553</v>
      </c>
      <c r="T39" s="89" t="s">
        <v>1557</v>
      </c>
      <c r="U39" s="89" t="s">
        <v>1554</v>
      </c>
      <c r="V39" s="89" t="s">
        <v>1563</v>
      </c>
      <c r="W39" s="89" t="s">
        <v>658</v>
      </c>
      <c r="X39" s="89" t="s">
        <v>92</v>
      </c>
      <c r="Y39" s="89" t="s">
        <v>621</v>
      </c>
      <c r="Z39" s="89" t="s">
        <v>68</v>
      </c>
      <c r="AA39" s="89" t="s">
        <v>67</v>
      </c>
      <c r="AB39" s="89">
        <v>1</v>
      </c>
      <c r="AC39" s="89">
        <v>6</v>
      </c>
      <c r="AD39" s="89">
        <v>1</v>
      </c>
      <c r="AE39" s="89" t="s">
        <v>0</v>
      </c>
      <c r="AF39" s="90">
        <v>367</v>
      </c>
      <c r="AG39" s="90">
        <v>44728</v>
      </c>
      <c r="AH39" s="90">
        <v>45818</v>
      </c>
    </row>
    <row r="40" spans="1:37" hidden="1" x14ac:dyDescent="0.35">
      <c r="A40" s="89" t="str">
        <f t="shared" si="0"/>
        <v>334Z</v>
      </c>
      <c r="B40" s="89" t="s">
        <v>1030</v>
      </c>
      <c r="C40" s="89" t="s">
        <v>1031</v>
      </c>
      <c r="D40" s="89" t="s">
        <v>235</v>
      </c>
      <c r="E40" s="89" t="s">
        <v>1589</v>
      </c>
      <c r="F40" s="89" t="s">
        <v>1548</v>
      </c>
      <c r="G40" s="89" t="s">
        <v>70</v>
      </c>
      <c r="H40" s="89" t="s">
        <v>70</v>
      </c>
      <c r="I40" s="89" t="s">
        <v>1549</v>
      </c>
      <c r="J40" s="89">
        <v>0</v>
      </c>
      <c r="K40" s="89" t="s">
        <v>53</v>
      </c>
      <c r="L40" s="89" t="s">
        <v>1550</v>
      </c>
      <c r="M40" s="91"/>
      <c r="N40" s="89" t="s">
        <v>1551</v>
      </c>
      <c r="O40" s="89" t="s">
        <v>617</v>
      </c>
      <c r="P40" s="89" t="s">
        <v>1552</v>
      </c>
      <c r="Q40" s="89" t="s">
        <v>631</v>
      </c>
      <c r="R40" s="89">
        <v>24</v>
      </c>
      <c r="S40" s="89" t="s">
        <v>1553</v>
      </c>
      <c r="T40" s="89" t="s">
        <v>1557</v>
      </c>
      <c r="U40" s="89" t="s">
        <v>1554</v>
      </c>
      <c r="V40" s="89" t="s">
        <v>1563</v>
      </c>
      <c r="W40" s="89" t="s">
        <v>646</v>
      </c>
      <c r="X40" s="89" t="s">
        <v>102</v>
      </c>
      <c r="Y40" s="89" t="s">
        <v>621</v>
      </c>
      <c r="Z40" s="89" t="s">
        <v>68</v>
      </c>
      <c r="AA40" s="89" t="s">
        <v>67</v>
      </c>
      <c r="AB40" s="89">
        <v>1</v>
      </c>
      <c r="AC40" s="89">
        <v>6</v>
      </c>
      <c r="AD40" s="89">
        <v>1</v>
      </c>
      <c r="AE40" s="89" t="s">
        <v>0</v>
      </c>
      <c r="AF40" s="90">
        <v>367</v>
      </c>
      <c r="AG40" s="90">
        <v>44726</v>
      </c>
      <c r="AH40" s="90">
        <v>45818</v>
      </c>
    </row>
    <row r="41" spans="1:37" hidden="1" x14ac:dyDescent="0.35">
      <c r="A41" s="89" t="str">
        <f t="shared" si="0"/>
        <v>226L</v>
      </c>
      <c r="B41" s="89" t="s">
        <v>997</v>
      </c>
      <c r="C41" s="89" t="s">
        <v>998</v>
      </c>
      <c r="D41" s="89" t="s">
        <v>214</v>
      </c>
      <c r="E41" s="89" t="s">
        <v>999</v>
      </c>
      <c r="F41" s="89" t="s">
        <v>1548</v>
      </c>
      <c r="G41" s="89" t="s">
        <v>70</v>
      </c>
      <c r="H41" s="89" t="s">
        <v>70</v>
      </c>
      <c r="I41" s="91"/>
      <c r="J41" s="89">
        <v>0</v>
      </c>
      <c r="K41" s="89" t="s">
        <v>53</v>
      </c>
      <c r="L41" s="89" t="s">
        <v>1550</v>
      </c>
      <c r="M41" s="91"/>
      <c r="N41" s="89" t="s">
        <v>1551</v>
      </c>
      <c r="O41" s="89" t="s">
        <v>617</v>
      </c>
      <c r="P41" s="89" t="s">
        <v>1552</v>
      </c>
      <c r="Q41" s="89" t="s">
        <v>631</v>
      </c>
      <c r="R41" s="89">
        <v>24</v>
      </c>
      <c r="S41" s="89" t="s">
        <v>1553</v>
      </c>
      <c r="T41" s="89" t="s">
        <v>1557</v>
      </c>
      <c r="U41" s="89" t="s">
        <v>1554</v>
      </c>
      <c r="V41" s="89" t="s">
        <v>1563</v>
      </c>
      <c r="W41" s="89" t="s">
        <v>630</v>
      </c>
      <c r="X41" s="89" t="s">
        <v>117</v>
      </c>
      <c r="Y41" s="89" t="s">
        <v>621</v>
      </c>
      <c r="Z41" s="89" t="s">
        <v>68</v>
      </c>
      <c r="AA41" s="89" t="s">
        <v>67</v>
      </c>
      <c r="AB41" s="89">
        <v>1</v>
      </c>
      <c r="AC41" s="89">
        <v>6</v>
      </c>
      <c r="AD41" s="89">
        <v>1</v>
      </c>
      <c r="AE41" s="89" t="s">
        <v>0</v>
      </c>
      <c r="AF41" s="90">
        <v>367</v>
      </c>
      <c r="AG41" s="90">
        <v>44727</v>
      </c>
      <c r="AH41" s="90">
        <v>45818</v>
      </c>
    </row>
    <row r="42" spans="1:37" x14ac:dyDescent="0.35">
      <c r="A42" s="89" t="str">
        <f t="shared" si="0"/>
        <v>ZZ4A</v>
      </c>
      <c r="B42" s="89" t="s">
        <v>1307</v>
      </c>
      <c r="C42" s="89" t="s">
        <v>1308</v>
      </c>
      <c r="D42" s="89" t="s">
        <v>557</v>
      </c>
      <c r="E42" s="89" t="s">
        <v>1309</v>
      </c>
      <c r="F42" s="89" t="s">
        <v>1548</v>
      </c>
      <c r="G42" s="89" t="s">
        <v>70</v>
      </c>
      <c r="H42" s="89" t="s">
        <v>70</v>
      </c>
      <c r="I42" s="89" t="s">
        <v>1549</v>
      </c>
      <c r="J42" s="89">
        <v>0</v>
      </c>
      <c r="K42" s="26" t="s">
        <v>38</v>
      </c>
      <c r="L42" s="89" t="s">
        <v>1590</v>
      </c>
      <c r="M42" s="91"/>
      <c r="N42" s="89" t="s">
        <v>1551</v>
      </c>
      <c r="O42" s="89" t="s">
        <v>617</v>
      </c>
      <c r="P42" s="89" t="s">
        <v>1552</v>
      </c>
      <c r="Q42" s="89" t="s">
        <v>631</v>
      </c>
      <c r="R42" s="89">
        <v>15</v>
      </c>
      <c r="S42" s="89" t="s">
        <v>1557</v>
      </c>
      <c r="T42" s="89" t="s">
        <v>1557</v>
      </c>
      <c r="U42" s="89" t="s">
        <v>1554</v>
      </c>
      <c r="V42" s="89" t="s">
        <v>1563</v>
      </c>
      <c r="W42" s="89" t="s">
        <v>665</v>
      </c>
      <c r="X42" s="89" t="s">
        <v>78</v>
      </c>
      <c r="Y42" s="89" t="s">
        <v>621</v>
      </c>
      <c r="Z42" s="89" t="s">
        <v>68</v>
      </c>
      <c r="AA42" s="89" t="s">
        <v>67</v>
      </c>
      <c r="AB42" s="89">
        <v>1</v>
      </c>
      <c r="AC42" s="89">
        <v>6</v>
      </c>
      <c r="AD42" s="89">
        <v>1</v>
      </c>
      <c r="AE42" s="89" t="s">
        <v>0</v>
      </c>
      <c r="AF42" s="90">
        <v>367</v>
      </c>
      <c r="AG42" s="90">
        <v>44748</v>
      </c>
      <c r="AH42" s="90">
        <v>45848</v>
      </c>
      <c r="AJ42">
        <f>VLOOKUP(A42,'1'!B:Q,16,0)</f>
        <v>900</v>
      </c>
      <c r="AK42" s="96">
        <f>AJ42/250</f>
        <v>3.6</v>
      </c>
    </row>
    <row r="43" spans="1:37" hidden="1" x14ac:dyDescent="0.35">
      <c r="A43" s="89" t="str">
        <f t="shared" si="0"/>
        <v>032Q</v>
      </c>
      <c r="B43" s="89" t="s">
        <v>959</v>
      </c>
      <c r="C43" s="89" t="s">
        <v>960</v>
      </c>
      <c r="D43" s="89" t="s">
        <v>182</v>
      </c>
      <c r="E43" s="89" t="s">
        <v>961</v>
      </c>
      <c r="F43" s="89" t="s">
        <v>1548</v>
      </c>
      <c r="G43" s="89" t="s">
        <v>70</v>
      </c>
      <c r="H43" s="89" t="s">
        <v>70</v>
      </c>
      <c r="I43" s="91"/>
      <c r="J43" s="89">
        <v>0</v>
      </c>
      <c r="K43" s="89" t="s">
        <v>53</v>
      </c>
      <c r="L43" s="89" t="s">
        <v>1550</v>
      </c>
      <c r="M43" s="91"/>
      <c r="N43" s="89" t="s">
        <v>1551</v>
      </c>
      <c r="O43" s="89" t="s">
        <v>617</v>
      </c>
      <c r="P43" s="89" t="s">
        <v>1552</v>
      </c>
      <c r="Q43" s="89" t="s">
        <v>631</v>
      </c>
      <c r="R43" s="89">
        <v>15</v>
      </c>
      <c r="S43" s="89" t="s">
        <v>1553</v>
      </c>
      <c r="T43" s="89" t="s">
        <v>1557</v>
      </c>
      <c r="U43" s="89" t="s">
        <v>1554</v>
      </c>
      <c r="V43" s="89" t="s">
        <v>1563</v>
      </c>
      <c r="W43" s="89" t="s">
        <v>646</v>
      </c>
      <c r="X43" s="89" t="s">
        <v>102</v>
      </c>
      <c r="Y43" s="89" t="s">
        <v>621</v>
      </c>
      <c r="Z43" s="89" t="s">
        <v>68</v>
      </c>
      <c r="AA43" s="89" t="s">
        <v>67</v>
      </c>
      <c r="AB43" s="89">
        <v>1</v>
      </c>
      <c r="AC43" s="89">
        <v>6</v>
      </c>
      <c r="AD43" s="89">
        <v>1</v>
      </c>
      <c r="AE43" s="89" t="s">
        <v>0</v>
      </c>
      <c r="AF43" s="90">
        <v>367</v>
      </c>
      <c r="AG43" s="90">
        <v>44725</v>
      </c>
      <c r="AH43" s="90">
        <v>45818</v>
      </c>
    </row>
    <row r="44" spans="1:37" hidden="1" x14ac:dyDescent="0.35">
      <c r="A44" s="89" t="str">
        <f t="shared" si="0"/>
        <v>273M</v>
      </c>
      <c r="B44" s="89" t="s">
        <v>1009</v>
      </c>
      <c r="C44" s="89" t="s">
        <v>1010</v>
      </c>
      <c r="D44" s="89" t="s">
        <v>224</v>
      </c>
      <c r="E44" s="89" t="s">
        <v>1591</v>
      </c>
      <c r="F44" s="89" t="s">
        <v>1548</v>
      </c>
      <c r="G44" s="89" t="s">
        <v>70</v>
      </c>
      <c r="H44" s="89" t="s">
        <v>70</v>
      </c>
      <c r="I44" s="89" t="s">
        <v>1549</v>
      </c>
      <c r="J44" s="89">
        <v>0</v>
      </c>
      <c r="K44" s="89" t="s">
        <v>53</v>
      </c>
      <c r="L44" s="89" t="s">
        <v>1550</v>
      </c>
      <c r="M44" s="91"/>
      <c r="N44" s="89" t="s">
        <v>1551</v>
      </c>
      <c r="O44" s="89" t="s">
        <v>617</v>
      </c>
      <c r="P44" s="89" t="s">
        <v>1552</v>
      </c>
      <c r="Q44" s="89" t="s">
        <v>631</v>
      </c>
      <c r="R44" s="89">
        <v>15</v>
      </c>
      <c r="S44" s="89" t="s">
        <v>1553</v>
      </c>
      <c r="T44" s="89" t="s">
        <v>1557</v>
      </c>
      <c r="U44" s="89" t="s">
        <v>1554</v>
      </c>
      <c r="V44" s="89" t="s">
        <v>1563</v>
      </c>
      <c r="W44" s="89" t="s">
        <v>630</v>
      </c>
      <c r="X44" s="89" t="s">
        <v>117</v>
      </c>
      <c r="Y44" s="89" t="s">
        <v>621</v>
      </c>
      <c r="Z44" s="89" t="s">
        <v>68</v>
      </c>
      <c r="AA44" s="89" t="s">
        <v>67</v>
      </c>
      <c r="AB44" s="89">
        <v>1</v>
      </c>
      <c r="AC44" s="89">
        <v>6</v>
      </c>
      <c r="AD44" s="89">
        <v>1</v>
      </c>
      <c r="AE44" s="89" t="s">
        <v>0</v>
      </c>
      <c r="AF44" s="90">
        <v>367</v>
      </c>
      <c r="AG44" s="90">
        <v>44726</v>
      </c>
      <c r="AH44" s="90">
        <v>45818</v>
      </c>
    </row>
    <row r="45" spans="1:37" hidden="1" x14ac:dyDescent="0.35">
      <c r="A45" s="89" t="str">
        <f t="shared" si="0"/>
        <v>624F</v>
      </c>
      <c r="B45" s="89" t="s">
        <v>1128</v>
      </c>
      <c r="C45" s="89" t="s">
        <v>1129</v>
      </c>
      <c r="D45" s="89" t="s">
        <v>318</v>
      </c>
      <c r="E45" s="89" t="s">
        <v>1130</v>
      </c>
      <c r="F45" s="89" t="s">
        <v>1548</v>
      </c>
      <c r="G45" s="89" t="s">
        <v>70</v>
      </c>
      <c r="H45" s="89" t="s">
        <v>70</v>
      </c>
      <c r="I45" s="89" t="s">
        <v>1549</v>
      </c>
      <c r="J45" s="89">
        <v>0</v>
      </c>
      <c r="K45" s="89" t="s">
        <v>53</v>
      </c>
      <c r="L45" s="89" t="s">
        <v>1550</v>
      </c>
      <c r="M45" s="91"/>
      <c r="N45" s="89" t="s">
        <v>1551</v>
      </c>
      <c r="O45" s="89" t="s">
        <v>617</v>
      </c>
      <c r="P45" s="89" t="s">
        <v>1552</v>
      </c>
      <c r="Q45" s="89" t="s">
        <v>631</v>
      </c>
      <c r="R45" s="89">
        <v>15</v>
      </c>
      <c r="S45" s="89" t="s">
        <v>1553</v>
      </c>
      <c r="T45" s="89" t="s">
        <v>1557</v>
      </c>
      <c r="U45" s="89" t="s">
        <v>1554</v>
      </c>
      <c r="V45" s="89" t="s">
        <v>1563</v>
      </c>
      <c r="W45" s="89" t="s">
        <v>630</v>
      </c>
      <c r="X45" s="89" t="s">
        <v>117</v>
      </c>
      <c r="Y45" s="89" t="s">
        <v>621</v>
      </c>
      <c r="Z45" s="89" t="s">
        <v>68</v>
      </c>
      <c r="AA45" s="89" t="s">
        <v>67</v>
      </c>
      <c r="AB45" s="89">
        <v>1</v>
      </c>
      <c r="AC45" s="89">
        <v>6</v>
      </c>
      <c r="AD45" s="89">
        <v>1</v>
      </c>
      <c r="AE45" s="89" t="s">
        <v>0</v>
      </c>
      <c r="AF45" s="90">
        <v>367</v>
      </c>
      <c r="AG45" s="90">
        <v>44726</v>
      </c>
      <c r="AH45" s="90">
        <v>45818</v>
      </c>
    </row>
    <row r="46" spans="1:37" hidden="1" x14ac:dyDescent="0.35">
      <c r="A46" s="89" t="str">
        <f t="shared" si="0"/>
        <v>00N4</v>
      </c>
      <c r="B46" s="89" t="s">
        <v>882</v>
      </c>
      <c r="C46" s="89" t="s">
        <v>883</v>
      </c>
      <c r="D46" s="89" t="s">
        <v>130</v>
      </c>
      <c r="E46" s="89" t="s">
        <v>1592</v>
      </c>
      <c r="F46" s="89" t="s">
        <v>1548</v>
      </c>
      <c r="G46" s="89" t="s">
        <v>70</v>
      </c>
      <c r="H46" s="89" t="s">
        <v>70</v>
      </c>
      <c r="I46" s="89" t="s">
        <v>1593</v>
      </c>
      <c r="J46" s="89">
        <v>0</v>
      </c>
      <c r="K46" s="89" t="s">
        <v>53</v>
      </c>
      <c r="L46" s="89" t="s">
        <v>1550</v>
      </c>
      <c r="M46" s="91"/>
      <c r="N46" s="89" t="s">
        <v>1551</v>
      </c>
      <c r="O46" s="89" t="s">
        <v>617</v>
      </c>
      <c r="P46" s="89" t="s">
        <v>1552</v>
      </c>
      <c r="Q46" s="89" t="s">
        <v>631</v>
      </c>
      <c r="R46" s="89">
        <v>24</v>
      </c>
      <c r="S46" s="89" t="s">
        <v>1553</v>
      </c>
      <c r="T46" s="89" t="s">
        <v>1557</v>
      </c>
      <c r="U46" s="89" t="s">
        <v>1554</v>
      </c>
      <c r="V46" s="89" t="s">
        <v>1563</v>
      </c>
      <c r="W46" s="89" t="s">
        <v>630</v>
      </c>
      <c r="X46" s="89" t="s">
        <v>117</v>
      </c>
      <c r="Y46" s="89" t="s">
        <v>621</v>
      </c>
      <c r="Z46" s="89" t="s">
        <v>68</v>
      </c>
      <c r="AA46" s="89" t="s">
        <v>67</v>
      </c>
      <c r="AB46" s="89">
        <v>1</v>
      </c>
      <c r="AC46" s="89">
        <v>6</v>
      </c>
      <c r="AD46" s="89">
        <v>1</v>
      </c>
      <c r="AE46" s="89" t="s">
        <v>0</v>
      </c>
      <c r="AF46" s="90">
        <v>367</v>
      </c>
      <c r="AG46" s="90">
        <v>44726</v>
      </c>
      <c r="AH46" s="90">
        <v>45818</v>
      </c>
    </row>
    <row r="47" spans="1:37" hidden="1" x14ac:dyDescent="0.35">
      <c r="A47" s="89" t="str">
        <f t="shared" si="0"/>
        <v>4079</v>
      </c>
      <c r="B47" s="89" t="s">
        <v>1076</v>
      </c>
      <c r="C47" s="89" t="s">
        <v>1077</v>
      </c>
      <c r="D47" s="89" t="s">
        <v>258</v>
      </c>
      <c r="E47" s="89" t="s">
        <v>1078</v>
      </c>
      <c r="F47" s="89" t="s">
        <v>1548</v>
      </c>
      <c r="G47" s="89" t="s">
        <v>70</v>
      </c>
      <c r="H47" s="89" t="s">
        <v>70</v>
      </c>
      <c r="I47" s="91"/>
      <c r="J47" s="89">
        <v>0</v>
      </c>
      <c r="K47" s="89" t="s">
        <v>53</v>
      </c>
      <c r="L47" s="89" t="s">
        <v>1550</v>
      </c>
      <c r="M47" s="91"/>
      <c r="N47" s="89" t="s">
        <v>1551</v>
      </c>
      <c r="O47" s="89" t="s">
        <v>617</v>
      </c>
      <c r="P47" s="89" t="s">
        <v>1552</v>
      </c>
      <c r="Q47" s="89" t="s">
        <v>631</v>
      </c>
      <c r="R47" s="89">
        <v>24</v>
      </c>
      <c r="S47" s="89" t="s">
        <v>1553</v>
      </c>
      <c r="T47" s="89" t="s">
        <v>1557</v>
      </c>
      <c r="U47" s="89" t="s">
        <v>1554</v>
      </c>
      <c r="V47" s="89" t="s">
        <v>1563</v>
      </c>
      <c r="W47" s="89" t="s">
        <v>630</v>
      </c>
      <c r="X47" s="89" t="s">
        <v>117</v>
      </c>
      <c r="Y47" s="89" t="s">
        <v>621</v>
      </c>
      <c r="Z47" s="89" t="s">
        <v>68</v>
      </c>
      <c r="AA47" s="89" t="s">
        <v>67</v>
      </c>
      <c r="AB47" s="89">
        <v>1</v>
      </c>
      <c r="AC47" s="89">
        <v>6</v>
      </c>
      <c r="AD47" s="89">
        <v>1</v>
      </c>
      <c r="AE47" s="89" t="s">
        <v>0</v>
      </c>
      <c r="AF47" s="90">
        <v>367</v>
      </c>
      <c r="AG47" s="90">
        <v>44727</v>
      </c>
      <c r="AH47" s="90">
        <v>45818</v>
      </c>
    </row>
    <row r="48" spans="1:37" hidden="1" x14ac:dyDescent="0.35">
      <c r="A48" s="89" t="str">
        <f t="shared" si="0"/>
        <v>00H9</v>
      </c>
      <c r="B48" s="89" t="s">
        <v>862</v>
      </c>
      <c r="C48" s="89" t="s">
        <v>863</v>
      </c>
      <c r="D48" s="89" t="s">
        <v>110</v>
      </c>
      <c r="E48" s="89" t="s">
        <v>864</v>
      </c>
      <c r="F48" s="89" t="s">
        <v>1548</v>
      </c>
      <c r="G48" s="89" t="s">
        <v>70</v>
      </c>
      <c r="H48" s="89" t="s">
        <v>70</v>
      </c>
      <c r="I48" s="91"/>
      <c r="J48" s="89">
        <v>0</v>
      </c>
      <c r="K48" s="89" t="s">
        <v>53</v>
      </c>
      <c r="L48" s="89" t="s">
        <v>1550</v>
      </c>
      <c r="M48" s="91"/>
      <c r="N48" s="89" t="s">
        <v>1551</v>
      </c>
      <c r="O48" s="89" t="s">
        <v>617</v>
      </c>
      <c r="P48" s="89" t="s">
        <v>1552</v>
      </c>
      <c r="Q48" s="89" t="s">
        <v>631</v>
      </c>
      <c r="R48" s="89">
        <v>15</v>
      </c>
      <c r="S48" s="89" t="s">
        <v>1557</v>
      </c>
      <c r="T48" s="89" t="s">
        <v>1557</v>
      </c>
      <c r="U48" s="89" t="s">
        <v>1554</v>
      </c>
      <c r="V48" s="89" t="s">
        <v>1563</v>
      </c>
      <c r="W48" s="89" t="s">
        <v>665</v>
      </c>
      <c r="X48" s="89" t="s">
        <v>78</v>
      </c>
      <c r="Y48" s="89" t="s">
        <v>621</v>
      </c>
      <c r="Z48" s="89" t="s">
        <v>68</v>
      </c>
      <c r="AA48" s="89" t="s">
        <v>67</v>
      </c>
      <c r="AB48" s="89">
        <v>1</v>
      </c>
      <c r="AC48" s="89">
        <v>6</v>
      </c>
      <c r="AD48" s="89">
        <v>1</v>
      </c>
      <c r="AE48" s="89" t="s">
        <v>0</v>
      </c>
      <c r="AF48" s="90">
        <v>367</v>
      </c>
      <c r="AG48" s="90">
        <v>44727</v>
      </c>
      <c r="AH48" s="90">
        <v>45818</v>
      </c>
    </row>
    <row r="49" spans="1:34" hidden="1" x14ac:dyDescent="0.35">
      <c r="A49" s="89" t="str">
        <f t="shared" si="0"/>
        <v>4081</v>
      </c>
      <c r="B49" s="89" t="s">
        <v>1594</v>
      </c>
      <c r="C49" s="89" t="s">
        <v>1595</v>
      </c>
      <c r="D49" s="89" t="s">
        <v>260</v>
      </c>
      <c r="E49" s="89" t="s">
        <v>1596</v>
      </c>
      <c r="F49" s="89" t="s">
        <v>1548</v>
      </c>
      <c r="G49" s="89" t="s">
        <v>70</v>
      </c>
      <c r="H49" s="89" t="s">
        <v>70</v>
      </c>
      <c r="I49" s="89" t="s">
        <v>1549</v>
      </c>
      <c r="J49" s="89">
        <v>0</v>
      </c>
      <c r="K49" s="89" t="s">
        <v>53</v>
      </c>
      <c r="L49" s="89" t="s">
        <v>1550</v>
      </c>
      <c r="M49" s="91"/>
      <c r="N49" s="89" t="s">
        <v>1551</v>
      </c>
      <c r="O49" s="89" t="s">
        <v>617</v>
      </c>
      <c r="P49" s="89" t="s">
        <v>1552</v>
      </c>
      <c r="Q49" s="89" t="s">
        <v>631</v>
      </c>
      <c r="R49" s="89">
        <v>24</v>
      </c>
      <c r="S49" s="89" t="s">
        <v>1553</v>
      </c>
      <c r="T49" s="89" t="s">
        <v>1557</v>
      </c>
      <c r="U49" s="89" t="s">
        <v>1554</v>
      </c>
      <c r="V49" s="89" t="s">
        <v>1563</v>
      </c>
      <c r="W49" s="89" t="s">
        <v>646</v>
      </c>
      <c r="X49" s="89" t="s">
        <v>102</v>
      </c>
      <c r="Y49" s="89" t="s">
        <v>621</v>
      </c>
      <c r="Z49" s="89" t="s">
        <v>68</v>
      </c>
      <c r="AA49" s="89" t="s">
        <v>67</v>
      </c>
      <c r="AB49" s="89">
        <v>1</v>
      </c>
      <c r="AC49" s="89">
        <v>6</v>
      </c>
      <c r="AD49" s="89">
        <v>1</v>
      </c>
      <c r="AE49" s="89" t="s">
        <v>0</v>
      </c>
      <c r="AF49" s="90">
        <v>367</v>
      </c>
      <c r="AG49" s="90">
        <v>44724</v>
      </c>
      <c r="AH49" s="90">
        <v>45818</v>
      </c>
    </row>
    <row r="50" spans="1:34" hidden="1" x14ac:dyDescent="0.35">
      <c r="A50" s="89" t="str">
        <f t="shared" si="0"/>
        <v>656C</v>
      </c>
      <c r="B50" s="89" t="s">
        <v>1597</v>
      </c>
      <c r="C50" s="89" t="s">
        <v>1598</v>
      </c>
      <c r="D50" s="89" t="s">
        <v>342</v>
      </c>
      <c r="E50" s="89" t="s">
        <v>1599</v>
      </c>
      <c r="F50" s="89" t="s">
        <v>1548</v>
      </c>
      <c r="G50" s="89" t="s">
        <v>70</v>
      </c>
      <c r="H50" s="89" t="s">
        <v>70</v>
      </c>
      <c r="I50" s="91"/>
      <c r="J50" s="89">
        <v>0</v>
      </c>
      <c r="K50" s="89" t="s">
        <v>53</v>
      </c>
      <c r="L50" s="89" t="s">
        <v>1550</v>
      </c>
      <c r="M50" s="91"/>
      <c r="N50" s="89" t="s">
        <v>1551</v>
      </c>
      <c r="O50" s="89" t="s">
        <v>617</v>
      </c>
      <c r="P50" s="89" t="s">
        <v>1552</v>
      </c>
      <c r="Q50" s="89" t="s">
        <v>631</v>
      </c>
      <c r="R50" s="89">
        <v>24</v>
      </c>
      <c r="S50" s="89" t="s">
        <v>1553</v>
      </c>
      <c r="T50" s="89" t="s">
        <v>1557</v>
      </c>
      <c r="U50" s="89" t="s">
        <v>1554</v>
      </c>
      <c r="V50" s="89" t="s">
        <v>1563</v>
      </c>
      <c r="W50" s="89" t="s">
        <v>658</v>
      </c>
      <c r="X50" s="89" t="s">
        <v>92</v>
      </c>
      <c r="Y50" s="89" t="s">
        <v>621</v>
      </c>
      <c r="Z50" s="89" t="s">
        <v>68</v>
      </c>
      <c r="AA50" s="89" t="s">
        <v>67</v>
      </c>
      <c r="AB50" s="89">
        <v>1</v>
      </c>
      <c r="AC50" s="89">
        <v>6</v>
      </c>
      <c r="AD50" s="89">
        <v>1</v>
      </c>
      <c r="AE50" s="89" t="s">
        <v>0</v>
      </c>
      <c r="AF50" s="90">
        <v>367</v>
      </c>
      <c r="AG50" s="90">
        <v>44724</v>
      </c>
      <c r="AH50" s="90">
        <v>45818</v>
      </c>
    </row>
    <row r="51" spans="1:34" hidden="1" x14ac:dyDescent="0.35">
      <c r="A51" s="89" t="str">
        <f t="shared" si="0"/>
        <v>273J</v>
      </c>
      <c r="B51" s="89" t="s">
        <v>1003</v>
      </c>
      <c r="C51" s="89" t="s">
        <v>1004</v>
      </c>
      <c r="D51" s="89" t="s">
        <v>222</v>
      </c>
      <c r="E51" s="89" t="s">
        <v>1005</v>
      </c>
      <c r="F51" s="89" t="s">
        <v>1548</v>
      </c>
      <c r="G51" s="89" t="s">
        <v>70</v>
      </c>
      <c r="H51" s="89" t="s">
        <v>70</v>
      </c>
      <c r="I51" s="89" t="s">
        <v>1549</v>
      </c>
      <c r="J51" s="89">
        <v>0</v>
      </c>
      <c r="K51" s="89" t="s">
        <v>53</v>
      </c>
      <c r="L51" s="89" t="s">
        <v>1550</v>
      </c>
      <c r="M51" s="91"/>
      <c r="N51" s="89" t="s">
        <v>1551</v>
      </c>
      <c r="O51" s="89" t="s">
        <v>617</v>
      </c>
      <c r="P51" s="89" t="s">
        <v>1552</v>
      </c>
      <c r="Q51" s="89" t="s">
        <v>631</v>
      </c>
      <c r="R51" s="89">
        <v>24</v>
      </c>
      <c r="S51" s="89" t="s">
        <v>1553</v>
      </c>
      <c r="T51" s="89" t="s">
        <v>1557</v>
      </c>
      <c r="U51" s="89" t="s">
        <v>1554</v>
      </c>
      <c r="V51" s="89" t="s">
        <v>1563</v>
      </c>
      <c r="W51" s="89" t="s">
        <v>646</v>
      </c>
      <c r="X51" s="89" t="s">
        <v>102</v>
      </c>
      <c r="Y51" s="89" t="s">
        <v>621</v>
      </c>
      <c r="Z51" s="89" t="s">
        <v>68</v>
      </c>
      <c r="AA51" s="89" t="s">
        <v>67</v>
      </c>
      <c r="AB51" s="89">
        <v>1</v>
      </c>
      <c r="AC51" s="89">
        <v>6</v>
      </c>
      <c r="AD51" s="89">
        <v>1</v>
      </c>
      <c r="AE51" s="89" t="s">
        <v>0</v>
      </c>
      <c r="AF51" s="90">
        <v>367</v>
      </c>
      <c r="AG51" s="90">
        <v>44725</v>
      </c>
      <c r="AH51" s="90">
        <v>45818</v>
      </c>
    </row>
    <row r="52" spans="1:34" hidden="1" x14ac:dyDescent="0.35">
      <c r="A52" s="89" t="str">
        <f t="shared" si="0"/>
        <v>273K</v>
      </c>
      <c r="B52" s="89" t="s">
        <v>1006</v>
      </c>
      <c r="C52" s="89" t="s">
        <v>1007</v>
      </c>
      <c r="D52" s="89" t="s">
        <v>223</v>
      </c>
      <c r="E52" s="89" t="s">
        <v>1008</v>
      </c>
      <c r="F52" s="89" t="s">
        <v>1548</v>
      </c>
      <c r="G52" s="89" t="s">
        <v>70</v>
      </c>
      <c r="H52" s="89" t="s">
        <v>70</v>
      </c>
      <c r="I52" s="91"/>
      <c r="J52" s="89">
        <v>0</v>
      </c>
      <c r="K52" s="89" t="s">
        <v>53</v>
      </c>
      <c r="L52" s="89" t="s">
        <v>1550</v>
      </c>
      <c r="M52" s="91"/>
      <c r="N52" s="89" t="s">
        <v>1551</v>
      </c>
      <c r="O52" s="89" t="s">
        <v>617</v>
      </c>
      <c r="P52" s="89" t="s">
        <v>1552</v>
      </c>
      <c r="Q52" s="89" t="s">
        <v>631</v>
      </c>
      <c r="R52" s="89">
        <v>24</v>
      </c>
      <c r="S52" s="89" t="s">
        <v>1553</v>
      </c>
      <c r="T52" s="89" t="s">
        <v>1557</v>
      </c>
      <c r="U52" s="89" t="s">
        <v>1554</v>
      </c>
      <c r="V52" s="89" t="s">
        <v>1563</v>
      </c>
      <c r="W52" s="89" t="s">
        <v>646</v>
      </c>
      <c r="X52" s="89" t="s">
        <v>102</v>
      </c>
      <c r="Y52" s="89" t="s">
        <v>621</v>
      </c>
      <c r="Z52" s="89" t="s">
        <v>68</v>
      </c>
      <c r="AA52" s="89" t="s">
        <v>67</v>
      </c>
      <c r="AB52" s="89">
        <v>1</v>
      </c>
      <c r="AC52" s="89">
        <v>6</v>
      </c>
      <c r="AD52" s="89">
        <v>1</v>
      </c>
      <c r="AE52" s="89" t="s">
        <v>0</v>
      </c>
      <c r="AF52" s="90">
        <v>367</v>
      </c>
      <c r="AG52" s="90">
        <v>44725</v>
      </c>
      <c r="AH52" s="90">
        <v>45818</v>
      </c>
    </row>
    <row r="53" spans="1:34" hidden="1" x14ac:dyDescent="0.35">
      <c r="A53" s="89" t="str">
        <f t="shared" si="0"/>
        <v>619A</v>
      </c>
      <c r="B53" s="89" t="s">
        <v>1600</v>
      </c>
      <c r="C53" s="89" t="s">
        <v>1601</v>
      </c>
      <c r="D53" s="89" t="s">
        <v>314</v>
      </c>
      <c r="E53" s="89" t="s">
        <v>1602</v>
      </c>
      <c r="F53" s="89" t="s">
        <v>1548</v>
      </c>
      <c r="G53" s="89" t="s">
        <v>70</v>
      </c>
      <c r="H53" s="89" t="s">
        <v>70</v>
      </c>
      <c r="I53" s="91"/>
      <c r="J53" s="89">
        <v>0</v>
      </c>
      <c r="K53" s="89" t="s">
        <v>53</v>
      </c>
      <c r="L53" s="89" t="s">
        <v>1550</v>
      </c>
      <c r="M53" s="91"/>
      <c r="N53" s="89" t="s">
        <v>1551</v>
      </c>
      <c r="O53" s="89" t="s">
        <v>617</v>
      </c>
      <c r="P53" s="89" t="s">
        <v>1552</v>
      </c>
      <c r="Q53" s="89" t="s">
        <v>631</v>
      </c>
      <c r="R53" s="89">
        <v>24</v>
      </c>
      <c r="S53" s="89" t="s">
        <v>1557</v>
      </c>
      <c r="T53" s="89" t="s">
        <v>1557</v>
      </c>
      <c r="U53" s="89" t="s">
        <v>1554</v>
      </c>
      <c r="V53" s="89" t="s">
        <v>1563</v>
      </c>
      <c r="W53" s="89" t="s">
        <v>646</v>
      </c>
      <c r="X53" s="89" t="s">
        <v>102</v>
      </c>
      <c r="Y53" s="89" t="s">
        <v>621</v>
      </c>
      <c r="Z53" s="89" t="s">
        <v>68</v>
      </c>
      <c r="AA53" s="89" t="s">
        <v>67</v>
      </c>
      <c r="AB53" s="89">
        <v>1</v>
      </c>
      <c r="AC53" s="89">
        <v>6</v>
      </c>
      <c r="AD53" s="89">
        <v>1</v>
      </c>
      <c r="AE53" s="89" t="s">
        <v>0</v>
      </c>
      <c r="AF53" s="90">
        <v>367</v>
      </c>
      <c r="AG53" s="90">
        <v>44726</v>
      </c>
      <c r="AH53" s="90">
        <v>45818</v>
      </c>
    </row>
    <row r="54" spans="1:34" hidden="1" x14ac:dyDescent="0.35">
      <c r="A54" s="89" t="str">
        <f t="shared" si="0"/>
        <v>6520</v>
      </c>
      <c r="B54" s="89" t="s">
        <v>1153</v>
      </c>
      <c r="C54" s="89" t="s">
        <v>1154</v>
      </c>
      <c r="D54" s="89" t="s">
        <v>335</v>
      </c>
      <c r="E54" s="89" t="s">
        <v>1155</v>
      </c>
      <c r="F54" s="89" t="s">
        <v>1548</v>
      </c>
      <c r="G54" s="89" t="s">
        <v>70</v>
      </c>
      <c r="H54" s="89" t="s">
        <v>70</v>
      </c>
      <c r="I54" s="91"/>
      <c r="J54" s="89">
        <v>0</v>
      </c>
      <c r="K54" s="89" t="s">
        <v>53</v>
      </c>
      <c r="L54" s="89" t="s">
        <v>1550</v>
      </c>
      <c r="M54" s="91"/>
      <c r="N54" s="89" t="s">
        <v>1551</v>
      </c>
      <c r="O54" s="89" t="s">
        <v>617</v>
      </c>
      <c r="P54" s="89" t="s">
        <v>1552</v>
      </c>
      <c r="Q54" s="89" t="s">
        <v>631</v>
      </c>
      <c r="R54" s="89">
        <v>24</v>
      </c>
      <c r="S54" s="89" t="s">
        <v>1553</v>
      </c>
      <c r="T54" s="89" t="s">
        <v>1557</v>
      </c>
      <c r="U54" s="89" t="s">
        <v>1554</v>
      </c>
      <c r="V54" s="89" t="s">
        <v>1563</v>
      </c>
      <c r="W54" s="89" t="s">
        <v>646</v>
      </c>
      <c r="X54" s="89" t="s">
        <v>102</v>
      </c>
      <c r="Y54" s="89" t="s">
        <v>621</v>
      </c>
      <c r="Z54" s="89" t="s">
        <v>68</v>
      </c>
      <c r="AA54" s="89" t="s">
        <v>67</v>
      </c>
      <c r="AB54" s="89">
        <v>1</v>
      </c>
      <c r="AC54" s="89">
        <v>6</v>
      </c>
      <c r="AD54" s="89">
        <v>1</v>
      </c>
      <c r="AE54" s="89" t="s">
        <v>0</v>
      </c>
      <c r="AF54" s="90">
        <v>367</v>
      </c>
      <c r="AG54" s="90">
        <v>44723</v>
      </c>
      <c r="AH54" s="90">
        <v>45818</v>
      </c>
    </row>
    <row r="55" spans="1:34" hidden="1" x14ac:dyDescent="0.35">
      <c r="A55" s="89" t="str">
        <f t="shared" si="0"/>
        <v>142Z</v>
      </c>
      <c r="B55" s="89" t="s">
        <v>979</v>
      </c>
      <c r="C55" s="89" t="s">
        <v>980</v>
      </c>
      <c r="D55" s="89" t="s">
        <v>200</v>
      </c>
      <c r="E55" s="89" t="s">
        <v>981</v>
      </c>
      <c r="F55" s="89" t="s">
        <v>1548</v>
      </c>
      <c r="G55" s="89" t="s">
        <v>70</v>
      </c>
      <c r="H55" s="89" t="s">
        <v>70</v>
      </c>
      <c r="I55" s="91"/>
      <c r="J55" s="89">
        <v>0</v>
      </c>
      <c r="K55" s="89" t="s">
        <v>53</v>
      </c>
      <c r="L55" s="89" t="s">
        <v>1550</v>
      </c>
      <c r="M55" s="91"/>
      <c r="N55" s="89" t="s">
        <v>1551</v>
      </c>
      <c r="O55" s="89" t="s">
        <v>617</v>
      </c>
      <c r="P55" s="89" t="s">
        <v>1552</v>
      </c>
      <c r="Q55" s="89" t="s">
        <v>631</v>
      </c>
      <c r="R55" s="89">
        <v>24</v>
      </c>
      <c r="S55" s="89" t="s">
        <v>1553</v>
      </c>
      <c r="T55" s="89" t="s">
        <v>1557</v>
      </c>
      <c r="U55" s="89" t="s">
        <v>1554</v>
      </c>
      <c r="V55" s="89" t="s">
        <v>1563</v>
      </c>
      <c r="W55" s="89" t="s">
        <v>658</v>
      </c>
      <c r="X55" s="89" t="s">
        <v>92</v>
      </c>
      <c r="Y55" s="89" t="s">
        <v>621</v>
      </c>
      <c r="Z55" s="89" t="s">
        <v>68</v>
      </c>
      <c r="AA55" s="89" t="s">
        <v>67</v>
      </c>
      <c r="AB55" s="89">
        <v>1</v>
      </c>
      <c r="AC55" s="89">
        <v>6</v>
      </c>
      <c r="AD55" s="89">
        <v>1</v>
      </c>
      <c r="AE55" s="89" t="s">
        <v>0</v>
      </c>
      <c r="AF55" s="90">
        <v>367</v>
      </c>
      <c r="AG55" s="90">
        <v>44727</v>
      </c>
      <c r="AH55" s="90">
        <v>45818</v>
      </c>
    </row>
    <row r="56" spans="1:34" hidden="1" x14ac:dyDescent="0.35">
      <c r="A56" s="89" t="str">
        <f t="shared" si="0"/>
        <v>175C</v>
      </c>
      <c r="B56" s="89" t="s">
        <v>1603</v>
      </c>
      <c r="C56" s="89" t="s">
        <v>1604</v>
      </c>
      <c r="D56" s="89" t="s">
        <v>207</v>
      </c>
      <c r="E56" s="89" t="s">
        <v>1605</v>
      </c>
      <c r="F56" s="89" t="s">
        <v>1548</v>
      </c>
      <c r="G56" s="89" t="s">
        <v>70</v>
      </c>
      <c r="H56" s="89" t="s">
        <v>70</v>
      </c>
      <c r="I56" s="91"/>
      <c r="J56" s="89">
        <v>0</v>
      </c>
      <c r="K56" s="89" t="s">
        <v>53</v>
      </c>
      <c r="L56" s="89" t="s">
        <v>1550</v>
      </c>
      <c r="M56" s="91"/>
      <c r="N56" s="89" t="s">
        <v>1551</v>
      </c>
      <c r="O56" s="89" t="s">
        <v>617</v>
      </c>
      <c r="P56" s="89" t="s">
        <v>1552</v>
      </c>
      <c r="Q56" s="89" t="s">
        <v>631</v>
      </c>
      <c r="R56" s="89">
        <v>24</v>
      </c>
      <c r="S56" s="89" t="s">
        <v>1553</v>
      </c>
      <c r="T56" s="89" t="s">
        <v>1557</v>
      </c>
      <c r="U56" s="89" t="s">
        <v>1554</v>
      </c>
      <c r="V56" s="89" t="s">
        <v>1563</v>
      </c>
      <c r="W56" s="89" t="s">
        <v>646</v>
      </c>
      <c r="X56" s="89" t="s">
        <v>102</v>
      </c>
      <c r="Y56" s="89" t="s">
        <v>621</v>
      </c>
      <c r="Z56" s="89" t="s">
        <v>68</v>
      </c>
      <c r="AA56" s="89" t="s">
        <v>67</v>
      </c>
      <c r="AB56" s="89">
        <v>1</v>
      </c>
      <c r="AC56" s="89">
        <v>6</v>
      </c>
      <c r="AD56" s="89">
        <v>1</v>
      </c>
      <c r="AE56" s="89" t="s">
        <v>0</v>
      </c>
      <c r="AF56" s="90">
        <v>367</v>
      </c>
      <c r="AG56" s="90">
        <v>44723</v>
      </c>
      <c r="AH56" s="90">
        <v>45818</v>
      </c>
    </row>
    <row r="57" spans="1:34" hidden="1" x14ac:dyDescent="0.35">
      <c r="A57" s="89" t="str">
        <f t="shared" ref="A57:A119" si="1">LEFT(B57,LEN(B57)-3)</f>
        <v>205H</v>
      </c>
      <c r="B57" s="89" t="s">
        <v>992</v>
      </c>
      <c r="C57" s="89" t="s">
        <v>993</v>
      </c>
      <c r="D57" s="89" t="s">
        <v>212</v>
      </c>
      <c r="E57" s="89" t="s">
        <v>1606</v>
      </c>
      <c r="F57" s="89" t="s">
        <v>1548</v>
      </c>
      <c r="G57" s="89" t="s">
        <v>70</v>
      </c>
      <c r="H57" s="89" t="s">
        <v>70</v>
      </c>
      <c r="I57" s="91"/>
      <c r="J57" s="89">
        <v>0</v>
      </c>
      <c r="K57" s="89" t="s">
        <v>53</v>
      </c>
      <c r="L57" s="89" t="s">
        <v>1550</v>
      </c>
      <c r="M57" s="91"/>
      <c r="N57" s="89" t="s">
        <v>1551</v>
      </c>
      <c r="O57" s="89" t="s">
        <v>617</v>
      </c>
      <c r="P57" s="89" t="s">
        <v>1552</v>
      </c>
      <c r="Q57" s="89" t="s">
        <v>631</v>
      </c>
      <c r="R57" s="89">
        <v>15</v>
      </c>
      <c r="S57" s="89" t="s">
        <v>1553</v>
      </c>
      <c r="T57" s="89" t="s">
        <v>1557</v>
      </c>
      <c r="U57" s="89" t="s">
        <v>1554</v>
      </c>
      <c r="V57" s="89" t="s">
        <v>1563</v>
      </c>
      <c r="W57" s="89" t="s">
        <v>630</v>
      </c>
      <c r="X57" s="89" t="s">
        <v>117</v>
      </c>
      <c r="Y57" s="89" t="s">
        <v>621</v>
      </c>
      <c r="Z57" s="89" t="s">
        <v>68</v>
      </c>
      <c r="AA57" s="89" t="s">
        <v>67</v>
      </c>
      <c r="AB57" s="89">
        <v>1</v>
      </c>
      <c r="AC57" s="89">
        <v>6</v>
      </c>
      <c r="AD57" s="89">
        <v>1</v>
      </c>
      <c r="AE57" s="89" t="s">
        <v>0</v>
      </c>
      <c r="AF57" s="90">
        <v>367</v>
      </c>
      <c r="AG57" s="90">
        <v>44727</v>
      </c>
      <c r="AH57" s="90">
        <v>45818</v>
      </c>
    </row>
    <row r="58" spans="1:34" hidden="1" x14ac:dyDescent="0.35">
      <c r="A58" s="89" t="str">
        <f t="shared" si="1"/>
        <v>685B</v>
      </c>
      <c r="B58" s="89" t="s">
        <v>1171</v>
      </c>
      <c r="C58" s="89" t="s">
        <v>1172</v>
      </c>
      <c r="D58" s="89" t="s">
        <v>358</v>
      </c>
      <c r="E58" s="89" t="s">
        <v>1173</v>
      </c>
      <c r="F58" s="89" t="s">
        <v>1548</v>
      </c>
      <c r="G58" s="89" t="s">
        <v>70</v>
      </c>
      <c r="H58" s="89" t="s">
        <v>70</v>
      </c>
      <c r="I58" s="89" t="s">
        <v>1549</v>
      </c>
      <c r="J58" s="89">
        <v>0</v>
      </c>
      <c r="K58" s="89" t="s">
        <v>53</v>
      </c>
      <c r="L58" s="89" t="s">
        <v>1550</v>
      </c>
      <c r="M58" s="91"/>
      <c r="N58" s="89" t="s">
        <v>1551</v>
      </c>
      <c r="O58" s="89" t="s">
        <v>617</v>
      </c>
      <c r="P58" s="89" t="s">
        <v>1552</v>
      </c>
      <c r="Q58" s="89" t="s">
        <v>631</v>
      </c>
      <c r="R58" s="89">
        <v>15</v>
      </c>
      <c r="S58" s="89" t="s">
        <v>1557</v>
      </c>
      <c r="T58" s="89" t="s">
        <v>1557</v>
      </c>
      <c r="U58" s="89" t="s">
        <v>1554</v>
      </c>
      <c r="V58" s="89" t="s">
        <v>1563</v>
      </c>
      <c r="W58" s="89" t="s">
        <v>647</v>
      </c>
      <c r="X58" s="89" t="s">
        <v>100</v>
      </c>
      <c r="Y58" s="89" t="s">
        <v>621</v>
      </c>
      <c r="Z58" s="89" t="s">
        <v>68</v>
      </c>
      <c r="AA58" s="89" t="s">
        <v>67</v>
      </c>
      <c r="AB58" s="89">
        <v>1</v>
      </c>
      <c r="AC58" s="89">
        <v>6</v>
      </c>
      <c r="AD58" s="89">
        <v>1</v>
      </c>
      <c r="AE58" s="89" t="s">
        <v>0</v>
      </c>
      <c r="AF58" s="90">
        <v>367</v>
      </c>
      <c r="AG58" s="90">
        <v>44781</v>
      </c>
      <c r="AH58" s="90">
        <v>46254</v>
      </c>
    </row>
    <row r="59" spans="1:34" hidden="1" x14ac:dyDescent="0.35">
      <c r="A59" s="89" t="str">
        <f t="shared" si="1"/>
        <v>685E</v>
      </c>
      <c r="B59" s="89" t="s">
        <v>1174</v>
      </c>
      <c r="C59" s="89" t="s">
        <v>1175</v>
      </c>
      <c r="D59" s="89" t="s">
        <v>359</v>
      </c>
      <c r="E59" s="89" t="s">
        <v>1176</v>
      </c>
      <c r="F59" s="89" t="s">
        <v>1548</v>
      </c>
      <c r="G59" s="89" t="s">
        <v>70</v>
      </c>
      <c r="H59" s="89" t="s">
        <v>70</v>
      </c>
      <c r="I59" s="91"/>
      <c r="J59" s="89">
        <v>0</v>
      </c>
      <c r="K59" s="89" t="s">
        <v>53</v>
      </c>
      <c r="L59" s="89" t="s">
        <v>1550</v>
      </c>
      <c r="M59" s="91"/>
      <c r="N59" s="89" t="s">
        <v>1551</v>
      </c>
      <c r="O59" s="89" t="s">
        <v>617</v>
      </c>
      <c r="P59" s="89" t="s">
        <v>1552</v>
      </c>
      <c r="Q59" s="89" t="s">
        <v>631</v>
      </c>
      <c r="R59" s="89">
        <v>24</v>
      </c>
      <c r="S59" s="89" t="s">
        <v>1553</v>
      </c>
      <c r="T59" s="89" t="s">
        <v>1557</v>
      </c>
      <c r="U59" s="89" t="s">
        <v>1554</v>
      </c>
      <c r="V59" s="89" t="s">
        <v>1563</v>
      </c>
      <c r="W59" s="89" t="s">
        <v>646</v>
      </c>
      <c r="X59" s="89" t="s">
        <v>102</v>
      </c>
      <c r="Y59" s="89" t="s">
        <v>621</v>
      </c>
      <c r="Z59" s="89" t="s">
        <v>68</v>
      </c>
      <c r="AA59" s="89" t="s">
        <v>67</v>
      </c>
      <c r="AB59" s="89">
        <v>1</v>
      </c>
      <c r="AC59" s="89">
        <v>6</v>
      </c>
      <c r="AD59" s="89">
        <v>1</v>
      </c>
      <c r="AE59" s="89" t="s">
        <v>0</v>
      </c>
      <c r="AF59" s="90">
        <v>367</v>
      </c>
      <c r="AG59" s="90">
        <v>44783</v>
      </c>
      <c r="AH59" s="90">
        <v>46254</v>
      </c>
    </row>
    <row r="60" spans="1:34" hidden="1" x14ac:dyDescent="0.35">
      <c r="A60" s="89" t="str">
        <f t="shared" si="1"/>
        <v>00E2</v>
      </c>
      <c r="B60" s="89" t="s">
        <v>845</v>
      </c>
      <c r="C60" s="89" t="s">
        <v>846</v>
      </c>
      <c r="D60" s="89" t="s">
        <v>99</v>
      </c>
      <c r="E60" s="89" t="s">
        <v>847</v>
      </c>
      <c r="F60" s="89" t="s">
        <v>1548</v>
      </c>
      <c r="G60" s="89" t="s">
        <v>70</v>
      </c>
      <c r="H60" s="89" t="s">
        <v>70</v>
      </c>
      <c r="I60" s="91"/>
      <c r="J60" s="89">
        <v>0</v>
      </c>
      <c r="K60" s="89" t="s">
        <v>53</v>
      </c>
      <c r="L60" s="89" t="s">
        <v>1550</v>
      </c>
      <c r="M60" s="91"/>
      <c r="N60" s="89" t="s">
        <v>1551</v>
      </c>
      <c r="O60" s="89" t="s">
        <v>617</v>
      </c>
      <c r="P60" s="89" t="s">
        <v>1552</v>
      </c>
      <c r="Q60" s="89" t="s">
        <v>631</v>
      </c>
      <c r="R60" s="89">
        <v>24</v>
      </c>
      <c r="S60" s="89" t="s">
        <v>1553</v>
      </c>
      <c r="T60" s="89" t="s">
        <v>1557</v>
      </c>
      <c r="U60" s="89" t="s">
        <v>1554</v>
      </c>
      <c r="V60" s="89" t="s">
        <v>1563</v>
      </c>
      <c r="W60" s="89" t="s">
        <v>665</v>
      </c>
      <c r="X60" s="89" t="s">
        <v>78</v>
      </c>
      <c r="Y60" s="89" t="s">
        <v>621</v>
      </c>
      <c r="Z60" s="89" t="s">
        <v>68</v>
      </c>
      <c r="AA60" s="89" t="s">
        <v>67</v>
      </c>
      <c r="AB60" s="89">
        <v>1</v>
      </c>
      <c r="AC60" s="89">
        <v>6</v>
      </c>
      <c r="AD60" s="89">
        <v>1</v>
      </c>
      <c r="AE60" s="89" t="s">
        <v>287</v>
      </c>
      <c r="AF60" s="90">
        <v>367</v>
      </c>
      <c r="AG60" s="90">
        <v>45057</v>
      </c>
      <c r="AH60" s="90">
        <v>46143</v>
      </c>
    </row>
    <row r="61" spans="1:34" hidden="1" x14ac:dyDescent="0.35">
      <c r="A61" s="89" t="str">
        <f t="shared" si="1"/>
        <v>556E</v>
      </c>
      <c r="B61" s="89" t="s">
        <v>1104</v>
      </c>
      <c r="C61" s="89" t="s">
        <v>1105</v>
      </c>
      <c r="D61" s="89" t="s">
        <v>297</v>
      </c>
      <c r="E61" s="89" t="s">
        <v>1106</v>
      </c>
      <c r="F61" s="89" t="s">
        <v>1548</v>
      </c>
      <c r="G61" s="89" t="s">
        <v>70</v>
      </c>
      <c r="H61" s="89" t="s">
        <v>70</v>
      </c>
      <c r="I61" s="91"/>
      <c r="J61" s="89">
        <v>0</v>
      </c>
      <c r="K61" s="89" t="s">
        <v>53</v>
      </c>
      <c r="L61" s="89" t="s">
        <v>1550</v>
      </c>
      <c r="M61" s="91"/>
      <c r="N61" s="89" t="s">
        <v>1551</v>
      </c>
      <c r="O61" s="89" t="s">
        <v>617</v>
      </c>
      <c r="P61" s="89" t="s">
        <v>1552</v>
      </c>
      <c r="Q61" s="89" t="s">
        <v>631</v>
      </c>
      <c r="R61" s="89">
        <v>24</v>
      </c>
      <c r="S61" s="89" t="s">
        <v>1553</v>
      </c>
      <c r="T61" s="89" t="s">
        <v>1557</v>
      </c>
      <c r="U61" s="89" t="s">
        <v>1554</v>
      </c>
      <c r="V61" s="89" t="s">
        <v>1563</v>
      </c>
      <c r="W61" s="89" t="s">
        <v>665</v>
      </c>
      <c r="X61" s="89" t="s">
        <v>78</v>
      </c>
      <c r="Y61" s="89" t="s">
        <v>621</v>
      </c>
      <c r="Z61" s="89" t="s">
        <v>68</v>
      </c>
      <c r="AA61" s="89" t="s">
        <v>67</v>
      </c>
      <c r="AB61" s="89">
        <v>1</v>
      </c>
      <c r="AC61" s="89">
        <v>6</v>
      </c>
      <c r="AD61" s="89">
        <v>1</v>
      </c>
      <c r="AE61" s="89" t="s">
        <v>287</v>
      </c>
      <c r="AF61" s="90">
        <v>367</v>
      </c>
      <c r="AG61" s="90">
        <v>45057</v>
      </c>
      <c r="AH61" s="90">
        <v>46143</v>
      </c>
    </row>
    <row r="62" spans="1:34" hidden="1" x14ac:dyDescent="0.35">
      <c r="A62" s="89" t="str">
        <f t="shared" si="1"/>
        <v>688A</v>
      </c>
      <c r="B62" s="89" t="s">
        <v>1183</v>
      </c>
      <c r="C62" s="89" t="s">
        <v>1184</v>
      </c>
      <c r="D62" s="89" t="s">
        <v>368</v>
      </c>
      <c r="E62" s="89" t="s">
        <v>1185</v>
      </c>
      <c r="F62" s="89" t="s">
        <v>1548</v>
      </c>
      <c r="G62" s="89" t="s">
        <v>70</v>
      </c>
      <c r="H62" s="89" t="s">
        <v>70</v>
      </c>
      <c r="I62" s="91"/>
      <c r="J62" s="89">
        <v>0</v>
      </c>
      <c r="K62" s="89" t="s">
        <v>53</v>
      </c>
      <c r="L62" s="89" t="s">
        <v>1550</v>
      </c>
      <c r="M62" s="91"/>
      <c r="N62" s="89" t="s">
        <v>1551</v>
      </c>
      <c r="O62" s="89" t="s">
        <v>617</v>
      </c>
      <c r="P62" s="89" t="s">
        <v>1552</v>
      </c>
      <c r="Q62" s="89" t="s">
        <v>631</v>
      </c>
      <c r="R62" s="89">
        <v>17</v>
      </c>
      <c r="S62" s="89" t="s">
        <v>1566</v>
      </c>
      <c r="T62" s="89" t="s">
        <v>1557</v>
      </c>
      <c r="U62" s="89" t="s">
        <v>1554</v>
      </c>
      <c r="V62" s="89" t="s">
        <v>1563</v>
      </c>
      <c r="W62" s="89" t="s">
        <v>665</v>
      </c>
      <c r="X62" s="89" t="s">
        <v>78</v>
      </c>
      <c r="Y62" s="89" t="s">
        <v>621</v>
      </c>
      <c r="Z62" s="89" t="s">
        <v>68</v>
      </c>
      <c r="AA62" s="89" t="s">
        <v>67</v>
      </c>
      <c r="AB62" s="89">
        <v>1</v>
      </c>
      <c r="AC62" s="89">
        <v>6</v>
      </c>
      <c r="AD62" s="89">
        <v>1</v>
      </c>
      <c r="AE62" s="89" t="s">
        <v>287</v>
      </c>
      <c r="AF62" s="90">
        <v>367</v>
      </c>
      <c r="AG62" s="90">
        <v>45057</v>
      </c>
      <c r="AH62" s="90">
        <v>46143</v>
      </c>
    </row>
    <row r="63" spans="1:34" hidden="1" x14ac:dyDescent="0.35">
      <c r="A63" s="89" t="str">
        <f t="shared" si="1"/>
        <v>689H</v>
      </c>
      <c r="B63" s="89" t="s">
        <v>1195</v>
      </c>
      <c r="C63" s="89" t="s">
        <v>1196</v>
      </c>
      <c r="D63" s="89" t="s">
        <v>374</v>
      </c>
      <c r="E63" s="89" t="s">
        <v>1197</v>
      </c>
      <c r="F63" s="89" t="s">
        <v>1548</v>
      </c>
      <c r="G63" s="89" t="s">
        <v>70</v>
      </c>
      <c r="H63" s="89" t="s">
        <v>70</v>
      </c>
      <c r="I63" s="91"/>
      <c r="J63" s="89">
        <v>0</v>
      </c>
      <c r="K63" s="89" t="s">
        <v>53</v>
      </c>
      <c r="L63" s="89" t="s">
        <v>1550</v>
      </c>
      <c r="M63" s="91"/>
      <c r="N63" s="89" t="s">
        <v>1551</v>
      </c>
      <c r="O63" s="89" t="s">
        <v>617</v>
      </c>
      <c r="P63" s="89" t="s">
        <v>1552</v>
      </c>
      <c r="Q63" s="89" t="s">
        <v>631</v>
      </c>
      <c r="R63" s="89">
        <v>24</v>
      </c>
      <c r="S63" s="89" t="s">
        <v>1553</v>
      </c>
      <c r="T63" s="89" t="s">
        <v>1557</v>
      </c>
      <c r="U63" s="89" t="s">
        <v>1554</v>
      </c>
      <c r="V63" s="89" t="s">
        <v>1563</v>
      </c>
      <c r="W63" s="89" t="s">
        <v>665</v>
      </c>
      <c r="X63" s="89" t="s">
        <v>78</v>
      </c>
      <c r="Y63" s="89" t="s">
        <v>621</v>
      </c>
      <c r="Z63" s="89" t="s">
        <v>68</v>
      </c>
      <c r="AA63" s="89" t="s">
        <v>67</v>
      </c>
      <c r="AB63" s="89">
        <v>1</v>
      </c>
      <c r="AC63" s="89">
        <v>6</v>
      </c>
      <c r="AD63" s="89">
        <v>1</v>
      </c>
      <c r="AE63" s="89" t="s">
        <v>287</v>
      </c>
      <c r="AF63" s="90">
        <v>367</v>
      </c>
      <c r="AG63" s="90">
        <v>45057</v>
      </c>
      <c r="AH63" s="90">
        <v>46143</v>
      </c>
    </row>
    <row r="64" spans="1:34" hidden="1" x14ac:dyDescent="0.35">
      <c r="A64" s="89" t="str">
        <f t="shared" si="1"/>
        <v>663N</v>
      </c>
      <c r="B64" s="89" t="s">
        <v>1163</v>
      </c>
      <c r="C64" s="89" t="s">
        <v>1164</v>
      </c>
      <c r="D64" s="89" t="s">
        <v>345</v>
      </c>
      <c r="E64" s="89" t="s">
        <v>1165</v>
      </c>
      <c r="F64" s="89" t="s">
        <v>1548</v>
      </c>
      <c r="G64" s="89" t="s">
        <v>70</v>
      </c>
      <c r="H64" s="89" t="s">
        <v>70</v>
      </c>
      <c r="I64" s="91"/>
      <c r="J64" s="89">
        <v>0</v>
      </c>
      <c r="K64" s="89" t="s">
        <v>53</v>
      </c>
      <c r="L64" s="89" t="s">
        <v>1550</v>
      </c>
      <c r="M64" s="91"/>
      <c r="N64" s="89" t="s">
        <v>1551</v>
      </c>
      <c r="O64" s="89" t="s">
        <v>617</v>
      </c>
      <c r="P64" s="89" t="s">
        <v>1552</v>
      </c>
      <c r="Q64" s="89" t="s">
        <v>631</v>
      </c>
      <c r="R64" s="89">
        <v>24</v>
      </c>
      <c r="S64" s="89" t="s">
        <v>1553</v>
      </c>
      <c r="T64" s="89" t="s">
        <v>1557</v>
      </c>
      <c r="U64" s="89" t="s">
        <v>1554</v>
      </c>
      <c r="V64" s="89" t="s">
        <v>1563</v>
      </c>
      <c r="W64" s="89" t="s">
        <v>630</v>
      </c>
      <c r="X64" s="89" t="s">
        <v>117</v>
      </c>
      <c r="Y64" s="89" t="s">
        <v>621</v>
      </c>
      <c r="Z64" s="89" t="s">
        <v>68</v>
      </c>
      <c r="AA64" s="89" t="s">
        <v>67</v>
      </c>
      <c r="AB64" s="89">
        <v>1</v>
      </c>
      <c r="AC64" s="89">
        <v>6</v>
      </c>
      <c r="AD64" s="89">
        <v>1</v>
      </c>
      <c r="AE64" s="89" t="s">
        <v>287</v>
      </c>
      <c r="AF64" s="90">
        <v>367</v>
      </c>
      <c r="AG64" s="90">
        <v>45059</v>
      </c>
      <c r="AH64" s="90">
        <v>46143</v>
      </c>
    </row>
    <row r="65" spans="1:37" hidden="1" x14ac:dyDescent="0.35">
      <c r="A65" s="89" t="str">
        <f t="shared" si="1"/>
        <v>561J</v>
      </c>
      <c r="B65" s="89" t="s">
        <v>1107</v>
      </c>
      <c r="C65" s="89" t="s">
        <v>1108</v>
      </c>
      <c r="D65" s="89" t="s">
        <v>298</v>
      </c>
      <c r="E65" s="89" t="s">
        <v>1109</v>
      </c>
      <c r="F65" s="89" t="s">
        <v>1548</v>
      </c>
      <c r="G65" s="89" t="s">
        <v>70</v>
      </c>
      <c r="H65" s="89" t="s">
        <v>70</v>
      </c>
      <c r="I65" s="91"/>
      <c r="J65" s="89">
        <v>0</v>
      </c>
      <c r="K65" s="89" t="s">
        <v>53</v>
      </c>
      <c r="L65" s="89" t="s">
        <v>1550</v>
      </c>
      <c r="M65" s="91"/>
      <c r="N65" s="89" t="s">
        <v>1551</v>
      </c>
      <c r="O65" s="89" t="s">
        <v>617</v>
      </c>
      <c r="P65" s="89" t="s">
        <v>1552</v>
      </c>
      <c r="Q65" s="89" t="s">
        <v>631</v>
      </c>
      <c r="R65" s="89">
        <v>24</v>
      </c>
      <c r="S65" s="89" t="s">
        <v>1553</v>
      </c>
      <c r="T65" s="89" t="s">
        <v>1557</v>
      </c>
      <c r="U65" s="89" t="s">
        <v>1554</v>
      </c>
      <c r="V65" s="89" t="s">
        <v>1563</v>
      </c>
      <c r="W65" s="89" t="s">
        <v>646</v>
      </c>
      <c r="X65" s="89" t="s">
        <v>102</v>
      </c>
      <c r="Y65" s="89" t="s">
        <v>621</v>
      </c>
      <c r="Z65" s="89" t="s">
        <v>68</v>
      </c>
      <c r="AA65" s="89" t="s">
        <v>67</v>
      </c>
      <c r="AB65" s="89">
        <v>1</v>
      </c>
      <c r="AC65" s="89">
        <v>6</v>
      </c>
      <c r="AD65" s="89">
        <v>1</v>
      </c>
      <c r="AE65" s="89" t="s">
        <v>287</v>
      </c>
      <c r="AF65" s="90">
        <v>367</v>
      </c>
      <c r="AG65" s="90">
        <v>45059</v>
      </c>
      <c r="AH65" s="90">
        <v>46143</v>
      </c>
    </row>
    <row r="66" spans="1:37" hidden="1" x14ac:dyDescent="0.35">
      <c r="A66" s="89" t="str">
        <f t="shared" si="1"/>
        <v>6736</v>
      </c>
      <c r="B66" s="89" t="s">
        <v>685</v>
      </c>
      <c r="C66" s="89" t="s">
        <v>686</v>
      </c>
      <c r="D66" s="89" t="s">
        <v>349</v>
      </c>
      <c r="E66" s="89" t="s">
        <v>687</v>
      </c>
      <c r="F66" s="89" t="s">
        <v>1548</v>
      </c>
      <c r="G66" s="89" t="s">
        <v>70</v>
      </c>
      <c r="H66" s="89" t="s">
        <v>70</v>
      </c>
      <c r="I66" s="89" t="s">
        <v>1562</v>
      </c>
      <c r="J66" s="89">
        <v>1</v>
      </c>
      <c r="K66" s="89" t="s">
        <v>53</v>
      </c>
      <c r="L66" s="89" t="s">
        <v>1550</v>
      </c>
      <c r="M66" s="91"/>
      <c r="N66" s="89" t="s">
        <v>1551</v>
      </c>
      <c r="O66" s="89" t="s">
        <v>617</v>
      </c>
      <c r="P66" s="89" t="s">
        <v>1552</v>
      </c>
      <c r="Q66" s="89" t="s">
        <v>631</v>
      </c>
      <c r="R66" s="89">
        <v>24</v>
      </c>
      <c r="S66" s="89" t="s">
        <v>1553</v>
      </c>
      <c r="T66" s="89" t="s">
        <v>1557</v>
      </c>
      <c r="U66" s="89" t="s">
        <v>1554</v>
      </c>
      <c r="V66" s="89" t="s">
        <v>1563</v>
      </c>
      <c r="W66" s="89" t="s">
        <v>630</v>
      </c>
      <c r="X66" s="89" t="s">
        <v>117</v>
      </c>
      <c r="Y66" s="89" t="s">
        <v>621</v>
      </c>
      <c r="Z66" s="89" t="s">
        <v>68</v>
      </c>
      <c r="AA66" s="89" t="s">
        <v>67</v>
      </c>
      <c r="AB66" s="89">
        <v>1</v>
      </c>
      <c r="AC66" s="89">
        <v>6</v>
      </c>
      <c r="AD66" s="89">
        <v>1</v>
      </c>
      <c r="AE66" s="89" t="s">
        <v>287</v>
      </c>
      <c r="AF66" s="90">
        <v>367</v>
      </c>
      <c r="AG66" s="90">
        <v>45059</v>
      </c>
      <c r="AH66" s="90">
        <v>46143</v>
      </c>
    </row>
    <row r="67" spans="1:37" hidden="1" x14ac:dyDescent="0.35">
      <c r="A67" s="89" t="str">
        <f t="shared" si="1"/>
        <v>051F</v>
      </c>
      <c r="B67" s="89" t="s">
        <v>962</v>
      </c>
      <c r="C67" s="89" t="s">
        <v>963</v>
      </c>
      <c r="D67" s="89" t="s">
        <v>185</v>
      </c>
      <c r="E67" s="89" t="s">
        <v>964</v>
      </c>
      <c r="F67" s="89" t="s">
        <v>1548</v>
      </c>
      <c r="G67" s="89" t="s">
        <v>70</v>
      </c>
      <c r="H67" s="89" t="s">
        <v>70</v>
      </c>
      <c r="I67" s="91"/>
      <c r="J67" s="89">
        <v>0</v>
      </c>
      <c r="K67" s="89" t="s">
        <v>53</v>
      </c>
      <c r="L67" s="89" t="s">
        <v>1550</v>
      </c>
      <c r="M67" s="91"/>
      <c r="N67" s="89" t="s">
        <v>1551</v>
      </c>
      <c r="O67" s="89" t="s">
        <v>617</v>
      </c>
      <c r="P67" s="89" t="s">
        <v>1552</v>
      </c>
      <c r="Q67" s="89" t="s">
        <v>631</v>
      </c>
      <c r="R67" s="89">
        <v>24</v>
      </c>
      <c r="S67" s="89" t="s">
        <v>1553</v>
      </c>
      <c r="T67" s="89" t="s">
        <v>1557</v>
      </c>
      <c r="U67" s="89" t="s">
        <v>1554</v>
      </c>
      <c r="V67" s="89" t="s">
        <v>1563</v>
      </c>
      <c r="W67" s="89" t="s">
        <v>630</v>
      </c>
      <c r="X67" s="89" t="s">
        <v>117</v>
      </c>
      <c r="Y67" s="89" t="s">
        <v>621</v>
      </c>
      <c r="Z67" s="89" t="s">
        <v>68</v>
      </c>
      <c r="AA67" s="89" t="s">
        <v>67</v>
      </c>
      <c r="AB67" s="89">
        <v>1</v>
      </c>
      <c r="AC67" s="89">
        <v>6</v>
      </c>
      <c r="AD67" s="89">
        <v>1</v>
      </c>
      <c r="AE67" s="89" t="s">
        <v>287</v>
      </c>
      <c r="AF67" s="90">
        <v>367</v>
      </c>
      <c r="AG67" s="90">
        <v>45059</v>
      </c>
      <c r="AH67" s="90">
        <v>46143</v>
      </c>
    </row>
    <row r="68" spans="1:37" hidden="1" x14ac:dyDescent="0.35">
      <c r="A68" s="89" t="str">
        <f t="shared" si="1"/>
        <v>00V8</v>
      </c>
      <c r="B68" s="89" t="s">
        <v>1495</v>
      </c>
      <c r="C68" s="89" t="s">
        <v>1496</v>
      </c>
      <c r="D68" s="89" t="s">
        <v>156</v>
      </c>
      <c r="E68" s="89" t="s">
        <v>1497</v>
      </c>
      <c r="F68" s="89" t="s">
        <v>1548</v>
      </c>
      <c r="G68" s="89" t="s">
        <v>70</v>
      </c>
      <c r="H68" s="89" t="s">
        <v>70</v>
      </c>
      <c r="I68" s="89" t="s">
        <v>1549</v>
      </c>
      <c r="J68" s="89">
        <v>0</v>
      </c>
      <c r="K68" s="89" t="s">
        <v>53</v>
      </c>
      <c r="L68" s="89" t="s">
        <v>1550</v>
      </c>
      <c r="M68" s="91"/>
      <c r="N68" s="89" t="s">
        <v>1551</v>
      </c>
      <c r="O68" s="89" t="s">
        <v>617</v>
      </c>
      <c r="P68" s="89" t="s">
        <v>1552</v>
      </c>
      <c r="Q68" s="89" t="s">
        <v>631</v>
      </c>
      <c r="R68" s="89">
        <v>24</v>
      </c>
      <c r="S68" s="89" t="s">
        <v>1553</v>
      </c>
      <c r="T68" s="89" t="s">
        <v>1553</v>
      </c>
      <c r="U68" s="89" t="s">
        <v>1554</v>
      </c>
      <c r="V68" s="89" t="s">
        <v>1563</v>
      </c>
      <c r="W68" s="89" t="s">
        <v>646</v>
      </c>
      <c r="X68" s="89" t="s">
        <v>102</v>
      </c>
      <c r="Y68" s="89" t="s">
        <v>621</v>
      </c>
      <c r="Z68" s="89" t="s">
        <v>68</v>
      </c>
      <c r="AA68" s="89" t="s">
        <v>67</v>
      </c>
      <c r="AB68" s="89">
        <v>1</v>
      </c>
      <c r="AC68" s="89">
        <v>6</v>
      </c>
      <c r="AD68" s="89">
        <v>1</v>
      </c>
      <c r="AE68" s="89" t="s">
        <v>287</v>
      </c>
      <c r="AF68" s="90">
        <v>367</v>
      </c>
      <c r="AG68" s="90">
        <v>45061</v>
      </c>
      <c r="AH68" s="90">
        <v>46157</v>
      </c>
    </row>
    <row r="69" spans="1:37" hidden="1" x14ac:dyDescent="0.35">
      <c r="A69" s="89" t="str">
        <f t="shared" si="1"/>
        <v>694K</v>
      </c>
      <c r="B69" s="89" t="s">
        <v>1198</v>
      </c>
      <c r="C69" s="89" t="s">
        <v>1199</v>
      </c>
      <c r="D69" s="89" t="s">
        <v>380</v>
      </c>
      <c r="E69" s="89" t="s">
        <v>1200</v>
      </c>
      <c r="F69" s="89" t="s">
        <v>1548</v>
      </c>
      <c r="G69" s="89" t="s">
        <v>70</v>
      </c>
      <c r="H69" s="89" t="s">
        <v>70</v>
      </c>
      <c r="I69" s="89" t="s">
        <v>1562</v>
      </c>
      <c r="J69" s="89">
        <v>0</v>
      </c>
      <c r="K69" s="89" t="s">
        <v>53</v>
      </c>
      <c r="L69" s="89" t="s">
        <v>1550</v>
      </c>
      <c r="M69" s="91"/>
      <c r="N69" s="89" t="s">
        <v>1551</v>
      </c>
      <c r="O69" s="89" t="s">
        <v>617</v>
      </c>
      <c r="P69" s="89" t="s">
        <v>1552</v>
      </c>
      <c r="Q69" s="89" t="s">
        <v>631</v>
      </c>
      <c r="R69" s="89">
        <v>24</v>
      </c>
      <c r="S69" s="89" t="s">
        <v>1553</v>
      </c>
      <c r="T69" s="89" t="s">
        <v>1557</v>
      </c>
      <c r="U69" s="89" t="s">
        <v>1554</v>
      </c>
      <c r="V69" s="89" t="s">
        <v>1563</v>
      </c>
      <c r="W69" s="89" t="s">
        <v>646</v>
      </c>
      <c r="X69" s="89" t="s">
        <v>102</v>
      </c>
      <c r="Y69" s="89" t="s">
        <v>621</v>
      </c>
      <c r="Z69" s="89" t="s">
        <v>68</v>
      </c>
      <c r="AA69" s="89" t="s">
        <v>67</v>
      </c>
      <c r="AB69" s="89">
        <v>1</v>
      </c>
      <c r="AC69" s="89">
        <v>6</v>
      </c>
      <c r="AD69" s="89">
        <v>1</v>
      </c>
      <c r="AE69" s="89" t="s">
        <v>287</v>
      </c>
      <c r="AF69" s="90">
        <v>367</v>
      </c>
      <c r="AG69" s="90">
        <v>45082</v>
      </c>
      <c r="AH69" s="90">
        <v>46174</v>
      </c>
    </row>
    <row r="70" spans="1:37" hidden="1" x14ac:dyDescent="0.35">
      <c r="A70" s="89" t="str">
        <f t="shared" si="1"/>
        <v>646W</v>
      </c>
      <c r="B70" s="89" t="s">
        <v>1137</v>
      </c>
      <c r="C70" s="89" t="s">
        <v>1138</v>
      </c>
      <c r="D70" s="89" t="s">
        <v>326</v>
      </c>
      <c r="E70" s="89" t="s">
        <v>1607</v>
      </c>
      <c r="F70" s="89" t="s">
        <v>1548</v>
      </c>
      <c r="G70" s="89" t="s">
        <v>70</v>
      </c>
      <c r="H70" s="89" t="s">
        <v>70</v>
      </c>
      <c r="I70" s="91"/>
      <c r="J70" s="89">
        <v>0</v>
      </c>
      <c r="K70" s="89" t="s">
        <v>53</v>
      </c>
      <c r="L70" s="89" t="s">
        <v>1550</v>
      </c>
      <c r="M70" s="91"/>
      <c r="N70" s="89" t="s">
        <v>1551</v>
      </c>
      <c r="O70" s="89" t="s">
        <v>617</v>
      </c>
      <c r="P70" s="89" t="s">
        <v>1552</v>
      </c>
      <c r="Q70" s="89" t="s">
        <v>631</v>
      </c>
      <c r="R70" s="89">
        <v>15</v>
      </c>
      <c r="S70" s="89" t="s">
        <v>1553</v>
      </c>
      <c r="T70" s="89" t="s">
        <v>1557</v>
      </c>
      <c r="U70" s="89" t="s">
        <v>1554</v>
      </c>
      <c r="V70" s="89" t="s">
        <v>1563</v>
      </c>
      <c r="W70" s="89" t="s">
        <v>665</v>
      </c>
      <c r="X70" s="89" t="s">
        <v>78</v>
      </c>
      <c r="Y70" s="89" t="s">
        <v>621</v>
      </c>
      <c r="Z70" s="89" t="s">
        <v>68</v>
      </c>
      <c r="AA70" s="89" t="s">
        <v>67</v>
      </c>
      <c r="AB70" s="89">
        <v>1</v>
      </c>
      <c r="AC70" s="89">
        <v>6</v>
      </c>
      <c r="AD70" s="89">
        <v>1</v>
      </c>
      <c r="AE70" s="89" t="s">
        <v>287</v>
      </c>
      <c r="AF70" s="90">
        <v>367</v>
      </c>
      <c r="AG70" s="90">
        <v>45082</v>
      </c>
      <c r="AH70" s="90">
        <v>46174</v>
      </c>
    </row>
    <row r="71" spans="1:37" hidden="1" x14ac:dyDescent="0.35">
      <c r="A71" s="89" t="str">
        <f t="shared" si="1"/>
        <v>418P</v>
      </c>
      <c r="B71" s="89" t="s">
        <v>1082</v>
      </c>
      <c r="C71" s="89" t="s">
        <v>1083</v>
      </c>
      <c r="D71" s="89" t="s">
        <v>263</v>
      </c>
      <c r="E71" s="89" t="s">
        <v>1084</v>
      </c>
      <c r="F71" s="89" t="s">
        <v>1548</v>
      </c>
      <c r="G71" s="89" t="s">
        <v>70</v>
      </c>
      <c r="H71" s="89" t="s">
        <v>70</v>
      </c>
      <c r="I71" s="91"/>
      <c r="J71" s="89">
        <v>0</v>
      </c>
      <c r="K71" s="89" t="s">
        <v>53</v>
      </c>
      <c r="L71" s="89" t="s">
        <v>1550</v>
      </c>
      <c r="M71" s="91"/>
      <c r="N71" s="89" t="s">
        <v>1551</v>
      </c>
      <c r="O71" s="89" t="s">
        <v>617</v>
      </c>
      <c r="P71" s="89" t="s">
        <v>1552</v>
      </c>
      <c r="Q71" s="89" t="s">
        <v>631</v>
      </c>
      <c r="R71" s="89">
        <v>24</v>
      </c>
      <c r="S71" s="89" t="s">
        <v>1553</v>
      </c>
      <c r="T71" s="89" t="s">
        <v>1557</v>
      </c>
      <c r="U71" s="89" t="s">
        <v>1554</v>
      </c>
      <c r="V71" s="89" t="s">
        <v>1563</v>
      </c>
      <c r="W71" s="89" t="s">
        <v>646</v>
      </c>
      <c r="X71" s="89" t="s">
        <v>102</v>
      </c>
      <c r="Y71" s="89" t="s">
        <v>621</v>
      </c>
      <c r="Z71" s="89" t="s">
        <v>68</v>
      </c>
      <c r="AA71" s="89" t="s">
        <v>67</v>
      </c>
      <c r="AB71" s="89">
        <v>1</v>
      </c>
      <c r="AC71" s="89">
        <v>6</v>
      </c>
      <c r="AD71" s="89">
        <v>1</v>
      </c>
      <c r="AE71" s="89" t="s">
        <v>287</v>
      </c>
      <c r="AF71" s="90">
        <v>367</v>
      </c>
      <c r="AG71" s="90">
        <v>45082</v>
      </c>
      <c r="AH71" s="90">
        <v>46174</v>
      </c>
    </row>
    <row r="72" spans="1:37" hidden="1" x14ac:dyDescent="0.35">
      <c r="A72" s="89" t="str">
        <f t="shared" si="1"/>
        <v>016M</v>
      </c>
      <c r="B72" s="89" t="s">
        <v>939</v>
      </c>
      <c r="C72" s="89" t="s">
        <v>940</v>
      </c>
      <c r="D72" s="89" t="s">
        <v>167</v>
      </c>
      <c r="E72" s="89" t="s">
        <v>941</v>
      </c>
      <c r="F72" s="89" t="s">
        <v>1548</v>
      </c>
      <c r="G72" s="89" t="s">
        <v>70</v>
      </c>
      <c r="H72" s="89" t="s">
        <v>70</v>
      </c>
      <c r="I72" s="91"/>
      <c r="J72" s="89">
        <v>0</v>
      </c>
      <c r="K72" s="89" t="s">
        <v>53</v>
      </c>
      <c r="L72" s="89" t="s">
        <v>1550</v>
      </c>
      <c r="M72" s="91"/>
      <c r="N72" s="89" t="s">
        <v>1551</v>
      </c>
      <c r="O72" s="89" t="s">
        <v>617</v>
      </c>
      <c r="P72" s="89" t="s">
        <v>1552</v>
      </c>
      <c r="Q72" s="89" t="s">
        <v>631</v>
      </c>
      <c r="R72" s="89">
        <v>24</v>
      </c>
      <c r="S72" s="89" t="s">
        <v>1553</v>
      </c>
      <c r="T72" s="89" t="s">
        <v>1553</v>
      </c>
      <c r="U72" s="89" t="s">
        <v>1554</v>
      </c>
      <c r="V72" s="89" t="s">
        <v>1563</v>
      </c>
      <c r="W72" s="89" t="s">
        <v>630</v>
      </c>
      <c r="X72" s="89" t="s">
        <v>117</v>
      </c>
      <c r="Y72" s="89" t="s">
        <v>621</v>
      </c>
      <c r="Z72" s="89" t="s">
        <v>68</v>
      </c>
      <c r="AA72" s="89" t="s">
        <v>67</v>
      </c>
      <c r="AB72" s="89">
        <v>1</v>
      </c>
      <c r="AC72" s="89">
        <v>6</v>
      </c>
      <c r="AD72" s="89">
        <v>1</v>
      </c>
      <c r="AE72" s="89" t="s">
        <v>287</v>
      </c>
      <c r="AF72" s="90">
        <v>367</v>
      </c>
      <c r="AG72" s="90">
        <v>45082</v>
      </c>
      <c r="AH72" s="90">
        <v>46174</v>
      </c>
    </row>
    <row r="73" spans="1:37" hidden="1" x14ac:dyDescent="0.35">
      <c r="A73" s="89" t="str">
        <f t="shared" si="1"/>
        <v>00UU</v>
      </c>
      <c r="B73" s="89" t="s">
        <v>909</v>
      </c>
      <c r="C73" s="89" t="s">
        <v>910</v>
      </c>
      <c r="D73" s="89" t="s">
        <v>153</v>
      </c>
      <c r="E73" s="89" t="s">
        <v>1608</v>
      </c>
      <c r="F73" s="89" t="s">
        <v>1548</v>
      </c>
      <c r="G73" s="89" t="s">
        <v>70</v>
      </c>
      <c r="H73" s="89" t="s">
        <v>70</v>
      </c>
      <c r="I73" s="89" t="s">
        <v>1549</v>
      </c>
      <c r="J73" s="89">
        <v>0</v>
      </c>
      <c r="K73" s="89" t="s">
        <v>53</v>
      </c>
      <c r="L73" s="89" t="s">
        <v>1550</v>
      </c>
      <c r="M73" s="91"/>
      <c r="N73" s="89" t="s">
        <v>1551</v>
      </c>
      <c r="O73" s="89" t="s">
        <v>617</v>
      </c>
      <c r="P73" s="89" t="s">
        <v>1552</v>
      </c>
      <c r="Q73" s="89" t="s">
        <v>631</v>
      </c>
      <c r="R73" s="89">
        <v>15</v>
      </c>
      <c r="S73" s="89" t="s">
        <v>1557</v>
      </c>
      <c r="T73" s="89" t="s">
        <v>1557</v>
      </c>
      <c r="U73" s="89" t="s">
        <v>1554</v>
      </c>
      <c r="V73" s="89" t="s">
        <v>1563</v>
      </c>
      <c r="W73" s="89" t="s">
        <v>647</v>
      </c>
      <c r="X73" s="89" t="s">
        <v>100</v>
      </c>
      <c r="Y73" s="89" t="s">
        <v>621</v>
      </c>
      <c r="Z73" s="89" t="s">
        <v>68</v>
      </c>
      <c r="AA73" s="89" t="s">
        <v>67</v>
      </c>
      <c r="AB73" s="89">
        <v>1</v>
      </c>
      <c r="AC73" s="89">
        <v>6</v>
      </c>
      <c r="AD73" s="89">
        <v>1</v>
      </c>
      <c r="AE73" s="89" t="s">
        <v>287</v>
      </c>
      <c r="AF73" s="90">
        <v>367</v>
      </c>
      <c r="AG73" s="90">
        <v>45082</v>
      </c>
      <c r="AH73" s="90">
        <v>46174</v>
      </c>
    </row>
    <row r="74" spans="1:37" x14ac:dyDescent="0.35">
      <c r="A74" s="89" t="str">
        <f t="shared" si="1"/>
        <v>ZRE6</v>
      </c>
      <c r="B74" s="89" t="s">
        <v>704</v>
      </c>
      <c r="C74" s="89" t="s">
        <v>705</v>
      </c>
      <c r="D74" s="89" t="s">
        <v>519</v>
      </c>
      <c r="E74" s="89" t="s">
        <v>706</v>
      </c>
      <c r="F74" s="89" t="s">
        <v>1548</v>
      </c>
      <c r="G74" s="89" t="s">
        <v>70</v>
      </c>
      <c r="H74" s="89" t="s">
        <v>70</v>
      </c>
      <c r="I74" s="91"/>
      <c r="J74" s="89">
        <v>0</v>
      </c>
      <c r="K74" s="26" t="s">
        <v>38</v>
      </c>
      <c r="L74" s="89" t="s">
        <v>1590</v>
      </c>
      <c r="M74" s="91"/>
      <c r="N74" s="89" t="s">
        <v>1551</v>
      </c>
      <c r="O74" s="89" t="s">
        <v>617</v>
      </c>
      <c r="P74" s="89" t="s">
        <v>1552</v>
      </c>
      <c r="Q74" s="89" t="s">
        <v>631</v>
      </c>
      <c r="R74" s="89">
        <v>24</v>
      </c>
      <c r="S74" s="89" t="s">
        <v>1553</v>
      </c>
      <c r="T74" s="89" t="s">
        <v>1557</v>
      </c>
      <c r="U74" s="89" t="s">
        <v>1554</v>
      </c>
      <c r="V74" s="89" t="s">
        <v>1563</v>
      </c>
      <c r="W74" s="89" t="s">
        <v>679</v>
      </c>
      <c r="X74" s="89" t="s">
        <v>66</v>
      </c>
      <c r="Y74" s="89" t="s">
        <v>621</v>
      </c>
      <c r="Z74" s="89" t="s">
        <v>68</v>
      </c>
      <c r="AA74" s="89" t="s">
        <v>67</v>
      </c>
      <c r="AB74" s="89">
        <v>1</v>
      </c>
      <c r="AC74" s="89">
        <v>6</v>
      </c>
      <c r="AD74" s="89">
        <v>1</v>
      </c>
      <c r="AE74" s="89" t="s">
        <v>287</v>
      </c>
      <c r="AF74" s="90">
        <v>367</v>
      </c>
      <c r="AG74" s="90">
        <v>45097</v>
      </c>
      <c r="AH74" s="90">
        <v>46174</v>
      </c>
      <c r="AJ74">
        <f>VLOOKUP(A74,'1'!B:Q,16,0)</f>
        <v>1440</v>
      </c>
      <c r="AK74" s="96">
        <f>AJ74/250</f>
        <v>5.76</v>
      </c>
    </row>
    <row r="75" spans="1:37" x14ac:dyDescent="0.35">
      <c r="A75" s="89" t="str">
        <f t="shared" si="1"/>
        <v>ZRF6</v>
      </c>
      <c r="B75" s="89" t="s">
        <v>663</v>
      </c>
      <c r="C75" s="89" t="s">
        <v>664</v>
      </c>
      <c r="D75" s="89" t="s">
        <v>522</v>
      </c>
      <c r="E75" s="89" t="s">
        <v>1609</v>
      </c>
      <c r="F75" s="89" t="s">
        <v>1548</v>
      </c>
      <c r="G75" s="89" t="s">
        <v>70</v>
      </c>
      <c r="H75" s="89" t="s">
        <v>70</v>
      </c>
      <c r="I75" s="91"/>
      <c r="J75" s="89">
        <v>0</v>
      </c>
      <c r="K75" s="26" t="s">
        <v>38</v>
      </c>
      <c r="L75" s="89" t="s">
        <v>1590</v>
      </c>
      <c r="M75" s="91"/>
      <c r="N75" s="89" t="s">
        <v>1551</v>
      </c>
      <c r="O75" s="89" t="s">
        <v>617</v>
      </c>
      <c r="P75" s="89" t="s">
        <v>1552</v>
      </c>
      <c r="Q75" s="89" t="s">
        <v>631</v>
      </c>
      <c r="R75" s="89">
        <v>24</v>
      </c>
      <c r="S75" s="89" t="s">
        <v>1553</v>
      </c>
      <c r="T75" s="89" t="s">
        <v>1557</v>
      </c>
      <c r="U75" s="89" t="s">
        <v>1554</v>
      </c>
      <c r="V75" s="89" t="s">
        <v>1563</v>
      </c>
      <c r="W75" s="89" t="s">
        <v>665</v>
      </c>
      <c r="X75" s="89" t="s">
        <v>78</v>
      </c>
      <c r="Y75" s="89" t="s">
        <v>621</v>
      </c>
      <c r="Z75" s="89" t="s">
        <v>68</v>
      </c>
      <c r="AA75" s="89" t="s">
        <v>67</v>
      </c>
      <c r="AB75" s="89">
        <v>1</v>
      </c>
      <c r="AC75" s="89">
        <v>6</v>
      </c>
      <c r="AD75" s="89">
        <v>1</v>
      </c>
      <c r="AE75" s="89" t="s">
        <v>287</v>
      </c>
      <c r="AF75" s="90">
        <v>367</v>
      </c>
      <c r="AG75" s="90">
        <v>45097</v>
      </c>
      <c r="AH75" s="90">
        <v>46174</v>
      </c>
      <c r="AJ75">
        <f>VLOOKUP(A75,'1'!B:Q,16,0)</f>
        <v>1440</v>
      </c>
      <c r="AK75" s="96">
        <f t="shared" ref="AK75:AK82" si="2">AJ75/250</f>
        <v>5.76</v>
      </c>
    </row>
    <row r="76" spans="1:37" x14ac:dyDescent="0.35">
      <c r="A76" s="89" t="str">
        <f t="shared" si="1"/>
        <v>ZRH6</v>
      </c>
      <c r="B76" s="89" t="s">
        <v>1282</v>
      </c>
      <c r="C76" s="89" t="s">
        <v>1283</v>
      </c>
      <c r="D76" s="89" t="s">
        <v>525</v>
      </c>
      <c r="E76" s="89" t="s">
        <v>1284</v>
      </c>
      <c r="F76" s="89" t="s">
        <v>1548</v>
      </c>
      <c r="G76" s="89" t="s">
        <v>70</v>
      </c>
      <c r="H76" s="89" t="s">
        <v>70</v>
      </c>
      <c r="I76" s="89" t="s">
        <v>1549</v>
      </c>
      <c r="J76" s="89">
        <v>0</v>
      </c>
      <c r="K76" s="26" t="s">
        <v>38</v>
      </c>
      <c r="L76" s="89" t="s">
        <v>1590</v>
      </c>
      <c r="M76" s="91"/>
      <c r="N76" s="89" t="s">
        <v>1551</v>
      </c>
      <c r="O76" s="89" t="s">
        <v>617</v>
      </c>
      <c r="P76" s="89" t="s">
        <v>1552</v>
      </c>
      <c r="Q76" s="89" t="s">
        <v>631</v>
      </c>
      <c r="R76" s="89">
        <v>24</v>
      </c>
      <c r="S76" s="89" t="s">
        <v>1553</v>
      </c>
      <c r="T76" s="89" t="s">
        <v>1557</v>
      </c>
      <c r="U76" s="89" t="s">
        <v>1554</v>
      </c>
      <c r="V76" s="89" t="s">
        <v>1563</v>
      </c>
      <c r="W76" s="89" t="s">
        <v>665</v>
      </c>
      <c r="X76" s="89" t="s">
        <v>78</v>
      </c>
      <c r="Y76" s="89" t="s">
        <v>621</v>
      </c>
      <c r="Z76" s="89" t="s">
        <v>68</v>
      </c>
      <c r="AA76" s="89" t="s">
        <v>67</v>
      </c>
      <c r="AB76" s="89">
        <v>1</v>
      </c>
      <c r="AC76" s="89">
        <v>6</v>
      </c>
      <c r="AD76" s="89">
        <v>1</v>
      </c>
      <c r="AE76" s="89" t="s">
        <v>287</v>
      </c>
      <c r="AF76" s="90">
        <v>367</v>
      </c>
      <c r="AG76" s="90">
        <v>45097</v>
      </c>
      <c r="AH76" s="90">
        <v>46174</v>
      </c>
      <c r="AJ76">
        <f>VLOOKUP(A76,'1'!B:Q,16,0)</f>
        <v>1440</v>
      </c>
      <c r="AK76" s="96">
        <f t="shared" si="2"/>
        <v>5.76</v>
      </c>
    </row>
    <row r="77" spans="1:37" x14ac:dyDescent="0.35">
      <c r="A77" s="89" t="str">
        <f t="shared" si="1"/>
        <v>ZRL6</v>
      </c>
      <c r="B77" s="89" t="s">
        <v>1287</v>
      </c>
      <c r="C77" s="89" t="s">
        <v>1492</v>
      </c>
      <c r="D77" s="89" t="s">
        <v>531</v>
      </c>
      <c r="E77" s="89" t="s">
        <v>1471</v>
      </c>
      <c r="F77" s="89" t="s">
        <v>1548</v>
      </c>
      <c r="G77" s="89" t="s">
        <v>70</v>
      </c>
      <c r="H77" s="89" t="s">
        <v>70</v>
      </c>
      <c r="I77" s="89" t="s">
        <v>1549</v>
      </c>
      <c r="J77" s="89">
        <v>0</v>
      </c>
      <c r="K77" s="26" t="s">
        <v>38</v>
      </c>
      <c r="L77" s="89" t="s">
        <v>1590</v>
      </c>
      <c r="M77" s="91"/>
      <c r="N77" s="89" t="s">
        <v>1551</v>
      </c>
      <c r="O77" s="89" t="s">
        <v>617</v>
      </c>
      <c r="P77" s="89" t="s">
        <v>1552</v>
      </c>
      <c r="Q77" s="89" t="s">
        <v>631</v>
      </c>
      <c r="R77" s="89">
        <v>24</v>
      </c>
      <c r="S77" s="89" t="s">
        <v>1553</v>
      </c>
      <c r="T77" s="89" t="s">
        <v>1557</v>
      </c>
      <c r="U77" s="89" t="s">
        <v>1554</v>
      </c>
      <c r="V77" s="89" t="s">
        <v>1563</v>
      </c>
      <c r="W77" s="89" t="s">
        <v>665</v>
      </c>
      <c r="X77" s="89" t="s">
        <v>78</v>
      </c>
      <c r="Y77" s="89" t="s">
        <v>621</v>
      </c>
      <c r="Z77" s="89" t="s">
        <v>68</v>
      </c>
      <c r="AA77" s="89" t="s">
        <v>67</v>
      </c>
      <c r="AB77" s="89">
        <v>1</v>
      </c>
      <c r="AC77" s="89">
        <v>12</v>
      </c>
      <c r="AD77" s="89">
        <v>1</v>
      </c>
      <c r="AE77" s="89" t="s">
        <v>287</v>
      </c>
      <c r="AF77" s="90">
        <v>367</v>
      </c>
      <c r="AG77" s="90">
        <v>45097</v>
      </c>
      <c r="AH77" s="90">
        <v>46174</v>
      </c>
      <c r="AJ77">
        <f>VLOOKUP(A77,'1'!B:Q,16,0)</f>
        <v>900</v>
      </c>
      <c r="AK77" s="96">
        <f t="shared" si="2"/>
        <v>3.6</v>
      </c>
    </row>
    <row r="78" spans="1:37" x14ac:dyDescent="0.35">
      <c r="A78" s="89" t="str">
        <f t="shared" si="1"/>
        <v>ZRU6</v>
      </c>
      <c r="B78" s="89" t="s">
        <v>1436</v>
      </c>
      <c r="C78" s="89" t="s">
        <v>1437</v>
      </c>
      <c r="D78" s="89" t="s">
        <v>543</v>
      </c>
      <c r="E78" s="89" t="s">
        <v>1438</v>
      </c>
      <c r="F78" s="89" t="s">
        <v>1548</v>
      </c>
      <c r="G78" s="89" t="s">
        <v>70</v>
      </c>
      <c r="H78" s="89" t="s">
        <v>70</v>
      </c>
      <c r="I78" s="89" t="s">
        <v>1549</v>
      </c>
      <c r="J78" s="89">
        <v>0</v>
      </c>
      <c r="K78" s="26" t="s">
        <v>38</v>
      </c>
      <c r="L78" s="89" t="s">
        <v>1590</v>
      </c>
      <c r="M78" s="91"/>
      <c r="N78" s="89" t="s">
        <v>1551</v>
      </c>
      <c r="O78" s="89" t="s">
        <v>617</v>
      </c>
      <c r="P78" s="89" t="s">
        <v>1552</v>
      </c>
      <c r="Q78" s="89" t="s">
        <v>631</v>
      </c>
      <c r="R78" s="89">
        <v>17</v>
      </c>
      <c r="S78" s="89" t="s">
        <v>1566</v>
      </c>
      <c r="T78" s="89" t="s">
        <v>1557</v>
      </c>
      <c r="U78" s="89" t="s">
        <v>1554</v>
      </c>
      <c r="V78" s="89" t="s">
        <v>1563</v>
      </c>
      <c r="W78" s="89" t="s">
        <v>647</v>
      </c>
      <c r="X78" s="89" t="s">
        <v>100</v>
      </c>
      <c r="Y78" s="89" t="s">
        <v>621</v>
      </c>
      <c r="Z78" s="89" t="s">
        <v>68</v>
      </c>
      <c r="AA78" s="89" t="s">
        <v>67</v>
      </c>
      <c r="AB78" s="89">
        <v>1</v>
      </c>
      <c r="AC78" s="89">
        <v>6</v>
      </c>
      <c r="AD78" s="89">
        <v>1</v>
      </c>
      <c r="AE78" s="89" t="s">
        <v>287</v>
      </c>
      <c r="AF78" s="90">
        <v>367</v>
      </c>
      <c r="AG78" s="90">
        <v>45097</v>
      </c>
      <c r="AH78" s="90">
        <v>46174</v>
      </c>
      <c r="AJ78">
        <f>VLOOKUP(A78,'1'!B:Q,16,0)</f>
        <v>1020</v>
      </c>
      <c r="AK78" s="96">
        <f t="shared" si="2"/>
        <v>4.08</v>
      </c>
    </row>
    <row r="79" spans="1:37" x14ac:dyDescent="0.35">
      <c r="A79" s="89" t="str">
        <f t="shared" si="1"/>
        <v>ZRD6</v>
      </c>
      <c r="B79" s="89" t="s">
        <v>1276</v>
      </c>
      <c r="C79" s="89" t="s">
        <v>1277</v>
      </c>
      <c r="D79" s="89" t="s">
        <v>516</v>
      </c>
      <c r="E79" s="89" t="s">
        <v>1278</v>
      </c>
      <c r="F79" s="89" t="s">
        <v>1548</v>
      </c>
      <c r="G79" s="89" t="s">
        <v>70</v>
      </c>
      <c r="H79" s="89" t="s">
        <v>70</v>
      </c>
      <c r="I79" s="89" t="s">
        <v>1549</v>
      </c>
      <c r="J79" s="89">
        <v>0</v>
      </c>
      <c r="K79" s="26" t="s">
        <v>38</v>
      </c>
      <c r="L79" s="89" t="s">
        <v>1590</v>
      </c>
      <c r="M79" s="91"/>
      <c r="N79" s="89" t="s">
        <v>1551</v>
      </c>
      <c r="O79" s="89" t="s">
        <v>617</v>
      </c>
      <c r="P79" s="89" t="s">
        <v>1552</v>
      </c>
      <c r="Q79" s="89" t="s">
        <v>631</v>
      </c>
      <c r="R79" s="89">
        <v>15</v>
      </c>
      <c r="S79" s="89" t="s">
        <v>1557</v>
      </c>
      <c r="T79" s="89" t="s">
        <v>1557</v>
      </c>
      <c r="U79" s="89" t="s">
        <v>1554</v>
      </c>
      <c r="V79" s="89" t="s">
        <v>1563</v>
      </c>
      <c r="W79" s="89" t="s">
        <v>646</v>
      </c>
      <c r="X79" s="89" t="s">
        <v>102</v>
      </c>
      <c r="Y79" s="89" t="s">
        <v>621</v>
      </c>
      <c r="Z79" s="89" t="s">
        <v>68</v>
      </c>
      <c r="AA79" s="89" t="s">
        <v>67</v>
      </c>
      <c r="AB79" s="89">
        <v>1</v>
      </c>
      <c r="AC79" s="89">
        <v>6</v>
      </c>
      <c r="AD79" s="89">
        <v>1</v>
      </c>
      <c r="AE79" s="89" t="s">
        <v>287</v>
      </c>
      <c r="AF79" s="90">
        <v>367</v>
      </c>
      <c r="AG79" s="90">
        <v>45099</v>
      </c>
      <c r="AH79" s="90">
        <v>46174</v>
      </c>
      <c r="AJ79">
        <f>VLOOKUP(A79,'1'!B:Q,16,0)</f>
        <v>1440</v>
      </c>
      <c r="AK79" s="96">
        <f t="shared" si="2"/>
        <v>5.76</v>
      </c>
    </row>
    <row r="80" spans="1:37" x14ac:dyDescent="0.35">
      <c r="A80" s="89" t="str">
        <f t="shared" si="1"/>
        <v>ZRM6</v>
      </c>
      <c r="B80" s="89" t="s">
        <v>1288</v>
      </c>
      <c r="C80" s="89" t="s">
        <v>1289</v>
      </c>
      <c r="D80" s="89" t="s">
        <v>533</v>
      </c>
      <c r="E80" s="89" t="s">
        <v>1290</v>
      </c>
      <c r="F80" s="89" t="s">
        <v>1548</v>
      </c>
      <c r="G80" s="89" t="s">
        <v>70</v>
      </c>
      <c r="H80" s="89" t="s">
        <v>70</v>
      </c>
      <c r="I80" s="91"/>
      <c r="J80" s="89">
        <v>0</v>
      </c>
      <c r="K80" s="26" t="s">
        <v>38</v>
      </c>
      <c r="L80" s="89" t="s">
        <v>1590</v>
      </c>
      <c r="M80" s="91"/>
      <c r="N80" s="89" t="s">
        <v>1551</v>
      </c>
      <c r="O80" s="89" t="s">
        <v>617</v>
      </c>
      <c r="P80" s="89" t="s">
        <v>1552</v>
      </c>
      <c r="Q80" s="89" t="s">
        <v>631</v>
      </c>
      <c r="R80" s="89">
        <v>24</v>
      </c>
      <c r="S80" s="89" t="s">
        <v>1553</v>
      </c>
      <c r="T80" s="89" t="s">
        <v>1557</v>
      </c>
      <c r="U80" s="89" t="s">
        <v>1554</v>
      </c>
      <c r="V80" s="89" t="s">
        <v>1563</v>
      </c>
      <c r="W80" s="89" t="s">
        <v>646</v>
      </c>
      <c r="X80" s="89" t="s">
        <v>102</v>
      </c>
      <c r="Y80" s="89" t="s">
        <v>621</v>
      </c>
      <c r="Z80" s="89" t="s">
        <v>68</v>
      </c>
      <c r="AA80" s="89" t="s">
        <v>67</v>
      </c>
      <c r="AB80" s="89">
        <v>1</v>
      </c>
      <c r="AC80" s="89">
        <v>6</v>
      </c>
      <c r="AD80" s="89">
        <v>1</v>
      </c>
      <c r="AE80" s="89" t="s">
        <v>287</v>
      </c>
      <c r="AF80" s="90">
        <v>367</v>
      </c>
      <c r="AG80" s="90">
        <v>45099</v>
      </c>
      <c r="AH80" s="90">
        <v>46174</v>
      </c>
      <c r="AJ80">
        <f>VLOOKUP(A80,'1'!B:Q,16,0)</f>
        <v>1440</v>
      </c>
      <c r="AK80" s="96">
        <f t="shared" si="2"/>
        <v>5.76</v>
      </c>
    </row>
    <row r="81" spans="1:37" x14ac:dyDescent="0.35">
      <c r="A81" s="89" t="str">
        <f t="shared" si="1"/>
        <v>ZRN6</v>
      </c>
      <c r="B81" s="89" t="s">
        <v>709</v>
      </c>
      <c r="C81" s="89" t="s">
        <v>710</v>
      </c>
      <c r="D81" s="89" t="s">
        <v>535</v>
      </c>
      <c r="E81" s="89" t="s">
        <v>711</v>
      </c>
      <c r="F81" s="89" t="s">
        <v>1548</v>
      </c>
      <c r="G81" s="89" t="s">
        <v>70</v>
      </c>
      <c r="H81" s="89" t="s">
        <v>70</v>
      </c>
      <c r="I81" s="89" t="s">
        <v>1549</v>
      </c>
      <c r="J81" s="89">
        <v>0</v>
      </c>
      <c r="K81" s="26" t="s">
        <v>38</v>
      </c>
      <c r="L81" s="89" t="s">
        <v>1590</v>
      </c>
      <c r="M81" s="91"/>
      <c r="N81" s="89" t="s">
        <v>1551</v>
      </c>
      <c r="O81" s="89" t="s">
        <v>617</v>
      </c>
      <c r="P81" s="89" t="s">
        <v>1552</v>
      </c>
      <c r="Q81" s="89" t="s">
        <v>631</v>
      </c>
      <c r="R81" s="89">
        <v>24</v>
      </c>
      <c r="S81" s="89" t="s">
        <v>1553</v>
      </c>
      <c r="T81" s="89" t="s">
        <v>1557</v>
      </c>
      <c r="U81" s="89" t="s">
        <v>1554</v>
      </c>
      <c r="V81" s="89" t="s">
        <v>1563</v>
      </c>
      <c r="W81" s="89" t="s">
        <v>630</v>
      </c>
      <c r="X81" s="89" t="s">
        <v>117</v>
      </c>
      <c r="Y81" s="89" t="s">
        <v>621</v>
      </c>
      <c r="Z81" s="89" t="s">
        <v>68</v>
      </c>
      <c r="AA81" s="89" t="s">
        <v>67</v>
      </c>
      <c r="AB81" s="89">
        <v>1</v>
      </c>
      <c r="AC81" s="89">
        <v>6</v>
      </c>
      <c r="AD81" s="89">
        <v>1</v>
      </c>
      <c r="AE81" s="89" t="s">
        <v>287</v>
      </c>
      <c r="AF81" s="90">
        <v>367</v>
      </c>
      <c r="AG81" s="90">
        <v>45099</v>
      </c>
      <c r="AH81" s="90">
        <v>46174</v>
      </c>
      <c r="AJ81">
        <f>VLOOKUP(A81,'1'!B:Q,16,0)</f>
        <v>1440</v>
      </c>
      <c r="AK81" s="96">
        <f t="shared" si="2"/>
        <v>5.76</v>
      </c>
    </row>
    <row r="82" spans="1:37" x14ac:dyDescent="0.35">
      <c r="A82" s="89" t="str">
        <f t="shared" si="1"/>
        <v>ZUP8</v>
      </c>
      <c r="B82" s="89" t="s">
        <v>643</v>
      </c>
      <c r="C82" s="89" t="s">
        <v>644</v>
      </c>
      <c r="D82" s="89" t="s">
        <v>552</v>
      </c>
      <c r="E82" s="89" t="s">
        <v>645</v>
      </c>
      <c r="F82" s="89" t="s">
        <v>1548</v>
      </c>
      <c r="G82" s="89" t="s">
        <v>70</v>
      </c>
      <c r="H82" s="89" t="s">
        <v>70</v>
      </c>
      <c r="I82" s="89" t="s">
        <v>1549</v>
      </c>
      <c r="J82" s="89">
        <v>0</v>
      </c>
      <c r="K82" s="26" t="s">
        <v>38</v>
      </c>
      <c r="L82" s="89" t="s">
        <v>1590</v>
      </c>
      <c r="M82" s="91"/>
      <c r="N82" s="89" t="s">
        <v>1551</v>
      </c>
      <c r="O82" s="89" t="s">
        <v>617</v>
      </c>
      <c r="P82" s="89" t="s">
        <v>1552</v>
      </c>
      <c r="Q82" s="89" t="s">
        <v>631</v>
      </c>
      <c r="R82" s="89">
        <v>24</v>
      </c>
      <c r="S82" s="89" t="s">
        <v>1553</v>
      </c>
      <c r="T82" s="89" t="s">
        <v>1557</v>
      </c>
      <c r="U82" s="89" t="s">
        <v>1554</v>
      </c>
      <c r="V82" s="89" t="s">
        <v>1563</v>
      </c>
      <c r="W82" s="89" t="s">
        <v>646</v>
      </c>
      <c r="X82" s="89" t="s">
        <v>102</v>
      </c>
      <c r="Y82" s="89" t="s">
        <v>621</v>
      </c>
      <c r="Z82" s="89" t="s">
        <v>68</v>
      </c>
      <c r="AA82" s="89" t="s">
        <v>67</v>
      </c>
      <c r="AB82" s="89">
        <v>1</v>
      </c>
      <c r="AC82" s="89">
        <v>6</v>
      </c>
      <c r="AD82" s="89">
        <v>1</v>
      </c>
      <c r="AE82" s="89" t="s">
        <v>287</v>
      </c>
      <c r="AF82" s="90">
        <v>367</v>
      </c>
      <c r="AG82" s="90">
        <v>45099</v>
      </c>
      <c r="AH82" s="90">
        <v>46174</v>
      </c>
      <c r="AJ82">
        <f>VLOOKUP(A82,'1'!B:Q,16,0)</f>
        <v>1440</v>
      </c>
      <c r="AK82" s="96">
        <f t="shared" si="2"/>
        <v>5.76</v>
      </c>
    </row>
    <row r="83" spans="1:37" hidden="1" x14ac:dyDescent="0.35">
      <c r="A83" s="89" t="str">
        <f t="shared" si="1"/>
        <v>00T3</v>
      </c>
      <c r="B83" s="89" t="s">
        <v>890</v>
      </c>
      <c r="C83" s="89" t="s">
        <v>891</v>
      </c>
      <c r="D83" s="89" t="s">
        <v>140</v>
      </c>
      <c r="E83" s="89" t="s">
        <v>892</v>
      </c>
      <c r="F83" s="89" t="s">
        <v>1548</v>
      </c>
      <c r="G83" s="89" t="s">
        <v>70</v>
      </c>
      <c r="H83" s="89" t="s">
        <v>70</v>
      </c>
      <c r="I83" s="91"/>
      <c r="J83" s="89">
        <v>0</v>
      </c>
      <c r="K83" s="89" t="s">
        <v>53</v>
      </c>
      <c r="L83" s="89" t="s">
        <v>1550</v>
      </c>
      <c r="M83" s="91"/>
      <c r="N83" s="89" t="s">
        <v>1551</v>
      </c>
      <c r="O83" s="89" t="s">
        <v>617</v>
      </c>
      <c r="P83" s="89" t="s">
        <v>1552</v>
      </c>
      <c r="Q83" s="89" t="s">
        <v>631</v>
      </c>
      <c r="R83" s="89">
        <v>24</v>
      </c>
      <c r="S83" s="89" t="s">
        <v>1553</v>
      </c>
      <c r="T83" s="89" t="s">
        <v>1557</v>
      </c>
      <c r="U83" s="89" t="s">
        <v>1554</v>
      </c>
      <c r="V83" s="89" t="s">
        <v>1563</v>
      </c>
      <c r="W83" s="89" t="s">
        <v>665</v>
      </c>
      <c r="X83" s="89" t="s">
        <v>78</v>
      </c>
      <c r="Y83" s="89" t="s">
        <v>621</v>
      </c>
      <c r="Z83" s="89" t="s">
        <v>68</v>
      </c>
      <c r="AA83" s="89" t="s">
        <v>67</v>
      </c>
      <c r="AB83" s="89">
        <v>1</v>
      </c>
      <c r="AC83" s="89">
        <v>6</v>
      </c>
      <c r="AD83" s="89">
        <v>1</v>
      </c>
      <c r="AE83" s="89" t="s">
        <v>287</v>
      </c>
      <c r="AF83" s="90">
        <v>367</v>
      </c>
      <c r="AG83" s="90">
        <v>45097</v>
      </c>
      <c r="AH83" s="90">
        <v>46193</v>
      </c>
    </row>
    <row r="84" spans="1:37" x14ac:dyDescent="0.35">
      <c r="A84" s="89" t="str">
        <f t="shared" si="1"/>
        <v>ZRK6</v>
      </c>
      <c r="B84" s="89" t="s">
        <v>1610</v>
      </c>
      <c r="C84" s="89" t="s">
        <v>1611</v>
      </c>
      <c r="D84" s="89" t="s">
        <v>529</v>
      </c>
      <c r="E84" s="89" t="s">
        <v>1612</v>
      </c>
      <c r="F84" s="89" t="s">
        <v>1548</v>
      </c>
      <c r="G84" s="89" t="s">
        <v>70</v>
      </c>
      <c r="H84" s="89" t="s">
        <v>70</v>
      </c>
      <c r="I84" s="89" t="s">
        <v>1549</v>
      </c>
      <c r="J84" s="89">
        <v>0</v>
      </c>
      <c r="K84" s="26" t="s">
        <v>38</v>
      </c>
      <c r="L84" s="89" t="s">
        <v>1590</v>
      </c>
      <c r="M84" s="91"/>
      <c r="N84" s="89" t="s">
        <v>1551</v>
      </c>
      <c r="O84" s="89" t="s">
        <v>617</v>
      </c>
      <c r="P84" s="89" t="s">
        <v>1552</v>
      </c>
      <c r="Q84" s="89" t="s">
        <v>631</v>
      </c>
      <c r="R84" s="89">
        <v>15</v>
      </c>
      <c r="S84" s="89" t="s">
        <v>1557</v>
      </c>
      <c r="T84" s="89" t="s">
        <v>1560</v>
      </c>
      <c r="U84" s="89" t="s">
        <v>1554</v>
      </c>
      <c r="V84" s="89" t="s">
        <v>1563</v>
      </c>
      <c r="W84" s="89" t="s">
        <v>646</v>
      </c>
      <c r="X84" s="89" t="s">
        <v>102</v>
      </c>
      <c r="Y84" s="89" t="s">
        <v>621</v>
      </c>
      <c r="Z84" s="89" t="s">
        <v>68</v>
      </c>
      <c r="AA84" s="89" t="s">
        <v>67</v>
      </c>
      <c r="AB84" s="89">
        <v>1</v>
      </c>
      <c r="AC84" s="89">
        <v>6</v>
      </c>
      <c r="AD84" s="89">
        <v>1</v>
      </c>
      <c r="AE84" s="89" t="s">
        <v>287</v>
      </c>
      <c r="AF84" s="90">
        <v>367</v>
      </c>
      <c r="AG84" s="90">
        <v>45100</v>
      </c>
      <c r="AH84" s="90">
        <v>46193</v>
      </c>
      <c r="AJ84">
        <f>VLOOKUP(A84,'1'!B:Q,16,0)</f>
        <v>900</v>
      </c>
      <c r="AK84" s="96">
        <f t="shared" ref="AK84:AK87" si="3">AJ84/250</f>
        <v>3.6</v>
      </c>
    </row>
    <row r="85" spans="1:37" x14ac:dyDescent="0.35">
      <c r="A85" s="89" t="str">
        <f t="shared" si="1"/>
        <v>ZQP3</v>
      </c>
      <c r="B85" s="89" t="s">
        <v>1264</v>
      </c>
      <c r="C85" s="89" t="s">
        <v>1265</v>
      </c>
      <c r="D85" s="89" t="s">
        <v>508</v>
      </c>
      <c r="E85" s="89" t="s">
        <v>1266</v>
      </c>
      <c r="F85" s="89" t="s">
        <v>1548</v>
      </c>
      <c r="G85" s="89" t="s">
        <v>70</v>
      </c>
      <c r="H85" s="89" t="s">
        <v>70</v>
      </c>
      <c r="I85" s="89" t="s">
        <v>1549</v>
      </c>
      <c r="J85" s="89">
        <v>0</v>
      </c>
      <c r="K85" s="26" t="s">
        <v>38</v>
      </c>
      <c r="L85" s="89" t="s">
        <v>1590</v>
      </c>
      <c r="M85" s="91"/>
      <c r="N85" s="89" t="s">
        <v>1551</v>
      </c>
      <c r="O85" s="89" t="s">
        <v>617</v>
      </c>
      <c r="P85" s="89" t="s">
        <v>1552</v>
      </c>
      <c r="Q85" s="89" t="s">
        <v>631</v>
      </c>
      <c r="R85" s="89">
        <v>9</v>
      </c>
      <c r="S85" s="89" t="s">
        <v>1613</v>
      </c>
      <c r="T85" s="89" t="s">
        <v>1560</v>
      </c>
      <c r="U85" s="89" t="s">
        <v>1554</v>
      </c>
      <c r="V85" s="89" t="s">
        <v>1563</v>
      </c>
      <c r="W85" s="89" t="s">
        <v>646</v>
      </c>
      <c r="X85" s="89" t="s">
        <v>102</v>
      </c>
      <c r="Y85" s="89" t="s">
        <v>621</v>
      </c>
      <c r="Z85" s="89" t="s">
        <v>68</v>
      </c>
      <c r="AA85" s="89" t="s">
        <v>67</v>
      </c>
      <c r="AB85" s="89">
        <v>1</v>
      </c>
      <c r="AC85" s="89">
        <v>6</v>
      </c>
      <c r="AD85" s="89">
        <v>1</v>
      </c>
      <c r="AE85" s="89" t="s">
        <v>287</v>
      </c>
      <c r="AF85" s="90">
        <v>367</v>
      </c>
      <c r="AG85" s="90">
        <v>45103</v>
      </c>
      <c r="AH85" s="90">
        <v>46193</v>
      </c>
      <c r="AJ85">
        <f>VLOOKUP(A85,'1'!B:Q,16,0)</f>
        <v>1440</v>
      </c>
      <c r="AK85" s="96">
        <f t="shared" si="3"/>
        <v>5.76</v>
      </c>
    </row>
    <row r="86" spans="1:37" x14ac:dyDescent="0.35">
      <c r="A86" s="89" t="str">
        <f t="shared" si="1"/>
        <v>ZQF4</v>
      </c>
      <c r="B86" s="89" t="s">
        <v>720</v>
      </c>
      <c r="C86" s="89" t="s">
        <v>721</v>
      </c>
      <c r="D86" s="89" t="s">
        <v>505</v>
      </c>
      <c r="E86" s="89" t="s">
        <v>1614</v>
      </c>
      <c r="F86" s="89" t="s">
        <v>1548</v>
      </c>
      <c r="G86" s="89" t="s">
        <v>70</v>
      </c>
      <c r="H86" s="89" t="s">
        <v>70</v>
      </c>
      <c r="I86" s="91"/>
      <c r="J86" s="89">
        <v>0</v>
      </c>
      <c r="K86" s="26" t="s">
        <v>38</v>
      </c>
      <c r="L86" s="89" t="s">
        <v>1590</v>
      </c>
      <c r="M86" s="91"/>
      <c r="N86" s="89" t="s">
        <v>1551</v>
      </c>
      <c r="O86" s="89" t="s">
        <v>617</v>
      </c>
      <c r="P86" s="89" t="s">
        <v>1552</v>
      </c>
      <c r="Q86" s="89" t="s">
        <v>631</v>
      </c>
      <c r="R86" s="89">
        <v>24</v>
      </c>
      <c r="S86" s="89" t="s">
        <v>1553</v>
      </c>
      <c r="T86" s="89" t="s">
        <v>1557</v>
      </c>
      <c r="U86" s="89" t="s">
        <v>1554</v>
      </c>
      <c r="V86" s="89" t="s">
        <v>1563</v>
      </c>
      <c r="W86" s="89" t="s">
        <v>665</v>
      </c>
      <c r="X86" s="89" t="s">
        <v>78</v>
      </c>
      <c r="Y86" s="89" t="s">
        <v>621</v>
      </c>
      <c r="Z86" s="89" t="s">
        <v>68</v>
      </c>
      <c r="AA86" s="89" t="s">
        <v>67</v>
      </c>
      <c r="AB86" s="89">
        <v>1</v>
      </c>
      <c r="AC86" s="89">
        <v>6</v>
      </c>
      <c r="AD86" s="89">
        <v>1</v>
      </c>
      <c r="AE86" s="89" t="s">
        <v>287</v>
      </c>
      <c r="AF86" s="90">
        <v>367</v>
      </c>
      <c r="AG86" s="90">
        <v>45105</v>
      </c>
      <c r="AH86" s="90">
        <v>46201</v>
      </c>
      <c r="AJ86">
        <f>VLOOKUP(A86,'1'!B:Q,16,0)</f>
        <v>1440</v>
      </c>
      <c r="AK86" s="96">
        <f t="shared" si="3"/>
        <v>5.76</v>
      </c>
    </row>
    <row r="87" spans="1:37" x14ac:dyDescent="0.35">
      <c r="A87" s="89" t="str">
        <f t="shared" si="1"/>
        <v>ZQC4</v>
      </c>
      <c r="B87" s="89" t="s">
        <v>695</v>
      </c>
      <c r="C87" s="89" t="s">
        <v>696</v>
      </c>
      <c r="D87" s="89" t="s">
        <v>502</v>
      </c>
      <c r="E87" s="89" t="s">
        <v>1615</v>
      </c>
      <c r="F87" s="89" t="s">
        <v>1548</v>
      </c>
      <c r="G87" s="89" t="s">
        <v>70</v>
      </c>
      <c r="H87" s="89" t="s">
        <v>70</v>
      </c>
      <c r="I87" s="91"/>
      <c r="J87" s="89">
        <v>0</v>
      </c>
      <c r="K87" s="26" t="s">
        <v>38</v>
      </c>
      <c r="L87" s="89" t="s">
        <v>1590</v>
      </c>
      <c r="M87" s="91"/>
      <c r="N87" s="89" t="s">
        <v>1551</v>
      </c>
      <c r="O87" s="89" t="s">
        <v>617</v>
      </c>
      <c r="P87" s="89" t="s">
        <v>1552</v>
      </c>
      <c r="Q87" s="89" t="s">
        <v>631</v>
      </c>
      <c r="R87" s="89">
        <v>24</v>
      </c>
      <c r="S87" s="89" t="s">
        <v>1553</v>
      </c>
      <c r="T87" s="89" t="s">
        <v>1557</v>
      </c>
      <c r="U87" s="89" t="s">
        <v>1554</v>
      </c>
      <c r="V87" s="89" t="s">
        <v>1563</v>
      </c>
      <c r="W87" s="89" t="s">
        <v>630</v>
      </c>
      <c r="X87" s="89" t="s">
        <v>117</v>
      </c>
      <c r="Y87" s="89" t="s">
        <v>621</v>
      </c>
      <c r="Z87" s="89" t="s">
        <v>68</v>
      </c>
      <c r="AA87" s="89" t="s">
        <v>67</v>
      </c>
      <c r="AB87" s="89">
        <v>1</v>
      </c>
      <c r="AC87" s="89">
        <v>6</v>
      </c>
      <c r="AD87" s="89">
        <v>1</v>
      </c>
      <c r="AE87" s="89" t="s">
        <v>287</v>
      </c>
      <c r="AF87" s="90">
        <v>367</v>
      </c>
      <c r="AG87" s="90">
        <v>45105</v>
      </c>
      <c r="AH87" s="90">
        <v>46201</v>
      </c>
      <c r="AJ87">
        <f>VLOOKUP(A87,'1'!B:Q,16,0)</f>
        <v>1440</v>
      </c>
      <c r="AK87" s="96">
        <f t="shared" si="3"/>
        <v>5.76</v>
      </c>
    </row>
    <row r="88" spans="1:37" hidden="1" x14ac:dyDescent="0.35">
      <c r="A88" s="89" t="str">
        <f t="shared" si="1"/>
        <v>00Y4</v>
      </c>
      <c r="B88" s="89" t="s">
        <v>925</v>
      </c>
      <c r="C88" s="89" t="s">
        <v>926</v>
      </c>
      <c r="D88" s="89" t="s">
        <v>162</v>
      </c>
      <c r="E88" s="89" t="s">
        <v>927</v>
      </c>
      <c r="F88" s="89" t="s">
        <v>1548</v>
      </c>
      <c r="G88" s="89" t="s">
        <v>70</v>
      </c>
      <c r="H88" s="89" t="s">
        <v>70</v>
      </c>
      <c r="I88" s="91"/>
      <c r="J88" s="89">
        <v>0</v>
      </c>
      <c r="K88" s="89" t="s">
        <v>53</v>
      </c>
      <c r="L88" s="89" t="s">
        <v>1550</v>
      </c>
      <c r="M88" s="91"/>
      <c r="N88" s="89" t="s">
        <v>1551</v>
      </c>
      <c r="O88" s="89" t="s">
        <v>617</v>
      </c>
      <c r="P88" s="89" t="s">
        <v>1552</v>
      </c>
      <c r="Q88" s="89" t="s">
        <v>631</v>
      </c>
      <c r="R88" s="89">
        <v>24</v>
      </c>
      <c r="S88" s="89" t="s">
        <v>1553</v>
      </c>
      <c r="T88" s="89" t="s">
        <v>1553</v>
      </c>
      <c r="U88" s="89" t="s">
        <v>1554</v>
      </c>
      <c r="V88" s="89" t="s">
        <v>1563</v>
      </c>
      <c r="W88" s="89" t="s">
        <v>665</v>
      </c>
      <c r="X88" s="89" t="s">
        <v>78</v>
      </c>
      <c r="Y88" s="89" t="s">
        <v>621</v>
      </c>
      <c r="Z88" s="89" t="s">
        <v>68</v>
      </c>
      <c r="AA88" s="89" t="s">
        <v>67</v>
      </c>
      <c r="AB88" s="89">
        <v>1</v>
      </c>
      <c r="AC88" s="89">
        <v>6</v>
      </c>
      <c r="AD88" s="89">
        <v>1</v>
      </c>
      <c r="AE88" s="89" t="s">
        <v>287</v>
      </c>
      <c r="AF88" s="90">
        <v>367</v>
      </c>
      <c r="AG88" s="90">
        <v>45177</v>
      </c>
      <c r="AH88" s="90">
        <v>46295</v>
      </c>
    </row>
    <row r="89" spans="1:37" x14ac:dyDescent="0.35">
      <c r="A89" s="89" t="str">
        <f t="shared" si="1"/>
        <v>ZQA4</v>
      </c>
      <c r="B89" s="89" t="s">
        <v>1616</v>
      </c>
      <c r="C89" s="89" t="s">
        <v>1617</v>
      </c>
      <c r="D89" s="89" t="s">
        <v>500</v>
      </c>
      <c r="E89" s="89" t="s">
        <v>1618</v>
      </c>
      <c r="F89" s="89" t="s">
        <v>1548</v>
      </c>
      <c r="G89" s="89" t="s">
        <v>70</v>
      </c>
      <c r="H89" s="89" t="s">
        <v>70</v>
      </c>
      <c r="I89" s="89" t="s">
        <v>1562</v>
      </c>
      <c r="J89" s="89">
        <v>1</v>
      </c>
      <c r="K89" s="26" t="s">
        <v>38</v>
      </c>
      <c r="L89" s="89" t="s">
        <v>1590</v>
      </c>
      <c r="M89" s="91"/>
      <c r="N89" s="89" t="s">
        <v>1551</v>
      </c>
      <c r="O89" s="89" t="s">
        <v>617</v>
      </c>
      <c r="P89" s="89" t="s">
        <v>1552</v>
      </c>
      <c r="Q89" s="89" t="s">
        <v>631</v>
      </c>
      <c r="R89" s="89">
        <v>24</v>
      </c>
      <c r="S89" s="89" t="s">
        <v>1553</v>
      </c>
      <c r="T89" s="89" t="s">
        <v>1560</v>
      </c>
      <c r="U89" s="89" t="s">
        <v>1554</v>
      </c>
      <c r="V89" s="89" t="s">
        <v>1563</v>
      </c>
      <c r="W89" s="89" t="s">
        <v>630</v>
      </c>
      <c r="X89" s="89" t="s">
        <v>117</v>
      </c>
      <c r="Y89" s="89" t="s">
        <v>621</v>
      </c>
      <c r="Z89" s="89" t="s">
        <v>68</v>
      </c>
      <c r="AA89" s="89" t="s">
        <v>67</v>
      </c>
      <c r="AB89" s="89">
        <v>1</v>
      </c>
      <c r="AC89" s="89">
        <v>6</v>
      </c>
      <c r="AD89" s="89">
        <v>1</v>
      </c>
      <c r="AE89" s="89" t="s">
        <v>287</v>
      </c>
      <c r="AF89" s="90">
        <v>367</v>
      </c>
      <c r="AG89" s="90">
        <v>45250</v>
      </c>
      <c r="AH89" s="90">
        <v>46356</v>
      </c>
      <c r="AJ89">
        <f>VLOOKUP(A89,'1'!B:Q,16,0)</f>
        <v>1440</v>
      </c>
      <c r="AK89" s="96">
        <f t="shared" ref="AK89:AK102" si="4">AJ89/250</f>
        <v>5.76</v>
      </c>
    </row>
    <row r="90" spans="1:37" x14ac:dyDescent="0.35">
      <c r="A90" s="89" t="str">
        <f t="shared" si="1"/>
        <v>ZKL9</v>
      </c>
      <c r="B90" s="89" t="s">
        <v>1259</v>
      </c>
      <c r="C90" s="89" t="s">
        <v>1260</v>
      </c>
      <c r="D90" s="89" t="s">
        <v>492</v>
      </c>
      <c r="E90" s="89" t="s">
        <v>1261</v>
      </c>
      <c r="F90" s="89" t="s">
        <v>1548</v>
      </c>
      <c r="G90" s="89" t="s">
        <v>70</v>
      </c>
      <c r="H90" s="89" t="s">
        <v>70</v>
      </c>
      <c r="I90" s="89" t="s">
        <v>1558</v>
      </c>
      <c r="J90" s="89">
        <v>0</v>
      </c>
      <c r="K90" s="26" t="s">
        <v>38</v>
      </c>
      <c r="L90" s="89" t="s">
        <v>1590</v>
      </c>
      <c r="M90" s="91"/>
      <c r="N90" s="89" t="s">
        <v>1551</v>
      </c>
      <c r="O90" s="89" t="s">
        <v>617</v>
      </c>
      <c r="P90" s="89" t="s">
        <v>1552</v>
      </c>
      <c r="Q90" s="89" t="s">
        <v>631</v>
      </c>
      <c r="R90" s="89">
        <v>24</v>
      </c>
      <c r="S90" s="89" t="s">
        <v>1553</v>
      </c>
      <c r="T90" s="89" t="s">
        <v>1560</v>
      </c>
      <c r="U90" s="89" t="s">
        <v>1554</v>
      </c>
      <c r="V90" s="89" t="s">
        <v>1563</v>
      </c>
      <c r="W90" s="89" t="s">
        <v>665</v>
      </c>
      <c r="X90" s="89" t="s">
        <v>78</v>
      </c>
      <c r="Y90" s="89" t="s">
        <v>621</v>
      </c>
      <c r="Z90" s="89" t="s">
        <v>68</v>
      </c>
      <c r="AA90" s="89" t="s">
        <v>67</v>
      </c>
      <c r="AB90" s="89">
        <v>1</v>
      </c>
      <c r="AC90" s="89">
        <v>6</v>
      </c>
      <c r="AD90" s="89">
        <v>1</v>
      </c>
      <c r="AE90" s="89" t="s">
        <v>287</v>
      </c>
      <c r="AF90" s="90">
        <v>367</v>
      </c>
      <c r="AG90" s="90">
        <v>45420</v>
      </c>
      <c r="AH90" s="90">
        <v>46537</v>
      </c>
      <c r="AJ90">
        <f>VLOOKUP(A90,'1'!B:Q,16,0)</f>
        <v>1440</v>
      </c>
      <c r="AK90" s="96">
        <f t="shared" si="4"/>
        <v>5.76</v>
      </c>
    </row>
    <row r="91" spans="1:37" x14ac:dyDescent="0.35">
      <c r="A91" s="89" t="str">
        <f t="shared" si="1"/>
        <v>Z858</v>
      </c>
      <c r="B91" s="89" t="s">
        <v>1619</v>
      </c>
      <c r="C91" s="89" t="s">
        <v>1620</v>
      </c>
      <c r="D91" s="89" t="s">
        <v>485</v>
      </c>
      <c r="E91" s="89" t="s">
        <v>1621</v>
      </c>
      <c r="F91" s="89" t="s">
        <v>1548</v>
      </c>
      <c r="G91" s="89" t="s">
        <v>70</v>
      </c>
      <c r="H91" s="89" t="s">
        <v>70</v>
      </c>
      <c r="I91" s="89" t="s">
        <v>1558</v>
      </c>
      <c r="J91" s="89">
        <v>0</v>
      </c>
      <c r="K91" s="26" t="s">
        <v>38</v>
      </c>
      <c r="L91" s="89" t="s">
        <v>1622</v>
      </c>
      <c r="M91" s="91"/>
      <c r="N91" s="89" t="s">
        <v>1551</v>
      </c>
      <c r="O91" s="89" t="s">
        <v>617</v>
      </c>
      <c r="P91" s="89" t="s">
        <v>1552</v>
      </c>
      <c r="Q91" s="89" t="s">
        <v>631</v>
      </c>
      <c r="R91" s="89">
        <v>24</v>
      </c>
      <c r="S91" s="89" t="s">
        <v>1553</v>
      </c>
      <c r="T91" s="89" t="s">
        <v>1553</v>
      </c>
      <c r="U91" s="89" t="s">
        <v>1554</v>
      </c>
      <c r="V91" s="89" t="s">
        <v>1563</v>
      </c>
      <c r="W91" s="89" t="s">
        <v>630</v>
      </c>
      <c r="X91" s="89" t="s">
        <v>117</v>
      </c>
      <c r="Y91" s="89" t="s">
        <v>621</v>
      </c>
      <c r="Z91" s="89" t="s">
        <v>68</v>
      </c>
      <c r="AA91" s="89" t="s">
        <v>67</v>
      </c>
      <c r="AB91" s="89">
        <v>1</v>
      </c>
      <c r="AC91" s="89">
        <v>6</v>
      </c>
      <c r="AD91" s="89">
        <v>1</v>
      </c>
      <c r="AE91" s="89" t="s">
        <v>288</v>
      </c>
      <c r="AF91" s="90">
        <v>367</v>
      </c>
      <c r="AG91" s="90">
        <v>45436</v>
      </c>
      <c r="AH91" s="90">
        <v>46531</v>
      </c>
      <c r="AJ91">
        <f>VLOOKUP(A91,'1'!B:Q,16,0)</f>
        <v>1440</v>
      </c>
      <c r="AK91" s="96">
        <f t="shared" si="4"/>
        <v>5.76</v>
      </c>
    </row>
    <row r="92" spans="1:37" x14ac:dyDescent="0.35">
      <c r="A92" s="89" t="str">
        <f t="shared" si="1"/>
        <v>Z5R7</v>
      </c>
      <c r="B92" s="89" t="s">
        <v>1623</v>
      </c>
      <c r="C92" s="89" t="s">
        <v>1624</v>
      </c>
      <c r="D92" s="89" t="s">
        <v>458</v>
      </c>
      <c r="E92" s="89" t="s">
        <v>1625</v>
      </c>
      <c r="F92" s="89" t="s">
        <v>1548</v>
      </c>
      <c r="G92" s="89" t="s">
        <v>70</v>
      </c>
      <c r="H92" s="89" t="s">
        <v>70</v>
      </c>
      <c r="I92" s="91"/>
      <c r="J92" s="89">
        <v>0</v>
      </c>
      <c r="K92" s="26" t="s">
        <v>38</v>
      </c>
      <c r="L92" s="89" t="s">
        <v>1622</v>
      </c>
      <c r="M92" s="91"/>
      <c r="N92" s="89" t="s">
        <v>1551</v>
      </c>
      <c r="O92" s="89" t="s">
        <v>617</v>
      </c>
      <c r="P92" s="89" t="s">
        <v>1552</v>
      </c>
      <c r="Q92" s="89" t="s">
        <v>631</v>
      </c>
      <c r="R92" s="89">
        <v>24</v>
      </c>
      <c r="S92" s="89" t="s">
        <v>1553</v>
      </c>
      <c r="T92" s="89" t="s">
        <v>1560</v>
      </c>
      <c r="U92" s="89" t="s">
        <v>1554</v>
      </c>
      <c r="V92" s="89" t="s">
        <v>1563</v>
      </c>
      <c r="W92" s="89" t="s">
        <v>646</v>
      </c>
      <c r="X92" s="89" t="s">
        <v>102</v>
      </c>
      <c r="Y92" s="89" t="s">
        <v>621</v>
      </c>
      <c r="Z92" s="89" t="s">
        <v>68</v>
      </c>
      <c r="AA92" s="89" t="s">
        <v>67</v>
      </c>
      <c r="AB92" s="89">
        <v>1</v>
      </c>
      <c r="AC92" s="89">
        <v>6</v>
      </c>
      <c r="AD92" s="89">
        <v>1</v>
      </c>
      <c r="AE92" s="89" t="s">
        <v>288</v>
      </c>
      <c r="AF92" s="90">
        <v>367</v>
      </c>
      <c r="AG92" s="90">
        <v>45437</v>
      </c>
      <c r="AH92" s="90">
        <v>46537</v>
      </c>
      <c r="AJ92">
        <f>VLOOKUP(A92,'1'!B:Q,16,0)</f>
        <v>1440</v>
      </c>
      <c r="AK92" s="96">
        <f t="shared" si="4"/>
        <v>5.76</v>
      </c>
    </row>
    <row r="93" spans="1:37" x14ac:dyDescent="0.35">
      <c r="A93" s="89" t="str">
        <f t="shared" si="1"/>
        <v>Z5R6</v>
      </c>
      <c r="B93" s="89" t="s">
        <v>1429</v>
      </c>
      <c r="C93" s="89" t="s">
        <v>1430</v>
      </c>
      <c r="D93" s="89" t="s">
        <v>457</v>
      </c>
      <c r="E93" s="89" t="s">
        <v>1431</v>
      </c>
      <c r="F93" s="89" t="s">
        <v>1548</v>
      </c>
      <c r="G93" s="89" t="s">
        <v>70</v>
      </c>
      <c r="H93" s="89" t="s">
        <v>70</v>
      </c>
      <c r="I93" s="91"/>
      <c r="J93" s="89">
        <v>0</v>
      </c>
      <c r="K93" s="26" t="s">
        <v>38</v>
      </c>
      <c r="L93" s="89" t="s">
        <v>1622</v>
      </c>
      <c r="M93" s="91"/>
      <c r="N93" s="89" t="s">
        <v>1551</v>
      </c>
      <c r="O93" s="89" t="s">
        <v>617</v>
      </c>
      <c r="P93" s="89" t="s">
        <v>1552</v>
      </c>
      <c r="Q93" s="89" t="s">
        <v>631</v>
      </c>
      <c r="R93" s="89">
        <v>24</v>
      </c>
      <c r="S93" s="89" t="s">
        <v>1553</v>
      </c>
      <c r="T93" s="89" t="s">
        <v>1560</v>
      </c>
      <c r="U93" s="89" t="s">
        <v>1554</v>
      </c>
      <c r="V93" s="89" t="s">
        <v>1563</v>
      </c>
      <c r="W93" s="89" t="s">
        <v>646</v>
      </c>
      <c r="X93" s="89" t="s">
        <v>102</v>
      </c>
      <c r="Y93" s="89" t="s">
        <v>621</v>
      </c>
      <c r="Z93" s="89" t="s">
        <v>68</v>
      </c>
      <c r="AA93" s="89" t="s">
        <v>67</v>
      </c>
      <c r="AB93" s="89">
        <v>1</v>
      </c>
      <c r="AC93" s="89">
        <v>12</v>
      </c>
      <c r="AD93" s="89">
        <v>1</v>
      </c>
      <c r="AE93" s="89" t="s">
        <v>288</v>
      </c>
      <c r="AF93" s="90">
        <v>367</v>
      </c>
      <c r="AG93" s="90">
        <v>45437</v>
      </c>
      <c r="AH93" s="90">
        <v>46537</v>
      </c>
      <c r="AJ93">
        <f>VLOOKUP(A93,'1'!B:Q,16,0)</f>
        <v>1440</v>
      </c>
      <c r="AK93" s="96">
        <f t="shared" si="4"/>
        <v>5.76</v>
      </c>
    </row>
    <row r="94" spans="1:37" x14ac:dyDescent="0.35">
      <c r="A94" s="89" t="str">
        <f t="shared" si="1"/>
        <v>Z5R5</v>
      </c>
      <c r="B94" s="89" t="s">
        <v>1456</v>
      </c>
      <c r="C94" s="89" t="s">
        <v>1430</v>
      </c>
      <c r="D94" s="89" t="s">
        <v>456</v>
      </c>
      <c r="E94" s="89" t="s">
        <v>1457</v>
      </c>
      <c r="F94" s="89" t="s">
        <v>1548</v>
      </c>
      <c r="G94" s="89" t="s">
        <v>70</v>
      </c>
      <c r="H94" s="89" t="s">
        <v>70</v>
      </c>
      <c r="I94" s="91"/>
      <c r="J94" s="89">
        <v>0</v>
      </c>
      <c r="K94" s="26" t="s">
        <v>38</v>
      </c>
      <c r="L94" s="89" t="s">
        <v>1622</v>
      </c>
      <c r="M94" s="91"/>
      <c r="N94" s="89" t="s">
        <v>1551</v>
      </c>
      <c r="O94" s="89" t="s">
        <v>617</v>
      </c>
      <c r="P94" s="89" t="s">
        <v>1552</v>
      </c>
      <c r="Q94" s="89" t="s">
        <v>631</v>
      </c>
      <c r="R94" s="89">
        <v>24</v>
      </c>
      <c r="S94" s="89" t="s">
        <v>1553</v>
      </c>
      <c r="T94" s="89" t="s">
        <v>1560</v>
      </c>
      <c r="U94" s="89" t="s">
        <v>1554</v>
      </c>
      <c r="V94" s="89" t="s">
        <v>1563</v>
      </c>
      <c r="W94" s="89" t="s">
        <v>646</v>
      </c>
      <c r="X94" s="89" t="s">
        <v>102</v>
      </c>
      <c r="Y94" s="89" t="s">
        <v>621</v>
      </c>
      <c r="Z94" s="89" t="s">
        <v>68</v>
      </c>
      <c r="AA94" s="89" t="s">
        <v>67</v>
      </c>
      <c r="AB94" s="89">
        <v>1</v>
      </c>
      <c r="AC94" s="89">
        <v>6</v>
      </c>
      <c r="AD94" s="89">
        <v>1</v>
      </c>
      <c r="AE94" s="89" t="s">
        <v>288</v>
      </c>
      <c r="AF94" s="90">
        <v>367</v>
      </c>
      <c r="AG94" s="90">
        <v>45437</v>
      </c>
      <c r="AH94" s="90">
        <v>46537</v>
      </c>
      <c r="AJ94">
        <f>VLOOKUP(A94,'1'!B:Q,16,0)</f>
        <v>1440</v>
      </c>
      <c r="AK94" s="96">
        <f t="shared" si="4"/>
        <v>5.76</v>
      </c>
    </row>
    <row r="95" spans="1:37" x14ac:dyDescent="0.35">
      <c r="A95" s="89" t="str">
        <f t="shared" si="1"/>
        <v>Z14W</v>
      </c>
      <c r="B95" s="89" t="s">
        <v>1453</v>
      </c>
      <c r="C95" s="89" t="s">
        <v>1454</v>
      </c>
      <c r="D95" s="89" t="s">
        <v>432</v>
      </c>
      <c r="E95" s="89" t="s">
        <v>1442</v>
      </c>
      <c r="F95" s="89" t="s">
        <v>1548</v>
      </c>
      <c r="G95" s="89" t="s">
        <v>70</v>
      </c>
      <c r="H95" s="89" t="s">
        <v>70</v>
      </c>
      <c r="I95" s="91"/>
      <c r="J95" s="89">
        <v>0</v>
      </c>
      <c r="K95" s="26" t="s">
        <v>38</v>
      </c>
      <c r="L95" s="89" t="s">
        <v>1622</v>
      </c>
      <c r="M95" s="91"/>
      <c r="N95" s="89" t="s">
        <v>1551</v>
      </c>
      <c r="O95" s="89" t="s">
        <v>617</v>
      </c>
      <c r="P95" s="89" t="s">
        <v>1552</v>
      </c>
      <c r="Q95" s="89" t="s">
        <v>631</v>
      </c>
      <c r="R95" s="89">
        <v>24</v>
      </c>
      <c r="S95" s="89" t="s">
        <v>1553</v>
      </c>
      <c r="T95" s="89" t="s">
        <v>1560</v>
      </c>
      <c r="U95" s="89" t="s">
        <v>1554</v>
      </c>
      <c r="V95" s="89" t="s">
        <v>1563</v>
      </c>
      <c r="W95" s="89" t="s">
        <v>646</v>
      </c>
      <c r="X95" s="89" t="s">
        <v>102</v>
      </c>
      <c r="Y95" s="89" t="s">
        <v>621</v>
      </c>
      <c r="Z95" s="89" t="s">
        <v>68</v>
      </c>
      <c r="AA95" s="89" t="s">
        <v>67</v>
      </c>
      <c r="AB95" s="89">
        <v>1</v>
      </c>
      <c r="AC95" s="89">
        <v>6</v>
      </c>
      <c r="AD95" s="89">
        <v>1</v>
      </c>
      <c r="AE95" s="89" t="s">
        <v>288</v>
      </c>
      <c r="AF95" s="90">
        <v>367</v>
      </c>
      <c r="AG95" s="90">
        <v>45437</v>
      </c>
      <c r="AH95" s="90">
        <v>46537</v>
      </c>
      <c r="AJ95">
        <f>VLOOKUP(A95,'1'!B:Q,16,0)</f>
        <v>1440</v>
      </c>
      <c r="AK95" s="96">
        <f t="shared" si="4"/>
        <v>5.76</v>
      </c>
    </row>
    <row r="96" spans="1:37" x14ac:dyDescent="0.35">
      <c r="A96" s="89" t="str">
        <f t="shared" si="1"/>
        <v>Z14T</v>
      </c>
      <c r="B96" s="89" t="s">
        <v>1435</v>
      </c>
      <c r="C96" s="89" t="s">
        <v>1441</v>
      </c>
      <c r="D96" s="89" t="s">
        <v>431</v>
      </c>
      <c r="E96" s="89" t="s">
        <v>1442</v>
      </c>
      <c r="F96" s="89" t="s">
        <v>1548</v>
      </c>
      <c r="G96" s="89" t="s">
        <v>70</v>
      </c>
      <c r="H96" s="89" t="s">
        <v>70</v>
      </c>
      <c r="I96" s="91"/>
      <c r="J96" s="89">
        <v>0</v>
      </c>
      <c r="K96" s="26" t="s">
        <v>38</v>
      </c>
      <c r="L96" s="89" t="s">
        <v>1622</v>
      </c>
      <c r="M96" s="91"/>
      <c r="N96" s="89" t="s">
        <v>1551</v>
      </c>
      <c r="O96" s="89" t="s">
        <v>617</v>
      </c>
      <c r="P96" s="89" t="s">
        <v>1552</v>
      </c>
      <c r="Q96" s="89" t="s">
        <v>631</v>
      </c>
      <c r="R96" s="89">
        <v>24</v>
      </c>
      <c r="S96" s="89" t="s">
        <v>1553</v>
      </c>
      <c r="T96" s="89" t="s">
        <v>1560</v>
      </c>
      <c r="U96" s="89" t="s">
        <v>1554</v>
      </c>
      <c r="V96" s="89" t="s">
        <v>1563</v>
      </c>
      <c r="W96" s="89" t="s">
        <v>646</v>
      </c>
      <c r="X96" s="89" t="s">
        <v>102</v>
      </c>
      <c r="Y96" s="89" t="s">
        <v>621</v>
      </c>
      <c r="Z96" s="89" t="s">
        <v>68</v>
      </c>
      <c r="AA96" s="89" t="s">
        <v>67</v>
      </c>
      <c r="AB96" s="89">
        <v>1</v>
      </c>
      <c r="AC96" s="89">
        <v>6</v>
      </c>
      <c r="AD96" s="89">
        <v>1</v>
      </c>
      <c r="AE96" s="89" t="s">
        <v>288</v>
      </c>
      <c r="AF96" s="90">
        <v>367</v>
      </c>
      <c r="AG96" s="90">
        <v>45437</v>
      </c>
      <c r="AH96" s="90">
        <v>46537</v>
      </c>
      <c r="AJ96">
        <f>VLOOKUP(A96,'1'!B:Q,16,0)</f>
        <v>1440</v>
      </c>
      <c r="AK96" s="96">
        <f t="shared" si="4"/>
        <v>5.76</v>
      </c>
    </row>
    <row r="97" spans="1:37" x14ac:dyDescent="0.35">
      <c r="A97" s="89" t="str">
        <f t="shared" si="1"/>
        <v>Z11K</v>
      </c>
      <c r="B97" s="89" t="s">
        <v>1626</v>
      </c>
      <c r="C97" s="89" t="s">
        <v>1627</v>
      </c>
      <c r="D97" s="89" t="s">
        <v>424</v>
      </c>
      <c r="E97" s="89" t="s">
        <v>1628</v>
      </c>
      <c r="F97" s="89" t="s">
        <v>1548</v>
      </c>
      <c r="G97" s="89" t="s">
        <v>70</v>
      </c>
      <c r="H97" s="89" t="s">
        <v>70</v>
      </c>
      <c r="I97" s="91"/>
      <c r="J97" s="89">
        <v>0</v>
      </c>
      <c r="K97" s="26" t="s">
        <v>38</v>
      </c>
      <c r="L97" s="89" t="s">
        <v>1622</v>
      </c>
      <c r="M97" s="91"/>
      <c r="N97" s="89" t="s">
        <v>1551</v>
      </c>
      <c r="O97" s="89" t="s">
        <v>617</v>
      </c>
      <c r="P97" s="89" t="s">
        <v>1552</v>
      </c>
      <c r="Q97" s="89" t="s">
        <v>631</v>
      </c>
      <c r="R97" s="89">
        <v>24</v>
      </c>
      <c r="S97" s="89" t="s">
        <v>1553</v>
      </c>
      <c r="T97" s="89" t="s">
        <v>1560</v>
      </c>
      <c r="U97" s="89" t="s">
        <v>1554</v>
      </c>
      <c r="V97" s="89" t="s">
        <v>1563</v>
      </c>
      <c r="W97" s="89" t="s">
        <v>658</v>
      </c>
      <c r="X97" s="89" t="s">
        <v>92</v>
      </c>
      <c r="Y97" s="89" t="s">
        <v>621</v>
      </c>
      <c r="Z97" s="89" t="s">
        <v>68</v>
      </c>
      <c r="AA97" s="89" t="s">
        <v>67</v>
      </c>
      <c r="AB97" s="89">
        <v>1</v>
      </c>
      <c r="AC97" s="89">
        <v>6</v>
      </c>
      <c r="AD97" s="89">
        <v>1</v>
      </c>
      <c r="AE97" s="89" t="s">
        <v>288</v>
      </c>
      <c r="AF97" s="90">
        <v>367</v>
      </c>
      <c r="AG97" s="90">
        <v>45439</v>
      </c>
      <c r="AH97" s="90">
        <v>46537</v>
      </c>
      <c r="AJ97">
        <f>VLOOKUP(A97,'1'!B:Q,16,0)</f>
        <v>1440</v>
      </c>
      <c r="AK97" s="96">
        <f t="shared" si="4"/>
        <v>5.76</v>
      </c>
    </row>
    <row r="98" spans="1:37" x14ac:dyDescent="0.35">
      <c r="A98" s="89" t="str">
        <f t="shared" si="1"/>
        <v>Z3BE</v>
      </c>
      <c r="B98" s="89" t="s">
        <v>1490</v>
      </c>
      <c r="C98" s="89" t="s">
        <v>1491</v>
      </c>
      <c r="D98" s="89" t="s">
        <v>455</v>
      </c>
      <c r="E98" s="89" t="s">
        <v>1629</v>
      </c>
      <c r="F98" s="89" t="s">
        <v>1548</v>
      </c>
      <c r="G98" s="89" t="s">
        <v>70</v>
      </c>
      <c r="H98" s="89" t="s">
        <v>70</v>
      </c>
      <c r="I98" s="91"/>
      <c r="J98" s="89">
        <v>0</v>
      </c>
      <c r="K98" s="26" t="s">
        <v>38</v>
      </c>
      <c r="L98" s="89" t="s">
        <v>1622</v>
      </c>
      <c r="M98" s="91"/>
      <c r="N98" s="89" t="s">
        <v>1551</v>
      </c>
      <c r="O98" s="89" t="s">
        <v>617</v>
      </c>
      <c r="P98" s="89" t="s">
        <v>1552</v>
      </c>
      <c r="Q98" s="89" t="s">
        <v>631</v>
      </c>
      <c r="R98" s="89">
        <v>13</v>
      </c>
      <c r="S98" s="89" t="s">
        <v>1630</v>
      </c>
      <c r="T98" s="89" t="s">
        <v>1560</v>
      </c>
      <c r="U98" s="89" t="s">
        <v>1554</v>
      </c>
      <c r="V98" s="89" t="s">
        <v>1563</v>
      </c>
      <c r="W98" s="89" t="s">
        <v>630</v>
      </c>
      <c r="X98" s="89" t="s">
        <v>117</v>
      </c>
      <c r="Y98" s="89" t="s">
        <v>621</v>
      </c>
      <c r="Z98" s="89" t="s">
        <v>68</v>
      </c>
      <c r="AA98" s="89" t="s">
        <v>67</v>
      </c>
      <c r="AB98" s="89">
        <v>1</v>
      </c>
      <c r="AC98" s="89">
        <v>6</v>
      </c>
      <c r="AD98" s="89">
        <v>1</v>
      </c>
      <c r="AE98" s="89" t="s">
        <v>288</v>
      </c>
      <c r="AF98" s="90">
        <v>367</v>
      </c>
      <c r="AG98" s="90">
        <v>45443</v>
      </c>
      <c r="AH98" s="90">
        <v>46537</v>
      </c>
      <c r="AJ98">
        <f>VLOOKUP(A98,'1'!B:Q,16,0)</f>
        <v>780</v>
      </c>
      <c r="AK98" s="96">
        <f t="shared" si="4"/>
        <v>3.12</v>
      </c>
    </row>
    <row r="99" spans="1:37" x14ac:dyDescent="0.35">
      <c r="A99" s="89" t="str">
        <f t="shared" si="1"/>
        <v>Z861</v>
      </c>
      <c r="B99" s="89" t="s">
        <v>1631</v>
      </c>
      <c r="C99" s="89" t="s">
        <v>1632</v>
      </c>
      <c r="D99" s="89" t="s">
        <v>486</v>
      </c>
      <c r="E99" s="89" t="s">
        <v>1633</v>
      </c>
      <c r="F99" s="89" t="s">
        <v>1548</v>
      </c>
      <c r="G99" s="89" t="s">
        <v>70</v>
      </c>
      <c r="H99" s="89" t="s">
        <v>70</v>
      </c>
      <c r="I99" s="91"/>
      <c r="J99" s="89">
        <v>0</v>
      </c>
      <c r="K99" s="26" t="s">
        <v>38</v>
      </c>
      <c r="L99" s="89" t="s">
        <v>1622</v>
      </c>
      <c r="M99" s="91"/>
      <c r="N99" s="89" t="s">
        <v>1551</v>
      </c>
      <c r="O99" s="89" t="s">
        <v>617</v>
      </c>
      <c r="P99" s="89" t="s">
        <v>1552</v>
      </c>
      <c r="Q99" s="89" t="s">
        <v>631</v>
      </c>
      <c r="R99" s="89">
        <v>24</v>
      </c>
      <c r="S99" s="89" t="s">
        <v>1553</v>
      </c>
      <c r="T99" s="89" t="s">
        <v>1560</v>
      </c>
      <c r="U99" s="89" t="s">
        <v>1554</v>
      </c>
      <c r="V99" s="89" t="s">
        <v>1563</v>
      </c>
      <c r="W99" s="89" t="s">
        <v>630</v>
      </c>
      <c r="X99" s="89" t="s">
        <v>117</v>
      </c>
      <c r="Y99" s="89" t="s">
        <v>621</v>
      </c>
      <c r="Z99" s="89" t="s">
        <v>68</v>
      </c>
      <c r="AA99" s="89" t="s">
        <v>67</v>
      </c>
      <c r="AB99" s="89">
        <v>1</v>
      </c>
      <c r="AC99" s="89">
        <v>6</v>
      </c>
      <c r="AD99" s="89">
        <v>1</v>
      </c>
      <c r="AE99" s="89" t="s">
        <v>288</v>
      </c>
      <c r="AF99" s="90">
        <v>367</v>
      </c>
      <c r="AG99" s="90">
        <v>45443</v>
      </c>
      <c r="AH99" s="90">
        <v>46537</v>
      </c>
      <c r="AJ99">
        <f>VLOOKUP(A99,'1'!B:Q,16,0)</f>
        <v>1440</v>
      </c>
      <c r="AK99" s="96">
        <f t="shared" si="4"/>
        <v>5.76</v>
      </c>
    </row>
    <row r="100" spans="1:37" x14ac:dyDescent="0.35">
      <c r="A100" s="89" t="str">
        <f t="shared" si="1"/>
        <v>Z3NR</v>
      </c>
      <c r="B100" s="89" t="s">
        <v>1634</v>
      </c>
      <c r="C100" s="89" t="s">
        <v>1635</v>
      </c>
      <c r="D100" s="89" t="s">
        <v>459</v>
      </c>
      <c r="E100" s="89" t="s">
        <v>1636</v>
      </c>
      <c r="F100" s="89" t="s">
        <v>1548</v>
      </c>
      <c r="G100" s="89" t="s">
        <v>70</v>
      </c>
      <c r="H100" s="89" t="s">
        <v>70</v>
      </c>
      <c r="I100" s="89" t="s">
        <v>1637</v>
      </c>
      <c r="J100" s="89">
        <v>0</v>
      </c>
      <c r="K100" s="26" t="s">
        <v>38</v>
      </c>
      <c r="L100" s="89" t="s">
        <v>1622</v>
      </c>
      <c r="M100" s="91"/>
      <c r="N100" s="89" t="s">
        <v>1551</v>
      </c>
      <c r="O100" s="89" t="s">
        <v>617</v>
      </c>
      <c r="P100" s="89" t="s">
        <v>1552</v>
      </c>
      <c r="Q100" s="89" t="s">
        <v>631</v>
      </c>
      <c r="R100" s="89">
        <v>24</v>
      </c>
      <c r="S100" s="89" t="s">
        <v>1553</v>
      </c>
      <c r="T100" s="89" t="s">
        <v>1560</v>
      </c>
      <c r="U100" s="89" t="s">
        <v>1554</v>
      </c>
      <c r="V100" s="89" t="s">
        <v>1563</v>
      </c>
      <c r="W100" s="89" t="s">
        <v>630</v>
      </c>
      <c r="X100" s="89" t="s">
        <v>117</v>
      </c>
      <c r="Y100" s="89" t="s">
        <v>621</v>
      </c>
      <c r="Z100" s="89" t="s">
        <v>68</v>
      </c>
      <c r="AA100" s="89" t="s">
        <v>67</v>
      </c>
      <c r="AB100" s="89">
        <v>1</v>
      </c>
      <c r="AC100" s="89">
        <v>6</v>
      </c>
      <c r="AD100" s="89">
        <v>1</v>
      </c>
      <c r="AE100" s="89" t="s">
        <v>288</v>
      </c>
      <c r="AF100" s="90">
        <v>367</v>
      </c>
      <c r="AG100" s="90">
        <v>45443</v>
      </c>
      <c r="AH100" s="90">
        <v>46537</v>
      </c>
      <c r="AJ100">
        <f>VLOOKUP(A100,'1'!B:Q,16,0)</f>
        <v>1440</v>
      </c>
      <c r="AK100" s="96">
        <f t="shared" si="4"/>
        <v>5.76</v>
      </c>
    </row>
    <row r="101" spans="1:37" x14ac:dyDescent="0.35">
      <c r="A101" s="89" t="str">
        <f t="shared" si="1"/>
        <v>Z4UL</v>
      </c>
      <c r="B101" s="89" t="s">
        <v>680</v>
      </c>
      <c r="C101" s="89" t="s">
        <v>681</v>
      </c>
      <c r="D101" s="89" t="s">
        <v>464</v>
      </c>
      <c r="E101" s="89" t="s">
        <v>682</v>
      </c>
      <c r="F101" s="89" t="s">
        <v>1548</v>
      </c>
      <c r="G101" s="89" t="s">
        <v>70</v>
      </c>
      <c r="H101" s="89" t="s">
        <v>70</v>
      </c>
      <c r="I101" s="89" t="s">
        <v>1638</v>
      </c>
      <c r="J101" s="89">
        <v>0</v>
      </c>
      <c r="K101" s="26" t="s">
        <v>38</v>
      </c>
      <c r="L101" s="89" t="s">
        <v>1622</v>
      </c>
      <c r="M101" s="91"/>
      <c r="N101" s="89" t="s">
        <v>1551</v>
      </c>
      <c r="O101" s="89" t="s">
        <v>617</v>
      </c>
      <c r="P101" s="89" t="s">
        <v>1552</v>
      </c>
      <c r="Q101" s="89" t="s">
        <v>631</v>
      </c>
      <c r="R101" s="89">
        <v>13</v>
      </c>
      <c r="S101" s="89" t="s">
        <v>1630</v>
      </c>
      <c r="T101" s="89" t="s">
        <v>1560</v>
      </c>
      <c r="U101" s="89" t="s">
        <v>1554</v>
      </c>
      <c r="V101" s="89" t="s">
        <v>1563</v>
      </c>
      <c r="W101" s="89" t="s">
        <v>630</v>
      </c>
      <c r="X101" s="89" t="s">
        <v>117</v>
      </c>
      <c r="Y101" s="89" t="s">
        <v>621</v>
      </c>
      <c r="Z101" s="89" t="s">
        <v>68</v>
      </c>
      <c r="AA101" s="89" t="s">
        <v>67</v>
      </c>
      <c r="AB101" s="89">
        <v>1</v>
      </c>
      <c r="AC101" s="89">
        <v>6</v>
      </c>
      <c r="AD101" s="89">
        <v>1</v>
      </c>
      <c r="AE101" s="89" t="s">
        <v>288</v>
      </c>
      <c r="AF101" s="90">
        <v>367</v>
      </c>
      <c r="AG101" s="90">
        <v>45444</v>
      </c>
      <c r="AH101" s="90">
        <v>46568</v>
      </c>
      <c r="AJ101">
        <f>VLOOKUP(A101,'1'!B:Q,16,0)</f>
        <v>720</v>
      </c>
      <c r="AK101" s="96">
        <f t="shared" si="4"/>
        <v>2.88</v>
      </c>
    </row>
    <row r="102" spans="1:37" x14ac:dyDescent="0.35">
      <c r="A102" s="89" t="str">
        <f t="shared" si="1"/>
        <v>Z4VY</v>
      </c>
      <c r="B102" s="89" t="s">
        <v>722</v>
      </c>
      <c r="C102" s="89" t="s">
        <v>723</v>
      </c>
      <c r="D102" s="89" t="s">
        <v>465</v>
      </c>
      <c r="E102" s="89" t="s">
        <v>1639</v>
      </c>
      <c r="F102" s="89" t="s">
        <v>1548</v>
      </c>
      <c r="G102" s="89" t="s">
        <v>70</v>
      </c>
      <c r="H102" s="89" t="s">
        <v>70</v>
      </c>
      <c r="I102" s="91"/>
      <c r="J102" s="89">
        <v>0</v>
      </c>
      <c r="K102" s="26" t="s">
        <v>38</v>
      </c>
      <c r="L102" s="89" t="s">
        <v>1622</v>
      </c>
      <c r="M102" s="91"/>
      <c r="N102" s="89" t="s">
        <v>1551</v>
      </c>
      <c r="O102" s="89" t="s">
        <v>617</v>
      </c>
      <c r="P102" s="89" t="s">
        <v>1552</v>
      </c>
      <c r="Q102" s="89" t="s">
        <v>631</v>
      </c>
      <c r="R102" s="89">
        <v>24</v>
      </c>
      <c r="S102" s="89" t="s">
        <v>1553</v>
      </c>
      <c r="T102" s="89" t="s">
        <v>1560</v>
      </c>
      <c r="U102" s="89" t="s">
        <v>1554</v>
      </c>
      <c r="V102" s="89" t="s">
        <v>1563</v>
      </c>
      <c r="W102" s="89" t="s">
        <v>665</v>
      </c>
      <c r="X102" s="89" t="s">
        <v>78</v>
      </c>
      <c r="Y102" s="89" t="s">
        <v>621</v>
      </c>
      <c r="Z102" s="89" t="s">
        <v>68</v>
      </c>
      <c r="AA102" s="89" t="s">
        <v>67</v>
      </c>
      <c r="AB102" s="89">
        <v>1</v>
      </c>
      <c r="AC102" s="89">
        <v>6</v>
      </c>
      <c r="AD102" s="89">
        <v>1</v>
      </c>
      <c r="AE102" s="89" t="s">
        <v>288</v>
      </c>
      <c r="AF102" s="90">
        <v>367</v>
      </c>
      <c r="AG102" s="90">
        <v>45444</v>
      </c>
      <c r="AH102" s="90">
        <v>46568</v>
      </c>
      <c r="AJ102">
        <f>VLOOKUP(A102,'1'!B:Q,16,0)</f>
        <v>1440</v>
      </c>
      <c r="AK102" s="96">
        <f t="shared" si="4"/>
        <v>5.76</v>
      </c>
    </row>
    <row r="103" spans="1:37" hidden="1" x14ac:dyDescent="0.35">
      <c r="A103" s="89" t="str">
        <f t="shared" si="1"/>
        <v>00CH</v>
      </c>
      <c r="B103" s="89" t="s">
        <v>836</v>
      </c>
      <c r="C103" s="89" t="s">
        <v>837</v>
      </c>
      <c r="D103" s="89" t="s">
        <v>89</v>
      </c>
      <c r="E103" s="89" t="s">
        <v>838</v>
      </c>
      <c r="F103" s="89" t="s">
        <v>1548</v>
      </c>
      <c r="G103" s="89" t="s">
        <v>70</v>
      </c>
      <c r="H103" s="89" t="s">
        <v>70</v>
      </c>
      <c r="I103" s="91"/>
      <c r="J103" s="89">
        <v>0</v>
      </c>
      <c r="K103" s="89" t="s">
        <v>53</v>
      </c>
      <c r="L103" s="89" t="s">
        <v>1550</v>
      </c>
      <c r="M103" s="91"/>
      <c r="N103" s="89" t="s">
        <v>1551</v>
      </c>
      <c r="O103" s="89" t="s">
        <v>617</v>
      </c>
      <c r="P103" s="89" t="s">
        <v>1552</v>
      </c>
      <c r="Q103" s="89" t="s">
        <v>631</v>
      </c>
      <c r="R103" s="89">
        <v>24</v>
      </c>
      <c r="S103" s="89" t="s">
        <v>1553</v>
      </c>
      <c r="T103" s="89" t="s">
        <v>1560</v>
      </c>
      <c r="U103" s="89" t="s">
        <v>1554</v>
      </c>
      <c r="V103" s="89" t="s">
        <v>1563</v>
      </c>
      <c r="W103" s="89" t="s">
        <v>665</v>
      </c>
      <c r="X103" s="89" t="s">
        <v>78</v>
      </c>
      <c r="Y103" s="89" t="s">
        <v>621</v>
      </c>
      <c r="Z103" s="89" t="s">
        <v>68</v>
      </c>
      <c r="AA103" s="89" t="s">
        <v>67</v>
      </c>
      <c r="AB103" s="89">
        <v>1</v>
      </c>
      <c r="AC103" s="89">
        <v>6</v>
      </c>
      <c r="AD103" s="89">
        <v>1</v>
      </c>
      <c r="AE103" s="89" t="s">
        <v>287</v>
      </c>
      <c r="AF103" s="90">
        <v>367</v>
      </c>
      <c r="AG103" s="90">
        <v>45467</v>
      </c>
      <c r="AH103" s="90">
        <v>46568</v>
      </c>
    </row>
    <row r="104" spans="1:37" hidden="1" x14ac:dyDescent="0.35">
      <c r="A104" s="89" t="str">
        <f t="shared" si="1"/>
        <v>00JK</v>
      </c>
      <c r="B104" s="89" t="s">
        <v>865</v>
      </c>
      <c r="C104" s="89" t="s">
        <v>866</v>
      </c>
      <c r="D104" s="89" t="s">
        <v>118</v>
      </c>
      <c r="E104" s="89" t="s">
        <v>867</v>
      </c>
      <c r="F104" s="89" t="s">
        <v>1548</v>
      </c>
      <c r="G104" s="89" t="s">
        <v>70</v>
      </c>
      <c r="H104" s="89" t="s">
        <v>70</v>
      </c>
      <c r="I104" s="91"/>
      <c r="J104" s="89">
        <v>0</v>
      </c>
      <c r="K104" s="89" t="s">
        <v>53</v>
      </c>
      <c r="L104" s="89" t="s">
        <v>1550</v>
      </c>
      <c r="M104" s="91"/>
      <c r="N104" s="89" t="s">
        <v>1551</v>
      </c>
      <c r="O104" s="89" t="s">
        <v>617</v>
      </c>
      <c r="P104" s="89" t="s">
        <v>1552</v>
      </c>
      <c r="Q104" s="89" t="s">
        <v>631</v>
      </c>
      <c r="R104" s="89">
        <v>24</v>
      </c>
      <c r="S104" s="89" t="s">
        <v>1630</v>
      </c>
      <c r="T104" s="89" t="s">
        <v>1560</v>
      </c>
      <c r="U104" s="89" t="s">
        <v>1554</v>
      </c>
      <c r="V104" s="89" t="s">
        <v>1563</v>
      </c>
      <c r="W104" s="89" t="s">
        <v>630</v>
      </c>
      <c r="X104" s="89" t="s">
        <v>117</v>
      </c>
      <c r="Y104" s="89" t="s">
        <v>621</v>
      </c>
      <c r="Z104" s="89" t="s">
        <v>68</v>
      </c>
      <c r="AA104" s="89" t="s">
        <v>67</v>
      </c>
      <c r="AB104" s="89">
        <v>1</v>
      </c>
      <c r="AC104" s="89">
        <v>6</v>
      </c>
      <c r="AD104" s="89">
        <v>1</v>
      </c>
      <c r="AE104" s="89" t="s">
        <v>288</v>
      </c>
      <c r="AF104" s="90">
        <v>367</v>
      </c>
      <c r="AG104" s="90">
        <v>45511</v>
      </c>
      <c r="AH104" s="90">
        <v>46566</v>
      </c>
    </row>
    <row r="105" spans="1:37" hidden="1" x14ac:dyDescent="0.35">
      <c r="A105" s="89" t="str">
        <f t="shared" si="1"/>
        <v>00RF</v>
      </c>
      <c r="B105" s="89" t="s">
        <v>884</v>
      </c>
      <c r="C105" s="89" t="s">
        <v>885</v>
      </c>
      <c r="D105" s="89" t="s">
        <v>134</v>
      </c>
      <c r="E105" s="89" t="s">
        <v>886</v>
      </c>
      <c r="F105" s="89" t="s">
        <v>1548</v>
      </c>
      <c r="G105" s="89" t="s">
        <v>70</v>
      </c>
      <c r="H105" s="89" t="s">
        <v>70</v>
      </c>
      <c r="I105" s="89" t="s">
        <v>1561</v>
      </c>
      <c r="J105" s="89">
        <v>1</v>
      </c>
      <c r="K105" s="89" t="s">
        <v>53</v>
      </c>
      <c r="L105" s="89" t="s">
        <v>1550</v>
      </c>
      <c r="M105" s="91"/>
      <c r="N105" s="89" t="s">
        <v>1551</v>
      </c>
      <c r="O105" s="89" t="s">
        <v>617</v>
      </c>
      <c r="P105" s="89" t="s">
        <v>1552</v>
      </c>
      <c r="Q105" s="89" t="s">
        <v>631</v>
      </c>
      <c r="R105" s="89">
        <v>24</v>
      </c>
      <c r="S105" s="89" t="s">
        <v>1553</v>
      </c>
      <c r="T105" s="89" t="s">
        <v>1560</v>
      </c>
      <c r="U105" s="89" t="s">
        <v>1554</v>
      </c>
      <c r="V105" s="89" t="s">
        <v>1563</v>
      </c>
      <c r="W105" s="89" t="s">
        <v>630</v>
      </c>
      <c r="X105" s="89" t="s">
        <v>117</v>
      </c>
      <c r="Y105" s="89" t="s">
        <v>621</v>
      </c>
      <c r="Z105" s="89" t="s">
        <v>68</v>
      </c>
      <c r="AA105" s="89" t="s">
        <v>67</v>
      </c>
      <c r="AB105" s="89">
        <v>1</v>
      </c>
      <c r="AC105" s="89">
        <v>6</v>
      </c>
      <c r="AD105" s="89">
        <v>1</v>
      </c>
      <c r="AE105" s="89" t="s">
        <v>288</v>
      </c>
      <c r="AF105" s="90">
        <v>367</v>
      </c>
      <c r="AG105" s="90">
        <v>45302</v>
      </c>
      <c r="AH105" s="90">
        <v>46721</v>
      </c>
    </row>
    <row r="106" spans="1:37" hidden="1" x14ac:dyDescent="0.35">
      <c r="A106" s="89" t="str">
        <f t="shared" si="1"/>
        <v>00RR</v>
      </c>
      <c r="B106" s="89" t="s">
        <v>887</v>
      </c>
      <c r="C106" s="89" t="s">
        <v>888</v>
      </c>
      <c r="D106" s="89" t="s">
        <v>139</v>
      </c>
      <c r="E106" s="89" t="s">
        <v>889</v>
      </c>
      <c r="F106" s="89" t="s">
        <v>1548</v>
      </c>
      <c r="G106" s="89" t="s">
        <v>70</v>
      </c>
      <c r="H106" s="89" t="s">
        <v>70</v>
      </c>
      <c r="I106" s="89" t="s">
        <v>1638</v>
      </c>
      <c r="J106" s="89">
        <v>0</v>
      </c>
      <c r="K106" s="89" t="s">
        <v>53</v>
      </c>
      <c r="L106" s="89" t="s">
        <v>1550</v>
      </c>
      <c r="M106" s="91"/>
      <c r="N106" s="89" t="s">
        <v>1551</v>
      </c>
      <c r="O106" s="89" t="s">
        <v>617</v>
      </c>
      <c r="P106" s="89" t="s">
        <v>1552</v>
      </c>
      <c r="Q106" s="89" t="s">
        <v>631</v>
      </c>
      <c r="R106" s="89">
        <v>24</v>
      </c>
      <c r="S106" s="89" t="s">
        <v>1553</v>
      </c>
      <c r="T106" s="89" t="s">
        <v>1560</v>
      </c>
      <c r="U106" s="89" t="s">
        <v>1554</v>
      </c>
      <c r="V106" s="89" t="s">
        <v>1563</v>
      </c>
      <c r="W106" s="89" t="s">
        <v>630</v>
      </c>
      <c r="X106" s="89" t="s">
        <v>117</v>
      </c>
      <c r="Y106" s="89" t="s">
        <v>621</v>
      </c>
      <c r="Z106" s="89" t="s">
        <v>68</v>
      </c>
      <c r="AA106" s="89" t="s">
        <v>67</v>
      </c>
      <c r="AB106" s="89">
        <v>1</v>
      </c>
      <c r="AC106" s="89">
        <v>6</v>
      </c>
      <c r="AD106" s="89">
        <v>1</v>
      </c>
      <c r="AE106" s="89" t="s">
        <v>288</v>
      </c>
      <c r="AF106" s="90">
        <v>367</v>
      </c>
      <c r="AG106" s="90">
        <v>45625</v>
      </c>
      <c r="AH106" s="90">
        <v>46721</v>
      </c>
    </row>
    <row r="107" spans="1:37" hidden="1" x14ac:dyDescent="0.35">
      <c r="A107" s="89" t="str">
        <f t="shared" si="1"/>
        <v>681Z</v>
      </c>
      <c r="B107" s="89" t="s">
        <v>1168</v>
      </c>
      <c r="C107" s="89" t="s">
        <v>1169</v>
      </c>
      <c r="D107" s="89" t="s">
        <v>354</v>
      </c>
      <c r="E107" s="89" t="s">
        <v>1170</v>
      </c>
      <c r="F107" s="89" t="s">
        <v>1548</v>
      </c>
      <c r="G107" s="89" t="s">
        <v>70</v>
      </c>
      <c r="H107" s="89" t="s">
        <v>70</v>
      </c>
      <c r="I107" s="89" t="s">
        <v>1562</v>
      </c>
      <c r="J107" s="89">
        <v>1</v>
      </c>
      <c r="K107" s="89" t="s">
        <v>53</v>
      </c>
      <c r="L107" s="89" t="s">
        <v>1550</v>
      </c>
      <c r="M107" s="91"/>
      <c r="N107" s="89" t="s">
        <v>1551</v>
      </c>
      <c r="O107" s="89" t="s">
        <v>617</v>
      </c>
      <c r="P107" s="89" t="s">
        <v>1552</v>
      </c>
      <c r="Q107" s="89" t="s">
        <v>631</v>
      </c>
      <c r="R107" s="89">
        <v>24</v>
      </c>
      <c r="S107" s="89" t="s">
        <v>1553</v>
      </c>
      <c r="T107" s="89" t="s">
        <v>1553</v>
      </c>
      <c r="U107" s="89" t="s">
        <v>1554</v>
      </c>
      <c r="V107" s="89" t="s">
        <v>1563</v>
      </c>
      <c r="W107" s="89" t="s">
        <v>646</v>
      </c>
      <c r="X107" s="89" t="s">
        <v>102</v>
      </c>
      <c r="Y107" s="89" t="s">
        <v>621</v>
      </c>
      <c r="Z107" s="89" t="s">
        <v>68</v>
      </c>
      <c r="AA107" s="89" t="s">
        <v>67</v>
      </c>
      <c r="AB107" s="89">
        <v>1</v>
      </c>
      <c r="AC107" s="89">
        <v>6</v>
      </c>
      <c r="AD107" s="89">
        <v>1</v>
      </c>
      <c r="AE107" s="89" t="s">
        <v>210</v>
      </c>
      <c r="AF107" s="90">
        <v>367</v>
      </c>
      <c r="AG107" s="90">
        <v>45698</v>
      </c>
      <c r="AH107" s="90">
        <v>46793</v>
      </c>
    </row>
    <row r="108" spans="1:37" hidden="1" x14ac:dyDescent="0.35">
      <c r="A108" s="89" t="str">
        <f t="shared" si="1"/>
        <v>00H1</v>
      </c>
      <c r="B108" s="89" t="s">
        <v>856</v>
      </c>
      <c r="C108" s="89" t="s">
        <v>857</v>
      </c>
      <c r="D108" s="89" t="s">
        <v>108</v>
      </c>
      <c r="E108" s="89" t="s">
        <v>858</v>
      </c>
      <c r="F108" s="89" t="s">
        <v>1548</v>
      </c>
      <c r="G108" s="89" t="s">
        <v>70</v>
      </c>
      <c r="H108" s="89" t="s">
        <v>70</v>
      </c>
      <c r="I108" s="91"/>
      <c r="J108" s="89">
        <v>0</v>
      </c>
      <c r="K108" s="89" t="s">
        <v>53</v>
      </c>
      <c r="L108" s="89" t="s">
        <v>1550</v>
      </c>
      <c r="M108" s="91"/>
      <c r="N108" s="89" t="s">
        <v>1551</v>
      </c>
      <c r="O108" s="89" t="s">
        <v>617</v>
      </c>
      <c r="P108" s="89" t="s">
        <v>1552</v>
      </c>
      <c r="Q108" s="89" t="s">
        <v>631</v>
      </c>
      <c r="R108" s="89">
        <v>24</v>
      </c>
      <c r="S108" s="89" t="s">
        <v>1553</v>
      </c>
      <c r="T108" s="89" t="s">
        <v>1553</v>
      </c>
      <c r="U108" s="89" t="s">
        <v>1554</v>
      </c>
      <c r="V108" s="89" t="s">
        <v>1563</v>
      </c>
      <c r="W108" s="89" t="s">
        <v>646</v>
      </c>
      <c r="X108" s="89" t="s">
        <v>102</v>
      </c>
      <c r="Y108" s="89" t="s">
        <v>621</v>
      </c>
      <c r="Z108" s="89" t="s">
        <v>68</v>
      </c>
      <c r="AA108" s="89" t="s">
        <v>67</v>
      </c>
      <c r="AB108" s="89">
        <v>1</v>
      </c>
      <c r="AC108" s="89">
        <v>6</v>
      </c>
      <c r="AD108" s="89">
        <v>1</v>
      </c>
      <c r="AE108" s="89" t="s">
        <v>210</v>
      </c>
      <c r="AF108" s="90">
        <v>367</v>
      </c>
      <c r="AG108" s="90">
        <v>45698</v>
      </c>
      <c r="AH108" s="90">
        <v>46793</v>
      </c>
    </row>
    <row r="109" spans="1:37" hidden="1" x14ac:dyDescent="0.35">
      <c r="A109" s="89" t="str">
        <f t="shared" si="1"/>
        <v>00E5</v>
      </c>
      <c r="B109" s="89" t="s">
        <v>1640</v>
      </c>
      <c r="C109" s="89" t="s">
        <v>1641</v>
      </c>
      <c r="D109" s="89" t="s">
        <v>103</v>
      </c>
      <c r="E109" s="89" t="s">
        <v>1642</v>
      </c>
      <c r="F109" s="89" t="s">
        <v>1548</v>
      </c>
      <c r="G109" s="89" t="s">
        <v>70</v>
      </c>
      <c r="H109" s="89" t="s">
        <v>70</v>
      </c>
      <c r="I109" s="91"/>
      <c r="J109" s="89">
        <v>0</v>
      </c>
      <c r="K109" s="89" t="s">
        <v>53</v>
      </c>
      <c r="L109" s="89" t="s">
        <v>1550</v>
      </c>
      <c r="M109" s="91"/>
      <c r="N109" s="89" t="s">
        <v>1551</v>
      </c>
      <c r="O109" s="89" t="s">
        <v>617</v>
      </c>
      <c r="P109" s="89" t="s">
        <v>1552</v>
      </c>
      <c r="Q109" s="89" t="s">
        <v>631</v>
      </c>
      <c r="R109" s="89">
        <v>24</v>
      </c>
      <c r="S109" s="89" t="s">
        <v>1553</v>
      </c>
      <c r="T109" s="89" t="s">
        <v>1553</v>
      </c>
      <c r="U109" s="89" t="s">
        <v>1554</v>
      </c>
      <c r="V109" s="89" t="s">
        <v>1563</v>
      </c>
      <c r="W109" s="89" t="s">
        <v>646</v>
      </c>
      <c r="X109" s="89" t="s">
        <v>102</v>
      </c>
      <c r="Y109" s="89" t="s">
        <v>621</v>
      </c>
      <c r="Z109" s="89" t="s">
        <v>68</v>
      </c>
      <c r="AA109" s="89" t="s">
        <v>67</v>
      </c>
      <c r="AB109" s="89">
        <v>1</v>
      </c>
      <c r="AC109" s="89">
        <v>6</v>
      </c>
      <c r="AD109" s="89">
        <v>1</v>
      </c>
      <c r="AE109" s="89" t="s">
        <v>210</v>
      </c>
      <c r="AF109" s="90">
        <v>367</v>
      </c>
      <c r="AG109" s="90">
        <v>45698</v>
      </c>
      <c r="AH109" s="90">
        <v>46793</v>
      </c>
    </row>
    <row r="110" spans="1:37" hidden="1" x14ac:dyDescent="0.35">
      <c r="A110" s="89" t="str">
        <f t="shared" si="1"/>
        <v>470E</v>
      </c>
      <c r="B110" s="89" t="s">
        <v>1643</v>
      </c>
      <c r="C110" s="89" t="s">
        <v>1644</v>
      </c>
      <c r="D110" s="89" t="s">
        <v>270</v>
      </c>
      <c r="E110" s="89" t="s">
        <v>1645</v>
      </c>
      <c r="F110" s="89" t="s">
        <v>1548</v>
      </c>
      <c r="G110" s="89" t="s">
        <v>70</v>
      </c>
      <c r="H110" s="89" t="s">
        <v>70</v>
      </c>
      <c r="I110" s="89" t="s">
        <v>1549</v>
      </c>
      <c r="J110" s="89">
        <v>0</v>
      </c>
      <c r="K110" s="89" t="s">
        <v>53</v>
      </c>
      <c r="L110" s="89" t="s">
        <v>1550</v>
      </c>
      <c r="M110" s="91"/>
      <c r="N110" s="89" t="s">
        <v>1551</v>
      </c>
      <c r="O110" s="89" t="s">
        <v>617</v>
      </c>
      <c r="P110" s="89" t="s">
        <v>1552</v>
      </c>
      <c r="Q110" s="89" t="s">
        <v>631</v>
      </c>
      <c r="R110" s="89">
        <v>24</v>
      </c>
      <c r="S110" s="89" t="s">
        <v>1553</v>
      </c>
      <c r="T110" s="89" t="s">
        <v>1560</v>
      </c>
      <c r="U110" s="89" t="s">
        <v>1554</v>
      </c>
      <c r="V110" s="89" t="s">
        <v>1563</v>
      </c>
      <c r="W110" s="89" t="s">
        <v>646</v>
      </c>
      <c r="X110" s="89" t="s">
        <v>102</v>
      </c>
      <c r="Y110" s="89" t="s">
        <v>621</v>
      </c>
      <c r="Z110" s="89" t="s">
        <v>68</v>
      </c>
      <c r="AA110" s="89" t="s">
        <v>67</v>
      </c>
      <c r="AB110" s="89">
        <v>1</v>
      </c>
      <c r="AC110" s="89">
        <v>6</v>
      </c>
      <c r="AD110" s="89">
        <v>1</v>
      </c>
      <c r="AE110" s="89" t="s">
        <v>288</v>
      </c>
      <c r="AF110" s="90">
        <v>367</v>
      </c>
      <c r="AG110" s="90">
        <v>45699</v>
      </c>
      <c r="AH110" s="90">
        <v>46811</v>
      </c>
    </row>
    <row r="111" spans="1:37" hidden="1" x14ac:dyDescent="0.35">
      <c r="A111" s="89" t="str">
        <f t="shared" si="1"/>
        <v>00UD</v>
      </c>
      <c r="B111" s="89" t="s">
        <v>1646</v>
      </c>
      <c r="C111" s="89" t="s">
        <v>1647</v>
      </c>
      <c r="D111" s="89" t="s">
        <v>148</v>
      </c>
      <c r="E111" s="89" t="s">
        <v>1648</v>
      </c>
      <c r="F111" s="89" t="s">
        <v>1548</v>
      </c>
      <c r="G111" s="89" t="s">
        <v>70</v>
      </c>
      <c r="H111" s="89" t="s">
        <v>70</v>
      </c>
      <c r="I111" s="91"/>
      <c r="J111" s="89">
        <v>0</v>
      </c>
      <c r="K111" s="89" t="s">
        <v>53</v>
      </c>
      <c r="L111" s="89" t="s">
        <v>1550</v>
      </c>
      <c r="M111" s="91"/>
      <c r="N111" s="89" t="s">
        <v>1551</v>
      </c>
      <c r="O111" s="89" t="s">
        <v>617</v>
      </c>
      <c r="P111" s="89" t="s">
        <v>1552</v>
      </c>
      <c r="Q111" s="89" t="s">
        <v>631</v>
      </c>
      <c r="R111" s="89">
        <v>24</v>
      </c>
      <c r="S111" s="89" t="s">
        <v>1553</v>
      </c>
      <c r="T111" s="89" t="s">
        <v>1560</v>
      </c>
      <c r="U111" s="89" t="s">
        <v>1554</v>
      </c>
      <c r="V111" s="89" t="s">
        <v>1563</v>
      </c>
      <c r="W111" s="89" t="s">
        <v>646</v>
      </c>
      <c r="X111" s="89" t="s">
        <v>102</v>
      </c>
      <c r="Y111" s="89" t="s">
        <v>621</v>
      </c>
      <c r="Z111" s="89" t="s">
        <v>68</v>
      </c>
      <c r="AA111" s="89" t="s">
        <v>67</v>
      </c>
      <c r="AB111" s="89">
        <v>1</v>
      </c>
      <c r="AC111" s="89">
        <v>6</v>
      </c>
      <c r="AD111" s="89">
        <v>1</v>
      </c>
      <c r="AE111" s="89" t="s">
        <v>288</v>
      </c>
      <c r="AF111" s="90">
        <v>367</v>
      </c>
      <c r="AG111" s="90">
        <v>45699</v>
      </c>
      <c r="AH111" s="90">
        <v>46811</v>
      </c>
    </row>
    <row r="112" spans="1:37" hidden="1" x14ac:dyDescent="0.35">
      <c r="A112" s="89" t="str">
        <f t="shared" si="1"/>
        <v>4102</v>
      </c>
      <c r="B112" s="89" t="s">
        <v>1649</v>
      </c>
      <c r="C112" s="89" t="s">
        <v>1650</v>
      </c>
      <c r="D112" s="89" t="s">
        <v>261</v>
      </c>
      <c r="E112" s="89" t="s">
        <v>1651</v>
      </c>
      <c r="F112" s="89" t="s">
        <v>1548</v>
      </c>
      <c r="G112" s="89" t="s">
        <v>70</v>
      </c>
      <c r="H112" s="89" t="s">
        <v>70</v>
      </c>
      <c r="I112" s="91"/>
      <c r="J112" s="89">
        <v>0</v>
      </c>
      <c r="K112" s="89" t="s">
        <v>53</v>
      </c>
      <c r="L112" s="89" t="s">
        <v>1550</v>
      </c>
      <c r="M112" s="91"/>
      <c r="N112" s="89" t="s">
        <v>1551</v>
      </c>
      <c r="O112" s="89" t="s">
        <v>617</v>
      </c>
      <c r="P112" s="89" t="s">
        <v>1552</v>
      </c>
      <c r="Q112" s="89" t="s">
        <v>631</v>
      </c>
      <c r="R112" s="89">
        <v>24</v>
      </c>
      <c r="S112" s="89" t="s">
        <v>1553</v>
      </c>
      <c r="T112" s="89" t="s">
        <v>1560</v>
      </c>
      <c r="U112" s="89" t="s">
        <v>1554</v>
      </c>
      <c r="V112" s="89" t="s">
        <v>1563</v>
      </c>
      <c r="W112" s="89" t="s">
        <v>646</v>
      </c>
      <c r="X112" s="89" t="s">
        <v>102</v>
      </c>
      <c r="Y112" s="89" t="s">
        <v>621</v>
      </c>
      <c r="Z112" s="89" t="s">
        <v>68</v>
      </c>
      <c r="AA112" s="89" t="s">
        <v>67</v>
      </c>
      <c r="AB112" s="89">
        <v>1</v>
      </c>
      <c r="AC112" s="89">
        <v>6</v>
      </c>
      <c r="AD112" s="89">
        <v>1</v>
      </c>
      <c r="AE112" s="89" t="s">
        <v>288</v>
      </c>
      <c r="AF112" s="90">
        <v>367</v>
      </c>
      <c r="AG112" s="90">
        <v>45699</v>
      </c>
      <c r="AH112" s="90">
        <v>46811</v>
      </c>
    </row>
    <row r="113" spans="1:34" hidden="1" x14ac:dyDescent="0.35">
      <c r="A113" s="89" t="str">
        <f t="shared" si="1"/>
        <v>066L</v>
      </c>
      <c r="B113" s="89" t="s">
        <v>1652</v>
      </c>
      <c r="C113" s="89" t="s">
        <v>1653</v>
      </c>
      <c r="D113" s="89" t="s">
        <v>187</v>
      </c>
      <c r="E113" s="89" t="s">
        <v>1654</v>
      </c>
      <c r="F113" s="89" t="s">
        <v>1548</v>
      </c>
      <c r="G113" s="89" t="s">
        <v>70</v>
      </c>
      <c r="H113" s="89" t="s">
        <v>70</v>
      </c>
      <c r="I113" s="91"/>
      <c r="J113" s="89">
        <v>0</v>
      </c>
      <c r="K113" s="89" t="s">
        <v>53</v>
      </c>
      <c r="L113" s="89" t="s">
        <v>1550</v>
      </c>
      <c r="M113" s="91"/>
      <c r="N113" s="89" t="s">
        <v>1551</v>
      </c>
      <c r="O113" s="89" t="s">
        <v>617</v>
      </c>
      <c r="P113" s="89" t="s">
        <v>1552</v>
      </c>
      <c r="Q113" s="89" t="s">
        <v>631</v>
      </c>
      <c r="R113" s="89">
        <v>24</v>
      </c>
      <c r="S113" s="89" t="s">
        <v>1553</v>
      </c>
      <c r="T113" s="89" t="s">
        <v>1560</v>
      </c>
      <c r="U113" s="89" t="s">
        <v>1554</v>
      </c>
      <c r="V113" s="89" t="s">
        <v>1563</v>
      </c>
      <c r="W113" s="89" t="s">
        <v>646</v>
      </c>
      <c r="X113" s="89" t="s">
        <v>102</v>
      </c>
      <c r="Y113" s="89" t="s">
        <v>621</v>
      </c>
      <c r="Z113" s="89" t="s">
        <v>68</v>
      </c>
      <c r="AA113" s="89" t="s">
        <v>67</v>
      </c>
      <c r="AB113" s="89">
        <v>1</v>
      </c>
      <c r="AC113" s="89">
        <v>6</v>
      </c>
      <c r="AD113" s="89">
        <v>1</v>
      </c>
      <c r="AE113" s="89" t="s">
        <v>288</v>
      </c>
      <c r="AF113" s="90">
        <v>367</v>
      </c>
      <c r="AG113" s="90">
        <v>45700</v>
      </c>
      <c r="AH113" s="90">
        <v>46811</v>
      </c>
    </row>
    <row r="114" spans="1:34" hidden="1" x14ac:dyDescent="0.35">
      <c r="A114" s="89" t="str">
        <f t="shared" si="1"/>
        <v>2045</v>
      </c>
      <c r="B114" s="89" t="s">
        <v>990</v>
      </c>
      <c r="C114" s="89" t="s">
        <v>991</v>
      </c>
      <c r="D114" s="89" t="s">
        <v>211</v>
      </c>
      <c r="E114" s="89" t="s">
        <v>1655</v>
      </c>
      <c r="F114" s="89" t="s">
        <v>1548</v>
      </c>
      <c r="G114" s="89" t="s">
        <v>70</v>
      </c>
      <c r="H114" s="89" t="s">
        <v>70</v>
      </c>
      <c r="I114" s="89" t="s">
        <v>1656</v>
      </c>
      <c r="J114" s="89">
        <v>0</v>
      </c>
      <c r="K114" s="89" t="s">
        <v>53</v>
      </c>
      <c r="L114" s="89" t="s">
        <v>1550</v>
      </c>
      <c r="M114" s="91"/>
      <c r="N114" s="89" t="s">
        <v>1551</v>
      </c>
      <c r="O114" s="89" t="s">
        <v>617</v>
      </c>
      <c r="P114" s="89" t="s">
        <v>1552</v>
      </c>
      <c r="Q114" s="89" t="s">
        <v>631</v>
      </c>
      <c r="R114" s="89">
        <v>24</v>
      </c>
      <c r="S114" s="89" t="s">
        <v>1553</v>
      </c>
      <c r="T114" s="89" t="s">
        <v>1560</v>
      </c>
      <c r="U114" s="89" t="s">
        <v>1554</v>
      </c>
      <c r="V114" s="89" t="s">
        <v>1563</v>
      </c>
      <c r="W114" s="89" t="s">
        <v>630</v>
      </c>
      <c r="X114" s="89" t="s">
        <v>117</v>
      </c>
      <c r="Y114" s="89" t="s">
        <v>621</v>
      </c>
      <c r="Z114" s="89" t="s">
        <v>68</v>
      </c>
      <c r="AA114" s="89" t="s">
        <v>67</v>
      </c>
      <c r="AB114" s="89">
        <v>1</v>
      </c>
      <c r="AC114" s="89">
        <v>6</v>
      </c>
      <c r="AD114" s="89">
        <v>1</v>
      </c>
      <c r="AE114" s="89" t="s">
        <v>288</v>
      </c>
      <c r="AF114" s="90">
        <v>367</v>
      </c>
      <c r="AG114" s="90">
        <v>45700</v>
      </c>
      <c r="AH114" s="90">
        <v>46811</v>
      </c>
    </row>
    <row r="115" spans="1:34" hidden="1" x14ac:dyDescent="0.35">
      <c r="A115" s="89" t="str">
        <f t="shared" si="1"/>
        <v>3353</v>
      </c>
      <c r="B115" s="89" t="s">
        <v>1032</v>
      </c>
      <c r="C115" s="89" t="s">
        <v>1033</v>
      </c>
      <c r="D115" s="89" t="s">
        <v>236</v>
      </c>
      <c r="E115" s="89" t="s">
        <v>1657</v>
      </c>
      <c r="F115" s="89" t="s">
        <v>1548</v>
      </c>
      <c r="G115" s="89" t="s">
        <v>70</v>
      </c>
      <c r="H115" s="89" t="s">
        <v>70</v>
      </c>
      <c r="I115" s="89" t="s">
        <v>1549</v>
      </c>
      <c r="J115" s="89">
        <v>0</v>
      </c>
      <c r="K115" s="89" t="s">
        <v>53</v>
      </c>
      <c r="L115" s="89" t="s">
        <v>1550</v>
      </c>
      <c r="M115" s="91"/>
      <c r="N115" s="89" t="s">
        <v>1551</v>
      </c>
      <c r="O115" s="89" t="s">
        <v>617</v>
      </c>
      <c r="P115" s="89" t="s">
        <v>1552</v>
      </c>
      <c r="Q115" s="89" t="s">
        <v>631</v>
      </c>
      <c r="R115" s="89">
        <v>24</v>
      </c>
      <c r="S115" s="89" t="s">
        <v>1553</v>
      </c>
      <c r="T115" s="89" t="s">
        <v>1560</v>
      </c>
      <c r="U115" s="89" t="s">
        <v>1554</v>
      </c>
      <c r="V115" s="89" t="s">
        <v>1563</v>
      </c>
      <c r="W115" s="89" t="s">
        <v>630</v>
      </c>
      <c r="X115" s="89" t="s">
        <v>117</v>
      </c>
      <c r="Y115" s="89" t="s">
        <v>621</v>
      </c>
      <c r="Z115" s="89" t="s">
        <v>68</v>
      </c>
      <c r="AA115" s="89" t="s">
        <v>67</v>
      </c>
      <c r="AB115" s="89">
        <v>1</v>
      </c>
      <c r="AC115" s="89">
        <v>6</v>
      </c>
      <c r="AD115" s="89">
        <v>1</v>
      </c>
      <c r="AE115" s="89" t="s">
        <v>288</v>
      </c>
      <c r="AF115" s="90">
        <v>367</v>
      </c>
      <c r="AG115" s="90">
        <v>45700</v>
      </c>
      <c r="AH115" s="90">
        <v>46811</v>
      </c>
    </row>
    <row r="116" spans="1:34" hidden="1" x14ac:dyDescent="0.35">
      <c r="A116" s="89" t="str">
        <f t="shared" si="1"/>
        <v>066J</v>
      </c>
      <c r="B116" s="89" t="s">
        <v>1504</v>
      </c>
      <c r="C116" s="89" t="s">
        <v>1658</v>
      </c>
      <c r="D116" s="89" t="s">
        <v>186</v>
      </c>
      <c r="E116" s="89" t="s">
        <v>1659</v>
      </c>
      <c r="F116" s="89" t="s">
        <v>1548</v>
      </c>
      <c r="G116" s="89" t="s">
        <v>70</v>
      </c>
      <c r="H116" s="89" t="s">
        <v>70</v>
      </c>
      <c r="I116" s="91"/>
      <c r="J116" s="89">
        <v>0</v>
      </c>
      <c r="K116" s="89" t="s">
        <v>53</v>
      </c>
      <c r="L116" s="89" t="s">
        <v>1550</v>
      </c>
      <c r="M116" s="91"/>
      <c r="N116" s="89" t="s">
        <v>1551</v>
      </c>
      <c r="O116" s="89" t="s">
        <v>617</v>
      </c>
      <c r="P116" s="89" t="s">
        <v>1552</v>
      </c>
      <c r="Q116" s="89" t="s">
        <v>631</v>
      </c>
      <c r="R116" s="89">
        <v>24</v>
      </c>
      <c r="S116" s="89" t="s">
        <v>1553</v>
      </c>
      <c r="T116" s="89" t="s">
        <v>1553</v>
      </c>
      <c r="U116" s="89" t="s">
        <v>1554</v>
      </c>
      <c r="V116" s="89" t="s">
        <v>1563</v>
      </c>
      <c r="W116" s="89" t="s">
        <v>630</v>
      </c>
      <c r="X116" s="89" t="s">
        <v>117</v>
      </c>
      <c r="Y116" s="89" t="s">
        <v>621</v>
      </c>
      <c r="Z116" s="89" t="s">
        <v>68</v>
      </c>
      <c r="AA116" s="89" t="s">
        <v>67</v>
      </c>
      <c r="AB116" s="89">
        <v>1</v>
      </c>
      <c r="AC116" s="89">
        <v>6</v>
      </c>
      <c r="AD116" s="89">
        <v>1</v>
      </c>
      <c r="AE116" s="89" t="s">
        <v>210</v>
      </c>
      <c r="AF116" s="90">
        <v>367</v>
      </c>
      <c r="AG116" s="90">
        <v>45701</v>
      </c>
      <c r="AH116" s="90">
        <v>46796</v>
      </c>
    </row>
    <row r="117" spans="1:34" hidden="1" x14ac:dyDescent="0.35">
      <c r="A117" s="89" t="str">
        <f t="shared" si="1"/>
        <v>074Z</v>
      </c>
      <c r="B117" s="89" t="s">
        <v>1660</v>
      </c>
      <c r="C117" s="89" t="s">
        <v>1661</v>
      </c>
      <c r="D117" s="89" t="s">
        <v>192</v>
      </c>
      <c r="E117" s="89" t="s">
        <v>1662</v>
      </c>
      <c r="F117" s="89" t="s">
        <v>1548</v>
      </c>
      <c r="G117" s="89" t="s">
        <v>70</v>
      </c>
      <c r="H117" s="89" t="s">
        <v>70</v>
      </c>
      <c r="I117" s="91"/>
      <c r="J117" s="89">
        <v>0</v>
      </c>
      <c r="K117" s="89" t="s">
        <v>53</v>
      </c>
      <c r="L117" s="89" t="s">
        <v>1550</v>
      </c>
      <c r="M117" s="91"/>
      <c r="N117" s="89" t="s">
        <v>1551</v>
      </c>
      <c r="O117" s="89" t="s">
        <v>617</v>
      </c>
      <c r="P117" s="89" t="s">
        <v>1552</v>
      </c>
      <c r="Q117" s="89" t="s">
        <v>631</v>
      </c>
      <c r="R117" s="89">
        <v>24</v>
      </c>
      <c r="S117" s="89" t="s">
        <v>1553</v>
      </c>
      <c r="T117" s="89" t="s">
        <v>1553</v>
      </c>
      <c r="U117" s="89" t="s">
        <v>1554</v>
      </c>
      <c r="V117" s="89" t="s">
        <v>1563</v>
      </c>
      <c r="W117" s="89" t="s">
        <v>665</v>
      </c>
      <c r="X117" s="89" t="s">
        <v>78</v>
      </c>
      <c r="Y117" s="89" t="s">
        <v>621</v>
      </c>
      <c r="Z117" s="89" t="s">
        <v>68</v>
      </c>
      <c r="AA117" s="89" t="s">
        <v>67</v>
      </c>
      <c r="AB117" s="89">
        <v>1</v>
      </c>
      <c r="AC117" s="89">
        <v>6</v>
      </c>
      <c r="AD117" s="89">
        <v>1</v>
      </c>
      <c r="AE117" s="89" t="s">
        <v>288</v>
      </c>
      <c r="AF117" s="90">
        <v>367</v>
      </c>
      <c r="AG117" s="90">
        <v>45702</v>
      </c>
      <c r="AH117" s="90">
        <v>46598</v>
      </c>
    </row>
    <row r="118" spans="1:34" hidden="1" x14ac:dyDescent="0.35">
      <c r="A118" s="89" t="str">
        <f t="shared" si="1"/>
        <v>472Y</v>
      </c>
      <c r="B118" s="89" t="s">
        <v>1663</v>
      </c>
      <c r="C118" s="89" t="s">
        <v>1664</v>
      </c>
      <c r="D118" s="89" t="s">
        <v>271</v>
      </c>
      <c r="E118" s="89" t="s">
        <v>1665</v>
      </c>
      <c r="F118" s="89" t="s">
        <v>1548</v>
      </c>
      <c r="G118" s="89" t="s">
        <v>70</v>
      </c>
      <c r="H118" s="89" t="s">
        <v>70</v>
      </c>
      <c r="I118" s="91"/>
      <c r="J118" s="89">
        <v>0</v>
      </c>
      <c r="K118" s="89" t="s">
        <v>53</v>
      </c>
      <c r="L118" s="89" t="s">
        <v>1550</v>
      </c>
      <c r="M118" s="91"/>
      <c r="N118" s="89" t="s">
        <v>1551</v>
      </c>
      <c r="O118" s="89" t="s">
        <v>617</v>
      </c>
      <c r="P118" s="89" t="s">
        <v>1552</v>
      </c>
      <c r="Q118" s="89" t="s">
        <v>631</v>
      </c>
      <c r="R118" s="89">
        <v>24</v>
      </c>
      <c r="S118" s="89" t="s">
        <v>1553</v>
      </c>
      <c r="T118" s="89" t="s">
        <v>1553</v>
      </c>
      <c r="U118" s="89" t="s">
        <v>1554</v>
      </c>
      <c r="V118" s="89" t="s">
        <v>1563</v>
      </c>
      <c r="W118" s="89" t="s">
        <v>658</v>
      </c>
      <c r="X118" s="89" t="s">
        <v>92</v>
      </c>
      <c r="Y118" s="89" t="s">
        <v>621</v>
      </c>
      <c r="Z118" s="89" t="s">
        <v>68</v>
      </c>
      <c r="AA118" s="89" t="s">
        <v>67</v>
      </c>
      <c r="AB118" s="89">
        <v>1</v>
      </c>
      <c r="AC118" s="89">
        <v>6</v>
      </c>
      <c r="AD118" s="89">
        <v>1</v>
      </c>
      <c r="AE118" s="89" t="s">
        <v>288</v>
      </c>
      <c r="AF118" s="90">
        <v>367</v>
      </c>
      <c r="AG118" s="90">
        <v>45702</v>
      </c>
      <c r="AH118" s="90">
        <v>46598</v>
      </c>
    </row>
    <row r="119" spans="1:34" hidden="1" x14ac:dyDescent="0.35">
      <c r="A119" s="89" t="str">
        <f t="shared" si="1"/>
        <v>695L</v>
      </c>
      <c r="B119" s="89" t="s">
        <v>1207</v>
      </c>
      <c r="C119" s="89" t="s">
        <v>1208</v>
      </c>
      <c r="D119" s="89" t="s">
        <v>387</v>
      </c>
      <c r="E119" s="89" t="s">
        <v>1209</v>
      </c>
      <c r="F119" s="89" t="s">
        <v>1548</v>
      </c>
      <c r="G119" s="89" t="s">
        <v>70</v>
      </c>
      <c r="H119" s="89" t="s">
        <v>70</v>
      </c>
      <c r="I119" s="91"/>
      <c r="J119" s="89">
        <v>0</v>
      </c>
      <c r="K119" s="89" t="s">
        <v>53</v>
      </c>
      <c r="L119" s="89" t="s">
        <v>1550</v>
      </c>
      <c r="M119" s="91"/>
      <c r="N119" s="89" t="s">
        <v>1551</v>
      </c>
      <c r="O119" s="89" t="s">
        <v>617</v>
      </c>
      <c r="P119" s="89" t="s">
        <v>1552</v>
      </c>
      <c r="Q119" s="89" t="s">
        <v>631</v>
      </c>
      <c r="R119" s="89">
        <v>24</v>
      </c>
      <c r="S119" s="89" t="s">
        <v>1553</v>
      </c>
      <c r="T119" s="89" t="s">
        <v>1553</v>
      </c>
      <c r="U119" s="89" t="s">
        <v>1554</v>
      </c>
      <c r="V119" s="89" t="s">
        <v>1563</v>
      </c>
      <c r="W119" s="89" t="s">
        <v>679</v>
      </c>
      <c r="X119" s="89" t="s">
        <v>66</v>
      </c>
      <c r="Y119" s="89" t="s">
        <v>621</v>
      </c>
      <c r="Z119" s="89" t="s">
        <v>68</v>
      </c>
      <c r="AA119" s="89" t="s">
        <v>67</v>
      </c>
      <c r="AB119" s="89">
        <v>1</v>
      </c>
      <c r="AC119" s="89">
        <v>6</v>
      </c>
      <c r="AD119" s="89">
        <v>1</v>
      </c>
      <c r="AE119" s="89" t="s">
        <v>288</v>
      </c>
      <c r="AF119" s="90">
        <v>367</v>
      </c>
      <c r="AG119" s="90">
        <v>45702</v>
      </c>
      <c r="AH119" s="90">
        <v>46598</v>
      </c>
    </row>
    <row r="120" spans="1:34" hidden="1" x14ac:dyDescent="0.35">
      <c r="A120" s="89" t="str">
        <f t="shared" ref="A120:A171" si="5">LEFT(B120,LEN(B120)-3)</f>
        <v>017Q</v>
      </c>
      <c r="B120" s="89" t="s">
        <v>950</v>
      </c>
      <c r="C120" s="89" t="s">
        <v>951</v>
      </c>
      <c r="D120" s="89" t="s">
        <v>175</v>
      </c>
      <c r="E120" s="89" t="s">
        <v>952</v>
      </c>
      <c r="F120" s="89" t="s">
        <v>1548</v>
      </c>
      <c r="G120" s="89" t="s">
        <v>70</v>
      </c>
      <c r="H120" s="89" t="s">
        <v>70</v>
      </c>
      <c r="I120" s="89" t="s">
        <v>1549</v>
      </c>
      <c r="J120" s="89">
        <v>0</v>
      </c>
      <c r="K120" s="89" t="s">
        <v>53</v>
      </c>
      <c r="L120" s="89" t="s">
        <v>1550</v>
      </c>
      <c r="M120" s="91"/>
      <c r="N120" s="89" t="s">
        <v>1551</v>
      </c>
      <c r="O120" s="89" t="s">
        <v>617</v>
      </c>
      <c r="P120" s="89" t="s">
        <v>1552</v>
      </c>
      <c r="Q120" s="89" t="s">
        <v>631</v>
      </c>
      <c r="R120" s="89">
        <v>24</v>
      </c>
      <c r="S120" s="89" t="s">
        <v>1553</v>
      </c>
      <c r="T120" s="89" t="s">
        <v>1560</v>
      </c>
      <c r="U120" s="89" t="s">
        <v>1554</v>
      </c>
      <c r="V120" s="89" t="s">
        <v>1563</v>
      </c>
      <c r="W120" s="89" t="s">
        <v>647</v>
      </c>
      <c r="X120" s="89" t="s">
        <v>100</v>
      </c>
      <c r="Y120" s="89" t="s">
        <v>621</v>
      </c>
      <c r="Z120" s="89" t="s">
        <v>68</v>
      </c>
      <c r="AA120" s="89" t="s">
        <v>67</v>
      </c>
      <c r="AB120" s="89">
        <v>1</v>
      </c>
      <c r="AC120" s="89">
        <v>6</v>
      </c>
      <c r="AD120" s="89">
        <v>1</v>
      </c>
      <c r="AE120" s="89" t="s">
        <v>288</v>
      </c>
      <c r="AF120" s="90">
        <v>367</v>
      </c>
      <c r="AG120" s="90">
        <v>45706</v>
      </c>
      <c r="AH120" s="90">
        <v>46811</v>
      </c>
    </row>
    <row r="121" spans="1:34" hidden="1" x14ac:dyDescent="0.35">
      <c r="A121" s="89" t="str">
        <f t="shared" si="5"/>
        <v>0178</v>
      </c>
      <c r="B121" s="89" t="s">
        <v>944</v>
      </c>
      <c r="C121" s="89" t="s">
        <v>945</v>
      </c>
      <c r="D121" s="89" t="s">
        <v>172</v>
      </c>
      <c r="E121" s="89" t="s">
        <v>946</v>
      </c>
      <c r="F121" s="89" t="s">
        <v>1548</v>
      </c>
      <c r="G121" s="89" t="s">
        <v>70</v>
      </c>
      <c r="H121" s="89" t="s">
        <v>70</v>
      </c>
      <c r="I121" s="91"/>
      <c r="J121" s="89">
        <v>0</v>
      </c>
      <c r="K121" s="89" t="s">
        <v>53</v>
      </c>
      <c r="L121" s="89" t="s">
        <v>1550</v>
      </c>
      <c r="M121" s="91"/>
      <c r="N121" s="89" t="s">
        <v>1551</v>
      </c>
      <c r="O121" s="89" t="s">
        <v>617</v>
      </c>
      <c r="P121" s="89" t="s">
        <v>1552</v>
      </c>
      <c r="Q121" s="89" t="s">
        <v>631</v>
      </c>
      <c r="R121" s="89">
        <v>24</v>
      </c>
      <c r="S121" s="89" t="s">
        <v>1553</v>
      </c>
      <c r="T121" s="89" t="s">
        <v>1560</v>
      </c>
      <c r="U121" s="89" t="s">
        <v>1554</v>
      </c>
      <c r="V121" s="89" t="s">
        <v>1563</v>
      </c>
      <c r="W121" s="89" t="s">
        <v>647</v>
      </c>
      <c r="X121" s="89" t="s">
        <v>100</v>
      </c>
      <c r="Y121" s="89" t="s">
        <v>621</v>
      </c>
      <c r="Z121" s="89" t="s">
        <v>68</v>
      </c>
      <c r="AA121" s="89" t="s">
        <v>67</v>
      </c>
      <c r="AB121" s="89">
        <v>1</v>
      </c>
      <c r="AC121" s="89">
        <v>6</v>
      </c>
      <c r="AD121" s="89">
        <v>1</v>
      </c>
      <c r="AE121" s="89" t="s">
        <v>288</v>
      </c>
      <c r="AF121" s="90">
        <v>367</v>
      </c>
      <c r="AG121" s="90">
        <v>45706</v>
      </c>
      <c r="AH121" s="90">
        <v>46811</v>
      </c>
    </row>
    <row r="122" spans="1:34" hidden="1" x14ac:dyDescent="0.35">
      <c r="A122" s="89" t="str">
        <f t="shared" si="5"/>
        <v>031U</v>
      </c>
      <c r="B122" s="89" t="s">
        <v>1666</v>
      </c>
      <c r="C122" s="89" t="s">
        <v>1667</v>
      </c>
      <c r="D122" s="89" t="s">
        <v>178</v>
      </c>
      <c r="E122" s="89" t="s">
        <v>1668</v>
      </c>
      <c r="F122" s="89" t="s">
        <v>1548</v>
      </c>
      <c r="G122" s="89" t="s">
        <v>70</v>
      </c>
      <c r="H122" s="89" t="s">
        <v>70</v>
      </c>
      <c r="I122" s="89" t="s">
        <v>1549</v>
      </c>
      <c r="J122" s="89">
        <v>0</v>
      </c>
      <c r="K122" s="89" t="s">
        <v>53</v>
      </c>
      <c r="L122" s="89" t="s">
        <v>1550</v>
      </c>
      <c r="M122" s="91"/>
      <c r="N122" s="89" t="s">
        <v>1551</v>
      </c>
      <c r="O122" s="89" t="s">
        <v>617</v>
      </c>
      <c r="P122" s="89" t="s">
        <v>1552</v>
      </c>
      <c r="Q122" s="89" t="s">
        <v>631</v>
      </c>
      <c r="R122" s="89">
        <v>24</v>
      </c>
      <c r="S122" s="89" t="s">
        <v>1553</v>
      </c>
      <c r="T122" s="89" t="s">
        <v>1553</v>
      </c>
      <c r="U122" s="89" t="s">
        <v>1554</v>
      </c>
      <c r="V122" s="89" t="s">
        <v>1563</v>
      </c>
      <c r="W122" s="89" t="s">
        <v>665</v>
      </c>
      <c r="X122" s="89" t="s">
        <v>78</v>
      </c>
      <c r="Y122" s="89" t="s">
        <v>621</v>
      </c>
      <c r="Z122" s="89" t="s">
        <v>68</v>
      </c>
      <c r="AA122" s="89" t="s">
        <v>67</v>
      </c>
      <c r="AB122" s="89">
        <v>1</v>
      </c>
      <c r="AC122" s="89">
        <v>6</v>
      </c>
      <c r="AD122" s="89">
        <v>1</v>
      </c>
      <c r="AE122" s="89" t="s">
        <v>288</v>
      </c>
      <c r="AF122" s="90">
        <v>367</v>
      </c>
      <c r="AG122" s="90">
        <v>45706</v>
      </c>
      <c r="AH122" s="90">
        <v>46801</v>
      </c>
    </row>
    <row r="123" spans="1:34" hidden="1" x14ac:dyDescent="0.35">
      <c r="A123" s="89" t="str">
        <f t="shared" si="5"/>
        <v>439K</v>
      </c>
      <c r="B123" s="89" t="s">
        <v>1085</v>
      </c>
      <c r="C123" s="89" t="s">
        <v>1086</v>
      </c>
      <c r="D123" s="89" t="s">
        <v>266</v>
      </c>
      <c r="E123" s="89" t="s">
        <v>1087</v>
      </c>
      <c r="F123" s="89" t="s">
        <v>1548</v>
      </c>
      <c r="G123" s="89" t="s">
        <v>70</v>
      </c>
      <c r="H123" s="89" t="s">
        <v>70</v>
      </c>
      <c r="I123" s="89" t="s">
        <v>1549</v>
      </c>
      <c r="J123" s="89">
        <v>0</v>
      </c>
      <c r="K123" s="89" t="s">
        <v>53</v>
      </c>
      <c r="L123" s="89" t="s">
        <v>1550</v>
      </c>
      <c r="M123" s="91"/>
      <c r="N123" s="89" t="s">
        <v>1551</v>
      </c>
      <c r="O123" s="89" t="s">
        <v>617</v>
      </c>
      <c r="P123" s="89" t="s">
        <v>1552</v>
      </c>
      <c r="Q123" s="89" t="s">
        <v>631</v>
      </c>
      <c r="R123" s="89">
        <v>17</v>
      </c>
      <c r="S123" s="89" t="s">
        <v>1566</v>
      </c>
      <c r="T123" s="89" t="s">
        <v>1566</v>
      </c>
      <c r="U123" s="89" t="s">
        <v>1554</v>
      </c>
      <c r="V123" s="89" t="s">
        <v>1563</v>
      </c>
      <c r="W123" s="89" t="s">
        <v>665</v>
      </c>
      <c r="X123" s="89" t="s">
        <v>78</v>
      </c>
      <c r="Y123" s="89" t="s">
        <v>621</v>
      </c>
      <c r="Z123" s="89" t="s">
        <v>68</v>
      </c>
      <c r="AA123" s="89" t="s">
        <v>67</v>
      </c>
      <c r="AB123" s="89">
        <v>1</v>
      </c>
      <c r="AC123" s="89">
        <v>6</v>
      </c>
      <c r="AD123" s="89">
        <v>1</v>
      </c>
      <c r="AE123" s="89" t="s">
        <v>288</v>
      </c>
      <c r="AF123" s="90">
        <v>367</v>
      </c>
      <c r="AG123" s="90">
        <v>45706</v>
      </c>
      <c r="AH123" s="90">
        <v>46801</v>
      </c>
    </row>
    <row r="124" spans="1:34" hidden="1" x14ac:dyDescent="0.35">
      <c r="A124" s="89" t="str">
        <f t="shared" si="5"/>
        <v>0118</v>
      </c>
      <c r="B124" s="89" t="s">
        <v>931</v>
      </c>
      <c r="C124" s="89" t="s">
        <v>932</v>
      </c>
      <c r="D124" s="89" t="s">
        <v>164</v>
      </c>
      <c r="E124" s="89" t="s">
        <v>1669</v>
      </c>
      <c r="F124" s="89" t="s">
        <v>1548</v>
      </c>
      <c r="G124" s="89" t="s">
        <v>70</v>
      </c>
      <c r="H124" s="89" t="s">
        <v>70</v>
      </c>
      <c r="I124" s="91"/>
      <c r="J124" s="89">
        <v>0</v>
      </c>
      <c r="K124" s="89" t="s">
        <v>53</v>
      </c>
      <c r="L124" s="89" t="s">
        <v>1550</v>
      </c>
      <c r="M124" s="91"/>
      <c r="N124" s="89" t="s">
        <v>1551</v>
      </c>
      <c r="O124" s="89" t="s">
        <v>617</v>
      </c>
      <c r="P124" s="89" t="s">
        <v>1552</v>
      </c>
      <c r="Q124" s="89" t="s">
        <v>631</v>
      </c>
      <c r="R124" s="89">
        <v>24</v>
      </c>
      <c r="S124" s="89" t="s">
        <v>1553</v>
      </c>
      <c r="T124" s="89" t="s">
        <v>1560</v>
      </c>
      <c r="U124" s="89" t="s">
        <v>1554</v>
      </c>
      <c r="V124" s="89" t="s">
        <v>1563</v>
      </c>
      <c r="W124" s="89" t="s">
        <v>630</v>
      </c>
      <c r="X124" s="89" t="s">
        <v>117</v>
      </c>
      <c r="Y124" s="89" t="s">
        <v>621</v>
      </c>
      <c r="Z124" s="89" t="s">
        <v>68</v>
      </c>
      <c r="AA124" s="89" t="s">
        <v>67</v>
      </c>
      <c r="AB124" s="89">
        <v>1</v>
      </c>
      <c r="AC124" s="89">
        <v>6</v>
      </c>
      <c r="AD124" s="89">
        <v>1</v>
      </c>
      <c r="AE124" s="89" t="s">
        <v>288</v>
      </c>
      <c r="AF124" s="90">
        <v>367</v>
      </c>
      <c r="AG124" s="90">
        <v>45839</v>
      </c>
      <c r="AH124" s="90">
        <v>46962</v>
      </c>
    </row>
    <row r="125" spans="1:34" hidden="1" x14ac:dyDescent="0.35">
      <c r="A125" s="89" t="str">
        <f t="shared" si="5"/>
        <v>0127</v>
      </c>
      <c r="B125" s="89" t="s">
        <v>1670</v>
      </c>
      <c r="C125" s="89" t="s">
        <v>1671</v>
      </c>
      <c r="D125" s="89" t="s">
        <v>1516</v>
      </c>
      <c r="E125" s="89" t="s">
        <v>1672</v>
      </c>
      <c r="F125" s="89" t="s">
        <v>1548</v>
      </c>
      <c r="G125" s="89" t="s">
        <v>70</v>
      </c>
      <c r="H125" s="89" t="s">
        <v>70</v>
      </c>
      <c r="I125" s="91"/>
      <c r="J125" s="89">
        <v>0</v>
      </c>
      <c r="K125" s="89" t="s">
        <v>53</v>
      </c>
      <c r="L125" s="89" t="s">
        <v>1550</v>
      </c>
      <c r="M125" s="91"/>
      <c r="N125" s="89" t="s">
        <v>1551</v>
      </c>
      <c r="O125" s="89" t="s">
        <v>617</v>
      </c>
      <c r="P125" s="89" t="s">
        <v>1552</v>
      </c>
      <c r="Q125" s="89" t="s">
        <v>631</v>
      </c>
      <c r="R125" s="89">
        <v>24</v>
      </c>
      <c r="S125" s="89" t="s">
        <v>1553</v>
      </c>
      <c r="T125" s="89" t="s">
        <v>1560</v>
      </c>
      <c r="U125" s="89" t="s">
        <v>1554</v>
      </c>
      <c r="V125" s="89" t="s">
        <v>1563</v>
      </c>
      <c r="W125" s="89" t="s">
        <v>665</v>
      </c>
      <c r="X125" s="89" t="s">
        <v>78</v>
      </c>
      <c r="Y125" s="89" t="s">
        <v>621</v>
      </c>
      <c r="Z125" s="89" t="s">
        <v>68</v>
      </c>
      <c r="AA125" s="89" t="s">
        <v>67</v>
      </c>
      <c r="AB125" s="89">
        <v>1</v>
      </c>
      <c r="AC125" s="89">
        <v>6</v>
      </c>
      <c r="AD125" s="89">
        <v>1</v>
      </c>
      <c r="AE125" s="89" t="s">
        <v>288</v>
      </c>
      <c r="AF125" s="90">
        <v>367</v>
      </c>
      <c r="AG125" s="90">
        <v>367</v>
      </c>
      <c r="AH125" s="90">
        <v>47117</v>
      </c>
    </row>
    <row r="126" spans="1:34" hidden="1" x14ac:dyDescent="0.35">
      <c r="A126" s="89" t="str">
        <f t="shared" si="5"/>
        <v>01KC</v>
      </c>
      <c r="B126" s="89" t="s">
        <v>1673</v>
      </c>
      <c r="C126" s="89" t="s">
        <v>1674</v>
      </c>
      <c r="D126" s="89" t="s">
        <v>195</v>
      </c>
      <c r="E126" s="89" t="s">
        <v>1675</v>
      </c>
      <c r="F126" s="89" t="s">
        <v>1676</v>
      </c>
      <c r="G126" s="89" t="s">
        <v>70</v>
      </c>
      <c r="H126" s="89" t="s">
        <v>70</v>
      </c>
      <c r="I126" s="89" t="s">
        <v>1558</v>
      </c>
      <c r="J126" s="89">
        <v>0</v>
      </c>
      <c r="K126" s="89" t="s">
        <v>53</v>
      </c>
      <c r="L126" s="89" t="s">
        <v>1550</v>
      </c>
      <c r="M126" s="89" t="s">
        <v>51</v>
      </c>
      <c r="N126" s="89" t="s">
        <v>1551</v>
      </c>
      <c r="O126" s="89" t="s">
        <v>617</v>
      </c>
      <c r="P126" s="89" t="s">
        <v>1552</v>
      </c>
      <c r="Q126" s="89" t="s">
        <v>631</v>
      </c>
      <c r="R126" s="89">
        <v>24</v>
      </c>
      <c r="S126" s="89" t="s">
        <v>1553</v>
      </c>
      <c r="T126" s="89" t="s">
        <v>1553</v>
      </c>
      <c r="U126" s="89" t="s">
        <v>1554</v>
      </c>
      <c r="V126" s="89" t="s">
        <v>1555</v>
      </c>
      <c r="W126" s="89" t="s">
        <v>646</v>
      </c>
      <c r="X126" s="89" t="s">
        <v>102</v>
      </c>
      <c r="Y126" s="89" t="s">
        <v>621</v>
      </c>
      <c r="Z126" s="89" t="s">
        <v>68</v>
      </c>
      <c r="AA126" s="89" t="s">
        <v>67</v>
      </c>
      <c r="AB126" s="89">
        <v>1</v>
      </c>
      <c r="AC126" s="89">
        <v>6</v>
      </c>
      <c r="AD126" s="89">
        <v>1</v>
      </c>
      <c r="AE126" s="89" t="s">
        <v>283</v>
      </c>
      <c r="AF126" s="90">
        <v>41212</v>
      </c>
      <c r="AG126" s="90">
        <v>43578</v>
      </c>
      <c r="AH126" s="90">
        <v>44681</v>
      </c>
    </row>
    <row r="127" spans="1:34" hidden="1" x14ac:dyDescent="0.35">
      <c r="A127" s="89" t="str">
        <f t="shared" si="5"/>
        <v>143J</v>
      </c>
      <c r="B127" s="89" t="s">
        <v>1328</v>
      </c>
      <c r="C127" s="89" t="s">
        <v>1329</v>
      </c>
      <c r="D127" s="89" t="s">
        <v>201</v>
      </c>
      <c r="E127" s="89" t="s">
        <v>1330</v>
      </c>
      <c r="F127" s="89" t="s">
        <v>1676</v>
      </c>
      <c r="G127" s="89" t="s">
        <v>70</v>
      </c>
      <c r="H127" s="89" t="s">
        <v>70</v>
      </c>
      <c r="I127" s="89" t="s">
        <v>1549</v>
      </c>
      <c r="J127" s="89">
        <v>0</v>
      </c>
      <c r="K127" s="89" t="s">
        <v>53</v>
      </c>
      <c r="L127" s="89" t="s">
        <v>1550</v>
      </c>
      <c r="M127" s="89" t="s">
        <v>51</v>
      </c>
      <c r="N127" s="89" t="s">
        <v>1551</v>
      </c>
      <c r="O127" s="89" t="s">
        <v>617</v>
      </c>
      <c r="P127" s="89" t="s">
        <v>1552</v>
      </c>
      <c r="Q127" s="89" t="s">
        <v>659</v>
      </c>
      <c r="R127" s="89">
        <v>24</v>
      </c>
      <c r="S127" s="89" t="s">
        <v>1553</v>
      </c>
      <c r="T127" s="89" t="s">
        <v>1553</v>
      </c>
      <c r="U127" s="89" t="s">
        <v>1554</v>
      </c>
      <c r="V127" s="89" t="s">
        <v>1555</v>
      </c>
      <c r="W127" s="89" t="s">
        <v>651</v>
      </c>
      <c r="X127" s="89" t="s">
        <v>76</v>
      </c>
      <c r="Y127" s="89" t="s">
        <v>621</v>
      </c>
      <c r="Z127" s="89" t="s">
        <v>68</v>
      </c>
      <c r="AA127" s="89" t="s">
        <v>67</v>
      </c>
      <c r="AB127" s="89">
        <v>1</v>
      </c>
      <c r="AC127" s="89">
        <v>6</v>
      </c>
      <c r="AD127" s="89">
        <v>1</v>
      </c>
      <c r="AE127" s="89" t="s">
        <v>283</v>
      </c>
      <c r="AF127" s="90">
        <v>41529</v>
      </c>
      <c r="AG127" s="90">
        <v>43584</v>
      </c>
      <c r="AH127" s="90">
        <v>44681</v>
      </c>
    </row>
    <row r="128" spans="1:34" hidden="1" x14ac:dyDescent="0.35">
      <c r="A128" s="89" t="str">
        <f t="shared" si="5"/>
        <v>032O</v>
      </c>
      <c r="B128" s="89" t="s">
        <v>1677</v>
      </c>
      <c r="C128" s="89" t="s">
        <v>1678</v>
      </c>
      <c r="D128" s="89" t="s">
        <v>181</v>
      </c>
      <c r="E128" s="89" t="s">
        <v>1679</v>
      </c>
      <c r="F128" s="89" t="s">
        <v>1676</v>
      </c>
      <c r="G128" s="89" t="s">
        <v>70</v>
      </c>
      <c r="H128" s="89" t="s">
        <v>70</v>
      </c>
      <c r="I128" s="89" t="s">
        <v>1549</v>
      </c>
      <c r="J128" s="89">
        <v>0</v>
      </c>
      <c r="K128" s="89" t="s">
        <v>53</v>
      </c>
      <c r="L128" s="89" t="s">
        <v>1550</v>
      </c>
      <c r="M128" s="89" t="s">
        <v>51</v>
      </c>
      <c r="N128" s="89" t="s">
        <v>1551</v>
      </c>
      <c r="O128" s="89" t="s">
        <v>617</v>
      </c>
      <c r="P128" s="89" t="s">
        <v>1552</v>
      </c>
      <c r="Q128" s="89" t="s">
        <v>631</v>
      </c>
      <c r="R128" s="89">
        <v>24</v>
      </c>
      <c r="S128" s="89" t="s">
        <v>1553</v>
      </c>
      <c r="T128" s="89" t="s">
        <v>1553</v>
      </c>
      <c r="U128" s="89" t="s">
        <v>1554</v>
      </c>
      <c r="V128" s="89" t="s">
        <v>1555</v>
      </c>
      <c r="W128" s="89" t="s">
        <v>679</v>
      </c>
      <c r="X128" s="89" t="s">
        <v>66</v>
      </c>
      <c r="Y128" s="89" t="s">
        <v>621</v>
      </c>
      <c r="Z128" s="89" t="s">
        <v>68</v>
      </c>
      <c r="AA128" s="89" t="s">
        <v>67</v>
      </c>
      <c r="AB128" s="89">
        <v>1</v>
      </c>
      <c r="AC128" s="89">
        <v>6</v>
      </c>
      <c r="AD128" s="89">
        <v>1</v>
      </c>
      <c r="AE128" s="89" t="s">
        <v>283</v>
      </c>
      <c r="AF128" s="90">
        <v>41466</v>
      </c>
      <c r="AG128" s="90">
        <v>43581</v>
      </c>
      <c r="AH128" s="90">
        <v>44681</v>
      </c>
    </row>
    <row r="129" spans="1:34" hidden="1" x14ac:dyDescent="0.35">
      <c r="A129" s="89" t="str">
        <f t="shared" si="5"/>
        <v>651M</v>
      </c>
      <c r="B129" s="89" t="s">
        <v>1147</v>
      </c>
      <c r="C129" s="89" t="s">
        <v>1148</v>
      </c>
      <c r="D129" s="89" t="s">
        <v>333</v>
      </c>
      <c r="E129" s="89" t="s">
        <v>1149</v>
      </c>
      <c r="F129" s="89" t="s">
        <v>1676</v>
      </c>
      <c r="G129" s="89" t="s">
        <v>70</v>
      </c>
      <c r="H129" s="89" t="s">
        <v>70</v>
      </c>
      <c r="I129" s="89" t="s">
        <v>1638</v>
      </c>
      <c r="J129" s="89">
        <v>0</v>
      </c>
      <c r="K129" s="89" t="s">
        <v>53</v>
      </c>
      <c r="L129" s="89" t="s">
        <v>1550</v>
      </c>
      <c r="M129" s="89" t="s">
        <v>51</v>
      </c>
      <c r="N129" s="89" t="s">
        <v>1551</v>
      </c>
      <c r="O129" s="89" t="s">
        <v>617</v>
      </c>
      <c r="P129" s="89" t="s">
        <v>1552</v>
      </c>
      <c r="Q129" s="89" t="s">
        <v>631</v>
      </c>
      <c r="R129" s="89">
        <v>24</v>
      </c>
      <c r="S129" s="89" t="s">
        <v>1553</v>
      </c>
      <c r="T129" s="89" t="s">
        <v>1553</v>
      </c>
      <c r="U129" s="89" t="s">
        <v>1554</v>
      </c>
      <c r="V129" s="89" t="s">
        <v>1555</v>
      </c>
      <c r="W129" s="89" t="s">
        <v>651</v>
      </c>
      <c r="X129" s="89" t="s">
        <v>76</v>
      </c>
      <c r="Y129" s="89" t="s">
        <v>621</v>
      </c>
      <c r="Z129" s="89" t="s">
        <v>68</v>
      </c>
      <c r="AA129" s="89" t="s">
        <v>67</v>
      </c>
      <c r="AB129" s="89">
        <v>1</v>
      </c>
      <c r="AC129" s="89">
        <v>6</v>
      </c>
      <c r="AD129" s="89">
        <v>1</v>
      </c>
      <c r="AE129" s="89" t="s">
        <v>283</v>
      </c>
      <c r="AF129" s="90">
        <v>41594</v>
      </c>
      <c r="AG129" s="90">
        <v>43579</v>
      </c>
      <c r="AH129" s="90">
        <v>44681</v>
      </c>
    </row>
    <row r="130" spans="1:34" hidden="1" x14ac:dyDescent="0.35">
      <c r="A130" s="89" t="str">
        <f t="shared" si="5"/>
        <v>353D</v>
      </c>
      <c r="B130" s="89" t="s">
        <v>1340</v>
      </c>
      <c r="C130" s="89" t="s">
        <v>1341</v>
      </c>
      <c r="D130" s="89" t="s">
        <v>239</v>
      </c>
      <c r="E130" s="89" t="s">
        <v>1342</v>
      </c>
      <c r="F130" s="89" t="s">
        <v>1676</v>
      </c>
      <c r="G130" s="89" t="s">
        <v>70</v>
      </c>
      <c r="H130" s="89" t="s">
        <v>70</v>
      </c>
      <c r="I130" s="89" t="s">
        <v>1680</v>
      </c>
      <c r="J130" s="89">
        <v>1</v>
      </c>
      <c r="K130" s="89" t="s">
        <v>53</v>
      </c>
      <c r="L130" s="89" t="s">
        <v>1550</v>
      </c>
      <c r="M130" s="89" t="s">
        <v>51</v>
      </c>
      <c r="N130" s="89" t="s">
        <v>1551</v>
      </c>
      <c r="O130" s="89" t="s">
        <v>617</v>
      </c>
      <c r="P130" s="89" t="s">
        <v>1552</v>
      </c>
      <c r="Q130" s="89" t="s">
        <v>659</v>
      </c>
      <c r="R130" s="89">
        <v>9</v>
      </c>
      <c r="S130" s="89" t="s">
        <v>1559</v>
      </c>
      <c r="T130" s="89" t="s">
        <v>1559</v>
      </c>
      <c r="U130" s="89" t="s">
        <v>1554</v>
      </c>
      <c r="V130" s="89" t="s">
        <v>1555</v>
      </c>
      <c r="W130" s="89" t="s">
        <v>647</v>
      </c>
      <c r="X130" s="89" t="s">
        <v>100</v>
      </c>
      <c r="Y130" s="89" t="s">
        <v>621</v>
      </c>
      <c r="Z130" s="89" t="s">
        <v>68</v>
      </c>
      <c r="AA130" s="89" t="s">
        <v>67</v>
      </c>
      <c r="AB130" s="89">
        <v>1</v>
      </c>
      <c r="AC130" s="89">
        <v>6</v>
      </c>
      <c r="AD130" s="89">
        <v>1</v>
      </c>
      <c r="AE130" s="89" t="s">
        <v>283</v>
      </c>
      <c r="AF130" s="90">
        <v>41653</v>
      </c>
      <c r="AG130" s="90">
        <v>43571</v>
      </c>
      <c r="AH130" s="90">
        <v>44681</v>
      </c>
    </row>
    <row r="131" spans="1:34" hidden="1" x14ac:dyDescent="0.35">
      <c r="A131" s="89" t="str">
        <f t="shared" si="5"/>
        <v>614Y</v>
      </c>
      <c r="B131" s="89" t="s">
        <v>1368</v>
      </c>
      <c r="C131" s="89" t="s">
        <v>1369</v>
      </c>
      <c r="D131" s="89" t="s">
        <v>311</v>
      </c>
      <c r="E131" s="89" t="s">
        <v>1681</v>
      </c>
      <c r="F131" s="89" t="s">
        <v>1676</v>
      </c>
      <c r="G131" s="89" t="s">
        <v>70</v>
      </c>
      <c r="H131" s="89" t="s">
        <v>70</v>
      </c>
      <c r="I131" s="89" t="s">
        <v>1549</v>
      </c>
      <c r="J131" s="89">
        <v>0</v>
      </c>
      <c r="K131" s="89" t="s">
        <v>53</v>
      </c>
      <c r="L131" s="89" t="s">
        <v>1550</v>
      </c>
      <c r="M131" s="89" t="s">
        <v>51</v>
      </c>
      <c r="N131" s="89" t="s">
        <v>1551</v>
      </c>
      <c r="O131" s="89" t="s">
        <v>617</v>
      </c>
      <c r="P131" s="89" t="s">
        <v>1552</v>
      </c>
      <c r="Q131" s="89" t="s">
        <v>659</v>
      </c>
      <c r="R131" s="89">
        <v>24</v>
      </c>
      <c r="S131" s="89" t="s">
        <v>1553</v>
      </c>
      <c r="T131" s="89" t="s">
        <v>1553</v>
      </c>
      <c r="U131" s="89" t="s">
        <v>1554</v>
      </c>
      <c r="V131" s="89" t="s">
        <v>1555</v>
      </c>
      <c r="W131" s="89" t="s">
        <v>651</v>
      </c>
      <c r="X131" s="89" t="s">
        <v>76</v>
      </c>
      <c r="Y131" s="89" t="s">
        <v>621</v>
      </c>
      <c r="Z131" s="89" t="s">
        <v>68</v>
      </c>
      <c r="AA131" s="89" t="s">
        <v>67</v>
      </c>
      <c r="AB131" s="89">
        <v>1</v>
      </c>
      <c r="AC131" s="89">
        <v>6</v>
      </c>
      <c r="AD131" s="89">
        <v>1</v>
      </c>
      <c r="AE131" s="89" t="s">
        <v>283</v>
      </c>
      <c r="AF131" s="90">
        <v>41576</v>
      </c>
      <c r="AG131" s="90">
        <v>43573</v>
      </c>
      <c r="AH131" s="90">
        <v>44681</v>
      </c>
    </row>
    <row r="132" spans="1:34" hidden="1" x14ac:dyDescent="0.35">
      <c r="A132" s="89" t="str">
        <f t="shared" si="5"/>
        <v>665M</v>
      </c>
      <c r="B132" s="89" t="s">
        <v>1682</v>
      </c>
      <c r="C132" s="89" t="s">
        <v>1683</v>
      </c>
      <c r="D132" s="89" t="s">
        <v>348</v>
      </c>
      <c r="E132" s="89" t="s">
        <v>1684</v>
      </c>
      <c r="F132" s="89" t="s">
        <v>1676</v>
      </c>
      <c r="G132" s="89" t="s">
        <v>70</v>
      </c>
      <c r="H132" s="89" t="s">
        <v>70</v>
      </c>
      <c r="I132" s="91"/>
      <c r="J132" s="89">
        <v>0</v>
      </c>
      <c r="K132" s="89" t="s">
        <v>53</v>
      </c>
      <c r="L132" s="89" t="s">
        <v>1550</v>
      </c>
      <c r="M132" s="91"/>
      <c r="N132" s="89" t="s">
        <v>1551</v>
      </c>
      <c r="O132" s="89" t="s">
        <v>617</v>
      </c>
      <c r="P132" s="89" t="s">
        <v>1552</v>
      </c>
      <c r="Q132" s="89" t="s">
        <v>631</v>
      </c>
      <c r="R132" s="89">
        <v>24</v>
      </c>
      <c r="S132" s="89" t="s">
        <v>1553</v>
      </c>
      <c r="T132" s="89" t="s">
        <v>1553</v>
      </c>
      <c r="U132" s="89" t="s">
        <v>1554</v>
      </c>
      <c r="V132" s="89" t="s">
        <v>1555</v>
      </c>
      <c r="W132" s="89" t="s">
        <v>630</v>
      </c>
      <c r="X132" s="89" t="s">
        <v>117</v>
      </c>
      <c r="Y132" s="89" t="s">
        <v>621</v>
      </c>
      <c r="Z132" s="89" t="s">
        <v>68</v>
      </c>
      <c r="AA132" s="89" t="s">
        <v>67</v>
      </c>
      <c r="AB132" s="89">
        <v>1</v>
      </c>
      <c r="AC132" s="89">
        <v>6</v>
      </c>
      <c r="AD132" s="89">
        <v>1</v>
      </c>
      <c r="AE132" s="89" t="s">
        <v>285</v>
      </c>
      <c r="AF132" s="90">
        <v>367</v>
      </c>
      <c r="AG132" s="90">
        <v>44054</v>
      </c>
      <c r="AH132" s="90">
        <v>45169</v>
      </c>
    </row>
    <row r="133" spans="1:34" hidden="1" x14ac:dyDescent="0.35">
      <c r="A133" s="89" t="str">
        <f t="shared" si="5"/>
        <v>619E</v>
      </c>
      <c r="B133" s="89" t="s">
        <v>1685</v>
      </c>
      <c r="C133" s="89" t="s">
        <v>1686</v>
      </c>
      <c r="D133" s="89" t="s">
        <v>315</v>
      </c>
      <c r="E133" s="89" t="s">
        <v>1687</v>
      </c>
      <c r="F133" s="89" t="s">
        <v>1676</v>
      </c>
      <c r="G133" s="89" t="s">
        <v>70</v>
      </c>
      <c r="H133" s="89" t="s">
        <v>70</v>
      </c>
      <c r="I133" s="89" t="s">
        <v>1549</v>
      </c>
      <c r="J133" s="89">
        <v>0</v>
      </c>
      <c r="K133" s="89" t="s">
        <v>53</v>
      </c>
      <c r="L133" s="89" t="s">
        <v>1550</v>
      </c>
      <c r="M133" s="91"/>
      <c r="N133" s="89" t="s">
        <v>1551</v>
      </c>
      <c r="O133" s="89" t="s">
        <v>617</v>
      </c>
      <c r="P133" s="89" t="s">
        <v>1552</v>
      </c>
      <c r="Q133" s="89" t="s">
        <v>631</v>
      </c>
      <c r="R133" s="89">
        <v>24</v>
      </c>
      <c r="S133" s="89" t="s">
        <v>1553</v>
      </c>
      <c r="T133" s="89" t="s">
        <v>1553</v>
      </c>
      <c r="U133" s="89" t="s">
        <v>1554</v>
      </c>
      <c r="V133" s="89" t="s">
        <v>1555</v>
      </c>
      <c r="W133" s="89" t="s">
        <v>679</v>
      </c>
      <c r="X133" s="89" t="s">
        <v>66</v>
      </c>
      <c r="Y133" s="89" t="s">
        <v>621</v>
      </c>
      <c r="Z133" s="89" t="s">
        <v>68</v>
      </c>
      <c r="AA133" s="89" t="s">
        <v>67</v>
      </c>
      <c r="AB133" s="89">
        <v>1</v>
      </c>
      <c r="AC133" s="89">
        <v>6</v>
      </c>
      <c r="AD133" s="89">
        <v>1</v>
      </c>
      <c r="AE133" s="89" t="s">
        <v>286</v>
      </c>
      <c r="AF133" s="90">
        <v>367</v>
      </c>
      <c r="AG133" s="90">
        <v>44459</v>
      </c>
      <c r="AH133" s="90">
        <v>45565</v>
      </c>
    </row>
    <row r="134" spans="1:34" hidden="1" x14ac:dyDescent="0.35">
      <c r="A134" s="89" t="str">
        <f t="shared" si="5"/>
        <v>664B</v>
      </c>
      <c r="B134" s="89" t="s">
        <v>1688</v>
      </c>
      <c r="C134" s="89" t="s">
        <v>1686</v>
      </c>
      <c r="D134" s="89" t="s">
        <v>346</v>
      </c>
      <c r="E134" s="89" t="s">
        <v>1687</v>
      </c>
      <c r="F134" s="89" t="s">
        <v>1676</v>
      </c>
      <c r="G134" s="89" t="s">
        <v>70</v>
      </c>
      <c r="H134" s="89" t="s">
        <v>70</v>
      </c>
      <c r="I134" s="89" t="s">
        <v>1549</v>
      </c>
      <c r="J134" s="89">
        <v>0</v>
      </c>
      <c r="K134" s="89" t="s">
        <v>53</v>
      </c>
      <c r="L134" s="89" t="s">
        <v>1550</v>
      </c>
      <c r="M134" s="91"/>
      <c r="N134" s="89" t="s">
        <v>1551</v>
      </c>
      <c r="O134" s="89" t="s">
        <v>617</v>
      </c>
      <c r="P134" s="89" t="s">
        <v>1552</v>
      </c>
      <c r="Q134" s="89" t="s">
        <v>631</v>
      </c>
      <c r="R134" s="89">
        <v>24</v>
      </c>
      <c r="S134" s="89" t="s">
        <v>1553</v>
      </c>
      <c r="T134" s="89" t="s">
        <v>1553</v>
      </c>
      <c r="U134" s="89" t="s">
        <v>1554</v>
      </c>
      <c r="V134" s="89" t="s">
        <v>1555</v>
      </c>
      <c r="W134" s="89" t="s">
        <v>679</v>
      </c>
      <c r="X134" s="89" t="s">
        <v>66</v>
      </c>
      <c r="Y134" s="89" t="s">
        <v>621</v>
      </c>
      <c r="Z134" s="89" t="s">
        <v>68</v>
      </c>
      <c r="AA134" s="89" t="s">
        <v>67</v>
      </c>
      <c r="AB134" s="89">
        <v>1</v>
      </c>
      <c r="AC134" s="89">
        <v>6</v>
      </c>
      <c r="AD134" s="89">
        <v>1</v>
      </c>
      <c r="AE134" s="89" t="s">
        <v>286</v>
      </c>
      <c r="AF134" s="90">
        <v>367</v>
      </c>
      <c r="AG134" s="90">
        <v>44459</v>
      </c>
      <c r="AH134" s="90">
        <v>45565</v>
      </c>
    </row>
    <row r="135" spans="1:34" hidden="1" x14ac:dyDescent="0.35">
      <c r="A135" s="89" t="str">
        <f t="shared" si="5"/>
        <v>651J</v>
      </c>
      <c r="B135" s="89" t="s">
        <v>1689</v>
      </c>
      <c r="C135" s="89" t="s">
        <v>1690</v>
      </c>
      <c r="D135" s="89" t="s">
        <v>331</v>
      </c>
      <c r="E135" s="89" t="s">
        <v>1691</v>
      </c>
      <c r="F135" s="89" t="s">
        <v>1676</v>
      </c>
      <c r="G135" s="89" t="s">
        <v>70</v>
      </c>
      <c r="H135" s="89" t="s">
        <v>70</v>
      </c>
      <c r="I135" s="91"/>
      <c r="J135" s="89">
        <v>0</v>
      </c>
      <c r="K135" s="89" t="s">
        <v>53</v>
      </c>
      <c r="L135" s="89" t="s">
        <v>1550</v>
      </c>
      <c r="M135" s="91"/>
      <c r="N135" s="89" t="s">
        <v>1551</v>
      </c>
      <c r="O135" s="89" t="s">
        <v>617</v>
      </c>
      <c r="P135" s="89" t="s">
        <v>1552</v>
      </c>
      <c r="Q135" s="89" t="s">
        <v>631</v>
      </c>
      <c r="R135" s="89">
        <v>24</v>
      </c>
      <c r="S135" s="89" t="s">
        <v>1553</v>
      </c>
      <c r="T135" s="89" t="s">
        <v>1557</v>
      </c>
      <c r="U135" s="89" t="s">
        <v>1554</v>
      </c>
      <c r="V135" s="89" t="s">
        <v>1563</v>
      </c>
      <c r="W135" s="89" t="s">
        <v>647</v>
      </c>
      <c r="X135" s="89" t="s">
        <v>100</v>
      </c>
      <c r="Y135" s="89" t="s">
        <v>621</v>
      </c>
      <c r="Z135" s="89" t="s">
        <v>68</v>
      </c>
      <c r="AA135" s="89" t="s">
        <v>67</v>
      </c>
      <c r="AB135" s="89">
        <v>1</v>
      </c>
      <c r="AC135" s="89">
        <v>6</v>
      </c>
      <c r="AD135" s="89">
        <v>1</v>
      </c>
      <c r="AE135" s="89" t="s">
        <v>0</v>
      </c>
      <c r="AF135" s="90">
        <v>367</v>
      </c>
      <c r="AG135" s="90">
        <v>44728</v>
      </c>
      <c r="AH135" s="90">
        <v>45818</v>
      </c>
    </row>
    <row r="136" spans="1:34" hidden="1" x14ac:dyDescent="0.35">
      <c r="A136" s="89" t="str">
        <f t="shared" si="5"/>
        <v>006S</v>
      </c>
      <c r="B136" s="89" t="s">
        <v>825</v>
      </c>
      <c r="C136" s="89" t="s">
        <v>826</v>
      </c>
      <c r="D136" s="89" t="s">
        <v>69</v>
      </c>
      <c r="E136" s="89" t="s">
        <v>827</v>
      </c>
      <c r="F136" s="89" t="s">
        <v>1676</v>
      </c>
      <c r="G136" s="89" t="s">
        <v>70</v>
      </c>
      <c r="H136" s="89" t="s">
        <v>70</v>
      </c>
      <c r="I136" s="89" t="s">
        <v>1637</v>
      </c>
      <c r="J136" s="89">
        <v>0</v>
      </c>
      <c r="K136" s="89" t="s">
        <v>53</v>
      </c>
      <c r="L136" s="89" t="s">
        <v>1550</v>
      </c>
      <c r="M136" s="91"/>
      <c r="N136" s="89" t="s">
        <v>1551</v>
      </c>
      <c r="O136" s="89" t="s">
        <v>617</v>
      </c>
      <c r="P136" s="89" t="s">
        <v>1552</v>
      </c>
      <c r="Q136" s="89" t="s">
        <v>631</v>
      </c>
      <c r="R136" s="89">
        <v>15</v>
      </c>
      <c r="S136" s="89" t="s">
        <v>1557</v>
      </c>
      <c r="T136" s="89" t="s">
        <v>1557</v>
      </c>
      <c r="U136" s="89" t="s">
        <v>1554</v>
      </c>
      <c r="V136" s="89" t="s">
        <v>1563</v>
      </c>
      <c r="W136" s="89" t="s">
        <v>679</v>
      </c>
      <c r="X136" s="89" t="s">
        <v>66</v>
      </c>
      <c r="Y136" s="89" t="s">
        <v>621</v>
      </c>
      <c r="Z136" s="89" t="s">
        <v>68</v>
      </c>
      <c r="AA136" s="89" t="s">
        <v>67</v>
      </c>
      <c r="AB136" s="89">
        <v>1</v>
      </c>
      <c r="AC136" s="89">
        <v>6</v>
      </c>
      <c r="AD136" s="89">
        <v>1</v>
      </c>
      <c r="AE136" s="89" t="s">
        <v>0</v>
      </c>
      <c r="AF136" s="90">
        <v>367</v>
      </c>
      <c r="AG136" s="90">
        <v>44726</v>
      </c>
      <c r="AH136" s="90">
        <v>45818</v>
      </c>
    </row>
    <row r="137" spans="1:34" hidden="1" x14ac:dyDescent="0.35">
      <c r="A137" s="89" t="str">
        <f t="shared" si="5"/>
        <v>371X</v>
      </c>
      <c r="B137" s="89" t="s">
        <v>1055</v>
      </c>
      <c r="C137" s="89" t="s">
        <v>1056</v>
      </c>
      <c r="D137" s="89" t="s">
        <v>249</v>
      </c>
      <c r="E137" s="89" t="s">
        <v>1057</v>
      </c>
      <c r="F137" s="89" t="s">
        <v>1676</v>
      </c>
      <c r="G137" s="89" t="s">
        <v>70</v>
      </c>
      <c r="H137" s="89" t="s">
        <v>70</v>
      </c>
      <c r="I137" s="89" t="s">
        <v>1549</v>
      </c>
      <c r="J137" s="89">
        <v>0</v>
      </c>
      <c r="K137" s="89" t="s">
        <v>53</v>
      </c>
      <c r="L137" s="89" t="s">
        <v>1550</v>
      </c>
      <c r="M137" s="91"/>
      <c r="N137" s="89" t="s">
        <v>1551</v>
      </c>
      <c r="O137" s="89" t="s">
        <v>617</v>
      </c>
      <c r="P137" s="89" t="s">
        <v>1552</v>
      </c>
      <c r="Q137" s="89" t="s">
        <v>631</v>
      </c>
      <c r="R137" s="89">
        <v>15</v>
      </c>
      <c r="S137" s="89" t="s">
        <v>1557</v>
      </c>
      <c r="T137" s="89" t="s">
        <v>1557</v>
      </c>
      <c r="U137" s="89" t="s">
        <v>1554</v>
      </c>
      <c r="V137" s="89" t="s">
        <v>1563</v>
      </c>
      <c r="W137" s="89" t="s">
        <v>647</v>
      </c>
      <c r="X137" s="89" t="s">
        <v>100</v>
      </c>
      <c r="Y137" s="89" t="s">
        <v>621</v>
      </c>
      <c r="Z137" s="89" t="s">
        <v>68</v>
      </c>
      <c r="AA137" s="89" t="s">
        <v>67</v>
      </c>
      <c r="AB137" s="89">
        <v>1</v>
      </c>
      <c r="AC137" s="89">
        <v>6</v>
      </c>
      <c r="AD137" s="89">
        <v>1</v>
      </c>
      <c r="AE137" s="89" t="s">
        <v>0</v>
      </c>
      <c r="AF137" s="90">
        <v>367</v>
      </c>
      <c r="AG137" s="90">
        <v>44727</v>
      </c>
      <c r="AH137" s="90">
        <v>45818</v>
      </c>
    </row>
    <row r="138" spans="1:34" hidden="1" x14ac:dyDescent="0.35">
      <c r="A138" s="89" t="str">
        <f t="shared" si="5"/>
        <v>688D</v>
      </c>
      <c r="B138" s="89" t="s">
        <v>1391</v>
      </c>
      <c r="C138" s="89" t="s">
        <v>1392</v>
      </c>
      <c r="D138" s="89" t="s">
        <v>370</v>
      </c>
      <c r="E138" s="89" t="s">
        <v>1393</v>
      </c>
      <c r="F138" s="89" t="s">
        <v>1676</v>
      </c>
      <c r="G138" s="89" t="s">
        <v>70</v>
      </c>
      <c r="H138" s="89" t="s">
        <v>70</v>
      </c>
      <c r="I138" s="91"/>
      <c r="J138" s="89">
        <v>0</v>
      </c>
      <c r="K138" s="89" t="s">
        <v>53</v>
      </c>
      <c r="L138" s="89" t="s">
        <v>1550</v>
      </c>
      <c r="M138" s="91"/>
      <c r="N138" s="89" t="s">
        <v>1551</v>
      </c>
      <c r="O138" s="89" t="s">
        <v>617</v>
      </c>
      <c r="P138" s="89" t="s">
        <v>1552</v>
      </c>
      <c r="Q138" s="89" t="s">
        <v>659</v>
      </c>
      <c r="R138" s="89">
        <v>17</v>
      </c>
      <c r="S138" s="89" t="s">
        <v>1566</v>
      </c>
      <c r="T138" s="89" t="s">
        <v>1557</v>
      </c>
      <c r="U138" s="89" t="s">
        <v>1554</v>
      </c>
      <c r="V138" s="89" t="s">
        <v>1563</v>
      </c>
      <c r="W138" s="89" t="s">
        <v>658</v>
      </c>
      <c r="X138" s="89" t="s">
        <v>92</v>
      </c>
      <c r="Y138" s="89" t="s">
        <v>621</v>
      </c>
      <c r="Z138" s="89" t="s">
        <v>68</v>
      </c>
      <c r="AA138" s="89" t="s">
        <v>67</v>
      </c>
      <c r="AB138" s="89">
        <v>1</v>
      </c>
      <c r="AC138" s="89">
        <v>6</v>
      </c>
      <c r="AD138" s="89">
        <v>1</v>
      </c>
      <c r="AE138" s="89" t="s">
        <v>0</v>
      </c>
      <c r="AF138" s="90">
        <v>367</v>
      </c>
      <c r="AG138" s="90">
        <v>44798</v>
      </c>
      <c r="AH138" s="90">
        <v>45879</v>
      </c>
    </row>
    <row r="139" spans="1:34" hidden="1" x14ac:dyDescent="0.35">
      <c r="A139" s="89" t="str">
        <f t="shared" si="5"/>
        <v>532D</v>
      </c>
      <c r="B139" s="89" t="s">
        <v>1098</v>
      </c>
      <c r="C139" s="89" t="s">
        <v>1099</v>
      </c>
      <c r="D139" s="89" t="s">
        <v>292</v>
      </c>
      <c r="E139" s="89" t="s">
        <v>1100</v>
      </c>
      <c r="F139" s="89" t="s">
        <v>1676</v>
      </c>
      <c r="G139" s="89" t="s">
        <v>70</v>
      </c>
      <c r="H139" s="89" t="s">
        <v>70</v>
      </c>
      <c r="I139" s="89" t="s">
        <v>1549</v>
      </c>
      <c r="J139" s="89">
        <v>0</v>
      </c>
      <c r="K139" s="89" t="s">
        <v>53</v>
      </c>
      <c r="L139" s="89" t="s">
        <v>1550</v>
      </c>
      <c r="M139" s="91"/>
      <c r="N139" s="89" t="s">
        <v>1551</v>
      </c>
      <c r="O139" s="89" t="s">
        <v>617</v>
      </c>
      <c r="P139" s="89" t="s">
        <v>1552</v>
      </c>
      <c r="Q139" s="89" t="s">
        <v>631</v>
      </c>
      <c r="R139" s="89">
        <v>24</v>
      </c>
      <c r="S139" s="89" t="s">
        <v>1553</v>
      </c>
      <c r="T139" s="89" t="s">
        <v>1557</v>
      </c>
      <c r="U139" s="89" t="s">
        <v>1554</v>
      </c>
      <c r="V139" s="89" t="s">
        <v>1563</v>
      </c>
      <c r="W139" s="89" t="s">
        <v>647</v>
      </c>
      <c r="X139" s="89" t="s">
        <v>100</v>
      </c>
      <c r="Y139" s="89" t="s">
        <v>621</v>
      </c>
      <c r="Z139" s="89" t="s">
        <v>68</v>
      </c>
      <c r="AA139" s="89" t="s">
        <v>67</v>
      </c>
      <c r="AB139" s="89">
        <v>1</v>
      </c>
      <c r="AC139" s="89">
        <v>6</v>
      </c>
      <c r="AD139" s="89">
        <v>1</v>
      </c>
      <c r="AE139" s="89" t="s">
        <v>0</v>
      </c>
      <c r="AF139" s="90">
        <v>367</v>
      </c>
      <c r="AG139" s="90">
        <v>44727</v>
      </c>
      <c r="AH139" s="90">
        <v>45818</v>
      </c>
    </row>
    <row r="140" spans="1:34" hidden="1" x14ac:dyDescent="0.35">
      <c r="A140" s="89" t="str">
        <f t="shared" si="5"/>
        <v>5753</v>
      </c>
      <c r="B140" s="89" t="s">
        <v>1110</v>
      </c>
      <c r="C140" s="89" t="s">
        <v>1111</v>
      </c>
      <c r="D140" s="89" t="s">
        <v>299</v>
      </c>
      <c r="E140" s="89" t="s">
        <v>1692</v>
      </c>
      <c r="F140" s="89" t="s">
        <v>1676</v>
      </c>
      <c r="G140" s="89" t="s">
        <v>70</v>
      </c>
      <c r="H140" s="89" t="s">
        <v>70</v>
      </c>
      <c r="I140" s="91"/>
      <c r="J140" s="89">
        <v>0</v>
      </c>
      <c r="K140" s="89" t="s">
        <v>53</v>
      </c>
      <c r="L140" s="89" t="s">
        <v>1550</v>
      </c>
      <c r="M140" s="91"/>
      <c r="N140" s="89" t="s">
        <v>1551</v>
      </c>
      <c r="O140" s="89" t="s">
        <v>617</v>
      </c>
      <c r="P140" s="89" t="s">
        <v>1552</v>
      </c>
      <c r="Q140" s="89" t="s">
        <v>631</v>
      </c>
      <c r="R140" s="89">
        <v>15</v>
      </c>
      <c r="S140" s="89" t="s">
        <v>1553</v>
      </c>
      <c r="T140" s="89" t="s">
        <v>1557</v>
      </c>
      <c r="U140" s="89" t="s">
        <v>1554</v>
      </c>
      <c r="V140" s="89" t="s">
        <v>1563</v>
      </c>
      <c r="W140" s="89" t="s">
        <v>679</v>
      </c>
      <c r="X140" s="89" t="s">
        <v>66</v>
      </c>
      <c r="Y140" s="89" t="s">
        <v>621</v>
      </c>
      <c r="Z140" s="89" t="s">
        <v>68</v>
      </c>
      <c r="AA140" s="89" t="s">
        <v>67</v>
      </c>
      <c r="AB140" s="89">
        <v>1</v>
      </c>
      <c r="AC140" s="89">
        <v>6</v>
      </c>
      <c r="AD140" s="89">
        <v>1</v>
      </c>
      <c r="AE140" s="89" t="s">
        <v>0</v>
      </c>
      <c r="AF140" s="90">
        <v>367</v>
      </c>
      <c r="AG140" s="90">
        <v>44728</v>
      </c>
      <c r="AH140" s="90">
        <v>45818</v>
      </c>
    </row>
    <row r="141" spans="1:34" hidden="1" x14ac:dyDescent="0.35">
      <c r="A141" s="89" t="str">
        <f t="shared" si="5"/>
        <v>6521</v>
      </c>
      <c r="B141" s="89" t="s">
        <v>1156</v>
      </c>
      <c r="C141" s="89" t="s">
        <v>1157</v>
      </c>
      <c r="D141" s="89" t="s">
        <v>336</v>
      </c>
      <c r="E141" s="89" t="s">
        <v>1158</v>
      </c>
      <c r="F141" s="89" t="s">
        <v>1676</v>
      </c>
      <c r="G141" s="89" t="s">
        <v>70</v>
      </c>
      <c r="H141" s="89" t="s">
        <v>70</v>
      </c>
      <c r="I141" s="89" t="s">
        <v>1637</v>
      </c>
      <c r="J141" s="89">
        <v>0</v>
      </c>
      <c r="K141" s="89" t="s">
        <v>53</v>
      </c>
      <c r="L141" s="89" t="s">
        <v>1550</v>
      </c>
      <c r="M141" s="91"/>
      <c r="N141" s="89" t="s">
        <v>1551</v>
      </c>
      <c r="O141" s="89" t="s">
        <v>617</v>
      </c>
      <c r="P141" s="89" t="s">
        <v>1552</v>
      </c>
      <c r="Q141" s="89" t="s">
        <v>631</v>
      </c>
      <c r="R141" s="89">
        <v>15</v>
      </c>
      <c r="S141" s="89" t="s">
        <v>1557</v>
      </c>
      <c r="T141" s="89" t="s">
        <v>1557</v>
      </c>
      <c r="U141" s="89" t="s">
        <v>1554</v>
      </c>
      <c r="V141" s="89" t="s">
        <v>1563</v>
      </c>
      <c r="W141" s="89" t="s">
        <v>647</v>
      </c>
      <c r="X141" s="89" t="s">
        <v>100</v>
      </c>
      <c r="Y141" s="89" t="s">
        <v>621</v>
      </c>
      <c r="Z141" s="89" t="s">
        <v>68</v>
      </c>
      <c r="AA141" s="89" t="s">
        <v>67</v>
      </c>
      <c r="AB141" s="89">
        <v>1</v>
      </c>
      <c r="AC141" s="89">
        <v>6</v>
      </c>
      <c r="AD141" s="89">
        <v>1</v>
      </c>
      <c r="AE141" s="89" t="s">
        <v>0</v>
      </c>
      <c r="AF141" s="90">
        <v>367</v>
      </c>
      <c r="AG141" s="90">
        <v>44730</v>
      </c>
      <c r="AH141" s="90">
        <v>45818</v>
      </c>
    </row>
    <row r="142" spans="1:34" hidden="1" x14ac:dyDescent="0.35">
      <c r="A142" s="89" t="str">
        <f t="shared" si="5"/>
        <v>2980</v>
      </c>
      <c r="B142" s="89" t="s">
        <v>1693</v>
      </c>
      <c r="C142" s="89" t="s">
        <v>1694</v>
      </c>
      <c r="D142" s="89" t="s">
        <v>227</v>
      </c>
      <c r="E142" s="89" t="s">
        <v>1695</v>
      </c>
      <c r="F142" s="89" t="s">
        <v>1676</v>
      </c>
      <c r="G142" s="89" t="s">
        <v>70</v>
      </c>
      <c r="H142" s="89" t="s">
        <v>70</v>
      </c>
      <c r="I142" s="89" t="s">
        <v>1549</v>
      </c>
      <c r="J142" s="89">
        <v>0</v>
      </c>
      <c r="K142" s="89" t="s">
        <v>53</v>
      </c>
      <c r="L142" s="89" t="s">
        <v>1550</v>
      </c>
      <c r="M142" s="91"/>
      <c r="N142" s="89" t="s">
        <v>1551</v>
      </c>
      <c r="O142" s="89" t="s">
        <v>617</v>
      </c>
      <c r="P142" s="89" t="s">
        <v>1552</v>
      </c>
      <c r="Q142" s="89" t="s">
        <v>631</v>
      </c>
      <c r="R142" s="89">
        <v>15</v>
      </c>
      <c r="S142" s="89" t="s">
        <v>1557</v>
      </c>
      <c r="T142" s="89" t="s">
        <v>1557</v>
      </c>
      <c r="U142" s="89" t="s">
        <v>1554</v>
      </c>
      <c r="V142" s="89" t="s">
        <v>1563</v>
      </c>
      <c r="W142" s="89" t="s">
        <v>679</v>
      </c>
      <c r="X142" s="89" t="s">
        <v>66</v>
      </c>
      <c r="Y142" s="89" t="s">
        <v>621</v>
      </c>
      <c r="Z142" s="89" t="s">
        <v>68</v>
      </c>
      <c r="AA142" s="89" t="s">
        <v>67</v>
      </c>
      <c r="AB142" s="89">
        <v>1</v>
      </c>
      <c r="AC142" s="89">
        <v>6</v>
      </c>
      <c r="AD142" s="89">
        <v>1</v>
      </c>
      <c r="AE142" s="89" t="s">
        <v>0</v>
      </c>
      <c r="AF142" s="90">
        <v>367</v>
      </c>
      <c r="AG142" s="90">
        <v>44727</v>
      </c>
      <c r="AH142" s="90">
        <v>45818</v>
      </c>
    </row>
    <row r="143" spans="1:34" hidden="1" x14ac:dyDescent="0.35">
      <c r="A143" s="89" t="str">
        <f t="shared" si="5"/>
        <v>365N</v>
      </c>
      <c r="B143" s="89" t="s">
        <v>1343</v>
      </c>
      <c r="C143" s="89" t="s">
        <v>1344</v>
      </c>
      <c r="D143" s="89" t="s">
        <v>248</v>
      </c>
      <c r="E143" s="89" t="s">
        <v>1345</v>
      </c>
      <c r="F143" s="89" t="s">
        <v>1676</v>
      </c>
      <c r="G143" s="89" t="s">
        <v>70</v>
      </c>
      <c r="H143" s="89" t="s">
        <v>70</v>
      </c>
      <c r="I143" s="89" t="s">
        <v>1549</v>
      </c>
      <c r="J143" s="89">
        <v>0</v>
      </c>
      <c r="K143" s="89" t="s">
        <v>53</v>
      </c>
      <c r="L143" s="89" t="s">
        <v>1550</v>
      </c>
      <c r="M143" s="91"/>
      <c r="N143" s="89" t="s">
        <v>1551</v>
      </c>
      <c r="O143" s="89" t="s">
        <v>617</v>
      </c>
      <c r="P143" s="89" t="s">
        <v>1552</v>
      </c>
      <c r="Q143" s="89" t="s">
        <v>659</v>
      </c>
      <c r="R143" s="89">
        <v>15</v>
      </c>
      <c r="S143" s="89" t="s">
        <v>1553</v>
      </c>
      <c r="T143" s="89" t="s">
        <v>1557</v>
      </c>
      <c r="U143" s="89" t="s">
        <v>1554</v>
      </c>
      <c r="V143" s="89" t="s">
        <v>1563</v>
      </c>
      <c r="W143" s="89" t="s">
        <v>658</v>
      </c>
      <c r="X143" s="89" t="s">
        <v>92</v>
      </c>
      <c r="Y143" s="89" t="s">
        <v>621</v>
      </c>
      <c r="Z143" s="89" t="s">
        <v>68</v>
      </c>
      <c r="AA143" s="89" t="s">
        <v>67</v>
      </c>
      <c r="AB143" s="89">
        <v>1</v>
      </c>
      <c r="AC143" s="89">
        <v>6</v>
      </c>
      <c r="AD143" s="89">
        <v>1</v>
      </c>
      <c r="AE143" s="89" t="s">
        <v>0</v>
      </c>
      <c r="AF143" s="90">
        <v>367</v>
      </c>
      <c r="AG143" s="90">
        <v>44727</v>
      </c>
      <c r="AH143" s="90">
        <v>45818</v>
      </c>
    </row>
    <row r="144" spans="1:34" hidden="1" x14ac:dyDescent="0.35">
      <c r="A144" s="89" t="str">
        <f t="shared" si="5"/>
        <v>334V</v>
      </c>
      <c r="B144" s="89" t="s">
        <v>1337</v>
      </c>
      <c r="C144" s="89" t="s">
        <v>1338</v>
      </c>
      <c r="D144" s="89" t="s">
        <v>234</v>
      </c>
      <c r="E144" s="89" t="s">
        <v>1339</v>
      </c>
      <c r="F144" s="89" t="s">
        <v>1676</v>
      </c>
      <c r="G144" s="89" t="s">
        <v>70</v>
      </c>
      <c r="H144" s="89" t="s">
        <v>70</v>
      </c>
      <c r="I144" s="89" t="s">
        <v>1549</v>
      </c>
      <c r="J144" s="89">
        <v>0</v>
      </c>
      <c r="K144" s="89" t="s">
        <v>53</v>
      </c>
      <c r="L144" s="89" t="s">
        <v>1550</v>
      </c>
      <c r="M144" s="91"/>
      <c r="N144" s="89" t="s">
        <v>1551</v>
      </c>
      <c r="O144" s="89" t="s">
        <v>617</v>
      </c>
      <c r="P144" s="89" t="s">
        <v>1552</v>
      </c>
      <c r="Q144" s="89" t="s">
        <v>659</v>
      </c>
      <c r="R144" s="89">
        <v>24</v>
      </c>
      <c r="S144" s="89" t="s">
        <v>1553</v>
      </c>
      <c r="T144" s="89" t="s">
        <v>1557</v>
      </c>
      <c r="U144" s="89" t="s">
        <v>1554</v>
      </c>
      <c r="V144" s="89" t="s">
        <v>1563</v>
      </c>
      <c r="W144" s="89" t="s">
        <v>651</v>
      </c>
      <c r="X144" s="89" t="s">
        <v>76</v>
      </c>
      <c r="Y144" s="89" t="s">
        <v>621</v>
      </c>
      <c r="Z144" s="89" t="s">
        <v>68</v>
      </c>
      <c r="AA144" s="89" t="s">
        <v>67</v>
      </c>
      <c r="AB144" s="89">
        <v>1</v>
      </c>
      <c r="AC144" s="89">
        <v>6</v>
      </c>
      <c r="AD144" s="89">
        <v>1</v>
      </c>
      <c r="AE144" s="89" t="s">
        <v>0</v>
      </c>
      <c r="AF144" s="90">
        <v>367</v>
      </c>
      <c r="AG144" s="90">
        <v>44727</v>
      </c>
      <c r="AH144" s="90">
        <v>45818</v>
      </c>
    </row>
    <row r="145" spans="1:34" hidden="1" x14ac:dyDescent="0.35">
      <c r="A145" s="89" t="str">
        <f t="shared" si="5"/>
        <v>391N</v>
      </c>
      <c r="B145" s="89" t="s">
        <v>1346</v>
      </c>
      <c r="C145" s="89" t="s">
        <v>1347</v>
      </c>
      <c r="D145" s="89" t="s">
        <v>254</v>
      </c>
      <c r="E145" s="89" t="s">
        <v>1348</v>
      </c>
      <c r="F145" s="89" t="s">
        <v>1676</v>
      </c>
      <c r="G145" s="89" t="s">
        <v>70</v>
      </c>
      <c r="H145" s="89" t="s">
        <v>70</v>
      </c>
      <c r="I145" s="91"/>
      <c r="J145" s="89">
        <v>0</v>
      </c>
      <c r="K145" s="89" t="s">
        <v>53</v>
      </c>
      <c r="L145" s="89" t="s">
        <v>1550</v>
      </c>
      <c r="M145" s="91"/>
      <c r="N145" s="89" t="s">
        <v>1551</v>
      </c>
      <c r="O145" s="89" t="s">
        <v>617</v>
      </c>
      <c r="P145" s="89" t="s">
        <v>1552</v>
      </c>
      <c r="Q145" s="89" t="s">
        <v>659</v>
      </c>
      <c r="R145" s="89">
        <v>15</v>
      </c>
      <c r="S145" s="89" t="s">
        <v>1553</v>
      </c>
      <c r="T145" s="89" t="s">
        <v>1557</v>
      </c>
      <c r="U145" s="89" t="s">
        <v>1554</v>
      </c>
      <c r="V145" s="89" t="s">
        <v>1563</v>
      </c>
      <c r="W145" s="89" t="s">
        <v>658</v>
      </c>
      <c r="X145" s="89" t="s">
        <v>92</v>
      </c>
      <c r="Y145" s="89" t="s">
        <v>621</v>
      </c>
      <c r="Z145" s="89" t="s">
        <v>68</v>
      </c>
      <c r="AA145" s="89" t="s">
        <v>67</v>
      </c>
      <c r="AB145" s="89">
        <v>1</v>
      </c>
      <c r="AC145" s="89">
        <v>6</v>
      </c>
      <c r="AD145" s="89">
        <v>1</v>
      </c>
      <c r="AE145" s="89" t="s">
        <v>0</v>
      </c>
      <c r="AF145" s="90">
        <v>367</v>
      </c>
      <c r="AG145" s="90">
        <v>44727</v>
      </c>
      <c r="AH145" s="90">
        <v>45818</v>
      </c>
    </row>
    <row r="146" spans="1:34" hidden="1" x14ac:dyDescent="0.35">
      <c r="A146" s="89" t="str">
        <f t="shared" si="5"/>
        <v>689D</v>
      </c>
      <c r="B146" s="89" t="s">
        <v>1192</v>
      </c>
      <c r="C146" s="89" t="s">
        <v>1193</v>
      </c>
      <c r="D146" s="89" t="s">
        <v>373</v>
      </c>
      <c r="E146" s="89" t="s">
        <v>1194</v>
      </c>
      <c r="F146" s="89" t="s">
        <v>1676</v>
      </c>
      <c r="G146" s="89" t="s">
        <v>70</v>
      </c>
      <c r="H146" s="89" t="s">
        <v>70</v>
      </c>
      <c r="I146" s="89" t="s">
        <v>1549</v>
      </c>
      <c r="J146" s="89">
        <v>0</v>
      </c>
      <c r="K146" s="89" t="s">
        <v>53</v>
      </c>
      <c r="L146" s="89" t="s">
        <v>1550</v>
      </c>
      <c r="M146" s="91"/>
      <c r="N146" s="89" t="s">
        <v>1551</v>
      </c>
      <c r="O146" s="89" t="s">
        <v>617</v>
      </c>
      <c r="P146" s="89" t="s">
        <v>1552</v>
      </c>
      <c r="Q146" s="89" t="s">
        <v>631</v>
      </c>
      <c r="R146" s="89">
        <v>24</v>
      </c>
      <c r="S146" s="89" t="s">
        <v>1553</v>
      </c>
      <c r="T146" s="89" t="s">
        <v>1557</v>
      </c>
      <c r="U146" s="89" t="s">
        <v>1554</v>
      </c>
      <c r="V146" s="89" t="s">
        <v>1563</v>
      </c>
      <c r="W146" s="89" t="s">
        <v>658</v>
      </c>
      <c r="X146" s="89" t="s">
        <v>92</v>
      </c>
      <c r="Y146" s="89" t="s">
        <v>621</v>
      </c>
      <c r="Z146" s="89" t="s">
        <v>68</v>
      </c>
      <c r="AA146" s="89" t="s">
        <v>67</v>
      </c>
      <c r="AB146" s="89">
        <v>1</v>
      </c>
      <c r="AC146" s="89">
        <v>6</v>
      </c>
      <c r="AD146" s="89">
        <v>1</v>
      </c>
      <c r="AE146" s="89" t="s">
        <v>0</v>
      </c>
      <c r="AF146" s="90">
        <v>367</v>
      </c>
      <c r="AG146" s="90">
        <v>44728</v>
      </c>
      <c r="AH146" s="90">
        <v>45818</v>
      </c>
    </row>
    <row r="147" spans="1:34" hidden="1" x14ac:dyDescent="0.35">
      <c r="A147" s="89" t="str">
        <f t="shared" si="5"/>
        <v>00Y3</v>
      </c>
      <c r="B147" s="89" t="s">
        <v>1696</v>
      </c>
      <c r="C147" s="89" t="s">
        <v>1697</v>
      </c>
      <c r="D147" s="89" t="s">
        <v>161</v>
      </c>
      <c r="E147" s="89" t="s">
        <v>1698</v>
      </c>
      <c r="F147" s="89" t="s">
        <v>1676</v>
      </c>
      <c r="G147" s="89" t="s">
        <v>70</v>
      </c>
      <c r="H147" s="89" t="s">
        <v>70</v>
      </c>
      <c r="I147" s="91"/>
      <c r="J147" s="89">
        <v>0</v>
      </c>
      <c r="K147" s="89" t="s">
        <v>53</v>
      </c>
      <c r="L147" s="89" t="s">
        <v>1550</v>
      </c>
      <c r="M147" s="91"/>
      <c r="N147" s="89" t="s">
        <v>1551</v>
      </c>
      <c r="O147" s="89" t="s">
        <v>617</v>
      </c>
      <c r="P147" s="89" t="s">
        <v>1552</v>
      </c>
      <c r="Q147" s="89" t="s">
        <v>631</v>
      </c>
      <c r="R147" s="89">
        <v>24</v>
      </c>
      <c r="S147" s="89" t="s">
        <v>1553</v>
      </c>
      <c r="T147" s="89" t="s">
        <v>1557</v>
      </c>
      <c r="U147" s="89" t="s">
        <v>1554</v>
      </c>
      <c r="V147" s="89" t="s">
        <v>1563</v>
      </c>
      <c r="W147" s="89" t="s">
        <v>679</v>
      </c>
      <c r="X147" s="89" t="s">
        <v>66</v>
      </c>
      <c r="Y147" s="89" t="s">
        <v>621</v>
      </c>
      <c r="Z147" s="89" t="s">
        <v>68</v>
      </c>
      <c r="AA147" s="89" t="s">
        <v>67</v>
      </c>
      <c r="AB147" s="89">
        <v>1</v>
      </c>
      <c r="AC147" s="89">
        <v>6</v>
      </c>
      <c r="AD147" s="89">
        <v>1</v>
      </c>
      <c r="AE147" s="89" t="s">
        <v>0</v>
      </c>
      <c r="AF147" s="90">
        <v>367</v>
      </c>
      <c r="AG147" s="90">
        <v>44728</v>
      </c>
      <c r="AH147" s="90">
        <v>45818</v>
      </c>
    </row>
    <row r="148" spans="1:34" hidden="1" x14ac:dyDescent="0.35">
      <c r="A148" s="89" t="str">
        <f t="shared" si="5"/>
        <v>5867</v>
      </c>
      <c r="B148" s="89" t="s">
        <v>1112</v>
      </c>
      <c r="C148" s="89" t="s">
        <v>1113</v>
      </c>
      <c r="D148" s="89" t="s">
        <v>301</v>
      </c>
      <c r="E148" s="89" t="s">
        <v>1699</v>
      </c>
      <c r="F148" s="89" t="s">
        <v>1676</v>
      </c>
      <c r="G148" s="89" t="s">
        <v>70</v>
      </c>
      <c r="H148" s="89" t="s">
        <v>70</v>
      </c>
      <c r="I148" s="89" t="s">
        <v>1700</v>
      </c>
      <c r="J148" s="89">
        <v>0</v>
      </c>
      <c r="K148" s="89" t="s">
        <v>53</v>
      </c>
      <c r="L148" s="89" t="s">
        <v>1550</v>
      </c>
      <c r="M148" s="91"/>
      <c r="N148" s="89" t="s">
        <v>1551</v>
      </c>
      <c r="O148" s="89" t="s">
        <v>617</v>
      </c>
      <c r="P148" s="89" t="s">
        <v>1552</v>
      </c>
      <c r="Q148" s="89" t="s">
        <v>631</v>
      </c>
      <c r="R148" s="89">
        <v>24</v>
      </c>
      <c r="S148" s="89" t="s">
        <v>1553</v>
      </c>
      <c r="T148" s="89" t="s">
        <v>1557</v>
      </c>
      <c r="U148" s="89" t="s">
        <v>1554</v>
      </c>
      <c r="V148" s="89" t="s">
        <v>1563</v>
      </c>
      <c r="W148" s="89" t="s">
        <v>651</v>
      </c>
      <c r="X148" s="89" t="s">
        <v>76</v>
      </c>
      <c r="Y148" s="89" t="s">
        <v>621</v>
      </c>
      <c r="Z148" s="89" t="s">
        <v>68</v>
      </c>
      <c r="AA148" s="89" t="s">
        <v>67</v>
      </c>
      <c r="AB148" s="89">
        <v>1</v>
      </c>
      <c r="AC148" s="89">
        <v>6</v>
      </c>
      <c r="AD148" s="89">
        <v>1</v>
      </c>
      <c r="AE148" s="89" t="s">
        <v>0</v>
      </c>
      <c r="AF148" s="90">
        <v>367</v>
      </c>
      <c r="AG148" s="90">
        <v>44729</v>
      </c>
      <c r="AH148" s="90">
        <v>45818</v>
      </c>
    </row>
    <row r="149" spans="1:34" hidden="1" x14ac:dyDescent="0.35">
      <c r="A149" s="89" t="str">
        <f t="shared" si="5"/>
        <v>688K</v>
      </c>
      <c r="B149" s="89" t="s">
        <v>1189</v>
      </c>
      <c r="C149" s="89" t="s">
        <v>1190</v>
      </c>
      <c r="D149" s="89" t="s">
        <v>372</v>
      </c>
      <c r="E149" s="89" t="s">
        <v>1191</v>
      </c>
      <c r="F149" s="89" t="s">
        <v>1676</v>
      </c>
      <c r="G149" s="89" t="s">
        <v>70</v>
      </c>
      <c r="H149" s="89" t="s">
        <v>70</v>
      </c>
      <c r="I149" s="89" t="s">
        <v>1549</v>
      </c>
      <c r="J149" s="89">
        <v>0</v>
      </c>
      <c r="K149" s="89" t="s">
        <v>53</v>
      </c>
      <c r="L149" s="89" t="s">
        <v>1550</v>
      </c>
      <c r="M149" s="91"/>
      <c r="N149" s="89" t="s">
        <v>1551</v>
      </c>
      <c r="O149" s="89" t="s">
        <v>617</v>
      </c>
      <c r="P149" s="89" t="s">
        <v>1552</v>
      </c>
      <c r="Q149" s="89" t="s">
        <v>631</v>
      </c>
      <c r="R149" s="89">
        <v>15</v>
      </c>
      <c r="S149" s="89" t="s">
        <v>1557</v>
      </c>
      <c r="T149" s="89" t="s">
        <v>1557</v>
      </c>
      <c r="U149" s="89" t="s">
        <v>1554</v>
      </c>
      <c r="V149" s="89" t="s">
        <v>1563</v>
      </c>
      <c r="W149" s="89" t="s">
        <v>679</v>
      </c>
      <c r="X149" s="89" t="s">
        <v>66</v>
      </c>
      <c r="Y149" s="89" t="s">
        <v>621</v>
      </c>
      <c r="Z149" s="89" t="s">
        <v>68</v>
      </c>
      <c r="AA149" s="89" t="s">
        <v>67</v>
      </c>
      <c r="AB149" s="89">
        <v>1</v>
      </c>
      <c r="AC149" s="89">
        <v>6</v>
      </c>
      <c r="AD149" s="89">
        <v>1</v>
      </c>
      <c r="AE149" s="89" t="s">
        <v>0</v>
      </c>
      <c r="AF149" s="90">
        <v>367</v>
      </c>
      <c r="AG149" s="90">
        <v>44729</v>
      </c>
      <c r="AH149" s="90">
        <v>45818</v>
      </c>
    </row>
    <row r="150" spans="1:34" hidden="1" x14ac:dyDescent="0.35">
      <c r="A150" s="89" t="str">
        <f t="shared" si="5"/>
        <v>5874</v>
      </c>
      <c r="B150" s="89" t="s">
        <v>1363</v>
      </c>
      <c r="C150" s="89" t="s">
        <v>1364</v>
      </c>
      <c r="D150" s="89" t="s">
        <v>302</v>
      </c>
      <c r="E150" s="89" t="s">
        <v>1701</v>
      </c>
      <c r="F150" s="89" t="s">
        <v>1676</v>
      </c>
      <c r="G150" s="89" t="s">
        <v>70</v>
      </c>
      <c r="H150" s="89" t="s">
        <v>70</v>
      </c>
      <c r="I150" s="91"/>
      <c r="J150" s="89">
        <v>0</v>
      </c>
      <c r="K150" s="89" t="s">
        <v>53</v>
      </c>
      <c r="L150" s="89" t="s">
        <v>1550</v>
      </c>
      <c r="M150" s="91"/>
      <c r="N150" s="89" t="s">
        <v>1551</v>
      </c>
      <c r="O150" s="89" t="s">
        <v>617</v>
      </c>
      <c r="P150" s="89" t="s">
        <v>1552</v>
      </c>
      <c r="Q150" s="89" t="s">
        <v>659</v>
      </c>
      <c r="R150" s="89">
        <v>24</v>
      </c>
      <c r="S150" s="89" t="s">
        <v>1553</v>
      </c>
      <c r="T150" s="89" t="s">
        <v>1557</v>
      </c>
      <c r="U150" s="89" t="s">
        <v>1554</v>
      </c>
      <c r="V150" s="89" t="s">
        <v>1563</v>
      </c>
      <c r="W150" s="89" t="s">
        <v>651</v>
      </c>
      <c r="X150" s="89" t="s">
        <v>76</v>
      </c>
      <c r="Y150" s="89" t="s">
        <v>621</v>
      </c>
      <c r="Z150" s="89" t="s">
        <v>68</v>
      </c>
      <c r="AA150" s="89" t="s">
        <v>67</v>
      </c>
      <c r="AB150" s="89">
        <v>1</v>
      </c>
      <c r="AC150" s="89">
        <v>6</v>
      </c>
      <c r="AD150" s="89">
        <v>1</v>
      </c>
      <c r="AE150" s="89" t="s">
        <v>0</v>
      </c>
      <c r="AF150" s="90">
        <v>367</v>
      </c>
      <c r="AG150" s="90">
        <v>44729</v>
      </c>
      <c r="AH150" s="90">
        <v>45818</v>
      </c>
    </row>
    <row r="151" spans="1:34" hidden="1" x14ac:dyDescent="0.35">
      <c r="A151" s="89" t="str">
        <f t="shared" si="5"/>
        <v>607B</v>
      </c>
      <c r="B151" s="89" t="s">
        <v>1365</v>
      </c>
      <c r="C151" s="89" t="s">
        <v>1366</v>
      </c>
      <c r="D151" s="89" t="s">
        <v>308</v>
      </c>
      <c r="E151" s="89" t="s">
        <v>1367</v>
      </c>
      <c r="F151" s="89" t="s">
        <v>1676</v>
      </c>
      <c r="G151" s="89" t="s">
        <v>70</v>
      </c>
      <c r="H151" s="89" t="s">
        <v>70</v>
      </c>
      <c r="I151" s="89" t="s">
        <v>1549</v>
      </c>
      <c r="J151" s="89">
        <v>0</v>
      </c>
      <c r="K151" s="89" t="s">
        <v>53</v>
      </c>
      <c r="L151" s="89" t="s">
        <v>1550</v>
      </c>
      <c r="M151" s="91"/>
      <c r="N151" s="89" t="s">
        <v>1551</v>
      </c>
      <c r="O151" s="89" t="s">
        <v>617</v>
      </c>
      <c r="P151" s="89" t="s">
        <v>1552</v>
      </c>
      <c r="Q151" s="89" t="s">
        <v>659</v>
      </c>
      <c r="R151" s="89">
        <v>24</v>
      </c>
      <c r="S151" s="89" t="s">
        <v>1553</v>
      </c>
      <c r="T151" s="89" t="s">
        <v>1557</v>
      </c>
      <c r="U151" s="89" t="s">
        <v>1554</v>
      </c>
      <c r="V151" s="89" t="s">
        <v>1563</v>
      </c>
      <c r="W151" s="89" t="s">
        <v>658</v>
      </c>
      <c r="X151" s="89" t="s">
        <v>92</v>
      </c>
      <c r="Y151" s="89" t="s">
        <v>621</v>
      </c>
      <c r="Z151" s="89" t="s">
        <v>68</v>
      </c>
      <c r="AA151" s="89" t="s">
        <v>67</v>
      </c>
      <c r="AB151" s="89">
        <v>1</v>
      </c>
      <c r="AC151" s="89">
        <v>6</v>
      </c>
      <c r="AD151" s="89">
        <v>1</v>
      </c>
      <c r="AE151" s="89" t="s">
        <v>0</v>
      </c>
      <c r="AF151" s="90">
        <v>367</v>
      </c>
      <c r="AG151" s="90">
        <v>44729</v>
      </c>
      <c r="AH151" s="90">
        <v>45818</v>
      </c>
    </row>
    <row r="152" spans="1:34" hidden="1" x14ac:dyDescent="0.35">
      <c r="A152" s="89" t="str">
        <f t="shared" si="5"/>
        <v>00KL</v>
      </c>
      <c r="B152" s="89" t="s">
        <v>874</v>
      </c>
      <c r="C152" s="89" t="s">
        <v>875</v>
      </c>
      <c r="D152" s="89" t="s">
        <v>124</v>
      </c>
      <c r="E152" s="89" t="s">
        <v>876</v>
      </c>
      <c r="F152" s="89" t="s">
        <v>1676</v>
      </c>
      <c r="G152" s="89" t="s">
        <v>70</v>
      </c>
      <c r="H152" s="89" t="s">
        <v>70</v>
      </c>
      <c r="I152" s="91"/>
      <c r="J152" s="89">
        <v>0</v>
      </c>
      <c r="K152" s="89" t="s">
        <v>53</v>
      </c>
      <c r="L152" s="89" t="s">
        <v>1550</v>
      </c>
      <c r="M152" s="91"/>
      <c r="N152" s="89" t="s">
        <v>1551</v>
      </c>
      <c r="O152" s="89" t="s">
        <v>617</v>
      </c>
      <c r="P152" s="89" t="s">
        <v>1552</v>
      </c>
      <c r="Q152" s="89" t="s">
        <v>631</v>
      </c>
      <c r="R152" s="89">
        <v>24</v>
      </c>
      <c r="S152" s="89" t="s">
        <v>1553</v>
      </c>
      <c r="T152" s="89" t="s">
        <v>1557</v>
      </c>
      <c r="U152" s="89" t="s">
        <v>1554</v>
      </c>
      <c r="V152" s="89" t="s">
        <v>1563</v>
      </c>
      <c r="W152" s="89" t="s">
        <v>647</v>
      </c>
      <c r="X152" s="89" t="s">
        <v>100</v>
      </c>
      <c r="Y152" s="89" t="s">
        <v>621</v>
      </c>
      <c r="Z152" s="89" t="s">
        <v>68</v>
      </c>
      <c r="AA152" s="89" t="s">
        <v>67</v>
      </c>
      <c r="AB152" s="89">
        <v>1</v>
      </c>
      <c r="AC152" s="89">
        <v>6</v>
      </c>
      <c r="AD152" s="89">
        <v>1</v>
      </c>
      <c r="AE152" s="89" t="s">
        <v>0</v>
      </c>
      <c r="AF152" s="90">
        <v>367</v>
      </c>
      <c r="AG152" s="90">
        <v>44729</v>
      </c>
      <c r="AH152" s="90">
        <v>45818</v>
      </c>
    </row>
    <row r="153" spans="1:34" hidden="1" x14ac:dyDescent="0.35">
      <c r="A153" s="89" t="str">
        <f t="shared" si="5"/>
        <v>651H</v>
      </c>
      <c r="B153" s="89" t="s">
        <v>1141</v>
      </c>
      <c r="C153" s="89" t="s">
        <v>1142</v>
      </c>
      <c r="D153" s="89" t="s">
        <v>330</v>
      </c>
      <c r="E153" s="89" t="s">
        <v>1143</v>
      </c>
      <c r="F153" s="89" t="s">
        <v>1676</v>
      </c>
      <c r="G153" s="89" t="s">
        <v>70</v>
      </c>
      <c r="H153" s="89" t="s">
        <v>70</v>
      </c>
      <c r="I153" s="89" t="s">
        <v>1637</v>
      </c>
      <c r="J153" s="89">
        <v>0</v>
      </c>
      <c r="K153" s="89" t="s">
        <v>53</v>
      </c>
      <c r="L153" s="89" t="s">
        <v>1550</v>
      </c>
      <c r="M153" s="91"/>
      <c r="N153" s="89" t="s">
        <v>1551</v>
      </c>
      <c r="O153" s="89" t="s">
        <v>617</v>
      </c>
      <c r="P153" s="89" t="s">
        <v>1552</v>
      </c>
      <c r="Q153" s="89" t="s">
        <v>631</v>
      </c>
      <c r="R153" s="89">
        <v>24</v>
      </c>
      <c r="S153" s="89" t="s">
        <v>1553</v>
      </c>
      <c r="T153" s="89" t="s">
        <v>1557</v>
      </c>
      <c r="U153" s="89" t="s">
        <v>1554</v>
      </c>
      <c r="V153" s="89" t="s">
        <v>1563</v>
      </c>
      <c r="W153" s="89" t="s">
        <v>679</v>
      </c>
      <c r="X153" s="89" t="s">
        <v>66</v>
      </c>
      <c r="Y153" s="89" t="s">
        <v>621</v>
      </c>
      <c r="Z153" s="89" t="s">
        <v>68</v>
      </c>
      <c r="AA153" s="89" t="s">
        <v>67</v>
      </c>
      <c r="AB153" s="89">
        <v>1</v>
      </c>
      <c r="AC153" s="89">
        <v>6</v>
      </c>
      <c r="AD153" s="89">
        <v>1</v>
      </c>
      <c r="AE153" s="89" t="s">
        <v>0</v>
      </c>
      <c r="AF153" s="90">
        <v>367</v>
      </c>
      <c r="AG153" s="90">
        <v>44729</v>
      </c>
      <c r="AH153" s="90">
        <v>45818</v>
      </c>
    </row>
    <row r="154" spans="1:34" hidden="1" x14ac:dyDescent="0.35">
      <c r="A154" s="89" t="str">
        <f t="shared" si="5"/>
        <v>651Q</v>
      </c>
      <c r="B154" s="89" t="s">
        <v>1150</v>
      </c>
      <c r="C154" s="89" t="s">
        <v>1151</v>
      </c>
      <c r="D154" s="89" t="s">
        <v>334</v>
      </c>
      <c r="E154" s="89" t="s">
        <v>1152</v>
      </c>
      <c r="F154" s="89" t="s">
        <v>1676</v>
      </c>
      <c r="G154" s="89" t="s">
        <v>70</v>
      </c>
      <c r="H154" s="89" t="s">
        <v>70</v>
      </c>
      <c r="I154" s="91"/>
      <c r="J154" s="89">
        <v>0</v>
      </c>
      <c r="K154" s="89" t="s">
        <v>53</v>
      </c>
      <c r="L154" s="89" t="s">
        <v>1550</v>
      </c>
      <c r="M154" s="91"/>
      <c r="N154" s="89" t="s">
        <v>1551</v>
      </c>
      <c r="O154" s="89" t="s">
        <v>617</v>
      </c>
      <c r="P154" s="89" t="s">
        <v>1552</v>
      </c>
      <c r="Q154" s="89" t="s">
        <v>631</v>
      </c>
      <c r="R154" s="89">
        <v>24</v>
      </c>
      <c r="S154" s="89" t="s">
        <v>1553</v>
      </c>
      <c r="T154" s="89" t="s">
        <v>1557</v>
      </c>
      <c r="U154" s="89" t="s">
        <v>1554</v>
      </c>
      <c r="V154" s="89" t="s">
        <v>1563</v>
      </c>
      <c r="W154" s="89" t="s">
        <v>679</v>
      </c>
      <c r="X154" s="89" t="s">
        <v>66</v>
      </c>
      <c r="Y154" s="89" t="s">
        <v>621</v>
      </c>
      <c r="Z154" s="89" t="s">
        <v>68</v>
      </c>
      <c r="AA154" s="89" t="s">
        <v>67</v>
      </c>
      <c r="AB154" s="89">
        <v>1</v>
      </c>
      <c r="AC154" s="89">
        <v>6</v>
      </c>
      <c r="AD154" s="89">
        <v>1</v>
      </c>
      <c r="AE154" s="89" t="s">
        <v>0</v>
      </c>
      <c r="AF154" s="90">
        <v>367</v>
      </c>
      <c r="AG154" s="90">
        <v>44729</v>
      </c>
      <c r="AH154" s="90">
        <v>45818</v>
      </c>
    </row>
    <row r="155" spans="1:34" hidden="1" x14ac:dyDescent="0.35">
      <c r="A155" s="89" t="str">
        <f t="shared" si="5"/>
        <v>695Y</v>
      </c>
      <c r="B155" s="89" t="s">
        <v>1210</v>
      </c>
      <c r="C155" s="89" t="s">
        <v>1211</v>
      </c>
      <c r="D155" s="89" t="s">
        <v>388</v>
      </c>
      <c r="E155" s="89" t="s">
        <v>1212</v>
      </c>
      <c r="F155" s="89" t="s">
        <v>1676</v>
      </c>
      <c r="G155" s="89" t="s">
        <v>70</v>
      </c>
      <c r="H155" s="89" t="s">
        <v>70</v>
      </c>
      <c r="I155" s="89" t="s">
        <v>1549</v>
      </c>
      <c r="J155" s="89">
        <v>0</v>
      </c>
      <c r="K155" s="89" t="s">
        <v>53</v>
      </c>
      <c r="L155" s="89" t="s">
        <v>1550</v>
      </c>
      <c r="M155" s="91"/>
      <c r="N155" s="89" t="s">
        <v>1551</v>
      </c>
      <c r="O155" s="89" t="s">
        <v>617</v>
      </c>
      <c r="P155" s="89" t="s">
        <v>1552</v>
      </c>
      <c r="Q155" s="89" t="s">
        <v>631</v>
      </c>
      <c r="R155" s="89">
        <v>15</v>
      </c>
      <c r="S155" s="89" t="s">
        <v>1557</v>
      </c>
      <c r="T155" s="89" t="s">
        <v>1557</v>
      </c>
      <c r="U155" s="89" t="s">
        <v>1554</v>
      </c>
      <c r="V155" s="89" t="s">
        <v>1563</v>
      </c>
      <c r="W155" s="89" t="s">
        <v>651</v>
      </c>
      <c r="X155" s="89" t="s">
        <v>76</v>
      </c>
      <c r="Y155" s="89" t="s">
        <v>621</v>
      </c>
      <c r="Z155" s="89" t="s">
        <v>68</v>
      </c>
      <c r="AA155" s="89" t="s">
        <v>67</v>
      </c>
      <c r="AB155" s="89">
        <v>2</v>
      </c>
      <c r="AC155" s="89">
        <v>6</v>
      </c>
      <c r="AD155" s="89">
        <v>1</v>
      </c>
      <c r="AE155" s="89" t="s">
        <v>0</v>
      </c>
      <c r="AF155" s="90">
        <v>367</v>
      </c>
      <c r="AG155" s="90">
        <v>44728</v>
      </c>
      <c r="AH155" s="90">
        <v>45818</v>
      </c>
    </row>
    <row r="156" spans="1:34" hidden="1" x14ac:dyDescent="0.35">
      <c r="A156" s="89" t="str">
        <f t="shared" si="5"/>
        <v>405F</v>
      </c>
      <c r="B156" s="89" t="s">
        <v>1349</v>
      </c>
      <c r="C156" s="89" t="s">
        <v>1350</v>
      </c>
      <c r="D156" s="89" t="s">
        <v>256</v>
      </c>
      <c r="E156" s="89" t="s">
        <v>1702</v>
      </c>
      <c r="F156" s="89" t="s">
        <v>1676</v>
      </c>
      <c r="G156" s="89" t="s">
        <v>70</v>
      </c>
      <c r="H156" s="89" t="s">
        <v>70</v>
      </c>
      <c r="I156" s="91"/>
      <c r="J156" s="89">
        <v>0</v>
      </c>
      <c r="K156" s="89" t="s">
        <v>53</v>
      </c>
      <c r="L156" s="89" t="s">
        <v>1550</v>
      </c>
      <c r="M156" s="91"/>
      <c r="N156" s="89" t="s">
        <v>1551</v>
      </c>
      <c r="O156" s="89" t="s">
        <v>617</v>
      </c>
      <c r="P156" s="89" t="s">
        <v>1552</v>
      </c>
      <c r="Q156" s="89" t="s">
        <v>659</v>
      </c>
      <c r="R156" s="89">
        <v>24</v>
      </c>
      <c r="S156" s="89" t="s">
        <v>1553</v>
      </c>
      <c r="T156" s="89" t="s">
        <v>1557</v>
      </c>
      <c r="U156" s="89" t="s">
        <v>1554</v>
      </c>
      <c r="V156" s="89" t="s">
        <v>1563</v>
      </c>
      <c r="W156" s="89" t="s">
        <v>658</v>
      </c>
      <c r="X156" s="89" t="s">
        <v>92</v>
      </c>
      <c r="Y156" s="89" t="s">
        <v>621</v>
      </c>
      <c r="Z156" s="89" t="s">
        <v>68</v>
      </c>
      <c r="AA156" s="89" t="s">
        <v>67</v>
      </c>
      <c r="AB156" s="89">
        <v>1</v>
      </c>
      <c r="AC156" s="89">
        <v>6</v>
      </c>
      <c r="AD156" s="89">
        <v>1</v>
      </c>
      <c r="AE156" s="89" t="s">
        <v>0</v>
      </c>
      <c r="AF156" s="90">
        <v>367</v>
      </c>
      <c r="AG156" s="90">
        <v>44730</v>
      </c>
      <c r="AH156" s="90">
        <v>45818</v>
      </c>
    </row>
    <row r="157" spans="1:34" hidden="1" x14ac:dyDescent="0.35">
      <c r="A157" s="89" t="str">
        <f t="shared" si="5"/>
        <v>01KT</v>
      </c>
      <c r="B157" s="89" t="s">
        <v>1703</v>
      </c>
      <c r="C157" s="89" t="s">
        <v>1704</v>
      </c>
      <c r="D157" s="89" t="s">
        <v>171</v>
      </c>
      <c r="E157" s="89" t="s">
        <v>1705</v>
      </c>
      <c r="F157" s="89" t="s">
        <v>1676</v>
      </c>
      <c r="G157" s="89" t="s">
        <v>70</v>
      </c>
      <c r="H157" s="89" t="s">
        <v>70</v>
      </c>
      <c r="I157" s="91"/>
      <c r="J157" s="89">
        <v>0</v>
      </c>
      <c r="K157" s="89" t="s">
        <v>53</v>
      </c>
      <c r="L157" s="89" t="s">
        <v>1550</v>
      </c>
      <c r="M157" s="91"/>
      <c r="N157" s="89" t="s">
        <v>1551</v>
      </c>
      <c r="O157" s="89" t="s">
        <v>617</v>
      </c>
      <c r="P157" s="89" t="s">
        <v>1552</v>
      </c>
      <c r="Q157" s="89" t="s">
        <v>631</v>
      </c>
      <c r="R157" s="89">
        <v>15</v>
      </c>
      <c r="S157" s="89" t="s">
        <v>1557</v>
      </c>
      <c r="T157" s="89" t="s">
        <v>1557</v>
      </c>
      <c r="U157" s="89" t="s">
        <v>1554</v>
      </c>
      <c r="V157" s="89" t="s">
        <v>1563</v>
      </c>
      <c r="W157" s="89" t="s">
        <v>647</v>
      </c>
      <c r="X157" s="89" t="s">
        <v>100</v>
      </c>
      <c r="Y157" s="89" t="s">
        <v>621</v>
      </c>
      <c r="Z157" s="89" t="s">
        <v>68</v>
      </c>
      <c r="AA157" s="89" t="s">
        <v>67</v>
      </c>
      <c r="AB157" s="89">
        <v>1</v>
      </c>
      <c r="AC157" s="89">
        <v>6</v>
      </c>
      <c r="AD157" s="89">
        <v>1</v>
      </c>
      <c r="AE157" s="89" t="s">
        <v>0</v>
      </c>
      <c r="AF157" s="90">
        <v>367</v>
      </c>
      <c r="AG157" s="90">
        <v>44728</v>
      </c>
      <c r="AH157" s="90">
        <v>45818</v>
      </c>
    </row>
    <row r="158" spans="1:34" hidden="1" x14ac:dyDescent="0.35">
      <c r="A158" s="89" t="str">
        <f t="shared" si="5"/>
        <v>651L</v>
      </c>
      <c r="B158" s="89" t="s">
        <v>1144</v>
      </c>
      <c r="C158" s="89" t="s">
        <v>1145</v>
      </c>
      <c r="D158" s="89" t="s">
        <v>332</v>
      </c>
      <c r="E158" s="89" t="s">
        <v>1146</v>
      </c>
      <c r="F158" s="89" t="s">
        <v>1676</v>
      </c>
      <c r="G158" s="89" t="s">
        <v>70</v>
      </c>
      <c r="H158" s="89" t="s">
        <v>70</v>
      </c>
      <c r="I158" s="91"/>
      <c r="J158" s="89">
        <v>0</v>
      </c>
      <c r="K158" s="89" t="s">
        <v>53</v>
      </c>
      <c r="L158" s="89" t="s">
        <v>1550</v>
      </c>
      <c r="M158" s="91"/>
      <c r="N158" s="89" t="s">
        <v>1551</v>
      </c>
      <c r="O158" s="89" t="s">
        <v>617</v>
      </c>
      <c r="P158" s="89" t="s">
        <v>1552</v>
      </c>
      <c r="Q158" s="89" t="s">
        <v>631</v>
      </c>
      <c r="R158" s="89">
        <v>24</v>
      </c>
      <c r="S158" s="89" t="s">
        <v>1553</v>
      </c>
      <c r="T158" s="89" t="s">
        <v>1557</v>
      </c>
      <c r="U158" s="89" t="s">
        <v>1554</v>
      </c>
      <c r="V158" s="89" t="s">
        <v>1563</v>
      </c>
      <c r="W158" s="89" t="s">
        <v>679</v>
      </c>
      <c r="X158" s="89" t="s">
        <v>66</v>
      </c>
      <c r="Y158" s="89" t="s">
        <v>621</v>
      </c>
      <c r="Z158" s="89" t="s">
        <v>68</v>
      </c>
      <c r="AA158" s="89" t="s">
        <v>67</v>
      </c>
      <c r="AB158" s="89">
        <v>1</v>
      </c>
      <c r="AC158" s="89">
        <v>6</v>
      </c>
      <c r="AD158" s="89">
        <v>1</v>
      </c>
      <c r="AE158" s="89" t="s">
        <v>0</v>
      </c>
      <c r="AF158" s="90">
        <v>367</v>
      </c>
      <c r="AG158" s="90">
        <v>44726</v>
      </c>
      <c r="AH158" s="90">
        <v>45818</v>
      </c>
    </row>
    <row r="159" spans="1:34" hidden="1" x14ac:dyDescent="0.35">
      <c r="A159" s="89" t="str">
        <f t="shared" si="5"/>
        <v>00TR</v>
      </c>
      <c r="B159" s="89" t="s">
        <v>1315</v>
      </c>
      <c r="C159" s="89" t="s">
        <v>1316</v>
      </c>
      <c r="D159" s="89" t="s">
        <v>143</v>
      </c>
      <c r="E159" s="89" t="s">
        <v>1706</v>
      </c>
      <c r="F159" s="89" t="s">
        <v>1676</v>
      </c>
      <c r="G159" s="89" t="s">
        <v>70</v>
      </c>
      <c r="H159" s="89" t="s">
        <v>70</v>
      </c>
      <c r="I159" s="89" t="s">
        <v>1549</v>
      </c>
      <c r="J159" s="89">
        <v>0</v>
      </c>
      <c r="K159" s="89" t="s">
        <v>53</v>
      </c>
      <c r="L159" s="89" t="s">
        <v>1550</v>
      </c>
      <c r="M159" s="91"/>
      <c r="N159" s="89" t="s">
        <v>1551</v>
      </c>
      <c r="O159" s="89" t="s">
        <v>617</v>
      </c>
      <c r="P159" s="89" t="s">
        <v>1552</v>
      </c>
      <c r="Q159" s="89" t="s">
        <v>659</v>
      </c>
      <c r="R159" s="89">
        <v>24</v>
      </c>
      <c r="S159" s="89" t="s">
        <v>1553</v>
      </c>
      <c r="T159" s="89" t="s">
        <v>1557</v>
      </c>
      <c r="U159" s="89" t="s">
        <v>1554</v>
      </c>
      <c r="V159" s="89" t="s">
        <v>1563</v>
      </c>
      <c r="W159" s="89" t="s">
        <v>651</v>
      </c>
      <c r="X159" s="89" t="s">
        <v>76</v>
      </c>
      <c r="Y159" s="89" t="s">
        <v>621</v>
      </c>
      <c r="Z159" s="89" t="s">
        <v>68</v>
      </c>
      <c r="AA159" s="89" t="s">
        <v>67</v>
      </c>
      <c r="AB159" s="89">
        <v>1</v>
      </c>
      <c r="AC159" s="89">
        <v>6</v>
      </c>
      <c r="AD159" s="89">
        <v>1</v>
      </c>
      <c r="AE159" s="89" t="s">
        <v>0</v>
      </c>
      <c r="AF159" s="90">
        <v>367</v>
      </c>
      <c r="AG159" s="90">
        <v>44725</v>
      </c>
      <c r="AH159" s="90">
        <v>45818</v>
      </c>
    </row>
    <row r="160" spans="1:34" hidden="1" x14ac:dyDescent="0.35">
      <c r="A160" s="89" t="str">
        <f t="shared" si="5"/>
        <v>01DD</v>
      </c>
      <c r="B160" s="89" t="s">
        <v>1707</v>
      </c>
      <c r="C160" s="89" t="s">
        <v>1708</v>
      </c>
      <c r="D160" s="89" t="s">
        <v>221</v>
      </c>
      <c r="E160" s="89" t="s">
        <v>1709</v>
      </c>
      <c r="F160" s="89" t="s">
        <v>1676</v>
      </c>
      <c r="G160" s="89" t="s">
        <v>70</v>
      </c>
      <c r="H160" s="89" t="s">
        <v>70</v>
      </c>
      <c r="I160" s="91"/>
      <c r="J160" s="89">
        <v>0</v>
      </c>
      <c r="K160" s="89" t="s">
        <v>53</v>
      </c>
      <c r="L160" s="89" t="s">
        <v>1550</v>
      </c>
      <c r="M160" s="91"/>
      <c r="N160" s="89" t="s">
        <v>1551</v>
      </c>
      <c r="O160" s="89" t="s">
        <v>617</v>
      </c>
      <c r="P160" s="89" t="s">
        <v>1552</v>
      </c>
      <c r="Q160" s="89" t="s">
        <v>659</v>
      </c>
      <c r="R160" s="89">
        <v>24</v>
      </c>
      <c r="S160" s="89" t="s">
        <v>1553</v>
      </c>
      <c r="T160" s="89" t="s">
        <v>1557</v>
      </c>
      <c r="U160" s="89" t="s">
        <v>1554</v>
      </c>
      <c r="V160" s="89" t="s">
        <v>1563</v>
      </c>
      <c r="W160" s="89" t="s">
        <v>658</v>
      </c>
      <c r="X160" s="89" t="s">
        <v>92</v>
      </c>
      <c r="Y160" s="89" t="s">
        <v>621</v>
      </c>
      <c r="Z160" s="89" t="s">
        <v>68</v>
      </c>
      <c r="AA160" s="89" t="s">
        <v>67</v>
      </c>
      <c r="AB160" s="89">
        <v>1</v>
      </c>
      <c r="AC160" s="89">
        <v>6</v>
      </c>
      <c r="AD160" s="89">
        <v>1</v>
      </c>
      <c r="AE160" s="89" t="s">
        <v>0</v>
      </c>
      <c r="AF160" s="90">
        <v>367</v>
      </c>
      <c r="AG160" s="90">
        <v>44725</v>
      </c>
      <c r="AH160" s="90">
        <v>45818</v>
      </c>
    </row>
    <row r="161" spans="1:34" hidden="1" x14ac:dyDescent="0.35">
      <c r="A161" s="89" t="str">
        <f t="shared" si="5"/>
        <v>00VH</v>
      </c>
      <c r="B161" s="89" t="s">
        <v>1710</v>
      </c>
      <c r="C161" s="89" t="s">
        <v>1711</v>
      </c>
      <c r="D161" s="89" t="s">
        <v>159</v>
      </c>
      <c r="E161" s="89" t="s">
        <v>1712</v>
      </c>
      <c r="F161" s="89" t="s">
        <v>1676</v>
      </c>
      <c r="G161" s="89" t="s">
        <v>70</v>
      </c>
      <c r="H161" s="89" t="s">
        <v>70</v>
      </c>
      <c r="I161" s="89" t="s">
        <v>1549</v>
      </c>
      <c r="J161" s="89">
        <v>0</v>
      </c>
      <c r="K161" s="89" t="s">
        <v>53</v>
      </c>
      <c r="L161" s="89" t="s">
        <v>1550</v>
      </c>
      <c r="M161" s="91"/>
      <c r="N161" s="89" t="s">
        <v>1551</v>
      </c>
      <c r="O161" s="89" t="s">
        <v>617</v>
      </c>
      <c r="P161" s="89" t="s">
        <v>1552</v>
      </c>
      <c r="Q161" s="89" t="s">
        <v>631</v>
      </c>
      <c r="R161" s="89">
        <v>24</v>
      </c>
      <c r="S161" s="89" t="s">
        <v>1553</v>
      </c>
      <c r="T161" s="89" t="s">
        <v>1557</v>
      </c>
      <c r="U161" s="89" t="s">
        <v>1554</v>
      </c>
      <c r="V161" s="89" t="s">
        <v>1563</v>
      </c>
      <c r="W161" s="89" t="s">
        <v>658</v>
      </c>
      <c r="X161" s="89" t="s">
        <v>92</v>
      </c>
      <c r="Y161" s="89" t="s">
        <v>621</v>
      </c>
      <c r="Z161" s="89" t="s">
        <v>68</v>
      </c>
      <c r="AA161" s="89" t="s">
        <v>67</v>
      </c>
      <c r="AB161" s="89">
        <v>1</v>
      </c>
      <c r="AC161" s="89">
        <v>6</v>
      </c>
      <c r="AD161" s="89">
        <v>1</v>
      </c>
      <c r="AE161" s="89" t="s">
        <v>0</v>
      </c>
      <c r="AF161" s="90">
        <v>367</v>
      </c>
      <c r="AG161" s="90">
        <v>44726</v>
      </c>
      <c r="AH161" s="90">
        <v>45818</v>
      </c>
    </row>
    <row r="162" spans="1:34" hidden="1" x14ac:dyDescent="0.35">
      <c r="A162" s="89" t="str">
        <f t="shared" si="5"/>
        <v>516M</v>
      </c>
      <c r="B162" s="89" t="s">
        <v>1091</v>
      </c>
      <c r="C162" s="89" t="s">
        <v>1092</v>
      </c>
      <c r="D162" s="89" t="s">
        <v>289</v>
      </c>
      <c r="E162" s="89" t="s">
        <v>1713</v>
      </c>
      <c r="F162" s="89" t="s">
        <v>1676</v>
      </c>
      <c r="G162" s="89" t="s">
        <v>70</v>
      </c>
      <c r="H162" s="89" t="s">
        <v>70</v>
      </c>
      <c r="I162" s="89" t="s">
        <v>1637</v>
      </c>
      <c r="J162" s="89">
        <v>0</v>
      </c>
      <c r="K162" s="89" t="s">
        <v>53</v>
      </c>
      <c r="L162" s="89" t="s">
        <v>1550</v>
      </c>
      <c r="M162" s="91"/>
      <c r="N162" s="89" t="s">
        <v>1551</v>
      </c>
      <c r="O162" s="89" t="s">
        <v>617</v>
      </c>
      <c r="P162" s="89" t="s">
        <v>1552</v>
      </c>
      <c r="Q162" s="89" t="s">
        <v>631</v>
      </c>
      <c r="R162" s="89">
        <v>24</v>
      </c>
      <c r="S162" s="89" t="s">
        <v>1553</v>
      </c>
      <c r="T162" s="89" t="s">
        <v>1557</v>
      </c>
      <c r="U162" s="89" t="s">
        <v>1554</v>
      </c>
      <c r="V162" s="89" t="s">
        <v>1563</v>
      </c>
      <c r="W162" s="89" t="s">
        <v>647</v>
      </c>
      <c r="X162" s="89" t="s">
        <v>100</v>
      </c>
      <c r="Y162" s="89" t="s">
        <v>621</v>
      </c>
      <c r="Z162" s="89" t="s">
        <v>68</v>
      </c>
      <c r="AA162" s="89" t="s">
        <v>67</v>
      </c>
      <c r="AB162" s="89">
        <v>1</v>
      </c>
      <c r="AC162" s="89">
        <v>6</v>
      </c>
      <c r="AD162" s="89">
        <v>1</v>
      </c>
      <c r="AE162" s="89" t="s">
        <v>0</v>
      </c>
      <c r="AF162" s="90">
        <v>367</v>
      </c>
      <c r="AG162" s="90">
        <v>44727</v>
      </c>
      <c r="AH162" s="90">
        <v>45818</v>
      </c>
    </row>
    <row r="163" spans="1:34" hidden="1" x14ac:dyDescent="0.35">
      <c r="A163" s="89" t="str">
        <f t="shared" si="5"/>
        <v>602Z</v>
      </c>
      <c r="B163" s="89" t="s">
        <v>1120</v>
      </c>
      <c r="C163" s="89" t="s">
        <v>1121</v>
      </c>
      <c r="D163" s="89" t="s">
        <v>307</v>
      </c>
      <c r="E163" s="89" t="s">
        <v>1122</v>
      </c>
      <c r="F163" s="89" t="s">
        <v>1676</v>
      </c>
      <c r="G163" s="89" t="s">
        <v>70</v>
      </c>
      <c r="H163" s="89" t="s">
        <v>70</v>
      </c>
      <c r="I163" s="89" t="s">
        <v>1637</v>
      </c>
      <c r="J163" s="89">
        <v>0</v>
      </c>
      <c r="K163" s="89" t="s">
        <v>53</v>
      </c>
      <c r="L163" s="89" t="s">
        <v>1550</v>
      </c>
      <c r="M163" s="91"/>
      <c r="N163" s="89" t="s">
        <v>1551</v>
      </c>
      <c r="O163" s="89" t="s">
        <v>617</v>
      </c>
      <c r="P163" s="89" t="s">
        <v>1552</v>
      </c>
      <c r="Q163" s="89" t="s">
        <v>631</v>
      </c>
      <c r="R163" s="89">
        <v>24</v>
      </c>
      <c r="S163" s="89" t="s">
        <v>1553</v>
      </c>
      <c r="T163" s="89" t="s">
        <v>1557</v>
      </c>
      <c r="U163" s="89" t="s">
        <v>1554</v>
      </c>
      <c r="V163" s="89" t="s">
        <v>1563</v>
      </c>
      <c r="W163" s="89" t="s">
        <v>679</v>
      </c>
      <c r="X163" s="89" t="s">
        <v>66</v>
      </c>
      <c r="Y163" s="89" t="s">
        <v>621</v>
      </c>
      <c r="Z163" s="89" t="s">
        <v>68</v>
      </c>
      <c r="AA163" s="89" t="s">
        <v>67</v>
      </c>
      <c r="AB163" s="89">
        <v>1</v>
      </c>
      <c r="AC163" s="89">
        <v>6</v>
      </c>
      <c r="AD163" s="89">
        <v>1</v>
      </c>
      <c r="AE163" s="89" t="s">
        <v>0</v>
      </c>
      <c r="AF163" s="90">
        <v>367</v>
      </c>
      <c r="AG163" s="90">
        <v>44723</v>
      </c>
      <c r="AH163" s="90">
        <v>45818</v>
      </c>
    </row>
    <row r="164" spans="1:34" hidden="1" x14ac:dyDescent="0.35">
      <c r="A164" s="89" t="str">
        <f t="shared" si="5"/>
        <v>00E3</v>
      </c>
      <c r="B164" s="89" t="s">
        <v>848</v>
      </c>
      <c r="C164" s="89" t="s">
        <v>849</v>
      </c>
      <c r="D164" s="89" t="s">
        <v>101</v>
      </c>
      <c r="E164" s="89" t="s">
        <v>850</v>
      </c>
      <c r="F164" s="89" t="s">
        <v>1676</v>
      </c>
      <c r="G164" s="89" t="s">
        <v>70</v>
      </c>
      <c r="H164" s="89" t="s">
        <v>70</v>
      </c>
      <c r="I164" s="91"/>
      <c r="J164" s="89">
        <v>0</v>
      </c>
      <c r="K164" s="89" t="s">
        <v>53</v>
      </c>
      <c r="L164" s="89" t="s">
        <v>1550</v>
      </c>
      <c r="M164" s="91"/>
      <c r="N164" s="89" t="s">
        <v>1551</v>
      </c>
      <c r="O164" s="89" t="s">
        <v>617</v>
      </c>
      <c r="P164" s="89" t="s">
        <v>1552</v>
      </c>
      <c r="Q164" s="89" t="s">
        <v>631</v>
      </c>
      <c r="R164" s="89">
        <v>24</v>
      </c>
      <c r="S164" s="89" t="s">
        <v>1553</v>
      </c>
      <c r="T164" s="89" t="s">
        <v>1557</v>
      </c>
      <c r="U164" s="89" t="s">
        <v>1554</v>
      </c>
      <c r="V164" s="89" t="s">
        <v>1563</v>
      </c>
      <c r="W164" s="89" t="s">
        <v>647</v>
      </c>
      <c r="X164" s="89" t="s">
        <v>100</v>
      </c>
      <c r="Y164" s="89" t="s">
        <v>621</v>
      </c>
      <c r="Z164" s="89" t="s">
        <v>68</v>
      </c>
      <c r="AA164" s="89" t="s">
        <v>67</v>
      </c>
      <c r="AB164" s="89">
        <v>1</v>
      </c>
      <c r="AC164" s="89">
        <v>6</v>
      </c>
      <c r="AD164" s="89">
        <v>1</v>
      </c>
      <c r="AE164" s="89" t="s">
        <v>0</v>
      </c>
      <c r="AF164" s="90">
        <v>367</v>
      </c>
      <c r="AG164" s="90">
        <v>44724</v>
      </c>
      <c r="AH164" s="90">
        <v>45818</v>
      </c>
    </row>
    <row r="165" spans="1:34" hidden="1" x14ac:dyDescent="0.35">
      <c r="A165" s="89" t="str">
        <f t="shared" si="5"/>
        <v>263L</v>
      </c>
      <c r="B165" s="89" t="s">
        <v>1335</v>
      </c>
      <c r="C165" s="89" t="s">
        <v>1336</v>
      </c>
      <c r="D165" s="89" t="s">
        <v>220</v>
      </c>
      <c r="E165" s="89" t="s">
        <v>1714</v>
      </c>
      <c r="F165" s="89" t="s">
        <v>1676</v>
      </c>
      <c r="G165" s="89" t="s">
        <v>70</v>
      </c>
      <c r="H165" s="89" t="s">
        <v>70</v>
      </c>
      <c r="I165" s="91"/>
      <c r="J165" s="89">
        <v>0</v>
      </c>
      <c r="K165" s="89" t="s">
        <v>53</v>
      </c>
      <c r="L165" s="89" t="s">
        <v>1550</v>
      </c>
      <c r="M165" s="91"/>
      <c r="N165" s="89" t="s">
        <v>1551</v>
      </c>
      <c r="O165" s="89" t="s">
        <v>617</v>
      </c>
      <c r="P165" s="89" t="s">
        <v>1552</v>
      </c>
      <c r="Q165" s="89" t="s">
        <v>659</v>
      </c>
      <c r="R165" s="89">
        <v>15</v>
      </c>
      <c r="S165" s="89" t="s">
        <v>1553</v>
      </c>
      <c r="T165" s="89" t="s">
        <v>1557</v>
      </c>
      <c r="U165" s="89" t="s">
        <v>1554</v>
      </c>
      <c r="V165" s="89" t="s">
        <v>1563</v>
      </c>
      <c r="W165" s="89" t="s">
        <v>658</v>
      </c>
      <c r="X165" s="89" t="s">
        <v>92</v>
      </c>
      <c r="Y165" s="89" t="s">
        <v>621</v>
      </c>
      <c r="Z165" s="89" t="s">
        <v>68</v>
      </c>
      <c r="AA165" s="89" t="s">
        <v>67</v>
      </c>
      <c r="AB165" s="89">
        <v>1</v>
      </c>
      <c r="AC165" s="89">
        <v>6</v>
      </c>
      <c r="AD165" s="89">
        <v>1</v>
      </c>
      <c r="AE165" s="89" t="s">
        <v>0</v>
      </c>
      <c r="AF165" s="90">
        <v>367</v>
      </c>
      <c r="AG165" s="90">
        <v>44727</v>
      </c>
      <c r="AH165" s="90">
        <v>45818</v>
      </c>
    </row>
    <row r="166" spans="1:34" hidden="1" x14ac:dyDescent="0.35">
      <c r="A166" s="89" t="str">
        <f t="shared" si="5"/>
        <v>602Y</v>
      </c>
      <c r="B166" s="89" t="s">
        <v>1117</v>
      </c>
      <c r="C166" s="89" t="s">
        <v>1118</v>
      </c>
      <c r="D166" s="89" t="s">
        <v>306</v>
      </c>
      <c r="E166" s="89" t="s">
        <v>1119</v>
      </c>
      <c r="F166" s="89" t="s">
        <v>1676</v>
      </c>
      <c r="G166" s="89" t="s">
        <v>70</v>
      </c>
      <c r="H166" s="89" t="s">
        <v>70</v>
      </c>
      <c r="I166" s="91"/>
      <c r="J166" s="89">
        <v>1</v>
      </c>
      <c r="K166" s="89" t="s">
        <v>53</v>
      </c>
      <c r="L166" s="89" t="s">
        <v>1550</v>
      </c>
      <c r="M166" s="91"/>
      <c r="N166" s="89" t="s">
        <v>1551</v>
      </c>
      <c r="O166" s="89" t="s">
        <v>617</v>
      </c>
      <c r="P166" s="89" t="s">
        <v>1552</v>
      </c>
      <c r="Q166" s="89" t="s">
        <v>631</v>
      </c>
      <c r="R166" s="89">
        <v>24</v>
      </c>
      <c r="S166" s="89" t="s">
        <v>1553</v>
      </c>
      <c r="T166" s="89" t="s">
        <v>1557</v>
      </c>
      <c r="U166" s="89" t="s">
        <v>1554</v>
      </c>
      <c r="V166" s="89" t="s">
        <v>1563</v>
      </c>
      <c r="W166" s="89" t="s">
        <v>658</v>
      </c>
      <c r="X166" s="89" t="s">
        <v>92</v>
      </c>
      <c r="Y166" s="89" t="s">
        <v>621</v>
      </c>
      <c r="Z166" s="89" t="s">
        <v>68</v>
      </c>
      <c r="AA166" s="89" t="s">
        <v>67</v>
      </c>
      <c r="AB166" s="89">
        <v>1</v>
      </c>
      <c r="AC166" s="89">
        <v>6</v>
      </c>
      <c r="AD166" s="89">
        <v>1</v>
      </c>
      <c r="AE166" s="89" t="s">
        <v>0</v>
      </c>
      <c r="AF166" s="90">
        <v>367</v>
      </c>
      <c r="AG166" s="90">
        <v>44723</v>
      </c>
      <c r="AH166" s="90">
        <v>45818</v>
      </c>
    </row>
    <row r="167" spans="1:34" hidden="1" x14ac:dyDescent="0.35">
      <c r="A167" s="89" t="str">
        <f t="shared" si="5"/>
        <v>652Y</v>
      </c>
      <c r="B167" s="89" t="s">
        <v>1159</v>
      </c>
      <c r="C167" s="89" t="s">
        <v>1160</v>
      </c>
      <c r="D167" s="89" t="s">
        <v>338</v>
      </c>
      <c r="E167" s="89" t="s">
        <v>1161</v>
      </c>
      <c r="F167" s="89" t="s">
        <v>1676</v>
      </c>
      <c r="G167" s="89" t="s">
        <v>70</v>
      </c>
      <c r="H167" s="89" t="s">
        <v>70</v>
      </c>
      <c r="I167" s="89" t="s">
        <v>1549</v>
      </c>
      <c r="J167" s="89">
        <v>0</v>
      </c>
      <c r="K167" s="89" t="s">
        <v>53</v>
      </c>
      <c r="L167" s="89" t="s">
        <v>1550</v>
      </c>
      <c r="M167" s="91"/>
      <c r="N167" s="89" t="s">
        <v>1551</v>
      </c>
      <c r="O167" s="89" t="s">
        <v>617</v>
      </c>
      <c r="P167" s="89" t="s">
        <v>1552</v>
      </c>
      <c r="Q167" s="89" t="s">
        <v>631</v>
      </c>
      <c r="R167" s="89">
        <v>15</v>
      </c>
      <c r="S167" s="89" t="s">
        <v>1557</v>
      </c>
      <c r="T167" s="89" t="s">
        <v>1557</v>
      </c>
      <c r="U167" s="89" t="s">
        <v>1554</v>
      </c>
      <c r="V167" s="89" t="s">
        <v>1563</v>
      </c>
      <c r="W167" s="89" t="s">
        <v>658</v>
      </c>
      <c r="X167" s="89" t="s">
        <v>92</v>
      </c>
      <c r="Y167" s="89" t="s">
        <v>621</v>
      </c>
      <c r="Z167" s="89" t="s">
        <v>68</v>
      </c>
      <c r="AA167" s="89" t="s">
        <v>67</v>
      </c>
      <c r="AB167" s="89">
        <v>1</v>
      </c>
      <c r="AC167" s="89">
        <v>6</v>
      </c>
      <c r="AD167" s="89">
        <v>1</v>
      </c>
      <c r="AE167" s="89" t="s">
        <v>0</v>
      </c>
      <c r="AF167" s="90">
        <v>367</v>
      </c>
      <c r="AG167" s="90">
        <v>44723</v>
      </c>
      <c r="AH167" s="90">
        <v>45818</v>
      </c>
    </row>
    <row r="168" spans="1:34" hidden="1" x14ac:dyDescent="0.35">
      <c r="A168" s="89" t="str">
        <f t="shared" si="5"/>
        <v>00U3</v>
      </c>
      <c r="B168" s="89" t="s">
        <v>1317</v>
      </c>
      <c r="C168" s="89" t="s">
        <v>1318</v>
      </c>
      <c r="D168" s="89" t="s">
        <v>147</v>
      </c>
      <c r="E168" s="89" t="s">
        <v>1319</v>
      </c>
      <c r="F168" s="89" t="s">
        <v>1676</v>
      </c>
      <c r="G168" s="89" t="s">
        <v>70</v>
      </c>
      <c r="H168" s="89" t="s">
        <v>70</v>
      </c>
      <c r="I168" s="89" t="s">
        <v>1549</v>
      </c>
      <c r="J168" s="89">
        <v>0</v>
      </c>
      <c r="K168" s="89" t="s">
        <v>53</v>
      </c>
      <c r="L168" s="89" t="s">
        <v>1550</v>
      </c>
      <c r="M168" s="91"/>
      <c r="N168" s="89" t="s">
        <v>1551</v>
      </c>
      <c r="O168" s="89" t="s">
        <v>617</v>
      </c>
      <c r="P168" s="89" t="s">
        <v>1552</v>
      </c>
      <c r="Q168" s="89" t="s">
        <v>659</v>
      </c>
      <c r="R168" s="89">
        <v>24</v>
      </c>
      <c r="S168" s="89" t="s">
        <v>1553</v>
      </c>
      <c r="T168" s="89" t="s">
        <v>1557</v>
      </c>
      <c r="U168" s="89" t="s">
        <v>1554</v>
      </c>
      <c r="V168" s="89" t="s">
        <v>1563</v>
      </c>
      <c r="W168" s="89" t="s">
        <v>658</v>
      </c>
      <c r="X168" s="89" t="s">
        <v>92</v>
      </c>
      <c r="Y168" s="89" t="s">
        <v>621</v>
      </c>
      <c r="Z168" s="89" t="s">
        <v>68</v>
      </c>
      <c r="AA168" s="89" t="s">
        <v>67</v>
      </c>
      <c r="AB168" s="89">
        <v>1</v>
      </c>
      <c r="AC168" s="89">
        <v>6</v>
      </c>
      <c r="AD168" s="89">
        <v>1</v>
      </c>
      <c r="AE168" s="89" t="s">
        <v>0</v>
      </c>
      <c r="AF168" s="90">
        <v>367</v>
      </c>
      <c r="AG168" s="90">
        <v>44724</v>
      </c>
      <c r="AH168" s="90">
        <v>45818</v>
      </c>
    </row>
    <row r="169" spans="1:34" hidden="1" x14ac:dyDescent="0.35">
      <c r="A169" s="89" t="str">
        <f t="shared" si="5"/>
        <v>683X</v>
      </c>
      <c r="B169" s="89" t="s">
        <v>1383</v>
      </c>
      <c r="C169" s="89" t="s">
        <v>1384</v>
      </c>
      <c r="D169" s="89" t="s">
        <v>356</v>
      </c>
      <c r="E169" s="89" t="s">
        <v>1385</v>
      </c>
      <c r="F169" s="89" t="s">
        <v>1676</v>
      </c>
      <c r="G169" s="89" t="s">
        <v>70</v>
      </c>
      <c r="H169" s="89" t="s">
        <v>70</v>
      </c>
      <c r="I169" s="89" t="s">
        <v>1549</v>
      </c>
      <c r="J169" s="89">
        <v>0</v>
      </c>
      <c r="K169" s="89" t="s">
        <v>53</v>
      </c>
      <c r="L169" s="89" t="s">
        <v>1550</v>
      </c>
      <c r="M169" s="91"/>
      <c r="N169" s="89" t="s">
        <v>1551</v>
      </c>
      <c r="O169" s="89" t="s">
        <v>617</v>
      </c>
      <c r="P169" s="89" t="s">
        <v>1552</v>
      </c>
      <c r="Q169" s="89" t="s">
        <v>659</v>
      </c>
      <c r="R169" s="89">
        <v>13</v>
      </c>
      <c r="S169" s="89" t="s">
        <v>1715</v>
      </c>
      <c r="T169" s="89" t="s">
        <v>1553</v>
      </c>
      <c r="U169" s="89" t="s">
        <v>1554</v>
      </c>
      <c r="V169" s="89" t="s">
        <v>1563</v>
      </c>
      <c r="W169" s="89" t="s">
        <v>658</v>
      </c>
      <c r="X169" s="89" t="s">
        <v>92</v>
      </c>
      <c r="Y169" s="89" t="s">
        <v>621</v>
      </c>
      <c r="Z169" s="89" t="s">
        <v>68</v>
      </c>
      <c r="AA169" s="89" t="s">
        <v>67</v>
      </c>
      <c r="AB169" s="89">
        <v>1</v>
      </c>
      <c r="AC169" s="89">
        <v>6</v>
      </c>
      <c r="AD169" s="89">
        <v>1</v>
      </c>
      <c r="AE169" s="89" t="s">
        <v>0</v>
      </c>
      <c r="AF169" s="90">
        <v>367</v>
      </c>
      <c r="AG169" s="90">
        <v>44824</v>
      </c>
      <c r="AH169" s="90">
        <v>45920</v>
      </c>
    </row>
    <row r="170" spans="1:34" hidden="1" x14ac:dyDescent="0.35">
      <c r="A170" s="89" t="str">
        <f t="shared" si="5"/>
        <v>6519</v>
      </c>
      <c r="B170" s="89" t="s">
        <v>1139</v>
      </c>
      <c r="C170" s="89" t="s">
        <v>1140</v>
      </c>
      <c r="D170" s="89" t="s">
        <v>329</v>
      </c>
      <c r="E170" s="89" t="s">
        <v>1716</v>
      </c>
      <c r="F170" s="89" t="s">
        <v>1676</v>
      </c>
      <c r="G170" s="89" t="s">
        <v>70</v>
      </c>
      <c r="H170" s="89" t="s">
        <v>70</v>
      </c>
      <c r="I170" s="91"/>
      <c r="J170" s="89">
        <v>0</v>
      </c>
      <c r="K170" s="89" t="s">
        <v>53</v>
      </c>
      <c r="L170" s="89" t="s">
        <v>1550</v>
      </c>
      <c r="M170" s="91"/>
      <c r="N170" s="89" t="s">
        <v>1551</v>
      </c>
      <c r="O170" s="89" t="s">
        <v>617</v>
      </c>
      <c r="P170" s="89" t="s">
        <v>1552</v>
      </c>
      <c r="Q170" s="89" t="s">
        <v>631</v>
      </c>
      <c r="R170" s="89">
        <v>24</v>
      </c>
      <c r="S170" s="89" t="s">
        <v>1553</v>
      </c>
      <c r="T170" s="89" t="s">
        <v>1557</v>
      </c>
      <c r="U170" s="89" t="s">
        <v>1554</v>
      </c>
      <c r="V170" s="89" t="s">
        <v>1563</v>
      </c>
      <c r="W170" s="89" t="s">
        <v>647</v>
      </c>
      <c r="X170" s="89" t="s">
        <v>100</v>
      </c>
      <c r="Y170" s="89" t="s">
        <v>621</v>
      </c>
      <c r="Z170" s="89" t="s">
        <v>68</v>
      </c>
      <c r="AA170" s="89" t="s">
        <v>67</v>
      </c>
      <c r="AB170" s="89">
        <v>1</v>
      </c>
      <c r="AC170" s="89">
        <v>6</v>
      </c>
      <c r="AD170" s="89">
        <v>1</v>
      </c>
      <c r="AE170" s="89" t="s">
        <v>287</v>
      </c>
      <c r="AF170" s="90">
        <v>367</v>
      </c>
      <c r="AG170" s="90">
        <v>45058</v>
      </c>
      <c r="AH170" s="90">
        <v>46143</v>
      </c>
    </row>
    <row r="171" spans="1:34" hidden="1" x14ac:dyDescent="0.35">
      <c r="A171" s="89" t="str">
        <f t="shared" si="5"/>
        <v>00UL</v>
      </c>
      <c r="B171" s="89" t="s">
        <v>900</v>
      </c>
      <c r="C171" s="89" t="s">
        <v>901</v>
      </c>
      <c r="D171" s="89" t="s">
        <v>150</v>
      </c>
      <c r="E171" s="89" t="s">
        <v>902</v>
      </c>
      <c r="F171" s="89" t="s">
        <v>1676</v>
      </c>
      <c r="G171" s="89" t="s">
        <v>70</v>
      </c>
      <c r="H171" s="89" t="s">
        <v>70</v>
      </c>
      <c r="I171" s="89" t="s">
        <v>1549</v>
      </c>
      <c r="J171" s="89">
        <v>0</v>
      </c>
      <c r="K171" s="89" t="s">
        <v>53</v>
      </c>
      <c r="L171" s="89" t="s">
        <v>1550</v>
      </c>
      <c r="M171" s="91"/>
      <c r="N171" s="89" t="s">
        <v>1551</v>
      </c>
      <c r="O171" s="89" t="s">
        <v>617</v>
      </c>
      <c r="P171" s="89" t="s">
        <v>1552</v>
      </c>
      <c r="Q171" s="89" t="s">
        <v>631</v>
      </c>
      <c r="R171" s="89">
        <v>24</v>
      </c>
      <c r="S171" s="89" t="s">
        <v>1566</v>
      </c>
      <c r="T171" s="89" t="s">
        <v>1557</v>
      </c>
      <c r="U171" s="89" t="s">
        <v>1554</v>
      </c>
      <c r="V171" s="89" t="s">
        <v>1563</v>
      </c>
      <c r="W171" s="89" t="s">
        <v>679</v>
      </c>
      <c r="X171" s="89" t="s">
        <v>66</v>
      </c>
      <c r="Y171" s="89" t="s">
        <v>621</v>
      </c>
      <c r="Z171" s="89" t="s">
        <v>68</v>
      </c>
      <c r="AA171" s="89" t="s">
        <v>67</v>
      </c>
      <c r="AB171" s="89">
        <v>1</v>
      </c>
      <c r="AC171" s="89">
        <v>6</v>
      </c>
      <c r="AD171" s="89">
        <v>1</v>
      </c>
      <c r="AE171" s="89" t="s">
        <v>287</v>
      </c>
      <c r="AF171" s="90">
        <v>367</v>
      </c>
      <c r="AG171" s="90">
        <v>45058</v>
      </c>
      <c r="AH171" s="90">
        <v>46143</v>
      </c>
    </row>
    <row r="172" spans="1:34" hidden="1" x14ac:dyDescent="0.35">
      <c r="A172" s="89" t="str">
        <f t="shared" ref="A172:A234" si="6">LEFT(B172,LEN(B172)-3)</f>
        <v>00UM</v>
      </c>
      <c r="B172" s="89" t="s">
        <v>903</v>
      </c>
      <c r="C172" s="89" t="s">
        <v>904</v>
      </c>
      <c r="D172" s="89" t="s">
        <v>151</v>
      </c>
      <c r="E172" s="89" t="s">
        <v>905</v>
      </c>
      <c r="F172" s="89" t="s">
        <v>1676</v>
      </c>
      <c r="G172" s="89" t="s">
        <v>70</v>
      </c>
      <c r="H172" s="89" t="s">
        <v>70</v>
      </c>
      <c r="I172" s="89" t="s">
        <v>1549</v>
      </c>
      <c r="J172" s="89">
        <v>0</v>
      </c>
      <c r="K172" s="89" t="s">
        <v>53</v>
      </c>
      <c r="L172" s="89" t="s">
        <v>1550</v>
      </c>
      <c r="M172" s="91"/>
      <c r="N172" s="89" t="s">
        <v>1551</v>
      </c>
      <c r="O172" s="89" t="s">
        <v>617</v>
      </c>
      <c r="P172" s="89" t="s">
        <v>1552</v>
      </c>
      <c r="Q172" s="89" t="s">
        <v>631</v>
      </c>
      <c r="R172" s="89">
        <v>24</v>
      </c>
      <c r="S172" s="89" t="s">
        <v>1557</v>
      </c>
      <c r="T172" s="89" t="s">
        <v>1557</v>
      </c>
      <c r="U172" s="89" t="s">
        <v>1554</v>
      </c>
      <c r="V172" s="89" t="s">
        <v>1563</v>
      </c>
      <c r="W172" s="89" t="s">
        <v>679</v>
      </c>
      <c r="X172" s="89" t="s">
        <v>66</v>
      </c>
      <c r="Y172" s="89" t="s">
        <v>621</v>
      </c>
      <c r="Z172" s="89" t="s">
        <v>68</v>
      </c>
      <c r="AA172" s="89" t="s">
        <v>67</v>
      </c>
      <c r="AB172" s="89">
        <v>1</v>
      </c>
      <c r="AC172" s="89">
        <v>6</v>
      </c>
      <c r="AD172" s="89">
        <v>1</v>
      </c>
      <c r="AE172" s="89" t="s">
        <v>287</v>
      </c>
      <c r="AF172" s="90">
        <v>367</v>
      </c>
      <c r="AG172" s="90">
        <v>45058</v>
      </c>
      <c r="AH172" s="90">
        <v>46143</v>
      </c>
    </row>
    <row r="173" spans="1:34" hidden="1" x14ac:dyDescent="0.35">
      <c r="A173" s="89" t="str">
        <f t="shared" si="6"/>
        <v>444B</v>
      </c>
      <c r="B173" s="89" t="s">
        <v>1088</v>
      </c>
      <c r="C173" s="89" t="s">
        <v>1089</v>
      </c>
      <c r="D173" s="89" t="s">
        <v>268</v>
      </c>
      <c r="E173" s="89" t="s">
        <v>1090</v>
      </c>
      <c r="F173" s="89" t="s">
        <v>1676</v>
      </c>
      <c r="G173" s="89" t="s">
        <v>70</v>
      </c>
      <c r="H173" s="89" t="s">
        <v>70</v>
      </c>
      <c r="I173" s="89" t="s">
        <v>1549</v>
      </c>
      <c r="J173" s="89">
        <v>0</v>
      </c>
      <c r="K173" s="89" t="s">
        <v>53</v>
      </c>
      <c r="L173" s="89" t="s">
        <v>1550</v>
      </c>
      <c r="M173" s="91"/>
      <c r="N173" s="89" t="s">
        <v>1551</v>
      </c>
      <c r="O173" s="89" t="s">
        <v>617</v>
      </c>
      <c r="P173" s="89" t="s">
        <v>1552</v>
      </c>
      <c r="Q173" s="89" t="s">
        <v>631</v>
      </c>
      <c r="R173" s="89">
        <v>15</v>
      </c>
      <c r="S173" s="89" t="s">
        <v>1557</v>
      </c>
      <c r="T173" s="89" t="s">
        <v>1557</v>
      </c>
      <c r="U173" s="89" t="s">
        <v>1554</v>
      </c>
      <c r="V173" s="89" t="s">
        <v>1563</v>
      </c>
      <c r="W173" s="89" t="s">
        <v>647</v>
      </c>
      <c r="X173" s="89" t="s">
        <v>100</v>
      </c>
      <c r="Y173" s="89" t="s">
        <v>621</v>
      </c>
      <c r="Z173" s="89" t="s">
        <v>68</v>
      </c>
      <c r="AA173" s="89" t="s">
        <v>67</v>
      </c>
      <c r="AB173" s="89">
        <v>1</v>
      </c>
      <c r="AC173" s="89">
        <v>6</v>
      </c>
      <c r="AD173" s="89">
        <v>1</v>
      </c>
      <c r="AE173" s="89" t="s">
        <v>287</v>
      </c>
      <c r="AF173" s="90">
        <v>367</v>
      </c>
      <c r="AG173" s="90">
        <v>45058</v>
      </c>
      <c r="AH173" s="90">
        <v>46143</v>
      </c>
    </row>
    <row r="174" spans="1:34" hidden="1" x14ac:dyDescent="0.35">
      <c r="A174" s="89" t="str">
        <f t="shared" si="6"/>
        <v>697W</v>
      </c>
      <c r="B174" s="89" t="s">
        <v>1717</v>
      </c>
      <c r="C174" s="89" t="s">
        <v>1718</v>
      </c>
      <c r="D174" s="89" t="s">
        <v>389</v>
      </c>
      <c r="E174" s="89" t="s">
        <v>1719</v>
      </c>
      <c r="F174" s="89" t="s">
        <v>1676</v>
      </c>
      <c r="G174" s="89" t="s">
        <v>70</v>
      </c>
      <c r="H174" s="89" t="s">
        <v>70</v>
      </c>
      <c r="I174" s="89" t="s">
        <v>1593</v>
      </c>
      <c r="J174" s="89">
        <v>0</v>
      </c>
      <c r="K174" s="89" t="s">
        <v>53</v>
      </c>
      <c r="L174" s="89" t="s">
        <v>1550</v>
      </c>
      <c r="M174" s="91"/>
      <c r="N174" s="89" t="s">
        <v>1551</v>
      </c>
      <c r="O174" s="89" t="s">
        <v>617</v>
      </c>
      <c r="P174" s="89" t="s">
        <v>1552</v>
      </c>
      <c r="Q174" s="89" t="s">
        <v>631</v>
      </c>
      <c r="R174" s="89">
        <v>24</v>
      </c>
      <c r="S174" s="89" t="s">
        <v>1553</v>
      </c>
      <c r="T174" s="89" t="s">
        <v>1557</v>
      </c>
      <c r="U174" s="89" t="s">
        <v>1554</v>
      </c>
      <c r="V174" s="89" t="s">
        <v>1563</v>
      </c>
      <c r="W174" s="89" t="s">
        <v>647</v>
      </c>
      <c r="X174" s="89" t="s">
        <v>100</v>
      </c>
      <c r="Y174" s="89" t="s">
        <v>621</v>
      </c>
      <c r="Z174" s="89" t="s">
        <v>68</v>
      </c>
      <c r="AA174" s="89" t="s">
        <v>67</v>
      </c>
      <c r="AB174" s="89">
        <v>1</v>
      </c>
      <c r="AC174" s="89">
        <v>6</v>
      </c>
      <c r="AD174" s="89">
        <v>1</v>
      </c>
      <c r="AE174" s="89" t="s">
        <v>287</v>
      </c>
      <c r="AF174" s="90">
        <v>367</v>
      </c>
      <c r="AG174" s="90">
        <v>45059</v>
      </c>
      <c r="AH174" s="90">
        <v>46143</v>
      </c>
    </row>
    <row r="175" spans="1:34" hidden="1" x14ac:dyDescent="0.35">
      <c r="A175" s="89" t="str">
        <f t="shared" si="6"/>
        <v>00T4</v>
      </c>
      <c r="B175" s="89" t="s">
        <v>1312</v>
      </c>
      <c r="C175" s="89" t="s">
        <v>1313</v>
      </c>
      <c r="D175" s="89" t="s">
        <v>141</v>
      </c>
      <c r="E175" s="89" t="s">
        <v>1314</v>
      </c>
      <c r="F175" s="89" t="s">
        <v>1676</v>
      </c>
      <c r="G175" s="89" t="s">
        <v>70</v>
      </c>
      <c r="H175" s="89" t="s">
        <v>70</v>
      </c>
      <c r="I175" s="91"/>
      <c r="J175" s="89">
        <v>0</v>
      </c>
      <c r="K175" s="89" t="s">
        <v>53</v>
      </c>
      <c r="L175" s="89" t="s">
        <v>1550</v>
      </c>
      <c r="M175" s="91"/>
      <c r="N175" s="89" t="s">
        <v>1551</v>
      </c>
      <c r="O175" s="89" t="s">
        <v>617</v>
      </c>
      <c r="P175" s="89" t="s">
        <v>1552</v>
      </c>
      <c r="Q175" s="89" t="s">
        <v>659</v>
      </c>
      <c r="R175" s="89">
        <v>24</v>
      </c>
      <c r="S175" s="89" t="s">
        <v>1553</v>
      </c>
      <c r="T175" s="89" t="s">
        <v>1553</v>
      </c>
      <c r="U175" s="89" t="s">
        <v>1554</v>
      </c>
      <c r="V175" s="89" t="s">
        <v>1563</v>
      </c>
      <c r="W175" s="89" t="s">
        <v>658</v>
      </c>
      <c r="X175" s="89" t="s">
        <v>92</v>
      </c>
      <c r="Y175" s="89" t="s">
        <v>621</v>
      </c>
      <c r="Z175" s="89" t="s">
        <v>68</v>
      </c>
      <c r="AA175" s="89" t="s">
        <v>67</v>
      </c>
      <c r="AB175" s="89">
        <v>1</v>
      </c>
      <c r="AC175" s="89">
        <v>6</v>
      </c>
      <c r="AD175" s="89">
        <v>1</v>
      </c>
      <c r="AE175" s="89" t="s">
        <v>287</v>
      </c>
      <c r="AF175" s="90">
        <v>367</v>
      </c>
      <c r="AG175" s="90">
        <v>45059</v>
      </c>
      <c r="AH175" s="90">
        <v>46155</v>
      </c>
    </row>
    <row r="176" spans="1:34" hidden="1" x14ac:dyDescent="0.35">
      <c r="A176" s="89" t="str">
        <f t="shared" si="6"/>
        <v>6651</v>
      </c>
      <c r="B176" s="89" t="s">
        <v>1166</v>
      </c>
      <c r="C176" s="89" t="s">
        <v>1167</v>
      </c>
      <c r="D176" s="89" t="s">
        <v>347</v>
      </c>
      <c r="E176" s="89" t="s">
        <v>1720</v>
      </c>
      <c r="F176" s="89" t="s">
        <v>1676</v>
      </c>
      <c r="G176" s="89" t="s">
        <v>70</v>
      </c>
      <c r="H176" s="89" t="s">
        <v>70</v>
      </c>
      <c r="I176" s="89" t="s">
        <v>1562</v>
      </c>
      <c r="J176" s="89">
        <v>0</v>
      </c>
      <c r="K176" s="89" t="s">
        <v>53</v>
      </c>
      <c r="L176" s="89" t="s">
        <v>1550</v>
      </c>
      <c r="M176" s="91"/>
      <c r="N176" s="89" t="s">
        <v>1551</v>
      </c>
      <c r="O176" s="89" t="s">
        <v>617</v>
      </c>
      <c r="P176" s="89" t="s">
        <v>1552</v>
      </c>
      <c r="Q176" s="89" t="s">
        <v>631</v>
      </c>
      <c r="R176" s="89">
        <v>24</v>
      </c>
      <c r="S176" s="89" t="s">
        <v>1553</v>
      </c>
      <c r="T176" s="89" t="s">
        <v>1553</v>
      </c>
      <c r="U176" s="89" t="s">
        <v>1554</v>
      </c>
      <c r="V176" s="89" t="s">
        <v>1563</v>
      </c>
      <c r="W176" s="89" t="s">
        <v>679</v>
      </c>
      <c r="X176" s="89" t="s">
        <v>66</v>
      </c>
      <c r="Y176" s="89" t="s">
        <v>621</v>
      </c>
      <c r="Z176" s="89" t="s">
        <v>68</v>
      </c>
      <c r="AA176" s="89" t="s">
        <v>67</v>
      </c>
      <c r="AB176" s="89">
        <v>1</v>
      </c>
      <c r="AC176" s="89">
        <v>6</v>
      </c>
      <c r="AD176" s="89">
        <v>1</v>
      </c>
      <c r="AE176" s="89" t="s">
        <v>287</v>
      </c>
      <c r="AF176" s="90">
        <v>367</v>
      </c>
      <c r="AG176" s="90">
        <v>45059</v>
      </c>
      <c r="AH176" s="90">
        <v>46155</v>
      </c>
    </row>
    <row r="177" spans="1:37" hidden="1" x14ac:dyDescent="0.35">
      <c r="A177" s="89" t="str">
        <f t="shared" si="6"/>
        <v>6738</v>
      </c>
      <c r="B177" s="89" t="s">
        <v>1381</v>
      </c>
      <c r="C177" s="89" t="s">
        <v>1382</v>
      </c>
      <c r="D177" s="89" t="s">
        <v>350</v>
      </c>
      <c r="E177" s="89" t="s">
        <v>1721</v>
      </c>
      <c r="F177" s="89" t="s">
        <v>1676</v>
      </c>
      <c r="G177" s="89" t="s">
        <v>70</v>
      </c>
      <c r="H177" s="89" t="s">
        <v>70</v>
      </c>
      <c r="I177" s="91"/>
      <c r="J177" s="89">
        <v>0</v>
      </c>
      <c r="K177" s="89" t="s">
        <v>53</v>
      </c>
      <c r="L177" s="89" t="s">
        <v>1550</v>
      </c>
      <c r="M177" s="91"/>
      <c r="N177" s="89" t="s">
        <v>1551</v>
      </c>
      <c r="O177" s="89" t="s">
        <v>617</v>
      </c>
      <c r="P177" s="89" t="s">
        <v>1552</v>
      </c>
      <c r="Q177" s="89" t="s">
        <v>659</v>
      </c>
      <c r="R177" s="89">
        <v>24</v>
      </c>
      <c r="S177" s="89" t="s">
        <v>1553</v>
      </c>
      <c r="T177" s="89" t="s">
        <v>1553</v>
      </c>
      <c r="U177" s="89" t="s">
        <v>1554</v>
      </c>
      <c r="V177" s="89" t="s">
        <v>1563</v>
      </c>
      <c r="W177" s="89" t="s">
        <v>658</v>
      </c>
      <c r="X177" s="89" t="s">
        <v>92</v>
      </c>
      <c r="Y177" s="89" t="s">
        <v>621</v>
      </c>
      <c r="Z177" s="89" t="s">
        <v>68</v>
      </c>
      <c r="AA177" s="89" t="s">
        <v>67</v>
      </c>
      <c r="AB177" s="89">
        <v>1</v>
      </c>
      <c r="AC177" s="89">
        <v>6</v>
      </c>
      <c r="AD177" s="89">
        <v>1</v>
      </c>
      <c r="AE177" s="89" t="s">
        <v>287</v>
      </c>
      <c r="AF177" s="90">
        <v>367</v>
      </c>
      <c r="AG177" s="90">
        <v>45059</v>
      </c>
      <c r="AH177" s="90">
        <v>46155</v>
      </c>
    </row>
    <row r="178" spans="1:37" hidden="1" x14ac:dyDescent="0.35">
      <c r="A178" s="89" t="str">
        <f t="shared" si="6"/>
        <v>689M</v>
      </c>
      <c r="B178" s="89" t="s">
        <v>1394</v>
      </c>
      <c r="C178" s="89" t="s">
        <v>1395</v>
      </c>
      <c r="D178" s="89" t="s">
        <v>375</v>
      </c>
      <c r="E178" s="89" t="s">
        <v>1396</v>
      </c>
      <c r="F178" s="89" t="s">
        <v>1676</v>
      </c>
      <c r="G178" s="89" t="s">
        <v>70</v>
      </c>
      <c r="H178" s="89" t="s">
        <v>70</v>
      </c>
      <c r="I178" s="91"/>
      <c r="J178" s="89">
        <v>0</v>
      </c>
      <c r="K178" s="89" t="s">
        <v>53</v>
      </c>
      <c r="L178" s="89" t="s">
        <v>1550</v>
      </c>
      <c r="M178" s="91"/>
      <c r="N178" s="89" t="s">
        <v>1551</v>
      </c>
      <c r="O178" s="89" t="s">
        <v>617</v>
      </c>
      <c r="P178" s="89" t="s">
        <v>1552</v>
      </c>
      <c r="Q178" s="89" t="s">
        <v>659</v>
      </c>
      <c r="R178" s="89">
        <v>15</v>
      </c>
      <c r="S178" s="89" t="s">
        <v>1557</v>
      </c>
      <c r="T178" s="89" t="s">
        <v>1553</v>
      </c>
      <c r="U178" s="89" t="s">
        <v>1554</v>
      </c>
      <c r="V178" s="89" t="s">
        <v>1563</v>
      </c>
      <c r="W178" s="89" t="s">
        <v>651</v>
      </c>
      <c r="X178" s="89" t="s">
        <v>76</v>
      </c>
      <c r="Y178" s="89" t="s">
        <v>621</v>
      </c>
      <c r="Z178" s="89" t="s">
        <v>68</v>
      </c>
      <c r="AA178" s="89" t="s">
        <v>67</v>
      </c>
      <c r="AB178" s="89">
        <v>1</v>
      </c>
      <c r="AC178" s="89">
        <v>6</v>
      </c>
      <c r="AD178" s="89">
        <v>1</v>
      </c>
      <c r="AE178" s="89" t="s">
        <v>287</v>
      </c>
      <c r="AF178" s="90">
        <v>367</v>
      </c>
      <c r="AG178" s="90">
        <v>45059</v>
      </c>
      <c r="AH178" s="90">
        <v>46155</v>
      </c>
    </row>
    <row r="179" spans="1:37" hidden="1" x14ac:dyDescent="0.35">
      <c r="A179" s="89" t="str">
        <f t="shared" si="6"/>
        <v>687Z</v>
      </c>
      <c r="B179" s="89" t="s">
        <v>1722</v>
      </c>
      <c r="C179" s="89" t="s">
        <v>1723</v>
      </c>
      <c r="D179" s="89" t="s">
        <v>367</v>
      </c>
      <c r="E179" s="89" t="s">
        <v>1724</v>
      </c>
      <c r="F179" s="89" t="s">
        <v>1676</v>
      </c>
      <c r="G179" s="89" t="s">
        <v>70</v>
      </c>
      <c r="H179" s="89" t="s">
        <v>70</v>
      </c>
      <c r="I179" s="91"/>
      <c r="J179" s="89">
        <v>0</v>
      </c>
      <c r="K179" s="89" t="s">
        <v>53</v>
      </c>
      <c r="L179" s="89" t="s">
        <v>1550</v>
      </c>
      <c r="M179" s="91"/>
      <c r="N179" s="89" t="s">
        <v>1551</v>
      </c>
      <c r="O179" s="89" t="s">
        <v>617</v>
      </c>
      <c r="P179" s="89" t="s">
        <v>1552</v>
      </c>
      <c r="Q179" s="89" t="s">
        <v>631</v>
      </c>
      <c r="R179" s="89">
        <v>15</v>
      </c>
      <c r="S179" s="89" t="s">
        <v>1557</v>
      </c>
      <c r="T179" s="89" t="s">
        <v>1557</v>
      </c>
      <c r="U179" s="89" t="s">
        <v>1554</v>
      </c>
      <c r="V179" s="89" t="s">
        <v>1563</v>
      </c>
      <c r="W179" s="89" t="s">
        <v>651</v>
      </c>
      <c r="X179" s="89" t="s">
        <v>76</v>
      </c>
      <c r="Y179" s="89" t="s">
        <v>621</v>
      </c>
      <c r="Z179" s="89" t="s">
        <v>68</v>
      </c>
      <c r="AA179" s="89" t="s">
        <v>67</v>
      </c>
      <c r="AB179" s="89">
        <v>1</v>
      </c>
      <c r="AC179" s="89">
        <v>6</v>
      </c>
      <c r="AD179" s="89">
        <v>1</v>
      </c>
      <c r="AE179" s="89" t="s">
        <v>287</v>
      </c>
      <c r="AF179" s="90">
        <v>367</v>
      </c>
      <c r="AG179" s="90">
        <v>45061</v>
      </c>
      <c r="AH179" s="90">
        <v>46157</v>
      </c>
    </row>
    <row r="180" spans="1:37" hidden="1" x14ac:dyDescent="0.35">
      <c r="A180" s="89" t="str">
        <f t="shared" si="6"/>
        <v>135A</v>
      </c>
      <c r="B180" s="89" t="s">
        <v>1325</v>
      </c>
      <c r="C180" s="89" t="s">
        <v>1326</v>
      </c>
      <c r="D180" s="89" t="s">
        <v>196</v>
      </c>
      <c r="E180" s="89" t="s">
        <v>1327</v>
      </c>
      <c r="F180" s="89" t="s">
        <v>1676</v>
      </c>
      <c r="G180" s="89" t="s">
        <v>70</v>
      </c>
      <c r="H180" s="89" t="s">
        <v>70</v>
      </c>
      <c r="I180" s="91"/>
      <c r="J180" s="89">
        <v>0</v>
      </c>
      <c r="K180" s="89" t="s">
        <v>53</v>
      </c>
      <c r="L180" s="89" t="s">
        <v>1550</v>
      </c>
      <c r="M180" s="91"/>
      <c r="N180" s="89" t="s">
        <v>1551</v>
      </c>
      <c r="O180" s="89" t="s">
        <v>617</v>
      </c>
      <c r="P180" s="89" t="s">
        <v>1552</v>
      </c>
      <c r="Q180" s="89" t="s">
        <v>659</v>
      </c>
      <c r="R180" s="89">
        <v>24</v>
      </c>
      <c r="S180" s="89" t="s">
        <v>1553</v>
      </c>
      <c r="T180" s="89" t="s">
        <v>1557</v>
      </c>
      <c r="U180" s="89" t="s">
        <v>1554</v>
      </c>
      <c r="V180" s="89" t="s">
        <v>1563</v>
      </c>
      <c r="W180" s="89" t="s">
        <v>658</v>
      </c>
      <c r="X180" s="89" t="s">
        <v>92</v>
      </c>
      <c r="Y180" s="89" t="s">
        <v>621</v>
      </c>
      <c r="Z180" s="89" t="s">
        <v>68</v>
      </c>
      <c r="AA180" s="89" t="s">
        <v>67</v>
      </c>
      <c r="AB180" s="89">
        <v>1</v>
      </c>
      <c r="AC180" s="89">
        <v>6</v>
      </c>
      <c r="AD180" s="89">
        <v>1</v>
      </c>
      <c r="AE180" s="89" t="s">
        <v>287</v>
      </c>
      <c r="AF180" s="90">
        <v>367</v>
      </c>
      <c r="AG180" s="90">
        <v>45082</v>
      </c>
      <c r="AH180" s="90">
        <v>46174</v>
      </c>
    </row>
    <row r="181" spans="1:37" hidden="1" x14ac:dyDescent="0.35">
      <c r="A181" s="89" t="str">
        <f t="shared" si="6"/>
        <v>681W</v>
      </c>
      <c r="B181" s="89" t="s">
        <v>1725</v>
      </c>
      <c r="C181" s="89" t="s">
        <v>1726</v>
      </c>
      <c r="D181" s="89" t="s">
        <v>353</v>
      </c>
      <c r="E181" s="89" t="s">
        <v>1727</v>
      </c>
      <c r="F181" s="89" t="s">
        <v>1676</v>
      </c>
      <c r="G181" s="89" t="s">
        <v>70</v>
      </c>
      <c r="H181" s="89" t="s">
        <v>70</v>
      </c>
      <c r="I181" s="89" t="s">
        <v>1549</v>
      </c>
      <c r="J181" s="89">
        <v>0</v>
      </c>
      <c r="K181" s="89" t="s">
        <v>53</v>
      </c>
      <c r="L181" s="89" t="s">
        <v>1550</v>
      </c>
      <c r="M181" s="91"/>
      <c r="N181" s="89" t="s">
        <v>1551</v>
      </c>
      <c r="O181" s="89" t="s">
        <v>617</v>
      </c>
      <c r="P181" s="89" t="s">
        <v>1552</v>
      </c>
      <c r="Q181" s="89" t="s">
        <v>631</v>
      </c>
      <c r="R181" s="89">
        <v>15</v>
      </c>
      <c r="S181" s="89" t="s">
        <v>1557</v>
      </c>
      <c r="T181" s="89" t="s">
        <v>1557</v>
      </c>
      <c r="U181" s="89" t="s">
        <v>1554</v>
      </c>
      <c r="V181" s="89" t="s">
        <v>1563</v>
      </c>
      <c r="W181" s="89" t="s">
        <v>651</v>
      </c>
      <c r="X181" s="89" t="s">
        <v>76</v>
      </c>
      <c r="Y181" s="89" t="s">
        <v>621</v>
      </c>
      <c r="Z181" s="89" t="s">
        <v>68</v>
      </c>
      <c r="AA181" s="89" t="s">
        <v>67</v>
      </c>
      <c r="AB181" s="89">
        <v>1</v>
      </c>
      <c r="AC181" s="89">
        <v>6</v>
      </c>
      <c r="AD181" s="89">
        <v>1</v>
      </c>
      <c r="AE181" s="89" t="s">
        <v>287</v>
      </c>
      <c r="AF181" s="90">
        <v>367</v>
      </c>
      <c r="AG181" s="90">
        <v>45082</v>
      </c>
      <c r="AH181" s="90">
        <v>46174</v>
      </c>
    </row>
    <row r="182" spans="1:37" hidden="1" x14ac:dyDescent="0.35">
      <c r="A182" s="89" t="str">
        <f t="shared" si="6"/>
        <v>695F</v>
      </c>
      <c r="B182" s="89" t="s">
        <v>1728</v>
      </c>
      <c r="C182" s="89" t="s">
        <v>1729</v>
      </c>
      <c r="D182" s="89" t="s">
        <v>384</v>
      </c>
      <c r="E182" s="89" t="s">
        <v>1730</v>
      </c>
      <c r="F182" s="89" t="s">
        <v>1676</v>
      </c>
      <c r="G182" s="89" t="s">
        <v>70</v>
      </c>
      <c r="H182" s="89" t="s">
        <v>70</v>
      </c>
      <c r="I182" s="89" t="s">
        <v>1568</v>
      </c>
      <c r="J182" s="89">
        <v>1</v>
      </c>
      <c r="K182" s="89" t="s">
        <v>53</v>
      </c>
      <c r="L182" s="89" t="s">
        <v>1550</v>
      </c>
      <c r="M182" s="91"/>
      <c r="N182" s="89" t="s">
        <v>1551</v>
      </c>
      <c r="O182" s="89" t="s">
        <v>617</v>
      </c>
      <c r="P182" s="89" t="s">
        <v>1552</v>
      </c>
      <c r="Q182" s="89" t="s">
        <v>631</v>
      </c>
      <c r="R182" s="89">
        <v>24</v>
      </c>
      <c r="S182" s="89" t="s">
        <v>1553</v>
      </c>
      <c r="T182" s="89" t="s">
        <v>1557</v>
      </c>
      <c r="U182" s="89" t="s">
        <v>1554</v>
      </c>
      <c r="V182" s="89" t="s">
        <v>1563</v>
      </c>
      <c r="W182" s="89" t="s">
        <v>647</v>
      </c>
      <c r="X182" s="89" t="s">
        <v>100</v>
      </c>
      <c r="Y182" s="89" t="s">
        <v>621</v>
      </c>
      <c r="Z182" s="89" t="s">
        <v>68</v>
      </c>
      <c r="AA182" s="89" t="s">
        <v>67</v>
      </c>
      <c r="AB182" s="89">
        <v>1</v>
      </c>
      <c r="AC182" s="89">
        <v>6</v>
      </c>
      <c r="AD182" s="89">
        <v>1</v>
      </c>
      <c r="AE182" s="89" t="s">
        <v>287</v>
      </c>
      <c r="AF182" s="90">
        <v>367</v>
      </c>
      <c r="AG182" s="90">
        <v>45082</v>
      </c>
      <c r="AH182" s="90">
        <v>46174</v>
      </c>
    </row>
    <row r="183" spans="1:37" hidden="1" x14ac:dyDescent="0.35">
      <c r="A183" s="89" t="str">
        <f t="shared" si="6"/>
        <v>544D</v>
      </c>
      <c r="B183" s="89" t="s">
        <v>1360</v>
      </c>
      <c r="C183" s="89" t="s">
        <v>1361</v>
      </c>
      <c r="D183" s="89" t="s">
        <v>294</v>
      </c>
      <c r="E183" s="89" t="s">
        <v>1362</v>
      </c>
      <c r="F183" s="89" t="s">
        <v>1676</v>
      </c>
      <c r="G183" s="89" t="s">
        <v>70</v>
      </c>
      <c r="H183" s="89" t="s">
        <v>70</v>
      </c>
      <c r="I183" s="91"/>
      <c r="J183" s="89">
        <v>0</v>
      </c>
      <c r="K183" s="89" t="s">
        <v>53</v>
      </c>
      <c r="L183" s="89" t="s">
        <v>1550</v>
      </c>
      <c r="M183" s="91"/>
      <c r="N183" s="89" t="s">
        <v>1551</v>
      </c>
      <c r="O183" s="89" t="s">
        <v>617</v>
      </c>
      <c r="P183" s="89" t="s">
        <v>1552</v>
      </c>
      <c r="Q183" s="89" t="s">
        <v>659</v>
      </c>
      <c r="R183" s="89">
        <v>15</v>
      </c>
      <c r="S183" s="89" t="s">
        <v>1557</v>
      </c>
      <c r="T183" s="89" t="s">
        <v>1557</v>
      </c>
      <c r="U183" s="89" t="s">
        <v>1554</v>
      </c>
      <c r="V183" s="89" t="s">
        <v>1563</v>
      </c>
      <c r="W183" s="89" t="s">
        <v>658</v>
      </c>
      <c r="X183" s="89" t="s">
        <v>92</v>
      </c>
      <c r="Y183" s="89" t="s">
        <v>621</v>
      </c>
      <c r="Z183" s="89" t="s">
        <v>68</v>
      </c>
      <c r="AA183" s="89" t="s">
        <v>67</v>
      </c>
      <c r="AB183" s="89">
        <v>1</v>
      </c>
      <c r="AC183" s="89">
        <v>6</v>
      </c>
      <c r="AD183" s="89">
        <v>1</v>
      </c>
      <c r="AE183" s="89" t="s">
        <v>287</v>
      </c>
      <c r="AF183" s="90">
        <v>367</v>
      </c>
      <c r="AG183" s="90">
        <v>45082</v>
      </c>
      <c r="AH183" s="90">
        <v>46174</v>
      </c>
    </row>
    <row r="184" spans="1:37" hidden="1" x14ac:dyDescent="0.35">
      <c r="A184" s="89" t="str">
        <f t="shared" si="6"/>
        <v>1017</v>
      </c>
      <c r="B184" s="89" t="s">
        <v>1498</v>
      </c>
      <c r="C184" s="89" t="s">
        <v>1499</v>
      </c>
      <c r="D184" s="89" t="s">
        <v>194</v>
      </c>
      <c r="E184" s="89" t="s">
        <v>1731</v>
      </c>
      <c r="F184" s="89" t="s">
        <v>1676</v>
      </c>
      <c r="G184" s="89" t="s">
        <v>70</v>
      </c>
      <c r="H184" s="89" t="s">
        <v>70</v>
      </c>
      <c r="I184" s="89" t="s">
        <v>1558</v>
      </c>
      <c r="J184" s="89">
        <v>0</v>
      </c>
      <c r="K184" s="89" t="s">
        <v>53</v>
      </c>
      <c r="L184" s="89" t="s">
        <v>1550</v>
      </c>
      <c r="M184" s="91"/>
      <c r="N184" s="89" t="s">
        <v>1551</v>
      </c>
      <c r="O184" s="89" t="s">
        <v>617</v>
      </c>
      <c r="P184" s="89" t="s">
        <v>1552</v>
      </c>
      <c r="Q184" s="89" t="s">
        <v>631</v>
      </c>
      <c r="R184" s="89">
        <v>24</v>
      </c>
      <c r="S184" s="89" t="s">
        <v>1553</v>
      </c>
      <c r="T184" s="89" t="s">
        <v>1557</v>
      </c>
      <c r="U184" s="89" t="s">
        <v>1554</v>
      </c>
      <c r="V184" s="89" t="s">
        <v>1563</v>
      </c>
      <c r="W184" s="89" t="s">
        <v>630</v>
      </c>
      <c r="X184" s="89" t="s">
        <v>117</v>
      </c>
      <c r="Y184" s="89" t="s">
        <v>621</v>
      </c>
      <c r="Z184" s="89" t="s">
        <v>68</v>
      </c>
      <c r="AA184" s="89" t="s">
        <v>67</v>
      </c>
      <c r="AB184" s="89">
        <v>1</v>
      </c>
      <c r="AC184" s="89">
        <v>6</v>
      </c>
      <c r="AD184" s="89">
        <v>1</v>
      </c>
      <c r="AE184" s="89" t="s">
        <v>287</v>
      </c>
      <c r="AF184" s="90">
        <v>367</v>
      </c>
      <c r="AG184" s="90">
        <v>45082</v>
      </c>
      <c r="AH184" s="90">
        <v>46174</v>
      </c>
    </row>
    <row r="185" spans="1:37" x14ac:dyDescent="0.35">
      <c r="A185" s="89" t="str">
        <f t="shared" si="6"/>
        <v>ZRB7</v>
      </c>
      <c r="B185" s="89" t="s">
        <v>1273</v>
      </c>
      <c r="C185" s="89" t="s">
        <v>1274</v>
      </c>
      <c r="D185" s="89" t="s">
        <v>514</v>
      </c>
      <c r="E185" s="89" t="s">
        <v>1275</v>
      </c>
      <c r="F185" s="89" t="s">
        <v>1676</v>
      </c>
      <c r="G185" s="89" t="s">
        <v>70</v>
      </c>
      <c r="H185" s="89" t="s">
        <v>70</v>
      </c>
      <c r="I185" s="91"/>
      <c r="J185" s="89">
        <v>0</v>
      </c>
      <c r="K185" s="26" t="s">
        <v>38</v>
      </c>
      <c r="L185" s="89" t="s">
        <v>1590</v>
      </c>
      <c r="M185" s="91"/>
      <c r="N185" s="89" t="s">
        <v>1551</v>
      </c>
      <c r="O185" s="89" t="s">
        <v>617</v>
      </c>
      <c r="P185" s="89" t="s">
        <v>1552</v>
      </c>
      <c r="Q185" s="89" t="s">
        <v>631</v>
      </c>
      <c r="R185" s="89">
        <v>15</v>
      </c>
      <c r="S185" s="89" t="s">
        <v>1553</v>
      </c>
      <c r="T185" s="89" t="s">
        <v>1557</v>
      </c>
      <c r="U185" s="89" t="s">
        <v>1554</v>
      </c>
      <c r="V185" s="89" t="s">
        <v>1563</v>
      </c>
      <c r="W185" s="89" t="s">
        <v>647</v>
      </c>
      <c r="X185" s="89" t="s">
        <v>100</v>
      </c>
      <c r="Y185" s="89" t="s">
        <v>621</v>
      </c>
      <c r="Z185" s="89" t="s">
        <v>68</v>
      </c>
      <c r="AA185" s="89" t="s">
        <v>67</v>
      </c>
      <c r="AB185" s="89">
        <v>1</v>
      </c>
      <c r="AC185" s="89">
        <v>6</v>
      </c>
      <c r="AD185" s="89">
        <v>1</v>
      </c>
      <c r="AE185" s="89" t="s">
        <v>287</v>
      </c>
      <c r="AF185" s="90">
        <v>367</v>
      </c>
      <c r="AG185" s="90">
        <v>45098</v>
      </c>
      <c r="AH185" s="90">
        <v>46174</v>
      </c>
      <c r="AJ185">
        <f>VLOOKUP(A185,'1'!B:Q,16,0)</f>
        <v>1440</v>
      </c>
      <c r="AK185" s="96">
        <f t="shared" ref="AK185:AK198" si="7">AJ185/250</f>
        <v>5.76</v>
      </c>
    </row>
    <row r="186" spans="1:37" x14ac:dyDescent="0.35">
      <c r="A186" s="89" t="str">
        <f t="shared" si="6"/>
        <v>ZRF7</v>
      </c>
      <c r="B186" s="89" t="s">
        <v>660</v>
      </c>
      <c r="C186" s="89" t="s">
        <v>661</v>
      </c>
      <c r="D186" s="89" t="s">
        <v>523</v>
      </c>
      <c r="E186" s="89" t="s">
        <v>662</v>
      </c>
      <c r="F186" s="89" t="s">
        <v>1676</v>
      </c>
      <c r="G186" s="89" t="s">
        <v>70</v>
      </c>
      <c r="H186" s="89" t="s">
        <v>70</v>
      </c>
      <c r="I186" s="91"/>
      <c r="J186" s="89">
        <v>0</v>
      </c>
      <c r="K186" s="26" t="s">
        <v>38</v>
      </c>
      <c r="L186" s="89" t="s">
        <v>1590</v>
      </c>
      <c r="M186" s="91"/>
      <c r="N186" s="89" t="s">
        <v>1551</v>
      </c>
      <c r="O186" s="89" t="s">
        <v>617</v>
      </c>
      <c r="P186" s="89" t="s">
        <v>1552</v>
      </c>
      <c r="Q186" s="89" t="s">
        <v>631</v>
      </c>
      <c r="R186" s="89">
        <v>24</v>
      </c>
      <c r="S186" s="89" t="s">
        <v>1553</v>
      </c>
      <c r="T186" s="89" t="s">
        <v>1557</v>
      </c>
      <c r="U186" s="89" t="s">
        <v>1554</v>
      </c>
      <c r="V186" s="89" t="s">
        <v>1563</v>
      </c>
      <c r="W186" s="89" t="s">
        <v>647</v>
      </c>
      <c r="X186" s="89" t="s">
        <v>100</v>
      </c>
      <c r="Y186" s="89" t="s">
        <v>621</v>
      </c>
      <c r="Z186" s="89" t="s">
        <v>68</v>
      </c>
      <c r="AA186" s="89" t="s">
        <v>67</v>
      </c>
      <c r="AB186" s="89">
        <v>1</v>
      </c>
      <c r="AC186" s="89">
        <v>6</v>
      </c>
      <c r="AD186" s="89">
        <v>1</v>
      </c>
      <c r="AE186" s="89" t="s">
        <v>287</v>
      </c>
      <c r="AF186" s="90">
        <v>367</v>
      </c>
      <c r="AG186" s="90">
        <v>45098</v>
      </c>
      <c r="AH186" s="90">
        <v>46174</v>
      </c>
      <c r="AJ186">
        <f>VLOOKUP(A186,'1'!B:Q,16,0)</f>
        <v>1440</v>
      </c>
      <c r="AK186" s="96">
        <f t="shared" si="7"/>
        <v>5.76</v>
      </c>
    </row>
    <row r="187" spans="1:37" x14ac:dyDescent="0.35">
      <c r="A187" s="89" t="str">
        <f t="shared" si="6"/>
        <v>ZUB7</v>
      </c>
      <c r="B187" s="89" t="s">
        <v>1732</v>
      </c>
      <c r="C187" s="89" t="s">
        <v>1733</v>
      </c>
      <c r="D187" s="89" t="s">
        <v>551</v>
      </c>
      <c r="E187" s="89" t="s">
        <v>1734</v>
      </c>
      <c r="F187" s="89" t="s">
        <v>1676</v>
      </c>
      <c r="G187" s="89" t="s">
        <v>70</v>
      </c>
      <c r="H187" s="89" t="s">
        <v>70</v>
      </c>
      <c r="I187" s="89" t="s">
        <v>1549</v>
      </c>
      <c r="J187" s="89">
        <v>0</v>
      </c>
      <c r="K187" s="26" t="s">
        <v>38</v>
      </c>
      <c r="L187" s="89" t="s">
        <v>1590</v>
      </c>
      <c r="M187" s="91"/>
      <c r="N187" s="89" t="s">
        <v>1551</v>
      </c>
      <c r="O187" s="89" t="s">
        <v>617</v>
      </c>
      <c r="P187" s="89" t="s">
        <v>1552</v>
      </c>
      <c r="Q187" s="89" t="s">
        <v>631</v>
      </c>
      <c r="R187" s="89">
        <v>24</v>
      </c>
      <c r="S187" s="89" t="s">
        <v>1557</v>
      </c>
      <c r="T187" s="89" t="s">
        <v>1557</v>
      </c>
      <c r="U187" s="89" t="s">
        <v>1554</v>
      </c>
      <c r="V187" s="89" t="s">
        <v>1563</v>
      </c>
      <c r="W187" s="89" t="s">
        <v>647</v>
      </c>
      <c r="X187" s="89" t="s">
        <v>100</v>
      </c>
      <c r="Y187" s="89" t="s">
        <v>621</v>
      </c>
      <c r="Z187" s="89" t="s">
        <v>68</v>
      </c>
      <c r="AA187" s="89" t="s">
        <v>67</v>
      </c>
      <c r="AB187" s="89">
        <v>1</v>
      </c>
      <c r="AC187" s="89">
        <v>6</v>
      </c>
      <c r="AD187" s="89">
        <v>1</v>
      </c>
      <c r="AE187" s="89" t="s">
        <v>287</v>
      </c>
      <c r="AF187" s="90">
        <v>367</v>
      </c>
      <c r="AG187" s="90">
        <v>45098</v>
      </c>
      <c r="AH187" s="90">
        <v>46174</v>
      </c>
      <c r="AJ187">
        <f>VLOOKUP(A187,'1'!B:Q,16,0)</f>
        <v>900</v>
      </c>
      <c r="AK187" s="96">
        <f t="shared" si="7"/>
        <v>3.6</v>
      </c>
    </row>
    <row r="188" spans="1:37" x14ac:dyDescent="0.35">
      <c r="A188" s="89" t="str">
        <f t="shared" si="6"/>
        <v>ZRJ7</v>
      </c>
      <c r="B188" s="89" t="s">
        <v>1285</v>
      </c>
      <c r="C188" s="89" t="s">
        <v>1286</v>
      </c>
      <c r="D188" s="89" t="s">
        <v>527</v>
      </c>
      <c r="E188" s="89" t="s">
        <v>1275</v>
      </c>
      <c r="F188" s="89" t="s">
        <v>1676</v>
      </c>
      <c r="G188" s="89" t="s">
        <v>70</v>
      </c>
      <c r="H188" s="89" t="s">
        <v>70</v>
      </c>
      <c r="I188" s="89" t="s">
        <v>1549</v>
      </c>
      <c r="J188" s="89">
        <v>0</v>
      </c>
      <c r="K188" s="26" t="s">
        <v>38</v>
      </c>
      <c r="L188" s="89" t="s">
        <v>1590</v>
      </c>
      <c r="M188" s="91"/>
      <c r="N188" s="89" t="s">
        <v>1551</v>
      </c>
      <c r="O188" s="89" t="s">
        <v>617</v>
      </c>
      <c r="P188" s="89" t="s">
        <v>1552</v>
      </c>
      <c r="Q188" s="89" t="s">
        <v>631</v>
      </c>
      <c r="R188" s="89">
        <v>17</v>
      </c>
      <c r="S188" s="89" t="s">
        <v>1553</v>
      </c>
      <c r="T188" s="89" t="s">
        <v>1557</v>
      </c>
      <c r="U188" s="89" t="s">
        <v>1554</v>
      </c>
      <c r="V188" s="89" t="s">
        <v>1563</v>
      </c>
      <c r="W188" s="89" t="s">
        <v>647</v>
      </c>
      <c r="X188" s="89" t="s">
        <v>100</v>
      </c>
      <c r="Y188" s="89" t="s">
        <v>621</v>
      </c>
      <c r="Z188" s="89" t="s">
        <v>68</v>
      </c>
      <c r="AA188" s="89" t="s">
        <v>67</v>
      </c>
      <c r="AB188" s="89">
        <v>1</v>
      </c>
      <c r="AC188" s="89">
        <v>6</v>
      </c>
      <c r="AD188" s="89">
        <v>1</v>
      </c>
      <c r="AE188" s="89" t="s">
        <v>287</v>
      </c>
      <c r="AF188" s="90">
        <v>367</v>
      </c>
      <c r="AG188" s="90">
        <v>45098</v>
      </c>
      <c r="AH188" s="90">
        <v>46174</v>
      </c>
      <c r="AJ188">
        <f>VLOOKUP(A188,'1'!B:Q,16,0)</f>
        <v>1440</v>
      </c>
      <c r="AK188" s="96">
        <f t="shared" si="7"/>
        <v>5.76</v>
      </c>
    </row>
    <row r="189" spans="1:37" x14ac:dyDescent="0.35">
      <c r="A189" s="89" t="str">
        <f t="shared" si="6"/>
        <v>ZRQ5</v>
      </c>
      <c r="B189" s="89" t="s">
        <v>1291</v>
      </c>
      <c r="C189" s="89" t="s">
        <v>1292</v>
      </c>
      <c r="D189" s="89" t="s">
        <v>537</v>
      </c>
      <c r="E189" s="89" t="s">
        <v>1735</v>
      </c>
      <c r="F189" s="89" t="s">
        <v>1676</v>
      </c>
      <c r="G189" s="89" t="s">
        <v>70</v>
      </c>
      <c r="H189" s="89" t="s">
        <v>70</v>
      </c>
      <c r="I189" s="89" t="s">
        <v>1549</v>
      </c>
      <c r="J189" s="89">
        <v>0</v>
      </c>
      <c r="K189" s="26" t="s">
        <v>38</v>
      </c>
      <c r="L189" s="89" t="s">
        <v>1590</v>
      </c>
      <c r="M189" s="91"/>
      <c r="N189" s="89" t="s">
        <v>1551</v>
      </c>
      <c r="O189" s="89" t="s">
        <v>617</v>
      </c>
      <c r="P189" s="89" t="s">
        <v>1552</v>
      </c>
      <c r="Q189" s="89" t="s">
        <v>631</v>
      </c>
      <c r="R189" s="89">
        <v>24</v>
      </c>
      <c r="S189" s="89" t="s">
        <v>1553</v>
      </c>
      <c r="T189" s="89" t="s">
        <v>1557</v>
      </c>
      <c r="U189" s="89" t="s">
        <v>1554</v>
      </c>
      <c r="V189" s="89" t="s">
        <v>1563</v>
      </c>
      <c r="W189" s="89" t="s">
        <v>692</v>
      </c>
      <c r="X189" s="89" t="s">
        <v>81</v>
      </c>
      <c r="Y189" s="89" t="s">
        <v>621</v>
      </c>
      <c r="Z189" s="89" t="s">
        <v>68</v>
      </c>
      <c r="AA189" s="89" t="s">
        <v>82</v>
      </c>
      <c r="AB189" s="89">
        <v>1</v>
      </c>
      <c r="AC189" s="89">
        <v>6</v>
      </c>
      <c r="AD189" s="89">
        <v>1</v>
      </c>
      <c r="AE189" s="89" t="s">
        <v>287</v>
      </c>
      <c r="AF189" s="90">
        <v>367</v>
      </c>
      <c r="AG189" s="90">
        <v>45100</v>
      </c>
      <c r="AH189" s="90">
        <v>46174</v>
      </c>
      <c r="AJ189">
        <f>VLOOKUP(A189,'1'!B:Q,16,0)</f>
        <v>1440</v>
      </c>
      <c r="AK189" s="96">
        <f t="shared" si="7"/>
        <v>5.76</v>
      </c>
    </row>
    <row r="190" spans="1:37" x14ac:dyDescent="0.35">
      <c r="A190" s="89" t="str">
        <f t="shared" si="6"/>
        <v>ZRX6</v>
      </c>
      <c r="B190" s="89" t="s">
        <v>1409</v>
      </c>
      <c r="C190" s="89" t="s">
        <v>1410</v>
      </c>
      <c r="D190" s="89" t="s">
        <v>545</v>
      </c>
      <c r="E190" s="89" t="s">
        <v>1411</v>
      </c>
      <c r="F190" s="89" t="s">
        <v>1676</v>
      </c>
      <c r="G190" s="89" t="s">
        <v>70</v>
      </c>
      <c r="H190" s="89" t="s">
        <v>70</v>
      </c>
      <c r="I190" s="89" t="s">
        <v>1549</v>
      </c>
      <c r="J190" s="89">
        <v>0</v>
      </c>
      <c r="K190" s="26" t="s">
        <v>38</v>
      </c>
      <c r="L190" s="89" t="s">
        <v>1590</v>
      </c>
      <c r="M190" s="91"/>
      <c r="N190" s="89" t="s">
        <v>1551</v>
      </c>
      <c r="O190" s="89" t="s">
        <v>617</v>
      </c>
      <c r="P190" s="89" t="s">
        <v>1552</v>
      </c>
      <c r="Q190" s="89" t="s">
        <v>659</v>
      </c>
      <c r="R190" s="89">
        <v>24</v>
      </c>
      <c r="S190" s="89" t="s">
        <v>1553</v>
      </c>
      <c r="T190" s="89" t="s">
        <v>1560</v>
      </c>
      <c r="U190" s="89" t="s">
        <v>1554</v>
      </c>
      <c r="V190" s="89" t="s">
        <v>1563</v>
      </c>
      <c r="W190" s="89" t="s">
        <v>658</v>
      </c>
      <c r="X190" s="89" t="s">
        <v>92</v>
      </c>
      <c r="Y190" s="89" t="s">
        <v>621</v>
      </c>
      <c r="Z190" s="89" t="s">
        <v>68</v>
      </c>
      <c r="AA190" s="89" t="s">
        <v>67</v>
      </c>
      <c r="AB190" s="89">
        <v>1</v>
      </c>
      <c r="AC190" s="89">
        <v>6</v>
      </c>
      <c r="AD190" s="89">
        <v>1</v>
      </c>
      <c r="AE190" s="89" t="s">
        <v>287</v>
      </c>
      <c r="AF190" s="90">
        <v>367</v>
      </c>
      <c r="AG190" s="90">
        <v>45101</v>
      </c>
      <c r="AH190" s="90">
        <v>46193</v>
      </c>
      <c r="AJ190">
        <f>VLOOKUP(A190,'1'!B:Q,16,0)</f>
        <v>1440</v>
      </c>
      <c r="AK190" s="96">
        <f t="shared" si="7"/>
        <v>5.76</v>
      </c>
    </row>
    <row r="191" spans="1:37" x14ac:dyDescent="0.35">
      <c r="A191" s="89" t="str">
        <f t="shared" si="6"/>
        <v>ZRZ6</v>
      </c>
      <c r="B191" s="89" t="s">
        <v>1424</v>
      </c>
      <c r="C191" s="89" t="s">
        <v>1425</v>
      </c>
      <c r="D191" s="89" t="s">
        <v>547</v>
      </c>
      <c r="E191" s="89" t="s">
        <v>1736</v>
      </c>
      <c r="F191" s="89" t="s">
        <v>1676</v>
      </c>
      <c r="G191" s="89" t="s">
        <v>70</v>
      </c>
      <c r="H191" s="89" t="s">
        <v>70</v>
      </c>
      <c r="I191" s="89" t="s">
        <v>1549</v>
      </c>
      <c r="J191" s="89">
        <v>0</v>
      </c>
      <c r="K191" s="26" t="s">
        <v>38</v>
      </c>
      <c r="L191" s="89" t="s">
        <v>1590</v>
      </c>
      <c r="M191" s="91"/>
      <c r="N191" s="89" t="s">
        <v>1551</v>
      </c>
      <c r="O191" s="89" t="s">
        <v>617</v>
      </c>
      <c r="P191" s="89" t="s">
        <v>1552</v>
      </c>
      <c r="Q191" s="89" t="s">
        <v>659</v>
      </c>
      <c r="R191" s="89">
        <v>24</v>
      </c>
      <c r="S191" s="89" t="s">
        <v>1553</v>
      </c>
      <c r="T191" s="89" t="s">
        <v>1560</v>
      </c>
      <c r="U191" s="89" t="s">
        <v>1554</v>
      </c>
      <c r="V191" s="89" t="s">
        <v>1563</v>
      </c>
      <c r="W191" s="89" t="s">
        <v>658</v>
      </c>
      <c r="X191" s="89" t="s">
        <v>92</v>
      </c>
      <c r="Y191" s="89" t="s">
        <v>621</v>
      </c>
      <c r="Z191" s="89" t="s">
        <v>68</v>
      </c>
      <c r="AA191" s="89" t="s">
        <v>67</v>
      </c>
      <c r="AB191" s="89">
        <v>1</v>
      </c>
      <c r="AC191" s="89">
        <v>6</v>
      </c>
      <c r="AD191" s="89">
        <v>1</v>
      </c>
      <c r="AE191" s="89" t="s">
        <v>287</v>
      </c>
      <c r="AF191" s="90">
        <v>367</v>
      </c>
      <c r="AG191" s="90">
        <v>45101</v>
      </c>
      <c r="AH191" s="90">
        <v>46193</v>
      </c>
      <c r="AJ191">
        <f>VLOOKUP(A191,'1'!B:Q,16,0)</f>
        <v>1440</v>
      </c>
      <c r="AK191" s="96">
        <f t="shared" si="7"/>
        <v>5.76</v>
      </c>
    </row>
    <row r="192" spans="1:37" x14ac:dyDescent="0.35">
      <c r="A192" s="89" t="str">
        <f t="shared" si="6"/>
        <v>ZRA7</v>
      </c>
      <c r="B192" s="89" t="s">
        <v>1270</v>
      </c>
      <c r="C192" s="89" t="s">
        <v>1271</v>
      </c>
      <c r="D192" s="89" t="s">
        <v>512</v>
      </c>
      <c r="E192" s="89" t="s">
        <v>1272</v>
      </c>
      <c r="F192" s="89" t="s">
        <v>1676</v>
      </c>
      <c r="G192" s="89" t="s">
        <v>70</v>
      </c>
      <c r="H192" s="89" t="s">
        <v>70</v>
      </c>
      <c r="I192" s="91"/>
      <c r="J192" s="89">
        <v>0</v>
      </c>
      <c r="K192" s="26" t="s">
        <v>38</v>
      </c>
      <c r="L192" s="89" t="s">
        <v>1590</v>
      </c>
      <c r="M192" s="91"/>
      <c r="N192" s="89" t="s">
        <v>1551</v>
      </c>
      <c r="O192" s="89" t="s">
        <v>617</v>
      </c>
      <c r="P192" s="89" t="s">
        <v>1552</v>
      </c>
      <c r="Q192" s="89" t="s">
        <v>631</v>
      </c>
      <c r="R192" s="89">
        <v>15</v>
      </c>
      <c r="S192" s="89" t="s">
        <v>1553</v>
      </c>
      <c r="T192" s="89" t="s">
        <v>1560</v>
      </c>
      <c r="U192" s="89" t="s">
        <v>1554</v>
      </c>
      <c r="V192" s="89" t="s">
        <v>1563</v>
      </c>
      <c r="W192" s="89" t="s">
        <v>679</v>
      </c>
      <c r="X192" s="89" t="s">
        <v>66</v>
      </c>
      <c r="Y192" s="89" t="s">
        <v>621</v>
      </c>
      <c r="Z192" s="89" t="s">
        <v>68</v>
      </c>
      <c r="AA192" s="89" t="s">
        <v>67</v>
      </c>
      <c r="AB192" s="89">
        <v>1</v>
      </c>
      <c r="AC192" s="89">
        <v>6</v>
      </c>
      <c r="AD192" s="89">
        <v>1</v>
      </c>
      <c r="AE192" s="89" t="s">
        <v>287</v>
      </c>
      <c r="AF192" s="90">
        <v>367</v>
      </c>
      <c r="AG192" s="90">
        <v>45101</v>
      </c>
      <c r="AH192" s="90">
        <v>46193</v>
      </c>
      <c r="AJ192">
        <f>VLOOKUP(A192,'1'!B:Q,16,0)</f>
        <v>1440</v>
      </c>
      <c r="AK192" s="96">
        <f t="shared" si="7"/>
        <v>5.76</v>
      </c>
    </row>
    <row r="193" spans="1:37" x14ac:dyDescent="0.35">
      <c r="A193" s="89" t="str">
        <f t="shared" si="6"/>
        <v>ZRC7</v>
      </c>
      <c r="B193" s="89" t="s">
        <v>693</v>
      </c>
      <c r="C193" s="89" t="s">
        <v>694</v>
      </c>
      <c r="D193" s="89" t="s">
        <v>515</v>
      </c>
      <c r="E193" s="89" t="s">
        <v>1737</v>
      </c>
      <c r="F193" s="89" t="s">
        <v>1676</v>
      </c>
      <c r="G193" s="89" t="s">
        <v>70</v>
      </c>
      <c r="H193" s="89" t="s">
        <v>70</v>
      </c>
      <c r="I193" s="91"/>
      <c r="J193" s="89">
        <v>0</v>
      </c>
      <c r="K193" s="26" t="s">
        <v>38</v>
      </c>
      <c r="L193" s="89" t="s">
        <v>1590</v>
      </c>
      <c r="M193" s="91"/>
      <c r="N193" s="89" t="s">
        <v>1551</v>
      </c>
      <c r="O193" s="89" t="s">
        <v>617</v>
      </c>
      <c r="P193" s="89" t="s">
        <v>1552</v>
      </c>
      <c r="Q193" s="89" t="s">
        <v>631</v>
      </c>
      <c r="R193" s="89">
        <v>24</v>
      </c>
      <c r="S193" s="89" t="s">
        <v>1553</v>
      </c>
      <c r="T193" s="89" t="s">
        <v>1560</v>
      </c>
      <c r="U193" s="89" t="s">
        <v>1554</v>
      </c>
      <c r="V193" s="89" t="s">
        <v>1563</v>
      </c>
      <c r="W193" s="89" t="s">
        <v>679</v>
      </c>
      <c r="X193" s="89" t="s">
        <v>66</v>
      </c>
      <c r="Y193" s="89" t="s">
        <v>621</v>
      </c>
      <c r="Z193" s="89" t="s">
        <v>68</v>
      </c>
      <c r="AA193" s="89" t="s">
        <v>67</v>
      </c>
      <c r="AB193" s="89">
        <v>1</v>
      </c>
      <c r="AC193" s="89">
        <v>6</v>
      </c>
      <c r="AD193" s="89">
        <v>1</v>
      </c>
      <c r="AE193" s="89" t="s">
        <v>287</v>
      </c>
      <c r="AF193" s="90">
        <v>367</v>
      </c>
      <c r="AG193" s="90">
        <v>45101</v>
      </c>
      <c r="AH193" s="90">
        <v>46193</v>
      </c>
      <c r="AJ193">
        <f>VLOOKUP(A193,'1'!B:Q,16,0)</f>
        <v>1440</v>
      </c>
      <c r="AK193" s="96">
        <f t="shared" si="7"/>
        <v>5.76</v>
      </c>
    </row>
    <row r="194" spans="1:37" x14ac:dyDescent="0.35">
      <c r="A194" s="89" t="str">
        <f t="shared" si="6"/>
        <v>ZRW6</v>
      </c>
      <c r="B194" s="89" t="s">
        <v>1406</v>
      </c>
      <c r="C194" s="89" t="s">
        <v>1407</v>
      </c>
      <c r="D194" s="89" t="s">
        <v>544</v>
      </c>
      <c r="E194" s="89" t="s">
        <v>1408</v>
      </c>
      <c r="F194" s="89" t="s">
        <v>1676</v>
      </c>
      <c r="G194" s="89" t="s">
        <v>70</v>
      </c>
      <c r="H194" s="89" t="s">
        <v>70</v>
      </c>
      <c r="I194" s="89" t="s">
        <v>1549</v>
      </c>
      <c r="J194" s="89">
        <v>0</v>
      </c>
      <c r="K194" s="26" t="s">
        <v>38</v>
      </c>
      <c r="L194" s="89" t="s">
        <v>1590</v>
      </c>
      <c r="M194" s="91"/>
      <c r="N194" s="89" t="s">
        <v>1551</v>
      </c>
      <c r="O194" s="89" t="s">
        <v>617</v>
      </c>
      <c r="P194" s="89" t="s">
        <v>1552</v>
      </c>
      <c r="Q194" s="89" t="s">
        <v>659</v>
      </c>
      <c r="R194" s="89">
        <v>17</v>
      </c>
      <c r="S194" s="89" t="s">
        <v>1566</v>
      </c>
      <c r="T194" s="89" t="s">
        <v>1560</v>
      </c>
      <c r="U194" s="89" t="s">
        <v>1554</v>
      </c>
      <c r="V194" s="89" t="s">
        <v>1563</v>
      </c>
      <c r="W194" s="89" t="s">
        <v>658</v>
      </c>
      <c r="X194" s="89" t="s">
        <v>92</v>
      </c>
      <c r="Y194" s="89" t="s">
        <v>621</v>
      </c>
      <c r="Z194" s="89" t="s">
        <v>68</v>
      </c>
      <c r="AA194" s="89" t="s">
        <v>67</v>
      </c>
      <c r="AB194" s="89">
        <v>1</v>
      </c>
      <c r="AC194" s="89">
        <v>6</v>
      </c>
      <c r="AD194" s="89">
        <v>1</v>
      </c>
      <c r="AE194" s="89" t="s">
        <v>287</v>
      </c>
      <c r="AF194" s="90">
        <v>367</v>
      </c>
      <c r="AG194" s="90">
        <v>45102</v>
      </c>
      <c r="AH194" s="90">
        <v>46193</v>
      </c>
      <c r="AJ194">
        <f>VLOOKUP(A194,'1'!B:Q,16,0)</f>
        <v>1020</v>
      </c>
      <c r="AK194" s="96">
        <f t="shared" si="7"/>
        <v>4.08</v>
      </c>
    </row>
    <row r="195" spans="1:37" x14ac:dyDescent="0.35">
      <c r="A195" s="89" t="str">
        <f t="shared" si="6"/>
        <v>ZRY6</v>
      </c>
      <c r="B195" s="89" t="s">
        <v>656</v>
      </c>
      <c r="C195" s="89" t="s">
        <v>657</v>
      </c>
      <c r="D195" s="89" t="s">
        <v>546</v>
      </c>
      <c r="E195" s="89" t="s">
        <v>1738</v>
      </c>
      <c r="F195" s="89" t="s">
        <v>1676</v>
      </c>
      <c r="G195" s="89" t="s">
        <v>70</v>
      </c>
      <c r="H195" s="89" t="s">
        <v>70</v>
      </c>
      <c r="I195" s="89" t="s">
        <v>1549</v>
      </c>
      <c r="J195" s="89">
        <v>0</v>
      </c>
      <c r="K195" s="26" t="s">
        <v>38</v>
      </c>
      <c r="L195" s="89" t="s">
        <v>1590</v>
      </c>
      <c r="M195" s="91"/>
      <c r="N195" s="89" t="s">
        <v>1551</v>
      </c>
      <c r="O195" s="89" t="s">
        <v>617</v>
      </c>
      <c r="P195" s="89" t="s">
        <v>1552</v>
      </c>
      <c r="Q195" s="89" t="s">
        <v>659</v>
      </c>
      <c r="R195" s="89">
        <v>24</v>
      </c>
      <c r="S195" s="89" t="s">
        <v>1553</v>
      </c>
      <c r="T195" s="89" t="s">
        <v>1560</v>
      </c>
      <c r="U195" s="89" t="s">
        <v>1554</v>
      </c>
      <c r="V195" s="89" t="s">
        <v>1563</v>
      </c>
      <c r="W195" s="89" t="s">
        <v>658</v>
      </c>
      <c r="X195" s="89" t="s">
        <v>92</v>
      </c>
      <c r="Y195" s="89" t="s">
        <v>621</v>
      </c>
      <c r="Z195" s="89" t="s">
        <v>68</v>
      </c>
      <c r="AA195" s="89" t="s">
        <v>67</v>
      </c>
      <c r="AB195" s="89">
        <v>1</v>
      </c>
      <c r="AC195" s="89">
        <v>6</v>
      </c>
      <c r="AD195" s="89">
        <v>1</v>
      </c>
      <c r="AE195" s="89" t="s">
        <v>287</v>
      </c>
      <c r="AF195" s="90">
        <v>367</v>
      </c>
      <c r="AG195" s="90">
        <v>45102</v>
      </c>
      <c r="AH195" s="90">
        <v>46193</v>
      </c>
      <c r="AJ195">
        <f>VLOOKUP(A195,'1'!B:Q,16,0)</f>
        <v>1440</v>
      </c>
      <c r="AK195" s="96">
        <f t="shared" si="7"/>
        <v>5.76</v>
      </c>
    </row>
    <row r="196" spans="1:37" x14ac:dyDescent="0.35">
      <c r="A196" s="89" t="str">
        <f t="shared" si="6"/>
        <v>ZRD7</v>
      </c>
      <c r="B196" s="89" t="s">
        <v>1403</v>
      </c>
      <c r="C196" s="89" t="s">
        <v>1404</v>
      </c>
      <c r="D196" s="89" t="s">
        <v>517</v>
      </c>
      <c r="E196" s="89" t="s">
        <v>1405</v>
      </c>
      <c r="F196" s="89" t="s">
        <v>1676</v>
      </c>
      <c r="G196" s="89" t="s">
        <v>70</v>
      </c>
      <c r="H196" s="89" t="s">
        <v>70</v>
      </c>
      <c r="I196" s="91"/>
      <c r="J196" s="89">
        <v>0</v>
      </c>
      <c r="K196" s="26" t="s">
        <v>38</v>
      </c>
      <c r="L196" s="89" t="s">
        <v>1590</v>
      </c>
      <c r="M196" s="91"/>
      <c r="N196" s="89" t="s">
        <v>1551</v>
      </c>
      <c r="O196" s="89" t="s">
        <v>617</v>
      </c>
      <c r="P196" s="89" t="s">
        <v>1552</v>
      </c>
      <c r="Q196" s="89" t="s">
        <v>659</v>
      </c>
      <c r="R196" s="89">
        <v>24</v>
      </c>
      <c r="S196" s="89" t="s">
        <v>1553</v>
      </c>
      <c r="T196" s="89" t="s">
        <v>1560</v>
      </c>
      <c r="U196" s="89" t="s">
        <v>1554</v>
      </c>
      <c r="V196" s="89" t="s">
        <v>1563</v>
      </c>
      <c r="W196" s="89" t="s">
        <v>658</v>
      </c>
      <c r="X196" s="89" t="s">
        <v>92</v>
      </c>
      <c r="Y196" s="89" t="s">
        <v>621</v>
      </c>
      <c r="Z196" s="89" t="s">
        <v>68</v>
      </c>
      <c r="AA196" s="89" t="s">
        <v>67</v>
      </c>
      <c r="AB196" s="89">
        <v>1</v>
      </c>
      <c r="AC196" s="89">
        <v>6</v>
      </c>
      <c r="AD196" s="89">
        <v>1</v>
      </c>
      <c r="AE196" s="89" t="s">
        <v>287</v>
      </c>
      <c r="AF196" s="90">
        <v>367</v>
      </c>
      <c r="AG196" s="90">
        <v>45102</v>
      </c>
      <c r="AH196" s="90">
        <v>46193</v>
      </c>
      <c r="AJ196">
        <f>VLOOKUP(A196,'1'!B:Q,16,0)</f>
        <v>1440</v>
      </c>
      <c r="AK196" s="96">
        <f t="shared" si="7"/>
        <v>5.76</v>
      </c>
    </row>
    <row r="197" spans="1:37" x14ac:dyDescent="0.35">
      <c r="A197" s="89" t="str">
        <f t="shared" si="6"/>
        <v>Z4CB</v>
      </c>
      <c r="B197" s="89" t="s">
        <v>1739</v>
      </c>
      <c r="C197" s="89" t="s">
        <v>1740</v>
      </c>
      <c r="D197" s="89" t="s">
        <v>463</v>
      </c>
      <c r="E197" s="89" t="s">
        <v>1741</v>
      </c>
      <c r="F197" s="89" t="s">
        <v>1676</v>
      </c>
      <c r="G197" s="89" t="s">
        <v>70</v>
      </c>
      <c r="H197" s="89" t="s">
        <v>70</v>
      </c>
      <c r="I197" s="91"/>
      <c r="J197" s="89">
        <v>0</v>
      </c>
      <c r="K197" s="26" t="s">
        <v>38</v>
      </c>
      <c r="L197" s="89" t="s">
        <v>1590</v>
      </c>
      <c r="M197" s="91"/>
      <c r="N197" s="89" t="s">
        <v>1551</v>
      </c>
      <c r="O197" s="89" t="s">
        <v>617</v>
      </c>
      <c r="P197" s="89" t="s">
        <v>1552</v>
      </c>
      <c r="Q197" s="89" t="s">
        <v>631</v>
      </c>
      <c r="R197" s="89">
        <v>24</v>
      </c>
      <c r="S197" s="89" t="s">
        <v>1553</v>
      </c>
      <c r="T197" s="89" t="s">
        <v>1560</v>
      </c>
      <c r="U197" s="89" t="s">
        <v>1554</v>
      </c>
      <c r="V197" s="89" t="s">
        <v>1563</v>
      </c>
      <c r="W197" s="89" t="s">
        <v>647</v>
      </c>
      <c r="X197" s="89" t="s">
        <v>100</v>
      </c>
      <c r="Y197" s="89" t="s">
        <v>621</v>
      </c>
      <c r="Z197" s="89" t="s">
        <v>68</v>
      </c>
      <c r="AA197" s="89" t="s">
        <v>67</v>
      </c>
      <c r="AB197" s="89">
        <v>1</v>
      </c>
      <c r="AC197" s="89">
        <v>6</v>
      </c>
      <c r="AD197" s="89">
        <v>1</v>
      </c>
      <c r="AE197" s="89" t="s">
        <v>287</v>
      </c>
      <c r="AF197" s="90">
        <v>367</v>
      </c>
      <c r="AG197" s="90">
        <v>45102</v>
      </c>
      <c r="AH197" s="90">
        <v>46193</v>
      </c>
      <c r="AJ197">
        <f>VLOOKUP(A197,'1'!B:Q,16,0)</f>
        <v>1440</v>
      </c>
      <c r="AK197" s="96">
        <f t="shared" si="7"/>
        <v>5.76</v>
      </c>
    </row>
    <row r="198" spans="1:37" x14ac:dyDescent="0.35">
      <c r="A198" s="89" t="str">
        <f t="shared" si="6"/>
        <v>ZQD4</v>
      </c>
      <c r="B198" s="89" t="s">
        <v>707</v>
      </c>
      <c r="C198" s="89" t="s">
        <v>708</v>
      </c>
      <c r="D198" s="89" t="s">
        <v>503</v>
      </c>
      <c r="E198" s="89" t="s">
        <v>1742</v>
      </c>
      <c r="F198" s="89" t="s">
        <v>1676</v>
      </c>
      <c r="G198" s="89" t="s">
        <v>70</v>
      </c>
      <c r="H198" s="89" t="s">
        <v>70</v>
      </c>
      <c r="I198" s="89" t="s">
        <v>1549</v>
      </c>
      <c r="J198" s="89">
        <v>0</v>
      </c>
      <c r="K198" s="26" t="s">
        <v>38</v>
      </c>
      <c r="L198" s="89" t="s">
        <v>1590</v>
      </c>
      <c r="M198" s="91"/>
      <c r="N198" s="89" t="s">
        <v>1551</v>
      </c>
      <c r="O198" s="89" t="s">
        <v>617</v>
      </c>
      <c r="P198" s="89" t="s">
        <v>1552</v>
      </c>
      <c r="Q198" s="89" t="s">
        <v>631</v>
      </c>
      <c r="R198" s="89">
        <v>24</v>
      </c>
      <c r="S198" s="89" t="s">
        <v>1553</v>
      </c>
      <c r="T198" s="89" t="s">
        <v>1557</v>
      </c>
      <c r="U198" s="89" t="s">
        <v>1554</v>
      </c>
      <c r="V198" s="89" t="s">
        <v>1563</v>
      </c>
      <c r="W198" s="89" t="s">
        <v>630</v>
      </c>
      <c r="X198" s="89" t="s">
        <v>117</v>
      </c>
      <c r="Y198" s="89" t="s">
        <v>621</v>
      </c>
      <c r="Z198" s="89" t="s">
        <v>68</v>
      </c>
      <c r="AA198" s="89" t="s">
        <v>67</v>
      </c>
      <c r="AB198" s="89">
        <v>1</v>
      </c>
      <c r="AC198" s="89">
        <v>6</v>
      </c>
      <c r="AD198" s="89">
        <v>1</v>
      </c>
      <c r="AE198" s="89" t="s">
        <v>287</v>
      </c>
      <c r="AF198" s="90">
        <v>367</v>
      </c>
      <c r="AG198" s="90">
        <v>45106</v>
      </c>
      <c r="AH198" s="90">
        <v>46202</v>
      </c>
      <c r="AJ198">
        <f>VLOOKUP(A198,'1'!B:Q,16,0)</f>
        <v>1440</v>
      </c>
      <c r="AK198" s="96">
        <f t="shared" si="7"/>
        <v>5.76</v>
      </c>
    </row>
    <row r="199" spans="1:37" hidden="1" x14ac:dyDescent="0.35">
      <c r="A199" s="89" t="str">
        <f t="shared" si="6"/>
        <v>6873</v>
      </c>
      <c r="B199" s="89" t="s">
        <v>1388</v>
      </c>
      <c r="C199" s="89" t="s">
        <v>1389</v>
      </c>
      <c r="D199" s="89" t="s">
        <v>364</v>
      </c>
      <c r="E199" s="89" t="s">
        <v>1390</v>
      </c>
      <c r="F199" s="89" t="s">
        <v>1676</v>
      </c>
      <c r="G199" s="89" t="s">
        <v>70</v>
      </c>
      <c r="H199" s="89" t="s">
        <v>70</v>
      </c>
      <c r="I199" s="89" t="s">
        <v>1593</v>
      </c>
      <c r="J199" s="89">
        <v>0</v>
      </c>
      <c r="K199" s="89" t="s">
        <v>53</v>
      </c>
      <c r="L199" s="89" t="s">
        <v>1550</v>
      </c>
      <c r="M199" s="91"/>
      <c r="N199" s="89" t="s">
        <v>1551</v>
      </c>
      <c r="O199" s="89" t="s">
        <v>617</v>
      </c>
      <c r="P199" s="89" t="s">
        <v>1552</v>
      </c>
      <c r="Q199" s="89" t="s">
        <v>659</v>
      </c>
      <c r="R199" s="89">
        <v>24</v>
      </c>
      <c r="S199" s="89" t="s">
        <v>1553</v>
      </c>
      <c r="T199" s="89" t="s">
        <v>1560</v>
      </c>
      <c r="U199" s="89" t="s">
        <v>1554</v>
      </c>
      <c r="V199" s="89" t="s">
        <v>1563</v>
      </c>
      <c r="W199" s="89" t="s">
        <v>658</v>
      </c>
      <c r="X199" s="89" t="s">
        <v>92</v>
      </c>
      <c r="Y199" s="89" t="s">
        <v>621</v>
      </c>
      <c r="Z199" s="89" t="s">
        <v>68</v>
      </c>
      <c r="AA199" s="89" t="s">
        <v>67</v>
      </c>
      <c r="AB199" s="89">
        <v>1</v>
      </c>
      <c r="AC199" s="89">
        <v>6</v>
      </c>
      <c r="AD199" s="89">
        <v>1</v>
      </c>
      <c r="AE199" s="89" t="s">
        <v>287</v>
      </c>
      <c r="AF199" s="90">
        <v>367</v>
      </c>
      <c r="AG199" s="90">
        <v>45173</v>
      </c>
      <c r="AH199" s="90">
        <v>46269</v>
      </c>
    </row>
    <row r="200" spans="1:37" hidden="1" x14ac:dyDescent="0.35">
      <c r="A200" s="89" t="str">
        <f t="shared" si="6"/>
        <v>00TZ</v>
      </c>
      <c r="B200" s="89" t="s">
        <v>898</v>
      </c>
      <c r="C200" s="89" t="s">
        <v>899</v>
      </c>
      <c r="D200" s="89" t="s">
        <v>145</v>
      </c>
      <c r="E200" s="89" t="s">
        <v>1743</v>
      </c>
      <c r="F200" s="89" t="s">
        <v>1676</v>
      </c>
      <c r="G200" s="89" t="s">
        <v>70</v>
      </c>
      <c r="H200" s="89" t="s">
        <v>70</v>
      </c>
      <c r="I200" s="89" t="s">
        <v>1549</v>
      </c>
      <c r="J200" s="89">
        <v>0</v>
      </c>
      <c r="K200" s="89" t="s">
        <v>53</v>
      </c>
      <c r="L200" s="89" t="s">
        <v>1550</v>
      </c>
      <c r="M200" s="91"/>
      <c r="N200" s="89" t="s">
        <v>1551</v>
      </c>
      <c r="O200" s="89" t="s">
        <v>617</v>
      </c>
      <c r="P200" s="89" t="s">
        <v>1552</v>
      </c>
      <c r="Q200" s="89" t="s">
        <v>631</v>
      </c>
      <c r="R200" s="89">
        <v>14</v>
      </c>
      <c r="S200" s="89" t="s">
        <v>1744</v>
      </c>
      <c r="T200" s="89" t="s">
        <v>1560</v>
      </c>
      <c r="U200" s="89" t="s">
        <v>1554</v>
      </c>
      <c r="V200" s="89" t="s">
        <v>1563</v>
      </c>
      <c r="W200" s="89" t="s">
        <v>679</v>
      </c>
      <c r="X200" s="89" t="s">
        <v>66</v>
      </c>
      <c r="Y200" s="89" t="s">
        <v>621</v>
      </c>
      <c r="Z200" s="89" t="s">
        <v>68</v>
      </c>
      <c r="AA200" s="89" t="s">
        <v>67</v>
      </c>
      <c r="AB200" s="89">
        <v>1</v>
      </c>
      <c r="AC200" s="89">
        <v>6</v>
      </c>
      <c r="AD200" s="89">
        <v>1</v>
      </c>
      <c r="AE200" s="89" t="s">
        <v>287</v>
      </c>
      <c r="AF200" s="90">
        <v>367</v>
      </c>
      <c r="AG200" s="90">
        <v>45264</v>
      </c>
      <c r="AH200" s="90">
        <v>46357</v>
      </c>
    </row>
    <row r="201" spans="1:37" x14ac:dyDescent="0.35">
      <c r="A201" s="89" t="str">
        <f t="shared" si="6"/>
        <v>Z0Q4</v>
      </c>
      <c r="B201" s="89" t="s">
        <v>1745</v>
      </c>
      <c r="C201" s="89" t="s">
        <v>1746</v>
      </c>
      <c r="D201" s="89" t="s">
        <v>421</v>
      </c>
      <c r="E201" s="89" t="s">
        <v>1747</v>
      </c>
      <c r="F201" s="89" t="s">
        <v>1676</v>
      </c>
      <c r="G201" s="89" t="s">
        <v>70</v>
      </c>
      <c r="H201" s="89" t="s">
        <v>70</v>
      </c>
      <c r="I201" s="91"/>
      <c r="J201" s="89">
        <v>0</v>
      </c>
      <c r="K201" s="26" t="s">
        <v>38</v>
      </c>
      <c r="L201" s="89" t="s">
        <v>1622</v>
      </c>
      <c r="M201" s="91"/>
      <c r="N201" s="89" t="s">
        <v>1551</v>
      </c>
      <c r="O201" s="89" t="s">
        <v>617</v>
      </c>
      <c r="P201" s="89" t="s">
        <v>1552</v>
      </c>
      <c r="Q201" s="89" t="s">
        <v>631</v>
      </c>
      <c r="R201" s="89">
        <v>24</v>
      </c>
      <c r="S201" s="89" t="s">
        <v>1553</v>
      </c>
      <c r="T201" s="89" t="s">
        <v>1560</v>
      </c>
      <c r="U201" s="89" t="s">
        <v>1554</v>
      </c>
      <c r="V201" s="89" t="s">
        <v>1563</v>
      </c>
      <c r="W201" s="89" t="s">
        <v>647</v>
      </c>
      <c r="X201" s="89" t="s">
        <v>100</v>
      </c>
      <c r="Y201" s="89" t="s">
        <v>621</v>
      </c>
      <c r="Z201" s="89" t="s">
        <v>68</v>
      </c>
      <c r="AA201" s="89" t="s">
        <v>67</v>
      </c>
      <c r="AB201" s="89">
        <v>1</v>
      </c>
      <c r="AC201" s="89">
        <v>6</v>
      </c>
      <c r="AD201" s="89">
        <v>1</v>
      </c>
      <c r="AE201" s="89" t="s">
        <v>288</v>
      </c>
      <c r="AF201" s="90">
        <v>367</v>
      </c>
      <c r="AG201" s="90">
        <v>45434</v>
      </c>
      <c r="AH201" s="90">
        <v>46537</v>
      </c>
      <c r="AJ201">
        <f>VLOOKUP(A201,'1'!B:Q,16,0)</f>
        <v>1440</v>
      </c>
      <c r="AK201" s="96">
        <f t="shared" ref="AK201:AK233" si="8">AJ201/250</f>
        <v>5.76</v>
      </c>
    </row>
    <row r="202" spans="1:37" x14ac:dyDescent="0.35">
      <c r="A202" s="89" t="str">
        <f t="shared" si="6"/>
        <v>Z0Q3</v>
      </c>
      <c r="B202" s="89" t="s">
        <v>1748</v>
      </c>
      <c r="C202" s="89" t="s">
        <v>1746</v>
      </c>
      <c r="D202" s="89" t="s">
        <v>420</v>
      </c>
      <c r="E202" s="89" t="s">
        <v>1747</v>
      </c>
      <c r="F202" s="89" t="s">
        <v>1676</v>
      </c>
      <c r="G202" s="89" t="s">
        <v>70</v>
      </c>
      <c r="H202" s="89" t="s">
        <v>70</v>
      </c>
      <c r="I202" s="91"/>
      <c r="J202" s="89">
        <v>0</v>
      </c>
      <c r="K202" s="26" t="s">
        <v>38</v>
      </c>
      <c r="L202" s="89" t="s">
        <v>1622</v>
      </c>
      <c r="M202" s="91"/>
      <c r="N202" s="89" t="s">
        <v>1551</v>
      </c>
      <c r="O202" s="89" t="s">
        <v>617</v>
      </c>
      <c r="P202" s="89" t="s">
        <v>1552</v>
      </c>
      <c r="Q202" s="89" t="s">
        <v>631</v>
      </c>
      <c r="R202" s="89">
        <v>24</v>
      </c>
      <c r="S202" s="89" t="s">
        <v>1553</v>
      </c>
      <c r="T202" s="89" t="s">
        <v>1560</v>
      </c>
      <c r="U202" s="89" t="s">
        <v>1554</v>
      </c>
      <c r="V202" s="89" t="s">
        <v>1563</v>
      </c>
      <c r="W202" s="89" t="s">
        <v>647</v>
      </c>
      <c r="X202" s="89" t="s">
        <v>100</v>
      </c>
      <c r="Y202" s="89" t="s">
        <v>621</v>
      </c>
      <c r="Z202" s="89" t="s">
        <v>68</v>
      </c>
      <c r="AA202" s="89" t="s">
        <v>67</v>
      </c>
      <c r="AB202" s="89">
        <v>1</v>
      </c>
      <c r="AC202" s="89">
        <v>6</v>
      </c>
      <c r="AD202" s="89">
        <v>1</v>
      </c>
      <c r="AE202" s="89" t="s">
        <v>288</v>
      </c>
      <c r="AF202" s="90">
        <v>367</v>
      </c>
      <c r="AG202" s="90">
        <v>45434</v>
      </c>
      <c r="AH202" s="90">
        <v>46537</v>
      </c>
      <c r="AJ202">
        <f>VLOOKUP(A202,'1'!B:Q,16,0)</f>
        <v>1440</v>
      </c>
      <c r="AK202" s="96">
        <f t="shared" si="8"/>
        <v>5.76</v>
      </c>
    </row>
    <row r="203" spans="1:37" x14ac:dyDescent="0.35">
      <c r="A203" s="89" t="str">
        <f t="shared" si="6"/>
        <v>Z08F</v>
      </c>
      <c r="B203" s="89" t="s">
        <v>1447</v>
      </c>
      <c r="C203" s="89" t="s">
        <v>1448</v>
      </c>
      <c r="D203" s="89" t="s">
        <v>401</v>
      </c>
      <c r="E203" s="89" t="s">
        <v>1749</v>
      </c>
      <c r="F203" s="89" t="s">
        <v>1676</v>
      </c>
      <c r="G203" s="89" t="s">
        <v>70</v>
      </c>
      <c r="H203" s="89" t="s">
        <v>70</v>
      </c>
      <c r="I203" s="91"/>
      <c r="J203" s="89">
        <v>0</v>
      </c>
      <c r="K203" s="26" t="s">
        <v>38</v>
      </c>
      <c r="L203" s="89" t="s">
        <v>1622</v>
      </c>
      <c r="M203" s="91"/>
      <c r="N203" s="89" t="s">
        <v>1551</v>
      </c>
      <c r="O203" s="89" t="s">
        <v>617</v>
      </c>
      <c r="P203" s="89" t="s">
        <v>1552</v>
      </c>
      <c r="Q203" s="89" t="s">
        <v>631</v>
      </c>
      <c r="R203" s="89">
        <v>24</v>
      </c>
      <c r="S203" s="89" t="s">
        <v>1553</v>
      </c>
      <c r="T203" s="89" t="s">
        <v>1560</v>
      </c>
      <c r="U203" s="89" t="s">
        <v>1554</v>
      </c>
      <c r="V203" s="89" t="s">
        <v>1563</v>
      </c>
      <c r="W203" s="89" t="s">
        <v>647</v>
      </c>
      <c r="X203" s="89" t="s">
        <v>100</v>
      </c>
      <c r="Y203" s="89" t="s">
        <v>621</v>
      </c>
      <c r="Z203" s="89" t="s">
        <v>68</v>
      </c>
      <c r="AA203" s="89" t="s">
        <v>67</v>
      </c>
      <c r="AB203" s="89">
        <v>1</v>
      </c>
      <c r="AC203" s="89">
        <v>6</v>
      </c>
      <c r="AD203" s="89">
        <v>1</v>
      </c>
      <c r="AE203" s="89" t="s">
        <v>288</v>
      </c>
      <c r="AF203" s="90">
        <v>367</v>
      </c>
      <c r="AG203" s="90">
        <v>45434</v>
      </c>
      <c r="AH203" s="90">
        <v>46537</v>
      </c>
      <c r="AJ203">
        <f>VLOOKUP(A203,'1'!B:Q,16,0)</f>
        <v>1440</v>
      </c>
      <c r="AK203" s="96">
        <f t="shared" si="8"/>
        <v>5.76</v>
      </c>
    </row>
    <row r="204" spans="1:37" x14ac:dyDescent="0.35">
      <c r="A204" s="89" t="str">
        <f t="shared" si="6"/>
        <v>Z08E</v>
      </c>
      <c r="B204" s="89" t="s">
        <v>1445</v>
      </c>
      <c r="C204" s="89" t="s">
        <v>1446</v>
      </c>
      <c r="D204" s="89" t="s">
        <v>400</v>
      </c>
      <c r="E204" s="89" t="s">
        <v>1750</v>
      </c>
      <c r="F204" s="89" t="s">
        <v>1676</v>
      </c>
      <c r="G204" s="89" t="s">
        <v>70</v>
      </c>
      <c r="H204" s="89" t="s">
        <v>70</v>
      </c>
      <c r="I204" s="91"/>
      <c r="J204" s="89">
        <v>0</v>
      </c>
      <c r="K204" s="26" t="s">
        <v>38</v>
      </c>
      <c r="L204" s="89" t="s">
        <v>1622</v>
      </c>
      <c r="M204" s="91"/>
      <c r="N204" s="89" t="s">
        <v>1551</v>
      </c>
      <c r="O204" s="89" t="s">
        <v>617</v>
      </c>
      <c r="P204" s="89" t="s">
        <v>1552</v>
      </c>
      <c r="Q204" s="89" t="s">
        <v>631</v>
      </c>
      <c r="R204" s="89">
        <v>24</v>
      </c>
      <c r="S204" s="89" t="s">
        <v>1553</v>
      </c>
      <c r="T204" s="89" t="s">
        <v>1560</v>
      </c>
      <c r="U204" s="89" t="s">
        <v>1554</v>
      </c>
      <c r="V204" s="89" t="s">
        <v>1563</v>
      </c>
      <c r="W204" s="89" t="s">
        <v>647</v>
      </c>
      <c r="X204" s="89" t="s">
        <v>100</v>
      </c>
      <c r="Y204" s="89" t="s">
        <v>621</v>
      </c>
      <c r="Z204" s="89" t="s">
        <v>68</v>
      </c>
      <c r="AA204" s="89" t="s">
        <v>67</v>
      </c>
      <c r="AB204" s="89">
        <v>1</v>
      </c>
      <c r="AC204" s="89">
        <v>6</v>
      </c>
      <c r="AD204" s="89">
        <v>1</v>
      </c>
      <c r="AE204" s="89" t="s">
        <v>288</v>
      </c>
      <c r="AF204" s="90">
        <v>367</v>
      </c>
      <c r="AG204" s="90">
        <v>45434</v>
      </c>
      <c r="AH204" s="90">
        <v>46537</v>
      </c>
      <c r="AJ204">
        <f>VLOOKUP(A204,'1'!B:Q,16,0)</f>
        <v>1440</v>
      </c>
      <c r="AK204" s="96">
        <f t="shared" si="8"/>
        <v>5.76</v>
      </c>
    </row>
    <row r="205" spans="1:37" x14ac:dyDescent="0.35">
      <c r="A205" s="89" t="str">
        <f t="shared" si="6"/>
        <v>Z833</v>
      </c>
      <c r="B205" s="89" t="s">
        <v>1236</v>
      </c>
      <c r="C205" s="89" t="s">
        <v>1237</v>
      </c>
      <c r="D205" s="89" t="s">
        <v>475</v>
      </c>
      <c r="E205" s="89" t="s">
        <v>1238</v>
      </c>
      <c r="F205" s="89" t="s">
        <v>1676</v>
      </c>
      <c r="G205" s="89" t="s">
        <v>70</v>
      </c>
      <c r="H205" s="89" t="s">
        <v>70</v>
      </c>
      <c r="I205" s="89" t="s">
        <v>1558</v>
      </c>
      <c r="J205" s="89">
        <v>0</v>
      </c>
      <c r="K205" s="26" t="s">
        <v>38</v>
      </c>
      <c r="L205" s="89" t="s">
        <v>1622</v>
      </c>
      <c r="M205" s="91"/>
      <c r="N205" s="89" t="s">
        <v>1551</v>
      </c>
      <c r="O205" s="89" t="s">
        <v>617</v>
      </c>
      <c r="P205" s="89" t="s">
        <v>1552</v>
      </c>
      <c r="Q205" s="89" t="s">
        <v>631</v>
      </c>
      <c r="R205" s="89">
        <v>24</v>
      </c>
      <c r="S205" s="89" t="s">
        <v>1553</v>
      </c>
      <c r="T205" s="89" t="s">
        <v>1553</v>
      </c>
      <c r="U205" s="89" t="s">
        <v>1554</v>
      </c>
      <c r="V205" s="89" t="s">
        <v>1563</v>
      </c>
      <c r="W205" s="89" t="s">
        <v>647</v>
      </c>
      <c r="X205" s="89" t="s">
        <v>100</v>
      </c>
      <c r="Y205" s="89" t="s">
        <v>621</v>
      </c>
      <c r="Z205" s="89" t="s">
        <v>68</v>
      </c>
      <c r="AA205" s="89" t="s">
        <v>67</v>
      </c>
      <c r="AB205" s="89">
        <v>1</v>
      </c>
      <c r="AC205" s="89">
        <v>6</v>
      </c>
      <c r="AD205" s="89">
        <v>1</v>
      </c>
      <c r="AE205" s="89" t="s">
        <v>288</v>
      </c>
      <c r="AF205" s="90">
        <v>367</v>
      </c>
      <c r="AG205" s="90">
        <v>45435</v>
      </c>
      <c r="AH205" s="90">
        <v>46530</v>
      </c>
      <c r="AJ205">
        <f>VLOOKUP(A205,'1'!B:Q,16,0)</f>
        <v>1440</v>
      </c>
      <c r="AK205" s="96">
        <f t="shared" si="8"/>
        <v>5.76</v>
      </c>
    </row>
    <row r="206" spans="1:37" x14ac:dyDescent="0.35">
      <c r="A206" s="89" t="str">
        <f t="shared" si="6"/>
        <v>Z832</v>
      </c>
      <c r="B206" s="89" t="s">
        <v>1458</v>
      </c>
      <c r="C206" s="89" t="s">
        <v>1459</v>
      </c>
      <c r="D206" s="89" t="s">
        <v>474</v>
      </c>
      <c r="E206" s="89" t="s">
        <v>1238</v>
      </c>
      <c r="F206" s="89" t="s">
        <v>1676</v>
      </c>
      <c r="G206" s="89" t="s">
        <v>70</v>
      </c>
      <c r="H206" s="89" t="s">
        <v>70</v>
      </c>
      <c r="I206" s="89" t="s">
        <v>1558</v>
      </c>
      <c r="J206" s="89">
        <v>0</v>
      </c>
      <c r="K206" s="26" t="s">
        <v>38</v>
      </c>
      <c r="L206" s="89" t="s">
        <v>1622</v>
      </c>
      <c r="M206" s="91"/>
      <c r="N206" s="89" t="s">
        <v>1551</v>
      </c>
      <c r="O206" s="89" t="s">
        <v>617</v>
      </c>
      <c r="P206" s="89" t="s">
        <v>1552</v>
      </c>
      <c r="Q206" s="89" t="s">
        <v>631</v>
      </c>
      <c r="R206" s="89">
        <v>24</v>
      </c>
      <c r="S206" s="89" t="s">
        <v>1553</v>
      </c>
      <c r="T206" s="89" t="s">
        <v>1553</v>
      </c>
      <c r="U206" s="89" t="s">
        <v>1554</v>
      </c>
      <c r="V206" s="89" t="s">
        <v>1563</v>
      </c>
      <c r="W206" s="89" t="s">
        <v>647</v>
      </c>
      <c r="X206" s="89" t="s">
        <v>100</v>
      </c>
      <c r="Y206" s="89" t="s">
        <v>621</v>
      </c>
      <c r="Z206" s="89" t="s">
        <v>68</v>
      </c>
      <c r="AA206" s="89" t="s">
        <v>67</v>
      </c>
      <c r="AB206" s="89">
        <v>1</v>
      </c>
      <c r="AC206" s="89">
        <v>6</v>
      </c>
      <c r="AD206" s="89">
        <v>1</v>
      </c>
      <c r="AE206" s="89" t="s">
        <v>288</v>
      </c>
      <c r="AF206" s="90">
        <v>367</v>
      </c>
      <c r="AG206" s="90">
        <v>45435</v>
      </c>
      <c r="AH206" s="90">
        <v>46530</v>
      </c>
      <c r="AJ206">
        <f>VLOOKUP(A206,'1'!B:Q,16,0)</f>
        <v>1440</v>
      </c>
      <c r="AK206" s="96">
        <f t="shared" si="8"/>
        <v>5.76</v>
      </c>
    </row>
    <row r="207" spans="1:37" x14ac:dyDescent="0.35">
      <c r="A207" s="89" t="str">
        <f t="shared" si="6"/>
        <v>Z2H4</v>
      </c>
      <c r="B207" s="89" t="s">
        <v>666</v>
      </c>
      <c r="C207" s="89" t="s">
        <v>667</v>
      </c>
      <c r="D207" s="89" t="s">
        <v>454</v>
      </c>
      <c r="E207" s="89" t="s">
        <v>668</v>
      </c>
      <c r="F207" s="89" t="s">
        <v>1676</v>
      </c>
      <c r="G207" s="89" t="s">
        <v>70</v>
      </c>
      <c r="H207" s="89" t="s">
        <v>70</v>
      </c>
      <c r="I207" s="91"/>
      <c r="J207" s="89">
        <v>0</v>
      </c>
      <c r="K207" s="26" t="s">
        <v>38</v>
      </c>
      <c r="L207" s="89" t="s">
        <v>1622</v>
      </c>
      <c r="M207" s="91"/>
      <c r="N207" s="89" t="s">
        <v>1551</v>
      </c>
      <c r="O207" s="89" t="s">
        <v>617</v>
      </c>
      <c r="P207" s="89" t="s">
        <v>1552</v>
      </c>
      <c r="Q207" s="89" t="s">
        <v>631</v>
      </c>
      <c r="R207" s="89">
        <v>24</v>
      </c>
      <c r="S207" s="89" t="s">
        <v>1553</v>
      </c>
      <c r="T207" s="89" t="s">
        <v>1553</v>
      </c>
      <c r="U207" s="89" t="s">
        <v>1554</v>
      </c>
      <c r="V207" s="89" t="s">
        <v>1563</v>
      </c>
      <c r="W207" s="89" t="s">
        <v>651</v>
      </c>
      <c r="X207" s="89" t="s">
        <v>76</v>
      </c>
      <c r="Y207" s="89" t="s">
        <v>621</v>
      </c>
      <c r="Z207" s="89" t="s">
        <v>68</v>
      </c>
      <c r="AA207" s="89" t="s">
        <v>67</v>
      </c>
      <c r="AB207" s="89">
        <v>1</v>
      </c>
      <c r="AC207" s="89">
        <v>6</v>
      </c>
      <c r="AD207" s="89">
        <v>1</v>
      </c>
      <c r="AE207" s="89" t="s">
        <v>288</v>
      </c>
      <c r="AF207" s="90">
        <v>367</v>
      </c>
      <c r="AG207" s="90">
        <v>45435</v>
      </c>
      <c r="AH207" s="90">
        <v>46530</v>
      </c>
      <c r="AJ207">
        <f>VLOOKUP(A207,'1'!B:Q,16,0)</f>
        <v>1440</v>
      </c>
      <c r="AK207" s="96">
        <f t="shared" si="8"/>
        <v>5.76</v>
      </c>
    </row>
    <row r="208" spans="1:37" x14ac:dyDescent="0.35">
      <c r="A208" s="89" t="str">
        <f t="shared" si="6"/>
        <v>Z2H3</v>
      </c>
      <c r="B208" s="89" t="s">
        <v>648</v>
      </c>
      <c r="C208" s="89" t="s">
        <v>649</v>
      </c>
      <c r="D208" s="89" t="s">
        <v>453</v>
      </c>
      <c r="E208" s="89" t="s">
        <v>650</v>
      </c>
      <c r="F208" s="89" t="s">
        <v>1676</v>
      </c>
      <c r="G208" s="89" t="s">
        <v>70</v>
      </c>
      <c r="H208" s="89" t="s">
        <v>70</v>
      </c>
      <c r="I208" s="91"/>
      <c r="J208" s="89">
        <v>0</v>
      </c>
      <c r="K208" s="26" t="s">
        <v>38</v>
      </c>
      <c r="L208" s="89" t="s">
        <v>1622</v>
      </c>
      <c r="M208" s="91"/>
      <c r="N208" s="89" t="s">
        <v>1551</v>
      </c>
      <c r="O208" s="89" t="s">
        <v>617</v>
      </c>
      <c r="P208" s="89" t="s">
        <v>1552</v>
      </c>
      <c r="Q208" s="89" t="s">
        <v>631</v>
      </c>
      <c r="R208" s="89">
        <v>24</v>
      </c>
      <c r="S208" s="89" t="s">
        <v>1553</v>
      </c>
      <c r="T208" s="89" t="s">
        <v>1553</v>
      </c>
      <c r="U208" s="89" t="s">
        <v>1554</v>
      </c>
      <c r="V208" s="89" t="s">
        <v>1563</v>
      </c>
      <c r="W208" s="89" t="s">
        <v>651</v>
      </c>
      <c r="X208" s="89" t="s">
        <v>76</v>
      </c>
      <c r="Y208" s="89" t="s">
        <v>621</v>
      </c>
      <c r="Z208" s="89" t="s">
        <v>68</v>
      </c>
      <c r="AA208" s="89" t="s">
        <v>67</v>
      </c>
      <c r="AB208" s="89">
        <v>1</v>
      </c>
      <c r="AC208" s="89">
        <v>6</v>
      </c>
      <c r="AD208" s="89">
        <v>1</v>
      </c>
      <c r="AE208" s="89" t="s">
        <v>288</v>
      </c>
      <c r="AF208" s="90">
        <v>367</v>
      </c>
      <c r="AG208" s="90">
        <v>45435</v>
      </c>
      <c r="AH208" s="90">
        <v>46530</v>
      </c>
      <c r="AJ208">
        <f>VLOOKUP(A208,'1'!B:Q,16,0)</f>
        <v>1440</v>
      </c>
      <c r="AK208" s="96">
        <f t="shared" si="8"/>
        <v>5.76</v>
      </c>
    </row>
    <row r="209" spans="1:37" x14ac:dyDescent="0.35">
      <c r="A209" s="89" t="str">
        <f t="shared" si="6"/>
        <v>Z2H2</v>
      </c>
      <c r="B209" s="89" t="s">
        <v>669</v>
      </c>
      <c r="C209" s="89" t="s">
        <v>667</v>
      </c>
      <c r="D209" s="89" t="s">
        <v>452</v>
      </c>
      <c r="E209" s="89" t="s">
        <v>668</v>
      </c>
      <c r="F209" s="89" t="s">
        <v>1676</v>
      </c>
      <c r="G209" s="89" t="s">
        <v>70</v>
      </c>
      <c r="H209" s="89" t="s">
        <v>70</v>
      </c>
      <c r="I209" s="91"/>
      <c r="J209" s="89">
        <v>0</v>
      </c>
      <c r="K209" s="26" t="s">
        <v>38</v>
      </c>
      <c r="L209" s="89" t="s">
        <v>1622</v>
      </c>
      <c r="M209" s="91"/>
      <c r="N209" s="89" t="s">
        <v>1551</v>
      </c>
      <c r="O209" s="89" t="s">
        <v>617</v>
      </c>
      <c r="P209" s="89" t="s">
        <v>1552</v>
      </c>
      <c r="Q209" s="89" t="s">
        <v>631</v>
      </c>
      <c r="R209" s="89">
        <v>24</v>
      </c>
      <c r="S209" s="89" t="s">
        <v>1553</v>
      </c>
      <c r="T209" s="89" t="s">
        <v>1553</v>
      </c>
      <c r="U209" s="89" t="s">
        <v>1554</v>
      </c>
      <c r="V209" s="89" t="s">
        <v>1563</v>
      </c>
      <c r="W209" s="89" t="s">
        <v>651</v>
      </c>
      <c r="X209" s="89" t="s">
        <v>76</v>
      </c>
      <c r="Y209" s="89" t="s">
        <v>621</v>
      </c>
      <c r="Z209" s="89" t="s">
        <v>68</v>
      </c>
      <c r="AA209" s="89" t="s">
        <v>67</v>
      </c>
      <c r="AB209" s="89">
        <v>1</v>
      </c>
      <c r="AC209" s="89">
        <v>6</v>
      </c>
      <c r="AD209" s="89">
        <v>1</v>
      </c>
      <c r="AE209" s="89" t="s">
        <v>288</v>
      </c>
      <c r="AF209" s="90">
        <v>367</v>
      </c>
      <c r="AG209" s="90">
        <v>45435</v>
      </c>
      <c r="AH209" s="90">
        <v>46530</v>
      </c>
      <c r="AJ209">
        <f>VLOOKUP(A209,'1'!B:Q,16,0)</f>
        <v>1440</v>
      </c>
      <c r="AK209" s="96">
        <f t="shared" si="8"/>
        <v>5.76</v>
      </c>
    </row>
    <row r="210" spans="1:37" x14ac:dyDescent="0.35">
      <c r="A210" s="89" t="str">
        <f t="shared" si="6"/>
        <v>Z849</v>
      </c>
      <c r="B210" s="89" t="s">
        <v>1751</v>
      </c>
      <c r="C210" s="89" t="s">
        <v>1752</v>
      </c>
      <c r="D210" s="89" t="s">
        <v>484</v>
      </c>
      <c r="E210" s="89" t="s">
        <v>1248</v>
      </c>
      <c r="F210" s="89" t="s">
        <v>1676</v>
      </c>
      <c r="G210" s="89" t="s">
        <v>70</v>
      </c>
      <c r="H210" s="89" t="s">
        <v>70</v>
      </c>
      <c r="I210" s="91"/>
      <c r="J210" s="89">
        <v>0</v>
      </c>
      <c r="K210" s="26" t="s">
        <v>38</v>
      </c>
      <c r="L210" s="89" t="s">
        <v>1622</v>
      </c>
      <c r="M210" s="91"/>
      <c r="N210" s="89" t="s">
        <v>1551</v>
      </c>
      <c r="O210" s="89" t="s">
        <v>617</v>
      </c>
      <c r="P210" s="89" t="s">
        <v>1552</v>
      </c>
      <c r="Q210" s="89" t="s">
        <v>631</v>
      </c>
      <c r="R210" s="89">
        <v>24</v>
      </c>
      <c r="S210" s="89" t="s">
        <v>1553</v>
      </c>
      <c r="T210" s="89" t="s">
        <v>1560</v>
      </c>
      <c r="U210" s="89" t="s">
        <v>1554</v>
      </c>
      <c r="V210" s="89" t="s">
        <v>1563</v>
      </c>
      <c r="W210" s="89" t="s">
        <v>679</v>
      </c>
      <c r="X210" s="89" t="s">
        <v>66</v>
      </c>
      <c r="Y210" s="89" t="s">
        <v>621</v>
      </c>
      <c r="Z210" s="89" t="s">
        <v>68</v>
      </c>
      <c r="AA210" s="89" t="s">
        <v>67</v>
      </c>
      <c r="AB210" s="89">
        <v>1</v>
      </c>
      <c r="AC210" s="89">
        <v>6</v>
      </c>
      <c r="AD210" s="89">
        <v>1</v>
      </c>
      <c r="AE210" s="89" t="s">
        <v>288</v>
      </c>
      <c r="AF210" s="90">
        <v>367</v>
      </c>
      <c r="AG210" s="90">
        <v>45436</v>
      </c>
      <c r="AH210" s="90">
        <v>46537</v>
      </c>
      <c r="AJ210">
        <f>VLOOKUP(A210,'1'!B:Q,16,0)</f>
        <v>1440</v>
      </c>
      <c r="AK210" s="96">
        <f t="shared" si="8"/>
        <v>5.76</v>
      </c>
    </row>
    <row r="211" spans="1:37" x14ac:dyDescent="0.35">
      <c r="A211" s="89" t="str">
        <f t="shared" si="6"/>
        <v>Z848</v>
      </c>
      <c r="B211" s="89" t="s">
        <v>1249</v>
      </c>
      <c r="C211" s="89" t="s">
        <v>1250</v>
      </c>
      <c r="D211" s="89" t="s">
        <v>483</v>
      </c>
      <c r="E211" s="89" t="s">
        <v>1248</v>
      </c>
      <c r="F211" s="89" t="s">
        <v>1676</v>
      </c>
      <c r="G211" s="89" t="s">
        <v>70</v>
      </c>
      <c r="H211" s="89" t="s">
        <v>70</v>
      </c>
      <c r="I211" s="91"/>
      <c r="J211" s="89">
        <v>0</v>
      </c>
      <c r="K211" s="26" t="s">
        <v>38</v>
      </c>
      <c r="L211" s="89" t="s">
        <v>1622</v>
      </c>
      <c r="M211" s="91"/>
      <c r="N211" s="89" t="s">
        <v>1551</v>
      </c>
      <c r="O211" s="89" t="s">
        <v>617</v>
      </c>
      <c r="P211" s="89" t="s">
        <v>1552</v>
      </c>
      <c r="Q211" s="89" t="s">
        <v>631</v>
      </c>
      <c r="R211" s="89">
        <v>24</v>
      </c>
      <c r="S211" s="89" t="s">
        <v>1553</v>
      </c>
      <c r="T211" s="89" t="s">
        <v>1560</v>
      </c>
      <c r="U211" s="89" t="s">
        <v>1554</v>
      </c>
      <c r="V211" s="89" t="s">
        <v>1563</v>
      </c>
      <c r="W211" s="89" t="s">
        <v>679</v>
      </c>
      <c r="X211" s="89" t="s">
        <v>66</v>
      </c>
      <c r="Y211" s="89" t="s">
        <v>621</v>
      </c>
      <c r="Z211" s="89" t="s">
        <v>68</v>
      </c>
      <c r="AA211" s="89" t="s">
        <v>67</v>
      </c>
      <c r="AB211" s="89">
        <v>1</v>
      </c>
      <c r="AC211" s="89">
        <v>6</v>
      </c>
      <c r="AD211" s="89">
        <v>1</v>
      </c>
      <c r="AE211" s="89" t="s">
        <v>288</v>
      </c>
      <c r="AF211" s="90">
        <v>367</v>
      </c>
      <c r="AG211" s="90">
        <v>45436</v>
      </c>
      <c r="AH211" s="90">
        <v>46537</v>
      </c>
      <c r="AJ211">
        <f>VLOOKUP(A211,'1'!B:Q,16,0)</f>
        <v>1440</v>
      </c>
      <c r="AK211" s="96">
        <f t="shared" si="8"/>
        <v>5.76</v>
      </c>
    </row>
    <row r="212" spans="1:37" x14ac:dyDescent="0.35">
      <c r="A212" s="89" t="str">
        <f t="shared" si="6"/>
        <v>Z847</v>
      </c>
      <c r="B212" s="89" t="s">
        <v>1246</v>
      </c>
      <c r="C212" s="89" t="s">
        <v>1247</v>
      </c>
      <c r="D212" s="89" t="s">
        <v>482</v>
      </c>
      <c r="E212" s="89" t="s">
        <v>1248</v>
      </c>
      <c r="F212" s="89" t="s">
        <v>1676</v>
      </c>
      <c r="G212" s="89" t="s">
        <v>70</v>
      </c>
      <c r="H212" s="89" t="s">
        <v>70</v>
      </c>
      <c r="I212" s="91"/>
      <c r="J212" s="89">
        <v>0</v>
      </c>
      <c r="K212" s="26" t="s">
        <v>38</v>
      </c>
      <c r="L212" s="89" t="s">
        <v>1622</v>
      </c>
      <c r="M212" s="91"/>
      <c r="N212" s="89" t="s">
        <v>1551</v>
      </c>
      <c r="O212" s="89" t="s">
        <v>617</v>
      </c>
      <c r="P212" s="89" t="s">
        <v>1552</v>
      </c>
      <c r="Q212" s="89" t="s">
        <v>631</v>
      </c>
      <c r="R212" s="89">
        <v>24</v>
      </c>
      <c r="S212" s="89" t="s">
        <v>1553</v>
      </c>
      <c r="T212" s="89" t="s">
        <v>1560</v>
      </c>
      <c r="U212" s="89" t="s">
        <v>1554</v>
      </c>
      <c r="V212" s="89" t="s">
        <v>1563</v>
      </c>
      <c r="W212" s="89" t="s">
        <v>679</v>
      </c>
      <c r="X212" s="89" t="s">
        <v>66</v>
      </c>
      <c r="Y212" s="89" t="s">
        <v>621</v>
      </c>
      <c r="Z212" s="89" t="s">
        <v>68</v>
      </c>
      <c r="AA212" s="89" t="s">
        <v>67</v>
      </c>
      <c r="AB212" s="89">
        <v>1</v>
      </c>
      <c r="AC212" s="89">
        <v>6</v>
      </c>
      <c r="AD212" s="89">
        <v>1</v>
      </c>
      <c r="AE212" s="89" t="s">
        <v>288</v>
      </c>
      <c r="AF212" s="90">
        <v>367</v>
      </c>
      <c r="AG212" s="90">
        <v>45436</v>
      </c>
      <c r="AH212" s="90">
        <v>46537</v>
      </c>
      <c r="AJ212">
        <f>VLOOKUP(A212,'1'!B:Q,16,0)</f>
        <v>1440</v>
      </c>
      <c r="AK212" s="96">
        <f t="shared" si="8"/>
        <v>5.76</v>
      </c>
    </row>
    <row r="213" spans="1:37" x14ac:dyDescent="0.35">
      <c r="A213" s="89" t="str">
        <f t="shared" si="6"/>
        <v>Z4WJ</v>
      </c>
      <c r="B213" s="89" t="s">
        <v>1230</v>
      </c>
      <c r="C213" s="89" t="s">
        <v>1231</v>
      </c>
      <c r="D213" s="89" t="s">
        <v>469</v>
      </c>
      <c r="E213" s="89" t="s">
        <v>1232</v>
      </c>
      <c r="F213" s="89" t="s">
        <v>1676</v>
      </c>
      <c r="G213" s="89" t="s">
        <v>70</v>
      </c>
      <c r="H213" s="89" t="s">
        <v>70</v>
      </c>
      <c r="I213" s="91"/>
      <c r="J213" s="89">
        <v>0</v>
      </c>
      <c r="K213" s="26" t="s">
        <v>38</v>
      </c>
      <c r="L213" s="89" t="s">
        <v>1622</v>
      </c>
      <c r="M213" s="91"/>
      <c r="N213" s="89" t="s">
        <v>1551</v>
      </c>
      <c r="O213" s="89" t="s">
        <v>617</v>
      </c>
      <c r="P213" s="89" t="s">
        <v>1552</v>
      </c>
      <c r="Q213" s="89" t="s">
        <v>631</v>
      </c>
      <c r="R213" s="89">
        <v>24</v>
      </c>
      <c r="S213" s="89" t="s">
        <v>1553</v>
      </c>
      <c r="T213" s="89" t="s">
        <v>1560</v>
      </c>
      <c r="U213" s="89" t="s">
        <v>1554</v>
      </c>
      <c r="V213" s="89" t="s">
        <v>1563</v>
      </c>
      <c r="W213" s="89" t="s">
        <v>630</v>
      </c>
      <c r="X213" s="89" t="s">
        <v>117</v>
      </c>
      <c r="Y213" s="89" t="s">
        <v>621</v>
      </c>
      <c r="Z213" s="89" t="s">
        <v>68</v>
      </c>
      <c r="AA213" s="89" t="s">
        <v>67</v>
      </c>
      <c r="AB213" s="89">
        <v>1</v>
      </c>
      <c r="AC213" s="89">
        <v>6</v>
      </c>
      <c r="AD213" s="89">
        <v>1</v>
      </c>
      <c r="AE213" s="89" t="s">
        <v>288</v>
      </c>
      <c r="AF213" s="90">
        <v>367</v>
      </c>
      <c r="AG213" s="90">
        <v>45440</v>
      </c>
      <c r="AH213" s="90">
        <v>46537</v>
      </c>
      <c r="AJ213">
        <f>VLOOKUP(A213,'1'!B:Q,16,0)</f>
        <v>1440</v>
      </c>
      <c r="AK213" s="96">
        <f t="shared" si="8"/>
        <v>5.76</v>
      </c>
    </row>
    <row r="214" spans="1:37" x14ac:dyDescent="0.35">
      <c r="A214" s="89" t="str">
        <f t="shared" si="6"/>
        <v>Z09R</v>
      </c>
      <c r="B214" s="89" t="s">
        <v>1753</v>
      </c>
      <c r="C214" s="89" t="s">
        <v>1754</v>
      </c>
      <c r="D214" s="89" t="s">
        <v>415</v>
      </c>
      <c r="E214" s="89" t="s">
        <v>1232</v>
      </c>
      <c r="F214" s="89" t="s">
        <v>1676</v>
      </c>
      <c r="G214" s="89" t="s">
        <v>70</v>
      </c>
      <c r="H214" s="89" t="s">
        <v>70</v>
      </c>
      <c r="I214" s="91"/>
      <c r="J214" s="89">
        <v>0</v>
      </c>
      <c r="K214" s="26" t="s">
        <v>38</v>
      </c>
      <c r="L214" s="89" t="s">
        <v>1622</v>
      </c>
      <c r="M214" s="91"/>
      <c r="N214" s="89" t="s">
        <v>1551</v>
      </c>
      <c r="O214" s="89" t="s">
        <v>617</v>
      </c>
      <c r="P214" s="89" t="s">
        <v>1552</v>
      </c>
      <c r="Q214" s="89" t="s">
        <v>631</v>
      </c>
      <c r="R214" s="89">
        <v>24</v>
      </c>
      <c r="S214" s="89" t="s">
        <v>1553</v>
      </c>
      <c r="T214" s="89" t="s">
        <v>1560</v>
      </c>
      <c r="U214" s="89" t="s">
        <v>1554</v>
      </c>
      <c r="V214" s="89" t="s">
        <v>1563</v>
      </c>
      <c r="W214" s="89" t="s">
        <v>630</v>
      </c>
      <c r="X214" s="89" t="s">
        <v>117</v>
      </c>
      <c r="Y214" s="89" t="s">
        <v>621</v>
      </c>
      <c r="Z214" s="89" t="s">
        <v>68</v>
      </c>
      <c r="AA214" s="89" t="s">
        <v>67</v>
      </c>
      <c r="AB214" s="89">
        <v>1</v>
      </c>
      <c r="AC214" s="89">
        <v>6</v>
      </c>
      <c r="AD214" s="89">
        <v>1</v>
      </c>
      <c r="AE214" s="89" t="s">
        <v>288</v>
      </c>
      <c r="AF214" s="90">
        <v>367</v>
      </c>
      <c r="AG214" s="90">
        <v>45440</v>
      </c>
      <c r="AH214" s="90">
        <v>46537</v>
      </c>
      <c r="AJ214">
        <f>VLOOKUP(A214,'1'!B:Q,16,0)</f>
        <v>1440</v>
      </c>
      <c r="AK214" s="96">
        <f t="shared" si="8"/>
        <v>5.76</v>
      </c>
    </row>
    <row r="215" spans="1:37" x14ac:dyDescent="0.35">
      <c r="A215" s="89" t="str">
        <f t="shared" si="6"/>
        <v>Z09Q</v>
      </c>
      <c r="B215" s="89" t="s">
        <v>1755</v>
      </c>
      <c r="C215" s="89" t="s">
        <v>1756</v>
      </c>
      <c r="D215" s="89" t="s">
        <v>414</v>
      </c>
      <c r="E215" s="89" t="s">
        <v>1232</v>
      </c>
      <c r="F215" s="89" t="s">
        <v>1676</v>
      </c>
      <c r="G215" s="89" t="s">
        <v>70</v>
      </c>
      <c r="H215" s="89" t="s">
        <v>70</v>
      </c>
      <c r="I215" s="91"/>
      <c r="J215" s="89">
        <v>0</v>
      </c>
      <c r="K215" s="26" t="s">
        <v>38</v>
      </c>
      <c r="L215" s="89" t="s">
        <v>1622</v>
      </c>
      <c r="M215" s="91"/>
      <c r="N215" s="89" t="s">
        <v>1551</v>
      </c>
      <c r="O215" s="89" t="s">
        <v>617</v>
      </c>
      <c r="P215" s="89" t="s">
        <v>1552</v>
      </c>
      <c r="Q215" s="89" t="s">
        <v>631</v>
      </c>
      <c r="R215" s="89">
        <v>24</v>
      </c>
      <c r="S215" s="89" t="s">
        <v>1553</v>
      </c>
      <c r="T215" s="89" t="s">
        <v>1560</v>
      </c>
      <c r="U215" s="89" t="s">
        <v>1554</v>
      </c>
      <c r="V215" s="89" t="s">
        <v>1563</v>
      </c>
      <c r="W215" s="89" t="s">
        <v>630</v>
      </c>
      <c r="X215" s="89" t="s">
        <v>117</v>
      </c>
      <c r="Y215" s="89" t="s">
        <v>621</v>
      </c>
      <c r="Z215" s="89" t="s">
        <v>68</v>
      </c>
      <c r="AA215" s="89" t="s">
        <v>67</v>
      </c>
      <c r="AB215" s="89">
        <v>1</v>
      </c>
      <c r="AC215" s="89">
        <v>6</v>
      </c>
      <c r="AD215" s="89">
        <v>1</v>
      </c>
      <c r="AE215" s="89" t="s">
        <v>288</v>
      </c>
      <c r="AF215" s="90">
        <v>367</v>
      </c>
      <c r="AG215" s="90">
        <v>45440</v>
      </c>
      <c r="AH215" s="90">
        <v>46537</v>
      </c>
      <c r="AJ215">
        <f>VLOOKUP(A215,'1'!B:Q,16,0)</f>
        <v>1440</v>
      </c>
      <c r="AK215" s="96">
        <f t="shared" si="8"/>
        <v>5.76</v>
      </c>
    </row>
    <row r="216" spans="1:37" x14ac:dyDescent="0.35">
      <c r="A216" s="89" t="str">
        <f t="shared" si="6"/>
        <v>Z09P</v>
      </c>
      <c r="B216" s="89" t="s">
        <v>1757</v>
      </c>
      <c r="C216" s="89" t="s">
        <v>1758</v>
      </c>
      <c r="D216" s="89" t="s">
        <v>413</v>
      </c>
      <c r="E216" s="89" t="s">
        <v>1232</v>
      </c>
      <c r="F216" s="89" t="s">
        <v>1676</v>
      </c>
      <c r="G216" s="89" t="s">
        <v>70</v>
      </c>
      <c r="H216" s="89" t="s">
        <v>70</v>
      </c>
      <c r="I216" s="91"/>
      <c r="J216" s="89">
        <v>0</v>
      </c>
      <c r="K216" s="26" t="s">
        <v>38</v>
      </c>
      <c r="L216" s="89" t="s">
        <v>1622</v>
      </c>
      <c r="M216" s="91"/>
      <c r="N216" s="89" t="s">
        <v>1551</v>
      </c>
      <c r="O216" s="89" t="s">
        <v>617</v>
      </c>
      <c r="P216" s="89" t="s">
        <v>1552</v>
      </c>
      <c r="Q216" s="89" t="s">
        <v>631</v>
      </c>
      <c r="R216" s="89">
        <v>24</v>
      </c>
      <c r="S216" s="89" t="s">
        <v>1553</v>
      </c>
      <c r="T216" s="89" t="s">
        <v>1560</v>
      </c>
      <c r="U216" s="89" t="s">
        <v>1554</v>
      </c>
      <c r="V216" s="89" t="s">
        <v>1563</v>
      </c>
      <c r="W216" s="89" t="s">
        <v>630</v>
      </c>
      <c r="X216" s="89" t="s">
        <v>117</v>
      </c>
      <c r="Y216" s="89" t="s">
        <v>621</v>
      </c>
      <c r="Z216" s="89" t="s">
        <v>68</v>
      </c>
      <c r="AA216" s="89" t="s">
        <v>67</v>
      </c>
      <c r="AB216" s="89">
        <v>1</v>
      </c>
      <c r="AC216" s="89">
        <v>6</v>
      </c>
      <c r="AD216" s="89">
        <v>1</v>
      </c>
      <c r="AE216" s="89" t="s">
        <v>288</v>
      </c>
      <c r="AF216" s="90">
        <v>367</v>
      </c>
      <c r="AG216" s="90">
        <v>45440</v>
      </c>
      <c r="AH216" s="90">
        <v>46537</v>
      </c>
      <c r="AJ216">
        <f>VLOOKUP(A216,'1'!B:Q,16,0)</f>
        <v>1440</v>
      </c>
      <c r="AK216" s="96">
        <f t="shared" si="8"/>
        <v>5.76</v>
      </c>
    </row>
    <row r="217" spans="1:37" x14ac:dyDescent="0.35">
      <c r="A217" s="89" t="str">
        <f t="shared" si="6"/>
        <v>Z09N</v>
      </c>
      <c r="B217" s="89" t="s">
        <v>1451</v>
      </c>
      <c r="C217" s="89" t="s">
        <v>1452</v>
      </c>
      <c r="D217" s="89" t="s">
        <v>412</v>
      </c>
      <c r="E217" s="89" t="s">
        <v>1232</v>
      </c>
      <c r="F217" s="89" t="s">
        <v>1676</v>
      </c>
      <c r="G217" s="89" t="s">
        <v>70</v>
      </c>
      <c r="H217" s="89" t="s">
        <v>70</v>
      </c>
      <c r="I217" s="91"/>
      <c r="J217" s="89">
        <v>0</v>
      </c>
      <c r="K217" s="26" t="s">
        <v>38</v>
      </c>
      <c r="L217" s="89" t="s">
        <v>1622</v>
      </c>
      <c r="M217" s="91"/>
      <c r="N217" s="89" t="s">
        <v>1551</v>
      </c>
      <c r="O217" s="89" t="s">
        <v>617</v>
      </c>
      <c r="P217" s="89" t="s">
        <v>1552</v>
      </c>
      <c r="Q217" s="89" t="s">
        <v>631</v>
      </c>
      <c r="R217" s="89">
        <v>24</v>
      </c>
      <c r="S217" s="89" t="s">
        <v>1553</v>
      </c>
      <c r="T217" s="89" t="s">
        <v>1560</v>
      </c>
      <c r="U217" s="89" t="s">
        <v>1554</v>
      </c>
      <c r="V217" s="89" t="s">
        <v>1563</v>
      </c>
      <c r="W217" s="89" t="s">
        <v>630</v>
      </c>
      <c r="X217" s="89" t="s">
        <v>117</v>
      </c>
      <c r="Y217" s="89" t="s">
        <v>621</v>
      </c>
      <c r="Z217" s="89" t="s">
        <v>68</v>
      </c>
      <c r="AA217" s="89" t="s">
        <v>67</v>
      </c>
      <c r="AB217" s="89">
        <v>1</v>
      </c>
      <c r="AC217" s="89">
        <v>6</v>
      </c>
      <c r="AD217" s="89">
        <v>1</v>
      </c>
      <c r="AE217" s="89" t="s">
        <v>288</v>
      </c>
      <c r="AF217" s="90">
        <v>367</v>
      </c>
      <c r="AG217" s="90">
        <v>45440</v>
      </c>
      <c r="AH217" s="90">
        <v>46537</v>
      </c>
      <c r="AJ217">
        <f>VLOOKUP(A217,'1'!B:Q,16,0)</f>
        <v>1440</v>
      </c>
      <c r="AK217" s="96">
        <f t="shared" si="8"/>
        <v>5.76</v>
      </c>
    </row>
    <row r="218" spans="1:37" x14ac:dyDescent="0.35">
      <c r="A218" s="89" t="str">
        <f t="shared" si="6"/>
        <v>Z4WD</v>
      </c>
      <c r="B218" s="89" t="s">
        <v>1759</v>
      </c>
      <c r="C218" s="89" t="s">
        <v>1760</v>
      </c>
      <c r="D218" s="89" t="s">
        <v>467</v>
      </c>
      <c r="E218" s="89" t="s">
        <v>1761</v>
      </c>
      <c r="F218" s="89" t="s">
        <v>1676</v>
      </c>
      <c r="G218" s="89" t="s">
        <v>70</v>
      </c>
      <c r="H218" s="89" t="s">
        <v>70</v>
      </c>
      <c r="I218" s="91"/>
      <c r="J218" s="89">
        <v>0</v>
      </c>
      <c r="K218" s="26" t="s">
        <v>38</v>
      </c>
      <c r="L218" s="89" t="s">
        <v>1622</v>
      </c>
      <c r="M218" s="91"/>
      <c r="N218" s="89" t="s">
        <v>1551</v>
      </c>
      <c r="O218" s="89" t="s">
        <v>617</v>
      </c>
      <c r="P218" s="89" t="s">
        <v>1552</v>
      </c>
      <c r="Q218" s="89" t="s">
        <v>659</v>
      </c>
      <c r="R218" s="89">
        <v>24</v>
      </c>
      <c r="S218" s="89" t="s">
        <v>1553</v>
      </c>
      <c r="T218" s="89" t="s">
        <v>1560</v>
      </c>
      <c r="U218" s="89" t="s">
        <v>1554</v>
      </c>
      <c r="V218" s="89" t="s">
        <v>1563</v>
      </c>
      <c r="W218" s="89" t="s">
        <v>651</v>
      </c>
      <c r="X218" s="89" t="s">
        <v>76</v>
      </c>
      <c r="Y218" s="89" t="s">
        <v>621</v>
      </c>
      <c r="Z218" s="89" t="s">
        <v>68</v>
      </c>
      <c r="AA218" s="89" t="s">
        <v>67</v>
      </c>
      <c r="AB218" s="89">
        <v>1</v>
      </c>
      <c r="AC218" s="89">
        <v>6</v>
      </c>
      <c r="AD218" s="89">
        <v>1</v>
      </c>
      <c r="AE218" s="89" t="s">
        <v>288</v>
      </c>
      <c r="AF218" s="90">
        <v>367</v>
      </c>
      <c r="AG218" s="90">
        <v>45440</v>
      </c>
      <c r="AH218" s="90">
        <v>46537</v>
      </c>
      <c r="AJ218">
        <f>VLOOKUP(A218,'1'!B:Q,16,0)</f>
        <v>1440</v>
      </c>
      <c r="AK218" s="96">
        <f t="shared" si="8"/>
        <v>5.76</v>
      </c>
    </row>
    <row r="219" spans="1:37" x14ac:dyDescent="0.35">
      <c r="A219" s="89" t="str">
        <f t="shared" si="6"/>
        <v>Z841</v>
      </c>
      <c r="B219" s="89" t="s">
        <v>1762</v>
      </c>
      <c r="C219" s="89" t="s">
        <v>1763</v>
      </c>
      <c r="D219" s="89" t="s">
        <v>479</v>
      </c>
      <c r="E219" s="89" t="s">
        <v>1764</v>
      </c>
      <c r="F219" s="89" t="s">
        <v>1676</v>
      </c>
      <c r="G219" s="89" t="s">
        <v>70</v>
      </c>
      <c r="H219" s="89" t="s">
        <v>70</v>
      </c>
      <c r="I219" s="91"/>
      <c r="J219" s="89">
        <v>0</v>
      </c>
      <c r="K219" s="26" t="s">
        <v>38</v>
      </c>
      <c r="L219" s="89" t="s">
        <v>1622</v>
      </c>
      <c r="M219" s="91"/>
      <c r="N219" s="89" t="s">
        <v>1551</v>
      </c>
      <c r="O219" s="89" t="s">
        <v>617</v>
      </c>
      <c r="P219" s="89" t="s">
        <v>1552</v>
      </c>
      <c r="Q219" s="89" t="s">
        <v>659</v>
      </c>
      <c r="R219" s="89">
        <v>24</v>
      </c>
      <c r="S219" s="89" t="s">
        <v>1553</v>
      </c>
      <c r="T219" s="89" t="s">
        <v>1560</v>
      </c>
      <c r="U219" s="89" t="s">
        <v>1554</v>
      </c>
      <c r="V219" s="89" t="s">
        <v>1563</v>
      </c>
      <c r="W219" s="89" t="s">
        <v>679</v>
      </c>
      <c r="X219" s="89" t="s">
        <v>66</v>
      </c>
      <c r="Y219" s="89" t="s">
        <v>621</v>
      </c>
      <c r="Z219" s="89" t="s">
        <v>68</v>
      </c>
      <c r="AA219" s="89" t="s">
        <v>67</v>
      </c>
      <c r="AB219" s="89">
        <v>1</v>
      </c>
      <c r="AC219" s="89">
        <v>6</v>
      </c>
      <c r="AD219" s="89">
        <v>1</v>
      </c>
      <c r="AE219" s="89" t="s">
        <v>288</v>
      </c>
      <c r="AF219" s="90">
        <v>367</v>
      </c>
      <c r="AG219" s="90">
        <v>45441</v>
      </c>
      <c r="AH219" s="90">
        <v>46537</v>
      </c>
      <c r="AJ219">
        <f>VLOOKUP(A219,'1'!B:Q,16,0)</f>
        <v>1440</v>
      </c>
      <c r="AK219" s="96">
        <f t="shared" si="8"/>
        <v>5.76</v>
      </c>
    </row>
    <row r="220" spans="1:37" x14ac:dyDescent="0.35">
      <c r="A220" s="89" t="str">
        <f t="shared" si="6"/>
        <v>Z840</v>
      </c>
      <c r="B220" s="89" t="s">
        <v>1765</v>
      </c>
      <c r="C220" s="89" t="s">
        <v>1766</v>
      </c>
      <c r="D220" s="89" t="s">
        <v>478</v>
      </c>
      <c r="E220" s="89" t="s">
        <v>1764</v>
      </c>
      <c r="F220" s="89" t="s">
        <v>1676</v>
      </c>
      <c r="G220" s="89" t="s">
        <v>70</v>
      </c>
      <c r="H220" s="89" t="s">
        <v>70</v>
      </c>
      <c r="I220" s="91"/>
      <c r="J220" s="89">
        <v>0</v>
      </c>
      <c r="K220" s="26" t="s">
        <v>38</v>
      </c>
      <c r="L220" s="89" t="s">
        <v>1622</v>
      </c>
      <c r="M220" s="91"/>
      <c r="N220" s="89" t="s">
        <v>1551</v>
      </c>
      <c r="O220" s="89" t="s">
        <v>617</v>
      </c>
      <c r="P220" s="89" t="s">
        <v>1552</v>
      </c>
      <c r="Q220" s="89" t="s">
        <v>659</v>
      </c>
      <c r="R220" s="89">
        <v>24</v>
      </c>
      <c r="S220" s="89" t="s">
        <v>1553</v>
      </c>
      <c r="T220" s="89" t="s">
        <v>1560</v>
      </c>
      <c r="U220" s="89" t="s">
        <v>1554</v>
      </c>
      <c r="V220" s="89" t="s">
        <v>1563</v>
      </c>
      <c r="W220" s="89" t="s">
        <v>679</v>
      </c>
      <c r="X220" s="89" t="s">
        <v>66</v>
      </c>
      <c r="Y220" s="89" t="s">
        <v>621</v>
      </c>
      <c r="Z220" s="89" t="s">
        <v>68</v>
      </c>
      <c r="AA220" s="89" t="s">
        <v>67</v>
      </c>
      <c r="AB220" s="89">
        <v>1</v>
      </c>
      <c r="AC220" s="89">
        <v>6</v>
      </c>
      <c r="AD220" s="89">
        <v>1</v>
      </c>
      <c r="AE220" s="89" t="s">
        <v>288</v>
      </c>
      <c r="AF220" s="90">
        <v>367</v>
      </c>
      <c r="AG220" s="90">
        <v>45441</v>
      </c>
      <c r="AH220" s="90">
        <v>46537</v>
      </c>
      <c r="AJ220">
        <f>VLOOKUP(A220,'1'!B:Q,16,0)</f>
        <v>1440</v>
      </c>
      <c r="AK220" s="96">
        <f t="shared" si="8"/>
        <v>5.76</v>
      </c>
    </row>
    <row r="221" spans="1:37" x14ac:dyDescent="0.35">
      <c r="A221" s="89" t="str">
        <f t="shared" si="6"/>
        <v>Z08R</v>
      </c>
      <c r="B221" s="89" t="s">
        <v>688</v>
      </c>
      <c r="C221" s="89" t="s">
        <v>689</v>
      </c>
      <c r="D221" s="89" t="s">
        <v>405</v>
      </c>
      <c r="E221" s="89" t="s">
        <v>1767</v>
      </c>
      <c r="F221" s="89" t="s">
        <v>1676</v>
      </c>
      <c r="G221" s="89" t="s">
        <v>70</v>
      </c>
      <c r="H221" s="89" t="s">
        <v>70</v>
      </c>
      <c r="I221" s="89" t="s">
        <v>1637</v>
      </c>
      <c r="J221" s="89">
        <v>0</v>
      </c>
      <c r="K221" s="26" t="s">
        <v>38</v>
      </c>
      <c r="L221" s="89" t="s">
        <v>1622</v>
      </c>
      <c r="M221" s="91"/>
      <c r="N221" s="89" t="s">
        <v>1551</v>
      </c>
      <c r="O221" s="89" t="s">
        <v>617</v>
      </c>
      <c r="P221" s="89" t="s">
        <v>1552</v>
      </c>
      <c r="Q221" s="89" t="s">
        <v>631</v>
      </c>
      <c r="R221" s="89">
        <v>24</v>
      </c>
      <c r="S221" s="89" t="s">
        <v>1553</v>
      </c>
      <c r="T221" s="89" t="s">
        <v>1560</v>
      </c>
      <c r="U221" s="89" t="s">
        <v>1554</v>
      </c>
      <c r="V221" s="89" t="s">
        <v>1563</v>
      </c>
      <c r="W221" s="89" t="s">
        <v>658</v>
      </c>
      <c r="X221" s="89" t="s">
        <v>92</v>
      </c>
      <c r="Y221" s="89" t="s">
        <v>621</v>
      </c>
      <c r="Z221" s="89" t="s">
        <v>68</v>
      </c>
      <c r="AA221" s="89" t="s">
        <v>67</v>
      </c>
      <c r="AB221" s="89">
        <v>1</v>
      </c>
      <c r="AC221" s="89">
        <v>6</v>
      </c>
      <c r="AD221" s="89">
        <v>1</v>
      </c>
      <c r="AE221" s="89" t="s">
        <v>288</v>
      </c>
      <c r="AF221" s="90">
        <v>367</v>
      </c>
      <c r="AG221" s="90">
        <v>45441</v>
      </c>
      <c r="AH221" s="90">
        <v>46537</v>
      </c>
      <c r="AJ221">
        <f>VLOOKUP(A221,'1'!B:Q,16,0)</f>
        <v>1440</v>
      </c>
      <c r="AK221" s="96">
        <f t="shared" si="8"/>
        <v>5.76</v>
      </c>
    </row>
    <row r="222" spans="1:37" x14ac:dyDescent="0.35">
      <c r="A222" s="89" t="str">
        <f t="shared" si="6"/>
        <v>Z08Q</v>
      </c>
      <c r="B222" s="89" t="s">
        <v>1217</v>
      </c>
      <c r="C222" s="89" t="s">
        <v>1218</v>
      </c>
      <c r="D222" s="89" t="s">
        <v>404</v>
      </c>
      <c r="E222" s="89" t="s">
        <v>1767</v>
      </c>
      <c r="F222" s="89" t="s">
        <v>1676</v>
      </c>
      <c r="G222" s="89" t="s">
        <v>70</v>
      </c>
      <c r="H222" s="89" t="s">
        <v>70</v>
      </c>
      <c r="I222" s="89" t="s">
        <v>1637</v>
      </c>
      <c r="J222" s="89">
        <v>0</v>
      </c>
      <c r="K222" s="26" t="s">
        <v>38</v>
      </c>
      <c r="L222" s="89" t="s">
        <v>1622</v>
      </c>
      <c r="M222" s="91"/>
      <c r="N222" s="89" t="s">
        <v>1551</v>
      </c>
      <c r="O222" s="89" t="s">
        <v>617</v>
      </c>
      <c r="P222" s="89" t="s">
        <v>1552</v>
      </c>
      <c r="Q222" s="89" t="s">
        <v>631</v>
      </c>
      <c r="R222" s="89">
        <v>24</v>
      </c>
      <c r="S222" s="89" t="s">
        <v>1553</v>
      </c>
      <c r="T222" s="89" t="s">
        <v>1560</v>
      </c>
      <c r="U222" s="89" t="s">
        <v>1554</v>
      </c>
      <c r="V222" s="89" t="s">
        <v>1563</v>
      </c>
      <c r="W222" s="89" t="s">
        <v>658</v>
      </c>
      <c r="X222" s="89" t="s">
        <v>92</v>
      </c>
      <c r="Y222" s="89" t="s">
        <v>621</v>
      </c>
      <c r="Z222" s="89" t="s">
        <v>68</v>
      </c>
      <c r="AA222" s="89" t="s">
        <v>67</v>
      </c>
      <c r="AB222" s="89">
        <v>1</v>
      </c>
      <c r="AC222" s="89">
        <v>6</v>
      </c>
      <c r="AD222" s="89">
        <v>1</v>
      </c>
      <c r="AE222" s="89" t="s">
        <v>288</v>
      </c>
      <c r="AF222" s="90">
        <v>367</v>
      </c>
      <c r="AG222" s="90">
        <v>45441</v>
      </c>
      <c r="AH222" s="90">
        <v>46537</v>
      </c>
      <c r="AJ222">
        <f>VLOOKUP(A222,'1'!B:Q,16,0)</f>
        <v>1440</v>
      </c>
      <c r="AK222" s="96">
        <f t="shared" si="8"/>
        <v>5.76</v>
      </c>
    </row>
    <row r="223" spans="1:37" x14ac:dyDescent="0.35">
      <c r="A223" s="89" t="str">
        <f t="shared" si="6"/>
        <v>Z08P</v>
      </c>
      <c r="B223" s="89" t="s">
        <v>1215</v>
      </c>
      <c r="C223" s="89" t="s">
        <v>1216</v>
      </c>
      <c r="D223" s="89" t="s">
        <v>403</v>
      </c>
      <c r="E223" s="89" t="s">
        <v>1768</v>
      </c>
      <c r="F223" s="89" t="s">
        <v>1676</v>
      </c>
      <c r="G223" s="89" t="s">
        <v>70</v>
      </c>
      <c r="H223" s="89" t="s">
        <v>70</v>
      </c>
      <c r="I223" s="89" t="s">
        <v>1637</v>
      </c>
      <c r="J223" s="89">
        <v>0</v>
      </c>
      <c r="K223" s="26" t="s">
        <v>38</v>
      </c>
      <c r="L223" s="89" t="s">
        <v>1622</v>
      </c>
      <c r="M223" s="91"/>
      <c r="N223" s="89" t="s">
        <v>1551</v>
      </c>
      <c r="O223" s="89" t="s">
        <v>617</v>
      </c>
      <c r="P223" s="89" t="s">
        <v>1552</v>
      </c>
      <c r="Q223" s="89" t="s">
        <v>631</v>
      </c>
      <c r="R223" s="89">
        <v>24</v>
      </c>
      <c r="S223" s="89" t="s">
        <v>1553</v>
      </c>
      <c r="T223" s="89" t="s">
        <v>1560</v>
      </c>
      <c r="U223" s="89" t="s">
        <v>1554</v>
      </c>
      <c r="V223" s="89" t="s">
        <v>1563</v>
      </c>
      <c r="W223" s="89" t="s">
        <v>658</v>
      </c>
      <c r="X223" s="89" t="s">
        <v>92</v>
      </c>
      <c r="Y223" s="89" t="s">
        <v>621</v>
      </c>
      <c r="Z223" s="89" t="s">
        <v>68</v>
      </c>
      <c r="AA223" s="89" t="s">
        <v>67</v>
      </c>
      <c r="AB223" s="89">
        <v>1</v>
      </c>
      <c r="AC223" s="89">
        <v>6</v>
      </c>
      <c r="AD223" s="89">
        <v>1</v>
      </c>
      <c r="AE223" s="89" t="s">
        <v>288</v>
      </c>
      <c r="AF223" s="90">
        <v>367</v>
      </c>
      <c r="AG223" s="90">
        <v>45441</v>
      </c>
      <c r="AH223" s="90">
        <v>46537</v>
      </c>
      <c r="AJ223">
        <f>VLOOKUP(A223,'1'!B:Q,16,0)</f>
        <v>1440</v>
      </c>
      <c r="AK223" s="96">
        <f t="shared" si="8"/>
        <v>5.76</v>
      </c>
    </row>
    <row r="224" spans="1:37" x14ac:dyDescent="0.35">
      <c r="A224" s="89" t="str">
        <f t="shared" si="6"/>
        <v>Z08N</v>
      </c>
      <c r="B224" s="89" t="s">
        <v>1213</v>
      </c>
      <c r="C224" s="89" t="s">
        <v>1214</v>
      </c>
      <c r="D224" s="89" t="s">
        <v>402</v>
      </c>
      <c r="E224" s="89" t="s">
        <v>1769</v>
      </c>
      <c r="F224" s="89" t="s">
        <v>1676</v>
      </c>
      <c r="G224" s="89" t="s">
        <v>70</v>
      </c>
      <c r="H224" s="89" t="s">
        <v>70</v>
      </c>
      <c r="I224" s="89" t="s">
        <v>1637</v>
      </c>
      <c r="J224" s="89">
        <v>0</v>
      </c>
      <c r="K224" s="26" t="s">
        <v>38</v>
      </c>
      <c r="L224" s="89" t="s">
        <v>1622</v>
      </c>
      <c r="M224" s="91"/>
      <c r="N224" s="89" t="s">
        <v>1551</v>
      </c>
      <c r="O224" s="89" t="s">
        <v>617</v>
      </c>
      <c r="P224" s="89" t="s">
        <v>1552</v>
      </c>
      <c r="Q224" s="89" t="s">
        <v>631</v>
      </c>
      <c r="R224" s="89">
        <v>24</v>
      </c>
      <c r="S224" s="89" t="s">
        <v>1553</v>
      </c>
      <c r="T224" s="89" t="s">
        <v>1560</v>
      </c>
      <c r="U224" s="89" t="s">
        <v>1554</v>
      </c>
      <c r="V224" s="89" t="s">
        <v>1563</v>
      </c>
      <c r="W224" s="89" t="s">
        <v>658</v>
      </c>
      <c r="X224" s="89" t="s">
        <v>92</v>
      </c>
      <c r="Y224" s="89" t="s">
        <v>621</v>
      </c>
      <c r="Z224" s="89" t="s">
        <v>68</v>
      </c>
      <c r="AA224" s="89" t="s">
        <v>67</v>
      </c>
      <c r="AB224" s="89">
        <v>1</v>
      </c>
      <c r="AC224" s="89">
        <v>6</v>
      </c>
      <c r="AD224" s="89">
        <v>1</v>
      </c>
      <c r="AE224" s="89" t="s">
        <v>288</v>
      </c>
      <c r="AF224" s="90">
        <v>367</v>
      </c>
      <c r="AG224" s="90">
        <v>45441</v>
      </c>
      <c r="AH224" s="90">
        <v>46537</v>
      </c>
      <c r="AJ224">
        <f>VLOOKUP(A224,'1'!B:Q,16,0)</f>
        <v>1440</v>
      </c>
      <c r="AK224" s="96">
        <f t="shared" si="8"/>
        <v>5.76</v>
      </c>
    </row>
    <row r="225" spans="1:37" x14ac:dyDescent="0.35">
      <c r="A225" s="89" t="str">
        <f t="shared" si="6"/>
        <v>Z09K</v>
      </c>
      <c r="B225" s="89" t="s">
        <v>1770</v>
      </c>
      <c r="C225" s="89" t="s">
        <v>1771</v>
      </c>
      <c r="D225" s="89" t="s">
        <v>411</v>
      </c>
      <c r="E225" s="89" t="s">
        <v>1772</v>
      </c>
      <c r="F225" s="89" t="s">
        <v>1676</v>
      </c>
      <c r="G225" s="89" t="s">
        <v>70</v>
      </c>
      <c r="H225" s="89" t="s">
        <v>70</v>
      </c>
      <c r="I225" s="89" t="s">
        <v>1637</v>
      </c>
      <c r="J225" s="89">
        <v>0</v>
      </c>
      <c r="K225" s="26" t="s">
        <v>38</v>
      </c>
      <c r="L225" s="89" t="s">
        <v>1622</v>
      </c>
      <c r="M225" s="91"/>
      <c r="N225" s="89" t="s">
        <v>1551</v>
      </c>
      <c r="O225" s="89" t="s">
        <v>617</v>
      </c>
      <c r="P225" s="89" t="s">
        <v>1552</v>
      </c>
      <c r="Q225" s="89" t="s">
        <v>659</v>
      </c>
      <c r="R225" s="89">
        <v>24</v>
      </c>
      <c r="S225" s="89" t="s">
        <v>1553</v>
      </c>
      <c r="T225" s="89" t="s">
        <v>1560</v>
      </c>
      <c r="U225" s="89" t="s">
        <v>1554</v>
      </c>
      <c r="V225" s="89" t="s">
        <v>1563</v>
      </c>
      <c r="W225" s="89" t="s">
        <v>647</v>
      </c>
      <c r="X225" s="89" t="s">
        <v>100</v>
      </c>
      <c r="Y225" s="89" t="s">
        <v>621</v>
      </c>
      <c r="Z225" s="89" t="s">
        <v>68</v>
      </c>
      <c r="AA225" s="89" t="s">
        <v>67</v>
      </c>
      <c r="AB225" s="89">
        <v>1</v>
      </c>
      <c r="AC225" s="89">
        <v>6</v>
      </c>
      <c r="AD225" s="89">
        <v>1</v>
      </c>
      <c r="AE225" s="89" t="s">
        <v>288</v>
      </c>
      <c r="AF225" s="90">
        <v>367</v>
      </c>
      <c r="AG225" s="90">
        <v>45442</v>
      </c>
      <c r="AH225" s="90">
        <v>46537</v>
      </c>
      <c r="AJ225">
        <f>VLOOKUP(A225,'1'!B:Q,16,0)</f>
        <v>1440</v>
      </c>
      <c r="AK225" s="96">
        <f t="shared" si="8"/>
        <v>5.76</v>
      </c>
    </row>
    <row r="226" spans="1:37" x14ac:dyDescent="0.35">
      <c r="A226" s="89" t="str">
        <f t="shared" si="6"/>
        <v>Z09A</v>
      </c>
      <c r="B226" s="89" t="s">
        <v>1773</v>
      </c>
      <c r="C226" s="89" t="s">
        <v>1774</v>
      </c>
      <c r="D226" s="89" t="s">
        <v>408</v>
      </c>
      <c r="E226" s="89" t="s">
        <v>1450</v>
      </c>
      <c r="F226" s="89" t="s">
        <v>1676</v>
      </c>
      <c r="G226" s="89" t="s">
        <v>70</v>
      </c>
      <c r="H226" s="89" t="s">
        <v>70</v>
      </c>
      <c r="I226" s="91"/>
      <c r="J226" s="89">
        <v>0</v>
      </c>
      <c r="K226" s="26" t="s">
        <v>38</v>
      </c>
      <c r="L226" s="89" t="s">
        <v>1622</v>
      </c>
      <c r="M226" s="91"/>
      <c r="N226" s="89" t="s">
        <v>1551</v>
      </c>
      <c r="O226" s="89" t="s">
        <v>617</v>
      </c>
      <c r="P226" s="89" t="s">
        <v>1552</v>
      </c>
      <c r="Q226" s="89" t="s">
        <v>659</v>
      </c>
      <c r="R226" s="89">
        <v>24</v>
      </c>
      <c r="S226" s="89" t="s">
        <v>1553</v>
      </c>
      <c r="T226" s="89" t="s">
        <v>1560</v>
      </c>
      <c r="U226" s="89" t="s">
        <v>1554</v>
      </c>
      <c r="V226" s="89" t="s">
        <v>1563</v>
      </c>
      <c r="W226" s="89" t="s">
        <v>658</v>
      </c>
      <c r="X226" s="89" t="s">
        <v>92</v>
      </c>
      <c r="Y226" s="89" t="s">
        <v>621</v>
      </c>
      <c r="Z226" s="89" t="s">
        <v>68</v>
      </c>
      <c r="AA226" s="89" t="s">
        <v>67</v>
      </c>
      <c r="AB226" s="89">
        <v>1</v>
      </c>
      <c r="AC226" s="89">
        <v>6</v>
      </c>
      <c r="AD226" s="89">
        <v>1</v>
      </c>
      <c r="AE226" s="89" t="s">
        <v>288</v>
      </c>
      <c r="AF226" s="90">
        <v>367</v>
      </c>
      <c r="AG226" s="90">
        <v>45442</v>
      </c>
      <c r="AH226" s="90">
        <v>46537</v>
      </c>
      <c r="AJ226">
        <f>VLOOKUP(A226,'1'!B:Q,16,0)</f>
        <v>1440</v>
      </c>
      <c r="AK226" s="96">
        <f t="shared" si="8"/>
        <v>5.76</v>
      </c>
    </row>
    <row r="227" spans="1:37" x14ac:dyDescent="0.35">
      <c r="A227" s="89" t="str">
        <f t="shared" si="6"/>
        <v>Z08Z</v>
      </c>
      <c r="B227" s="89" t="s">
        <v>1775</v>
      </c>
      <c r="C227" s="89" t="s">
        <v>1776</v>
      </c>
      <c r="D227" s="89" t="s">
        <v>407</v>
      </c>
      <c r="E227" s="89" t="s">
        <v>1450</v>
      </c>
      <c r="F227" s="89" t="s">
        <v>1676</v>
      </c>
      <c r="G227" s="89" t="s">
        <v>70</v>
      </c>
      <c r="H227" s="89" t="s">
        <v>70</v>
      </c>
      <c r="I227" s="91"/>
      <c r="J227" s="89">
        <v>0</v>
      </c>
      <c r="K227" s="26" t="s">
        <v>38</v>
      </c>
      <c r="L227" s="89" t="s">
        <v>1622</v>
      </c>
      <c r="M227" s="91"/>
      <c r="N227" s="89" t="s">
        <v>1551</v>
      </c>
      <c r="O227" s="89" t="s">
        <v>617</v>
      </c>
      <c r="P227" s="89" t="s">
        <v>1552</v>
      </c>
      <c r="Q227" s="89" t="s">
        <v>659</v>
      </c>
      <c r="R227" s="89">
        <v>24</v>
      </c>
      <c r="S227" s="89" t="s">
        <v>1553</v>
      </c>
      <c r="T227" s="89" t="s">
        <v>1560</v>
      </c>
      <c r="U227" s="89" t="s">
        <v>1554</v>
      </c>
      <c r="V227" s="89" t="s">
        <v>1563</v>
      </c>
      <c r="W227" s="89" t="s">
        <v>658</v>
      </c>
      <c r="X227" s="89" t="s">
        <v>92</v>
      </c>
      <c r="Y227" s="89" t="s">
        <v>621</v>
      </c>
      <c r="Z227" s="89" t="s">
        <v>68</v>
      </c>
      <c r="AA227" s="89" t="s">
        <v>67</v>
      </c>
      <c r="AB227" s="89">
        <v>1</v>
      </c>
      <c r="AC227" s="89">
        <v>6</v>
      </c>
      <c r="AD227" s="89">
        <v>1</v>
      </c>
      <c r="AE227" s="89" t="s">
        <v>288</v>
      </c>
      <c r="AF227" s="90">
        <v>367</v>
      </c>
      <c r="AG227" s="90">
        <v>45442</v>
      </c>
      <c r="AH227" s="90">
        <v>46537</v>
      </c>
      <c r="AJ227">
        <f>VLOOKUP(A227,'1'!B:Q,16,0)</f>
        <v>1440</v>
      </c>
      <c r="AK227" s="96">
        <f t="shared" si="8"/>
        <v>5.76</v>
      </c>
    </row>
    <row r="228" spans="1:37" x14ac:dyDescent="0.35">
      <c r="A228" s="89" t="str">
        <f t="shared" si="6"/>
        <v>Z08X</v>
      </c>
      <c r="B228" s="89" t="s">
        <v>1428</v>
      </c>
      <c r="C228" s="89" t="s">
        <v>1449</v>
      </c>
      <c r="D228" s="89" t="s">
        <v>406</v>
      </c>
      <c r="E228" s="89" t="s">
        <v>1450</v>
      </c>
      <c r="F228" s="89" t="s">
        <v>1676</v>
      </c>
      <c r="G228" s="89" t="s">
        <v>70</v>
      </c>
      <c r="H228" s="89" t="s">
        <v>70</v>
      </c>
      <c r="I228" s="91"/>
      <c r="J228" s="89">
        <v>0</v>
      </c>
      <c r="K228" s="26" t="s">
        <v>38</v>
      </c>
      <c r="L228" s="89" t="s">
        <v>1622</v>
      </c>
      <c r="M228" s="91"/>
      <c r="N228" s="89" t="s">
        <v>1551</v>
      </c>
      <c r="O228" s="89" t="s">
        <v>617</v>
      </c>
      <c r="P228" s="89" t="s">
        <v>1552</v>
      </c>
      <c r="Q228" s="89" t="s">
        <v>659</v>
      </c>
      <c r="R228" s="89">
        <v>24</v>
      </c>
      <c r="S228" s="89" t="s">
        <v>1553</v>
      </c>
      <c r="T228" s="89" t="s">
        <v>1560</v>
      </c>
      <c r="U228" s="89" t="s">
        <v>1554</v>
      </c>
      <c r="V228" s="89" t="s">
        <v>1563</v>
      </c>
      <c r="W228" s="89" t="s">
        <v>658</v>
      </c>
      <c r="X228" s="89" t="s">
        <v>92</v>
      </c>
      <c r="Y228" s="89" t="s">
        <v>621</v>
      </c>
      <c r="Z228" s="89" t="s">
        <v>68</v>
      </c>
      <c r="AA228" s="89" t="s">
        <v>67</v>
      </c>
      <c r="AB228" s="89">
        <v>1</v>
      </c>
      <c r="AC228" s="89">
        <v>6</v>
      </c>
      <c r="AD228" s="89">
        <v>1</v>
      </c>
      <c r="AE228" s="89" t="s">
        <v>288</v>
      </c>
      <c r="AF228" s="90">
        <v>367</v>
      </c>
      <c r="AG228" s="90">
        <v>45442</v>
      </c>
      <c r="AH228" s="90">
        <v>46537</v>
      </c>
      <c r="AJ228">
        <f>VLOOKUP(A228,'1'!B:Q,16,0)</f>
        <v>1440</v>
      </c>
      <c r="AK228" s="96">
        <f t="shared" si="8"/>
        <v>5.76</v>
      </c>
    </row>
    <row r="229" spans="1:37" x14ac:dyDescent="0.35">
      <c r="A229" s="89" t="str">
        <f t="shared" si="6"/>
        <v>Z09E</v>
      </c>
      <c r="B229" s="89" t="s">
        <v>1777</v>
      </c>
      <c r="C229" s="89" t="s">
        <v>1778</v>
      </c>
      <c r="D229" s="89" t="s">
        <v>410</v>
      </c>
      <c r="E229" s="89" t="s">
        <v>1779</v>
      </c>
      <c r="F229" s="89" t="s">
        <v>1676</v>
      </c>
      <c r="G229" s="89" t="s">
        <v>70</v>
      </c>
      <c r="H229" s="89" t="s">
        <v>70</v>
      </c>
      <c r="I229" s="91"/>
      <c r="J229" s="89">
        <v>0</v>
      </c>
      <c r="K229" s="26" t="s">
        <v>38</v>
      </c>
      <c r="L229" s="89" t="s">
        <v>1622</v>
      </c>
      <c r="M229" s="91"/>
      <c r="N229" s="89" t="s">
        <v>1551</v>
      </c>
      <c r="O229" s="89" t="s">
        <v>617</v>
      </c>
      <c r="P229" s="89" t="s">
        <v>1552</v>
      </c>
      <c r="Q229" s="89" t="s">
        <v>631</v>
      </c>
      <c r="R229" s="89">
        <v>24</v>
      </c>
      <c r="S229" s="89" t="s">
        <v>1553</v>
      </c>
      <c r="T229" s="89" t="s">
        <v>1560</v>
      </c>
      <c r="U229" s="89" t="s">
        <v>1554</v>
      </c>
      <c r="V229" s="89" t="s">
        <v>1563</v>
      </c>
      <c r="W229" s="89" t="s">
        <v>679</v>
      </c>
      <c r="X229" s="89" t="s">
        <v>66</v>
      </c>
      <c r="Y229" s="89" t="s">
        <v>621</v>
      </c>
      <c r="Z229" s="89" t="s">
        <v>68</v>
      </c>
      <c r="AA229" s="89" t="s">
        <v>67</v>
      </c>
      <c r="AB229" s="89">
        <v>1</v>
      </c>
      <c r="AC229" s="89">
        <v>6</v>
      </c>
      <c r="AD229" s="89">
        <v>1</v>
      </c>
      <c r="AE229" s="89" t="s">
        <v>288</v>
      </c>
      <c r="AF229" s="90">
        <v>367</v>
      </c>
      <c r="AG229" s="90">
        <v>45444</v>
      </c>
      <c r="AH229" s="90">
        <v>46568</v>
      </c>
      <c r="AJ229">
        <f>VLOOKUP(A229,'1'!B:Q,16,0)</f>
        <v>1440</v>
      </c>
      <c r="AK229" s="96">
        <f t="shared" si="8"/>
        <v>5.76</v>
      </c>
    </row>
    <row r="230" spans="1:37" x14ac:dyDescent="0.35">
      <c r="A230" s="89" t="str">
        <f t="shared" si="6"/>
        <v>Z09D</v>
      </c>
      <c r="B230" s="89" t="s">
        <v>1780</v>
      </c>
      <c r="C230" s="89" t="s">
        <v>1781</v>
      </c>
      <c r="D230" s="89" t="s">
        <v>409</v>
      </c>
      <c r="E230" s="89" t="s">
        <v>1782</v>
      </c>
      <c r="F230" s="89" t="s">
        <v>1676</v>
      </c>
      <c r="G230" s="89" t="s">
        <v>70</v>
      </c>
      <c r="H230" s="89" t="s">
        <v>70</v>
      </c>
      <c r="I230" s="91"/>
      <c r="J230" s="89">
        <v>0</v>
      </c>
      <c r="K230" s="26" t="s">
        <v>38</v>
      </c>
      <c r="L230" s="89" t="s">
        <v>1622</v>
      </c>
      <c r="M230" s="91"/>
      <c r="N230" s="89" t="s">
        <v>1551</v>
      </c>
      <c r="O230" s="89" t="s">
        <v>617</v>
      </c>
      <c r="P230" s="89" t="s">
        <v>1552</v>
      </c>
      <c r="Q230" s="89" t="s">
        <v>631</v>
      </c>
      <c r="R230" s="89">
        <v>24</v>
      </c>
      <c r="S230" s="89" t="s">
        <v>1553</v>
      </c>
      <c r="T230" s="89" t="s">
        <v>1560</v>
      </c>
      <c r="U230" s="89" t="s">
        <v>1554</v>
      </c>
      <c r="V230" s="89" t="s">
        <v>1563</v>
      </c>
      <c r="W230" s="89" t="s">
        <v>679</v>
      </c>
      <c r="X230" s="89" t="s">
        <v>66</v>
      </c>
      <c r="Y230" s="89" t="s">
        <v>621</v>
      </c>
      <c r="Z230" s="89" t="s">
        <v>68</v>
      </c>
      <c r="AA230" s="89" t="s">
        <v>67</v>
      </c>
      <c r="AB230" s="89">
        <v>1</v>
      </c>
      <c r="AC230" s="89">
        <v>6</v>
      </c>
      <c r="AD230" s="89">
        <v>1</v>
      </c>
      <c r="AE230" s="89" t="s">
        <v>288</v>
      </c>
      <c r="AF230" s="90">
        <v>367</v>
      </c>
      <c r="AG230" s="90">
        <v>45444</v>
      </c>
      <c r="AH230" s="90">
        <v>46568</v>
      </c>
      <c r="AJ230">
        <f>VLOOKUP(A230,'1'!B:Q,16,0)</f>
        <v>1440</v>
      </c>
      <c r="AK230" s="96">
        <f t="shared" si="8"/>
        <v>5.76</v>
      </c>
    </row>
    <row r="231" spans="1:37" x14ac:dyDescent="0.35">
      <c r="A231" s="89" t="str">
        <f t="shared" si="6"/>
        <v>Z1N0</v>
      </c>
      <c r="B231" s="89" t="s">
        <v>1224</v>
      </c>
      <c r="C231" s="89" t="s">
        <v>1225</v>
      </c>
      <c r="D231" s="89" t="s">
        <v>438</v>
      </c>
      <c r="E231" s="89" t="s">
        <v>1226</v>
      </c>
      <c r="F231" s="89" t="s">
        <v>1676</v>
      </c>
      <c r="G231" s="89" t="s">
        <v>70</v>
      </c>
      <c r="H231" s="89" t="s">
        <v>70</v>
      </c>
      <c r="I231" s="89" t="s">
        <v>1549</v>
      </c>
      <c r="J231" s="89">
        <v>0</v>
      </c>
      <c r="K231" s="26" t="s">
        <v>38</v>
      </c>
      <c r="L231" s="89" t="s">
        <v>1622</v>
      </c>
      <c r="M231" s="91"/>
      <c r="N231" s="89" t="s">
        <v>1551</v>
      </c>
      <c r="O231" s="89" t="s">
        <v>617</v>
      </c>
      <c r="P231" s="89" t="s">
        <v>1552</v>
      </c>
      <c r="Q231" s="89" t="s">
        <v>631</v>
      </c>
      <c r="R231" s="89">
        <v>24</v>
      </c>
      <c r="S231" s="89" t="s">
        <v>1557</v>
      </c>
      <c r="T231" s="89" t="s">
        <v>1560</v>
      </c>
      <c r="U231" s="89" t="s">
        <v>1554</v>
      </c>
      <c r="V231" s="89" t="s">
        <v>1563</v>
      </c>
      <c r="W231" s="89" t="s">
        <v>630</v>
      </c>
      <c r="X231" s="89" t="s">
        <v>117</v>
      </c>
      <c r="Y231" s="89" t="s">
        <v>621</v>
      </c>
      <c r="Z231" s="89" t="s">
        <v>68</v>
      </c>
      <c r="AA231" s="89" t="s">
        <v>67</v>
      </c>
      <c r="AB231" s="89">
        <v>1</v>
      </c>
      <c r="AC231" s="89">
        <v>6</v>
      </c>
      <c r="AD231" s="89">
        <v>1</v>
      </c>
      <c r="AE231" s="89" t="s">
        <v>288</v>
      </c>
      <c r="AF231" s="90">
        <v>367</v>
      </c>
      <c r="AG231" s="90">
        <v>45449</v>
      </c>
      <c r="AH231" s="90">
        <v>46568</v>
      </c>
      <c r="AJ231">
        <f>VLOOKUP(A231,'1'!B:Q,16,0)</f>
        <v>1440</v>
      </c>
      <c r="AK231" s="96">
        <f t="shared" si="8"/>
        <v>5.76</v>
      </c>
    </row>
    <row r="232" spans="1:37" x14ac:dyDescent="0.35">
      <c r="A232" s="89" t="str">
        <f t="shared" si="6"/>
        <v>Z24C</v>
      </c>
      <c r="B232" s="89" t="s">
        <v>628</v>
      </c>
      <c r="C232" s="89" t="s">
        <v>629</v>
      </c>
      <c r="D232" s="89" t="s">
        <v>447</v>
      </c>
      <c r="E232" s="89" t="s">
        <v>1783</v>
      </c>
      <c r="F232" s="89" t="s">
        <v>1676</v>
      </c>
      <c r="G232" s="89" t="s">
        <v>70</v>
      </c>
      <c r="H232" s="89" t="s">
        <v>70</v>
      </c>
      <c r="I232" s="89" t="s">
        <v>1549</v>
      </c>
      <c r="J232" s="89">
        <v>0</v>
      </c>
      <c r="K232" s="26" t="s">
        <v>38</v>
      </c>
      <c r="L232" s="89" t="s">
        <v>1622</v>
      </c>
      <c r="M232" s="91"/>
      <c r="N232" s="89" t="s">
        <v>1551</v>
      </c>
      <c r="O232" s="89" t="s">
        <v>617</v>
      </c>
      <c r="P232" s="89" t="s">
        <v>1552</v>
      </c>
      <c r="Q232" s="89" t="s">
        <v>631</v>
      </c>
      <c r="R232" s="89">
        <v>24</v>
      </c>
      <c r="S232" s="89" t="s">
        <v>1553</v>
      </c>
      <c r="T232" s="89" t="s">
        <v>1560</v>
      </c>
      <c r="U232" s="89" t="s">
        <v>1554</v>
      </c>
      <c r="V232" s="89" t="s">
        <v>1563</v>
      </c>
      <c r="W232" s="89" t="s">
        <v>647</v>
      </c>
      <c r="X232" s="89" t="s">
        <v>100</v>
      </c>
      <c r="Y232" s="89" t="s">
        <v>621</v>
      </c>
      <c r="Z232" s="89" t="s">
        <v>68</v>
      </c>
      <c r="AA232" s="89" t="s">
        <v>67</v>
      </c>
      <c r="AB232" s="89">
        <v>1</v>
      </c>
      <c r="AC232" s="89">
        <v>6</v>
      </c>
      <c r="AD232" s="89">
        <v>1</v>
      </c>
      <c r="AE232" s="89" t="s">
        <v>288</v>
      </c>
      <c r="AF232" s="90">
        <v>367</v>
      </c>
      <c r="AG232" s="90">
        <v>45474</v>
      </c>
      <c r="AH232" s="90">
        <v>46598</v>
      </c>
      <c r="AJ232">
        <f>VLOOKUP(A232,'1'!B:Q,16,0)</f>
        <v>1440</v>
      </c>
      <c r="AK232" s="96">
        <f t="shared" si="8"/>
        <v>5.76</v>
      </c>
    </row>
    <row r="233" spans="1:37" x14ac:dyDescent="0.35">
      <c r="A233" s="89" t="str">
        <f t="shared" si="6"/>
        <v>Z1Q7</v>
      </c>
      <c r="B233" s="89" t="s">
        <v>1400</v>
      </c>
      <c r="C233" s="89" t="s">
        <v>1401</v>
      </c>
      <c r="D233" s="89" t="s">
        <v>439</v>
      </c>
      <c r="E233" s="89" t="s">
        <v>1402</v>
      </c>
      <c r="F233" s="89" t="s">
        <v>1676</v>
      </c>
      <c r="G233" s="89" t="s">
        <v>70</v>
      </c>
      <c r="H233" s="89" t="s">
        <v>70</v>
      </c>
      <c r="I233" s="89" t="s">
        <v>1549</v>
      </c>
      <c r="J233" s="89">
        <v>0</v>
      </c>
      <c r="K233" s="26" t="s">
        <v>38</v>
      </c>
      <c r="L233" s="89" t="s">
        <v>1622</v>
      </c>
      <c r="M233" s="91"/>
      <c r="N233" s="89" t="s">
        <v>1551</v>
      </c>
      <c r="O233" s="89" t="s">
        <v>617</v>
      </c>
      <c r="P233" s="89" t="s">
        <v>1552</v>
      </c>
      <c r="Q233" s="89" t="s">
        <v>659</v>
      </c>
      <c r="R233" s="89">
        <v>24</v>
      </c>
      <c r="S233" s="89" t="s">
        <v>1566</v>
      </c>
      <c r="T233" s="89" t="s">
        <v>1560</v>
      </c>
      <c r="U233" s="89" t="s">
        <v>1554</v>
      </c>
      <c r="V233" s="89" t="s">
        <v>1563</v>
      </c>
      <c r="W233" s="89" t="s">
        <v>647</v>
      </c>
      <c r="X233" s="89" t="s">
        <v>100</v>
      </c>
      <c r="Y233" s="89" t="s">
        <v>621</v>
      </c>
      <c r="Z233" s="89" t="s">
        <v>68</v>
      </c>
      <c r="AA233" s="89" t="s">
        <v>67</v>
      </c>
      <c r="AB233" s="89">
        <v>1</v>
      </c>
      <c r="AC233" s="89">
        <v>6</v>
      </c>
      <c r="AD233" s="89">
        <v>1</v>
      </c>
      <c r="AE233" s="89" t="s">
        <v>288</v>
      </c>
      <c r="AF233" s="90">
        <v>367</v>
      </c>
      <c r="AG233" s="90">
        <v>45481</v>
      </c>
      <c r="AH233" s="90">
        <v>46598</v>
      </c>
      <c r="AJ233">
        <f>VLOOKUP(A233,'1'!B:Q,16,0)</f>
        <v>1020</v>
      </c>
      <c r="AK233" s="96">
        <f t="shared" si="8"/>
        <v>4.08</v>
      </c>
    </row>
    <row r="234" spans="1:37" hidden="1" x14ac:dyDescent="0.35">
      <c r="A234" s="89" t="str">
        <f t="shared" si="6"/>
        <v>00DM</v>
      </c>
      <c r="B234" s="89" t="s">
        <v>842</v>
      </c>
      <c r="C234" s="89" t="s">
        <v>843</v>
      </c>
      <c r="D234" s="89" t="s">
        <v>93</v>
      </c>
      <c r="E234" s="89" t="s">
        <v>844</v>
      </c>
      <c r="F234" s="89" t="s">
        <v>1676</v>
      </c>
      <c r="G234" s="89" t="s">
        <v>70</v>
      </c>
      <c r="H234" s="89" t="s">
        <v>70</v>
      </c>
      <c r="I234" s="89" t="s">
        <v>1549</v>
      </c>
      <c r="J234" s="89">
        <v>0</v>
      </c>
      <c r="K234" s="89" t="s">
        <v>53</v>
      </c>
      <c r="L234" s="89" t="s">
        <v>1550</v>
      </c>
      <c r="M234" s="91"/>
      <c r="N234" s="89" t="s">
        <v>1551</v>
      </c>
      <c r="O234" s="89" t="s">
        <v>617</v>
      </c>
      <c r="P234" s="89" t="s">
        <v>1552</v>
      </c>
      <c r="Q234" s="89" t="s">
        <v>631</v>
      </c>
      <c r="R234" s="89">
        <v>24</v>
      </c>
      <c r="S234" s="89" t="s">
        <v>1553</v>
      </c>
      <c r="T234" s="89" t="s">
        <v>1560</v>
      </c>
      <c r="U234" s="89" t="s">
        <v>1554</v>
      </c>
      <c r="V234" s="89" t="s">
        <v>1563</v>
      </c>
      <c r="W234" s="89" t="s">
        <v>679</v>
      </c>
      <c r="X234" s="89" t="s">
        <v>66</v>
      </c>
      <c r="Y234" s="89" t="s">
        <v>621</v>
      </c>
      <c r="Z234" s="89" t="s">
        <v>68</v>
      </c>
      <c r="AA234" s="89" t="s">
        <v>67</v>
      </c>
      <c r="AB234" s="89">
        <v>1</v>
      </c>
      <c r="AC234" s="89">
        <v>6</v>
      </c>
      <c r="AD234" s="89">
        <v>1</v>
      </c>
      <c r="AE234" s="89" t="s">
        <v>287</v>
      </c>
      <c r="AF234" s="90">
        <v>367</v>
      </c>
      <c r="AG234" s="90">
        <v>45484</v>
      </c>
      <c r="AH234" s="90">
        <v>46598</v>
      </c>
    </row>
    <row r="235" spans="1:37" hidden="1" x14ac:dyDescent="0.35">
      <c r="A235" s="89" t="str">
        <f t="shared" ref="A235:A297" si="9">LEFT(B235,LEN(B235)-3)</f>
        <v>00JN</v>
      </c>
      <c r="B235" s="89" t="s">
        <v>1310</v>
      </c>
      <c r="C235" s="89" t="s">
        <v>1311</v>
      </c>
      <c r="D235" s="89" t="s">
        <v>120</v>
      </c>
      <c r="E235" s="89" t="s">
        <v>1784</v>
      </c>
      <c r="F235" s="89" t="s">
        <v>1676</v>
      </c>
      <c r="G235" s="89" t="s">
        <v>70</v>
      </c>
      <c r="H235" s="89" t="s">
        <v>70</v>
      </c>
      <c r="I235" s="91"/>
      <c r="J235" s="89">
        <v>0</v>
      </c>
      <c r="K235" s="89" t="s">
        <v>53</v>
      </c>
      <c r="L235" s="89" t="s">
        <v>1550</v>
      </c>
      <c r="M235" s="91"/>
      <c r="N235" s="89" t="s">
        <v>1551</v>
      </c>
      <c r="O235" s="89" t="s">
        <v>617</v>
      </c>
      <c r="P235" s="89" t="s">
        <v>1552</v>
      </c>
      <c r="Q235" s="89" t="s">
        <v>659</v>
      </c>
      <c r="R235" s="89">
        <v>24</v>
      </c>
      <c r="S235" s="89" t="s">
        <v>1553</v>
      </c>
      <c r="T235" s="89" t="s">
        <v>1560</v>
      </c>
      <c r="U235" s="89" t="s">
        <v>1554</v>
      </c>
      <c r="V235" s="89" t="s">
        <v>1563</v>
      </c>
      <c r="W235" s="89" t="s">
        <v>651</v>
      </c>
      <c r="X235" s="89" t="s">
        <v>76</v>
      </c>
      <c r="Y235" s="89" t="s">
        <v>621</v>
      </c>
      <c r="Z235" s="89" t="s">
        <v>68</v>
      </c>
      <c r="AA235" s="89" t="s">
        <v>67</v>
      </c>
      <c r="AB235" s="89">
        <v>1</v>
      </c>
      <c r="AC235" s="89">
        <v>6</v>
      </c>
      <c r="AD235" s="89">
        <v>1</v>
      </c>
      <c r="AE235" s="89" t="s">
        <v>287</v>
      </c>
      <c r="AF235" s="90">
        <v>367</v>
      </c>
      <c r="AG235" s="90">
        <v>45518</v>
      </c>
      <c r="AH235" s="90">
        <v>46629</v>
      </c>
    </row>
    <row r="236" spans="1:37" x14ac:dyDescent="0.35">
      <c r="A236" s="89" t="str">
        <f t="shared" si="9"/>
        <v>Z1T7</v>
      </c>
      <c r="B236" s="89" t="s">
        <v>1227</v>
      </c>
      <c r="C236" s="89" t="s">
        <v>1228</v>
      </c>
      <c r="D236" s="89" t="s">
        <v>441</v>
      </c>
      <c r="E236" s="89" t="s">
        <v>1229</v>
      </c>
      <c r="F236" s="89" t="s">
        <v>1676</v>
      </c>
      <c r="G236" s="89" t="s">
        <v>70</v>
      </c>
      <c r="H236" s="89" t="s">
        <v>70</v>
      </c>
      <c r="I236" s="89" t="s">
        <v>1549</v>
      </c>
      <c r="J236" s="89">
        <v>0</v>
      </c>
      <c r="K236" s="26" t="s">
        <v>38</v>
      </c>
      <c r="L236" s="89" t="s">
        <v>1622</v>
      </c>
      <c r="M236" s="91"/>
      <c r="N236" s="89" t="s">
        <v>1551</v>
      </c>
      <c r="O236" s="89" t="s">
        <v>617</v>
      </c>
      <c r="P236" s="89" t="s">
        <v>1552</v>
      </c>
      <c r="Q236" s="89" t="s">
        <v>631</v>
      </c>
      <c r="R236" s="89">
        <v>24</v>
      </c>
      <c r="S236" s="89" t="s">
        <v>1557</v>
      </c>
      <c r="T236" s="89" t="s">
        <v>1560</v>
      </c>
      <c r="U236" s="89" t="s">
        <v>1554</v>
      </c>
      <c r="V236" s="89" t="s">
        <v>1563</v>
      </c>
      <c r="W236" s="89" t="s">
        <v>647</v>
      </c>
      <c r="X236" s="89" t="s">
        <v>100</v>
      </c>
      <c r="Y236" s="89" t="s">
        <v>621</v>
      </c>
      <c r="Z236" s="89" t="s">
        <v>68</v>
      </c>
      <c r="AA236" s="89" t="s">
        <v>67</v>
      </c>
      <c r="AB236" s="89">
        <v>1</v>
      </c>
      <c r="AC236" s="89">
        <v>6</v>
      </c>
      <c r="AD236" s="89">
        <v>1</v>
      </c>
      <c r="AE236" s="89" t="s">
        <v>287</v>
      </c>
      <c r="AF236" s="90">
        <v>367</v>
      </c>
      <c r="AG236" s="90">
        <v>45526</v>
      </c>
      <c r="AH236" s="90">
        <v>46630</v>
      </c>
      <c r="AJ236">
        <f>VLOOKUP(A236,'1'!B:Q,16,0)</f>
        <v>900</v>
      </c>
      <c r="AK236" s="96">
        <f t="shared" ref="AK236:AK238" si="10">AJ236/250</f>
        <v>3.6</v>
      </c>
    </row>
    <row r="237" spans="1:37" x14ac:dyDescent="0.35">
      <c r="A237" s="89" t="str">
        <f t="shared" si="9"/>
        <v>Z263</v>
      </c>
      <c r="B237" s="89" t="s">
        <v>677</v>
      </c>
      <c r="C237" s="89" t="s">
        <v>678</v>
      </c>
      <c r="D237" s="89" t="s">
        <v>449</v>
      </c>
      <c r="E237" s="89" t="s">
        <v>1785</v>
      </c>
      <c r="F237" s="89" t="s">
        <v>1676</v>
      </c>
      <c r="G237" s="89" t="s">
        <v>70</v>
      </c>
      <c r="H237" s="89" t="s">
        <v>70</v>
      </c>
      <c r="I237" s="89" t="s">
        <v>1637</v>
      </c>
      <c r="J237" s="89">
        <v>0</v>
      </c>
      <c r="K237" s="26" t="s">
        <v>38</v>
      </c>
      <c r="L237" s="89" t="s">
        <v>1622</v>
      </c>
      <c r="M237" s="91"/>
      <c r="N237" s="89" t="s">
        <v>1551</v>
      </c>
      <c r="O237" s="89" t="s">
        <v>617</v>
      </c>
      <c r="P237" s="89" t="s">
        <v>1552</v>
      </c>
      <c r="Q237" s="89" t="s">
        <v>659</v>
      </c>
      <c r="R237" s="89">
        <v>24</v>
      </c>
      <c r="S237" s="89" t="s">
        <v>1557</v>
      </c>
      <c r="T237" s="89" t="s">
        <v>1560</v>
      </c>
      <c r="U237" s="89" t="s">
        <v>1554</v>
      </c>
      <c r="V237" s="89" t="s">
        <v>1563</v>
      </c>
      <c r="W237" s="89" t="s">
        <v>679</v>
      </c>
      <c r="X237" s="89" t="s">
        <v>66</v>
      </c>
      <c r="Y237" s="89" t="s">
        <v>621</v>
      </c>
      <c r="Z237" s="89" t="s">
        <v>68</v>
      </c>
      <c r="AA237" s="89" t="s">
        <v>67</v>
      </c>
      <c r="AB237" s="89">
        <v>1</v>
      </c>
      <c r="AC237" s="89">
        <v>6</v>
      </c>
      <c r="AD237" s="89">
        <v>1</v>
      </c>
      <c r="AE237" s="89" t="s">
        <v>287</v>
      </c>
      <c r="AF237" s="90">
        <v>367</v>
      </c>
      <c r="AG237" s="90">
        <v>45527</v>
      </c>
      <c r="AH237" s="90">
        <v>46630</v>
      </c>
      <c r="AJ237">
        <f>VLOOKUP(A237,'1'!B:Q,16,0)</f>
        <v>900</v>
      </c>
      <c r="AK237" s="96">
        <f t="shared" si="10"/>
        <v>3.6</v>
      </c>
    </row>
    <row r="238" spans="1:37" x14ac:dyDescent="0.35">
      <c r="A238" s="89" t="str">
        <f t="shared" si="9"/>
        <v>Z24M</v>
      </c>
      <c r="B238" s="89" t="s">
        <v>1413</v>
      </c>
      <c r="C238" s="89" t="s">
        <v>1414</v>
      </c>
      <c r="D238" s="89" t="s">
        <v>448</v>
      </c>
      <c r="E238" s="89" t="s">
        <v>1786</v>
      </c>
      <c r="F238" s="89" t="s">
        <v>1676</v>
      </c>
      <c r="G238" s="89" t="s">
        <v>70</v>
      </c>
      <c r="H238" s="89" t="s">
        <v>70</v>
      </c>
      <c r="I238" s="89" t="s">
        <v>1549</v>
      </c>
      <c r="J238" s="89">
        <v>0</v>
      </c>
      <c r="K238" s="26" t="s">
        <v>38</v>
      </c>
      <c r="L238" s="89" t="s">
        <v>1622</v>
      </c>
      <c r="M238" s="91"/>
      <c r="N238" s="89" t="s">
        <v>1551</v>
      </c>
      <c r="O238" s="89" t="s">
        <v>617</v>
      </c>
      <c r="P238" s="89" t="s">
        <v>1552</v>
      </c>
      <c r="Q238" s="89" t="s">
        <v>631</v>
      </c>
      <c r="R238" s="89">
        <v>15</v>
      </c>
      <c r="S238" s="89" t="s">
        <v>1557</v>
      </c>
      <c r="T238" s="89" t="s">
        <v>1560</v>
      </c>
      <c r="U238" s="89" t="s">
        <v>1554</v>
      </c>
      <c r="V238" s="89" t="s">
        <v>1563</v>
      </c>
      <c r="W238" s="89" t="s">
        <v>703</v>
      </c>
      <c r="X238" s="89" t="s">
        <v>567</v>
      </c>
      <c r="Y238" s="89" t="s">
        <v>621</v>
      </c>
      <c r="Z238" s="89" t="s">
        <v>68</v>
      </c>
      <c r="AA238" s="89" t="s">
        <v>428</v>
      </c>
      <c r="AB238" s="89">
        <v>2</v>
      </c>
      <c r="AC238" s="89">
        <v>6</v>
      </c>
      <c r="AD238" s="89">
        <v>1</v>
      </c>
      <c r="AE238" s="89" t="s">
        <v>287</v>
      </c>
      <c r="AF238" s="90">
        <v>367</v>
      </c>
      <c r="AG238" s="90">
        <v>45527</v>
      </c>
      <c r="AH238" s="90">
        <v>46630</v>
      </c>
      <c r="AJ238">
        <f>VLOOKUP(A238,'1'!B:Q,16,0)</f>
        <v>900</v>
      </c>
      <c r="AK238" s="96">
        <f t="shared" si="10"/>
        <v>3.6</v>
      </c>
    </row>
    <row r="239" spans="1:37" hidden="1" x14ac:dyDescent="0.35">
      <c r="A239" s="89" t="str">
        <f t="shared" si="9"/>
        <v>01JT</v>
      </c>
      <c r="B239" s="89" t="s">
        <v>1787</v>
      </c>
      <c r="C239" s="89" t="s">
        <v>1788</v>
      </c>
      <c r="D239" s="89" t="s">
        <v>183</v>
      </c>
      <c r="E239" s="89" t="s">
        <v>1789</v>
      </c>
      <c r="F239" s="89" t="s">
        <v>1676</v>
      </c>
      <c r="G239" s="89" t="s">
        <v>70</v>
      </c>
      <c r="H239" s="89" t="s">
        <v>70</v>
      </c>
      <c r="I239" s="91"/>
      <c r="J239" s="89">
        <v>0</v>
      </c>
      <c r="K239" s="89" t="s">
        <v>53</v>
      </c>
      <c r="L239" s="89" t="s">
        <v>1550</v>
      </c>
      <c r="M239" s="91"/>
      <c r="N239" s="89" t="s">
        <v>1551</v>
      </c>
      <c r="O239" s="89" t="s">
        <v>617</v>
      </c>
      <c r="P239" s="89" t="s">
        <v>1552</v>
      </c>
      <c r="Q239" s="89" t="s">
        <v>631</v>
      </c>
      <c r="R239" s="89">
        <v>24</v>
      </c>
      <c r="S239" s="89" t="s">
        <v>1553</v>
      </c>
      <c r="T239" s="89" t="s">
        <v>1553</v>
      </c>
      <c r="U239" s="89" t="s">
        <v>1554</v>
      </c>
      <c r="V239" s="89" t="s">
        <v>1563</v>
      </c>
      <c r="W239" s="89" t="s">
        <v>658</v>
      </c>
      <c r="X239" s="89" t="s">
        <v>92</v>
      </c>
      <c r="Y239" s="89" t="s">
        <v>621</v>
      </c>
      <c r="Z239" s="89" t="s">
        <v>68</v>
      </c>
      <c r="AA239" s="89" t="s">
        <v>67</v>
      </c>
      <c r="AB239" s="89">
        <v>1</v>
      </c>
      <c r="AC239" s="89">
        <v>6</v>
      </c>
      <c r="AD239" s="89">
        <v>1</v>
      </c>
      <c r="AE239" s="89" t="s">
        <v>210</v>
      </c>
      <c r="AF239" s="90">
        <v>367</v>
      </c>
      <c r="AG239" s="90">
        <v>45701</v>
      </c>
      <c r="AH239" s="90">
        <v>46796</v>
      </c>
    </row>
    <row r="240" spans="1:37" hidden="1" x14ac:dyDescent="0.35">
      <c r="A240" s="89" t="str">
        <f t="shared" si="9"/>
        <v>5015</v>
      </c>
      <c r="B240" s="89" t="s">
        <v>1500</v>
      </c>
      <c r="C240" s="89" t="s">
        <v>1790</v>
      </c>
      <c r="D240" s="89" t="s">
        <v>278</v>
      </c>
      <c r="E240" s="89" t="s">
        <v>1791</v>
      </c>
      <c r="F240" s="89" t="s">
        <v>1676</v>
      </c>
      <c r="G240" s="89" t="s">
        <v>70</v>
      </c>
      <c r="H240" s="89" t="s">
        <v>70</v>
      </c>
      <c r="I240" s="91"/>
      <c r="J240" s="89">
        <v>0</v>
      </c>
      <c r="K240" s="89" t="s">
        <v>53</v>
      </c>
      <c r="L240" s="89" t="s">
        <v>1550</v>
      </c>
      <c r="M240" s="91"/>
      <c r="N240" s="89" t="s">
        <v>1551</v>
      </c>
      <c r="O240" s="89" t="s">
        <v>617</v>
      </c>
      <c r="P240" s="89" t="s">
        <v>1552</v>
      </c>
      <c r="Q240" s="89" t="s">
        <v>631</v>
      </c>
      <c r="R240" s="89">
        <v>24</v>
      </c>
      <c r="S240" s="89" t="s">
        <v>1553</v>
      </c>
      <c r="T240" s="89" t="s">
        <v>1553</v>
      </c>
      <c r="U240" s="89" t="s">
        <v>1554</v>
      </c>
      <c r="V240" s="89" t="s">
        <v>1563</v>
      </c>
      <c r="W240" s="89" t="s">
        <v>630</v>
      </c>
      <c r="X240" s="89" t="s">
        <v>117</v>
      </c>
      <c r="Y240" s="89" t="s">
        <v>621</v>
      </c>
      <c r="Z240" s="89" t="s">
        <v>68</v>
      </c>
      <c r="AA240" s="89" t="s">
        <v>67</v>
      </c>
      <c r="AB240" s="89">
        <v>1</v>
      </c>
      <c r="AC240" s="89">
        <v>6</v>
      </c>
      <c r="AD240" s="89">
        <v>1</v>
      </c>
      <c r="AE240" s="89" t="s">
        <v>210</v>
      </c>
      <c r="AF240" s="90">
        <v>367</v>
      </c>
      <c r="AG240" s="90">
        <v>45701</v>
      </c>
      <c r="AH240" s="90">
        <v>46796</v>
      </c>
    </row>
    <row r="241" spans="1:34" hidden="1" x14ac:dyDescent="0.35">
      <c r="A241" s="89" t="str">
        <f t="shared" si="9"/>
        <v>622H</v>
      </c>
      <c r="B241" s="89" t="s">
        <v>1125</v>
      </c>
      <c r="C241" s="89" t="s">
        <v>1126</v>
      </c>
      <c r="D241" s="89" t="s">
        <v>317</v>
      </c>
      <c r="E241" s="89" t="s">
        <v>1127</v>
      </c>
      <c r="F241" s="89" t="s">
        <v>1676</v>
      </c>
      <c r="G241" s="89" t="s">
        <v>70</v>
      </c>
      <c r="H241" s="89" t="s">
        <v>70</v>
      </c>
      <c r="I241" s="89" t="s">
        <v>1549</v>
      </c>
      <c r="J241" s="89">
        <v>0</v>
      </c>
      <c r="K241" s="89" t="s">
        <v>53</v>
      </c>
      <c r="L241" s="89" t="s">
        <v>1550</v>
      </c>
      <c r="M241" s="91"/>
      <c r="N241" s="89" t="s">
        <v>1551</v>
      </c>
      <c r="O241" s="89" t="s">
        <v>617</v>
      </c>
      <c r="P241" s="89" t="s">
        <v>1552</v>
      </c>
      <c r="Q241" s="89" t="s">
        <v>631</v>
      </c>
      <c r="R241" s="89">
        <v>15</v>
      </c>
      <c r="S241" s="89" t="s">
        <v>1557</v>
      </c>
      <c r="T241" s="89" t="s">
        <v>1557</v>
      </c>
      <c r="U241" s="89" t="s">
        <v>1554</v>
      </c>
      <c r="V241" s="89" t="s">
        <v>1563</v>
      </c>
      <c r="W241" s="89" t="s">
        <v>679</v>
      </c>
      <c r="X241" s="89" t="s">
        <v>66</v>
      </c>
      <c r="Y241" s="89" t="s">
        <v>621</v>
      </c>
      <c r="Z241" s="89" t="s">
        <v>68</v>
      </c>
      <c r="AA241" s="89" t="s">
        <v>67</v>
      </c>
      <c r="AB241" s="89">
        <v>1</v>
      </c>
      <c r="AC241" s="89">
        <v>6</v>
      </c>
      <c r="AD241" s="89">
        <v>1</v>
      </c>
      <c r="AE241" s="89" t="s">
        <v>210</v>
      </c>
      <c r="AF241" s="90">
        <v>367</v>
      </c>
      <c r="AG241" s="90">
        <v>45337</v>
      </c>
      <c r="AH241" s="90">
        <v>46798</v>
      </c>
    </row>
    <row r="242" spans="1:34" hidden="1" x14ac:dyDescent="0.35">
      <c r="A242" s="89" t="str">
        <f t="shared" si="9"/>
        <v>2574</v>
      </c>
      <c r="B242" s="89" t="s">
        <v>712</v>
      </c>
      <c r="C242" s="89" t="s">
        <v>713</v>
      </c>
      <c r="D242" s="89" t="s">
        <v>217</v>
      </c>
      <c r="E242" s="89" t="s">
        <v>714</v>
      </c>
      <c r="F242" s="89" t="s">
        <v>1676</v>
      </c>
      <c r="G242" s="89" t="s">
        <v>70</v>
      </c>
      <c r="H242" s="89" t="s">
        <v>70</v>
      </c>
      <c r="I242" s="91"/>
      <c r="J242" s="89">
        <v>0</v>
      </c>
      <c r="K242" s="89" t="s">
        <v>53</v>
      </c>
      <c r="L242" s="89" t="s">
        <v>1550</v>
      </c>
      <c r="M242" s="91"/>
      <c r="N242" s="89" t="s">
        <v>1551</v>
      </c>
      <c r="O242" s="89" t="s">
        <v>617</v>
      </c>
      <c r="P242" s="89" t="s">
        <v>1552</v>
      </c>
      <c r="Q242" s="89" t="s">
        <v>631</v>
      </c>
      <c r="R242" s="89">
        <v>24</v>
      </c>
      <c r="S242" s="89" t="s">
        <v>1553</v>
      </c>
      <c r="T242" s="89" t="s">
        <v>1553</v>
      </c>
      <c r="U242" s="89" t="s">
        <v>1554</v>
      </c>
      <c r="V242" s="89" t="s">
        <v>1563</v>
      </c>
      <c r="W242" s="89" t="s">
        <v>630</v>
      </c>
      <c r="X242" s="89" t="s">
        <v>117</v>
      </c>
      <c r="Y242" s="89" t="s">
        <v>621</v>
      </c>
      <c r="Z242" s="89" t="s">
        <v>68</v>
      </c>
      <c r="AA242" s="89" t="s">
        <v>67</v>
      </c>
      <c r="AB242" s="89">
        <v>1</v>
      </c>
      <c r="AC242" s="89">
        <v>6</v>
      </c>
      <c r="AD242" s="89">
        <v>1</v>
      </c>
      <c r="AE242" s="89" t="s">
        <v>210</v>
      </c>
      <c r="AF242" s="90">
        <v>367</v>
      </c>
      <c r="AG242" s="90">
        <v>45337</v>
      </c>
      <c r="AH242" s="90">
        <v>46798</v>
      </c>
    </row>
    <row r="243" spans="1:34" hidden="1" x14ac:dyDescent="0.35">
      <c r="A243" s="89" t="str">
        <f t="shared" si="9"/>
        <v>686R</v>
      </c>
      <c r="B243" s="89" t="s">
        <v>1179</v>
      </c>
      <c r="C243" s="89" t="s">
        <v>1180</v>
      </c>
      <c r="D243" s="89" t="s">
        <v>362</v>
      </c>
      <c r="E243" s="89" t="s">
        <v>1792</v>
      </c>
      <c r="F243" s="89" t="s">
        <v>1676</v>
      </c>
      <c r="G243" s="89" t="s">
        <v>70</v>
      </c>
      <c r="H243" s="89" t="s">
        <v>70</v>
      </c>
      <c r="I243" s="89" t="s">
        <v>1549</v>
      </c>
      <c r="J243" s="89">
        <v>0</v>
      </c>
      <c r="K243" s="89" t="s">
        <v>53</v>
      </c>
      <c r="L243" s="89" t="s">
        <v>1550</v>
      </c>
      <c r="M243" s="91"/>
      <c r="N243" s="89" t="s">
        <v>1551</v>
      </c>
      <c r="O243" s="89" t="s">
        <v>617</v>
      </c>
      <c r="P243" s="89" t="s">
        <v>1552</v>
      </c>
      <c r="Q243" s="89" t="s">
        <v>631</v>
      </c>
      <c r="R243" s="89">
        <v>15</v>
      </c>
      <c r="S243" s="89" t="s">
        <v>1557</v>
      </c>
      <c r="T243" s="89" t="s">
        <v>1557</v>
      </c>
      <c r="U243" s="89" t="s">
        <v>1554</v>
      </c>
      <c r="V243" s="89" t="s">
        <v>1563</v>
      </c>
      <c r="W243" s="89" t="s">
        <v>679</v>
      </c>
      <c r="X243" s="89" t="s">
        <v>66</v>
      </c>
      <c r="Y243" s="89" t="s">
        <v>621</v>
      </c>
      <c r="Z243" s="89" t="s">
        <v>68</v>
      </c>
      <c r="AA243" s="89" t="s">
        <v>67</v>
      </c>
      <c r="AB243" s="89">
        <v>1</v>
      </c>
      <c r="AC243" s="89">
        <v>6</v>
      </c>
      <c r="AD243" s="89">
        <v>1</v>
      </c>
      <c r="AE243" s="89" t="s">
        <v>210</v>
      </c>
      <c r="AF243" s="90">
        <v>367</v>
      </c>
      <c r="AG243" s="90">
        <v>45337</v>
      </c>
      <c r="AH243" s="90">
        <v>46798</v>
      </c>
    </row>
    <row r="244" spans="1:34" hidden="1" x14ac:dyDescent="0.35">
      <c r="A244" s="89" t="str">
        <f t="shared" si="9"/>
        <v>00FR</v>
      </c>
      <c r="B244" s="89" t="s">
        <v>1793</v>
      </c>
      <c r="C244" s="89" t="s">
        <v>1794</v>
      </c>
      <c r="D244" s="89" t="s">
        <v>105</v>
      </c>
      <c r="E244" s="89" t="s">
        <v>1795</v>
      </c>
      <c r="F244" s="89" t="s">
        <v>1676</v>
      </c>
      <c r="G244" s="89" t="s">
        <v>70</v>
      </c>
      <c r="H244" s="89" t="s">
        <v>70</v>
      </c>
      <c r="I244" s="89" t="s">
        <v>1549</v>
      </c>
      <c r="J244" s="89">
        <v>0</v>
      </c>
      <c r="K244" s="89" t="s">
        <v>53</v>
      </c>
      <c r="L244" s="89" t="s">
        <v>1550</v>
      </c>
      <c r="M244" s="91"/>
      <c r="N244" s="89" t="s">
        <v>1551</v>
      </c>
      <c r="O244" s="89" t="s">
        <v>617</v>
      </c>
      <c r="P244" s="89" t="s">
        <v>1552</v>
      </c>
      <c r="Q244" s="89" t="s">
        <v>631</v>
      </c>
      <c r="R244" s="89">
        <v>24</v>
      </c>
      <c r="S244" s="89" t="s">
        <v>1553</v>
      </c>
      <c r="T244" s="89" t="s">
        <v>1553</v>
      </c>
      <c r="U244" s="89" t="s">
        <v>1554</v>
      </c>
      <c r="V244" s="89" t="s">
        <v>1563</v>
      </c>
      <c r="W244" s="89" t="s">
        <v>651</v>
      </c>
      <c r="X244" s="89" t="s">
        <v>76</v>
      </c>
      <c r="Y244" s="89" t="s">
        <v>621</v>
      </c>
      <c r="Z244" s="89" t="s">
        <v>68</v>
      </c>
      <c r="AA244" s="89" t="s">
        <v>67</v>
      </c>
      <c r="AB244" s="89">
        <v>1</v>
      </c>
      <c r="AC244" s="89">
        <v>6</v>
      </c>
      <c r="AD244" s="89">
        <v>1</v>
      </c>
      <c r="AE244" s="89" t="s">
        <v>288</v>
      </c>
      <c r="AF244" s="90">
        <v>367</v>
      </c>
      <c r="AG244" s="90">
        <v>45704</v>
      </c>
      <c r="AH244" s="90">
        <v>46799</v>
      </c>
    </row>
    <row r="245" spans="1:34" hidden="1" x14ac:dyDescent="0.35">
      <c r="A245" s="89" t="str">
        <f t="shared" si="9"/>
        <v>068Y</v>
      </c>
      <c r="B245" s="89" t="s">
        <v>1510</v>
      </c>
      <c r="C245" s="89" t="s">
        <v>1796</v>
      </c>
      <c r="D245" s="89" t="s">
        <v>191</v>
      </c>
      <c r="E245" s="89" t="s">
        <v>691</v>
      </c>
      <c r="F245" s="89" t="s">
        <v>1676</v>
      </c>
      <c r="G245" s="89" t="s">
        <v>70</v>
      </c>
      <c r="H245" s="89" t="s">
        <v>70</v>
      </c>
      <c r="I245" s="89" t="s">
        <v>1549</v>
      </c>
      <c r="J245" s="89">
        <v>0</v>
      </c>
      <c r="K245" s="89" t="s">
        <v>53</v>
      </c>
      <c r="L245" s="89" t="s">
        <v>1550</v>
      </c>
      <c r="M245" s="91"/>
      <c r="N245" s="89" t="s">
        <v>1551</v>
      </c>
      <c r="O245" s="89" t="s">
        <v>617</v>
      </c>
      <c r="P245" s="89" t="s">
        <v>1552</v>
      </c>
      <c r="Q245" s="89" t="s">
        <v>631</v>
      </c>
      <c r="R245" s="89">
        <v>24</v>
      </c>
      <c r="S245" s="89" t="s">
        <v>1553</v>
      </c>
      <c r="T245" s="89" t="s">
        <v>1553</v>
      </c>
      <c r="U245" s="89" t="s">
        <v>1554</v>
      </c>
      <c r="V245" s="89" t="s">
        <v>1563</v>
      </c>
      <c r="W245" s="89" t="s">
        <v>651</v>
      </c>
      <c r="X245" s="89" t="s">
        <v>76</v>
      </c>
      <c r="Y245" s="89" t="s">
        <v>621</v>
      </c>
      <c r="Z245" s="89" t="s">
        <v>68</v>
      </c>
      <c r="AA245" s="89" t="s">
        <v>67</v>
      </c>
      <c r="AB245" s="89">
        <v>1</v>
      </c>
      <c r="AC245" s="89">
        <v>6</v>
      </c>
      <c r="AD245" s="89">
        <v>1</v>
      </c>
      <c r="AE245" s="89" t="s">
        <v>288</v>
      </c>
      <c r="AF245" s="90">
        <v>367</v>
      </c>
      <c r="AG245" s="90">
        <v>45704</v>
      </c>
      <c r="AH245" s="90">
        <v>46799</v>
      </c>
    </row>
    <row r="246" spans="1:34" hidden="1" x14ac:dyDescent="0.35">
      <c r="A246" s="89" t="str">
        <f t="shared" si="9"/>
        <v>017N</v>
      </c>
      <c r="B246" s="89" t="s">
        <v>947</v>
      </c>
      <c r="C246" s="89" t="s">
        <v>948</v>
      </c>
      <c r="D246" s="89" t="s">
        <v>173</v>
      </c>
      <c r="E246" s="89" t="s">
        <v>949</v>
      </c>
      <c r="F246" s="89" t="s">
        <v>1676</v>
      </c>
      <c r="G246" s="89" t="s">
        <v>70</v>
      </c>
      <c r="H246" s="89" t="s">
        <v>70</v>
      </c>
      <c r="I246" s="89" t="s">
        <v>1549</v>
      </c>
      <c r="J246" s="89">
        <v>0</v>
      </c>
      <c r="K246" s="89" t="s">
        <v>53</v>
      </c>
      <c r="L246" s="89" t="s">
        <v>1550</v>
      </c>
      <c r="M246" s="91"/>
      <c r="N246" s="89" t="s">
        <v>1551</v>
      </c>
      <c r="O246" s="89" t="s">
        <v>617</v>
      </c>
      <c r="P246" s="89" t="s">
        <v>1552</v>
      </c>
      <c r="Q246" s="89" t="s">
        <v>631</v>
      </c>
      <c r="R246" s="89">
        <v>24</v>
      </c>
      <c r="S246" s="89" t="s">
        <v>1553</v>
      </c>
      <c r="T246" s="89" t="s">
        <v>1560</v>
      </c>
      <c r="U246" s="89" t="s">
        <v>1554</v>
      </c>
      <c r="V246" s="89" t="s">
        <v>1563</v>
      </c>
      <c r="W246" s="89" t="s">
        <v>647</v>
      </c>
      <c r="X246" s="89" t="s">
        <v>100</v>
      </c>
      <c r="Y246" s="89" t="s">
        <v>621</v>
      </c>
      <c r="Z246" s="89" t="s">
        <v>68</v>
      </c>
      <c r="AA246" s="89" t="s">
        <v>67</v>
      </c>
      <c r="AB246" s="89">
        <v>1</v>
      </c>
      <c r="AC246" s="89">
        <v>6</v>
      </c>
      <c r="AD246" s="89">
        <v>1</v>
      </c>
      <c r="AE246" s="89" t="s">
        <v>288</v>
      </c>
      <c r="AF246" s="90">
        <v>367</v>
      </c>
      <c r="AG246" s="90">
        <v>45706</v>
      </c>
      <c r="AH246" s="90">
        <v>46811</v>
      </c>
    </row>
    <row r="247" spans="1:34" hidden="1" x14ac:dyDescent="0.35">
      <c r="A247" s="89" t="str">
        <f t="shared" si="9"/>
        <v>5059</v>
      </c>
      <c r="B247" s="89" t="s">
        <v>1797</v>
      </c>
      <c r="C247" s="89" t="s">
        <v>1798</v>
      </c>
      <c r="D247" s="89" t="s">
        <v>281</v>
      </c>
      <c r="E247" s="89" t="s">
        <v>1799</v>
      </c>
      <c r="F247" s="89" t="s">
        <v>1676</v>
      </c>
      <c r="G247" s="89" t="s">
        <v>70</v>
      </c>
      <c r="H247" s="89" t="s">
        <v>70</v>
      </c>
      <c r="I247" s="91"/>
      <c r="J247" s="89">
        <v>0</v>
      </c>
      <c r="K247" s="89" t="s">
        <v>53</v>
      </c>
      <c r="L247" s="89" t="s">
        <v>1550</v>
      </c>
      <c r="M247" s="91"/>
      <c r="N247" s="89" t="s">
        <v>1551</v>
      </c>
      <c r="O247" s="89" t="s">
        <v>617</v>
      </c>
      <c r="P247" s="89" t="s">
        <v>1552</v>
      </c>
      <c r="Q247" s="89" t="s">
        <v>631</v>
      </c>
      <c r="R247" s="89">
        <v>24</v>
      </c>
      <c r="S247" s="89" t="s">
        <v>1553</v>
      </c>
      <c r="T247" s="89" t="s">
        <v>1553</v>
      </c>
      <c r="U247" s="89" t="s">
        <v>1554</v>
      </c>
      <c r="V247" s="89" t="s">
        <v>1563</v>
      </c>
      <c r="W247" s="89" t="s">
        <v>647</v>
      </c>
      <c r="X247" s="89" t="s">
        <v>100</v>
      </c>
      <c r="Y247" s="89" t="s">
        <v>621</v>
      </c>
      <c r="Z247" s="89" t="s">
        <v>68</v>
      </c>
      <c r="AA247" s="89" t="s">
        <v>67</v>
      </c>
      <c r="AB247" s="89">
        <v>1</v>
      </c>
      <c r="AC247" s="89">
        <v>6</v>
      </c>
      <c r="AD247" s="89">
        <v>1</v>
      </c>
      <c r="AE247" s="89" t="s">
        <v>288</v>
      </c>
      <c r="AF247" s="90">
        <v>367</v>
      </c>
      <c r="AG247" s="90">
        <v>45706</v>
      </c>
      <c r="AH247" s="90">
        <v>46801</v>
      </c>
    </row>
    <row r="248" spans="1:34" hidden="1" x14ac:dyDescent="0.35">
      <c r="A248" s="89" t="str">
        <f t="shared" si="9"/>
        <v>067E</v>
      </c>
      <c r="B248" s="89" t="s">
        <v>1322</v>
      </c>
      <c r="C248" s="89" t="s">
        <v>1323</v>
      </c>
      <c r="D248" s="89" t="s">
        <v>189</v>
      </c>
      <c r="E248" s="89" t="s">
        <v>1324</v>
      </c>
      <c r="F248" s="89" t="s">
        <v>1676</v>
      </c>
      <c r="G248" s="89" t="s">
        <v>70</v>
      </c>
      <c r="H248" s="89" t="s">
        <v>70</v>
      </c>
      <c r="I248" s="89" t="s">
        <v>1549</v>
      </c>
      <c r="J248" s="89">
        <v>0</v>
      </c>
      <c r="K248" s="89" t="s">
        <v>53</v>
      </c>
      <c r="L248" s="89" t="s">
        <v>1550</v>
      </c>
      <c r="M248" s="91"/>
      <c r="N248" s="89" t="s">
        <v>1551</v>
      </c>
      <c r="O248" s="89" t="s">
        <v>617</v>
      </c>
      <c r="P248" s="89" t="s">
        <v>1552</v>
      </c>
      <c r="Q248" s="89" t="s">
        <v>659</v>
      </c>
      <c r="R248" s="89">
        <v>24</v>
      </c>
      <c r="S248" s="89" t="s">
        <v>1553</v>
      </c>
      <c r="T248" s="89" t="s">
        <v>1560</v>
      </c>
      <c r="U248" s="89" t="s">
        <v>1554</v>
      </c>
      <c r="V248" s="89" t="s">
        <v>1563</v>
      </c>
      <c r="W248" s="89" t="s">
        <v>651</v>
      </c>
      <c r="X248" s="89" t="s">
        <v>76</v>
      </c>
      <c r="Y248" s="89" t="s">
        <v>621</v>
      </c>
      <c r="Z248" s="89" t="s">
        <v>68</v>
      </c>
      <c r="AA248" s="89" t="s">
        <v>67</v>
      </c>
      <c r="AB248" s="89">
        <v>1</v>
      </c>
      <c r="AC248" s="89">
        <v>6</v>
      </c>
      <c r="AD248" s="89">
        <v>1</v>
      </c>
      <c r="AE248" s="89" t="s">
        <v>288</v>
      </c>
      <c r="AF248" s="90">
        <v>367</v>
      </c>
      <c r="AG248" s="90">
        <v>45709</v>
      </c>
      <c r="AH248" s="90">
        <v>46811</v>
      </c>
    </row>
    <row r="249" spans="1:34" hidden="1" x14ac:dyDescent="0.35">
      <c r="A249" s="89" t="str">
        <f t="shared" si="9"/>
        <v>2578</v>
      </c>
      <c r="B249" s="89" t="s">
        <v>1333</v>
      </c>
      <c r="C249" s="89" t="s">
        <v>1334</v>
      </c>
      <c r="D249" s="89" t="s">
        <v>218</v>
      </c>
      <c r="E249" s="89" t="s">
        <v>1800</v>
      </c>
      <c r="F249" s="89" t="s">
        <v>1676</v>
      </c>
      <c r="G249" s="89" t="s">
        <v>70</v>
      </c>
      <c r="H249" s="89" t="s">
        <v>70</v>
      </c>
      <c r="I249" s="91"/>
      <c r="J249" s="89">
        <v>0</v>
      </c>
      <c r="K249" s="89" t="s">
        <v>53</v>
      </c>
      <c r="L249" s="89" t="s">
        <v>1550</v>
      </c>
      <c r="M249" s="91"/>
      <c r="N249" s="89" t="s">
        <v>1551</v>
      </c>
      <c r="O249" s="89" t="s">
        <v>617</v>
      </c>
      <c r="P249" s="89" t="s">
        <v>1552</v>
      </c>
      <c r="Q249" s="89" t="s">
        <v>659</v>
      </c>
      <c r="R249" s="89">
        <v>24</v>
      </c>
      <c r="S249" s="89" t="s">
        <v>1553</v>
      </c>
      <c r="T249" s="89" t="s">
        <v>1560</v>
      </c>
      <c r="U249" s="89" t="s">
        <v>1554</v>
      </c>
      <c r="V249" s="89" t="s">
        <v>1563</v>
      </c>
      <c r="W249" s="89" t="s">
        <v>651</v>
      </c>
      <c r="X249" s="89" t="s">
        <v>76</v>
      </c>
      <c r="Y249" s="89" t="s">
        <v>621</v>
      </c>
      <c r="Z249" s="89" t="s">
        <v>68</v>
      </c>
      <c r="AA249" s="89" t="s">
        <v>67</v>
      </c>
      <c r="AB249" s="89">
        <v>1</v>
      </c>
      <c r="AC249" s="89">
        <v>6</v>
      </c>
      <c r="AD249" s="89">
        <v>1</v>
      </c>
      <c r="AE249" s="89" t="s">
        <v>288</v>
      </c>
      <c r="AF249" s="90">
        <v>367</v>
      </c>
      <c r="AG249" s="90">
        <v>45709</v>
      </c>
      <c r="AH249" s="90">
        <v>46811</v>
      </c>
    </row>
    <row r="250" spans="1:34" hidden="1" x14ac:dyDescent="0.35">
      <c r="A250" s="89" t="str">
        <f t="shared" si="9"/>
        <v>6840</v>
      </c>
      <c r="B250" s="89" t="s">
        <v>1386</v>
      </c>
      <c r="C250" s="89" t="s">
        <v>1387</v>
      </c>
      <c r="D250" s="89" t="s">
        <v>357</v>
      </c>
      <c r="E250" s="89" t="s">
        <v>1801</v>
      </c>
      <c r="F250" s="89" t="s">
        <v>1676</v>
      </c>
      <c r="G250" s="89" t="s">
        <v>70</v>
      </c>
      <c r="H250" s="89" t="s">
        <v>70</v>
      </c>
      <c r="I250" s="91"/>
      <c r="J250" s="89">
        <v>0</v>
      </c>
      <c r="K250" s="89" t="s">
        <v>53</v>
      </c>
      <c r="L250" s="89" t="s">
        <v>1550</v>
      </c>
      <c r="M250" s="91"/>
      <c r="N250" s="89" t="s">
        <v>1551</v>
      </c>
      <c r="O250" s="89" t="s">
        <v>617</v>
      </c>
      <c r="P250" s="89" t="s">
        <v>1552</v>
      </c>
      <c r="Q250" s="89" t="s">
        <v>659</v>
      </c>
      <c r="R250" s="89">
        <v>24</v>
      </c>
      <c r="S250" s="89" t="s">
        <v>1553</v>
      </c>
      <c r="T250" s="89" t="s">
        <v>1560</v>
      </c>
      <c r="U250" s="89" t="s">
        <v>1554</v>
      </c>
      <c r="V250" s="89" t="s">
        <v>1563</v>
      </c>
      <c r="W250" s="89" t="s">
        <v>647</v>
      </c>
      <c r="X250" s="89" t="s">
        <v>100</v>
      </c>
      <c r="Y250" s="89" t="s">
        <v>621</v>
      </c>
      <c r="Z250" s="89" t="s">
        <v>68</v>
      </c>
      <c r="AA250" s="89" t="s">
        <v>67</v>
      </c>
      <c r="AB250" s="89">
        <v>1</v>
      </c>
      <c r="AC250" s="89">
        <v>6</v>
      </c>
      <c r="AD250" s="89">
        <v>1</v>
      </c>
      <c r="AE250" s="89" t="s">
        <v>288</v>
      </c>
      <c r="AF250" s="90">
        <v>367</v>
      </c>
      <c r="AG250" s="90">
        <v>45709</v>
      </c>
      <c r="AH250" s="90">
        <v>46811</v>
      </c>
    </row>
    <row r="251" spans="1:34" hidden="1" x14ac:dyDescent="0.35">
      <c r="A251" s="89" t="str">
        <f t="shared" si="9"/>
        <v>650K</v>
      </c>
      <c r="B251" s="89" t="s">
        <v>1376</v>
      </c>
      <c r="C251" s="89" t="s">
        <v>1377</v>
      </c>
      <c r="D251" s="89" t="s">
        <v>328</v>
      </c>
      <c r="E251" s="89" t="s">
        <v>1802</v>
      </c>
      <c r="F251" s="89" t="s">
        <v>1676</v>
      </c>
      <c r="G251" s="89" t="s">
        <v>70</v>
      </c>
      <c r="H251" s="89" t="s">
        <v>70</v>
      </c>
      <c r="I251" s="89" t="s">
        <v>1637</v>
      </c>
      <c r="J251" s="89">
        <v>1</v>
      </c>
      <c r="K251" s="89" t="s">
        <v>53</v>
      </c>
      <c r="L251" s="89" t="s">
        <v>1550</v>
      </c>
      <c r="M251" s="91"/>
      <c r="N251" s="89" t="s">
        <v>1551</v>
      </c>
      <c r="O251" s="89" t="s">
        <v>617</v>
      </c>
      <c r="P251" s="89" t="s">
        <v>1552</v>
      </c>
      <c r="Q251" s="89" t="s">
        <v>659</v>
      </c>
      <c r="R251" s="89">
        <v>24</v>
      </c>
      <c r="S251" s="89" t="s">
        <v>1553</v>
      </c>
      <c r="T251" s="89" t="s">
        <v>1560</v>
      </c>
      <c r="U251" s="89" t="s">
        <v>1554</v>
      </c>
      <c r="V251" s="89" t="s">
        <v>1563</v>
      </c>
      <c r="W251" s="89" t="s">
        <v>651</v>
      </c>
      <c r="X251" s="89" t="s">
        <v>76</v>
      </c>
      <c r="Y251" s="89" t="s">
        <v>621</v>
      </c>
      <c r="Z251" s="89" t="s">
        <v>68</v>
      </c>
      <c r="AA251" s="89" t="s">
        <v>67</v>
      </c>
      <c r="AB251" s="89">
        <v>1</v>
      </c>
      <c r="AC251" s="89">
        <v>6</v>
      </c>
      <c r="AD251" s="89">
        <v>1</v>
      </c>
      <c r="AE251" s="89" t="s">
        <v>288</v>
      </c>
      <c r="AF251" s="90">
        <v>367</v>
      </c>
      <c r="AG251" s="90">
        <v>45709</v>
      </c>
      <c r="AH251" s="90">
        <v>46811</v>
      </c>
    </row>
    <row r="252" spans="1:34" hidden="1" x14ac:dyDescent="0.35">
      <c r="A252" s="89" t="str">
        <f t="shared" si="9"/>
        <v>699C</v>
      </c>
      <c r="B252" s="89" t="s">
        <v>1397</v>
      </c>
      <c r="C252" s="89" t="s">
        <v>1398</v>
      </c>
      <c r="D252" s="89" t="s">
        <v>391</v>
      </c>
      <c r="E252" s="89" t="s">
        <v>1399</v>
      </c>
      <c r="F252" s="89" t="s">
        <v>1676</v>
      </c>
      <c r="G252" s="89" t="s">
        <v>70</v>
      </c>
      <c r="H252" s="89" t="s">
        <v>70</v>
      </c>
      <c r="I252" s="89" t="s">
        <v>1549</v>
      </c>
      <c r="J252" s="89">
        <v>0</v>
      </c>
      <c r="K252" s="89" t="s">
        <v>53</v>
      </c>
      <c r="L252" s="89" t="s">
        <v>1550</v>
      </c>
      <c r="M252" s="91"/>
      <c r="N252" s="89" t="s">
        <v>1551</v>
      </c>
      <c r="O252" s="89" t="s">
        <v>617</v>
      </c>
      <c r="P252" s="89" t="s">
        <v>1552</v>
      </c>
      <c r="Q252" s="89" t="s">
        <v>659</v>
      </c>
      <c r="R252" s="89">
        <v>24</v>
      </c>
      <c r="S252" s="89" t="s">
        <v>1553</v>
      </c>
      <c r="T252" s="89" t="s">
        <v>1560</v>
      </c>
      <c r="U252" s="89" t="s">
        <v>1554</v>
      </c>
      <c r="V252" s="89" t="s">
        <v>1563</v>
      </c>
      <c r="W252" s="89" t="s">
        <v>658</v>
      </c>
      <c r="X252" s="89" t="s">
        <v>92</v>
      </c>
      <c r="Y252" s="89" t="s">
        <v>621</v>
      </c>
      <c r="Z252" s="89" t="s">
        <v>68</v>
      </c>
      <c r="AA252" s="89" t="s">
        <v>67</v>
      </c>
      <c r="AB252" s="89">
        <v>1</v>
      </c>
      <c r="AC252" s="89">
        <v>6</v>
      </c>
      <c r="AD252" s="89">
        <v>1</v>
      </c>
      <c r="AE252" s="89" t="s">
        <v>288</v>
      </c>
      <c r="AF252" s="90">
        <v>367</v>
      </c>
      <c r="AG252" s="90">
        <v>45709</v>
      </c>
      <c r="AH252" s="90">
        <v>46811</v>
      </c>
    </row>
    <row r="253" spans="1:34" hidden="1" x14ac:dyDescent="0.35">
      <c r="A253" s="89" t="str">
        <f t="shared" si="9"/>
        <v>652H</v>
      </c>
      <c r="B253" s="89" t="s">
        <v>1378</v>
      </c>
      <c r="C253" s="89" t="s">
        <v>1379</v>
      </c>
      <c r="D253" s="89" t="s">
        <v>337</v>
      </c>
      <c r="E253" s="89" t="s">
        <v>1380</v>
      </c>
      <c r="F253" s="89" t="s">
        <v>1676</v>
      </c>
      <c r="G253" s="89" t="s">
        <v>70</v>
      </c>
      <c r="H253" s="89" t="s">
        <v>70</v>
      </c>
      <c r="I253" s="89" t="s">
        <v>1549</v>
      </c>
      <c r="J253" s="89">
        <v>0</v>
      </c>
      <c r="K253" s="89" t="s">
        <v>53</v>
      </c>
      <c r="L253" s="89" t="s">
        <v>1550</v>
      </c>
      <c r="M253" s="91"/>
      <c r="N253" s="89" t="s">
        <v>1551</v>
      </c>
      <c r="O253" s="89" t="s">
        <v>617</v>
      </c>
      <c r="P253" s="89" t="s">
        <v>1552</v>
      </c>
      <c r="Q253" s="89" t="s">
        <v>659</v>
      </c>
      <c r="R253" s="89">
        <v>15</v>
      </c>
      <c r="S253" s="89" t="s">
        <v>1557</v>
      </c>
      <c r="T253" s="89" t="s">
        <v>1557</v>
      </c>
      <c r="U253" s="89" t="s">
        <v>1554</v>
      </c>
      <c r="V253" s="89" t="s">
        <v>1563</v>
      </c>
      <c r="W253" s="89" t="s">
        <v>658</v>
      </c>
      <c r="X253" s="89" t="s">
        <v>92</v>
      </c>
      <c r="Y253" s="89" t="s">
        <v>621</v>
      </c>
      <c r="Z253" s="89" t="s">
        <v>68</v>
      </c>
      <c r="AA253" s="89" t="s">
        <v>67</v>
      </c>
      <c r="AB253" s="89">
        <v>1</v>
      </c>
      <c r="AC253" s="89">
        <v>6</v>
      </c>
      <c r="AD253" s="89">
        <v>1</v>
      </c>
      <c r="AE253" s="89" t="s">
        <v>288</v>
      </c>
      <c r="AF253" s="90">
        <v>367</v>
      </c>
      <c r="AG253" s="90">
        <v>45709</v>
      </c>
      <c r="AH253" s="90">
        <v>46811</v>
      </c>
    </row>
    <row r="254" spans="1:34" hidden="1" x14ac:dyDescent="0.35">
      <c r="A254" s="89" t="str">
        <f t="shared" si="9"/>
        <v>649Y</v>
      </c>
      <c r="B254" s="89" t="s">
        <v>1373</v>
      </c>
      <c r="C254" s="89" t="s">
        <v>1374</v>
      </c>
      <c r="D254" s="89" t="s">
        <v>327</v>
      </c>
      <c r="E254" s="89" t="s">
        <v>1375</v>
      </c>
      <c r="F254" s="89" t="s">
        <v>1676</v>
      </c>
      <c r="G254" s="89" t="s">
        <v>70</v>
      </c>
      <c r="H254" s="89" t="s">
        <v>70</v>
      </c>
      <c r="I254" s="89" t="s">
        <v>1549</v>
      </c>
      <c r="J254" s="89">
        <v>0</v>
      </c>
      <c r="K254" s="89" t="s">
        <v>53</v>
      </c>
      <c r="L254" s="89" t="s">
        <v>1550</v>
      </c>
      <c r="M254" s="91"/>
      <c r="N254" s="89" t="s">
        <v>1551</v>
      </c>
      <c r="O254" s="89" t="s">
        <v>617</v>
      </c>
      <c r="P254" s="89" t="s">
        <v>1552</v>
      </c>
      <c r="Q254" s="89" t="s">
        <v>659</v>
      </c>
      <c r="R254" s="89">
        <v>24</v>
      </c>
      <c r="S254" s="89" t="s">
        <v>1553</v>
      </c>
      <c r="T254" s="89" t="s">
        <v>1560</v>
      </c>
      <c r="U254" s="89" t="s">
        <v>1554</v>
      </c>
      <c r="V254" s="89" t="s">
        <v>1563</v>
      </c>
      <c r="W254" s="89" t="s">
        <v>658</v>
      </c>
      <c r="X254" s="89" t="s">
        <v>92</v>
      </c>
      <c r="Y254" s="89" t="s">
        <v>621</v>
      </c>
      <c r="Z254" s="89" t="s">
        <v>68</v>
      </c>
      <c r="AA254" s="89" t="s">
        <v>67</v>
      </c>
      <c r="AB254" s="89">
        <v>1</v>
      </c>
      <c r="AC254" s="89">
        <v>6</v>
      </c>
      <c r="AD254" s="89">
        <v>1</v>
      </c>
      <c r="AE254" s="89" t="s">
        <v>288</v>
      </c>
      <c r="AF254" s="90">
        <v>367</v>
      </c>
      <c r="AG254" s="90">
        <v>45709</v>
      </c>
      <c r="AH254" s="90">
        <v>46811</v>
      </c>
    </row>
    <row r="255" spans="1:34" hidden="1" x14ac:dyDescent="0.35">
      <c r="A255" s="89" t="str">
        <f t="shared" si="9"/>
        <v>1850</v>
      </c>
      <c r="B255" s="89" t="s">
        <v>1331</v>
      </c>
      <c r="C255" s="89" t="s">
        <v>1332</v>
      </c>
      <c r="D255" s="89" t="s">
        <v>208</v>
      </c>
      <c r="E255" s="89" t="s">
        <v>1803</v>
      </c>
      <c r="F255" s="89" t="s">
        <v>1676</v>
      </c>
      <c r="G255" s="89" t="s">
        <v>70</v>
      </c>
      <c r="H255" s="89" t="s">
        <v>70</v>
      </c>
      <c r="I255" s="89" t="s">
        <v>1568</v>
      </c>
      <c r="J255" s="89">
        <v>1</v>
      </c>
      <c r="K255" s="89" t="s">
        <v>53</v>
      </c>
      <c r="L255" s="89" t="s">
        <v>1550</v>
      </c>
      <c r="M255" s="91"/>
      <c r="N255" s="89" t="s">
        <v>1551</v>
      </c>
      <c r="O255" s="89" t="s">
        <v>617</v>
      </c>
      <c r="P255" s="89" t="s">
        <v>1552</v>
      </c>
      <c r="Q255" s="89" t="s">
        <v>659</v>
      </c>
      <c r="R255" s="89">
        <v>24</v>
      </c>
      <c r="S255" s="89" t="s">
        <v>1553</v>
      </c>
      <c r="T255" s="89" t="s">
        <v>1560</v>
      </c>
      <c r="U255" s="89" t="s">
        <v>1554</v>
      </c>
      <c r="V255" s="89" t="s">
        <v>1563</v>
      </c>
      <c r="W255" s="89" t="s">
        <v>658</v>
      </c>
      <c r="X255" s="89" t="s">
        <v>92</v>
      </c>
      <c r="Y255" s="89" t="s">
        <v>621</v>
      </c>
      <c r="Z255" s="89" t="s">
        <v>68</v>
      </c>
      <c r="AA255" s="89" t="s">
        <v>67</v>
      </c>
      <c r="AB255" s="89">
        <v>1</v>
      </c>
      <c r="AC255" s="89">
        <v>6</v>
      </c>
      <c r="AD255" s="89">
        <v>1</v>
      </c>
      <c r="AE255" s="89" t="s">
        <v>288</v>
      </c>
      <c r="AF255" s="90">
        <v>367</v>
      </c>
      <c r="AG255" s="90">
        <v>45709</v>
      </c>
      <c r="AH255" s="90">
        <v>46811</v>
      </c>
    </row>
    <row r="256" spans="1:34" hidden="1" x14ac:dyDescent="0.35">
      <c r="A256" s="89" t="str">
        <f t="shared" si="9"/>
        <v>497F</v>
      </c>
      <c r="B256" s="89" t="s">
        <v>1354</v>
      </c>
      <c r="C256" s="89" t="s">
        <v>1355</v>
      </c>
      <c r="D256" s="89" t="s">
        <v>276</v>
      </c>
      <c r="E256" s="89" t="s">
        <v>1356</v>
      </c>
      <c r="F256" s="89" t="s">
        <v>1676</v>
      </c>
      <c r="G256" s="89" t="s">
        <v>70</v>
      </c>
      <c r="H256" s="89" t="s">
        <v>70</v>
      </c>
      <c r="I256" s="91"/>
      <c r="J256" s="89">
        <v>0</v>
      </c>
      <c r="K256" s="89" t="s">
        <v>53</v>
      </c>
      <c r="L256" s="89" t="s">
        <v>1550</v>
      </c>
      <c r="M256" s="91"/>
      <c r="N256" s="89" t="s">
        <v>1551</v>
      </c>
      <c r="O256" s="89" t="s">
        <v>617</v>
      </c>
      <c r="P256" s="89" t="s">
        <v>1552</v>
      </c>
      <c r="Q256" s="89" t="s">
        <v>659</v>
      </c>
      <c r="R256" s="89">
        <v>24</v>
      </c>
      <c r="S256" s="89" t="s">
        <v>1553</v>
      </c>
      <c r="T256" s="89" t="s">
        <v>1560</v>
      </c>
      <c r="U256" s="89" t="s">
        <v>1554</v>
      </c>
      <c r="V256" s="89" t="s">
        <v>1563</v>
      </c>
      <c r="W256" s="89" t="s">
        <v>658</v>
      </c>
      <c r="X256" s="89" t="s">
        <v>92</v>
      </c>
      <c r="Y256" s="89" t="s">
        <v>621</v>
      </c>
      <c r="Z256" s="89" t="s">
        <v>68</v>
      </c>
      <c r="AA256" s="89" t="s">
        <v>67</v>
      </c>
      <c r="AB256" s="89">
        <v>1</v>
      </c>
      <c r="AC256" s="89">
        <v>6</v>
      </c>
      <c r="AD256" s="89">
        <v>1</v>
      </c>
      <c r="AE256" s="89" t="s">
        <v>288</v>
      </c>
      <c r="AF256" s="90">
        <v>367</v>
      </c>
      <c r="AG256" s="90">
        <v>45709</v>
      </c>
      <c r="AH256" s="90">
        <v>46811</v>
      </c>
    </row>
    <row r="257" spans="1:34" hidden="1" x14ac:dyDescent="0.35">
      <c r="A257" s="89" t="str">
        <f t="shared" si="9"/>
        <v>5022</v>
      </c>
      <c r="B257" s="89" t="s">
        <v>1357</v>
      </c>
      <c r="C257" s="89" t="s">
        <v>1358</v>
      </c>
      <c r="D257" s="89" t="s">
        <v>279</v>
      </c>
      <c r="E257" s="89" t="s">
        <v>1359</v>
      </c>
      <c r="F257" s="89" t="s">
        <v>1676</v>
      </c>
      <c r="G257" s="89" t="s">
        <v>70</v>
      </c>
      <c r="H257" s="89" t="s">
        <v>70</v>
      </c>
      <c r="I257" s="91"/>
      <c r="J257" s="89">
        <v>0</v>
      </c>
      <c r="K257" s="89" t="s">
        <v>53</v>
      </c>
      <c r="L257" s="89" t="s">
        <v>1550</v>
      </c>
      <c r="M257" s="91"/>
      <c r="N257" s="89" t="s">
        <v>1551</v>
      </c>
      <c r="O257" s="89" t="s">
        <v>617</v>
      </c>
      <c r="P257" s="89" t="s">
        <v>1552</v>
      </c>
      <c r="Q257" s="89" t="s">
        <v>659</v>
      </c>
      <c r="R257" s="89">
        <v>24</v>
      </c>
      <c r="S257" s="89" t="s">
        <v>1553</v>
      </c>
      <c r="T257" s="89" t="s">
        <v>1560</v>
      </c>
      <c r="U257" s="89" t="s">
        <v>1554</v>
      </c>
      <c r="V257" s="89" t="s">
        <v>1563</v>
      </c>
      <c r="W257" s="89" t="s">
        <v>658</v>
      </c>
      <c r="X257" s="89" t="s">
        <v>92</v>
      </c>
      <c r="Y257" s="89" t="s">
        <v>621</v>
      </c>
      <c r="Z257" s="89" t="s">
        <v>68</v>
      </c>
      <c r="AA257" s="89" t="s">
        <v>67</v>
      </c>
      <c r="AB257" s="89">
        <v>1</v>
      </c>
      <c r="AC257" s="89">
        <v>6</v>
      </c>
      <c r="AD257" s="89">
        <v>1</v>
      </c>
      <c r="AE257" s="89" t="s">
        <v>288</v>
      </c>
      <c r="AF257" s="90">
        <v>367</v>
      </c>
      <c r="AG257" s="90">
        <v>45709</v>
      </c>
      <c r="AH257" s="90">
        <v>46811</v>
      </c>
    </row>
    <row r="258" spans="1:34" hidden="1" x14ac:dyDescent="0.35">
      <c r="A258" s="89" t="str">
        <f t="shared" si="9"/>
        <v>5029</v>
      </c>
      <c r="B258" s="89" t="s">
        <v>1804</v>
      </c>
      <c r="C258" s="89" t="s">
        <v>1805</v>
      </c>
      <c r="D258" s="89" t="s">
        <v>280</v>
      </c>
      <c r="E258" s="89" t="s">
        <v>1806</v>
      </c>
      <c r="F258" s="89" t="s">
        <v>1676</v>
      </c>
      <c r="G258" s="89" t="s">
        <v>70</v>
      </c>
      <c r="H258" s="89" t="s">
        <v>70</v>
      </c>
      <c r="I258" s="91"/>
      <c r="J258" s="89">
        <v>0</v>
      </c>
      <c r="K258" s="89" t="s">
        <v>53</v>
      </c>
      <c r="L258" s="89" t="s">
        <v>1550</v>
      </c>
      <c r="M258" s="91"/>
      <c r="N258" s="89" t="s">
        <v>1551</v>
      </c>
      <c r="O258" s="89" t="s">
        <v>617</v>
      </c>
      <c r="P258" s="89" t="s">
        <v>1552</v>
      </c>
      <c r="Q258" s="89" t="s">
        <v>659</v>
      </c>
      <c r="R258" s="89">
        <v>24</v>
      </c>
      <c r="S258" s="89" t="s">
        <v>1553</v>
      </c>
      <c r="T258" s="89" t="s">
        <v>1560</v>
      </c>
      <c r="U258" s="89" t="s">
        <v>1554</v>
      </c>
      <c r="V258" s="89" t="s">
        <v>1563</v>
      </c>
      <c r="W258" s="89" t="s">
        <v>658</v>
      </c>
      <c r="X258" s="89" t="s">
        <v>92</v>
      </c>
      <c r="Y258" s="89" t="s">
        <v>621</v>
      </c>
      <c r="Z258" s="89" t="s">
        <v>68</v>
      </c>
      <c r="AA258" s="89" t="s">
        <v>67</v>
      </c>
      <c r="AB258" s="89">
        <v>1</v>
      </c>
      <c r="AC258" s="89">
        <v>6</v>
      </c>
      <c r="AD258" s="89">
        <v>1</v>
      </c>
      <c r="AE258" s="89" t="s">
        <v>288</v>
      </c>
      <c r="AF258" s="90">
        <v>367</v>
      </c>
      <c r="AG258" s="90">
        <v>45709</v>
      </c>
      <c r="AH258" s="90">
        <v>46811</v>
      </c>
    </row>
    <row r="259" spans="1:34" hidden="1" x14ac:dyDescent="0.35">
      <c r="A259" s="89" t="str">
        <f t="shared" si="9"/>
        <v>431L</v>
      </c>
      <c r="B259" s="89" t="s">
        <v>1351</v>
      </c>
      <c r="C259" s="89" t="s">
        <v>1352</v>
      </c>
      <c r="D259" s="89" t="s">
        <v>265</v>
      </c>
      <c r="E259" s="89" t="s">
        <v>1353</v>
      </c>
      <c r="F259" s="89" t="s">
        <v>1676</v>
      </c>
      <c r="G259" s="89" t="s">
        <v>70</v>
      </c>
      <c r="H259" s="89" t="s">
        <v>70</v>
      </c>
      <c r="I259" s="89" t="s">
        <v>1549</v>
      </c>
      <c r="J259" s="89">
        <v>0</v>
      </c>
      <c r="K259" s="89" t="s">
        <v>53</v>
      </c>
      <c r="L259" s="89" t="s">
        <v>1550</v>
      </c>
      <c r="M259" s="91"/>
      <c r="N259" s="89" t="s">
        <v>1551</v>
      </c>
      <c r="O259" s="89" t="s">
        <v>617</v>
      </c>
      <c r="P259" s="89" t="s">
        <v>1552</v>
      </c>
      <c r="Q259" s="89" t="s">
        <v>659</v>
      </c>
      <c r="R259" s="89">
        <v>24</v>
      </c>
      <c r="S259" s="89" t="s">
        <v>1553</v>
      </c>
      <c r="T259" s="89" t="s">
        <v>1560</v>
      </c>
      <c r="U259" s="89" t="s">
        <v>1554</v>
      </c>
      <c r="V259" s="89" t="s">
        <v>1563</v>
      </c>
      <c r="W259" s="89" t="s">
        <v>679</v>
      </c>
      <c r="X259" s="89" t="s">
        <v>66</v>
      </c>
      <c r="Y259" s="89" t="s">
        <v>621</v>
      </c>
      <c r="Z259" s="89" t="s">
        <v>68</v>
      </c>
      <c r="AA259" s="89" t="s">
        <v>67</v>
      </c>
      <c r="AB259" s="89">
        <v>1</v>
      </c>
      <c r="AC259" s="89">
        <v>6</v>
      </c>
      <c r="AD259" s="89">
        <v>1</v>
      </c>
      <c r="AE259" s="89" t="s">
        <v>288</v>
      </c>
      <c r="AF259" s="90">
        <v>367</v>
      </c>
      <c r="AG259" s="90">
        <v>45709</v>
      </c>
      <c r="AH259" s="90">
        <v>46811</v>
      </c>
    </row>
    <row r="260" spans="1:34" hidden="1" x14ac:dyDescent="0.35">
      <c r="A260" s="89" t="str">
        <f t="shared" si="9"/>
        <v>621J</v>
      </c>
      <c r="B260" s="89" t="s">
        <v>1370</v>
      </c>
      <c r="C260" s="89" t="s">
        <v>1371</v>
      </c>
      <c r="D260" s="89" t="s">
        <v>316</v>
      </c>
      <c r="E260" s="89" t="s">
        <v>1372</v>
      </c>
      <c r="F260" s="89" t="s">
        <v>1676</v>
      </c>
      <c r="G260" s="89" t="s">
        <v>70</v>
      </c>
      <c r="H260" s="89" t="s">
        <v>70</v>
      </c>
      <c r="I260" s="89" t="s">
        <v>1549</v>
      </c>
      <c r="J260" s="89">
        <v>0</v>
      </c>
      <c r="K260" s="89" t="s">
        <v>53</v>
      </c>
      <c r="L260" s="89" t="s">
        <v>1550</v>
      </c>
      <c r="M260" s="91"/>
      <c r="N260" s="89" t="s">
        <v>1551</v>
      </c>
      <c r="O260" s="89" t="s">
        <v>617</v>
      </c>
      <c r="P260" s="89" t="s">
        <v>1552</v>
      </c>
      <c r="Q260" s="89" t="s">
        <v>659</v>
      </c>
      <c r="R260" s="89">
        <v>24</v>
      </c>
      <c r="S260" s="89" t="s">
        <v>1553</v>
      </c>
      <c r="T260" s="89" t="s">
        <v>1560</v>
      </c>
      <c r="U260" s="89" t="s">
        <v>1554</v>
      </c>
      <c r="V260" s="89" t="s">
        <v>1563</v>
      </c>
      <c r="W260" s="89" t="s">
        <v>679</v>
      </c>
      <c r="X260" s="89" t="s">
        <v>66</v>
      </c>
      <c r="Y260" s="89" t="s">
        <v>621</v>
      </c>
      <c r="Z260" s="89" t="s">
        <v>68</v>
      </c>
      <c r="AA260" s="89" t="s">
        <v>67</v>
      </c>
      <c r="AB260" s="89">
        <v>1</v>
      </c>
      <c r="AC260" s="89">
        <v>6</v>
      </c>
      <c r="AD260" s="89">
        <v>1</v>
      </c>
      <c r="AE260" s="89" t="s">
        <v>288</v>
      </c>
      <c r="AF260" s="90">
        <v>367</v>
      </c>
      <c r="AG260" s="90">
        <v>45709</v>
      </c>
      <c r="AH260" s="90">
        <v>46811</v>
      </c>
    </row>
    <row r="261" spans="1:34" hidden="1" x14ac:dyDescent="0.35">
      <c r="A261" s="89" t="str">
        <f t="shared" si="9"/>
        <v>011C</v>
      </c>
      <c r="B261" s="89" t="s">
        <v>933</v>
      </c>
      <c r="C261" s="89" t="s">
        <v>934</v>
      </c>
      <c r="D261" s="89" t="s">
        <v>165</v>
      </c>
      <c r="E261" s="89" t="s">
        <v>935</v>
      </c>
      <c r="F261" s="89" t="s">
        <v>1676</v>
      </c>
      <c r="G261" s="89" t="s">
        <v>70</v>
      </c>
      <c r="H261" s="89" t="s">
        <v>70</v>
      </c>
      <c r="I261" s="91"/>
      <c r="J261" s="89">
        <v>0</v>
      </c>
      <c r="K261" s="89" t="s">
        <v>53</v>
      </c>
      <c r="L261" s="89" t="s">
        <v>1550</v>
      </c>
      <c r="M261" s="91"/>
      <c r="N261" s="89" t="s">
        <v>1551</v>
      </c>
      <c r="O261" s="89" t="s">
        <v>617</v>
      </c>
      <c r="P261" s="89" t="s">
        <v>1552</v>
      </c>
      <c r="Q261" s="89" t="s">
        <v>631</v>
      </c>
      <c r="R261" s="89">
        <v>24</v>
      </c>
      <c r="S261" s="89" t="s">
        <v>1553</v>
      </c>
      <c r="T261" s="89" t="s">
        <v>1560</v>
      </c>
      <c r="U261" s="89" t="s">
        <v>1554</v>
      </c>
      <c r="V261" s="89" t="s">
        <v>1563</v>
      </c>
      <c r="W261" s="89" t="s">
        <v>647</v>
      </c>
      <c r="X261" s="89" t="s">
        <v>100</v>
      </c>
      <c r="Y261" s="89" t="s">
        <v>621</v>
      </c>
      <c r="Z261" s="89" t="s">
        <v>68</v>
      </c>
      <c r="AA261" s="89" t="s">
        <v>67</v>
      </c>
      <c r="AB261" s="89">
        <v>1</v>
      </c>
      <c r="AC261" s="89">
        <v>6</v>
      </c>
      <c r="AD261" s="89">
        <v>1</v>
      </c>
      <c r="AE261" s="89" t="s">
        <v>288</v>
      </c>
      <c r="AF261" s="90">
        <v>367</v>
      </c>
      <c r="AG261" s="90">
        <v>45839</v>
      </c>
      <c r="AH261" s="90">
        <v>46962</v>
      </c>
    </row>
    <row r="262" spans="1:34" hidden="1" x14ac:dyDescent="0.35">
      <c r="A262" s="89" t="str">
        <f t="shared" si="9"/>
        <v>194Y</v>
      </c>
      <c r="B262" s="89" t="s">
        <v>1807</v>
      </c>
      <c r="C262" s="89" t="s">
        <v>1808</v>
      </c>
      <c r="D262" s="89" t="s">
        <v>209</v>
      </c>
      <c r="E262" s="89" t="s">
        <v>1809</v>
      </c>
      <c r="F262" s="89" t="s">
        <v>1810</v>
      </c>
      <c r="G262" s="89" t="s">
        <v>70</v>
      </c>
      <c r="H262" s="89" t="s">
        <v>70</v>
      </c>
      <c r="I262" s="89" t="s">
        <v>1637</v>
      </c>
      <c r="J262" s="89">
        <v>1</v>
      </c>
      <c r="K262" s="89" t="s">
        <v>53</v>
      </c>
      <c r="L262" s="89" t="s">
        <v>1550</v>
      </c>
      <c r="M262" s="89" t="s">
        <v>51</v>
      </c>
      <c r="N262" s="89" t="s">
        <v>1551</v>
      </c>
      <c r="O262" s="89" t="s">
        <v>617</v>
      </c>
      <c r="P262" s="89" t="s">
        <v>1552</v>
      </c>
      <c r="Q262" s="89" t="s">
        <v>631</v>
      </c>
      <c r="R262" s="89">
        <v>24</v>
      </c>
      <c r="S262" s="89" t="s">
        <v>1553</v>
      </c>
      <c r="T262" s="89" t="s">
        <v>1553</v>
      </c>
      <c r="U262" s="89" t="s">
        <v>1554</v>
      </c>
      <c r="V262" s="89" t="s">
        <v>1555</v>
      </c>
      <c r="W262" s="89" t="s">
        <v>651</v>
      </c>
      <c r="X262" s="89" t="s">
        <v>76</v>
      </c>
      <c r="Y262" s="89" t="s">
        <v>621</v>
      </c>
      <c r="Z262" s="89" t="s">
        <v>68</v>
      </c>
      <c r="AA262" s="89" t="s">
        <v>67</v>
      </c>
      <c r="AB262" s="89">
        <v>2</v>
      </c>
      <c r="AC262" s="89">
        <v>6</v>
      </c>
      <c r="AD262" s="89">
        <v>1</v>
      </c>
      <c r="AE262" s="89" t="s">
        <v>286</v>
      </c>
      <c r="AF262" s="90">
        <v>41604</v>
      </c>
      <c r="AG262" s="90">
        <v>44457</v>
      </c>
      <c r="AH262" s="90">
        <v>45565</v>
      </c>
    </row>
    <row r="263" spans="1:34" hidden="1" x14ac:dyDescent="0.35">
      <c r="A263" s="89" t="str">
        <f t="shared" si="9"/>
        <v>093U</v>
      </c>
      <c r="B263" s="89" t="s">
        <v>1811</v>
      </c>
      <c r="C263" s="89" t="s">
        <v>1812</v>
      </c>
      <c r="D263" s="89" t="s">
        <v>193</v>
      </c>
      <c r="E263" s="89" t="s">
        <v>1813</v>
      </c>
      <c r="F263" s="89" t="s">
        <v>1810</v>
      </c>
      <c r="G263" s="89" t="s">
        <v>70</v>
      </c>
      <c r="H263" s="89" t="s">
        <v>70</v>
      </c>
      <c r="I263" s="91"/>
      <c r="J263" s="89">
        <v>0</v>
      </c>
      <c r="K263" s="89" t="s">
        <v>53</v>
      </c>
      <c r="L263" s="89" t="s">
        <v>1550</v>
      </c>
      <c r="M263" s="91"/>
      <c r="N263" s="89" t="s">
        <v>1551</v>
      </c>
      <c r="O263" s="89" t="s">
        <v>617</v>
      </c>
      <c r="P263" s="89" t="s">
        <v>1552</v>
      </c>
      <c r="Q263" s="89" t="s">
        <v>631</v>
      </c>
      <c r="R263" s="89">
        <v>24</v>
      </c>
      <c r="S263" s="89" t="s">
        <v>1553</v>
      </c>
      <c r="T263" s="89" t="s">
        <v>1557</v>
      </c>
      <c r="U263" s="89" t="s">
        <v>1554</v>
      </c>
      <c r="V263" s="89" t="s">
        <v>1563</v>
      </c>
      <c r="W263" s="89" t="s">
        <v>651</v>
      </c>
      <c r="X263" s="89" t="s">
        <v>76</v>
      </c>
      <c r="Y263" s="89" t="s">
        <v>621</v>
      </c>
      <c r="Z263" s="89" t="s">
        <v>68</v>
      </c>
      <c r="AA263" s="89" t="s">
        <v>67</v>
      </c>
      <c r="AB263" s="89">
        <v>2</v>
      </c>
      <c r="AC263" s="89">
        <v>6</v>
      </c>
      <c r="AD263" s="89">
        <v>1</v>
      </c>
      <c r="AE263" s="89" t="s">
        <v>0</v>
      </c>
      <c r="AF263" s="90">
        <v>367</v>
      </c>
      <c r="AG263" s="90">
        <v>44727</v>
      </c>
      <c r="AH263" s="90">
        <v>45818</v>
      </c>
    </row>
    <row r="264" spans="1:34" hidden="1" x14ac:dyDescent="0.35">
      <c r="A264" s="89" t="str">
        <f t="shared" si="9"/>
        <v>00AN</v>
      </c>
      <c r="B264" s="89" t="s">
        <v>1814</v>
      </c>
      <c r="C264" s="89" t="s">
        <v>1815</v>
      </c>
      <c r="D264" s="89" t="s">
        <v>77</v>
      </c>
      <c r="E264" s="89" t="s">
        <v>1816</v>
      </c>
      <c r="F264" s="89" t="s">
        <v>1810</v>
      </c>
      <c r="G264" s="89" t="s">
        <v>70</v>
      </c>
      <c r="H264" s="89" t="s">
        <v>70</v>
      </c>
      <c r="I264" s="89" t="s">
        <v>1549</v>
      </c>
      <c r="J264" s="89">
        <v>0</v>
      </c>
      <c r="K264" s="89" t="s">
        <v>53</v>
      </c>
      <c r="L264" s="89" t="s">
        <v>1550</v>
      </c>
      <c r="M264" s="91"/>
      <c r="N264" s="89" t="s">
        <v>1551</v>
      </c>
      <c r="O264" s="89" t="s">
        <v>617</v>
      </c>
      <c r="P264" s="89" t="s">
        <v>1552</v>
      </c>
      <c r="Q264" s="89" t="s">
        <v>631</v>
      </c>
      <c r="R264" s="89">
        <v>15</v>
      </c>
      <c r="S264" s="89" t="s">
        <v>1557</v>
      </c>
      <c r="T264" s="89" t="s">
        <v>1557</v>
      </c>
      <c r="U264" s="89" t="s">
        <v>1554</v>
      </c>
      <c r="V264" s="89" t="s">
        <v>1563</v>
      </c>
      <c r="W264" s="89" t="s">
        <v>651</v>
      </c>
      <c r="X264" s="89" t="s">
        <v>76</v>
      </c>
      <c r="Y264" s="89" t="s">
        <v>621</v>
      </c>
      <c r="Z264" s="89" t="s">
        <v>68</v>
      </c>
      <c r="AA264" s="89" t="s">
        <v>67</v>
      </c>
      <c r="AB264" s="89">
        <v>3</v>
      </c>
      <c r="AC264" s="89">
        <v>6</v>
      </c>
      <c r="AD264" s="89">
        <v>1</v>
      </c>
      <c r="AE264" s="89" t="s">
        <v>0</v>
      </c>
      <c r="AF264" s="90">
        <v>367</v>
      </c>
      <c r="AG264" s="90">
        <v>44810</v>
      </c>
      <c r="AH264" s="90">
        <v>45906</v>
      </c>
    </row>
    <row r="265" spans="1:34" hidden="1" x14ac:dyDescent="0.35">
      <c r="A265" s="89" t="str">
        <f t="shared" si="9"/>
        <v>00H8</v>
      </c>
      <c r="B265" s="89" t="s">
        <v>859</v>
      </c>
      <c r="C265" s="89" t="s">
        <v>860</v>
      </c>
      <c r="D265" s="89" t="s">
        <v>109</v>
      </c>
      <c r="E265" s="89" t="s">
        <v>861</v>
      </c>
      <c r="F265" s="89" t="s">
        <v>1817</v>
      </c>
      <c r="G265" s="89" t="s">
        <v>70</v>
      </c>
      <c r="H265" s="89" t="s">
        <v>70</v>
      </c>
      <c r="I265" s="89" t="s">
        <v>1549</v>
      </c>
      <c r="J265" s="89">
        <v>0</v>
      </c>
      <c r="K265" s="89" t="s">
        <v>53</v>
      </c>
      <c r="L265" s="89" t="s">
        <v>1550</v>
      </c>
      <c r="M265" s="89" t="s">
        <v>51</v>
      </c>
      <c r="N265" s="89" t="s">
        <v>1551</v>
      </c>
      <c r="O265" s="89" t="s">
        <v>617</v>
      </c>
      <c r="P265" s="89" t="s">
        <v>1552</v>
      </c>
      <c r="Q265" s="89" t="s">
        <v>631</v>
      </c>
      <c r="R265" s="89">
        <v>24</v>
      </c>
      <c r="S265" s="89" t="s">
        <v>1553</v>
      </c>
      <c r="T265" s="89" t="s">
        <v>1553</v>
      </c>
      <c r="U265" s="89" t="s">
        <v>1554</v>
      </c>
      <c r="V265" s="89" t="s">
        <v>1555</v>
      </c>
      <c r="W265" s="89" t="s">
        <v>646</v>
      </c>
      <c r="X265" s="89" t="s">
        <v>102</v>
      </c>
      <c r="Y265" s="89" t="s">
        <v>621</v>
      </c>
      <c r="Z265" s="89" t="s">
        <v>68</v>
      </c>
      <c r="AA265" s="89" t="s">
        <v>67</v>
      </c>
      <c r="AB265" s="89">
        <v>1</v>
      </c>
      <c r="AC265" s="89">
        <v>6</v>
      </c>
      <c r="AD265" s="89">
        <v>1</v>
      </c>
      <c r="AE265" s="89" t="s">
        <v>283</v>
      </c>
      <c r="AF265" s="90">
        <v>41459</v>
      </c>
      <c r="AG265" s="90">
        <v>43579</v>
      </c>
      <c r="AH265" s="90">
        <v>44681</v>
      </c>
    </row>
    <row r="266" spans="1:34" hidden="1" x14ac:dyDescent="0.35">
      <c r="A266" s="89" t="str">
        <f t="shared" si="9"/>
        <v>00F5</v>
      </c>
      <c r="B266" s="89" t="s">
        <v>851</v>
      </c>
      <c r="C266" s="89" t="s">
        <v>852</v>
      </c>
      <c r="D266" s="89" t="s">
        <v>104</v>
      </c>
      <c r="E266" s="89" t="s">
        <v>853</v>
      </c>
      <c r="F266" s="89" t="s">
        <v>1817</v>
      </c>
      <c r="G266" s="89" t="s">
        <v>70</v>
      </c>
      <c r="H266" s="89" t="s">
        <v>70</v>
      </c>
      <c r="I266" s="89" t="s">
        <v>1562</v>
      </c>
      <c r="J266" s="89">
        <v>0</v>
      </c>
      <c r="K266" s="89" t="s">
        <v>53</v>
      </c>
      <c r="L266" s="89" t="s">
        <v>1550</v>
      </c>
      <c r="M266" s="91"/>
      <c r="N266" s="89" t="s">
        <v>1551</v>
      </c>
      <c r="O266" s="89" t="s">
        <v>617</v>
      </c>
      <c r="P266" s="89" t="s">
        <v>1552</v>
      </c>
      <c r="Q266" s="89" t="s">
        <v>631</v>
      </c>
      <c r="R266" s="89">
        <v>24</v>
      </c>
      <c r="S266" s="89" t="s">
        <v>1553</v>
      </c>
      <c r="T266" s="89" t="s">
        <v>1553</v>
      </c>
      <c r="U266" s="89" t="s">
        <v>1554</v>
      </c>
      <c r="V266" s="89" t="s">
        <v>1555</v>
      </c>
      <c r="W266" s="89" t="s">
        <v>679</v>
      </c>
      <c r="X266" s="89" t="s">
        <v>66</v>
      </c>
      <c r="Y266" s="89" t="s">
        <v>621</v>
      </c>
      <c r="Z266" s="89" t="s">
        <v>68</v>
      </c>
      <c r="AA266" s="89" t="s">
        <v>67</v>
      </c>
      <c r="AB266" s="89">
        <v>2</v>
      </c>
      <c r="AC266" s="89">
        <v>6</v>
      </c>
      <c r="AD266" s="89">
        <v>1</v>
      </c>
      <c r="AE266" s="89" t="s">
        <v>286</v>
      </c>
      <c r="AF266" s="90">
        <v>367</v>
      </c>
      <c r="AG266" s="90">
        <v>44457</v>
      </c>
      <c r="AH266" s="90">
        <v>45565</v>
      </c>
    </row>
    <row r="267" spans="1:34" hidden="1" x14ac:dyDescent="0.35">
      <c r="A267" s="89" t="str">
        <f t="shared" si="9"/>
        <v>355Z</v>
      </c>
      <c r="B267" s="89" t="s">
        <v>1818</v>
      </c>
      <c r="C267" s="89" t="s">
        <v>1819</v>
      </c>
      <c r="D267" s="89" t="s">
        <v>244</v>
      </c>
      <c r="E267" s="89" t="s">
        <v>1820</v>
      </c>
      <c r="F267" s="89" t="s">
        <v>1817</v>
      </c>
      <c r="G267" s="89" t="s">
        <v>70</v>
      </c>
      <c r="H267" s="89" t="s">
        <v>70</v>
      </c>
      <c r="I267" s="89" t="s">
        <v>1549</v>
      </c>
      <c r="J267" s="89">
        <v>0</v>
      </c>
      <c r="K267" s="89" t="s">
        <v>53</v>
      </c>
      <c r="L267" s="89" t="s">
        <v>1550</v>
      </c>
      <c r="M267" s="91"/>
      <c r="N267" s="89" t="s">
        <v>1551</v>
      </c>
      <c r="O267" s="89" t="s">
        <v>617</v>
      </c>
      <c r="P267" s="89" t="s">
        <v>1552</v>
      </c>
      <c r="Q267" s="89" t="s">
        <v>631</v>
      </c>
      <c r="R267" s="89">
        <v>15</v>
      </c>
      <c r="S267" s="89" t="s">
        <v>1557</v>
      </c>
      <c r="T267" s="89" t="s">
        <v>1557</v>
      </c>
      <c r="U267" s="89" t="s">
        <v>1554</v>
      </c>
      <c r="V267" s="89" t="s">
        <v>1563</v>
      </c>
      <c r="W267" s="89" t="s">
        <v>651</v>
      </c>
      <c r="X267" s="89" t="s">
        <v>76</v>
      </c>
      <c r="Y267" s="89" t="s">
        <v>621</v>
      </c>
      <c r="Z267" s="89" t="s">
        <v>68</v>
      </c>
      <c r="AA267" s="89" t="s">
        <v>67</v>
      </c>
      <c r="AB267" s="89">
        <v>2</v>
      </c>
      <c r="AC267" s="89">
        <v>6</v>
      </c>
      <c r="AD267" s="89">
        <v>1</v>
      </c>
      <c r="AE267" s="89" t="s">
        <v>0</v>
      </c>
      <c r="AF267" s="90">
        <v>367</v>
      </c>
      <c r="AG267" s="90">
        <v>44730</v>
      </c>
      <c r="AH267" s="90">
        <v>45818</v>
      </c>
    </row>
    <row r="268" spans="1:34" hidden="1" x14ac:dyDescent="0.35">
      <c r="A268" s="89" t="str">
        <f t="shared" si="9"/>
        <v>639D</v>
      </c>
      <c r="B268" s="89" t="s">
        <v>1134</v>
      </c>
      <c r="C268" s="89" t="s">
        <v>1135</v>
      </c>
      <c r="D268" s="89" t="s">
        <v>325</v>
      </c>
      <c r="E268" s="89" t="s">
        <v>1136</v>
      </c>
      <c r="F268" s="89" t="s">
        <v>1817</v>
      </c>
      <c r="G268" s="89" t="s">
        <v>70</v>
      </c>
      <c r="H268" s="89" t="s">
        <v>70</v>
      </c>
      <c r="I268" s="89" t="s">
        <v>1568</v>
      </c>
      <c r="J268" s="89">
        <v>1</v>
      </c>
      <c r="K268" s="89" t="s">
        <v>53</v>
      </c>
      <c r="L268" s="89" t="s">
        <v>1550</v>
      </c>
      <c r="M268" s="91"/>
      <c r="N268" s="89" t="s">
        <v>1551</v>
      </c>
      <c r="O268" s="89" t="s">
        <v>617</v>
      </c>
      <c r="P268" s="89" t="s">
        <v>1552</v>
      </c>
      <c r="Q268" s="89" t="s">
        <v>631</v>
      </c>
      <c r="R268" s="89">
        <v>24</v>
      </c>
      <c r="S268" s="89" t="s">
        <v>1553</v>
      </c>
      <c r="T268" s="89" t="s">
        <v>1557</v>
      </c>
      <c r="U268" s="89" t="s">
        <v>1554</v>
      </c>
      <c r="V268" s="89" t="s">
        <v>1563</v>
      </c>
      <c r="W268" s="89" t="s">
        <v>651</v>
      </c>
      <c r="X268" s="89" t="s">
        <v>76</v>
      </c>
      <c r="Y268" s="89" t="s">
        <v>621</v>
      </c>
      <c r="Z268" s="89" t="s">
        <v>68</v>
      </c>
      <c r="AA268" s="89" t="s">
        <v>67</v>
      </c>
      <c r="AB268" s="89">
        <v>1</v>
      </c>
      <c r="AC268" s="89">
        <v>6</v>
      </c>
      <c r="AD268" s="89">
        <v>1</v>
      </c>
      <c r="AE268" s="89" t="s">
        <v>0</v>
      </c>
      <c r="AF268" s="90">
        <v>367</v>
      </c>
      <c r="AG268" s="90">
        <v>44730</v>
      </c>
      <c r="AH268" s="90">
        <v>45818</v>
      </c>
    </row>
    <row r="269" spans="1:34" hidden="1" x14ac:dyDescent="0.35">
      <c r="A269" s="89" t="str">
        <f t="shared" si="9"/>
        <v>164B</v>
      </c>
      <c r="B269" s="89" t="s">
        <v>984</v>
      </c>
      <c r="C269" s="89" t="s">
        <v>985</v>
      </c>
      <c r="D269" s="89" t="s">
        <v>204</v>
      </c>
      <c r="E269" s="89" t="s">
        <v>986</v>
      </c>
      <c r="F269" s="89" t="s">
        <v>1817</v>
      </c>
      <c r="G269" s="89" t="s">
        <v>70</v>
      </c>
      <c r="H269" s="89" t="s">
        <v>70</v>
      </c>
      <c r="I269" s="89" t="s">
        <v>1549</v>
      </c>
      <c r="J269" s="89">
        <v>0</v>
      </c>
      <c r="K269" s="89" t="s">
        <v>53</v>
      </c>
      <c r="L269" s="89" t="s">
        <v>1550</v>
      </c>
      <c r="M269" s="91"/>
      <c r="N269" s="89" t="s">
        <v>1551</v>
      </c>
      <c r="O269" s="89" t="s">
        <v>617</v>
      </c>
      <c r="P269" s="89" t="s">
        <v>1552</v>
      </c>
      <c r="Q269" s="89" t="s">
        <v>631</v>
      </c>
      <c r="R269" s="89">
        <v>15</v>
      </c>
      <c r="S269" s="89" t="s">
        <v>1557</v>
      </c>
      <c r="T269" s="89" t="s">
        <v>1557</v>
      </c>
      <c r="U269" s="89" t="s">
        <v>1554</v>
      </c>
      <c r="V269" s="89" t="s">
        <v>1563</v>
      </c>
      <c r="W269" s="89" t="s">
        <v>651</v>
      </c>
      <c r="X269" s="89" t="s">
        <v>76</v>
      </c>
      <c r="Y269" s="89" t="s">
        <v>621</v>
      </c>
      <c r="Z269" s="89" t="s">
        <v>68</v>
      </c>
      <c r="AA269" s="89" t="s">
        <v>67</v>
      </c>
      <c r="AB269" s="89">
        <v>2</v>
      </c>
      <c r="AC269" s="89">
        <v>6</v>
      </c>
      <c r="AD269" s="89">
        <v>1</v>
      </c>
      <c r="AE269" s="89" t="s">
        <v>0</v>
      </c>
      <c r="AF269" s="90">
        <v>367</v>
      </c>
      <c r="AG269" s="90">
        <v>44726</v>
      </c>
      <c r="AH269" s="90">
        <v>45818</v>
      </c>
    </row>
    <row r="270" spans="1:34" hidden="1" x14ac:dyDescent="0.35">
      <c r="A270" s="89" t="str">
        <f t="shared" si="9"/>
        <v>00UV</v>
      </c>
      <c r="B270" s="89" t="s">
        <v>911</v>
      </c>
      <c r="C270" s="89" t="s">
        <v>912</v>
      </c>
      <c r="D270" s="89" t="s">
        <v>154</v>
      </c>
      <c r="E270" s="89" t="s">
        <v>913</v>
      </c>
      <c r="F270" s="89" t="s">
        <v>1817</v>
      </c>
      <c r="G270" s="89" t="s">
        <v>70</v>
      </c>
      <c r="H270" s="89" t="s">
        <v>70</v>
      </c>
      <c r="I270" s="89" t="s">
        <v>1549</v>
      </c>
      <c r="J270" s="89">
        <v>0</v>
      </c>
      <c r="K270" s="89" t="s">
        <v>53</v>
      </c>
      <c r="L270" s="89" t="s">
        <v>1550</v>
      </c>
      <c r="M270" s="91"/>
      <c r="N270" s="89" t="s">
        <v>1551</v>
      </c>
      <c r="O270" s="89" t="s">
        <v>617</v>
      </c>
      <c r="P270" s="89" t="s">
        <v>1552</v>
      </c>
      <c r="Q270" s="89" t="s">
        <v>631</v>
      </c>
      <c r="R270" s="89">
        <v>24</v>
      </c>
      <c r="S270" s="89" t="s">
        <v>1553</v>
      </c>
      <c r="T270" s="89" t="s">
        <v>1557</v>
      </c>
      <c r="U270" s="89" t="s">
        <v>1554</v>
      </c>
      <c r="V270" s="89" t="s">
        <v>1563</v>
      </c>
      <c r="W270" s="89" t="s">
        <v>679</v>
      </c>
      <c r="X270" s="89" t="s">
        <v>66</v>
      </c>
      <c r="Y270" s="89" t="s">
        <v>621</v>
      </c>
      <c r="Z270" s="89" t="s">
        <v>68</v>
      </c>
      <c r="AA270" s="89" t="s">
        <v>67</v>
      </c>
      <c r="AB270" s="89">
        <v>1</v>
      </c>
      <c r="AC270" s="89">
        <v>6</v>
      </c>
      <c r="AD270" s="89">
        <v>1</v>
      </c>
      <c r="AE270" s="89" t="s">
        <v>0</v>
      </c>
      <c r="AF270" s="90">
        <v>367</v>
      </c>
      <c r="AG270" s="90">
        <v>44727</v>
      </c>
      <c r="AH270" s="90">
        <v>45818</v>
      </c>
    </row>
    <row r="271" spans="1:34" hidden="1" x14ac:dyDescent="0.35">
      <c r="A271" s="89" t="str">
        <f t="shared" si="9"/>
        <v>692Q</v>
      </c>
      <c r="B271" s="89" t="s">
        <v>1821</v>
      </c>
      <c r="C271" s="89" t="s">
        <v>1822</v>
      </c>
      <c r="D271" s="89" t="s">
        <v>378</v>
      </c>
      <c r="E271" s="89" t="s">
        <v>1823</v>
      </c>
      <c r="F271" s="89" t="s">
        <v>1817</v>
      </c>
      <c r="G271" s="89" t="s">
        <v>70</v>
      </c>
      <c r="H271" s="89" t="s">
        <v>70</v>
      </c>
      <c r="I271" s="91"/>
      <c r="J271" s="89">
        <v>0</v>
      </c>
      <c r="K271" s="89" t="s">
        <v>53</v>
      </c>
      <c r="L271" s="89" t="s">
        <v>1550</v>
      </c>
      <c r="M271" s="91"/>
      <c r="N271" s="89" t="s">
        <v>1551</v>
      </c>
      <c r="O271" s="89" t="s">
        <v>617</v>
      </c>
      <c r="P271" s="89" t="s">
        <v>1552</v>
      </c>
      <c r="Q271" s="89" t="s">
        <v>631</v>
      </c>
      <c r="R271" s="89">
        <v>24</v>
      </c>
      <c r="S271" s="89" t="s">
        <v>1553</v>
      </c>
      <c r="T271" s="89" t="s">
        <v>1557</v>
      </c>
      <c r="U271" s="89" t="s">
        <v>1554</v>
      </c>
      <c r="V271" s="89" t="s">
        <v>1563</v>
      </c>
      <c r="W271" s="89" t="s">
        <v>651</v>
      </c>
      <c r="X271" s="89" t="s">
        <v>76</v>
      </c>
      <c r="Y271" s="89" t="s">
        <v>621</v>
      </c>
      <c r="Z271" s="89" t="s">
        <v>68</v>
      </c>
      <c r="AA271" s="89" t="s">
        <v>67</v>
      </c>
      <c r="AB271" s="89">
        <v>1</v>
      </c>
      <c r="AC271" s="89">
        <v>6</v>
      </c>
      <c r="AD271" s="89">
        <v>1</v>
      </c>
      <c r="AE271" s="89" t="s">
        <v>0</v>
      </c>
      <c r="AF271" s="90">
        <v>367</v>
      </c>
      <c r="AG271" s="90">
        <v>44727</v>
      </c>
      <c r="AH271" s="90">
        <v>45818</v>
      </c>
    </row>
    <row r="272" spans="1:34" hidden="1" x14ac:dyDescent="0.35">
      <c r="A272" s="89" t="str">
        <f t="shared" si="9"/>
        <v>226K</v>
      </c>
      <c r="B272" s="89" t="s">
        <v>994</v>
      </c>
      <c r="C272" s="89" t="s">
        <v>995</v>
      </c>
      <c r="D272" s="89" t="s">
        <v>213</v>
      </c>
      <c r="E272" s="89" t="s">
        <v>996</v>
      </c>
      <c r="F272" s="89" t="s">
        <v>1817</v>
      </c>
      <c r="G272" s="89" t="s">
        <v>70</v>
      </c>
      <c r="H272" s="89" t="s">
        <v>70</v>
      </c>
      <c r="I272" s="91"/>
      <c r="J272" s="89">
        <v>0</v>
      </c>
      <c r="K272" s="89" t="s">
        <v>53</v>
      </c>
      <c r="L272" s="89" t="s">
        <v>1550</v>
      </c>
      <c r="M272" s="91"/>
      <c r="N272" s="89" t="s">
        <v>1551</v>
      </c>
      <c r="O272" s="89" t="s">
        <v>617</v>
      </c>
      <c r="P272" s="89" t="s">
        <v>1552</v>
      </c>
      <c r="Q272" s="89" t="s">
        <v>631</v>
      </c>
      <c r="R272" s="89">
        <v>24</v>
      </c>
      <c r="S272" s="89" t="s">
        <v>1553</v>
      </c>
      <c r="T272" s="89" t="s">
        <v>1557</v>
      </c>
      <c r="U272" s="89" t="s">
        <v>1554</v>
      </c>
      <c r="V272" s="89" t="s">
        <v>1563</v>
      </c>
      <c r="W272" s="89" t="s">
        <v>651</v>
      </c>
      <c r="X272" s="89" t="s">
        <v>76</v>
      </c>
      <c r="Y272" s="89" t="s">
        <v>621</v>
      </c>
      <c r="Z272" s="89" t="s">
        <v>68</v>
      </c>
      <c r="AA272" s="89" t="s">
        <v>67</v>
      </c>
      <c r="AB272" s="89">
        <v>1</v>
      </c>
      <c r="AC272" s="89">
        <v>6</v>
      </c>
      <c r="AD272" s="89">
        <v>1</v>
      </c>
      <c r="AE272" s="89" t="s">
        <v>0</v>
      </c>
      <c r="AF272" s="90">
        <v>367</v>
      </c>
      <c r="AG272" s="90">
        <v>44723</v>
      </c>
      <c r="AH272" s="90">
        <v>45818</v>
      </c>
    </row>
    <row r="273" spans="1:37" hidden="1" x14ac:dyDescent="0.35">
      <c r="A273" s="89" t="str">
        <f t="shared" si="9"/>
        <v>00X4</v>
      </c>
      <c r="B273" s="89" t="s">
        <v>922</v>
      </c>
      <c r="C273" s="89" t="s">
        <v>923</v>
      </c>
      <c r="D273" s="89" t="s">
        <v>160</v>
      </c>
      <c r="E273" s="89" t="s">
        <v>924</v>
      </c>
      <c r="F273" s="89" t="s">
        <v>1817</v>
      </c>
      <c r="G273" s="89" t="s">
        <v>70</v>
      </c>
      <c r="H273" s="89" t="s">
        <v>70</v>
      </c>
      <c r="I273" s="91"/>
      <c r="J273" s="89">
        <v>0</v>
      </c>
      <c r="K273" s="89" t="s">
        <v>53</v>
      </c>
      <c r="L273" s="89" t="s">
        <v>1550</v>
      </c>
      <c r="M273" s="91"/>
      <c r="N273" s="89" t="s">
        <v>1551</v>
      </c>
      <c r="O273" s="89" t="s">
        <v>617</v>
      </c>
      <c r="P273" s="89" t="s">
        <v>1552</v>
      </c>
      <c r="Q273" s="89" t="s">
        <v>631</v>
      </c>
      <c r="R273" s="89">
        <v>24</v>
      </c>
      <c r="S273" s="89" t="s">
        <v>1553</v>
      </c>
      <c r="T273" s="89" t="s">
        <v>1557</v>
      </c>
      <c r="U273" s="89" t="s">
        <v>1554</v>
      </c>
      <c r="V273" s="89" t="s">
        <v>1563</v>
      </c>
      <c r="W273" s="89" t="s">
        <v>679</v>
      </c>
      <c r="X273" s="89" t="s">
        <v>66</v>
      </c>
      <c r="Y273" s="89" t="s">
        <v>621</v>
      </c>
      <c r="Z273" s="89" t="s">
        <v>68</v>
      </c>
      <c r="AA273" s="89" t="s">
        <v>67</v>
      </c>
      <c r="AB273" s="89">
        <v>2</v>
      </c>
      <c r="AC273" s="89">
        <v>6</v>
      </c>
      <c r="AD273" s="89">
        <v>1</v>
      </c>
      <c r="AE273" s="89" t="s">
        <v>0</v>
      </c>
      <c r="AF273" s="90">
        <v>367</v>
      </c>
      <c r="AG273" s="90">
        <v>44723</v>
      </c>
      <c r="AH273" s="90">
        <v>45818</v>
      </c>
    </row>
    <row r="274" spans="1:37" hidden="1" x14ac:dyDescent="0.35">
      <c r="A274" s="89" t="str">
        <f t="shared" si="9"/>
        <v>01H2</v>
      </c>
      <c r="B274" s="89" t="s">
        <v>1485</v>
      </c>
      <c r="C274" s="89" t="s">
        <v>1486</v>
      </c>
      <c r="D274" s="89" t="s">
        <v>352</v>
      </c>
      <c r="E274" s="89" t="s">
        <v>1824</v>
      </c>
      <c r="F274" s="89" t="s">
        <v>1817</v>
      </c>
      <c r="G274" s="89" t="s">
        <v>70</v>
      </c>
      <c r="H274" s="89" t="s">
        <v>70</v>
      </c>
      <c r="I274" s="91"/>
      <c r="J274" s="89">
        <v>0</v>
      </c>
      <c r="K274" s="89" t="s">
        <v>53</v>
      </c>
      <c r="L274" s="89" t="s">
        <v>1550</v>
      </c>
      <c r="M274" s="91"/>
      <c r="N274" s="89" t="s">
        <v>1551</v>
      </c>
      <c r="O274" s="89" t="s">
        <v>617</v>
      </c>
      <c r="P274" s="89" t="s">
        <v>1552</v>
      </c>
      <c r="Q274" s="89" t="s">
        <v>631</v>
      </c>
      <c r="R274" s="89">
        <v>24</v>
      </c>
      <c r="S274" s="89" t="s">
        <v>1553</v>
      </c>
      <c r="T274" s="89" t="s">
        <v>1557</v>
      </c>
      <c r="U274" s="89" t="s">
        <v>1554</v>
      </c>
      <c r="V274" s="89" t="s">
        <v>1563</v>
      </c>
      <c r="W274" s="89" t="s">
        <v>651</v>
      </c>
      <c r="X274" s="89" t="s">
        <v>76</v>
      </c>
      <c r="Y274" s="89" t="s">
        <v>621</v>
      </c>
      <c r="Z274" s="89" t="s">
        <v>68</v>
      </c>
      <c r="AA274" s="89" t="s">
        <v>67</v>
      </c>
      <c r="AB274" s="89">
        <v>2</v>
      </c>
      <c r="AC274" s="89">
        <v>6</v>
      </c>
      <c r="AD274" s="89">
        <v>1</v>
      </c>
      <c r="AE274" s="89" t="s">
        <v>0</v>
      </c>
      <c r="AF274" s="90">
        <v>367</v>
      </c>
      <c r="AG274" s="90">
        <v>44723</v>
      </c>
      <c r="AH274" s="90">
        <v>45818</v>
      </c>
    </row>
    <row r="275" spans="1:37" hidden="1" x14ac:dyDescent="0.35">
      <c r="A275" s="89" t="str">
        <f t="shared" si="9"/>
        <v>00FT</v>
      </c>
      <c r="B275" s="89" t="s">
        <v>854</v>
      </c>
      <c r="C275" s="89" t="s">
        <v>855</v>
      </c>
      <c r="D275" s="89" t="s">
        <v>106</v>
      </c>
      <c r="E275" s="89" t="s">
        <v>1825</v>
      </c>
      <c r="F275" s="89" t="s">
        <v>1817</v>
      </c>
      <c r="G275" s="89" t="s">
        <v>70</v>
      </c>
      <c r="H275" s="89" t="s">
        <v>70</v>
      </c>
      <c r="I275" s="89" t="s">
        <v>1549</v>
      </c>
      <c r="J275" s="89">
        <v>0</v>
      </c>
      <c r="K275" s="89" t="s">
        <v>53</v>
      </c>
      <c r="L275" s="89" t="s">
        <v>1550</v>
      </c>
      <c r="M275" s="91"/>
      <c r="N275" s="89" t="s">
        <v>1551</v>
      </c>
      <c r="O275" s="89" t="s">
        <v>617</v>
      </c>
      <c r="P275" s="89" t="s">
        <v>1552</v>
      </c>
      <c r="Q275" s="89" t="s">
        <v>631</v>
      </c>
      <c r="R275" s="89">
        <v>24</v>
      </c>
      <c r="S275" s="89" t="s">
        <v>1557</v>
      </c>
      <c r="T275" s="89" t="s">
        <v>1557</v>
      </c>
      <c r="U275" s="89" t="s">
        <v>1554</v>
      </c>
      <c r="V275" s="89" t="s">
        <v>1563</v>
      </c>
      <c r="W275" s="89" t="s">
        <v>651</v>
      </c>
      <c r="X275" s="89" t="s">
        <v>76</v>
      </c>
      <c r="Y275" s="89" t="s">
        <v>621</v>
      </c>
      <c r="Z275" s="89" t="s">
        <v>68</v>
      </c>
      <c r="AA275" s="89" t="s">
        <v>67</v>
      </c>
      <c r="AB275" s="89">
        <v>1</v>
      </c>
      <c r="AC275" s="89">
        <v>6</v>
      </c>
      <c r="AD275" s="89">
        <v>1</v>
      </c>
      <c r="AE275" s="89" t="s">
        <v>0</v>
      </c>
      <c r="AF275" s="90">
        <v>367</v>
      </c>
      <c r="AG275" s="90">
        <v>44724</v>
      </c>
      <c r="AH275" s="90">
        <v>45818</v>
      </c>
    </row>
    <row r="276" spans="1:37" hidden="1" x14ac:dyDescent="0.35">
      <c r="A276" s="89" t="str">
        <f t="shared" si="9"/>
        <v>2900</v>
      </c>
      <c r="B276" s="89" t="s">
        <v>1011</v>
      </c>
      <c r="C276" s="89" t="s">
        <v>1012</v>
      </c>
      <c r="D276" s="89" t="s">
        <v>226</v>
      </c>
      <c r="E276" s="89" t="s">
        <v>1013</v>
      </c>
      <c r="F276" s="89" t="s">
        <v>1817</v>
      </c>
      <c r="G276" s="89" t="s">
        <v>70</v>
      </c>
      <c r="H276" s="89" t="s">
        <v>70</v>
      </c>
      <c r="I276" s="91"/>
      <c r="J276" s="89">
        <v>0</v>
      </c>
      <c r="K276" s="89" t="s">
        <v>53</v>
      </c>
      <c r="L276" s="89" t="s">
        <v>1550</v>
      </c>
      <c r="M276" s="91"/>
      <c r="N276" s="89" t="s">
        <v>1551</v>
      </c>
      <c r="O276" s="89" t="s">
        <v>617</v>
      </c>
      <c r="P276" s="89" t="s">
        <v>1552</v>
      </c>
      <c r="Q276" s="89" t="s">
        <v>631</v>
      </c>
      <c r="R276" s="89">
        <v>24</v>
      </c>
      <c r="S276" s="89" t="s">
        <v>1553</v>
      </c>
      <c r="T276" s="89" t="s">
        <v>1557</v>
      </c>
      <c r="U276" s="89" t="s">
        <v>1554</v>
      </c>
      <c r="V276" s="89" t="s">
        <v>1563</v>
      </c>
      <c r="W276" s="89" t="s">
        <v>679</v>
      </c>
      <c r="X276" s="89" t="s">
        <v>66</v>
      </c>
      <c r="Y276" s="89" t="s">
        <v>621</v>
      </c>
      <c r="Z276" s="89" t="s">
        <v>68</v>
      </c>
      <c r="AA276" s="89" t="s">
        <v>67</v>
      </c>
      <c r="AB276" s="89">
        <v>1</v>
      </c>
      <c r="AC276" s="89">
        <v>6</v>
      </c>
      <c r="AD276" s="89">
        <v>1</v>
      </c>
      <c r="AE276" s="89" t="s">
        <v>0</v>
      </c>
      <c r="AF276" s="90">
        <v>367</v>
      </c>
      <c r="AG276" s="90">
        <v>44724</v>
      </c>
      <c r="AH276" s="90">
        <v>45818</v>
      </c>
    </row>
    <row r="277" spans="1:37" hidden="1" x14ac:dyDescent="0.35">
      <c r="A277" s="89" t="str">
        <f t="shared" si="9"/>
        <v>4078</v>
      </c>
      <c r="B277" s="89" t="s">
        <v>1073</v>
      </c>
      <c r="C277" s="89" t="s">
        <v>1074</v>
      </c>
      <c r="D277" s="89" t="s">
        <v>257</v>
      </c>
      <c r="E277" s="89" t="s">
        <v>1075</v>
      </c>
      <c r="F277" s="89" t="s">
        <v>1817</v>
      </c>
      <c r="G277" s="89" t="s">
        <v>70</v>
      </c>
      <c r="H277" s="89" t="s">
        <v>70</v>
      </c>
      <c r="I277" s="91"/>
      <c r="J277" s="89">
        <v>0</v>
      </c>
      <c r="K277" s="89" t="s">
        <v>53</v>
      </c>
      <c r="L277" s="89" t="s">
        <v>1550</v>
      </c>
      <c r="M277" s="91"/>
      <c r="N277" s="89" t="s">
        <v>1551</v>
      </c>
      <c r="O277" s="89" t="s">
        <v>617</v>
      </c>
      <c r="P277" s="89" t="s">
        <v>1552</v>
      </c>
      <c r="Q277" s="89" t="s">
        <v>631</v>
      </c>
      <c r="R277" s="89">
        <v>24</v>
      </c>
      <c r="S277" s="89" t="s">
        <v>1553</v>
      </c>
      <c r="T277" s="89" t="s">
        <v>1557</v>
      </c>
      <c r="U277" s="89" t="s">
        <v>1554</v>
      </c>
      <c r="V277" s="89" t="s">
        <v>1563</v>
      </c>
      <c r="W277" s="89" t="s">
        <v>679</v>
      </c>
      <c r="X277" s="89" t="s">
        <v>66</v>
      </c>
      <c r="Y277" s="89" t="s">
        <v>621</v>
      </c>
      <c r="Z277" s="89" t="s">
        <v>68</v>
      </c>
      <c r="AA277" s="89" t="s">
        <v>67</v>
      </c>
      <c r="AB277" s="89">
        <v>1</v>
      </c>
      <c r="AC277" s="89">
        <v>6</v>
      </c>
      <c r="AD277" s="89">
        <v>1</v>
      </c>
      <c r="AE277" s="89" t="s">
        <v>0</v>
      </c>
      <c r="AF277" s="90">
        <v>367</v>
      </c>
      <c r="AG277" s="90">
        <v>44724</v>
      </c>
      <c r="AH277" s="90">
        <v>45818</v>
      </c>
    </row>
    <row r="278" spans="1:37" hidden="1" x14ac:dyDescent="0.35">
      <c r="A278" s="89" t="str">
        <f t="shared" si="9"/>
        <v>687L</v>
      </c>
      <c r="B278" s="89" t="s">
        <v>1826</v>
      </c>
      <c r="C278" s="89" t="s">
        <v>1827</v>
      </c>
      <c r="D278" s="89" t="s">
        <v>366</v>
      </c>
      <c r="E278" s="89" t="s">
        <v>1828</v>
      </c>
      <c r="F278" s="89" t="s">
        <v>1817</v>
      </c>
      <c r="G278" s="89" t="s">
        <v>70</v>
      </c>
      <c r="H278" s="89" t="s">
        <v>70</v>
      </c>
      <c r="I278" s="89" t="s">
        <v>1549</v>
      </c>
      <c r="J278" s="89">
        <v>0</v>
      </c>
      <c r="K278" s="89" t="s">
        <v>53</v>
      </c>
      <c r="L278" s="89" t="s">
        <v>1550</v>
      </c>
      <c r="M278" s="91"/>
      <c r="N278" s="89" t="s">
        <v>1551</v>
      </c>
      <c r="O278" s="89" t="s">
        <v>617</v>
      </c>
      <c r="P278" s="89" t="s">
        <v>1552</v>
      </c>
      <c r="Q278" s="89" t="s">
        <v>631</v>
      </c>
      <c r="R278" s="89">
        <v>24</v>
      </c>
      <c r="S278" s="89" t="s">
        <v>1553</v>
      </c>
      <c r="T278" s="89" t="s">
        <v>1557</v>
      </c>
      <c r="U278" s="89" t="s">
        <v>1554</v>
      </c>
      <c r="V278" s="89" t="s">
        <v>1563</v>
      </c>
      <c r="W278" s="89" t="s">
        <v>651</v>
      </c>
      <c r="X278" s="89" t="s">
        <v>76</v>
      </c>
      <c r="Y278" s="89" t="s">
        <v>621</v>
      </c>
      <c r="Z278" s="89" t="s">
        <v>68</v>
      </c>
      <c r="AA278" s="89" t="s">
        <v>67</v>
      </c>
      <c r="AB278" s="89">
        <v>1</v>
      </c>
      <c r="AC278" s="89">
        <v>6</v>
      </c>
      <c r="AD278" s="89">
        <v>1</v>
      </c>
      <c r="AE278" s="89" t="s">
        <v>0</v>
      </c>
      <c r="AF278" s="90">
        <v>367</v>
      </c>
      <c r="AG278" s="90">
        <v>44723</v>
      </c>
      <c r="AH278" s="90">
        <v>45818</v>
      </c>
    </row>
    <row r="279" spans="1:37" hidden="1" x14ac:dyDescent="0.35">
      <c r="A279" s="89" t="str">
        <f t="shared" si="9"/>
        <v>688B</v>
      </c>
      <c r="B279" s="89" t="s">
        <v>1186</v>
      </c>
      <c r="C279" s="89" t="s">
        <v>1187</v>
      </c>
      <c r="D279" s="89" t="s">
        <v>369</v>
      </c>
      <c r="E279" s="89" t="s">
        <v>1188</v>
      </c>
      <c r="F279" s="89" t="s">
        <v>1817</v>
      </c>
      <c r="G279" s="89" t="s">
        <v>70</v>
      </c>
      <c r="H279" s="89" t="s">
        <v>70</v>
      </c>
      <c r="I279" s="89" t="s">
        <v>1549</v>
      </c>
      <c r="J279" s="89">
        <v>0</v>
      </c>
      <c r="K279" s="89" t="s">
        <v>53</v>
      </c>
      <c r="L279" s="89" t="s">
        <v>1550</v>
      </c>
      <c r="M279" s="91"/>
      <c r="N279" s="89" t="s">
        <v>1551</v>
      </c>
      <c r="O279" s="89" t="s">
        <v>617</v>
      </c>
      <c r="P279" s="89" t="s">
        <v>1552</v>
      </c>
      <c r="Q279" s="89" t="s">
        <v>631</v>
      </c>
      <c r="R279" s="89">
        <v>15</v>
      </c>
      <c r="S279" s="89" t="s">
        <v>1557</v>
      </c>
      <c r="T279" s="89" t="s">
        <v>1557</v>
      </c>
      <c r="U279" s="89" t="s">
        <v>1554</v>
      </c>
      <c r="V279" s="89" t="s">
        <v>1563</v>
      </c>
      <c r="W279" s="89" t="s">
        <v>679</v>
      </c>
      <c r="X279" s="89" t="s">
        <v>66</v>
      </c>
      <c r="Y279" s="89" t="s">
        <v>621</v>
      </c>
      <c r="Z279" s="89" t="s">
        <v>68</v>
      </c>
      <c r="AA279" s="89" t="s">
        <v>67</v>
      </c>
      <c r="AB279" s="89">
        <v>1</v>
      </c>
      <c r="AC279" s="89">
        <v>6</v>
      </c>
      <c r="AD279" s="89">
        <v>1</v>
      </c>
      <c r="AE279" s="89" t="s">
        <v>0</v>
      </c>
      <c r="AF279" s="90">
        <v>367</v>
      </c>
      <c r="AG279" s="90">
        <v>44800</v>
      </c>
      <c r="AH279" s="90">
        <v>45896</v>
      </c>
    </row>
    <row r="280" spans="1:37" hidden="1" x14ac:dyDescent="0.35">
      <c r="A280" s="89" t="str">
        <f t="shared" si="9"/>
        <v>00V9</v>
      </c>
      <c r="B280" s="89" t="s">
        <v>917</v>
      </c>
      <c r="C280" s="89" t="s">
        <v>918</v>
      </c>
      <c r="D280" s="89" t="s">
        <v>157</v>
      </c>
      <c r="E280" s="89" t="s">
        <v>1829</v>
      </c>
      <c r="F280" s="89" t="s">
        <v>1817</v>
      </c>
      <c r="G280" s="89" t="s">
        <v>70</v>
      </c>
      <c r="H280" s="89" t="s">
        <v>70</v>
      </c>
      <c r="I280" s="91"/>
      <c r="J280" s="89">
        <v>0</v>
      </c>
      <c r="K280" s="89" t="s">
        <v>53</v>
      </c>
      <c r="L280" s="89" t="s">
        <v>1550</v>
      </c>
      <c r="M280" s="91"/>
      <c r="N280" s="89" t="s">
        <v>1551</v>
      </c>
      <c r="O280" s="89" t="s">
        <v>617</v>
      </c>
      <c r="P280" s="89" t="s">
        <v>1552</v>
      </c>
      <c r="Q280" s="89" t="s">
        <v>631</v>
      </c>
      <c r="R280" s="89">
        <v>24</v>
      </c>
      <c r="S280" s="89" t="s">
        <v>1553</v>
      </c>
      <c r="T280" s="89" t="s">
        <v>1557</v>
      </c>
      <c r="U280" s="89" t="s">
        <v>1554</v>
      </c>
      <c r="V280" s="89" t="s">
        <v>1563</v>
      </c>
      <c r="W280" s="89" t="s">
        <v>651</v>
      </c>
      <c r="X280" s="89" t="s">
        <v>76</v>
      </c>
      <c r="Y280" s="89" t="s">
        <v>621</v>
      </c>
      <c r="Z280" s="89" t="s">
        <v>68</v>
      </c>
      <c r="AA280" s="89" t="s">
        <v>67</v>
      </c>
      <c r="AB280" s="89">
        <v>1</v>
      </c>
      <c r="AC280" s="89">
        <v>6</v>
      </c>
      <c r="AD280" s="89">
        <v>1</v>
      </c>
      <c r="AE280" s="89" t="s">
        <v>287</v>
      </c>
      <c r="AF280" s="90">
        <v>367</v>
      </c>
      <c r="AG280" s="90">
        <v>45059</v>
      </c>
      <c r="AH280" s="90">
        <v>46143</v>
      </c>
    </row>
    <row r="281" spans="1:37" hidden="1" x14ac:dyDescent="0.35">
      <c r="A281" s="89" t="str">
        <f t="shared" si="9"/>
        <v>660D</v>
      </c>
      <c r="B281" s="89" t="s">
        <v>1162</v>
      </c>
      <c r="C281" s="89" t="s">
        <v>1830</v>
      </c>
      <c r="D281" s="89" t="s">
        <v>344</v>
      </c>
      <c r="E281" s="89" t="s">
        <v>1831</v>
      </c>
      <c r="F281" s="89" t="s">
        <v>1817</v>
      </c>
      <c r="G281" s="89" t="s">
        <v>70</v>
      </c>
      <c r="H281" s="89" t="s">
        <v>70</v>
      </c>
      <c r="I281" s="91"/>
      <c r="J281" s="89">
        <v>0</v>
      </c>
      <c r="K281" s="89" t="s">
        <v>53</v>
      </c>
      <c r="L281" s="89" t="s">
        <v>1550</v>
      </c>
      <c r="M281" s="91"/>
      <c r="N281" s="89" t="s">
        <v>1551</v>
      </c>
      <c r="O281" s="89" t="s">
        <v>617</v>
      </c>
      <c r="P281" s="89" t="s">
        <v>1552</v>
      </c>
      <c r="Q281" s="89" t="s">
        <v>631</v>
      </c>
      <c r="R281" s="89">
        <v>24</v>
      </c>
      <c r="S281" s="89" t="s">
        <v>1553</v>
      </c>
      <c r="T281" s="89" t="s">
        <v>1553</v>
      </c>
      <c r="U281" s="89" t="s">
        <v>1554</v>
      </c>
      <c r="V281" s="89" t="s">
        <v>1563</v>
      </c>
      <c r="W281" s="89" t="s">
        <v>651</v>
      </c>
      <c r="X281" s="89" t="s">
        <v>76</v>
      </c>
      <c r="Y281" s="89" t="s">
        <v>621</v>
      </c>
      <c r="Z281" s="89" t="s">
        <v>68</v>
      </c>
      <c r="AA281" s="89" t="s">
        <v>67</v>
      </c>
      <c r="AB281" s="89">
        <v>1</v>
      </c>
      <c r="AC281" s="89">
        <v>6</v>
      </c>
      <c r="AD281" s="89">
        <v>1</v>
      </c>
      <c r="AE281" s="89" t="s">
        <v>287</v>
      </c>
      <c r="AF281" s="90">
        <v>367</v>
      </c>
      <c r="AG281" s="90">
        <v>45061</v>
      </c>
      <c r="AH281" s="90">
        <v>46157</v>
      </c>
    </row>
    <row r="282" spans="1:37" hidden="1" x14ac:dyDescent="0.35">
      <c r="A282" s="89" t="str">
        <f t="shared" si="9"/>
        <v>407D</v>
      </c>
      <c r="B282" s="89" t="s">
        <v>1079</v>
      </c>
      <c r="C282" s="89" t="s">
        <v>1080</v>
      </c>
      <c r="D282" s="89" t="s">
        <v>259</v>
      </c>
      <c r="E282" s="89" t="s">
        <v>1081</v>
      </c>
      <c r="F282" s="89" t="s">
        <v>1817</v>
      </c>
      <c r="G282" s="89" t="s">
        <v>70</v>
      </c>
      <c r="H282" s="89" t="s">
        <v>70</v>
      </c>
      <c r="I282" s="91"/>
      <c r="J282" s="89">
        <v>0</v>
      </c>
      <c r="K282" s="89" t="s">
        <v>53</v>
      </c>
      <c r="L282" s="89" t="s">
        <v>1550</v>
      </c>
      <c r="M282" s="91"/>
      <c r="N282" s="89" t="s">
        <v>1551</v>
      </c>
      <c r="O282" s="89" t="s">
        <v>617</v>
      </c>
      <c r="P282" s="89" t="s">
        <v>1552</v>
      </c>
      <c r="Q282" s="89" t="s">
        <v>631</v>
      </c>
      <c r="R282" s="89">
        <v>24</v>
      </c>
      <c r="S282" s="89" t="s">
        <v>1553</v>
      </c>
      <c r="T282" s="89" t="s">
        <v>1553</v>
      </c>
      <c r="U282" s="89" t="s">
        <v>1554</v>
      </c>
      <c r="V282" s="89" t="s">
        <v>1563</v>
      </c>
      <c r="W282" s="89" t="s">
        <v>679</v>
      </c>
      <c r="X282" s="89" t="s">
        <v>66</v>
      </c>
      <c r="Y282" s="89" t="s">
        <v>621</v>
      </c>
      <c r="Z282" s="89" t="s">
        <v>68</v>
      </c>
      <c r="AA282" s="89" t="s">
        <v>67</v>
      </c>
      <c r="AB282" s="89">
        <v>1</v>
      </c>
      <c r="AC282" s="89">
        <v>6</v>
      </c>
      <c r="AD282" s="89">
        <v>1</v>
      </c>
      <c r="AE282" s="89" t="s">
        <v>287</v>
      </c>
      <c r="AF282" s="90">
        <v>367</v>
      </c>
      <c r="AG282" s="90">
        <v>45061</v>
      </c>
      <c r="AH282" s="90">
        <v>46157</v>
      </c>
    </row>
    <row r="283" spans="1:37" hidden="1" x14ac:dyDescent="0.35">
      <c r="A283" s="89" t="str">
        <f t="shared" si="9"/>
        <v>554H</v>
      </c>
      <c r="B283" s="89" t="s">
        <v>1832</v>
      </c>
      <c r="C283" s="89" t="s">
        <v>1833</v>
      </c>
      <c r="D283" s="89" t="s">
        <v>296</v>
      </c>
      <c r="E283" s="89" t="s">
        <v>1834</v>
      </c>
      <c r="F283" s="89" t="s">
        <v>1817</v>
      </c>
      <c r="G283" s="89" t="s">
        <v>70</v>
      </c>
      <c r="H283" s="89" t="s">
        <v>70</v>
      </c>
      <c r="I283" s="91"/>
      <c r="J283" s="89">
        <v>0</v>
      </c>
      <c r="K283" s="89" t="s">
        <v>53</v>
      </c>
      <c r="L283" s="89" t="s">
        <v>1550</v>
      </c>
      <c r="M283" s="91"/>
      <c r="N283" s="89" t="s">
        <v>1551</v>
      </c>
      <c r="O283" s="89" t="s">
        <v>617</v>
      </c>
      <c r="P283" s="89" t="s">
        <v>1552</v>
      </c>
      <c r="Q283" s="89" t="s">
        <v>631</v>
      </c>
      <c r="R283" s="89">
        <v>24</v>
      </c>
      <c r="S283" s="89" t="s">
        <v>1553</v>
      </c>
      <c r="T283" s="89" t="s">
        <v>1553</v>
      </c>
      <c r="U283" s="89" t="s">
        <v>1554</v>
      </c>
      <c r="V283" s="89" t="s">
        <v>1563</v>
      </c>
      <c r="W283" s="89" t="s">
        <v>651</v>
      </c>
      <c r="X283" s="89" t="s">
        <v>76</v>
      </c>
      <c r="Y283" s="89" t="s">
        <v>621</v>
      </c>
      <c r="Z283" s="89" t="s">
        <v>68</v>
      </c>
      <c r="AA283" s="89" t="s">
        <v>67</v>
      </c>
      <c r="AB283" s="89">
        <v>1</v>
      </c>
      <c r="AC283" s="89">
        <v>6</v>
      </c>
      <c r="AD283" s="89">
        <v>1</v>
      </c>
      <c r="AE283" s="89" t="s">
        <v>287</v>
      </c>
      <c r="AF283" s="90">
        <v>367</v>
      </c>
      <c r="AG283" s="90">
        <v>45061</v>
      </c>
      <c r="AH283" s="90">
        <v>46157</v>
      </c>
    </row>
    <row r="284" spans="1:37" hidden="1" x14ac:dyDescent="0.35">
      <c r="A284" s="89" t="str">
        <f t="shared" si="9"/>
        <v>694M</v>
      </c>
      <c r="B284" s="89" t="s">
        <v>1201</v>
      </c>
      <c r="C284" s="89" t="s">
        <v>1202</v>
      </c>
      <c r="D284" s="89" t="s">
        <v>381</v>
      </c>
      <c r="E284" s="89" t="s">
        <v>1203</v>
      </c>
      <c r="F284" s="89" t="s">
        <v>1817</v>
      </c>
      <c r="G284" s="89" t="s">
        <v>70</v>
      </c>
      <c r="H284" s="89" t="s">
        <v>70</v>
      </c>
      <c r="I284" s="91"/>
      <c r="J284" s="89">
        <v>0</v>
      </c>
      <c r="K284" s="89" t="s">
        <v>53</v>
      </c>
      <c r="L284" s="89" t="s">
        <v>1550</v>
      </c>
      <c r="M284" s="91"/>
      <c r="N284" s="89" t="s">
        <v>1551</v>
      </c>
      <c r="O284" s="89" t="s">
        <v>617</v>
      </c>
      <c r="P284" s="89" t="s">
        <v>1552</v>
      </c>
      <c r="Q284" s="89" t="s">
        <v>631</v>
      </c>
      <c r="R284" s="89">
        <v>24</v>
      </c>
      <c r="S284" s="89" t="s">
        <v>1553</v>
      </c>
      <c r="T284" s="89" t="s">
        <v>1557</v>
      </c>
      <c r="U284" s="89" t="s">
        <v>1554</v>
      </c>
      <c r="V284" s="89" t="s">
        <v>1563</v>
      </c>
      <c r="W284" s="89" t="s">
        <v>679</v>
      </c>
      <c r="X284" s="89" t="s">
        <v>66</v>
      </c>
      <c r="Y284" s="89" t="s">
        <v>621</v>
      </c>
      <c r="Z284" s="89" t="s">
        <v>68</v>
      </c>
      <c r="AA284" s="89" t="s">
        <v>67</v>
      </c>
      <c r="AB284" s="89">
        <v>2</v>
      </c>
      <c r="AC284" s="89">
        <v>6</v>
      </c>
      <c r="AD284" s="89">
        <v>1</v>
      </c>
      <c r="AE284" s="89" t="s">
        <v>287</v>
      </c>
      <c r="AF284" s="90">
        <v>367</v>
      </c>
      <c r="AG284" s="90">
        <v>45082</v>
      </c>
      <c r="AH284" s="90">
        <v>46174</v>
      </c>
    </row>
    <row r="285" spans="1:37" x14ac:dyDescent="0.35">
      <c r="A285" s="89" t="str">
        <f t="shared" si="9"/>
        <v>ZRQ6</v>
      </c>
      <c r="B285" s="89" t="s">
        <v>1293</v>
      </c>
      <c r="C285" s="89" t="s">
        <v>1294</v>
      </c>
      <c r="D285" s="89" t="s">
        <v>538</v>
      </c>
      <c r="E285" s="89" t="s">
        <v>1295</v>
      </c>
      <c r="F285" s="89" t="s">
        <v>1817</v>
      </c>
      <c r="G285" s="89" t="s">
        <v>70</v>
      </c>
      <c r="H285" s="89" t="s">
        <v>70</v>
      </c>
      <c r="I285" s="91"/>
      <c r="J285" s="89">
        <v>0</v>
      </c>
      <c r="K285" s="26" t="s">
        <v>38</v>
      </c>
      <c r="L285" s="89" t="s">
        <v>1590</v>
      </c>
      <c r="M285" s="91"/>
      <c r="N285" s="89" t="s">
        <v>1551</v>
      </c>
      <c r="O285" s="89" t="s">
        <v>617</v>
      </c>
      <c r="P285" s="89" t="s">
        <v>1552</v>
      </c>
      <c r="Q285" s="89" t="s">
        <v>631</v>
      </c>
      <c r="R285" s="89">
        <v>24</v>
      </c>
      <c r="S285" s="89" t="s">
        <v>1553</v>
      </c>
      <c r="T285" s="89" t="s">
        <v>1560</v>
      </c>
      <c r="U285" s="89" t="s">
        <v>1554</v>
      </c>
      <c r="V285" s="89" t="s">
        <v>1563</v>
      </c>
      <c r="W285" s="89" t="s">
        <v>651</v>
      </c>
      <c r="X285" s="89" t="s">
        <v>76</v>
      </c>
      <c r="Y285" s="89" t="s">
        <v>621</v>
      </c>
      <c r="Z285" s="89" t="s">
        <v>68</v>
      </c>
      <c r="AA285" s="89" t="s">
        <v>67</v>
      </c>
      <c r="AB285" s="89">
        <v>1</v>
      </c>
      <c r="AC285" s="89">
        <v>6</v>
      </c>
      <c r="AD285" s="89">
        <v>1</v>
      </c>
      <c r="AE285" s="89" t="s">
        <v>287</v>
      </c>
      <c r="AF285" s="90">
        <v>367</v>
      </c>
      <c r="AG285" s="90">
        <v>45102</v>
      </c>
      <c r="AH285" s="90">
        <v>46193</v>
      </c>
      <c r="AJ285">
        <f>VLOOKUP(A285,'1'!B:Q,16,0)</f>
        <v>1440</v>
      </c>
      <c r="AK285" s="96">
        <f t="shared" ref="AK285:AK290" si="11">AJ285/250</f>
        <v>5.76</v>
      </c>
    </row>
    <row r="286" spans="1:37" x14ac:dyDescent="0.35">
      <c r="A286" s="89" t="str">
        <f t="shared" si="9"/>
        <v>ZRR6</v>
      </c>
      <c r="B286" s="89" t="s">
        <v>1835</v>
      </c>
      <c r="C286" s="89" t="s">
        <v>1836</v>
      </c>
      <c r="D286" s="89" t="s">
        <v>540</v>
      </c>
      <c r="E286" s="89" t="s">
        <v>1837</v>
      </c>
      <c r="F286" s="89" t="s">
        <v>1817</v>
      </c>
      <c r="G286" s="89" t="s">
        <v>70</v>
      </c>
      <c r="H286" s="89" t="s">
        <v>70</v>
      </c>
      <c r="I286" s="89" t="s">
        <v>1549</v>
      </c>
      <c r="J286" s="89">
        <v>0</v>
      </c>
      <c r="K286" s="26" t="s">
        <v>38</v>
      </c>
      <c r="L286" s="89" t="s">
        <v>1590</v>
      </c>
      <c r="M286" s="91"/>
      <c r="N286" s="89" t="s">
        <v>1551</v>
      </c>
      <c r="O286" s="89" t="s">
        <v>617</v>
      </c>
      <c r="P286" s="89" t="s">
        <v>1552</v>
      </c>
      <c r="Q286" s="89" t="s">
        <v>631</v>
      </c>
      <c r="R286" s="89">
        <v>24</v>
      </c>
      <c r="S286" s="89" t="s">
        <v>1553</v>
      </c>
      <c r="T286" s="89" t="s">
        <v>1560</v>
      </c>
      <c r="U286" s="89" t="s">
        <v>1554</v>
      </c>
      <c r="V286" s="89" t="s">
        <v>1563</v>
      </c>
      <c r="W286" s="89" t="s">
        <v>651</v>
      </c>
      <c r="X286" s="89" t="s">
        <v>76</v>
      </c>
      <c r="Y286" s="89" t="s">
        <v>621</v>
      </c>
      <c r="Z286" s="89" t="s">
        <v>68</v>
      </c>
      <c r="AA286" s="89" t="s">
        <v>67</v>
      </c>
      <c r="AB286" s="89">
        <v>1</v>
      </c>
      <c r="AC286" s="89">
        <v>6</v>
      </c>
      <c r="AD286" s="89">
        <v>1</v>
      </c>
      <c r="AE286" s="89" t="s">
        <v>287</v>
      </c>
      <c r="AF286" s="90">
        <v>367</v>
      </c>
      <c r="AG286" s="90">
        <v>45102</v>
      </c>
      <c r="AH286" s="90">
        <v>46193</v>
      </c>
      <c r="AJ286">
        <f>VLOOKUP(A286,'1'!B:Q,16,0)</f>
        <v>1440</v>
      </c>
      <c r="AK286" s="96">
        <f t="shared" si="11"/>
        <v>5.76</v>
      </c>
    </row>
    <row r="287" spans="1:37" x14ac:dyDescent="0.35">
      <c r="A287" s="89" t="str">
        <f t="shared" si="9"/>
        <v>ZRT6</v>
      </c>
      <c r="B287" s="89" t="s">
        <v>1299</v>
      </c>
      <c r="C287" s="89" t="s">
        <v>1300</v>
      </c>
      <c r="D287" s="89" t="s">
        <v>542</v>
      </c>
      <c r="E287" s="89" t="s">
        <v>1301</v>
      </c>
      <c r="F287" s="89" t="s">
        <v>1817</v>
      </c>
      <c r="G287" s="89" t="s">
        <v>70</v>
      </c>
      <c r="H287" s="89" t="s">
        <v>70</v>
      </c>
      <c r="I287" s="89" t="s">
        <v>1549</v>
      </c>
      <c r="J287" s="89">
        <v>0</v>
      </c>
      <c r="K287" s="26" t="s">
        <v>38</v>
      </c>
      <c r="L287" s="89" t="s">
        <v>1590</v>
      </c>
      <c r="M287" s="91"/>
      <c r="N287" s="89" t="s">
        <v>1551</v>
      </c>
      <c r="O287" s="89" t="s">
        <v>617</v>
      </c>
      <c r="P287" s="89" t="s">
        <v>1552</v>
      </c>
      <c r="Q287" s="89" t="s">
        <v>631</v>
      </c>
      <c r="R287" s="89">
        <v>15</v>
      </c>
      <c r="S287" s="89" t="s">
        <v>1557</v>
      </c>
      <c r="T287" s="89" t="s">
        <v>1560</v>
      </c>
      <c r="U287" s="89" t="s">
        <v>1554</v>
      </c>
      <c r="V287" s="89" t="s">
        <v>1563</v>
      </c>
      <c r="W287" s="89" t="s">
        <v>651</v>
      </c>
      <c r="X287" s="89" t="s">
        <v>76</v>
      </c>
      <c r="Y287" s="89" t="s">
        <v>621</v>
      </c>
      <c r="Z287" s="89" t="s">
        <v>68</v>
      </c>
      <c r="AA287" s="89" t="s">
        <v>67</v>
      </c>
      <c r="AB287" s="89">
        <v>1</v>
      </c>
      <c r="AC287" s="89">
        <v>6</v>
      </c>
      <c r="AD287" s="89">
        <v>1</v>
      </c>
      <c r="AE287" s="89" t="s">
        <v>287</v>
      </c>
      <c r="AF287" s="90">
        <v>367</v>
      </c>
      <c r="AG287" s="90">
        <v>45102</v>
      </c>
      <c r="AH287" s="90">
        <v>46193</v>
      </c>
      <c r="AJ287">
        <f>VLOOKUP(A287,'1'!B:Q,16,0)</f>
        <v>900</v>
      </c>
      <c r="AK287" s="96">
        <f t="shared" si="11"/>
        <v>3.6</v>
      </c>
    </row>
    <row r="288" spans="1:37" x14ac:dyDescent="0.35">
      <c r="A288" s="89" t="str">
        <f t="shared" si="9"/>
        <v>ZRE7</v>
      </c>
      <c r="B288" s="89" t="s">
        <v>1279</v>
      </c>
      <c r="C288" s="89" t="s">
        <v>1280</v>
      </c>
      <c r="D288" s="89" t="s">
        <v>520</v>
      </c>
      <c r="E288" s="89" t="s">
        <v>1281</v>
      </c>
      <c r="F288" s="89" t="s">
        <v>1817</v>
      </c>
      <c r="G288" s="89" t="s">
        <v>70</v>
      </c>
      <c r="H288" s="89" t="s">
        <v>70</v>
      </c>
      <c r="I288" s="91"/>
      <c r="J288" s="89">
        <v>0</v>
      </c>
      <c r="K288" s="26" t="s">
        <v>38</v>
      </c>
      <c r="L288" s="89" t="s">
        <v>1590</v>
      </c>
      <c r="M288" s="91"/>
      <c r="N288" s="89" t="s">
        <v>1551</v>
      </c>
      <c r="O288" s="89" t="s">
        <v>617</v>
      </c>
      <c r="P288" s="89" t="s">
        <v>1552</v>
      </c>
      <c r="Q288" s="89" t="s">
        <v>631</v>
      </c>
      <c r="R288" s="89">
        <v>24</v>
      </c>
      <c r="S288" s="89" t="s">
        <v>1553</v>
      </c>
      <c r="T288" s="89" t="s">
        <v>1560</v>
      </c>
      <c r="U288" s="89" t="s">
        <v>1554</v>
      </c>
      <c r="V288" s="89" t="s">
        <v>1563</v>
      </c>
      <c r="W288" s="89" t="s">
        <v>651</v>
      </c>
      <c r="X288" s="89" t="s">
        <v>76</v>
      </c>
      <c r="Y288" s="89" t="s">
        <v>621</v>
      </c>
      <c r="Z288" s="89" t="s">
        <v>68</v>
      </c>
      <c r="AA288" s="89" t="s">
        <v>67</v>
      </c>
      <c r="AB288" s="89">
        <v>1</v>
      </c>
      <c r="AC288" s="89">
        <v>6</v>
      </c>
      <c r="AD288" s="89">
        <v>1</v>
      </c>
      <c r="AE288" s="89" t="s">
        <v>287</v>
      </c>
      <c r="AF288" s="90">
        <v>367</v>
      </c>
      <c r="AG288" s="90">
        <v>45102</v>
      </c>
      <c r="AH288" s="90">
        <v>46193</v>
      </c>
      <c r="AJ288">
        <f>VLOOKUP(A288,'1'!B:Q,16,0)</f>
        <v>1440</v>
      </c>
      <c r="AK288" s="96">
        <f t="shared" si="11"/>
        <v>5.76</v>
      </c>
    </row>
    <row r="289" spans="1:37" x14ac:dyDescent="0.35">
      <c r="A289" s="89" t="str">
        <f t="shared" si="9"/>
        <v>ZQE4</v>
      </c>
      <c r="B289" s="89" t="s">
        <v>1262</v>
      </c>
      <c r="C289" s="89" t="s">
        <v>1263</v>
      </c>
      <c r="D289" s="89" t="s">
        <v>504</v>
      </c>
      <c r="E289" s="89" t="s">
        <v>1838</v>
      </c>
      <c r="F289" s="89" t="s">
        <v>1817</v>
      </c>
      <c r="G289" s="89" t="s">
        <v>70</v>
      </c>
      <c r="H289" s="89" t="s">
        <v>70</v>
      </c>
      <c r="I289" s="91"/>
      <c r="J289" s="89">
        <v>0</v>
      </c>
      <c r="K289" s="26" t="s">
        <v>38</v>
      </c>
      <c r="L289" s="89" t="s">
        <v>1590</v>
      </c>
      <c r="M289" s="91"/>
      <c r="N289" s="89" t="s">
        <v>1551</v>
      </c>
      <c r="O289" s="89" t="s">
        <v>617</v>
      </c>
      <c r="P289" s="89" t="s">
        <v>1552</v>
      </c>
      <c r="Q289" s="89" t="s">
        <v>631</v>
      </c>
      <c r="R289" s="89">
        <v>24</v>
      </c>
      <c r="S289" s="89" t="s">
        <v>1553</v>
      </c>
      <c r="T289" s="89" t="s">
        <v>1557</v>
      </c>
      <c r="U289" s="89" t="s">
        <v>1554</v>
      </c>
      <c r="V289" s="89" t="s">
        <v>1563</v>
      </c>
      <c r="W289" s="89" t="s">
        <v>679</v>
      </c>
      <c r="X289" s="89" t="s">
        <v>66</v>
      </c>
      <c r="Y289" s="89" t="s">
        <v>621</v>
      </c>
      <c r="Z289" s="89" t="s">
        <v>68</v>
      </c>
      <c r="AA289" s="89" t="s">
        <v>67</v>
      </c>
      <c r="AB289" s="89">
        <v>1</v>
      </c>
      <c r="AC289" s="89">
        <v>6</v>
      </c>
      <c r="AD289" s="89">
        <v>1</v>
      </c>
      <c r="AE289" s="89" t="s">
        <v>287</v>
      </c>
      <c r="AF289" s="90">
        <v>367</v>
      </c>
      <c r="AG289" s="90">
        <v>45106</v>
      </c>
      <c r="AH289" s="90">
        <v>46202</v>
      </c>
      <c r="AJ289">
        <f>VLOOKUP(A289,'1'!B:Q,16,0)</f>
        <v>1440</v>
      </c>
      <c r="AK289" s="96">
        <f t="shared" si="11"/>
        <v>5.76</v>
      </c>
    </row>
    <row r="290" spans="1:37" x14ac:dyDescent="0.35">
      <c r="A290" s="89" t="str">
        <f t="shared" si="9"/>
        <v>ZQB4</v>
      </c>
      <c r="B290" s="89" t="s">
        <v>1839</v>
      </c>
      <c r="C290" s="89" t="s">
        <v>1840</v>
      </c>
      <c r="D290" s="89" t="s">
        <v>501</v>
      </c>
      <c r="E290" s="89" t="s">
        <v>1841</v>
      </c>
      <c r="F290" s="89" t="s">
        <v>1817</v>
      </c>
      <c r="G290" s="89" t="s">
        <v>70</v>
      </c>
      <c r="H290" s="89" t="s">
        <v>70</v>
      </c>
      <c r="I290" s="91"/>
      <c r="J290" s="89">
        <v>1</v>
      </c>
      <c r="K290" s="26" t="s">
        <v>38</v>
      </c>
      <c r="L290" s="89" t="s">
        <v>1590</v>
      </c>
      <c r="M290" s="91"/>
      <c r="N290" s="89" t="s">
        <v>1551</v>
      </c>
      <c r="O290" s="89" t="s">
        <v>617</v>
      </c>
      <c r="P290" s="89" t="s">
        <v>1552</v>
      </c>
      <c r="Q290" s="89" t="s">
        <v>631</v>
      </c>
      <c r="R290" s="89">
        <v>24</v>
      </c>
      <c r="S290" s="89" t="s">
        <v>1553</v>
      </c>
      <c r="T290" s="89" t="s">
        <v>1560</v>
      </c>
      <c r="U290" s="89" t="s">
        <v>1554</v>
      </c>
      <c r="V290" s="89" t="s">
        <v>1563</v>
      </c>
      <c r="W290" s="89" t="s">
        <v>679</v>
      </c>
      <c r="X290" s="89" t="s">
        <v>66</v>
      </c>
      <c r="Y290" s="89" t="s">
        <v>621</v>
      </c>
      <c r="Z290" s="89" t="s">
        <v>68</v>
      </c>
      <c r="AA290" s="89" t="s">
        <v>67</v>
      </c>
      <c r="AB290" s="89">
        <v>2</v>
      </c>
      <c r="AC290" s="89">
        <v>6</v>
      </c>
      <c r="AD290" s="89">
        <v>1</v>
      </c>
      <c r="AE290" s="89" t="s">
        <v>287</v>
      </c>
      <c r="AF290" s="90">
        <v>367</v>
      </c>
      <c r="AG290" s="90">
        <v>45145</v>
      </c>
      <c r="AH290" s="90">
        <v>46264</v>
      </c>
      <c r="AJ290">
        <f>VLOOKUP(A290,'1'!B:Q,16,0)</f>
        <v>1440</v>
      </c>
      <c r="AK290" s="96">
        <f t="shared" si="11"/>
        <v>5.76</v>
      </c>
    </row>
    <row r="291" spans="1:37" hidden="1" x14ac:dyDescent="0.35">
      <c r="A291" s="89" t="str">
        <f t="shared" si="9"/>
        <v>691X</v>
      </c>
      <c r="B291" s="89" t="s">
        <v>1842</v>
      </c>
      <c r="C291" s="89" t="s">
        <v>1843</v>
      </c>
      <c r="D291" s="89" t="s">
        <v>376</v>
      </c>
      <c r="E291" s="89" t="s">
        <v>1844</v>
      </c>
      <c r="F291" s="89" t="s">
        <v>1817</v>
      </c>
      <c r="G291" s="89" t="s">
        <v>70</v>
      </c>
      <c r="H291" s="89" t="s">
        <v>70</v>
      </c>
      <c r="I291" s="91"/>
      <c r="J291" s="89">
        <v>0</v>
      </c>
      <c r="K291" s="89" t="s">
        <v>53</v>
      </c>
      <c r="L291" s="89" t="s">
        <v>1550</v>
      </c>
      <c r="M291" s="91"/>
      <c r="N291" s="89" t="s">
        <v>1551</v>
      </c>
      <c r="O291" s="89" t="s">
        <v>617</v>
      </c>
      <c r="P291" s="89" t="s">
        <v>1552</v>
      </c>
      <c r="Q291" s="89" t="s">
        <v>631</v>
      </c>
      <c r="R291" s="89">
        <v>24</v>
      </c>
      <c r="S291" s="89" t="s">
        <v>1553</v>
      </c>
      <c r="T291" s="89" t="s">
        <v>1553</v>
      </c>
      <c r="U291" s="89" t="s">
        <v>1554</v>
      </c>
      <c r="V291" s="89" t="s">
        <v>1563</v>
      </c>
      <c r="W291" s="89" t="s">
        <v>651</v>
      </c>
      <c r="X291" s="89" t="s">
        <v>76</v>
      </c>
      <c r="Y291" s="89" t="s">
        <v>621</v>
      </c>
      <c r="Z291" s="89" t="s">
        <v>68</v>
      </c>
      <c r="AA291" s="89" t="s">
        <v>67</v>
      </c>
      <c r="AB291" s="89">
        <v>1</v>
      </c>
      <c r="AC291" s="89">
        <v>6</v>
      </c>
      <c r="AD291" s="89">
        <v>1</v>
      </c>
      <c r="AE291" s="89" t="s">
        <v>287</v>
      </c>
      <c r="AF291" s="90">
        <v>367</v>
      </c>
      <c r="AG291" s="90">
        <v>45202</v>
      </c>
      <c r="AH291" s="90">
        <v>46298</v>
      </c>
    </row>
    <row r="292" spans="1:37" x14ac:dyDescent="0.35">
      <c r="A292" s="89" t="str">
        <f t="shared" si="9"/>
        <v>Z844</v>
      </c>
      <c r="B292" s="89" t="s">
        <v>1419</v>
      </c>
      <c r="C292" s="89" t="s">
        <v>1420</v>
      </c>
      <c r="D292" s="89" t="s">
        <v>481</v>
      </c>
      <c r="E292" s="89" t="s">
        <v>1235</v>
      </c>
      <c r="F292" s="89" t="s">
        <v>1817</v>
      </c>
      <c r="G292" s="89" t="s">
        <v>70</v>
      </c>
      <c r="H292" s="89" t="s">
        <v>70</v>
      </c>
      <c r="I292" s="91"/>
      <c r="J292" s="89">
        <v>0</v>
      </c>
      <c r="K292" s="26" t="s">
        <v>38</v>
      </c>
      <c r="L292" s="89" t="s">
        <v>1622</v>
      </c>
      <c r="M292" s="91"/>
      <c r="N292" s="89" t="s">
        <v>1551</v>
      </c>
      <c r="O292" s="89" t="s">
        <v>617</v>
      </c>
      <c r="P292" s="89" t="s">
        <v>1552</v>
      </c>
      <c r="Q292" s="89" t="s">
        <v>631</v>
      </c>
      <c r="R292" s="89">
        <v>24</v>
      </c>
      <c r="S292" s="89" t="s">
        <v>1553</v>
      </c>
      <c r="T292" s="89" t="s">
        <v>1560</v>
      </c>
      <c r="U292" s="89" t="s">
        <v>1554</v>
      </c>
      <c r="V292" s="89" t="s">
        <v>1563</v>
      </c>
      <c r="W292" s="89" t="s">
        <v>651</v>
      </c>
      <c r="X292" s="89" t="s">
        <v>76</v>
      </c>
      <c r="Y292" s="89" t="s">
        <v>621</v>
      </c>
      <c r="Z292" s="89" t="s">
        <v>68</v>
      </c>
      <c r="AA292" s="89" t="s">
        <v>67</v>
      </c>
      <c r="AB292" s="89">
        <v>2</v>
      </c>
      <c r="AC292" s="89">
        <v>6</v>
      </c>
      <c r="AD292" s="89">
        <v>1</v>
      </c>
      <c r="AE292" s="89" t="s">
        <v>288</v>
      </c>
      <c r="AF292" s="90">
        <v>367</v>
      </c>
      <c r="AG292" s="90">
        <v>45438</v>
      </c>
      <c r="AH292" s="90">
        <v>46537</v>
      </c>
      <c r="AJ292">
        <f>VLOOKUP(A292,'1'!B:Q,16,0)</f>
        <v>1440</v>
      </c>
      <c r="AK292" s="96">
        <f t="shared" ref="AK292:AK294" si="12">AJ292/250</f>
        <v>5.76</v>
      </c>
    </row>
    <row r="293" spans="1:37" x14ac:dyDescent="0.35">
      <c r="A293" s="89" t="str">
        <f t="shared" si="9"/>
        <v>Z4XL</v>
      </c>
      <c r="B293" s="89" t="s">
        <v>1233</v>
      </c>
      <c r="C293" s="89" t="s">
        <v>1234</v>
      </c>
      <c r="D293" s="89" t="s">
        <v>470</v>
      </c>
      <c r="E293" s="89" t="s">
        <v>1235</v>
      </c>
      <c r="F293" s="89" t="s">
        <v>1817</v>
      </c>
      <c r="G293" s="89" t="s">
        <v>70</v>
      </c>
      <c r="H293" s="89" t="s">
        <v>70</v>
      </c>
      <c r="I293" s="91"/>
      <c r="J293" s="89">
        <v>0</v>
      </c>
      <c r="K293" s="26" t="s">
        <v>38</v>
      </c>
      <c r="L293" s="89" t="s">
        <v>1622</v>
      </c>
      <c r="M293" s="91"/>
      <c r="N293" s="89" t="s">
        <v>1551</v>
      </c>
      <c r="O293" s="89" t="s">
        <v>617</v>
      </c>
      <c r="P293" s="89" t="s">
        <v>1552</v>
      </c>
      <c r="Q293" s="89" t="s">
        <v>631</v>
      </c>
      <c r="R293" s="89">
        <v>24</v>
      </c>
      <c r="S293" s="89" t="s">
        <v>1553</v>
      </c>
      <c r="T293" s="89" t="s">
        <v>1560</v>
      </c>
      <c r="U293" s="89" t="s">
        <v>1554</v>
      </c>
      <c r="V293" s="89" t="s">
        <v>1563</v>
      </c>
      <c r="W293" s="89" t="s">
        <v>651</v>
      </c>
      <c r="X293" s="89" t="s">
        <v>76</v>
      </c>
      <c r="Y293" s="89" t="s">
        <v>621</v>
      </c>
      <c r="Z293" s="89" t="s">
        <v>68</v>
      </c>
      <c r="AA293" s="89" t="s">
        <v>67</v>
      </c>
      <c r="AB293" s="89">
        <v>2</v>
      </c>
      <c r="AC293" s="89">
        <v>6</v>
      </c>
      <c r="AD293" s="89">
        <v>1</v>
      </c>
      <c r="AE293" s="89" t="s">
        <v>288</v>
      </c>
      <c r="AF293" s="90">
        <v>367</v>
      </c>
      <c r="AG293" s="90">
        <v>45438</v>
      </c>
      <c r="AH293" s="90">
        <v>46537</v>
      </c>
      <c r="AJ293">
        <f>VLOOKUP(A293,'1'!B:Q,16,0)</f>
        <v>1440</v>
      </c>
      <c r="AK293" s="96">
        <f t="shared" si="12"/>
        <v>5.76</v>
      </c>
    </row>
    <row r="294" spans="1:37" x14ac:dyDescent="0.35">
      <c r="A294" s="89" t="str">
        <f t="shared" si="9"/>
        <v>Z843</v>
      </c>
      <c r="B294" s="89" t="s">
        <v>1244</v>
      </c>
      <c r="C294" s="89" t="s">
        <v>1245</v>
      </c>
      <c r="D294" s="89" t="s">
        <v>480</v>
      </c>
      <c r="E294" s="89" t="s">
        <v>1235</v>
      </c>
      <c r="F294" s="89" t="s">
        <v>1817</v>
      </c>
      <c r="G294" s="89" t="s">
        <v>70</v>
      </c>
      <c r="H294" s="89" t="s">
        <v>70</v>
      </c>
      <c r="I294" s="91"/>
      <c r="J294" s="89">
        <v>0</v>
      </c>
      <c r="K294" s="26" t="s">
        <v>38</v>
      </c>
      <c r="L294" s="89" t="s">
        <v>1622</v>
      </c>
      <c r="M294" s="91"/>
      <c r="N294" s="89" t="s">
        <v>1551</v>
      </c>
      <c r="O294" s="89" t="s">
        <v>617</v>
      </c>
      <c r="P294" s="89" t="s">
        <v>1552</v>
      </c>
      <c r="Q294" s="89" t="s">
        <v>631</v>
      </c>
      <c r="R294" s="89">
        <v>24</v>
      </c>
      <c r="S294" s="89" t="s">
        <v>1553</v>
      </c>
      <c r="T294" s="89" t="s">
        <v>1560</v>
      </c>
      <c r="U294" s="89" t="s">
        <v>1554</v>
      </c>
      <c r="V294" s="89" t="s">
        <v>1563</v>
      </c>
      <c r="W294" s="89" t="s">
        <v>651</v>
      </c>
      <c r="X294" s="89" t="s">
        <v>76</v>
      </c>
      <c r="Y294" s="89" t="s">
        <v>621</v>
      </c>
      <c r="Z294" s="89" t="s">
        <v>68</v>
      </c>
      <c r="AA294" s="89" t="s">
        <v>67</v>
      </c>
      <c r="AB294" s="89">
        <v>2</v>
      </c>
      <c r="AC294" s="89">
        <v>6</v>
      </c>
      <c r="AD294" s="89">
        <v>1</v>
      </c>
      <c r="AE294" s="89" t="s">
        <v>288</v>
      </c>
      <c r="AF294" s="90">
        <v>367</v>
      </c>
      <c r="AG294" s="90">
        <v>45438</v>
      </c>
      <c r="AH294" s="90">
        <v>46537</v>
      </c>
      <c r="AJ294">
        <f>VLOOKUP(A294,'1'!B:Q,16,0)</f>
        <v>1440</v>
      </c>
      <c r="AK294" s="96">
        <f t="shared" si="12"/>
        <v>5.76</v>
      </c>
    </row>
    <row r="295" spans="1:37" hidden="1" x14ac:dyDescent="0.35">
      <c r="A295" s="89" t="str">
        <f t="shared" si="9"/>
        <v>00C6</v>
      </c>
      <c r="B295" s="89" t="s">
        <v>834</v>
      </c>
      <c r="C295" s="89" t="s">
        <v>835</v>
      </c>
      <c r="D295" s="89" t="s">
        <v>85</v>
      </c>
      <c r="E295" s="89" t="s">
        <v>1845</v>
      </c>
      <c r="F295" s="89" t="s">
        <v>1817</v>
      </c>
      <c r="G295" s="89" t="s">
        <v>70</v>
      </c>
      <c r="H295" s="89" t="s">
        <v>70</v>
      </c>
      <c r="I295" s="89" t="s">
        <v>1549</v>
      </c>
      <c r="J295" s="89">
        <v>0</v>
      </c>
      <c r="K295" s="89" t="s">
        <v>53</v>
      </c>
      <c r="L295" s="89" t="s">
        <v>1550</v>
      </c>
      <c r="M295" s="91"/>
      <c r="N295" s="89" t="s">
        <v>1551</v>
      </c>
      <c r="O295" s="89" t="s">
        <v>617</v>
      </c>
      <c r="P295" s="89" t="s">
        <v>1552</v>
      </c>
      <c r="Q295" s="89" t="s">
        <v>631</v>
      </c>
      <c r="R295" s="89">
        <v>24</v>
      </c>
      <c r="S295" s="89" t="s">
        <v>1846</v>
      </c>
      <c r="T295" s="89" t="s">
        <v>1560</v>
      </c>
      <c r="U295" s="89" t="s">
        <v>1554</v>
      </c>
      <c r="V295" s="89" t="s">
        <v>1563</v>
      </c>
      <c r="W295" s="89" t="s">
        <v>692</v>
      </c>
      <c r="X295" s="89" t="s">
        <v>81</v>
      </c>
      <c r="Y295" s="89" t="s">
        <v>621</v>
      </c>
      <c r="Z295" s="89" t="s">
        <v>68</v>
      </c>
      <c r="AA295" s="89" t="s">
        <v>82</v>
      </c>
      <c r="AB295" s="89">
        <v>1</v>
      </c>
      <c r="AC295" s="89">
        <v>6</v>
      </c>
      <c r="AD295" s="89">
        <v>1</v>
      </c>
      <c r="AE295" s="89" t="s">
        <v>287</v>
      </c>
      <c r="AF295" s="90">
        <v>367</v>
      </c>
      <c r="AG295" s="90">
        <v>45450</v>
      </c>
      <c r="AH295" s="90">
        <v>46545</v>
      </c>
    </row>
    <row r="296" spans="1:37" hidden="1" x14ac:dyDescent="0.35">
      <c r="A296" s="89" t="str">
        <f t="shared" si="9"/>
        <v>00D9</v>
      </c>
      <c r="B296" s="89" t="s">
        <v>839</v>
      </c>
      <c r="C296" s="89" t="s">
        <v>840</v>
      </c>
      <c r="D296" s="89" t="s">
        <v>91</v>
      </c>
      <c r="E296" s="89" t="s">
        <v>841</v>
      </c>
      <c r="F296" s="89" t="s">
        <v>1817</v>
      </c>
      <c r="G296" s="89" t="s">
        <v>70</v>
      </c>
      <c r="H296" s="89" t="s">
        <v>70</v>
      </c>
      <c r="I296" s="89" t="s">
        <v>1549</v>
      </c>
      <c r="J296" s="89">
        <v>0</v>
      </c>
      <c r="K296" s="89" t="s">
        <v>53</v>
      </c>
      <c r="L296" s="89" t="s">
        <v>1550</v>
      </c>
      <c r="M296" s="91"/>
      <c r="N296" s="89" t="s">
        <v>1551</v>
      </c>
      <c r="O296" s="89" t="s">
        <v>617</v>
      </c>
      <c r="P296" s="89" t="s">
        <v>1552</v>
      </c>
      <c r="Q296" s="89" t="s">
        <v>631</v>
      </c>
      <c r="R296" s="89">
        <v>24</v>
      </c>
      <c r="S296" s="89" t="s">
        <v>1553</v>
      </c>
      <c r="T296" s="89" t="s">
        <v>1560</v>
      </c>
      <c r="U296" s="89" t="s">
        <v>1554</v>
      </c>
      <c r="V296" s="89" t="s">
        <v>1563</v>
      </c>
      <c r="W296" s="89" t="s">
        <v>679</v>
      </c>
      <c r="X296" s="89" t="s">
        <v>66</v>
      </c>
      <c r="Y296" s="89" t="s">
        <v>621</v>
      </c>
      <c r="Z296" s="89" t="s">
        <v>68</v>
      </c>
      <c r="AA296" s="89" t="s">
        <v>67</v>
      </c>
      <c r="AB296" s="89">
        <v>2</v>
      </c>
      <c r="AC296" s="89">
        <v>6</v>
      </c>
      <c r="AD296" s="89">
        <v>1</v>
      </c>
      <c r="AE296" s="89" t="s">
        <v>288</v>
      </c>
      <c r="AF296" s="90">
        <v>367</v>
      </c>
      <c r="AG296" s="90">
        <v>45593</v>
      </c>
      <c r="AH296" s="90">
        <v>46690</v>
      </c>
    </row>
    <row r="297" spans="1:37" hidden="1" x14ac:dyDescent="0.35">
      <c r="A297" s="89" t="str">
        <f t="shared" si="9"/>
        <v>066P</v>
      </c>
      <c r="B297" s="89" t="s">
        <v>965</v>
      </c>
      <c r="C297" s="89" t="s">
        <v>966</v>
      </c>
      <c r="D297" s="89" t="s">
        <v>188</v>
      </c>
      <c r="E297" s="89" t="s">
        <v>967</v>
      </c>
      <c r="F297" s="89" t="s">
        <v>1817</v>
      </c>
      <c r="G297" s="89" t="s">
        <v>70</v>
      </c>
      <c r="H297" s="89" t="s">
        <v>70</v>
      </c>
      <c r="I297" s="91"/>
      <c r="J297" s="89">
        <v>0</v>
      </c>
      <c r="K297" s="89" t="s">
        <v>53</v>
      </c>
      <c r="L297" s="89" t="s">
        <v>1550</v>
      </c>
      <c r="M297" s="91"/>
      <c r="N297" s="89" t="s">
        <v>1551</v>
      </c>
      <c r="O297" s="89" t="s">
        <v>617</v>
      </c>
      <c r="P297" s="89" t="s">
        <v>1552</v>
      </c>
      <c r="Q297" s="89" t="s">
        <v>631</v>
      </c>
      <c r="R297" s="89">
        <v>24</v>
      </c>
      <c r="S297" s="89" t="s">
        <v>1553</v>
      </c>
      <c r="T297" s="89" t="s">
        <v>1553</v>
      </c>
      <c r="U297" s="89" t="s">
        <v>1554</v>
      </c>
      <c r="V297" s="89" t="s">
        <v>1563</v>
      </c>
      <c r="W297" s="89" t="s">
        <v>651</v>
      </c>
      <c r="X297" s="89" t="s">
        <v>76</v>
      </c>
      <c r="Y297" s="89" t="s">
        <v>621</v>
      </c>
      <c r="Z297" s="89" t="s">
        <v>68</v>
      </c>
      <c r="AA297" s="89" t="s">
        <v>67</v>
      </c>
      <c r="AB297" s="89">
        <v>1</v>
      </c>
      <c r="AC297" s="89">
        <v>6</v>
      </c>
      <c r="AD297" s="89">
        <v>1</v>
      </c>
      <c r="AE297" s="89" t="s">
        <v>288</v>
      </c>
      <c r="AF297" s="90">
        <v>367</v>
      </c>
      <c r="AG297" s="90">
        <v>45704</v>
      </c>
      <c r="AH297" s="90">
        <v>46799</v>
      </c>
    </row>
    <row r="298" spans="1:37" hidden="1" x14ac:dyDescent="0.35">
      <c r="A298" s="89" t="str">
        <f t="shared" ref="A298:A353" si="13">LEFT(B298,LEN(B298)-3)</f>
        <v>016Y</v>
      </c>
      <c r="B298" s="89" t="s">
        <v>1847</v>
      </c>
      <c r="C298" s="89" t="s">
        <v>1848</v>
      </c>
      <c r="D298" s="89" t="s">
        <v>169</v>
      </c>
      <c r="E298" s="89" t="s">
        <v>1849</v>
      </c>
      <c r="F298" s="89" t="s">
        <v>1817</v>
      </c>
      <c r="G298" s="89" t="s">
        <v>70</v>
      </c>
      <c r="H298" s="89" t="s">
        <v>70</v>
      </c>
      <c r="I298" s="89" t="s">
        <v>1549</v>
      </c>
      <c r="J298" s="89">
        <v>0</v>
      </c>
      <c r="K298" s="89" t="s">
        <v>53</v>
      </c>
      <c r="L298" s="89" t="s">
        <v>1550</v>
      </c>
      <c r="M298" s="91"/>
      <c r="N298" s="89" t="s">
        <v>1551</v>
      </c>
      <c r="O298" s="89" t="s">
        <v>617</v>
      </c>
      <c r="P298" s="89" t="s">
        <v>1552</v>
      </c>
      <c r="Q298" s="89" t="s">
        <v>631</v>
      </c>
      <c r="R298" s="89">
        <v>24</v>
      </c>
      <c r="S298" s="89" t="s">
        <v>1553</v>
      </c>
      <c r="T298" s="89" t="s">
        <v>1553</v>
      </c>
      <c r="U298" s="89" t="s">
        <v>1554</v>
      </c>
      <c r="V298" s="89" t="s">
        <v>1563</v>
      </c>
      <c r="W298" s="89" t="s">
        <v>651</v>
      </c>
      <c r="X298" s="89" t="s">
        <v>76</v>
      </c>
      <c r="Y298" s="89" t="s">
        <v>621</v>
      </c>
      <c r="Z298" s="89" t="s">
        <v>68</v>
      </c>
      <c r="AA298" s="89" t="s">
        <v>67</v>
      </c>
      <c r="AB298" s="89">
        <v>1</v>
      </c>
      <c r="AC298" s="89">
        <v>6</v>
      </c>
      <c r="AD298" s="89">
        <v>1</v>
      </c>
      <c r="AE298" s="89" t="s">
        <v>288</v>
      </c>
      <c r="AF298" s="90">
        <v>367</v>
      </c>
      <c r="AG298" s="90">
        <v>45704</v>
      </c>
      <c r="AH298" s="90">
        <v>46799</v>
      </c>
    </row>
    <row r="299" spans="1:37" hidden="1" x14ac:dyDescent="0.35">
      <c r="A299" s="89" t="str">
        <f t="shared" si="13"/>
        <v>011B</v>
      </c>
      <c r="B299" s="89" t="s">
        <v>1850</v>
      </c>
      <c r="C299" s="89" t="s">
        <v>1851</v>
      </c>
      <c r="D299" s="89" t="s">
        <v>562</v>
      </c>
      <c r="E299" s="89" t="s">
        <v>1852</v>
      </c>
      <c r="F299" s="89" t="s">
        <v>1817</v>
      </c>
      <c r="G299" s="89" t="s">
        <v>70</v>
      </c>
      <c r="H299" s="89" t="s">
        <v>70</v>
      </c>
      <c r="I299" s="89" t="s">
        <v>1549</v>
      </c>
      <c r="J299" s="89">
        <v>0</v>
      </c>
      <c r="K299" s="89" t="s">
        <v>53</v>
      </c>
      <c r="L299" s="89" t="s">
        <v>1550</v>
      </c>
      <c r="M299" s="91"/>
      <c r="N299" s="89" t="s">
        <v>1551</v>
      </c>
      <c r="O299" s="89" t="s">
        <v>617</v>
      </c>
      <c r="P299" s="89" t="s">
        <v>1552</v>
      </c>
      <c r="Q299" s="89" t="s">
        <v>631</v>
      </c>
      <c r="R299" s="89">
        <v>24</v>
      </c>
      <c r="S299" s="89" t="s">
        <v>1553</v>
      </c>
      <c r="T299" s="89" t="s">
        <v>1560</v>
      </c>
      <c r="U299" s="89" t="s">
        <v>1554</v>
      </c>
      <c r="V299" s="89" t="s">
        <v>1563</v>
      </c>
      <c r="W299" s="89" t="s">
        <v>651</v>
      </c>
      <c r="X299" s="89" t="s">
        <v>76</v>
      </c>
      <c r="Y299" s="89" t="s">
        <v>621</v>
      </c>
      <c r="Z299" s="89" t="s">
        <v>68</v>
      </c>
      <c r="AA299" s="89" t="s">
        <v>67</v>
      </c>
      <c r="AB299" s="89">
        <v>1</v>
      </c>
      <c r="AC299" s="89">
        <v>6</v>
      </c>
      <c r="AD299" s="89">
        <v>1</v>
      </c>
      <c r="AE299" s="89" t="s">
        <v>288</v>
      </c>
      <c r="AF299" s="90">
        <v>367</v>
      </c>
      <c r="AG299" s="90">
        <v>45839</v>
      </c>
      <c r="AH299" s="90">
        <v>46962</v>
      </c>
    </row>
    <row r="300" spans="1:37" hidden="1" x14ac:dyDescent="0.35">
      <c r="A300" s="89" t="str">
        <f t="shared" si="13"/>
        <v>374T</v>
      </c>
      <c r="B300" s="89" t="s">
        <v>1058</v>
      </c>
      <c r="C300" s="89" t="s">
        <v>1059</v>
      </c>
      <c r="D300" s="89" t="s">
        <v>250</v>
      </c>
      <c r="E300" s="89" t="s">
        <v>1060</v>
      </c>
      <c r="F300" s="89" t="s">
        <v>1853</v>
      </c>
      <c r="G300" s="89" t="s">
        <v>70</v>
      </c>
      <c r="H300" s="89" t="s">
        <v>70</v>
      </c>
      <c r="I300" s="89" t="s">
        <v>1549</v>
      </c>
      <c r="J300" s="89">
        <v>0</v>
      </c>
      <c r="K300" s="89" t="s">
        <v>53</v>
      </c>
      <c r="L300" s="89" t="s">
        <v>1550</v>
      </c>
      <c r="M300" s="91"/>
      <c r="N300" s="89" t="s">
        <v>1551</v>
      </c>
      <c r="O300" s="89" t="s">
        <v>617</v>
      </c>
      <c r="P300" s="89" t="s">
        <v>1552</v>
      </c>
      <c r="Q300" s="89" t="s">
        <v>631</v>
      </c>
      <c r="R300" s="89">
        <v>15</v>
      </c>
      <c r="S300" s="89" t="s">
        <v>1557</v>
      </c>
      <c r="T300" s="89" t="s">
        <v>1557</v>
      </c>
      <c r="U300" s="89" t="s">
        <v>1554</v>
      </c>
      <c r="V300" s="89" t="s">
        <v>1563</v>
      </c>
      <c r="W300" s="89" t="s">
        <v>665</v>
      </c>
      <c r="X300" s="89" t="s">
        <v>78</v>
      </c>
      <c r="Y300" s="89" t="s">
        <v>621</v>
      </c>
      <c r="Z300" s="89" t="s">
        <v>68</v>
      </c>
      <c r="AA300" s="89" t="s">
        <v>67</v>
      </c>
      <c r="AB300" s="89">
        <v>1</v>
      </c>
      <c r="AC300" s="89">
        <v>6</v>
      </c>
      <c r="AD300" s="89">
        <v>1</v>
      </c>
      <c r="AE300" s="89" t="s">
        <v>0</v>
      </c>
      <c r="AF300" s="90">
        <v>367</v>
      </c>
      <c r="AG300" s="90">
        <v>44725</v>
      </c>
      <c r="AH300" s="90">
        <v>45818</v>
      </c>
    </row>
    <row r="301" spans="1:37" hidden="1" x14ac:dyDescent="0.35">
      <c r="A301" s="89" t="str">
        <f t="shared" si="13"/>
        <v>686H</v>
      </c>
      <c r="B301" s="89" t="s">
        <v>1416</v>
      </c>
      <c r="C301" s="89" t="s">
        <v>1417</v>
      </c>
      <c r="D301" s="89" t="s">
        <v>360</v>
      </c>
      <c r="E301" s="89" t="s">
        <v>1418</v>
      </c>
      <c r="F301" s="89" t="s">
        <v>1853</v>
      </c>
      <c r="G301" s="89" t="s">
        <v>70</v>
      </c>
      <c r="H301" s="89" t="s">
        <v>70</v>
      </c>
      <c r="I301" s="89" t="s">
        <v>1549</v>
      </c>
      <c r="J301" s="89">
        <v>0</v>
      </c>
      <c r="K301" s="89" t="s">
        <v>53</v>
      </c>
      <c r="L301" s="89" t="s">
        <v>1550</v>
      </c>
      <c r="M301" s="91"/>
      <c r="N301" s="89" t="s">
        <v>1551</v>
      </c>
      <c r="O301" s="89" t="s">
        <v>617</v>
      </c>
      <c r="P301" s="89" t="s">
        <v>1552</v>
      </c>
      <c r="Q301" s="89" t="s">
        <v>631</v>
      </c>
      <c r="R301" s="89">
        <v>15</v>
      </c>
      <c r="S301" s="89" t="s">
        <v>1613</v>
      </c>
      <c r="T301" s="89" t="s">
        <v>1557</v>
      </c>
      <c r="U301" s="89" t="s">
        <v>1554</v>
      </c>
      <c r="V301" s="89" t="s">
        <v>1563</v>
      </c>
      <c r="W301" s="89" t="s">
        <v>692</v>
      </c>
      <c r="X301" s="89" t="s">
        <v>81</v>
      </c>
      <c r="Y301" s="89" t="s">
        <v>621</v>
      </c>
      <c r="Z301" s="89" t="s">
        <v>68</v>
      </c>
      <c r="AA301" s="89" t="s">
        <v>82</v>
      </c>
      <c r="AB301" s="89">
        <v>2</v>
      </c>
      <c r="AC301" s="89">
        <v>6</v>
      </c>
      <c r="AD301" s="89">
        <v>1</v>
      </c>
      <c r="AE301" s="89" t="s">
        <v>0</v>
      </c>
      <c r="AF301" s="90">
        <v>367</v>
      </c>
      <c r="AG301" s="90">
        <v>44729</v>
      </c>
      <c r="AH301" s="90">
        <v>45818</v>
      </c>
    </row>
    <row r="302" spans="1:37" hidden="1" x14ac:dyDescent="0.35">
      <c r="A302" s="89" t="str">
        <f t="shared" si="13"/>
        <v>00B7</v>
      </c>
      <c r="B302" s="89" t="s">
        <v>1439</v>
      </c>
      <c r="C302" s="89" t="s">
        <v>1440</v>
      </c>
      <c r="D302" s="89" t="s">
        <v>80</v>
      </c>
      <c r="E302" s="89" t="s">
        <v>1854</v>
      </c>
      <c r="F302" s="89" t="s">
        <v>1853</v>
      </c>
      <c r="G302" s="89" t="s">
        <v>70</v>
      </c>
      <c r="H302" s="89" t="s">
        <v>70</v>
      </c>
      <c r="I302" s="89" t="s">
        <v>1549</v>
      </c>
      <c r="J302" s="89">
        <v>0</v>
      </c>
      <c r="K302" s="89" t="s">
        <v>53</v>
      </c>
      <c r="L302" s="89" t="s">
        <v>1550</v>
      </c>
      <c r="M302" s="91"/>
      <c r="N302" s="89" t="s">
        <v>1551</v>
      </c>
      <c r="O302" s="89" t="s">
        <v>617</v>
      </c>
      <c r="P302" s="89" t="s">
        <v>1552</v>
      </c>
      <c r="Q302" s="89" t="s">
        <v>631</v>
      </c>
      <c r="R302" s="89">
        <v>15</v>
      </c>
      <c r="S302" s="89" t="s">
        <v>1557</v>
      </c>
      <c r="T302" s="89" t="s">
        <v>1557</v>
      </c>
      <c r="U302" s="89" t="s">
        <v>1554</v>
      </c>
      <c r="V302" s="89" t="s">
        <v>1563</v>
      </c>
      <c r="W302" s="89" t="s">
        <v>665</v>
      </c>
      <c r="X302" s="89" t="s">
        <v>78</v>
      </c>
      <c r="Y302" s="89" t="s">
        <v>621</v>
      </c>
      <c r="Z302" s="89" t="s">
        <v>68</v>
      </c>
      <c r="AA302" s="89" t="s">
        <v>67</v>
      </c>
      <c r="AB302" s="89">
        <v>2</v>
      </c>
      <c r="AC302" s="89">
        <v>6</v>
      </c>
      <c r="AD302" s="89">
        <v>1</v>
      </c>
      <c r="AE302" s="89" t="s">
        <v>0</v>
      </c>
      <c r="AF302" s="90">
        <v>367</v>
      </c>
      <c r="AG302" s="90">
        <v>44783</v>
      </c>
      <c r="AH302" s="90">
        <v>45879</v>
      </c>
    </row>
    <row r="303" spans="1:37" hidden="1" x14ac:dyDescent="0.35">
      <c r="A303" s="89" t="str">
        <f t="shared" si="13"/>
        <v>498T</v>
      </c>
      <c r="B303" s="89" t="s">
        <v>1855</v>
      </c>
      <c r="C303" s="89" t="s">
        <v>1856</v>
      </c>
      <c r="D303" s="89" t="s">
        <v>277</v>
      </c>
      <c r="E303" s="89" t="s">
        <v>1857</v>
      </c>
      <c r="F303" s="89" t="s">
        <v>1853</v>
      </c>
      <c r="G303" s="89" t="s">
        <v>70</v>
      </c>
      <c r="H303" s="89" t="s">
        <v>70</v>
      </c>
      <c r="I303" s="91"/>
      <c r="J303" s="89">
        <v>0</v>
      </c>
      <c r="K303" s="89" t="s">
        <v>53</v>
      </c>
      <c r="L303" s="89" t="s">
        <v>1550</v>
      </c>
      <c r="M303" s="91"/>
      <c r="N303" s="89" t="s">
        <v>1551</v>
      </c>
      <c r="O303" s="89" t="s">
        <v>617</v>
      </c>
      <c r="P303" s="89" t="s">
        <v>1552</v>
      </c>
      <c r="Q303" s="89" t="s">
        <v>631</v>
      </c>
      <c r="R303" s="89">
        <v>15</v>
      </c>
      <c r="S303" s="89" t="s">
        <v>1553</v>
      </c>
      <c r="T303" s="89" t="s">
        <v>1557</v>
      </c>
      <c r="U303" s="89" t="s">
        <v>1554</v>
      </c>
      <c r="V303" s="89" t="s">
        <v>1563</v>
      </c>
      <c r="W303" s="89" t="s">
        <v>665</v>
      </c>
      <c r="X303" s="89" t="s">
        <v>78</v>
      </c>
      <c r="Y303" s="89" t="s">
        <v>621</v>
      </c>
      <c r="Z303" s="89" t="s">
        <v>68</v>
      </c>
      <c r="AA303" s="89" t="s">
        <v>67</v>
      </c>
      <c r="AB303" s="89">
        <v>2</v>
      </c>
      <c r="AC303" s="89">
        <v>6</v>
      </c>
      <c r="AD303" s="89">
        <v>1</v>
      </c>
      <c r="AE303" s="89" t="s">
        <v>0</v>
      </c>
      <c r="AF303" s="90">
        <v>367</v>
      </c>
      <c r="AG303" s="90">
        <v>44723</v>
      </c>
      <c r="AH303" s="90">
        <v>45818</v>
      </c>
    </row>
    <row r="304" spans="1:37" hidden="1" x14ac:dyDescent="0.35">
      <c r="A304" s="89" t="str">
        <f t="shared" si="13"/>
        <v>694Q</v>
      </c>
      <c r="B304" s="89" t="s">
        <v>1204</v>
      </c>
      <c r="C304" s="89" t="s">
        <v>1205</v>
      </c>
      <c r="D304" s="89" t="s">
        <v>382</v>
      </c>
      <c r="E304" s="89" t="s">
        <v>1206</v>
      </c>
      <c r="F304" s="89" t="s">
        <v>1853</v>
      </c>
      <c r="G304" s="89" t="s">
        <v>70</v>
      </c>
      <c r="H304" s="89" t="s">
        <v>70</v>
      </c>
      <c r="I304" s="89" t="s">
        <v>1549</v>
      </c>
      <c r="J304" s="89">
        <v>0</v>
      </c>
      <c r="K304" s="89" t="s">
        <v>53</v>
      </c>
      <c r="L304" s="89" t="s">
        <v>1550</v>
      </c>
      <c r="M304" s="91"/>
      <c r="N304" s="89" t="s">
        <v>1551</v>
      </c>
      <c r="O304" s="89" t="s">
        <v>617</v>
      </c>
      <c r="P304" s="89" t="s">
        <v>1552</v>
      </c>
      <c r="Q304" s="89" t="s">
        <v>631</v>
      </c>
      <c r="R304" s="89">
        <v>15</v>
      </c>
      <c r="S304" s="89" t="s">
        <v>1557</v>
      </c>
      <c r="T304" s="89" t="s">
        <v>1557</v>
      </c>
      <c r="U304" s="89" t="s">
        <v>1554</v>
      </c>
      <c r="V304" s="89" t="s">
        <v>1563</v>
      </c>
      <c r="W304" s="89" t="s">
        <v>665</v>
      </c>
      <c r="X304" s="89" t="s">
        <v>78</v>
      </c>
      <c r="Y304" s="89" t="s">
        <v>621</v>
      </c>
      <c r="Z304" s="89" t="s">
        <v>68</v>
      </c>
      <c r="AA304" s="89" t="s">
        <v>67</v>
      </c>
      <c r="AB304" s="89">
        <v>1</v>
      </c>
      <c r="AC304" s="89">
        <v>6</v>
      </c>
      <c r="AD304" s="89">
        <v>1</v>
      </c>
      <c r="AE304" s="89" t="s">
        <v>0</v>
      </c>
      <c r="AF304" s="90">
        <v>367</v>
      </c>
      <c r="AG304" s="90">
        <v>44727</v>
      </c>
      <c r="AH304" s="90">
        <v>45818</v>
      </c>
    </row>
    <row r="305" spans="1:37" hidden="1" x14ac:dyDescent="0.35">
      <c r="A305" s="89" t="str">
        <f t="shared" si="13"/>
        <v>00TY</v>
      </c>
      <c r="B305" s="89" t="s">
        <v>895</v>
      </c>
      <c r="C305" s="89" t="s">
        <v>896</v>
      </c>
      <c r="D305" s="89" t="s">
        <v>144</v>
      </c>
      <c r="E305" s="89" t="s">
        <v>897</v>
      </c>
      <c r="F305" s="89" t="s">
        <v>1853</v>
      </c>
      <c r="G305" s="89" t="s">
        <v>70</v>
      </c>
      <c r="H305" s="89" t="s">
        <v>70</v>
      </c>
      <c r="I305" s="89" t="s">
        <v>1549</v>
      </c>
      <c r="J305" s="89">
        <v>0</v>
      </c>
      <c r="K305" s="89" t="s">
        <v>53</v>
      </c>
      <c r="L305" s="89" t="s">
        <v>1550</v>
      </c>
      <c r="M305" s="91"/>
      <c r="N305" s="89" t="s">
        <v>1551</v>
      </c>
      <c r="O305" s="89" t="s">
        <v>617</v>
      </c>
      <c r="P305" s="89" t="s">
        <v>1552</v>
      </c>
      <c r="Q305" s="89" t="s">
        <v>631</v>
      </c>
      <c r="R305" s="89">
        <v>24</v>
      </c>
      <c r="S305" s="89" t="s">
        <v>1553</v>
      </c>
      <c r="T305" s="89" t="s">
        <v>1557</v>
      </c>
      <c r="U305" s="89" t="s">
        <v>1554</v>
      </c>
      <c r="V305" s="89" t="s">
        <v>1563</v>
      </c>
      <c r="W305" s="89" t="s">
        <v>665</v>
      </c>
      <c r="X305" s="89" t="s">
        <v>78</v>
      </c>
      <c r="Y305" s="89" t="s">
        <v>621</v>
      </c>
      <c r="Z305" s="89" t="s">
        <v>68</v>
      </c>
      <c r="AA305" s="89" t="s">
        <v>67</v>
      </c>
      <c r="AB305" s="89">
        <v>1</v>
      </c>
      <c r="AC305" s="89">
        <v>6</v>
      </c>
      <c r="AD305" s="89">
        <v>1</v>
      </c>
      <c r="AE305" s="89" t="s">
        <v>287</v>
      </c>
      <c r="AF305" s="90">
        <v>367</v>
      </c>
      <c r="AG305" s="90">
        <v>45082</v>
      </c>
      <c r="AH305" s="90">
        <v>46174</v>
      </c>
    </row>
    <row r="306" spans="1:37" hidden="1" x14ac:dyDescent="0.35">
      <c r="A306" s="89" t="str">
        <f t="shared" si="13"/>
        <v>625H</v>
      </c>
      <c r="B306" s="89" t="s">
        <v>1131</v>
      </c>
      <c r="C306" s="89" t="s">
        <v>1132</v>
      </c>
      <c r="D306" s="89" t="s">
        <v>320</v>
      </c>
      <c r="E306" s="89" t="s">
        <v>1133</v>
      </c>
      <c r="F306" s="89" t="s">
        <v>1853</v>
      </c>
      <c r="G306" s="89" t="s">
        <v>70</v>
      </c>
      <c r="H306" s="89" t="s">
        <v>70</v>
      </c>
      <c r="I306" s="89" t="s">
        <v>1549</v>
      </c>
      <c r="J306" s="89">
        <v>0</v>
      </c>
      <c r="K306" s="89" t="s">
        <v>53</v>
      </c>
      <c r="L306" s="89" t="s">
        <v>1550</v>
      </c>
      <c r="M306" s="91"/>
      <c r="N306" s="89" t="s">
        <v>1551</v>
      </c>
      <c r="O306" s="89" t="s">
        <v>617</v>
      </c>
      <c r="P306" s="89" t="s">
        <v>1552</v>
      </c>
      <c r="Q306" s="89" t="s">
        <v>631</v>
      </c>
      <c r="R306" s="89">
        <v>15</v>
      </c>
      <c r="S306" s="89" t="s">
        <v>1557</v>
      </c>
      <c r="T306" s="89" t="s">
        <v>1557</v>
      </c>
      <c r="U306" s="89" t="s">
        <v>1554</v>
      </c>
      <c r="V306" s="89" t="s">
        <v>1563</v>
      </c>
      <c r="W306" s="89" t="s">
        <v>665</v>
      </c>
      <c r="X306" s="89" t="s">
        <v>78</v>
      </c>
      <c r="Y306" s="89" t="s">
        <v>621</v>
      </c>
      <c r="Z306" s="89" t="s">
        <v>68</v>
      </c>
      <c r="AA306" s="89" t="s">
        <v>67</v>
      </c>
      <c r="AB306" s="89">
        <v>1</v>
      </c>
      <c r="AC306" s="89">
        <v>6</v>
      </c>
      <c r="AD306" s="89">
        <v>1</v>
      </c>
      <c r="AE306" s="89" t="s">
        <v>287</v>
      </c>
      <c r="AF306" s="90">
        <v>367</v>
      </c>
      <c r="AG306" s="90">
        <v>45082</v>
      </c>
      <c r="AH306" s="90">
        <v>46174</v>
      </c>
    </row>
    <row r="307" spans="1:37" x14ac:dyDescent="0.35">
      <c r="A307" s="89" t="str">
        <f t="shared" si="13"/>
        <v>ZRA6</v>
      </c>
      <c r="B307" s="89" t="s">
        <v>1267</v>
      </c>
      <c r="C307" s="89" t="s">
        <v>1268</v>
      </c>
      <c r="D307" s="89" t="s">
        <v>511</v>
      </c>
      <c r="E307" s="89" t="s">
        <v>1269</v>
      </c>
      <c r="F307" s="89" t="s">
        <v>1853</v>
      </c>
      <c r="G307" s="89" t="s">
        <v>70</v>
      </c>
      <c r="H307" s="89" t="s">
        <v>70</v>
      </c>
      <c r="I307" s="89" t="s">
        <v>1549</v>
      </c>
      <c r="J307" s="89">
        <v>0</v>
      </c>
      <c r="K307" s="26" t="s">
        <v>38</v>
      </c>
      <c r="L307" s="89" t="s">
        <v>1590</v>
      </c>
      <c r="M307" s="91"/>
      <c r="N307" s="89" t="s">
        <v>1551</v>
      </c>
      <c r="O307" s="89" t="s">
        <v>617</v>
      </c>
      <c r="P307" s="89" t="s">
        <v>1552</v>
      </c>
      <c r="Q307" s="89" t="s">
        <v>631</v>
      </c>
      <c r="R307" s="89">
        <v>24</v>
      </c>
      <c r="S307" s="89" t="s">
        <v>1553</v>
      </c>
      <c r="T307" s="89" t="s">
        <v>1557</v>
      </c>
      <c r="U307" s="89" t="s">
        <v>1554</v>
      </c>
      <c r="V307" s="89" t="s">
        <v>1563</v>
      </c>
      <c r="W307" s="89" t="s">
        <v>665</v>
      </c>
      <c r="X307" s="89" t="s">
        <v>78</v>
      </c>
      <c r="Y307" s="89" t="s">
        <v>621</v>
      </c>
      <c r="Z307" s="89" t="s">
        <v>68</v>
      </c>
      <c r="AA307" s="89" t="s">
        <v>67</v>
      </c>
      <c r="AB307" s="89">
        <v>1</v>
      </c>
      <c r="AC307" s="89">
        <v>6</v>
      </c>
      <c r="AD307" s="89">
        <v>1</v>
      </c>
      <c r="AE307" s="89" t="s">
        <v>287</v>
      </c>
      <c r="AF307" s="90">
        <v>367</v>
      </c>
      <c r="AG307" s="90">
        <v>45096</v>
      </c>
      <c r="AH307" s="90">
        <v>46174</v>
      </c>
      <c r="AJ307">
        <f>VLOOKUP(A307,'1'!B:Q,16,0)</f>
        <v>1440</v>
      </c>
      <c r="AK307" s="96">
        <f t="shared" ref="AK307:AK313" si="14">AJ307/250</f>
        <v>5.76</v>
      </c>
    </row>
    <row r="308" spans="1:37" x14ac:dyDescent="0.35">
      <c r="A308" s="89" t="str">
        <f t="shared" si="13"/>
        <v>ZRB6</v>
      </c>
      <c r="B308" s="89" t="s">
        <v>1465</v>
      </c>
      <c r="C308" s="89" t="s">
        <v>1466</v>
      </c>
      <c r="D308" s="89" t="s">
        <v>513</v>
      </c>
      <c r="E308" s="89" t="s">
        <v>1467</v>
      </c>
      <c r="F308" s="89" t="s">
        <v>1853</v>
      </c>
      <c r="G308" s="89" t="s">
        <v>70</v>
      </c>
      <c r="H308" s="89" t="s">
        <v>70</v>
      </c>
      <c r="I308" s="89" t="s">
        <v>1549</v>
      </c>
      <c r="J308" s="89">
        <v>0</v>
      </c>
      <c r="K308" s="26" t="s">
        <v>38</v>
      </c>
      <c r="L308" s="89" t="s">
        <v>1590</v>
      </c>
      <c r="M308" s="91"/>
      <c r="N308" s="89" t="s">
        <v>1551</v>
      </c>
      <c r="O308" s="89" t="s">
        <v>617</v>
      </c>
      <c r="P308" s="89" t="s">
        <v>1552</v>
      </c>
      <c r="Q308" s="89" t="s">
        <v>631</v>
      </c>
      <c r="R308" s="89">
        <v>15</v>
      </c>
      <c r="S308" s="89" t="s">
        <v>1557</v>
      </c>
      <c r="T308" s="89" t="s">
        <v>1557</v>
      </c>
      <c r="U308" s="89" t="s">
        <v>1554</v>
      </c>
      <c r="V308" s="89" t="s">
        <v>1563</v>
      </c>
      <c r="W308" s="89" t="s">
        <v>665</v>
      </c>
      <c r="X308" s="89" t="s">
        <v>78</v>
      </c>
      <c r="Y308" s="89" t="s">
        <v>621</v>
      </c>
      <c r="Z308" s="89" t="s">
        <v>68</v>
      </c>
      <c r="AA308" s="89" t="s">
        <v>67</v>
      </c>
      <c r="AB308" s="89">
        <v>1</v>
      </c>
      <c r="AC308" s="89">
        <v>6</v>
      </c>
      <c r="AD308" s="89">
        <v>1</v>
      </c>
      <c r="AE308" s="89" t="s">
        <v>287</v>
      </c>
      <c r="AF308" s="90">
        <v>367</v>
      </c>
      <c r="AG308" s="90">
        <v>45096</v>
      </c>
      <c r="AH308" s="90">
        <v>46174</v>
      </c>
      <c r="AJ308">
        <f>VLOOKUP(A308,'1'!B:Q,16,0)</f>
        <v>900</v>
      </c>
      <c r="AK308" s="96">
        <f t="shared" si="14"/>
        <v>3.6</v>
      </c>
    </row>
    <row r="309" spans="1:37" x14ac:dyDescent="0.35">
      <c r="A309" s="89" t="str">
        <f t="shared" si="13"/>
        <v>ZDX5</v>
      </c>
      <c r="B309" s="89" t="s">
        <v>1257</v>
      </c>
      <c r="C309" s="89" t="s">
        <v>1258</v>
      </c>
      <c r="D309" s="89" t="s">
        <v>490</v>
      </c>
      <c r="E309" s="89" t="s">
        <v>1858</v>
      </c>
      <c r="F309" s="89" t="s">
        <v>1853</v>
      </c>
      <c r="G309" s="89" t="s">
        <v>70</v>
      </c>
      <c r="H309" s="89" t="s">
        <v>70</v>
      </c>
      <c r="I309" s="89" t="s">
        <v>1549</v>
      </c>
      <c r="J309" s="89">
        <v>0</v>
      </c>
      <c r="K309" s="26" t="s">
        <v>38</v>
      </c>
      <c r="L309" s="89" t="s">
        <v>1622</v>
      </c>
      <c r="M309" s="91"/>
      <c r="N309" s="89" t="s">
        <v>1551</v>
      </c>
      <c r="O309" s="89" t="s">
        <v>617</v>
      </c>
      <c r="P309" s="89" t="s">
        <v>1552</v>
      </c>
      <c r="Q309" s="89" t="s">
        <v>631</v>
      </c>
      <c r="R309" s="89">
        <v>15</v>
      </c>
      <c r="S309" s="89" t="s">
        <v>1557</v>
      </c>
      <c r="T309" s="89" t="s">
        <v>1557</v>
      </c>
      <c r="U309" s="89" t="s">
        <v>1554</v>
      </c>
      <c r="V309" s="89" t="s">
        <v>1563</v>
      </c>
      <c r="W309" s="89" t="s">
        <v>665</v>
      </c>
      <c r="X309" s="89" t="s">
        <v>78</v>
      </c>
      <c r="Y309" s="89" t="s">
        <v>621</v>
      </c>
      <c r="Z309" s="89" t="s">
        <v>68</v>
      </c>
      <c r="AA309" s="89" t="s">
        <v>67</v>
      </c>
      <c r="AB309" s="89">
        <v>1</v>
      </c>
      <c r="AC309" s="89">
        <v>6</v>
      </c>
      <c r="AD309" s="89">
        <v>1</v>
      </c>
      <c r="AE309" s="89" t="s">
        <v>288</v>
      </c>
      <c r="AF309" s="90">
        <v>367</v>
      </c>
      <c r="AG309" s="90">
        <v>45439</v>
      </c>
      <c r="AH309" s="90">
        <v>46534</v>
      </c>
      <c r="AJ309">
        <f>VLOOKUP(A309,'1'!B:Q,16,0)</f>
        <v>1440</v>
      </c>
      <c r="AK309" s="96">
        <f t="shared" si="14"/>
        <v>5.76</v>
      </c>
    </row>
    <row r="310" spans="1:37" x14ac:dyDescent="0.35">
      <c r="A310" s="89" t="str">
        <f t="shared" si="13"/>
        <v>Z867</v>
      </c>
      <c r="B310" s="89" t="s">
        <v>1460</v>
      </c>
      <c r="C310" s="89" t="s">
        <v>1461</v>
      </c>
      <c r="D310" s="89" t="s">
        <v>488</v>
      </c>
      <c r="E310" s="89" t="s">
        <v>1253</v>
      </c>
      <c r="F310" s="89" t="s">
        <v>1853</v>
      </c>
      <c r="G310" s="89" t="s">
        <v>70</v>
      </c>
      <c r="H310" s="89" t="s">
        <v>70</v>
      </c>
      <c r="I310" s="91"/>
      <c r="J310" s="89">
        <v>0</v>
      </c>
      <c r="K310" s="26" t="s">
        <v>38</v>
      </c>
      <c r="L310" s="89" t="s">
        <v>1622</v>
      </c>
      <c r="M310" s="91"/>
      <c r="N310" s="89" t="s">
        <v>1551</v>
      </c>
      <c r="O310" s="89" t="s">
        <v>617</v>
      </c>
      <c r="P310" s="89" t="s">
        <v>1552</v>
      </c>
      <c r="Q310" s="89" t="s">
        <v>631</v>
      </c>
      <c r="R310" s="89">
        <v>24</v>
      </c>
      <c r="S310" s="89" t="s">
        <v>1553</v>
      </c>
      <c r="T310" s="89" t="s">
        <v>1560</v>
      </c>
      <c r="U310" s="89" t="s">
        <v>1554</v>
      </c>
      <c r="V310" s="89" t="s">
        <v>1563</v>
      </c>
      <c r="W310" s="89" t="s">
        <v>665</v>
      </c>
      <c r="X310" s="89" t="s">
        <v>78</v>
      </c>
      <c r="Y310" s="89" t="s">
        <v>621</v>
      </c>
      <c r="Z310" s="89" t="s">
        <v>68</v>
      </c>
      <c r="AA310" s="89" t="s">
        <v>67</v>
      </c>
      <c r="AB310" s="89">
        <v>1</v>
      </c>
      <c r="AC310" s="89">
        <v>6</v>
      </c>
      <c r="AD310" s="89">
        <v>1</v>
      </c>
      <c r="AE310" s="89" t="s">
        <v>288</v>
      </c>
      <c r="AF310" s="90">
        <v>367</v>
      </c>
      <c r="AG310" s="90">
        <v>45439</v>
      </c>
      <c r="AH310" s="90">
        <v>46537</v>
      </c>
      <c r="AJ310">
        <f>VLOOKUP(A310,'1'!B:Q,16,0)</f>
        <v>1440</v>
      </c>
      <c r="AK310" s="96">
        <f t="shared" si="14"/>
        <v>5.76</v>
      </c>
    </row>
    <row r="311" spans="1:37" x14ac:dyDescent="0.35">
      <c r="A311" s="89" t="str">
        <f t="shared" si="13"/>
        <v>Z866</v>
      </c>
      <c r="B311" s="89" t="s">
        <v>1251</v>
      </c>
      <c r="C311" s="89" t="s">
        <v>1252</v>
      </c>
      <c r="D311" s="89" t="s">
        <v>487</v>
      </c>
      <c r="E311" s="89" t="s">
        <v>1253</v>
      </c>
      <c r="F311" s="89" t="s">
        <v>1853</v>
      </c>
      <c r="G311" s="89" t="s">
        <v>70</v>
      </c>
      <c r="H311" s="89" t="s">
        <v>70</v>
      </c>
      <c r="I311" s="91"/>
      <c r="J311" s="89">
        <v>0</v>
      </c>
      <c r="K311" s="26" t="s">
        <v>38</v>
      </c>
      <c r="L311" s="89" t="s">
        <v>1622</v>
      </c>
      <c r="M311" s="91"/>
      <c r="N311" s="89" t="s">
        <v>1551</v>
      </c>
      <c r="O311" s="89" t="s">
        <v>617</v>
      </c>
      <c r="P311" s="89" t="s">
        <v>1552</v>
      </c>
      <c r="Q311" s="89" t="s">
        <v>631</v>
      </c>
      <c r="R311" s="89">
        <v>24</v>
      </c>
      <c r="S311" s="89" t="s">
        <v>1553</v>
      </c>
      <c r="T311" s="89" t="s">
        <v>1560</v>
      </c>
      <c r="U311" s="89" t="s">
        <v>1554</v>
      </c>
      <c r="V311" s="89" t="s">
        <v>1563</v>
      </c>
      <c r="W311" s="89" t="s">
        <v>665</v>
      </c>
      <c r="X311" s="89" t="s">
        <v>78</v>
      </c>
      <c r="Y311" s="89" t="s">
        <v>621</v>
      </c>
      <c r="Z311" s="89" t="s">
        <v>68</v>
      </c>
      <c r="AA311" s="89" t="s">
        <v>67</v>
      </c>
      <c r="AB311" s="89">
        <v>1</v>
      </c>
      <c r="AC311" s="89">
        <v>6</v>
      </c>
      <c r="AD311" s="89">
        <v>1</v>
      </c>
      <c r="AE311" s="89" t="s">
        <v>288</v>
      </c>
      <c r="AF311" s="90">
        <v>367</v>
      </c>
      <c r="AG311" s="90">
        <v>45439</v>
      </c>
      <c r="AH311" s="90">
        <v>46537</v>
      </c>
      <c r="AJ311">
        <f>VLOOKUP(A311,'1'!B:Q,16,0)</f>
        <v>1440</v>
      </c>
      <c r="AK311" s="96">
        <f t="shared" si="14"/>
        <v>5.76</v>
      </c>
    </row>
    <row r="312" spans="1:37" x14ac:dyDescent="0.35">
      <c r="A312" s="89" t="str">
        <f t="shared" si="13"/>
        <v>ZC07</v>
      </c>
      <c r="B312" s="89" t="s">
        <v>2043</v>
      </c>
      <c r="C312" s="89" t="s">
        <v>1302</v>
      </c>
      <c r="D312" s="89" t="s">
        <v>554</v>
      </c>
      <c r="E312" s="89" t="s">
        <v>1303</v>
      </c>
      <c r="F312" s="89" t="s">
        <v>1853</v>
      </c>
      <c r="G312" s="89" t="s">
        <v>70</v>
      </c>
      <c r="H312" s="89" t="s">
        <v>70</v>
      </c>
      <c r="I312" s="91"/>
      <c r="J312" s="89">
        <v>0</v>
      </c>
      <c r="K312" s="26" t="s">
        <v>38</v>
      </c>
      <c r="L312" s="89" t="s">
        <v>1622</v>
      </c>
      <c r="M312" s="91"/>
      <c r="N312" s="89" t="s">
        <v>1551</v>
      </c>
      <c r="O312" s="89" t="s">
        <v>617</v>
      </c>
      <c r="P312" s="89" t="s">
        <v>1552</v>
      </c>
      <c r="Q312" s="89" t="s">
        <v>631</v>
      </c>
      <c r="R312" s="89">
        <v>24</v>
      </c>
      <c r="S312" s="89" t="s">
        <v>1553</v>
      </c>
      <c r="T312" s="89" t="s">
        <v>1560</v>
      </c>
      <c r="U312" s="89" t="s">
        <v>1554</v>
      </c>
      <c r="V312" s="89" t="s">
        <v>1563</v>
      </c>
      <c r="W312" s="89" t="s">
        <v>692</v>
      </c>
      <c r="X312" s="89" t="s">
        <v>81</v>
      </c>
      <c r="Y312" s="89" t="s">
        <v>621</v>
      </c>
      <c r="Z312" s="89" t="s">
        <v>68</v>
      </c>
      <c r="AA312" s="89" t="s">
        <v>82</v>
      </c>
      <c r="AB312" s="89">
        <v>2</v>
      </c>
      <c r="AC312" s="89">
        <v>6</v>
      </c>
      <c r="AD312" s="89">
        <v>1</v>
      </c>
      <c r="AE312" s="89" t="s">
        <v>288</v>
      </c>
      <c r="AF312" s="90">
        <v>367</v>
      </c>
      <c r="AG312" s="90">
        <v>45444</v>
      </c>
      <c r="AH312" s="90">
        <v>46568</v>
      </c>
      <c r="AJ312">
        <f>VLOOKUP(A312,'1'!B:Q,16,0)</f>
        <v>1440</v>
      </c>
      <c r="AK312" s="96">
        <f t="shared" si="14"/>
        <v>5.76</v>
      </c>
    </row>
    <row r="313" spans="1:37" x14ac:dyDescent="0.35">
      <c r="A313" s="89" t="str">
        <f t="shared" si="13"/>
        <v>ZC06</v>
      </c>
      <c r="B313" s="89" t="s">
        <v>2036</v>
      </c>
      <c r="C313" s="89" t="s">
        <v>1302</v>
      </c>
      <c r="D313" s="89" t="s">
        <v>553</v>
      </c>
      <c r="E313" s="89" t="s">
        <v>1303</v>
      </c>
      <c r="F313" s="89" t="s">
        <v>1853</v>
      </c>
      <c r="G313" s="89" t="s">
        <v>70</v>
      </c>
      <c r="H313" s="89" t="s">
        <v>70</v>
      </c>
      <c r="I313" s="91"/>
      <c r="J313" s="89">
        <v>0</v>
      </c>
      <c r="K313" s="26" t="s">
        <v>38</v>
      </c>
      <c r="L313" s="89" t="s">
        <v>1622</v>
      </c>
      <c r="M313" s="91"/>
      <c r="N313" s="89" t="s">
        <v>1551</v>
      </c>
      <c r="O313" s="89" t="s">
        <v>617</v>
      </c>
      <c r="P313" s="89" t="s">
        <v>1552</v>
      </c>
      <c r="Q313" s="89" t="s">
        <v>631</v>
      </c>
      <c r="R313" s="89">
        <v>24</v>
      </c>
      <c r="S313" s="89" t="s">
        <v>1553</v>
      </c>
      <c r="T313" s="89" t="s">
        <v>1560</v>
      </c>
      <c r="U313" s="89" t="s">
        <v>1554</v>
      </c>
      <c r="V313" s="89" t="s">
        <v>1563</v>
      </c>
      <c r="W313" s="89" t="s">
        <v>692</v>
      </c>
      <c r="X313" s="89" t="s">
        <v>81</v>
      </c>
      <c r="Y313" s="89" t="s">
        <v>621</v>
      </c>
      <c r="Z313" s="89" t="s">
        <v>68</v>
      </c>
      <c r="AA313" s="89" t="s">
        <v>82</v>
      </c>
      <c r="AB313" s="89">
        <v>2</v>
      </c>
      <c r="AC313" s="89">
        <v>6</v>
      </c>
      <c r="AD313" s="89">
        <v>1</v>
      </c>
      <c r="AE313" s="89" t="s">
        <v>288</v>
      </c>
      <c r="AF313" s="90">
        <v>367</v>
      </c>
      <c r="AG313" s="90">
        <v>45444</v>
      </c>
      <c r="AH313" s="90">
        <v>46568</v>
      </c>
      <c r="AJ313">
        <f>VLOOKUP(A313,'1'!B:Q,16,0)</f>
        <v>1440</v>
      </c>
      <c r="AK313" s="96">
        <f t="shared" si="14"/>
        <v>5.76</v>
      </c>
    </row>
    <row r="314" spans="1:37" hidden="1" x14ac:dyDescent="0.35">
      <c r="A314" s="89" t="str">
        <f t="shared" si="13"/>
        <v>00ZB</v>
      </c>
      <c r="B314" s="89" t="s">
        <v>928</v>
      </c>
      <c r="C314" s="89" t="s">
        <v>929</v>
      </c>
      <c r="D314" s="89" t="s">
        <v>163</v>
      </c>
      <c r="E314" s="89" t="s">
        <v>930</v>
      </c>
      <c r="F314" s="89" t="s">
        <v>1853</v>
      </c>
      <c r="G314" s="89" t="s">
        <v>70</v>
      </c>
      <c r="H314" s="89" t="s">
        <v>70</v>
      </c>
      <c r="I314" s="91"/>
      <c r="J314" s="89">
        <v>0</v>
      </c>
      <c r="K314" s="89" t="s">
        <v>53</v>
      </c>
      <c r="L314" s="89" t="s">
        <v>1550</v>
      </c>
      <c r="M314" s="91"/>
      <c r="N314" s="89" t="s">
        <v>1551</v>
      </c>
      <c r="O314" s="89" t="s">
        <v>617</v>
      </c>
      <c r="P314" s="89" t="s">
        <v>1552</v>
      </c>
      <c r="Q314" s="89" t="s">
        <v>631</v>
      </c>
      <c r="R314" s="89">
        <v>24</v>
      </c>
      <c r="S314" s="89" t="s">
        <v>1553</v>
      </c>
      <c r="T314" s="89" t="s">
        <v>1560</v>
      </c>
      <c r="U314" s="89" t="s">
        <v>1554</v>
      </c>
      <c r="V314" s="89" t="s">
        <v>1563</v>
      </c>
      <c r="W314" s="89" t="s">
        <v>665</v>
      </c>
      <c r="X314" s="89" t="s">
        <v>78</v>
      </c>
      <c r="Y314" s="89" t="s">
        <v>621</v>
      </c>
      <c r="Z314" s="89" t="s">
        <v>68</v>
      </c>
      <c r="AA314" s="89" t="s">
        <v>67</v>
      </c>
      <c r="AB314" s="89">
        <v>1</v>
      </c>
      <c r="AC314" s="89">
        <v>6</v>
      </c>
      <c r="AD314" s="89">
        <v>1</v>
      </c>
      <c r="AE314" s="89" t="s">
        <v>288</v>
      </c>
      <c r="AF314" s="90">
        <v>367</v>
      </c>
      <c r="AG314" s="90">
        <v>45625</v>
      </c>
      <c r="AH314" s="90">
        <v>46721</v>
      </c>
    </row>
    <row r="315" spans="1:37" hidden="1" x14ac:dyDescent="0.35">
      <c r="A315" s="89" t="str">
        <f t="shared" si="13"/>
        <v>068W</v>
      </c>
      <c r="B315" s="89" t="s">
        <v>968</v>
      </c>
      <c r="C315" s="89" t="s">
        <v>969</v>
      </c>
      <c r="D315" s="89" t="s">
        <v>190</v>
      </c>
      <c r="E315" s="89" t="s">
        <v>970</v>
      </c>
      <c r="F315" s="89" t="s">
        <v>1853</v>
      </c>
      <c r="G315" s="89" t="s">
        <v>70</v>
      </c>
      <c r="H315" s="89" t="s">
        <v>70</v>
      </c>
      <c r="I315" s="89" t="s">
        <v>1549</v>
      </c>
      <c r="J315" s="89">
        <v>0</v>
      </c>
      <c r="K315" s="89" t="s">
        <v>53</v>
      </c>
      <c r="L315" s="89" t="s">
        <v>1550</v>
      </c>
      <c r="M315" s="91"/>
      <c r="N315" s="89" t="s">
        <v>1551</v>
      </c>
      <c r="O315" s="89" t="s">
        <v>617</v>
      </c>
      <c r="P315" s="89" t="s">
        <v>1552</v>
      </c>
      <c r="Q315" s="89" t="s">
        <v>631</v>
      </c>
      <c r="R315" s="89">
        <v>24</v>
      </c>
      <c r="S315" s="89" t="s">
        <v>1553</v>
      </c>
      <c r="T315" s="89" t="s">
        <v>1553</v>
      </c>
      <c r="U315" s="89" t="s">
        <v>1554</v>
      </c>
      <c r="V315" s="89" t="s">
        <v>1563</v>
      </c>
      <c r="W315" s="89" t="s">
        <v>665</v>
      </c>
      <c r="X315" s="89" t="s">
        <v>78</v>
      </c>
      <c r="Y315" s="89" t="s">
        <v>621</v>
      </c>
      <c r="Z315" s="89" t="s">
        <v>68</v>
      </c>
      <c r="AA315" s="89" t="s">
        <v>67</v>
      </c>
      <c r="AB315" s="89">
        <v>1</v>
      </c>
      <c r="AC315" s="89">
        <v>6</v>
      </c>
      <c r="AD315" s="89">
        <v>1</v>
      </c>
      <c r="AE315" s="89" t="s">
        <v>288</v>
      </c>
      <c r="AF315" s="90">
        <v>367</v>
      </c>
      <c r="AG315" s="90">
        <v>45702</v>
      </c>
      <c r="AH315" s="90">
        <v>46598</v>
      </c>
    </row>
    <row r="316" spans="1:37" hidden="1" x14ac:dyDescent="0.35">
      <c r="A316" s="89" t="str">
        <f t="shared" si="13"/>
        <v>694R</v>
      </c>
      <c r="B316" s="89" t="s">
        <v>1859</v>
      </c>
      <c r="C316" s="89" t="s">
        <v>1860</v>
      </c>
      <c r="D316" s="89" t="s">
        <v>383</v>
      </c>
      <c r="E316" s="89" t="s">
        <v>1861</v>
      </c>
      <c r="F316" s="89" t="s">
        <v>1853</v>
      </c>
      <c r="G316" s="89" t="s">
        <v>70</v>
      </c>
      <c r="H316" s="89" t="s">
        <v>70</v>
      </c>
      <c r="I316" s="89" t="s">
        <v>1549</v>
      </c>
      <c r="J316" s="89">
        <v>0</v>
      </c>
      <c r="K316" s="89" t="s">
        <v>53</v>
      </c>
      <c r="L316" s="89" t="s">
        <v>1550</v>
      </c>
      <c r="M316" s="91"/>
      <c r="N316" s="89" t="s">
        <v>1551</v>
      </c>
      <c r="O316" s="89" t="s">
        <v>617</v>
      </c>
      <c r="P316" s="89" t="s">
        <v>1552</v>
      </c>
      <c r="Q316" s="89" t="s">
        <v>631</v>
      </c>
      <c r="R316" s="89">
        <v>24</v>
      </c>
      <c r="S316" s="89" t="s">
        <v>1553</v>
      </c>
      <c r="T316" s="89" t="s">
        <v>1553</v>
      </c>
      <c r="U316" s="89" t="s">
        <v>1554</v>
      </c>
      <c r="V316" s="89" t="s">
        <v>1563</v>
      </c>
      <c r="W316" s="89" t="s">
        <v>665</v>
      </c>
      <c r="X316" s="89" t="s">
        <v>78</v>
      </c>
      <c r="Y316" s="89" t="s">
        <v>621</v>
      </c>
      <c r="Z316" s="89" t="s">
        <v>68</v>
      </c>
      <c r="AA316" s="89" t="s">
        <v>67</v>
      </c>
      <c r="AB316" s="89">
        <v>2</v>
      </c>
      <c r="AC316" s="89">
        <v>6</v>
      </c>
      <c r="AD316" s="89">
        <v>1</v>
      </c>
      <c r="AE316" s="89" t="s">
        <v>210</v>
      </c>
      <c r="AF316" s="90">
        <v>367</v>
      </c>
      <c r="AG316" s="90">
        <v>45707</v>
      </c>
      <c r="AH316" s="90">
        <v>46802</v>
      </c>
    </row>
    <row r="317" spans="1:37" hidden="1" x14ac:dyDescent="0.35">
      <c r="A317" s="89" t="str">
        <f t="shared" si="13"/>
        <v>017P</v>
      </c>
      <c r="B317" s="89" t="s">
        <v>1862</v>
      </c>
      <c r="C317" s="89" t="s">
        <v>1863</v>
      </c>
      <c r="D317" s="89" t="s">
        <v>174</v>
      </c>
      <c r="E317" s="89" t="s">
        <v>1864</v>
      </c>
      <c r="F317" s="89" t="s">
        <v>1853</v>
      </c>
      <c r="G317" s="89" t="s">
        <v>70</v>
      </c>
      <c r="H317" s="89" t="s">
        <v>70</v>
      </c>
      <c r="I317" s="89" t="s">
        <v>1549</v>
      </c>
      <c r="J317" s="89">
        <v>0</v>
      </c>
      <c r="K317" s="89" t="s">
        <v>53</v>
      </c>
      <c r="L317" s="89" t="s">
        <v>1550</v>
      </c>
      <c r="M317" s="91"/>
      <c r="N317" s="89" t="s">
        <v>1551</v>
      </c>
      <c r="O317" s="89" t="s">
        <v>617</v>
      </c>
      <c r="P317" s="89" t="s">
        <v>1552</v>
      </c>
      <c r="Q317" s="89" t="s">
        <v>631</v>
      </c>
      <c r="R317" s="89">
        <v>15</v>
      </c>
      <c r="S317" s="89" t="s">
        <v>1557</v>
      </c>
      <c r="T317" s="89" t="s">
        <v>1557</v>
      </c>
      <c r="U317" s="89" t="s">
        <v>1554</v>
      </c>
      <c r="V317" s="89" t="s">
        <v>1563</v>
      </c>
      <c r="W317" s="89" t="s">
        <v>665</v>
      </c>
      <c r="X317" s="89" t="s">
        <v>78</v>
      </c>
      <c r="Y317" s="89" t="s">
        <v>621</v>
      </c>
      <c r="Z317" s="89" t="s">
        <v>68</v>
      </c>
      <c r="AA317" s="89" t="s">
        <v>67</v>
      </c>
      <c r="AB317" s="89">
        <v>1</v>
      </c>
      <c r="AC317" s="89">
        <v>6</v>
      </c>
      <c r="AD317" s="89">
        <v>1</v>
      </c>
      <c r="AE317" s="89" t="s">
        <v>210</v>
      </c>
      <c r="AF317" s="90">
        <v>367</v>
      </c>
      <c r="AG317" s="90">
        <v>45707</v>
      </c>
      <c r="AH317" s="90">
        <v>46802</v>
      </c>
    </row>
    <row r="318" spans="1:37" hidden="1" x14ac:dyDescent="0.35">
      <c r="A318" s="89" t="str">
        <f t="shared" si="13"/>
        <v>00KK</v>
      </c>
      <c r="B318" s="89" t="s">
        <v>871</v>
      </c>
      <c r="C318" s="89" t="s">
        <v>872</v>
      </c>
      <c r="D318" s="89" t="s">
        <v>123</v>
      </c>
      <c r="E318" s="89" t="s">
        <v>873</v>
      </c>
      <c r="F318" s="89" t="s">
        <v>1853</v>
      </c>
      <c r="G318" s="89" t="s">
        <v>70</v>
      </c>
      <c r="H318" s="89" t="s">
        <v>70</v>
      </c>
      <c r="I318" s="91"/>
      <c r="J318" s="89">
        <v>0</v>
      </c>
      <c r="K318" s="89" t="s">
        <v>53</v>
      </c>
      <c r="L318" s="89" t="s">
        <v>1550</v>
      </c>
      <c r="M318" s="91"/>
      <c r="N318" s="89" t="s">
        <v>1551</v>
      </c>
      <c r="O318" s="89" t="s">
        <v>617</v>
      </c>
      <c r="P318" s="89" t="s">
        <v>1552</v>
      </c>
      <c r="Q318" s="89" t="s">
        <v>631</v>
      </c>
      <c r="R318" s="89">
        <v>24</v>
      </c>
      <c r="S318" s="89" t="s">
        <v>1553</v>
      </c>
      <c r="T318" s="89" t="s">
        <v>1560</v>
      </c>
      <c r="U318" s="89" t="s">
        <v>1554</v>
      </c>
      <c r="V318" s="89" t="s">
        <v>1563</v>
      </c>
      <c r="W318" s="89" t="s">
        <v>692</v>
      </c>
      <c r="X318" s="89" t="s">
        <v>81</v>
      </c>
      <c r="Y318" s="89" t="s">
        <v>621</v>
      </c>
      <c r="Z318" s="89" t="s">
        <v>68</v>
      </c>
      <c r="AA318" s="89" t="s">
        <v>82</v>
      </c>
      <c r="AB318" s="89">
        <v>2</v>
      </c>
      <c r="AC318" s="89">
        <v>6</v>
      </c>
      <c r="AD318" s="89">
        <v>1</v>
      </c>
      <c r="AE318" s="89" t="s">
        <v>288</v>
      </c>
      <c r="AF318" s="90">
        <v>367</v>
      </c>
      <c r="AG318" s="90">
        <v>45706</v>
      </c>
      <c r="AH318" s="90">
        <v>46811</v>
      </c>
    </row>
    <row r="319" spans="1:37" hidden="1" x14ac:dyDescent="0.35">
      <c r="A319" s="89" t="str">
        <f t="shared" si="13"/>
        <v>401D</v>
      </c>
      <c r="B319" s="89" t="s">
        <v>1070</v>
      </c>
      <c r="C319" s="89" t="s">
        <v>1071</v>
      </c>
      <c r="D319" s="89" t="s">
        <v>255</v>
      </c>
      <c r="E319" s="89" t="s">
        <v>1072</v>
      </c>
      <c r="F319" s="89" t="s">
        <v>1865</v>
      </c>
      <c r="G319" s="89" t="s">
        <v>70</v>
      </c>
      <c r="H319" s="89" t="s">
        <v>70</v>
      </c>
      <c r="I319" s="91"/>
      <c r="J319" s="89">
        <v>0</v>
      </c>
      <c r="K319" s="89" t="s">
        <v>53</v>
      </c>
      <c r="L319" s="89" t="s">
        <v>1550</v>
      </c>
      <c r="M319" s="91"/>
      <c r="N319" s="89" t="s">
        <v>1551</v>
      </c>
      <c r="O319" s="89" t="s">
        <v>617</v>
      </c>
      <c r="P319" s="89" t="s">
        <v>1552</v>
      </c>
      <c r="Q319" s="89" t="s">
        <v>631</v>
      </c>
      <c r="R319" s="89">
        <v>24</v>
      </c>
      <c r="S319" s="89" t="s">
        <v>1553</v>
      </c>
      <c r="T319" s="89" t="s">
        <v>1553</v>
      </c>
      <c r="U319" s="89" t="s">
        <v>1554</v>
      </c>
      <c r="V319" s="89" t="s">
        <v>1555</v>
      </c>
      <c r="W319" s="89" t="s">
        <v>692</v>
      </c>
      <c r="X319" s="89" t="s">
        <v>81</v>
      </c>
      <c r="Y319" s="89" t="s">
        <v>621</v>
      </c>
      <c r="Z319" s="89" t="s">
        <v>68</v>
      </c>
      <c r="AA319" s="89" t="s">
        <v>82</v>
      </c>
      <c r="AB319" s="89">
        <v>1</v>
      </c>
      <c r="AC319" s="89">
        <v>6</v>
      </c>
      <c r="AD319" s="89">
        <v>1</v>
      </c>
      <c r="AE319" s="89" t="s">
        <v>286</v>
      </c>
      <c r="AF319" s="90">
        <v>367</v>
      </c>
      <c r="AG319" s="90">
        <v>44460</v>
      </c>
      <c r="AH319" s="90">
        <v>45565</v>
      </c>
    </row>
    <row r="320" spans="1:37" hidden="1" x14ac:dyDescent="0.35">
      <c r="A320" s="89" t="str">
        <f t="shared" si="13"/>
        <v>253H</v>
      </c>
      <c r="B320" s="89" t="s">
        <v>1000</v>
      </c>
      <c r="C320" s="89" t="s">
        <v>1001</v>
      </c>
      <c r="D320" s="89" t="s">
        <v>216</v>
      </c>
      <c r="E320" s="89" t="s">
        <v>1002</v>
      </c>
      <c r="F320" s="89" t="s">
        <v>1865</v>
      </c>
      <c r="G320" s="89" t="s">
        <v>70</v>
      </c>
      <c r="H320" s="89" t="s">
        <v>70</v>
      </c>
      <c r="I320" s="89" t="s">
        <v>1562</v>
      </c>
      <c r="J320" s="89">
        <v>0</v>
      </c>
      <c r="K320" s="89" t="s">
        <v>53</v>
      </c>
      <c r="L320" s="89" t="s">
        <v>1550</v>
      </c>
      <c r="M320" s="91"/>
      <c r="N320" s="89" t="s">
        <v>1551</v>
      </c>
      <c r="O320" s="89" t="s">
        <v>617</v>
      </c>
      <c r="P320" s="89" t="s">
        <v>1552</v>
      </c>
      <c r="Q320" s="89" t="s">
        <v>631</v>
      </c>
      <c r="R320" s="89">
        <v>24</v>
      </c>
      <c r="S320" s="89" t="s">
        <v>1553</v>
      </c>
      <c r="T320" s="89" t="s">
        <v>1553</v>
      </c>
      <c r="U320" s="89" t="s">
        <v>1554</v>
      </c>
      <c r="V320" s="89" t="s">
        <v>1555</v>
      </c>
      <c r="W320" s="89" t="s">
        <v>703</v>
      </c>
      <c r="X320" s="89" t="s">
        <v>567</v>
      </c>
      <c r="Y320" s="89" t="s">
        <v>621</v>
      </c>
      <c r="Z320" s="89" t="s">
        <v>68</v>
      </c>
      <c r="AA320" s="89" t="s">
        <v>428</v>
      </c>
      <c r="AB320" s="89">
        <v>2</v>
      </c>
      <c r="AC320" s="89">
        <v>6</v>
      </c>
      <c r="AD320" s="89">
        <v>1</v>
      </c>
      <c r="AE320" s="89" t="s">
        <v>286</v>
      </c>
      <c r="AF320" s="90">
        <v>367</v>
      </c>
      <c r="AG320" s="90">
        <v>44465</v>
      </c>
      <c r="AH320" s="90">
        <v>45565</v>
      </c>
    </row>
    <row r="321" spans="1:37" hidden="1" x14ac:dyDescent="0.35">
      <c r="A321" s="89" t="str">
        <f t="shared" si="13"/>
        <v>5174</v>
      </c>
      <c r="B321" s="89" t="s">
        <v>1093</v>
      </c>
      <c r="C321" s="89" t="s">
        <v>1094</v>
      </c>
      <c r="D321" s="89" t="s">
        <v>290</v>
      </c>
      <c r="E321" s="89" t="s">
        <v>1866</v>
      </c>
      <c r="F321" s="89" t="s">
        <v>1865</v>
      </c>
      <c r="G321" s="89" t="s">
        <v>70</v>
      </c>
      <c r="H321" s="89" t="s">
        <v>70</v>
      </c>
      <c r="I321" s="91"/>
      <c r="J321" s="89">
        <v>0</v>
      </c>
      <c r="K321" s="89" t="s">
        <v>53</v>
      </c>
      <c r="L321" s="89" t="s">
        <v>1550</v>
      </c>
      <c r="M321" s="91"/>
      <c r="N321" s="89" t="s">
        <v>1551</v>
      </c>
      <c r="O321" s="89" t="s">
        <v>617</v>
      </c>
      <c r="P321" s="89" t="s">
        <v>1552</v>
      </c>
      <c r="Q321" s="89" t="s">
        <v>631</v>
      </c>
      <c r="R321" s="89">
        <v>15</v>
      </c>
      <c r="S321" s="89" t="s">
        <v>1553</v>
      </c>
      <c r="T321" s="89" t="s">
        <v>1557</v>
      </c>
      <c r="U321" s="89" t="s">
        <v>1554</v>
      </c>
      <c r="V321" s="89" t="s">
        <v>1563</v>
      </c>
      <c r="W321" s="89" t="s">
        <v>692</v>
      </c>
      <c r="X321" s="89" t="s">
        <v>81</v>
      </c>
      <c r="Y321" s="89" t="s">
        <v>621</v>
      </c>
      <c r="Z321" s="89" t="s">
        <v>68</v>
      </c>
      <c r="AA321" s="89" t="s">
        <v>82</v>
      </c>
      <c r="AB321" s="89">
        <v>1</v>
      </c>
      <c r="AC321" s="89">
        <v>6</v>
      </c>
      <c r="AD321" s="89">
        <v>1</v>
      </c>
      <c r="AE321" s="89" t="s">
        <v>0</v>
      </c>
      <c r="AF321" s="90">
        <v>367</v>
      </c>
      <c r="AG321" s="90">
        <v>44730</v>
      </c>
      <c r="AH321" s="90">
        <v>45818</v>
      </c>
    </row>
    <row r="322" spans="1:37" hidden="1" x14ac:dyDescent="0.35">
      <c r="A322" s="89" t="str">
        <f t="shared" si="13"/>
        <v>01CX</v>
      </c>
      <c r="B322" s="89" t="s">
        <v>1867</v>
      </c>
      <c r="C322" s="89" t="s">
        <v>1868</v>
      </c>
      <c r="D322" s="89" t="s">
        <v>272</v>
      </c>
      <c r="E322" s="89" t="s">
        <v>1869</v>
      </c>
      <c r="F322" s="89" t="s">
        <v>1865</v>
      </c>
      <c r="G322" s="89" t="s">
        <v>70</v>
      </c>
      <c r="H322" s="89" t="s">
        <v>70</v>
      </c>
      <c r="I322" s="89" t="s">
        <v>1549</v>
      </c>
      <c r="J322" s="89">
        <v>0</v>
      </c>
      <c r="K322" s="89" t="s">
        <v>53</v>
      </c>
      <c r="L322" s="89" t="s">
        <v>1550</v>
      </c>
      <c r="M322" s="91"/>
      <c r="N322" s="89" t="s">
        <v>1551</v>
      </c>
      <c r="O322" s="89" t="s">
        <v>617</v>
      </c>
      <c r="P322" s="89" t="s">
        <v>1552</v>
      </c>
      <c r="Q322" s="89" t="s">
        <v>631</v>
      </c>
      <c r="R322" s="89">
        <v>16</v>
      </c>
      <c r="S322" s="89" t="s">
        <v>1613</v>
      </c>
      <c r="T322" s="89" t="s">
        <v>1557</v>
      </c>
      <c r="U322" s="89" t="s">
        <v>1554</v>
      </c>
      <c r="V322" s="89" t="s">
        <v>1563</v>
      </c>
      <c r="W322" s="89" t="s">
        <v>692</v>
      </c>
      <c r="X322" s="89" t="s">
        <v>81</v>
      </c>
      <c r="Y322" s="89" t="s">
        <v>621</v>
      </c>
      <c r="Z322" s="89" t="s">
        <v>68</v>
      </c>
      <c r="AA322" s="89" t="s">
        <v>82</v>
      </c>
      <c r="AB322" s="89">
        <v>2</v>
      </c>
      <c r="AC322" s="89">
        <v>6</v>
      </c>
      <c r="AD322" s="89">
        <v>1</v>
      </c>
      <c r="AE322" s="89" t="s">
        <v>0</v>
      </c>
      <c r="AF322" s="90">
        <v>367</v>
      </c>
      <c r="AG322" s="90">
        <v>44726</v>
      </c>
      <c r="AH322" s="90">
        <v>45818</v>
      </c>
    </row>
    <row r="323" spans="1:37" x14ac:dyDescent="0.35">
      <c r="A323" s="89" t="str">
        <f t="shared" si="13"/>
        <v>ZQJ4</v>
      </c>
      <c r="B323" s="89" t="s">
        <v>1462</v>
      </c>
      <c r="C323" s="89" t="s">
        <v>1463</v>
      </c>
      <c r="D323" s="89" t="s">
        <v>507</v>
      </c>
      <c r="E323" s="89" t="s">
        <v>1464</v>
      </c>
      <c r="F323" s="89" t="s">
        <v>1865</v>
      </c>
      <c r="G323" s="89" t="s">
        <v>70</v>
      </c>
      <c r="H323" s="89" t="s">
        <v>70</v>
      </c>
      <c r="I323" s="89" t="s">
        <v>1549</v>
      </c>
      <c r="J323" s="89">
        <v>0</v>
      </c>
      <c r="K323" s="26" t="s">
        <v>38</v>
      </c>
      <c r="L323" s="89" t="s">
        <v>1590</v>
      </c>
      <c r="M323" s="91"/>
      <c r="N323" s="89" t="s">
        <v>1551</v>
      </c>
      <c r="O323" s="89" t="s">
        <v>617</v>
      </c>
      <c r="P323" s="89" t="s">
        <v>1552</v>
      </c>
      <c r="Q323" s="89" t="s">
        <v>631</v>
      </c>
      <c r="R323" s="89">
        <v>13</v>
      </c>
      <c r="S323" s="89" t="s">
        <v>1715</v>
      </c>
      <c r="T323" s="89" t="s">
        <v>1870</v>
      </c>
      <c r="U323" s="89" t="s">
        <v>1554</v>
      </c>
      <c r="V323" s="89" t="s">
        <v>1563</v>
      </c>
      <c r="W323" s="89" t="s">
        <v>692</v>
      </c>
      <c r="X323" s="89" t="s">
        <v>81</v>
      </c>
      <c r="Y323" s="89" t="s">
        <v>621</v>
      </c>
      <c r="Z323" s="89" t="s">
        <v>68</v>
      </c>
      <c r="AA323" s="89" t="s">
        <v>82</v>
      </c>
      <c r="AB323" s="89">
        <v>1</v>
      </c>
      <c r="AC323" s="89">
        <v>6</v>
      </c>
      <c r="AD323" s="89">
        <v>1</v>
      </c>
      <c r="AE323" s="89" t="s">
        <v>287</v>
      </c>
      <c r="AF323" s="90">
        <v>367</v>
      </c>
      <c r="AG323" s="90">
        <v>45104</v>
      </c>
      <c r="AH323" s="90">
        <v>46200</v>
      </c>
      <c r="AJ323">
        <f>VLOOKUP(A323,'1'!B:Q,16,0)</f>
        <v>780</v>
      </c>
      <c r="AK323" s="96">
        <f>AJ323/250</f>
        <v>3.12</v>
      </c>
    </row>
    <row r="324" spans="1:37" hidden="1" x14ac:dyDescent="0.35">
      <c r="A324" s="89" t="str">
        <f t="shared" si="13"/>
        <v>602U</v>
      </c>
      <c r="B324" s="89" t="s">
        <v>1114</v>
      </c>
      <c r="C324" s="89" t="s">
        <v>1115</v>
      </c>
      <c r="D324" s="89" t="s">
        <v>305</v>
      </c>
      <c r="E324" s="89" t="s">
        <v>1116</v>
      </c>
      <c r="F324" s="89" t="s">
        <v>1865</v>
      </c>
      <c r="G324" s="89" t="s">
        <v>70</v>
      </c>
      <c r="H324" s="89" t="s">
        <v>70</v>
      </c>
      <c r="I324" s="89" t="s">
        <v>1549</v>
      </c>
      <c r="J324" s="89">
        <v>0</v>
      </c>
      <c r="K324" s="89" t="s">
        <v>53</v>
      </c>
      <c r="L324" s="89" t="s">
        <v>1550</v>
      </c>
      <c r="M324" s="91"/>
      <c r="N324" s="89" t="s">
        <v>1551</v>
      </c>
      <c r="O324" s="89" t="s">
        <v>617</v>
      </c>
      <c r="P324" s="89" t="s">
        <v>1552</v>
      </c>
      <c r="Q324" s="89" t="s">
        <v>631</v>
      </c>
      <c r="R324" s="89">
        <v>15</v>
      </c>
      <c r="S324" s="89" t="s">
        <v>1557</v>
      </c>
      <c r="T324" s="89" t="s">
        <v>1560</v>
      </c>
      <c r="U324" s="89" t="s">
        <v>1554</v>
      </c>
      <c r="V324" s="89" t="s">
        <v>1563</v>
      </c>
      <c r="W324" s="89" t="s">
        <v>692</v>
      </c>
      <c r="X324" s="89" t="s">
        <v>81</v>
      </c>
      <c r="Y324" s="89" t="s">
        <v>621</v>
      </c>
      <c r="Z324" s="89" t="s">
        <v>68</v>
      </c>
      <c r="AA324" s="89" t="s">
        <v>82</v>
      </c>
      <c r="AB324" s="89">
        <v>2</v>
      </c>
      <c r="AC324" s="89">
        <v>6</v>
      </c>
      <c r="AD324" s="89">
        <v>1</v>
      </c>
      <c r="AE324" s="89" t="s">
        <v>287</v>
      </c>
      <c r="AF324" s="90">
        <v>367</v>
      </c>
      <c r="AG324" s="90">
        <v>45123</v>
      </c>
      <c r="AH324" s="90">
        <v>46221</v>
      </c>
    </row>
    <row r="325" spans="1:37" hidden="1" x14ac:dyDescent="0.35">
      <c r="A325" s="89" t="str">
        <f t="shared" si="13"/>
        <v>00UX</v>
      </c>
      <c r="B325" s="89" t="s">
        <v>914</v>
      </c>
      <c r="C325" s="89" t="s">
        <v>915</v>
      </c>
      <c r="D325" s="89" t="s">
        <v>155</v>
      </c>
      <c r="E325" s="89" t="s">
        <v>916</v>
      </c>
      <c r="F325" s="89" t="s">
        <v>1865</v>
      </c>
      <c r="G325" s="89" t="s">
        <v>70</v>
      </c>
      <c r="H325" s="89" t="s">
        <v>70</v>
      </c>
      <c r="I325" s="89" t="s">
        <v>1593</v>
      </c>
      <c r="J325" s="89">
        <v>0</v>
      </c>
      <c r="K325" s="89" t="s">
        <v>53</v>
      </c>
      <c r="L325" s="89" t="s">
        <v>1550</v>
      </c>
      <c r="M325" s="91"/>
      <c r="N325" s="89" t="s">
        <v>1551</v>
      </c>
      <c r="O325" s="89" t="s">
        <v>617</v>
      </c>
      <c r="P325" s="89" t="s">
        <v>1552</v>
      </c>
      <c r="Q325" s="89" t="s">
        <v>631</v>
      </c>
      <c r="R325" s="89">
        <v>24</v>
      </c>
      <c r="S325" s="89" t="s">
        <v>1553</v>
      </c>
      <c r="T325" s="89" t="s">
        <v>1560</v>
      </c>
      <c r="U325" s="89" t="s">
        <v>1554</v>
      </c>
      <c r="V325" s="89" t="s">
        <v>1563</v>
      </c>
      <c r="W325" s="89" t="s">
        <v>692</v>
      </c>
      <c r="X325" s="89" t="s">
        <v>81</v>
      </c>
      <c r="Y325" s="89" t="s">
        <v>621</v>
      </c>
      <c r="Z325" s="89" t="s">
        <v>68</v>
      </c>
      <c r="AA325" s="89" t="s">
        <v>82</v>
      </c>
      <c r="AB325" s="89">
        <v>1</v>
      </c>
      <c r="AC325" s="89">
        <v>6</v>
      </c>
      <c r="AD325" s="89">
        <v>1</v>
      </c>
      <c r="AE325" s="89" t="s">
        <v>287</v>
      </c>
      <c r="AF325" s="90">
        <v>367</v>
      </c>
      <c r="AG325" s="90">
        <v>45167</v>
      </c>
      <c r="AH325" s="90">
        <v>46264</v>
      </c>
    </row>
    <row r="326" spans="1:37" x14ac:dyDescent="0.35">
      <c r="A326" s="89" t="str">
        <f t="shared" si="13"/>
        <v>Z15V</v>
      </c>
      <c r="B326" s="89" t="s">
        <v>1871</v>
      </c>
      <c r="C326" s="89" t="s">
        <v>1872</v>
      </c>
      <c r="D326" s="89" t="s">
        <v>436</v>
      </c>
      <c r="E326" s="89" t="s">
        <v>1223</v>
      </c>
      <c r="F326" s="89" t="s">
        <v>1865</v>
      </c>
      <c r="G326" s="89" t="s">
        <v>70</v>
      </c>
      <c r="H326" s="89" t="s">
        <v>70</v>
      </c>
      <c r="I326" s="91"/>
      <c r="J326" s="89">
        <v>0</v>
      </c>
      <c r="K326" s="26" t="s">
        <v>38</v>
      </c>
      <c r="L326" s="89" t="s">
        <v>1622</v>
      </c>
      <c r="M326" s="91"/>
      <c r="N326" s="89" t="s">
        <v>1551</v>
      </c>
      <c r="O326" s="89" t="s">
        <v>617</v>
      </c>
      <c r="P326" s="89" t="s">
        <v>1552</v>
      </c>
      <c r="Q326" s="89" t="s">
        <v>631</v>
      </c>
      <c r="R326" s="89">
        <v>24</v>
      </c>
      <c r="S326" s="89" t="s">
        <v>1553</v>
      </c>
      <c r="T326" s="89" t="s">
        <v>1560</v>
      </c>
      <c r="U326" s="89" t="s">
        <v>1554</v>
      </c>
      <c r="V326" s="89" t="s">
        <v>1563</v>
      </c>
      <c r="W326" s="89" t="s">
        <v>692</v>
      </c>
      <c r="X326" s="89" t="s">
        <v>81</v>
      </c>
      <c r="Y326" s="89" t="s">
        <v>621</v>
      </c>
      <c r="Z326" s="89" t="s">
        <v>68</v>
      </c>
      <c r="AA326" s="89" t="s">
        <v>82</v>
      </c>
      <c r="AB326" s="89">
        <v>1</v>
      </c>
      <c r="AC326" s="89">
        <v>6</v>
      </c>
      <c r="AD326" s="89">
        <v>1</v>
      </c>
      <c r="AE326" s="89" t="s">
        <v>288</v>
      </c>
      <c r="AF326" s="90">
        <v>367</v>
      </c>
      <c r="AG326" s="90">
        <v>45444</v>
      </c>
      <c r="AH326" s="90">
        <v>46568</v>
      </c>
      <c r="AJ326">
        <f>VLOOKUP(A326,'1'!B:Q,16,0)</f>
        <v>1440</v>
      </c>
      <c r="AK326" s="96">
        <f t="shared" ref="AK326:AK332" si="15">AJ326/250</f>
        <v>5.76</v>
      </c>
    </row>
    <row r="327" spans="1:37" x14ac:dyDescent="0.35">
      <c r="A327" s="89" t="str">
        <f t="shared" si="13"/>
        <v>Z15U</v>
      </c>
      <c r="B327" s="89" t="s">
        <v>1221</v>
      </c>
      <c r="C327" s="89" t="s">
        <v>1222</v>
      </c>
      <c r="D327" s="89" t="s">
        <v>435</v>
      </c>
      <c r="E327" s="89" t="s">
        <v>1223</v>
      </c>
      <c r="F327" s="89" t="s">
        <v>1865</v>
      </c>
      <c r="G327" s="89" t="s">
        <v>70</v>
      </c>
      <c r="H327" s="89" t="s">
        <v>70</v>
      </c>
      <c r="I327" s="91"/>
      <c r="J327" s="89">
        <v>0</v>
      </c>
      <c r="K327" s="26" t="s">
        <v>38</v>
      </c>
      <c r="L327" s="89" t="s">
        <v>1622</v>
      </c>
      <c r="M327" s="91"/>
      <c r="N327" s="89" t="s">
        <v>1551</v>
      </c>
      <c r="O327" s="89" t="s">
        <v>617</v>
      </c>
      <c r="P327" s="89" t="s">
        <v>1552</v>
      </c>
      <c r="Q327" s="89" t="s">
        <v>631</v>
      </c>
      <c r="R327" s="89">
        <v>24</v>
      </c>
      <c r="S327" s="89" t="s">
        <v>1553</v>
      </c>
      <c r="T327" s="89" t="s">
        <v>1560</v>
      </c>
      <c r="U327" s="89" t="s">
        <v>1554</v>
      </c>
      <c r="V327" s="89" t="s">
        <v>1563</v>
      </c>
      <c r="W327" s="89" t="s">
        <v>692</v>
      </c>
      <c r="X327" s="89" t="s">
        <v>81</v>
      </c>
      <c r="Y327" s="89" t="s">
        <v>621</v>
      </c>
      <c r="Z327" s="89" t="s">
        <v>68</v>
      </c>
      <c r="AA327" s="89" t="s">
        <v>82</v>
      </c>
      <c r="AB327" s="89">
        <v>1</v>
      </c>
      <c r="AC327" s="89">
        <v>6</v>
      </c>
      <c r="AD327" s="89">
        <v>1</v>
      </c>
      <c r="AE327" s="89" t="s">
        <v>288</v>
      </c>
      <c r="AF327" s="90">
        <v>367</v>
      </c>
      <c r="AG327" s="90">
        <v>45444</v>
      </c>
      <c r="AH327" s="90">
        <v>46568</v>
      </c>
      <c r="AJ327">
        <f>VLOOKUP(A327,'1'!B:Q,16,0)</f>
        <v>1440</v>
      </c>
      <c r="AK327" s="96">
        <f t="shared" si="15"/>
        <v>5.76</v>
      </c>
    </row>
    <row r="328" spans="1:37" x14ac:dyDescent="0.35">
      <c r="A328" s="89" t="str">
        <f t="shared" si="13"/>
        <v>Z15T</v>
      </c>
      <c r="B328" s="89" t="s">
        <v>1426</v>
      </c>
      <c r="C328" s="89" t="s">
        <v>1427</v>
      </c>
      <c r="D328" s="89" t="s">
        <v>434</v>
      </c>
      <c r="E328" s="89" t="s">
        <v>1223</v>
      </c>
      <c r="F328" s="89" t="s">
        <v>1865</v>
      </c>
      <c r="G328" s="89" t="s">
        <v>70</v>
      </c>
      <c r="H328" s="89" t="s">
        <v>70</v>
      </c>
      <c r="I328" s="91"/>
      <c r="J328" s="89">
        <v>0</v>
      </c>
      <c r="K328" s="26" t="s">
        <v>38</v>
      </c>
      <c r="L328" s="89" t="s">
        <v>1622</v>
      </c>
      <c r="M328" s="91"/>
      <c r="N328" s="89" t="s">
        <v>1551</v>
      </c>
      <c r="O328" s="89" t="s">
        <v>617</v>
      </c>
      <c r="P328" s="89" t="s">
        <v>1552</v>
      </c>
      <c r="Q328" s="89" t="s">
        <v>631</v>
      </c>
      <c r="R328" s="89">
        <v>24</v>
      </c>
      <c r="S328" s="89" t="s">
        <v>1553</v>
      </c>
      <c r="T328" s="89" t="s">
        <v>1560</v>
      </c>
      <c r="U328" s="89" t="s">
        <v>1554</v>
      </c>
      <c r="V328" s="89" t="s">
        <v>1563</v>
      </c>
      <c r="W328" s="89" t="s">
        <v>692</v>
      </c>
      <c r="X328" s="89" t="s">
        <v>81</v>
      </c>
      <c r="Y328" s="89" t="s">
        <v>621</v>
      </c>
      <c r="Z328" s="89" t="s">
        <v>68</v>
      </c>
      <c r="AA328" s="89" t="s">
        <v>82</v>
      </c>
      <c r="AB328" s="89">
        <v>1</v>
      </c>
      <c r="AC328" s="89">
        <v>6</v>
      </c>
      <c r="AD328" s="89">
        <v>1</v>
      </c>
      <c r="AE328" s="89" t="s">
        <v>288</v>
      </c>
      <c r="AF328" s="90">
        <v>367</v>
      </c>
      <c r="AG328" s="90">
        <v>45444</v>
      </c>
      <c r="AH328" s="90">
        <v>46568</v>
      </c>
      <c r="AJ328">
        <f>VLOOKUP(A328,'1'!B:Q,16,0)</f>
        <v>1440</v>
      </c>
      <c r="AK328" s="96">
        <f t="shared" si="15"/>
        <v>5.76</v>
      </c>
    </row>
    <row r="329" spans="1:37" x14ac:dyDescent="0.35">
      <c r="A329" s="89" t="str">
        <f t="shared" si="13"/>
        <v>ZY9P</v>
      </c>
      <c r="B329" s="89" t="s">
        <v>1472</v>
      </c>
      <c r="C329" s="89" t="s">
        <v>1473</v>
      </c>
      <c r="D329" s="89" t="s">
        <v>556</v>
      </c>
      <c r="E329" s="89" t="s">
        <v>1474</v>
      </c>
      <c r="F329" s="89" t="s">
        <v>1865</v>
      </c>
      <c r="G329" s="89" t="s">
        <v>70</v>
      </c>
      <c r="H329" s="89" t="s">
        <v>70</v>
      </c>
      <c r="I329" s="89" t="s">
        <v>1549</v>
      </c>
      <c r="J329" s="89">
        <v>0</v>
      </c>
      <c r="K329" s="26" t="s">
        <v>38</v>
      </c>
      <c r="L329" s="89" t="s">
        <v>1622</v>
      </c>
      <c r="M329" s="91"/>
      <c r="N329" s="89" t="s">
        <v>1551</v>
      </c>
      <c r="O329" s="89" t="s">
        <v>617</v>
      </c>
      <c r="P329" s="89" t="s">
        <v>1552</v>
      </c>
      <c r="Q329" s="89" t="s">
        <v>631</v>
      </c>
      <c r="R329" s="89">
        <v>24</v>
      </c>
      <c r="S329" s="89" t="s">
        <v>1553</v>
      </c>
      <c r="T329" s="89" t="s">
        <v>1560</v>
      </c>
      <c r="U329" s="89" t="s">
        <v>1554</v>
      </c>
      <c r="V329" s="89" t="s">
        <v>1563</v>
      </c>
      <c r="W329" s="89" t="s">
        <v>692</v>
      </c>
      <c r="X329" s="89" t="s">
        <v>81</v>
      </c>
      <c r="Y329" s="89" t="s">
        <v>621</v>
      </c>
      <c r="Z329" s="89" t="s">
        <v>68</v>
      </c>
      <c r="AA329" s="89" t="s">
        <v>82</v>
      </c>
      <c r="AB329" s="89">
        <v>1</v>
      </c>
      <c r="AC329" s="89">
        <v>6</v>
      </c>
      <c r="AD329" s="89">
        <v>1</v>
      </c>
      <c r="AE329" s="89" t="s">
        <v>288</v>
      </c>
      <c r="AF329" s="90">
        <v>367</v>
      </c>
      <c r="AG329" s="90">
        <v>45446</v>
      </c>
      <c r="AH329" s="90">
        <v>46568</v>
      </c>
      <c r="AJ329">
        <f>VLOOKUP(A329,'1'!B:Q,16,0)</f>
        <v>1440</v>
      </c>
      <c r="AK329" s="96">
        <f t="shared" si="15"/>
        <v>5.76</v>
      </c>
    </row>
    <row r="330" spans="1:37" x14ac:dyDescent="0.35">
      <c r="A330" s="89" t="str">
        <f t="shared" si="13"/>
        <v>ZCD2</v>
      </c>
      <c r="B330" s="89" t="s">
        <v>1254</v>
      </c>
      <c r="C330" s="89" t="s">
        <v>1255</v>
      </c>
      <c r="D330" s="89" t="s">
        <v>489</v>
      </c>
      <c r="E330" s="89" t="s">
        <v>1256</v>
      </c>
      <c r="F330" s="89" t="s">
        <v>1865</v>
      </c>
      <c r="G330" s="89" t="s">
        <v>70</v>
      </c>
      <c r="H330" s="89" t="s">
        <v>70</v>
      </c>
      <c r="I330" s="89" t="s">
        <v>1549</v>
      </c>
      <c r="J330" s="89">
        <v>0</v>
      </c>
      <c r="K330" s="26" t="s">
        <v>38</v>
      </c>
      <c r="L330" s="89" t="s">
        <v>1622</v>
      </c>
      <c r="M330" s="91"/>
      <c r="N330" s="89" t="s">
        <v>1551</v>
      </c>
      <c r="O330" s="89" t="s">
        <v>617</v>
      </c>
      <c r="P330" s="89" t="s">
        <v>1552</v>
      </c>
      <c r="Q330" s="89" t="s">
        <v>631</v>
      </c>
      <c r="R330" s="89">
        <v>24</v>
      </c>
      <c r="S330" s="89" t="s">
        <v>1553</v>
      </c>
      <c r="T330" s="89" t="s">
        <v>1560</v>
      </c>
      <c r="U330" s="89" t="s">
        <v>1554</v>
      </c>
      <c r="V330" s="89" t="s">
        <v>1563</v>
      </c>
      <c r="W330" s="89" t="s">
        <v>692</v>
      </c>
      <c r="X330" s="89" t="s">
        <v>81</v>
      </c>
      <c r="Y330" s="89" t="s">
        <v>621</v>
      </c>
      <c r="Z330" s="89" t="s">
        <v>68</v>
      </c>
      <c r="AA330" s="89" t="s">
        <v>82</v>
      </c>
      <c r="AB330" s="89">
        <v>1</v>
      </c>
      <c r="AC330" s="89">
        <v>6</v>
      </c>
      <c r="AD330" s="89">
        <v>1</v>
      </c>
      <c r="AE330" s="89" t="s">
        <v>288</v>
      </c>
      <c r="AF330" s="90">
        <v>367</v>
      </c>
      <c r="AG330" s="90">
        <v>45446</v>
      </c>
      <c r="AH330" s="90">
        <v>46568</v>
      </c>
      <c r="AJ330">
        <f>VLOOKUP(A330,'1'!B:Q,16,0)</f>
        <v>1440</v>
      </c>
      <c r="AK330" s="96">
        <f t="shared" si="15"/>
        <v>5.76</v>
      </c>
    </row>
    <row r="331" spans="1:37" x14ac:dyDescent="0.35">
      <c r="A331" s="89" t="str">
        <f t="shared" si="13"/>
        <v>ZY9N</v>
      </c>
      <c r="B331" s="89" t="s">
        <v>1304</v>
      </c>
      <c r="C331" s="89" t="s">
        <v>1305</v>
      </c>
      <c r="D331" s="89" t="s">
        <v>555</v>
      </c>
      <c r="E331" s="89" t="s">
        <v>1306</v>
      </c>
      <c r="F331" s="89" t="s">
        <v>1865</v>
      </c>
      <c r="G331" s="89" t="s">
        <v>70</v>
      </c>
      <c r="H331" s="89" t="s">
        <v>70</v>
      </c>
      <c r="I331" s="89" t="s">
        <v>1549</v>
      </c>
      <c r="J331" s="89">
        <v>0</v>
      </c>
      <c r="K331" s="26" t="s">
        <v>38</v>
      </c>
      <c r="L331" s="89" t="s">
        <v>1622</v>
      </c>
      <c r="M331" s="91"/>
      <c r="N331" s="89" t="s">
        <v>1551</v>
      </c>
      <c r="O331" s="89" t="s">
        <v>617</v>
      </c>
      <c r="P331" s="89" t="s">
        <v>1552</v>
      </c>
      <c r="Q331" s="89" t="s">
        <v>631</v>
      </c>
      <c r="R331" s="89">
        <v>24</v>
      </c>
      <c r="S331" s="89" t="s">
        <v>1553</v>
      </c>
      <c r="T331" s="89" t="s">
        <v>1560</v>
      </c>
      <c r="U331" s="89" t="s">
        <v>1554</v>
      </c>
      <c r="V331" s="89" t="s">
        <v>1563</v>
      </c>
      <c r="W331" s="89" t="s">
        <v>692</v>
      </c>
      <c r="X331" s="89" t="s">
        <v>81</v>
      </c>
      <c r="Y331" s="89" t="s">
        <v>621</v>
      </c>
      <c r="Z331" s="89" t="s">
        <v>68</v>
      </c>
      <c r="AA331" s="89" t="s">
        <v>82</v>
      </c>
      <c r="AB331" s="89">
        <v>1</v>
      </c>
      <c r="AC331" s="89">
        <v>6</v>
      </c>
      <c r="AD331" s="89">
        <v>1</v>
      </c>
      <c r="AE331" s="89" t="s">
        <v>288</v>
      </c>
      <c r="AF331" s="90">
        <v>367</v>
      </c>
      <c r="AG331" s="90">
        <v>45446</v>
      </c>
      <c r="AH331" s="90">
        <v>46568</v>
      </c>
      <c r="AJ331">
        <f>VLOOKUP(A331,'1'!B:Q,16,0)</f>
        <v>1440</v>
      </c>
      <c r="AK331" s="96">
        <f t="shared" si="15"/>
        <v>5.76</v>
      </c>
    </row>
    <row r="332" spans="1:37" x14ac:dyDescent="0.35">
      <c r="A332" s="89" t="str">
        <f t="shared" si="13"/>
        <v>Z15Q</v>
      </c>
      <c r="B332" s="89" t="s">
        <v>1219</v>
      </c>
      <c r="C332" s="89" t="s">
        <v>1873</v>
      </c>
      <c r="D332" s="89" t="s">
        <v>433</v>
      </c>
      <c r="E332" s="89" t="s">
        <v>1220</v>
      </c>
      <c r="F332" s="89" t="s">
        <v>1865</v>
      </c>
      <c r="G332" s="89" t="s">
        <v>70</v>
      </c>
      <c r="H332" s="89" t="s">
        <v>70</v>
      </c>
      <c r="I332" s="89" t="s">
        <v>1558</v>
      </c>
      <c r="J332" s="89">
        <v>0</v>
      </c>
      <c r="K332" s="26" t="s">
        <v>38</v>
      </c>
      <c r="L332" s="89" t="s">
        <v>1622</v>
      </c>
      <c r="M332" s="91"/>
      <c r="N332" s="89" t="s">
        <v>1551</v>
      </c>
      <c r="O332" s="89" t="s">
        <v>617</v>
      </c>
      <c r="P332" s="89" t="s">
        <v>1552</v>
      </c>
      <c r="Q332" s="89" t="s">
        <v>631</v>
      </c>
      <c r="R332" s="89">
        <v>15</v>
      </c>
      <c r="S332" s="89" t="s">
        <v>1553</v>
      </c>
      <c r="T332" s="89" t="s">
        <v>1557</v>
      </c>
      <c r="U332" s="89" t="s">
        <v>1554</v>
      </c>
      <c r="V332" s="89" t="s">
        <v>1563</v>
      </c>
      <c r="W332" s="89" t="s">
        <v>692</v>
      </c>
      <c r="X332" s="89" t="s">
        <v>81</v>
      </c>
      <c r="Y332" s="89" t="s">
        <v>621</v>
      </c>
      <c r="Z332" s="89" t="s">
        <v>68</v>
      </c>
      <c r="AA332" s="89" t="s">
        <v>82</v>
      </c>
      <c r="AB332" s="89">
        <v>2</v>
      </c>
      <c r="AC332" s="89">
        <v>6</v>
      </c>
      <c r="AD332" s="89">
        <v>1</v>
      </c>
      <c r="AE332" s="89" t="s">
        <v>288</v>
      </c>
      <c r="AF332" s="90">
        <v>367</v>
      </c>
      <c r="AG332" s="90">
        <v>45446</v>
      </c>
      <c r="AH332" s="90">
        <v>46541</v>
      </c>
      <c r="AJ332">
        <f>VLOOKUP(A332,'1'!B:Q,16,0)</f>
        <v>1440</v>
      </c>
      <c r="AK332" s="96">
        <f t="shared" si="15"/>
        <v>5.76</v>
      </c>
    </row>
    <row r="333" spans="1:37" hidden="1" x14ac:dyDescent="0.35">
      <c r="A333" s="89" t="str">
        <f t="shared" si="13"/>
        <v>00LT</v>
      </c>
      <c r="B333" s="89" t="s">
        <v>880</v>
      </c>
      <c r="C333" s="89" t="s">
        <v>881</v>
      </c>
      <c r="D333" s="89" t="s">
        <v>127</v>
      </c>
      <c r="E333" s="89" t="s">
        <v>1874</v>
      </c>
      <c r="F333" s="89" t="s">
        <v>1865</v>
      </c>
      <c r="G333" s="89" t="s">
        <v>70</v>
      </c>
      <c r="H333" s="89" t="s">
        <v>70</v>
      </c>
      <c r="I333" s="91"/>
      <c r="J333" s="89">
        <v>0</v>
      </c>
      <c r="K333" s="89" t="s">
        <v>53</v>
      </c>
      <c r="L333" s="89" t="s">
        <v>1550</v>
      </c>
      <c r="M333" s="91"/>
      <c r="N333" s="89" t="s">
        <v>1551</v>
      </c>
      <c r="O333" s="89" t="s">
        <v>617</v>
      </c>
      <c r="P333" s="89" t="s">
        <v>1552</v>
      </c>
      <c r="Q333" s="89" t="s">
        <v>631</v>
      </c>
      <c r="R333" s="89">
        <v>24</v>
      </c>
      <c r="S333" s="89" t="s">
        <v>1553</v>
      </c>
      <c r="T333" s="89" t="s">
        <v>1560</v>
      </c>
      <c r="U333" s="89" t="s">
        <v>1554</v>
      </c>
      <c r="V333" s="89" t="s">
        <v>1563</v>
      </c>
      <c r="W333" s="89" t="s">
        <v>703</v>
      </c>
      <c r="X333" s="89" t="s">
        <v>567</v>
      </c>
      <c r="Y333" s="89" t="s">
        <v>621</v>
      </c>
      <c r="Z333" s="89" t="s">
        <v>68</v>
      </c>
      <c r="AA333" s="89" t="s">
        <v>428</v>
      </c>
      <c r="AB333" s="89">
        <v>2</v>
      </c>
      <c r="AC333" s="89">
        <v>6</v>
      </c>
      <c r="AD333" s="89">
        <v>1</v>
      </c>
      <c r="AE333" s="89" t="s">
        <v>287</v>
      </c>
      <c r="AF333" s="90">
        <v>367</v>
      </c>
      <c r="AG333" s="90">
        <v>45509</v>
      </c>
      <c r="AH333" s="90">
        <v>46629</v>
      </c>
    </row>
    <row r="334" spans="1:37" hidden="1" x14ac:dyDescent="0.35">
      <c r="A334" s="89" t="str">
        <f t="shared" si="13"/>
        <v>00TM</v>
      </c>
      <c r="B334" s="89" t="s">
        <v>893</v>
      </c>
      <c r="C334" s="89" t="s">
        <v>894</v>
      </c>
      <c r="D334" s="89" t="s">
        <v>142</v>
      </c>
      <c r="E334" s="89" t="s">
        <v>1875</v>
      </c>
      <c r="F334" s="89" t="s">
        <v>1865</v>
      </c>
      <c r="G334" s="89" t="s">
        <v>70</v>
      </c>
      <c r="H334" s="89" t="s">
        <v>70</v>
      </c>
      <c r="I334" s="89" t="s">
        <v>1549</v>
      </c>
      <c r="J334" s="89">
        <v>0</v>
      </c>
      <c r="K334" s="89" t="s">
        <v>53</v>
      </c>
      <c r="L334" s="89" t="s">
        <v>1550</v>
      </c>
      <c r="M334" s="91"/>
      <c r="N334" s="89" t="s">
        <v>1551</v>
      </c>
      <c r="O334" s="89" t="s">
        <v>617</v>
      </c>
      <c r="P334" s="89" t="s">
        <v>1552</v>
      </c>
      <c r="Q334" s="89" t="s">
        <v>631</v>
      </c>
      <c r="R334" s="89">
        <v>24</v>
      </c>
      <c r="S334" s="89" t="s">
        <v>1553</v>
      </c>
      <c r="T334" s="89" t="s">
        <v>1560</v>
      </c>
      <c r="U334" s="89" t="s">
        <v>1554</v>
      </c>
      <c r="V334" s="89" t="s">
        <v>1563</v>
      </c>
      <c r="W334" s="89" t="s">
        <v>692</v>
      </c>
      <c r="X334" s="89" t="s">
        <v>81</v>
      </c>
      <c r="Y334" s="89" t="s">
        <v>621</v>
      </c>
      <c r="Z334" s="89" t="s">
        <v>68</v>
      </c>
      <c r="AA334" s="89" t="s">
        <v>82</v>
      </c>
      <c r="AB334" s="89">
        <v>1</v>
      </c>
      <c r="AC334" s="89">
        <v>6</v>
      </c>
      <c r="AD334" s="89">
        <v>1</v>
      </c>
      <c r="AE334" s="89" t="s">
        <v>288</v>
      </c>
      <c r="AF334" s="90">
        <v>367</v>
      </c>
      <c r="AG334" s="90">
        <v>45706</v>
      </c>
      <c r="AH334" s="90">
        <v>46811</v>
      </c>
    </row>
    <row r="335" spans="1:37" hidden="1" x14ac:dyDescent="0.35">
      <c r="A335" s="89" t="str">
        <f t="shared" si="13"/>
        <v>00KP</v>
      </c>
      <c r="B335" s="89" t="s">
        <v>877</v>
      </c>
      <c r="C335" s="89" t="s">
        <v>878</v>
      </c>
      <c r="D335" s="89" t="s">
        <v>125</v>
      </c>
      <c r="E335" s="89" t="s">
        <v>879</v>
      </c>
      <c r="F335" s="89" t="s">
        <v>1876</v>
      </c>
      <c r="G335" s="89" t="s">
        <v>70</v>
      </c>
      <c r="H335" s="89" t="s">
        <v>70</v>
      </c>
      <c r="I335" s="89" t="s">
        <v>1549</v>
      </c>
      <c r="J335" s="89">
        <v>0</v>
      </c>
      <c r="K335" s="89" t="s">
        <v>53</v>
      </c>
      <c r="L335" s="89" t="s">
        <v>1550</v>
      </c>
      <c r="M335" s="91"/>
      <c r="N335" s="89" t="s">
        <v>1551</v>
      </c>
      <c r="O335" s="89" t="s">
        <v>617</v>
      </c>
      <c r="P335" s="89" t="s">
        <v>1552</v>
      </c>
      <c r="Q335" s="89" t="s">
        <v>631</v>
      </c>
      <c r="R335" s="89">
        <v>15</v>
      </c>
      <c r="S335" s="89" t="s">
        <v>1744</v>
      </c>
      <c r="T335" s="89" t="s">
        <v>1557</v>
      </c>
      <c r="U335" s="89" t="s">
        <v>1554</v>
      </c>
      <c r="V335" s="89" t="s">
        <v>1563</v>
      </c>
      <c r="W335" s="89" t="s">
        <v>651</v>
      </c>
      <c r="X335" s="89" t="s">
        <v>76</v>
      </c>
      <c r="Y335" s="89" t="s">
        <v>621</v>
      </c>
      <c r="Z335" s="89" t="s">
        <v>68</v>
      </c>
      <c r="AA335" s="89" t="s">
        <v>67</v>
      </c>
      <c r="AB335" s="89">
        <v>2</v>
      </c>
      <c r="AC335" s="89">
        <v>6</v>
      </c>
      <c r="AD335" s="89">
        <v>1</v>
      </c>
      <c r="AE335" s="89" t="s">
        <v>0</v>
      </c>
      <c r="AF335" s="90">
        <v>367</v>
      </c>
      <c r="AG335" s="90">
        <v>44719</v>
      </c>
      <c r="AH335" s="90">
        <v>45818</v>
      </c>
    </row>
    <row r="336" spans="1:37" hidden="1" x14ac:dyDescent="0.35">
      <c r="A336" s="89" t="str">
        <f t="shared" si="13"/>
        <v>00KJ</v>
      </c>
      <c r="B336" s="89" t="s">
        <v>1501</v>
      </c>
      <c r="C336" s="89" t="s">
        <v>1502</v>
      </c>
      <c r="D336" s="89" t="s">
        <v>122</v>
      </c>
      <c r="E336" s="89" t="s">
        <v>1503</v>
      </c>
      <c r="F336" s="89" t="s">
        <v>1876</v>
      </c>
      <c r="G336" s="89" t="s">
        <v>70</v>
      </c>
      <c r="H336" s="89" t="s">
        <v>70</v>
      </c>
      <c r="I336" s="89" t="s">
        <v>1549</v>
      </c>
      <c r="J336" s="89">
        <v>0</v>
      </c>
      <c r="K336" s="89" t="s">
        <v>53</v>
      </c>
      <c r="L336" s="89" t="s">
        <v>1550</v>
      </c>
      <c r="M336" s="91"/>
      <c r="N336" s="89" t="s">
        <v>1551</v>
      </c>
      <c r="O336" s="89" t="s">
        <v>617</v>
      </c>
      <c r="P336" s="89" t="s">
        <v>1552</v>
      </c>
      <c r="Q336" s="89" t="s">
        <v>631</v>
      </c>
      <c r="R336" s="89">
        <v>24</v>
      </c>
      <c r="S336" s="89" t="s">
        <v>1557</v>
      </c>
      <c r="T336" s="89" t="s">
        <v>1553</v>
      </c>
      <c r="U336" s="89" t="s">
        <v>1554</v>
      </c>
      <c r="V336" s="89" t="s">
        <v>1563</v>
      </c>
      <c r="W336" s="89" t="s">
        <v>651</v>
      </c>
      <c r="X336" s="89" t="s">
        <v>76</v>
      </c>
      <c r="Y336" s="89" t="s">
        <v>621</v>
      </c>
      <c r="Z336" s="89" t="s">
        <v>68</v>
      </c>
      <c r="AA336" s="89" t="s">
        <v>67</v>
      </c>
      <c r="AB336" s="89">
        <v>2</v>
      </c>
      <c r="AC336" s="89">
        <v>6</v>
      </c>
      <c r="AD336" s="89">
        <v>1</v>
      </c>
      <c r="AE336" s="89" t="s">
        <v>0</v>
      </c>
      <c r="AF336" s="90">
        <v>367</v>
      </c>
      <c r="AG336" s="90">
        <v>44726</v>
      </c>
      <c r="AH336" s="90">
        <v>45818</v>
      </c>
    </row>
    <row r="337" spans="1:37" hidden="1" x14ac:dyDescent="0.35">
      <c r="A337" s="89" t="str">
        <f t="shared" si="13"/>
        <v>01AT</v>
      </c>
      <c r="B337" s="89" t="s">
        <v>1878</v>
      </c>
      <c r="C337" s="89" t="s">
        <v>1879</v>
      </c>
      <c r="D337" s="89" t="s">
        <v>176</v>
      </c>
      <c r="E337" s="89" t="s">
        <v>1880</v>
      </c>
      <c r="F337" s="89" t="s">
        <v>1877</v>
      </c>
      <c r="G337" s="89" t="s">
        <v>70</v>
      </c>
      <c r="H337" s="89" t="s">
        <v>70</v>
      </c>
      <c r="I337" s="89" t="s">
        <v>1549</v>
      </c>
      <c r="J337" s="89">
        <v>0</v>
      </c>
      <c r="K337" s="89" t="s">
        <v>53</v>
      </c>
      <c r="L337" s="89" t="s">
        <v>1550</v>
      </c>
      <c r="M337" s="91"/>
      <c r="N337" s="89" t="s">
        <v>1551</v>
      </c>
      <c r="O337" s="89" t="s">
        <v>617</v>
      </c>
      <c r="P337" s="89" t="s">
        <v>1552</v>
      </c>
      <c r="Q337" s="89" t="s">
        <v>631</v>
      </c>
      <c r="R337" s="89">
        <v>24</v>
      </c>
      <c r="S337" s="89" t="s">
        <v>1553</v>
      </c>
      <c r="T337" s="89" t="s">
        <v>1744</v>
      </c>
      <c r="U337" s="89" t="s">
        <v>1554</v>
      </c>
      <c r="V337" s="89" t="s">
        <v>1555</v>
      </c>
      <c r="W337" s="89" t="s">
        <v>703</v>
      </c>
      <c r="X337" s="89" t="s">
        <v>567</v>
      </c>
      <c r="Y337" s="89" t="s">
        <v>621</v>
      </c>
      <c r="Z337" s="89" t="s">
        <v>68</v>
      </c>
      <c r="AA337" s="89" t="s">
        <v>428</v>
      </c>
      <c r="AB337" s="89">
        <v>2</v>
      </c>
      <c r="AC337" s="89">
        <v>6</v>
      </c>
      <c r="AD337" s="89">
        <v>1</v>
      </c>
      <c r="AE337" s="89" t="s">
        <v>286</v>
      </c>
      <c r="AF337" s="90">
        <v>367</v>
      </c>
      <c r="AG337" s="90">
        <v>44460</v>
      </c>
      <c r="AH337" s="90">
        <v>45565</v>
      </c>
    </row>
    <row r="338" spans="1:37" hidden="1" x14ac:dyDescent="0.35">
      <c r="A338" s="89" t="str">
        <f t="shared" si="13"/>
        <v>0173</v>
      </c>
      <c r="B338" s="89" t="s">
        <v>942</v>
      </c>
      <c r="C338" s="89" t="s">
        <v>943</v>
      </c>
      <c r="D338" s="89" t="s">
        <v>170</v>
      </c>
      <c r="E338" s="89" t="s">
        <v>1881</v>
      </c>
      <c r="F338" s="89" t="s">
        <v>1877</v>
      </c>
      <c r="G338" s="89" t="s">
        <v>70</v>
      </c>
      <c r="H338" s="89" t="s">
        <v>70</v>
      </c>
      <c r="I338" s="89" t="s">
        <v>1593</v>
      </c>
      <c r="J338" s="89">
        <v>0</v>
      </c>
      <c r="K338" s="89" t="s">
        <v>53</v>
      </c>
      <c r="L338" s="89" t="s">
        <v>1550</v>
      </c>
      <c r="M338" s="91"/>
      <c r="N338" s="89" t="s">
        <v>1551</v>
      </c>
      <c r="O338" s="89" t="s">
        <v>617</v>
      </c>
      <c r="P338" s="89" t="s">
        <v>1552</v>
      </c>
      <c r="Q338" s="89" t="s">
        <v>631</v>
      </c>
      <c r="R338" s="89">
        <v>24</v>
      </c>
      <c r="S338" s="89" t="s">
        <v>1553</v>
      </c>
      <c r="T338" s="89" t="s">
        <v>1557</v>
      </c>
      <c r="U338" s="89" t="s">
        <v>1554</v>
      </c>
      <c r="V338" s="89" t="s">
        <v>1563</v>
      </c>
      <c r="W338" s="89" t="s">
        <v>703</v>
      </c>
      <c r="X338" s="89" t="s">
        <v>567</v>
      </c>
      <c r="Y338" s="89" t="s">
        <v>621</v>
      </c>
      <c r="Z338" s="89" t="s">
        <v>68</v>
      </c>
      <c r="AA338" s="89" t="s">
        <v>428</v>
      </c>
      <c r="AB338" s="89">
        <v>1</v>
      </c>
      <c r="AC338" s="89">
        <v>6</v>
      </c>
      <c r="AD338" s="89">
        <v>1</v>
      </c>
      <c r="AE338" s="89" t="s">
        <v>0</v>
      </c>
      <c r="AF338" s="90">
        <v>367</v>
      </c>
      <c r="AG338" s="90">
        <v>44726</v>
      </c>
      <c r="AH338" s="90">
        <v>45818</v>
      </c>
    </row>
    <row r="339" spans="1:37" hidden="1" x14ac:dyDescent="0.35">
      <c r="A339" s="89" t="str">
        <f t="shared" si="13"/>
        <v>418Q</v>
      </c>
      <c r="B339" s="89" t="s">
        <v>1882</v>
      </c>
      <c r="C339" s="89" t="s">
        <v>1883</v>
      </c>
      <c r="D339" s="89" t="s">
        <v>264</v>
      </c>
      <c r="E339" s="89" t="s">
        <v>1884</v>
      </c>
      <c r="F339" s="89" t="s">
        <v>1877</v>
      </c>
      <c r="G339" s="89" t="s">
        <v>70</v>
      </c>
      <c r="H339" s="89" t="s">
        <v>70</v>
      </c>
      <c r="I339" s="91"/>
      <c r="J339" s="89">
        <v>1</v>
      </c>
      <c r="K339" s="89" t="s">
        <v>53</v>
      </c>
      <c r="L339" s="89" t="s">
        <v>1550</v>
      </c>
      <c r="M339" s="91"/>
      <c r="N339" s="89" t="s">
        <v>1551</v>
      </c>
      <c r="O339" s="89" t="s">
        <v>617</v>
      </c>
      <c r="P339" s="89" t="s">
        <v>1552</v>
      </c>
      <c r="Q339" s="89" t="s">
        <v>631</v>
      </c>
      <c r="R339" s="89">
        <v>24</v>
      </c>
      <c r="S339" s="89" t="s">
        <v>1553</v>
      </c>
      <c r="T339" s="89" t="s">
        <v>1557</v>
      </c>
      <c r="U339" s="89" t="s">
        <v>1554</v>
      </c>
      <c r="V339" s="89" t="s">
        <v>1563</v>
      </c>
      <c r="W339" s="89" t="s">
        <v>703</v>
      </c>
      <c r="X339" s="89" t="s">
        <v>567</v>
      </c>
      <c r="Y339" s="89" t="s">
        <v>621</v>
      </c>
      <c r="Z339" s="89" t="s">
        <v>68</v>
      </c>
      <c r="AA339" s="89" t="s">
        <v>428</v>
      </c>
      <c r="AB339" s="89">
        <v>2</v>
      </c>
      <c r="AC339" s="89">
        <v>6</v>
      </c>
      <c r="AD339" s="89">
        <v>1</v>
      </c>
      <c r="AE339" s="89" t="s">
        <v>287</v>
      </c>
      <c r="AF339" s="90">
        <v>367</v>
      </c>
      <c r="AG339" s="90">
        <v>45054</v>
      </c>
      <c r="AH339" s="90">
        <v>46150</v>
      </c>
    </row>
    <row r="340" spans="1:37" x14ac:dyDescent="0.35">
      <c r="A340" s="89" t="str">
        <f t="shared" si="13"/>
        <v>ZRR5</v>
      </c>
      <c r="B340" s="89" t="s">
        <v>700</v>
      </c>
      <c r="C340" s="89" t="s">
        <v>701</v>
      </c>
      <c r="D340" s="89" t="s">
        <v>539</v>
      </c>
      <c r="E340" s="89" t="s">
        <v>702</v>
      </c>
      <c r="F340" s="89" t="s">
        <v>1877</v>
      </c>
      <c r="G340" s="89" t="s">
        <v>70</v>
      </c>
      <c r="H340" s="89" t="s">
        <v>70</v>
      </c>
      <c r="I340" s="89" t="s">
        <v>1549</v>
      </c>
      <c r="J340" s="89">
        <v>0</v>
      </c>
      <c r="K340" s="26" t="s">
        <v>38</v>
      </c>
      <c r="L340" s="89" t="s">
        <v>1590</v>
      </c>
      <c r="M340" s="91"/>
      <c r="N340" s="89" t="s">
        <v>1551</v>
      </c>
      <c r="O340" s="89" t="s">
        <v>617</v>
      </c>
      <c r="P340" s="89" t="s">
        <v>1552</v>
      </c>
      <c r="Q340" s="89" t="s">
        <v>631</v>
      </c>
      <c r="R340" s="89">
        <v>24</v>
      </c>
      <c r="S340" s="89" t="s">
        <v>1553</v>
      </c>
      <c r="T340" s="89" t="s">
        <v>1557</v>
      </c>
      <c r="U340" s="89" t="s">
        <v>1554</v>
      </c>
      <c r="V340" s="89" t="s">
        <v>1563</v>
      </c>
      <c r="W340" s="89" t="s">
        <v>703</v>
      </c>
      <c r="X340" s="89" t="s">
        <v>567</v>
      </c>
      <c r="Y340" s="89" t="s">
        <v>621</v>
      </c>
      <c r="Z340" s="89" t="s">
        <v>68</v>
      </c>
      <c r="AA340" s="89" t="s">
        <v>428</v>
      </c>
      <c r="AB340" s="89">
        <v>1</v>
      </c>
      <c r="AC340" s="89">
        <v>12</v>
      </c>
      <c r="AD340" s="89">
        <v>1</v>
      </c>
      <c r="AE340" s="89" t="s">
        <v>287</v>
      </c>
      <c r="AF340" s="90">
        <v>367</v>
      </c>
      <c r="AG340" s="90">
        <v>45096</v>
      </c>
      <c r="AH340" s="90">
        <v>46174</v>
      </c>
      <c r="AJ340">
        <f>VLOOKUP(A340,'1'!B:Q,16,0)</f>
        <v>1440</v>
      </c>
      <c r="AK340" s="96">
        <f t="shared" ref="AK340:AK341" si="16">AJ340/250</f>
        <v>5.76</v>
      </c>
    </row>
    <row r="341" spans="1:37" x14ac:dyDescent="0.35">
      <c r="A341" s="89" t="str">
        <f t="shared" si="13"/>
        <v>ZRT5</v>
      </c>
      <c r="B341" s="89" t="s">
        <v>1296</v>
      </c>
      <c r="C341" s="89" t="s">
        <v>1297</v>
      </c>
      <c r="D341" s="89" t="s">
        <v>541</v>
      </c>
      <c r="E341" s="89" t="s">
        <v>1298</v>
      </c>
      <c r="F341" s="89" t="s">
        <v>1877</v>
      </c>
      <c r="G341" s="89" t="s">
        <v>70</v>
      </c>
      <c r="H341" s="89" t="s">
        <v>70</v>
      </c>
      <c r="I341" s="89" t="s">
        <v>1549</v>
      </c>
      <c r="J341" s="89">
        <v>0</v>
      </c>
      <c r="K341" s="26" t="s">
        <v>38</v>
      </c>
      <c r="L341" s="89" t="s">
        <v>1590</v>
      </c>
      <c r="M341" s="91"/>
      <c r="N341" s="89" t="s">
        <v>1551</v>
      </c>
      <c r="O341" s="89" t="s">
        <v>617</v>
      </c>
      <c r="P341" s="89" t="s">
        <v>1552</v>
      </c>
      <c r="Q341" s="89" t="s">
        <v>631</v>
      </c>
      <c r="R341" s="89">
        <v>24</v>
      </c>
      <c r="S341" s="89" t="s">
        <v>1553</v>
      </c>
      <c r="T341" s="89" t="s">
        <v>1557</v>
      </c>
      <c r="U341" s="89" t="s">
        <v>1554</v>
      </c>
      <c r="V341" s="89" t="s">
        <v>1563</v>
      </c>
      <c r="W341" s="89" t="s">
        <v>703</v>
      </c>
      <c r="X341" s="89" t="s">
        <v>567</v>
      </c>
      <c r="Y341" s="89" t="s">
        <v>621</v>
      </c>
      <c r="Z341" s="89" t="s">
        <v>68</v>
      </c>
      <c r="AA341" s="89" t="s">
        <v>428</v>
      </c>
      <c r="AB341" s="89">
        <v>1</v>
      </c>
      <c r="AC341" s="89">
        <v>6</v>
      </c>
      <c r="AD341" s="89">
        <v>1</v>
      </c>
      <c r="AE341" s="89" t="s">
        <v>287</v>
      </c>
      <c r="AF341" s="90">
        <v>367</v>
      </c>
      <c r="AG341" s="90">
        <v>45096</v>
      </c>
      <c r="AH341" s="90">
        <v>46174</v>
      </c>
      <c r="AJ341">
        <f>VLOOKUP(A341,'1'!B:Q,16,0)</f>
        <v>1440</v>
      </c>
      <c r="AK341" s="96">
        <f t="shared" si="16"/>
        <v>5.76</v>
      </c>
    </row>
    <row r="342" spans="1:37" hidden="1" x14ac:dyDescent="0.35">
      <c r="A342" s="89" t="str">
        <f t="shared" si="13"/>
        <v>00BH</v>
      </c>
      <c r="B342" s="89" t="s">
        <v>828</v>
      </c>
      <c r="C342" s="89" t="s">
        <v>829</v>
      </c>
      <c r="D342" s="89" t="s">
        <v>83</v>
      </c>
      <c r="E342" s="89" t="s">
        <v>830</v>
      </c>
      <c r="F342" s="89" t="s">
        <v>1877</v>
      </c>
      <c r="G342" s="89" t="s">
        <v>70</v>
      </c>
      <c r="H342" s="89" t="s">
        <v>70</v>
      </c>
      <c r="I342" s="89" t="s">
        <v>1549</v>
      </c>
      <c r="J342" s="89">
        <v>0</v>
      </c>
      <c r="K342" s="89" t="s">
        <v>53</v>
      </c>
      <c r="L342" s="89" t="s">
        <v>1550</v>
      </c>
      <c r="M342" s="91"/>
      <c r="N342" s="89" t="s">
        <v>1551</v>
      </c>
      <c r="O342" s="89" t="s">
        <v>617</v>
      </c>
      <c r="P342" s="89" t="s">
        <v>1552</v>
      </c>
      <c r="Q342" s="89" t="s">
        <v>631</v>
      </c>
      <c r="R342" s="89">
        <v>24</v>
      </c>
      <c r="S342" s="89" t="s">
        <v>1553</v>
      </c>
      <c r="T342" s="89" t="s">
        <v>1560</v>
      </c>
      <c r="U342" s="89" t="s">
        <v>1554</v>
      </c>
      <c r="V342" s="89" t="s">
        <v>1563</v>
      </c>
      <c r="W342" s="89" t="s">
        <v>703</v>
      </c>
      <c r="X342" s="89" t="s">
        <v>567</v>
      </c>
      <c r="Y342" s="89" t="s">
        <v>621</v>
      </c>
      <c r="Z342" s="89" t="s">
        <v>68</v>
      </c>
      <c r="AA342" s="89" t="s">
        <v>428</v>
      </c>
      <c r="AB342" s="89">
        <v>1</v>
      </c>
      <c r="AC342" s="89">
        <v>6</v>
      </c>
      <c r="AD342" s="89">
        <v>1</v>
      </c>
      <c r="AE342" s="89" t="s">
        <v>287</v>
      </c>
      <c r="AF342" s="90">
        <v>367</v>
      </c>
      <c r="AG342" s="90">
        <v>45355</v>
      </c>
      <c r="AH342" s="90">
        <v>46476</v>
      </c>
    </row>
    <row r="343" spans="1:37" hidden="1" x14ac:dyDescent="0.35">
      <c r="A343" s="89" t="str">
        <f t="shared" si="13"/>
        <v>00BJ</v>
      </c>
      <c r="B343" s="89" t="s">
        <v>831</v>
      </c>
      <c r="C343" s="89" t="s">
        <v>832</v>
      </c>
      <c r="D343" s="89" t="s">
        <v>84</v>
      </c>
      <c r="E343" s="89" t="s">
        <v>833</v>
      </c>
      <c r="F343" s="89" t="s">
        <v>1877</v>
      </c>
      <c r="G343" s="89" t="s">
        <v>70</v>
      </c>
      <c r="H343" s="89" t="s">
        <v>70</v>
      </c>
      <c r="I343" s="89" t="s">
        <v>1549</v>
      </c>
      <c r="J343" s="89">
        <v>0</v>
      </c>
      <c r="K343" s="89" t="s">
        <v>53</v>
      </c>
      <c r="L343" s="89" t="s">
        <v>1550</v>
      </c>
      <c r="M343" s="91"/>
      <c r="N343" s="89" t="s">
        <v>1551</v>
      </c>
      <c r="O343" s="89" t="s">
        <v>617</v>
      </c>
      <c r="P343" s="89" t="s">
        <v>1552</v>
      </c>
      <c r="Q343" s="89" t="s">
        <v>631</v>
      </c>
      <c r="R343" s="89">
        <v>17</v>
      </c>
      <c r="S343" s="89" t="s">
        <v>1566</v>
      </c>
      <c r="T343" s="89" t="s">
        <v>1557</v>
      </c>
      <c r="U343" s="89" t="s">
        <v>1554</v>
      </c>
      <c r="V343" s="89" t="s">
        <v>1563</v>
      </c>
      <c r="W343" s="89" t="s">
        <v>703</v>
      </c>
      <c r="X343" s="89" t="s">
        <v>567</v>
      </c>
      <c r="Y343" s="89" t="s">
        <v>621</v>
      </c>
      <c r="Z343" s="89" t="s">
        <v>68</v>
      </c>
      <c r="AA343" s="89" t="s">
        <v>428</v>
      </c>
      <c r="AB343" s="89">
        <v>2</v>
      </c>
      <c r="AC343" s="89">
        <v>6</v>
      </c>
      <c r="AD343" s="89">
        <v>1</v>
      </c>
      <c r="AE343" s="89" t="s">
        <v>288</v>
      </c>
      <c r="AF343" s="90">
        <v>367</v>
      </c>
      <c r="AG343" s="90">
        <v>45359</v>
      </c>
      <c r="AH343" s="90">
        <v>46454</v>
      </c>
    </row>
    <row r="344" spans="1:37" x14ac:dyDescent="0.35">
      <c r="A344" s="89" t="str">
        <f t="shared" si="13"/>
        <v>Z7TR</v>
      </c>
      <c r="B344" s="89" t="s">
        <v>1432</v>
      </c>
      <c r="C344" s="89" t="s">
        <v>1433</v>
      </c>
      <c r="D344" s="89" t="s">
        <v>430</v>
      </c>
      <c r="E344" s="89" t="s">
        <v>1434</v>
      </c>
      <c r="F344" s="89" t="s">
        <v>1877</v>
      </c>
      <c r="G344" s="89" t="s">
        <v>70</v>
      </c>
      <c r="H344" s="89" t="s">
        <v>70</v>
      </c>
      <c r="I344" s="91"/>
      <c r="J344" s="89">
        <v>0</v>
      </c>
      <c r="K344" s="26" t="s">
        <v>38</v>
      </c>
      <c r="L344" s="89" t="s">
        <v>1622</v>
      </c>
      <c r="M344" s="91"/>
      <c r="N344" s="89" t="s">
        <v>1551</v>
      </c>
      <c r="O344" s="89" t="s">
        <v>617</v>
      </c>
      <c r="P344" s="89" t="s">
        <v>1552</v>
      </c>
      <c r="Q344" s="89" t="s">
        <v>631</v>
      </c>
      <c r="R344" s="89">
        <v>24</v>
      </c>
      <c r="S344" s="89" t="s">
        <v>1553</v>
      </c>
      <c r="T344" s="89" t="s">
        <v>1560</v>
      </c>
      <c r="U344" s="89" t="s">
        <v>1554</v>
      </c>
      <c r="V344" s="89" t="s">
        <v>1563</v>
      </c>
      <c r="W344" s="89" t="s">
        <v>703</v>
      </c>
      <c r="X344" s="89" t="s">
        <v>567</v>
      </c>
      <c r="Y344" s="89" t="s">
        <v>621</v>
      </c>
      <c r="Z344" s="89" t="s">
        <v>68</v>
      </c>
      <c r="AA344" s="89" t="s">
        <v>428</v>
      </c>
      <c r="AB344" s="89">
        <v>1</v>
      </c>
      <c r="AC344" s="89">
        <v>6</v>
      </c>
      <c r="AD344" s="89">
        <v>1</v>
      </c>
      <c r="AE344" s="89" t="s">
        <v>288</v>
      </c>
      <c r="AF344" s="90">
        <v>367</v>
      </c>
      <c r="AG344" s="90">
        <v>45447</v>
      </c>
      <c r="AH344" s="90">
        <v>46542</v>
      </c>
      <c r="AJ344">
        <f>VLOOKUP(A344,'1'!B:Q,16,0)</f>
        <v>1440</v>
      </c>
      <c r="AK344" s="96">
        <f t="shared" ref="AK344:AK345" si="17">AJ344/250</f>
        <v>5.76</v>
      </c>
    </row>
    <row r="345" spans="1:37" x14ac:dyDescent="0.35">
      <c r="A345" s="89" t="str">
        <f t="shared" si="13"/>
        <v>Z7Z6</v>
      </c>
      <c r="B345" s="89" t="s">
        <v>1885</v>
      </c>
      <c r="C345" s="89" t="s">
        <v>1886</v>
      </c>
      <c r="D345" s="89" t="s">
        <v>429</v>
      </c>
      <c r="E345" s="89" t="s">
        <v>1887</v>
      </c>
      <c r="F345" s="89" t="s">
        <v>1877</v>
      </c>
      <c r="G345" s="89" t="s">
        <v>70</v>
      </c>
      <c r="H345" s="89" t="s">
        <v>70</v>
      </c>
      <c r="I345" s="91"/>
      <c r="J345" s="89">
        <v>0</v>
      </c>
      <c r="K345" s="26" t="s">
        <v>38</v>
      </c>
      <c r="L345" s="89" t="s">
        <v>1622</v>
      </c>
      <c r="M345" s="91"/>
      <c r="N345" s="89" t="s">
        <v>1551</v>
      </c>
      <c r="O345" s="89" t="s">
        <v>617</v>
      </c>
      <c r="P345" s="89" t="s">
        <v>1552</v>
      </c>
      <c r="Q345" s="89" t="s">
        <v>631</v>
      </c>
      <c r="R345" s="89">
        <v>24</v>
      </c>
      <c r="S345" s="89" t="s">
        <v>1553</v>
      </c>
      <c r="T345" s="89" t="s">
        <v>1560</v>
      </c>
      <c r="U345" s="89" t="s">
        <v>1554</v>
      </c>
      <c r="V345" s="89" t="s">
        <v>1563</v>
      </c>
      <c r="W345" s="89" t="s">
        <v>703</v>
      </c>
      <c r="X345" s="89" t="s">
        <v>567</v>
      </c>
      <c r="Y345" s="89" t="s">
        <v>621</v>
      </c>
      <c r="Z345" s="89" t="s">
        <v>68</v>
      </c>
      <c r="AA345" s="89" t="s">
        <v>428</v>
      </c>
      <c r="AB345" s="89">
        <v>1</v>
      </c>
      <c r="AC345" s="89">
        <v>6</v>
      </c>
      <c r="AD345" s="89">
        <v>1</v>
      </c>
      <c r="AE345" s="89" t="s">
        <v>288</v>
      </c>
      <c r="AF345" s="90">
        <v>367</v>
      </c>
      <c r="AG345" s="90">
        <v>45447</v>
      </c>
      <c r="AH345" s="90">
        <v>46542</v>
      </c>
      <c r="AJ345">
        <f>VLOOKUP(A345,'1'!B:Q,16,0)</f>
        <v>1440</v>
      </c>
      <c r="AK345" s="96">
        <f t="shared" si="17"/>
        <v>5.76</v>
      </c>
    </row>
    <row r="346" spans="1:37" hidden="1" x14ac:dyDescent="0.35">
      <c r="A346" s="89" t="str">
        <f t="shared" si="13"/>
        <v>00UP</v>
      </c>
      <c r="B346" s="89" t="s">
        <v>906</v>
      </c>
      <c r="C346" s="89" t="s">
        <v>907</v>
      </c>
      <c r="D346" s="89" t="s">
        <v>152</v>
      </c>
      <c r="E346" s="89" t="s">
        <v>908</v>
      </c>
      <c r="F346" s="89" t="s">
        <v>1877</v>
      </c>
      <c r="G346" s="89" t="s">
        <v>70</v>
      </c>
      <c r="H346" s="89" t="s">
        <v>70</v>
      </c>
      <c r="I346" s="89" t="s">
        <v>1593</v>
      </c>
      <c r="J346" s="89">
        <v>0</v>
      </c>
      <c r="K346" s="89" t="s">
        <v>53</v>
      </c>
      <c r="L346" s="89" t="s">
        <v>1550</v>
      </c>
      <c r="M346" s="91"/>
      <c r="N346" s="89" t="s">
        <v>1551</v>
      </c>
      <c r="O346" s="89" t="s">
        <v>617</v>
      </c>
      <c r="P346" s="89" t="s">
        <v>1552</v>
      </c>
      <c r="Q346" s="89" t="s">
        <v>631</v>
      </c>
      <c r="R346" s="89">
        <v>24</v>
      </c>
      <c r="S346" s="89" t="s">
        <v>1553</v>
      </c>
      <c r="T346" s="89" t="s">
        <v>1553</v>
      </c>
      <c r="U346" s="89" t="s">
        <v>1554</v>
      </c>
      <c r="V346" s="89" t="s">
        <v>1563</v>
      </c>
      <c r="W346" s="89" t="s">
        <v>703</v>
      </c>
      <c r="X346" s="89" t="s">
        <v>567</v>
      </c>
      <c r="Y346" s="89" t="s">
        <v>621</v>
      </c>
      <c r="Z346" s="89" t="s">
        <v>68</v>
      </c>
      <c r="AA346" s="89" t="s">
        <v>428</v>
      </c>
      <c r="AB346" s="89">
        <v>1</v>
      </c>
      <c r="AC346" s="89">
        <v>6</v>
      </c>
      <c r="AD346" s="89">
        <v>1</v>
      </c>
      <c r="AE346" s="89" t="s">
        <v>210</v>
      </c>
      <c r="AF346" s="90">
        <v>367</v>
      </c>
      <c r="AG346" s="90">
        <v>45707</v>
      </c>
      <c r="AH346" s="90">
        <v>46802</v>
      </c>
    </row>
    <row r="347" spans="1:37" x14ac:dyDescent="0.35">
      <c r="A347" s="89" t="str">
        <f t="shared" si="13"/>
        <v>ZDZ5</v>
      </c>
      <c r="B347" s="89" t="s">
        <v>1889</v>
      </c>
      <c r="C347" s="89" t="s">
        <v>1890</v>
      </c>
      <c r="D347" s="89" t="s">
        <v>491</v>
      </c>
      <c r="E347" s="89" t="s">
        <v>1891</v>
      </c>
      <c r="F347" s="89" t="s">
        <v>1888</v>
      </c>
      <c r="G347" s="89" t="s">
        <v>70</v>
      </c>
      <c r="H347" s="89" t="s">
        <v>70</v>
      </c>
      <c r="I347" s="89" t="s">
        <v>1549</v>
      </c>
      <c r="J347" s="89">
        <v>0</v>
      </c>
      <c r="K347" s="26" t="s">
        <v>38</v>
      </c>
      <c r="L347" s="89" t="s">
        <v>1590</v>
      </c>
      <c r="M347" s="91"/>
      <c r="N347" s="89" t="s">
        <v>1551</v>
      </c>
      <c r="O347" s="89" t="s">
        <v>617</v>
      </c>
      <c r="P347" s="89" t="s">
        <v>1552</v>
      </c>
      <c r="Q347" s="89" t="s">
        <v>631</v>
      </c>
      <c r="R347" s="89">
        <v>16</v>
      </c>
      <c r="S347" s="89" t="s">
        <v>1613</v>
      </c>
      <c r="T347" s="89" t="s">
        <v>1557</v>
      </c>
      <c r="U347" s="89" t="s">
        <v>1554</v>
      </c>
      <c r="V347" s="89" t="s">
        <v>1563</v>
      </c>
      <c r="W347" s="89" t="s">
        <v>651</v>
      </c>
      <c r="X347" s="89" t="s">
        <v>76</v>
      </c>
      <c r="Y347" s="89" t="s">
        <v>621</v>
      </c>
      <c r="Z347" s="89" t="s">
        <v>68</v>
      </c>
      <c r="AA347" s="89" t="s">
        <v>67</v>
      </c>
      <c r="AB347" s="89">
        <v>2</v>
      </c>
      <c r="AC347" s="89">
        <v>6</v>
      </c>
      <c r="AD347" s="89">
        <v>1</v>
      </c>
      <c r="AE347" s="89" t="s">
        <v>287</v>
      </c>
      <c r="AF347" s="90">
        <v>367</v>
      </c>
      <c r="AG347" s="90">
        <v>45098</v>
      </c>
      <c r="AH347" s="90">
        <v>46174</v>
      </c>
      <c r="AJ347">
        <f>VLOOKUP(A347,'1'!B:Q,16,0)</f>
        <v>960</v>
      </c>
      <c r="AK347" s="96">
        <f t="shared" ref="AK347:AK349" si="18">AJ347/250</f>
        <v>3.84</v>
      </c>
    </row>
    <row r="348" spans="1:37" x14ac:dyDescent="0.35">
      <c r="A348" s="89" t="str">
        <f t="shared" si="13"/>
        <v>Z837</v>
      </c>
      <c r="B348" s="89" t="s">
        <v>1242</v>
      </c>
      <c r="C348" s="89" t="s">
        <v>1243</v>
      </c>
      <c r="D348" s="89" t="s">
        <v>477</v>
      </c>
      <c r="E348" s="89" t="s">
        <v>1241</v>
      </c>
      <c r="F348" s="89" t="s">
        <v>1888</v>
      </c>
      <c r="G348" s="89" t="s">
        <v>70</v>
      </c>
      <c r="H348" s="89" t="s">
        <v>70</v>
      </c>
      <c r="I348" s="91"/>
      <c r="J348" s="89">
        <v>0</v>
      </c>
      <c r="K348" s="26" t="s">
        <v>38</v>
      </c>
      <c r="L348" s="89" t="s">
        <v>1622</v>
      </c>
      <c r="M348" s="91"/>
      <c r="N348" s="89" t="s">
        <v>1551</v>
      </c>
      <c r="O348" s="89" t="s">
        <v>617</v>
      </c>
      <c r="P348" s="89" t="s">
        <v>1552</v>
      </c>
      <c r="Q348" s="89" t="s">
        <v>631</v>
      </c>
      <c r="R348" s="89">
        <v>24</v>
      </c>
      <c r="S348" s="89" t="s">
        <v>1553</v>
      </c>
      <c r="T348" s="89" t="s">
        <v>1560</v>
      </c>
      <c r="U348" s="89" t="s">
        <v>1554</v>
      </c>
      <c r="V348" s="89" t="s">
        <v>1563</v>
      </c>
      <c r="W348" s="89" t="s">
        <v>651</v>
      </c>
      <c r="X348" s="89" t="s">
        <v>76</v>
      </c>
      <c r="Y348" s="89" t="s">
        <v>621</v>
      </c>
      <c r="Z348" s="89" t="s">
        <v>68</v>
      </c>
      <c r="AA348" s="89" t="s">
        <v>67</v>
      </c>
      <c r="AB348" s="89">
        <v>2</v>
      </c>
      <c r="AC348" s="89">
        <v>6</v>
      </c>
      <c r="AD348" s="89">
        <v>1</v>
      </c>
      <c r="AE348" s="89" t="s">
        <v>288</v>
      </c>
      <c r="AF348" s="90">
        <v>367</v>
      </c>
      <c r="AG348" s="90">
        <v>45438</v>
      </c>
      <c r="AH348" s="90">
        <v>46537</v>
      </c>
      <c r="AJ348">
        <f>VLOOKUP(A348,'1'!B:Q,16,0)</f>
        <v>1440</v>
      </c>
      <c r="AK348" s="96">
        <f t="shared" si="18"/>
        <v>5.76</v>
      </c>
    </row>
    <row r="349" spans="1:37" x14ac:dyDescent="0.35">
      <c r="A349" s="89" t="str">
        <f t="shared" si="13"/>
        <v>Z836</v>
      </c>
      <c r="B349" s="89" t="s">
        <v>1239</v>
      </c>
      <c r="C349" s="89" t="s">
        <v>1240</v>
      </c>
      <c r="D349" s="89" t="s">
        <v>476</v>
      </c>
      <c r="E349" s="89" t="s">
        <v>1241</v>
      </c>
      <c r="F349" s="89" t="s">
        <v>1888</v>
      </c>
      <c r="G349" s="89" t="s">
        <v>70</v>
      </c>
      <c r="H349" s="89" t="s">
        <v>70</v>
      </c>
      <c r="I349" s="91"/>
      <c r="J349" s="89">
        <v>0</v>
      </c>
      <c r="K349" s="26" t="s">
        <v>38</v>
      </c>
      <c r="L349" s="89" t="s">
        <v>1622</v>
      </c>
      <c r="M349" s="91"/>
      <c r="N349" s="89" t="s">
        <v>1551</v>
      </c>
      <c r="O349" s="89" t="s">
        <v>617</v>
      </c>
      <c r="P349" s="89" t="s">
        <v>1552</v>
      </c>
      <c r="Q349" s="89" t="s">
        <v>631</v>
      </c>
      <c r="R349" s="89">
        <v>24</v>
      </c>
      <c r="S349" s="89" t="s">
        <v>1553</v>
      </c>
      <c r="T349" s="89" t="s">
        <v>1560</v>
      </c>
      <c r="U349" s="89" t="s">
        <v>1554</v>
      </c>
      <c r="V349" s="89" t="s">
        <v>1563</v>
      </c>
      <c r="W349" s="89" t="s">
        <v>651</v>
      </c>
      <c r="X349" s="89" t="s">
        <v>76</v>
      </c>
      <c r="Y349" s="89" t="s">
        <v>621</v>
      </c>
      <c r="Z349" s="89" t="s">
        <v>68</v>
      </c>
      <c r="AA349" s="89" t="s">
        <v>67</v>
      </c>
      <c r="AB349" s="89">
        <v>2</v>
      </c>
      <c r="AC349" s="89">
        <v>6</v>
      </c>
      <c r="AD349" s="89">
        <v>1</v>
      </c>
      <c r="AE349" s="89" t="s">
        <v>288</v>
      </c>
      <c r="AF349" s="90">
        <v>367</v>
      </c>
      <c r="AG349" s="90">
        <v>45438</v>
      </c>
      <c r="AH349" s="90">
        <v>46537</v>
      </c>
      <c r="AJ349">
        <f>VLOOKUP(A349,'1'!B:Q,16,0)</f>
        <v>1440</v>
      </c>
      <c r="AK349" s="96">
        <f t="shared" si="18"/>
        <v>5.76</v>
      </c>
    </row>
    <row r="350" spans="1:37" hidden="1" x14ac:dyDescent="0.35">
      <c r="A350" s="89" t="str">
        <f t="shared" si="13"/>
        <v>00JP</v>
      </c>
      <c r="B350" s="89" t="s">
        <v>868</v>
      </c>
      <c r="C350" s="89" t="s">
        <v>869</v>
      </c>
      <c r="D350" s="89" t="s">
        <v>121</v>
      </c>
      <c r="E350" s="89" t="s">
        <v>870</v>
      </c>
      <c r="F350" s="89" t="s">
        <v>1888</v>
      </c>
      <c r="G350" s="89" t="s">
        <v>70</v>
      </c>
      <c r="H350" s="89" t="s">
        <v>70</v>
      </c>
      <c r="I350" s="91"/>
      <c r="J350" s="89">
        <v>0</v>
      </c>
      <c r="K350" s="89" t="s">
        <v>53</v>
      </c>
      <c r="L350" s="89" t="s">
        <v>1550</v>
      </c>
      <c r="M350" s="91"/>
      <c r="N350" s="89" t="s">
        <v>1551</v>
      </c>
      <c r="O350" s="89" t="s">
        <v>617</v>
      </c>
      <c r="P350" s="89" t="s">
        <v>1552</v>
      </c>
      <c r="Q350" s="89" t="s">
        <v>631</v>
      </c>
      <c r="R350" s="89">
        <v>24</v>
      </c>
      <c r="S350" s="89" t="s">
        <v>1553</v>
      </c>
      <c r="T350" s="89" t="s">
        <v>1560</v>
      </c>
      <c r="U350" s="89" t="s">
        <v>1554</v>
      </c>
      <c r="V350" s="89" t="s">
        <v>1563</v>
      </c>
      <c r="W350" s="89" t="s">
        <v>651</v>
      </c>
      <c r="X350" s="89" t="s">
        <v>76</v>
      </c>
      <c r="Y350" s="89" t="s">
        <v>621</v>
      </c>
      <c r="Z350" s="89" t="s">
        <v>68</v>
      </c>
      <c r="AA350" s="89" t="s">
        <v>67</v>
      </c>
      <c r="AB350" s="89">
        <v>2</v>
      </c>
      <c r="AC350" s="89">
        <v>6</v>
      </c>
      <c r="AD350" s="89">
        <v>1</v>
      </c>
      <c r="AE350" s="89" t="s">
        <v>287</v>
      </c>
      <c r="AF350" s="90">
        <v>367</v>
      </c>
      <c r="AG350" s="90">
        <v>45526</v>
      </c>
      <c r="AH350" s="90">
        <v>46629</v>
      </c>
    </row>
    <row r="351" spans="1:37" hidden="1" x14ac:dyDescent="0.35">
      <c r="A351" s="89" t="str">
        <f t="shared" si="13"/>
        <v>617C</v>
      </c>
      <c r="B351" s="89" t="s">
        <v>1511</v>
      </c>
      <c r="C351" s="89" t="s">
        <v>1512</v>
      </c>
      <c r="D351" s="89" t="s">
        <v>313</v>
      </c>
      <c r="E351" s="89" t="s">
        <v>1513</v>
      </c>
      <c r="F351" s="89" t="s">
        <v>1892</v>
      </c>
      <c r="G351" s="89" t="s">
        <v>75</v>
      </c>
      <c r="H351" s="89" t="s">
        <v>1893</v>
      </c>
      <c r="I351" s="91"/>
      <c r="J351" s="89">
        <v>0</v>
      </c>
      <c r="K351" s="89" t="s">
        <v>53</v>
      </c>
      <c r="L351" s="89" t="s">
        <v>1550</v>
      </c>
      <c r="M351" s="91"/>
      <c r="N351" s="89" t="s">
        <v>1551</v>
      </c>
      <c r="O351" s="89" t="s">
        <v>617</v>
      </c>
      <c r="P351" s="89" t="s">
        <v>1552</v>
      </c>
      <c r="Q351" s="89" t="s">
        <v>622</v>
      </c>
      <c r="R351" s="89">
        <v>24</v>
      </c>
      <c r="S351" s="89" t="s">
        <v>1553</v>
      </c>
      <c r="T351" s="89" t="s">
        <v>1557</v>
      </c>
      <c r="U351" s="89" t="s">
        <v>1554</v>
      </c>
      <c r="V351" s="89" t="s">
        <v>1563</v>
      </c>
      <c r="W351" s="89" t="s">
        <v>690</v>
      </c>
      <c r="X351" s="89" t="s">
        <v>86</v>
      </c>
      <c r="Y351" s="89" t="s">
        <v>621</v>
      </c>
      <c r="Z351" s="89" t="s">
        <v>68</v>
      </c>
      <c r="AA351" s="89" t="s">
        <v>73</v>
      </c>
      <c r="AB351" s="89">
        <v>2</v>
      </c>
      <c r="AC351" s="89">
        <v>6</v>
      </c>
      <c r="AD351" s="89">
        <v>1</v>
      </c>
      <c r="AE351" s="89" t="s">
        <v>287</v>
      </c>
      <c r="AF351" s="90">
        <v>367</v>
      </c>
      <c r="AG351" s="90">
        <v>45057</v>
      </c>
      <c r="AH351" s="90">
        <v>46153</v>
      </c>
    </row>
    <row r="352" spans="1:37" x14ac:dyDescent="0.35">
      <c r="A352" s="89" t="str">
        <f t="shared" si="13"/>
        <v>ZRP5</v>
      </c>
      <c r="B352" s="89" t="s">
        <v>1894</v>
      </c>
      <c r="C352" s="89" t="s">
        <v>1895</v>
      </c>
      <c r="D352" s="89" t="s">
        <v>536</v>
      </c>
      <c r="E352" s="89" t="s">
        <v>1896</v>
      </c>
      <c r="F352" s="89" t="s">
        <v>1892</v>
      </c>
      <c r="G352" s="89" t="s">
        <v>75</v>
      </c>
      <c r="H352" s="89" t="s">
        <v>1893</v>
      </c>
      <c r="I352" s="89" t="s">
        <v>1549</v>
      </c>
      <c r="J352" s="89">
        <v>0</v>
      </c>
      <c r="K352" s="26" t="s">
        <v>38</v>
      </c>
      <c r="L352" s="89" t="s">
        <v>1590</v>
      </c>
      <c r="M352" s="91"/>
      <c r="N352" s="89" t="s">
        <v>1551</v>
      </c>
      <c r="O352" s="89" t="s">
        <v>617</v>
      </c>
      <c r="P352" s="89" t="s">
        <v>1552</v>
      </c>
      <c r="Q352" s="89" t="s">
        <v>622</v>
      </c>
      <c r="R352" s="89">
        <v>0</v>
      </c>
      <c r="S352" s="89" t="s">
        <v>1553</v>
      </c>
      <c r="T352" s="89" t="s">
        <v>1560</v>
      </c>
      <c r="U352" s="89" t="s">
        <v>1554</v>
      </c>
      <c r="V352" s="89" t="s">
        <v>1563</v>
      </c>
      <c r="W352" s="89" t="s">
        <v>620</v>
      </c>
      <c r="X352" s="89" t="s">
        <v>237</v>
      </c>
      <c r="Y352" s="89" t="s">
        <v>621</v>
      </c>
      <c r="Z352" s="89" t="s">
        <v>68</v>
      </c>
      <c r="AA352" s="89" t="s">
        <v>73</v>
      </c>
      <c r="AB352" s="89">
        <v>4</v>
      </c>
      <c r="AC352" s="89">
        <v>6</v>
      </c>
      <c r="AD352" s="89">
        <v>1</v>
      </c>
      <c r="AE352" s="89" t="s">
        <v>287</v>
      </c>
      <c r="AF352" s="90">
        <v>367</v>
      </c>
      <c r="AG352" s="90">
        <v>45102</v>
      </c>
      <c r="AH352" s="90">
        <v>46193</v>
      </c>
      <c r="AJ352">
        <f>VLOOKUP(A352,'1'!B:Q,16,0)</f>
        <v>1440</v>
      </c>
      <c r="AK352" s="96">
        <f>AJ352/250</f>
        <v>5.76</v>
      </c>
    </row>
    <row r="353" spans="1:37" hidden="1" x14ac:dyDescent="0.35">
      <c r="A353" s="89" t="str">
        <f t="shared" si="13"/>
        <v>00R1</v>
      </c>
      <c r="B353" s="89" t="s">
        <v>738</v>
      </c>
      <c r="C353" s="89" t="s">
        <v>739</v>
      </c>
      <c r="D353" s="89" t="s">
        <v>131</v>
      </c>
      <c r="E353" s="89" t="s">
        <v>740</v>
      </c>
      <c r="F353" s="89" t="s">
        <v>1897</v>
      </c>
      <c r="G353" s="89" t="s">
        <v>75</v>
      </c>
      <c r="H353" s="89" t="s">
        <v>1898</v>
      </c>
      <c r="I353" s="89" t="s">
        <v>1549</v>
      </c>
      <c r="J353" s="89">
        <v>0</v>
      </c>
      <c r="K353" s="89" t="s">
        <v>53</v>
      </c>
      <c r="L353" s="89" t="s">
        <v>1550</v>
      </c>
      <c r="M353" s="91"/>
      <c r="N353" s="89" t="s">
        <v>1551</v>
      </c>
      <c r="O353" s="89" t="s">
        <v>617</v>
      </c>
      <c r="P353" s="89" t="s">
        <v>1552</v>
      </c>
      <c r="Q353" s="89" t="s">
        <v>622</v>
      </c>
      <c r="R353" s="89">
        <v>17</v>
      </c>
      <c r="S353" s="89" t="s">
        <v>1566</v>
      </c>
      <c r="T353" s="89" t="s">
        <v>1553</v>
      </c>
      <c r="U353" s="89" t="s">
        <v>1554</v>
      </c>
      <c r="V353" s="89" t="s">
        <v>1555</v>
      </c>
      <c r="W353" s="89" t="s">
        <v>690</v>
      </c>
      <c r="X353" s="89" t="s">
        <v>86</v>
      </c>
      <c r="Y353" s="89" t="s">
        <v>621</v>
      </c>
      <c r="Z353" s="89" t="s">
        <v>68</v>
      </c>
      <c r="AA353" s="89" t="s">
        <v>73</v>
      </c>
      <c r="AB353" s="89">
        <v>1</v>
      </c>
      <c r="AC353" s="89">
        <v>6</v>
      </c>
      <c r="AD353" s="89">
        <v>1</v>
      </c>
      <c r="AE353" s="89" t="s">
        <v>285</v>
      </c>
      <c r="AF353" s="90">
        <v>367</v>
      </c>
      <c r="AG353" s="90">
        <v>44055</v>
      </c>
      <c r="AH353" s="90">
        <v>45169</v>
      </c>
    </row>
    <row r="354" spans="1:37" x14ac:dyDescent="0.35">
      <c r="A354" s="89" t="str">
        <f t="shared" ref="A354:A413" si="19">LEFT(B354,LEN(B354)-3)</f>
        <v>Z3TZ</v>
      </c>
      <c r="B354" s="89" t="s">
        <v>632</v>
      </c>
      <c r="C354" s="89" t="s">
        <v>633</v>
      </c>
      <c r="D354" s="89" t="s">
        <v>462</v>
      </c>
      <c r="E354" s="89" t="s">
        <v>634</v>
      </c>
      <c r="F354" s="89" t="s">
        <v>1897</v>
      </c>
      <c r="G354" s="89" t="s">
        <v>75</v>
      </c>
      <c r="H354" s="89" t="s">
        <v>1898</v>
      </c>
      <c r="I354" s="89" t="s">
        <v>1558</v>
      </c>
      <c r="J354" s="89">
        <v>0</v>
      </c>
      <c r="K354" s="26" t="s">
        <v>38</v>
      </c>
      <c r="L354" s="89" t="s">
        <v>1590</v>
      </c>
      <c r="M354" s="91"/>
      <c r="N354" s="89" t="s">
        <v>1551</v>
      </c>
      <c r="O354" s="89" t="s">
        <v>617</v>
      </c>
      <c r="P354" s="89" t="s">
        <v>1552</v>
      </c>
      <c r="Q354" s="89" t="s">
        <v>622</v>
      </c>
      <c r="R354" s="89">
        <v>24</v>
      </c>
      <c r="S354" s="89" t="s">
        <v>1553</v>
      </c>
      <c r="T354" s="89" t="s">
        <v>1553</v>
      </c>
      <c r="U354" s="89" t="s">
        <v>1554</v>
      </c>
      <c r="V354" s="89" t="s">
        <v>1563</v>
      </c>
      <c r="W354" s="89" t="s">
        <v>641</v>
      </c>
      <c r="X354" s="89" t="s">
        <v>71</v>
      </c>
      <c r="Y354" s="89" t="s">
        <v>621</v>
      </c>
      <c r="Z354" s="89" t="s">
        <v>68</v>
      </c>
      <c r="AA354" s="89" t="s">
        <v>73</v>
      </c>
      <c r="AB354" s="89">
        <v>1</v>
      </c>
      <c r="AC354" s="89">
        <v>6</v>
      </c>
      <c r="AD354" s="89">
        <v>1</v>
      </c>
      <c r="AE354" s="89" t="s">
        <v>285</v>
      </c>
      <c r="AF354" s="90">
        <v>367</v>
      </c>
      <c r="AG354" s="90">
        <v>44173</v>
      </c>
      <c r="AH354" s="90">
        <v>45291</v>
      </c>
      <c r="AJ354">
        <f>VLOOKUP(A354,'1'!B:Q,16,0)</f>
        <v>1440</v>
      </c>
      <c r="AK354" s="96">
        <f t="shared" ref="AK354:AK359" si="20">AJ354/250</f>
        <v>5.76</v>
      </c>
    </row>
    <row r="355" spans="1:37" x14ac:dyDescent="0.35">
      <c r="A355" s="89" t="str">
        <f t="shared" si="19"/>
        <v>Z16J</v>
      </c>
      <c r="B355" s="89" t="s">
        <v>785</v>
      </c>
      <c r="C355" s="89" t="s">
        <v>786</v>
      </c>
      <c r="D355" s="89" t="s">
        <v>437</v>
      </c>
      <c r="E355" s="89" t="s">
        <v>634</v>
      </c>
      <c r="F355" s="89" t="s">
        <v>1897</v>
      </c>
      <c r="G355" s="89" t="s">
        <v>75</v>
      </c>
      <c r="H355" s="89" t="s">
        <v>1898</v>
      </c>
      <c r="I355" s="89" t="s">
        <v>1558</v>
      </c>
      <c r="J355" s="89">
        <v>0</v>
      </c>
      <c r="K355" s="26" t="s">
        <v>38</v>
      </c>
      <c r="L355" s="89" t="s">
        <v>1590</v>
      </c>
      <c r="M355" s="91"/>
      <c r="N355" s="89" t="s">
        <v>1551</v>
      </c>
      <c r="O355" s="89" t="s">
        <v>617</v>
      </c>
      <c r="P355" s="89" t="s">
        <v>1552</v>
      </c>
      <c r="Q355" s="89" t="s">
        <v>622</v>
      </c>
      <c r="R355" s="89">
        <v>24</v>
      </c>
      <c r="S355" s="89" t="s">
        <v>1553</v>
      </c>
      <c r="T355" s="89" t="s">
        <v>1553</v>
      </c>
      <c r="U355" s="89" t="s">
        <v>1554</v>
      </c>
      <c r="V355" s="89" t="s">
        <v>1563</v>
      </c>
      <c r="W355" s="89" t="s">
        <v>641</v>
      </c>
      <c r="X355" s="89" t="s">
        <v>71</v>
      </c>
      <c r="Y355" s="89" t="s">
        <v>621</v>
      </c>
      <c r="Z355" s="89" t="s">
        <v>68</v>
      </c>
      <c r="AA355" s="89" t="s">
        <v>73</v>
      </c>
      <c r="AB355" s="89">
        <v>1</v>
      </c>
      <c r="AC355" s="89">
        <v>6</v>
      </c>
      <c r="AD355" s="89">
        <v>1</v>
      </c>
      <c r="AE355" s="89" t="s">
        <v>285</v>
      </c>
      <c r="AF355" s="90">
        <v>367</v>
      </c>
      <c r="AG355" s="90">
        <v>44173</v>
      </c>
      <c r="AH355" s="90">
        <v>45291</v>
      </c>
      <c r="AJ355">
        <f>VLOOKUP(A355,'1'!B:Q,16,0)</f>
        <v>1440</v>
      </c>
      <c r="AK355" s="96">
        <f t="shared" si="20"/>
        <v>5.76</v>
      </c>
    </row>
    <row r="356" spans="1:37" x14ac:dyDescent="0.35">
      <c r="A356" s="89" t="str">
        <f t="shared" si="19"/>
        <v>Z4WF</v>
      </c>
      <c r="B356" s="89" t="s">
        <v>794</v>
      </c>
      <c r="C356" s="89" t="s">
        <v>795</v>
      </c>
      <c r="D356" s="89" t="s">
        <v>468</v>
      </c>
      <c r="E356" s="89" t="s">
        <v>726</v>
      </c>
      <c r="F356" s="89" t="s">
        <v>1897</v>
      </c>
      <c r="G356" s="89" t="s">
        <v>75</v>
      </c>
      <c r="H356" s="89" t="s">
        <v>1898</v>
      </c>
      <c r="I356" s="91"/>
      <c r="J356" s="89">
        <v>0</v>
      </c>
      <c r="K356" s="26" t="s">
        <v>38</v>
      </c>
      <c r="L356" s="89" t="s">
        <v>1590</v>
      </c>
      <c r="M356" s="91"/>
      <c r="N356" s="89" t="s">
        <v>1551</v>
      </c>
      <c r="O356" s="89" t="s">
        <v>617</v>
      </c>
      <c r="P356" s="89" t="s">
        <v>1552</v>
      </c>
      <c r="Q356" s="89" t="s">
        <v>622</v>
      </c>
      <c r="R356" s="89">
        <v>24</v>
      </c>
      <c r="S356" s="89" t="s">
        <v>1553</v>
      </c>
      <c r="T356" s="89" t="s">
        <v>1553</v>
      </c>
      <c r="U356" s="89" t="s">
        <v>1554</v>
      </c>
      <c r="V356" s="89" t="s">
        <v>1563</v>
      </c>
      <c r="W356" s="89" t="s">
        <v>620</v>
      </c>
      <c r="X356" s="89" t="s">
        <v>237</v>
      </c>
      <c r="Y356" s="89" t="s">
        <v>621</v>
      </c>
      <c r="Z356" s="89" t="s">
        <v>68</v>
      </c>
      <c r="AA356" s="89" t="s">
        <v>73</v>
      </c>
      <c r="AB356" s="89">
        <v>1</v>
      </c>
      <c r="AC356" s="89">
        <v>6</v>
      </c>
      <c r="AD356" s="89">
        <v>1</v>
      </c>
      <c r="AE356" s="89" t="s">
        <v>285</v>
      </c>
      <c r="AF356" s="90">
        <v>367</v>
      </c>
      <c r="AG356" s="90">
        <v>44173</v>
      </c>
      <c r="AH356" s="90">
        <v>45291</v>
      </c>
      <c r="AJ356">
        <f>VLOOKUP(A356,'1'!B:Q,16,0)</f>
        <v>1440</v>
      </c>
      <c r="AK356" s="96">
        <f t="shared" si="20"/>
        <v>5.76</v>
      </c>
    </row>
    <row r="357" spans="1:37" x14ac:dyDescent="0.35">
      <c r="A357" s="89" t="str">
        <f t="shared" si="19"/>
        <v>Z07Z</v>
      </c>
      <c r="B357" s="89" t="s">
        <v>724</v>
      </c>
      <c r="C357" s="89" t="s">
        <v>725</v>
      </c>
      <c r="D357" s="89" t="s">
        <v>398</v>
      </c>
      <c r="E357" s="89" t="s">
        <v>726</v>
      </c>
      <c r="F357" s="89" t="s">
        <v>1897</v>
      </c>
      <c r="G357" s="89" t="s">
        <v>75</v>
      </c>
      <c r="H357" s="89" t="s">
        <v>1898</v>
      </c>
      <c r="I357" s="91"/>
      <c r="J357" s="89">
        <v>0</v>
      </c>
      <c r="K357" s="26" t="s">
        <v>38</v>
      </c>
      <c r="L357" s="89" t="s">
        <v>1590</v>
      </c>
      <c r="M357" s="91"/>
      <c r="N357" s="89" t="s">
        <v>1551</v>
      </c>
      <c r="O357" s="89" t="s">
        <v>617</v>
      </c>
      <c r="P357" s="89" t="s">
        <v>1552</v>
      </c>
      <c r="Q357" s="89" t="s">
        <v>622</v>
      </c>
      <c r="R357" s="89">
        <v>24</v>
      </c>
      <c r="S357" s="89" t="s">
        <v>1553</v>
      </c>
      <c r="T357" s="89" t="s">
        <v>1553</v>
      </c>
      <c r="U357" s="89" t="s">
        <v>1554</v>
      </c>
      <c r="V357" s="89" t="s">
        <v>1563</v>
      </c>
      <c r="W357" s="89" t="s">
        <v>620</v>
      </c>
      <c r="X357" s="89" t="s">
        <v>237</v>
      </c>
      <c r="Y357" s="89" t="s">
        <v>621</v>
      </c>
      <c r="Z357" s="89" t="s">
        <v>68</v>
      </c>
      <c r="AA357" s="89" t="s">
        <v>73</v>
      </c>
      <c r="AB357" s="89">
        <v>1</v>
      </c>
      <c r="AC357" s="89">
        <v>6</v>
      </c>
      <c r="AD357" s="89">
        <v>1</v>
      </c>
      <c r="AE357" s="89" t="s">
        <v>285</v>
      </c>
      <c r="AF357" s="90">
        <v>367</v>
      </c>
      <c r="AG357" s="90">
        <v>44173</v>
      </c>
      <c r="AH357" s="90">
        <v>45291</v>
      </c>
      <c r="AJ357">
        <f>VLOOKUP(A357,'1'!B:Q,16,0)</f>
        <v>1440</v>
      </c>
      <c r="AK357" s="96">
        <f t="shared" si="20"/>
        <v>5.76</v>
      </c>
    </row>
    <row r="358" spans="1:37" x14ac:dyDescent="0.35">
      <c r="A358" s="89" t="str">
        <f t="shared" si="19"/>
        <v>Z08A</v>
      </c>
      <c r="B358" s="89" t="s">
        <v>783</v>
      </c>
      <c r="C358" s="89" t="s">
        <v>1415</v>
      </c>
      <c r="D358" s="89" t="s">
        <v>399</v>
      </c>
      <c r="E358" s="89" t="s">
        <v>784</v>
      </c>
      <c r="F358" s="89" t="s">
        <v>1897</v>
      </c>
      <c r="G358" s="89" t="s">
        <v>75</v>
      </c>
      <c r="H358" s="89" t="s">
        <v>1898</v>
      </c>
      <c r="I358" s="91"/>
      <c r="J358" s="89">
        <v>0</v>
      </c>
      <c r="K358" s="26" t="s">
        <v>38</v>
      </c>
      <c r="L358" s="89" t="s">
        <v>1590</v>
      </c>
      <c r="M358" s="91"/>
      <c r="N358" s="89" t="s">
        <v>1551</v>
      </c>
      <c r="O358" s="89" t="s">
        <v>617</v>
      </c>
      <c r="P358" s="89" t="s">
        <v>1552</v>
      </c>
      <c r="Q358" s="89" t="s">
        <v>622</v>
      </c>
      <c r="R358" s="89">
        <v>24</v>
      </c>
      <c r="S358" s="89" t="s">
        <v>1553</v>
      </c>
      <c r="T358" s="89" t="s">
        <v>1553</v>
      </c>
      <c r="U358" s="89" t="s">
        <v>1554</v>
      </c>
      <c r="V358" s="89" t="s">
        <v>1563</v>
      </c>
      <c r="W358" s="89" t="s">
        <v>620</v>
      </c>
      <c r="X358" s="89" t="s">
        <v>237</v>
      </c>
      <c r="Y358" s="89" t="s">
        <v>621</v>
      </c>
      <c r="Z358" s="89" t="s">
        <v>68</v>
      </c>
      <c r="AA358" s="89" t="s">
        <v>73</v>
      </c>
      <c r="AB358" s="89">
        <v>1</v>
      </c>
      <c r="AC358" s="89">
        <v>12</v>
      </c>
      <c r="AD358" s="89">
        <v>1</v>
      </c>
      <c r="AE358" s="89" t="s">
        <v>285</v>
      </c>
      <c r="AF358" s="90">
        <v>367</v>
      </c>
      <c r="AG358" s="90">
        <v>44174</v>
      </c>
      <c r="AH358" s="90">
        <v>45291</v>
      </c>
      <c r="AJ358">
        <f>VLOOKUP(A358,'1'!B:Q,16,0)</f>
        <v>1440</v>
      </c>
      <c r="AK358" s="96">
        <f t="shared" si="20"/>
        <v>5.76</v>
      </c>
    </row>
    <row r="359" spans="1:37" x14ac:dyDescent="0.35">
      <c r="A359" s="89" t="str">
        <f t="shared" si="19"/>
        <v>ZQ1R</v>
      </c>
      <c r="B359" s="89" t="s">
        <v>801</v>
      </c>
      <c r="C359" s="89" t="s">
        <v>802</v>
      </c>
      <c r="D359" s="89" t="s">
        <v>499</v>
      </c>
      <c r="E359" s="89" t="s">
        <v>803</v>
      </c>
      <c r="F359" s="89" t="s">
        <v>1897</v>
      </c>
      <c r="G359" s="89" t="s">
        <v>75</v>
      </c>
      <c r="H359" s="89" t="s">
        <v>1898</v>
      </c>
      <c r="I359" s="91"/>
      <c r="J359" s="89">
        <v>0</v>
      </c>
      <c r="K359" s="26" t="s">
        <v>38</v>
      </c>
      <c r="L359" s="89" t="s">
        <v>1590</v>
      </c>
      <c r="M359" s="91"/>
      <c r="N359" s="89" t="s">
        <v>1551</v>
      </c>
      <c r="O359" s="89" t="s">
        <v>617</v>
      </c>
      <c r="P359" s="89" t="s">
        <v>1552</v>
      </c>
      <c r="Q359" s="89" t="s">
        <v>622</v>
      </c>
      <c r="R359" s="89">
        <v>24</v>
      </c>
      <c r="S359" s="89" t="s">
        <v>1553</v>
      </c>
      <c r="T359" s="89" t="s">
        <v>1553</v>
      </c>
      <c r="U359" s="89" t="s">
        <v>1554</v>
      </c>
      <c r="V359" s="89" t="s">
        <v>1563</v>
      </c>
      <c r="W359" s="89" t="s">
        <v>620</v>
      </c>
      <c r="X359" s="89" t="s">
        <v>237</v>
      </c>
      <c r="Y359" s="89" t="s">
        <v>621</v>
      </c>
      <c r="Z359" s="89" t="s">
        <v>68</v>
      </c>
      <c r="AA359" s="89" t="s">
        <v>73</v>
      </c>
      <c r="AB359" s="89">
        <v>1</v>
      </c>
      <c r="AC359" s="89">
        <v>6</v>
      </c>
      <c r="AD359" s="89">
        <v>1</v>
      </c>
      <c r="AE359" s="89" t="s">
        <v>286</v>
      </c>
      <c r="AF359" s="90">
        <v>367</v>
      </c>
      <c r="AG359" s="90">
        <v>44414</v>
      </c>
      <c r="AH359" s="90">
        <v>45535</v>
      </c>
      <c r="AJ359">
        <f>VLOOKUP(A359,'1'!B:Q,16,0)</f>
        <v>1440</v>
      </c>
      <c r="AK359" s="96">
        <f t="shared" si="20"/>
        <v>5.76</v>
      </c>
    </row>
    <row r="360" spans="1:37" hidden="1" x14ac:dyDescent="0.35">
      <c r="A360" s="89" t="str">
        <f t="shared" si="19"/>
        <v>630X</v>
      </c>
      <c r="B360" s="89" t="s">
        <v>1900</v>
      </c>
      <c r="C360" s="89" t="s">
        <v>1901</v>
      </c>
      <c r="D360" s="89" t="s">
        <v>321</v>
      </c>
      <c r="E360" s="89" t="s">
        <v>1902</v>
      </c>
      <c r="F360" s="89" t="s">
        <v>1897</v>
      </c>
      <c r="G360" s="89" t="s">
        <v>75</v>
      </c>
      <c r="H360" s="89" t="s">
        <v>1898</v>
      </c>
      <c r="I360" s="89" t="s">
        <v>1562</v>
      </c>
      <c r="J360" s="89">
        <v>0</v>
      </c>
      <c r="K360" s="89" t="s">
        <v>53</v>
      </c>
      <c r="L360" s="89" t="s">
        <v>1550</v>
      </c>
      <c r="M360" s="91"/>
      <c r="N360" s="89" t="s">
        <v>1551</v>
      </c>
      <c r="O360" s="89" t="s">
        <v>617</v>
      </c>
      <c r="P360" s="89" t="s">
        <v>1552</v>
      </c>
      <c r="Q360" s="89" t="s">
        <v>622</v>
      </c>
      <c r="R360" s="89">
        <v>24</v>
      </c>
      <c r="S360" s="89" t="s">
        <v>1553</v>
      </c>
      <c r="T360" s="89" t="s">
        <v>1553</v>
      </c>
      <c r="U360" s="89" t="s">
        <v>1554</v>
      </c>
      <c r="V360" s="89" t="s">
        <v>1555</v>
      </c>
      <c r="W360" s="89" t="s">
        <v>620</v>
      </c>
      <c r="X360" s="89" t="s">
        <v>237</v>
      </c>
      <c r="Y360" s="89" t="s">
        <v>621</v>
      </c>
      <c r="Z360" s="89" t="s">
        <v>68</v>
      </c>
      <c r="AA360" s="89" t="s">
        <v>73</v>
      </c>
      <c r="AB360" s="89">
        <v>1</v>
      </c>
      <c r="AC360" s="89">
        <v>6</v>
      </c>
      <c r="AD360" s="89">
        <v>1</v>
      </c>
      <c r="AE360" s="89" t="s">
        <v>286</v>
      </c>
      <c r="AF360" s="90">
        <v>367</v>
      </c>
      <c r="AG360" s="90">
        <v>44463</v>
      </c>
      <c r="AH360" s="90">
        <v>45565</v>
      </c>
    </row>
    <row r="361" spans="1:37" hidden="1" x14ac:dyDescent="0.35">
      <c r="A361" s="89" t="str">
        <f t="shared" si="19"/>
        <v>688J</v>
      </c>
      <c r="B361" s="89" t="s">
        <v>771</v>
      </c>
      <c r="C361" s="89" t="s">
        <v>772</v>
      </c>
      <c r="D361" s="89" t="s">
        <v>371</v>
      </c>
      <c r="E361" s="89" t="s">
        <v>1903</v>
      </c>
      <c r="F361" s="89" t="s">
        <v>1897</v>
      </c>
      <c r="G361" s="89" t="s">
        <v>75</v>
      </c>
      <c r="H361" s="89" t="s">
        <v>1898</v>
      </c>
      <c r="I361" s="89" t="s">
        <v>1549</v>
      </c>
      <c r="J361" s="89">
        <v>0</v>
      </c>
      <c r="K361" s="89" t="s">
        <v>53</v>
      </c>
      <c r="L361" s="89" t="s">
        <v>1550</v>
      </c>
      <c r="M361" s="91"/>
      <c r="N361" s="89" t="s">
        <v>1551</v>
      </c>
      <c r="O361" s="89" t="s">
        <v>617</v>
      </c>
      <c r="P361" s="89" t="s">
        <v>1552</v>
      </c>
      <c r="Q361" s="89" t="s">
        <v>622</v>
      </c>
      <c r="R361" s="89">
        <v>16</v>
      </c>
      <c r="S361" s="89" t="s">
        <v>1904</v>
      </c>
      <c r="T361" s="89" t="s">
        <v>1557</v>
      </c>
      <c r="U361" s="89" t="s">
        <v>1554</v>
      </c>
      <c r="V361" s="89" t="s">
        <v>1563</v>
      </c>
      <c r="W361" s="89" t="s">
        <v>690</v>
      </c>
      <c r="X361" s="89" t="s">
        <v>86</v>
      </c>
      <c r="Y361" s="89" t="s">
        <v>621</v>
      </c>
      <c r="Z361" s="89" t="s">
        <v>68</v>
      </c>
      <c r="AA361" s="89" t="s">
        <v>73</v>
      </c>
      <c r="AB361" s="89">
        <v>1</v>
      </c>
      <c r="AC361" s="89">
        <v>6</v>
      </c>
      <c r="AD361" s="89">
        <v>1</v>
      </c>
      <c r="AE361" s="89" t="s">
        <v>0</v>
      </c>
      <c r="AF361" s="90">
        <v>367</v>
      </c>
      <c r="AG361" s="90">
        <v>44730</v>
      </c>
      <c r="AH361" s="90">
        <v>45818</v>
      </c>
    </row>
    <row r="362" spans="1:37" hidden="1" x14ac:dyDescent="0.35">
      <c r="A362" s="89" t="str">
        <f t="shared" si="19"/>
        <v>634B</v>
      </c>
      <c r="B362" s="89" t="s">
        <v>766</v>
      </c>
      <c r="C362" s="89" t="s">
        <v>767</v>
      </c>
      <c r="D362" s="89" t="s">
        <v>323</v>
      </c>
      <c r="E362" s="89" t="s">
        <v>768</v>
      </c>
      <c r="F362" s="89" t="s">
        <v>1897</v>
      </c>
      <c r="G362" s="89" t="s">
        <v>75</v>
      </c>
      <c r="H362" s="89" t="s">
        <v>1898</v>
      </c>
      <c r="I362" s="89" t="s">
        <v>1549</v>
      </c>
      <c r="J362" s="89">
        <v>0</v>
      </c>
      <c r="K362" s="89" t="s">
        <v>53</v>
      </c>
      <c r="L362" s="89" t="s">
        <v>1550</v>
      </c>
      <c r="M362" s="91"/>
      <c r="N362" s="89" t="s">
        <v>1551</v>
      </c>
      <c r="O362" s="89" t="s">
        <v>617</v>
      </c>
      <c r="P362" s="89" t="s">
        <v>1552</v>
      </c>
      <c r="Q362" s="89" t="s">
        <v>622</v>
      </c>
      <c r="R362" s="89">
        <v>24</v>
      </c>
      <c r="S362" s="89" t="s">
        <v>1553</v>
      </c>
      <c r="T362" s="89" t="s">
        <v>1557</v>
      </c>
      <c r="U362" s="89" t="s">
        <v>1554</v>
      </c>
      <c r="V362" s="89" t="s">
        <v>1563</v>
      </c>
      <c r="W362" s="89" t="s">
        <v>620</v>
      </c>
      <c r="X362" s="89" t="s">
        <v>237</v>
      </c>
      <c r="Y362" s="89" t="s">
        <v>621</v>
      </c>
      <c r="Z362" s="89" t="s">
        <v>68</v>
      </c>
      <c r="AA362" s="89" t="s">
        <v>73</v>
      </c>
      <c r="AB362" s="89">
        <v>1</v>
      </c>
      <c r="AC362" s="89">
        <v>6</v>
      </c>
      <c r="AD362" s="89">
        <v>1</v>
      </c>
      <c r="AE362" s="89" t="s">
        <v>0</v>
      </c>
      <c r="AF362" s="90">
        <v>367</v>
      </c>
      <c r="AG362" s="90">
        <v>44728</v>
      </c>
      <c r="AH362" s="90">
        <v>45818</v>
      </c>
    </row>
    <row r="363" spans="1:37" hidden="1" x14ac:dyDescent="0.35">
      <c r="A363" s="89" t="str">
        <f t="shared" si="19"/>
        <v>653K</v>
      </c>
      <c r="B363" s="89" t="s">
        <v>1905</v>
      </c>
      <c r="C363" s="89" t="s">
        <v>1906</v>
      </c>
      <c r="D363" s="89" t="s">
        <v>339</v>
      </c>
      <c r="E363" s="89" t="s">
        <v>1907</v>
      </c>
      <c r="F363" s="89" t="s">
        <v>1897</v>
      </c>
      <c r="G363" s="89" t="s">
        <v>75</v>
      </c>
      <c r="H363" s="89" t="s">
        <v>1898</v>
      </c>
      <c r="I363" s="89" t="s">
        <v>1549</v>
      </c>
      <c r="J363" s="89">
        <v>0</v>
      </c>
      <c r="K363" s="89" t="s">
        <v>53</v>
      </c>
      <c r="L363" s="89" t="s">
        <v>1550</v>
      </c>
      <c r="M363" s="91"/>
      <c r="N363" s="89" t="s">
        <v>1551</v>
      </c>
      <c r="O363" s="89" t="s">
        <v>617</v>
      </c>
      <c r="P363" s="89" t="s">
        <v>1552</v>
      </c>
      <c r="Q363" s="89" t="s">
        <v>622</v>
      </c>
      <c r="R363" s="89">
        <v>13</v>
      </c>
      <c r="S363" s="89" t="s">
        <v>1715</v>
      </c>
      <c r="T363" s="89" t="s">
        <v>1557</v>
      </c>
      <c r="U363" s="89" t="s">
        <v>1554</v>
      </c>
      <c r="V363" s="89" t="s">
        <v>1563</v>
      </c>
      <c r="W363" s="89" t="s">
        <v>641</v>
      </c>
      <c r="X363" s="89" t="s">
        <v>71</v>
      </c>
      <c r="Y363" s="89" t="s">
        <v>621</v>
      </c>
      <c r="Z363" s="89" t="s">
        <v>68</v>
      </c>
      <c r="AA363" s="89" t="s">
        <v>73</v>
      </c>
      <c r="AB363" s="89">
        <v>1</v>
      </c>
      <c r="AC363" s="89">
        <v>6</v>
      </c>
      <c r="AD363" s="89">
        <v>1</v>
      </c>
      <c r="AE363" s="89" t="s">
        <v>0</v>
      </c>
      <c r="AF363" s="90">
        <v>367</v>
      </c>
      <c r="AG363" s="90">
        <v>44728</v>
      </c>
      <c r="AH363" s="90">
        <v>45818</v>
      </c>
    </row>
    <row r="364" spans="1:37" hidden="1" x14ac:dyDescent="0.35">
      <c r="A364" s="89" t="str">
        <f t="shared" si="19"/>
        <v>5918</v>
      </c>
      <c r="B364" s="89" t="s">
        <v>1908</v>
      </c>
      <c r="C364" s="89" t="s">
        <v>1909</v>
      </c>
      <c r="D364" s="89" t="s">
        <v>304</v>
      </c>
      <c r="E364" s="89" t="s">
        <v>1910</v>
      </c>
      <c r="F364" s="89" t="s">
        <v>1897</v>
      </c>
      <c r="G364" s="89" t="s">
        <v>75</v>
      </c>
      <c r="H364" s="89" t="s">
        <v>1898</v>
      </c>
      <c r="I364" s="89" t="s">
        <v>1568</v>
      </c>
      <c r="J364" s="89">
        <v>1</v>
      </c>
      <c r="K364" s="89" t="s">
        <v>53</v>
      </c>
      <c r="L364" s="89" t="s">
        <v>1550</v>
      </c>
      <c r="M364" s="91"/>
      <c r="N364" s="89" t="s">
        <v>1551</v>
      </c>
      <c r="O364" s="89" t="s">
        <v>617</v>
      </c>
      <c r="P364" s="89" t="s">
        <v>1552</v>
      </c>
      <c r="Q364" s="89" t="s">
        <v>622</v>
      </c>
      <c r="R364" s="89">
        <v>24</v>
      </c>
      <c r="S364" s="89" t="s">
        <v>1553</v>
      </c>
      <c r="T364" s="89" t="s">
        <v>1557</v>
      </c>
      <c r="U364" s="89" t="s">
        <v>1554</v>
      </c>
      <c r="V364" s="89" t="s">
        <v>1563</v>
      </c>
      <c r="W364" s="89" t="s">
        <v>620</v>
      </c>
      <c r="X364" s="89" t="s">
        <v>237</v>
      </c>
      <c r="Y364" s="89" t="s">
        <v>621</v>
      </c>
      <c r="Z364" s="89" t="s">
        <v>68</v>
      </c>
      <c r="AA364" s="89" t="s">
        <v>73</v>
      </c>
      <c r="AB364" s="89">
        <v>1</v>
      </c>
      <c r="AC364" s="89">
        <v>6</v>
      </c>
      <c r="AD364" s="89">
        <v>1</v>
      </c>
      <c r="AE364" s="89" t="s">
        <v>287</v>
      </c>
      <c r="AF364" s="90">
        <v>367</v>
      </c>
      <c r="AG364" s="90">
        <v>45056</v>
      </c>
      <c r="AH364" s="90">
        <v>46143</v>
      </c>
    </row>
    <row r="365" spans="1:37" hidden="1" x14ac:dyDescent="0.35">
      <c r="A365" s="89" t="str">
        <f t="shared" si="19"/>
        <v>676Q</v>
      </c>
      <c r="B365" s="89" t="s">
        <v>1475</v>
      </c>
      <c r="C365" s="89" t="s">
        <v>1476</v>
      </c>
      <c r="D365" s="89" t="s">
        <v>351</v>
      </c>
      <c r="E365" s="89" t="s">
        <v>1477</v>
      </c>
      <c r="F365" s="89" t="s">
        <v>1897</v>
      </c>
      <c r="G365" s="89" t="s">
        <v>75</v>
      </c>
      <c r="H365" s="89" t="s">
        <v>1898</v>
      </c>
      <c r="I365" s="89" t="s">
        <v>1562</v>
      </c>
      <c r="J365" s="89">
        <v>0</v>
      </c>
      <c r="K365" s="89" t="s">
        <v>53</v>
      </c>
      <c r="L365" s="89" t="s">
        <v>1550</v>
      </c>
      <c r="M365" s="91"/>
      <c r="N365" s="89" t="s">
        <v>1551</v>
      </c>
      <c r="O365" s="89" t="s">
        <v>617</v>
      </c>
      <c r="P365" s="89" t="s">
        <v>1552</v>
      </c>
      <c r="Q365" s="89" t="s">
        <v>622</v>
      </c>
      <c r="R365" s="89">
        <v>24</v>
      </c>
      <c r="S365" s="89" t="s">
        <v>1553</v>
      </c>
      <c r="T365" s="89" t="s">
        <v>1557</v>
      </c>
      <c r="U365" s="89" t="s">
        <v>1554</v>
      </c>
      <c r="V365" s="89" t="s">
        <v>1563</v>
      </c>
      <c r="W365" s="89" t="s">
        <v>641</v>
      </c>
      <c r="X365" s="89" t="s">
        <v>71</v>
      </c>
      <c r="Y365" s="89" t="s">
        <v>621</v>
      </c>
      <c r="Z365" s="89" t="s">
        <v>68</v>
      </c>
      <c r="AA365" s="89" t="s">
        <v>73</v>
      </c>
      <c r="AB365" s="89">
        <v>1</v>
      </c>
      <c r="AC365" s="89">
        <v>6</v>
      </c>
      <c r="AD365" s="89">
        <v>1</v>
      </c>
      <c r="AE365" s="89" t="s">
        <v>287</v>
      </c>
      <c r="AF365" s="90">
        <v>367</v>
      </c>
      <c r="AG365" s="90">
        <v>45057</v>
      </c>
      <c r="AH365" s="90">
        <v>46143</v>
      </c>
    </row>
    <row r="366" spans="1:37" x14ac:dyDescent="0.35">
      <c r="A366" s="89" t="str">
        <f t="shared" si="19"/>
        <v>ZLX2</v>
      </c>
      <c r="B366" s="89" t="s">
        <v>1421</v>
      </c>
      <c r="C366" s="89" t="s">
        <v>1422</v>
      </c>
      <c r="D366" s="89" t="s">
        <v>497</v>
      </c>
      <c r="E366" s="89" t="s">
        <v>1423</v>
      </c>
      <c r="F366" s="89" t="s">
        <v>1897</v>
      </c>
      <c r="G366" s="89" t="s">
        <v>75</v>
      </c>
      <c r="H366" s="89" t="s">
        <v>1898</v>
      </c>
      <c r="I366" s="89" t="s">
        <v>1549</v>
      </c>
      <c r="J366" s="89">
        <v>0</v>
      </c>
      <c r="K366" s="26" t="s">
        <v>38</v>
      </c>
      <c r="L366" s="89" t="s">
        <v>1590</v>
      </c>
      <c r="M366" s="91"/>
      <c r="N366" s="89" t="s">
        <v>1551</v>
      </c>
      <c r="O366" s="89" t="s">
        <v>617</v>
      </c>
      <c r="P366" s="89" t="s">
        <v>1552</v>
      </c>
      <c r="Q366" s="89" t="s">
        <v>622</v>
      </c>
      <c r="R366" s="89">
        <v>24</v>
      </c>
      <c r="S366" s="89" t="s">
        <v>1553</v>
      </c>
      <c r="T366" s="89" t="s">
        <v>1557</v>
      </c>
      <c r="U366" s="89" t="s">
        <v>1554</v>
      </c>
      <c r="V366" s="89" t="s">
        <v>1563</v>
      </c>
      <c r="W366" s="89" t="s">
        <v>620</v>
      </c>
      <c r="X366" s="89" t="s">
        <v>237</v>
      </c>
      <c r="Y366" s="89" t="s">
        <v>621</v>
      </c>
      <c r="Z366" s="89" t="s">
        <v>68</v>
      </c>
      <c r="AA366" s="89" t="s">
        <v>73</v>
      </c>
      <c r="AB366" s="89">
        <v>1</v>
      </c>
      <c r="AC366" s="89">
        <v>6</v>
      </c>
      <c r="AD366" s="89">
        <v>1</v>
      </c>
      <c r="AE366" s="89" t="s">
        <v>287</v>
      </c>
      <c r="AF366" s="90">
        <v>367</v>
      </c>
      <c r="AG366" s="90">
        <v>45069</v>
      </c>
      <c r="AH366" s="90">
        <v>46143</v>
      </c>
      <c r="AJ366">
        <f>VLOOKUP(A366,'1'!B:Q,16,0)</f>
        <v>1440</v>
      </c>
      <c r="AK366" s="96">
        <f t="shared" ref="AK366:AK369" si="21">AJ366/250</f>
        <v>5.76</v>
      </c>
    </row>
    <row r="367" spans="1:37" x14ac:dyDescent="0.35">
      <c r="A367" s="89" t="str">
        <f t="shared" si="19"/>
        <v>ZRJ5</v>
      </c>
      <c r="B367" s="89" t="s">
        <v>815</v>
      </c>
      <c r="C367" s="89" t="s">
        <v>816</v>
      </c>
      <c r="D367" s="89" t="s">
        <v>526</v>
      </c>
      <c r="E367" s="89" t="s">
        <v>817</v>
      </c>
      <c r="F367" s="89" t="s">
        <v>1897</v>
      </c>
      <c r="G367" s="89" t="s">
        <v>75</v>
      </c>
      <c r="H367" s="89" t="s">
        <v>1898</v>
      </c>
      <c r="I367" s="89" t="s">
        <v>1549</v>
      </c>
      <c r="J367" s="89">
        <v>0</v>
      </c>
      <c r="K367" s="26" t="s">
        <v>38</v>
      </c>
      <c r="L367" s="89" t="s">
        <v>1590</v>
      </c>
      <c r="M367" s="91"/>
      <c r="N367" s="89" t="s">
        <v>1551</v>
      </c>
      <c r="O367" s="89" t="s">
        <v>617</v>
      </c>
      <c r="P367" s="89" t="s">
        <v>1552</v>
      </c>
      <c r="Q367" s="89" t="s">
        <v>622</v>
      </c>
      <c r="R367" s="89">
        <v>24</v>
      </c>
      <c r="S367" s="89" t="s">
        <v>1553</v>
      </c>
      <c r="T367" s="89" t="s">
        <v>1557</v>
      </c>
      <c r="U367" s="89" t="s">
        <v>1554</v>
      </c>
      <c r="V367" s="89" t="s">
        <v>1563</v>
      </c>
      <c r="W367" s="89" t="s">
        <v>620</v>
      </c>
      <c r="X367" s="89" t="s">
        <v>237</v>
      </c>
      <c r="Y367" s="89" t="s">
        <v>621</v>
      </c>
      <c r="Z367" s="89" t="s">
        <v>68</v>
      </c>
      <c r="AA367" s="89" t="s">
        <v>73</v>
      </c>
      <c r="AB367" s="89">
        <v>1</v>
      </c>
      <c r="AC367" s="89">
        <v>12</v>
      </c>
      <c r="AD367" s="89">
        <v>1</v>
      </c>
      <c r="AE367" s="89" t="s">
        <v>287</v>
      </c>
      <c r="AF367" s="90">
        <v>367</v>
      </c>
      <c r="AG367" s="90">
        <v>45091</v>
      </c>
      <c r="AH367" s="90">
        <v>46187</v>
      </c>
      <c r="AJ367">
        <f>VLOOKUP(A367,'1'!B:Q,16,0)</f>
        <v>1440</v>
      </c>
      <c r="AK367" s="96">
        <f t="shared" si="21"/>
        <v>5.76</v>
      </c>
    </row>
    <row r="368" spans="1:37" x14ac:dyDescent="0.35">
      <c r="A368" s="89" t="str">
        <f t="shared" si="19"/>
        <v>ZRK5</v>
      </c>
      <c r="B368" s="89" t="s">
        <v>717</v>
      </c>
      <c r="C368" s="89" t="s">
        <v>718</v>
      </c>
      <c r="D368" s="89" t="s">
        <v>528</v>
      </c>
      <c r="E368" s="89" t="s">
        <v>719</v>
      </c>
      <c r="F368" s="89" t="s">
        <v>1897</v>
      </c>
      <c r="G368" s="89" t="s">
        <v>75</v>
      </c>
      <c r="H368" s="89" t="s">
        <v>1898</v>
      </c>
      <c r="I368" s="89" t="s">
        <v>1549</v>
      </c>
      <c r="J368" s="89">
        <v>0</v>
      </c>
      <c r="K368" s="26" t="s">
        <v>38</v>
      </c>
      <c r="L368" s="89" t="s">
        <v>1590</v>
      </c>
      <c r="M368" s="91"/>
      <c r="N368" s="89" t="s">
        <v>1551</v>
      </c>
      <c r="O368" s="89" t="s">
        <v>617</v>
      </c>
      <c r="P368" s="89" t="s">
        <v>1552</v>
      </c>
      <c r="Q368" s="89" t="s">
        <v>622</v>
      </c>
      <c r="R368" s="89">
        <v>24</v>
      </c>
      <c r="S368" s="89" t="s">
        <v>1553</v>
      </c>
      <c r="T368" s="89" t="s">
        <v>1557</v>
      </c>
      <c r="U368" s="89" t="s">
        <v>1554</v>
      </c>
      <c r="V368" s="89" t="s">
        <v>1563</v>
      </c>
      <c r="W368" s="89" t="s">
        <v>690</v>
      </c>
      <c r="X368" s="89" t="s">
        <v>86</v>
      </c>
      <c r="Y368" s="89" t="s">
        <v>621</v>
      </c>
      <c r="Z368" s="89" t="s">
        <v>68</v>
      </c>
      <c r="AA368" s="89" t="s">
        <v>73</v>
      </c>
      <c r="AB368" s="89">
        <v>1</v>
      </c>
      <c r="AC368" s="89">
        <v>6</v>
      </c>
      <c r="AD368" s="89">
        <v>1</v>
      </c>
      <c r="AE368" s="89" t="s">
        <v>287</v>
      </c>
      <c r="AF368" s="90">
        <v>367</v>
      </c>
      <c r="AG368" s="90">
        <v>45091</v>
      </c>
      <c r="AH368" s="90">
        <v>46174</v>
      </c>
      <c r="AJ368">
        <f>VLOOKUP(A368,'1'!B:Q,16,0)</f>
        <v>1440</v>
      </c>
      <c r="AK368" s="96">
        <f t="shared" si="21"/>
        <v>5.76</v>
      </c>
    </row>
    <row r="369" spans="1:37" x14ac:dyDescent="0.35">
      <c r="A369" s="89" t="str">
        <f t="shared" si="19"/>
        <v>ZRL5</v>
      </c>
      <c r="B369" s="89" t="s">
        <v>1468</v>
      </c>
      <c r="C369" s="89" t="s">
        <v>1469</v>
      </c>
      <c r="D369" s="89" t="s">
        <v>530</v>
      </c>
      <c r="E369" s="89" t="s">
        <v>1470</v>
      </c>
      <c r="F369" s="89" t="s">
        <v>1897</v>
      </c>
      <c r="G369" s="89" t="s">
        <v>75</v>
      </c>
      <c r="H369" s="89" t="s">
        <v>1898</v>
      </c>
      <c r="I369" s="89" t="s">
        <v>1549</v>
      </c>
      <c r="J369" s="89">
        <v>0</v>
      </c>
      <c r="K369" s="26" t="s">
        <v>38</v>
      </c>
      <c r="L369" s="89" t="s">
        <v>1590</v>
      </c>
      <c r="M369" s="91"/>
      <c r="N369" s="89" t="s">
        <v>1551</v>
      </c>
      <c r="O369" s="89" t="s">
        <v>617</v>
      </c>
      <c r="P369" s="89" t="s">
        <v>1552</v>
      </c>
      <c r="Q369" s="89" t="s">
        <v>622</v>
      </c>
      <c r="R369" s="89">
        <v>15</v>
      </c>
      <c r="S369" s="89" t="s">
        <v>1557</v>
      </c>
      <c r="T369" s="89" t="s">
        <v>1557</v>
      </c>
      <c r="U369" s="89" t="s">
        <v>1554</v>
      </c>
      <c r="V369" s="89" t="s">
        <v>1563</v>
      </c>
      <c r="W369" s="89" t="s">
        <v>690</v>
      </c>
      <c r="X369" s="89" t="s">
        <v>86</v>
      </c>
      <c r="Y369" s="89" t="s">
        <v>621</v>
      </c>
      <c r="Z369" s="89" t="s">
        <v>68</v>
      </c>
      <c r="AA369" s="89" t="s">
        <v>73</v>
      </c>
      <c r="AB369" s="89">
        <v>1</v>
      </c>
      <c r="AC369" s="89">
        <v>6</v>
      </c>
      <c r="AD369" s="89">
        <v>1</v>
      </c>
      <c r="AE369" s="89" t="s">
        <v>287</v>
      </c>
      <c r="AF369" s="90">
        <v>367</v>
      </c>
      <c r="AG369" s="90">
        <v>45091</v>
      </c>
      <c r="AH369" s="90">
        <v>46174</v>
      </c>
      <c r="AJ369">
        <f>VLOOKUP(A369,'1'!B:Q,16,0)</f>
        <v>900</v>
      </c>
      <c r="AK369" s="96">
        <f t="shared" si="21"/>
        <v>3.6</v>
      </c>
    </row>
    <row r="370" spans="1:37" hidden="1" x14ac:dyDescent="0.35">
      <c r="A370" s="89" t="str">
        <f t="shared" si="19"/>
        <v>00FU</v>
      </c>
      <c r="B370" s="89" t="s">
        <v>733</v>
      </c>
      <c r="C370" s="89" t="s">
        <v>734</v>
      </c>
      <c r="D370" s="89" t="s">
        <v>107</v>
      </c>
      <c r="E370" s="89" t="s">
        <v>1911</v>
      </c>
      <c r="F370" s="89" t="s">
        <v>1897</v>
      </c>
      <c r="G370" s="89" t="s">
        <v>75</v>
      </c>
      <c r="H370" s="89" t="s">
        <v>1898</v>
      </c>
      <c r="I370" s="89" t="s">
        <v>1576</v>
      </c>
      <c r="J370" s="89">
        <v>0</v>
      </c>
      <c r="K370" s="89" t="s">
        <v>53</v>
      </c>
      <c r="L370" s="89" t="s">
        <v>1550</v>
      </c>
      <c r="M370" s="91"/>
      <c r="N370" s="89" t="s">
        <v>1551</v>
      </c>
      <c r="O370" s="89" t="s">
        <v>617</v>
      </c>
      <c r="P370" s="89" t="s">
        <v>1552</v>
      </c>
      <c r="Q370" s="89" t="s">
        <v>622</v>
      </c>
      <c r="R370" s="89">
        <v>24</v>
      </c>
      <c r="S370" s="89" t="s">
        <v>1557</v>
      </c>
      <c r="T370" s="89" t="s">
        <v>1553</v>
      </c>
      <c r="U370" s="89" t="s">
        <v>1554</v>
      </c>
      <c r="V370" s="89" t="s">
        <v>1563</v>
      </c>
      <c r="W370" s="89" t="s">
        <v>690</v>
      </c>
      <c r="X370" s="89" t="s">
        <v>86</v>
      </c>
      <c r="Y370" s="89" t="s">
        <v>621</v>
      </c>
      <c r="Z370" s="89" t="s">
        <v>68</v>
      </c>
      <c r="AA370" s="89" t="s">
        <v>73</v>
      </c>
      <c r="AB370" s="89">
        <v>1</v>
      </c>
      <c r="AC370" s="89">
        <v>6</v>
      </c>
      <c r="AD370" s="89">
        <v>1</v>
      </c>
      <c r="AE370" s="89" t="s">
        <v>287</v>
      </c>
      <c r="AF370" s="90">
        <v>367</v>
      </c>
      <c r="AG370" s="90">
        <v>45104</v>
      </c>
      <c r="AH370" s="90">
        <v>46200</v>
      </c>
    </row>
    <row r="371" spans="1:37" x14ac:dyDescent="0.35">
      <c r="A371" s="89" t="str">
        <f t="shared" si="19"/>
        <v>ZLY2</v>
      </c>
      <c r="B371" s="89" t="s">
        <v>799</v>
      </c>
      <c r="C371" s="89" t="s">
        <v>800</v>
      </c>
      <c r="D371" s="89" t="s">
        <v>498</v>
      </c>
      <c r="E371" s="89" t="s">
        <v>1912</v>
      </c>
      <c r="F371" s="89" t="s">
        <v>1897</v>
      </c>
      <c r="G371" s="89" t="s">
        <v>75</v>
      </c>
      <c r="H371" s="89" t="s">
        <v>1898</v>
      </c>
      <c r="I371" s="89" t="s">
        <v>1549</v>
      </c>
      <c r="J371" s="89">
        <v>0</v>
      </c>
      <c r="K371" s="26" t="s">
        <v>38</v>
      </c>
      <c r="L371" s="89" t="s">
        <v>1590</v>
      </c>
      <c r="M371" s="91"/>
      <c r="N371" s="89" t="s">
        <v>1551</v>
      </c>
      <c r="O371" s="89" t="s">
        <v>617</v>
      </c>
      <c r="P371" s="89" t="s">
        <v>1552</v>
      </c>
      <c r="Q371" s="89" t="s">
        <v>622</v>
      </c>
      <c r="R371" s="89">
        <v>24</v>
      </c>
      <c r="S371" s="89" t="s">
        <v>1553</v>
      </c>
      <c r="T371" s="89" t="s">
        <v>1557</v>
      </c>
      <c r="U371" s="89" t="s">
        <v>1554</v>
      </c>
      <c r="V371" s="89" t="s">
        <v>1563</v>
      </c>
      <c r="W371" s="89" t="s">
        <v>620</v>
      </c>
      <c r="X371" s="89" t="s">
        <v>237</v>
      </c>
      <c r="Y371" s="89" t="s">
        <v>621</v>
      </c>
      <c r="Z371" s="89" t="s">
        <v>68</v>
      </c>
      <c r="AA371" s="89" t="s">
        <v>73</v>
      </c>
      <c r="AB371" s="89">
        <v>1</v>
      </c>
      <c r="AC371" s="89">
        <v>6</v>
      </c>
      <c r="AD371" s="89">
        <v>1</v>
      </c>
      <c r="AE371" s="89" t="s">
        <v>287</v>
      </c>
      <c r="AF371" s="90">
        <v>367</v>
      </c>
      <c r="AG371" s="90">
        <v>45136</v>
      </c>
      <c r="AH371" s="90">
        <v>46232</v>
      </c>
      <c r="AJ371">
        <f>VLOOKUP(A371,'1'!B:Q,16,0)</f>
        <v>1440</v>
      </c>
      <c r="AK371" s="96">
        <f t="shared" ref="AK371:AK382" si="22">AJ371/250</f>
        <v>5.76</v>
      </c>
    </row>
    <row r="372" spans="1:37" x14ac:dyDescent="0.35">
      <c r="A372" s="89" t="str">
        <f t="shared" si="19"/>
        <v>Z7RJ</v>
      </c>
      <c r="B372" s="89" t="s">
        <v>1913</v>
      </c>
      <c r="C372" s="89" t="s">
        <v>1914</v>
      </c>
      <c r="D372" s="89" t="s">
        <v>473</v>
      </c>
      <c r="E372" s="89" t="s">
        <v>1899</v>
      </c>
      <c r="F372" s="89" t="s">
        <v>1897</v>
      </c>
      <c r="G372" s="89" t="s">
        <v>75</v>
      </c>
      <c r="H372" s="89" t="s">
        <v>1898</v>
      </c>
      <c r="I372" s="91"/>
      <c r="J372" s="89">
        <v>0</v>
      </c>
      <c r="K372" s="26" t="s">
        <v>38</v>
      </c>
      <c r="L372" s="89" t="s">
        <v>1622</v>
      </c>
      <c r="M372" s="91"/>
      <c r="N372" s="89" t="s">
        <v>1551</v>
      </c>
      <c r="O372" s="89" t="s">
        <v>617</v>
      </c>
      <c r="P372" s="89" t="s">
        <v>1552</v>
      </c>
      <c r="Q372" s="89" t="s">
        <v>622</v>
      </c>
      <c r="R372" s="89">
        <v>24</v>
      </c>
      <c r="S372" s="89" t="s">
        <v>1553</v>
      </c>
      <c r="T372" s="89" t="s">
        <v>1560</v>
      </c>
      <c r="U372" s="89" t="s">
        <v>1554</v>
      </c>
      <c r="V372" s="89" t="s">
        <v>1563</v>
      </c>
      <c r="W372" s="89" t="s">
        <v>620</v>
      </c>
      <c r="X372" s="89" t="s">
        <v>237</v>
      </c>
      <c r="Y372" s="89" t="s">
        <v>621</v>
      </c>
      <c r="Z372" s="89" t="s">
        <v>68</v>
      </c>
      <c r="AA372" s="89" t="s">
        <v>73</v>
      </c>
      <c r="AB372" s="89">
        <v>1</v>
      </c>
      <c r="AC372" s="89">
        <v>6</v>
      </c>
      <c r="AD372" s="89">
        <v>1</v>
      </c>
      <c r="AE372" s="89" t="s">
        <v>288</v>
      </c>
      <c r="AF372" s="90">
        <v>367</v>
      </c>
      <c r="AG372" s="90">
        <v>45439</v>
      </c>
      <c r="AH372" s="90">
        <v>46537</v>
      </c>
      <c r="AJ372">
        <f>VLOOKUP(A372,'1'!B:Q,16,0)</f>
        <v>1440</v>
      </c>
      <c r="AK372" s="96">
        <f t="shared" si="22"/>
        <v>5.76</v>
      </c>
    </row>
    <row r="373" spans="1:37" x14ac:dyDescent="0.35">
      <c r="A373" s="89" t="str">
        <f t="shared" si="19"/>
        <v>Z7RH</v>
      </c>
      <c r="B373" s="89" t="s">
        <v>1915</v>
      </c>
      <c r="C373" s="89" t="s">
        <v>1916</v>
      </c>
      <c r="D373" s="89" t="s">
        <v>472</v>
      </c>
      <c r="E373" s="89" t="s">
        <v>1917</v>
      </c>
      <c r="F373" s="89" t="s">
        <v>1897</v>
      </c>
      <c r="G373" s="89" t="s">
        <v>75</v>
      </c>
      <c r="H373" s="89" t="s">
        <v>1898</v>
      </c>
      <c r="I373" s="91"/>
      <c r="J373" s="89">
        <v>0</v>
      </c>
      <c r="K373" s="26" t="s">
        <v>38</v>
      </c>
      <c r="L373" s="89" t="s">
        <v>1622</v>
      </c>
      <c r="M373" s="91"/>
      <c r="N373" s="89" t="s">
        <v>1551</v>
      </c>
      <c r="O373" s="89" t="s">
        <v>617</v>
      </c>
      <c r="P373" s="89" t="s">
        <v>1552</v>
      </c>
      <c r="Q373" s="89" t="s">
        <v>622</v>
      </c>
      <c r="R373" s="89">
        <v>24</v>
      </c>
      <c r="S373" s="89" t="s">
        <v>1553</v>
      </c>
      <c r="T373" s="89" t="s">
        <v>1560</v>
      </c>
      <c r="U373" s="89" t="s">
        <v>1554</v>
      </c>
      <c r="V373" s="89" t="s">
        <v>1563</v>
      </c>
      <c r="W373" s="89" t="s">
        <v>620</v>
      </c>
      <c r="X373" s="89" t="s">
        <v>237</v>
      </c>
      <c r="Y373" s="89" t="s">
        <v>621</v>
      </c>
      <c r="Z373" s="89" t="s">
        <v>68</v>
      </c>
      <c r="AA373" s="89" t="s">
        <v>73</v>
      </c>
      <c r="AB373" s="89">
        <v>1</v>
      </c>
      <c r="AC373" s="89">
        <v>6</v>
      </c>
      <c r="AD373" s="89">
        <v>1</v>
      </c>
      <c r="AE373" s="89" t="s">
        <v>288</v>
      </c>
      <c r="AF373" s="90">
        <v>367</v>
      </c>
      <c r="AG373" s="90">
        <v>45439</v>
      </c>
      <c r="AH373" s="90">
        <v>46537</v>
      </c>
      <c r="AJ373">
        <f>VLOOKUP(A373,'1'!B:Q,16,0)</f>
        <v>1440</v>
      </c>
      <c r="AK373" s="96">
        <f t="shared" si="22"/>
        <v>5.76</v>
      </c>
    </row>
    <row r="374" spans="1:37" x14ac:dyDescent="0.35">
      <c r="A374" s="89" t="str">
        <f t="shared" si="19"/>
        <v>Z2FC</v>
      </c>
      <c r="B374" s="89" t="s">
        <v>787</v>
      </c>
      <c r="C374" s="89" t="s">
        <v>788</v>
      </c>
      <c r="D374" s="89" t="s">
        <v>451</v>
      </c>
      <c r="E374" s="89" t="s">
        <v>789</v>
      </c>
      <c r="F374" s="89" t="s">
        <v>1897</v>
      </c>
      <c r="G374" s="89" t="s">
        <v>75</v>
      </c>
      <c r="H374" s="89" t="s">
        <v>1898</v>
      </c>
      <c r="I374" s="91"/>
      <c r="J374" s="89">
        <v>0</v>
      </c>
      <c r="K374" s="26" t="s">
        <v>38</v>
      </c>
      <c r="L374" s="89" t="s">
        <v>1622</v>
      </c>
      <c r="M374" s="91"/>
      <c r="N374" s="89" t="s">
        <v>1551</v>
      </c>
      <c r="O374" s="89" t="s">
        <v>617</v>
      </c>
      <c r="P374" s="89" t="s">
        <v>1552</v>
      </c>
      <c r="Q374" s="89" t="s">
        <v>622</v>
      </c>
      <c r="R374" s="89">
        <v>24</v>
      </c>
      <c r="S374" s="89" t="s">
        <v>1553</v>
      </c>
      <c r="T374" s="89" t="s">
        <v>1560</v>
      </c>
      <c r="U374" s="89" t="s">
        <v>1554</v>
      </c>
      <c r="V374" s="89" t="s">
        <v>1563</v>
      </c>
      <c r="W374" s="89" t="s">
        <v>641</v>
      </c>
      <c r="X374" s="89" t="s">
        <v>71</v>
      </c>
      <c r="Y374" s="89" t="s">
        <v>621</v>
      </c>
      <c r="Z374" s="89" t="s">
        <v>68</v>
      </c>
      <c r="AA374" s="89" t="s">
        <v>73</v>
      </c>
      <c r="AB374" s="89">
        <v>1</v>
      </c>
      <c r="AC374" s="89">
        <v>6</v>
      </c>
      <c r="AD374" s="89">
        <v>1</v>
      </c>
      <c r="AE374" s="89" t="s">
        <v>288</v>
      </c>
      <c r="AF374" s="90">
        <v>367</v>
      </c>
      <c r="AG374" s="90">
        <v>45439</v>
      </c>
      <c r="AH374" s="90">
        <v>46537</v>
      </c>
      <c r="AJ374">
        <f>VLOOKUP(A374,'1'!B:Q,16,0)</f>
        <v>1440</v>
      </c>
      <c r="AK374" s="96">
        <f t="shared" si="22"/>
        <v>5.76</v>
      </c>
    </row>
    <row r="375" spans="1:37" x14ac:dyDescent="0.35">
      <c r="A375" s="89" t="str">
        <f t="shared" si="19"/>
        <v>Z07V</v>
      </c>
      <c r="B375" s="89" t="s">
        <v>715</v>
      </c>
      <c r="C375" s="89" t="s">
        <v>716</v>
      </c>
      <c r="D375" s="89" t="s">
        <v>397</v>
      </c>
      <c r="E375" s="89" t="s">
        <v>1899</v>
      </c>
      <c r="F375" s="89" t="s">
        <v>1897</v>
      </c>
      <c r="G375" s="89" t="s">
        <v>75</v>
      </c>
      <c r="H375" s="89" t="s">
        <v>1898</v>
      </c>
      <c r="I375" s="91"/>
      <c r="J375" s="89">
        <v>0</v>
      </c>
      <c r="K375" s="26" t="s">
        <v>38</v>
      </c>
      <c r="L375" s="89" t="s">
        <v>1622</v>
      </c>
      <c r="M375" s="91"/>
      <c r="N375" s="89" t="s">
        <v>1551</v>
      </c>
      <c r="O375" s="89" t="s">
        <v>617</v>
      </c>
      <c r="P375" s="89" t="s">
        <v>1552</v>
      </c>
      <c r="Q375" s="89" t="s">
        <v>622</v>
      </c>
      <c r="R375" s="89">
        <v>24</v>
      </c>
      <c r="S375" s="89" t="s">
        <v>1553</v>
      </c>
      <c r="T375" s="89" t="s">
        <v>1560</v>
      </c>
      <c r="U375" s="89" t="s">
        <v>1554</v>
      </c>
      <c r="V375" s="89" t="s">
        <v>1563</v>
      </c>
      <c r="W375" s="89" t="s">
        <v>620</v>
      </c>
      <c r="X375" s="89" t="s">
        <v>237</v>
      </c>
      <c r="Y375" s="89" t="s">
        <v>621</v>
      </c>
      <c r="Z375" s="89" t="s">
        <v>68</v>
      </c>
      <c r="AA375" s="89" t="s">
        <v>73</v>
      </c>
      <c r="AB375" s="89">
        <v>1</v>
      </c>
      <c r="AC375" s="89">
        <v>6</v>
      </c>
      <c r="AD375" s="89">
        <v>1</v>
      </c>
      <c r="AE375" s="89" t="s">
        <v>288</v>
      </c>
      <c r="AF375" s="90">
        <v>367</v>
      </c>
      <c r="AG375" s="90">
        <v>45439</v>
      </c>
      <c r="AH375" s="90">
        <v>46537</v>
      </c>
      <c r="AJ375">
        <f>VLOOKUP(A375,'1'!B:Q,16,0)</f>
        <v>1440</v>
      </c>
      <c r="AK375" s="96">
        <f t="shared" si="22"/>
        <v>5.76</v>
      </c>
    </row>
    <row r="376" spans="1:37" x14ac:dyDescent="0.35">
      <c r="A376" s="89" t="str">
        <f t="shared" si="19"/>
        <v>Z07U</v>
      </c>
      <c r="B376" s="89" t="s">
        <v>781</v>
      </c>
      <c r="C376" s="89" t="s">
        <v>782</v>
      </c>
      <c r="D376" s="89" t="s">
        <v>396</v>
      </c>
      <c r="E376" s="89" t="s">
        <v>1918</v>
      </c>
      <c r="F376" s="89" t="s">
        <v>1897</v>
      </c>
      <c r="G376" s="89" t="s">
        <v>75</v>
      </c>
      <c r="H376" s="89" t="s">
        <v>1898</v>
      </c>
      <c r="I376" s="91"/>
      <c r="J376" s="89">
        <v>0</v>
      </c>
      <c r="K376" s="26" t="s">
        <v>38</v>
      </c>
      <c r="L376" s="89" t="s">
        <v>1622</v>
      </c>
      <c r="M376" s="91"/>
      <c r="N376" s="89" t="s">
        <v>1551</v>
      </c>
      <c r="O376" s="89" t="s">
        <v>617</v>
      </c>
      <c r="P376" s="89" t="s">
        <v>1552</v>
      </c>
      <c r="Q376" s="89" t="s">
        <v>622</v>
      </c>
      <c r="R376" s="89">
        <v>24</v>
      </c>
      <c r="S376" s="89" t="s">
        <v>1553</v>
      </c>
      <c r="T376" s="89" t="s">
        <v>1560</v>
      </c>
      <c r="U376" s="89" t="s">
        <v>1554</v>
      </c>
      <c r="V376" s="89" t="s">
        <v>1563</v>
      </c>
      <c r="W376" s="89" t="s">
        <v>620</v>
      </c>
      <c r="X376" s="89" t="s">
        <v>237</v>
      </c>
      <c r="Y376" s="89" t="s">
        <v>621</v>
      </c>
      <c r="Z376" s="89" t="s">
        <v>68</v>
      </c>
      <c r="AA376" s="89" t="s">
        <v>73</v>
      </c>
      <c r="AB376" s="89">
        <v>1</v>
      </c>
      <c r="AC376" s="89">
        <v>6</v>
      </c>
      <c r="AD376" s="89">
        <v>1</v>
      </c>
      <c r="AE376" s="89" t="s">
        <v>288</v>
      </c>
      <c r="AF376" s="90">
        <v>367</v>
      </c>
      <c r="AG376" s="90">
        <v>45439</v>
      </c>
      <c r="AH376" s="90">
        <v>46537</v>
      </c>
      <c r="AJ376">
        <f>VLOOKUP(A376,'1'!B:Q,16,0)</f>
        <v>1440</v>
      </c>
      <c r="AK376" s="96">
        <f t="shared" si="22"/>
        <v>5.76</v>
      </c>
    </row>
    <row r="377" spans="1:37" x14ac:dyDescent="0.35">
      <c r="A377" s="89" t="str">
        <f t="shared" si="19"/>
        <v>Z07T</v>
      </c>
      <c r="B377" s="89" t="s">
        <v>779</v>
      </c>
      <c r="C377" s="89" t="s">
        <v>780</v>
      </c>
      <c r="D377" s="89" t="s">
        <v>395</v>
      </c>
      <c r="E377" s="89" t="s">
        <v>1919</v>
      </c>
      <c r="F377" s="89" t="s">
        <v>1897</v>
      </c>
      <c r="G377" s="89" t="s">
        <v>75</v>
      </c>
      <c r="H377" s="89" t="s">
        <v>1898</v>
      </c>
      <c r="I377" s="91"/>
      <c r="J377" s="89">
        <v>0</v>
      </c>
      <c r="K377" s="26" t="s">
        <v>38</v>
      </c>
      <c r="L377" s="89" t="s">
        <v>1622</v>
      </c>
      <c r="M377" s="91"/>
      <c r="N377" s="89" t="s">
        <v>1551</v>
      </c>
      <c r="O377" s="89" t="s">
        <v>617</v>
      </c>
      <c r="P377" s="89" t="s">
        <v>1552</v>
      </c>
      <c r="Q377" s="89" t="s">
        <v>622</v>
      </c>
      <c r="R377" s="89">
        <v>24</v>
      </c>
      <c r="S377" s="89" t="s">
        <v>1553</v>
      </c>
      <c r="T377" s="89" t="s">
        <v>1560</v>
      </c>
      <c r="U377" s="89" t="s">
        <v>1554</v>
      </c>
      <c r="V377" s="89" t="s">
        <v>1563</v>
      </c>
      <c r="W377" s="89" t="s">
        <v>620</v>
      </c>
      <c r="X377" s="89" t="s">
        <v>237</v>
      </c>
      <c r="Y377" s="89" t="s">
        <v>621</v>
      </c>
      <c r="Z377" s="89" t="s">
        <v>68</v>
      </c>
      <c r="AA377" s="89" t="s">
        <v>73</v>
      </c>
      <c r="AB377" s="89">
        <v>1</v>
      </c>
      <c r="AC377" s="89">
        <v>6</v>
      </c>
      <c r="AD377" s="89">
        <v>1</v>
      </c>
      <c r="AE377" s="89" t="s">
        <v>288</v>
      </c>
      <c r="AF377" s="90">
        <v>367</v>
      </c>
      <c r="AG377" s="90">
        <v>45439</v>
      </c>
      <c r="AH377" s="90">
        <v>46537</v>
      </c>
      <c r="AJ377">
        <f>VLOOKUP(A377,'1'!B:Q,16,0)</f>
        <v>1440</v>
      </c>
      <c r="AK377" s="96">
        <f t="shared" si="22"/>
        <v>5.76</v>
      </c>
    </row>
    <row r="378" spans="1:37" x14ac:dyDescent="0.35">
      <c r="A378" s="89" t="str">
        <f t="shared" si="19"/>
        <v>Z07R</v>
      </c>
      <c r="B378" s="89" t="s">
        <v>1493</v>
      </c>
      <c r="C378" s="89" t="s">
        <v>1494</v>
      </c>
      <c r="D378" s="89" t="s">
        <v>394</v>
      </c>
      <c r="E378" s="89" t="s">
        <v>1920</v>
      </c>
      <c r="F378" s="89" t="s">
        <v>1897</v>
      </c>
      <c r="G378" s="89" t="s">
        <v>75</v>
      </c>
      <c r="H378" s="89" t="s">
        <v>1898</v>
      </c>
      <c r="I378" s="91"/>
      <c r="J378" s="89">
        <v>0</v>
      </c>
      <c r="K378" s="26" t="s">
        <v>38</v>
      </c>
      <c r="L378" s="89" t="s">
        <v>1622</v>
      </c>
      <c r="M378" s="91"/>
      <c r="N378" s="89" t="s">
        <v>1551</v>
      </c>
      <c r="O378" s="89" t="s">
        <v>617</v>
      </c>
      <c r="P378" s="89" t="s">
        <v>1552</v>
      </c>
      <c r="Q378" s="89" t="s">
        <v>622</v>
      </c>
      <c r="R378" s="89">
        <v>24</v>
      </c>
      <c r="S378" s="89" t="s">
        <v>1553</v>
      </c>
      <c r="T378" s="89" t="s">
        <v>1560</v>
      </c>
      <c r="U378" s="89" t="s">
        <v>1554</v>
      </c>
      <c r="V378" s="89" t="s">
        <v>1563</v>
      </c>
      <c r="W378" s="89" t="s">
        <v>620</v>
      </c>
      <c r="X378" s="89" t="s">
        <v>237</v>
      </c>
      <c r="Y378" s="89" t="s">
        <v>621</v>
      </c>
      <c r="Z378" s="89" t="s">
        <v>68</v>
      </c>
      <c r="AA378" s="89" t="s">
        <v>73</v>
      </c>
      <c r="AB378" s="89">
        <v>1</v>
      </c>
      <c r="AC378" s="89">
        <v>6</v>
      </c>
      <c r="AD378" s="89">
        <v>1</v>
      </c>
      <c r="AE378" s="89" t="s">
        <v>288</v>
      </c>
      <c r="AF378" s="90">
        <v>367</v>
      </c>
      <c r="AG378" s="90">
        <v>45439</v>
      </c>
      <c r="AH378" s="90">
        <v>46537</v>
      </c>
      <c r="AJ378">
        <f>VLOOKUP(A378,'1'!B:Q,16,0)</f>
        <v>1440</v>
      </c>
      <c r="AK378" s="96">
        <f t="shared" si="22"/>
        <v>5.76</v>
      </c>
    </row>
    <row r="379" spans="1:37" x14ac:dyDescent="0.35">
      <c r="A379" s="89" t="str">
        <f t="shared" si="19"/>
        <v>Z4WB</v>
      </c>
      <c r="B379" s="89" t="s">
        <v>1412</v>
      </c>
      <c r="C379" s="89" t="s">
        <v>1455</v>
      </c>
      <c r="D379" s="89" t="s">
        <v>466</v>
      </c>
      <c r="E379" s="89" t="s">
        <v>778</v>
      </c>
      <c r="F379" s="89" t="s">
        <v>1897</v>
      </c>
      <c r="G379" s="89" t="s">
        <v>75</v>
      </c>
      <c r="H379" s="89" t="s">
        <v>1898</v>
      </c>
      <c r="I379" s="91"/>
      <c r="J379" s="89">
        <v>0</v>
      </c>
      <c r="K379" s="26" t="s">
        <v>38</v>
      </c>
      <c r="L379" s="89" t="s">
        <v>1622</v>
      </c>
      <c r="M379" s="91"/>
      <c r="N379" s="89" t="s">
        <v>1551</v>
      </c>
      <c r="O379" s="89" t="s">
        <v>617</v>
      </c>
      <c r="P379" s="89" t="s">
        <v>1552</v>
      </c>
      <c r="Q379" s="89" t="s">
        <v>622</v>
      </c>
      <c r="R379" s="89">
        <v>24</v>
      </c>
      <c r="S379" s="89" t="s">
        <v>1553</v>
      </c>
      <c r="T379" s="89" t="s">
        <v>1560</v>
      </c>
      <c r="U379" s="89" t="s">
        <v>1554</v>
      </c>
      <c r="V379" s="89" t="s">
        <v>1563</v>
      </c>
      <c r="W379" s="89" t="s">
        <v>690</v>
      </c>
      <c r="X379" s="89" t="s">
        <v>86</v>
      </c>
      <c r="Y379" s="89" t="s">
        <v>621</v>
      </c>
      <c r="Z379" s="89" t="s">
        <v>68</v>
      </c>
      <c r="AA379" s="89" t="s">
        <v>73</v>
      </c>
      <c r="AB379" s="89">
        <v>1</v>
      </c>
      <c r="AC379" s="89">
        <v>6</v>
      </c>
      <c r="AD379" s="89">
        <v>1</v>
      </c>
      <c r="AE379" s="89" t="s">
        <v>288</v>
      </c>
      <c r="AF379" s="90">
        <v>367</v>
      </c>
      <c r="AG379" s="90">
        <v>45442</v>
      </c>
      <c r="AH379" s="90">
        <v>46537</v>
      </c>
      <c r="AJ379">
        <f>VLOOKUP(A379,'1'!B:Q,16,0)</f>
        <v>1440</v>
      </c>
      <c r="AK379" s="96">
        <f t="shared" si="22"/>
        <v>5.76</v>
      </c>
    </row>
    <row r="380" spans="1:37" x14ac:dyDescent="0.35">
      <c r="A380" s="89" t="str">
        <f t="shared" si="19"/>
        <v>Z07Q</v>
      </c>
      <c r="B380" s="89" t="s">
        <v>776</v>
      </c>
      <c r="C380" s="89" t="s">
        <v>777</v>
      </c>
      <c r="D380" s="89" t="s">
        <v>393</v>
      </c>
      <c r="E380" s="89" t="s">
        <v>778</v>
      </c>
      <c r="F380" s="89" t="s">
        <v>1897</v>
      </c>
      <c r="G380" s="89" t="s">
        <v>75</v>
      </c>
      <c r="H380" s="89" t="s">
        <v>1898</v>
      </c>
      <c r="I380" s="91"/>
      <c r="J380" s="89">
        <v>0</v>
      </c>
      <c r="K380" s="26" t="s">
        <v>38</v>
      </c>
      <c r="L380" s="89" t="s">
        <v>1622</v>
      </c>
      <c r="M380" s="91"/>
      <c r="N380" s="89" t="s">
        <v>1551</v>
      </c>
      <c r="O380" s="89" t="s">
        <v>617</v>
      </c>
      <c r="P380" s="89" t="s">
        <v>1552</v>
      </c>
      <c r="Q380" s="89" t="s">
        <v>622</v>
      </c>
      <c r="R380" s="89">
        <v>24</v>
      </c>
      <c r="S380" s="89" t="s">
        <v>1553</v>
      </c>
      <c r="T380" s="89" t="s">
        <v>1560</v>
      </c>
      <c r="U380" s="89" t="s">
        <v>1554</v>
      </c>
      <c r="V380" s="89" t="s">
        <v>1563</v>
      </c>
      <c r="W380" s="89" t="s">
        <v>690</v>
      </c>
      <c r="X380" s="89" t="s">
        <v>86</v>
      </c>
      <c r="Y380" s="89" t="s">
        <v>621</v>
      </c>
      <c r="Z380" s="89" t="s">
        <v>68</v>
      </c>
      <c r="AA380" s="89" t="s">
        <v>73</v>
      </c>
      <c r="AB380" s="89">
        <v>1</v>
      </c>
      <c r="AC380" s="89">
        <v>6</v>
      </c>
      <c r="AD380" s="89">
        <v>1</v>
      </c>
      <c r="AE380" s="89" t="s">
        <v>288</v>
      </c>
      <c r="AF380" s="90">
        <v>367</v>
      </c>
      <c r="AG380" s="90">
        <v>45442</v>
      </c>
      <c r="AH380" s="90">
        <v>46537</v>
      </c>
      <c r="AJ380">
        <f>VLOOKUP(A380,'1'!B:Q,16,0)</f>
        <v>1440</v>
      </c>
      <c r="AK380" s="96">
        <f t="shared" si="22"/>
        <v>5.76</v>
      </c>
    </row>
    <row r="381" spans="1:37" x14ac:dyDescent="0.35">
      <c r="A381" s="89" t="str">
        <f t="shared" si="19"/>
        <v>Z07P</v>
      </c>
      <c r="B381" s="89" t="s">
        <v>1443</v>
      </c>
      <c r="C381" s="89" t="s">
        <v>1444</v>
      </c>
      <c r="D381" s="89" t="s">
        <v>392</v>
      </c>
      <c r="E381" s="89" t="s">
        <v>778</v>
      </c>
      <c r="F381" s="89" t="s">
        <v>1897</v>
      </c>
      <c r="G381" s="89" t="s">
        <v>75</v>
      </c>
      <c r="H381" s="89" t="s">
        <v>1898</v>
      </c>
      <c r="I381" s="91"/>
      <c r="J381" s="89">
        <v>0</v>
      </c>
      <c r="K381" s="26" t="s">
        <v>38</v>
      </c>
      <c r="L381" s="89" t="s">
        <v>1622</v>
      </c>
      <c r="M381" s="91"/>
      <c r="N381" s="89" t="s">
        <v>1551</v>
      </c>
      <c r="O381" s="89" t="s">
        <v>617</v>
      </c>
      <c r="P381" s="89" t="s">
        <v>1552</v>
      </c>
      <c r="Q381" s="89" t="s">
        <v>622</v>
      </c>
      <c r="R381" s="89">
        <v>24</v>
      </c>
      <c r="S381" s="89" t="s">
        <v>1553</v>
      </c>
      <c r="T381" s="89" t="s">
        <v>1560</v>
      </c>
      <c r="U381" s="89" t="s">
        <v>1554</v>
      </c>
      <c r="V381" s="89" t="s">
        <v>1563</v>
      </c>
      <c r="W381" s="89" t="s">
        <v>690</v>
      </c>
      <c r="X381" s="89" t="s">
        <v>86</v>
      </c>
      <c r="Y381" s="89" t="s">
        <v>621</v>
      </c>
      <c r="Z381" s="89" t="s">
        <v>68</v>
      </c>
      <c r="AA381" s="89" t="s">
        <v>73</v>
      </c>
      <c r="AB381" s="89">
        <v>1</v>
      </c>
      <c r="AC381" s="89">
        <v>6</v>
      </c>
      <c r="AD381" s="89">
        <v>1</v>
      </c>
      <c r="AE381" s="89" t="s">
        <v>288</v>
      </c>
      <c r="AF381" s="90">
        <v>367</v>
      </c>
      <c r="AG381" s="90">
        <v>45442</v>
      </c>
      <c r="AH381" s="90">
        <v>46537</v>
      </c>
      <c r="AJ381">
        <f>VLOOKUP(A381,'1'!B:Q,16,0)</f>
        <v>1440</v>
      </c>
      <c r="AK381" s="96">
        <f t="shared" si="22"/>
        <v>5.76</v>
      </c>
    </row>
    <row r="382" spans="1:37" x14ac:dyDescent="0.35">
      <c r="A382" s="89" t="str">
        <f t="shared" si="19"/>
        <v>Z1ZA</v>
      </c>
      <c r="B382" s="89" t="s">
        <v>1921</v>
      </c>
      <c r="C382" s="89" t="s">
        <v>1922</v>
      </c>
      <c r="D382" s="89" t="s">
        <v>442</v>
      </c>
      <c r="E382" s="89" t="s">
        <v>1923</v>
      </c>
      <c r="F382" s="89" t="s">
        <v>1897</v>
      </c>
      <c r="G382" s="89" t="s">
        <v>75</v>
      </c>
      <c r="H382" s="89" t="s">
        <v>1898</v>
      </c>
      <c r="I382" s="91"/>
      <c r="J382" s="89">
        <v>0</v>
      </c>
      <c r="K382" s="26" t="s">
        <v>38</v>
      </c>
      <c r="L382" s="89" t="s">
        <v>1622</v>
      </c>
      <c r="M382" s="91"/>
      <c r="N382" s="89" t="s">
        <v>1551</v>
      </c>
      <c r="O382" s="89" t="s">
        <v>617</v>
      </c>
      <c r="P382" s="89" t="s">
        <v>1552</v>
      </c>
      <c r="Q382" s="89" t="s">
        <v>622</v>
      </c>
      <c r="R382" s="89">
        <v>24</v>
      </c>
      <c r="S382" s="89" t="s">
        <v>1553</v>
      </c>
      <c r="T382" s="89" t="s">
        <v>1560</v>
      </c>
      <c r="U382" s="89" t="s">
        <v>1554</v>
      </c>
      <c r="V382" s="89" t="s">
        <v>1563</v>
      </c>
      <c r="W382" s="89" t="s">
        <v>641</v>
      </c>
      <c r="X382" s="89" t="s">
        <v>71</v>
      </c>
      <c r="Y382" s="89" t="s">
        <v>621</v>
      </c>
      <c r="Z382" s="89" t="s">
        <v>68</v>
      </c>
      <c r="AA382" s="89" t="s">
        <v>73</v>
      </c>
      <c r="AB382" s="89">
        <v>1</v>
      </c>
      <c r="AC382" s="89">
        <v>6</v>
      </c>
      <c r="AD382" s="89">
        <v>1</v>
      </c>
      <c r="AE382" s="89" t="s">
        <v>288</v>
      </c>
      <c r="AF382" s="90">
        <v>367</v>
      </c>
      <c r="AG382" s="90">
        <v>45442</v>
      </c>
      <c r="AH382" s="90">
        <v>46537</v>
      </c>
      <c r="AJ382">
        <f>VLOOKUP(A382,'1'!B:Q,16,0)</f>
        <v>1440</v>
      </c>
      <c r="AK382" s="96">
        <f t="shared" si="22"/>
        <v>5.76</v>
      </c>
    </row>
    <row r="383" spans="1:37" hidden="1" x14ac:dyDescent="0.35">
      <c r="A383" s="89" t="str">
        <f t="shared" si="19"/>
        <v>00DP</v>
      </c>
      <c r="B383" s="89" t="s">
        <v>730</v>
      </c>
      <c r="C383" s="89" t="s">
        <v>731</v>
      </c>
      <c r="D383" s="89" t="s">
        <v>98</v>
      </c>
      <c r="E383" s="89" t="s">
        <v>732</v>
      </c>
      <c r="F383" s="89" t="s">
        <v>1897</v>
      </c>
      <c r="G383" s="89" t="s">
        <v>75</v>
      </c>
      <c r="H383" s="89" t="s">
        <v>1898</v>
      </c>
      <c r="I383" s="89" t="s">
        <v>1593</v>
      </c>
      <c r="J383" s="89">
        <v>0</v>
      </c>
      <c r="K383" s="89" t="s">
        <v>53</v>
      </c>
      <c r="L383" s="89" t="s">
        <v>1550</v>
      </c>
      <c r="M383" s="91"/>
      <c r="N383" s="89" t="s">
        <v>1551</v>
      </c>
      <c r="O383" s="89" t="s">
        <v>617</v>
      </c>
      <c r="P383" s="89" t="s">
        <v>1552</v>
      </c>
      <c r="Q383" s="89" t="s">
        <v>622</v>
      </c>
      <c r="R383" s="89">
        <v>24</v>
      </c>
      <c r="S383" s="89" t="s">
        <v>1553</v>
      </c>
      <c r="T383" s="89" t="s">
        <v>1560</v>
      </c>
      <c r="U383" s="89" t="s">
        <v>1554</v>
      </c>
      <c r="V383" s="89" t="s">
        <v>1563</v>
      </c>
      <c r="W383" s="89" t="s">
        <v>641</v>
      </c>
      <c r="X383" s="89" t="s">
        <v>71</v>
      </c>
      <c r="Y383" s="89" t="s">
        <v>621</v>
      </c>
      <c r="Z383" s="89" t="s">
        <v>68</v>
      </c>
      <c r="AA383" s="89" t="s">
        <v>73</v>
      </c>
      <c r="AB383" s="89">
        <v>1</v>
      </c>
      <c r="AC383" s="89">
        <v>6</v>
      </c>
      <c r="AD383" s="89">
        <v>1</v>
      </c>
      <c r="AE383" s="89" t="s">
        <v>287</v>
      </c>
      <c r="AF383" s="90">
        <v>367</v>
      </c>
      <c r="AG383" s="90">
        <v>45496</v>
      </c>
      <c r="AH383" s="90">
        <v>46598</v>
      </c>
    </row>
    <row r="384" spans="1:37" hidden="1" x14ac:dyDescent="0.35">
      <c r="A384" s="89" t="str">
        <f t="shared" si="19"/>
        <v>513N</v>
      </c>
      <c r="B384" s="89" t="s">
        <v>755</v>
      </c>
      <c r="C384" s="89" t="s">
        <v>756</v>
      </c>
      <c r="D384" s="89" t="s">
        <v>284</v>
      </c>
      <c r="E384" s="89" t="s">
        <v>757</v>
      </c>
      <c r="F384" s="89" t="s">
        <v>1924</v>
      </c>
      <c r="G384" s="89" t="s">
        <v>75</v>
      </c>
      <c r="H384" s="89" t="s">
        <v>1898</v>
      </c>
      <c r="I384" s="89" t="s">
        <v>1549</v>
      </c>
      <c r="J384" s="89">
        <v>0</v>
      </c>
      <c r="K384" s="89" t="s">
        <v>53</v>
      </c>
      <c r="L384" s="89" t="s">
        <v>1550</v>
      </c>
      <c r="M384" s="91"/>
      <c r="N384" s="89" t="s">
        <v>1551</v>
      </c>
      <c r="O384" s="89" t="s">
        <v>617</v>
      </c>
      <c r="P384" s="89" t="s">
        <v>1552</v>
      </c>
      <c r="Q384" s="89" t="s">
        <v>622</v>
      </c>
      <c r="R384" s="89">
        <v>24</v>
      </c>
      <c r="S384" s="89" t="s">
        <v>1553</v>
      </c>
      <c r="T384" s="89" t="s">
        <v>1560</v>
      </c>
      <c r="U384" s="89" t="s">
        <v>1554</v>
      </c>
      <c r="V384" s="89" t="s">
        <v>1555</v>
      </c>
      <c r="W384" s="89" t="s">
        <v>641</v>
      </c>
      <c r="X384" s="89" t="s">
        <v>71</v>
      </c>
      <c r="Y384" s="89" t="s">
        <v>621</v>
      </c>
      <c r="Z384" s="89" t="s">
        <v>68</v>
      </c>
      <c r="AA384" s="89" t="s">
        <v>73</v>
      </c>
      <c r="AB384" s="89">
        <v>1</v>
      </c>
      <c r="AC384" s="89">
        <v>6</v>
      </c>
      <c r="AD384" s="89">
        <v>1</v>
      </c>
      <c r="AE384" s="89" t="s">
        <v>286</v>
      </c>
      <c r="AF384" s="90">
        <v>367</v>
      </c>
      <c r="AG384" s="90">
        <v>44462</v>
      </c>
      <c r="AH384" s="90">
        <v>45565</v>
      </c>
    </row>
    <row r="385" spans="1:37" hidden="1" x14ac:dyDescent="0.35">
      <c r="A385" s="89" t="str">
        <f t="shared" si="19"/>
        <v>262R</v>
      </c>
      <c r="B385" s="89" t="s">
        <v>748</v>
      </c>
      <c r="C385" s="89" t="s">
        <v>749</v>
      </c>
      <c r="D385" s="89" t="s">
        <v>219</v>
      </c>
      <c r="E385" s="89" t="s">
        <v>1925</v>
      </c>
      <c r="F385" s="89" t="s">
        <v>1924</v>
      </c>
      <c r="G385" s="89" t="s">
        <v>75</v>
      </c>
      <c r="H385" s="89" t="s">
        <v>1898</v>
      </c>
      <c r="I385" s="89" t="s">
        <v>1593</v>
      </c>
      <c r="J385" s="89">
        <v>0</v>
      </c>
      <c r="K385" s="89" t="s">
        <v>53</v>
      </c>
      <c r="L385" s="89" t="s">
        <v>1550</v>
      </c>
      <c r="M385" s="91"/>
      <c r="N385" s="89" t="s">
        <v>1551</v>
      </c>
      <c r="O385" s="89" t="s">
        <v>617</v>
      </c>
      <c r="P385" s="89" t="s">
        <v>1552</v>
      </c>
      <c r="Q385" s="89" t="s">
        <v>622</v>
      </c>
      <c r="R385" s="89">
        <v>24</v>
      </c>
      <c r="S385" s="89" t="s">
        <v>1553</v>
      </c>
      <c r="T385" s="89" t="s">
        <v>1553</v>
      </c>
      <c r="U385" s="89" t="s">
        <v>1554</v>
      </c>
      <c r="V385" s="89" t="s">
        <v>1555</v>
      </c>
      <c r="W385" s="89" t="s">
        <v>641</v>
      </c>
      <c r="X385" s="89" t="s">
        <v>71</v>
      </c>
      <c r="Y385" s="89" t="s">
        <v>621</v>
      </c>
      <c r="Z385" s="89" t="s">
        <v>68</v>
      </c>
      <c r="AA385" s="89" t="s">
        <v>73</v>
      </c>
      <c r="AB385" s="89">
        <v>1</v>
      </c>
      <c r="AC385" s="89">
        <v>6</v>
      </c>
      <c r="AD385" s="89">
        <v>1</v>
      </c>
      <c r="AE385" s="89" t="s">
        <v>286</v>
      </c>
      <c r="AF385" s="90">
        <v>367</v>
      </c>
      <c r="AG385" s="90">
        <v>44462</v>
      </c>
      <c r="AH385" s="90">
        <v>45565</v>
      </c>
    </row>
    <row r="386" spans="1:37" hidden="1" x14ac:dyDescent="0.35">
      <c r="A386" s="89" t="str">
        <f t="shared" si="19"/>
        <v>00CZ</v>
      </c>
      <c r="B386" s="89" t="s">
        <v>1926</v>
      </c>
      <c r="C386" s="89" t="s">
        <v>1927</v>
      </c>
      <c r="D386" s="89" t="s">
        <v>90</v>
      </c>
      <c r="E386" s="89" t="s">
        <v>1928</v>
      </c>
      <c r="F386" s="89" t="s">
        <v>1924</v>
      </c>
      <c r="G386" s="89" t="s">
        <v>75</v>
      </c>
      <c r="H386" s="89" t="s">
        <v>1898</v>
      </c>
      <c r="I386" s="89" t="s">
        <v>1549</v>
      </c>
      <c r="J386" s="89">
        <v>0</v>
      </c>
      <c r="K386" s="89" t="s">
        <v>53</v>
      </c>
      <c r="L386" s="89" t="s">
        <v>1550</v>
      </c>
      <c r="M386" s="91"/>
      <c r="N386" s="89" t="s">
        <v>1551</v>
      </c>
      <c r="O386" s="89" t="s">
        <v>617</v>
      </c>
      <c r="P386" s="89" t="s">
        <v>1552</v>
      </c>
      <c r="Q386" s="89" t="s">
        <v>622</v>
      </c>
      <c r="R386" s="89">
        <v>0</v>
      </c>
      <c r="S386" s="89" t="s">
        <v>1553</v>
      </c>
      <c r="T386" s="89" t="s">
        <v>1557</v>
      </c>
      <c r="U386" s="89" t="s">
        <v>1554</v>
      </c>
      <c r="V386" s="89" t="s">
        <v>1555</v>
      </c>
      <c r="W386" s="89" t="s">
        <v>641</v>
      </c>
      <c r="X386" s="89" t="s">
        <v>71</v>
      </c>
      <c r="Y386" s="89" t="s">
        <v>621</v>
      </c>
      <c r="Z386" s="89" t="s">
        <v>68</v>
      </c>
      <c r="AA386" s="89" t="s">
        <v>73</v>
      </c>
      <c r="AB386" s="89">
        <v>1</v>
      </c>
      <c r="AC386" s="89">
        <v>6</v>
      </c>
      <c r="AD386" s="89">
        <v>1</v>
      </c>
      <c r="AE386" s="89" t="s">
        <v>286</v>
      </c>
      <c r="AF386" s="90">
        <v>367</v>
      </c>
      <c r="AG386" s="90">
        <v>44673</v>
      </c>
      <c r="AH386" s="90">
        <v>45766</v>
      </c>
    </row>
    <row r="387" spans="1:37" hidden="1" x14ac:dyDescent="0.35">
      <c r="A387" s="89" t="str">
        <f t="shared" si="19"/>
        <v>609W</v>
      </c>
      <c r="B387" s="89" t="s">
        <v>761</v>
      </c>
      <c r="C387" s="89" t="s">
        <v>762</v>
      </c>
      <c r="D387" s="89" t="s">
        <v>309</v>
      </c>
      <c r="E387" s="89" t="s">
        <v>1929</v>
      </c>
      <c r="F387" s="89" t="s">
        <v>1924</v>
      </c>
      <c r="G387" s="89" t="s">
        <v>75</v>
      </c>
      <c r="H387" s="89" t="s">
        <v>1898</v>
      </c>
      <c r="I387" s="89" t="s">
        <v>1549</v>
      </c>
      <c r="J387" s="89">
        <v>0</v>
      </c>
      <c r="K387" s="89" t="s">
        <v>53</v>
      </c>
      <c r="L387" s="89" t="s">
        <v>1550</v>
      </c>
      <c r="M387" s="91"/>
      <c r="N387" s="89" t="s">
        <v>1551</v>
      </c>
      <c r="O387" s="89" t="s">
        <v>617</v>
      </c>
      <c r="P387" s="89" t="s">
        <v>1552</v>
      </c>
      <c r="Q387" s="89" t="s">
        <v>622</v>
      </c>
      <c r="R387" s="89">
        <v>15</v>
      </c>
      <c r="S387" s="89" t="s">
        <v>1553</v>
      </c>
      <c r="T387" s="89" t="s">
        <v>1557</v>
      </c>
      <c r="U387" s="89" t="s">
        <v>1554</v>
      </c>
      <c r="V387" s="89" t="s">
        <v>1555</v>
      </c>
      <c r="W387" s="89" t="s">
        <v>690</v>
      </c>
      <c r="X387" s="89" t="s">
        <v>86</v>
      </c>
      <c r="Y387" s="89" t="s">
        <v>621</v>
      </c>
      <c r="Z387" s="89" t="s">
        <v>68</v>
      </c>
      <c r="AA387" s="89" t="s">
        <v>73</v>
      </c>
      <c r="AB387" s="89">
        <v>1</v>
      </c>
      <c r="AC387" s="89">
        <v>6</v>
      </c>
      <c r="AD387" s="89">
        <v>1</v>
      </c>
      <c r="AE387" s="89" t="s">
        <v>0</v>
      </c>
      <c r="AF387" s="90">
        <v>367</v>
      </c>
      <c r="AG387" s="90">
        <v>44730</v>
      </c>
      <c r="AH387" s="90">
        <v>45818</v>
      </c>
    </row>
    <row r="388" spans="1:37" hidden="1" x14ac:dyDescent="0.35">
      <c r="A388" s="89" t="str">
        <f t="shared" si="19"/>
        <v>695K</v>
      </c>
      <c r="B388" s="89" t="s">
        <v>1507</v>
      </c>
      <c r="C388" s="89" t="s">
        <v>1508</v>
      </c>
      <c r="D388" s="89" t="s">
        <v>386</v>
      </c>
      <c r="E388" s="89" t="s">
        <v>1509</v>
      </c>
      <c r="F388" s="89" t="s">
        <v>1924</v>
      </c>
      <c r="G388" s="89" t="s">
        <v>75</v>
      </c>
      <c r="H388" s="89" t="s">
        <v>1898</v>
      </c>
      <c r="I388" s="89" t="s">
        <v>1549</v>
      </c>
      <c r="J388" s="89">
        <v>0</v>
      </c>
      <c r="K388" s="89" t="s">
        <v>53</v>
      </c>
      <c r="L388" s="89" t="s">
        <v>1550</v>
      </c>
      <c r="M388" s="91"/>
      <c r="N388" s="89" t="s">
        <v>1551</v>
      </c>
      <c r="O388" s="89" t="s">
        <v>617</v>
      </c>
      <c r="P388" s="89" t="s">
        <v>1552</v>
      </c>
      <c r="Q388" s="89" t="s">
        <v>622</v>
      </c>
      <c r="R388" s="89">
        <v>15</v>
      </c>
      <c r="S388" s="89" t="s">
        <v>1553</v>
      </c>
      <c r="T388" s="89" t="s">
        <v>1557</v>
      </c>
      <c r="U388" s="89" t="s">
        <v>1554</v>
      </c>
      <c r="V388" s="89" t="s">
        <v>1563</v>
      </c>
      <c r="W388" s="89" t="s">
        <v>641</v>
      </c>
      <c r="X388" s="89" t="s">
        <v>71</v>
      </c>
      <c r="Y388" s="89" t="s">
        <v>621</v>
      </c>
      <c r="Z388" s="89" t="s">
        <v>68</v>
      </c>
      <c r="AA388" s="89" t="s">
        <v>73</v>
      </c>
      <c r="AB388" s="89">
        <v>1</v>
      </c>
      <c r="AC388" s="89">
        <v>6</v>
      </c>
      <c r="AD388" s="89">
        <v>1</v>
      </c>
      <c r="AE388" s="89" t="s">
        <v>0</v>
      </c>
      <c r="AF388" s="90">
        <v>367</v>
      </c>
      <c r="AG388" s="90">
        <v>44724</v>
      </c>
      <c r="AH388" s="90">
        <v>45818</v>
      </c>
    </row>
    <row r="389" spans="1:37" hidden="1" x14ac:dyDescent="0.35">
      <c r="A389" s="89" t="str">
        <f t="shared" si="19"/>
        <v>695J</v>
      </c>
      <c r="B389" s="89" t="s">
        <v>773</v>
      </c>
      <c r="C389" s="89" t="s">
        <v>774</v>
      </c>
      <c r="D389" s="89" t="s">
        <v>385</v>
      </c>
      <c r="E389" s="89" t="s">
        <v>775</v>
      </c>
      <c r="F389" s="89" t="s">
        <v>1924</v>
      </c>
      <c r="G389" s="89" t="s">
        <v>75</v>
      </c>
      <c r="H389" s="89" t="s">
        <v>1898</v>
      </c>
      <c r="I389" s="89" t="s">
        <v>1549</v>
      </c>
      <c r="J389" s="89">
        <v>0</v>
      </c>
      <c r="K389" s="89" t="s">
        <v>53</v>
      </c>
      <c r="L389" s="89" t="s">
        <v>1550</v>
      </c>
      <c r="M389" s="91"/>
      <c r="N389" s="89" t="s">
        <v>1551</v>
      </c>
      <c r="O389" s="89" t="s">
        <v>617</v>
      </c>
      <c r="P389" s="89" t="s">
        <v>1552</v>
      </c>
      <c r="Q389" s="89" t="s">
        <v>622</v>
      </c>
      <c r="R389" s="89">
        <v>24</v>
      </c>
      <c r="S389" s="89" t="s">
        <v>1553</v>
      </c>
      <c r="T389" s="89" t="s">
        <v>1557</v>
      </c>
      <c r="U389" s="89" t="s">
        <v>1554</v>
      </c>
      <c r="V389" s="89" t="s">
        <v>1563</v>
      </c>
      <c r="W389" s="89" t="s">
        <v>690</v>
      </c>
      <c r="X389" s="89" t="s">
        <v>86</v>
      </c>
      <c r="Y389" s="89" t="s">
        <v>621</v>
      </c>
      <c r="Z389" s="89" t="s">
        <v>68</v>
      </c>
      <c r="AA389" s="89" t="s">
        <v>73</v>
      </c>
      <c r="AB389" s="89">
        <v>1</v>
      </c>
      <c r="AC389" s="89">
        <v>6</v>
      </c>
      <c r="AD389" s="89">
        <v>1</v>
      </c>
      <c r="AE389" s="89" t="s">
        <v>287</v>
      </c>
      <c r="AF389" s="90">
        <v>367</v>
      </c>
      <c r="AG389" s="90">
        <v>45057</v>
      </c>
      <c r="AH389" s="90">
        <v>46153</v>
      </c>
    </row>
    <row r="390" spans="1:37" x14ac:dyDescent="0.35">
      <c r="A390" s="89" t="str">
        <f t="shared" si="19"/>
        <v>ZRM5</v>
      </c>
      <c r="B390" s="89" t="s">
        <v>1930</v>
      </c>
      <c r="C390" s="89" t="s">
        <v>1931</v>
      </c>
      <c r="D390" s="89" t="s">
        <v>532</v>
      </c>
      <c r="E390" s="89" t="s">
        <v>1932</v>
      </c>
      <c r="F390" s="89" t="s">
        <v>1924</v>
      </c>
      <c r="G390" s="89" t="s">
        <v>75</v>
      </c>
      <c r="H390" s="89" t="s">
        <v>1898</v>
      </c>
      <c r="I390" s="89" t="s">
        <v>1549</v>
      </c>
      <c r="J390" s="89">
        <v>0</v>
      </c>
      <c r="K390" s="26" t="s">
        <v>38</v>
      </c>
      <c r="L390" s="89" t="s">
        <v>1590</v>
      </c>
      <c r="M390" s="91"/>
      <c r="N390" s="89" t="s">
        <v>1551</v>
      </c>
      <c r="O390" s="89" t="s">
        <v>617</v>
      </c>
      <c r="P390" s="89" t="s">
        <v>1552</v>
      </c>
      <c r="Q390" s="89" t="s">
        <v>622</v>
      </c>
      <c r="R390" s="89">
        <v>24</v>
      </c>
      <c r="S390" s="89" t="s">
        <v>1553</v>
      </c>
      <c r="T390" s="89" t="s">
        <v>1560</v>
      </c>
      <c r="U390" s="89" t="s">
        <v>1554</v>
      </c>
      <c r="V390" s="89" t="s">
        <v>1563</v>
      </c>
      <c r="W390" s="89" t="s">
        <v>641</v>
      </c>
      <c r="X390" s="89" t="s">
        <v>71</v>
      </c>
      <c r="Y390" s="89" t="s">
        <v>621</v>
      </c>
      <c r="Z390" s="89" t="s">
        <v>68</v>
      </c>
      <c r="AA390" s="89" t="s">
        <v>73</v>
      </c>
      <c r="AB390" s="89">
        <v>1</v>
      </c>
      <c r="AC390" s="89">
        <v>6</v>
      </c>
      <c r="AD390" s="89">
        <v>1</v>
      </c>
      <c r="AE390" s="89" t="s">
        <v>287</v>
      </c>
      <c r="AF390" s="90">
        <v>367</v>
      </c>
      <c r="AG390" s="90">
        <v>45102</v>
      </c>
      <c r="AH390" s="90">
        <v>46193</v>
      </c>
      <c r="AJ390">
        <f>VLOOKUP(A390,'1'!B:Q,16,0)</f>
        <v>1440</v>
      </c>
      <c r="AK390" s="96">
        <f t="shared" ref="AK390:AK392" si="23">AJ390/250</f>
        <v>5.76</v>
      </c>
    </row>
    <row r="391" spans="1:37" x14ac:dyDescent="0.35">
      <c r="A391" s="89" t="str">
        <f t="shared" si="19"/>
        <v>ZQU2</v>
      </c>
      <c r="B391" s="89" t="s">
        <v>806</v>
      </c>
      <c r="C391" s="89" t="s">
        <v>807</v>
      </c>
      <c r="D391" s="89" t="s">
        <v>509</v>
      </c>
      <c r="E391" s="89" t="s">
        <v>808</v>
      </c>
      <c r="F391" s="89" t="s">
        <v>1924</v>
      </c>
      <c r="G391" s="89" t="s">
        <v>75</v>
      </c>
      <c r="H391" s="89" t="s">
        <v>1898</v>
      </c>
      <c r="I391" s="89" t="s">
        <v>1549</v>
      </c>
      <c r="J391" s="89">
        <v>0</v>
      </c>
      <c r="K391" s="26" t="s">
        <v>38</v>
      </c>
      <c r="L391" s="89" t="s">
        <v>1590</v>
      </c>
      <c r="M391" s="91"/>
      <c r="N391" s="89" t="s">
        <v>1551</v>
      </c>
      <c r="O391" s="89" t="s">
        <v>617</v>
      </c>
      <c r="P391" s="89" t="s">
        <v>1552</v>
      </c>
      <c r="Q391" s="89" t="s">
        <v>622</v>
      </c>
      <c r="R391" s="89">
        <v>24</v>
      </c>
      <c r="S391" s="89" t="s">
        <v>1553</v>
      </c>
      <c r="T391" s="89" t="s">
        <v>1553</v>
      </c>
      <c r="U391" s="89" t="s">
        <v>1554</v>
      </c>
      <c r="V391" s="89" t="s">
        <v>1563</v>
      </c>
      <c r="W391" s="89" t="s">
        <v>641</v>
      </c>
      <c r="X391" s="89" t="s">
        <v>71</v>
      </c>
      <c r="Y391" s="89" t="s">
        <v>621</v>
      </c>
      <c r="Z391" s="89" t="s">
        <v>68</v>
      </c>
      <c r="AA391" s="89" t="s">
        <v>73</v>
      </c>
      <c r="AB391" s="89">
        <v>1</v>
      </c>
      <c r="AC391" s="89">
        <v>12</v>
      </c>
      <c r="AD391" s="89">
        <v>1</v>
      </c>
      <c r="AE391" s="89" t="s">
        <v>287</v>
      </c>
      <c r="AF391" s="90">
        <v>367</v>
      </c>
      <c r="AG391" s="90">
        <v>45110</v>
      </c>
      <c r="AH391" s="90">
        <v>46206</v>
      </c>
      <c r="AJ391">
        <f>VLOOKUP(A391,'1'!B:Q,16,0)</f>
        <v>1440</v>
      </c>
      <c r="AK391" s="96">
        <f t="shared" si="23"/>
        <v>5.76</v>
      </c>
    </row>
    <row r="392" spans="1:37" x14ac:dyDescent="0.35">
      <c r="A392" s="89" t="str">
        <f t="shared" si="19"/>
        <v>ZQV2</v>
      </c>
      <c r="B392" s="89" t="s">
        <v>809</v>
      </c>
      <c r="C392" s="89" t="s">
        <v>810</v>
      </c>
      <c r="D392" s="89" t="s">
        <v>510</v>
      </c>
      <c r="E392" s="89" t="s">
        <v>811</v>
      </c>
      <c r="F392" s="89" t="s">
        <v>1924</v>
      </c>
      <c r="G392" s="89" t="s">
        <v>75</v>
      </c>
      <c r="H392" s="89" t="s">
        <v>1898</v>
      </c>
      <c r="I392" s="89" t="s">
        <v>1549</v>
      </c>
      <c r="J392" s="89">
        <v>0</v>
      </c>
      <c r="K392" s="26" t="s">
        <v>38</v>
      </c>
      <c r="L392" s="89" t="s">
        <v>1590</v>
      </c>
      <c r="M392" s="91"/>
      <c r="N392" s="89" t="s">
        <v>1551</v>
      </c>
      <c r="O392" s="89" t="s">
        <v>617</v>
      </c>
      <c r="P392" s="89" t="s">
        <v>1552</v>
      </c>
      <c r="Q392" s="89" t="s">
        <v>622</v>
      </c>
      <c r="R392" s="89">
        <v>24</v>
      </c>
      <c r="S392" s="89" t="s">
        <v>1553</v>
      </c>
      <c r="T392" s="89" t="s">
        <v>1557</v>
      </c>
      <c r="U392" s="89" t="s">
        <v>1554</v>
      </c>
      <c r="V392" s="89" t="s">
        <v>1563</v>
      </c>
      <c r="W392" s="89" t="s">
        <v>690</v>
      </c>
      <c r="X392" s="89" t="s">
        <v>86</v>
      </c>
      <c r="Y392" s="89" t="s">
        <v>621</v>
      </c>
      <c r="Z392" s="89" t="s">
        <v>68</v>
      </c>
      <c r="AA392" s="89" t="s">
        <v>73</v>
      </c>
      <c r="AB392" s="89">
        <v>1</v>
      </c>
      <c r="AC392" s="89">
        <v>6</v>
      </c>
      <c r="AD392" s="89">
        <v>1</v>
      </c>
      <c r="AE392" s="89" t="s">
        <v>287</v>
      </c>
      <c r="AF392" s="90">
        <v>367</v>
      </c>
      <c r="AG392" s="90">
        <v>45110</v>
      </c>
      <c r="AH392" s="90">
        <v>46206</v>
      </c>
      <c r="AJ392">
        <f>VLOOKUP(A392,'1'!B:Q,16,0)</f>
        <v>1440</v>
      </c>
      <c r="AK392" s="96">
        <f t="shared" si="23"/>
        <v>5.76</v>
      </c>
    </row>
    <row r="393" spans="1:37" hidden="1" x14ac:dyDescent="0.35">
      <c r="A393" s="89" t="str">
        <f t="shared" si="19"/>
        <v>634J</v>
      </c>
      <c r="B393" s="89" t="s">
        <v>1934</v>
      </c>
      <c r="C393" s="89" t="s">
        <v>1935</v>
      </c>
      <c r="D393" s="89" t="s">
        <v>324</v>
      </c>
      <c r="E393" s="89" t="s">
        <v>1936</v>
      </c>
      <c r="F393" s="89" t="s">
        <v>1933</v>
      </c>
      <c r="G393" s="89" t="s">
        <v>75</v>
      </c>
      <c r="H393" s="89" t="s">
        <v>1898</v>
      </c>
      <c r="I393" s="89" t="s">
        <v>1549</v>
      </c>
      <c r="J393" s="89">
        <v>0</v>
      </c>
      <c r="K393" s="89" t="s">
        <v>53</v>
      </c>
      <c r="L393" s="89" t="s">
        <v>1550</v>
      </c>
      <c r="M393" s="91"/>
      <c r="N393" s="89" t="s">
        <v>1551</v>
      </c>
      <c r="O393" s="89" t="s">
        <v>617</v>
      </c>
      <c r="P393" s="89" t="s">
        <v>1552</v>
      </c>
      <c r="Q393" s="89" t="s">
        <v>622</v>
      </c>
      <c r="R393" s="89">
        <v>24</v>
      </c>
      <c r="S393" s="89" t="s">
        <v>1553</v>
      </c>
      <c r="T393" s="89" t="s">
        <v>1557</v>
      </c>
      <c r="U393" s="89" t="s">
        <v>1554</v>
      </c>
      <c r="V393" s="89" t="s">
        <v>1555</v>
      </c>
      <c r="W393" s="89" t="s">
        <v>641</v>
      </c>
      <c r="X393" s="89" t="s">
        <v>71</v>
      </c>
      <c r="Y393" s="89" t="s">
        <v>621</v>
      </c>
      <c r="Z393" s="89" t="s">
        <v>68</v>
      </c>
      <c r="AA393" s="89" t="s">
        <v>73</v>
      </c>
      <c r="AB393" s="89">
        <v>2</v>
      </c>
      <c r="AC393" s="89">
        <v>6</v>
      </c>
      <c r="AD393" s="89">
        <v>1</v>
      </c>
      <c r="AE393" s="89" t="s">
        <v>286</v>
      </c>
      <c r="AF393" s="90">
        <v>367</v>
      </c>
      <c r="AG393" s="90">
        <v>44463</v>
      </c>
      <c r="AH393" s="90">
        <v>45565</v>
      </c>
    </row>
    <row r="394" spans="1:37" hidden="1" x14ac:dyDescent="0.35">
      <c r="A394" s="89" t="str">
        <f t="shared" si="19"/>
        <v>0072</v>
      </c>
      <c r="B394" s="89" t="s">
        <v>727</v>
      </c>
      <c r="C394" s="89" t="s">
        <v>728</v>
      </c>
      <c r="D394" s="89" t="s">
        <v>74</v>
      </c>
      <c r="E394" s="89" t="s">
        <v>729</v>
      </c>
      <c r="F394" s="89" t="s">
        <v>1933</v>
      </c>
      <c r="G394" s="89" t="s">
        <v>75</v>
      </c>
      <c r="H394" s="89" t="s">
        <v>1898</v>
      </c>
      <c r="I394" s="89" t="s">
        <v>1561</v>
      </c>
      <c r="J394" s="89">
        <v>1</v>
      </c>
      <c r="K394" s="89" t="s">
        <v>53</v>
      </c>
      <c r="L394" s="89" t="s">
        <v>1550</v>
      </c>
      <c r="M394" s="91"/>
      <c r="N394" s="89" t="s">
        <v>1551</v>
      </c>
      <c r="O394" s="89" t="s">
        <v>617</v>
      </c>
      <c r="P394" s="89" t="s">
        <v>1552</v>
      </c>
      <c r="Q394" s="89" t="s">
        <v>622</v>
      </c>
      <c r="R394" s="89">
        <v>14</v>
      </c>
      <c r="S394" s="89" t="s">
        <v>1870</v>
      </c>
      <c r="T394" s="89" t="s">
        <v>1557</v>
      </c>
      <c r="U394" s="89" t="s">
        <v>1554</v>
      </c>
      <c r="V394" s="89" t="s">
        <v>1563</v>
      </c>
      <c r="W394" s="89" t="s">
        <v>641</v>
      </c>
      <c r="X394" s="89" t="s">
        <v>71</v>
      </c>
      <c r="Y394" s="89" t="s">
        <v>621</v>
      </c>
      <c r="Z394" s="89" t="s">
        <v>68</v>
      </c>
      <c r="AA394" s="89" t="s">
        <v>73</v>
      </c>
      <c r="AB394" s="89">
        <v>2</v>
      </c>
      <c r="AC394" s="89">
        <v>6</v>
      </c>
      <c r="AD394" s="89">
        <v>1</v>
      </c>
      <c r="AE394" s="89" t="s">
        <v>0</v>
      </c>
      <c r="AF394" s="90">
        <v>367</v>
      </c>
      <c r="AG394" s="90">
        <v>44730</v>
      </c>
      <c r="AH394" s="90">
        <v>45818</v>
      </c>
    </row>
    <row r="395" spans="1:37" hidden="1" x14ac:dyDescent="0.35">
      <c r="A395" s="89" t="str">
        <f t="shared" si="19"/>
        <v>617B</v>
      </c>
      <c r="B395" s="89" t="s">
        <v>763</v>
      </c>
      <c r="C395" s="89" t="s">
        <v>764</v>
      </c>
      <c r="D395" s="89" t="s">
        <v>312</v>
      </c>
      <c r="E395" s="89" t="s">
        <v>765</v>
      </c>
      <c r="F395" s="89" t="s">
        <v>1933</v>
      </c>
      <c r="G395" s="89" t="s">
        <v>75</v>
      </c>
      <c r="H395" s="89" t="s">
        <v>1898</v>
      </c>
      <c r="I395" s="89" t="s">
        <v>1593</v>
      </c>
      <c r="J395" s="89">
        <v>0</v>
      </c>
      <c r="K395" s="89" t="s">
        <v>53</v>
      </c>
      <c r="L395" s="89" t="s">
        <v>1550</v>
      </c>
      <c r="M395" s="91"/>
      <c r="N395" s="89" t="s">
        <v>1551</v>
      </c>
      <c r="O395" s="89" t="s">
        <v>617</v>
      </c>
      <c r="P395" s="89" t="s">
        <v>1552</v>
      </c>
      <c r="Q395" s="89" t="s">
        <v>622</v>
      </c>
      <c r="R395" s="89">
        <v>24</v>
      </c>
      <c r="S395" s="89" t="s">
        <v>1553</v>
      </c>
      <c r="T395" s="89" t="s">
        <v>1557</v>
      </c>
      <c r="U395" s="89" t="s">
        <v>1554</v>
      </c>
      <c r="V395" s="89" t="s">
        <v>1563</v>
      </c>
      <c r="W395" s="89" t="s">
        <v>641</v>
      </c>
      <c r="X395" s="89" t="s">
        <v>71</v>
      </c>
      <c r="Y395" s="89" t="s">
        <v>621</v>
      </c>
      <c r="Z395" s="89" t="s">
        <v>68</v>
      </c>
      <c r="AA395" s="89" t="s">
        <v>73</v>
      </c>
      <c r="AB395" s="89">
        <v>2</v>
      </c>
      <c r="AC395" s="89">
        <v>6</v>
      </c>
      <c r="AD395" s="89">
        <v>1</v>
      </c>
      <c r="AE395" s="89" t="s">
        <v>0</v>
      </c>
      <c r="AF395" s="90">
        <v>367</v>
      </c>
      <c r="AG395" s="90">
        <v>44730</v>
      </c>
      <c r="AH395" s="90">
        <v>45818</v>
      </c>
    </row>
    <row r="396" spans="1:37" hidden="1" x14ac:dyDescent="0.35">
      <c r="A396" s="89" t="str">
        <f t="shared" si="19"/>
        <v>692A</v>
      </c>
      <c r="B396" s="89" t="s">
        <v>1937</v>
      </c>
      <c r="C396" s="89" t="s">
        <v>1938</v>
      </c>
      <c r="D396" s="89" t="s">
        <v>377</v>
      </c>
      <c r="E396" s="89" t="s">
        <v>1939</v>
      </c>
      <c r="F396" s="89" t="s">
        <v>1933</v>
      </c>
      <c r="G396" s="89" t="s">
        <v>75</v>
      </c>
      <c r="H396" s="89" t="s">
        <v>1898</v>
      </c>
      <c r="I396" s="89" t="s">
        <v>1549</v>
      </c>
      <c r="J396" s="89">
        <v>0</v>
      </c>
      <c r="K396" s="89" t="s">
        <v>53</v>
      </c>
      <c r="L396" s="89" t="s">
        <v>1550</v>
      </c>
      <c r="M396" s="91"/>
      <c r="N396" s="89" t="s">
        <v>1551</v>
      </c>
      <c r="O396" s="89" t="s">
        <v>617</v>
      </c>
      <c r="P396" s="89" t="s">
        <v>1552</v>
      </c>
      <c r="Q396" s="89" t="s">
        <v>622</v>
      </c>
      <c r="R396" s="89">
        <v>24</v>
      </c>
      <c r="S396" s="89" t="s">
        <v>1553</v>
      </c>
      <c r="T396" s="89" t="s">
        <v>1557</v>
      </c>
      <c r="U396" s="89" t="s">
        <v>1554</v>
      </c>
      <c r="V396" s="89" t="s">
        <v>1563</v>
      </c>
      <c r="W396" s="89" t="s">
        <v>690</v>
      </c>
      <c r="X396" s="89" t="s">
        <v>86</v>
      </c>
      <c r="Y396" s="89" t="s">
        <v>621</v>
      </c>
      <c r="Z396" s="89" t="s">
        <v>68</v>
      </c>
      <c r="AA396" s="89" t="s">
        <v>73</v>
      </c>
      <c r="AB396" s="89">
        <v>1</v>
      </c>
      <c r="AC396" s="89">
        <v>6</v>
      </c>
      <c r="AD396" s="89">
        <v>1</v>
      </c>
      <c r="AE396" s="89" t="s">
        <v>0</v>
      </c>
      <c r="AF396" s="90">
        <v>367</v>
      </c>
      <c r="AG396" s="90">
        <v>44730</v>
      </c>
      <c r="AH396" s="90">
        <v>45818</v>
      </c>
    </row>
    <row r="397" spans="1:37" hidden="1" x14ac:dyDescent="0.35">
      <c r="A397" s="89" t="str">
        <f t="shared" si="19"/>
        <v>551K</v>
      </c>
      <c r="B397" s="89" t="s">
        <v>758</v>
      </c>
      <c r="C397" s="89" t="s">
        <v>759</v>
      </c>
      <c r="D397" s="89" t="s">
        <v>295</v>
      </c>
      <c r="E397" s="89" t="s">
        <v>760</v>
      </c>
      <c r="F397" s="89" t="s">
        <v>1933</v>
      </c>
      <c r="G397" s="89" t="s">
        <v>75</v>
      </c>
      <c r="H397" s="89" t="s">
        <v>1898</v>
      </c>
      <c r="I397" s="89" t="s">
        <v>1549</v>
      </c>
      <c r="J397" s="89">
        <v>0</v>
      </c>
      <c r="K397" s="89" t="s">
        <v>53</v>
      </c>
      <c r="L397" s="89" t="s">
        <v>1550</v>
      </c>
      <c r="M397" s="91"/>
      <c r="N397" s="89" t="s">
        <v>1551</v>
      </c>
      <c r="O397" s="89" t="s">
        <v>617</v>
      </c>
      <c r="P397" s="89" t="s">
        <v>1552</v>
      </c>
      <c r="Q397" s="89" t="s">
        <v>622</v>
      </c>
      <c r="R397" s="89">
        <v>14</v>
      </c>
      <c r="S397" s="89" t="s">
        <v>1846</v>
      </c>
      <c r="T397" s="89" t="s">
        <v>1557</v>
      </c>
      <c r="U397" s="89" t="s">
        <v>1554</v>
      </c>
      <c r="V397" s="89" t="s">
        <v>1563</v>
      </c>
      <c r="W397" s="89" t="s">
        <v>641</v>
      </c>
      <c r="X397" s="89" t="s">
        <v>71</v>
      </c>
      <c r="Y397" s="89" t="s">
        <v>621</v>
      </c>
      <c r="Z397" s="89" t="s">
        <v>68</v>
      </c>
      <c r="AA397" s="89" t="s">
        <v>73</v>
      </c>
      <c r="AB397" s="89">
        <v>1</v>
      </c>
      <c r="AC397" s="89">
        <v>6</v>
      </c>
      <c r="AD397" s="89">
        <v>1</v>
      </c>
      <c r="AE397" s="89" t="s">
        <v>287</v>
      </c>
      <c r="AF397" s="90">
        <v>367</v>
      </c>
      <c r="AG397" s="90">
        <v>45058</v>
      </c>
      <c r="AH397" s="90">
        <v>46143</v>
      </c>
    </row>
    <row r="398" spans="1:37" hidden="1" x14ac:dyDescent="0.35">
      <c r="A398" s="89" t="str">
        <f t="shared" si="19"/>
        <v>633J</v>
      </c>
      <c r="B398" s="89" t="s">
        <v>1940</v>
      </c>
      <c r="C398" s="89" t="s">
        <v>1941</v>
      </c>
      <c r="D398" s="89" t="s">
        <v>322</v>
      </c>
      <c r="E398" s="89" t="s">
        <v>1942</v>
      </c>
      <c r="F398" s="89" t="s">
        <v>1933</v>
      </c>
      <c r="G398" s="89" t="s">
        <v>75</v>
      </c>
      <c r="H398" s="89" t="s">
        <v>1898</v>
      </c>
      <c r="I398" s="89" t="s">
        <v>1549</v>
      </c>
      <c r="J398" s="89">
        <v>0</v>
      </c>
      <c r="K398" s="89" t="s">
        <v>53</v>
      </c>
      <c r="L398" s="89" t="s">
        <v>1550</v>
      </c>
      <c r="M398" s="91"/>
      <c r="N398" s="89" t="s">
        <v>1551</v>
      </c>
      <c r="O398" s="89" t="s">
        <v>617</v>
      </c>
      <c r="P398" s="89" t="s">
        <v>1552</v>
      </c>
      <c r="Q398" s="89" t="s">
        <v>622</v>
      </c>
      <c r="R398" s="89">
        <v>15</v>
      </c>
      <c r="S398" s="89" t="s">
        <v>1553</v>
      </c>
      <c r="T398" s="89" t="s">
        <v>1557</v>
      </c>
      <c r="U398" s="89" t="s">
        <v>1554</v>
      </c>
      <c r="V398" s="89" t="s">
        <v>1563</v>
      </c>
      <c r="W398" s="89" t="s">
        <v>641</v>
      </c>
      <c r="X398" s="89" t="s">
        <v>71</v>
      </c>
      <c r="Y398" s="89" t="s">
        <v>621</v>
      </c>
      <c r="Z398" s="89" t="s">
        <v>68</v>
      </c>
      <c r="AA398" s="89" t="s">
        <v>73</v>
      </c>
      <c r="AB398" s="89">
        <v>1</v>
      </c>
      <c r="AC398" s="89">
        <v>6</v>
      </c>
      <c r="AD398" s="89">
        <v>1</v>
      </c>
      <c r="AE398" s="89" t="s">
        <v>287</v>
      </c>
      <c r="AF398" s="90">
        <v>367</v>
      </c>
      <c r="AG398" s="90">
        <v>45058</v>
      </c>
      <c r="AH398" s="90">
        <v>46143</v>
      </c>
    </row>
    <row r="399" spans="1:37" x14ac:dyDescent="0.35">
      <c r="A399" s="89" t="str">
        <f t="shared" si="19"/>
        <v>ZLN2</v>
      </c>
      <c r="B399" s="89" t="s">
        <v>1943</v>
      </c>
      <c r="C399" s="89" t="s">
        <v>1944</v>
      </c>
      <c r="D399" s="89" t="s">
        <v>494</v>
      </c>
      <c r="E399" s="89" t="s">
        <v>1945</v>
      </c>
      <c r="F399" s="89" t="s">
        <v>1933</v>
      </c>
      <c r="G399" s="89" t="s">
        <v>75</v>
      </c>
      <c r="H399" s="89" t="s">
        <v>1898</v>
      </c>
      <c r="I399" s="89" t="s">
        <v>1549</v>
      </c>
      <c r="J399" s="89">
        <v>0</v>
      </c>
      <c r="K399" s="26" t="s">
        <v>38</v>
      </c>
      <c r="L399" s="89" t="s">
        <v>1590</v>
      </c>
      <c r="M399" s="91"/>
      <c r="N399" s="89" t="s">
        <v>1551</v>
      </c>
      <c r="O399" s="89" t="s">
        <v>617</v>
      </c>
      <c r="P399" s="89" t="s">
        <v>1552</v>
      </c>
      <c r="Q399" s="89" t="s">
        <v>622</v>
      </c>
      <c r="R399" s="89">
        <v>24</v>
      </c>
      <c r="S399" s="89" t="s">
        <v>1553</v>
      </c>
      <c r="T399" s="89" t="s">
        <v>1557</v>
      </c>
      <c r="U399" s="89" t="s">
        <v>1554</v>
      </c>
      <c r="V399" s="89" t="s">
        <v>1563</v>
      </c>
      <c r="W399" s="89" t="s">
        <v>690</v>
      </c>
      <c r="X399" s="89" t="s">
        <v>86</v>
      </c>
      <c r="Y399" s="89" t="s">
        <v>621</v>
      </c>
      <c r="Z399" s="89" t="s">
        <v>68</v>
      </c>
      <c r="AA399" s="89" t="s">
        <v>73</v>
      </c>
      <c r="AB399" s="89">
        <v>1</v>
      </c>
      <c r="AC399" s="89">
        <v>6</v>
      </c>
      <c r="AD399" s="89">
        <v>1</v>
      </c>
      <c r="AE399" s="89" t="s">
        <v>287</v>
      </c>
      <c r="AF399" s="90">
        <v>367</v>
      </c>
      <c r="AG399" s="90">
        <v>45069</v>
      </c>
      <c r="AH399" s="90">
        <v>46143</v>
      </c>
      <c r="AJ399">
        <f>VLOOKUP(A399,'1'!B:Q,16,0)</f>
        <v>1440</v>
      </c>
      <c r="AK399" s="96">
        <f t="shared" ref="AK399:AK403" si="24">AJ399/250</f>
        <v>5.76</v>
      </c>
    </row>
    <row r="400" spans="1:37" x14ac:dyDescent="0.35">
      <c r="A400" s="89" t="str">
        <f t="shared" si="19"/>
        <v>ZRE5</v>
      </c>
      <c r="B400" s="89" t="s">
        <v>1946</v>
      </c>
      <c r="C400" s="89" t="s">
        <v>1947</v>
      </c>
      <c r="D400" s="89" t="s">
        <v>518</v>
      </c>
      <c r="E400" s="89" t="s">
        <v>1948</v>
      </c>
      <c r="F400" s="89" t="s">
        <v>1933</v>
      </c>
      <c r="G400" s="89" t="s">
        <v>75</v>
      </c>
      <c r="H400" s="89" t="s">
        <v>1898</v>
      </c>
      <c r="I400" s="89" t="s">
        <v>1549</v>
      </c>
      <c r="J400" s="89">
        <v>0</v>
      </c>
      <c r="K400" s="26" t="s">
        <v>38</v>
      </c>
      <c r="L400" s="89" t="s">
        <v>1590</v>
      </c>
      <c r="M400" s="91"/>
      <c r="N400" s="89" t="s">
        <v>1551</v>
      </c>
      <c r="O400" s="89" t="s">
        <v>617</v>
      </c>
      <c r="P400" s="89" t="s">
        <v>1552</v>
      </c>
      <c r="Q400" s="89" t="s">
        <v>622</v>
      </c>
      <c r="R400" s="89">
        <v>24</v>
      </c>
      <c r="S400" s="89" t="s">
        <v>1553</v>
      </c>
      <c r="T400" s="89" t="s">
        <v>1557</v>
      </c>
      <c r="U400" s="89" t="s">
        <v>1554</v>
      </c>
      <c r="V400" s="89" t="s">
        <v>1555</v>
      </c>
      <c r="W400" s="89" t="s">
        <v>641</v>
      </c>
      <c r="X400" s="89" t="s">
        <v>71</v>
      </c>
      <c r="Y400" s="89" t="s">
        <v>621</v>
      </c>
      <c r="Z400" s="89" t="s">
        <v>68</v>
      </c>
      <c r="AA400" s="89" t="s">
        <v>73</v>
      </c>
      <c r="AB400" s="89">
        <v>2</v>
      </c>
      <c r="AC400" s="89">
        <v>6</v>
      </c>
      <c r="AD400" s="89">
        <v>1</v>
      </c>
      <c r="AE400" s="89" t="s">
        <v>287</v>
      </c>
      <c r="AF400" s="90">
        <v>367</v>
      </c>
      <c r="AG400" s="90">
        <v>45090</v>
      </c>
      <c r="AH400" s="90">
        <v>46174</v>
      </c>
      <c r="AJ400">
        <f>VLOOKUP(A400,'1'!B:Q,16,0)</f>
        <v>1440</v>
      </c>
      <c r="AK400" s="96">
        <f t="shared" si="24"/>
        <v>5.76</v>
      </c>
    </row>
    <row r="401" spans="1:37" x14ac:dyDescent="0.35">
      <c r="A401" s="89" t="str">
        <f t="shared" si="19"/>
        <v>ZRF5</v>
      </c>
      <c r="B401" s="89" t="s">
        <v>812</v>
      </c>
      <c r="C401" s="89" t="s">
        <v>813</v>
      </c>
      <c r="D401" s="89" t="s">
        <v>521</v>
      </c>
      <c r="E401" s="89" t="s">
        <v>814</v>
      </c>
      <c r="F401" s="89" t="s">
        <v>1933</v>
      </c>
      <c r="G401" s="89" t="s">
        <v>75</v>
      </c>
      <c r="H401" s="89" t="s">
        <v>1898</v>
      </c>
      <c r="I401" s="89" t="s">
        <v>1549</v>
      </c>
      <c r="J401" s="89">
        <v>0</v>
      </c>
      <c r="K401" s="26" t="s">
        <v>38</v>
      </c>
      <c r="L401" s="89" t="s">
        <v>1590</v>
      </c>
      <c r="M401" s="91"/>
      <c r="N401" s="89" t="s">
        <v>1551</v>
      </c>
      <c r="O401" s="89" t="s">
        <v>617</v>
      </c>
      <c r="P401" s="89" t="s">
        <v>1552</v>
      </c>
      <c r="Q401" s="89" t="s">
        <v>622</v>
      </c>
      <c r="R401" s="89">
        <v>24</v>
      </c>
      <c r="S401" s="89" t="s">
        <v>1553</v>
      </c>
      <c r="T401" s="89" t="s">
        <v>1553</v>
      </c>
      <c r="U401" s="89" t="s">
        <v>1554</v>
      </c>
      <c r="V401" s="89" t="s">
        <v>1563</v>
      </c>
      <c r="W401" s="89" t="s">
        <v>620</v>
      </c>
      <c r="X401" s="89" t="s">
        <v>237</v>
      </c>
      <c r="Y401" s="89" t="s">
        <v>621</v>
      </c>
      <c r="Z401" s="89" t="s">
        <v>68</v>
      </c>
      <c r="AA401" s="89" t="s">
        <v>73</v>
      </c>
      <c r="AB401" s="89">
        <v>2</v>
      </c>
      <c r="AC401" s="89">
        <v>12</v>
      </c>
      <c r="AD401" s="89">
        <v>1</v>
      </c>
      <c r="AE401" s="89" t="s">
        <v>287</v>
      </c>
      <c r="AF401" s="90">
        <v>367</v>
      </c>
      <c r="AG401" s="90">
        <v>45090</v>
      </c>
      <c r="AH401" s="90">
        <v>46186</v>
      </c>
      <c r="AJ401">
        <f>VLOOKUP(A401,'1'!B:Q,16,0)</f>
        <v>1440</v>
      </c>
      <c r="AK401" s="96">
        <f t="shared" si="24"/>
        <v>5.76</v>
      </c>
    </row>
    <row r="402" spans="1:37" x14ac:dyDescent="0.35">
      <c r="A402" s="89" t="str">
        <f t="shared" si="19"/>
        <v>ZRN5</v>
      </c>
      <c r="B402" s="89" t="s">
        <v>1949</v>
      </c>
      <c r="C402" s="89" t="s">
        <v>1950</v>
      </c>
      <c r="D402" s="89" t="s">
        <v>534</v>
      </c>
      <c r="E402" s="89" t="s">
        <v>1951</v>
      </c>
      <c r="F402" s="89" t="s">
        <v>1933</v>
      </c>
      <c r="G402" s="89" t="s">
        <v>75</v>
      </c>
      <c r="H402" s="89" t="s">
        <v>1898</v>
      </c>
      <c r="I402" s="89" t="s">
        <v>1549</v>
      </c>
      <c r="J402" s="89">
        <v>0</v>
      </c>
      <c r="K402" s="26" t="s">
        <v>38</v>
      </c>
      <c r="L402" s="89" t="s">
        <v>1590</v>
      </c>
      <c r="M402" s="91"/>
      <c r="N402" s="89" t="s">
        <v>1551</v>
      </c>
      <c r="O402" s="89" t="s">
        <v>617</v>
      </c>
      <c r="P402" s="89" t="s">
        <v>1552</v>
      </c>
      <c r="Q402" s="89" t="s">
        <v>622</v>
      </c>
      <c r="R402" s="89">
        <v>24</v>
      </c>
      <c r="S402" s="89" t="s">
        <v>1553</v>
      </c>
      <c r="T402" s="89" t="s">
        <v>1560</v>
      </c>
      <c r="U402" s="89" t="s">
        <v>1554</v>
      </c>
      <c r="V402" s="89" t="s">
        <v>1555</v>
      </c>
      <c r="W402" s="89" t="s">
        <v>641</v>
      </c>
      <c r="X402" s="89" t="s">
        <v>71</v>
      </c>
      <c r="Y402" s="89" t="s">
        <v>621</v>
      </c>
      <c r="Z402" s="89" t="s">
        <v>68</v>
      </c>
      <c r="AA402" s="89" t="s">
        <v>73</v>
      </c>
      <c r="AB402" s="89">
        <v>2</v>
      </c>
      <c r="AC402" s="89">
        <v>6</v>
      </c>
      <c r="AD402" s="89">
        <v>1</v>
      </c>
      <c r="AE402" s="89" t="s">
        <v>287</v>
      </c>
      <c r="AF402" s="90">
        <v>367</v>
      </c>
      <c r="AG402" s="90">
        <v>45102</v>
      </c>
      <c r="AH402" s="90">
        <v>46193</v>
      </c>
      <c r="AJ402">
        <f>VLOOKUP(A402,'1'!B:Q,16,0)</f>
        <v>1440</v>
      </c>
      <c r="AK402" s="96">
        <f t="shared" si="24"/>
        <v>5.76</v>
      </c>
    </row>
    <row r="403" spans="1:37" x14ac:dyDescent="0.35">
      <c r="A403" s="89" t="str">
        <f t="shared" si="19"/>
        <v>Z23C</v>
      </c>
      <c r="B403" s="89" t="s">
        <v>1953</v>
      </c>
      <c r="C403" s="89" t="s">
        <v>1954</v>
      </c>
      <c r="D403" s="89" t="s">
        <v>444</v>
      </c>
      <c r="E403" s="89" t="s">
        <v>1955</v>
      </c>
      <c r="F403" s="89" t="s">
        <v>1952</v>
      </c>
      <c r="G403" s="89" t="s">
        <v>75</v>
      </c>
      <c r="H403" s="89" t="s">
        <v>1898</v>
      </c>
      <c r="I403" s="89" t="s">
        <v>1549</v>
      </c>
      <c r="J403" s="89">
        <v>0</v>
      </c>
      <c r="K403" s="26" t="s">
        <v>38</v>
      </c>
      <c r="L403" s="89" t="s">
        <v>1622</v>
      </c>
      <c r="M403" s="91"/>
      <c r="N403" s="89" t="s">
        <v>1551</v>
      </c>
      <c r="O403" s="89" t="s">
        <v>617</v>
      </c>
      <c r="P403" s="89" t="s">
        <v>1552</v>
      </c>
      <c r="Q403" s="89" t="s">
        <v>443</v>
      </c>
      <c r="R403" s="89">
        <v>24</v>
      </c>
      <c r="S403" s="89" t="s">
        <v>1553</v>
      </c>
      <c r="T403" s="89" t="s">
        <v>1560</v>
      </c>
      <c r="U403" s="89" t="s">
        <v>1554</v>
      </c>
      <c r="V403" s="89" t="s">
        <v>1563</v>
      </c>
      <c r="W403" s="89" t="s">
        <v>642</v>
      </c>
      <c r="X403" s="89" t="s">
        <v>94</v>
      </c>
      <c r="Y403" s="89" t="s">
        <v>621</v>
      </c>
      <c r="Z403" s="89" t="s">
        <v>68</v>
      </c>
      <c r="AA403" s="89" t="s">
        <v>96</v>
      </c>
      <c r="AB403" s="89">
        <v>1</v>
      </c>
      <c r="AC403" s="89">
        <v>6</v>
      </c>
      <c r="AD403" s="89">
        <v>1</v>
      </c>
      <c r="AE403" s="89" t="s">
        <v>288</v>
      </c>
      <c r="AF403" s="90">
        <v>367</v>
      </c>
      <c r="AG403" s="90">
        <v>45456</v>
      </c>
      <c r="AH403" s="90">
        <v>46551</v>
      </c>
      <c r="AJ403">
        <f>VLOOKUP(A403,'1'!B:Q,16,0)</f>
        <v>1440</v>
      </c>
      <c r="AK403" s="96">
        <f t="shared" si="24"/>
        <v>5.76</v>
      </c>
    </row>
    <row r="404" spans="1:37" hidden="1" x14ac:dyDescent="0.35">
      <c r="A404" s="89" t="str">
        <f t="shared" si="19"/>
        <v>454Q</v>
      </c>
      <c r="B404" s="89" t="s">
        <v>752</v>
      </c>
      <c r="C404" s="89" t="s">
        <v>753</v>
      </c>
      <c r="D404" s="89" t="s">
        <v>269</v>
      </c>
      <c r="E404" s="89" t="s">
        <v>754</v>
      </c>
      <c r="F404" s="89" t="s">
        <v>1956</v>
      </c>
      <c r="G404" s="89" t="s">
        <v>75</v>
      </c>
      <c r="H404" s="89" t="s">
        <v>1898</v>
      </c>
      <c r="I404" s="89" t="s">
        <v>1549</v>
      </c>
      <c r="J404" s="89">
        <v>0</v>
      </c>
      <c r="K404" s="89" t="s">
        <v>53</v>
      </c>
      <c r="L404" s="89" t="s">
        <v>1550</v>
      </c>
      <c r="M404" s="89" t="s">
        <v>51</v>
      </c>
      <c r="N404" s="89" t="s">
        <v>1551</v>
      </c>
      <c r="O404" s="89" t="s">
        <v>617</v>
      </c>
      <c r="P404" s="89" t="s">
        <v>1552</v>
      </c>
      <c r="Q404" s="89" t="s">
        <v>622</v>
      </c>
      <c r="R404" s="89">
        <v>24</v>
      </c>
      <c r="S404" s="89" t="s">
        <v>1553</v>
      </c>
      <c r="T404" s="89" t="s">
        <v>1553</v>
      </c>
      <c r="U404" s="89" t="s">
        <v>1554</v>
      </c>
      <c r="V404" s="89" t="s">
        <v>1555</v>
      </c>
      <c r="W404" s="89" t="s">
        <v>821</v>
      </c>
      <c r="X404" s="89" t="s">
        <v>822</v>
      </c>
      <c r="Y404" s="89" t="s">
        <v>621</v>
      </c>
      <c r="Z404" s="89" t="s">
        <v>68</v>
      </c>
      <c r="AA404" s="89" t="s">
        <v>425</v>
      </c>
      <c r="AB404" s="89">
        <v>1</v>
      </c>
      <c r="AC404" s="89">
        <v>6</v>
      </c>
      <c r="AD404" s="89">
        <v>1</v>
      </c>
      <c r="AE404" s="89" t="s">
        <v>282</v>
      </c>
      <c r="AF404" s="90">
        <v>44463</v>
      </c>
      <c r="AG404" s="90">
        <v>44463</v>
      </c>
      <c r="AH404" s="90">
        <v>45653</v>
      </c>
    </row>
    <row r="405" spans="1:37" x14ac:dyDescent="0.35">
      <c r="A405" s="89" t="str">
        <f t="shared" si="19"/>
        <v>Z11Q</v>
      </c>
      <c r="B405" s="89" t="s">
        <v>623</v>
      </c>
      <c r="C405" s="89" t="s">
        <v>624</v>
      </c>
      <c r="D405" s="89" t="s">
        <v>426</v>
      </c>
      <c r="E405" s="89" t="s">
        <v>1957</v>
      </c>
      <c r="F405" s="89" t="s">
        <v>1956</v>
      </c>
      <c r="G405" s="89" t="s">
        <v>75</v>
      </c>
      <c r="H405" s="89" t="s">
        <v>1898</v>
      </c>
      <c r="I405" s="89" t="s">
        <v>1558</v>
      </c>
      <c r="J405" s="89">
        <v>0</v>
      </c>
      <c r="K405" s="26" t="s">
        <v>38</v>
      </c>
      <c r="L405" s="89" t="s">
        <v>1590</v>
      </c>
      <c r="M405" s="91"/>
      <c r="N405" s="89" t="s">
        <v>1551</v>
      </c>
      <c r="O405" s="89" t="s">
        <v>617</v>
      </c>
      <c r="P405" s="89" t="s">
        <v>1552</v>
      </c>
      <c r="Q405" s="89" t="s">
        <v>622</v>
      </c>
      <c r="R405" s="89">
        <v>24</v>
      </c>
      <c r="S405" s="89" t="s">
        <v>1553</v>
      </c>
      <c r="T405" s="89" t="s">
        <v>1553</v>
      </c>
      <c r="U405" s="89" t="s">
        <v>1554</v>
      </c>
      <c r="V405" s="89" t="s">
        <v>1563</v>
      </c>
      <c r="W405" s="89" t="s">
        <v>821</v>
      </c>
      <c r="X405" s="89" t="s">
        <v>822</v>
      </c>
      <c r="Y405" s="89" t="s">
        <v>621</v>
      </c>
      <c r="Z405" s="89" t="s">
        <v>68</v>
      </c>
      <c r="AA405" s="89" t="s">
        <v>425</v>
      </c>
      <c r="AB405" s="89">
        <v>1</v>
      </c>
      <c r="AC405" s="89">
        <v>12</v>
      </c>
      <c r="AD405" s="89">
        <v>1</v>
      </c>
      <c r="AE405" s="89" t="s">
        <v>285</v>
      </c>
      <c r="AF405" s="90">
        <v>367</v>
      </c>
      <c r="AG405" s="90">
        <v>44176</v>
      </c>
      <c r="AH405" s="90">
        <v>45291</v>
      </c>
      <c r="AJ405">
        <f>VLOOKUP(A405,'1'!B:Q,16,0)</f>
        <v>1440</v>
      </c>
      <c r="AK405" s="96">
        <f t="shared" ref="AK405:AK407" si="25">AJ405/250</f>
        <v>5.76</v>
      </c>
    </row>
    <row r="406" spans="1:37" x14ac:dyDescent="0.35">
      <c r="A406" s="89" t="str">
        <f t="shared" si="19"/>
        <v>Z11R</v>
      </c>
      <c r="B406" s="89" t="s">
        <v>618</v>
      </c>
      <c r="C406" s="89" t="s">
        <v>619</v>
      </c>
      <c r="D406" s="89" t="s">
        <v>427</v>
      </c>
      <c r="E406" s="89" t="s">
        <v>1957</v>
      </c>
      <c r="F406" s="89" t="s">
        <v>1956</v>
      </c>
      <c r="G406" s="89" t="s">
        <v>75</v>
      </c>
      <c r="H406" s="89" t="s">
        <v>1898</v>
      </c>
      <c r="I406" s="89" t="s">
        <v>1558</v>
      </c>
      <c r="J406" s="89">
        <v>0</v>
      </c>
      <c r="K406" s="26" t="s">
        <v>38</v>
      </c>
      <c r="L406" s="89" t="s">
        <v>1590</v>
      </c>
      <c r="M406" s="91"/>
      <c r="N406" s="89" t="s">
        <v>1551</v>
      </c>
      <c r="O406" s="89" t="s">
        <v>617</v>
      </c>
      <c r="P406" s="89" t="s">
        <v>1552</v>
      </c>
      <c r="Q406" s="89" t="s">
        <v>622</v>
      </c>
      <c r="R406" s="89">
        <v>24</v>
      </c>
      <c r="S406" s="89" t="s">
        <v>1553</v>
      </c>
      <c r="T406" s="89" t="s">
        <v>1553</v>
      </c>
      <c r="U406" s="89" t="s">
        <v>1554</v>
      </c>
      <c r="V406" s="89" t="s">
        <v>1563</v>
      </c>
      <c r="W406" s="89" t="s">
        <v>821</v>
      </c>
      <c r="X406" s="89" t="s">
        <v>822</v>
      </c>
      <c r="Y406" s="89" t="s">
        <v>621</v>
      </c>
      <c r="Z406" s="89" t="s">
        <v>68</v>
      </c>
      <c r="AA406" s="89" t="s">
        <v>425</v>
      </c>
      <c r="AB406" s="89">
        <v>1</v>
      </c>
      <c r="AC406" s="89">
        <v>12</v>
      </c>
      <c r="AD406" s="89">
        <v>1</v>
      </c>
      <c r="AE406" s="89" t="s">
        <v>285</v>
      </c>
      <c r="AF406" s="90">
        <v>367</v>
      </c>
      <c r="AG406" s="90">
        <v>44176</v>
      </c>
      <c r="AH406" s="90">
        <v>45291</v>
      </c>
      <c r="AJ406">
        <f>VLOOKUP(A406,'1'!B:Q,16,0)</f>
        <v>1440</v>
      </c>
      <c r="AK406" s="96">
        <f t="shared" si="25"/>
        <v>5.76</v>
      </c>
    </row>
    <row r="407" spans="1:37" x14ac:dyDescent="0.35">
      <c r="A407" s="89" t="str">
        <f t="shared" si="19"/>
        <v>Z4XT</v>
      </c>
      <c r="B407" s="89" t="s">
        <v>796</v>
      </c>
      <c r="C407" s="89" t="s">
        <v>797</v>
      </c>
      <c r="D407" s="89" t="s">
        <v>471</v>
      </c>
      <c r="E407" s="89" t="s">
        <v>1957</v>
      </c>
      <c r="F407" s="89" t="s">
        <v>1956</v>
      </c>
      <c r="G407" s="89" t="s">
        <v>75</v>
      </c>
      <c r="H407" s="89" t="s">
        <v>1898</v>
      </c>
      <c r="I407" s="89" t="s">
        <v>1558</v>
      </c>
      <c r="J407" s="89">
        <v>0</v>
      </c>
      <c r="K407" s="26" t="s">
        <v>38</v>
      </c>
      <c r="L407" s="89" t="s">
        <v>1590</v>
      </c>
      <c r="M407" s="91"/>
      <c r="N407" s="89" t="s">
        <v>1551</v>
      </c>
      <c r="O407" s="89" t="s">
        <v>617</v>
      </c>
      <c r="P407" s="89" t="s">
        <v>1552</v>
      </c>
      <c r="Q407" s="89" t="s">
        <v>622</v>
      </c>
      <c r="R407" s="89">
        <v>24</v>
      </c>
      <c r="S407" s="89" t="s">
        <v>1553</v>
      </c>
      <c r="T407" s="89" t="s">
        <v>1553</v>
      </c>
      <c r="U407" s="89" t="s">
        <v>1554</v>
      </c>
      <c r="V407" s="89" t="s">
        <v>1563</v>
      </c>
      <c r="W407" s="89" t="s">
        <v>821</v>
      </c>
      <c r="X407" s="89" t="s">
        <v>822</v>
      </c>
      <c r="Y407" s="89" t="s">
        <v>621</v>
      </c>
      <c r="Z407" s="89" t="s">
        <v>68</v>
      </c>
      <c r="AA407" s="89" t="s">
        <v>425</v>
      </c>
      <c r="AB407" s="89">
        <v>1</v>
      </c>
      <c r="AC407" s="89">
        <v>12</v>
      </c>
      <c r="AD407" s="89">
        <v>1</v>
      </c>
      <c r="AE407" s="89" t="s">
        <v>285</v>
      </c>
      <c r="AF407" s="90">
        <v>367</v>
      </c>
      <c r="AG407" s="90">
        <v>44176</v>
      </c>
      <c r="AH407" s="90">
        <v>45291</v>
      </c>
      <c r="AJ407">
        <f>VLOOKUP(A407,'1'!B:Q,16,0)</f>
        <v>1440</v>
      </c>
      <c r="AK407" s="96">
        <f t="shared" si="25"/>
        <v>5.76</v>
      </c>
    </row>
    <row r="408" spans="1:37" hidden="1" x14ac:dyDescent="0.35">
      <c r="A408" s="89" t="str">
        <f t="shared" si="19"/>
        <v>653M</v>
      </c>
      <c r="B408" s="89" t="s">
        <v>1958</v>
      </c>
      <c r="C408" s="89" t="s">
        <v>1959</v>
      </c>
      <c r="D408" s="89" t="s">
        <v>341</v>
      </c>
      <c r="E408" s="89" t="s">
        <v>1960</v>
      </c>
      <c r="F408" s="89" t="s">
        <v>1956</v>
      </c>
      <c r="G408" s="89" t="s">
        <v>75</v>
      </c>
      <c r="H408" s="89" t="s">
        <v>1898</v>
      </c>
      <c r="I408" s="91"/>
      <c r="J408" s="89">
        <v>0</v>
      </c>
      <c r="K408" s="89" t="s">
        <v>53</v>
      </c>
      <c r="L408" s="89" t="s">
        <v>1550</v>
      </c>
      <c r="M408" s="91"/>
      <c r="N408" s="89" t="s">
        <v>1551</v>
      </c>
      <c r="O408" s="89" t="s">
        <v>617</v>
      </c>
      <c r="P408" s="89" t="s">
        <v>1552</v>
      </c>
      <c r="Q408" s="89" t="s">
        <v>622</v>
      </c>
      <c r="R408" s="89">
        <v>24</v>
      </c>
      <c r="S408" s="89" t="s">
        <v>1553</v>
      </c>
      <c r="T408" s="89" t="s">
        <v>1557</v>
      </c>
      <c r="U408" s="89" t="s">
        <v>1554</v>
      </c>
      <c r="V408" s="89" t="s">
        <v>1563</v>
      </c>
      <c r="W408" s="89" t="s">
        <v>821</v>
      </c>
      <c r="X408" s="89" t="s">
        <v>822</v>
      </c>
      <c r="Y408" s="89" t="s">
        <v>621</v>
      </c>
      <c r="Z408" s="89" t="s">
        <v>68</v>
      </c>
      <c r="AA408" s="89" t="s">
        <v>425</v>
      </c>
      <c r="AB408" s="89">
        <v>1</v>
      </c>
      <c r="AC408" s="89">
        <v>6</v>
      </c>
      <c r="AD408" s="89">
        <v>1</v>
      </c>
      <c r="AE408" s="89" t="s">
        <v>287</v>
      </c>
      <c r="AF408" s="90">
        <v>367</v>
      </c>
      <c r="AG408" s="90">
        <v>45058</v>
      </c>
      <c r="AH408" s="90">
        <v>46143</v>
      </c>
    </row>
    <row r="409" spans="1:37" hidden="1" x14ac:dyDescent="0.35">
      <c r="A409" s="89" t="str">
        <f t="shared" si="19"/>
        <v>494N</v>
      </c>
      <c r="B409" s="89" t="s">
        <v>1961</v>
      </c>
      <c r="C409" s="89" t="s">
        <v>1962</v>
      </c>
      <c r="D409" s="89" t="s">
        <v>275</v>
      </c>
      <c r="E409" s="89" t="s">
        <v>1963</v>
      </c>
      <c r="F409" s="89" t="s">
        <v>1956</v>
      </c>
      <c r="G409" s="89" t="s">
        <v>75</v>
      </c>
      <c r="H409" s="89" t="s">
        <v>1898</v>
      </c>
      <c r="I409" s="89" t="s">
        <v>1549</v>
      </c>
      <c r="J409" s="89">
        <v>0</v>
      </c>
      <c r="K409" s="89" t="s">
        <v>53</v>
      </c>
      <c r="L409" s="89" t="s">
        <v>1550</v>
      </c>
      <c r="M409" s="91"/>
      <c r="N409" s="89" t="s">
        <v>1551</v>
      </c>
      <c r="O409" s="89" t="s">
        <v>617</v>
      </c>
      <c r="P409" s="89" t="s">
        <v>1552</v>
      </c>
      <c r="Q409" s="89" t="s">
        <v>622</v>
      </c>
      <c r="R409" s="89">
        <v>15</v>
      </c>
      <c r="S409" s="89" t="s">
        <v>1557</v>
      </c>
      <c r="T409" s="89" t="s">
        <v>1557</v>
      </c>
      <c r="U409" s="89" t="s">
        <v>1554</v>
      </c>
      <c r="V409" s="89" t="s">
        <v>1563</v>
      </c>
      <c r="W409" s="89" t="s">
        <v>821</v>
      </c>
      <c r="X409" s="89" t="s">
        <v>822</v>
      </c>
      <c r="Y409" s="89" t="s">
        <v>621</v>
      </c>
      <c r="Z409" s="89" t="s">
        <v>68</v>
      </c>
      <c r="AA409" s="89" t="s">
        <v>425</v>
      </c>
      <c r="AB409" s="89">
        <v>1</v>
      </c>
      <c r="AC409" s="89">
        <v>6</v>
      </c>
      <c r="AD409" s="89">
        <v>1</v>
      </c>
      <c r="AE409" s="89" t="s">
        <v>287</v>
      </c>
      <c r="AF409" s="90">
        <v>367</v>
      </c>
      <c r="AG409" s="90">
        <v>45086</v>
      </c>
      <c r="AH409" s="90">
        <v>46174</v>
      </c>
    </row>
    <row r="410" spans="1:37" hidden="1" x14ac:dyDescent="0.35">
      <c r="A410" s="89" t="str">
        <f t="shared" si="19"/>
        <v>345R</v>
      </c>
      <c r="B410" s="89" t="s">
        <v>1487</v>
      </c>
      <c r="C410" s="89" t="s">
        <v>1488</v>
      </c>
      <c r="D410" s="89" t="s">
        <v>238</v>
      </c>
      <c r="E410" s="89" t="s">
        <v>1489</v>
      </c>
      <c r="F410" s="89" t="s">
        <v>1956</v>
      </c>
      <c r="G410" s="89" t="s">
        <v>75</v>
      </c>
      <c r="H410" s="89" t="s">
        <v>1898</v>
      </c>
      <c r="I410" s="89" t="s">
        <v>1549</v>
      </c>
      <c r="J410" s="89">
        <v>0</v>
      </c>
      <c r="K410" s="89" t="s">
        <v>53</v>
      </c>
      <c r="L410" s="89" t="s">
        <v>1550</v>
      </c>
      <c r="M410" s="91"/>
      <c r="N410" s="89" t="s">
        <v>1551</v>
      </c>
      <c r="O410" s="89" t="s">
        <v>617</v>
      </c>
      <c r="P410" s="89" t="s">
        <v>1552</v>
      </c>
      <c r="Q410" s="89" t="s">
        <v>622</v>
      </c>
      <c r="R410" s="89">
        <v>15</v>
      </c>
      <c r="S410" s="89" t="s">
        <v>1557</v>
      </c>
      <c r="T410" s="89" t="s">
        <v>1557</v>
      </c>
      <c r="U410" s="89" t="s">
        <v>1554</v>
      </c>
      <c r="V410" s="89" t="s">
        <v>1563</v>
      </c>
      <c r="W410" s="89" t="s">
        <v>821</v>
      </c>
      <c r="X410" s="89" t="s">
        <v>822</v>
      </c>
      <c r="Y410" s="89" t="s">
        <v>621</v>
      </c>
      <c r="Z410" s="89" t="s">
        <v>68</v>
      </c>
      <c r="AA410" s="89" t="s">
        <v>425</v>
      </c>
      <c r="AB410" s="89">
        <v>1</v>
      </c>
      <c r="AC410" s="89">
        <v>6</v>
      </c>
      <c r="AD410" s="89">
        <v>1</v>
      </c>
      <c r="AE410" s="89" t="s">
        <v>287</v>
      </c>
      <c r="AF410" s="90">
        <v>367</v>
      </c>
      <c r="AG410" s="90">
        <v>45086</v>
      </c>
      <c r="AH410" s="90">
        <v>46174</v>
      </c>
    </row>
    <row r="411" spans="1:37" x14ac:dyDescent="0.35">
      <c r="A411" s="89" t="str">
        <f t="shared" si="19"/>
        <v>ZRH5</v>
      </c>
      <c r="B411" s="89" t="s">
        <v>625</v>
      </c>
      <c r="C411" s="89" t="s">
        <v>626</v>
      </c>
      <c r="D411" s="89" t="s">
        <v>524</v>
      </c>
      <c r="E411" s="89" t="s">
        <v>627</v>
      </c>
      <c r="F411" s="89" t="s">
        <v>1956</v>
      </c>
      <c r="G411" s="89" t="s">
        <v>75</v>
      </c>
      <c r="H411" s="89" t="s">
        <v>1898</v>
      </c>
      <c r="I411" s="89" t="s">
        <v>1549</v>
      </c>
      <c r="J411" s="89">
        <v>0</v>
      </c>
      <c r="K411" s="26" t="s">
        <v>38</v>
      </c>
      <c r="L411" s="89" t="s">
        <v>1590</v>
      </c>
      <c r="M411" s="91"/>
      <c r="N411" s="89" t="s">
        <v>1551</v>
      </c>
      <c r="O411" s="89" t="s">
        <v>617</v>
      </c>
      <c r="P411" s="89" t="s">
        <v>1552</v>
      </c>
      <c r="Q411" s="89" t="s">
        <v>622</v>
      </c>
      <c r="R411" s="89">
        <v>24</v>
      </c>
      <c r="S411" s="89" t="s">
        <v>1553</v>
      </c>
      <c r="T411" s="89" t="s">
        <v>1557</v>
      </c>
      <c r="U411" s="89" t="s">
        <v>1554</v>
      </c>
      <c r="V411" s="89" t="s">
        <v>1563</v>
      </c>
      <c r="W411" s="89" t="s">
        <v>821</v>
      </c>
      <c r="X411" s="89" t="s">
        <v>822</v>
      </c>
      <c r="Y411" s="89" t="s">
        <v>621</v>
      </c>
      <c r="Z411" s="89" t="s">
        <v>68</v>
      </c>
      <c r="AA411" s="89" t="s">
        <v>425</v>
      </c>
      <c r="AB411" s="89">
        <v>1</v>
      </c>
      <c r="AC411" s="89">
        <v>12</v>
      </c>
      <c r="AD411" s="89">
        <v>1</v>
      </c>
      <c r="AE411" s="89" t="s">
        <v>287</v>
      </c>
      <c r="AF411" s="90">
        <v>367</v>
      </c>
      <c r="AG411" s="90">
        <v>45090</v>
      </c>
      <c r="AH411" s="90">
        <v>46174</v>
      </c>
      <c r="AJ411">
        <f>VLOOKUP(A411,'1'!B:Q,16,0)</f>
        <v>1440</v>
      </c>
      <c r="AK411" s="96">
        <f>AJ411/250</f>
        <v>5.76</v>
      </c>
    </row>
    <row r="412" spans="1:37" hidden="1" x14ac:dyDescent="0.35">
      <c r="A412" s="89" t="str">
        <f t="shared" si="19"/>
        <v>00C9</v>
      </c>
      <c r="B412" s="89" t="s">
        <v>1964</v>
      </c>
      <c r="C412" s="89" t="s">
        <v>1965</v>
      </c>
      <c r="D412" s="89" t="s">
        <v>87</v>
      </c>
      <c r="E412" s="89" t="s">
        <v>1966</v>
      </c>
      <c r="F412" s="89" t="s">
        <v>1956</v>
      </c>
      <c r="G412" s="89" t="s">
        <v>75</v>
      </c>
      <c r="H412" s="89" t="s">
        <v>1898</v>
      </c>
      <c r="I412" s="89" t="s">
        <v>1549</v>
      </c>
      <c r="J412" s="89">
        <v>0</v>
      </c>
      <c r="K412" s="89" t="s">
        <v>53</v>
      </c>
      <c r="L412" s="89" t="s">
        <v>1550</v>
      </c>
      <c r="M412" s="91"/>
      <c r="N412" s="89" t="s">
        <v>1551</v>
      </c>
      <c r="O412" s="89" t="s">
        <v>617</v>
      </c>
      <c r="P412" s="89" t="s">
        <v>1552</v>
      </c>
      <c r="Q412" s="89" t="s">
        <v>622</v>
      </c>
      <c r="R412" s="89">
        <v>24</v>
      </c>
      <c r="S412" s="89" t="s">
        <v>1553</v>
      </c>
      <c r="T412" s="89" t="s">
        <v>1560</v>
      </c>
      <c r="U412" s="89" t="s">
        <v>1554</v>
      </c>
      <c r="V412" s="89" t="s">
        <v>1563</v>
      </c>
      <c r="W412" s="89" t="s">
        <v>821</v>
      </c>
      <c r="X412" s="89" t="s">
        <v>822</v>
      </c>
      <c r="Y412" s="89" t="s">
        <v>621</v>
      </c>
      <c r="Z412" s="89" t="s">
        <v>68</v>
      </c>
      <c r="AA412" s="89" t="s">
        <v>425</v>
      </c>
      <c r="AB412" s="89">
        <v>2</v>
      </c>
      <c r="AC412" s="89">
        <v>6</v>
      </c>
      <c r="AD412" s="89">
        <v>1</v>
      </c>
      <c r="AE412" s="89" t="s">
        <v>287</v>
      </c>
      <c r="AF412" s="90">
        <v>367</v>
      </c>
      <c r="AG412" s="90">
        <v>45467</v>
      </c>
      <c r="AH412" s="90">
        <v>46568</v>
      </c>
    </row>
    <row r="413" spans="1:37" hidden="1" x14ac:dyDescent="0.35">
      <c r="A413" s="89" t="str">
        <f t="shared" si="19"/>
        <v>00R9</v>
      </c>
      <c r="B413" s="89" t="s">
        <v>741</v>
      </c>
      <c r="C413" s="89" t="s">
        <v>1967</v>
      </c>
      <c r="D413" s="89" t="s">
        <v>133</v>
      </c>
      <c r="E413" s="89" t="s">
        <v>1968</v>
      </c>
      <c r="F413" s="89" t="s">
        <v>1956</v>
      </c>
      <c r="G413" s="89" t="s">
        <v>75</v>
      </c>
      <c r="H413" s="89" t="s">
        <v>1898</v>
      </c>
      <c r="I413" s="89" t="s">
        <v>1593</v>
      </c>
      <c r="J413" s="89">
        <v>0</v>
      </c>
      <c r="K413" s="89" t="s">
        <v>53</v>
      </c>
      <c r="L413" s="89" t="s">
        <v>1550</v>
      </c>
      <c r="M413" s="91"/>
      <c r="N413" s="89" t="s">
        <v>1551</v>
      </c>
      <c r="O413" s="89" t="s">
        <v>617</v>
      </c>
      <c r="P413" s="89" t="s">
        <v>1552</v>
      </c>
      <c r="Q413" s="89" t="s">
        <v>622</v>
      </c>
      <c r="R413" s="89">
        <v>24</v>
      </c>
      <c r="S413" s="89" t="s">
        <v>1553</v>
      </c>
      <c r="T413" s="89" t="s">
        <v>1560</v>
      </c>
      <c r="U413" s="89" t="s">
        <v>1554</v>
      </c>
      <c r="V413" s="89" t="s">
        <v>1563</v>
      </c>
      <c r="W413" s="89" t="s">
        <v>821</v>
      </c>
      <c r="X413" s="89" t="s">
        <v>822</v>
      </c>
      <c r="Y413" s="89" t="s">
        <v>621</v>
      </c>
      <c r="Z413" s="89" t="s">
        <v>68</v>
      </c>
      <c r="AA413" s="89" t="s">
        <v>425</v>
      </c>
      <c r="AB413" s="89">
        <v>1</v>
      </c>
      <c r="AC413" s="89">
        <v>6</v>
      </c>
      <c r="AD413" s="89">
        <v>1</v>
      </c>
      <c r="AE413" s="89" t="s">
        <v>288</v>
      </c>
      <c r="AF413" s="90">
        <v>367</v>
      </c>
      <c r="AG413" s="90">
        <v>45593</v>
      </c>
      <c r="AH413" s="90">
        <v>46690</v>
      </c>
    </row>
    <row r="414" spans="1:37" hidden="1" x14ac:dyDescent="0.35">
      <c r="A414" s="89" t="str">
        <f t="shared" ref="A414:A446" si="26">LEFT(B414,LEN(B414)-3)</f>
        <v>00DN</v>
      </c>
      <c r="B414" s="89" t="s">
        <v>1971</v>
      </c>
      <c r="C414" s="89" t="s">
        <v>1972</v>
      </c>
      <c r="D414" s="89" t="s">
        <v>97</v>
      </c>
      <c r="E414" s="89" t="s">
        <v>1973</v>
      </c>
      <c r="F414" s="89" t="s">
        <v>1969</v>
      </c>
      <c r="G414" s="89" t="s">
        <v>75</v>
      </c>
      <c r="H414" s="89" t="s">
        <v>1898</v>
      </c>
      <c r="I414" s="89" t="s">
        <v>1576</v>
      </c>
      <c r="J414" s="89">
        <v>0</v>
      </c>
      <c r="K414" s="89" t="s">
        <v>53</v>
      </c>
      <c r="L414" s="89" t="s">
        <v>1550</v>
      </c>
      <c r="M414" s="91"/>
      <c r="N414" s="89" t="s">
        <v>1551</v>
      </c>
      <c r="O414" s="89" t="s">
        <v>617</v>
      </c>
      <c r="P414" s="89" t="s">
        <v>1552</v>
      </c>
      <c r="Q414" s="89" t="s">
        <v>95</v>
      </c>
      <c r="R414" s="89">
        <v>24</v>
      </c>
      <c r="S414" s="89" t="s">
        <v>1553</v>
      </c>
      <c r="T414" s="89" t="s">
        <v>1560</v>
      </c>
      <c r="U414" s="89" t="s">
        <v>1554</v>
      </c>
      <c r="V414" s="89" t="s">
        <v>1563</v>
      </c>
      <c r="W414" s="89" t="s">
        <v>1970</v>
      </c>
      <c r="X414" s="89" t="s">
        <v>1517</v>
      </c>
      <c r="Y414" s="89" t="s">
        <v>621</v>
      </c>
      <c r="Z414" s="89" t="s">
        <v>68</v>
      </c>
      <c r="AA414" s="89" t="s">
        <v>1518</v>
      </c>
      <c r="AB414" s="89">
        <v>1</v>
      </c>
      <c r="AC414" s="89">
        <v>6</v>
      </c>
      <c r="AD414" s="89">
        <v>1</v>
      </c>
      <c r="AE414" s="89" t="s">
        <v>287</v>
      </c>
      <c r="AF414" s="90">
        <v>367</v>
      </c>
      <c r="AG414" s="90">
        <v>45496</v>
      </c>
      <c r="AH414" s="90">
        <v>46598</v>
      </c>
    </row>
    <row r="415" spans="1:37" x14ac:dyDescent="0.35">
      <c r="A415" s="89" t="str">
        <f t="shared" si="26"/>
        <v>Z23F</v>
      </c>
      <c r="B415" s="89" t="s">
        <v>1480</v>
      </c>
      <c r="C415" s="89" t="s">
        <v>698</v>
      </c>
      <c r="D415" s="89" t="s">
        <v>446</v>
      </c>
      <c r="E415" s="89" t="s">
        <v>1481</v>
      </c>
      <c r="F415" s="89" t="s">
        <v>1969</v>
      </c>
      <c r="G415" s="89" t="s">
        <v>75</v>
      </c>
      <c r="H415" s="89" t="s">
        <v>1898</v>
      </c>
      <c r="I415" s="91"/>
      <c r="J415" s="89">
        <v>0</v>
      </c>
      <c r="K415" s="26" t="s">
        <v>38</v>
      </c>
      <c r="L415" s="89" t="s">
        <v>1622</v>
      </c>
      <c r="M415" s="91"/>
      <c r="N415" s="89" t="s">
        <v>1551</v>
      </c>
      <c r="O415" s="89" t="s">
        <v>617</v>
      </c>
      <c r="P415" s="89" t="s">
        <v>1552</v>
      </c>
      <c r="Q415" s="89" t="s">
        <v>95</v>
      </c>
      <c r="R415" s="89">
        <v>24</v>
      </c>
      <c r="S415" s="89" t="s">
        <v>1553</v>
      </c>
      <c r="T415" s="89" t="s">
        <v>1560</v>
      </c>
      <c r="U415" s="89" t="s">
        <v>1554</v>
      </c>
      <c r="V415" s="89" t="s">
        <v>1563</v>
      </c>
      <c r="W415" s="89" t="s">
        <v>1970</v>
      </c>
      <c r="X415" s="89" t="s">
        <v>1517</v>
      </c>
      <c r="Y415" s="89" t="s">
        <v>621</v>
      </c>
      <c r="Z415" s="89" t="s">
        <v>68</v>
      </c>
      <c r="AA415" s="89" t="s">
        <v>1518</v>
      </c>
      <c r="AB415" s="89">
        <v>1</v>
      </c>
      <c r="AC415" s="89">
        <v>12</v>
      </c>
      <c r="AD415" s="89">
        <v>1</v>
      </c>
      <c r="AE415" s="89" t="s">
        <v>287</v>
      </c>
      <c r="AF415" s="90">
        <v>367</v>
      </c>
      <c r="AG415" s="90">
        <v>45504</v>
      </c>
      <c r="AH415" s="90">
        <v>46599</v>
      </c>
      <c r="AJ415">
        <f>VLOOKUP(A415,'1'!B:Q,16,0)</f>
        <v>1440</v>
      </c>
      <c r="AK415" s="96">
        <f t="shared" ref="AK415:AK416" si="27">AJ415/250</f>
        <v>5.76</v>
      </c>
    </row>
    <row r="416" spans="1:37" x14ac:dyDescent="0.35">
      <c r="A416" s="89" t="str">
        <f t="shared" si="26"/>
        <v>Z23E</v>
      </c>
      <c r="B416" s="89" t="s">
        <v>697</v>
      </c>
      <c r="C416" s="89" t="s">
        <v>698</v>
      </c>
      <c r="D416" s="89" t="s">
        <v>445</v>
      </c>
      <c r="E416" s="89" t="s">
        <v>699</v>
      </c>
      <c r="F416" s="89" t="s">
        <v>1969</v>
      </c>
      <c r="G416" s="89" t="s">
        <v>75</v>
      </c>
      <c r="H416" s="89" t="s">
        <v>1898</v>
      </c>
      <c r="I416" s="91"/>
      <c r="J416" s="89">
        <v>0</v>
      </c>
      <c r="K416" s="26" t="s">
        <v>38</v>
      </c>
      <c r="L416" s="89" t="s">
        <v>1622</v>
      </c>
      <c r="M416" s="91"/>
      <c r="N416" s="89" t="s">
        <v>1551</v>
      </c>
      <c r="O416" s="89" t="s">
        <v>617</v>
      </c>
      <c r="P416" s="89" t="s">
        <v>1552</v>
      </c>
      <c r="Q416" s="89" t="s">
        <v>95</v>
      </c>
      <c r="R416" s="89">
        <v>24</v>
      </c>
      <c r="S416" s="89" t="s">
        <v>1553</v>
      </c>
      <c r="T416" s="89" t="s">
        <v>1560</v>
      </c>
      <c r="U416" s="89" t="s">
        <v>1554</v>
      </c>
      <c r="V416" s="89" t="s">
        <v>1563</v>
      </c>
      <c r="W416" s="89" t="s">
        <v>1970</v>
      </c>
      <c r="X416" s="89" t="s">
        <v>1517</v>
      </c>
      <c r="Y416" s="89" t="s">
        <v>621</v>
      </c>
      <c r="Z416" s="89" t="s">
        <v>68</v>
      </c>
      <c r="AA416" s="89" t="s">
        <v>1518</v>
      </c>
      <c r="AB416" s="89">
        <v>1</v>
      </c>
      <c r="AC416" s="89">
        <v>12</v>
      </c>
      <c r="AD416" s="89">
        <v>1</v>
      </c>
      <c r="AE416" s="89" t="s">
        <v>287</v>
      </c>
      <c r="AF416" s="90">
        <v>367</v>
      </c>
      <c r="AG416" s="90">
        <v>45504</v>
      </c>
      <c r="AH416" s="90">
        <v>46599</v>
      </c>
      <c r="AJ416">
        <f>VLOOKUP(A416,'1'!B:Q,16,0)</f>
        <v>1440</v>
      </c>
      <c r="AK416" s="96">
        <f t="shared" si="27"/>
        <v>5.76</v>
      </c>
    </row>
    <row r="417" spans="1:37" hidden="1" x14ac:dyDescent="0.35">
      <c r="A417" s="89" t="str">
        <f t="shared" si="26"/>
        <v>492W</v>
      </c>
      <c r="B417" s="89" t="s">
        <v>1974</v>
      </c>
      <c r="C417" s="89" t="s">
        <v>1975</v>
      </c>
      <c r="D417" s="89" t="s">
        <v>273</v>
      </c>
      <c r="E417" s="89" t="s">
        <v>1976</v>
      </c>
      <c r="F417" s="89" t="s">
        <v>1977</v>
      </c>
      <c r="G417" s="89" t="s">
        <v>115</v>
      </c>
      <c r="H417" s="89" t="s">
        <v>1978</v>
      </c>
      <c r="I417" s="89" t="s">
        <v>1562</v>
      </c>
      <c r="J417" s="89">
        <v>0</v>
      </c>
      <c r="K417" s="89" t="s">
        <v>53</v>
      </c>
      <c r="L417" s="89" t="s">
        <v>1550</v>
      </c>
      <c r="M417" s="91"/>
      <c r="N417" s="89" t="s">
        <v>1551</v>
      </c>
      <c r="O417" s="89" t="s">
        <v>617</v>
      </c>
      <c r="P417" s="89" t="s">
        <v>1552</v>
      </c>
      <c r="Q417" s="89" t="s">
        <v>676</v>
      </c>
      <c r="R417" s="89">
        <v>15</v>
      </c>
      <c r="S417" s="89" t="s">
        <v>1553</v>
      </c>
      <c r="T417" s="89" t="s">
        <v>1557</v>
      </c>
      <c r="U417" s="89" t="s">
        <v>1554</v>
      </c>
      <c r="V417" s="89" t="s">
        <v>1563</v>
      </c>
      <c r="W417" s="89" t="s">
        <v>655</v>
      </c>
      <c r="X417" s="89" t="s">
        <v>111</v>
      </c>
      <c r="Y417" s="89" t="s">
        <v>621</v>
      </c>
      <c r="Z417" s="89" t="s">
        <v>68</v>
      </c>
      <c r="AA417" s="89" t="s">
        <v>113</v>
      </c>
      <c r="AB417" s="89">
        <v>1</v>
      </c>
      <c r="AC417" s="89">
        <v>6</v>
      </c>
      <c r="AD417" s="89">
        <v>1</v>
      </c>
      <c r="AE417" s="89" t="s">
        <v>0</v>
      </c>
      <c r="AF417" s="90">
        <v>367</v>
      </c>
      <c r="AG417" s="90">
        <v>44730</v>
      </c>
      <c r="AH417" s="90">
        <v>45818</v>
      </c>
    </row>
    <row r="418" spans="1:37" x14ac:dyDescent="0.35">
      <c r="A418" s="89" t="str">
        <f t="shared" si="26"/>
        <v>Z2FB</v>
      </c>
      <c r="B418" s="89" t="s">
        <v>1979</v>
      </c>
      <c r="C418" s="89" t="s">
        <v>1980</v>
      </c>
      <c r="D418" s="89" t="s">
        <v>450</v>
      </c>
      <c r="E418" s="89" t="s">
        <v>1981</v>
      </c>
      <c r="F418" s="89" t="s">
        <v>1977</v>
      </c>
      <c r="G418" s="89" t="s">
        <v>115</v>
      </c>
      <c r="H418" s="89" t="s">
        <v>1978</v>
      </c>
      <c r="I418" s="89" t="s">
        <v>1549</v>
      </c>
      <c r="J418" s="89">
        <v>0</v>
      </c>
      <c r="K418" s="26" t="s">
        <v>38</v>
      </c>
      <c r="L418" s="89" t="s">
        <v>1590</v>
      </c>
      <c r="M418" s="91"/>
      <c r="N418" s="89" t="s">
        <v>1551</v>
      </c>
      <c r="O418" s="89" t="s">
        <v>617</v>
      </c>
      <c r="P418" s="89" t="s">
        <v>1552</v>
      </c>
      <c r="Q418" s="89" t="s">
        <v>676</v>
      </c>
      <c r="R418" s="89">
        <v>18</v>
      </c>
      <c r="S418" s="89" t="s">
        <v>1566</v>
      </c>
      <c r="T418" s="89" t="s">
        <v>1557</v>
      </c>
      <c r="U418" s="89" t="s">
        <v>1554</v>
      </c>
      <c r="V418" s="89" t="s">
        <v>1563</v>
      </c>
      <c r="W418" s="89" t="s">
        <v>640</v>
      </c>
      <c r="X418" s="89" t="s">
        <v>128</v>
      </c>
      <c r="Y418" s="89" t="s">
        <v>621</v>
      </c>
      <c r="Z418" s="89" t="s">
        <v>68</v>
      </c>
      <c r="AA418" s="89" t="s">
        <v>113</v>
      </c>
      <c r="AB418" s="89">
        <v>1</v>
      </c>
      <c r="AC418" s="89">
        <v>6</v>
      </c>
      <c r="AD418" s="89">
        <v>1</v>
      </c>
      <c r="AE418" s="89" t="s">
        <v>287</v>
      </c>
      <c r="AF418" s="90">
        <v>367</v>
      </c>
      <c r="AG418" s="90">
        <v>45082</v>
      </c>
      <c r="AH418" s="90">
        <v>46174</v>
      </c>
      <c r="AJ418">
        <f>VLOOKUP(A418,'1'!B:Q,16,0)</f>
        <v>1020</v>
      </c>
      <c r="AK418" s="96">
        <f t="shared" ref="AK418:AK423" si="28">AJ418/250</f>
        <v>4.08</v>
      </c>
    </row>
    <row r="419" spans="1:37" x14ac:dyDescent="0.35">
      <c r="A419" s="89" t="str">
        <f t="shared" si="26"/>
        <v>Z0M6</v>
      </c>
      <c r="B419" s="89" t="s">
        <v>1982</v>
      </c>
      <c r="C419" s="89" t="s">
        <v>1983</v>
      </c>
      <c r="D419" s="89" t="s">
        <v>417</v>
      </c>
      <c r="E419" s="89" t="s">
        <v>1984</v>
      </c>
      <c r="F419" s="89" t="s">
        <v>1977</v>
      </c>
      <c r="G419" s="89" t="s">
        <v>115</v>
      </c>
      <c r="H419" s="89" t="s">
        <v>1978</v>
      </c>
      <c r="I419" s="89" t="s">
        <v>1593</v>
      </c>
      <c r="J419" s="89">
        <v>0</v>
      </c>
      <c r="K419" s="26" t="s">
        <v>38</v>
      </c>
      <c r="L419" s="89" t="s">
        <v>1590</v>
      </c>
      <c r="M419" s="91"/>
      <c r="N419" s="89" t="s">
        <v>1551</v>
      </c>
      <c r="O419" s="89" t="s">
        <v>617</v>
      </c>
      <c r="P419" s="89" t="s">
        <v>1552</v>
      </c>
      <c r="Q419" s="89" t="s">
        <v>676</v>
      </c>
      <c r="R419" s="89">
        <v>24</v>
      </c>
      <c r="S419" s="89" t="s">
        <v>1553</v>
      </c>
      <c r="T419" s="89" t="s">
        <v>1557</v>
      </c>
      <c r="U419" s="89" t="s">
        <v>1554</v>
      </c>
      <c r="V419" s="89" t="s">
        <v>1563</v>
      </c>
      <c r="W419" s="89" t="s">
        <v>640</v>
      </c>
      <c r="X419" s="89" t="s">
        <v>128</v>
      </c>
      <c r="Y419" s="89" t="s">
        <v>621</v>
      </c>
      <c r="Z419" s="89" t="s">
        <v>68</v>
      </c>
      <c r="AA419" s="89" t="s">
        <v>113</v>
      </c>
      <c r="AB419" s="89">
        <v>2</v>
      </c>
      <c r="AC419" s="89">
        <v>6</v>
      </c>
      <c r="AD419" s="89">
        <v>1</v>
      </c>
      <c r="AE419" s="89" t="s">
        <v>287</v>
      </c>
      <c r="AF419" s="90">
        <v>367</v>
      </c>
      <c r="AG419" s="90">
        <v>45130</v>
      </c>
      <c r="AH419" s="90">
        <v>46226</v>
      </c>
      <c r="AJ419">
        <f>VLOOKUP(A419,'1'!B:Q,16,0)</f>
        <v>1440</v>
      </c>
      <c r="AK419" s="96">
        <f t="shared" si="28"/>
        <v>5.76</v>
      </c>
    </row>
    <row r="420" spans="1:37" x14ac:dyDescent="0.35">
      <c r="A420" s="89" t="str">
        <f t="shared" si="26"/>
        <v>ZQH4</v>
      </c>
      <c r="B420" s="89" t="s">
        <v>804</v>
      </c>
      <c r="C420" s="89" t="s">
        <v>805</v>
      </c>
      <c r="D420" s="89" t="s">
        <v>506</v>
      </c>
      <c r="E420" s="89" t="s">
        <v>1985</v>
      </c>
      <c r="F420" s="89" t="s">
        <v>1977</v>
      </c>
      <c r="G420" s="89" t="s">
        <v>115</v>
      </c>
      <c r="H420" s="89" t="s">
        <v>1978</v>
      </c>
      <c r="I420" s="91"/>
      <c r="J420" s="89">
        <v>0</v>
      </c>
      <c r="K420" s="26" t="s">
        <v>38</v>
      </c>
      <c r="L420" s="89" t="s">
        <v>1590</v>
      </c>
      <c r="M420" s="91"/>
      <c r="N420" s="89" t="s">
        <v>1551</v>
      </c>
      <c r="O420" s="89" t="s">
        <v>617</v>
      </c>
      <c r="P420" s="89" t="s">
        <v>1552</v>
      </c>
      <c r="Q420" s="89" t="s">
        <v>676</v>
      </c>
      <c r="R420" s="89">
        <v>24</v>
      </c>
      <c r="S420" s="89" t="s">
        <v>1553</v>
      </c>
      <c r="T420" s="89" t="s">
        <v>1557</v>
      </c>
      <c r="U420" s="89" t="s">
        <v>1554</v>
      </c>
      <c r="V420" s="89" t="s">
        <v>1563</v>
      </c>
      <c r="W420" s="89" t="s">
        <v>640</v>
      </c>
      <c r="X420" s="89" t="s">
        <v>128</v>
      </c>
      <c r="Y420" s="89" t="s">
        <v>621</v>
      </c>
      <c r="Z420" s="89" t="s">
        <v>68</v>
      </c>
      <c r="AA420" s="89" t="s">
        <v>113</v>
      </c>
      <c r="AB420" s="89">
        <v>1</v>
      </c>
      <c r="AC420" s="89">
        <v>6</v>
      </c>
      <c r="AD420" s="89">
        <v>1</v>
      </c>
      <c r="AE420" s="89" t="s">
        <v>287</v>
      </c>
      <c r="AF420" s="90">
        <v>367</v>
      </c>
      <c r="AG420" s="90">
        <v>45130</v>
      </c>
      <c r="AH420" s="90">
        <v>46226</v>
      </c>
      <c r="AJ420">
        <f>VLOOKUP(A420,'1'!B:Q,16,0)</f>
        <v>1440</v>
      </c>
      <c r="AK420" s="96">
        <f t="shared" si="28"/>
        <v>5.76</v>
      </c>
    </row>
    <row r="421" spans="1:37" x14ac:dyDescent="0.35">
      <c r="A421" s="89" t="str">
        <f t="shared" si="26"/>
        <v>Z10Y</v>
      </c>
      <c r="B421" s="89" t="s">
        <v>1986</v>
      </c>
      <c r="C421" s="89" t="s">
        <v>1987</v>
      </c>
      <c r="D421" s="89" t="s">
        <v>422</v>
      </c>
      <c r="E421" s="89" t="s">
        <v>675</v>
      </c>
      <c r="F421" s="89" t="s">
        <v>1977</v>
      </c>
      <c r="G421" s="89" t="s">
        <v>115</v>
      </c>
      <c r="H421" s="89" t="s">
        <v>1978</v>
      </c>
      <c r="I421" s="89" t="s">
        <v>1558</v>
      </c>
      <c r="J421" s="89">
        <v>0</v>
      </c>
      <c r="K421" s="26" t="s">
        <v>38</v>
      </c>
      <c r="L421" s="89" t="s">
        <v>1622</v>
      </c>
      <c r="M421" s="91"/>
      <c r="N421" s="89" t="s">
        <v>1551</v>
      </c>
      <c r="O421" s="89" t="s">
        <v>617</v>
      </c>
      <c r="P421" s="89" t="s">
        <v>1552</v>
      </c>
      <c r="Q421" s="89" t="s">
        <v>639</v>
      </c>
      <c r="R421" s="89">
        <v>24</v>
      </c>
      <c r="S421" s="89" t="s">
        <v>1553</v>
      </c>
      <c r="T421" s="89" t="s">
        <v>1553</v>
      </c>
      <c r="U421" s="89" t="s">
        <v>1554</v>
      </c>
      <c r="V421" s="89" t="s">
        <v>1563</v>
      </c>
      <c r="W421" s="89" t="s">
        <v>655</v>
      </c>
      <c r="X421" s="89" t="s">
        <v>111</v>
      </c>
      <c r="Y421" s="89" t="s">
        <v>621</v>
      </c>
      <c r="Z421" s="89" t="s">
        <v>68</v>
      </c>
      <c r="AA421" s="89" t="s">
        <v>113</v>
      </c>
      <c r="AB421" s="89">
        <v>1</v>
      </c>
      <c r="AC421" s="89">
        <v>6</v>
      </c>
      <c r="AD421" s="89">
        <v>1</v>
      </c>
      <c r="AE421" s="89" t="s">
        <v>288</v>
      </c>
      <c r="AF421" s="90">
        <v>367</v>
      </c>
      <c r="AG421" s="90">
        <v>45444</v>
      </c>
      <c r="AH421" s="90">
        <v>46539</v>
      </c>
      <c r="AJ421">
        <f>VLOOKUP(A421,'1'!B:Q,16,0)</f>
        <v>1440</v>
      </c>
      <c r="AK421" s="96">
        <f t="shared" si="28"/>
        <v>5.76</v>
      </c>
    </row>
    <row r="422" spans="1:37" x14ac:dyDescent="0.35">
      <c r="A422" s="89" t="str">
        <f t="shared" si="26"/>
        <v>Z10Z</v>
      </c>
      <c r="B422" s="89" t="s">
        <v>673</v>
      </c>
      <c r="C422" s="89" t="s">
        <v>674</v>
      </c>
      <c r="D422" s="89" t="s">
        <v>423</v>
      </c>
      <c r="E422" s="89" t="s">
        <v>675</v>
      </c>
      <c r="F422" s="89" t="s">
        <v>1977</v>
      </c>
      <c r="G422" s="89" t="s">
        <v>115</v>
      </c>
      <c r="H422" s="89" t="s">
        <v>1978</v>
      </c>
      <c r="I422" s="89" t="s">
        <v>1558</v>
      </c>
      <c r="J422" s="89">
        <v>0</v>
      </c>
      <c r="K422" s="26" t="s">
        <v>38</v>
      </c>
      <c r="L422" s="89" t="s">
        <v>1622</v>
      </c>
      <c r="M422" s="91"/>
      <c r="N422" s="89" t="s">
        <v>1551</v>
      </c>
      <c r="O422" s="89" t="s">
        <v>617</v>
      </c>
      <c r="P422" s="89" t="s">
        <v>1552</v>
      </c>
      <c r="Q422" s="89" t="s">
        <v>676</v>
      </c>
      <c r="R422" s="89">
        <v>24</v>
      </c>
      <c r="S422" s="89" t="s">
        <v>1553</v>
      </c>
      <c r="T422" s="89" t="s">
        <v>1553</v>
      </c>
      <c r="U422" s="89" t="s">
        <v>1554</v>
      </c>
      <c r="V422" s="89" t="s">
        <v>1563</v>
      </c>
      <c r="W422" s="89" t="s">
        <v>655</v>
      </c>
      <c r="X422" s="89" t="s">
        <v>111</v>
      </c>
      <c r="Y422" s="89" t="s">
        <v>621</v>
      </c>
      <c r="Z422" s="89" t="s">
        <v>68</v>
      </c>
      <c r="AA422" s="89" t="s">
        <v>113</v>
      </c>
      <c r="AB422" s="89">
        <v>1</v>
      </c>
      <c r="AC422" s="89">
        <v>6</v>
      </c>
      <c r="AD422" s="89">
        <v>1</v>
      </c>
      <c r="AE422" s="89" t="s">
        <v>288</v>
      </c>
      <c r="AF422" s="90">
        <v>367</v>
      </c>
      <c r="AG422" s="90">
        <v>45444</v>
      </c>
      <c r="AH422" s="90">
        <v>46539</v>
      </c>
      <c r="AJ422">
        <f>VLOOKUP(A422,'1'!B:Q,16,0)</f>
        <v>1440</v>
      </c>
      <c r="AK422" s="96">
        <f t="shared" si="28"/>
        <v>5.76</v>
      </c>
    </row>
    <row r="423" spans="1:37" x14ac:dyDescent="0.35">
      <c r="A423" s="89" t="str">
        <f t="shared" si="26"/>
        <v>Z3NU</v>
      </c>
      <c r="B423" s="89" t="s">
        <v>790</v>
      </c>
      <c r="C423" s="89" t="s">
        <v>791</v>
      </c>
      <c r="D423" s="89" t="s">
        <v>460</v>
      </c>
      <c r="E423" s="89" t="s">
        <v>1988</v>
      </c>
      <c r="F423" s="89" t="s">
        <v>1977</v>
      </c>
      <c r="G423" s="89" t="s">
        <v>115</v>
      </c>
      <c r="H423" s="89" t="s">
        <v>1978</v>
      </c>
      <c r="I423" s="89" t="s">
        <v>1558</v>
      </c>
      <c r="J423" s="89">
        <v>0</v>
      </c>
      <c r="K423" s="26" t="s">
        <v>38</v>
      </c>
      <c r="L423" s="89" t="s">
        <v>1622</v>
      </c>
      <c r="M423" s="91"/>
      <c r="N423" s="89" t="s">
        <v>1551</v>
      </c>
      <c r="O423" s="89" t="s">
        <v>617</v>
      </c>
      <c r="P423" s="89" t="s">
        <v>1552</v>
      </c>
      <c r="Q423" s="89" t="s">
        <v>676</v>
      </c>
      <c r="R423" s="89">
        <v>24</v>
      </c>
      <c r="S423" s="89" t="s">
        <v>1553</v>
      </c>
      <c r="T423" s="89" t="s">
        <v>1553</v>
      </c>
      <c r="U423" s="89" t="s">
        <v>1554</v>
      </c>
      <c r="V423" s="89" t="s">
        <v>1563</v>
      </c>
      <c r="W423" s="89" t="s">
        <v>655</v>
      </c>
      <c r="X423" s="89" t="s">
        <v>111</v>
      </c>
      <c r="Y423" s="89" t="s">
        <v>621</v>
      </c>
      <c r="Z423" s="89" t="s">
        <v>68</v>
      </c>
      <c r="AA423" s="89" t="s">
        <v>113</v>
      </c>
      <c r="AB423" s="89">
        <v>1</v>
      </c>
      <c r="AC423" s="89">
        <v>6</v>
      </c>
      <c r="AD423" s="89">
        <v>1</v>
      </c>
      <c r="AE423" s="89" t="s">
        <v>288</v>
      </c>
      <c r="AF423" s="90">
        <v>367</v>
      </c>
      <c r="AG423" s="90">
        <v>45444</v>
      </c>
      <c r="AH423" s="90">
        <v>46539</v>
      </c>
      <c r="AJ423">
        <f>VLOOKUP(A423,'1'!B:Q,16,0)</f>
        <v>1440</v>
      </c>
      <c r="AK423" s="96">
        <f t="shared" si="28"/>
        <v>5.76</v>
      </c>
    </row>
    <row r="424" spans="1:37" hidden="1" x14ac:dyDescent="0.35">
      <c r="A424" s="89" t="str">
        <f t="shared" si="26"/>
        <v>164R</v>
      </c>
      <c r="B424" s="89" t="s">
        <v>744</v>
      </c>
      <c r="C424" s="89" t="s">
        <v>745</v>
      </c>
      <c r="D424" s="89" t="s">
        <v>206</v>
      </c>
      <c r="E424" s="89" t="s">
        <v>1989</v>
      </c>
      <c r="F424" s="89" t="s">
        <v>1990</v>
      </c>
      <c r="G424" s="89" t="s">
        <v>115</v>
      </c>
      <c r="H424" s="89" t="s">
        <v>1978</v>
      </c>
      <c r="I424" s="89" t="s">
        <v>1593</v>
      </c>
      <c r="J424" s="89">
        <v>0</v>
      </c>
      <c r="K424" s="89" t="s">
        <v>53</v>
      </c>
      <c r="L424" s="89" t="s">
        <v>1550</v>
      </c>
      <c r="M424" s="89" t="s">
        <v>51</v>
      </c>
      <c r="N424" s="89" t="s">
        <v>1551</v>
      </c>
      <c r="O424" s="89" t="s">
        <v>617</v>
      </c>
      <c r="P424" s="89" t="s">
        <v>1552</v>
      </c>
      <c r="Q424" s="89" t="s">
        <v>676</v>
      </c>
      <c r="R424" s="89">
        <v>24</v>
      </c>
      <c r="S424" s="89" t="s">
        <v>1553</v>
      </c>
      <c r="T424" s="89" t="s">
        <v>1553</v>
      </c>
      <c r="U424" s="89" t="s">
        <v>1554</v>
      </c>
      <c r="V424" s="89" t="s">
        <v>1555</v>
      </c>
      <c r="W424" s="89" t="s">
        <v>655</v>
      </c>
      <c r="X424" s="89" t="s">
        <v>111</v>
      </c>
      <c r="Y424" s="89" t="s">
        <v>621</v>
      </c>
      <c r="Z424" s="89" t="s">
        <v>68</v>
      </c>
      <c r="AA424" s="89" t="s">
        <v>113</v>
      </c>
      <c r="AB424" s="89">
        <v>1</v>
      </c>
      <c r="AC424" s="89">
        <v>6</v>
      </c>
      <c r="AD424" s="89">
        <v>1</v>
      </c>
      <c r="AE424" s="89" t="s">
        <v>285</v>
      </c>
      <c r="AF424" s="90">
        <v>367</v>
      </c>
      <c r="AG424" s="90">
        <v>44237</v>
      </c>
      <c r="AH424" s="90">
        <v>45351</v>
      </c>
    </row>
    <row r="425" spans="1:37" hidden="1" x14ac:dyDescent="0.35">
      <c r="A425" s="89" t="str">
        <f t="shared" si="26"/>
        <v>037W</v>
      </c>
      <c r="B425" s="89" t="s">
        <v>742</v>
      </c>
      <c r="C425" s="89" t="s">
        <v>743</v>
      </c>
      <c r="D425" s="89" t="s">
        <v>184</v>
      </c>
      <c r="E425" s="89" t="s">
        <v>1991</v>
      </c>
      <c r="F425" s="89" t="s">
        <v>1990</v>
      </c>
      <c r="G425" s="89" t="s">
        <v>115</v>
      </c>
      <c r="H425" s="89" t="s">
        <v>1978</v>
      </c>
      <c r="I425" s="89" t="s">
        <v>1700</v>
      </c>
      <c r="J425" s="89">
        <v>0</v>
      </c>
      <c r="K425" s="89" t="s">
        <v>53</v>
      </c>
      <c r="L425" s="89" t="s">
        <v>1550</v>
      </c>
      <c r="M425" s="89" t="s">
        <v>51</v>
      </c>
      <c r="N425" s="89" t="s">
        <v>1551</v>
      </c>
      <c r="O425" s="89" t="s">
        <v>617</v>
      </c>
      <c r="P425" s="89" t="s">
        <v>1552</v>
      </c>
      <c r="Q425" s="89" t="s">
        <v>676</v>
      </c>
      <c r="R425" s="89">
        <v>24</v>
      </c>
      <c r="S425" s="89" t="s">
        <v>1553</v>
      </c>
      <c r="T425" s="89" t="s">
        <v>1553</v>
      </c>
      <c r="U425" s="89" t="s">
        <v>1554</v>
      </c>
      <c r="V425" s="89" t="s">
        <v>1555</v>
      </c>
      <c r="W425" s="89" t="s">
        <v>655</v>
      </c>
      <c r="X425" s="89" t="s">
        <v>111</v>
      </c>
      <c r="Y425" s="89" t="s">
        <v>621</v>
      </c>
      <c r="Z425" s="89" t="s">
        <v>68</v>
      </c>
      <c r="AA425" s="89" t="s">
        <v>113</v>
      </c>
      <c r="AB425" s="89">
        <v>1</v>
      </c>
      <c r="AC425" s="89">
        <v>6</v>
      </c>
      <c r="AD425" s="89">
        <v>1</v>
      </c>
      <c r="AE425" s="89" t="s">
        <v>285</v>
      </c>
      <c r="AF425" s="90">
        <v>367</v>
      </c>
      <c r="AG425" s="90">
        <v>44237</v>
      </c>
      <c r="AH425" s="90">
        <v>45351</v>
      </c>
    </row>
    <row r="426" spans="1:37" hidden="1" x14ac:dyDescent="0.35">
      <c r="A426" s="89" t="str">
        <f t="shared" si="26"/>
        <v>238X</v>
      </c>
      <c r="B426" s="89" t="s">
        <v>746</v>
      </c>
      <c r="C426" s="89" t="s">
        <v>747</v>
      </c>
      <c r="D426" s="89" t="s">
        <v>215</v>
      </c>
      <c r="E426" s="89" t="s">
        <v>1992</v>
      </c>
      <c r="F426" s="89" t="s">
        <v>1990</v>
      </c>
      <c r="G426" s="89" t="s">
        <v>115</v>
      </c>
      <c r="H426" s="89" t="s">
        <v>1978</v>
      </c>
      <c r="I426" s="89" t="s">
        <v>1562</v>
      </c>
      <c r="J426" s="89">
        <v>0</v>
      </c>
      <c r="K426" s="89" t="s">
        <v>53</v>
      </c>
      <c r="L426" s="89" t="s">
        <v>1550</v>
      </c>
      <c r="M426" s="91"/>
      <c r="N426" s="89" t="s">
        <v>1551</v>
      </c>
      <c r="O426" s="89" t="s">
        <v>617</v>
      </c>
      <c r="P426" s="89" t="s">
        <v>1552</v>
      </c>
      <c r="Q426" s="89" t="s">
        <v>676</v>
      </c>
      <c r="R426" s="89">
        <v>15</v>
      </c>
      <c r="S426" s="89" t="s">
        <v>1553</v>
      </c>
      <c r="T426" s="89" t="s">
        <v>1553</v>
      </c>
      <c r="U426" s="89" t="s">
        <v>1554</v>
      </c>
      <c r="V426" s="89" t="s">
        <v>1555</v>
      </c>
      <c r="W426" s="89" t="s">
        <v>640</v>
      </c>
      <c r="X426" s="89" t="s">
        <v>128</v>
      </c>
      <c r="Y426" s="89" t="s">
        <v>621</v>
      </c>
      <c r="Z426" s="89" t="s">
        <v>68</v>
      </c>
      <c r="AA426" s="89" t="s">
        <v>113</v>
      </c>
      <c r="AB426" s="89">
        <v>1</v>
      </c>
      <c r="AC426" s="89">
        <v>6</v>
      </c>
      <c r="AD426" s="89">
        <v>1</v>
      </c>
      <c r="AE426" s="89" t="s">
        <v>286</v>
      </c>
      <c r="AF426" s="90">
        <v>367</v>
      </c>
      <c r="AG426" s="90">
        <v>44494</v>
      </c>
      <c r="AH426" s="90">
        <v>45587</v>
      </c>
    </row>
    <row r="427" spans="1:37" hidden="1" x14ac:dyDescent="0.35">
      <c r="A427" s="89" t="str">
        <f t="shared" si="26"/>
        <v>624T</v>
      </c>
      <c r="B427" s="89" t="s">
        <v>1993</v>
      </c>
      <c r="C427" s="89" t="s">
        <v>1994</v>
      </c>
      <c r="D427" s="89" t="s">
        <v>319</v>
      </c>
      <c r="E427" s="89" t="s">
        <v>1995</v>
      </c>
      <c r="F427" s="89" t="s">
        <v>1990</v>
      </c>
      <c r="G427" s="89" t="s">
        <v>115</v>
      </c>
      <c r="H427" s="89" t="s">
        <v>1978</v>
      </c>
      <c r="I427" s="89" t="s">
        <v>1593</v>
      </c>
      <c r="J427" s="89">
        <v>0</v>
      </c>
      <c r="K427" s="89" t="s">
        <v>53</v>
      </c>
      <c r="L427" s="89" t="s">
        <v>1550</v>
      </c>
      <c r="M427" s="91"/>
      <c r="N427" s="89" t="s">
        <v>1551</v>
      </c>
      <c r="O427" s="89" t="s">
        <v>617</v>
      </c>
      <c r="P427" s="89" t="s">
        <v>1552</v>
      </c>
      <c r="Q427" s="89" t="s">
        <v>676</v>
      </c>
      <c r="R427" s="89">
        <v>15</v>
      </c>
      <c r="S427" s="89" t="s">
        <v>1553</v>
      </c>
      <c r="T427" s="89" t="s">
        <v>1557</v>
      </c>
      <c r="U427" s="89" t="s">
        <v>1554</v>
      </c>
      <c r="V427" s="89" t="s">
        <v>1563</v>
      </c>
      <c r="W427" s="89" t="s">
        <v>655</v>
      </c>
      <c r="X427" s="89" t="s">
        <v>111</v>
      </c>
      <c r="Y427" s="89" t="s">
        <v>621</v>
      </c>
      <c r="Z427" s="89" t="s">
        <v>68</v>
      </c>
      <c r="AA427" s="89" t="s">
        <v>113</v>
      </c>
      <c r="AB427" s="89">
        <v>1</v>
      </c>
      <c r="AC427" s="89">
        <v>6</v>
      </c>
      <c r="AD427" s="89">
        <v>1</v>
      </c>
      <c r="AE427" s="89" t="s">
        <v>0</v>
      </c>
      <c r="AF427" s="90">
        <v>367</v>
      </c>
      <c r="AG427" s="90">
        <v>44727</v>
      </c>
      <c r="AH427" s="90">
        <v>45818</v>
      </c>
    </row>
    <row r="428" spans="1:37" hidden="1" x14ac:dyDescent="0.35">
      <c r="A428" s="89" t="str">
        <f t="shared" si="26"/>
        <v>285L</v>
      </c>
      <c r="B428" s="89" t="s">
        <v>750</v>
      </c>
      <c r="C428" s="89" t="s">
        <v>751</v>
      </c>
      <c r="D428" s="89" t="s">
        <v>225</v>
      </c>
      <c r="E428" s="89" t="s">
        <v>1996</v>
      </c>
      <c r="F428" s="89" t="s">
        <v>1990</v>
      </c>
      <c r="G428" s="89" t="s">
        <v>115</v>
      </c>
      <c r="H428" s="89" t="s">
        <v>1978</v>
      </c>
      <c r="I428" s="89" t="s">
        <v>1561</v>
      </c>
      <c r="J428" s="89">
        <v>1</v>
      </c>
      <c r="K428" s="89" t="s">
        <v>53</v>
      </c>
      <c r="L428" s="89" t="s">
        <v>1550</v>
      </c>
      <c r="M428" s="91"/>
      <c r="N428" s="89" t="s">
        <v>1551</v>
      </c>
      <c r="O428" s="89" t="s">
        <v>617</v>
      </c>
      <c r="P428" s="89" t="s">
        <v>1552</v>
      </c>
      <c r="Q428" s="89" t="s">
        <v>676</v>
      </c>
      <c r="R428" s="89">
        <v>15</v>
      </c>
      <c r="S428" s="89" t="s">
        <v>1553</v>
      </c>
      <c r="T428" s="89" t="s">
        <v>1557</v>
      </c>
      <c r="U428" s="89" t="s">
        <v>1554</v>
      </c>
      <c r="V428" s="89" t="s">
        <v>1563</v>
      </c>
      <c r="W428" s="89" t="s">
        <v>640</v>
      </c>
      <c r="X428" s="89" t="s">
        <v>128</v>
      </c>
      <c r="Y428" s="89" t="s">
        <v>621</v>
      </c>
      <c r="Z428" s="89" t="s">
        <v>68</v>
      </c>
      <c r="AA428" s="89" t="s">
        <v>113</v>
      </c>
      <c r="AB428" s="89">
        <v>1</v>
      </c>
      <c r="AC428" s="89">
        <v>6</v>
      </c>
      <c r="AD428" s="89">
        <v>1</v>
      </c>
      <c r="AE428" s="89" t="s">
        <v>0</v>
      </c>
      <c r="AF428" s="90">
        <v>367</v>
      </c>
      <c r="AG428" s="90">
        <v>44723</v>
      </c>
      <c r="AH428" s="90">
        <v>45818</v>
      </c>
    </row>
    <row r="429" spans="1:37" hidden="1" x14ac:dyDescent="0.35">
      <c r="A429" s="89" t="str">
        <f t="shared" si="26"/>
        <v>683F</v>
      </c>
      <c r="B429" s="89" t="s">
        <v>1997</v>
      </c>
      <c r="C429" s="89" t="s">
        <v>1998</v>
      </c>
      <c r="D429" s="89" t="s">
        <v>355</v>
      </c>
      <c r="E429" s="89" t="s">
        <v>1999</v>
      </c>
      <c r="F429" s="89" t="s">
        <v>1990</v>
      </c>
      <c r="G429" s="89" t="s">
        <v>115</v>
      </c>
      <c r="H429" s="89" t="s">
        <v>1978</v>
      </c>
      <c r="I429" s="89" t="s">
        <v>1549</v>
      </c>
      <c r="J429" s="89">
        <v>0</v>
      </c>
      <c r="K429" s="89" t="s">
        <v>53</v>
      </c>
      <c r="L429" s="89" t="s">
        <v>1550</v>
      </c>
      <c r="M429" s="91"/>
      <c r="N429" s="89" t="s">
        <v>1551</v>
      </c>
      <c r="O429" s="89" t="s">
        <v>617</v>
      </c>
      <c r="P429" s="89" t="s">
        <v>1552</v>
      </c>
      <c r="Q429" s="89" t="s">
        <v>676</v>
      </c>
      <c r="R429" s="89">
        <v>15</v>
      </c>
      <c r="S429" s="89" t="s">
        <v>1553</v>
      </c>
      <c r="T429" s="89" t="s">
        <v>1557</v>
      </c>
      <c r="U429" s="89" t="s">
        <v>1554</v>
      </c>
      <c r="V429" s="89" t="s">
        <v>1563</v>
      </c>
      <c r="W429" s="89" t="s">
        <v>655</v>
      </c>
      <c r="X429" s="89" t="s">
        <v>111</v>
      </c>
      <c r="Y429" s="89" t="s">
        <v>621</v>
      </c>
      <c r="Z429" s="89" t="s">
        <v>68</v>
      </c>
      <c r="AA429" s="89" t="s">
        <v>113</v>
      </c>
      <c r="AB429" s="89">
        <v>1</v>
      </c>
      <c r="AC429" s="89">
        <v>6</v>
      </c>
      <c r="AD429" s="89">
        <v>1</v>
      </c>
      <c r="AE429" s="89" t="s">
        <v>0</v>
      </c>
      <c r="AF429" s="90">
        <v>367</v>
      </c>
      <c r="AG429" s="90">
        <v>44764</v>
      </c>
      <c r="AH429" s="90">
        <v>46223</v>
      </c>
    </row>
    <row r="430" spans="1:37" hidden="1" x14ac:dyDescent="0.35">
      <c r="A430" s="89" t="str">
        <f t="shared" si="26"/>
        <v>00HC</v>
      </c>
      <c r="B430" s="89" t="s">
        <v>735</v>
      </c>
      <c r="C430" s="89" t="s">
        <v>736</v>
      </c>
      <c r="D430" s="89" t="s">
        <v>114</v>
      </c>
      <c r="E430" s="89" t="s">
        <v>737</v>
      </c>
      <c r="F430" s="89" t="s">
        <v>1990</v>
      </c>
      <c r="G430" s="89" t="s">
        <v>115</v>
      </c>
      <c r="H430" s="89" t="s">
        <v>1978</v>
      </c>
      <c r="I430" s="89" t="s">
        <v>1549</v>
      </c>
      <c r="J430" s="89">
        <v>0</v>
      </c>
      <c r="K430" s="89" t="s">
        <v>53</v>
      </c>
      <c r="L430" s="89" t="s">
        <v>1550</v>
      </c>
      <c r="M430" s="91"/>
      <c r="N430" s="89" t="s">
        <v>1551</v>
      </c>
      <c r="O430" s="89" t="s">
        <v>617</v>
      </c>
      <c r="P430" s="89" t="s">
        <v>1552</v>
      </c>
      <c r="Q430" s="89" t="s">
        <v>676</v>
      </c>
      <c r="R430" s="89">
        <v>16</v>
      </c>
      <c r="S430" s="89" t="s">
        <v>1553</v>
      </c>
      <c r="T430" s="89" t="s">
        <v>1557</v>
      </c>
      <c r="U430" s="89" t="s">
        <v>1554</v>
      </c>
      <c r="V430" s="89" t="s">
        <v>1563</v>
      </c>
      <c r="W430" s="89" t="s">
        <v>655</v>
      </c>
      <c r="X430" s="89" t="s">
        <v>111</v>
      </c>
      <c r="Y430" s="89" t="s">
        <v>621</v>
      </c>
      <c r="Z430" s="89" t="s">
        <v>68</v>
      </c>
      <c r="AA430" s="89" t="s">
        <v>113</v>
      </c>
      <c r="AB430" s="89">
        <v>1</v>
      </c>
      <c r="AC430" s="89">
        <v>6</v>
      </c>
      <c r="AD430" s="89">
        <v>1</v>
      </c>
      <c r="AE430" s="89" t="s">
        <v>0</v>
      </c>
      <c r="AF430" s="90">
        <v>367</v>
      </c>
      <c r="AG430" s="90">
        <v>44764</v>
      </c>
      <c r="AH430" s="90">
        <v>46223</v>
      </c>
    </row>
    <row r="431" spans="1:37" hidden="1" x14ac:dyDescent="0.35">
      <c r="A431" s="89" t="str">
        <f t="shared" si="26"/>
        <v>6878</v>
      </c>
      <c r="B431" s="89" t="s">
        <v>769</v>
      </c>
      <c r="C431" s="89" t="s">
        <v>770</v>
      </c>
      <c r="D431" s="89" t="s">
        <v>365</v>
      </c>
      <c r="E431" s="89" t="s">
        <v>2000</v>
      </c>
      <c r="F431" s="89" t="s">
        <v>1990</v>
      </c>
      <c r="G431" s="89" t="s">
        <v>115</v>
      </c>
      <c r="H431" s="89" t="s">
        <v>1978</v>
      </c>
      <c r="I431" s="91"/>
      <c r="J431" s="89">
        <v>0</v>
      </c>
      <c r="K431" s="89" t="s">
        <v>53</v>
      </c>
      <c r="L431" s="89" t="s">
        <v>1550</v>
      </c>
      <c r="M431" s="91"/>
      <c r="N431" s="89" t="s">
        <v>1551</v>
      </c>
      <c r="O431" s="89" t="s">
        <v>617</v>
      </c>
      <c r="P431" s="89" t="s">
        <v>1552</v>
      </c>
      <c r="Q431" s="89" t="s">
        <v>676</v>
      </c>
      <c r="R431" s="89">
        <v>24</v>
      </c>
      <c r="S431" s="89" t="s">
        <v>1553</v>
      </c>
      <c r="T431" s="89" t="s">
        <v>1553</v>
      </c>
      <c r="U431" s="89" t="s">
        <v>1554</v>
      </c>
      <c r="V431" s="89" t="s">
        <v>1563</v>
      </c>
      <c r="W431" s="89" t="s">
        <v>640</v>
      </c>
      <c r="X431" s="89" t="s">
        <v>128</v>
      </c>
      <c r="Y431" s="89" t="s">
        <v>621</v>
      </c>
      <c r="Z431" s="89" t="s">
        <v>68</v>
      </c>
      <c r="AA431" s="89" t="s">
        <v>113</v>
      </c>
      <c r="AB431" s="89">
        <v>1</v>
      </c>
      <c r="AC431" s="89">
        <v>6</v>
      </c>
      <c r="AD431" s="89">
        <v>1</v>
      </c>
      <c r="AE431" s="89" t="s">
        <v>287</v>
      </c>
      <c r="AF431" s="90">
        <v>367</v>
      </c>
      <c r="AG431" s="90">
        <v>45065</v>
      </c>
      <c r="AH431" s="90">
        <v>46161</v>
      </c>
    </row>
    <row r="432" spans="1:37" hidden="1" x14ac:dyDescent="0.35">
      <c r="A432" s="89" t="str">
        <f t="shared" si="26"/>
        <v>587C</v>
      </c>
      <c r="B432" s="89" t="s">
        <v>2001</v>
      </c>
      <c r="C432" s="89" t="s">
        <v>2002</v>
      </c>
      <c r="D432" s="89" t="s">
        <v>303</v>
      </c>
      <c r="E432" s="89" t="s">
        <v>2003</v>
      </c>
      <c r="F432" s="89" t="s">
        <v>1990</v>
      </c>
      <c r="G432" s="89" t="s">
        <v>115</v>
      </c>
      <c r="H432" s="89" t="s">
        <v>1978</v>
      </c>
      <c r="I432" s="89" t="s">
        <v>1593</v>
      </c>
      <c r="J432" s="89">
        <v>0</v>
      </c>
      <c r="K432" s="89" t="s">
        <v>53</v>
      </c>
      <c r="L432" s="89" t="s">
        <v>1550</v>
      </c>
      <c r="M432" s="91"/>
      <c r="N432" s="89" t="s">
        <v>1551</v>
      </c>
      <c r="O432" s="89" t="s">
        <v>617</v>
      </c>
      <c r="P432" s="89" t="s">
        <v>1552</v>
      </c>
      <c r="Q432" s="89" t="s">
        <v>676</v>
      </c>
      <c r="R432" s="89">
        <v>24</v>
      </c>
      <c r="S432" s="89" t="s">
        <v>1553</v>
      </c>
      <c r="T432" s="89" t="s">
        <v>1560</v>
      </c>
      <c r="U432" s="89" t="s">
        <v>1554</v>
      </c>
      <c r="V432" s="89" t="s">
        <v>1563</v>
      </c>
      <c r="W432" s="89" t="s">
        <v>640</v>
      </c>
      <c r="X432" s="89" t="s">
        <v>128</v>
      </c>
      <c r="Y432" s="89" t="s">
        <v>621</v>
      </c>
      <c r="Z432" s="89" t="s">
        <v>68</v>
      </c>
      <c r="AA432" s="89" t="s">
        <v>113</v>
      </c>
      <c r="AB432" s="89">
        <v>1</v>
      </c>
      <c r="AC432" s="89">
        <v>6</v>
      </c>
      <c r="AD432" s="89">
        <v>1</v>
      </c>
      <c r="AE432" s="89" t="s">
        <v>287</v>
      </c>
      <c r="AF432" s="90">
        <v>367</v>
      </c>
      <c r="AG432" s="90">
        <v>45161</v>
      </c>
      <c r="AH432" s="90">
        <v>46264</v>
      </c>
    </row>
    <row r="433" spans="1:37" x14ac:dyDescent="0.35">
      <c r="A433" s="89" t="str">
        <f t="shared" si="26"/>
        <v>ZTZ9</v>
      </c>
      <c r="B433" s="89" t="s">
        <v>2004</v>
      </c>
      <c r="C433" s="89" t="s">
        <v>2005</v>
      </c>
      <c r="D433" s="89" t="s">
        <v>550</v>
      </c>
      <c r="E433" s="89" t="s">
        <v>2006</v>
      </c>
      <c r="F433" s="89" t="s">
        <v>1990</v>
      </c>
      <c r="G433" s="89" t="s">
        <v>115</v>
      </c>
      <c r="H433" s="89" t="s">
        <v>1978</v>
      </c>
      <c r="I433" s="89" t="s">
        <v>1549</v>
      </c>
      <c r="J433" s="89">
        <v>0</v>
      </c>
      <c r="K433" s="26" t="s">
        <v>38</v>
      </c>
      <c r="L433" s="89" t="s">
        <v>1590</v>
      </c>
      <c r="M433" s="91"/>
      <c r="N433" s="89" t="s">
        <v>1551</v>
      </c>
      <c r="O433" s="89" t="s">
        <v>617</v>
      </c>
      <c r="P433" s="89" t="s">
        <v>1552</v>
      </c>
      <c r="Q433" s="89" t="s">
        <v>676</v>
      </c>
      <c r="R433" s="89">
        <v>16</v>
      </c>
      <c r="S433" s="89" t="s">
        <v>1904</v>
      </c>
      <c r="T433" s="89" t="s">
        <v>1560</v>
      </c>
      <c r="U433" s="89" t="s">
        <v>1554</v>
      </c>
      <c r="V433" s="89" t="s">
        <v>1563</v>
      </c>
      <c r="W433" s="89" t="s">
        <v>655</v>
      </c>
      <c r="X433" s="89" t="s">
        <v>111</v>
      </c>
      <c r="Y433" s="89" t="s">
        <v>621</v>
      </c>
      <c r="Z433" s="89" t="s">
        <v>68</v>
      </c>
      <c r="AA433" s="89" t="s">
        <v>113</v>
      </c>
      <c r="AB433" s="89">
        <v>1</v>
      </c>
      <c r="AC433" s="89">
        <v>6</v>
      </c>
      <c r="AD433" s="89">
        <v>1</v>
      </c>
      <c r="AE433" s="89" t="s">
        <v>287</v>
      </c>
      <c r="AF433" s="90">
        <v>367</v>
      </c>
      <c r="AG433" s="90">
        <v>45202</v>
      </c>
      <c r="AH433" s="90">
        <v>46325</v>
      </c>
      <c r="AJ433">
        <f>VLOOKUP(A433,'1'!B:Q,16,0)</f>
        <v>960</v>
      </c>
      <c r="AK433" s="96">
        <f t="shared" ref="AK433:AK435" si="29">AJ433/250</f>
        <v>3.84</v>
      </c>
    </row>
    <row r="434" spans="1:37" x14ac:dyDescent="0.35">
      <c r="A434" s="89" t="str">
        <f t="shared" si="26"/>
        <v>ZKP9</v>
      </c>
      <c r="B434" s="89" t="s">
        <v>798</v>
      </c>
      <c r="C434" s="89" t="s">
        <v>2007</v>
      </c>
      <c r="D434" s="89" t="s">
        <v>493</v>
      </c>
      <c r="E434" s="89" t="s">
        <v>2008</v>
      </c>
      <c r="F434" s="89" t="s">
        <v>1990</v>
      </c>
      <c r="G434" s="89" t="s">
        <v>115</v>
      </c>
      <c r="H434" s="89" t="s">
        <v>1978</v>
      </c>
      <c r="I434" s="89" t="s">
        <v>1549</v>
      </c>
      <c r="J434" s="89">
        <v>0</v>
      </c>
      <c r="K434" s="26" t="s">
        <v>38</v>
      </c>
      <c r="L434" s="89" t="s">
        <v>1590</v>
      </c>
      <c r="M434" s="91"/>
      <c r="N434" s="89" t="s">
        <v>1551</v>
      </c>
      <c r="O434" s="89" t="s">
        <v>617</v>
      </c>
      <c r="P434" s="89" t="s">
        <v>1552</v>
      </c>
      <c r="Q434" s="89" t="s">
        <v>676</v>
      </c>
      <c r="R434" s="89">
        <v>24</v>
      </c>
      <c r="S434" s="89" t="s">
        <v>1553</v>
      </c>
      <c r="T434" s="89" t="s">
        <v>1560</v>
      </c>
      <c r="U434" s="89" t="s">
        <v>1554</v>
      </c>
      <c r="V434" s="89" t="s">
        <v>1563</v>
      </c>
      <c r="W434" s="89" t="s">
        <v>655</v>
      </c>
      <c r="X434" s="89" t="s">
        <v>111</v>
      </c>
      <c r="Y434" s="89" t="s">
        <v>621</v>
      </c>
      <c r="Z434" s="89" t="s">
        <v>68</v>
      </c>
      <c r="AA434" s="89" t="s">
        <v>113</v>
      </c>
      <c r="AB434" s="89">
        <v>1</v>
      </c>
      <c r="AC434" s="89">
        <v>12</v>
      </c>
      <c r="AD434" s="89">
        <v>1</v>
      </c>
      <c r="AE434" s="89" t="s">
        <v>287</v>
      </c>
      <c r="AF434" s="90">
        <v>367</v>
      </c>
      <c r="AG434" s="90">
        <v>45428</v>
      </c>
      <c r="AH434" s="90">
        <v>46537</v>
      </c>
      <c r="AJ434">
        <f>VLOOKUP(A434,'1'!B:Q,16,0)</f>
        <v>1440</v>
      </c>
      <c r="AK434" s="96">
        <f t="shared" si="29"/>
        <v>5.76</v>
      </c>
    </row>
    <row r="435" spans="1:37" x14ac:dyDescent="0.35">
      <c r="A435" s="89" t="str">
        <f t="shared" si="26"/>
        <v>Z3NV</v>
      </c>
      <c r="B435" s="89" t="s">
        <v>792</v>
      </c>
      <c r="C435" s="89" t="s">
        <v>793</v>
      </c>
      <c r="D435" s="89" t="s">
        <v>461</v>
      </c>
      <c r="E435" s="89" t="s">
        <v>1988</v>
      </c>
      <c r="F435" s="89" t="s">
        <v>1990</v>
      </c>
      <c r="G435" s="89" t="s">
        <v>115</v>
      </c>
      <c r="H435" s="89" t="s">
        <v>1978</v>
      </c>
      <c r="I435" s="91"/>
      <c r="J435" s="89">
        <v>0</v>
      </c>
      <c r="K435" s="26" t="s">
        <v>38</v>
      </c>
      <c r="L435" s="89" t="s">
        <v>1622</v>
      </c>
      <c r="M435" s="91"/>
      <c r="N435" s="89" t="s">
        <v>1551</v>
      </c>
      <c r="O435" s="89" t="s">
        <v>617</v>
      </c>
      <c r="P435" s="89" t="s">
        <v>1552</v>
      </c>
      <c r="Q435" s="89" t="s">
        <v>676</v>
      </c>
      <c r="R435" s="89">
        <v>24</v>
      </c>
      <c r="S435" s="89" t="s">
        <v>1553</v>
      </c>
      <c r="T435" s="89" t="s">
        <v>1560</v>
      </c>
      <c r="U435" s="89" t="s">
        <v>1554</v>
      </c>
      <c r="V435" s="89" t="s">
        <v>1563</v>
      </c>
      <c r="W435" s="89" t="s">
        <v>640</v>
      </c>
      <c r="X435" s="89" t="s">
        <v>128</v>
      </c>
      <c r="Y435" s="89" t="s">
        <v>621</v>
      </c>
      <c r="Z435" s="89" t="s">
        <v>68</v>
      </c>
      <c r="AA435" s="89" t="s">
        <v>113</v>
      </c>
      <c r="AB435" s="89">
        <v>1</v>
      </c>
      <c r="AC435" s="89">
        <v>6</v>
      </c>
      <c r="AD435" s="89">
        <v>1</v>
      </c>
      <c r="AE435" s="89" t="s">
        <v>288</v>
      </c>
      <c r="AF435" s="90">
        <v>367</v>
      </c>
      <c r="AG435" s="90">
        <v>45444</v>
      </c>
      <c r="AH435" s="90">
        <v>46568</v>
      </c>
      <c r="AJ435">
        <f>VLOOKUP(A435,'1'!B:Q,16,0)</f>
        <v>1440</v>
      </c>
      <c r="AK435" s="96">
        <f t="shared" si="29"/>
        <v>5.76</v>
      </c>
    </row>
    <row r="436" spans="1:37" hidden="1" x14ac:dyDescent="0.35">
      <c r="A436" s="89" t="str">
        <f t="shared" si="26"/>
        <v>00M6</v>
      </c>
      <c r="B436" s="89" t="s">
        <v>2009</v>
      </c>
      <c r="C436" s="89" t="s">
        <v>2010</v>
      </c>
      <c r="D436" s="89" t="s">
        <v>129</v>
      </c>
      <c r="E436" s="89" t="s">
        <v>2011</v>
      </c>
      <c r="F436" s="89" t="s">
        <v>1990</v>
      </c>
      <c r="G436" s="89" t="s">
        <v>115</v>
      </c>
      <c r="H436" s="89" t="s">
        <v>1978</v>
      </c>
      <c r="I436" s="89" t="s">
        <v>1549</v>
      </c>
      <c r="J436" s="89">
        <v>0</v>
      </c>
      <c r="K436" s="89" t="s">
        <v>53</v>
      </c>
      <c r="L436" s="89" t="s">
        <v>1550</v>
      </c>
      <c r="M436" s="91"/>
      <c r="N436" s="89" t="s">
        <v>1551</v>
      </c>
      <c r="O436" s="89" t="s">
        <v>617</v>
      </c>
      <c r="P436" s="89" t="s">
        <v>1552</v>
      </c>
      <c r="Q436" s="89" t="s">
        <v>676</v>
      </c>
      <c r="R436" s="89">
        <v>24</v>
      </c>
      <c r="S436" s="89" t="s">
        <v>1553</v>
      </c>
      <c r="T436" s="89" t="s">
        <v>1560</v>
      </c>
      <c r="U436" s="89" t="s">
        <v>1554</v>
      </c>
      <c r="V436" s="89" t="s">
        <v>1563</v>
      </c>
      <c r="W436" s="89" t="s">
        <v>640</v>
      </c>
      <c r="X436" s="89" t="s">
        <v>128</v>
      </c>
      <c r="Y436" s="89" t="s">
        <v>621</v>
      </c>
      <c r="Z436" s="89" t="s">
        <v>68</v>
      </c>
      <c r="AA436" s="89" t="s">
        <v>113</v>
      </c>
      <c r="AB436" s="89">
        <v>1</v>
      </c>
      <c r="AC436" s="89">
        <v>6</v>
      </c>
      <c r="AD436" s="89">
        <v>1</v>
      </c>
      <c r="AE436" s="89" t="s">
        <v>287</v>
      </c>
      <c r="AF436" s="90">
        <v>367</v>
      </c>
      <c r="AG436" s="90">
        <v>45525</v>
      </c>
      <c r="AH436" s="90">
        <v>46629</v>
      </c>
    </row>
    <row r="437" spans="1:37" hidden="1" x14ac:dyDescent="0.35">
      <c r="A437" s="89" t="str">
        <f t="shared" si="26"/>
        <v>4108</v>
      </c>
      <c r="B437" s="89" t="s">
        <v>2012</v>
      </c>
      <c r="C437" s="89" t="s">
        <v>2013</v>
      </c>
      <c r="D437" s="89" t="s">
        <v>262</v>
      </c>
      <c r="E437" s="89" t="s">
        <v>2014</v>
      </c>
      <c r="F437" s="89" t="s">
        <v>1990</v>
      </c>
      <c r="G437" s="89" t="s">
        <v>115</v>
      </c>
      <c r="H437" s="89" t="s">
        <v>1978</v>
      </c>
      <c r="I437" s="89" t="s">
        <v>1549</v>
      </c>
      <c r="J437" s="89">
        <v>0</v>
      </c>
      <c r="K437" s="89" t="s">
        <v>53</v>
      </c>
      <c r="L437" s="89" t="s">
        <v>1550</v>
      </c>
      <c r="M437" s="91"/>
      <c r="N437" s="89" t="s">
        <v>1551</v>
      </c>
      <c r="O437" s="89" t="s">
        <v>617</v>
      </c>
      <c r="P437" s="89" t="s">
        <v>1552</v>
      </c>
      <c r="Q437" s="89" t="s">
        <v>676</v>
      </c>
      <c r="R437" s="89">
        <v>24</v>
      </c>
      <c r="S437" s="89" t="s">
        <v>1553</v>
      </c>
      <c r="T437" s="89" t="s">
        <v>1560</v>
      </c>
      <c r="U437" s="89" t="s">
        <v>1554</v>
      </c>
      <c r="V437" s="89" t="s">
        <v>1563</v>
      </c>
      <c r="W437" s="89" t="s">
        <v>655</v>
      </c>
      <c r="X437" s="89" t="s">
        <v>111</v>
      </c>
      <c r="Y437" s="89" t="s">
        <v>621</v>
      </c>
      <c r="Z437" s="89" t="s">
        <v>68</v>
      </c>
      <c r="AA437" s="89" t="s">
        <v>113</v>
      </c>
      <c r="AB437" s="89">
        <v>1</v>
      </c>
      <c r="AC437" s="89">
        <v>6</v>
      </c>
      <c r="AD437" s="89">
        <v>1</v>
      </c>
      <c r="AE437" s="89" t="s">
        <v>288</v>
      </c>
      <c r="AF437" s="90">
        <v>367</v>
      </c>
      <c r="AG437" s="90">
        <v>45706</v>
      </c>
      <c r="AH437" s="90">
        <v>46811</v>
      </c>
    </row>
    <row r="438" spans="1:37" x14ac:dyDescent="0.35">
      <c r="A438" s="89" t="str">
        <f t="shared" si="26"/>
        <v>Z1T1</v>
      </c>
      <c r="B438" s="89" t="s">
        <v>1505</v>
      </c>
      <c r="C438" s="89" t="s">
        <v>1506</v>
      </c>
      <c r="D438" s="89" t="s">
        <v>440</v>
      </c>
      <c r="E438" s="89" t="s">
        <v>2015</v>
      </c>
      <c r="F438" s="89" t="s">
        <v>2016</v>
      </c>
      <c r="G438" s="89" t="s">
        <v>115</v>
      </c>
      <c r="H438" s="89" t="s">
        <v>1978</v>
      </c>
      <c r="I438" s="89" t="s">
        <v>1549</v>
      </c>
      <c r="J438" s="89">
        <v>0</v>
      </c>
      <c r="K438" s="26" t="s">
        <v>38</v>
      </c>
      <c r="L438" s="89" t="s">
        <v>1622</v>
      </c>
      <c r="M438" s="91"/>
      <c r="N438" s="89" t="s">
        <v>1551</v>
      </c>
      <c r="O438" s="89" t="s">
        <v>617</v>
      </c>
      <c r="P438" s="89" t="s">
        <v>1552</v>
      </c>
      <c r="Q438" s="89" t="s">
        <v>639</v>
      </c>
      <c r="R438" s="89">
        <v>24</v>
      </c>
      <c r="S438" s="89" t="s">
        <v>1553</v>
      </c>
      <c r="T438" s="89" t="s">
        <v>1560</v>
      </c>
      <c r="U438" s="89" t="s">
        <v>1554</v>
      </c>
      <c r="V438" s="89" t="s">
        <v>1563</v>
      </c>
      <c r="W438" s="89" t="s">
        <v>638</v>
      </c>
      <c r="X438" s="89" t="s">
        <v>135</v>
      </c>
      <c r="Y438" s="89" t="s">
        <v>621</v>
      </c>
      <c r="Z438" s="89" t="s">
        <v>68</v>
      </c>
      <c r="AA438" s="89" t="s">
        <v>137</v>
      </c>
      <c r="AB438" s="89">
        <v>1</v>
      </c>
      <c r="AC438" s="89">
        <v>6</v>
      </c>
      <c r="AD438" s="89">
        <v>1</v>
      </c>
      <c r="AE438" s="89" t="s">
        <v>287</v>
      </c>
      <c r="AF438" s="90">
        <v>367</v>
      </c>
      <c r="AG438" s="90">
        <v>45538</v>
      </c>
      <c r="AH438" s="90">
        <v>46630</v>
      </c>
      <c r="AJ438">
        <f>VLOOKUP(A438,'1'!B:Q,16,0)</f>
        <v>1440</v>
      </c>
      <c r="AK438" s="96">
        <f>AJ438/250</f>
        <v>5.76</v>
      </c>
    </row>
    <row r="439" spans="1:37" hidden="1" x14ac:dyDescent="0.35">
      <c r="A439" s="89" t="str">
        <f t="shared" si="26"/>
        <v>653L</v>
      </c>
      <c r="B439" s="89" t="s">
        <v>823</v>
      </c>
      <c r="C439" s="89" t="s">
        <v>824</v>
      </c>
      <c r="D439" s="89" t="s">
        <v>340</v>
      </c>
      <c r="E439" s="89" t="s">
        <v>2017</v>
      </c>
      <c r="F439" s="89" t="s">
        <v>2018</v>
      </c>
      <c r="G439" s="89" t="s">
        <v>115</v>
      </c>
      <c r="H439" s="89" t="s">
        <v>1978</v>
      </c>
      <c r="I439" s="89" t="s">
        <v>1549</v>
      </c>
      <c r="J439" s="89">
        <v>1</v>
      </c>
      <c r="K439" s="89" t="s">
        <v>53</v>
      </c>
      <c r="L439" s="89" t="s">
        <v>1550</v>
      </c>
      <c r="M439" s="91"/>
      <c r="N439" s="89" t="s">
        <v>1551</v>
      </c>
      <c r="O439" s="89" t="s">
        <v>617</v>
      </c>
      <c r="P439" s="89" t="s">
        <v>1552</v>
      </c>
      <c r="Q439" s="89" t="s">
        <v>639</v>
      </c>
      <c r="R439" s="89">
        <v>24</v>
      </c>
      <c r="S439" s="89" t="s">
        <v>1553</v>
      </c>
      <c r="T439" s="89" t="s">
        <v>1553</v>
      </c>
      <c r="U439" s="89" t="s">
        <v>1554</v>
      </c>
      <c r="V439" s="89" t="s">
        <v>1555</v>
      </c>
      <c r="W439" s="89" t="s">
        <v>638</v>
      </c>
      <c r="X439" s="89" t="s">
        <v>135</v>
      </c>
      <c r="Y439" s="89" t="s">
        <v>621</v>
      </c>
      <c r="Z439" s="89" t="s">
        <v>68</v>
      </c>
      <c r="AA439" s="89" t="s">
        <v>137</v>
      </c>
      <c r="AB439" s="89">
        <v>4</v>
      </c>
      <c r="AC439" s="89">
        <v>6</v>
      </c>
      <c r="AD439" s="89">
        <v>1</v>
      </c>
      <c r="AE439" s="89" t="s">
        <v>285</v>
      </c>
      <c r="AF439" s="90">
        <v>367</v>
      </c>
      <c r="AG439" s="90">
        <v>44057</v>
      </c>
      <c r="AH439" s="90">
        <v>45169</v>
      </c>
    </row>
    <row r="440" spans="1:37" x14ac:dyDescent="0.35">
      <c r="A440" s="89" t="str">
        <f t="shared" si="26"/>
        <v>ZLR2</v>
      </c>
      <c r="B440" s="89" t="s">
        <v>635</v>
      </c>
      <c r="C440" s="89" t="s">
        <v>636</v>
      </c>
      <c r="D440" s="89" t="s">
        <v>496</v>
      </c>
      <c r="E440" s="89" t="s">
        <v>637</v>
      </c>
      <c r="F440" s="89" t="s">
        <v>2018</v>
      </c>
      <c r="G440" s="89" t="s">
        <v>115</v>
      </c>
      <c r="H440" s="89" t="s">
        <v>1978</v>
      </c>
      <c r="I440" s="89" t="s">
        <v>1549</v>
      </c>
      <c r="J440" s="89">
        <v>0</v>
      </c>
      <c r="K440" s="26" t="s">
        <v>38</v>
      </c>
      <c r="L440" s="89" t="s">
        <v>1590</v>
      </c>
      <c r="M440" s="91"/>
      <c r="N440" s="89" t="s">
        <v>1551</v>
      </c>
      <c r="O440" s="89" t="s">
        <v>617</v>
      </c>
      <c r="P440" s="89" t="s">
        <v>1552</v>
      </c>
      <c r="Q440" s="89" t="s">
        <v>639</v>
      </c>
      <c r="R440" s="89">
        <v>24</v>
      </c>
      <c r="S440" s="89" t="s">
        <v>1553</v>
      </c>
      <c r="T440" s="89" t="s">
        <v>1557</v>
      </c>
      <c r="U440" s="89" t="s">
        <v>1554</v>
      </c>
      <c r="V440" s="89" t="s">
        <v>1563</v>
      </c>
      <c r="W440" s="89" t="s">
        <v>638</v>
      </c>
      <c r="X440" s="89" t="s">
        <v>135</v>
      </c>
      <c r="Y440" s="89" t="s">
        <v>621</v>
      </c>
      <c r="Z440" s="89" t="s">
        <v>68</v>
      </c>
      <c r="AA440" s="89" t="s">
        <v>137</v>
      </c>
      <c r="AB440" s="89">
        <v>4</v>
      </c>
      <c r="AC440" s="89">
        <v>12</v>
      </c>
      <c r="AD440" s="89">
        <v>1</v>
      </c>
      <c r="AE440" s="89" t="s">
        <v>287</v>
      </c>
      <c r="AF440" s="90">
        <v>367</v>
      </c>
      <c r="AG440" s="90">
        <v>45082</v>
      </c>
      <c r="AH440" s="90">
        <v>46174</v>
      </c>
      <c r="AJ440">
        <f>VLOOKUP(A440,'1'!B:Q,16,0)</f>
        <v>1440</v>
      </c>
      <c r="AK440" s="96">
        <f>AJ440/250</f>
        <v>5.76</v>
      </c>
    </row>
    <row r="441" spans="1:37" hidden="1" x14ac:dyDescent="0.35">
      <c r="A441" s="89" t="str">
        <f t="shared" si="26"/>
        <v>00RN</v>
      </c>
      <c r="B441" s="89" t="s">
        <v>818</v>
      </c>
      <c r="C441" s="89" t="s">
        <v>819</v>
      </c>
      <c r="D441" s="89" t="s">
        <v>138</v>
      </c>
      <c r="E441" s="89" t="s">
        <v>820</v>
      </c>
      <c r="F441" s="89" t="s">
        <v>2018</v>
      </c>
      <c r="G441" s="89" t="s">
        <v>115</v>
      </c>
      <c r="H441" s="89" t="s">
        <v>1978</v>
      </c>
      <c r="I441" s="91"/>
      <c r="J441" s="89">
        <v>0</v>
      </c>
      <c r="K441" s="89" t="s">
        <v>53</v>
      </c>
      <c r="L441" s="89" t="s">
        <v>1550</v>
      </c>
      <c r="M441" s="91"/>
      <c r="N441" s="89" t="s">
        <v>1551</v>
      </c>
      <c r="O441" s="89" t="s">
        <v>617</v>
      </c>
      <c r="P441" s="89" t="s">
        <v>1552</v>
      </c>
      <c r="Q441" s="89" t="s">
        <v>639</v>
      </c>
      <c r="R441" s="89">
        <v>24</v>
      </c>
      <c r="S441" s="89" t="s">
        <v>1553</v>
      </c>
      <c r="T441" s="89" t="s">
        <v>1560</v>
      </c>
      <c r="U441" s="89" t="s">
        <v>1554</v>
      </c>
      <c r="V441" s="89" t="s">
        <v>1563</v>
      </c>
      <c r="W441" s="89" t="s">
        <v>638</v>
      </c>
      <c r="X441" s="89" t="s">
        <v>135</v>
      </c>
      <c r="Y441" s="89" t="s">
        <v>621</v>
      </c>
      <c r="Z441" s="89" t="s">
        <v>68</v>
      </c>
      <c r="AA441" s="89" t="s">
        <v>137</v>
      </c>
      <c r="AB441" s="89">
        <v>1</v>
      </c>
      <c r="AC441" s="89">
        <v>6</v>
      </c>
      <c r="AD441" s="89">
        <v>1</v>
      </c>
      <c r="AE441" s="89" t="s">
        <v>288</v>
      </c>
      <c r="AF441" s="90">
        <v>367</v>
      </c>
      <c r="AG441" s="90">
        <v>45615</v>
      </c>
      <c r="AH441" s="90">
        <v>46721</v>
      </c>
    </row>
    <row r="442" spans="1:37" x14ac:dyDescent="0.35">
      <c r="A442" s="89" t="str">
        <f t="shared" si="26"/>
        <v>Z0P8</v>
      </c>
      <c r="B442" s="89" t="s">
        <v>2019</v>
      </c>
      <c r="C442" s="89" t="s">
        <v>2020</v>
      </c>
      <c r="D442" s="89" t="s">
        <v>419</v>
      </c>
      <c r="E442" s="89" t="s">
        <v>2021</v>
      </c>
      <c r="F442" s="89" t="s">
        <v>2022</v>
      </c>
      <c r="G442" s="89" t="s">
        <v>115</v>
      </c>
      <c r="H442" s="89" t="s">
        <v>1978</v>
      </c>
      <c r="I442" s="89" t="s">
        <v>1576</v>
      </c>
      <c r="J442" s="89">
        <v>0</v>
      </c>
      <c r="K442" s="26" t="s">
        <v>38</v>
      </c>
      <c r="L442" s="89" t="s">
        <v>1590</v>
      </c>
      <c r="M442" s="91"/>
      <c r="N442" s="89" t="s">
        <v>1551</v>
      </c>
      <c r="O442" s="89" t="s">
        <v>617</v>
      </c>
      <c r="P442" s="89" t="s">
        <v>1552</v>
      </c>
      <c r="Q442" s="89" t="s">
        <v>639</v>
      </c>
      <c r="R442" s="89">
        <v>24</v>
      </c>
      <c r="S442" s="89" t="s">
        <v>1553</v>
      </c>
      <c r="T442" s="89" t="s">
        <v>1560</v>
      </c>
      <c r="U442" s="89" t="s">
        <v>1554</v>
      </c>
      <c r="V442" s="89" t="s">
        <v>1563</v>
      </c>
      <c r="W442" s="89" t="s">
        <v>655</v>
      </c>
      <c r="X442" s="89" t="s">
        <v>111</v>
      </c>
      <c r="Y442" s="89" t="s">
        <v>621</v>
      </c>
      <c r="Z442" s="89" t="s">
        <v>68</v>
      </c>
      <c r="AA442" s="89" t="s">
        <v>113</v>
      </c>
      <c r="AB442" s="89">
        <v>4</v>
      </c>
      <c r="AC442" s="89">
        <v>6</v>
      </c>
      <c r="AD442" s="89">
        <v>1</v>
      </c>
      <c r="AE442" s="89" t="s">
        <v>287</v>
      </c>
      <c r="AF442" s="90">
        <v>367</v>
      </c>
      <c r="AG442" s="90">
        <v>45146</v>
      </c>
      <c r="AH442" s="90">
        <v>46264</v>
      </c>
      <c r="AJ442">
        <f>VLOOKUP(A442,'1'!B:Q,16,0)</f>
        <v>1440</v>
      </c>
      <c r="AK442" s="96">
        <f t="shared" ref="AK442:AK446" si="30">AJ442/250</f>
        <v>5.76</v>
      </c>
    </row>
    <row r="443" spans="1:37" x14ac:dyDescent="0.35">
      <c r="A443" s="89" t="str">
        <f t="shared" si="26"/>
        <v>ZTR4</v>
      </c>
      <c r="B443" s="89" t="s">
        <v>683</v>
      </c>
      <c r="C443" s="89" t="s">
        <v>684</v>
      </c>
      <c r="D443" s="89" t="s">
        <v>549</v>
      </c>
      <c r="E443" s="89" t="s">
        <v>672</v>
      </c>
      <c r="F443" s="89" t="s">
        <v>2022</v>
      </c>
      <c r="G443" s="89" t="s">
        <v>115</v>
      </c>
      <c r="H443" s="89" t="s">
        <v>1978</v>
      </c>
      <c r="I443" s="91"/>
      <c r="J443" s="89">
        <v>0</v>
      </c>
      <c r="K443" s="26" t="s">
        <v>38</v>
      </c>
      <c r="L443" s="89" t="s">
        <v>1590</v>
      </c>
      <c r="M443" s="91"/>
      <c r="N443" s="89" t="s">
        <v>1551</v>
      </c>
      <c r="O443" s="89" t="s">
        <v>617</v>
      </c>
      <c r="P443" s="89" t="s">
        <v>1552</v>
      </c>
      <c r="Q443" s="89" t="s">
        <v>639</v>
      </c>
      <c r="R443" s="89">
        <v>24</v>
      </c>
      <c r="S443" s="89" t="s">
        <v>1553</v>
      </c>
      <c r="T443" s="89" t="s">
        <v>1560</v>
      </c>
      <c r="U443" s="89" t="s">
        <v>1554</v>
      </c>
      <c r="V443" s="89" t="s">
        <v>1563</v>
      </c>
      <c r="W443" s="89" t="s">
        <v>640</v>
      </c>
      <c r="X443" s="89" t="s">
        <v>128</v>
      </c>
      <c r="Y443" s="89" t="s">
        <v>621</v>
      </c>
      <c r="Z443" s="89" t="s">
        <v>68</v>
      </c>
      <c r="AA443" s="89" t="s">
        <v>113</v>
      </c>
      <c r="AB443" s="89">
        <v>4</v>
      </c>
      <c r="AC443" s="89">
        <v>6</v>
      </c>
      <c r="AD443" s="89">
        <v>1</v>
      </c>
      <c r="AE443" s="89" t="s">
        <v>287</v>
      </c>
      <c r="AF443" s="90">
        <v>367</v>
      </c>
      <c r="AG443" s="90">
        <v>45139</v>
      </c>
      <c r="AH443" s="90">
        <v>46264</v>
      </c>
      <c r="AJ443">
        <f>VLOOKUP(A443,'1'!B:Q,16,0)</f>
        <v>1440</v>
      </c>
      <c r="AK443" s="96">
        <f t="shared" si="30"/>
        <v>5.76</v>
      </c>
    </row>
    <row r="444" spans="1:37" x14ac:dyDescent="0.35">
      <c r="A444" s="89" t="str">
        <f t="shared" si="26"/>
        <v>ZTQ4</v>
      </c>
      <c r="B444" s="89" t="s">
        <v>670</v>
      </c>
      <c r="C444" s="89" t="s">
        <v>671</v>
      </c>
      <c r="D444" s="89" t="s">
        <v>548</v>
      </c>
      <c r="E444" s="89" t="s">
        <v>672</v>
      </c>
      <c r="F444" s="89" t="s">
        <v>2022</v>
      </c>
      <c r="G444" s="89" t="s">
        <v>115</v>
      </c>
      <c r="H444" s="89" t="s">
        <v>1978</v>
      </c>
      <c r="I444" s="89" t="s">
        <v>1558</v>
      </c>
      <c r="J444" s="89">
        <v>0</v>
      </c>
      <c r="K444" s="26" t="s">
        <v>38</v>
      </c>
      <c r="L444" s="89" t="s">
        <v>1590</v>
      </c>
      <c r="M444" s="91"/>
      <c r="N444" s="89" t="s">
        <v>1551</v>
      </c>
      <c r="O444" s="89" t="s">
        <v>617</v>
      </c>
      <c r="P444" s="89" t="s">
        <v>1552</v>
      </c>
      <c r="Q444" s="89" t="s">
        <v>639</v>
      </c>
      <c r="R444" s="89">
        <v>24</v>
      </c>
      <c r="S444" s="89" t="s">
        <v>1553</v>
      </c>
      <c r="T444" s="89" t="s">
        <v>1560</v>
      </c>
      <c r="U444" s="89" t="s">
        <v>1554</v>
      </c>
      <c r="V444" s="89" t="s">
        <v>1563</v>
      </c>
      <c r="W444" s="89" t="s">
        <v>640</v>
      </c>
      <c r="X444" s="89" t="s">
        <v>128</v>
      </c>
      <c r="Y444" s="89" t="s">
        <v>621</v>
      </c>
      <c r="Z444" s="89" t="s">
        <v>68</v>
      </c>
      <c r="AA444" s="89" t="s">
        <v>113</v>
      </c>
      <c r="AB444" s="89">
        <v>4</v>
      </c>
      <c r="AC444" s="89">
        <v>12</v>
      </c>
      <c r="AD444" s="89">
        <v>1</v>
      </c>
      <c r="AE444" s="89" t="s">
        <v>288</v>
      </c>
      <c r="AF444" s="90">
        <v>367</v>
      </c>
      <c r="AG444" s="90">
        <v>45408</v>
      </c>
      <c r="AH444" s="90">
        <v>46503</v>
      </c>
      <c r="AJ444">
        <f>VLOOKUP(A444,'1'!B:Q,16,0)</f>
        <v>1440</v>
      </c>
      <c r="AK444" s="96">
        <f t="shared" si="30"/>
        <v>5.76</v>
      </c>
    </row>
    <row r="445" spans="1:37" x14ac:dyDescent="0.35">
      <c r="A445" s="89" t="str">
        <f t="shared" si="26"/>
        <v>ZLQ2</v>
      </c>
      <c r="B445" s="89" t="s">
        <v>652</v>
      </c>
      <c r="C445" s="89" t="s">
        <v>653</v>
      </c>
      <c r="D445" s="89" t="s">
        <v>495</v>
      </c>
      <c r="E445" s="89" t="s">
        <v>654</v>
      </c>
      <c r="F445" s="89" t="s">
        <v>2023</v>
      </c>
      <c r="G445" s="89" t="s">
        <v>115</v>
      </c>
      <c r="H445" s="89" t="s">
        <v>1978</v>
      </c>
      <c r="I445" s="89" t="s">
        <v>1549</v>
      </c>
      <c r="J445" s="89">
        <v>0</v>
      </c>
      <c r="K445" s="26" t="s">
        <v>38</v>
      </c>
      <c r="L445" s="89" t="s">
        <v>1590</v>
      </c>
      <c r="M445" s="91"/>
      <c r="N445" s="89" t="s">
        <v>1551</v>
      </c>
      <c r="O445" s="89" t="s">
        <v>617</v>
      </c>
      <c r="P445" s="89" t="s">
        <v>1552</v>
      </c>
      <c r="Q445" s="89" t="s">
        <v>639</v>
      </c>
      <c r="R445" s="89">
        <v>24</v>
      </c>
      <c r="S445" s="89" t="s">
        <v>1553</v>
      </c>
      <c r="T445" s="89" t="s">
        <v>1557</v>
      </c>
      <c r="U445" s="89" t="s">
        <v>1554</v>
      </c>
      <c r="V445" s="89" t="s">
        <v>1563</v>
      </c>
      <c r="W445" s="89" t="s">
        <v>655</v>
      </c>
      <c r="X445" s="89" t="s">
        <v>111</v>
      </c>
      <c r="Y445" s="89" t="s">
        <v>621</v>
      </c>
      <c r="Z445" s="89" t="s">
        <v>68</v>
      </c>
      <c r="AA445" s="89" t="s">
        <v>113</v>
      </c>
      <c r="AB445" s="89">
        <v>4</v>
      </c>
      <c r="AC445" s="89">
        <v>6</v>
      </c>
      <c r="AD445" s="89">
        <v>1</v>
      </c>
      <c r="AE445" s="89" t="s">
        <v>287</v>
      </c>
      <c r="AF445" s="90">
        <v>367</v>
      </c>
      <c r="AG445" s="90">
        <v>45077</v>
      </c>
      <c r="AH445" s="90">
        <v>46143</v>
      </c>
      <c r="AJ445">
        <f>VLOOKUP(A445,'1'!B:Q,16,0)</f>
        <v>1440</v>
      </c>
      <c r="AK445" s="96">
        <f t="shared" si="30"/>
        <v>5.76</v>
      </c>
    </row>
    <row r="446" spans="1:37" x14ac:dyDescent="0.35">
      <c r="A446" s="89" t="str">
        <f t="shared" si="26"/>
        <v>Z0J9</v>
      </c>
      <c r="B446" s="89" t="s">
        <v>2024</v>
      </c>
      <c r="C446" s="89" t="s">
        <v>2025</v>
      </c>
      <c r="D446" s="89" t="s">
        <v>416</v>
      </c>
      <c r="E446" s="89" t="s">
        <v>2026</v>
      </c>
      <c r="F446" s="89" t="s">
        <v>2023</v>
      </c>
      <c r="G446" s="89" t="s">
        <v>115</v>
      </c>
      <c r="H446" s="89" t="s">
        <v>1978</v>
      </c>
      <c r="I446" s="89" t="s">
        <v>1549</v>
      </c>
      <c r="J446" s="89">
        <v>0</v>
      </c>
      <c r="K446" s="26" t="s">
        <v>38</v>
      </c>
      <c r="L446" s="89" t="s">
        <v>1590</v>
      </c>
      <c r="M446" s="91"/>
      <c r="N446" s="89" t="s">
        <v>1551</v>
      </c>
      <c r="O446" s="89" t="s">
        <v>617</v>
      </c>
      <c r="P446" s="89" t="s">
        <v>1552</v>
      </c>
      <c r="Q446" s="89" t="s">
        <v>639</v>
      </c>
      <c r="R446" s="89">
        <v>24</v>
      </c>
      <c r="S446" s="89" t="s">
        <v>1553</v>
      </c>
      <c r="T446" s="89" t="s">
        <v>1560</v>
      </c>
      <c r="U446" s="89" t="s">
        <v>1554</v>
      </c>
      <c r="V446" s="89" t="s">
        <v>1563</v>
      </c>
      <c r="W446" s="89" t="s">
        <v>655</v>
      </c>
      <c r="X446" s="89" t="s">
        <v>111</v>
      </c>
      <c r="Y446" s="89" t="s">
        <v>621</v>
      </c>
      <c r="Z446" s="89" t="s">
        <v>68</v>
      </c>
      <c r="AA446" s="89" t="s">
        <v>113</v>
      </c>
      <c r="AB446" s="89">
        <v>4</v>
      </c>
      <c r="AC446" s="89">
        <v>6</v>
      </c>
      <c r="AD446" s="89">
        <v>1</v>
      </c>
      <c r="AE446" s="89" t="s">
        <v>288</v>
      </c>
      <c r="AF446" s="90">
        <v>367</v>
      </c>
      <c r="AG446" s="90">
        <v>45385</v>
      </c>
      <c r="AH446" s="90">
        <v>46480</v>
      </c>
      <c r="AJ446">
        <f>VLOOKUP(A446,'1'!B:Q,16,0)</f>
        <v>1440</v>
      </c>
      <c r="AK446" s="96">
        <f t="shared" si="30"/>
        <v>5.76</v>
      </c>
    </row>
  </sheetData>
  <autoFilter ref="A1:AH446" xr:uid="{742ADA5F-87E5-4EF6-900E-372144EAA407}">
    <filterColumn colId="10">
      <filters>
        <filter val="CRM"/>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3232D-0261-4D1D-A474-95FAB5E4FA0F}">
  <sheetPr filterMode="1"/>
  <dimension ref="A1:AM310"/>
  <sheetViews>
    <sheetView topLeftCell="U1" workbookViewId="0">
      <selection activeCell="AJ282" sqref="AJ282"/>
    </sheetView>
  </sheetViews>
  <sheetFormatPr defaultRowHeight="14.5" x14ac:dyDescent="0.35"/>
  <cols>
    <col min="4" max="5" width="12.453125" customWidth="1"/>
    <col min="14" max="14" width="14.26953125" customWidth="1"/>
    <col min="15" max="16" width="18.6328125" customWidth="1"/>
    <col min="17" max="17" width="15.453125" customWidth="1"/>
  </cols>
  <sheetData>
    <row r="1" spans="1:39" ht="15" customHeight="1" x14ac:dyDescent="0.35">
      <c r="A1" t="s">
        <v>583</v>
      </c>
      <c r="B1" t="s">
        <v>584</v>
      </c>
      <c r="C1" t="s">
        <v>585</v>
      </c>
      <c r="D1" t="s">
        <v>25</v>
      </c>
      <c r="E1" s="84" t="s">
        <v>1514</v>
      </c>
      <c r="F1" t="s">
        <v>586</v>
      </c>
      <c r="G1" t="s">
        <v>587</v>
      </c>
      <c r="H1" t="s">
        <v>6</v>
      </c>
      <c r="I1" t="s">
        <v>588</v>
      </c>
      <c r="J1" t="s">
        <v>589</v>
      </c>
      <c r="K1" t="s">
        <v>590</v>
      </c>
      <c r="L1" t="s">
        <v>591</v>
      </c>
      <c r="M1" t="s">
        <v>592</v>
      </c>
      <c r="N1" t="s">
        <v>593</v>
      </c>
      <c r="O1" t="s">
        <v>594</v>
      </c>
      <c r="P1" s="84" t="s">
        <v>2044</v>
      </c>
      <c r="Q1" t="s">
        <v>595</v>
      </c>
      <c r="R1" t="s">
        <v>596</v>
      </c>
      <c r="S1" t="s">
        <v>597</v>
      </c>
      <c r="T1" t="s">
        <v>598</v>
      </c>
      <c r="U1" t="s">
        <v>599</v>
      </c>
      <c r="V1" t="s">
        <v>600</v>
      </c>
      <c r="W1" t="s">
        <v>601</v>
      </c>
      <c r="X1" t="s">
        <v>602</v>
      </c>
      <c r="Y1" t="s">
        <v>603</v>
      </c>
      <c r="Z1" t="s">
        <v>604</v>
      </c>
      <c r="AA1" t="s">
        <v>605</v>
      </c>
      <c r="AB1" t="s">
        <v>606</v>
      </c>
      <c r="AC1" t="s">
        <v>607</v>
      </c>
      <c r="AD1" t="s">
        <v>608</v>
      </c>
      <c r="AE1" t="s">
        <v>609</v>
      </c>
      <c r="AF1" t="s">
        <v>610</v>
      </c>
      <c r="AG1" t="s">
        <v>611</v>
      </c>
      <c r="AH1" t="s">
        <v>576</v>
      </c>
      <c r="AI1" t="s">
        <v>612</v>
      </c>
      <c r="AJ1" t="s">
        <v>613</v>
      </c>
      <c r="AK1" t="s">
        <v>614</v>
      </c>
      <c r="AL1" t="s">
        <v>615</v>
      </c>
      <c r="AM1" t="s">
        <v>616</v>
      </c>
    </row>
    <row r="2" spans="1:39" ht="15" hidden="1" customHeight="1" x14ac:dyDescent="0.35">
      <c r="A2">
        <v>2636310</v>
      </c>
      <c r="B2" t="s">
        <v>617</v>
      </c>
      <c r="C2">
        <v>6</v>
      </c>
      <c r="D2" t="s">
        <v>1751</v>
      </c>
      <c r="E2" s="84" t="str">
        <f t="shared" ref="E2:E54" si="0">LEFT(D2,4)</f>
        <v>Z849</v>
      </c>
      <c r="F2" t="s">
        <v>1752</v>
      </c>
      <c r="G2" t="s">
        <v>38</v>
      </c>
      <c r="H2" t="s">
        <v>484</v>
      </c>
      <c r="I2" t="s">
        <v>1248</v>
      </c>
      <c r="J2" s="77">
        <v>46255.601388888892</v>
      </c>
      <c r="K2" s="77">
        <v>46255.601388888892</v>
      </c>
      <c r="L2" s="77">
        <v>46269.447916666664</v>
      </c>
      <c r="M2" s="77">
        <v>46271.728472222225</v>
      </c>
      <c r="N2" s="77">
        <v>46271.728472222225</v>
      </c>
      <c r="O2" s="77">
        <v>46271.728472222225</v>
      </c>
      <c r="P2" s="140">
        <f>INT(O2)</f>
        <v>46271</v>
      </c>
      <c r="Q2" t="s">
        <v>679</v>
      </c>
      <c r="R2" t="s">
        <v>66</v>
      </c>
      <c r="S2" t="s">
        <v>30566</v>
      </c>
      <c r="T2" t="s">
        <v>30567</v>
      </c>
      <c r="V2" t="s">
        <v>30568</v>
      </c>
      <c r="X2" t="s">
        <v>30569</v>
      </c>
      <c r="Y2" s="78" t="s">
        <v>30570</v>
      </c>
      <c r="Z2" t="s">
        <v>30571</v>
      </c>
      <c r="AA2" t="s">
        <v>30572</v>
      </c>
      <c r="AB2" t="s">
        <v>30573</v>
      </c>
      <c r="AC2">
        <v>1</v>
      </c>
      <c r="AD2">
        <v>1</v>
      </c>
      <c r="AE2">
        <v>1</v>
      </c>
      <c r="AF2" t="s">
        <v>621</v>
      </c>
      <c r="AG2" t="s">
        <v>68</v>
      </c>
      <c r="AH2" t="s">
        <v>631</v>
      </c>
      <c r="AL2">
        <v>0</v>
      </c>
      <c r="AM2">
        <v>5</v>
      </c>
    </row>
    <row r="3" spans="1:39" ht="15" hidden="1" customHeight="1" x14ac:dyDescent="0.35">
      <c r="A3">
        <v>2635151</v>
      </c>
      <c r="B3" t="s">
        <v>617</v>
      </c>
      <c r="C3">
        <v>6</v>
      </c>
      <c r="D3" t="s">
        <v>1213</v>
      </c>
      <c r="E3" s="84" t="str">
        <f t="shared" si="0"/>
        <v>Z08N</v>
      </c>
      <c r="F3" t="s">
        <v>1214</v>
      </c>
      <c r="G3" t="s">
        <v>38</v>
      </c>
      <c r="H3" t="s">
        <v>402</v>
      </c>
      <c r="I3" t="s">
        <v>1769</v>
      </c>
      <c r="J3" s="77">
        <v>46254.593055555553</v>
      </c>
      <c r="K3" s="77">
        <v>46254.593055555553</v>
      </c>
      <c r="L3" s="77">
        <v>46267.291666666664</v>
      </c>
      <c r="M3" s="77">
        <v>46267.318055555559</v>
      </c>
      <c r="N3" s="77">
        <v>46267.318749999999</v>
      </c>
      <c r="O3" s="77">
        <v>46267.320833333331</v>
      </c>
      <c r="P3" s="140">
        <f t="shared" ref="P3:P55" si="1">INT(O3)</f>
        <v>46267</v>
      </c>
      <c r="Q3" t="s">
        <v>658</v>
      </c>
      <c r="R3" t="s">
        <v>92</v>
      </c>
      <c r="S3" t="s">
        <v>30566</v>
      </c>
      <c r="T3" t="s">
        <v>30567</v>
      </c>
      <c r="V3" t="s">
        <v>30568</v>
      </c>
      <c r="X3" s="78" t="s">
        <v>30574</v>
      </c>
      <c r="Y3" t="s">
        <v>30575</v>
      </c>
      <c r="Z3" t="s">
        <v>30571</v>
      </c>
      <c r="AA3" t="s">
        <v>30576</v>
      </c>
      <c r="AB3" t="s">
        <v>30573</v>
      </c>
      <c r="AC3">
        <v>1</v>
      </c>
      <c r="AD3">
        <v>1</v>
      </c>
      <c r="AE3">
        <v>1</v>
      </c>
      <c r="AF3" t="s">
        <v>621</v>
      </c>
      <c r="AG3" t="s">
        <v>68</v>
      </c>
      <c r="AH3" t="s">
        <v>631</v>
      </c>
      <c r="AL3">
        <v>2</v>
      </c>
      <c r="AM3">
        <v>5</v>
      </c>
    </row>
    <row r="4" spans="1:39" ht="15" hidden="1" customHeight="1" x14ac:dyDescent="0.35">
      <c r="A4">
        <v>2635150</v>
      </c>
      <c r="B4" t="s">
        <v>617</v>
      </c>
      <c r="C4">
        <v>6</v>
      </c>
      <c r="D4" t="s">
        <v>1213</v>
      </c>
      <c r="E4" s="84" t="str">
        <f t="shared" si="0"/>
        <v>Z08N</v>
      </c>
      <c r="F4" t="s">
        <v>1214</v>
      </c>
      <c r="G4" t="s">
        <v>38</v>
      </c>
      <c r="H4" t="s">
        <v>402</v>
      </c>
      <c r="I4" t="s">
        <v>1769</v>
      </c>
      <c r="J4" s="77">
        <v>46254.593055555553</v>
      </c>
      <c r="K4" s="77">
        <v>46254.593055555553</v>
      </c>
      <c r="L4" s="77">
        <v>46267.291666666664</v>
      </c>
      <c r="M4" s="77">
        <v>46267.318749999999</v>
      </c>
      <c r="N4" s="77">
        <v>46267.318749999999</v>
      </c>
      <c r="O4" s="77">
        <v>46267.320833333331</v>
      </c>
      <c r="P4" s="140">
        <f t="shared" si="1"/>
        <v>46267</v>
      </c>
      <c r="Q4" t="s">
        <v>658</v>
      </c>
      <c r="R4" t="s">
        <v>92</v>
      </c>
      <c r="S4" t="s">
        <v>30566</v>
      </c>
      <c r="T4" t="s">
        <v>30567</v>
      </c>
      <c r="V4" t="s">
        <v>30568</v>
      </c>
      <c r="X4" s="78" t="s">
        <v>30574</v>
      </c>
      <c r="Y4" t="s">
        <v>30575</v>
      </c>
      <c r="Z4" t="s">
        <v>30571</v>
      </c>
      <c r="AA4" t="s">
        <v>30577</v>
      </c>
      <c r="AB4" t="s">
        <v>30573</v>
      </c>
      <c r="AC4">
        <v>1</v>
      </c>
      <c r="AD4">
        <v>1</v>
      </c>
      <c r="AE4">
        <v>1</v>
      </c>
      <c r="AF4" t="s">
        <v>621</v>
      </c>
      <c r="AG4" t="s">
        <v>68</v>
      </c>
      <c r="AH4" t="s">
        <v>631</v>
      </c>
      <c r="AL4">
        <v>2</v>
      </c>
      <c r="AM4">
        <v>5</v>
      </c>
    </row>
    <row r="5" spans="1:39" ht="15" hidden="1" customHeight="1" x14ac:dyDescent="0.35">
      <c r="A5">
        <v>2635149</v>
      </c>
      <c r="B5" t="s">
        <v>617</v>
      </c>
      <c r="C5">
        <v>6</v>
      </c>
      <c r="D5" t="s">
        <v>1213</v>
      </c>
      <c r="E5" s="84" t="str">
        <f t="shared" si="0"/>
        <v>Z08N</v>
      </c>
      <c r="F5" t="s">
        <v>1214</v>
      </c>
      <c r="G5" t="s">
        <v>38</v>
      </c>
      <c r="H5" t="s">
        <v>402</v>
      </c>
      <c r="I5" t="s">
        <v>1769</v>
      </c>
      <c r="J5" s="77">
        <v>46254.593055555553</v>
      </c>
      <c r="K5" s="77">
        <v>46254.593055555553</v>
      </c>
      <c r="L5" s="77">
        <v>46267.291666666664</v>
      </c>
      <c r="M5" s="77">
        <v>46267.318055555559</v>
      </c>
      <c r="N5" s="77">
        <v>46267.318749999999</v>
      </c>
      <c r="O5" s="77">
        <v>46267.320833333331</v>
      </c>
      <c r="P5" s="140">
        <f t="shared" si="1"/>
        <v>46267</v>
      </c>
      <c r="Q5" t="s">
        <v>658</v>
      </c>
      <c r="R5" t="s">
        <v>92</v>
      </c>
      <c r="S5" t="s">
        <v>30566</v>
      </c>
      <c r="T5" t="s">
        <v>30567</v>
      </c>
      <c r="V5" t="s">
        <v>30568</v>
      </c>
      <c r="X5" s="78" t="s">
        <v>30574</v>
      </c>
      <c r="Y5" t="s">
        <v>30578</v>
      </c>
      <c r="Z5" t="s">
        <v>30571</v>
      </c>
      <c r="AA5" t="s">
        <v>30579</v>
      </c>
      <c r="AB5" t="s">
        <v>30573</v>
      </c>
      <c r="AC5">
        <v>1</v>
      </c>
      <c r="AD5">
        <v>1</v>
      </c>
      <c r="AE5">
        <v>1</v>
      </c>
      <c r="AF5" t="s">
        <v>621</v>
      </c>
      <c r="AG5" t="s">
        <v>68</v>
      </c>
      <c r="AH5" t="s">
        <v>631</v>
      </c>
      <c r="AL5">
        <v>2</v>
      </c>
      <c r="AM5">
        <v>5</v>
      </c>
    </row>
    <row r="6" spans="1:39" ht="15" hidden="1" customHeight="1" x14ac:dyDescent="0.35">
      <c r="A6">
        <v>2627557</v>
      </c>
      <c r="B6" t="s">
        <v>617</v>
      </c>
      <c r="C6">
        <v>6</v>
      </c>
      <c r="D6" t="s">
        <v>30472</v>
      </c>
      <c r="E6" s="84" t="str">
        <f t="shared" si="0"/>
        <v>N310</v>
      </c>
      <c r="F6" t="s">
        <v>30483</v>
      </c>
      <c r="G6" t="s">
        <v>30484</v>
      </c>
      <c r="H6" t="s">
        <v>30485</v>
      </c>
      <c r="I6" t="s">
        <v>30486</v>
      </c>
      <c r="J6" s="77">
        <v>46246.482638888891</v>
      </c>
      <c r="K6" s="77">
        <v>46266.333333333336</v>
      </c>
      <c r="L6" s="77">
        <v>46266.333333333336</v>
      </c>
      <c r="M6" s="77">
        <v>46266.350694444445</v>
      </c>
      <c r="N6" s="77">
        <v>46266.350694444445</v>
      </c>
      <c r="O6" s="77">
        <v>46266.350694444445</v>
      </c>
      <c r="P6" s="140">
        <f t="shared" si="1"/>
        <v>46266</v>
      </c>
      <c r="Q6" t="s">
        <v>655</v>
      </c>
      <c r="R6" t="s">
        <v>111</v>
      </c>
      <c r="S6" t="s">
        <v>30580</v>
      </c>
      <c r="T6" t="s">
        <v>30581</v>
      </c>
      <c r="V6" t="s">
        <v>30582</v>
      </c>
      <c r="X6" t="s">
        <v>30583</v>
      </c>
      <c r="Y6" t="s">
        <v>30584</v>
      </c>
      <c r="Z6" t="s">
        <v>30585</v>
      </c>
      <c r="AA6" t="s">
        <v>30586</v>
      </c>
      <c r="AB6" t="s">
        <v>30587</v>
      </c>
      <c r="AC6">
        <v>1</v>
      </c>
      <c r="AD6">
        <v>2</v>
      </c>
      <c r="AE6">
        <v>4</v>
      </c>
      <c r="AF6" t="s">
        <v>621</v>
      </c>
      <c r="AG6" t="s">
        <v>68</v>
      </c>
      <c r="AH6" t="s">
        <v>30588</v>
      </c>
      <c r="AL6">
        <v>4</v>
      </c>
      <c r="AM6">
        <v>5</v>
      </c>
    </row>
    <row r="7" spans="1:39" ht="15" hidden="1" customHeight="1" x14ac:dyDescent="0.35">
      <c r="A7">
        <v>2622499</v>
      </c>
      <c r="B7" t="s">
        <v>617</v>
      </c>
      <c r="C7">
        <v>6</v>
      </c>
      <c r="D7" t="s">
        <v>801</v>
      </c>
      <c r="E7" s="84" t="str">
        <f t="shared" si="0"/>
        <v>ZQ1R</v>
      </c>
      <c r="F7" t="s">
        <v>802</v>
      </c>
      <c r="G7" t="s">
        <v>38</v>
      </c>
      <c r="H7" t="s">
        <v>499</v>
      </c>
      <c r="I7" t="s">
        <v>803</v>
      </c>
      <c r="J7" s="77">
        <v>46241.576388888891</v>
      </c>
      <c r="K7" s="77">
        <v>46241.576388888891</v>
      </c>
      <c r="L7" s="77">
        <v>46273.559027777781</v>
      </c>
      <c r="M7" s="77">
        <v>46273.505555555559</v>
      </c>
      <c r="N7" s="77">
        <v>46273.561111111114</v>
      </c>
      <c r="O7" s="77">
        <v>46273.561805555553</v>
      </c>
      <c r="P7" s="140">
        <f t="shared" si="1"/>
        <v>46273</v>
      </c>
      <c r="Q7" t="s">
        <v>620</v>
      </c>
      <c r="R7" t="s">
        <v>237</v>
      </c>
      <c r="S7" t="s">
        <v>30566</v>
      </c>
      <c r="T7" t="s">
        <v>30567</v>
      </c>
      <c r="V7" t="s">
        <v>30568</v>
      </c>
      <c r="X7" t="s">
        <v>30589</v>
      </c>
      <c r="Z7" t="s">
        <v>30571</v>
      </c>
      <c r="AA7" t="s">
        <v>30590</v>
      </c>
      <c r="AB7" t="s">
        <v>30573</v>
      </c>
      <c r="AC7">
        <v>1</v>
      </c>
      <c r="AD7">
        <v>1</v>
      </c>
      <c r="AE7">
        <v>1</v>
      </c>
      <c r="AF7" t="s">
        <v>621</v>
      </c>
      <c r="AG7" t="s">
        <v>68</v>
      </c>
      <c r="AH7" t="s">
        <v>622</v>
      </c>
      <c r="AL7">
        <v>5</v>
      </c>
      <c r="AM7">
        <v>5</v>
      </c>
    </row>
    <row r="8" spans="1:39" ht="15" hidden="1" customHeight="1" x14ac:dyDescent="0.35">
      <c r="A8">
        <v>2622525</v>
      </c>
      <c r="B8" t="s">
        <v>617</v>
      </c>
      <c r="C8">
        <v>6</v>
      </c>
      <c r="D8" t="s">
        <v>683</v>
      </c>
      <c r="E8" s="84" t="str">
        <f t="shared" si="0"/>
        <v>ZTR4</v>
      </c>
      <c r="F8" t="s">
        <v>684</v>
      </c>
      <c r="G8" t="s">
        <v>38</v>
      </c>
      <c r="H8" t="s">
        <v>549</v>
      </c>
      <c r="I8" t="s">
        <v>672</v>
      </c>
      <c r="J8" s="77">
        <v>46241.576388888891</v>
      </c>
      <c r="K8" s="77">
        <v>46241.576388888891</v>
      </c>
      <c r="L8" s="77">
        <v>46266.75</v>
      </c>
      <c r="M8" s="77">
        <v>46266.630555555559</v>
      </c>
      <c r="N8" s="77">
        <v>46266.724999999999</v>
      </c>
      <c r="O8" s="77">
        <v>46266.739583333336</v>
      </c>
      <c r="P8" s="140">
        <f t="shared" si="1"/>
        <v>46266</v>
      </c>
      <c r="Q8" t="s">
        <v>30591</v>
      </c>
      <c r="R8" t="s">
        <v>30592</v>
      </c>
      <c r="S8" t="s">
        <v>30566</v>
      </c>
      <c r="T8" t="s">
        <v>30593</v>
      </c>
      <c r="V8" t="s">
        <v>30568</v>
      </c>
      <c r="X8" t="s">
        <v>30594</v>
      </c>
      <c r="Y8" t="s">
        <v>30595</v>
      </c>
      <c r="Z8" t="s">
        <v>30571</v>
      </c>
      <c r="AA8" t="s">
        <v>30596</v>
      </c>
      <c r="AB8" t="s">
        <v>30573</v>
      </c>
      <c r="AC8">
        <v>1</v>
      </c>
      <c r="AD8">
        <v>1</v>
      </c>
      <c r="AE8">
        <v>4</v>
      </c>
      <c r="AF8" t="s">
        <v>621</v>
      </c>
      <c r="AG8" t="s">
        <v>68</v>
      </c>
      <c r="AH8" t="s">
        <v>639</v>
      </c>
      <c r="AL8">
        <v>5</v>
      </c>
      <c r="AM8">
        <v>5</v>
      </c>
    </row>
    <row r="9" spans="1:39" ht="15" hidden="1" customHeight="1" x14ac:dyDescent="0.35">
      <c r="A9">
        <v>2620155</v>
      </c>
      <c r="B9" t="s">
        <v>617</v>
      </c>
      <c r="C9">
        <v>12</v>
      </c>
      <c r="D9" t="s">
        <v>815</v>
      </c>
      <c r="E9" s="84" t="str">
        <f t="shared" si="0"/>
        <v>ZRJ5</v>
      </c>
      <c r="F9" t="s">
        <v>816</v>
      </c>
      <c r="G9" t="s">
        <v>38</v>
      </c>
      <c r="H9" t="s">
        <v>526</v>
      </c>
      <c r="I9" t="s">
        <v>817</v>
      </c>
      <c r="J9" s="77">
        <v>46239.638888888891</v>
      </c>
      <c r="K9" s="77">
        <v>46239.638888888891</v>
      </c>
      <c r="L9" s="77">
        <v>46271.75</v>
      </c>
      <c r="M9" s="77">
        <v>46271.689583333333</v>
      </c>
      <c r="N9" s="77">
        <v>46271.768750000003</v>
      </c>
      <c r="O9" s="77">
        <v>46271.769444444442</v>
      </c>
      <c r="P9" s="140">
        <f t="shared" si="1"/>
        <v>46271</v>
      </c>
      <c r="Q9" t="s">
        <v>620</v>
      </c>
      <c r="R9" t="s">
        <v>237</v>
      </c>
      <c r="S9" t="s">
        <v>30566</v>
      </c>
      <c r="T9" t="s">
        <v>30567</v>
      </c>
      <c r="V9" t="s">
        <v>30568</v>
      </c>
      <c r="X9" t="s">
        <v>30597</v>
      </c>
      <c r="Z9" t="s">
        <v>30571</v>
      </c>
      <c r="AA9" t="s">
        <v>30598</v>
      </c>
      <c r="AB9" t="s">
        <v>30573</v>
      </c>
      <c r="AC9">
        <v>1</v>
      </c>
      <c r="AD9">
        <v>1</v>
      </c>
      <c r="AE9">
        <v>1</v>
      </c>
      <c r="AF9" t="s">
        <v>621</v>
      </c>
      <c r="AG9" t="s">
        <v>68</v>
      </c>
      <c r="AH9" t="s">
        <v>622</v>
      </c>
      <c r="AL9">
        <v>5</v>
      </c>
      <c r="AM9">
        <v>5</v>
      </c>
    </row>
    <row r="10" spans="1:39" ht="15" hidden="1" customHeight="1" x14ac:dyDescent="0.35">
      <c r="A10">
        <v>2618937</v>
      </c>
      <c r="B10" t="s">
        <v>617</v>
      </c>
      <c r="C10">
        <v>6</v>
      </c>
      <c r="D10" t="s">
        <v>717</v>
      </c>
      <c r="E10" s="84" t="str">
        <f t="shared" si="0"/>
        <v>ZRK5</v>
      </c>
      <c r="F10" t="s">
        <v>718</v>
      </c>
      <c r="G10" t="s">
        <v>38</v>
      </c>
      <c r="H10" t="s">
        <v>528</v>
      </c>
      <c r="I10" t="s">
        <v>719</v>
      </c>
      <c r="J10" s="77">
        <v>46238.597916666666</v>
      </c>
      <c r="K10" s="77">
        <v>46238.597916666666</v>
      </c>
      <c r="L10" s="77">
        <v>46269.583333333336</v>
      </c>
      <c r="M10" s="77">
        <v>46269.542361111111</v>
      </c>
      <c r="N10" s="77">
        <v>46269.575694444444</v>
      </c>
      <c r="O10" s="77">
        <v>46269.584027777775</v>
      </c>
      <c r="P10" s="140">
        <f t="shared" si="1"/>
        <v>46269</v>
      </c>
      <c r="Q10" t="s">
        <v>690</v>
      </c>
      <c r="R10" t="s">
        <v>86</v>
      </c>
      <c r="S10" t="s">
        <v>30566</v>
      </c>
      <c r="T10" t="s">
        <v>30567</v>
      </c>
      <c r="V10" t="s">
        <v>30568</v>
      </c>
      <c r="X10" t="s">
        <v>30599</v>
      </c>
      <c r="Y10" t="s">
        <v>30600</v>
      </c>
      <c r="Z10" t="s">
        <v>30571</v>
      </c>
      <c r="AA10" t="s">
        <v>30601</v>
      </c>
      <c r="AB10" t="s">
        <v>30573</v>
      </c>
      <c r="AC10">
        <v>1</v>
      </c>
      <c r="AD10">
        <v>1</v>
      </c>
      <c r="AE10">
        <v>1</v>
      </c>
      <c r="AF10" t="s">
        <v>621</v>
      </c>
      <c r="AG10" t="s">
        <v>68</v>
      </c>
      <c r="AH10" t="s">
        <v>622</v>
      </c>
      <c r="AL10">
        <v>5</v>
      </c>
      <c r="AM10">
        <v>5</v>
      </c>
    </row>
    <row r="11" spans="1:39" ht="15" hidden="1" customHeight="1" x14ac:dyDescent="0.35">
      <c r="A11">
        <v>2594017</v>
      </c>
      <c r="B11" t="s">
        <v>617</v>
      </c>
      <c r="C11">
        <v>6</v>
      </c>
      <c r="D11" t="s">
        <v>776</v>
      </c>
      <c r="E11" s="84" t="str">
        <f t="shared" si="0"/>
        <v>Z07Q</v>
      </c>
      <c r="F11" t="s">
        <v>777</v>
      </c>
      <c r="G11" t="s">
        <v>38</v>
      </c>
      <c r="H11" t="s">
        <v>393</v>
      </c>
      <c r="I11" t="s">
        <v>778</v>
      </c>
      <c r="J11" s="77">
        <v>46231.597222222219</v>
      </c>
      <c r="K11" s="77">
        <v>46231.597222222219</v>
      </c>
      <c r="L11" s="77">
        <v>46278.75</v>
      </c>
      <c r="M11" s="77">
        <v>46278.581944444442</v>
      </c>
      <c r="N11" s="77">
        <v>46278.592361111114</v>
      </c>
      <c r="O11" s="77">
        <v>46278.622916666667</v>
      </c>
      <c r="P11" s="140">
        <f t="shared" si="1"/>
        <v>46278</v>
      </c>
      <c r="Q11" t="s">
        <v>690</v>
      </c>
      <c r="R11" t="s">
        <v>86</v>
      </c>
      <c r="S11" t="s">
        <v>30566</v>
      </c>
      <c r="T11" t="s">
        <v>30567</v>
      </c>
      <c r="V11" t="s">
        <v>30568</v>
      </c>
      <c r="X11" t="s">
        <v>30602</v>
      </c>
      <c r="Y11" t="s">
        <v>30600</v>
      </c>
      <c r="Z11" t="s">
        <v>30571</v>
      </c>
      <c r="AA11" t="s">
        <v>30603</v>
      </c>
      <c r="AB11" t="s">
        <v>30573</v>
      </c>
      <c r="AC11">
        <v>1</v>
      </c>
      <c r="AD11">
        <v>1</v>
      </c>
      <c r="AE11">
        <v>1</v>
      </c>
      <c r="AF11" t="s">
        <v>621</v>
      </c>
      <c r="AG11" t="s">
        <v>68</v>
      </c>
      <c r="AH11" t="s">
        <v>622</v>
      </c>
      <c r="AL11">
        <v>5</v>
      </c>
      <c r="AM11">
        <v>5</v>
      </c>
    </row>
    <row r="12" spans="1:39" ht="15" hidden="1" customHeight="1" x14ac:dyDescent="0.35">
      <c r="A12">
        <v>2542573</v>
      </c>
      <c r="B12" t="s">
        <v>617</v>
      </c>
      <c r="C12">
        <v>12</v>
      </c>
      <c r="D12" t="s">
        <v>783</v>
      </c>
      <c r="E12" s="84" t="str">
        <f t="shared" si="0"/>
        <v>Z08A</v>
      </c>
      <c r="F12" t="s">
        <v>30487</v>
      </c>
      <c r="G12" t="s">
        <v>38</v>
      </c>
      <c r="H12" t="s">
        <v>399</v>
      </c>
      <c r="I12" t="s">
        <v>784</v>
      </c>
      <c r="J12" s="77">
        <v>46202.631249999999</v>
      </c>
      <c r="K12" s="77">
        <v>46202.631249999999</v>
      </c>
      <c r="L12" s="77">
        <v>46275.583333333336</v>
      </c>
      <c r="M12" s="77">
        <v>46275.589583333334</v>
      </c>
      <c r="N12" s="77">
        <v>46275.634027777778</v>
      </c>
      <c r="O12" s="77">
        <v>46275.634722222225</v>
      </c>
      <c r="P12" s="140">
        <f t="shared" si="1"/>
        <v>46275</v>
      </c>
      <c r="Q12" t="s">
        <v>620</v>
      </c>
      <c r="R12" t="s">
        <v>237</v>
      </c>
      <c r="S12" t="s">
        <v>30566</v>
      </c>
      <c r="T12" t="s">
        <v>30567</v>
      </c>
      <c r="V12" t="s">
        <v>30568</v>
      </c>
      <c r="X12" t="s">
        <v>30604</v>
      </c>
      <c r="Z12" t="s">
        <v>30571</v>
      </c>
      <c r="AA12" t="s">
        <v>30605</v>
      </c>
      <c r="AB12" t="s">
        <v>30573</v>
      </c>
      <c r="AC12">
        <v>1</v>
      </c>
      <c r="AD12">
        <v>1</v>
      </c>
      <c r="AE12">
        <v>1</v>
      </c>
      <c r="AF12" t="s">
        <v>621</v>
      </c>
      <c r="AG12" t="s">
        <v>68</v>
      </c>
      <c r="AH12" t="s">
        <v>622</v>
      </c>
      <c r="AL12">
        <v>4</v>
      </c>
      <c r="AM12">
        <v>5</v>
      </c>
    </row>
    <row r="13" spans="1:39" ht="15" hidden="1" customHeight="1" x14ac:dyDescent="0.35">
      <c r="A13">
        <v>2520292</v>
      </c>
      <c r="B13" t="s">
        <v>617</v>
      </c>
      <c r="C13">
        <v>6</v>
      </c>
      <c r="D13" t="s">
        <v>1979</v>
      </c>
      <c r="E13" s="84" t="str">
        <f t="shared" si="0"/>
        <v>Z2FB</v>
      </c>
      <c r="F13" t="s">
        <v>1980</v>
      </c>
      <c r="G13" t="s">
        <v>38</v>
      </c>
      <c r="H13" t="s">
        <v>450</v>
      </c>
      <c r="I13" t="s">
        <v>1981</v>
      </c>
      <c r="J13" s="77">
        <v>46184.54791666667</v>
      </c>
      <c r="K13" s="77">
        <v>46184.54791666667</v>
      </c>
      <c r="L13" s="77">
        <v>46271.583333333336</v>
      </c>
      <c r="M13" s="77">
        <v>46271.46875</v>
      </c>
      <c r="N13" s="77">
        <v>46271.537499999999</v>
      </c>
      <c r="O13" s="77">
        <v>46271.538194444445</v>
      </c>
      <c r="P13" s="140">
        <f t="shared" si="1"/>
        <v>46271</v>
      </c>
      <c r="Q13" t="s">
        <v>640</v>
      </c>
      <c r="R13" t="s">
        <v>128</v>
      </c>
      <c r="S13" t="s">
        <v>30566</v>
      </c>
      <c r="T13" t="s">
        <v>30567</v>
      </c>
      <c r="V13" t="s">
        <v>30568</v>
      </c>
      <c r="X13" t="s">
        <v>30606</v>
      </c>
      <c r="Y13" t="s">
        <v>30607</v>
      </c>
      <c r="Z13" t="s">
        <v>30571</v>
      </c>
      <c r="AA13" t="s">
        <v>30608</v>
      </c>
      <c r="AB13" t="s">
        <v>30573</v>
      </c>
      <c r="AC13">
        <v>1</v>
      </c>
      <c r="AD13">
        <v>1</v>
      </c>
      <c r="AE13">
        <v>1</v>
      </c>
      <c r="AF13" t="s">
        <v>621</v>
      </c>
      <c r="AG13" t="s">
        <v>68</v>
      </c>
      <c r="AH13" t="s">
        <v>676</v>
      </c>
      <c r="AL13">
        <v>5</v>
      </c>
      <c r="AM13">
        <v>5</v>
      </c>
    </row>
    <row r="14" spans="1:39" ht="15" hidden="1" customHeight="1" x14ac:dyDescent="0.35">
      <c r="A14">
        <v>2432706</v>
      </c>
      <c r="B14" t="s">
        <v>617</v>
      </c>
      <c r="C14">
        <v>6</v>
      </c>
      <c r="D14" t="s">
        <v>794</v>
      </c>
      <c r="E14" s="84" t="str">
        <f t="shared" si="0"/>
        <v>Z4WF</v>
      </c>
      <c r="F14" t="s">
        <v>795</v>
      </c>
      <c r="G14" t="s">
        <v>38</v>
      </c>
      <c r="H14" t="s">
        <v>468</v>
      </c>
      <c r="I14" t="s">
        <v>726</v>
      </c>
      <c r="J14" s="77">
        <v>46136.574999999997</v>
      </c>
      <c r="K14" s="77">
        <v>46136.574999999997</v>
      </c>
      <c r="L14" s="77">
        <v>46275.447916666664</v>
      </c>
      <c r="M14" s="77">
        <v>46275.438888888886</v>
      </c>
      <c r="N14" s="77">
        <v>46275.523611111108</v>
      </c>
      <c r="O14" s="77">
        <v>46275.523611111108</v>
      </c>
      <c r="P14" s="140">
        <f t="shared" si="1"/>
        <v>46275</v>
      </c>
      <c r="Q14" t="s">
        <v>620</v>
      </c>
      <c r="R14" t="s">
        <v>237</v>
      </c>
      <c r="S14" t="s">
        <v>30566</v>
      </c>
      <c r="T14" t="s">
        <v>30567</v>
      </c>
      <c r="V14" t="s">
        <v>30568</v>
      </c>
      <c r="X14" t="s">
        <v>30609</v>
      </c>
      <c r="Z14" t="s">
        <v>30571</v>
      </c>
      <c r="AA14" t="s">
        <v>30610</v>
      </c>
      <c r="AB14" t="s">
        <v>30573</v>
      </c>
      <c r="AC14">
        <v>1</v>
      </c>
      <c r="AD14">
        <v>1</v>
      </c>
      <c r="AE14">
        <v>1</v>
      </c>
      <c r="AF14" t="s">
        <v>621</v>
      </c>
      <c r="AG14" t="s">
        <v>68</v>
      </c>
      <c r="AH14" t="s">
        <v>622</v>
      </c>
      <c r="AL14">
        <v>5</v>
      </c>
      <c r="AM14">
        <v>5</v>
      </c>
    </row>
    <row r="15" spans="1:39" ht="15" hidden="1" customHeight="1" x14ac:dyDescent="0.35">
      <c r="A15">
        <v>2391040</v>
      </c>
      <c r="B15" t="s">
        <v>617</v>
      </c>
      <c r="C15">
        <v>6</v>
      </c>
      <c r="D15" t="s">
        <v>1915</v>
      </c>
      <c r="E15" s="84" t="str">
        <f t="shared" si="0"/>
        <v>Z7RH</v>
      </c>
      <c r="F15" t="s">
        <v>1916</v>
      </c>
      <c r="G15" t="s">
        <v>38</v>
      </c>
      <c r="H15" t="s">
        <v>472</v>
      </c>
      <c r="I15" t="s">
        <v>1917</v>
      </c>
      <c r="J15" s="77">
        <v>46111.567361111112</v>
      </c>
      <c r="K15" s="77">
        <v>46111.567361111112</v>
      </c>
      <c r="L15" s="77">
        <v>46270.645833333336</v>
      </c>
      <c r="M15" s="77">
        <v>46270.620138888888</v>
      </c>
      <c r="N15" s="77">
        <v>46270.65902777778</v>
      </c>
      <c r="O15" s="77">
        <v>46270.65902777778</v>
      </c>
      <c r="P15" s="140">
        <f t="shared" si="1"/>
        <v>46270</v>
      </c>
      <c r="Q15" t="s">
        <v>620</v>
      </c>
      <c r="R15" t="s">
        <v>237</v>
      </c>
      <c r="S15" t="s">
        <v>30566</v>
      </c>
      <c r="T15" t="s">
        <v>30567</v>
      </c>
      <c r="V15" t="s">
        <v>30568</v>
      </c>
      <c r="X15" t="s">
        <v>30611</v>
      </c>
      <c r="Z15" t="s">
        <v>30571</v>
      </c>
      <c r="AA15" t="s">
        <v>30612</v>
      </c>
      <c r="AB15" t="s">
        <v>30573</v>
      </c>
      <c r="AC15">
        <v>1</v>
      </c>
      <c r="AD15">
        <v>1</v>
      </c>
      <c r="AE15">
        <v>1</v>
      </c>
      <c r="AF15" t="s">
        <v>621</v>
      </c>
      <c r="AG15" t="s">
        <v>68</v>
      </c>
      <c r="AH15" t="s">
        <v>622</v>
      </c>
      <c r="AL15">
        <v>5</v>
      </c>
      <c r="AM15">
        <v>5</v>
      </c>
    </row>
    <row r="16" spans="1:39" ht="15" hidden="1" customHeight="1" x14ac:dyDescent="0.35">
      <c r="A16">
        <v>2236739</v>
      </c>
      <c r="B16" t="s">
        <v>617</v>
      </c>
      <c r="C16">
        <v>6</v>
      </c>
      <c r="D16" t="s">
        <v>1493</v>
      </c>
      <c r="E16" s="84" t="str">
        <f t="shared" si="0"/>
        <v>Z07R</v>
      </c>
      <c r="F16" t="s">
        <v>1494</v>
      </c>
      <c r="G16" t="s">
        <v>38</v>
      </c>
      <c r="H16" t="s">
        <v>394</v>
      </c>
      <c r="I16" t="s">
        <v>30488</v>
      </c>
      <c r="J16" s="77">
        <v>46007.553472222222</v>
      </c>
      <c r="K16" s="77">
        <v>46007.553472222222</v>
      </c>
      <c r="L16" s="77">
        <v>46270.6875</v>
      </c>
      <c r="M16" s="77">
        <v>46270.677777777775</v>
      </c>
      <c r="N16" s="77">
        <v>46270.70416666667</v>
      </c>
      <c r="O16" s="77">
        <v>46270.70416666667</v>
      </c>
      <c r="P16" s="140">
        <f t="shared" si="1"/>
        <v>46270</v>
      </c>
      <c r="Q16" t="s">
        <v>620</v>
      </c>
      <c r="R16" t="s">
        <v>237</v>
      </c>
      <c r="S16" t="s">
        <v>30566</v>
      </c>
      <c r="T16" t="s">
        <v>30567</v>
      </c>
      <c r="V16" t="s">
        <v>30568</v>
      </c>
      <c r="X16" t="s">
        <v>30613</v>
      </c>
      <c r="Z16" t="s">
        <v>30571</v>
      </c>
      <c r="AA16" t="s">
        <v>30614</v>
      </c>
      <c r="AB16" t="s">
        <v>30573</v>
      </c>
      <c r="AC16">
        <v>1</v>
      </c>
      <c r="AD16">
        <v>1</v>
      </c>
      <c r="AE16">
        <v>1</v>
      </c>
      <c r="AF16" t="s">
        <v>621</v>
      </c>
      <c r="AG16" t="s">
        <v>68</v>
      </c>
      <c r="AH16" t="s">
        <v>622</v>
      </c>
      <c r="AL16">
        <v>5</v>
      </c>
      <c r="AM16">
        <v>5</v>
      </c>
    </row>
    <row r="17" spans="1:39" ht="15" hidden="1" customHeight="1" x14ac:dyDescent="0.35">
      <c r="A17">
        <v>2655998</v>
      </c>
      <c r="B17" t="s">
        <v>617</v>
      </c>
      <c r="C17">
        <v>6</v>
      </c>
      <c r="D17" t="s">
        <v>880</v>
      </c>
      <c r="E17" s="84" t="str">
        <f t="shared" si="0"/>
        <v>00LT</v>
      </c>
      <c r="F17" t="s">
        <v>881</v>
      </c>
      <c r="G17" t="s">
        <v>53</v>
      </c>
      <c r="H17" t="s">
        <v>127</v>
      </c>
      <c r="I17" t="s">
        <v>1874</v>
      </c>
      <c r="J17" s="77">
        <v>46266.291666666664</v>
      </c>
      <c r="K17" s="77">
        <v>46273.708333333336</v>
      </c>
      <c r="L17" s="77">
        <v>46273.708333333336</v>
      </c>
      <c r="M17" s="77">
        <v>46273.390277777777</v>
      </c>
      <c r="N17" s="77">
        <v>46273.413888888892</v>
      </c>
      <c r="O17" s="77">
        <v>46273.436111111114</v>
      </c>
      <c r="P17" s="140">
        <f t="shared" si="1"/>
        <v>46273</v>
      </c>
      <c r="Q17" t="s">
        <v>703</v>
      </c>
      <c r="R17" t="s">
        <v>567</v>
      </c>
      <c r="S17" t="s">
        <v>30615</v>
      </c>
      <c r="T17" t="s">
        <v>30616</v>
      </c>
      <c r="V17" t="s">
        <v>30617</v>
      </c>
      <c r="X17" s="78" t="s">
        <v>30618</v>
      </c>
      <c r="Y17" s="78" t="s">
        <v>30619</v>
      </c>
      <c r="Z17" t="s">
        <v>30620</v>
      </c>
      <c r="AA17" t="s">
        <v>30621</v>
      </c>
      <c r="AB17" t="s">
        <v>30615</v>
      </c>
      <c r="AC17">
        <v>1</v>
      </c>
      <c r="AD17">
        <v>1</v>
      </c>
      <c r="AE17">
        <v>2</v>
      </c>
      <c r="AF17" t="s">
        <v>621</v>
      </c>
      <c r="AG17" t="s">
        <v>68</v>
      </c>
      <c r="AH17" t="s">
        <v>631</v>
      </c>
      <c r="AL17">
        <v>5</v>
      </c>
      <c r="AM17">
        <v>5</v>
      </c>
    </row>
    <row r="18" spans="1:39" ht="15" hidden="1" customHeight="1" x14ac:dyDescent="0.35">
      <c r="A18">
        <v>2655480</v>
      </c>
      <c r="B18" t="s">
        <v>617</v>
      </c>
      <c r="C18">
        <v>6</v>
      </c>
      <c r="D18" t="s">
        <v>733</v>
      </c>
      <c r="E18" s="84" t="str">
        <f t="shared" si="0"/>
        <v>00FU</v>
      </c>
      <c r="F18" t="s">
        <v>734</v>
      </c>
      <c r="G18" t="s">
        <v>53</v>
      </c>
      <c r="H18" t="s">
        <v>107</v>
      </c>
      <c r="I18" t="s">
        <v>1911</v>
      </c>
      <c r="J18" s="77">
        <v>46266.291666666664</v>
      </c>
      <c r="K18" s="77">
        <v>46274.708333333336</v>
      </c>
      <c r="L18" s="77">
        <v>46274.708333333336</v>
      </c>
      <c r="M18" s="77">
        <v>46274.643750000003</v>
      </c>
      <c r="N18" s="77">
        <v>46274.667361111111</v>
      </c>
      <c r="O18" s="77">
        <v>46274.688888888886</v>
      </c>
      <c r="P18" s="140">
        <f t="shared" si="1"/>
        <v>46274</v>
      </c>
      <c r="Q18" t="s">
        <v>690</v>
      </c>
      <c r="R18" t="s">
        <v>86</v>
      </c>
      <c r="S18" t="s">
        <v>30615</v>
      </c>
      <c r="T18" t="s">
        <v>30616</v>
      </c>
      <c r="V18" t="s">
        <v>30617</v>
      </c>
      <c r="X18" s="78" t="s">
        <v>30622</v>
      </c>
      <c r="Y18" t="s">
        <v>30623</v>
      </c>
      <c r="Z18" t="s">
        <v>30620</v>
      </c>
      <c r="AA18" t="s">
        <v>30624</v>
      </c>
      <c r="AB18" t="s">
        <v>30615</v>
      </c>
      <c r="AC18">
        <v>1</v>
      </c>
      <c r="AD18">
        <v>1</v>
      </c>
      <c r="AE18">
        <v>1</v>
      </c>
      <c r="AF18" t="s">
        <v>621</v>
      </c>
      <c r="AG18" t="s">
        <v>68</v>
      </c>
      <c r="AH18" t="s">
        <v>622</v>
      </c>
      <c r="AL18">
        <v>5</v>
      </c>
      <c r="AM18">
        <v>5</v>
      </c>
    </row>
    <row r="19" spans="1:39" ht="15" hidden="1" customHeight="1" x14ac:dyDescent="0.35">
      <c r="A19">
        <v>2651614</v>
      </c>
      <c r="B19" t="s">
        <v>617</v>
      </c>
      <c r="C19">
        <v>6</v>
      </c>
      <c r="D19" t="s">
        <v>683</v>
      </c>
      <c r="E19" s="84" t="str">
        <f t="shared" si="0"/>
        <v>ZTR4</v>
      </c>
      <c r="F19" t="s">
        <v>684</v>
      </c>
      <c r="G19" t="s">
        <v>38</v>
      </c>
      <c r="H19" t="s">
        <v>549</v>
      </c>
      <c r="I19" t="s">
        <v>672</v>
      </c>
      <c r="J19" s="77">
        <v>46266.291666666664</v>
      </c>
      <c r="K19" s="77">
        <v>46266.75</v>
      </c>
      <c r="L19" s="77">
        <v>46266.75</v>
      </c>
      <c r="M19" s="77">
        <v>46266.64166666667</v>
      </c>
      <c r="N19" s="77">
        <v>46266.643055555556</v>
      </c>
      <c r="O19" s="77">
        <v>46266.739583333336</v>
      </c>
      <c r="P19" s="140">
        <f t="shared" si="1"/>
        <v>46266</v>
      </c>
      <c r="Q19" t="s">
        <v>640</v>
      </c>
      <c r="R19" t="s">
        <v>128</v>
      </c>
      <c r="S19" t="s">
        <v>30615</v>
      </c>
      <c r="T19" t="s">
        <v>30616</v>
      </c>
      <c r="V19" t="s">
        <v>30617</v>
      </c>
      <c r="X19" s="78" t="s">
        <v>30625</v>
      </c>
      <c r="Y19" s="78" t="s">
        <v>30626</v>
      </c>
      <c r="Z19" t="s">
        <v>30620</v>
      </c>
      <c r="AA19" t="s">
        <v>30627</v>
      </c>
      <c r="AB19" t="s">
        <v>30615</v>
      </c>
      <c r="AC19">
        <v>1</v>
      </c>
      <c r="AD19">
        <v>1</v>
      </c>
      <c r="AE19">
        <v>4</v>
      </c>
      <c r="AF19" t="s">
        <v>621</v>
      </c>
      <c r="AG19" t="s">
        <v>68</v>
      </c>
      <c r="AH19" t="s">
        <v>639</v>
      </c>
      <c r="AL19">
        <v>5</v>
      </c>
      <c r="AM19">
        <v>0</v>
      </c>
    </row>
    <row r="20" spans="1:39" ht="15" hidden="1" customHeight="1" x14ac:dyDescent="0.35">
      <c r="A20">
        <v>2647584</v>
      </c>
      <c r="B20" t="s">
        <v>617</v>
      </c>
      <c r="C20">
        <v>6</v>
      </c>
      <c r="D20" t="s">
        <v>1894</v>
      </c>
      <c r="E20" s="84" t="str">
        <f t="shared" si="0"/>
        <v>ZRP5</v>
      </c>
      <c r="F20" t="s">
        <v>1895</v>
      </c>
      <c r="G20" t="s">
        <v>38</v>
      </c>
      <c r="H20" t="s">
        <v>536</v>
      </c>
      <c r="I20" t="s">
        <v>1896</v>
      </c>
      <c r="J20" s="77">
        <v>46266.291666666664</v>
      </c>
      <c r="K20" s="77">
        <v>46271.708333333336</v>
      </c>
      <c r="L20" s="77">
        <v>46271.708333333336</v>
      </c>
      <c r="M20" s="77">
        <v>46271.681944444441</v>
      </c>
      <c r="N20" s="77">
        <v>46271.682638888888</v>
      </c>
      <c r="O20" s="77">
        <v>46271.727777777778</v>
      </c>
      <c r="P20" s="140">
        <f t="shared" si="1"/>
        <v>46271</v>
      </c>
      <c r="Q20" t="s">
        <v>641</v>
      </c>
      <c r="R20" t="s">
        <v>71</v>
      </c>
      <c r="S20" t="s">
        <v>30615</v>
      </c>
      <c r="T20" t="s">
        <v>30616</v>
      </c>
      <c r="V20" t="s">
        <v>30617</v>
      </c>
      <c r="X20" t="s">
        <v>30631</v>
      </c>
      <c r="Y20" s="78" t="s">
        <v>30632</v>
      </c>
      <c r="Z20" t="s">
        <v>30620</v>
      </c>
      <c r="AA20" t="s">
        <v>30633</v>
      </c>
      <c r="AB20" t="s">
        <v>30615</v>
      </c>
      <c r="AC20">
        <v>1</v>
      </c>
      <c r="AD20">
        <v>1</v>
      </c>
      <c r="AE20">
        <v>4</v>
      </c>
      <c r="AF20" t="s">
        <v>621</v>
      </c>
      <c r="AG20" t="s">
        <v>68</v>
      </c>
      <c r="AH20" t="s">
        <v>622</v>
      </c>
      <c r="AL20">
        <v>5</v>
      </c>
      <c r="AM20">
        <v>5</v>
      </c>
    </row>
    <row r="21" spans="1:39" ht="15" hidden="1" customHeight="1" x14ac:dyDescent="0.35">
      <c r="A21">
        <v>2655500</v>
      </c>
      <c r="B21" t="s">
        <v>617</v>
      </c>
      <c r="C21">
        <v>6</v>
      </c>
      <c r="D21" t="s">
        <v>717</v>
      </c>
      <c r="E21" s="84" t="str">
        <f t="shared" si="0"/>
        <v>ZRK5</v>
      </c>
      <c r="F21" t="s">
        <v>718</v>
      </c>
      <c r="G21" t="s">
        <v>38</v>
      </c>
      <c r="H21" t="s">
        <v>528</v>
      </c>
      <c r="I21" t="s">
        <v>719</v>
      </c>
      <c r="J21" s="77">
        <v>46266.291666666664</v>
      </c>
      <c r="K21" s="77">
        <v>46269.625</v>
      </c>
      <c r="L21" s="77">
        <v>46269.625</v>
      </c>
      <c r="M21" s="77">
        <v>46269.541666666664</v>
      </c>
      <c r="N21" s="77">
        <v>46269.580555555556</v>
      </c>
      <c r="O21" s="77">
        <v>46269.634722222225</v>
      </c>
      <c r="P21" s="140">
        <f t="shared" si="1"/>
        <v>46269</v>
      </c>
      <c r="Q21" t="s">
        <v>690</v>
      </c>
      <c r="R21" t="s">
        <v>86</v>
      </c>
      <c r="S21" t="s">
        <v>30615</v>
      </c>
      <c r="T21" t="s">
        <v>30616</v>
      </c>
      <c r="U21" t="s">
        <v>30634</v>
      </c>
      <c r="V21" t="s">
        <v>30617</v>
      </c>
      <c r="W21" t="s">
        <v>30635</v>
      </c>
      <c r="X21" s="78" t="s">
        <v>30636</v>
      </c>
      <c r="Y21" t="s">
        <v>30637</v>
      </c>
      <c r="Z21" t="s">
        <v>30620</v>
      </c>
      <c r="AA21" t="s">
        <v>30638</v>
      </c>
      <c r="AB21" t="s">
        <v>30615</v>
      </c>
      <c r="AC21">
        <v>1</v>
      </c>
      <c r="AD21">
        <v>1</v>
      </c>
      <c r="AE21">
        <v>1</v>
      </c>
      <c r="AF21" t="s">
        <v>621</v>
      </c>
      <c r="AG21" t="s">
        <v>68</v>
      </c>
      <c r="AH21" t="s">
        <v>622</v>
      </c>
      <c r="AL21">
        <v>5</v>
      </c>
      <c r="AM21">
        <v>5</v>
      </c>
    </row>
    <row r="22" spans="1:39" ht="15" hidden="1" customHeight="1" x14ac:dyDescent="0.35">
      <c r="A22">
        <v>2647581</v>
      </c>
      <c r="B22" t="s">
        <v>617</v>
      </c>
      <c r="C22">
        <v>6</v>
      </c>
      <c r="D22" t="s">
        <v>801</v>
      </c>
      <c r="E22" s="84" t="str">
        <f t="shared" si="0"/>
        <v>ZQ1R</v>
      </c>
      <c r="F22" t="s">
        <v>802</v>
      </c>
      <c r="G22" t="s">
        <v>38</v>
      </c>
      <c r="H22" t="s">
        <v>499</v>
      </c>
      <c r="I22" t="s">
        <v>803</v>
      </c>
      <c r="J22" s="77">
        <v>46266.291666666664</v>
      </c>
      <c r="K22" s="77">
        <v>46273.708333333336</v>
      </c>
      <c r="L22" s="77">
        <v>46273.708333333336</v>
      </c>
      <c r="M22" s="77">
        <v>46273.505555555559</v>
      </c>
      <c r="N22" s="77">
        <v>46273.508333333331</v>
      </c>
      <c r="O22" s="77">
        <v>46273.564583333333</v>
      </c>
      <c r="P22" s="140">
        <f t="shared" si="1"/>
        <v>46273</v>
      </c>
      <c r="Q22" t="s">
        <v>620</v>
      </c>
      <c r="R22" t="s">
        <v>237</v>
      </c>
      <c r="S22" t="s">
        <v>30615</v>
      </c>
      <c r="T22" t="s">
        <v>30616</v>
      </c>
      <c r="V22" t="s">
        <v>30617</v>
      </c>
      <c r="X22" t="s">
        <v>30639</v>
      </c>
      <c r="Y22" t="s">
        <v>30640</v>
      </c>
      <c r="Z22" t="s">
        <v>30620</v>
      </c>
      <c r="AA22" t="s">
        <v>30641</v>
      </c>
      <c r="AB22" t="s">
        <v>30615</v>
      </c>
      <c r="AC22">
        <v>1</v>
      </c>
      <c r="AD22">
        <v>1</v>
      </c>
      <c r="AE22">
        <v>1</v>
      </c>
      <c r="AF22" t="s">
        <v>621</v>
      </c>
      <c r="AG22" t="s">
        <v>68</v>
      </c>
      <c r="AH22" t="s">
        <v>622</v>
      </c>
      <c r="AL22">
        <v>5</v>
      </c>
      <c r="AM22">
        <v>5</v>
      </c>
    </row>
    <row r="23" spans="1:39" ht="15" hidden="1" customHeight="1" x14ac:dyDescent="0.35">
      <c r="A23">
        <v>2647578</v>
      </c>
      <c r="B23" t="s">
        <v>617</v>
      </c>
      <c r="C23">
        <v>6</v>
      </c>
      <c r="D23" t="s">
        <v>794</v>
      </c>
      <c r="E23" s="84" t="str">
        <f t="shared" si="0"/>
        <v>Z4WF</v>
      </c>
      <c r="F23" t="s">
        <v>795</v>
      </c>
      <c r="G23" t="s">
        <v>38</v>
      </c>
      <c r="H23" t="s">
        <v>468</v>
      </c>
      <c r="I23" t="s">
        <v>726</v>
      </c>
      <c r="J23" s="77">
        <v>46266.291666666664</v>
      </c>
      <c r="K23" s="77">
        <v>46275.541666666664</v>
      </c>
      <c r="L23" s="77">
        <v>46275.541666666664</v>
      </c>
      <c r="M23" s="77">
        <v>46275.438888888886</v>
      </c>
      <c r="N23" s="77">
        <v>46275.45</v>
      </c>
      <c r="O23" s="77">
        <v>46275.51666666667</v>
      </c>
      <c r="P23" s="140">
        <f t="shared" si="1"/>
        <v>46275</v>
      </c>
      <c r="Q23" t="s">
        <v>620</v>
      </c>
      <c r="R23" t="s">
        <v>237</v>
      </c>
      <c r="S23" t="s">
        <v>30615</v>
      </c>
      <c r="T23" t="s">
        <v>30616</v>
      </c>
      <c r="V23" t="s">
        <v>30617</v>
      </c>
      <c r="X23" t="s">
        <v>30642</v>
      </c>
      <c r="Y23" t="s">
        <v>30643</v>
      </c>
      <c r="Z23" t="s">
        <v>30620</v>
      </c>
      <c r="AA23" t="s">
        <v>30644</v>
      </c>
      <c r="AB23" t="s">
        <v>30615</v>
      </c>
      <c r="AC23">
        <v>1</v>
      </c>
      <c r="AD23">
        <v>1</v>
      </c>
      <c r="AE23">
        <v>1</v>
      </c>
      <c r="AF23" t="s">
        <v>621</v>
      </c>
      <c r="AG23" t="s">
        <v>68</v>
      </c>
      <c r="AH23" t="s">
        <v>622</v>
      </c>
      <c r="AL23">
        <v>5</v>
      </c>
      <c r="AM23">
        <v>5</v>
      </c>
    </row>
    <row r="24" spans="1:39" ht="15" hidden="1" customHeight="1" x14ac:dyDescent="0.35">
      <c r="A24">
        <v>2652339</v>
      </c>
      <c r="B24" t="s">
        <v>617</v>
      </c>
      <c r="C24">
        <v>6</v>
      </c>
      <c r="D24" t="s">
        <v>1219</v>
      </c>
      <c r="E24" s="84" t="str">
        <f t="shared" si="0"/>
        <v>Z15Q</v>
      </c>
      <c r="F24" t="s">
        <v>30489</v>
      </c>
      <c r="G24" t="s">
        <v>38</v>
      </c>
      <c r="H24" t="s">
        <v>433</v>
      </c>
      <c r="I24" t="s">
        <v>1220</v>
      </c>
      <c r="J24" s="77">
        <v>46266.291666666664</v>
      </c>
      <c r="K24" s="77">
        <v>46272.5625</v>
      </c>
      <c r="L24" s="77">
        <v>46272.5625</v>
      </c>
      <c r="M24" s="77">
        <v>46272.478472222225</v>
      </c>
      <c r="N24" s="77">
        <v>46272.479166666664</v>
      </c>
      <c r="O24" s="77">
        <v>46272.527777777781</v>
      </c>
      <c r="P24" s="140">
        <f t="shared" si="1"/>
        <v>46272</v>
      </c>
      <c r="Q24" t="s">
        <v>692</v>
      </c>
      <c r="R24" t="s">
        <v>81</v>
      </c>
      <c r="S24" t="s">
        <v>30615</v>
      </c>
      <c r="T24" t="s">
        <v>30616</v>
      </c>
      <c r="V24" t="s">
        <v>30617</v>
      </c>
      <c r="X24" t="s">
        <v>30645</v>
      </c>
      <c r="Y24" t="s">
        <v>30646</v>
      </c>
      <c r="Z24" t="s">
        <v>30620</v>
      </c>
      <c r="AA24" t="s">
        <v>30647</v>
      </c>
      <c r="AB24" t="s">
        <v>30615</v>
      </c>
      <c r="AC24">
        <v>1</v>
      </c>
      <c r="AD24">
        <v>1</v>
      </c>
      <c r="AE24">
        <v>2</v>
      </c>
      <c r="AF24" t="s">
        <v>621</v>
      </c>
      <c r="AG24" t="s">
        <v>68</v>
      </c>
      <c r="AH24" t="s">
        <v>631</v>
      </c>
      <c r="AL24">
        <v>5</v>
      </c>
      <c r="AM24">
        <v>5</v>
      </c>
    </row>
    <row r="25" spans="1:39" ht="15" hidden="1" customHeight="1" x14ac:dyDescent="0.35">
      <c r="A25">
        <v>2652337</v>
      </c>
      <c r="B25" t="s">
        <v>617</v>
      </c>
      <c r="C25">
        <v>6</v>
      </c>
      <c r="D25" t="s">
        <v>30473</v>
      </c>
      <c r="E25" s="84" t="str">
        <f t="shared" si="0"/>
        <v>N291</v>
      </c>
      <c r="F25" t="s">
        <v>30490</v>
      </c>
      <c r="G25" t="s">
        <v>30484</v>
      </c>
      <c r="H25" t="s">
        <v>30491</v>
      </c>
      <c r="I25" t="s">
        <v>30492</v>
      </c>
      <c r="J25" s="77">
        <v>46266.291666666664</v>
      </c>
      <c r="K25" s="77">
        <v>46272.479166666664</v>
      </c>
      <c r="L25" s="77">
        <v>46272.479166666664</v>
      </c>
      <c r="M25" s="77">
        <v>46272.406944444447</v>
      </c>
      <c r="N25" s="77">
        <v>46272.407638888886</v>
      </c>
      <c r="O25" s="77">
        <v>46272.439583333333</v>
      </c>
      <c r="P25" s="140">
        <f t="shared" si="1"/>
        <v>46272</v>
      </c>
      <c r="Q25" t="s">
        <v>692</v>
      </c>
      <c r="R25" t="s">
        <v>81</v>
      </c>
      <c r="S25" t="s">
        <v>30615</v>
      </c>
      <c r="T25" t="s">
        <v>30616</v>
      </c>
      <c r="V25" t="s">
        <v>30617</v>
      </c>
      <c r="X25" t="s">
        <v>30648</v>
      </c>
      <c r="Y25" s="78" t="s">
        <v>30649</v>
      </c>
      <c r="Z25" t="s">
        <v>30620</v>
      </c>
      <c r="AA25" t="s">
        <v>30650</v>
      </c>
      <c r="AB25" t="s">
        <v>30615</v>
      </c>
      <c r="AC25">
        <v>1</v>
      </c>
      <c r="AD25">
        <v>1</v>
      </c>
      <c r="AE25">
        <v>1</v>
      </c>
      <c r="AF25" t="s">
        <v>621</v>
      </c>
      <c r="AG25" t="s">
        <v>68</v>
      </c>
      <c r="AH25" t="s">
        <v>30588</v>
      </c>
      <c r="AL25">
        <v>5</v>
      </c>
      <c r="AM25">
        <v>5</v>
      </c>
    </row>
    <row r="26" spans="1:39" ht="15" hidden="1" customHeight="1" x14ac:dyDescent="0.35">
      <c r="A26">
        <v>2650386</v>
      </c>
      <c r="B26" t="s">
        <v>617</v>
      </c>
      <c r="C26">
        <v>6</v>
      </c>
      <c r="D26" t="s">
        <v>30474</v>
      </c>
      <c r="E26" s="84" t="str">
        <f t="shared" si="0"/>
        <v>M980</v>
      </c>
      <c r="F26" t="s">
        <v>30493</v>
      </c>
      <c r="G26" t="s">
        <v>30484</v>
      </c>
      <c r="H26" t="s">
        <v>30494</v>
      </c>
      <c r="I26" t="s">
        <v>30495</v>
      </c>
      <c r="J26" s="77">
        <v>46266.291666666664</v>
      </c>
      <c r="K26" s="77">
        <v>46274.708333333336</v>
      </c>
      <c r="L26" s="77">
        <v>46274.708333333336</v>
      </c>
      <c r="M26" s="77">
        <v>46274.574305555558</v>
      </c>
      <c r="N26" s="77">
        <v>46274.577777777777</v>
      </c>
      <c r="O26" s="77">
        <v>46274.6</v>
      </c>
      <c r="P26" s="140">
        <f t="shared" si="1"/>
        <v>46274</v>
      </c>
      <c r="Q26" t="s">
        <v>30651</v>
      </c>
      <c r="R26" t="s">
        <v>30185</v>
      </c>
      <c r="S26" t="s">
        <v>30615</v>
      </c>
      <c r="T26" t="s">
        <v>30616</v>
      </c>
      <c r="V26" t="s">
        <v>30617</v>
      </c>
      <c r="X26" t="s">
        <v>30652</v>
      </c>
      <c r="Y26" t="s">
        <v>30653</v>
      </c>
      <c r="Z26" t="s">
        <v>30620</v>
      </c>
      <c r="AA26" t="s">
        <v>30654</v>
      </c>
      <c r="AB26" t="s">
        <v>30615</v>
      </c>
      <c r="AC26">
        <v>1</v>
      </c>
      <c r="AD26">
        <v>1</v>
      </c>
      <c r="AE26">
        <v>1</v>
      </c>
      <c r="AF26" t="s">
        <v>621</v>
      </c>
      <c r="AG26" t="s">
        <v>68</v>
      </c>
      <c r="AH26" t="s">
        <v>30588</v>
      </c>
      <c r="AL26">
        <v>5</v>
      </c>
      <c r="AM26">
        <v>5</v>
      </c>
    </row>
    <row r="27" spans="1:39" ht="15" hidden="1" customHeight="1" x14ac:dyDescent="0.35">
      <c r="A27">
        <v>2653642</v>
      </c>
      <c r="B27" t="s">
        <v>617</v>
      </c>
      <c r="C27">
        <v>6</v>
      </c>
      <c r="D27" t="s">
        <v>1171</v>
      </c>
      <c r="E27" s="84" t="str">
        <f t="shared" si="0"/>
        <v>685B</v>
      </c>
      <c r="F27" t="s">
        <v>1172</v>
      </c>
      <c r="G27" t="s">
        <v>53</v>
      </c>
      <c r="H27" t="s">
        <v>358</v>
      </c>
      <c r="I27" t="s">
        <v>1173</v>
      </c>
      <c r="J27" s="77">
        <v>46266.291666666664</v>
      </c>
      <c r="K27" s="77">
        <v>46276.458333333336</v>
      </c>
      <c r="L27" s="77">
        <v>46276.458333333336</v>
      </c>
      <c r="M27" s="77">
        <v>46276.359027777777</v>
      </c>
      <c r="N27" s="77">
        <v>46276.361805555556</v>
      </c>
      <c r="O27" s="77">
        <v>46276.383333333331</v>
      </c>
      <c r="P27" s="140">
        <f t="shared" si="1"/>
        <v>46276</v>
      </c>
      <c r="Q27" t="s">
        <v>647</v>
      </c>
      <c r="R27" t="s">
        <v>100</v>
      </c>
      <c r="S27" t="s">
        <v>30615</v>
      </c>
      <c r="T27" t="s">
        <v>30616</v>
      </c>
      <c r="V27" t="s">
        <v>30617</v>
      </c>
      <c r="X27" t="s">
        <v>30655</v>
      </c>
      <c r="Y27" s="78" t="s">
        <v>30656</v>
      </c>
      <c r="Z27" t="s">
        <v>30620</v>
      </c>
      <c r="AA27" t="s">
        <v>30657</v>
      </c>
      <c r="AB27" t="s">
        <v>30615</v>
      </c>
      <c r="AC27">
        <v>1</v>
      </c>
      <c r="AD27">
        <v>1</v>
      </c>
      <c r="AE27">
        <v>1</v>
      </c>
      <c r="AF27" t="s">
        <v>621</v>
      </c>
      <c r="AG27" t="s">
        <v>68</v>
      </c>
      <c r="AH27" t="s">
        <v>631</v>
      </c>
      <c r="AL27">
        <v>5</v>
      </c>
      <c r="AM27">
        <v>5</v>
      </c>
    </row>
    <row r="28" spans="1:39" ht="15" hidden="1" customHeight="1" x14ac:dyDescent="0.35">
      <c r="A28">
        <v>2650652</v>
      </c>
      <c r="B28" t="s">
        <v>617</v>
      </c>
      <c r="C28">
        <v>6</v>
      </c>
      <c r="D28" t="s">
        <v>1141</v>
      </c>
      <c r="E28" s="84" t="str">
        <f t="shared" si="0"/>
        <v>651H</v>
      </c>
      <c r="F28" t="s">
        <v>1142</v>
      </c>
      <c r="G28" t="s">
        <v>53</v>
      </c>
      <c r="H28" t="s">
        <v>330</v>
      </c>
      <c r="I28" t="s">
        <v>1143</v>
      </c>
      <c r="J28" s="77">
        <v>46266.291666666664</v>
      </c>
      <c r="K28" s="77">
        <v>46275.739583333336</v>
      </c>
      <c r="L28" s="77">
        <v>46275.739583333336</v>
      </c>
      <c r="M28" s="77">
        <v>46275.518055555556</v>
      </c>
      <c r="N28" s="77">
        <v>46275.520138888889</v>
      </c>
      <c r="O28" s="77">
        <v>46275.543055555558</v>
      </c>
      <c r="P28" s="140">
        <f t="shared" si="1"/>
        <v>46275</v>
      </c>
      <c r="Q28" t="s">
        <v>679</v>
      </c>
      <c r="R28" t="s">
        <v>66</v>
      </c>
      <c r="S28" t="s">
        <v>30615</v>
      </c>
      <c r="T28" t="s">
        <v>30616</v>
      </c>
      <c r="V28" t="s">
        <v>30617</v>
      </c>
      <c r="X28" t="s">
        <v>30658</v>
      </c>
      <c r="Y28" t="s">
        <v>30623</v>
      </c>
      <c r="Z28" t="s">
        <v>30620</v>
      </c>
      <c r="AA28" t="s">
        <v>30659</v>
      </c>
      <c r="AB28" t="s">
        <v>30615</v>
      </c>
      <c r="AC28">
        <v>1</v>
      </c>
      <c r="AD28">
        <v>1</v>
      </c>
      <c r="AE28">
        <v>1</v>
      </c>
      <c r="AF28" t="s">
        <v>621</v>
      </c>
      <c r="AG28" t="s">
        <v>68</v>
      </c>
      <c r="AH28" t="s">
        <v>631</v>
      </c>
      <c r="AL28">
        <v>5</v>
      </c>
      <c r="AM28">
        <v>5</v>
      </c>
    </row>
    <row r="29" spans="1:39" ht="15" hidden="1" customHeight="1" x14ac:dyDescent="0.35">
      <c r="A29">
        <v>2652329</v>
      </c>
      <c r="B29" t="s">
        <v>617</v>
      </c>
      <c r="C29">
        <v>6</v>
      </c>
      <c r="D29" t="s">
        <v>1070</v>
      </c>
      <c r="E29" s="84" t="str">
        <f t="shared" si="0"/>
        <v>401D</v>
      </c>
      <c r="F29" t="s">
        <v>1071</v>
      </c>
      <c r="G29" t="s">
        <v>53</v>
      </c>
      <c r="H29" t="s">
        <v>255</v>
      </c>
      <c r="I29" t="s">
        <v>1072</v>
      </c>
      <c r="J29" s="77">
        <v>46266.291666666664</v>
      </c>
      <c r="K29" s="77">
        <v>46273.75</v>
      </c>
      <c r="L29" s="77">
        <v>46273.75</v>
      </c>
      <c r="M29" s="77">
        <v>46273.404166666667</v>
      </c>
      <c r="N29" s="77">
        <v>46273.404166666667</v>
      </c>
      <c r="O29" s="77">
        <v>46273.427777777775</v>
      </c>
      <c r="P29" s="140">
        <f t="shared" si="1"/>
        <v>46273</v>
      </c>
      <c r="Q29" t="s">
        <v>692</v>
      </c>
      <c r="R29" t="s">
        <v>81</v>
      </c>
      <c r="S29" t="s">
        <v>30615</v>
      </c>
      <c r="T29" t="s">
        <v>30616</v>
      </c>
      <c r="V29" t="s">
        <v>30617</v>
      </c>
      <c r="X29" t="s">
        <v>30660</v>
      </c>
      <c r="Y29" t="s">
        <v>30661</v>
      </c>
      <c r="Z29" t="s">
        <v>30620</v>
      </c>
      <c r="AA29" t="s">
        <v>30662</v>
      </c>
      <c r="AB29" t="s">
        <v>30615</v>
      </c>
      <c r="AC29">
        <v>1</v>
      </c>
      <c r="AD29">
        <v>1</v>
      </c>
      <c r="AE29">
        <v>1</v>
      </c>
      <c r="AF29" t="s">
        <v>621</v>
      </c>
      <c r="AG29" t="s">
        <v>68</v>
      </c>
      <c r="AH29" t="s">
        <v>631</v>
      </c>
      <c r="AL29">
        <v>5</v>
      </c>
      <c r="AM29">
        <v>5</v>
      </c>
    </row>
    <row r="30" spans="1:39" ht="15" hidden="1" customHeight="1" x14ac:dyDescent="0.35">
      <c r="A30">
        <v>2650680</v>
      </c>
      <c r="B30" t="s">
        <v>617</v>
      </c>
      <c r="C30">
        <v>6</v>
      </c>
      <c r="D30" t="s">
        <v>994</v>
      </c>
      <c r="E30" s="84" t="str">
        <f t="shared" si="0"/>
        <v>226K</v>
      </c>
      <c r="F30" t="s">
        <v>995</v>
      </c>
      <c r="G30" t="s">
        <v>53</v>
      </c>
      <c r="H30" t="s">
        <v>213</v>
      </c>
      <c r="I30" t="s">
        <v>996</v>
      </c>
      <c r="J30" s="77">
        <v>46266.291666666664</v>
      </c>
      <c r="K30" s="77">
        <v>46276.666666666664</v>
      </c>
      <c r="L30" s="77">
        <v>46276.666666666664</v>
      </c>
      <c r="M30" s="77">
        <v>46276.604166666664</v>
      </c>
      <c r="N30" s="77">
        <v>46276.606249999997</v>
      </c>
      <c r="O30" s="77">
        <v>46276.634722222225</v>
      </c>
      <c r="P30" s="140">
        <f t="shared" si="1"/>
        <v>46276</v>
      </c>
      <c r="Q30" t="s">
        <v>651</v>
      </c>
      <c r="R30" t="s">
        <v>76</v>
      </c>
      <c r="S30" t="s">
        <v>30615</v>
      </c>
      <c r="T30" t="s">
        <v>30616</v>
      </c>
      <c r="V30" t="s">
        <v>30617</v>
      </c>
      <c r="X30" s="78" t="s">
        <v>30666</v>
      </c>
      <c r="Y30" s="78" t="s">
        <v>30667</v>
      </c>
      <c r="Z30" t="s">
        <v>30620</v>
      </c>
      <c r="AA30" t="s">
        <v>30668</v>
      </c>
      <c r="AB30" t="s">
        <v>30615</v>
      </c>
      <c r="AC30">
        <v>1</v>
      </c>
      <c r="AD30">
        <v>1</v>
      </c>
      <c r="AE30">
        <v>1</v>
      </c>
      <c r="AF30" t="s">
        <v>621</v>
      </c>
      <c r="AG30" t="s">
        <v>68</v>
      </c>
      <c r="AH30" t="s">
        <v>631</v>
      </c>
      <c r="AL30">
        <v>5</v>
      </c>
      <c r="AM30">
        <v>5</v>
      </c>
    </row>
    <row r="31" spans="1:39" ht="15" hidden="1" customHeight="1" x14ac:dyDescent="0.35">
      <c r="A31">
        <v>2648311</v>
      </c>
      <c r="B31" t="s">
        <v>617</v>
      </c>
      <c r="C31">
        <v>6</v>
      </c>
      <c r="D31" t="s">
        <v>968</v>
      </c>
      <c r="E31" s="84" t="str">
        <f t="shared" si="0"/>
        <v>068W</v>
      </c>
      <c r="F31" t="s">
        <v>969</v>
      </c>
      <c r="G31" t="s">
        <v>53</v>
      </c>
      <c r="H31" t="s">
        <v>190</v>
      </c>
      <c r="I31" t="s">
        <v>970</v>
      </c>
      <c r="J31" s="77">
        <v>46266.291666666664</v>
      </c>
      <c r="K31" s="77">
        <v>46275.666666666664</v>
      </c>
      <c r="L31" s="77">
        <v>46275.666666666664</v>
      </c>
      <c r="M31" s="77">
        <v>46275.373611111114</v>
      </c>
      <c r="N31" s="77">
        <v>46275.433333333334</v>
      </c>
      <c r="O31" s="77">
        <v>46275.461805555555</v>
      </c>
      <c r="P31" s="140">
        <f t="shared" si="1"/>
        <v>46275</v>
      </c>
      <c r="Q31" t="s">
        <v>665</v>
      </c>
      <c r="R31" t="s">
        <v>78</v>
      </c>
      <c r="S31" t="s">
        <v>30615</v>
      </c>
      <c r="T31" t="s">
        <v>30616</v>
      </c>
      <c r="V31" t="s">
        <v>30617</v>
      </c>
      <c r="X31" s="78" t="s">
        <v>30671</v>
      </c>
      <c r="Y31" s="78" t="s">
        <v>30672</v>
      </c>
      <c r="Z31" t="s">
        <v>30620</v>
      </c>
      <c r="AA31" t="s">
        <v>30673</v>
      </c>
      <c r="AB31" t="s">
        <v>30615</v>
      </c>
      <c r="AC31">
        <v>1</v>
      </c>
      <c r="AD31">
        <v>1</v>
      </c>
      <c r="AE31">
        <v>1</v>
      </c>
      <c r="AF31" t="s">
        <v>621</v>
      </c>
      <c r="AG31" t="s">
        <v>68</v>
      </c>
      <c r="AH31" t="s">
        <v>631</v>
      </c>
      <c r="AL31">
        <v>5</v>
      </c>
      <c r="AM31">
        <v>5</v>
      </c>
    </row>
    <row r="32" spans="1:39" ht="15" hidden="1" customHeight="1" x14ac:dyDescent="0.35">
      <c r="A32">
        <v>2652326</v>
      </c>
      <c r="B32" t="s">
        <v>617</v>
      </c>
      <c r="C32">
        <v>6</v>
      </c>
      <c r="D32" t="s">
        <v>1867</v>
      </c>
      <c r="E32" s="84" t="str">
        <f t="shared" si="0"/>
        <v>01CX</v>
      </c>
      <c r="F32" t="s">
        <v>1868</v>
      </c>
      <c r="G32" t="s">
        <v>53</v>
      </c>
      <c r="H32" t="s">
        <v>272</v>
      </c>
      <c r="I32" t="s">
        <v>1869</v>
      </c>
      <c r="J32" s="77">
        <v>46266.291666666664</v>
      </c>
      <c r="K32" s="77">
        <v>46269.583333333336</v>
      </c>
      <c r="L32" s="77">
        <v>46269.583333333336</v>
      </c>
      <c r="M32" s="77">
        <v>46269.429861111108</v>
      </c>
      <c r="N32" s="77">
        <v>46269.435416666667</v>
      </c>
      <c r="O32" s="77">
        <v>46269.458333333336</v>
      </c>
      <c r="P32" s="140">
        <f t="shared" si="1"/>
        <v>46269</v>
      </c>
      <c r="Q32" t="s">
        <v>692</v>
      </c>
      <c r="R32" t="s">
        <v>81</v>
      </c>
      <c r="S32" t="s">
        <v>30615</v>
      </c>
      <c r="T32" t="s">
        <v>30616</v>
      </c>
      <c r="V32" t="s">
        <v>30617</v>
      </c>
      <c r="X32" t="s">
        <v>30660</v>
      </c>
      <c r="Y32" t="s">
        <v>30674</v>
      </c>
      <c r="Z32" t="s">
        <v>30620</v>
      </c>
      <c r="AA32" t="s">
        <v>30675</v>
      </c>
      <c r="AB32" t="s">
        <v>30615</v>
      </c>
      <c r="AC32">
        <v>1</v>
      </c>
      <c r="AD32">
        <v>1</v>
      </c>
      <c r="AE32">
        <v>2</v>
      </c>
      <c r="AF32" t="s">
        <v>621</v>
      </c>
      <c r="AG32" t="s">
        <v>68</v>
      </c>
      <c r="AH32" t="s">
        <v>631</v>
      </c>
      <c r="AL32">
        <v>5</v>
      </c>
      <c r="AM32">
        <v>5</v>
      </c>
    </row>
    <row r="33" spans="1:39" ht="15" hidden="1" customHeight="1" x14ac:dyDescent="0.35">
      <c r="A33">
        <v>2650670</v>
      </c>
      <c r="B33" t="s">
        <v>617</v>
      </c>
      <c r="C33">
        <v>6</v>
      </c>
      <c r="D33" t="s">
        <v>1315</v>
      </c>
      <c r="E33" s="84" t="str">
        <f t="shared" si="0"/>
        <v>00TR</v>
      </c>
      <c r="F33" t="s">
        <v>1316</v>
      </c>
      <c r="G33" t="s">
        <v>53</v>
      </c>
      <c r="H33" t="s">
        <v>143</v>
      </c>
      <c r="I33" t="s">
        <v>1706</v>
      </c>
      <c r="J33" s="77">
        <v>46266.291666666664</v>
      </c>
      <c r="K33" s="77">
        <v>46272.5</v>
      </c>
      <c r="L33" s="77">
        <v>46272.5</v>
      </c>
      <c r="M33" s="77">
        <v>46272.415277777778</v>
      </c>
      <c r="N33" s="77">
        <v>46272.415277777778</v>
      </c>
      <c r="O33" s="77">
        <v>46272.440972222219</v>
      </c>
      <c r="P33" s="140">
        <f t="shared" si="1"/>
        <v>46272</v>
      </c>
      <c r="Q33" t="s">
        <v>651</v>
      </c>
      <c r="R33" t="s">
        <v>76</v>
      </c>
      <c r="S33" t="s">
        <v>30615</v>
      </c>
      <c r="T33" t="s">
        <v>30616</v>
      </c>
      <c r="V33" t="s">
        <v>30617</v>
      </c>
      <c r="X33" s="78" t="s">
        <v>30676</v>
      </c>
      <c r="Y33" s="78" t="s">
        <v>30677</v>
      </c>
      <c r="Z33" t="s">
        <v>30620</v>
      </c>
      <c r="AA33" t="s">
        <v>30678</v>
      </c>
      <c r="AB33" t="s">
        <v>30615</v>
      </c>
      <c r="AC33">
        <v>1</v>
      </c>
      <c r="AD33">
        <v>1</v>
      </c>
      <c r="AE33">
        <v>1</v>
      </c>
      <c r="AF33" t="s">
        <v>621</v>
      </c>
      <c r="AG33" t="s">
        <v>68</v>
      </c>
      <c r="AH33" t="s">
        <v>659</v>
      </c>
      <c r="AL33">
        <v>5</v>
      </c>
      <c r="AM33">
        <v>5</v>
      </c>
    </row>
    <row r="34" spans="1:39" ht="15" hidden="1" customHeight="1" x14ac:dyDescent="0.35">
      <c r="A34">
        <v>2650367</v>
      </c>
      <c r="B34" t="s">
        <v>617</v>
      </c>
      <c r="C34">
        <v>6</v>
      </c>
      <c r="D34" t="s">
        <v>884</v>
      </c>
      <c r="E34" s="84" t="str">
        <f t="shared" si="0"/>
        <v>00RF</v>
      </c>
      <c r="F34" t="s">
        <v>885</v>
      </c>
      <c r="G34" t="s">
        <v>53</v>
      </c>
      <c r="H34" t="s">
        <v>134</v>
      </c>
      <c r="I34" t="s">
        <v>886</v>
      </c>
      <c r="J34" s="77">
        <v>46266.291666666664</v>
      </c>
      <c r="K34" s="77">
        <v>46276.708333333336</v>
      </c>
      <c r="L34" s="77">
        <v>46276.708333333336</v>
      </c>
      <c r="M34" s="77">
        <v>46276.37777777778</v>
      </c>
      <c r="N34" s="77">
        <v>46276.378472222219</v>
      </c>
      <c r="O34" s="77">
        <v>46276.4</v>
      </c>
      <c r="P34" s="140">
        <f t="shared" si="1"/>
        <v>46276</v>
      </c>
      <c r="Q34" t="s">
        <v>30651</v>
      </c>
      <c r="R34" t="s">
        <v>30185</v>
      </c>
      <c r="S34" t="s">
        <v>30615</v>
      </c>
      <c r="T34" t="s">
        <v>30616</v>
      </c>
      <c r="V34" t="s">
        <v>30617</v>
      </c>
      <c r="X34" s="78" t="s">
        <v>30669</v>
      </c>
      <c r="Y34" t="s">
        <v>30653</v>
      </c>
      <c r="Z34" t="s">
        <v>30620</v>
      </c>
      <c r="AA34" t="s">
        <v>30679</v>
      </c>
      <c r="AB34" t="s">
        <v>30615</v>
      </c>
      <c r="AC34">
        <v>1</v>
      </c>
      <c r="AD34">
        <v>1</v>
      </c>
      <c r="AE34">
        <v>1</v>
      </c>
      <c r="AF34" t="s">
        <v>621</v>
      </c>
      <c r="AG34" t="s">
        <v>68</v>
      </c>
      <c r="AH34" t="s">
        <v>631</v>
      </c>
      <c r="AL34">
        <v>5</v>
      </c>
      <c r="AM34">
        <v>5</v>
      </c>
    </row>
    <row r="35" spans="1:39" ht="15" hidden="1" customHeight="1" x14ac:dyDescent="0.35">
      <c r="A35">
        <v>2655481</v>
      </c>
      <c r="B35" t="s">
        <v>617</v>
      </c>
      <c r="C35">
        <v>6</v>
      </c>
      <c r="D35" t="s">
        <v>738</v>
      </c>
      <c r="E35" s="84" t="str">
        <f t="shared" si="0"/>
        <v>00R1</v>
      </c>
      <c r="F35" t="s">
        <v>739</v>
      </c>
      <c r="G35" t="s">
        <v>53</v>
      </c>
      <c r="H35" t="s">
        <v>131</v>
      </c>
      <c r="I35" t="s">
        <v>740</v>
      </c>
      <c r="J35" s="77">
        <v>46266.291666666664</v>
      </c>
      <c r="K35" s="77">
        <v>46266.708333333336</v>
      </c>
      <c r="L35" s="77">
        <v>46266.708333333336</v>
      </c>
      <c r="M35" s="77">
        <v>46266.64166666667</v>
      </c>
      <c r="N35" s="77">
        <v>46266.686805555553</v>
      </c>
      <c r="O35" s="77">
        <v>46266.709722222222</v>
      </c>
      <c r="P35" s="140">
        <f t="shared" si="1"/>
        <v>46266</v>
      </c>
      <c r="Q35" t="s">
        <v>690</v>
      </c>
      <c r="R35" t="s">
        <v>86</v>
      </c>
      <c r="S35" t="s">
        <v>30615</v>
      </c>
      <c r="T35" t="s">
        <v>30616</v>
      </c>
      <c r="V35" t="s">
        <v>30617</v>
      </c>
      <c r="X35" s="78" t="s">
        <v>30622</v>
      </c>
      <c r="Y35" t="s">
        <v>30623</v>
      </c>
      <c r="Z35" t="s">
        <v>30620</v>
      </c>
      <c r="AA35" t="s">
        <v>30680</v>
      </c>
      <c r="AB35" t="s">
        <v>30615</v>
      </c>
      <c r="AC35">
        <v>1</v>
      </c>
      <c r="AD35">
        <v>1</v>
      </c>
      <c r="AE35">
        <v>1</v>
      </c>
      <c r="AF35" t="s">
        <v>621</v>
      </c>
      <c r="AG35" t="s">
        <v>68</v>
      </c>
      <c r="AH35" t="s">
        <v>622</v>
      </c>
      <c r="AL35">
        <v>5</v>
      </c>
      <c r="AM35">
        <v>5</v>
      </c>
    </row>
    <row r="36" spans="1:39" ht="15" hidden="1" customHeight="1" x14ac:dyDescent="0.35">
      <c r="A36">
        <v>2650626</v>
      </c>
      <c r="B36" t="s">
        <v>617</v>
      </c>
      <c r="C36">
        <v>6</v>
      </c>
      <c r="D36" t="s">
        <v>842</v>
      </c>
      <c r="E36" s="84" t="str">
        <f t="shared" si="0"/>
        <v>00DM</v>
      </c>
      <c r="F36" t="s">
        <v>843</v>
      </c>
      <c r="G36" t="s">
        <v>53</v>
      </c>
      <c r="H36" t="s">
        <v>93</v>
      </c>
      <c r="I36" t="s">
        <v>844</v>
      </c>
      <c r="J36" s="77">
        <v>46266.291666666664</v>
      </c>
      <c r="K36" s="77">
        <v>46275.708333333336</v>
      </c>
      <c r="L36" s="77">
        <v>46275.708333333336</v>
      </c>
      <c r="M36" s="77">
        <v>46275.441666666666</v>
      </c>
      <c r="N36" s="77">
        <v>46275.443055555559</v>
      </c>
      <c r="O36" s="77">
        <v>46275.465277777781</v>
      </c>
      <c r="P36" s="140">
        <f t="shared" si="1"/>
        <v>46275</v>
      </c>
      <c r="Q36" t="s">
        <v>679</v>
      </c>
      <c r="R36" t="s">
        <v>66</v>
      </c>
      <c r="S36" t="s">
        <v>30615</v>
      </c>
      <c r="T36" t="s">
        <v>30616</v>
      </c>
      <c r="V36" t="s">
        <v>30617</v>
      </c>
      <c r="X36" t="s">
        <v>30658</v>
      </c>
      <c r="Y36" t="s">
        <v>30623</v>
      </c>
      <c r="Z36" t="s">
        <v>30620</v>
      </c>
      <c r="AA36" t="s">
        <v>30684</v>
      </c>
      <c r="AB36" t="s">
        <v>30615</v>
      </c>
      <c r="AC36">
        <v>1</v>
      </c>
      <c r="AD36">
        <v>1</v>
      </c>
      <c r="AE36">
        <v>1</v>
      </c>
      <c r="AF36" t="s">
        <v>621</v>
      </c>
      <c r="AG36" t="s">
        <v>68</v>
      </c>
      <c r="AH36" t="s">
        <v>631</v>
      </c>
      <c r="AL36">
        <v>5</v>
      </c>
      <c r="AM36">
        <v>5</v>
      </c>
    </row>
    <row r="37" spans="1:39" ht="15" hidden="1" customHeight="1" x14ac:dyDescent="0.35">
      <c r="A37">
        <v>2646561</v>
      </c>
      <c r="B37" t="s">
        <v>617</v>
      </c>
      <c r="C37">
        <v>12</v>
      </c>
      <c r="D37" t="s">
        <v>806</v>
      </c>
      <c r="E37" s="84" t="str">
        <f t="shared" si="0"/>
        <v>ZQU2</v>
      </c>
      <c r="F37" t="s">
        <v>807</v>
      </c>
      <c r="G37" t="s">
        <v>38</v>
      </c>
      <c r="H37" t="s">
        <v>509</v>
      </c>
      <c r="I37" t="s">
        <v>808</v>
      </c>
      <c r="J37" s="77">
        <v>46265.824305555558</v>
      </c>
      <c r="K37" s="77">
        <v>46265.824305555558</v>
      </c>
      <c r="L37" s="77">
        <v>46266.583333333336</v>
      </c>
      <c r="M37" s="77">
        <v>46266.611805555556</v>
      </c>
      <c r="N37" s="77">
        <v>46266.673611111109</v>
      </c>
      <c r="O37" s="77">
        <v>46266.785416666666</v>
      </c>
      <c r="P37" s="140">
        <f t="shared" si="1"/>
        <v>46266</v>
      </c>
      <c r="Q37" t="s">
        <v>641</v>
      </c>
      <c r="R37" t="s">
        <v>71</v>
      </c>
      <c r="S37" t="s">
        <v>30685</v>
      </c>
      <c r="T37" t="s">
        <v>30686</v>
      </c>
      <c r="V37" t="s">
        <v>30687</v>
      </c>
      <c r="X37" t="s">
        <v>30688</v>
      </c>
      <c r="Y37" t="s">
        <v>30689</v>
      </c>
      <c r="Z37" t="s">
        <v>30690</v>
      </c>
      <c r="AA37" t="s">
        <v>30691</v>
      </c>
      <c r="AB37" t="s">
        <v>30587</v>
      </c>
      <c r="AC37">
        <v>1</v>
      </c>
      <c r="AD37">
        <v>2</v>
      </c>
      <c r="AE37">
        <v>1</v>
      </c>
      <c r="AF37" t="s">
        <v>621</v>
      </c>
      <c r="AG37" t="s">
        <v>68</v>
      </c>
      <c r="AH37" t="s">
        <v>622</v>
      </c>
      <c r="AL37">
        <v>2</v>
      </c>
      <c r="AM37">
        <v>1</v>
      </c>
    </row>
    <row r="38" spans="1:39" ht="15" hidden="1" customHeight="1" x14ac:dyDescent="0.35">
      <c r="A38">
        <v>2646506</v>
      </c>
      <c r="B38" t="s">
        <v>617</v>
      </c>
      <c r="C38">
        <v>6</v>
      </c>
      <c r="D38" t="s">
        <v>673</v>
      </c>
      <c r="E38" s="84" t="str">
        <f t="shared" si="0"/>
        <v>Z10Z</v>
      </c>
      <c r="F38" t="s">
        <v>674</v>
      </c>
      <c r="G38" t="s">
        <v>38</v>
      </c>
      <c r="H38" t="s">
        <v>423</v>
      </c>
      <c r="I38" t="s">
        <v>675</v>
      </c>
      <c r="J38" s="77">
        <v>46265.770138888889</v>
      </c>
      <c r="K38" s="77">
        <v>46265.801388888889</v>
      </c>
      <c r="L38" s="77">
        <v>46266.833333333336</v>
      </c>
      <c r="M38" s="77">
        <v>46266.817361111112</v>
      </c>
      <c r="N38" s="77">
        <v>46266.847916666666</v>
      </c>
      <c r="O38" s="77">
        <v>46267.05</v>
      </c>
      <c r="P38" s="140">
        <f t="shared" si="1"/>
        <v>46267</v>
      </c>
      <c r="Q38" t="s">
        <v>638</v>
      </c>
      <c r="R38" t="s">
        <v>135</v>
      </c>
      <c r="S38" t="s">
        <v>30692</v>
      </c>
      <c r="T38" t="s">
        <v>30693</v>
      </c>
      <c r="V38" t="s">
        <v>30694</v>
      </c>
      <c r="X38" t="s">
        <v>30695</v>
      </c>
      <c r="Y38" t="s">
        <v>30696</v>
      </c>
      <c r="Z38" t="s">
        <v>30620</v>
      </c>
      <c r="AA38" t="s">
        <v>30697</v>
      </c>
      <c r="AB38" t="s">
        <v>30587</v>
      </c>
      <c r="AC38">
        <v>1</v>
      </c>
      <c r="AD38">
        <v>1</v>
      </c>
      <c r="AE38">
        <v>1</v>
      </c>
      <c r="AF38" t="s">
        <v>621</v>
      </c>
      <c r="AG38" t="s">
        <v>68</v>
      </c>
      <c r="AH38" t="s">
        <v>676</v>
      </c>
      <c r="AJ38" t="s">
        <v>30698</v>
      </c>
      <c r="AL38">
        <v>5</v>
      </c>
      <c r="AM38">
        <v>0</v>
      </c>
    </row>
    <row r="39" spans="1:39" ht="15" hidden="1" customHeight="1" x14ac:dyDescent="0.35">
      <c r="A39">
        <v>2645540</v>
      </c>
      <c r="B39" t="s">
        <v>617</v>
      </c>
      <c r="C39">
        <v>6</v>
      </c>
      <c r="D39" t="s">
        <v>683</v>
      </c>
      <c r="E39" s="84" t="str">
        <f t="shared" si="0"/>
        <v>ZTR4</v>
      </c>
      <c r="F39" t="s">
        <v>684</v>
      </c>
      <c r="G39" t="s">
        <v>38</v>
      </c>
      <c r="H39" t="s">
        <v>549</v>
      </c>
      <c r="I39" t="s">
        <v>672</v>
      </c>
      <c r="J39" s="77">
        <v>46265.022916666669</v>
      </c>
      <c r="K39" s="77">
        <v>46266.604861111111</v>
      </c>
      <c r="L39" s="77">
        <v>46266.636111111111</v>
      </c>
      <c r="M39" s="77">
        <v>46266.630555555559</v>
      </c>
      <c r="N39" s="77">
        <v>46266.630555555559</v>
      </c>
      <c r="O39" s="77">
        <v>46266.739583333336</v>
      </c>
      <c r="P39" s="140">
        <f t="shared" si="1"/>
        <v>46266</v>
      </c>
      <c r="Q39" t="s">
        <v>30591</v>
      </c>
      <c r="R39" t="s">
        <v>30592</v>
      </c>
      <c r="S39" t="s">
        <v>30699</v>
      </c>
      <c r="T39" t="s">
        <v>30700</v>
      </c>
      <c r="V39" t="s">
        <v>30701</v>
      </c>
      <c r="X39" t="s">
        <v>30702</v>
      </c>
      <c r="Y39" t="s">
        <v>30703</v>
      </c>
      <c r="Z39" t="s">
        <v>30620</v>
      </c>
      <c r="AA39" t="s">
        <v>30704</v>
      </c>
      <c r="AB39" t="s">
        <v>30587</v>
      </c>
      <c r="AC39">
        <v>1</v>
      </c>
      <c r="AD39">
        <v>1</v>
      </c>
      <c r="AE39">
        <v>4</v>
      </c>
      <c r="AF39" t="s">
        <v>621</v>
      </c>
      <c r="AG39" t="s">
        <v>68</v>
      </c>
      <c r="AH39" t="s">
        <v>639</v>
      </c>
      <c r="AL39">
        <v>5</v>
      </c>
      <c r="AM39">
        <v>5</v>
      </c>
    </row>
    <row r="40" spans="1:39" ht="15" hidden="1" customHeight="1" x14ac:dyDescent="0.35">
      <c r="A40">
        <v>2655492</v>
      </c>
      <c r="B40" t="s">
        <v>617</v>
      </c>
      <c r="C40">
        <v>6</v>
      </c>
      <c r="D40" t="s">
        <v>773</v>
      </c>
      <c r="E40" s="84" t="str">
        <f t="shared" si="0"/>
        <v>695J</v>
      </c>
      <c r="F40" t="s">
        <v>774</v>
      </c>
      <c r="G40" t="s">
        <v>53</v>
      </c>
      <c r="H40" t="s">
        <v>385</v>
      </c>
      <c r="I40" t="s">
        <v>775</v>
      </c>
      <c r="J40" s="77">
        <v>46266.291666666664</v>
      </c>
      <c r="K40" s="77">
        <v>46272.645833333336</v>
      </c>
      <c r="L40" s="77">
        <v>46272.645833333336</v>
      </c>
      <c r="M40" s="77">
        <v>46272.609722222223</v>
      </c>
      <c r="N40" s="77">
        <v>46272.613194444442</v>
      </c>
      <c r="O40" s="77">
        <v>46272.636111111111</v>
      </c>
      <c r="P40" s="140">
        <f t="shared" si="1"/>
        <v>46272</v>
      </c>
      <c r="Q40" t="s">
        <v>690</v>
      </c>
      <c r="R40" t="s">
        <v>86</v>
      </c>
      <c r="S40" t="s">
        <v>30615</v>
      </c>
      <c r="T40" t="s">
        <v>30616</v>
      </c>
      <c r="V40" t="s">
        <v>30617</v>
      </c>
      <c r="X40" s="78" t="s">
        <v>30622</v>
      </c>
      <c r="Y40" t="s">
        <v>30623</v>
      </c>
      <c r="Z40" t="s">
        <v>30620</v>
      </c>
      <c r="AA40" t="s">
        <v>30705</v>
      </c>
      <c r="AB40" t="s">
        <v>30615</v>
      </c>
      <c r="AC40">
        <v>1</v>
      </c>
      <c r="AD40">
        <v>1</v>
      </c>
      <c r="AE40">
        <v>1</v>
      </c>
      <c r="AF40" t="s">
        <v>621</v>
      </c>
      <c r="AG40" t="s">
        <v>68</v>
      </c>
      <c r="AH40" t="s">
        <v>622</v>
      </c>
      <c r="AL40">
        <v>5</v>
      </c>
      <c r="AM40">
        <v>5</v>
      </c>
    </row>
    <row r="41" spans="1:39" ht="15" hidden="1" customHeight="1" x14ac:dyDescent="0.35">
      <c r="A41">
        <v>2650689</v>
      </c>
      <c r="B41" t="s">
        <v>617</v>
      </c>
      <c r="C41">
        <v>6</v>
      </c>
      <c r="D41" t="s">
        <v>1394</v>
      </c>
      <c r="E41" s="84" t="str">
        <f t="shared" si="0"/>
        <v>689M</v>
      </c>
      <c r="F41" t="s">
        <v>1395</v>
      </c>
      <c r="G41" t="s">
        <v>53</v>
      </c>
      <c r="H41" t="s">
        <v>375</v>
      </c>
      <c r="I41" t="s">
        <v>1396</v>
      </c>
      <c r="J41" s="77">
        <v>46266.291666666664</v>
      </c>
      <c r="K41" s="77">
        <v>46272.645833333336</v>
      </c>
      <c r="L41" s="77">
        <v>46272.645833333336</v>
      </c>
      <c r="M41" s="77">
        <v>46272.527777777781</v>
      </c>
      <c r="N41" s="77">
        <v>46272.529166666667</v>
      </c>
      <c r="O41" s="77">
        <v>46272.550694444442</v>
      </c>
      <c r="P41" s="140">
        <f t="shared" si="1"/>
        <v>46272</v>
      </c>
      <c r="Q41" t="s">
        <v>651</v>
      </c>
      <c r="R41" t="s">
        <v>76</v>
      </c>
      <c r="S41" t="s">
        <v>30615</v>
      </c>
      <c r="T41" t="s">
        <v>30616</v>
      </c>
      <c r="V41" t="s">
        <v>30617</v>
      </c>
      <c r="X41" s="78" t="s">
        <v>30666</v>
      </c>
      <c r="Y41" s="78" t="s">
        <v>30667</v>
      </c>
      <c r="Z41" t="s">
        <v>30620</v>
      </c>
      <c r="AA41" t="s">
        <v>30706</v>
      </c>
      <c r="AB41" t="s">
        <v>30615</v>
      </c>
      <c r="AC41">
        <v>1</v>
      </c>
      <c r="AD41">
        <v>1</v>
      </c>
      <c r="AE41">
        <v>1</v>
      </c>
      <c r="AF41" t="s">
        <v>621</v>
      </c>
      <c r="AG41" t="s">
        <v>68</v>
      </c>
      <c r="AH41" t="s">
        <v>659</v>
      </c>
      <c r="AL41">
        <v>5</v>
      </c>
      <c r="AM41">
        <v>5</v>
      </c>
    </row>
    <row r="42" spans="1:39" ht="15" hidden="1" customHeight="1" x14ac:dyDescent="0.35">
      <c r="A42">
        <v>2650686</v>
      </c>
      <c r="B42" t="s">
        <v>617</v>
      </c>
      <c r="C42">
        <v>6</v>
      </c>
      <c r="D42" t="s">
        <v>1376</v>
      </c>
      <c r="E42" s="84" t="str">
        <f t="shared" si="0"/>
        <v>650K</v>
      </c>
      <c r="F42" t="s">
        <v>1377</v>
      </c>
      <c r="G42" t="s">
        <v>53</v>
      </c>
      <c r="H42" t="s">
        <v>328</v>
      </c>
      <c r="I42" t="s">
        <v>1802</v>
      </c>
      <c r="J42" s="77">
        <v>46266.291666666664</v>
      </c>
      <c r="K42" s="77">
        <v>46274.479166666664</v>
      </c>
      <c r="L42" s="77">
        <v>46274.479166666664</v>
      </c>
      <c r="M42" s="77">
        <v>46274.340277777781</v>
      </c>
      <c r="N42" s="77">
        <v>46274.352083333331</v>
      </c>
      <c r="O42" s="77">
        <v>46274.373611111114</v>
      </c>
      <c r="P42" s="140">
        <f t="shared" si="1"/>
        <v>46274</v>
      </c>
      <c r="Q42" t="s">
        <v>651</v>
      </c>
      <c r="R42" t="s">
        <v>76</v>
      </c>
      <c r="S42" t="s">
        <v>30615</v>
      </c>
      <c r="T42" t="s">
        <v>30616</v>
      </c>
      <c r="V42" t="s">
        <v>30617</v>
      </c>
      <c r="X42" s="78" t="s">
        <v>30666</v>
      </c>
      <c r="Y42" s="78" t="s">
        <v>30667</v>
      </c>
      <c r="Z42" t="s">
        <v>30620</v>
      </c>
      <c r="AA42" t="s">
        <v>30709</v>
      </c>
      <c r="AB42" t="s">
        <v>30615</v>
      </c>
      <c r="AC42">
        <v>1</v>
      </c>
      <c r="AD42">
        <v>1</v>
      </c>
      <c r="AE42">
        <v>1</v>
      </c>
      <c r="AF42" t="s">
        <v>621</v>
      </c>
      <c r="AG42" t="s">
        <v>68</v>
      </c>
      <c r="AH42" t="s">
        <v>659</v>
      </c>
      <c r="AL42">
        <v>5</v>
      </c>
      <c r="AM42">
        <v>5</v>
      </c>
    </row>
    <row r="43" spans="1:39" ht="15" hidden="1" customHeight="1" x14ac:dyDescent="0.35">
      <c r="A43">
        <v>2648327</v>
      </c>
      <c r="B43" t="s">
        <v>617</v>
      </c>
      <c r="C43">
        <v>6</v>
      </c>
      <c r="D43" t="s">
        <v>1095</v>
      </c>
      <c r="E43" s="84" t="str">
        <f t="shared" si="0"/>
        <v>519C</v>
      </c>
      <c r="F43" t="s">
        <v>1096</v>
      </c>
      <c r="G43" t="s">
        <v>53</v>
      </c>
      <c r="H43" t="s">
        <v>291</v>
      </c>
      <c r="I43" t="s">
        <v>1097</v>
      </c>
      <c r="J43" s="77">
        <v>46266.291666666664</v>
      </c>
      <c r="K43" s="77">
        <v>46272.541666666664</v>
      </c>
      <c r="L43" s="77">
        <v>46272.541666666664</v>
      </c>
      <c r="M43" s="77">
        <v>46272.390277777777</v>
      </c>
      <c r="N43" s="77">
        <v>46272.399305555555</v>
      </c>
      <c r="O43" s="77">
        <v>46272.421527777777</v>
      </c>
      <c r="P43" s="140">
        <f t="shared" si="1"/>
        <v>46272</v>
      </c>
      <c r="Q43" t="s">
        <v>665</v>
      </c>
      <c r="R43" t="s">
        <v>78</v>
      </c>
      <c r="S43" t="s">
        <v>30615</v>
      </c>
      <c r="T43" t="s">
        <v>30616</v>
      </c>
      <c r="V43" t="s">
        <v>30617</v>
      </c>
      <c r="X43" s="78" t="s">
        <v>30671</v>
      </c>
      <c r="Y43" s="78" t="s">
        <v>30710</v>
      </c>
      <c r="Z43" t="s">
        <v>30620</v>
      </c>
      <c r="AA43" t="s">
        <v>30711</v>
      </c>
      <c r="AB43" t="s">
        <v>30615</v>
      </c>
      <c r="AC43">
        <v>1</v>
      </c>
      <c r="AD43">
        <v>1</v>
      </c>
      <c r="AE43">
        <v>1</v>
      </c>
      <c r="AF43" t="s">
        <v>621</v>
      </c>
      <c r="AG43" t="s">
        <v>68</v>
      </c>
      <c r="AH43" t="s">
        <v>631</v>
      </c>
      <c r="AL43">
        <v>5</v>
      </c>
      <c r="AM43">
        <v>5</v>
      </c>
    </row>
    <row r="44" spans="1:39" ht="15" hidden="1" customHeight="1" x14ac:dyDescent="0.35">
      <c r="A44">
        <v>2655809</v>
      </c>
      <c r="B44" t="s">
        <v>617</v>
      </c>
      <c r="C44">
        <v>6</v>
      </c>
      <c r="D44" t="s">
        <v>1649</v>
      </c>
      <c r="E44" s="84" t="str">
        <f t="shared" si="0"/>
        <v>4102</v>
      </c>
      <c r="F44" t="s">
        <v>1650</v>
      </c>
      <c r="G44" t="s">
        <v>53</v>
      </c>
      <c r="H44" t="s">
        <v>261</v>
      </c>
      <c r="I44" t="s">
        <v>1651</v>
      </c>
      <c r="J44" s="77">
        <v>46266.291666666664</v>
      </c>
      <c r="K44" s="77">
        <v>46274.645833333336</v>
      </c>
      <c r="L44" s="77">
        <v>46274.645833333336</v>
      </c>
      <c r="M44" s="77">
        <v>46274.554861111108</v>
      </c>
      <c r="N44" s="77">
        <v>46274.561805555553</v>
      </c>
      <c r="O44" s="77">
        <v>46274.583333333336</v>
      </c>
      <c r="P44" s="140">
        <f t="shared" si="1"/>
        <v>46274</v>
      </c>
      <c r="Q44" t="s">
        <v>646</v>
      </c>
      <c r="R44" t="s">
        <v>102</v>
      </c>
      <c r="S44" t="s">
        <v>30615</v>
      </c>
      <c r="T44" t="s">
        <v>30616</v>
      </c>
      <c r="V44" t="s">
        <v>30617</v>
      </c>
      <c r="X44" t="s">
        <v>30658</v>
      </c>
      <c r="Y44" t="s">
        <v>30623</v>
      </c>
      <c r="Z44" t="s">
        <v>30620</v>
      </c>
      <c r="AA44" t="s">
        <v>30712</v>
      </c>
      <c r="AB44" t="s">
        <v>30615</v>
      </c>
      <c r="AC44">
        <v>1</v>
      </c>
      <c r="AD44">
        <v>1</v>
      </c>
      <c r="AE44">
        <v>1</v>
      </c>
      <c r="AF44" t="s">
        <v>621</v>
      </c>
      <c r="AG44" t="s">
        <v>68</v>
      </c>
      <c r="AH44" t="s">
        <v>631</v>
      </c>
      <c r="AL44">
        <v>5</v>
      </c>
      <c r="AM44">
        <v>5</v>
      </c>
    </row>
    <row r="45" spans="1:39" ht="15" hidden="1" customHeight="1" x14ac:dyDescent="0.35">
      <c r="A45">
        <v>2655807</v>
      </c>
      <c r="B45" t="s">
        <v>617</v>
      </c>
      <c r="C45">
        <v>6</v>
      </c>
      <c r="D45" t="s">
        <v>1064</v>
      </c>
      <c r="E45" s="84" t="str">
        <f t="shared" si="0"/>
        <v>383Q</v>
      </c>
      <c r="F45" t="s">
        <v>1065</v>
      </c>
      <c r="G45" t="s">
        <v>53</v>
      </c>
      <c r="H45" t="s">
        <v>252</v>
      </c>
      <c r="I45" t="s">
        <v>1066</v>
      </c>
      <c r="J45" s="77">
        <v>46266.291666666664</v>
      </c>
      <c r="K45" s="77">
        <v>46274.541666666664</v>
      </c>
      <c r="L45" s="77">
        <v>46274.541666666664</v>
      </c>
      <c r="M45" s="77">
        <v>46274.433333333334</v>
      </c>
      <c r="N45" s="77">
        <v>46274.435416666667</v>
      </c>
      <c r="O45" s="77">
        <v>46274.461805555555</v>
      </c>
      <c r="P45" s="140">
        <f t="shared" si="1"/>
        <v>46274</v>
      </c>
      <c r="Q45" t="s">
        <v>646</v>
      </c>
      <c r="R45" t="s">
        <v>102</v>
      </c>
      <c r="S45" t="s">
        <v>30615</v>
      </c>
      <c r="T45" t="s">
        <v>30616</v>
      </c>
      <c r="V45" t="s">
        <v>30617</v>
      </c>
      <c r="X45" t="s">
        <v>30658</v>
      </c>
      <c r="Y45" t="s">
        <v>30623</v>
      </c>
      <c r="Z45" t="s">
        <v>30620</v>
      </c>
      <c r="AA45" t="s">
        <v>30713</v>
      </c>
      <c r="AB45" t="s">
        <v>30615</v>
      </c>
      <c r="AC45">
        <v>1</v>
      </c>
      <c r="AD45">
        <v>1</v>
      </c>
      <c r="AE45">
        <v>1</v>
      </c>
      <c r="AF45" t="s">
        <v>621</v>
      </c>
      <c r="AG45" t="s">
        <v>68</v>
      </c>
      <c r="AH45" t="s">
        <v>631</v>
      </c>
      <c r="AL45">
        <v>5</v>
      </c>
      <c r="AM45">
        <v>5</v>
      </c>
    </row>
    <row r="46" spans="1:39" ht="15" hidden="1" customHeight="1" x14ac:dyDescent="0.35">
      <c r="A46">
        <v>2650643</v>
      </c>
      <c r="B46" t="s">
        <v>617</v>
      </c>
      <c r="C46">
        <v>6</v>
      </c>
      <c r="D46" t="s">
        <v>1052</v>
      </c>
      <c r="E46" s="84" t="str">
        <f t="shared" si="0"/>
        <v>365L</v>
      </c>
      <c r="F46" t="s">
        <v>1053</v>
      </c>
      <c r="G46" t="s">
        <v>53</v>
      </c>
      <c r="H46" t="s">
        <v>247</v>
      </c>
      <c r="I46" t="s">
        <v>1054</v>
      </c>
      <c r="J46" s="77">
        <v>46266.291666666664</v>
      </c>
      <c r="K46" s="77">
        <v>46272.708333333336</v>
      </c>
      <c r="L46" s="77">
        <v>46272.708333333336</v>
      </c>
      <c r="M46" s="77">
        <v>46272.4375</v>
      </c>
      <c r="N46" s="77">
        <v>46272.438888888886</v>
      </c>
      <c r="O46" s="77">
        <v>46272.461805555555</v>
      </c>
      <c r="P46" s="140">
        <f t="shared" si="1"/>
        <v>46272</v>
      </c>
      <c r="Q46" t="s">
        <v>679</v>
      </c>
      <c r="R46" t="s">
        <v>66</v>
      </c>
      <c r="S46" t="s">
        <v>30615</v>
      </c>
      <c r="T46" t="s">
        <v>30616</v>
      </c>
      <c r="V46" t="s">
        <v>30617</v>
      </c>
      <c r="X46" t="s">
        <v>30658</v>
      </c>
      <c r="Y46" t="s">
        <v>30623</v>
      </c>
      <c r="Z46" t="s">
        <v>30620</v>
      </c>
      <c r="AA46" t="s">
        <v>30714</v>
      </c>
      <c r="AB46" t="s">
        <v>30615</v>
      </c>
      <c r="AC46">
        <v>1</v>
      </c>
      <c r="AD46">
        <v>1</v>
      </c>
      <c r="AE46">
        <v>1</v>
      </c>
      <c r="AF46" t="s">
        <v>621</v>
      </c>
      <c r="AG46" t="s">
        <v>68</v>
      </c>
      <c r="AH46" t="s">
        <v>631</v>
      </c>
      <c r="AL46">
        <v>5</v>
      </c>
      <c r="AM46">
        <v>5</v>
      </c>
    </row>
    <row r="47" spans="1:39" ht="15" hidden="1" customHeight="1" x14ac:dyDescent="0.35">
      <c r="A47">
        <v>2650642</v>
      </c>
      <c r="B47" t="s">
        <v>617</v>
      </c>
      <c r="C47">
        <v>6</v>
      </c>
      <c r="D47" t="s">
        <v>1037</v>
      </c>
      <c r="E47" s="84" t="str">
        <f t="shared" si="0"/>
        <v>355U</v>
      </c>
      <c r="F47" t="s">
        <v>1038</v>
      </c>
      <c r="G47" t="s">
        <v>53</v>
      </c>
      <c r="H47" t="s">
        <v>241</v>
      </c>
      <c r="I47" t="s">
        <v>1039</v>
      </c>
      <c r="J47" s="77">
        <v>46266.291666666664</v>
      </c>
      <c r="K47" s="77">
        <v>46272.708333333336</v>
      </c>
      <c r="L47" s="77">
        <v>46272.708333333336</v>
      </c>
      <c r="M47" s="77">
        <v>46272.393055555556</v>
      </c>
      <c r="N47" s="77">
        <v>46272.394444444442</v>
      </c>
      <c r="O47" s="77">
        <v>46272.416666666664</v>
      </c>
      <c r="P47" s="140">
        <f t="shared" si="1"/>
        <v>46272</v>
      </c>
      <c r="Q47" t="s">
        <v>679</v>
      </c>
      <c r="R47" t="s">
        <v>66</v>
      </c>
      <c r="S47" t="s">
        <v>30615</v>
      </c>
      <c r="T47" t="s">
        <v>30616</v>
      </c>
      <c r="V47" t="s">
        <v>30617</v>
      </c>
      <c r="X47" t="s">
        <v>30658</v>
      </c>
      <c r="Y47" t="s">
        <v>30623</v>
      </c>
      <c r="Z47" t="s">
        <v>30620</v>
      </c>
      <c r="AA47" t="s">
        <v>30715</v>
      </c>
      <c r="AB47" t="s">
        <v>30615</v>
      </c>
      <c r="AC47">
        <v>1</v>
      </c>
      <c r="AD47">
        <v>1</v>
      </c>
      <c r="AE47">
        <v>1</v>
      </c>
      <c r="AF47" t="s">
        <v>621</v>
      </c>
      <c r="AG47" t="s">
        <v>68</v>
      </c>
      <c r="AH47" t="s">
        <v>631</v>
      </c>
      <c r="AL47">
        <v>5</v>
      </c>
      <c r="AM47">
        <v>5</v>
      </c>
    </row>
    <row r="48" spans="1:39" ht="15" hidden="1" customHeight="1" x14ac:dyDescent="0.35">
      <c r="A48">
        <v>2650683</v>
      </c>
      <c r="B48" t="s">
        <v>617</v>
      </c>
      <c r="C48">
        <v>6</v>
      </c>
      <c r="D48" t="s">
        <v>1337</v>
      </c>
      <c r="E48" s="84" t="str">
        <f t="shared" si="0"/>
        <v>334V</v>
      </c>
      <c r="F48" t="s">
        <v>1338</v>
      </c>
      <c r="G48" t="s">
        <v>53</v>
      </c>
      <c r="H48" t="s">
        <v>234</v>
      </c>
      <c r="I48" t="s">
        <v>1339</v>
      </c>
      <c r="J48" s="77">
        <v>46266.291666666664</v>
      </c>
      <c r="K48" s="77">
        <v>46272.5</v>
      </c>
      <c r="L48" s="77">
        <v>46272.5</v>
      </c>
      <c r="M48" s="77">
        <v>46272.453472222223</v>
      </c>
      <c r="N48" s="77">
        <v>46272.454861111109</v>
      </c>
      <c r="O48" s="77">
        <v>46272.477083333331</v>
      </c>
      <c r="P48" s="140">
        <f t="shared" si="1"/>
        <v>46272</v>
      </c>
      <c r="Q48" t="s">
        <v>651</v>
      </c>
      <c r="R48" t="s">
        <v>76</v>
      </c>
      <c r="S48" t="s">
        <v>30615</v>
      </c>
      <c r="T48" t="s">
        <v>30616</v>
      </c>
      <c r="V48" t="s">
        <v>30617</v>
      </c>
      <c r="X48" s="78" t="s">
        <v>30666</v>
      </c>
      <c r="Y48" s="78" t="s">
        <v>30677</v>
      </c>
      <c r="Z48" t="s">
        <v>30620</v>
      </c>
      <c r="AA48" t="s">
        <v>30716</v>
      </c>
      <c r="AB48" t="s">
        <v>30615</v>
      </c>
      <c r="AC48">
        <v>1</v>
      </c>
      <c r="AD48">
        <v>1</v>
      </c>
      <c r="AE48">
        <v>1</v>
      </c>
      <c r="AF48" t="s">
        <v>621</v>
      </c>
      <c r="AG48" t="s">
        <v>68</v>
      </c>
      <c r="AH48" t="s">
        <v>659</v>
      </c>
      <c r="AL48">
        <v>5</v>
      </c>
      <c r="AM48">
        <v>5</v>
      </c>
    </row>
    <row r="49" spans="1:39" ht="15" hidden="1" customHeight="1" x14ac:dyDescent="0.35">
      <c r="A49">
        <v>2650378</v>
      </c>
      <c r="B49" t="s">
        <v>617</v>
      </c>
      <c r="C49">
        <v>6</v>
      </c>
      <c r="D49" t="s">
        <v>1023</v>
      </c>
      <c r="E49" s="84" t="str">
        <f t="shared" si="0"/>
        <v>320T</v>
      </c>
      <c r="F49" t="s">
        <v>1024</v>
      </c>
      <c r="G49" t="s">
        <v>53</v>
      </c>
      <c r="H49" t="s">
        <v>231</v>
      </c>
      <c r="I49" t="s">
        <v>30498</v>
      </c>
      <c r="J49" s="77">
        <v>46266.291666666664</v>
      </c>
      <c r="K49" s="77">
        <v>46272.5625</v>
      </c>
      <c r="L49" s="77">
        <v>46272.5625</v>
      </c>
      <c r="M49" s="77">
        <v>46272.431250000001</v>
      </c>
      <c r="N49" s="77">
        <v>46272.431944444441</v>
      </c>
      <c r="O49" s="77">
        <v>46272.453472222223</v>
      </c>
      <c r="P49" s="140">
        <f t="shared" si="1"/>
        <v>46272</v>
      </c>
      <c r="Q49" t="s">
        <v>30651</v>
      </c>
      <c r="R49" t="s">
        <v>30185</v>
      </c>
      <c r="S49" t="s">
        <v>30615</v>
      </c>
      <c r="T49" t="s">
        <v>30616</v>
      </c>
      <c r="V49" t="s">
        <v>30617</v>
      </c>
      <c r="X49" t="s">
        <v>30717</v>
      </c>
      <c r="Y49" t="s">
        <v>30653</v>
      </c>
      <c r="Z49" t="s">
        <v>30620</v>
      </c>
      <c r="AA49" t="s">
        <v>30718</v>
      </c>
      <c r="AB49" t="s">
        <v>30615</v>
      </c>
      <c r="AC49">
        <v>1</v>
      </c>
      <c r="AD49">
        <v>1</v>
      </c>
      <c r="AE49">
        <v>1</v>
      </c>
      <c r="AF49" t="s">
        <v>621</v>
      </c>
      <c r="AG49" t="s">
        <v>68</v>
      </c>
      <c r="AH49" t="s">
        <v>631</v>
      </c>
      <c r="AL49">
        <v>5</v>
      </c>
      <c r="AM49">
        <v>5</v>
      </c>
    </row>
    <row r="50" spans="1:39" ht="15" hidden="1" customHeight="1" x14ac:dyDescent="0.35">
      <c r="A50">
        <v>2649237</v>
      </c>
      <c r="B50" t="s">
        <v>617</v>
      </c>
      <c r="C50">
        <v>6</v>
      </c>
      <c r="D50" t="s">
        <v>1335</v>
      </c>
      <c r="E50" s="84" t="str">
        <f t="shared" si="0"/>
        <v>263L</v>
      </c>
      <c r="F50" t="s">
        <v>1336</v>
      </c>
      <c r="G50" t="s">
        <v>53</v>
      </c>
      <c r="H50" t="s">
        <v>220</v>
      </c>
      <c r="I50" t="s">
        <v>1714</v>
      </c>
      <c r="J50" s="77">
        <v>46266.291666666664</v>
      </c>
      <c r="K50" s="77">
        <v>46273.6875</v>
      </c>
      <c r="L50" s="77">
        <v>46273.6875</v>
      </c>
      <c r="M50" s="77">
        <v>46273.527777777781</v>
      </c>
      <c r="N50" s="77">
        <v>46273.538888888892</v>
      </c>
      <c r="O50" s="77">
        <v>46273.560416666667</v>
      </c>
      <c r="P50" s="140">
        <f t="shared" si="1"/>
        <v>46273</v>
      </c>
      <c r="Q50" t="s">
        <v>658</v>
      </c>
      <c r="R50" t="s">
        <v>92</v>
      </c>
      <c r="S50" t="s">
        <v>30615</v>
      </c>
      <c r="T50" t="s">
        <v>30616</v>
      </c>
      <c r="V50" t="s">
        <v>30617</v>
      </c>
      <c r="X50" s="78" t="s">
        <v>30720</v>
      </c>
      <c r="Y50" s="78" t="s">
        <v>30721</v>
      </c>
      <c r="Z50" t="s">
        <v>30620</v>
      </c>
      <c r="AA50" t="s">
        <v>30722</v>
      </c>
      <c r="AB50" t="s">
        <v>30615</v>
      </c>
      <c r="AC50">
        <v>1</v>
      </c>
      <c r="AD50">
        <v>1</v>
      </c>
      <c r="AE50">
        <v>1</v>
      </c>
      <c r="AF50" t="s">
        <v>621</v>
      </c>
      <c r="AG50" t="s">
        <v>68</v>
      </c>
      <c r="AH50" t="s">
        <v>659</v>
      </c>
      <c r="AL50">
        <v>5</v>
      </c>
      <c r="AM50">
        <v>5</v>
      </c>
    </row>
    <row r="51" spans="1:39" ht="15" hidden="1" customHeight="1" x14ac:dyDescent="0.35">
      <c r="A51">
        <v>2650677</v>
      </c>
      <c r="B51" t="s">
        <v>617</v>
      </c>
      <c r="C51">
        <v>6</v>
      </c>
      <c r="D51" t="s">
        <v>1328</v>
      </c>
      <c r="E51" s="84" t="str">
        <f t="shared" si="0"/>
        <v>143J</v>
      </c>
      <c r="F51" t="s">
        <v>1329</v>
      </c>
      <c r="G51" t="s">
        <v>53</v>
      </c>
      <c r="H51" t="s">
        <v>201</v>
      </c>
      <c r="I51" s="78" t="s">
        <v>1330</v>
      </c>
      <c r="J51" s="77">
        <v>46266.291666666664</v>
      </c>
      <c r="K51" s="77">
        <v>46274.5</v>
      </c>
      <c r="L51" s="77">
        <v>46274.5</v>
      </c>
      <c r="M51" s="77">
        <v>46274.450694444444</v>
      </c>
      <c r="N51" s="77">
        <v>46274.451388888891</v>
      </c>
      <c r="O51" s="77">
        <v>46274.472916666666</v>
      </c>
      <c r="P51" s="140">
        <f t="shared" si="1"/>
        <v>46274</v>
      </c>
      <c r="Q51" t="s">
        <v>651</v>
      </c>
      <c r="R51" t="s">
        <v>76</v>
      </c>
      <c r="S51" t="s">
        <v>30615</v>
      </c>
      <c r="T51" t="s">
        <v>30616</v>
      </c>
      <c r="V51" t="s">
        <v>30617</v>
      </c>
      <c r="X51" s="78" t="s">
        <v>30666</v>
      </c>
      <c r="Y51" s="78" t="s">
        <v>30723</v>
      </c>
      <c r="Z51" t="s">
        <v>30620</v>
      </c>
      <c r="AA51" t="s">
        <v>30724</v>
      </c>
      <c r="AB51" t="s">
        <v>30615</v>
      </c>
      <c r="AC51">
        <v>1</v>
      </c>
      <c r="AD51">
        <v>1</v>
      </c>
      <c r="AE51">
        <v>1</v>
      </c>
      <c r="AF51" t="s">
        <v>621</v>
      </c>
      <c r="AG51" t="s">
        <v>68</v>
      </c>
      <c r="AH51" t="s">
        <v>659</v>
      </c>
      <c r="AL51">
        <v>5</v>
      </c>
      <c r="AM51">
        <v>5</v>
      </c>
    </row>
    <row r="52" spans="1:39" ht="15" hidden="1" customHeight="1" x14ac:dyDescent="0.35">
      <c r="A52">
        <v>2650673</v>
      </c>
      <c r="B52" t="s">
        <v>617</v>
      </c>
      <c r="C52">
        <v>6</v>
      </c>
      <c r="D52" t="s">
        <v>953</v>
      </c>
      <c r="E52" s="84" t="str">
        <f t="shared" si="0"/>
        <v>01B2</v>
      </c>
      <c r="F52" t="s">
        <v>954</v>
      </c>
      <c r="G52" t="s">
        <v>53</v>
      </c>
      <c r="H52" t="s">
        <v>177</v>
      </c>
      <c r="I52" t="s">
        <v>955</v>
      </c>
      <c r="J52" s="77">
        <v>46266.291666666664</v>
      </c>
      <c r="K52" s="77">
        <v>46273.583333333336</v>
      </c>
      <c r="L52" s="77">
        <v>46273.583333333336</v>
      </c>
      <c r="M52" s="77">
        <v>46273.493055555555</v>
      </c>
      <c r="N52" s="77">
        <v>46273.52847222222</v>
      </c>
      <c r="O52" s="77">
        <v>46273.550694444442</v>
      </c>
      <c r="P52" s="140">
        <f t="shared" si="1"/>
        <v>46273</v>
      </c>
      <c r="Q52" t="s">
        <v>651</v>
      </c>
      <c r="R52" t="s">
        <v>76</v>
      </c>
      <c r="S52" t="s">
        <v>30615</v>
      </c>
      <c r="T52" t="s">
        <v>30616</v>
      </c>
      <c r="V52" t="s">
        <v>30617</v>
      </c>
      <c r="X52" s="78" t="s">
        <v>30725</v>
      </c>
      <c r="Y52" s="78" t="s">
        <v>30667</v>
      </c>
      <c r="Z52" t="s">
        <v>30620</v>
      </c>
      <c r="AA52" t="s">
        <v>30726</v>
      </c>
      <c r="AB52" t="s">
        <v>30615</v>
      </c>
      <c r="AC52">
        <v>1</v>
      </c>
      <c r="AD52">
        <v>1</v>
      </c>
      <c r="AE52">
        <v>1</v>
      </c>
      <c r="AF52" t="s">
        <v>621</v>
      </c>
      <c r="AG52" t="s">
        <v>68</v>
      </c>
      <c r="AH52" t="s">
        <v>631</v>
      </c>
      <c r="AL52">
        <v>5</v>
      </c>
      <c r="AM52">
        <v>5</v>
      </c>
    </row>
    <row r="53" spans="1:39" ht="15" hidden="1" customHeight="1" x14ac:dyDescent="0.35">
      <c r="A53">
        <v>2655999</v>
      </c>
      <c r="B53" t="s">
        <v>617</v>
      </c>
      <c r="C53">
        <v>6</v>
      </c>
      <c r="D53" t="s">
        <v>906</v>
      </c>
      <c r="E53" s="84" t="str">
        <f t="shared" si="0"/>
        <v>00UP</v>
      </c>
      <c r="F53" t="s">
        <v>907</v>
      </c>
      <c r="G53" t="s">
        <v>53</v>
      </c>
      <c r="H53" t="s">
        <v>152</v>
      </c>
      <c r="I53" t="s">
        <v>908</v>
      </c>
      <c r="J53" s="77">
        <v>46266.291666666664</v>
      </c>
      <c r="K53" s="77">
        <v>46270.479166666664</v>
      </c>
      <c r="L53" s="77">
        <v>46270.479166666664</v>
      </c>
      <c r="M53" s="77">
        <v>46272.363888888889</v>
      </c>
      <c r="N53" s="77">
        <v>46272.365277777775</v>
      </c>
      <c r="O53" s="77">
        <v>46272.386111111111</v>
      </c>
      <c r="P53" s="140">
        <f t="shared" si="1"/>
        <v>46272</v>
      </c>
      <c r="Q53" t="s">
        <v>703</v>
      </c>
      <c r="R53" t="s">
        <v>567</v>
      </c>
      <c r="S53" t="s">
        <v>30615</v>
      </c>
      <c r="T53" t="s">
        <v>30616</v>
      </c>
      <c r="V53" t="s">
        <v>30617</v>
      </c>
      <c r="X53" s="78" t="s">
        <v>30727</v>
      </c>
      <c r="Y53" s="78" t="s">
        <v>30728</v>
      </c>
      <c r="Z53" t="s">
        <v>30620</v>
      </c>
      <c r="AA53" t="s">
        <v>30729</v>
      </c>
      <c r="AB53" t="s">
        <v>30615</v>
      </c>
      <c r="AC53">
        <v>1</v>
      </c>
      <c r="AD53">
        <v>1</v>
      </c>
      <c r="AE53">
        <v>1</v>
      </c>
      <c r="AF53" t="s">
        <v>621</v>
      </c>
      <c r="AG53" t="s">
        <v>68</v>
      </c>
      <c r="AH53" t="s">
        <v>631</v>
      </c>
      <c r="AL53">
        <v>0</v>
      </c>
      <c r="AM53">
        <v>5</v>
      </c>
    </row>
    <row r="54" spans="1:39" ht="15" hidden="1" customHeight="1" x14ac:dyDescent="0.35">
      <c r="A54">
        <v>2652345</v>
      </c>
      <c r="B54" t="s">
        <v>617</v>
      </c>
      <c r="C54">
        <v>6</v>
      </c>
      <c r="D54" t="s">
        <v>1304</v>
      </c>
      <c r="E54" s="84" t="str">
        <f t="shared" si="0"/>
        <v>ZY9N</v>
      </c>
      <c r="F54" t="s">
        <v>1305</v>
      </c>
      <c r="G54" t="s">
        <v>38</v>
      </c>
      <c r="H54" t="s">
        <v>555</v>
      </c>
      <c r="I54" t="s">
        <v>1306</v>
      </c>
      <c r="J54" s="77">
        <v>46266.291666666664</v>
      </c>
      <c r="K54" s="77">
        <v>46276.541666666664</v>
      </c>
      <c r="L54" s="77">
        <v>46276.541666666664</v>
      </c>
      <c r="M54" s="77">
        <v>46276.40902777778</v>
      </c>
      <c r="N54" s="77">
        <v>46276.417361111111</v>
      </c>
      <c r="O54" s="77">
        <v>46276.461111111108</v>
      </c>
      <c r="P54" s="140">
        <f t="shared" si="1"/>
        <v>46276</v>
      </c>
      <c r="Q54" t="s">
        <v>692</v>
      </c>
      <c r="R54" t="s">
        <v>81</v>
      </c>
      <c r="S54" t="s">
        <v>30615</v>
      </c>
      <c r="T54" t="s">
        <v>30616</v>
      </c>
      <c r="V54" t="s">
        <v>30617</v>
      </c>
      <c r="X54" t="s">
        <v>30645</v>
      </c>
      <c r="Y54" t="s">
        <v>30646</v>
      </c>
      <c r="Z54" t="s">
        <v>30620</v>
      </c>
      <c r="AA54" t="s">
        <v>30730</v>
      </c>
      <c r="AB54" t="s">
        <v>30615</v>
      </c>
      <c r="AC54">
        <v>1</v>
      </c>
      <c r="AD54">
        <v>1</v>
      </c>
      <c r="AE54">
        <v>1</v>
      </c>
      <c r="AF54" t="s">
        <v>621</v>
      </c>
      <c r="AG54" t="s">
        <v>68</v>
      </c>
      <c r="AH54" t="s">
        <v>631</v>
      </c>
      <c r="AL54">
        <v>5</v>
      </c>
      <c r="AM54">
        <v>5</v>
      </c>
    </row>
    <row r="55" spans="1:39" ht="15" hidden="1" customHeight="1" x14ac:dyDescent="0.35">
      <c r="A55">
        <v>2648349</v>
      </c>
      <c r="B55" t="s">
        <v>617</v>
      </c>
      <c r="C55">
        <v>6</v>
      </c>
      <c r="D55" t="s">
        <v>1282</v>
      </c>
      <c r="E55" s="84" t="str">
        <f t="shared" ref="E55:E111" si="2">LEFT(D55,4)</f>
        <v>ZRH6</v>
      </c>
      <c r="F55" t="s">
        <v>1283</v>
      </c>
      <c r="G55" t="s">
        <v>38</v>
      </c>
      <c r="H55" t="s">
        <v>525</v>
      </c>
      <c r="I55" t="s">
        <v>1284</v>
      </c>
      <c r="J55" s="77">
        <v>46266.291666666664</v>
      </c>
      <c r="K55" s="77">
        <v>46272.625</v>
      </c>
      <c r="L55" s="77">
        <v>46272.625</v>
      </c>
      <c r="M55" s="77">
        <v>46272.500694444447</v>
      </c>
      <c r="N55" s="77">
        <v>46272.504166666666</v>
      </c>
      <c r="O55" s="77">
        <v>46272.547222222223</v>
      </c>
      <c r="P55" s="140">
        <f t="shared" si="1"/>
        <v>46272</v>
      </c>
      <c r="Q55" t="s">
        <v>665</v>
      </c>
      <c r="R55" t="s">
        <v>78</v>
      </c>
      <c r="S55" t="s">
        <v>30615</v>
      </c>
      <c r="T55" t="s">
        <v>30616</v>
      </c>
      <c r="V55" t="s">
        <v>30617</v>
      </c>
      <c r="X55" s="78" t="s">
        <v>30731</v>
      </c>
      <c r="Y55" s="78" t="s">
        <v>30732</v>
      </c>
      <c r="Z55" t="s">
        <v>30620</v>
      </c>
      <c r="AA55" t="s">
        <v>30733</v>
      </c>
      <c r="AB55" t="s">
        <v>30615</v>
      </c>
      <c r="AC55">
        <v>1</v>
      </c>
      <c r="AD55">
        <v>1</v>
      </c>
      <c r="AE55">
        <v>1</v>
      </c>
      <c r="AF55" t="s">
        <v>621</v>
      </c>
      <c r="AG55" t="s">
        <v>68</v>
      </c>
      <c r="AH55" t="s">
        <v>631</v>
      </c>
      <c r="AL55">
        <v>5</v>
      </c>
      <c r="AM55">
        <v>5</v>
      </c>
    </row>
    <row r="56" spans="1:39" ht="15" hidden="1" customHeight="1" x14ac:dyDescent="0.35">
      <c r="A56">
        <v>2650703</v>
      </c>
      <c r="B56" t="s">
        <v>617</v>
      </c>
      <c r="C56">
        <v>6</v>
      </c>
      <c r="D56" t="s">
        <v>1419</v>
      </c>
      <c r="E56" s="84" t="str">
        <f t="shared" si="2"/>
        <v>Z844</v>
      </c>
      <c r="F56" t="s">
        <v>1420</v>
      </c>
      <c r="G56" t="s">
        <v>38</v>
      </c>
      <c r="H56" t="s">
        <v>481</v>
      </c>
      <c r="I56" t="s">
        <v>1235</v>
      </c>
      <c r="J56" s="77">
        <v>46266.291666666664</v>
      </c>
      <c r="K56" s="77">
        <v>46270.708333333336</v>
      </c>
      <c r="L56" s="77">
        <v>46270.708333333336</v>
      </c>
      <c r="M56" s="77">
        <v>46270.663194444445</v>
      </c>
      <c r="N56" s="77">
        <v>46270.663888888892</v>
      </c>
      <c r="O56" s="77">
        <v>46270.706250000003</v>
      </c>
      <c r="P56" s="140">
        <f t="shared" ref="P56:P112" si="3">INT(O56)</f>
        <v>46270</v>
      </c>
      <c r="Q56" t="s">
        <v>651</v>
      </c>
      <c r="R56" t="s">
        <v>76</v>
      </c>
      <c r="S56" t="s">
        <v>30615</v>
      </c>
      <c r="T56" t="s">
        <v>30616</v>
      </c>
      <c r="V56" t="s">
        <v>30617</v>
      </c>
      <c r="X56" s="78" t="s">
        <v>30734</v>
      </c>
      <c r="Y56" s="78" t="s">
        <v>30735</v>
      </c>
      <c r="Z56" t="s">
        <v>30620</v>
      </c>
      <c r="AA56" t="s">
        <v>30736</v>
      </c>
      <c r="AB56" t="s">
        <v>30615</v>
      </c>
      <c r="AC56">
        <v>1</v>
      </c>
      <c r="AD56">
        <v>1</v>
      </c>
      <c r="AE56">
        <v>2</v>
      </c>
      <c r="AF56" t="s">
        <v>621</v>
      </c>
      <c r="AG56" t="s">
        <v>68</v>
      </c>
      <c r="AH56" t="s">
        <v>631</v>
      </c>
      <c r="AL56">
        <v>5</v>
      </c>
      <c r="AM56">
        <v>5</v>
      </c>
    </row>
    <row r="57" spans="1:39" ht="15" hidden="1" customHeight="1" x14ac:dyDescent="0.35">
      <c r="A57">
        <v>2650700</v>
      </c>
      <c r="B57" t="s">
        <v>617</v>
      </c>
      <c r="C57">
        <v>6</v>
      </c>
      <c r="D57" t="s">
        <v>1239</v>
      </c>
      <c r="E57" s="84" t="str">
        <f t="shared" si="2"/>
        <v>Z836</v>
      </c>
      <c r="F57" t="s">
        <v>1240</v>
      </c>
      <c r="G57" t="s">
        <v>38</v>
      </c>
      <c r="H57" t="s">
        <v>476</v>
      </c>
      <c r="I57" t="s">
        <v>1241</v>
      </c>
      <c r="J57" s="77">
        <v>46266.291666666664</v>
      </c>
      <c r="K57" s="77">
        <v>46268.666666666664</v>
      </c>
      <c r="L57" s="77">
        <v>46268.666666666664</v>
      </c>
      <c r="M57" s="77">
        <v>46268.602083333331</v>
      </c>
      <c r="N57" s="77">
        <v>46268.620138888888</v>
      </c>
      <c r="O57" s="77">
        <v>46268.663194444445</v>
      </c>
      <c r="P57" s="140">
        <f t="shared" si="3"/>
        <v>46268</v>
      </c>
      <c r="Q57" t="s">
        <v>651</v>
      </c>
      <c r="R57" t="s">
        <v>76</v>
      </c>
      <c r="S57" t="s">
        <v>30615</v>
      </c>
      <c r="T57" t="s">
        <v>30616</v>
      </c>
      <c r="V57" t="s">
        <v>30617</v>
      </c>
      <c r="X57" s="78" t="s">
        <v>30734</v>
      </c>
      <c r="Y57" s="78" t="s">
        <v>30737</v>
      </c>
      <c r="Z57" t="s">
        <v>30620</v>
      </c>
      <c r="AA57" t="s">
        <v>30738</v>
      </c>
      <c r="AB57" t="s">
        <v>30615</v>
      </c>
      <c r="AC57">
        <v>1</v>
      </c>
      <c r="AD57">
        <v>1</v>
      </c>
      <c r="AE57">
        <v>2</v>
      </c>
      <c r="AF57" t="s">
        <v>621</v>
      </c>
      <c r="AG57" t="s">
        <v>68</v>
      </c>
      <c r="AH57" t="s">
        <v>631</v>
      </c>
      <c r="AL57">
        <v>5</v>
      </c>
      <c r="AM57">
        <v>5</v>
      </c>
    </row>
    <row r="58" spans="1:39" ht="15" hidden="1" customHeight="1" x14ac:dyDescent="0.35">
      <c r="A58">
        <v>2651610</v>
      </c>
      <c r="B58" t="s">
        <v>617</v>
      </c>
      <c r="C58">
        <v>6</v>
      </c>
      <c r="D58" t="s">
        <v>1979</v>
      </c>
      <c r="E58" s="84" t="str">
        <f t="shared" si="2"/>
        <v>Z2FB</v>
      </c>
      <c r="F58" t="s">
        <v>1980</v>
      </c>
      <c r="G58" t="s">
        <v>38</v>
      </c>
      <c r="H58" t="s">
        <v>450</v>
      </c>
      <c r="I58" t="s">
        <v>1981</v>
      </c>
      <c r="J58" s="77">
        <v>46266.291666666664</v>
      </c>
      <c r="K58" s="77">
        <v>46271.583333333336</v>
      </c>
      <c r="L58" s="77">
        <v>46271.583333333336</v>
      </c>
      <c r="M58" s="77">
        <v>46271.468055555553</v>
      </c>
      <c r="N58" s="77">
        <v>46271.472222222219</v>
      </c>
      <c r="O58" s="77">
        <v>46271.537499999999</v>
      </c>
      <c r="P58" s="140">
        <f t="shared" si="3"/>
        <v>46271</v>
      </c>
      <c r="Q58" t="s">
        <v>640</v>
      </c>
      <c r="R58" t="s">
        <v>128</v>
      </c>
      <c r="S58" t="s">
        <v>30615</v>
      </c>
      <c r="T58" t="s">
        <v>30616</v>
      </c>
      <c r="V58" t="s">
        <v>30617</v>
      </c>
      <c r="X58" s="78" t="s">
        <v>30739</v>
      </c>
      <c r="Y58" s="78" t="s">
        <v>30740</v>
      </c>
      <c r="Z58" t="s">
        <v>30620</v>
      </c>
      <c r="AA58" t="s">
        <v>30741</v>
      </c>
      <c r="AB58" t="s">
        <v>30615</v>
      </c>
      <c r="AC58">
        <v>1</v>
      </c>
      <c r="AD58">
        <v>1</v>
      </c>
      <c r="AE58">
        <v>1</v>
      </c>
      <c r="AF58" t="s">
        <v>621</v>
      </c>
      <c r="AG58" t="s">
        <v>68</v>
      </c>
      <c r="AH58" t="s">
        <v>676</v>
      </c>
      <c r="AL58">
        <v>5</v>
      </c>
      <c r="AM58">
        <v>5</v>
      </c>
    </row>
    <row r="59" spans="1:39" ht="15" hidden="1" customHeight="1" x14ac:dyDescent="0.35">
      <c r="A59">
        <v>2647573</v>
      </c>
      <c r="B59" t="s">
        <v>617</v>
      </c>
      <c r="C59">
        <v>6</v>
      </c>
      <c r="D59" t="s">
        <v>1493</v>
      </c>
      <c r="E59" s="84" t="str">
        <f t="shared" si="2"/>
        <v>Z07R</v>
      </c>
      <c r="F59" t="s">
        <v>1494</v>
      </c>
      <c r="G59" t="s">
        <v>38</v>
      </c>
      <c r="H59" t="s">
        <v>394</v>
      </c>
      <c r="I59" t="s">
        <v>1920</v>
      </c>
      <c r="J59" s="77">
        <v>46266.291666666664</v>
      </c>
      <c r="K59" s="77">
        <v>46270.6875</v>
      </c>
      <c r="L59" s="77">
        <v>46270.6875</v>
      </c>
      <c r="M59" s="77">
        <v>46270.677777777775</v>
      </c>
      <c r="N59" s="77">
        <v>46270.678472222222</v>
      </c>
      <c r="O59" s="77">
        <v>46270.720833333333</v>
      </c>
      <c r="P59" s="140">
        <f t="shared" si="3"/>
        <v>46270</v>
      </c>
      <c r="Q59" t="s">
        <v>620</v>
      </c>
      <c r="R59" t="s">
        <v>237</v>
      </c>
      <c r="S59" t="s">
        <v>30615</v>
      </c>
      <c r="T59" t="s">
        <v>30616</v>
      </c>
      <c r="V59" t="s">
        <v>30617</v>
      </c>
      <c r="X59" t="s">
        <v>30742</v>
      </c>
      <c r="Y59" t="s">
        <v>30640</v>
      </c>
      <c r="Z59" t="s">
        <v>30620</v>
      </c>
      <c r="AA59" t="s">
        <v>30743</v>
      </c>
      <c r="AB59" t="s">
        <v>30615</v>
      </c>
      <c r="AC59">
        <v>1</v>
      </c>
      <c r="AD59">
        <v>1</v>
      </c>
      <c r="AE59">
        <v>1</v>
      </c>
      <c r="AF59" t="s">
        <v>621</v>
      </c>
      <c r="AG59" t="s">
        <v>68</v>
      </c>
      <c r="AH59" t="s">
        <v>622</v>
      </c>
      <c r="AL59">
        <v>5</v>
      </c>
      <c r="AM59">
        <v>5</v>
      </c>
    </row>
    <row r="60" spans="1:39" ht="15" hidden="1" customHeight="1" x14ac:dyDescent="0.35">
      <c r="A60">
        <v>2650385</v>
      </c>
      <c r="B60" t="s">
        <v>617</v>
      </c>
      <c r="C60">
        <v>6</v>
      </c>
      <c r="D60" t="s">
        <v>30475</v>
      </c>
      <c r="E60" s="84" t="str">
        <f t="shared" si="2"/>
        <v>M979</v>
      </c>
      <c r="F60" t="s">
        <v>30499</v>
      </c>
      <c r="G60" t="s">
        <v>30484</v>
      </c>
      <c r="H60" t="s">
        <v>30500</v>
      </c>
      <c r="I60" t="s">
        <v>30501</v>
      </c>
      <c r="J60" s="77">
        <v>46266.291666666664</v>
      </c>
      <c r="K60" s="77">
        <v>46266.708333333336</v>
      </c>
      <c r="L60" s="77">
        <v>46266.708333333336</v>
      </c>
      <c r="M60" s="77">
        <v>46266.543749999997</v>
      </c>
      <c r="N60" s="77">
        <v>46266.543749999997</v>
      </c>
      <c r="O60" s="77">
        <v>46266.56527777778</v>
      </c>
      <c r="P60" s="140">
        <f t="shared" si="3"/>
        <v>46266</v>
      </c>
      <c r="Q60" t="s">
        <v>30651</v>
      </c>
      <c r="R60" t="s">
        <v>30185</v>
      </c>
      <c r="S60" t="s">
        <v>30615</v>
      </c>
      <c r="T60" t="s">
        <v>30616</v>
      </c>
      <c r="V60" t="s">
        <v>30617</v>
      </c>
      <c r="X60" t="s">
        <v>30652</v>
      </c>
      <c r="Y60" t="s">
        <v>30653</v>
      </c>
      <c r="Z60" t="s">
        <v>30620</v>
      </c>
      <c r="AA60" t="s">
        <v>30744</v>
      </c>
      <c r="AB60" t="s">
        <v>30615</v>
      </c>
      <c r="AC60">
        <v>1</v>
      </c>
      <c r="AD60">
        <v>1</v>
      </c>
      <c r="AE60">
        <v>2</v>
      </c>
      <c r="AF60" t="s">
        <v>621</v>
      </c>
      <c r="AG60" t="s">
        <v>68</v>
      </c>
      <c r="AH60" t="s">
        <v>30588</v>
      </c>
      <c r="AL60">
        <v>5</v>
      </c>
      <c r="AM60">
        <v>5</v>
      </c>
    </row>
    <row r="61" spans="1:39" ht="15" hidden="1" customHeight="1" x14ac:dyDescent="0.35">
      <c r="A61">
        <v>2649250</v>
      </c>
      <c r="B61" t="s">
        <v>617</v>
      </c>
      <c r="C61">
        <v>6</v>
      </c>
      <c r="D61" t="s">
        <v>1397</v>
      </c>
      <c r="E61" s="84" t="str">
        <f t="shared" si="2"/>
        <v>699C</v>
      </c>
      <c r="F61" t="s">
        <v>1398</v>
      </c>
      <c r="G61" t="s">
        <v>53</v>
      </c>
      <c r="H61" t="s">
        <v>391</v>
      </c>
      <c r="I61" t="s">
        <v>1399</v>
      </c>
      <c r="J61" s="77">
        <v>46266.291666666664</v>
      </c>
      <c r="K61" s="77">
        <v>46273.708333333336</v>
      </c>
      <c r="L61" s="77">
        <v>46273.645833333336</v>
      </c>
      <c r="M61" s="77">
        <v>46273.493750000001</v>
      </c>
      <c r="N61" s="77">
        <v>46273.495138888888</v>
      </c>
      <c r="O61" s="77">
        <v>46273.517361111109</v>
      </c>
      <c r="P61" s="140">
        <f t="shared" si="3"/>
        <v>46273</v>
      </c>
      <c r="Q61" t="s">
        <v>658</v>
      </c>
      <c r="R61" t="s">
        <v>92</v>
      </c>
      <c r="S61" t="s">
        <v>30615</v>
      </c>
      <c r="T61" t="s">
        <v>30616</v>
      </c>
      <c r="V61" t="s">
        <v>30617</v>
      </c>
      <c r="X61" t="s">
        <v>30745</v>
      </c>
      <c r="Y61" t="s">
        <v>30746</v>
      </c>
      <c r="Z61" t="s">
        <v>30620</v>
      </c>
      <c r="AA61" t="s">
        <v>30747</v>
      </c>
      <c r="AB61" t="s">
        <v>30615</v>
      </c>
      <c r="AC61">
        <v>1</v>
      </c>
      <c r="AD61">
        <v>1</v>
      </c>
      <c r="AE61">
        <v>1</v>
      </c>
      <c r="AF61" t="s">
        <v>621</v>
      </c>
      <c r="AG61" t="s">
        <v>68</v>
      </c>
      <c r="AH61" t="s">
        <v>659</v>
      </c>
      <c r="AL61">
        <v>5</v>
      </c>
      <c r="AM61">
        <v>5</v>
      </c>
    </row>
    <row r="62" spans="1:39" ht="15" hidden="1" customHeight="1" x14ac:dyDescent="0.35">
      <c r="A62">
        <v>2671187</v>
      </c>
      <c r="B62" t="s">
        <v>617</v>
      </c>
      <c r="C62">
        <v>6</v>
      </c>
      <c r="D62" t="s">
        <v>1397</v>
      </c>
      <c r="E62" s="84" t="str">
        <f t="shared" si="2"/>
        <v>699C</v>
      </c>
      <c r="F62" t="s">
        <v>1398</v>
      </c>
      <c r="G62" t="s">
        <v>53</v>
      </c>
      <c r="H62" t="s">
        <v>391</v>
      </c>
      <c r="I62" t="s">
        <v>1399</v>
      </c>
      <c r="J62" s="77">
        <v>46266.291666666664</v>
      </c>
      <c r="K62" s="77">
        <v>46273.708333333336</v>
      </c>
      <c r="L62" s="77">
        <v>46273.708333333336</v>
      </c>
      <c r="M62" s="77">
        <v>46273.493750000001</v>
      </c>
      <c r="N62" s="77">
        <v>46273.495138888888</v>
      </c>
      <c r="O62" s="77">
        <v>46273.517361111109</v>
      </c>
      <c r="P62" s="140">
        <f t="shared" si="3"/>
        <v>46273</v>
      </c>
      <c r="Q62" t="s">
        <v>658</v>
      </c>
      <c r="R62" t="s">
        <v>92</v>
      </c>
      <c r="S62" t="s">
        <v>30615</v>
      </c>
      <c r="T62" t="s">
        <v>30616</v>
      </c>
      <c r="V62" t="s">
        <v>30617</v>
      </c>
      <c r="X62" s="78" t="s">
        <v>30720</v>
      </c>
      <c r="Y62" s="78" t="s">
        <v>30748</v>
      </c>
      <c r="Z62" t="s">
        <v>30620</v>
      </c>
      <c r="AA62" t="s">
        <v>30747</v>
      </c>
      <c r="AB62" t="s">
        <v>30615</v>
      </c>
      <c r="AC62">
        <v>2</v>
      </c>
      <c r="AD62">
        <v>1</v>
      </c>
      <c r="AE62">
        <v>1</v>
      </c>
      <c r="AF62" t="s">
        <v>621</v>
      </c>
      <c r="AG62" t="s">
        <v>68</v>
      </c>
      <c r="AH62" t="s">
        <v>659</v>
      </c>
      <c r="AL62">
        <v>5</v>
      </c>
      <c r="AM62">
        <v>5</v>
      </c>
    </row>
    <row r="63" spans="1:39" ht="15" hidden="1" customHeight="1" x14ac:dyDescent="0.35">
      <c r="A63">
        <v>2655490</v>
      </c>
      <c r="B63" t="s">
        <v>617</v>
      </c>
      <c r="C63">
        <v>6</v>
      </c>
      <c r="D63" t="s">
        <v>771</v>
      </c>
      <c r="E63" s="84" t="str">
        <f t="shared" si="2"/>
        <v>688J</v>
      </c>
      <c r="F63" t="s">
        <v>772</v>
      </c>
      <c r="G63" t="s">
        <v>53</v>
      </c>
      <c r="H63" t="s">
        <v>371</v>
      </c>
      <c r="I63" t="s">
        <v>1903</v>
      </c>
      <c r="J63" s="77">
        <v>46266.291666666664</v>
      </c>
      <c r="K63" s="77">
        <v>46269.708333333336</v>
      </c>
      <c r="L63" s="77">
        <v>46269.708333333336</v>
      </c>
      <c r="M63" s="77">
        <v>46269.676388888889</v>
      </c>
      <c r="N63" s="77">
        <v>46269.681944444441</v>
      </c>
      <c r="O63" s="77">
        <v>46269.703472222223</v>
      </c>
      <c r="P63" s="140">
        <f t="shared" si="3"/>
        <v>46269</v>
      </c>
      <c r="Q63" t="s">
        <v>690</v>
      </c>
      <c r="R63" t="s">
        <v>86</v>
      </c>
      <c r="S63" t="s">
        <v>30615</v>
      </c>
      <c r="T63" t="s">
        <v>30616</v>
      </c>
      <c r="V63" t="s">
        <v>30617</v>
      </c>
      <c r="X63" s="78" t="s">
        <v>30622</v>
      </c>
      <c r="Y63" t="s">
        <v>30623</v>
      </c>
      <c r="Z63" t="s">
        <v>30620</v>
      </c>
      <c r="AA63" t="s">
        <v>30749</v>
      </c>
      <c r="AB63" t="s">
        <v>30615</v>
      </c>
      <c r="AC63">
        <v>1</v>
      </c>
      <c r="AD63">
        <v>1</v>
      </c>
      <c r="AE63">
        <v>1</v>
      </c>
      <c r="AF63" t="s">
        <v>621</v>
      </c>
      <c r="AG63" t="s">
        <v>68</v>
      </c>
      <c r="AH63" t="s">
        <v>622</v>
      </c>
      <c r="AL63">
        <v>5</v>
      </c>
      <c r="AM63">
        <v>5</v>
      </c>
    </row>
    <row r="64" spans="1:39" ht="15" hidden="1" customHeight="1" x14ac:dyDescent="0.35">
      <c r="A64">
        <v>2649245</v>
      </c>
      <c r="B64" t="s">
        <v>617</v>
      </c>
      <c r="C64">
        <v>6</v>
      </c>
      <c r="D64" t="s">
        <v>1378</v>
      </c>
      <c r="E64" s="84" t="str">
        <f t="shared" si="2"/>
        <v>652H</v>
      </c>
      <c r="F64" t="s">
        <v>1379</v>
      </c>
      <c r="G64" t="s">
        <v>53</v>
      </c>
      <c r="H64" t="s">
        <v>337</v>
      </c>
      <c r="I64" t="s">
        <v>1380</v>
      </c>
      <c r="J64" s="77">
        <v>46266.291666666664</v>
      </c>
      <c r="K64" s="77">
        <v>46273.604166666664</v>
      </c>
      <c r="L64" s="77">
        <v>46273.604166666664</v>
      </c>
      <c r="M64" s="77">
        <v>46273.404861111114</v>
      </c>
      <c r="N64" s="77">
        <v>46273.40625</v>
      </c>
      <c r="O64" s="77">
        <v>46273.427777777775</v>
      </c>
      <c r="P64" s="140">
        <f t="shared" si="3"/>
        <v>46273</v>
      </c>
      <c r="Q64" t="s">
        <v>658</v>
      </c>
      <c r="R64" t="s">
        <v>92</v>
      </c>
      <c r="S64" t="s">
        <v>30615</v>
      </c>
      <c r="T64" t="s">
        <v>30616</v>
      </c>
      <c r="V64" t="s">
        <v>30617</v>
      </c>
      <c r="X64" s="78" t="s">
        <v>30720</v>
      </c>
      <c r="Y64" t="s">
        <v>30750</v>
      </c>
      <c r="Z64" t="s">
        <v>30620</v>
      </c>
      <c r="AA64" t="s">
        <v>30751</v>
      </c>
      <c r="AB64" t="s">
        <v>30615</v>
      </c>
      <c r="AC64">
        <v>1</v>
      </c>
      <c r="AD64">
        <v>1</v>
      </c>
      <c r="AE64">
        <v>1</v>
      </c>
      <c r="AF64" t="s">
        <v>621</v>
      </c>
      <c r="AG64" t="s">
        <v>68</v>
      </c>
      <c r="AH64" t="s">
        <v>659</v>
      </c>
      <c r="AL64">
        <v>5</v>
      </c>
      <c r="AM64">
        <v>5</v>
      </c>
    </row>
    <row r="65" spans="1:39" ht="15" hidden="1" customHeight="1" x14ac:dyDescent="0.35">
      <c r="A65">
        <v>2650685</v>
      </c>
      <c r="B65" t="s">
        <v>617</v>
      </c>
      <c r="C65">
        <v>6</v>
      </c>
      <c r="D65" t="s">
        <v>1368</v>
      </c>
      <c r="E65" s="84" t="str">
        <f t="shared" si="2"/>
        <v>614Y</v>
      </c>
      <c r="F65" t="s">
        <v>1369</v>
      </c>
      <c r="G65" t="s">
        <v>53</v>
      </c>
      <c r="H65" t="s">
        <v>311</v>
      </c>
      <c r="I65" t="s">
        <v>1681</v>
      </c>
      <c r="J65" s="77">
        <v>46266.291666666664</v>
      </c>
      <c r="K65" s="77">
        <v>46274.625</v>
      </c>
      <c r="L65" s="77">
        <v>46274.625</v>
      </c>
      <c r="M65" s="77">
        <v>46274.479861111111</v>
      </c>
      <c r="N65" s="77">
        <v>46274.493750000001</v>
      </c>
      <c r="O65" s="77">
        <v>46274.536805555559</v>
      </c>
      <c r="P65" s="140">
        <f t="shared" si="3"/>
        <v>46274</v>
      </c>
      <c r="Q65" t="s">
        <v>651</v>
      </c>
      <c r="R65" t="s">
        <v>76</v>
      </c>
      <c r="S65" t="s">
        <v>30615</v>
      </c>
      <c r="T65" t="s">
        <v>30616</v>
      </c>
      <c r="V65" t="s">
        <v>30617</v>
      </c>
      <c r="X65" s="78" t="s">
        <v>30666</v>
      </c>
      <c r="Y65" s="78" t="s">
        <v>30754</v>
      </c>
      <c r="Z65" t="s">
        <v>30620</v>
      </c>
      <c r="AA65" t="s">
        <v>30755</v>
      </c>
      <c r="AB65" t="s">
        <v>30615</v>
      </c>
      <c r="AC65">
        <v>1</v>
      </c>
      <c r="AD65">
        <v>1</v>
      </c>
      <c r="AE65">
        <v>1</v>
      </c>
      <c r="AF65" t="s">
        <v>621</v>
      </c>
      <c r="AG65" t="s">
        <v>68</v>
      </c>
      <c r="AH65" t="s">
        <v>659</v>
      </c>
      <c r="AL65">
        <v>5</v>
      </c>
      <c r="AM65">
        <v>0</v>
      </c>
    </row>
    <row r="66" spans="1:39" ht="15" hidden="1" customHeight="1" x14ac:dyDescent="0.35">
      <c r="A66">
        <v>2655812</v>
      </c>
      <c r="B66" t="s">
        <v>617</v>
      </c>
      <c r="C66">
        <v>6</v>
      </c>
      <c r="D66" t="s">
        <v>1586</v>
      </c>
      <c r="E66" s="84" t="str">
        <f t="shared" si="2"/>
        <v>5762</v>
      </c>
      <c r="F66" t="s">
        <v>1587</v>
      </c>
      <c r="G66" t="s">
        <v>53</v>
      </c>
      <c r="H66" t="s">
        <v>300</v>
      </c>
      <c r="I66" t="s">
        <v>1588</v>
      </c>
      <c r="J66" s="77">
        <v>46266.291666666664</v>
      </c>
      <c r="K66" s="77">
        <v>46276.479166666664</v>
      </c>
      <c r="L66" s="77">
        <v>46276.479166666664</v>
      </c>
      <c r="M66" s="77">
        <v>46276.376388888886</v>
      </c>
      <c r="N66" s="77">
        <v>46276.377083333333</v>
      </c>
      <c r="O66" s="77">
        <v>46276.398611111108</v>
      </c>
      <c r="P66" s="140">
        <f t="shared" si="3"/>
        <v>46276</v>
      </c>
      <c r="Q66" t="s">
        <v>646</v>
      </c>
      <c r="R66" t="s">
        <v>102</v>
      </c>
      <c r="S66" t="s">
        <v>30615</v>
      </c>
      <c r="T66" t="s">
        <v>30616</v>
      </c>
      <c r="V66" t="s">
        <v>30617</v>
      </c>
      <c r="X66" t="s">
        <v>30658</v>
      </c>
      <c r="Y66" t="s">
        <v>30623</v>
      </c>
      <c r="Z66" t="s">
        <v>30620</v>
      </c>
      <c r="AA66" t="s">
        <v>30756</v>
      </c>
      <c r="AB66" t="s">
        <v>30615</v>
      </c>
      <c r="AC66">
        <v>1</v>
      </c>
      <c r="AD66">
        <v>1</v>
      </c>
      <c r="AE66">
        <v>1</v>
      </c>
      <c r="AF66" t="s">
        <v>621</v>
      </c>
      <c r="AG66" t="s">
        <v>68</v>
      </c>
      <c r="AH66" t="s">
        <v>631</v>
      </c>
      <c r="AL66">
        <v>5</v>
      </c>
      <c r="AM66">
        <v>5</v>
      </c>
    </row>
    <row r="67" spans="1:39" ht="15" hidden="1" customHeight="1" x14ac:dyDescent="0.35">
      <c r="A67">
        <v>2652330</v>
      </c>
      <c r="B67" t="s">
        <v>617</v>
      </c>
      <c r="C67">
        <v>6</v>
      </c>
      <c r="D67" t="s">
        <v>1093</v>
      </c>
      <c r="E67" s="84" t="str">
        <f t="shared" si="2"/>
        <v>5174</v>
      </c>
      <c r="F67" t="s">
        <v>1094</v>
      </c>
      <c r="G67" t="s">
        <v>53</v>
      </c>
      <c r="H67" t="s">
        <v>290</v>
      </c>
      <c r="I67" t="s">
        <v>1866</v>
      </c>
      <c r="J67" s="77">
        <v>46266.291666666664</v>
      </c>
      <c r="K67" s="77">
        <v>46273.541666666664</v>
      </c>
      <c r="L67" s="77">
        <v>46273.541666666664</v>
      </c>
      <c r="M67" s="77">
        <v>46273.356944444444</v>
      </c>
      <c r="N67" s="77">
        <v>46273.35833333333</v>
      </c>
      <c r="O67" s="77">
        <v>46273.381249999999</v>
      </c>
      <c r="P67" s="140">
        <f t="shared" si="3"/>
        <v>46273</v>
      </c>
      <c r="Q67" t="s">
        <v>692</v>
      </c>
      <c r="R67" t="s">
        <v>81</v>
      </c>
      <c r="S67" t="s">
        <v>30615</v>
      </c>
      <c r="T67" t="s">
        <v>30616</v>
      </c>
      <c r="V67" t="s">
        <v>30617</v>
      </c>
      <c r="X67" t="s">
        <v>30660</v>
      </c>
      <c r="Y67" t="s">
        <v>30757</v>
      </c>
      <c r="Z67" t="s">
        <v>30620</v>
      </c>
      <c r="AA67" t="s">
        <v>30758</v>
      </c>
      <c r="AB67" t="s">
        <v>30615</v>
      </c>
      <c r="AC67">
        <v>1</v>
      </c>
      <c r="AD67">
        <v>1</v>
      </c>
      <c r="AE67">
        <v>1</v>
      </c>
      <c r="AF67" t="s">
        <v>621</v>
      </c>
      <c r="AG67" t="s">
        <v>68</v>
      </c>
      <c r="AH67" t="s">
        <v>631</v>
      </c>
      <c r="AL67">
        <v>5</v>
      </c>
      <c r="AM67">
        <v>5</v>
      </c>
    </row>
    <row r="68" spans="1:39" ht="15" hidden="1" customHeight="1" x14ac:dyDescent="0.35">
      <c r="A68">
        <v>2655811</v>
      </c>
      <c r="B68" t="s">
        <v>617</v>
      </c>
      <c r="C68">
        <v>6</v>
      </c>
      <c r="D68" t="s">
        <v>1482</v>
      </c>
      <c r="E68" s="84" t="str">
        <f t="shared" si="2"/>
        <v>494J</v>
      </c>
      <c r="F68" t="s">
        <v>1483</v>
      </c>
      <c r="G68" t="s">
        <v>53</v>
      </c>
      <c r="H68" t="s">
        <v>274</v>
      </c>
      <c r="I68" t="s">
        <v>1484</v>
      </c>
      <c r="J68" s="77">
        <v>46266.291666666664</v>
      </c>
      <c r="K68" s="77">
        <v>46273.625</v>
      </c>
      <c r="L68" s="77">
        <v>46273.625</v>
      </c>
      <c r="M68" s="77">
        <v>46273.494444444441</v>
      </c>
      <c r="N68" s="77">
        <v>46273.515277777777</v>
      </c>
      <c r="O68" s="77">
        <v>46273.536805555559</v>
      </c>
      <c r="P68" s="140">
        <f t="shared" si="3"/>
        <v>46273</v>
      </c>
      <c r="Q68" t="s">
        <v>646</v>
      </c>
      <c r="R68" t="s">
        <v>102</v>
      </c>
      <c r="S68" t="s">
        <v>30615</v>
      </c>
      <c r="T68" t="s">
        <v>30616</v>
      </c>
      <c r="V68" t="s">
        <v>30617</v>
      </c>
      <c r="X68" t="s">
        <v>30658</v>
      </c>
      <c r="Y68" t="s">
        <v>30759</v>
      </c>
      <c r="Z68" t="s">
        <v>30620</v>
      </c>
      <c r="AA68" t="s">
        <v>30760</v>
      </c>
      <c r="AB68" t="s">
        <v>30615</v>
      </c>
      <c r="AC68">
        <v>1</v>
      </c>
      <c r="AD68">
        <v>1</v>
      </c>
      <c r="AE68">
        <v>1</v>
      </c>
      <c r="AF68" t="s">
        <v>621</v>
      </c>
      <c r="AG68" t="s">
        <v>68</v>
      </c>
      <c r="AH68" t="s">
        <v>631</v>
      </c>
      <c r="AL68">
        <v>5</v>
      </c>
      <c r="AM68">
        <v>5</v>
      </c>
    </row>
    <row r="69" spans="1:39" ht="15" hidden="1" customHeight="1" x14ac:dyDescent="0.35">
      <c r="A69">
        <v>2650682</v>
      </c>
      <c r="B69" t="s">
        <v>617</v>
      </c>
      <c r="C69">
        <v>6</v>
      </c>
      <c r="D69" t="s">
        <v>1333</v>
      </c>
      <c r="E69" s="84" t="str">
        <f t="shared" si="2"/>
        <v>2578</v>
      </c>
      <c r="F69" t="s">
        <v>1334</v>
      </c>
      <c r="G69" t="s">
        <v>53</v>
      </c>
      <c r="H69" t="s">
        <v>218</v>
      </c>
      <c r="I69" t="s">
        <v>1800</v>
      </c>
      <c r="J69" s="77">
        <v>46266.291666666664</v>
      </c>
      <c r="K69" s="77">
        <v>46274.583333333336</v>
      </c>
      <c r="L69" s="77">
        <v>46274.583333333336</v>
      </c>
      <c r="M69" s="77">
        <v>46274.419444444444</v>
      </c>
      <c r="N69" s="77">
        <v>46274.42083333333</v>
      </c>
      <c r="O69" s="77">
        <v>46274.442361111112</v>
      </c>
      <c r="P69" s="140">
        <f t="shared" si="3"/>
        <v>46274</v>
      </c>
      <c r="Q69" t="s">
        <v>651</v>
      </c>
      <c r="R69" t="s">
        <v>76</v>
      </c>
      <c r="S69" t="s">
        <v>30615</v>
      </c>
      <c r="T69" t="s">
        <v>30616</v>
      </c>
      <c r="V69" t="s">
        <v>30617</v>
      </c>
      <c r="X69" s="78" t="s">
        <v>30666</v>
      </c>
      <c r="Y69" s="78" t="s">
        <v>30667</v>
      </c>
      <c r="Z69" t="s">
        <v>30620</v>
      </c>
      <c r="AA69" t="s">
        <v>30763</v>
      </c>
      <c r="AB69" t="s">
        <v>30615</v>
      </c>
      <c r="AC69">
        <v>1</v>
      </c>
      <c r="AD69">
        <v>1</v>
      </c>
      <c r="AE69">
        <v>1</v>
      </c>
      <c r="AF69" t="s">
        <v>621</v>
      </c>
      <c r="AG69" t="s">
        <v>68</v>
      </c>
      <c r="AH69" t="s">
        <v>659</v>
      </c>
      <c r="AL69">
        <v>5</v>
      </c>
      <c r="AM69">
        <v>5</v>
      </c>
    </row>
    <row r="70" spans="1:39" ht="15" hidden="1" customHeight="1" x14ac:dyDescent="0.35">
      <c r="A70">
        <v>2650636</v>
      </c>
      <c r="B70" t="s">
        <v>617</v>
      </c>
      <c r="C70">
        <v>6</v>
      </c>
      <c r="D70" t="s">
        <v>973</v>
      </c>
      <c r="E70" s="84" t="str">
        <f t="shared" si="2"/>
        <v>139T</v>
      </c>
      <c r="F70" t="s">
        <v>974</v>
      </c>
      <c r="G70" t="s">
        <v>53</v>
      </c>
      <c r="H70" t="s">
        <v>198</v>
      </c>
      <c r="I70" t="s">
        <v>975</v>
      </c>
      <c r="J70" s="77">
        <v>46266.291666666664</v>
      </c>
      <c r="K70" s="77">
        <v>46272.708333333336</v>
      </c>
      <c r="L70" s="77">
        <v>46272.708333333336</v>
      </c>
      <c r="M70" s="77">
        <v>46272.55</v>
      </c>
      <c r="N70" s="77">
        <v>46272.589583333334</v>
      </c>
      <c r="O70" s="77">
        <v>46272.611805555556</v>
      </c>
      <c r="P70" s="140">
        <f t="shared" si="3"/>
        <v>46272</v>
      </c>
      <c r="Q70" t="s">
        <v>679</v>
      </c>
      <c r="R70" t="s">
        <v>66</v>
      </c>
      <c r="S70" t="s">
        <v>30615</v>
      </c>
      <c r="T70" t="s">
        <v>30616</v>
      </c>
      <c r="V70" t="s">
        <v>30617</v>
      </c>
      <c r="X70" t="s">
        <v>30658</v>
      </c>
      <c r="Y70" t="s">
        <v>30759</v>
      </c>
      <c r="Z70" t="s">
        <v>30620</v>
      </c>
      <c r="AA70" t="s">
        <v>30764</v>
      </c>
      <c r="AB70" t="s">
        <v>30615</v>
      </c>
      <c r="AC70">
        <v>1</v>
      </c>
      <c r="AD70">
        <v>1</v>
      </c>
      <c r="AE70">
        <v>1</v>
      </c>
      <c r="AF70" t="s">
        <v>621</v>
      </c>
      <c r="AG70" t="s">
        <v>68</v>
      </c>
      <c r="AH70" t="s">
        <v>631</v>
      </c>
      <c r="AL70">
        <v>5</v>
      </c>
      <c r="AM70">
        <v>5</v>
      </c>
    </row>
    <row r="71" spans="1:39" ht="15" hidden="1" customHeight="1" x14ac:dyDescent="0.35">
      <c r="A71">
        <v>2648348</v>
      </c>
      <c r="B71" t="s">
        <v>617</v>
      </c>
      <c r="C71">
        <v>6</v>
      </c>
      <c r="D71" t="s">
        <v>663</v>
      </c>
      <c r="E71" s="84" t="str">
        <f t="shared" si="2"/>
        <v>ZRF6</v>
      </c>
      <c r="F71" t="s">
        <v>664</v>
      </c>
      <c r="G71" t="s">
        <v>38</v>
      </c>
      <c r="H71" t="s">
        <v>522</v>
      </c>
      <c r="I71" t="s">
        <v>1609</v>
      </c>
      <c r="J71" s="77">
        <v>46266.291666666664</v>
      </c>
      <c r="K71" s="77">
        <v>46272.583333333336</v>
      </c>
      <c r="L71" s="77">
        <v>46272.583333333336</v>
      </c>
      <c r="M71" s="77">
        <v>46272.438194444447</v>
      </c>
      <c r="N71" s="77">
        <v>46272.440972222219</v>
      </c>
      <c r="O71" s="77">
        <v>46272.484722222223</v>
      </c>
      <c r="P71" s="140">
        <f t="shared" si="3"/>
        <v>46272</v>
      </c>
      <c r="Q71" t="s">
        <v>665</v>
      </c>
      <c r="R71" t="s">
        <v>78</v>
      </c>
      <c r="S71" t="s">
        <v>30615</v>
      </c>
      <c r="T71" t="s">
        <v>30616</v>
      </c>
      <c r="V71" t="s">
        <v>30617</v>
      </c>
      <c r="X71" s="78" t="s">
        <v>30765</v>
      </c>
      <c r="Y71" s="78" t="s">
        <v>30766</v>
      </c>
      <c r="Z71" t="s">
        <v>30620</v>
      </c>
      <c r="AA71" t="s">
        <v>30767</v>
      </c>
      <c r="AB71" t="s">
        <v>30615</v>
      </c>
      <c r="AC71">
        <v>1</v>
      </c>
      <c r="AD71">
        <v>1</v>
      </c>
      <c r="AE71">
        <v>1</v>
      </c>
      <c r="AF71" t="s">
        <v>621</v>
      </c>
      <c r="AG71" t="s">
        <v>68</v>
      </c>
      <c r="AH71" t="s">
        <v>631</v>
      </c>
      <c r="AL71">
        <v>5</v>
      </c>
      <c r="AM71">
        <v>5</v>
      </c>
    </row>
    <row r="72" spans="1:39" ht="15" hidden="1" customHeight="1" x14ac:dyDescent="0.35">
      <c r="A72">
        <v>2648345</v>
      </c>
      <c r="B72" t="s">
        <v>617</v>
      </c>
      <c r="C72">
        <v>6</v>
      </c>
      <c r="D72" t="s">
        <v>720</v>
      </c>
      <c r="E72" s="84" t="str">
        <f t="shared" si="2"/>
        <v>ZQF4</v>
      </c>
      <c r="F72" t="s">
        <v>721</v>
      </c>
      <c r="G72" t="s">
        <v>38</v>
      </c>
      <c r="H72" t="s">
        <v>505</v>
      </c>
      <c r="I72" t="s">
        <v>1614</v>
      </c>
      <c r="J72" s="77">
        <v>46266.291666666664</v>
      </c>
      <c r="K72" s="77">
        <v>46275.75</v>
      </c>
      <c r="L72" s="77">
        <v>46275.75</v>
      </c>
      <c r="M72" s="77">
        <v>46275.518055555556</v>
      </c>
      <c r="N72" s="77">
        <v>46275.520833333336</v>
      </c>
      <c r="O72" s="77">
        <v>46275.563888888886</v>
      </c>
      <c r="P72" s="140">
        <f t="shared" si="3"/>
        <v>46275</v>
      </c>
      <c r="Q72" t="s">
        <v>665</v>
      </c>
      <c r="R72" t="s">
        <v>78</v>
      </c>
      <c r="S72" t="s">
        <v>30615</v>
      </c>
      <c r="T72" t="s">
        <v>30616</v>
      </c>
      <c r="V72" t="s">
        <v>30617</v>
      </c>
      <c r="X72" s="78" t="s">
        <v>30768</v>
      </c>
      <c r="Y72" s="78" t="s">
        <v>30766</v>
      </c>
      <c r="Z72" t="s">
        <v>30620</v>
      </c>
      <c r="AA72" t="s">
        <v>30769</v>
      </c>
      <c r="AB72" t="s">
        <v>30615</v>
      </c>
      <c r="AC72">
        <v>1</v>
      </c>
      <c r="AD72">
        <v>1</v>
      </c>
      <c r="AE72">
        <v>1</v>
      </c>
      <c r="AF72" t="s">
        <v>621</v>
      </c>
      <c r="AG72" t="s">
        <v>68</v>
      </c>
      <c r="AH72" t="s">
        <v>631</v>
      </c>
      <c r="AL72">
        <v>5</v>
      </c>
      <c r="AM72">
        <v>5</v>
      </c>
    </row>
    <row r="73" spans="1:39" ht="15" hidden="1" customHeight="1" x14ac:dyDescent="0.35">
      <c r="A73">
        <v>2652342</v>
      </c>
      <c r="B73" t="s">
        <v>617</v>
      </c>
      <c r="C73">
        <v>6</v>
      </c>
      <c r="D73" t="s">
        <v>1254</v>
      </c>
      <c r="E73" s="84" t="str">
        <f t="shared" si="2"/>
        <v>ZCD2</v>
      </c>
      <c r="F73" t="s">
        <v>1255</v>
      </c>
      <c r="G73" t="s">
        <v>38</v>
      </c>
      <c r="H73" t="s">
        <v>489</v>
      </c>
      <c r="I73" t="s">
        <v>1256</v>
      </c>
      <c r="J73" s="77">
        <v>46266.291666666664</v>
      </c>
      <c r="K73" s="77">
        <v>46275.479166666664</v>
      </c>
      <c r="L73" s="77">
        <v>46275.479166666664</v>
      </c>
      <c r="M73" s="77">
        <v>46275.356249999997</v>
      </c>
      <c r="N73" s="77">
        <v>46275.35833333333</v>
      </c>
      <c r="O73" s="77">
        <v>46275.402777777781</v>
      </c>
      <c r="P73" s="140">
        <f t="shared" si="3"/>
        <v>46275</v>
      </c>
      <c r="Q73" t="s">
        <v>692</v>
      </c>
      <c r="R73" t="s">
        <v>81</v>
      </c>
      <c r="S73" t="s">
        <v>30615</v>
      </c>
      <c r="T73" t="s">
        <v>30616</v>
      </c>
      <c r="V73" t="s">
        <v>30617</v>
      </c>
      <c r="X73" t="s">
        <v>30645</v>
      </c>
      <c r="Y73" t="s">
        <v>30646</v>
      </c>
      <c r="Z73" t="s">
        <v>30620</v>
      </c>
      <c r="AA73" t="s">
        <v>30770</v>
      </c>
      <c r="AB73" t="s">
        <v>30615</v>
      </c>
      <c r="AC73">
        <v>1</v>
      </c>
      <c r="AD73">
        <v>1</v>
      </c>
      <c r="AE73">
        <v>1</v>
      </c>
      <c r="AF73" t="s">
        <v>621</v>
      </c>
      <c r="AG73" t="s">
        <v>68</v>
      </c>
      <c r="AH73" t="s">
        <v>631</v>
      </c>
      <c r="AL73">
        <v>5</v>
      </c>
      <c r="AM73">
        <v>5</v>
      </c>
    </row>
    <row r="74" spans="1:39" ht="15" hidden="1" customHeight="1" x14ac:dyDescent="0.35">
      <c r="A74">
        <v>2653659</v>
      </c>
      <c r="B74" t="s">
        <v>617</v>
      </c>
      <c r="C74">
        <v>6</v>
      </c>
      <c r="D74" t="s">
        <v>1739</v>
      </c>
      <c r="E74" s="84" t="str">
        <f t="shared" si="2"/>
        <v>Z4CB</v>
      </c>
      <c r="F74" t="s">
        <v>1740</v>
      </c>
      <c r="G74" t="s">
        <v>38</v>
      </c>
      <c r="H74" t="s">
        <v>463</v>
      </c>
      <c r="I74" t="s">
        <v>1741</v>
      </c>
      <c r="J74" s="77">
        <v>46266.291666666664</v>
      </c>
      <c r="K74" s="77">
        <v>46275.5625</v>
      </c>
      <c r="L74" s="77">
        <v>46275.5625</v>
      </c>
      <c r="M74" s="77">
        <v>46275.447222222225</v>
      </c>
      <c r="N74" s="77">
        <v>46275.447916666664</v>
      </c>
      <c r="O74" s="77">
        <v>46275.490277777775</v>
      </c>
      <c r="P74" s="140">
        <f t="shared" si="3"/>
        <v>46275</v>
      </c>
      <c r="Q74" t="s">
        <v>647</v>
      </c>
      <c r="R74" t="s">
        <v>100</v>
      </c>
      <c r="S74" t="s">
        <v>30615</v>
      </c>
      <c r="T74" t="s">
        <v>30616</v>
      </c>
      <c r="V74" t="s">
        <v>30617</v>
      </c>
      <c r="X74" t="s">
        <v>30771</v>
      </c>
      <c r="Y74" s="78" t="s">
        <v>30772</v>
      </c>
      <c r="Z74" t="s">
        <v>30620</v>
      </c>
      <c r="AA74" t="s">
        <v>30773</v>
      </c>
      <c r="AB74" t="s">
        <v>30615</v>
      </c>
      <c r="AC74">
        <v>1</v>
      </c>
      <c r="AD74">
        <v>1</v>
      </c>
      <c r="AE74">
        <v>1</v>
      </c>
      <c r="AF74" t="s">
        <v>621</v>
      </c>
      <c r="AG74" t="s">
        <v>68</v>
      </c>
      <c r="AH74" t="s">
        <v>631</v>
      </c>
      <c r="AL74">
        <v>5</v>
      </c>
      <c r="AM74">
        <v>5</v>
      </c>
    </row>
    <row r="75" spans="1:39" ht="15" hidden="1" customHeight="1" x14ac:dyDescent="0.35">
      <c r="A75">
        <v>2653656</v>
      </c>
      <c r="B75" t="s">
        <v>617</v>
      </c>
      <c r="C75">
        <v>6</v>
      </c>
      <c r="D75" t="s">
        <v>1400</v>
      </c>
      <c r="E75" s="84" t="str">
        <f t="shared" si="2"/>
        <v>Z1Q7</v>
      </c>
      <c r="F75" t="s">
        <v>1401</v>
      </c>
      <c r="G75" t="s">
        <v>38</v>
      </c>
      <c r="H75" t="s">
        <v>439</v>
      </c>
      <c r="I75" t="s">
        <v>1402</v>
      </c>
      <c r="J75" s="77">
        <v>46266.291666666664</v>
      </c>
      <c r="K75" s="77">
        <v>46269.479166666664</v>
      </c>
      <c r="L75" s="77">
        <v>46269.479166666664</v>
      </c>
      <c r="M75" s="77">
        <v>46269.397916666669</v>
      </c>
      <c r="N75" s="77">
        <v>46269.402777777781</v>
      </c>
      <c r="O75" s="77">
        <v>46269.445833333331</v>
      </c>
      <c r="P75" s="140">
        <f t="shared" si="3"/>
        <v>46269</v>
      </c>
      <c r="Q75" t="s">
        <v>647</v>
      </c>
      <c r="R75" t="s">
        <v>100</v>
      </c>
      <c r="S75" t="s">
        <v>30615</v>
      </c>
      <c r="T75" t="s">
        <v>30616</v>
      </c>
      <c r="V75" t="s">
        <v>30617</v>
      </c>
      <c r="X75" t="s">
        <v>30774</v>
      </c>
      <c r="Y75" s="78" t="s">
        <v>30775</v>
      </c>
      <c r="Z75" t="s">
        <v>30620</v>
      </c>
      <c r="AA75" t="s">
        <v>30776</v>
      </c>
      <c r="AB75" t="s">
        <v>30615</v>
      </c>
      <c r="AC75">
        <v>1</v>
      </c>
      <c r="AD75">
        <v>1</v>
      </c>
      <c r="AE75">
        <v>1</v>
      </c>
      <c r="AF75" t="s">
        <v>621</v>
      </c>
      <c r="AG75" t="s">
        <v>68</v>
      </c>
      <c r="AH75" t="s">
        <v>659</v>
      </c>
      <c r="AL75">
        <v>5</v>
      </c>
      <c r="AM75">
        <v>5</v>
      </c>
    </row>
    <row r="76" spans="1:39" ht="15" hidden="1" customHeight="1" x14ac:dyDescent="0.35">
      <c r="A76">
        <v>2651609</v>
      </c>
      <c r="B76" t="s">
        <v>617</v>
      </c>
      <c r="C76">
        <v>6</v>
      </c>
      <c r="D76" t="s">
        <v>1982</v>
      </c>
      <c r="E76" s="84" t="str">
        <f t="shared" si="2"/>
        <v>Z0M6</v>
      </c>
      <c r="F76" t="s">
        <v>1983</v>
      </c>
      <c r="G76" t="s">
        <v>38</v>
      </c>
      <c r="H76" t="s">
        <v>417</v>
      </c>
      <c r="I76" t="s">
        <v>1984</v>
      </c>
      <c r="J76" s="77">
        <v>46266.291666666664</v>
      </c>
      <c r="K76" s="77">
        <v>46271.708333333336</v>
      </c>
      <c r="L76" s="77">
        <v>46271.708333333336</v>
      </c>
      <c r="M76" s="77">
        <v>46271.572222222225</v>
      </c>
      <c r="N76" s="77">
        <v>46271.583333333336</v>
      </c>
      <c r="O76" s="77">
        <v>46271.636111111111</v>
      </c>
      <c r="P76" s="140">
        <f t="shared" si="3"/>
        <v>46271</v>
      </c>
      <c r="Q76" t="s">
        <v>640</v>
      </c>
      <c r="R76" t="s">
        <v>128</v>
      </c>
      <c r="S76" t="s">
        <v>30615</v>
      </c>
      <c r="T76" t="s">
        <v>30616</v>
      </c>
      <c r="V76" t="s">
        <v>30617</v>
      </c>
      <c r="X76" s="78" t="s">
        <v>30739</v>
      </c>
      <c r="Y76" s="78" t="s">
        <v>30777</v>
      </c>
      <c r="Z76" t="s">
        <v>30620</v>
      </c>
      <c r="AA76" t="s">
        <v>30778</v>
      </c>
      <c r="AB76" t="s">
        <v>30615</v>
      </c>
      <c r="AC76">
        <v>1</v>
      </c>
      <c r="AD76">
        <v>1</v>
      </c>
      <c r="AE76">
        <v>2</v>
      </c>
      <c r="AF76" t="s">
        <v>621</v>
      </c>
      <c r="AG76" t="s">
        <v>68</v>
      </c>
      <c r="AH76" t="s">
        <v>676</v>
      </c>
      <c r="AL76">
        <v>5</v>
      </c>
      <c r="AM76">
        <v>5</v>
      </c>
    </row>
    <row r="77" spans="1:39" ht="15" hidden="1" customHeight="1" x14ac:dyDescent="0.35">
      <c r="A77">
        <v>2649259</v>
      </c>
      <c r="B77" t="s">
        <v>617</v>
      </c>
      <c r="C77">
        <v>6</v>
      </c>
      <c r="D77" t="s">
        <v>688</v>
      </c>
      <c r="E77" s="84" t="str">
        <f t="shared" si="2"/>
        <v>Z08R</v>
      </c>
      <c r="F77" t="s">
        <v>689</v>
      </c>
      <c r="G77" t="s">
        <v>38</v>
      </c>
      <c r="H77" t="s">
        <v>405</v>
      </c>
      <c r="I77" t="s">
        <v>1767</v>
      </c>
      <c r="J77" s="77">
        <v>46266.291666666664</v>
      </c>
      <c r="K77" s="77">
        <v>46272.75</v>
      </c>
      <c r="L77" s="77">
        <v>46272.75</v>
      </c>
      <c r="M77" s="77">
        <v>46272.695138888892</v>
      </c>
      <c r="N77" s="77">
        <v>46272.707638888889</v>
      </c>
      <c r="O77" s="77">
        <v>46272.751388888886</v>
      </c>
      <c r="P77" s="140">
        <f t="shared" si="3"/>
        <v>46272</v>
      </c>
      <c r="Q77" t="s">
        <v>30651</v>
      </c>
      <c r="R77" t="s">
        <v>30185</v>
      </c>
      <c r="S77" t="s">
        <v>30615</v>
      </c>
      <c r="T77" t="s">
        <v>30616</v>
      </c>
      <c r="U77" t="s">
        <v>30779</v>
      </c>
      <c r="V77" t="s">
        <v>30617</v>
      </c>
      <c r="W77" t="s">
        <v>30694</v>
      </c>
      <c r="X77" s="78" t="s">
        <v>30780</v>
      </c>
      <c r="Y77" t="s">
        <v>30653</v>
      </c>
      <c r="Z77" t="s">
        <v>30620</v>
      </c>
      <c r="AA77" t="s">
        <v>30781</v>
      </c>
      <c r="AB77" t="s">
        <v>30615</v>
      </c>
      <c r="AC77">
        <v>1</v>
      </c>
      <c r="AD77">
        <v>1</v>
      </c>
      <c r="AE77">
        <v>1</v>
      </c>
      <c r="AF77" t="s">
        <v>621</v>
      </c>
      <c r="AG77" t="s">
        <v>68</v>
      </c>
      <c r="AH77" t="s">
        <v>631</v>
      </c>
      <c r="AJ77" t="s">
        <v>30782</v>
      </c>
      <c r="AL77">
        <v>5</v>
      </c>
      <c r="AM77">
        <v>5</v>
      </c>
    </row>
    <row r="78" spans="1:39" ht="15" hidden="1" customHeight="1" x14ac:dyDescent="0.35">
      <c r="A78">
        <v>2647576</v>
      </c>
      <c r="B78" t="s">
        <v>617</v>
      </c>
      <c r="C78">
        <v>6</v>
      </c>
      <c r="D78" t="s">
        <v>724</v>
      </c>
      <c r="E78" s="84" t="str">
        <f t="shared" si="2"/>
        <v>Z07Z</v>
      </c>
      <c r="F78" t="s">
        <v>725</v>
      </c>
      <c r="G78" t="s">
        <v>38</v>
      </c>
      <c r="H78" t="s">
        <v>398</v>
      </c>
      <c r="I78" t="s">
        <v>726</v>
      </c>
      <c r="J78" s="77">
        <v>46266.291666666664</v>
      </c>
      <c r="K78" s="77">
        <v>46276.708333333336</v>
      </c>
      <c r="L78" s="77">
        <v>46276.708333333336</v>
      </c>
      <c r="M78" s="77">
        <v>46276.638194444444</v>
      </c>
      <c r="N78" s="77">
        <v>46276.643055555556</v>
      </c>
      <c r="O78" s="77">
        <v>46276.690972222219</v>
      </c>
      <c r="P78" s="140">
        <f t="shared" si="3"/>
        <v>46276</v>
      </c>
      <c r="Q78" t="s">
        <v>620</v>
      </c>
      <c r="R78" t="s">
        <v>237</v>
      </c>
      <c r="S78" t="s">
        <v>30615</v>
      </c>
      <c r="T78" t="s">
        <v>30616</v>
      </c>
      <c r="V78" t="s">
        <v>30617</v>
      </c>
      <c r="X78" t="s">
        <v>30783</v>
      </c>
      <c r="Y78" t="s">
        <v>30640</v>
      </c>
      <c r="Z78" t="s">
        <v>30620</v>
      </c>
      <c r="AA78" t="s">
        <v>30784</v>
      </c>
      <c r="AB78" t="s">
        <v>30615</v>
      </c>
      <c r="AC78">
        <v>1</v>
      </c>
      <c r="AD78">
        <v>1</v>
      </c>
      <c r="AE78">
        <v>1</v>
      </c>
      <c r="AF78" t="s">
        <v>621</v>
      </c>
      <c r="AG78" t="s">
        <v>68</v>
      </c>
      <c r="AH78" t="s">
        <v>622</v>
      </c>
      <c r="AL78">
        <v>5</v>
      </c>
      <c r="AM78">
        <v>5</v>
      </c>
    </row>
    <row r="79" spans="1:39" ht="15" hidden="1" customHeight="1" x14ac:dyDescent="0.35">
      <c r="A79">
        <v>2647575</v>
      </c>
      <c r="B79" t="s">
        <v>617</v>
      </c>
      <c r="C79">
        <v>6</v>
      </c>
      <c r="D79" t="s">
        <v>781</v>
      </c>
      <c r="E79" s="84" t="str">
        <f t="shared" si="2"/>
        <v>Z07U</v>
      </c>
      <c r="F79" t="s">
        <v>782</v>
      </c>
      <c r="G79" t="s">
        <v>38</v>
      </c>
      <c r="H79" t="s">
        <v>396</v>
      </c>
      <c r="I79" t="s">
        <v>1918</v>
      </c>
      <c r="J79" s="77">
        <v>46266.291666666664</v>
      </c>
      <c r="K79" s="77">
        <v>46269.6875</v>
      </c>
      <c r="L79" s="77">
        <v>46269.6875</v>
      </c>
      <c r="M79" s="77">
        <v>46269.598611111112</v>
      </c>
      <c r="N79" s="77">
        <v>46269.599999999999</v>
      </c>
      <c r="O79" s="77">
        <v>46269.65</v>
      </c>
      <c r="P79" s="140">
        <f t="shared" si="3"/>
        <v>46269</v>
      </c>
      <c r="Q79" t="s">
        <v>620</v>
      </c>
      <c r="R79" t="s">
        <v>237</v>
      </c>
      <c r="S79" t="s">
        <v>30615</v>
      </c>
      <c r="T79" t="s">
        <v>30616</v>
      </c>
      <c r="V79" t="s">
        <v>30617</v>
      </c>
      <c r="X79" t="s">
        <v>30785</v>
      </c>
      <c r="Y79" t="s">
        <v>30643</v>
      </c>
      <c r="Z79" t="s">
        <v>30620</v>
      </c>
      <c r="AA79" t="s">
        <v>30786</v>
      </c>
      <c r="AB79" t="s">
        <v>30615</v>
      </c>
      <c r="AC79">
        <v>1</v>
      </c>
      <c r="AD79">
        <v>1</v>
      </c>
      <c r="AE79">
        <v>1</v>
      </c>
      <c r="AF79" t="s">
        <v>621</v>
      </c>
      <c r="AG79" t="s">
        <v>68</v>
      </c>
      <c r="AH79" t="s">
        <v>622</v>
      </c>
      <c r="AL79">
        <v>5</v>
      </c>
      <c r="AM79">
        <v>5</v>
      </c>
    </row>
    <row r="80" spans="1:39" ht="15" hidden="1" customHeight="1" x14ac:dyDescent="0.35">
      <c r="A80">
        <v>2650388</v>
      </c>
      <c r="B80" t="s">
        <v>617</v>
      </c>
      <c r="C80">
        <v>6</v>
      </c>
      <c r="D80" t="s">
        <v>30476</v>
      </c>
      <c r="E80" s="84" t="str">
        <f t="shared" si="2"/>
        <v>N294</v>
      </c>
      <c r="F80" t="s">
        <v>30502</v>
      </c>
      <c r="G80" t="s">
        <v>30484</v>
      </c>
      <c r="H80" t="s">
        <v>30503</v>
      </c>
      <c r="I80" t="s">
        <v>30504</v>
      </c>
      <c r="J80" s="77">
        <v>46266.291666666664</v>
      </c>
      <c r="K80" s="77">
        <v>46272.75</v>
      </c>
      <c r="L80" s="77">
        <v>46272.75</v>
      </c>
      <c r="M80" s="77">
        <v>46272.554166666669</v>
      </c>
      <c r="N80" s="77">
        <v>46272.554861111108</v>
      </c>
      <c r="O80" s="77">
        <v>46272.57916666667</v>
      </c>
      <c r="P80" s="140">
        <f t="shared" si="3"/>
        <v>46272</v>
      </c>
      <c r="Q80" t="s">
        <v>658</v>
      </c>
      <c r="R80" t="s">
        <v>92</v>
      </c>
      <c r="S80" t="s">
        <v>30615</v>
      </c>
      <c r="T80" t="s">
        <v>30616</v>
      </c>
      <c r="U80" t="s">
        <v>30787</v>
      </c>
      <c r="V80" t="s">
        <v>30617</v>
      </c>
      <c r="W80" t="s">
        <v>30694</v>
      </c>
      <c r="X80" t="s">
        <v>30788</v>
      </c>
      <c r="Y80" t="s">
        <v>30789</v>
      </c>
      <c r="Z80" t="s">
        <v>30620</v>
      </c>
      <c r="AA80" t="s">
        <v>30790</v>
      </c>
      <c r="AB80" t="s">
        <v>30615</v>
      </c>
      <c r="AC80">
        <v>1</v>
      </c>
      <c r="AD80">
        <v>1</v>
      </c>
      <c r="AE80">
        <v>1</v>
      </c>
      <c r="AF80" t="s">
        <v>621</v>
      </c>
      <c r="AG80" t="s">
        <v>68</v>
      </c>
      <c r="AH80" t="s">
        <v>30588</v>
      </c>
      <c r="AJ80" t="s">
        <v>30791</v>
      </c>
      <c r="AL80">
        <v>5</v>
      </c>
      <c r="AM80">
        <v>5</v>
      </c>
    </row>
    <row r="81" spans="1:39" ht="15" hidden="1" customHeight="1" x14ac:dyDescent="0.35">
      <c r="A81">
        <v>2651958</v>
      </c>
      <c r="B81" t="s">
        <v>617</v>
      </c>
      <c r="C81">
        <v>6</v>
      </c>
      <c r="D81" t="s">
        <v>30477</v>
      </c>
      <c r="E81" s="84" t="str">
        <f t="shared" si="2"/>
        <v>N277</v>
      </c>
      <c r="F81" t="s">
        <v>30505</v>
      </c>
      <c r="G81" t="s">
        <v>30484</v>
      </c>
      <c r="H81" t="s">
        <v>30506</v>
      </c>
      <c r="I81" t="s">
        <v>30507</v>
      </c>
      <c r="J81" s="77">
        <v>46266.291666666664</v>
      </c>
      <c r="K81" s="77">
        <v>46274.625</v>
      </c>
      <c r="L81" s="77">
        <v>46274.625</v>
      </c>
      <c r="M81" s="77">
        <v>46274.629861111112</v>
      </c>
      <c r="N81" s="77">
        <v>46274.643750000003</v>
      </c>
      <c r="O81" s="77">
        <v>46274.665972222225</v>
      </c>
      <c r="P81" s="140">
        <f t="shared" si="3"/>
        <v>46274</v>
      </c>
      <c r="Q81" t="s">
        <v>638</v>
      </c>
      <c r="R81" t="s">
        <v>135</v>
      </c>
      <c r="S81" t="s">
        <v>30615</v>
      </c>
      <c r="T81" t="s">
        <v>30616</v>
      </c>
      <c r="V81" t="s">
        <v>30617</v>
      </c>
      <c r="X81" t="s">
        <v>30792</v>
      </c>
      <c r="Y81" t="s">
        <v>30793</v>
      </c>
      <c r="Z81" t="s">
        <v>30620</v>
      </c>
      <c r="AA81" t="s">
        <v>30794</v>
      </c>
      <c r="AB81" t="s">
        <v>30615</v>
      </c>
      <c r="AC81">
        <v>1</v>
      </c>
      <c r="AD81">
        <v>1</v>
      </c>
      <c r="AE81">
        <v>1</v>
      </c>
      <c r="AF81" t="s">
        <v>621</v>
      </c>
      <c r="AG81" t="s">
        <v>68</v>
      </c>
      <c r="AH81" t="s">
        <v>30588</v>
      </c>
      <c r="AL81">
        <v>4</v>
      </c>
      <c r="AM81">
        <v>5</v>
      </c>
    </row>
    <row r="82" spans="1:39" ht="15" hidden="1" customHeight="1" x14ac:dyDescent="0.35">
      <c r="A82">
        <v>2647672</v>
      </c>
      <c r="B82" t="s">
        <v>617</v>
      </c>
      <c r="C82">
        <v>6</v>
      </c>
      <c r="D82" t="s">
        <v>1163</v>
      </c>
      <c r="E82" s="84" t="str">
        <f t="shared" si="2"/>
        <v>663N</v>
      </c>
      <c r="F82" t="s">
        <v>1164</v>
      </c>
      <c r="G82" t="s">
        <v>53</v>
      </c>
      <c r="H82" t="s">
        <v>345</v>
      </c>
      <c r="I82" t="s">
        <v>1165</v>
      </c>
      <c r="J82" s="77">
        <v>46266.291666666664</v>
      </c>
      <c r="K82" s="77">
        <v>46274.625</v>
      </c>
      <c r="L82" s="77">
        <v>46274.625</v>
      </c>
      <c r="M82" s="77">
        <v>46274.455555555556</v>
      </c>
      <c r="N82" s="77">
        <v>46274.460416666669</v>
      </c>
      <c r="O82" s="77">
        <v>46274.482638888891</v>
      </c>
      <c r="P82" s="140">
        <f t="shared" si="3"/>
        <v>46274</v>
      </c>
      <c r="Q82" t="s">
        <v>630</v>
      </c>
      <c r="R82" t="s">
        <v>117</v>
      </c>
      <c r="S82" t="s">
        <v>30615</v>
      </c>
      <c r="T82" t="s">
        <v>30616</v>
      </c>
      <c r="V82" t="s">
        <v>30617</v>
      </c>
      <c r="X82" t="s">
        <v>30663</v>
      </c>
      <c r="Y82" t="s">
        <v>30664</v>
      </c>
      <c r="Z82" t="s">
        <v>30620</v>
      </c>
      <c r="AA82" t="s">
        <v>30795</v>
      </c>
      <c r="AB82" t="s">
        <v>30615</v>
      </c>
      <c r="AC82">
        <v>1</v>
      </c>
      <c r="AD82">
        <v>1</v>
      </c>
      <c r="AE82">
        <v>1</v>
      </c>
      <c r="AF82" t="s">
        <v>621</v>
      </c>
      <c r="AG82" t="s">
        <v>68</v>
      </c>
      <c r="AH82" t="s">
        <v>631</v>
      </c>
      <c r="AL82">
        <v>5</v>
      </c>
      <c r="AM82">
        <v>5</v>
      </c>
    </row>
    <row r="83" spans="1:39" ht="15" hidden="1" customHeight="1" x14ac:dyDescent="0.35">
      <c r="A83">
        <v>2649244</v>
      </c>
      <c r="B83" t="s">
        <v>617</v>
      </c>
      <c r="C83">
        <v>6</v>
      </c>
      <c r="D83" t="s">
        <v>1373</v>
      </c>
      <c r="E83" s="84" t="str">
        <f t="shared" si="2"/>
        <v>649Y</v>
      </c>
      <c r="F83" t="s">
        <v>1374</v>
      </c>
      <c r="G83" t="s">
        <v>53</v>
      </c>
      <c r="H83" t="s">
        <v>327</v>
      </c>
      <c r="I83" t="s">
        <v>1375</v>
      </c>
      <c r="J83" s="77">
        <v>46266.291666666664</v>
      </c>
      <c r="K83" s="77">
        <v>46273.5625</v>
      </c>
      <c r="L83" s="77">
        <v>46273.5625</v>
      </c>
      <c r="M83" s="77">
        <v>46273.597916666666</v>
      </c>
      <c r="N83" s="77">
        <v>46273.599999999999</v>
      </c>
      <c r="O83" s="77">
        <v>46273.625694444447</v>
      </c>
      <c r="P83" s="140">
        <f t="shared" si="3"/>
        <v>46273</v>
      </c>
      <c r="Q83" t="s">
        <v>658</v>
      </c>
      <c r="R83" t="s">
        <v>92</v>
      </c>
      <c r="S83" t="s">
        <v>30615</v>
      </c>
      <c r="T83" t="s">
        <v>30616</v>
      </c>
      <c r="V83" t="s">
        <v>30617</v>
      </c>
      <c r="X83" s="78" t="s">
        <v>30720</v>
      </c>
      <c r="Y83" s="78" t="s">
        <v>30796</v>
      </c>
      <c r="Z83" t="s">
        <v>30620</v>
      </c>
      <c r="AA83" t="s">
        <v>30797</v>
      </c>
      <c r="AB83" t="s">
        <v>30615</v>
      </c>
      <c r="AC83">
        <v>1</v>
      </c>
      <c r="AD83">
        <v>1</v>
      </c>
      <c r="AE83">
        <v>1</v>
      </c>
      <c r="AF83" t="s">
        <v>621</v>
      </c>
      <c r="AG83" t="s">
        <v>68</v>
      </c>
      <c r="AH83" t="s">
        <v>659</v>
      </c>
      <c r="AL83">
        <v>1</v>
      </c>
      <c r="AM83">
        <v>5</v>
      </c>
    </row>
    <row r="84" spans="1:39" ht="15" hidden="1" customHeight="1" x14ac:dyDescent="0.35">
      <c r="A84">
        <v>2650648</v>
      </c>
      <c r="B84" t="s">
        <v>617</v>
      </c>
      <c r="C84">
        <v>6</v>
      </c>
      <c r="D84" t="s">
        <v>1120</v>
      </c>
      <c r="E84" s="84" t="str">
        <f t="shared" si="2"/>
        <v>602Z</v>
      </c>
      <c r="F84" t="s">
        <v>1121</v>
      </c>
      <c r="G84" t="s">
        <v>53</v>
      </c>
      <c r="H84" t="s">
        <v>307</v>
      </c>
      <c r="I84" t="s">
        <v>1122</v>
      </c>
      <c r="J84" s="77">
        <v>46266.291666666664</v>
      </c>
      <c r="K84" s="77">
        <v>46275.739583333336</v>
      </c>
      <c r="L84" s="77">
        <v>46275.739583333336</v>
      </c>
      <c r="M84" s="77">
        <v>46275.480555555558</v>
      </c>
      <c r="N84" s="77">
        <v>46275.481944444444</v>
      </c>
      <c r="O84" s="77">
        <v>46275.504166666666</v>
      </c>
      <c r="P84" s="140">
        <f t="shared" si="3"/>
        <v>46275</v>
      </c>
      <c r="Q84" t="s">
        <v>679</v>
      </c>
      <c r="R84" t="s">
        <v>66</v>
      </c>
      <c r="S84" t="s">
        <v>30615</v>
      </c>
      <c r="T84" t="s">
        <v>30616</v>
      </c>
      <c r="V84" t="s">
        <v>30617</v>
      </c>
      <c r="X84" t="s">
        <v>30658</v>
      </c>
      <c r="Y84" t="s">
        <v>30623</v>
      </c>
      <c r="Z84" t="s">
        <v>30620</v>
      </c>
      <c r="AA84" t="s">
        <v>30798</v>
      </c>
      <c r="AB84" t="s">
        <v>30615</v>
      </c>
      <c r="AC84">
        <v>1</v>
      </c>
      <c r="AD84">
        <v>1</v>
      </c>
      <c r="AE84">
        <v>1</v>
      </c>
      <c r="AF84" t="s">
        <v>621</v>
      </c>
      <c r="AG84" t="s">
        <v>68</v>
      </c>
      <c r="AH84" t="s">
        <v>631</v>
      </c>
      <c r="AL84">
        <v>5</v>
      </c>
      <c r="AM84">
        <v>5</v>
      </c>
    </row>
    <row r="85" spans="1:39" ht="15" hidden="1" customHeight="1" x14ac:dyDescent="0.35">
      <c r="A85">
        <v>2653640</v>
      </c>
      <c r="B85" t="s">
        <v>617</v>
      </c>
      <c r="C85">
        <v>6</v>
      </c>
      <c r="D85" t="s">
        <v>1098</v>
      </c>
      <c r="E85" s="84" t="str">
        <f t="shared" si="2"/>
        <v>532D</v>
      </c>
      <c r="F85" t="s">
        <v>1099</v>
      </c>
      <c r="G85" t="s">
        <v>53</v>
      </c>
      <c r="H85" t="s">
        <v>292</v>
      </c>
      <c r="I85" t="s">
        <v>1100</v>
      </c>
      <c r="J85" s="77">
        <v>46266.291666666664</v>
      </c>
      <c r="K85" s="77">
        <v>46275.708333333336</v>
      </c>
      <c r="L85" s="77">
        <v>46275.708333333336</v>
      </c>
      <c r="M85" s="77">
        <v>46275.320833333331</v>
      </c>
      <c r="N85" s="77">
        <v>46275.323611111111</v>
      </c>
      <c r="O85" s="77">
        <v>46275.345138888886</v>
      </c>
      <c r="P85" s="140">
        <f t="shared" si="3"/>
        <v>46275</v>
      </c>
      <c r="Q85" t="s">
        <v>647</v>
      </c>
      <c r="R85" t="s">
        <v>100</v>
      </c>
      <c r="S85" t="s">
        <v>30615</v>
      </c>
      <c r="T85" t="s">
        <v>30616</v>
      </c>
      <c r="V85" t="s">
        <v>30617</v>
      </c>
      <c r="X85" t="s">
        <v>30655</v>
      </c>
      <c r="Y85" s="78" t="s">
        <v>30656</v>
      </c>
      <c r="Z85" t="s">
        <v>30620</v>
      </c>
      <c r="AA85" t="s">
        <v>30799</v>
      </c>
      <c r="AB85" t="s">
        <v>30615</v>
      </c>
      <c r="AC85">
        <v>1</v>
      </c>
      <c r="AD85">
        <v>1</v>
      </c>
      <c r="AE85">
        <v>1</v>
      </c>
      <c r="AF85" t="s">
        <v>621</v>
      </c>
      <c r="AG85" t="s">
        <v>68</v>
      </c>
      <c r="AH85" t="s">
        <v>631</v>
      </c>
      <c r="AL85">
        <v>5</v>
      </c>
      <c r="AM85">
        <v>5</v>
      </c>
    </row>
    <row r="86" spans="1:39" ht="15" hidden="1" customHeight="1" x14ac:dyDescent="0.35">
      <c r="A86">
        <v>2655805</v>
      </c>
      <c r="B86" t="s">
        <v>617</v>
      </c>
      <c r="C86">
        <v>6</v>
      </c>
      <c r="D86" t="s">
        <v>1006</v>
      </c>
      <c r="E86" s="84" t="str">
        <f t="shared" si="2"/>
        <v>273K</v>
      </c>
      <c r="F86" t="s">
        <v>1007</v>
      </c>
      <c r="G86" t="s">
        <v>53</v>
      </c>
      <c r="H86" t="s">
        <v>223</v>
      </c>
      <c r="I86" t="s">
        <v>1008</v>
      </c>
      <c r="J86" s="77">
        <v>46266.291666666664</v>
      </c>
      <c r="K86" s="77">
        <v>46273.5625</v>
      </c>
      <c r="L86" s="77">
        <v>46273.5625</v>
      </c>
      <c r="M86" s="77">
        <v>46273.448611111111</v>
      </c>
      <c r="N86" s="77">
        <v>46273.45</v>
      </c>
      <c r="O86" s="77">
        <v>46273.470833333333</v>
      </c>
      <c r="P86" s="140">
        <f t="shared" si="3"/>
        <v>46273</v>
      </c>
      <c r="Q86" t="s">
        <v>646</v>
      </c>
      <c r="R86" t="s">
        <v>102</v>
      </c>
      <c r="S86" t="s">
        <v>30615</v>
      </c>
      <c r="T86" t="s">
        <v>30616</v>
      </c>
      <c r="V86" t="s">
        <v>30617</v>
      </c>
      <c r="X86" t="s">
        <v>30658</v>
      </c>
      <c r="Y86" t="s">
        <v>30623</v>
      </c>
      <c r="Z86" t="s">
        <v>30620</v>
      </c>
      <c r="AA86" t="s">
        <v>30801</v>
      </c>
      <c r="AB86" t="s">
        <v>30615</v>
      </c>
      <c r="AC86">
        <v>1</v>
      </c>
      <c r="AD86">
        <v>1</v>
      </c>
      <c r="AE86">
        <v>1</v>
      </c>
      <c r="AF86" t="s">
        <v>621</v>
      </c>
      <c r="AG86" t="s">
        <v>68</v>
      </c>
      <c r="AH86" t="s">
        <v>631</v>
      </c>
      <c r="AL86">
        <v>5</v>
      </c>
      <c r="AM86">
        <v>5</v>
      </c>
    </row>
    <row r="87" spans="1:39" ht="15" hidden="1" customHeight="1" x14ac:dyDescent="0.35">
      <c r="A87">
        <v>2647659</v>
      </c>
      <c r="B87" t="s">
        <v>617</v>
      </c>
      <c r="C87">
        <v>6</v>
      </c>
      <c r="D87" t="s">
        <v>987</v>
      </c>
      <c r="E87" s="84" t="str">
        <f t="shared" si="2"/>
        <v>164E</v>
      </c>
      <c r="F87" t="s">
        <v>988</v>
      </c>
      <c r="G87" t="s">
        <v>53</v>
      </c>
      <c r="H87" t="s">
        <v>205</v>
      </c>
      <c r="I87" t="s">
        <v>989</v>
      </c>
      <c r="J87" s="77">
        <v>46266.291666666664</v>
      </c>
      <c r="K87" s="77">
        <v>46273.75</v>
      </c>
      <c r="L87" s="77">
        <v>46273.75</v>
      </c>
      <c r="M87" s="77">
        <v>46273.67291666667</v>
      </c>
      <c r="N87" s="77">
        <v>46273.675694444442</v>
      </c>
      <c r="O87" s="77">
        <v>46273.70208333333</v>
      </c>
      <c r="P87" s="140">
        <f t="shared" si="3"/>
        <v>46273</v>
      </c>
      <c r="Q87" t="s">
        <v>630</v>
      </c>
      <c r="R87" t="s">
        <v>117</v>
      </c>
      <c r="S87" t="s">
        <v>30615</v>
      </c>
      <c r="T87" t="s">
        <v>30616</v>
      </c>
      <c r="V87" t="s">
        <v>30617</v>
      </c>
      <c r="X87" t="s">
        <v>30663</v>
      </c>
      <c r="Y87" t="s">
        <v>30664</v>
      </c>
      <c r="Z87" t="s">
        <v>30620</v>
      </c>
      <c r="AA87" t="s">
        <v>30802</v>
      </c>
      <c r="AB87" t="s">
        <v>30615</v>
      </c>
      <c r="AC87">
        <v>1</v>
      </c>
      <c r="AD87">
        <v>1</v>
      </c>
      <c r="AE87">
        <v>1</v>
      </c>
      <c r="AF87" t="s">
        <v>621</v>
      </c>
      <c r="AG87" t="s">
        <v>68</v>
      </c>
      <c r="AH87" t="s">
        <v>631</v>
      </c>
      <c r="AL87">
        <v>5</v>
      </c>
      <c r="AM87">
        <v>5</v>
      </c>
    </row>
    <row r="88" spans="1:39" ht="15" hidden="1" customHeight="1" x14ac:dyDescent="0.35">
      <c r="A88">
        <v>2655797</v>
      </c>
      <c r="B88" t="s">
        <v>617</v>
      </c>
      <c r="C88">
        <v>6</v>
      </c>
      <c r="D88" t="s">
        <v>976</v>
      </c>
      <c r="E88" s="84" t="str">
        <f t="shared" si="2"/>
        <v>139U</v>
      </c>
      <c r="F88" t="s">
        <v>977</v>
      </c>
      <c r="G88" t="s">
        <v>53</v>
      </c>
      <c r="H88" t="s">
        <v>199</v>
      </c>
      <c r="I88" t="s">
        <v>978</v>
      </c>
      <c r="J88" s="77">
        <v>46266.291666666664</v>
      </c>
      <c r="K88" s="77">
        <v>46274.583333333336</v>
      </c>
      <c r="L88" s="77">
        <v>46274.583333333336</v>
      </c>
      <c r="M88" s="77">
        <v>46274.481944444444</v>
      </c>
      <c r="N88" s="77">
        <v>46274.482638888891</v>
      </c>
      <c r="O88" s="77">
        <v>46274.504166666666</v>
      </c>
      <c r="P88" s="140">
        <f t="shared" si="3"/>
        <v>46274</v>
      </c>
      <c r="Q88" t="s">
        <v>646</v>
      </c>
      <c r="R88" t="s">
        <v>102</v>
      </c>
      <c r="S88" t="s">
        <v>30615</v>
      </c>
      <c r="T88" t="s">
        <v>30616</v>
      </c>
      <c r="V88" t="s">
        <v>30617</v>
      </c>
      <c r="X88" t="s">
        <v>30658</v>
      </c>
      <c r="Y88" t="s">
        <v>30759</v>
      </c>
      <c r="Z88" t="s">
        <v>30620</v>
      </c>
      <c r="AA88" t="s">
        <v>30803</v>
      </c>
      <c r="AB88" t="s">
        <v>30615</v>
      </c>
      <c r="AC88">
        <v>1</v>
      </c>
      <c r="AD88">
        <v>1</v>
      </c>
      <c r="AE88">
        <v>1</v>
      </c>
      <c r="AF88" t="s">
        <v>621</v>
      </c>
      <c r="AG88" t="s">
        <v>68</v>
      </c>
      <c r="AH88" t="s">
        <v>631</v>
      </c>
      <c r="AL88">
        <v>5</v>
      </c>
      <c r="AM88">
        <v>5</v>
      </c>
    </row>
    <row r="89" spans="1:39" ht="15" hidden="1" customHeight="1" x14ac:dyDescent="0.35">
      <c r="A89">
        <v>2650675</v>
      </c>
      <c r="B89" t="s">
        <v>617</v>
      </c>
      <c r="C89">
        <v>6</v>
      </c>
      <c r="D89" t="s">
        <v>1322</v>
      </c>
      <c r="E89" s="84" t="str">
        <f t="shared" si="2"/>
        <v>067E</v>
      </c>
      <c r="F89" t="s">
        <v>1323</v>
      </c>
      <c r="G89" t="s">
        <v>53</v>
      </c>
      <c r="H89" t="s">
        <v>189</v>
      </c>
      <c r="I89" t="s">
        <v>1324</v>
      </c>
      <c r="J89" s="77">
        <v>46266.291666666664</v>
      </c>
      <c r="K89" s="77">
        <v>46274.541666666664</v>
      </c>
      <c r="L89" s="77">
        <v>46274.541666666664</v>
      </c>
      <c r="M89" s="77">
        <v>46274.383333333331</v>
      </c>
      <c r="N89" s="77">
        <v>46274.384027777778</v>
      </c>
      <c r="O89" s="77">
        <v>46274.40625</v>
      </c>
      <c r="P89" s="140">
        <f t="shared" si="3"/>
        <v>46274</v>
      </c>
      <c r="Q89" t="s">
        <v>651</v>
      </c>
      <c r="R89" t="s">
        <v>76</v>
      </c>
      <c r="S89" t="s">
        <v>30615</v>
      </c>
      <c r="T89" t="s">
        <v>30616</v>
      </c>
      <c r="V89" t="s">
        <v>30617</v>
      </c>
      <c r="X89" s="78" t="s">
        <v>30666</v>
      </c>
      <c r="Y89" s="78" t="s">
        <v>30667</v>
      </c>
      <c r="Z89" t="s">
        <v>30620</v>
      </c>
      <c r="AA89" t="s">
        <v>30804</v>
      </c>
      <c r="AB89" t="s">
        <v>30615</v>
      </c>
      <c r="AC89">
        <v>1</v>
      </c>
      <c r="AD89">
        <v>1</v>
      </c>
      <c r="AE89">
        <v>1</v>
      </c>
      <c r="AF89" t="s">
        <v>621</v>
      </c>
      <c r="AG89" t="s">
        <v>68</v>
      </c>
      <c r="AH89" t="s">
        <v>659</v>
      </c>
      <c r="AL89">
        <v>5</v>
      </c>
      <c r="AM89">
        <v>5</v>
      </c>
    </row>
    <row r="90" spans="1:39" ht="15" hidden="1" customHeight="1" x14ac:dyDescent="0.35">
      <c r="A90">
        <v>2650674</v>
      </c>
      <c r="B90" t="s">
        <v>617</v>
      </c>
      <c r="C90">
        <v>6</v>
      </c>
      <c r="D90" t="s">
        <v>1485</v>
      </c>
      <c r="E90" s="84" t="str">
        <f t="shared" si="2"/>
        <v>01H2</v>
      </c>
      <c r="F90" t="s">
        <v>1486</v>
      </c>
      <c r="G90" t="s">
        <v>53</v>
      </c>
      <c r="H90" t="s">
        <v>352</v>
      </c>
      <c r="I90" t="s">
        <v>1824</v>
      </c>
      <c r="J90" s="77">
        <v>46266.291666666664</v>
      </c>
      <c r="K90" s="77">
        <v>46272.75</v>
      </c>
      <c r="L90" s="77">
        <v>46272.75</v>
      </c>
      <c r="M90" s="77">
        <v>46272.702777777777</v>
      </c>
      <c r="N90" s="77">
        <v>46272.838888888888</v>
      </c>
      <c r="O90" s="77">
        <v>46272.863194444442</v>
      </c>
      <c r="P90" s="140">
        <f t="shared" si="3"/>
        <v>46272</v>
      </c>
      <c r="Q90" t="s">
        <v>651</v>
      </c>
      <c r="R90" t="s">
        <v>76</v>
      </c>
      <c r="S90" t="s">
        <v>30615</v>
      </c>
      <c r="T90" t="s">
        <v>30616</v>
      </c>
      <c r="U90" t="s">
        <v>30806</v>
      </c>
      <c r="V90" t="s">
        <v>30617</v>
      </c>
      <c r="W90" t="s">
        <v>30694</v>
      </c>
      <c r="X90" s="78" t="s">
        <v>30807</v>
      </c>
      <c r="Y90" s="78" t="s">
        <v>30808</v>
      </c>
      <c r="Z90" t="s">
        <v>30620</v>
      </c>
      <c r="AA90" t="s">
        <v>30809</v>
      </c>
      <c r="AB90" t="s">
        <v>30615</v>
      </c>
      <c r="AC90">
        <v>1</v>
      </c>
      <c r="AD90">
        <v>1</v>
      </c>
      <c r="AE90">
        <v>2</v>
      </c>
      <c r="AF90" t="s">
        <v>621</v>
      </c>
      <c r="AG90" t="s">
        <v>68</v>
      </c>
      <c r="AH90" t="s">
        <v>631</v>
      </c>
      <c r="AJ90" t="s">
        <v>30810</v>
      </c>
      <c r="AL90">
        <v>5</v>
      </c>
      <c r="AM90">
        <v>5</v>
      </c>
    </row>
    <row r="91" spans="1:39" ht="15" hidden="1" customHeight="1" x14ac:dyDescent="0.35">
      <c r="A91">
        <v>2650631</v>
      </c>
      <c r="B91" t="s">
        <v>617</v>
      </c>
      <c r="C91">
        <v>6</v>
      </c>
      <c r="D91" t="s">
        <v>1478</v>
      </c>
      <c r="E91" s="84" t="str">
        <f t="shared" si="2"/>
        <v>01H0</v>
      </c>
      <c r="F91" t="s">
        <v>1479</v>
      </c>
      <c r="G91" t="s">
        <v>53</v>
      </c>
      <c r="H91" t="s">
        <v>267</v>
      </c>
      <c r="I91" t="s">
        <v>1572</v>
      </c>
      <c r="J91" s="77">
        <v>46266.291666666664</v>
      </c>
      <c r="K91" s="77">
        <v>46272.708333333336</v>
      </c>
      <c r="L91" s="77">
        <v>46272.708333333336</v>
      </c>
      <c r="M91" s="77">
        <v>46272.620833333334</v>
      </c>
      <c r="N91" s="77">
        <v>46272.62222222222</v>
      </c>
      <c r="O91" s="77">
        <v>46272.644444444442</v>
      </c>
      <c r="P91" s="140">
        <f t="shared" si="3"/>
        <v>46272</v>
      </c>
      <c r="Q91" t="s">
        <v>679</v>
      </c>
      <c r="R91" t="s">
        <v>66</v>
      </c>
      <c r="S91" t="s">
        <v>30615</v>
      </c>
      <c r="T91" t="s">
        <v>30616</v>
      </c>
      <c r="V91" t="s">
        <v>30617</v>
      </c>
      <c r="X91" t="s">
        <v>30658</v>
      </c>
      <c r="Y91" t="s">
        <v>30623</v>
      </c>
      <c r="Z91" t="s">
        <v>30620</v>
      </c>
      <c r="AA91" t="s">
        <v>30811</v>
      </c>
      <c r="AB91" t="s">
        <v>30615</v>
      </c>
      <c r="AC91">
        <v>1</v>
      </c>
      <c r="AD91">
        <v>1</v>
      </c>
      <c r="AE91">
        <v>1</v>
      </c>
      <c r="AF91" t="s">
        <v>621</v>
      </c>
      <c r="AG91" t="s">
        <v>68</v>
      </c>
      <c r="AH91" t="s">
        <v>631</v>
      </c>
      <c r="AL91">
        <v>5</v>
      </c>
      <c r="AM91">
        <v>5</v>
      </c>
    </row>
    <row r="92" spans="1:39" ht="15" hidden="1" customHeight="1" x14ac:dyDescent="0.35">
      <c r="A92">
        <v>2656000</v>
      </c>
      <c r="B92" t="s">
        <v>617</v>
      </c>
      <c r="C92">
        <v>6</v>
      </c>
      <c r="D92" t="s">
        <v>942</v>
      </c>
      <c r="E92" s="84" t="str">
        <f t="shared" si="2"/>
        <v>0173</v>
      </c>
      <c r="F92" t="s">
        <v>943</v>
      </c>
      <c r="G92" t="s">
        <v>53</v>
      </c>
      <c r="H92" t="s">
        <v>170</v>
      </c>
      <c r="I92" t="s">
        <v>30510</v>
      </c>
      <c r="J92" s="77">
        <v>46266.291666666664</v>
      </c>
      <c r="K92" s="77">
        <v>46270.520833333336</v>
      </c>
      <c r="L92" s="77">
        <v>46270.520833333336</v>
      </c>
      <c r="M92" s="77">
        <v>46270.388888888891</v>
      </c>
      <c r="N92" s="77">
        <v>46270.390277777777</v>
      </c>
      <c r="O92" s="77">
        <v>46270.412499999999</v>
      </c>
      <c r="P92" s="140">
        <f t="shared" si="3"/>
        <v>46270</v>
      </c>
      <c r="Q92" t="s">
        <v>703</v>
      </c>
      <c r="R92" t="s">
        <v>567</v>
      </c>
      <c r="S92" t="s">
        <v>30615</v>
      </c>
      <c r="T92" t="s">
        <v>30616</v>
      </c>
      <c r="V92" t="s">
        <v>30617</v>
      </c>
      <c r="X92" s="78" t="s">
        <v>30812</v>
      </c>
      <c r="Y92" s="78" t="s">
        <v>30813</v>
      </c>
      <c r="Z92" t="s">
        <v>30620</v>
      </c>
      <c r="AA92" t="s">
        <v>30814</v>
      </c>
      <c r="AB92" t="s">
        <v>30615</v>
      </c>
      <c r="AC92">
        <v>1</v>
      </c>
      <c r="AD92">
        <v>1</v>
      </c>
      <c r="AE92">
        <v>1</v>
      </c>
      <c r="AF92" t="s">
        <v>621</v>
      </c>
      <c r="AG92" t="s">
        <v>68</v>
      </c>
      <c r="AH92" t="s">
        <v>631</v>
      </c>
      <c r="AL92">
        <v>5</v>
      </c>
      <c r="AM92">
        <v>5</v>
      </c>
    </row>
    <row r="93" spans="1:39" ht="15" hidden="1" customHeight="1" x14ac:dyDescent="0.35">
      <c r="A93">
        <v>2650701</v>
      </c>
      <c r="B93" t="s">
        <v>617</v>
      </c>
      <c r="C93">
        <v>6</v>
      </c>
      <c r="D93" t="s">
        <v>1242</v>
      </c>
      <c r="E93" s="84" t="str">
        <f t="shared" si="2"/>
        <v>Z837</v>
      </c>
      <c r="F93" t="s">
        <v>1243</v>
      </c>
      <c r="G93" t="s">
        <v>38</v>
      </c>
      <c r="H93" t="s">
        <v>477</v>
      </c>
      <c r="I93" t="s">
        <v>1241</v>
      </c>
      <c r="J93" s="77">
        <v>46266.291666666664</v>
      </c>
      <c r="K93" s="77">
        <v>46268.708333333336</v>
      </c>
      <c r="L93" s="77">
        <v>46268.708333333336</v>
      </c>
      <c r="M93" s="77">
        <v>46268.602083333331</v>
      </c>
      <c r="N93" s="77">
        <v>46268.679861111108</v>
      </c>
      <c r="O93" s="77">
        <v>46268.724305555559</v>
      </c>
      <c r="P93" s="140">
        <f t="shared" si="3"/>
        <v>46268</v>
      </c>
      <c r="Q93" t="s">
        <v>651</v>
      </c>
      <c r="R93" t="s">
        <v>76</v>
      </c>
      <c r="S93" t="s">
        <v>30615</v>
      </c>
      <c r="T93" t="s">
        <v>30616</v>
      </c>
      <c r="V93" t="s">
        <v>30617</v>
      </c>
      <c r="X93" s="78" t="s">
        <v>30734</v>
      </c>
      <c r="Y93" s="78" t="s">
        <v>30735</v>
      </c>
      <c r="Z93" t="s">
        <v>30620</v>
      </c>
      <c r="AA93" t="s">
        <v>30815</v>
      </c>
      <c r="AB93" t="s">
        <v>30615</v>
      </c>
      <c r="AC93">
        <v>1</v>
      </c>
      <c r="AD93">
        <v>1</v>
      </c>
      <c r="AE93">
        <v>2</v>
      </c>
      <c r="AF93" t="s">
        <v>621</v>
      </c>
      <c r="AG93" t="s">
        <v>68</v>
      </c>
      <c r="AH93" t="s">
        <v>631</v>
      </c>
      <c r="AL93">
        <v>5</v>
      </c>
      <c r="AM93">
        <v>5</v>
      </c>
    </row>
    <row r="94" spans="1:39" ht="15" hidden="1" customHeight="1" x14ac:dyDescent="0.35">
      <c r="A94">
        <v>2648779</v>
      </c>
      <c r="B94" t="s">
        <v>617</v>
      </c>
      <c r="C94">
        <v>6</v>
      </c>
      <c r="D94" t="s">
        <v>787</v>
      </c>
      <c r="E94" s="84" t="str">
        <f t="shared" si="2"/>
        <v>Z2FC</v>
      </c>
      <c r="F94" t="s">
        <v>788</v>
      </c>
      <c r="G94" t="s">
        <v>38</v>
      </c>
      <c r="H94" t="s">
        <v>451</v>
      </c>
      <c r="I94" t="s">
        <v>789</v>
      </c>
      <c r="J94" s="77">
        <v>46266.291666666664</v>
      </c>
      <c r="K94" s="77">
        <v>46277.708333333336</v>
      </c>
      <c r="L94" s="77">
        <v>46277.708333333336</v>
      </c>
      <c r="M94" s="77">
        <v>46277.665277777778</v>
      </c>
      <c r="N94" s="77">
        <v>46277.720833333333</v>
      </c>
      <c r="O94" s="77">
        <v>46277.765277777777</v>
      </c>
      <c r="P94" s="140">
        <f t="shared" si="3"/>
        <v>46277</v>
      </c>
      <c r="Q94" t="s">
        <v>641</v>
      </c>
      <c r="R94" t="s">
        <v>71</v>
      </c>
      <c r="S94" t="s">
        <v>30615</v>
      </c>
      <c r="T94" t="s">
        <v>30616</v>
      </c>
      <c r="V94" t="s">
        <v>30617</v>
      </c>
      <c r="X94" t="s">
        <v>30816</v>
      </c>
      <c r="Y94" s="78" t="s">
        <v>30817</v>
      </c>
      <c r="Z94" t="s">
        <v>30620</v>
      </c>
      <c r="AA94" t="s">
        <v>30818</v>
      </c>
      <c r="AB94" t="s">
        <v>30615</v>
      </c>
      <c r="AC94">
        <v>1</v>
      </c>
      <c r="AD94">
        <v>1</v>
      </c>
      <c r="AE94">
        <v>1</v>
      </c>
      <c r="AF94" t="s">
        <v>621</v>
      </c>
      <c r="AG94" t="s">
        <v>68</v>
      </c>
      <c r="AH94" t="s">
        <v>622</v>
      </c>
      <c r="AL94">
        <v>5</v>
      </c>
      <c r="AM94">
        <v>5</v>
      </c>
    </row>
    <row r="95" spans="1:39" ht="15" hidden="1" customHeight="1" x14ac:dyDescent="0.35">
      <c r="A95">
        <v>2647574</v>
      </c>
      <c r="B95" t="s">
        <v>617</v>
      </c>
      <c r="C95">
        <v>6</v>
      </c>
      <c r="D95" t="s">
        <v>779</v>
      </c>
      <c r="E95" s="84" t="str">
        <f t="shared" si="2"/>
        <v>Z07T</v>
      </c>
      <c r="F95" t="s">
        <v>780</v>
      </c>
      <c r="G95" t="s">
        <v>38</v>
      </c>
      <c r="H95" t="s">
        <v>395</v>
      </c>
      <c r="I95" t="s">
        <v>1919</v>
      </c>
      <c r="J95" s="77">
        <v>46266.291666666664</v>
      </c>
      <c r="K95" s="77">
        <v>46269.645833333336</v>
      </c>
      <c r="L95" s="77">
        <v>46269.645833333336</v>
      </c>
      <c r="M95" s="77">
        <v>46269.665277777778</v>
      </c>
      <c r="N95" s="77">
        <v>46269.675694444442</v>
      </c>
      <c r="O95" s="77">
        <v>46269.717361111114</v>
      </c>
      <c r="P95" s="140">
        <f t="shared" si="3"/>
        <v>46269</v>
      </c>
      <c r="Q95" t="s">
        <v>620</v>
      </c>
      <c r="R95" t="s">
        <v>237</v>
      </c>
      <c r="S95" t="s">
        <v>30615</v>
      </c>
      <c r="T95" t="s">
        <v>30616</v>
      </c>
      <c r="V95" t="s">
        <v>30617</v>
      </c>
      <c r="X95" t="s">
        <v>30819</v>
      </c>
      <c r="Y95" t="s">
        <v>30643</v>
      </c>
      <c r="Z95" t="s">
        <v>30620</v>
      </c>
      <c r="AA95" t="s">
        <v>30820</v>
      </c>
      <c r="AB95" t="s">
        <v>30615</v>
      </c>
      <c r="AC95">
        <v>1</v>
      </c>
      <c r="AD95">
        <v>1</v>
      </c>
      <c r="AE95">
        <v>1</v>
      </c>
      <c r="AF95" t="s">
        <v>621</v>
      </c>
      <c r="AG95" t="s">
        <v>68</v>
      </c>
      <c r="AH95" t="s">
        <v>622</v>
      </c>
      <c r="AL95">
        <v>3</v>
      </c>
      <c r="AM95">
        <v>5</v>
      </c>
    </row>
    <row r="96" spans="1:39" ht="15" hidden="1" customHeight="1" x14ac:dyDescent="0.35">
      <c r="A96">
        <v>2650939</v>
      </c>
      <c r="B96" t="s">
        <v>617</v>
      </c>
      <c r="C96">
        <v>6</v>
      </c>
      <c r="D96" t="s">
        <v>30478</v>
      </c>
      <c r="E96" s="84" t="str">
        <f t="shared" si="2"/>
        <v>N296</v>
      </c>
      <c r="F96" t="s">
        <v>30511</v>
      </c>
      <c r="G96" t="s">
        <v>30484</v>
      </c>
      <c r="H96" t="s">
        <v>30512</v>
      </c>
      <c r="I96" t="s">
        <v>30513</v>
      </c>
      <c r="J96" s="77">
        <v>46266.291666666664</v>
      </c>
      <c r="K96" s="77">
        <v>46268.625</v>
      </c>
      <c r="L96" s="77">
        <v>46268.625</v>
      </c>
      <c r="M96" s="77">
        <v>46268.590277777781</v>
      </c>
      <c r="N96" s="77">
        <v>46268.606249999997</v>
      </c>
      <c r="O96" s="77">
        <v>46268.62777777778</v>
      </c>
      <c r="P96" s="140">
        <f t="shared" si="3"/>
        <v>46268</v>
      </c>
      <c r="Q96" t="s">
        <v>642</v>
      </c>
      <c r="R96" t="s">
        <v>94</v>
      </c>
      <c r="S96" t="s">
        <v>30615</v>
      </c>
      <c r="T96" t="s">
        <v>30616</v>
      </c>
      <c r="V96" t="s">
        <v>30617</v>
      </c>
      <c r="X96" t="s">
        <v>30821</v>
      </c>
      <c r="Y96" t="s">
        <v>30822</v>
      </c>
      <c r="Z96" t="s">
        <v>30620</v>
      </c>
      <c r="AA96" t="s">
        <v>30823</v>
      </c>
      <c r="AB96" t="s">
        <v>30615</v>
      </c>
      <c r="AC96">
        <v>1</v>
      </c>
      <c r="AD96">
        <v>1</v>
      </c>
      <c r="AE96">
        <v>1</v>
      </c>
      <c r="AF96" t="s">
        <v>621</v>
      </c>
      <c r="AG96" t="s">
        <v>68</v>
      </c>
      <c r="AH96" t="s">
        <v>30588</v>
      </c>
      <c r="AL96">
        <v>5</v>
      </c>
      <c r="AM96">
        <v>5</v>
      </c>
    </row>
    <row r="97" spans="1:39" ht="15" hidden="1" customHeight="1" x14ac:dyDescent="0.35">
      <c r="A97">
        <v>2664136</v>
      </c>
      <c r="B97" t="s">
        <v>617</v>
      </c>
      <c r="C97">
        <v>6</v>
      </c>
      <c r="D97" t="s">
        <v>1095</v>
      </c>
      <c r="E97" s="84" t="str">
        <f t="shared" si="2"/>
        <v>519C</v>
      </c>
      <c r="F97" t="s">
        <v>1096</v>
      </c>
      <c r="G97" t="s">
        <v>53</v>
      </c>
      <c r="H97" t="s">
        <v>291</v>
      </c>
      <c r="I97" t="s">
        <v>1097</v>
      </c>
      <c r="J97" s="77">
        <v>46266.581944444442</v>
      </c>
      <c r="K97" s="77">
        <v>46266.581944444442</v>
      </c>
      <c r="L97" s="77">
        <v>46266.643750000003</v>
      </c>
      <c r="M97" s="77">
        <v>46266.586111111108</v>
      </c>
      <c r="N97" s="77">
        <v>46266.586805555555</v>
      </c>
      <c r="O97" s="77">
        <v>46266.61041666667</v>
      </c>
      <c r="P97" s="140">
        <f t="shared" si="3"/>
        <v>46266</v>
      </c>
      <c r="Q97" t="s">
        <v>665</v>
      </c>
      <c r="R97" t="s">
        <v>78</v>
      </c>
      <c r="S97" t="s">
        <v>30824</v>
      </c>
      <c r="T97" t="s">
        <v>30825</v>
      </c>
      <c r="V97" t="s">
        <v>30694</v>
      </c>
      <c r="X97" t="s">
        <v>30826</v>
      </c>
      <c r="Y97" t="s">
        <v>30827</v>
      </c>
      <c r="Z97" t="s">
        <v>30828</v>
      </c>
      <c r="AA97" t="s">
        <v>30829</v>
      </c>
      <c r="AB97" t="s">
        <v>30587</v>
      </c>
      <c r="AC97">
        <v>1</v>
      </c>
      <c r="AD97">
        <v>2</v>
      </c>
      <c r="AE97">
        <v>1</v>
      </c>
      <c r="AF97" t="s">
        <v>621</v>
      </c>
      <c r="AG97" t="s">
        <v>68</v>
      </c>
      <c r="AH97" t="s">
        <v>631</v>
      </c>
      <c r="AJ97" t="s">
        <v>30830</v>
      </c>
      <c r="AL97">
        <v>5</v>
      </c>
      <c r="AM97">
        <v>5</v>
      </c>
    </row>
    <row r="98" spans="1:39" ht="15" hidden="1" customHeight="1" x14ac:dyDescent="0.35">
      <c r="A98">
        <v>2663913</v>
      </c>
      <c r="B98" t="s">
        <v>617</v>
      </c>
      <c r="C98">
        <v>6</v>
      </c>
      <c r="D98" t="s">
        <v>693</v>
      </c>
      <c r="E98" s="84" t="str">
        <f t="shared" si="2"/>
        <v>ZRC7</v>
      </c>
      <c r="F98" t="s">
        <v>694</v>
      </c>
      <c r="G98" t="s">
        <v>38</v>
      </c>
      <c r="H98" t="s">
        <v>515</v>
      </c>
      <c r="I98" t="s">
        <v>1737</v>
      </c>
      <c r="J98" s="77">
        <v>46266.53125</v>
      </c>
      <c r="K98" s="77">
        <v>46266.5625</v>
      </c>
      <c r="L98" s="77">
        <v>46267.375</v>
      </c>
      <c r="M98" s="77">
        <v>46267.31527777778</v>
      </c>
      <c r="N98" s="77">
        <v>46267.355555555558</v>
      </c>
      <c r="O98" s="77">
        <v>46267.375694444447</v>
      </c>
      <c r="P98" s="140">
        <f t="shared" si="3"/>
        <v>46267</v>
      </c>
      <c r="Q98" t="s">
        <v>647</v>
      </c>
      <c r="R98" t="s">
        <v>100</v>
      </c>
      <c r="S98" t="s">
        <v>30692</v>
      </c>
      <c r="T98" t="s">
        <v>30831</v>
      </c>
      <c r="V98" t="s">
        <v>30694</v>
      </c>
      <c r="X98" t="s">
        <v>30832</v>
      </c>
      <c r="Z98" t="s">
        <v>30620</v>
      </c>
      <c r="AA98" t="s">
        <v>30833</v>
      </c>
      <c r="AB98" t="s">
        <v>30587</v>
      </c>
      <c r="AC98">
        <v>1</v>
      </c>
      <c r="AD98">
        <v>1</v>
      </c>
      <c r="AE98">
        <v>1</v>
      </c>
      <c r="AF98" t="s">
        <v>621</v>
      </c>
      <c r="AG98" t="s">
        <v>68</v>
      </c>
      <c r="AH98" t="s">
        <v>631</v>
      </c>
      <c r="AJ98" t="s">
        <v>30834</v>
      </c>
      <c r="AL98">
        <v>5</v>
      </c>
      <c r="AM98">
        <v>5</v>
      </c>
    </row>
    <row r="99" spans="1:39" ht="15" hidden="1" customHeight="1" x14ac:dyDescent="0.35">
      <c r="A99">
        <v>2663732</v>
      </c>
      <c r="B99" t="s">
        <v>617</v>
      </c>
      <c r="C99">
        <v>6</v>
      </c>
      <c r="D99" t="s">
        <v>1751</v>
      </c>
      <c r="E99" s="84" t="str">
        <f t="shared" si="2"/>
        <v>Z849</v>
      </c>
      <c r="F99" t="s">
        <v>30514</v>
      </c>
      <c r="G99" t="s">
        <v>38</v>
      </c>
      <c r="H99" t="s">
        <v>484</v>
      </c>
      <c r="I99" t="s">
        <v>30515</v>
      </c>
      <c r="J99" s="77">
        <v>46266.445833333331</v>
      </c>
      <c r="K99" s="77">
        <v>46267.333333333336</v>
      </c>
      <c r="L99" s="77">
        <v>46269.447916666664</v>
      </c>
      <c r="M99" s="77">
        <v>46271.680555555555</v>
      </c>
      <c r="N99" s="77">
        <v>46271.711111111108</v>
      </c>
      <c r="O99" s="77">
        <v>46271.728472222225</v>
      </c>
      <c r="P99" s="140">
        <f t="shared" si="3"/>
        <v>46271</v>
      </c>
      <c r="Q99" t="s">
        <v>679</v>
      </c>
      <c r="R99" t="s">
        <v>66</v>
      </c>
      <c r="S99" t="s">
        <v>30835</v>
      </c>
      <c r="T99" t="s">
        <v>30634</v>
      </c>
      <c r="V99" t="s">
        <v>30582</v>
      </c>
      <c r="X99" t="s">
        <v>30569</v>
      </c>
      <c r="Y99" s="78" t="s">
        <v>30570</v>
      </c>
      <c r="Z99" t="s">
        <v>30836</v>
      </c>
      <c r="AA99" t="s">
        <v>30837</v>
      </c>
      <c r="AB99" t="s">
        <v>30587</v>
      </c>
      <c r="AC99">
        <v>1</v>
      </c>
      <c r="AD99">
        <v>2</v>
      </c>
      <c r="AE99">
        <v>1</v>
      </c>
      <c r="AF99" t="s">
        <v>621</v>
      </c>
      <c r="AG99" t="s">
        <v>68</v>
      </c>
      <c r="AH99" t="s">
        <v>631</v>
      </c>
      <c r="AL99">
        <v>0</v>
      </c>
      <c r="AM99">
        <v>5</v>
      </c>
    </row>
    <row r="100" spans="1:39" ht="15" hidden="1" customHeight="1" x14ac:dyDescent="0.35">
      <c r="A100">
        <v>2655501</v>
      </c>
      <c r="B100" t="s">
        <v>617</v>
      </c>
      <c r="C100">
        <v>6</v>
      </c>
      <c r="D100" t="s">
        <v>1468</v>
      </c>
      <c r="E100" s="84" t="str">
        <f t="shared" si="2"/>
        <v>ZRL5</v>
      </c>
      <c r="F100" t="s">
        <v>1469</v>
      </c>
      <c r="G100" t="s">
        <v>38</v>
      </c>
      <c r="H100" t="s">
        <v>530</v>
      </c>
      <c r="I100" t="s">
        <v>1470</v>
      </c>
      <c r="J100" s="77">
        <v>46266.291666666664</v>
      </c>
      <c r="K100" s="77">
        <v>46268.708333333336</v>
      </c>
      <c r="L100" s="77">
        <v>46268.708333333336</v>
      </c>
      <c r="M100" s="77">
        <v>46268.556250000001</v>
      </c>
      <c r="N100" s="77">
        <v>46268.582638888889</v>
      </c>
      <c r="O100" s="77">
        <v>46268.625</v>
      </c>
      <c r="P100" s="140">
        <f t="shared" si="3"/>
        <v>46268</v>
      </c>
      <c r="Q100" t="s">
        <v>690</v>
      </c>
      <c r="R100" t="s">
        <v>86</v>
      </c>
      <c r="S100" t="s">
        <v>30615</v>
      </c>
      <c r="T100" t="s">
        <v>30616</v>
      </c>
      <c r="V100" t="s">
        <v>30617</v>
      </c>
      <c r="X100" t="s">
        <v>30841</v>
      </c>
      <c r="Y100" t="s">
        <v>30637</v>
      </c>
      <c r="Z100" t="s">
        <v>30620</v>
      </c>
      <c r="AA100" t="s">
        <v>30842</v>
      </c>
      <c r="AB100" t="s">
        <v>30615</v>
      </c>
      <c r="AC100">
        <v>1</v>
      </c>
      <c r="AD100">
        <v>1</v>
      </c>
      <c r="AE100">
        <v>1</v>
      </c>
      <c r="AF100" t="s">
        <v>621</v>
      </c>
      <c r="AG100" t="s">
        <v>68</v>
      </c>
      <c r="AH100" t="s">
        <v>622</v>
      </c>
      <c r="AL100">
        <v>5</v>
      </c>
      <c r="AM100">
        <v>5</v>
      </c>
    </row>
    <row r="101" spans="1:39" ht="15" hidden="1" customHeight="1" x14ac:dyDescent="0.35">
      <c r="A101">
        <v>2647583</v>
      </c>
      <c r="B101" t="s">
        <v>617</v>
      </c>
      <c r="C101">
        <v>12</v>
      </c>
      <c r="D101" t="s">
        <v>815</v>
      </c>
      <c r="E101" s="84" t="str">
        <f t="shared" si="2"/>
        <v>ZRJ5</v>
      </c>
      <c r="F101" t="s">
        <v>816</v>
      </c>
      <c r="G101" t="s">
        <v>38</v>
      </c>
      <c r="H101" t="s">
        <v>526</v>
      </c>
      <c r="I101" t="s">
        <v>817</v>
      </c>
      <c r="J101" s="77">
        <v>46266.291666666664</v>
      </c>
      <c r="K101" s="77">
        <v>46271.75</v>
      </c>
      <c r="L101" s="77">
        <v>46271.75</v>
      </c>
      <c r="M101" s="77">
        <v>46271.689583333333</v>
      </c>
      <c r="N101" s="77">
        <v>46271.729861111111</v>
      </c>
      <c r="O101" s="77">
        <v>46271.772916666669</v>
      </c>
      <c r="P101" s="140">
        <f t="shared" si="3"/>
        <v>46271</v>
      </c>
      <c r="Q101" t="s">
        <v>620</v>
      </c>
      <c r="R101" t="s">
        <v>237</v>
      </c>
      <c r="S101" t="s">
        <v>30615</v>
      </c>
      <c r="T101" t="s">
        <v>30616</v>
      </c>
      <c r="V101" t="s">
        <v>30617</v>
      </c>
      <c r="X101" t="s">
        <v>30843</v>
      </c>
      <c r="Y101" t="s">
        <v>30640</v>
      </c>
      <c r="Z101" t="s">
        <v>30620</v>
      </c>
      <c r="AA101" t="s">
        <v>30844</v>
      </c>
      <c r="AB101" t="s">
        <v>30615</v>
      </c>
      <c r="AC101">
        <v>1</v>
      </c>
      <c r="AD101">
        <v>1</v>
      </c>
      <c r="AE101">
        <v>1</v>
      </c>
      <c r="AF101" t="s">
        <v>621</v>
      </c>
      <c r="AG101" t="s">
        <v>68</v>
      </c>
      <c r="AH101" t="s">
        <v>622</v>
      </c>
      <c r="AL101">
        <v>5</v>
      </c>
      <c r="AM101">
        <v>5</v>
      </c>
    </row>
    <row r="102" spans="1:39" ht="15" hidden="1" customHeight="1" x14ac:dyDescent="0.35">
      <c r="A102">
        <v>2648781</v>
      </c>
      <c r="B102" t="s">
        <v>617</v>
      </c>
      <c r="C102">
        <v>6</v>
      </c>
      <c r="D102" t="s">
        <v>1946</v>
      </c>
      <c r="E102" s="84" t="str">
        <f t="shared" si="2"/>
        <v>ZRE5</v>
      </c>
      <c r="F102" t="s">
        <v>1947</v>
      </c>
      <c r="G102" t="s">
        <v>38</v>
      </c>
      <c r="H102" t="s">
        <v>518</v>
      </c>
      <c r="I102" t="s">
        <v>1948</v>
      </c>
      <c r="J102" s="77">
        <v>46266.291666666664</v>
      </c>
      <c r="K102" s="77">
        <v>46274.75</v>
      </c>
      <c r="L102" s="77">
        <v>46274.75</v>
      </c>
      <c r="M102" s="77">
        <v>46274.679166666669</v>
      </c>
      <c r="N102" s="77">
        <v>46274.751388888886</v>
      </c>
      <c r="O102" s="77">
        <v>46274.794444444444</v>
      </c>
      <c r="P102" s="140">
        <f t="shared" si="3"/>
        <v>46274</v>
      </c>
      <c r="Q102" t="s">
        <v>620</v>
      </c>
      <c r="R102" t="s">
        <v>237</v>
      </c>
      <c r="S102" t="s">
        <v>30615</v>
      </c>
      <c r="T102" t="s">
        <v>30616</v>
      </c>
      <c r="V102" t="s">
        <v>30617</v>
      </c>
      <c r="X102" t="s">
        <v>30845</v>
      </c>
      <c r="Y102" t="s">
        <v>30640</v>
      </c>
      <c r="Z102" t="s">
        <v>30620</v>
      </c>
      <c r="AA102" t="s">
        <v>30846</v>
      </c>
      <c r="AB102" t="s">
        <v>30615</v>
      </c>
      <c r="AC102">
        <v>1</v>
      </c>
      <c r="AD102">
        <v>1</v>
      </c>
      <c r="AE102">
        <v>2</v>
      </c>
      <c r="AF102" t="s">
        <v>621</v>
      </c>
      <c r="AG102" t="s">
        <v>68</v>
      </c>
      <c r="AH102" t="s">
        <v>622</v>
      </c>
      <c r="AL102">
        <v>5</v>
      </c>
      <c r="AM102">
        <v>5</v>
      </c>
    </row>
    <row r="103" spans="1:39" ht="15" hidden="1" customHeight="1" x14ac:dyDescent="0.35">
      <c r="A103">
        <v>2652343</v>
      </c>
      <c r="B103" t="s">
        <v>617</v>
      </c>
      <c r="C103">
        <v>6</v>
      </c>
      <c r="D103" t="s">
        <v>1462</v>
      </c>
      <c r="E103" s="84" t="str">
        <f t="shared" si="2"/>
        <v>ZQJ4</v>
      </c>
      <c r="F103" t="s">
        <v>1463</v>
      </c>
      <c r="G103" t="s">
        <v>38</v>
      </c>
      <c r="H103" t="s">
        <v>507</v>
      </c>
      <c r="I103" t="s">
        <v>1464</v>
      </c>
      <c r="J103" s="77">
        <v>46266.291666666664</v>
      </c>
      <c r="K103" s="77">
        <v>46268.541666666664</v>
      </c>
      <c r="L103" s="77">
        <v>46268.541666666664</v>
      </c>
      <c r="M103" s="77">
        <v>46268.362500000003</v>
      </c>
      <c r="N103" s="77">
        <v>46268.367361111108</v>
      </c>
      <c r="O103" s="77">
        <v>46268.417361111111</v>
      </c>
      <c r="P103" s="140">
        <f t="shared" si="3"/>
        <v>46268</v>
      </c>
      <c r="Q103" t="s">
        <v>692</v>
      </c>
      <c r="R103" t="s">
        <v>81</v>
      </c>
      <c r="S103" t="s">
        <v>30615</v>
      </c>
      <c r="T103" t="s">
        <v>30616</v>
      </c>
      <c r="V103" t="s">
        <v>30617</v>
      </c>
      <c r="X103" s="78" t="s">
        <v>30847</v>
      </c>
      <c r="Y103" t="s">
        <v>30839</v>
      </c>
      <c r="Z103" t="s">
        <v>30620</v>
      </c>
      <c r="AA103" t="s">
        <v>30848</v>
      </c>
      <c r="AB103" t="s">
        <v>30615</v>
      </c>
      <c r="AC103">
        <v>1</v>
      </c>
      <c r="AD103">
        <v>1</v>
      </c>
      <c r="AE103">
        <v>1</v>
      </c>
      <c r="AF103" t="s">
        <v>621</v>
      </c>
      <c r="AG103" t="s">
        <v>68</v>
      </c>
      <c r="AH103" t="s">
        <v>631</v>
      </c>
      <c r="AL103">
        <v>5</v>
      </c>
      <c r="AM103">
        <v>5</v>
      </c>
    </row>
    <row r="104" spans="1:39" ht="15" hidden="1" customHeight="1" x14ac:dyDescent="0.35">
      <c r="A104">
        <v>2647579</v>
      </c>
      <c r="B104" t="s">
        <v>617</v>
      </c>
      <c r="C104">
        <v>6</v>
      </c>
      <c r="D104" t="s">
        <v>1915</v>
      </c>
      <c r="E104" s="84" t="str">
        <f t="shared" si="2"/>
        <v>Z7RH</v>
      </c>
      <c r="F104" t="s">
        <v>1916</v>
      </c>
      <c r="G104" t="s">
        <v>38</v>
      </c>
      <c r="H104" t="s">
        <v>472</v>
      </c>
      <c r="I104" t="s">
        <v>1917</v>
      </c>
      <c r="J104" s="77">
        <v>46266.291666666664</v>
      </c>
      <c r="K104" s="77">
        <v>46270.645833333336</v>
      </c>
      <c r="L104" s="77">
        <v>46270.645833333336</v>
      </c>
      <c r="M104" s="77">
        <v>46270.620138888888</v>
      </c>
      <c r="N104" s="77">
        <v>46270.620138888888</v>
      </c>
      <c r="O104" s="77">
        <v>46270.662499999999</v>
      </c>
      <c r="P104" s="140">
        <f t="shared" si="3"/>
        <v>46270</v>
      </c>
      <c r="Q104" t="s">
        <v>620</v>
      </c>
      <c r="R104" t="s">
        <v>237</v>
      </c>
      <c r="S104" t="s">
        <v>30615</v>
      </c>
      <c r="T104" t="s">
        <v>30616</v>
      </c>
      <c r="V104" t="s">
        <v>30617</v>
      </c>
      <c r="X104" t="s">
        <v>30849</v>
      </c>
      <c r="Y104" t="s">
        <v>30640</v>
      </c>
      <c r="Z104" t="s">
        <v>30620</v>
      </c>
      <c r="AA104" t="s">
        <v>30850</v>
      </c>
      <c r="AB104" t="s">
        <v>30615</v>
      </c>
      <c r="AC104">
        <v>1</v>
      </c>
      <c r="AD104">
        <v>1</v>
      </c>
      <c r="AE104">
        <v>1</v>
      </c>
      <c r="AF104" t="s">
        <v>621</v>
      </c>
      <c r="AG104" t="s">
        <v>68</v>
      </c>
      <c r="AH104" t="s">
        <v>622</v>
      </c>
      <c r="AL104">
        <v>5</v>
      </c>
      <c r="AM104">
        <v>5</v>
      </c>
    </row>
    <row r="105" spans="1:39" ht="15" hidden="1" customHeight="1" x14ac:dyDescent="0.35">
      <c r="A105">
        <v>2655822</v>
      </c>
      <c r="B105" t="s">
        <v>617</v>
      </c>
      <c r="C105">
        <v>12</v>
      </c>
      <c r="D105" t="s">
        <v>1429</v>
      </c>
      <c r="E105" s="84" t="str">
        <f t="shared" si="2"/>
        <v>Z5R6</v>
      </c>
      <c r="F105" t="s">
        <v>1430</v>
      </c>
      <c r="G105" t="s">
        <v>38</v>
      </c>
      <c r="H105" t="s">
        <v>457</v>
      </c>
      <c r="I105" t="s">
        <v>1431</v>
      </c>
      <c r="J105" s="77">
        <v>46266.291666666664</v>
      </c>
      <c r="K105" s="77">
        <v>46273.625</v>
      </c>
      <c r="L105" s="77">
        <v>46273.625</v>
      </c>
      <c r="M105" s="77">
        <v>46273.322916666664</v>
      </c>
      <c r="N105" s="77">
        <v>46273.370833333334</v>
      </c>
      <c r="O105" s="77">
        <v>46273.413194444445</v>
      </c>
      <c r="P105" s="140">
        <f t="shared" si="3"/>
        <v>46273</v>
      </c>
      <c r="Q105" t="s">
        <v>646</v>
      </c>
      <c r="R105" t="s">
        <v>102</v>
      </c>
      <c r="S105" t="s">
        <v>30615</v>
      </c>
      <c r="T105" t="s">
        <v>30616</v>
      </c>
      <c r="V105" t="s">
        <v>30617</v>
      </c>
      <c r="X105" t="s">
        <v>30851</v>
      </c>
      <c r="Y105" s="78" t="s">
        <v>30852</v>
      </c>
      <c r="Z105" t="s">
        <v>30620</v>
      </c>
      <c r="AA105" t="s">
        <v>30853</v>
      </c>
      <c r="AB105" t="s">
        <v>30615</v>
      </c>
      <c r="AC105">
        <v>1</v>
      </c>
      <c r="AD105">
        <v>1</v>
      </c>
      <c r="AE105">
        <v>1</v>
      </c>
      <c r="AF105" t="s">
        <v>621</v>
      </c>
      <c r="AG105" t="s">
        <v>68</v>
      </c>
      <c r="AH105" t="s">
        <v>631</v>
      </c>
      <c r="AL105">
        <v>5</v>
      </c>
      <c r="AM105">
        <v>5</v>
      </c>
    </row>
    <row r="106" spans="1:39" ht="15" hidden="1" customHeight="1" x14ac:dyDescent="0.35">
      <c r="A106">
        <v>2647577</v>
      </c>
      <c r="B106" t="s">
        <v>617</v>
      </c>
      <c r="C106">
        <v>12</v>
      </c>
      <c r="D106" t="s">
        <v>783</v>
      </c>
      <c r="E106" s="84" t="str">
        <f t="shared" si="2"/>
        <v>Z08A</v>
      </c>
      <c r="F106" t="s">
        <v>30487</v>
      </c>
      <c r="G106" t="s">
        <v>38</v>
      </c>
      <c r="H106" t="s">
        <v>399</v>
      </c>
      <c r="I106" t="s">
        <v>784</v>
      </c>
      <c r="J106" s="77">
        <v>46266.291666666664</v>
      </c>
      <c r="K106" s="77">
        <v>46275.583333333336</v>
      </c>
      <c r="L106" s="77">
        <v>46275.583333333336</v>
      </c>
      <c r="M106" s="77">
        <v>46275.589583333334</v>
      </c>
      <c r="N106" s="77">
        <v>46275.591666666667</v>
      </c>
      <c r="O106" s="77">
        <v>46275.637499999997</v>
      </c>
      <c r="P106" s="140">
        <f t="shared" si="3"/>
        <v>46275</v>
      </c>
      <c r="Q106" t="s">
        <v>620</v>
      </c>
      <c r="R106" t="s">
        <v>237</v>
      </c>
      <c r="S106" t="s">
        <v>30615</v>
      </c>
      <c r="T106" t="s">
        <v>30616</v>
      </c>
      <c r="V106" t="s">
        <v>30617</v>
      </c>
      <c r="X106" t="s">
        <v>30854</v>
      </c>
      <c r="Y106" t="s">
        <v>30643</v>
      </c>
      <c r="Z106" t="s">
        <v>30620</v>
      </c>
      <c r="AA106" t="s">
        <v>30855</v>
      </c>
      <c r="AB106" t="s">
        <v>30615</v>
      </c>
      <c r="AC106">
        <v>1</v>
      </c>
      <c r="AD106">
        <v>1</v>
      </c>
      <c r="AE106">
        <v>1</v>
      </c>
      <c r="AF106" t="s">
        <v>621</v>
      </c>
      <c r="AG106" t="s">
        <v>68</v>
      </c>
      <c r="AH106" t="s">
        <v>622</v>
      </c>
      <c r="AL106">
        <v>4</v>
      </c>
      <c r="AM106">
        <v>5</v>
      </c>
    </row>
    <row r="107" spans="1:39" ht="15" hidden="1" customHeight="1" x14ac:dyDescent="0.35">
      <c r="A107">
        <v>2655497</v>
      </c>
      <c r="B107" t="s">
        <v>617</v>
      </c>
      <c r="C107">
        <v>6</v>
      </c>
      <c r="D107" t="s">
        <v>776</v>
      </c>
      <c r="E107" s="84" t="str">
        <f t="shared" si="2"/>
        <v>Z07Q</v>
      </c>
      <c r="F107" t="s">
        <v>777</v>
      </c>
      <c r="G107" t="s">
        <v>38</v>
      </c>
      <c r="H107" t="s">
        <v>393</v>
      </c>
      <c r="I107" t="s">
        <v>778</v>
      </c>
      <c r="J107" s="77">
        <v>46266.291666666664</v>
      </c>
      <c r="K107" s="77">
        <v>46278.75</v>
      </c>
      <c r="L107" s="77">
        <v>46278.75</v>
      </c>
      <c r="M107" s="77">
        <v>46278.581944444442</v>
      </c>
      <c r="N107" s="77">
        <v>46278.585416666669</v>
      </c>
      <c r="O107" s="77">
        <v>46278.629166666666</v>
      </c>
      <c r="P107" s="140">
        <f t="shared" si="3"/>
        <v>46278</v>
      </c>
      <c r="Q107" t="s">
        <v>690</v>
      </c>
      <c r="R107" t="s">
        <v>86</v>
      </c>
      <c r="S107" t="s">
        <v>30615</v>
      </c>
      <c r="T107" t="s">
        <v>30616</v>
      </c>
      <c r="U107" t="s">
        <v>30634</v>
      </c>
      <c r="V107" t="s">
        <v>30617</v>
      </c>
      <c r="W107" t="s">
        <v>30635</v>
      </c>
      <c r="X107" t="s">
        <v>30841</v>
      </c>
      <c r="Y107" t="s">
        <v>30856</v>
      </c>
      <c r="Z107" t="s">
        <v>30620</v>
      </c>
      <c r="AA107" t="s">
        <v>30857</v>
      </c>
      <c r="AB107" t="s">
        <v>30615</v>
      </c>
      <c r="AC107">
        <v>1</v>
      </c>
      <c r="AD107">
        <v>1</v>
      </c>
      <c r="AE107">
        <v>1</v>
      </c>
      <c r="AF107" t="s">
        <v>621</v>
      </c>
      <c r="AG107" t="s">
        <v>68</v>
      </c>
      <c r="AH107" t="s">
        <v>622</v>
      </c>
      <c r="AL107">
        <v>5</v>
      </c>
      <c r="AM107">
        <v>5</v>
      </c>
    </row>
    <row r="108" spans="1:39" ht="15" hidden="1" customHeight="1" x14ac:dyDescent="0.35">
      <c r="A108">
        <v>2650389</v>
      </c>
      <c r="B108" t="s">
        <v>617</v>
      </c>
      <c r="C108">
        <v>6</v>
      </c>
      <c r="D108" t="s">
        <v>30479</v>
      </c>
      <c r="E108" s="84" t="str">
        <f t="shared" si="2"/>
        <v>N333</v>
      </c>
      <c r="F108" t="s">
        <v>30516</v>
      </c>
      <c r="G108" t="s">
        <v>30484</v>
      </c>
      <c r="H108" t="s">
        <v>30517</v>
      </c>
      <c r="I108" t="s">
        <v>30518</v>
      </c>
      <c r="J108" s="77">
        <v>46266.291666666664</v>
      </c>
      <c r="K108" s="77">
        <v>46267.625</v>
      </c>
      <c r="L108" s="77">
        <v>46267.625</v>
      </c>
      <c r="M108" s="77">
        <v>46267.510416666664</v>
      </c>
      <c r="N108" s="77">
        <v>46267.510416666664</v>
      </c>
      <c r="O108" s="77">
        <v>46267.531944444447</v>
      </c>
      <c r="P108" s="140">
        <f t="shared" si="3"/>
        <v>46267</v>
      </c>
      <c r="Q108" t="s">
        <v>30651</v>
      </c>
      <c r="R108" t="s">
        <v>30185</v>
      </c>
      <c r="S108" t="s">
        <v>30615</v>
      </c>
      <c r="T108" t="s">
        <v>30616</v>
      </c>
      <c r="V108" t="s">
        <v>30617</v>
      </c>
      <c r="X108" t="s">
        <v>30652</v>
      </c>
      <c r="Y108" t="s">
        <v>30653</v>
      </c>
      <c r="Z108" t="s">
        <v>30620</v>
      </c>
      <c r="AA108" t="s">
        <v>30858</v>
      </c>
      <c r="AB108" t="s">
        <v>30615</v>
      </c>
      <c r="AC108">
        <v>1</v>
      </c>
      <c r="AD108">
        <v>1</v>
      </c>
      <c r="AE108">
        <v>1</v>
      </c>
      <c r="AF108" t="s">
        <v>621</v>
      </c>
      <c r="AG108" t="s">
        <v>68</v>
      </c>
      <c r="AH108" t="s">
        <v>30859</v>
      </c>
      <c r="AL108">
        <v>5</v>
      </c>
      <c r="AM108">
        <v>5</v>
      </c>
    </row>
    <row r="109" spans="1:39" ht="15" hidden="1" customHeight="1" x14ac:dyDescent="0.35">
      <c r="A109">
        <v>2651959</v>
      </c>
      <c r="B109" t="s">
        <v>617</v>
      </c>
      <c r="C109">
        <v>6</v>
      </c>
      <c r="D109" t="s">
        <v>30472</v>
      </c>
      <c r="E109" s="84" t="str">
        <f t="shared" si="2"/>
        <v>N310</v>
      </c>
      <c r="F109" t="s">
        <v>30519</v>
      </c>
      <c r="G109" t="s">
        <v>30484</v>
      </c>
      <c r="H109" t="s">
        <v>30485</v>
      </c>
      <c r="I109" t="s">
        <v>30520</v>
      </c>
      <c r="J109" s="77">
        <v>46266.291666666664</v>
      </c>
      <c r="K109" s="77">
        <v>46266.291666666664</v>
      </c>
      <c r="L109" s="77">
        <v>46266.291666666664</v>
      </c>
      <c r="M109" s="77">
        <v>46266.288194444445</v>
      </c>
      <c r="N109" s="77">
        <v>46266.313194444447</v>
      </c>
      <c r="O109" s="77">
        <v>46266.336111111108</v>
      </c>
      <c r="P109" s="140">
        <f t="shared" si="3"/>
        <v>46266</v>
      </c>
      <c r="Q109" t="s">
        <v>655</v>
      </c>
      <c r="R109" t="s">
        <v>111</v>
      </c>
      <c r="S109" t="s">
        <v>30615</v>
      </c>
      <c r="T109" t="s">
        <v>30616</v>
      </c>
      <c r="V109" t="s">
        <v>30617</v>
      </c>
      <c r="X109" t="s">
        <v>30860</v>
      </c>
      <c r="Y109" t="s">
        <v>30584</v>
      </c>
      <c r="Z109" t="s">
        <v>30620</v>
      </c>
      <c r="AA109" t="s">
        <v>30861</v>
      </c>
      <c r="AB109" t="s">
        <v>30615</v>
      </c>
      <c r="AC109">
        <v>1</v>
      </c>
      <c r="AD109">
        <v>1</v>
      </c>
      <c r="AE109">
        <v>4</v>
      </c>
      <c r="AF109" t="s">
        <v>621</v>
      </c>
      <c r="AG109" t="s">
        <v>68</v>
      </c>
      <c r="AH109" t="s">
        <v>30588</v>
      </c>
      <c r="AL109">
        <v>5</v>
      </c>
      <c r="AM109">
        <v>5</v>
      </c>
    </row>
    <row r="110" spans="1:39" ht="15" hidden="1" customHeight="1" x14ac:dyDescent="0.35">
      <c r="A110">
        <v>2656175</v>
      </c>
      <c r="B110" t="s">
        <v>617</v>
      </c>
      <c r="C110">
        <v>6</v>
      </c>
      <c r="D110" t="s">
        <v>30480</v>
      </c>
      <c r="E110" s="84" t="str">
        <f t="shared" si="2"/>
        <v>N049</v>
      </c>
      <c r="F110" t="s">
        <v>30521</v>
      </c>
      <c r="G110" t="s">
        <v>30484</v>
      </c>
      <c r="H110" t="s">
        <v>30522</v>
      </c>
      <c r="I110" t="s">
        <v>30523</v>
      </c>
      <c r="J110" s="77">
        <v>46266.291666666664</v>
      </c>
      <c r="K110" s="77">
        <v>46272.708333333336</v>
      </c>
      <c r="L110" s="77">
        <v>46272.708333333336</v>
      </c>
      <c r="M110" s="77">
        <v>46272.456250000003</v>
      </c>
      <c r="N110" s="77">
        <v>46272.456944444442</v>
      </c>
      <c r="O110" s="77">
        <v>46272.515277777777</v>
      </c>
      <c r="P110" s="140">
        <f t="shared" si="3"/>
        <v>46272</v>
      </c>
      <c r="Q110" t="s">
        <v>821</v>
      </c>
      <c r="R110" t="s">
        <v>822</v>
      </c>
      <c r="S110" t="s">
        <v>30615</v>
      </c>
      <c r="T110" t="s">
        <v>30616</v>
      </c>
      <c r="V110" t="s">
        <v>30617</v>
      </c>
      <c r="X110" t="s">
        <v>30862</v>
      </c>
      <c r="Z110" t="s">
        <v>30620</v>
      </c>
      <c r="AA110" t="s">
        <v>30863</v>
      </c>
      <c r="AB110" t="s">
        <v>30615</v>
      </c>
      <c r="AC110">
        <v>1</v>
      </c>
      <c r="AD110">
        <v>1</v>
      </c>
      <c r="AE110">
        <v>1</v>
      </c>
      <c r="AF110" t="s">
        <v>621</v>
      </c>
      <c r="AG110" t="s">
        <v>68</v>
      </c>
      <c r="AH110" t="s">
        <v>30588</v>
      </c>
      <c r="AL110">
        <v>5</v>
      </c>
      <c r="AM110">
        <v>0</v>
      </c>
    </row>
    <row r="111" spans="1:39" ht="15" hidden="1" customHeight="1" x14ac:dyDescent="0.35">
      <c r="A111">
        <v>2650658</v>
      </c>
      <c r="B111" t="s">
        <v>617</v>
      </c>
      <c r="C111">
        <v>6</v>
      </c>
      <c r="D111" t="s">
        <v>1207</v>
      </c>
      <c r="E111" s="84" t="str">
        <f t="shared" si="2"/>
        <v>695L</v>
      </c>
      <c r="F111" t="s">
        <v>1208</v>
      </c>
      <c r="G111" t="s">
        <v>53</v>
      </c>
      <c r="H111" t="s">
        <v>387</v>
      </c>
      <c r="I111" t="s">
        <v>1209</v>
      </c>
      <c r="J111" s="77">
        <v>46266.291666666664</v>
      </c>
      <c r="K111" s="77">
        <v>46272.708333333336</v>
      </c>
      <c r="L111" s="77">
        <v>46272.708333333336</v>
      </c>
      <c r="M111" s="77">
        <v>46272.35833333333</v>
      </c>
      <c r="N111" s="77">
        <v>46272.36041666667</v>
      </c>
      <c r="O111" s="77">
        <v>46272.382638888892</v>
      </c>
      <c r="P111" s="140">
        <f t="shared" si="3"/>
        <v>46272</v>
      </c>
      <c r="Q111" t="s">
        <v>679</v>
      </c>
      <c r="R111" t="s">
        <v>66</v>
      </c>
      <c r="S111" t="s">
        <v>30615</v>
      </c>
      <c r="T111" t="s">
        <v>30616</v>
      </c>
      <c r="V111" t="s">
        <v>30617</v>
      </c>
      <c r="X111" t="s">
        <v>30658</v>
      </c>
      <c r="Y111" t="s">
        <v>30623</v>
      </c>
      <c r="Z111" t="s">
        <v>30620</v>
      </c>
      <c r="AA111" t="s">
        <v>30864</v>
      </c>
      <c r="AB111" t="s">
        <v>30615</v>
      </c>
      <c r="AC111">
        <v>1</v>
      </c>
      <c r="AD111">
        <v>1</v>
      </c>
      <c r="AE111">
        <v>1</v>
      </c>
      <c r="AF111" t="s">
        <v>621</v>
      </c>
      <c r="AG111" t="s">
        <v>68</v>
      </c>
      <c r="AH111" t="s">
        <v>631</v>
      </c>
      <c r="AL111">
        <v>5</v>
      </c>
      <c r="AM111">
        <v>5</v>
      </c>
    </row>
    <row r="112" spans="1:39" ht="15" hidden="1" customHeight="1" x14ac:dyDescent="0.35">
      <c r="A112">
        <v>2650649</v>
      </c>
      <c r="B112" t="s">
        <v>617</v>
      </c>
      <c r="C112">
        <v>6</v>
      </c>
      <c r="D112" t="s">
        <v>1123</v>
      </c>
      <c r="E112" s="84" t="str">
        <f t="shared" ref="E112:E166" si="4">LEFT(D112,4)</f>
        <v>611Z</v>
      </c>
      <c r="F112" t="s">
        <v>1124</v>
      </c>
      <c r="G112" t="s">
        <v>53</v>
      </c>
      <c r="H112" t="s">
        <v>310</v>
      </c>
      <c r="I112" t="s">
        <v>1574</v>
      </c>
      <c r="J112" s="77">
        <v>46266.291666666664</v>
      </c>
      <c r="K112" s="77">
        <v>46272.708333333336</v>
      </c>
      <c r="L112" s="77">
        <v>46272.708333333336</v>
      </c>
      <c r="M112" s="77">
        <v>46272.503472222219</v>
      </c>
      <c r="N112" s="77">
        <v>46272.51458333333</v>
      </c>
      <c r="O112" s="77">
        <v>46272.536805555559</v>
      </c>
      <c r="P112" s="140">
        <f t="shared" si="3"/>
        <v>46272</v>
      </c>
      <c r="Q112" t="s">
        <v>679</v>
      </c>
      <c r="R112" t="s">
        <v>66</v>
      </c>
      <c r="S112" t="s">
        <v>30615</v>
      </c>
      <c r="T112" t="s">
        <v>30616</v>
      </c>
      <c r="V112" t="s">
        <v>30617</v>
      </c>
      <c r="X112" t="s">
        <v>30658</v>
      </c>
      <c r="Y112" t="s">
        <v>30623</v>
      </c>
      <c r="Z112" t="s">
        <v>30620</v>
      </c>
      <c r="AA112" t="s">
        <v>30866</v>
      </c>
      <c r="AB112" t="s">
        <v>30615</v>
      </c>
      <c r="AC112">
        <v>1</v>
      </c>
      <c r="AD112">
        <v>1</v>
      </c>
      <c r="AE112">
        <v>1</v>
      </c>
      <c r="AF112" t="s">
        <v>621</v>
      </c>
      <c r="AG112" t="s">
        <v>68</v>
      </c>
      <c r="AH112" t="s">
        <v>631</v>
      </c>
      <c r="AL112">
        <v>5</v>
      </c>
      <c r="AM112">
        <v>5</v>
      </c>
    </row>
    <row r="113" spans="1:39" ht="15" hidden="1" customHeight="1" x14ac:dyDescent="0.35">
      <c r="A113">
        <v>2655486</v>
      </c>
      <c r="B113" t="s">
        <v>617</v>
      </c>
      <c r="C113">
        <v>6</v>
      </c>
      <c r="D113" t="s">
        <v>761</v>
      </c>
      <c r="E113" s="84" t="str">
        <f t="shared" si="4"/>
        <v>609W</v>
      </c>
      <c r="F113" t="s">
        <v>762</v>
      </c>
      <c r="G113" t="s">
        <v>53</v>
      </c>
      <c r="H113" t="s">
        <v>309</v>
      </c>
      <c r="I113" t="s">
        <v>1929</v>
      </c>
      <c r="J113" s="77">
        <v>46266.291666666664</v>
      </c>
      <c r="K113" s="77">
        <v>46272.6875</v>
      </c>
      <c r="L113" s="77">
        <v>46272.6875</v>
      </c>
      <c r="M113" s="77">
        <v>46272.652083333334</v>
      </c>
      <c r="N113" s="77">
        <v>46272.656944444447</v>
      </c>
      <c r="O113" s="77">
        <v>46272.697222222225</v>
      </c>
      <c r="P113" s="140">
        <f t="shared" ref="P113:P167" si="5">INT(O113)</f>
        <v>46272</v>
      </c>
      <c r="Q113" t="s">
        <v>690</v>
      </c>
      <c r="R113" t="s">
        <v>86</v>
      </c>
      <c r="S113" t="s">
        <v>30615</v>
      </c>
      <c r="T113" t="s">
        <v>30616</v>
      </c>
      <c r="V113" t="s">
        <v>30617</v>
      </c>
      <c r="X113" s="78" t="s">
        <v>30622</v>
      </c>
      <c r="Y113" s="78" t="s">
        <v>30867</v>
      </c>
      <c r="Z113" t="s">
        <v>30620</v>
      </c>
      <c r="AA113" t="s">
        <v>30868</v>
      </c>
      <c r="AB113" t="s">
        <v>30615</v>
      </c>
      <c r="AC113">
        <v>1</v>
      </c>
      <c r="AD113">
        <v>1</v>
      </c>
      <c r="AE113">
        <v>1</v>
      </c>
      <c r="AF113" t="s">
        <v>621</v>
      </c>
      <c r="AG113" t="s">
        <v>68</v>
      </c>
      <c r="AH113" t="s">
        <v>622</v>
      </c>
      <c r="AL113">
        <v>5</v>
      </c>
      <c r="AM113">
        <v>5</v>
      </c>
    </row>
    <row r="114" spans="1:39" ht="15" hidden="1" customHeight="1" x14ac:dyDescent="0.35">
      <c r="A114">
        <v>2650684</v>
      </c>
      <c r="B114" t="s">
        <v>617</v>
      </c>
      <c r="C114">
        <v>6</v>
      </c>
      <c r="D114" t="s">
        <v>1363</v>
      </c>
      <c r="E114" s="84" t="str">
        <f t="shared" si="4"/>
        <v>5874</v>
      </c>
      <c r="F114" t="s">
        <v>1364</v>
      </c>
      <c r="G114" t="s">
        <v>53</v>
      </c>
      <c r="H114" t="s">
        <v>302</v>
      </c>
      <c r="I114" t="s">
        <v>1701</v>
      </c>
      <c r="J114" s="77">
        <v>46266.291666666664</v>
      </c>
      <c r="K114" s="77">
        <v>46272.604166666664</v>
      </c>
      <c r="L114" s="77">
        <v>46272.604166666664</v>
      </c>
      <c r="M114" s="77">
        <v>46272.493055555555</v>
      </c>
      <c r="N114" s="77">
        <v>46272.495138888888</v>
      </c>
      <c r="O114" s="77">
        <v>46272.518750000003</v>
      </c>
      <c r="P114" s="140">
        <f t="shared" si="5"/>
        <v>46272</v>
      </c>
      <c r="Q114" t="s">
        <v>651</v>
      </c>
      <c r="R114" t="s">
        <v>76</v>
      </c>
      <c r="S114" t="s">
        <v>30615</v>
      </c>
      <c r="T114" t="s">
        <v>30616</v>
      </c>
      <c r="V114" t="s">
        <v>30617</v>
      </c>
      <c r="X114" s="78" t="s">
        <v>30666</v>
      </c>
      <c r="Y114" s="78" t="s">
        <v>30667</v>
      </c>
      <c r="Z114" t="s">
        <v>30620</v>
      </c>
      <c r="AA114" t="s">
        <v>30869</v>
      </c>
      <c r="AB114" t="s">
        <v>30615</v>
      </c>
      <c r="AC114">
        <v>1</v>
      </c>
      <c r="AD114">
        <v>1</v>
      </c>
      <c r="AE114">
        <v>1</v>
      </c>
      <c r="AF114" t="s">
        <v>621</v>
      </c>
      <c r="AG114" t="s">
        <v>68</v>
      </c>
      <c r="AH114" t="s">
        <v>659</v>
      </c>
      <c r="AL114">
        <v>5</v>
      </c>
      <c r="AM114">
        <v>5</v>
      </c>
    </row>
    <row r="115" spans="1:39" ht="15" hidden="1" customHeight="1" x14ac:dyDescent="0.35">
      <c r="A115">
        <v>2650647</v>
      </c>
      <c r="B115" t="s">
        <v>617</v>
      </c>
      <c r="C115">
        <v>6</v>
      </c>
      <c r="D115" t="s">
        <v>1110</v>
      </c>
      <c r="E115" s="84" t="str">
        <f t="shared" si="4"/>
        <v>5753</v>
      </c>
      <c r="F115" t="s">
        <v>1111</v>
      </c>
      <c r="G115" t="s">
        <v>53</v>
      </c>
      <c r="H115" t="s">
        <v>299</v>
      </c>
      <c r="I115" t="s">
        <v>1692</v>
      </c>
      <c r="J115" s="77">
        <v>46266.291666666664</v>
      </c>
      <c r="K115" s="77">
        <v>46275.708333333336</v>
      </c>
      <c r="L115" s="77">
        <v>46275.708333333336</v>
      </c>
      <c r="M115" s="77">
        <v>46275.363888888889</v>
      </c>
      <c r="N115" s="77">
        <v>46275.365972222222</v>
      </c>
      <c r="O115" s="77">
        <v>46275.388888888891</v>
      </c>
      <c r="P115" s="140">
        <f t="shared" si="5"/>
        <v>46275</v>
      </c>
      <c r="Q115" t="s">
        <v>679</v>
      </c>
      <c r="R115" t="s">
        <v>66</v>
      </c>
      <c r="S115" t="s">
        <v>30615</v>
      </c>
      <c r="T115" t="s">
        <v>30616</v>
      </c>
      <c r="V115" t="s">
        <v>30617</v>
      </c>
      <c r="X115" t="s">
        <v>30658</v>
      </c>
      <c r="Y115" t="s">
        <v>30623</v>
      </c>
      <c r="Z115" t="s">
        <v>30620</v>
      </c>
      <c r="AA115" t="s">
        <v>30870</v>
      </c>
      <c r="AB115" t="s">
        <v>30615</v>
      </c>
      <c r="AC115">
        <v>1</v>
      </c>
      <c r="AD115">
        <v>1</v>
      </c>
      <c r="AE115">
        <v>1</v>
      </c>
      <c r="AF115" t="s">
        <v>621</v>
      </c>
      <c r="AG115" t="s">
        <v>68</v>
      </c>
      <c r="AH115" t="s">
        <v>631</v>
      </c>
      <c r="AL115">
        <v>5</v>
      </c>
      <c r="AM115">
        <v>5</v>
      </c>
    </row>
    <row r="116" spans="1:39" ht="15" hidden="1" customHeight="1" x14ac:dyDescent="0.35">
      <c r="A116">
        <v>2656001</v>
      </c>
      <c r="B116" t="s">
        <v>617</v>
      </c>
      <c r="C116">
        <v>6</v>
      </c>
      <c r="D116" t="s">
        <v>1000</v>
      </c>
      <c r="E116" s="84" t="str">
        <f t="shared" si="4"/>
        <v>253H</v>
      </c>
      <c r="F116" t="s">
        <v>1001</v>
      </c>
      <c r="G116" t="s">
        <v>53</v>
      </c>
      <c r="H116" t="s">
        <v>216</v>
      </c>
      <c r="I116" t="s">
        <v>1002</v>
      </c>
      <c r="J116" s="77">
        <v>46266.291666666664</v>
      </c>
      <c r="K116" s="77">
        <v>46273.708333333336</v>
      </c>
      <c r="L116" s="77">
        <v>46273.708333333336</v>
      </c>
      <c r="M116" s="77">
        <v>46273.461111111108</v>
      </c>
      <c r="N116" s="77">
        <v>46273.461805555555</v>
      </c>
      <c r="O116" s="77">
        <v>46273.484027777777</v>
      </c>
      <c r="P116" s="140">
        <f t="shared" si="5"/>
        <v>46273</v>
      </c>
      <c r="Q116" t="s">
        <v>703</v>
      </c>
      <c r="R116" t="s">
        <v>567</v>
      </c>
      <c r="S116" t="s">
        <v>30615</v>
      </c>
      <c r="T116" t="s">
        <v>30616</v>
      </c>
      <c r="V116" t="s">
        <v>30617</v>
      </c>
      <c r="X116" s="78" t="s">
        <v>30872</v>
      </c>
      <c r="Y116" s="78" t="s">
        <v>30873</v>
      </c>
      <c r="Z116" t="s">
        <v>30620</v>
      </c>
      <c r="AA116" t="s">
        <v>30874</v>
      </c>
      <c r="AB116" t="s">
        <v>30615</v>
      </c>
      <c r="AC116">
        <v>1</v>
      </c>
      <c r="AD116">
        <v>1</v>
      </c>
      <c r="AE116">
        <v>2</v>
      </c>
      <c r="AF116" t="s">
        <v>621</v>
      </c>
      <c r="AG116" t="s">
        <v>68</v>
      </c>
      <c r="AH116" t="s">
        <v>631</v>
      </c>
      <c r="AL116">
        <v>5</v>
      </c>
      <c r="AM116">
        <v>5</v>
      </c>
    </row>
    <row r="117" spans="1:39" ht="15" hidden="1" customHeight="1" x14ac:dyDescent="0.35">
      <c r="A117">
        <v>2648312</v>
      </c>
      <c r="B117" t="s">
        <v>617</v>
      </c>
      <c r="C117">
        <v>6</v>
      </c>
      <c r="D117" t="s">
        <v>1660</v>
      </c>
      <c r="E117" s="84" t="str">
        <f t="shared" si="4"/>
        <v>074Z</v>
      </c>
      <c r="F117" t="s">
        <v>1661</v>
      </c>
      <c r="G117" t="s">
        <v>53</v>
      </c>
      <c r="H117" t="s">
        <v>192</v>
      </c>
      <c r="I117" t="s">
        <v>1662</v>
      </c>
      <c r="J117" s="77">
        <v>46266.291666666664</v>
      </c>
      <c r="K117" s="77">
        <v>46275.708333333336</v>
      </c>
      <c r="L117" s="77">
        <v>46275.708333333336</v>
      </c>
      <c r="M117" s="77">
        <v>46275.328472222223</v>
      </c>
      <c r="N117" s="77">
        <v>46275.331250000003</v>
      </c>
      <c r="O117" s="77">
        <v>46275.354166666664</v>
      </c>
      <c r="P117" s="140">
        <f t="shared" si="5"/>
        <v>46275</v>
      </c>
      <c r="Q117" t="s">
        <v>665</v>
      </c>
      <c r="R117" t="s">
        <v>78</v>
      </c>
      <c r="S117" t="s">
        <v>30615</v>
      </c>
      <c r="T117" t="s">
        <v>30616</v>
      </c>
      <c r="V117" t="s">
        <v>30617</v>
      </c>
      <c r="X117" s="78" t="s">
        <v>30671</v>
      </c>
      <c r="Y117" s="78" t="s">
        <v>30876</v>
      </c>
      <c r="Z117" t="s">
        <v>30620</v>
      </c>
      <c r="AA117" t="s">
        <v>30877</v>
      </c>
      <c r="AB117" t="s">
        <v>30615</v>
      </c>
      <c r="AC117">
        <v>1</v>
      </c>
      <c r="AD117">
        <v>1</v>
      </c>
      <c r="AE117">
        <v>1</v>
      </c>
      <c r="AF117" t="s">
        <v>621</v>
      </c>
      <c r="AG117" t="s">
        <v>68</v>
      </c>
      <c r="AH117" t="s">
        <v>631</v>
      </c>
      <c r="AL117">
        <v>5</v>
      </c>
      <c r="AM117">
        <v>5</v>
      </c>
    </row>
    <row r="118" spans="1:39" ht="15" hidden="1" customHeight="1" x14ac:dyDescent="0.35">
      <c r="A118">
        <v>2647648</v>
      </c>
      <c r="B118" t="s">
        <v>617</v>
      </c>
      <c r="C118">
        <v>6</v>
      </c>
      <c r="D118" t="s">
        <v>939</v>
      </c>
      <c r="E118" s="84" t="str">
        <f t="shared" si="4"/>
        <v>016M</v>
      </c>
      <c r="F118" t="s">
        <v>940</v>
      </c>
      <c r="G118" t="s">
        <v>53</v>
      </c>
      <c r="H118" t="s">
        <v>167</v>
      </c>
      <c r="I118" t="s">
        <v>941</v>
      </c>
      <c r="J118" s="77">
        <v>46266.291666666664</v>
      </c>
      <c r="K118" s="77">
        <v>46273.75</v>
      </c>
      <c r="L118" s="77">
        <v>46273.75</v>
      </c>
      <c r="M118" s="77">
        <v>46273.464583333334</v>
      </c>
      <c r="N118" s="77">
        <v>46273.46597222222</v>
      </c>
      <c r="O118" s="77">
        <v>46273.492361111108</v>
      </c>
      <c r="P118" s="140">
        <f t="shared" si="5"/>
        <v>46273</v>
      </c>
      <c r="Q118" t="s">
        <v>630</v>
      </c>
      <c r="R118" t="s">
        <v>117</v>
      </c>
      <c r="S118" t="s">
        <v>30615</v>
      </c>
      <c r="T118" t="s">
        <v>30616</v>
      </c>
      <c r="V118" t="s">
        <v>30617</v>
      </c>
      <c r="X118" t="s">
        <v>30663</v>
      </c>
      <c r="Y118" t="s">
        <v>30664</v>
      </c>
      <c r="Z118" t="s">
        <v>30620</v>
      </c>
      <c r="AA118" t="s">
        <v>30878</v>
      </c>
      <c r="AB118" t="s">
        <v>30615</v>
      </c>
      <c r="AC118">
        <v>1</v>
      </c>
      <c r="AD118">
        <v>1</v>
      </c>
      <c r="AE118">
        <v>1</v>
      </c>
      <c r="AF118" t="s">
        <v>621</v>
      </c>
      <c r="AG118" t="s">
        <v>68</v>
      </c>
      <c r="AH118" t="s">
        <v>631</v>
      </c>
      <c r="AL118">
        <v>5</v>
      </c>
      <c r="AM118">
        <v>5</v>
      </c>
    </row>
    <row r="119" spans="1:39" ht="15" hidden="1" customHeight="1" x14ac:dyDescent="0.35">
      <c r="A119">
        <v>2653627</v>
      </c>
      <c r="B119" t="s">
        <v>617</v>
      </c>
      <c r="C119">
        <v>6</v>
      </c>
      <c r="D119" t="s">
        <v>909</v>
      </c>
      <c r="E119" s="84" t="str">
        <f t="shared" si="4"/>
        <v>00UU</v>
      </c>
      <c r="F119" t="s">
        <v>910</v>
      </c>
      <c r="G119" t="s">
        <v>53</v>
      </c>
      <c r="H119" t="s">
        <v>153</v>
      </c>
      <c r="I119" t="s">
        <v>30524</v>
      </c>
      <c r="J119" s="77">
        <v>46266.291666666664</v>
      </c>
      <c r="K119" s="77">
        <v>46276.541666666664</v>
      </c>
      <c r="L119" s="77">
        <v>46276.541666666664</v>
      </c>
      <c r="M119" s="77">
        <v>46276.394444444442</v>
      </c>
      <c r="N119" s="77">
        <v>46276.397222222222</v>
      </c>
      <c r="O119" s="77">
        <v>46276.423611111109</v>
      </c>
      <c r="P119" s="140">
        <f t="shared" si="5"/>
        <v>46276</v>
      </c>
      <c r="Q119" t="s">
        <v>647</v>
      </c>
      <c r="R119" t="s">
        <v>100</v>
      </c>
      <c r="S119" t="s">
        <v>30615</v>
      </c>
      <c r="T119" t="s">
        <v>30616</v>
      </c>
      <c r="V119" t="s">
        <v>30617</v>
      </c>
      <c r="X119" t="s">
        <v>30655</v>
      </c>
      <c r="Y119" s="78" t="s">
        <v>30656</v>
      </c>
      <c r="Z119" t="s">
        <v>30620</v>
      </c>
      <c r="AA119" t="s">
        <v>30879</v>
      </c>
      <c r="AB119" t="s">
        <v>30615</v>
      </c>
      <c r="AC119">
        <v>1</v>
      </c>
      <c r="AD119">
        <v>1</v>
      </c>
      <c r="AE119">
        <v>1</v>
      </c>
      <c r="AF119" t="s">
        <v>621</v>
      </c>
      <c r="AG119" t="s">
        <v>68</v>
      </c>
      <c r="AH119" t="s">
        <v>631</v>
      </c>
      <c r="AL119">
        <v>5</v>
      </c>
      <c r="AM119">
        <v>5</v>
      </c>
    </row>
    <row r="120" spans="1:39" ht="15" hidden="1" customHeight="1" x14ac:dyDescent="0.35">
      <c r="A120">
        <v>2655997</v>
      </c>
      <c r="B120" t="s">
        <v>617</v>
      </c>
      <c r="C120">
        <v>6</v>
      </c>
      <c r="D120" t="s">
        <v>831</v>
      </c>
      <c r="E120" s="84" t="str">
        <f t="shared" si="4"/>
        <v>00BJ</v>
      </c>
      <c r="F120" t="s">
        <v>832</v>
      </c>
      <c r="G120" t="s">
        <v>53</v>
      </c>
      <c r="H120" t="s">
        <v>84</v>
      </c>
      <c r="I120" t="s">
        <v>833</v>
      </c>
      <c r="J120" s="77">
        <v>46266.291666666664</v>
      </c>
      <c r="K120" s="77">
        <v>46271.625</v>
      </c>
      <c r="L120" s="77">
        <v>46271.625</v>
      </c>
      <c r="M120" s="77">
        <v>46271.52847222222</v>
      </c>
      <c r="N120" s="77">
        <v>46271.529166666667</v>
      </c>
      <c r="O120" s="77">
        <v>46271.551388888889</v>
      </c>
      <c r="P120" s="140">
        <f t="shared" si="5"/>
        <v>46271</v>
      </c>
      <c r="Q120" t="s">
        <v>703</v>
      </c>
      <c r="R120" t="s">
        <v>567</v>
      </c>
      <c r="S120" t="s">
        <v>30615</v>
      </c>
      <c r="T120" t="s">
        <v>30616</v>
      </c>
      <c r="V120" t="s">
        <v>30617</v>
      </c>
      <c r="X120" s="78" t="s">
        <v>30880</v>
      </c>
      <c r="Y120" s="78" t="s">
        <v>30881</v>
      </c>
      <c r="Z120" t="s">
        <v>30620</v>
      </c>
      <c r="AA120" t="s">
        <v>30882</v>
      </c>
      <c r="AB120" t="s">
        <v>30615</v>
      </c>
      <c r="AC120">
        <v>1</v>
      </c>
      <c r="AD120">
        <v>1</v>
      </c>
      <c r="AE120">
        <v>2</v>
      </c>
      <c r="AF120" t="s">
        <v>621</v>
      </c>
      <c r="AG120" t="s">
        <v>68</v>
      </c>
      <c r="AH120" t="s">
        <v>631</v>
      </c>
      <c r="AL120">
        <v>5</v>
      </c>
      <c r="AM120">
        <v>5</v>
      </c>
    </row>
    <row r="121" spans="1:39" ht="15" hidden="1" customHeight="1" x14ac:dyDescent="0.35">
      <c r="A121">
        <v>2655996</v>
      </c>
      <c r="B121" t="s">
        <v>617</v>
      </c>
      <c r="C121">
        <v>6</v>
      </c>
      <c r="D121" t="s">
        <v>828</v>
      </c>
      <c r="E121" s="84" t="str">
        <f t="shared" si="4"/>
        <v>00BH</v>
      </c>
      <c r="F121" t="s">
        <v>829</v>
      </c>
      <c r="G121" t="s">
        <v>53</v>
      </c>
      <c r="H121" t="s">
        <v>83</v>
      </c>
      <c r="I121" t="s">
        <v>830</v>
      </c>
      <c r="J121" s="77">
        <v>46266.291666666664</v>
      </c>
      <c r="K121" s="77">
        <v>46270.479166666664</v>
      </c>
      <c r="L121" s="77">
        <v>46270.479166666664</v>
      </c>
      <c r="M121" s="77">
        <v>46270.433333333334</v>
      </c>
      <c r="N121" s="77">
        <v>46270.434027777781</v>
      </c>
      <c r="O121" s="77">
        <v>46270.456250000003</v>
      </c>
      <c r="P121" s="140">
        <f t="shared" si="5"/>
        <v>46270</v>
      </c>
      <c r="Q121" t="s">
        <v>703</v>
      </c>
      <c r="R121" t="s">
        <v>567</v>
      </c>
      <c r="S121" t="s">
        <v>30615</v>
      </c>
      <c r="T121" t="s">
        <v>30616</v>
      </c>
      <c r="V121" t="s">
        <v>30617</v>
      </c>
      <c r="X121" s="78" t="s">
        <v>30883</v>
      </c>
      <c r="Y121" s="78" t="s">
        <v>30813</v>
      </c>
      <c r="Z121" t="s">
        <v>30620</v>
      </c>
      <c r="AA121" t="s">
        <v>30884</v>
      </c>
      <c r="AB121" t="s">
        <v>30615</v>
      </c>
      <c r="AC121">
        <v>1</v>
      </c>
      <c r="AD121">
        <v>1</v>
      </c>
      <c r="AE121">
        <v>1</v>
      </c>
      <c r="AF121" t="s">
        <v>621</v>
      </c>
      <c r="AG121" t="s">
        <v>68</v>
      </c>
      <c r="AH121" t="s">
        <v>631</v>
      </c>
      <c r="AL121">
        <v>5</v>
      </c>
      <c r="AM121">
        <v>5</v>
      </c>
    </row>
    <row r="122" spans="1:39" ht="15" hidden="1" customHeight="1" x14ac:dyDescent="0.35">
      <c r="A122">
        <v>2667659</v>
      </c>
      <c r="B122" t="s">
        <v>617</v>
      </c>
      <c r="C122">
        <v>6</v>
      </c>
      <c r="D122" t="s">
        <v>898</v>
      </c>
      <c r="E122" s="84" t="str">
        <f t="shared" si="4"/>
        <v>00TZ</v>
      </c>
      <c r="F122" t="s">
        <v>899</v>
      </c>
      <c r="G122" t="s">
        <v>53</v>
      </c>
      <c r="H122" t="s">
        <v>145</v>
      </c>
      <c r="I122" t="s">
        <v>30525</v>
      </c>
      <c r="J122" s="77">
        <v>46269.724999999999</v>
      </c>
      <c r="K122" s="77">
        <v>46269.822916666664</v>
      </c>
      <c r="L122" s="77">
        <v>46269.822916666664</v>
      </c>
      <c r="M122" s="77">
        <v>46271.54791666667</v>
      </c>
      <c r="N122" s="77">
        <v>46271.554861111108</v>
      </c>
      <c r="O122" s="77">
        <v>46271.557638888888</v>
      </c>
      <c r="P122" s="140">
        <f t="shared" si="5"/>
        <v>46271</v>
      </c>
      <c r="Q122" t="s">
        <v>679</v>
      </c>
      <c r="R122" t="s">
        <v>66</v>
      </c>
      <c r="S122" t="s">
        <v>30885</v>
      </c>
      <c r="T122" t="s">
        <v>30825</v>
      </c>
      <c r="V122" t="s">
        <v>30582</v>
      </c>
      <c r="X122" t="s">
        <v>30886</v>
      </c>
      <c r="Y122" t="s">
        <v>30623</v>
      </c>
      <c r="Z122" t="s">
        <v>30887</v>
      </c>
      <c r="AA122" t="s">
        <v>30888</v>
      </c>
      <c r="AB122" t="s">
        <v>30587</v>
      </c>
      <c r="AC122">
        <v>1</v>
      </c>
      <c r="AD122">
        <v>2</v>
      </c>
      <c r="AE122">
        <v>1</v>
      </c>
      <c r="AF122" t="s">
        <v>621</v>
      </c>
      <c r="AG122" t="s">
        <v>68</v>
      </c>
      <c r="AH122" t="s">
        <v>631</v>
      </c>
      <c r="AL122">
        <v>0</v>
      </c>
      <c r="AM122">
        <v>5</v>
      </c>
    </row>
    <row r="123" spans="1:39" ht="15" hidden="1" customHeight="1" x14ac:dyDescent="0.35">
      <c r="A123">
        <v>2667657</v>
      </c>
      <c r="B123" t="s">
        <v>617</v>
      </c>
      <c r="C123">
        <v>6</v>
      </c>
      <c r="D123" t="s">
        <v>688</v>
      </c>
      <c r="E123" s="84" t="str">
        <f t="shared" si="4"/>
        <v>Z08R</v>
      </c>
      <c r="F123" t="s">
        <v>689</v>
      </c>
      <c r="G123" t="s">
        <v>38</v>
      </c>
      <c r="H123" t="s">
        <v>405</v>
      </c>
      <c r="I123" t="s">
        <v>30526</v>
      </c>
      <c r="J123" s="77">
        <v>46269.724999999999</v>
      </c>
      <c r="K123" s="77">
        <v>46269.822916666664</v>
      </c>
      <c r="L123" s="77">
        <v>46272.625</v>
      </c>
      <c r="M123" s="77">
        <v>46272.636805555558</v>
      </c>
      <c r="N123" s="77">
        <v>46272.636805555558</v>
      </c>
      <c r="O123" s="77">
        <v>46272.6875</v>
      </c>
      <c r="P123" s="140">
        <f t="shared" si="5"/>
        <v>46272</v>
      </c>
      <c r="Q123" t="s">
        <v>658</v>
      </c>
      <c r="R123" t="s">
        <v>92</v>
      </c>
      <c r="S123" t="s">
        <v>30885</v>
      </c>
      <c r="T123" t="s">
        <v>30892</v>
      </c>
      <c r="V123" t="s">
        <v>30582</v>
      </c>
      <c r="X123" s="78" t="s">
        <v>30893</v>
      </c>
      <c r="Y123" s="78" t="s">
        <v>30894</v>
      </c>
      <c r="Z123" t="s">
        <v>30887</v>
      </c>
      <c r="AA123" t="s">
        <v>30895</v>
      </c>
      <c r="AB123" t="s">
        <v>30587</v>
      </c>
      <c r="AC123">
        <v>1</v>
      </c>
      <c r="AD123">
        <v>2</v>
      </c>
      <c r="AE123">
        <v>1</v>
      </c>
      <c r="AF123" t="s">
        <v>621</v>
      </c>
      <c r="AG123" t="s">
        <v>68</v>
      </c>
      <c r="AH123" t="s">
        <v>631</v>
      </c>
      <c r="AL123">
        <v>3</v>
      </c>
      <c r="AM123">
        <v>4</v>
      </c>
    </row>
    <row r="124" spans="1:39" ht="15" hidden="1" customHeight="1" x14ac:dyDescent="0.35">
      <c r="A124">
        <v>2667655</v>
      </c>
      <c r="B124" t="s">
        <v>617</v>
      </c>
      <c r="C124">
        <v>6</v>
      </c>
      <c r="D124" t="s">
        <v>1649</v>
      </c>
      <c r="E124" s="84" t="str">
        <f t="shared" si="4"/>
        <v>4102</v>
      </c>
      <c r="F124" t="s">
        <v>30528</v>
      </c>
      <c r="G124" t="s">
        <v>53</v>
      </c>
      <c r="H124" t="s">
        <v>261</v>
      </c>
      <c r="I124" t="s">
        <v>30529</v>
      </c>
      <c r="J124" s="77">
        <v>46269.724305555559</v>
      </c>
      <c r="K124" s="77">
        <v>46269.822916666664</v>
      </c>
      <c r="L124" s="77">
        <v>46274.611111111109</v>
      </c>
      <c r="M124" s="77">
        <v>46274.554166666669</v>
      </c>
      <c r="N124" s="77">
        <v>46274.555555555555</v>
      </c>
      <c r="O124" s="77">
        <v>46274.558333333334</v>
      </c>
      <c r="P124" s="140">
        <f t="shared" si="5"/>
        <v>46274</v>
      </c>
      <c r="Q124" t="s">
        <v>646</v>
      </c>
      <c r="R124" t="s">
        <v>102</v>
      </c>
      <c r="S124" t="s">
        <v>30885</v>
      </c>
      <c r="T124" t="s">
        <v>30825</v>
      </c>
      <c r="V124" t="s">
        <v>30694</v>
      </c>
      <c r="X124" t="s">
        <v>30900</v>
      </c>
      <c r="Y124" t="s">
        <v>30901</v>
      </c>
      <c r="Z124" t="s">
        <v>30887</v>
      </c>
      <c r="AA124" t="s">
        <v>30902</v>
      </c>
      <c r="AB124" t="s">
        <v>30587</v>
      </c>
      <c r="AC124">
        <v>1</v>
      </c>
      <c r="AD124">
        <v>2</v>
      </c>
      <c r="AE124">
        <v>1</v>
      </c>
      <c r="AF124" t="s">
        <v>621</v>
      </c>
      <c r="AG124" t="s">
        <v>68</v>
      </c>
      <c r="AH124" t="s">
        <v>631</v>
      </c>
      <c r="AJ124">
        <v>0</v>
      </c>
      <c r="AL124">
        <v>5</v>
      </c>
      <c r="AM124">
        <v>5</v>
      </c>
    </row>
    <row r="125" spans="1:39" ht="15" hidden="1" customHeight="1" x14ac:dyDescent="0.35">
      <c r="A125">
        <v>2667653</v>
      </c>
      <c r="B125" t="s">
        <v>617</v>
      </c>
      <c r="C125">
        <v>6</v>
      </c>
      <c r="D125" t="s">
        <v>1166</v>
      </c>
      <c r="E125" s="84" t="str">
        <f t="shared" si="4"/>
        <v>6651</v>
      </c>
      <c r="F125" t="s">
        <v>1167</v>
      </c>
      <c r="G125" t="s">
        <v>53</v>
      </c>
      <c r="H125" t="s">
        <v>347</v>
      </c>
      <c r="I125" t="s">
        <v>30530</v>
      </c>
      <c r="J125" s="77">
        <v>46269.724305555559</v>
      </c>
      <c r="K125" s="77">
        <v>46269.822916666664</v>
      </c>
      <c r="L125" s="77">
        <v>46269.822916666664</v>
      </c>
      <c r="M125" s="77">
        <v>46271.496527777781</v>
      </c>
      <c r="N125" s="77">
        <v>46271.496527777781</v>
      </c>
      <c r="O125" s="77">
        <v>46271.5</v>
      </c>
      <c r="P125" s="140">
        <f t="shared" si="5"/>
        <v>46271</v>
      </c>
      <c r="Q125" t="s">
        <v>679</v>
      </c>
      <c r="R125" t="s">
        <v>66</v>
      </c>
      <c r="S125" t="s">
        <v>30885</v>
      </c>
      <c r="T125" t="s">
        <v>30825</v>
      </c>
      <c r="V125" t="s">
        <v>30582</v>
      </c>
      <c r="X125" t="s">
        <v>30903</v>
      </c>
      <c r="Y125" t="s">
        <v>30623</v>
      </c>
      <c r="Z125" t="s">
        <v>30887</v>
      </c>
      <c r="AA125" t="s">
        <v>30904</v>
      </c>
      <c r="AB125" t="s">
        <v>30587</v>
      </c>
      <c r="AC125">
        <v>1</v>
      </c>
      <c r="AD125">
        <v>2</v>
      </c>
      <c r="AE125">
        <v>1</v>
      </c>
      <c r="AF125" t="s">
        <v>621</v>
      </c>
      <c r="AG125" t="s">
        <v>68</v>
      </c>
      <c r="AH125" t="s">
        <v>631</v>
      </c>
      <c r="AL125">
        <v>0</v>
      </c>
      <c r="AM125">
        <v>5</v>
      </c>
    </row>
    <row r="126" spans="1:39" ht="15" hidden="1" customHeight="1" x14ac:dyDescent="0.35">
      <c r="A126">
        <v>2667229</v>
      </c>
      <c r="B126" t="s">
        <v>617</v>
      </c>
      <c r="C126">
        <v>6</v>
      </c>
      <c r="D126" t="s">
        <v>1915</v>
      </c>
      <c r="E126" s="84" t="str">
        <f t="shared" si="4"/>
        <v>Z7RH</v>
      </c>
      <c r="F126" t="s">
        <v>1916</v>
      </c>
      <c r="G126" t="s">
        <v>38</v>
      </c>
      <c r="H126" t="s">
        <v>472</v>
      </c>
      <c r="I126" t="s">
        <v>1917</v>
      </c>
      <c r="J126" s="77">
        <v>46269.563194444447</v>
      </c>
      <c r="K126" s="77">
        <v>46269.594444444447</v>
      </c>
      <c r="L126" s="77">
        <v>46269.618055555555</v>
      </c>
      <c r="M126" s="77">
        <v>46270.620138888888</v>
      </c>
      <c r="N126" s="77">
        <v>46270.654166666667</v>
      </c>
      <c r="O126" s="77">
        <v>46270.654861111114</v>
      </c>
      <c r="P126" s="140">
        <f t="shared" si="5"/>
        <v>46270</v>
      </c>
      <c r="Q126" t="s">
        <v>620</v>
      </c>
      <c r="R126" t="s">
        <v>237</v>
      </c>
      <c r="S126" t="s">
        <v>30699</v>
      </c>
      <c r="T126" t="s">
        <v>30908</v>
      </c>
      <c r="V126" t="s">
        <v>30909</v>
      </c>
      <c r="X126" t="s">
        <v>30910</v>
      </c>
      <c r="Z126" t="s">
        <v>30620</v>
      </c>
      <c r="AA126" t="s">
        <v>30911</v>
      </c>
      <c r="AB126" t="s">
        <v>30587</v>
      </c>
      <c r="AC126">
        <v>1</v>
      </c>
      <c r="AD126">
        <v>2</v>
      </c>
      <c r="AE126">
        <v>1</v>
      </c>
      <c r="AF126" t="s">
        <v>621</v>
      </c>
      <c r="AG126" t="s">
        <v>68</v>
      </c>
      <c r="AH126" t="s">
        <v>622</v>
      </c>
      <c r="AL126">
        <v>0</v>
      </c>
      <c r="AM126">
        <v>5</v>
      </c>
    </row>
    <row r="127" spans="1:39" ht="15" hidden="1" customHeight="1" x14ac:dyDescent="0.35">
      <c r="A127">
        <v>2667194</v>
      </c>
      <c r="B127" t="s">
        <v>617</v>
      </c>
      <c r="C127">
        <v>6</v>
      </c>
      <c r="D127" t="s">
        <v>1239</v>
      </c>
      <c r="E127" s="84" t="str">
        <f t="shared" si="4"/>
        <v>Z836</v>
      </c>
      <c r="F127" t="s">
        <v>1240</v>
      </c>
      <c r="G127" t="s">
        <v>38</v>
      </c>
      <c r="H127" t="s">
        <v>476</v>
      </c>
      <c r="I127" t="s">
        <v>1241</v>
      </c>
      <c r="J127" s="77">
        <v>46269.541666666664</v>
      </c>
      <c r="K127" s="77">
        <v>46269.572916666664</v>
      </c>
      <c r="L127" s="77">
        <v>46269.607638888891</v>
      </c>
      <c r="M127" s="77">
        <v>46269.574999999997</v>
      </c>
      <c r="N127" s="77">
        <v>46269.575694444444</v>
      </c>
      <c r="O127" s="77">
        <v>46269.695138888892</v>
      </c>
      <c r="P127" s="140">
        <f t="shared" si="5"/>
        <v>46269</v>
      </c>
      <c r="Q127" t="s">
        <v>651</v>
      </c>
      <c r="R127" t="s">
        <v>76</v>
      </c>
      <c r="S127" t="s">
        <v>30692</v>
      </c>
      <c r="T127" t="s">
        <v>30693</v>
      </c>
      <c r="U127" t="s">
        <v>30912</v>
      </c>
      <c r="V127" t="s">
        <v>30694</v>
      </c>
      <c r="W127" t="s">
        <v>30694</v>
      </c>
      <c r="X127" s="78" t="s">
        <v>30913</v>
      </c>
      <c r="Y127" s="78" t="s">
        <v>30735</v>
      </c>
      <c r="Z127" t="s">
        <v>30620</v>
      </c>
      <c r="AA127" t="s">
        <v>30914</v>
      </c>
      <c r="AB127" t="s">
        <v>30587</v>
      </c>
      <c r="AC127">
        <v>1</v>
      </c>
      <c r="AD127">
        <v>1</v>
      </c>
      <c r="AE127">
        <v>2</v>
      </c>
      <c r="AF127" t="s">
        <v>621</v>
      </c>
      <c r="AG127" t="s">
        <v>68</v>
      </c>
      <c r="AH127" t="s">
        <v>631</v>
      </c>
      <c r="AJ127" t="s">
        <v>30915</v>
      </c>
      <c r="AL127">
        <v>5</v>
      </c>
      <c r="AM127">
        <v>1</v>
      </c>
    </row>
    <row r="128" spans="1:39" ht="15" hidden="1" customHeight="1" x14ac:dyDescent="0.35">
      <c r="A128">
        <v>2667031</v>
      </c>
      <c r="B128" t="s">
        <v>617</v>
      </c>
      <c r="C128">
        <v>6</v>
      </c>
      <c r="D128" t="s">
        <v>717</v>
      </c>
      <c r="E128" s="84" t="str">
        <f t="shared" si="4"/>
        <v>ZRK5</v>
      </c>
      <c r="F128" t="s">
        <v>718</v>
      </c>
      <c r="G128" t="s">
        <v>38</v>
      </c>
      <c r="H128" t="s">
        <v>528</v>
      </c>
      <c r="I128" t="s">
        <v>719</v>
      </c>
      <c r="J128" s="77">
        <v>46269.4375</v>
      </c>
      <c r="K128" s="77">
        <v>46269.46875</v>
      </c>
      <c r="L128" s="77">
        <v>46269.583333333336</v>
      </c>
      <c r="M128" s="77">
        <v>46269.541666666664</v>
      </c>
      <c r="N128" s="77">
        <v>46269.575694444444</v>
      </c>
      <c r="O128" s="77">
        <v>46269.588888888888</v>
      </c>
      <c r="P128" s="140">
        <f t="shared" si="5"/>
        <v>46269</v>
      </c>
      <c r="Q128" t="s">
        <v>690</v>
      </c>
      <c r="R128" t="s">
        <v>86</v>
      </c>
      <c r="S128" t="s">
        <v>30699</v>
      </c>
      <c r="T128" t="s">
        <v>30916</v>
      </c>
      <c r="U128" t="s">
        <v>30634</v>
      </c>
      <c r="V128" t="s">
        <v>30897</v>
      </c>
      <c r="W128" t="s">
        <v>30635</v>
      </c>
      <c r="X128" s="78" t="s">
        <v>30917</v>
      </c>
      <c r="Y128" t="s">
        <v>30600</v>
      </c>
      <c r="Z128" t="s">
        <v>30620</v>
      </c>
      <c r="AA128" t="s">
        <v>30918</v>
      </c>
      <c r="AB128" t="s">
        <v>30587</v>
      </c>
      <c r="AC128">
        <v>1</v>
      </c>
      <c r="AD128">
        <v>1</v>
      </c>
      <c r="AE128">
        <v>1</v>
      </c>
      <c r="AF128" t="s">
        <v>621</v>
      </c>
      <c r="AG128" t="s">
        <v>68</v>
      </c>
      <c r="AH128" t="s">
        <v>622</v>
      </c>
      <c r="AL128">
        <v>5</v>
      </c>
      <c r="AM128">
        <v>5</v>
      </c>
    </row>
    <row r="129" spans="1:39" ht="15" hidden="1" customHeight="1" x14ac:dyDescent="0.35">
      <c r="A129">
        <v>2666639</v>
      </c>
      <c r="B129" t="s">
        <v>617</v>
      </c>
      <c r="C129">
        <v>12</v>
      </c>
      <c r="D129" t="s">
        <v>815</v>
      </c>
      <c r="E129" s="84" t="str">
        <f t="shared" si="4"/>
        <v>ZRJ5</v>
      </c>
      <c r="F129" t="s">
        <v>816</v>
      </c>
      <c r="G129" t="s">
        <v>38</v>
      </c>
      <c r="H129" t="s">
        <v>526</v>
      </c>
      <c r="I129" t="s">
        <v>817</v>
      </c>
      <c r="J129" s="77">
        <v>46268.866666666669</v>
      </c>
      <c r="K129" s="77">
        <v>46268.897916666669</v>
      </c>
      <c r="L129" s="77">
        <v>46268.929166666669</v>
      </c>
      <c r="M129" s="77">
        <v>46271.689583333333</v>
      </c>
      <c r="N129" s="77">
        <v>46271.760416666664</v>
      </c>
      <c r="O129" s="77">
        <v>46271.761805555558</v>
      </c>
      <c r="P129" s="140">
        <f t="shared" si="5"/>
        <v>46271</v>
      </c>
      <c r="Q129" t="s">
        <v>620</v>
      </c>
      <c r="R129" t="s">
        <v>237</v>
      </c>
      <c r="S129" t="s">
        <v>30699</v>
      </c>
      <c r="T129" t="s">
        <v>30634</v>
      </c>
      <c r="V129" t="s">
        <v>30909</v>
      </c>
      <c r="X129" t="s">
        <v>30919</v>
      </c>
      <c r="Z129" t="s">
        <v>30620</v>
      </c>
      <c r="AA129" t="s">
        <v>30920</v>
      </c>
      <c r="AB129" t="s">
        <v>30587</v>
      </c>
      <c r="AC129">
        <v>1</v>
      </c>
      <c r="AD129">
        <v>2</v>
      </c>
      <c r="AE129">
        <v>1</v>
      </c>
      <c r="AF129" t="s">
        <v>621</v>
      </c>
      <c r="AG129" t="s">
        <v>68</v>
      </c>
      <c r="AH129" t="s">
        <v>622</v>
      </c>
      <c r="AL129">
        <v>0</v>
      </c>
      <c r="AM129">
        <v>5</v>
      </c>
    </row>
    <row r="130" spans="1:39" ht="15" hidden="1" customHeight="1" x14ac:dyDescent="0.35">
      <c r="A130">
        <v>2666627</v>
      </c>
      <c r="B130" t="s">
        <v>617</v>
      </c>
      <c r="C130">
        <v>6</v>
      </c>
      <c r="D130" t="s">
        <v>1953</v>
      </c>
      <c r="E130" s="84" t="str">
        <f t="shared" si="4"/>
        <v>Z23C</v>
      </c>
      <c r="F130" t="s">
        <v>1954</v>
      </c>
      <c r="G130" t="s">
        <v>38</v>
      </c>
      <c r="H130" t="s">
        <v>444</v>
      </c>
      <c r="I130" t="s">
        <v>1955</v>
      </c>
      <c r="J130" s="77">
        <v>46268.854166666664</v>
      </c>
      <c r="K130" s="77">
        <v>46268.885416666664</v>
      </c>
      <c r="L130" s="77">
        <v>46268.916666666664</v>
      </c>
      <c r="M130" s="77">
        <v>46268.897222222222</v>
      </c>
      <c r="N130" s="77">
        <v>46268.92083333333</v>
      </c>
      <c r="O130" s="77">
        <v>46269.04791666667</v>
      </c>
      <c r="P130" s="140">
        <f t="shared" si="5"/>
        <v>46269</v>
      </c>
      <c r="Q130" t="s">
        <v>642</v>
      </c>
      <c r="R130" t="s">
        <v>94</v>
      </c>
      <c r="S130" t="s">
        <v>30692</v>
      </c>
      <c r="T130" t="s">
        <v>30779</v>
      </c>
      <c r="V130" t="s">
        <v>30582</v>
      </c>
      <c r="X130" t="s">
        <v>30921</v>
      </c>
      <c r="Y130" t="s">
        <v>30822</v>
      </c>
      <c r="Z130" t="s">
        <v>30620</v>
      </c>
      <c r="AA130" t="s">
        <v>30922</v>
      </c>
      <c r="AB130" t="s">
        <v>30587</v>
      </c>
      <c r="AC130">
        <v>1</v>
      </c>
      <c r="AD130">
        <v>2</v>
      </c>
      <c r="AE130">
        <v>1</v>
      </c>
      <c r="AF130" t="s">
        <v>621</v>
      </c>
      <c r="AG130" t="s">
        <v>68</v>
      </c>
      <c r="AH130" t="s">
        <v>443</v>
      </c>
      <c r="AL130">
        <v>5</v>
      </c>
      <c r="AM130">
        <v>1</v>
      </c>
    </row>
    <row r="131" spans="1:39" ht="15" hidden="1" customHeight="1" x14ac:dyDescent="0.35">
      <c r="A131">
        <v>2666280</v>
      </c>
      <c r="B131" t="s">
        <v>617</v>
      </c>
      <c r="C131">
        <v>12</v>
      </c>
      <c r="D131" t="s">
        <v>1480</v>
      </c>
      <c r="E131" s="84" t="str">
        <f t="shared" si="4"/>
        <v>Z23F</v>
      </c>
      <c r="F131" t="s">
        <v>698</v>
      </c>
      <c r="G131" t="s">
        <v>38</v>
      </c>
      <c r="H131" t="s">
        <v>446</v>
      </c>
      <c r="I131" t="s">
        <v>1481</v>
      </c>
      <c r="J131" s="77">
        <v>46268.604166666664</v>
      </c>
      <c r="K131" s="77">
        <v>46268.635416666664</v>
      </c>
      <c r="L131" s="77">
        <v>46268.659722222219</v>
      </c>
      <c r="M131" s="77">
        <v>46268.618750000001</v>
      </c>
      <c r="N131" s="77">
        <v>46268.622916666667</v>
      </c>
      <c r="O131" s="77">
        <v>46268.645138888889</v>
      </c>
      <c r="P131" s="140">
        <f t="shared" si="5"/>
        <v>46268</v>
      </c>
      <c r="Q131" t="s">
        <v>1970</v>
      </c>
      <c r="R131" t="s">
        <v>1517</v>
      </c>
      <c r="S131" t="s">
        <v>30923</v>
      </c>
      <c r="T131" t="s">
        <v>30779</v>
      </c>
      <c r="V131" t="s">
        <v>30694</v>
      </c>
      <c r="X131" t="s">
        <v>30924</v>
      </c>
      <c r="Y131" t="s">
        <v>30925</v>
      </c>
      <c r="Z131" t="s">
        <v>30620</v>
      </c>
      <c r="AA131" t="s">
        <v>30926</v>
      </c>
      <c r="AB131" t="s">
        <v>30587</v>
      </c>
      <c r="AC131">
        <v>1</v>
      </c>
      <c r="AD131">
        <v>1</v>
      </c>
      <c r="AE131">
        <v>1</v>
      </c>
      <c r="AF131" t="s">
        <v>621</v>
      </c>
      <c r="AG131" t="s">
        <v>68</v>
      </c>
      <c r="AH131" t="s">
        <v>95</v>
      </c>
      <c r="AJ131" t="s">
        <v>30927</v>
      </c>
      <c r="AL131">
        <v>5</v>
      </c>
      <c r="AM131">
        <v>5</v>
      </c>
    </row>
    <row r="132" spans="1:39" ht="15" hidden="1" customHeight="1" x14ac:dyDescent="0.35">
      <c r="A132">
        <v>2666254</v>
      </c>
      <c r="B132" t="s">
        <v>617</v>
      </c>
      <c r="C132">
        <v>6</v>
      </c>
      <c r="D132" t="s">
        <v>779</v>
      </c>
      <c r="E132" s="84" t="str">
        <f t="shared" si="4"/>
        <v>Z07T</v>
      </c>
      <c r="F132" t="s">
        <v>30532</v>
      </c>
      <c r="G132" t="s">
        <v>38</v>
      </c>
      <c r="H132" t="s">
        <v>395</v>
      </c>
      <c r="I132" t="s">
        <v>30533</v>
      </c>
      <c r="J132" s="77">
        <v>46268.598611111112</v>
      </c>
      <c r="K132" s="77">
        <v>46268.629861111112</v>
      </c>
      <c r="L132" s="77">
        <v>46268.819444444445</v>
      </c>
      <c r="M132" s="77">
        <v>46268.786111111112</v>
      </c>
      <c r="N132" s="77">
        <v>46268.808333333334</v>
      </c>
      <c r="O132" s="77">
        <v>46268.884027777778</v>
      </c>
      <c r="P132" s="140">
        <f t="shared" si="5"/>
        <v>46268</v>
      </c>
      <c r="Q132" t="s">
        <v>620</v>
      </c>
      <c r="R132" t="s">
        <v>237</v>
      </c>
      <c r="S132" t="s">
        <v>30928</v>
      </c>
      <c r="T132" t="s">
        <v>30929</v>
      </c>
      <c r="V132" t="s">
        <v>30694</v>
      </c>
      <c r="X132" t="s">
        <v>30930</v>
      </c>
      <c r="Z132" t="s">
        <v>30931</v>
      </c>
      <c r="AA132" t="s">
        <v>30932</v>
      </c>
      <c r="AB132" t="s">
        <v>30587</v>
      </c>
      <c r="AC132">
        <v>1</v>
      </c>
      <c r="AD132">
        <v>1</v>
      </c>
      <c r="AE132">
        <v>1</v>
      </c>
      <c r="AF132" t="s">
        <v>621</v>
      </c>
      <c r="AG132" t="s">
        <v>68</v>
      </c>
      <c r="AH132" t="s">
        <v>622</v>
      </c>
      <c r="AJ132" t="s">
        <v>30933</v>
      </c>
      <c r="AL132">
        <v>5</v>
      </c>
      <c r="AM132">
        <v>3</v>
      </c>
    </row>
    <row r="133" spans="1:39" ht="15" hidden="1" customHeight="1" x14ac:dyDescent="0.35">
      <c r="A133">
        <v>2666252</v>
      </c>
      <c r="B133" t="s">
        <v>617</v>
      </c>
      <c r="C133">
        <v>6</v>
      </c>
      <c r="D133" t="s">
        <v>683</v>
      </c>
      <c r="E133" s="84" t="str">
        <f t="shared" si="4"/>
        <v>ZTR4</v>
      </c>
      <c r="F133" t="s">
        <v>684</v>
      </c>
      <c r="G133" t="s">
        <v>38</v>
      </c>
      <c r="H133" t="s">
        <v>549</v>
      </c>
      <c r="I133" t="s">
        <v>672</v>
      </c>
      <c r="J133" s="77">
        <v>46268.595833333333</v>
      </c>
      <c r="K133" s="77">
        <v>46268.637499999997</v>
      </c>
      <c r="L133" s="77">
        <v>46268.637499999997</v>
      </c>
      <c r="M133" s="77">
        <v>46268.59652777778</v>
      </c>
      <c r="N133" s="77">
        <v>46268.599305555559</v>
      </c>
      <c r="O133" s="77">
        <v>46268.689583333333</v>
      </c>
      <c r="P133" s="140">
        <f t="shared" si="5"/>
        <v>46268</v>
      </c>
      <c r="Q133" t="s">
        <v>30591</v>
      </c>
      <c r="R133" t="s">
        <v>30592</v>
      </c>
      <c r="S133" t="s">
        <v>30934</v>
      </c>
      <c r="T133" t="s">
        <v>30935</v>
      </c>
      <c r="V133" t="s">
        <v>30694</v>
      </c>
      <c r="X133" t="s">
        <v>30936</v>
      </c>
      <c r="Y133" t="s">
        <v>30937</v>
      </c>
      <c r="Z133" t="s">
        <v>30938</v>
      </c>
      <c r="AA133" t="s">
        <v>30939</v>
      </c>
      <c r="AB133" t="s">
        <v>30587</v>
      </c>
      <c r="AC133">
        <v>1</v>
      </c>
      <c r="AD133">
        <v>2</v>
      </c>
      <c r="AE133">
        <v>4</v>
      </c>
      <c r="AF133" t="s">
        <v>621</v>
      </c>
      <c r="AG133" t="s">
        <v>68</v>
      </c>
      <c r="AH133" t="s">
        <v>639</v>
      </c>
      <c r="AJ133" t="s">
        <v>30940</v>
      </c>
      <c r="AL133">
        <v>5</v>
      </c>
      <c r="AM133">
        <v>5</v>
      </c>
    </row>
    <row r="134" spans="1:39" ht="15" hidden="1" customHeight="1" x14ac:dyDescent="0.35">
      <c r="A134">
        <v>2666201</v>
      </c>
      <c r="B134" t="s">
        <v>617</v>
      </c>
      <c r="C134">
        <v>6</v>
      </c>
      <c r="D134" t="s">
        <v>1003</v>
      </c>
      <c r="E134" s="84" t="str">
        <f t="shared" si="4"/>
        <v>273J</v>
      </c>
      <c r="F134" t="s">
        <v>30534</v>
      </c>
      <c r="G134" t="s">
        <v>53</v>
      </c>
      <c r="H134" t="s">
        <v>222</v>
      </c>
      <c r="I134" t="s">
        <v>30535</v>
      </c>
      <c r="J134" s="77">
        <v>46268.558333333334</v>
      </c>
      <c r="K134" s="77">
        <v>46268.558333333334</v>
      </c>
      <c r="L134" s="77">
        <v>46268.611111111109</v>
      </c>
      <c r="M134" s="77">
        <v>46268.576388888891</v>
      </c>
      <c r="N134" s="77">
        <v>46268.579861111109</v>
      </c>
      <c r="O134" s="77">
        <v>46268.63958333333</v>
      </c>
      <c r="P134" s="140">
        <f t="shared" si="5"/>
        <v>46268</v>
      </c>
      <c r="Q134" t="s">
        <v>646</v>
      </c>
      <c r="R134" t="s">
        <v>102</v>
      </c>
      <c r="S134" t="s">
        <v>30941</v>
      </c>
      <c r="T134" t="s">
        <v>30825</v>
      </c>
      <c r="U134" t="s">
        <v>30942</v>
      </c>
      <c r="V134" t="s">
        <v>30694</v>
      </c>
      <c r="W134" t="s">
        <v>30694</v>
      </c>
      <c r="X134" t="s">
        <v>30943</v>
      </c>
      <c r="Y134" t="s">
        <v>30944</v>
      </c>
      <c r="Z134" t="s">
        <v>30945</v>
      </c>
      <c r="AA134" t="s">
        <v>30946</v>
      </c>
      <c r="AB134" t="s">
        <v>30587</v>
      </c>
      <c r="AC134">
        <v>1</v>
      </c>
      <c r="AD134">
        <v>2</v>
      </c>
      <c r="AE134">
        <v>1</v>
      </c>
      <c r="AF134" t="s">
        <v>621</v>
      </c>
      <c r="AG134" t="s">
        <v>68</v>
      </c>
      <c r="AH134" t="s">
        <v>631</v>
      </c>
      <c r="AJ134" t="s">
        <v>30947</v>
      </c>
      <c r="AL134">
        <v>5</v>
      </c>
      <c r="AM134">
        <v>4</v>
      </c>
    </row>
    <row r="135" spans="1:39" ht="15" hidden="1" customHeight="1" x14ac:dyDescent="0.35">
      <c r="A135">
        <v>2666092</v>
      </c>
      <c r="B135" t="s">
        <v>617</v>
      </c>
      <c r="C135">
        <v>6</v>
      </c>
      <c r="D135" t="s">
        <v>1780</v>
      </c>
      <c r="E135" s="84" t="str">
        <f t="shared" si="4"/>
        <v>Z09D</v>
      </c>
      <c r="F135" t="s">
        <v>1781</v>
      </c>
      <c r="G135" t="s">
        <v>38</v>
      </c>
      <c r="H135" t="s">
        <v>409</v>
      </c>
      <c r="I135" t="s">
        <v>1782</v>
      </c>
      <c r="J135" s="77">
        <v>46268.553472222222</v>
      </c>
      <c r="K135" s="77">
        <v>46268.553472222222</v>
      </c>
      <c r="L135" s="77">
        <v>46272.802083333336</v>
      </c>
      <c r="M135" s="77">
        <v>46272.781944444447</v>
      </c>
      <c r="N135" s="77">
        <v>46272.781944444447</v>
      </c>
      <c r="O135" s="77">
        <v>46272.799305555556</v>
      </c>
      <c r="P135" s="140">
        <f t="shared" si="5"/>
        <v>46272</v>
      </c>
      <c r="Q135" t="s">
        <v>679</v>
      </c>
      <c r="R135" t="s">
        <v>66</v>
      </c>
      <c r="S135" t="s">
        <v>30566</v>
      </c>
      <c r="T135" t="s">
        <v>30567</v>
      </c>
      <c r="V135" t="s">
        <v>30568</v>
      </c>
      <c r="X135" t="s">
        <v>30948</v>
      </c>
      <c r="Y135" s="78" t="s">
        <v>30570</v>
      </c>
      <c r="Z135" t="s">
        <v>30571</v>
      </c>
      <c r="AA135" t="s">
        <v>30949</v>
      </c>
      <c r="AB135" t="s">
        <v>30573</v>
      </c>
      <c r="AC135">
        <v>1</v>
      </c>
      <c r="AD135">
        <v>1</v>
      </c>
      <c r="AE135">
        <v>1</v>
      </c>
      <c r="AF135" t="s">
        <v>621</v>
      </c>
      <c r="AG135" t="s">
        <v>68</v>
      </c>
      <c r="AH135" t="s">
        <v>631</v>
      </c>
      <c r="AL135">
        <v>5</v>
      </c>
      <c r="AM135">
        <v>5</v>
      </c>
    </row>
    <row r="136" spans="1:39" ht="15" hidden="1" customHeight="1" x14ac:dyDescent="0.35">
      <c r="A136">
        <v>2666073</v>
      </c>
      <c r="B136" t="s">
        <v>617</v>
      </c>
      <c r="C136">
        <v>6</v>
      </c>
      <c r="D136" t="s">
        <v>695</v>
      </c>
      <c r="E136" s="84" t="str">
        <f t="shared" si="4"/>
        <v>ZQC4</v>
      </c>
      <c r="F136" t="s">
        <v>696</v>
      </c>
      <c r="G136" t="s">
        <v>38</v>
      </c>
      <c r="H136" t="s">
        <v>502</v>
      </c>
      <c r="I136" t="s">
        <v>1615</v>
      </c>
      <c r="J136" s="77">
        <v>46268.553472222222</v>
      </c>
      <c r="K136" s="77">
        <v>46268.553472222222</v>
      </c>
      <c r="L136" s="77">
        <v>46270.395833333336</v>
      </c>
      <c r="M136" s="77">
        <v>46270.398611111108</v>
      </c>
      <c r="N136" s="77">
        <v>46270.450694444444</v>
      </c>
      <c r="O136" s="77">
        <v>46270.510416666664</v>
      </c>
      <c r="P136" s="140">
        <f t="shared" si="5"/>
        <v>46270</v>
      </c>
      <c r="Q136" t="s">
        <v>665</v>
      </c>
      <c r="R136" t="s">
        <v>78</v>
      </c>
      <c r="S136" t="s">
        <v>30566</v>
      </c>
      <c r="T136" t="s">
        <v>30567</v>
      </c>
      <c r="V136" t="s">
        <v>30568</v>
      </c>
      <c r="X136" t="s">
        <v>30950</v>
      </c>
      <c r="Y136" t="s">
        <v>30951</v>
      </c>
      <c r="Z136" t="s">
        <v>30571</v>
      </c>
      <c r="AA136" t="s">
        <v>30952</v>
      </c>
      <c r="AB136" t="s">
        <v>30573</v>
      </c>
      <c r="AC136">
        <v>1</v>
      </c>
      <c r="AD136">
        <v>1</v>
      </c>
      <c r="AE136">
        <v>1</v>
      </c>
      <c r="AF136" t="s">
        <v>621</v>
      </c>
      <c r="AG136" t="s">
        <v>68</v>
      </c>
      <c r="AH136" t="s">
        <v>631</v>
      </c>
      <c r="AL136">
        <v>4</v>
      </c>
      <c r="AM136">
        <v>4</v>
      </c>
    </row>
    <row r="137" spans="1:39" ht="15" hidden="1" customHeight="1" x14ac:dyDescent="0.35">
      <c r="A137">
        <v>2666016</v>
      </c>
      <c r="B137" t="s">
        <v>617</v>
      </c>
      <c r="C137">
        <v>6</v>
      </c>
      <c r="D137" t="s">
        <v>30481</v>
      </c>
      <c r="E137" s="84" t="str">
        <f t="shared" si="4"/>
        <v>01TY</v>
      </c>
      <c r="F137" t="s">
        <v>30536</v>
      </c>
      <c r="G137" t="s">
        <v>53</v>
      </c>
      <c r="H137" t="s">
        <v>172</v>
      </c>
      <c r="I137" s="78" t="s">
        <v>30537</v>
      </c>
      <c r="J137" s="77">
        <v>46268.513194444444</v>
      </c>
      <c r="K137" s="77">
        <v>46268.645833333336</v>
      </c>
      <c r="L137" s="77">
        <v>46268.645833333336</v>
      </c>
      <c r="M137" s="77">
        <v>46268.519444444442</v>
      </c>
      <c r="N137" s="77">
        <v>46268.520138888889</v>
      </c>
      <c r="O137" s="77">
        <v>46268.578472222223</v>
      </c>
      <c r="P137" s="140">
        <f t="shared" si="5"/>
        <v>46268</v>
      </c>
      <c r="Q137" t="s">
        <v>679</v>
      </c>
      <c r="R137" t="s">
        <v>66</v>
      </c>
      <c r="S137" t="s">
        <v>30953</v>
      </c>
      <c r="T137" t="s">
        <v>30616</v>
      </c>
      <c r="V137" t="s">
        <v>30617</v>
      </c>
      <c r="X137" t="s">
        <v>30954</v>
      </c>
      <c r="Y137" t="s">
        <v>30623</v>
      </c>
      <c r="Z137" t="s">
        <v>30955</v>
      </c>
      <c r="AA137" t="s">
        <v>30956</v>
      </c>
      <c r="AB137" t="s">
        <v>30615</v>
      </c>
      <c r="AC137">
        <v>1</v>
      </c>
      <c r="AD137">
        <v>1</v>
      </c>
      <c r="AE137">
        <v>1</v>
      </c>
      <c r="AF137" t="s">
        <v>621</v>
      </c>
      <c r="AG137" t="s">
        <v>68</v>
      </c>
      <c r="AH137" t="s">
        <v>631</v>
      </c>
      <c r="AL137">
        <v>5</v>
      </c>
      <c r="AM137">
        <v>0</v>
      </c>
    </row>
    <row r="138" spans="1:39" ht="15" hidden="1" customHeight="1" x14ac:dyDescent="0.35">
      <c r="A138">
        <v>2665982</v>
      </c>
      <c r="B138" t="s">
        <v>617</v>
      </c>
      <c r="C138">
        <v>6</v>
      </c>
      <c r="D138" t="s">
        <v>30481</v>
      </c>
      <c r="E138" s="84" t="str">
        <f t="shared" si="4"/>
        <v>01TY</v>
      </c>
      <c r="F138" t="s">
        <v>30536</v>
      </c>
      <c r="G138" t="s">
        <v>53</v>
      </c>
      <c r="H138" t="s">
        <v>172</v>
      </c>
      <c r="I138" s="78" t="s">
        <v>30537</v>
      </c>
      <c r="J138" s="77">
        <v>46268.480555555558</v>
      </c>
      <c r="K138" s="77">
        <v>46268.480555555558</v>
      </c>
      <c r="L138" s="77">
        <v>46268.511805555558</v>
      </c>
      <c r="M138" s="77">
        <v>46268.556250000001</v>
      </c>
      <c r="N138" s="77">
        <v>46268.556944444441</v>
      </c>
      <c r="O138" s="77">
        <v>46268.578472222223</v>
      </c>
      <c r="P138" s="140">
        <f t="shared" si="5"/>
        <v>46268</v>
      </c>
      <c r="Q138" t="s">
        <v>679</v>
      </c>
      <c r="R138" t="s">
        <v>66</v>
      </c>
      <c r="S138" t="s">
        <v>30957</v>
      </c>
      <c r="T138" t="s">
        <v>30958</v>
      </c>
      <c r="V138" t="s">
        <v>30959</v>
      </c>
      <c r="X138" t="s">
        <v>30960</v>
      </c>
      <c r="Y138" t="s">
        <v>30623</v>
      </c>
      <c r="Z138" t="s">
        <v>30961</v>
      </c>
      <c r="AA138" t="s">
        <v>30962</v>
      </c>
      <c r="AB138" t="s">
        <v>30957</v>
      </c>
      <c r="AC138">
        <v>1</v>
      </c>
      <c r="AD138">
        <v>1</v>
      </c>
      <c r="AE138">
        <v>1</v>
      </c>
      <c r="AF138" t="s">
        <v>621</v>
      </c>
      <c r="AG138" t="s">
        <v>68</v>
      </c>
      <c r="AH138" t="s">
        <v>631</v>
      </c>
      <c r="AL138">
        <v>1</v>
      </c>
      <c r="AM138">
        <v>5</v>
      </c>
    </row>
    <row r="139" spans="1:39" ht="15" hidden="1" customHeight="1" x14ac:dyDescent="0.35">
      <c r="A139">
        <v>2665973</v>
      </c>
      <c r="B139" t="s">
        <v>617</v>
      </c>
      <c r="C139">
        <v>6</v>
      </c>
      <c r="D139" t="s">
        <v>1239</v>
      </c>
      <c r="E139" s="84" t="str">
        <f t="shared" si="4"/>
        <v>Z836</v>
      </c>
      <c r="F139" t="s">
        <v>1240</v>
      </c>
      <c r="G139" t="s">
        <v>38</v>
      </c>
      <c r="H139" t="s">
        <v>476</v>
      </c>
      <c r="I139" t="s">
        <v>1241</v>
      </c>
      <c r="J139" s="77">
        <v>46268.477777777778</v>
      </c>
      <c r="K139" s="77">
        <v>46268.509027777778</v>
      </c>
      <c r="L139" s="77">
        <v>46268.572916666664</v>
      </c>
      <c r="M139" s="77">
        <v>46268.621527777781</v>
      </c>
      <c r="N139" s="77">
        <v>46268.621527777781</v>
      </c>
      <c r="O139" s="77">
        <v>46268.65902777778</v>
      </c>
      <c r="P139" s="140">
        <f t="shared" si="5"/>
        <v>46268</v>
      </c>
      <c r="Q139" t="s">
        <v>651</v>
      </c>
      <c r="R139" t="s">
        <v>76</v>
      </c>
      <c r="S139" t="s">
        <v>30699</v>
      </c>
      <c r="T139" t="s">
        <v>30634</v>
      </c>
      <c r="V139" t="s">
        <v>30635</v>
      </c>
      <c r="X139" t="s">
        <v>30963</v>
      </c>
      <c r="Y139" s="78" t="s">
        <v>30735</v>
      </c>
      <c r="Z139" t="s">
        <v>30620</v>
      </c>
      <c r="AA139" t="s">
        <v>30964</v>
      </c>
      <c r="AB139" t="s">
        <v>30587</v>
      </c>
      <c r="AC139">
        <v>1</v>
      </c>
      <c r="AD139">
        <v>2</v>
      </c>
      <c r="AE139">
        <v>2</v>
      </c>
      <c r="AF139" t="s">
        <v>621</v>
      </c>
      <c r="AG139" t="s">
        <v>68</v>
      </c>
      <c r="AH139" t="s">
        <v>631</v>
      </c>
      <c r="AL139">
        <v>2</v>
      </c>
      <c r="AM139">
        <v>5</v>
      </c>
    </row>
    <row r="140" spans="1:39" ht="15" hidden="1" customHeight="1" x14ac:dyDescent="0.35">
      <c r="A140">
        <v>2665880</v>
      </c>
      <c r="B140" t="s">
        <v>617</v>
      </c>
      <c r="C140">
        <v>6</v>
      </c>
      <c r="D140" t="s">
        <v>707</v>
      </c>
      <c r="E140" s="84" t="str">
        <f t="shared" si="4"/>
        <v>ZQD4</v>
      </c>
      <c r="F140" t="s">
        <v>708</v>
      </c>
      <c r="G140" t="s">
        <v>38</v>
      </c>
      <c r="H140" t="s">
        <v>503</v>
      </c>
      <c r="I140" t="s">
        <v>30538</v>
      </c>
      <c r="J140" s="77">
        <v>46268.421527777777</v>
      </c>
      <c r="K140" s="77">
        <v>46268.452777777777</v>
      </c>
      <c r="L140" s="77">
        <v>46268.565972222219</v>
      </c>
      <c r="M140" s="77">
        <v>46268.546527777777</v>
      </c>
      <c r="N140" s="77">
        <v>46268.546527777777</v>
      </c>
      <c r="O140" s="77">
        <v>46268.593055555553</v>
      </c>
      <c r="P140" s="140">
        <f t="shared" si="5"/>
        <v>46268</v>
      </c>
      <c r="Q140" t="s">
        <v>630</v>
      </c>
      <c r="R140" t="s">
        <v>117</v>
      </c>
      <c r="S140" t="s">
        <v>30965</v>
      </c>
      <c r="T140" t="s">
        <v>30966</v>
      </c>
      <c r="V140" t="s">
        <v>30694</v>
      </c>
      <c r="X140" t="s">
        <v>30967</v>
      </c>
      <c r="Y140" t="s">
        <v>30968</v>
      </c>
      <c r="Z140" t="s">
        <v>30969</v>
      </c>
      <c r="AA140" t="s">
        <v>30970</v>
      </c>
      <c r="AB140" t="s">
        <v>30587</v>
      </c>
      <c r="AC140">
        <v>1</v>
      </c>
      <c r="AD140">
        <v>1</v>
      </c>
      <c r="AE140">
        <v>1</v>
      </c>
      <c r="AF140" t="s">
        <v>621</v>
      </c>
      <c r="AG140" t="s">
        <v>68</v>
      </c>
      <c r="AH140" t="s">
        <v>631</v>
      </c>
      <c r="AJ140" t="s">
        <v>30810</v>
      </c>
      <c r="AL140">
        <v>5</v>
      </c>
      <c r="AM140">
        <v>4</v>
      </c>
    </row>
    <row r="141" spans="1:39" ht="15" hidden="1" customHeight="1" x14ac:dyDescent="0.35">
      <c r="A141">
        <v>2665742</v>
      </c>
      <c r="B141" t="s">
        <v>617</v>
      </c>
      <c r="C141">
        <v>6</v>
      </c>
      <c r="D141" t="s">
        <v>1930</v>
      </c>
      <c r="E141" s="84" t="str">
        <f t="shared" si="4"/>
        <v>ZRM5</v>
      </c>
      <c r="F141" t="s">
        <v>1931</v>
      </c>
      <c r="G141" t="s">
        <v>38</v>
      </c>
      <c r="H141" t="s">
        <v>532</v>
      </c>
      <c r="I141" t="s">
        <v>1932</v>
      </c>
      <c r="J141" s="77">
        <v>46268.333333333336</v>
      </c>
      <c r="K141" s="77">
        <v>46268.364583333336</v>
      </c>
      <c r="L141" s="77">
        <v>46268.625</v>
      </c>
      <c r="M141" s="77">
        <v>46268.600694444445</v>
      </c>
      <c r="N141" s="77">
        <v>46268.64166666667</v>
      </c>
      <c r="O141" s="77">
        <v>46268.670138888891</v>
      </c>
      <c r="P141" s="140">
        <f t="shared" si="5"/>
        <v>46268</v>
      </c>
      <c r="Q141" t="s">
        <v>641</v>
      </c>
      <c r="R141" t="s">
        <v>71</v>
      </c>
      <c r="S141" t="s">
        <v>30699</v>
      </c>
      <c r="T141" t="s">
        <v>30971</v>
      </c>
      <c r="V141" t="s">
        <v>30694</v>
      </c>
      <c r="X141" s="78" t="s">
        <v>30972</v>
      </c>
      <c r="Y141" t="s">
        <v>30973</v>
      </c>
      <c r="Z141" t="s">
        <v>30620</v>
      </c>
      <c r="AA141" t="s">
        <v>30974</v>
      </c>
      <c r="AB141" t="s">
        <v>30587</v>
      </c>
      <c r="AC141">
        <v>1</v>
      </c>
      <c r="AD141">
        <v>1</v>
      </c>
      <c r="AE141">
        <v>1</v>
      </c>
      <c r="AF141" t="s">
        <v>621</v>
      </c>
      <c r="AG141" t="s">
        <v>68</v>
      </c>
      <c r="AH141" t="s">
        <v>622</v>
      </c>
      <c r="AJ141" t="s">
        <v>30975</v>
      </c>
      <c r="AL141">
        <v>5</v>
      </c>
      <c r="AM141">
        <v>5</v>
      </c>
    </row>
    <row r="142" spans="1:39" ht="15" customHeight="1" x14ac:dyDescent="0.35">
      <c r="A142">
        <v>2665407</v>
      </c>
      <c r="B142" t="s">
        <v>617</v>
      </c>
      <c r="C142">
        <v>12</v>
      </c>
      <c r="D142" t="s">
        <v>670</v>
      </c>
      <c r="E142" s="84" t="str">
        <f t="shared" si="4"/>
        <v>ZTQ4</v>
      </c>
      <c r="F142" t="s">
        <v>671</v>
      </c>
      <c r="G142" t="s">
        <v>38</v>
      </c>
      <c r="H142" t="s">
        <v>548</v>
      </c>
      <c r="I142" t="s">
        <v>672</v>
      </c>
      <c r="J142" s="77">
        <v>46267.759722222225</v>
      </c>
      <c r="K142" s="77">
        <v>46267.759722222225</v>
      </c>
      <c r="L142" s="77">
        <v>46269.75</v>
      </c>
      <c r="M142" s="77">
        <v>46269.629861111112</v>
      </c>
      <c r="N142" s="77">
        <v>46269.630555555559</v>
      </c>
      <c r="O142" s="77">
        <v>46269.70208333333</v>
      </c>
      <c r="P142" s="140">
        <f t="shared" si="5"/>
        <v>46269</v>
      </c>
      <c r="Q142" t="s">
        <v>30591</v>
      </c>
      <c r="R142" t="s">
        <v>30592</v>
      </c>
      <c r="S142" t="s">
        <v>30976</v>
      </c>
      <c r="T142" t="s">
        <v>30935</v>
      </c>
      <c r="V142" t="s">
        <v>30694</v>
      </c>
      <c r="X142" t="s">
        <v>30977</v>
      </c>
      <c r="Y142" t="s">
        <v>30978</v>
      </c>
      <c r="Z142" t="s">
        <v>30979</v>
      </c>
      <c r="AA142" t="s">
        <v>30980</v>
      </c>
      <c r="AB142" t="s">
        <v>30587</v>
      </c>
      <c r="AC142">
        <v>1</v>
      </c>
      <c r="AD142">
        <v>2</v>
      </c>
      <c r="AE142">
        <v>4</v>
      </c>
      <c r="AF142" t="s">
        <v>621</v>
      </c>
      <c r="AG142" t="s">
        <v>68</v>
      </c>
      <c r="AH142" t="s">
        <v>639</v>
      </c>
      <c r="AJ142" t="s">
        <v>30981</v>
      </c>
      <c r="AL142">
        <v>5</v>
      </c>
      <c r="AM142">
        <v>5</v>
      </c>
    </row>
    <row r="143" spans="1:39" ht="15" hidden="1" customHeight="1" x14ac:dyDescent="0.35">
      <c r="A143">
        <v>2665247</v>
      </c>
      <c r="B143" t="s">
        <v>617</v>
      </c>
      <c r="C143">
        <v>6</v>
      </c>
      <c r="D143" t="s">
        <v>787</v>
      </c>
      <c r="E143" s="84" t="str">
        <f t="shared" si="4"/>
        <v>Z2FC</v>
      </c>
      <c r="F143" t="s">
        <v>788</v>
      </c>
      <c r="G143" t="s">
        <v>38</v>
      </c>
      <c r="H143" t="s">
        <v>451</v>
      </c>
      <c r="I143" t="s">
        <v>789</v>
      </c>
      <c r="J143" s="77">
        <v>46267.652777777781</v>
      </c>
      <c r="K143" s="77">
        <v>46267.684027777781</v>
      </c>
      <c r="L143" s="77">
        <v>46267.795138888891</v>
      </c>
      <c r="M143" s="77">
        <v>46267.75277777778</v>
      </c>
      <c r="N143" s="77">
        <v>46267.868750000001</v>
      </c>
      <c r="O143" s="77">
        <v>46267.947222222225</v>
      </c>
      <c r="P143" s="140">
        <f t="shared" si="5"/>
        <v>46267</v>
      </c>
      <c r="Q143" t="s">
        <v>641</v>
      </c>
      <c r="R143" t="s">
        <v>71</v>
      </c>
      <c r="S143" t="s">
        <v>30982</v>
      </c>
      <c r="T143" t="s">
        <v>30693</v>
      </c>
      <c r="V143" t="s">
        <v>30694</v>
      </c>
      <c r="X143" t="s">
        <v>30983</v>
      </c>
      <c r="Y143" t="s">
        <v>30984</v>
      </c>
      <c r="Z143" t="s">
        <v>30931</v>
      </c>
      <c r="AA143" t="s">
        <v>30985</v>
      </c>
      <c r="AB143" t="s">
        <v>30587</v>
      </c>
      <c r="AC143">
        <v>1</v>
      </c>
      <c r="AD143">
        <v>1</v>
      </c>
      <c r="AE143">
        <v>1</v>
      </c>
      <c r="AF143" t="s">
        <v>621</v>
      </c>
      <c r="AG143" t="s">
        <v>68</v>
      </c>
      <c r="AH143" t="s">
        <v>622</v>
      </c>
      <c r="AJ143" t="s">
        <v>30986</v>
      </c>
      <c r="AL143">
        <v>5</v>
      </c>
      <c r="AM143">
        <v>3</v>
      </c>
    </row>
    <row r="144" spans="1:39" ht="15" hidden="1" customHeight="1" x14ac:dyDescent="0.35">
      <c r="A144">
        <v>2665104</v>
      </c>
      <c r="B144" t="s">
        <v>617</v>
      </c>
      <c r="C144">
        <v>6</v>
      </c>
      <c r="D144" t="s">
        <v>965</v>
      </c>
      <c r="E144" s="84" t="str">
        <f t="shared" si="4"/>
        <v>066P</v>
      </c>
      <c r="F144" t="s">
        <v>30539</v>
      </c>
      <c r="G144" t="s">
        <v>53</v>
      </c>
      <c r="H144" t="s">
        <v>188</v>
      </c>
      <c r="I144" t="s">
        <v>30540</v>
      </c>
      <c r="J144" s="77">
        <v>46267.56527777778</v>
      </c>
      <c r="K144" s="77">
        <v>46267.56527777778</v>
      </c>
      <c r="L144" s="77">
        <v>46267.666666666664</v>
      </c>
      <c r="M144" s="77">
        <v>46267.6</v>
      </c>
      <c r="N144" s="77">
        <v>46267.6</v>
      </c>
      <c r="O144" s="77">
        <v>46267.621527777781</v>
      </c>
      <c r="P144" s="140">
        <f t="shared" si="5"/>
        <v>46267</v>
      </c>
      <c r="Q144" t="s">
        <v>651</v>
      </c>
      <c r="R144" t="s">
        <v>76</v>
      </c>
      <c r="S144" t="s">
        <v>30953</v>
      </c>
      <c r="T144" t="s">
        <v>30616</v>
      </c>
      <c r="V144" t="s">
        <v>30617</v>
      </c>
      <c r="X144" s="78" t="s">
        <v>30666</v>
      </c>
      <c r="Y144" s="78" t="s">
        <v>30987</v>
      </c>
      <c r="Z144" t="s">
        <v>30988</v>
      </c>
      <c r="AA144" t="s">
        <v>30989</v>
      </c>
      <c r="AB144" t="s">
        <v>30615</v>
      </c>
      <c r="AC144">
        <v>1</v>
      </c>
      <c r="AD144">
        <v>1</v>
      </c>
      <c r="AE144">
        <v>1</v>
      </c>
      <c r="AF144" t="s">
        <v>621</v>
      </c>
      <c r="AG144" t="s">
        <v>68</v>
      </c>
      <c r="AH144" t="s">
        <v>631</v>
      </c>
      <c r="AL144">
        <v>5</v>
      </c>
      <c r="AM144">
        <v>5</v>
      </c>
    </row>
    <row r="145" spans="1:39" ht="15" hidden="1" customHeight="1" x14ac:dyDescent="0.35">
      <c r="A145">
        <v>2664962</v>
      </c>
      <c r="B145" t="s">
        <v>617</v>
      </c>
      <c r="C145">
        <v>6</v>
      </c>
      <c r="D145" t="s">
        <v>1839</v>
      </c>
      <c r="E145" s="84" t="str">
        <f t="shared" si="4"/>
        <v>ZQB4</v>
      </c>
      <c r="F145" t="s">
        <v>1840</v>
      </c>
      <c r="G145" t="s">
        <v>38</v>
      </c>
      <c r="H145" t="s">
        <v>501</v>
      </c>
      <c r="I145" t="s">
        <v>1841</v>
      </c>
      <c r="J145" s="77">
        <v>46267.470833333333</v>
      </c>
      <c r="K145" s="77">
        <v>46267.533333333333</v>
      </c>
      <c r="L145" s="77">
        <v>46267.533333333333</v>
      </c>
      <c r="M145" s="77">
        <v>46267.522916666669</v>
      </c>
      <c r="N145" s="77">
        <v>46267.568055555559</v>
      </c>
      <c r="O145" s="77">
        <v>46267.57916666667</v>
      </c>
      <c r="P145" s="140">
        <f t="shared" si="5"/>
        <v>46267</v>
      </c>
      <c r="Q145" t="s">
        <v>679</v>
      </c>
      <c r="R145" t="s">
        <v>66</v>
      </c>
      <c r="S145" t="s">
        <v>30990</v>
      </c>
      <c r="T145" t="s">
        <v>30634</v>
      </c>
      <c r="V145" t="s">
        <v>30582</v>
      </c>
      <c r="X145" t="s">
        <v>30991</v>
      </c>
      <c r="Y145" t="s">
        <v>30992</v>
      </c>
      <c r="Z145" t="s">
        <v>30969</v>
      </c>
      <c r="AA145" t="s">
        <v>30993</v>
      </c>
      <c r="AB145" t="s">
        <v>30587</v>
      </c>
      <c r="AC145">
        <v>1</v>
      </c>
      <c r="AD145">
        <v>1</v>
      </c>
      <c r="AE145">
        <v>2</v>
      </c>
      <c r="AF145" t="s">
        <v>621</v>
      </c>
      <c r="AG145" t="s">
        <v>68</v>
      </c>
      <c r="AH145" t="s">
        <v>631</v>
      </c>
      <c r="AL145">
        <v>5</v>
      </c>
      <c r="AM145">
        <v>5</v>
      </c>
    </row>
    <row r="146" spans="1:39" ht="15" hidden="1" customHeight="1" x14ac:dyDescent="0.35">
      <c r="A146">
        <v>2664911</v>
      </c>
      <c r="B146" t="s">
        <v>617</v>
      </c>
      <c r="C146">
        <v>6</v>
      </c>
      <c r="D146" t="s">
        <v>965</v>
      </c>
      <c r="E146" s="84" t="str">
        <f t="shared" si="4"/>
        <v>066P</v>
      </c>
      <c r="F146" t="s">
        <v>966</v>
      </c>
      <c r="G146" t="s">
        <v>53</v>
      </c>
      <c r="H146" t="s">
        <v>188</v>
      </c>
      <c r="I146" t="s">
        <v>967</v>
      </c>
      <c r="J146" s="77">
        <v>46267.447916666664</v>
      </c>
      <c r="K146" s="77">
        <v>46267.479166666664</v>
      </c>
      <c r="L146" s="77">
        <v>46267.583333333336</v>
      </c>
      <c r="M146" s="77">
        <v>46267.563888888886</v>
      </c>
      <c r="N146" s="77">
        <v>46267.59097222222</v>
      </c>
      <c r="O146" s="77">
        <v>46267.597222222219</v>
      </c>
      <c r="P146" s="140">
        <f t="shared" si="5"/>
        <v>46267</v>
      </c>
      <c r="Q146" t="s">
        <v>651</v>
      </c>
      <c r="R146" t="s">
        <v>76</v>
      </c>
      <c r="S146" t="s">
        <v>30994</v>
      </c>
      <c r="T146" t="s">
        <v>30825</v>
      </c>
      <c r="V146" t="s">
        <v>30897</v>
      </c>
      <c r="X146" s="78" t="s">
        <v>30995</v>
      </c>
      <c r="Y146" s="78" t="s">
        <v>30996</v>
      </c>
      <c r="Z146" t="s">
        <v>30620</v>
      </c>
      <c r="AA146" t="s">
        <v>30997</v>
      </c>
      <c r="AB146" t="s">
        <v>30587</v>
      </c>
      <c r="AC146">
        <v>1</v>
      </c>
      <c r="AD146">
        <v>1</v>
      </c>
      <c r="AE146">
        <v>1</v>
      </c>
      <c r="AF146" t="s">
        <v>621</v>
      </c>
      <c r="AG146" t="s">
        <v>68</v>
      </c>
      <c r="AH146" t="s">
        <v>631</v>
      </c>
      <c r="AL146">
        <v>5</v>
      </c>
      <c r="AM146">
        <v>5</v>
      </c>
    </row>
    <row r="147" spans="1:39" ht="15" hidden="1" customHeight="1" x14ac:dyDescent="0.35">
      <c r="A147">
        <v>2664865</v>
      </c>
      <c r="B147" t="s">
        <v>617</v>
      </c>
      <c r="C147">
        <v>6</v>
      </c>
      <c r="D147" t="s">
        <v>859</v>
      </c>
      <c r="E147" s="84" t="str">
        <f t="shared" si="4"/>
        <v>00H8</v>
      </c>
      <c r="F147" t="s">
        <v>860</v>
      </c>
      <c r="G147" t="s">
        <v>53</v>
      </c>
      <c r="H147" t="s">
        <v>109</v>
      </c>
      <c r="I147" t="s">
        <v>861</v>
      </c>
      <c r="J147" s="77">
        <v>46267.418749999997</v>
      </c>
      <c r="K147" s="77">
        <v>46267.418749999997</v>
      </c>
      <c r="L147" s="77">
        <v>46267.527777777781</v>
      </c>
      <c r="M147" s="77">
        <v>46267.463888888888</v>
      </c>
      <c r="N147" s="77">
        <v>46267.467361111114</v>
      </c>
      <c r="O147" s="77">
        <v>46267.487500000003</v>
      </c>
      <c r="P147" s="140">
        <f t="shared" si="5"/>
        <v>46267</v>
      </c>
      <c r="Q147" t="s">
        <v>646</v>
      </c>
      <c r="R147" t="s">
        <v>102</v>
      </c>
      <c r="S147" s="78" t="s">
        <v>30998</v>
      </c>
      <c r="T147" t="s">
        <v>30999</v>
      </c>
      <c r="V147" t="s">
        <v>30694</v>
      </c>
      <c r="X147" t="s">
        <v>31000</v>
      </c>
      <c r="Y147" t="s">
        <v>31001</v>
      </c>
      <c r="Z147" t="s">
        <v>30828</v>
      </c>
      <c r="AA147" t="s">
        <v>31002</v>
      </c>
      <c r="AB147" t="s">
        <v>30587</v>
      </c>
      <c r="AC147">
        <v>1</v>
      </c>
      <c r="AD147">
        <v>2</v>
      </c>
      <c r="AE147">
        <v>1</v>
      </c>
      <c r="AF147" t="s">
        <v>621</v>
      </c>
      <c r="AG147" t="s">
        <v>68</v>
      </c>
      <c r="AH147" t="s">
        <v>631</v>
      </c>
      <c r="AJ147" t="s">
        <v>31003</v>
      </c>
      <c r="AL147">
        <v>5</v>
      </c>
      <c r="AM147">
        <v>5</v>
      </c>
    </row>
    <row r="148" spans="1:39" ht="15" hidden="1" customHeight="1" x14ac:dyDescent="0.35">
      <c r="A148">
        <v>2664863</v>
      </c>
      <c r="B148" t="s">
        <v>617</v>
      </c>
      <c r="C148">
        <v>6</v>
      </c>
      <c r="D148" t="s">
        <v>1201</v>
      </c>
      <c r="E148" s="84" t="str">
        <f t="shared" si="4"/>
        <v>694M</v>
      </c>
      <c r="F148" t="s">
        <v>1202</v>
      </c>
      <c r="G148" t="s">
        <v>53</v>
      </c>
      <c r="H148" t="s">
        <v>381</v>
      </c>
      <c r="I148" t="s">
        <v>1203</v>
      </c>
      <c r="J148" s="77">
        <v>46267.418055555558</v>
      </c>
      <c r="K148" s="77">
        <v>46267.541666666664</v>
      </c>
      <c r="L148" s="77">
        <v>46267.541666666664</v>
      </c>
      <c r="M148" s="77">
        <v>46267.458333333336</v>
      </c>
      <c r="N148" s="77">
        <v>46267.459722222222</v>
      </c>
      <c r="O148" s="77">
        <v>46267.481944444444</v>
      </c>
      <c r="P148" s="140">
        <f t="shared" si="5"/>
        <v>46267</v>
      </c>
      <c r="Q148" t="s">
        <v>679</v>
      </c>
      <c r="R148" t="s">
        <v>66</v>
      </c>
      <c r="S148" t="s">
        <v>30953</v>
      </c>
      <c r="T148" t="s">
        <v>30616</v>
      </c>
      <c r="V148" t="s">
        <v>30617</v>
      </c>
      <c r="X148" t="s">
        <v>30658</v>
      </c>
      <c r="Y148" t="s">
        <v>30623</v>
      </c>
      <c r="Z148" t="s">
        <v>31004</v>
      </c>
      <c r="AA148" t="s">
        <v>31005</v>
      </c>
      <c r="AB148" t="s">
        <v>30615</v>
      </c>
      <c r="AC148">
        <v>1</v>
      </c>
      <c r="AD148">
        <v>1</v>
      </c>
      <c r="AE148">
        <v>2</v>
      </c>
      <c r="AF148" t="s">
        <v>621</v>
      </c>
      <c r="AG148" t="s">
        <v>68</v>
      </c>
      <c r="AH148" t="s">
        <v>631</v>
      </c>
      <c r="AL148">
        <v>5</v>
      </c>
      <c r="AM148">
        <v>5</v>
      </c>
    </row>
    <row r="149" spans="1:39" ht="15" hidden="1" customHeight="1" x14ac:dyDescent="0.35">
      <c r="A149">
        <v>2664806</v>
      </c>
      <c r="B149" t="s">
        <v>617</v>
      </c>
      <c r="C149">
        <v>6</v>
      </c>
      <c r="D149" t="s">
        <v>2019</v>
      </c>
      <c r="E149" s="84" t="str">
        <f t="shared" si="4"/>
        <v>Z0P8</v>
      </c>
      <c r="F149" t="s">
        <v>2020</v>
      </c>
      <c r="G149" t="s">
        <v>38</v>
      </c>
      <c r="H149" t="s">
        <v>419</v>
      </c>
      <c r="I149" t="s">
        <v>2021</v>
      </c>
      <c r="J149" s="77">
        <v>46267.388888888891</v>
      </c>
      <c r="K149" s="77">
        <v>46267.829861111109</v>
      </c>
      <c r="L149" s="77">
        <v>46267.458333333336</v>
      </c>
      <c r="M149" s="77">
        <v>46267.776388888888</v>
      </c>
      <c r="N149" s="77">
        <v>46267.776388888888</v>
      </c>
      <c r="O149" s="77">
        <v>46267.826388888891</v>
      </c>
      <c r="P149" s="140">
        <f t="shared" si="5"/>
        <v>46267</v>
      </c>
      <c r="Q149" t="s">
        <v>30591</v>
      </c>
      <c r="R149" t="s">
        <v>30592</v>
      </c>
      <c r="S149" t="s">
        <v>30934</v>
      </c>
      <c r="T149" t="s">
        <v>30929</v>
      </c>
      <c r="V149" t="s">
        <v>30694</v>
      </c>
      <c r="X149" t="s">
        <v>31006</v>
      </c>
      <c r="Y149" t="s">
        <v>31007</v>
      </c>
      <c r="Z149" t="s">
        <v>30828</v>
      </c>
      <c r="AA149" t="s">
        <v>31008</v>
      </c>
      <c r="AB149" t="s">
        <v>30587</v>
      </c>
      <c r="AC149">
        <v>1</v>
      </c>
      <c r="AD149">
        <v>2</v>
      </c>
      <c r="AE149">
        <v>4</v>
      </c>
      <c r="AF149" t="s">
        <v>621</v>
      </c>
      <c r="AG149" t="s">
        <v>68</v>
      </c>
      <c r="AH149" t="s">
        <v>639</v>
      </c>
      <c r="AJ149" t="s">
        <v>31009</v>
      </c>
      <c r="AL149">
        <v>5</v>
      </c>
      <c r="AM149">
        <v>5</v>
      </c>
    </row>
    <row r="150" spans="1:39" ht="15" hidden="1" customHeight="1" x14ac:dyDescent="0.35">
      <c r="A150">
        <v>2665435</v>
      </c>
      <c r="B150" t="s">
        <v>617</v>
      </c>
      <c r="C150">
        <v>6</v>
      </c>
      <c r="D150" t="s">
        <v>2019</v>
      </c>
      <c r="E150" s="84" t="str">
        <f t="shared" si="4"/>
        <v>Z0P8</v>
      </c>
      <c r="F150" t="s">
        <v>2020</v>
      </c>
      <c r="G150" t="s">
        <v>38</v>
      </c>
      <c r="H150" t="s">
        <v>419</v>
      </c>
      <c r="I150" t="s">
        <v>2021</v>
      </c>
      <c r="J150" s="77">
        <v>46267.388888888891</v>
      </c>
      <c r="K150" s="77">
        <v>46267.829861111109</v>
      </c>
      <c r="L150" s="77">
        <v>46267.829861111109</v>
      </c>
      <c r="M150" s="77">
        <v>46267.776388888888</v>
      </c>
      <c r="N150" s="77">
        <v>46267.776388888888</v>
      </c>
      <c r="O150" s="77">
        <v>46267.826388888891</v>
      </c>
      <c r="P150" s="140">
        <f t="shared" si="5"/>
        <v>46267</v>
      </c>
      <c r="Q150" t="s">
        <v>30591</v>
      </c>
      <c r="R150" t="s">
        <v>30592</v>
      </c>
      <c r="S150" t="s">
        <v>30934</v>
      </c>
      <c r="T150" t="s">
        <v>30779</v>
      </c>
      <c r="V150" t="s">
        <v>30694</v>
      </c>
      <c r="X150" t="s">
        <v>31010</v>
      </c>
      <c r="Y150" t="s">
        <v>31011</v>
      </c>
      <c r="Z150" t="s">
        <v>30828</v>
      </c>
      <c r="AA150" t="s">
        <v>31008</v>
      </c>
      <c r="AB150" t="s">
        <v>30587</v>
      </c>
      <c r="AC150">
        <v>2</v>
      </c>
      <c r="AD150">
        <v>2</v>
      </c>
      <c r="AE150">
        <v>4</v>
      </c>
      <c r="AF150" t="s">
        <v>621</v>
      </c>
      <c r="AG150" t="s">
        <v>68</v>
      </c>
      <c r="AH150" t="s">
        <v>639</v>
      </c>
      <c r="AJ150" t="s">
        <v>31012</v>
      </c>
      <c r="AL150">
        <v>5</v>
      </c>
      <c r="AM150">
        <v>5</v>
      </c>
    </row>
    <row r="151" spans="1:39" ht="15" hidden="1" customHeight="1" x14ac:dyDescent="0.35">
      <c r="A151">
        <v>2664761</v>
      </c>
      <c r="B151" t="s">
        <v>617</v>
      </c>
      <c r="C151">
        <v>6</v>
      </c>
      <c r="D151" t="s">
        <v>1233</v>
      </c>
      <c r="E151" s="84" t="str">
        <f t="shared" si="4"/>
        <v>Z4XL</v>
      </c>
      <c r="F151" t="s">
        <v>1234</v>
      </c>
      <c r="G151" t="s">
        <v>38</v>
      </c>
      <c r="H151" t="s">
        <v>470</v>
      </c>
      <c r="I151" t="s">
        <v>1235</v>
      </c>
      <c r="J151" s="77">
        <v>46267.363888888889</v>
      </c>
      <c r="K151" s="77">
        <v>46267.395138888889</v>
      </c>
      <c r="L151" s="77">
        <v>46267.427083333336</v>
      </c>
      <c r="M151" s="77">
        <v>46267.370833333334</v>
      </c>
      <c r="N151" s="77">
        <v>46267.37222222222</v>
      </c>
      <c r="O151" s="77">
        <v>46267.38958333333</v>
      </c>
      <c r="P151" s="140">
        <f t="shared" si="5"/>
        <v>46267</v>
      </c>
      <c r="Q151" t="s">
        <v>651</v>
      </c>
      <c r="R151" t="s">
        <v>76</v>
      </c>
      <c r="S151" t="s">
        <v>30923</v>
      </c>
      <c r="T151" t="s">
        <v>30634</v>
      </c>
      <c r="V151" t="s">
        <v>30635</v>
      </c>
      <c r="X151" s="78" t="s">
        <v>31013</v>
      </c>
      <c r="Y151" s="78" t="s">
        <v>31014</v>
      </c>
      <c r="Z151" t="s">
        <v>30620</v>
      </c>
      <c r="AA151" t="s">
        <v>31015</v>
      </c>
      <c r="AB151" t="s">
        <v>30587</v>
      </c>
      <c r="AC151">
        <v>1</v>
      </c>
      <c r="AD151">
        <v>1</v>
      </c>
      <c r="AE151">
        <v>2</v>
      </c>
      <c r="AF151" t="s">
        <v>621</v>
      </c>
      <c r="AG151" t="s">
        <v>68</v>
      </c>
      <c r="AH151" t="s">
        <v>631</v>
      </c>
      <c r="AL151">
        <v>5</v>
      </c>
      <c r="AM151">
        <v>5</v>
      </c>
    </row>
    <row r="152" spans="1:39" ht="15" hidden="1" customHeight="1" x14ac:dyDescent="0.35">
      <c r="A152">
        <v>2664694</v>
      </c>
      <c r="B152" t="s">
        <v>617</v>
      </c>
      <c r="C152">
        <v>6</v>
      </c>
      <c r="D152" t="s">
        <v>781</v>
      </c>
      <c r="E152" s="84" t="str">
        <f t="shared" si="4"/>
        <v>Z07U</v>
      </c>
      <c r="F152" t="s">
        <v>30541</v>
      </c>
      <c r="G152" t="s">
        <v>38</v>
      </c>
      <c r="H152" t="s">
        <v>396</v>
      </c>
      <c r="I152" t="s">
        <v>30542</v>
      </c>
      <c r="J152" s="77">
        <v>46267.338194444441</v>
      </c>
      <c r="K152" s="77">
        <v>46267.369444444441</v>
      </c>
      <c r="L152" s="77">
        <v>46267.482638888891</v>
      </c>
      <c r="M152" s="77">
        <v>46267.447222222225</v>
      </c>
      <c r="N152" s="77">
        <v>46267.456944444442</v>
      </c>
      <c r="O152" s="77">
        <v>46267.47152777778</v>
      </c>
      <c r="P152" s="140">
        <f t="shared" si="5"/>
        <v>46267</v>
      </c>
      <c r="Q152" t="s">
        <v>620</v>
      </c>
      <c r="R152" t="s">
        <v>237</v>
      </c>
      <c r="S152" t="s">
        <v>31016</v>
      </c>
      <c r="T152" t="s">
        <v>30908</v>
      </c>
      <c r="V152" t="s">
        <v>30635</v>
      </c>
      <c r="X152" t="s">
        <v>31017</v>
      </c>
      <c r="Z152" t="s">
        <v>30931</v>
      </c>
      <c r="AA152" t="s">
        <v>31018</v>
      </c>
      <c r="AB152" t="s">
        <v>30587</v>
      </c>
      <c r="AC152">
        <v>1</v>
      </c>
      <c r="AD152">
        <v>1</v>
      </c>
      <c r="AE152">
        <v>1</v>
      </c>
      <c r="AF152" t="s">
        <v>621</v>
      </c>
      <c r="AG152" t="s">
        <v>68</v>
      </c>
      <c r="AH152" t="s">
        <v>622</v>
      </c>
      <c r="AL152">
        <v>5</v>
      </c>
      <c r="AM152">
        <v>5</v>
      </c>
    </row>
    <row r="153" spans="1:39" ht="15" hidden="1" customHeight="1" x14ac:dyDescent="0.35">
      <c r="A153">
        <v>2664504</v>
      </c>
      <c r="B153" t="s">
        <v>617</v>
      </c>
      <c r="C153">
        <v>6</v>
      </c>
      <c r="D153" t="s">
        <v>1213</v>
      </c>
      <c r="E153" s="84" t="str">
        <f t="shared" si="4"/>
        <v>Z08N</v>
      </c>
      <c r="F153" t="s">
        <v>1214</v>
      </c>
      <c r="G153" t="s">
        <v>38</v>
      </c>
      <c r="H153" t="s">
        <v>402</v>
      </c>
      <c r="I153" t="s">
        <v>1769</v>
      </c>
      <c r="J153" s="77">
        <v>46266.936805555553</v>
      </c>
      <c r="K153" s="77">
        <v>46267.030555555553</v>
      </c>
      <c r="L153" s="77">
        <v>46267.291666666664</v>
      </c>
      <c r="M153" s="77">
        <v>46267.303472222222</v>
      </c>
      <c r="N153" s="77">
        <v>46267.304166666669</v>
      </c>
      <c r="O153" s="77">
        <v>46267.320138888892</v>
      </c>
      <c r="P153" s="140">
        <f t="shared" si="5"/>
        <v>46267</v>
      </c>
      <c r="Q153" t="s">
        <v>658</v>
      </c>
      <c r="R153" t="s">
        <v>92</v>
      </c>
      <c r="S153" t="s">
        <v>30692</v>
      </c>
      <c r="T153" t="s">
        <v>31019</v>
      </c>
      <c r="U153" t="s">
        <v>30634</v>
      </c>
      <c r="V153" t="s">
        <v>30582</v>
      </c>
      <c r="W153" t="s">
        <v>30635</v>
      </c>
      <c r="X153" s="78" t="s">
        <v>30574</v>
      </c>
      <c r="Y153" t="s">
        <v>31020</v>
      </c>
      <c r="Z153" t="s">
        <v>30620</v>
      </c>
      <c r="AA153" t="s">
        <v>31021</v>
      </c>
      <c r="AB153" t="s">
        <v>30587</v>
      </c>
      <c r="AC153">
        <v>1</v>
      </c>
      <c r="AD153">
        <v>1</v>
      </c>
      <c r="AE153">
        <v>1</v>
      </c>
      <c r="AF153" t="s">
        <v>621</v>
      </c>
      <c r="AG153" t="s">
        <v>68</v>
      </c>
      <c r="AH153" t="s">
        <v>631</v>
      </c>
      <c r="AL153">
        <v>3</v>
      </c>
      <c r="AM153">
        <v>5</v>
      </c>
    </row>
    <row r="154" spans="1:39" ht="15" hidden="1" customHeight="1" x14ac:dyDescent="0.35">
      <c r="A154">
        <v>2664340</v>
      </c>
      <c r="B154" t="s">
        <v>617</v>
      </c>
      <c r="C154">
        <v>6</v>
      </c>
      <c r="D154" t="s">
        <v>787</v>
      </c>
      <c r="E154" s="84" t="str">
        <f t="shared" si="4"/>
        <v>Z2FC</v>
      </c>
      <c r="F154" t="s">
        <v>788</v>
      </c>
      <c r="G154" t="s">
        <v>38</v>
      </c>
      <c r="H154" t="s">
        <v>451</v>
      </c>
      <c r="I154" t="s">
        <v>789</v>
      </c>
      <c r="J154" s="77">
        <v>46266.747916666667</v>
      </c>
      <c r="K154" s="77">
        <v>46266.899305555555</v>
      </c>
      <c r="L154" s="77">
        <v>46267.521527777775</v>
      </c>
      <c r="M154" s="77">
        <v>46267.498611111114</v>
      </c>
      <c r="N154" s="77">
        <v>46267.544444444444</v>
      </c>
      <c r="O154" s="77">
        <v>46267.591666666667</v>
      </c>
      <c r="P154" s="140">
        <f t="shared" si="5"/>
        <v>46267</v>
      </c>
      <c r="Q154" t="s">
        <v>641</v>
      </c>
      <c r="R154" t="s">
        <v>71</v>
      </c>
      <c r="S154" t="s">
        <v>30699</v>
      </c>
      <c r="T154" t="s">
        <v>30700</v>
      </c>
      <c r="V154" t="s">
        <v>30694</v>
      </c>
      <c r="X154" s="78" t="s">
        <v>31022</v>
      </c>
      <c r="Y154" t="s">
        <v>30689</v>
      </c>
      <c r="Z154" t="s">
        <v>30620</v>
      </c>
      <c r="AA154" t="s">
        <v>31023</v>
      </c>
      <c r="AB154" t="s">
        <v>30587</v>
      </c>
      <c r="AC154">
        <v>1</v>
      </c>
      <c r="AD154">
        <v>1</v>
      </c>
      <c r="AE154">
        <v>1</v>
      </c>
      <c r="AF154" t="s">
        <v>621</v>
      </c>
      <c r="AG154" t="s">
        <v>68</v>
      </c>
      <c r="AH154" t="s">
        <v>622</v>
      </c>
      <c r="AJ154" t="s">
        <v>31024</v>
      </c>
      <c r="AL154">
        <v>5</v>
      </c>
      <c r="AM154">
        <v>4</v>
      </c>
    </row>
    <row r="155" spans="1:39" ht="15" hidden="1" customHeight="1" x14ac:dyDescent="0.35">
      <c r="A155">
        <v>2671500</v>
      </c>
      <c r="B155" t="s">
        <v>617</v>
      </c>
      <c r="C155">
        <v>6</v>
      </c>
      <c r="D155" t="s">
        <v>1703</v>
      </c>
      <c r="E155" s="84" t="str">
        <f t="shared" si="4"/>
        <v>01KT</v>
      </c>
      <c r="F155" t="s">
        <v>1704</v>
      </c>
      <c r="G155" t="s">
        <v>53</v>
      </c>
      <c r="H155" t="s">
        <v>171</v>
      </c>
      <c r="I155" t="s">
        <v>30543</v>
      </c>
      <c r="J155" s="77">
        <v>46273.65902777778</v>
      </c>
      <c r="K155" s="77">
        <v>46273.65902777778</v>
      </c>
      <c r="L155" s="77">
        <v>46273.72152777778</v>
      </c>
      <c r="M155" s="77">
        <v>46273.659722222219</v>
      </c>
      <c r="N155" s="77">
        <v>46273.659722222219</v>
      </c>
      <c r="O155" s="77">
        <v>46273.681944444441</v>
      </c>
      <c r="P155" s="140">
        <f t="shared" si="5"/>
        <v>46273</v>
      </c>
      <c r="Q155" t="s">
        <v>647</v>
      </c>
      <c r="R155" t="s">
        <v>100</v>
      </c>
      <c r="S155" t="s">
        <v>31025</v>
      </c>
      <c r="T155" t="s">
        <v>30806</v>
      </c>
      <c r="V155" t="s">
        <v>30694</v>
      </c>
      <c r="X155" t="s">
        <v>31026</v>
      </c>
      <c r="Y155" s="78" t="s">
        <v>31027</v>
      </c>
      <c r="Z155" t="s">
        <v>30945</v>
      </c>
      <c r="AA155" t="s">
        <v>31028</v>
      </c>
      <c r="AB155" t="s">
        <v>30587</v>
      </c>
      <c r="AC155">
        <v>1</v>
      </c>
      <c r="AD155">
        <v>2</v>
      </c>
      <c r="AE155">
        <v>1</v>
      </c>
      <c r="AF155" t="s">
        <v>621</v>
      </c>
      <c r="AG155" t="s">
        <v>68</v>
      </c>
      <c r="AH155" t="s">
        <v>631</v>
      </c>
      <c r="AJ155" t="s">
        <v>31029</v>
      </c>
      <c r="AL155">
        <v>5</v>
      </c>
      <c r="AM155">
        <v>5</v>
      </c>
    </row>
    <row r="156" spans="1:39" ht="15" hidden="1" customHeight="1" x14ac:dyDescent="0.35">
      <c r="A156">
        <v>2671497</v>
      </c>
      <c r="B156" t="s">
        <v>617</v>
      </c>
      <c r="C156">
        <v>6</v>
      </c>
      <c r="D156" t="s">
        <v>722</v>
      </c>
      <c r="E156" s="84" t="str">
        <f t="shared" si="4"/>
        <v>Z4VY</v>
      </c>
      <c r="F156" t="s">
        <v>30544</v>
      </c>
      <c r="G156" t="s">
        <v>38</v>
      </c>
      <c r="H156" t="s">
        <v>465</v>
      </c>
      <c r="I156" t="s">
        <v>30545</v>
      </c>
      <c r="J156" s="77">
        <v>46273.652083333334</v>
      </c>
      <c r="K156" s="77">
        <v>46273.683333333334</v>
      </c>
      <c r="L156" s="77">
        <v>46273.714583333334</v>
      </c>
      <c r="M156" s="77">
        <v>46273.685416666667</v>
      </c>
      <c r="N156" s="77">
        <v>46273.697222222225</v>
      </c>
      <c r="O156" s="77">
        <v>46273.927083333336</v>
      </c>
      <c r="P156" s="140">
        <f t="shared" si="5"/>
        <v>46273</v>
      </c>
      <c r="Q156" t="s">
        <v>665</v>
      </c>
      <c r="R156" t="s">
        <v>78</v>
      </c>
      <c r="S156" t="s">
        <v>31030</v>
      </c>
      <c r="T156" t="s">
        <v>31031</v>
      </c>
      <c r="U156" t="s">
        <v>30634</v>
      </c>
      <c r="V156" t="s">
        <v>30694</v>
      </c>
      <c r="W156" t="s">
        <v>30635</v>
      </c>
      <c r="X156" t="s">
        <v>31032</v>
      </c>
      <c r="Y156" t="s">
        <v>31033</v>
      </c>
      <c r="Z156" t="s">
        <v>30969</v>
      </c>
      <c r="AA156" t="s">
        <v>31034</v>
      </c>
      <c r="AB156" t="s">
        <v>30587</v>
      </c>
      <c r="AC156">
        <v>1</v>
      </c>
      <c r="AD156">
        <v>1</v>
      </c>
      <c r="AE156">
        <v>1</v>
      </c>
      <c r="AF156" t="s">
        <v>621</v>
      </c>
      <c r="AG156" t="s">
        <v>68</v>
      </c>
      <c r="AH156" t="s">
        <v>631</v>
      </c>
      <c r="AJ156" t="s">
        <v>31035</v>
      </c>
      <c r="AL156">
        <v>5</v>
      </c>
      <c r="AM156">
        <v>0</v>
      </c>
    </row>
    <row r="157" spans="1:39" ht="15" hidden="1" customHeight="1" x14ac:dyDescent="0.35">
      <c r="A157">
        <v>2671393</v>
      </c>
      <c r="B157" t="s">
        <v>617</v>
      </c>
      <c r="C157">
        <v>12</v>
      </c>
      <c r="D157" t="s">
        <v>796</v>
      </c>
      <c r="E157" s="84" t="str">
        <f t="shared" si="4"/>
        <v>Z4XT</v>
      </c>
      <c r="F157" t="s">
        <v>797</v>
      </c>
      <c r="G157" t="s">
        <v>38</v>
      </c>
      <c r="H157" t="s">
        <v>471</v>
      </c>
      <c r="I157" t="s">
        <v>30546</v>
      </c>
      <c r="J157" s="77">
        <v>46273.583333333336</v>
      </c>
      <c r="K157" s="77">
        <v>46273.583333333336</v>
      </c>
      <c r="L157" s="77">
        <v>46273.635416666664</v>
      </c>
      <c r="M157" s="77">
        <v>46273.606249999997</v>
      </c>
      <c r="N157" s="77">
        <v>46273.613194444442</v>
      </c>
      <c r="O157" s="77">
        <v>46273.625694444447</v>
      </c>
      <c r="P157" s="140">
        <f t="shared" si="5"/>
        <v>46273</v>
      </c>
      <c r="Q157" t="s">
        <v>821</v>
      </c>
      <c r="R157" t="s">
        <v>822</v>
      </c>
      <c r="S157" t="s">
        <v>31036</v>
      </c>
      <c r="T157" t="s">
        <v>31037</v>
      </c>
      <c r="V157" t="s">
        <v>30635</v>
      </c>
      <c r="X157" t="s">
        <v>31038</v>
      </c>
      <c r="Z157" t="s">
        <v>30585</v>
      </c>
      <c r="AA157" t="s">
        <v>31039</v>
      </c>
      <c r="AB157" t="s">
        <v>30587</v>
      </c>
      <c r="AC157">
        <v>1</v>
      </c>
      <c r="AD157">
        <v>1</v>
      </c>
      <c r="AE157">
        <v>1</v>
      </c>
      <c r="AF157" t="s">
        <v>621</v>
      </c>
      <c r="AG157" t="s">
        <v>68</v>
      </c>
      <c r="AH157" t="s">
        <v>622</v>
      </c>
      <c r="AL157">
        <v>5</v>
      </c>
      <c r="AM157">
        <v>5</v>
      </c>
    </row>
    <row r="158" spans="1:39" ht="15" hidden="1" customHeight="1" x14ac:dyDescent="0.35">
      <c r="A158">
        <v>2671076</v>
      </c>
      <c r="B158" t="s">
        <v>617</v>
      </c>
      <c r="C158">
        <v>6</v>
      </c>
      <c r="D158" t="s">
        <v>30482</v>
      </c>
      <c r="E158" s="84" t="str">
        <f t="shared" si="4"/>
        <v>01RD</v>
      </c>
      <c r="F158" t="s">
        <v>30547</v>
      </c>
      <c r="G158" t="s">
        <v>53</v>
      </c>
      <c r="H158" t="s">
        <v>295</v>
      </c>
      <c r="I158" t="s">
        <v>30548</v>
      </c>
      <c r="J158" s="77">
        <v>46273.435416666667</v>
      </c>
      <c r="K158" s="77">
        <v>46273.708333333336</v>
      </c>
      <c r="L158" s="77">
        <v>46273.708333333336</v>
      </c>
      <c r="M158" s="77">
        <v>46273.615972222222</v>
      </c>
      <c r="N158" s="77">
        <v>46273.615972222222</v>
      </c>
      <c r="O158" s="77">
        <v>46273.652777777781</v>
      </c>
      <c r="P158" s="140">
        <f t="shared" si="5"/>
        <v>46273</v>
      </c>
      <c r="Q158" t="s">
        <v>641</v>
      </c>
      <c r="R158" t="s">
        <v>71</v>
      </c>
      <c r="S158" t="s">
        <v>30953</v>
      </c>
      <c r="T158" t="s">
        <v>30616</v>
      </c>
      <c r="V158" t="s">
        <v>30617</v>
      </c>
      <c r="X158" t="s">
        <v>31040</v>
      </c>
      <c r="Y158" t="s">
        <v>31041</v>
      </c>
      <c r="Z158" t="s">
        <v>30955</v>
      </c>
      <c r="AA158" t="s">
        <v>31042</v>
      </c>
      <c r="AB158" t="s">
        <v>30615</v>
      </c>
      <c r="AC158">
        <v>1</v>
      </c>
      <c r="AD158">
        <v>1</v>
      </c>
      <c r="AE158">
        <v>1</v>
      </c>
      <c r="AF158" t="s">
        <v>621</v>
      </c>
      <c r="AG158" t="s">
        <v>68</v>
      </c>
      <c r="AH158" t="s">
        <v>622</v>
      </c>
      <c r="AL158">
        <v>5</v>
      </c>
      <c r="AM158">
        <v>5</v>
      </c>
    </row>
    <row r="159" spans="1:39" ht="15" hidden="1" customHeight="1" x14ac:dyDescent="0.35">
      <c r="A159">
        <v>2671073</v>
      </c>
      <c r="B159" t="s">
        <v>617</v>
      </c>
      <c r="C159">
        <v>6</v>
      </c>
      <c r="D159" t="s">
        <v>30482</v>
      </c>
      <c r="E159" s="84" t="str">
        <f t="shared" si="4"/>
        <v>01RD</v>
      </c>
      <c r="F159" t="s">
        <v>30547</v>
      </c>
      <c r="G159" t="s">
        <v>53</v>
      </c>
      <c r="H159" t="s">
        <v>295</v>
      </c>
      <c r="I159" t="s">
        <v>30548</v>
      </c>
      <c r="J159" s="77">
        <v>46273.43472222222</v>
      </c>
      <c r="K159" s="77">
        <v>46273.43472222222</v>
      </c>
      <c r="L159" s="77">
        <v>46273.5</v>
      </c>
      <c r="M159" s="77">
        <v>46273.524305555555</v>
      </c>
      <c r="N159" s="77">
        <v>46273.525694444441</v>
      </c>
      <c r="O159" s="77">
        <v>46273.615972222222</v>
      </c>
      <c r="P159" s="140">
        <f t="shared" si="5"/>
        <v>46273</v>
      </c>
      <c r="Q159" t="s">
        <v>641</v>
      </c>
      <c r="R159" t="s">
        <v>71</v>
      </c>
      <c r="S159" t="s">
        <v>30957</v>
      </c>
      <c r="T159" t="s">
        <v>30958</v>
      </c>
      <c r="V159" t="s">
        <v>30959</v>
      </c>
      <c r="X159" s="78" t="s">
        <v>31043</v>
      </c>
      <c r="Y159" t="s">
        <v>31044</v>
      </c>
      <c r="Z159" t="s">
        <v>30585</v>
      </c>
      <c r="AA159" t="s">
        <v>31045</v>
      </c>
      <c r="AB159" t="s">
        <v>30957</v>
      </c>
      <c r="AC159">
        <v>1</v>
      </c>
      <c r="AD159">
        <v>1</v>
      </c>
      <c r="AE159">
        <v>1</v>
      </c>
      <c r="AF159" t="s">
        <v>621</v>
      </c>
      <c r="AG159" t="s">
        <v>68</v>
      </c>
      <c r="AH159" t="s">
        <v>622</v>
      </c>
      <c r="AL159">
        <v>2</v>
      </c>
      <c r="AM159">
        <v>2</v>
      </c>
    </row>
    <row r="160" spans="1:39" ht="15" hidden="1" customHeight="1" x14ac:dyDescent="0.35">
      <c r="A160">
        <v>2671038</v>
      </c>
      <c r="B160" t="s">
        <v>617</v>
      </c>
      <c r="C160">
        <v>12</v>
      </c>
      <c r="D160" t="s">
        <v>618</v>
      </c>
      <c r="E160" s="84" t="str">
        <f t="shared" si="4"/>
        <v>Z11R</v>
      </c>
      <c r="F160" t="s">
        <v>619</v>
      </c>
      <c r="G160" t="s">
        <v>38</v>
      </c>
      <c r="H160" t="s">
        <v>427</v>
      </c>
      <c r="I160" t="s">
        <v>30546</v>
      </c>
      <c r="J160" s="77">
        <v>46273.427777777775</v>
      </c>
      <c r="K160" s="77">
        <v>46273.459027777775</v>
      </c>
      <c r="L160" s="77">
        <v>46273.490277777775</v>
      </c>
      <c r="M160" s="77">
        <v>46273.655555555553</v>
      </c>
      <c r="N160" s="77">
        <v>46273.693055555559</v>
      </c>
      <c r="O160" s="77">
        <v>46273.713194444441</v>
      </c>
      <c r="P160" s="140">
        <f t="shared" si="5"/>
        <v>46273</v>
      </c>
      <c r="Q160" t="s">
        <v>821</v>
      </c>
      <c r="R160" t="s">
        <v>822</v>
      </c>
      <c r="S160" t="s">
        <v>30692</v>
      </c>
      <c r="T160" t="s">
        <v>30628</v>
      </c>
      <c r="V160" t="s">
        <v>30629</v>
      </c>
      <c r="X160" t="s">
        <v>31046</v>
      </c>
      <c r="Y160" t="s">
        <v>31047</v>
      </c>
      <c r="Z160" t="s">
        <v>30620</v>
      </c>
      <c r="AA160" t="s">
        <v>31048</v>
      </c>
      <c r="AB160" t="s">
        <v>30587</v>
      </c>
      <c r="AC160">
        <v>1</v>
      </c>
      <c r="AD160">
        <v>1</v>
      </c>
      <c r="AE160">
        <v>1</v>
      </c>
      <c r="AF160" t="s">
        <v>621</v>
      </c>
      <c r="AG160" t="s">
        <v>68</v>
      </c>
      <c r="AH160" t="s">
        <v>622</v>
      </c>
      <c r="AI160" t="s">
        <v>30630</v>
      </c>
      <c r="AL160">
        <v>5</v>
      </c>
      <c r="AM160">
        <v>0</v>
      </c>
    </row>
    <row r="161" spans="1:39" ht="15" hidden="1" customHeight="1" x14ac:dyDescent="0.35">
      <c r="A161">
        <v>2671499</v>
      </c>
      <c r="B161" t="s">
        <v>617</v>
      </c>
      <c r="C161">
        <v>12</v>
      </c>
      <c r="D161" t="s">
        <v>618</v>
      </c>
      <c r="E161" s="84" t="str">
        <f t="shared" si="4"/>
        <v>Z11R</v>
      </c>
      <c r="F161" t="s">
        <v>619</v>
      </c>
      <c r="G161" t="s">
        <v>38</v>
      </c>
      <c r="H161" t="s">
        <v>427</v>
      </c>
      <c r="I161" t="s">
        <v>30546</v>
      </c>
      <c r="J161" s="77">
        <v>46273.427777777775</v>
      </c>
      <c r="K161" s="77">
        <v>46273.459027777775</v>
      </c>
      <c r="L161" s="77">
        <v>46273.71597222222</v>
      </c>
      <c r="M161" s="77">
        <v>46273.655555555553</v>
      </c>
      <c r="N161" s="77">
        <v>46273.693055555559</v>
      </c>
      <c r="O161" s="77">
        <v>46273.713194444441</v>
      </c>
      <c r="P161" s="140">
        <f t="shared" si="5"/>
        <v>46273</v>
      </c>
      <c r="Q161" t="s">
        <v>821</v>
      </c>
      <c r="R161" t="s">
        <v>822</v>
      </c>
      <c r="S161" t="s">
        <v>30692</v>
      </c>
      <c r="T161" t="s">
        <v>30693</v>
      </c>
      <c r="U161" t="s">
        <v>30634</v>
      </c>
      <c r="V161" t="s">
        <v>30635</v>
      </c>
      <c r="W161" t="s">
        <v>30909</v>
      </c>
      <c r="X161" t="s">
        <v>31049</v>
      </c>
      <c r="Y161" t="s">
        <v>31050</v>
      </c>
      <c r="Z161" t="s">
        <v>30620</v>
      </c>
      <c r="AA161" t="s">
        <v>31048</v>
      </c>
      <c r="AB161" t="s">
        <v>30587</v>
      </c>
      <c r="AC161">
        <v>2</v>
      </c>
      <c r="AD161">
        <v>1</v>
      </c>
      <c r="AE161">
        <v>1</v>
      </c>
      <c r="AF161" t="s">
        <v>621</v>
      </c>
      <c r="AG161" t="s">
        <v>68</v>
      </c>
      <c r="AH161" t="s">
        <v>622</v>
      </c>
      <c r="AL161">
        <v>5</v>
      </c>
      <c r="AM161">
        <v>5</v>
      </c>
    </row>
    <row r="162" spans="1:39" ht="15" hidden="1" customHeight="1" x14ac:dyDescent="0.35">
      <c r="A162">
        <v>2670752</v>
      </c>
      <c r="B162" t="s">
        <v>617</v>
      </c>
      <c r="C162">
        <v>6</v>
      </c>
      <c r="D162" t="s">
        <v>801</v>
      </c>
      <c r="E162" s="84" t="str">
        <f t="shared" si="4"/>
        <v>ZQ1R</v>
      </c>
      <c r="F162" t="s">
        <v>802</v>
      </c>
      <c r="G162" t="s">
        <v>38</v>
      </c>
      <c r="H162" t="s">
        <v>499</v>
      </c>
      <c r="I162" t="s">
        <v>803</v>
      </c>
      <c r="J162" s="77">
        <v>46273.212500000001</v>
      </c>
      <c r="K162" s="77">
        <v>46273.243750000001</v>
      </c>
      <c r="L162" s="77">
        <v>46273.559027777781</v>
      </c>
      <c r="M162" s="77">
        <v>46273.505555555559</v>
      </c>
      <c r="N162" s="77">
        <v>46273.541666666664</v>
      </c>
      <c r="O162" s="77">
        <v>46273.553472222222</v>
      </c>
      <c r="P162" s="140">
        <f t="shared" si="5"/>
        <v>46273</v>
      </c>
      <c r="Q162" t="s">
        <v>620</v>
      </c>
      <c r="R162" t="s">
        <v>237</v>
      </c>
      <c r="S162" t="s">
        <v>30699</v>
      </c>
      <c r="T162" t="s">
        <v>30831</v>
      </c>
      <c r="U162" t="s">
        <v>30634</v>
      </c>
      <c r="V162" t="s">
        <v>30694</v>
      </c>
      <c r="W162" t="s">
        <v>30635</v>
      </c>
      <c r="X162" t="s">
        <v>31051</v>
      </c>
      <c r="Z162" t="s">
        <v>30620</v>
      </c>
      <c r="AA162" t="s">
        <v>31052</v>
      </c>
      <c r="AB162" t="s">
        <v>30587</v>
      </c>
      <c r="AC162">
        <v>1</v>
      </c>
      <c r="AD162">
        <v>1</v>
      </c>
      <c r="AE162">
        <v>1</v>
      </c>
      <c r="AF162" t="s">
        <v>621</v>
      </c>
      <c r="AG162" t="s">
        <v>68</v>
      </c>
      <c r="AH162" t="s">
        <v>622</v>
      </c>
      <c r="AJ162" t="s">
        <v>31053</v>
      </c>
      <c r="AL162">
        <v>5</v>
      </c>
      <c r="AM162">
        <v>5</v>
      </c>
    </row>
    <row r="163" spans="1:39" ht="15" hidden="1" customHeight="1" x14ac:dyDescent="0.35">
      <c r="A163">
        <v>2670746</v>
      </c>
      <c r="B163" t="s">
        <v>617</v>
      </c>
      <c r="C163">
        <v>6</v>
      </c>
      <c r="D163" t="s">
        <v>1043</v>
      </c>
      <c r="E163" s="84" t="str">
        <f t="shared" si="4"/>
        <v>355X</v>
      </c>
      <c r="F163" t="s">
        <v>1044</v>
      </c>
      <c r="G163" t="s">
        <v>53</v>
      </c>
      <c r="H163" t="s">
        <v>243</v>
      </c>
      <c r="I163" t="s">
        <v>1045</v>
      </c>
      <c r="J163" s="77">
        <v>46273.083333333336</v>
      </c>
      <c r="K163" s="77">
        <v>46273.291666666664</v>
      </c>
      <c r="L163" s="77">
        <v>46273.361111111109</v>
      </c>
      <c r="M163" s="77">
        <v>46273.319444444445</v>
      </c>
      <c r="N163" s="77">
        <v>46273.356249999997</v>
      </c>
      <c r="O163" s="77">
        <v>46273.408333333333</v>
      </c>
      <c r="P163" s="140">
        <f t="shared" si="5"/>
        <v>46273</v>
      </c>
      <c r="Q163" t="s">
        <v>647</v>
      </c>
      <c r="R163" t="s">
        <v>100</v>
      </c>
      <c r="S163" t="s">
        <v>31054</v>
      </c>
      <c r="T163" t="s">
        <v>31055</v>
      </c>
      <c r="V163" t="s">
        <v>31056</v>
      </c>
      <c r="X163" t="s">
        <v>31057</v>
      </c>
      <c r="Y163" t="s">
        <v>31058</v>
      </c>
      <c r="Z163" t="s">
        <v>30969</v>
      </c>
      <c r="AA163" t="s">
        <v>31059</v>
      </c>
      <c r="AB163" t="s">
        <v>30587</v>
      </c>
      <c r="AC163">
        <v>1</v>
      </c>
      <c r="AD163">
        <v>1</v>
      </c>
      <c r="AE163">
        <v>1</v>
      </c>
      <c r="AF163" t="s">
        <v>621</v>
      </c>
      <c r="AG163" t="s">
        <v>68</v>
      </c>
      <c r="AH163" t="s">
        <v>631</v>
      </c>
      <c r="AL163">
        <v>5</v>
      </c>
      <c r="AM163">
        <v>4</v>
      </c>
    </row>
    <row r="164" spans="1:39" ht="15" hidden="1" customHeight="1" x14ac:dyDescent="0.35">
      <c r="A164">
        <v>2670634</v>
      </c>
      <c r="B164" t="s">
        <v>617</v>
      </c>
      <c r="C164">
        <v>6</v>
      </c>
      <c r="D164" t="s">
        <v>1871</v>
      </c>
      <c r="E164" s="84" t="str">
        <f t="shared" si="4"/>
        <v>Z15V</v>
      </c>
      <c r="F164" t="s">
        <v>30549</v>
      </c>
      <c r="G164" t="s">
        <v>38</v>
      </c>
      <c r="H164" t="s">
        <v>436</v>
      </c>
      <c r="I164" t="s">
        <v>30550</v>
      </c>
      <c r="J164" s="77">
        <v>46272.838888888888</v>
      </c>
      <c r="K164" s="77">
        <v>46272.838888888888</v>
      </c>
      <c r="L164" s="77">
        <v>46272.869444444441</v>
      </c>
      <c r="M164" s="77">
        <v>46272.838888888888</v>
      </c>
      <c r="N164" s="77">
        <v>46272.838888888888</v>
      </c>
      <c r="O164" s="77">
        <v>46272.841666666667</v>
      </c>
      <c r="P164" s="140">
        <f t="shared" si="5"/>
        <v>46272</v>
      </c>
      <c r="Q164" t="s">
        <v>692</v>
      </c>
      <c r="R164" t="s">
        <v>81</v>
      </c>
      <c r="S164" t="s">
        <v>31060</v>
      </c>
      <c r="T164" t="s">
        <v>30779</v>
      </c>
      <c r="U164" t="s">
        <v>30912</v>
      </c>
      <c r="V164" t="s">
        <v>30635</v>
      </c>
      <c r="W164" t="s">
        <v>30897</v>
      </c>
      <c r="X164" t="s">
        <v>31061</v>
      </c>
      <c r="Y164" t="s">
        <v>31062</v>
      </c>
      <c r="Z164" t="s">
        <v>30945</v>
      </c>
      <c r="AA164" t="s">
        <v>31063</v>
      </c>
      <c r="AB164" t="s">
        <v>30587</v>
      </c>
      <c r="AC164">
        <v>1</v>
      </c>
      <c r="AD164">
        <v>2</v>
      </c>
      <c r="AE164">
        <v>1</v>
      </c>
      <c r="AF164" t="s">
        <v>621</v>
      </c>
      <c r="AG164" t="s">
        <v>68</v>
      </c>
      <c r="AH164" t="s">
        <v>631</v>
      </c>
      <c r="AL164">
        <v>5</v>
      </c>
      <c r="AM164">
        <v>5</v>
      </c>
    </row>
    <row r="165" spans="1:39" ht="15" hidden="1" customHeight="1" x14ac:dyDescent="0.35">
      <c r="A165">
        <v>2670464</v>
      </c>
      <c r="B165" t="s">
        <v>617</v>
      </c>
      <c r="C165">
        <v>6</v>
      </c>
      <c r="D165" t="s">
        <v>1780</v>
      </c>
      <c r="E165" s="84" t="str">
        <f t="shared" si="4"/>
        <v>Z09D</v>
      </c>
      <c r="F165" t="s">
        <v>30551</v>
      </c>
      <c r="G165" t="s">
        <v>38</v>
      </c>
      <c r="H165" t="s">
        <v>409</v>
      </c>
      <c r="I165" t="s">
        <v>30552</v>
      </c>
      <c r="J165" s="77">
        <v>46272.690972222219</v>
      </c>
      <c r="K165" s="77">
        <v>46272.722222222219</v>
      </c>
      <c r="L165" s="77">
        <v>46272.802083333336</v>
      </c>
      <c r="M165" s="77">
        <v>46272.753472222219</v>
      </c>
      <c r="N165" s="77">
        <v>46272.770833333336</v>
      </c>
      <c r="O165" s="77">
        <v>46272.799305555556</v>
      </c>
      <c r="P165" s="140">
        <f t="shared" si="5"/>
        <v>46272</v>
      </c>
      <c r="Q165" t="s">
        <v>679</v>
      </c>
      <c r="R165" t="s">
        <v>66</v>
      </c>
      <c r="S165" t="s">
        <v>31064</v>
      </c>
      <c r="T165" t="s">
        <v>31065</v>
      </c>
      <c r="V165" t="s">
        <v>30694</v>
      </c>
      <c r="X165" t="s">
        <v>30948</v>
      </c>
      <c r="Y165" s="78" t="s">
        <v>30570</v>
      </c>
      <c r="Z165" t="s">
        <v>30969</v>
      </c>
      <c r="AA165" t="s">
        <v>31066</v>
      </c>
      <c r="AB165" t="s">
        <v>30587</v>
      </c>
      <c r="AC165">
        <v>1</v>
      </c>
      <c r="AD165">
        <v>1</v>
      </c>
      <c r="AE165">
        <v>1</v>
      </c>
      <c r="AF165" t="s">
        <v>621</v>
      </c>
      <c r="AG165" t="s">
        <v>68</v>
      </c>
      <c r="AH165" t="s">
        <v>631</v>
      </c>
      <c r="AJ165" t="s">
        <v>31067</v>
      </c>
      <c r="AL165">
        <v>5</v>
      </c>
      <c r="AM165">
        <v>5</v>
      </c>
    </row>
    <row r="166" spans="1:39" ht="15" hidden="1" customHeight="1" x14ac:dyDescent="0.35">
      <c r="A166">
        <v>2670314</v>
      </c>
      <c r="B166" t="s">
        <v>617</v>
      </c>
      <c r="C166">
        <v>6</v>
      </c>
      <c r="D166" t="s">
        <v>1082</v>
      </c>
      <c r="E166" s="84" t="str">
        <f t="shared" si="4"/>
        <v>418P</v>
      </c>
      <c r="F166" t="s">
        <v>1083</v>
      </c>
      <c r="G166" t="s">
        <v>53</v>
      </c>
      <c r="H166" t="s">
        <v>263</v>
      </c>
      <c r="I166" t="s">
        <v>1084</v>
      </c>
      <c r="J166" s="77">
        <v>46272.609722222223</v>
      </c>
      <c r="K166" s="77">
        <v>46272.640972222223</v>
      </c>
      <c r="L166" s="77">
        <v>46272.677083333336</v>
      </c>
      <c r="M166" s="77">
        <v>46272.649305555555</v>
      </c>
      <c r="N166" s="77">
        <v>46272.763888888891</v>
      </c>
      <c r="O166" s="77">
        <v>46272.776388888888</v>
      </c>
      <c r="P166" s="140">
        <f t="shared" si="5"/>
        <v>46272</v>
      </c>
      <c r="Q166" t="s">
        <v>646</v>
      </c>
      <c r="R166" t="s">
        <v>102</v>
      </c>
      <c r="S166" t="s">
        <v>31068</v>
      </c>
      <c r="T166" t="s">
        <v>31069</v>
      </c>
      <c r="V166" t="s">
        <v>30694</v>
      </c>
      <c r="X166" t="s">
        <v>31070</v>
      </c>
      <c r="Y166" t="s">
        <v>31071</v>
      </c>
      <c r="Z166" t="s">
        <v>30969</v>
      </c>
      <c r="AA166" t="s">
        <v>31072</v>
      </c>
      <c r="AB166" t="s">
        <v>30587</v>
      </c>
      <c r="AC166">
        <v>1</v>
      </c>
      <c r="AD166">
        <v>1</v>
      </c>
      <c r="AE166">
        <v>1</v>
      </c>
      <c r="AF166" t="s">
        <v>621</v>
      </c>
      <c r="AG166" t="s">
        <v>68</v>
      </c>
      <c r="AH166" t="s">
        <v>631</v>
      </c>
      <c r="AJ166" t="s">
        <v>31073</v>
      </c>
      <c r="AL166">
        <v>5</v>
      </c>
      <c r="AM166">
        <v>5</v>
      </c>
    </row>
    <row r="167" spans="1:39" ht="15" hidden="1" customHeight="1" x14ac:dyDescent="0.35">
      <c r="A167">
        <v>2670135</v>
      </c>
      <c r="B167" t="s">
        <v>617</v>
      </c>
      <c r="C167">
        <v>6</v>
      </c>
      <c r="D167" t="s">
        <v>968</v>
      </c>
      <c r="E167" s="84" t="str">
        <f t="shared" ref="E167:E222" si="6">LEFT(D167,4)</f>
        <v>068W</v>
      </c>
      <c r="F167" t="s">
        <v>969</v>
      </c>
      <c r="G167" t="s">
        <v>53</v>
      </c>
      <c r="H167" t="s">
        <v>190</v>
      </c>
      <c r="I167" t="s">
        <v>970</v>
      </c>
      <c r="J167" s="77">
        <v>46272.568749999999</v>
      </c>
      <c r="K167" s="77">
        <v>46272.568749999999</v>
      </c>
      <c r="L167" s="77">
        <v>46275.666666666664</v>
      </c>
      <c r="M167" s="77">
        <v>46275.373611111114</v>
      </c>
      <c r="N167" s="77">
        <v>46275.433333333334</v>
      </c>
      <c r="O167" s="77">
        <v>46275.464583333334</v>
      </c>
      <c r="P167" s="140">
        <f t="shared" si="5"/>
        <v>46275</v>
      </c>
      <c r="Q167" t="s">
        <v>665</v>
      </c>
      <c r="R167" t="s">
        <v>78</v>
      </c>
      <c r="S167" t="s">
        <v>30566</v>
      </c>
      <c r="T167" t="s">
        <v>30567</v>
      </c>
      <c r="U167" t="s">
        <v>31055</v>
      </c>
      <c r="V167" t="s">
        <v>30568</v>
      </c>
      <c r="W167" t="s">
        <v>30701</v>
      </c>
      <c r="X167" t="s">
        <v>31074</v>
      </c>
      <c r="Y167" t="s">
        <v>31075</v>
      </c>
      <c r="Z167" t="s">
        <v>30571</v>
      </c>
      <c r="AA167" t="s">
        <v>31076</v>
      </c>
      <c r="AB167" t="s">
        <v>30573</v>
      </c>
      <c r="AC167">
        <v>1</v>
      </c>
      <c r="AD167">
        <v>1</v>
      </c>
      <c r="AE167">
        <v>1</v>
      </c>
      <c r="AF167" t="s">
        <v>621</v>
      </c>
      <c r="AG167" t="s">
        <v>68</v>
      </c>
      <c r="AH167" t="s">
        <v>631</v>
      </c>
      <c r="AL167">
        <v>5</v>
      </c>
      <c r="AM167">
        <v>5</v>
      </c>
    </row>
    <row r="168" spans="1:39" ht="15" hidden="1" customHeight="1" x14ac:dyDescent="0.35">
      <c r="A168">
        <v>2669966</v>
      </c>
      <c r="B168" t="s">
        <v>617</v>
      </c>
      <c r="C168">
        <v>6</v>
      </c>
      <c r="D168" t="s">
        <v>1462</v>
      </c>
      <c r="E168" s="84" t="str">
        <f t="shared" si="6"/>
        <v>ZQJ4</v>
      </c>
      <c r="F168" t="s">
        <v>1463</v>
      </c>
      <c r="G168" t="s">
        <v>38</v>
      </c>
      <c r="H168" t="s">
        <v>507</v>
      </c>
      <c r="I168" t="s">
        <v>1464</v>
      </c>
      <c r="J168" s="77">
        <v>46272.459027777775</v>
      </c>
      <c r="K168" s="77">
        <v>46272.490277777775</v>
      </c>
      <c r="L168" s="77">
        <v>46272.78125</v>
      </c>
      <c r="M168" s="77">
        <v>46272.782638888886</v>
      </c>
      <c r="N168" s="77">
        <v>46272.782638888886</v>
      </c>
      <c r="O168" s="77">
        <v>46272.785416666666</v>
      </c>
      <c r="P168" s="140">
        <f t="shared" ref="P168:P223" si="7">INT(O168)</f>
        <v>46272</v>
      </c>
      <c r="Q168" t="s">
        <v>692</v>
      </c>
      <c r="R168" t="s">
        <v>81</v>
      </c>
      <c r="S168" t="s">
        <v>30923</v>
      </c>
      <c r="T168" t="s">
        <v>30831</v>
      </c>
      <c r="V168" t="s">
        <v>30694</v>
      </c>
      <c r="X168" t="s">
        <v>31077</v>
      </c>
      <c r="Y168" t="s">
        <v>31078</v>
      </c>
      <c r="Z168" t="s">
        <v>30620</v>
      </c>
      <c r="AA168" t="s">
        <v>31079</v>
      </c>
      <c r="AB168" t="s">
        <v>30587</v>
      </c>
      <c r="AC168">
        <v>1</v>
      </c>
      <c r="AD168">
        <v>1</v>
      </c>
      <c r="AE168">
        <v>1</v>
      </c>
      <c r="AF168" t="s">
        <v>621</v>
      </c>
      <c r="AG168" t="s">
        <v>68</v>
      </c>
      <c r="AH168" t="s">
        <v>631</v>
      </c>
      <c r="AJ168" t="s">
        <v>31080</v>
      </c>
      <c r="AL168">
        <v>4</v>
      </c>
      <c r="AM168">
        <v>5</v>
      </c>
    </row>
    <row r="169" spans="1:39" ht="15" hidden="1" customHeight="1" x14ac:dyDescent="0.35">
      <c r="A169">
        <v>2669442</v>
      </c>
      <c r="B169" t="s">
        <v>617</v>
      </c>
      <c r="C169">
        <v>6</v>
      </c>
      <c r="D169" t="s">
        <v>1432</v>
      </c>
      <c r="E169" s="84" t="str">
        <f t="shared" si="6"/>
        <v>Z7TR</v>
      </c>
      <c r="F169" t="s">
        <v>1433</v>
      </c>
      <c r="G169" t="s">
        <v>38</v>
      </c>
      <c r="H169" t="s">
        <v>430</v>
      </c>
      <c r="I169" s="78" t="s">
        <v>1434</v>
      </c>
      <c r="J169" s="77">
        <v>46271.750694444447</v>
      </c>
      <c r="K169" s="77">
        <v>46271.781944444447</v>
      </c>
      <c r="L169" s="77">
        <v>46271.802083333336</v>
      </c>
      <c r="M169" s="77">
        <v>46271.807638888888</v>
      </c>
      <c r="N169" s="77">
        <v>46271.829861111109</v>
      </c>
      <c r="O169" s="77">
        <v>46271.852777777778</v>
      </c>
      <c r="P169" s="140">
        <f t="shared" si="7"/>
        <v>46271</v>
      </c>
      <c r="Q169" t="s">
        <v>703</v>
      </c>
      <c r="R169" t="s">
        <v>567</v>
      </c>
      <c r="S169" t="s">
        <v>30923</v>
      </c>
      <c r="T169" t="s">
        <v>30929</v>
      </c>
      <c r="U169" t="s">
        <v>30693</v>
      </c>
      <c r="V169" t="s">
        <v>30694</v>
      </c>
      <c r="W169" t="s">
        <v>30897</v>
      </c>
      <c r="X169" t="s">
        <v>31081</v>
      </c>
      <c r="Y169" s="78" t="s">
        <v>31082</v>
      </c>
      <c r="Z169" t="s">
        <v>30620</v>
      </c>
      <c r="AA169" t="s">
        <v>31083</v>
      </c>
      <c r="AB169" t="s">
        <v>30587</v>
      </c>
      <c r="AC169">
        <v>1</v>
      </c>
      <c r="AD169">
        <v>1</v>
      </c>
      <c r="AE169">
        <v>1</v>
      </c>
      <c r="AF169" t="s">
        <v>621</v>
      </c>
      <c r="AG169" t="s">
        <v>68</v>
      </c>
      <c r="AH169" t="s">
        <v>631</v>
      </c>
      <c r="AJ169" t="s">
        <v>31084</v>
      </c>
      <c r="AL169">
        <v>4</v>
      </c>
      <c r="AM169">
        <v>5</v>
      </c>
    </row>
    <row r="170" spans="1:39" ht="15" hidden="1" customHeight="1" x14ac:dyDescent="0.35">
      <c r="A170">
        <v>2669154</v>
      </c>
      <c r="B170" t="s">
        <v>617</v>
      </c>
      <c r="C170">
        <v>6</v>
      </c>
      <c r="D170" t="s">
        <v>898</v>
      </c>
      <c r="E170" s="84" t="str">
        <f t="shared" si="6"/>
        <v>00TZ</v>
      </c>
      <c r="F170" t="s">
        <v>899</v>
      </c>
      <c r="G170" t="s">
        <v>53</v>
      </c>
      <c r="H170" t="s">
        <v>145</v>
      </c>
      <c r="I170" t="s">
        <v>30525</v>
      </c>
      <c r="J170" s="77">
        <v>46271.489583333336</v>
      </c>
      <c r="K170" s="77">
        <v>46271.708333333336</v>
      </c>
      <c r="L170" s="77">
        <v>46271.708333333336</v>
      </c>
      <c r="M170" s="77">
        <v>46271.557638888888</v>
      </c>
      <c r="N170" s="77">
        <v>46271.561111111114</v>
      </c>
      <c r="O170" s="77">
        <v>46271.583333333336</v>
      </c>
      <c r="P170" s="140">
        <f t="shared" si="7"/>
        <v>46271</v>
      </c>
      <c r="Q170" t="s">
        <v>679</v>
      </c>
      <c r="R170" t="s">
        <v>66</v>
      </c>
      <c r="S170" t="s">
        <v>30953</v>
      </c>
      <c r="T170" t="s">
        <v>30616</v>
      </c>
      <c r="V170" t="s">
        <v>30617</v>
      </c>
      <c r="X170" t="s">
        <v>30658</v>
      </c>
      <c r="Y170" t="s">
        <v>30623</v>
      </c>
      <c r="Z170" t="s">
        <v>31004</v>
      </c>
      <c r="AA170" t="s">
        <v>31085</v>
      </c>
      <c r="AB170" t="s">
        <v>30615</v>
      </c>
      <c r="AC170">
        <v>1</v>
      </c>
      <c r="AD170">
        <v>1</v>
      </c>
      <c r="AE170">
        <v>1</v>
      </c>
      <c r="AF170" t="s">
        <v>621</v>
      </c>
      <c r="AG170" t="s">
        <v>68</v>
      </c>
      <c r="AH170" t="s">
        <v>631</v>
      </c>
      <c r="AL170">
        <v>5</v>
      </c>
      <c r="AM170">
        <v>5</v>
      </c>
    </row>
    <row r="171" spans="1:39" ht="15" hidden="1" customHeight="1" x14ac:dyDescent="0.35">
      <c r="A171">
        <v>2669153</v>
      </c>
      <c r="B171" t="s">
        <v>617</v>
      </c>
      <c r="C171">
        <v>6</v>
      </c>
      <c r="D171" t="s">
        <v>1166</v>
      </c>
      <c r="E171" s="84" t="str">
        <f t="shared" si="6"/>
        <v>6651</v>
      </c>
      <c r="F171" t="s">
        <v>1167</v>
      </c>
      <c r="G171" t="s">
        <v>53</v>
      </c>
      <c r="H171" t="s">
        <v>347</v>
      </c>
      <c r="I171" t="s">
        <v>30530</v>
      </c>
      <c r="J171" s="77">
        <v>46271.489583333336</v>
      </c>
      <c r="K171" s="77">
        <v>46271.666666666664</v>
      </c>
      <c r="L171" s="77">
        <v>46271.666666666664</v>
      </c>
      <c r="M171" s="77">
        <v>46271.5</v>
      </c>
      <c r="N171" s="77">
        <v>46271.502083333333</v>
      </c>
      <c r="O171" s="77">
        <v>46271.529166666667</v>
      </c>
      <c r="P171" s="140">
        <f t="shared" si="7"/>
        <v>46271</v>
      </c>
      <c r="Q171" t="s">
        <v>679</v>
      </c>
      <c r="R171" t="s">
        <v>66</v>
      </c>
      <c r="S171" t="s">
        <v>30953</v>
      </c>
      <c r="T171" t="s">
        <v>30616</v>
      </c>
      <c r="U171" t="s">
        <v>30825</v>
      </c>
      <c r="V171" t="s">
        <v>30617</v>
      </c>
      <c r="W171" t="s">
        <v>30694</v>
      </c>
      <c r="X171" t="s">
        <v>31086</v>
      </c>
      <c r="Y171" t="s">
        <v>30623</v>
      </c>
      <c r="Z171" t="s">
        <v>31004</v>
      </c>
      <c r="AA171" t="s">
        <v>31087</v>
      </c>
      <c r="AB171" t="s">
        <v>30615</v>
      </c>
      <c r="AC171">
        <v>1</v>
      </c>
      <c r="AD171">
        <v>1</v>
      </c>
      <c r="AE171">
        <v>1</v>
      </c>
      <c r="AF171" t="s">
        <v>621</v>
      </c>
      <c r="AG171" t="s">
        <v>68</v>
      </c>
      <c r="AH171" t="s">
        <v>631</v>
      </c>
      <c r="AJ171" t="s">
        <v>31088</v>
      </c>
      <c r="AL171">
        <v>5</v>
      </c>
      <c r="AM171">
        <v>5</v>
      </c>
    </row>
    <row r="172" spans="1:39" ht="15" hidden="1" customHeight="1" x14ac:dyDescent="0.35">
      <c r="A172">
        <v>2669116</v>
      </c>
      <c r="B172" t="s">
        <v>617</v>
      </c>
      <c r="C172">
        <v>6</v>
      </c>
      <c r="D172" t="s">
        <v>663</v>
      </c>
      <c r="E172" s="84" t="str">
        <f t="shared" si="6"/>
        <v>ZRF6</v>
      </c>
      <c r="F172" t="s">
        <v>664</v>
      </c>
      <c r="G172" t="s">
        <v>38</v>
      </c>
      <c r="H172" t="s">
        <v>522</v>
      </c>
      <c r="I172" t="s">
        <v>1609</v>
      </c>
      <c r="J172" s="77">
        <v>46271.461805555555</v>
      </c>
      <c r="K172" s="77">
        <v>46271.493055555555</v>
      </c>
      <c r="L172" s="77">
        <v>46271.524305555555</v>
      </c>
      <c r="M172" s="77">
        <v>46272.438194444447</v>
      </c>
      <c r="N172" s="77">
        <v>46272.474999999999</v>
      </c>
      <c r="O172" s="77">
        <v>46272.484722222223</v>
      </c>
      <c r="P172" s="140">
        <f t="shared" si="7"/>
        <v>46272</v>
      </c>
      <c r="Q172" t="s">
        <v>665</v>
      </c>
      <c r="R172" t="s">
        <v>78</v>
      </c>
      <c r="S172" t="s">
        <v>30923</v>
      </c>
      <c r="T172" t="s">
        <v>30634</v>
      </c>
      <c r="V172" t="s">
        <v>30635</v>
      </c>
      <c r="X172" t="s">
        <v>31089</v>
      </c>
      <c r="Y172" t="s">
        <v>31090</v>
      </c>
      <c r="Z172" t="s">
        <v>30620</v>
      </c>
      <c r="AA172" t="s">
        <v>31091</v>
      </c>
      <c r="AB172" t="s">
        <v>30587</v>
      </c>
      <c r="AC172">
        <v>1</v>
      </c>
      <c r="AD172">
        <v>2</v>
      </c>
      <c r="AE172">
        <v>1</v>
      </c>
      <c r="AF172" t="s">
        <v>621</v>
      </c>
      <c r="AG172" t="s">
        <v>68</v>
      </c>
      <c r="AH172" t="s">
        <v>631</v>
      </c>
      <c r="AL172">
        <v>0</v>
      </c>
      <c r="AM172">
        <v>5</v>
      </c>
    </row>
    <row r="173" spans="1:39" ht="15" hidden="1" customHeight="1" x14ac:dyDescent="0.35">
      <c r="A173">
        <v>2669062</v>
      </c>
      <c r="B173" t="s">
        <v>617</v>
      </c>
      <c r="C173">
        <v>12</v>
      </c>
      <c r="D173" t="s">
        <v>623</v>
      </c>
      <c r="E173" s="84" t="str">
        <f t="shared" si="6"/>
        <v>Z11Q</v>
      </c>
      <c r="F173" t="s">
        <v>624</v>
      </c>
      <c r="G173" t="s">
        <v>38</v>
      </c>
      <c r="H173" t="s">
        <v>426</v>
      </c>
      <c r="I173" t="s">
        <v>30546</v>
      </c>
      <c r="J173" s="77">
        <v>46271.418749999997</v>
      </c>
      <c r="K173" s="77">
        <v>46271.5</v>
      </c>
      <c r="L173" s="77">
        <v>46271.53125</v>
      </c>
      <c r="M173" s="77">
        <v>46271.510416666664</v>
      </c>
      <c r="N173" s="77">
        <v>46271.53402777778</v>
      </c>
      <c r="O173" s="77">
        <v>46271.556250000001</v>
      </c>
      <c r="P173" s="140">
        <f t="shared" si="7"/>
        <v>46271</v>
      </c>
      <c r="Q173" t="s">
        <v>821</v>
      </c>
      <c r="R173" t="s">
        <v>822</v>
      </c>
      <c r="S173" t="s">
        <v>31092</v>
      </c>
      <c r="T173" t="s">
        <v>31093</v>
      </c>
      <c r="U173" t="s">
        <v>30634</v>
      </c>
      <c r="V173" t="s">
        <v>30635</v>
      </c>
      <c r="W173" t="s">
        <v>30909</v>
      </c>
      <c r="X173" t="s">
        <v>31094</v>
      </c>
      <c r="Y173" s="78" t="s">
        <v>31095</v>
      </c>
      <c r="Z173" t="s">
        <v>30931</v>
      </c>
      <c r="AA173" t="s">
        <v>31096</v>
      </c>
      <c r="AB173" t="s">
        <v>30587</v>
      </c>
      <c r="AC173">
        <v>1</v>
      </c>
      <c r="AD173">
        <v>1</v>
      </c>
      <c r="AE173">
        <v>1</v>
      </c>
      <c r="AF173" t="s">
        <v>621</v>
      </c>
      <c r="AG173" t="s">
        <v>68</v>
      </c>
      <c r="AH173" t="s">
        <v>622</v>
      </c>
      <c r="AL173">
        <v>5</v>
      </c>
      <c r="AM173">
        <v>5</v>
      </c>
    </row>
    <row r="174" spans="1:39" ht="15" hidden="1" customHeight="1" x14ac:dyDescent="0.35">
      <c r="A174">
        <v>2668648</v>
      </c>
      <c r="B174" t="s">
        <v>617</v>
      </c>
      <c r="C174">
        <v>12</v>
      </c>
      <c r="D174" t="s">
        <v>625</v>
      </c>
      <c r="E174" s="84" t="str">
        <f t="shared" si="6"/>
        <v>ZRH5</v>
      </c>
      <c r="F174" t="s">
        <v>626</v>
      </c>
      <c r="G174" t="s">
        <v>38</v>
      </c>
      <c r="H174" t="s">
        <v>524</v>
      </c>
      <c r="I174" t="s">
        <v>627</v>
      </c>
      <c r="J174" s="77">
        <v>46270.730555555558</v>
      </c>
      <c r="K174" s="77">
        <v>46270.761805555558</v>
      </c>
      <c r="L174" s="77">
        <v>46270.988194444442</v>
      </c>
      <c r="M174" s="77">
        <v>46271.595833333333</v>
      </c>
      <c r="N174" s="77">
        <v>46271.613194444442</v>
      </c>
      <c r="O174" s="77">
        <v>46271.646527777775</v>
      </c>
      <c r="P174" s="140">
        <f t="shared" si="7"/>
        <v>46271</v>
      </c>
      <c r="Q174" t="s">
        <v>821</v>
      </c>
      <c r="R174" t="s">
        <v>822</v>
      </c>
      <c r="S174" t="s">
        <v>30692</v>
      </c>
      <c r="T174" t="s">
        <v>30693</v>
      </c>
      <c r="U174" t="s">
        <v>30634</v>
      </c>
      <c r="V174" t="s">
        <v>30635</v>
      </c>
      <c r="W174" t="s">
        <v>30909</v>
      </c>
      <c r="X174" t="s">
        <v>31097</v>
      </c>
      <c r="Z174" t="s">
        <v>30620</v>
      </c>
      <c r="AA174" t="s">
        <v>31098</v>
      </c>
      <c r="AB174" t="s">
        <v>30587</v>
      </c>
      <c r="AC174">
        <v>1</v>
      </c>
      <c r="AD174">
        <v>2</v>
      </c>
      <c r="AE174">
        <v>1</v>
      </c>
      <c r="AF174" t="s">
        <v>621</v>
      </c>
      <c r="AG174" t="s">
        <v>68</v>
      </c>
      <c r="AH174" t="s">
        <v>622</v>
      </c>
      <c r="AL174">
        <v>0</v>
      </c>
      <c r="AM174">
        <v>5</v>
      </c>
    </row>
    <row r="175" spans="1:39" ht="15" hidden="1" customHeight="1" x14ac:dyDescent="0.35">
      <c r="A175">
        <v>2668489</v>
      </c>
      <c r="B175" t="s">
        <v>617</v>
      </c>
      <c r="C175">
        <v>6</v>
      </c>
      <c r="D175" t="s">
        <v>1979</v>
      </c>
      <c r="E175" s="84" t="str">
        <f t="shared" si="6"/>
        <v>Z2FB</v>
      </c>
      <c r="F175" t="s">
        <v>1980</v>
      </c>
      <c r="G175" t="s">
        <v>38</v>
      </c>
      <c r="H175" t="s">
        <v>450</v>
      </c>
      <c r="I175" t="s">
        <v>1981</v>
      </c>
      <c r="J175" s="77">
        <v>46270.632638888892</v>
      </c>
      <c r="K175" s="77">
        <v>46271.291666666664</v>
      </c>
      <c r="L175" s="77">
        <v>46271.517361111109</v>
      </c>
      <c r="M175" s="77">
        <v>46271.46875</v>
      </c>
      <c r="N175" s="77">
        <v>46271.472222222219</v>
      </c>
      <c r="O175" s="77">
        <v>46271.538194444445</v>
      </c>
      <c r="P175" s="140">
        <f t="shared" si="7"/>
        <v>46271</v>
      </c>
      <c r="Q175" t="s">
        <v>640</v>
      </c>
      <c r="R175" t="s">
        <v>128</v>
      </c>
      <c r="S175" t="s">
        <v>31099</v>
      </c>
      <c r="T175" t="s">
        <v>31100</v>
      </c>
      <c r="V175" t="s">
        <v>30582</v>
      </c>
      <c r="X175" t="s">
        <v>31101</v>
      </c>
      <c r="Y175" s="78" t="s">
        <v>31102</v>
      </c>
      <c r="Z175" t="s">
        <v>30931</v>
      </c>
      <c r="AA175" t="s">
        <v>31103</v>
      </c>
      <c r="AB175" t="s">
        <v>30587</v>
      </c>
      <c r="AC175">
        <v>1</v>
      </c>
      <c r="AD175">
        <v>1</v>
      </c>
      <c r="AE175">
        <v>1</v>
      </c>
      <c r="AF175" t="s">
        <v>621</v>
      </c>
      <c r="AG175" t="s">
        <v>68</v>
      </c>
      <c r="AH175" t="s">
        <v>676</v>
      </c>
      <c r="AL175">
        <v>5</v>
      </c>
      <c r="AM175">
        <v>3</v>
      </c>
    </row>
    <row r="176" spans="1:39" ht="15" hidden="1" customHeight="1" x14ac:dyDescent="0.35">
      <c r="A176">
        <v>2668409</v>
      </c>
      <c r="B176" t="s">
        <v>617</v>
      </c>
      <c r="C176">
        <v>6</v>
      </c>
      <c r="D176" t="s">
        <v>1626</v>
      </c>
      <c r="E176" s="84" t="str">
        <f t="shared" si="6"/>
        <v>Z11K</v>
      </c>
      <c r="F176" t="s">
        <v>1627</v>
      </c>
      <c r="G176" t="s">
        <v>38</v>
      </c>
      <c r="H176" t="s">
        <v>424</v>
      </c>
      <c r="I176" t="s">
        <v>1628</v>
      </c>
      <c r="J176" s="77">
        <v>46270.56527777778</v>
      </c>
      <c r="K176" s="77">
        <v>46270.59652777778</v>
      </c>
      <c r="L176" s="77">
        <v>46270.65902777778</v>
      </c>
      <c r="M176" s="77">
        <v>46270.629861111112</v>
      </c>
      <c r="N176" s="77">
        <v>46270.638194444444</v>
      </c>
      <c r="O176" s="77">
        <v>46270.660416666666</v>
      </c>
      <c r="P176" s="140">
        <f t="shared" si="7"/>
        <v>46270</v>
      </c>
      <c r="Q176" t="s">
        <v>679</v>
      </c>
      <c r="R176" t="s">
        <v>66</v>
      </c>
      <c r="S176" t="s">
        <v>30692</v>
      </c>
      <c r="T176" t="s">
        <v>31019</v>
      </c>
      <c r="V176" t="s">
        <v>30694</v>
      </c>
      <c r="X176" t="s">
        <v>31104</v>
      </c>
      <c r="Y176" t="s">
        <v>31105</v>
      </c>
      <c r="Z176" t="s">
        <v>30620</v>
      </c>
      <c r="AA176" t="s">
        <v>31106</v>
      </c>
      <c r="AB176" t="s">
        <v>30587</v>
      </c>
      <c r="AC176">
        <v>1</v>
      </c>
      <c r="AD176">
        <v>1</v>
      </c>
      <c r="AE176">
        <v>1</v>
      </c>
      <c r="AF176" t="s">
        <v>621</v>
      </c>
      <c r="AG176" t="s">
        <v>68</v>
      </c>
      <c r="AH176" t="s">
        <v>631</v>
      </c>
      <c r="AJ176" t="s">
        <v>31107</v>
      </c>
      <c r="AL176">
        <v>5</v>
      </c>
      <c r="AM176">
        <v>5</v>
      </c>
    </row>
    <row r="177" spans="1:39" ht="15" hidden="1" customHeight="1" x14ac:dyDescent="0.35">
      <c r="A177">
        <v>2668169</v>
      </c>
      <c r="B177" t="s">
        <v>617</v>
      </c>
      <c r="C177">
        <v>6</v>
      </c>
      <c r="D177" t="s">
        <v>1219</v>
      </c>
      <c r="E177" s="84" t="str">
        <f t="shared" si="6"/>
        <v>Z15Q</v>
      </c>
      <c r="F177" t="s">
        <v>1873</v>
      </c>
      <c r="G177" t="s">
        <v>38</v>
      </c>
      <c r="H177" t="s">
        <v>433</v>
      </c>
      <c r="I177" t="s">
        <v>1220</v>
      </c>
      <c r="J177" s="77">
        <v>46270.393750000003</v>
      </c>
      <c r="K177" s="77">
        <v>46270.425000000003</v>
      </c>
      <c r="L177" s="77">
        <v>46270.456250000003</v>
      </c>
      <c r="M177" s="77">
        <v>46270.438888888886</v>
      </c>
      <c r="N177" s="77">
        <v>46270.456944444442</v>
      </c>
      <c r="O177" s="77">
        <v>46270.456944444442</v>
      </c>
      <c r="P177" s="140">
        <f t="shared" si="7"/>
        <v>46270</v>
      </c>
      <c r="Q177" t="s">
        <v>692</v>
      </c>
      <c r="R177" t="s">
        <v>81</v>
      </c>
      <c r="S177" t="s">
        <v>30692</v>
      </c>
      <c r="T177" t="s">
        <v>31108</v>
      </c>
      <c r="V177" t="s">
        <v>30635</v>
      </c>
      <c r="X177" t="s">
        <v>31109</v>
      </c>
      <c r="Y177" t="s">
        <v>31110</v>
      </c>
      <c r="Z177" t="s">
        <v>30620</v>
      </c>
      <c r="AA177" t="s">
        <v>31111</v>
      </c>
      <c r="AB177" t="s">
        <v>30587</v>
      </c>
      <c r="AC177">
        <v>1</v>
      </c>
      <c r="AD177">
        <v>1</v>
      </c>
      <c r="AE177">
        <v>2</v>
      </c>
      <c r="AF177" t="s">
        <v>621</v>
      </c>
      <c r="AG177" t="s">
        <v>68</v>
      </c>
      <c r="AH177" t="s">
        <v>631</v>
      </c>
      <c r="AL177">
        <v>5</v>
      </c>
      <c r="AM177">
        <v>5</v>
      </c>
    </row>
    <row r="178" spans="1:39" ht="15" hidden="1" customHeight="1" x14ac:dyDescent="0.35">
      <c r="A178">
        <v>2668130</v>
      </c>
      <c r="B178" t="s">
        <v>617</v>
      </c>
      <c r="C178">
        <v>6</v>
      </c>
      <c r="D178" t="s">
        <v>1419</v>
      </c>
      <c r="E178" s="84" t="str">
        <f t="shared" si="6"/>
        <v>Z844</v>
      </c>
      <c r="F178" t="s">
        <v>1420</v>
      </c>
      <c r="G178" t="s">
        <v>38</v>
      </c>
      <c r="H178" t="s">
        <v>481</v>
      </c>
      <c r="I178" t="s">
        <v>1235</v>
      </c>
      <c r="J178" s="77">
        <v>46270.371527777781</v>
      </c>
      <c r="K178" s="77">
        <v>46270.402777777781</v>
      </c>
      <c r="L178" s="77">
        <v>46270.75</v>
      </c>
      <c r="M178" s="77">
        <v>46270.663194444445</v>
      </c>
      <c r="N178" s="77">
        <v>46270.663888888892</v>
      </c>
      <c r="O178" s="77">
        <v>46270.695833333331</v>
      </c>
      <c r="P178" s="140">
        <f t="shared" si="7"/>
        <v>46270</v>
      </c>
      <c r="Q178" t="s">
        <v>651</v>
      </c>
      <c r="R178" t="s">
        <v>76</v>
      </c>
      <c r="S178" t="s">
        <v>30692</v>
      </c>
      <c r="T178" t="s">
        <v>30892</v>
      </c>
      <c r="U178" t="s">
        <v>30634</v>
      </c>
      <c r="V178" t="s">
        <v>30582</v>
      </c>
      <c r="W178" t="s">
        <v>30909</v>
      </c>
      <c r="X178" s="78" t="s">
        <v>31112</v>
      </c>
      <c r="Y178" s="78" t="s">
        <v>30735</v>
      </c>
      <c r="Z178" t="s">
        <v>30620</v>
      </c>
      <c r="AA178" t="s">
        <v>31113</v>
      </c>
      <c r="AB178" t="s">
        <v>30587</v>
      </c>
      <c r="AC178">
        <v>1</v>
      </c>
      <c r="AD178">
        <v>2</v>
      </c>
      <c r="AE178">
        <v>2</v>
      </c>
      <c r="AF178" t="s">
        <v>621</v>
      </c>
      <c r="AG178" t="s">
        <v>68</v>
      </c>
      <c r="AH178" t="s">
        <v>631</v>
      </c>
      <c r="AL178">
        <v>5</v>
      </c>
      <c r="AM178">
        <v>5</v>
      </c>
    </row>
    <row r="179" spans="1:39" ht="15" hidden="1" customHeight="1" x14ac:dyDescent="0.35">
      <c r="A179">
        <v>2667988</v>
      </c>
      <c r="B179" t="s">
        <v>617</v>
      </c>
      <c r="C179">
        <v>6</v>
      </c>
      <c r="D179" t="s">
        <v>695</v>
      </c>
      <c r="E179" s="84" t="str">
        <f t="shared" si="6"/>
        <v>ZQC4</v>
      </c>
      <c r="F179" t="s">
        <v>696</v>
      </c>
      <c r="G179" t="s">
        <v>38</v>
      </c>
      <c r="H179" t="s">
        <v>502</v>
      </c>
      <c r="I179" t="s">
        <v>30553</v>
      </c>
      <c r="J179" s="77">
        <v>46270.083333333336</v>
      </c>
      <c r="K179" s="77">
        <v>46270.145833333336</v>
      </c>
      <c r="L179" s="77">
        <v>46270.395833333336</v>
      </c>
      <c r="M179" s="77">
        <v>46270.398611111108</v>
      </c>
      <c r="N179" s="77">
        <v>46270.450694444444</v>
      </c>
      <c r="O179" s="77">
        <v>46270.510416666664</v>
      </c>
      <c r="P179" s="140">
        <f t="shared" si="7"/>
        <v>46270</v>
      </c>
      <c r="Q179" t="s">
        <v>665</v>
      </c>
      <c r="R179" t="s">
        <v>78</v>
      </c>
      <c r="S179" t="s">
        <v>31114</v>
      </c>
      <c r="T179" t="s">
        <v>30634</v>
      </c>
      <c r="V179" t="s">
        <v>30635</v>
      </c>
      <c r="X179" t="s">
        <v>31115</v>
      </c>
      <c r="Y179" s="78" t="s">
        <v>31116</v>
      </c>
      <c r="Z179" t="s">
        <v>30969</v>
      </c>
      <c r="AA179" t="s">
        <v>31117</v>
      </c>
      <c r="AB179" t="s">
        <v>30587</v>
      </c>
      <c r="AC179">
        <v>1</v>
      </c>
      <c r="AD179">
        <v>1</v>
      </c>
      <c r="AE179">
        <v>1</v>
      </c>
      <c r="AF179" t="s">
        <v>621</v>
      </c>
      <c r="AG179" t="s">
        <v>68</v>
      </c>
      <c r="AH179" t="s">
        <v>631</v>
      </c>
      <c r="AL179">
        <v>4</v>
      </c>
      <c r="AM179">
        <v>4</v>
      </c>
    </row>
    <row r="180" spans="1:39" ht="15" hidden="1" customHeight="1" x14ac:dyDescent="0.35">
      <c r="A180">
        <v>2667816</v>
      </c>
      <c r="B180" t="s">
        <v>617</v>
      </c>
      <c r="C180">
        <v>6</v>
      </c>
      <c r="D180" t="s">
        <v>1673</v>
      </c>
      <c r="E180" s="84" t="str">
        <f t="shared" si="6"/>
        <v>01KC</v>
      </c>
      <c r="F180" t="s">
        <v>1674</v>
      </c>
      <c r="G180" t="s">
        <v>53</v>
      </c>
      <c r="H180" t="s">
        <v>195</v>
      </c>
      <c r="I180" t="s">
        <v>30554</v>
      </c>
      <c r="J180" s="77">
        <v>46269.813194444447</v>
      </c>
      <c r="K180" s="77">
        <v>46269.813194444447</v>
      </c>
      <c r="L180" s="77">
        <v>46269.875694444447</v>
      </c>
      <c r="M180" s="77">
        <v>46269.814583333333</v>
      </c>
      <c r="N180" s="77">
        <v>46269.818055555559</v>
      </c>
      <c r="O180" s="77">
        <v>46269.898611111108</v>
      </c>
      <c r="P180" s="140">
        <f t="shared" si="7"/>
        <v>46269</v>
      </c>
      <c r="Q180" t="s">
        <v>646</v>
      </c>
      <c r="R180" t="s">
        <v>102</v>
      </c>
      <c r="S180" t="s">
        <v>30934</v>
      </c>
      <c r="T180" t="s">
        <v>31118</v>
      </c>
      <c r="U180" t="s">
        <v>31119</v>
      </c>
      <c r="V180" t="s">
        <v>30635</v>
      </c>
      <c r="W180" t="s">
        <v>31120</v>
      </c>
      <c r="X180" t="s">
        <v>31121</v>
      </c>
      <c r="Y180" t="s">
        <v>31122</v>
      </c>
      <c r="Z180" t="s">
        <v>30828</v>
      </c>
      <c r="AA180" t="s">
        <v>31123</v>
      </c>
      <c r="AB180" t="s">
        <v>30587</v>
      </c>
      <c r="AC180">
        <v>1</v>
      </c>
      <c r="AD180">
        <v>2</v>
      </c>
      <c r="AE180">
        <v>1</v>
      </c>
      <c r="AF180" t="s">
        <v>621</v>
      </c>
      <c r="AG180" t="s">
        <v>68</v>
      </c>
      <c r="AH180" t="s">
        <v>631</v>
      </c>
      <c r="AL180">
        <v>5</v>
      </c>
      <c r="AM180">
        <v>3</v>
      </c>
    </row>
    <row r="181" spans="1:39" ht="15" hidden="1" customHeight="1" x14ac:dyDescent="0.35">
      <c r="A181">
        <v>2667789</v>
      </c>
      <c r="B181" t="s">
        <v>617</v>
      </c>
      <c r="C181">
        <v>6</v>
      </c>
      <c r="D181" t="s">
        <v>1426</v>
      </c>
      <c r="E181" s="84" t="str">
        <f t="shared" si="6"/>
        <v>Z15T</v>
      </c>
      <c r="F181" t="s">
        <v>1427</v>
      </c>
      <c r="G181" t="s">
        <v>38</v>
      </c>
      <c r="H181" t="s">
        <v>434</v>
      </c>
      <c r="I181" t="s">
        <v>1223</v>
      </c>
      <c r="J181" s="77">
        <v>46269.788888888892</v>
      </c>
      <c r="K181" s="77">
        <v>46269.820138888892</v>
      </c>
      <c r="L181" s="77">
        <v>46269.847222222219</v>
      </c>
      <c r="M181" s="77">
        <v>46269.829861111109</v>
      </c>
      <c r="N181" s="77">
        <v>46269.829861111109</v>
      </c>
      <c r="O181" s="77">
        <v>46269.836805555555</v>
      </c>
      <c r="P181" s="140">
        <f t="shared" si="7"/>
        <v>46269</v>
      </c>
      <c r="Q181" t="s">
        <v>692</v>
      </c>
      <c r="R181" t="s">
        <v>81</v>
      </c>
      <c r="S181" t="s">
        <v>30692</v>
      </c>
      <c r="T181" t="s">
        <v>31108</v>
      </c>
      <c r="V181" t="s">
        <v>30635</v>
      </c>
      <c r="X181" t="s">
        <v>31124</v>
      </c>
      <c r="Y181" t="s">
        <v>31125</v>
      </c>
      <c r="Z181" t="s">
        <v>30620</v>
      </c>
      <c r="AA181" t="s">
        <v>31126</v>
      </c>
      <c r="AB181" t="s">
        <v>30587</v>
      </c>
      <c r="AC181">
        <v>1</v>
      </c>
      <c r="AD181">
        <v>1</v>
      </c>
      <c r="AE181">
        <v>1</v>
      </c>
      <c r="AF181" t="s">
        <v>621</v>
      </c>
      <c r="AG181" t="s">
        <v>68</v>
      </c>
      <c r="AH181" t="s">
        <v>631</v>
      </c>
      <c r="AL181">
        <v>5</v>
      </c>
      <c r="AM181">
        <v>5</v>
      </c>
    </row>
    <row r="182" spans="1:39" ht="15" hidden="1" customHeight="1" x14ac:dyDescent="0.35">
      <c r="A182">
        <v>2675399</v>
      </c>
      <c r="B182" t="s">
        <v>617</v>
      </c>
      <c r="C182">
        <v>6</v>
      </c>
      <c r="D182" t="s">
        <v>1682</v>
      </c>
      <c r="E182" s="84" t="str">
        <f t="shared" si="6"/>
        <v>665M</v>
      </c>
      <c r="F182" t="s">
        <v>30555</v>
      </c>
      <c r="G182" t="s">
        <v>53</v>
      </c>
      <c r="H182" t="s">
        <v>348</v>
      </c>
      <c r="I182" t="s">
        <v>30556</v>
      </c>
      <c r="J182" s="77">
        <v>46278.188888888886</v>
      </c>
      <c r="K182" s="77">
        <v>46278.220138888886</v>
      </c>
      <c r="L182" s="77">
        <v>46278.423611111109</v>
      </c>
      <c r="M182" s="77">
        <v>46278.329861111109</v>
      </c>
      <c r="N182" s="77">
        <v>46278.330555555556</v>
      </c>
      <c r="O182" s="77">
        <v>46278.336111111108</v>
      </c>
      <c r="P182" s="140">
        <f t="shared" si="7"/>
        <v>46278</v>
      </c>
      <c r="Q182" t="s">
        <v>30651</v>
      </c>
      <c r="R182" t="s">
        <v>30185</v>
      </c>
      <c r="S182" t="s">
        <v>31127</v>
      </c>
      <c r="T182" t="s">
        <v>31128</v>
      </c>
      <c r="V182" t="s">
        <v>30635</v>
      </c>
      <c r="X182" s="78" t="s">
        <v>31129</v>
      </c>
      <c r="Y182" t="s">
        <v>30653</v>
      </c>
      <c r="Z182" t="s">
        <v>30969</v>
      </c>
      <c r="AA182" t="s">
        <v>31130</v>
      </c>
      <c r="AB182" t="s">
        <v>30587</v>
      </c>
      <c r="AC182">
        <v>1</v>
      </c>
      <c r="AD182">
        <v>1</v>
      </c>
      <c r="AE182">
        <v>1</v>
      </c>
      <c r="AF182" t="s">
        <v>621</v>
      </c>
      <c r="AG182" t="s">
        <v>68</v>
      </c>
      <c r="AH182" t="s">
        <v>631</v>
      </c>
      <c r="AL182">
        <v>5</v>
      </c>
      <c r="AM182">
        <v>5</v>
      </c>
    </row>
    <row r="183" spans="1:39" ht="15" customHeight="1" x14ac:dyDescent="0.35">
      <c r="A183">
        <v>2675376</v>
      </c>
      <c r="B183" t="s">
        <v>617</v>
      </c>
      <c r="C183">
        <v>12</v>
      </c>
      <c r="D183" t="s">
        <v>670</v>
      </c>
      <c r="E183" s="84" t="str">
        <f t="shared" si="6"/>
        <v>ZTQ4</v>
      </c>
      <c r="F183" t="s">
        <v>671</v>
      </c>
      <c r="G183" t="s">
        <v>38</v>
      </c>
      <c r="H183" t="s">
        <v>548</v>
      </c>
      <c r="I183" t="s">
        <v>672</v>
      </c>
      <c r="J183" s="77">
        <v>46278.015277777777</v>
      </c>
      <c r="K183" s="77">
        <v>46278.046527777777</v>
      </c>
      <c r="L183" s="77">
        <v>46278.381944444445</v>
      </c>
      <c r="M183" s="77">
        <v>46278.325694444444</v>
      </c>
      <c r="N183" s="77">
        <v>46278.436111111114</v>
      </c>
      <c r="O183" s="77">
        <v>46278.454861111109</v>
      </c>
      <c r="P183" s="140">
        <f t="shared" si="7"/>
        <v>46278</v>
      </c>
      <c r="Q183" t="s">
        <v>31131</v>
      </c>
      <c r="R183" t="s">
        <v>4594</v>
      </c>
      <c r="S183" t="s">
        <v>30692</v>
      </c>
      <c r="T183" t="s">
        <v>30779</v>
      </c>
      <c r="V183" t="s">
        <v>30635</v>
      </c>
      <c r="X183" s="78" t="s">
        <v>31132</v>
      </c>
      <c r="Z183" t="s">
        <v>30620</v>
      </c>
      <c r="AA183" t="s">
        <v>31133</v>
      </c>
      <c r="AB183" t="s">
        <v>30587</v>
      </c>
      <c r="AC183">
        <v>1</v>
      </c>
      <c r="AD183">
        <v>1</v>
      </c>
      <c r="AE183">
        <v>4</v>
      </c>
      <c r="AF183" t="s">
        <v>621</v>
      </c>
      <c r="AG183" t="s">
        <v>68</v>
      </c>
      <c r="AH183" t="s">
        <v>639</v>
      </c>
      <c r="AL183">
        <v>5</v>
      </c>
      <c r="AM183">
        <v>5</v>
      </c>
    </row>
    <row r="184" spans="1:39" ht="15" hidden="1" customHeight="1" x14ac:dyDescent="0.35">
      <c r="A184">
        <v>2675171</v>
      </c>
      <c r="B184" t="s">
        <v>617</v>
      </c>
      <c r="C184">
        <v>6</v>
      </c>
      <c r="D184" t="s">
        <v>683</v>
      </c>
      <c r="E184" s="84" t="str">
        <f t="shared" si="6"/>
        <v>ZTR4</v>
      </c>
      <c r="F184" t="s">
        <v>684</v>
      </c>
      <c r="G184" t="s">
        <v>38</v>
      </c>
      <c r="H184" t="s">
        <v>549</v>
      </c>
      <c r="I184" t="s">
        <v>672</v>
      </c>
      <c r="J184" s="77">
        <v>46277.769444444442</v>
      </c>
      <c r="K184" s="77">
        <v>46277.800694444442</v>
      </c>
      <c r="L184" s="77">
        <v>46277.84375</v>
      </c>
      <c r="M184" s="77">
        <v>46277.791666666664</v>
      </c>
      <c r="N184" s="77">
        <v>46277.813888888886</v>
      </c>
      <c r="O184" s="77">
        <v>46277.814583333333</v>
      </c>
      <c r="P184" s="140">
        <f t="shared" si="7"/>
        <v>46277</v>
      </c>
      <c r="Q184" t="s">
        <v>30591</v>
      </c>
      <c r="R184" t="s">
        <v>30592</v>
      </c>
      <c r="S184" t="s">
        <v>30923</v>
      </c>
      <c r="T184" t="s">
        <v>31134</v>
      </c>
      <c r="V184" t="s">
        <v>30635</v>
      </c>
      <c r="X184" t="s">
        <v>31135</v>
      </c>
      <c r="Z184" t="s">
        <v>30620</v>
      </c>
      <c r="AA184" t="s">
        <v>31136</v>
      </c>
      <c r="AB184" t="s">
        <v>30587</v>
      </c>
      <c r="AC184">
        <v>1</v>
      </c>
      <c r="AD184">
        <v>1</v>
      </c>
      <c r="AE184">
        <v>4</v>
      </c>
      <c r="AF184" t="s">
        <v>621</v>
      </c>
      <c r="AG184" t="s">
        <v>68</v>
      </c>
      <c r="AH184" t="s">
        <v>639</v>
      </c>
      <c r="AL184">
        <v>5</v>
      </c>
      <c r="AM184">
        <v>5</v>
      </c>
    </row>
    <row r="185" spans="1:39" ht="15" hidden="1" customHeight="1" x14ac:dyDescent="0.35">
      <c r="A185">
        <v>2674850</v>
      </c>
      <c r="B185" t="s">
        <v>617</v>
      </c>
      <c r="C185">
        <v>6</v>
      </c>
      <c r="D185" t="s">
        <v>794</v>
      </c>
      <c r="E185" s="84" t="str">
        <f t="shared" si="6"/>
        <v>Z4WF</v>
      </c>
      <c r="F185" t="s">
        <v>795</v>
      </c>
      <c r="G185" t="s">
        <v>38</v>
      </c>
      <c r="H185" t="s">
        <v>468</v>
      </c>
      <c r="I185" t="s">
        <v>726</v>
      </c>
      <c r="J185" s="77">
        <v>46277.443055555559</v>
      </c>
      <c r="K185" s="77">
        <v>46277.474305555559</v>
      </c>
      <c r="L185" s="77">
        <v>46277.541666666664</v>
      </c>
      <c r="M185" s="77">
        <v>46277.532638888886</v>
      </c>
      <c r="N185" s="77">
        <v>46277.553472222222</v>
      </c>
      <c r="O185" s="77">
        <v>46277.656944444447</v>
      </c>
      <c r="P185" s="140">
        <f t="shared" si="7"/>
        <v>46277</v>
      </c>
      <c r="Q185" t="s">
        <v>690</v>
      </c>
      <c r="R185" t="s">
        <v>86</v>
      </c>
      <c r="S185" t="s">
        <v>31137</v>
      </c>
      <c r="T185" t="s">
        <v>31134</v>
      </c>
      <c r="V185" t="s">
        <v>30694</v>
      </c>
      <c r="X185" t="s">
        <v>31138</v>
      </c>
      <c r="Y185" t="s">
        <v>30600</v>
      </c>
      <c r="Z185" t="s">
        <v>30931</v>
      </c>
      <c r="AA185" t="s">
        <v>31139</v>
      </c>
      <c r="AB185" t="s">
        <v>30587</v>
      </c>
      <c r="AC185">
        <v>1</v>
      </c>
      <c r="AD185">
        <v>1</v>
      </c>
      <c r="AE185">
        <v>1</v>
      </c>
      <c r="AF185" t="s">
        <v>621</v>
      </c>
      <c r="AG185" t="s">
        <v>68</v>
      </c>
      <c r="AH185" t="s">
        <v>622</v>
      </c>
      <c r="AJ185" t="s">
        <v>31140</v>
      </c>
      <c r="AL185">
        <v>5</v>
      </c>
      <c r="AM185">
        <v>2</v>
      </c>
    </row>
    <row r="186" spans="1:39" ht="15" hidden="1" customHeight="1" x14ac:dyDescent="0.35">
      <c r="A186">
        <v>2674706</v>
      </c>
      <c r="B186" t="s">
        <v>617</v>
      </c>
      <c r="C186">
        <v>6</v>
      </c>
      <c r="D186" t="s">
        <v>683</v>
      </c>
      <c r="E186" s="84" t="str">
        <f t="shared" si="6"/>
        <v>ZTR4</v>
      </c>
      <c r="F186" t="s">
        <v>684</v>
      </c>
      <c r="G186" t="s">
        <v>38</v>
      </c>
      <c r="H186" t="s">
        <v>549</v>
      </c>
      <c r="I186" t="s">
        <v>672</v>
      </c>
      <c r="J186" s="77">
        <v>46277.310416666667</v>
      </c>
      <c r="K186" s="77">
        <v>46277.341666666667</v>
      </c>
      <c r="L186" s="77">
        <v>46277.372916666667</v>
      </c>
      <c r="M186" s="77">
        <v>46277.379166666666</v>
      </c>
      <c r="N186" s="77">
        <v>46277.379166666666</v>
      </c>
      <c r="O186" s="77">
        <v>46277.381944444445</v>
      </c>
      <c r="P186" s="140">
        <f t="shared" si="7"/>
        <v>46277</v>
      </c>
      <c r="Q186" t="s">
        <v>30591</v>
      </c>
      <c r="R186" t="s">
        <v>30592</v>
      </c>
      <c r="S186" t="s">
        <v>30923</v>
      </c>
      <c r="T186" t="s">
        <v>31134</v>
      </c>
      <c r="V186" t="s">
        <v>31056</v>
      </c>
      <c r="X186" t="s">
        <v>31141</v>
      </c>
      <c r="Y186" t="s">
        <v>31142</v>
      </c>
      <c r="Z186" t="s">
        <v>30620</v>
      </c>
      <c r="AA186" t="s">
        <v>31143</v>
      </c>
      <c r="AB186" t="s">
        <v>30587</v>
      </c>
      <c r="AC186">
        <v>1</v>
      </c>
      <c r="AD186">
        <v>1</v>
      </c>
      <c r="AE186">
        <v>4</v>
      </c>
      <c r="AF186" t="s">
        <v>621</v>
      </c>
      <c r="AG186" t="s">
        <v>68</v>
      </c>
      <c r="AH186" t="s">
        <v>639</v>
      </c>
      <c r="AL186">
        <v>4</v>
      </c>
      <c r="AM186">
        <v>5</v>
      </c>
    </row>
    <row r="187" spans="1:39" ht="15" hidden="1" customHeight="1" x14ac:dyDescent="0.35">
      <c r="A187">
        <v>2674594</v>
      </c>
      <c r="B187" t="s">
        <v>617</v>
      </c>
      <c r="C187">
        <v>6</v>
      </c>
      <c r="D187" t="s">
        <v>1227</v>
      </c>
      <c r="E187" s="84" t="str">
        <f t="shared" si="6"/>
        <v>Z1T7</v>
      </c>
      <c r="F187" t="s">
        <v>30557</v>
      </c>
      <c r="G187" t="s">
        <v>38</v>
      </c>
      <c r="H187" t="s">
        <v>441</v>
      </c>
      <c r="I187" t="s">
        <v>30558</v>
      </c>
      <c r="J187" s="77">
        <v>46276.915972222225</v>
      </c>
      <c r="K187" s="77">
        <v>46276.947222222225</v>
      </c>
      <c r="L187" s="77">
        <v>46277.416666666664</v>
      </c>
      <c r="M187" s="77">
        <v>46277.411111111112</v>
      </c>
      <c r="N187" s="77">
        <v>46277.411111111112</v>
      </c>
      <c r="O187" s="77">
        <v>46277.51666666667</v>
      </c>
      <c r="P187" s="140">
        <f t="shared" si="7"/>
        <v>46277</v>
      </c>
      <c r="Q187" t="s">
        <v>30651</v>
      </c>
      <c r="R187" t="s">
        <v>30185</v>
      </c>
      <c r="S187" t="s">
        <v>31114</v>
      </c>
      <c r="T187" t="s">
        <v>31144</v>
      </c>
      <c r="V187" t="s">
        <v>30694</v>
      </c>
      <c r="X187" s="78" t="s">
        <v>31145</v>
      </c>
      <c r="Y187" t="s">
        <v>30653</v>
      </c>
      <c r="Z187" t="s">
        <v>30969</v>
      </c>
      <c r="AA187" t="s">
        <v>31146</v>
      </c>
      <c r="AB187" t="s">
        <v>30587</v>
      </c>
      <c r="AC187">
        <v>1</v>
      </c>
      <c r="AD187">
        <v>1</v>
      </c>
      <c r="AE187">
        <v>1</v>
      </c>
      <c r="AF187" t="s">
        <v>621</v>
      </c>
      <c r="AG187" t="s">
        <v>68</v>
      </c>
      <c r="AH187" t="s">
        <v>631</v>
      </c>
      <c r="AJ187" t="s">
        <v>30834</v>
      </c>
      <c r="AL187">
        <v>5</v>
      </c>
      <c r="AM187">
        <v>1</v>
      </c>
    </row>
    <row r="188" spans="1:39" ht="15" hidden="1" customHeight="1" x14ac:dyDescent="0.35">
      <c r="A188">
        <v>2674590</v>
      </c>
      <c r="B188" t="s">
        <v>617</v>
      </c>
      <c r="C188">
        <v>6</v>
      </c>
      <c r="D188" t="s">
        <v>794</v>
      </c>
      <c r="E188" s="84" t="str">
        <f t="shared" si="6"/>
        <v>Z4WF</v>
      </c>
      <c r="F188" t="s">
        <v>795</v>
      </c>
      <c r="G188" t="s">
        <v>38</v>
      </c>
      <c r="H188" t="s">
        <v>468</v>
      </c>
      <c r="I188" t="s">
        <v>726</v>
      </c>
      <c r="J188" s="77">
        <v>46276.905555555553</v>
      </c>
      <c r="K188" s="77">
        <v>46276.936805555553</v>
      </c>
      <c r="L188" s="77">
        <v>46276.936805555553</v>
      </c>
      <c r="M188" s="77">
        <v>46276.90902777778</v>
      </c>
      <c r="N188" s="77">
        <v>46276.918055555558</v>
      </c>
      <c r="O188" s="77">
        <v>46276.947222222225</v>
      </c>
      <c r="P188" s="140">
        <f t="shared" si="7"/>
        <v>46276</v>
      </c>
      <c r="Q188" t="s">
        <v>620</v>
      </c>
      <c r="R188" t="s">
        <v>237</v>
      </c>
      <c r="S188" t="s">
        <v>31147</v>
      </c>
      <c r="T188" t="s">
        <v>30912</v>
      </c>
      <c r="U188" t="s">
        <v>30916</v>
      </c>
      <c r="V188" t="s">
        <v>30694</v>
      </c>
      <c r="W188" t="s">
        <v>30694</v>
      </c>
      <c r="X188" t="s">
        <v>31148</v>
      </c>
      <c r="Z188" t="s">
        <v>30931</v>
      </c>
      <c r="AA188" t="s">
        <v>31149</v>
      </c>
      <c r="AB188" t="s">
        <v>30587</v>
      </c>
      <c r="AC188">
        <v>1</v>
      </c>
      <c r="AD188">
        <v>1</v>
      </c>
      <c r="AE188">
        <v>1</v>
      </c>
      <c r="AF188" t="s">
        <v>621</v>
      </c>
      <c r="AG188" t="s">
        <v>68</v>
      </c>
      <c r="AH188" t="s">
        <v>622</v>
      </c>
      <c r="AJ188" t="s">
        <v>31150</v>
      </c>
      <c r="AL188">
        <v>5</v>
      </c>
      <c r="AM188">
        <v>5</v>
      </c>
    </row>
    <row r="189" spans="1:39" ht="15" hidden="1" customHeight="1" x14ac:dyDescent="0.35">
      <c r="A189">
        <v>2674413</v>
      </c>
      <c r="B189" t="s">
        <v>617</v>
      </c>
      <c r="C189">
        <v>6</v>
      </c>
      <c r="D189" t="s">
        <v>801</v>
      </c>
      <c r="E189" s="84" t="str">
        <f t="shared" si="6"/>
        <v>ZQ1R</v>
      </c>
      <c r="F189" t="s">
        <v>802</v>
      </c>
      <c r="G189" t="s">
        <v>38</v>
      </c>
      <c r="H189" t="s">
        <v>499</v>
      </c>
      <c r="I189" t="s">
        <v>803</v>
      </c>
      <c r="J189" s="77">
        <v>46276.768055555556</v>
      </c>
      <c r="K189" s="77">
        <v>46276.799305555556</v>
      </c>
      <c r="L189" s="77">
        <v>46276.830555555556</v>
      </c>
      <c r="M189" s="77">
        <v>46276.807638888888</v>
      </c>
      <c r="N189" s="77">
        <v>46276.84375</v>
      </c>
      <c r="O189" s="77">
        <v>46276.863888888889</v>
      </c>
      <c r="P189" s="140">
        <f t="shared" si="7"/>
        <v>46276</v>
      </c>
      <c r="Q189" t="s">
        <v>620</v>
      </c>
      <c r="R189" t="s">
        <v>237</v>
      </c>
      <c r="S189" t="s">
        <v>31156</v>
      </c>
      <c r="T189" t="s">
        <v>30912</v>
      </c>
      <c r="U189" t="s">
        <v>30916</v>
      </c>
      <c r="V189" t="s">
        <v>30694</v>
      </c>
      <c r="W189" t="s">
        <v>30694</v>
      </c>
      <c r="X189" t="s">
        <v>31157</v>
      </c>
      <c r="Z189" t="s">
        <v>30931</v>
      </c>
      <c r="AA189" t="s">
        <v>31158</v>
      </c>
      <c r="AB189" t="s">
        <v>30587</v>
      </c>
      <c r="AC189">
        <v>1</v>
      </c>
      <c r="AD189">
        <v>2</v>
      </c>
      <c r="AE189">
        <v>1</v>
      </c>
      <c r="AF189" t="s">
        <v>621</v>
      </c>
      <c r="AG189" t="s">
        <v>68</v>
      </c>
      <c r="AH189" t="s">
        <v>622</v>
      </c>
      <c r="AJ189" t="s">
        <v>31159</v>
      </c>
      <c r="AL189">
        <v>5</v>
      </c>
      <c r="AM189">
        <v>5</v>
      </c>
    </row>
    <row r="190" spans="1:39" ht="15" hidden="1" customHeight="1" x14ac:dyDescent="0.35">
      <c r="A190">
        <v>2674074</v>
      </c>
      <c r="B190" t="s">
        <v>617</v>
      </c>
      <c r="C190">
        <v>6</v>
      </c>
      <c r="D190" t="s">
        <v>1979</v>
      </c>
      <c r="E190" s="84" t="str">
        <f t="shared" si="6"/>
        <v>Z2FB</v>
      </c>
      <c r="F190" t="s">
        <v>1980</v>
      </c>
      <c r="G190" t="s">
        <v>38</v>
      </c>
      <c r="H190" t="s">
        <v>450</v>
      </c>
      <c r="I190" t="s">
        <v>1981</v>
      </c>
      <c r="J190" s="77">
        <v>46276.563888888886</v>
      </c>
      <c r="K190" s="77">
        <v>46276.595138888886</v>
      </c>
      <c r="L190" s="77">
        <v>46276.777777777781</v>
      </c>
      <c r="M190" s="77">
        <v>46276.741666666669</v>
      </c>
      <c r="N190" s="77">
        <v>46276.741666666669</v>
      </c>
      <c r="O190" s="77">
        <v>46276.772916666669</v>
      </c>
      <c r="P190" s="140">
        <f t="shared" si="7"/>
        <v>46276</v>
      </c>
      <c r="Q190" t="s">
        <v>655</v>
      </c>
      <c r="R190" t="s">
        <v>111</v>
      </c>
      <c r="S190" t="s">
        <v>30699</v>
      </c>
      <c r="T190" t="s">
        <v>31134</v>
      </c>
      <c r="U190" t="s">
        <v>30929</v>
      </c>
      <c r="V190" t="s">
        <v>30694</v>
      </c>
      <c r="W190" t="s">
        <v>30694</v>
      </c>
      <c r="X190" t="s">
        <v>31160</v>
      </c>
      <c r="Y190" s="78" t="s">
        <v>31161</v>
      </c>
      <c r="Z190" t="s">
        <v>30620</v>
      </c>
      <c r="AA190" t="s">
        <v>31162</v>
      </c>
      <c r="AB190" t="s">
        <v>30587</v>
      </c>
      <c r="AC190">
        <v>1</v>
      </c>
      <c r="AD190">
        <v>1</v>
      </c>
      <c r="AE190">
        <v>1</v>
      </c>
      <c r="AF190" t="s">
        <v>621</v>
      </c>
      <c r="AG190" t="s">
        <v>68</v>
      </c>
      <c r="AH190" t="s">
        <v>676</v>
      </c>
      <c r="AJ190" t="s">
        <v>31163</v>
      </c>
      <c r="AL190">
        <v>5</v>
      </c>
      <c r="AM190">
        <v>5</v>
      </c>
    </row>
    <row r="191" spans="1:39" ht="15" hidden="1" customHeight="1" x14ac:dyDescent="0.35">
      <c r="A191">
        <v>2674028</v>
      </c>
      <c r="B191" t="s">
        <v>617</v>
      </c>
      <c r="C191">
        <v>6</v>
      </c>
      <c r="D191" t="s">
        <v>709</v>
      </c>
      <c r="E191" s="84" t="str">
        <f t="shared" si="6"/>
        <v>ZRN6</v>
      </c>
      <c r="F191" t="s">
        <v>710</v>
      </c>
      <c r="G191" t="s">
        <v>38</v>
      </c>
      <c r="H191" t="s">
        <v>535</v>
      </c>
      <c r="I191" t="s">
        <v>711</v>
      </c>
      <c r="J191" s="77">
        <v>46276.542361111111</v>
      </c>
      <c r="K191" s="77">
        <v>46276.573611111111</v>
      </c>
      <c r="L191" s="77">
        <v>46276.659722222219</v>
      </c>
      <c r="M191" s="77">
        <v>46276.649305555555</v>
      </c>
      <c r="N191" s="77">
        <v>46276.698611111111</v>
      </c>
      <c r="O191" s="77">
        <v>46276.727083333331</v>
      </c>
      <c r="P191" s="140">
        <f t="shared" si="7"/>
        <v>46276</v>
      </c>
      <c r="Q191" t="s">
        <v>630</v>
      </c>
      <c r="R191" t="s">
        <v>117</v>
      </c>
      <c r="S191" s="78" t="s">
        <v>31164</v>
      </c>
      <c r="T191" t="s">
        <v>30916</v>
      </c>
      <c r="V191" t="s">
        <v>30897</v>
      </c>
      <c r="X191" t="s">
        <v>31165</v>
      </c>
      <c r="Y191" t="s">
        <v>30968</v>
      </c>
      <c r="Z191" t="s">
        <v>30969</v>
      </c>
      <c r="AA191" t="s">
        <v>31166</v>
      </c>
      <c r="AB191" t="s">
        <v>30587</v>
      </c>
      <c r="AC191">
        <v>1</v>
      </c>
      <c r="AD191">
        <v>1</v>
      </c>
      <c r="AE191">
        <v>1</v>
      </c>
      <c r="AF191" t="s">
        <v>621</v>
      </c>
      <c r="AG191" t="s">
        <v>68</v>
      </c>
      <c r="AH191" t="s">
        <v>631</v>
      </c>
      <c r="AL191">
        <v>5</v>
      </c>
      <c r="AM191">
        <v>5</v>
      </c>
    </row>
    <row r="192" spans="1:39" ht="15" hidden="1" customHeight="1" x14ac:dyDescent="0.35">
      <c r="A192">
        <v>2673993</v>
      </c>
      <c r="B192" t="s">
        <v>617</v>
      </c>
      <c r="C192">
        <v>6</v>
      </c>
      <c r="D192" t="s">
        <v>1871</v>
      </c>
      <c r="E192" s="84" t="str">
        <f t="shared" si="6"/>
        <v>Z15V</v>
      </c>
      <c r="F192" t="s">
        <v>30549</v>
      </c>
      <c r="G192" t="s">
        <v>38</v>
      </c>
      <c r="H192" t="s">
        <v>436</v>
      </c>
      <c r="I192" t="s">
        <v>30550</v>
      </c>
      <c r="J192" s="77">
        <v>46276.506944444445</v>
      </c>
      <c r="K192" s="77">
        <v>46276.538194444445</v>
      </c>
      <c r="L192" s="77">
        <v>46276.579861111109</v>
      </c>
      <c r="M192" s="77">
        <v>46276.530555555553</v>
      </c>
      <c r="N192" s="77">
        <v>46276.53125</v>
      </c>
      <c r="O192" s="77">
        <v>46276.574305555558</v>
      </c>
      <c r="P192" s="140">
        <f t="shared" si="7"/>
        <v>46276</v>
      </c>
      <c r="Q192" t="s">
        <v>692</v>
      </c>
      <c r="R192" t="s">
        <v>81</v>
      </c>
      <c r="S192" t="s">
        <v>31064</v>
      </c>
      <c r="T192" t="s">
        <v>30779</v>
      </c>
      <c r="U192" t="s">
        <v>30634</v>
      </c>
      <c r="V192" t="s">
        <v>30694</v>
      </c>
      <c r="W192" t="s">
        <v>30635</v>
      </c>
      <c r="X192" t="s">
        <v>31167</v>
      </c>
      <c r="Y192" t="s">
        <v>31168</v>
      </c>
      <c r="Z192" t="s">
        <v>30969</v>
      </c>
      <c r="AA192" t="s">
        <v>31169</v>
      </c>
      <c r="AB192" t="s">
        <v>30587</v>
      </c>
      <c r="AC192">
        <v>1</v>
      </c>
      <c r="AD192">
        <v>1</v>
      </c>
      <c r="AE192">
        <v>1</v>
      </c>
      <c r="AF192" t="s">
        <v>621</v>
      </c>
      <c r="AG192" t="s">
        <v>68</v>
      </c>
      <c r="AH192" t="s">
        <v>631</v>
      </c>
      <c r="AJ192" t="s">
        <v>30782</v>
      </c>
      <c r="AL192">
        <v>5</v>
      </c>
      <c r="AM192">
        <v>4</v>
      </c>
    </row>
    <row r="193" spans="1:39" ht="15" hidden="1" customHeight="1" x14ac:dyDescent="0.35">
      <c r="A193">
        <v>2673873</v>
      </c>
      <c r="B193" t="s">
        <v>617</v>
      </c>
      <c r="C193">
        <v>6</v>
      </c>
      <c r="D193" t="s">
        <v>919</v>
      </c>
      <c r="E193" s="84" t="str">
        <f t="shared" si="6"/>
        <v>00VC</v>
      </c>
      <c r="F193" t="s">
        <v>920</v>
      </c>
      <c r="G193" t="s">
        <v>53</v>
      </c>
      <c r="H193" t="s">
        <v>158</v>
      </c>
      <c r="I193" t="s">
        <v>921</v>
      </c>
      <c r="J193" s="77">
        <v>46276.421527777777</v>
      </c>
      <c r="K193" s="77">
        <v>46276.541666666664</v>
      </c>
      <c r="L193" s="77">
        <v>46276.541666666664</v>
      </c>
      <c r="M193" s="77">
        <v>46276.422222222223</v>
      </c>
      <c r="N193" s="77">
        <v>46276.422222222223</v>
      </c>
      <c r="O193" s="77">
        <v>46276.444444444445</v>
      </c>
      <c r="P193" s="140">
        <f t="shared" si="7"/>
        <v>46276</v>
      </c>
      <c r="Q193" t="s">
        <v>30651</v>
      </c>
      <c r="R193" t="s">
        <v>30185</v>
      </c>
      <c r="S193" t="s">
        <v>30953</v>
      </c>
      <c r="T193" t="s">
        <v>30616</v>
      </c>
      <c r="V193" t="s">
        <v>30617</v>
      </c>
      <c r="X193" s="78" t="s">
        <v>30669</v>
      </c>
      <c r="Y193" t="s">
        <v>30653</v>
      </c>
      <c r="Z193" t="s">
        <v>31004</v>
      </c>
      <c r="AA193" t="s">
        <v>31170</v>
      </c>
      <c r="AB193" t="s">
        <v>30615</v>
      </c>
      <c r="AC193">
        <v>1</v>
      </c>
      <c r="AD193">
        <v>2</v>
      </c>
      <c r="AE193">
        <v>1</v>
      </c>
      <c r="AF193" t="s">
        <v>621</v>
      </c>
      <c r="AG193" t="s">
        <v>68</v>
      </c>
      <c r="AH193" t="s">
        <v>631</v>
      </c>
      <c r="AL193">
        <v>5</v>
      </c>
      <c r="AM193">
        <v>5</v>
      </c>
    </row>
    <row r="194" spans="1:39" ht="15" hidden="1" customHeight="1" x14ac:dyDescent="0.35">
      <c r="A194">
        <v>2673859</v>
      </c>
      <c r="B194" t="s">
        <v>617</v>
      </c>
      <c r="C194">
        <v>6</v>
      </c>
      <c r="D194" t="s">
        <v>1043</v>
      </c>
      <c r="E194" s="84" t="str">
        <f t="shared" si="6"/>
        <v>355X</v>
      </c>
      <c r="F194" t="s">
        <v>1044</v>
      </c>
      <c r="G194" t="s">
        <v>53</v>
      </c>
      <c r="H194" t="s">
        <v>243</v>
      </c>
      <c r="I194" t="s">
        <v>1045</v>
      </c>
      <c r="J194" s="77">
        <v>46276.416666666664</v>
      </c>
      <c r="K194" s="77">
        <v>46276.5625</v>
      </c>
      <c r="L194" s="77">
        <v>46276.5625</v>
      </c>
      <c r="M194" s="77">
        <v>46276.555555555555</v>
      </c>
      <c r="N194" s="77">
        <v>46276.556250000001</v>
      </c>
      <c r="O194" s="77">
        <v>46276.626388888886</v>
      </c>
      <c r="P194" s="140">
        <f t="shared" si="7"/>
        <v>46276</v>
      </c>
      <c r="Q194" t="s">
        <v>647</v>
      </c>
      <c r="R194" t="s">
        <v>100</v>
      </c>
      <c r="S194" t="s">
        <v>31171</v>
      </c>
      <c r="T194" t="s">
        <v>30942</v>
      </c>
      <c r="V194" t="s">
        <v>30694</v>
      </c>
      <c r="X194" t="s">
        <v>31172</v>
      </c>
      <c r="Y194" t="s">
        <v>31058</v>
      </c>
      <c r="Z194" t="s">
        <v>30620</v>
      </c>
      <c r="AA194" t="s">
        <v>31173</v>
      </c>
      <c r="AB194" t="s">
        <v>30587</v>
      </c>
      <c r="AC194">
        <v>1</v>
      </c>
      <c r="AD194">
        <v>2</v>
      </c>
      <c r="AE194">
        <v>1</v>
      </c>
      <c r="AF194" t="s">
        <v>621</v>
      </c>
      <c r="AG194" t="s">
        <v>68</v>
      </c>
      <c r="AH194" t="s">
        <v>631</v>
      </c>
      <c r="AJ194" t="s">
        <v>31174</v>
      </c>
      <c r="AL194">
        <v>5</v>
      </c>
      <c r="AM194">
        <v>3</v>
      </c>
    </row>
    <row r="195" spans="1:39" ht="15" hidden="1" customHeight="1" x14ac:dyDescent="0.35">
      <c r="A195">
        <v>2673832</v>
      </c>
      <c r="B195" t="s">
        <v>617</v>
      </c>
      <c r="C195">
        <v>6</v>
      </c>
      <c r="D195" t="s">
        <v>1432</v>
      </c>
      <c r="E195" s="84" t="str">
        <f t="shared" si="6"/>
        <v>Z7TR</v>
      </c>
      <c r="F195" t="s">
        <v>1433</v>
      </c>
      <c r="G195" t="s">
        <v>38</v>
      </c>
      <c r="H195" t="s">
        <v>430</v>
      </c>
      <c r="I195" t="s">
        <v>30559</v>
      </c>
      <c r="J195" s="77">
        <v>46276.399305555555</v>
      </c>
      <c r="K195" s="77">
        <v>46276.430555555555</v>
      </c>
      <c r="L195" s="77">
        <v>46276.430555555555</v>
      </c>
      <c r="M195" s="77">
        <v>46276.416666666664</v>
      </c>
      <c r="N195" s="77">
        <v>46276.416666666664</v>
      </c>
      <c r="O195" s="77">
        <v>46276.457638888889</v>
      </c>
      <c r="P195" s="140">
        <f t="shared" si="7"/>
        <v>46276</v>
      </c>
      <c r="Q195" t="s">
        <v>703</v>
      </c>
      <c r="R195" t="s">
        <v>567</v>
      </c>
      <c r="S195" t="s">
        <v>31175</v>
      </c>
      <c r="T195" t="s">
        <v>31176</v>
      </c>
      <c r="V195" t="s">
        <v>30582</v>
      </c>
      <c r="X195" t="s">
        <v>31177</v>
      </c>
      <c r="Y195" t="s">
        <v>31178</v>
      </c>
      <c r="Z195" t="s">
        <v>30969</v>
      </c>
      <c r="AA195" t="s">
        <v>31179</v>
      </c>
      <c r="AB195" t="s">
        <v>30587</v>
      </c>
      <c r="AC195">
        <v>1</v>
      </c>
      <c r="AD195">
        <v>1</v>
      </c>
      <c r="AE195">
        <v>1</v>
      </c>
      <c r="AF195" t="s">
        <v>621</v>
      </c>
      <c r="AG195" t="s">
        <v>68</v>
      </c>
      <c r="AH195" t="s">
        <v>631</v>
      </c>
      <c r="AL195">
        <v>5</v>
      </c>
      <c r="AM195">
        <v>5</v>
      </c>
    </row>
    <row r="196" spans="1:39" ht="15" hidden="1" customHeight="1" x14ac:dyDescent="0.35">
      <c r="A196">
        <v>2673489</v>
      </c>
      <c r="B196" t="s">
        <v>617</v>
      </c>
      <c r="C196">
        <v>6</v>
      </c>
      <c r="D196" t="s">
        <v>1432</v>
      </c>
      <c r="E196" s="84" t="str">
        <f t="shared" si="6"/>
        <v>Z7TR</v>
      </c>
      <c r="F196" t="s">
        <v>1433</v>
      </c>
      <c r="G196" t="s">
        <v>38</v>
      </c>
      <c r="H196" t="s">
        <v>430</v>
      </c>
      <c r="I196" t="s">
        <v>30559</v>
      </c>
      <c r="J196" s="77">
        <v>46275.816666666666</v>
      </c>
      <c r="K196" s="77">
        <v>46275.847916666666</v>
      </c>
      <c r="L196" s="77">
        <v>46275.910416666666</v>
      </c>
      <c r="M196" s="77">
        <v>46275.904166666667</v>
      </c>
      <c r="N196" s="77">
        <v>46275.910416666666</v>
      </c>
      <c r="O196" s="77">
        <v>46275.974305555559</v>
      </c>
      <c r="P196" s="140">
        <f t="shared" si="7"/>
        <v>46275</v>
      </c>
      <c r="Q196" t="s">
        <v>703</v>
      </c>
      <c r="R196" t="s">
        <v>567</v>
      </c>
      <c r="S196" t="s">
        <v>31064</v>
      </c>
      <c r="T196" t="s">
        <v>30806</v>
      </c>
      <c r="U196" t="s">
        <v>30693</v>
      </c>
      <c r="V196" t="s">
        <v>30694</v>
      </c>
      <c r="W196" t="s">
        <v>30694</v>
      </c>
      <c r="X196" t="s">
        <v>31180</v>
      </c>
      <c r="Y196" s="78" t="s">
        <v>31181</v>
      </c>
      <c r="Z196" t="s">
        <v>30969</v>
      </c>
      <c r="AA196" t="s">
        <v>31182</v>
      </c>
      <c r="AB196" t="s">
        <v>30587</v>
      </c>
      <c r="AC196">
        <v>1</v>
      </c>
      <c r="AD196">
        <v>1</v>
      </c>
      <c r="AE196">
        <v>1</v>
      </c>
      <c r="AF196" t="s">
        <v>621</v>
      </c>
      <c r="AG196" t="s">
        <v>68</v>
      </c>
      <c r="AH196" t="s">
        <v>631</v>
      </c>
      <c r="AJ196" t="s">
        <v>31183</v>
      </c>
      <c r="AL196">
        <v>5</v>
      </c>
      <c r="AM196">
        <v>3</v>
      </c>
    </row>
    <row r="197" spans="1:39" ht="15" hidden="1" customHeight="1" x14ac:dyDescent="0.35">
      <c r="A197">
        <v>2673261</v>
      </c>
      <c r="B197" t="s">
        <v>617</v>
      </c>
      <c r="C197">
        <v>6</v>
      </c>
      <c r="D197" t="s">
        <v>1325</v>
      </c>
      <c r="E197" s="84" t="str">
        <f t="shared" si="6"/>
        <v>135A</v>
      </c>
      <c r="F197" t="s">
        <v>1326</v>
      </c>
      <c r="G197" t="s">
        <v>53</v>
      </c>
      <c r="H197" t="s">
        <v>196</v>
      </c>
      <c r="I197" t="s">
        <v>1327</v>
      </c>
      <c r="J197" s="77">
        <v>46275.598611111112</v>
      </c>
      <c r="K197" s="77">
        <v>46275.629861111112</v>
      </c>
      <c r="L197" s="77">
        <v>46275.661111111112</v>
      </c>
      <c r="M197" s="77">
        <v>46275.624305555553</v>
      </c>
      <c r="N197" s="77">
        <v>46275.624305555553</v>
      </c>
      <c r="O197" s="77">
        <v>46275.648611111108</v>
      </c>
      <c r="P197" s="140">
        <f t="shared" si="7"/>
        <v>46275</v>
      </c>
      <c r="Q197" t="s">
        <v>651</v>
      </c>
      <c r="R197" t="s">
        <v>76</v>
      </c>
      <c r="S197" s="78" t="s">
        <v>31184</v>
      </c>
      <c r="T197" t="s">
        <v>30908</v>
      </c>
      <c r="V197" t="s">
        <v>30909</v>
      </c>
      <c r="X197" s="78" t="s">
        <v>31185</v>
      </c>
      <c r="Y197" t="s">
        <v>31186</v>
      </c>
      <c r="Z197" t="s">
        <v>31187</v>
      </c>
      <c r="AA197" t="s">
        <v>31188</v>
      </c>
      <c r="AB197" t="s">
        <v>30587</v>
      </c>
      <c r="AC197">
        <v>1</v>
      </c>
      <c r="AD197">
        <v>3</v>
      </c>
      <c r="AE197">
        <v>1</v>
      </c>
      <c r="AF197" t="s">
        <v>621</v>
      </c>
      <c r="AG197" t="s">
        <v>68</v>
      </c>
      <c r="AH197" t="s">
        <v>659</v>
      </c>
      <c r="AL197">
        <v>5</v>
      </c>
      <c r="AM197">
        <v>5</v>
      </c>
    </row>
    <row r="198" spans="1:39" ht="15" hidden="1" customHeight="1" x14ac:dyDescent="0.35">
      <c r="A198">
        <v>2673062</v>
      </c>
      <c r="B198" t="s">
        <v>617</v>
      </c>
      <c r="C198">
        <v>6</v>
      </c>
      <c r="D198" t="s">
        <v>1894</v>
      </c>
      <c r="E198" s="84" t="str">
        <f t="shared" si="6"/>
        <v>ZRP5</v>
      </c>
      <c r="F198" t="s">
        <v>1895</v>
      </c>
      <c r="G198" t="s">
        <v>38</v>
      </c>
      <c r="H198" t="s">
        <v>536</v>
      </c>
      <c r="I198" t="s">
        <v>1896</v>
      </c>
      <c r="J198" s="77">
        <v>46275.495138888888</v>
      </c>
      <c r="K198" s="77">
        <v>46275.541666666664</v>
      </c>
      <c r="L198" s="77">
        <v>46275.541666666664</v>
      </c>
      <c r="M198" s="77">
        <v>46275.495138888888</v>
      </c>
      <c r="N198" s="77">
        <v>46275.50277777778</v>
      </c>
      <c r="O198" s="77">
        <v>46275.532638888886</v>
      </c>
      <c r="P198" s="140">
        <f t="shared" si="7"/>
        <v>46275</v>
      </c>
      <c r="Q198" t="s">
        <v>690</v>
      </c>
      <c r="R198" t="s">
        <v>86</v>
      </c>
      <c r="S198" t="s">
        <v>31189</v>
      </c>
      <c r="T198" t="s">
        <v>31190</v>
      </c>
      <c r="V198" t="s">
        <v>30694</v>
      </c>
      <c r="X198" s="78" t="s">
        <v>31191</v>
      </c>
      <c r="Y198" t="s">
        <v>31192</v>
      </c>
      <c r="Z198" t="s">
        <v>30938</v>
      </c>
      <c r="AA198" t="s">
        <v>31193</v>
      </c>
      <c r="AB198" t="s">
        <v>30587</v>
      </c>
      <c r="AC198">
        <v>1</v>
      </c>
      <c r="AD198">
        <v>2</v>
      </c>
      <c r="AE198">
        <v>4</v>
      </c>
      <c r="AF198" t="s">
        <v>621</v>
      </c>
      <c r="AG198" t="s">
        <v>68</v>
      </c>
      <c r="AH198" t="s">
        <v>622</v>
      </c>
      <c r="AJ198" t="s">
        <v>31194</v>
      </c>
      <c r="AL198">
        <v>5</v>
      </c>
      <c r="AM198">
        <v>5</v>
      </c>
    </row>
    <row r="199" spans="1:39" ht="15" hidden="1" customHeight="1" x14ac:dyDescent="0.35">
      <c r="A199">
        <v>2672820</v>
      </c>
      <c r="B199" t="s">
        <v>617</v>
      </c>
      <c r="C199">
        <v>6</v>
      </c>
      <c r="D199" t="s">
        <v>1739</v>
      </c>
      <c r="E199" s="84" t="str">
        <f t="shared" si="6"/>
        <v>Z4CB</v>
      </c>
      <c r="F199" t="s">
        <v>1740</v>
      </c>
      <c r="G199" t="s">
        <v>38</v>
      </c>
      <c r="H199" t="s">
        <v>463</v>
      </c>
      <c r="I199" t="s">
        <v>1741</v>
      </c>
      <c r="J199" s="77">
        <v>46275.333333333336</v>
      </c>
      <c r="K199" s="77">
        <v>46275.364583333336</v>
      </c>
      <c r="L199" s="77">
        <v>46275.364583333336</v>
      </c>
      <c r="M199" s="77">
        <v>46275.380555555559</v>
      </c>
      <c r="N199" s="77">
        <v>46275.428472222222</v>
      </c>
      <c r="O199" s="77">
        <v>46275.443749999999</v>
      </c>
      <c r="P199" s="140">
        <f t="shared" si="7"/>
        <v>46275</v>
      </c>
      <c r="Q199" t="s">
        <v>647</v>
      </c>
      <c r="R199" t="s">
        <v>100</v>
      </c>
      <c r="S199" t="s">
        <v>30923</v>
      </c>
      <c r="T199" t="s">
        <v>30831</v>
      </c>
      <c r="V199" t="s">
        <v>30694</v>
      </c>
      <c r="X199" t="s">
        <v>31195</v>
      </c>
      <c r="Y199" s="78" t="s">
        <v>31196</v>
      </c>
      <c r="Z199" t="s">
        <v>30620</v>
      </c>
      <c r="AA199" t="s">
        <v>31197</v>
      </c>
      <c r="AB199" t="s">
        <v>30587</v>
      </c>
      <c r="AC199">
        <v>1</v>
      </c>
      <c r="AD199">
        <v>2</v>
      </c>
      <c r="AE199">
        <v>1</v>
      </c>
      <c r="AF199" t="s">
        <v>621</v>
      </c>
      <c r="AG199" t="s">
        <v>68</v>
      </c>
      <c r="AH199" t="s">
        <v>631</v>
      </c>
      <c r="AJ199" t="s">
        <v>30834</v>
      </c>
      <c r="AL199">
        <v>3</v>
      </c>
      <c r="AM199">
        <v>5</v>
      </c>
    </row>
    <row r="200" spans="1:39" ht="15" hidden="1" customHeight="1" x14ac:dyDescent="0.35">
      <c r="A200">
        <v>2672406</v>
      </c>
      <c r="B200" t="s">
        <v>617</v>
      </c>
      <c r="C200">
        <v>6</v>
      </c>
      <c r="D200" t="s">
        <v>794</v>
      </c>
      <c r="E200" s="84" t="str">
        <f t="shared" si="6"/>
        <v>Z4WF</v>
      </c>
      <c r="F200" t="s">
        <v>795</v>
      </c>
      <c r="G200" t="s">
        <v>38</v>
      </c>
      <c r="H200" t="s">
        <v>468</v>
      </c>
      <c r="I200" t="s">
        <v>726</v>
      </c>
      <c r="J200" s="77">
        <v>46274.621527777781</v>
      </c>
      <c r="K200" s="77">
        <v>46274.652777777781</v>
      </c>
      <c r="L200" s="77">
        <v>46275.447916666664</v>
      </c>
      <c r="M200" s="77">
        <v>46275.438888888886</v>
      </c>
      <c r="N200" s="77">
        <v>46275.51666666667</v>
      </c>
      <c r="O200" s="77">
        <v>46275.518055555556</v>
      </c>
      <c r="P200" s="140">
        <f t="shared" si="7"/>
        <v>46275</v>
      </c>
      <c r="Q200" t="s">
        <v>620</v>
      </c>
      <c r="R200" t="s">
        <v>237</v>
      </c>
      <c r="S200" t="s">
        <v>30692</v>
      </c>
      <c r="T200" t="s">
        <v>30693</v>
      </c>
      <c r="V200" t="s">
        <v>30694</v>
      </c>
      <c r="X200" t="s">
        <v>31198</v>
      </c>
      <c r="Z200" t="s">
        <v>30620</v>
      </c>
      <c r="AA200" t="s">
        <v>31199</v>
      </c>
      <c r="AB200" t="s">
        <v>30587</v>
      </c>
      <c r="AC200">
        <v>1</v>
      </c>
      <c r="AD200">
        <v>1</v>
      </c>
      <c r="AE200">
        <v>1</v>
      </c>
      <c r="AF200" t="s">
        <v>621</v>
      </c>
      <c r="AG200" t="s">
        <v>68</v>
      </c>
      <c r="AH200" t="s">
        <v>622</v>
      </c>
      <c r="AJ200" t="s">
        <v>31200</v>
      </c>
      <c r="AL200">
        <v>5</v>
      </c>
      <c r="AM200">
        <v>5</v>
      </c>
    </row>
    <row r="201" spans="1:39" ht="15" hidden="1" customHeight="1" x14ac:dyDescent="0.35">
      <c r="A201">
        <v>2672370</v>
      </c>
      <c r="B201" t="s">
        <v>617</v>
      </c>
      <c r="C201">
        <v>6</v>
      </c>
      <c r="D201" t="s">
        <v>1432</v>
      </c>
      <c r="E201" s="84" t="str">
        <f t="shared" si="6"/>
        <v>Z7TR</v>
      </c>
      <c r="F201" t="s">
        <v>1433</v>
      </c>
      <c r="G201" t="s">
        <v>38</v>
      </c>
      <c r="H201" t="s">
        <v>430</v>
      </c>
      <c r="I201" s="78" t="s">
        <v>1434</v>
      </c>
      <c r="J201" s="77">
        <v>46274.603472222225</v>
      </c>
      <c r="K201" s="77">
        <v>46274.603472222225</v>
      </c>
      <c r="L201" s="77">
        <v>46275.910416666666</v>
      </c>
      <c r="M201" s="77">
        <v>46275.904166666667</v>
      </c>
      <c r="N201" s="77">
        <v>46275.910416666666</v>
      </c>
      <c r="O201" s="77">
        <v>46275.974305555559</v>
      </c>
      <c r="P201" s="140">
        <f t="shared" si="7"/>
        <v>46275</v>
      </c>
      <c r="Q201" t="s">
        <v>703</v>
      </c>
      <c r="R201" t="s">
        <v>567</v>
      </c>
      <c r="S201" t="s">
        <v>30566</v>
      </c>
      <c r="T201" t="s">
        <v>30593</v>
      </c>
      <c r="V201" t="s">
        <v>30568</v>
      </c>
      <c r="X201" t="s">
        <v>31201</v>
      </c>
      <c r="Y201" s="78" t="s">
        <v>31202</v>
      </c>
      <c r="Z201" t="s">
        <v>30571</v>
      </c>
      <c r="AA201" t="s">
        <v>31203</v>
      </c>
      <c r="AB201" t="s">
        <v>30573</v>
      </c>
      <c r="AC201">
        <v>1</v>
      </c>
      <c r="AD201">
        <v>1</v>
      </c>
      <c r="AE201">
        <v>1</v>
      </c>
      <c r="AF201" t="s">
        <v>621</v>
      </c>
      <c r="AG201" t="s">
        <v>68</v>
      </c>
      <c r="AH201" t="s">
        <v>631</v>
      </c>
      <c r="AL201">
        <v>5</v>
      </c>
      <c r="AM201">
        <v>3</v>
      </c>
    </row>
    <row r="202" spans="1:39" ht="15" hidden="1" customHeight="1" x14ac:dyDescent="0.35">
      <c r="A202">
        <v>2672173</v>
      </c>
      <c r="B202" t="s">
        <v>617</v>
      </c>
      <c r="C202">
        <v>6</v>
      </c>
      <c r="D202" t="s">
        <v>1753</v>
      </c>
      <c r="E202" s="84" t="str">
        <f t="shared" si="6"/>
        <v>Z09R</v>
      </c>
      <c r="F202" t="s">
        <v>30560</v>
      </c>
      <c r="G202" t="s">
        <v>38</v>
      </c>
      <c r="H202" t="s">
        <v>415</v>
      </c>
      <c r="I202" t="s">
        <v>30561</v>
      </c>
      <c r="J202" s="77">
        <v>46274.505555555559</v>
      </c>
      <c r="K202" s="77">
        <v>46274.536805555559</v>
      </c>
      <c r="L202" s="77">
        <v>46274.607638888891</v>
      </c>
      <c r="M202" s="77">
        <v>46274.573611111111</v>
      </c>
      <c r="N202" s="77">
        <v>46274.573611111111</v>
      </c>
      <c r="O202" s="77">
        <v>46274.699305555558</v>
      </c>
      <c r="P202" s="140">
        <f t="shared" si="7"/>
        <v>46274</v>
      </c>
      <c r="Q202" t="s">
        <v>630</v>
      </c>
      <c r="R202" t="s">
        <v>117</v>
      </c>
      <c r="S202" t="s">
        <v>31204</v>
      </c>
      <c r="T202" t="s">
        <v>30693</v>
      </c>
      <c r="V202" t="s">
        <v>31056</v>
      </c>
      <c r="X202" t="s">
        <v>31205</v>
      </c>
      <c r="Y202" t="s">
        <v>30968</v>
      </c>
      <c r="Z202" t="s">
        <v>30969</v>
      </c>
      <c r="AA202" t="s">
        <v>31206</v>
      </c>
      <c r="AB202" t="s">
        <v>30587</v>
      </c>
      <c r="AC202">
        <v>1</v>
      </c>
      <c r="AD202">
        <v>1</v>
      </c>
      <c r="AE202">
        <v>1</v>
      </c>
      <c r="AF202" t="s">
        <v>621</v>
      </c>
      <c r="AG202" t="s">
        <v>68</v>
      </c>
      <c r="AH202" t="s">
        <v>631</v>
      </c>
      <c r="AL202">
        <v>5</v>
      </c>
      <c r="AM202">
        <v>1</v>
      </c>
    </row>
    <row r="203" spans="1:39" ht="15" hidden="1" customHeight="1" x14ac:dyDescent="0.35">
      <c r="A203">
        <v>2672141</v>
      </c>
      <c r="B203" t="s">
        <v>617</v>
      </c>
      <c r="C203">
        <v>6</v>
      </c>
      <c r="D203" t="s">
        <v>30473</v>
      </c>
      <c r="E203" s="84" t="str">
        <f t="shared" si="6"/>
        <v>N291</v>
      </c>
      <c r="F203" t="s">
        <v>30490</v>
      </c>
      <c r="G203" t="s">
        <v>30484</v>
      </c>
      <c r="H203" t="s">
        <v>30491</v>
      </c>
      <c r="I203" t="s">
        <v>30562</v>
      </c>
      <c r="J203" s="77">
        <v>46274.487500000003</v>
      </c>
      <c r="K203" s="77">
        <v>46274.487500000003</v>
      </c>
      <c r="L203" s="77">
        <v>46274.518750000003</v>
      </c>
      <c r="M203" s="77">
        <v>46274.490972222222</v>
      </c>
      <c r="N203" s="77">
        <v>46274.490972222222</v>
      </c>
      <c r="O203" s="77">
        <v>46274.537499999999</v>
      </c>
      <c r="P203" s="140">
        <f t="shared" si="7"/>
        <v>46274</v>
      </c>
      <c r="Q203" t="s">
        <v>692</v>
      </c>
      <c r="R203" t="s">
        <v>81</v>
      </c>
      <c r="S203" t="s">
        <v>31207</v>
      </c>
      <c r="T203" t="s">
        <v>31208</v>
      </c>
      <c r="V203" t="s">
        <v>30694</v>
      </c>
      <c r="X203" t="s">
        <v>31209</v>
      </c>
      <c r="Y203" t="s">
        <v>31210</v>
      </c>
      <c r="Z203" t="s">
        <v>30938</v>
      </c>
      <c r="AA203" t="s">
        <v>31211</v>
      </c>
      <c r="AB203" t="s">
        <v>30587</v>
      </c>
      <c r="AC203">
        <v>1</v>
      </c>
      <c r="AD203">
        <v>2</v>
      </c>
      <c r="AE203">
        <v>1</v>
      </c>
      <c r="AF203" t="s">
        <v>621</v>
      </c>
      <c r="AG203" t="s">
        <v>68</v>
      </c>
      <c r="AH203" t="s">
        <v>30588</v>
      </c>
      <c r="AJ203" t="s">
        <v>31212</v>
      </c>
      <c r="AL203">
        <v>5</v>
      </c>
      <c r="AM203">
        <v>4</v>
      </c>
    </row>
    <row r="204" spans="1:39" ht="15" hidden="1" customHeight="1" x14ac:dyDescent="0.35">
      <c r="A204">
        <v>2672077</v>
      </c>
      <c r="B204" t="s">
        <v>617</v>
      </c>
      <c r="C204">
        <v>6</v>
      </c>
      <c r="D204" t="s">
        <v>1432</v>
      </c>
      <c r="E204" s="84" t="str">
        <f t="shared" si="6"/>
        <v>Z7TR</v>
      </c>
      <c r="F204" t="s">
        <v>1433</v>
      </c>
      <c r="G204" t="s">
        <v>38</v>
      </c>
      <c r="H204" t="s">
        <v>430</v>
      </c>
      <c r="I204" t="s">
        <v>30559</v>
      </c>
      <c r="J204" s="77">
        <v>46274.457638888889</v>
      </c>
      <c r="K204" s="77">
        <v>46274.488888888889</v>
      </c>
      <c r="L204" s="77">
        <v>46274.520138888889</v>
      </c>
      <c r="M204" s="77">
        <v>46274.472916666666</v>
      </c>
      <c r="N204" s="77">
        <v>46274.486805555556</v>
      </c>
      <c r="O204" s="77">
        <v>46274.522222222222</v>
      </c>
      <c r="P204" s="140">
        <f t="shared" si="7"/>
        <v>46274</v>
      </c>
      <c r="Q204" t="s">
        <v>703</v>
      </c>
      <c r="R204" t="s">
        <v>567</v>
      </c>
      <c r="S204" t="s">
        <v>30923</v>
      </c>
      <c r="T204" t="s">
        <v>30693</v>
      </c>
      <c r="U204" t="s">
        <v>30634</v>
      </c>
      <c r="V204" t="s">
        <v>30582</v>
      </c>
      <c r="W204" t="s">
        <v>30635</v>
      </c>
      <c r="X204" t="s">
        <v>31213</v>
      </c>
      <c r="Y204" s="78" t="s">
        <v>31214</v>
      </c>
      <c r="Z204" t="s">
        <v>30969</v>
      </c>
      <c r="AA204" t="s">
        <v>31215</v>
      </c>
      <c r="AB204" t="s">
        <v>30587</v>
      </c>
      <c r="AC204">
        <v>1</v>
      </c>
      <c r="AD204">
        <v>1</v>
      </c>
      <c r="AE204">
        <v>1</v>
      </c>
      <c r="AF204" t="s">
        <v>621</v>
      </c>
      <c r="AG204" t="s">
        <v>68</v>
      </c>
      <c r="AH204" t="s">
        <v>631</v>
      </c>
      <c r="AL204">
        <v>5</v>
      </c>
      <c r="AM204">
        <v>5</v>
      </c>
    </row>
    <row r="205" spans="1:39" ht="15" customHeight="1" x14ac:dyDescent="0.35">
      <c r="A205">
        <v>2672038</v>
      </c>
      <c r="B205" t="s">
        <v>617</v>
      </c>
      <c r="C205">
        <v>12</v>
      </c>
      <c r="D205" t="s">
        <v>670</v>
      </c>
      <c r="E205" s="84" t="str">
        <f t="shared" si="6"/>
        <v>ZTQ4</v>
      </c>
      <c r="F205" t="s">
        <v>671</v>
      </c>
      <c r="G205" t="s">
        <v>38</v>
      </c>
      <c r="H205" t="s">
        <v>548</v>
      </c>
      <c r="I205" t="s">
        <v>672</v>
      </c>
      <c r="J205" s="77">
        <v>46274.433333333334</v>
      </c>
      <c r="K205" s="77">
        <v>46274.474999999999</v>
      </c>
      <c r="L205" s="77">
        <v>46274.474999999999</v>
      </c>
      <c r="M205" s="77">
        <v>46274.43472222222</v>
      </c>
      <c r="N205" s="77">
        <v>46274.43472222222</v>
      </c>
      <c r="O205" s="77">
        <v>46274.459027777775</v>
      </c>
      <c r="P205" s="140">
        <f t="shared" si="7"/>
        <v>46274</v>
      </c>
      <c r="Q205" t="s">
        <v>30591</v>
      </c>
      <c r="R205" t="s">
        <v>30592</v>
      </c>
      <c r="S205" t="s">
        <v>31216</v>
      </c>
      <c r="T205" t="s">
        <v>30908</v>
      </c>
      <c r="V205" t="s">
        <v>30635</v>
      </c>
      <c r="X205" t="s">
        <v>31217</v>
      </c>
      <c r="Y205" t="s">
        <v>31218</v>
      </c>
      <c r="Z205" t="s">
        <v>30938</v>
      </c>
      <c r="AA205" t="s">
        <v>31219</v>
      </c>
      <c r="AB205" t="s">
        <v>30587</v>
      </c>
      <c r="AC205">
        <v>1</v>
      </c>
      <c r="AD205">
        <v>2</v>
      </c>
      <c r="AE205">
        <v>4</v>
      </c>
      <c r="AF205" t="s">
        <v>621</v>
      </c>
      <c r="AG205" t="s">
        <v>68</v>
      </c>
      <c r="AH205" t="s">
        <v>639</v>
      </c>
      <c r="AL205">
        <v>5</v>
      </c>
      <c r="AM205">
        <v>5</v>
      </c>
    </row>
    <row r="206" spans="1:39" ht="15" hidden="1" customHeight="1" x14ac:dyDescent="0.35">
      <c r="A206">
        <v>2672035</v>
      </c>
      <c r="B206" t="s">
        <v>617</v>
      </c>
      <c r="C206">
        <v>6</v>
      </c>
      <c r="D206" t="s">
        <v>683</v>
      </c>
      <c r="E206" s="84" t="str">
        <f t="shared" si="6"/>
        <v>ZTR4</v>
      </c>
      <c r="F206" t="s">
        <v>684</v>
      </c>
      <c r="G206" t="s">
        <v>38</v>
      </c>
      <c r="H206" t="s">
        <v>549</v>
      </c>
      <c r="I206" t="s">
        <v>672</v>
      </c>
      <c r="J206" s="77">
        <v>46274.433333333334</v>
      </c>
      <c r="K206" s="77">
        <v>46274.474305555559</v>
      </c>
      <c r="L206" s="77">
        <v>46274.474305555559</v>
      </c>
      <c r="M206" s="77">
        <v>46274.46875</v>
      </c>
      <c r="N206" s="77">
        <v>46274.472916666666</v>
      </c>
      <c r="O206" s="77">
        <v>46274.492361111108</v>
      </c>
      <c r="P206" s="140">
        <f t="shared" si="7"/>
        <v>46274</v>
      </c>
      <c r="Q206" t="s">
        <v>30591</v>
      </c>
      <c r="R206" t="s">
        <v>30592</v>
      </c>
      <c r="S206" t="s">
        <v>31216</v>
      </c>
      <c r="T206" t="s">
        <v>30908</v>
      </c>
      <c r="V206" t="s">
        <v>30635</v>
      </c>
      <c r="X206" t="s">
        <v>31220</v>
      </c>
      <c r="Y206" t="s">
        <v>31218</v>
      </c>
      <c r="Z206" t="s">
        <v>30938</v>
      </c>
      <c r="AA206" t="s">
        <v>31221</v>
      </c>
      <c r="AB206" t="s">
        <v>30587</v>
      </c>
      <c r="AC206">
        <v>1</v>
      </c>
      <c r="AD206">
        <v>2</v>
      </c>
      <c r="AE206">
        <v>4</v>
      </c>
      <c r="AF206" t="s">
        <v>621</v>
      </c>
      <c r="AG206" t="s">
        <v>68</v>
      </c>
      <c r="AH206" t="s">
        <v>639</v>
      </c>
      <c r="AL206">
        <v>5</v>
      </c>
      <c r="AM206">
        <v>5</v>
      </c>
    </row>
    <row r="207" spans="1:39" ht="15" hidden="1" customHeight="1" x14ac:dyDescent="0.35">
      <c r="A207">
        <v>2647661</v>
      </c>
      <c r="B207" t="s">
        <v>617</v>
      </c>
      <c r="C207">
        <v>6</v>
      </c>
      <c r="D207" t="s">
        <v>997</v>
      </c>
      <c r="E207" s="84" t="str">
        <f t="shared" si="6"/>
        <v>226L</v>
      </c>
      <c r="F207" t="s">
        <v>998</v>
      </c>
      <c r="G207" t="s">
        <v>53</v>
      </c>
      <c r="H207" t="s">
        <v>214</v>
      </c>
      <c r="I207" t="s">
        <v>999</v>
      </c>
      <c r="J207" s="77">
        <v>46266.291666666664</v>
      </c>
      <c r="K207" s="77">
        <v>46279.708333333336</v>
      </c>
      <c r="L207" s="77">
        <v>46279.708333333336</v>
      </c>
      <c r="M207" s="77">
        <v>46279.664583333331</v>
      </c>
      <c r="N207" s="77">
        <v>46279.670138888891</v>
      </c>
      <c r="O207" s="77">
        <v>46279.693749999999</v>
      </c>
      <c r="P207" s="140">
        <f t="shared" si="7"/>
        <v>46279</v>
      </c>
      <c r="Q207" t="s">
        <v>630</v>
      </c>
      <c r="R207" t="s">
        <v>117</v>
      </c>
      <c r="S207" t="s">
        <v>30615</v>
      </c>
      <c r="T207" t="s">
        <v>30616</v>
      </c>
      <c r="V207" t="s">
        <v>30617</v>
      </c>
      <c r="X207" t="s">
        <v>30663</v>
      </c>
      <c r="Y207" t="s">
        <v>30664</v>
      </c>
      <c r="Z207" t="s">
        <v>30620</v>
      </c>
      <c r="AA207" t="s">
        <v>30665</v>
      </c>
      <c r="AB207" t="s">
        <v>30615</v>
      </c>
      <c r="AC207">
        <v>1</v>
      </c>
      <c r="AD207">
        <v>1</v>
      </c>
      <c r="AE207">
        <v>1</v>
      </c>
      <c r="AF207" t="s">
        <v>621</v>
      </c>
      <c r="AG207" t="s">
        <v>68</v>
      </c>
      <c r="AH207" t="s">
        <v>631</v>
      </c>
      <c r="AL207">
        <v>5</v>
      </c>
      <c r="AM207">
        <v>5</v>
      </c>
    </row>
    <row r="208" spans="1:39" ht="15" hidden="1" customHeight="1" x14ac:dyDescent="0.35">
      <c r="A208">
        <v>2650375</v>
      </c>
      <c r="B208" t="s">
        <v>617</v>
      </c>
      <c r="C208">
        <v>6</v>
      </c>
      <c r="D208" t="s">
        <v>982</v>
      </c>
      <c r="E208" s="84" t="str">
        <f t="shared" si="6"/>
        <v>144Z</v>
      </c>
      <c r="F208" t="s">
        <v>30496</v>
      </c>
      <c r="G208" t="s">
        <v>53</v>
      </c>
      <c r="H208" t="s">
        <v>202</v>
      </c>
      <c r="I208" t="s">
        <v>30497</v>
      </c>
      <c r="J208" s="77">
        <v>46266.291666666664</v>
      </c>
      <c r="K208" s="77">
        <v>46279.708333333336</v>
      </c>
      <c r="L208" s="77">
        <v>46279.708333333336</v>
      </c>
      <c r="M208" s="77">
        <v>46279.510416666664</v>
      </c>
      <c r="N208" s="77">
        <v>46279.510416666664</v>
      </c>
      <c r="O208" s="77">
        <v>46279.531944444447</v>
      </c>
      <c r="P208" s="140">
        <f t="shared" si="7"/>
        <v>46279</v>
      </c>
      <c r="Q208" t="s">
        <v>30651</v>
      </c>
      <c r="R208" t="s">
        <v>30185</v>
      </c>
      <c r="S208" t="s">
        <v>30615</v>
      </c>
      <c r="T208" t="s">
        <v>30616</v>
      </c>
      <c r="V208" t="s">
        <v>30617</v>
      </c>
      <c r="X208" s="78" t="s">
        <v>30669</v>
      </c>
      <c r="Y208" t="s">
        <v>30653</v>
      </c>
      <c r="Z208" t="s">
        <v>30620</v>
      </c>
      <c r="AA208" t="s">
        <v>30670</v>
      </c>
      <c r="AB208" t="s">
        <v>30615</v>
      </c>
      <c r="AC208">
        <v>1</v>
      </c>
      <c r="AD208">
        <v>1</v>
      </c>
      <c r="AE208">
        <v>1</v>
      </c>
      <c r="AF208" t="s">
        <v>621</v>
      </c>
      <c r="AG208" t="s">
        <v>68</v>
      </c>
      <c r="AH208" t="s">
        <v>631</v>
      </c>
      <c r="AL208">
        <v>5</v>
      </c>
      <c r="AM208">
        <v>5</v>
      </c>
    </row>
    <row r="209" spans="1:39" ht="15" hidden="1" customHeight="1" x14ac:dyDescent="0.35">
      <c r="A209">
        <v>2647655</v>
      </c>
      <c r="B209" t="s">
        <v>617</v>
      </c>
      <c r="C209">
        <v>6</v>
      </c>
      <c r="D209" t="s">
        <v>956</v>
      </c>
      <c r="E209" s="84" t="str">
        <f t="shared" si="6"/>
        <v>032L</v>
      </c>
      <c r="F209" t="s">
        <v>957</v>
      </c>
      <c r="G209" t="s">
        <v>53</v>
      </c>
      <c r="H209" t="s">
        <v>180</v>
      </c>
      <c r="I209" t="s">
        <v>958</v>
      </c>
      <c r="J209" s="77">
        <v>46266.291666666664</v>
      </c>
      <c r="K209" s="77">
        <v>46280.708333333336</v>
      </c>
      <c r="L209" s="77">
        <v>46280.708333333336</v>
      </c>
      <c r="M209" s="77">
        <v>46280.555555555555</v>
      </c>
      <c r="N209" s="77">
        <v>46280.564583333333</v>
      </c>
      <c r="O209" s="77">
        <v>46280.586111111108</v>
      </c>
      <c r="P209" s="140">
        <f t="shared" si="7"/>
        <v>46280</v>
      </c>
      <c r="Q209" t="s">
        <v>630</v>
      </c>
      <c r="R209" t="s">
        <v>117</v>
      </c>
      <c r="S209" t="s">
        <v>30615</v>
      </c>
      <c r="T209" t="s">
        <v>30616</v>
      </c>
      <c r="V209" t="s">
        <v>30617</v>
      </c>
      <c r="X209" t="s">
        <v>30663</v>
      </c>
      <c r="Y209" t="s">
        <v>30664</v>
      </c>
      <c r="Z209" t="s">
        <v>30620</v>
      </c>
      <c r="AA209" t="s">
        <v>31270</v>
      </c>
      <c r="AB209" t="s">
        <v>30615</v>
      </c>
      <c r="AC209">
        <v>1</v>
      </c>
      <c r="AD209">
        <v>1</v>
      </c>
      <c r="AE209">
        <v>1</v>
      </c>
      <c r="AF209" t="s">
        <v>621</v>
      </c>
      <c r="AG209" t="s">
        <v>68</v>
      </c>
      <c r="AH209" t="s">
        <v>631</v>
      </c>
      <c r="AL209">
        <v>5</v>
      </c>
      <c r="AM209">
        <v>5</v>
      </c>
    </row>
    <row r="210" spans="1:39" ht="15" hidden="1" customHeight="1" x14ac:dyDescent="0.35">
      <c r="A210">
        <v>2655795</v>
      </c>
      <c r="B210" t="s">
        <v>617</v>
      </c>
      <c r="C210">
        <v>6</v>
      </c>
      <c r="D210" t="s">
        <v>1673</v>
      </c>
      <c r="E210" s="84" t="str">
        <f t="shared" si="6"/>
        <v>01KC</v>
      </c>
      <c r="F210" t="s">
        <v>1674</v>
      </c>
      <c r="G210" t="s">
        <v>53</v>
      </c>
      <c r="H210" t="s">
        <v>195</v>
      </c>
      <c r="I210" t="s">
        <v>1675</v>
      </c>
      <c r="J210" s="77">
        <v>46266.291666666664</v>
      </c>
      <c r="K210" s="77">
        <v>46280.541666666664</v>
      </c>
      <c r="L210" s="77">
        <v>46280.541666666664</v>
      </c>
      <c r="M210" s="77">
        <v>46280.404861111114</v>
      </c>
      <c r="N210" s="77">
        <v>46280.404861111114</v>
      </c>
      <c r="O210" s="77">
        <v>46280.426388888889</v>
      </c>
      <c r="P210" s="140">
        <f t="shared" si="7"/>
        <v>46280</v>
      </c>
      <c r="Q210" t="s">
        <v>646</v>
      </c>
      <c r="R210" t="s">
        <v>102</v>
      </c>
      <c r="S210" t="s">
        <v>30615</v>
      </c>
      <c r="T210" t="s">
        <v>30616</v>
      </c>
      <c r="V210" t="s">
        <v>30617</v>
      </c>
      <c r="X210" t="s">
        <v>30658</v>
      </c>
      <c r="Y210" t="s">
        <v>30759</v>
      </c>
      <c r="Z210" t="s">
        <v>30620</v>
      </c>
      <c r="AA210" t="s">
        <v>31271</v>
      </c>
      <c r="AB210" t="s">
        <v>30615</v>
      </c>
      <c r="AC210">
        <v>1</v>
      </c>
      <c r="AD210">
        <v>1</v>
      </c>
      <c r="AE210">
        <v>1</v>
      </c>
      <c r="AF210" t="s">
        <v>621</v>
      </c>
      <c r="AG210" t="s">
        <v>68</v>
      </c>
      <c r="AH210" t="s">
        <v>631</v>
      </c>
      <c r="AL210">
        <v>5</v>
      </c>
      <c r="AM210">
        <v>5</v>
      </c>
    </row>
    <row r="211" spans="1:39" ht="15" hidden="1" customHeight="1" x14ac:dyDescent="0.35">
      <c r="A211">
        <v>2649220</v>
      </c>
      <c r="B211" t="s">
        <v>617</v>
      </c>
      <c r="C211">
        <v>6</v>
      </c>
      <c r="D211" t="s">
        <v>1707</v>
      </c>
      <c r="E211" s="84" t="str">
        <f t="shared" si="6"/>
        <v>01DD</v>
      </c>
      <c r="F211" t="s">
        <v>1708</v>
      </c>
      <c r="G211" t="s">
        <v>53</v>
      </c>
      <c r="H211" t="s">
        <v>221</v>
      </c>
      <c r="I211" t="s">
        <v>1709</v>
      </c>
      <c r="J211" s="77">
        <v>46266.291666666664</v>
      </c>
      <c r="K211" s="77">
        <v>46281.708333333336</v>
      </c>
      <c r="L211" s="77">
        <v>46281.708333333336</v>
      </c>
      <c r="M211" s="77">
        <v>46281.508333333331</v>
      </c>
      <c r="N211" s="77">
        <v>46281.511805555558</v>
      </c>
      <c r="O211" s="77">
        <v>46281.534722222219</v>
      </c>
      <c r="P211" s="140">
        <f t="shared" si="7"/>
        <v>46281</v>
      </c>
      <c r="Q211" t="s">
        <v>658</v>
      </c>
      <c r="R211" t="s">
        <v>92</v>
      </c>
      <c r="S211" t="s">
        <v>30615</v>
      </c>
      <c r="T211" t="s">
        <v>30616</v>
      </c>
      <c r="V211" t="s">
        <v>30617</v>
      </c>
      <c r="X211" s="78" t="s">
        <v>30720</v>
      </c>
      <c r="Y211" s="78" t="s">
        <v>31272</v>
      </c>
      <c r="Z211" t="s">
        <v>30620</v>
      </c>
      <c r="AA211" t="s">
        <v>31273</v>
      </c>
      <c r="AB211" t="s">
        <v>30615</v>
      </c>
      <c r="AC211">
        <v>1</v>
      </c>
      <c r="AD211">
        <v>1</v>
      </c>
      <c r="AE211">
        <v>1</v>
      </c>
      <c r="AF211" t="s">
        <v>621</v>
      </c>
      <c r="AG211" t="s">
        <v>68</v>
      </c>
      <c r="AH211" t="s">
        <v>659</v>
      </c>
      <c r="AL211">
        <v>5</v>
      </c>
      <c r="AM211">
        <v>5</v>
      </c>
    </row>
    <row r="212" spans="1:39" ht="15" hidden="1" customHeight="1" x14ac:dyDescent="0.35">
      <c r="A212">
        <v>2653629</v>
      </c>
      <c r="B212" t="s">
        <v>617</v>
      </c>
      <c r="C212">
        <v>6</v>
      </c>
      <c r="D212" t="s">
        <v>1320</v>
      </c>
      <c r="E212" s="84" t="str">
        <f t="shared" si="6"/>
        <v>016U</v>
      </c>
      <c r="F212" t="s">
        <v>31260</v>
      </c>
      <c r="G212" t="s">
        <v>53</v>
      </c>
      <c r="H212" t="s">
        <v>168</v>
      </c>
      <c r="I212" t="s">
        <v>1321</v>
      </c>
      <c r="J212" s="77">
        <v>46266.291666666664</v>
      </c>
      <c r="K212" s="77">
        <v>46281.708333333336</v>
      </c>
      <c r="L212" s="77">
        <v>46281.708333333336</v>
      </c>
      <c r="M212" s="77">
        <v>46281.432638888888</v>
      </c>
      <c r="N212" s="77">
        <v>46281.433333333334</v>
      </c>
      <c r="O212" s="77">
        <v>46281.45416666667</v>
      </c>
      <c r="P212" s="140">
        <f t="shared" si="7"/>
        <v>46281</v>
      </c>
      <c r="Q212" t="s">
        <v>658</v>
      </c>
      <c r="R212" t="s">
        <v>92</v>
      </c>
      <c r="S212" t="s">
        <v>30615</v>
      </c>
      <c r="T212" t="s">
        <v>30616</v>
      </c>
      <c r="V212" t="s">
        <v>30617</v>
      </c>
      <c r="X212" s="78" t="s">
        <v>30720</v>
      </c>
      <c r="Y212" s="78" t="s">
        <v>31274</v>
      </c>
      <c r="Z212" t="s">
        <v>30620</v>
      </c>
      <c r="AA212" t="s">
        <v>31275</v>
      </c>
      <c r="AB212" t="s">
        <v>30615</v>
      </c>
      <c r="AC212">
        <v>1</v>
      </c>
      <c r="AD212">
        <v>1</v>
      </c>
      <c r="AE212">
        <v>1</v>
      </c>
      <c r="AF212" t="s">
        <v>621</v>
      </c>
      <c r="AG212" t="s">
        <v>68</v>
      </c>
      <c r="AH212" t="s">
        <v>659</v>
      </c>
      <c r="AL212">
        <v>5</v>
      </c>
      <c r="AM212">
        <v>5</v>
      </c>
    </row>
    <row r="213" spans="1:39" ht="15" hidden="1" customHeight="1" x14ac:dyDescent="0.35">
      <c r="A213">
        <v>2656168</v>
      </c>
      <c r="B213" t="s">
        <v>617</v>
      </c>
      <c r="C213">
        <v>6</v>
      </c>
      <c r="D213" t="s">
        <v>741</v>
      </c>
      <c r="E213" s="84" t="str">
        <f t="shared" si="6"/>
        <v>00R9</v>
      </c>
      <c r="F213" t="s">
        <v>1967</v>
      </c>
      <c r="G213" t="s">
        <v>53</v>
      </c>
      <c r="H213" t="s">
        <v>133</v>
      </c>
      <c r="I213" t="s">
        <v>1968</v>
      </c>
      <c r="J213" s="77">
        <v>46266.291666666664</v>
      </c>
      <c r="K213" s="77">
        <v>46273.708333333336</v>
      </c>
      <c r="L213" s="77">
        <v>46273.708333333336</v>
      </c>
      <c r="M213" s="77">
        <v>46281.657638888886</v>
      </c>
      <c r="N213" s="77">
        <v>46281.661805555559</v>
      </c>
      <c r="O213" s="77">
        <v>46281.688888888886</v>
      </c>
      <c r="P213" s="140">
        <f t="shared" si="7"/>
        <v>46281</v>
      </c>
      <c r="Q213" t="s">
        <v>821</v>
      </c>
      <c r="R213" t="s">
        <v>822</v>
      </c>
      <c r="S213" t="s">
        <v>30615</v>
      </c>
      <c r="T213" t="s">
        <v>30616</v>
      </c>
      <c r="V213" t="s">
        <v>30617</v>
      </c>
      <c r="X213" t="s">
        <v>31276</v>
      </c>
      <c r="Y213" s="78" t="s">
        <v>31277</v>
      </c>
      <c r="Z213" t="s">
        <v>30620</v>
      </c>
      <c r="AA213" t="s">
        <v>31278</v>
      </c>
      <c r="AB213" t="s">
        <v>30615</v>
      </c>
      <c r="AC213">
        <v>1</v>
      </c>
      <c r="AD213">
        <v>1</v>
      </c>
      <c r="AE213">
        <v>1</v>
      </c>
      <c r="AF213" t="s">
        <v>621</v>
      </c>
      <c r="AG213" t="s">
        <v>68</v>
      </c>
      <c r="AH213" t="s">
        <v>622</v>
      </c>
      <c r="AL213">
        <v>0</v>
      </c>
      <c r="AM213">
        <v>5</v>
      </c>
    </row>
    <row r="214" spans="1:39" ht="15" hidden="1" customHeight="1" x14ac:dyDescent="0.35">
      <c r="A214">
        <v>2650668</v>
      </c>
      <c r="B214" t="s">
        <v>617</v>
      </c>
      <c r="C214">
        <v>6</v>
      </c>
      <c r="D214" t="s">
        <v>868</v>
      </c>
      <c r="E214" s="84" t="str">
        <f t="shared" si="6"/>
        <v>00JP</v>
      </c>
      <c r="F214" t="s">
        <v>869</v>
      </c>
      <c r="G214" t="s">
        <v>53</v>
      </c>
      <c r="H214" t="s">
        <v>121</v>
      </c>
      <c r="I214" t="s">
        <v>870</v>
      </c>
      <c r="J214" s="77">
        <v>46266.291666666664</v>
      </c>
      <c r="K214" s="77">
        <v>46282.458333333336</v>
      </c>
      <c r="L214" s="77">
        <v>46282.458333333336</v>
      </c>
      <c r="M214" s="77">
        <v>46282.390972222223</v>
      </c>
      <c r="N214" s="77">
        <v>46282.411805555559</v>
      </c>
      <c r="O214" s="77">
        <v>46282.434027777781</v>
      </c>
      <c r="P214" s="140">
        <f t="shared" si="7"/>
        <v>46282</v>
      </c>
      <c r="Q214" t="s">
        <v>651</v>
      </c>
      <c r="R214" t="s">
        <v>76</v>
      </c>
      <c r="S214" t="s">
        <v>30615</v>
      </c>
      <c r="T214" t="s">
        <v>30616</v>
      </c>
      <c r="V214" t="s">
        <v>30617</v>
      </c>
      <c r="X214" s="78" t="s">
        <v>30666</v>
      </c>
      <c r="Y214" s="78" t="s">
        <v>30667</v>
      </c>
      <c r="Z214" t="s">
        <v>30620</v>
      </c>
      <c r="AA214" t="s">
        <v>31279</v>
      </c>
      <c r="AB214" t="s">
        <v>30615</v>
      </c>
      <c r="AC214">
        <v>1</v>
      </c>
      <c r="AD214">
        <v>1</v>
      </c>
      <c r="AE214">
        <v>2</v>
      </c>
      <c r="AF214" t="s">
        <v>621</v>
      </c>
      <c r="AG214" t="s">
        <v>68</v>
      </c>
      <c r="AH214" t="s">
        <v>631</v>
      </c>
      <c r="AL214">
        <v>5</v>
      </c>
      <c r="AM214">
        <v>5</v>
      </c>
    </row>
    <row r="215" spans="1:39" ht="15" hidden="1" customHeight="1" x14ac:dyDescent="0.35">
      <c r="A215">
        <v>2648755</v>
      </c>
      <c r="B215" t="s">
        <v>617</v>
      </c>
      <c r="C215">
        <v>6</v>
      </c>
      <c r="D215" t="s">
        <v>730</v>
      </c>
      <c r="E215" s="84" t="str">
        <f t="shared" si="6"/>
        <v>00DP</v>
      </c>
      <c r="F215" t="s">
        <v>731</v>
      </c>
      <c r="G215" t="s">
        <v>53</v>
      </c>
      <c r="H215" t="s">
        <v>98</v>
      </c>
      <c r="I215" t="s">
        <v>732</v>
      </c>
      <c r="J215" s="77">
        <v>46266.291666666664</v>
      </c>
      <c r="K215" s="77">
        <v>46279.625</v>
      </c>
      <c r="L215" s="77">
        <v>46279.625</v>
      </c>
      <c r="M215" s="77">
        <v>46279.37222222222</v>
      </c>
      <c r="N215" s="77">
        <v>46279.388888888891</v>
      </c>
      <c r="O215" s="77">
        <v>46279.410416666666</v>
      </c>
      <c r="P215" s="140">
        <f t="shared" si="7"/>
        <v>46279</v>
      </c>
      <c r="Q215" t="s">
        <v>641</v>
      </c>
      <c r="R215" t="s">
        <v>71</v>
      </c>
      <c r="S215" t="s">
        <v>30615</v>
      </c>
      <c r="T215" t="s">
        <v>30616</v>
      </c>
      <c r="V215" t="s">
        <v>30617</v>
      </c>
      <c r="X215" t="s">
        <v>30681</v>
      </c>
      <c r="Y215" t="s">
        <v>30682</v>
      </c>
      <c r="Z215" t="s">
        <v>30620</v>
      </c>
      <c r="AA215" t="s">
        <v>30683</v>
      </c>
      <c r="AB215" t="s">
        <v>30615</v>
      </c>
      <c r="AC215">
        <v>1</v>
      </c>
      <c r="AD215">
        <v>1</v>
      </c>
      <c r="AE215">
        <v>1</v>
      </c>
      <c r="AF215" t="s">
        <v>621</v>
      </c>
      <c r="AG215" t="s">
        <v>68</v>
      </c>
      <c r="AH215" t="s">
        <v>622</v>
      </c>
      <c r="AL215">
        <v>5</v>
      </c>
      <c r="AM215">
        <v>5</v>
      </c>
    </row>
    <row r="216" spans="1:39" ht="15" hidden="1" customHeight="1" x14ac:dyDescent="0.35">
      <c r="A216">
        <v>2643256</v>
      </c>
      <c r="B216" t="s">
        <v>617</v>
      </c>
      <c r="C216">
        <v>6</v>
      </c>
      <c r="D216" t="s">
        <v>688</v>
      </c>
      <c r="E216" s="84" t="str">
        <f t="shared" si="6"/>
        <v>Z08R</v>
      </c>
      <c r="F216" t="s">
        <v>689</v>
      </c>
      <c r="G216" t="s">
        <v>38</v>
      </c>
      <c r="H216" t="s">
        <v>405</v>
      </c>
      <c r="I216" t="s">
        <v>1767</v>
      </c>
      <c r="J216" s="77">
        <v>46262.726388888892</v>
      </c>
      <c r="K216" s="77">
        <v>46262.726388888892</v>
      </c>
      <c r="L216" s="77">
        <v>46282.291666666664</v>
      </c>
      <c r="M216" s="77">
        <v>46282.3125</v>
      </c>
      <c r="N216" s="77">
        <v>46282.3125</v>
      </c>
      <c r="O216" s="77">
        <v>46282.334027777775</v>
      </c>
      <c r="P216" s="140">
        <f t="shared" si="7"/>
        <v>46282</v>
      </c>
      <c r="Q216" t="s">
        <v>658</v>
      </c>
      <c r="R216" t="s">
        <v>92</v>
      </c>
      <c r="S216" t="s">
        <v>30566</v>
      </c>
      <c r="T216" t="s">
        <v>30567</v>
      </c>
      <c r="V216" t="s">
        <v>30568</v>
      </c>
      <c r="X216" s="78" t="s">
        <v>31280</v>
      </c>
      <c r="Y216" s="78" t="s">
        <v>31281</v>
      </c>
      <c r="Z216" t="s">
        <v>30571</v>
      </c>
      <c r="AA216" t="s">
        <v>31282</v>
      </c>
      <c r="AB216" t="s">
        <v>30573</v>
      </c>
      <c r="AC216">
        <v>1</v>
      </c>
      <c r="AD216">
        <v>1</v>
      </c>
      <c r="AE216">
        <v>1</v>
      </c>
      <c r="AF216" t="s">
        <v>621</v>
      </c>
      <c r="AG216" t="s">
        <v>68</v>
      </c>
      <c r="AH216" t="s">
        <v>631</v>
      </c>
      <c r="AL216">
        <v>2</v>
      </c>
      <c r="AM216">
        <v>5</v>
      </c>
    </row>
    <row r="217" spans="1:39" ht="15" hidden="1" customHeight="1" x14ac:dyDescent="0.35">
      <c r="A217">
        <v>2636297</v>
      </c>
      <c r="B217" t="s">
        <v>617</v>
      </c>
      <c r="C217">
        <v>6</v>
      </c>
      <c r="D217" t="s">
        <v>1251</v>
      </c>
      <c r="E217" s="84" t="str">
        <f t="shared" si="6"/>
        <v>Z866</v>
      </c>
      <c r="F217" t="s">
        <v>1252</v>
      </c>
      <c r="G217" t="s">
        <v>38</v>
      </c>
      <c r="H217" t="s">
        <v>487</v>
      </c>
      <c r="I217" t="s">
        <v>1253</v>
      </c>
      <c r="J217" s="77">
        <v>46255.601388888892</v>
      </c>
      <c r="K217" s="77">
        <v>46255.601388888892</v>
      </c>
      <c r="L217" s="77">
        <v>46281.541666666664</v>
      </c>
      <c r="M217" s="77">
        <v>46281.429166666669</v>
      </c>
      <c r="N217" s="77">
        <v>46281.429861111108</v>
      </c>
      <c r="O217" s="77">
        <v>46281.477777777778</v>
      </c>
      <c r="P217" s="140">
        <f t="shared" si="7"/>
        <v>46281</v>
      </c>
      <c r="Q217" t="s">
        <v>665</v>
      </c>
      <c r="R217" t="s">
        <v>78</v>
      </c>
      <c r="S217" t="s">
        <v>30566</v>
      </c>
      <c r="T217" t="s">
        <v>30567</v>
      </c>
      <c r="V217" t="s">
        <v>30568</v>
      </c>
      <c r="X217" t="s">
        <v>31283</v>
      </c>
      <c r="Y217" s="78" t="s">
        <v>31284</v>
      </c>
      <c r="Z217" t="s">
        <v>30571</v>
      </c>
      <c r="AA217" t="s">
        <v>31285</v>
      </c>
      <c r="AB217" t="s">
        <v>30573</v>
      </c>
      <c r="AC217">
        <v>1</v>
      </c>
      <c r="AD217">
        <v>1</v>
      </c>
      <c r="AE217">
        <v>1</v>
      </c>
      <c r="AF217" t="s">
        <v>621</v>
      </c>
      <c r="AG217" t="s">
        <v>68</v>
      </c>
      <c r="AH217" t="s">
        <v>631</v>
      </c>
      <c r="AL217">
        <v>5</v>
      </c>
      <c r="AM217">
        <v>4</v>
      </c>
    </row>
    <row r="218" spans="1:39" ht="15" hidden="1" customHeight="1" x14ac:dyDescent="0.35">
      <c r="A218">
        <v>2621514</v>
      </c>
      <c r="B218" t="s">
        <v>617</v>
      </c>
      <c r="C218">
        <v>6</v>
      </c>
      <c r="D218" t="s">
        <v>1267</v>
      </c>
      <c r="E218" s="84" t="str">
        <f t="shared" si="6"/>
        <v>ZRA6</v>
      </c>
      <c r="F218" t="s">
        <v>1268</v>
      </c>
      <c r="G218" t="s">
        <v>38</v>
      </c>
      <c r="H218" t="s">
        <v>511</v>
      </c>
      <c r="I218" t="s">
        <v>1269</v>
      </c>
      <c r="J218" s="77">
        <v>46240.677777777775</v>
      </c>
      <c r="K218" s="77">
        <v>46240.677777777775</v>
      </c>
      <c r="L218" s="77">
        <v>46281.708333333336</v>
      </c>
      <c r="M218" s="77">
        <v>46281.660416666666</v>
      </c>
      <c r="N218" s="77">
        <v>46281.660416666666</v>
      </c>
      <c r="O218" s="77">
        <v>46281.7</v>
      </c>
      <c r="P218" s="140">
        <f t="shared" si="7"/>
        <v>46281</v>
      </c>
      <c r="Q218" t="s">
        <v>665</v>
      </c>
      <c r="R218" t="s">
        <v>78</v>
      </c>
      <c r="S218" t="s">
        <v>30566</v>
      </c>
      <c r="T218" t="s">
        <v>30567</v>
      </c>
      <c r="U218" t="s">
        <v>31286</v>
      </c>
      <c r="V218" t="s">
        <v>30568</v>
      </c>
      <c r="W218" t="s">
        <v>30897</v>
      </c>
      <c r="X218" t="s">
        <v>31287</v>
      </c>
      <c r="Y218" t="s">
        <v>31288</v>
      </c>
      <c r="Z218" t="s">
        <v>30571</v>
      </c>
      <c r="AA218" t="s">
        <v>31289</v>
      </c>
      <c r="AB218" t="s">
        <v>30573</v>
      </c>
      <c r="AC218">
        <v>1</v>
      </c>
      <c r="AD218">
        <v>1</v>
      </c>
      <c r="AE218">
        <v>1</v>
      </c>
      <c r="AF218" t="s">
        <v>621</v>
      </c>
      <c r="AG218" t="s">
        <v>68</v>
      </c>
      <c r="AH218" t="s">
        <v>631</v>
      </c>
      <c r="AL218">
        <v>5</v>
      </c>
      <c r="AM218">
        <v>5</v>
      </c>
    </row>
    <row r="219" spans="1:39" ht="15" hidden="1" customHeight="1" x14ac:dyDescent="0.35">
      <c r="A219">
        <v>2650653</v>
      </c>
      <c r="B219" t="s">
        <v>617</v>
      </c>
      <c r="C219">
        <v>6</v>
      </c>
      <c r="D219" t="s">
        <v>1144</v>
      </c>
      <c r="E219" s="84" t="str">
        <f t="shared" si="6"/>
        <v>651L</v>
      </c>
      <c r="F219" t="s">
        <v>1145</v>
      </c>
      <c r="G219" t="s">
        <v>53</v>
      </c>
      <c r="H219" t="s">
        <v>332</v>
      </c>
      <c r="I219" t="s">
        <v>1146</v>
      </c>
      <c r="J219" s="77">
        <v>46266.291666666664</v>
      </c>
      <c r="K219" s="77">
        <v>46279.708333333336</v>
      </c>
      <c r="L219" s="77">
        <v>46279.708333333336</v>
      </c>
      <c r="M219" s="77">
        <v>46279.5</v>
      </c>
      <c r="N219" s="77">
        <v>46279.500694444447</v>
      </c>
      <c r="O219" s="77">
        <v>46279.522916666669</v>
      </c>
      <c r="P219" s="140">
        <f t="shared" si="7"/>
        <v>46279</v>
      </c>
      <c r="Q219" t="s">
        <v>679</v>
      </c>
      <c r="R219" t="s">
        <v>66</v>
      </c>
      <c r="S219" t="s">
        <v>30615</v>
      </c>
      <c r="T219" t="s">
        <v>30616</v>
      </c>
      <c r="V219" t="s">
        <v>30617</v>
      </c>
      <c r="X219" t="s">
        <v>30658</v>
      </c>
      <c r="Y219" t="s">
        <v>30623</v>
      </c>
      <c r="Z219" t="s">
        <v>30620</v>
      </c>
      <c r="AA219" t="s">
        <v>30752</v>
      </c>
      <c r="AB219" t="s">
        <v>30615</v>
      </c>
      <c r="AC219">
        <v>1</v>
      </c>
      <c r="AD219">
        <v>1</v>
      </c>
      <c r="AE219">
        <v>1</v>
      </c>
      <c r="AF219" t="s">
        <v>621</v>
      </c>
      <c r="AG219" t="s">
        <v>68</v>
      </c>
      <c r="AH219" t="s">
        <v>631</v>
      </c>
      <c r="AL219">
        <v>5</v>
      </c>
      <c r="AM219">
        <v>5</v>
      </c>
    </row>
    <row r="220" spans="1:39" ht="15" hidden="1" customHeight="1" x14ac:dyDescent="0.35">
      <c r="A220">
        <v>2655813</v>
      </c>
      <c r="B220" t="s">
        <v>617</v>
      </c>
      <c r="C220">
        <v>6</v>
      </c>
      <c r="D220" t="s">
        <v>1600</v>
      </c>
      <c r="E220" s="84" t="str">
        <f t="shared" si="6"/>
        <v>619A</v>
      </c>
      <c r="F220" t="s">
        <v>1601</v>
      </c>
      <c r="G220" t="s">
        <v>53</v>
      </c>
      <c r="H220" t="s">
        <v>314</v>
      </c>
      <c r="I220" t="s">
        <v>1602</v>
      </c>
      <c r="J220" s="77">
        <v>46266.291666666664</v>
      </c>
      <c r="K220" s="77">
        <v>46279.75</v>
      </c>
      <c r="L220" s="77">
        <v>46279.75</v>
      </c>
      <c r="M220" s="77">
        <v>46279.690972222219</v>
      </c>
      <c r="N220" s="77">
        <v>46279.701388888891</v>
      </c>
      <c r="O220" s="77">
        <v>46279.722222222219</v>
      </c>
      <c r="P220" s="140">
        <f t="shared" si="7"/>
        <v>46279</v>
      </c>
      <c r="Q220" t="s">
        <v>646</v>
      </c>
      <c r="R220" t="s">
        <v>102</v>
      </c>
      <c r="S220" t="s">
        <v>30615</v>
      </c>
      <c r="T220" t="s">
        <v>30616</v>
      </c>
      <c r="V220" t="s">
        <v>30617</v>
      </c>
      <c r="X220" t="s">
        <v>30658</v>
      </c>
      <c r="Y220" t="s">
        <v>30623</v>
      </c>
      <c r="Z220" t="s">
        <v>30620</v>
      </c>
      <c r="AA220" t="s">
        <v>30753</v>
      </c>
      <c r="AB220" t="s">
        <v>30615</v>
      </c>
      <c r="AC220">
        <v>1</v>
      </c>
      <c r="AD220">
        <v>1</v>
      </c>
      <c r="AE220">
        <v>1</v>
      </c>
      <c r="AF220" t="s">
        <v>621</v>
      </c>
      <c r="AG220" t="s">
        <v>68</v>
      </c>
      <c r="AH220" t="s">
        <v>631</v>
      </c>
      <c r="AL220">
        <v>5</v>
      </c>
      <c r="AM220">
        <v>5</v>
      </c>
    </row>
    <row r="221" spans="1:39" ht="15" hidden="1" customHeight="1" x14ac:dyDescent="0.35">
      <c r="A221">
        <v>2648323</v>
      </c>
      <c r="B221" t="s">
        <v>617</v>
      </c>
      <c r="C221">
        <v>6</v>
      </c>
      <c r="D221" t="s">
        <v>1034</v>
      </c>
      <c r="E221" s="84" t="str">
        <f t="shared" si="6"/>
        <v>355T</v>
      </c>
      <c r="F221" t="s">
        <v>1035</v>
      </c>
      <c r="G221" t="s">
        <v>53</v>
      </c>
      <c r="H221" t="s">
        <v>240</v>
      </c>
      <c r="I221" t="s">
        <v>1036</v>
      </c>
      <c r="J221" s="77">
        <v>46266.291666666664</v>
      </c>
      <c r="K221" s="77">
        <v>46275.75</v>
      </c>
      <c r="L221" s="77">
        <v>46275.75</v>
      </c>
      <c r="M221" s="77">
        <v>46282.427083333336</v>
      </c>
      <c r="N221" s="77">
        <v>46282.445833333331</v>
      </c>
      <c r="O221" s="77">
        <v>46282.46875</v>
      </c>
      <c r="P221" s="140">
        <f t="shared" si="7"/>
        <v>46282</v>
      </c>
      <c r="Q221" t="s">
        <v>665</v>
      </c>
      <c r="R221" t="s">
        <v>78</v>
      </c>
      <c r="S221" t="s">
        <v>30615</v>
      </c>
      <c r="T221" t="s">
        <v>30616</v>
      </c>
      <c r="V221" t="s">
        <v>30617</v>
      </c>
      <c r="X221" s="78" t="s">
        <v>30671</v>
      </c>
      <c r="Y221" s="78" t="s">
        <v>30876</v>
      </c>
      <c r="Z221" t="s">
        <v>30620</v>
      </c>
      <c r="AA221" t="s">
        <v>31290</v>
      </c>
      <c r="AB221" t="s">
        <v>30615</v>
      </c>
      <c r="AC221">
        <v>1</v>
      </c>
      <c r="AD221">
        <v>1</v>
      </c>
      <c r="AE221">
        <v>1</v>
      </c>
      <c r="AF221" t="s">
        <v>621</v>
      </c>
      <c r="AG221" t="s">
        <v>68</v>
      </c>
      <c r="AH221" t="s">
        <v>631</v>
      </c>
      <c r="AL221">
        <v>0</v>
      </c>
      <c r="AM221">
        <v>5</v>
      </c>
    </row>
    <row r="222" spans="1:39" ht="15" hidden="1" customHeight="1" x14ac:dyDescent="0.35">
      <c r="A222">
        <v>2650641</v>
      </c>
      <c r="B222" t="s">
        <v>617</v>
      </c>
      <c r="C222">
        <v>6</v>
      </c>
      <c r="D222" t="s">
        <v>1693</v>
      </c>
      <c r="E222" s="84" t="str">
        <f t="shared" si="6"/>
        <v>2980</v>
      </c>
      <c r="F222" t="s">
        <v>1694</v>
      </c>
      <c r="G222" t="s">
        <v>53</v>
      </c>
      <c r="H222" t="s">
        <v>227</v>
      </c>
      <c r="I222" t="s">
        <v>1695</v>
      </c>
      <c r="J222" s="77">
        <v>46266.291666666664</v>
      </c>
      <c r="K222" s="77">
        <v>46282.604166666664</v>
      </c>
      <c r="L222" s="77">
        <v>46282.604166666664</v>
      </c>
      <c r="M222" s="77">
        <v>46282.393055555556</v>
      </c>
      <c r="N222" s="77">
        <v>46282.393750000003</v>
      </c>
      <c r="O222" s="77">
        <v>46282.415972222225</v>
      </c>
      <c r="P222" s="140">
        <f t="shared" si="7"/>
        <v>46282</v>
      </c>
      <c r="Q222" t="s">
        <v>679</v>
      </c>
      <c r="R222" t="s">
        <v>66</v>
      </c>
      <c r="S222" t="s">
        <v>30615</v>
      </c>
      <c r="T222" t="s">
        <v>30616</v>
      </c>
      <c r="V222" t="s">
        <v>30617</v>
      </c>
      <c r="X222" t="s">
        <v>30658</v>
      </c>
      <c r="Y222" t="s">
        <v>30623</v>
      </c>
      <c r="Z222" t="s">
        <v>30620</v>
      </c>
      <c r="AA222" t="s">
        <v>31291</v>
      </c>
      <c r="AB222" t="s">
        <v>30615</v>
      </c>
      <c r="AC222">
        <v>1</v>
      </c>
      <c r="AD222">
        <v>1</v>
      </c>
      <c r="AE222">
        <v>1</v>
      </c>
      <c r="AF222" t="s">
        <v>621</v>
      </c>
      <c r="AG222" t="s">
        <v>68</v>
      </c>
      <c r="AH222" t="s">
        <v>631</v>
      </c>
      <c r="AL222">
        <v>5</v>
      </c>
      <c r="AM222">
        <v>5</v>
      </c>
    </row>
    <row r="223" spans="1:39" ht="15" hidden="1" customHeight="1" x14ac:dyDescent="0.35">
      <c r="A223">
        <v>2648761</v>
      </c>
      <c r="B223" t="s">
        <v>617</v>
      </c>
      <c r="C223">
        <v>6</v>
      </c>
      <c r="D223" t="s">
        <v>748</v>
      </c>
      <c r="E223" s="84" t="str">
        <f t="shared" ref="E223:E285" si="8">LEFT(D223,4)</f>
        <v>262R</v>
      </c>
      <c r="F223" t="s">
        <v>749</v>
      </c>
      <c r="G223" t="s">
        <v>53</v>
      </c>
      <c r="H223" t="s">
        <v>219</v>
      </c>
      <c r="I223" t="s">
        <v>1925</v>
      </c>
      <c r="J223" s="77">
        <v>46266.291666666664</v>
      </c>
      <c r="K223" s="77">
        <v>46279.583333333336</v>
      </c>
      <c r="L223" s="77">
        <v>46279.583333333336</v>
      </c>
      <c r="M223" s="77">
        <v>46279.442361111112</v>
      </c>
      <c r="N223" s="77">
        <v>46279.463194444441</v>
      </c>
      <c r="O223" s="77">
        <v>46279.484722222223</v>
      </c>
      <c r="P223" s="140">
        <f t="shared" si="7"/>
        <v>46279</v>
      </c>
      <c r="Q223" t="s">
        <v>641</v>
      </c>
      <c r="R223" t="s">
        <v>71</v>
      </c>
      <c r="S223" t="s">
        <v>30615</v>
      </c>
      <c r="T223" t="s">
        <v>30616</v>
      </c>
      <c r="V223" t="s">
        <v>30617</v>
      </c>
      <c r="X223" t="s">
        <v>30761</v>
      </c>
      <c r="Y223" t="s">
        <v>30682</v>
      </c>
      <c r="Z223" t="s">
        <v>30620</v>
      </c>
      <c r="AA223" t="s">
        <v>30762</v>
      </c>
      <c r="AB223" t="s">
        <v>30615</v>
      </c>
      <c r="AC223">
        <v>1</v>
      </c>
      <c r="AD223">
        <v>1</v>
      </c>
      <c r="AE223">
        <v>1</v>
      </c>
      <c r="AF223" t="s">
        <v>621</v>
      </c>
      <c r="AG223" t="s">
        <v>68</v>
      </c>
      <c r="AH223" t="s">
        <v>622</v>
      </c>
      <c r="AL223">
        <v>5</v>
      </c>
      <c r="AM223">
        <v>5</v>
      </c>
    </row>
    <row r="224" spans="1:39" ht="15" hidden="1" customHeight="1" x14ac:dyDescent="0.35">
      <c r="A224">
        <v>2651316</v>
      </c>
      <c r="B224" t="s">
        <v>617</v>
      </c>
      <c r="C224">
        <v>6</v>
      </c>
      <c r="D224" t="s">
        <v>744</v>
      </c>
      <c r="E224" s="84" t="str">
        <f t="shared" si="8"/>
        <v>164R</v>
      </c>
      <c r="F224" t="s">
        <v>745</v>
      </c>
      <c r="G224" t="s">
        <v>53</v>
      </c>
      <c r="H224" t="s">
        <v>206</v>
      </c>
      <c r="I224" t="s">
        <v>1989</v>
      </c>
      <c r="J224" s="77">
        <v>46266.291666666664</v>
      </c>
      <c r="K224" s="77">
        <v>46280.708333333336</v>
      </c>
      <c r="L224" s="77">
        <v>46280.708333333336</v>
      </c>
      <c r="M224" s="77">
        <v>46280.547222222223</v>
      </c>
      <c r="N224" s="77">
        <v>46280.556944444441</v>
      </c>
      <c r="O224" s="77">
        <v>46280.579861111109</v>
      </c>
      <c r="P224" s="140">
        <f t="shared" ref="P224:P286" si="9">INT(O224)</f>
        <v>46280</v>
      </c>
      <c r="Q224" t="s">
        <v>655</v>
      </c>
      <c r="R224" t="s">
        <v>111</v>
      </c>
      <c r="S224" t="s">
        <v>30615</v>
      </c>
      <c r="T224" t="s">
        <v>30616</v>
      </c>
      <c r="V224" t="s">
        <v>30617</v>
      </c>
      <c r="X224" t="s">
        <v>31292</v>
      </c>
      <c r="Y224" t="s">
        <v>31293</v>
      </c>
      <c r="Z224" t="s">
        <v>30620</v>
      </c>
      <c r="AA224" t="s">
        <v>31294</v>
      </c>
      <c r="AB224" t="s">
        <v>30615</v>
      </c>
      <c r="AC224">
        <v>1</v>
      </c>
      <c r="AD224">
        <v>1</v>
      </c>
      <c r="AE224">
        <v>1</v>
      </c>
      <c r="AF224" t="s">
        <v>621</v>
      </c>
      <c r="AG224" t="s">
        <v>68</v>
      </c>
      <c r="AH224" t="s">
        <v>676</v>
      </c>
      <c r="AL224">
        <v>5</v>
      </c>
      <c r="AM224">
        <v>5</v>
      </c>
    </row>
    <row r="225" spans="1:39" ht="15" hidden="1" customHeight="1" x14ac:dyDescent="0.35">
      <c r="A225">
        <v>2653626</v>
      </c>
      <c r="B225" t="s">
        <v>617</v>
      </c>
      <c r="C225">
        <v>6</v>
      </c>
      <c r="D225" t="s">
        <v>848</v>
      </c>
      <c r="E225" s="84" t="str">
        <f t="shared" si="8"/>
        <v>00E3</v>
      </c>
      <c r="F225" t="s">
        <v>849</v>
      </c>
      <c r="G225" t="s">
        <v>53</v>
      </c>
      <c r="H225" t="s">
        <v>101</v>
      </c>
      <c r="I225" t="s">
        <v>850</v>
      </c>
      <c r="J225" s="77">
        <v>46266.291666666664</v>
      </c>
      <c r="K225" s="77">
        <v>46282.708333333336</v>
      </c>
      <c r="L225" s="77">
        <v>46282.708333333336</v>
      </c>
      <c r="M225" s="77">
        <v>46282.420138888891</v>
      </c>
      <c r="N225" s="77">
        <v>46282.422222222223</v>
      </c>
      <c r="O225" s="77">
        <v>46282.444444444445</v>
      </c>
      <c r="P225" s="140">
        <f t="shared" si="9"/>
        <v>46282</v>
      </c>
      <c r="Q225" t="s">
        <v>647</v>
      </c>
      <c r="R225" t="s">
        <v>100</v>
      </c>
      <c r="S225" t="s">
        <v>30615</v>
      </c>
      <c r="T225" t="s">
        <v>30616</v>
      </c>
      <c r="V225" t="s">
        <v>30617</v>
      </c>
      <c r="X225" t="s">
        <v>30655</v>
      </c>
      <c r="Y225" s="78" t="s">
        <v>30656</v>
      </c>
      <c r="Z225" t="s">
        <v>30620</v>
      </c>
      <c r="AA225" t="s">
        <v>31295</v>
      </c>
      <c r="AB225" t="s">
        <v>30615</v>
      </c>
      <c r="AC225">
        <v>1</v>
      </c>
      <c r="AD225">
        <v>1</v>
      </c>
      <c r="AE225">
        <v>1</v>
      </c>
      <c r="AF225" t="s">
        <v>621</v>
      </c>
      <c r="AG225" t="s">
        <v>68</v>
      </c>
      <c r="AH225" t="s">
        <v>631</v>
      </c>
      <c r="AL225">
        <v>5</v>
      </c>
      <c r="AM225">
        <v>5</v>
      </c>
    </row>
    <row r="226" spans="1:39" ht="15" hidden="1" customHeight="1" x14ac:dyDescent="0.35">
      <c r="A226">
        <v>2650667</v>
      </c>
      <c r="B226" t="s">
        <v>617</v>
      </c>
      <c r="C226">
        <v>6</v>
      </c>
      <c r="D226" t="s">
        <v>704</v>
      </c>
      <c r="E226" s="84" t="str">
        <f t="shared" si="8"/>
        <v>ZRE6</v>
      </c>
      <c r="F226" t="s">
        <v>705</v>
      </c>
      <c r="G226" t="s">
        <v>38</v>
      </c>
      <c r="H226" t="s">
        <v>519</v>
      </c>
      <c r="I226" t="s">
        <v>706</v>
      </c>
      <c r="J226" s="77">
        <v>46266.291666666664</v>
      </c>
      <c r="K226" s="77">
        <v>46281.708333333336</v>
      </c>
      <c r="L226" s="77">
        <v>46281.708333333336</v>
      </c>
      <c r="M226" s="77">
        <v>46281.522222222222</v>
      </c>
      <c r="N226" s="77">
        <v>46281.525000000001</v>
      </c>
      <c r="O226" s="77">
        <v>46281.573611111111</v>
      </c>
      <c r="P226" s="140">
        <f t="shared" si="9"/>
        <v>46281</v>
      </c>
      <c r="Q226" t="s">
        <v>679</v>
      </c>
      <c r="R226" t="s">
        <v>66</v>
      </c>
      <c r="S226" t="s">
        <v>30615</v>
      </c>
      <c r="T226" t="s">
        <v>30616</v>
      </c>
      <c r="V226" t="s">
        <v>30617</v>
      </c>
      <c r="X226" t="s">
        <v>31296</v>
      </c>
      <c r="Y226" s="78" t="s">
        <v>31297</v>
      </c>
      <c r="Z226" t="s">
        <v>30620</v>
      </c>
      <c r="AA226" t="s">
        <v>31298</v>
      </c>
      <c r="AB226" t="s">
        <v>30615</v>
      </c>
      <c r="AC226">
        <v>1</v>
      </c>
      <c r="AD226">
        <v>1</v>
      </c>
      <c r="AE226">
        <v>1</v>
      </c>
      <c r="AF226" t="s">
        <v>621</v>
      </c>
      <c r="AG226" t="s">
        <v>68</v>
      </c>
      <c r="AH226" t="s">
        <v>631</v>
      </c>
      <c r="AL226">
        <v>5</v>
      </c>
      <c r="AM226">
        <v>5</v>
      </c>
    </row>
    <row r="227" spans="1:39" ht="15" hidden="1" customHeight="1" x14ac:dyDescent="0.35">
      <c r="A227">
        <v>2650702</v>
      </c>
      <c r="B227" t="s">
        <v>617</v>
      </c>
      <c r="C227">
        <v>6</v>
      </c>
      <c r="D227" t="s">
        <v>1244</v>
      </c>
      <c r="E227" s="84" t="str">
        <f t="shared" si="8"/>
        <v>Z843</v>
      </c>
      <c r="F227" t="s">
        <v>1245</v>
      </c>
      <c r="G227" t="s">
        <v>38</v>
      </c>
      <c r="H227" t="s">
        <v>480</v>
      </c>
      <c r="I227" t="s">
        <v>1235</v>
      </c>
      <c r="J227" s="77">
        <v>46266.291666666664</v>
      </c>
      <c r="K227" s="77">
        <v>46280.75</v>
      </c>
      <c r="L227" s="77">
        <v>46280.75</v>
      </c>
      <c r="M227" s="77">
        <v>46280.570138888892</v>
      </c>
      <c r="N227" s="77">
        <v>46280.572916666664</v>
      </c>
      <c r="O227" s="77">
        <v>46280.615277777775</v>
      </c>
      <c r="P227" s="140">
        <f t="shared" si="9"/>
        <v>46280</v>
      </c>
      <c r="Q227" t="s">
        <v>651</v>
      </c>
      <c r="R227" t="s">
        <v>76</v>
      </c>
      <c r="S227" t="s">
        <v>30615</v>
      </c>
      <c r="T227" t="s">
        <v>30616</v>
      </c>
      <c r="U227" t="s">
        <v>30634</v>
      </c>
      <c r="V227" t="s">
        <v>30617</v>
      </c>
      <c r="W227" t="s">
        <v>30909</v>
      </c>
      <c r="X227" s="78" t="s">
        <v>31299</v>
      </c>
      <c r="Y227" s="78" t="s">
        <v>30735</v>
      </c>
      <c r="Z227" t="s">
        <v>30620</v>
      </c>
      <c r="AA227" t="s">
        <v>31300</v>
      </c>
      <c r="AB227" t="s">
        <v>30615</v>
      </c>
      <c r="AC227">
        <v>1</v>
      </c>
      <c r="AD227">
        <v>1</v>
      </c>
      <c r="AE227">
        <v>2</v>
      </c>
      <c r="AF227" t="s">
        <v>621</v>
      </c>
      <c r="AG227" t="s">
        <v>68</v>
      </c>
      <c r="AH227" t="s">
        <v>631</v>
      </c>
      <c r="AL227">
        <v>5</v>
      </c>
      <c r="AM227">
        <v>5</v>
      </c>
    </row>
    <row r="228" spans="1:39" ht="15" hidden="1" customHeight="1" x14ac:dyDescent="0.35">
      <c r="A228">
        <v>2649256</v>
      </c>
      <c r="B228" t="s">
        <v>617</v>
      </c>
      <c r="C228">
        <v>6</v>
      </c>
      <c r="D228" t="s">
        <v>1213</v>
      </c>
      <c r="E228" s="84" t="str">
        <f t="shared" si="8"/>
        <v>Z08N</v>
      </c>
      <c r="F228" t="s">
        <v>1214</v>
      </c>
      <c r="G228" t="s">
        <v>38</v>
      </c>
      <c r="H228" t="s">
        <v>402</v>
      </c>
      <c r="I228" t="s">
        <v>1769</v>
      </c>
      <c r="J228" s="77">
        <v>46266.291666666664</v>
      </c>
      <c r="K228" s="77">
        <v>46282.541666666664</v>
      </c>
      <c r="L228" s="77">
        <v>46282.541666666664</v>
      </c>
      <c r="M228" s="77">
        <v>46282.449305555558</v>
      </c>
      <c r="N228" s="77">
        <v>46282.450694444444</v>
      </c>
      <c r="O228" s="77">
        <v>46282.492361111108</v>
      </c>
      <c r="P228" s="140">
        <f t="shared" si="9"/>
        <v>46282</v>
      </c>
      <c r="Q228" t="s">
        <v>658</v>
      </c>
      <c r="R228" t="s">
        <v>92</v>
      </c>
      <c r="S228" t="s">
        <v>30615</v>
      </c>
      <c r="T228" t="s">
        <v>30616</v>
      </c>
      <c r="U228" t="s">
        <v>30634</v>
      </c>
      <c r="V228" t="s">
        <v>30617</v>
      </c>
      <c r="W228" t="s">
        <v>30635</v>
      </c>
      <c r="X228" s="78" t="s">
        <v>31301</v>
      </c>
      <c r="Y228" s="78" t="s">
        <v>31302</v>
      </c>
      <c r="Z228" t="s">
        <v>30620</v>
      </c>
      <c r="AA228" t="s">
        <v>31303</v>
      </c>
      <c r="AB228" t="s">
        <v>30615</v>
      </c>
      <c r="AC228">
        <v>1</v>
      </c>
      <c r="AD228">
        <v>1</v>
      </c>
      <c r="AE228">
        <v>1</v>
      </c>
      <c r="AF228" t="s">
        <v>621</v>
      </c>
      <c r="AG228" t="s">
        <v>68</v>
      </c>
      <c r="AH228" t="s">
        <v>631</v>
      </c>
      <c r="AL228">
        <v>5</v>
      </c>
      <c r="AM228">
        <v>5</v>
      </c>
    </row>
    <row r="229" spans="1:39" ht="15" hidden="1" customHeight="1" x14ac:dyDescent="0.35">
      <c r="A229">
        <v>2653651</v>
      </c>
      <c r="B229" t="s">
        <v>617</v>
      </c>
      <c r="C229">
        <v>6</v>
      </c>
      <c r="D229" t="s">
        <v>1445</v>
      </c>
      <c r="E229" s="84" t="str">
        <f t="shared" si="8"/>
        <v>Z08E</v>
      </c>
      <c r="F229" t="s">
        <v>1446</v>
      </c>
      <c r="G229" t="s">
        <v>38</v>
      </c>
      <c r="H229" t="s">
        <v>400</v>
      </c>
      <c r="I229" t="s">
        <v>1750</v>
      </c>
      <c r="J229" s="77">
        <v>46266.291666666664</v>
      </c>
      <c r="K229" s="77">
        <v>46282.708333333336</v>
      </c>
      <c r="L229" s="77">
        <v>46282.708333333336</v>
      </c>
      <c r="M229" s="77">
        <v>46282.51666666667</v>
      </c>
      <c r="N229" s="77">
        <v>46282.529166666667</v>
      </c>
      <c r="O229" s="77">
        <v>46282.571527777778</v>
      </c>
      <c r="P229" s="140">
        <f t="shared" si="9"/>
        <v>46282</v>
      </c>
      <c r="Q229" t="s">
        <v>647</v>
      </c>
      <c r="R229" t="s">
        <v>100</v>
      </c>
      <c r="S229" t="s">
        <v>30615</v>
      </c>
      <c r="T229" t="s">
        <v>30616</v>
      </c>
      <c r="V229" t="s">
        <v>30617</v>
      </c>
      <c r="X229" t="s">
        <v>31304</v>
      </c>
      <c r="Y229" s="78" t="s">
        <v>31305</v>
      </c>
      <c r="Z229" t="s">
        <v>30620</v>
      </c>
      <c r="AA229" t="s">
        <v>31306</v>
      </c>
      <c r="AB229" t="s">
        <v>30615</v>
      </c>
      <c r="AC229">
        <v>1</v>
      </c>
      <c r="AD229">
        <v>1</v>
      </c>
      <c r="AE229">
        <v>1</v>
      </c>
      <c r="AF229" t="s">
        <v>621</v>
      </c>
      <c r="AG229" t="s">
        <v>68</v>
      </c>
      <c r="AH229" t="s">
        <v>631</v>
      </c>
      <c r="AL229">
        <v>5</v>
      </c>
      <c r="AM229">
        <v>5</v>
      </c>
    </row>
    <row r="230" spans="1:39" ht="15" hidden="1" customHeight="1" x14ac:dyDescent="0.35">
      <c r="A230">
        <v>2650690</v>
      </c>
      <c r="B230" t="s">
        <v>617</v>
      </c>
      <c r="C230">
        <v>6</v>
      </c>
      <c r="D230" t="s">
        <v>1210</v>
      </c>
      <c r="E230" s="84" t="str">
        <f t="shared" si="8"/>
        <v>695Y</v>
      </c>
      <c r="F230" t="s">
        <v>1211</v>
      </c>
      <c r="G230" t="s">
        <v>53</v>
      </c>
      <c r="H230" t="s">
        <v>388</v>
      </c>
      <c r="I230" t="s">
        <v>1212</v>
      </c>
      <c r="J230" s="77">
        <v>46266.291666666664</v>
      </c>
      <c r="K230" s="77">
        <v>46282.5625</v>
      </c>
      <c r="L230" s="77">
        <v>46282.5625</v>
      </c>
      <c r="M230" s="77">
        <v>46282.466666666667</v>
      </c>
      <c r="N230" s="77">
        <v>46282.549305555556</v>
      </c>
      <c r="O230" s="77">
        <v>46282.574305555558</v>
      </c>
      <c r="P230" s="140">
        <f t="shared" si="9"/>
        <v>46282</v>
      </c>
      <c r="Q230" t="s">
        <v>651</v>
      </c>
      <c r="R230" t="s">
        <v>76</v>
      </c>
      <c r="S230" t="s">
        <v>30615</v>
      </c>
      <c r="T230" t="s">
        <v>30616</v>
      </c>
      <c r="V230" t="s">
        <v>30617</v>
      </c>
      <c r="X230" s="78" t="s">
        <v>30666</v>
      </c>
      <c r="Y230" s="78" t="s">
        <v>30667</v>
      </c>
      <c r="Z230" t="s">
        <v>30620</v>
      </c>
      <c r="AA230" t="s">
        <v>31307</v>
      </c>
      <c r="AB230" t="s">
        <v>30615</v>
      </c>
      <c r="AC230">
        <v>1</v>
      </c>
      <c r="AD230">
        <v>1</v>
      </c>
      <c r="AE230">
        <v>2</v>
      </c>
      <c r="AF230" t="s">
        <v>621</v>
      </c>
      <c r="AG230" t="s">
        <v>68</v>
      </c>
      <c r="AH230" t="s">
        <v>631</v>
      </c>
      <c r="AL230">
        <v>5</v>
      </c>
      <c r="AM230">
        <v>5</v>
      </c>
    </row>
    <row r="231" spans="1:39" ht="15" hidden="1" customHeight="1" x14ac:dyDescent="0.35">
      <c r="A231">
        <v>2648767</v>
      </c>
      <c r="B231" t="s">
        <v>617</v>
      </c>
      <c r="C231">
        <v>6</v>
      </c>
      <c r="D231" t="s">
        <v>1507</v>
      </c>
      <c r="E231" s="84" t="str">
        <f t="shared" si="8"/>
        <v>695K</v>
      </c>
      <c r="F231" t="s">
        <v>1508</v>
      </c>
      <c r="G231" t="s">
        <v>53</v>
      </c>
      <c r="H231" t="s">
        <v>386</v>
      </c>
      <c r="I231" t="s">
        <v>1509</v>
      </c>
      <c r="J231" s="77">
        <v>46266.291666666664</v>
      </c>
      <c r="K231" s="77">
        <v>46281.291666666664</v>
      </c>
      <c r="L231" s="77">
        <v>46280.708333333336</v>
      </c>
      <c r="M231" s="77">
        <v>46280.566666666666</v>
      </c>
      <c r="N231" s="77">
        <v>46280.574305555558</v>
      </c>
      <c r="O231" s="77">
        <v>46280.597916666666</v>
      </c>
      <c r="P231" s="140">
        <f t="shared" si="9"/>
        <v>46280</v>
      </c>
      <c r="Q231" t="s">
        <v>641</v>
      </c>
      <c r="R231" t="s">
        <v>71</v>
      </c>
      <c r="S231" t="s">
        <v>30615</v>
      </c>
      <c r="T231" t="s">
        <v>30616</v>
      </c>
      <c r="V231" t="s">
        <v>30617</v>
      </c>
      <c r="X231" t="s">
        <v>30761</v>
      </c>
      <c r="Y231" t="s">
        <v>30682</v>
      </c>
      <c r="Z231" t="s">
        <v>30620</v>
      </c>
      <c r="AA231" t="s">
        <v>31308</v>
      </c>
      <c r="AB231" t="s">
        <v>30615</v>
      </c>
      <c r="AC231">
        <v>1</v>
      </c>
      <c r="AD231">
        <v>1</v>
      </c>
      <c r="AE231">
        <v>1</v>
      </c>
      <c r="AF231" t="s">
        <v>621</v>
      </c>
      <c r="AG231" t="s">
        <v>68</v>
      </c>
      <c r="AH231" t="s">
        <v>622</v>
      </c>
      <c r="AL231">
        <v>5</v>
      </c>
      <c r="AM231">
        <v>5</v>
      </c>
    </row>
    <row r="232" spans="1:39" ht="15" hidden="1" customHeight="1" x14ac:dyDescent="0.35">
      <c r="A232">
        <v>2653643</v>
      </c>
      <c r="B232" t="s">
        <v>617</v>
      </c>
      <c r="C232">
        <v>6</v>
      </c>
      <c r="D232" t="s">
        <v>1728</v>
      </c>
      <c r="E232" s="84" t="str">
        <f t="shared" si="8"/>
        <v>695F</v>
      </c>
      <c r="F232" t="s">
        <v>1729</v>
      </c>
      <c r="G232" t="s">
        <v>53</v>
      </c>
      <c r="H232" t="s">
        <v>384</v>
      </c>
      <c r="I232" t="s">
        <v>1730</v>
      </c>
      <c r="J232" s="77">
        <v>46266.291666666664</v>
      </c>
      <c r="K232" s="77">
        <v>46282.708333333336</v>
      </c>
      <c r="L232" s="77">
        <v>46282.708333333336</v>
      </c>
      <c r="M232" s="77">
        <v>46282.456944444442</v>
      </c>
      <c r="N232" s="77">
        <v>46282.459027777775</v>
      </c>
      <c r="O232" s="77">
        <v>46282.480555555558</v>
      </c>
      <c r="P232" s="140">
        <f t="shared" si="9"/>
        <v>46282</v>
      </c>
      <c r="Q232" t="s">
        <v>647</v>
      </c>
      <c r="R232" t="s">
        <v>100</v>
      </c>
      <c r="S232" t="s">
        <v>30615</v>
      </c>
      <c r="T232" t="s">
        <v>30616</v>
      </c>
      <c r="V232" t="s">
        <v>30617</v>
      </c>
      <c r="X232" t="s">
        <v>30655</v>
      </c>
      <c r="Y232" s="78" t="s">
        <v>30656</v>
      </c>
      <c r="Z232" t="s">
        <v>30620</v>
      </c>
      <c r="AA232" t="s">
        <v>31309</v>
      </c>
      <c r="AB232" t="s">
        <v>30615</v>
      </c>
      <c r="AC232">
        <v>1</v>
      </c>
      <c r="AD232">
        <v>1</v>
      </c>
      <c r="AE232">
        <v>1</v>
      </c>
      <c r="AF232" t="s">
        <v>621</v>
      </c>
      <c r="AG232" t="s">
        <v>68</v>
      </c>
      <c r="AH232" t="s">
        <v>631</v>
      </c>
      <c r="AL232">
        <v>5</v>
      </c>
      <c r="AM232">
        <v>5</v>
      </c>
    </row>
    <row r="233" spans="1:39" ht="15" hidden="1" customHeight="1" x14ac:dyDescent="0.35">
      <c r="A233">
        <v>2650657</v>
      </c>
      <c r="B233" t="s">
        <v>617</v>
      </c>
      <c r="C233">
        <v>6</v>
      </c>
      <c r="D233" t="s">
        <v>1189</v>
      </c>
      <c r="E233" s="84" t="str">
        <f t="shared" si="8"/>
        <v>688K</v>
      </c>
      <c r="F233" t="s">
        <v>1190</v>
      </c>
      <c r="G233" t="s">
        <v>53</v>
      </c>
      <c r="H233" t="s">
        <v>372</v>
      </c>
      <c r="I233" t="s">
        <v>1191</v>
      </c>
      <c r="J233" s="77">
        <v>46266.291666666664</v>
      </c>
      <c r="K233" s="77">
        <v>46279.708333333336</v>
      </c>
      <c r="L233" s="77">
        <v>46279.708333333336</v>
      </c>
      <c r="M233" s="77">
        <v>46279.418749999997</v>
      </c>
      <c r="N233" s="77">
        <v>46279.420138888891</v>
      </c>
      <c r="O233" s="77">
        <v>46279.444444444445</v>
      </c>
      <c r="P233" s="140">
        <f t="shared" si="9"/>
        <v>46279</v>
      </c>
      <c r="Q233" t="s">
        <v>679</v>
      </c>
      <c r="R233" t="s">
        <v>66</v>
      </c>
      <c r="S233" t="s">
        <v>30615</v>
      </c>
      <c r="T233" t="s">
        <v>30616</v>
      </c>
      <c r="V233" t="s">
        <v>30617</v>
      </c>
      <c r="X233" t="s">
        <v>30658</v>
      </c>
      <c r="Y233" t="s">
        <v>30623</v>
      </c>
      <c r="Z233" t="s">
        <v>30620</v>
      </c>
      <c r="AA233" t="s">
        <v>30707</v>
      </c>
      <c r="AB233" t="s">
        <v>30615</v>
      </c>
      <c r="AC233">
        <v>1</v>
      </c>
      <c r="AD233">
        <v>1</v>
      </c>
      <c r="AE233">
        <v>1</v>
      </c>
      <c r="AF233" t="s">
        <v>621</v>
      </c>
      <c r="AG233" t="s">
        <v>68</v>
      </c>
      <c r="AH233" t="s">
        <v>631</v>
      </c>
      <c r="AL233">
        <v>5</v>
      </c>
      <c r="AM233">
        <v>5</v>
      </c>
    </row>
    <row r="234" spans="1:39" ht="15" hidden="1" customHeight="1" x14ac:dyDescent="0.35">
      <c r="A234">
        <v>2655814</v>
      </c>
      <c r="B234" t="s">
        <v>617</v>
      </c>
      <c r="C234">
        <v>6</v>
      </c>
      <c r="D234" t="s">
        <v>1580</v>
      </c>
      <c r="E234" s="84" t="str">
        <f t="shared" si="8"/>
        <v>657F</v>
      </c>
      <c r="F234" t="s">
        <v>1581</v>
      </c>
      <c r="G234" t="s">
        <v>53</v>
      </c>
      <c r="H234" t="s">
        <v>343</v>
      </c>
      <c r="I234" t="s">
        <v>1582</v>
      </c>
      <c r="J234" s="77">
        <v>46266.291666666664</v>
      </c>
      <c r="K234" s="77">
        <v>46279.75</v>
      </c>
      <c r="L234" s="77">
        <v>46279.75</v>
      </c>
      <c r="M234" s="77">
        <v>46279.691666666666</v>
      </c>
      <c r="N234" s="77">
        <v>46279.756249999999</v>
      </c>
      <c r="O234" s="77">
        <v>46279.777083333334</v>
      </c>
      <c r="P234" s="140">
        <f t="shared" si="9"/>
        <v>46279</v>
      </c>
      <c r="Q234" t="s">
        <v>646</v>
      </c>
      <c r="R234" t="s">
        <v>102</v>
      </c>
      <c r="S234" t="s">
        <v>30615</v>
      </c>
      <c r="T234" t="s">
        <v>30616</v>
      </c>
      <c r="V234" t="s">
        <v>30617</v>
      </c>
      <c r="X234" t="s">
        <v>30658</v>
      </c>
      <c r="Y234" t="s">
        <v>30623</v>
      </c>
      <c r="Z234" t="s">
        <v>30620</v>
      </c>
      <c r="AA234" t="s">
        <v>30708</v>
      </c>
      <c r="AB234" t="s">
        <v>30615</v>
      </c>
      <c r="AC234">
        <v>1</v>
      </c>
      <c r="AD234">
        <v>1</v>
      </c>
      <c r="AE234">
        <v>1</v>
      </c>
      <c r="AF234" t="s">
        <v>621</v>
      </c>
      <c r="AG234" t="s">
        <v>68</v>
      </c>
      <c r="AH234" t="s">
        <v>631</v>
      </c>
      <c r="AL234">
        <v>5</v>
      </c>
      <c r="AM234">
        <v>5</v>
      </c>
    </row>
    <row r="235" spans="1:39" ht="15" hidden="1" customHeight="1" x14ac:dyDescent="0.35">
      <c r="A235">
        <v>2649241</v>
      </c>
      <c r="B235" t="s">
        <v>617</v>
      </c>
      <c r="C235">
        <v>6</v>
      </c>
      <c r="D235" t="s">
        <v>1357</v>
      </c>
      <c r="E235" s="84" t="str">
        <f t="shared" si="8"/>
        <v>5022</v>
      </c>
      <c r="F235" t="s">
        <v>1358</v>
      </c>
      <c r="G235" t="s">
        <v>53</v>
      </c>
      <c r="H235" t="s">
        <v>279</v>
      </c>
      <c r="I235" t="s">
        <v>1359</v>
      </c>
      <c r="J235" s="77">
        <v>46266.291666666664</v>
      </c>
      <c r="K235" s="77">
        <v>46281.708333333336</v>
      </c>
      <c r="L235" s="77">
        <v>46281.708333333336</v>
      </c>
      <c r="M235" s="77">
        <v>46281.46597222222</v>
      </c>
      <c r="N235" s="77">
        <v>46281.469444444447</v>
      </c>
      <c r="O235" s="77">
        <v>46281.491666666669</v>
      </c>
      <c r="P235" s="140">
        <f t="shared" si="9"/>
        <v>46281</v>
      </c>
      <c r="Q235" t="s">
        <v>658</v>
      </c>
      <c r="R235" t="s">
        <v>92</v>
      </c>
      <c r="S235" t="s">
        <v>30615</v>
      </c>
      <c r="T235" t="s">
        <v>30616</v>
      </c>
      <c r="V235" t="s">
        <v>30617</v>
      </c>
      <c r="X235" s="78" t="s">
        <v>30720</v>
      </c>
      <c r="Y235" s="78" t="s">
        <v>31310</v>
      </c>
      <c r="Z235" t="s">
        <v>30620</v>
      </c>
      <c r="AA235" t="s">
        <v>31311</v>
      </c>
      <c r="AB235" t="s">
        <v>30615</v>
      </c>
      <c r="AC235">
        <v>1</v>
      </c>
      <c r="AD235">
        <v>1</v>
      </c>
      <c r="AE235">
        <v>1</v>
      </c>
      <c r="AF235" t="s">
        <v>621</v>
      </c>
      <c r="AG235" t="s">
        <v>68</v>
      </c>
      <c r="AH235" t="s">
        <v>659</v>
      </c>
      <c r="AL235">
        <v>5</v>
      </c>
      <c r="AM235">
        <v>5</v>
      </c>
    </row>
    <row r="236" spans="1:39" ht="15" hidden="1" customHeight="1" x14ac:dyDescent="0.35">
      <c r="A236">
        <v>2650646</v>
      </c>
      <c r="B236" t="s">
        <v>617</v>
      </c>
      <c r="C236">
        <v>6</v>
      </c>
      <c r="D236" t="s">
        <v>1351</v>
      </c>
      <c r="E236" s="84" t="str">
        <f t="shared" si="8"/>
        <v>431L</v>
      </c>
      <c r="F236" t="s">
        <v>1352</v>
      </c>
      <c r="G236" t="s">
        <v>53</v>
      </c>
      <c r="H236" t="s">
        <v>265</v>
      </c>
      <c r="I236" t="s">
        <v>1353</v>
      </c>
      <c r="J236" s="77">
        <v>46266.291666666664</v>
      </c>
      <c r="K236" s="77">
        <v>46280.583333333336</v>
      </c>
      <c r="L236" s="77">
        <v>46280.583333333336</v>
      </c>
      <c r="M236" s="77">
        <v>46280.411111111112</v>
      </c>
      <c r="N236" s="77">
        <v>46280.417361111111</v>
      </c>
      <c r="O236" s="77">
        <v>46280.439583333333</v>
      </c>
      <c r="P236" s="140">
        <f t="shared" si="9"/>
        <v>46280</v>
      </c>
      <c r="Q236" t="s">
        <v>679</v>
      </c>
      <c r="R236" t="s">
        <v>66</v>
      </c>
      <c r="S236" t="s">
        <v>30615</v>
      </c>
      <c r="T236" t="s">
        <v>30616</v>
      </c>
      <c r="V236" t="s">
        <v>30617</v>
      </c>
      <c r="X236" t="s">
        <v>30658</v>
      </c>
      <c r="Y236" t="s">
        <v>30623</v>
      </c>
      <c r="Z236" t="s">
        <v>30620</v>
      </c>
      <c r="AA236" t="s">
        <v>31312</v>
      </c>
      <c r="AB236" t="s">
        <v>30615</v>
      </c>
      <c r="AC236">
        <v>1</v>
      </c>
      <c r="AD236">
        <v>1</v>
      </c>
      <c r="AE236">
        <v>1</v>
      </c>
      <c r="AF236" t="s">
        <v>621</v>
      </c>
      <c r="AG236" t="s">
        <v>68</v>
      </c>
      <c r="AH236" t="s">
        <v>659</v>
      </c>
      <c r="AL236">
        <v>5</v>
      </c>
      <c r="AM236">
        <v>5</v>
      </c>
    </row>
    <row r="237" spans="1:39" ht="15" hidden="1" customHeight="1" x14ac:dyDescent="0.35">
      <c r="A237">
        <v>2649240</v>
      </c>
      <c r="B237" t="s">
        <v>617</v>
      </c>
      <c r="C237">
        <v>6</v>
      </c>
      <c r="D237" t="s">
        <v>1349</v>
      </c>
      <c r="E237" s="84" t="str">
        <f t="shared" si="8"/>
        <v>405F</v>
      </c>
      <c r="F237" t="s">
        <v>1350</v>
      </c>
      <c r="G237" t="s">
        <v>53</v>
      </c>
      <c r="H237" t="s">
        <v>256</v>
      </c>
      <c r="I237" t="s">
        <v>1702</v>
      </c>
      <c r="J237" s="77">
        <v>46266.291666666664</v>
      </c>
      <c r="K237" s="77">
        <v>46280.625</v>
      </c>
      <c r="L237" s="77">
        <v>46280.625</v>
      </c>
      <c r="M237" s="77">
        <v>46280.45</v>
      </c>
      <c r="N237" s="77">
        <v>46280.452777777777</v>
      </c>
      <c r="O237" s="77">
        <v>46280.474999999999</v>
      </c>
      <c r="P237" s="140">
        <f t="shared" si="9"/>
        <v>46280</v>
      </c>
      <c r="Q237" t="s">
        <v>679</v>
      </c>
      <c r="R237" t="s">
        <v>66</v>
      </c>
      <c r="S237" t="s">
        <v>30615</v>
      </c>
      <c r="T237" t="s">
        <v>30616</v>
      </c>
      <c r="V237" t="s">
        <v>30617</v>
      </c>
      <c r="X237" t="s">
        <v>30658</v>
      </c>
      <c r="Y237" t="s">
        <v>30623</v>
      </c>
      <c r="Z237" t="s">
        <v>30620</v>
      </c>
      <c r="AA237" t="s">
        <v>31313</v>
      </c>
      <c r="AB237" t="s">
        <v>30615</v>
      </c>
      <c r="AC237">
        <v>1</v>
      </c>
      <c r="AD237">
        <v>1</v>
      </c>
      <c r="AE237">
        <v>1</v>
      </c>
      <c r="AF237" t="s">
        <v>621</v>
      </c>
      <c r="AG237" t="s">
        <v>68</v>
      </c>
      <c r="AH237" t="s">
        <v>659</v>
      </c>
      <c r="AL237">
        <v>5</v>
      </c>
      <c r="AM237">
        <v>5</v>
      </c>
    </row>
    <row r="238" spans="1:39" ht="15" hidden="1" customHeight="1" x14ac:dyDescent="0.35">
      <c r="A238">
        <v>2650377</v>
      </c>
      <c r="B238" t="s">
        <v>617</v>
      </c>
      <c r="C238">
        <v>6</v>
      </c>
      <c r="D238" t="s">
        <v>1020</v>
      </c>
      <c r="E238" s="84" t="str">
        <f t="shared" si="8"/>
        <v>315E</v>
      </c>
      <c r="F238" t="s">
        <v>1021</v>
      </c>
      <c r="G238" t="s">
        <v>53</v>
      </c>
      <c r="H238" t="s">
        <v>230</v>
      </c>
      <c r="I238" t="s">
        <v>1022</v>
      </c>
      <c r="J238" s="77">
        <v>46266.291666666664</v>
      </c>
      <c r="K238" s="77">
        <v>46279.645833333336</v>
      </c>
      <c r="L238" s="77">
        <v>46279.645833333336</v>
      </c>
      <c r="M238" s="77">
        <v>46279.547222222223</v>
      </c>
      <c r="N238" s="77">
        <v>46279.54791666667</v>
      </c>
      <c r="O238" s="77">
        <v>46279.569444444445</v>
      </c>
      <c r="P238" s="140">
        <f t="shared" si="9"/>
        <v>46279</v>
      </c>
      <c r="Q238" t="s">
        <v>30651</v>
      </c>
      <c r="R238" t="s">
        <v>30185</v>
      </c>
      <c r="S238" t="s">
        <v>30615</v>
      </c>
      <c r="T238" t="s">
        <v>30616</v>
      </c>
      <c r="V238" t="s">
        <v>30617</v>
      </c>
      <c r="X238" s="78" t="s">
        <v>30669</v>
      </c>
      <c r="Y238" t="s">
        <v>30653</v>
      </c>
      <c r="Z238" t="s">
        <v>30620</v>
      </c>
      <c r="AA238" t="s">
        <v>30719</v>
      </c>
      <c r="AB238" t="s">
        <v>30615</v>
      </c>
      <c r="AC238">
        <v>1</v>
      </c>
      <c r="AD238">
        <v>1</v>
      </c>
      <c r="AE238">
        <v>1</v>
      </c>
      <c r="AF238" t="s">
        <v>621</v>
      </c>
      <c r="AG238" t="s">
        <v>68</v>
      </c>
      <c r="AH238" t="s">
        <v>631</v>
      </c>
      <c r="AL238">
        <v>5</v>
      </c>
      <c r="AM238">
        <v>5</v>
      </c>
    </row>
    <row r="239" spans="1:39" ht="15" hidden="1" customHeight="1" x14ac:dyDescent="0.35">
      <c r="A239">
        <v>2651314</v>
      </c>
      <c r="B239" t="s">
        <v>617</v>
      </c>
      <c r="C239">
        <v>6</v>
      </c>
      <c r="D239" t="s">
        <v>742</v>
      </c>
      <c r="E239" s="84" t="str">
        <f t="shared" si="8"/>
        <v>037W</v>
      </c>
      <c r="F239" t="s">
        <v>743</v>
      </c>
      <c r="G239" t="s">
        <v>53</v>
      </c>
      <c r="H239" t="s">
        <v>184</v>
      </c>
      <c r="I239" t="s">
        <v>1991</v>
      </c>
      <c r="J239" s="77">
        <v>46266.291666666664</v>
      </c>
      <c r="K239" s="77">
        <v>46280.708333333336</v>
      </c>
      <c r="L239" s="77">
        <v>46280.708333333336</v>
      </c>
      <c r="M239" s="77">
        <v>46280.667361111111</v>
      </c>
      <c r="N239" s="77">
        <v>46280.668749999997</v>
      </c>
      <c r="O239" s="77">
        <v>46280.69027777778</v>
      </c>
      <c r="P239" s="140">
        <f t="shared" si="9"/>
        <v>46280</v>
      </c>
      <c r="Q239" t="s">
        <v>655</v>
      </c>
      <c r="R239" t="s">
        <v>111</v>
      </c>
      <c r="S239" t="s">
        <v>30615</v>
      </c>
      <c r="T239" t="s">
        <v>30616</v>
      </c>
      <c r="V239" t="s">
        <v>30617</v>
      </c>
      <c r="X239" t="s">
        <v>31292</v>
      </c>
      <c r="Y239" t="s">
        <v>31293</v>
      </c>
      <c r="Z239" t="s">
        <v>30620</v>
      </c>
      <c r="AA239" t="s">
        <v>31314</v>
      </c>
      <c r="AB239" t="s">
        <v>30615</v>
      </c>
      <c r="AC239">
        <v>1</v>
      </c>
      <c r="AD239">
        <v>1</v>
      </c>
      <c r="AE239">
        <v>1</v>
      </c>
      <c r="AF239" t="s">
        <v>621</v>
      </c>
      <c r="AG239" t="s">
        <v>68</v>
      </c>
      <c r="AH239" t="s">
        <v>676</v>
      </c>
      <c r="AL239">
        <v>5</v>
      </c>
      <c r="AM239">
        <v>5</v>
      </c>
    </row>
    <row r="240" spans="1:39" ht="15" hidden="1" customHeight="1" x14ac:dyDescent="0.35">
      <c r="A240">
        <v>2650635</v>
      </c>
      <c r="B240" t="s">
        <v>617</v>
      </c>
      <c r="C240">
        <v>6</v>
      </c>
      <c r="D240" t="s">
        <v>1677</v>
      </c>
      <c r="E240" s="84" t="str">
        <f t="shared" si="8"/>
        <v>032O</v>
      </c>
      <c r="F240" t="s">
        <v>1678</v>
      </c>
      <c r="G240" t="s">
        <v>53</v>
      </c>
      <c r="H240" t="s">
        <v>181</v>
      </c>
      <c r="I240" t="s">
        <v>1679</v>
      </c>
      <c r="J240" s="77">
        <v>46266.291666666664</v>
      </c>
      <c r="K240" s="77">
        <v>46282.645833333336</v>
      </c>
      <c r="L240" s="77">
        <v>46282.645833333336</v>
      </c>
      <c r="M240" s="77">
        <v>46282.4375</v>
      </c>
      <c r="N240" s="77">
        <v>46282.439583333333</v>
      </c>
      <c r="O240" s="77">
        <v>46282.461805555555</v>
      </c>
      <c r="P240" s="140">
        <f t="shared" si="9"/>
        <v>46282</v>
      </c>
      <c r="Q240" t="s">
        <v>679</v>
      </c>
      <c r="R240" t="s">
        <v>66</v>
      </c>
      <c r="S240" t="s">
        <v>30615</v>
      </c>
      <c r="T240" t="s">
        <v>30616</v>
      </c>
      <c r="V240" t="s">
        <v>30617</v>
      </c>
      <c r="X240" t="s">
        <v>30658</v>
      </c>
      <c r="Y240" t="s">
        <v>30759</v>
      </c>
      <c r="Z240" t="s">
        <v>30620</v>
      </c>
      <c r="AA240" t="s">
        <v>31315</v>
      </c>
      <c r="AB240" t="s">
        <v>30615</v>
      </c>
      <c r="AC240">
        <v>1</v>
      </c>
      <c r="AD240">
        <v>1</v>
      </c>
      <c r="AE240">
        <v>1</v>
      </c>
      <c r="AF240" t="s">
        <v>621</v>
      </c>
      <c r="AG240" t="s">
        <v>68</v>
      </c>
      <c r="AH240" t="s">
        <v>631</v>
      </c>
      <c r="AL240">
        <v>5</v>
      </c>
      <c r="AM240">
        <v>5</v>
      </c>
    </row>
    <row r="241" spans="1:39" ht="15" hidden="1" customHeight="1" x14ac:dyDescent="0.35">
      <c r="A241">
        <v>2651313</v>
      </c>
      <c r="B241" t="s">
        <v>617</v>
      </c>
      <c r="C241">
        <v>6</v>
      </c>
      <c r="D241" t="s">
        <v>735</v>
      </c>
      <c r="E241" s="84" t="str">
        <f t="shared" si="8"/>
        <v>00HC</v>
      </c>
      <c r="F241" t="s">
        <v>736</v>
      </c>
      <c r="G241" t="s">
        <v>53</v>
      </c>
      <c r="H241" t="s">
        <v>114</v>
      </c>
      <c r="I241" t="s">
        <v>737</v>
      </c>
      <c r="J241" s="77">
        <v>46266.291666666664</v>
      </c>
      <c r="K241" s="77">
        <v>46280.708333333336</v>
      </c>
      <c r="L241" s="77">
        <v>46280.708333333336</v>
      </c>
      <c r="M241" s="77">
        <v>46280.60833333333</v>
      </c>
      <c r="N241" s="77">
        <v>46280.621527777781</v>
      </c>
      <c r="O241" s="77">
        <v>46280.643055555556</v>
      </c>
      <c r="P241" s="140">
        <f t="shared" si="9"/>
        <v>46280</v>
      </c>
      <c r="Q241" t="s">
        <v>655</v>
      </c>
      <c r="R241" t="s">
        <v>111</v>
      </c>
      <c r="S241" t="s">
        <v>30615</v>
      </c>
      <c r="T241" t="s">
        <v>30616</v>
      </c>
      <c r="V241" t="s">
        <v>30617</v>
      </c>
      <c r="X241" t="s">
        <v>31292</v>
      </c>
      <c r="Y241" t="s">
        <v>31293</v>
      </c>
      <c r="Z241" t="s">
        <v>30620</v>
      </c>
      <c r="AA241" t="s">
        <v>31316</v>
      </c>
      <c r="AB241" t="s">
        <v>30615</v>
      </c>
      <c r="AC241">
        <v>1</v>
      </c>
      <c r="AD241">
        <v>1</v>
      </c>
      <c r="AE241">
        <v>1</v>
      </c>
      <c r="AF241" t="s">
        <v>621</v>
      </c>
      <c r="AG241" t="s">
        <v>68</v>
      </c>
      <c r="AH241" t="s">
        <v>676</v>
      </c>
      <c r="AL241">
        <v>5</v>
      </c>
      <c r="AM241">
        <v>5</v>
      </c>
    </row>
    <row r="242" spans="1:39" ht="15" hidden="1" customHeight="1" x14ac:dyDescent="0.35">
      <c r="A242">
        <v>2650397</v>
      </c>
      <c r="B242" t="s">
        <v>617</v>
      </c>
      <c r="C242">
        <v>6</v>
      </c>
      <c r="D242" t="s">
        <v>1288</v>
      </c>
      <c r="E242" s="84" t="str">
        <f t="shared" si="8"/>
        <v>ZRM6</v>
      </c>
      <c r="F242" t="s">
        <v>1289</v>
      </c>
      <c r="G242" t="s">
        <v>38</v>
      </c>
      <c r="H242" t="s">
        <v>533</v>
      </c>
      <c r="I242" t="s">
        <v>1290</v>
      </c>
      <c r="J242" s="77">
        <v>46266.291666666664</v>
      </c>
      <c r="K242" s="77">
        <v>46280.541666666664</v>
      </c>
      <c r="L242" s="77">
        <v>46280.541666666664</v>
      </c>
      <c r="M242" s="77">
        <v>46280.42291666667</v>
      </c>
      <c r="N242" s="77">
        <v>46280.424305555556</v>
      </c>
      <c r="O242" s="77">
        <v>46280.486805555556</v>
      </c>
      <c r="P242" s="140">
        <f t="shared" si="9"/>
        <v>46280</v>
      </c>
      <c r="Q242" t="s">
        <v>30651</v>
      </c>
      <c r="R242" t="s">
        <v>30185</v>
      </c>
      <c r="S242" t="s">
        <v>30615</v>
      </c>
      <c r="T242" t="s">
        <v>30616</v>
      </c>
      <c r="U242" t="s">
        <v>31317</v>
      </c>
      <c r="V242" t="s">
        <v>30617</v>
      </c>
      <c r="W242" t="s">
        <v>30694</v>
      </c>
      <c r="X242" s="78" t="s">
        <v>31318</v>
      </c>
      <c r="Y242" s="78" t="s">
        <v>31319</v>
      </c>
      <c r="Z242" t="s">
        <v>30620</v>
      </c>
      <c r="AA242" t="s">
        <v>31320</v>
      </c>
      <c r="AB242" t="s">
        <v>30615</v>
      </c>
      <c r="AC242">
        <v>1</v>
      </c>
      <c r="AD242">
        <v>1</v>
      </c>
      <c r="AE242">
        <v>1</v>
      </c>
      <c r="AF242" t="s">
        <v>621</v>
      </c>
      <c r="AG242" t="s">
        <v>68</v>
      </c>
      <c r="AH242" t="s">
        <v>631</v>
      </c>
      <c r="AJ242" t="s">
        <v>31321</v>
      </c>
      <c r="AL242">
        <v>5</v>
      </c>
      <c r="AM242">
        <v>5</v>
      </c>
    </row>
    <row r="243" spans="1:39" ht="15" hidden="1" customHeight="1" x14ac:dyDescent="0.35">
      <c r="A243">
        <v>2648341</v>
      </c>
      <c r="B243" t="s">
        <v>617</v>
      </c>
      <c r="C243">
        <v>6</v>
      </c>
      <c r="D243" t="s">
        <v>1251</v>
      </c>
      <c r="E243" s="84" t="str">
        <f t="shared" si="8"/>
        <v>Z866</v>
      </c>
      <c r="F243" t="s">
        <v>1252</v>
      </c>
      <c r="G243" t="s">
        <v>38</v>
      </c>
      <c r="H243" t="s">
        <v>487</v>
      </c>
      <c r="I243" t="s">
        <v>1253</v>
      </c>
      <c r="J243" s="77">
        <v>46266.291666666664</v>
      </c>
      <c r="K243" s="77">
        <v>46281.541666666664</v>
      </c>
      <c r="L243" s="77">
        <v>46281.541666666664</v>
      </c>
      <c r="M243" s="77">
        <v>46281.428472222222</v>
      </c>
      <c r="N243" s="77">
        <v>46281.431250000001</v>
      </c>
      <c r="O243" s="77">
        <v>46281.478472222225</v>
      </c>
      <c r="P243" s="140">
        <f t="shared" si="9"/>
        <v>46281</v>
      </c>
      <c r="Q243" t="s">
        <v>665</v>
      </c>
      <c r="R243" t="s">
        <v>78</v>
      </c>
      <c r="S243" t="s">
        <v>30615</v>
      </c>
      <c r="T243" t="s">
        <v>30616</v>
      </c>
      <c r="V243" t="s">
        <v>30617</v>
      </c>
      <c r="X243" s="78" t="s">
        <v>31322</v>
      </c>
      <c r="Y243" s="78" t="s">
        <v>31323</v>
      </c>
      <c r="Z243" t="s">
        <v>30620</v>
      </c>
      <c r="AA243" t="s">
        <v>31324</v>
      </c>
      <c r="AB243" t="s">
        <v>30615</v>
      </c>
      <c r="AC243">
        <v>1</v>
      </c>
      <c r="AD243">
        <v>1</v>
      </c>
      <c r="AE243">
        <v>1</v>
      </c>
      <c r="AF243" t="s">
        <v>621</v>
      </c>
      <c r="AG243" t="s">
        <v>68</v>
      </c>
      <c r="AH243" t="s">
        <v>631</v>
      </c>
      <c r="AL243">
        <v>5</v>
      </c>
      <c r="AM243">
        <v>5</v>
      </c>
    </row>
    <row r="244" spans="1:39" ht="15" hidden="1" customHeight="1" x14ac:dyDescent="0.35">
      <c r="A244">
        <v>2655821</v>
      </c>
      <c r="B244" t="s">
        <v>617</v>
      </c>
      <c r="C244">
        <v>6</v>
      </c>
      <c r="D244" t="s">
        <v>1453</v>
      </c>
      <c r="E244" s="84" t="str">
        <f t="shared" si="8"/>
        <v>Z14W</v>
      </c>
      <c r="F244" t="s">
        <v>1454</v>
      </c>
      <c r="G244" t="s">
        <v>38</v>
      </c>
      <c r="H244" t="s">
        <v>432</v>
      </c>
      <c r="I244" t="s">
        <v>1442</v>
      </c>
      <c r="J244" s="77">
        <v>46266.291666666664</v>
      </c>
      <c r="K244" s="77">
        <v>46282.708333333336</v>
      </c>
      <c r="L244" s="77">
        <v>46282.708333333336</v>
      </c>
      <c r="M244" s="77">
        <v>46282.416666666664</v>
      </c>
      <c r="N244" s="77">
        <v>46282.425694444442</v>
      </c>
      <c r="O244" s="77">
        <v>46282.467361111114</v>
      </c>
      <c r="P244" s="140">
        <f t="shared" si="9"/>
        <v>46282</v>
      </c>
      <c r="Q244" t="s">
        <v>646</v>
      </c>
      <c r="R244" t="s">
        <v>102</v>
      </c>
      <c r="S244" t="s">
        <v>30615</v>
      </c>
      <c r="T244" t="s">
        <v>30616</v>
      </c>
      <c r="V244" t="s">
        <v>30617</v>
      </c>
      <c r="X244" t="s">
        <v>30851</v>
      </c>
      <c r="Y244" s="78" t="s">
        <v>30852</v>
      </c>
      <c r="Z244" t="s">
        <v>30620</v>
      </c>
      <c r="AA244" t="s">
        <v>31325</v>
      </c>
      <c r="AB244" t="s">
        <v>30615</v>
      </c>
      <c r="AC244">
        <v>1</v>
      </c>
      <c r="AD244">
        <v>1</v>
      </c>
      <c r="AE244">
        <v>1</v>
      </c>
      <c r="AF244" t="s">
        <v>621</v>
      </c>
      <c r="AG244" t="s">
        <v>68</v>
      </c>
      <c r="AH244" t="s">
        <v>631</v>
      </c>
      <c r="AL244">
        <v>5</v>
      </c>
      <c r="AM244">
        <v>5</v>
      </c>
    </row>
    <row r="245" spans="1:39" ht="15" hidden="1" customHeight="1" x14ac:dyDescent="0.35">
      <c r="A245">
        <v>2649257</v>
      </c>
      <c r="B245" t="s">
        <v>617</v>
      </c>
      <c r="C245">
        <v>6</v>
      </c>
      <c r="D245" t="s">
        <v>1215</v>
      </c>
      <c r="E245" s="84" t="str">
        <f t="shared" si="8"/>
        <v>Z08P</v>
      </c>
      <c r="F245" t="s">
        <v>1216</v>
      </c>
      <c r="G245" t="s">
        <v>38</v>
      </c>
      <c r="H245" t="s">
        <v>403</v>
      </c>
      <c r="I245" t="s">
        <v>1768</v>
      </c>
      <c r="J245" s="77">
        <v>46266.291666666664</v>
      </c>
      <c r="K245" s="77">
        <v>46282.583333333336</v>
      </c>
      <c r="L245" s="77">
        <v>46282.583333333336</v>
      </c>
      <c r="M245" s="77">
        <v>46282.506249999999</v>
      </c>
      <c r="N245" s="77">
        <v>46282.506944444445</v>
      </c>
      <c r="O245" s="77">
        <v>46282.5625</v>
      </c>
      <c r="P245" s="140">
        <f t="shared" si="9"/>
        <v>46282</v>
      </c>
      <c r="Q245" t="s">
        <v>658</v>
      </c>
      <c r="R245" t="s">
        <v>92</v>
      </c>
      <c r="S245" t="s">
        <v>30615</v>
      </c>
      <c r="T245" t="s">
        <v>30616</v>
      </c>
      <c r="V245" t="s">
        <v>30617</v>
      </c>
      <c r="X245" s="78" t="s">
        <v>31326</v>
      </c>
      <c r="Y245" s="78" t="s">
        <v>31302</v>
      </c>
      <c r="Z245" t="s">
        <v>30620</v>
      </c>
      <c r="AA245" t="s">
        <v>31327</v>
      </c>
      <c r="AB245" t="s">
        <v>30615</v>
      </c>
      <c r="AC245">
        <v>1</v>
      </c>
      <c r="AD245">
        <v>1</v>
      </c>
      <c r="AE245">
        <v>1</v>
      </c>
      <c r="AF245" t="s">
        <v>621</v>
      </c>
      <c r="AG245" t="s">
        <v>68</v>
      </c>
      <c r="AH245" t="s">
        <v>631</v>
      </c>
      <c r="AL245">
        <v>5</v>
      </c>
      <c r="AM245">
        <v>5</v>
      </c>
    </row>
    <row r="246" spans="1:39" ht="15" hidden="1" customHeight="1" x14ac:dyDescent="0.35">
      <c r="A246">
        <v>2653652</v>
      </c>
      <c r="B246" t="s">
        <v>617</v>
      </c>
      <c r="C246">
        <v>6</v>
      </c>
      <c r="D246" t="s">
        <v>1447</v>
      </c>
      <c r="E246" s="84" t="str">
        <f t="shared" si="8"/>
        <v>Z08F</v>
      </c>
      <c r="F246" t="s">
        <v>1448</v>
      </c>
      <c r="G246" t="s">
        <v>38</v>
      </c>
      <c r="H246" t="s">
        <v>401</v>
      </c>
      <c r="I246" t="s">
        <v>1749</v>
      </c>
      <c r="J246" s="77">
        <v>46266.291666666664</v>
      </c>
      <c r="K246" s="77">
        <v>46282.708333333336</v>
      </c>
      <c r="L246" s="77">
        <v>46282.708333333336</v>
      </c>
      <c r="M246" s="77">
        <v>46282.57916666667</v>
      </c>
      <c r="N246" s="77">
        <v>46282.581250000003</v>
      </c>
      <c r="O246" s="77">
        <v>46282.624305555553</v>
      </c>
      <c r="P246" s="140">
        <f t="shared" si="9"/>
        <v>46282</v>
      </c>
      <c r="Q246" t="s">
        <v>647</v>
      </c>
      <c r="R246" t="s">
        <v>100</v>
      </c>
      <c r="S246" t="s">
        <v>30615</v>
      </c>
      <c r="T246" t="s">
        <v>30616</v>
      </c>
      <c r="V246" t="s">
        <v>30617</v>
      </c>
      <c r="X246" t="s">
        <v>31304</v>
      </c>
      <c r="Y246" s="78" t="s">
        <v>31305</v>
      </c>
      <c r="Z246" t="s">
        <v>30620</v>
      </c>
      <c r="AA246" t="s">
        <v>31328</v>
      </c>
      <c r="AB246" t="s">
        <v>30615</v>
      </c>
      <c r="AC246">
        <v>1</v>
      </c>
      <c r="AD246">
        <v>1</v>
      </c>
      <c r="AE246">
        <v>1</v>
      </c>
      <c r="AF246" t="s">
        <v>621</v>
      </c>
      <c r="AG246" t="s">
        <v>68</v>
      </c>
      <c r="AH246" t="s">
        <v>631</v>
      </c>
      <c r="AL246">
        <v>5</v>
      </c>
      <c r="AM246">
        <v>5</v>
      </c>
    </row>
    <row r="247" spans="1:39" ht="15" hidden="1" customHeight="1" x14ac:dyDescent="0.35">
      <c r="A247">
        <v>2653641</v>
      </c>
      <c r="B247" t="s">
        <v>617</v>
      </c>
      <c r="C247">
        <v>6</v>
      </c>
      <c r="D247" t="s">
        <v>1689</v>
      </c>
      <c r="E247" s="84" t="str">
        <f t="shared" si="8"/>
        <v>651J</v>
      </c>
      <c r="F247" t="s">
        <v>1690</v>
      </c>
      <c r="G247" t="s">
        <v>53</v>
      </c>
      <c r="H247" t="s">
        <v>331</v>
      </c>
      <c r="I247" t="s">
        <v>1691</v>
      </c>
      <c r="J247" s="77">
        <v>46266.291666666664</v>
      </c>
      <c r="K247" s="77">
        <v>46282.708333333336</v>
      </c>
      <c r="L247" s="77">
        <v>46282.708333333336</v>
      </c>
      <c r="M247" s="77">
        <v>46282.370833333334</v>
      </c>
      <c r="N247" s="77">
        <v>46282.384722222225</v>
      </c>
      <c r="O247" s="77">
        <v>46282.40625</v>
      </c>
      <c r="P247" s="140">
        <f t="shared" si="9"/>
        <v>46282</v>
      </c>
      <c r="Q247" t="s">
        <v>647</v>
      </c>
      <c r="R247" t="s">
        <v>100</v>
      </c>
      <c r="S247" t="s">
        <v>30615</v>
      </c>
      <c r="T247" t="s">
        <v>30616</v>
      </c>
      <c r="V247" t="s">
        <v>30617</v>
      </c>
      <c r="X247" t="s">
        <v>30655</v>
      </c>
      <c r="Y247" s="78" t="s">
        <v>30656</v>
      </c>
      <c r="Z247" t="s">
        <v>30620</v>
      </c>
      <c r="AA247" t="s">
        <v>31329</v>
      </c>
      <c r="AB247" t="s">
        <v>30615</v>
      </c>
      <c r="AC247">
        <v>1</v>
      </c>
      <c r="AD247">
        <v>1</v>
      </c>
      <c r="AE247">
        <v>1</v>
      </c>
      <c r="AF247" t="s">
        <v>621</v>
      </c>
      <c r="AG247" t="s">
        <v>68</v>
      </c>
      <c r="AH247" t="s">
        <v>631</v>
      </c>
      <c r="AL247">
        <v>5</v>
      </c>
      <c r="AM247">
        <v>5</v>
      </c>
    </row>
    <row r="248" spans="1:39" ht="15" hidden="1" customHeight="1" x14ac:dyDescent="0.35">
      <c r="A248">
        <v>2650382</v>
      </c>
      <c r="B248" t="s">
        <v>617</v>
      </c>
      <c r="C248">
        <v>6</v>
      </c>
      <c r="D248" t="s">
        <v>1594</v>
      </c>
      <c r="E248" s="84" t="str">
        <f t="shared" si="8"/>
        <v>4081</v>
      </c>
      <c r="F248" t="s">
        <v>1595</v>
      </c>
      <c r="G248" t="s">
        <v>53</v>
      </c>
      <c r="H248" t="s">
        <v>260</v>
      </c>
      <c r="I248" t="s">
        <v>1596</v>
      </c>
      <c r="J248" s="77">
        <v>46266.291666666664</v>
      </c>
      <c r="K248" s="77">
        <v>46279.541666666664</v>
      </c>
      <c r="L248" s="77">
        <v>46279.541666666664</v>
      </c>
      <c r="M248" s="77">
        <v>46279.444444444445</v>
      </c>
      <c r="N248" s="77">
        <v>46279.445138888892</v>
      </c>
      <c r="O248" s="77">
        <v>46279.466666666667</v>
      </c>
      <c r="P248" s="140">
        <f t="shared" si="9"/>
        <v>46279</v>
      </c>
      <c r="Q248" t="s">
        <v>30651</v>
      </c>
      <c r="R248" t="s">
        <v>30185</v>
      </c>
      <c r="S248" t="s">
        <v>30615</v>
      </c>
      <c r="T248" t="s">
        <v>30616</v>
      </c>
      <c r="V248" t="s">
        <v>30617</v>
      </c>
      <c r="X248" s="78" t="s">
        <v>30669</v>
      </c>
      <c r="Y248" t="s">
        <v>30653</v>
      </c>
      <c r="Z248" t="s">
        <v>30620</v>
      </c>
      <c r="AA248" t="s">
        <v>30800</v>
      </c>
      <c r="AB248" t="s">
        <v>30615</v>
      </c>
      <c r="AC248">
        <v>1</v>
      </c>
      <c r="AD248">
        <v>1</v>
      </c>
      <c r="AE248">
        <v>1</v>
      </c>
      <c r="AF248" t="s">
        <v>621</v>
      </c>
      <c r="AG248" t="s">
        <v>68</v>
      </c>
      <c r="AH248" t="s">
        <v>631</v>
      </c>
      <c r="AL248">
        <v>5</v>
      </c>
      <c r="AM248">
        <v>5</v>
      </c>
    </row>
    <row r="249" spans="1:39" ht="15" hidden="1" customHeight="1" x14ac:dyDescent="0.35">
      <c r="A249">
        <v>2650372</v>
      </c>
      <c r="B249" t="s">
        <v>617</v>
      </c>
      <c r="C249">
        <v>6</v>
      </c>
      <c r="D249" t="s">
        <v>959</v>
      </c>
      <c r="E249" s="84" t="str">
        <f t="shared" si="8"/>
        <v>032Q</v>
      </c>
      <c r="F249" t="s">
        <v>30508</v>
      </c>
      <c r="G249" t="s">
        <v>53</v>
      </c>
      <c r="H249" t="s">
        <v>182</v>
      </c>
      <c r="I249" t="s">
        <v>30509</v>
      </c>
      <c r="J249" s="77">
        <v>46266.291666666664</v>
      </c>
      <c r="K249" s="77">
        <v>46279.666666666664</v>
      </c>
      <c r="L249" s="77">
        <v>46279.666666666664</v>
      </c>
      <c r="M249" s="77">
        <v>46279.611111111109</v>
      </c>
      <c r="N249" s="77">
        <v>46279.611805555556</v>
      </c>
      <c r="O249" s="77">
        <v>46279.633333333331</v>
      </c>
      <c r="P249" s="140">
        <f t="shared" si="9"/>
        <v>46279</v>
      </c>
      <c r="Q249" t="s">
        <v>30651</v>
      </c>
      <c r="R249" t="s">
        <v>30185</v>
      </c>
      <c r="S249" t="s">
        <v>30615</v>
      </c>
      <c r="T249" t="s">
        <v>30616</v>
      </c>
      <c r="V249" t="s">
        <v>30617</v>
      </c>
      <c r="X249" s="78" t="s">
        <v>30669</v>
      </c>
      <c r="Y249" t="s">
        <v>30653</v>
      </c>
      <c r="Z249" t="s">
        <v>30620</v>
      </c>
      <c r="AA249" t="s">
        <v>30805</v>
      </c>
      <c r="AB249" t="s">
        <v>30615</v>
      </c>
      <c r="AC249">
        <v>1</v>
      </c>
      <c r="AD249">
        <v>1</v>
      </c>
      <c r="AE249">
        <v>1</v>
      </c>
      <c r="AF249" t="s">
        <v>621</v>
      </c>
      <c r="AG249" t="s">
        <v>68</v>
      </c>
      <c r="AH249" t="s">
        <v>631</v>
      </c>
      <c r="AL249">
        <v>5</v>
      </c>
      <c r="AM249">
        <v>5</v>
      </c>
    </row>
    <row r="250" spans="1:39" ht="15" hidden="1" customHeight="1" x14ac:dyDescent="0.35">
      <c r="A250">
        <v>2650630</v>
      </c>
      <c r="B250" t="s">
        <v>617</v>
      </c>
      <c r="C250">
        <v>6</v>
      </c>
      <c r="D250" t="s">
        <v>1696</v>
      </c>
      <c r="E250" s="84" t="str">
        <f t="shared" si="8"/>
        <v>00Y3</v>
      </c>
      <c r="F250" t="s">
        <v>1697</v>
      </c>
      <c r="G250" t="s">
        <v>53</v>
      </c>
      <c r="H250" t="s">
        <v>161</v>
      </c>
      <c r="I250" t="s">
        <v>1698</v>
      </c>
      <c r="J250" s="77">
        <v>46266.291666666664</v>
      </c>
      <c r="K250" s="77">
        <v>46282.5625</v>
      </c>
      <c r="L250" s="77">
        <v>46282.5625</v>
      </c>
      <c r="M250" s="77">
        <v>46282.352777777778</v>
      </c>
      <c r="N250" s="77">
        <v>46282.355555555558</v>
      </c>
      <c r="O250" s="77">
        <v>46282.37777777778</v>
      </c>
      <c r="P250" s="140">
        <f t="shared" si="9"/>
        <v>46282</v>
      </c>
      <c r="Q250" t="s">
        <v>679</v>
      </c>
      <c r="R250" t="s">
        <v>66</v>
      </c>
      <c r="S250" t="s">
        <v>30615</v>
      </c>
      <c r="T250" t="s">
        <v>30616</v>
      </c>
      <c r="V250" t="s">
        <v>30617</v>
      </c>
      <c r="X250" t="s">
        <v>30658</v>
      </c>
      <c r="Y250" t="s">
        <v>30623</v>
      </c>
      <c r="Z250" t="s">
        <v>30620</v>
      </c>
      <c r="AA250" t="s">
        <v>31330</v>
      </c>
      <c r="AB250" t="s">
        <v>30615</v>
      </c>
      <c r="AC250">
        <v>1</v>
      </c>
      <c r="AD250">
        <v>1</v>
      </c>
      <c r="AE250">
        <v>1</v>
      </c>
      <c r="AF250" t="s">
        <v>621</v>
      </c>
      <c r="AG250" t="s">
        <v>68</v>
      </c>
      <c r="AH250" t="s">
        <v>631</v>
      </c>
      <c r="AL250">
        <v>5</v>
      </c>
      <c r="AM250">
        <v>5</v>
      </c>
    </row>
    <row r="251" spans="1:39" ht="15" hidden="1" customHeight="1" x14ac:dyDescent="0.35">
      <c r="A251">
        <v>2648754</v>
      </c>
      <c r="B251" t="s">
        <v>617</v>
      </c>
      <c r="C251">
        <v>6</v>
      </c>
      <c r="D251" t="s">
        <v>1926</v>
      </c>
      <c r="E251" s="84" t="str">
        <f t="shared" si="8"/>
        <v>00CZ</v>
      </c>
      <c r="F251" t="s">
        <v>1927</v>
      </c>
      <c r="G251" t="s">
        <v>53</v>
      </c>
      <c r="H251" t="s">
        <v>90</v>
      </c>
      <c r="I251" t="s">
        <v>1928</v>
      </c>
      <c r="J251" s="77">
        <v>46266.291666666664</v>
      </c>
      <c r="K251" s="77">
        <v>46280.75</v>
      </c>
      <c r="L251" s="77">
        <v>46280.75</v>
      </c>
      <c r="M251" s="77">
        <v>46280.628472222219</v>
      </c>
      <c r="N251" s="77">
        <v>46280.632638888892</v>
      </c>
      <c r="O251" s="77">
        <v>46280.657638888886</v>
      </c>
      <c r="P251" s="140">
        <f t="shared" si="9"/>
        <v>46280</v>
      </c>
      <c r="Q251" t="s">
        <v>641</v>
      </c>
      <c r="R251" t="s">
        <v>71</v>
      </c>
      <c r="S251" t="s">
        <v>30615</v>
      </c>
      <c r="T251" t="s">
        <v>30616</v>
      </c>
      <c r="V251" t="s">
        <v>30617</v>
      </c>
      <c r="X251" t="s">
        <v>30761</v>
      </c>
      <c r="Y251" t="s">
        <v>30682</v>
      </c>
      <c r="Z251" t="s">
        <v>30620</v>
      </c>
      <c r="AA251" t="s">
        <v>31331</v>
      </c>
      <c r="AB251" t="s">
        <v>30615</v>
      </c>
      <c r="AC251">
        <v>1</v>
      </c>
      <c r="AD251">
        <v>1</v>
      </c>
      <c r="AE251">
        <v>1</v>
      </c>
      <c r="AF251" t="s">
        <v>621</v>
      </c>
      <c r="AG251" t="s">
        <v>68</v>
      </c>
      <c r="AH251" t="s">
        <v>622</v>
      </c>
      <c r="AL251">
        <v>5</v>
      </c>
      <c r="AM251">
        <v>5</v>
      </c>
    </row>
    <row r="252" spans="1:39" ht="15" hidden="1" customHeight="1" x14ac:dyDescent="0.35">
      <c r="A252">
        <v>2648342</v>
      </c>
      <c r="B252" t="s">
        <v>617</v>
      </c>
      <c r="C252">
        <v>6</v>
      </c>
      <c r="D252" t="s">
        <v>1460</v>
      </c>
      <c r="E252" s="84" t="str">
        <f t="shared" si="8"/>
        <v>Z867</v>
      </c>
      <c r="F252" t="s">
        <v>1461</v>
      </c>
      <c r="G252" t="s">
        <v>38</v>
      </c>
      <c r="H252" t="s">
        <v>488</v>
      </c>
      <c r="I252" t="s">
        <v>1253</v>
      </c>
      <c r="J252" s="77">
        <v>46266.291666666664</v>
      </c>
      <c r="K252" s="77">
        <v>46281.625</v>
      </c>
      <c r="L252" s="77">
        <v>46281.625</v>
      </c>
      <c r="M252" s="77">
        <v>46281.428472222222</v>
      </c>
      <c r="N252" s="77">
        <v>46281.5</v>
      </c>
      <c r="O252" s="77">
        <v>46281.551388888889</v>
      </c>
      <c r="P252" s="140">
        <f t="shared" si="9"/>
        <v>46281</v>
      </c>
      <c r="Q252" t="s">
        <v>665</v>
      </c>
      <c r="R252" t="s">
        <v>78</v>
      </c>
      <c r="S252" t="s">
        <v>30615</v>
      </c>
      <c r="T252" t="s">
        <v>30616</v>
      </c>
      <c r="V252" t="s">
        <v>30617</v>
      </c>
      <c r="X252" s="78" t="s">
        <v>31322</v>
      </c>
      <c r="Y252" s="78" t="s">
        <v>31323</v>
      </c>
      <c r="Z252" t="s">
        <v>30620</v>
      </c>
      <c r="AA252" t="s">
        <v>31332</v>
      </c>
      <c r="AB252" t="s">
        <v>30615</v>
      </c>
      <c r="AC252">
        <v>1</v>
      </c>
      <c r="AD252">
        <v>1</v>
      </c>
      <c r="AE252">
        <v>1</v>
      </c>
      <c r="AF252" t="s">
        <v>621</v>
      </c>
      <c r="AG252" t="s">
        <v>68</v>
      </c>
      <c r="AH252" t="s">
        <v>631</v>
      </c>
      <c r="AL252">
        <v>5</v>
      </c>
      <c r="AM252">
        <v>5</v>
      </c>
    </row>
    <row r="253" spans="1:39" ht="15" hidden="1" customHeight="1" x14ac:dyDescent="0.35">
      <c r="A253">
        <v>2650699</v>
      </c>
      <c r="B253" t="s">
        <v>617</v>
      </c>
      <c r="C253">
        <v>6</v>
      </c>
      <c r="D253" t="s">
        <v>1233</v>
      </c>
      <c r="E253" s="84" t="str">
        <f t="shared" si="8"/>
        <v>Z4XL</v>
      </c>
      <c r="F253" t="s">
        <v>1234</v>
      </c>
      <c r="G253" t="s">
        <v>38</v>
      </c>
      <c r="H253" t="s">
        <v>470</v>
      </c>
      <c r="I253" t="s">
        <v>1235</v>
      </c>
      <c r="J253" s="77">
        <v>46266.291666666664</v>
      </c>
      <c r="K253" s="77">
        <v>46280.666666666664</v>
      </c>
      <c r="L253" s="77">
        <v>46280.666666666664</v>
      </c>
      <c r="M253" s="77">
        <v>46280.570138888892</v>
      </c>
      <c r="N253" s="77">
        <v>46280.62222222222</v>
      </c>
      <c r="O253" s="77">
        <v>46280.664583333331</v>
      </c>
      <c r="P253" s="140">
        <f t="shared" si="9"/>
        <v>46280</v>
      </c>
      <c r="Q253" t="s">
        <v>651</v>
      </c>
      <c r="R253" t="s">
        <v>76</v>
      </c>
      <c r="S253" t="s">
        <v>30615</v>
      </c>
      <c r="T253" t="s">
        <v>30616</v>
      </c>
      <c r="V253" t="s">
        <v>30617</v>
      </c>
      <c r="X253" s="78" t="s">
        <v>30734</v>
      </c>
      <c r="Y253" s="78" t="s">
        <v>30735</v>
      </c>
      <c r="Z253" t="s">
        <v>30620</v>
      </c>
      <c r="AA253" t="s">
        <v>31333</v>
      </c>
      <c r="AB253" t="s">
        <v>30615</v>
      </c>
      <c r="AC253">
        <v>1</v>
      </c>
      <c r="AD253">
        <v>1</v>
      </c>
      <c r="AE253">
        <v>2</v>
      </c>
      <c r="AF253" t="s">
        <v>621</v>
      </c>
      <c r="AG253" t="s">
        <v>68</v>
      </c>
      <c r="AH253" t="s">
        <v>631</v>
      </c>
      <c r="AL253">
        <v>5</v>
      </c>
      <c r="AM253">
        <v>5</v>
      </c>
    </row>
    <row r="254" spans="1:39" ht="15" hidden="1" customHeight="1" x14ac:dyDescent="0.35">
      <c r="A254">
        <v>2649258</v>
      </c>
      <c r="B254" t="s">
        <v>617</v>
      </c>
      <c r="C254">
        <v>6</v>
      </c>
      <c r="D254" t="s">
        <v>1217</v>
      </c>
      <c r="E254" s="84" t="str">
        <f t="shared" si="8"/>
        <v>Z08Q</v>
      </c>
      <c r="F254" t="s">
        <v>1218</v>
      </c>
      <c r="G254" t="s">
        <v>38</v>
      </c>
      <c r="H254" t="s">
        <v>404</v>
      </c>
      <c r="I254" t="s">
        <v>1767</v>
      </c>
      <c r="J254" s="77">
        <v>46266.291666666664</v>
      </c>
      <c r="K254" s="77">
        <v>46282.625</v>
      </c>
      <c r="L254" s="77">
        <v>46282.625</v>
      </c>
      <c r="M254" s="77">
        <v>46282.370833333334</v>
      </c>
      <c r="N254" s="77">
        <v>46282.37222222222</v>
      </c>
      <c r="O254" s="77">
        <v>46282.415972222225</v>
      </c>
      <c r="P254" s="140">
        <f t="shared" si="9"/>
        <v>46282</v>
      </c>
      <c r="Q254" t="s">
        <v>658</v>
      </c>
      <c r="R254" t="s">
        <v>92</v>
      </c>
      <c r="S254" t="s">
        <v>30615</v>
      </c>
      <c r="T254" t="s">
        <v>30616</v>
      </c>
      <c r="U254" t="s">
        <v>30634</v>
      </c>
      <c r="V254" t="s">
        <v>30617</v>
      </c>
      <c r="W254" t="s">
        <v>30635</v>
      </c>
      <c r="X254" s="78" t="s">
        <v>31334</v>
      </c>
      <c r="Y254" s="78" t="s">
        <v>31335</v>
      </c>
      <c r="Z254" t="s">
        <v>30620</v>
      </c>
      <c r="AA254" t="s">
        <v>31336</v>
      </c>
      <c r="AB254" t="s">
        <v>30615</v>
      </c>
      <c r="AC254">
        <v>1</v>
      </c>
      <c r="AD254">
        <v>1</v>
      </c>
      <c r="AE254">
        <v>1</v>
      </c>
      <c r="AF254" t="s">
        <v>621</v>
      </c>
      <c r="AG254" t="s">
        <v>68</v>
      </c>
      <c r="AH254" t="s">
        <v>631</v>
      </c>
      <c r="AL254">
        <v>5</v>
      </c>
      <c r="AM254">
        <v>5</v>
      </c>
    </row>
    <row r="255" spans="1:39" ht="15" hidden="1" customHeight="1" x14ac:dyDescent="0.35">
      <c r="A255">
        <v>2649249</v>
      </c>
      <c r="B255" t="s">
        <v>617</v>
      </c>
      <c r="C255">
        <v>6</v>
      </c>
      <c r="D255" t="s">
        <v>1391</v>
      </c>
      <c r="E255" s="84" t="str">
        <f t="shared" si="8"/>
        <v>688D</v>
      </c>
      <c r="F255" t="s">
        <v>1392</v>
      </c>
      <c r="G255" t="s">
        <v>53</v>
      </c>
      <c r="H255" t="s">
        <v>370</v>
      </c>
      <c r="I255" t="s">
        <v>1393</v>
      </c>
      <c r="J255" s="77">
        <v>46266.291666666664</v>
      </c>
      <c r="K255" s="77">
        <v>46281.708333333336</v>
      </c>
      <c r="L255" s="77">
        <v>46281.708333333336</v>
      </c>
      <c r="M255" s="77">
        <v>46281.396527777775</v>
      </c>
      <c r="N255" s="77">
        <v>46281.398611111108</v>
      </c>
      <c r="O255" s="77">
        <v>46281.42083333333</v>
      </c>
      <c r="P255" s="140">
        <f t="shared" si="9"/>
        <v>46281</v>
      </c>
      <c r="Q255" t="s">
        <v>658</v>
      </c>
      <c r="R255" t="s">
        <v>92</v>
      </c>
      <c r="S255" t="s">
        <v>30615</v>
      </c>
      <c r="T255" t="s">
        <v>30616</v>
      </c>
      <c r="V255" t="s">
        <v>30617</v>
      </c>
      <c r="X255" s="78" t="s">
        <v>30720</v>
      </c>
      <c r="Y255" s="78" t="s">
        <v>31337</v>
      </c>
      <c r="Z255" t="s">
        <v>30620</v>
      </c>
      <c r="AA255" t="s">
        <v>31338</v>
      </c>
      <c r="AB255" t="s">
        <v>30615</v>
      </c>
      <c r="AC255">
        <v>1</v>
      </c>
      <c r="AD255">
        <v>1</v>
      </c>
      <c r="AE255">
        <v>1</v>
      </c>
      <c r="AF255" t="s">
        <v>621</v>
      </c>
      <c r="AG255" t="s">
        <v>68</v>
      </c>
      <c r="AH255" t="s">
        <v>659</v>
      </c>
      <c r="AL255">
        <v>5</v>
      </c>
      <c r="AM255">
        <v>5</v>
      </c>
    </row>
    <row r="256" spans="1:39" ht="15" hidden="1" customHeight="1" x14ac:dyDescent="0.35">
      <c r="A256">
        <v>2650654</v>
      </c>
      <c r="B256" t="s">
        <v>617</v>
      </c>
      <c r="C256">
        <v>6</v>
      </c>
      <c r="D256" t="s">
        <v>1150</v>
      </c>
      <c r="E256" s="84" t="str">
        <f t="shared" si="8"/>
        <v>651Q</v>
      </c>
      <c r="F256" t="s">
        <v>1151</v>
      </c>
      <c r="G256" t="s">
        <v>53</v>
      </c>
      <c r="H256" t="s">
        <v>334</v>
      </c>
      <c r="I256" t="s">
        <v>1152</v>
      </c>
      <c r="J256" s="77">
        <v>46266.291666666664</v>
      </c>
      <c r="K256" s="77">
        <v>46279.708333333336</v>
      </c>
      <c r="L256" s="77">
        <v>46279.708333333336</v>
      </c>
      <c r="M256" s="77">
        <v>46279.464583333334</v>
      </c>
      <c r="N256" s="77">
        <v>46279.466666666667</v>
      </c>
      <c r="O256" s="77">
        <v>46279.489583333336</v>
      </c>
      <c r="P256" s="140">
        <f t="shared" si="9"/>
        <v>46279</v>
      </c>
      <c r="Q256" t="s">
        <v>679</v>
      </c>
      <c r="R256" t="s">
        <v>66</v>
      </c>
      <c r="S256" t="s">
        <v>30615</v>
      </c>
      <c r="T256" t="s">
        <v>30616</v>
      </c>
      <c r="V256" t="s">
        <v>30617</v>
      </c>
      <c r="X256" t="s">
        <v>30658</v>
      </c>
      <c r="Y256" t="s">
        <v>30623</v>
      </c>
      <c r="Z256" t="s">
        <v>30620</v>
      </c>
      <c r="AA256" t="s">
        <v>30865</v>
      </c>
      <c r="AB256" t="s">
        <v>30615</v>
      </c>
      <c r="AC256">
        <v>1</v>
      </c>
      <c r="AD256">
        <v>1</v>
      </c>
      <c r="AE256">
        <v>1</v>
      </c>
      <c r="AF256" t="s">
        <v>621</v>
      </c>
      <c r="AG256" t="s">
        <v>68</v>
      </c>
      <c r="AH256" t="s">
        <v>631</v>
      </c>
      <c r="AL256">
        <v>5</v>
      </c>
      <c r="AM256">
        <v>5</v>
      </c>
    </row>
    <row r="257" spans="1:39" ht="15" hidden="1" customHeight="1" x14ac:dyDescent="0.35">
      <c r="A257">
        <v>2648763</v>
      </c>
      <c r="B257" t="s">
        <v>617</v>
      </c>
      <c r="C257">
        <v>6</v>
      </c>
      <c r="D257" t="s">
        <v>755</v>
      </c>
      <c r="E257" s="84" t="str">
        <f t="shared" si="8"/>
        <v>513N</v>
      </c>
      <c r="F257" t="s">
        <v>756</v>
      </c>
      <c r="G257" t="s">
        <v>53</v>
      </c>
      <c r="H257" t="s">
        <v>284</v>
      </c>
      <c r="I257" t="s">
        <v>757</v>
      </c>
      <c r="J257" s="77">
        <v>46266.291666666664</v>
      </c>
      <c r="K257" s="77">
        <v>46279.541666666664</v>
      </c>
      <c r="L257" s="77">
        <v>46279.541666666664</v>
      </c>
      <c r="M257" s="77">
        <v>46279.50277777778</v>
      </c>
      <c r="N257" s="77">
        <v>46279.522222222222</v>
      </c>
      <c r="O257" s="77">
        <v>46279.549305555556</v>
      </c>
      <c r="P257" s="140">
        <f t="shared" si="9"/>
        <v>46279</v>
      </c>
      <c r="Q257" t="s">
        <v>641</v>
      </c>
      <c r="R257" t="s">
        <v>71</v>
      </c>
      <c r="S257" t="s">
        <v>30615</v>
      </c>
      <c r="T257" t="s">
        <v>30616</v>
      </c>
      <c r="V257" t="s">
        <v>30617</v>
      </c>
      <c r="X257" t="s">
        <v>30761</v>
      </c>
      <c r="Y257" t="s">
        <v>30682</v>
      </c>
      <c r="Z257" t="s">
        <v>30620</v>
      </c>
      <c r="AA257" t="s">
        <v>30871</v>
      </c>
      <c r="AB257" t="s">
        <v>30615</v>
      </c>
      <c r="AC257">
        <v>1</v>
      </c>
      <c r="AD257">
        <v>1</v>
      </c>
      <c r="AE257">
        <v>1</v>
      </c>
      <c r="AF257" t="s">
        <v>621</v>
      </c>
      <c r="AG257" t="s">
        <v>68</v>
      </c>
      <c r="AH257" t="s">
        <v>622</v>
      </c>
      <c r="AL257">
        <v>5</v>
      </c>
      <c r="AM257">
        <v>5</v>
      </c>
    </row>
    <row r="258" spans="1:39" ht="15" hidden="1" customHeight="1" x14ac:dyDescent="0.35">
      <c r="A258">
        <v>2650678</v>
      </c>
      <c r="B258" t="s">
        <v>617</v>
      </c>
      <c r="C258">
        <v>6</v>
      </c>
      <c r="D258" t="s">
        <v>984</v>
      </c>
      <c r="E258" s="84" t="str">
        <f t="shared" si="8"/>
        <v>164B</v>
      </c>
      <c r="F258" t="s">
        <v>985</v>
      </c>
      <c r="G258" t="s">
        <v>53</v>
      </c>
      <c r="H258" t="s">
        <v>204</v>
      </c>
      <c r="I258" t="s">
        <v>986</v>
      </c>
      <c r="J258" s="77">
        <v>46266.291666666664</v>
      </c>
      <c r="K258" s="77">
        <v>46279.6875</v>
      </c>
      <c r="L258" s="77">
        <v>46279.6875</v>
      </c>
      <c r="M258" s="77">
        <v>46279.565972222219</v>
      </c>
      <c r="N258" s="77">
        <v>46279.566666666666</v>
      </c>
      <c r="O258" s="77">
        <v>46279.591666666667</v>
      </c>
      <c r="P258" s="140">
        <f t="shared" si="9"/>
        <v>46279</v>
      </c>
      <c r="Q258" t="s">
        <v>651</v>
      </c>
      <c r="R258" t="s">
        <v>76</v>
      </c>
      <c r="S258" t="s">
        <v>30615</v>
      </c>
      <c r="T258" t="s">
        <v>30616</v>
      </c>
      <c r="V258" t="s">
        <v>30617</v>
      </c>
      <c r="X258" s="78" t="s">
        <v>30666</v>
      </c>
      <c r="Y258" s="78" t="s">
        <v>30667</v>
      </c>
      <c r="Z258" t="s">
        <v>30620</v>
      </c>
      <c r="AA258" t="s">
        <v>30875</v>
      </c>
      <c r="AB258" t="s">
        <v>30615</v>
      </c>
      <c r="AC258">
        <v>1</v>
      </c>
      <c r="AD258">
        <v>1</v>
      </c>
      <c r="AE258">
        <v>2</v>
      </c>
      <c r="AF258" t="s">
        <v>621</v>
      </c>
      <c r="AG258" t="s">
        <v>68</v>
      </c>
      <c r="AH258" t="s">
        <v>631</v>
      </c>
      <c r="AL258">
        <v>5</v>
      </c>
      <c r="AM258">
        <v>5</v>
      </c>
    </row>
    <row r="259" spans="1:39" ht="15" hidden="1" customHeight="1" x14ac:dyDescent="0.35">
      <c r="A259">
        <v>2648347</v>
      </c>
      <c r="B259" t="s">
        <v>617</v>
      </c>
      <c r="C259">
        <v>6</v>
      </c>
      <c r="D259" t="s">
        <v>1465</v>
      </c>
      <c r="E259" s="84" t="str">
        <f t="shared" si="8"/>
        <v>ZRB6</v>
      </c>
      <c r="F259" t="s">
        <v>1466</v>
      </c>
      <c r="G259" t="s">
        <v>38</v>
      </c>
      <c r="H259" t="s">
        <v>513</v>
      </c>
      <c r="I259" t="s">
        <v>1467</v>
      </c>
      <c r="J259" s="77">
        <v>46266.291666666664</v>
      </c>
      <c r="K259" s="77">
        <v>46281.666666666664</v>
      </c>
      <c r="L259" s="77">
        <v>46281.666666666664</v>
      </c>
      <c r="M259" s="77">
        <v>46281.575694444444</v>
      </c>
      <c r="N259" s="77">
        <v>46281.577777777777</v>
      </c>
      <c r="O259" s="77">
        <v>46281.621527777781</v>
      </c>
      <c r="P259" s="140">
        <f t="shared" si="9"/>
        <v>46281</v>
      </c>
      <c r="Q259" t="s">
        <v>665</v>
      </c>
      <c r="R259" t="s">
        <v>78</v>
      </c>
      <c r="S259" t="s">
        <v>30615</v>
      </c>
      <c r="T259" t="s">
        <v>30616</v>
      </c>
      <c r="V259" t="s">
        <v>30617</v>
      </c>
      <c r="X259" s="78" t="s">
        <v>30768</v>
      </c>
      <c r="Y259" s="78" t="s">
        <v>30766</v>
      </c>
      <c r="Z259" t="s">
        <v>30620</v>
      </c>
      <c r="AA259" t="s">
        <v>31339</v>
      </c>
      <c r="AB259" t="s">
        <v>30615</v>
      </c>
      <c r="AC259">
        <v>1</v>
      </c>
      <c r="AD259">
        <v>1</v>
      </c>
      <c r="AE259">
        <v>1</v>
      </c>
      <c r="AF259" t="s">
        <v>621</v>
      </c>
      <c r="AG259" t="s">
        <v>68</v>
      </c>
      <c r="AH259" t="s">
        <v>631</v>
      </c>
      <c r="AL259">
        <v>5</v>
      </c>
      <c r="AM259">
        <v>5</v>
      </c>
    </row>
    <row r="260" spans="1:39" ht="15" hidden="1" customHeight="1" x14ac:dyDescent="0.35">
      <c r="A260">
        <v>2648346</v>
      </c>
      <c r="B260" t="s">
        <v>617</v>
      </c>
      <c r="C260">
        <v>6</v>
      </c>
      <c r="D260" t="s">
        <v>1267</v>
      </c>
      <c r="E260" s="84" t="str">
        <f t="shared" si="8"/>
        <v>ZRA6</v>
      </c>
      <c r="F260" t="s">
        <v>1268</v>
      </c>
      <c r="G260" t="s">
        <v>38</v>
      </c>
      <c r="H260" t="s">
        <v>511</v>
      </c>
      <c r="I260" t="s">
        <v>1269</v>
      </c>
      <c r="J260" s="77">
        <v>46266.291666666664</v>
      </c>
      <c r="K260" s="77">
        <v>46281.510416666664</v>
      </c>
      <c r="L260" s="77">
        <v>46281.510416666664</v>
      </c>
      <c r="M260" s="77">
        <v>46281.660416666666</v>
      </c>
      <c r="N260" s="77">
        <v>46281.660416666666</v>
      </c>
      <c r="O260" s="77">
        <v>46281.710416666669</v>
      </c>
      <c r="P260" s="140">
        <f t="shared" si="9"/>
        <v>46281</v>
      </c>
      <c r="Q260" t="s">
        <v>665</v>
      </c>
      <c r="R260" t="s">
        <v>78</v>
      </c>
      <c r="S260" t="s">
        <v>30615</v>
      </c>
      <c r="T260" t="s">
        <v>30616</v>
      </c>
      <c r="V260" t="s">
        <v>30617</v>
      </c>
      <c r="X260" s="78" t="s">
        <v>30768</v>
      </c>
      <c r="Y260" s="78" t="s">
        <v>30766</v>
      </c>
      <c r="Z260" t="s">
        <v>30620</v>
      </c>
      <c r="AA260" t="s">
        <v>31340</v>
      </c>
      <c r="AB260" t="s">
        <v>30615</v>
      </c>
      <c r="AC260">
        <v>1</v>
      </c>
      <c r="AD260">
        <v>1</v>
      </c>
      <c r="AE260">
        <v>1</v>
      </c>
      <c r="AF260" t="s">
        <v>621</v>
      </c>
      <c r="AG260" t="s">
        <v>68</v>
      </c>
      <c r="AH260" t="s">
        <v>631</v>
      </c>
      <c r="AL260">
        <v>0</v>
      </c>
      <c r="AM260">
        <v>5</v>
      </c>
    </row>
    <row r="261" spans="1:39" ht="15" hidden="1" customHeight="1" x14ac:dyDescent="0.35">
      <c r="A261">
        <v>2656003</v>
      </c>
      <c r="B261" t="s">
        <v>617</v>
      </c>
      <c r="C261">
        <v>6</v>
      </c>
      <c r="D261" t="s">
        <v>1296</v>
      </c>
      <c r="E261" s="84" t="str">
        <f t="shared" si="8"/>
        <v>ZRT5</v>
      </c>
      <c r="F261" t="s">
        <v>1297</v>
      </c>
      <c r="G261" t="s">
        <v>38</v>
      </c>
      <c r="H261" t="s">
        <v>541</v>
      </c>
      <c r="I261" t="s">
        <v>1298</v>
      </c>
      <c r="J261" s="77">
        <v>46266.291666666664</v>
      </c>
      <c r="K261" s="77">
        <v>46282.541666666664</v>
      </c>
      <c r="L261" s="77">
        <v>46282.541666666664</v>
      </c>
      <c r="M261" s="77">
        <v>46282.402777777781</v>
      </c>
      <c r="N261" s="77">
        <v>46282.463194444441</v>
      </c>
      <c r="O261" s="77">
        <v>46282.505555555559</v>
      </c>
      <c r="P261" s="140">
        <f t="shared" si="9"/>
        <v>46282</v>
      </c>
      <c r="Q261" t="s">
        <v>703</v>
      </c>
      <c r="R261" t="s">
        <v>567</v>
      </c>
      <c r="S261" t="s">
        <v>30615</v>
      </c>
      <c r="T261" t="s">
        <v>30616</v>
      </c>
      <c r="V261" t="s">
        <v>30617</v>
      </c>
      <c r="X261" s="78" t="s">
        <v>31341</v>
      </c>
      <c r="Y261" s="78" t="s">
        <v>31342</v>
      </c>
      <c r="Z261" t="s">
        <v>30620</v>
      </c>
      <c r="AA261" t="s">
        <v>31343</v>
      </c>
      <c r="AB261" t="s">
        <v>30615</v>
      </c>
      <c r="AC261">
        <v>1</v>
      </c>
      <c r="AD261">
        <v>1</v>
      </c>
      <c r="AE261">
        <v>1</v>
      </c>
      <c r="AF261" t="s">
        <v>621</v>
      </c>
      <c r="AG261" t="s">
        <v>68</v>
      </c>
      <c r="AH261" t="s">
        <v>631</v>
      </c>
      <c r="AL261">
        <v>5</v>
      </c>
      <c r="AM261">
        <v>5</v>
      </c>
    </row>
    <row r="262" spans="1:39" ht="15" hidden="1" customHeight="1" x14ac:dyDescent="0.35">
      <c r="A262">
        <v>2652344</v>
      </c>
      <c r="B262" t="s">
        <v>617</v>
      </c>
      <c r="C262">
        <v>6</v>
      </c>
      <c r="D262" t="s">
        <v>1291</v>
      </c>
      <c r="E262" s="84" t="str">
        <f t="shared" si="8"/>
        <v>ZRQ5</v>
      </c>
      <c r="F262" t="s">
        <v>1292</v>
      </c>
      <c r="G262" t="s">
        <v>38</v>
      </c>
      <c r="H262" t="s">
        <v>537</v>
      </c>
      <c r="I262" t="s">
        <v>1735</v>
      </c>
      <c r="J262" s="77">
        <v>46266.291666666664</v>
      </c>
      <c r="K262" s="77">
        <v>46279.541666666664</v>
      </c>
      <c r="L262" s="77">
        <v>46279.541666666664</v>
      </c>
      <c r="M262" s="77">
        <v>46279.382638888892</v>
      </c>
      <c r="N262" s="77">
        <v>46279.40902777778</v>
      </c>
      <c r="O262" s="77">
        <v>46279.454861111109</v>
      </c>
      <c r="P262" s="140">
        <f t="shared" si="9"/>
        <v>46279</v>
      </c>
      <c r="Q262" t="s">
        <v>692</v>
      </c>
      <c r="R262" t="s">
        <v>81</v>
      </c>
      <c r="S262" t="s">
        <v>30615</v>
      </c>
      <c r="T262" t="s">
        <v>30616</v>
      </c>
      <c r="V262" t="s">
        <v>30617</v>
      </c>
      <c r="X262" t="s">
        <v>30838</v>
      </c>
      <c r="Y262" t="s">
        <v>30839</v>
      </c>
      <c r="Z262" t="s">
        <v>30620</v>
      </c>
      <c r="AA262" t="s">
        <v>30840</v>
      </c>
      <c r="AB262" t="s">
        <v>30615</v>
      </c>
      <c r="AC262">
        <v>1</v>
      </c>
      <c r="AD262">
        <v>1</v>
      </c>
      <c r="AE262">
        <v>1</v>
      </c>
      <c r="AF262" t="s">
        <v>621</v>
      </c>
      <c r="AG262" t="s">
        <v>68</v>
      </c>
      <c r="AH262" t="s">
        <v>631</v>
      </c>
      <c r="AL262">
        <v>5</v>
      </c>
      <c r="AM262">
        <v>5</v>
      </c>
    </row>
    <row r="263" spans="1:39" ht="15" hidden="1" customHeight="1" x14ac:dyDescent="0.35">
      <c r="A263">
        <v>2650704</v>
      </c>
      <c r="B263" t="s">
        <v>617</v>
      </c>
      <c r="C263">
        <v>6</v>
      </c>
      <c r="D263" t="s">
        <v>1279</v>
      </c>
      <c r="E263" s="84" t="str">
        <f t="shared" si="8"/>
        <v>ZRE7</v>
      </c>
      <c r="F263" t="s">
        <v>1280</v>
      </c>
      <c r="G263" t="s">
        <v>38</v>
      </c>
      <c r="H263" t="s">
        <v>520</v>
      </c>
      <c r="I263" t="s">
        <v>1281</v>
      </c>
      <c r="J263" s="77">
        <v>46266.291666666664</v>
      </c>
      <c r="K263" s="77">
        <v>46282.5625</v>
      </c>
      <c r="L263" s="77">
        <v>46282.5625</v>
      </c>
      <c r="M263" s="77">
        <v>46282.598611111112</v>
      </c>
      <c r="N263" s="77">
        <v>46282.619444444441</v>
      </c>
      <c r="O263" s="77">
        <v>46282.686111111114</v>
      </c>
      <c r="P263" s="140">
        <f t="shared" si="9"/>
        <v>46282</v>
      </c>
      <c r="Q263" t="s">
        <v>651</v>
      </c>
      <c r="R263" t="s">
        <v>76</v>
      </c>
      <c r="S263" t="s">
        <v>30615</v>
      </c>
      <c r="T263" t="s">
        <v>30616</v>
      </c>
      <c r="V263" t="s">
        <v>30617</v>
      </c>
      <c r="X263" s="78" t="s">
        <v>31344</v>
      </c>
      <c r="Y263" s="78" t="s">
        <v>31345</v>
      </c>
      <c r="Z263" t="s">
        <v>30620</v>
      </c>
      <c r="AA263" t="s">
        <v>31346</v>
      </c>
      <c r="AB263" t="s">
        <v>30615</v>
      </c>
      <c r="AC263">
        <v>1</v>
      </c>
      <c r="AD263">
        <v>1</v>
      </c>
      <c r="AE263">
        <v>1</v>
      </c>
      <c r="AF263" t="s">
        <v>621</v>
      </c>
      <c r="AG263" t="s">
        <v>68</v>
      </c>
      <c r="AH263" t="s">
        <v>631</v>
      </c>
      <c r="AL263">
        <v>1</v>
      </c>
      <c r="AM263">
        <v>5</v>
      </c>
    </row>
    <row r="264" spans="1:39" ht="15" hidden="1" customHeight="1" x14ac:dyDescent="0.35">
      <c r="A264">
        <v>2667658</v>
      </c>
      <c r="B264" t="s">
        <v>617</v>
      </c>
      <c r="C264">
        <v>6</v>
      </c>
      <c r="D264" t="s">
        <v>984</v>
      </c>
      <c r="E264" s="84" t="str">
        <f t="shared" si="8"/>
        <v>164B</v>
      </c>
      <c r="F264" t="s">
        <v>985</v>
      </c>
      <c r="G264" t="s">
        <v>53</v>
      </c>
      <c r="H264" t="s">
        <v>204</v>
      </c>
      <c r="I264" t="s">
        <v>986</v>
      </c>
      <c r="J264" s="77">
        <v>46269.724999999999</v>
      </c>
      <c r="K264" s="77">
        <v>46269.822916666664</v>
      </c>
      <c r="L264" s="77">
        <v>46279.666666666664</v>
      </c>
      <c r="M264" s="77">
        <v>46279.571527777778</v>
      </c>
      <c r="N264" s="77">
        <v>46279.572222222225</v>
      </c>
      <c r="O264" s="77">
        <v>46279.589583333334</v>
      </c>
      <c r="P264" s="140">
        <f t="shared" si="9"/>
        <v>46279</v>
      </c>
      <c r="Q264" t="s">
        <v>651</v>
      </c>
      <c r="R264" t="s">
        <v>76</v>
      </c>
      <c r="S264" t="s">
        <v>30885</v>
      </c>
      <c r="T264" t="s">
        <v>30825</v>
      </c>
      <c r="V264" t="s">
        <v>30694</v>
      </c>
      <c r="X264" t="s">
        <v>30889</v>
      </c>
      <c r="Y264" s="78" t="s">
        <v>30667</v>
      </c>
      <c r="Z264" t="s">
        <v>30887</v>
      </c>
      <c r="AA264" t="s">
        <v>30890</v>
      </c>
      <c r="AB264" t="s">
        <v>30587</v>
      </c>
      <c r="AC264">
        <v>1</v>
      </c>
      <c r="AD264">
        <v>2</v>
      </c>
      <c r="AE264">
        <v>2</v>
      </c>
      <c r="AF264" t="s">
        <v>621</v>
      </c>
      <c r="AG264" t="s">
        <v>68</v>
      </c>
      <c r="AH264" t="s">
        <v>631</v>
      </c>
      <c r="AJ264" t="s">
        <v>30891</v>
      </c>
      <c r="AL264">
        <v>5</v>
      </c>
      <c r="AM264">
        <v>5</v>
      </c>
    </row>
    <row r="265" spans="1:39" ht="15" hidden="1" customHeight="1" x14ac:dyDescent="0.35">
      <c r="A265">
        <v>2667656</v>
      </c>
      <c r="B265" t="s">
        <v>617</v>
      </c>
      <c r="C265">
        <v>6</v>
      </c>
      <c r="D265" t="s">
        <v>1112</v>
      </c>
      <c r="E265" s="84" t="str">
        <f t="shared" si="8"/>
        <v>5867</v>
      </c>
      <c r="F265" t="s">
        <v>1113</v>
      </c>
      <c r="G265" t="s">
        <v>53</v>
      </c>
      <c r="H265" t="s">
        <v>301</v>
      </c>
      <c r="I265" t="s">
        <v>30527</v>
      </c>
      <c r="J265" s="77">
        <v>46269.724999999999</v>
      </c>
      <c r="K265" s="77">
        <v>46269.791666666664</v>
      </c>
      <c r="L265" s="77">
        <v>46279.416666666664</v>
      </c>
      <c r="M265" s="77">
        <v>46279.359027777777</v>
      </c>
      <c r="N265" s="77">
        <v>46279.367361111108</v>
      </c>
      <c r="O265" s="77">
        <v>46279.379166666666</v>
      </c>
      <c r="P265" s="140">
        <f t="shared" si="9"/>
        <v>46279</v>
      </c>
      <c r="Q265" t="s">
        <v>651</v>
      </c>
      <c r="R265" t="s">
        <v>76</v>
      </c>
      <c r="S265" t="s">
        <v>30885</v>
      </c>
      <c r="T265" t="s">
        <v>30896</v>
      </c>
      <c r="V265" t="s">
        <v>30897</v>
      </c>
      <c r="X265" s="78" t="s">
        <v>30898</v>
      </c>
      <c r="Y265" s="78" t="s">
        <v>30667</v>
      </c>
      <c r="Z265" t="s">
        <v>30887</v>
      </c>
      <c r="AA265" t="s">
        <v>30899</v>
      </c>
      <c r="AB265" t="s">
        <v>30587</v>
      </c>
      <c r="AC265">
        <v>1</v>
      </c>
      <c r="AD265">
        <v>2</v>
      </c>
      <c r="AE265">
        <v>1</v>
      </c>
      <c r="AF265" t="s">
        <v>621</v>
      </c>
      <c r="AG265" t="s">
        <v>68</v>
      </c>
      <c r="AH265" t="s">
        <v>631</v>
      </c>
      <c r="AL265">
        <v>5</v>
      </c>
      <c r="AM265">
        <v>5</v>
      </c>
    </row>
    <row r="266" spans="1:39" ht="15" hidden="1" customHeight="1" x14ac:dyDescent="0.35">
      <c r="A266">
        <v>2667654</v>
      </c>
      <c r="B266" t="s">
        <v>617</v>
      </c>
      <c r="C266">
        <v>6</v>
      </c>
      <c r="D266" t="s">
        <v>868</v>
      </c>
      <c r="E266" s="84" t="str">
        <f t="shared" si="8"/>
        <v>00JP</v>
      </c>
      <c r="F266" t="s">
        <v>869</v>
      </c>
      <c r="G266" t="s">
        <v>53</v>
      </c>
      <c r="H266" t="s">
        <v>121</v>
      </c>
      <c r="I266" t="s">
        <v>870</v>
      </c>
      <c r="J266" s="77">
        <v>46269.724305555559</v>
      </c>
      <c r="K266" s="77">
        <v>46269.791666666664</v>
      </c>
      <c r="L266" s="77">
        <v>46282.458333333336</v>
      </c>
      <c r="M266" s="77">
        <v>46282.390972222223</v>
      </c>
      <c r="N266" s="77">
        <v>46282.413888888892</v>
      </c>
      <c r="O266" s="77">
        <v>46282.430555555555</v>
      </c>
      <c r="P266" s="140">
        <f t="shared" si="9"/>
        <v>46282</v>
      </c>
      <c r="Q266" t="s">
        <v>651</v>
      </c>
      <c r="R266" t="s">
        <v>76</v>
      </c>
      <c r="S266" t="s">
        <v>30885</v>
      </c>
      <c r="T266" t="s">
        <v>30825</v>
      </c>
      <c r="V266" t="s">
        <v>30897</v>
      </c>
      <c r="X266" s="78" t="s">
        <v>31347</v>
      </c>
      <c r="Y266" s="78" t="s">
        <v>30667</v>
      </c>
      <c r="Z266" t="s">
        <v>30887</v>
      </c>
      <c r="AA266" t="s">
        <v>31348</v>
      </c>
      <c r="AB266" t="s">
        <v>30587</v>
      </c>
      <c r="AC266">
        <v>1</v>
      </c>
      <c r="AD266">
        <v>2</v>
      </c>
      <c r="AE266">
        <v>2</v>
      </c>
      <c r="AF266" t="s">
        <v>621</v>
      </c>
      <c r="AG266" t="s">
        <v>68</v>
      </c>
      <c r="AH266" t="s">
        <v>631</v>
      </c>
      <c r="AL266">
        <v>5</v>
      </c>
      <c r="AM266">
        <v>5</v>
      </c>
    </row>
    <row r="267" spans="1:39" ht="15" hidden="1" customHeight="1" x14ac:dyDescent="0.35">
      <c r="A267">
        <v>2667651</v>
      </c>
      <c r="B267" t="s">
        <v>617</v>
      </c>
      <c r="C267">
        <v>6</v>
      </c>
      <c r="D267" t="s">
        <v>1025</v>
      </c>
      <c r="E267" s="84" t="str">
        <f t="shared" si="8"/>
        <v>334R</v>
      </c>
      <c r="F267" t="s">
        <v>1026</v>
      </c>
      <c r="G267" t="s">
        <v>53</v>
      </c>
      <c r="H267" t="s">
        <v>232</v>
      </c>
      <c r="I267" t="s">
        <v>30531</v>
      </c>
      <c r="J267" s="77">
        <v>46269.723611111112</v>
      </c>
      <c r="K267" s="77">
        <v>46269.791666666664</v>
      </c>
      <c r="L267" s="77">
        <v>46279.583333333336</v>
      </c>
      <c r="M267" s="77">
        <v>46279.79791666667</v>
      </c>
      <c r="N267" s="77">
        <v>46279.79791666667</v>
      </c>
      <c r="O267" s="77">
        <v>46279.802777777775</v>
      </c>
      <c r="P267" s="140">
        <f t="shared" si="9"/>
        <v>46279</v>
      </c>
      <c r="Q267" t="s">
        <v>646</v>
      </c>
      <c r="R267" t="s">
        <v>102</v>
      </c>
      <c r="S267" t="s">
        <v>30885</v>
      </c>
      <c r="T267" t="s">
        <v>30825</v>
      </c>
      <c r="V267" t="s">
        <v>30635</v>
      </c>
      <c r="X267" t="s">
        <v>30905</v>
      </c>
      <c r="Y267" t="s">
        <v>30906</v>
      </c>
      <c r="Z267" t="s">
        <v>30887</v>
      </c>
      <c r="AA267" t="s">
        <v>30907</v>
      </c>
      <c r="AB267" t="s">
        <v>30587</v>
      </c>
      <c r="AC267">
        <v>1</v>
      </c>
      <c r="AD267">
        <v>2</v>
      </c>
      <c r="AE267">
        <v>1</v>
      </c>
      <c r="AF267" t="s">
        <v>621</v>
      </c>
      <c r="AG267" t="s">
        <v>68</v>
      </c>
      <c r="AH267" t="s">
        <v>631</v>
      </c>
      <c r="AL267">
        <v>0</v>
      </c>
      <c r="AM267">
        <v>5</v>
      </c>
    </row>
    <row r="268" spans="1:39" ht="15" hidden="1" customHeight="1" x14ac:dyDescent="0.35">
      <c r="A268">
        <v>2667294</v>
      </c>
      <c r="B268" t="s">
        <v>617</v>
      </c>
      <c r="C268">
        <v>6</v>
      </c>
      <c r="D268" t="s">
        <v>704</v>
      </c>
      <c r="E268" s="84" t="str">
        <f t="shared" si="8"/>
        <v>ZRE6</v>
      </c>
      <c r="F268" t="s">
        <v>705</v>
      </c>
      <c r="G268" t="s">
        <v>38</v>
      </c>
      <c r="H268" t="s">
        <v>519</v>
      </c>
      <c r="I268" t="s">
        <v>706</v>
      </c>
      <c r="J268" s="77">
        <v>46269.583333333336</v>
      </c>
      <c r="K268" s="77">
        <v>46269.583333333336</v>
      </c>
      <c r="L268" s="77">
        <v>46281.708333333336</v>
      </c>
      <c r="M268" s="77">
        <v>46281.573611111111</v>
      </c>
      <c r="N268" s="77">
        <v>46281.573611111111</v>
      </c>
      <c r="O268" s="77">
        <v>46281.574305555558</v>
      </c>
      <c r="P268" s="140">
        <f t="shared" si="9"/>
        <v>46281</v>
      </c>
      <c r="Q268" t="s">
        <v>679</v>
      </c>
      <c r="R268" t="s">
        <v>66</v>
      </c>
      <c r="S268" t="s">
        <v>30566</v>
      </c>
      <c r="T268" t="s">
        <v>30567</v>
      </c>
      <c r="V268" t="s">
        <v>30568</v>
      </c>
      <c r="X268" t="s">
        <v>31349</v>
      </c>
      <c r="Y268" t="s">
        <v>30992</v>
      </c>
      <c r="Z268" t="s">
        <v>30571</v>
      </c>
      <c r="AA268" t="s">
        <v>31350</v>
      </c>
      <c r="AB268" t="s">
        <v>30573</v>
      </c>
      <c r="AC268">
        <v>1</v>
      </c>
      <c r="AD268">
        <v>1</v>
      </c>
      <c r="AE268">
        <v>1</v>
      </c>
      <c r="AF268" t="s">
        <v>621</v>
      </c>
      <c r="AG268" t="s">
        <v>68</v>
      </c>
      <c r="AH268" t="s">
        <v>631</v>
      </c>
      <c r="AL268">
        <v>5</v>
      </c>
      <c r="AM268">
        <v>5</v>
      </c>
    </row>
    <row r="269" spans="1:39" ht="15" hidden="1" customHeight="1" x14ac:dyDescent="0.35">
      <c r="A269">
        <v>2666137</v>
      </c>
      <c r="B269" t="s">
        <v>617</v>
      </c>
      <c r="C269">
        <v>12</v>
      </c>
      <c r="D269" t="s">
        <v>700</v>
      </c>
      <c r="E269" s="84" t="str">
        <f t="shared" si="8"/>
        <v>ZRR5</v>
      </c>
      <c r="F269" t="s">
        <v>701</v>
      </c>
      <c r="G269" t="s">
        <v>38</v>
      </c>
      <c r="H269" t="s">
        <v>539</v>
      </c>
      <c r="I269" t="s">
        <v>702</v>
      </c>
      <c r="J269" s="77">
        <v>46268.553472222222</v>
      </c>
      <c r="K269" s="77">
        <v>46268.553472222222</v>
      </c>
      <c r="L269" s="77">
        <v>46273.808333333334</v>
      </c>
      <c r="M269" s="77">
        <v>46281.422222222223</v>
      </c>
      <c r="N269" s="77">
        <v>46281.456250000003</v>
      </c>
      <c r="O269" s="77">
        <v>46281.479861111111</v>
      </c>
      <c r="P269" s="140">
        <f t="shared" si="9"/>
        <v>46281</v>
      </c>
      <c r="Q269" t="s">
        <v>703</v>
      </c>
      <c r="R269" t="s">
        <v>567</v>
      </c>
      <c r="S269" t="s">
        <v>30566</v>
      </c>
      <c r="T269" t="s">
        <v>30567</v>
      </c>
      <c r="V269" t="s">
        <v>30568</v>
      </c>
      <c r="X269" t="s">
        <v>31351</v>
      </c>
      <c r="Y269" t="s">
        <v>31352</v>
      </c>
      <c r="Z269" t="s">
        <v>30571</v>
      </c>
      <c r="AA269" t="s">
        <v>31353</v>
      </c>
      <c r="AB269" t="s">
        <v>30573</v>
      </c>
      <c r="AC269">
        <v>1</v>
      </c>
      <c r="AD269">
        <v>1</v>
      </c>
      <c r="AE269">
        <v>1</v>
      </c>
      <c r="AF269" t="s">
        <v>621</v>
      </c>
      <c r="AG269" t="s">
        <v>68</v>
      </c>
      <c r="AH269" t="s">
        <v>631</v>
      </c>
      <c r="AL269">
        <v>0</v>
      </c>
      <c r="AM269">
        <v>5</v>
      </c>
    </row>
    <row r="270" spans="1:39" ht="15" hidden="1" customHeight="1" x14ac:dyDescent="0.35">
      <c r="A270">
        <v>2676076</v>
      </c>
      <c r="B270" t="s">
        <v>617</v>
      </c>
      <c r="C270">
        <v>6</v>
      </c>
      <c r="D270" t="s">
        <v>854</v>
      </c>
      <c r="E270" s="84" t="str">
        <f t="shared" si="8"/>
        <v>00FT</v>
      </c>
      <c r="F270" t="s">
        <v>855</v>
      </c>
      <c r="G270" t="s">
        <v>53</v>
      </c>
      <c r="H270" t="s">
        <v>106</v>
      </c>
      <c r="I270" t="s">
        <v>30563</v>
      </c>
      <c r="J270" s="77">
        <v>46279.288888888892</v>
      </c>
      <c r="K270" s="77">
        <v>46279.75</v>
      </c>
      <c r="L270" s="77">
        <v>46279.75</v>
      </c>
      <c r="M270" s="77">
        <v>46279.463194444441</v>
      </c>
      <c r="N270" s="77">
        <v>46279.463194444441</v>
      </c>
      <c r="O270" s="77">
        <v>46279.48541666667</v>
      </c>
      <c r="P270" s="140">
        <f t="shared" si="9"/>
        <v>46279</v>
      </c>
      <c r="Q270" t="s">
        <v>651</v>
      </c>
      <c r="R270" t="s">
        <v>76</v>
      </c>
      <c r="S270" t="s">
        <v>30953</v>
      </c>
      <c r="T270" t="s">
        <v>30616</v>
      </c>
      <c r="V270" t="s">
        <v>30617</v>
      </c>
      <c r="X270" s="78" t="s">
        <v>30666</v>
      </c>
      <c r="Y270" s="78" t="s">
        <v>30667</v>
      </c>
      <c r="Z270" t="s">
        <v>31004</v>
      </c>
      <c r="AA270" t="s">
        <v>31229</v>
      </c>
      <c r="AB270" t="s">
        <v>30615</v>
      </c>
      <c r="AC270">
        <v>1</v>
      </c>
      <c r="AD270">
        <v>2</v>
      </c>
      <c r="AE270">
        <v>1</v>
      </c>
      <c r="AF270" t="s">
        <v>621</v>
      </c>
      <c r="AG270" t="s">
        <v>68</v>
      </c>
      <c r="AH270" t="s">
        <v>631</v>
      </c>
      <c r="AL270">
        <v>5</v>
      </c>
      <c r="AM270">
        <v>5</v>
      </c>
    </row>
    <row r="271" spans="1:39" ht="15" hidden="1" customHeight="1" x14ac:dyDescent="0.35">
      <c r="A271">
        <v>2676075</v>
      </c>
      <c r="B271" t="s">
        <v>617</v>
      </c>
      <c r="C271">
        <v>6</v>
      </c>
      <c r="D271" t="s">
        <v>1134</v>
      </c>
      <c r="E271" s="84" t="str">
        <f t="shared" si="8"/>
        <v>639D</v>
      </c>
      <c r="F271" t="s">
        <v>30564</v>
      </c>
      <c r="G271" t="s">
        <v>53</v>
      </c>
      <c r="H271" t="s">
        <v>325</v>
      </c>
      <c r="I271" t="s">
        <v>30565</v>
      </c>
      <c r="J271" s="77">
        <v>46279.288888888892</v>
      </c>
      <c r="K271" s="77">
        <v>46279.625</v>
      </c>
      <c r="L271" s="77">
        <v>46279.625</v>
      </c>
      <c r="M271" s="77">
        <v>46279.525694444441</v>
      </c>
      <c r="N271" s="77">
        <v>46279.526388888888</v>
      </c>
      <c r="O271" s="77">
        <v>46279.548611111109</v>
      </c>
      <c r="P271" s="140">
        <f t="shared" si="9"/>
        <v>46279</v>
      </c>
      <c r="Q271" t="s">
        <v>651</v>
      </c>
      <c r="R271" t="s">
        <v>76</v>
      </c>
      <c r="S271" t="s">
        <v>30953</v>
      </c>
      <c r="T271" t="s">
        <v>30616</v>
      </c>
      <c r="V271" t="s">
        <v>30617</v>
      </c>
      <c r="X271" s="78" t="s">
        <v>30666</v>
      </c>
      <c r="Y271" s="78" t="s">
        <v>30996</v>
      </c>
      <c r="Z271" t="s">
        <v>31004</v>
      </c>
      <c r="AA271" t="s">
        <v>31230</v>
      </c>
      <c r="AB271" t="s">
        <v>30615</v>
      </c>
      <c r="AC271">
        <v>1</v>
      </c>
      <c r="AD271">
        <v>2</v>
      </c>
      <c r="AE271">
        <v>1</v>
      </c>
      <c r="AF271" t="s">
        <v>621</v>
      </c>
      <c r="AG271" t="s">
        <v>68</v>
      </c>
      <c r="AH271" t="s">
        <v>631</v>
      </c>
      <c r="AL271">
        <v>5</v>
      </c>
      <c r="AM271">
        <v>5</v>
      </c>
    </row>
    <row r="272" spans="1:39" ht="15" hidden="1" customHeight="1" x14ac:dyDescent="0.35">
      <c r="A272">
        <v>2676074</v>
      </c>
      <c r="B272" t="s">
        <v>617</v>
      </c>
      <c r="C272">
        <v>6</v>
      </c>
      <c r="D272" t="s">
        <v>1112</v>
      </c>
      <c r="E272" s="84" t="str">
        <f t="shared" si="8"/>
        <v>5867</v>
      </c>
      <c r="F272" t="s">
        <v>1113</v>
      </c>
      <c r="G272" t="s">
        <v>53</v>
      </c>
      <c r="H272" t="s">
        <v>301</v>
      </c>
      <c r="I272" t="s">
        <v>30527</v>
      </c>
      <c r="J272" s="77">
        <v>46279.288194444445</v>
      </c>
      <c r="K272" s="77">
        <v>46279.583333333336</v>
      </c>
      <c r="L272" s="77">
        <v>46279.583333333336</v>
      </c>
      <c r="M272" s="77">
        <v>46279.359027777777</v>
      </c>
      <c r="N272" s="77">
        <v>46279.359722222223</v>
      </c>
      <c r="O272" s="77">
        <v>46279.381944444445</v>
      </c>
      <c r="P272" s="140">
        <f t="shared" si="9"/>
        <v>46279</v>
      </c>
      <c r="Q272" t="s">
        <v>651</v>
      </c>
      <c r="R272" t="s">
        <v>76</v>
      </c>
      <c r="S272" t="s">
        <v>30953</v>
      </c>
      <c r="T272" t="s">
        <v>30616</v>
      </c>
      <c r="V272" t="s">
        <v>30617</v>
      </c>
      <c r="X272" s="78" t="s">
        <v>30666</v>
      </c>
      <c r="Y272" s="78" t="s">
        <v>30667</v>
      </c>
      <c r="Z272" t="s">
        <v>31004</v>
      </c>
      <c r="AA272" t="s">
        <v>31231</v>
      </c>
      <c r="AB272" t="s">
        <v>30615</v>
      </c>
      <c r="AC272">
        <v>1</v>
      </c>
      <c r="AD272">
        <v>2</v>
      </c>
      <c r="AE272">
        <v>1</v>
      </c>
      <c r="AF272" t="s">
        <v>621</v>
      </c>
      <c r="AG272" t="s">
        <v>68</v>
      </c>
      <c r="AH272" t="s">
        <v>631</v>
      </c>
      <c r="AL272">
        <v>5</v>
      </c>
      <c r="AM272">
        <v>5</v>
      </c>
    </row>
    <row r="273" spans="1:39" ht="15" hidden="1" customHeight="1" x14ac:dyDescent="0.35">
      <c r="A273">
        <v>2675996</v>
      </c>
      <c r="B273" t="s">
        <v>617</v>
      </c>
      <c r="C273">
        <v>6</v>
      </c>
      <c r="D273" t="s">
        <v>1095</v>
      </c>
      <c r="E273" s="84" t="str">
        <f t="shared" si="8"/>
        <v>519C</v>
      </c>
      <c r="F273" t="s">
        <v>1096</v>
      </c>
      <c r="G273" t="s">
        <v>53</v>
      </c>
      <c r="H273" t="s">
        <v>291</v>
      </c>
      <c r="I273" t="s">
        <v>1097</v>
      </c>
      <c r="J273" s="77">
        <v>46278.897222222222</v>
      </c>
      <c r="K273" s="77">
        <v>46278.928472222222</v>
      </c>
      <c r="L273" s="77">
        <v>46279.482638888891</v>
      </c>
      <c r="M273" s="77">
        <v>46279.431944444441</v>
      </c>
      <c r="N273" s="77">
        <v>46279.446527777778</v>
      </c>
      <c r="O273" s="77">
        <v>46279.566666666666</v>
      </c>
      <c r="P273" s="140">
        <f t="shared" si="9"/>
        <v>46279</v>
      </c>
      <c r="Q273" t="s">
        <v>647</v>
      </c>
      <c r="R273" t="s">
        <v>100</v>
      </c>
      <c r="S273" t="s">
        <v>31232</v>
      </c>
      <c r="T273" t="s">
        <v>30942</v>
      </c>
      <c r="U273" t="s">
        <v>31233</v>
      </c>
      <c r="V273" t="s">
        <v>30694</v>
      </c>
      <c r="W273" t="s">
        <v>30694</v>
      </c>
      <c r="X273" t="s">
        <v>31234</v>
      </c>
      <c r="Y273" t="s">
        <v>31235</v>
      </c>
      <c r="Z273" t="s">
        <v>30969</v>
      </c>
      <c r="AA273" t="s">
        <v>31236</v>
      </c>
      <c r="AB273" t="s">
        <v>30587</v>
      </c>
      <c r="AC273">
        <v>1</v>
      </c>
      <c r="AD273">
        <v>1</v>
      </c>
      <c r="AE273">
        <v>1</v>
      </c>
      <c r="AF273" t="s">
        <v>621</v>
      </c>
      <c r="AG273" t="s">
        <v>68</v>
      </c>
      <c r="AH273" t="s">
        <v>631</v>
      </c>
      <c r="AJ273" t="s">
        <v>31174</v>
      </c>
      <c r="AL273">
        <v>5</v>
      </c>
      <c r="AM273">
        <v>1</v>
      </c>
    </row>
    <row r="274" spans="1:39" ht="15" hidden="1" customHeight="1" x14ac:dyDescent="0.35">
      <c r="A274">
        <v>2675508</v>
      </c>
      <c r="B274" t="s">
        <v>617</v>
      </c>
      <c r="C274">
        <v>12</v>
      </c>
      <c r="D274" t="s">
        <v>700</v>
      </c>
      <c r="E274" s="84" t="str">
        <f t="shared" si="8"/>
        <v>ZRR5</v>
      </c>
      <c r="F274" t="s">
        <v>701</v>
      </c>
      <c r="G274" t="s">
        <v>38</v>
      </c>
      <c r="H274" t="s">
        <v>539</v>
      </c>
      <c r="I274" t="s">
        <v>702</v>
      </c>
      <c r="J274" s="77">
        <v>46278.380555555559</v>
      </c>
      <c r="K274" s="77">
        <v>46278.380555555559</v>
      </c>
      <c r="L274" s="77">
        <v>46278.666666666664</v>
      </c>
      <c r="M274" s="77">
        <v>46281.422222222223</v>
      </c>
      <c r="N274" s="77">
        <v>46281.434027777781</v>
      </c>
      <c r="O274" s="77">
        <v>46281.480555555558</v>
      </c>
      <c r="P274" s="140">
        <f t="shared" si="9"/>
        <v>46281</v>
      </c>
      <c r="Q274" t="s">
        <v>703</v>
      </c>
      <c r="R274" t="s">
        <v>567</v>
      </c>
      <c r="S274" t="s">
        <v>30953</v>
      </c>
      <c r="T274" t="s">
        <v>30616</v>
      </c>
      <c r="U274" t="s">
        <v>30935</v>
      </c>
      <c r="V274" t="s">
        <v>30617</v>
      </c>
      <c r="W274" t="s">
        <v>30694</v>
      </c>
      <c r="X274" s="78" t="s">
        <v>31354</v>
      </c>
      <c r="Y274" s="78" t="s">
        <v>31355</v>
      </c>
      <c r="Z274" t="s">
        <v>30988</v>
      </c>
      <c r="AA274" t="s">
        <v>31356</v>
      </c>
      <c r="AB274" t="s">
        <v>30615</v>
      </c>
      <c r="AC274">
        <v>1</v>
      </c>
      <c r="AD274">
        <v>2</v>
      </c>
      <c r="AE274">
        <v>1</v>
      </c>
      <c r="AF274" t="s">
        <v>621</v>
      </c>
      <c r="AG274" t="s">
        <v>68</v>
      </c>
      <c r="AH274" t="s">
        <v>631</v>
      </c>
      <c r="AJ274" t="s">
        <v>31357</v>
      </c>
      <c r="AL274">
        <v>0</v>
      </c>
      <c r="AM274">
        <v>5</v>
      </c>
    </row>
    <row r="275" spans="1:39" ht="15" hidden="1" customHeight="1" x14ac:dyDescent="0.35">
      <c r="A275">
        <v>2674493</v>
      </c>
      <c r="B275" t="s">
        <v>617</v>
      </c>
      <c r="C275">
        <v>6</v>
      </c>
      <c r="D275" t="s">
        <v>895</v>
      </c>
      <c r="E275" s="84" t="str">
        <f t="shared" si="8"/>
        <v>00TY</v>
      </c>
      <c r="F275" t="s">
        <v>896</v>
      </c>
      <c r="G275" t="s">
        <v>53</v>
      </c>
      <c r="H275" t="s">
        <v>144</v>
      </c>
      <c r="I275" t="s">
        <v>897</v>
      </c>
      <c r="J275" s="77">
        <v>46276.819444444445</v>
      </c>
      <c r="K275" s="77">
        <v>46277.291666666664</v>
      </c>
      <c r="L275" s="77">
        <v>46281.291666666664</v>
      </c>
      <c r="M275" s="77">
        <v>46281.361111111109</v>
      </c>
      <c r="N275" s="77">
        <v>46281.361805555556</v>
      </c>
      <c r="O275" s="77">
        <v>46281.405555555553</v>
      </c>
      <c r="P275" s="140">
        <f t="shared" si="9"/>
        <v>46281</v>
      </c>
      <c r="Q275" t="s">
        <v>665</v>
      </c>
      <c r="R275" t="s">
        <v>78</v>
      </c>
      <c r="S275" t="s">
        <v>31358</v>
      </c>
      <c r="T275" t="s">
        <v>31055</v>
      </c>
      <c r="V275" t="s">
        <v>30701</v>
      </c>
      <c r="X275" s="78" t="s">
        <v>31359</v>
      </c>
      <c r="Y275" s="78" t="s">
        <v>31360</v>
      </c>
      <c r="Z275" t="s">
        <v>31153</v>
      </c>
      <c r="AA275" t="s">
        <v>31361</v>
      </c>
      <c r="AB275" t="s">
        <v>30587</v>
      </c>
      <c r="AC275">
        <v>1</v>
      </c>
      <c r="AD275">
        <v>2</v>
      </c>
      <c r="AE275">
        <v>1</v>
      </c>
      <c r="AF275" t="s">
        <v>621</v>
      </c>
      <c r="AG275" t="s">
        <v>68</v>
      </c>
      <c r="AH275" t="s">
        <v>631</v>
      </c>
      <c r="AL275">
        <v>0</v>
      </c>
      <c r="AM275">
        <v>4</v>
      </c>
    </row>
    <row r="276" spans="1:39" ht="15" hidden="1" customHeight="1" x14ac:dyDescent="0.35">
      <c r="A276">
        <v>2674491</v>
      </c>
      <c r="B276" t="s">
        <v>617</v>
      </c>
      <c r="C276">
        <v>6</v>
      </c>
      <c r="D276" t="s">
        <v>1594</v>
      </c>
      <c r="E276" s="84" t="str">
        <f t="shared" si="8"/>
        <v>4081</v>
      </c>
      <c r="F276" t="s">
        <v>1595</v>
      </c>
      <c r="G276" t="s">
        <v>53</v>
      </c>
      <c r="H276" t="s">
        <v>260</v>
      </c>
      <c r="I276" t="s">
        <v>1596</v>
      </c>
      <c r="J276" s="77">
        <v>46276.818749999999</v>
      </c>
      <c r="K276" s="77">
        <v>46276.818749999999</v>
      </c>
      <c r="L276" s="77">
        <v>46279.583333333336</v>
      </c>
      <c r="M276" s="77">
        <v>46279.478472222225</v>
      </c>
      <c r="N276" s="77">
        <v>46279.478472222225</v>
      </c>
      <c r="O276" s="77">
        <v>46279.482638888891</v>
      </c>
      <c r="P276" s="140">
        <f t="shared" si="9"/>
        <v>46279</v>
      </c>
      <c r="Q276" t="s">
        <v>30651</v>
      </c>
      <c r="R276" t="s">
        <v>30185</v>
      </c>
      <c r="S276" t="s">
        <v>31151</v>
      </c>
      <c r="T276" t="s">
        <v>30825</v>
      </c>
      <c r="V276" t="s">
        <v>30694</v>
      </c>
      <c r="X276" t="s">
        <v>31152</v>
      </c>
      <c r="Y276" t="s">
        <v>30653</v>
      </c>
      <c r="Z276" t="s">
        <v>31153</v>
      </c>
      <c r="AA276" t="s">
        <v>31154</v>
      </c>
      <c r="AB276" t="s">
        <v>30587</v>
      </c>
      <c r="AC276">
        <v>1</v>
      </c>
      <c r="AD276">
        <v>2</v>
      </c>
      <c r="AE276">
        <v>1</v>
      </c>
      <c r="AF276" t="s">
        <v>621</v>
      </c>
      <c r="AG276" t="s">
        <v>68</v>
      </c>
      <c r="AH276" t="s">
        <v>631</v>
      </c>
      <c r="AJ276" t="s">
        <v>31155</v>
      </c>
      <c r="AL276">
        <v>5</v>
      </c>
      <c r="AM276">
        <v>5</v>
      </c>
    </row>
    <row r="277" spans="1:39" ht="15" customHeight="1" x14ac:dyDescent="0.35">
      <c r="A277">
        <v>2680161</v>
      </c>
      <c r="B277" t="s">
        <v>617</v>
      </c>
      <c r="C277">
        <v>12</v>
      </c>
      <c r="D277" t="s">
        <v>670</v>
      </c>
      <c r="E277" s="84" t="str">
        <f t="shared" si="8"/>
        <v>ZTQ4</v>
      </c>
      <c r="F277" t="s">
        <v>671</v>
      </c>
      <c r="G277" t="s">
        <v>38</v>
      </c>
      <c r="H277" t="s">
        <v>548</v>
      </c>
      <c r="I277" t="s">
        <v>672</v>
      </c>
      <c r="J277" s="77">
        <v>46282.854861111111</v>
      </c>
      <c r="K277" s="77">
        <v>46282.886111111111</v>
      </c>
      <c r="L277" s="77">
        <v>46283.291666666664</v>
      </c>
      <c r="M277" s="77">
        <v>46283.274305555555</v>
      </c>
      <c r="N277" s="77">
        <v>46283.288194444445</v>
      </c>
      <c r="O277" s="77">
        <v>46283.297222222223</v>
      </c>
      <c r="P277" s="140">
        <f t="shared" si="9"/>
        <v>46283</v>
      </c>
      <c r="Q277" t="s">
        <v>31131</v>
      </c>
      <c r="R277" t="s">
        <v>4594</v>
      </c>
      <c r="S277" t="s">
        <v>30699</v>
      </c>
      <c r="T277" t="s">
        <v>30693</v>
      </c>
      <c r="V277" t="s">
        <v>30635</v>
      </c>
      <c r="X277" s="78" t="s">
        <v>31363</v>
      </c>
      <c r="Z277" t="s">
        <v>30620</v>
      </c>
      <c r="AA277" t="s">
        <v>31362</v>
      </c>
      <c r="AB277" t="s">
        <v>30587</v>
      </c>
      <c r="AC277">
        <v>2</v>
      </c>
      <c r="AD277">
        <v>1</v>
      </c>
      <c r="AE277">
        <v>4</v>
      </c>
      <c r="AF277" t="s">
        <v>621</v>
      </c>
      <c r="AG277" t="s">
        <v>68</v>
      </c>
      <c r="AH277" t="s">
        <v>639</v>
      </c>
      <c r="AL277">
        <v>5</v>
      </c>
      <c r="AM277">
        <v>5</v>
      </c>
    </row>
    <row r="278" spans="1:39" ht="15" hidden="1" customHeight="1" x14ac:dyDescent="0.35">
      <c r="A278">
        <v>2679984</v>
      </c>
      <c r="B278" t="s">
        <v>617</v>
      </c>
      <c r="C278">
        <v>6</v>
      </c>
      <c r="D278" t="s">
        <v>1435</v>
      </c>
      <c r="E278" s="84" t="str">
        <f t="shared" si="8"/>
        <v>Z14T</v>
      </c>
      <c r="F278" t="s">
        <v>31261</v>
      </c>
      <c r="G278" t="s">
        <v>38</v>
      </c>
      <c r="H278" t="s">
        <v>431</v>
      </c>
      <c r="I278" t="s">
        <v>31262</v>
      </c>
      <c r="J278" s="77">
        <v>46282.804861111108</v>
      </c>
      <c r="K278" s="77">
        <v>46282.804861111108</v>
      </c>
      <c r="L278" s="77">
        <v>46282.836111111108</v>
      </c>
      <c r="M278" s="77">
        <v>46282.804861111108</v>
      </c>
      <c r="N278" s="77">
        <v>46282.806250000001</v>
      </c>
      <c r="O278" s="77">
        <v>46282.824999999997</v>
      </c>
      <c r="P278" s="140">
        <f t="shared" si="9"/>
        <v>46282</v>
      </c>
      <c r="Q278" t="s">
        <v>646</v>
      </c>
      <c r="R278" t="s">
        <v>102</v>
      </c>
      <c r="S278" t="s">
        <v>31364</v>
      </c>
      <c r="T278" t="s">
        <v>30779</v>
      </c>
      <c r="U278" t="s">
        <v>31144</v>
      </c>
      <c r="V278" t="s">
        <v>30701</v>
      </c>
      <c r="W278" t="s">
        <v>30897</v>
      </c>
      <c r="X278" t="s">
        <v>31365</v>
      </c>
      <c r="Y278" t="s">
        <v>31366</v>
      </c>
      <c r="Z278" t="s">
        <v>30938</v>
      </c>
      <c r="AA278" t="s">
        <v>31367</v>
      </c>
      <c r="AB278" t="s">
        <v>30587</v>
      </c>
      <c r="AC278">
        <v>1</v>
      </c>
      <c r="AD278">
        <v>2</v>
      </c>
      <c r="AE278">
        <v>1</v>
      </c>
      <c r="AF278" t="s">
        <v>621</v>
      </c>
      <c r="AG278" t="s">
        <v>68</v>
      </c>
      <c r="AH278" t="s">
        <v>631</v>
      </c>
      <c r="AL278">
        <v>5</v>
      </c>
      <c r="AM278">
        <v>5</v>
      </c>
    </row>
    <row r="279" spans="1:39" ht="15" hidden="1" customHeight="1" x14ac:dyDescent="0.35">
      <c r="A279">
        <v>2679656</v>
      </c>
      <c r="B279" t="s">
        <v>617</v>
      </c>
      <c r="C279">
        <v>6</v>
      </c>
      <c r="D279" t="s">
        <v>987</v>
      </c>
      <c r="E279" s="84" t="str">
        <f t="shared" si="8"/>
        <v>164E</v>
      </c>
      <c r="F279" t="s">
        <v>31263</v>
      </c>
      <c r="G279" t="s">
        <v>53</v>
      </c>
      <c r="H279" t="s">
        <v>205</v>
      </c>
      <c r="I279" t="s">
        <v>31264</v>
      </c>
      <c r="J279" s="77">
        <v>46282.572916666664</v>
      </c>
      <c r="K279" s="77">
        <v>46282.604166666664</v>
      </c>
      <c r="L279" s="77">
        <v>46282.604166666664</v>
      </c>
      <c r="M279" s="77">
        <v>46282.574999999997</v>
      </c>
      <c r="N279" s="77">
        <v>46282.574999999997</v>
      </c>
      <c r="O279" s="77">
        <v>46282.581250000003</v>
      </c>
      <c r="P279" s="140">
        <f t="shared" si="9"/>
        <v>46282</v>
      </c>
      <c r="Q279" t="s">
        <v>630</v>
      </c>
      <c r="R279" t="s">
        <v>117</v>
      </c>
      <c r="S279" s="78" t="s">
        <v>31368</v>
      </c>
      <c r="T279" t="s">
        <v>31055</v>
      </c>
      <c r="V279" t="s">
        <v>30694</v>
      </c>
      <c r="X279" t="s">
        <v>31369</v>
      </c>
      <c r="Y279" t="s">
        <v>31370</v>
      </c>
      <c r="Z279" t="s">
        <v>30969</v>
      </c>
      <c r="AA279" t="s">
        <v>31371</v>
      </c>
      <c r="AB279" t="s">
        <v>30587</v>
      </c>
      <c r="AC279">
        <v>1</v>
      </c>
      <c r="AD279">
        <v>1</v>
      </c>
      <c r="AE279">
        <v>1</v>
      </c>
      <c r="AF279" t="s">
        <v>621</v>
      </c>
      <c r="AG279" t="s">
        <v>68</v>
      </c>
      <c r="AH279" t="s">
        <v>631</v>
      </c>
      <c r="AJ279" t="s">
        <v>31372</v>
      </c>
      <c r="AL279">
        <v>5</v>
      </c>
      <c r="AM279">
        <v>5</v>
      </c>
    </row>
    <row r="280" spans="1:39" ht="15" hidden="1" customHeight="1" x14ac:dyDescent="0.35">
      <c r="A280">
        <v>2679627</v>
      </c>
      <c r="B280" t="s">
        <v>617</v>
      </c>
      <c r="C280">
        <v>6</v>
      </c>
      <c r="D280" t="s">
        <v>900</v>
      </c>
      <c r="E280" s="84" t="str">
        <f t="shared" si="8"/>
        <v>00UL</v>
      </c>
      <c r="F280" t="s">
        <v>901</v>
      </c>
      <c r="G280" t="s">
        <v>53</v>
      </c>
      <c r="H280" t="s">
        <v>150</v>
      </c>
      <c r="I280" t="s">
        <v>902</v>
      </c>
      <c r="J280" s="77">
        <v>46282.54583333333</v>
      </c>
      <c r="K280" s="77">
        <v>46282.57708333333</v>
      </c>
      <c r="L280" s="77">
        <v>46282.60833333333</v>
      </c>
      <c r="M280" s="77">
        <v>46282.564583333333</v>
      </c>
      <c r="N280" s="77">
        <v>46282.568055555559</v>
      </c>
      <c r="O280" s="77">
        <v>46282.59375</v>
      </c>
      <c r="P280" s="140">
        <f t="shared" si="9"/>
        <v>46282</v>
      </c>
      <c r="Q280" t="s">
        <v>679</v>
      </c>
      <c r="R280" t="s">
        <v>66</v>
      </c>
      <c r="S280" t="s">
        <v>31373</v>
      </c>
      <c r="T280" t="s">
        <v>31118</v>
      </c>
      <c r="V280" t="s">
        <v>30582</v>
      </c>
      <c r="X280" t="s">
        <v>31374</v>
      </c>
      <c r="Y280" t="s">
        <v>30623</v>
      </c>
      <c r="Z280" t="s">
        <v>30969</v>
      </c>
      <c r="AA280" t="s">
        <v>31375</v>
      </c>
      <c r="AB280" t="s">
        <v>30587</v>
      </c>
      <c r="AC280">
        <v>1</v>
      </c>
      <c r="AD280">
        <v>1</v>
      </c>
      <c r="AE280">
        <v>1</v>
      </c>
      <c r="AF280" t="s">
        <v>621</v>
      </c>
      <c r="AG280" t="s">
        <v>68</v>
      </c>
      <c r="AH280" t="s">
        <v>631</v>
      </c>
      <c r="AL280">
        <v>5</v>
      </c>
      <c r="AM280">
        <v>5</v>
      </c>
    </row>
    <row r="281" spans="1:39" ht="15" hidden="1" customHeight="1" x14ac:dyDescent="0.35">
      <c r="A281">
        <v>2679600</v>
      </c>
      <c r="B281" t="s">
        <v>617</v>
      </c>
      <c r="C281">
        <v>6</v>
      </c>
      <c r="D281" t="s">
        <v>1304</v>
      </c>
      <c r="E281" s="84" t="str">
        <f t="shared" si="8"/>
        <v>ZY9N</v>
      </c>
      <c r="F281" t="s">
        <v>31265</v>
      </c>
      <c r="G281" t="s">
        <v>38</v>
      </c>
      <c r="H281" t="s">
        <v>555</v>
      </c>
      <c r="I281" t="s">
        <v>31266</v>
      </c>
      <c r="J281" s="77">
        <v>46282.529166666667</v>
      </c>
      <c r="K281" s="77">
        <v>46282.529166666667</v>
      </c>
      <c r="L281" s="77">
        <v>46282.591666666667</v>
      </c>
      <c r="M281" s="77">
        <v>46282.529861111114</v>
      </c>
      <c r="N281" s="77">
        <v>46282.529861111114</v>
      </c>
      <c r="O281" s="77">
        <v>46282.568749999999</v>
      </c>
      <c r="P281" s="140">
        <f t="shared" si="9"/>
        <v>46282</v>
      </c>
      <c r="Q281" t="s">
        <v>692</v>
      </c>
      <c r="R281" t="s">
        <v>81</v>
      </c>
      <c r="S281" t="s">
        <v>31376</v>
      </c>
      <c r="T281" t="s">
        <v>31065</v>
      </c>
      <c r="U281" t="s">
        <v>31377</v>
      </c>
      <c r="V281" t="s">
        <v>30694</v>
      </c>
      <c r="W281" t="s">
        <v>30694</v>
      </c>
      <c r="X281" t="s">
        <v>31378</v>
      </c>
      <c r="Y281" t="s">
        <v>31379</v>
      </c>
      <c r="Z281" t="s">
        <v>30945</v>
      </c>
      <c r="AA281" t="s">
        <v>31380</v>
      </c>
      <c r="AB281" t="s">
        <v>30587</v>
      </c>
      <c r="AC281">
        <v>1</v>
      </c>
      <c r="AD281">
        <v>2</v>
      </c>
      <c r="AE281">
        <v>1</v>
      </c>
      <c r="AF281" t="s">
        <v>621</v>
      </c>
      <c r="AG281" t="s">
        <v>68</v>
      </c>
      <c r="AH281" t="s">
        <v>631</v>
      </c>
      <c r="AJ281" t="s">
        <v>31381</v>
      </c>
      <c r="AL281">
        <v>5</v>
      </c>
      <c r="AM281">
        <v>5</v>
      </c>
    </row>
    <row r="282" spans="1:39" ht="15" customHeight="1" x14ac:dyDescent="0.35">
      <c r="A282">
        <v>2679569</v>
      </c>
      <c r="B282" t="s">
        <v>617</v>
      </c>
      <c r="C282">
        <v>12</v>
      </c>
      <c r="D282" t="s">
        <v>670</v>
      </c>
      <c r="E282" s="84" t="str">
        <f t="shared" si="8"/>
        <v>ZTQ4</v>
      </c>
      <c r="F282" t="s">
        <v>671</v>
      </c>
      <c r="G282" t="s">
        <v>38</v>
      </c>
      <c r="H282" t="s">
        <v>548</v>
      </c>
      <c r="I282" t="s">
        <v>672</v>
      </c>
      <c r="J282" s="77">
        <v>46282.513194444444</v>
      </c>
      <c r="K282" s="77">
        <v>46282.583333333336</v>
      </c>
      <c r="L282" s="77">
        <v>46282.583333333336</v>
      </c>
      <c r="M282" s="77">
        <v>46282.518750000003</v>
      </c>
      <c r="N282" s="77">
        <v>46282.602083333331</v>
      </c>
      <c r="O282" s="77">
        <v>46282.688888888886</v>
      </c>
      <c r="P282" s="140">
        <f t="shared" si="9"/>
        <v>46282</v>
      </c>
      <c r="Q282" t="s">
        <v>31131</v>
      </c>
      <c r="R282" t="s">
        <v>4594</v>
      </c>
      <c r="S282" t="s">
        <v>31382</v>
      </c>
      <c r="T282" t="s">
        <v>30693</v>
      </c>
      <c r="V282" t="s">
        <v>30694</v>
      </c>
      <c r="X282" s="78" t="s">
        <v>31383</v>
      </c>
      <c r="Z282" t="s">
        <v>31384</v>
      </c>
      <c r="AA282" t="s">
        <v>31385</v>
      </c>
      <c r="AB282" t="s">
        <v>30587</v>
      </c>
      <c r="AC282">
        <v>1</v>
      </c>
      <c r="AD282">
        <v>2</v>
      </c>
      <c r="AE282">
        <v>4</v>
      </c>
      <c r="AF282" t="s">
        <v>621</v>
      </c>
      <c r="AG282" t="s">
        <v>68</v>
      </c>
      <c r="AH282" t="s">
        <v>639</v>
      </c>
      <c r="AJ282" t="s">
        <v>31386</v>
      </c>
      <c r="AL282">
        <v>5</v>
      </c>
      <c r="AM282">
        <v>5</v>
      </c>
    </row>
    <row r="283" spans="1:39" ht="15" hidden="1" customHeight="1" x14ac:dyDescent="0.35">
      <c r="A283">
        <v>2679497</v>
      </c>
      <c r="B283" t="s">
        <v>617</v>
      </c>
      <c r="C283">
        <v>6</v>
      </c>
      <c r="D283" t="s">
        <v>717</v>
      </c>
      <c r="E283" s="84" t="str">
        <f t="shared" si="8"/>
        <v>ZRK5</v>
      </c>
      <c r="F283" t="s">
        <v>718</v>
      </c>
      <c r="G283" t="s">
        <v>38</v>
      </c>
      <c r="H283" t="s">
        <v>528</v>
      </c>
      <c r="I283" t="s">
        <v>719</v>
      </c>
      <c r="J283" s="77">
        <v>46282.458333333336</v>
      </c>
      <c r="K283" s="77">
        <v>46282.489583333336</v>
      </c>
      <c r="L283" s="77">
        <v>46282.614583333336</v>
      </c>
      <c r="M283" s="77">
        <v>46282.6</v>
      </c>
      <c r="N283" s="77">
        <v>46282.618750000001</v>
      </c>
      <c r="O283" s="77">
        <v>46282.656944444447</v>
      </c>
      <c r="P283" s="140">
        <f t="shared" si="9"/>
        <v>46282</v>
      </c>
      <c r="Q283" t="s">
        <v>690</v>
      </c>
      <c r="R283" t="s">
        <v>86</v>
      </c>
      <c r="S283" t="s">
        <v>30982</v>
      </c>
      <c r="T283" t="s">
        <v>30831</v>
      </c>
      <c r="V283" t="s">
        <v>30694</v>
      </c>
      <c r="X283" s="78" t="s">
        <v>31387</v>
      </c>
      <c r="Y283" t="s">
        <v>31388</v>
      </c>
      <c r="Z283" t="s">
        <v>30931</v>
      </c>
      <c r="AA283" t="s">
        <v>31389</v>
      </c>
      <c r="AB283" t="s">
        <v>30587</v>
      </c>
      <c r="AC283">
        <v>1</v>
      </c>
      <c r="AD283">
        <v>1</v>
      </c>
      <c r="AE283">
        <v>1</v>
      </c>
      <c r="AF283" t="s">
        <v>621</v>
      </c>
      <c r="AG283" t="s">
        <v>68</v>
      </c>
      <c r="AH283" t="s">
        <v>622</v>
      </c>
      <c r="AJ283" t="s">
        <v>31390</v>
      </c>
      <c r="AL283">
        <v>5</v>
      </c>
      <c r="AM283">
        <v>5</v>
      </c>
    </row>
    <row r="284" spans="1:39" ht="15" hidden="1" customHeight="1" x14ac:dyDescent="0.35">
      <c r="A284">
        <v>2679451</v>
      </c>
      <c r="B284" t="s">
        <v>617</v>
      </c>
      <c r="C284">
        <v>6</v>
      </c>
      <c r="D284" t="s">
        <v>1279</v>
      </c>
      <c r="E284" s="84" t="str">
        <f t="shared" si="8"/>
        <v>ZRE7</v>
      </c>
      <c r="F284" t="s">
        <v>1280</v>
      </c>
      <c r="G284" t="s">
        <v>38</v>
      </c>
      <c r="H284" t="s">
        <v>520</v>
      </c>
      <c r="I284" t="s">
        <v>1281</v>
      </c>
      <c r="J284" s="77">
        <v>46282.429861111108</v>
      </c>
      <c r="K284" s="77">
        <v>46282.461111111108</v>
      </c>
      <c r="L284" s="77">
        <v>46282.59652777778</v>
      </c>
      <c r="M284" s="77">
        <v>46282.598611111112</v>
      </c>
      <c r="N284" s="77">
        <v>46282.686111111114</v>
      </c>
      <c r="O284" s="77">
        <v>46282.698611111111</v>
      </c>
      <c r="P284" s="140">
        <f t="shared" si="9"/>
        <v>46282</v>
      </c>
      <c r="Q284" t="s">
        <v>651</v>
      </c>
      <c r="R284" t="s">
        <v>76</v>
      </c>
      <c r="S284" t="s">
        <v>31114</v>
      </c>
      <c r="T284" t="s">
        <v>30779</v>
      </c>
      <c r="U284" t="s">
        <v>30912</v>
      </c>
      <c r="V284" t="s">
        <v>30694</v>
      </c>
      <c r="W284" t="s">
        <v>30694</v>
      </c>
      <c r="X284" s="78" t="s">
        <v>31391</v>
      </c>
      <c r="Y284" s="78" t="s">
        <v>31392</v>
      </c>
      <c r="Z284" t="s">
        <v>30969</v>
      </c>
      <c r="AA284" t="s">
        <v>31393</v>
      </c>
      <c r="AB284" t="s">
        <v>30587</v>
      </c>
      <c r="AC284">
        <v>1</v>
      </c>
      <c r="AD284">
        <v>2</v>
      </c>
      <c r="AE284">
        <v>1</v>
      </c>
      <c r="AF284" t="s">
        <v>621</v>
      </c>
      <c r="AG284" t="s">
        <v>68</v>
      </c>
      <c r="AH284" t="s">
        <v>631</v>
      </c>
      <c r="AJ284" t="s">
        <v>31394</v>
      </c>
      <c r="AL284">
        <v>4</v>
      </c>
      <c r="AM284">
        <v>5</v>
      </c>
    </row>
    <row r="285" spans="1:39" ht="15" hidden="1" customHeight="1" x14ac:dyDescent="0.35">
      <c r="A285">
        <v>2679206</v>
      </c>
      <c r="B285" t="s">
        <v>617</v>
      </c>
      <c r="C285">
        <v>6</v>
      </c>
      <c r="D285" t="s">
        <v>688</v>
      </c>
      <c r="E285" s="84" t="str">
        <f t="shared" si="8"/>
        <v>Z08R</v>
      </c>
      <c r="F285" t="s">
        <v>689</v>
      </c>
      <c r="G285" t="s">
        <v>38</v>
      </c>
      <c r="H285" t="s">
        <v>405</v>
      </c>
      <c r="I285" t="s">
        <v>30526</v>
      </c>
      <c r="J285" s="77">
        <v>46282.144444444442</v>
      </c>
      <c r="K285" s="77">
        <v>46282.175694444442</v>
      </c>
      <c r="L285" s="77">
        <v>46282.291666666664</v>
      </c>
      <c r="M285" s="77">
        <v>46282.294444444444</v>
      </c>
      <c r="N285" s="77">
        <v>46282.294444444444</v>
      </c>
      <c r="O285" s="77">
        <v>46282.333333333336</v>
      </c>
      <c r="P285" s="140">
        <f t="shared" si="9"/>
        <v>46282</v>
      </c>
      <c r="Q285" t="s">
        <v>658</v>
      </c>
      <c r="R285" t="s">
        <v>92</v>
      </c>
      <c r="S285" t="s">
        <v>31064</v>
      </c>
      <c r="T285" t="s">
        <v>31031</v>
      </c>
      <c r="V285" t="s">
        <v>30582</v>
      </c>
      <c r="X285" s="78" t="s">
        <v>31280</v>
      </c>
      <c r="Y285" t="s">
        <v>31395</v>
      </c>
      <c r="Z285" t="s">
        <v>30969</v>
      </c>
      <c r="AA285" t="s">
        <v>31396</v>
      </c>
      <c r="AB285" t="s">
        <v>30587</v>
      </c>
      <c r="AC285">
        <v>1</v>
      </c>
      <c r="AD285">
        <v>1</v>
      </c>
      <c r="AE285">
        <v>1</v>
      </c>
      <c r="AF285" t="s">
        <v>621</v>
      </c>
      <c r="AG285" t="s">
        <v>68</v>
      </c>
      <c r="AH285" t="s">
        <v>631</v>
      </c>
      <c r="AL285">
        <v>4</v>
      </c>
      <c r="AM285">
        <v>5</v>
      </c>
    </row>
    <row r="286" spans="1:39" ht="15" hidden="1" customHeight="1" x14ac:dyDescent="0.35">
      <c r="A286">
        <v>2679178</v>
      </c>
      <c r="B286" t="s">
        <v>617</v>
      </c>
      <c r="C286">
        <v>6</v>
      </c>
      <c r="D286" t="s">
        <v>744</v>
      </c>
      <c r="E286" s="84" t="str">
        <f t="shared" ref="E286:E310" si="10">LEFT(D286,4)</f>
        <v>164R</v>
      </c>
      <c r="F286" t="s">
        <v>745</v>
      </c>
      <c r="G286" t="s">
        <v>53</v>
      </c>
      <c r="H286" t="s">
        <v>206</v>
      </c>
      <c r="I286" t="s">
        <v>31267</v>
      </c>
      <c r="J286" s="77">
        <v>46282.01666666667</v>
      </c>
      <c r="K286" s="77">
        <v>46282.04791666667</v>
      </c>
      <c r="L286" s="77">
        <v>46282.447916666664</v>
      </c>
      <c r="M286" s="77">
        <v>46282.42083333333</v>
      </c>
      <c r="N286" s="77">
        <v>46282.42083333333</v>
      </c>
      <c r="O286" s="77">
        <v>46282.427083333336</v>
      </c>
      <c r="P286" s="140">
        <f t="shared" si="9"/>
        <v>46282</v>
      </c>
      <c r="Q286" t="s">
        <v>640</v>
      </c>
      <c r="R286" t="s">
        <v>128</v>
      </c>
      <c r="S286" t="s">
        <v>31397</v>
      </c>
      <c r="T286" t="s">
        <v>31398</v>
      </c>
      <c r="V286" t="s">
        <v>30582</v>
      </c>
      <c r="X286" t="s">
        <v>31399</v>
      </c>
      <c r="Y286" s="78" t="s">
        <v>31400</v>
      </c>
      <c r="Z286" t="s">
        <v>30931</v>
      </c>
      <c r="AA286" t="s">
        <v>31401</v>
      </c>
      <c r="AB286" t="s">
        <v>30587</v>
      </c>
      <c r="AC286">
        <v>1</v>
      </c>
      <c r="AD286">
        <v>1</v>
      </c>
      <c r="AE286">
        <v>1</v>
      </c>
      <c r="AF286" t="s">
        <v>621</v>
      </c>
      <c r="AG286" t="s">
        <v>68</v>
      </c>
      <c r="AH286" t="s">
        <v>676</v>
      </c>
      <c r="AL286">
        <v>5</v>
      </c>
      <c r="AM286">
        <v>5</v>
      </c>
    </row>
    <row r="287" spans="1:39" ht="15" hidden="1" customHeight="1" x14ac:dyDescent="0.35">
      <c r="A287">
        <v>2679097</v>
      </c>
      <c r="B287" t="s">
        <v>617</v>
      </c>
      <c r="C287">
        <v>6</v>
      </c>
      <c r="D287" t="s">
        <v>1472</v>
      </c>
      <c r="E287" s="84" t="str">
        <f t="shared" si="10"/>
        <v>ZY9P</v>
      </c>
      <c r="F287" t="s">
        <v>1473</v>
      </c>
      <c r="G287" t="s">
        <v>38</v>
      </c>
      <c r="H287" t="s">
        <v>556</v>
      </c>
      <c r="I287" t="s">
        <v>1474</v>
      </c>
      <c r="J287" s="77">
        <v>46281.834027777775</v>
      </c>
      <c r="K287" s="77">
        <v>46281.865277777775</v>
      </c>
      <c r="L287" s="77">
        <v>46281.865277777775</v>
      </c>
      <c r="M287" s="77">
        <v>46281.845833333333</v>
      </c>
      <c r="N287" s="77">
        <v>46281.870833333334</v>
      </c>
      <c r="O287" s="77">
        <v>46281.879166666666</v>
      </c>
      <c r="P287" s="140">
        <f t="shared" ref="P287:P310" si="11">INT(O287)</f>
        <v>46281</v>
      </c>
      <c r="Q287" t="s">
        <v>692</v>
      </c>
      <c r="R287" t="s">
        <v>81</v>
      </c>
      <c r="S287" t="s">
        <v>30699</v>
      </c>
      <c r="T287" t="s">
        <v>30634</v>
      </c>
      <c r="V287" t="s">
        <v>30635</v>
      </c>
      <c r="X287" t="s">
        <v>31402</v>
      </c>
      <c r="Y287" t="s">
        <v>31403</v>
      </c>
      <c r="Z287" t="s">
        <v>30620</v>
      </c>
      <c r="AA287" t="s">
        <v>31404</v>
      </c>
      <c r="AB287" t="s">
        <v>30587</v>
      </c>
      <c r="AC287">
        <v>1</v>
      </c>
      <c r="AD287">
        <v>1</v>
      </c>
      <c r="AE287">
        <v>1</v>
      </c>
      <c r="AF287" t="s">
        <v>621</v>
      </c>
      <c r="AG287" t="s">
        <v>68</v>
      </c>
      <c r="AH287" t="s">
        <v>631</v>
      </c>
      <c r="AL287">
        <v>5</v>
      </c>
      <c r="AM287">
        <v>5</v>
      </c>
    </row>
    <row r="288" spans="1:39" ht="15" hidden="1" customHeight="1" x14ac:dyDescent="0.35">
      <c r="A288">
        <v>2678760</v>
      </c>
      <c r="B288" t="s">
        <v>617</v>
      </c>
      <c r="C288">
        <v>6</v>
      </c>
      <c r="D288" t="s">
        <v>741</v>
      </c>
      <c r="E288" s="84" t="str">
        <f t="shared" si="10"/>
        <v>00R9</v>
      </c>
      <c r="F288" t="s">
        <v>1967</v>
      </c>
      <c r="G288" t="s">
        <v>53</v>
      </c>
      <c r="H288" t="s">
        <v>133</v>
      </c>
      <c r="I288" t="s">
        <v>1968</v>
      </c>
      <c r="J288" s="77">
        <v>46281.624305555553</v>
      </c>
      <c r="K288" s="77">
        <v>46281.655555555553</v>
      </c>
      <c r="L288" s="77">
        <v>46281.6875</v>
      </c>
      <c r="M288" s="77">
        <v>46281.657638888886</v>
      </c>
      <c r="N288" s="77">
        <v>46281.682638888888</v>
      </c>
      <c r="O288" s="77">
        <v>46281.688194444447</v>
      </c>
      <c r="P288" s="140">
        <f t="shared" si="11"/>
        <v>46281</v>
      </c>
      <c r="Q288" t="s">
        <v>821</v>
      </c>
      <c r="R288" t="s">
        <v>822</v>
      </c>
      <c r="S288" t="s">
        <v>30994</v>
      </c>
      <c r="T288" t="s">
        <v>30896</v>
      </c>
      <c r="V288" t="s">
        <v>30897</v>
      </c>
      <c r="X288" t="s">
        <v>31405</v>
      </c>
      <c r="Y288" s="78" t="s">
        <v>31406</v>
      </c>
      <c r="Z288" t="s">
        <v>30620</v>
      </c>
      <c r="AA288" t="s">
        <v>31407</v>
      </c>
      <c r="AB288" t="s">
        <v>30587</v>
      </c>
      <c r="AC288">
        <v>1</v>
      </c>
      <c r="AD288">
        <v>1</v>
      </c>
      <c r="AE288">
        <v>1</v>
      </c>
      <c r="AF288" t="s">
        <v>621</v>
      </c>
      <c r="AG288" t="s">
        <v>68</v>
      </c>
      <c r="AH288" t="s">
        <v>622</v>
      </c>
      <c r="AL288">
        <v>5</v>
      </c>
      <c r="AM288">
        <v>5</v>
      </c>
    </row>
    <row r="289" spans="1:39" ht="15" hidden="1" customHeight="1" x14ac:dyDescent="0.35">
      <c r="A289">
        <v>2678582</v>
      </c>
      <c r="B289" t="s">
        <v>617</v>
      </c>
      <c r="C289">
        <v>6</v>
      </c>
      <c r="D289" t="s">
        <v>987</v>
      </c>
      <c r="E289" s="84" t="str">
        <f t="shared" si="10"/>
        <v>164E</v>
      </c>
      <c r="F289" t="s">
        <v>988</v>
      </c>
      <c r="G289" t="s">
        <v>53</v>
      </c>
      <c r="H289" t="s">
        <v>205</v>
      </c>
      <c r="I289" t="s">
        <v>989</v>
      </c>
      <c r="J289" s="77">
        <v>46281.603472222225</v>
      </c>
      <c r="K289" s="77">
        <v>46281.634722222225</v>
      </c>
      <c r="L289" s="77">
        <v>46281.770833333336</v>
      </c>
      <c r="M289" s="77">
        <v>46281.73541666667</v>
      </c>
      <c r="N289" s="77">
        <v>46281.738888888889</v>
      </c>
      <c r="O289" s="77">
        <v>46281.750694444447</v>
      </c>
      <c r="P289" s="140">
        <f t="shared" si="11"/>
        <v>46281</v>
      </c>
      <c r="Q289" t="s">
        <v>630</v>
      </c>
      <c r="R289" t="s">
        <v>117</v>
      </c>
      <c r="S289" t="s">
        <v>30994</v>
      </c>
      <c r="T289" t="s">
        <v>31055</v>
      </c>
      <c r="V289" t="s">
        <v>30701</v>
      </c>
      <c r="X289" t="s">
        <v>31408</v>
      </c>
      <c r="Y289" t="s">
        <v>31409</v>
      </c>
      <c r="Z289" t="s">
        <v>30620</v>
      </c>
      <c r="AA289" t="s">
        <v>31410</v>
      </c>
      <c r="AB289" t="s">
        <v>30587</v>
      </c>
      <c r="AC289">
        <v>1</v>
      </c>
      <c r="AD289">
        <v>2</v>
      </c>
      <c r="AE289">
        <v>1</v>
      </c>
      <c r="AF289" t="s">
        <v>621</v>
      </c>
      <c r="AG289" t="s">
        <v>68</v>
      </c>
      <c r="AH289" t="s">
        <v>631</v>
      </c>
      <c r="AL289">
        <v>5</v>
      </c>
      <c r="AM289">
        <v>5</v>
      </c>
    </row>
    <row r="290" spans="1:39" ht="15" hidden="1" customHeight="1" x14ac:dyDescent="0.35">
      <c r="A290">
        <v>2678384</v>
      </c>
      <c r="B290" t="s">
        <v>617</v>
      </c>
      <c r="C290">
        <v>6</v>
      </c>
      <c r="D290" t="s">
        <v>1465</v>
      </c>
      <c r="E290" s="84" t="str">
        <f t="shared" si="10"/>
        <v>ZRB6</v>
      </c>
      <c r="F290" t="s">
        <v>1466</v>
      </c>
      <c r="G290" t="s">
        <v>38</v>
      </c>
      <c r="H290" t="s">
        <v>513</v>
      </c>
      <c r="I290" t="s">
        <v>1467</v>
      </c>
      <c r="J290" s="77">
        <v>46281.478472222225</v>
      </c>
      <c r="K290" s="77">
        <v>46281.509722222225</v>
      </c>
      <c r="L290" s="77">
        <v>46281.540972222225</v>
      </c>
      <c r="M290" s="77">
        <v>46281.575694444444</v>
      </c>
      <c r="N290" s="77">
        <v>46281.606249999997</v>
      </c>
      <c r="O290" s="77">
        <v>46281.609722222223</v>
      </c>
      <c r="P290" s="140">
        <f t="shared" si="11"/>
        <v>46281</v>
      </c>
      <c r="Q290" t="s">
        <v>665</v>
      </c>
      <c r="R290" t="s">
        <v>78</v>
      </c>
      <c r="S290" t="s">
        <v>30699</v>
      </c>
      <c r="T290" t="s">
        <v>30634</v>
      </c>
      <c r="V290" t="s">
        <v>30635</v>
      </c>
      <c r="X290" s="78" t="s">
        <v>31411</v>
      </c>
      <c r="Y290" s="78" t="s">
        <v>31412</v>
      </c>
      <c r="Z290" t="s">
        <v>30620</v>
      </c>
      <c r="AA290" t="s">
        <v>31413</v>
      </c>
      <c r="AB290" t="s">
        <v>30587</v>
      </c>
      <c r="AC290">
        <v>1</v>
      </c>
      <c r="AD290">
        <v>2</v>
      </c>
      <c r="AE290">
        <v>1</v>
      </c>
      <c r="AF290" t="s">
        <v>621</v>
      </c>
      <c r="AG290" t="s">
        <v>68</v>
      </c>
      <c r="AH290" t="s">
        <v>631</v>
      </c>
      <c r="AL290">
        <v>1</v>
      </c>
      <c r="AM290">
        <v>5</v>
      </c>
    </row>
    <row r="291" spans="1:39" ht="15" hidden="1" customHeight="1" x14ac:dyDescent="0.35">
      <c r="A291">
        <v>2678073</v>
      </c>
      <c r="B291" t="s">
        <v>617</v>
      </c>
      <c r="C291">
        <v>6</v>
      </c>
      <c r="D291" t="s">
        <v>1166</v>
      </c>
      <c r="E291" s="84" t="str">
        <f t="shared" si="10"/>
        <v>6651</v>
      </c>
      <c r="F291" t="s">
        <v>1167</v>
      </c>
      <c r="G291" t="s">
        <v>53</v>
      </c>
      <c r="H291" t="s">
        <v>347</v>
      </c>
      <c r="I291" t="s">
        <v>1720</v>
      </c>
      <c r="J291" s="77">
        <v>46281.311111111114</v>
      </c>
      <c r="K291" s="77">
        <v>46281.342361111114</v>
      </c>
      <c r="L291" s="77">
        <v>46281.364583333336</v>
      </c>
      <c r="M291" s="77">
        <v>46281.331944444442</v>
      </c>
      <c r="N291" s="77">
        <v>46281.336111111108</v>
      </c>
      <c r="O291" s="77">
        <v>46281.34375</v>
      </c>
      <c r="P291" s="140">
        <f t="shared" si="11"/>
        <v>46281</v>
      </c>
      <c r="Q291" t="s">
        <v>679</v>
      </c>
      <c r="R291" t="s">
        <v>66</v>
      </c>
      <c r="S291" t="s">
        <v>31414</v>
      </c>
      <c r="T291" t="s">
        <v>31286</v>
      </c>
      <c r="V291" t="s">
        <v>30694</v>
      </c>
      <c r="X291" t="s">
        <v>31415</v>
      </c>
      <c r="Y291" t="s">
        <v>30623</v>
      </c>
      <c r="Z291" t="s">
        <v>30620</v>
      </c>
      <c r="AA291" t="s">
        <v>31416</v>
      </c>
      <c r="AB291" t="s">
        <v>30587</v>
      </c>
      <c r="AC291">
        <v>1</v>
      </c>
      <c r="AD291">
        <v>1</v>
      </c>
      <c r="AE291">
        <v>1</v>
      </c>
      <c r="AF291" t="s">
        <v>621</v>
      </c>
      <c r="AG291" t="s">
        <v>68</v>
      </c>
      <c r="AH291" t="s">
        <v>631</v>
      </c>
      <c r="AJ291" t="s">
        <v>31417</v>
      </c>
      <c r="AL291">
        <v>5</v>
      </c>
      <c r="AM291">
        <v>5</v>
      </c>
    </row>
    <row r="292" spans="1:39" ht="15" hidden="1" customHeight="1" x14ac:dyDescent="0.35">
      <c r="A292">
        <v>2678048</v>
      </c>
      <c r="B292" t="s">
        <v>617</v>
      </c>
      <c r="C292">
        <v>6</v>
      </c>
      <c r="D292" t="s">
        <v>895</v>
      </c>
      <c r="E292" s="84" t="str">
        <f t="shared" si="10"/>
        <v>00TY</v>
      </c>
      <c r="F292" t="s">
        <v>896</v>
      </c>
      <c r="G292" t="s">
        <v>53</v>
      </c>
      <c r="H292" t="s">
        <v>144</v>
      </c>
      <c r="I292" t="s">
        <v>897</v>
      </c>
      <c r="J292" s="77">
        <v>46281.284722222219</v>
      </c>
      <c r="K292" s="77">
        <v>46281.284722222219</v>
      </c>
      <c r="L292" s="77">
        <v>46281.541666666664</v>
      </c>
      <c r="M292" s="77">
        <v>46281.361111111109</v>
      </c>
      <c r="N292" s="77">
        <v>46281.362500000003</v>
      </c>
      <c r="O292" s="77">
        <v>46281.405555555553</v>
      </c>
      <c r="P292" s="140">
        <f t="shared" si="11"/>
        <v>46281</v>
      </c>
      <c r="Q292" t="s">
        <v>665</v>
      </c>
      <c r="R292" t="s">
        <v>78</v>
      </c>
      <c r="S292" t="s">
        <v>30953</v>
      </c>
      <c r="T292" t="s">
        <v>30616</v>
      </c>
      <c r="V292" t="s">
        <v>30617</v>
      </c>
      <c r="X292" s="78" t="s">
        <v>30671</v>
      </c>
      <c r="Y292" s="78" t="s">
        <v>30876</v>
      </c>
      <c r="Z292" t="s">
        <v>31418</v>
      </c>
      <c r="AA292" t="s">
        <v>31419</v>
      </c>
      <c r="AB292" t="s">
        <v>30615</v>
      </c>
      <c r="AC292">
        <v>1</v>
      </c>
      <c r="AD292">
        <v>2</v>
      </c>
      <c r="AE292">
        <v>1</v>
      </c>
      <c r="AF292" t="s">
        <v>621</v>
      </c>
      <c r="AG292" t="s">
        <v>68</v>
      </c>
      <c r="AH292" t="s">
        <v>631</v>
      </c>
      <c r="AL292">
        <v>5</v>
      </c>
      <c r="AM292">
        <v>0</v>
      </c>
    </row>
    <row r="293" spans="1:39" ht="15" hidden="1" customHeight="1" x14ac:dyDescent="0.35">
      <c r="A293">
        <v>2678042</v>
      </c>
      <c r="B293" t="s">
        <v>617</v>
      </c>
      <c r="C293">
        <v>6</v>
      </c>
      <c r="D293" t="s">
        <v>744</v>
      </c>
      <c r="E293" s="84" t="str">
        <f t="shared" si="10"/>
        <v>164R</v>
      </c>
      <c r="F293" t="s">
        <v>745</v>
      </c>
      <c r="G293" t="s">
        <v>53</v>
      </c>
      <c r="H293" t="s">
        <v>206</v>
      </c>
      <c r="I293" t="s">
        <v>31267</v>
      </c>
      <c r="J293" s="77">
        <v>46281.237500000003</v>
      </c>
      <c r="K293" s="77">
        <v>46281.268750000003</v>
      </c>
      <c r="L293" s="77">
        <v>46281.440972222219</v>
      </c>
      <c r="M293" s="77">
        <v>46281.4375</v>
      </c>
      <c r="N293" s="77">
        <v>46281.438888888886</v>
      </c>
      <c r="O293" s="77">
        <v>46281.688194444447</v>
      </c>
      <c r="P293" s="140">
        <f t="shared" si="11"/>
        <v>46281</v>
      </c>
      <c r="Q293" t="s">
        <v>655</v>
      </c>
      <c r="R293" t="s">
        <v>111</v>
      </c>
      <c r="S293" t="s">
        <v>31397</v>
      </c>
      <c r="T293" t="s">
        <v>31118</v>
      </c>
      <c r="V293" t="s">
        <v>30694</v>
      </c>
      <c r="X293" t="s">
        <v>31420</v>
      </c>
      <c r="Y293" s="78" t="s">
        <v>31421</v>
      </c>
      <c r="Z293" t="s">
        <v>30931</v>
      </c>
      <c r="AA293" t="s">
        <v>31422</v>
      </c>
      <c r="AB293" t="s">
        <v>30587</v>
      </c>
      <c r="AC293">
        <v>1</v>
      </c>
      <c r="AD293">
        <v>1</v>
      </c>
      <c r="AE293">
        <v>1</v>
      </c>
      <c r="AF293" t="s">
        <v>621</v>
      </c>
      <c r="AG293" t="s">
        <v>68</v>
      </c>
      <c r="AH293" t="s">
        <v>676</v>
      </c>
      <c r="AJ293" t="s">
        <v>31423</v>
      </c>
      <c r="AL293">
        <v>5</v>
      </c>
      <c r="AM293">
        <v>0</v>
      </c>
    </row>
    <row r="294" spans="1:39" ht="15" hidden="1" customHeight="1" x14ac:dyDescent="0.35">
      <c r="A294">
        <v>2677941</v>
      </c>
      <c r="B294" t="s">
        <v>617</v>
      </c>
      <c r="C294">
        <v>6</v>
      </c>
      <c r="D294" t="s">
        <v>1246</v>
      </c>
      <c r="E294" s="84" t="str">
        <f t="shared" si="10"/>
        <v>Z847</v>
      </c>
      <c r="F294" t="s">
        <v>31268</v>
      </c>
      <c r="G294" t="s">
        <v>38</v>
      </c>
      <c r="H294" t="s">
        <v>482</v>
      </c>
      <c r="I294" t="s">
        <v>30515</v>
      </c>
      <c r="J294" s="77">
        <v>46280.900694444441</v>
      </c>
      <c r="K294" s="77">
        <v>46280.963194444441</v>
      </c>
      <c r="L294" s="77">
        <v>46280.963194444441</v>
      </c>
      <c r="M294" s="77">
        <v>46280.927083333336</v>
      </c>
      <c r="N294" s="77">
        <v>46280.955555555556</v>
      </c>
      <c r="O294" s="77">
        <v>46281.017361111109</v>
      </c>
      <c r="P294" s="140">
        <f t="shared" si="11"/>
        <v>46281</v>
      </c>
      <c r="Q294" t="s">
        <v>646</v>
      </c>
      <c r="R294" t="s">
        <v>102</v>
      </c>
      <c r="S294" t="s">
        <v>31424</v>
      </c>
      <c r="T294" t="s">
        <v>30779</v>
      </c>
      <c r="U294" t="s">
        <v>31144</v>
      </c>
      <c r="V294" t="s">
        <v>31056</v>
      </c>
      <c r="W294" t="s">
        <v>30694</v>
      </c>
      <c r="X294" t="s">
        <v>31425</v>
      </c>
      <c r="Y294" t="s">
        <v>31426</v>
      </c>
      <c r="Z294" t="s">
        <v>30969</v>
      </c>
      <c r="AA294" t="s">
        <v>31427</v>
      </c>
      <c r="AB294" t="s">
        <v>30587</v>
      </c>
      <c r="AC294">
        <v>1</v>
      </c>
      <c r="AD294">
        <v>1</v>
      </c>
      <c r="AE294">
        <v>1</v>
      </c>
      <c r="AF294" t="s">
        <v>621</v>
      </c>
      <c r="AG294" t="s">
        <v>68</v>
      </c>
      <c r="AH294" t="s">
        <v>631</v>
      </c>
      <c r="AJ294" t="s">
        <v>31428</v>
      </c>
      <c r="AL294">
        <v>5</v>
      </c>
      <c r="AM294">
        <v>4</v>
      </c>
    </row>
    <row r="295" spans="1:39" ht="15" hidden="1" customHeight="1" x14ac:dyDescent="0.35">
      <c r="A295">
        <v>2677866</v>
      </c>
      <c r="B295" t="s">
        <v>617</v>
      </c>
      <c r="C295">
        <v>6</v>
      </c>
      <c r="D295" t="s">
        <v>1267</v>
      </c>
      <c r="E295" s="84" t="str">
        <f t="shared" si="10"/>
        <v>ZRA6</v>
      </c>
      <c r="F295" t="s">
        <v>1268</v>
      </c>
      <c r="G295" t="s">
        <v>38</v>
      </c>
      <c r="H295" t="s">
        <v>511</v>
      </c>
      <c r="I295" t="s">
        <v>1269</v>
      </c>
      <c r="J295" s="77">
        <v>46280.8125</v>
      </c>
      <c r="K295" s="77">
        <v>46281.708333333336</v>
      </c>
      <c r="L295" s="77">
        <v>46281.708333333336</v>
      </c>
      <c r="M295" s="77">
        <v>46281.659722222219</v>
      </c>
      <c r="N295" s="77">
        <v>46281.660416666666</v>
      </c>
      <c r="O295" s="77">
        <v>46281.7</v>
      </c>
      <c r="P295" s="140">
        <f t="shared" si="11"/>
        <v>46281</v>
      </c>
      <c r="Q295" t="s">
        <v>665</v>
      </c>
      <c r="R295" t="s">
        <v>78</v>
      </c>
      <c r="S295" t="s">
        <v>30692</v>
      </c>
      <c r="T295" t="s">
        <v>30831</v>
      </c>
      <c r="V295" t="s">
        <v>30897</v>
      </c>
      <c r="X295" t="s">
        <v>31429</v>
      </c>
      <c r="Y295" t="s">
        <v>31430</v>
      </c>
      <c r="Z295" t="s">
        <v>30620</v>
      </c>
      <c r="AA295" t="s">
        <v>31431</v>
      </c>
      <c r="AB295" t="s">
        <v>30587</v>
      </c>
      <c r="AC295">
        <v>1</v>
      </c>
      <c r="AD295">
        <v>2</v>
      </c>
      <c r="AE295">
        <v>1</v>
      </c>
      <c r="AF295" t="s">
        <v>621</v>
      </c>
      <c r="AG295" t="s">
        <v>68</v>
      </c>
      <c r="AH295" t="s">
        <v>631</v>
      </c>
      <c r="AL295">
        <v>5</v>
      </c>
      <c r="AM295">
        <v>5</v>
      </c>
    </row>
    <row r="296" spans="1:39" ht="15" hidden="1" customHeight="1" x14ac:dyDescent="0.35">
      <c r="A296">
        <v>2677625</v>
      </c>
      <c r="B296" t="s">
        <v>617</v>
      </c>
      <c r="C296">
        <v>6</v>
      </c>
      <c r="D296" t="s">
        <v>1304</v>
      </c>
      <c r="E296" s="84" t="str">
        <f t="shared" si="10"/>
        <v>ZY9N</v>
      </c>
      <c r="F296" t="s">
        <v>31265</v>
      </c>
      <c r="G296" t="s">
        <v>38</v>
      </c>
      <c r="H296" t="s">
        <v>555</v>
      </c>
      <c r="I296" t="s">
        <v>31266</v>
      </c>
      <c r="J296" s="77">
        <v>46280.59097222222</v>
      </c>
      <c r="K296" s="77">
        <v>46280.62222222222</v>
      </c>
      <c r="L296" s="77">
        <v>46280.638888888891</v>
      </c>
      <c r="M296" s="77">
        <v>46280.625694444447</v>
      </c>
      <c r="N296" s="77">
        <v>46280.625694444447</v>
      </c>
      <c r="O296" s="77">
        <v>46280.663194444445</v>
      </c>
      <c r="P296" s="140">
        <f t="shared" si="11"/>
        <v>46280</v>
      </c>
      <c r="Q296" t="s">
        <v>692</v>
      </c>
      <c r="R296" t="s">
        <v>81</v>
      </c>
      <c r="S296" t="s">
        <v>31114</v>
      </c>
      <c r="T296" t="s">
        <v>31065</v>
      </c>
      <c r="U296" t="s">
        <v>31019</v>
      </c>
      <c r="V296" t="s">
        <v>31056</v>
      </c>
      <c r="W296" t="s">
        <v>30635</v>
      </c>
      <c r="X296" t="s">
        <v>31432</v>
      </c>
      <c r="Y296" t="s">
        <v>31433</v>
      </c>
      <c r="Z296" t="s">
        <v>30969</v>
      </c>
      <c r="AA296" t="s">
        <v>31434</v>
      </c>
      <c r="AB296" t="s">
        <v>30587</v>
      </c>
      <c r="AC296">
        <v>1</v>
      </c>
      <c r="AD296">
        <v>1</v>
      </c>
      <c r="AE296">
        <v>1</v>
      </c>
      <c r="AF296" t="s">
        <v>621</v>
      </c>
      <c r="AG296" t="s">
        <v>68</v>
      </c>
      <c r="AH296" t="s">
        <v>631</v>
      </c>
      <c r="AL296">
        <v>5</v>
      </c>
      <c r="AM296">
        <v>5</v>
      </c>
    </row>
    <row r="297" spans="1:39" ht="15" hidden="1" customHeight="1" x14ac:dyDescent="0.35">
      <c r="A297">
        <v>2677543</v>
      </c>
      <c r="B297" t="s">
        <v>617</v>
      </c>
      <c r="C297">
        <v>6</v>
      </c>
      <c r="D297" t="s">
        <v>1485</v>
      </c>
      <c r="E297" s="84" t="str">
        <f t="shared" si="10"/>
        <v>01H2</v>
      </c>
      <c r="F297" t="s">
        <v>1486</v>
      </c>
      <c r="G297" t="s">
        <v>53</v>
      </c>
      <c r="H297" t="s">
        <v>352</v>
      </c>
      <c r="I297" t="s">
        <v>31269</v>
      </c>
      <c r="J297" s="77">
        <v>46280.536111111112</v>
      </c>
      <c r="K297" s="77">
        <v>46280.598611111112</v>
      </c>
      <c r="L297" s="77">
        <v>46280.598611111112</v>
      </c>
      <c r="M297" s="77">
        <v>46280.540277777778</v>
      </c>
      <c r="N297" s="77">
        <v>46280.540972222225</v>
      </c>
      <c r="O297" s="77">
        <v>46280.548611111109</v>
      </c>
      <c r="P297" s="140">
        <f t="shared" si="11"/>
        <v>46280</v>
      </c>
      <c r="Q297" t="s">
        <v>651</v>
      </c>
      <c r="R297" t="s">
        <v>76</v>
      </c>
      <c r="S297" t="s">
        <v>31025</v>
      </c>
      <c r="T297" t="s">
        <v>30806</v>
      </c>
      <c r="V297" t="s">
        <v>30694</v>
      </c>
      <c r="X297" s="78" t="s">
        <v>31435</v>
      </c>
      <c r="Y297" s="78" t="s">
        <v>30667</v>
      </c>
      <c r="Z297" t="s">
        <v>30969</v>
      </c>
      <c r="AA297" t="s">
        <v>31436</v>
      </c>
      <c r="AB297" t="s">
        <v>30587</v>
      </c>
      <c r="AC297">
        <v>1</v>
      </c>
      <c r="AD297">
        <v>1</v>
      </c>
      <c r="AE297">
        <v>2</v>
      </c>
      <c r="AF297" t="s">
        <v>621</v>
      </c>
      <c r="AG297" t="s">
        <v>68</v>
      </c>
      <c r="AH297" t="s">
        <v>631</v>
      </c>
      <c r="AJ297" t="s">
        <v>30810</v>
      </c>
      <c r="AL297">
        <v>5</v>
      </c>
      <c r="AM297">
        <v>5</v>
      </c>
    </row>
    <row r="298" spans="1:39" ht="15" hidden="1" customHeight="1" x14ac:dyDescent="0.35">
      <c r="A298">
        <v>2677529</v>
      </c>
      <c r="B298" t="s">
        <v>617</v>
      </c>
      <c r="C298">
        <v>6</v>
      </c>
      <c r="D298" t="s">
        <v>956</v>
      </c>
      <c r="E298" s="84" t="str">
        <f t="shared" si="10"/>
        <v>032L</v>
      </c>
      <c r="F298" t="s">
        <v>957</v>
      </c>
      <c r="G298" t="s">
        <v>53</v>
      </c>
      <c r="H298" t="s">
        <v>180</v>
      </c>
      <c r="I298" t="s">
        <v>958</v>
      </c>
      <c r="J298" s="77">
        <v>46280.522222222222</v>
      </c>
      <c r="K298" s="77">
        <v>46280.553472222222</v>
      </c>
      <c r="L298" s="77">
        <v>46280.553472222222</v>
      </c>
      <c r="M298" s="77">
        <v>46280.52847222222</v>
      </c>
      <c r="N298" s="77">
        <v>46280.52847222222</v>
      </c>
      <c r="O298" s="77">
        <v>46280.55</v>
      </c>
      <c r="P298" s="140">
        <f t="shared" si="11"/>
        <v>46280</v>
      </c>
      <c r="Q298" t="s">
        <v>630</v>
      </c>
      <c r="R298" t="s">
        <v>117</v>
      </c>
      <c r="S298" t="s">
        <v>31437</v>
      </c>
      <c r="T298" t="s">
        <v>31055</v>
      </c>
      <c r="V298" t="s">
        <v>30701</v>
      </c>
      <c r="X298" t="s">
        <v>30663</v>
      </c>
      <c r="Y298" t="s">
        <v>30664</v>
      </c>
      <c r="Z298" t="s">
        <v>30969</v>
      </c>
      <c r="AA298" t="s">
        <v>31438</v>
      </c>
      <c r="AB298" t="s">
        <v>30587</v>
      </c>
      <c r="AC298">
        <v>1</v>
      </c>
      <c r="AD298">
        <v>2</v>
      </c>
      <c r="AE298">
        <v>1</v>
      </c>
      <c r="AF298" t="s">
        <v>621</v>
      </c>
      <c r="AG298" t="s">
        <v>68</v>
      </c>
      <c r="AH298" t="s">
        <v>631</v>
      </c>
      <c r="AL298">
        <v>5</v>
      </c>
      <c r="AM298">
        <v>5</v>
      </c>
    </row>
    <row r="299" spans="1:39" ht="15" customHeight="1" x14ac:dyDescent="0.35">
      <c r="A299">
        <v>2677374</v>
      </c>
      <c r="B299" t="s">
        <v>617</v>
      </c>
      <c r="C299">
        <v>12</v>
      </c>
      <c r="D299" t="s">
        <v>670</v>
      </c>
      <c r="E299" s="84" t="str">
        <f t="shared" si="10"/>
        <v>ZTQ4</v>
      </c>
      <c r="F299" t="s">
        <v>671</v>
      </c>
      <c r="G299" t="s">
        <v>38</v>
      </c>
      <c r="H299" t="s">
        <v>548</v>
      </c>
      <c r="I299" t="s">
        <v>672</v>
      </c>
      <c r="J299" s="77">
        <v>46280.42083333333</v>
      </c>
      <c r="K299" s="77">
        <v>46280.42083333333</v>
      </c>
      <c r="L299" s="77">
        <v>46280.482638888891</v>
      </c>
      <c r="M299" s="77">
        <v>46280.470138888886</v>
      </c>
      <c r="N299" s="77">
        <v>46280.470833333333</v>
      </c>
      <c r="O299" s="77">
        <v>46280.474999999999</v>
      </c>
      <c r="P299" s="140">
        <f t="shared" si="11"/>
        <v>46280</v>
      </c>
      <c r="Q299" t="s">
        <v>31131</v>
      </c>
      <c r="R299" t="s">
        <v>4594</v>
      </c>
      <c r="S299" t="s">
        <v>30692</v>
      </c>
      <c r="T299" t="s">
        <v>30693</v>
      </c>
      <c r="V299" t="s">
        <v>30635</v>
      </c>
      <c r="X299" s="78" t="s">
        <v>31439</v>
      </c>
      <c r="Z299" t="s">
        <v>31440</v>
      </c>
      <c r="AA299" t="s">
        <v>31441</v>
      </c>
      <c r="AB299" t="s">
        <v>30587</v>
      </c>
      <c r="AC299">
        <v>1</v>
      </c>
      <c r="AD299">
        <v>1</v>
      </c>
      <c r="AE299">
        <v>4</v>
      </c>
      <c r="AF299" t="s">
        <v>621</v>
      </c>
      <c r="AG299" t="s">
        <v>68</v>
      </c>
      <c r="AH299" t="s">
        <v>639</v>
      </c>
      <c r="AL299">
        <v>5</v>
      </c>
      <c r="AM299">
        <v>5</v>
      </c>
    </row>
    <row r="300" spans="1:39" ht="15" hidden="1" customHeight="1" x14ac:dyDescent="0.35">
      <c r="A300">
        <v>2676957</v>
      </c>
      <c r="B300" t="s">
        <v>617</v>
      </c>
      <c r="C300">
        <v>6</v>
      </c>
      <c r="D300" t="s">
        <v>1244</v>
      </c>
      <c r="E300" s="84" t="str">
        <f t="shared" si="10"/>
        <v>Z843</v>
      </c>
      <c r="F300" t="s">
        <v>1245</v>
      </c>
      <c r="G300" t="s">
        <v>38</v>
      </c>
      <c r="H300" t="s">
        <v>480</v>
      </c>
      <c r="I300" t="s">
        <v>1235</v>
      </c>
      <c r="J300" s="77">
        <v>46279.810416666667</v>
      </c>
      <c r="K300" s="77">
        <v>46279.841666666667</v>
      </c>
      <c r="L300" s="77">
        <v>46279.868055555555</v>
      </c>
      <c r="M300" s="77">
        <v>46279.838194444441</v>
      </c>
      <c r="N300" s="77">
        <v>46279.854166666664</v>
      </c>
      <c r="O300" s="77">
        <v>46279.870138888888</v>
      </c>
      <c r="P300" s="140">
        <f t="shared" si="11"/>
        <v>46279</v>
      </c>
      <c r="Q300" t="s">
        <v>651</v>
      </c>
      <c r="R300" t="s">
        <v>76</v>
      </c>
      <c r="S300" t="s">
        <v>30692</v>
      </c>
      <c r="T300" t="s">
        <v>31144</v>
      </c>
      <c r="V300" t="s">
        <v>30897</v>
      </c>
      <c r="X300" s="78" t="s">
        <v>31222</v>
      </c>
      <c r="Y300" s="78" t="s">
        <v>31223</v>
      </c>
      <c r="Z300" t="s">
        <v>30620</v>
      </c>
      <c r="AA300" t="s">
        <v>31224</v>
      </c>
      <c r="AB300" t="s">
        <v>30587</v>
      </c>
      <c r="AC300">
        <v>1</v>
      </c>
      <c r="AD300">
        <v>1</v>
      </c>
      <c r="AE300">
        <v>2</v>
      </c>
      <c r="AF300" t="s">
        <v>621</v>
      </c>
      <c r="AG300" t="s">
        <v>68</v>
      </c>
      <c r="AH300" t="s">
        <v>631</v>
      </c>
      <c r="AL300">
        <v>5</v>
      </c>
      <c r="AM300">
        <v>5</v>
      </c>
    </row>
    <row r="301" spans="1:39" ht="15" hidden="1" customHeight="1" x14ac:dyDescent="0.35">
      <c r="A301">
        <v>2676948</v>
      </c>
      <c r="B301" t="s">
        <v>617</v>
      </c>
      <c r="C301">
        <v>6</v>
      </c>
      <c r="D301" t="s">
        <v>1025</v>
      </c>
      <c r="E301" s="84" t="str">
        <f t="shared" si="10"/>
        <v>334R</v>
      </c>
      <c r="F301" t="s">
        <v>1026</v>
      </c>
      <c r="G301" t="s">
        <v>53</v>
      </c>
      <c r="H301" t="s">
        <v>232</v>
      </c>
      <c r="I301" t="s">
        <v>30531</v>
      </c>
      <c r="J301" s="77">
        <v>46279.807638888888</v>
      </c>
      <c r="K301" s="77">
        <v>46279.807638888888</v>
      </c>
      <c r="L301" s="77">
        <v>46279.857638888891</v>
      </c>
      <c r="M301" s="77">
        <v>46279.809027777781</v>
      </c>
      <c r="N301" s="77">
        <v>46279.809027777781</v>
      </c>
      <c r="O301" s="77">
        <v>46279.831944444442</v>
      </c>
      <c r="P301" s="140">
        <f t="shared" si="11"/>
        <v>46279</v>
      </c>
      <c r="Q301" t="s">
        <v>646</v>
      </c>
      <c r="R301" t="s">
        <v>102</v>
      </c>
      <c r="S301" t="s">
        <v>31225</v>
      </c>
      <c r="T301" t="s">
        <v>30825</v>
      </c>
      <c r="V301" t="s">
        <v>30694</v>
      </c>
      <c r="X301" t="s">
        <v>31226</v>
      </c>
      <c r="Y301" t="s">
        <v>31227</v>
      </c>
      <c r="Z301" t="s">
        <v>30585</v>
      </c>
      <c r="AA301" t="s">
        <v>31228</v>
      </c>
      <c r="AB301" t="s">
        <v>30587</v>
      </c>
      <c r="AC301">
        <v>1</v>
      </c>
      <c r="AD301">
        <v>2</v>
      </c>
      <c r="AE301">
        <v>1</v>
      </c>
      <c r="AF301" t="s">
        <v>621</v>
      </c>
      <c r="AG301" t="s">
        <v>68</v>
      </c>
      <c r="AH301" t="s">
        <v>631</v>
      </c>
      <c r="AJ301" t="s">
        <v>31003</v>
      </c>
      <c r="AL301">
        <v>5</v>
      </c>
      <c r="AM301">
        <v>5</v>
      </c>
    </row>
    <row r="302" spans="1:39" ht="15" hidden="1" customHeight="1" x14ac:dyDescent="0.35">
      <c r="E302" s="84" t="str">
        <f t="shared" si="10"/>
        <v/>
      </c>
      <c r="J302" s="77"/>
      <c r="K302" s="77"/>
      <c r="L302" s="77"/>
      <c r="M302" s="77"/>
      <c r="N302" s="77"/>
      <c r="O302" s="77"/>
      <c r="P302" s="140">
        <f t="shared" si="11"/>
        <v>0</v>
      </c>
    </row>
    <row r="303" spans="1:39" ht="15" hidden="1" customHeight="1" x14ac:dyDescent="0.35">
      <c r="E303" s="84" t="str">
        <f t="shared" si="10"/>
        <v/>
      </c>
      <c r="J303" s="77"/>
      <c r="K303" s="77"/>
      <c r="L303" s="77"/>
      <c r="M303" s="77"/>
      <c r="N303" s="77"/>
      <c r="O303" s="77"/>
      <c r="P303" s="140">
        <f t="shared" si="11"/>
        <v>0</v>
      </c>
    </row>
    <row r="304" spans="1:39" ht="15" hidden="1" customHeight="1" x14ac:dyDescent="0.35">
      <c r="E304" s="84" t="str">
        <f t="shared" si="10"/>
        <v/>
      </c>
      <c r="J304" s="77"/>
      <c r="K304" s="77"/>
      <c r="L304" s="77"/>
      <c r="M304" s="77"/>
      <c r="N304" s="77"/>
      <c r="O304" s="77"/>
      <c r="P304" s="140">
        <f t="shared" si="11"/>
        <v>0</v>
      </c>
      <c r="Y304" s="78"/>
    </row>
    <row r="305" spans="5:24" ht="15" hidden="1" customHeight="1" x14ac:dyDescent="0.35">
      <c r="E305" s="84" t="str">
        <f t="shared" si="10"/>
        <v/>
      </c>
      <c r="J305" s="77"/>
      <c r="K305" s="77"/>
      <c r="L305" s="77"/>
      <c r="M305" s="77"/>
      <c r="N305" s="77"/>
      <c r="O305" s="77"/>
      <c r="P305" s="140">
        <f t="shared" si="11"/>
        <v>0</v>
      </c>
    </row>
    <row r="306" spans="5:24" ht="15" hidden="1" customHeight="1" x14ac:dyDescent="0.35">
      <c r="E306" s="84" t="str">
        <f t="shared" si="10"/>
        <v/>
      </c>
      <c r="J306" s="77"/>
      <c r="K306" s="77"/>
      <c r="L306" s="77"/>
      <c r="M306" s="77"/>
      <c r="N306" s="77"/>
      <c r="O306" s="77"/>
      <c r="P306" s="140">
        <f t="shared" si="11"/>
        <v>0</v>
      </c>
    </row>
    <row r="307" spans="5:24" ht="15" hidden="1" customHeight="1" x14ac:dyDescent="0.35">
      <c r="E307" s="84" t="str">
        <f t="shared" si="10"/>
        <v/>
      </c>
      <c r="J307" s="77"/>
      <c r="K307" s="77"/>
      <c r="L307" s="77"/>
      <c r="M307" s="77"/>
      <c r="N307" s="77"/>
      <c r="O307" s="77"/>
      <c r="P307" s="140">
        <f t="shared" si="11"/>
        <v>0</v>
      </c>
    </row>
    <row r="308" spans="5:24" ht="15" hidden="1" customHeight="1" x14ac:dyDescent="0.35">
      <c r="E308" s="84" t="str">
        <f t="shared" si="10"/>
        <v/>
      </c>
      <c r="J308" s="77"/>
      <c r="K308" s="77"/>
      <c r="L308" s="77"/>
      <c r="M308" s="77"/>
      <c r="N308" s="77"/>
      <c r="O308" s="77"/>
      <c r="P308" s="140">
        <f t="shared" si="11"/>
        <v>0</v>
      </c>
    </row>
    <row r="309" spans="5:24" ht="15" hidden="1" customHeight="1" x14ac:dyDescent="0.35">
      <c r="E309" s="84" t="str">
        <f t="shared" si="10"/>
        <v/>
      </c>
      <c r="J309" s="77"/>
      <c r="K309" s="77"/>
      <c r="L309" s="77"/>
      <c r="M309" s="77"/>
      <c r="N309" s="77"/>
      <c r="O309" s="77"/>
      <c r="P309" s="140">
        <f t="shared" si="11"/>
        <v>0</v>
      </c>
      <c r="X309" s="78"/>
    </row>
    <row r="310" spans="5:24" ht="15" hidden="1" customHeight="1" x14ac:dyDescent="0.35">
      <c r="E310" s="84" t="str">
        <f t="shared" si="10"/>
        <v/>
      </c>
      <c r="J310" s="77"/>
      <c r="K310" s="77"/>
      <c r="L310" s="77"/>
      <c r="M310" s="77"/>
      <c r="N310" s="77"/>
      <c r="O310" s="77"/>
      <c r="P310" s="140">
        <f t="shared" si="11"/>
        <v>0</v>
      </c>
    </row>
  </sheetData>
  <autoFilter ref="A1:AM310" xr:uid="{0873232D-0261-4D1D-A474-95FAB5E4FA0F}">
    <filterColumn colId="4">
      <filters>
        <filter val="ZTQ4"/>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A3171-730C-4FE0-9699-DB3A8C3BD325}">
  <dimension ref="A1:AM168"/>
  <sheetViews>
    <sheetView workbookViewId="0">
      <selection activeCell="F2" sqref="F2:G2"/>
    </sheetView>
  </sheetViews>
  <sheetFormatPr defaultRowHeight="14.5" x14ac:dyDescent="0.35"/>
  <cols>
    <col min="3" max="3" width="15.54296875" bestFit="1" customWidth="1"/>
    <col min="7" max="7" width="15.54296875" bestFit="1" customWidth="1"/>
  </cols>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s="77">
        <v>46031</v>
      </c>
      <c r="D2" s="8" t="s">
        <v>51</v>
      </c>
      <c r="G2" s="77">
        <v>46031</v>
      </c>
    </row>
    <row r="3" spans="1:39" x14ac:dyDescent="0.35">
      <c r="B3" s="9" t="s">
        <v>52</v>
      </c>
      <c r="C3" s="10">
        <f>100-(D3/E3*100)</f>
        <v>98.962813620071685</v>
      </c>
      <c r="D3" s="11">
        <f>SUBTOTAL(9,O7:O99999)</f>
        <v>2315</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f>+E3/F3/DAY(G2)</f>
        <v>153.08641975308643</v>
      </c>
    </row>
    <row r="5" spans="1:39" ht="15" customHeight="1" x14ac:dyDescent="0.35">
      <c r="E5" s="132" t="s">
        <v>54</v>
      </c>
      <c r="F5" s="132" t="s">
        <v>54</v>
      </c>
      <c r="G5" s="133" t="s">
        <v>54</v>
      </c>
      <c r="H5" s="134"/>
      <c r="I5" s="134"/>
      <c r="J5" s="134"/>
      <c r="K5" s="134"/>
      <c r="L5" s="134"/>
      <c r="M5" s="134"/>
      <c r="N5" s="102" t="s">
        <v>55</v>
      </c>
      <c r="O5" s="102"/>
      <c r="P5" s="102"/>
      <c r="Q5" s="103"/>
      <c r="R5" s="104" t="s">
        <v>56</v>
      </c>
      <c r="S5" s="105"/>
      <c r="T5" s="106"/>
      <c r="U5" s="104" t="s">
        <v>57</v>
      </c>
      <c r="V5" s="105"/>
      <c r="W5" s="106"/>
      <c r="X5" s="104" t="s">
        <v>58</v>
      </c>
      <c r="Y5" s="105"/>
      <c r="Z5" s="106"/>
      <c r="AA5" s="104" t="s">
        <v>59</v>
      </c>
      <c r="AB5" s="105"/>
      <c r="AC5" s="106"/>
      <c r="AD5" s="104" t="s">
        <v>60</v>
      </c>
      <c r="AE5" s="105"/>
      <c r="AF5" s="106"/>
    </row>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1</v>
      </c>
      <c r="O8">
        <v>25</v>
      </c>
      <c r="P8">
        <v>1.74</v>
      </c>
      <c r="Q8">
        <v>1440</v>
      </c>
      <c r="R8">
        <v>1</v>
      </c>
      <c r="S8">
        <v>25</v>
      </c>
      <c r="T8">
        <v>1.74</v>
      </c>
      <c r="U8">
        <v>0</v>
      </c>
      <c r="V8">
        <v>0</v>
      </c>
      <c r="W8">
        <v>0</v>
      </c>
      <c r="X8">
        <v>0</v>
      </c>
      <c r="Y8">
        <v>0</v>
      </c>
      <c r="Z8">
        <v>0</v>
      </c>
      <c r="AA8">
        <v>0</v>
      </c>
      <c r="AB8">
        <v>0</v>
      </c>
      <c r="AC8">
        <v>0</v>
      </c>
      <c r="AD8">
        <v>0</v>
      </c>
      <c r="AE8">
        <v>0</v>
      </c>
      <c r="AF8">
        <v>0</v>
      </c>
      <c r="AG8" t="s">
        <v>393</v>
      </c>
      <c r="AH8" s="21" t="s">
        <v>572</v>
      </c>
      <c r="AI8" s="21">
        <v>345.36</v>
      </c>
      <c r="AJ8" s="21">
        <v>98.263888888888886</v>
      </c>
      <c r="AK8" s="21" t="s">
        <v>2063</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1</v>
      </c>
      <c r="O9">
        <v>45</v>
      </c>
      <c r="P9">
        <v>3.13</v>
      </c>
      <c r="Q9">
        <v>1440</v>
      </c>
      <c r="R9">
        <v>1</v>
      </c>
      <c r="S9">
        <v>45</v>
      </c>
      <c r="T9">
        <v>3.13</v>
      </c>
      <c r="U9">
        <v>0</v>
      </c>
      <c r="V9">
        <v>0</v>
      </c>
      <c r="W9">
        <v>0</v>
      </c>
      <c r="X9">
        <v>0</v>
      </c>
      <c r="Y9">
        <v>0</v>
      </c>
      <c r="Z9">
        <v>0</v>
      </c>
      <c r="AA9">
        <v>0</v>
      </c>
      <c r="AB9">
        <v>0</v>
      </c>
      <c r="AC9">
        <v>0</v>
      </c>
      <c r="AD9">
        <v>0</v>
      </c>
      <c r="AE9">
        <v>0</v>
      </c>
      <c r="AF9">
        <v>0</v>
      </c>
      <c r="AG9" t="s">
        <v>394</v>
      </c>
      <c r="AH9" s="21" t="s">
        <v>572</v>
      </c>
      <c r="AI9" s="21">
        <v>345.36</v>
      </c>
      <c r="AJ9" s="21">
        <v>96.875</v>
      </c>
      <c r="AK9" s="21" t="s">
        <v>2063</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2060</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1</v>
      </c>
      <c r="O15">
        <v>21</v>
      </c>
      <c r="P15">
        <v>1.46</v>
      </c>
      <c r="Q15">
        <v>1440</v>
      </c>
      <c r="R15">
        <v>0</v>
      </c>
      <c r="S15">
        <v>0</v>
      </c>
      <c r="T15">
        <v>0</v>
      </c>
      <c r="U15">
        <v>1</v>
      </c>
      <c r="V15">
        <v>21</v>
      </c>
      <c r="W15">
        <v>1.46</v>
      </c>
      <c r="X15">
        <v>0</v>
      </c>
      <c r="Y15">
        <v>0</v>
      </c>
      <c r="Z15">
        <v>0</v>
      </c>
      <c r="AA15">
        <v>0</v>
      </c>
      <c r="AB15">
        <v>0</v>
      </c>
      <c r="AC15">
        <v>0</v>
      </c>
      <c r="AD15">
        <v>0</v>
      </c>
      <c r="AE15">
        <v>0</v>
      </c>
      <c r="AF15">
        <v>0</v>
      </c>
      <c r="AG15" t="s">
        <v>400</v>
      </c>
      <c r="AH15" s="21" t="s">
        <v>572</v>
      </c>
      <c r="AI15" s="21">
        <v>345.36</v>
      </c>
      <c r="AJ15" s="21">
        <v>98.541666666666671</v>
      </c>
      <c r="AK15" s="21" t="s">
        <v>2063</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2</v>
      </c>
      <c r="O17">
        <v>142</v>
      </c>
      <c r="P17">
        <v>9.86</v>
      </c>
      <c r="Q17">
        <v>1440</v>
      </c>
      <c r="R17">
        <v>2</v>
      </c>
      <c r="S17">
        <v>142</v>
      </c>
      <c r="T17">
        <v>9.86</v>
      </c>
      <c r="U17">
        <v>0</v>
      </c>
      <c r="V17">
        <v>0</v>
      </c>
      <c r="W17">
        <v>0</v>
      </c>
      <c r="X17">
        <v>0</v>
      </c>
      <c r="Y17">
        <v>0</v>
      </c>
      <c r="Z17">
        <v>0</v>
      </c>
      <c r="AA17">
        <v>0</v>
      </c>
      <c r="AB17">
        <v>0</v>
      </c>
      <c r="AC17">
        <v>0</v>
      </c>
      <c r="AD17">
        <v>0</v>
      </c>
      <c r="AE17">
        <v>0</v>
      </c>
      <c r="AF17">
        <v>0</v>
      </c>
      <c r="AG17" t="s">
        <v>402</v>
      </c>
      <c r="AH17" s="21" t="s">
        <v>572</v>
      </c>
      <c r="AI17" s="21">
        <v>345.36</v>
      </c>
      <c r="AJ17" s="21">
        <v>90.138888888888886</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2</v>
      </c>
      <c r="O20">
        <v>85</v>
      </c>
      <c r="P20">
        <v>5.9</v>
      </c>
      <c r="Q20">
        <v>1440</v>
      </c>
      <c r="R20">
        <v>2</v>
      </c>
      <c r="S20">
        <v>85</v>
      </c>
      <c r="T20">
        <v>5.9</v>
      </c>
      <c r="U20">
        <v>0</v>
      </c>
      <c r="V20">
        <v>0</v>
      </c>
      <c r="W20">
        <v>0</v>
      </c>
      <c r="X20">
        <v>0</v>
      </c>
      <c r="Y20">
        <v>0</v>
      </c>
      <c r="Z20">
        <v>0</v>
      </c>
      <c r="AA20">
        <v>0</v>
      </c>
      <c r="AB20">
        <v>0</v>
      </c>
      <c r="AC20">
        <v>0</v>
      </c>
      <c r="AD20">
        <v>0</v>
      </c>
      <c r="AE20">
        <v>0</v>
      </c>
      <c r="AF20">
        <v>0</v>
      </c>
      <c r="AG20" t="s">
        <v>405</v>
      </c>
      <c r="AH20" s="21" t="s">
        <v>572</v>
      </c>
      <c r="AI20" s="21">
        <v>345.36</v>
      </c>
      <c r="AJ20" s="21">
        <v>94.097222222222229</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2060</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2</v>
      </c>
      <c r="O24">
        <v>74</v>
      </c>
      <c r="P24">
        <v>5.14</v>
      </c>
      <c r="Q24">
        <v>1440</v>
      </c>
      <c r="R24">
        <v>2</v>
      </c>
      <c r="S24">
        <v>74</v>
      </c>
      <c r="T24">
        <v>5.14</v>
      </c>
      <c r="U24">
        <v>0</v>
      </c>
      <c r="V24">
        <v>0</v>
      </c>
      <c r="W24">
        <v>0</v>
      </c>
      <c r="X24">
        <v>0</v>
      </c>
      <c r="Y24">
        <v>0</v>
      </c>
      <c r="Z24">
        <v>0</v>
      </c>
      <c r="AA24">
        <v>0</v>
      </c>
      <c r="AB24">
        <v>0</v>
      </c>
      <c r="AC24">
        <v>0</v>
      </c>
      <c r="AD24">
        <v>0</v>
      </c>
      <c r="AE24">
        <v>0</v>
      </c>
      <c r="AF24">
        <v>0</v>
      </c>
      <c r="AG24" t="s">
        <v>409</v>
      </c>
      <c r="AH24" s="21" t="s">
        <v>572</v>
      </c>
      <c r="AI24" s="21">
        <v>345.36</v>
      </c>
      <c r="AJ24" s="21">
        <v>94.861111111111114</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1</v>
      </c>
      <c r="O25">
        <v>101</v>
      </c>
      <c r="P25">
        <v>7.01</v>
      </c>
      <c r="Q25">
        <v>1440</v>
      </c>
      <c r="R25">
        <v>0</v>
      </c>
      <c r="S25">
        <v>0</v>
      </c>
      <c r="T25">
        <v>0</v>
      </c>
      <c r="U25">
        <v>1</v>
      </c>
      <c r="V25">
        <v>101</v>
      </c>
      <c r="W25">
        <v>7.01</v>
      </c>
      <c r="X25">
        <v>0</v>
      </c>
      <c r="Y25">
        <v>0</v>
      </c>
      <c r="Z25">
        <v>0</v>
      </c>
      <c r="AA25">
        <v>0</v>
      </c>
      <c r="AB25">
        <v>0</v>
      </c>
      <c r="AC25">
        <v>0</v>
      </c>
      <c r="AD25">
        <v>0</v>
      </c>
      <c r="AE25">
        <v>0</v>
      </c>
      <c r="AF25">
        <v>0</v>
      </c>
      <c r="AG25" t="s">
        <v>410</v>
      </c>
      <c r="AH25" s="21" t="s">
        <v>572</v>
      </c>
      <c r="AI25" s="21">
        <v>345.36</v>
      </c>
      <c r="AJ25" s="21">
        <v>92.986111111111114</v>
      </c>
      <c r="AK25" s="21" t="s">
        <v>2063</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2060</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0</v>
      </c>
      <c r="P31">
        <v>0</v>
      </c>
      <c r="Q31">
        <v>1440</v>
      </c>
      <c r="R31">
        <v>0</v>
      </c>
      <c r="S31">
        <v>0</v>
      </c>
      <c r="T31">
        <v>0</v>
      </c>
      <c r="U31">
        <v>0</v>
      </c>
      <c r="V31">
        <v>0</v>
      </c>
      <c r="W31">
        <v>0</v>
      </c>
      <c r="X31">
        <v>0</v>
      </c>
      <c r="Y31">
        <v>0</v>
      </c>
      <c r="Z31">
        <v>0</v>
      </c>
      <c r="AA31">
        <v>0</v>
      </c>
      <c r="AB31">
        <v>0</v>
      </c>
      <c r="AC31">
        <v>0</v>
      </c>
      <c r="AD31">
        <v>0</v>
      </c>
      <c r="AE31">
        <v>0</v>
      </c>
      <c r="AF31">
        <v>0</v>
      </c>
      <c r="AG31" t="s">
        <v>416</v>
      </c>
      <c r="AH31" s="21" t="s">
        <v>571</v>
      </c>
      <c r="AI31" s="21">
        <v>345.36</v>
      </c>
      <c r="AJ31" s="21">
        <v>100</v>
      </c>
      <c r="AK31" s="21" t="s">
        <v>2060</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2060</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0</v>
      </c>
      <c r="O39">
        <v>0</v>
      </c>
      <c r="P39">
        <v>0</v>
      </c>
      <c r="Q39">
        <v>1440</v>
      </c>
      <c r="R39">
        <v>0</v>
      </c>
      <c r="S39">
        <v>0</v>
      </c>
      <c r="T39">
        <v>0</v>
      </c>
      <c r="U39">
        <v>0</v>
      </c>
      <c r="V39">
        <v>0</v>
      </c>
      <c r="W39">
        <v>0</v>
      </c>
      <c r="X39">
        <v>0</v>
      </c>
      <c r="Y39">
        <v>0</v>
      </c>
      <c r="Z39">
        <v>0</v>
      </c>
      <c r="AA39">
        <v>0</v>
      </c>
      <c r="AB39">
        <v>0</v>
      </c>
      <c r="AC39">
        <v>0</v>
      </c>
      <c r="AD39">
        <v>0</v>
      </c>
      <c r="AE39">
        <v>0</v>
      </c>
      <c r="AF39">
        <v>0</v>
      </c>
      <c r="AG39" t="s">
        <v>426</v>
      </c>
      <c r="AH39" s="21" t="s">
        <v>569</v>
      </c>
      <c r="AI39" s="21">
        <v>345.36</v>
      </c>
      <c r="AJ39" s="21">
        <v>100</v>
      </c>
      <c r="AK39" s="21" t="s">
        <v>2060</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0</v>
      </c>
      <c r="O40">
        <v>0</v>
      </c>
      <c r="P40">
        <v>0</v>
      </c>
      <c r="Q40">
        <v>1440</v>
      </c>
      <c r="R40">
        <v>0</v>
      </c>
      <c r="S40">
        <v>0</v>
      </c>
      <c r="T40">
        <v>0</v>
      </c>
      <c r="U40">
        <v>0</v>
      </c>
      <c r="V40">
        <v>0</v>
      </c>
      <c r="W40">
        <v>0</v>
      </c>
      <c r="X40">
        <v>0</v>
      </c>
      <c r="Y40">
        <v>0</v>
      </c>
      <c r="Z40">
        <v>0</v>
      </c>
      <c r="AA40">
        <v>0</v>
      </c>
      <c r="AB40">
        <v>0</v>
      </c>
      <c r="AC40">
        <v>0</v>
      </c>
      <c r="AD40">
        <v>0</v>
      </c>
      <c r="AE40">
        <v>0</v>
      </c>
      <c r="AF40">
        <v>0</v>
      </c>
      <c r="AG40" t="s">
        <v>427</v>
      </c>
      <c r="AH40" s="21" t="s">
        <v>569</v>
      </c>
      <c r="AI40" s="21">
        <v>345.36</v>
      </c>
      <c r="AJ40" s="21">
        <v>100</v>
      </c>
      <c r="AK40" s="21" t="s">
        <v>2060</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2060</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2060</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0</v>
      </c>
      <c r="O47">
        <v>0</v>
      </c>
      <c r="P47">
        <v>0</v>
      </c>
      <c r="Q47">
        <v>1440</v>
      </c>
      <c r="R47">
        <v>0</v>
      </c>
      <c r="S47">
        <v>0</v>
      </c>
      <c r="T47">
        <v>0</v>
      </c>
      <c r="U47">
        <v>0</v>
      </c>
      <c r="V47">
        <v>0</v>
      </c>
      <c r="W47">
        <v>0</v>
      </c>
      <c r="X47">
        <v>0</v>
      </c>
      <c r="Y47">
        <v>0</v>
      </c>
      <c r="Z47">
        <v>0</v>
      </c>
      <c r="AA47">
        <v>0</v>
      </c>
      <c r="AB47">
        <v>0</v>
      </c>
      <c r="AC47">
        <v>0</v>
      </c>
      <c r="AD47">
        <v>0</v>
      </c>
      <c r="AE47">
        <v>0</v>
      </c>
      <c r="AF47">
        <v>0</v>
      </c>
      <c r="AG47" t="s">
        <v>437</v>
      </c>
      <c r="AH47" s="21" t="s">
        <v>569</v>
      </c>
      <c r="AI47" s="21">
        <v>345.36</v>
      </c>
      <c r="AJ47" s="21">
        <v>100</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0</v>
      </c>
      <c r="O48">
        <v>0</v>
      </c>
      <c r="P48">
        <v>0</v>
      </c>
      <c r="Q48">
        <v>1440</v>
      </c>
      <c r="R48">
        <v>0</v>
      </c>
      <c r="S48">
        <v>0</v>
      </c>
      <c r="T48">
        <v>0</v>
      </c>
      <c r="U48">
        <v>0</v>
      </c>
      <c r="V48">
        <v>0</v>
      </c>
      <c r="W48">
        <v>0</v>
      </c>
      <c r="X48">
        <v>0</v>
      </c>
      <c r="Y48">
        <v>0</v>
      </c>
      <c r="Z48">
        <v>0</v>
      </c>
      <c r="AA48">
        <v>0</v>
      </c>
      <c r="AB48">
        <v>0</v>
      </c>
      <c r="AC48">
        <v>0</v>
      </c>
      <c r="AD48">
        <v>0</v>
      </c>
      <c r="AE48">
        <v>0</v>
      </c>
      <c r="AF48">
        <v>0</v>
      </c>
      <c r="AG48" t="s">
        <v>438</v>
      </c>
      <c r="AH48" s="21" t="s">
        <v>572</v>
      </c>
      <c r="AI48" s="21">
        <v>345.36</v>
      </c>
      <c r="AJ48" s="21">
        <v>100</v>
      </c>
      <c r="AK48" s="21" t="s">
        <v>2060</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2060</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2060</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0</v>
      </c>
      <c r="O51">
        <v>0</v>
      </c>
      <c r="P51">
        <v>0</v>
      </c>
      <c r="Q51">
        <v>900</v>
      </c>
      <c r="R51">
        <v>0</v>
      </c>
      <c r="S51">
        <v>0</v>
      </c>
      <c r="T51">
        <v>0</v>
      </c>
      <c r="U51">
        <v>0</v>
      </c>
      <c r="V51">
        <v>0</v>
      </c>
      <c r="W51">
        <v>0</v>
      </c>
      <c r="X51">
        <v>0</v>
      </c>
      <c r="Y51">
        <v>0</v>
      </c>
      <c r="Z51">
        <v>0</v>
      </c>
      <c r="AA51">
        <v>0</v>
      </c>
      <c r="AB51">
        <v>0</v>
      </c>
      <c r="AC51">
        <v>0</v>
      </c>
      <c r="AD51">
        <v>0</v>
      </c>
      <c r="AE51">
        <v>0</v>
      </c>
      <c r="AF51">
        <v>0</v>
      </c>
      <c r="AG51" t="s">
        <v>441</v>
      </c>
      <c r="AH51" s="21" t="s">
        <v>572</v>
      </c>
      <c r="AI51" s="21">
        <v>216</v>
      </c>
      <c r="AJ51" s="21">
        <v>100</v>
      </c>
      <c r="AK51" s="21" t="s">
        <v>2060</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0</v>
      </c>
      <c r="O55">
        <v>0</v>
      </c>
      <c r="P55">
        <v>0</v>
      </c>
      <c r="Q55">
        <v>1440</v>
      </c>
      <c r="R55">
        <v>0</v>
      </c>
      <c r="S55">
        <v>0</v>
      </c>
      <c r="T55">
        <v>0</v>
      </c>
      <c r="U55">
        <v>0</v>
      </c>
      <c r="V55">
        <v>0</v>
      </c>
      <c r="W55">
        <v>0</v>
      </c>
      <c r="X55">
        <v>0</v>
      </c>
      <c r="Y55">
        <v>0</v>
      </c>
      <c r="Z55">
        <v>0</v>
      </c>
      <c r="AA55">
        <v>0</v>
      </c>
      <c r="AB55">
        <v>0</v>
      </c>
      <c r="AC55">
        <v>0</v>
      </c>
      <c r="AD55">
        <v>0</v>
      </c>
      <c r="AE55">
        <v>0</v>
      </c>
      <c r="AF55">
        <v>0</v>
      </c>
      <c r="AG55" t="s">
        <v>446</v>
      </c>
      <c r="AH55" s="21" t="s">
        <v>572</v>
      </c>
      <c r="AI55" s="21">
        <v>345.36</v>
      </c>
      <c r="AJ55" s="21">
        <v>100</v>
      </c>
      <c r="AK55" s="21" t="s">
        <v>2060</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0</v>
      </c>
      <c r="O57">
        <v>0</v>
      </c>
      <c r="P57">
        <v>0</v>
      </c>
      <c r="Q57">
        <v>900</v>
      </c>
      <c r="R57">
        <v>0</v>
      </c>
      <c r="S57">
        <v>0</v>
      </c>
      <c r="T57">
        <v>0</v>
      </c>
      <c r="U57">
        <v>0</v>
      </c>
      <c r="V57">
        <v>0</v>
      </c>
      <c r="W57">
        <v>0</v>
      </c>
      <c r="X57">
        <v>0</v>
      </c>
      <c r="Y57">
        <v>0</v>
      </c>
      <c r="Z57">
        <v>0</v>
      </c>
      <c r="AA57">
        <v>0</v>
      </c>
      <c r="AB57">
        <v>0</v>
      </c>
      <c r="AC57">
        <v>0</v>
      </c>
      <c r="AD57">
        <v>0</v>
      </c>
      <c r="AE57">
        <v>0</v>
      </c>
      <c r="AF57">
        <v>0</v>
      </c>
      <c r="AG57" t="s">
        <v>448</v>
      </c>
      <c r="AH57" s="21" t="s">
        <v>572</v>
      </c>
      <c r="AI57" s="21">
        <v>216</v>
      </c>
      <c r="AJ57" s="21">
        <v>100</v>
      </c>
      <c r="AK57" s="21" t="s">
        <v>2060</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2060</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2</v>
      </c>
      <c r="O60">
        <v>97</v>
      </c>
      <c r="P60">
        <v>6.74</v>
      </c>
      <c r="Q60">
        <v>1440</v>
      </c>
      <c r="R60">
        <v>0</v>
      </c>
      <c r="S60">
        <v>0</v>
      </c>
      <c r="T60">
        <v>0</v>
      </c>
      <c r="U60">
        <v>2</v>
      </c>
      <c r="V60">
        <v>97</v>
      </c>
      <c r="W60">
        <v>6.74</v>
      </c>
      <c r="X60">
        <v>0</v>
      </c>
      <c r="Y60">
        <v>0</v>
      </c>
      <c r="Z60">
        <v>0</v>
      </c>
      <c r="AA60">
        <v>0</v>
      </c>
      <c r="AB60">
        <v>0</v>
      </c>
      <c r="AC60">
        <v>0</v>
      </c>
      <c r="AD60">
        <v>0</v>
      </c>
      <c r="AE60">
        <v>0</v>
      </c>
      <c r="AF60">
        <v>0</v>
      </c>
      <c r="AG60" t="s">
        <v>451</v>
      </c>
      <c r="AH60" s="21" t="s">
        <v>572</v>
      </c>
      <c r="AI60" s="21">
        <v>345.36</v>
      </c>
      <c r="AJ60" s="21">
        <v>93.263888888888886</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2060</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2060</v>
      </c>
      <c r="AL64" t="s">
        <v>70</v>
      </c>
      <c r="AM64" t="s">
        <v>2030</v>
      </c>
    </row>
    <row r="65" spans="1:39" x14ac:dyDescent="0.35">
      <c r="A65" t="s">
        <v>6344</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6348</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6352</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6439</v>
      </c>
      <c r="B68" t="s">
        <v>2218</v>
      </c>
      <c r="C68" t="s">
        <v>71</v>
      </c>
      <c r="D68" t="s">
        <v>2156</v>
      </c>
      <c r="E68" t="s">
        <v>72</v>
      </c>
      <c r="F68">
        <v>1</v>
      </c>
      <c r="G68" t="s">
        <v>2055</v>
      </c>
      <c r="H68" t="s">
        <v>2056</v>
      </c>
      <c r="I68" t="s">
        <v>38</v>
      </c>
      <c r="J68" t="s">
        <v>73</v>
      </c>
      <c r="K68" t="s">
        <v>68</v>
      </c>
      <c r="L68" t="s">
        <v>2058</v>
      </c>
      <c r="M68" t="s">
        <v>2059</v>
      </c>
      <c r="N68">
        <v>1</v>
      </c>
      <c r="O68">
        <v>21</v>
      </c>
      <c r="P68">
        <v>1.46</v>
      </c>
      <c r="Q68">
        <v>1440</v>
      </c>
      <c r="R68">
        <v>0</v>
      </c>
      <c r="S68">
        <v>0</v>
      </c>
      <c r="T68">
        <v>0</v>
      </c>
      <c r="U68">
        <v>1</v>
      </c>
      <c r="V68">
        <v>21</v>
      </c>
      <c r="W68">
        <v>1.46</v>
      </c>
      <c r="X68">
        <v>0</v>
      </c>
      <c r="Y68">
        <v>0</v>
      </c>
      <c r="Z68">
        <v>0</v>
      </c>
      <c r="AA68">
        <v>0</v>
      </c>
      <c r="AB68">
        <v>0</v>
      </c>
      <c r="AC68">
        <v>0</v>
      </c>
      <c r="AD68">
        <v>0</v>
      </c>
      <c r="AE68">
        <v>0</v>
      </c>
      <c r="AF68">
        <v>0</v>
      </c>
      <c r="AG68" t="s">
        <v>462</v>
      </c>
      <c r="AH68" s="21" t="s">
        <v>569</v>
      </c>
      <c r="AI68" s="21">
        <v>345.36</v>
      </c>
      <c r="AJ68" s="21">
        <v>98.541666666666671</v>
      </c>
      <c r="AK68" s="21" t="s">
        <v>2063</v>
      </c>
      <c r="AL68" t="s">
        <v>75</v>
      </c>
      <c r="AM68" t="s">
        <v>2031</v>
      </c>
    </row>
    <row r="69" spans="1:39" x14ac:dyDescent="0.35">
      <c r="A69" t="s">
        <v>6687</v>
      </c>
      <c r="B69" t="s">
        <v>2220</v>
      </c>
      <c r="C69" t="s">
        <v>100</v>
      </c>
      <c r="D69" t="s">
        <v>2221</v>
      </c>
      <c r="E69" t="s">
        <v>560</v>
      </c>
      <c r="F69">
        <v>1</v>
      </c>
      <c r="G69" t="s">
        <v>2055</v>
      </c>
      <c r="H69" t="s">
        <v>2056</v>
      </c>
      <c r="I69" t="s">
        <v>38</v>
      </c>
      <c r="J69" t="s">
        <v>67</v>
      </c>
      <c r="K69" t="s">
        <v>68</v>
      </c>
      <c r="L69" t="s">
        <v>2058</v>
      </c>
      <c r="M69" t="s">
        <v>2059</v>
      </c>
      <c r="N69">
        <v>0</v>
      </c>
      <c r="O69">
        <v>0</v>
      </c>
      <c r="P69">
        <v>0</v>
      </c>
      <c r="Q69">
        <v>1440</v>
      </c>
      <c r="R69">
        <v>0</v>
      </c>
      <c r="S69">
        <v>0</v>
      </c>
      <c r="T69">
        <v>0</v>
      </c>
      <c r="U69">
        <v>0</v>
      </c>
      <c r="V69">
        <v>0</v>
      </c>
      <c r="W69">
        <v>0</v>
      </c>
      <c r="X69">
        <v>0</v>
      </c>
      <c r="Y69">
        <v>0</v>
      </c>
      <c r="Z69">
        <v>0</v>
      </c>
      <c r="AA69">
        <v>0</v>
      </c>
      <c r="AB69">
        <v>0</v>
      </c>
      <c r="AC69">
        <v>0</v>
      </c>
      <c r="AD69">
        <v>0</v>
      </c>
      <c r="AE69">
        <v>0</v>
      </c>
      <c r="AF69">
        <v>0</v>
      </c>
      <c r="AG69" t="s">
        <v>463</v>
      </c>
      <c r="AH69" s="21" t="s">
        <v>571</v>
      </c>
      <c r="AI69" s="21">
        <v>345.36</v>
      </c>
      <c r="AJ69" s="21">
        <v>100</v>
      </c>
      <c r="AK69" s="21" t="s">
        <v>2060</v>
      </c>
      <c r="AL69" t="s">
        <v>70</v>
      </c>
      <c r="AM69" t="s">
        <v>2032</v>
      </c>
    </row>
    <row r="70" spans="1:39" x14ac:dyDescent="0.35">
      <c r="A70" t="s">
        <v>7026</v>
      </c>
      <c r="B70" t="s">
        <v>2223</v>
      </c>
      <c r="C70" t="s">
        <v>117</v>
      </c>
      <c r="D70" t="s">
        <v>2224</v>
      </c>
      <c r="E70" t="s">
        <v>560</v>
      </c>
      <c r="F70">
        <v>1</v>
      </c>
      <c r="G70" t="s">
        <v>2055</v>
      </c>
      <c r="H70" t="s">
        <v>2056</v>
      </c>
      <c r="I70" t="s">
        <v>38</v>
      </c>
      <c r="J70" t="s">
        <v>67</v>
      </c>
      <c r="K70" t="s">
        <v>68</v>
      </c>
      <c r="L70" t="s">
        <v>2058</v>
      </c>
      <c r="M70" t="s">
        <v>2225</v>
      </c>
      <c r="N70">
        <v>1</v>
      </c>
      <c r="O70">
        <v>50</v>
      </c>
      <c r="P70">
        <v>6.94</v>
      </c>
      <c r="Q70">
        <v>720</v>
      </c>
      <c r="R70">
        <v>1</v>
      </c>
      <c r="S70">
        <v>50</v>
      </c>
      <c r="T70">
        <v>6.94</v>
      </c>
      <c r="U70">
        <v>0</v>
      </c>
      <c r="V70">
        <v>0</v>
      </c>
      <c r="W70">
        <v>0</v>
      </c>
      <c r="X70">
        <v>0</v>
      </c>
      <c r="Y70">
        <v>0</v>
      </c>
      <c r="Z70">
        <v>0</v>
      </c>
      <c r="AA70">
        <v>0</v>
      </c>
      <c r="AB70">
        <v>0</v>
      </c>
      <c r="AC70">
        <v>0</v>
      </c>
      <c r="AD70">
        <v>0</v>
      </c>
      <c r="AE70">
        <v>0</v>
      </c>
      <c r="AF70">
        <v>0</v>
      </c>
      <c r="AG70" t="s">
        <v>464</v>
      </c>
      <c r="AH70" s="21" t="s">
        <v>572</v>
      </c>
      <c r="AI70" s="21">
        <v>172.79999999999998</v>
      </c>
      <c r="AJ70" s="21">
        <v>93.055555555555557</v>
      </c>
      <c r="AK70" s="21" t="s">
        <v>2063</v>
      </c>
      <c r="AL70" t="s">
        <v>70</v>
      </c>
      <c r="AM70" t="s">
        <v>2030</v>
      </c>
    </row>
    <row r="71" spans="1:39" x14ac:dyDescent="0.35">
      <c r="A71" t="s">
        <v>7042</v>
      </c>
      <c r="B71" t="s">
        <v>2227</v>
      </c>
      <c r="C71" t="s">
        <v>78</v>
      </c>
      <c r="D71" t="s">
        <v>2228</v>
      </c>
      <c r="E71" t="s">
        <v>560</v>
      </c>
      <c r="F71">
        <v>1</v>
      </c>
      <c r="G71" t="s">
        <v>2055</v>
      </c>
      <c r="H71" t="s">
        <v>2056</v>
      </c>
      <c r="I71" t="s">
        <v>38</v>
      </c>
      <c r="J71" t="s">
        <v>67</v>
      </c>
      <c r="K71" t="s">
        <v>68</v>
      </c>
      <c r="L71" t="s">
        <v>2058</v>
      </c>
      <c r="M71" t="s">
        <v>2059</v>
      </c>
      <c r="N71">
        <v>1</v>
      </c>
      <c r="O71">
        <v>87</v>
      </c>
      <c r="P71">
        <v>6.04</v>
      </c>
      <c r="Q71">
        <v>1440</v>
      </c>
      <c r="R71">
        <v>1</v>
      </c>
      <c r="S71">
        <v>87</v>
      </c>
      <c r="T71">
        <v>6.04</v>
      </c>
      <c r="U71">
        <v>0</v>
      </c>
      <c r="V71">
        <v>0</v>
      </c>
      <c r="W71">
        <v>0</v>
      </c>
      <c r="X71">
        <v>0</v>
      </c>
      <c r="Y71">
        <v>0</v>
      </c>
      <c r="Z71">
        <v>0</v>
      </c>
      <c r="AA71">
        <v>0</v>
      </c>
      <c r="AB71">
        <v>0</v>
      </c>
      <c r="AC71">
        <v>0</v>
      </c>
      <c r="AD71">
        <v>0</v>
      </c>
      <c r="AE71">
        <v>0</v>
      </c>
      <c r="AF71">
        <v>0</v>
      </c>
      <c r="AG71" t="s">
        <v>465</v>
      </c>
      <c r="AH71" s="21" t="s">
        <v>572</v>
      </c>
      <c r="AI71" s="21">
        <v>345.36</v>
      </c>
      <c r="AJ71" s="21">
        <v>93.958333333333329</v>
      </c>
      <c r="AK71" s="21" t="s">
        <v>2063</v>
      </c>
      <c r="AL71" t="s">
        <v>70</v>
      </c>
      <c r="AM71" t="s">
        <v>2031</v>
      </c>
    </row>
    <row r="72" spans="1:39" x14ac:dyDescent="0.35">
      <c r="A72" t="s">
        <v>7043</v>
      </c>
      <c r="B72" t="s">
        <v>2230</v>
      </c>
      <c r="C72" t="s">
        <v>86</v>
      </c>
      <c r="D72" t="s">
        <v>2054</v>
      </c>
      <c r="E72" t="s">
        <v>72</v>
      </c>
      <c r="F72">
        <v>1</v>
      </c>
      <c r="G72" t="s">
        <v>2055</v>
      </c>
      <c r="H72" t="s">
        <v>2056</v>
      </c>
      <c r="I72" t="s">
        <v>38</v>
      </c>
      <c r="J72" t="s">
        <v>73</v>
      </c>
      <c r="K72" t="s">
        <v>68</v>
      </c>
      <c r="L72" t="s">
        <v>2058</v>
      </c>
      <c r="M72" t="s">
        <v>2059</v>
      </c>
      <c r="N72">
        <v>0</v>
      </c>
      <c r="O72">
        <v>0</v>
      </c>
      <c r="P72">
        <v>0</v>
      </c>
      <c r="Q72">
        <v>1440</v>
      </c>
      <c r="R72">
        <v>0</v>
      </c>
      <c r="S72">
        <v>0</v>
      </c>
      <c r="T72">
        <v>0</v>
      </c>
      <c r="U72">
        <v>0</v>
      </c>
      <c r="V72">
        <v>0</v>
      </c>
      <c r="W72">
        <v>0</v>
      </c>
      <c r="X72">
        <v>0</v>
      </c>
      <c r="Y72">
        <v>0</v>
      </c>
      <c r="Z72">
        <v>0</v>
      </c>
      <c r="AA72">
        <v>0</v>
      </c>
      <c r="AB72">
        <v>0</v>
      </c>
      <c r="AC72">
        <v>0</v>
      </c>
      <c r="AD72">
        <v>0</v>
      </c>
      <c r="AE72">
        <v>0</v>
      </c>
      <c r="AF72">
        <v>0</v>
      </c>
      <c r="AG72" t="s">
        <v>466</v>
      </c>
      <c r="AH72" s="21" t="s">
        <v>572</v>
      </c>
      <c r="AI72" s="21">
        <v>345.36</v>
      </c>
      <c r="AJ72" s="21">
        <v>100</v>
      </c>
      <c r="AK72" s="21" t="s">
        <v>2060</v>
      </c>
      <c r="AL72" t="s">
        <v>75</v>
      </c>
      <c r="AM72" t="s">
        <v>2030</v>
      </c>
    </row>
    <row r="73" spans="1:39" x14ac:dyDescent="0.35">
      <c r="A73" t="s">
        <v>7046</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7049</v>
      </c>
      <c r="B74" t="s">
        <v>2235</v>
      </c>
      <c r="C74" t="s">
        <v>237</v>
      </c>
      <c r="D74" t="s">
        <v>2075</v>
      </c>
      <c r="E74" t="s">
        <v>72</v>
      </c>
      <c r="F74">
        <v>1</v>
      </c>
      <c r="G74" t="s">
        <v>2055</v>
      </c>
      <c r="H74" t="s">
        <v>2056</v>
      </c>
      <c r="I74" t="s">
        <v>38</v>
      </c>
      <c r="J74" t="s">
        <v>73</v>
      </c>
      <c r="K74" t="s">
        <v>68</v>
      </c>
      <c r="L74" t="s">
        <v>2058</v>
      </c>
      <c r="M74" t="s">
        <v>2059</v>
      </c>
      <c r="N74">
        <v>2</v>
      </c>
      <c r="O74">
        <v>81</v>
      </c>
      <c r="P74">
        <v>5.63</v>
      </c>
      <c r="Q74">
        <v>1440</v>
      </c>
      <c r="R74">
        <v>0</v>
      </c>
      <c r="S74">
        <v>0</v>
      </c>
      <c r="T74">
        <v>0</v>
      </c>
      <c r="U74">
        <v>1</v>
      </c>
      <c r="V74">
        <v>66</v>
      </c>
      <c r="W74">
        <v>4.58</v>
      </c>
      <c r="X74">
        <v>1</v>
      </c>
      <c r="Y74">
        <v>15</v>
      </c>
      <c r="Z74">
        <v>1.04</v>
      </c>
      <c r="AA74">
        <v>0</v>
      </c>
      <c r="AB74">
        <v>0</v>
      </c>
      <c r="AC74">
        <v>0</v>
      </c>
      <c r="AD74">
        <v>0</v>
      </c>
      <c r="AE74">
        <v>0</v>
      </c>
      <c r="AF74">
        <v>0</v>
      </c>
      <c r="AG74" t="s">
        <v>468</v>
      </c>
      <c r="AH74" s="21" t="s">
        <v>569</v>
      </c>
      <c r="AI74" s="21">
        <v>345.36</v>
      </c>
      <c r="AJ74" s="21">
        <v>94.375</v>
      </c>
      <c r="AK74" s="21" t="s">
        <v>2063</v>
      </c>
      <c r="AL74" t="s">
        <v>75</v>
      </c>
      <c r="AM74" t="s">
        <v>2030</v>
      </c>
    </row>
    <row r="75" spans="1:39" x14ac:dyDescent="0.35">
      <c r="A75" t="s">
        <v>7053</v>
      </c>
      <c r="B75" t="s">
        <v>2237</v>
      </c>
      <c r="C75" t="s">
        <v>117</v>
      </c>
      <c r="D75" t="s">
        <v>2109</v>
      </c>
      <c r="E75" t="s">
        <v>560</v>
      </c>
      <c r="F75">
        <v>1</v>
      </c>
      <c r="G75" t="s">
        <v>2055</v>
      </c>
      <c r="H75" t="s">
        <v>2056</v>
      </c>
      <c r="I75" t="s">
        <v>38</v>
      </c>
      <c r="J75" t="s">
        <v>67</v>
      </c>
      <c r="K75" t="s">
        <v>68</v>
      </c>
      <c r="L75" t="s">
        <v>2058</v>
      </c>
      <c r="M75" t="s">
        <v>2059</v>
      </c>
      <c r="N75">
        <v>1</v>
      </c>
      <c r="O75">
        <v>8</v>
      </c>
      <c r="P75">
        <v>0.56000000000000005</v>
      </c>
      <c r="Q75">
        <v>1440</v>
      </c>
      <c r="R75">
        <v>0</v>
      </c>
      <c r="S75">
        <v>0</v>
      </c>
      <c r="T75">
        <v>0</v>
      </c>
      <c r="U75">
        <v>0</v>
      </c>
      <c r="V75">
        <v>0</v>
      </c>
      <c r="W75">
        <v>0</v>
      </c>
      <c r="X75">
        <v>1</v>
      </c>
      <c r="Y75">
        <v>8</v>
      </c>
      <c r="Z75">
        <v>0.56000000000000005</v>
      </c>
      <c r="AA75">
        <v>0</v>
      </c>
      <c r="AB75">
        <v>0</v>
      </c>
      <c r="AC75">
        <v>0</v>
      </c>
      <c r="AD75">
        <v>0</v>
      </c>
      <c r="AE75">
        <v>0</v>
      </c>
      <c r="AF75">
        <v>0</v>
      </c>
      <c r="AG75" t="s">
        <v>469</v>
      </c>
      <c r="AH75" s="21" t="s">
        <v>572</v>
      </c>
      <c r="AI75" s="21">
        <v>345.36</v>
      </c>
      <c r="AJ75" s="21">
        <v>99.444444444444443</v>
      </c>
      <c r="AK75" s="21" t="s">
        <v>2060</v>
      </c>
      <c r="AL75" t="s">
        <v>70</v>
      </c>
      <c r="AM75" t="s">
        <v>2031</v>
      </c>
    </row>
    <row r="76" spans="1:39" x14ac:dyDescent="0.35">
      <c r="A76" t="s">
        <v>7057</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7061</v>
      </c>
      <c r="B77" t="s">
        <v>2242</v>
      </c>
      <c r="C77" t="s">
        <v>822</v>
      </c>
      <c r="D77" t="s">
        <v>425</v>
      </c>
      <c r="E77" t="s">
        <v>72</v>
      </c>
      <c r="F77">
        <v>1</v>
      </c>
      <c r="G77" t="s">
        <v>2055</v>
      </c>
      <c r="H77" t="s">
        <v>2056</v>
      </c>
      <c r="I77" t="s">
        <v>38</v>
      </c>
      <c r="J77" t="s">
        <v>425</v>
      </c>
      <c r="K77" t="s">
        <v>68</v>
      </c>
      <c r="L77" t="s">
        <v>2058</v>
      </c>
      <c r="M77" t="s">
        <v>2059</v>
      </c>
      <c r="N77">
        <v>2</v>
      </c>
      <c r="O77">
        <v>22</v>
      </c>
      <c r="P77">
        <v>1.53</v>
      </c>
      <c r="Q77">
        <v>1440</v>
      </c>
      <c r="R77">
        <v>1</v>
      </c>
      <c r="S77">
        <v>7</v>
      </c>
      <c r="T77">
        <v>0.49</v>
      </c>
      <c r="U77">
        <v>1</v>
      </c>
      <c r="V77">
        <v>15</v>
      </c>
      <c r="W77">
        <v>1.04</v>
      </c>
      <c r="X77">
        <v>0</v>
      </c>
      <c r="Y77">
        <v>0</v>
      </c>
      <c r="Z77">
        <v>0</v>
      </c>
      <c r="AA77">
        <v>0</v>
      </c>
      <c r="AB77">
        <v>0</v>
      </c>
      <c r="AC77">
        <v>0</v>
      </c>
      <c r="AD77">
        <v>0</v>
      </c>
      <c r="AE77">
        <v>0</v>
      </c>
      <c r="AF77">
        <v>0</v>
      </c>
      <c r="AG77" t="s">
        <v>471</v>
      </c>
      <c r="AH77" s="21" t="s">
        <v>569</v>
      </c>
      <c r="AI77" s="21">
        <v>345.36</v>
      </c>
      <c r="AJ77" s="21">
        <v>98.472222222222229</v>
      </c>
      <c r="AK77" s="21" t="s">
        <v>2063</v>
      </c>
      <c r="AL77" t="s">
        <v>75</v>
      </c>
      <c r="AM77" t="s">
        <v>2030</v>
      </c>
    </row>
    <row r="78" spans="1:39" x14ac:dyDescent="0.35">
      <c r="A78" t="s">
        <v>7442</v>
      </c>
      <c r="B78" t="s">
        <v>2244</v>
      </c>
      <c r="C78" t="s">
        <v>102</v>
      </c>
      <c r="D78" t="s">
        <v>2245</v>
      </c>
      <c r="E78" t="s">
        <v>560</v>
      </c>
      <c r="F78">
        <v>1</v>
      </c>
      <c r="G78" t="s">
        <v>2055</v>
      </c>
      <c r="H78" t="s">
        <v>2056</v>
      </c>
      <c r="I78" t="s">
        <v>38</v>
      </c>
      <c r="J78" t="s">
        <v>67</v>
      </c>
      <c r="K78" t="s">
        <v>68</v>
      </c>
      <c r="L78" t="s">
        <v>2058</v>
      </c>
      <c r="M78" t="s">
        <v>2059</v>
      </c>
      <c r="N78">
        <v>1</v>
      </c>
      <c r="O78">
        <v>15</v>
      </c>
      <c r="P78">
        <v>1.04</v>
      </c>
      <c r="Q78">
        <v>1440</v>
      </c>
      <c r="R78">
        <v>0</v>
      </c>
      <c r="S78">
        <v>0</v>
      </c>
      <c r="T78">
        <v>0</v>
      </c>
      <c r="U78">
        <v>1</v>
      </c>
      <c r="V78">
        <v>15</v>
      </c>
      <c r="W78">
        <v>1.04</v>
      </c>
      <c r="X78">
        <v>0</v>
      </c>
      <c r="Y78">
        <v>0</v>
      </c>
      <c r="Z78">
        <v>0</v>
      </c>
      <c r="AA78">
        <v>0</v>
      </c>
      <c r="AB78">
        <v>0</v>
      </c>
      <c r="AC78">
        <v>0</v>
      </c>
      <c r="AD78">
        <v>0</v>
      </c>
      <c r="AE78">
        <v>0</v>
      </c>
      <c r="AF78">
        <v>0</v>
      </c>
      <c r="AG78" t="s">
        <v>456</v>
      </c>
      <c r="AH78" s="21" t="s">
        <v>572</v>
      </c>
      <c r="AI78" s="21">
        <v>345.36</v>
      </c>
      <c r="AJ78" s="21">
        <v>98.958333333333329</v>
      </c>
      <c r="AK78" s="21" t="s">
        <v>2063</v>
      </c>
      <c r="AL78" t="s">
        <v>70</v>
      </c>
      <c r="AM78" t="s">
        <v>2030</v>
      </c>
    </row>
    <row r="79" spans="1:39" x14ac:dyDescent="0.35">
      <c r="A79" t="s">
        <v>7446</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2060</v>
      </c>
      <c r="AL79" t="s">
        <v>70</v>
      </c>
      <c r="AM79" t="s">
        <v>2030</v>
      </c>
    </row>
    <row r="80" spans="1:39" x14ac:dyDescent="0.35">
      <c r="A80" t="s">
        <v>7450</v>
      </c>
      <c r="B80" t="s">
        <v>2249</v>
      </c>
      <c r="C80" t="s">
        <v>102</v>
      </c>
      <c r="D80" t="s">
        <v>2245</v>
      </c>
      <c r="E80" t="s">
        <v>560</v>
      </c>
      <c r="F80">
        <v>1</v>
      </c>
      <c r="G80" t="s">
        <v>2055</v>
      </c>
      <c r="H80" t="s">
        <v>2056</v>
      </c>
      <c r="I80" t="s">
        <v>38</v>
      </c>
      <c r="J80" t="s">
        <v>67</v>
      </c>
      <c r="K80" t="s">
        <v>68</v>
      </c>
      <c r="L80" t="s">
        <v>2058</v>
      </c>
      <c r="M80" t="s">
        <v>2059</v>
      </c>
      <c r="N80">
        <v>1</v>
      </c>
      <c r="O80">
        <v>12</v>
      </c>
      <c r="P80">
        <v>0.83</v>
      </c>
      <c r="Q80">
        <v>1440</v>
      </c>
      <c r="R80">
        <v>1</v>
      </c>
      <c r="S80">
        <v>12</v>
      </c>
      <c r="T80">
        <v>0.83</v>
      </c>
      <c r="U80">
        <v>0</v>
      </c>
      <c r="V80">
        <v>0</v>
      </c>
      <c r="W80">
        <v>0</v>
      </c>
      <c r="X80">
        <v>0</v>
      </c>
      <c r="Y80">
        <v>0</v>
      </c>
      <c r="Z80">
        <v>0</v>
      </c>
      <c r="AA80">
        <v>0</v>
      </c>
      <c r="AB80">
        <v>0</v>
      </c>
      <c r="AC80">
        <v>0</v>
      </c>
      <c r="AD80">
        <v>0</v>
      </c>
      <c r="AE80">
        <v>0</v>
      </c>
      <c r="AF80">
        <v>0</v>
      </c>
      <c r="AG80" t="s">
        <v>458</v>
      </c>
      <c r="AH80" s="21" t="s">
        <v>572</v>
      </c>
      <c r="AI80" s="21">
        <v>345.36</v>
      </c>
      <c r="AJ80" s="21">
        <v>99.166666666666671</v>
      </c>
      <c r="AK80" s="21" t="s">
        <v>2063</v>
      </c>
      <c r="AL80" t="s">
        <v>70</v>
      </c>
      <c r="AM80" t="s">
        <v>2030</v>
      </c>
    </row>
    <row r="81" spans="1:39" x14ac:dyDescent="0.35">
      <c r="A81" t="s">
        <v>8076</v>
      </c>
      <c r="B81" t="s">
        <v>2251</v>
      </c>
      <c r="C81" t="s">
        <v>237</v>
      </c>
      <c r="D81" t="s">
        <v>2066</v>
      </c>
      <c r="E81" t="s">
        <v>72</v>
      </c>
      <c r="F81">
        <v>1</v>
      </c>
      <c r="G81" t="s">
        <v>2055</v>
      </c>
      <c r="H81" t="s">
        <v>2056</v>
      </c>
      <c r="I81" t="s">
        <v>38</v>
      </c>
      <c r="J81" t="s">
        <v>73</v>
      </c>
      <c r="K81" t="s">
        <v>68</v>
      </c>
      <c r="L81" t="s">
        <v>2058</v>
      </c>
      <c r="M81" t="s">
        <v>2059</v>
      </c>
      <c r="N81">
        <v>1</v>
      </c>
      <c r="O81">
        <v>19</v>
      </c>
      <c r="P81">
        <v>1.32</v>
      </c>
      <c r="Q81">
        <v>1440</v>
      </c>
      <c r="R81">
        <v>0</v>
      </c>
      <c r="S81">
        <v>0</v>
      </c>
      <c r="T81">
        <v>0</v>
      </c>
      <c r="U81">
        <v>1</v>
      </c>
      <c r="V81">
        <v>19</v>
      </c>
      <c r="W81">
        <v>1.32</v>
      </c>
      <c r="X81">
        <v>0</v>
      </c>
      <c r="Y81">
        <v>0</v>
      </c>
      <c r="Z81">
        <v>0</v>
      </c>
      <c r="AA81">
        <v>0</v>
      </c>
      <c r="AB81">
        <v>0</v>
      </c>
      <c r="AC81">
        <v>0</v>
      </c>
      <c r="AD81">
        <v>0</v>
      </c>
      <c r="AE81">
        <v>0</v>
      </c>
      <c r="AF81">
        <v>0</v>
      </c>
      <c r="AG81" t="s">
        <v>472</v>
      </c>
      <c r="AH81" s="21" t="s">
        <v>572</v>
      </c>
      <c r="AI81" s="21">
        <v>345.36</v>
      </c>
      <c r="AJ81" s="21">
        <v>98.680555555555557</v>
      </c>
      <c r="AK81" s="21" t="s">
        <v>2063</v>
      </c>
      <c r="AL81" t="s">
        <v>75</v>
      </c>
      <c r="AM81" t="s">
        <v>2031</v>
      </c>
    </row>
    <row r="82" spans="1:39" x14ac:dyDescent="0.35">
      <c r="A82" t="s">
        <v>8080</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8124</v>
      </c>
      <c r="B83" t="s">
        <v>2255</v>
      </c>
      <c r="C83" t="s">
        <v>567</v>
      </c>
      <c r="D83" t="s">
        <v>428</v>
      </c>
      <c r="E83" t="s">
        <v>560</v>
      </c>
      <c r="F83">
        <v>1</v>
      </c>
      <c r="G83" t="s">
        <v>2055</v>
      </c>
      <c r="H83" t="s">
        <v>2056</v>
      </c>
      <c r="I83" t="s">
        <v>38</v>
      </c>
      <c r="J83" t="s">
        <v>428</v>
      </c>
      <c r="K83" t="s">
        <v>68</v>
      </c>
      <c r="L83" t="s">
        <v>2058</v>
      </c>
      <c r="M83" t="s">
        <v>2059</v>
      </c>
      <c r="N83">
        <v>0</v>
      </c>
      <c r="O83">
        <v>0</v>
      </c>
      <c r="P83">
        <v>0</v>
      </c>
      <c r="Q83">
        <v>1440</v>
      </c>
      <c r="R83">
        <v>0</v>
      </c>
      <c r="S83">
        <v>0</v>
      </c>
      <c r="T83">
        <v>0</v>
      </c>
      <c r="U83">
        <v>0</v>
      </c>
      <c r="V83">
        <v>0</v>
      </c>
      <c r="W83">
        <v>0</v>
      </c>
      <c r="X83">
        <v>0</v>
      </c>
      <c r="Y83">
        <v>0</v>
      </c>
      <c r="Z83">
        <v>0</v>
      </c>
      <c r="AA83">
        <v>0</v>
      </c>
      <c r="AB83">
        <v>0</v>
      </c>
      <c r="AC83">
        <v>0</v>
      </c>
      <c r="AD83">
        <v>0</v>
      </c>
      <c r="AE83">
        <v>0</v>
      </c>
      <c r="AF83">
        <v>0</v>
      </c>
      <c r="AG83" t="s">
        <v>430</v>
      </c>
      <c r="AH83" s="21" t="s">
        <v>572</v>
      </c>
      <c r="AI83" s="21">
        <v>345.36</v>
      </c>
      <c r="AJ83" s="21">
        <v>100</v>
      </c>
      <c r="AK83" s="21" t="s">
        <v>2060</v>
      </c>
      <c r="AL83" t="s">
        <v>70</v>
      </c>
      <c r="AM83" t="s">
        <v>2030</v>
      </c>
    </row>
    <row r="84" spans="1:39" x14ac:dyDescent="0.35">
      <c r="A84" t="s">
        <v>8258</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8327</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8332</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8336</v>
      </c>
      <c r="B87" t="s">
        <v>2265</v>
      </c>
      <c r="C87" t="s">
        <v>76</v>
      </c>
      <c r="D87" t="s">
        <v>2266</v>
      </c>
      <c r="E87" t="s">
        <v>560</v>
      </c>
      <c r="F87">
        <v>2</v>
      </c>
      <c r="G87" t="s">
        <v>2055</v>
      </c>
      <c r="H87" t="s">
        <v>2056</v>
      </c>
      <c r="I87" t="s">
        <v>38</v>
      </c>
      <c r="J87" t="s">
        <v>67</v>
      </c>
      <c r="K87" t="s">
        <v>68</v>
      </c>
      <c r="L87" t="s">
        <v>2058</v>
      </c>
      <c r="M87" t="s">
        <v>2059</v>
      </c>
      <c r="N87">
        <v>1</v>
      </c>
      <c r="O87">
        <v>88</v>
      </c>
      <c r="P87">
        <v>6.11</v>
      </c>
      <c r="Q87">
        <v>1440</v>
      </c>
      <c r="R87">
        <v>1</v>
      </c>
      <c r="S87">
        <v>88</v>
      </c>
      <c r="T87">
        <v>6.11</v>
      </c>
      <c r="U87">
        <v>0</v>
      </c>
      <c r="V87">
        <v>0</v>
      </c>
      <c r="W87">
        <v>0</v>
      </c>
      <c r="X87">
        <v>0</v>
      </c>
      <c r="Y87">
        <v>0</v>
      </c>
      <c r="Z87">
        <v>0</v>
      </c>
      <c r="AA87">
        <v>0</v>
      </c>
      <c r="AB87">
        <v>0</v>
      </c>
      <c r="AC87">
        <v>0</v>
      </c>
      <c r="AD87">
        <v>0</v>
      </c>
      <c r="AE87">
        <v>0</v>
      </c>
      <c r="AF87">
        <v>0</v>
      </c>
      <c r="AG87" t="s">
        <v>476</v>
      </c>
      <c r="AH87" s="21" t="s">
        <v>572</v>
      </c>
      <c r="AI87" s="21">
        <v>345.36</v>
      </c>
      <c r="AJ87" s="21">
        <v>93.888888888888886</v>
      </c>
      <c r="AK87" s="21" t="s">
        <v>2063</v>
      </c>
      <c r="AL87" t="s">
        <v>70</v>
      </c>
      <c r="AM87" t="s">
        <v>2030</v>
      </c>
    </row>
    <row r="88" spans="1:39" x14ac:dyDescent="0.35">
      <c r="A88" t="s">
        <v>8340</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2060</v>
      </c>
      <c r="AL88" t="s">
        <v>70</v>
      </c>
      <c r="AM88" t="s">
        <v>2032</v>
      </c>
    </row>
    <row r="89" spans="1:39" x14ac:dyDescent="0.35">
      <c r="A89" t="s">
        <v>8343</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8346</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8349</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8352</v>
      </c>
      <c r="B92" t="s">
        <v>2277</v>
      </c>
      <c r="C92" t="s">
        <v>76</v>
      </c>
      <c r="D92" t="s">
        <v>2240</v>
      </c>
      <c r="E92" t="s">
        <v>560</v>
      </c>
      <c r="F92">
        <v>2</v>
      </c>
      <c r="G92" t="s">
        <v>2055</v>
      </c>
      <c r="H92" t="s">
        <v>2056</v>
      </c>
      <c r="I92" t="s">
        <v>38</v>
      </c>
      <c r="J92" t="s">
        <v>67</v>
      </c>
      <c r="K92" t="s">
        <v>68</v>
      </c>
      <c r="L92" t="s">
        <v>2058</v>
      </c>
      <c r="M92" t="s">
        <v>2059</v>
      </c>
      <c r="N92">
        <v>1</v>
      </c>
      <c r="O92">
        <v>8</v>
      </c>
      <c r="P92">
        <v>0.56000000000000005</v>
      </c>
      <c r="Q92">
        <v>1440</v>
      </c>
      <c r="R92">
        <v>1</v>
      </c>
      <c r="S92">
        <v>8</v>
      </c>
      <c r="T92">
        <v>0.56000000000000005</v>
      </c>
      <c r="U92">
        <v>0</v>
      </c>
      <c r="V92">
        <v>0</v>
      </c>
      <c r="W92">
        <v>0</v>
      </c>
      <c r="X92">
        <v>0</v>
      </c>
      <c r="Y92">
        <v>0</v>
      </c>
      <c r="Z92">
        <v>0</v>
      </c>
      <c r="AA92">
        <v>0</v>
      </c>
      <c r="AB92">
        <v>0</v>
      </c>
      <c r="AC92">
        <v>0</v>
      </c>
      <c r="AD92">
        <v>0</v>
      </c>
      <c r="AE92">
        <v>0</v>
      </c>
      <c r="AF92">
        <v>0</v>
      </c>
      <c r="AG92" t="s">
        <v>481</v>
      </c>
      <c r="AH92" s="21" t="s">
        <v>572</v>
      </c>
      <c r="AI92" s="21">
        <v>345.36</v>
      </c>
      <c r="AJ92" s="21">
        <v>99.444444444444443</v>
      </c>
      <c r="AK92" s="21" t="s">
        <v>2060</v>
      </c>
      <c r="AL92" t="s">
        <v>70</v>
      </c>
      <c r="AM92" t="s">
        <v>2032</v>
      </c>
    </row>
    <row r="93" spans="1:39" x14ac:dyDescent="0.35">
      <c r="A93" t="s">
        <v>8356</v>
      </c>
      <c r="B93" t="s">
        <v>2279</v>
      </c>
      <c r="C93" t="s">
        <v>66</v>
      </c>
      <c r="D93" t="s">
        <v>2280</v>
      </c>
      <c r="E93" t="s">
        <v>560</v>
      </c>
      <c r="F93">
        <v>1</v>
      </c>
      <c r="G93" t="s">
        <v>2055</v>
      </c>
      <c r="H93" t="s">
        <v>2056</v>
      </c>
      <c r="I93" t="s">
        <v>38</v>
      </c>
      <c r="J93" t="s">
        <v>67</v>
      </c>
      <c r="K93" t="s">
        <v>68</v>
      </c>
      <c r="L93" t="s">
        <v>2058</v>
      </c>
      <c r="M93" t="s">
        <v>2059</v>
      </c>
      <c r="N93">
        <v>1</v>
      </c>
      <c r="O93">
        <v>39</v>
      </c>
      <c r="P93">
        <v>2.71</v>
      </c>
      <c r="Q93">
        <v>1440</v>
      </c>
      <c r="R93">
        <v>1</v>
      </c>
      <c r="S93">
        <v>39</v>
      </c>
      <c r="T93">
        <v>2.71</v>
      </c>
      <c r="U93">
        <v>0</v>
      </c>
      <c r="V93">
        <v>0</v>
      </c>
      <c r="W93">
        <v>0</v>
      </c>
      <c r="X93">
        <v>0</v>
      </c>
      <c r="Y93">
        <v>0</v>
      </c>
      <c r="Z93">
        <v>0</v>
      </c>
      <c r="AA93">
        <v>0</v>
      </c>
      <c r="AB93">
        <v>0</v>
      </c>
      <c r="AC93">
        <v>0</v>
      </c>
      <c r="AD93">
        <v>0</v>
      </c>
      <c r="AE93">
        <v>0</v>
      </c>
      <c r="AF93">
        <v>0</v>
      </c>
      <c r="AG93" t="s">
        <v>482</v>
      </c>
      <c r="AH93" s="21" t="s">
        <v>572</v>
      </c>
      <c r="AI93" s="21">
        <v>345.36</v>
      </c>
      <c r="AJ93" s="21">
        <v>97.291666666666671</v>
      </c>
      <c r="AK93" s="21" t="s">
        <v>2063</v>
      </c>
      <c r="AL93" t="s">
        <v>70</v>
      </c>
      <c r="AM93" t="s">
        <v>2031</v>
      </c>
    </row>
    <row r="94" spans="1:39" x14ac:dyDescent="0.35">
      <c r="A94" t="s">
        <v>8361</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8365</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2264</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2281</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2283</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8418</v>
      </c>
      <c r="B99" t="s">
        <v>2295</v>
      </c>
      <c r="C99" t="s">
        <v>78</v>
      </c>
      <c r="D99" t="s">
        <v>2293</v>
      </c>
      <c r="E99" t="s">
        <v>560</v>
      </c>
      <c r="F99">
        <v>1</v>
      </c>
      <c r="G99" t="s">
        <v>2055</v>
      </c>
      <c r="H99" t="s">
        <v>2056</v>
      </c>
      <c r="I99" t="s">
        <v>38</v>
      </c>
      <c r="J99" t="s">
        <v>67</v>
      </c>
      <c r="K99" t="s">
        <v>68</v>
      </c>
      <c r="L99" t="s">
        <v>2058</v>
      </c>
      <c r="M99" t="s">
        <v>2059</v>
      </c>
      <c r="N99">
        <v>1</v>
      </c>
      <c r="O99">
        <v>61</v>
      </c>
      <c r="P99">
        <v>4.24</v>
      </c>
      <c r="Q99">
        <v>1440</v>
      </c>
      <c r="R99">
        <v>1</v>
      </c>
      <c r="S99">
        <v>61</v>
      </c>
      <c r="T99">
        <v>4.24</v>
      </c>
      <c r="U99">
        <v>0</v>
      </c>
      <c r="V99">
        <v>0</v>
      </c>
      <c r="W99">
        <v>0</v>
      </c>
      <c r="X99">
        <v>0</v>
      </c>
      <c r="Y99">
        <v>0</v>
      </c>
      <c r="Z99">
        <v>0</v>
      </c>
      <c r="AA99">
        <v>0</v>
      </c>
      <c r="AB99">
        <v>0</v>
      </c>
      <c r="AC99">
        <v>0</v>
      </c>
      <c r="AD99">
        <v>0</v>
      </c>
      <c r="AE99">
        <v>0</v>
      </c>
      <c r="AF99">
        <v>0</v>
      </c>
      <c r="AG99" t="s">
        <v>488</v>
      </c>
      <c r="AH99" s="21" t="s">
        <v>572</v>
      </c>
      <c r="AI99" s="21">
        <v>345.36</v>
      </c>
      <c r="AJ99" s="21">
        <v>95.763888888888886</v>
      </c>
      <c r="AK99" s="21" t="s">
        <v>2063</v>
      </c>
      <c r="AL99" t="s">
        <v>70</v>
      </c>
      <c r="AM99" t="s">
        <v>2030</v>
      </c>
    </row>
    <row r="100" spans="1:39" x14ac:dyDescent="0.35">
      <c r="A100" t="s">
        <v>9889</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9893</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2060</v>
      </c>
      <c r="AL101" t="s">
        <v>70</v>
      </c>
      <c r="AM101" t="s">
        <v>2030</v>
      </c>
    </row>
    <row r="102" spans="1:39" x14ac:dyDescent="0.35">
      <c r="A102" t="s">
        <v>10185</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10277</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10285</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8267</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13063</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13481</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2323</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13532</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2060</v>
      </c>
      <c r="AL109" t="s">
        <v>115</v>
      </c>
      <c r="AM109" t="s">
        <v>2031</v>
      </c>
    </row>
    <row r="110" spans="1:39" x14ac:dyDescent="0.35">
      <c r="A110" t="s">
        <v>13631</v>
      </c>
      <c r="B110" t="s">
        <v>2327</v>
      </c>
      <c r="C110" t="s">
        <v>237</v>
      </c>
      <c r="D110" t="s">
        <v>2328</v>
      </c>
      <c r="E110" t="s">
        <v>72</v>
      </c>
      <c r="F110">
        <v>1</v>
      </c>
      <c r="G110" t="s">
        <v>2055</v>
      </c>
      <c r="H110" t="s">
        <v>2056</v>
      </c>
      <c r="I110" t="s">
        <v>38</v>
      </c>
      <c r="J110" t="s">
        <v>73</v>
      </c>
      <c r="K110" t="s">
        <v>68</v>
      </c>
      <c r="L110" t="s">
        <v>2058</v>
      </c>
      <c r="M110" t="s">
        <v>2059</v>
      </c>
      <c r="N110">
        <v>0</v>
      </c>
      <c r="O110">
        <v>0</v>
      </c>
      <c r="P110">
        <v>0</v>
      </c>
      <c r="Q110">
        <v>1440</v>
      </c>
      <c r="R110">
        <v>0</v>
      </c>
      <c r="S110">
        <v>0</v>
      </c>
      <c r="T110">
        <v>0</v>
      </c>
      <c r="U110">
        <v>0</v>
      </c>
      <c r="V110">
        <v>0</v>
      </c>
      <c r="W110">
        <v>0</v>
      </c>
      <c r="X110">
        <v>0</v>
      </c>
      <c r="Y110">
        <v>0</v>
      </c>
      <c r="Z110">
        <v>0</v>
      </c>
      <c r="AA110">
        <v>0</v>
      </c>
      <c r="AB110">
        <v>0</v>
      </c>
      <c r="AC110">
        <v>0</v>
      </c>
      <c r="AD110">
        <v>0</v>
      </c>
      <c r="AE110">
        <v>0</v>
      </c>
      <c r="AF110">
        <v>0</v>
      </c>
      <c r="AG110" t="s">
        <v>497</v>
      </c>
      <c r="AH110" s="21" t="s">
        <v>571</v>
      </c>
      <c r="AI110" s="21">
        <v>345.36</v>
      </c>
      <c r="AJ110" s="21">
        <v>100</v>
      </c>
      <c r="AK110" s="21" t="s">
        <v>2060</v>
      </c>
      <c r="AL110" t="s">
        <v>75</v>
      </c>
      <c r="AM110" t="s">
        <v>2030</v>
      </c>
    </row>
    <row r="111" spans="1:39" x14ac:dyDescent="0.35">
      <c r="A111" t="s">
        <v>13654</v>
      </c>
      <c r="B111" t="s">
        <v>2330</v>
      </c>
      <c r="C111" t="s">
        <v>237</v>
      </c>
      <c r="D111" t="s">
        <v>2331</v>
      </c>
      <c r="E111" t="s">
        <v>72</v>
      </c>
      <c r="F111">
        <v>1</v>
      </c>
      <c r="G111" t="s">
        <v>2055</v>
      </c>
      <c r="H111" t="s">
        <v>2056</v>
      </c>
      <c r="I111" t="s">
        <v>38</v>
      </c>
      <c r="J111" t="s">
        <v>73</v>
      </c>
      <c r="K111" t="s">
        <v>68</v>
      </c>
      <c r="L111" t="s">
        <v>2058</v>
      </c>
      <c r="M111" t="s">
        <v>2059</v>
      </c>
      <c r="N111">
        <v>0</v>
      </c>
      <c r="O111">
        <v>0</v>
      </c>
      <c r="P111">
        <v>0</v>
      </c>
      <c r="Q111">
        <v>1440</v>
      </c>
      <c r="R111">
        <v>0</v>
      </c>
      <c r="S111">
        <v>0</v>
      </c>
      <c r="T111">
        <v>0</v>
      </c>
      <c r="U111">
        <v>0</v>
      </c>
      <c r="V111">
        <v>0</v>
      </c>
      <c r="W111">
        <v>0</v>
      </c>
      <c r="X111">
        <v>0</v>
      </c>
      <c r="Y111">
        <v>0</v>
      </c>
      <c r="Z111">
        <v>0</v>
      </c>
      <c r="AA111">
        <v>0</v>
      </c>
      <c r="AB111">
        <v>0</v>
      </c>
      <c r="AC111">
        <v>0</v>
      </c>
      <c r="AD111">
        <v>0</v>
      </c>
      <c r="AE111">
        <v>0</v>
      </c>
      <c r="AF111">
        <v>0</v>
      </c>
      <c r="AG111" t="s">
        <v>498</v>
      </c>
      <c r="AH111" s="21" t="s">
        <v>571</v>
      </c>
      <c r="AI111" s="21">
        <v>345.36</v>
      </c>
      <c r="AJ111" s="21">
        <v>100</v>
      </c>
      <c r="AK111" s="21" t="s">
        <v>2060</v>
      </c>
      <c r="AL111" t="s">
        <v>75</v>
      </c>
      <c r="AM111" t="s">
        <v>2032</v>
      </c>
    </row>
    <row r="112" spans="1:39" x14ac:dyDescent="0.35">
      <c r="A112" t="s">
        <v>23201</v>
      </c>
      <c r="B112" t="s">
        <v>2333</v>
      </c>
      <c r="C112" t="s">
        <v>237</v>
      </c>
      <c r="D112" t="s">
        <v>2075</v>
      </c>
      <c r="E112" t="s">
        <v>72</v>
      </c>
      <c r="F112">
        <v>1</v>
      </c>
      <c r="G112" t="s">
        <v>2055</v>
      </c>
      <c r="H112" t="s">
        <v>2056</v>
      </c>
      <c r="I112" t="s">
        <v>38</v>
      </c>
      <c r="J112" t="s">
        <v>73</v>
      </c>
      <c r="K112" t="s">
        <v>68</v>
      </c>
      <c r="L112" t="s">
        <v>2058</v>
      </c>
      <c r="M112" t="s">
        <v>2059</v>
      </c>
      <c r="N112">
        <v>0</v>
      </c>
      <c r="O112">
        <v>0</v>
      </c>
      <c r="P112">
        <v>0</v>
      </c>
      <c r="Q112">
        <v>1440</v>
      </c>
      <c r="R112">
        <v>0</v>
      </c>
      <c r="S112">
        <v>0</v>
      </c>
      <c r="T112">
        <v>0</v>
      </c>
      <c r="U112">
        <v>0</v>
      </c>
      <c r="V112">
        <v>0</v>
      </c>
      <c r="W112">
        <v>0</v>
      </c>
      <c r="X112">
        <v>0</v>
      </c>
      <c r="Y112">
        <v>0</v>
      </c>
      <c r="Z112">
        <v>0</v>
      </c>
      <c r="AA112">
        <v>0</v>
      </c>
      <c r="AB112">
        <v>0</v>
      </c>
      <c r="AC112">
        <v>0</v>
      </c>
      <c r="AD112">
        <v>0</v>
      </c>
      <c r="AE112">
        <v>0</v>
      </c>
      <c r="AF112">
        <v>0</v>
      </c>
      <c r="AG112" t="s">
        <v>499</v>
      </c>
      <c r="AH112" s="21" t="s">
        <v>570</v>
      </c>
      <c r="AI112" s="21">
        <v>345.36</v>
      </c>
      <c r="AJ112" s="21">
        <v>100</v>
      </c>
      <c r="AK112" s="21" t="s">
        <v>2060</v>
      </c>
      <c r="AL112" t="s">
        <v>75</v>
      </c>
      <c r="AM112" t="s">
        <v>2030</v>
      </c>
    </row>
    <row r="113" spans="1:39" x14ac:dyDescent="0.35">
      <c r="A113" t="s">
        <v>23574</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23598</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23616</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2060</v>
      </c>
      <c r="AL115" t="s">
        <v>70</v>
      </c>
      <c r="AM115" t="s">
        <v>2033</v>
      </c>
    </row>
    <row r="116" spans="1:39" x14ac:dyDescent="0.35">
      <c r="A116" t="s">
        <v>23635</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23662</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2060</v>
      </c>
      <c r="AL117" t="s">
        <v>70</v>
      </c>
      <c r="AM117" t="s">
        <v>2030</v>
      </c>
    </row>
    <row r="118" spans="1:39" x14ac:dyDescent="0.35">
      <c r="A118" t="s">
        <v>23680</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9077</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23722</v>
      </c>
      <c r="B120" t="s">
        <v>2356</v>
      </c>
      <c r="C120" t="s">
        <v>81</v>
      </c>
      <c r="D120" t="s">
        <v>2357</v>
      </c>
      <c r="E120" t="s">
        <v>560</v>
      </c>
      <c r="F120">
        <v>1</v>
      </c>
      <c r="G120" t="s">
        <v>2055</v>
      </c>
      <c r="H120" t="s">
        <v>2056</v>
      </c>
      <c r="I120" t="s">
        <v>38</v>
      </c>
      <c r="J120" t="s">
        <v>82</v>
      </c>
      <c r="K120" t="s">
        <v>68</v>
      </c>
      <c r="L120" t="s">
        <v>2058</v>
      </c>
      <c r="M120" t="s">
        <v>2358</v>
      </c>
      <c r="N120">
        <v>0</v>
      </c>
      <c r="O120">
        <v>0</v>
      </c>
      <c r="P120">
        <v>0</v>
      </c>
      <c r="Q120">
        <v>780</v>
      </c>
      <c r="R120">
        <v>0</v>
      </c>
      <c r="S120">
        <v>0</v>
      </c>
      <c r="T120">
        <v>0</v>
      </c>
      <c r="U120">
        <v>0</v>
      </c>
      <c r="V120">
        <v>0</v>
      </c>
      <c r="W120">
        <v>0</v>
      </c>
      <c r="X120">
        <v>0</v>
      </c>
      <c r="Y120">
        <v>0</v>
      </c>
      <c r="Z120">
        <v>0</v>
      </c>
      <c r="AA120">
        <v>0</v>
      </c>
      <c r="AB120">
        <v>0</v>
      </c>
      <c r="AC120">
        <v>0</v>
      </c>
      <c r="AD120">
        <v>0</v>
      </c>
      <c r="AE120">
        <v>0</v>
      </c>
      <c r="AF120">
        <v>0</v>
      </c>
      <c r="AG120" t="s">
        <v>507</v>
      </c>
      <c r="AH120" s="21" t="s">
        <v>571</v>
      </c>
      <c r="AI120" s="21">
        <v>187.20000000000005</v>
      </c>
      <c r="AJ120" s="21">
        <v>100</v>
      </c>
      <c r="AK120" s="21" t="s">
        <v>2060</v>
      </c>
      <c r="AL120" t="s">
        <v>70</v>
      </c>
      <c r="AM120" t="s">
        <v>2030</v>
      </c>
    </row>
    <row r="121" spans="1:39" x14ac:dyDescent="0.35">
      <c r="A121" t="s">
        <v>23836</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23932</v>
      </c>
      <c r="B122" t="s">
        <v>2363</v>
      </c>
      <c r="C122" t="s">
        <v>71</v>
      </c>
      <c r="D122" t="s">
        <v>2364</v>
      </c>
      <c r="E122" t="s">
        <v>72</v>
      </c>
      <c r="F122">
        <v>1</v>
      </c>
      <c r="G122" t="s">
        <v>2055</v>
      </c>
      <c r="H122" t="s">
        <v>2056</v>
      </c>
      <c r="I122" t="s">
        <v>38</v>
      </c>
      <c r="J122" t="s">
        <v>73</v>
      </c>
      <c r="K122" t="s">
        <v>68</v>
      </c>
      <c r="L122" t="s">
        <v>2058</v>
      </c>
      <c r="M122" t="s">
        <v>2059</v>
      </c>
      <c r="N122">
        <v>0</v>
      </c>
      <c r="O122">
        <v>0</v>
      </c>
      <c r="P122">
        <v>0</v>
      </c>
      <c r="Q122">
        <v>1440</v>
      </c>
      <c r="R122">
        <v>0</v>
      </c>
      <c r="S122">
        <v>0</v>
      </c>
      <c r="T122">
        <v>0</v>
      </c>
      <c r="U122">
        <v>0</v>
      </c>
      <c r="V122">
        <v>0</v>
      </c>
      <c r="W122">
        <v>0</v>
      </c>
      <c r="X122">
        <v>0</v>
      </c>
      <c r="Y122">
        <v>0</v>
      </c>
      <c r="Z122">
        <v>0</v>
      </c>
      <c r="AA122">
        <v>0</v>
      </c>
      <c r="AB122">
        <v>0</v>
      </c>
      <c r="AC122">
        <v>0</v>
      </c>
      <c r="AD122">
        <v>0</v>
      </c>
      <c r="AE122">
        <v>0</v>
      </c>
      <c r="AF122">
        <v>0</v>
      </c>
      <c r="AG122" t="s">
        <v>509</v>
      </c>
      <c r="AH122" s="21" t="s">
        <v>571</v>
      </c>
      <c r="AI122" s="21">
        <v>345.36</v>
      </c>
      <c r="AJ122" s="21">
        <v>100</v>
      </c>
      <c r="AK122" s="21" t="s">
        <v>2060</v>
      </c>
      <c r="AL122" t="s">
        <v>75</v>
      </c>
      <c r="AM122" t="s">
        <v>2031</v>
      </c>
    </row>
    <row r="123" spans="1:39" x14ac:dyDescent="0.35">
      <c r="A123" t="s">
        <v>23951</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2060</v>
      </c>
      <c r="AL123" t="s">
        <v>75</v>
      </c>
      <c r="AM123" t="s">
        <v>2032</v>
      </c>
    </row>
    <row r="124" spans="1:39" x14ac:dyDescent="0.35">
      <c r="A124" t="s">
        <v>25052</v>
      </c>
      <c r="B124" t="s">
        <v>2369</v>
      </c>
      <c r="C124" t="s">
        <v>78</v>
      </c>
      <c r="D124" t="s">
        <v>2370</v>
      </c>
      <c r="E124" t="s">
        <v>560</v>
      </c>
      <c r="F124">
        <v>1</v>
      </c>
      <c r="G124" t="s">
        <v>2055</v>
      </c>
      <c r="H124" t="s">
        <v>2056</v>
      </c>
      <c r="I124" t="s">
        <v>38</v>
      </c>
      <c r="J124" t="s">
        <v>67</v>
      </c>
      <c r="K124" t="s">
        <v>68</v>
      </c>
      <c r="L124" t="s">
        <v>2058</v>
      </c>
      <c r="M124" t="s">
        <v>2059</v>
      </c>
      <c r="N124">
        <v>0</v>
      </c>
      <c r="O124">
        <v>0</v>
      </c>
      <c r="P124">
        <v>0</v>
      </c>
      <c r="Q124">
        <v>1440</v>
      </c>
      <c r="R124">
        <v>0</v>
      </c>
      <c r="S124">
        <v>0</v>
      </c>
      <c r="T124">
        <v>0</v>
      </c>
      <c r="U124">
        <v>0</v>
      </c>
      <c r="V124">
        <v>0</v>
      </c>
      <c r="W124">
        <v>0</v>
      </c>
      <c r="X124">
        <v>0</v>
      </c>
      <c r="Y124">
        <v>0</v>
      </c>
      <c r="Z124">
        <v>0</v>
      </c>
      <c r="AA124">
        <v>0</v>
      </c>
      <c r="AB124">
        <v>0</v>
      </c>
      <c r="AC124">
        <v>0</v>
      </c>
      <c r="AD124">
        <v>0</v>
      </c>
      <c r="AE124">
        <v>0</v>
      </c>
      <c r="AF124">
        <v>0</v>
      </c>
      <c r="AG124" t="s">
        <v>511</v>
      </c>
      <c r="AH124" s="21" t="s">
        <v>571</v>
      </c>
      <c r="AI124" s="21">
        <v>345.36</v>
      </c>
      <c r="AJ124" s="21">
        <v>100</v>
      </c>
      <c r="AK124" s="21" t="s">
        <v>2060</v>
      </c>
      <c r="AL124" t="s">
        <v>70</v>
      </c>
      <c r="AM124" t="s">
        <v>2033</v>
      </c>
    </row>
    <row r="125" spans="1:39" x14ac:dyDescent="0.35">
      <c r="A125" t="s">
        <v>25056</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25080</v>
      </c>
      <c r="B126" t="s">
        <v>2375</v>
      </c>
      <c r="C126" t="s">
        <v>78</v>
      </c>
      <c r="D126" t="s">
        <v>2376</v>
      </c>
      <c r="E126" t="s">
        <v>560</v>
      </c>
      <c r="F126">
        <v>1</v>
      </c>
      <c r="G126" t="s">
        <v>2055</v>
      </c>
      <c r="H126" t="s">
        <v>2056</v>
      </c>
      <c r="I126" t="s">
        <v>38</v>
      </c>
      <c r="J126" t="s">
        <v>67</v>
      </c>
      <c r="K126" t="s">
        <v>68</v>
      </c>
      <c r="L126" t="s">
        <v>2058</v>
      </c>
      <c r="M126" t="s">
        <v>2170</v>
      </c>
      <c r="N126">
        <v>1</v>
      </c>
      <c r="O126">
        <v>37</v>
      </c>
      <c r="P126">
        <v>4.1100000000000003</v>
      </c>
      <c r="Q126">
        <v>900</v>
      </c>
      <c r="R126">
        <v>0</v>
      </c>
      <c r="S126">
        <v>0</v>
      </c>
      <c r="T126">
        <v>0</v>
      </c>
      <c r="U126">
        <v>0</v>
      </c>
      <c r="V126">
        <v>0</v>
      </c>
      <c r="W126">
        <v>0</v>
      </c>
      <c r="X126">
        <v>1</v>
      </c>
      <c r="Y126">
        <v>37</v>
      </c>
      <c r="Z126">
        <v>4.1100000000000003</v>
      </c>
      <c r="AA126">
        <v>0</v>
      </c>
      <c r="AB126">
        <v>0</v>
      </c>
      <c r="AC126">
        <v>0</v>
      </c>
      <c r="AD126">
        <v>0</v>
      </c>
      <c r="AE126">
        <v>0</v>
      </c>
      <c r="AF126">
        <v>0</v>
      </c>
      <c r="AG126" t="s">
        <v>513</v>
      </c>
      <c r="AH126" s="21" t="s">
        <v>571</v>
      </c>
      <c r="AI126" s="21">
        <v>216</v>
      </c>
      <c r="AJ126" s="21">
        <v>95.888888888888886</v>
      </c>
      <c r="AK126" s="21" t="s">
        <v>2063</v>
      </c>
      <c r="AL126" t="s">
        <v>70</v>
      </c>
      <c r="AM126" t="s">
        <v>2030</v>
      </c>
    </row>
    <row r="127" spans="1:39" x14ac:dyDescent="0.35">
      <c r="A127" t="s">
        <v>25084</v>
      </c>
      <c r="B127" t="s">
        <v>2378</v>
      </c>
      <c r="C127" t="s">
        <v>100</v>
      </c>
      <c r="D127" t="s">
        <v>2379</v>
      </c>
      <c r="E127" t="s">
        <v>560</v>
      </c>
      <c r="F127">
        <v>1</v>
      </c>
      <c r="G127" t="s">
        <v>2055</v>
      </c>
      <c r="H127" t="s">
        <v>2056</v>
      </c>
      <c r="I127" t="s">
        <v>38</v>
      </c>
      <c r="J127" t="s">
        <v>67</v>
      </c>
      <c r="K127" t="s">
        <v>68</v>
      </c>
      <c r="L127" t="s">
        <v>2058</v>
      </c>
      <c r="M127" t="s">
        <v>2059</v>
      </c>
      <c r="N127">
        <v>1</v>
      </c>
      <c r="O127">
        <v>54</v>
      </c>
      <c r="P127">
        <v>3.75</v>
      </c>
      <c r="Q127">
        <v>1440</v>
      </c>
      <c r="R127">
        <v>1</v>
      </c>
      <c r="S127">
        <v>54</v>
      </c>
      <c r="T127">
        <v>3.75</v>
      </c>
      <c r="U127">
        <v>0</v>
      </c>
      <c r="V127">
        <v>0</v>
      </c>
      <c r="W127">
        <v>0</v>
      </c>
      <c r="X127">
        <v>0</v>
      </c>
      <c r="Y127">
        <v>0</v>
      </c>
      <c r="Z127">
        <v>0</v>
      </c>
      <c r="AA127">
        <v>0</v>
      </c>
      <c r="AB127">
        <v>0</v>
      </c>
      <c r="AC127">
        <v>0</v>
      </c>
      <c r="AD127">
        <v>0</v>
      </c>
      <c r="AE127">
        <v>0</v>
      </c>
      <c r="AF127">
        <v>0</v>
      </c>
      <c r="AG127" t="s">
        <v>514</v>
      </c>
      <c r="AH127" s="21" t="s">
        <v>571</v>
      </c>
      <c r="AI127" s="21">
        <v>345.36</v>
      </c>
      <c r="AJ127" s="21">
        <v>96.25</v>
      </c>
      <c r="AK127" s="21" t="s">
        <v>2063</v>
      </c>
      <c r="AL127" t="s">
        <v>70</v>
      </c>
      <c r="AM127" t="s">
        <v>2030</v>
      </c>
    </row>
    <row r="128" spans="1:39" x14ac:dyDescent="0.35">
      <c r="A128" t="s">
        <v>25112</v>
      </c>
      <c r="B128" t="s">
        <v>2381</v>
      </c>
      <c r="C128" t="s">
        <v>66</v>
      </c>
      <c r="D128" t="s">
        <v>2382</v>
      </c>
      <c r="E128" t="s">
        <v>560</v>
      </c>
      <c r="F128">
        <v>1</v>
      </c>
      <c r="G128" t="s">
        <v>2055</v>
      </c>
      <c r="H128" t="s">
        <v>2056</v>
      </c>
      <c r="I128" t="s">
        <v>38</v>
      </c>
      <c r="J128" t="s">
        <v>67</v>
      </c>
      <c r="K128" t="s">
        <v>68</v>
      </c>
      <c r="L128" t="s">
        <v>2058</v>
      </c>
      <c r="M128" t="s">
        <v>2059</v>
      </c>
      <c r="N128">
        <v>3</v>
      </c>
      <c r="O128">
        <v>168</v>
      </c>
      <c r="P128">
        <v>11.67</v>
      </c>
      <c r="Q128">
        <v>1440</v>
      </c>
      <c r="R128">
        <v>3</v>
      </c>
      <c r="S128">
        <v>168</v>
      </c>
      <c r="T128">
        <v>11.67</v>
      </c>
      <c r="U128">
        <v>0</v>
      </c>
      <c r="V128">
        <v>0</v>
      </c>
      <c r="W128">
        <v>0</v>
      </c>
      <c r="X128">
        <v>0</v>
      </c>
      <c r="Y128">
        <v>0</v>
      </c>
      <c r="Z128">
        <v>0</v>
      </c>
      <c r="AA128">
        <v>0</v>
      </c>
      <c r="AB128">
        <v>0</v>
      </c>
      <c r="AC128">
        <v>0</v>
      </c>
      <c r="AD128">
        <v>0</v>
      </c>
      <c r="AE128">
        <v>0</v>
      </c>
      <c r="AF128">
        <v>0</v>
      </c>
      <c r="AG128" t="s">
        <v>515</v>
      </c>
      <c r="AH128" s="21" t="s">
        <v>571</v>
      </c>
      <c r="AI128" s="21">
        <v>345.36</v>
      </c>
      <c r="AJ128" s="21">
        <v>88.333333333333329</v>
      </c>
      <c r="AK128" s="21" t="s">
        <v>2063</v>
      </c>
      <c r="AL128" t="s">
        <v>70</v>
      </c>
      <c r="AM128" t="s">
        <v>2033</v>
      </c>
    </row>
    <row r="129" spans="1:39" x14ac:dyDescent="0.35">
      <c r="A129" t="s">
        <v>25131</v>
      </c>
      <c r="B129" t="s">
        <v>2384</v>
      </c>
      <c r="C129" t="s">
        <v>102</v>
      </c>
      <c r="D129" t="s">
        <v>2385</v>
      </c>
      <c r="E129" t="s">
        <v>560</v>
      </c>
      <c r="F129">
        <v>1</v>
      </c>
      <c r="G129" t="s">
        <v>2055</v>
      </c>
      <c r="H129" t="s">
        <v>2056</v>
      </c>
      <c r="I129" t="s">
        <v>38</v>
      </c>
      <c r="J129" t="s">
        <v>67</v>
      </c>
      <c r="K129" t="s">
        <v>68</v>
      </c>
      <c r="L129" t="s">
        <v>2058</v>
      </c>
      <c r="M129" t="s">
        <v>2059</v>
      </c>
      <c r="N129">
        <v>1</v>
      </c>
      <c r="O129">
        <v>15</v>
      </c>
      <c r="P129">
        <v>1.04</v>
      </c>
      <c r="Q129">
        <v>1440</v>
      </c>
      <c r="R129">
        <v>1</v>
      </c>
      <c r="S129">
        <v>15</v>
      </c>
      <c r="T129">
        <v>1.04</v>
      </c>
      <c r="U129">
        <v>0</v>
      </c>
      <c r="V129">
        <v>0</v>
      </c>
      <c r="W129">
        <v>0</v>
      </c>
      <c r="X129">
        <v>0</v>
      </c>
      <c r="Y129">
        <v>0</v>
      </c>
      <c r="Z129">
        <v>0</v>
      </c>
      <c r="AA129">
        <v>0</v>
      </c>
      <c r="AB129">
        <v>0</v>
      </c>
      <c r="AC129">
        <v>0</v>
      </c>
      <c r="AD129">
        <v>0</v>
      </c>
      <c r="AE129">
        <v>0</v>
      </c>
      <c r="AF129">
        <v>0</v>
      </c>
      <c r="AG129" t="s">
        <v>516</v>
      </c>
      <c r="AH129" s="21" t="s">
        <v>571</v>
      </c>
      <c r="AI129" s="21">
        <v>345.36</v>
      </c>
      <c r="AJ129" s="21">
        <v>98.958333333333329</v>
      </c>
      <c r="AK129" s="21" t="s">
        <v>2063</v>
      </c>
      <c r="AL129" t="s">
        <v>70</v>
      </c>
      <c r="AM129" t="s">
        <v>2032</v>
      </c>
    </row>
    <row r="130" spans="1:39" x14ac:dyDescent="0.35">
      <c r="A130" t="s">
        <v>25135</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25151</v>
      </c>
      <c r="B131" t="s">
        <v>2390</v>
      </c>
      <c r="C131" t="s">
        <v>71</v>
      </c>
      <c r="D131" t="s">
        <v>2391</v>
      </c>
      <c r="E131" t="s">
        <v>72</v>
      </c>
      <c r="F131">
        <v>2</v>
      </c>
      <c r="G131" t="s">
        <v>2055</v>
      </c>
      <c r="H131" t="s">
        <v>2056</v>
      </c>
      <c r="I131" t="s">
        <v>38</v>
      </c>
      <c r="J131" t="s">
        <v>73</v>
      </c>
      <c r="K131" t="s">
        <v>68</v>
      </c>
      <c r="L131" t="s">
        <v>2058</v>
      </c>
      <c r="M131" t="s">
        <v>2059</v>
      </c>
      <c r="N131">
        <v>0</v>
      </c>
      <c r="O131">
        <v>0</v>
      </c>
      <c r="P131">
        <v>0</v>
      </c>
      <c r="Q131">
        <v>1440</v>
      </c>
      <c r="R131">
        <v>0</v>
      </c>
      <c r="S131">
        <v>0</v>
      </c>
      <c r="T131">
        <v>0</v>
      </c>
      <c r="U131">
        <v>0</v>
      </c>
      <c r="V131">
        <v>0</v>
      </c>
      <c r="W131">
        <v>0</v>
      </c>
      <c r="X131">
        <v>0</v>
      </c>
      <c r="Y131">
        <v>0</v>
      </c>
      <c r="Z131">
        <v>0</v>
      </c>
      <c r="AA131">
        <v>0</v>
      </c>
      <c r="AB131">
        <v>0</v>
      </c>
      <c r="AC131">
        <v>0</v>
      </c>
      <c r="AD131">
        <v>0</v>
      </c>
      <c r="AE131">
        <v>0</v>
      </c>
      <c r="AF131">
        <v>0</v>
      </c>
      <c r="AG131" t="s">
        <v>518</v>
      </c>
      <c r="AH131" s="21" t="s">
        <v>571</v>
      </c>
      <c r="AI131" s="21">
        <v>345.36</v>
      </c>
      <c r="AJ131" s="21">
        <v>100</v>
      </c>
      <c r="AK131" s="21" t="s">
        <v>2060</v>
      </c>
      <c r="AL131" t="s">
        <v>75</v>
      </c>
      <c r="AM131" t="s">
        <v>2033</v>
      </c>
    </row>
    <row r="132" spans="1:39" x14ac:dyDescent="0.35">
      <c r="A132" t="s">
        <v>25155</v>
      </c>
      <c r="B132" t="s">
        <v>2393</v>
      </c>
      <c r="C132" t="s">
        <v>66</v>
      </c>
      <c r="D132" t="s">
        <v>2394</v>
      </c>
      <c r="E132" t="s">
        <v>560</v>
      </c>
      <c r="F132">
        <v>1</v>
      </c>
      <c r="G132" t="s">
        <v>2055</v>
      </c>
      <c r="H132" t="s">
        <v>2056</v>
      </c>
      <c r="I132" t="s">
        <v>38</v>
      </c>
      <c r="J132" t="s">
        <v>67</v>
      </c>
      <c r="K132" t="s">
        <v>68</v>
      </c>
      <c r="L132" t="s">
        <v>2058</v>
      </c>
      <c r="M132" t="s">
        <v>2059</v>
      </c>
      <c r="N132">
        <v>1</v>
      </c>
      <c r="O132">
        <v>37</v>
      </c>
      <c r="P132">
        <v>2.57</v>
      </c>
      <c r="Q132">
        <v>1440</v>
      </c>
      <c r="R132">
        <v>0</v>
      </c>
      <c r="S132">
        <v>0</v>
      </c>
      <c r="T132">
        <v>0</v>
      </c>
      <c r="U132">
        <v>1</v>
      </c>
      <c r="V132">
        <v>37</v>
      </c>
      <c r="W132">
        <v>2.57</v>
      </c>
      <c r="X132">
        <v>0</v>
      </c>
      <c r="Y132">
        <v>0</v>
      </c>
      <c r="Z132">
        <v>0</v>
      </c>
      <c r="AA132">
        <v>0</v>
      </c>
      <c r="AB132">
        <v>0</v>
      </c>
      <c r="AC132">
        <v>0</v>
      </c>
      <c r="AD132">
        <v>0</v>
      </c>
      <c r="AE132">
        <v>0</v>
      </c>
      <c r="AF132">
        <v>0</v>
      </c>
      <c r="AG132" t="s">
        <v>519</v>
      </c>
      <c r="AH132" s="21" t="s">
        <v>571</v>
      </c>
      <c r="AI132" s="21">
        <v>345.36</v>
      </c>
      <c r="AJ132" s="21">
        <v>97.430555555555557</v>
      </c>
      <c r="AK132" s="21" t="s">
        <v>2063</v>
      </c>
      <c r="AL132" t="s">
        <v>70</v>
      </c>
      <c r="AM132" t="s">
        <v>2030</v>
      </c>
    </row>
    <row r="133" spans="1:39" x14ac:dyDescent="0.35">
      <c r="A133" t="s">
        <v>25159</v>
      </c>
      <c r="B133" t="s">
        <v>2396</v>
      </c>
      <c r="C133" t="s">
        <v>76</v>
      </c>
      <c r="D133" t="s">
        <v>2397</v>
      </c>
      <c r="E133" t="s">
        <v>560</v>
      </c>
      <c r="F133">
        <v>1</v>
      </c>
      <c r="G133" t="s">
        <v>2055</v>
      </c>
      <c r="H133" t="s">
        <v>2056</v>
      </c>
      <c r="I133" t="s">
        <v>38</v>
      </c>
      <c r="J133" t="s">
        <v>67</v>
      </c>
      <c r="K133" t="s">
        <v>68</v>
      </c>
      <c r="L133" t="s">
        <v>2058</v>
      </c>
      <c r="M133" t="s">
        <v>2059</v>
      </c>
      <c r="N133">
        <v>0</v>
      </c>
      <c r="O133">
        <v>0</v>
      </c>
      <c r="P133">
        <v>0</v>
      </c>
      <c r="Q133">
        <v>1440</v>
      </c>
      <c r="R133">
        <v>0</v>
      </c>
      <c r="S133">
        <v>0</v>
      </c>
      <c r="T133">
        <v>0</v>
      </c>
      <c r="U133">
        <v>0</v>
      </c>
      <c r="V133">
        <v>0</v>
      </c>
      <c r="W133">
        <v>0</v>
      </c>
      <c r="X133">
        <v>0</v>
      </c>
      <c r="Y133">
        <v>0</v>
      </c>
      <c r="Z133">
        <v>0</v>
      </c>
      <c r="AA133">
        <v>0</v>
      </c>
      <c r="AB133">
        <v>0</v>
      </c>
      <c r="AC133">
        <v>0</v>
      </c>
      <c r="AD133">
        <v>0</v>
      </c>
      <c r="AE133">
        <v>0</v>
      </c>
      <c r="AF133">
        <v>0</v>
      </c>
      <c r="AG133" t="s">
        <v>520</v>
      </c>
      <c r="AH133" s="21" t="s">
        <v>571</v>
      </c>
      <c r="AI133" s="21">
        <v>345.36</v>
      </c>
      <c r="AJ133" s="21">
        <v>100</v>
      </c>
      <c r="AK133" s="21" t="s">
        <v>2060</v>
      </c>
      <c r="AL133" t="s">
        <v>70</v>
      </c>
      <c r="AM133" t="s">
        <v>2033</v>
      </c>
    </row>
    <row r="134" spans="1:39" x14ac:dyDescent="0.35">
      <c r="A134" t="s">
        <v>25171</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2060</v>
      </c>
      <c r="AL134" t="s">
        <v>75</v>
      </c>
      <c r="AM134" t="s">
        <v>2032</v>
      </c>
    </row>
    <row r="135" spans="1:39" x14ac:dyDescent="0.35">
      <c r="A135" t="s">
        <v>25175</v>
      </c>
      <c r="B135" t="s">
        <v>2402</v>
      </c>
      <c r="C135" t="s">
        <v>78</v>
      </c>
      <c r="D135" t="s">
        <v>2403</v>
      </c>
      <c r="E135" t="s">
        <v>560</v>
      </c>
      <c r="F135">
        <v>1</v>
      </c>
      <c r="G135" t="s">
        <v>2055</v>
      </c>
      <c r="H135" t="s">
        <v>2056</v>
      </c>
      <c r="I135" t="s">
        <v>38</v>
      </c>
      <c r="J135" t="s">
        <v>67</v>
      </c>
      <c r="K135" t="s">
        <v>68</v>
      </c>
      <c r="L135" t="s">
        <v>2058</v>
      </c>
      <c r="M135" t="s">
        <v>2059</v>
      </c>
      <c r="N135">
        <v>1</v>
      </c>
      <c r="O135">
        <v>56</v>
      </c>
      <c r="P135">
        <v>3.89</v>
      </c>
      <c r="Q135">
        <v>1440</v>
      </c>
      <c r="R135">
        <v>0</v>
      </c>
      <c r="S135">
        <v>0</v>
      </c>
      <c r="T135">
        <v>0</v>
      </c>
      <c r="U135">
        <v>1</v>
      </c>
      <c r="V135">
        <v>56</v>
      </c>
      <c r="W135">
        <v>3.89</v>
      </c>
      <c r="X135">
        <v>0</v>
      </c>
      <c r="Y135">
        <v>0</v>
      </c>
      <c r="Z135">
        <v>0</v>
      </c>
      <c r="AA135">
        <v>0</v>
      </c>
      <c r="AB135">
        <v>0</v>
      </c>
      <c r="AC135">
        <v>0</v>
      </c>
      <c r="AD135">
        <v>0</v>
      </c>
      <c r="AE135">
        <v>0</v>
      </c>
      <c r="AF135">
        <v>0</v>
      </c>
      <c r="AG135" t="s">
        <v>522</v>
      </c>
      <c r="AH135" s="21" t="s">
        <v>571</v>
      </c>
      <c r="AI135" s="21">
        <v>345.36</v>
      </c>
      <c r="AJ135" s="21">
        <v>96.111111111111114</v>
      </c>
      <c r="AK135" s="21" t="s">
        <v>2063</v>
      </c>
      <c r="AL135" t="s">
        <v>70</v>
      </c>
      <c r="AM135" t="s">
        <v>2032</v>
      </c>
    </row>
    <row r="136" spans="1:39" x14ac:dyDescent="0.35">
      <c r="A136" t="s">
        <v>25179</v>
      </c>
      <c r="B136" t="s">
        <v>2405</v>
      </c>
      <c r="C136" t="s">
        <v>100</v>
      </c>
      <c r="D136" t="s">
        <v>2406</v>
      </c>
      <c r="E136" t="s">
        <v>560</v>
      </c>
      <c r="F136">
        <v>1</v>
      </c>
      <c r="G136" t="s">
        <v>2055</v>
      </c>
      <c r="H136" t="s">
        <v>2056</v>
      </c>
      <c r="I136" t="s">
        <v>38</v>
      </c>
      <c r="J136" t="s">
        <v>67</v>
      </c>
      <c r="K136" t="s">
        <v>68</v>
      </c>
      <c r="L136" t="s">
        <v>2058</v>
      </c>
      <c r="M136" t="s">
        <v>2059</v>
      </c>
      <c r="N136">
        <v>1</v>
      </c>
      <c r="O136">
        <v>36</v>
      </c>
      <c r="P136">
        <v>2.5</v>
      </c>
      <c r="Q136">
        <v>1440</v>
      </c>
      <c r="R136">
        <v>0</v>
      </c>
      <c r="S136">
        <v>0</v>
      </c>
      <c r="T136">
        <v>0</v>
      </c>
      <c r="U136">
        <v>1</v>
      </c>
      <c r="V136">
        <v>36</v>
      </c>
      <c r="W136">
        <v>2.5</v>
      </c>
      <c r="X136">
        <v>0</v>
      </c>
      <c r="Y136">
        <v>0</v>
      </c>
      <c r="Z136">
        <v>0</v>
      </c>
      <c r="AA136">
        <v>0</v>
      </c>
      <c r="AB136">
        <v>0</v>
      </c>
      <c r="AC136">
        <v>0</v>
      </c>
      <c r="AD136">
        <v>0</v>
      </c>
      <c r="AE136">
        <v>0</v>
      </c>
      <c r="AF136">
        <v>0</v>
      </c>
      <c r="AG136" t="s">
        <v>523</v>
      </c>
      <c r="AH136" s="21" t="s">
        <v>571</v>
      </c>
      <c r="AI136" s="21">
        <v>345.36</v>
      </c>
      <c r="AJ136" s="21">
        <v>97.5</v>
      </c>
      <c r="AK136" s="21" t="s">
        <v>2063</v>
      </c>
      <c r="AL136" t="s">
        <v>70</v>
      </c>
      <c r="AM136" t="s">
        <v>2032</v>
      </c>
    </row>
    <row r="137" spans="1:39" x14ac:dyDescent="0.35">
      <c r="A137" t="s">
        <v>25198</v>
      </c>
      <c r="B137" t="s">
        <v>2408</v>
      </c>
      <c r="C137" t="s">
        <v>822</v>
      </c>
      <c r="D137" t="s">
        <v>2409</v>
      </c>
      <c r="E137" t="s">
        <v>72</v>
      </c>
      <c r="F137">
        <v>1</v>
      </c>
      <c r="G137" t="s">
        <v>2055</v>
      </c>
      <c r="H137" t="s">
        <v>2056</v>
      </c>
      <c r="I137" t="s">
        <v>38</v>
      </c>
      <c r="J137" t="s">
        <v>425</v>
      </c>
      <c r="K137" t="s">
        <v>68</v>
      </c>
      <c r="L137" t="s">
        <v>2058</v>
      </c>
      <c r="M137" t="s">
        <v>2059</v>
      </c>
      <c r="N137">
        <v>1</v>
      </c>
      <c r="O137">
        <v>67</v>
      </c>
      <c r="P137">
        <v>4.6500000000000004</v>
      </c>
      <c r="Q137">
        <v>1440</v>
      </c>
      <c r="R137">
        <v>1</v>
      </c>
      <c r="S137">
        <v>67</v>
      </c>
      <c r="T137">
        <v>4.6500000000000004</v>
      </c>
      <c r="U137">
        <v>0</v>
      </c>
      <c r="V137">
        <v>0</v>
      </c>
      <c r="W137">
        <v>0</v>
      </c>
      <c r="X137">
        <v>0</v>
      </c>
      <c r="Y137">
        <v>0</v>
      </c>
      <c r="Z137">
        <v>0</v>
      </c>
      <c r="AA137">
        <v>0</v>
      </c>
      <c r="AB137">
        <v>0</v>
      </c>
      <c r="AC137">
        <v>0</v>
      </c>
      <c r="AD137">
        <v>0</v>
      </c>
      <c r="AE137">
        <v>0</v>
      </c>
      <c r="AF137">
        <v>0</v>
      </c>
      <c r="AG137" t="s">
        <v>524</v>
      </c>
      <c r="AH137" s="21" t="s">
        <v>571</v>
      </c>
      <c r="AI137" s="21">
        <v>345.36</v>
      </c>
      <c r="AJ137" s="21">
        <v>95.347222222222229</v>
      </c>
      <c r="AK137" s="21" t="s">
        <v>2063</v>
      </c>
      <c r="AL137" t="s">
        <v>75</v>
      </c>
      <c r="AM137" t="s">
        <v>2030</v>
      </c>
    </row>
    <row r="138" spans="1:39" x14ac:dyDescent="0.35">
      <c r="A138" t="s">
        <v>25202</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25218</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25222</v>
      </c>
      <c r="B140" t="s">
        <v>2417</v>
      </c>
      <c r="C140" t="s">
        <v>100</v>
      </c>
      <c r="D140" t="s">
        <v>2418</v>
      </c>
      <c r="E140" t="s">
        <v>560</v>
      </c>
      <c r="F140">
        <v>1</v>
      </c>
      <c r="G140" t="s">
        <v>2055</v>
      </c>
      <c r="H140" t="s">
        <v>2056</v>
      </c>
      <c r="I140" t="s">
        <v>38</v>
      </c>
      <c r="J140" t="s">
        <v>67</v>
      </c>
      <c r="K140" t="s">
        <v>68</v>
      </c>
      <c r="L140" t="s">
        <v>2058</v>
      </c>
      <c r="M140" t="s">
        <v>2059</v>
      </c>
      <c r="N140">
        <v>0</v>
      </c>
      <c r="O140">
        <v>0</v>
      </c>
      <c r="P140">
        <v>0</v>
      </c>
      <c r="Q140">
        <v>1440</v>
      </c>
      <c r="R140">
        <v>0</v>
      </c>
      <c r="S140">
        <v>0</v>
      </c>
      <c r="T140">
        <v>0</v>
      </c>
      <c r="U140">
        <v>0</v>
      </c>
      <c r="V140">
        <v>0</v>
      </c>
      <c r="W140">
        <v>0</v>
      </c>
      <c r="X140">
        <v>0</v>
      </c>
      <c r="Y140">
        <v>0</v>
      </c>
      <c r="Z140">
        <v>0</v>
      </c>
      <c r="AA140">
        <v>0</v>
      </c>
      <c r="AB140">
        <v>0</v>
      </c>
      <c r="AC140">
        <v>0</v>
      </c>
      <c r="AD140">
        <v>0</v>
      </c>
      <c r="AE140">
        <v>0</v>
      </c>
      <c r="AF140">
        <v>0</v>
      </c>
      <c r="AG140" t="s">
        <v>527</v>
      </c>
      <c r="AH140" s="21" t="s">
        <v>571</v>
      </c>
      <c r="AI140" s="21">
        <v>345.36</v>
      </c>
      <c r="AJ140" s="21">
        <v>100</v>
      </c>
      <c r="AK140" s="21" t="s">
        <v>2060</v>
      </c>
      <c r="AL140" t="s">
        <v>70</v>
      </c>
      <c r="AM140" t="s">
        <v>2030</v>
      </c>
    </row>
    <row r="141" spans="1:39" x14ac:dyDescent="0.35">
      <c r="A141" t="s">
        <v>25242</v>
      </c>
      <c r="B141" t="s">
        <v>2420</v>
      </c>
      <c r="C141" t="s">
        <v>86</v>
      </c>
      <c r="D141" t="s">
        <v>2421</v>
      </c>
      <c r="E141" t="s">
        <v>72</v>
      </c>
      <c r="F141">
        <v>1</v>
      </c>
      <c r="G141" t="s">
        <v>2055</v>
      </c>
      <c r="H141" t="s">
        <v>2056</v>
      </c>
      <c r="I141" t="s">
        <v>38</v>
      </c>
      <c r="J141" t="s">
        <v>73</v>
      </c>
      <c r="K141" t="s">
        <v>68</v>
      </c>
      <c r="L141" t="s">
        <v>2058</v>
      </c>
      <c r="M141" t="s">
        <v>2059</v>
      </c>
      <c r="N141">
        <v>1</v>
      </c>
      <c r="O141">
        <v>19</v>
      </c>
      <c r="P141">
        <v>1.32</v>
      </c>
      <c r="Q141">
        <v>1440</v>
      </c>
      <c r="R141">
        <v>0</v>
      </c>
      <c r="S141">
        <v>0</v>
      </c>
      <c r="T141">
        <v>0</v>
      </c>
      <c r="U141">
        <v>0</v>
      </c>
      <c r="V141">
        <v>0</v>
      </c>
      <c r="W141">
        <v>0</v>
      </c>
      <c r="X141">
        <v>1</v>
      </c>
      <c r="Y141">
        <v>19</v>
      </c>
      <c r="Z141">
        <v>1.32</v>
      </c>
      <c r="AA141">
        <v>0</v>
      </c>
      <c r="AB141">
        <v>0</v>
      </c>
      <c r="AC141">
        <v>0</v>
      </c>
      <c r="AD141">
        <v>0</v>
      </c>
      <c r="AE141">
        <v>0</v>
      </c>
      <c r="AF141">
        <v>0</v>
      </c>
      <c r="AG141" t="s">
        <v>528</v>
      </c>
      <c r="AH141" s="21" t="s">
        <v>571</v>
      </c>
      <c r="AI141" s="21">
        <v>345.36</v>
      </c>
      <c r="AJ141" s="21">
        <v>98.680555555555557</v>
      </c>
      <c r="AK141" s="21" t="s">
        <v>2063</v>
      </c>
      <c r="AL141" t="s">
        <v>75</v>
      </c>
      <c r="AM141" t="s">
        <v>2032</v>
      </c>
    </row>
    <row r="142" spans="1:39" x14ac:dyDescent="0.35">
      <c r="A142" t="s">
        <v>25246</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25262</v>
      </c>
      <c r="B143" t="s">
        <v>2426</v>
      </c>
      <c r="C143" t="s">
        <v>86</v>
      </c>
      <c r="D143" t="s">
        <v>2427</v>
      </c>
      <c r="E143" t="s">
        <v>72</v>
      </c>
      <c r="F143">
        <v>1</v>
      </c>
      <c r="G143" t="s">
        <v>2055</v>
      </c>
      <c r="H143" t="s">
        <v>2056</v>
      </c>
      <c r="I143" t="s">
        <v>38</v>
      </c>
      <c r="J143" t="s">
        <v>73</v>
      </c>
      <c r="K143" t="s">
        <v>68</v>
      </c>
      <c r="L143" t="s">
        <v>2058</v>
      </c>
      <c r="M143" t="s">
        <v>2170</v>
      </c>
      <c r="N143">
        <v>0</v>
      </c>
      <c r="O143">
        <v>0</v>
      </c>
      <c r="P143">
        <v>0</v>
      </c>
      <c r="Q143">
        <v>900</v>
      </c>
      <c r="R143">
        <v>0</v>
      </c>
      <c r="S143">
        <v>0</v>
      </c>
      <c r="T143">
        <v>0</v>
      </c>
      <c r="U143">
        <v>0</v>
      </c>
      <c r="V143">
        <v>0</v>
      </c>
      <c r="W143">
        <v>0</v>
      </c>
      <c r="X143">
        <v>0</v>
      </c>
      <c r="Y143">
        <v>0</v>
      </c>
      <c r="Z143">
        <v>0</v>
      </c>
      <c r="AA143">
        <v>0</v>
      </c>
      <c r="AB143">
        <v>0</v>
      </c>
      <c r="AC143">
        <v>0</v>
      </c>
      <c r="AD143">
        <v>0</v>
      </c>
      <c r="AE143">
        <v>0</v>
      </c>
      <c r="AF143">
        <v>0</v>
      </c>
      <c r="AG143" t="s">
        <v>530</v>
      </c>
      <c r="AH143" s="21" t="s">
        <v>571</v>
      </c>
      <c r="AI143" s="21">
        <v>216</v>
      </c>
      <c r="AJ143" s="21">
        <v>100</v>
      </c>
      <c r="AK143" s="21" t="s">
        <v>2060</v>
      </c>
      <c r="AL143" t="s">
        <v>75</v>
      </c>
      <c r="AM143" t="s">
        <v>2031</v>
      </c>
    </row>
    <row r="144" spans="1:39" x14ac:dyDescent="0.35">
      <c r="A144" t="s">
        <v>25266</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25289</v>
      </c>
      <c r="B145" t="s">
        <v>2433</v>
      </c>
      <c r="C145" t="s">
        <v>71</v>
      </c>
      <c r="D145" t="s">
        <v>2434</v>
      </c>
      <c r="E145" t="s">
        <v>72</v>
      </c>
      <c r="F145">
        <v>1</v>
      </c>
      <c r="G145" t="s">
        <v>2055</v>
      </c>
      <c r="H145" t="s">
        <v>2056</v>
      </c>
      <c r="I145" t="s">
        <v>38</v>
      </c>
      <c r="J145" t="s">
        <v>73</v>
      </c>
      <c r="K145" t="s">
        <v>68</v>
      </c>
      <c r="L145" t="s">
        <v>2058</v>
      </c>
      <c r="M145" t="s">
        <v>2059</v>
      </c>
      <c r="N145">
        <v>3</v>
      </c>
      <c r="O145">
        <v>150</v>
      </c>
      <c r="P145">
        <v>10.42</v>
      </c>
      <c r="Q145">
        <v>1440</v>
      </c>
      <c r="R145">
        <v>2</v>
      </c>
      <c r="S145">
        <v>101</v>
      </c>
      <c r="T145">
        <v>7.01</v>
      </c>
      <c r="U145">
        <v>1</v>
      </c>
      <c r="V145">
        <v>49</v>
      </c>
      <c r="W145">
        <v>3.4</v>
      </c>
      <c r="X145">
        <v>0</v>
      </c>
      <c r="Y145">
        <v>0</v>
      </c>
      <c r="Z145">
        <v>0</v>
      </c>
      <c r="AA145">
        <v>0</v>
      </c>
      <c r="AB145">
        <v>0</v>
      </c>
      <c r="AC145">
        <v>0</v>
      </c>
      <c r="AD145">
        <v>0</v>
      </c>
      <c r="AE145">
        <v>0</v>
      </c>
      <c r="AF145">
        <v>0</v>
      </c>
      <c r="AG145" t="s">
        <v>532</v>
      </c>
      <c r="AH145" s="21" t="s">
        <v>571</v>
      </c>
      <c r="AI145" s="21">
        <v>345.36</v>
      </c>
      <c r="AJ145" s="21">
        <v>89.583333333333329</v>
      </c>
      <c r="AK145" s="21" t="s">
        <v>2063</v>
      </c>
      <c r="AL145" t="s">
        <v>75</v>
      </c>
      <c r="AM145" t="s">
        <v>2032</v>
      </c>
    </row>
    <row r="146" spans="1:39" x14ac:dyDescent="0.35">
      <c r="A146" t="s">
        <v>25293</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25313</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25317</v>
      </c>
      <c r="B148" t="s">
        <v>2442</v>
      </c>
      <c r="C148" t="s">
        <v>117</v>
      </c>
      <c r="D148" t="s">
        <v>2443</v>
      </c>
      <c r="E148" t="s">
        <v>560</v>
      </c>
      <c r="F148">
        <v>1</v>
      </c>
      <c r="G148" t="s">
        <v>2055</v>
      </c>
      <c r="H148" t="s">
        <v>2056</v>
      </c>
      <c r="I148" t="s">
        <v>38</v>
      </c>
      <c r="J148" t="s">
        <v>67</v>
      </c>
      <c r="K148" t="s">
        <v>68</v>
      </c>
      <c r="L148" t="s">
        <v>2058</v>
      </c>
      <c r="M148" t="s">
        <v>2059</v>
      </c>
      <c r="N148">
        <v>1</v>
      </c>
      <c r="O148">
        <v>20</v>
      </c>
      <c r="P148">
        <v>1.39</v>
      </c>
      <c r="Q148">
        <v>1440</v>
      </c>
      <c r="R148">
        <v>0</v>
      </c>
      <c r="S148">
        <v>0</v>
      </c>
      <c r="T148">
        <v>0</v>
      </c>
      <c r="U148">
        <v>1</v>
      </c>
      <c r="V148">
        <v>20</v>
      </c>
      <c r="W148">
        <v>1.39</v>
      </c>
      <c r="X148">
        <v>0</v>
      </c>
      <c r="Y148">
        <v>0</v>
      </c>
      <c r="Z148">
        <v>0</v>
      </c>
      <c r="AA148">
        <v>0</v>
      </c>
      <c r="AB148">
        <v>0</v>
      </c>
      <c r="AC148">
        <v>0</v>
      </c>
      <c r="AD148">
        <v>0</v>
      </c>
      <c r="AE148">
        <v>0</v>
      </c>
      <c r="AF148">
        <v>0</v>
      </c>
      <c r="AG148" t="s">
        <v>535</v>
      </c>
      <c r="AH148" s="21" t="s">
        <v>571</v>
      </c>
      <c r="AI148" s="21">
        <v>345.36</v>
      </c>
      <c r="AJ148" s="21">
        <v>98.611111111111114</v>
      </c>
      <c r="AK148" s="21" t="s">
        <v>2063</v>
      </c>
      <c r="AL148" t="s">
        <v>70</v>
      </c>
      <c r="AM148" t="s">
        <v>2033</v>
      </c>
    </row>
    <row r="149" spans="1:39" x14ac:dyDescent="0.35">
      <c r="A149" t="s">
        <v>25340</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25357</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2060</v>
      </c>
      <c r="AL150" t="s">
        <v>70</v>
      </c>
      <c r="AM150" t="s">
        <v>2030</v>
      </c>
    </row>
    <row r="151" spans="1:39" x14ac:dyDescent="0.35">
      <c r="A151" t="s">
        <v>25360</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25379</v>
      </c>
      <c r="B152" t="s">
        <v>2454</v>
      </c>
      <c r="C152" t="s">
        <v>567</v>
      </c>
      <c r="D152" t="s">
        <v>2455</v>
      </c>
      <c r="E152" t="s">
        <v>560</v>
      </c>
      <c r="F152">
        <v>1</v>
      </c>
      <c r="G152" t="s">
        <v>2055</v>
      </c>
      <c r="H152" t="s">
        <v>2056</v>
      </c>
      <c r="I152" t="s">
        <v>38</v>
      </c>
      <c r="J152" t="s">
        <v>428</v>
      </c>
      <c r="K152" t="s">
        <v>68</v>
      </c>
      <c r="L152" t="s">
        <v>2058</v>
      </c>
      <c r="M152" t="s">
        <v>2059</v>
      </c>
      <c r="N152">
        <v>2</v>
      </c>
      <c r="O152">
        <v>95</v>
      </c>
      <c r="P152">
        <v>6.6</v>
      </c>
      <c r="Q152">
        <v>1440</v>
      </c>
      <c r="R152">
        <v>2</v>
      </c>
      <c r="S152">
        <v>95</v>
      </c>
      <c r="T152">
        <v>6.6</v>
      </c>
      <c r="U152">
        <v>0</v>
      </c>
      <c r="V152">
        <v>0</v>
      </c>
      <c r="W152">
        <v>0</v>
      </c>
      <c r="X152">
        <v>0</v>
      </c>
      <c r="Y152">
        <v>0</v>
      </c>
      <c r="Z152">
        <v>0</v>
      </c>
      <c r="AA152">
        <v>0</v>
      </c>
      <c r="AB152">
        <v>0</v>
      </c>
      <c r="AC152">
        <v>0</v>
      </c>
      <c r="AD152">
        <v>0</v>
      </c>
      <c r="AE152">
        <v>0</v>
      </c>
      <c r="AF152">
        <v>0</v>
      </c>
      <c r="AG152" t="s">
        <v>539</v>
      </c>
      <c r="AH152" s="21" t="s">
        <v>571</v>
      </c>
      <c r="AI152" s="21">
        <v>345.36</v>
      </c>
      <c r="AJ152" s="21">
        <v>93.402777777777771</v>
      </c>
      <c r="AK152" s="21" t="s">
        <v>2063</v>
      </c>
      <c r="AL152" t="s">
        <v>70</v>
      </c>
      <c r="AM152" t="s">
        <v>2032</v>
      </c>
    </row>
    <row r="153" spans="1:39" x14ac:dyDescent="0.35">
      <c r="A153" t="s">
        <v>25383</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25395</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25398</v>
      </c>
      <c r="B155" t="s">
        <v>2463</v>
      </c>
      <c r="C155" t="s">
        <v>76</v>
      </c>
      <c r="D155" t="s">
        <v>2464</v>
      </c>
      <c r="E155" t="s">
        <v>560</v>
      </c>
      <c r="F155">
        <v>1</v>
      </c>
      <c r="G155" t="s">
        <v>2055</v>
      </c>
      <c r="H155" t="s">
        <v>2056</v>
      </c>
      <c r="I155" t="s">
        <v>38</v>
      </c>
      <c r="J155" t="s">
        <v>67</v>
      </c>
      <c r="K155" t="s">
        <v>68</v>
      </c>
      <c r="L155" t="s">
        <v>2058</v>
      </c>
      <c r="M155" t="s">
        <v>2170</v>
      </c>
      <c r="N155">
        <v>1</v>
      </c>
      <c r="O155">
        <v>10</v>
      </c>
      <c r="P155">
        <v>1.1100000000000001</v>
      </c>
      <c r="Q155">
        <v>900</v>
      </c>
      <c r="R155">
        <v>0</v>
      </c>
      <c r="S155">
        <v>0</v>
      </c>
      <c r="T155">
        <v>0</v>
      </c>
      <c r="U155">
        <v>1</v>
      </c>
      <c r="V155">
        <v>10</v>
      </c>
      <c r="W155">
        <v>1.1100000000000001</v>
      </c>
      <c r="X155">
        <v>0</v>
      </c>
      <c r="Y155">
        <v>0</v>
      </c>
      <c r="Z155">
        <v>0</v>
      </c>
      <c r="AA155">
        <v>0</v>
      </c>
      <c r="AB155">
        <v>0</v>
      </c>
      <c r="AC155">
        <v>0</v>
      </c>
      <c r="AD155">
        <v>0</v>
      </c>
      <c r="AE155">
        <v>0</v>
      </c>
      <c r="AF155">
        <v>0</v>
      </c>
      <c r="AG155" t="s">
        <v>542</v>
      </c>
      <c r="AH155" s="21" t="s">
        <v>571</v>
      </c>
      <c r="AI155" s="21">
        <v>216</v>
      </c>
      <c r="AJ155" s="21">
        <v>98.888888888888886</v>
      </c>
      <c r="AK155" s="21" t="s">
        <v>2063</v>
      </c>
      <c r="AL155" t="s">
        <v>70</v>
      </c>
      <c r="AM155" t="s">
        <v>2033</v>
      </c>
    </row>
    <row r="156" spans="1:39" x14ac:dyDescent="0.35">
      <c r="A156" t="s">
        <v>25418</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2060</v>
      </c>
      <c r="AL156" t="s">
        <v>70</v>
      </c>
      <c r="AM156" t="s">
        <v>2030</v>
      </c>
    </row>
    <row r="157" spans="1:39" x14ac:dyDescent="0.35">
      <c r="A157" t="s">
        <v>25454</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25477</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2060</v>
      </c>
      <c r="AL158" t="s">
        <v>70</v>
      </c>
      <c r="AM158" t="s">
        <v>2030</v>
      </c>
    </row>
    <row r="159" spans="1:39" x14ac:dyDescent="0.35">
      <c r="A159" t="s">
        <v>25501</v>
      </c>
      <c r="B159" t="s">
        <v>2475</v>
      </c>
      <c r="C159" t="s">
        <v>92</v>
      </c>
      <c r="D159" t="s">
        <v>2476</v>
      </c>
      <c r="E159" t="s">
        <v>119</v>
      </c>
      <c r="F159">
        <v>1</v>
      </c>
      <c r="G159" t="s">
        <v>2055</v>
      </c>
      <c r="H159" t="s">
        <v>2056</v>
      </c>
      <c r="I159" t="s">
        <v>38</v>
      </c>
      <c r="J159" t="s">
        <v>67</v>
      </c>
      <c r="K159" t="s">
        <v>68</v>
      </c>
      <c r="L159" t="s">
        <v>2058</v>
      </c>
      <c r="M159" t="s">
        <v>2059</v>
      </c>
      <c r="N159">
        <v>0</v>
      </c>
      <c r="O159">
        <v>0</v>
      </c>
      <c r="P159">
        <v>0</v>
      </c>
      <c r="Q159">
        <v>1440</v>
      </c>
      <c r="R159">
        <v>0</v>
      </c>
      <c r="S159">
        <v>0</v>
      </c>
      <c r="T159">
        <v>0</v>
      </c>
      <c r="U159">
        <v>0</v>
      </c>
      <c r="V159">
        <v>0</v>
      </c>
      <c r="W159">
        <v>0</v>
      </c>
      <c r="X159">
        <v>0</v>
      </c>
      <c r="Y159">
        <v>0</v>
      </c>
      <c r="Z159">
        <v>0</v>
      </c>
      <c r="AA159">
        <v>0</v>
      </c>
      <c r="AB159">
        <v>0</v>
      </c>
      <c r="AC159">
        <v>0</v>
      </c>
      <c r="AD159">
        <v>0</v>
      </c>
      <c r="AE159">
        <v>0</v>
      </c>
      <c r="AF159">
        <v>0</v>
      </c>
      <c r="AG159" t="s">
        <v>546</v>
      </c>
      <c r="AH159" s="21" t="s">
        <v>571</v>
      </c>
      <c r="AI159" s="21">
        <v>345.36</v>
      </c>
      <c r="AJ159" s="21">
        <v>100</v>
      </c>
      <c r="AK159" s="21" t="s">
        <v>2060</v>
      </c>
      <c r="AL159" t="s">
        <v>70</v>
      </c>
      <c r="AM159" t="s">
        <v>2032</v>
      </c>
    </row>
    <row r="160" spans="1:39" x14ac:dyDescent="0.35">
      <c r="A160" t="s">
        <v>25516</v>
      </c>
      <c r="B160" t="s">
        <v>2478</v>
      </c>
      <c r="C160" t="s">
        <v>92</v>
      </c>
      <c r="D160" t="s">
        <v>2479</v>
      </c>
      <c r="E160" t="s">
        <v>119</v>
      </c>
      <c r="F160">
        <v>1</v>
      </c>
      <c r="G160" t="s">
        <v>2055</v>
      </c>
      <c r="H160" t="s">
        <v>2056</v>
      </c>
      <c r="I160" t="s">
        <v>38</v>
      </c>
      <c r="J160" t="s">
        <v>67</v>
      </c>
      <c r="K160" t="s">
        <v>68</v>
      </c>
      <c r="L160" t="s">
        <v>2058</v>
      </c>
      <c r="M160" t="s">
        <v>2059</v>
      </c>
      <c r="N160">
        <v>0</v>
      </c>
      <c r="O160">
        <v>0</v>
      </c>
      <c r="P160">
        <v>0</v>
      </c>
      <c r="Q160">
        <v>1440</v>
      </c>
      <c r="R160">
        <v>0</v>
      </c>
      <c r="S160">
        <v>0</v>
      </c>
      <c r="T160">
        <v>0</v>
      </c>
      <c r="U160">
        <v>0</v>
      </c>
      <c r="V160">
        <v>0</v>
      </c>
      <c r="W160">
        <v>0</v>
      </c>
      <c r="X160">
        <v>0</v>
      </c>
      <c r="Y160">
        <v>0</v>
      </c>
      <c r="Z160">
        <v>0</v>
      </c>
      <c r="AA160">
        <v>0</v>
      </c>
      <c r="AB160">
        <v>0</v>
      </c>
      <c r="AC160">
        <v>0</v>
      </c>
      <c r="AD160">
        <v>0</v>
      </c>
      <c r="AE160">
        <v>0</v>
      </c>
      <c r="AF160">
        <v>0</v>
      </c>
      <c r="AG160" t="s">
        <v>547</v>
      </c>
      <c r="AH160" s="21" t="s">
        <v>571</v>
      </c>
      <c r="AI160" s="21">
        <v>345.36</v>
      </c>
      <c r="AJ160" s="21">
        <v>100</v>
      </c>
      <c r="AK160" s="21" t="s">
        <v>2060</v>
      </c>
      <c r="AL160" t="s">
        <v>70</v>
      </c>
      <c r="AM160" t="s">
        <v>2033</v>
      </c>
    </row>
    <row r="161" spans="1:39" x14ac:dyDescent="0.35">
      <c r="A161" t="s">
        <v>26542</v>
      </c>
      <c r="B161" t="s">
        <v>2481</v>
      </c>
      <c r="C161" t="s">
        <v>128</v>
      </c>
      <c r="D161" t="s">
        <v>2482</v>
      </c>
      <c r="E161" t="s">
        <v>136</v>
      </c>
      <c r="F161">
        <v>4</v>
      </c>
      <c r="G161" t="s">
        <v>2055</v>
      </c>
      <c r="H161" t="s">
        <v>2056</v>
      </c>
      <c r="I161" t="s">
        <v>38</v>
      </c>
      <c r="J161" t="s">
        <v>113</v>
      </c>
      <c r="K161" t="s">
        <v>68</v>
      </c>
      <c r="L161" t="s">
        <v>2058</v>
      </c>
      <c r="M161" t="s">
        <v>2059</v>
      </c>
      <c r="N161">
        <v>0</v>
      </c>
      <c r="O161">
        <v>0</v>
      </c>
      <c r="P161">
        <v>0</v>
      </c>
      <c r="Q161">
        <v>1440</v>
      </c>
      <c r="R161">
        <v>0</v>
      </c>
      <c r="S161">
        <v>0</v>
      </c>
      <c r="T161">
        <v>0</v>
      </c>
      <c r="U161">
        <v>0</v>
      </c>
      <c r="V161">
        <v>0</v>
      </c>
      <c r="W161">
        <v>0</v>
      </c>
      <c r="X161">
        <v>0</v>
      </c>
      <c r="Y161">
        <v>0</v>
      </c>
      <c r="Z161">
        <v>0</v>
      </c>
      <c r="AA161">
        <v>0</v>
      </c>
      <c r="AB161">
        <v>0</v>
      </c>
      <c r="AC161">
        <v>0</v>
      </c>
      <c r="AD161">
        <v>0</v>
      </c>
      <c r="AE161">
        <v>0</v>
      </c>
      <c r="AF161">
        <v>0</v>
      </c>
      <c r="AG161" t="s">
        <v>548</v>
      </c>
      <c r="AH161" s="21" t="s">
        <v>571</v>
      </c>
      <c r="AI161" s="21">
        <v>345.36</v>
      </c>
      <c r="AJ161" s="21">
        <v>100</v>
      </c>
      <c r="AK161" s="21" t="s">
        <v>2060</v>
      </c>
      <c r="AL161" t="s">
        <v>115</v>
      </c>
      <c r="AM161" t="s">
        <v>2032</v>
      </c>
    </row>
    <row r="162" spans="1:39" x14ac:dyDescent="0.35">
      <c r="A162" t="s">
        <v>9987</v>
      </c>
      <c r="B162" t="s">
        <v>2484</v>
      </c>
      <c r="C162" t="s">
        <v>128</v>
      </c>
      <c r="D162" t="s">
        <v>2482</v>
      </c>
      <c r="E162" t="s">
        <v>136</v>
      </c>
      <c r="F162">
        <v>4</v>
      </c>
      <c r="G162" t="s">
        <v>2055</v>
      </c>
      <c r="H162" t="s">
        <v>2056</v>
      </c>
      <c r="I162" t="s">
        <v>38</v>
      </c>
      <c r="J162" t="s">
        <v>113</v>
      </c>
      <c r="K162" t="s">
        <v>68</v>
      </c>
      <c r="L162" t="s">
        <v>2058</v>
      </c>
      <c r="M162" t="s">
        <v>2059</v>
      </c>
      <c r="N162">
        <v>0</v>
      </c>
      <c r="O162">
        <v>406</v>
      </c>
      <c r="P162">
        <v>28.19</v>
      </c>
      <c r="Q162">
        <v>1440</v>
      </c>
      <c r="R162">
        <v>0</v>
      </c>
      <c r="S162">
        <v>406</v>
      </c>
      <c r="T162">
        <v>28.19</v>
      </c>
      <c r="U162">
        <v>0</v>
      </c>
      <c r="V162">
        <v>0</v>
      </c>
      <c r="W162">
        <v>0</v>
      </c>
      <c r="X162">
        <v>0</v>
      </c>
      <c r="Y162">
        <v>0</v>
      </c>
      <c r="Z162">
        <v>0</v>
      </c>
      <c r="AA162">
        <v>0</v>
      </c>
      <c r="AB162">
        <v>0</v>
      </c>
      <c r="AC162">
        <v>0</v>
      </c>
      <c r="AD162">
        <v>0</v>
      </c>
      <c r="AE162">
        <v>0</v>
      </c>
      <c r="AF162">
        <v>0</v>
      </c>
      <c r="AG162" t="s">
        <v>549</v>
      </c>
      <c r="AH162" s="21" t="s">
        <v>571</v>
      </c>
      <c r="AI162" s="21">
        <v>345.36</v>
      </c>
      <c r="AJ162" s="21">
        <v>71.805555555555557</v>
      </c>
      <c r="AK162" s="21" t="s">
        <v>2063</v>
      </c>
      <c r="AL162" t="s">
        <v>115</v>
      </c>
      <c r="AM162" t="s">
        <v>2030</v>
      </c>
    </row>
    <row r="163" spans="1:39" x14ac:dyDescent="0.35">
      <c r="A163" t="s">
        <v>26677</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27391</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27510</v>
      </c>
      <c r="B165" t="s">
        <v>2493</v>
      </c>
      <c r="C165" t="s">
        <v>30185</v>
      </c>
      <c r="D165" t="s">
        <v>2494</v>
      </c>
      <c r="E165" t="s">
        <v>560</v>
      </c>
      <c r="F165">
        <v>1</v>
      </c>
      <c r="G165" t="s">
        <v>2055</v>
      </c>
      <c r="H165" t="s">
        <v>2056</v>
      </c>
      <c r="I165" t="s">
        <v>38</v>
      </c>
      <c r="J165" t="s">
        <v>67</v>
      </c>
      <c r="K165" t="s">
        <v>68</v>
      </c>
      <c r="L165" t="s">
        <v>2058</v>
      </c>
      <c r="M165" t="s">
        <v>2059</v>
      </c>
      <c r="N165">
        <v>1</v>
      </c>
      <c r="O165">
        <v>44</v>
      </c>
      <c r="P165">
        <v>3.06</v>
      </c>
      <c r="Q165">
        <v>1440</v>
      </c>
      <c r="R165">
        <v>1</v>
      </c>
      <c r="S165">
        <v>44</v>
      </c>
      <c r="T165">
        <v>3.06</v>
      </c>
      <c r="U165">
        <v>0</v>
      </c>
      <c r="V165">
        <v>0</v>
      </c>
      <c r="W165">
        <v>0</v>
      </c>
      <c r="X165">
        <v>0</v>
      </c>
      <c r="Y165">
        <v>0</v>
      </c>
      <c r="Z165">
        <v>0</v>
      </c>
      <c r="AA165">
        <v>0</v>
      </c>
      <c r="AB165">
        <v>0</v>
      </c>
      <c r="AC165">
        <v>0</v>
      </c>
      <c r="AD165">
        <v>0</v>
      </c>
      <c r="AE165">
        <v>0</v>
      </c>
      <c r="AF165">
        <v>0</v>
      </c>
      <c r="AG165" t="s">
        <v>552</v>
      </c>
      <c r="AH165" s="21" t="s">
        <v>571</v>
      </c>
      <c r="AI165" s="21">
        <v>345.36</v>
      </c>
      <c r="AJ165" s="21">
        <v>96.944444444444443</v>
      </c>
      <c r="AK165" s="21" t="s">
        <v>2063</v>
      </c>
      <c r="AL165" t="s">
        <v>70</v>
      </c>
      <c r="AM165" t="s">
        <v>2030</v>
      </c>
    </row>
    <row r="166" spans="1:39" x14ac:dyDescent="0.35">
      <c r="A166" t="s">
        <v>29637</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2060</v>
      </c>
      <c r="AL166" t="s">
        <v>70</v>
      </c>
      <c r="AM166" t="s">
        <v>2030</v>
      </c>
    </row>
    <row r="167" spans="1:39" x14ac:dyDescent="0.35">
      <c r="A167" t="s">
        <v>29641</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29934</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2060</v>
      </c>
      <c r="AL168" t="s">
        <v>70</v>
      </c>
      <c r="AM168" t="s">
        <v>2033</v>
      </c>
    </row>
  </sheetData>
  <autoFilter ref="A6:AM168" xr:uid="{4C2A3171-730C-4FE0-9699-DB3A8C3BD325}"/>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452BD-EBD9-412D-8AD8-F976B8D166E4}">
  <dimension ref="A1:AM168"/>
  <sheetViews>
    <sheetView workbookViewId="0">
      <selection activeCell="I7" sqref="I7:I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30368</v>
      </c>
      <c r="D2" s="8" t="s">
        <v>51</v>
      </c>
      <c r="G2" t="s">
        <v>30368</v>
      </c>
    </row>
    <row r="3" spans="1:39" x14ac:dyDescent="0.35">
      <c r="B3" s="9" t="s">
        <v>52</v>
      </c>
      <c r="C3" s="10">
        <f>100-(D3/E3*100)</f>
        <v>98.987903225806448</v>
      </c>
      <c r="D3" s="11">
        <f>SUBTOTAL(9,O7:O99999)</f>
        <v>2259</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f>+E3/F3/DAY(G2)</f>
        <v>153.08641975308643</v>
      </c>
    </row>
    <row r="5" spans="1:39" ht="15" customHeight="1" x14ac:dyDescent="0.35">
      <c r="E5" s="132" t="s">
        <v>54</v>
      </c>
      <c r="F5" s="132" t="s">
        <v>54</v>
      </c>
      <c r="G5" s="133" t="s">
        <v>54</v>
      </c>
      <c r="H5" s="134"/>
      <c r="I5" s="134"/>
      <c r="J5" s="134"/>
      <c r="K5" s="134"/>
      <c r="L5" s="134"/>
      <c r="M5" s="134"/>
      <c r="N5" s="102" t="s">
        <v>55</v>
      </c>
      <c r="O5" s="102"/>
      <c r="P5" s="102"/>
      <c r="Q5" s="103"/>
      <c r="R5" s="104" t="s">
        <v>56</v>
      </c>
      <c r="S5" s="105"/>
      <c r="T5" s="106"/>
      <c r="U5" s="104" t="s">
        <v>57</v>
      </c>
      <c r="V5" s="105"/>
      <c r="W5" s="106"/>
      <c r="X5" s="104" t="s">
        <v>58</v>
      </c>
      <c r="Y5" s="105"/>
      <c r="Z5" s="106"/>
      <c r="AA5" s="104" t="s">
        <v>59</v>
      </c>
      <c r="AB5" s="105"/>
      <c r="AC5" s="106"/>
      <c r="AD5" s="104" t="s">
        <v>60</v>
      </c>
      <c r="AE5" s="105"/>
      <c r="AF5" s="106"/>
    </row>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2063</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2063</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2060</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1</v>
      </c>
      <c r="O16">
        <v>38</v>
      </c>
      <c r="P16">
        <v>2.64</v>
      </c>
      <c r="Q16">
        <v>1440</v>
      </c>
      <c r="R16">
        <v>1</v>
      </c>
      <c r="S16">
        <v>38</v>
      </c>
      <c r="T16">
        <v>2.64</v>
      </c>
      <c r="U16">
        <v>0</v>
      </c>
      <c r="V16">
        <v>0</v>
      </c>
      <c r="W16">
        <v>0</v>
      </c>
      <c r="X16">
        <v>0</v>
      </c>
      <c r="Y16">
        <v>0</v>
      </c>
      <c r="Z16">
        <v>0</v>
      </c>
      <c r="AA16">
        <v>0</v>
      </c>
      <c r="AB16">
        <v>0</v>
      </c>
      <c r="AC16">
        <v>0</v>
      </c>
      <c r="AD16">
        <v>0</v>
      </c>
      <c r="AE16">
        <v>0</v>
      </c>
      <c r="AF16">
        <v>0</v>
      </c>
      <c r="AG16" t="s">
        <v>401</v>
      </c>
      <c r="AH16" s="21" t="s">
        <v>572</v>
      </c>
      <c r="AI16" s="21">
        <v>345.36</v>
      </c>
      <c r="AJ16" s="21">
        <v>97.361111111111114</v>
      </c>
      <c r="AK16" s="21" t="s">
        <v>2063</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71</v>
      </c>
      <c r="P17">
        <v>4.93</v>
      </c>
      <c r="Q17">
        <v>1440</v>
      </c>
      <c r="R17">
        <v>0</v>
      </c>
      <c r="S17">
        <v>71</v>
      </c>
      <c r="T17">
        <v>4.93</v>
      </c>
      <c r="U17">
        <v>0</v>
      </c>
      <c r="V17">
        <v>0</v>
      </c>
      <c r="W17">
        <v>0</v>
      </c>
      <c r="X17">
        <v>0</v>
      </c>
      <c r="Y17">
        <v>0</v>
      </c>
      <c r="Z17">
        <v>0</v>
      </c>
      <c r="AA17">
        <v>0</v>
      </c>
      <c r="AB17">
        <v>0</v>
      </c>
      <c r="AC17">
        <v>0</v>
      </c>
      <c r="AD17">
        <v>0</v>
      </c>
      <c r="AE17">
        <v>0</v>
      </c>
      <c r="AF17">
        <v>0</v>
      </c>
      <c r="AG17" t="s">
        <v>402</v>
      </c>
      <c r="AH17" s="21" t="s">
        <v>572</v>
      </c>
      <c r="AI17" s="21">
        <v>345.36</v>
      </c>
      <c r="AJ17" s="21">
        <v>95.069444444444443</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0</v>
      </c>
      <c r="O20">
        <v>0</v>
      </c>
      <c r="P20">
        <v>0</v>
      </c>
      <c r="Q20">
        <v>1440</v>
      </c>
      <c r="R20">
        <v>0</v>
      </c>
      <c r="S20">
        <v>0</v>
      </c>
      <c r="T20">
        <v>0</v>
      </c>
      <c r="U20">
        <v>0</v>
      </c>
      <c r="V20">
        <v>0</v>
      </c>
      <c r="W20">
        <v>0</v>
      </c>
      <c r="X20">
        <v>0</v>
      </c>
      <c r="Y20">
        <v>0</v>
      </c>
      <c r="Z20">
        <v>0</v>
      </c>
      <c r="AA20">
        <v>0</v>
      </c>
      <c r="AB20">
        <v>0</v>
      </c>
      <c r="AC20">
        <v>0</v>
      </c>
      <c r="AD20">
        <v>0</v>
      </c>
      <c r="AE20">
        <v>0</v>
      </c>
      <c r="AF20">
        <v>0</v>
      </c>
      <c r="AG20" t="s">
        <v>405</v>
      </c>
      <c r="AH20" s="21" t="s">
        <v>572</v>
      </c>
      <c r="AI20" s="21">
        <v>345.36</v>
      </c>
      <c r="AJ20" s="21">
        <v>100</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2060</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1</v>
      </c>
      <c r="O23">
        <v>32</v>
      </c>
      <c r="P23">
        <v>2.2200000000000002</v>
      </c>
      <c r="Q23">
        <v>1440</v>
      </c>
      <c r="R23">
        <v>0</v>
      </c>
      <c r="S23">
        <v>0</v>
      </c>
      <c r="T23">
        <v>0</v>
      </c>
      <c r="U23">
        <v>1</v>
      </c>
      <c r="V23">
        <v>32</v>
      </c>
      <c r="W23">
        <v>2.2200000000000002</v>
      </c>
      <c r="X23">
        <v>0</v>
      </c>
      <c r="Y23">
        <v>0</v>
      </c>
      <c r="Z23">
        <v>0</v>
      </c>
      <c r="AA23">
        <v>0</v>
      </c>
      <c r="AB23">
        <v>0</v>
      </c>
      <c r="AC23">
        <v>0</v>
      </c>
      <c r="AD23">
        <v>0</v>
      </c>
      <c r="AE23">
        <v>0</v>
      </c>
      <c r="AF23">
        <v>0</v>
      </c>
      <c r="AG23" t="s">
        <v>408</v>
      </c>
      <c r="AH23" s="21" t="s">
        <v>572</v>
      </c>
      <c r="AI23" s="21">
        <v>345.36</v>
      </c>
      <c r="AJ23" s="21">
        <v>97.777777777777771</v>
      </c>
      <c r="AK23" s="21" t="s">
        <v>2063</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2</v>
      </c>
      <c r="O24">
        <v>73</v>
      </c>
      <c r="P24">
        <v>5.07</v>
      </c>
      <c r="Q24">
        <v>1440</v>
      </c>
      <c r="R24">
        <v>2</v>
      </c>
      <c r="S24">
        <v>73</v>
      </c>
      <c r="T24">
        <v>5.07</v>
      </c>
      <c r="U24">
        <v>0</v>
      </c>
      <c r="V24">
        <v>0</v>
      </c>
      <c r="W24">
        <v>0</v>
      </c>
      <c r="X24">
        <v>0</v>
      </c>
      <c r="Y24">
        <v>0</v>
      </c>
      <c r="Z24">
        <v>0</v>
      </c>
      <c r="AA24">
        <v>0</v>
      </c>
      <c r="AB24">
        <v>0</v>
      </c>
      <c r="AC24">
        <v>0</v>
      </c>
      <c r="AD24">
        <v>0</v>
      </c>
      <c r="AE24">
        <v>0</v>
      </c>
      <c r="AF24">
        <v>0</v>
      </c>
      <c r="AG24" t="s">
        <v>409</v>
      </c>
      <c r="AH24" s="21" t="s">
        <v>572</v>
      </c>
      <c r="AI24" s="21">
        <v>345.36</v>
      </c>
      <c r="AJ24" s="21">
        <v>94.930555555555557</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2063</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3</v>
      </c>
      <c r="O29">
        <v>174</v>
      </c>
      <c r="P29">
        <v>12.08</v>
      </c>
      <c r="Q29">
        <v>1440</v>
      </c>
      <c r="R29">
        <v>3</v>
      </c>
      <c r="S29">
        <v>174</v>
      </c>
      <c r="T29">
        <v>12.08</v>
      </c>
      <c r="U29">
        <v>0</v>
      </c>
      <c r="V29">
        <v>0</v>
      </c>
      <c r="W29">
        <v>0</v>
      </c>
      <c r="X29">
        <v>0</v>
      </c>
      <c r="Y29">
        <v>0</v>
      </c>
      <c r="Z29">
        <v>0</v>
      </c>
      <c r="AA29">
        <v>0</v>
      </c>
      <c r="AB29">
        <v>0</v>
      </c>
      <c r="AC29">
        <v>0</v>
      </c>
      <c r="AD29">
        <v>0</v>
      </c>
      <c r="AE29">
        <v>0</v>
      </c>
      <c r="AF29">
        <v>0</v>
      </c>
      <c r="AG29" t="s">
        <v>414</v>
      </c>
      <c r="AH29" s="21" t="s">
        <v>572</v>
      </c>
      <c r="AI29" s="21">
        <v>345.36</v>
      </c>
      <c r="AJ29" s="21">
        <v>87.916666666666671</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0</v>
      </c>
      <c r="P31">
        <v>0</v>
      </c>
      <c r="Q31">
        <v>1440</v>
      </c>
      <c r="R31">
        <v>0</v>
      </c>
      <c r="S31">
        <v>0</v>
      </c>
      <c r="T31">
        <v>0</v>
      </c>
      <c r="U31">
        <v>0</v>
      </c>
      <c r="V31">
        <v>0</v>
      </c>
      <c r="W31">
        <v>0</v>
      </c>
      <c r="X31">
        <v>0</v>
      </c>
      <c r="Y31">
        <v>0</v>
      </c>
      <c r="Z31">
        <v>0</v>
      </c>
      <c r="AA31">
        <v>0</v>
      </c>
      <c r="AB31">
        <v>0</v>
      </c>
      <c r="AC31">
        <v>0</v>
      </c>
      <c r="AD31">
        <v>0</v>
      </c>
      <c r="AE31">
        <v>0</v>
      </c>
      <c r="AF31">
        <v>0</v>
      </c>
      <c r="AG31" t="s">
        <v>416</v>
      </c>
      <c r="AH31" s="21" t="s">
        <v>571</v>
      </c>
      <c r="AI31" s="21">
        <v>345.36</v>
      </c>
      <c r="AJ31" s="21">
        <v>100</v>
      </c>
      <c r="AK31" s="21" t="s">
        <v>2060</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2060</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0</v>
      </c>
      <c r="O39">
        <v>0</v>
      </c>
      <c r="P39">
        <v>0</v>
      </c>
      <c r="Q39">
        <v>1440</v>
      </c>
      <c r="R39">
        <v>0</v>
      </c>
      <c r="S39">
        <v>0</v>
      </c>
      <c r="T39">
        <v>0</v>
      </c>
      <c r="U39">
        <v>0</v>
      </c>
      <c r="V39">
        <v>0</v>
      </c>
      <c r="W39">
        <v>0</v>
      </c>
      <c r="X39">
        <v>0</v>
      </c>
      <c r="Y39">
        <v>0</v>
      </c>
      <c r="Z39">
        <v>0</v>
      </c>
      <c r="AA39">
        <v>0</v>
      </c>
      <c r="AB39">
        <v>0</v>
      </c>
      <c r="AC39">
        <v>0</v>
      </c>
      <c r="AD39">
        <v>0</v>
      </c>
      <c r="AE39">
        <v>0</v>
      </c>
      <c r="AF39">
        <v>0</v>
      </c>
      <c r="AG39" t="s">
        <v>426</v>
      </c>
      <c r="AH39" s="21" t="s">
        <v>569</v>
      </c>
      <c r="AI39" s="21">
        <v>345.36</v>
      </c>
      <c r="AJ39" s="21">
        <v>100</v>
      </c>
      <c r="AK39" s="21" t="s">
        <v>2060</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2</v>
      </c>
      <c r="O40">
        <v>58</v>
      </c>
      <c r="P40">
        <v>4.03</v>
      </c>
      <c r="Q40">
        <v>1440</v>
      </c>
      <c r="R40">
        <v>0</v>
      </c>
      <c r="S40">
        <v>0</v>
      </c>
      <c r="T40">
        <v>0</v>
      </c>
      <c r="U40">
        <v>1</v>
      </c>
      <c r="V40">
        <v>35</v>
      </c>
      <c r="W40">
        <v>2.4300000000000002</v>
      </c>
      <c r="X40">
        <v>1</v>
      </c>
      <c r="Y40">
        <v>23</v>
      </c>
      <c r="Z40">
        <v>1.6</v>
      </c>
      <c r="AA40">
        <v>0</v>
      </c>
      <c r="AB40">
        <v>0</v>
      </c>
      <c r="AC40">
        <v>0</v>
      </c>
      <c r="AD40">
        <v>0</v>
      </c>
      <c r="AE40">
        <v>0</v>
      </c>
      <c r="AF40">
        <v>0</v>
      </c>
      <c r="AG40" t="s">
        <v>427</v>
      </c>
      <c r="AH40" s="21" t="s">
        <v>569</v>
      </c>
      <c r="AI40" s="21">
        <v>345.36</v>
      </c>
      <c r="AJ40" s="21">
        <v>95.972222222222229</v>
      </c>
      <c r="AK40" s="21" t="s">
        <v>2063</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1</v>
      </c>
      <c r="O42">
        <v>215</v>
      </c>
      <c r="P42">
        <v>14.93</v>
      </c>
      <c r="Q42">
        <v>1440</v>
      </c>
      <c r="R42">
        <v>1</v>
      </c>
      <c r="S42">
        <v>215</v>
      </c>
      <c r="T42">
        <v>14.93</v>
      </c>
      <c r="U42">
        <v>0</v>
      </c>
      <c r="V42">
        <v>0</v>
      </c>
      <c r="W42">
        <v>0</v>
      </c>
      <c r="X42">
        <v>0</v>
      </c>
      <c r="Y42">
        <v>0</v>
      </c>
      <c r="Z42">
        <v>0</v>
      </c>
      <c r="AA42">
        <v>0</v>
      </c>
      <c r="AB42">
        <v>0</v>
      </c>
      <c r="AC42">
        <v>0</v>
      </c>
      <c r="AD42">
        <v>0</v>
      </c>
      <c r="AE42">
        <v>0</v>
      </c>
      <c r="AF42">
        <v>0</v>
      </c>
      <c r="AG42" t="s">
        <v>432</v>
      </c>
      <c r="AH42" s="21" t="s">
        <v>572</v>
      </c>
      <c r="AI42" s="21">
        <v>345.36</v>
      </c>
      <c r="AJ42" s="21">
        <v>85.069444444444443</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1</v>
      </c>
      <c r="O43">
        <v>22</v>
      </c>
      <c r="P43">
        <v>1.53</v>
      </c>
      <c r="Q43">
        <v>1440</v>
      </c>
      <c r="R43">
        <v>0</v>
      </c>
      <c r="S43">
        <v>0</v>
      </c>
      <c r="T43">
        <v>0</v>
      </c>
      <c r="U43">
        <v>1</v>
      </c>
      <c r="V43">
        <v>22</v>
      </c>
      <c r="W43">
        <v>1.53</v>
      </c>
      <c r="X43">
        <v>0</v>
      </c>
      <c r="Y43">
        <v>0</v>
      </c>
      <c r="Z43">
        <v>0</v>
      </c>
      <c r="AA43">
        <v>0</v>
      </c>
      <c r="AB43">
        <v>0</v>
      </c>
      <c r="AC43">
        <v>0</v>
      </c>
      <c r="AD43">
        <v>0</v>
      </c>
      <c r="AE43">
        <v>0</v>
      </c>
      <c r="AF43">
        <v>0</v>
      </c>
      <c r="AG43" t="s">
        <v>433</v>
      </c>
      <c r="AH43" s="21" t="s">
        <v>572</v>
      </c>
      <c r="AI43" s="21">
        <v>345.36</v>
      </c>
      <c r="AJ43" s="21">
        <v>98.472222222222229</v>
      </c>
      <c r="AK43" s="21" t="s">
        <v>2060</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0</v>
      </c>
      <c r="O47">
        <v>0</v>
      </c>
      <c r="P47">
        <v>0</v>
      </c>
      <c r="Q47">
        <v>1440</v>
      </c>
      <c r="R47">
        <v>0</v>
      </c>
      <c r="S47">
        <v>0</v>
      </c>
      <c r="T47">
        <v>0</v>
      </c>
      <c r="U47">
        <v>0</v>
      </c>
      <c r="V47">
        <v>0</v>
      </c>
      <c r="W47">
        <v>0</v>
      </c>
      <c r="X47">
        <v>0</v>
      </c>
      <c r="Y47">
        <v>0</v>
      </c>
      <c r="Z47">
        <v>0</v>
      </c>
      <c r="AA47">
        <v>0</v>
      </c>
      <c r="AB47">
        <v>0</v>
      </c>
      <c r="AC47">
        <v>0</v>
      </c>
      <c r="AD47">
        <v>0</v>
      </c>
      <c r="AE47">
        <v>0</v>
      </c>
      <c r="AF47">
        <v>0</v>
      </c>
      <c r="AG47" t="s">
        <v>437</v>
      </c>
      <c r="AH47" s="21" t="s">
        <v>569</v>
      </c>
      <c r="AI47" s="21">
        <v>345.36</v>
      </c>
      <c r="AJ47" s="21">
        <v>100</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0</v>
      </c>
      <c r="O48">
        <v>0</v>
      </c>
      <c r="P48">
        <v>0</v>
      </c>
      <c r="Q48">
        <v>1440</v>
      </c>
      <c r="R48">
        <v>0</v>
      </c>
      <c r="S48">
        <v>0</v>
      </c>
      <c r="T48">
        <v>0</v>
      </c>
      <c r="U48">
        <v>0</v>
      </c>
      <c r="V48">
        <v>0</v>
      </c>
      <c r="W48">
        <v>0</v>
      </c>
      <c r="X48">
        <v>0</v>
      </c>
      <c r="Y48">
        <v>0</v>
      </c>
      <c r="Z48">
        <v>0</v>
      </c>
      <c r="AA48">
        <v>0</v>
      </c>
      <c r="AB48">
        <v>0</v>
      </c>
      <c r="AC48">
        <v>0</v>
      </c>
      <c r="AD48">
        <v>0</v>
      </c>
      <c r="AE48">
        <v>0</v>
      </c>
      <c r="AF48">
        <v>0</v>
      </c>
      <c r="AG48" t="s">
        <v>438</v>
      </c>
      <c r="AH48" s="21" t="s">
        <v>572</v>
      </c>
      <c r="AI48" s="21">
        <v>345.36</v>
      </c>
      <c r="AJ48" s="21">
        <v>100</v>
      </c>
      <c r="AK48" s="21" t="s">
        <v>2060</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2060</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2060</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0</v>
      </c>
      <c r="O51">
        <v>0</v>
      </c>
      <c r="P51">
        <v>0</v>
      </c>
      <c r="Q51">
        <v>900</v>
      </c>
      <c r="R51">
        <v>0</v>
      </c>
      <c r="S51">
        <v>0</v>
      </c>
      <c r="T51">
        <v>0</v>
      </c>
      <c r="U51">
        <v>0</v>
      </c>
      <c r="V51">
        <v>0</v>
      </c>
      <c r="W51">
        <v>0</v>
      </c>
      <c r="X51">
        <v>0</v>
      </c>
      <c r="Y51">
        <v>0</v>
      </c>
      <c r="Z51">
        <v>0</v>
      </c>
      <c r="AA51">
        <v>0</v>
      </c>
      <c r="AB51">
        <v>0</v>
      </c>
      <c r="AC51">
        <v>0</v>
      </c>
      <c r="AD51">
        <v>0</v>
      </c>
      <c r="AE51">
        <v>0</v>
      </c>
      <c r="AF51">
        <v>0</v>
      </c>
      <c r="AG51" t="s">
        <v>441</v>
      </c>
      <c r="AH51" s="21" t="s">
        <v>572</v>
      </c>
      <c r="AI51" s="21">
        <v>216</v>
      </c>
      <c r="AJ51" s="21">
        <v>100</v>
      </c>
      <c r="AK51" s="21" t="s">
        <v>2060</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2</v>
      </c>
      <c r="O55">
        <v>86</v>
      </c>
      <c r="P55">
        <v>5.97</v>
      </c>
      <c r="Q55">
        <v>1440</v>
      </c>
      <c r="R55">
        <v>2</v>
      </c>
      <c r="S55">
        <v>86</v>
      </c>
      <c r="T55">
        <v>5.97</v>
      </c>
      <c r="U55">
        <v>0</v>
      </c>
      <c r="V55">
        <v>0</v>
      </c>
      <c r="W55">
        <v>0</v>
      </c>
      <c r="X55">
        <v>0</v>
      </c>
      <c r="Y55">
        <v>0</v>
      </c>
      <c r="Z55">
        <v>0</v>
      </c>
      <c r="AA55">
        <v>0</v>
      </c>
      <c r="AB55">
        <v>0</v>
      </c>
      <c r="AC55">
        <v>0</v>
      </c>
      <c r="AD55">
        <v>0</v>
      </c>
      <c r="AE55">
        <v>0</v>
      </c>
      <c r="AF55">
        <v>0</v>
      </c>
      <c r="AG55" t="s">
        <v>446</v>
      </c>
      <c r="AH55" s="21" t="s">
        <v>572</v>
      </c>
      <c r="AI55" s="21">
        <v>345.36</v>
      </c>
      <c r="AJ55" s="21">
        <v>94.027777777777771</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0</v>
      </c>
      <c r="O57">
        <v>0</v>
      </c>
      <c r="P57">
        <v>0</v>
      </c>
      <c r="Q57">
        <v>900</v>
      </c>
      <c r="R57">
        <v>0</v>
      </c>
      <c r="S57">
        <v>0</v>
      </c>
      <c r="T57">
        <v>0</v>
      </c>
      <c r="U57">
        <v>0</v>
      </c>
      <c r="V57">
        <v>0</v>
      </c>
      <c r="W57">
        <v>0</v>
      </c>
      <c r="X57">
        <v>0</v>
      </c>
      <c r="Y57">
        <v>0</v>
      </c>
      <c r="Z57">
        <v>0</v>
      </c>
      <c r="AA57">
        <v>0</v>
      </c>
      <c r="AB57">
        <v>0</v>
      </c>
      <c r="AC57">
        <v>0</v>
      </c>
      <c r="AD57">
        <v>0</v>
      </c>
      <c r="AE57">
        <v>0</v>
      </c>
      <c r="AF57">
        <v>0</v>
      </c>
      <c r="AG57" t="s">
        <v>448</v>
      </c>
      <c r="AH57" s="21" t="s">
        <v>572</v>
      </c>
      <c r="AI57" s="21">
        <v>216</v>
      </c>
      <c r="AJ57" s="21">
        <v>100</v>
      </c>
      <c r="AK57" s="21" t="s">
        <v>2060</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1</v>
      </c>
      <c r="O59">
        <v>89</v>
      </c>
      <c r="P59">
        <v>8.73</v>
      </c>
      <c r="Q59">
        <v>1020</v>
      </c>
      <c r="R59">
        <v>0</v>
      </c>
      <c r="S59">
        <v>0</v>
      </c>
      <c r="T59">
        <v>0</v>
      </c>
      <c r="U59">
        <v>1</v>
      </c>
      <c r="V59">
        <v>89</v>
      </c>
      <c r="W59">
        <v>8.73</v>
      </c>
      <c r="X59">
        <v>0</v>
      </c>
      <c r="Y59">
        <v>0</v>
      </c>
      <c r="Z59">
        <v>0</v>
      </c>
      <c r="AA59">
        <v>0</v>
      </c>
      <c r="AB59">
        <v>0</v>
      </c>
      <c r="AC59">
        <v>0</v>
      </c>
      <c r="AD59">
        <v>0</v>
      </c>
      <c r="AE59">
        <v>0</v>
      </c>
      <c r="AF59">
        <v>0</v>
      </c>
      <c r="AG59" t="s">
        <v>450</v>
      </c>
      <c r="AH59" s="21" t="s">
        <v>571</v>
      </c>
      <c r="AI59" s="21">
        <v>244.8</v>
      </c>
      <c r="AJ59" s="21">
        <v>91.274509803921575</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1</v>
      </c>
      <c r="O60">
        <v>68</v>
      </c>
      <c r="P60">
        <v>4.72</v>
      </c>
      <c r="Q60">
        <v>1440</v>
      </c>
      <c r="R60">
        <v>0</v>
      </c>
      <c r="S60">
        <v>0</v>
      </c>
      <c r="T60">
        <v>0</v>
      </c>
      <c r="U60">
        <v>1</v>
      </c>
      <c r="V60">
        <v>68</v>
      </c>
      <c r="W60">
        <v>4.72</v>
      </c>
      <c r="X60">
        <v>0</v>
      </c>
      <c r="Y60">
        <v>0</v>
      </c>
      <c r="Z60">
        <v>0</v>
      </c>
      <c r="AA60">
        <v>0</v>
      </c>
      <c r="AB60">
        <v>0</v>
      </c>
      <c r="AC60">
        <v>0</v>
      </c>
      <c r="AD60">
        <v>0</v>
      </c>
      <c r="AE60">
        <v>0</v>
      </c>
      <c r="AF60">
        <v>0</v>
      </c>
      <c r="AG60" t="s">
        <v>451</v>
      </c>
      <c r="AH60" s="21" t="s">
        <v>572</v>
      </c>
      <c r="AI60" s="21">
        <v>345.36</v>
      </c>
      <c r="AJ60" s="21">
        <v>95.277777777777771</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1</v>
      </c>
      <c r="O61">
        <v>72</v>
      </c>
      <c r="P61">
        <v>5</v>
      </c>
      <c r="Q61">
        <v>1440</v>
      </c>
      <c r="R61">
        <v>1</v>
      </c>
      <c r="S61">
        <v>72</v>
      </c>
      <c r="T61">
        <v>5</v>
      </c>
      <c r="U61">
        <v>0</v>
      </c>
      <c r="V61">
        <v>0</v>
      </c>
      <c r="W61">
        <v>0</v>
      </c>
      <c r="X61">
        <v>0</v>
      </c>
      <c r="Y61">
        <v>0</v>
      </c>
      <c r="Z61">
        <v>0</v>
      </c>
      <c r="AA61">
        <v>0</v>
      </c>
      <c r="AB61">
        <v>0</v>
      </c>
      <c r="AC61">
        <v>0</v>
      </c>
      <c r="AD61">
        <v>0</v>
      </c>
      <c r="AE61">
        <v>0</v>
      </c>
      <c r="AF61">
        <v>0</v>
      </c>
      <c r="AG61" t="s">
        <v>452</v>
      </c>
      <c r="AH61" s="21" t="s">
        <v>572</v>
      </c>
      <c r="AI61" s="21">
        <v>345.36</v>
      </c>
      <c r="AJ61" s="21">
        <v>95</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2060</v>
      </c>
      <c r="AL64" t="s">
        <v>70</v>
      </c>
      <c r="AM64" t="s">
        <v>2030</v>
      </c>
    </row>
    <row r="65" spans="1:39" x14ac:dyDescent="0.35">
      <c r="A65" t="s">
        <v>6344</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6348</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6352</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6439</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6687</v>
      </c>
      <c r="B69" t="s">
        <v>2220</v>
      </c>
      <c r="C69" t="s">
        <v>100</v>
      </c>
      <c r="D69" t="s">
        <v>2221</v>
      </c>
      <c r="E69" t="s">
        <v>560</v>
      </c>
      <c r="F69">
        <v>1</v>
      </c>
      <c r="G69" t="s">
        <v>2055</v>
      </c>
      <c r="H69" t="s">
        <v>2056</v>
      </c>
      <c r="I69" t="s">
        <v>38</v>
      </c>
      <c r="J69" t="s">
        <v>67</v>
      </c>
      <c r="K69" t="s">
        <v>68</v>
      </c>
      <c r="L69" t="s">
        <v>2058</v>
      </c>
      <c r="M69" t="s">
        <v>2059</v>
      </c>
      <c r="N69">
        <v>0</v>
      </c>
      <c r="O69">
        <v>0</v>
      </c>
      <c r="P69">
        <v>0</v>
      </c>
      <c r="Q69">
        <v>1440</v>
      </c>
      <c r="R69">
        <v>0</v>
      </c>
      <c r="S69">
        <v>0</v>
      </c>
      <c r="T69">
        <v>0</v>
      </c>
      <c r="U69">
        <v>0</v>
      </c>
      <c r="V69">
        <v>0</v>
      </c>
      <c r="W69">
        <v>0</v>
      </c>
      <c r="X69">
        <v>0</v>
      </c>
      <c r="Y69">
        <v>0</v>
      </c>
      <c r="Z69">
        <v>0</v>
      </c>
      <c r="AA69">
        <v>0</v>
      </c>
      <c r="AB69">
        <v>0</v>
      </c>
      <c r="AC69">
        <v>0</v>
      </c>
      <c r="AD69">
        <v>0</v>
      </c>
      <c r="AE69">
        <v>0</v>
      </c>
      <c r="AF69">
        <v>0</v>
      </c>
      <c r="AG69" t="s">
        <v>463</v>
      </c>
      <c r="AH69" s="21" t="s">
        <v>571</v>
      </c>
      <c r="AI69" s="21">
        <v>345.36</v>
      </c>
      <c r="AJ69" s="21">
        <v>100</v>
      </c>
      <c r="AK69" s="21" t="s">
        <v>2060</v>
      </c>
      <c r="AL69" t="s">
        <v>70</v>
      </c>
      <c r="AM69" t="s">
        <v>2032</v>
      </c>
    </row>
    <row r="70" spans="1:39" x14ac:dyDescent="0.35">
      <c r="A70" t="s">
        <v>7026</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7042</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2063</v>
      </c>
      <c r="AL71" t="s">
        <v>70</v>
      </c>
      <c r="AM71" t="s">
        <v>2031</v>
      </c>
    </row>
    <row r="72" spans="1:39" x14ac:dyDescent="0.35">
      <c r="A72" t="s">
        <v>7043</v>
      </c>
      <c r="B72" t="s">
        <v>2230</v>
      </c>
      <c r="C72" t="s">
        <v>86</v>
      </c>
      <c r="D72" t="s">
        <v>2054</v>
      </c>
      <c r="E72" t="s">
        <v>72</v>
      </c>
      <c r="F72">
        <v>1</v>
      </c>
      <c r="G72" t="s">
        <v>2055</v>
      </c>
      <c r="H72" t="s">
        <v>2056</v>
      </c>
      <c r="I72" t="s">
        <v>38</v>
      </c>
      <c r="J72" t="s">
        <v>73</v>
      </c>
      <c r="K72" t="s">
        <v>68</v>
      </c>
      <c r="L72" t="s">
        <v>2058</v>
      </c>
      <c r="M72" t="s">
        <v>2059</v>
      </c>
      <c r="N72">
        <v>1</v>
      </c>
      <c r="O72">
        <v>61</v>
      </c>
      <c r="P72">
        <v>4.24</v>
      </c>
      <c r="Q72">
        <v>1440</v>
      </c>
      <c r="R72">
        <v>1</v>
      </c>
      <c r="S72">
        <v>61</v>
      </c>
      <c r="T72">
        <v>4.24</v>
      </c>
      <c r="U72">
        <v>0</v>
      </c>
      <c r="V72">
        <v>0</v>
      </c>
      <c r="W72">
        <v>0</v>
      </c>
      <c r="X72">
        <v>0</v>
      </c>
      <c r="Y72">
        <v>0</v>
      </c>
      <c r="Z72">
        <v>0</v>
      </c>
      <c r="AA72">
        <v>0</v>
      </c>
      <c r="AB72">
        <v>0</v>
      </c>
      <c r="AC72">
        <v>0</v>
      </c>
      <c r="AD72">
        <v>0</v>
      </c>
      <c r="AE72">
        <v>0</v>
      </c>
      <c r="AF72">
        <v>0</v>
      </c>
      <c r="AG72" t="s">
        <v>466</v>
      </c>
      <c r="AH72" s="21" t="s">
        <v>572</v>
      </c>
      <c r="AI72" s="21">
        <v>345.36</v>
      </c>
      <c r="AJ72" s="21">
        <v>95.763888888888886</v>
      </c>
      <c r="AK72" s="21" t="s">
        <v>2063</v>
      </c>
      <c r="AL72" t="s">
        <v>75</v>
      </c>
      <c r="AM72" t="s">
        <v>2030</v>
      </c>
    </row>
    <row r="73" spans="1:39" x14ac:dyDescent="0.35">
      <c r="A73" t="s">
        <v>7046</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7049</v>
      </c>
      <c r="B74" t="s">
        <v>2235</v>
      </c>
      <c r="C74" t="s">
        <v>237</v>
      </c>
      <c r="D74" t="s">
        <v>2075</v>
      </c>
      <c r="E74" t="s">
        <v>72</v>
      </c>
      <c r="F74">
        <v>1</v>
      </c>
      <c r="G74" t="s">
        <v>2055</v>
      </c>
      <c r="H74" t="s">
        <v>2056</v>
      </c>
      <c r="I74" t="s">
        <v>38</v>
      </c>
      <c r="J74" t="s">
        <v>73</v>
      </c>
      <c r="K74" t="s">
        <v>68</v>
      </c>
      <c r="L74" t="s">
        <v>2058</v>
      </c>
      <c r="M74" t="s">
        <v>2059</v>
      </c>
      <c r="N74">
        <v>0</v>
      </c>
      <c r="O74">
        <v>0</v>
      </c>
      <c r="P74">
        <v>0</v>
      </c>
      <c r="Q74">
        <v>1440</v>
      </c>
      <c r="R74">
        <v>0</v>
      </c>
      <c r="S74">
        <v>0</v>
      </c>
      <c r="T74">
        <v>0</v>
      </c>
      <c r="U74">
        <v>0</v>
      </c>
      <c r="V74">
        <v>0</v>
      </c>
      <c r="W74">
        <v>0</v>
      </c>
      <c r="X74">
        <v>0</v>
      </c>
      <c r="Y74">
        <v>0</v>
      </c>
      <c r="Z74">
        <v>0</v>
      </c>
      <c r="AA74">
        <v>0</v>
      </c>
      <c r="AB74">
        <v>0</v>
      </c>
      <c r="AC74">
        <v>0</v>
      </c>
      <c r="AD74">
        <v>0</v>
      </c>
      <c r="AE74">
        <v>0</v>
      </c>
      <c r="AF74">
        <v>0</v>
      </c>
      <c r="AG74" t="s">
        <v>468</v>
      </c>
      <c r="AH74" s="21" t="s">
        <v>569</v>
      </c>
      <c r="AI74" s="21">
        <v>345.36</v>
      </c>
      <c r="AJ74" s="21">
        <v>100</v>
      </c>
      <c r="AK74" s="21" t="s">
        <v>2063</v>
      </c>
      <c r="AL74" t="s">
        <v>75</v>
      </c>
      <c r="AM74" t="s">
        <v>2030</v>
      </c>
    </row>
    <row r="75" spans="1:39" x14ac:dyDescent="0.35">
      <c r="A75" t="s">
        <v>7053</v>
      </c>
      <c r="B75" t="s">
        <v>2237</v>
      </c>
      <c r="C75" t="s">
        <v>117</v>
      </c>
      <c r="D75" t="s">
        <v>2109</v>
      </c>
      <c r="E75" t="s">
        <v>560</v>
      </c>
      <c r="F75">
        <v>1</v>
      </c>
      <c r="G75" t="s">
        <v>2055</v>
      </c>
      <c r="H75" t="s">
        <v>2056</v>
      </c>
      <c r="I75" t="s">
        <v>38</v>
      </c>
      <c r="J75" t="s">
        <v>67</v>
      </c>
      <c r="K75" t="s">
        <v>68</v>
      </c>
      <c r="L75" t="s">
        <v>2058</v>
      </c>
      <c r="M75" t="s">
        <v>2059</v>
      </c>
      <c r="N75">
        <v>0</v>
      </c>
      <c r="O75">
        <v>16</v>
      </c>
      <c r="P75">
        <v>1.1100000000000001</v>
      </c>
      <c r="Q75">
        <v>1440</v>
      </c>
      <c r="R75">
        <v>0</v>
      </c>
      <c r="S75">
        <v>0</v>
      </c>
      <c r="T75">
        <v>0</v>
      </c>
      <c r="U75">
        <v>0</v>
      </c>
      <c r="V75">
        <v>0</v>
      </c>
      <c r="W75">
        <v>0</v>
      </c>
      <c r="X75">
        <v>0</v>
      </c>
      <c r="Y75">
        <v>16</v>
      </c>
      <c r="Z75">
        <v>1.1100000000000001</v>
      </c>
      <c r="AA75">
        <v>0</v>
      </c>
      <c r="AB75">
        <v>0</v>
      </c>
      <c r="AC75">
        <v>0</v>
      </c>
      <c r="AD75">
        <v>0</v>
      </c>
      <c r="AE75">
        <v>0</v>
      </c>
      <c r="AF75">
        <v>0</v>
      </c>
      <c r="AG75" t="s">
        <v>469</v>
      </c>
      <c r="AH75" s="21" t="s">
        <v>572</v>
      </c>
      <c r="AI75" s="21">
        <v>345.36</v>
      </c>
      <c r="AJ75" s="21">
        <v>98.888888888888886</v>
      </c>
      <c r="AK75" s="21" t="s">
        <v>2063</v>
      </c>
      <c r="AL75" t="s">
        <v>70</v>
      </c>
      <c r="AM75" t="s">
        <v>2031</v>
      </c>
    </row>
    <row r="76" spans="1:39" x14ac:dyDescent="0.35">
      <c r="A76" t="s">
        <v>7057</v>
      </c>
      <c r="B76" t="s">
        <v>2239</v>
      </c>
      <c r="C76" t="s">
        <v>76</v>
      </c>
      <c r="D76" t="s">
        <v>2240</v>
      </c>
      <c r="E76" t="s">
        <v>560</v>
      </c>
      <c r="F76">
        <v>2</v>
      </c>
      <c r="G76" t="s">
        <v>2055</v>
      </c>
      <c r="H76" t="s">
        <v>2056</v>
      </c>
      <c r="I76" t="s">
        <v>38</v>
      </c>
      <c r="J76" t="s">
        <v>67</v>
      </c>
      <c r="K76" t="s">
        <v>68</v>
      </c>
      <c r="L76" t="s">
        <v>2058</v>
      </c>
      <c r="M76" t="s">
        <v>2059</v>
      </c>
      <c r="N76">
        <v>1</v>
      </c>
      <c r="O76">
        <v>26</v>
      </c>
      <c r="P76">
        <v>1.81</v>
      </c>
      <c r="Q76">
        <v>1440</v>
      </c>
      <c r="R76">
        <v>1</v>
      </c>
      <c r="S76">
        <v>26</v>
      </c>
      <c r="T76">
        <v>1.81</v>
      </c>
      <c r="U76">
        <v>0</v>
      </c>
      <c r="V76">
        <v>0</v>
      </c>
      <c r="W76">
        <v>0</v>
      </c>
      <c r="X76">
        <v>0</v>
      </c>
      <c r="Y76">
        <v>0</v>
      </c>
      <c r="Z76">
        <v>0</v>
      </c>
      <c r="AA76">
        <v>0</v>
      </c>
      <c r="AB76">
        <v>0</v>
      </c>
      <c r="AC76">
        <v>0</v>
      </c>
      <c r="AD76">
        <v>0</v>
      </c>
      <c r="AE76">
        <v>0</v>
      </c>
      <c r="AF76">
        <v>0</v>
      </c>
      <c r="AG76" t="s">
        <v>470</v>
      </c>
      <c r="AH76" s="21" t="s">
        <v>572</v>
      </c>
      <c r="AI76" s="21">
        <v>345.36</v>
      </c>
      <c r="AJ76" s="21">
        <v>98.194444444444443</v>
      </c>
      <c r="AK76" s="21" t="s">
        <v>2063</v>
      </c>
      <c r="AL76" t="s">
        <v>70</v>
      </c>
      <c r="AM76" t="s">
        <v>2030</v>
      </c>
    </row>
    <row r="77" spans="1:39" x14ac:dyDescent="0.35">
      <c r="A77" t="s">
        <v>7061</v>
      </c>
      <c r="B77" t="s">
        <v>2242</v>
      </c>
      <c r="C77" t="s">
        <v>822</v>
      </c>
      <c r="D77" t="s">
        <v>425</v>
      </c>
      <c r="E77" t="s">
        <v>72</v>
      </c>
      <c r="F77">
        <v>1</v>
      </c>
      <c r="G77" t="s">
        <v>2055</v>
      </c>
      <c r="H77" t="s">
        <v>2056</v>
      </c>
      <c r="I77" t="s">
        <v>38</v>
      </c>
      <c r="J77" t="s">
        <v>425</v>
      </c>
      <c r="K77" t="s">
        <v>68</v>
      </c>
      <c r="L77" t="s">
        <v>2058</v>
      </c>
      <c r="M77" t="s">
        <v>2059</v>
      </c>
      <c r="N77">
        <v>0</v>
      </c>
      <c r="O77">
        <v>0</v>
      </c>
      <c r="P77">
        <v>0</v>
      </c>
      <c r="Q77">
        <v>1440</v>
      </c>
      <c r="R77">
        <v>0</v>
      </c>
      <c r="S77">
        <v>0</v>
      </c>
      <c r="T77">
        <v>0</v>
      </c>
      <c r="U77">
        <v>0</v>
      </c>
      <c r="V77">
        <v>0</v>
      </c>
      <c r="W77">
        <v>0</v>
      </c>
      <c r="X77">
        <v>0</v>
      </c>
      <c r="Y77">
        <v>0</v>
      </c>
      <c r="Z77">
        <v>0</v>
      </c>
      <c r="AA77">
        <v>0</v>
      </c>
      <c r="AB77">
        <v>0</v>
      </c>
      <c r="AC77">
        <v>0</v>
      </c>
      <c r="AD77">
        <v>0</v>
      </c>
      <c r="AE77">
        <v>0</v>
      </c>
      <c r="AF77">
        <v>0</v>
      </c>
      <c r="AG77" t="s">
        <v>471</v>
      </c>
      <c r="AH77" s="21" t="s">
        <v>569</v>
      </c>
      <c r="AI77" s="21">
        <v>345.36</v>
      </c>
      <c r="AJ77" s="21">
        <v>100</v>
      </c>
      <c r="AK77" s="21" t="s">
        <v>2060</v>
      </c>
      <c r="AL77" t="s">
        <v>75</v>
      </c>
      <c r="AM77" t="s">
        <v>2030</v>
      </c>
    </row>
    <row r="78" spans="1:39" x14ac:dyDescent="0.35">
      <c r="A78" t="s">
        <v>7442</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7446</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2060</v>
      </c>
      <c r="AL79" t="s">
        <v>70</v>
      </c>
      <c r="AM79" t="s">
        <v>2030</v>
      </c>
    </row>
    <row r="80" spans="1:39" x14ac:dyDescent="0.35">
      <c r="A80" t="s">
        <v>7450</v>
      </c>
      <c r="B80" t="s">
        <v>2249</v>
      </c>
      <c r="C80" t="s">
        <v>102</v>
      </c>
      <c r="D80" t="s">
        <v>2245</v>
      </c>
      <c r="E80" t="s">
        <v>560</v>
      </c>
      <c r="F80">
        <v>1</v>
      </c>
      <c r="G80" t="s">
        <v>2055</v>
      </c>
      <c r="H80" t="s">
        <v>2056</v>
      </c>
      <c r="I80" t="s">
        <v>38</v>
      </c>
      <c r="J80" t="s">
        <v>67</v>
      </c>
      <c r="K80" t="s">
        <v>68</v>
      </c>
      <c r="L80" t="s">
        <v>2058</v>
      </c>
      <c r="M80" t="s">
        <v>2059</v>
      </c>
      <c r="N80">
        <v>0</v>
      </c>
      <c r="O80">
        <v>0</v>
      </c>
      <c r="P80">
        <v>0</v>
      </c>
      <c r="Q80">
        <v>1440</v>
      </c>
      <c r="R80">
        <v>0</v>
      </c>
      <c r="S80">
        <v>0</v>
      </c>
      <c r="T80">
        <v>0</v>
      </c>
      <c r="U80">
        <v>0</v>
      </c>
      <c r="V80">
        <v>0</v>
      </c>
      <c r="W80">
        <v>0</v>
      </c>
      <c r="X80">
        <v>0</v>
      </c>
      <c r="Y80">
        <v>0</v>
      </c>
      <c r="Z80">
        <v>0</v>
      </c>
      <c r="AA80">
        <v>0</v>
      </c>
      <c r="AB80">
        <v>0</v>
      </c>
      <c r="AC80">
        <v>0</v>
      </c>
      <c r="AD80">
        <v>0</v>
      </c>
      <c r="AE80">
        <v>0</v>
      </c>
      <c r="AF80">
        <v>0</v>
      </c>
      <c r="AG80" t="s">
        <v>458</v>
      </c>
      <c r="AH80" s="21" t="s">
        <v>572</v>
      </c>
      <c r="AI80" s="21">
        <v>345.36</v>
      </c>
      <c r="AJ80" s="21">
        <v>100</v>
      </c>
      <c r="AK80" s="21" t="s">
        <v>2060</v>
      </c>
      <c r="AL80" t="s">
        <v>70</v>
      </c>
      <c r="AM80" t="s">
        <v>2030</v>
      </c>
    </row>
    <row r="81" spans="1:39" x14ac:dyDescent="0.35">
      <c r="A81" t="s">
        <v>8076</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8080</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8124</v>
      </c>
      <c r="B83" t="s">
        <v>2255</v>
      </c>
      <c r="C83" t="s">
        <v>567</v>
      </c>
      <c r="D83" t="s">
        <v>428</v>
      </c>
      <c r="E83" t="s">
        <v>560</v>
      </c>
      <c r="F83">
        <v>1</v>
      </c>
      <c r="G83" t="s">
        <v>2055</v>
      </c>
      <c r="H83" t="s">
        <v>2056</v>
      </c>
      <c r="I83" t="s">
        <v>38</v>
      </c>
      <c r="J83" t="s">
        <v>428</v>
      </c>
      <c r="K83" t="s">
        <v>68</v>
      </c>
      <c r="L83" t="s">
        <v>2058</v>
      </c>
      <c r="M83" t="s">
        <v>2059</v>
      </c>
      <c r="N83">
        <v>1</v>
      </c>
      <c r="O83">
        <v>24</v>
      </c>
      <c r="P83">
        <v>1.67</v>
      </c>
      <c r="Q83">
        <v>1440</v>
      </c>
      <c r="R83">
        <v>1</v>
      </c>
      <c r="S83">
        <v>24</v>
      </c>
      <c r="T83">
        <v>1.67</v>
      </c>
      <c r="U83">
        <v>0</v>
      </c>
      <c r="V83">
        <v>0</v>
      </c>
      <c r="W83">
        <v>0</v>
      </c>
      <c r="X83">
        <v>0</v>
      </c>
      <c r="Y83">
        <v>0</v>
      </c>
      <c r="Z83">
        <v>0</v>
      </c>
      <c r="AA83">
        <v>0</v>
      </c>
      <c r="AB83">
        <v>0</v>
      </c>
      <c r="AC83">
        <v>0</v>
      </c>
      <c r="AD83">
        <v>0</v>
      </c>
      <c r="AE83">
        <v>0</v>
      </c>
      <c r="AF83">
        <v>0</v>
      </c>
      <c r="AG83" t="s">
        <v>430</v>
      </c>
      <c r="AH83" s="21" t="s">
        <v>572</v>
      </c>
      <c r="AI83" s="21">
        <v>345.36</v>
      </c>
      <c r="AJ83" s="21">
        <v>98.333333333333329</v>
      </c>
      <c r="AK83" s="21" t="s">
        <v>2063</v>
      </c>
      <c r="AL83" t="s">
        <v>70</v>
      </c>
      <c r="AM83" t="s">
        <v>2030</v>
      </c>
    </row>
    <row r="84" spans="1:39" x14ac:dyDescent="0.35">
      <c r="A84" t="s">
        <v>8254</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8323</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8327</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8332</v>
      </c>
      <c r="B87" t="s">
        <v>2265</v>
      </c>
      <c r="C87" t="s">
        <v>76</v>
      </c>
      <c r="D87" t="s">
        <v>2266</v>
      </c>
      <c r="E87" t="s">
        <v>560</v>
      </c>
      <c r="F87">
        <v>2</v>
      </c>
      <c r="G87" t="s">
        <v>2055</v>
      </c>
      <c r="H87" t="s">
        <v>2056</v>
      </c>
      <c r="I87" t="s">
        <v>38</v>
      </c>
      <c r="J87" t="s">
        <v>67</v>
      </c>
      <c r="K87" t="s">
        <v>68</v>
      </c>
      <c r="L87" t="s">
        <v>2058</v>
      </c>
      <c r="M87" t="s">
        <v>2059</v>
      </c>
      <c r="N87">
        <v>1</v>
      </c>
      <c r="O87">
        <v>49</v>
      </c>
      <c r="P87">
        <v>3.4</v>
      </c>
      <c r="Q87">
        <v>1440</v>
      </c>
      <c r="R87">
        <v>0</v>
      </c>
      <c r="S87">
        <v>0</v>
      </c>
      <c r="T87">
        <v>0</v>
      </c>
      <c r="U87">
        <v>1</v>
      </c>
      <c r="V87">
        <v>49</v>
      </c>
      <c r="W87">
        <v>3.4</v>
      </c>
      <c r="X87">
        <v>0</v>
      </c>
      <c r="Y87">
        <v>0</v>
      </c>
      <c r="Z87">
        <v>0</v>
      </c>
      <c r="AA87">
        <v>0</v>
      </c>
      <c r="AB87">
        <v>0</v>
      </c>
      <c r="AC87">
        <v>0</v>
      </c>
      <c r="AD87">
        <v>0</v>
      </c>
      <c r="AE87">
        <v>0</v>
      </c>
      <c r="AF87">
        <v>0</v>
      </c>
      <c r="AG87" t="s">
        <v>476</v>
      </c>
      <c r="AH87" s="21" t="s">
        <v>572</v>
      </c>
      <c r="AI87" s="21">
        <v>345.36</v>
      </c>
      <c r="AJ87" s="21">
        <v>96.597222222222229</v>
      </c>
      <c r="AK87" s="21" t="s">
        <v>2063</v>
      </c>
      <c r="AL87" t="s">
        <v>70</v>
      </c>
      <c r="AM87" t="s">
        <v>2030</v>
      </c>
    </row>
    <row r="88" spans="1:39" x14ac:dyDescent="0.35">
      <c r="A88" t="s">
        <v>8336</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2060</v>
      </c>
      <c r="AL88" t="s">
        <v>70</v>
      </c>
      <c r="AM88" t="s">
        <v>2032</v>
      </c>
    </row>
    <row r="89" spans="1:39" x14ac:dyDescent="0.35">
      <c r="A89" t="s">
        <v>8340</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8343</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8346</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8349</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2060</v>
      </c>
      <c r="AL92" t="s">
        <v>70</v>
      </c>
      <c r="AM92" t="s">
        <v>2032</v>
      </c>
    </row>
    <row r="93" spans="1:39" x14ac:dyDescent="0.35">
      <c r="A93" t="s">
        <v>8352</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2063</v>
      </c>
      <c r="AL93" t="s">
        <v>70</v>
      </c>
      <c r="AM93" t="s">
        <v>2031</v>
      </c>
    </row>
    <row r="94" spans="1:39" x14ac:dyDescent="0.35">
      <c r="A94" t="s">
        <v>8356</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8361</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2262</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2278</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2281</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2283</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2063</v>
      </c>
      <c r="AL99" t="s">
        <v>70</v>
      </c>
      <c r="AM99" t="s">
        <v>2030</v>
      </c>
    </row>
    <row r="100" spans="1:39" x14ac:dyDescent="0.35">
      <c r="A100" t="s">
        <v>9885</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9889</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2060</v>
      </c>
      <c r="AL101" t="s">
        <v>70</v>
      </c>
      <c r="AM101" t="s">
        <v>2030</v>
      </c>
    </row>
    <row r="102" spans="1:39" x14ac:dyDescent="0.35">
      <c r="A102" t="s">
        <v>10185</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10281</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10289</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13015</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13067</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13485</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8357</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13536</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2060</v>
      </c>
      <c r="AL109" t="s">
        <v>115</v>
      </c>
      <c r="AM109" t="s">
        <v>2031</v>
      </c>
    </row>
    <row r="110" spans="1:39" x14ac:dyDescent="0.35">
      <c r="A110" t="s">
        <v>2329</v>
      </c>
      <c r="B110" t="s">
        <v>2327</v>
      </c>
      <c r="C110" t="s">
        <v>237</v>
      </c>
      <c r="D110" t="s">
        <v>2328</v>
      </c>
      <c r="E110" t="s">
        <v>72</v>
      </c>
      <c r="F110">
        <v>1</v>
      </c>
      <c r="G110" t="s">
        <v>2055</v>
      </c>
      <c r="H110" t="s">
        <v>2056</v>
      </c>
      <c r="I110" t="s">
        <v>38</v>
      </c>
      <c r="J110" t="s">
        <v>73</v>
      </c>
      <c r="K110" t="s">
        <v>68</v>
      </c>
      <c r="L110" t="s">
        <v>2058</v>
      </c>
      <c r="M110" t="s">
        <v>2059</v>
      </c>
      <c r="N110">
        <v>0</v>
      </c>
      <c r="O110">
        <v>0</v>
      </c>
      <c r="P110">
        <v>0</v>
      </c>
      <c r="Q110">
        <v>1440</v>
      </c>
      <c r="R110">
        <v>0</v>
      </c>
      <c r="S110">
        <v>0</v>
      </c>
      <c r="T110">
        <v>0</v>
      </c>
      <c r="U110">
        <v>0</v>
      </c>
      <c r="V110">
        <v>0</v>
      </c>
      <c r="W110">
        <v>0</v>
      </c>
      <c r="X110">
        <v>0</v>
      </c>
      <c r="Y110">
        <v>0</v>
      </c>
      <c r="Z110">
        <v>0</v>
      </c>
      <c r="AA110">
        <v>0</v>
      </c>
      <c r="AB110">
        <v>0</v>
      </c>
      <c r="AC110">
        <v>0</v>
      </c>
      <c r="AD110">
        <v>0</v>
      </c>
      <c r="AE110">
        <v>0</v>
      </c>
      <c r="AF110">
        <v>0</v>
      </c>
      <c r="AG110" t="s">
        <v>497</v>
      </c>
      <c r="AH110" s="21" t="s">
        <v>571</v>
      </c>
      <c r="AI110" s="21">
        <v>345.36</v>
      </c>
      <c r="AJ110" s="21">
        <v>100</v>
      </c>
      <c r="AK110" s="21" t="s">
        <v>2060</v>
      </c>
      <c r="AL110" t="s">
        <v>75</v>
      </c>
      <c r="AM110" t="s">
        <v>2030</v>
      </c>
    </row>
    <row r="111" spans="1:39" x14ac:dyDescent="0.35">
      <c r="A111" t="s">
        <v>13658</v>
      </c>
      <c r="B111" t="s">
        <v>2330</v>
      </c>
      <c r="C111" t="s">
        <v>237</v>
      </c>
      <c r="D111" t="s">
        <v>2331</v>
      </c>
      <c r="E111" t="s">
        <v>72</v>
      </c>
      <c r="F111">
        <v>1</v>
      </c>
      <c r="G111" t="s">
        <v>2055</v>
      </c>
      <c r="H111" t="s">
        <v>2056</v>
      </c>
      <c r="I111" t="s">
        <v>38</v>
      </c>
      <c r="J111" t="s">
        <v>73</v>
      </c>
      <c r="K111" t="s">
        <v>68</v>
      </c>
      <c r="L111" t="s">
        <v>2058</v>
      </c>
      <c r="M111" t="s">
        <v>2059</v>
      </c>
      <c r="N111">
        <v>0</v>
      </c>
      <c r="O111">
        <v>0</v>
      </c>
      <c r="P111">
        <v>0</v>
      </c>
      <c r="Q111">
        <v>1440</v>
      </c>
      <c r="R111">
        <v>0</v>
      </c>
      <c r="S111">
        <v>0</v>
      </c>
      <c r="T111">
        <v>0</v>
      </c>
      <c r="U111">
        <v>0</v>
      </c>
      <c r="V111">
        <v>0</v>
      </c>
      <c r="W111">
        <v>0</v>
      </c>
      <c r="X111">
        <v>0</v>
      </c>
      <c r="Y111">
        <v>0</v>
      </c>
      <c r="Z111">
        <v>0</v>
      </c>
      <c r="AA111">
        <v>0</v>
      </c>
      <c r="AB111">
        <v>0</v>
      </c>
      <c r="AC111">
        <v>0</v>
      </c>
      <c r="AD111">
        <v>0</v>
      </c>
      <c r="AE111">
        <v>0</v>
      </c>
      <c r="AF111">
        <v>0</v>
      </c>
      <c r="AG111" t="s">
        <v>498</v>
      </c>
      <c r="AH111" s="21" t="s">
        <v>571</v>
      </c>
      <c r="AI111" s="21">
        <v>345.36</v>
      </c>
      <c r="AJ111" s="21">
        <v>100</v>
      </c>
      <c r="AK111" s="21" t="s">
        <v>2060</v>
      </c>
      <c r="AL111" t="s">
        <v>75</v>
      </c>
      <c r="AM111" t="s">
        <v>2032</v>
      </c>
    </row>
    <row r="112" spans="1:39" x14ac:dyDescent="0.35">
      <c r="A112" t="s">
        <v>23205</v>
      </c>
      <c r="B112" t="s">
        <v>2333</v>
      </c>
      <c r="C112" t="s">
        <v>237</v>
      </c>
      <c r="D112" t="s">
        <v>2075</v>
      </c>
      <c r="E112" t="s">
        <v>72</v>
      </c>
      <c r="F112">
        <v>1</v>
      </c>
      <c r="G112" t="s">
        <v>2055</v>
      </c>
      <c r="H112" t="s">
        <v>2056</v>
      </c>
      <c r="I112" t="s">
        <v>38</v>
      </c>
      <c r="J112" t="s">
        <v>73</v>
      </c>
      <c r="K112" t="s">
        <v>68</v>
      </c>
      <c r="L112" t="s">
        <v>2058</v>
      </c>
      <c r="M112" t="s">
        <v>2059</v>
      </c>
      <c r="N112">
        <v>0</v>
      </c>
      <c r="O112">
        <v>0</v>
      </c>
      <c r="P112">
        <v>0</v>
      </c>
      <c r="Q112">
        <v>1440</v>
      </c>
      <c r="R112">
        <v>0</v>
      </c>
      <c r="S112">
        <v>0</v>
      </c>
      <c r="T112">
        <v>0</v>
      </c>
      <c r="U112">
        <v>0</v>
      </c>
      <c r="V112">
        <v>0</v>
      </c>
      <c r="W112">
        <v>0</v>
      </c>
      <c r="X112">
        <v>0</v>
      </c>
      <c r="Y112">
        <v>0</v>
      </c>
      <c r="Z112">
        <v>0</v>
      </c>
      <c r="AA112">
        <v>0</v>
      </c>
      <c r="AB112">
        <v>0</v>
      </c>
      <c r="AC112">
        <v>0</v>
      </c>
      <c r="AD112">
        <v>0</v>
      </c>
      <c r="AE112">
        <v>0</v>
      </c>
      <c r="AF112">
        <v>0</v>
      </c>
      <c r="AG112" t="s">
        <v>499</v>
      </c>
      <c r="AH112" s="21" t="s">
        <v>570</v>
      </c>
      <c r="AI112" s="21">
        <v>345.36</v>
      </c>
      <c r="AJ112" s="21">
        <v>100</v>
      </c>
      <c r="AK112" s="21" t="s">
        <v>2060</v>
      </c>
      <c r="AL112" t="s">
        <v>75</v>
      </c>
      <c r="AM112" t="s">
        <v>2030</v>
      </c>
    </row>
    <row r="113" spans="1:39" x14ac:dyDescent="0.35">
      <c r="A113" t="s">
        <v>23578</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23602</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23620</v>
      </c>
      <c r="B115" t="s">
        <v>2341</v>
      </c>
      <c r="C115" t="s">
        <v>117</v>
      </c>
      <c r="D115" t="s">
        <v>2342</v>
      </c>
      <c r="E115" t="s">
        <v>560</v>
      </c>
      <c r="F115">
        <v>1</v>
      </c>
      <c r="G115" t="s">
        <v>2055</v>
      </c>
      <c r="H115" t="s">
        <v>2056</v>
      </c>
      <c r="I115" t="s">
        <v>38</v>
      </c>
      <c r="J115" t="s">
        <v>67</v>
      </c>
      <c r="K115" t="s">
        <v>68</v>
      </c>
      <c r="L115" t="s">
        <v>2058</v>
      </c>
      <c r="M115" t="s">
        <v>2059</v>
      </c>
      <c r="N115">
        <v>3</v>
      </c>
      <c r="O115">
        <v>206</v>
      </c>
      <c r="P115">
        <v>14.31</v>
      </c>
      <c r="Q115">
        <v>1440</v>
      </c>
      <c r="R115">
        <v>0</v>
      </c>
      <c r="S115">
        <v>0</v>
      </c>
      <c r="T115">
        <v>0</v>
      </c>
      <c r="U115">
        <v>3</v>
      </c>
      <c r="V115">
        <v>206</v>
      </c>
      <c r="W115">
        <v>14.31</v>
      </c>
      <c r="X115">
        <v>0</v>
      </c>
      <c r="Y115">
        <v>0</v>
      </c>
      <c r="Z115">
        <v>0</v>
      </c>
      <c r="AA115">
        <v>0</v>
      </c>
      <c r="AB115">
        <v>0</v>
      </c>
      <c r="AC115">
        <v>0</v>
      </c>
      <c r="AD115">
        <v>0</v>
      </c>
      <c r="AE115">
        <v>0</v>
      </c>
      <c r="AF115">
        <v>0</v>
      </c>
      <c r="AG115" t="s">
        <v>502</v>
      </c>
      <c r="AH115" s="21" t="s">
        <v>571</v>
      </c>
      <c r="AI115" s="21">
        <v>345.36</v>
      </c>
      <c r="AJ115" s="21">
        <v>85.694444444444443</v>
      </c>
      <c r="AK115" s="21" t="s">
        <v>2063</v>
      </c>
      <c r="AL115" t="s">
        <v>70</v>
      </c>
      <c r="AM115" t="s">
        <v>2033</v>
      </c>
    </row>
    <row r="116" spans="1:39" x14ac:dyDescent="0.35">
      <c r="A116" t="s">
        <v>23639</v>
      </c>
      <c r="B116" t="s">
        <v>2344</v>
      </c>
      <c r="C116" t="s">
        <v>117</v>
      </c>
      <c r="D116" t="s">
        <v>2345</v>
      </c>
      <c r="E116" t="s">
        <v>560</v>
      </c>
      <c r="F116">
        <v>1</v>
      </c>
      <c r="G116" t="s">
        <v>2055</v>
      </c>
      <c r="H116" t="s">
        <v>2056</v>
      </c>
      <c r="I116" t="s">
        <v>38</v>
      </c>
      <c r="J116" t="s">
        <v>67</v>
      </c>
      <c r="K116" t="s">
        <v>68</v>
      </c>
      <c r="L116" t="s">
        <v>2058</v>
      </c>
      <c r="M116" t="s">
        <v>2059</v>
      </c>
      <c r="N116">
        <v>1</v>
      </c>
      <c r="O116">
        <v>31</v>
      </c>
      <c r="P116">
        <v>2.15</v>
      </c>
      <c r="Q116">
        <v>1440</v>
      </c>
      <c r="R116">
        <v>1</v>
      </c>
      <c r="S116">
        <v>31</v>
      </c>
      <c r="T116">
        <v>2.15</v>
      </c>
      <c r="U116">
        <v>0</v>
      </c>
      <c r="V116">
        <v>0</v>
      </c>
      <c r="W116">
        <v>0</v>
      </c>
      <c r="X116">
        <v>0</v>
      </c>
      <c r="Y116">
        <v>0</v>
      </c>
      <c r="Z116">
        <v>0</v>
      </c>
      <c r="AA116">
        <v>0</v>
      </c>
      <c r="AB116">
        <v>0</v>
      </c>
      <c r="AC116">
        <v>0</v>
      </c>
      <c r="AD116">
        <v>0</v>
      </c>
      <c r="AE116">
        <v>0</v>
      </c>
      <c r="AF116">
        <v>0</v>
      </c>
      <c r="AG116" t="s">
        <v>503</v>
      </c>
      <c r="AH116" s="21" t="s">
        <v>571</v>
      </c>
      <c r="AI116" s="21">
        <v>345.36</v>
      </c>
      <c r="AJ116" s="21">
        <v>97.847222222222229</v>
      </c>
      <c r="AK116" s="21" t="s">
        <v>2063</v>
      </c>
      <c r="AL116" t="s">
        <v>70</v>
      </c>
      <c r="AM116" t="s">
        <v>2032</v>
      </c>
    </row>
    <row r="117" spans="1:39" x14ac:dyDescent="0.35">
      <c r="A117" t="s">
        <v>23666</v>
      </c>
      <c r="B117" t="s">
        <v>2347</v>
      </c>
      <c r="C117" t="s">
        <v>66</v>
      </c>
      <c r="D117" t="s">
        <v>2348</v>
      </c>
      <c r="E117" t="s">
        <v>560</v>
      </c>
      <c r="F117">
        <v>1</v>
      </c>
      <c r="G117" t="s">
        <v>2055</v>
      </c>
      <c r="H117" t="s">
        <v>2056</v>
      </c>
      <c r="I117" t="s">
        <v>38</v>
      </c>
      <c r="J117" t="s">
        <v>67</v>
      </c>
      <c r="K117" t="s">
        <v>68</v>
      </c>
      <c r="L117" t="s">
        <v>2058</v>
      </c>
      <c r="M117" t="s">
        <v>2059</v>
      </c>
      <c r="N117">
        <v>2</v>
      </c>
      <c r="O117">
        <v>57</v>
      </c>
      <c r="P117">
        <v>3.96</v>
      </c>
      <c r="Q117">
        <v>1440</v>
      </c>
      <c r="R117">
        <v>2</v>
      </c>
      <c r="S117">
        <v>57</v>
      </c>
      <c r="T117">
        <v>3.96</v>
      </c>
      <c r="U117">
        <v>0</v>
      </c>
      <c r="V117">
        <v>0</v>
      </c>
      <c r="W117">
        <v>0</v>
      </c>
      <c r="X117">
        <v>0</v>
      </c>
      <c r="Y117">
        <v>0</v>
      </c>
      <c r="Z117">
        <v>0</v>
      </c>
      <c r="AA117">
        <v>0</v>
      </c>
      <c r="AB117">
        <v>0</v>
      </c>
      <c r="AC117">
        <v>0</v>
      </c>
      <c r="AD117">
        <v>0</v>
      </c>
      <c r="AE117">
        <v>0</v>
      </c>
      <c r="AF117">
        <v>0</v>
      </c>
      <c r="AG117" t="s">
        <v>504</v>
      </c>
      <c r="AH117" s="21" t="s">
        <v>571</v>
      </c>
      <c r="AI117" s="21">
        <v>345.36</v>
      </c>
      <c r="AJ117" s="21">
        <v>96.041666666666671</v>
      </c>
      <c r="AK117" s="21" t="s">
        <v>2063</v>
      </c>
      <c r="AL117" t="s">
        <v>70</v>
      </c>
      <c r="AM117" t="s">
        <v>2030</v>
      </c>
    </row>
    <row r="118" spans="1:39" x14ac:dyDescent="0.35">
      <c r="A118" t="s">
        <v>23684</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9082</v>
      </c>
      <c r="B119" t="s">
        <v>2353</v>
      </c>
      <c r="C119" t="s">
        <v>128</v>
      </c>
      <c r="D119" t="s">
        <v>2354</v>
      </c>
      <c r="E119" t="s">
        <v>112</v>
      </c>
      <c r="F119">
        <v>1</v>
      </c>
      <c r="G119" t="s">
        <v>2055</v>
      </c>
      <c r="H119" t="s">
        <v>2056</v>
      </c>
      <c r="I119" t="s">
        <v>38</v>
      </c>
      <c r="J119" t="s">
        <v>113</v>
      </c>
      <c r="K119" t="s">
        <v>68</v>
      </c>
      <c r="L119" t="s">
        <v>2058</v>
      </c>
      <c r="M119" t="s">
        <v>2059</v>
      </c>
      <c r="N119">
        <v>1</v>
      </c>
      <c r="O119">
        <v>25</v>
      </c>
      <c r="P119">
        <v>1.74</v>
      </c>
      <c r="Q119">
        <v>1440</v>
      </c>
      <c r="R119">
        <v>0</v>
      </c>
      <c r="S119">
        <v>0</v>
      </c>
      <c r="T119">
        <v>0</v>
      </c>
      <c r="U119">
        <v>1</v>
      </c>
      <c r="V119">
        <v>25</v>
      </c>
      <c r="W119">
        <v>1.74</v>
      </c>
      <c r="X119">
        <v>0</v>
      </c>
      <c r="Y119">
        <v>0</v>
      </c>
      <c r="Z119">
        <v>0</v>
      </c>
      <c r="AA119">
        <v>0</v>
      </c>
      <c r="AB119">
        <v>0</v>
      </c>
      <c r="AC119">
        <v>0</v>
      </c>
      <c r="AD119">
        <v>0</v>
      </c>
      <c r="AE119">
        <v>0</v>
      </c>
      <c r="AF119">
        <v>0</v>
      </c>
      <c r="AG119" t="s">
        <v>506</v>
      </c>
      <c r="AH119" s="21" t="s">
        <v>571</v>
      </c>
      <c r="AI119" s="21">
        <v>345.36</v>
      </c>
      <c r="AJ119" s="21">
        <v>98.263888888888886</v>
      </c>
      <c r="AK119" s="21" t="s">
        <v>2063</v>
      </c>
      <c r="AL119" t="s">
        <v>115</v>
      </c>
      <c r="AM119" t="s">
        <v>2032</v>
      </c>
    </row>
    <row r="120" spans="1:39" x14ac:dyDescent="0.35">
      <c r="A120" t="s">
        <v>23725</v>
      </c>
      <c r="B120" t="s">
        <v>2356</v>
      </c>
      <c r="C120" t="s">
        <v>81</v>
      </c>
      <c r="D120" t="s">
        <v>2357</v>
      </c>
      <c r="E120" t="s">
        <v>560</v>
      </c>
      <c r="F120">
        <v>1</v>
      </c>
      <c r="G120" t="s">
        <v>2055</v>
      </c>
      <c r="H120" t="s">
        <v>2056</v>
      </c>
      <c r="I120" t="s">
        <v>38</v>
      </c>
      <c r="J120" t="s">
        <v>82</v>
      </c>
      <c r="K120" t="s">
        <v>68</v>
      </c>
      <c r="L120" t="s">
        <v>2058</v>
      </c>
      <c r="M120" t="s">
        <v>2358</v>
      </c>
      <c r="N120">
        <v>0</v>
      </c>
      <c r="O120">
        <v>0</v>
      </c>
      <c r="P120">
        <v>0</v>
      </c>
      <c r="Q120">
        <v>780</v>
      </c>
      <c r="R120">
        <v>0</v>
      </c>
      <c r="S120">
        <v>0</v>
      </c>
      <c r="T120">
        <v>0</v>
      </c>
      <c r="U120">
        <v>0</v>
      </c>
      <c r="V120">
        <v>0</v>
      </c>
      <c r="W120">
        <v>0</v>
      </c>
      <c r="X120">
        <v>0</v>
      </c>
      <c r="Y120">
        <v>0</v>
      </c>
      <c r="Z120">
        <v>0</v>
      </c>
      <c r="AA120">
        <v>0</v>
      </c>
      <c r="AB120">
        <v>0</v>
      </c>
      <c r="AC120">
        <v>0</v>
      </c>
      <c r="AD120">
        <v>0</v>
      </c>
      <c r="AE120">
        <v>0</v>
      </c>
      <c r="AF120">
        <v>0</v>
      </c>
      <c r="AG120" t="s">
        <v>507</v>
      </c>
      <c r="AH120" s="21" t="s">
        <v>571</v>
      </c>
      <c r="AI120" s="21">
        <v>187.20000000000005</v>
      </c>
      <c r="AJ120" s="21">
        <v>100</v>
      </c>
      <c r="AK120" s="21" t="s">
        <v>2060</v>
      </c>
      <c r="AL120" t="s">
        <v>70</v>
      </c>
      <c r="AM120" t="s">
        <v>2030</v>
      </c>
    </row>
    <row r="121" spans="1:39" x14ac:dyDescent="0.35">
      <c r="A121" t="s">
        <v>23840</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23936</v>
      </c>
      <c r="B122" t="s">
        <v>2363</v>
      </c>
      <c r="C122" t="s">
        <v>71</v>
      </c>
      <c r="D122" t="s">
        <v>2364</v>
      </c>
      <c r="E122" t="s">
        <v>72</v>
      </c>
      <c r="F122">
        <v>1</v>
      </c>
      <c r="G122" t="s">
        <v>2055</v>
      </c>
      <c r="H122" t="s">
        <v>2056</v>
      </c>
      <c r="I122" t="s">
        <v>38</v>
      </c>
      <c r="J122" t="s">
        <v>73</v>
      </c>
      <c r="K122" t="s">
        <v>68</v>
      </c>
      <c r="L122" t="s">
        <v>2058</v>
      </c>
      <c r="M122" t="s">
        <v>2059</v>
      </c>
      <c r="N122">
        <v>0</v>
      </c>
      <c r="O122">
        <v>0</v>
      </c>
      <c r="P122">
        <v>0</v>
      </c>
      <c r="Q122">
        <v>1440</v>
      </c>
      <c r="R122">
        <v>0</v>
      </c>
      <c r="S122">
        <v>0</v>
      </c>
      <c r="T122">
        <v>0</v>
      </c>
      <c r="U122">
        <v>0</v>
      </c>
      <c r="V122">
        <v>0</v>
      </c>
      <c r="W122">
        <v>0</v>
      </c>
      <c r="X122">
        <v>0</v>
      </c>
      <c r="Y122">
        <v>0</v>
      </c>
      <c r="Z122">
        <v>0</v>
      </c>
      <c r="AA122">
        <v>0</v>
      </c>
      <c r="AB122">
        <v>0</v>
      </c>
      <c r="AC122">
        <v>0</v>
      </c>
      <c r="AD122">
        <v>0</v>
      </c>
      <c r="AE122">
        <v>0</v>
      </c>
      <c r="AF122">
        <v>0</v>
      </c>
      <c r="AG122" t="s">
        <v>509</v>
      </c>
      <c r="AH122" s="21" t="s">
        <v>571</v>
      </c>
      <c r="AI122" s="21">
        <v>345.36</v>
      </c>
      <c r="AJ122" s="21">
        <v>100</v>
      </c>
      <c r="AK122" s="21" t="s">
        <v>2060</v>
      </c>
      <c r="AL122" t="s">
        <v>75</v>
      </c>
      <c r="AM122" t="s">
        <v>2031</v>
      </c>
    </row>
    <row r="123" spans="1:39" x14ac:dyDescent="0.35">
      <c r="A123" t="s">
        <v>23955</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2060</v>
      </c>
      <c r="AL123" t="s">
        <v>75</v>
      </c>
      <c r="AM123" t="s">
        <v>2032</v>
      </c>
    </row>
    <row r="124" spans="1:39" x14ac:dyDescent="0.35">
      <c r="A124" t="s">
        <v>25056</v>
      </c>
      <c r="B124" t="s">
        <v>2369</v>
      </c>
      <c r="C124" t="s">
        <v>78</v>
      </c>
      <c r="D124" t="s">
        <v>2370</v>
      </c>
      <c r="E124" t="s">
        <v>560</v>
      </c>
      <c r="F124">
        <v>1</v>
      </c>
      <c r="G124" t="s">
        <v>2055</v>
      </c>
      <c r="H124" t="s">
        <v>2056</v>
      </c>
      <c r="I124" t="s">
        <v>38</v>
      </c>
      <c r="J124" t="s">
        <v>67</v>
      </c>
      <c r="K124" t="s">
        <v>68</v>
      </c>
      <c r="L124" t="s">
        <v>2058</v>
      </c>
      <c r="M124" t="s">
        <v>2059</v>
      </c>
      <c r="N124">
        <v>0</v>
      </c>
      <c r="O124">
        <v>0</v>
      </c>
      <c r="P124">
        <v>0</v>
      </c>
      <c r="Q124">
        <v>1440</v>
      </c>
      <c r="R124">
        <v>0</v>
      </c>
      <c r="S124">
        <v>0</v>
      </c>
      <c r="T124">
        <v>0</v>
      </c>
      <c r="U124">
        <v>0</v>
      </c>
      <c r="V124">
        <v>0</v>
      </c>
      <c r="W124">
        <v>0</v>
      </c>
      <c r="X124">
        <v>0</v>
      </c>
      <c r="Y124">
        <v>0</v>
      </c>
      <c r="Z124">
        <v>0</v>
      </c>
      <c r="AA124">
        <v>0</v>
      </c>
      <c r="AB124">
        <v>0</v>
      </c>
      <c r="AC124">
        <v>0</v>
      </c>
      <c r="AD124">
        <v>0</v>
      </c>
      <c r="AE124">
        <v>0</v>
      </c>
      <c r="AF124">
        <v>0</v>
      </c>
      <c r="AG124" t="s">
        <v>511</v>
      </c>
      <c r="AH124" s="21" t="s">
        <v>571</v>
      </c>
      <c r="AI124" s="21">
        <v>345.36</v>
      </c>
      <c r="AJ124" s="21">
        <v>100</v>
      </c>
      <c r="AK124" s="21" t="s">
        <v>2060</v>
      </c>
      <c r="AL124" t="s">
        <v>70</v>
      </c>
      <c r="AM124" t="s">
        <v>2033</v>
      </c>
    </row>
    <row r="125" spans="1:39" x14ac:dyDescent="0.35">
      <c r="A125" t="s">
        <v>25060</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25084</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25088</v>
      </c>
      <c r="B127" t="s">
        <v>2378</v>
      </c>
      <c r="C127" t="s">
        <v>100</v>
      </c>
      <c r="D127" t="s">
        <v>2379</v>
      </c>
      <c r="E127" t="s">
        <v>560</v>
      </c>
      <c r="F127">
        <v>1</v>
      </c>
      <c r="G127" t="s">
        <v>2055</v>
      </c>
      <c r="H127" t="s">
        <v>2056</v>
      </c>
      <c r="I127" t="s">
        <v>38</v>
      </c>
      <c r="J127" t="s">
        <v>67</v>
      </c>
      <c r="K127" t="s">
        <v>68</v>
      </c>
      <c r="L127" t="s">
        <v>2058</v>
      </c>
      <c r="M127" t="s">
        <v>2059</v>
      </c>
      <c r="N127">
        <v>3</v>
      </c>
      <c r="O127">
        <v>184</v>
      </c>
      <c r="P127">
        <v>12.78</v>
      </c>
      <c r="Q127">
        <v>1440</v>
      </c>
      <c r="R127">
        <v>3</v>
      </c>
      <c r="S127">
        <v>184</v>
      </c>
      <c r="T127">
        <v>12.78</v>
      </c>
      <c r="U127">
        <v>0</v>
      </c>
      <c r="V127">
        <v>0</v>
      </c>
      <c r="W127">
        <v>0</v>
      </c>
      <c r="X127">
        <v>0</v>
      </c>
      <c r="Y127">
        <v>0</v>
      </c>
      <c r="Z127">
        <v>0</v>
      </c>
      <c r="AA127">
        <v>0</v>
      </c>
      <c r="AB127">
        <v>0</v>
      </c>
      <c r="AC127">
        <v>0</v>
      </c>
      <c r="AD127">
        <v>0</v>
      </c>
      <c r="AE127">
        <v>0</v>
      </c>
      <c r="AF127">
        <v>0</v>
      </c>
      <c r="AG127" t="s">
        <v>514</v>
      </c>
      <c r="AH127" s="21" t="s">
        <v>571</v>
      </c>
      <c r="AI127" s="21">
        <v>345.36</v>
      </c>
      <c r="AJ127" s="21">
        <v>87.222222222222229</v>
      </c>
      <c r="AK127" s="21" t="s">
        <v>2063</v>
      </c>
      <c r="AL127" t="s">
        <v>70</v>
      </c>
      <c r="AM127" t="s">
        <v>2030</v>
      </c>
    </row>
    <row r="128" spans="1:39" x14ac:dyDescent="0.35">
      <c r="A128" t="s">
        <v>25116</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25135</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25139</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25155</v>
      </c>
      <c r="B131" t="s">
        <v>2390</v>
      </c>
      <c r="C131" t="s">
        <v>71</v>
      </c>
      <c r="D131" t="s">
        <v>2391</v>
      </c>
      <c r="E131" t="s">
        <v>72</v>
      </c>
      <c r="F131">
        <v>2</v>
      </c>
      <c r="G131" t="s">
        <v>2055</v>
      </c>
      <c r="H131" t="s">
        <v>2056</v>
      </c>
      <c r="I131" t="s">
        <v>38</v>
      </c>
      <c r="J131" t="s">
        <v>73</v>
      </c>
      <c r="K131" t="s">
        <v>68</v>
      </c>
      <c r="L131" t="s">
        <v>2058</v>
      </c>
      <c r="M131" t="s">
        <v>2059</v>
      </c>
      <c r="N131">
        <v>1</v>
      </c>
      <c r="O131">
        <v>122</v>
      </c>
      <c r="P131">
        <v>8.4700000000000006</v>
      </c>
      <c r="Q131">
        <v>1440</v>
      </c>
      <c r="R131">
        <v>1</v>
      </c>
      <c r="S131">
        <v>122</v>
      </c>
      <c r="T131">
        <v>8.4700000000000006</v>
      </c>
      <c r="U131">
        <v>0</v>
      </c>
      <c r="V131">
        <v>0</v>
      </c>
      <c r="W131">
        <v>0</v>
      </c>
      <c r="X131">
        <v>0</v>
      </c>
      <c r="Y131">
        <v>0</v>
      </c>
      <c r="Z131">
        <v>0</v>
      </c>
      <c r="AA131">
        <v>0</v>
      </c>
      <c r="AB131">
        <v>0</v>
      </c>
      <c r="AC131">
        <v>0</v>
      </c>
      <c r="AD131">
        <v>0</v>
      </c>
      <c r="AE131">
        <v>0</v>
      </c>
      <c r="AF131">
        <v>0</v>
      </c>
      <c r="AG131" t="s">
        <v>518</v>
      </c>
      <c r="AH131" s="21" t="s">
        <v>571</v>
      </c>
      <c r="AI131" s="21">
        <v>345.36</v>
      </c>
      <c r="AJ131" s="21">
        <v>91.527777777777771</v>
      </c>
      <c r="AK131" s="21" t="s">
        <v>2063</v>
      </c>
      <c r="AL131" t="s">
        <v>75</v>
      </c>
      <c r="AM131" t="s">
        <v>2033</v>
      </c>
    </row>
    <row r="132" spans="1:39" x14ac:dyDescent="0.35">
      <c r="A132" t="s">
        <v>25159</v>
      </c>
      <c r="B132" t="s">
        <v>2393</v>
      </c>
      <c r="C132" t="s">
        <v>66</v>
      </c>
      <c r="D132" t="s">
        <v>2394</v>
      </c>
      <c r="E132" t="s">
        <v>560</v>
      </c>
      <c r="F132">
        <v>1</v>
      </c>
      <c r="G132" t="s">
        <v>2055</v>
      </c>
      <c r="H132" t="s">
        <v>2056</v>
      </c>
      <c r="I132" t="s">
        <v>38</v>
      </c>
      <c r="J132" t="s">
        <v>67</v>
      </c>
      <c r="K132" t="s">
        <v>68</v>
      </c>
      <c r="L132" t="s">
        <v>2058</v>
      </c>
      <c r="M132" t="s">
        <v>2059</v>
      </c>
      <c r="N132">
        <v>1</v>
      </c>
      <c r="O132">
        <v>101</v>
      </c>
      <c r="P132">
        <v>7.01</v>
      </c>
      <c r="Q132">
        <v>1440</v>
      </c>
      <c r="R132">
        <v>1</v>
      </c>
      <c r="S132">
        <v>101</v>
      </c>
      <c r="T132">
        <v>7.01</v>
      </c>
      <c r="U132">
        <v>0</v>
      </c>
      <c r="V132">
        <v>0</v>
      </c>
      <c r="W132">
        <v>0</v>
      </c>
      <c r="X132">
        <v>0</v>
      </c>
      <c r="Y132">
        <v>0</v>
      </c>
      <c r="Z132">
        <v>0</v>
      </c>
      <c r="AA132">
        <v>0</v>
      </c>
      <c r="AB132">
        <v>0</v>
      </c>
      <c r="AC132">
        <v>0</v>
      </c>
      <c r="AD132">
        <v>0</v>
      </c>
      <c r="AE132">
        <v>0</v>
      </c>
      <c r="AF132">
        <v>0</v>
      </c>
      <c r="AG132" t="s">
        <v>519</v>
      </c>
      <c r="AH132" s="21" t="s">
        <v>571</v>
      </c>
      <c r="AI132" s="21">
        <v>345.36</v>
      </c>
      <c r="AJ132" s="21">
        <v>92.986111111111114</v>
      </c>
      <c r="AK132" s="21" t="s">
        <v>2063</v>
      </c>
      <c r="AL132" t="s">
        <v>70</v>
      </c>
      <c r="AM132" t="s">
        <v>2030</v>
      </c>
    </row>
    <row r="133" spans="1:39" x14ac:dyDescent="0.35">
      <c r="A133" t="s">
        <v>25163</v>
      </c>
      <c r="B133" t="s">
        <v>2396</v>
      </c>
      <c r="C133" t="s">
        <v>76</v>
      </c>
      <c r="D133" t="s">
        <v>2397</v>
      </c>
      <c r="E133" t="s">
        <v>560</v>
      </c>
      <c r="F133">
        <v>1</v>
      </c>
      <c r="G133" t="s">
        <v>2055</v>
      </c>
      <c r="H133" t="s">
        <v>2056</v>
      </c>
      <c r="I133" t="s">
        <v>38</v>
      </c>
      <c r="J133" t="s">
        <v>67</v>
      </c>
      <c r="K133" t="s">
        <v>68</v>
      </c>
      <c r="L133" t="s">
        <v>2058</v>
      </c>
      <c r="M133" t="s">
        <v>2059</v>
      </c>
      <c r="N133">
        <v>1</v>
      </c>
      <c r="O133">
        <v>34</v>
      </c>
      <c r="P133">
        <v>2.36</v>
      </c>
      <c r="Q133">
        <v>1440</v>
      </c>
      <c r="R133">
        <v>1</v>
      </c>
      <c r="S133">
        <v>34</v>
      </c>
      <c r="T133">
        <v>2.36</v>
      </c>
      <c r="U133">
        <v>0</v>
      </c>
      <c r="V133">
        <v>0</v>
      </c>
      <c r="W133">
        <v>0</v>
      </c>
      <c r="X133">
        <v>0</v>
      </c>
      <c r="Y133">
        <v>0</v>
      </c>
      <c r="Z133">
        <v>0</v>
      </c>
      <c r="AA133">
        <v>0</v>
      </c>
      <c r="AB133">
        <v>0</v>
      </c>
      <c r="AC133">
        <v>0</v>
      </c>
      <c r="AD133">
        <v>0</v>
      </c>
      <c r="AE133">
        <v>0</v>
      </c>
      <c r="AF133">
        <v>0</v>
      </c>
      <c r="AG133" t="s">
        <v>520</v>
      </c>
      <c r="AH133" s="21" t="s">
        <v>571</v>
      </c>
      <c r="AI133" s="21">
        <v>345.36</v>
      </c>
      <c r="AJ133" s="21">
        <v>97.638888888888886</v>
      </c>
      <c r="AK133" s="21" t="s">
        <v>2063</v>
      </c>
      <c r="AL133" t="s">
        <v>70</v>
      </c>
      <c r="AM133" t="s">
        <v>2033</v>
      </c>
    </row>
    <row r="134" spans="1:39" x14ac:dyDescent="0.35">
      <c r="A134" t="s">
        <v>25175</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2060</v>
      </c>
      <c r="AL134" t="s">
        <v>75</v>
      </c>
      <c r="AM134" t="s">
        <v>2032</v>
      </c>
    </row>
    <row r="135" spans="1:39" x14ac:dyDescent="0.35">
      <c r="A135" t="s">
        <v>25179</v>
      </c>
      <c r="B135" t="s">
        <v>2402</v>
      </c>
      <c r="C135" t="s">
        <v>78</v>
      </c>
      <c r="D135" t="s">
        <v>2403</v>
      </c>
      <c r="E135" t="s">
        <v>560</v>
      </c>
      <c r="F135">
        <v>1</v>
      </c>
      <c r="G135" t="s">
        <v>2055</v>
      </c>
      <c r="H135" t="s">
        <v>2056</v>
      </c>
      <c r="I135" t="s">
        <v>38</v>
      </c>
      <c r="J135" t="s">
        <v>67</v>
      </c>
      <c r="K135" t="s">
        <v>68</v>
      </c>
      <c r="L135" t="s">
        <v>2058</v>
      </c>
      <c r="M135" t="s">
        <v>2059</v>
      </c>
      <c r="N135">
        <v>0</v>
      </c>
      <c r="O135">
        <v>0</v>
      </c>
      <c r="P135">
        <v>0</v>
      </c>
      <c r="Q135">
        <v>1440</v>
      </c>
      <c r="R135">
        <v>0</v>
      </c>
      <c r="S135">
        <v>0</v>
      </c>
      <c r="T135">
        <v>0</v>
      </c>
      <c r="U135">
        <v>0</v>
      </c>
      <c r="V135">
        <v>0</v>
      </c>
      <c r="W135">
        <v>0</v>
      </c>
      <c r="X135">
        <v>0</v>
      </c>
      <c r="Y135">
        <v>0</v>
      </c>
      <c r="Z135">
        <v>0</v>
      </c>
      <c r="AA135">
        <v>0</v>
      </c>
      <c r="AB135">
        <v>0</v>
      </c>
      <c r="AC135">
        <v>0</v>
      </c>
      <c r="AD135">
        <v>0</v>
      </c>
      <c r="AE135">
        <v>0</v>
      </c>
      <c r="AF135">
        <v>0</v>
      </c>
      <c r="AG135" t="s">
        <v>522</v>
      </c>
      <c r="AH135" s="21" t="s">
        <v>571</v>
      </c>
      <c r="AI135" s="21">
        <v>345.36</v>
      </c>
      <c r="AJ135" s="21">
        <v>100</v>
      </c>
      <c r="AK135" s="21" t="s">
        <v>2063</v>
      </c>
      <c r="AL135" t="s">
        <v>70</v>
      </c>
      <c r="AM135" t="s">
        <v>2032</v>
      </c>
    </row>
    <row r="136" spans="1:39" x14ac:dyDescent="0.35">
      <c r="A136" t="s">
        <v>25183</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2063</v>
      </c>
      <c r="AL136" t="s">
        <v>70</v>
      </c>
      <c r="AM136" t="s">
        <v>2032</v>
      </c>
    </row>
    <row r="137" spans="1:39" x14ac:dyDescent="0.35">
      <c r="A137" t="s">
        <v>25202</v>
      </c>
      <c r="B137" t="s">
        <v>2408</v>
      </c>
      <c r="C137" t="s">
        <v>822</v>
      </c>
      <c r="D137" t="s">
        <v>2409</v>
      </c>
      <c r="E137" t="s">
        <v>72</v>
      </c>
      <c r="F137">
        <v>1</v>
      </c>
      <c r="G137" t="s">
        <v>2055</v>
      </c>
      <c r="H137" t="s">
        <v>2056</v>
      </c>
      <c r="I137" t="s">
        <v>38</v>
      </c>
      <c r="J137" t="s">
        <v>425</v>
      </c>
      <c r="K137" t="s">
        <v>68</v>
      </c>
      <c r="L137" t="s">
        <v>2058</v>
      </c>
      <c r="M137" t="s">
        <v>2059</v>
      </c>
      <c r="N137">
        <v>2</v>
      </c>
      <c r="O137">
        <v>37</v>
      </c>
      <c r="P137">
        <v>2.57</v>
      </c>
      <c r="Q137">
        <v>1440</v>
      </c>
      <c r="R137">
        <v>0</v>
      </c>
      <c r="S137">
        <v>0</v>
      </c>
      <c r="T137">
        <v>0</v>
      </c>
      <c r="U137">
        <v>2</v>
      </c>
      <c r="V137">
        <v>37</v>
      </c>
      <c r="W137">
        <v>2.57</v>
      </c>
      <c r="X137">
        <v>0</v>
      </c>
      <c r="Y137">
        <v>0</v>
      </c>
      <c r="Z137">
        <v>0</v>
      </c>
      <c r="AA137">
        <v>0</v>
      </c>
      <c r="AB137">
        <v>0</v>
      </c>
      <c r="AC137">
        <v>0</v>
      </c>
      <c r="AD137">
        <v>0</v>
      </c>
      <c r="AE137">
        <v>0</v>
      </c>
      <c r="AF137">
        <v>0</v>
      </c>
      <c r="AG137" t="s">
        <v>524</v>
      </c>
      <c r="AH137" s="21" t="s">
        <v>571</v>
      </c>
      <c r="AI137" s="21">
        <v>345.36</v>
      </c>
      <c r="AJ137" s="21">
        <v>97.430555555555557</v>
      </c>
      <c r="AK137" s="21" t="s">
        <v>2063</v>
      </c>
      <c r="AL137" t="s">
        <v>75</v>
      </c>
      <c r="AM137" t="s">
        <v>2030</v>
      </c>
    </row>
    <row r="138" spans="1:39" x14ac:dyDescent="0.35">
      <c r="A138" t="s">
        <v>25206</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25222</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25226</v>
      </c>
      <c r="B140" t="s">
        <v>2417</v>
      </c>
      <c r="C140" t="s">
        <v>100</v>
      </c>
      <c r="D140" t="s">
        <v>2418</v>
      </c>
      <c r="E140" t="s">
        <v>560</v>
      </c>
      <c r="F140">
        <v>1</v>
      </c>
      <c r="G140" t="s">
        <v>2055</v>
      </c>
      <c r="H140" t="s">
        <v>2056</v>
      </c>
      <c r="I140" t="s">
        <v>38</v>
      </c>
      <c r="J140" t="s">
        <v>67</v>
      </c>
      <c r="K140" t="s">
        <v>68</v>
      </c>
      <c r="L140" t="s">
        <v>2058</v>
      </c>
      <c r="M140" t="s">
        <v>2059</v>
      </c>
      <c r="N140">
        <v>0</v>
      </c>
      <c r="O140">
        <v>0</v>
      </c>
      <c r="P140">
        <v>0</v>
      </c>
      <c r="Q140">
        <v>1440</v>
      </c>
      <c r="R140">
        <v>0</v>
      </c>
      <c r="S140">
        <v>0</v>
      </c>
      <c r="T140">
        <v>0</v>
      </c>
      <c r="U140">
        <v>0</v>
      </c>
      <c r="V140">
        <v>0</v>
      </c>
      <c r="W140">
        <v>0</v>
      </c>
      <c r="X140">
        <v>0</v>
      </c>
      <c r="Y140">
        <v>0</v>
      </c>
      <c r="Z140">
        <v>0</v>
      </c>
      <c r="AA140">
        <v>0</v>
      </c>
      <c r="AB140">
        <v>0</v>
      </c>
      <c r="AC140">
        <v>0</v>
      </c>
      <c r="AD140">
        <v>0</v>
      </c>
      <c r="AE140">
        <v>0</v>
      </c>
      <c r="AF140">
        <v>0</v>
      </c>
      <c r="AG140" t="s">
        <v>527</v>
      </c>
      <c r="AH140" s="21" t="s">
        <v>571</v>
      </c>
      <c r="AI140" s="21">
        <v>345.36</v>
      </c>
      <c r="AJ140" s="21">
        <v>100</v>
      </c>
      <c r="AK140" s="21" t="s">
        <v>2060</v>
      </c>
      <c r="AL140" t="s">
        <v>70</v>
      </c>
      <c r="AM140" t="s">
        <v>2030</v>
      </c>
    </row>
    <row r="141" spans="1:39" x14ac:dyDescent="0.35">
      <c r="A141" t="s">
        <v>25246</v>
      </c>
      <c r="B141" t="s">
        <v>2420</v>
      </c>
      <c r="C141" t="s">
        <v>86</v>
      </c>
      <c r="D141" t="s">
        <v>2421</v>
      </c>
      <c r="E141" t="s">
        <v>72</v>
      </c>
      <c r="F141">
        <v>1</v>
      </c>
      <c r="G141" t="s">
        <v>2055</v>
      </c>
      <c r="H141" t="s">
        <v>2056</v>
      </c>
      <c r="I141" t="s">
        <v>38</v>
      </c>
      <c r="J141" t="s">
        <v>73</v>
      </c>
      <c r="K141" t="s">
        <v>68</v>
      </c>
      <c r="L141" t="s">
        <v>2058</v>
      </c>
      <c r="M141" t="s">
        <v>2059</v>
      </c>
      <c r="N141">
        <v>1</v>
      </c>
      <c r="O141">
        <v>19</v>
      </c>
      <c r="P141">
        <v>1.32</v>
      </c>
      <c r="Q141">
        <v>1440</v>
      </c>
      <c r="R141">
        <v>0</v>
      </c>
      <c r="S141">
        <v>0</v>
      </c>
      <c r="T141">
        <v>0</v>
      </c>
      <c r="U141">
        <v>1</v>
      </c>
      <c r="V141">
        <v>19</v>
      </c>
      <c r="W141">
        <v>1.32</v>
      </c>
      <c r="X141">
        <v>0</v>
      </c>
      <c r="Y141">
        <v>0</v>
      </c>
      <c r="Z141">
        <v>0</v>
      </c>
      <c r="AA141">
        <v>0</v>
      </c>
      <c r="AB141">
        <v>0</v>
      </c>
      <c r="AC141">
        <v>0</v>
      </c>
      <c r="AD141">
        <v>0</v>
      </c>
      <c r="AE141">
        <v>0</v>
      </c>
      <c r="AF141">
        <v>0</v>
      </c>
      <c r="AG141" t="s">
        <v>528</v>
      </c>
      <c r="AH141" s="21" t="s">
        <v>571</v>
      </c>
      <c r="AI141" s="21">
        <v>345.36</v>
      </c>
      <c r="AJ141" s="21">
        <v>98.680555555555557</v>
      </c>
      <c r="AK141" s="21" t="s">
        <v>2063</v>
      </c>
      <c r="AL141" t="s">
        <v>75</v>
      </c>
      <c r="AM141" t="s">
        <v>2032</v>
      </c>
    </row>
    <row r="142" spans="1:39" x14ac:dyDescent="0.35">
      <c r="A142" t="s">
        <v>25250</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25266</v>
      </c>
      <c r="B143" t="s">
        <v>2426</v>
      </c>
      <c r="C143" t="s">
        <v>86</v>
      </c>
      <c r="D143" t="s">
        <v>2427</v>
      </c>
      <c r="E143" t="s">
        <v>72</v>
      </c>
      <c r="F143">
        <v>1</v>
      </c>
      <c r="G143" t="s">
        <v>2055</v>
      </c>
      <c r="H143" t="s">
        <v>2056</v>
      </c>
      <c r="I143" t="s">
        <v>38</v>
      </c>
      <c r="J143" t="s">
        <v>73</v>
      </c>
      <c r="K143" t="s">
        <v>68</v>
      </c>
      <c r="L143" t="s">
        <v>2058</v>
      </c>
      <c r="M143" t="s">
        <v>2170</v>
      </c>
      <c r="N143">
        <v>0</v>
      </c>
      <c r="O143">
        <v>0</v>
      </c>
      <c r="P143">
        <v>0</v>
      </c>
      <c r="Q143">
        <v>900</v>
      </c>
      <c r="R143">
        <v>0</v>
      </c>
      <c r="S143">
        <v>0</v>
      </c>
      <c r="T143">
        <v>0</v>
      </c>
      <c r="U143">
        <v>0</v>
      </c>
      <c r="V143">
        <v>0</v>
      </c>
      <c r="W143">
        <v>0</v>
      </c>
      <c r="X143">
        <v>0</v>
      </c>
      <c r="Y143">
        <v>0</v>
      </c>
      <c r="Z143">
        <v>0</v>
      </c>
      <c r="AA143">
        <v>0</v>
      </c>
      <c r="AB143">
        <v>0</v>
      </c>
      <c r="AC143">
        <v>0</v>
      </c>
      <c r="AD143">
        <v>0</v>
      </c>
      <c r="AE143">
        <v>0</v>
      </c>
      <c r="AF143">
        <v>0</v>
      </c>
      <c r="AG143" t="s">
        <v>530</v>
      </c>
      <c r="AH143" s="21" t="s">
        <v>571</v>
      </c>
      <c r="AI143" s="21">
        <v>216</v>
      </c>
      <c r="AJ143" s="21">
        <v>100</v>
      </c>
      <c r="AK143" s="21" t="s">
        <v>2060</v>
      </c>
      <c r="AL143" t="s">
        <v>75</v>
      </c>
      <c r="AM143" t="s">
        <v>2031</v>
      </c>
    </row>
    <row r="144" spans="1:39" x14ac:dyDescent="0.35">
      <c r="A144" t="s">
        <v>25270</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25293</v>
      </c>
      <c r="B145" t="s">
        <v>2433</v>
      </c>
      <c r="C145" t="s">
        <v>71</v>
      </c>
      <c r="D145" t="s">
        <v>2434</v>
      </c>
      <c r="E145" t="s">
        <v>72</v>
      </c>
      <c r="F145">
        <v>1</v>
      </c>
      <c r="G145" t="s">
        <v>2055</v>
      </c>
      <c r="H145" t="s">
        <v>2056</v>
      </c>
      <c r="I145" t="s">
        <v>38</v>
      </c>
      <c r="J145" t="s">
        <v>73</v>
      </c>
      <c r="K145" t="s">
        <v>68</v>
      </c>
      <c r="L145" t="s">
        <v>2058</v>
      </c>
      <c r="M145" t="s">
        <v>2059</v>
      </c>
      <c r="N145">
        <v>2</v>
      </c>
      <c r="O145">
        <v>156</v>
      </c>
      <c r="P145">
        <v>10.83</v>
      </c>
      <c r="Q145">
        <v>1440</v>
      </c>
      <c r="R145">
        <v>1</v>
      </c>
      <c r="S145">
        <v>54</v>
      </c>
      <c r="T145">
        <v>3.75</v>
      </c>
      <c r="U145">
        <v>1</v>
      </c>
      <c r="V145">
        <v>102</v>
      </c>
      <c r="W145">
        <v>7.08</v>
      </c>
      <c r="X145">
        <v>0</v>
      </c>
      <c r="Y145">
        <v>0</v>
      </c>
      <c r="Z145">
        <v>0</v>
      </c>
      <c r="AA145">
        <v>0</v>
      </c>
      <c r="AB145">
        <v>0</v>
      </c>
      <c r="AC145">
        <v>0</v>
      </c>
      <c r="AD145">
        <v>0</v>
      </c>
      <c r="AE145">
        <v>0</v>
      </c>
      <c r="AF145">
        <v>0</v>
      </c>
      <c r="AG145" t="s">
        <v>532</v>
      </c>
      <c r="AH145" s="21" t="s">
        <v>571</v>
      </c>
      <c r="AI145" s="21">
        <v>345.36</v>
      </c>
      <c r="AJ145" s="21">
        <v>89.166666666666671</v>
      </c>
      <c r="AK145" s="21" t="s">
        <v>2063</v>
      </c>
      <c r="AL145" t="s">
        <v>75</v>
      </c>
      <c r="AM145" t="s">
        <v>2032</v>
      </c>
    </row>
    <row r="146" spans="1:39" x14ac:dyDescent="0.35">
      <c r="A146" t="s">
        <v>25297</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25317</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25321</v>
      </c>
      <c r="B148" t="s">
        <v>2442</v>
      </c>
      <c r="C148" t="s">
        <v>117</v>
      </c>
      <c r="D148" t="s">
        <v>2443</v>
      </c>
      <c r="E148" t="s">
        <v>560</v>
      </c>
      <c r="F148">
        <v>1</v>
      </c>
      <c r="G148" t="s">
        <v>2055</v>
      </c>
      <c r="H148" t="s">
        <v>2056</v>
      </c>
      <c r="I148" t="s">
        <v>38</v>
      </c>
      <c r="J148" t="s">
        <v>67</v>
      </c>
      <c r="K148" t="s">
        <v>68</v>
      </c>
      <c r="L148" t="s">
        <v>2058</v>
      </c>
      <c r="M148" t="s">
        <v>2059</v>
      </c>
      <c r="N148">
        <v>0</v>
      </c>
      <c r="O148">
        <v>0</v>
      </c>
      <c r="P148">
        <v>0</v>
      </c>
      <c r="Q148">
        <v>1440</v>
      </c>
      <c r="R148">
        <v>0</v>
      </c>
      <c r="S148">
        <v>0</v>
      </c>
      <c r="T148">
        <v>0</v>
      </c>
      <c r="U148">
        <v>0</v>
      </c>
      <c r="V148">
        <v>0</v>
      </c>
      <c r="W148">
        <v>0</v>
      </c>
      <c r="X148">
        <v>0</v>
      </c>
      <c r="Y148">
        <v>0</v>
      </c>
      <c r="Z148">
        <v>0</v>
      </c>
      <c r="AA148">
        <v>0</v>
      </c>
      <c r="AB148">
        <v>0</v>
      </c>
      <c r="AC148">
        <v>0</v>
      </c>
      <c r="AD148">
        <v>0</v>
      </c>
      <c r="AE148">
        <v>0</v>
      </c>
      <c r="AF148">
        <v>0</v>
      </c>
      <c r="AG148" t="s">
        <v>535</v>
      </c>
      <c r="AH148" s="21" t="s">
        <v>571</v>
      </c>
      <c r="AI148" s="21">
        <v>345.36</v>
      </c>
      <c r="AJ148" s="21">
        <v>100</v>
      </c>
      <c r="AK148" s="21" t="s">
        <v>2060</v>
      </c>
      <c r="AL148" t="s">
        <v>70</v>
      </c>
      <c r="AM148" t="s">
        <v>2033</v>
      </c>
    </row>
    <row r="149" spans="1:39" x14ac:dyDescent="0.35">
      <c r="A149" t="s">
        <v>25344</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25360</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2060</v>
      </c>
      <c r="AL150" t="s">
        <v>70</v>
      </c>
      <c r="AM150" t="s">
        <v>2030</v>
      </c>
    </row>
    <row r="151" spans="1:39" x14ac:dyDescent="0.35">
      <c r="A151" t="s">
        <v>25364</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25383</v>
      </c>
      <c r="B152" t="s">
        <v>2454</v>
      </c>
      <c r="C152" t="s">
        <v>567</v>
      </c>
      <c r="D152" t="s">
        <v>2455</v>
      </c>
      <c r="E152" t="s">
        <v>560</v>
      </c>
      <c r="F152">
        <v>1</v>
      </c>
      <c r="G152" t="s">
        <v>2055</v>
      </c>
      <c r="H152" t="s">
        <v>2056</v>
      </c>
      <c r="I152" t="s">
        <v>38</v>
      </c>
      <c r="J152" t="s">
        <v>428</v>
      </c>
      <c r="K152" t="s">
        <v>68</v>
      </c>
      <c r="L152" t="s">
        <v>2058</v>
      </c>
      <c r="M152" t="s">
        <v>2059</v>
      </c>
      <c r="N152">
        <v>1</v>
      </c>
      <c r="O152">
        <v>50</v>
      </c>
      <c r="P152">
        <v>3.47</v>
      </c>
      <c r="Q152">
        <v>1440</v>
      </c>
      <c r="R152">
        <v>0</v>
      </c>
      <c r="S152">
        <v>0</v>
      </c>
      <c r="T152">
        <v>0</v>
      </c>
      <c r="U152">
        <v>1</v>
      </c>
      <c r="V152">
        <v>50</v>
      </c>
      <c r="W152">
        <v>3.47</v>
      </c>
      <c r="X152">
        <v>0</v>
      </c>
      <c r="Y152">
        <v>0</v>
      </c>
      <c r="Z152">
        <v>0</v>
      </c>
      <c r="AA152">
        <v>0</v>
      </c>
      <c r="AB152">
        <v>0</v>
      </c>
      <c r="AC152">
        <v>0</v>
      </c>
      <c r="AD152">
        <v>0</v>
      </c>
      <c r="AE152">
        <v>0</v>
      </c>
      <c r="AF152">
        <v>0</v>
      </c>
      <c r="AG152" t="s">
        <v>539</v>
      </c>
      <c r="AH152" s="21" t="s">
        <v>571</v>
      </c>
      <c r="AI152" s="21">
        <v>345.36</v>
      </c>
      <c r="AJ152" s="21">
        <v>96.527777777777771</v>
      </c>
      <c r="AK152" s="21" t="s">
        <v>2063</v>
      </c>
      <c r="AL152" t="s">
        <v>70</v>
      </c>
      <c r="AM152" t="s">
        <v>2032</v>
      </c>
    </row>
    <row r="153" spans="1:39" x14ac:dyDescent="0.35">
      <c r="A153" t="s">
        <v>25387</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25398</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25402</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2060</v>
      </c>
      <c r="AL155" t="s">
        <v>70</v>
      </c>
      <c r="AM155" t="s">
        <v>2033</v>
      </c>
    </row>
    <row r="156" spans="1:39" x14ac:dyDescent="0.35">
      <c r="A156" t="s">
        <v>25422</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2060</v>
      </c>
      <c r="AL156" t="s">
        <v>70</v>
      </c>
      <c r="AM156" t="s">
        <v>2030</v>
      </c>
    </row>
    <row r="157" spans="1:39" x14ac:dyDescent="0.35">
      <c r="A157" t="s">
        <v>25457</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25481</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2060</v>
      </c>
      <c r="AL158" t="s">
        <v>70</v>
      </c>
      <c r="AM158" t="s">
        <v>2030</v>
      </c>
    </row>
    <row r="159" spans="1:39" x14ac:dyDescent="0.35">
      <c r="A159" t="s">
        <v>25505</v>
      </c>
      <c r="B159" t="s">
        <v>2475</v>
      </c>
      <c r="C159" t="s">
        <v>92</v>
      </c>
      <c r="D159" t="s">
        <v>2476</v>
      </c>
      <c r="E159" t="s">
        <v>119</v>
      </c>
      <c r="F159">
        <v>1</v>
      </c>
      <c r="G159" t="s">
        <v>2055</v>
      </c>
      <c r="H159" t="s">
        <v>2056</v>
      </c>
      <c r="I159" t="s">
        <v>38</v>
      </c>
      <c r="J159" t="s">
        <v>67</v>
      </c>
      <c r="K159" t="s">
        <v>68</v>
      </c>
      <c r="L159" t="s">
        <v>2058</v>
      </c>
      <c r="M159" t="s">
        <v>2059</v>
      </c>
      <c r="N159">
        <v>0</v>
      </c>
      <c r="O159">
        <v>0</v>
      </c>
      <c r="P159">
        <v>0</v>
      </c>
      <c r="Q159">
        <v>1440</v>
      </c>
      <c r="R159">
        <v>0</v>
      </c>
      <c r="S159">
        <v>0</v>
      </c>
      <c r="T159">
        <v>0</v>
      </c>
      <c r="U159">
        <v>0</v>
      </c>
      <c r="V159">
        <v>0</v>
      </c>
      <c r="W159">
        <v>0</v>
      </c>
      <c r="X159">
        <v>0</v>
      </c>
      <c r="Y159">
        <v>0</v>
      </c>
      <c r="Z159">
        <v>0</v>
      </c>
      <c r="AA159">
        <v>0</v>
      </c>
      <c r="AB159">
        <v>0</v>
      </c>
      <c r="AC159">
        <v>0</v>
      </c>
      <c r="AD159">
        <v>0</v>
      </c>
      <c r="AE159">
        <v>0</v>
      </c>
      <c r="AF159">
        <v>0</v>
      </c>
      <c r="AG159" t="s">
        <v>546</v>
      </c>
      <c r="AH159" s="21" t="s">
        <v>571</v>
      </c>
      <c r="AI159" s="21">
        <v>345.36</v>
      </c>
      <c r="AJ159" s="21">
        <v>100</v>
      </c>
      <c r="AK159" s="21" t="s">
        <v>2060</v>
      </c>
      <c r="AL159" t="s">
        <v>70</v>
      </c>
      <c r="AM159" t="s">
        <v>2032</v>
      </c>
    </row>
    <row r="160" spans="1:39" x14ac:dyDescent="0.35">
      <c r="A160" t="s">
        <v>25520</v>
      </c>
      <c r="B160" t="s">
        <v>2478</v>
      </c>
      <c r="C160" t="s">
        <v>92</v>
      </c>
      <c r="D160" t="s">
        <v>2479</v>
      </c>
      <c r="E160" t="s">
        <v>119</v>
      </c>
      <c r="F160">
        <v>1</v>
      </c>
      <c r="G160" t="s">
        <v>2055</v>
      </c>
      <c r="H160" t="s">
        <v>2056</v>
      </c>
      <c r="I160" t="s">
        <v>38</v>
      </c>
      <c r="J160" t="s">
        <v>67</v>
      </c>
      <c r="K160" t="s">
        <v>68</v>
      </c>
      <c r="L160" t="s">
        <v>2058</v>
      </c>
      <c r="M160" t="s">
        <v>2059</v>
      </c>
      <c r="N160">
        <v>0</v>
      </c>
      <c r="O160">
        <v>0</v>
      </c>
      <c r="P160">
        <v>0</v>
      </c>
      <c r="Q160">
        <v>1440</v>
      </c>
      <c r="R160">
        <v>0</v>
      </c>
      <c r="S160">
        <v>0</v>
      </c>
      <c r="T160">
        <v>0</v>
      </c>
      <c r="U160">
        <v>0</v>
      </c>
      <c r="V160">
        <v>0</v>
      </c>
      <c r="W160">
        <v>0</v>
      </c>
      <c r="X160">
        <v>0</v>
      </c>
      <c r="Y160">
        <v>0</v>
      </c>
      <c r="Z160">
        <v>0</v>
      </c>
      <c r="AA160">
        <v>0</v>
      </c>
      <c r="AB160">
        <v>0</v>
      </c>
      <c r="AC160">
        <v>0</v>
      </c>
      <c r="AD160">
        <v>0</v>
      </c>
      <c r="AE160">
        <v>0</v>
      </c>
      <c r="AF160">
        <v>0</v>
      </c>
      <c r="AG160" t="s">
        <v>547</v>
      </c>
      <c r="AH160" s="21" t="s">
        <v>571</v>
      </c>
      <c r="AI160" s="21">
        <v>345.36</v>
      </c>
      <c r="AJ160" s="21">
        <v>100</v>
      </c>
      <c r="AK160" s="21" t="s">
        <v>2060</v>
      </c>
      <c r="AL160" t="s">
        <v>70</v>
      </c>
      <c r="AM160" t="s">
        <v>2033</v>
      </c>
    </row>
    <row r="161" spans="1:39" x14ac:dyDescent="0.35">
      <c r="A161" t="s">
        <v>2480</v>
      </c>
      <c r="B161" t="s">
        <v>2481</v>
      </c>
      <c r="C161" t="s">
        <v>128</v>
      </c>
      <c r="D161" t="s">
        <v>2482</v>
      </c>
      <c r="E161" t="s">
        <v>136</v>
      </c>
      <c r="F161">
        <v>4</v>
      </c>
      <c r="G161" t="s">
        <v>2055</v>
      </c>
      <c r="H161" t="s">
        <v>2056</v>
      </c>
      <c r="I161" t="s">
        <v>38</v>
      </c>
      <c r="J161" t="s">
        <v>113</v>
      </c>
      <c r="K161" t="s">
        <v>68</v>
      </c>
      <c r="L161" t="s">
        <v>2058</v>
      </c>
      <c r="M161" t="s">
        <v>2059</v>
      </c>
      <c r="N161">
        <v>2</v>
      </c>
      <c r="O161">
        <v>63</v>
      </c>
      <c r="P161">
        <v>4.38</v>
      </c>
      <c r="Q161">
        <v>1440</v>
      </c>
      <c r="R161">
        <v>1</v>
      </c>
      <c r="S161">
        <v>47</v>
      </c>
      <c r="T161">
        <v>3.26</v>
      </c>
      <c r="U161">
        <v>1</v>
      </c>
      <c r="V161">
        <v>16</v>
      </c>
      <c r="W161">
        <v>1.1100000000000001</v>
      </c>
      <c r="X161">
        <v>0</v>
      </c>
      <c r="Y161">
        <v>0</v>
      </c>
      <c r="Z161">
        <v>0</v>
      </c>
      <c r="AA161">
        <v>0</v>
      </c>
      <c r="AB161">
        <v>0</v>
      </c>
      <c r="AC161">
        <v>0</v>
      </c>
      <c r="AD161">
        <v>0</v>
      </c>
      <c r="AE161">
        <v>0</v>
      </c>
      <c r="AF161">
        <v>0</v>
      </c>
      <c r="AG161" t="s">
        <v>548</v>
      </c>
      <c r="AH161" s="21" t="s">
        <v>571</v>
      </c>
      <c r="AI161" s="21">
        <v>345.36</v>
      </c>
      <c r="AJ161" s="21">
        <v>95.625</v>
      </c>
      <c r="AK161" s="21" t="s">
        <v>2063</v>
      </c>
      <c r="AL161" t="s">
        <v>115</v>
      </c>
      <c r="AM161" t="s">
        <v>2032</v>
      </c>
    </row>
    <row r="162" spans="1:39" x14ac:dyDescent="0.35">
      <c r="A162" t="s">
        <v>2483</v>
      </c>
      <c r="B162" t="s">
        <v>2484</v>
      </c>
      <c r="C162" t="s">
        <v>128</v>
      </c>
      <c r="D162" t="s">
        <v>2482</v>
      </c>
      <c r="E162" t="s">
        <v>136</v>
      </c>
      <c r="F162">
        <v>4</v>
      </c>
      <c r="G162" t="s">
        <v>2055</v>
      </c>
      <c r="H162" t="s">
        <v>2056</v>
      </c>
      <c r="I162" t="s">
        <v>38</v>
      </c>
      <c r="J162" t="s">
        <v>113</v>
      </c>
      <c r="K162" t="s">
        <v>68</v>
      </c>
      <c r="L162" t="s">
        <v>2058</v>
      </c>
      <c r="M162" t="s">
        <v>2059</v>
      </c>
      <c r="N162">
        <v>0</v>
      </c>
      <c r="O162">
        <v>0</v>
      </c>
      <c r="P162">
        <v>0</v>
      </c>
      <c r="Q162">
        <v>1440</v>
      </c>
      <c r="R162">
        <v>0</v>
      </c>
      <c r="S162">
        <v>0</v>
      </c>
      <c r="T162">
        <v>0</v>
      </c>
      <c r="U162">
        <v>0</v>
      </c>
      <c r="V162">
        <v>0</v>
      </c>
      <c r="W162">
        <v>0</v>
      </c>
      <c r="X162">
        <v>0</v>
      </c>
      <c r="Y162">
        <v>0</v>
      </c>
      <c r="Z162">
        <v>0</v>
      </c>
      <c r="AA162">
        <v>0</v>
      </c>
      <c r="AB162">
        <v>0</v>
      </c>
      <c r="AC162">
        <v>0</v>
      </c>
      <c r="AD162">
        <v>0</v>
      </c>
      <c r="AE162">
        <v>0</v>
      </c>
      <c r="AF162">
        <v>0</v>
      </c>
      <c r="AG162" t="s">
        <v>549</v>
      </c>
      <c r="AH162" s="21" t="s">
        <v>571</v>
      </c>
      <c r="AI162" s="21">
        <v>345.36</v>
      </c>
      <c r="AJ162" s="21">
        <v>100</v>
      </c>
      <c r="AK162" s="21" t="s">
        <v>2063</v>
      </c>
      <c r="AL162" t="s">
        <v>115</v>
      </c>
      <c r="AM162" t="s">
        <v>2030</v>
      </c>
    </row>
    <row r="163" spans="1:39" x14ac:dyDescent="0.35">
      <c r="A163" t="s">
        <v>2485</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27395</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27514</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2063</v>
      </c>
      <c r="AL165" t="s">
        <v>70</v>
      </c>
      <c r="AM165" t="s">
        <v>2030</v>
      </c>
    </row>
    <row r="166" spans="1:39" x14ac:dyDescent="0.35">
      <c r="A166" t="s">
        <v>29641</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2060</v>
      </c>
      <c r="AL166" t="s">
        <v>70</v>
      </c>
      <c r="AM166" t="s">
        <v>2030</v>
      </c>
    </row>
    <row r="167" spans="1:39" x14ac:dyDescent="0.35">
      <c r="A167" t="s">
        <v>29644</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29938</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2060</v>
      </c>
      <c r="AL168" t="s">
        <v>70</v>
      </c>
      <c r="AM168" t="s">
        <v>2033</v>
      </c>
    </row>
  </sheetData>
  <autoFilter ref="A6:AM168" xr:uid="{95B452BD-EBD9-412D-8AD8-F976B8D166E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149D3-D243-43C5-A310-D8D9BA4D524F}">
  <dimension ref="A1:AM168"/>
  <sheetViews>
    <sheetView workbookViewId="0">
      <selection activeCell="I7" sqref="I7:I168"/>
    </sheetView>
  </sheetViews>
  <sheetFormatPr defaultRowHeight="14.5" x14ac:dyDescent="0.35"/>
  <cols>
    <col min="3" max="3" width="12.453125" bestFit="1" customWidth="1"/>
    <col min="7" max="7" width="12.453125" bestFit="1" customWidth="1"/>
  </cols>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30383</v>
      </c>
      <c r="D2" s="8" t="s">
        <v>51</v>
      </c>
      <c r="G2" t="s">
        <v>30383</v>
      </c>
    </row>
    <row r="3" spans="1:39" x14ac:dyDescent="0.35">
      <c r="B3" s="9" t="s">
        <v>52</v>
      </c>
      <c r="C3" s="10">
        <f>100-(D3/E3*100)</f>
        <v>99.088709677419359</v>
      </c>
      <c r="D3" s="11">
        <f>SUBTOTAL(9,O7:O99999)</f>
        <v>2034</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f>+E3/F3/DAY(G2)</f>
        <v>153.08641975308643</v>
      </c>
    </row>
    <row r="5" spans="1:39" ht="15" customHeight="1" x14ac:dyDescent="0.35">
      <c r="E5" s="132" t="s">
        <v>54</v>
      </c>
      <c r="F5" s="132" t="s">
        <v>54</v>
      </c>
      <c r="G5" s="133" t="s">
        <v>54</v>
      </c>
      <c r="H5" s="134"/>
      <c r="I5" s="134"/>
      <c r="J5" s="134"/>
      <c r="K5" s="134"/>
      <c r="L5" s="134"/>
      <c r="M5" s="134"/>
      <c r="N5" s="102" t="s">
        <v>55</v>
      </c>
      <c r="O5" s="102"/>
      <c r="P5" s="102"/>
      <c r="Q5" s="103"/>
      <c r="R5" s="104" t="s">
        <v>56</v>
      </c>
      <c r="S5" s="105"/>
      <c r="T5" s="106"/>
      <c r="U5" s="104" t="s">
        <v>57</v>
      </c>
      <c r="V5" s="105"/>
      <c r="W5" s="106"/>
      <c r="X5" s="104" t="s">
        <v>58</v>
      </c>
      <c r="Y5" s="105"/>
      <c r="Z5" s="106"/>
      <c r="AA5" s="104" t="s">
        <v>59</v>
      </c>
      <c r="AB5" s="105"/>
      <c r="AC5" s="106"/>
      <c r="AD5" s="104" t="s">
        <v>60</v>
      </c>
      <c r="AE5" s="105"/>
      <c r="AF5" s="106"/>
    </row>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2063</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4</v>
      </c>
      <c r="O10">
        <v>314</v>
      </c>
      <c r="P10">
        <v>21.81</v>
      </c>
      <c r="Q10">
        <v>1440</v>
      </c>
      <c r="R10">
        <v>4</v>
      </c>
      <c r="S10">
        <v>314</v>
      </c>
      <c r="T10">
        <v>21.81</v>
      </c>
      <c r="U10">
        <v>0</v>
      </c>
      <c r="V10">
        <v>0</v>
      </c>
      <c r="W10">
        <v>0</v>
      </c>
      <c r="X10">
        <v>0</v>
      </c>
      <c r="Y10">
        <v>0</v>
      </c>
      <c r="Z10">
        <v>0</v>
      </c>
      <c r="AA10">
        <v>0</v>
      </c>
      <c r="AB10">
        <v>0</v>
      </c>
      <c r="AC10">
        <v>0</v>
      </c>
      <c r="AD10">
        <v>0</v>
      </c>
      <c r="AE10">
        <v>0</v>
      </c>
      <c r="AF10">
        <v>0</v>
      </c>
      <c r="AG10" t="s">
        <v>395</v>
      </c>
      <c r="AH10" s="21" t="s">
        <v>572</v>
      </c>
      <c r="AI10" s="21">
        <v>345.36</v>
      </c>
      <c r="AJ10" s="21">
        <v>78.194444444444443</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2063</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1</v>
      </c>
      <c r="O20">
        <v>36</v>
      </c>
      <c r="P20">
        <v>2.5</v>
      </c>
      <c r="Q20">
        <v>1440</v>
      </c>
      <c r="R20">
        <v>0</v>
      </c>
      <c r="S20">
        <v>0</v>
      </c>
      <c r="T20">
        <v>0</v>
      </c>
      <c r="U20">
        <v>1</v>
      </c>
      <c r="V20">
        <v>36</v>
      </c>
      <c r="W20">
        <v>2.5</v>
      </c>
      <c r="X20">
        <v>0</v>
      </c>
      <c r="Y20">
        <v>0</v>
      </c>
      <c r="Z20">
        <v>0</v>
      </c>
      <c r="AA20">
        <v>0</v>
      </c>
      <c r="AB20">
        <v>0</v>
      </c>
      <c r="AC20">
        <v>0</v>
      </c>
      <c r="AD20">
        <v>0</v>
      </c>
      <c r="AE20">
        <v>0</v>
      </c>
      <c r="AF20">
        <v>0</v>
      </c>
      <c r="AG20" t="s">
        <v>405</v>
      </c>
      <c r="AH20" s="21" t="s">
        <v>572</v>
      </c>
      <c r="AI20" s="21">
        <v>345.36</v>
      </c>
      <c r="AJ20" s="21">
        <v>97.5</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2060</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1</v>
      </c>
      <c r="O24">
        <v>24</v>
      </c>
      <c r="P24">
        <v>1.67</v>
      </c>
      <c r="Q24">
        <v>1440</v>
      </c>
      <c r="R24">
        <v>0</v>
      </c>
      <c r="S24">
        <v>0</v>
      </c>
      <c r="T24">
        <v>0</v>
      </c>
      <c r="U24">
        <v>1</v>
      </c>
      <c r="V24">
        <v>24</v>
      </c>
      <c r="W24">
        <v>1.67</v>
      </c>
      <c r="X24">
        <v>0</v>
      </c>
      <c r="Y24">
        <v>0</v>
      </c>
      <c r="Z24">
        <v>0</v>
      </c>
      <c r="AA24">
        <v>0</v>
      </c>
      <c r="AB24">
        <v>0</v>
      </c>
      <c r="AC24">
        <v>0</v>
      </c>
      <c r="AD24">
        <v>0</v>
      </c>
      <c r="AE24">
        <v>0</v>
      </c>
      <c r="AF24">
        <v>0</v>
      </c>
      <c r="AG24" t="s">
        <v>409</v>
      </c>
      <c r="AH24" s="21" t="s">
        <v>572</v>
      </c>
      <c r="AI24" s="21">
        <v>345.36</v>
      </c>
      <c r="AJ24" s="21">
        <v>98.333333333333329</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2063</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0</v>
      </c>
      <c r="P31">
        <v>0</v>
      </c>
      <c r="Q31">
        <v>1440</v>
      </c>
      <c r="R31">
        <v>0</v>
      </c>
      <c r="S31">
        <v>0</v>
      </c>
      <c r="T31">
        <v>0</v>
      </c>
      <c r="U31">
        <v>0</v>
      </c>
      <c r="V31">
        <v>0</v>
      </c>
      <c r="W31">
        <v>0</v>
      </c>
      <c r="X31">
        <v>0</v>
      </c>
      <c r="Y31">
        <v>0</v>
      </c>
      <c r="Z31">
        <v>0</v>
      </c>
      <c r="AA31">
        <v>0</v>
      </c>
      <c r="AB31">
        <v>0</v>
      </c>
      <c r="AC31">
        <v>0</v>
      </c>
      <c r="AD31">
        <v>0</v>
      </c>
      <c r="AE31">
        <v>0</v>
      </c>
      <c r="AF31">
        <v>0</v>
      </c>
      <c r="AG31" t="s">
        <v>416</v>
      </c>
      <c r="AH31" s="21" t="s">
        <v>571</v>
      </c>
      <c r="AI31" s="21">
        <v>345.36</v>
      </c>
      <c r="AJ31" s="21">
        <v>100</v>
      </c>
      <c r="AK31" s="21" t="s">
        <v>2060</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2060</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1</v>
      </c>
      <c r="O39">
        <v>24</v>
      </c>
      <c r="P39">
        <v>1.67</v>
      </c>
      <c r="Q39">
        <v>1440</v>
      </c>
      <c r="R39">
        <v>0</v>
      </c>
      <c r="S39">
        <v>0</v>
      </c>
      <c r="T39">
        <v>0</v>
      </c>
      <c r="U39">
        <v>1</v>
      </c>
      <c r="V39">
        <v>24</v>
      </c>
      <c r="W39">
        <v>1.67</v>
      </c>
      <c r="X39">
        <v>0</v>
      </c>
      <c r="Y39">
        <v>0</v>
      </c>
      <c r="Z39">
        <v>0</v>
      </c>
      <c r="AA39">
        <v>0</v>
      </c>
      <c r="AB39">
        <v>0</v>
      </c>
      <c r="AC39">
        <v>0</v>
      </c>
      <c r="AD39">
        <v>0</v>
      </c>
      <c r="AE39">
        <v>0</v>
      </c>
      <c r="AF39">
        <v>0</v>
      </c>
      <c r="AG39" t="s">
        <v>426</v>
      </c>
      <c r="AH39" s="21" t="s">
        <v>569</v>
      </c>
      <c r="AI39" s="21">
        <v>345.36</v>
      </c>
      <c r="AJ39" s="21">
        <v>98.333333333333329</v>
      </c>
      <c r="AK39" s="21" t="s">
        <v>2060</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1</v>
      </c>
      <c r="O40">
        <v>24</v>
      </c>
      <c r="P40">
        <v>1.67</v>
      </c>
      <c r="Q40">
        <v>1440</v>
      </c>
      <c r="R40">
        <v>1</v>
      </c>
      <c r="S40">
        <v>24</v>
      </c>
      <c r="T40">
        <v>1.67</v>
      </c>
      <c r="U40">
        <v>0</v>
      </c>
      <c r="V40">
        <v>0</v>
      </c>
      <c r="W40">
        <v>0</v>
      </c>
      <c r="X40">
        <v>0</v>
      </c>
      <c r="Y40">
        <v>0</v>
      </c>
      <c r="Z40">
        <v>0</v>
      </c>
      <c r="AA40">
        <v>0</v>
      </c>
      <c r="AB40">
        <v>0</v>
      </c>
      <c r="AC40">
        <v>0</v>
      </c>
      <c r="AD40">
        <v>0</v>
      </c>
      <c r="AE40">
        <v>0</v>
      </c>
      <c r="AF40">
        <v>0</v>
      </c>
      <c r="AG40" t="s">
        <v>427</v>
      </c>
      <c r="AH40" s="21" t="s">
        <v>569</v>
      </c>
      <c r="AI40" s="21">
        <v>345.36</v>
      </c>
      <c r="AJ40" s="21">
        <v>98.333333333333329</v>
      </c>
      <c r="AK40" s="21" t="s">
        <v>2063</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1</v>
      </c>
      <c r="O41">
        <v>6</v>
      </c>
      <c r="P41">
        <v>0.42</v>
      </c>
      <c r="Q41">
        <v>1440</v>
      </c>
      <c r="R41">
        <v>1</v>
      </c>
      <c r="S41">
        <v>6</v>
      </c>
      <c r="T41">
        <v>0.42</v>
      </c>
      <c r="U41">
        <v>0</v>
      </c>
      <c r="V41">
        <v>0</v>
      </c>
      <c r="W41">
        <v>0</v>
      </c>
      <c r="X41">
        <v>0</v>
      </c>
      <c r="Y41">
        <v>0</v>
      </c>
      <c r="Z41">
        <v>0</v>
      </c>
      <c r="AA41">
        <v>0</v>
      </c>
      <c r="AB41">
        <v>0</v>
      </c>
      <c r="AC41">
        <v>0</v>
      </c>
      <c r="AD41">
        <v>0</v>
      </c>
      <c r="AE41">
        <v>0</v>
      </c>
      <c r="AF41">
        <v>0</v>
      </c>
      <c r="AG41" t="s">
        <v>431</v>
      </c>
      <c r="AH41" s="21" t="s">
        <v>572</v>
      </c>
      <c r="AI41" s="21">
        <v>345.36</v>
      </c>
      <c r="AJ41" s="21">
        <v>99.583333333333329</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2060</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1</v>
      </c>
      <c r="O47">
        <v>29</v>
      </c>
      <c r="P47">
        <v>2.0099999999999998</v>
      </c>
      <c r="Q47">
        <v>1440</v>
      </c>
      <c r="R47">
        <v>1</v>
      </c>
      <c r="S47">
        <v>29</v>
      </c>
      <c r="T47">
        <v>2.0099999999999998</v>
      </c>
      <c r="U47">
        <v>0</v>
      </c>
      <c r="V47">
        <v>0</v>
      </c>
      <c r="W47">
        <v>0</v>
      </c>
      <c r="X47">
        <v>0</v>
      </c>
      <c r="Y47">
        <v>0</v>
      </c>
      <c r="Z47">
        <v>0</v>
      </c>
      <c r="AA47">
        <v>0</v>
      </c>
      <c r="AB47">
        <v>0</v>
      </c>
      <c r="AC47">
        <v>0</v>
      </c>
      <c r="AD47">
        <v>0</v>
      </c>
      <c r="AE47">
        <v>0</v>
      </c>
      <c r="AF47">
        <v>0</v>
      </c>
      <c r="AG47" t="s">
        <v>437</v>
      </c>
      <c r="AH47" s="21" t="s">
        <v>569</v>
      </c>
      <c r="AI47" s="21">
        <v>345.36</v>
      </c>
      <c r="AJ47" s="21">
        <v>97.986111111111114</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2</v>
      </c>
      <c r="O48">
        <v>117</v>
      </c>
      <c r="P48">
        <v>8.1300000000000008</v>
      </c>
      <c r="Q48">
        <v>1440</v>
      </c>
      <c r="R48">
        <v>2</v>
      </c>
      <c r="S48">
        <v>117</v>
      </c>
      <c r="T48">
        <v>8.1300000000000008</v>
      </c>
      <c r="U48">
        <v>0</v>
      </c>
      <c r="V48">
        <v>0</v>
      </c>
      <c r="W48">
        <v>0</v>
      </c>
      <c r="X48">
        <v>0</v>
      </c>
      <c r="Y48">
        <v>0</v>
      </c>
      <c r="Z48">
        <v>0</v>
      </c>
      <c r="AA48">
        <v>0</v>
      </c>
      <c r="AB48">
        <v>0</v>
      </c>
      <c r="AC48">
        <v>0</v>
      </c>
      <c r="AD48">
        <v>0</v>
      </c>
      <c r="AE48">
        <v>0</v>
      </c>
      <c r="AF48">
        <v>0</v>
      </c>
      <c r="AG48" t="s">
        <v>438</v>
      </c>
      <c r="AH48" s="21" t="s">
        <v>572</v>
      </c>
      <c r="AI48" s="21">
        <v>345.36</v>
      </c>
      <c r="AJ48" s="21">
        <v>91.875</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2060</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2060</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0</v>
      </c>
      <c r="O51">
        <v>0</v>
      </c>
      <c r="P51">
        <v>0</v>
      </c>
      <c r="Q51">
        <v>900</v>
      </c>
      <c r="R51">
        <v>0</v>
      </c>
      <c r="S51">
        <v>0</v>
      </c>
      <c r="T51">
        <v>0</v>
      </c>
      <c r="U51">
        <v>0</v>
      </c>
      <c r="V51">
        <v>0</v>
      </c>
      <c r="W51">
        <v>0</v>
      </c>
      <c r="X51">
        <v>0</v>
      </c>
      <c r="Y51">
        <v>0</v>
      </c>
      <c r="Z51">
        <v>0</v>
      </c>
      <c r="AA51">
        <v>0</v>
      </c>
      <c r="AB51">
        <v>0</v>
      </c>
      <c r="AC51">
        <v>0</v>
      </c>
      <c r="AD51">
        <v>0</v>
      </c>
      <c r="AE51">
        <v>0</v>
      </c>
      <c r="AF51">
        <v>0</v>
      </c>
      <c r="AG51" t="s">
        <v>441</v>
      </c>
      <c r="AH51" s="21" t="s">
        <v>572</v>
      </c>
      <c r="AI51" s="21">
        <v>216</v>
      </c>
      <c r="AJ51" s="21">
        <v>100</v>
      </c>
      <c r="AK51" s="21" t="s">
        <v>2060</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1</v>
      </c>
      <c r="O53">
        <v>70</v>
      </c>
      <c r="P53">
        <v>4.8600000000000003</v>
      </c>
      <c r="Q53">
        <v>1440</v>
      </c>
      <c r="R53">
        <v>1</v>
      </c>
      <c r="S53">
        <v>70</v>
      </c>
      <c r="T53">
        <v>4.8600000000000003</v>
      </c>
      <c r="U53">
        <v>0</v>
      </c>
      <c r="V53">
        <v>0</v>
      </c>
      <c r="W53">
        <v>0</v>
      </c>
      <c r="X53">
        <v>0</v>
      </c>
      <c r="Y53">
        <v>0</v>
      </c>
      <c r="Z53">
        <v>0</v>
      </c>
      <c r="AA53">
        <v>0</v>
      </c>
      <c r="AB53">
        <v>0</v>
      </c>
      <c r="AC53">
        <v>0</v>
      </c>
      <c r="AD53">
        <v>0</v>
      </c>
      <c r="AE53">
        <v>0</v>
      </c>
      <c r="AF53">
        <v>0</v>
      </c>
      <c r="AG53" t="s">
        <v>444</v>
      </c>
      <c r="AH53" s="21" t="s">
        <v>572</v>
      </c>
      <c r="AI53" s="21">
        <v>345.36</v>
      </c>
      <c r="AJ53" s="21">
        <v>95.138888888888886</v>
      </c>
      <c r="AK53" s="21" t="s">
        <v>2063</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1</v>
      </c>
      <c r="O55">
        <v>92</v>
      </c>
      <c r="P55">
        <v>6.39</v>
      </c>
      <c r="Q55">
        <v>1440</v>
      </c>
      <c r="R55">
        <v>1</v>
      </c>
      <c r="S55">
        <v>92</v>
      </c>
      <c r="T55">
        <v>6.39</v>
      </c>
      <c r="U55">
        <v>0</v>
      </c>
      <c r="V55">
        <v>0</v>
      </c>
      <c r="W55">
        <v>0</v>
      </c>
      <c r="X55">
        <v>0</v>
      </c>
      <c r="Y55">
        <v>0</v>
      </c>
      <c r="Z55">
        <v>0</v>
      </c>
      <c r="AA55">
        <v>0</v>
      </c>
      <c r="AB55">
        <v>0</v>
      </c>
      <c r="AC55">
        <v>0</v>
      </c>
      <c r="AD55">
        <v>0</v>
      </c>
      <c r="AE55">
        <v>0</v>
      </c>
      <c r="AF55">
        <v>0</v>
      </c>
      <c r="AG55" t="s">
        <v>446</v>
      </c>
      <c r="AH55" s="21" t="s">
        <v>572</v>
      </c>
      <c r="AI55" s="21">
        <v>345.36</v>
      </c>
      <c r="AJ55" s="21">
        <v>93.611111111111114</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0</v>
      </c>
      <c r="O57">
        <v>0</v>
      </c>
      <c r="P57">
        <v>0</v>
      </c>
      <c r="Q57">
        <v>900</v>
      </c>
      <c r="R57">
        <v>0</v>
      </c>
      <c r="S57">
        <v>0</v>
      </c>
      <c r="T57">
        <v>0</v>
      </c>
      <c r="U57">
        <v>0</v>
      </c>
      <c r="V57">
        <v>0</v>
      </c>
      <c r="W57">
        <v>0</v>
      </c>
      <c r="X57">
        <v>0</v>
      </c>
      <c r="Y57">
        <v>0</v>
      </c>
      <c r="Z57">
        <v>0</v>
      </c>
      <c r="AA57">
        <v>0</v>
      </c>
      <c r="AB57">
        <v>0</v>
      </c>
      <c r="AC57">
        <v>0</v>
      </c>
      <c r="AD57">
        <v>0</v>
      </c>
      <c r="AE57">
        <v>0</v>
      </c>
      <c r="AF57">
        <v>0</v>
      </c>
      <c r="AG57" t="s">
        <v>448</v>
      </c>
      <c r="AH57" s="21" t="s">
        <v>572</v>
      </c>
      <c r="AI57" s="21">
        <v>216</v>
      </c>
      <c r="AJ57" s="21">
        <v>100</v>
      </c>
      <c r="AK57" s="21" t="s">
        <v>2060</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2060</v>
      </c>
      <c r="AL64" t="s">
        <v>70</v>
      </c>
      <c r="AM64" t="s">
        <v>2030</v>
      </c>
    </row>
    <row r="65" spans="1:39" x14ac:dyDescent="0.35">
      <c r="A65" t="s">
        <v>6344</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6348</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6352</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6439</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6687</v>
      </c>
      <c r="B69" t="s">
        <v>2220</v>
      </c>
      <c r="C69" t="s">
        <v>100</v>
      </c>
      <c r="D69" t="s">
        <v>2221</v>
      </c>
      <c r="E69" t="s">
        <v>560</v>
      </c>
      <c r="F69">
        <v>1</v>
      </c>
      <c r="G69" t="s">
        <v>2055</v>
      </c>
      <c r="H69" t="s">
        <v>2056</v>
      </c>
      <c r="I69" t="s">
        <v>38</v>
      </c>
      <c r="J69" t="s">
        <v>67</v>
      </c>
      <c r="K69" t="s">
        <v>68</v>
      </c>
      <c r="L69" t="s">
        <v>2058</v>
      </c>
      <c r="M69" t="s">
        <v>2059</v>
      </c>
      <c r="N69">
        <v>0</v>
      </c>
      <c r="O69">
        <v>0</v>
      </c>
      <c r="P69">
        <v>0</v>
      </c>
      <c r="Q69">
        <v>1440</v>
      </c>
      <c r="R69">
        <v>0</v>
      </c>
      <c r="S69">
        <v>0</v>
      </c>
      <c r="T69">
        <v>0</v>
      </c>
      <c r="U69">
        <v>0</v>
      </c>
      <c r="V69">
        <v>0</v>
      </c>
      <c r="W69">
        <v>0</v>
      </c>
      <c r="X69">
        <v>0</v>
      </c>
      <c r="Y69">
        <v>0</v>
      </c>
      <c r="Z69">
        <v>0</v>
      </c>
      <c r="AA69">
        <v>0</v>
      </c>
      <c r="AB69">
        <v>0</v>
      </c>
      <c r="AC69">
        <v>0</v>
      </c>
      <c r="AD69">
        <v>0</v>
      </c>
      <c r="AE69">
        <v>0</v>
      </c>
      <c r="AF69">
        <v>0</v>
      </c>
      <c r="AG69" t="s">
        <v>463</v>
      </c>
      <c r="AH69" s="21" t="s">
        <v>571</v>
      </c>
      <c r="AI69" s="21">
        <v>345.36</v>
      </c>
      <c r="AJ69" s="21">
        <v>100</v>
      </c>
      <c r="AK69" s="21" t="s">
        <v>2060</v>
      </c>
      <c r="AL69" t="s">
        <v>70</v>
      </c>
      <c r="AM69" t="s">
        <v>2032</v>
      </c>
    </row>
    <row r="70" spans="1:39" x14ac:dyDescent="0.35">
      <c r="A70" t="s">
        <v>7026</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7042</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2063</v>
      </c>
      <c r="AL71" t="s">
        <v>70</v>
      </c>
      <c r="AM71" t="s">
        <v>2031</v>
      </c>
    </row>
    <row r="72" spans="1:39" x14ac:dyDescent="0.35">
      <c r="A72" t="s">
        <v>7043</v>
      </c>
      <c r="B72" t="s">
        <v>2230</v>
      </c>
      <c r="C72" t="s">
        <v>86</v>
      </c>
      <c r="D72" t="s">
        <v>2054</v>
      </c>
      <c r="E72" t="s">
        <v>72</v>
      </c>
      <c r="F72">
        <v>1</v>
      </c>
      <c r="G72" t="s">
        <v>2055</v>
      </c>
      <c r="H72" t="s">
        <v>2056</v>
      </c>
      <c r="I72" t="s">
        <v>38</v>
      </c>
      <c r="J72" t="s">
        <v>73</v>
      </c>
      <c r="K72" t="s">
        <v>68</v>
      </c>
      <c r="L72" t="s">
        <v>2058</v>
      </c>
      <c r="M72" t="s">
        <v>2059</v>
      </c>
      <c r="N72">
        <v>0</v>
      </c>
      <c r="O72">
        <v>0</v>
      </c>
      <c r="P72">
        <v>0</v>
      </c>
      <c r="Q72">
        <v>1440</v>
      </c>
      <c r="R72">
        <v>0</v>
      </c>
      <c r="S72">
        <v>0</v>
      </c>
      <c r="T72">
        <v>0</v>
      </c>
      <c r="U72">
        <v>0</v>
      </c>
      <c r="V72">
        <v>0</v>
      </c>
      <c r="W72">
        <v>0</v>
      </c>
      <c r="X72">
        <v>0</v>
      </c>
      <c r="Y72">
        <v>0</v>
      </c>
      <c r="Z72">
        <v>0</v>
      </c>
      <c r="AA72">
        <v>0</v>
      </c>
      <c r="AB72">
        <v>0</v>
      </c>
      <c r="AC72">
        <v>0</v>
      </c>
      <c r="AD72">
        <v>0</v>
      </c>
      <c r="AE72">
        <v>0</v>
      </c>
      <c r="AF72">
        <v>0</v>
      </c>
      <c r="AG72" t="s">
        <v>466</v>
      </c>
      <c r="AH72" s="21" t="s">
        <v>572</v>
      </c>
      <c r="AI72" s="21">
        <v>345.36</v>
      </c>
      <c r="AJ72" s="21">
        <v>100</v>
      </c>
      <c r="AK72" s="21" t="s">
        <v>2063</v>
      </c>
      <c r="AL72" t="s">
        <v>75</v>
      </c>
      <c r="AM72" t="s">
        <v>2030</v>
      </c>
    </row>
    <row r="73" spans="1:39" x14ac:dyDescent="0.35">
      <c r="A73" t="s">
        <v>7046</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7049</v>
      </c>
      <c r="B74" t="s">
        <v>2235</v>
      </c>
      <c r="C74" t="s">
        <v>237</v>
      </c>
      <c r="D74" t="s">
        <v>2075</v>
      </c>
      <c r="E74" t="s">
        <v>72</v>
      </c>
      <c r="F74">
        <v>1</v>
      </c>
      <c r="G74" t="s">
        <v>2055</v>
      </c>
      <c r="H74" t="s">
        <v>2056</v>
      </c>
      <c r="I74" t="s">
        <v>38</v>
      </c>
      <c r="J74" t="s">
        <v>73</v>
      </c>
      <c r="K74" t="s">
        <v>68</v>
      </c>
      <c r="L74" t="s">
        <v>2058</v>
      </c>
      <c r="M74" t="s">
        <v>2059</v>
      </c>
      <c r="N74">
        <v>1</v>
      </c>
      <c r="O74">
        <v>29</v>
      </c>
      <c r="P74">
        <v>2.0099999999999998</v>
      </c>
      <c r="Q74">
        <v>1440</v>
      </c>
      <c r="R74">
        <v>0</v>
      </c>
      <c r="S74">
        <v>0</v>
      </c>
      <c r="T74">
        <v>0</v>
      </c>
      <c r="U74">
        <v>1</v>
      </c>
      <c r="V74">
        <v>29</v>
      </c>
      <c r="W74">
        <v>2.0099999999999998</v>
      </c>
      <c r="X74">
        <v>0</v>
      </c>
      <c r="Y74">
        <v>0</v>
      </c>
      <c r="Z74">
        <v>0</v>
      </c>
      <c r="AA74">
        <v>0</v>
      </c>
      <c r="AB74">
        <v>0</v>
      </c>
      <c r="AC74">
        <v>0</v>
      </c>
      <c r="AD74">
        <v>0</v>
      </c>
      <c r="AE74">
        <v>0</v>
      </c>
      <c r="AF74">
        <v>0</v>
      </c>
      <c r="AG74" t="s">
        <v>468</v>
      </c>
      <c r="AH74" s="21" t="s">
        <v>569</v>
      </c>
      <c r="AI74" s="21">
        <v>345.36</v>
      </c>
      <c r="AJ74" s="21">
        <v>97.986111111111114</v>
      </c>
      <c r="AK74" s="21" t="s">
        <v>2063</v>
      </c>
      <c r="AL74" t="s">
        <v>75</v>
      </c>
      <c r="AM74" t="s">
        <v>2030</v>
      </c>
    </row>
    <row r="75" spans="1:39" x14ac:dyDescent="0.35">
      <c r="A75" t="s">
        <v>7053</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7057</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7061</v>
      </c>
      <c r="B77" t="s">
        <v>2242</v>
      </c>
      <c r="C77" t="s">
        <v>822</v>
      </c>
      <c r="D77" t="s">
        <v>425</v>
      </c>
      <c r="E77" t="s">
        <v>72</v>
      </c>
      <c r="F77">
        <v>1</v>
      </c>
      <c r="G77" t="s">
        <v>2055</v>
      </c>
      <c r="H77" t="s">
        <v>2056</v>
      </c>
      <c r="I77" t="s">
        <v>38</v>
      </c>
      <c r="J77" t="s">
        <v>425</v>
      </c>
      <c r="K77" t="s">
        <v>68</v>
      </c>
      <c r="L77" t="s">
        <v>2058</v>
      </c>
      <c r="M77" t="s">
        <v>2059</v>
      </c>
      <c r="N77">
        <v>1</v>
      </c>
      <c r="O77">
        <v>30</v>
      </c>
      <c r="P77">
        <v>2.08</v>
      </c>
      <c r="Q77">
        <v>1440</v>
      </c>
      <c r="R77">
        <v>0</v>
      </c>
      <c r="S77">
        <v>0</v>
      </c>
      <c r="T77">
        <v>0</v>
      </c>
      <c r="U77">
        <v>1</v>
      </c>
      <c r="V77">
        <v>30</v>
      </c>
      <c r="W77">
        <v>2.08</v>
      </c>
      <c r="X77">
        <v>0</v>
      </c>
      <c r="Y77">
        <v>0</v>
      </c>
      <c r="Z77">
        <v>0</v>
      </c>
      <c r="AA77">
        <v>0</v>
      </c>
      <c r="AB77">
        <v>0</v>
      </c>
      <c r="AC77">
        <v>0</v>
      </c>
      <c r="AD77">
        <v>0</v>
      </c>
      <c r="AE77">
        <v>0</v>
      </c>
      <c r="AF77">
        <v>0</v>
      </c>
      <c r="AG77" t="s">
        <v>471</v>
      </c>
      <c r="AH77" s="21" t="s">
        <v>569</v>
      </c>
      <c r="AI77" s="21">
        <v>345.36</v>
      </c>
      <c r="AJ77" s="21">
        <v>97.916666666666671</v>
      </c>
      <c r="AK77" s="21" t="s">
        <v>2063</v>
      </c>
      <c r="AL77" t="s">
        <v>75</v>
      </c>
      <c r="AM77" t="s">
        <v>2030</v>
      </c>
    </row>
    <row r="78" spans="1:39" x14ac:dyDescent="0.35">
      <c r="A78" t="s">
        <v>7442</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7446</v>
      </c>
      <c r="B79" t="s">
        <v>2247</v>
      </c>
      <c r="C79" t="s">
        <v>102</v>
      </c>
      <c r="D79" t="s">
        <v>2245</v>
      </c>
      <c r="E79" t="s">
        <v>560</v>
      </c>
      <c r="F79">
        <v>1</v>
      </c>
      <c r="G79" t="s">
        <v>2055</v>
      </c>
      <c r="H79" t="s">
        <v>2056</v>
      </c>
      <c r="I79" t="s">
        <v>38</v>
      </c>
      <c r="J79" t="s">
        <v>67</v>
      </c>
      <c r="K79" t="s">
        <v>68</v>
      </c>
      <c r="L79" t="s">
        <v>2058</v>
      </c>
      <c r="M79" t="s">
        <v>2059</v>
      </c>
      <c r="N79">
        <v>2</v>
      </c>
      <c r="O79">
        <v>116</v>
      </c>
      <c r="P79">
        <v>8.06</v>
      </c>
      <c r="Q79">
        <v>1440</v>
      </c>
      <c r="R79">
        <v>2</v>
      </c>
      <c r="S79">
        <v>116</v>
      </c>
      <c r="T79">
        <v>8.06</v>
      </c>
      <c r="U79">
        <v>0</v>
      </c>
      <c r="V79">
        <v>0</v>
      </c>
      <c r="W79">
        <v>0</v>
      </c>
      <c r="X79">
        <v>0</v>
      </c>
      <c r="Y79">
        <v>0</v>
      </c>
      <c r="Z79">
        <v>0</v>
      </c>
      <c r="AA79">
        <v>0</v>
      </c>
      <c r="AB79">
        <v>0</v>
      </c>
      <c r="AC79">
        <v>0</v>
      </c>
      <c r="AD79">
        <v>0</v>
      </c>
      <c r="AE79">
        <v>0</v>
      </c>
      <c r="AF79">
        <v>0</v>
      </c>
      <c r="AG79" t="s">
        <v>457</v>
      </c>
      <c r="AH79" s="21" t="s">
        <v>572</v>
      </c>
      <c r="AI79" s="21">
        <v>345.36</v>
      </c>
      <c r="AJ79" s="21">
        <v>91.944444444444443</v>
      </c>
      <c r="AK79" s="21" t="s">
        <v>2063</v>
      </c>
      <c r="AL79" t="s">
        <v>70</v>
      </c>
      <c r="AM79" t="s">
        <v>2030</v>
      </c>
    </row>
    <row r="80" spans="1:39" x14ac:dyDescent="0.35">
      <c r="A80" t="s">
        <v>7450</v>
      </c>
      <c r="B80" t="s">
        <v>2249</v>
      </c>
      <c r="C80" t="s">
        <v>102</v>
      </c>
      <c r="D80" t="s">
        <v>2245</v>
      </c>
      <c r="E80" t="s">
        <v>560</v>
      </c>
      <c r="F80">
        <v>1</v>
      </c>
      <c r="G80" t="s">
        <v>2055</v>
      </c>
      <c r="H80" t="s">
        <v>2056</v>
      </c>
      <c r="I80" t="s">
        <v>38</v>
      </c>
      <c r="J80" t="s">
        <v>67</v>
      </c>
      <c r="K80" t="s">
        <v>68</v>
      </c>
      <c r="L80" t="s">
        <v>2058</v>
      </c>
      <c r="M80" t="s">
        <v>2059</v>
      </c>
      <c r="N80">
        <v>0</v>
      </c>
      <c r="O80">
        <v>0</v>
      </c>
      <c r="P80">
        <v>0</v>
      </c>
      <c r="Q80">
        <v>1440</v>
      </c>
      <c r="R80">
        <v>0</v>
      </c>
      <c r="S80">
        <v>0</v>
      </c>
      <c r="T80">
        <v>0</v>
      </c>
      <c r="U80">
        <v>0</v>
      </c>
      <c r="V80">
        <v>0</v>
      </c>
      <c r="W80">
        <v>0</v>
      </c>
      <c r="X80">
        <v>0</v>
      </c>
      <c r="Y80">
        <v>0</v>
      </c>
      <c r="Z80">
        <v>0</v>
      </c>
      <c r="AA80">
        <v>0</v>
      </c>
      <c r="AB80">
        <v>0</v>
      </c>
      <c r="AC80">
        <v>0</v>
      </c>
      <c r="AD80">
        <v>0</v>
      </c>
      <c r="AE80">
        <v>0</v>
      </c>
      <c r="AF80">
        <v>0</v>
      </c>
      <c r="AG80" t="s">
        <v>458</v>
      </c>
      <c r="AH80" s="21" t="s">
        <v>572</v>
      </c>
      <c r="AI80" s="21">
        <v>345.36</v>
      </c>
      <c r="AJ80" s="21">
        <v>100</v>
      </c>
      <c r="AK80" s="21" t="s">
        <v>2060</v>
      </c>
      <c r="AL80" t="s">
        <v>70</v>
      </c>
      <c r="AM80" t="s">
        <v>2030</v>
      </c>
    </row>
    <row r="81" spans="1:39" x14ac:dyDescent="0.35">
      <c r="A81" t="s">
        <v>8076</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8080</v>
      </c>
      <c r="B82" t="s">
        <v>2253</v>
      </c>
      <c r="C82" t="s">
        <v>237</v>
      </c>
      <c r="D82" t="s">
        <v>2066</v>
      </c>
      <c r="E82" t="s">
        <v>72</v>
      </c>
      <c r="F82">
        <v>1</v>
      </c>
      <c r="G82" t="s">
        <v>2055</v>
      </c>
      <c r="H82" t="s">
        <v>2056</v>
      </c>
      <c r="I82" t="s">
        <v>38</v>
      </c>
      <c r="J82" t="s">
        <v>73</v>
      </c>
      <c r="K82" t="s">
        <v>68</v>
      </c>
      <c r="L82" t="s">
        <v>2058</v>
      </c>
      <c r="M82" t="s">
        <v>2059</v>
      </c>
      <c r="N82">
        <v>1</v>
      </c>
      <c r="O82">
        <v>53</v>
      </c>
      <c r="P82">
        <v>3.68</v>
      </c>
      <c r="Q82">
        <v>1440</v>
      </c>
      <c r="R82">
        <v>1</v>
      </c>
      <c r="S82">
        <v>53</v>
      </c>
      <c r="T82">
        <v>3.68</v>
      </c>
      <c r="U82">
        <v>0</v>
      </c>
      <c r="V82">
        <v>0</v>
      </c>
      <c r="W82">
        <v>0</v>
      </c>
      <c r="X82">
        <v>0</v>
      </c>
      <c r="Y82">
        <v>0</v>
      </c>
      <c r="Z82">
        <v>0</v>
      </c>
      <c r="AA82">
        <v>0</v>
      </c>
      <c r="AB82">
        <v>0</v>
      </c>
      <c r="AC82">
        <v>0</v>
      </c>
      <c r="AD82">
        <v>0</v>
      </c>
      <c r="AE82">
        <v>0</v>
      </c>
      <c r="AF82">
        <v>0</v>
      </c>
      <c r="AG82" t="s">
        <v>473</v>
      </c>
      <c r="AH82" s="21" t="s">
        <v>572</v>
      </c>
      <c r="AI82" s="21">
        <v>345.36</v>
      </c>
      <c r="AJ82" s="21">
        <v>96.319444444444443</v>
      </c>
      <c r="AK82" s="21" t="s">
        <v>2063</v>
      </c>
      <c r="AL82" t="s">
        <v>75</v>
      </c>
      <c r="AM82" t="s">
        <v>2031</v>
      </c>
    </row>
    <row r="83" spans="1:39" x14ac:dyDescent="0.35">
      <c r="A83" t="s">
        <v>8124</v>
      </c>
      <c r="B83" t="s">
        <v>2255</v>
      </c>
      <c r="C83" t="s">
        <v>567</v>
      </c>
      <c r="D83" t="s">
        <v>428</v>
      </c>
      <c r="E83" t="s">
        <v>560</v>
      </c>
      <c r="F83">
        <v>1</v>
      </c>
      <c r="G83" t="s">
        <v>2055</v>
      </c>
      <c r="H83" t="s">
        <v>2056</v>
      </c>
      <c r="I83" t="s">
        <v>38</v>
      </c>
      <c r="J83" t="s">
        <v>428</v>
      </c>
      <c r="K83" t="s">
        <v>68</v>
      </c>
      <c r="L83" t="s">
        <v>2058</v>
      </c>
      <c r="M83" t="s">
        <v>2059</v>
      </c>
      <c r="N83">
        <v>0</v>
      </c>
      <c r="O83">
        <v>0</v>
      </c>
      <c r="P83">
        <v>0</v>
      </c>
      <c r="Q83">
        <v>1440</v>
      </c>
      <c r="R83">
        <v>0</v>
      </c>
      <c r="S83">
        <v>0</v>
      </c>
      <c r="T83">
        <v>0</v>
      </c>
      <c r="U83">
        <v>0</v>
      </c>
      <c r="V83">
        <v>0</v>
      </c>
      <c r="W83">
        <v>0</v>
      </c>
      <c r="X83">
        <v>0</v>
      </c>
      <c r="Y83">
        <v>0</v>
      </c>
      <c r="Z83">
        <v>0</v>
      </c>
      <c r="AA83">
        <v>0</v>
      </c>
      <c r="AB83">
        <v>0</v>
      </c>
      <c r="AC83">
        <v>0</v>
      </c>
      <c r="AD83">
        <v>0</v>
      </c>
      <c r="AE83">
        <v>0</v>
      </c>
      <c r="AF83">
        <v>0</v>
      </c>
      <c r="AG83" t="s">
        <v>430</v>
      </c>
      <c r="AH83" s="21" t="s">
        <v>572</v>
      </c>
      <c r="AI83" s="21">
        <v>345.36</v>
      </c>
      <c r="AJ83" s="21">
        <v>100</v>
      </c>
      <c r="AK83" s="21" t="s">
        <v>2060</v>
      </c>
      <c r="AL83" t="s">
        <v>70</v>
      </c>
      <c r="AM83" t="s">
        <v>2030</v>
      </c>
    </row>
    <row r="84" spans="1:39" x14ac:dyDescent="0.35">
      <c r="A84" t="s">
        <v>8254</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8323</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8327</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8332</v>
      </c>
      <c r="B87" t="s">
        <v>2265</v>
      </c>
      <c r="C87" t="s">
        <v>76</v>
      </c>
      <c r="D87" t="s">
        <v>2266</v>
      </c>
      <c r="E87" t="s">
        <v>560</v>
      </c>
      <c r="F87">
        <v>2</v>
      </c>
      <c r="G87" t="s">
        <v>2055</v>
      </c>
      <c r="H87" t="s">
        <v>2056</v>
      </c>
      <c r="I87" t="s">
        <v>38</v>
      </c>
      <c r="J87" t="s">
        <v>67</v>
      </c>
      <c r="K87" t="s">
        <v>68</v>
      </c>
      <c r="L87" t="s">
        <v>2058</v>
      </c>
      <c r="M87" t="s">
        <v>2059</v>
      </c>
      <c r="N87">
        <v>2</v>
      </c>
      <c r="O87">
        <v>44</v>
      </c>
      <c r="P87">
        <v>3.06</v>
      </c>
      <c r="Q87">
        <v>1440</v>
      </c>
      <c r="R87">
        <v>0</v>
      </c>
      <c r="S87">
        <v>0</v>
      </c>
      <c r="T87">
        <v>0</v>
      </c>
      <c r="U87">
        <v>2</v>
      </c>
      <c r="V87">
        <v>44</v>
      </c>
      <c r="W87">
        <v>3.06</v>
      </c>
      <c r="X87">
        <v>0</v>
      </c>
      <c r="Y87">
        <v>0</v>
      </c>
      <c r="Z87">
        <v>0</v>
      </c>
      <c r="AA87">
        <v>0</v>
      </c>
      <c r="AB87">
        <v>0</v>
      </c>
      <c r="AC87">
        <v>0</v>
      </c>
      <c r="AD87">
        <v>0</v>
      </c>
      <c r="AE87">
        <v>0</v>
      </c>
      <c r="AF87">
        <v>0</v>
      </c>
      <c r="AG87" t="s">
        <v>476</v>
      </c>
      <c r="AH87" s="21" t="s">
        <v>572</v>
      </c>
      <c r="AI87" s="21">
        <v>345.36</v>
      </c>
      <c r="AJ87" s="21">
        <v>96.944444444444443</v>
      </c>
      <c r="AK87" s="21" t="s">
        <v>2063</v>
      </c>
      <c r="AL87" t="s">
        <v>70</v>
      </c>
      <c r="AM87" t="s">
        <v>2030</v>
      </c>
    </row>
    <row r="88" spans="1:39" x14ac:dyDescent="0.35">
      <c r="A88" t="s">
        <v>8336</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2060</v>
      </c>
      <c r="AL88" t="s">
        <v>70</v>
      </c>
      <c r="AM88" t="s">
        <v>2032</v>
      </c>
    </row>
    <row r="89" spans="1:39" x14ac:dyDescent="0.35">
      <c r="A89" t="s">
        <v>8340</v>
      </c>
      <c r="B89" t="s">
        <v>2270</v>
      </c>
      <c r="C89" t="s">
        <v>66</v>
      </c>
      <c r="D89" t="s">
        <v>2271</v>
      </c>
      <c r="E89" t="s">
        <v>119</v>
      </c>
      <c r="F89">
        <v>1</v>
      </c>
      <c r="G89" t="s">
        <v>2055</v>
      </c>
      <c r="H89" t="s">
        <v>2056</v>
      </c>
      <c r="I89" t="s">
        <v>38</v>
      </c>
      <c r="J89" t="s">
        <v>67</v>
      </c>
      <c r="K89" t="s">
        <v>68</v>
      </c>
      <c r="L89" t="s">
        <v>2058</v>
      </c>
      <c r="M89" t="s">
        <v>2059</v>
      </c>
      <c r="N89">
        <v>1</v>
      </c>
      <c r="O89">
        <v>35</v>
      </c>
      <c r="P89">
        <v>2.4300000000000002</v>
      </c>
      <c r="Q89">
        <v>1440</v>
      </c>
      <c r="R89">
        <v>1</v>
      </c>
      <c r="S89">
        <v>35</v>
      </c>
      <c r="T89">
        <v>2.4300000000000002</v>
      </c>
      <c r="U89">
        <v>0</v>
      </c>
      <c r="V89">
        <v>0</v>
      </c>
      <c r="W89">
        <v>0</v>
      </c>
      <c r="X89">
        <v>0</v>
      </c>
      <c r="Y89">
        <v>0</v>
      </c>
      <c r="Z89">
        <v>0</v>
      </c>
      <c r="AA89">
        <v>0</v>
      </c>
      <c r="AB89">
        <v>0</v>
      </c>
      <c r="AC89">
        <v>0</v>
      </c>
      <c r="AD89">
        <v>0</v>
      </c>
      <c r="AE89">
        <v>0</v>
      </c>
      <c r="AF89">
        <v>0</v>
      </c>
      <c r="AG89" t="s">
        <v>478</v>
      </c>
      <c r="AH89" s="21" t="s">
        <v>572</v>
      </c>
      <c r="AI89" s="21">
        <v>345.36</v>
      </c>
      <c r="AJ89" s="21">
        <v>97.569444444444443</v>
      </c>
      <c r="AK89" s="21" t="s">
        <v>2063</v>
      </c>
      <c r="AL89" t="s">
        <v>70</v>
      </c>
      <c r="AM89" t="s">
        <v>2031</v>
      </c>
    </row>
    <row r="90" spans="1:39" x14ac:dyDescent="0.35">
      <c r="A90" t="s">
        <v>8343</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8346</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8349</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2060</v>
      </c>
      <c r="AL92" t="s">
        <v>70</v>
      </c>
      <c r="AM92" t="s">
        <v>2032</v>
      </c>
    </row>
    <row r="93" spans="1:39" x14ac:dyDescent="0.35">
      <c r="A93" t="s">
        <v>8352</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2063</v>
      </c>
      <c r="AL93" t="s">
        <v>70</v>
      </c>
      <c r="AM93" t="s">
        <v>2031</v>
      </c>
    </row>
    <row r="94" spans="1:39" x14ac:dyDescent="0.35">
      <c r="A94" t="s">
        <v>8356</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8361</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2262</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2278</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2281</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2283</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2063</v>
      </c>
      <c r="AL99" t="s">
        <v>70</v>
      </c>
      <c r="AM99" t="s">
        <v>2030</v>
      </c>
    </row>
    <row r="100" spans="1:39" x14ac:dyDescent="0.35">
      <c r="A100" t="s">
        <v>9885</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9889</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2060</v>
      </c>
      <c r="AL101" t="s">
        <v>70</v>
      </c>
      <c r="AM101" t="s">
        <v>2030</v>
      </c>
    </row>
    <row r="102" spans="1:39" x14ac:dyDescent="0.35">
      <c r="A102" t="s">
        <v>10185</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10285</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10293</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13015</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13067</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13485</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8357</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13536</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2060</v>
      </c>
      <c r="AL109" t="s">
        <v>115</v>
      </c>
      <c r="AM109" t="s">
        <v>2031</v>
      </c>
    </row>
    <row r="110" spans="1:39" x14ac:dyDescent="0.35">
      <c r="A110" t="s">
        <v>2329</v>
      </c>
      <c r="B110" t="s">
        <v>2327</v>
      </c>
      <c r="C110" t="s">
        <v>237</v>
      </c>
      <c r="D110" t="s">
        <v>2328</v>
      </c>
      <c r="E110" t="s">
        <v>72</v>
      </c>
      <c r="F110">
        <v>1</v>
      </c>
      <c r="G110" t="s">
        <v>2055</v>
      </c>
      <c r="H110" t="s">
        <v>2056</v>
      </c>
      <c r="I110" t="s">
        <v>38</v>
      </c>
      <c r="J110" t="s">
        <v>73</v>
      </c>
      <c r="K110" t="s">
        <v>68</v>
      </c>
      <c r="L110" t="s">
        <v>2058</v>
      </c>
      <c r="M110" t="s">
        <v>2059</v>
      </c>
      <c r="N110">
        <v>0</v>
      </c>
      <c r="O110">
        <v>0</v>
      </c>
      <c r="P110">
        <v>0</v>
      </c>
      <c r="Q110">
        <v>1440</v>
      </c>
      <c r="R110">
        <v>0</v>
      </c>
      <c r="S110">
        <v>0</v>
      </c>
      <c r="T110">
        <v>0</v>
      </c>
      <c r="U110">
        <v>0</v>
      </c>
      <c r="V110">
        <v>0</v>
      </c>
      <c r="W110">
        <v>0</v>
      </c>
      <c r="X110">
        <v>0</v>
      </c>
      <c r="Y110">
        <v>0</v>
      </c>
      <c r="Z110">
        <v>0</v>
      </c>
      <c r="AA110">
        <v>0</v>
      </c>
      <c r="AB110">
        <v>0</v>
      </c>
      <c r="AC110">
        <v>0</v>
      </c>
      <c r="AD110">
        <v>0</v>
      </c>
      <c r="AE110">
        <v>0</v>
      </c>
      <c r="AF110">
        <v>0</v>
      </c>
      <c r="AG110" t="s">
        <v>497</v>
      </c>
      <c r="AH110" s="21" t="s">
        <v>571</v>
      </c>
      <c r="AI110" s="21">
        <v>345.36</v>
      </c>
      <c r="AJ110" s="21">
        <v>100</v>
      </c>
      <c r="AK110" s="21" t="s">
        <v>2060</v>
      </c>
      <c r="AL110" t="s">
        <v>75</v>
      </c>
      <c r="AM110" t="s">
        <v>2030</v>
      </c>
    </row>
    <row r="111" spans="1:39" x14ac:dyDescent="0.35">
      <c r="A111" t="s">
        <v>13658</v>
      </c>
      <c r="B111" t="s">
        <v>2330</v>
      </c>
      <c r="C111" t="s">
        <v>237</v>
      </c>
      <c r="D111" t="s">
        <v>2331</v>
      </c>
      <c r="E111" t="s">
        <v>72</v>
      </c>
      <c r="F111">
        <v>1</v>
      </c>
      <c r="G111" t="s">
        <v>2055</v>
      </c>
      <c r="H111" t="s">
        <v>2056</v>
      </c>
      <c r="I111" t="s">
        <v>38</v>
      </c>
      <c r="J111" t="s">
        <v>73</v>
      </c>
      <c r="K111" t="s">
        <v>68</v>
      </c>
      <c r="L111" t="s">
        <v>2058</v>
      </c>
      <c r="M111" t="s">
        <v>2059</v>
      </c>
      <c r="N111">
        <v>1</v>
      </c>
      <c r="O111">
        <v>17</v>
      </c>
      <c r="P111">
        <v>1.18</v>
      </c>
      <c r="Q111">
        <v>1440</v>
      </c>
      <c r="R111">
        <v>1</v>
      </c>
      <c r="S111">
        <v>17</v>
      </c>
      <c r="T111">
        <v>1.18</v>
      </c>
      <c r="U111">
        <v>0</v>
      </c>
      <c r="V111">
        <v>0</v>
      </c>
      <c r="W111">
        <v>0</v>
      </c>
      <c r="X111">
        <v>0</v>
      </c>
      <c r="Y111">
        <v>0</v>
      </c>
      <c r="Z111">
        <v>0</v>
      </c>
      <c r="AA111">
        <v>0</v>
      </c>
      <c r="AB111">
        <v>0</v>
      </c>
      <c r="AC111">
        <v>0</v>
      </c>
      <c r="AD111">
        <v>0</v>
      </c>
      <c r="AE111">
        <v>0</v>
      </c>
      <c r="AF111">
        <v>0</v>
      </c>
      <c r="AG111" t="s">
        <v>498</v>
      </c>
      <c r="AH111" s="21" t="s">
        <v>571</v>
      </c>
      <c r="AI111" s="21">
        <v>345.36</v>
      </c>
      <c r="AJ111" s="21">
        <v>98.819444444444443</v>
      </c>
      <c r="AK111" s="21" t="s">
        <v>2060</v>
      </c>
      <c r="AL111" t="s">
        <v>75</v>
      </c>
      <c r="AM111" t="s">
        <v>2032</v>
      </c>
    </row>
    <row r="112" spans="1:39" x14ac:dyDescent="0.35">
      <c r="A112" t="s">
        <v>23205</v>
      </c>
      <c r="B112" t="s">
        <v>2333</v>
      </c>
      <c r="C112" t="s">
        <v>237</v>
      </c>
      <c r="D112" t="s">
        <v>2075</v>
      </c>
      <c r="E112" t="s">
        <v>72</v>
      </c>
      <c r="F112">
        <v>1</v>
      </c>
      <c r="G112" t="s">
        <v>2055</v>
      </c>
      <c r="H112" t="s">
        <v>2056</v>
      </c>
      <c r="I112" t="s">
        <v>38</v>
      </c>
      <c r="J112" t="s">
        <v>73</v>
      </c>
      <c r="K112" t="s">
        <v>68</v>
      </c>
      <c r="L112" t="s">
        <v>2058</v>
      </c>
      <c r="M112" t="s">
        <v>2059</v>
      </c>
      <c r="N112">
        <v>0</v>
      </c>
      <c r="O112">
        <v>0</v>
      </c>
      <c r="P112">
        <v>0</v>
      </c>
      <c r="Q112">
        <v>1440</v>
      </c>
      <c r="R112">
        <v>0</v>
      </c>
      <c r="S112">
        <v>0</v>
      </c>
      <c r="T112">
        <v>0</v>
      </c>
      <c r="U112">
        <v>0</v>
      </c>
      <c r="V112">
        <v>0</v>
      </c>
      <c r="W112">
        <v>0</v>
      </c>
      <c r="X112">
        <v>0</v>
      </c>
      <c r="Y112">
        <v>0</v>
      </c>
      <c r="Z112">
        <v>0</v>
      </c>
      <c r="AA112">
        <v>0</v>
      </c>
      <c r="AB112">
        <v>0</v>
      </c>
      <c r="AC112">
        <v>0</v>
      </c>
      <c r="AD112">
        <v>0</v>
      </c>
      <c r="AE112">
        <v>0</v>
      </c>
      <c r="AF112">
        <v>0</v>
      </c>
      <c r="AG112" t="s">
        <v>499</v>
      </c>
      <c r="AH112" s="21" t="s">
        <v>570</v>
      </c>
      <c r="AI112" s="21">
        <v>345.36</v>
      </c>
      <c r="AJ112" s="21">
        <v>100</v>
      </c>
      <c r="AK112" s="21" t="s">
        <v>2060</v>
      </c>
      <c r="AL112" t="s">
        <v>75</v>
      </c>
      <c r="AM112" t="s">
        <v>2030</v>
      </c>
    </row>
    <row r="113" spans="1:39" x14ac:dyDescent="0.35">
      <c r="A113" t="s">
        <v>23578</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23602</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23620</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2063</v>
      </c>
      <c r="AL115" t="s">
        <v>70</v>
      </c>
      <c r="AM115" t="s">
        <v>2033</v>
      </c>
    </row>
    <row r="116" spans="1:39" x14ac:dyDescent="0.35">
      <c r="A116" t="s">
        <v>23639</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23666</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2063</v>
      </c>
      <c r="AL117" t="s">
        <v>70</v>
      </c>
      <c r="AM117" t="s">
        <v>2030</v>
      </c>
    </row>
    <row r="118" spans="1:39" x14ac:dyDescent="0.35">
      <c r="A118" t="s">
        <v>23684</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9082</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23725</v>
      </c>
      <c r="B120" t="s">
        <v>2356</v>
      </c>
      <c r="C120" t="s">
        <v>81</v>
      </c>
      <c r="D120" t="s">
        <v>2357</v>
      </c>
      <c r="E120" t="s">
        <v>560</v>
      </c>
      <c r="F120">
        <v>1</v>
      </c>
      <c r="G120" t="s">
        <v>2055</v>
      </c>
      <c r="H120" t="s">
        <v>2056</v>
      </c>
      <c r="I120" t="s">
        <v>38</v>
      </c>
      <c r="J120" t="s">
        <v>82</v>
      </c>
      <c r="K120" t="s">
        <v>68</v>
      </c>
      <c r="L120" t="s">
        <v>2058</v>
      </c>
      <c r="M120" t="s">
        <v>2358</v>
      </c>
      <c r="N120">
        <v>0</v>
      </c>
      <c r="O120">
        <v>0</v>
      </c>
      <c r="P120">
        <v>0</v>
      </c>
      <c r="Q120">
        <v>780</v>
      </c>
      <c r="R120">
        <v>0</v>
      </c>
      <c r="S120">
        <v>0</v>
      </c>
      <c r="T120">
        <v>0</v>
      </c>
      <c r="U120">
        <v>0</v>
      </c>
      <c r="V120">
        <v>0</v>
      </c>
      <c r="W120">
        <v>0</v>
      </c>
      <c r="X120">
        <v>0</v>
      </c>
      <c r="Y120">
        <v>0</v>
      </c>
      <c r="Z120">
        <v>0</v>
      </c>
      <c r="AA120">
        <v>0</v>
      </c>
      <c r="AB120">
        <v>0</v>
      </c>
      <c r="AC120">
        <v>0</v>
      </c>
      <c r="AD120">
        <v>0</v>
      </c>
      <c r="AE120">
        <v>0</v>
      </c>
      <c r="AF120">
        <v>0</v>
      </c>
      <c r="AG120" t="s">
        <v>507</v>
      </c>
      <c r="AH120" s="21" t="s">
        <v>571</v>
      </c>
      <c r="AI120" s="21">
        <v>187.20000000000005</v>
      </c>
      <c r="AJ120" s="21">
        <v>100</v>
      </c>
      <c r="AK120" s="21" t="s">
        <v>2060</v>
      </c>
      <c r="AL120" t="s">
        <v>70</v>
      </c>
      <c r="AM120" t="s">
        <v>2030</v>
      </c>
    </row>
    <row r="121" spans="1:39" x14ac:dyDescent="0.35">
      <c r="A121" t="s">
        <v>23840</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23936</v>
      </c>
      <c r="B122" t="s">
        <v>2363</v>
      </c>
      <c r="C122" t="s">
        <v>71</v>
      </c>
      <c r="D122" t="s">
        <v>2364</v>
      </c>
      <c r="E122" t="s">
        <v>72</v>
      </c>
      <c r="F122">
        <v>1</v>
      </c>
      <c r="G122" t="s">
        <v>2055</v>
      </c>
      <c r="H122" t="s">
        <v>2056</v>
      </c>
      <c r="I122" t="s">
        <v>38</v>
      </c>
      <c r="J122" t="s">
        <v>73</v>
      </c>
      <c r="K122" t="s">
        <v>68</v>
      </c>
      <c r="L122" t="s">
        <v>2058</v>
      </c>
      <c r="M122" t="s">
        <v>2059</v>
      </c>
      <c r="N122">
        <v>0</v>
      </c>
      <c r="O122">
        <v>0</v>
      </c>
      <c r="P122">
        <v>0</v>
      </c>
      <c r="Q122">
        <v>1440</v>
      </c>
      <c r="R122">
        <v>0</v>
      </c>
      <c r="S122">
        <v>0</v>
      </c>
      <c r="T122">
        <v>0</v>
      </c>
      <c r="U122">
        <v>0</v>
      </c>
      <c r="V122">
        <v>0</v>
      </c>
      <c r="W122">
        <v>0</v>
      </c>
      <c r="X122">
        <v>0</v>
      </c>
      <c r="Y122">
        <v>0</v>
      </c>
      <c r="Z122">
        <v>0</v>
      </c>
      <c r="AA122">
        <v>0</v>
      </c>
      <c r="AB122">
        <v>0</v>
      </c>
      <c r="AC122">
        <v>0</v>
      </c>
      <c r="AD122">
        <v>0</v>
      </c>
      <c r="AE122">
        <v>0</v>
      </c>
      <c r="AF122">
        <v>0</v>
      </c>
      <c r="AG122" t="s">
        <v>509</v>
      </c>
      <c r="AH122" s="21" t="s">
        <v>571</v>
      </c>
      <c r="AI122" s="21">
        <v>345.36</v>
      </c>
      <c r="AJ122" s="21">
        <v>100</v>
      </c>
      <c r="AK122" s="21" t="s">
        <v>2060</v>
      </c>
      <c r="AL122" t="s">
        <v>75</v>
      </c>
      <c r="AM122" t="s">
        <v>2031</v>
      </c>
    </row>
    <row r="123" spans="1:39" x14ac:dyDescent="0.35">
      <c r="A123" t="s">
        <v>23955</v>
      </c>
      <c r="B123" t="s">
        <v>2366</v>
      </c>
      <c r="C123" t="s">
        <v>86</v>
      </c>
      <c r="D123" t="s">
        <v>2367</v>
      </c>
      <c r="E123" t="s">
        <v>72</v>
      </c>
      <c r="F123">
        <v>1</v>
      </c>
      <c r="G123" t="s">
        <v>2055</v>
      </c>
      <c r="H123" t="s">
        <v>2056</v>
      </c>
      <c r="I123" t="s">
        <v>38</v>
      </c>
      <c r="J123" t="s">
        <v>73</v>
      </c>
      <c r="K123" t="s">
        <v>68</v>
      </c>
      <c r="L123" t="s">
        <v>2058</v>
      </c>
      <c r="M123" t="s">
        <v>2059</v>
      </c>
      <c r="N123">
        <v>1</v>
      </c>
      <c r="O123">
        <v>60</v>
      </c>
      <c r="P123">
        <v>4.17</v>
      </c>
      <c r="Q123">
        <v>1440</v>
      </c>
      <c r="R123">
        <v>1</v>
      </c>
      <c r="S123">
        <v>60</v>
      </c>
      <c r="T123">
        <v>4.17</v>
      </c>
      <c r="U123">
        <v>0</v>
      </c>
      <c r="V123">
        <v>0</v>
      </c>
      <c r="W123">
        <v>0</v>
      </c>
      <c r="X123">
        <v>0</v>
      </c>
      <c r="Y123">
        <v>0</v>
      </c>
      <c r="Z123">
        <v>0</v>
      </c>
      <c r="AA123">
        <v>0</v>
      </c>
      <c r="AB123">
        <v>0</v>
      </c>
      <c r="AC123">
        <v>0</v>
      </c>
      <c r="AD123">
        <v>0</v>
      </c>
      <c r="AE123">
        <v>0</v>
      </c>
      <c r="AF123">
        <v>0</v>
      </c>
      <c r="AG123" t="s">
        <v>510</v>
      </c>
      <c r="AH123" s="21" t="s">
        <v>571</v>
      </c>
      <c r="AI123" s="21">
        <v>345.36</v>
      </c>
      <c r="AJ123" s="21">
        <v>95.833333333333329</v>
      </c>
      <c r="AK123" s="21" t="s">
        <v>2063</v>
      </c>
      <c r="AL123" t="s">
        <v>75</v>
      </c>
      <c r="AM123" t="s">
        <v>2032</v>
      </c>
    </row>
    <row r="124" spans="1:39" x14ac:dyDescent="0.35">
      <c r="A124" t="s">
        <v>25056</v>
      </c>
      <c r="B124" t="s">
        <v>2369</v>
      </c>
      <c r="C124" t="s">
        <v>78</v>
      </c>
      <c r="D124" t="s">
        <v>2370</v>
      </c>
      <c r="E124" t="s">
        <v>560</v>
      </c>
      <c r="F124">
        <v>1</v>
      </c>
      <c r="G124" t="s">
        <v>2055</v>
      </c>
      <c r="H124" t="s">
        <v>2056</v>
      </c>
      <c r="I124" t="s">
        <v>38</v>
      </c>
      <c r="J124" t="s">
        <v>67</v>
      </c>
      <c r="K124" t="s">
        <v>68</v>
      </c>
      <c r="L124" t="s">
        <v>2058</v>
      </c>
      <c r="M124" t="s">
        <v>2059</v>
      </c>
      <c r="N124">
        <v>0</v>
      </c>
      <c r="O124">
        <v>0</v>
      </c>
      <c r="P124">
        <v>0</v>
      </c>
      <c r="Q124">
        <v>1440</v>
      </c>
      <c r="R124">
        <v>0</v>
      </c>
      <c r="S124">
        <v>0</v>
      </c>
      <c r="T124">
        <v>0</v>
      </c>
      <c r="U124">
        <v>0</v>
      </c>
      <c r="V124">
        <v>0</v>
      </c>
      <c r="W124">
        <v>0</v>
      </c>
      <c r="X124">
        <v>0</v>
      </c>
      <c r="Y124">
        <v>0</v>
      </c>
      <c r="Z124">
        <v>0</v>
      </c>
      <c r="AA124">
        <v>0</v>
      </c>
      <c r="AB124">
        <v>0</v>
      </c>
      <c r="AC124">
        <v>0</v>
      </c>
      <c r="AD124">
        <v>0</v>
      </c>
      <c r="AE124">
        <v>0</v>
      </c>
      <c r="AF124">
        <v>0</v>
      </c>
      <c r="AG124" t="s">
        <v>511</v>
      </c>
      <c r="AH124" s="21" t="s">
        <v>571</v>
      </c>
      <c r="AI124" s="21">
        <v>345.36</v>
      </c>
      <c r="AJ124" s="21">
        <v>100</v>
      </c>
      <c r="AK124" s="21" t="s">
        <v>2060</v>
      </c>
      <c r="AL124" t="s">
        <v>70</v>
      </c>
      <c r="AM124" t="s">
        <v>2033</v>
      </c>
    </row>
    <row r="125" spans="1:39" x14ac:dyDescent="0.35">
      <c r="A125" t="s">
        <v>25060</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25084</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25088</v>
      </c>
      <c r="B127" t="s">
        <v>2378</v>
      </c>
      <c r="C127" t="s">
        <v>100</v>
      </c>
      <c r="D127" t="s">
        <v>2379</v>
      </c>
      <c r="E127" t="s">
        <v>560</v>
      </c>
      <c r="F127">
        <v>1</v>
      </c>
      <c r="G127" t="s">
        <v>2055</v>
      </c>
      <c r="H127" t="s">
        <v>2056</v>
      </c>
      <c r="I127" t="s">
        <v>38</v>
      </c>
      <c r="J127" t="s">
        <v>67</v>
      </c>
      <c r="K127" t="s">
        <v>68</v>
      </c>
      <c r="L127" t="s">
        <v>2058</v>
      </c>
      <c r="M127" t="s">
        <v>2059</v>
      </c>
      <c r="N127">
        <v>0</v>
      </c>
      <c r="O127">
        <v>0</v>
      </c>
      <c r="P127">
        <v>0</v>
      </c>
      <c r="Q127">
        <v>1440</v>
      </c>
      <c r="R127">
        <v>0</v>
      </c>
      <c r="S127">
        <v>0</v>
      </c>
      <c r="T127">
        <v>0</v>
      </c>
      <c r="U127">
        <v>0</v>
      </c>
      <c r="V127">
        <v>0</v>
      </c>
      <c r="W127">
        <v>0</v>
      </c>
      <c r="X127">
        <v>0</v>
      </c>
      <c r="Y127">
        <v>0</v>
      </c>
      <c r="Z127">
        <v>0</v>
      </c>
      <c r="AA127">
        <v>0</v>
      </c>
      <c r="AB127">
        <v>0</v>
      </c>
      <c r="AC127">
        <v>0</v>
      </c>
      <c r="AD127">
        <v>0</v>
      </c>
      <c r="AE127">
        <v>0</v>
      </c>
      <c r="AF127">
        <v>0</v>
      </c>
      <c r="AG127" t="s">
        <v>514</v>
      </c>
      <c r="AH127" s="21" t="s">
        <v>571</v>
      </c>
      <c r="AI127" s="21">
        <v>345.36</v>
      </c>
      <c r="AJ127" s="21">
        <v>100</v>
      </c>
      <c r="AK127" s="21" t="s">
        <v>2063</v>
      </c>
      <c r="AL127" t="s">
        <v>70</v>
      </c>
      <c r="AM127" t="s">
        <v>2030</v>
      </c>
    </row>
    <row r="128" spans="1:39" x14ac:dyDescent="0.35">
      <c r="A128" t="s">
        <v>25116</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25135</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25139</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25155</v>
      </c>
      <c r="B131" t="s">
        <v>2390</v>
      </c>
      <c r="C131" t="s">
        <v>71</v>
      </c>
      <c r="D131" t="s">
        <v>2391</v>
      </c>
      <c r="E131" t="s">
        <v>72</v>
      </c>
      <c r="F131">
        <v>2</v>
      </c>
      <c r="G131" t="s">
        <v>2055</v>
      </c>
      <c r="H131" t="s">
        <v>2056</v>
      </c>
      <c r="I131" t="s">
        <v>38</v>
      </c>
      <c r="J131" t="s">
        <v>73</v>
      </c>
      <c r="K131" t="s">
        <v>68</v>
      </c>
      <c r="L131" t="s">
        <v>2058</v>
      </c>
      <c r="M131" t="s">
        <v>2059</v>
      </c>
      <c r="N131">
        <v>4</v>
      </c>
      <c r="O131">
        <v>125</v>
      </c>
      <c r="P131">
        <v>8.68</v>
      </c>
      <c r="Q131">
        <v>1440</v>
      </c>
      <c r="R131">
        <v>1</v>
      </c>
      <c r="S131">
        <v>33</v>
      </c>
      <c r="T131">
        <v>2.29</v>
      </c>
      <c r="U131">
        <v>3</v>
      </c>
      <c r="V131">
        <v>92</v>
      </c>
      <c r="W131">
        <v>6.39</v>
      </c>
      <c r="X131">
        <v>0</v>
      </c>
      <c r="Y131">
        <v>0</v>
      </c>
      <c r="Z131">
        <v>0</v>
      </c>
      <c r="AA131">
        <v>0</v>
      </c>
      <c r="AB131">
        <v>0</v>
      </c>
      <c r="AC131">
        <v>0</v>
      </c>
      <c r="AD131">
        <v>0</v>
      </c>
      <c r="AE131">
        <v>0</v>
      </c>
      <c r="AF131">
        <v>0</v>
      </c>
      <c r="AG131" t="s">
        <v>518</v>
      </c>
      <c r="AH131" s="21" t="s">
        <v>571</v>
      </c>
      <c r="AI131" s="21">
        <v>345.36</v>
      </c>
      <c r="AJ131" s="21">
        <v>91.319444444444443</v>
      </c>
      <c r="AK131" s="21" t="s">
        <v>2063</v>
      </c>
      <c r="AL131" t="s">
        <v>75</v>
      </c>
      <c r="AM131" t="s">
        <v>2033</v>
      </c>
    </row>
    <row r="132" spans="1:39" x14ac:dyDescent="0.35">
      <c r="A132" t="s">
        <v>25159</v>
      </c>
      <c r="B132" t="s">
        <v>2393</v>
      </c>
      <c r="C132" t="s">
        <v>66</v>
      </c>
      <c r="D132" t="s">
        <v>2394</v>
      </c>
      <c r="E132" t="s">
        <v>560</v>
      </c>
      <c r="F132">
        <v>1</v>
      </c>
      <c r="G132" t="s">
        <v>2055</v>
      </c>
      <c r="H132" t="s">
        <v>2056</v>
      </c>
      <c r="I132" t="s">
        <v>38</v>
      </c>
      <c r="J132" t="s">
        <v>67</v>
      </c>
      <c r="K132" t="s">
        <v>68</v>
      </c>
      <c r="L132" t="s">
        <v>2058</v>
      </c>
      <c r="M132" t="s">
        <v>2059</v>
      </c>
      <c r="N132">
        <v>1</v>
      </c>
      <c r="O132">
        <v>26</v>
      </c>
      <c r="P132">
        <v>1.81</v>
      </c>
      <c r="Q132">
        <v>1440</v>
      </c>
      <c r="R132">
        <v>1</v>
      </c>
      <c r="S132">
        <v>26</v>
      </c>
      <c r="T132">
        <v>1.81</v>
      </c>
      <c r="U132">
        <v>0</v>
      </c>
      <c r="V132">
        <v>0</v>
      </c>
      <c r="W132">
        <v>0</v>
      </c>
      <c r="X132">
        <v>0</v>
      </c>
      <c r="Y132">
        <v>0</v>
      </c>
      <c r="Z132">
        <v>0</v>
      </c>
      <c r="AA132">
        <v>0</v>
      </c>
      <c r="AB132">
        <v>0</v>
      </c>
      <c r="AC132">
        <v>0</v>
      </c>
      <c r="AD132">
        <v>0</v>
      </c>
      <c r="AE132">
        <v>0</v>
      </c>
      <c r="AF132">
        <v>0</v>
      </c>
      <c r="AG132" t="s">
        <v>519</v>
      </c>
      <c r="AH132" s="21" t="s">
        <v>571</v>
      </c>
      <c r="AI132" s="21">
        <v>345.36</v>
      </c>
      <c r="AJ132" s="21">
        <v>98.194444444444443</v>
      </c>
      <c r="AK132" s="21" t="s">
        <v>2063</v>
      </c>
      <c r="AL132" t="s">
        <v>70</v>
      </c>
      <c r="AM132" t="s">
        <v>2030</v>
      </c>
    </row>
    <row r="133" spans="1:39" x14ac:dyDescent="0.35">
      <c r="A133" t="s">
        <v>25163</v>
      </c>
      <c r="B133" t="s">
        <v>2396</v>
      </c>
      <c r="C133" t="s">
        <v>76</v>
      </c>
      <c r="D133" t="s">
        <v>2397</v>
      </c>
      <c r="E133" t="s">
        <v>560</v>
      </c>
      <c r="F133">
        <v>1</v>
      </c>
      <c r="G133" t="s">
        <v>2055</v>
      </c>
      <c r="H133" t="s">
        <v>2056</v>
      </c>
      <c r="I133" t="s">
        <v>38</v>
      </c>
      <c r="J133" t="s">
        <v>67</v>
      </c>
      <c r="K133" t="s">
        <v>68</v>
      </c>
      <c r="L133" t="s">
        <v>2058</v>
      </c>
      <c r="M133" t="s">
        <v>2059</v>
      </c>
      <c r="N133">
        <v>0</v>
      </c>
      <c r="O133">
        <v>0</v>
      </c>
      <c r="P133">
        <v>0</v>
      </c>
      <c r="Q133">
        <v>1440</v>
      </c>
      <c r="R133">
        <v>0</v>
      </c>
      <c r="S133">
        <v>0</v>
      </c>
      <c r="T133">
        <v>0</v>
      </c>
      <c r="U133">
        <v>0</v>
      </c>
      <c r="V133">
        <v>0</v>
      </c>
      <c r="W133">
        <v>0</v>
      </c>
      <c r="X133">
        <v>0</v>
      </c>
      <c r="Y133">
        <v>0</v>
      </c>
      <c r="Z133">
        <v>0</v>
      </c>
      <c r="AA133">
        <v>0</v>
      </c>
      <c r="AB133">
        <v>0</v>
      </c>
      <c r="AC133">
        <v>0</v>
      </c>
      <c r="AD133">
        <v>0</v>
      </c>
      <c r="AE133">
        <v>0</v>
      </c>
      <c r="AF133">
        <v>0</v>
      </c>
      <c r="AG133" t="s">
        <v>520</v>
      </c>
      <c r="AH133" s="21" t="s">
        <v>571</v>
      </c>
      <c r="AI133" s="21">
        <v>345.36</v>
      </c>
      <c r="AJ133" s="21">
        <v>100</v>
      </c>
      <c r="AK133" s="21" t="s">
        <v>2060</v>
      </c>
      <c r="AL133" t="s">
        <v>70</v>
      </c>
      <c r="AM133" t="s">
        <v>2033</v>
      </c>
    </row>
    <row r="134" spans="1:39" x14ac:dyDescent="0.35">
      <c r="A134" t="s">
        <v>25175</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2060</v>
      </c>
      <c r="AL134" t="s">
        <v>75</v>
      </c>
      <c r="AM134" t="s">
        <v>2032</v>
      </c>
    </row>
    <row r="135" spans="1:39" x14ac:dyDescent="0.35">
      <c r="A135" t="s">
        <v>25179</v>
      </c>
      <c r="B135" t="s">
        <v>2402</v>
      </c>
      <c r="C135" t="s">
        <v>78</v>
      </c>
      <c r="D135" t="s">
        <v>2403</v>
      </c>
      <c r="E135" t="s">
        <v>560</v>
      </c>
      <c r="F135">
        <v>1</v>
      </c>
      <c r="G135" t="s">
        <v>2055</v>
      </c>
      <c r="H135" t="s">
        <v>2056</v>
      </c>
      <c r="I135" t="s">
        <v>38</v>
      </c>
      <c r="J135" t="s">
        <v>67</v>
      </c>
      <c r="K135" t="s">
        <v>68</v>
      </c>
      <c r="L135" t="s">
        <v>2058</v>
      </c>
      <c r="M135" t="s">
        <v>2059</v>
      </c>
      <c r="N135">
        <v>0</v>
      </c>
      <c r="O135">
        <v>0</v>
      </c>
      <c r="P135">
        <v>0</v>
      </c>
      <c r="Q135">
        <v>1440</v>
      </c>
      <c r="R135">
        <v>0</v>
      </c>
      <c r="S135">
        <v>0</v>
      </c>
      <c r="T135">
        <v>0</v>
      </c>
      <c r="U135">
        <v>0</v>
      </c>
      <c r="V135">
        <v>0</v>
      </c>
      <c r="W135">
        <v>0</v>
      </c>
      <c r="X135">
        <v>0</v>
      </c>
      <c r="Y135">
        <v>0</v>
      </c>
      <c r="Z135">
        <v>0</v>
      </c>
      <c r="AA135">
        <v>0</v>
      </c>
      <c r="AB135">
        <v>0</v>
      </c>
      <c r="AC135">
        <v>0</v>
      </c>
      <c r="AD135">
        <v>0</v>
      </c>
      <c r="AE135">
        <v>0</v>
      </c>
      <c r="AF135">
        <v>0</v>
      </c>
      <c r="AG135" t="s">
        <v>522</v>
      </c>
      <c r="AH135" s="21" t="s">
        <v>571</v>
      </c>
      <c r="AI135" s="21">
        <v>345.36</v>
      </c>
      <c r="AJ135" s="21">
        <v>100</v>
      </c>
      <c r="AK135" s="21" t="s">
        <v>2063</v>
      </c>
      <c r="AL135" t="s">
        <v>70</v>
      </c>
      <c r="AM135" t="s">
        <v>2032</v>
      </c>
    </row>
    <row r="136" spans="1:39" x14ac:dyDescent="0.35">
      <c r="A136" t="s">
        <v>25183</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2063</v>
      </c>
      <c r="AL136" t="s">
        <v>70</v>
      </c>
      <c r="AM136" t="s">
        <v>2032</v>
      </c>
    </row>
    <row r="137" spans="1:39" x14ac:dyDescent="0.35">
      <c r="A137" t="s">
        <v>25202</v>
      </c>
      <c r="B137" t="s">
        <v>2408</v>
      </c>
      <c r="C137" t="s">
        <v>822</v>
      </c>
      <c r="D137" t="s">
        <v>2409</v>
      </c>
      <c r="E137" t="s">
        <v>72</v>
      </c>
      <c r="F137">
        <v>1</v>
      </c>
      <c r="G137" t="s">
        <v>2055</v>
      </c>
      <c r="H137" t="s">
        <v>2056</v>
      </c>
      <c r="I137" t="s">
        <v>38</v>
      </c>
      <c r="J137" t="s">
        <v>425</v>
      </c>
      <c r="K137" t="s">
        <v>68</v>
      </c>
      <c r="L137" t="s">
        <v>2058</v>
      </c>
      <c r="M137" t="s">
        <v>2059</v>
      </c>
      <c r="N137">
        <v>0</v>
      </c>
      <c r="O137">
        <v>0</v>
      </c>
      <c r="P137">
        <v>0</v>
      </c>
      <c r="Q137">
        <v>1440</v>
      </c>
      <c r="R137">
        <v>0</v>
      </c>
      <c r="S137">
        <v>0</v>
      </c>
      <c r="T137">
        <v>0</v>
      </c>
      <c r="U137">
        <v>0</v>
      </c>
      <c r="V137">
        <v>0</v>
      </c>
      <c r="W137">
        <v>0</v>
      </c>
      <c r="X137">
        <v>0</v>
      </c>
      <c r="Y137">
        <v>0</v>
      </c>
      <c r="Z137">
        <v>0</v>
      </c>
      <c r="AA137">
        <v>0</v>
      </c>
      <c r="AB137">
        <v>0</v>
      </c>
      <c r="AC137">
        <v>0</v>
      </c>
      <c r="AD137">
        <v>0</v>
      </c>
      <c r="AE137">
        <v>0</v>
      </c>
      <c r="AF137">
        <v>0</v>
      </c>
      <c r="AG137" t="s">
        <v>524</v>
      </c>
      <c r="AH137" s="21" t="s">
        <v>571</v>
      </c>
      <c r="AI137" s="21">
        <v>345.36</v>
      </c>
      <c r="AJ137" s="21">
        <v>100</v>
      </c>
      <c r="AK137" s="21" t="s">
        <v>2063</v>
      </c>
      <c r="AL137" t="s">
        <v>75</v>
      </c>
      <c r="AM137" t="s">
        <v>2030</v>
      </c>
    </row>
    <row r="138" spans="1:39" x14ac:dyDescent="0.35">
      <c r="A138" t="s">
        <v>25206</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25222</v>
      </c>
      <c r="B139" t="s">
        <v>2414</v>
      </c>
      <c r="C139" t="s">
        <v>237</v>
      </c>
      <c r="D139" t="s">
        <v>2415</v>
      </c>
      <c r="E139" t="s">
        <v>72</v>
      </c>
      <c r="F139">
        <v>1</v>
      </c>
      <c r="G139" t="s">
        <v>2055</v>
      </c>
      <c r="H139" t="s">
        <v>2056</v>
      </c>
      <c r="I139" t="s">
        <v>38</v>
      </c>
      <c r="J139" t="s">
        <v>73</v>
      </c>
      <c r="K139" t="s">
        <v>68</v>
      </c>
      <c r="L139" t="s">
        <v>2058</v>
      </c>
      <c r="M139" t="s">
        <v>2059</v>
      </c>
      <c r="N139">
        <v>1</v>
      </c>
      <c r="O139">
        <v>30</v>
      </c>
      <c r="P139">
        <v>2.08</v>
      </c>
      <c r="Q139">
        <v>1440</v>
      </c>
      <c r="R139">
        <v>0</v>
      </c>
      <c r="S139">
        <v>0</v>
      </c>
      <c r="T139">
        <v>0</v>
      </c>
      <c r="U139">
        <v>1</v>
      </c>
      <c r="V139">
        <v>30</v>
      </c>
      <c r="W139">
        <v>2.08</v>
      </c>
      <c r="X139">
        <v>0</v>
      </c>
      <c r="Y139">
        <v>0</v>
      </c>
      <c r="Z139">
        <v>0</v>
      </c>
      <c r="AA139">
        <v>0</v>
      </c>
      <c r="AB139">
        <v>0</v>
      </c>
      <c r="AC139">
        <v>0</v>
      </c>
      <c r="AD139">
        <v>0</v>
      </c>
      <c r="AE139">
        <v>0</v>
      </c>
      <c r="AF139">
        <v>0</v>
      </c>
      <c r="AG139" t="s">
        <v>526</v>
      </c>
      <c r="AH139" s="21" t="s">
        <v>571</v>
      </c>
      <c r="AI139" s="21">
        <v>345.36</v>
      </c>
      <c r="AJ139" s="21">
        <v>97.916666666666671</v>
      </c>
      <c r="AK139" s="21" t="s">
        <v>2060</v>
      </c>
      <c r="AL139" t="s">
        <v>75</v>
      </c>
      <c r="AM139" t="s">
        <v>2030</v>
      </c>
    </row>
    <row r="140" spans="1:39" x14ac:dyDescent="0.35">
      <c r="A140" t="s">
        <v>25226</v>
      </c>
      <c r="B140" t="s">
        <v>2417</v>
      </c>
      <c r="C140" t="s">
        <v>100</v>
      </c>
      <c r="D140" t="s">
        <v>2418</v>
      </c>
      <c r="E140" t="s">
        <v>560</v>
      </c>
      <c r="F140">
        <v>1</v>
      </c>
      <c r="G140" t="s">
        <v>2055</v>
      </c>
      <c r="H140" t="s">
        <v>2056</v>
      </c>
      <c r="I140" t="s">
        <v>38</v>
      </c>
      <c r="J140" t="s">
        <v>67</v>
      </c>
      <c r="K140" t="s">
        <v>68</v>
      </c>
      <c r="L140" t="s">
        <v>2058</v>
      </c>
      <c r="M140" t="s">
        <v>2059</v>
      </c>
      <c r="N140">
        <v>2</v>
      </c>
      <c r="O140">
        <v>46</v>
      </c>
      <c r="P140">
        <v>3.19</v>
      </c>
      <c r="Q140">
        <v>1440</v>
      </c>
      <c r="R140">
        <v>2</v>
      </c>
      <c r="S140">
        <v>46</v>
      </c>
      <c r="T140">
        <v>3.19</v>
      </c>
      <c r="U140">
        <v>0</v>
      </c>
      <c r="V140">
        <v>0</v>
      </c>
      <c r="W140">
        <v>0</v>
      </c>
      <c r="X140">
        <v>0</v>
      </c>
      <c r="Y140">
        <v>0</v>
      </c>
      <c r="Z140">
        <v>0</v>
      </c>
      <c r="AA140">
        <v>0</v>
      </c>
      <c r="AB140">
        <v>0</v>
      </c>
      <c r="AC140">
        <v>0</v>
      </c>
      <c r="AD140">
        <v>0</v>
      </c>
      <c r="AE140">
        <v>0</v>
      </c>
      <c r="AF140">
        <v>0</v>
      </c>
      <c r="AG140" t="s">
        <v>527</v>
      </c>
      <c r="AH140" s="21" t="s">
        <v>571</v>
      </c>
      <c r="AI140" s="21">
        <v>345.36</v>
      </c>
      <c r="AJ140" s="21">
        <v>96.805555555555557</v>
      </c>
      <c r="AK140" s="21" t="s">
        <v>2063</v>
      </c>
      <c r="AL140" t="s">
        <v>70</v>
      </c>
      <c r="AM140" t="s">
        <v>2030</v>
      </c>
    </row>
    <row r="141" spans="1:39" x14ac:dyDescent="0.35">
      <c r="A141" t="s">
        <v>25246</v>
      </c>
      <c r="B141" t="s">
        <v>2420</v>
      </c>
      <c r="C141" t="s">
        <v>86</v>
      </c>
      <c r="D141" t="s">
        <v>2421</v>
      </c>
      <c r="E141" t="s">
        <v>72</v>
      </c>
      <c r="F141">
        <v>1</v>
      </c>
      <c r="G141" t="s">
        <v>2055</v>
      </c>
      <c r="H141" t="s">
        <v>2056</v>
      </c>
      <c r="I141" t="s">
        <v>38</v>
      </c>
      <c r="J141" t="s">
        <v>73</v>
      </c>
      <c r="K141" t="s">
        <v>68</v>
      </c>
      <c r="L141" t="s">
        <v>2058</v>
      </c>
      <c r="M141" t="s">
        <v>2059</v>
      </c>
      <c r="N141">
        <v>1</v>
      </c>
      <c r="O141">
        <v>30</v>
      </c>
      <c r="P141">
        <v>2.08</v>
      </c>
      <c r="Q141">
        <v>1440</v>
      </c>
      <c r="R141">
        <v>0</v>
      </c>
      <c r="S141">
        <v>0</v>
      </c>
      <c r="T141">
        <v>0</v>
      </c>
      <c r="U141">
        <v>1</v>
      </c>
      <c r="V141">
        <v>30</v>
      </c>
      <c r="W141">
        <v>2.08</v>
      </c>
      <c r="X141">
        <v>0</v>
      </c>
      <c r="Y141">
        <v>0</v>
      </c>
      <c r="Z141">
        <v>0</v>
      </c>
      <c r="AA141">
        <v>0</v>
      </c>
      <c r="AB141">
        <v>0</v>
      </c>
      <c r="AC141">
        <v>0</v>
      </c>
      <c r="AD141">
        <v>0</v>
      </c>
      <c r="AE141">
        <v>0</v>
      </c>
      <c r="AF141">
        <v>0</v>
      </c>
      <c r="AG141" t="s">
        <v>528</v>
      </c>
      <c r="AH141" s="21" t="s">
        <v>571</v>
      </c>
      <c r="AI141" s="21">
        <v>345.36</v>
      </c>
      <c r="AJ141" s="21">
        <v>97.916666666666671</v>
      </c>
      <c r="AK141" s="21" t="s">
        <v>2063</v>
      </c>
      <c r="AL141" t="s">
        <v>75</v>
      </c>
      <c r="AM141" t="s">
        <v>2032</v>
      </c>
    </row>
    <row r="142" spans="1:39" x14ac:dyDescent="0.35">
      <c r="A142" t="s">
        <v>25250</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25266</v>
      </c>
      <c r="B143" t="s">
        <v>2426</v>
      </c>
      <c r="C143" t="s">
        <v>86</v>
      </c>
      <c r="D143" t="s">
        <v>2427</v>
      </c>
      <c r="E143" t="s">
        <v>72</v>
      </c>
      <c r="F143">
        <v>1</v>
      </c>
      <c r="G143" t="s">
        <v>2055</v>
      </c>
      <c r="H143" t="s">
        <v>2056</v>
      </c>
      <c r="I143" t="s">
        <v>38</v>
      </c>
      <c r="J143" t="s">
        <v>73</v>
      </c>
      <c r="K143" t="s">
        <v>68</v>
      </c>
      <c r="L143" t="s">
        <v>2058</v>
      </c>
      <c r="M143" t="s">
        <v>2170</v>
      </c>
      <c r="N143">
        <v>0</v>
      </c>
      <c r="O143">
        <v>0</v>
      </c>
      <c r="P143">
        <v>0</v>
      </c>
      <c r="Q143">
        <v>900</v>
      </c>
      <c r="R143">
        <v>0</v>
      </c>
      <c r="S143">
        <v>0</v>
      </c>
      <c r="T143">
        <v>0</v>
      </c>
      <c r="U143">
        <v>0</v>
      </c>
      <c r="V143">
        <v>0</v>
      </c>
      <c r="W143">
        <v>0</v>
      </c>
      <c r="X143">
        <v>0</v>
      </c>
      <c r="Y143">
        <v>0</v>
      </c>
      <c r="Z143">
        <v>0</v>
      </c>
      <c r="AA143">
        <v>0</v>
      </c>
      <c r="AB143">
        <v>0</v>
      </c>
      <c r="AC143">
        <v>0</v>
      </c>
      <c r="AD143">
        <v>0</v>
      </c>
      <c r="AE143">
        <v>0</v>
      </c>
      <c r="AF143">
        <v>0</v>
      </c>
      <c r="AG143" t="s">
        <v>530</v>
      </c>
      <c r="AH143" s="21" t="s">
        <v>571</v>
      </c>
      <c r="AI143" s="21">
        <v>216</v>
      </c>
      <c r="AJ143" s="21">
        <v>100</v>
      </c>
      <c r="AK143" s="21" t="s">
        <v>2060</v>
      </c>
      <c r="AL143" t="s">
        <v>75</v>
      </c>
      <c r="AM143" t="s">
        <v>2031</v>
      </c>
    </row>
    <row r="144" spans="1:39" x14ac:dyDescent="0.35">
      <c r="A144" t="s">
        <v>25270</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25293</v>
      </c>
      <c r="B145" t="s">
        <v>2433</v>
      </c>
      <c r="C145" t="s">
        <v>71</v>
      </c>
      <c r="D145" t="s">
        <v>2434</v>
      </c>
      <c r="E145" t="s">
        <v>72</v>
      </c>
      <c r="F145">
        <v>1</v>
      </c>
      <c r="G145" t="s">
        <v>2055</v>
      </c>
      <c r="H145" t="s">
        <v>2056</v>
      </c>
      <c r="I145" t="s">
        <v>38</v>
      </c>
      <c r="J145" t="s">
        <v>73</v>
      </c>
      <c r="K145" t="s">
        <v>68</v>
      </c>
      <c r="L145" t="s">
        <v>2058</v>
      </c>
      <c r="M145" t="s">
        <v>2059</v>
      </c>
      <c r="N145">
        <v>3</v>
      </c>
      <c r="O145">
        <v>127</v>
      </c>
      <c r="P145">
        <v>8.82</v>
      </c>
      <c r="Q145">
        <v>1440</v>
      </c>
      <c r="R145">
        <v>0</v>
      </c>
      <c r="S145">
        <v>0</v>
      </c>
      <c r="T145">
        <v>0</v>
      </c>
      <c r="U145">
        <v>3</v>
      </c>
      <c r="V145">
        <v>127</v>
      </c>
      <c r="W145">
        <v>8.82</v>
      </c>
      <c r="X145">
        <v>0</v>
      </c>
      <c r="Y145">
        <v>0</v>
      </c>
      <c r="Z145">
        <v>0</v>
      </c>
      <c r="AA145">
        <v>0</v>
      </c>
      <c r="AB145">
        <v>0</v>
      </c>
      <c r="AC145">
        <v>0</v>
      </c>
      <c r="AD145">
        <v>0</v>
      </c>
      <c r="AE145">
        <v>0</v>
      </c>
      <c r="AF145">
        <v>0</v>
      </c>
      <c r="AG145" t="s">
        <v>532</v>
      </c>
      <c r="AH145" s="21" t="s">
        <v>571</v>
      </c>
      <c r="AI145" s="21">
        <v>345.36</v>
      </c>
      <c r="AJ145" s="21">
        <v>91.180555555555557</v>
      </c>
      <c r="AK145" s="21" t="s">
        <v>2063</v>
      </c>
      <c r="AL145" t="s">
        <v>75</v>
      </c>
      <c r="AM145" t="s">
        <v>2032</v>
      </c>
    </row>
    <row r="146" spans="1:39" x14ac:dyDescent="0.35">
      <c r="A146" t="s">
        <v>25297</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25317</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25321</v>
      </c>
      <c r="B148" t="s">
        <v>2442</v>
      </c>
      <c r="C148" t="s">
        <v>117</v>
      </c>
      <c r="D148" t="s">
        <v>2443</v>
      </c>
      <c r="E148" t="s">
        <v>560</v>
      </c>
      <c r="F148">
        <v>1</v>
      </c>
      <c r="G148" t="s">
        <v>2055</v>
      </c>
      <c r="H148" t="s">
        <v>2056</v>
      </c>
      <c r="I148" t="s">
        <v>38</v>
      </c>
      <c r="J148" t="s">
        <v>67</v>
      </c>
      <c r="K148" t="s">
        <v>68</v>
      </c>
      <c r="L148" t="s">
        <v>2058</v>
      </c>
      <c r="M148" t="s">
        <v>2059</v>
      </c>
      <c r="N148">
        <v>0</v>
      </c>
      <c r="O148">
        <v>0</v>
      </c>
      <c r="P148">
        <v>0</v>
      </c>
      <c r="Q148">
        <v>1440</v>
      </c>
      <c r="R148">
        <v>0</v>
      </c>
      <c r="S148">
        <v>0</v>
      </c>
      <c r="T148">
        <v>0</v>
      </c>
      <c r="U148">
        <v>0</v>
      </c>
      <c r="V148">
        <v>0</v>
      </c>
      <c r="W148">
        <v>0</v>
      </c>
      <c r="X148">
        <v>0</v>
      </c>
      <c r="Y148">
        <v>0</v>
      </c>
      <c r="Z148">
        <v>0</v>
      </c>
      <c r="AA148">
        <v>0</v>
      </c>
      <c r="AB148">
        <v>0</v>
      </c>
      <c r="AC148">
        <v>0</v>
      </c>
      <c r="AD148">
        <v>0</v>
      </c>
      <c r="AE148">
        <v>0</v>
      </c>
      <c r="AF148">
        <v>0</v>
      </c>
      <c r="AG148" t="s">
        <v>535</v>
      </c>
      <c r="AH148" s="21" t="s">
        <v>571</v>
      </c>
      <c r="AI148" s="21">
        <v>345.36</v>
      </c>
      <c r="AJ148" s="21">
        <v>100</v>
      </c>
      <c r="AK148" s="21" t="s">
        <v>2060</v>
      </c>
      <c r="AL148" t="s">
        <v>70</v>
      </c>
      <c r="AM148" t="s">
        <v>2033</v>
      </c>
    </row>
    <row r="149" spans="1:39" x14ac:dyDescent="0.35">
      <c r="A149" t="s">
        <v>25344</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25360</v>
      </c>
      <c r="B150" t="s">
        <v>2448</v>
      </c>
      <c r="C150" t="s">
        <v>81</v>
      </c>
      <c r="D150" t="s">
        <v>2449</v>
      </c>
      <c r="E150" t="s">
        <v>560</v>
      </c>
      <c r="F150">
        <v>1</v>
      </c>
      <c r="G150" t="s">
        <v>2055</v>
      </c>
      <c r="H150" t="s">
        <v>2056</v>
      </c>
      <c r="I150" t="s">
        <v>38</v>
      </c>
      <c r="J150" t="s">
        <v>82</v>
      </c>
      <c r="K150" t="s">
        <v>68</v>
      </c>
      <c r="L150" t="s">
        <v>2058</v>
      </c>
      <c r="M150" t="s">
        <v>2059</v>
      </c>
      <c r="N150">
        <v>1</v>
      </c>
      <c r="O150">
        <v>43</v>
      </c>
      <c r="P150">
        <v>2.99</v>
      </c>
      <c r="Q150">
        <v>1440</v>
      </c>
      <c r="R150">
        <v>0</v>
      </c>
      <c r="S150">
        <v>0</v>
      </c>
      <c r="T150">
        <v>0</v>
      </c>
      <c r="U150">
        <v>1</v>
      </c>
      <c r="V150">
        <v>43</v>
      </c>
      <c r="W150">
        <v>2.99</v>
      </c>
      <c r="X150">
        <v>0</v>
      </c>
      <c r="Y150">
        <v>0</v>
      </c>
      <c r="Z150">
        <v>0</v>
      </c>
      <c r="AA150">
        <v>0</v>
      </c>
      <c r="AB150">
        <v>0</v>
      </c>
      <c r="AC150">
        <v>0</v>
      </c>
      <c r="AD150">
        <v>0</v>
      </c>
      <c r="AE150">
        <v>0</v>
      </c>
      <c r="AF150">
        <v>0</v>
      </c>
      <c r="AG150" t="s">
        <v>537</v>
      </c>
      <c r="AH150" s="21" t="s">
        <v>571</v>
      </c>
      <c r="AI150" s="21">
        <v>345.36</v>
      </c>
      <c r="AJ150" s="21">
        <v>97.013888888888886</v>
      </c>
      <c r="AK150" s="21" t="s">
        <v>2063</v>
      </c>
      <c r="AL150" t="s">
        <v>70</v>
      </c>
      <c r="AM150" t="s">
        <v>2030</v>
      </c>
    </row>
    <row r="151" spans="1:39" x14ac:dyDescent="0.35">
      <c r="A151" t="s">
        <v>25364</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25383</v>
      </c>
      <c r="B152" t="s">
        <v>2454</v>
      </c>
      <c r="C152" t="s">
        <v>567</v>
      </c>
      <c r="D152" t="s">
        <v>2455</v>
      </c>
      <c r="E152" t="s">
        <v>560</v>
      </c>
      <c r="F152">
        <v>1</v>
      </c>
      <c r="G152" t="s">
        <v>2055</v>
      </c>
      <c r="H152" t="s">
        <v>2056</v>
      </c>
      <c r="I152" t="s">
        <v>38</v>
      </c>
      <c r="J152" t="s">
        <v>428</v>
      </c>
      <c r="K152" t="s">
        <v>68</v>
      </c>
      <c r="L152" t="s">
        <v>2058</v>
      </c>
      <c r="M152" t="s">
        <v>2059</v>
      </c>
      <c r="N152">
        <v>0</v>
      </c>
      <c r="O152">
        <v>0</v>
      </c>
      <c r="P152">
        <v>0</v>
      </c>
      <c r="Q152">
        <v>1440</v>
      </c>
      <c r="R152">
        <v>0</v>
      </c>
      <c r="S152">
        <v>0</v>
      </c>
      <c r="T152">
        <v>0</v>
      </c>
      <c r="U152">
        <v>0</v>
      </c>
      <c r="V152">
        <v>0</v>
      </c>
      <c r="W152">
        <v>0</v>
      </c>
      <c r="X152">
        <v>0</v>
      </c>
      <c r="Y152">
        <v>0</v>
      </c>
      <c r="Z152">
        <v>0</v>
      </c>
      <c r="AA152">
        <v>0</v>
      </c>
      <c r="AB152">
        <v>0</v>
      </c>
      <c r="AC152">
        <v>0</v>
      </c>
      <c r="AD152">
        <v>0</v>
      </c>
      <c r="AE152">
        <v>0</v>
      </c>
      <c r="AF152">
        <v>0</v>
      </c>
      <c r="AG152" t="s">
        <v>539</v>
      </c>
      <c r="AH152" s="21" t="s">
        <v>571</v>
      </c>
      <c r="AI152" s="21">
        <v>345.36</v>
      </c>
      <c r="AJ152" s="21">
        <v>100</v>
      </c>
      <c r="AK152" s="21" t="s">
        <v>2063</v>
      </c>
      <c r="AL152" t="s">
        <v>70</v>
      </c>
      <c r="AM152" t="s">
        <v>2032</v>
      </c>
    </row>
    <row r="153" spans="1:39" x14ac:dyDescent="0.35">
      <c r="A153" t="s">
        <v>25387</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25398</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25402</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2060</v>
      </c>
      <c r="AL155" t="s">
        <v>70</v>
      </c>
      <c r="AM155" t="s">
        <v>2033</v>
      </c>
    </row>
    <row r="156" spans="1:39" x14ac:dyDescent="0.35">
      <c r="A156" t="s">
        <v>25422</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2060</v>
      </c>
      <c r="AL156" t="s">
        <v>70</v>
      </c>
      <c r="AM156" t="s">
        <v>2030</v>
      </c>
    </row>
    <row r="157" spans="1:39" x14ac:dyDescent="0.35">
      <c r="A157" t="s">
        <v>25457</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25481</v>
      </c>
      <c r="B158" t="s">
        <v>2472</v>
      </c>
      <c r="C158" t="s">
        <v>92</v>
      </c>
      <c r="D158" t="s">
        <v>2473</v>
      </c>
      <c r="E158" t="s">
        <v>119</v>
      </c>
      <c r="F158">
        <v>1</v>
      </c>
      <c r="G158" t="s">
        <v>2055</v>
      </c>
      <c r="H158" t="s">
        <v>2056</v>
      </c>
      <c r="I158" t="s">
        <v>38</v>
      </c>
      <c r="J158" t="s">
        <v>67</v>
      </c>
      <c r="K158" t="s">
        <v>68</v>
      </c>
      <c r="L158" t="s">
        <v>2058</v>
      </c>
      <c r="M158" t="s">
        <v>2059</v>
      </c>
      <c r="N158">
        <v>1</v>
      </c>
      <c r="O158">
        <v>49</v>
      </c>
      <c r="P158">
        <v>3.4</v>
      </c>
      <c r="Q158">
        <v>1440</v>
      </c>
      <c r="R158">
        <v>0</v>
      </c>
      <c r="S158">
        <v>0</v>
      </c>
      <c r="T158">
        <v>0</v>
      </c>
      <c r="U158">
        <v>1</v>
      </c>
      <c r="V158">
        <v>49</v>
      </c>
      <c r="W158">
        <v>3.4</v>
      </c>
      <c r="X158">
        <v>0</v>
      </c>
      <c r="Y158">
        <v>0</v>
      </c>
      <c r="Z158">
        <v>0</v>
      </c>
      <c r="AA158">
        <v>0</v>
      </c>
      <c r="AB158">
        <v>0</v>
      </c>
      <c r="AC158">
        <v>0</v>
      </c>
      <c r="AD158">
        <v>0</v>
      </c>
      <c r="AE158">
        <v>0</v>
      </c>
      <c r="AF158">
        <v>0</v>
      </c>
      <c r="AG158" t="s">
        <v>545</v>
      </c>
      <c r="AH158" s="21" t="s">
        <v>571</v>
      </c>
      <c r="AI158" s="21">
        <v>345.36</v>
      </c>
      <c r="AJ158" s="21">
        <v>96.597222222222229</v>
      </c>
      <c r="AK158" s="21" t="s">
        <v>2063</v>
      </c>
      <c r="AL158" t="s">
        <v>70</v>
      </c>
      <c r="AM158" t="s">
        <v>2030</v>
      </c>
    </row>
    <row r="159" spans="1:39" x14ac:dyDescent="0.35">
      <c r="A159" t="s">
        <v>25505</v>
      </c>
      <c r="B159" t="s">
        <v>2475</v>
      </c>
      <c r="C159" t="s">
        <v>92</v>
      </c>
      <c r="D159" t="s">
        <v>2476</v>
      </c>
      <c r="E159" t="s">
        <v>119</v>
      </c>
      <c r="F159">
        <v>1</v>
      </c>
      <c r="G159" t="s">
        <v>2055</v>
      </c>
      <c r="H159" t="s">
        <v>2056</v>
      </c>
      <c r="I159" t="s">
        <v>38</v>
      </c>
      <c r="J159" t="s">
        <v>67</v>
      </c>
      <c r="K159" t="s">
        <v>68</v>
      </c>
      <c r="L159" t="s">
        <v>2058</v>
      </c>
      <c r="M159" t="s">
        <v>2059</v>
      </c>
      <c r="N159">
        <v>0</v>
      </c>
      <c r="O159">
        <v>0</v>
      </c>
      <c r="P159">
        <v>0</v>
      </c>
      <c r="Q159">
        <v>1440</v>
      </c>
      <c r="R159">
        <v>0</v>
      </c>
      <c r="S159">
        <v>0</v>
      </c>
      <c r="T159">
        <v>0</v>
      </c>
      <c r="U159">
        <v>0</v>
      </c>
      <c r="V159">
        <v>0</v>
      </c>
      <c r="W159">
        <v>0</v>
      </c>
      <c r="X159">
        <v>0</v>
      </c>
      <c r="Y159">
        <v>0</v>
      </c>
      <c r="Z159">
        <v>0</v>
      </c>
      <c r="AA159">
        <v>0</v>
      </c>
      <c r="AB159">
        <v>0</v>
      </c>
      <c r="AC159">
        <v>0</v>
      </c>
      <c r="AD159">
        <v>0</v>
      </c>
      <c r="AE159">
        <v>0</v>
      </c>
      <c r="AF159">
        <v>0</v>
      </c>
      <c r="AG159" t="s">
        <v>546</v>
      </c>
      <c r="AH159" s="21" t="s">
        <v>571</v>
      </c>
      <c r="AI159" s="21">
        <v>345.36</v>
      </c>
      <c r="AJ159" s="21">
        <v>100</v>
      </c>
      <c r="AK159" s="21" t="s">
        <v>2060</v>
      </c>
      <c r="AL159" t="s">
        <v>70</v>
      </c>
      <c r="AM159" t="s">
        <v>2032</v>
      </c>
    </row>
    <row r="160" spans="1:39" x14ac:dyDescent="0.35">
      <c r="A160" t="s">
        <v>25520</v>
      </c>
      <c r="B160" t="s">
        <v>2478</v>
      </c>
      <c r="C160" t="s">
        <v>92</v>
      </c>
      <c r="D160" t="s">
        <v>2479</v>
      </c>
      <c r="E160" t="s">
        <v>119</v>
      </c>
      <c r="F160">
        <v>1</v>
      </c>
      <c r="G160" t="s">
        <v>2055</v>
      </c>
      <c r="H160" t="s">
        <v>2056</v>
      </c>
      <c r="I160" t="s">
        <v>38</v>
      </c>
      <c r="J160" t="s">
        <v>67</v>
      </c>
      <c r="K160" t="s">
        <v>68</v>
      </c>
      <c r="L160" t="s">
        <v>2058</v>
      </c>
      <c r="M160" t="s">
        <v>2059</v>
      </c>
      <c r="N160">
        <v>0</v>
      </c>
      <c r="O160">
        <v>0</v>
      </c>
      <c r="P160">
        <v>0</v>
      </c>
      <c r="Q160">
        <v>1440</v>
      </c>
      <c r="R160">
        <v>0</v>
      </c>
      <c r="S160">
        <v>0</v>
      </c>
      <c r="T160">
        <v>0</v>
      </c>
      <c r="U160">
        <v>0</v>
      </c>
      <c r="V160">
        <v>0</v>
      </c>
      <c r="W160">
        <v>0</v>
      </c>
      <c r="X160">
        <v>0</v>
      </c>
      <c r="Y160">
        <v>0</v>
      </c>
      <c r="Z160">
        <v>0</v>
      </c>
      <c r="AA160">
        <v>0</v>
      </c>
      <c r="AB160">
        <v>0</v>
      </c>
      <c r="AC160">
        <v>0</v>
      </c>
      <c r="AD160">
        <v>0</v>
      </c>
      <c r="AE160">
        <v>0</v>
      </c>
      <c r="AF160">
        <v>0</v>
      </c>
      <c r="AG160" t="s">
        <v>547</v>
      </c>
      <c r="AH160" s="21" t="s">
        <v>571</v>
      </c>
      <c r="AI160" s="21">
        <v>345.36</v>
      </c>
      <c r="AJ160" s="21">
        <v>100</v>
      </c>
      <c r="AK160" s="21" t="s">
        <v>2060</v>
      </c>
      <c r="AL160" t="s">
        <v>70</v>
      </c>
      <c r="AM160" t="s">
        <v>2033</v>
      </c>
    </row>
    <row r="161" spans="1:39" x14ac:dyDescent="0.35">
      <c r="A161" t="s">
        <v>2480</v>
      </c>
      <c r="B161" t="s">
        <v>2481</v>
      </c>
      <c r="C161" t="s">
        <v>128</v>
      </c>
      <c r="D161" t="s">
        <v>2482</v>
      </c>
      <c r="E161" t="s">
        <v>136</v>
      </c>
      <c r="F161">
        <v>4</v>
      </c>
      <c r="G161" t="s">
        <v>2055</v>
      </c>
      <c r="H161" t="s">
        <v>2056</v>
      </c>
      <c r="I161" t="s">
        <v>38</v>
      </c>
      <c r="J161" t="s">
        <v>113</v>
      </c>
      <c r="K161" t="s">
        <v>68</v>
      </c>
      <c r="L161" t="s">
        <v>2058</v>
      </c>
      <c r="M161" t="s">
        <v>2059</v>
      </c>
      <c r="N161">
        <v>0</v>
      </c>
      <c r="O161">
        <v>402</v>
      </c>
      <c r="P161">
        <v>27.92</v>
      </c>
      <c r="Q161">
        <v>1440</v>
      </c>
      <c r="R161">
        <v>0</v>
      </c>
      <c r="S161">
        <v>402</v>
      </c>
      <c r="T161">
        <v>27.92</v>
      </c>
      <c r="U161">
        <v>0</v>
      </c>
      <c r="V161">
        <v>0</v>
      </c>
      <c r="W161">
        <v>0</v>
      </c>
      <c r="X161">
        <v>0</v>
      </c>
      <c r="Y161">
        <v>0</v>
      </c>
      <c r="Z161">
        <v>0</v>
      </c>
      <c r="AA161">
        <v>0</v>
      </c>
      <c r="AB161">
        <v>0</v>
      </c>
      <c r="AC161">
        <v>0</v>
      </c>
      <c r="AD161">
        <v>0</v>
      </c>
      <c r="AE161">
        <v>0</v>
      </c>
      <c r="AF161">
        <v>0</v>
      </c>
      <c r="AG161" t="s">
        <v>548</v>
      </c>
      <c r="AH161" s="21" t="s">
        <v>571</v>
      </c>
      <c r="AI161" s="21">
        <v>345.36</v>
      </c>
      <c r="AJ161" s="21">
        <v>72.083333333333329</v>
      </c>
      <c r="AK161" s="21" t="s">
        <v>2063</v>
      </c>
      <c r="AL161" t="s">
        <v>115</v>
      </c>
      <c r="AM161" t="s">
        <v>2032</v>
      </c>
    </row>
    <row r="162" spans="1:39" x14ac:dyDescent="0.35">
      <c r="A162" t="s">
        <v>2483</v>
      </c>
      <c r="B162" t="s">
        <v>2484</v>
      </c>
      <c r="C162" t="s">
        <v>128</v>
      </c>
      <c r="D162" t="s">
        <v>2482</v>
      </c>
      <c r="E162" t="s">
        <v>136</v>
      </c>
      <c r="F162">
        <v>4</v>
      </c>
      <c r="G162" t="s">
        <v>2055</v>
      </c>
      <c r="H162" t="s">
        <v>2056</v>
      </c>
      <c r="I162" t="s">
        <v>38</v>
      </c>
      <c r="J162" t="s">
        <v>113</v>
      </c>
      <c r="K162" t="s">
        <v>68</v>
      </c>
      <c r="L162" t="s">
        <v>2058</v>
      </c>
      <c r="M162" t="s">
        <v>2059</v>
      </c>
      <c r="N162">
        <v>0</v>
      </c>
      <c r="O162">
        <v>0</v>
      </c>
      <c r="P162">
        <v>0</v>
      </c>
      <c r="Q162">
        <v>1440</v>
      </c>
      <c r="R162">
        <v>0</v>
      </c>
      <c r="S162">
        <v>0</v>
      </c>
      <c r="T162">
        <v>0</v>
      </c>
      <c r="U162">
        <v>0</v>
      </c>
      <c r="V162">
        <v>0</v>
      </c>
      <c r="W162">
        <v>0</v>
      </c>
      <c r="X162">
        <v>0</v>
      </c>
      <c r="Y162">
        <v>0</v>
      </c>
      <c r="Z162">
        <v>0</v>
      </c>
      <c r="AA162">
        <v>0</v>
      </c>
      <c r="AB162">
        <v>0</v>
      </c>
      <c r="AC162">
        <v>0</v>
      </c>
      <c r="AD162">
        <v>0</v>
      </c>
      <c r="AE162">
        <v>0</v>
      </c>
      <c r="AF162">
        <v>0</v>
      </c>
      <c r="AG162" t="s">
        <v>549</v>
      </c>
      <c r="AH162" s="21" t="s">
        <v>571</v>
      </c>
      <c r="AI162" s="21">
        <v>345.36</v>
      </c>
      <c r="AJ162" s="21">
        <v>100</v>
      </c>
      <c r="AK162" s="21" t="s">
        <v>2063</v>
      </c>
      <c r="AL162" t="s">
        <v>115</v>
      </c>
      <c r="AM162" t="s">
        <v>2030</v>
      </c>
    </row>
    <row r="163" spans="1:39" x14ac:dyDescent="0.35">
      <c r="A163" t="s">
        <v>2485</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27395</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27514</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2063</v>
      </c>
      <c r="AL165" t="s">
        <v>70</v>
      </c>
      <c r="AM165" t="s">
        <v>2030</v>
      </c>
    </row>
    <row r="166" spans="1:39" x14ac:dyDescent="0.35">
      <c r="A166" t="s">
        <v>29637</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2060</v>
      </c>
      <c r="AL166" t="s">
        <v>70</v>
      </c>
      <c r="AM166" t="s">
        <v>2030</v>
      </c>
    </row>
    <row r="167" spans="1:39" x14ac:dyDescent="0.35">
      <c r="A167" t="s">
        <v>29641</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29934</v>
      </c>
      <c r="B168" t="s">
        <v>2502</v>
      </c>
      <c r="C168" t="s">
        <v>78</v>
      </c>
      <c r="D168" t="s">
        <v>2503</v>
      </c>
      <c r="E168" t="s">
        <v>560</v>
      </c>
      <c r="F168">
        <v>1</v>
      </c>
      <c r="G168" t="s">
        <v>2055</v>
      </c>
      <c r="H168" t="s">
        <v>2056</v>
      </c>
      <c r="I168" t="s">
        <v>38</v>
      </c>
      <c r="J168" t="s">
        <v>67</v>
      </c>
      <c r="K168" t="s">
        <v>68</v>
      </c>
      <c r="L168" t="s">
        <v>2058</v>
      </c>
      <c r="M168" t="s">
        <v>2170</v>
      </c>
      <c r="N168">
        <v>1</v>
      </c>
      <c r="O168">
        <v>36</v>
      </c>
      <c r="P168">
        <v>4</v>
      </c>
      <c r="Q168">
        <v>900</v>
      </c>
      <c r="R168">
        <v>0</v>
      </c>
      <c r="S168">
        <v>0</v>
      </c>
      <c r="T168">
        <v>0</v>
      </c>
      <c r="U168">
        <v>1</v>
      </c>
      <c r="V168">
        <v>36</v>
      </c>
      <c r="W168">
        <v>4</v>
      </c>
      <c r="X168">
        <v>0</v>
      </c>
      <c r="Y168">
        <v>0</v>
      </c>
      <c r="Z168">
        <v>0</v>
      </c>
      <c r="AA168">
        <v>0</v>
      </c>
      <c r="AB168">
        <v>0</v>
      </c>
      <c r="AC168">
        <v>0</v>
      </c>
      <c r="AD168">
        <v>0</v>
      </c>
      <c r="AE168">
        <v>0</v>
      </c>
      <c r="AF168">
        <v>0</v>
      </c>
      <c r="AG168" t="s">
        <v>557</v>
      </c>
      <c r="AH168" s="21" t="s">
        <v>570</v>
      </c>
      <c r="AI168" s="21">
        <v>216</v>
      </c>
      <c r="AJ168" s="21">
        <v>96</v>
      </c>
      <c r="AK168" s="21" t="s">
        <v>2063</v>
      </c>
      <c r="AL168" t="s">
        <v>70</v>
      </c>
      <c r="AM168" t="s">
        <v>2033</v>
      </c>
    </row>
  </sheetData>
  <autoFilter ref="A6:AM168" xr:uid="{648149D3-D243-43C5-A310-D8D9BA4D524F}"/>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9B488-3FDB-4592-88F1-5FA7DAF84834}">
  <dimension ref="A1:AM168"/>
  <sheetViews>
    <sheetView workbookViewId="0">
      <selection activeCell="I7" sqref="I7:I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30406</v>
      </c>
      <c r="D2" s="8" t="s">
        <v>51</v>
      </c>
      <c r="G2" t="s">
        <v>30406</v>
      </c>
    </row>
    <row r="3" spans="1:39" x14ac:dyDescent="0.35">
      <c r="B3" s="9" t="s">
        <v>52</v>
      </c>
      <c r="C3" s="10">
        <f>100-(D3/E3*100)</f>
        <v>99.398297491039429</v>
      </c>
      <c r="D3" s="11">
        <f>SUBTOTAL(9,O7:O99998)</f>
        <v>1343</v>
      </c>
      <c r="E3" s="12">
        <f>SUBTOTAL(9,Q7:Q99998)</f>
        <v>223200</v>
      </c>
      <c r="F3" s="12">
        <f>SUBTOTAL(3,B7:B99998)</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f>+E3/F3/DAY(G2)</f>
        <v>153.08641975308643</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1</v>
      </c>
      <c r="O12">
        <v>9</v>
      </c>
      <c r="P12">
        <v>0.63</v>
      </c>
      <c r="Q12">
        <v>1440</v>
      </c>
      <c r="R12">
        <v>1</v>
      </c>
      <c r="S12">
        <v>9</v>
      </c>
      <c r="T12">
        <v>0.63</v>
      </c>
      <c r="U12">
        <v>0</v>
      </c>
      <c r="V12">
        <v>0</v>
      </c>
      <c r="W12">
        <v>0</v>
      </c>
      <c r="X12">
        <v>0</v>
      </c>
      <c r="Y12">
        <v>0</v>
      </c>
      <c r="Z12">
        <v>0</v>
      </c>
      <c r="AA12">
        <v>0</v>
      </c>
      <c r="AB12">
        <v>0</v>
      </c>
      <c r="AC12">
        <v>0</v>
      </c>
      <c r="AD12">
        <v>0</v>
      </c>
      <c r="AE12">
        <v>0</v>
      </c>
      <c r="AF12">
        <v>0</v>
      </c>
      <c r="AG12" t="s">
        <v>397</v>
      </c>
      <c r="AH12" s="21" t="s">
        <v>572</v>
      </c>
      <c r="AI12" s="21">
        <v>345.36</v>
      </c>
      <c r="AJ12" s="21">
        <v>99.375</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1</v>
      </c>
      <c r="O18">
        <v>37</v>
      </c>
      <c r="P18">
        <v>2.57</v>
      </c>
      <c r="Q18">
        <v>1440</v>
      </c>
      <c r="R18">
        <v>0</v>
      </c>
      <c r="S18">
        <v>0</v>
      </c>
      <c r="T18">
        <v>0</v>
      </c>
      <c r="U18">
        <v>0</v>
      </c>
      <c r="V18">
        <v>0</v>
      </c>
      <c r="W18">
        <v>0</v>
      </c>
      <c r="X18">
        <v>0</v>
      </c>
      <c r="Y18">
        <v>0</v>
      </c>
      <c r="Z18">
        <v>0</v>
      </c>
      <c r="AA18">
        <v>1</v>
      </c>
      <c r="AB18">
        <v>37</v>
      </c>
      <c r="AC18">
        <v>2.57</v>
      </c>
      <c r="AD18">
        <v>0</v>
      </c>
      <c r="AE18">
        <v>0</v>
      </c>
      <c r="AF18">
        <v>0</v>
      </c>
      <c r="AG18" t="s">
        <v>403</v>
      </c>
      <c r="AH18" s="21" t="s">
        <v>572</v>
      </c>
      <c r="AI18" s="21">
        <v>345.36</v>
      </c>
      <c r="AJ18" s="21">
        <v>97.430555555555557</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1</v>
      </c>
      <c r="O19">
        <v>10</v>
      </c>
      <c r="P19">
        <v>0.69</v>
      </c>
      <c r="Q19">
        <v>1440</v>
      </c>
      <c r="R19">
        <v>0</v>
      </c>
      <c r="S19">
        <v>0</v>
      </c>
      <c r="T19">
        <v>0</v>
      </c>
      <c r="U19">
        <v>1</v>
      </c>
      <c r="V19">
        <v>10</v>
      </c>
      <c r="W19">
        <v>0.69</v>
      </c>
      <c r="X19">
        <v>0</v>
      </c>
      <c r="Y19">
        <v>0</v>
      </c>
      <c r="Z19">
        <v>0</v>
      </c>
      <c r="AA19">
        <v>0</v>
      </c>
      <c r="AB19">
        <v>0</v>
      </c>
      <c r="AC19">
        <v>0</v>
      </c>
      <c r="AD19">
        <v>0</v>
      </c>
      <c r="AE19">
        <v>0</v>
      </c>
      <c r="AF19">
        <v>0</v>
      </c>
      <c r="AG19" t="s">
        <v>404</v>
      </c>
      <c r="AH19" s="21" t="s">
        <v>572</v>
      </c>
      <c r="AI19" s="21">
        <v>345.36</v>
      </c>
      <c r="AJ19" s="21">
        <v>99.305555555555557</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0</v>
      </c>
      <c r="O20">
        <v>0</v>
      </c>
      <c r="P20">
        <v>0</v>
      </c>
      <c r="Q20">
        <v>1440</v>
      </c>
      <c r="R20">
        <v>0</v>
      </c>
      <c r="S20">
        <v>0</v>
      </c>
      <c r="T20">
        <v>0</v>
      </c>
      <c r="U20">
        <v>0</v>
      </c>
      <c r="V20">
        <v>0</v>
      </c>
      <c r="W20">
        <v>0</v>
      </c>
      <c r="X20">
        <v>0</v>
      </c>
      <c r="Y20">
        <v>0</v>
      </c>
      <c r="Z20">
        <v>0</v>
      </c>
      <c r="AA20">
        <v>0</v>
      </c>
      <c r="AB20">
        <v>0</v>
      </c>
      <c r="AC20">
        <v>0</v>
      </c>
      <c r="AD20">
        <v>0</v>
      </c>
      <c r="AE20">
        <v>0</v>
      </c>
      <c r="AF20">
        <v>0</v>
      </c>
      <c r="AG20" t="s">
        <v>405</v>
      </c>
      <c r="AH20" s="21" t="s">
        <v>572</v>
      </c>
      <c r="AI20" s="21">
        <v>345.36</v>
      </c>
      <c r="AJ20" s="21">
        <v>100</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2060</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0</v>
      </c>
      <c r="O24">
        <v>0</v>
      </c>
      <c r="P24">
        <v>0</v>
      </c>
      <c r="Q24">
        <v>1440</v>
      </c>
      <c r="R24">
        <v>0</v>
      </c>
      <c r="S24">
        <v>0</v>
      </c>
      <c r="T24">
        <v>0</v>
      </c>
      <c r="U24">
        <v>0</v>
      </c>
      <c r="V24">
        <v>0</v>
      </c>
      <c r="W24">
        <v>0</v>
      </c>
      <c r="X24">
        <v>0</v>
      </c>
      <c r="Y24">
        <v>0</v>
      </c>
      <c r="Z24">
        <v>0</v>
      </c>
      <c r="AA24">
        <v>0</v>
      </c>
      <c r="AB24">
        <v>0</v>
      </c>
      <c r="AC24">
        <v>0</v>
      </c>
      <c r="AD24">
        <v>0</v>
      </c>
      <c r="AE24">
        <v>0</v>
      </c>
      <c r="AF24">
        <v>0</v>
      </c>
      <c r="AG24" t="s">
        <v>409</v>
      </c>
      <c r="AH24" s="21" t="s">
        <v>572</v>
      </c>
      <c r="AI24" s="21">
        <v>345.36</v>
      </c>
      <c r="AJ24" s="21">
        <v>100</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2063</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1</v>
      </c>
      <c r="O27">
        <v>10</v>
      </c>
      <c r="P27">
        <v>0.69</v>
      </c>
      <c r="Q27">
        <v>1440</v>
      </c>
      <c r="R27">
        <v>1</v>
      </c>
      <c r="S27">
        <v>10</v>
      </c>
      <c r="T27">
        <v>0.69</v>
      </c>
      <c r="U27">
        <v>0</v>
      </c>
      <c r="V27">
        <v>0</v>
      </c>
      <c r="W27">
        <v>0</v>
      </c>
      <c r="X27">
        <v>0</v>
      </c>
      <c r="Y27">
        <v>0</v>
      </c>
      <c r="Z27">
        <v>0</v>
      </c>
      <c r="AA27">
        <v>0</v>
      </c>
      <c r="AB27">
        <v>0</v>
      </c>
      <c r="AC27">
        <v>0</v>
      </c>
      <c r="AD27">
        <v>0</v>
      </c>
      <c r="AE27">
        <v>0</v>
      </c>
      <c r="AF27">
        <v>0</v>
      </c>
      <c r="AG27" t="s">
        <v>412</v>
      </c>
      <c r="AH27" s="21" t="s">
        <v>572</v>
      </c>
      <c r="AI27" s="21">
        <v>345.36</v>
      </c>
      <c r="AJ27" s="21">
        <v>99.305555555555557</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0</v>
      </c>
      <c r="P31">
        <v>0</v>
      </c>
      <c r="Q31">
        <v>1440</v>
      </c>
      <c r="R31">
        <v>0</v>
      </c>
      <c r="S31">
        <v>0</v>
      </c>
      <c r="T31">
        <v>0</v>
      </c>
      <c r="U31">
        <v>0</v>
      </c>
      <c r="V31">
        <v>0</v>
      </c>
      <c r="W31">
        <v>0</v>
      </c>
      <c r="X31">
        <v>0</v>
      </c>
      <c r="Y31">
        <v>0</v>
      </c>
      <c r="Z31">
        <v>0</v>
      </c>
      <c r="AA31">
        <v>0</v>
      </c>
      <c r="AB31">
        <v>0</v>
      </c>
      <c r="AC31">
        <v>0</v>
      </c>
      <c r="AD31">
        <v>0</v>
      </c>
      <c r="AE31">
        <v>0</v>
      </c>
      <c r="AF31">
        <v>0</v>
      </c>
      <c r="AG31" t="s">
        <v>416</v>
      </c>
      <c r="AH31" s="21" t="s">
        <v>571</v>
      </c>
      <c r="AI31" s="21">
        <v>345.36</v>
      </c>
      <c r="AJ31" s="21">
        <v>100</v>
      </c>
      <c r="AK31" s="21" t="s">
        <v>2060</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2060</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2</v>
      </c>
      <c r="O39">
        <v>53</v>
      </c>
      <c r="P39">
        <v>3.68</v>
      </c>
      <c r="Q39">
        <v>1440</v>
      </c>
      <c r="R39">
        <v>0</v>
      </c>
      <c r="S39">
        <v>0</v>
      </c>
      <c r="T39">
        <v>0</v>
      </c>
      <c r="U39">
        <v>2</v>
      </c>
      <c r="V39">
        <v>53</v>
      </c>
      <c r="W39">
        <v>3.68</v>
      </c>
      <c r="X39">
        <v>0</v>
      </c>
      <c r="Y39">
        <v>0</v>
      </c>
      <c r="Z39">
        <v>0</v>
      </c>
      <c r="AA39">
        <v>0</v>
      </c>
      <c r="AB39">
        <v>0</v>
      </c>
      <c r="AC39">
        <v>0</v>
      </c>
      <c r="AD39">
        <v>0</v>
      </c>
      <c r="AE39">
        <v>0</v>
      </c>
      <c r="AF39">
        <v>0</v>
      </c>
      <c r="AG39" t="s">
        <v>426</v>
      </c>
      <c r="AH39" s="21" t="s">
        <v>569</v>
      </c>
      <c r="AI39" s="21">
        <v>345.36</v>
      </c>
      <c r="AJ39" s="21">
        <v>96.319444444444443</v>
      </c>
      <c r="AK39" s="21" t="s">
        <v>2063</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1</v>
      </c>
      <c r="O40">
        <v>30</v>
      </c>
      <c r="P40">
        <v>2.08</v>
      </c>
      <c r="Q40">
        <v>1440</v>
      </c>
      <c r="R40">
        <v>0</v>
      </c>
      <c r="S40">
        <v>0</v>
      </c>
      <c r="T40">
        <v>0</v>
      </c>
      <c r="U40">
        <v>1</v>
      </c>
      <c r="V40">
        <v>30</v>
      </c>
      <c r="W40">
        <v>2.08</v>
      </c>
      <c r="X40">
        <v>0</v>
      </c>
      <c r="Y40">
        <v>0</v>
      </c>
      <c r="Z40">
        <v>0</v>
      </c>
      <c r="AA40">
        <v>0</v>
      </c>
      <c r="AB40">
        <v>0</v>
      </c>
      <c r="AC40">
        <v>0</v>
      </c>
      <c r="AD40">
        <v>0</v>
      </c>
      <c r="AE40">
        <v>0</v>
      </c>
      <c r="AF40">
        <v>0</v>
      </c>
      <c r="AG40" t="s">
        <v>427</v>
      </c>
      <c r="AH40" s="21" t="s">
        <v>569</v>
      </c>
      <c r="AI40" s="21">
        <v>345.36</v>
      </c>
      <c r="AJ40" s="21">
        <v>97.916666666666671</v>
      </c>
      <c r="AK40" s="21" t="s">
        <v>2063</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2</v>
      </c>
      <c r="O43">
        <v>74</v>
      </c>
      <c r="P43">
        <v>5.14</v>
      </c>
      <c r="Q43">
        <v>1440</v>
      </c>
      <c r="R43">
        <v>2</v>
      </c>
      <c r="S43">
        <v>74</v>
      </c>
      <c r="T43">
        <v>5.14</v>
      </c>
      <c r="U43">
        <v>0</v>
      </c>
      <c r="V43">
        <v>0</v>
      </c>
      <c r="W43">
        <v>0</v>
      </c>
      <c r="X43">
        <v>0</v>
      </c>
      <c r="Y43">
        <v>0</v>
      </c>
      <c r="Z43">
        <v>0</v>
      </c>
      <c r="AA43">
        <v>0</v>
      </c>
      <c r="AB43">
        <v>0</v>
      </c>
      <c r="AC43">
        <v>0</v>
      </c>
      <c r="AD43">
        <v>0</v>
      </c>
      <c r="AE43">
        <v>0</v>
      </c>
      <c r="AF43">
        <v>0</v>
      </c>
      <c r="AG43" t="s">
        <v>433</v>
      </c>
      <c r="AH43" s="21" t="s">
        <v>572</v>
      </c>
      <c r="AI43" s="21">
        <v>345.36</v>
      </c>
      <c r="AJ43" s="21">
        <v>94.861111111111114</v>
      </c>
      <c r="AK43" s="21" t="s">
        <v>2063</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1</v>
      </c>
      <c r="O44">
        <v>65</v>
      </c>
      <c r="P44">
        <v>4.51</v>
      </c>
      <c r="Q44">
        <v>1440</v>
      </c>
      <c r="R44">
        <v>1</v>
      </c>
      <c r="S44">
        <v>65</v>
      </c>
      <c r="T44">
        <v>4.51</v>
      </c>
      <c r="U44">
        <v>0</v>
      </c>
      <c r="V44">
        <v>0</v>
      </c>
      <c r="W44">
        <v>0</v>
      </c>
      <c r="X44">
        <v>0</v>
      </c>
      <c r="Y44">
        <v>0</v>
      </c>
      <c r="Z44">
        <v>0</v>
      </c>
      <c r="AA44">
        <v>0</v>
      </c>
      <c r="AB44">
        <v>0</v>
      </c>
      <c r="AC44">
        <v>0</v>
      </c>
      <c r="AD44">
        <v>0</v>
      </c>
      <c r="AE44">
        <v>0</v>
      </c>
      <c r="AF44">
        <v>0</v>
      </c>
      <c r="AG44" t="s">
        <v>434</v>
      </c>
      <c r="AH44" s="21" t="s">
        <v>572</v>
      </c>
      <c r="AI44" s="21">
        <v>345.36</v>
      </c>
      <c r="AJ44" s="21">
        <v>95.486111111111114</v>
      </c>
      <c r="AK44" s="21" t="s">
        <v>2063</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0</v>
      </c>
      <c r="O47">
        <v>0</v>
      </c>
      <c r="P47">
        <v>0</v>
      </c>
      <c r="Q47">
        <v>1440</v>
      </c>
      <c r="R47">
        <v>0</v>
      </c>
      <c r="S47">
        <v>0</v>
      </c>
      <c r="T47">
        <v>0</v>
      </c>
      <c r="U47">
        <v>0</v>
      </c>
      <c r="V47">
        <v>0</v>
      </c>
      <c r="W47">
        <v>0</v>
      </c>
      <c r="X47">
        <v>0</v>
      </c>
      <c r="Y47">
        <v>0</v>
      </c>
      <c r="Z47">
        <v>0</v>
      </c>
      <c r="AA47">
        <v>0</v>
      </c>
      <c r="AB47">
        <v>0</v>
      </c>
      <c r="AC47">
        <v>0</v>
      </c>
      <c r="AD47">
        <v>0</v>
      </c>
      <c r="AE47">
        <v>0</v>
      </c>
      <c r="AF47">
        <v>0</v>
      </c>
      <c r="AG47" t="s">
        <v>437</v>
      </c>
      <c r="AH47" s="21" t="s">
        <v>569</v>
      </c>
      <c r="AI47" s="21">
        <v>345.36</v>
      </c>
      <c r="AJ47" s="21">
        <v>100</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1</v>
      </c>
      <c r="O48">
        <v>36</v>
      </c>
      <c r="P48">
        <v>2.5</v>
      </c>
      <c r="Q48">
        <v>1440</v>
      </c>
      <c r="R48">
        <v>1</v>
      </c>
      <c r="S48">
        <v>36</v>
      </c>
      <c r="T48">
        <v>2.5</v>
      </c>
      <c r="U48">
        <v>0</v>
      </c>
      <c r="V48">
        <v>0</v>
      </c>
      <c r="W48">
        <v>0</v>
      </c>
      <c r="X48">
        <v>0</v>
      </c>
      <c r="Y48">
        <v>0</v>
      </c>
      <c r="Z48">
        <v>0</v>
      </c>
      <c r="AA48">
        <v>0</v>
      </c>
      <c r="AB48">
        <v>0</v>
      </c>
      <c r="AC48">
        <v>0</v>
      </c>
      <c r="AD48">
        <v>0</v>
      </c>
      <c r="AE48">
        <v>0</v>
      </c>
      <c r="AF48">
        <v>0</v>
      </c>
      <c r="AG48" t="s">
        <v>438</v>
      </c>
      <c r="AH48" s="21" t="s">
        <v>572</v>
      </c>
      <c r="AI48" s="21">
        <v>345.36</v>
      </c>
      <c r="AJ48" s="21">
        <v>97.5</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2060</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2060</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0</v>
      </c>
      <c r="O51">
        <v>0</v>
      </c>
      <c r="P51">
        <v>0</v>
      </c>
      <c r="Q51">
        <v>900</v>
      </c>
      <c r="R51">
        <v>0</v>
      </c>
      <c r="S51">
        <v>0</v>
      </c>
      <c r="T51">
        <v>0</v>
      </c>
      <c r="U51">
        <v>0</v>
      </c>
      <c r="V51">
        <v>0</v>
      </c>
      <c r="W51">
        <v>0</v>
      </c>
      <c r="X51">
        <v>0</v>
      </c>
      <c r="Y51">
        <v>0</v>
      </c>
      <c r="Z51">
        <v>0</v>
      </c>
      <c r="AA51">
        <v>0</v>
      </c>
      <c r="AB51">
        <v>0</v>
      </c>
      <c r="AC51">
        <v>0</v>
      </c>
      <c r="AD51">
        <v>0</v>
      </c>
      <c r="AE51">
        <v>0</v>
      </c>
      <c r="AF51">
        <v>0</v>
      </c>
      <c r="AG51" t="s">
        <v>441</v>
      </c>
      <c r="AH51" s="21" t="s">
        <v>572</v>
      </c>
      <c r="AI51" s="21">
        <v>216</v>
      </c>
      <c r="AJ51" s="21">
        <v>100</v>
      </c>
      <c r="AK51" s="21" t="s">
        <v>2060</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2063</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1</v>
      </c>
      <c r="O55">
        <v>73</v>
      </c>
      <c r="P55">
        <v>5.07</v>
      </c>
      <c r="Q55">
        <v>1440</v>
      </c>
      <c r="R55">
        <v>0</v>
      </c>
      <c r="S55">
        <v>0</v>
      </c>
      <c r="T55">
        <v>0</v>
      </c>
      <c r="U55">
        <v>1</v>
      </c>
      <c r="V55">
        <v>73</v>
      </c>
      <c r="W55">
        <v>5.07</v>
      </c>
      <c r="X55">
        <v>0</v>
      </c>
      <c r="Y55">
        <v>0</v>
      </c>
      <c r="Z55">
        <v>0</v>
      </c>
      <c r="AA55">
        <v>0</v>
      </c>
      <c r="AB55">
        <v>0</v>
      </c>
      <c r="AC55">
        <v>0</v>
      </c>
      <c r="AD55">
        <v>0</v>
      </c>
      <c r="AE55">
        <v>0</v>
      </c>
      <c r="AF55">
        <v>0</v>
      </c>
      <c r="AG55" t="s">
        <v>446</v>
      </c>
      <c r="AH55" s="21" t="s">
        <v>572</v>
      </c>
      <c r="AI55" s="21">
        <v>345.36</v>
      </c>
      <c r="AJ55" s="21">
        <v>94.930555555555557</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1</v>
      </c>
      <c r="O57">
        <v>96</v>
      </c>
      <c r="P57">
        <v>10.67</v>
      </c>
      <c r="Q57">
        <v>900</v>
      </c>
      <c r="R57">
        <v>1</v>
      </c>
      <c r="S57">
        <v>96</v>
      </c>
      <c r="T57">
        <v>10.67</v>
      </c>
      <c r="U57">
        <v>0</v>
      </c>
      <c r="V57">
        <v>0</v>
      </c>
      <c r="W57">
        <v>0</v>
      </c>
      <c r="X57">
        <v>0</v>
      </c>
      <c r="Y57">
        <v>0</v>
      </c>
      <c r="Z57">
        <v>0</v>
      </c>
      <c r="AA57">
        <v>0</v>
      </c>
      <c r="AB57">
        <v>0</v>
      </c>
      <c r="AC57">
        <v>0</v>
      </c>
      <c r="AD57">
        <v>0</v>
      </c>
      <c r="AE57">
        <v>0</v>
      </c>
      <c r="AF57">
        <v>0</v>
      </c>
      <c r="AG57" t="s">
        <v>448</v>
      </c>
      <c r="AH57" s="21" t="s">
        <v>572</v>
      </c>
      <c r="AI57" s="21">
        <v>216</v>
      </c>
      <c r="AJ57" s="21">
        <v>89.333333333333329</v>
      </c>
      <c r="AK57" s="21" t="s">
        <v>2063</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2060</v>
      </c>
      <c r="AL64" t="s">
        <v>70</v>
      </c>
      <c r="AM64" t="s">
        <v>2030</v>
      </c>
    </row>
    <row r="65" spans="1:39" x14ac:dyDescent="0.35">
      <c r="A65" t="s">
        <v>6344</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6348</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6352</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6439</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6687</v>
      </c>
      <c r="B69" t="s">
        <v>2220</v>
      </c>
      <c r="C69" t="s">
        <v>100</v>
      </c>
      <c r="D69" t="s">
        <v>2221</v>
      </c>
      <c r="E69" t="s">
        <v>560</v>
      </c>
      <c r="F69">
        <v>1</v>
      </c>
      <c r="G69" t="s">
        <v>2055</v>
      </c>
      <c r="H69" t="s">
        <v>2056</v>
      </c>
      <c r="I69" t="s">
        <v>38</v>
      </c>
      <c r="J69" t="s">
        <v>67</v>
      </c>
      <c r="K69" t="s">
        <v>68</v>
      </c>
      <c r="L69" t="s">
        <v>2058</v>
      </c>
      <c r="M69" t="s">
        <v>2059</v>
      </c>
      <c r="N69">
        <v>0</v>
      </c>
      <c r="O69">
        <v>0</v>
      </c>
      <c r="P69">
        <v>0</v>
      </c>
      <c r="Q69">
        <v>1440</v>
      </c>
      <c r="R69">
        <v>0</v>
      </c>
      <c r="S69">
        <v>0</v>
      </c>
      <c r="T69">
        <v>0</v>
      </c>
      <c r="U69">
        <v>0</v>
      </c>
      <c r="V69">
        <v>0</v>
      </c>
      <c r="W69">
        <v>0</v>
      </c>
      <c r="X69">
        <v>0</v>
      </c>
      <c r="Y69">
        <v>0</v>
      </c>
      <c r="Z69">
        <v>0</v>
      </c>
      <c r="AA69">
        <v>0</v>
      </c>
      <c r="AB69">
        <v>0</v>
      </c>
      <c r="AC69">
        <v>0</v>
      </c>
      <c r="AD69">
        <v>0</v>
      </c>
      <c r="AE69">
        <v>0</v>
      </c>
      <c r="AF69">
        <v>0</v>
      </c>
      <c r="AG69" t="s">
        <v>463</v>
      </c>
      <c r="AH69" s="21" t="s">
        <v>571</v>
      </c>
      <c r="AI69" s="21">
        <v>345.36</v>
      </c>
      <c r="AJ69" s="21">
        <v>100</v>
      </c>
      <c r="AK69" s="21" t="s">
        <v>2060</v>
      </c>
      <c r="AL69" t="s">
        <v>70</v>
      </c>
      <c r="AM69" t="s">
        <v>2032</v>
      </c>
    </row>
    <row r="70" spans="1:39" x14ac:dyDescent="0.35">
      <c r="A70" t="s">
        <v>7026</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7042</v>
      </c>
      <c r="B71" t="s">
        <v>2227</v>
      </c>
      <c r="C71" t="s">
        <v>78</v>
      </c>
      <c r="D71" t="s">
        <v>2228</v>
      </c>
      <c r="E71" t="s">
        <v>560</v>
      </c>
      <c r="F71">
        <v>1</v>
      </c>
      <c r="G71" t="s">
        <v>2055</v>
      </c>
      <c r="H71" t="s">
        <v>2056</v>
      </c>
      <c r="I71" t="s">
        <v>38</v>
      </c>
      <c r="J71" t="s">
        <v>67</v>
      </c>
      <c r="K71" t="s">
        <v>68</v>
      </c>
      <c r="L71" t="s">
        <v>2058</v>
      </c>
      <c r="M71" t="s">
        <v>2059</v>
      </c>
      <c r="N71">
        <v>1</v>
      </c>
      <c r="O71">
        <v>45</v>
      </c>
      <c r="P71">
        <v>3.13</v>
      </c>
      <c r="Q71">
        <v>1440</v>
      </c>
      <c r="R71">
        <v>0</v>
      </c>
      <c r="S71">
        <v>0</v>
      </c>
      <c r="T71">
        <v>0</v>
      </c>
      <c r="U71">
        <v>0</v>
      </c>
      <c r="V71">
        <v>0</v>
      </c>
      <c r="W71">
        <v>0</v>
      </c>
      <c r="X71">
        <v>0</v>
      </c>
      <c r="Y71">
        <v>0</v>
      </c>
      <c r="Z71">
        <v>0</v>
      </c>
      <c r="AA71">
        <v>1</v>
      </c>
      <c r="AB71">
        <v>45</v>
      </c>
      <c r="AC71">
        <v>3.13</v>
      </c>
      <c r="AD71">
        <v>0</v>
      </c>
      <c r="AE71">
        <v>0</v>
      </c>
      <c r="AF71">
        <v>0</v>
      </c>
      <c r="AG71" t="s">
        <v>465</v>
      </c>
      <c r="AH71" s="21" t="s">
        <v>572</v>
      </c>
      <c r="AI71" s="21">
        <v>345.36</v>
      </c>
      <c r="AJ71" s="21">
        <v>96.875</v>
      </c>
      <c r="AK71" s="21" t="s">
        <v>2063</v>
      </c>
      <c r="AL71" t="s">
        <v>70</v>
      </c>
      <c r="AM71" t="s">
        <v>2031</v>
      </c>
    </row>
    <row r="72" spans="1:39" x14ac:dyDescent="0.35">
      <c r="A72" t="s">
        <v>7043</v>
      </c>
      <c r="B72" t="s">
        <v>2230</v>
      </c>
      <c r="C72" t="s">
        <v>86</v>
      </c>
      <c r="D72" t="s">
        <v>2054</v>
      </c>
      <c r="E72" t="s">
        <v>72</v>
      </c>
      <c r="F72">
        <v>1</v>
      </c>
      <c r="G72" t="s">
        <v>2055</v>
      </c>
      <c r="H72" t="s">
        <v>2056</v>
      </c>
      <c r="I72" t="s">
        <v>38</v>
      </c>
      <c r="J72" t="s">
        <v>73</v>
      </c>
      <c r="K72" t="s">
        <v>68</v>
      </c>
      <c r="L72" t="s">
        <v>2058</v>
      </c>
      <c r="M72" t="s">
        <v>2059</v>
      </c>
      <c r="N72">
        <v>0</v>
      </c>
      <c r="O72">
        <v>0</v>
      </c>
      <c r="P72">
        <v>0</v>
      </c>
      <c r="Q72">
        <v>1440</v>
      </c>
      <c r="R72">
        <v>0</v>
      </c>
      <c r="S72">
        <v>0</v>
      </c>
      <c r="T72">
        <v>0</v>
      </c>
      <c r="U72">
        <v>0</v>
      </c>
      <c r="V72">
        <v>0</v>
      </c>
      <c r="W72">
        <v>0</v>
      </c>
      <c r="X72">
        <v>0</v>
      </c>
      <c r="Y72">
        <v>0</v>
      </c>
      <c r="Z72">
        <v>0</v>
      </c>
      <c r="AA72">
        <v>0</v>
      </c>
      <c r="AB72">
        <v>0</v>
      </c>
      <c r="AC72">
        <v>0</v>
      </c>
      <c r="AD72">
        <v>0</v>
      </c>
      <c r="AE72">
        <v>0</v>
      </c>
      <c r="AF72">
        <v>0</v>
      </c>
      <c r="AG72" t="s">
        <v>466</v>
      </c>
      <c r="AH72" s="21" t="s">
        <v>572</v>
      </c>
      <c r="AI72" s="21">
        <v>345.36</v>
      </c>
      <c r="AJ72" s="21">
        <v>100</v>
      </c>
      <c r="AK72" s="21" t="s">
        <v>2063</v>
      </c>
      <c r="AL72" t="s">
        <v>75</v>
      </c>
      <c r="AM72" t="s">
        <v>2030</v>
      </c>
    </row>
    <row r="73" spans="1:39" x14ac:dyDescent="0.35">
      <c r="A73" t="s">
        <v>7046</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7049</v>
      </c>
      <c r="B74" t="s">
        <v>2235</v>
      </c>
      <c r="C74" t="s">
        <v>237</v>
      </c>
      <c r="D74" t="s">
        <v>2075</v>
      </c>
      <c r="E74" t="s">
        <v>72</v>
      </c>
      <c r="F74">
        <v>1</v>
      </c>
      <c r="G74" t="s">
        <v>2055</v>
      </c>
      <c r="H74" t="s">
        <v>2056</v>
      </c>
      <c r="I74" t="s">
        <v>38</v>
      </c>
      <c r="J74" t="s">
        <v>73</v>
      </c>
      <c r="K74" t="s">
        <v>68</v>
      </c>
      <c r="L74" t="s">
        <v>2058</v>
      </c>
      <c r="M74" t="s">
        <v>2059</v>
      </c>
      <c r="N74">
        <v>1</v>
      </c>
      <c r="O74">
        <v>31</v>
      </c>
      <c r="P74">
        <v>2.15</v>
      </c>
      <c r="Q74">
        <v>1440</v>
      </c>
      <c r="R74">
        <v>0</v>
      </c>
      <c r="S74">
        <v>0</v>
      </c>
      <c r="T74">
        <v>0</v>
      </c>
      <c r="U74">
        <v>1</v>
      </c>
      <c r="V74">
        <v>31</v>
      </c>
      <c r="W74">
        <v>2.15</v>
      </c>
      <c r="X74">
        <v>0</v>
      </c>
      <c r="Y74">
        <v>0</v>
      </c>
      <c r="Z74">
        <v>0</v>
      </c>
      <c r="AA74">
        <v>0</v>
      </c>
      <c r="AB74">
        <v>0</v>
      </c>
      <c r="AC74">
        <v>0</v>
      </c>
      <c r="AD74">
        <v>0</v>
      </c>
      <c r="AE74">
        <v>0</v>
      </c>
      <c r="AF74">
        <v>0</v>
      </c>
      <c r="AG74" t="s">
        <v>468</v>
      </c>
      <c r="AH74" s="21" t="s">
        <v>569</v>
      </c>
      <c r="AI74" s="21">
        <v>345.36</v>
      </c>
      <c r="AJ74" s="21">
        <v>97.847222222222229</v>
      </c>
      <c r="AK74" s="21" t="s">
        <v>2063</v>
      </c>
      <c r="AL74" t="s">
        <v>75</v>
      </c>
      <c r="AM74" t="s">
        <v>2030</v>
      </c>
    </row>
    <row r="75" spans="1:39" x14ac:dyDescent="0.35">
      <c r="A75" t="s">
        <v>7053</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7057</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7061</v>
      </c>
      <c r="B77" t="s">
        <v>2242</v>
      </c>
      <c r="C77" t="s">
        <v>822</v>
      </c>
      <c r="D77" t="s">
        <v>425</v>
      </c>
      <c r="E77" t="s">
        <v>72</v>
      </c>
      <c r="F77">
        <v>1</v>
      </c>
      <c r="G77" t="s">
        <v>2055</v>
      </c>
      <c r="H77" t="s">
        <v>2056</v>
      </c>
      <c r="I77" t="s">
        <v>38</v>
      </c>
      <c r="J77" t="s">
        <v>425</v>
      </c>
      <c r="K77" t="s">
        <v>68</v>
      </c>
      <c r="L77" t="s">
        <v>2058</v>
      </c>
      <c r="M77" t="s">
        <v>2059</v>
      </c>
      <c r="N77">
        <v>0</v>
      </c>
      <c r="O77">
        <v>0</v>
      </c>
      <c r="P77">
        <v>0</v>
      </c>
      <c r="Q77">
        <v>1440</v>
      </c>
      <c r="R77">
        <v>0</v>
      </c>
      <c r="S77">
        <v>0</v>
      </c>
      <c r="T77">
        <v>0</v>
      </c>
      <c r="U77">
        <v>0</v>
      </c>
      <c r="V77">
        <v>0</v>
      </c>
      <c r="W77">
        <v>0</v>
      </c>
      <c r="X77">
        <v>0</v>
      </c>
      <c r="Y77">
        <v>0</v>
      </c>
      <c r="Z77">
        <v>0</v>
      </c>
      <c r="AA77">
        <v>0</v>
      </c>
      <c r="AB77">
        <v>0</v>
      </c>
      <c r="AC77">
        <v>0</v>
      </c>
      <c r="AD77">
        <v>0</v>
      </c>
      <c r="AE77">
        <v>0</v>
      </c>
      <c r="AF77">
        <v>0</v>
      </c>
      <c r="AG77" t="s">
        <v>471</v>
      </c>
      <c r="AH77" s="21" t="s">
        <v>569</v>
      </c>
      <c r="AI77" s="21">
        <v>345.36</v>
      </c>
      <c r="AJ77" s="21">
        <v>100</v>
      </c>
      <c r="AK77" s="21" t="s">
        <v>2063</v>
      </c>
      <c r="AL77" t="s">
        <v>75</v>
      </c>
      <c r="AM77" t="s">
        <v>2030</v>
      </c>
    </row>
    <row r="78" spans="1:39" x14ac:dyDescent="0.35">
      <c r="A78" t="s">
        <v>7442</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7446</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2063</v>
      </c>
      <c r="AL79" t="s">
        <v>70</v>
      </c>
      <c r="AM79" t="s">
        <v>2030</v>
      </c>
    </row>
    <row r="80" spans="1:39" x14ac:dyDescent="0.35">
      <c r="A80" t="s">
        <v>7450</v>
      </c>
      <c r="B80" t="s">
        <v>2249</v>
      </c>
      <c r="C80" t="s">
        <v>102</v>
      </c>
      <c r="D80" t="s">
        <v>2245</v>
      </c>
      <c r="E80" t="s">
        <v>560</v>
      </c>
      <c r="F80">
        <v>1</v>
      </c>
      <c r="G80" t="s">
        <v>2055</v>
      </c>
      <c r="H80" t="s">
        <v>2056</v>
      </c>
      <c r="I80" t="s">
        <v>38</v>
      </c>
      <c r="J80" t="s">
        <v>67</v>
      </c>
      <c r="K80" t="s">
        <v>68</v>
      </c>
      <c r="L80" t="s">
        <v>2058</v>
      </c>
      <c r="M80" t="s">
        <v>2059</v>
      </c>
      <c r="N80">
        <v>0</v>
      </c>
      <c r="O80">
        <v>0</v>
      </c>
      <c r="P80">
        <v>0</v>
      </c>
      <c r="Q80">
        <v>1440</v>
      </c>
      <c r="R80">
        <v>0</v>
      </c>
      <c r="S80">
        <v>0</v>
      </c>
      <c r="T80">
        <v>0</v>
      </c>
      <c r="U80">
        <v>0</v>
      </c>
      <c r="V80">
        <v>0</v>
      </c>
      <c r="W80">
        <v>0</v>
      </c>
      <c r="X80">
        <v>0</v>
      </c>
      <c r="Y80">
        <v>0</v>
      </c>
      <c r="Z80">
        <v>0</v>
      </c>
      <c r="AA80">
        <v>0</v>
      </c>
      <c r="AB80">
        <v>0</v>
      </c>
      <c r="AC80">
        <v>0</v>
      </c>
      <c r="AD80">
        <v>0</v>
      </c>
      <c r="AE80">
        <v>0</v>
      </c>
      <c r="AF80">
        <v>0</v>
      </c>
      <c r="AG80" t="s">
        <v>458</v>
      </c>
      <c r="AH80" s="21" t="s">
        <v>572</v>
      </c>
      <c r="AI80" s="21">
        <v>345.36</v>
      </c>
      <c r="AJ80" s="21">
        <v>100</v>
      </c>
      <c r="AK80" s="21" t="s">
        <v>2060</v>
      </c>
      <c r="AL80" t="s">
        <v>70</v>
      </c>
      <c r="AM80" t="s">
        <v>2030</v>
      </c>
    </row>
    <row r="81" spans="1:39" x14ac:dyDescent="0.35">
      <c r="A81" t="s">
        <v>8076</v>
      </c>
      <c r="B81" t="s">
        <v>2251</v>
      </c>
      <c r="C81" t="s">
        <v>237</v>
      </c>
      <c r="D81" t="s">
        <v>2066</v>
      </c>
      <c r="E81" t="s">
        <v>72</v>
      </c>
      <c r="F81">
        <v>1</v>
      </c>
      <c r="G81" t="s">
        <v>2055</v>
      </c>
      <c r="H81" t="s">
        <v>2056</v>
      </c>
      <c r="I81" t="s">
        <v>38</v>
      </c>
      <c r="J81" t="s">
        <v>73</v>
      </c>
      <c r="K81" t="s">
        <v>68</v>
      </c>
      <c r="L81" t="s">
        <v>2058</v>
      </c>
      <c r="M81" t="s">
        <v>2059</v>
      </c>
      <c r="N81">
        <v>1</v>
      </c>
      <c r="O81">
        <v>23</v>
      </c>
      <c r="P81">
        <v>1.6</v>
      </c>
      <c r="Q81">
        <v>1440</v>
      </c>
      <c r="R81">
        <v>0</v>
      </c>
      <c r="S81">
        <v>0</v>
      </c>
      <c r="T81">
        <v>0</v>
      </c>
      <c r="U81">
        <v>1</v>
      </c>
      <c r="V81">
        <v>23</v>
      </c>
      <c r="W81">
        <v>1.6</v>
      </c>
      <c r="X81">
        <v>0</v>
      </c>
      <c r="Y81">
        <v>0</v>
      </c>
      <c r="Z81">
        <v>0</v>
      </c>
      <c r="AA81">
        <v>0</v>
      </c>
      <c r="AB81">
        <v>0</v>
      </c>
      <c r="AC81">
        <v>0</v>
      </c>
      <c r="AD81">
        <v>0</v>
      </c>
      <c r="AE81">
        <v>0</v>
      </c>
      <c r="AF81">
        <v>0</v>
      </c>
      <c r="AG81" t="s">
        <v>472</v>
      </c>
      <c r="AH81" s="21" t="s">
        <v>572</v>
      </c>
      <c r="AI81" s="21">
        <v>345.36</v>
      </c>
      <c r="AJ81" s="21">
        <v>98.402777777777771</v>
      </c>
      <c r="AK81" s="21" t="s">
        <v>2060</v>
      </c>
      <c r="AL81" t="s">
        <v>75</v>
      </c>
      <c r="AM81" t="s">
        <v>2031</v>
      </c>
    </row>
    <row r="82" spans="1:39" x14ac:dyDescent="0.35">
      <c r="A82" t="s">
        <v>8080</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2063</v>
      </c>
      <c r="AL82" t="s">
        <v>75</v>
      </c>
      <c r="AM82" t="s">
        <v>2031</v>
      </c>
    </row>
    <row r="83" spans="1:39" x14ac:dyDescent="0.35">
      <c r="A83" t="s">
        <v>8124</v>
      </c>
      <c r="B83" t="s">
        <v>2255</v>
      </c>
      <c r="C83" t="s">
        <v>567</v>
      </c>
      <c r="D83" t="s">
        <v>428</v>
      </c>
      <c r="E83" t="s">
        <v>560</v>
      </c>
      <c r="F83">
        <v>1</v>
      </c>
      <c r="G83" t="s">
        <v>2055</v>
      </c>
      <c r="H83" t="s">
        <v>2056</v>
      </c>
      <c r="I83" t="s">
        <v>38</v>
      </c>
      <c r="J83" t="s">
        <v>428</v>
      </c>
      <c r="K83" t="s">
        <v>68</v>
      </c>
      <c r="L83" t="s">
        <v>2058</v>
      </c>
      <c r="M83" t="s">
        <v>2059</v>
      </c>
      <c r="N83">
        <v>0</v>
      </c>
      <c r="O83">
        <v>0</v>
      </c>
      <c r="P83">
        <v>0</v>
      </c>
      <c r="Q83">
        <v>1440</v>
      </c>
      <c r="R83">
        <v>0</v>
      </c>
      <c r="S83">
        <v>0</v>
      </c>
      <c r="T83">
        <v>0</v>
      </c>
      <c r="U83">
        <v>0</v>
      </c>
      <c r="V83">
        <v>0</v>
      </c>
      <c r="W83">
        <v>0</v>
      </c>
      <c r="X83">
        <v>0</v>
      </c>
      <c r="Y83">
        <v>0</v>
      </c>
      <c r="Z83">
        <v>0</v>
      </c>
      <c r="AA83">
        <v>0</v>
      </c>
      <c r="AB83">
        <v>0</v>
      </c>
      <c r="AC83">
        <v>0</v>
      </c>
      <c r="AD83">
        <v>0</v>
      </c>
      <c r="AE83">
        <v>0</v>
      </c>
      <c r="AF83">
        <v>0</v>
      </c>
      <c r="AG83" t="s">
        <v>430</v>
      </c>
      <c r="AH83" s="21" t="s">
        <v>572</v>
      </c>
      <c r="AI83" s="21">
        <v>345.36</v>
      </c>
      <c r="AJ83" s="21">
        <v>100</v>
      </c>
      <c r="AK83" s="21" t="s">
        <v>2060</v>
      </c>
      <c r="AL83" t="s">
        <v>70</v>
      </c>
      <c r="AM83" t="s">
        <v>2030</v>
      </c>
    </row>
    <row r="84" spans="1:39" x14ac:dyDescent="0.35">
      <c r="A84" t="s">
        <v>8254</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8323</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8327</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8332</v>
      </c>
      <c r="B87" t="s">
        <v>2265</v>
      </c>
      <c r="C87" t="s">
        <v>76</v>
      </c>
      <c r="D87" t="s">
        <v>2266</v>
      </c>
      <c r="E87" t="s">
        <v>560</v>
      </c>
      <c r="F87">
        <v>2</v>
      </c>
      <c r="G87" t="s">
        <v>2055</v>
      </c>
      <c r="H87" t="s">
        <v>2056</v>
      </c>
      <c r="I87" t="s">
        <v>38</v>
      </c>
      <c r="J87" t="s">
        <v>67</v>
      </c>
      <c r="K87" t="s">
        <v>68</v>
      </c>
      <c r="L87" t="s">
        <v>2058</v>
      </c>
      <c r="M87" t="s">
        <v>2059</v>
      </c>
      <c r="N87">
        <v>2</v>
      </c>
      <c r="O87">
        <v>31</v>
      </c>
      <c r="P87">
        <v>2.15</v>
      </c>
      <c r="Q87">
        <v>1440</v>
      </c>
      <c r="R87">
        <v>1</v>
      </c>
      <c r="S87">
        <v>16</v>
      </c>
      <c r="T87">
        <v>1.1100000000000001</v>
      </c>
      <c r="U87">
        <v>1</v>
      </c>
      <c r="V87">
        <v>15</v>
      </c>
      <c r="W87">
        <v>1.04</v>
      </c>
      <c r="X87">
        <v>0</v>
      </c>
      <c r="Y87">
        <v>0</v>
      </c>
      <c r="Z87">
        <v>0</v>
      </c>
      <c r="AA87">
        <v>0</v>
      </c>
      <c r="AB87">
        <v>0</v>
      </c>
      <c r="AC87">
        <v>0</v>
      </c>
      <c r="AD87">
        <v>0</v>
      </c>
      <c r="AE87">
        <v>0</v>
      </c>
      <c r="AF87">
        <v>0</v>
      </c>
      <c r="AG87" t="s">
        <v>476</v>
      </c>
      <c r="AH87" s="21" t="s">
        <v>572</v>
      </c>
      <c r="AI87" s="21">
        <v>345.36</v>
      </c>
      <c r="AJ87" s="21">
        <v>97.847222222222229</v>
      </c>
      <c r="AK87" s="21" t="s">
        <v>2063</v>
      </c>
      <c r="AL87" t="s">
        <v>70</v>
      </c>
      <c r="AM87" t="s">
        <v>2030</v>
      </c>
    </row>
    <row r="88" spans="1:39" x14ac:dyDescent="0.35">
      <c r="A88" t="s">
        <v>8336</v>
      </c>
      <c r="B88" t="s">
        <v>2268</v>
      </c>
      <c r="C88" t="s">
        <v>76</v>
      </c>
      <c r="D88" t="s">
        <v>2266</v>
      </c>
      <c r="E88" t="s">
        <v>560</v>
      </c>
      <c r="F88">
        <v>2</v>
      </c>
      <c r="G88" t="s">
        <v>2055</v>
      </c>
      <c r="H88" t="s">
        <v>2056</v>
      </c>
      <c r="I88" t="s">
        <v>38</v>
      </c>
      <c r="J88" t="s">
        <v>67</v>
      </c>
      <c r="K88" t="s">
        <v>68</v>
      </c>
      <c r="L88" t="s">
        <v>2058</v>
      </c>
      <c r="M88" t="s">
        <v>2059</v>
      </c>
      <c r="N88">
        <v>1</v>
      </c>
      <c r="O88">
        <v>90</v>
      </c>
      <c r="P88">
        <v>6.25</v>
      </c>
      <c r="Q88">
        <v>1440</v>
      </c>
      <c r="R88">
        <v>1</v>
      </c>
      <c r="S88">
        <v>90</v>
      </c>
      <c r="T88">
        <v>6.25</v>
      </c>
      <c r="U88">
        <v>0</v>
      </c>
      <c r="V88">
        <v>0</v>
      </c>
      <c r="W88">
        <v>0</v>
      </c>
      <c r="X88">
        <v>0</v>
      </c>
      <c r="Y88">
        <v>0</v>
      </c>
      <c r="Z88">
        <v>0</v>
      </c>
      <c r="AA88">
        <v>0</v>
      </c>
      <c r="AB88">
        <v>0</v>
      </c>
      <c r="AC88">
        <v>0</v>
      </c>
      <c r="AD88">
        <v>0</v>
      </c>
      <c r="AE88">
        <v>0</v>
      </c>
      <c r="AF88">
        <v>0</v>
      </c>
      <c r="AG88" t="s">
        <v>477</v>
      </c>
      <c r="AH88" s="21" t="s">
        <v>572</v>
      </c>
      <c r="AI88" s="21">
        <v>345.36</v>
      </c>
      <c r="AJ88" s="21">
        <v>93.75</v>
      </c>
      <c r="AK88" s="21" t="s">
        <v>2063</v>
      </c>
      <c r="AL88" t="s">
        <v>70</v>
      </c>
      <c r="AM88" t="s">
        <v>2032</v>
      </c>
    </row>
    <row r="89" spans="1:39" x14ac:dyDescent="0.35">
      <c r="A89" t="s">
        <v>8340</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8343</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8346</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8349</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2060</v>
      </c>
      <c r="AL92" t="s">
        <v>70</v>
      </c>
      <c r="AM92" t="s">
        <v>2032</v>
      </c>
    </row>
    <row r="93" spans="1:39" x14ac:dyDescent="0.35">
      <c r="A93" t="s">
        <v>8352</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8356</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8361</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2262</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2278</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2281</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2283</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2063</v>
      </c>
      <c r="AL99" t="s">
        <v>70</v>
      </c>
      <c r="AM99" t="s">
        <v>2030</v>
      </c>
    </row>
    <row r="100" spans="1:39" x14ac:dyDescent="0.35">
      <c r="A100" t="s">
        <v>9893</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9897</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2060</v>
      </c>
      <c r="AL101" t="s">
        <v>70</v>
      </c>
      <c r="AM101" t="s">
        <v>2030</v>
      </c>
    </row>
    <row r="102" spans="1:39" x14ac:dyDescent="0.35">
      <c r="A102" t="s">
        <v>10197</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10304</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10312</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13034</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13086</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13500</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13532</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13552</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2060</v>
      </c>
      <c r="AL109" t="s">
        <v>115</v>
      </c>
      <c r="AM109" t="s">
        <v>2031</v>
      </c>
    </row>
    <row r="110" spans="1:39" x14ac:dyDescent="0.35">
      <c r="A110" t="s">
        <v>13650</v>
      </c>
      <c r="B110" t="s">
        <v>2327</v>
      </c>
      <c r="C110" t="s">
        <v>237</v>
      </c>
      <c r="D110" t="s">
        <v>2328</v>
      </c>
      <c r="E110" t="s">
        <v>72</v>
      </c>
      <c r="F110">
        <v>1</v>
      </c>
      <c r="G110" t="s">
        <v>2055</v>
      </c>
      <c r="H110" t="s">
        <v>2056</v>
      </c>
      <c r="I110" t="s">
        <v>38</v>
      </c>
      <c r="J110" t="s">
        <v>73</v>
      </c>
      <c r="K110" t="s">
        <v>68</v>
      </c>
      <c r="L110" t="s">
        <v>2058</v>
      </c>
      <c r="M110" t="s">
        <v>2059</v>
      </c>
      <c r="N110">
        <v>0</v>
      </c>
      <c r="O110">
        <v>0</v>
      </c>
      <c r="P110">
        <v>0</v>
      </c>
      <c r="Q110">
        <v>1440</v>
      </c>
      <c r="R110">
        <v>0</v>
      </c>
      <c r="S110">
        <v>0</v>
      </c>
      <c r="T110">
        <v>0</v>
      </c>
      <c r="U110">
        <v>0</v>
      </c>
      <c r="V110">
        <v>0</v>
      </c>
      <c r="W110">
        <v>0</v>
      </c>
      <c r="X110">
        <v>0</v>
      </c>
      <c r="Y110">
        <v>0</v>
      </c>
      <c r="Z110">
        <v>0</v>
      </c>
      <c r="AA110">
        <v>0</v>
      </c>
      <c r="AB110">
        <v>0</v>
      </c>
      <c r="AC110">
        <v>0</v>
      </c>
      <c r="AD110">
        <v>0</v>
      </c>
      <c r="AE110">
        <v>0</v>
      </c>
      <c r="AF110">
        <v>0</v>
      </c>
      <c r="AG110" t="s">
        <v>497</v>
      </c>
      <c r="AH110" s="21" t="s">
        <v>571</v>
      </c>
      <c r="AI110" s="21">
        <v>345.36</v>
      </c>
      <c r="AJ110" s="21">
        <v>100</v>
      </c>
      <c r="AK110" s="21" t="s">
        <v>2060</v>
      </c>
      <c r="AL110" t="s">
        <v>75</v>
      </c>
      <c r="AM110" t="s">
        <v>2030</v>
      </c>
    </row>
    <row r="111" spans="1:39" x14ac:dyDescent="0.35">
      <c r="A111" t="s">
        <v>13674</v>
      </c>
      <c r="B111" t="s">
        <v>2330</v>
      </c>
      <c r="C111" t="s">
        <v>237</v>
      </c>
      <c r="D111" t="s">
        <v>2331</v>
      </c>
      <c r="E111" t="s">
        <v>72</v>
      </c>
      <c r="F111">
        <v>1</v>
      </c>
      <c r="G111" t="s">
        <v>2055</v>
      </c>
      <c r="H111" t="s">
        <v>2056</v>
      </c>
      <c r="I111" t="s">
        <v>38</v>
      </c>
      <c r="J111" t="s">
        <v>73</v>
      </c>
      <c r="K111" t="s">
        <v>68</v>
      </c>
      <c r="L111" t="s">
        <v>2058</v>
      </c>
      <c r="M111" t="s">
        <v>2059</v>
      </c>
      <c r="N111">
        <v>0</v>
      </c>
      <c r="O111">
        <v>0</v>
      </c>
      <c r="P111">
        <v>0</v>
      </c>
      <c r="Q111">
        <v>1440</v>
      </c>
      <c r="R111">
        <v>0</v>
      </c>
      <c r="S111">
        <v>0</v>
      </c>
      <c r="T111">
        <v>0</v>
      </c>
      <c r="U111">
        <v>0</v>
      </c>
      <c r="V111">
        <v>0</v>
      </c>
      <c r="W111">
        <v>0</v>
      </c>
      <c r="X111">
        <v>0</v>
      </c>
      <c r="Y111">
        <v>0</v>
      </c>
      <c r="Z111">
        <v>0</v>
      </c>
      <c r="AA111">
        <v>0</v>
      </c>
      <c r="AB111">
        <v>0</v>
      </c>
      <c r="AC111">
        <v>0</v>
      </c>
      <c r="AD111">
        <v>0</v>
      </c>
      <c r="AE111">
        <v>0</v>
      </c>
      <c r="AF111">
        <v>0</v>
      </c>
      <c r="AG111" t="s">
        <v>498</v>
      </c>
      <c r="AH111" s="21" t="s">
        <v>571</v>
      </c>
      <c r="AI111" s="21">
        <v>345.36</v>
      </c>
      <c r="AJ111" s="21">
        <v>100</v>
      </c>
      <c r="AK111" s="21" t="s">
        <v>2060</v>
      </c>
      <c r="AL111" t="s">
        <v>75</v>
      </c>
      <c r="AM111" t="s">
        <v>2032</v>
      </c>
    </row>
    <row r="112" spans="1:39" x14ac:dyDescent="0.35">
      <c r="A112" t="s">
        <v>23216</v>
      </c>
      <c r="B112" t="s">
        <v>2333</v>
      </c>
      <c r="C112" t="s">
        <v>237</v>
      </c>
      <c r="D112" t="s">
        <v>2075</v>
      </c>
      <c r="E112" t="s">
        <v>72</v>
      </c>
      <c r="F112">
        <v>1</v>
      </c>
      <c r="G112" t="s">
        <v>2055</v>
      </c>
      <c r="H112" t="s">
        <v>2056</v>
      </c>
      <c r="I112" t="s">
        <v>38</v>
      </c>
      <c r="J112" t="s">
        <v>73</v>
      </c>
      <c r="K112" t="s">
        <v>68</v>
      </c>
      <c r="L112" t="s">
        <v>2058</v>
      </c>
      <c r="M112" t="s">
        <v>2059</v>
      </c>
      <c r="N112">
        <v>0</v>
      </c>
      <c r="O112">
        <v>0</v>
      </c>
      <c r="P112">
        <v>0</v>
      </c>
      <c r="Q112">
        <v>1440</v>
      </c>
      <c r="R112">
        <v>0</v>
      </c>
      <c r="S112">
        <v>0</v>
      </c>
      <c r="T112">
        <v>0</v>
      </c>
      <c r="U112">
        <v>0</v>
      </c>
      <c r="V112">
        <v>0</v>
      </c>
      <c r="W112">
        <v>0</v>
      </c>
      <c r="X112">
        <v>0</v>
      </c>
      <c r="Y112">
        <v>0</v>
      </c>
      <c r="Z112">
        <v>0</v>
      </c>
      <c r="AA112">
        <v>0</v>
      </c>
      <c r="AB112">
        <v>0</v>
      </c>
      <c r="AC112">
        <v>0</v>
      </c>
      <c r="AD112">
        <v>0</v>
      </c>
      <c r="AE112">
        <v>0</v>
      </c>
      <c r="AF112">
        <v>0</v>
      </c>
      <c r="AG112" t="s">
        <v>499</v>
      </c>
      <c r="AH112" s="21" t="s">
        <v>570</v>
      </c>
      <c r="AI112" s="21">
        <v>345.36</v>
      </c>
      <c r="AJ112" s="21">
        <v>100</v>
      </c>
      <c r="AK112" s="21" t="s">
        <v>2060</v>
      </c>
      <c r="AL112" t="s">
        <v>75</v>
      </c>
      <c r="AM112" t="s">
        <v>2030</v>
      </c>
    </row>
    <row r="113" spans="1:39" x14ac:dyDescent="0.35">
      <c r="A113" t="s">
        <v>2337</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23608</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23627</v>
      </c>
      <c r="B115" t="s">
        <v>2341</v>
      </c>
      <c r="C115" t="s">
        <v>117</v>
      </c>
      <c r="D115" t="s">
        <v>2342</v>
      </c>
      <c r="E115" t="s">
        <v>560</v>
      </c>
      <c r="F115">
        <v>1</v>
      </c>
      <c r="G115" t="s">
        <v>2055</v>
      </c>
      <c r="H115" t="s">
        <v>2056</v>
      </c>
      <c r="I115" t="s">
        <v>38</v>
      </c>
      <c r="J115" t="s">
        <v>67</v>
      </c>
      <c r="K115" t="s">
        <v>68</v>
      </c>
      <c r="L115" t="s">
        <v>2058</v>
      </c>
      <c r="M115" t="s">
        <v>2059</v>
      </c>
      <c r="N115">
        <v>3</v>
      </c>
      <c r="O115">
        <v>59</v>
      </c>
      <c r="P115">
        <v>4.0999999999999996</v>
      </c>
      <c r="Q115">
        <v>1440</v>
      </c>
      <c r="R115">
        <v>3</v>
      </c>
      <c r="S115">
        <v>59</v>
      </c>
      <c r="T115">
        <v>4.0999999999999996</v>
      </c>
      <c r="U115">
        <v>0</v>
      </c>
      <c r="V115">
        <v>0</v>
      </c>
      <c r="W115">
        <v>0</v>
      </c>
      <c r="X115">
        <v>0</v>
      </c>
      <c r="Y115">
        <v>0</v>
      </c>
      <c r="Z115">
        <v>0</v>
      </c>
      <c r="AA115">
        <v>0</v>
      </c>
      <c r="AB115">
        <v>0</v>
      </c>
      <c r="AC115">
        <v>0</v>
      </c>
      <c r="AD115">
        <v>0</v>
      </c>
      <c r="AE115">
        <v>0</v>
      </c>
      <c r="AF115">
        <v>0</v>
      </c>
      <c r="AG115" t="s">
        <v>502</v>
      </c>
      <c r="AH115" s="21" t="s">
        <v>571</v>
      </c>
      <c r="AI115" s="21">
        <v>345.36</v>
      </c>
      <c r="AJ115" s="21">
        <v>95.902777777777771</v>
      </c>
      <c r="AK115" s="21" t="s">
        <v>2063</v>
      </c>
      <c r="AL115" t="s">
        <v>70</v>
      </c>
      <c r="AM115" t="s">
        <v>2033</v>
      </c>
    </row>
    <row r="116" spans="1:39" x14ac:dyDescent="0.35">
      <c r="A116" t="s">
        <v>23651</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9061</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2063</v>
      </c>
      <c r="AL117" t="s">
        <v>70</v>
      </c>
      <c r="AM117" t="s">
        <v>2030</v>
      </c>
    </row>
    <row r="118" spans="1:39" x14ac:dyDescent="0.35">
      <c r="A118" t="s">
        <v>23692</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23710</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23737</v>
      </c>
      <c r="B120" t="s">
        <v>2356</v>
      </c>
      <c r="C120" t="s">
        <v>81</v>
      </c>
      <c r="D120" t="s">
        <v>2357</v>
      </c>
      <c r="E120" t="s">
        <v>560</v>
      </c>
      <c r="F120">
        <v>1</v>
      </c>
      <c r="G120" t="s">
        <v>2055</v>
      </c>
      <c r="H120" t="s">
        <v>2056</v>
      </c>
      <c r="I120" t="s">
        <v>38</v>
      </c>
      <c r="J120" t="s">
        <v>82</v>
      </c>
      <c r="K120" t="s">
        <v>68</v>
      </c>
      <c r="L120" t="s">
        <v>2058</v>
      </c>
      <c r="M120" t="s">
        <v>2358</v>
      </c>
      <c r="N120">
        <v>0</v>
      </c>
      <c r="O120">
        <v>0</v>
      </c>
      <c r="P120">
        <v>0</v>
      </c>
      <c r="Q120">
        <v>780</v>
      </c>
      <c r="R120">
        <v>0</v>
      </c>
      <c r="S120">
        <v>0</v>
      </c>
      <c r="T120">
        <v>0</v>
      </c>
      <c r="U120">
        <v>0</v>
      </c>
      <c r="V120">
        <v>0</v>
      </c>
      <c r="W120">
        <v>0</v>
      </c>
      <c r="X120">
        <v>0</v>
      </c>
      <c r="Y120">
        <v>0</v>
      </c>
      <c r="Z120">
        <v>0</v>
      </c>
      <c r="AA120">
        <v>0</v>
      </c>
      <c r="AB120">
        <v>0</v>
      </c>
      <c r="AC120">
        <v>0</v>
      </c>
      <c r="AD120">
        <v>0</v>
      </c>
      <c r="AE120">
        <v>0</v>
      </c>
      <c r="AF120">
        <v>0</v>
      </c>
      <c r="AG120" t="s">
        <v>507</v>
      </c>
      <c r="AH120" s="21" t="s">
        <v>571</v>
      </c>
      <c r="AI120" s="21">
        <v>187.20000000000005</v>
      </c>
      <c r="AJ120" s="21">
        <v>100</v>
      </c>
      <c r="AK120" s="21" t="s">
        <v>2060</v>
      </c>
      <c r="AL120" t="s">
        <v>70</v>
      </c>
      <c r="AM120" t="s">
        <v>2030</v>
      </c>
    </row>
    <row r="121" spans="1:39" x14ac:dyDescent="0.35">
      <c r="A121" t="s">
        <v>23852</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23944</v>
      </c>
      <c r="B122" t="s">
        <v>2363</v>
      </c>
      <c r="C122" t="s">
        <v>71</v>
      </c>
      <c r="D122" t="s">
        <v>2364</v>
      </c>
      <c r="E122" t="s">
        <v>72</v>
      </c>
      <c r="F122">
        <v>1</v>
      </c>
      <c r="G122" t="s">
        <v>2055</v>
      </c>
      <c r="H122" t="s">
        <v>2056</v>
      </c>
      <c r="I122" t="s">
        <v>38</v>
      </c>
      <c r="J122" t="s">
        <v>73</v>
      </c>
      <c r="K122" t="s">
        <v>68</v>
      </c>
      <c r="L122" t="s">
        <v>2058</v>
      </c>
      <c r="M122" t="s">
        <v>2059</v>
      </c>
      <c r="N122">
        <v>0</v>
      </c>
      <c r="O122">
        <v>0</v>
      </c>
      <c r="P122">
        <v>0</v>
      </c>
      <c r="Q122">
        <v>1440</v>
      </c>
      <c r="R122">
        <v>0</v>
      </c>
      <c r="S122">
        <v>0</v>
      </c>
      <c r="T122">
        <v>0</v>
      </c>
      <c r="U122">
        <v>0</v>
      </c>
      <c r="V122">
        <v>0</v>
      </c>
      <c r="W122">
        <v>0</v>
      </c>
      <c r="X122">
        <v>0</v>
      </c>
      <c r="Y122">
        <v>0</v>
      </c>
      <c r="Z122">
        <v>0</v>
      </c>
      <c r="AA122">
        <v>0</v>
      </c>
      <c r="AB122">
        <v>0</v>
      </c>
      <c r="AC122">
        <v>0</v>
      </c>
      <c r="AD122">
        <v>0</v>
      </c>
      <c r="AE122">
        <v>0</v>
      </c>
      <c r="AF122">
        <v>0</v>
      </c>
      <c r="AG122" t="s">
        <v>509</v>
      </c>
      <c r="AH122" s="21" t="s">
        <v>571</v>
      </c>
      <c r="AI122" s="21">
        <v>345.36</v>
      </c>
      <c r="AJ122" s="21">
        <v>100</v>
      </c>
      <c r="AK122" s="21" t="s">
        <v>2060</v>
      </c>
      <c r="AL122" t="s">
        <v>75</v>
      </c>
      <c r="AM122" t="s">
        <v>2031</v>
      </c>
    </row>
    <row r="123" spans="1:39" x14ac:dyDescent="0.35">
      <c r="A123" t="s">
        <v>23967</v>
      </c>
      <c r="B123" t="s">
        <v>2366</v>
      </c>
      <c r="C123" t="s">
        <v>86</v>
      </c>
      <c r="D123" t="s">
        <v>2367</v>
      </c>
      <c r="E123" t="s">
        <v>72</v>
      </c>
      <c r="F123">
        <v>1</v>
      </c>
      <c r="G123" t="s">
        <v>2055</v>
      </c>
      <c r="H123" t="s">
        <v>2056</v>
      </c>
      <c r="I123" t="s">
        <v>38</v>
      </c>
      <c r="J123" t="s">
        <v>73</v>
      </c>
      <c r="K123" t="s">
        <v>68</v>
      </c>
      <c r="L123" t="s">
        <v>2058</v>
      </c>
      <c r="M123" t="s">
        <v>2059</v>
      </c>
      <c r="N123">
        <v>1</v>
      </c>
      <c r="O123">
        <v>45</v>
      </c>
      <c r="P123">
        <v>3.13</v>
      </c>
      <c r="Q123">
        <v>1440</v>
      </c>
      <c r="R123">
        <v>0</v>
      </c>
      <c r="S123">
        <v>0</v>
      </c>
      <c r="T123">
        <v>0</v>
      </c>
      <c r="U123">
        <v>1</v>
      </c>
      <c r="V123">
        <v>45</v>
      </c>
      <c r="W123">
        <v>3.13</v>
      </c>
      <c r="X123">
        <v>0</v>
      </c>
      <c r="Y123">
        <v>0</v>
      </c>
      <c r="Z123">
        <v>0</v>
      </c>
      <c r="AA123">
        <v>0</v>
      </c>
      <c r="AB123">
        <v>0</v>
      </c>
      <c r="AC123">
        <v>0</v>
      </c>
      <c r="AD123">
        <v>0</v>
      </c>
      <c r="AE123">
        <v>0</v>
      </c>
      <c r="AF123">
        <v>0</v>
      </c>
      <c r="AG123" t="s">
        <v>510</v>
      </c>
      <c r="AH123" s="21" t="s">
        <v>571</v>
      </c>
      <c r="AI123" s="21">
        <v>345.36</v>
      </c>
      <c r="AJ123" s="21">
        <v>96.875</v>
      </c>
      <c r="AK123" s="21" t="s">
        <v>2063</v>
      </c>
      <c r="AL123" t="s">
        <v>75</v>
      </c>
      <c r="AM123" t="s">
        <v>2032</v>
      </c>
    </row>
    <row r="124" spans="1:39" x14ac:dyDescent="0.35">
      <c r="A124" t="s">
        <v>25068</v>
      </c>
      <c r="B124" t="s">
        <v>2369</v>
      </c>
      <c r="C124" t="s">
        <v>78</v>
      </c>
      <c r="D124" t="s">
        <v>2370</v>
      </c>
      <c r="E124" t="s">
        <v>560</v>
      </c>
      <c r="F124">
        <v>1</v>
      </c>
      <c r="G124" t="s">
        <v>2055</v>
      </c>
      <c r="H124" t="s">
        <v>2056</v>
      </c>
      <c r="I124" t="s">
        <v>38</v>
      </c>
      <c r="J124" t="s">
        <v>67</v>
      </c>
      <c r="K124" t="s">
        <v>68</v>
      </c>
      <c r="L124" t="s">
        <v>2058</v>
      </c>
      <c r="M124" t="s">
        <v>2059</v>
      </c>
      <c r="N124">
        <v>1</v>
      </c>
      <c r="O124">
        <v>27</v>
      </c>
      <c r="P124">
        <v>1.88</v>
      </c>
      <c r="Q124">
        <v>1440</v>
      </c>
      <c r="R124">
        <v>0</v>
      </c>
      <c r="S124">
        <v>0</v>
      </c>
      <c r="T124">
        <v>0</v>
      </c>
      <c r="U124">
        <v>1</v>
      </c>
      <c r="V124">
        <v>27</v>
      </c>
      <c r="W124">
        <v>1.88</v>
      </c>
      <c r="X124">
        <v>0</v>
      </c>
      <c r="Y124">
        <v>0</v>
      </c>
      <c r="Z124">
        <v>0</v>
      </c>
      <c r="AA124">
        <v>0</v>
      </c>
      <c r="AB124">
        <v>0</v>
      </c>
      <c r="AC124">
        <v>0</v>
      </c>
      <c r="AD124">
        <v>0</v>
      </c>
      <c r="AE124">
        <v>0</v>
      </c>
      <c r="AF124">
        <v>0</v>
      </c>
      <c r="AG124" t="s">
        <v>511</v>
      </c>
      <c r="AH124" s="21" t="s">
        <v>571</v>
      </c>
      <c r="AI124" s="21">
        <v>345.36</v>
      </c>
      <c r="AJ124" s="21">
        <v>98.125</v>
      </c>
      <c r="AK124" s="21" t="s">
        <v>2060</v>
      </c>
      <c r="AL124" t="s">
        <v>70</v>
      </c>
      <c r="AM124" t="s">
        <v>2033</v>
      </c>
    </row>
    <row r="125" spans="1:39" x14ac:dyDescent="0.35">
      <c r="A125" t="s">
        <v>25072</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25096</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25100</v>
      </c>
      <c r="B127" t="s">
        <v>2378</v>
      </c>
      <c r="C127" t="s">
        <v>100</v>
      </c>
      <c r="D127" t="s">
        <v>2379</v>
      </c>
      <c r="E127" t="s">
        <v>560</v>
      </c>
      <c r="F127">
        <v>1</v>
      </c>
      <c r="G127" t="s">
        <v>2055</v>
      </c>
      <c r="H127" t="s">
        <v>2056</v>
      </c>
      <c r="I127" t="s">
        <v>38</v>
      </c>
      <c r="J127" t="s">
        <v>67</v>
      </c>
      <c r="K127" t="s">
        <v>68</v>
      </c>
      <c r="L127" t="s">
        <v>2058</v>
      </c>
      <c r="M127" t="s">
        <v>2059</v>
      </c>
      <c r="N127">
        <v>0</v>
      </c>
      <c r="O127">
        <v>0</v>
      </c>
      <c r="P127">
        <v>0</v>
      </c>
      <c r="Q127">
        <v>1440</v>
      </c>
      <c r="R127">
        <v>0</v>
      </c>
      <c r="S127">
        <v>0</v>
      </c>
      <c r="T127">
        <v>0</v>
      </c>
      <c r="U127">
        <v>0</v>
      </c>
      <c r="V127">
        <v>0</v>
      </c>
      <c r="W127">
        <v>0</v>
      </c>
      <c r="X127">
        <v>0</v>
      </c>
      <c r="Y127">
        <v>0</v>
      </c>
      <c r="Z127">
        <v>0</v>
      </c>
      <c r="AA127">
        <v>0</v>
      </c>
      <c r="AB127">
        <v>0</v>
      </c>
      <c r="AC127">
        <v>0</v>
      </c>
      <c r="AD127">
        <v>0</v>
      </c>
      <c r="AE127">
        <v>0</v>
      </c>
      <c r="AF127">
        <v>0</v>
      </c>
      <c r="AG127" t="s">
        <v>514</v>
      </c>
      <c r="AH127" s="21" t="s">
        <v>571</v>
      </c>
      <c r="AI127" s="21">
        <v>345.36</v>
      </c>
      <c r="AJ127" s="21">
        <v>100</v>
      </c>
      <c r="AK127" s="21" t="s">
        <v>2063</v>
      </c>
      <c r="AL127" t="s">
        <v>70</v>
      </c>
      <c r="AM127" t="s">
        <v>2030</v>
      </c>
    </row>
    <row r="128" spans="1:39" x14ac:dyDescent="0.35">
      <c r="A128" t="s">
        <v>2383</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25147</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2389</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25167</v>
      </c>
      <c r="B131" t="s">
        <v>2390</v>
      </c>
      <c r="C131" t="s">
        <v>71</v>
      </c>
      <c r="D131" t="s">
        <v>2391</v>
      </c>
      <c r="E131" t="s">
        <v>72</v>
      </c>
      <c r="F131">
        <v>2</v>
      </c>
      <c r="G131" t="s">
        <v>2055</v>
      </c>
      <c r="H131" t="s">
        <v>2056</v>
      </c>
      <c r="I131" t="s">
        <v>38</v>
      </c>
      <c r="J131" t="s">
        <v>73</v>
      </c>
      <c r="K131" t="s">
        <v>68</v>
      </c>
      <c r="L131" t="s">
        <v>2058</v>
      </c>
      <c r="M131" t="s">
        <v>2059</v>
      </c>
      <c r="N131">
        <v>0</v>
      </c>
      <c r="O131">
        <v>0</v>
      </c>
      <c r="P131">
        <v>0</v>
      </c>
      <c r="Q131">
        <v>1440</v>
      </c>
      <c r="R131">
        <v>0</v>
      </c>
      <c r="S131">
        <v>0</v>
      </c>
      <c r="T131">
        <v>0</v>
      </c>
      <c r="U131">
        <v>0</v>
      </c>
      <c r="V131">
        <v>0</v>
      </c>
      <c r="W131">
        <v>0</v>
      </c>
      <c r="X131">
        <v>0</v>
      </c>
      <c r="Y131">
        <v>0</v>
      </c>
      <c r="Z131">
        <v>0</v>
      </c>
      <c r="AA131">
        <v>0</v>
      </c>
      <c r="AB131">
        <v>0</v>
      </c>
      <c r="AC131">
        <v>0</v>
      </c>
      <c r="AD131">
        <v>0</v>
      </c>
      <c r="AE131">
        <v>0</v>
      </c>
      <c r="AF131">
        <v>0</v>
      </c>
      <c r="AG131" t="s">
        <v>518</v>
      </c>
      <c r="AH131" s="21" t="s">
        <v>571</v>
      </c>
      <c r="AI131" s="21">
        <v>345.36</v>
      </c>
      <c r="AJ131" s="21">
        <v>100</v>
      </c>
      <c r="AK131" s="21" t="s">
        <v>2063</v>
      </c>
      <c r="AL131" t="s">
        <v>75</v>
      </c>
      <c r="AM131" t="s">
        <v>2033</v>
      </c>
    </row>
    <row r="132" spans="1:39" x14ac:dyDescent="0.35">
      <c r="A132" t="s">
        <v>2398</v>
      </c>
      <c r="B132" t="s">
        <v>2393</v>
      </c>
      <c r="C132" t="s">
        <v>66</v>
      </c>
      <c r="D132" t="s">
        <v>2394</v>
      </c>
      <c r="E132" t="s">
        <v>560</v>
      </c>
      <c r="F132">
        <v>1</v>
      </c>
      <c r="G132" t="s">
        <v>2055</v>
      </c>
      <c r="H132" t="s">
        <v>2056</v>
      </c>
      <c r="I132" t="s">
        <v>38</v>
      </c>
      <c r="J132" t="s">
        <v>67</v>
      </c>
      <c r="K132" t="s">
        <v>68</v>
      </c>
      <c r="L132" t="s">
        <v>2058</v>
      </c>
      <c r="M132" t="s">
        <v>2059</v>
      </c>
      <c r="N132">
        <v>1</v>
      </c>
      <c r="O132">
        <v>36</v>
      </c>
      <c r="P132">
        <v>2.5</v>
      </c>
      <c r="Q132">
        <v>1440</v>
      </c>
      <c r="R132">
        <v>1</v>
      </c>
      <c r="S132">
        <v>36</v>
      </c>
      <c r="T132">
        <v>2.5</v>
      </c>
      <c r="U132">
        <v>0</v>
      </c>
      <c r="V132">
        <v>0</v>
      </c>
      <c r="W132">
        <v>0</v>
      </c>
      <c r="X132">
        <v>0</v>
      </c>
      <c r="Y132">
        <v>0</v>
      </c>
      <c r="Z132">
        <v>0</v>
      </c>
      <c r="AA132">
        <v>0</v>
      </c>
      <c r="AB132">
        <v>0</v>
      </c>
      <c r="AC132">
        <v>0</v>
      </c>
      <c r="AD132">
        <v>0</v>
      </c>
      <c r="AE132">
        <v>0</v>
      </c>
      <c r="AF132">
        <v>0</v>
      </c>
      <c r="AG132" t="s">
        <v>519</v>
      </c>
      <c r="AH132" s="21" t="s">
        <v>571</v>
      </c>
      <c r="AI132" s="21">
        <v>345.36</v>
      </c>
      <c r="AJ132" s="21">
        <v>97.5</v>
      </c>
      <c r="AK132" s="21" t="s">
        <v>2063</v>
      </c>
      <c r="AL132" t="s">
        <v>70</v>
      </c>
      <c r="AM132" t="s">
        <v>2030</v>
      </c>
    </row>
    <row r="133" spans="1:39" x14ac:dyDescent="0.35">
      <c r="A133" t="s">
        <v>2401</v>
      </c>
      <c r="B133" t="s">
        <v>2396</v>
      </c>
      <c r="C133" t="s">
        <v>76</v>
      </c>
      <c r="D133" t="s">
        <v>2397</v>
      </c>
      <c r="E133" t="s">
        <v>560</v>
      </c>
      <c r="F133">
        <v>1</v>
      </c>
      <c r="G133" t="s">
        <v>2055</v>
      </c>
      <c r="H133" t="s">
        <v>2056</v>
      </c>
      <c r="I133" t="s">
        <v>38</v>
      </c>
      <c r="J133" t="s">
        <v>67</v>
      </c>
      <c r="K133" t="s">
        <v>68</v>
      </c>
      <c r="L133" t="s">
        <v>2058</v>
      </c>
      <c r="M133" t="s">
        <v>2059</v>
      </c>
      <c r="N133">
        <v>1</v>
      </c>
      <c r="O133">
        <v>17</v>
      </c>
      <c r="P133">
        <v>1.18</v>
      </c>
      <c r="Q133">
        <v>1440</v>
      </c>
      <c r="R133">
        <v>0</v>
      </c>
      <c r="S133">
        <v>0</v>
      </c>
      <c r="T133">
        <v>0</v>
      </c>
      <c r="U133">
        <v>1</v>
      </c>
      <c r="V133">
        <v>17</v>
      </c>
      <c r="W133">
        <v>1.18</v>
      </c>
      <c r="X133">
        <v>0</v>
      </c>
      <c r="Y133">
        <v>0</v>
      </c>
      <c r="Z133">
        <v>0</v>
      </c>
      <c r="AA133">
        <v>0</v>
      </c>
      <c r="AB133">
        <v>0</v>
      </c>
      <c r="AC133">
        <v>0</v>
      </c>
      <c r="AD133">
        <v>0</v>
      </c>
      <c r="AE133">
        <v>0</v>
      </c>
      <c r="AF133">
        <v>0</v>
      </c>
      <c r="AG133" t="s">
        <v>520</v>
      </c>
      <c r="AH133" s="21" t="s">
        <v>571</v>
      </c>
      <c r="AI133" s="21">
        <v>345.36</v>
      </c>
      <c r="AJ133" s="21">
        <v>98.819444444444443</v>
      </c>
      <c r="AK133" s="21" t="s">
        <v>2063</v>
      </c>
      <c r="AL133" t="s">
        <v>70</v>
      </c>
      <c r="AM133" t="s">
        <v>2033</v>
      </c>
    </row>
    <row r="134" spans="1:39" x14ac:dyDescent="0.35">
      <c r="A134" t="s">
        <v>25187</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2060</v>
      </c>
      <c r="AL134" t="s">
        <v>75</v>
      </c>
      <c r="AM134" t="s">
        <v>2032</v>
      </c>
    </row>
    <row r="135" spans="1:39" x14ac:dyDescent="0.35">
      <c r="A135" t="s">
        <v>25190</v>
      </c>
      <c r="B135" t="s">
        <v>2402</v>
      </c>
      <c r="C135" t="s">
        <v>78</v>
      </c>
      <c r="D135" t="s">
        <v>2403</v>
      </c>
      <c r="E135" t="s">
        <v>560</v>
      </c>
      <c r="F135">
        <v>1</v>
      </c>
      <c r="G135" t="s">
        <v>2055</v>
      </c>
      <c r="H135" t="s">
        <v>2056</v>
      </c>
      <c r="I135" t="s">
        <v>38</v>
      </c>
      <c r="J135" t="s">
        <v>67</v>
      </c>
      <c r="K135" t="s">
        <v>68</v>
      </c>
      <c r="L135" t="s">
        <v>2058</v>
      </c>
      <c r="M135" t="s">
        <v>2059</v>
      </c>
      <c r="N135">
        <v>0</v>
      </c>
      <c r="O135">
        <v>0</v>
      </c>
      <c r="P135">
        <v>0</v>
      </c>
      <c r="Q135">
        <v>1440</v>
      </c>
      <c r="R135">
        <v>0</v>
      </c>
      <c r="S135">
        <v>0</v>
      </c>
      <c r="T135">
        <v>0</v>
      </c>
      <c r="U135">
        <v>0</v>
      </c>
      <c r="V135">
        <v>0</v>
      </c>
      <c r="W135">
        <v>0</v>
      </c>
      <c r="X135">
        <v>0</v>
      </c>
      <c r="Y135">
        <v>0</v>
      </c>
      <c r="Z135">
        <v>0</v>
      </c>
      <c r="AA135">
        <v>0</v>
      </c>
      <c r="AB135">
        <v>0</v>
      </c>
      <c r="AC135">
        <v>0</v>
      </c>
      <c r="AD135">
        <v>0</v>
      </c>
      <c r="AE135">
        <v>0</v>
      </c>
      <c r="AF135">
        <v>0</v>
      </c>
      <c r="AG135" t="s">
        <v>522</v>
      </c>
      <c r="AH135" s="21" t="s">
        <v>571</v>
      </c>
      <c r="AI135" s="21">
        <v>345.36</v>
      </c>
      <c r="AJ135" s="21">
        <v>100</v>
      </c>
      <c r="AK135" s="21" t="s">
        <v>2063</v>
      </c>
      <c r="AL135" t="s">
        <v>70</v>
      </c>
      <c r="AM135" t="s">
        <v>2032</v>
      </c>
    </row>
    <row r="136" spans="1:39" x14ac:dyDescent="0.35">
      <c r="A136" t="s">
        <v>2407</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2060</v>
      </c>
      <c r="AL136" t="s">
        <v>70</v>
      </c>
      <c r="AM136" t="s">
        <v>2032</v>
      </c>
    </row>
    <row r="137" spans="1:39" x14ac:dyDescent="0.35">
      <c r="A137" t="s">
        <v>2413</v>
      </c>
      <c r="B137" t="s">
        <v>2408</v>
      </c>
      <c r="C137" t="s">
        <v>822</v>
      </c>
      <c r="D137" t="s">
        <v>2409</v>
      </c>
      <c r="E137" t="s">
        <v>72</v>
      </c>
      <c r="F137">
        <v>1</v>
      </c>
      <c r="G137" t="s">
        <v>2055</v>
      </c>
      <c r="H137" t="s">
        <v>2056</v>
      </c>
      <c r="I137" t="s">
        <v>38</v>
      </c>
      <c r="J137" t="s">
        <v>425</v>
      </c>
      <c r="K137" t="s">
        <v>68</v>
      </c>
      <c r="L137" t="s">
        <v>2058</v>
      </c>
      <c r="M137" t="s">
        <v>2059</v>
      </c>
      <c r="N137">
        <v>1</v>
      </c>
      <c r="O137">
        <v>43</v>
      </c>
      <c r="P137">
        <v>2.99</v>
      </c>
      <c r="Q137">
        <v>1440</v>
      </c>
      <c r="R137">
        <v>1</v>
      </c>
      <c r="S137">
        <v>43</v>
      </c>
      <c r="T137">
        <v>2.99</v>
      </c>
      <c r="U137">
        <v>0</v>
      </c>
      <c r="V137">
        <v>0</v>
      </c>
      <c r="W137">
        <v>0</v>
      </c>
      <c r="X137">
        <v>0</v>
      </c>
      <c r="Y137">
        <v>0</v>
      </c>
      <c r="Z137">
        <v>0</v>
      </c>
      <c r="AA137">
        <v>0</v>
      </c>
      <c r="AB137">
        <v>0</v>
      </c>
      <c r="AC137">
        <v>0</v>
      </c>
      <c r="AD137">
        <v>0</v>
      </c>
      <c r="AE137">
        <v>0</v>
      </c>
      <c r="AF137">
        <v>0</v>
      </c>
      <c r="AG137" t="s">
        <v>524</v>
      </c>
      <c r="AH137" s="21" t="s">
        <v>571</v>
      </c>
      <c r="AI137" s="21">
        <v>345.36</v>
      </c>
      <c r="AJ137" s="21">
        <v>97.013888888888886</v>
      </c>
      <c r="AK137" s="21" t="s">
        <v>2063</v>
      </c>
      <c r="AL137" t="s">
        <v>75</v>
      </c>
      <c r="AM137" t="s">
        <v>2030</v>
      </c>
    </row>
    <row r="138" spans="1:39" x14ac:dyDescent="0.35">
      <c r="A138" t="s">
        <v>2416</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25234</v>
      </c>
      <c r="B139" t="s">
        <v>2414</v>
      </c>
      <c r="C139" t="s">
        <v>237</v>
      </c>
      <c r="D139" t="s">
        <v>2415</v>
      </c>
      <c r="E139" t="s">
        <v>72</v>
      </c>
      <c r="F139">
        <v>1</v>
      </c>
      <c r="G139" t="s">
        <v>2055</v>
      </c>
      <c r="H139" t="s">
        <v>2056</v>
      </c>
      <c r="I139" t="s">
        <v>38</v>
      </c>
      <c r="J139" t="s">
        <v>73</v>
      </c>
      <c r="K139" t="s">
        <v>68</v>
      </c>
      <c r="L139" t="s">
        <v>2058</v>
      </c>
      <c r="M139" t="s">
        <v>2059</v>
      </c>
      <c r="N139">
        <v>1</v>
      </c>
      <c r="O139">
        <v>20</v>
      </c>
      <c r="P139">
        <v>1.39</v>
      </c>
      <c r="Q139">
        <v>1440</v>
      </c>
      <c r="R139">
        <v>1</v>
      </c>
      <c r="S139">
        <v>20</v>
      </c>
      <c r="T139">
        <v>1.39</v>
      </c>
      <c r="U139">
        <v>0</v>
      </c>
      <c r="V139">
        <v>0</v>
      </c>
      <c r="W139">
        <v>0</v>
      </c>
      <c r="X139">
        <v>0</v>
      </c>
      <c r="Y139">
        <v>0</v>
      </c>
      <c r="Z139">
        <v>0</v>
      </c>
      <c r="AA139">
        <v>0</v>
      </c>
      <c r="AB139">
        <v>0</v>
      </c>
      <c r="AC139">
        <v>0</v>
      </c>
      <c r="AD139">
        <v>0</v>
      </c>
      <c r="AE139">
        <v>0</v>
      </c>
      <c r="AF139">
        <v>0</v>
      </c>
      <c r="AG139" t="s">
        <v>526</v>
      </c>
      <c r="AH139" s="21" t="s">
        <v>571</v>
      </c>
      <c r="AI139" s="21">
        <v>345.36</v>
      </c>
      <c r="AJ139" s="21">
        <v>98.611111111111114</v>
      </c>
      <c r="AK139" s="21" t="s">
        <v>2063</v>
      </c>
      <c r="AL139" t="s">
        <v>75</v>
      </c>
      <c r="AM139" t="s">
        <v>2030</v>
      </c>
    </row>
    <row r="140" spans="1:39" x14ac:dyDescent="0.35">
      <c r="A140" t="s">
        <v>2419</v>
      </c>
      <c r="B140" t="s">
        <v>2417</v>
      </c>
      <c r="C140" t="s">
        <v>100</v>
      </c>
      <c r="D140" t="s">
        <v>2418</v>
      </c>
      <c r="E140" t="s">
        <v>560</v>
      </c>
      <c r="F140">
        <v>1</v>
      </c>
      <c r="G140" t="s">
        <v>2055</v>
      </c>
      <c r="H140" t="s">
        <v>2056</v>
      </c>
      <c r="I140" t="s">
        <v>38</v>
      </c>
      <c r="J140" t="s">
        <v>67</v>
      </c>
      <c r="K140" t="s">
        <v>68</v>
      </c>
      <c r="L140" t="s">
        <v>2058</v>
      </c>
      <c r="M140" t="s">
        <v>2059</v>
      </c>
      <c r="N140">
        <v>0</v>
      </c>
      <c r="O140">
        <v>0</v>
      </c>
      <c r="P140">
        <v>0</v>
      </c>
      <c r="Q140">
        <v>1440</v>
      </c>
      <c r="R140">
        <v>0</v>
      </c>
      <c r="S140">
        <v>0</v>
      </c>
      <c r="T140">
        <v>0</v>
      </c>
      <c r="U140">
        <v>0</v>
      </c>
      <c r="V140">
        <v>0</v>
      </c>
      <c r="W140">
        <v>0</v>
      </c>
      <c r="X140">
        <v>0</v>
      </c>
      <c r="Y140">
        <v>0</v>
      </c>
      <c r="Z140">
        <v>0</v>
      </c>
      <c r="AA140">
        <v>0</v>
      </c>
      <c r="AB140">
        <v>0</v>
      </c>
      <c r="AC140">
        <v>0</v>
      </c>
      <c r="AD140">
        <v>0</v>
      </c>
      <c r="AE140">
        <v>0</v>
      </c>
      <c r="AF140">
        <v>0</v>
      </c>
      <c r="AG140" t="s">
        <v>527</v>
      </c>
      <c r="AH140" s="21" t="s">
        <v>571</v>
      </c>
      <c r="AI140" s="21">
        <v>345.36</v>
      </c>
      <c r="AJ140" s="21">
        <v>100</v>
      </c>
      <c r="AK140" s="21" t="s">
        <v>2060</v>
      </c>
      <c r="AL140" t="s">
        <v>70</v>
      </c>
      <c r="AM140" t="s">
        <v>2030</v>
      </c>
    </row>
    <row r="141" spans="1:39" x14ac:dyDescent="0.35">
      <c r="A141" t="s">
        <v>2425</v>
      </c>
      <c r="B141" t="s">
        <v>2420</v>
      </c>
      <c r="C141" t="s">
        <v>86</v>
      </c>
      <c r="D141" t="s">
        <v>2421</v>
      </c>
      <c r="E141" t="s">
        <v>72</v>
      </c>
      <c r="F141">
        <v>1</v>
      </c>
      <c r="G141" t="s">
        <v>2055</v>
      </c>
      <c r="H141" t="s">
        <v>2056</v>
      </c>
      <c r="I141" t="s">
        <v>38</v>
      </c>
      <c r="J141" t="s">
        <v>73</v>
      </c>
      <c r="K141" t="s">
        <v>68</v>
      </c>
      <c r="L141" t="s">
        <v>2058</v>
      </c>
      <c r="M141" t="s">
        <v>2059</v>
      </c>
      <c r="N141">
        <v>4</v>
      </c>
      <c r="O141">
        <v>181</v>
      </c>
      <c r="P141">
        <v>12.57</v>
      </c>
      <c r="Q141">
        <v>1440</v>
      </c>
      <c r="R141">
        <v>0</v>
      </c>
      <c r="S141">
        <v>0</v>
      </c>
      <c r="T141">
        <v>0</v>
      </c>
      <c r="U141">
        <v>4</v>
      </c>
      <c r="V141">
        <v>181</v>
      </c>
      <c r="W141">
        <v>12.57</v>
      </c>
      <c r="X141">
        <v>0</v>
      </c>
      <c r="Y141">
        <v>0</v>
      </c>
      <c r="Z141">
        <v>0</v>
      </c>
      <c r="AA141">
        <v>0</v>
      </c>
      <c r="AB141">
        <v>0</v>
      </c>
      <c r="AC141">
        <v>0</v>
      </c>
      <c r="AD141">
        <v>0</v>
      </c>
      <c r="AE141">
        <v>0</v>
      </c>
      <c r="AF141">
        <v>0</v>
      </c>
      <c r="AG141" t="s">
        <v>528</v>
      </c>
      <c r="AH141" s="21" t="s">
        <v>571</v>
      </c>
      <c r="AI141" s="21">
        <v>345.36</v>
      </c>
      <c r="AJ141" s="21">
        <v>87.430555555555557</v>
      </c>
      <c r="AK141" s="21" t="s">
        <v>2063</v>
      </c>
      <c r="AL141" t="s">
        <v>75</v>
      </c>
      <c r="AM141" t="s">
        <v>2032</v>
      </c>
    </row>
    <row r="142" spans="1:39" x14ac:dyDescent="0.35">
      <c r="A142" t="s">
        <v>2428</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25278</v>
      </c>
      <c r="B143" t="s">
        <v>2426</v>
      </c>
      <c r="C143" t="s">
        <v>86</v>
      </c>
      <c r="D143" t="s">
        <v>2427</v>
      </c>
      <c r="E143" t="s">
        <v>72</v>
      </c>
      <c r="F143">
        <v>1</v>
      </c>
      <c r="G143" t="s">
        <v>2055</v>
      </c>
      <c r="H143" t="s">
        <v>2056</v>
      </c>
      <c r="I143" t="s">
        <v>38</v>
      </c>
      <c r="J143" t="s">
        <v>73</v>
      </c>
      <c r="K143" t="s">
        <v>68</v>
      </c>
      <c r="L143" t="s">
        <v>2058</v>
      </c>
      <c r="M143" t="s">
        <v>2170</v>
      </c>
      <c r="N143">
        <v>0</v>
      </c>
      <c r="O143">
        <v>0</v>
      </c>
      <c r="P143">
        <v>0</v>
      </c>
      <c r="Q143">
        <v>900</v>
      </c>
      <c r="R143">
        <v>0</v>
      </c>
      <c r="S143">
        <v>0</v>
      </c>
      <c r="T143">
        <v>0</v>
      </c>
      <c r="U143">
        <v>0</v>
      </c>
      <c r="V143">
        <v>0</v>
      </c>
      <c r="W143">
        <v>0</v>
      </c>
      <c r="X143">
        <v>0</v>
      </c>
      <c r="Y143">
        <v>0</v>
      </c>
      <c r="Z143">
        <v>0</v>
      </c>
      <c r="AA143">
        <v>0</v>
      </c>
      <c r="AB143">
        <v>0</v>
      </c>
      <c r="AC143">
        <v>0</v>
      </c>
      <c r="AD143">
        <v>0</v>
      </c>
      <c r="AE143">
        <v>0</v>
      </c>
      <c r="AF143">
        <v>0</v>
      </c>
      <c r="AG143" t="s">
        <v>530</v>
      </c>
      <c r="AH143" s="21" t="s">
        <v>571</v>
      </c>
      <c r="AI143" s="21">
        <v>216</v>
      </c>
      <c r="AJ143" s="21">
        <v>100</v>
      </c>
      <c r="AK143" s="21" t="s">
        <v>2060</v>
      </c>
      <c r="AL143" t="s">
        <v>75</v>
      </c>
      <c r="AM143" t="s">
        <v>2031</v>
      </c>
    </row>
    <row r="144" spans="1:39" x14ac:dyDescent="0.35">
      <c r="A144" t="s">
        <v>25282</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25305</v>
      </c>
      <c r="B145" t="s">
        <v>2433</v>
      </c>
      <c r="C145" t="s">
        <v>71</v>
      </c>
      <c r="D145" t="s">
        <v>2434</v>
      </c>
      <c r="E145" t="s">
        <v>72</v>
      </c>
      <c r="F145">
        <v>1</v>
      </c>
      <c r="G145" t="s">
        <v>2055</v>
      </c>
      <c r="H145" t="s">
        <v>2056</v>
      </c>
      <c r="I145" t="s">
        <v>38</v>
      </c>
      <c r="J145" t="s">
        <v>73</v>
      </c>
      <c r="K145" t="s">
        <v>68</v>
      </c>
      <c r="L145" t="s">
        <v>2058</v>
      </c>
      <c r="M145" t="s">
        <v>2059</v>
      </c>
      <c r="N145">
        <v>1</v>
      </c>
      <c r="O145">
        <v>2</v>
      </c>
      <c r="P145">
        <v>0.14000000000000001</v>
      </c>
      <c r="Q145">
        <v>1440</v>
      </c>
      <c r="R145">
        <v>0</v>
      </c>
      <c r="S145">
        <v>0</v>
      </c>
      <c r="T145">
        <v>0</v>
      </c>
      <c r="U145">
        <v>1</v>
      </c>
      <c r="V145">
        <v>2</v>
      </c>
      <c r="W145">
        <v>0.14000000000000001</v>
      </c>
      <c r="X145">
        <v>0</v>
      </c>
      <c r="Y145">
        <v>0</v>
      </c>
      <c r="Z145">
        <v>0</v>
      </c>
      <c r="AA145">
        <v>0</v>
      </c>
      <c r="AB145">
        <v>0</v>
      </c>
      <c r="AC145">
        <v>0</v>
      </c>
      <c r="AD145">
        <v>0</v>
      </c>
      <c r="AE145">
        <v>0</v>
      </c>
      <c r="AF145">
        <v>0</v>
      </c>
      <c r="AG145" t="s">
        <v>532</v>
      </c>
      <c r="AH145" s="21" t="s">
        <v>571</v>
      </c>
      <c r="AI145" s="21">
        <v>345.36</v>
      </c>
      <c r="AJ145" s="21">
        <v>99.861111111111114</v>
      </c>
      <c r="AK145" s="21" t="s">
        <v>2063</v>
      </c>
      <c r="AL145" t="s">
        <v>75</v>
      </c>
      <c r="AM145" t="s">
        <v>2032</v>
      </c>
    </row>
    <row r="146" spans="1:39" x14ac:dyDescent="0.35">
      <c r="A146" t="s">
        <v>2438</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9706</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2444</v>
      </c>
      <c r="B148" t="s">
        <v>2442</v>
      </c>
      <c r="C148" t="s">
        <v>117</v>
      </c>
      <c r="D148" t="s">
        <v>2443</v>
      </c>
      <c r="E148" t="s">
        <v>560</v>
      </c>
      <c r="F148">
        <v>1</v>
      </c>
      <c r="G148" t="s">
        <v>2055</v>
      </c>
      <c r="H148" t="s">
        <v>2056</v>
      </c>
      <c r="I148" t="s">
        <v>38</v>
      </c>
      <c r="J148" t="s">
        <v>67</v>
      </c>
      <c r="K148" t="s">
        <v>68</v>
      </c>
      <c r="L148" t="s">
        <v>2058</v>
      </c>
      <c r="M148" t="s">
        <v>2059</v>
      </c>
      <c r="N148">
        <v>0</v>
      </c>
      <c r="O148">
        <v>0</v>
      </c>
      <c r="P148">
        <v>0</v>
      </c>
      <c r="Q148">
        <v>1440</v>
      </c>
      <c r="R148">
        <v>0</v>
      </c>
      <c r="S148">
        <v>0</v>
      </c>
      <c r="T148">
        <v>0</v>
      </c>
      <c r="U148">
        <v>0</v>
      </c>
      <c r="V148">
        <v>0</v>
      </c>
      <c r="W148">
        <v>0</v>
      </c>
      <c r="X148">
        <v>0</v>
      </c>
      <c r="Y148">
        <v>0</v>
      </c>
      <c r="Z148">
        <v>0</v>
      </c>
      <c r="AA148">
        <v>0</v>
      </c>
      <c r="AB148">
        <v>0</v>
      </c>
      <c r="AC148">
        <v>0</v>
      </c>
      <c r="AD148">
        <v>0</v>
      </c>
      <c r="AE148">
        <v>0</v>
      </c>
      <c r="AF148">
        <v>0</v>
      </c>
      <c r="AG148" t="s">
        <v>535</v>
      </c>
      <c r="AH148" s="21" t="s">
        <v>571</v>
      </c>
      <c r="AI148" s="21">
        <v>345.36</v>
      </c>
      <c r="AJ148" s="21">
        <v>100</v>
      </c>
      <c r="AK148" s="21" t="s">
        <v>2060</v>
      </c>
      <c r="AL148" t="s">
        <v>70</v>
      </c>
      <c r="AM148" t="s">
        <v>2033</v>
      </c>
    </row>
    <row r="149" spans="1:39" x14ac:dyDescent="0.35">
      <c r="A149" t="s">
        <v>25353</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25371</v>
      </c>
      <c r="B150" t="s">
        <v>2448</v>
      </c>
      <c r="C150" t="s">
        <v>81</v>
      </c>
      <c r="D150" t="s">
        <v>2449</v>
      </c>
      <c r="E150" t="s">
        <v>560</v>
      </c>
      <c r="F150">
        <v>1</v>
      </c>
      <c r="G150" t="s">
        <v>2055</v>
      </c>
      <c r="H150" t="s">
        <v>2056</v>
      </c>
      <c r="I150" t="s">
        <v>38</v>
      </c>
      <c r="J150" t="s">
        <v>82</v>
      </c>
      <c r="K150" t="s">
        <v>68</v>
      </c>
      <c r="L150" t="s">
        <v>2058</v>
      </c>
      <c r="M150" t="s">
        <v>2059</v>
      </c>
      <c r="N150">
        <v>2</v>
      </c>
      <c r="O150">
        <v>32</v>
      </c>
      <c r="P150">
        <v>2.2200000000000002</v>
      </c>
      <c r="Q150">
        <v>1440</v>
      </c>
      <c r="R150">
        <v>1</v>
      </c>
      <c r="S150">
        <v>2</v>
      </c>
      <c r="T150">
        <v>0.14000000000000001</v>
      </c>
      <c r="U150">
        <v>1</v>
      </c>
      <c r="V150">
        <v>30</v>
      </c>
      <c r="W150">
        <v>2.08</v>
      </c>
      <c r="X150">
        <v>0</v>
      </c>
      <c r="Y150">
        <v>0</v>
      </c>
      <c r="Z150">
        <v>0</v>
      </c>
      <c r="AA150">
        <v>0</v>
      </c>
      <c r="AB150">
        <v>0</v>
      </c>
      <c r="AC150">
        <v>0</v>
      </c>
      <c r="AD150">
        <v>0</v>
      </c>
      <c r="AE150">
        <v>0</v>
      </c>
      <c r="AF150">
        <v>0</v>
      </c>
      <c r="AG150" t="s">
        <v>537</v>
      </c>
      <c r="AH150" s="21" t="s">
        <v>571</v>
      </c>
      <c r="AI150" s="21">
        <v>345.36</v>
      </c>
      <c r="AJ150" s="21">
        <v>97.777777777777771</v>
      </c>
      <c r="AK150" s="21" t="s">
        <v>2063</v>
      </c>
      <c r="AL150" t="s">
        <v>70</v>
      </c>
      <c r="AM150" t="s">
        <v>2030</v>
      </c>
    </row>
    <row r="151" spans="1:39" x14ac:dyDescent="0.35">
      <c r="A151" t="s">
        <v>25375</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2459</v>
      </c>
      <c r="B152" t="s">
        <v>2454</v>
      </c>
      <c r="C152" t="s">
        <v>567</v>
      </c>
      <c r="D152" t="s">
        <v>2455</v>
      </c>
      <c r="E152" t="s">
        <v>560</v>
      </c>
      <c r="F152">
        <v>1</v>
      </c>
      <c r="G152" t="s">
        <v>2055</v>
      </c>
      <c r="H152" t="s">
        <v>2056</v>
      </c>
      <c r="I152" t="s">
        <v>38</v>
      </c>
      <c r="J152" t="s">
        <v>428</v>
      </c>
      <c r="K152" t="s">
        <v>68</v>
      </c>
      <c r="L152" t="s">
        <v>2058</v>
      </c>
      <c r="M152" t="s">
        <v>2059</v>
      </c>
      <c r="N152">
        <v>1</v>
      </c>
      <c r="O152">
        <v>78</v>
      </c>
      <c r="P152">
        <v>5.42</v>
      </c>
      <c r="Q152">
        <v>1440</v>
      </c>
      <c r="R152">
        <v>0</v>
      </c>
      <c r="S152">
        <v>0</v>
      </c>
      <c r="T152">
        <v>0</v>
      </c>
      <c r="U152">
        <v>1</v>
      </c>
      <c r="V152">
        <v>78</v>
      </c>
      <c r="W152">
        <v>5.42</v>
      </c>
      <c r="X152">
        <v>0</v>
      </c>
      <c r="Y152">
        <v>0</v>
      </c>
      <c r="Z152">
        <v>0</v>
      </c>
      <c r="AA152">
        <v>0</v>
      </c>
      <c r="AB152">
        <v>0</v>
      </c>
      <c r="AC152">
        <v>0</v>
      </c>
      <c r="AD152">
        <v>0</v>
      </c>
      <c r="AE152">
        <v>0</v>
      </c>
      <c r="AF152">
        <v>0</v>
      </c>
      <c r="AG152" t="s">
        <v>539</v>
      </c>
      <c r="AH152" s="21" t="s">
        <v>571</v>
      </c>
      <c r="AI152" s="21">
        <v>345.36</v>
      </c>
      <c r="AJ152" s="21">
        <v>94.583333333333329</v>
      </c>
      <c r="AK152" s="21" t="s">
        <v>2063</v>
      </c>
      <c r="AL152" t="s">
        <v>70</v>
      </c>
      <c r="AM152" t="s">
        <v>2032</v>
      </c>
    </row>
    <row r="153" spans="1:39" x14ac:dyDescent="0.35">
      <c r="A153" t="s">
        <v>2462</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25410</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2465</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2060</v>
      </c>
      <c r="AL155" t="s">
        <v>70</v>
      </c>
      <c r="AM155" t="s">
        <v>2033</v>
      </c>
    </row>
    <row r="156" spans="1:39" x14ac:dyDescent="0.35">
      <c r="A156" t="s">
        <v>25434</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2060</v>
      </c>
      <c r="AL156" t="s">
        <v>70</v>
      </c>
      <c r="AM156" t="s">
        <v>2030</v>
      </c>
    </row>
    <row r="157" spans="1:39" x14ac:dyDescent="0.35">
      <c r="A157" t="s">
        <v>25469</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25493</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2063</v>
      </c>
      <c r="AL158" t="s">
        <v>70</v>
      </c>
      <c r="AM158" t="s">
        <v>2030</v>
      </c>
    </row>
    <row r="159" spans="1:39" x14ac:dyDescent="0.35">
      <c r="A159" t="s">
        <v>25513</v>
      </c>
      <c r="B159" t="s">
        <v>2475</v>
      </c>
      <c r="C159" t="s">
        <v>92</v>
      </c>
      <c r="D159" t="s">
        <v>2476</v>
      </c>
      <c r="E159" t="s">
        <v>119</v>
      </c>
      <c r="F159">
        <v>1</v>
      </c>
      <c r="G159" t="s">
        <v>2055</v>
      </c>
      <c r="H159" t="s">
        <v>2056</v>
      </c>
      <c r="I159" t="s">
        <v>38</v>
      </c>
      <c r="J159" t="s">
        <v>67</v>
      </c>
      <c r="K159" t="s">
        <v>68</v>
      </c>
      <c r="L159" t="s">
        <v>2058</v>
      </c>
      <c r="M159" t="s">
        <v>2059</v>
      </c>
      <c r="N159">
        <v>2</v>
      </c>
      <c r="O159">
        <v>78</v>
      </c>
      <c r="P159">
        <v>5.42</v>
      </c>
      <c r="Q159">
        <v>1440</v>
      </c>
      <c r="R159">
        <v>1</v>
      </c>
      <c r="S159">
        <v>35</v>
      </c>
      <c r="T159">
        <v>2.4300000000000002</v>
      </c>
      <c r="U159">
        <v>1</v>
      </c>
      <c r="V159">
        <v>43</v>
      </c>
      <c r="W159">
        <v>2.99</v>
      </c>
      <c r="X159">
        <v>0</v>
      </c>
      <c r="Y159">
        <v>0</v>
      </c>
      <c r="Z159">
        <v>0</v>
      </c>
      <c r="AA159">
        <v>0</v>
      </c>
      <c r="AB159">
        <v>0</v>
      </c>
      <c r="AC159">
        <v>0</v>
      </c>
      <c r="AD159">
        <v>0</v>
      </c>
      <c r="AE159">
        <v>0</v>
      </c>
      <c r="AF159">
        <v>0</v>
      </c>
      <c r="AG159" t="s">
        <v>546</v>
      </c>
      <c r="AH159" s="21" t="s">
        <v>571</v>
      </c>
      <c r="AI159" s="21">
        <v>345.36</v>
      </c>
      <c r="AJ159" s="21">
        <v>94.583333333333329</v>
      </c>
      <c r="AK159" s="21" t="s">
        <v>2063</v>
      </c>
      <c r="AL159" t="s">
        <v>70</v>
      </c>
      <c r="AM159" t="s">
        <v>2032</v>
      </c>
    </row>
    <row r="160" spans="1:39" x14ac:dyDescent="0.35">
      <c r="A160" t="s">
        <v>25532</v>
      </c>
      <c r="B160" t="s">
        <v>2478</v>
      </c>
      <c r="C160" t="s">
        <v>92</v>
      </c>
      <c r="D160" t="s">
        <v>2479</v>
      </c>
      <c r="E160" t="s">
        <v>119</v>
      </c>
      <c r="F160">
        <v>1</v>
      </c>
      <c r="G160" t="s">
        <v>2055</v>
      </c>
      <c r="H160" t="s">
        <v>2056</v>
      </c>
      <c r="I160" t="s">
        <v>38</v>
      </c>
      <c r="J160" t="s">
        <v>67</v>
      </c>
      <c r="K160" t="s">
        <v>68</v>
      </c>
      <c r="L160" t="s">
        <v>2058</v>
      </c>
      <c r="M160" t="s">
        <v>2059</v>
      </c>
      <c r="N160">
        <v>0</v>
      </c>
      <c r="O160">
        <v>0</v>
      </c>
      <c r="P160">
        <v>0</v>
      </c>
      <c r="Q160">
        <v>1440</v>
      </c>
      <c r="R160">
        <v>0</v>
      </c>
      <c r="S160">
        <v>0</v>
      </c>
      <c r="T160">
        <v>0</v>
      </c>
      <c r="U160">
        <v>0</v>
      </c>
      <c r="V160">
        <v>0</v>
      </c>
      <c r="W160">
        <v>0</v>
      </c>
      <c r="X160">
        <v>0</v>
      </c>
      <c r="Y160">
        <v>0</v>
      </c>
      <c r="Z160">
        <v>0</v>
      </c>
      <c r="AA160">
        <v>0</v>
      </c>
      <c r="AB160">
        <v>0</v>
      </c>
      <c r="AC160">
        <v>0</v>
      </c>
      <c r="AD160">
        <v>0</v>
      </c>
      <c r="AE160">
        <v>0</v>
      </c>
      <c r="AF160">
        <v>0</v>
      </c>
      <c r="AG160" t="s">
        <v>547</v>
      </c>
      <c r="AH160" s="21" t="s">
        <v>571</v>
      </c>
      <c r="AI160" s="21">
        <v>345.36</v>
      </c>
      <c r="AJ160" s="21">
        <v>100</v>
      </c>
      <c r="AK160" s="21" t="s">
        <v>2060</v>
      </c>
      <c r="AL160" t="s">
        <v>70</v>
      </c>
      <c r="AM160" t="s">
        <v>2033</v>
      </c>
    </row>
    <row r="161" spans="1:39" x14ac:dyDescent="0.35">
      <c r="A161" t="s">
        <v>9987</v>
      </c>
      <c r="B161" t="s">
        <v>2481</v>
      </c>
      <c r="C161" t="s">
        <v>128</v>
      </c>
      <c r="D161" t="s">
        <v>2482</v>
      </c>
      <c r="E161" t="s">
        <v>136</v>
      </c>
      <c r="F161">
        <v>4</v>
      </c>
      <c r="G161" t="s">
        <v>2055</v>
      </c>
      <c r="H161" t="s">
        <v>2056</v>
      </c>
      <c r="I161" t="s">
        <v>38</v>
      </c>
      <c r="J161" t="s">
        <v>113</v>
      </c>
      <c r="K161" t="s">
        <v>68</v>
      </c>
      <c r="L161" t="s">
        <v>2058</v>
      </c>
      <c r="M161" t="s">
        <v>2059</v>
      </c>
      <c r="N161">
        <v>0</v>
      </c>
      <c r="O161">
        <v>0</v>
      </c>
      <c r="P161">
        <v>0</v>
      </c>
      <c r="Q161">
        <v>1440</v>
      </c>
      <c r="R161">
        <v>0</v>
      </c>
      <c r="S161">
        <v>0</v>
      </c>
      <c r="T161">
        <v>0</v>
      </c>
      <c r="U161">
        <v>0</v>
      </c>
      <c r="V161">
        <v>0</v>
      </c>
      <c r="W161">
        <v>0</v>
      </c>
      <c r="X161">
        <v>0</v>
      </c>
      <c r="Y161">
        <v>0</v>
      </c>
      <c r="Z161">
        <v>0</v>
      </c>
      <c r="AA161">
        <v>0</v>
      </c>
      <c r="AB161">
        <v>0</v>
      </c>
      <c r="AC161">
        <v>0</v>
      </c>
      <c r="AD161">
        <v>0</v>
      </c>
      <c r="AE161">
        <v>0</v>
      </c>
      <c r="AF161">
        <v>0</v>
      </c>
      <c r="AG161" t="s">
        <v>548</v>
      </c>
      <c r="AH161" s="21" t="s">
        <v>571</v>
      </c>
      <c r="AI161" s="21">
        <v>345.36</v>
      </c>
      <c r="AJ161" s="21">
        <v>100</v>
      </c>
      <c r="AK161" s="21" t="s">
        <v>2063</v>
      </c>
      <c r="AL161" t="s">
        <v>115</v>
      </c>
      <c r="AM161" t="s">
        <v>2032</v>
      </c>
    </row>
    <row r="162" spans="1:39" x14ac:dyDescent="0.35">
      <c r="A162" t="s">
        <v>26565</v>
      </c>
      <c r="B162" t="s">
        <v>2484</v>
      </c>
      <c r="C162" t="s">
        <v>128</v>
      </c>
      <c r="D162" t="s">
        <v>2482</v>
      </c>
      <c r="E162" t="s">
        <v>136</v>
      </c>
      <c r="F162">
        <v>4</v>
      </c>
      <c r="G162" t="s">
        <v>2055</v>
      </c>
      <c r="H162" t="s">
        <v>2056</v>
      </c>
      <c r="I162" t="s">
        <v>38</v>
      </c>
      <c r="J162" t="s">
        <v>113</v>
      </c>
      <c r="K162" t="s">
        <v>68</v>
      </c>
      <c r="L162" t="s">
        <v>2058</v>
      </c>
      <c r="M162" t="s">
        <v>2059</v>
      </c>
      <c r="N162">
        <v>1</v>
      </c>
      <c r="O162">
        <v>12</v>
      </c>
      <c r="P162">
        <v>0.83</v>
      </c>
      <c r="Q162">
        <v>1440</v>
      </c>
      <c r="R162">
        <v>0</v>
      </c>
      <c r="S162">
        <v>0</v>
      </c>
      <c r="T162">
        <v>0</v>
      </c>
      <c r="U162">
        <v>1</v>
      </c>
      <c r="V162">
        <v>12</v>
      </c>
      <c r="W162">
        <v>0.83</v>
      </c>
      <c r="X162">
        <v>0</v>
      </c>
      <c r="Y162">
        <v>0</v>
      </c>
      <c r="Z162">
        <v>0</v>
      </c>
      <c r="AA162">
        <v>0</v>
      </c>
      <c r="AB162">
        <v>0</v>
      </c>
      <c r="AC162">
        <v>0</v>
      </c>
      <c r="AD162">
        <v>0</v>
      </c>
      <c r="AE162">
        <v>0</v>
      </c>
      <c r="AF162">
        <v>0</v>
      </c>
      <c r="AG162" t="s">
        <v>549</v>
      </c>
      <c r="AH162" s="21" t="s">
        <v>571</v>
      </c>
      <c r="AI162" s="21">
        <v>345.36</v>
      </c>
      <c r="AJ162" s="21">
        <v>99.166666666666671</v>
      </c>
      <c r="AK162" s="21" t="s">
        <v>2063</v>
      </c>
      <c r="AL162" t="s">
        <v>115</v>
      </c>
      <c r="AM162" t="s">
        <v>2030</v>
      </c>
    </row>
    <row r="163" spans="1:39" x14ac:dyDescent="0.35">
      <c r="A163" t="s">
        <v>26689</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27398</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27518</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2060</v>
      </c>
      <c r="AL165" t="s">
        <v>70</v>
      </c>
      <c r="AM165" t="s">
        <v>2030</v>
      </c>
    </row>
    <row r="166" spans="1:39" x14ac:dyDescent="0.35">
      <c r="A166" t="s">
        <v>29644</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2060</v>
      </c>
      <c r="AL166" t="s">
        <v>70</v>
      </c>
      <c r="AM166" t="s">
        <v>2030</v>
      </c>
    </row>
    <row r="167" spans="1:39" x14ac:dyDescent="0.35">
      <c r="A167" t="s">
        <v>29648</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29942</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2063</v>
      </c>
      <c r="AL168" t="s">
        <v>70</v>
      </c>
      <c r="AM168" t="s">
        <v>2033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7F76-5BA2-4C23-938F-4784D90A7B81}">
  <dimension ref="A1:AM168"/>
  <sheetViews>
    <sheetView workbookViewId="0">
      <selection activeCell="I7" sqref="I7:I168"/>
    </sheetView>
  </sheetViews>
  <sheetFormatPr defaultRowHeight="14.5" x14ac:dyDescent="0.35"/>
  <cols>
    <col min="4" max="4" width="19.81640625" customWidth="1"/>
  </cols>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30407</v>
      </c>
      <c r="D2" s="8" t="s">
        <v>51</v>
      </c>
      <c r="G2" t="s">
        <v>30407</v>
      </c>
    </row>
    <row r="3" spans="1:39" x14ac:dyDescent="0.35">
      <c r="B3" s="9" t="s">
        <v>52</v>
      </c>
      <c r="C3" s="10">
        <f>100-(D3/E3*100)</f>
        <v>99.024193548387103</v>
      </c>
      <c r="D3" s="11">
        <f>SUBTOTAL(9,O7:O99999)</f>
        <v>2178</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f>+E3/F3/DAY(G2)</f>
        <v>153.08641975308643</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1</v>
      </c>
      <c r="O14">
        <v>18</v>
      </c>
      <c r="P14">
        <v>1.25</v>
      </c>
      <c r="Q14">
        <v>1440</v>
      </c>
      <c r="R14">
        <v>1</v>
      </c>
      <c r="S14">
        <v>18</v>
      </c>
      <c r="T14">
        <v>1.25</v>
      </c>
      <c r="U14">
        <v>0</v>
      </c>
      <c r="V14">
        <v>0</v>
      </c>
      <c r="W14">
        <v>0</v>
      </c>
      <c r="X14">
        <v>0</v>
      </c>
      <c r="Y14">
        <v>0</v>
      </c>
      <c r="Z14">
        <v>0</v>
      </c>
      <c r="AA14">
        <v>0</v>
      </c>
      <c r="AB14">
        <v>0</v>
      </c>
      <c r="AC14">
        <v>0</v>
      </c>
      <c r="AD14">
        <v>0</v>
      </c>
      <c r="AE14">
        <v>0</v>
      </c>
      <c r="AF14">
        <v>0</v>
      </c>
      <c r="AG14" t="s">
        <v>399</v>
      </c>
      <c r="AH14" s="21" t="s">
        <v>569</v>
      </c>
      <c r="AI14" s="21">
        <v>345.36</v>
      </c>
      <c r="AJ14" s="21">
        <v>98.75</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1</v>
      </c>
      <c r="O16">
        <v>26</v>
      </c>
      <c r="P16">
        <v>1.81</v>
      </c>
      <c r="Q16">
        <v>1440</v>
      </c>
      <c r="R16">
        <v>1</v>
      </c>
      <c r="S16">
        <v>26</v>
      </c>
      <c r="T16">
        <v>1.81</v>
      </c>
      <c r="U16">
        <v>0</v>
      </c>
      <c r="V16">
        <v>0</v>
      </c>
      <c r="W16">
        <v>0</v>
      </c>
      <c r="X16">
        <v>0</v>
      </c>
      <c r="Y16">
        <v>0</v>
      </c>
      <c r="Z16">
        <v>0</v>
      </c>
      <c r="AA16">
        <v>0</v>
      </c>
      <c r="AB16">
        <v>0</v>
      </c>
      <c r="AC16">
        <v>0</v>
      </c>
      <c r="AD16">
        <v>0</v>
      </c>
      <c r="AE16">
        <v>0</v>
      </c>
      <c r="AF16">
        <v>0</v>
      </c>
      <c r="AG16" t="s">
        <v>401</v>
      </c>
      <c r="AH16" s="21" t="s">
        <v>572</v>
      </c>
      <c r="AI16" s="21">
        <v>345.36</v>
      </c>
      <c r="AJ16" s="21">
        <v>98.194444444444443</v>
      </c>
      <c r="AK16" s="21" t="s">
        <v>2063</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0</v>
      </c>
      <c r="O20">
        <v>0</v>
      </c>
      <c r="P20">
        <v>0</v>
      </c>
      <c r="Q20">
        <v>1440</v>
      </c>
      <c r="R20">
        <v>0</v>
      </c>
      <c r="S20">
        <v>0</v>
      </c>
      <c r="T20">
        <v>0</v>
      </c>
      <c r="U20">
        <v>0</v>
      </c>
      <c r="V20">
        <v>0</v>
      </c>
      <c r="W20">
        <v>0</v>
      </c>
      <c r="X20">
        <v>0</v>
      </c>
      <c r="Y20">
        <v>0</v>
      </c>
      <c r="Z20">
        <v>0</v>
      </c>
      <c r="AA20">
        <v>0</v>
      </c>
      <c r="AB20">
        <v>0</v>
      </c>
      <c r="AC20">
        <v>0</v>
      </c>
      <c r="AD20">
        <v>0</v>
      </c>
      <c r="AE20">
        <v>0</v>
      </c>
      <c r="AF20">
        <v>0</v>
      </c>
      <c r="AG20" t="s">
        <v>405</v>
      </c>
      <c r="AH20" s="21" t="s">
        <v>572</v>
      </c>
      <c r="AI20" s="21">
        <v>345.36</v>
      </c>
      <c r="AJ20" s="21">
        <v>100</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2060</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0</v>
      </c>
      <c r="O24">
        <v>0</v>
      </c>
      <c r="P24">
        <v>0</v>
      </c>
      <c r="Q24">
        <v>1440</v>
      </c>
      <c r="R24">
        <v>0</v>
      </c>
      <c r="S24">
        <v>0</v>
      </c>
      <c r="T24">
        <v>0</v>
      </c>
      <c r="U24">
        <v>0</v>
      </c>
      <c r="V24">
        <v>0</v>
      </c>
      <c r="W24">
        <v>0</v>
      </c>
      <c r="X24">
        <v>0</v>
      </c>
      <c r="Y24">
        <v>0</v>
      </c>
      <c r="Z24">
        <v>0</v>
      </c>
      <c r="AA24">
        <v>0</v>
      </c>
      <c r="AB24">
        <v>0</v>
      </c>
      <c r="AC24">
        <v>0</v>
      </c>
      <c r="AD24">
        <v>0</v>
      </c>
      <c r="AE24">
        <v>0</v>
      </c>
      <c r="AF24">
        <v>0</v>
      </c>
      <c r="AG24" t="s">
        <v>409</v>
      </c>
      <c r="AH24" s="21" t="s">
        <v>572</v>
      </c>
      <c r="AI24" s="21">
        <v>345.36</v>
      </c>
      <c r="AJ24" s="21">
        <v>100</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2063</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0</v>
      </c>
      <c r="P31">
        <v>0</v>
      </c>
      <c r="Q31">
        <v>1440</v>
      </c>
      <c r="R31">
        <v>0</v>
      </c>
      <c r="S31">
        <v>0</v>
      </c>
      <c r="T31">
        <v>0</v>
      </c>
      <c r="U31">
        <v>0</v>
      </c>
      <c r="V31">
        <v>0</v>
      </c>
      <c r="W31">
        <v>0</v>
      </c>
      <c r="X31">
        <v>0</v>
      </c>
      <c r="Y31">
        <v>0</v>
      </c>
      <c r="Z31">
        <v>0</v>
      </c>
      <c r="AA31">
        <v>0</v>
      </c>
      <c r="AB31">
        <v>0</v>
      </c>
      <c r="AC31">
        <v>0</v>
      </c>
      <c r="AD31">
        <v>0</v>
      </c>
      <c r="AE31">
        <v>0</v>
      </c>
      <c r="AF31">
        <v>0</v>
      </c>
      <c r="AG31" t="s">
        <v>416</v>
      </c>
      <c r="AH31" s="21" t="s">
        <v>571</v>
      </c>
      <c r="AI31" s="21">
        <v>345.36</v>
      </c>
      <c r="AJ31" s="21">
        <v>100</v>
      </c>
      <c r="AK31" s="21" t="s">
        <v>2060</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2</v>
      </c>
      <c r="O38">
        <v>115</v>
      </c>
      <c r="P38">
        <v>7.99</v>
      </c>
      <c r="Q38">
        <v>1440</v>
      </c>
      <c r="R38">
        <v>2</v>
      </c>
      <c r="S38">
        <v>115</v>
      </c>
      <c r="T38">
        <v>7.99</v>
      </c>
      <c r="U38">
        <v>0</v>
      </c>
      <c r="V38">
        <v>0</v>
      </c>
      <c r="W38">
        <v>0</v>
      </c>
      <c r="X38">
        <v>0</v>
      </c>
      <c r="Y38">
        <v>0</v>
      </c>
      <c r="Z38">
        <v>0</v>
      </c>
      <c r="AA38">
        <v>0</v>
      </c>
      <c r="AB38">
        <v>0</v>
      </c>
      <c r="AC38">
        <v>0</v>
      </c>
      <c r="AD38">
        <v>0</v>
      </c>
      <c r="AE38">
        <v>0</v>
      </c>
      <c r="AF38">
        <v>0</v>
      </c>
      <c r="AG38" t="s">
        <v>424</v>
      </c>
      <c r="AH38" s="21" t="s">
        <v>572</v>
      </c>
      <c r="AI38" s="21">
        <v>345.36</v>
      </c>
      <c r="AJ38" s="21">
        <v>92.013888888888886</v>
      </c>
      <c r="AK38" s="21" t="s">
        <v>2063</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2</v>
      </c>
      <c r="O39">
        <v>67</v>
      </c>
      <c r="P39">
        <v>4.6500000000000004</v>
      </c>
      <c r="Q39">
        <v>1440</v>
      </c>
      <c r="R39">
        <v>0</v>
      </c>
      <c r="S39">
        <v>0</v>
      </c>
      <c r="T39">
        <v>0</v>
      </c>
      <c r="U39">
        <v>2</v>
      </c>
      <c r="V39">
        <v>67</v>
      </c>
      <c r="W39">
        <v>4.6500000000000004</v>
      </c>
      <c r="X39">
        <v>0</v>
      </c>
      <c r="Y39">
        <v>0</v>
      </c>
      <c r="Z39">
        <v>0</v>
      </c>
      <c r="AA39">
        <v>0</v>
      </c>
      <c r="AB39">
        <v>0</v>
      </c>
      <c r="AC39">
        <v>0</v>
      </c>
      <c r="AD39">
        <v>0</v>
      </c>
      <c r="AE39">
        <v>0</v>
      </c>
      <c r="AF39">
        <v>0</v>
      </c>
      <c r="AG39" t="s">
        <v>426</v>
      </c>
      <c r="AH39" s="21" t="s">
        <v>569</v>
      </c>
      <c r="AI39" s="21">
        <v>345.36</v>
      </c>
      <c r="AJ39" s="21">
        <v>95.347222222222229</v>
      </c>
      <c r="AK39" s="21" t="s">
        <v>2063</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0</v>
      </c>
      <c r="O40">
        <v>0</v>
      </c>
      <c r="P40">
        <v>0</v>
      </c>
      <c r="Q40">
        <v>1440</v>
      </c>
      <c r="R40">
        <v>0</v>
      </c>
      <c r="S40">
        <v>0</v>
      </c>
      <c r="T40">
        <v>0</v>
      </c>
      <c r="U40">
        <v>0</v>
      </c>
      <c r="V40">
        <v>0</v>
      </c>
      <c r="W40">
        <v>0</v>
      </c>
      <c r="X40">
        <v>0</v>
      </c>
      <c r="Y40">
        <v>0</v>
      </c>
      <c r="Z40">
        <v>0</v>
      </c>
      <c r="AA40">
        <v>0</v>
      </c>
      <c r="AB40">
        <v>0</v>
      </c>
      <c r="AC40">
        <v>0</v>
      </c>
      <c r="AD40">
        <v>0</v>
      </c>
      <c r="AE40">
        <v>0</v>
      </c>
      <c r="AF40">
        <v>0</v>
      </c>
      <c r="AG40" t="s">
        <v>427</v>
      </c>
      <c r="AH40" s="21" t="s">
        <v>569</v>
      </c>
      <c r="AI40" s="21">
        <v>345.36</v>
      </c>
      <c r="AJ40" s="21">
        <v>100</v>
      </c>
      <c r="AK40" s="21" t="s">
        <v>2063</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1</v>
      </c>
      <c r="O43">
        <v>151</v>
      </c>
      <c r="P43">
        <v>10.49</v>
      </c>
      <c r="Q43">
        <v>1440</v>
      </c>
      <c r="R43">
        <v>1</v>
      </c>
      <c r="S43">
        <v>151</v>
      </c>
      <c r="T43">
        <v>10.49</v>
      </c>
      <c r="U43">
        <v>0</v>
      </c>
      <c r="V43">
        <v>0</v>
      </c>
      <c r="W43">
        <v>0</v>
      </c>
      <c r="X43">
        <v>0</v>
      </c>
      <c r="Y43">
        <v>0</v>
      </c>
      <c r="Z43">
        <v>0</v>
      </c>
      <c r="AA43">
        <v>0</v>
      </c>
      <c r="AB43">
        <v>0</v>
      </c>
      <c r="AC43">
        <v>0</v>
      </c>
      <c r="AD43">
        <v>0</v>
      </c>
      <c r="AE43">
        <v>0</v>
      </c>
      <c r="AF43">
        <v>0</v>
      </c>
      <c r="AG43" t="s">
        <v>433</v>
      </c>
      <c r="AH43" s="21" t="s">
        <v>572</v>
      </c>
      <c r="AI43" s="21">
        <v>345.36</v>
      </c>
      <c r="AJ43" s="21">
        <v>89.513888888888886</v>
      </c>
      <c r="AK43" s="21" t="s">
        <v>2063</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2063</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1</v>
      </c>
      <c r="O46">
        <v>19</v>
      </c>
      <c r="P46">
        <v>1.32</v>
      </c>
      <c r="Q46">
        <v>1440</v>
      </c>
      <c r="R46">
        <v>0</v>
      </c>
      <c r="S46">
        <v>0</v>
      </c>
      <c r="T46">
        <v>0</v>
      </c>
      <c r="U46">
        <v>1</v>
      </c>
      <c r="V46">
        <v>19</v>
      </c>
      <c r="W46">
        <v>1.32</v>
      </c>
      <c r="X46">
        <v>0</v>
      </c>
      <c r="Y46">
        <v>0</v>
      </c>
      <c r="Z46">
        <v>0</v>
      </c>
      <c r="AA46">
        <v>0</v>
      </c>
      <c r="AB46">
        <v>0</v>
      </c>
      <c r="AC46">
        <v>0</v>
      </c>
      <c r="AD46">
        <v>0</v>
      </c>
      <c r="AE46">
        <v>0</v>
      </c>
      <c r="AF46">
        <v>0</v>
      </c>
      <c r="AG46" t="s">
        <v>436</v>
      </c>
      <c r="AH46" s="21" t="s">
        <v>572</v>
      </c>
      <c r="AI46" s="21">
        <v>345.36</v>
      </c>
      <c r="AJ46" s="21">
        <v>98.680555555555557</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0</v>
      </c>
      <c r="O47">
        <v>0</v>
      </c>
      <c r="P47">
        <v>0</v>
      </c>
      <c r="Q47">
        <v>1440</v>
      </c>
      <c r="R47">
        <v>0</v>
      </c>
      <c r="S47">
        <v>0</v>
      </c>
      <c r="T47">
        <v>0</v>
      </c>
      <c r="U47">
        <v>0</v>
      </c>
      <c r="V47">
        <v>0</v>
      </c>
      <c r="W47">
        <v>0</v>
      </c>
      <c r="X47">
        <v>0</v>
      </c>
      <c r="Y47">
        <v>0</v>
      </c>
      <c r="Z47">
        <v>0</v>
      </c>
      <c r="AA47">
        <v>0</v>
      </c>
      <c r="AB47">
        <v>0</v>
      </c>
      <c r="AC47">
        <v>0</v>
      </c>
      <c r="AD47">
        <v>0</v>
      </c>
      <c r="AE47">
        <v>0</v>
      </c>
      <c r="AF47">
        <v>0</v>
      </c>
      <c r="AG47" t="s">
        <v>437</v>
      </c>
      <c r="AH47" s="21" t="s">
        <v>569</v>
      </c>
      <c r="AI47" s="21">
        <v>345.36</v>
      </c>
      <c r="AJ47" s="21">
        <v>100</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0</v>
      </c>
      <c r="O48">
        <v>0</v>
      </c>
      <c r="P48">
        <v>0</v>
      </c>
      <c r="Q48">
        <v>1440</v>
      </c>
      <c r="R48">
        <v>0</v>
      </c>
      <c r="S48">
        <v>0</v>
      </c>
      <c r="T48">
        <v>0</v>
      </c>
      <c r="U48">
        <v>0</v>
      </c>
      <c r="V48">
        <v>0</v>
      </c>
      <c r="W48">
        <v>0</v>
      </c>
      <c r="X48">
        <v>0</v>
      </c>
      <c r="Y48">
        <v>0</v>
      </c>
      <c r="Z48">
        <v>0</v>
      </c>
      <c r="AA48">
        <v>0</v>
      </c>
      <c r="AB48">
        <v>0</v>
      </c>
      <c r="AC48">
        <v>0</v>
      </c>
      <c r="AD48">
        <v>0</v>
      </c>
      <c r="AE48">
        <v>0</v>
      </c>
      <c r="AF48">
        <v>0</v>
      </c>
      <c r="AG48" t="s">
        <v>438</v>
      </c>
      <c r="AH48" s="21" t="s">
        <v>572</v>
      </c>
      <c r="AI48" s="21">
        <v>345.36</v>
      </c>
      <c r="AJ48" s="21">
        <v>100</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2060</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2060</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2</v>
      </c>
      <c r="O51">
        <v>64</v>
      </c>
      <c r="P51">
        <v>7.11</v>
      </c>
      <c r="Q51">
        <v>900</v>
      </c>
      <c r="R51">
        <v>2</v>
      </c>
      <c r="S51">
        <v>64</v>
      </c>
      <c r="T51">
        <v>7.11</v>
      </c>
      <c r="U51">
        <v>0</v>
      </c>
      <c r="V51">
        <v>0</v>
      </c>
      <c r="W51">
        <v>0</v>
      </c>
      <c r="X51">
        <v>0</v>
      </c>
      <c r="Y51">
        <v>0</v>
      </c>
      <c r="Z51">
        <v>0</v>
      </c>
      <c r="AA51">
        <v>0</v>
      </c>
      <c r="AB51">
        <v>0</v>
      </c>
      <c r="AC51">
        <v>0</v>
      </c>
      <c r="AD51">
        <v>0</v>
      </c>
      <c r="AE51">
        <v>0</v>
      </c>
      <c r="AF51">
        <v>0</v>
      </c>
      <c r="AG51" t="s">
        <v>441</v>
      </c>
      <c r="AH51" s="21" t="s">
        <v>572</v>
      </c>
      <c r="AI51" s="21">
        <v>216</v>
      </c>
      <c r="AJ51" s="21">
        <v>92.888888888888886</v>
      </c>
      <c r="AK51" s="21" t="s">
        <v>2063</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2063</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0</v>
      </c>
      <c r="O55">
        <v>0</v>
      </c>
      <c r="P55">
        <v>0</v>
      </c>
      <c r="Q55">
        <v>1440</v>
      </c>
      <c r="R55">
        <v>0</v>
      </c>
      <c r="S55">
        <v>0</v>
      </c>
      <c r="T55">
        <v>0</v>
      </c>
      <c r="U55">
        <v>0</v>
      </c>
      <c r="V55">
        <v>0</v>
      </c>
      <c r="W55">
        <v>0</v>
      </c>
      <c r="X55">
        <v>0</v>
      </c>
      <c r="Y55">
        <v>0</v>
      </c>
      <c r="Z55">
        <v>0</v>
      </c>
      <c r="AA55">
        <v>0</v>
      </c>
      <c r="AB55">
        <v>0</v>
      </c>
      <c r="AC55">
        <v>0</v>
      </c>
      <c r="AD55">
        <v>0</v>
      </c>
      <c r="AE55">
        <v>0</v>
      </c>
      <c r="AF55">
        <v>0</v>
      </c>
      <c r="AG55" t="s">
        <v>446</v>
      </c>
      <c r="AH55" s="21" t="s">
        <v>572</v>
      </c>
      <c r="AI55" s="21">
        <v>345.36</v>
      </c>
      <c r="AJ55" s="21">
        <v>100</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0</v>
      </c>
      <c r="O57">
        <v>0</v>
      </c>
      <c r="P57">
        <v>0</v>
      </c>
      <c r="Q57">
        <v>900</v>
      </c>
      <c r="R57">
        <v>0</v>
      </c>
      <c r="S57">
        <v>0</v>
      </c>
      <c r="T57">
        <v>0</v>
      </c>
      <c r="U57">
        <v>0</v>
      </c>
      <c r="V57">
        <v>0</v>
      </c>
      <c r="W57">
        <v>0</v>
      </c>
      <c r="X57">
        <v>0</v>
      </c>
      <c r="Y57">
        <v>0</v>
      </c>
      <c r="Z57">
        <v>0</v>
      </c>
      <c r="AA57">
        <v>0</v>
      </c>
      <c r="AB57">
        <v>0</v>
      </c>
      <c r="AC57">
        <v>0</v>
      </c>
      <c r="AD57">
        <v>0</v>
      </c>
      <c r="AE57">
        <v>0</v>
      </c>
      <c r="AF57">
        <v>0</v>
      </c>
      <c r="AG57" t="s">
        <v>448</v>
      </c>
      <c r="AH57" s="21" t="s">
        <v>572</v>
      </c>
      <c r="AI57" s="21">
        <v>216</v>
      </c>
      <c r="AJ57" s="21">
        <v>100</v>
      </c>
      <c r="AK57" s="21" t="s">
        <v>2063</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2060</v>
      </c>
      <c r="AL64" t="s">
        <v>70</v>
      </c>
      <c r="AM64" t="s">
        <v>2030</v>
      </c>
    </row>
    <row r="65" spans="1:39" x14ac:dyDescent="0.35">
      <c r="A65" t="s">
        <v>6344</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6348</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6352</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6439</v>
      </c>
      <c r="B68" t="s">
        <v>2218</v>
      </c>
      <c r="C68" t="s">
        <v>71</v>
      </c>
      <c r="D68" t="s">
        <v>2156</v>
      </c>
      <c r="E68" t="s">
        <v>72</v>
      </c>
      <c r="F68">
        <v>1</v>
      </c>
      <c r="G68" t="s">
        <v>2055</v>
      </c>
      <c r="H68" t="s">
        <v>2056</v>
      </c>
      <c r="I68" t="s">
        <v>38</v>
      </c>
      <c r="J68" t="s">
        <v>73</v>
      </c>
      <c r="K68" t="s">
        <v>68</v>
      </c>
      <c r="L68" t="s">
        <v>2058</v>
      </c>
      <c r="M68" t="s">
        <v>2059</v>
      </c>
      <c r="N68">
        <v>2</v>
      </c>
      <c r="O68">
        <v>36</v>
      </c>
      <c r="P68">
        <v>2.5</v>
      </c>
      <c r="Q68">
        <v>1440</v>
      </c>
      <c r="R68">
        <v>1</v>
      </c>
      <c r="S68">
        <v>25</v>
      </c>
      <c r="T68">
        <v>1.74</v>
      </c>
      <c r="U68">
        <v>1</v>
      </c>
      <c r="V68">
        <v>11</v>
      </c>
      <c r="W68">
        <v>0.76</v>
      </c>
      <c r="X68">
        <v>0</v>
      </c>
      <c r="Y68">
        <v>0</v>
      </c>
      <c r="Z68">
        <v>0</v>
      </c>
      <c r="AA68">
        <v>0</v>
      </c>
      <c r="AB68">
        <v>0</v>
      </c>
      <c r="AC68">
        <v>0</v>
      </c>
      <c r="AD68">
        <v>0</v>
      </c>
      <c r="AE68">
        <v>0</v>
      </c>
      <c r="AF68">
        <v>0</v>
      </c>
      <c r="AG68" t="s">
        <v>462</v>
      </c>
      <c r="AH68" s="21" t="s">
        <v>569</v>
      </c>
      <c r="AI68" s="21">
        <v>345.36</v>
      </c>
      <c r="AJ68" s="21">
        <v>97.5</v>
      </c>
      <c r="AK68" s="21" t="s">
        <v>2060</v>
      </c>
      <c r="AL68" t="s">
        <v>75</v>
      </c>
      <c r="AM68" t="s">
        <v>2031</v>
      </c>
    </row>
    <row r="69" spans="1:39" x14ac:dyDescent="0.35">
      <c r="A69" t="s">
        <v>6687</v>
      </c>
      <c r="B69" t="s">
        <v>2220</v>
      </c>
      <c r="C69" t="s">
        <v>100</v>
      </c>
      <c r="D69" t="s">
        <v>2221</v>
      </c>
      <c r="E69" t="s">
        <v>560</v>
      </c>
      <c r="F69">
        <v>1</v>
      </c>
      <c r="G69" t="s">
        <v>2055</v>
      </c>
      <c r="H69" t="s">
        <v>2056</v>
      </c>
      <c r="I69" t="s">
        <v>38</v>
      </c>
      <c r="J69" t="s">
        <v>67</v>
      </c>
      <c r="K69" t="s">
        <v>68</v>
      </c>
      <c r="L69" t="s">
        <v>2058</v>
      </c>
      <c r="M69" t="s">
        <v>2059</v>
      </c>
      <c r="N69">
        <v>1</v>
      </c>
      <c r="O69">
        <v>22</v>
      </c>
      <c r="P69">
        <v>1.53</v>
      </c>
      <c r="Q69">
        <v>1440</v>
      </c>
      <c r="R69">
        <v>0</v>
      </c>
      <c r="S69">
        <v>0</v>
      </c>
      <c r="T69">
        <v>0</v>
      </c>
      <c r="U69">
        <v>0</v>
      </c>
      <c r="V69">
        <v>0</v>
      </c>
      <c r="W69">
        <v>0</v>
      </c>
      <c r="X69">
        <v>1</v>
      </c>
      <c r="Y69">
        <v>22</v>
      </c>
      <c r="Z69">
        <v>1.53</v>
      </c>
      <c r="AA69">
        <v>0</v>
      </c>
      <c r="AB69">
        <v>0</v>
      </c>
      <c r="AC69">
        <v>0</v>
      </c>
      <c r="AD69">
        <v>0</v>
      </c>
      <c r="AE69">
        <v>0</v>
      </c>
      <c r="AF69">
        <v>0</v>
      </c>
      <c r="AG69" t="s">
        <v>463</v>
      </c>
      <c r="AH69" s="21" t="s">
        <v>571</v>
      </c>
      <c r="AI69" s="21">
        <v>345.36</v>
      </c>
      <c r="AJ69" s="21">
        <v>98.472222222222229</v>
      </c>
      <c r="AK69" s="21" t="s">
        <v>2060</v>
      </c>
      <c r="AL69" t="s">
        <v>70</v>
      </c>
      <c r="AM69" t="s">
        <v>2032</v>
      </c>
    </row>
    <row r="70" spans="1:39" x14ac:dyDescent="0.35">
      <c r="A70" t="s">
        <v>7026</v>
      </c>
      <c r="B70" t="s">
        <v>2223</v>
      </c>
      <c r="C70" t="s">
        <v>117</v>
      </c>
      <c r="D70" t="s">
        <v>2224</v>
      </c>
      <c r="E70" t="s">
        <v>560</v>
      </c>
      <c r="F70">
        <v>1</v>
      </c>
      <c r="G70" t="s">
        <v>2055</v>
      </c>
      <c r="H70" t="s">
        <v>2056</v>
      </c>
      <c r="I70" t="s">
        <v>38</v>
      </c>
      <c r="J70" t="s">
        <v>67</v>
      </c>
      <c r="K70" t="s">
        <v>68</v>
      </c>
      <c r="L70" t="s">
        <v>2058</v>
      </c>
      <c r="M70" t="s">
        <v>2225</v>
      </c>
      <c r="N70">
        <v>1</v>
      </c>
      <c r="O70">
        <v>58</v>
      </c>
      <c r="P70">
        <v>8.06</v>
      </c>
      <c r="Q70">
        <v>720</v>
      </c>
      <c r="R70">
        <v>0</v>
      </c>
      <c r="S70">
        <v>0</v>
      </c>
      <c r="T70">
        <v>0</v>
      </c>
      <c r="U70">
        <v>1</v>
      </c>
      <c r="V70">
        <v>58</v>
      </c>
      <c r="W70">
        <v>8.06</v>
      </c>
      <c r="X70">
        <v>0</v>
      </c>
      <c r="Y70">
        <v>0</v>
      </c>
      <c r="Z70">
        <v>0</v>
      </c>
      <c r="AA70">
        <v>0</v>
      </c>
      <c r="AB70">
        <v>0</v>
      </c>
      <c r="AC70">
        <v>0</v>
      </c>
      <c r="AD70">
        <v>0</v>
      </c>
      <c r="AE70">
        <v>0</v>
      </c>
      <c r="AF70">
        <v>0</v>
      </c>
      <c r="AG70" t="s">
        <v>464</v>
      </c>
      <c r="AH70" s="21" t="s">
        <v>572</v>
      </c>
      <c r="AI70" s="21">
        <v>172.79999999999998</v>
      </c>
      <c r="AJ70" s="21">
        <v>91.944444444444443</v>
      </c>
      <c r="AK70" s="21" t="s">
        <v>2063</v>
      </c>
      <c r="AL70" t="s">
        <v>70</v>
      </c>
      <c r="AM70" t="s">
        <v>2030</v>
      </c>
    </row>
    <row r="71" spans="1:39" x14ac:dyDescent="0.35">
      <c r="A71" t="s">
        <v>7042</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2063</v>
      </c>
      <c r="AL71" t="s">
        <v>70</v>
      </c>
      <c r="AM71" t="s">
        <v>2031</v>
      </c>
    </row>
    <row r="72" spans="1:39" x14ac:dyDescent="0.35">
      <c r="A72" t="s">
        <v>7043</v>
      </c>
      <c r="B72" t="s">
        <v>2230</v>
      </c>
      <c r="C72" t="s">
        <v>86</v>
      </c>
      <c r="D72" t="s">
        <v>2054</v>
      </c>
      <c r="E72" t="s">
        <v>72</v>
      </c>
      <c r="F72">
        <v>1</v>
      </c>
      <c r="G72" t="s">
        <v>2055</v>
      </c>
      <c r="H72" t="s">
        <v>2056</v>
      </c>
      <c r="I72" t="s">
        <v>38</v>
      </c>
      <c r="J72" t="s">
        <v>73</v>
      </c>
      <c r="K72" t="s">
        <v>68</v>
      </c>
      <c r="L72" t="s">
        <v>2058</v>
      </c>
      <c r="M72" t="s">
        <v>2059</v>
      </c>
      <c r="N72">
        <v>1</v>
      </c>
      <c r="O72">
        <v>36</v>
      </c>
      <c r="P72">
        <v>2.5</v>
      </c>
      <c r="Q72">
        <v>1440</v>
      </c>
      <c r="R72">
        <v>0</v>
      </c>
      <c r="S72">
        <v>0</v>
      </c>
      <c r="T72">
        <v>0</v>
      </c>
      <c r="U72">
        <v>1</v>
      </c>
      <c r="V72">
        <v>36</v>
      </c>
      <c r="W72">
        <v>2.5</v>
      </c>
      <c r="X72">
        <v>0</v>
      </c>
      <c r="Y72">
        <v>0</v>
      </c>
      <c r="Z72">
        <v>0</v>
      </c>
      <c r="AA72">
        <v>0</v>
      </c>
      <c r="AB72">
        <v>0</v>
      </c>
      <c r="AC72">
        <v>0</v>
      </c>
      <c r="AD72">
        <v>0</v>
      </c>
      <c r="AE72">
        <v>0</v>
      </c>
      <c r="AF72">
        <v>0</v>
      </c>
      <c r="AG72" t="s">
        <v>466</v>
      </c>
      <c r="AH72" s="21" t="s">
        <v>572</v>
      </c>
      <c r="AI72" s="21">
        <v>345.36</v>
      </c>
      <c r="AJ72" s="21">
        <v>97.5</v>
      </c>
      <c r="AK72" s="21" t="s">
        <v>2063</v>
      </c>
      <c r="AL72" t="s">
        <v>75</v>
      </c>
      <c r="AM72" t="s">
        <v>2030</v>
      </c>
    </row>
    <row r="73" spans="1:39" x14ac:dyDescent="0.35">
      <c r="A73" t="s">
        <v>7046</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7049</v>
      </c>
      <c r="B74" t="s">
        <v>2235</v>
      </c>
      <c r="C74" t="s">
        <v>237</v>
      </c>
      <c r="D74" t="s">
        <v>2075</v>
      </c>
      <c r="E74" t="s">
        <v>72</v>
      </c>
      <c r="F74">
        <v>1</v>
      </c>
      <c r="G74" t="s">
        <v>2055</v>
      </c>
      <c r="H74" t="s">
        <v>2056</v>
      </c>
      <c r="I74" t="s">
        <v>38</v>
      </c>
      <c r="J74" t="s">
        <v>73</v>
      </c>
      <c r="K74" t="s">
        <v>68</v>
      </c>
      <c r="L74" t="s">
        <v>2058</v>
      </c>
      <c r="M74" t="s">
        <v>2059</v>
      </c>
      <c r="N74">
        <v>0</v>
      </c>
      <c r="O74">
        <v>0</v>
      </c>
      <c r="P74">
        <v>0</v>
      </c>
      <c r="Q74">
        <v>1440</v>
      </c>
      <c r="R74">
        <v>0</v>
      </c>
      <c r="S74">
        <v>0</v>
      </c>
      <c r="T74">
        <v>0</v>
      </c>
      <c r="U74">
        <v>0</v>
      </c>
      <c r="V74">
        <v>0</v>
      </c>
      <c r="W74">
        <v>0</v>
      </c>
      <c r="X74">
        <v>0</v>
      </c>
      <c r="Y74">
        <v>0</v>
      </c>
      <c r="Z74">
        <v>0</v>
      </c>
      <c r="AA74">
        <v>0</v>
      </c>
      <c r="AB74">
        <v>0</v>
      </c>
      <c r="AC74">
        <v>0</v>
      </c>
      <c r="AD74">
        <v>0</v>
      </c>
      <c r="AE74">
        <v>0</v>
      </c>
      <c r="AF74">
        <v>0</v>
      </c>
      <c r="AG74" t="s">
        <v>468</v>
      </c>
      <c r="AH74" s="21" t="s">
        <v>569</v>
      </c>
      <c r="AI74" s="21">
        <v>345.36</v>
      </c>
      <c r="AJ74" s="21">
        <v>100</v>
      </c>
      <c r="AK74" s="21" t="s">
        <v>2063</v>
      </c>
      <c r="AL74" t="s">
        <v>75</v>
      </c>
      <c r="AM74" t="s">
        <v>2030</v>
      </c>
    </row>
    <row r="75" spans="1:39" x14ac:dyDescent="0.35">
      <c r="A75" t="s">
        <v>7053</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7057</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7061</v>
      </c>
      <c r="B77" t="s">
        <v>2242</v>
      </c>
      <c r="C77" t="s">
        <v>822</v>
      </c>
      <c r="D77" t="s">
        <v>425</v>
      </c>
      <c r="E77" t="s">
        <v>72</v>
      </c>
      <c r="F77">
        <v>1</v>
      </c>
      <c r="G77" t="s">
        <v>2055</v>
      </c>
      <c r="H77" t="s">
        <v>2056</v>
      </c>
      <c r="I77" t="s">
        <v>38</v>
      </c>
      <c r="J77" t="s">
        <v>425</v>
      </c>
      <c r="K77" t="s">
        <v>68</v>
      </c>
      <c r="L77" t="s">
        <v>2058</v>
      </c>
      <c r="M77" t="s">
        <v>2059</v>
      </c>
      <c r="N77">
        <v>0</v>
      </c>
      <c r="O77">
        <v>0</v>
      </c>
      <c r="P77">
        <v>0</v>
      </c>
      <c r="Q77">
        <v>1440</v>
      </c>
      <c r="R77">
        <v>0</v>
      </c>
      <c r="S77">
        <v>0</v>
      </c>
      <c r="T77">
        <v>0</v>
      </c>
      <c r="U77">
        <v>0</v>
      </c>
      <c r="V77">
        <v>0</v>
      </c>
      <c r="W77">
        <v>0</v>
      </c>
      <c r="X77">
        <v>0</v>
      </c>
      <c r="Y77">
        <v>0</v>
      </c>
      <c r="Z77">
        <v>0</v>
      </c>
      <c r="AA77">
        <v>0</v>
      </c>
      <c r="AB77">
        <v>0</v>
      </c>
      <c r="AC77">
        <v>0</v>
      </c>
      <c r="AD77">
        <v>0</v>
      </c>
      <c r="AE77">
        <v>0</v>
      </c>
      <c r="AF77">
        <v>0</v>
      </c>
      <c r="AG77" t="s">
        <v>471</v>
      </c>
      <c r="AH77" s="21" t="s">
        <v>569</v>
      </c>
      <c r="AI77" s="21">
        <v>345.36</v>
      </c>
      <c r="AJ77" s="21">
        <v>100</v>
      </c>
      <c r="AK77" s="21" t="s">
        <v>2060</v>
      </c>
      <c r="AL77" t="s">
        <v>75</v>
      </c>
      <c r="AM77" t="s">
        <v>2030</v>
      </c>
    </row>
    <row r="78" spans="1:39" x14ac:dyDescent="0.35">
      <c r="A78" t="s">
        <v>7442</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7446</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2063</v>
      </c>
      <c r="AL79" t="s">
        <v>70</v>
      </c>
      <c r="AM79" t="s">
        <v>2030</v>
      </c>
    </row>
    <row r="80" spans="1:39" x14ac:dyDescent="0.35">
      <c r="A80" t="s">
        <v>7450</v>
      </c>
      <c r="B80" t="s">
        <v>2249</v>
      </c>
      <c r="C80" t="s">
        <v>102</v>
      </c>
      <c r="D80" t="s">
        <v>2245</v>
      </c>
      <c r="E80" t="s">
        <v>560</v>
      </c>
      <c r="F80">
        <v>1</v>
      </c>
      <c r="G80" t="s">
        <v>2055</v>
      </c>
      <c r="H80" t="s">
        <v>2056</v>
      </c>
      <c r="I80" t="s">
        <v>38</v>
      </c>
      <c r="J80" t="s">
        <v>67</v>
      </c>
      <c r="K80" t="s">
        <v>68</v>
      </c>
      <c r="L80" t="s">
        <v>2058</v>
      </c>
      <c r="M80" t="s">
        <v>2059</v>
      </c>
      <c r="N80">
        <v>0</v>
      </c>
      <c r="O80">
        <v>0</v>
      </c>
      <c r="P80">
        <v>0</v>
      </c>
      <c r="Q80">
        <v>1440</v>
      </c>
      <c r="R80">
        <v>0</v>
      </c>
      <c r="S80">
        <v>0</v>
      </c>
      <c r="T80">
        <v>0</v>
      </c>
      <c r="U80">
        <v>0</v>
      </c>
      <c r="V80">
        <v>0</v>
      </c>
      <c r="W80">
        <v>0</v>
      </c>
      <c r="X80">
        <v>0</v>
      </c>
      <c r="Y80">
        <v>0</v>
      </c>
      <c r="Z80">
        <v>0</v>
      </c>
      <c r="AA80">
        <v>0</v>
      </c>
      <c r="AB80">
        <v>0</v>
      </c>
      <c r="AC80">
        <v>0</v>
      </c>
      <c r="AD80">
        <v>0</v>
      </c>
      <c r="AE80">
        <v>0</v>
      </c>
      <c r="AF80">
        <v>0</v>
      </c>
      <c r="AG80" t="s">
        <v>458</v>
      </c>
      <c r="AH80" s="21" t="s">
        <v>572</v>
      </c>
      <c r="AI80" s="21">
        <v>345.36</v>
      </c>
      <c r="AJ80" s="21">
        <v>100</v>
      </c>
      <c r="AK80" s="21" t="s">
        <v>2060</v>
      </c>
      <c r="AL80" t="s">
        <v>70</v>
      </c>
      <c r="AM80" t="s">
        <v>2030</v>
      </c>
    </row>
    <row r="81" spans="1:39" x14ac:dyDescent="0.35">
      <c r="A81" t="s">
        <v>8076</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8080</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8124</v>
      </c>
      <c r="B83" t="s">
        <v>2255</v>
      </c>
      <c r="C83" t="s">
        <v>567</v>
      </c>
      <c r="D83" t="s">
        <v>428</v>
      </c>
      <c r="E83" t="s">
        <v>560</v>
      </c>
      <c r="F83">
        <v>1</v>
      </c>
      <c r="G83" t="s">
        <v>2055</v>
      </c>
      <c r="H83" t="s">
        <v>2056</v>
      </c>
      <c r="I83" t="s">
        <v>38</v>
      </c>
      <c r="J83" t="s">
        <v>428</v>
      </c>
      <c r="K83" t="s">
        <v>68</v>
      </c>
      <c r="L83" t="s">
        <v>2058</v>
      </c>
      <c r="M83" t="s">
        <v>2059</v>
      </c>
      <c r="N83">
        <v>1</v>
      </c>
      <c r="O83">
        <v>27</v>
      </c>
      <c r="P83">
        <v>1.88</v>
      </c>
      <c r="Q83">
        <v>1440</v>
      </c>
      <c r="R83">
        <v>1</v>
      </c>
      <c r="S83">
        <v>27</v>
      </c>
      <c r="T83">
        <v>1.88</v>
      </c>
      <c r="U83">
        <v>0</v>
      </c>
      <c r="V83">
        <v>0</v>
      </c>
      <c r="W83">
        <v>0</v>
      </c>
      <c r="X83">
        <v>0</v>
      </c>
      <c r="Y83">
        <v>0</v>
      </c>
      <c r="Z83">
        <v>0</v>
      </c>
      <c r="AA83">
        <v>0</v>
      </c>
      <c r="AB83">
        <v>0</v>
      </c>
      <c r="AC83">
        <v>0</v>
      </c>
      <c r="AD83">
        <v>0</v>
      </c>
      <c r="AE83">
        <v>0</v>
      </c>
      <c r="AF83">
        <v>0</v>
      </c>
      <c r="AG83" t="s">
        <v>430</v>
      </c>
      <c r="AH83" s="21" t="s">
        <v>572</v>
      </c>
      <c r="AI83" s="21">
        <v>345.36</v>
      </c>
      <c r="AJ83" s="21">
        <v>98.125</v>
      </c>
      <c r="AK83" s="21" t="s">
        <v>2060</v>
      </c>
      <c r="AL83" t="s">
        <v>70</v>
      </c>
      <c r="AM83" t="s">
        <v>2030</v>
      </c>
    </row>
    <row r="84" spans="1:39" x14ac:dyDescent="0.35">
      <c r="A84" t="s">
        <v>8254</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8323</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8327</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8332</v>
      </c>
      <c r="B87" t="s">
        <v>2265</v>
      </c>
      <c r="C87" t="s">
        <v>76</v>
      </c>
      <c r="D87" t="s">
        <v>2266</v>
      </c>
      <c r="E87" t="s">
        <v>560</v>
      </c>
      <c r="F87">
        <v>2</v>
      </c>
      <c r="G87" t="s">
        <v>2055</v>
      </c>
      <c r="H87" t="s">
        <v>2056</v>
      </c>
      <c r="I87" t="s">
        <v>38</v>
      </c>
      <c r="J87" t="s">
        <v>67</v>
      </c>
      <c r="K87" t="s">
        <v>68</v>
      </c>
      <c r="L87" t="s">
        <v>2058</v>
      </c>
      <c r="M87" t="s">
        <v>2059</v>
      </c>
      <c r="N87">
        <v>1</v>
      </c>
      <c r="O87">
        <v>4</v>
      </c>
      <c r="P87">
        <v>0.28000000000000003</v>
      </c>
      <c r="Q87">
        <v>1440</v>
      </c>
      <c r="R87">
        <v>1</v>
      </c>
      <c r="S87">
        <v>4</v>
      </c>
      <c r="T87">
        <v>0.28000000000000003</v>
      </c>
      <c r="U87">
        <v>0</v>
      </c>
      <c r="V87">
        <v>0</v>
      </c>
      <c r="W87">
        <v>0</v>
      </c>
      <c r="X87">
        <v>0</v>
      </c>
      <c r="Y87">
        <v>0</v>
      </c>
      <c r="Z87">
        <v>0</v>
      </c>
      <c r="AA87">
        <v>0</v>
      </c>
      <c r="AB87">
        <v>0</v>
      </c>
      <c r="AC87">
        <v>0</v>
      </c>
      <c r="AD87">
        <v>0</v>
      </c>
      <c r="AE87">
        <v>0</v>
      </c>
      <c r="AF87">
        <v>0</v>
      </c>
      <c r="AG87" t="s">
        <v>476</v>
      </c>
      <c r="AH87" s="21" t="s">
        <v>572</v>
      </c>
      <c r="AI87" s="21">
        <v>345.36</v>
      </c>
      <c r="AJ87" s="21">
        <v>99.722222222222229</v>
      </c>
      <c r="AK87" s="21" t="s">
        <v>2063</v>
      </c>
      <c r="AL87" t="s">
        <v>70</v>
      </c>
      <c r="AM87" t="s">
        <v>2030</v>
      </c>
    </row>
    <row r="88" spans="1:39" x14ac:dyDescent="0.35">
      <c r="A88" t="s">
        <v>8336</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2063</v>
      </c>
      <c r="AL88" t="s">
        <v>70</v>
      </c>
      <c r="AM88" t="s">
        <v>2032</v>
      </c>
    </row>
    <row r="89" spans="1:39" x14ac:dyDescent="0.35">
      <c r="A89" t="s">
        <v>8340</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8343</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8346</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8349</v>
      </c>
      <c r="B92" t="s">
        <v>2277</v>
      </c>
      <c r="C92" t="s">
        <v>76</v>
      </c>
      <c r="D92" t="s">
        <v>2240</v>
      </c>
      <c r="E92" t="s">
        <v>560</v>
      </c>
      <c r="F92">
        <v>2</v>
      </c>
      <c r="G92" t="s">
        <v>2055</v>
      </c>
      <c r="H92" t="s">
        <v>2056</v>
      </c>
      <c r="I92" t="s">
        <v>38</v>
      </c>
      <c r="J92" t="s">
        <v>67</v>
      </c>
      <c r="K92" t="s">
        <v>68</v>
      </c>
      <c r="L92" t="s">
        <v>2058</v>
      </c>
      <c r="M92" t="s">
        <v>2059</v>
      </c>
      <c r="N92">
        <v>2</v>
      </c>
      <c r="O92">
        <v>91</v>
      </c>
      <c r="P92">
        <v>6.32</v>
      </c>
      <c r="Q92">
        <v>1440</v>
      </c>
      <c r="R92">
        <v>2</v>
      </c>
      <c r="S92">
        <v>91</v>
      </c>
      <c r="T92">
        <v>6.32</v>
      </c>
      <c r="U92">
        <v>0</v>
      </c>
      <c r="V92">
        <v>0</v>
      </c>
      <c r="W92">
        <v>0</v>
      </c>
      <c r="X92">
        <v>0</v>
      </c>
      <c r="Y92">
        <v>0</v>
      </c>
      <c r="Z92">
        <v>0</v>
      </c>
      <c r="AA92">
        <v>0</v>
      </c>
      <c r="AB92">
        <v>0</v>
      </c>
      <c r="AC92">
        <v>0</v>
      </c>
      <c r="AD92">
        <v>0</v>
      </c>
      <c r="AE92">
        <v>0</v>
      </c>
      <c r="AF92">
        <v>0</v>
      </c>
      <c r="AG92" t="s">
        <v>481</v>
      </c>
      <c r="AH92" s="21" t="s">
        <v>572</v>
      </c>
      <c r="AI92" s="21">
        <v>345.36</v>
      </c>
      <c r="AJ92" s="21">
        <v>93.680555555555557</v>
      </c>
      <c r="AK92" s="21" t="s">
        <v>2063</v>
      </c>
      <c r="AL92" t="s">
        <v>70</v>
      </c>
      <c r="AM92" t="s">
        <v>2032</v>
      </c>
    </row>
    <row r="93" spans="1:39" x14ac:dyDescent="0.35">
      <c r="A93" t="s">
        <v>8352</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8356</v>
      </c>
      <c r="B94" t="s">
        <v>2282</v>
      </c>
      <c r="C94" t="s">
        <v>66</v>
      </c>
      <c r="D94" t="s">
        <v>2280</v>
      </c>
      <c r="E94" t="s">
        <v>560</v>
      </c>
      <c r="F94">
        <v>1</v>
      </c>
      <c r="G94" t="s">
        <v>2055</v>
      </c>
      <c r="H94" t="s">
        <v>2056</v>
      </c>
      <c r="I94" t="s">
        <v>38</v>
      </c>
      <c r="J94" t="s">
        <v>67</v>
      </c>
      <c r="K94" t="s">
        <v>68</v>
      </c>
      <c r="L94" t="s">
        <v>2058</v>
      </c>
      <c r="M94" t="s">
        <v>2059</v>
      </c>
      <c r="N94">
        <v>1</v>
      </c>
      <c r="O94">
        <v>24</v>
      </c>
      <c r="P94">
        <v>1.67</v>
      </c>
      <c r="Q94">
        <v>1440</v>
      </c>
      <c r="R94">
        <v>0</v>
      </c>
      <c r="S94">
        <v>0</v>
      </c>
      <c r="T94">
        <v>0</v>
      </c>
      <c r="U94">
        <v>1</v>
      </c>
      <c r="V94">
        <v>24</v>
      </c>
      <c r="W94">
        <v>1.67</v>
      </c>
      <c r="X94">
        <v>0</v>
      </c>
      <c r="Y94">
        <v>0</v>
      </c>
      <c r="Z94">
        <v>0</v>
      </c>
      <c r="AA94">
        <v>0</v>
      </c>
      <c r="AB94">
        <v>0</v>
      </c>
      <c r="AC94">
        <v>0</v>
      </c>
      <c r="AD94">
        <v>0</v>
      </c>
      <c r="AE94">
        <v>0</v>
      </c>
      <c r="AF94">
        <v>0</v>
      </c>
      <c r="AG94" t="s">
        <v>483</v>
      </c>
      <c r="AH94" s="21" t="s">
        <v>572</v>
      </c>
      <c r="AI94" s="21">
        <v>345.36</v>
      </c>
      <c r="AJ94" s="21">
        <v>98.333333333333329</v>
      </c>
      <c r="AK94" s="21" t="s">
        <v>2060</v>
      </c>
      <c r="AL94" t="s">
        <v>70</v>
      </c>
      <c r="AM94" t="s">
        <v>2031</v>
      </c>
    </row>
    <row r="95" spans="1:39" x14ac:dyDescent="0.35">
      <c r="A95" t="s">
        <v>8361</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2262</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2278</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2281</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2283</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2063</v>
      </c>
      <c r="AL99" t="s">
        <v>70</v>
      </c>
      <c r="AM99" t="s">
        <v>2030</v>
      </c>
    </row>
    <row r="100" spans="1:39" x14ac:dyDescent="0.35">
      <c r="A100" t="s">
        <v>9893</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9897</v>
      </c>
      <c r="B101" t="s">
        <v>2300</v>
      </c>
      <c r="C101" t="s">
        <v>81</v>
      </c>
      <c r="D101" t="s">
        <v>2298</v>
      </c>
      <c r="E101" t="s">
        <v>560</v>
      </c>
      <c r="F101">
        <v>2</v>
      </c>
      <c r="G101" t="s">
        <v>2055</v>
      </c>
      <c r="H101" t="s">
        <v>2056</v>
      </c>
      <c r="I101" t="s">
        <v>38</v>
      </c>
      <c r="J101" t="s">
        <v>82</v>
      </c>
      <c r="K101" t="s">
        <v>68</v>
      </c>
      <c r="L101" t="s">
        <v>2058</v>
      </c>
      <c r="M101" t="s">
        <v>2059</v>
      </c>
      <c r="N101">
        <v>1</v>
      </c>
      <c r="O101">
        <v>68</v>
      </c>
      <c r="P101">
        <v>4.72</v>
      </c>
      <c r="Q101">
        <v>1440</v>
      </c>
      <c r="R101">
        <v>0</v>
      </c>
      <c r="S101">
        <v>0</v>
      </c>
      <c r="T101">
        <v>0</v>
      </c>
      <c r="U101">
        <v>1</v>
      </c>
      <c r="V101">
        <v>68</v>
      </c>
      <c r="W101">
        <v>4.72</v>
      </c>
      <c r="X101">
        <v>0</v>
      </c>
      <c r="Y101">
        <v>0</v>
      </c>
      <c r="Z101">
        <v>0</v>
      </c>
      <c r="AA101">
        <v>0</v>
      </c>
      <c r="AB101">
        <v>0</v>
      </c>
      <c r="AC101">
        <v>0</v>
      </c>
      <c r="AD101">
        <v>0</v>
      </c>
      <c r="AE101">
        <v>0</v>
      </c>
      <c r="AF101">
        <v>0</v>
      </c>
      <c r="AG101" t="s">
        <v>554</v>
      </c>
      <c r="AH101" s="21" t="s">
        <v>572</v>
      </c>
      <c r="AI101" s="21">
        <v>345.36</v>
      </c>
      <c r="AJ101" s="21">
        <v>95.277777777777771</v>
      </c>
      <c r="AK101" s="21" t="s">
        <v>2063</v>
      </c>
      <c r="AL101" t="s">
        <v>70</v>
      </c>
      <c r="AM101" t="s">
        <v>2030</v>
      </c>
    </row>
    <row r="102" spans="1:39" x14ac:dyDescent="0.35">
      <c r="A102" t="s">
        <v>10197</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10304</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10312</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13034</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13086</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13500</v>
      </c>
      <c r="B107" t="s">
        <v>2318</v>
      </c>
      <c r="C107" t="s">
        <v>86</v>
      </c>
      <c r="D107" t="s">
        <v>2319</v>
      </c>
      <c r="E107" t="s">
        <v>72</v>
      </c>
      <c r="F107">
        <v>1</v>
      </c>
      <c r="G107" t="s">
        <v>2055</v>
      </c>
      <c r="H107" t="s">
        <v>2056</v>
      </c>
      <c r="I107" t="s">
        <v>38</v>
      </c>
      <c r="J107" t="s">
        <v>73</v>
      </c>
      <c r="K107" t="s">
        <v>68</v>
      </c>
      <c r="L107" t="s">
        <v>2058</v>
      </c>
      <c r="M107" t="s">
        <v>2059</v>
      </c>
      <c r="N107">
        <v>1</v>
      </c>
      <c r="O107">
        <v>44</v>
      </c>
      <c r="P107">
        <v>3.06</v>
      </c>
      <c r="Q107">
        <v>1440</v>
      </c>
      <c r="R107">
        <v>0</v>
      </c>
      <c r="S107">
        <v>0</v>
      </c>
      <c r="T107">
        <v>0</v>
      </c>
      <c r="U107">
        <v>1</v>
      </c>
      <c r="V107">
        <v>44</v>
      </c>
      <c r="W107">
        <v>3.06</v>
      </c>
      <c r="X107">
        <v>0</v>
      </c>
      <c r="Y107">
        <v>0</v>
      </c>
      <c r="Z107">
        <v>0</v>
      </c>
      <c r="AA107">
        <v>0</v>
      </c>
      <c r="AB107">
        <v>0</v>
      </c>
      <c r="AC107">
        <v>0</v>
      </c>
      <c r="AD107">
        <v>0</v>
      </c>
      <c r="AE107">
        <v>0</v>
      </c>
      <c r="AF107">
        <v>0</v>
      </c>
      <c r="AG107" t="s">
        <v>494</v>
      </c>
      <c r="AH107" s="21" t="s">
        <v>571</v>
      </c>
      <c r="AI107" s="21">
        <v>345.36</v>
      </c>
      <c r="AJ107" s="21">
        <v>96.944444444444443</v>
      </c>
      <c r="AK107" s="21" t="s">
        <v>2060</v>
      </c>
      <c r="AL107" t="s">
        <v>75</v>
      </c>
      <c r="AM107" t="s">
        <v>2031</v>
      </c>
    </row>
    <row r="108" spans="1:39" x14ac:dyDescent="0.35">
      <c r="A108" t="s">
        <v>13532</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13552</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2060</v>
      </c>
      <c r="AL109" t="s">
        <v>115</v>
      </c>
      <c r="AM109" t="s">
        <v>2031</v>
      </c>
    </row>
    <row r="110" spans="1:39" x14ac:dyDescent="0.35">
      <c r="A110" t="s">
        <v>13650</v>
      </c>
      <c r="B110" t="s">
        <v>2327</v>
      </c>
      <c r="C110" t="s">
        <v>237</v>
      </c>
      <c r="D110" t="s">
        <v>2328</v>
      </c>
      <c r="E110" t="s">
        <v>72</v>
      </c>
      <c r="F110">
        <v>1</v>
      </c>
      <c r="G110" t="s">
        <v>2055</v>
      </c>
      <c r="H110" t="s">
        <v>2056</v>
      </c>
      <c r="I110" t="s">
        <v>38</v>
      </c>
      <c r="J110" t="s">
        <v>73</v>
      </c>
      <c r="K110" t="s">
        <v>68</v>
      </c>
      <c r="L110" t="s">
        <v>2058</v>
      </c>
      <c r="M110" t="s">
        <v>2059</v>
      </c>
      <c r="N110">
        <v>0</v>
      </c>
      <c r="O110">
        <v>0</v>
      </c>
      <c r="P110">
        <v>0</v>
      </c>
      <c r="Q110">
        <v>1440</v>
      </c>
      <c r="R110">
        <v>0</v>
      </c>
      <c r="S110">
        <v>0</v>
      </c>
      <c r="T110">
        <v>0</v>
      </c>
      <c r="U110">
        <v>0</v>
      </c>
      <c r="V110">
        <v>0</v>
      </c>
      <c r="W110">
        <v>0</v>
      </c>
      <c r="X110">
        <v>0</v>
      </c>
      <c r="Y110">
        <v>0</v>
      </c>
      <c r="Z110">
        <v>0</v>
      </c>
      <c r="AA110">
        <v>0</v>
      </c>
      <c r="AB110">
        <v>0</v>
      </c>
      <c r="AC110">
        <v>0</v>
      </c>
      <c r="AD110">
        <v>0</v>
      </c>
      <c r="AE110">
        <v>0</v>
      </c>
      <c r="AF110">
        <v>0</v>
      </c>
      <c r="AG110" t="s">
        <v>497</v>
      </c>
      <c r="AH110" s="21" t="s">
        <v>571</v>
      </c>
      <c r="AI110" s="21">
        <v>345.36</v>
      </c>
      <c r="AJ110" s="21">
        <v>100</v>
      </c>
      <c r="AK110" s="21" t="s">
        <v>2060</v>
      </c>
      <c r="AL110" t="s">
        <v>75</v>
      </c>
      <c r="AM110" t="s">
        <v>2030</v>
      </c>
    </row>
    <row r="111" spans="1:39" x14ac:dyDescent="0.35">
      <c r="A111" t="s">
        <v>13674</v>
      </c>
      <c r="B111" t="s">
        <v>2330</v>
      </c>
      <c r="C111" t="s">
        <v>237</v>
      </c>
      <c r="D111" t="s">
        <v>2331</v>
      </c>
      <c r="E111" t="s">
        <v>72</v>
      </c>
      <c r="F111">
        <v>1</v>
      </c>
      <c r="G111" t="s">
        <v>2055</v>
      </c>
      <c r="H111" t="s">
        <v>2056</v>
      </c>
      <c r="I111" t="s">
        <v>38</v>
      </c>
      <c r="J111" t="s">
        <v>73</v>
      </c>
      <c r="K111" t="s">
        <v>68</v>
      </c>
      <c r="L111" t="s">
        <v>2058</v>
      </c>
      <c r="M111" t="s">
        <v>2059</v>
      </c>
      <c r="N111">
        <v>0</v>
      </c>
      <c r="O111">
        <v>0</v>
      </c>
      <c r="P111">
        <v>0</v>
      </c>
      <c r="Q111">
        <v>1440</v>
      </c>
      <c r="R111">
        <v>0</v>
      </c>
      <c r="S111">
        <v>0</v>
      </c>
      <c r="T111">
        <v>0</v>
      </c>
      <c r="U111">
        <v>0</v>
      </c>
      <c r="V111">
        <v>0</v>
      </c>
      <c r="W111">
        <v>0</v>
      </c>
      <c r="X111">
        <v>0</v>
      </c>
      <c r="Y111">
        <v>0</v>
      </c>
      <c r="Z111">
        <v>0</v>
      </c>
      <c r="AA111">
        <v>0</v>
      </c>
      <c r="AB111">
        <v>0</v>
      </c>
      <c r="AC111">
        <v>0</v>
      </c>
      <c r="AD111">
        <v>0</v>
      </c>
      <c r="AE111">
        <v>0</v>
      </c>
      <c r="AF111">
        <v>0</v>
      </c>
      <c r="AG111" t="s">
        <v>498</v>
      </c>
      <c r="AH111" s="21" t="s">
        <v>571</v>
      </c>
      <c r="AI111" s="21">
        <v>345.36</v>
      </c>
      <c r="AJ111" s="21">
        <v>100</v>
      </c>
      <c r="AK111" s="21" t="s">
        <v>2060</v>
      </c>
      <c r="AL111" t="s">
        <v>75</v>
      </c>
      <c r="AM111" t="s">
        <v>2032</v>
      </c>
    </row>
    <row r="112" spans="1:39" x14ac:dyDescent="0.35">
      <c r="A112" t="s">
        <v>23216</v>
      </c>
      <c r="B112" t="s">
        <v>2333</v>
      </c>
      <c r="C112" t="s">
        <v>237</v>
      </c>
      <c r="D112" t="s">
        <v>2075</v>
      </c>
      <c r="E112" t="s">
        <v>72</v>
      </c>
      <c r="F112">
        <v>1</v>
      </c>
      <c r="G112" t="s">
        <v>2055</v>
      </c>
      <c r="H112" t="s">
        <v>2056</v>
      </c>
      <c r="I112" t="s">
        <v>38</v>
      </c>
      <c r="J112" t="s">
        <v>73</v>
      </c>
      <c r="K112" t="s">
        <v>68</v>
      </c>
      <c r="L112" t="s">
        <v>2058</v>
      </c>
      <c r="M112" t="s">
        <v>2059</v>
      </c>
      <c r="N112">
        <v>1</v>
      </c>
      <c r="O112">
        <v>29</v>
      </c>
      <c r="P112">
        <v>2.0099999999999998</v>
      </c>
      <c r="Q112">
        <v>1440</v>
      </c>
      <c r="R112">
        <v>0</v>
      </c>
      <c r="S112">
        <v>0</v>
      </c>
      <c r="T112">
        <v>0</v>
      </c>
      <c r="U112">
        <v>1</v>
      </c>
      <c r="V112">
        <v>29</v>
      </c>
      <c r="W112">
        <v>2.0099999999999998</v>
      </c>
      <c r="X112">
        <v>0</v>
      </c>
      <c r="Y112">
        <v>0</v>
      </c>
      <c r="Z112">
        <v>0</v>
      </c>
      <c r="AA112">
        <v>0</v>
      </c>
      <c r="AB112">
        <v>0</v>
      </c>
      <c r="AC112">
        <v>0</v>
      </c>
      <c r="AD112">
        <v>0</v>
      </c>
      <c r="AE112">
        <v>0</v>
      </c>
      <c r="AF112">
        <v>0</v>
      </c>
      <c r="AG112" t="s">
        <v>499</v>
      </c>
      <c r="AH112" s="21" t="s">
        <v>570</v>
      </c>
      <c r="AI112" s="21">
        <v>345.36</v>
      </c>
      <c r="AJ112" s="21">
        <v>97.986111111111114</v>
      </c>
      <c r="AK112" s="21" t="s">
        <v>2060</v>
      </c>
      <c r="AL112" t="s">
        <v>75</v>
      </c>
      <c r="AM112" t="s">
        <v>2030</v>
      </c>
    </row>
    <row r="113" spans="1:39" x14ac:dyDescent="0.35">
      <c r="A113" t="s">
        <v>2337</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23608</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23627</v>
      </c>
      <c r="B115" t="s">
        <v>2341</v>
      </c>
      <c r="C115" t="s">
        <v>117</v>
      </c>
      <c r="D115" t="s">
        <v>2342</v>
      </c>
      <c r="E115" t="s">
        <v>560</v>
      </c>
      <c r="F115">
        <v>1</v>
      </c>
      <c r="G115" t="s">
        <v>2055</v>
      </c>
      <c r="H115" t="s">
        <v>2056</v>
      </c>
      <c r="I115" t="s">
        <v>38</v>
      </c>
      <c r="J115" t="s">
        <v>67</v>
      </c>
      <c r="K115" t="s">
        <v>68</v>
      </c>
      <c r="L115" t="s">
        <v>2058</v>
      </c>
      <c r="M115" t="s">
        <v>2059</v>
      </c>
      <c r="N115">
        <v>3</v>
      </c>
      <c r="O115">
        <v>185</v>
      </c>
      <c r="P115">
        <v>12.85</v>
      </c>
      <c r="Q115">
        <v>1440</v>
      </c>
      <c r="R115">
        <v>3</v>
      </c>
      <c r="S115">
        <v>185</v>
      </c>
      <c r="T115">
        <v>12.85</v>
      </c>
      <c r="U115">
        <v>0</v>
      </c>
      <c r="V115">
        <v>0</v>
      </c>
      <c r="W115">
        <v>0</v>
      </c>
      <c r="X115">
        <v>0</v>
      </c>
      <c r="Y115">
        <v>0</v>
      </c>
      <c r="Z115">
        <v>0</v>
      </c>
      <c r="AA115">
        <v>0</v>
      </c>
      <c r="AB115">
        <v>0</v>
      </c>
      <c r="AC115">
        <v>0</v>
      </c>
      <c r="AD115">
        <v>0</v>
      </c>
      <c r="AE115">
        <v>0</v>
      </c>
      <c r="AF115">
        <v>0</v>
      </c>
      <c r="AG115" t="s">
        <v>502</v>
      </c>
      <c r="AH115" s="21" t="s">
        <v>571</v>
      </c>
      <c r="AI115" s="21">
        <v>345.36</v>
      </c>
      <c r="AJ115" s="21">
        <v>87.152777777777771</v>
      </c>
      <c r="AK115" s="21" t="s">
        <v>2063</v>
      </c>
      <c r="AL115" t="s">
        <v>70</v>
      </c>
      <c r="AM115" t="s">
        <v>2033</v>
      </c>
    </row>
    <row r="116" spans="1:39" x14ac:dyDescent="0.35">
      <c r="A116" t="s">
        <v>23651</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9061</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2060</v>
      </c>
      <c r="AL117" t="s">
        <v>70</v>
      </c>
      <c r="AM117" t="s">
        <v>2030</v>
      </c>
    </row>
    <row r="118" spans="1:39" x14ac:dyDescent="0.35">
      <c r="A118" t="s">
        <v>23692</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23710</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23737</v>
      </c>
      <c r="B120" t="s">
        <v>2356</v>
      </c>
      <c r="C120" t="s">
        <v>81</v>
      </c>
      <c r="D120" t="s">
        <v>2357</v>
      </c>
      <c r="E120" t="s">
        <v>560</v>
      </c>
      <c r="F120">
        <v>1</v>
      </c>
      <c r="G120" t="s">
        <v>2055</v>
      </c>
      <c r="H120" t="s">
        <v>2056</v>
      </c>
      <c r="I120" t="s">
        <v>38</v>
      </c>
      <c r="J120" t="s">
        <v>82</v>
      </c>
      <c r="K120" t="s">
        <v>68</v>
      </c>
      <c r="L120" t="s">
        <v>2058</v>
      </c>
      <c r="M120" t="s">
        <v>2358</v>
      </c>
      <c r="N120">
        <v>2</v>
      </c>
      <c r="O120">
        <v>33</v>
      </c>
      <c r="P120">
        <v>4.2300000000000004</v>
      </c>
      <c r="Q120">
        <v>780</v>
      </c>
      <c r="R120">
        <v>2</v>
      </c>
      <c r="S120">
        <v>33</v>
      </c>
      <c r="T120">
        <v>4.2300000000000004</v>
      </c>
      <c r="U120">
        <v>0</v>
      </c>
      <c r="V120">
        <v>0</v>
      </c>
      <c r="W120">
        <v>0</v>
      </c>
      <c r="X120">
        <v>0</v>
      </c>
      <c r="Y120">
        <v>0</v>
      </c>
      <c r="Z120">
        <v>0</v>
      </c>
      <c r="AA120">
        <v>0</v>
      </c>
      <c r="AB120">
        <v>0</v>
      </c>
      <c r="AC120">
        <v>0</v>
      </c>
      <c r="AD120">
        <v>0</v>
      </c>
      <c r="AE120">
        <v>0</v>
      </c>
      <c r="AF120">
        <v>0</v>
      </c>
      <c r="AG120" t="s">
        <v>507</v>
      </c>
      <c r="AH120" s="21" t="s">
        <v>571</v>
      </c>
      <c r="AI120" s="21">
        <v>187.20000000000005</v>
      </c>
      <c r="AJ120" s="21">
        <v>95.769230769230774</v>
      </c>
      <c r="AK120" s="21" t="s">
        <v>2063</v>
      </c>
      <c r="AL120" t="s">
        <v>70</v>
      </c>
      <c r="AM120" t="s">
        <v>2030</v>
      </c>
    </row>
    <row r="121" spans="1:39" x14ac:dyDescent="0.35">
      <c r="A121" t="s">
        <v>23852</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23944</v>
      </c>
      <c r="B122" t="s">
        <v>2363</v>
      </c>
      <c r="C122" t="s">
        <v>71</v>
      </c>
      <c r="D122" t="s">
        <v>2364</v>
      </c>
      <c r="E122" t="s">
        <v>72</v>
      </c>
      <c r="F122">
        <v>1</v>
      </c>
      <c r="G122" t="s">
        <v>2055</v>
      </c>
      <c r="H122" t="s">
        <v>2056</v>
      </c>
      <c r="I122" t="s">
        <v>38</v>
      </c>
      <c r="J122" t="s">
        <v>73</v>
      </c>
      <c r="K122" t="s">
        <v>68</v>
      </c>
      <c r="L122" t="s">
        <v>2058</v>
      </c>
      <c r="M122" t="s">
        <v>2059</v>
      </c>
      <c r="N122">
        <v>1</v>
      </c>
      <c r="O122">
        <v>53</v>
      </c>
      <c r="P122">
        <v>3.68</v>
      </c>
      <c r="Q122">
        <v>1440</v>
      </c>
      <c r="R122">
        <v>0</v>
      </c>
      <c r="S122">
        <v>0</v>
      </c>
      <c r="T122">
        <v>0</v>
      </c>
      <c r="U122">
        <v>1</v>
      </c>
      <c r="V122">
        <v>53</v>
      </c>
      <c r="W122">
        <v>3.68</v>
      </c>
      <c r="X122">
        <v>0</v>
      </c>
      <c r="Y122">
        <v>0</v>
      </c>
      <c r="Z122">
        <v>0</v>
      </c>
      <c r="AA122">
        <v>0</v>
      </c>
      <c r="AB122">
        <v>0</v>
      </c>
      <c r="AC122">
        <v>0</v>
      </c>
      <c r="AD122">
        <v>0</v>
      </c>
      <c r="AE122">
        <v>0</v>
      </c>
      <c r="AF122">
        <v>0</v>
      </c>
      <c r="AG122" t="s">
        <v>509</v>
      </c>
      <c r="AH122" s="21" t="s">
        <v>571</v>
      </c>
      <c r="AI122" s="21">
        <v>345.36</v>
      </c>
      <c r="AJ122" s="21">
        <v>96.319444444444443</v>
      </c>
      <c r="AK122" s="21" t="s">
        <v>2060</v>
      </c>
      <c r="AL122" t="s">
        <v>75</v>
      </c>
      <c r="AM122" t="s">
        <v>2031</v>
      </c>
    </row>
    <row r="123" spans="1:39" x14ac:dyDescent="0.35">
      <c r="A123" t="s">
        <v>23967</v>
      </c>
      <c r="B123" t="s">
        <v>2366</v>
      </c>
      <c r="C123" t="s">
        <v>86</v>
      </c>
      <c r="D123" t="s">
        <v>2367</v>
      </c>
      <c r="E123" t="s">
        <v>72</v>
      </c>
      <c r="F123">
        <v>1</v>
      </c>
      <c r="G123" t="s">
        <v>2055</v>
      </c>
      <c r="H123" t="s">
        <v>2056</v>
      </c>
      <c r="I123" t="s">
        <v>38</v>
      </c>
      <c r="J123" t="s">
        <v>73</v>
      </c>
      <c r="K123" t="s">
        <v>68</v>
      </c>
      <c r="L123" t="s">
        <v>2058</v>
      </c>
      <c r="M123" t="s">
        <v>2059</v>
      </c>
      <c r="N123">
        <v>1</v>
      </c>
      <c r="O123">
        <v>26</v>
      </c>
      <c r="P123">
        <v>1.81</v>
      </c>
      <c r="Q123">
        <v>1440</v>
      </c>
      <c r="R123">
        <v>0</v>
      </c>
      <c r="S123">
        <v>0</v>
      </c>
      <c r="T123">
        <v>0</v>
      </c>
      <c r="U123">
        <v>1</v>
      </c>
      <c r="V123">
        <v>26</v>
      </c>
      <c r="W123">
        <v>1.81</v>
      </c>
      <c r="X123">
        <v>0</v>
      </c>
      <c r="Y123">
        <v>0</v>
      </c>
      <c r="Z123">
        <v>0</v>
      </c>
      <c r="AA123">
        <v>0</v>
      </c>
      <c r="AB123">
        <v>0</v>
      </c>
      <c r="AC123">
        <v>0</v>
      </c>
      <c r="AD123">
        <v>0</v>
      </c>
      <c r="AE123">
        <v>0</v>
      </c>
      <c r="AF123">
        <v>0</v>
      </c>
      <c r="AG123" t="s">
        <v>510</v>
      </c>
      <c r="AH123" s="21" t="s">
        <v>571</v>
      </c>
      <c r="AI123" s="21">
        <v>345.36</v>
      </c>
      <c r="AJ123" s="21">
        <v>98.194444444444443</v>
      </c>
      <c r="AK123" s="21" t="s">
        <v>2063</v>
      </c>
      <c r="AL123" t="s">
        <v>75</v>
      </c>
      <c r="AM123" t="s">
        <v>2032</v>
      </c>
    </row>
    <row r="124" spans="1:39" x14ac:dyDescent="0.35">
      <c r="A124" t="s">
        <v>25068</v>
      </c>
      <c r="B124" t="s">
        <v>2369</v>
      </c>
      <c r="C124" t="s">
        <v>78</v>
      </c>
      <c r="D124" t="s">
        <v>2370</v>
      </c>
      <c r="E124" t="s">
        <v>560</v>
      </c>
      <c r="F124">
        <v>1</v>
      </c>
      <c r="G124" t="s">
        <v>2055</v>
      </c>
      <c r="H124" t="s">
        <v>2056</v>
      </c>
      <c r="I124" t="s">
        <v>38</v>
      </c>
      <c r="J124" t="s">
        <v>67</v>
      </c>
      <c r="K124" t="s">
        <v>68</v>
      </c>
      <c r="L124" t="s">
        <v>2058</v>
      </c>
      <c r="M124" t="s">
        <v>2059</v>
      </c>
      <c r="N124">
        <v>0</v>
      </c>
      <c r="O124">
        <v>0</v>
      </c>
      <c r="P124">
        <v>0</v>
      </c>
      <c r="Q124">
        <v>1440</v>
      </c>
      <c r="R124">
        <v>0</v>
      </c>
      <c r="S124">
        <v>0</v>
      </c>
      <c r="T124">
        <v>0</v>
      </c>
      <c r="U124">
        <v>0</v>
      </c>
      <c r="V124">
        <v>0</v>
      </c>
      <c r="W124">
        <v>0</v>
      </c>
      <c r="X124">
        <v>0</v>
      </c>
      <c r="Y124">
        <v>0</v>
      </c>
      <c r="Z124">
        <v>0</v>
      </c>
      <c r="AA124">
        <v>0</v>
      </c>
      <c r="AB124">
        <v>0</v>
      </c>
      <c r="AC124">
        <v>0</v>
      </c>
      <c r="AD124">
        <v>0</v>
      </c>
      <c r="AE124">
        <v>0</v>
      </c>
      <c r="AF124">
        <v>0</v>
      </c>
      <c r="AG124" t="s">
        <v>511</v>
      </c>
      <c r="AH124" s="21" t="s">
        <v>571</v>
      </c>
      <c r="AI124" s="21">
        <v>345.36</v>
      </c>
      <c r="AJ124" s="21">
        <v>100</v>
      </c>
      <c r="AK124" s="21" t="s">
        <v>2060</v>
      </c>
      <c r="AL124" t="s">
        <v>70</v>
      </c>
      <c r="AM124" t="s">
        <v>2033</v>
      </c>
    </row>
    <row r="125" spans="1:39" x14ac:dyDescent="0.35">
      <c r="A125" t="s">
        <v>25072</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25096</v>
      </c>
      <c r="B126" t="s">
        <v>2375</v>
      </c>
      <c r="C126" t="s">
        <v>78</v>
      </c>
      <c r="D126" t="s">
        <v>2376</v>
      </c>
      <c r="E126" t="s">
        <v>560</v>
      </c>
      <c r="F126">
        <v>1</v>
      </c>
      <c r="G126" t="s">
        <v>2055</v>
      </c>
      <c r="H126" t="s">
        <v>2056</v>
      </c>
      <c r="I126" t="s">
        <v>38</v>
      </c>
      <c r="J126" t="s">
        <v>67</v>
      </c>
      <c r="K126" t="s">
        <v>68</v>
      </c>
      <c r="L126" t="s">
        <v>2058</v>
      </c>
      <c r="M126" t="s">
        <v>2170</v>
      </c>
      <c r="N126">
        <v>2</v>
      </c>
      <c r="O126">
        <v>78</v>
      </c>
      <c r="P126">
        <v>8.67</v>
      </c>
      <c r="Q126">
        <v>900</v>
      </c>
      <c r="R126">
        <v>2</v>
      </c>
      <c r="S126">
        <v>78</v>
      </c>
      <c r="T126">
        <v>8.67</v>
      </c>
      <c r="U126">
        <v>0</v>
      </c>
      <c r="V126">
        <v>0</v>
      </c>
      <c r="W126">
        <v>0</v>
      </c>
      <c r="X126">
        <v>0</v>
      </c>
      <c r="Y126">
        <v>0</v>
      </c>
      <c r="Z126">
        <v>0</v>
      </c>
      <c r="AA126">
        <v>0</v>
      </c>
      <c r="AB126">
        <v>0</v>
      </c>
      <c r="AC126">
        <v>0</v>
      </c>
      <c r="AD126">
        <v>0</v>
      </c>
      <c r="AE126">
        <v>0</v>
      </c>
      <c r="AF126">
        <v>0</v>
      </c>
      <c r="AG126" t="s">
        <v>513</v>
      </c>
      <c r="AH126" s="21" t="s">
        <v>571</v>
      </c>
      <c r="AI126" s="21">
        <v>216</v>
      </c>
      <c r="AJ126" s="21">
        <v>91.333333333333329</v>
      </c>
      <c r="AK126" s="21" t="s">
        <v>2063</v>
      </c>
      <c r="AL126" t="s">
        <v>70</v>
      </c>
      <c r="AM126" t="s">
        <v>2030</v>
      </c>
    </row>
    <row r="127" spans="1:39" x14ac:dyDescent="0.35">
      <c r="A127" t="s">
        <v>25100</v>
      </c>
      <c r="B127" t="s">
        <v>2378</v>
      </c>
      <c r="C127" t="s">
        <v>100</v>
      </c>
      <c r="D127" t="s">
        <v>2379</v>
      </c>
      <c r="E127" t="s">
        <v>560</v>
      </c>
      <c r="F127">
        <v>1</v>
      </c>
      <c r="G127" t="s">
        <v>2055</v>
      </c>
      <c r="H127" t="s">
        <v>2056</v>
      </c>
      <c r="I127" t="s">
        <v>38</v>
      </c>
      <c r="J127" t="s">
        <v>67</v>
      </c>
      <c r="K127" t="s">
        <v>68</v>
      </c>
      <c r="L127" t="s">
        <v>2058</v>
      </c>
      <c r="M127" t="s">
        <v>2059</v>
      </c>
      <c r="N127">
        <v>1</v>
      </c>
      <c r="O127">
        <v>89</v>
      </c>
      <c r="P127">
        <v>6.18</v>
      </c>
      <c r="Q127">
        <v>1440</v>
      </c>
      <c r="R127">
        <v>1</v>
      </c>
      <c r="S127">
        <v>89</v>
      </c>
      <c r="T127">
        <v>6.18</v>
      </c>
      <c r="U127">
        <v>0</v>
      </c>
      <c r="V127">
        <v>0</v>
      </c>
      <c r="W127">
        <v>0</v>
      </c>
      <c r="X127">
        <v>0</v>
      </c>
      <c r="Y127">
        <v>0</v>
      </c>
      <c r="Z127">
        <v>0</v>
      </c>
      <c r="AA127">
        <v>0</v>
      </c>
      <c r="AB127">
        <v>0</v>
      </c>
      <c r="AC127">
        <v>0</v>
      </c>
      <c r="AD127">
        <v>0</v>
      </c>
      <c r="AE127">
        <v>0</v>
      </c>
      <c r="AF127">
        <v>0</v>
      </c>
      <c r="AG127" t="s">
        <v>514</v>
      </c>
      <c r="AH127" s="21" t="s">
        <v>571</v>
      </c>
      <c r="AI127" s="21">
        <v>345.36</v>
      </c>
      <c r="AJ127" s="21">
        <v>93.819444444444443</v>
      </c>
      <c r="AK127" s="21" t="s">
        <v>2063</v>
      </c>
      <c r="AL127" t="s">
        <v>70</v>
      </c>
      <c r="AM127" t="s">
        <v>2030</v>
      </c>
    </row>
    <row r="128" spans="1:39" x14ac:dyDescent="0.35">
      <c r="A128" t="s">
        <v>2383</v>
      </c>
      <c r="B128" t="s">
        <v>2381</v>
      </c>
      <c r="C128" t="s">
        <v>66</v>
      </c>
      <c r="D128" t="s">
        <v>2382</v>
      </c>
      <c r="E128" t="s">
        <v>560</v>
      </c>
      <c r="F128">
        <v>1</v>
      </c>
      <c r="G128" t="s">
        <v>2055</v>
      </c>
      <c r="H128" t="s">
        <v>2056</v>
      </c>
      <c r="I128" t="s">
        <v>38</v>
      </c>
      <c r="J128" t="s">
        <v>67</v>
      </c>
      <c r="K128" t="s">
        <v>68</v>
      </c>
      <c r="L128" t="s">
        <v>2058</v>
      </c>
      <c r="M128" t="s">
        <v>2059</v>
      </c>
      <c r="N128">
        <v>1</v>
      </c>
      <c r="O128">
        <v>40</v>
      </c>
      <c r="P128">
        <v>2.78</v>
      </c>
      <c r="Q128">
        <v>1440</v>
      </c>
      <c r="R128">
        <v>1</v>
      </c>
      <c r="S128">
        <v>40</v>
      </c>
      <c r="T128">
        <v>2.78</v>
      </c>
      <c r="U128">
        <v>0</v>
      </c>
      <c r="V128">
        <v>0</v>
      </c>
      <c r="W128">
        <v>0</v>
      </c>
      <c r="X128">
        <v>0</v>
      </c>
      <c r="Y128">
        <v>0</v>
      </c>
      <c r="Z128">
        <v>0</v>
      </c>
      <c r="AA128">
        <v>0</v>
      </c>
      <c r="AB128">
        <v>0</v>
      </c>
      <c r="AC128">
        <v>0</v>
      </c>
      <c r="AD128">
        <v>0</v>
      </c>
      <c r="AE128">
        <v>0</v>
      </c>
      <c r="AF128">
        <v>0</v>
      </c>
      <c r="AG128" t="s">
        <v>515</v>
      </c>
      <c r="AH128" s="21" t="s">
        <v>571</v>
      </c>
      <c r="AI128" s="21">
        <v>345.36</v>
      </c>
      <c r="AJ128" s="21">
        <v>97.222222222222229</v>
      </c>
      <c r="AK128" s="21" t="s">
        <v>2063</v>
      </c>
      <c r="AL128" t="s">
        <v>70</v>
      </c>
      <c r="AM128" t="s">
        <v>2033</v>
      </c>
    </row>
    <row r="129" spans="1:39" x14ac:dyDescent="0.35">
      <c r="A129" t="s">
        <v>25147</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2389</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25167</v>
      </c>
      <c r="B131" t="s">
        <v>2390</v>
      </c>
      <c r="C131" t="s">
        <v>71</v>
      </c>
      <c r="D131" t="s">
        <v>2391</v>
      </c>
      <c r="E131" t="s">
        <v>72</v>
      </c>
      <c r="F131">
        <v>2</v>
      </c>
      <c r="G131" t="s">
        <v>2055</v>
      </c>
      <c r="H131" t="s">
        <v>2056</v>
      </c>
      <c r="I131" t="s">
        <v>38</v>
      </c>
      <c r="J131" t="s">
        <v>73</v>
      </c>
      <c r="K131" t="s">
        <v>68</v>
      </c>
      <c r="L131" t="s">
        <v>2058</v>
      </c>
      <c r="M131" t="s">
        <v>2059</v>
      </c>
      <c r="N131">
        <v>0</v>
      </c>
      <c r="O131">
        <v>0</v>
      </c>
      <c r="P131">
        <v>0</v>
      </c>
      <c r="Q131">
        <v>1440</v>
      </c>
      <c r="R131">
        <v>0</v>
      </c>
      <c r="S131">
        <v>0</v>
      </c>
      <c r="T131">
        <v>0</v>
      </c>
      <c r="U131">
        <v>0</v>
      </c>
      <c r="V131">
        <v>0</v>
      </c>
      <c r="W131">
        <v>0</v>
      </c>
      <c r="X131">
        <v>0</v>
      </c>
      <c r="Y131">
        <v>0</v>
      </c>
      <c r="Z131">
        <v>0</v>
      </c>
      <c r="AA131">
        <v>0</v>
      </c>
      <c r="AB131">
        <v>0</v>
      </c>
      <c r="AC131">
        <v>0</v>
      </c>
      <c r="AD131">
        <v>0</v>
      </c>
      <c r="AE131">
        <v>0</v>
      </c>
      <c r="AF131">
        <v>0</v>
      </c>
      <c r="AG131" t="s">
        <v>518</v>
      </c>
      <c r="AH131" s="21" t="s">
        <v>571</v>
      </c>
      <c r="AI131" s="21">
        <v>345.36</v>
      </c>
      <c r="AJ131" s="21">
        <v>100</v>
      </c>
      <c r="AK131" s="21" t="s">
        <v>2063</v>
      </c>
      <c r="AL131" t="s">
        <v>75</v>
      </c>
      <c r="AM131" t="s">
        <v>2033</v>
      </c>
    </row>
    <row r="132" spans="1:39" x14ac:dyDescent="0.35">
      <c r="A132" t="s">
        <v>2398</v>
      </c>
      <c r="B132" t="s">
        <v>2393</v>
      </c>
      <c r="C132" t="s">
        <v>66</v>
      </c>
      <c r="D132" t="s">
        <v>2394</v>
      </c>
      <c r="E132" t="s">
        <v>560</v>
      </c>
      <c r="F132">
        <v>1</v>
      </c>
      <c r="G132" t="s">
        <v>2055</v>
      </c>
      <c r="H132" t="s">
        <v>2056</v>
      </c>
      <c r="I132" t="s">
        <v>38</v>
      </c>
      <c r="J132" t="s">
        <v>67</v>
      </c>
      <c r="K132" t="s">
        <v>68</v>
      </c>
      <c r="L132" t="s">
        <v>2058</v>
      </c>
      <c r="M132" t="s">
        <v>2059</v>
      </c>
      <c r="N132">
        <v>0</v>
      </c>
      <c r="O132">
        <v>0</v>
      </c>
      <c r="P132">
        <v>0</v>
      </c>
      <c r="Q132">
        <v>1440</v>
      </c>
      <c r="R132">
        <v>0</v>
      </c>
      <c r="S132">
        <v>0</v>
      </c>
      <c r="T132">
        <v>0</v>
      </c>
      <c r="U132">
        <v>0</v>
      </c>
      <c r="V132">
        <v>0</v>
      </c>
      <c r="W132">
        <v>0</v>
      </c>
      <c r="X132">
        <v>0</v>
      </c>
      <c r="Y132">
        <v>0</v>
      </c>
      <c r="Z132">
        <v>0</v>
      </c>
      <c r="AA132">
        <v>0</v>
      </c>
      <c r="AB132">
        <v>0</v>
      </c>
      <c r="AC132">
        <v>0</v>
      </c>
      <c r="AD132">
        <v>0</v>
      </c>
      <c r="AE132">
        <v>0</v>
      </c>
      <c r="AF132">
        <v>0</v>
      </c>
      <c r="AG132" t="s">
        <v>519</v>
      </c>
      <c r="AH132" s="21" t="s">
        <v>571</v>
      </c>
      <c r="AI132" s="21">
        <v>345.36</v>
      </c>
      <c r="AJ132" s="21">
        <v>100</v>
      </c>
      <c r="AK132" s="21" t="s">
        <v>2063</v>
      </c>
      <c r="AL132" t="s">
        <v>70</v>
      </c>
      <c r="AM132" t="s">
        <v>2030</v>
      </c>
    </row>
    <row r="133" spans="1:39" x14ac:dyDescent="0.35">
      <c r="A133" t="s">
        <v>2401</v>
      </c>
      <c r="B133" t="s">
        <v>2396</v>
      </c>
      <c r="C133" t="s">
        <v>76</v>
      </c>
      <c r="D133" t="s">
        <v>2397</v>
      </c>
      <c r="E133" t="s">
        <v>560</v>
      </c>
      <c r="F133">
        <v>1</v>
      </c>
      <c r="G133" t="s">
        <v>2055</v>
      </c>
      <c r="H133" t="s">
        <v>2056</v>
      </c>
      <c r="I133" t="s">
        <v>38</v>
      </c>
      <c r="J133" t="s">
        <v>67</v>
      </c>
      <c r="K133" t="s">
        <v>68</v>
      </c>
      <c r="L133" t="s">
        <v>2058</v>
      </c>
      <c r="M133" t="s">
        <v>2059</v>
      </c>
      <c r="N133">
        <v>1</v>
      </c>
      <c r="O133">
        <v>30</v>
      </c>
      <c r="P133">
        <v>2.08</v>
      </c>
      <c r="Q133">
        <v>1440</v>
      </c>
      <c r="R133">
        <v>1</v>
      </c>
      <c r="S133">
        <v>30</v>
      </c>
      <c r="T133">
        <v>2.08</v>
      </c>
      <c r="U133">
        <v>0</v>
      </c>
      <c r="V133">
        <v>0</v>
      </c>
      <c r="W133">
        <v>0</v>
      </c>
      <c r="X133">
        <v>0</v>
      </c>
      <c r="Y133">
        <v>0</v>
      </c>
      <c r="Z133">
        <v>0</v>
      </c>
      <c r="AA133">
        <v>0</v>
      </c>
      <c r="AB133">
        <v>0</v>
      </c>
      <c r="AC133">
        <v>0</v>
      </c>
      <c r="AD133">
        <v>0</v>
      </c>
      <c r="AE133">
        <v>0</v>
      </c>
      <c r="AF133">
        <v>0</v>
      </c>
      <c r="AG133" t="s">
        <v>520</v>
      </c>
      <c r="AH133" s="21" t="s">
        <v>571</v>
      </c>
      <c r="AI133" s="21">
        <v>345.36</v>
      </c>
      <c r="AJ133" s="21">
        <v>97.916666666666671</v>
      </c>
      <c r="AK133" s="21" t="s">
        <v>2063</v>
      </c>
      <c r="AL133" t="s">
        <v>70</v>
      </c>
      <c r="AM133" t="s">
        <v>2033</v>
      </c>
    </row>
    <row r="134" spans="1:39" x14ac:dyDescent="0.35">
      <c r="A134" t="s">
        <v>25187</v>
      </c>
      <c r="B134" t="s">
        <v>2399</v>
      </c>
      <c r="C134" t="s">
        <v>237</v>
      </c>
      <c r="D134" t="s">
        <v>2400</v>
      </c>
      <c r="E134" t="s">
        <v>72</v>
      </c>
      <c r="F134">
        <v>2</v>
      </c>
      <c r="G134" t="s">
        <v>2055</v>
      </c>
      <c r="H134" t="s">
        <v>2056</v>
      </c>
      <c r="I134" t="s">
        <v>38</v>
      </c>
      <c r="J134" t="s">
        <v>73</v>
      </c>
      <c r="K134" t="s">
        <v>68</v>
      </c>
      <c r="L134" t="s">
        <v>2058</v>
      </c>
      <c r="M134" t="s">
        <v>2059</v>
      </c>
      <c r="N134">
        <v>2</v>
      </c>
      <c r="O134">
        <v>100</v>
      </c>
      <c r="P134">
        <v>6.94</v>
      </c>
      <c r="Q134">
        <v>1440</v>
      </c>
      <c r="R134">
        <v>0</v>
      </c>
      <c r="S134">
        <v>0</v>
      </c>
      <c r="T134">
        <v>0</v>
      </c>
      <c r="U134">
        <v>2</v>
      </c>
      <c r="V134">
        <v>100</v>
      </c>
      <c r="W134">
        <v>6.94</v>
      </c>
      <c r="X134">
        <v>0</v>
      </c>
      <c r="Y134">
        <v>0</v>
      </c>
      <c r="Z134">
        <v>0</v>
      </c>
      <c r="AA134">
        <v>0</v>
      </c>
      <c r="AB134">
        <v>0</v>
      </c>
      <c r="AC134">
        <v>0</v>
      </c>
      <c r="AD134">
        <v>0</v>
      </c>
      <c r="AE134">
        <v>0</v>
      </c>
      <c r="AF134">
        <v>0</v>
      </c>
      <c r="AG134" t="s">
        <v>521</v>
      </c>
      <c r="AH134" s="21" t="s">
        <v>571</v>
      </c>
      <c r="AI134" s="21">
        <v>345.36</v>
      </c>
      <c r="AJ134" s="21">
        <v>93.055555555555557</v>
      </c>
      <c r="AK134" s="21" t="s">
        <v>2063</v>
      </c>
      <c r="AL134" t="s">
        <v>75</v>
      </c>
      <c r="AM134" t="s">
        <v>2032</v>
      </c>
    </row>
    <row r="135" spans="1:39" x14ac:dyDescent="0.35">
      <c r="A135" t="s">
        <v>25190</v>
      </c>
      <c r="B135" t="s">
        <v>2402</v>
      </c>
      <c r="C135" t="s">
        <v>78</v>
      </c>
      <c r="D135" t="s">
        <v>2403</v>
      </c>
      <c r="E135" t="s">
        <v>560</v>
      </c>
      <c r="F135">
        <v>1</v>
      </c>
      <c r="G135" t="s">
        <v>2055</v>
      </c>
      <c r="H135" t="s">
        <v>2056</v>
      </c>
      <c r="I135" t="s">
        <v>38</v>
      </c>
      <c r="J135" t="s">
        <v>67</v>
      </c>
      <c r="K135" t="s">
        <v>68</v>
      </c>
      <c r="L135" t="s">
        <v>2058</v>
      </c>
      <c r="M135" t="s">
        <v>2059</v>
      </c>
      <c r="N135">
        <v>0</v>
      </c>
      <c r="O135">
        <v>0</v>
      </c>
      <c r="P135">
        <v>0</v>
      </c>
      <c r="Q135">
        <v>1440</v>
      </c>
      <c r="R135">
        <v>0</v>
      </c>
      <c r="S135">
        <v>0</v>
      </c>
      <c r="T135">
        <v>0</v>
      </c>
      <c r="U135">
        <v>0</v>
      </c>
      <c r="V135">
        <v>0</v>
      </c>
      <c r="W135">
        <v>0</v>
      </c>
      <c r="X135">
        <v>0</v>
      </c>
      <c r="Y135">
        <v>0</v>
      </c>
      <c r="Z135">
        <v>0</v>
      </c>
      <c r="AA135">
        <v>0</v>
      </c>
      <c r="AB135">
        <v>0</v>
      </c>
      <c r="AC135">
        <v>0</v>
      </c>
      <c r="AD135">
        <v>0</v>
      </c>
      <c r="AE135">
        <v>0</v>
      </c>
      <c r="AF135">
        <v>0</v>
      </c>
      <c r="AG135" t="s">
        <v>522</v>
      </c>
      <c r="AH135" s="21" t="s">
        <v>571</v>
      </c>
      <c r="AI135" s="21">
        <v>345.36</v>
      </c>
      <c r="AJ135" s="21">
        <v>100</v>
      </c>
      <c r="AK135" s="21" t="s">
        <v>2060</v>
      </c>
      <c r="AL135" t="s">
        <v>70</v>
      </c>
      <c r="AM135" t="s">
        <v>2032</v>
      </c>
    </row>
    <row r="136" spans="1:39" x14ac:dyDescent="0.35">
      <c r="A136" t="s">
        <v>2407</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2060</v>
      </c>
      <c r="AL136" t="s">
        <v>70</v>
      </c>
      <c r="AM136" t="s">
        <v>2032</v>
      </c>
    </row>
    <row r="137" spans="1:39" x14ac:dyDescent="0.35">
      <c r="A137" t="s">
        <v>2413</v>
      </c>
      <c r="B137" t="s">
        <v>2408</v>
      </c>
      <c r="C137" t="s">
        <v>822</v>
      </c>
      <c r="D137" t="s">
        <v>2409</v>
      </c>
      <c r="E137" t="s">
        <v>72</v>
      </c>
      <c r="F137">
        <v>1</v>
      </c>
      <c r="G137" t="s">
        <v>2055</v>
      </c>
      <c r="H137" t="s">
        <v>2056</v>
      </c>
      <c r="I137" t="s">
        <v>38</v>
      </c>
      <c r="J137" t="s">
        <v>425</v>
      </c>
      <c r="K137" t="s">
        <v>68</v>
      </c>
      <c r="L137" t="s">
        <v>2058</v>
      </c>
      <c r="M137" t="s">
        <v>2059</v>
      </c>
      <c r="N137">
        <v>3</v>
      </c>
      <c r="O137">
        <v>111</v>
      </c>
      <c r="P137">
        <v>7.71</v>
      </c>
      <c r="Q137">
        <v>1440</v>
      </c>
      <c r="R137">
        <v>1</v>
      </c>
      <c r="S137">
        <v>1</v>
      </c>
      <c r="T137">
        <v>7.0000000000000007E-2</v>
      </c>
      <c r="U137">
        <v>1</v>
      </c>
      <c r="V137">
        <v>95</v>
      </c>
      <c r="W137">
        <v>6.6</v>
      </c>
      <c r="X137">
        <v>1</v>
      </c>
      <c r="Y137">
        <v>15</v>
      </c>
      <c r="Z137">
        <v>1.04</v>
      </c>
      <c r="AA137">
        <v>0</v>
      </c>
      <c r="AB137">
        <v>0</v>
      </c>
      <c r="AC137">
        <v>0</v>
      </c>
      <c r="AD137">
        <v>0</v>
      </c>
      <c r="AE137">
        <v>0</v>
      </c>
      <c r="AF137">
        <v>0</v>
      </c>
      <c r="AG137" t="s">
        <v>524</v>
      </c>
      <c r="AH137" s="21" t="s">
        <v>571</v>
      </c>
      <c r="AI137" s="21">
        <v>345.36</v>
      </c>
      <c r="AJ137" s="21">
        <v>92.291666666666671</v>
      </c>
      <c r="AK137" s="21" t="s">
        <v>2063</v>
      </c>
      <c r="AL137" t="s">
        <v>75</v>
      </c>
      <c r="AM137" t="s">
        <v>2030</v>
      </c>
    </row>
    <row r="138" spans="1:39" x14ac:dyDescent="0.35">
      <c r="A138" t="s">
        <v>2416</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25234</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2419</v>
      </c>
      <c r="B140" t="s">
        <v>2417</v>
      </c>
      <c r="C140" t="s">
        <v>100</v>
      </c>
      <c r="D140" t="s">
        <v>2418</v>
      </c>
      <c r="E140" t="s">
        <v>560</v>
      </c>
      <c r="F140">
        <v>1</v>
      </c>
      <c r="G140" t="s">
        <v>2055</v>
      </c>
      <c r="H140" t="s">
        <v>2056</v>
      </c>
      <c r="I140" t="s">
        <v>38</v>
      </c>
      <c r="J140" t="s">
        <v>67</v>
      </c>
      <c r="K140" t="s">
        <v>68</v>
      </c>
      <c r="L140" t="s">
        <v>2058</v>
      </c>
      <c r="M140" t="s">
        <v>2059</v>
      </c>
      <c r="N140">
        <v>0</v>
      </c>
      <c r="O140">
        <v>0</v>
      </c>
      <c r="P140">
        <v>0</v>
      </c>
      <c r="Q140">
        <v>1440</v>
      </c>
      <c r="R140">
        <v>0</v>
      </c>
      <c r="S140">
        <v>0</v>
      </c>
      <c r="T140">
        <v>0</v>
      </c>
      <c r="U140">
        <v>0</v>
      </c>
      <c r="V140">
        <v>0</v>
      </c>
      <c r="W140">
        <v>0</v>
      </c>
      <c r="X140">
        <v>0</v>
      </c>
      <c r="Y140">
        <v>0</v>
      </c>
      <c r="Z140">
        <v>0</v>
      </c>
      <c r="AA140">
        <v>0</v>
      </c>
      <c r="AB140">
        <v>0</v>
      </c>
      <c r="AC140">
        <v>0</v>
      </c>
      <c r="AD140">
        <v>0</v>
      </c>
      <c r="AE140">
        <v>0</v>
      </c>
      <c r="AF140">
        <v>0</v>
      </c>
      <c r="AG140" t="s">
        <v>527</v>
      </c>
      <c r="AH140" s="21" t="s">
        <v>571</v>
      </c>
      <c r="AI140" s="21">
        <v>345.36</v>
      </c>
      <c r="AJ140" s="21">
        <v>100</v>
      </c>
      <c r="AK140" s="21" t="s">
        <v>2060</v>
      </c>
      <c r="AL140" t="s">
        <v>70</v>
      </c>
      <c r="AM140" t="s">
        <v>2030</v>
      </c>
    </row>
    <row r="141" spans="1:39" x14ac:dyDescent="0.35">
      <c r="A141" t="s">
        <v>2425</v>
      </c>
      <c r="B141" t="s">
        <v>2420</v>
      </c>
      <c r="C141" t="s">
        <v>86</v>
      </c>
      <c r="D141" t="s">
        <v>2421</v>
      </c>
      <c r="E141" t="s">
        <v>72</v>
      </c>
      <c r="F141">
        <v>1</v>
      </c>
      <c r="G141" t="s">
        <v>2055</v>
      </c>
      <c r="H141" t="s">
        <v>2056</v>
      </c>
      <c r="I141" t="s">
        <v>38</v>
      </c>
      <c r="J141" t="s">
        <v>73</v>
      </c>
      <c r="K141" t="s">
        <v>68</v>
      </c>
      <c r="L141" t="s">
        <v>2058</v>
      </c>
      <c r="M141" t="s">
        <v>2059</v>
      </c>
      <c r="N141">
        <v>2</v>
      </c>
      <c r="O141">
        <v>99</v>
      </c>
      <c r="P141">
        <v>6.88</v>
      </c>
      <c r="Q141">
        <v>1440</v>
      </c>
      <c r="R141">
        <v>1</v>
      </c>
      <c r="S141">
        <v>1</v>
      </c>
      <c r="T141">
        <v>7.0000000000000007E-2</v>
      </c>
      <c r="U141">
        <v>1</v>
      </c>
      <c r="V141">
        <v>98</v>
      </c>
      <c r="W141">
        <v>6.81</v>
      </c>
      <c r="X141">
        <v>0</v>
      </c>
      <c r="Y141">
        <v>0</v>
      </c>
      <c r="Z141">
        <v>0</v>
      </c>
      <c r="AA141">
        <v>0</v>
      </c>
      <c r="AB141">
        <v>0</v>
      </c>
      <c r="AC141">
        <v>0</v>
      </c>
      <c r="AD141">
        <v>0</v>
      </c>
      <c r="AE141">
        <v>0</v>
      </c>
      <c r="AF141">
        <v>0</v>
      </c>
      <c r="AG141" t="s">
        <v>528</v>
      </c>
      <c r="AH141" s="21" t="s">
        <v>571</v>
      </c>
      <c r="AI141" s="21">
        <v>345.36</v>
      </c>
      <c r="AJ141" s="21">
        <v>93.125</v>
      </c>
      <c r="AK141" s="21" t="s">
        <v>2063</v>
      </c>
      <c r="AL141" t="s">
        <v>75</v>
      </c>
      <c r="AM141" t="s">
        <v>2032</v>
      </c>
    </row>
    <row r="142" spans="1:39" x14ac:dyDescent="0.35">
      <c r="A142" t="s">
        <v>2428</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25278</v>
      </c>
      <c r="B143" t="s">
        <v>2426</v>
      </c>
      <c r="C143" t="s">
        <v>86</v>
      </c>
      <c r="D143" t="s">
        <v>2427</v>
      </c>
      <c r="E143" t="s">
        <v>72</v>
      </c>
      <c r="F143">
        <v>1</v>
      </c>
      <c r="G143" t="s">
        <v>2055</v>
      </c>
      <c r="H143" t="s">
        <v>2056</v>
      </c>
      <c r="I143" t="s">
        <v>38</v>
      </c>
      <c r="J143" t="s">
        <v>73</v>
      </c>
      <c r="K143" t="s">
        <v>68</v>
      </c>
      <c r="L143" t="s">
        <v>2058</v>
      </c>
      <c r="M143" t="s">
        <v>2170</v>
      </c>
      <c r="N143">
        <v>1</v>
      </c>
      <c r="O143">
        <v>20</v>
      </c>
      <c r="P143">
        <v>2.2200000000000002</v>
      </c>
      <c r="Q143">
        <v>900</v>
      </c>
      <c r="R143">
        <v>0</v>
      </c>
      <c r="S143">
        <v>0</v>
      </c>
      <c r="T143">
        <v>0</v>
      </c>
      <c r="U143">
        <v>1</v>
      </c>
      <c r="V143">
        <v>20</v>
      </c>
      <c r="W143">
        <v>2.2200000000000002</v>
      </c>
      <c r="X143">
        <v>0</v>
      </c>
      <c r="Y143">
        <v>0</v>
      </c>
      <c r="Z143">
        <v>0</v>
      </c>
      <c r="AA143">
        <v>0</v>
      </c>
      <c r="AB143">
        <v>0</v>
      </c>
      <c r="AC143">
        <v>0</v>
      </c>
      <c r="AD143">
        <v>0</v>
      </c>
      <c r="AE143">
        <v>0</v>
      </c>
      <c r="AF143">
        <v>0</v>
      </c>
      <c r="AG143" t="s">
        <v>530</v>
      </c>
      <c r="AH143" s="21" t="s">
        <v>571</v>
      </c>
      <c r="AI143" s="21">
        <v>216</v>
      </c>
      <c r="AJ143" s="21">
        <v>97.777777777777771</v>
      </c>
      <c r="AK143" s="21" t="s">
        <v>2060</v>
      </c>
      <c r="AL143" t="s">
        <v>75</v>
      </c>
      <c r="AM143" t="s">
        <v>2031</v>
      </c>
    </row>
    <row r="144" spans="1:39" x14ac:dyDescent="0.35">
      <c r="A144" t="s">
        <v>25282</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25305</v>
      </c>
      <c r="B145" t="s">
        <v>2433</v>
      </c>
      <c r="C145" t="s">
        <v>71</v>
      </c>
      <c r="D145" t="s">
        <v>2434</v>
      </c>
      <c r="E145" t="s">
        <v>72</v>
      </c>
      <c r="F145">
        <v>1</v>
      </c>
      <c r="G145" t="s">
        <v>2055</v>
      </c>
      <c r="H145" t="s">
        <v>2056</v>
      </c>
      <c r="I145" t="s">
        <v>38</v>
      </c>
      <c r="J145" t="s">
        <v>73</v>
      </c>
      <c r="K145" t="s">
        <v>68</v>
      </c>
      <c r="L145" t="s">
        <v>2058</v>
      </c>
      <c r="M145" t="s">
        <v>2059</v>
      </c>
      <c r="N145">
        <v>3</v>
      </c>
      <c r="O145">
        <v>84</v>
      </c>
      <c r="P145">
        <v>5.83</v>
      </c>
      <c r="Q145">
        <v>1440</v>
      </c>
      <c r="R145">
        <v>0</v>
      </c>
      <c r="S145">
        <v>0</v>
      </c>
      <c r="T145">
        <v>0</v>
      </c>
      <c r="U145">
        <v>2</v>
      </c>
      <c r="V145">
        <v>67</v>
      </c>
      <c r="W145">
        <v>4.6500000000000004</v>
      </c>
      <c r="X145">
        <v>1</v>
      </c>
      <c r="Y145">
        <v>17</v>
      </c>
      <c r="Z145">
        <v>1.18</v>
      </c>
      <c r="AA145">
        <v>0</v>
      </c>
      <c r="AB145">
        <v>0</v>
      </c>
      <c r="AC145">
        <v>0</v>
      </c>
      <c r="AD145">
        <v>0</v>
      </c>
      <c r="AE145">
        <v>0</v>
      </c>
      <c r="AF145">
        <v>0</v>
      </c>
      <c r="AG145" t="s">
        <v>532</v>
      </c>
      <c r="AH145" s="21" t="s">
        <v>571</v>
      </c>
      <c r="AI145" s="21">
        <v>345.36</v>
      </c>
      <c r="AJ145" s="21">
        <v>94.166666666666671</v>
      </c>
      <c r="AK145" s="21" t="s">
        <v>2063</v>
      </c>
      <c r="AL145" t="s">
        <v>75</v>
      </c>
      <c r="AM145" t="s">
        <v>2032</v>
      </c>
    </row>
    <row r="146" spans="1:39" x14ac:dyDescent="0.35">
      <c r="A146" t="s">
        <v>2438</v>
      </c>
      <c r="B146" t="s">
        <v>2436</v>
      </c>
      <c r="C146" t="s">
        <v>30185</v>
      </c>
      <c r="D146" t="s">
        <v>2437</v>
      </c>
      <c r="E146" t="s">
        <v>560</v>
      </c>
      <c r="F146">
        <v>1</v>
      </c>
      <c r="G146" t="s">
        <v>2055</v>
      </c>
      <c r="H146" t="s">
        <v>2056</v>
      </c>
      <c r="I146" t="s">
        <v>38</v>
      </c>
      <c r="J146" t="s">
        <v>67</v>
      </c>
      <c r="K146" t="s">
        <v>68</v>
      </c>
      <c r="L146" t="s">
        <v>2058</v>
      </c>
      <c r="M146" t="s">
        <v>2059</v>
      </c>
      <c r="N146">
        <v>1</v>
      </c>
      <c r="O146">
        <v>15</v>
      </c>
      <c r="P146">
        <v>1.04</v>
      </c>
      <c r="Q146">
        <v>1440</v>
      </c>
      <c r="R146">
        <v>1</v>
      </c>
      <c r="S146">
        <v>15</v>
      </c>
      <c r="T146">
        <v>1.04</v>
      </c>
      <c r="U146">
        <v>0</v>
      </c>
      <c r="V146">
        <v>0</v>
      </c>
      <c r="W146">
        <v>0</v>
      </c>
      <c r="X146">
        <v>0</v>
      </c>
      <c r="Y146">
        <v>0</v>
      </c>
      <c r="Z146">
        <v>0</v>
      </c>
      <c r="AA146">
        <v>0</v>
      </c>
      <c r="AB146">
        <v>0</v>
      </c>
      <c r="AC146">
        <v>0</v>
      </c>
      <c r="AD146">
        <v>0</v>
      </c>
      <c r="AE146">
        <v>0</v>
      </c>
      <c r="AF146">
        <v>0</v>
      </c>
      <c r="AG146" t="s">
        <v>533</v>
      </c>
      <c r="AH146" s="21" t="s">
        <v>571</v>
      </c>
      <c r="AI146" s="21">
        <v>345.36</v>
      </c>
      <c r="AJ146" s="21">
        <v>98.958333333333329</v>
      </c>
      <c r="AK146" s="21" t="s">
        <v>2060</v>
      </c>
      <c r="AL146" t="s">
        <v>70</v>
      </c>
      <c r="AM146" t="s">
        <v>2033</v>
      </c>
    </row>
    <row r="147" spans="1:39" x14ac:dyDescent="0.35">
      <c r="A147" t="s">
        <v>9706</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2444</v>
      </c>
      <c r="B148" t="s">
        <v>2442</v>
      </c>
      <c r="C148" t="s">
        <v>117</v>
      </c>
      <c r="D148" t="s">
        <v>2443</v>
      </c>
      <c r="E148" t="s">
        <v>560</v>
      </c>
      <c r="F148">
        <v>1</v>
      </c>
      <c r="G148" t="s">
        <v>2055</v>
      </c>
      <c r="H148" t="s">
        <v>2056</v>
      </c>
      <c r="I148" t="s">
        <v>38</v>
      </c>
      <c r="J148" t="s">
        <v>67</v>
      </c>
      <c r="K148" t="s">
        <v>68</v>
      </c>
      <c r="L148" t="s">
        <v>2058</v>
      </c>
      <c r="M148" t="s">
        <v>2059</v>
      </c>
      <c r="N148">
        <v>0</v>
      </c>
      <c r="O148">
        <v>0</v>
      </c>
      <c r="P148">
        <v>0</v>
      </c>
      <c r="Q148">
        <v>1440</v>
      </c>
      <c r="R148">
        <v>0</v>
      </c>
      <c r="S148">
        <v>0</v>
      </c>
      <c r="T148">
        <v>0</v>
      </c>
      <c r="U148">
        <v>0</v>
      </c>
      <c r="V148">
        <v>0</v>
      </c>
      <c r="W148">
        <v>0</v>
      </c>
      <c r="X148">
        <v>0</v>
      </c>
      <c r="Y148">
        <v>0</v>
      </c>
      <c r="Z148">
        <v>0</v>
      </c>
      <c r="AA148">
        <v>0</v>
      </c>
      <c r="AB148">
        <v>0</v>
      </c>
      <c r="AC148">
        <v>0</v>
      </c>
      <c r="AD148">
        <v>0</v>
      </c>
      <c r="AE148">
        <v>0</v>
      </c>
      <c r="AF148">
        <v>0</v>
      </c>
      <c r="AG148" t="s">
        <v>535</v>
      </c>
      <c r="AH148" s="21" t="s">
        <v>571</v>
      </c>
      <c r="AI148" s="21">
        <v>345.36</v>
      </c>
      <c r="AJ148" s="21">
        <v>100</v>
      </c>
      <c r="AK148" s="21" t="s">
        <v>2060</v>
      </c>
      <c r="AL148" t="s">
        <v>70</v>
      </c>
      <c r="AM148" t="s">
        <v>2033</v>
      </c>
    </row>
    <row r="149" spans="1:39" x14ac:dyDescent="0.35">
      <c r="A149" t="s">
        <v>25353</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25371</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2063</v>
      </c>
      <c r="AL150" t="s">
        <v>70</v>
      </c>
      <c r="AM150" t="s">
        <v>2030</v>
      </c>
    </row>
    <row r="151" spans="1:39" x14ac:dyDescent="0.35">
      <c r="A151" t="s">
        <v>25375</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2459</v>
      </c>
      <c r="B152" t="s">
        <v>2454</v>
      </c>
      <c r="C152" t="s">
        <v>567</v>
      </c>
      <c r="D152" t="s">
        <v>2455</v>
      </c>
      <c r="E152" t="s">
        <v>560</v>
      </c>
      <c r="F152">
        <v>1</v>
      </c>
      <c r="G152" t="s">
        <v>2055</v>
      </c>
      <c r="H152" t="s">
        <v>2056</v>
      </c>
      <c r="I152" t="s">
        <v>38</v>
      </c>
      <c r="J152" t="s">
        <v>428</v>
      </c>
      <c r="K152" t="s">
        <v>68</v>
      </c>
      <c r="L152" t="s">
        <v>2058</v>
      </c>
      <c r="M152" t="s">
        <v>2059</v>
      </c>
      <c r="N152">
        <v>1</v>
      </c>
      <c r="O152">
        <v>22</v>
      </c>
      <c r="P152">
        <v>1.53</v>
      </c>
      <c r="Q152">
        <v>1440</v>
      </c>
      <c r="R152">
        <v>0</v>
      </c>
      <c r="S152">
        <v>0</v>
      </c>
      <c r="T152">
        <v>0</v>
      </c>
      <c r="U152">
        <v>1</v>
      </c>
      <c r="V152">
        <v>22</v>
      </c>
      <c r="W152">
        <v>1.53</v>
      </c>
      <c r="X152">
        <v>0</v>
      </c>
      <c r="Y152">
        <v>0</v>
      </c>
      <c r="Z152">
        <v>0</v>
      </c>
      <c r="AA152">
        <v>0</v>
      </c>
      <c r="AB152">
        <v>0</v>
      </c>
      <c r="AC152">
        <v>0</v>
      </c>
      <c r="AD152">
        <v>0</v>
      </c>
      <c r="AE152">
        <v>0</v>
      </c>
      <c r="AF152">
        <v>0</v>
      </c>
      <c r="AG152" t="s">
        <v>539</v>
      </c>
      <c r="AH152" s="21" t="s">
        <v>571</v>
      </c>
      <c r="AI152" s="21">
        <v>345.36</v>
      </c>
      <c r="AJ152" s="21">
        <v>98.472222222222229</v>
      </c>
      <c r="AK152" s="21" t="s">
        <v>2063</v>
      </c>
      <c r="AL152" t="s">
        <v>70</v>
      </c>
      <c r="AM152" t="s">
        <v>2032</v>
      </c>
    </row>
    <row r="153" spans="1:39" x14ac:dyDescent="0.35">
      <c r="A153" t="s">
        <v>2462</v>
      </c>
      <c r="B153" t="s">
        <v>2457</v>
      </c>
      <c r="C153" t="s">
        <v>76</v>
      </c>
      <c r="D153" t="s">
        <v>2458</v>
      </c>
      <c r="E153" t="s">
        <v>560</v>
      </c>
      <c r="F153">
        <v>1</v>
      </c>
      <c r="G153" t="s">
        <v>2055</v>
      </c>
      <c r="H153" t="s">
        <v>2056</v>
      </c>
      <c r="I153" t="s">
        <v>38</v>
      </c>
      <c r="J153" t="s">
        <v>67</v>
      </c>
      <c r="K153" t="s">
        <v>68</v>
      </c>
      <c r="L153" t="s">
        <v>2058</v>
      </c>
      <c r="M153" t="s">
        <v>2059</v>
      </c>
      <c r="N153">
        <v>1</v>
      </c>
      <c r="O153">
        <v>52</v>
      </c>
      <c r="P153">
        <v>3.61</v>
      </c>
      <c r="Q153">
        <v>1440</v>
      </c>
      <c r="R153">
        <v>0</v>
      </c>
      <c r="S153">
        <v>0</v>
      </c>
      <c r="T153">
        <v>0</v>
      </c>
      <c r="U153">
        <v>1</v>
      </c>
      <c r="V153">
        <v>52</v>
      </c>
      <c r="W153">
        <v>3.61</v>
      </c>
      <c r="X153">
        <v>0</v>
      </c>
      <c r="Y153">
        <v>0</v>
      </c>
      <c r="Z153">
        <v>0</v>
      </c>
      <c r="AA153">
        <v>0</v>
      </c>
      <c r="AB153">
        <v>0</v>
      </c>
      <c r="AC153">
        <v>0</v>
      </c>
      <c r="AD153">
        <v>0</v>
      </c>
      <c r="AE153">
        <v>0</v>
      </c>
      <c r="AF153">
        <v>0</v>
      </c>
      <c r="AG153" t="s">
        <v>540</v>
      </c>
      <c r="AH153" s="21" t="s">
        <v>571</v>
      </c>
      <c r="AI153" s="21">
        <v>345.36</v>
      </c>
      <c r="AJ153" s="21">
        <v>96.388888888888886</v>
      </c>
      <c r="AK153" s="21" t="s">
        <v>2060</v>
      </c>
      <c r="AL153" t="s">
        <v>70</v>
      </c>
      <c r="AM153" t="s">
        <v>2032</v>
      </c>
    </row>
    <row r="154" spans="1:39" x14ac:dyDescent="0.35">
      <c r="A154" t="s">
        <v>25410</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2465</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2060</v>
      </c>
      <c r="AL155" t="s">
        <v>70</v>
      </c>
      <c r="AM155" t="s">
        <v>2033</v>
      </c>
    </row>
    <row r="156" spans="1:39" x14ac:dyDescent="0.35">
      <c r="A156" t="s">
        <v>25434</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2060</v>
      </c>
      <c r="AL156" t="s">
        <v>70</v>
      </c>
      <c r="AM156" t="s">
        <v>2030</v>
      </c>
    </row>
    <row r="157" spans="1:39" x14ac:dyDescent="0.35">
      <c r="A157" t="s">
        <v>25469</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25493</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2060</v>
      </c>
      <c r="AL158" t="s">
        <v>70</v>
      </c>
      <c r="AM158" t="s">
        <v>2030</v>
      </c>
    </row>
    <row r="159" spans="1:39" x14ac:dyDescent="0.35">
      <c r="A159" t="s">
        <v>25513</v>
      </c>
      <c r="B159" t="s">
        <v>2475</v>
      </c>
      <c r="C159" t="s">
        <v>92</v>
      </c>
      <c r="D159" t="s">
        <v>2476</v>
      </c>
      <c r="E159" t="s">
        <v>119</v>
      </c>
      <c r="F159">
        <v>1</v>
      </c>
      <c r="G159" t="s">
        <v>2055</v>
      </c>
      <c r="H159" t="s">
        <v>2056</v>
      </c>
      <c r="I159" t="s">
        <v>38</v>
      </c>
      <c r="J159" t="s">
        <v>67</v>
      </c>
      <c r="K159" t="s">
        <v>68</v>
      </c>
      <c r="L159" t="s">
        <v>2058</v>
      </c>
      <c r="M159" t="s">
        <v>2059</v>
      </c>
      <c r="N159">
        <v>0</v>
      </c>
      <c r="O159">
        <v>0</v>
      </c>
      <c r="P159">
        <v>0</v>
      </c>
      <c r="Q159">
        <v>1440</v>
      </c>
      <c r="R159">
        <v>0</v>
      </c>
      <c r="S159">
        <v>0</v>
      </c>
      <c r="T159">
        <v>0</v>
      </c>
      <c r="U159">
        <v>0</v>
      </c>
      <c r="V159">
        <v>0</v>
      </c>
      <c r="W159">
        <v>0</v>
      </c>
      <c r="X159">
        <v>0</v>
      </c>
      <c r="Y159">
        <v>0</v>
      </c>
      <c r="Z159">
        <v>0</v>
      </c>
      <c r="AA159">
        <v>0</v>
      </c>
      <c r="AB159">
        <v>0</v>
      </c>
      <c r="AC159">
        <v>0</v>
      </c>
      <c r="AD159">
        <v>0</v>
      </c>
      <c r="AE159">
        <v>0</v>
      </c>
      <c r="AF159">
        <v>0</v>
      </c>
      <c r="AG159" t="s">
        <v>546</v>
      </c>
      <c r="AH159" s="21" t="s">
        <v>571</v>
      </c>
      <c r="AI159" s="21">
        <v>345.36</v>
      </c>
      <c r="AJ159" s="21">
        <v>100</v>
      </c>
      <c r="AK159" s="21" t="s">
        <v>2063</v>
      </c>
      <c r="AL159" t="s">
        <v>70</v>
      </c>
      <c r="AM159" t="s">
        <v>2032</v>
      </c>
    </row>
    <row r="160" spans="1:39" x14ac:dyDescent="0.35">
      <c r="A160" t="s">
        <v>25532</v>
      </c>
      <c r="B160" t="s">
        <v>2478</v>
      </c>
      <c r="C160" t="s">
        <v>92</v>
      </c>
      <c r="D160" t="s">
        <v>2479</v>
      </c>
      <c r="E160" t="s">
        <v>119</v>
      </c>
      <c r="F160">
        <v>1</v>
      </c>
      <c r="G160" t="s">
        <v>2055</v>
      </c>
      <c r="H160" t="s">
        <v>2056</v>
      </c>
      <c r="I160" t="s">
        <v>38</v>
      </c>
      <c r="J160" t="s">
        <v>67</v>
      </c>
      <c r="K160" t="s">
        <v>68</v>
      </c>
      <c r="L160" t="s">
        <v>2058</v>
      </c>
      <c r="M160" t="s">
        <v>2059</v>
      </c>
      <c r="N160">
        <v>0</v>
      </c>
      <c r="O160">
        <v>0</v>
      </c>
      <c r="P160">
        <v>0</v>
      </c>
      <c r="Q160">
        <v>1440</v>
      </c>
      <c r="R160">
        <v>0</v>
      </c>
      <c r="S160">
        <v>0</v>
      </c>
      <c r="T160">
        <v>0</v>
      </c>
      <c r="U160">
        <v>0</v>
      </c>
      <c r="V160">
        <v>0</v>
      </c>
      <c r="W160">
        <v>0</v>
      </c>
      <c r="X160">
        <v>0</v>
      </c>
      <c r="Y160">
        <v>0</v>
      </c>
      <c r="Z160">
        <v>0</v>
      </c>
      <c r="AA160">
        <v>0</v>
      </c>
      <c r="AB160">
        <v>0</v>
      </c>
      <c r="AC160">
        <v>0</v>
      </c>
      <c r="AD160">
        <v>0</v>
      </c>
      <c r="AE160">
        <v>0</v>
      </c>
      <c r="AF160">
        <v>0</v>
      </c>
      <c r="AG160" t="s">
        <v>547</v>
      </c>
      <c r="AH160" s="21" t="s">
        <v>571</v>
      </c>
      <c r="AI160" s="21">
        <v>345.36</v>
      </c>
      <c r="AJ160" s="21">
        <v>100</v>
      </c>
      <c r="AK160" s="21" t="s">
        <v>2060</v>
      </c>
      <c r="AL160" t="s">
        <v>70</v>
      </c>
      <c r="AM160" t="s">
        <v>2033</v>
      </c>
    </row>
    <row r="161" spans="1:39" x14ac:dyDescent="0.35">
      <c r="A161" t="s">
        <v>9987</v>
      </c>
      <c r="B161" t="s">
        <v>2481</v>
      </c>
      <c r="C161" t="s">
        <v>128</v>
      </c>
      <c r="D161" t="s">
        <v>2482</v>
      </c>
      <c r="E161" t="s">
        <v>136</v>
      </c>
      <c r="F161">
        <v>4</v>
      </c>
      <c r="G161" t="s">
        <v>2055</v>
      </c>
      <c r="H161" t="s">
        <v>2056</v>
      </c>
      <c r="I161" t="s">
        <v>38</v>
      </c>
      <c r="J161" t="s">
        <v>113</v>
      </c>
      <c r="K161" t="s">
        <v>68</v>
      </c>
      <c r="L161" t="s">
        <v>2058</v>
      </c>
      <c r="M161" t="s">
        <v>2059</v>
      </c>
      <c r="N161">
        <v>1</v>
      </c>
      <c r="O161">
        <v>137</v>
      </c>
      <c r="P161">
        <v>9.51</v>
      </c>
      <c r="Q161">
        <v>1440</v>
      </c>
      <c r="R161">
        <v>0</v>
      </c>
      <c r="S161">
        <v>0</v>
      </c>
      <c r="T161">
        <v>0</v>
      </c>
      <c r="U161">
        <v>1</v>
      </c>
      <c r="V161">
        <v>137</v>
      </c>
      <c r="W161">
        <v>9.51</v>
      </c>
      <c r="X161">
        <v>0</v>
      </c>
      <c r="Y161">
        <v>0</v>
      </c>
      <c r="Z161">
        <v>0</v>
      </c>
      <c r="AA161">
        <v>0</v>
      </c>
      <c r="AB161">
        <v>0</v>
      </c>
      <c r="AC161">
        <v>0</v>
      </c>
      <c r="AD161">
        <v>0</v>
      </c>
      <c r="AE161">
        <v>0</v>
      </c>
      <c r="AF161">
        <v>0</v>
      </c>
      <c r="AG161" t="s">
        <v>548</v>
      </c>
      <c r="AH161" s="21" t="s">
        <v>571</v>
      </c>
      <c r="AI161" s="21">
        <v>345.36</v>
      </c>
      <c r="AJ161" s="21">
        <v>90.486111111111114</v>
      </c>
      <c r="AK161" s="21" t="s">
        <v>2063</v>
      </c>
      <c r="AL161" t="s">
        <v>115</v>
      </c>
      <c r="AM161" t="s">
        <v>2032</v>
      </c>
    </row>
    <row r="162" spans="1:39" x14ac:dyDescent="0.35">
      <c r="A162" t="s">
        <v>26565</v>
      </c>
      <c r="B162" t="s">
        <v>2484</v>
      </c>
      <c r="C162" t="s">
        <v>128</v>
      </c>
      <c r="D162" t="s">
        <v>2482</v>
      </c>
      <c r="E162" t="s">
        <v>136</v>
      </c>
      <c r="F162">
        <v>4</v>
      </c>
      <c r="G162" t="s">
        <v>2055</v>
      </c>
      <c r="H162" t="s">
        <v>2056</v>
      </c>
      <c r="I162" t="s">
        <v>38</v>
      </c>
      <c r="J162" t="s">
        <v>113</v>
      </c>
      <c r="K162" t="s">
        <v>68</v>
      </c>
      <c r="L162" t="s">
        <v>2058</v>
      </c>
      <c r="M162" t="s">
        <v>2059</v>
      </c>
      <c r="N162">
        <v>1</v>
      </c>
      <c r="O162">
        <v>105</v>
      </c>
      <c r="P162">
        <v>7.29</v>
      </c>
      <c r="Q162">
        <v>1440</v>
      </c>
      <c r="R162">
        <v>0</v>
      </c>
      <c r="S162">
        <v>0</v>
      </c>
      <c r="T162">
        <v>0</v>
      </c>
      <c r="U162">
        <v>1</v>
      </c>
      <c r="V162">
        <v>105</v>
      </c>
      <c r="W162">
        <v>7.29</v>
      </c>
      <c r="X162">
        <v>0</v>
      </c>
      <c r="Y162">
        <v>0</v>
      </c>
      <c r="Z162">
        <v>0</v>
      </c>
      <c r="AA162">
        <v>0</v>
      </c>
      <c r="AB162">
        <v>0</v>
      </c>
      <c r="AC162">
        <v>0</v>
      </c>
      <c r="AD162">
        <v>0</v>
      </c>
      <c r="AE162">
        <v>0</v>
      </c>
      <c r="AF162">
        <v>0</v>
      </c>
      <c r="AG162" t="s">
        <v>549</v>
      </c>
      <c r="AH162" s="21" t="s">
        <v>571</v>
      </c>
      <c r="AI162" s="21">
        <v>345.36</v>
      </c>
      <c r="AJ162" s="21">
        <v>92.708333333333329</v>
      </c>
      <c r="AK162" s="21" t="s">
        <v>2063</v>
      </c>
      <c r="AL162" t="s">
        <v>115</v>
      </c>
      <c r="AM162" t="s">
        <v>2030</v>
      </c>
    </row>
    <row r="163" spans="1:39" x14ac:dyDescent="0.35">
      <c r="A163" t="s">
        <v>26689</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27398</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27518</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2060</v>
      </c>
      <c r="AL165" t="s">
        <v>70</v>
      </c>
      <c r="AM165" t="s">
        <v>2030</v>
      </c>
    </row>
    <row r="166" spans="1:39" x14ac:dyDescent="0.35">
      <c r="A166" t="s">
        <v>29644</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2060</v>
      </c>
      <c r="AL166" t="s">
        <v>70</v>
      </c>
      <c r="AM166" t="s">
        <v>2030</v>
      </c>
    </row>
    <row r="167" spans="1:39" x14ac:dyDescent="0.35">
      <c r="A167" t="s">
        <v>29648</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29942</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2060</v>
      </c>
      <c r="AL168" t="s">
        <v>70</v>
      </c>
      <c r="AM168" t="s">
        <v>2033</v>
      </c>
    </row>
  </sheetData>
  <autoFilter ref="A6:AM168" xr:uid="{C7B47F76-5BA2-4C23-938F-4784D90A7B8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17D7-DFBA-4E0E-A03E-2382FFD674A7}">
  <dimension ref="A1:AM168"/>
  <sheetViews>
    <sheetView topLeftCell="A6" workbookViewId="0">
      <selection activeCell="I7" sqref="I7:I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30388</v>
      </c>
      <c r="D2" s="8" t="s">
        <v>51</v>
      </c>
      <c r="G2" t="s">
        <v>30388</v>
      </c>
    </row>
    <row r="3" spans="1:39" x14ac:dyDescent="0.35">
      <c r="B3" s="9" t="s">
        <v>52</v>
      </c>
      <c r="C3" s="10">
        <f>100-(D3/E3*100)</f>
        <v>99.218637992831546</v>
      </c>
      <c r="D3" s="11">
        <f>SUBTOTAL(9,O7:O99999)</f>
        <v>1744</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f>+E3/F3/DAY(G2)</f>
        <v>153.08641975308643</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0</v>
      </c>
      <c r="O20">
        <v>0</v>
      </c>
      <c r="P20">
        <v>0</v>
      </c>
      <c r="Q20">
        <v>1440</v>
      </c>
      <c r="R20">
        <v>0</v>
      </c>
      <c r="S20">
        <v>0</v>
      </c>
      <c r="T20">
        <v>0</v>
      </c>
      <c r="U20">
        <v>0</v>
      </c>
      <c r="V20">
        <v>0</v>
      </c>
      <c r="W20">
        <v>0</v>
      </c>
      <c r="X20">
        <v>0</v>
      </c>
      <c r="Y20">
        <v>0</v>
      </c>
      <c r="Z20">
        <v>0</v>
      </c>
      <c r="AA20">
        <v>0</v>
      </c>
      <c r="AB20">
        <v>0</v>
      </c>
      <c r="AC20">
        <v>0</v>
      </c>
      <c r="AD20">
        <v>0</v>
      </c>
      <c r="AE20">
        <v>0</v>
      </c>
      <c r="AF20">
        <v>0</v>
      </c>
      <c r="AG20" t="s">
        <v>405</v>
      </c>
      <c r="AH20" s="21" t="s">
        <v>572</v>
      </c>
      <c r="AI20" s="21">
        <v>345.36</v>
      </c>
      <c r="AJ20" s="21">
        <v>100</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2</v>
      </c>
      <c r="O22">
        <v>81</v>
      </c>
      <c r="P22">
        <v>5.63</v>
      </c>
      <c r="Q22">
        <v>1440</v>
      </c>
      <c r="R22">
        <v>1</v>
      </c>
      <c r="S22">
        <v>35</v>
      </c>
      <c r="T22">
        <v>2.4300000000000002</v>
      </c>
      <c r="U22">
        <v>1</v>
      </c>
      <c r="V22">
        <v>46</v>
      </c>
      <c r="W22">
        <v>3.19</v>
      </c>
      <c r="X22">
        <v>0</v>
      </c>
      <c r="Y22">
        <v>0</v>
      </c>
      <c r="Z22">
        <v>0</v>
      </c>
      <c r="AA22">
        <v>0</v>
      </c>
      <c r="AB22">
        <v>0</v>
      </c>
      <c r="AC22">
        <v>0</v>
      </c>
      <c r="AD22">
        <v>0</v>
      </c>
      <c r="AE22">
        <v>0</v>
      </c>
      <c r="AF22">
        <v>0</v>
      </c>
      <c r="AG22" t="s">
        <v>407</v>
      </c>
      <c r="AH22" s="21" t="s">
        <v>572</v>
      </c>
      <c r="AI22" s="21">
        <v>345.36</v>
      </c>
      <c r="AJ22" s="21">
        <v>94.375</v>
      </c>
      <c r="AK22" s="21" t="s">
        <v>2063</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2</v>
      </c>
      <c r="O24">
        <v>41</v>
      </c>
      <c r="P24">
        <v>2.85</v>
      </c>
      <c r="Q24">
        <v>1440</v>
      </c>
      <c r="R24">
        <v>1</v>
      </c>
      <c r="S24">
        <v>23</v>
      </c>
      <c r="T24">
        <v>1.6</v>
      </c>
      <c r="U24">
        <v>1</v>
      </c>
      <c r="V24">
        <v>18</v>
      </c>
      <c r="W24">
        <v>1.25</v>
      </c>
      <c r="X24">
        <v>0</v>
      </c>
      <c r="Y24">
        <v>0</v>
      </c>
      <c r="Z24">
        <v>0</v>
      </c>
      <c r="AA24">
        <v>0</v>
      </c>
      <c r="AB24">
        <v>0</v>
      </c>
      <c r="AC24">
        <v>0</v>
      </c>
      <c r="AD24">
        <v>0</v>
      </c>
      <c r="AE24">
        <v>0</v>
      </c>
      <c r="AF24">
        <v>0</v>
      </c>
      <c r="AG24" t="s">
        <v>409</v>
      </c>
      <c r="AH24" s="21" t="s">
        <v>572</v>
      </c>
      <c r="AI24" s="21">
        <v>345.36</v>
      </c>
      <c r="AJ24" s="21">
        <v>97.152777777777771</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2063</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1</v>
      </c>
      <c r="O31">
        <v>405</v>
      </c>
      <c r="P31">
        <v>28.13</v>
      </c>
      <c r="Q31">
        <v>1440</v>
      </c>
      <c r="R31">
        <v>0</v>
      </c>
      <c r="S31">
        <v>0</v>
      </c>
      <c r="T31">
        <v>0</v>
      </c>
      <c r="U31">
        <v>1</v>
      </c>
      <c r="V31">
        <v>405</v>
      </c>
      <c r="W31">
        <v>28.13</v>
      </c>
      <c r="X31">
        <v>0</v>
      </c>
      <c r="Y31">
        <v>0</v>
      </c>
      <c r="Z31">
        <v>0</v>
      </c>
      <c r="AA31">
        <v>0</v>
      </c>
      <c r="AB31">
        <v>0</v>
      </c>
      <c r="AC31">
        <v>0</v>
      </c>
      <c r="AD31">
        <v>0</v>
      </c>
      <c r="AE31">
        <v>0</v>
      </c>
      <c r="AF31">
        <v>0</v>
      </c>
      <c r="AG31" t="s">
        <v>416</v>
      </c>
      <c r="AH31" s="21" t="s">
        <v>571</v>
      </c>
      <c r="AI31" s="21">
        <v>345.36</v>
      </c>
      <c r="AJ31" s="21">
        <v>71.875</v>
      </c>
      <c r="AK31" s="21" t="s">
        <v>2063</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1</v>
      </c>
      <c r="O34">
        <v>5</v>
      </c>
      <c r="P34">
        <v>0.35</v>
      </c>
      <c r="Q34">
        <v>1440</v>
      </c>
      <c r="R34">
        <v>0</v>
      </c>
      <c r="S34">
        <v>0</v>
      </c>
      <c r="T34">
        <v>0</v>
      </c>
      <c r="U34">
        <v>1</v>
      </c>
      <c r="V34">
        <v>5</v>
      </c>
      <c r="W34">
        <v>0.35</v>
      </c>
      <c r="X34">
        <v>0</v>
      </c>
      <c r="Y34">
        <v>0</v>
      </c>
      <c r="Z34">
        <v>0</v>
      </c>
      <c r="AA34">
        <v>0</v>
      </c>
      <c r="AB34">
        <v>0</v>
      </c>
      <c r="AC34">
        <v>0</v>
      </c>
      <c r="AD34">
        <v>0</v>
      </c>
      <c r="AE34">
        <v>0</v>
      </c>
      <c r="AF34">
        <v>0</v>
      </c>
      <c r="AG34" t="s">
        <v>420</v>
      </c>
      <c r="AH34" s="21" t="s">
        <v>572</v>
      </c>
      <c r="AI34" s="21">
        <v>345.36</v>
      </c>
      <c r="AJ34" s="21">
        <v>99.652777777777771</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3</v>
      </c>
      <c r="O35">
        <v>52</v>
      </c>
      <c r="P35">
        <v>3.61</v>
      </c>
      <c r="Q35">
        <v>1440</v>
      </c>
      <c r="R35">
        <v>3</v>
      </c>
      <c r="S35">
        <v>52</v>
      </c>
      <c r="T35">
        <v>3.61</v>
      </c>
      <c r="U35">
        <v>0</v>
      </c>
      <c r="V35">
        <v>0</v>
      </c>
      <c r="W35">
        <v>0</v>
      </c>
      <c r="X35">
        <v>0</v>
      </c>
      <c r="Y35">
        <v>0</v>
      </c>
      <c r="Z35">
        <v>0</v>
      </c>
      <c r="AA35">
        <v>0</v>
      </c>
      <c r="AB35">
        <v>0</v>
      </c>
      <c r="AC35">
        <v>0</v>
      </c>
      <c r="AD35">
        <v>0</v>
      </c>
      <c r="AE35">
        <v>0</v>
      </c>
      <c r="AF35">
        <v>0</v>
      </c>
      <c r="AG35" t="s">
        <v>421</v>
      </c>
      <c r="AH35" s="21" t="s">
        <v>572</v>
      </c>
      <c r="AI35" s="21">
        <v>345.36</v>
      </c>
      <c r="AJ35" s="21">
        <v>96.388888888888886</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2063</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0</v>
      </c>
      <c r="O39">
        <v>0</v>
      </c>
      <c r="P39">
        <v>0</v>
      </c>
      <c r="Q39">
        <v>1440</v>
      </c>
      <c r="R39">
        <v>0</v>
      </c>
      <c r="S39">
        <v>0</v>
      </c>
      <c r="T39">
        <v>0</v>
      </c>
      <c r="U39">
        <v>0</v>
      </c>
      <c r="V39">
        <v>0</v>
      </c>
      <c r="W39">
        <v>0</v>
      </c>
      <c r="X39">
        <v>0</v>
      </c>
      <c r="Y39">
        <v>0</v>
      </c>
      <c r="Z39">
        <v>0</v>
      </c>
      <c r="AA39">
        <v>0</v>
      </c>
      <c r="AB39">
        <v>0</v>
      </c>
      <c r="AC39">
        <v>0</v>
      </c>
      <c r="AD39">
        <v>0</v>
      </c>
      <c r="AE39">
        <v>0</v>
      </c>
      <c r="AF39">
        <v>0</v>
      </c>
      <c r="AG39" t="s">
        <v>426</v>
      </c>
      <c r="AH39" s="21" t="s">
        <v>569</v>
      </c>
      <c r="AI39" s="21">
        <v>345.36</v>
      </c>
      <c r="AJ39" s="21">
        <v>100</v>
      </c>
      <c r="AK39" s="21" t="s">
        <v>2063</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0</v>
      </c>
      <c r="O40">
        <v>0</v>
      </c>
      <c r="P40">
        <v>0</v>
      </c>
      <c r="Q40">
        <v>1440</v>
      </c>
      <c r="R40">
        <v>0</v>
      </c>
      <c r="S40">
        <v>0</v>
      </c>
      <c r="T40">
        <v>0</v>
      </c>
      <c r="U40">
        <v>0</v>
      </c>
      <c r="V40">
        <v>0</v>
      </c>
      <c r="W40">
        <v>0</v>
      </c>
      <c r="X40">
        <v>0</v>
      </c>
      <c r="Y40">
        <v>0</v>
      </c>
      <c r="Z40">
        <v>0</v>
      </c>
      <c r="AA40">
        <v>0</v>
      </c>
      <c r="AB40">
        <v>0</v>
      </c>
      <c r="AC40">
        <v>0</v>
      </c>
      <c r="AD40">
        <v>0</v>
      </c>
      <c r="AE40">
        <v>0</v>
      </c>
      <c r="AF40">
        <v>0</v>
      </c>
      <c r="AG40" t="s">
        <v>427</v>
      </c>
      <c r="AH40" s="21" t="s">
        <v>569</v>
      </c>
      <c r="AI40" s="21">
        <v>345.36</v>
      </c>
      <c r="AJ40" s="21">
        <v>100</v>
      </c>
      <c r="AK40" s="21" t="s">
        <v>2063</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2063</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1</v>
      </c>
      <c r="O45">
        <v>19</v>
      </c>
      <c r="P45">
        <v>1.32</v>
      </c>
      <c r="Q45">
        <v>1440</v>
      </c>
      <c r="R45">
        <v>0</v>
      </c>
      <c r="S45">
        <v>0</v>
      </c>
      <c r="T45">
        <v>0</v>
      </c>
      <c r="U45">
        <v>1</v>
      </c>
      <c r="V45">
        <v>19</v>
      </c>
      <c r="W45">
        <v>1.32</v>
      </c>
      <c r="X45">
        <v>0</v>
      </c>
      <c r="Y45">
        <v>0</v>
      </c>
      <c r="Z45">
        <v>0</v>
      </c>
      <c r="AA45">
        <v>0</v>
      </c>
      <c r="AB45">
        <v>0</v>
      </c>
      <c r="AC45">
        <v>0</v>
      </c>
      <c r="AD45">
        <v>0</v>
      </c>
      <c r="AE45">
        <v>0</v>
      </c>
      <c r="AF45">
        <v>0</v>
      </c>
      <c r="AG45" t="s">
        <v>435</v>
      </c>
      <c r="AH45" s="21" t="s">
        <v>572</v>
      </c>
      <c r="AI45" s="21">
        <v>345.36</v>
      </c>
      <c r="AJ45" s="21">
        <v>98.680555555555557</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0</v>
      </c>
      <c r="O47">
        <v>0</v>
      </c>
      <c r="P47">
        <v>0</v>
      </c>
      <c r="Q47">
        <v>1440</v>
      </c>
      <c r="R47">
        <v>0</v>
      </c>
      <c r="S47">
        <v>0</v>
      </c>
      <c r="T47">
        <v>0</v>
      </c>
      <c r="U47">
        <v>0</v>
      </c>
      <c r="V47">
        <v>0</v>
      </c>
      <c r="W47">
        <v>0</v>
      </c>
      <c r="X47">
        <v>0</v>
      </c>
      <c r="Y47">
        <v>0</v>
      </c>
      <c r="Z47">
        <v>0</v>
      </c>
      <c r="AA47">
        <v>0</v>
      </c>
      <c r="AB47">
        <v>0</v>
      </c>
      <c r="AC47">
        <v>0</v>
      </c>
      <c r="AD47">
        <v>0</v>
      </c>
      <c r="AE47">
        <v>0</v>
      </c>
      <c r="AF47">
        <v>0</v>
      </c>
      <c r="AG47" t="s">
        <v>437</v>
      </c>
      <c r="AH47" s="21" t="s">
        <v>569</v>
      </c>
      <c r="AI47" s="21">
        <v>345.36</v>
      </c>
      <c r="AJ47" s="21">
        <v>100</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1</v>
      </c>
      <c r="O48">
        <v>89</v>
      </c>
      <c r="P48">
        <v>6.18</v>
      </c>
      <c r="Q48">
        <v>1440</v>
      </c>
      <c r="R48">
        <v>0</v>
      </c>
      <c r="S48">
        <v>0</v>
      </c>
      <c r="T48">
        <v>0</v>
      </c>
      <c r="U48">
        <v>0</v>
      </c>
      <c r="V48">
        <v>0</v>
      </c>
      <c r="W48">
        <v>0</v>
      </c>
      <c r="X48">
        <v>1</v>
      </c>
      <c r="Y48">
        <v>89</v>
      </c>
      <c r="Z48">
        <v>6.18</v>
      </c>
      <c r="AA48">
        <v>0</v>
      </c>
      <c r="AB48">
        <v>0</v>
      </c>
      <c r="AC48">
        <v>0</v>
      </c>
      <c r="AD48">
        <v>0</v>
      </c>
      <c r="AE48">
        <v>0</v>
      </c>
      <c r="AF48">
        <v>0</v>
      </c>
      <c r="AG48" t="s">
        <v>438</v>
      </c>
      <c r="AH48" s="21" t="s">
        <v>572</v>
      </c>
      <c r="AI48" s="21">
        <v>345.36</v>
      </c>
      <c r="AJ48" s="21">
        <v>93.819444444444443</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2</v>
      </c>
      <c r="O49">
        <v>130</v>
      </c>
      <c r="P49">
        <v>12.75</v>
      </c>
      <c r="Q49">
        <v>1020</v>
      </c>
      <c r="R49">
        <v>1</v>
      </c>
      <c r="S49">
        <v>89</v>
      </c>
      <c r="T49">
        <v>8.73</v>
      </c>
      <c r="U49">
        <v>1</v>
      </c>
      <c r="V49">
        <v>41</v>
      </c>
      <c r="W49">
        <v>4.0199999999999996</v>
      </c>
      <c r="X49">
        <v>0</v>
      </c>
      <c r="Y49">
        <v>0</v>
      </c>
      <c r="Z49">
        <v>0</v>
      </c>
      <c r="AA49">
        <v>0</v>
      </c>
      <c r="AB49">
        <v>0</v>
      </c>
      <c r="AC49">
        <v>0</v>
      </c>
      <c r="AD49">
        <v>0</v>
      </c>
      <c r="AE49">
        <v>0</v>
      </c>
      <c r="AF49">
        <v>0</v>
      </c>
      <c r="AG49" t="s">
        <v>439</v>
      </c>
      <c r="AH49" s="21" t="s">
        <v>572</v>
      </c>
      <c r="AI49" s="21">
        <v>244.8</v>
      </c>
      <c r="AJ49" s="21">
        <v>87.254901960784309</v>
      </c>
      <c r="AK49" s="21" t="s">
        <v>2063</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2060</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1</v>
      </c>
      <c r="O51">
        <v>44</v>
      </c>
      <c r="P51">
        <v>4.8899999999999997</v>
      </c>
      <c r="Q51">
        <v>900</v>
      </c>
      <c r="R51">
        <v>1</v>
      </c>
      <c r="S51">
        <v>44</v>
      </c>
      <c r="T51">
        <v>4.8899999999999997</v>
      </c>
      <c r="U51">
        <v>0</v>
      </c>
      <c r="V51">
        <v>0</v>
      </c>
      <c r="W51">
        <v>0</v>
      </c>
      <c r="X51">
        <v>0</v>
      </c>
      <c r="Y51">
        <v>0</v>
      </c>
      <c r="Z51">
        <v>0</v>
      </c>
      <c r="AA51">
        <v>0</v>
      </c>
      <c r="AB51">
        <v>0</v>
      </c>
      <c r="AC51">
        <v>0</v>
      </c>
      <c r="AD51">
        <v>0</v>
      </c>
      <c r="AE51">
        <v>0</v>
      </c>
      <c r="AF51">
        <v>0</v>
      </c>
      <c r="AG51" t="s">
        <v>441</v>
      </c>
      <c r="AH51" s="21" t="s">
        <v>572</v>
      </c>
      <c r="AI51" s="21">
        <v>216</v>
      </c>
      <c r="AJ51" s="21">
        <v>95.111111111111114</v>
      </c>
      <c r="AK51" s="21" t="s">
        <v>2063</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2063</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1</v>
      </c>
      <c r="O54">
        <v>17</v>
      </c>
      <c r="P54">
        <v>1.18</v>
      </c>
      <c r="Q54">
        <v>1440</v>
      </c>
      <c r="R54">
        <v>0</v>
      </c>
      <c r="S54">
        <v>0</v>
      </c>
      <c r="T54">
        <v>0</v>
      </c>
      <c r="U54">
        <v>0</v>
      </c>
      <c r="V54">
        <v>0</v>
      </c>
      <c r="W54">
        <v>0</v>
      </c>
      <c r="X54">
        <v>0</v>
      </c>
      <c r="Y54">
        <v>0</v>
      </c>
      <c r="Z54">
        <v>0</v>
      </c>
      <c r="AA54">
        <v>1</v>
      </c>
      <c r="AB54">
        <v>17</v>
      </c>
      <c r="AC54">
        <v>1.18</v>
      </c>
      <c r="AD54">
        <v>0</v>
      </c>
      <c r="AE54">
        <v>0</v>
      </c>
      <c r="AF54">
        <v>0</v>
      </c>
      <c r="AG54" t="s">
        <v>445</v>
      </c>
      <c r="AH54" s="21" t="s">
        <v>572</v>
      </c>
      <c r="AI54" s="21">
        <v>345.36</v>
      </c>
      <c r="AJ54" s="21">
        <v>98.819444444444443</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0</v>
      </c>
      <c r="O55">
        <v>0</v>
      </c>
      <c r="P55">
        <v>0</v>
      </c>
      <c r="Q55">
        <v>1440</v>
      </c>
      <c r="R55">
        <v>0</v>
      </c>
      <c r="S55">
        <v>0</v>
      </c>
      <c r="T55">
        <v>0</v>
      </c>
      <c r="U55">
        <v>0</v>
      </c>
      <c r="V55">
        <v>0</v>
      </c>
      <c r="W55">
        <v>0</v>
      </c>
      <c r="X55">
        <v>0</v>
      </c>
      <c r="Y55">
        <v>0</v>
      </c>
      <c r="Z55">
        <v>0</v>
      </c>
      <c r="AA55">
        <v>0</v>
      </c>
      <c r="AB55">
        <v>0</v>
      </c>
      <c r="AC55">
        <v>0</v>
      </c>
      <c r="AD55">
        <v>0</v>
      </c>
      <c r="AE55">
        <v>0</v>
      </c>
      <c r="AF55">
        <v>0</v>
      </c>
      <c r="AG55" t="s">
        <v>446</v>
      </c>
      <c r="AH55" s="21" t="s">
        <v>572</v>
      </c>
      <c r="AI55" s="21">
        <v>345.36</v>
      </c>
      <c r="AJ55" s="21">
        <v>100</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0</v>
      </c>
      <c r="O57">
        <v>0</v>
      </c>
      <c r="P57">
        <v>0</v>
      </c>
      <c r="Q57">
        <v>900</v>
      </c>
      <c r="R57">
        <v>0</v>
      </c>
      <c r="S57">
        <v>0</v>
      </c>
      <c r="T57">
        <v>0</v>
      </c>
      <c r="U57">
        <v>0</v>
      </c>
      <c r="V57">
        <v>0</v>
      </c>
      <c r="W57">
        <v>0</v>
      </c>
      <c r="X57">
        <v>0</v>
      </c>
      <c r="Y57">
        <v>0</v>
      </c>
      <c r="Z57">
        <v>0</v>
      </c>
      <c r="AA57">
        <v>0</v>
      </c>
      <c r="AB57">
        <v>0</v>
      </c>
      <c r="AC57">
        <v>0</v>
      </c>
      <c r="AD57">
        <v>0</v>
      </c>
      <c r="AE57">
        <v>0</v>
      </c>
      <c r="AF57">
        <v>0</v>
      </c>
      <c r="AG57" t="s">
        <v>448</v>
      </c>
      <c r="AH57" s="21" t="s">
        <v>572</v>
      </c>
      <c r="AI57" s="21">
        <v>216</v>
      </c>
      <c r="AJ57" s="21">
        <v>100</v>
      </c>
      <c r="AK57" s="21" t="s">
        <v>2063</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1</v>
      </c>
      <c r="O62">
        <v>25</v>
      </c>
      <c r="P62">
        <v>1.74</v>
      </c>
      <c r="Q62">
        <v>1440</v>
      </c>
      <c r="R62">
        <v>0</v>
      </c>
      <c r="S62">
        <v>0</v>
      </c>
      <c r="T62">
        <v>0</v>
      </c>
      <c r="U62">
        <v>1</v>
      </c>
      <c r="V62">
        <v>25</v>
      </c>
      <c r="W62">
        <v>1.74</v>
      </c>
      <c r="X62">
        <v>0</v>
      </c>
      <c r="Y62">
        <v>0</v>
      </c>
      <c r="Z62">
        <v>0</v>
      </c>
      <c r="AA62">
        <v>0</v>
      </c>
      <c r="AB62">
        <v>0</v>
      </c>
      <c r="AC62">
        <v>0</v>
      </c>
      <c r="AD62">
        <v>0</v>
      </c>
      <c r="AE62">
        <v>0</v>
      </c>
      <c r="AF62">
        <v>0</v>
      </c>
      <c r="AG62" t="s">
        <v>453</v>
      </c>
      <c r="AH62" s="21" t="s">
        <v>572</v>
      </c>
      <c r="AI62" s="21">
        <v>345.36</v>
      </c>
      <c r="AJ62" s="21">
        <v>98.263888888888886</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2060</v>
      </c>
      <c r="AL64" t="s">
        <v>70</v>
      </c>
      <c r="AM64" t="s">
        <v>2030</v>
      </c>
    </row>
    <row r="65" spans="1:39" x14ac:dyDescent="0.35">
      <c r="A65" t="s">
        <v>6344</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6348</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6352</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6439</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6687</v>
      </c>
      <c r="B69" t="s">
        <v>2220</v>
      </c>
      <c r="C69" t="s">
        <v>100</v>
      </c>
      <c r="D69" t="s">
        <v>2221</v>
      </c>
      <c r="E69" t="s">
        <v>560</v>
      </c>
      <c r="F69">
        <v>1</v>
      </c>
      <c r="G69" t="s">
        <v>2055</v>
      </c>
      <c r="H69" t="s">
        <v>2056</v>
      </c>
      <c r="I69" t="s">
        <v>38</v>
      </c>
      <c r="J69" t="s">
        <v>67</v>
      </c>
      <c r="K69" t="s">
        <v>68</v>
      </c>
      <c r="L69" t="s">
        <v>2058</v>
      </c>
      <c r="M69" t="s">
        <v>2059</v>
      </c>
      <c r="N69">
        <v>0</v>
      </c>
      <c r="O69">
        <v>0</v>
      </c>
      <c r="P69">
        <v>0</v>
      </c>
      <c r="Q69">
        <v>1440</v>
      </c>
      <c r="R69">
        <v>0</v>
      </c>
      <c r="S69">
        <v>0</v>
      </c>
      <c r="T69">
        <v>0</v>
      </c>
      <c r="U69">
        <v>0</v>
      </c>
      <c r="V69">
        <v>0</v>
      </c>
      <c r="W69">
        <v>0</v>
      </c>
      <c r="X69">
        <v>0</v>
      </c>
      <c r="Y69">
        <v>0</v>
      </c>
      <c r="Z69">
        <v>0</v>
      </c>
      <c r="AA69">
        <v>0</v>
      </c>
      <c r="AB69">
        <v>0</v>
      </c>
      <c r="AC69">
        <v>0</v>
      </c>
      <c r="AD69">
        <v>0</v>
      </c>
      <c r="AE69">
        <v>0</v>
      </c>
      <c r="AF69">
        <v>0</v>
      </c>
      <c r="AG69" t="s">
        <v>463</v>
      </c>
      <c r="AH69" s="21" t="s">
        <v>571</v>
      </c>
      <c r="AI69" s="21">
        <v>345.36</v>
      </c>
      <c r="AJ69" s="21">
        <v>100</v>
      </c>
      <c r="AK69" s="21" t="s">
        <v>2060</v>
      </c>
      <c r="AL69" t="s">
        <v>70</v>
      </c>
      <c r="AM69" t="s">
        <v>2032</v>
      </c>
    </row>
    <row r="70" spans="1:39" x14ac:dyDescent="0.35">
      <c r="A70" t="s">
        <v>7026</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7042</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2063</v>
      </c>
      <c r="AL71" t="s">
        <v>70</v>
      </c>
      <c r="AM71" t="s">
        <v>2031</v>
      </c>
    </row>
    <row r="72" spans="1:39" x14ac:dyDescent="0.35">
      <c r="A72" t="s">
        <v>7043</v>
      </c>
      <c r="B72" t="s">
        <v>2230</v>
      </c>
      <c r="C72" t="s">
        <v>86</v>
      </c>
      <c r="D72" t="s">
        <v>2054</v>
      </c>
      <c r="E72" t="s">
        <v>72</v>
      </c>
      <c r="F72">
        <v>1</v>
      </c>
      <c r="G72" t="s">
        <v>2055</v>
      </c>
      <c r="H72" t="s">
        <v>2056</v>
      </c>
      <c r="I72" t="s">
        <v>38</v>
      </c>
      <c r="J72" t="s">
        <v>73</v>
      </c>
      <c r="K72" t="s">
        <v>68</v>
      </c>
      <c r="L72" t="s">
        <v>2058</v>
      </c>
      <c r="M72" t="s">
        <v>2059</v>
      </c>
      <c r="N72">
        <v>0</v>
      </c>
      <c r="O72">
        <v>0</v>
      </c>
      <c r="P72">
        <v>0</v>
      </c>
      <c r="Q72">
        <v>1440</v>
      </c>
      <c r="R72">
        <v>0</v>
      </c>
      <c r="S72">
        <v>0</v>
      </c>
      <c r="T72">
        <v>0</v>
      </c>
      <c r="U72">
        <v>0</v>
      </c>
      <c r="V72">
        <v>0</v>
      </c>
      <c r="W72">
        <v>0</v>
      </c>
      <c r="X72">
        <v>0</v>
      </c>
      <c r="Y72">
        <v>0</v>
      </c>
      <c r="Z72">
        <v>0</v>
      </c>
      <c r="AA72">
        <v>0</v>
      </c>
      <c r="AB72">
        <v>0</v>
      </c>
      <c r="AC72">
        <v>0</v>
      </c>
      <c r="AD72">
        <v>0</v>
      </c>
      <c r="AE72">
        <v>0</v>
      </c>
      <c r="AF72">
        <v>0</v>
      </c>
      <c r="AG72" t="s">
        <v>466</v>
      </c>
      <c r="AH72" s="21" t="s">
        <v>572</v>
      </c>
      <c r="AI72" s="21">
        <v>345.36</v>
      </c>
      <c r="AJ72" s="21">
        <v>100</v>
      </c>
      <c r="AK72" s="21" t="s">
        <v>2063</v>
      </c>
      <c r="AL72" t="s">
        <v>75</v>
      </c>
      <c r="AM72" t="s">
        <v>2030</v>
      </c>
    </row>
    <row r="73" spans="1:39" x14ac:dyDescent="0.35">
      <c r="A73" t="s">
        <v>7046</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7049</v>
      </c>
      <c r="B74" t="s">
        <v>2235</v>
      </c>
      <c r="C74" t="s">
        <v>237</v>
      </c>
      <c r="D74" t="s">
        <v>2075</v>
      </c>
      <c r="E74" t="s">
        <v>72</v>
      </c>
      <c r="F74">
        <v>1</v>
      </c>
      <c r="G74" t="s">
        <v>2055</v>
      </c>
      <c r="H74" t="s">
        <v>2056</v>
      </c>
      <c r="I74" t="s">
        <v>38</v>
      </c>
      <c r="J74" t="s">
        <v>73</v>
      </c>
      <c r="K74" t="s">
        <v>68</v>
      </c>
      <c r="L74" t="s">
        <v>2058</v>
      </c>
      <c r="M74" t="s">
        <v>2059</v>
      </c>
      <c r="N74">
        <v>1</v>
      </c>
      <c r="O74">
        <v>16</v>
      </c>
      <c r="P74">
        <v>1.1100000000000001</v>
      </c>
      <c r="Q74">
        <v>1440</v>
      </c>
      <c r="R74">
        <v>1</v>
      </c>
      <c r="S74">
        <v>16</v>
      </c>
      <c r="T74">
        <v>1.1100000000000001</v>
      </c>
      <c r="U74">
        <v>0</v>
      </c>
      <c r="V74">
        <v>0</v>
      </c>
      <c r="W74">
        <v>0</v>
      </c>
      <c r="X74">
        <v>0</v>
      </c>
      <c r="Y74">
        <v>0</v>
      </c>
      <c r="Z74">
        <v>0</v>
      </c>
      <c r="AA74">
        <v>0</v>
      </c>
      <c r="AB74">
        <v>0</v>
      </c>
      <c r="AC74">
        <v>0</v>
      </c>
      <c r="AD74">
        <v>0</v>
      </c>
      <c r="AE74">
        <v>0</v>
      </c>
      <c r="AF74">
        <v>0</v>
      </c>
      <c r="AG74" t="s">
        <v>468</v>
      </c>
      <c r="AH74" s="21" t="s">
        <v>569</v>
      </c>
      <c r="AI74" s="21">
        <v>345.36</v>
      </c>
      <c r="AJ74" s="21">
        <v>98.888888888888886</v>
      </c>
      <c r="AK74" s="21" t="s">
        <v>2063</v>
      </c>
      <c r="AL74" t="s">
        <v>75</v>
      </c>
      <c r="AM74" t="s">
        <v>2030</v>
      </c>
    </row>
    <row r="75" spans="1:39" x14ac:dyDescent="0.35">
      <c r="A75" t="s">
        <v>7053</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7057</v>
      </c>
      <c r="B76" t="s">
        <v>2239</v>
      </c>
      <c r="C76" t="s">
        <v>76</v>
      </c>
      <c r="D76" t="s">
        <v>2240</v>
      </c>
      <c r="E76" t="s">
        <v>560</v>
      </c>
      <c r="F76">
        <v>2</v>
      </c>
      <c r="G76" t="s">
        <v>2055</v>
      </c>
      <c r="H76" t="s">
        <v>2056</v>
      </c>
      <c r="I76" t="s">
        <v>38</v>
      </c>
      <c r="J76" t="s">
        <v>67</v>
      </c>
      <c r="K76" t="s">
        <v>68</v>
      </c>
      <c r="L76" t="s">
        <v>2058</v>
      </c>
      <c r="M76" t="s">
        <v>2059</v>
      </c>
      <c r="N76">
        <v>1</v>
      </c>
      <c r="O76">
        <v>24</v>
      </c>
      <c r="P76">
        <v>1.67</v>
      </c>
      <c r="Q76">
        <v>1440</v>
      </c>
      <c r="R76">
        <v>1</v>
      </c>
      <c r="S76">
        <v>24</v>
      </c>
      <c r="T76">
        <v>1.67</v>
      </c>
      <c r="U76">
        <v>0</v>
      </c>
      <c r="V76">
        <v>0</v>
      </c>
      <c r="W76">
        <v>0</v>
      </c>
      <c r="X76">
        <v>0</v>
      </c>
      <c r="Y76">
        <v>0</v>
      </c>
      <c r="Z76">
        <v>0</v>
      </c>
      <c r="AA76">
        <v>0</v>
      </c>
      <c r="AB76">
        <v>0</v>
      </c>
      <c r="AC76">
        <v>0</v>
      </c>
      <c r="AD76">
        <v>0</v>
      </c>
      <c r="AE76">
        <v>0</v>
      </c>
      <c r="AF76">
        <v>0</v>
      </c>
      <c r="AG76" t="s">
        <v>470</v>
      </c>
      <c r="AH76" s="21" t="s">
        <v>572</v>
      </c>
      <c r="AI76" s="21">
        <v>345.36</v>
      </c>
      <c r="AJ76" s="21">
        <v>98.333333333333329</v>
      </c>
      <c r="AK76" s="21" t="s">
        <v>2060</v>
      </c>
      <c r="AL76" t="s">
        <v>70</v>
      </c>
      <c r="AM76" t="s">
        <v>2030</v>
      </c>
    </row>
    <row r="77" spans="1:39" x14ac:dyDescent="0.35">
      <c r="A77" t="s">
        <v>7061</v>
      </c>
      <c r="B77" t="s">
        <v>2242</v>
      </c>
      <c r="C77" t="s">
        <v>822</v>
      </c>
      <c r="D77" t="s">
        <v>425</v>
      </c>
      <c r="E77" t="s">
        <v>72</v>
      </c>
      <c r="F77">
        <v>1</v>
      </c>
      <c r="G77" t="s">
        <v>2055</v>
      </c>
      <c r="H77" t="s">
        <v>2056</v>
      </c>
      <c r="I77" t="s">
        <v>38</v>
      </c>
      <c r="J77" t="s">
        <v>425</v>
      </c>
      <c r="K77" t="s">
        <v>68</v>
      </c>
      <c r="L77" t="s">
        <v>2058</v>
      </c>
      <c r="M77" t="s">
        <v>2059</v>
      </c>
      <c r="N77">
        <v>1</v>
      </c>
      <c r="O77">
        <v>35</v>
      </c>
      <c r="P77">
        <v>2.4300000000000002</v>
      </c>
      <c r="Q77">
        <v>1440</v>
      </c>
      <c r="R77">
        <v>1</v>
      </c>
      <c r="S77">
        <v>35</v>
      </c>
      <c r="T77">
        <v>2.4300000000000002</v>
      </c>
      <c r="U77">
        <v>0</v>
      </c>
      <c r="V77">
        <v>0</v>
      </c>
      <c r="W77">
        <v>0</v>
      </c>
      <c r="X77">
        <v>0</v>
      </c>
      <c r="Y77">
        <v>0</v>
      </c>
      <c r="Z77">
        <v>0</v>
      </c>
      <c r="AA77">
        <v>0</v>
      </c>
      <c r="AB77">
        <v>0</v>
      </c>
      <c r="AC77">
        <v>0</v>
      </c>
      <c r="AD77">
        <v>0</v>
      </c>
      <c r="AE77">
        <v>0</v>
      </c>
      <c r="AF77">
        <v>0</v>
      </c>
      <c r="AG77" t="s">
        <v>471</v>
      </c>
      <c r="AH77" s="21" t="s">
        <v>569</v>
      </c>
      <c r="AI77" s="21">
        <v>345.36</v>
      </c>
      <c r="AJ77" s="21">
        <v>97.569444444444443</v>
      </c>
      <c r="AK77" s="21" t="s">
        <v>2063</v>
      </c>
      <c r="AL77" t="s">
        <v>75</v>
      </c>
      <c r="AM77" t="s">
        <v>2030</v>
      </c>
    </row>
    <row r="78" spans="1:39" x14ac:dyDescent="0.35">
      <c r="A78" t="s">
        <v>7442</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7446</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2063</v>
      </c>
      <c r="AL79" t="s">
        <v>70</v>
      </c>
      <c r="AM79" t="s">
        <v>2030</v>
      </c>
    </row>
    <row r="80" spans="1:39" x14ac:dyDescent="0.35">
      <c r="A80" t="s">
        <v>7450</v>
      </c>
      <c r="B80" t="s">
        <v>2249</v>
      </c>
      <c r="C80" t="s">
        <v>102</v>
      </c>
      <c r="D80" t="s">
        <v>2245</v>
      </c>
      <c r="E80" t="s">
        <v>560</v>
      </c>
      <c r="F80">
        <v>1</v>
      </c>
      <c r="G80" t="s">
        <v>2055</v>
      </c>
      <c r="H80" t="s">
        <v>2056</v>
      </c>
      <c r="I80" t="s">
        <v>38</v>
      </c>
      <c r="J80" t="s">
        <v>67</v>
      </c>
      <c r="K80" t="s">
        <v>68</v>
      </c>
      <c r="L80" t="s">
        <v>2058</v>
      </c>
      <c r="M80" t="s">
        <v>2059</v>
      </c>
      <c r="N80">
        <v>1</v>
      </c>
      <c r="O80">
        <v>39</v>
      </c>
      <c r="P80">
        <v>2.71</v>
      </c>
      <c r="Q80">
        <v>1440</v>
      </c>
      <c r="R80">
        <v>1</v>
      </c>
      <c r="S80">
        <v>39</v>
      </c>
      <c r="T80">
        <v>2.71</v>
      </c>
      <c r="U80">
        <v>0</v>
      </c>
      <c r="V80">
        <v>0</v>
      </c>
      <c r="W80">
        <v>0</v>
      </c>
      <c r="X80">
        <v>0</v>
      </c>
      <c r="Y80">
        <v>0</v>
      </c>
      <c r="Z80">
        <v>0</v>
      </c>
      <c r="AA80">
        <v>0</v>
      </c>
      <c r="AB80">
        <v>0</v>
      </c>
      <c r="AC80">
        <v>0</v>
      </c>
      <c r="AD80">
        <v>0</v>
      </c>
      <c r="AE80">
        <v>0</v>
      </c>
      <c r="AF80">
        <v>0</v>
      </c>
      <c r="AG80" t="s">
        <v>458</v>
      </c>
      <c r="AH80" s="21" t="s">
        <v>572</v>
      </c>
      <c r="AI80" s="21">
        <v>345.36</v>
      </c>
      <c r="AJ80" s="21">
        <v>97.291666666666671</v>
      </c>
      <c r="AK80" s="21" t="s">
        <v>2060</v>
      </c>
      <c r="AL80" t="s">
        <v>70</v>
      </c>
      <c r="AM80" t="s">
        <v>2030</v>
      </c>
    </row>
    <row r="81" spans="1:39" x14ac:dyDescent="0.35">
      <c r="A81" t="s">
        <v>8076</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8080</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8124</v>
      </c>
      <c r="B83" t="s">
        <v>2255</v>
      </c>
      <c r="C83" t="s">
        <v>567</v>
      </c>
      <c r="D83" t="s">
        <v>428</v>
      </c>
      <c r="E83" t="s">
        <v>560</v>
      </c>
      <c r="F83">
        <v>1</v>
      </c>
      <c r="G83" t="s">
        <v>2055</v>
      </c>
      <c r="H83" t="s">
        <v>2056</v>
      </c>
      <c r="I83" t="s">
        <v>38</v>
      </c>
      <c r="J83" t="s">
        <v>428</v>
      </c>
      <c r="K83" t="s">
        <v>68</v>
      </c>
      <c r="L83" t="s">
        <v>2058</v>
      </c>
      <c r="M83" t="s">
        <v>2059</v>
      </c>
      <c r="N83">
        <v>3</v>
      </c>
      <c r="O83">
        <v>156</v>
      </c>
      <c r="P83">
        <v>10.83</v>
      </c>
      <c r="Q83">
        <v>1440</v>
      </c>
      <c r="R83">
        <v>1</v>
      </c>
      <c r="S83">
        <v>51</v>
      </c>
      <c r="T83">
        <v>3.54</v>
      </c>
      <c r="U83">
        <v>2</v>
      </c>
      <c r="V83">
        <v>105</v>
      </c>
      <c r="W83">
        <v>7.29</v>
      </c>
      <c r="X83">
        <v>0</v>
      </c>
      <c r="Y83">
        <v>0</v>
      </c>
      <c r="Z83">
        <v>0</v>
      </c>
      <c r="AA83">
        <v>0</v>
      </c>
      <c r="AB83">
        <v>0</v>
      </c>
      <c r="AC83">
        <v>0</v>
      </c>
      <c r="AD83">
        <v>0</v>
      </c>
      <c r="AE83">
        <v>0</v>
      </c>
      <c r="AF83">
        <v>0</v>
      </c>
      <c r="AG83" t="s">
        <v>430</v>
      </c>
      <c r="AH83" s="21" t="s">
        <v>572</v>
      </c>
      <c r="AI83" s="21">
        <v>345.36</v>
      </c>
      <c r="AJ83" s="21">
        <v>89.166666666666671</v>
      </c>
      <c r="AK83" s="21" t="s">
        <v>2063</v>
      </c>
      <c r="AL83" t="s">
        <v>70</v>
      </c>
      <c r="AM83" t="s">
        <v>2030</v>
      </c>
    </row>
    <row r="84" spans="1:39" x14ac:dyDescent="0.35">
      <c r="A84" t="s">
        <v>8254</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8323</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8327</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8332</v>
      </c>
      <c r="B87" t="s">
        <v>2265</v>
      </c>
      <c r="C87" t="s">
        <v>76</v>
      </c>
      <c r="D87" t="s">
        <v>2266</v>
      </c>
      <c r="E87" t="s">
        <v>560</v>
      </c>
      <c r="F87">
        <v>2</v>
      </c>
      <c r="G87" t="s">
        <v>2055</v>
      </c>
      <c r="H87" t="s">
        <v>2056</v>
      </c>
      <c r="I87" t="s">
        <v>38</v>
      </c>
      <c r="J87" t="s">
        <v>67</v>
      </c>
      <c r="K87" t="s">
        <v>68</v>
      </c>
      <c r="L87" t="s">
        <v>2058</v>
      </c>
      <c r="M87" t="s">
        <v>2059</v>
      </c>
      <c r="N87">
        <v>1</v>
      </c>
      <c r="O87">
        <v>18</v>
      </c>
      <c r="P87">
        <v>1.25</v>
      </c>
      <c r="Q87">
        <v>1440</v>
      </c>
      <c r="R87">
        <v>1</v>
      </c>
      <c r="S87">
        <v>18</v>
      </c>
      <c r="T87">
        <v>1.25</v>
      </c>
      <c r="U87">
        <v>0</v>
      </c>
      <c r="V87">
        <v>0</v>
      </c>
      <c r="W87">
        <v>0</v>
      </c>
      <c r="X87">
        <v>0</v>
      </c>
      <c r="Y87">
        <v>0</v>
      </c>
      <c r="Z87">
        <v>0</v>
      </c>
      <c r="AA87">
        <v>0</v>
      </c>
      <c r="AB87">
        <v>0</v>
      </c>
      <c r="AC87">
        <v>0</v>
      </c>
      <c r="AD87">
        <v>0</v>
      </c>
      <c r="AE87">
        <v>0</v>
      </c>
      <c r="AF87">
        <v>0</v>
      </c>
      <c r="AG87" t="s">
        <v>476</v>
      </c>
      <c r="AH87" s="21" t="s">
        <v>572</v>
      </c>
      <c r="AI87" s="21">
        <v>345.36</v>
      </c>
      <c r="AJ87" s="21">
        <v>98.75</v>
      </c>
      <c r="AK87" s="21" t="s">
        <v>2063</v>
      </c>
      <c r="AL87" t="s">
        <v>70</v>
      </c>
      <c r="AM87" t="s">
        <v>2030</v>
      </c>
    </row>
    <row r="88" spans="1:39" x14ac:dyDescent="0.35">
      <c r="A88" t="s">
        <v>8336</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2063</v>
      </c>
      <c r="AL88" t="s">
        <v>70</v>
      </c>
      <c r="AM88" t="s">
        <v>2032</v>
      </c>
    </row>
    <row r="89" spans="1:39" x14ac:dyDescent="0.35">
      <c r="A89" t="s">
        <v>8340</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8343</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8346</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8349</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2063</v>
      </c>
      <c r="AL92" t="s">
        <v>70</v>
      </c>
      <c r="AM92" t="s">
        <v>2032</v>
      </c>
    </row>
    <row r="93" spans="1:39" x14ac:dyDescent="0.35">
      <c r="A93" t="s">
        <v>8352</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8356</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8361</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2262</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2278</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2281</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2283</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2060</v>
      </c>
      <c r="AL99" t="s">
        <v>70</v>
      </c>
      <c r="AM99" t="s">
        <v>2030</v>
      </c>
    </row>
    <row r="100" spans="1:39" x14ac:dyDescent="0.35">
      <c r="A100" t="s">
        <v>9893</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9897</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2060</v>
      </c>
      <c r="AL101" t="s">
        <v>70</v>
      </c>
      <c r="AM101" t="s">
        <v>2030</v>
      </c>
    </row>
    <row r="102" spans="1:39" x14ac:dyDescent="0.35">
      <c r="A102" t="s">
        <v>10197</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10304</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10312</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13034</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13086</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13500</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13532</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13552</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2060</v>
      </c>
      <c r="AL109" t="s">
        <v>115</v>
      </c>
      <c r="AM109" t="s">
        <v>2031</v>
      </c>
    </row>
    <row r="110" spans="1:39" x14ac:dyDescent="0.35">
      <c r="A110" t="s">
        <v>13650</v>
      </c>
      <c r="B110" t="s">
        <v>2327</v>
      </c>
      <c r="C110" t="s">
        <v>237</v>
      </c>
      <c r="D110" t="s">
        <v>2328</v>
      </c>
      <c r="E110" t="s">
        <v>72</v>
      </c>
      <c r="F110">
        <v>1</v>
      </c>
      <c r="G110" t="s">
        <v>2055</v>
      </c>
      <c r="H110" t="s">
        <v>2056</v>
      </c>
      <c r="I110" t="s">
        <v>38</v>
      </c>
      <c r="J110" t="s">
        <v>73</v>
      </c>
      <c r="K110" t="s">
        <v>68</v>
      </c>
      <c r="L110" t="s">
        <v>2058</v>
      </c>
      <c r="M110" t="s">
        <v>2059</v>
      </c>
      <c r="N110">
        <v>0</v>
      </c>
      <c r="O110">
        <v>0</v>
      </c>
      <c r="P110">
        <v>0</v>
      </c>
      <c r="Q110">
        <v>1440</v>
      </c>
      <c r="R110">
        <v>0</v>
      </c>
      <c r="S110">
        <v>0</v>
      </c>
      <c r="T110">
        <v>0</v>
      </c>
      <c r="U110">
        <v>0</v>
      </c>
      <c r="V110">
        <v>0</v>
      </c>
      <c r="W110">
        <v>0</v>
      </c>
      <c r="X110">
        <v>0</v>
      </c>
      <c r="Y110">
        <v>0</v>
      </c>
      <c r="Z110">
        <v>0</v>
      </c>
      <c r="AA110">
        <v>0</v>
      </c>
      <c r="AB110">
        <v>0</v>
      </c>
      <c r="AC110">
        <v>0</v>
      </c>
      <c r="AD110">
        <v>0</v>
      </c>
      <c r="AE110">
        <v>0</v>
      </c>
      <c r="AF110">
        <v>0</v>
      </c>
      <c r="AG110" t="s">
        <v>497</v>
      </c>
      <c r="AH110" s="21" t="s">
        <v>571</v>
      </c>
      <c r="AI110" s="21">
        <v>345.36</v>
      </c>
      <c r="AJ110" s="21">
        <v>100</v>
      </c>
      <c r="AK110" s="21" t="s">
        <v>2060</v>
      </c>
      <c r="AL110" t="s">
        <v>75</v>
      </c>
      <c r="AM110" t="s">
        <v>2030</v>
      </c>
    </row>
    <row r="111" spans="1:39" x14ac:dyDescent="0.35">
      <c r="A111" t="s">
        <v>13674</v>
      </c>
      <c r="B111" t="s">
        <v>2330</v>
      </c>
      <c r="C111" t="s">
        <v>237</v>
      </c>
      <c r="D111" t="s">
        <v>2331</v>
      </c>
      <c r="E111" t="s">
        <v>72</v>
      </c>
      <c r="F111">
        <v>1</v>
      </c>
      <c r="G111" t="s">
        <v>2055</v>
      </c>
      <c r="H111" t="s">
        <v>2056</v>
      </c>
      <c r="I111" t="s">
        <v>38</v>
      </c>
      <c r="J111" t="s">
        <v>73</v>
      </c>
      <c r="K111" t="s">
        <v>68</v>
      </c>
      <c r="L111" t="s">
        <v>2058</v>
      </c>
      <c r="M111" t="s">
        <v>2059</v>
      </c>
      <c r="N111">
        <v>0</v>
      </c>
      <c r="O111">
        <v>0</v>
      </c>
      <c r="P111">
        <v>0</v>
      </c>
      <c r="Q111">
        <v>1440</v>
      </c>
      <c r="R111">
        <v>0</v>
      </c>
      <c r="S111">
        <v>0</v>
      </c>
      <c r="T111">
        <v>0</v>
      </c>
      <c r="U111">
        <v>0</v>
      </c>
      <c r="V111">
        <v>0</v>
      </c>
      <c r="W111">
        <v>0</v>
      </c>
      <c r="X111">
        <v>0</v>
      </c>
      <c r="Y111">
        <v>0</v>
      </c>
      <c r="Z111">
        <v>0</v>
      </c>
      <c r="AA111">
        <v>0</v>
      </c>
      <c r="AB111">
        <v>0</v>
      </c>
      <c r="AC111">
        <v>0</v>
      </c>
      <c r="AD111">
        <v>0</v>
      </c>
      <c r="AE111">
        <v>0</v>
      </c>
      <c r="AF111">
        <v>0</v>
      </c>
      <c r="AG111" t="s">
        <v>498</v>
      </c>
      <c r="AH111" s="21" t="s">
        <v>571</v>
      </c>
      <c r="AI111" s="21">
        <v>345.36</v>
      </c>
      <c r="AJ111" s="21">
        <v>100</v>
      </c>
      <c r="AK111" s="21" t="s">
        <v>2060</v>
      </c>
      <c r="AL111" t="s">
        <v>75</v>
      </c>
      <c r="AM111" t="s">
        <v>2032</v>
      </c>
    </row>
    <row r="112" spans="1:39" x14ac:dyDescent="0.35">
      <c r="A112" t="s">
        <v>23216</v>
      </c>
      <c r="B112" t="s">
        <v>2333</v>
      </c>
      <c r="C112" t="s">
        <v>237</v>
      </c>
      <c r="D112" t="s">
        <v>2075</v>
      </c>
      <c r="E112" t="s">
        <v>72</v>
      </c>
      <c r="F112">
        <v>1</v>
      </c>
      <c r="G112" t="s">
        <v>2055</v>
      </c>
      <c r="H112" t="s">
        <v>2056</v>
      </c>
      <c r="I112" t="s">
        <v>38</v>
      </c>
      <c r="J112" t="s">
        <v>73</v>
      </c>
      <c r="K112" t="s">
        <v>68</v>
      </c>
      <c r="L112" t="s">
        <v>2058</v>
      </c>
      <c r="M112" t="s">
        <v>2059</v>
      </c>
      <c r="N112">
        <v>1</v>
      </c>
      <c r="O112">
        <v>32</v>
      </c>
      <c r="P112">
        <v>2.2200000000000002</v>
      </c>
      <c r="Q112">
        <v>1440</v>
      </c>
      <c r="R112">
        <v>1</v>
      </c>
      <c r="S112">
        <v>32</v>
      </c>
      <c r="T112">
        <v>2.2200000000000002</v>
      </c>
      <c r="U112">
        <v>0</v>
      </c>
      <c r="V112">
        <v>0</v>
      </c>
      <c r="W112">
        <v>0</v>
      </c>
      <c r="X112">
        <v>0</v>
      </c>
      <c r="Y112">
        <v>0</v>
      </c>
      <c r="Z112">
        <v>0</v>
      </c>
      <c r="AA112">
        <v>0</v>
      </c>
      <c r="AB112">
        <v>0</v>
      </c>
      <c r="AC112">
        <v>0</v>
      </c>
      <c r="AD112">
        <v>0</v>
      </c>
      <c r="AE112">
        <v>0</v>
      </c>
      <c r="AF112">
        <v>0</v>
      </c>
      <c r="AG112" t="s">
        <v>499</v>
      </c>
      <c r="AH112" s="21" t="s">
        <v>570</v>
      </c>
      <c r="AI112" s="21">
        <v>345.36</v>
      </c>
      <c r="AJ112" s="21">
        <v>97.777777777777771</v>
      </c>
      <c r="AK112" s="21" t="s">
        <v>2060</v>
      </c>
      <c r="AL112" t="s">
        <v>75</v>
      </c>
      <c r="AM112" t="s">
        <v>2030</v>
      </c>
    </row>
    <row r="113" spans="1:39" x14ac:dyDescent="0.35">
      <c r="A113" t="s">
        <v>2337</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23608</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23627</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2063</v>
      </c>
      <c r="AL115" t="s">
        <v>70</v>
      </c>
      <c r="AM115" t="s">
        <v>2033</v>
      </c>
    </row>
    <row r="116" spans="1:39" x14ac:dyDescent="0.35">
      <c r="A116" t="s">
        <v>23651</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9061</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2060</v>
      </c>
      <c r="AL117" t="s">
        <v>70</v>
      </c>
      <c r="AM117" t="s">
        <v>2030</v>
      </c>
    </row>
    <row r="118" spans="1:39" x14ac:dyDescent="0.35">
      <c r="A118" t="s">
        <v>23692</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23710</v>
      </c>
      <c r="B119" t="s">
        <v>2353</v>
      </c>
      <c r="C119" t="s">
        <v>128</v>
      </c>
      <c r="D119" t="s">
        <v>2354</v>
      </c>
      <c r="E119" t="s">
        <v>112</v>
      </c>
      <c r="F119">
        <v>1</v>
      </c>
      <c r="G119" t="s">
        <v>2055</v>
      </c>
      <c r="H119" t="s">
        <v>2056</v>
      </c>
      <c r="I119" t="s">
        <v>38</v>
      </c>
      <c r="J119" t="s">
        <v>113</v>
      </c>
      <c r="K119" t="s">
        <v>68</v>
      </c>
      <c r="L119" t="s">
        <v>2058</v>
      </c>
      <c r="M119" t="s">
        <v>2059</v>
      </c>
      <c r="N119">
        <v>1</v>
      </c>
      <c r="O119">
        <v>22</v>
      </c>
      <c r="P119">
        <v>1.53</v>
      </c>
      <c r="Q119">
        <v>1440</v>
      </c>
      <c r="R119">
        <v>0</v>
      </c>
      <c r="S119">
        <v>0</v>
      </c>
      <c r="T119">
        <v>0</v>
      </c>
      <c r="U119">
        <v>1</v>
      </c>
      <c r="V119">
        <v>22</v>
      </c>
      <c r="W119">
        <v>1.53</v>
      </c>
      <c r="X119">
        <v>0</v>
      </c>
      <c r="Y119">
        <v>0</v>
      </c>
      <c r="Z119">
        <v>0</v>
      </c>
      <c r="AA119">
        <v>0</v>
      </c>
      <c r="AB119">
        <v>0</v>
      </c>
      <c r="AC119">
        <v>0</v>
      </c>
      <c r="AD119">
        <v>0</v>
      </c>
      <c r="AE119">
        <v>0</v>
      </c>
      <c r="AF119">
        <v>0</v>
      </c>
      <c r="AG119" t="s">
        <v>506</v>
      </c>
      <c r="AH119" s="21" t="s">
        <v>571</v>
      </c>
      <c r="AI119" s="21">
        <v>345.36</v>
      </c>
      <c r="AJ119" s="21">
        <v>98.472222222222229</v>
      </c>
      <c r="AK119" s="21" t="s">
        <v>2060</v>
      </c>
      <c r="AL119" t="s">
        <v>115</v>
      </c>
      <c r="AM119" t="s">
        <v>2032</v>
      </c>
    </row>
    <row r="120" spans="1:39" x14ac:dyDescent="0.35">
      <c r="A120" t="s">
        <v>23737</v>
      </c>
      <c r="B120" t="s">
        <v>2356</v>
      </c>
      <c r="C120" t="s">
        <v>81</v>
      </c>
      <c r="D120" t="s">
        <v>2357</v>
      </c>
      <c r="E120" t="s">
        <v>560</v>
      </c>
      <c r="F120">
        <v>1</v>
      </c>
      <c r="G120" t="s">
        <v>2055</v>
      </c>
      <c r="H120" t="s">
        <v>2056</v>
      </c>
      <c r="I120" t="s">
        <v>38</v>
      </c>
      <c r="J120" t="s">
        <v>82</v>
      </c>
      <c r="K120" t="s">
        <v>68</v>
      </c>
      <c r="L120" t="s">
        <v>2058</v>
      </c>
      <c r="M120" t="s">
        <v>2358</v>
      </c>
      <c r="N120">
        <v>3</v>
      </c>
      <c r="O120">
        <v>50</v>
      </c>
      <c r="P120">
        <v>6.41</v>
      </c>
      <c r="Q120">
        <v>780</v>
      </c>
      <c r="R120">
        <v>3</v>
      </c>
      <c r="S120">
        <v>50</v>
      </c>
      <c r="T120">
        <v>6.41</v>
      </c>
      <c r="U120">
        <v>0</v>
      </c>
      <c r="V120">
        <v>0</v>
      </c>
      <c r="W120">
        <v>0</v>
      </c>
      <c r="X120">
        <v>0</v>
      </c>
      <c r="Y120">
        <v>0</v>
      </c>
      <c r="Z120">
        <v>0</v>
      </c>
      <c r="AA120">
        <v>0</v>
      </c>
      <c r="AB120">
        <v>0</v>
      </c>
      <c r="AC120">
        <v>0</v>
      </c>
      <c r="AD120">
        <v>0</v>
      </c>
      <c r="AE120">
        <v>0</v>
      </c>
      <c r="AF120">
        <v>0</v>
      </c>
      <c r="AG120" t="s">
        <v>507</v>
      </c>
      <c r="AH120" s="21" t="s">
        <v>571</v>
      </c>
      <c r="AI120" s="21">
        <v>187.20000000000005</v>
      </c>
      <c r="AJ120" s="21">
        <v>93.589743589743591</v>
      </c>
      <c r="AK120" s="21" t="s">
        <v>2063</v>
      </c>
      <c r="AL120" t="s">
        <v>70</v>
      </c>
      <c r="AM120" t="s">
        <v>2030</v>
      </c>
    </row>
    <row r="121" spans="1:39" x14ac:dyDescent="0.35">
      <c r="A121" t="s">
        <v>23852</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23944</v>
      </c>
      <c r="B122" t="s">
        <v>2363</v>
      </c>
      <c r="C122" t="s">
        <v>71</v>
      </c>
      <c r="D122" t="s">
        <v>2364</v>
      </c>
      <c r="E122" t="s">
        <v>72</v>
      </c>
      <c r="F122">
        <v>1</v>
      </c>
      <c r="G122" t="s">
        <v>2055</v>
      </c>
      <c r="H122" t="s">
        <v>2056</v>
      </c>
      <c r="I122" t="s">
        <v>38</v>
      </c>
      <c r="J122" t="s">
        <v>73</v>
      </c>
      <c r="K122" t="s">
        <v>68</v>
      </c>
      <c r="L122" t="s">
        <v>2058</v>
      </c>
      <c r="M122" t="s">
        <v>2059</v>
      </c>
      <c r="N122">
        <v>0</v>
      </c>
      <c r="O122">
        <v>0</v>
      </c>
      <c r="P122">
        <v>0</v>
      </c>
      <c r="Q122">
        <v>1440</v>
      </c>
      <c r="R122">
        <v>0</v>
      </c>
      <c r="S122">
        <v>0</v>
      </c>
      <c r="T122">
        <v>0</v>
      </c>
      <c r="U122">
        <v>0</v>
      </c>
      <c r="V122">
        <v>0</v>
      </c>
      <c r="W122">
        <v>0</v>
      </c>
      <c r="X122">
        <v>0</v>
      </c>
      <c r="Y122">
        <v>0</v>
      </c>
      <c r="Z122">
        <v>0</v>
      </c>
      <c r="AA122">
        <v>0</v>
      </c>
      <c r="AB122">
        <v>0</v>
      </c>
      <c r="AC122">
        <v>0</v>
      </c>
      <c r="AD122">
        <v>0</v>
      </c>
      <c r="AE122">
        <v>0</v>
      </c>
      <c r="AF122">
        <v>0</v>
      </c>
      <c r="AG122" t="s">
        <v>509</v>
      </c>
      <c r="AH122" s="21" t="s">
        <v>571</v>
      </c>
      <c r="AI122" s="21">
        <v>345.36</v>
      </c>
      <c r="AJ122" s="21">
        <v>100</v>
      </c>
      <c r="AK122" s="21" t="s">
        <v>2060</v>
      </c>
      <c r="AL122" t="s">
        <v>75</v>
      </c>
      <c r="AM122" t="s">
        <v>2031</v>
      </c>
    </row>
    <row r="123" spans="1:39" x14ac:dyDescent="0.35">
      <c r="A123" t="s">
        <v>23967</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2063</v>
      </c>
      <c r="AL123" t="s">
        <v>75</v>
      </c>
      <c r="AM123" t="s">
        <v>2032</v>
      </c>
    </row>
    <row r="124" spans="1:39" x14ac:dyDescent="0.35">
      <c r="A124" t="s">
        <v>25068</v>
      </c>
      <c r="B124" t="s">
        <v>2369</v>
      </c>
      <c r="C124" t="s">
        <v>78</v>
      </c>
      <c r="D124" t="s">
        <v>2370</v>
      </c>
      <c r="E124" t="s">
        <v>560</v>
      </c>
      <c r="F124">
        <v>1</v>
      </c>
      <c r="G124" t="s">
        <v>2055</v>
      </c>
      <c r="H124" t="s">
        <v>2056</v>
      </c>
      <c r="I124" t="s">
        <v>38</v>
      </c>
      <c r="J124" t="s">
        <v>67</v>
      </c>
      <c r="K124" t="s">
        <v>68</v>
      </c>
      <c r="L124" t="s">
        <v>2058</v>
      </c>
      <c r="M124" t="s">
        <v>2059</v>
      </c>
      <c r="N124">
        <v>0</v>
      </c>
      <c r="O124">
        <v>0</v>
      </c>
      <c r="P124">
        <v>0</v>
      </c>
      <c r="Q124">
        <v>1440</v>
      </c>
      <c r="R124">
        <v>0</v>
      </c>
      <c r="S124">
        <v>0</v>
      </c>
      <c r="T124">
        <v>0</v>
      </c>
      <c r="U124">
        <v>0</v>
      </c>
      <c r="V124">
        <v>0</v>
      </c>
      <c r="W124">
        <v>0</v>
      </c>
      <c r="X124">
        <v>0</v>
      </c>
      <c r="Y124">
        <v>0</v>
      </c>
      <c r="Z124">
        <v>0</v>
      </c>
      <c r="AA124">
        <v>0</v>
      </c>
      <c r="AB124">
        <v>0</v>
      </c>
      <c r="AC124">
        <v>0</v>
      </c>
      <c r="AD124">
        <v>0</v>
      </c>
      <c r="AE124">
        <v>0</v>
      </c>
      <c r="AF124">
        <v>0</v>
      </c>
      <c r="AG124" t="s">
        <v>511</v>
      </c>
      <c r="AH124" s="21" t="s">
        <v>571</v>
      </c>
      <c r="AI124" s="21">
        <v>345.36</v>
      </c>
      <c r="AJ124" s="21">
        <v>100</v>
      </c>
      <c r="AK124" s="21" t="s">
        <v>2060</v>
      </c>
      <c r="AL124" t="s">
        <v>70</v>
      </c>
      <c r="AM124" t="s">
        <v>2033</v>
      </c>
    </row>
    <row r="125" spans="1:39" x14ac:dyDescent="0.35">
      <c r="A125" t="s">
        <v>25072</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25096</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25100</v>
      </c>
      <c r="B127" t="s">
        <v>2378</v>
      </c>
      <c r="C127" t="s">
        <v>100</v>
      </c>
      <c r="D127" t="s">
        <v>2379</v>
      </c>
      <c r="E127" t="s">
        <v>560</v>
      </c>
      <c r="F127">
        <v>1</v>
      </c>
      <c r="G127" t="s">
        <v>2055</v>
      </c>
      <c r="H127" t="s">
        <v>2056</v>
      </c>
      <c r="I127" t="s">
        <v>38</v>
      </c>
      <c r="J127" t="s">
        <v>67</v>
      </c>
      <c r="K127" t="s">
        <v>68</v>
      </c>
      <c r="L127" t="s">
        <v>2058</v>
      </c>
      <c r="M127" t="s">
        <v>2059</v>
      </c>
      <c r="N127">
        <v>0</v>
      </c>
      <c r="O127">
        <v>0</v>
      </c>
      <c r="P127">
        <v>0</v>
      </c>
      <c r="Q127">
        <v>1440</v>
      </c>
      <c r="R127">
        <v>0</v>
      </c>
      <c r="S127">
        <v>0</v>
      </c>
      <c r="T127">
        <v>0</v>
      </c>
      <c r="U127">
        <v>0</v>
      </c>
      <c r="V127">
        <v>0</v>
      </c>
      <c r="W127">
        <v>0</v>
      </c>
      <c r="X127">
        <v>0</v>
      </c>
      <c r="Y127">
        <v>0</v>
      </c>
      <c r="Z127">
        <v>0</v>
      </c>
      <c r="AA127">
        <v>0</v>
      </c>
      <c r="AB127">
        <v>0</v>
      </c>
      <c r="AC127">
        <v>0</v>
      </c>
      <c r="AD127">
        <v>0</v>
      </c>
      <c r="AE127">
        <v>0</v>
      </c>
      <c r="AF127">
        <v>0</v>
      </c>
      <c r="AG127" t="s">
        <v>514</v>
      </c>
      <c r="AH127" s="21" t="s">
        <v>571</v>
      </c>
      <c r="AI127" s="21">
        <v>345.36</v>
      </c>
      <c r="AJ127" s="21">
        <v>100</v>
      </c>
      <c r="AK127" s="21" t="s">
        <v>2063</v>
      </c>
      <c r="AL127" t="s">
        <v>70</v>
      </c>
      <c r="AM127" t="s">
        <v>2030</v>
      </c>
    </row>
    <row r="128" spans="1:39" x14ac:dyDescent="0.35">
      <c r="A128" t="s">
        <v>2383</v>
      </c>
      <c r="B128" t="s">
        <v>2381</v>
      </c>
      <c r="C128" t="s">
        <v>66</v>
      </c>
      <c r="D128" t="s">
        <v>2382</v>
      </c>
      <c r="E128" t="s">
        <v>560</v>
      </c>
      <c r="F128">
        <v>1</v>
      </c>
      <c r="G128" t="s">
        <v>2055</v>
      </c>
      <c r="H128" t="s">
        <v>2056</v>
      </c>
      <c r="I128" t="s">
        <v>38</v>
      </c>
      <c r="J128" t="s">
        <v>67</v>
      </c>
      <c r="K128" t="s">
        <v>68</v>
      </c>
      <c r="L128" t="s">
        <v>2058</v>
      </c>
      <c r="M128" t="s">
        <v>2059</v>
      </c>
      <c r="N128">
        <v>1</v>
      </c>
      <c r="O128">
        <v>25</v>
      </c>
      <c r="P128">
        <v>1.74</v>
      </c>
      <c r="Q128">
        <v>1440</v>
      </c>
      <c r="R128">
        <v>1</v>
      </c>
      <c r="S128">
        <v>25</v>
      </c>
      <c r="T128">
        <v>1.74</v>
      </c>
      <c r="U128">
        <v>0</v>
      </c>
      <c r="V128">
        <v>0</v>
      </c>
      <c r="W128">
        <v>0</v>
      </c>
      <c r="X128">
        <v>0</v>
      </c>
      <c r="Y128">
        <v>0</v>
      </c>
      <c r="Z128">
        <v>0</v>
      </c>
      <c r="AA128">
        <v>0</v>
      </c>
      <c r="AB128">
        <v>0</v>
      </c>
      <c r="AC128">
        <v>0</v>
      </c>
      <c r="AD128">
        <v>0</v>
      </c>
      <c r="AE128">
        <v>0</v>
      </c>
      <c r="AF128">
        <v>0</v>
      </c>
      <c r="AG128" t="s">
        <v>515</v>
      </c>
      <c r="AH128" s="21" t="s">
        <v>571</v>
      </c>
      <c r="AI128" s="21">
        <v>345.36</v>
      </c>
      <c r="AJ128" s="21">
        <v>98.263888888888886</v>
      </c>
      <c r="AK128" s="21" t="s">
        <v>2063</v>
      </c>
      <c r="AL128" t="s">
        <v>70</v>
      </c>
      <c r="AM128" t="s">
        <v>2033</v>
      </c>
    </row>
    <row r="129" spans="1:39" x14ac:dyDescent="0.35">
      <c r="A129" t="s">
        <v>25147</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2389</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25167</v>
      </c>
      <c r="B131" t="s">
        <v>2390</v>
      </c>
      <c r="C131" t="s">
        <v>71</v>
      </c>
      <c r="D131" t="s">
        <v>2391</v>
      </c>
      <c r="E131" t="s">
        <v>72</v>
      </c>
      <c r="F131">
        <v>2</v>
      </c>
      <c r="G131" t="s">
        <v>2055</v>
      </c>
      <c r="H131" t="s">
        <v>2056</v>
      </c>
      <c r="I131" t="s">
        <v>38</v>
      </c>
      <c r="J131" t="s">
        <v>73</v>
      </c>
      <c r="K131" t="s">
        <v>68</v>
      </c>
      <c r="L131" t="s">
        <v>2058</v>
      </c>
      <c r="M131" t="s">
        <v>2059</v>
      </c>
      <c r="N131">
        <v>0</v>
      </c>
      <c r="O131">
        <v>0</v>
      </c>
      <c r="P131">
        <v>0</v>
      </c>
      <c r="Q131">
        <v>1440</v>
      </c>
      <c r="R131">
        <v>0</v>
      </c>
      <c r="S131">
        <v>0</v>
      </c>
      <c r="T131">
        <v>0</v>
      </c>
      <c r="U131">
        <v>0</v>
      </c>
      <c r="V131">
        <v>0</v>
      </c>
      <c r="W131">
        <v>0</v>
      </c>
      <c r="X131">
        <v>0</v>
      </c>
      <c r="Y131">
        <v>0</v>
      </c>
      <c r="Z131">
        <v>0</v>
      </c>
      <c r="AA131">
        <v>0</v>
      </c>
      <c r="AB131">
        <v>0</v>
      </c>
      <c r="AC131">
        <v>0</v>
      </c>
      <c r="AD131">
        <v>0</v>
      </c>
      <c r="AE131">
        <v>0</v>
      </c>
      <c r="AF131">
        <v>0</v>
      </c>
      <c r="AG131" t="s">
        <v>518</v>
      </c>
      <c r="AH131" s="21" t="s">
        <v>571</v>
      </c>
      <c r="AI131" s="21">
        <v>345.36</v>
      </c>
      <c r="AJ131" s="21">
        <v>100</v>
      </c>
      <c r="AK131" s="21" t="s">
        <v>2063</v>
      </c>
      <c r="AL131" t="s">
        <v>75</v>
      </c>
      <c r="AM131" t="s">
        <v>2033</v>
      </c>
    </row>
    <row r="132" spans="1:39" x14ac:dyDescent="0.35">
      <c r="A132" t="s">
        <v>2398</v>
      </c>
      <c r="B132" t="s">
        <v>2393</v>
      </c>
      <c r="C132" t="s">
        <v>66</v>
      </c>
      <c r="D132" t="s">
        <v>2394</v>
      </c>
      <c r="E132" t="s">
        <v>560</v>
      </c>
      <c r="F132">
        <v>1</v>
      </c>
      <c r="G132" t="s">
        <v>2055</v>
      </c>
      <c r="H132" t="s">
        <v>2056</v>
      </c>
      <c r="I132" t="s">
        <v>38</v>
      </c>
      <c r="J132" t="s">
        <v>67</v>
      </c>
      <c r="K132" t="s">
        <v>68</v>
      </c>
      <c r="L132" t="s">
        <v>2058</v>
      </c>
      <c r="M132" t="s">
        <v>2059</v>
      </c>
      <c r="N132">
        <v>1</v>
      </c>
      <c r="O132">
        <v>31</v>
      </c>
      <c r="P132">
        <v>2.15</v>
      </c>
      <c r="Q132">
        <v>1440</v>
      </c>
      <c r="R132">
        <v>1</v>
      </c>
      <c r="S132">
        <v>31</v>
      </c>
      <c r="T132">
        <v>2.15</v>
      </c>
      <c r="U132">
        <v>0</v>
      </c>
      <c r="V132">
        <v>0</v>
      </c>
      <c r="W132">
        <v>0</v>
      </c>
      <c r="X132">
        <v>0</v>
      </c>
      <c r="Y132">
        <v>0</v>
      </c>
      <c r="Z132">
        <v>0</v>
      </c>
      <c r="AA132">
        <v>0</v>
      </c>
      <c r="AB132">
        <v>0</v>
      </c>
      <c r="AC132">
        <v>0</v>
      </c>
      <c r="AD132">
        <v>0</v>
      </c>
      <c r="AE132">
        <v>0</v>
      </c>
      <c r="AF132">
        <v>0</v>
      </c>
      <c r="AG132" t="s">
        <v>519</v>
      </c>
      <c r="AH132" s="21" t="s">
        <v>571</v>
      </c>
      <c r="AI132" s="21">
        <v>345.36</v>
      </c>
      <c r="AJ132" s="21">
        <v>97.847222222222229</v>
      </c>
      <c r="AK132" s="21" t="s">
        <v>2063</v>
      </c>
      <c r="AL132" t="s">
        <v>70</v>
      </c>
      <c r="AM132" t="s">
        <v>2030</v>
      </c>
    </row>
    <row r="133" spans="1:39" x14ac:dyDescent="0.35">
      <c r="A133" t="s">
        <v>2401</v>
      </c>
      <c r="B133" t="s">
        <v>2396</v>
      </c>
      <c r="C133" t="s">
        <v>76</v>
      </c>
      <c r="D133" t="s">
        <v>2397</v>
      </c>
      <c r="E133" t="s">
        <v>560</v>
      </c>
      <c r="F133">
        <v>1</v>
      </c>
      <c r="G133" t="s">
        <v>2055</v>
      </c>
      <c r="H133" t="s">
        <v>2056</v>
      </c>
      <c r="I133" t="s">
        <v>38</v>
      </c>
      <c r="J133" t="s">
        <v>67</v>
      </c>
      <c r="K133" t="s">
        <v>68</v>
      </c>
      <c r="L133" t="s">
        <v>2058</v>
      </c>
      <c r="M133" t="s">
        <v>2059</v>
      </c>
      <c r="N133">
        <v>0</v>
      </c>
      <c r="O133">
        <v>0</v>
      </c>
      <c r="P133">
        <v>0</v>
      </c>
      <c r="Q133">
        <v>1440</v>
      </c>
      <c r="R133">
        <v>0</v>
      </c>
      <c r="S133">
        <v>0</v>
      </c>
      <c r="T133">
        <v>0</v>
      </c>
      <c r="U133">
        <v>0</v>
      </c>
      <c r="V133">
        <v>0</v>
      </c>
      <c r="W133">
        <v>0</v>
      </c>
      <c r="X133">
        <v>0</v>
      </c>
      <c r="Y133">
        <v>0</v>
      </c>
      <c r="Z133">
        <v>0</v>
      </c>
      <c r="AA133">
        <v>0</v>
      </c>
      <c r="AB133">
        <v>0</v>
      </c>
      <c r="AC133">
        <v>0</v>
      </c>
      <c r="AD133">
        <v>0</v>
      </c>
      <c r="AE133">
        <v>0</v>
      </c>
      <c r="AF133">
        <v>0</v>
      </c>
      <c r="AG133" t="s">
        <v>520</v>
      </c>
      <c r="AH133" s="21" t="s">
        <v>571</v>
      </c>
      <c r="AI133" s="21">
        <v>345.36</v>
      </c>
      <c r="AJ133" s="21">
        <v>100</v>
      </c>
      <c r="AK133" s="21" t="s">
        <v>2063</v>
      </c>
      <c r="AL133" t="s">
        <v>70</v>
      </c>
      <c r="AM133" t="s">
        <v>2033</v>
      </c>
    </row>
    <row r="134" spans="1:39" x14ac:dyDescent="0.35">
      <c r="A134" t="s">
        <v>25187</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2063</v>
      </c>
      <c r="AL134" t="s">
        <v>75</v>
      </c>
      <c r="AM134" t="s">
        <v>2032</v>
      </c>
    </row>
    <row r="135" spans="1:39" x14ac:dyDescent="0.35">
      <c r="A135" t="s">
        <v>25190</v>
      </c>
      <c r="B135" t="s">
        <v>2402</v>
      </c>
      <c r="C135" t="s">
        <v>78</v>
      </c>
      <c r="D135" t="s">
        <v>2403</v>
      </c>
      <c r="E135" t="s">
        <v>560</v>
      </c>
      <c r="F135">
        <v>1</v>
      </c>
      <c r="G135" t="s">
        <v>2055</v>
      </c>
      <c r="H135" t="s">
        <v>2056</v>
      </c>
      <c r="I135" t="s">
        <v>38</v>
      </c>
      <c r="J135" t="s">
        <v>67</v>
      </c>
      <c r="K135" t="s">
        <v>68</v>
      </c>
      <c r="L135" t="s">
        <v>2058</v>
      </c>
      <c r="M135" t="s">
        <v>2059</v>
      </c>
      <c r="N135">
        <v>1</v>
      </c>
      <c r="O135">
        <v>46</v>
      </c>
      <c r="P135">
        <v>3.19</v>
      </c>
      <c r="Q135">
        <v>1440</v>
      </c>
      <c r="R135">
        <v>1</v>
      </c>
      <c r="S135">
        <v>46</v>
      </c>
      <c r="T135">
        <v>3.19</v>
      </c>
      <c r="U135">
        <v>0</v>
      </c>
      <c r="V135">
        <v>0</v>
      </c>
      <c r="W135">
        <v>0</v>
      </c>
      <c r="X135">
        <v>0</v>
      </c>
      <c r="Y135">
        <v>0</v>
      </c>
      <c r="Z135">
        <v>0</v>
      </c>
      <c r="AA135">
        <v>0</v>
      </c>
      <c r="AB135">
        <v>0</v>
      </c>
      <c r="AC135">
        <v>0</v>
      </c>
      <c r="AD135">
        <v>0</v>
      </c>
      <c r="AE135">
        <v>0</v>
      </c>
      <c r="AF135">
        <v>0</v>
      </c>
      <c r="AG135" t="s">
        <v>522</v>
      </c>
      <c r="AH135" s="21" t="s">
        <v>571</v>
      </c>
      <c r="AI135" s="21">
        <v>345.36</v>
      </c>
      <c r="AJ135" s="21">
        <v>96.805555555555557</v>
      </c>
      <c r="AK135" s="21" t="s">
        <v>2063</v>
      </c>
      <c r="AL135" t="s">
        <v>70</v>
      </c>
      <c r="AM135" t="s">
        <v>2032</v>
      </c>
    </row>
    <row r="136" spans="1:39" x14ac:dyDescent="0.35">
      <c r="A136" t="s">
        <v>2407</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2060</v>
      </c>
      <c r="AL136" t="s">
        <v>70</v>
      </c>
      <c r="AM136" t="s">
        <v>2032</v>
      </c>
    </row>
    <row r="137" spans="1:39" x14ac:dyDescent="0.35">
      <c r="A137" t="s">
        <v>2413</v>
      </c>
      <c r="B137" t="s">
        <v>2408</v>
      </c>
      <c r="C137" t="s">
        <v>822</v>
      </c>
      <c r="D137" t="s">
        <v>2409</v>
      </c>
      <c r="E137" t="s">
        <v>72</v>
      </c>
      <c r="F137">
        <v>1</v>
      </c>
      <c r="G137" t="s">
        <v>2055</v>
      </c>
      <c r="H137" t="s">
        <v>2056</v>
      </c>
      <c r="I137" t="s">
        <v>38</v>
      </c>
      <c r="J137" t="s">
        <v>425</v>
      </c>
      <c r="K137" t="s">
        <v>68</v>
      </c>
      <c r="L137" t="s">
        <v>2058</v>
      </c>
      <c r="M137" t="s">
        <v>2059</v>
      </c>
      <c r="N137">
        <v>0</v>
      </c>
      <c r="O137">
        <v>0</v>
      </c>
      <c r="P137">
        <v>0</v>
      </c>
      <c r="Q137">
        <v>1440</v>
      </c>
      <c r="R137">
        <v>0</v>
      </c>
      <c r="S137">
        <v>0</v>
      </c>
      <c r="T137">
        <v>0</v>
      </c>
      <c r="U137">
        <v>0</v>
      </c>
      <c r="V137">
        <v>0</v>
      </c>
      <c r="W137">
        <v>0</v>
      </c>
      <c r="X137">
        <v>0</v>
      </c>
      <c r="Y137">
        <v>0</v>
      </c>
      <c r="Z137">
        <v>0</v>
      </c>
      <c r="AA137">
        <v>0</v>
      </c>
      <c r="AB137">
        <v>0</v>
      </c>
      <c r="AC137">
        <v>0</v>
      </c>
      <c r="AD137">
        <v>0</v>
      </c>
      <c r="AE137">
        <v>0</v>
      </c>
      <c r="AF137">
        <v>0</v>
      </c>
      <c r="AG137" t="s">
        <v>524</v>
      </c>
      <c r="AH137" s="21" t="s">
        <v>571</v>
      </c>
      <c r="AI137" s="21">
        <v>345.36</v>
      </c>
      <c r="AJ137" s="21">
        <v>100</v>
      </c>
      <c r="AK137" s="21" t="s">
        <v>2063</v>
      </c>
      <c r="AL137" t="s">
        <v>75</v>
      </c>
      <c r="AM137" t="s">
        <v>2030</v>
      </c>
    </row>
    <row r="138" spans="1:39" x14ac:dyDescent="0.35">
      <c r="A138" t="s">
        <v>2416</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25234</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2419</v>
      </c>
      <c r="B140" t="s">
        <v>2417</v>
      </c>
      <c r="C140" t="s">
        <v>100</v>
      </c>
      <c r="D140" t="s">
        <v>2418</v>
      </c>
      <c r="E140" t="s">
        <v>560</v>
      </c>
      <c r="F140">
        <v>1</v>
      </c>
      <c r="G140" t="s">
        <v>2055</v>
      </c>
      <c r="H140" t="s">
        <v>2056</v>
      </c>
      <c r="I140" t="s">
        <v>38</v>
      </c>
      <c r="J140" t="s">
        <v>67</v>
      </c>
      <c r="K140" t="s">
        <v>68</v>
      </c>
      <c r="L140" t="s">
        <v>2058</v>
      </c>
      <c r="M140" t="s">
        <v>2059</v>
      </c>
      <c r="N140">
        <v>1</v>
      </c>
      <c r="O140">
        <v>54</v>
      </c>
      <c r="P140">
        <v>3.75</v>
      </c>
      <c r="Q140">
        <v>1440</v>
      </c>
      <c r="R140">
        <v>0</v>
      </c>
      <c r="S140">
        <v>0</v>
      </c>
      <c r="T140">
        <v>0</v>
      </c>
      <c r="U140">
        <v>1</v>
      </c>
      <c r="V140">
        <v>54</v>
      </c>
      <c r="W140">
        <v>3.75</v>
      </c>
      <c r="X140">
        <v>0</v>
      </c>
      <c r="Y140">
        <v>0</v>
      </c>
      <c r="Z140">
        <v>0</v>
      </c>
      <c r="AA140">
        <v>0</v>
      </c>
      <c r="AB140">
        <v>0</v>
      </c>
      <c r="AC140">
        <v>0</v>
      </c>
      <c r="AD140">
        <v>0</v>
      </c>
      <c r="AE140">
        <v>0</v>
      </c>
      <c r="AF140">
        <v>0</v>
      </c>
      <c r="AG140" t="s">
        <v>527</v>
      </c>
      <c r="AH140" s="21" t="s">
        <v>571</v>
      </c>
      <c r="AI140" s="21">
        <v>345.36</v>
      </c>
      <c r="AJ140" s="21">
        <v>96.25</v>
      </c>
      <c r="AK140" s="21" t="s">
        <v>2063</v>
      </c>
      <c r="AL140" t="s">
        <v>70</v>
      </c>
      <c r="AM140" t="s">
        <v>2030</v>
      </c>
    </row>
    <row r="141" spans="1:39" x14ac:dyDescent="0.35">
      <c r="A141" t="s">
        <v>2425</v>
      </c>
      <c r="B141" t="s">
        <v>2420</v>
      </c>
      <c r="C141" t="s">
        <v>86</v>
      </c>
      <c r="D141" t="s">
        <v>2421</v>
      </c>
      <c r="E141" t="s">
        <v>72</v>
      </c>
      <c r="F141">
        <v>1</v>
      </c>
      <c r="G141" t="s">
        <v>2055</v>
      </c>
      <c r="H141" t="s">
        <v>2056</v>
      </c>
      <c r="I141" t="s">
        <v>38</v>
      </c>
      <c r="J141" t="s">
        <v>73</v>
      </c>
      <c r="K141" t="s">
        <v>68</v>
      </c>
      <c r="L141" t="s">
        <v>2058</v>
      </c>
      <c r="M141" t="s">
        <v>2059</v>
      </c>
      <c r="N141">
        <v>2</v>
      </c>
      <c r="O141">
        <v>73</v>
      </c>
      <c r="P141">
        <v>5.07</v>
      </c>
      <c r="Q141">
        <v>1440</v>
      </c>
      <c r="R141">
        <v>0</v>
      </c>
      <c r="S141">
        <v>0</v>
      </c>
      <c r="T141">
        <v>0</v>
      </c>
      <c r="U141">
        <v>2</v>
      </c>
      <c r="V141">
        <v>73</v>
      </c>
      <c r="W141">
        <v>5.07</v>
      </c>
      <c r="X141">
        <v>0</v>
      </c>
      <c r="Y141">
        <v>0</v>
      </c>
      <c r="Z141">
        <v>0</v>
      </c>
      <c r="AA141">
        <v>0</v>
      </c>
      <c r="AB141">
        <v>0</v>
      </c>
      <c r="AC141">
        <v>0</v>
      </c>
      <c r="AD141">
        <v>0</v>
      </c>
      <c r="AE141">
        <v>0</v>
      </c>
      <c r="AF141">
        <v>0</v>
      </c>
      <c r="AG141" t="s">
        <v>528</v>
      </c>
      <c r="AH141" s="21" t="s">
        <v>571</v>
      </c>
      <c r="AI141" s="21">
        <v>345.36</v>
      </c>
      <c r="AJ141" s="21">
        <v>94.930555555555557</v>
      </c>
      <c r="AK141" s="21" t="s">
        <v>2063</v>
      </c>
      <c r="AL141" t="s">
        <v>75</v>
      </c>
      <c r="AM141" t="s">
        <v>2032</v>
      </c>
    </row>
    <row r="142" spans="1:39" x14ac:dyDescent="0.35">
      <c r="A142" t="s">
        <v>2428</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25278</v>
      </c>
      <c r="B143" t="s">
        <v>2426</v>
      </c>
      <c r="C143" t="s">
        <v>86</v>
      </c>
      <c r="D143" t="s">
        <v>2427</v>
      </c>
      <c r="E143" t="s">
        <v>72</v>
      </c>
      <c r="F143">
        <v>1</v>
      </c>
      <c r="G143" t="s">
        <v>2055</v>
      </c>
      <c r="H143" t="s">
        <v>2056</v>
      </c>
      <c r="I143" t="s">
        <v>38</v>
      </c>
      <c r="J143" t="s">
        <v>73</v>
      </c>
      <c r="K143" t="s">
        <v>68</v>
      </c>
      <c r="L143" t="s">
        <v>2058</v>
      </c>
      <c r="M143" t="s">
        <v>2170</v>
      </c>
      <c r="N143">
        <v>1</v>
      </c>
      <c r="O143">
        <v>37</v>
      </c>
      <c r="P143">
        <v>4.1100000000000003</v>
      </c>
      <c r="Q143">
        <v>900</v>
      </c>
      <c r="R143">
        <v>0</v>
      </c>
      <c r="S143">
        <v>0</v>
      </c>
      <c r="T143">
        <v>0</v>
      </c>
      <c r="U143">
        <v>1</v>
      </c>
      <c r="V143">
        <v>37</v>
      </c>
      <c r="W143">
        <v>4.1100000000000003</v>
      </c>
      <c r="X143">
        <v>0</v>
      </c>
      <c r="Y143">
        <v>0</v>
      </c>
      <c r="Z143">
        <v>0</v>
      </c>
      <c r="AA143">
        <v>0</v>
      </c>
      <c r="AB143">
        <v>0</v>
      </c>
      <c r="AC143">
        <v>0</v>
      </c>
      <c r="AD143">
        <v>0</v>
      </c>
      <c r="AE143">
        <v>0</v>
      </c>
      <c r="AF143">
        <v>0</v>
      </c>
      <c r="AG143" t="s">
        <v>530</v>
      </c>
      <c r="AH143" s="21" t="s">
        <v>571</v>
      </c>
      <c r="AI143" s="21">
        <v>216</v>
      </c>
      <c r="AJ143" s="21">
        <v>95.888888888888886</v>
      </c>
      <c r="AK143" s="21" t="s">
        <v>2063</v>
      </c>
      <c r="AL143" t="s">
        <v>75</v>
      </c>
      <c r="AM143" t="s">
        <v>2031</v>
      </c>
    </row>
    <row r="144" spans="1:39" x14ac:dyDescent="0.35">
      <c r="A144" t="s">
        <v>25282</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25305</v>
      </c>
      <c r="B145" t="s">
        <v>2433</v>
      </c>
      <c r="C145" t="s">
        <v>71</v>
      </c>
      <c r="D145" t="s">
        <v>2434</v>
      </c>
      <c r="E145" t="s">
        <v>72</v>
      </c>
      <c r="F145">
        <v>1</v>
      </c>
      <c r="G145" t="s">
        <v>2055</v>
      </c>
      <c r="H145" t="s">
        <v>2056</v>
      </c>
      <c r="I145" t="s">
        <v>38</v>
      </c>
      <c r="J145" t="s">
        <v>73</v>
      </c>
      <c r="K145" t="s">
        <v>68</v>
      </c>
      <c r="L145" t="s">
        <v>2058</v>
      </c>
      <c r="M145" t="s">
        <v>2059</v>
      </c>
      <c r="N145">
        <v>0</v>
      </c>
      <c r="O145">
        <v>0</v>
      </c>
      <c r="P145">
        <v>0</v>
      </c>
      <c r="Q145">
        <v>1440</v>
      </c>
      <c r="R145">
        <v>0</v>
      </c>
      <c r="S145">
        <v>0</v>
      </c>
      <c r="T145">
        <v>0</v>
      </c>
      <c r="U145">
        <v>0</v>
      </c>
      <c r="V145">
        <v>0</v>
      </c>
      <c r="W145">
        <v>0</v>
      </c>
      <c r="X145">
        <v>0</v>
      </c>
      <c r="Y145">
        <v>0</v>
      </c>
      <c r="Z145">
        <v>0</v>
      </c>
      <c r="AA145">
        <v>0</v>
      </c>
      <c r="AB145">
        <v>0</v>
      </c>
      <c r="AC145">
        <v>0</v>
      </c>
      <c r="AD145">
        <v>0</v>
      </c>
      <c r="AE145">
        <v>0</v>
      </c>
      <c r="AF145">
        <v>0</v>
      </c>
      <c r="AG145" t="s">
        <v>532</v>
      </c>
      <c r="AH145" s="21" t="s">
        <v>571</v>
      </c>
      <c r="AI145" s="21">
        <v>345.36</v>
      </c>
      <c r="AJ145" s="21">
        <v>100</v>
      </c>
      <c r="AK145" s="21" t="s">
        <v>2063</v>
      </c>
      <c r="AL145" t="s">
        <v>75</v>
      </c>
      <c r="AM145" t="s">
        <v>2032</v>
      </c>
    </row>
    <row r="146" spans="1:39" x14ac:dyDescent="0.35">
      <c r="A146" t="s">
        <v>2438</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9706</v>
      </c>
      <c r="B147" t="s">
        <v>2439</v>
      </c>
      <c r="C147" t="s">
        <v>71</v>
      </c>
      <c r="D147" t="s">
        <v>2440</v>
      </c>
      <c r="E147" t="s">
        <v>72</v>
      </c>
      <c r="F147">
        <v>2</v>
      </c>
      <c r="G147" t="s">
        <v>2055</v>
      </c>
      <c r="H147" t="s">
        <v>2056</v>
      </c>
      <c r="I147" t="s">
        <v>38</v>
      </c>
      <c r="J147" t="s">
        <v>73</v>
      </c>
      <c r="K147" t="s">
        <v>68</v>
      </c>
      <c r="L147" t="s">
        <v>2058</v>
      </c>
      <c r="M147" t="s">
        <v>2059</v>
      </c>
      <c r="N147">
        <v>1</v>
      </c>
      <c r="O147">
        <v>38</v>
      </c>
      <c r="P147">
        <v>2.64</v>
      </c>
      <c r="Q147">
        <v>1440</v>
      </c>
      <c r="R147">
        <v>1</v>
      </c>
      <c r="S147">
        <v>38</v>
      </c>
      <c r="T147">
        <v>2.64</v>
      </c>
      <c r="U147">
        <v>0</v>
      </c>
      <c r="V147">
        <v>0</v>
      </c>
      <c r="W147">
        <v>0</v>
      </c>
      <c r="X147">
        <v>0</v>
      </c>
      <c r="Y147">
        <v>0</v>
      </c>
      <c r="Z147">
        <v>0</v>
      </c>
      <c r="AA147">
        <v>0</v>
      </c>
      <c r="AB147">
        <v>0</v>
      </c>
      <c r="AC147">
        <v>0</v>
      </c>
      <c r="AD147">
        <v>0</v>
      </c>
      <c r="AE147">
        <v>0</v>
      </c>
      <c r="AF147">
        <v>0</v>
      </c>
      <c r="AG147" t="s">
        <v>534</v>
      </c>
      <c r="AH147" s="21" t="s">
        <v>571</v>
      </c>
      <c r="AI147" s="21">
        <v>345.36</v>
      </c>
      <c r="AJ147" s="21">
        <v>97.361111111111114</v>
      </c>
      <c r="AK147" s="21" t="s">
        <v>2060</v>
      </c>
      <c r="AL147" t="s">
        <v>75</v>
      </c>
      <c r="AM147" t="s">
        <v>2030</v>
      </c>
    </row>
    <row r="148" spans="1:39" x14ac:dyDescent="0.35">
      <c r="A148" t="s">
        <v>2444</v>
      </c>
      <c r="B148" t="s">
        <v>2442</v>
      </c>
      <c r="C148" t="s">
        <v>117</v>
      </c>
      <c r="D148" t="s">
        <v>2443</v>
      </c>
      <c r="E148" t="s">
        <v>560</v>
      </c>
      <c r="F148">
        <v>1</v>
      </c>
      <c r="G148" t="s">
        <v>2055</v>
      </c>
      <c r="H148" t="s">
        <v>2056</v>
      </c>
      <c r="I148" t="s">
        <v>38</v>
      </c>
      <c r="J148" t="s">
        <v>67</v>
      </c>
      <c r="K148" t="s">
        <v>68</v>
      </c>
      <c r="L148" t="s">
        <v>2058</v>
      </c>
      <c r="M148" t="s">
        <v>2059</v>
      </c>
      <c r="N148">
        <v>0</v>
      </c>
      <c r="O148">
        <v>0</v>
      </c>
      <c r="P148">
        <v>0</v>
      </c>
      <c r="Q148">
        <v>1440</v>
      </c>
      <c r="R148">
        <v>0</v>
      </c>
      <c r="S148">
        <v>0</v>
      </c>
      <c r="T148">
        <v>0</v>
      </c>
      <c r="U148">
        <v>0</v>
      </c>
      <c r="V148">
        <v>0</v>
      </c>
      <c r="W148">
        <v>0</v>
      </c>
      <c r="X148">
        <v>0</v>
      </c>
      <c r="Y148">
        <v>0</v>
      </c>
      <c r="Z148">
        <v>0</v>
      </c>
      <c r="AA148">
        <v>0</v>
      </c>
      <c r="AB148">
        <v>0</v>
      </c>
      <c r="AC148">
        <v>0</v>
      </c>
      <c r="AD148">
        <v>0</v>
      </c>
      <c r="AE148">
        <v>0</v>
      </c>
      <c r="AF148">
        <v>0</v>
      </c>
      <c r="AG148" t="s">
        <v>535</v>
      </c>
      <c r="AH148" s="21" t="s">
        <v>571</v>
      </c>
      <c r="AI148" s="21">
        <v>345.36</v>
      </c>
      <c r="AJ148" s="21">
        <v>100</v>
      </c>
      <c r="AK148" s="21" t="s">
        <v>2060</v>
      </c>
      <c r="AL148" t="s">
        <v>70</v>
      </c>
      <c r="AM148" t="s">
        <v>2033</v>
      </c>
    </row>
    <row r="149" spans="1:39" x14ac:dyDescent="0.35">
      <c r="A149" t="s">
        <v>25353</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25371</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2063</v>
      </c>
      <c r="AL150" t="s">
        <v>70</v>
      </c>
      <c r="AM150" t="s">
        <v>2030</v>
      </c>
    </row>
    <row r="151" spans="1:39" x14ac:dyDescent="0.35">
      <c r="A151" t="s">
        <v>25375</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2459</v>
      </c>
      <c r="B152" t="s">
        <v>2454</v>
      </c>
      <c r="C152" t="s">
        <v>567</v>
      </c>
      <c r="D152" t="s">
        <v>2455</v>
      </c>
      <c r="E152" t="s">
        <v>560</v>
      </c>
      <c r="F152">
        <v>1</v>
      </c>
      <c r="G152" t="s">
        <v>2055</v>
      </c>
      <c r="H152" t="s">
        <v>2056</v>
      </c>
      <c r="I152" t="s">
        <v>38</v>
      </c>
      <c r="J152" t="s">
        <v>428</v>
      </c>
      <c r="K152" t="s">
        <v>68</v>
      </c>
      <c r="L152" t="s">
        <v>2058</v>
      </c>
      <c r="M152" t="s">
        <v>2059</v>
      </c>
      <c r="N152">
        <v>1</v>
      </c>
      <c r="O152">
        <v>50</v>
      </c>
      <c r="P152">
        <v>3.47</v>
      </c>
      <c r="Q152">
        <v>1440</v>
      </c>
      <c r="R152">
        <v>0</v>
      </c>
      <c r="S152">
        <v>0</v>
      </c>
      <c r="T152">
        <v>0</v>
      </c>
      <c r="U152">
        <v>1</v>
      </c>
      <c r="V152">
        <v>50</v>
      </c>
      <c r="W152">
        <v>3.47</v>
      </c>
      <c r="X152">
        <v>0</v>
      </c>
      <c r="Y152">
        <v>0</v>
      </c>
      <c r="Z152">
        <v>0</v>
      </c>
      <c r="AA152">
        <v>0</v>
      </c>
      <c r="AB152">
        <v>0</v>
      </c>
      <c r="AC152">
        <v>0</v>
      </c>
      <c r="AD152">
        <v>0</v>
      </c>
      <c r="AE152">
        <v>0</v>
      </c>
      <c r="AF152">
        <v>0</v>
      </c>
      <c r="AG152" t="s">
        <v>539</v>
      </c>
      <c r="AH152" s="21" t="s">
        <v>571</v>
      </c>
      <c r="AI152" s="21">
        <v>345.36</v>
      </c>
      <c r="AJ152" s="21">
        <v>96.527777777777771</v>
      </c>
      <c r="AK152" s="21" t="s">
        <v>2063</v>
      </c>
      <c r="AL152" t="s">
        <v>70</v>
      </c>
      <c r="AM152" t="s">
        <v>2032</v>
      </c>
    </row>
    <row r="153" spans="1:39" x14ac:dyDescent="0.35">
      <c r="A153" t="s">
        <v>2462</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25410</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2465</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2060</v>
      </c>
      <c r="AL155" t="s">
        <v>70</v>
      </c>
      <c r="AM155" t="s">
        <v>2033</v>
      </c>
    </row>
    <row r="156" spans="1:39" x14ac:dyDescent="0.35">
      <c r="A156" t="s">
        <v>25434</v>
      </c>
      <c r="B156" t="s">
        <v>2466</v>
      </c>
      <c r="C156" t="s">
        <v>100</v>
      </c>
      <c r="D156" t="s">
        <v>2467</v>
      </c>
      <c r="E156" t="s">
        <v>560</v>
      </c>
      <c r="F156">
        <v>1</v>
      </c>
      <c r="G156" t="s">
        <v>2055</v>
      </c>
      <c r="H156" t="s">
        <v>2056</v>
      </c>
      <c r="I156" t="s">
        <v>38</v>
      </c>
      <c r="J156" t="s">
        <v>67</v>
      </c>
      <c r="K156" t="s">
        <v>68</v>
      </c>
      <c r="L156" t="s">
        <v>2058</v>
      </c>
      <c r="M156" t="s">
        <v>2163</v>
      </c>
      <c r="N156">
        <v>1</v>
      </c>
      <c r="O156">
        <v>11</v>
      </c>
      <c r="P156">
        <v>1.08</v>
      </c>
      <c r="Q156">
        <v>1020</v>
      </c>
      <c r="R156">
        <v>0</v>
      </c>
      <c r="S156">
        <v>0</v>
      </c>
      <c r="T156">
        <v>0</v>
      </c>
      <c r="U156">
        <v>1</v>
      </c>
      <c r="V156">
        <v>11</v>
      </c>
      <c r="W156">
        <v>1.08</v>
      </c>
      <c r="X156">
        <v>0</v>
      </c>
      <c r="Y156">
        <v>0</v>
      </c>
      <c r="Z156">
        <v>0</v>
      </c>
      <c r="AA156">
        <v>0</v>
      </c>
      <c r="AB156">
        <v>0</v>
      </c>
      <c r="AC156">
        <v>0</v>
      </c>
      <c r="AD156">
        <v>0</v>
      </c>
      <c r="AE156">
        <v>0</v>
      </c>
      <c r="AF156">
        <v>0</v>
      </c>
      <c r="AG156" t="s">
        <v>543</v>
      </c>
      <c r="AH156" s="21" t="s">
        <v>571</v>
      </c>
      <c r="AI156" s="21">
        <v>244.8</v>
      </c>
      <c r="AJ156" s="21">
        <v>98.921568627450981</v>
      </c>
      <c r="AK156" s="21" t="s">
        <v>2060</v>
      </c>
      <c r="AL156" t="s">
        <v>70</v>
      </c>
      <c r="AM156" t="s">
        <v>2030</v>
      </c>
    </row>
    <row r="157" spans="1:39" x14ac:dyDescent="0.35">
      <c r="A157" t="s">
        <v>25469</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25493</v>
      </c>
      <c r="B158" t="s">
        <v>2472</v>
      </c>
      <c r="C158" t="s">
        <v>92</v>
      </c>
      <c r="D158" t="s">
        <v>2473</v>
      </c>
      <c r="E158" t="s">
        <v>119</v>
      </c>
      <c r="F158">
        <v>1</v>
      </c>
      <c r="G158" t="s">
        <v>2055</v>
      </c>
      <c r="H158" t="s">
        <v>2056</v>
      </c>
      <c r="I158" t="s">
        <v>38</v>
      </c>
      <c r="J158" t="s">
        <v>67</v>
      </c>
      <c r="K158" t="s">
        <v>68</v>
      </c>
      <c r="L158" t="s">
        <v>2058</v>
      </c>
      <c r="M158" t="s">
        <v>2059</v>
      </c>
      <c r="N158">
        <v>1</v>
      </c>
      <c r="O158">
        <v>79</v>
      </c>
      <c r="P158">
        <v>5.49</v>
      </c>
      <c r="Q158">
        <v>1440</v>
      </c>
      <c r="R158">
        <v>1</v>
      </c>
      <c r="S158">
        <v>79</v>
      </c>
      <c r="T158">
        <v>5.49</v>
      </c>
      <c r="U158">
        <v>0</v>
      </c>
      <c r="V158">
        <v>0</v>
      </c>
      <c r="W158">
        <v>0</v>
      </c>
      <c r="X158">
        <v>0</v>
      </c>
      <c r="Y158">
        <v>0</v>
      </c>
      <c r="Z158">
        <v>0</v>
      </c>
      <c r="AA158">
        <v>0</v>
      </c>
      <c r="AB158">
        <v>0</v>
      </c>
      <c r="AC158">
        <v>0</v>
      </c>
      <c r="AD158">
        <v>0</v>
      </c>
      <c r="AE158">
        <v>0</v>
      </c>
      <c r="AF158">
        <v>0</v>
      </c>
      <c r="AG158" t="s">
        <v>545</v>
      </c>
      <c r="AH158" s="21" t="s">
        <v>571</v>
      </c>
      <c r="AI158" s="21">
        <v>345.36</v>
      </c>
      <c r="AJ158" s="21">
        <v>94.513888888888886</v>
      </c>
      <c r="AK158" s="21" t="s">
        <v>2063</v>
      </c>
      <c r="AL158" t="s">
        <v>70</v>
      </c>
      <c r="AM158" t="s">
        <v>2030</v>
      </c>
    </row>
    <row r="159" spans="1:39" x14ac:dyDescent="0.35">
      <c r="A159" t="s">
        <v>25513</v>
      </c>
      <c r="B159" t="s">
        <v>2475</v>
      </c>
      <c r="C159" t="s">
        <v>92</v>
      </c>
      <c r="D159" t="s">
        <v>2476</v>
      </c>
      <c r="E159" t="s">
        <v>119</v>
      </c>
      <c r="F159">
        <v>1</v>
      </c>
      <c r="G159" t="s">
        <v>2055</v>
      </c>
      <c r="H159" t="s">
        <v>2056</v>
      </c>
      <c r="I159" t="s">
        <v>38</v>
      </c>
      <c r="J159" t="s">
        <v>67</v>
      </c>
      <c r="K159" t="s">
        <v>68</v>
      </c>
      <c r="L159" t="s">
        <v>2058</v>
      </c>
      <c r="M159" t="s">
        <v>2059</v>
      </c>
      <c r="N159">
        <v>0</v>
      </c>
      <c r="O159">
        <v>0</v>
      </c>
      <c r="P159">
        <v>0</v>
      </c>
      <c r="Q159">
        <v>1440</v>
      </c>
      <c r="R159">
        <v>0</v>
      </c>
      <c r="S159">
        <v>0</v>
      </c>
      <c r="T159">
        <v>0</v>
      </c>
      <c r="U159">
        <v>0</v>
      </c>
      <c r="V159">
        <v>0</v>
      </c>
      <c r="W159">
        <v>0</v>
      </c>
      <c r="X159">
        <v>0</v>
      </c>
      <c r="Y159">
        <v>0</v>
      </c>
      <c r="Z159">
        <v>0</v>
      </c>
      <c r="AA159">
        <v>0</v>
      </c>
      <c r="AB159">
        <v>0</v>
      </c>
      <c r="AC159">
        <v>0</v>
      </c>
      <c r="AD159">
        <v>0</v>
      </c>
      <c r="AE159">
        <v>0</v>
      </c>
      <c r="AF159">
        <v>0</v>
      </c>
      <c r="AG159" t="s">
        <v>546</v>
      </c>
      <c r="AH159" s="21" t="s">
        <v>571</v>
      </c>
      <c r="AI159" s="21">
        <v>345.36</v>
      </c>
      <c r="AJ159" s="21">
        <v>100</v>
      </c>
      <c r="AK159" s="21" t="s">
        <v>2063</v>
      </c>
      <c r="AL159" t="s">
        <v>70</v>
      </c>
      <c r="AM159" t="s">
        <v>2032</v>
      </c>
    </row>
    <row r="160" spans="1:39" x14ac:dyDescent="0.35">
      <c r="A160" t="s">
        <v>25532</v>
      </c>
      <c r="B160" t="s">
        <v>2478</v>
      </c>
      <c r="C160" t="s">
        <v>92</v>
      </c>
      <c r="D160" t="s">
        <v>2479</v>
      </c>
      <c r="E160" t="s">
        <v>119</v>
      </c>
      <c r="F160">
        <v>1</v>
      </c>
      <c r="G160" t="s">
        <v>2055</v>
      </c>
      <c r="H160" t="s">
        <v>2056</v>
      </c>
      <c r="I160" t="s">
        <v>38</v>
      </c>
      <c r="J160" t="s">
        <v>67</v>
      </c>
      <c r="K160" t="s">
        <v>68</v>
      </c>
      <c r="L160" t="s">
        <v>2058</v>
      </c>
      <c r="M160" t="s">
        <v>2059</v>
      </c>
      <c r="N160">
        <v>0</v>
      </c>
      <c r="O160">
        <v>0</v>
      </c>
      <c r="P160">
        <v>0</v>
      </c>
      <c r="Q160">
        <v>1440</v>
      </c>
      <c r="R160">
        <v>0</v>
      </c>
      <c r="S160">
        <v>0</v>
      </c>
      <c r="T160">
        <v>0</v>
      </c>
      <c r="U160">
        <v>0</v>
      </c>
      <c r="V160">
        <v>0</v>
      </c>
      <c r="W160">
        <v>0</v>
      </c>
      <c r="X160">
        <v>0</v>
      </c>
      <c r="Y160">
        <v>0</v>
      </c>
      <c r="Z160">
        <v>0</v>
      </c>
      <c r="AA160">
        <v>0</v>
      </c>
      <c r="AB160">
        <v>0</v>
      </c>
      <c r="AC160">
        <v>0</v>
      </c>
      <c r="AD160">
        <v>0</v>
      </c>
      <c r="AE160">
        <v>0</v>
      </c>
      <c r="AF160">
        <v>0</v>
      </c>
      <c r="AG160" t="s">
        <v>547</v>
      </c>
      <c r="AH160" s="21" t="s">
        <v>571</v>
      </c>
      <c r="AI160" s="21">
        <v>345.36</v>
      </c>
      <c r="AJ160" s="21">
        <v>100</v>
      </c>
      <c r="AK160" s="21" t="s">
        <v>2060</v>
      </c>
      <c r="AL160" t="s">
        <v>70</v>
      </c>
      <c r="AM160" t="s">
        <v>2033</v>
      </c>
    </row>
    <row r="161" spans="1:39" x14ac:dyDescent="0.35">
      <c r="A161" t="s">
        <v>9987</v>
      </c>
      <c r="B161" t="s">
        <v>2481</v>
      </c>
      <c r="C161" t="s">
        <v>128</v>
      </c>
      <c r="D161" t="s">
        <v>2482</v>
      </c>
      <c r="E161" t="s">
        <v>136</v>
      </c>
      <c r="F161">
        <v>4</v>
      </c>
      <c r="G161" t="s">
        <v>2055</v>
      </c>
      <c r="H161" t="s">
        <v>2056</v>
      </c>
      <c r="I161" t="s">
        <v>38</v>
      </c>
      <c r="J161" t="s">
        <v>113</v>
      </c>
      <c r="K161" t="s">
        <v>68</v>
      </c>
      <c r="L161" t="s">
        <v>2058</v>
      </c>
      <c r="M161" t="s">
        <v>2059</v>
      </c>
      <c r="N161">
        <v>0</v>
      </c>
      <c r="O161">
        <v>0</v>
      </c>
      <c r="P161">
        <v>0</v>
      </c>
      <c r="Q161">
        <v>1440</v>
      </c>
      <c r="R161">
        <v>0</v>
      </c>
      <c r="S161">
        <v>0</v>
      </c>
      <c r="T161">
        <v>0</v>
      </c>
      <c r="U161">
        <v>0</v>
      </c>
      <c r="V161">
        <v>0</v>
      </c>
      <c r="W161">
        <v>0</v>
      </c>
      <c r="X161">
        <v>0</v>
      </c>
      <c r="Y161">
        <v>0</v>
      </c>
      <c r="Z161">
        <v>0</v>
      </c>
      <c r="AA161">
        <v>0</v>
      </c>
      <c r="AB161">
        <v>0</v>
      </c>
      <c r="AC161">
        <v>0</v>
      </c>
      <c r="AD161">
        <v>0</v>
      </c>
      <c r="AE161">
        <v>0</v>
      </c>
      <c r="AF161">
        <v>0</v>
      </c>
      <c r="AG161" t="s">
        <v>548</v>
      </c>
      <c r="AH161" s="21" t="s">
        <v>571</v>
      </c>
      <c r="AI161" s="21">
        <v>345.36</v>
      </c>
      <c r="AJ161" s="21">
        <v>100</v>
      </c>
      <c r="AK161" s="21" t="s">
        <v>2063</v>
      </c>
      <c r="AL161" t="s">
        <v>115</v>
      </c>
      <c r="AM161" t="s">
        <v>2032</v>
      </c>
    </row>
    <row r="162" spans="1:39" x14ac:dyDescent="0.35">
      <c r="A162" t="s">
        <v>26565</v>
      </c>
      <c r="B162" t="s">
        <v>2484</v>
      </c>
      <c r="C162" t="s">
        <v>128</v>
      </c>
      <c r="D162" t="s">
        <v>2482</v>
      </c>
      <c r="E162" t="s">
        <v>136</v>
      </c>
      <c r="F162">
        <v>4</v>
      </c>
      <c r="G162" t="s">
        <v>2055</v>
      </c>
      <c r="H162" t="s">
        <v>2056</v>
      </c>
      <c r="I162" t="s">
        <v>38</v>
      </c>
      <c r="J162" t="s">
        <v>113</v>
      </c>
      <c r="K162" t="s">
        <v>68</v>
      </c>
      <c r="L162" t="s">
        <v>2058</v>
      </c>
      <c r="M162" t="s">
        <v>2059</v>
      </c>
      <c r="N162">
        <v>0</v>
      </c>
      <c r="O162">
        <v>0</v>
      </c>
      <c r="P162">
        <v>0</v>
      </c>
      <c r="Q162">
        <v>1440</v>
      </c>
      <c r="R162">
        <v>0</v>
      </c>
      <c r="S162">
        <v>0</v>
      </c>
      <c r="T162">
        <v>0</v>
      </c>
      <c r="U162">
        <v>0</v>
      </c>
      <c r="V162">
        <v>0</v>
      </c>
      <c r="W162">
        <v>0</v>
      </c>
      <c r="X162">
        <v>0</v>
      </c>
      <c r="Y162">
        <v>0</v>
      </c>
      <c r="Z162">
        <v>0</v>
      </c>
      <c r="AA162">
        <v>0</v>
      </c>
      <c r="AB162">
        <v>0</v>
      </c>
      <c r="AC162">
        <v>0</v>
      </c>
      <c r="AD162">
        <v>0</v>
      </c>
      <c r="AE162">
        <v>0</v>
      </c>
      <c r="AF162">
        <v>0</v>
      </c>
      <c r="AG162" t="s">
        <v>549</v>
      </c>
      <c r="AH162" s="21" t="s">
        <v>571</v>
      </c>
      <c r="AI162" s="21">
        <v>345.36</v>
      </c>
      <c r="AJ162" s="21">
        <v>100</v>
      </c>
      <c r="AK162" s="21" t="s">
        <v>2063</v>
      </c>
      <c r="AL162" t="s">
        <v>115</v>
      </c>
      <c r="AM162" t="s">
        <v>2030</v>
      </c>
    </row>
    <row r="163" spans="1:39" x14ac:dyDescent="0.35">
      <c r="A163" t="s">
        <v>26689</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27398</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27518</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2060</v>
      </c>
      <c r="AL165" t="s">
        <v>70</v>
      </c>
      <c r="AM165" t="s">
        <v>2030</v>
      </c>
    </row>
    <row r="166" spans="1:39" x14ac:dyDescent="0.35">
      <c r="A166" t="s">
        <v>29644</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2060</v>
      </c>
      <c r="AL166" t="s">
        <v>70</v>
      </c>
      <c r="AM166" t="s">
        <v>2030</v>
      </c>
    </row>
    <row r="167" spans="1:39" x14ac:dyDescent="0.35">
      <c r="A167" t="s">
        <v>29648</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29942</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2060</v>
      </c>
      <c r="AL168" t="s">
        <v>70</v>
      </c>
      <c r="AM168" t="s">
        <v>2033</v>
      </c>
    </row>
  </sheetData>
  <autoFilter ref="A5:AH167" xr:uid="{237817D7-DFBA-4E0E-A03E-2382FFD674A7}"/>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1E10C-9654-4CC0-9E23-887A1C2AEFCB}">
  <dimension ref="A1:AM168"/>
  <sheetViews>
    <sheetView workbookViewId="0">
      <selection activeCell="I7" sqref="I7:I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30414</v>
      </c>
      <c r="D2" s="8" t="s">
        <v>51</v>
      </c>
      <c r="G2" t="s">
        <v>30414</v>
      </c>
    </row>
    <row r="3" spans="1:39" x14ac:dyDescent="0.35">
      <c r="B3" s="9" t="s">
        <v>52</v>
      </c>
      <c r="C3" s="10">
        <f>100-(D3/E3*100)</f>
        <v>99.243727598566309</v>
      </c>
      <c r="D3" s="11">
        <f>SUBTOTAL(9,O7:O99999)</f>
        <v>1688</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f>+E3/F3/DAY(G2)</f>
        <v>153.08641975308643</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1</v>
      </c>
      <c r="O13">
        <v>32</v>
      </c>
      <c r="P13">
        <v>2.2200000000000002</v>
      </c>
      <c r="Q13">
        <v>1440</v>
      </c>
      <c r="R13">
        <v>0</v>
      </c>
      <c r="S13">
        <v>0</v>
      </c>
      <c r="T13">
        <v>0</v>
      </c>
      <c r="U13">
        <v>1</v>
      </c>
      <c r="V13">
        <v>32</v>
      </c>
      <c r="W13">
        <v>2.2200000000000002</v>
      </c>
      <c r="X13">
        <v>0</v>
      </c>
      <c r="Y13">
        <v>0</v>
      </c>
      <c r="Z13">
        <v>0</v>
      </c>
      <c r="AA13">
        <v>0</v>
      </c>
      <c r="AB13">
        <v>0</v>
      </c>
      <c r="AC13">
        <v>0</v>
      </c>
      <c r="AD13">
        <v>0</v>
      </c>
      <c r="AE13">
        <v>0</v>
      </c>
      <c r="AF13">
        <v>0</v>
      </c>
      <c r="AG13" t="s">
        <v>398</v>
      </c>
      <c r="AH13" s="21" t="s">
        <v>569</v>
      </c>
      <c r="AI13" s="21">
        <v>345.36</v>
      </c>
      <c r="AJ13" s="21">
        <v>97.777777777777771</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1</v>
      </c>
      <c r="O16">
        <v>8</v>
      </c>
      <c r="P16">
        <v>0.56000000000000005</v>
      </c>
      <c r="Q16">
        <v>1440</v>
      </c>
      <c r="R16">
        <v>0</v>
      </c>
      <c r="S16">
        <v>0</v>
      </c>
      <c r="T16">
        <v>0</v>
      </c>
      <c r="U16">
        <v>1</v>
      </c>
      <c r="V16">
        <v>8</v>
      </c>
      <c r="W16">
        <v>0.56000000000000005</v>
      </c>
      <c r="X16">
        <v>0</v>
      </c>
      <c r="Y16">
        <v>0</v>
      </c>
      <c r="Z16">
        <v>0</v>
      </c>
      <c r="AA16">
        <v>0</v>
      </c>
      <c r="AB16">
        <v>0</v>
      </c>
      <c r="AC16">
        <v>0</v>
      </c>
      <c r="AD16">
        <v>0</v>
      </c>
      <c r="AE16">
        <v>0</v>
      </c>
      <c r="AF16">
        <v>0</v>
      </c>
      <c r="AG16" t="s">
        <v>401</v>
      </c>
      <c r="AH16" s="21" t="s">
        <v>572</v>
      </c>
      <c r="AI16" s="21">
        <v>345.36</v>
      </c>
      <c r="AJ16" s="21">
        <v>99.444444444444443</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0</v>
      </c>
      <c r="O20">
        <v>0</v>
      </c>
      <c r="P20">
        <v>0</v>
      </c>
      <c r="Q20">
        <v>1440</v>
      </c>
      <c r="R20">
        <v>0</v>
      </c>
      <c r="S20">
        <v>0</v>
      </c>
      <c r="T20">
        <v>0</v>
      </c>
      <c r="U20">
        <v>0</v>
      </c>
      <c r="V20">
        <v>0</v>
      </c>
      <c r="W20">
        <v>0</v>
      </c>
      <c r="X20">
        <v>0</v>
      </c>
      <c r="Y20">
        <v>0</v>
      </c>
      <c r="Z20">
        <v>0</v>
      </c>
      <c r="AA20">
        <v>0</v>
      </c>
      <c r="AB20">
        <v>0</v>
      </c>
      <c r="AC20">
        <v>0</v>
      </c>
      <c r="AD20">
        <v>0</v>
      </c>
      <c r="AE20">
        <v>0</v>
      </c>
      <c r="AF20">
        <v>0</v>
      </c>
      <c r="AG20" t="s">
        <v>405</v>
      </c>
      <c r="AH20" s="21" t="s">
        <v>572</v>
      </c>
      <c r="AI20" s="21">
        <v>345.36</v>
      </c>
      <c r="AJ20" s="21">
        <v>100</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1</v>
      </c>
      <c r="O22">
        <v>45</v>
      </c>
      <c r="P22">
        <v>3.13</v>
      </c>
      <c r="Q22">
        <v>1440</v>
      </c>
      <c r="R22">
        <v>0</v>
      </c>
      <c r="S22">
        <v>0</v>
      </c>
      <c r="T22">
        <v>0</v>
      </c>
      <c r="U22">
        <v>1</v>
      </c>
      <c r="V22">
        <v>45</v>
      </c>
      <c r="W22">
        <v>3.13</v>
      </c>
      <c r="X22">
        <v>0</v>
      </c>
      <c r="Y22">
        <v>0</v>
      </c>
      <c r="Z22">
        <v>0</v>
      </c>
      <c r="AA22">
        <v>0</v>
      </c>
      <c r="AB22">
        <v>0</v>
      </c>
      <c r="AC22">
        <v>0</v>
      </c>
      <c r="AD22">
        <v>0</v>
      </c>
      <c r="AE22">
        <v>0</v>
      </c>
      <c r="AF22">
        <v>0</v>
      </c>
      <c r="AG22" t="s">
        <v>407</v>
      </c>
      <c r="AH22" s="21" t="s">
        <v>572</v>
      </c>
      <c r="AI22" s="21">
        <v>345.36</v>
      </c>
      <c r="AJ22" s="21">
        <v>96.875</v>
      </c>
      <c r="AK22" s="21" t="s">
        <v>2063</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3</v>
      </c>
      <c r="O24">
        <v>134</v>
      </c>
      <c r="P24">
        <v>9.31</v>
      </c>
      <c r="Q24">
        <v>1440</v>
      </c>
      <c r="R24">
        <v>0</v>
      </c>
      <c r="S24">
        <v>0</v>
      </c>
      <c r="T24">
        <v>0</v>
      </c>
      <c r="U24">
        <v>3</v>
      </c>
      <c r="V24">
        <v>134</v>
      </c>
      <c r="W24">
        <v>9.31</v>
      </c>
      <c r="X24">
        <v>0</v>
      </c>
      <c r="Y24">
        <v>0</v>
      </c>
      <c r="Z24">
        <v>0</v>
      </c>
      <c r="AA24">
        <v>0</v>
      </c>
      <c r="AB24">
        <v>0</v>
      </c>
      <c r="AC24">
        <v>0</v>
      </c>
      <c r="AD24">
        <v>0</v>
      </c>
      <c r="AE24">
        <v>0</v>
      </c>
      <c r="AF24">
        <v>0</v>
      </c>
      <c r="AG24" t="s">
        <v>409</v>
      </c>
      <c r="AH24" s="21" t="s">
        <v>572</v>
      </c>
      <c r="AI24" s="21">
        <v>345.36</v>
      </c>
      <c r="AJ24" s="21">
        <v>90.694444444444443</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2063</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2</v>
      </c>
      <c r="O29">
        <v>11</v>
      </c>
      <c r="P29">
        <v>0.76</v>
      </c>
      <c r="Q29">
        <v>1440</v>
      </c>
      <c r="R29">
        <v>2</v>
      </c>
      <c r="S29">
        <v>11</v>
      </c>
      <c r="T29">
        <v>0.76</v>
      </c>
      <c r="U29">
        <v>0</v>
      </c>
      <c r="V29">
        <v>0</v>
      </c>
      <c r="W29">
        <v>0</v>
      </c>
      <c r="X29">
        <v>0</v>
      </c>
      <c r="Y29">
        <v>0</v>
      </c>
      <c r="Z29">
        <v>0</v>
      </c>
      <c r="AA29">
        <v>0</v>
      </c>
      <c r="AB29">
        <v>0</v>
      </c>
      <c r="AC29">
        <v>0</v>
      </c>
      <c r="AD29">
        <v>0</v>
      </c>
      <c r="AE29">
        <v>0</v>
      </c>
      <c r="AF29">
        <v>0</v>
      </c>
      <c r="AG29" t="s">
        <v>414</v>
      </c>
      <c r="AH29" s="21" t="s">
        <v>572</v>
      </c>
      <c r="AI29" s="21">
        <v>345.36</v>
      </c>
      <c r="AJ29" s="21">
        <v>99.236111111111114</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413</v>
      </c>
      <c r="P31">
        <v>28.68</v>
      </c>
      <c r="Q31">
        <v>1440</v>
      </c>
      <c r="R31">
        <v>0</v>
      </c>
      <c r="S31">
        <v>0</v>
      </c>
      <c r="T31">
        <v>0</v>
      </c>
      <c r="U31">
        <v>0</v>
      </c>
      <c r="V31">
        <v>413</v>
      </c>
      <c r="W31">
        <v>28.68</v>
      </c>
      <c r="X31">
        <v>0</v>
      </c>
      <c r="Y31">
        <v>0</v>
      </c>
      <c r="Z31">
        <v>0</v>
      </c>
      <c r="AA31">
        <v>0</v>
      </c>
      <c r="AB31">
        <v>0</v>
      </c>
      <c r="AC31">
        <v>0</v>
      </c>
      <c r="AD31">
        <v>0</v>
      </c>
      <c r="AE31">
        <v>0</v>
      </c>
      <c r="AF31">
        <v>0</v>
      </c>
      <c r="AG31" t="s">
        <v>416</v>
      </c>
      <c r="AH31" s="21" t="s">
        <v>571</v>
      </c>
      <c r="AI31" s="21">
        <v>345.36</v>
      </c>
      <c r="AJ31" s="21">
        <v>71.319444444444443</v>
      </c>
      <c r="AK31" s="21" t="s">
        <v>2063</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2063</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0</v>
      </c>
      <c r="O39">
        <v>0</v>
      </c>
      <c r="P39">
        <v>0</v>
      </c>
      <c r="Q39">
        <v>1440</v>
      </c>
      <c r="R39">
        <v>0</v>
      </c>
      <c r="S39">
        <v>0</v>
      </c>
      <c r="T39">
        <v>0</v>
      </c>
      <c r="U39">
        <v>0</v>
      </c>
      <c r="V39">
        <v>0</v>
      </c>
      <c r="W39">
        <v>0</v>
      </c>
      <c r="X39">
        <v>0</v>
      </c>
      <c r="Y39">
        <v>0</v>
      </c>
      <c r="Z39">
        <v>0</v>
      </c>
      <c r="AA39">
        <v>0</v>
      </c>
      <c r="AB39">
        <v>0</v>
      </c>
      <c r="AC39">
        <v>0</v>
      </c>
      <c r="AD39">
        <v>0</v>
      </c>
      <c r="AE39">
        <v>0</v>
      </c>
      <c r="AF39">
        <v>0</v>
      </c>
      <c r="AG39" t="s">
        <v>426</v>
      </c>
      <c r="AH39" s="21" t="s">
        <v>569</v>
      </c>
      <c r="AI39" s="21">
        <v>345.36</v>
      </c>
      <c r="AJ39" s="21">
        <v>100</v>
      </c>
      <c r="AK39" s="21" t="s">
        <v>2063</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0</v>
      </c>
      <c r="O40">
        <v>0</v>
      </c>
      <c r="P40">
        <v>0</v>
      </c>
      <c r="Q40">
        <v>1440</v>
      </c>
      <c r="R40">
        <v>0</v>
      </c>
      <c r="S40">
        <v>0</v>
      </c>
      <c r="T40">
        <v>0</v>
      </c>
      <c r="U40">
        <v>0</v>
      </c>
      <c r="V40">
        <v>0</v>
      </c>
      <c r="W40">
        <v>0</v>
      </c>
      <c r="X40">
        <v>0</v>
      </c>
      <c r="Y40">
        <v>0</v>
      </c>
      <c r="Z40">
        <v>0</v>
      </c>
      <c r="AA40">
        <v>0</v>
      </c>
      <c r="AB40">
        <v>0</v>
      </c>
      <c r="AC40">
        <v>0</v>
      </c>
      <c r="AD40">
        <v>0</v>
      </c>
      <c r="AE40">
        <v>0</v>
      </c>
      <c r="AF40">
        <v>0</v>
      </c>
      <c r="AG40" t="s">
        <v>427</v>
      </c>
      <c r="AH40" s="21" t="s">
        <v>569</v>
      </c>
      <c r="AI40" s="21">
        <v>345.36</v>
      </c>
      <c r="AJ40" s="21">
        <v>100</v>
      </c>
      <c r="AK40" s="21" t="s">
        <v>2063</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2063</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1</v>
      </c>
      <c r="O46">
        <v>31</v>
      </c>
      <c r="P46">
        <v>2.15</v>
      </c>
      <c r="Q46">
        <v>1440</v>
      </c>
      <c r="R46">
        <v>1</v>
      </c>
      <c r="S46">
        <v>31</v>
      </c>
      <c r="T46">
        <v>2.15</v>
      </c>
      <c r="U46">
        <v>0</v>
      </c>
      <c r="V46">
        <v>0</v>
      </c>
      <c r="W46">
        <v>0</v>
      </c>
      <c r="X46">
        <v>0</v>
      </c>
      <c r="Y46">
        <v>0</v>
      </c>
      <c r="Z46">
        <v>0</v>
      </c>
      <c r="AA46">
        <v>0</v>
      </c>
      <c r="AB46">
        <v>0</v>
      </c>
      <c r="AC46">
        <v>0</v>
      </c>
      <c r="AD46">
        <v>0</v>
      </c>
      <c r="AE46">
        <v>0</v>
      </c>
      <c r="AF46">
        <v>0</v>
      </c>
      <c r="AG46" t="s">
        <v>436</v>
      </c>
      <c r="AH46" s="21" t="s">
        <v>572</v>
      </c>
      <c r="AI46" s="21">
        <v>345.36</v>
      </c>
      <c r="AJ46" s="21">
        <v>97.847222222222229</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0</v>
      </c>
      <c r="O47">
        <v>0</v>
      </c>
      <c r="P47">
        <v>0</v>
      </c>
      <c r="Q47">
        <v>1440</v>
      </c>
      <c r="R47">
        <v>0</v>
      </c>
      <c r="S47">
        <v>0</v>
      </c>
      <c r="T47">
        <v>0</v>
      </c>
      <c r="U47">
        <v>0</v>
      </c>
      <c r="V47">
        <v>0</v>
      </c>
      <c r="W47">
        <v>0</v>
      </c>
      <c r="X47">
        <v>0</v>
      </c>
      <c r="Y47">
        <v>0</v>
      </c>
      <c r="Z47">
        <v>0</v>
      </c>
      <c r="AA47">
        <v>0</v>
      </c>
      <c r="AB47">
        <v>0</v>
      </c>
      <c r="AC47">
        <v>0</v>
      </c>
      <c r="AD47">
        <v>0</v>
      </c>
      <c r="AE47">
        <v>0</v>
      </c>
      <c r="AF47">
        <v>0</v>
      </c>
      <c r="AG47" t="s">
        <v>437</v>
      </c>
      <c r="AH47" s="21" t="s">
        <v>569</v>
      </c>
      <c r="AI47" s="21">
        <v>345.36</v>
      </c>
      <c r="AJ47" s="21">
        <v>100</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0</v>
      </c>
      <c r="O48">
        <v>0</v>
      </c>
      <c r="P48">
        <v>0</v>
      </c>
      <c r="Q48">
        <v>1440</v>
      </c>
      <c r="R48">
        <v>0</v>
      </c>
      <c r="S48">
        <v>0</v>
      </c>
      <c r="T48">
        <v>0</v>
      </c>
      <c r="U48">
        <v>0</v>
      </c>
      <c r="V48">
        <v>0</v>
      </c>
      <c r="W48">
        <v>0</v>
      </c>
      <c r="X48">
        <v>0</v>
      </c>
      <c r="Y48">
        <v>0</v>
      </c>
      <c r="Z48">
        <v>0</v>
      </c>
      <c r="AA48">
        <v>0</v>
      </c>
      <c r="AB48">
        <v>0</v>
      </c>
      <c r="AC48">
        <v>0</v>
      </c>
      <c r="AD48">
        <v>0</v>
      </c>
      <c r="AE48">
        <v>0</v>
      </c>
      <c r="AF48">
        <v>0</v>
      </c>
      <c r="AG48" t="s">
        <v>438</v>
      </c>
      <c r="AH48" s="21" t="s">
        <v>572</v>
      </c>
      <c r="AI48" s="21">
        <v>345.36</v>
      </c>
      <c r="AJ48" s="21">
        <v>100</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2063</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2060</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0</v>
      </c>
      <c r="O51">
        <v>0</v>
      </c>
      <c r="P51">
        <v>0</v>
      </c>
      <c r="Q51">
        <v>900</v>
      </c>
      <c r="R51">
        <v>0</v>
      </c>
      <c r="S51">
        <v>0</v>
      </c>
      <c r="T51">
        <v>0</v>
      </c>
      <c r="U51">
        <v>0</v>
      </c>
      <c r="V51">
        <v>0</v>
      </c>
      <c r="W51">
        <v>0</v>
      </c>
      <c r="X51">
        <v>0</v>
      </c>
      <c r="Y51">
        <v>0</v>
      </c>
      <c r="Z51">
        <v>0</v>
      </c>
      <c r="AA51">
        <v>0</v>
      </c>
      <c r="AB51">
        <v>0</v>
      </c>
      <c r="AC51">
        <v>0</v>
      </c>
      <c r="AD51">
        <v>0</v>
      </c>
      <c r="AE51">
        <v>0</v>
      </c>
      <c r="AF51">
        <v>0</v>
      </c>
      <c r="AG51" t="s">
        <v>441</v>
      </c>
      <c r="AH51" s="21" t="s">
        <v>572</v>
      </c>
      <c r="AI51" s="21">
        <v>216</v>
      </c>
      <c r="AJ51" s="21">
        <v>100</v>
      </c>
      <c r="AK51" s="21" t="s">
        <v>2063</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0</v>
      </c>
      <c r="O55">
        <v>0</v>
      </c>
      <c r="P55">
        <v>0</v>
      </c>
      <c r="Q55">
        <v>1440</v>
      </c>
      <c r="R55">
        <v>0</v>
      </c>
      <c r="S55">
        <v>0</v>
      </c>
      <c r="T55">
        <v>0</v>
      </c>
      <c r="U55">
        <v>0</v>
      </c>
      <c r="V55">
        <v>0</v>
      </c>
      <c r="W55">
        <v>0</v>
      </c>
      <c r="X55">
        <v>0</v>
      </c>
      <c r="Y55">
        <v>0</v>
      </c>
      <c r="Z55">
        <v>0</v>
      </c>
      <c r="AA55">
        <v>0</v>
      </c>
      <c r="AB55">
        <v>0</v>
      </c>
      <c r="AC55">
        <v>0</v>
      </c>
      <c r="AD55">
        <v>0</v>
      </c>
      <c r="AE55">
        <v>0</v>
      </c>
      <c r="AF55">
        <v>0</v>
      </c>
      <c r="AG55" t="s">
        <v>446</v>
      </c>
      <c r="AH55" s="21" t="s">
        <v>572</v>
      </c>
      <c r="AI55" s="21">
        <v>345.36</v>
      </c>
      <c r="AJ55" s="21">
        <v>100</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0</v>
      </c>
      <c r="O57">
        <v>0</v>
      </c>
      <c r="P57">
        <v>0</v>
      </c>
      <c r="Q57">
        <v>900</v>
      </c>
      <c r="R57">
        <v>0</v>
      </c>
      <c r="S57">
        <v>0</v>
      </c>
      <c r="T57">
        <v>0</v>
      </c>
      <c r="U57">
        <v>0</v>
      </c>
      <c r="V57">
        <v>0</v>
      </c>
      <c r="W57">
        <v>0</v>
      </c>
      <c r="X57">
        <v>0</v>
      </c>
      <c r="Y57">
        <v>0</v>
      </c>
      <c r="Z57">
        <v>0</v>
      </c>
      <c r="AA57">
        <v>0</v>
      </c>
      <c r="AB57">
        <v>0</v>
      </c>
      <c r="AC57">
        <v>0</v>
      </c>
      <c r="AD57">
        <v>0</v>
      </c>
      <c r="AE57">
        <v>0</v>
      </c>
      <c r="AF57">
        <v>0</v>
      </c>
      <c r="AG57" t="s">
        <v>448</v>
      </c>
      <c r="AH57" s="21" t="s">
        <v>572</v>
      </c>
      <c r="AI57" s="21">
        <v>216</v>
      </c>
      <c r="AJ57" s="21">
        <v>100</v>
      </c>
      <c r="AK57" s="21" t="s">
        <v>2063</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1</v>
      </c>
      <c r="O59">
        <v>57</v>
      </c>
      <c r="P59">
        <v>5.59</v>
      </c>
      <c r="Q59">
        <v>1020</v>
      </c>
      <c r="R59">
        <v>0</v>
      </c>
      <c r="S59">
        <v>0</v>
      </c>
      <c r="T59">
        <v>0</v>
      </c>
      <c r="U59">
        <v>1</v>
      </c>
      <c r="V59">
        <v>57</v>
      </c>
      <c r="W59">
        <v>5.59</v>
      </c>
      <c r="X59">
        <v>0</v>
      </c>
      <c r="Y59">
        <v>0</v>
      </c>
      <c r="Z59">
        <v>0</v>
      </c>
      <c r="AA59">
        <v>0</v>
      </c>
      <c r="AB59">
        <v>0</v>
      </c>
      <c r="AC59">
        <v>0</v>
      </c>
      <c r="AD59">
        <v>0</v>
      </c>
      <c r="AE59">
        <v>0</v>
      </c>
      <c r="AF59">
        <v>0</v>
      </c>
      <c r="AG59" t="s">
        <v>450</v>
      </c>
      <c r="AH59" s="21" t="s">
        <v>571</v>
      </c>
      <c r="AI59" s="21">
        <v>244.8</v>
      </c>
      <c r="AJ59" s="21">
        <v>94.411764705882348</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1</v>
      </c>
      <c r="O61">
        <v>25</v>
      </c>
      <c r="P61">
        <v>1.74</v>
      </c>
      <c r="Q61">
        <v>1440</v>
      </c>
      <c r="R61">
        <v>1</v>
      </c>
      <c r="S61">
        <v>25</v>
      </c>
      <c r="T61">
        <v>1.74</v>
      </c>
      <c r="U61">
        <v>0</v>
      </c>
      <c r="V61">
        <v>0</v>
      </c>
      <c r="W61">
        <v>0</v>
      </c>
      <c r="X61">
        <v>0</v>
      </c>
      <c r="Y61">
        <v>0</v>
      </c>
      <c r="Z61">
        <v>0</v>
      </c>
      <c r="AA61">
        <v>0</v>
      </c>
      <c r="AB61">
        <v>0</v>
      </c>
      <c r="AC61">
        <v>0</v>
      </c>
      <c r="AD61">
        <v>0</v>
      </c>
      <c r="AE61">
        <v>0</v>
      </c>
      <c r="AF61">
        <v>0</v>
      </c>
      <c r="AG61" t="s">
        <v>452</v>
      </c>
      <c r="AH61" s="21" t="s">
        <v>572</v>
      </c>
      <c r="AI61" s="21">
        <v>345.36</v>
      </c>
      <c r="AJ61" s="21">
        <v>98.263888888888886</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1</v>
      </c>
      <c r="O64">
        <v>42</v>
      </c>
      <c r="P64">
        <v>5.38</v>
      </c>
      <c r="Q64">
        <v>780</v>
      </c>
      <c r="R64">
        <v>0</v>
      </c>
      <c r="S64">
        <v>0</v>
      </c>
      <c r="T64">
        <v>0</v>
      </c>
      <c r="U64">
        <v>1</v>
      </c>
      <c r="V64">
        <v>42</v>
      </c>
      <c r="W64">
        <v>5.38</v>
      </c>
      <c r="X64">
        <v>0</v>
      </c>
      <c r="Y64">
        <v>0</v>
      </c>
      <c r="Z64">
        <v>0</v>
      </c>
      <c r="AA64">
        <v>0</v>
      </c>
      <c r="AB64">
        <v>0</v>
      </c>
      <c r="AC64">
        <v>0</v>
      </c>
      <c r="AD64">
        <v>0</v>
      </c>
      <c r="AE64">
        <v>0</v>
      </c>
      <c r="AF64">
        <v>0</v>
      </c>
      <c r="AG64" t="s">
        <v>455</v>
      </c>
      <c r="AH64" s="21" t="s">
        <v>572</v>
      </c>
      <c r="AI64" s="21">
        <v>187.20000000000002</v>
      </c>
      <c r="AJ64" s="21">
        <v>94.615384615384613</v>
      </c>
      <c r="AK64" s="21" t="s">
        <v>2060</v>
      </c>
      <c r="AL64" t="s">
        <v>70</v>
      </c>
      <c r="AM64" t="s">
        <v>2030</v>
      </c>
    </row>
    <row r="65" spans="1:39" x14ac:dyDescent="0.35">
      <c r="A65" t="s">
        <v>6344</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6348</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6352</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6439</v>
      </c>
      <c r="B68" t="s">
        <v>2218</v>
      </c>
      <c r="C68" t="s">
        <v>71</v>
      </c>
      <c r="D68" t="s">
        <v>2156</v>
      </c>
      <c r="E68" t="s">
        <v>72</v>
      </c>
      <c r="F68">
        <v>1</v>
      </c>
      <c r="G68" t="s">
        <v>2055</v>
      </c>
      <c r="H68" t="s">
        <v>2056</v>
      </c>
      <c r="I68" t="s">
        <v>38</v>
      </c>
      <c r="J68" t="s">
        <v>73</v>
      </c>
      <c r="K68" t="s">
        <v>68</v>
      </c>
      <c r="L68" t="s">
        <v>2058</v>
      </c>
      <c r="M68" t="s">
        <v>2059</v>
      </c>
      <c r="N68">
        <v>1</v>
      </c>
      <c r="O68">
        <v>9</v>
      </c>
      <c r="P68">
        <v>0.63</v>
      </c>
      <c r="Q68">
        <v>1440</v>
      </c>
      <c r="R68">
        <v>0</v>
      </c>
      <c r="S68">
        <v>0</v>
      </c>
      <c r="T68">
        <v>0</v>
      </c>
      <c r="U68">
        <v>1</v>
      </c>
      <c r="V68">
        <v>9</v>
      </c>
      <c r="W68">
        <v>0.63</v>
      </c>
      <c r="X68">
        <v>0</v>
      </c>
      <c r="Y68">
        <v>0</v>
      </c>
      <c r="Z68">
        <v>0</v>
      </c>
      <c r="AA68">
        <v>0</v>
      </c>
      <c r="AB68">
        <v>0</v>
      </c>
      <c r="AC68">
        <v>0</v>
      </c>
      <c r="AD68">
        <v>0</v>
      </c>
      <c r="AE68">
        <v>0</v>
      </c>
      <c r="AF68">
        <v>0</v>
      </c>
      <c r="AG68" t="s">
        <v>462</v>
      </c>
      <c r="AH68" s="21" t="s">
        <v>569</v>
      </c>
      <c r="AI68" s="21">
        <v>345.36</v>
      </c>
      <c r="AJ68" s="21">
        <v>99.375</v>
      </c>
      <c r="AK68" s="21" t="s">
        <v>2060</v>
      </c>
      <c r="AL68" t="s">
        <v>75</v>
      </c>
      <c r="AM68" t="s">
        <v>2031</v>
      </c>
    </row>
    <row r="69" spans="1:39" x14ac:dyDescent="0.35">
      <c r="A69" t="s">
        <v>6687</v>
      </c>
      <c r="B69" t="s">
        <v>2220</v>
      </c>
      <c r="C69" t="s">
        <v>100</v>
      </c>
      <c r="D69" t="s">
        <v>2221</v>
      </c>
      <c r="E69" t="s">
        <v>560</v>
      </c>
      <c r="F69">
        <v>1</v>
      </c>
      <c r="G69" t="s">
        <v>2055</v>
      </c>
      <c r="H69" t="s">
        <v>2056</v>
      </c>
      <c r="I69" t="s">
        <v>38</v>
      </c>
      <c r="J69" t="s">
        <v>67</v>
      </c>
      <c r="K69" t="s">
        <v>68</v>
      </c>
      <c r="L69" t="s">
        <v>2058</v>
      </c>
      <c r="M69" t="s">
        <v>2059</v>
      </c>
      <c r="N69">
        <v>0</v>
      </c>
      <c r="O69">
        <v>0</v>
      </c>
      <c r="P69">
        <v>0</v>
      </c>
      <c r="Q69">
        <v>1440</v>
      </c>
      <c r="R69">
        <v>0</v>
      </c>
      <c r="S69">
        <v>0</v>
      </c>
      <c r="T69">
        <v>0</v>
      </c>
      <c r="U69">
        <v>0</v>
      </c>
      <c r="V69">
        <v>0</v>
      </c>
      <c r="W69">
        <v>0</v>
      </c>
      <c r="X69">
        <v>0</v>
      </c>
      <c r="Y69">
        <v>0</v>
      </c>
      <c r="Z69">
        <v>0</v>
      </c>
      <c r="AA69">
        <v>0</v>
      </c>
      <c r="AB69">
        <v>0</v>
      </c>
      <c r="AC69">
        <v>0</v>
      </c>
      <c r="AD69">
        <v>0</v>
      </c>
      <c r="AE69">
        <v>0</v>
      </c>
      <c r="AF69">
        <v>0</v>
      </c>
      <c r="AG69" t="s">
        <v>463</v>
      </c>
      <c r="AH69" s="21" t="s">
        <v>571</v>
      </c>
      <c r="AI69" s="21">
        <v>345.36</v>
      </c>
      <c r="AJ69" s="21">
        <v>100</v>
      </c>
      <c r="AK69" s="21" t="s">
        <v>2060</v>
      </c>
      <c r="AL69" t="s">
        <v>70</v>
      </c>
      <c r="AM69" t="s">
        <v>2032</v>
      </c>
    </row>
    <row r="70" spans="1:39" x14ac:dyDescent="0.35">
      <c r="A70" t="s">
        <v>7026</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7042</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2063</v>
      </c>
      <c r="AL71" t="s">
        <v>70</v>
      </c>
      <c r="AM71" t="s">
        <v>2031</v>
      </c>
    </row>
    <row r="72" spans="1:39" x14ac:dyDescent="0.35">
      <c r="A72" t="s">
        <v>7043</v>
      </c>
      <c r="B72" t="s">
        <v>2230</v>
      </c>
      <c r="C72" t="s">
        <v>86</v>
      </c>
      <c r="D72" t="s">
        <v>2054</v>
      </c>
      <c r="E72" t="s">
        <v>72</v>
      </c>
      <c r="F72">
        <v>1</v>
      </c>
      <c r="G72" t="s">
        <v>2055</v>
      </c>
      <c r="H72" t="s">
        <v>2056</v>
      </c>
      <c r="I72" t="s">
        <v>38</v>
      </c>
      <c r="J72" t="s">
        <v>73</v>
      </c>
      <c r="K72" t="s">
        <v>68</v>
      </c>
      <c r="L72" t="s">
        <v>2058</v>
      </c>
      <c r="M72" t="s">
        <v>2059</v>
      </c>
      <c r="N72">
        <v>0</v>
      </c>
      <c r="O72">
        <v>0</v>
      </c>
      <c r="P72">
        <v>0</v>
      </c>
      <c r="Q72">
        <v>1440</v>
      </c>
      <c r="R72">
        <v>0</v>
      </c>
      <c r="S72">
        <v>0</v>
      </c>
      <c r="T72">
        <v>0</v>
      </c>
      <c r="U72">
        <v>0</v>
      </c>
      <c r="V72">
        <v>0</v>
      </c>
      <c r="W72">
        <v>0</v>
      </c>
      <c r="X72">
        <v>0</v>
      </c>
      <c r="Y72">
        <v>0</v>
      </c>
      <c r="Z72">
        <v>0</v>
      </c>
      <c r="AA72">
        <v>0</v>
      </c>
      <c r="AB72">
        <v>0</v>
      </c>
      <c r="AC72">
        <v>0</v>
      </c>
      <c r="AD72">
        <v>0</v>
      </c>
      <c r="AE72">
        <v>0</v>
      </c>
      <c r="AF72">
        <v>0</v>
      </c>
      <c r="AG72" t="s">
        <v>466</v>
      </c>
      <c r="AH72" s="21" t="s">
        <v>572</v>
      </c>
      <c r="AI72" s="21">
        <v>345.36</v>
      </c>
      <c r="AJ72" s="21">
        <v>100</v>
      </c>
      <c r="AK72" s="21" t="s">
        <v>2063</v>
      </c>
      <c r="AL72" t="s">
        <v>75</v>
      </c>
      <c r="AM72" t="s">
        <v>2030</v>
      </c>
    </row>
    <row r="73" spans="1:39" x14ac:dyDescent="0.35">
      <c r="A73" t="s">
        <v>7046</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7049</v>
      </c>
      <c r="B74" t="s">
        <v>2235</v>
      </c>
      <c r="C74" t="s">
        <v>237</v>
      </c>
      <c r="D74" t="s">
        <v>2075</v>
      </c>
      <c r="E74" t="s">
        <v>72</v>
      </c>
      <c r="F74">
        <v>1</v>
      </c>
      <c r="G74" t="s">
        <v>2055</v>
      </c>
      <c r="H74" t="s">
        <v>2056</v>
      </c>
      <c r="I74" t="s">
        <v>38</v>
      </c>
      <c r="J74" t="s">
        <v>73</v>
      </c>
      <c r="K74" t="s">
        <v>68</v>
      </c>
      <c r="L74" t="s">
        <v>2058</v>
      </c>
      <c r="M74" t="s">
        <v>2059</v>
      </c>
      <c r="N74">
        <v>1</v>
      </c>
      <c r="O74">
        <v>19</v>
      </c>
      <c r="P74">
        <v>1.32</v>
      </c>
      <c r="Q74">
        <v>1440</v>
      </c>
      <c r="R74">
        <v>0</v>
      </c>
      <c r="S74">
        <v>0</v>
      </c>
      <c r="T74">
        <v>0</v>
      </c>
      <c r="U74">
        <v>1</v>
      </c>
      <c r="V74">
        <v>19</v>
      </c>
      <c r="W74">
        <v>1.32</v>
      </c>
      <c r="X74">
        <v>0</v>
      </c>
      <c r="Y74">
        <v>0</v>
      </c>
      <c r="Z74">
        <v>0</v>
      </c>
      <c r="AA74">
        <v>0</v>
      </c>
      <c r="AB74">
        <v>0</v>
      </c>
      <c r="AC74">
        <v>0</v>
      </c>
      <c r="AD74">
        <v>0</v>
      </c>
      <c r="AE74">
        <v>0</v>
      </c>
      <c r="AF74">
        <v>0</v>
      </c>
      <c r="AG74" t="s">
        <v>468</v>
      </c>
      <c r="AH74" s="21" t="s">
        <v>569</v>
      </c>
      <c r="AI74" s="21">
        <v>345.36</v>
      </c>
      <c r="AJ74" s="21">
        <v>98.680555555555557</v>
      </c>
      <c r="AK74" s="21" t="s">
        <v>2063</v>
      </c>
      <c r="AL74" t="s">
        <v>75</v>
      </c>
      <c r="AM74" t="s">
        <v>2030</v>
      </c>
    </row>
    <row r="75" spans="1:39" x14ac:dyDescent="0.35">
      <c r="A75" t="s">
        <v>7053</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7057</v>
      </c>
      <c r="B76" t="s">
        <v>2239</v>
      </c>
      <c r="C76" t="s">
        <v>76</v>
      </c>
      <c r="D76" t="s">
        <v>2240</v>
      </c>
      <c r="E76" t="s">
        <v>560</v>
      </c>
      <c r="F76">
        <v>2</v>
      </c>
      <c r="G76" t="s">
        <v>2055</v>
      </c>
      <c r="H76" t="s">
        <v>2056</v>
      </c>
      <c r="I76" t="s">
        <v>38</v>
      </c>
      <c r="J76" t="s">
        <v>67</v>
      </c>
      <c r="K76" t="s">
        <v>68</v>
      </c>
      <c r="L76" t="s">
        <v>2058</v>
      </c>
      <c r="M76" t="s">
        <v>2059</v>
      </c>
      <c r="N76">
        <v>1</v>
      </c>
      <c r="O76">
        <v>36</v>
      </c>
      <c r="P76">
        <v>2.5</v>
      </c>
      <c r="Q76">
        <v>1440</v>
      </c>
      <c r="R76">
        <v>1</v>
      </c>
      <c r="S76">
        <v>36</v>
      </c>
      <c r="T76">
        <v>2.5</v>
      </c>
      <c r="U76">
        <v>0</v>
      </c>
      <c r="V76">
        <v>0</v>
      </c>
      <c r="W76">
        <v>0</v>
      </c>
      <c r="X76">
        <v>0</v>
      </c>
      <c r="Y76">
        <v>0</v>
      </c>
      <c r="Z76">
        <v>0</v>
      </c>
      <c r="AA76">
        <v>0</v>
      </c>
      <c r="AB76">
        <v>0</v>
      </c>
      <c r="AC76">
        <v>0</v>
      </c>
      <c r="AD76">
        <v>0</v>
      </c>
      <c r="AE76">
        <v>0</v>
      </c>
      <c r="AF76">
        <v>0</v>
      </c>
      <c r="AG76" t="s">
        <v>470</v>
      </c>
      <c r="AH76" s="21" t="s">
        <v>572</v>
      </c>
      <c r="AI76" s="21">
        <v>345.36</v>
      </c>
      <c r="AJ76" s="21">
        <v>97.5</v>
      </c>
      <c r="AK76" s="21" t="s">
        <v>2063</v>
      </c>
      <c r="AL76" t="s">
        <v>70</v>
      </c>
      <c r="AM76" t="s">
        <v>2030</v>
      </c>
    </row>
    <row r="77" spans="1:39" x14ac:dyDescent="0.35">
      <c r="A77" t="s">
        <v>7061</v>
      </c>
      <c r="B77" t="s">
        <v>2242</v>
      </c>
      <c r="C77" t="s">
        <v>822</v>
      </c>
      <c r="D77" t="s">
        <v>425</v>
      </c>
      <c r="E77" t="s">
        <v>72</v>
      </c>
      <c r="F77">
        <v>1</v>
      </c>
      <c r="G77" t="s">
        <v>2055</v>
      </c>
      <c r="H77" t="s">
        <v>2056</v>
      </c>
      <c r="I77" t="s">
        <v>38</v>
      </c>
      <c r="J77" t="s">
        <v>425</v>
      </c>
      <c r="K77" t="s">
        <v>68</v>
      </c>
      <c r="L77" t="s">
        <v>2058</v>
      </c>
      <c r="M77" t="s">
        <v>2059</v>
      </c>
      <c r="N77">
        <v>1</v>
      </c>
      <c r="O77">
        <v>45</v>
      </c>
      <c r="P77">
        <v>3.13</v>
      </c>
      <c r="Q77">
        <v>1440</v>
      </c>
      <c r="R77">
        <v>0</v>
      </c>
      <c r="S77">
        <v>0</v>
      </c>
      <c r="T77">
        <v>0</v>
      </c>
      <c r="U77">
        <v>1</v>
      </c>
      <c r="V77">
        <v>45</v>
      </c>
      <c r="W77">
        <v>3.13</v>
      </c>
      <c r="X77">
        <v>0</v>
      </c>
      <c r="Y77">
        <v>0</v>
      </c>
      <c r="Z77">
        <v>0</v>
      </c>
      <c r="AA77">
        <v>0</v>
      </c>
      <c r="AB77">
        <v>0</v>
      </c>
      <c r="AC77">
        <v>0</v>
      </c>
      <c r="AD77">
        <v>0</v>
      </c>
      <c r="AE77">
        <v>0</v>
      </c>
      <c r="AF77">
        <v>0</v>
      </c>
      <c r="AG77" t="s">
        <v>471</v>
      </c>
      <c r="AH77" s="21" t="s">
        <v>569</v>
      </c>
      <c r="AI77" s="21">
        <v>345.36</v>
      </c>
      <c r="AJ77" s="21">
        <v>96.875</v>
      </c>
      <c r="AK77" s="21" t="s">
        <v>2063</v>
      </c>
      <c r="AL77" t="s">
        <v>75</v>
      </c>
      <c r="AM77" t="s">
        <v>2030</v>
      </c>
    </row>
    <row r="78" spans="1:39" x14ac:dyDescent="0.35">
      <c r="A78" t="s">
        <v>7442</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7446</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2063</v>
      </c>
      <c r="AL79" t="s">
        <v>70</v>
      </c>
      <c r="AM79" t="s">
        <v>2030</v>
      </c>
    </row>
    <row r="80" spans="1:39" x14ac:dyDescent="0.35">
      <c r="A80" t="s">
        <v>7450</v>
      </c>
      <c r="B80" t="s">
        <v>2249</v>
      </c>
      <c r="C80" t="s">
        <v>102</v>
      </c>
      <c r="D80" t="s">
        <v>2245</v>
      </c>
      <c r="E80" t="s">
        <v>560</v>
      </c>
      <c r="F80">
        <v>1</v>
      </c>
      <c r="G80" t="s">
        <v>2055</v>
      </c>
      <c r="H80" t="s">
        <v>2056</v>
      </c>
      <c r="I80" t="s">
        <v>38</v>
      </c>
      <c r="J80" t="s">
        <v>67</v>
      </c>
      <c r="K80" t="s">
        <v>68</v>
      </c>
      <c r="L80" t="s">
        <v>2058</v>
      </c>
      <c r="M80" t="s">
        <v>2059</v>
      </c>
      <c r="N80">
        <v>1</v>
      </c>
      <c r="O80">
        <v>27</v>
      </c>
      <c r="P80">
        <v>1.88</v>
      </c>
      <c r="Q80">
        <v>1440</v>
      </c>
      <c r="R80">
        <v>0</v>
      </c>
      <c r="S80">
        <v>0</v>
      </c>
      <c r="T80">
        <v>0</v>
      </c>
      <c r="U80">
        <v>0</v>
      </c>
      <c r="V80">
        <v>0</v>
      </c>
      <c r="W80">
        <v>0</v>
      </c>
      <c r="X80">
        <v>1</v>
      </c>
      <c r="Y80">
        <v>27</v>
      </c>
      <c r="Z80">
        <v>1.88</v>
      </c>
      <c r="AA80">
        <v>0</v>
      </c>
      <c r="AB80">
        <v>0</v>
      </c>
      <c r="AC80">
        <v>0</v>
      </c>
      <c r="AD80">
        <v>0</v>
      </c>
      <c r="AE80">
        <v>0</v>
      </c>
      <c r="AF80">
        <v>0</v>
      </c>
      <c r="AG80" t="s">
        <v>458</v>
      </c>
      <c r="AH80" s="21" t="s">
        <v>572</v>
      </c>
      <c r="AI80" s="21">
        <v>345.36</v>
      </c>
      <c r="AJ80" s="21">
        <v>98.125</v>
      </c>
      <c r="AK80" s="21" t="s">
        <v>2060</v>
      </c>
      <c r="AL80" t="s">
        <v>70</v>
      </c>
      <c r="AM80" t="s">
        <v>2030</v>
      </c>
    </row>
    <row r="81" spans="1:39" x14ac:dyDescent="0.35">
      <c r="A81" t="s">
        <v>8076</v>
      </c>
      <c r="B81" t="s">
        <v>2251</v>
      </c>
      <c r="C81" t="s">
        <v>237</v>
      </c>
      <c r="D81" t="s">
        <v>2066</v>
      </c>
      <c r="E81" t="s">
        <v>72</v>
      </c>
      <c r="F81">
        <v>1</v>
      </c>
      <c r="G81" t="s">
        <v>2055</v>
      </c>
      <c r="H81" t="s">
        <v>2056</v>
      </c>
      <c r="I81" t="s">
        <v>38</v>
      </c>
      <c r="J81" t="s">
        <v>73</v>
      </c>
      <c r="K81" t="s">
        <v>68</v>
      </c>
      <c r="L81" t="s">
        <v>2058</v>
      </c>
      <c r="M81" t="s">
        <v>2059</v>
      </c>
      <c r="N81">
        <v>1</v>
      </c>
      <c r="O81">
        <v>11</v>
      </c>
      <c r="P81">
        <v>0.76</v>
      </c>
      <c r="Q81">
        <v>1440</v>
      </c>
      <c r="R81">
        <v>1</v>
      </c>
      <c r="S81">
        <v>11</v>
      </c>
      <c r="T81">
        <v>0.76</v>
      </c>
      <c r="U81">
        <v>0</v>
      </c>
      <c r="V81">
        <v>0</v>
      </c>
      <c r="W81">
        <v>0</v>
      </c>
      <c r="X81">
        <v>0</v>
      </c>
      <c r="Y81">
        <v>0</v>
      </c>
      <c r="Z81">
        <v>0</v>
      </c>
      <c r="AA81">
        <v>0</v>
      </c>
      <c r="AB81">
        <v>0</v>
      </c>
      <c r="AC81">
        <v>0</v>
      </c>
      <c r="AD81">
        <v>0</v>
      </c>
      <c r="AE81">
        <v>0</v>
      </c>
      <c r="AF81">
        <v>0</v>
      </c>
      <c r="AG81" t="s">
        <v>472</v>
      </c>
      <c r="AH81" s="21" t="s">
        <v>572</v>
      </c>
      <c r="AI81" s="21">
        <v>345.36</v>
      </c>
      <c r="AJ81" s="21">
        <v>99.236111111111114</v>
      </c>
      <c r="AK81" s="21" t="s">
        <v>2060</v>
      </c>
      <c r="AL81" t="s">
        <v>75</v>
      </c>
      <c r="AM81" t="s">
        <v>2031</v>
      </c>
    </row>
    <row r="82" spans="1:39" x14ac:dyDescent="0.35">
      <c r="A82" t="s">
        <v>8080</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8124</v>
      </c>
      <c r="B83" t="s">
        <v>2255</v>
      </c>
      <c r="C83" t="s">
        <v>567</v>
      </c>
      <c r="D83" t="s">
        <v>428</v>
      </c>
      <c r="E83" t="s">
        <v>560</v>
      </c>
      <c r="F83">
        <v>1</v>
      </c>
      <c r="G83" t="s">
        <v>2055</v>
      </c>
      <c r="H83" t="s">
        <v>2056</v>
      </c>
      <c r="I83" t="s">
        <v>38</v>
      </c>
      <c r="J83" t="s">
        <v>428</v>
      </c>
      <c r="K83" t="s">
        <v>68</v>
      </c>
      <c r="L83" t="s">
        <v>2058</v>
      </c>
      <c r="M83" t="s">
        <v>2059</v>
      </c>
      <c r="N83">
        <v>1</v>
      </c>
      <c r="O83">
        <v>27</v>
      </c>
      <c r="P83">
        <v>1.88</v>
      </c>
      <c r="Q83">
        <v>1440</v>
      </c>
      <c r="R83">
        <v>0</v>
      </c>
      <c r="S83">
        <v>0</v>
      </c>
      <c r="T83">
        <v>0</v>
      </c>
      <c r="U83">
        <v>1</v>
      </c>
      <c r="V83">
        <v>27</v>
      </c>
      <c r="W83">
        <v>1.88</v>
      </c>
      <c r="X83">
        <v>0</v>
      </c>
      <c r="Y83">
        <v>0</v>
      </c>
      <c r="Z83">
        <v>0</v>
      </c>
      <c r="AA83">
        <v>0</v>
      </c>
      <c r="AB83">
        <v>0</v>
      </c>
      <c r="AC83">
        <v>0</v>
      </c>
      <c r="AD83">
        <v>0</v>
      </c>
      <c r="AE83">
        <v>0</v>
      </c>
      <c r="AF83">
        <v>0</v>
      </c>
      <c r="AG83" t="s">
        <v>430</v>
      </c>
      <c r="AH83" s="21" t="s">
        <v>572</v>
      </c>
      <c r="AI83" s="21">
        <v>345.36</v>
      </c>
      <c r="AJ83" s="21">
        <v>98.125</v>
      </c>
      <c r="AK83" s="21" t="s">
        <v>2063</v>
      </c>
      <c r="AL83" t="s">
        <v>70</v>
      </c>
      <c r="AM83" t="s">
        <v>2030</v>
      </c>
    </row>
    <row r="84" spans="1:39" x14ac:dyDescent="0.35">
      <c r="A84" t="s">
        <v>8254</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8323</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8327</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8332</v>
      </c>
      <c r="B87" t="s">
        <v>2265</v>
      </c>
      <c r="C87" t="s">
        <v>76</v>
      </c>
      <c r="D87" t="s">
        <v>2266</v>
      </c>
      <c r="E87" t="s">
        <v>560</v>
      </c>
      <c r="F87">
        <v>2</v>
      </c>
      <c r="G87" t="s">
        <v>2055</v>
      </c>
      <c r="H87" t="s">
        <v>2056</v>
      </c>
      <c r="I87" t="s">
        <v>38</v>
      </c>
      <c r="J87" t="s">
        <v>67</v>
      </c>
      <c r="K87" t="s">
        <v>68</v>
      </c>
      <c r="L87" t="s">
        <v>2058</v>
      </c>
      <c r="M87" t="s">
        <v>2059</v>
      </c>
      <c r="N87">
        <v>0</v>
      </c>
      <c r="O87">
        <v>0</v>
      </c>
      <c r="P87">
        <v>0</v>
      </c>
      <c r="Q87">
        <v>1440</v>
      </c>
      <c r="R87">
        <v>0</v>
      </c>
      <c r="S87">
        <v>0</v>
      </c>
      <c r="T87">
        <v>0</v>
      </c>
      <c r="U87">
        <v>0</v>
      </c>
      <c r="V87">
        <v>0</v>
      </c>
      <c r="W87">
        <v>0</v>
      </c>
      <c r="X87">
        <v>0</v>
      </c>
      <c r="Y87">
        <v>0</v>
      </c>
      <c r="Z87">
        <v>0</v>
      </c>
      <c r="AA87">
        <v>0</v>
      </c>
      <c r="AB87">
        <v>0</v>
      </c>
      <c r="AC87">
        <v>0</v>
      </c>
      <c r="AD87">
        <v>0</v>
      </c>
      <c r="AE87">
        <v>0</v>
      </c>
      <c r="AF87">
        <v>0</v>
      </c>
      <c r="AG87" t="s">
        <v>476</v>
      </c>
      <c r="AH87" s="21" t="s">
        <v>572</v>
      </c>
      <c r="AI87" s="21">
        <v>345.36</v>
      </c>
      <c r="AJ87" s="21">
        <v>100</v>
      </c>
      <c r="AK87" s="21" t="s">
        <v>2063</v>
      </c>
      <c r="AL87" t="s">
        <v>70</v>
      </c>
      <c r="AM87" t="s">
        <v>2030</v>
      </c>
    </row>
    <row r="88" spans="1:39" x14ac:dyDescent="0.35">
      <c r="A88" t="s">
        <v>8336</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2063</v>
      </c>
      <c r="AL88" t="s">
        <v>70</v>
      </c>
      <c r="AM88" t="s">
        <v>2032</v>
      </c>
    </row>
    <row r="89" spans="1:39" x14ac:dyDescent="0.35">
      <c r="A89" t="s">
        <v>8340</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8343</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8346</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8349</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2063</v>
      </c>
      <c r="AL92" t="s">
        <v>70</v>
      </c>
      <c r="AM92" t="s">
        <v>2032</v>
      </c>
    </row>
    <row r="93" spans="1:39" x14ac:dyDescent="0.35">
      <c r="A93" t="s">
        <v>8352</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8356</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8361</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2262</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2278</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2281</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2283</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2060</v>
      </c>
      <c r="AL99" t="s">
        <v>70</v>
      </c>
      <c r="AM99" t="s">
        <v>2030</v>
      </c>
    </row>
    <row r="100" spans="1:39" x14ac:dyDescent="0.35">
      <c r="A100" t="s">
        <v>9893</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9897</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2060</v>
      </c>
      <c r="AL101" t="s">
        <v>70</v>
      </c>
      <c r="AM101" t="s">
        <v>2030</v>
      </c>
    </row>
    <row r="102" spans="1:39" x14ac:dyDescent="0.35">
      <c r="A102" t="s">
        <v>10201</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10308</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10316</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13038</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13090</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13504</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13536</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13556</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2060</v>
      </c>
      <c r="AL109" t="s">
        <v>115</v>
      </c>
      <c r="AM109" t="s">
        <v>2031</v>
      </c>
    </row>
    <row r="110" spans="1:39" x14ac:dyDescent="0.35">
      <c r="A110" t="s">
        <v>13654</v>
      </c>
      <c r="B110" t="s">
        <v>2327</v>
      </c>
      <c r="C110" t="s">
        <v>237</v>
      </c>
      <c r="D110" t="s">
        <v>2328</v>
      </c>
      <c r="E110" t="s">
        <v>72</v>
      </c>
      <c r="F110">
        <v>1</v>
      </c>
      <c r="G110" t="s">
        <v>2055</v>
      </c>
      <c r="H110" t="s">
        <v>2056</v>
      </c>
      <c r="I110" t="s">
        <v>38</v>
      </c>
      <c r="J110" t="s">
        <v>73</v>
      </c>
      <c r="K110" t="s">
        <v>68</v>
      </c>
      <c r="L110" t="s">
        <v>2058</v>
      </c>
      <c r="M110" t="s">
        <v>2059</v>
      </c>
      <c r="N110">
        <v>0</v>
      </c>
      <c r="O110">
        <v>0</v>
      </c>
      <c r="P110">
        <v>0</v>
      </c>
      <c r="Q110">
        <v>1440</v>
      </c>
      <c r="R110">
        <v>0</v>
      </c>
      <c r="S110">
        <v>0</v>
      </c>
      <c r="T110">
        <v>0</v>
      </c>
      <c r="U110">
        <v>0</v>
      </c>
      <c r="V110">
        <v>0</v>
      </c>
      <c r="W110">
        <v>0</v>
      </c>
      <c r="X110">
        <v>0</v>
      </c>
      <c r="Y110">
        <v>0</v>
      </c>
      <c r="Z110">
        <v>0</v>
      </c>
      <c r="AA110">
        <v>0</v>
      </c>
      <c r="AB110">
        <v>0</v>
      </c>
      <c r="AC110">
        <v>0</v>
      </c>
      <c r="AD110">
        <v>0</v>
      </c>
      <c r="AE110">
        <v>0</v>
      </c>
      <c r="AF110">
        <v>0</v>
      </c>
      <c r="AG110" t="s">
        <v>497</v>
      </c>
      <c r="AH110" s="21" t="s">
        <v>571</v>
      </c>
      <c r="AI110" s="21">
        <v>345.36</v>
      </c>
      <c r="AJ110" s="21">
        <v>100</v>
      </c>
      <c r="AK110" s="21" t="s">
        <v>2060</v>
      </c>
      <c r="AL110" t="s">
        <v>75</v>
      </c>
      <c r="AM110" t="s">
        <v>2030</v>
      </c>
    </row>
    <row r="111" spans="1:39" x14ac:dyDescent="0.35">
      <c r="A111" t="s">
        <v>13678</v>
      </c>
      <c r="B111" t="s">
        <v>2330</v>
      </c>
      <c r="C111" t="s">
        <v>237</v>
      </c>
      <c r="D111" t="s">
        <v>2331</v>
      </c>
      <c r="E111" t="s">
        <v>72</v>
      </c>
      <c r="F111">
        <v>1</v>
      </c>
      <c r="G111" t="s">
        <v>2055</v>
      </c>
      <c r="H111" t="s">
        <v>2056</v>
      </c>
      <c r="I111" t="s">
        <v>38</v>
      </c>
      <c r="J111" t="s">
        <v>73</v>
      </c>
      <c r="K111" t="s">
        <v>68</v>
      </c>
      <c r="L111" t="s">
        <v>2058</v>
      </c>
      <c r="M111" t="s">
        <v>2059</v>
      </c>
      <c r="N111">
        <v>1</v>
      </c>
      <c r="O111">
        <v>13</v>
      </c>
      <c r="P111">
        <v>0.9</v>
      </c>
      <c r="Q111">
        <v>1440</v>
      </c>
      <c r="R111">
        <v>0</v>
      </c>
      <c r="S111">
        <v>0</v>
      </c>
      <c r="T111">
        <v>0</v>
      </c>
      <c r="U111">
        <v>1</v>
      </c>
      <c r="V111">
        <v>13</v>
      </c>
      <c r="W111">
        <v>0.9</v>
      </c>
      <c r="X111">
        <v>0</v>
      </c>
      <c r="Y111">
        <v>0</v>
      </c>
      <c r="Z111">
        <v>0</v>
      </c>
      <c r="AA111">
        <v>0</v>
      </c>
      <c r="AB111">
        <v>0</v>
      </c>
      <c r="AC111">
        <v>0</v>
      </c>
      <c r="AD111">
        <v>0</v>
      </c>
      <c r="AE111">
        <v>0</v>
      </c>
      <c r="AF111">
        <v>0</v>
      </c>
      <c r="AG111" t="s">
        <v>498</v>
      </c>
      <c r="AH111" s="21" t="s">
        <v>571</v>
      </c>
      <c r="AI111" s="21">
        <v>345.36</v>
      </c>
      <c r="AJ111" s="21">
        <v>99.097222222222229</v>
      </c>
      <c r="AK111" s="21" t="s">
        <v>2060</v>
      </c>
      <c r="AL111" t="s">
        <v>75</v>
      </c>
      <c r="AM111" t="s">
        <v>2032</v>
      </c>
    </row>
    <row r="112" spans="1:39" x14ac:dyDescent="0.35">
      <c r="A112" t="s">
        <v>23220</v>
      </c>
      <c r="B112" t="s">
        <v>2333</v>
      </c>
      <c r="C112" t="s">
        <v>237</v>
      </c>
      <c r="D112" t="s">
        <v>2075</v>
      </c>
      <c r="E112" t="s">
        <v>72</v>
      </c>
      <c r="F112">
        <v>1</v>
      </c>
      <c r="G112" t="s">
        <v>2055</v>
      </c>
      <c r="H112" t="s">
        <v>2056</v>
      </c>
      <c r="I112" t="s">
        <v>38</v>
      </c>
      <c r="J112" t="s">
        <v>73</v>
      </c>
      <c r="K112" t="s">
        <v>68</v>
      </c>
      <c r="L112" t="s">
        <v>2058</v>
      </c>
      <c r="M112" t="s">
        <v>2059</v>
      </c>
      <c r="N112">
        <v>1</v>
      </c>
      <c r="O112">
        <v>17</v>
      </c>
      <c r="P112">
        <v>1.18</v>
      </c>
      <c r="Q112">
        <v>1440</v>
      </c>
      <c r="R112">
        <v>1</v>
      </c>
      <c r="S112">
        <v>17</v>
      </c>
      <c r="T112">
        <v>1.18</v>
      </c>
      <c r="U112">
        <v>0</v>
      </c>
      <c r="V112">
        <v>0</v>
      </c>
      <c r="W112">
        <v>0</v>
      </c>
      <c r="X112">
        <v>0</v>
      </c>
      <c r="Y112">
        <v>0</v>
      </c>
      <c r="Z112">
        <v>0</v>
      </c>
      <c r="AA112">
        <v>0</v>
      </c>
      <c r="AB112">
        <v>0</v>
      </c>
      <c r="AC112">
        <v>0</v>
      </c>
      <c r="AD112">
        <v>0</v>
      </c>
      <c r="AE112">
        <v>0</v>
      </c>
      <c r="AF112">
        <v>0</v>
      </c>
      <c r="AG112" t="s">
        <v>499</v>
      </c>
      <c r="AH112" s="21" t="s">
        <v>570</v>
      </c>
      <c r="AI112" s="21">
        <v>345.36</v>
      </c>
      <c r="AJ112" s="21">
        <v>98.819444444444443</v>
      </c>
      <c r="AK112" s="21" t="s">
        <v>2060</v>
      </c>
      <c r="AL112" t="s">
        <v>75</v>
      </c>
      <c r="AM112" t="s">
        <v>2030</v>
      </c>
    </row>
    <row r="113" spans="1:39" x14ac:dyDescent="0.35">
      <c r="A113" t="s">
        <v>23590</v>
      </c>
      <c r="B113" t="s">
        <v>2335</v>
      </c>
      <c r="C113" t="s">
        <v>117</v>
      </c>
      <c r="D113" t="s">
        <v>2336</v>
      </c>
      <c r="E113" t="s">
        <v>560</v>
      </c>
      <c r="F113">
        <v>1</v>
      </c>
      <c r="G113" t="s">
        <v>2055</v>
      </c>
      <c r="H113" t="s">
        <v>2056</v>
      </c>
      <c r="I113" t="s">
        <v>38</v>
      </c>
      <c r="J113" t="s">
        <v>67</v>
      </c>
      <c r="K113" t="s">
        <v>68</v>
      </c>
      <c r="L113" t="s">
        <v>2058</v>
      </c>
      <c r="M113" t="s">
        <v>2059</v>
      </c>
      <c r="N113">
        <v>1</v>
      </c>
      <c r="O113">
        <v>23</v>
      </c>
      <c r="P113">
        <v>1.6</v>
      </c>
      <c r="Q113">
        <v>1440</v>
      </c>
      <c r="R113">
        <v>1</v>
      </c>
      <c r="S113">
        <v>23</v>
      </c>
      <c r="T113">
        <v>1.6</v>
      </c>
      <c r="U113">
        <v>0</v>
      </c>
      <c r="V113">
        <v>0</v>
      </c>
      <c r="W113">
        <v>0</v>
      </c>
      <c r="X113">
        <v>0</v>
      </c>
      <c r="Y113">
        <v>0</v>
      </c>
      <c r="Z113">
        <v>0</v>
      </c>
      <c r="AA113">
        <v>0</v>
      </c>
      <c r="AB113">
        <v>0</v>
      </c>
      <c r="AC113">
        <v>0</v>
      </c>
      <c r="AD113">
        <v>0</v>
      </c>
      <c r="AE113">
        <v>0</v>
      </c>
      <c r="AF113">
        <v>0</v>
      </c>
      <c r="AG113" t="s">
        <v>500</v>
      </c>
      <c r="AH113" s="21" t="s">
        <v>571</v>
      </c>
      <c r="AI113" s="21">
        <v>345.36</v>
      </c>
      <c r="AJ113" s="21">
        <v>98.402777777777771</v>
      </c>
      <c r="AK113" s="21" t="s">
        <v>2060</v>
      </c>
      <c r="AL113" t="s">
        <v>70</v>
      </c>
      <c r="AM113" t="s">
        <v>2031</v>
      </c>
    </row>
    <row r="114" spans="1:39" x14ac:dyDescent="0.35">
      <c r="A114" t="s">
        <v>23612</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23631</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2063</v>
      </c>
      <c r="AL115" t="s">
        <v>70</v>
      </c>
      <c r="AM115" t="s">
        <v>2033</v>
      </c>
    </row>
    <row r="116" spans="1:39" x14ac:dyDescent="0.35">
      <c r="A116" t="s">
        <v>2346</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23677</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2060</v>
      </c>
      <c r="AL117" t="s">
        <v>70</v>
      </c>
      <c r="AM117" t="s">
        <v>2030</v>
      </c>
    </row>
    <row r="118" spans="1:39" x14ac:dyDescent="0.35">
      <c r="A118" t="s">
        <v>9077</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2355</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23741</v>
      </c>
      <c r="B120" t="s">
        <v>2356</v>
      </c>
      <c r="C120" t="s">
        <v>81</v>
      </c>
      <c r="D120" t="s">
        <v>2357</v>
      </c>
      <c r="E120" t="s">
        <v>560</v>
      </c>
      <c r="F120">
        <v>1</v>
      </c>
      <c r="G120" t="s">
        <v>2055</v>
      </c>
      <c r="H120" t="s">
        <v>2056</v>
      </c>
      <c r="I120" t="s">
        <v>38</v>
      </c>
      <c r="J120" t="s">
        <v>82</v>
      </c>
      <c r="K120" t="s">
        <v>68</v>
      </c>
      <c r="L120" t="s">
        <v>2058</v>
      </c>
      <c r="M120" t="s">
        <v>2358</v>
      </c>
      <c r="N120">
        <v>2</v>
      </c>
      <c r="O120">
        <v>140</v>
      </c>
      <c r="P120">
        <v>17.95</v>
      </c>
      <c r="Q120">
        <v>780</v>
      </c>
      <c r="R120">
        <v>2</v>
      </c>
      <c r="S120">
        <v>140</v>
      </c>
      <c r="T120">
        <v>17.95</v>
      </c>
      <c r="U120">
        <v>0</v>
      </c>
      <c r="V120">
        <v>0</v>
      </c>
      <c r="W120">
        <v>0</v>
      </c>
      <c r="X120">
        <v>0</v>
      </c>
      <c r="Y120">
        <v>0</v>
      </c>
      <c r="Z120">
        <v>0</v>
      </c>
      <c r="AA120">
        <v>0</v>
      </c>
      <c r="AB120">
        <v>0</v>
      </c>
      <c r="AC120">
        <v>0</v>
      </c>
      <c r="AD120">
        <v>0</v>
      </c>
      <c r="AE120">
        <v>0</v>
      </c>
      <c r="AF120">
        <v>0</v>
      </c>
      <c r="AG120" t="s">
        <v>507</v>
      </c>
      <c r="AH120" s="21" t="s">
        <v>571</v>
      </c>
      <c r="AI120" s="21">
        <v>187.20000000000005</v>
      </c>
      <c r="AJ120" s="21">
        <v>82.051282051282044</v>
      </c>
      <c r="AK120" s="21" t="s">
        <v>2063</v>
      </c>
      <c r="AL120" t="s">
        <v>70</v>
      </c>
      <c r="AM120" t="s">
        <v>2030</v>
      </c>
    </row>
    <row r="121" spans="1:39" x14ac:dyDescent="0.35">
      <c r="A121" t="s">
        <v>23856</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23947</v>
      </c>
      <c r="B122" t="s">
        <v>2363</v>
      </c>
      <c r="C122" t="s">
        <v>71</v>
      </c>
      <c r="D122" t="s">
        <v>2364</v>
      </c>
      <c r="E122" t="s">
        <v>72</v>
      </c>
      <c r="F122">
        <v>1</v>
      </c>
      <c r="G122" t="s">
        <v>2055</v>
      </c>
      <c r="H122" t="s">
        <v>2056</v>
      </c>
      <c r="I122" t="s">
        <v>38</v>
      </c>
      <c r="J122" t="s">
        <v>73</v>
      </c>
      <c r="K122" t="s">
        <v>68</v>
      </c>
      <c r="L122" t="s">
        <v>2058</v>
      </c>
      <c r="M122" t="s">
        <v>2059</v>
      </c>
      <c r="N122">
        <v>0</v>
      </c>
      <c r="O122">
        <v>0</v>
      </c>
      <c r="P122">
        <v>0</v>
      </c>
      <c r="Q122">
        <v>1440</v>
      </c>
      <c r="R122">
        <v>0</v>
      </c>
      <c r="S122">
        <v>0</v>
      </c>
      <c r="T122">
        <v>0</v>
      </c>
      <c r="U122">
        <v>0</v>
      </c>
      <c r="V122">
        <v>0</v>
      </c>
      <c r="W122">
        <v>0</v>
      </c>
      <c r="X122">
        <v>0</v>
      </c>
      <c r="Y122">
        <v>0</v>
      </c>
      <c r="Z122">
        <v>0</v>
      </c>
      <c r="AA122">
        <v>0</v>
      </c>
      <c r="AB122">
        <v>0</v>
      </c>
      <c r="AC122">
        <v>0</v>
      </c>
      <c r="AD122">
        <v>0</v>
      </c>
      <c r="AE122">
        <v>0</v>
      </c>
      <c r="AF122">
        <v>0</v>
      </c>
      <c r="AG122" t="s">
        <v>509</v>
      </c>
      <c r="AH122" s="21" t="s">
        <v>571</v>
      </c>
      <c r="AI122" s="21">
        <v>345.36</v>
      </c>
      <c r="AJ122" s="21">
        <v>100</v>
      </c>
      <c r="AK122" s="21" t="s">
        <v>2060</v>
      </c>
      <c r="AL122" t="s">
        <v>75</v>
      </c>
      <c r="AM122" t="s">
        <v>2031</v>
      </c>
    </row>
    <row r="123" spans="1:39" x14ac:dyDescent="0.35">
      <c r="A123" t="s">
        <v>23971</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2063</v>
      </c>
      <c r="AL123" t="s">
        <v>75</v>
      </c>
      <c r="AM123" t="s">
        <v>2032</v>
      </c>
    </row>
    <row r="124" spans="1:39" x14ac:dyDescent="0.35">
      <c r="A124" t="s">
        <v>25072</v>
      </c>
      <c r="B124" t="s">
        <v>2369</v>
      </c>
      <c r="C124" t="s">
        <v>78</v>
      </c>
      <c r="D124" t="s">
        <v>2370</v>
      </c>
      <c r="E124" t="s">
        <v>560</v>
      </c>
      <c r="F124">
        <v>1</v>
      </c>
      <c r="G124" t="s">
        <v>2055</v>
      </c>
      <c r="H124" t="s">
        <v>2056</v>
      </c>
      <c r="I124" t="s">
        <v>38</v>
      </c>
      <c r="J124" t="s">
        <v>67</v>
      </c>
      <c r="K124" t="s">
        <v>68</v>
      </c>
      <c r="L124" t="s">
        <v>2058</v>
      </c>
      <c r="M124" t="s">
        <v>2059</v>
      </c>
      <c r="N124">
        <v>0</v>
      </c>
      <c r="O124">
        <v>0</v>
      </c>
      <c r="P124">
        <v>0</v>
      </c>
      <c r="Q124">
        <v>1440</v>
      </c>
      <c r="R124">
        <v>0</v>
      </c>
      <c r="S124">
        <v>0</v>
      </c>
      <c r="T124">
        <v>0</v>
      </c>
      <c r="U124">
        <v>0</v>
      </c>
      <c r="V124">
        <v>0</v>
      </c>
      <c r="W124">
        <v>0</v>
      </c>
      <c r="X124">
        <v>0</v>
      </c>
      <c r="Y124">
        <v>0</v>
      </c>
      <c r="Z124">
        <v>0</v>
      </c>
      <c r="AA124">
        <v>0</v>
      </c>
      <c r="AB124">
        <v>0</v>
      </c>
      <c r="AC124">
        <v>0</v>
      </c>
      <c r="AD124">
        <v>0</v>
      </c>
      <c r="AE124">
        <v>0</v>
      </c>
      <c r="AF124">
        <v>0</v>
      </c>
      <c r="AG124" t="s">
        <v>511</v>
      </c>
      <c r="AH124" s="21" t="s">
        <v>571</v>
      </c>
      <c r="AI124" s="21">
        <v>345.36</v>
      </c>
      <c r="AJ124" s="21">
        <v>100</v>
      </c>
      <c r="AK124" s="21" t="s">
        <v>2060</v>
      </c>
      <c r="AL124" t="s">
        <v>70</v>
      </c>
      <c r="AM124" t="s">
        <v>2033</v>
      </c>
    </row>
    <row r="125" spans="1:39" x14ac:dyDescent="0.35">
      <c r="A125" t="s">
        <v>2374</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25100</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2380</v>
      </c>
      <c r="B127" t="s">
        <v>2378</v>
      </c>
      <c r="C127" t="s">
        <v>100</v>
      </c>
      <c r="D127" t="s">
        <v>2379</v>
      </c>
      <c r="E127" t="s">
        <v>560</v>
      </c>
      <c r="F127">
        <v>1</v>
      </c>
      <c r="G127" t="s">
        <v>2055</v>
      </c>
      <c r="H127" t="s">
        <v>2056</v>
      </c>
      <c r="I127" t="s">
        <v>38</v>
      </c>
      <c r="J127" t="s">
        <v>67</v>
      </c>
      <c r="K127" t="s">
        <v>68</v>
      </c>
      <c r="L127" t="s">
        <v>2058</v>
      </c>
      <c r="M127" t="s">
        <v>2059</v>
      </c>
      <c r="N127">
        <v>2</v>
      </c>
      <c r="O127">
        <v>191</v>
      </c>
      <c r="P127">
        <v>13.26</v>
      </c>
      <c r="Q127">
        <v>1440</v>
      </c>
      <c r="R127">
        <v>1</v>
      </c>
      <c r="S127">
        <v>21</v>
      </c>
      <c r="T127">
        <v>1.46</v>
      </c>
      <c r="U127">
        <v>1</v>
      </c>
      <c r="V127">
        <v>170</v>
      </c>
      <c r="W127">
        <v>11.81</v>
      </c>
      <c r="X127">
        <v>0</v>
      </c>
      <c r="Y127">
        <v>0</v>
      </c>
      <c r="Z127">
        <v>0</v>
      </c>
      <c r="AA127">
        <v>0</v>
      </c>
      <c r="AB127">
        <v>0</v>
      </c>
      <c r="AC127">
        <v>0</v>
      </c>
      <c r="AD127">
        <v>0</v>
      </c>
      <c r="AE127">
        <v>0</v>
      </c>
      <c r="AF127">
        <v>0</v>
      </c>
      <c r="AG127" t="s">
        <v>514</v>
      </c>
      <c r="AH127" s="21" t="s">
        <v>571</v>
      </c>
      <c r="AI127" s="21">
        <v>345.36</v>
      </c>
      <c r="AJ127" s="21">
        <v>86.736111111111114</v>
      </c>
      <c r="AK127" s="21" t="s">
        <v>2063</v>
      </c>
      <c r="AL127" t="s">
        <v>70</v>
      </c>
      <c r="AM127" t="s">
        <v>2030</v>
      </c>
    </row>
    <row r="128" spans="1:39" x14ac:dyDescent="0.35">
      <c r="A128" t="s">
        <v>2386</v>
      </c>
      <c r="B128" t="s">
        <v>2381</v>
      </c>
      <c r="C128" t="s">
        <v>66</v>
      </c>
      <c r="D128" t="s">
        <v>2382</v>
      </c>
      <c r="E128" t="s">
        <v>560</v>
      </c>
      <c r="F128">
        <v>1</v>
      </c>
      <c r="G128" t="s">
        <v>2055</v>
      </c>
      <c r="H128" t="s">
        <v>2056</v>
      </c>
      <c r="I128" t="s">
        <v>38</v>
      </c>
      <c r="J128" t="s">
        <v>67</v>
      </c>
      <c r="K128" t="s">
        <v>68</v>
      </c>
      <c r="L128" t="s">
        <v>2058</v>
      </c>
      <c r="M128" t="s">
        <v>2059</v>
      </c>
      <c r="N128">
        <v>0</v>
      </c>
      <c r="O128">
        <v>8</v>
      </c>
      <c r="P128">
        <v>0.56000000000000005</v>
      </c>
      <c r="Q128">
        <v>1440</v>
      </c>
      <c r="R128">
        <v>0</v>
      </c>
      <c r="S128">
        <v>8</v>
      </c>
      <c r="T128">
        <v>0.56000000000000005</v>
      </c>
      <c r="U128">
        <v>0</v>
      </c>
      <c r="V128">
        <v>0</v>
      </c>
      <c r="W128">
        <v>0</v>
      </c>
      <c r="X128">
        <v>0</v>
      </c>
      <c r="Y128">
        <v>0</v>
      </c>
      <c r="Z128">
        <v>0</v>
      </c>
      <c r="AA128">
        <v>0</v>
      </c>
      <c r="AB128">
        <v>0</v>
      </c>
      <c r="AC128">
        <v>0</v>
      </c>
      <c r="AD128">
        <v>0</v>
      </c>
      <c r="AE128">
        <v>0</v>
      </c>
      <c r="AF128">
        <v>0</v>
      </c>
      <c r="AG128" t="s">
        <v>515</v>
      </c>
      <c r="AH128" s="21" t="s">
        <v>571</v>
      </c>
      <c r="AI128" s="21">
        <v>345.36</v>
      </c>
      <c r="AJ128" s="21">
        <v>99.444444444444443</v>
      </c>
      <c r="AK128" s="21" t="s">
        <v>2063</v>
      </c>
      <c r="AL128" t="s">
        <v>70</v>
      </c>
      <c r="AM128" t="s">
        <v>2033</v>
      </c>
    </row>
    <row r="129" spans="1:39" x14ac:dyDescent="0.35">
      <c r="A129" t="s">
        <v>2389</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2392</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2398</v>
      </c>
      <c r="B131" t="s">
        <v>2390</v>
      </c>
      <c r="C131" t="s">
        <v>71</v>
      </c>
      <c r="D131" t="s">
        <v>2391</v>
      </c>
      <c r="E131" t="s">
        <v>72</v>
      </c>
      <c r="F131">
        <v>2</v>
      </c>
      <c r="G131" t="s">
        <v>2055</v>
      </c>
      <c r="H131" t="s">
        <v>2056</v>
      </c>
      <c r="I131" t="s">
        <v>38</v>
      </c>
      <c r="J131" t="s">
        <v>73</v>
      </c>
      <c r="K131" t="s">
        <v>68</v>
      </c>
      <c r="L131" t="s">
        <v>2058</v>
      </c>
      <c r="M131" t="s">
        <v>2059</v>
      </c>
      <c r="N131">
        <v>1</v>
      </c>
      <c r="O131">
        <v>17</v>
      </c>
      <c r="P131">
        <v>1.18</v>
      </c>
      <c r="Q131">
        <v>1440</v>
      </c>
      <c r="R131">
        <v>1</v>
      </c>
      <c r="S131">
        <v>17</v>
      </c>
      <c r="T131">
        <v>1.18</v>
      </c>
      <c r="U131">
        <v>0</v>
      </c>
      <c r="V131">
        <v>0</v>
      </c>
      <c r="W131">
        <v>0</v>
      </c>
      <c r="X131">
        <v>0</v>
      </c>
      <c r="Y131">
        <v>0</v>
      </c>
      <c r="Z131">
        <v>0</v>
      </c>
      <c r="AA131">
        <v>0</v>
      </c>
      <c r="AB131">
        <v>0</v>
      </c>
      <c r="AC131">
        <v>0</v>
      </c>
      <c r="AD131">
        <v>0</v>
      </c>
      <c r="AE131">
        <v>0</v>
      </c>
      <c r="AF131">
        <v>0</v>
      </c>
      <c r="AG131" t="s">
        <v>518</v>
      </c>
      <c r="AH131" s="21" t="s">
        <v>571</v>
      </c>
      <c r="AI131" s="21">
        <v>345.36</v>
      </c>
      <c r="AJ131" s="21">
        <v>98.819444444444443</v>
      </c>
      <c r="AK131" s="21" t="s">
        <v>2063</v>
      </c>
      <c r="AL131" t="s">
        <v>75</v>
      </c>
      <c r="AM131" t="s">
        <v>2033</v>
      </c>
    </row>
    <row r="132" spans="1:39" x14ac:dyDescent="0.35">
      <c r="A132" t="s">
        <v>2401</v>
      </c>
      <c r="B132" t="s">
        <v>2393</v>
      </c>
      <c r="C132" t="s">
        <v>66</v>
      </c>
      <c r="D132" t="s">
        <v>2394</v>
      </c>
      <c r="E132" t="s">
        <v>560</v>
      </c>
      <c r="F132">
        <v>1</v>
      </c>
      <c r="G132" t="s">
        <v>2055</v>
      </c>
      <c r="H132" t="s">
        <v>2056</v>
      </c>
      <c r="I132" t="s">
        <v>38</v>
      </c>
      <c r="J132" t="s">
        <v>67</v>
      </c>
      <c r="K132" t="s">
        <v>68</v>
      </c>
      <c r="L132" t="s">
        <v>2058</v>
      </c>
      <c r="M132" t="s">
        <v>2059</v>
      </c>
      <c r="N132">
        <v>0</v>
      </c>
      <c r="O132">
        <v>0</v>
      </c>
      <c r="P132">
        <v>0</v>
      </c>
      <c r="Q132">
        <v>1440</v>
      </c>
      <c r="R132">
        <v>0</v>
      </c>
      <c r="S132">
        <v>0</v>
      </c>
      <c r="T132">
        <v>0</v>
      </c>
      <c r="U132">
        <v>0</v>
      </c>
      <c r="V132">
        <v>0</v>
      </c>
      <c r="W132">
        <v>0</v>
      </c>
      <c r="X132">
        <v>0</v>
      </c>
      <c r="Y132">
        <v>0</v>
      </c>
      <c r="Z132">
        <v>0</v>
      </c>
      <c r="AA132">
        <v>0</v>
      </c>
      <c r="AB132">
        <v>0</v>
      </c>
      <c r="AC132">
        <v>0</v>
      </c>
      <c r="AD132">
        <v>0</v>
      </c>
      <c r="AE132">
        <v>0</v>
      </c>
      <c r="AF132">
        <v>0</v>
      </c>
      <c r="AG132" t="s">
        <v>519</v>
      </c>
      <c r="AH132" s="21" t="s">
        <v>571</v>
      </c>
      <c r="AI132" s="21">
        <v>345.36</v>
      </c>
      <c r="AJ132" s="21">
        <v>100</v>
      </c>
      <c r="AK132" s="21" t="s">
        <v>2063</v>
      </c>
      <c r="AL132" t="s">
        <v>70</v>
      </c>
      <c r="AM132" t="s">
        <v>2030</v>
      </c>
    </row>
    <row r="133" spans="1:39" x14ac:dyDescent="0.35">
      <c r="A133" t="s">
        <v>2404</v>
      </c>
      <c r="B133" t="s">
        <v>2396</v>
      </c>
      <c r="C133" t="s">
        <v>76</v>
      </c>
      <c r="D133" t="s">
        <v>2397</v>
      </c>
      <c r="E133" t="s">
        <v>560</v>
      </c>
      <c r="F133">
        <v>1</v>
      </c>
      <c r="G133" t="s">
        <v>2055</v>
      </c>
      <c r="H133" t="s">
        <v>2056</v>
      </c>
      <c r="I133" t="s">
        <v>38</v>
      </c>
      <c r="J133" t="s">
        <v>67</v>
      </c>
      <c r="K133" t="s">
        <v>68</v>
      </c>
      <c r="L133" t="s">
        <v>2058</v>
      </c>
      <c r="M133" t="s">
        <v>2059</v>
      </c>
      <c r="N133">
        <v>0</v>
      </c>
      <c r="O133">
        <v>0</v>
      </c>
      <c r="P133">
        <v>0</v>
      </c>
      <c r="Q133">
        <v>1440</v>
      </c>
      <c r="R133">
        <v>0</v>
      </c>
      <c r="S133">
        <v>0</v>
      </c>
      <c r="T133">
        <v>0</v>
      </c>
      <c r="U133">
        <v>0</v>
      </c>
      <c r="V133">
        <v>0</v>
      </c>
      <c r="W133">
        <v>0</v>
      </c>
      <c r="X133">
        <v>0</v>
      </c>
      <c r="Y133">
        <v>0</v>
      </c>
      <c r="Z133">
        <v>0</v>
      </c>
      <c r="AA133">
        <v>0</v>
      </c>
      <c r="AB133">
        <v>0</v>
      </c>
      <c r="AC133">
        <v>0</v>
      </c>
      <c r="AD133">
        <v>0</v>
      </c>
      <c r="AE133">
        <v>0</v>
      </c>
      <c r="AF133">
        <v>0</v>
      </c>
      <c r="AG133" t="s">
        <v>520</v>
      </c>
      <c r="AH133" s="21" t="s">
        <v>571</v>
      </c>
      <c r="AI133" s="21">
        <v>345.36</v>
      </c>
      <c r="AJ133" s="21">
        <v>100</v>
      </c>
      <c r="AK133" s="21" t="s">
        <v>2063</v>
      </c>
      <c r="AL133" t="s">
        <v>70</v>
      </c>
      <c r="AM133" t="s">
        <v>2033</v>
      </c>
    </row>
    <row r="134" spans="1:39" x14ac:dyDescent="0.35">
      <c r="A134" t="s">
        <v>25190</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2063</v>
      </c>
      <c r="AL134" t="s">
        <v>75</v>
      </c>
      <c r="AM134" t="s">
        <v>2032</v>
      </c>
    </row>
    <row r="135" spans="1:39" x14ac:dyDescent="0.35">
      <c r="A135" t="s">
        <v>2407</v>
      </c>
      <c r="B135" t="s">
        <v>2402</v>
      </c>
      <c r="C135" t="s">
        <v>78</v>
      </c>
      <c r="D135" t="s">
        <v>2403</v>
      </c>
      <c r="E135" t="s">
        <v>560</v>
      </c>
      <c r="F135">
        <v>1</v>
      </c>
      <c r="G135" t="s">
        <v>2055</v>
      </c>
      <c r="H135" t="s">
        <v>2056</v>
      </c>
      <c r="I135" t="s">
        <v>38</v>
      </c>
      <c r="J135" t="s">
        <v>67</v>
      </c>
      <c r="K135" t="s">
        <v>68</v>
      </c>
      <c r="L135" t="s">
        <v>2058</v>
      </c>
      <c r="M135" t="s">
        <v>2059</v>
      </c>
      <c r="N135">
        <v>0</v>
      </c>
      <c r="O135">
        <v>0</v>
      </c>
      <c r="P135">
        <v>0</v>
      </c>
      <c r="Q135">
        <v>1440</v>
      </c>
      <c r="R135">
        <v>0</v>
      </c>
      <c r="S135">
        <v>0</v>
      </c>
      <c r="T135">
        <v>0</v>
      </c>
      <c r="U135">
        <v>0</v>
      </c>
      <c r="V135">
        <v>0</v>
      </c>
      <c r="W135">
        <v>0</v>
      </c>
      <c r="X135">
        <v>0</v>
      </c>
      <c r="Y135">
        <v>0</v>
      </c>
      <c r="Z135">
        <v>0</v>
      </c>
      <c r="AA135">
        <v>0</v>
      </c>
      <c r="AB135">
        <v>0</v>
      </c>
      <c r="AC135">
        <v>0</v>
      </c>
      <c r="AD135">
        <v>0</v>
      </c>
      <c r="AE135">
        <v>0</v>
      </c>
      <c r="AF135">
        <v>0</v>
      </c>
      <c r="AG135" t="s">
        <v>522</v>
      </c>
      <c r="AH135" s="21" t="s">
        <v>571</v>
      </c>
      <c r="AI135" s="21">
        <v>345.36</v>
      </c>
      <c r="AJ135" s="21">
        <v>100</v>
      </c>
      <c r="AK135" s="21" t="s">
        <v>2063</v>
      </c>
      <c r="AL135" t="s">
        <v>70</v>
      </c>
      <c r="AM135" t="s">
        <v>2032</v>
      </c>
    </row>
    <row r="136" spans="1:39" x14ac:dyDescent="0.35">
      <c r="A136" t="s">
        <v>2410</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2060</v>
      </c>
      <c r="AL136" t="s">
        <v>70</v>
      </c>
      <c r="AM136" t="s">
        <v>2032</v>
      </c>
    </row>
    <row r="137" spans="1:39" x14ac:dyDescent="0.35">
      <c r="A137" t="s">
        <v>2416</v>
      </c>
      <c r="B137" t="s">
        <v>2408</v>
      </c>
      <c r="C137" t="s">
        <v>822</v>
      </c>
      <c r="D137" t="s">
        <v>2409</v>
      </c>
      <c r="E137" t="s">
        <v>72</v>
      </c>
      <c r="F137">
        <v>1</v>
      </c>
      <c r="G137" t="s">
        <v>2055</v>
      </c>
      <c r="H137" t="s">
        <v>2056</v>
      </c>
      <c r="I137" t="s">
        <v>38</v>
      </c>
      <c r="J137" t="s">
        <v>425</v>
      </c>
      <c r="K137" t="s">
        <v>68</v>
      </c>
      <c r="L137" t="s">
        <v>2058</v>
      </c>
      <c r="M137" t="s">
        <v>2059</v>
      </c>
      <c r="N137">
        <v>0</v>
      </c>
      <c r="O137">
        <v>0</v>
      </c>
      <c r="P137">
        <v>0</v>
      </c>
      <c r="Q137">
        <v>1440</v>
      </c>
      <c r="R137">
        <v>0</v>
      </c>
      <c r="S137">
        <v>0</v>
      </c>
      <c r="T137">
        <v>0</v>
      </c>
      <c r="U137">
        <v>0</v>
      </c>
      <c r="V137">
        <v>0</v>
      </c>
      <c r="W137">
        <v>0</v>
      </c>
      <c r="X137">
        <v>0</v>
      </c>
      <c r="Y137">
        <v>0</v>
      </c>
      <c r="Z137">
        <v>0</v>
      </c>
      <c r="AA137">
        <v>0</v>
      </c>
      <c r="AB137">
        <v>0</v>
      </c>
      <c r="AC137">
        <v>0</v>
      </c>
      <c r="AD137">
        <v>0</v>
      </c>
      <c r="AE137">
        <v>0</v>
      </c>
      <c r="AF137">
        <v>0</v>
      </c>
      <c r="AG137" t="s">
        <v>524</v>
      </c>
      <c r="AH137" s="21" t="s">
        <v>571</v>
      </c>
      <c r="AI137" s="21">
        <v>345.36</v>
      </c>
      <c r="AJ137" s="21">
        <v>100</v>
      </c>
      <c r="AK137" s="21" t="s">
        <v>2063</v>
      </c>
      <c r="AL137" t="s">
        <v>75</v>
      </c>
      <c r="AM137" t="s">
        <v>2030</v>
      </c>
    </row>
    <row r="138" spans="1:39" x14ac:dyDescent="0.35">
      <c r="A138" t="s">
        <v>25214</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2419</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2422</v>
      </c>
      <c r="B140" t="s">
        <v>2417</v>
      </c>
      <c r="C140" t="s">
        <v>100</v>
      </c>
      <c r="D140" t="s">
        <v>2418</v>
      </c>
      <c r="E140" t="s">
        <v>560</v>
      </c>
      <c r="F140">
        <v>1</v>
      </c>
      <c r="G140" t="s">
        <v>2055</v>
      </c>
      <c r="H140" t="s">
        <v>2056</v>
      </c>
      <c r="I140" t="s">
        <v>38</v>
      </c>
      <c r="J140" t="s">
        <v>67</v>
      </c>
      <c r="K140" t="s">
        <v>68</v>
      </c>
      <c r="L140" t="s">
        <v>2058</v>
      </c>
      <c r="M140" t="s">
        <v>2059</v>
      </c>
      <c r="N140">
        <v>0</v>
      </c>
      <c r="O140">
        <v>0</v>
      </c>
      <c r="P140">
        <v>0</v>
      </c>
      <c r="Q140">
        <v>1440</v>
      </c>
      <c r="R140">
        <v>0</v>
      </c>
      <c r="S140">
        <v>0</v>
      </c>
      <c r="T140">
        <v>0</v>
      </c>
      <c r="U140">
        <v>0</v>
      </c>
      <c r="V140">
        <v>0</v>
      </c>
      <c r="W140">
        <v>0</v>
      </c>
      <c r="X140">
        <v>0</v>
      </c>
      <c r="Y140">
        <v>0</v>
      </c>
      <c r="Z140">
        <v>0</v>
      </c>
      <c r="AA140">
        <v>0</v>
      </c>
      <c r="AB140">
        <v>0</v>
      </c>
      <c r="AC140">
        <v>0</v>
      </c>
      <c r="AD140">
        <v>0</v>
      </c>
      <c r="AE140">
        <v>0</v>
      </c>
      <c r="AF140">
        <v>0</v>
      </c>
      <c r="AG140" t="s">
        <v>527</v>
      </c>
      <c r="AH140" s="21" t="s">
        <v>571</v>
      </c>
      <c r="AI140" s="21">
        <v>345.36</v>
      </c>
      <c r="AJ140" s="21">
        <v>100</v>
      </c>
      <c r="AK140" s="21" t="s">
        <v>2063</v>
      </c>
      <c r="AL140" t="s">
        <v>70</v>
      </c>
      <c r="AM140" t="s">
        <v>2030</v>
      </c>
    </row>
    <row r="141" spans="1:39" x14ac:dyDescent="0.35">
      <c r="A141" t="s">
        <v>2428</v>
      </c>
      <c r="B141" t="s">
        <v>2420</v>
      </c>
      <c r="C141" t="s">
        <v>86</v>
      </c>
      <c r="D141" t="s">
        <v>2421</v>
      </c>
      <c r="E141" t="s">
        <v>72</v>
      </c>
      <c r="F141">
        <v>1</v>
      </c>
      <c r="G141" t="s">
        <v>2055</v>
      </c>
      <c r="H141" t="s">
        <v>2056</v>
      </c>
      <c r="I141" t="s">
        <v>38</v>
      </c>
      <c r="J141" t="s">
        <v>73</v>
      </c>
      <c r="K141" t="s">
        <v>68</v>
      </c>
      <c r="L141" t="s">
        <v>2058</v>
      </c>
      <c r="M141" t="s">
        <v>2059</v>
      </c>
      <c r="N141">
        <v>1</v>
      </c>
      <c r="O141">
        <v>29</v>
      </c>
      <c r="P141">
        <v>2.0099999999999998</v>
      </c>
      <c r="Q141">
        <v>1440</v>
      </c>
      <c r="R141">
        <v>0</v>
      </c>
      <c r="S141">
        <v>0</v>
      </c>
      <c r="T141">
        <v>0</v>
      </c>
      <c r="U141">
        <v>1</v>
      </c>
      <c r="V141">
        <v>29</v>
      </c>
      <c r="W141">
        <v>2.0099999999999998</v>
      </c>
      <c r="X141">
        <v>0</v>
      </c>
      <c r="Y141">
        <v>0</v>
      </c>
      <c r="Z141">
        <v>0</v>
      </c>
      <c r="AA141">
        <v>0</v>
      </c>
      <c r="AB141">
        <v>0</v>
      </c>
      <c r="AC141">
        <v>0</v>
      </c>
      <c r="AD141">
        <v>0</v>
      </c>
      <c r="AE141">
        <v>0</v>
      </c>
      <c r="AF141">
        <v>0</v>
      </c>
      <c r="AG141" t="s">
        <v>528</v>
      </c>
      <c r="AH141" s="21" t="s">
        <v>571</v>
      </c>
      <c r="AI141" s="21">
        <v>345.36</v>
      </c>
      <c r="AJ141" s="21">
        <v>97.986111111111114</v>
      </c>
      <c r="AK141" s="21" t="s">
        <v>2063</v>
      </c>
      <c r="AL141" t="s">
        <v>75</v>
      </c>
      <c r="AM141" t="s">
        <v>2032</v>
      </c>
    </row>
    <row r="142" spans="1:39" x14ac:dyDescent="0.35">
      <c r="A142" t="s">
        <v>25258</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25282</v>
      </c>
      <c r="B143" t="s">
        <v>2426</v>
      </c>
      <c r="C143" t="s">
        <v>86</v>
      </c>
      <c r="D143" t="s">
        <v>2427</v>
      </c>
      <c r="E143" t="s">
        <v>72</v>
      </c>
      <c r="F143">
        <v>1</v>
      </c>
      <c r="G143" t="s">
        <v>2055</v>
      </c>
      <c r="H143" t="s">
        <v>2056</v>
      </c>
      <c r="I143" t="s">
        <v>38</v>
      </c>
      <c r="J143" t="s">
        <v>73</v>
      </c>
      <c r="K143" t="s">
        <v>68</v>
      </c>
      <c r="L143" t="s">
        <v>2058</v>
      </c>
      <c r="M143" t="s">
        <v>2170</v>
      </c>
      <c r="N143">
        <v>0</v>
      </c>
      <c r="O143">
        <v>0</v>
      </c>
      <c r="P143">
        <v>0</v>
      </c>
      <c r="Q143">
        <v>900</v>
      </c>
      <c r="R143">
        <v>0</v>
      </c>
      <c r="S143">
        <v>0</v>
      </c>
      <c r="T143">
        <v>0</v>
      </c>
      <c r="U143">
        <v>0</v>
      </c>
      <c r="V143">
        <v>0</v>
      </c>
      <c r="W143">
        <v>0</v>
      </c>
      <c r="X143">
        <v>0</v>
      </c>
      <c r="Y143">
        <v>0</v>
      </c>
      <c r="Z143">
        <v>0</v>
      </c>
      <c r="AA143">
        <v>0</v>
      </c>
      <c r="AB143">
        <v>0</v>
      </c>
      <c r="AC143">
        <v>0</v>
      </c>
      <c r="AD143">
        <v>0</v>
      </c>
      <c r="AE143">
        <v>0</v>
      </c>
      <c r="AF143">
        <v>0</v>
      </c>
      <c r="AG143" t="s">
        <v>530</v>
      </c>
      <c r="AH143" s="21" t="s">
        <v>571</v>
      </c>
      <c r="AI143" s="21">
        <v>216</v>
      </c>
      <c r="AJ143" s="21">
        <v>100</v>
      </c>
      <c r="AK143" s="21" t="s">
        <v>2063</v>
      </c>
      <c r="AL143" t="s">
        <v>75</v>
      </c>
      <c r="AM143" t="s">
        <v>2031</v>
      </c>
    </row>
    <row r="144" spans="1:39" x14ac:dyDescent="0.35">
      <c r="A144" t="s">
        <v>2432</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2438</v>
      </c>
      <c r="B145" t="s">
        <v>2433</v>
      </c>
      <c r="C145" t="s">
        <v>71</v>
      </c>
      <c r="D145" t="s">
        <v>2434</v>
      </c>
      <c r="E145" t="s">
        <v>72</v>
      </c>
      <c r="F145">
        <v>1</v>
      </c>
      <c r="G145" t="s">
        <v>2055</v>
      </c>
      <c r="H145" t="s">
        <v>2056</v>
      </c>
      <c r="I145" t="s">
        <v>38</v>
      </c>
      <c r="J145" t="s">
        <v>73</v>
      </c>
      <c r="K145" t="s">
        <v>68</v>
      </c>
      <c r="L145" t="s">
        <v>2058</v>
      </c>
      <c r="M145" t="s">
        <v>2059</v>
      </c>
      <c r="N145">
        <v>0</v>
      </c>
      <c r="O145">
        <v>0</v>
      </c>
      <c r="P145">
        <v>0</v>
      </c>
      <c r="Q145">
        <v>1440</v>
      </c>
      <c r="R145">
        <v>0</v>
      </c>
      <c r="S145">
        <v>0</v>
      </c>
      <c r="T145">
        <v>0</v>
      </c>
      <c r="U145">
        <v>0</v>
      </c>
      <c r="V145">
        <v>0</v>
      </c>
      <c r="W145">
        <v>0</v>
      </c>
      <c r="X145">
        <v>0</v>
      </c>
      <c r="Y145">
        <v>0</v>
      </c>
      <c r="Z145">
        <v>0</v>
      </c>
      <c r="AA145">
        <v>0</v>
      </c>
      <c r="AB145">
        <v>0</v>
      </c>
      <c r="AC145">
        <v>0</v>
      </c>
      <c r="AD145">
        <v>0</v>
      </c>
      <c r="AE145">
        <v>0</v>
      </c>
      <c r="AF145">
        <v>0</v>
      </c>
      <c r="AG145" t="s">
        <v>532</v>
      </c>
      <c r="AH145" s="21" t="s">
        <v>571</v>
      </c>
      <c r="AI145" s="21">
        <v>345.36</v>
      </c>
      <c r="AJ145" s="21">
        <v>100</v>
      </c>
      <c r="AK145" s="21" t="s">
        <v>2063</v>
      </c>
      <c r="AL145" t="s">
        <v>75</v>
      </c>
      <c r="AM145" t="s">
        <v>2032</v>
      </c>
    </row>
    <row r="146" spans="1:39" x14ac:dyDescent="0.35">
      <c r="A146" t="s">
        <v>2441</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2444</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25332</v>
      </c>
      <c r="B148" t="s">
        <v>2442</v>
      </c>
      <c r="C148" t="s">
        <v>117</v>
      </c>
      <c r="D148" t="s">
        <v>2443</v>
      </c>
      <c r="E148" t="s">
        <v>560</v>
      </c>
      <c r="F148">
        <v>1</v>
      </c>
      <c r="G148" t="s">
        <v>2055</v>
      </c>
      <c r="H148" t="s">
        <v>2056</v>
      </c>
      <c r="I148" t="s">
        <v>38</v>
      </c>
      <c r="J148" t="s">
        <v>67</v>
      </c>
      <c r="K148" t="s">
        <v>68</v>
      </c>
      <c r="L148" t="s">
        <v>2058</v>
      </c>
      <c r="M148" t="s">
        <v>2059</v>
      </c>
      <c r="N148">
        <v>1</v>
      </c>
      <c r="O148">
        <v>62</v>
      </c>
      <c r="P148">
        <v>4.3099999999999996</v>
      </c>
      <c r="Q148">
        <v>1440</v>
      </c>
      <c r="R148">
        <v>0</v>
      </c>
      <c r="S148">
        <v>0</v>
      </c>
      <c r="T148">
        <v>0</v>
      </c>
      <c r="U148">
        <v>1</v>
      </c>
      <c r="V148">
        <v>62</v>
      </c>
      <c r="W148">
        <v>4.3099999999999996</v>
      </c>
      <c r="X148">
        <v>0</v>
      </c>
      <c r="Y148">
        <v>0</v>
      </c>
      <c r="Z148">
        <v>0</v>
      </c>
      <c r="AA148">
        <v>0</v>
      </c>
      <c r="AB148">
        <v>0</v>
      </c>
      <c r="AC148">
        <v>0</v>
      </c>
      <c r="AD148">
        <v>0</v>
      </c>
      <c r="AE148">
        <v>0</v>
      </c>
      <c r="AF148">
        <v>0</v>
      </c>
      <c r="AG148" t="s">
        <v>535</v>
      </c>
      <c r="AH148" s="21" t="s">
        <v>571</v>
      </c>
      <c r="AI148" s="21">
        <v>345.36</v>
      </c>
      <c r="AJ148" s="21">
        <v>95.694444444444443</v>
      </c>
      <c r="AK148" s="21" t="s">
        <v>2063</v>
      </c>
      <c r="AL148" t="s">
        <v>70</v>
      </c>
      <c r="AM148" t="s">
        <v>2033</v>
      </c>
    </row>
    <row r="149" spans="1:39" x14ac:dyDescent="0.35">
      <c r="A149" t="s">
        <v>2447</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25375</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2060</v>
      </c>
      <c r="AL150" t="s">
        <v>70</v>
      </c>
      <c r="AM150" t="s">
        <v>2030</v>
      </c>
    </row>
    <row r="151" spans="1:39" x14ac:dyDescent="0.35">
      <c r="A151" t="s">
        <v>2453</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2462</v>
      </c>
      <c r="B152" t="s">
        <v>2454</v>
      </c>
      <c r="C152" t="s">
        <v>567</v>
      </c>
      <c r="D152" t="s">
        <v>2455</v>
      </c>
      <c r="E152" t="s">
        <v>560</v>
      </c>
      <c r="F152">
        <v>1</v>
      </c>
      <c r="G152" t="s">
        <v>2055</v>
      </c>
      <c r="H152" t="s">
        <v>2056</v>
      </c>
      <c r="I152" t="s">
        <v>38</v>
      </c>
      <c r="J152" t="s">
        <v>428</v>
      </c>
      <c r="K152" t="s">
        <v>68</v>
      </c>
      <c r="L152" t="s">
        <v>2058</v>
      </c>
      <c r="M152" t="s">
        <v>2059</v>
      </c>
      <c r="N152">
        <v>1</v>
      </c>
      <c r="O152">
        <v>2</v>
      </c>
      <c r="P152">
        <v>0.14000000000000001</v>
      </c>
      <c r="Q152">
        <v>1440</v>
      </c>
      <c r="R152">
        <v>0</v>
      </c>
      <c r="S152">
        <v>0</v>
      </c>
      <c r="T152">
        <v>0</v>
      </c>
      <c r="U152">
        <v>1</v>
      </c>
      <c r="V152">
        <v>2</v>
      </c>
      <c r="W152">
        <v>0.14000000000000001</v>
      </c>
      <c r="X152">
        <v>0</v>
      </c>
      <c r="Y152">
        <v>0</v>
      </c>
      <c r="Z152">
        <v>0</v>
      </c>
      <c r="AA152">
        <v>0</v>
      </c>
      <c r="AB152">
        <v>0</v>
      </c>
      <c r="AC152">
        <v>0</v>
      </c>
      <c r="AD152">
        <v>0</v>
      </c>
      <c r="AE152">
        <v>0</v>
      </c>
      <c r="AF152">
        <v>0</v>
      </c>
      <c r="AG152" t="s">
        <v>539</v>
      </c>
      <c r="AH152" s="21" t="s">
        <v>571</v>
      </c>
      <c r="AI152" s="21">
        <v>345.36</v>
      </c>
      <c r="AJ152" s="21">
        <v>99.861111111111114</v>
      </c>
      <c r="AK152" s="21" t="s">
        <v>2063</v>
      </c>
      <c r="AL152" t="s">
        <v>70</v>
      </c>
      <c r="AM152" t="s">
        <v>2032</v>
      </c>
    </row>
    <row r="153" spans="1:39" x14ac:dyDescent="0.35">
      <c r="A153" t="s">
        <v>25395</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2465</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9738</v>
      </c>
      <c r="B155" t="s">
        <v>2463</v>
      </c>
      <c r="C155" t="s">
        <v>76</v>
      </c>
      <c r="D155" t="s">
        <v>2464</v>
      </c>
      <c r="E155" t="s">
        <v>560</v>
      </c>
      <c r="F155">
        <v>1</v>
      </c>
      <c r="G155" t="s">
        <v>2055</v>
      </c>
      <c r="H155" t="s">
        <v>2056</v>
      </c>
      <c r="I155" t="s">
        <v>38</v>
      </c>
      <c r="J155" t="s">
        <v>67</v>
      </c>
      <c r="K155" t="s">
        <v>68</v>
      </c>
      <c r="L155" t="s">
        <v>2058</v>
      </c>
      <c r="M155" t="s">
        <v>2170</v>
      </c>
      <c r="N155">
        <v>1</v>
      </c>
      <c r="O155">
        <v>109</v>
      </c>
      <c r="P155">
        <v>12.11</v>
      </c>
      <c r="Q155">
        <v>900</v>
      </c>
      <c r="R155">
        <v>0</v>
      </c>
      <c r="S155">
        <v>0</v>
      </c>
      <c r="T155">
        <v>0</v>
      </c>
      <c r="U155">
        <v>1</v>
      </c>
      <c r="V155">
        <v>109</v>
      </c>
      <c r="W155">
        <v>12.11</v>
      </c>
      <c r="X155">
        <v>0</v>
      </c>
      <c r="Y155">
        <v>0</v>
      </c>
      <c r="Z155">
        <v>0</v>
      </c>
      <c r="AA155">
        <v>0</v>
      </c>
      <c r="AB155">
        <v>0</v>
      </c>
      <c r="AC155">
        <v>0</v>
      </c>
      <c r="AD155">
        <v>0</v>
      </c>
      <c r="AE155">
        <v>0</v>
      </c>
      <c r="AF155">
        <v>0</v>
      </c>
      <c r="AG155" t="s">
        <v>542</v>
      </c>
      <c r="AH155" s="21" t="s">
        <v>571</v>
      </c>
      <c r="AI155" s="21">
        <v>216</v>
      </c>
      <c r="AJ155" s="21">
        <v>87.888888888888886</v>
      </c>
      <c r="AK155" s="21" t="s">
        <v>2063</v>
      </c>
      <c r="AL155" t="s">
        <v>70</v>
      </c>
      <c r="AM155" t="s">
        <v>2033</v>
      </c>
    </row>
    <row r="156" spans="1:39" x14ac:dyDescent="0.35">
      <c r="A156" t="s">
        <v>25438</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2060</v>
      </c>
      <c r="AL156" t="s">
        <v>70</v>
      </c>
      <c r="AM156" t="s">
        <v>2030</v>
      </c>
    </row>
    <row r="157" spans="1:39" x14ac:dyDescent="0.35">
      <c r="A157" t="s">
        <v>2471</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2474</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2063</v>
      </c>
      <c r="AL158" t="s">
        <v>70</v>
      </c>
      <c r="AM158" t="s">
        <v>2030</v>
      </c>
    </row>
    <row r="159" spans="1:39" x14ac:dyDescent="0.35">
      <c r="A159" t="s">
        <v>25516</v>
      </c>
      <c r="B159" t="s">
        <v>2475</v>
      </c>
      <c r="C159" t="s">
        <v>92</v>
      </c>
      <c r="D159" t="s">
        <v>2476</v>
      </c>
      <c r="E159" t="s">
        <v>119</v>
      </c>
      <c r="F159">
        <v>1</v>
      </c>
      <c r="G159" t="s">
        <v>2055</v>
      </c>
      <c r="H159" t="s">
        <v>2056</v>
      </c>
      <c r="I159" t="s">
        <v>38</v>
      </c>
      <c r="J159" t="s">
        <v>67</v>
      </c>
      <c r="K159" t="s">
        <v>68</v>
      </c>
      <c r="L159" t="s">
        <v>2058</v>
      </c>
      <c r="M159" t="s">
        <v>2059</v>
      </c>
      <c r="N159">
        <v>0</v>
      </c>
      <c r="O159">
        <v>0</v>
      </c>
      <c r="P159">
        <v>0</v>
      </c>
      <c r="Q159">
        <v>1440</v>
      </c>
      <c r="R159">
        <v>0</v>
      </c>
      <c r="S159">
        <v>0</v>
      </c>
      <c r="T159">
        <v>0</v>
      </c>
      <c r="U159">
        <v>0</v>
      </c>
      <c r="V159">
        <v>0</v>
      </c>
      <c r="W159">
        <v>0</v>
      </c>
      <c r="X159">
        <v>0</v>
      </c>
      <c r="Y159">
        <v>0</v>
      </c>
      <c r="Z159">
        <v>0</v>
      </c>
      <c r="AA159">
        <v>0</v>
      </c>
      <c r="AB159">
        <v>0</v>
      </c>
      <c r="AC159">
        <v>0</v>
      </c>
      <c r="AD159">
        <v>0</v>
      </c>
      <c r="AE159">
        <v>0</v>
      </c>
      <c r="AF159">
        <v>0</v>
      </c>
      <c r="AG159" t="s">
        <v>546</v>
      </c>
      <c r="AH159" s="21" t="s">
        <v>571</v>
      </c>
      <c r="AI159" s="21">
        <v>345.36</v>
      </c>
      <c r="AJ159" s="21">
        <v>100</v>
      </c>
      <c r="AK159" s="21" t="s">
        <v>2060</v>
      </c>
      <c r="AL159" t="s">
        <v>70</v>
      </c>
      <c r="AM159" t="s">
        <v>2032</v>
      </c>
    </row>
    <row r="160" spans="1:39" x14ac:dyDescent="0.35">
      <c r="A160" t="s">
        <v>25534</v>
      </c>
      <c r="B160" t="s">
        <v>2478</v>
      </c>
      <c r="C160" t="s">
        <v>92</v>
      </c>
      <c r="D160" t="s">
        <v>2479</v>
      </c>
      <c r="E160" t="s">
        <v>119</v>
      </c>
      <c r="F160">
        <v>1</v>
      </c>
      <c r="G160" t="s">
        <v>2055</v>
      </c>
      <c r="H160" t="s">
        <v>2056</v>
      </c>
      <c r="I160" t="s">
        <v>38</v>
      </c>
      <c r="J160" t="s">
        <v>67</v>
      </c>
      <c r="K160" t="s">
        <v>68</v>
      </c>
      <c r="L160" t="s">
        <v>2058</v>
      </c>
      <c r="M160" t="s">
        <v>2059</v>
      </c>
      <c r="N160">
        <v>0</v>
      </c>
      <c r="O160">
        <v>0</v>
      </c>
      <c r="P160">
        <v>0</v>
      </c>
      <c r="Q160">
        <v>1440</v>
      </c>
      <c r="R160">
        <v>0</v>
      </c>
      <c r="S160">
        <v>0</v>
      </c>
      <c r="T160">
        <v>0</v>
      </c>
      <c r="U160">
        <v>0</v>
      </c>
      <c r="V160">
        <v>0</v>
      </c>
      <c r="W160">
        <v>0</v>
      </c>
      <c r="X160">
        <v>0</v>
      </c>
      <c r="Y160">
        <v>0</v>
      </c>
      <c r="Z160">
        <v>0</v>
      </c>
      <c r="AA160">
        <v>0</v>
      </c>
      <c r="AB160">
        <v>0</v>
      </c>
      <c r="AC160">
        <v>0</v>
      </c>
      <c r="AD160">
        <v>0</v>
      </c>
      <c r="AE160">
        <v>0</v>
      </c>
      <c r="AF160">
        <v>0</v>
      </c>
      <c r="AG160" t="s">
        <v>547</v>
      </c>
      <c r="AH160" s="21" t="s">
        <v>571</v>
      </c>
      <c r="AI160" s="21">
        <v>345.36</v>
      </c>
      <c r="AJ160" s="21">
        <v>100</v>
      </c>
      <c r="AK160" s="21" t="s">
        <v>2060</v>
      </c>
      <c r="AL160" t="s">
        <v>70</v>
      </c>
      <c r="AM160" t="s">
        <v>2033</v>
      </c>
    </row>
    <row r="161" spans="1:39" x14ac:dyDescent="0.35">
      <c r="A161" t="s">
        <v>9987</v>
      </c>
      <c r="B161" t="s">
        <v>2481</v>
      </c>
      <c r="C161" t="s">
        <v>128</v>
      </c>
      <c r="D161" t="s">
        <v>2482</v>
      </c>
      <c r="E161" t="s">
        <v>136</v>
      </c>
      <c r="F161">
        <v>4</v>
      </c>
      <c r="G161" t="s">
        <v>2055</v>
      </c>
      <c r="H161" t="s">
        <v>2056</v>
      </c>
      <c r="I161" t="s">
        <v>38</v>
      </c>
      <c r="J161" t="s">
        <v>113</v>
      </c>
      <c r="K161" t="s">
        <v>68</v>
      </c>
      <c r="L161" t="s">
        <v>2058</v>
      </c>
      <c r="M161" t="s">
        <v>2059</v>
      </c>
      <c r="N161">
        <v>0</v>
      </c>
      <c r="O161">
        <v>0</v>
      </c>
      <c r="P161">
        <v>0</v>
      </c>
      <c r="Q161">
        <v>1440</v>
      </c>
      <c r="R161">
        <v>0</v>
      </c>
      <c r="S161">
        <v>0</v>
      </c>
      <c r="T161">
        <v>0</v>
      </c>
      <c r="U161">
        <v>0</v>
      </c>
      <c r="V161">
        <v>0</v>
      </c>
      <c r="W161">
        <v>0</v>
      </c>
      <c r="X161">
        <v>0</v>
      </c>
      <c r="Y161">
        <v>0</v>
      </c>
      <c r="Z161">
        <v>0</v>
      </c>
      <c r="AA161">
        <v>0</v>
      </c>
      <c r="AB161">
        <v>0</v>
      </c>
      <c r="AC161">
        <v>0</v>
      </c>
      <c r="AD161">
        <v>0</v>
      </c>
      <c r="AE161">
        <v>0</v>
      </c>
      <c r="AF161">
        <v>0</v>
      </c>
      <c r="AG161" t="s">
        <v>548</v>
      </c>
      <c r="AH161" s="21" t="s">
        <v>571</v>
      </c>
      <c r="AI161" s="21">
        <v>345.36</v>
      </c>
      <c r="AJ161" s="21">
        <v>100</v>
      </c>
      <c r="AK161" s="21" t="s">
        <v>2063</v>
      </c>
      <c r="AL161" t="s">
        <v>115</v>
      </c>
      <c r="AM161" t="s">
        <v>2032</v>
      </c>
    </row>
    <row r="162" spans="1:39" x14ac:dyDescent="0.35">
      <c r="A162" t="s">
        <v>26565</v>
      </c>
      <c r="B162" t="s">
        <v>2484</v>
      </c>
      <c r="C162" t="s">
        <v>128</v>
      </c>
      <c r="D162" t="s">
        <v>2482</v>
      </c>
      <c r="E162" t="s">
        <v>136</v>
      </c>
      <c r="F162">
        <v>4</v>
      </c>
      <c r="G162" t="s">
        <v>2055</v>
      </c>
      <c r="H162" t="s">
        <v>2056</v>
      </c>
      <c r="I162" t="s">
        <v>38</v>
      </c>
      <c r="J162" t="s">
        <v>113</v>
      </c>
      <c r="K162" t="s">
        <v>68</v>
      </c>
      <c r="L162" t="s">
        <v>2058</v>
      </c>
      <c r="M162" t="s">
        <v>2059</v>
      </c>
      <c r="N162">
        <v>0</v>
      </c>
      <c r="O162">
        <v>0</v>
      </c>
      <c r="P162">
        <v>0</v>
      </c>
      <c r="Q162">
        <v>1440</v>
      </c>
      <c r="R162">
        <v>0</v>
      </c>
      <c r="S162">
        <v>0</v>
      </c>
      <c r="T162">
        <v>0</v>
      </c>
      <c r="U162">
        <v>0</v>
      </c>
      <c r="V162">
        <v>0</v>
      </c>
      <c r="W162">
        <v>0</v>
      </c>
      <c r="X162">
        <v>0</v>
      </c>
      <c r="Y162">
        <v>0</v>
      </c>
      <c r="Z162">
        <v>0</v>
      </c>
      <c r="AA162">
        <v>0</v>
      </c>
      <c r="AB162">
        <v>0</v>
      </c>
      <c r="AC162">
        <v>0</v>
      </c>
      <c r="AD162">
        <v>0</v>
      </c>
      <c r="AE162">
        <v>0</v>
      </c>
      <c r="AF162">
        <v>0</v>
      </c>
      <c r="AG162" t="s">
        <v>549</v>
      </c>
      <c r="AH162" s="21" t="s">
        <v>571</v>
      </c>
      <c r="AI162" s="21">
        <v>345.36</v>
      </c>
      <c r="AJ162" s="21">
        <v>100</v>
      </c>
      <c r="AK162" s="21" t="s">
        <v>2063</v>
      </c>
      <c r="AL162" t="s">
        <v>115</v>
      </c>
      <c r="AM162" t="s">
        <v>2030</v>
      </c>
    </row>
    <row r="163" spans="1:39" x14ac:dyDescent="0.35">
      <c r="A163" t="s">
        <v>26689</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27398</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27518</v>
      </c>
      <c r="B165" t="s">
        <v>2493</v>
      </c>
      <c r="C165" t="s">
        <v>30185</v>
      </c>
      <c r="D165" t="s">
        <v>2494</v>
      </c>
      <c r="E165" t="s">
        <v>560</v>
      </c>
      <c r="F165">
        <v>1</v>
      </c>
      <c r="G165" t="s">
        <v>2055</v>
      </c>
      <c r="H165" t="s">
        <v>2056</v>
      </c>
      <c r="I165" t="s">
        <v>38</v>
      </c>
      <c r="J165" t="s">
        <v>67</v>
      </c>
      <c r="K165" t="s">
        <v>68</v>
      </c>
      <c r="L165" t="s">
        <v>2058</v>
      </c>
      <c r="M165" t="s">
        <v>2059</v>
      </c>
      <c r="N165">
        <v>1</v>
      </c>
      <c r="O165">
        <v>45</v>
      </c>
      <c r="P165">
        <v>3.13</v>
      </c>
      <c r="Q165">
        <v>1440</v>
      </c>
      <c r="R165">
        <v>0</v>
      </c>
      <c r="S165">
        <v>0</v>
      </c>
      <c r="T165">
        <v>0</v>
      </c>
      <c r="U165">
        <v>1</v>
      </c>
      <c r="V165">
        <v>45</v>
      </c>
      <c r="W165">
        <v>3.13</v>
      </c>
      <c r="X165">
        <v>0</v>
      </c>
      <c r="Y165">
        <v>0</v>
      </c>
      <c r="Z165">
        <v>0</v>
      </c>
      <c r="AA165">
        <v>0</v>
      </c>
      <c r="AB165">
        <v>0</v>
      </c>
      <c r="AC165">
        <v>0</v>
      </c>
      <c r="AD165">
        <v>0</v>
      </c>
      <c r="AE165">
        <v>0</v>
      </c>
      <c r="AF165">
        <v>0</v>
      </c>
      <c r="AG165" t="s">
        <v>552</v>
      </c>
      <c r="AH165" s="21" t="s">
        <v>571</v>
      </c>
      <c r="AI165" s="21">
        <v>345.36</v>
      </c>
      <c r="AJ165" s="21">
        <v>96.875</v>
      </c>
      <c r="AK165" s="21" t="s">
        <v>2063</v>
      </c>
      <c r="AL165" t="s">
        <v>70</v>
      </c>
      <c r="AM165" t="s">
        <v>2030</v>
      </c>
    </row>
    <row r="166" spans="1:39" x14ac:dyDescent="0.35">
      <c r="A166" t="s">
        <v>29644</v>
      </c>
      <c r="B166" t="s">
        <v>2496</v>
      </c>
      <c r="C166" t="s">
        <v>81</v>
      </c>
      <c r="D166" t="s">
        <v>2497</v>
      </c>
      <c r="E166" t="s">
        <v>560</v>
      </c>
      <c r="F166">
        <v>1</v>
      </c>
      <c r="G166" t="s">
        <v>2055</v>
      </c>
      <c r="H166" t="s">
        <v>2056</v>
      </c>
      <c r="I166" t="s">
        <v>38</v>
      </c>
      <c r="J166" t="s">
        <v>82</v>
      </c>
      <c r="K166" t="s">
        <v>68</v>
      </c>
      <c r="L166" t="s">
        <v>2058</v>
      </c>
      <c r="M166" t="s">
        <v>2059</v>
      </c>
      <c r="N166">
        <v>1</v>
      </c>
      <c r="O166">
        <v>60</v>
      </c>
      <c r="P166">
        <v>4.17</v>
      </c>
      <c r="Q166">
        <v>1440</v>
      </c>
      <c r="R166">
        <v>1</v>
      </c>
      <c r="S166">
        <v>60</v>
      </c>
      <c r="T166">
        <v>4.17</v>
      </c>
      <c r="U166">
        <v>0</v>
      </c>
      <c r="V166">
        <v>0</v>
      </c>
      <c r="W166">
        <v>0</v>
      </c>
      <c r="X166">
        <v>0</v>
      </c>
      <c r="Y166">
        <v>0</v>
      </c>
      <c r="Z166">
        <v>0</v>
      </c>
      <c r="AA166">
        <v>0</v>
      </c>
      <c r="AB166">
        <v>0</v>
      </c>
      <c r="AC166">
        <v>0</v>
      </c>
      <c r="AD166">
        <v>0</v>
      </c>
      <c r="AE166">
        <v>0</v>
      </c>
      <c r="AF166">
        <v>0</v>
      </c>
      <c r="AG166" t="s">
        <v>555</v>
      </c>
      <c r="AH166" s="21" t="s">
        <v>572</v>
      </c>
      <c r="AI166" s="21">
        <v>345.36</v>
      </c>
      <c r="AJ166" s="21">
        <v>95.833333333333329</v>
      </c>
      <c r="AK166" s="21" t="s">
        <v>2060</v>
      </c>
      <c r="AL166" t="s">
        <v>70</v>
      </c>
      <c r="AM166" t="s">
        <v>2030</v>
      </c>
    </row>
    <row r="167" spans="1:39" x14ac:dyDescent="0.35">
      <c r="A167" t="s">
        <v>29648</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29942</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2060</v>
      </c>
      <c r="AL168" t="s">
        <v>70</v>
      </c>
      <c r="AM168" t="s">
        <v>2033</v>
      </c>
    </row>
  </sheetData>
  <autoFilter ref="A5:AH167" xr:uid="{5411E10C-9654-4CC0-9E23-887A1C2AEFCB}"/>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8EDE-EBF5-4C3A-8717-8E956CBADC47}">
  <dimension ref="A1:AM168"/>
  <sheetViews>
    <sheetView workbookViewId="0">
      <selection activeCell="I7" sqref="I7:I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30415</v>
      </c>
      <c r="D2" s="8" t="s">
        <v>51</v>
      </c>
      <c r="G2" t="s">
        <v>30415</v>
      </c>
    </row>
    <row r="3" spans="1:39" x14ac:dyDescent="0.35">
      <c r="B3" s="9" t="s">
        <v>52</v>
      </c>
      <c r="C3" s="10">
        <f>100-(D3/E3*100)</f>
        <v>99.423387096774192</v>
      </c>
      <c r="D3" s="11">
        <f>SUBTOTAL(9,O7:O99999)</f>
        <v>1287</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f>+E3/F3/DAY(G2)</f>
        <v>153.08641975308643</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1</v>
      </c>
      <c r="O20">
        <v>29</v>
      </c>
      <c r="P20">
        <v>2.0099999999999998</v>
      </c>
      <c r="Q20">
        <v>1440</v>
      </c>
      <c r="R20">
        <v>0</v>
      </c>
      <c r="S20">
        <v>0</v>
      </c>
      <c r="T20">
        <v>0</v>
      </c>
      <c r="U20">
        <v>0</v>
      </c>
      <c r="V20">
        <v>0</v>
      </c>
      <c r="W20">
        <v>0</v>
      </c>
      <c r="X20">
        <v>1</v>
      </c>
      <c r="Y20">
        <v>29</v>
      </c>
      <c r="Z20">
        <v>2.0099999999999998</v>
      </c>
      <c r="AA20">
        <v>0</v>
      </c>
      <c r="AB20">
        <v>0</v>
      </c>
      <c r="AC20">
        <v>0</v>
      </c>
      <c r="AD20">
        <v>0</v>
      </c>
      <c r="AE20">
        <v>0</v>
      </c>
      <c r="AF20">
        <v>0</v>
      </c>
      <c r="AG20" t="s">
        <v>405</v>
      </c>
      <c r="AH20" s="21" t="s">
        <v>572</v>
      </c>
      <c r="AI20" s="21">
        <v>345.36</v>
      </c>
      <c r="AJ20" s="21">
        <v>97.986111111111114</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2063</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1</v>
      </c>
      <c r="O24">
        <v>25</v>
      </c>
      <c r="P24">
        <v>1.74</v>
      </c>
      <c r="Q24">
        <v>1440</v>
      </c>
      <c r="R24">
        <v>1</v>
      </c>
      <c r="S24">
        <v>25</v>
      </c>
      <c r="T24">
        <v>1.74</v>
      </c>
      <c r="U24">
        <v>0</v>
      </c>
      <c r="V24">
        <v>0</v>
      </c>
      <c r="W24">
        <v>0</v>
      </c>
      <c r="X24">
        <v>0</v>
      </c>
      <c r="Y24">
        <v>0</v>
      </c>
      <c r="Z24">
        <v>0</v>
      </c>
      <c r="AA24">
        <v>0</v>
      </c>
      <c r="AB24">
        <v>0</v>
      </c>
      <c r="AC24">
        <v>0</v>
      </c>
      <c r="AD24">
        <v>0</v>
      </c>
      <c r="AE24">
        <v>0</v>
      </c>
      <c r="AF24">
        <v>0</v>
      </c>
      <c r="AG24" t="s">
        <v>409</v>
      </c>
      <c r="AH24" s="21" t="s">
        <v>572</v>
      </c>
      <c r="AI24" s="21">
        <v>345.36</v>
      </c>
      <c r="AJ24" s="21">
        <v>98.263888888888886</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2063</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0</v>
      </c>
      <c r="P31">
        <v>0</v>
      </c>
      <c r="Q31">
        <v>1440</v>
      </c>
      <c r="R31">
        <v>0</v>
      </c>
      <c r="S31">
        <v>0</v>
      </c>
      <c r="T31">
        <v>0</v>
      </c>
      <c r="U31">
        <v>0</v>
      </c>
      <c r="V31">
        <v>0</v>
      </c>
      <c r="W31">
        <v>0</v>
      </c>
      <c r="X31">
        <v>0</v>
      </c>
      <c r="Y31">
        <v>0</v>
      </c>
      <c r="Z31">
        <v>0</v>
      </c>
      <c r="AA31">
        <v>0</v>
      </c>
      <c r="AB31">
        <v>0</v>
      </c>
      <c r="AC31">
        <v>0</v>
      </c>
      <c r="AD31">
        <v>0</v>
      </c>
      <c r="AE31">
        <v>0</v>
      </c>
      <c r="AF31">
        <v>0</v>
      </c>
      <c r="AG31" t="s">
        <v>416</v>
      </c>
      <c r="AH31" s="21" t="s">
        <v>571</v>
      </c>
      <c r="AI31" s="21">
        <v>345.36</v>
      </c>
      <c r="AJ31" s="21">
        <v>100</v>
      </c>
      <c r="AK31" s="21" t="s">
        <v>2063</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1</v>
      </c>
      <c r="O32">
        <v>60</v>
      </c>
      <c r="P32">
        <v>4.17</v>
      </c>
      <c r="Q32">
        <v>1440</v>
      </c>
      <c r="R32">
        <v>1</v>
      </c>
      <c r="S32">
        <v>60</v>
      </c>
      <c r="T32">
        <v>4.17</v>
      </c>
      <c r="U32">
        <v>0</v>
      </c>
      <c r="V32">
        <v>0</v>
      </c>
      <c r="W32">
        <v>0</v>
      </c>
      <c r="X32">
        <v>0</v>
      </c>
      <c r="Y32">
        <v>0</v>
      </c>
      <c r="Z32">
        <v>0</v>
      </c>
      <c r="AA32">
        <v>0</v>
      </c>
      <c r="AB32">
        <v>0</v>
      </c>
      <c r="AC32">
        <v>0</v>
      </c>
      <c r="AD32">
        <v>0</v>
      </c>
      <c r="AE32">
        <v>0</v>
      </c>
      <c r="AF32">
        <v>0</v>
      </c>
      <c r="AG32" t="s">
        <v>417</v>
      </c>
      <c r="AH32" s="21" t="s">
        <v>571</v>
      </c>
      <c r="AI32" s="21">
        <v>345.36</v>
      </c>
      <c r="AJ32" s="21">
        <v>95.833333333333329</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2063</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0</v>
      </c>
      <c r="O39">
        <v>0</v>
      </c>
      <c r="P39">
        <v>0</v>
      </c>
      <c r="Q39">
        <v>1440</v>
      </c>
      <c r="R39">
        <v>0</v>
      </c>
      <c r="S39">
        <v>0</v>
      </c>
      <c r="T39">
        <v>0</v>
      </c>
      <c r="U39">
        <v>0</v>
      </c>
      <c r="V39">
        <v>0</v>
      </c>
      <c r="W39">
        <v>0</v>
      </c>
      <c r="X39">
        <v>0</v>
      </c>
      <c r="Y39">
        <v>0</v>
      </c>
      <c r="Z39">
        <v>0</v>
      </c>
      <c r="AA39">
        <v>0</v>
      </c>
      <c r="AB39">
        <v>0</v>
      </c>
      <c r="AC39">
        <v>0</v>
      </c>
      <c r="AD39">
        <v>0</v>
      </c>
      <c r="AE39">
        <v>0</v>
      </c>
      <c r="AF39">
        <v>0</v>
      </c>
      <c r="AG39" t="s">
        <v>426</v>
      </c>
      <c r="AH39" s="21" t="s">
        <v>569</v>
      </c>
      <c r="AI39" s="21">
        <v>345.36</v>
      </c>
      <c r="AJ39" s="21">
        <v>100</v>
      </c>
      <c r="AK39" s="21" t="s">
        <v>2063</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1</v>
      </c>
      <c r="O40">
        <v>35</v>
      </c>
      <c r="P40">
        <v>2.4300000000000002</v>
      </c>
      <c r="Q40">
        <v>1440</v>
      </c>
      <c r="R40">
        <v>1</v>
      </c>
      <c r="S40">
        <v>35</v>
      </c>
      <c r="T40">
        <v>2.4300000000000002</v>
      </c>
      <c r="U40">
        <v>0</v>
      </c>
      <c r="V40">
        <v>0</v>
      </c>
      <c r="W40">
        <v>0</v>
      </c>
      <c r="X40">
        <v>0</v>
      </c>
      <c r="Y40">
        <v>0</v>
      </c>
      <c r="Z40">
        <v>0</v>
      </c>
      <c r="AA40">
        <v>0</v>
      </c>
      <c r="AB40">
        <v>0</v>
      </c>
      <c r="AC40">
        <v>0</v>
      </c>
      <c r="AD40">
        <v>0</v>
      </c>
      <c r="AE40">
        <v>0</v>
      </c>
      <c r="AF40">
        <v>0</v>
      </c>
      <c r="AG40" t="s">
        <v>427</v>
      </c>
      <c r="AH40" s="21" t="s">
        <v>569</v>
      </c>
      <c r="AI40" s="21">
        <v>345.36</v>
      </c>
      <c r="AJ40" s="21">
        <v>97.569444444444443</v>
      </c>
      <c r="AK40" s="21" t="s">
        <v>2063</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2063</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0</v>
      </c>
      <c r="O47">
        <v>0</v>
      </c>
      <c r="P47">
        <v>0</v>
      </c>
      <c r="Q47">
        <v>1440</v>
      </c>
      <c r="R47">
        <v>0</v>
      </c>
      <c r="S47">
        <v>0</v>
      </c>
      <c r="T47">
        <v>0</v>
      </c>
      <c r="U47">
        <v>0</v>
      </c>
      <c r="V47">
        <v>0</v>
      </c>
      <c r="W47">
        <v>0</v>
      </c>
      <c r="X47">
        <v>0</v>
      </c>
      <c r="Y47">
        <v>0</v>
      </c>
      <c r="Z47">
        <v>0</v>
      </c>
      <c r="AA47">
        <v>0</v>
      </c>
      <c r="AB47">
        <v>0</v>
      </c>
      <c r="AC47">
        <v>0</v>
      </c>
      <c r="AD47">
        <v>0</v>
      </c>
      <c r="AE47">
        <v>0</v>
      </c>
      <c r="AF47">
        <v>0</v>
      </c>
      <c r="AG47" t="s">
        <v>437</v>
      </c>
      <c r="AH47" s="21" t="s">
        <v>569</v>
      </c>
      <c r="AI47" s="21">
        <v>345.36</v>
      </c>
      <c r="AJ47" s="21">
        <v>100</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1</v>
      </c>
      <c r="O48">
        <v>5</v>
      </c>
      <c r="P48">
        <v>0.35</v>
      </c>
      <c r="Q48">
        <v>1440</v>
      </c>
      <c r="R48">
        <v>1</v>
      </c>
      <c r="S48">
        <v>5</v>
      </c>
      <c r="T48">
        <v>0.35</v>
      </c>
      <c r="U48">
        <v>0</v>
      </c>
      <c r="V48">
        <v>0</v>
      </c>
      <c r="W48">
        <v>0</v>
      </c>
      <c r="X48">
        <v>0</v>
      </c>
      <c r="Y48">
        <v>0</v>
      </c>
      <c r="Z48">
        <v>0</v>
      </c>
      <c r="AA48">
        <v>0</v>
      </c>
      <c r="AB48">
        <v>0</v>
      </c>
      <c r="AC48">
        <v>0</v>
      </c>
      <c r="AD48">
        <v>0</v>
      </c>
      <c r="AE48">
        <v>0</v>
      </c>
      <c r="AF48">
        <v>0</v>
      </c>
      <c r="AG48" t="s">
        <v>438</v>
      </c>
      <c r="AH48" s="21" t="s">
        <v>572</v>
      </c>
      <c r="AI48" s="21">
        <v>345.36</v>
      </c>
      <c r="AJ48" s="21">
        <v>99.652777777777771</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2063</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2060</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1</v>
      </c>
      <c r="O51">
        <v>38</v>
      </c>
      <c r="P51">
        <v>4.22</v>
      </c>
      <c r="Q51">
        <v>900</v>
      </c>
      <c r="R51">
        <v>0</v>
      </c>
      <c r="S51">
        <v>0</v>
      </c>
      <c r="T51">
        <v>0</v>
      </c>
      <c r="U51">
        <v>1</v>
      </c>
      <c r="V51">
        <v>38</v>
      </c>
      <c r="W51">
        <v>4.22</v>
      </c>
      <c r="X51">
        <v>0</v>
      </c>
      <c r="Y51">
        <v>0</v>
      </c>
      <c r="Z51">
        <v>0</v>
      </c>
      <c r="AA51">
        <v>0</v>
      </c>
      <c r="AB51">
        <v>0</v>
      </c>
      <c r="AC51">
        <v>0</v>
      </c>
      <c r="AD51">
        <v>0</v>
      </c>
      <c r="AE51">
        <v>0</v>
      </c>
      <c r="AF51">
        <v>0</v>
      </c>
      <c r="AG51" t="s">
        <v>441</v>
      </c>
      <c r="AH51" s="21" t="s">
        <v>572</v>
      </c>
      <c r="AI51" s="21">
        <v>216</v>
      </c>
      <c r="AJ51" s="21">
        <v>95.777777777777771</v>
      </c>
      <c r="AK51" s="21" t="s">
        <v>2063</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1</v>
      </c>
      <c r="O52">
        <v>26</v>
      </c>
      <c r="P52">
        <v>1.81</v>
      </c>
      <c r="Q52">
        <v>1440</v>
      </c>
      <c r="R52">
        <v>1</v>
      </c>
      <c r="S52">
        <v>26</v>
      </c>
      <c r="T52">
        <v>1.81</v>
      </c>
      <c r="U52">
        <v>0</v>
      </c>
      <c r="V52">
        <v>0</v>
      </c>
      <c r="W52">
        <v>0</v>
      </c>
      <c r="X52">
        <v>0</v>
      </c>
      <c r="Y52">
        <v>0</v>
      </c>
      <c r="Z52">
        <v>0</v>
      </c>
      <c r="AA52">
        <v>0</v>
      </c>
      <c r="AB52">
        <v>0</v>
      </c>
      <c r="AC52">
        <v>0</v>
      </c>
      <c r="AD52">
        <v>0</v>
      </c>
      <c r="AE52">
        <v>0</v>
      </c>
      <c r="AF52">
        <v>0</v>
      </c>
      <c r="AG52" t="s">
        <v>442</v>
      </c>
      <c r="AH52" s="21" t="s">
        <v>572</v>
      </c>
      <c r="AI52" s="21">
        <v>345.36</v>
      </c>
      <c r="AJ52" s="21">
        <v>98.194444444444443</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0</v>
      </c>
      <c r="O55">
        <v>0</v>
      </c>
      <c r="P55">
        <v>0</v>
      </c>
      <c r="Q55">
        <v>1440</v>
      </c>
      <c r="R55">
        <v>0</v>
      </c>
      <c r="S55">
        <v>0</v>
      </c>
      <c r="T55">
        <v>0</v>
      </c>
      <c r="U55">
        <v>0</v>
      </c>
      <c r="V55">
        <v>0</v>
      </c>
      <c r="W55">
        <v>0</v>
      </c>
      <c r="X55">
        <v>0</v>
      </c>
      <c r="Y55">
        <v>0</v>
      </c>
      <c r="Z55">
        <v>0</v>
      </c>
      <c r="AA55">
        <v>0</v>
      </c>
      <c r="AB55">
        <v>0</v>
      </c>
      <c r="AC55">
        <v>0</v>
      </c>
      <c r="AD55">
        <v>0</v>
      </c>
      <c r="AE55">
        <v>0</v>
      </c>
      <c r="AF55">
        <v>0</v>
      </c>
      <c r="AG55" t="s">
        <v>446</v>
      </c>
      <c r="AH55" s="21" t="s">
        <v>572</v>
      </c>
      <c r="AI55" s="21">
        <v>345.36</v>
      </c>
      <c r="AJ55" s="21">
        <v>100</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0</v>
      </c>
      <c r="O57">
        <v>0</v>
      </c>
      <c r="P57">
        <v>0</v>
      </c>
      <c r="Q57">
        <v>900</v>
      </c>
      <c r="R57">
        <v>0</v>
      </c>
      <c r="S57">
        <v>0</v>
      </c>
      <c r="T57">
        <v>0</v>
      </c>
      <c r="U57">
        <v>0</v>
      </c>
      <c r="V57">
        <v>0</v>
      </c>
      <c r="W57">
        <v>0</v>
      </c>
      <c r="X57">
        <v>0</v>
      </c>
      <c r="Y57">
        <v>0</v>
      </c>
      <c r="Z57">
        <v>0</v>
      </c>
      <c r="AA57">
        <v>0</v>
      </c>
      <c r="AB57">
        <v>0</v>
      </c>
      <c r="AC57">
        <v>0</v>
      </c>
      <c r="AD57">
        <v>0</v>
      </c>
      <c r="AE57">
        <v>0</v>
      </c>
      <c r="AF57">
        <v>0</v>
      </c>
      <c r="AG57" t="s">
        <v>448</v>
      </c>
      <c r="AH57" s="21" t="s">
        <v>572</v>
      </c>
      <c r="AI57" s="21">
        <v>216</v>
      </c>
      <c r="AJ57" s="21">
        <v>100</v>
      </c>
      <c r="AK57" s="21" t="s">
        <v>2063</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1</v>
      </c>
      <c r="O64">
        <v>32</v>
      </c>
      <c r="P64">
        <v>4.0999999999999996</v>
      </c>
      <c r="Q64">
        <v>780</v>
      </c>
      <c r="R64">
        <v>1</v>
      </c>
      <c r="S64">
        <v>32</v>
      </c>
      <c r="T64">
        <v>4.0999999999999996</v>
      </c>
      <c r="U64">
        <v>0</v>
      </c>
      <c r="V64">
        <v>0</v>
      </c>
      <c r="W64">
        <v>0</v>
      </c>
      <c r="X64">
        <v>0</v>
      </c>
      <c r="Y64">
        <v>0</v>
      </c>
      <c r="Z64">
        <v>0</v>
      </c>
      <c r="AA64">
        <v>0</v>
      </c>
      <c r="AB64">
        <v>0</v>
      </c>
      <c r="AC64">
        <v>0</v>
      </c>
      <c r="AD64">
        <v>0</v>
      </c>
      <c r="AE64">
        <v>0</v>
      </c>
      <c r="AF64">
        <v>0</v>
      </c>
      <c r="AG64" t="s">
        <v>455</v>
      </c>
      <c r="AH64" s="21" t="s">
        <v>572</v>
      </c>
      <c r="AI64" s="21">
        <v>187.20000000000002</v>
      </c>
      <c r="AJ64" s="21">
        <v>95.897435897435898</v>
      </c>
      <c r="AK64" s="21" t="s">
        <v>2063</v>
      </c>
      <c r="AL64" t="s">
        <v>70</v>
      </c>
      <c r="AM64" t="s">
        <v>2030</v>
      </c>
    </row>
    <row r="65" spans="1:39" x14ac:dyDescent="0.35">
      <c r="A65" t="s">
        <v>6344</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6348</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6352</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6439</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6687</v>
      </c>
      <c r="B69" t="s">
        <v>2220</v>
      </c>
      <c r="C69" t="s">
        <v>100</v>
      </c>
      <c r="D69" t="s">
        <v>2221</v>
      </c>
      <c r="E69" t="s">
        <v>560</v>
      </c>
      <c r="F69">
        <v>1</v>
      </c>
      <c r="G69" t="s">
        <v>2055</v>
      </c>
      <c r="H69" t="s">
        <v>2056</v>
      </c>
      <c r="I69" t="s">
        <v>38</v>
      </c>
      <c r="J69" t="s">
        <v>67</v>
      </c>
      <c r="K69" t="s">
        <v>68</v>
      </c>
      <c r="L69" t="s">
        <v>2058</v>
      </c>
      <c r="M69" t="s">
        <v>2059</v>
      </c>
      <c r="N69">
        <v>2</v>
      </c>
      <c r="O69">
        <v>86</v>
      </c>
      <c r="P69">
        <v>5.97</v>
      </c>
      <c r="Q69">
        <v>1440</v>
      </c>
      <c r="R69">
        <v>2</v>
      </c>
      <c r="S69">
        <v>86</v>
      </c>
      <c r="T69">
        <v>5.97</v>
      </c>
      <c r="U69">
        <v>0</v>
      </c>
      <c r="V69">
        <v>0</v>
      </c>
      <c r="W69">
        <v>0</v>
      </c>
      <c r="X69">
        <v>0</v>
      </c>
      <c r="Y69">
        <v>0</v>
      </c>
      <c r="Z69">
        <v>0</v>
      </c>
      <c r="AA69">
        <v>0</v>
      </c>
      <c r="AB69">
        <v>0</v>
      </c>
      <c r="AC69">
        <v>0</v>
      </c>
      <c r="AD69">
        <v>0</v>
      </c>
      <c r="AE69">
        <v>0</v>
      </c>
      <c r="AF69">
        <v>0</v>
      </c>
      <c r="AG69" t="s">
        <v>463</v>
      </c>
      <c r="AH69" s="21" t="s">
        <v>571</v>
      </c>
      <c r="AI69" s="21">
        <v>345.36</v>
      </c>
      <c r="AJ69" s="21">
        <v>94.027777777777771</v>
      </c>
      <c r="AK69" s="21" t="s">
        <v>2063</v>
      </c>
      <c r="AL69" t="s">
        <v>70</v>
      </c>
      <c r="AM69" t="s">
        <v>2032</v>
      </c>
    </row>
    <row r="70" spans="1:39" x14ac:dyDescent="0.35">
      <c r="A70" t="s">
        <v>7026</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7042</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2063</v>
      </c>
      <c r="AL71" t="s">
        <v>70</v>
      </c>
      <c r="AM71" t="s">
        <v>2031</v>
      </c>
    </row>
    <row r="72" spans="1:39" x14ac:dyDescent="0.35">
      <c r="A72" t="s">
        <v>7043</v>
      </c>
      <c r="B72" t="s">
        <v>2230</v>
      </c>
      <c r="C72" t="s">
        <v>86</v>
      </c>
      <c r="D72" t="s">
        <v>2054</v>
      </c>
      <c r="E72" t="s">
        <v>72</v>
      </c>
      <c r="F72">
        <v>1</v>
      </c>
      <c r="G72" t="s">
        <v>2055</v>
      </c>
      <c r="H72" t="s">
        <v>2056</v>
      </c>
      <c r="I72" t="s">
        <v>38</v>
      </c>
      <c r="J72" t="s">
        <v>73</v>
      </c>
      <c r="K72" t="s">
        <v>68</v>
      </c>
      <c r="L72" t="s">
        <v>2058</v>
      </c>
      <c r="M72" t="s">
        <v>2059</v>
      </c>
      <c r="N72">
        <v>0</v>
      </c>
      <c r="O72">
        <v>0</v>
      </c>
      <c r="P72">
        <v>0</v>
      </c>
      <c r="Q72">
        <v>1440</v>
      </c>
      <c r="R72">
        <v>0</v>
      </c>
      <c r="S72">
        <v>0</v>
      </c>
      <c r="T72">
        <v>0</v>
      </c>
      <c r="U72">
        <v>0</v>
      </c>
      <c r="V72">
        <v>0</v>
      </c>
      <c r="W72">
        <v>0</v>
      </c>
      <c r="X72">
        <v>0</v>
      </c>
      <c r="Y72">
        <v>0</v>
      </c>
      <c r="Z72">
        <v>0</v>
      </c>
      <c r="AA72">
        <v>0</v>
      </c>
      <c r="AB72">
        <v>0</v>
      </c>
      <c r="AC72">
        <v>0</v>
      </c>
      <c r="AD72">
        <v>0</v>
      </c>
      <c r="AE72">
        <v>0</v>
      </c>
      <c r="AF72">
        <v>0</v>
      </c>
      <c r="AG72" t="s">
        <v>466</v>
      </c>
      <c r="AH72" s="21" t="s">
        <v>572</v>
      </c>
      <c r="AI72" s="21">
        <v>345.36</v>
      </c>
      <c r="AJ72" s="21">
        <v>100</v>
      </c>
      <c r="AK72" s="21" t="s">
        <v>2063</v>
      </c>
      <c r="AL72" t="s">
        <v>75</v>
      </c>
      <c r="AM72" t="s">
        <v>2030</v>
      </c>
    </row>
    <row r="73" spans="1:39" x14ac:dyDescent="0.35">
      <c r="A73" t="s">
        <v>7046</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7049</v>
      </c>
      <c r="B74" t="s">
        <v>2235</v>
      </c>
      <c r="C74" t="s">
        <v>237</v>
      </c>
      <c r="D74" t="s">
        <v>2075</v>
      </c>
      <c r="E74" t="s">
        <v>72</v>
      </c>
      <c r="F74">
        <v>1</v>
      </c>
      <c r="G74" t="s">
        <v>2055</v>
      </c>
      <c r="H74" t="s">
        <v>2056</v>
      </c>
      <c r="I74" t="s">
        <v>38</v>
      </c>
      <c r="J74" t="s">
        <v>73</v>
      </c>
      <c r="K74" t="s">
        <v>68</v>
      </c>
      <c r="L74" t="s">
        <v>2058</v>
      </c>
      <c r="M74" t="s">
        <v>2059</v>
      </c>
      <c r="N74">
        <v>0</v>
      </c>
      <c r="O74">
        <v>11</v>
      </c>
      <c r="P74">
        <v>0.76</v>
      </c>
      <c r="Q74">
        <v>1440</v>
      </c>
      <c r="R74">
        <v>0</v>
      </c>
      <c r="S74">
        <v>0</v>
      </c>
      <c r="T74">
        <v>0</v>
      </c>
      <c r="U74">
        <v>0</v>
      </c>
      <c r="V74">
        <v>11</v>
      </c>
      <c r="W74">
        <v>0.76</v>
      </c>
      <c r="X74">
        <v>0</v>
      </c>
      <c r="Y74">
        <v>0</v>
      </c>
      <c r="Z74">
        <v>0</v>
      </c>
      <c r="AA74">
        <v>0</v>
      </c>
      <c r="AB74">
        <v>0</v>
      </c>
      <c r="AC74">
        <v>0</v>
      </c>
      <c r="AD74">
        <v>0</v>
      </c>
      <c r="AE74">
        <v>0</v>
      </c>
      <c r="AF74">
        <v>0</v>
      </c>
      <c r="AG74" t="s">
        <v>468</v>
      </c>
      <c r="AH74" s="21" t="s">
        <v>569</v>
      </c>
      <c r="AI74" s="21">
        <v>345.36</v>
      </c>
      <c r="AJ74" s="21">
        <v>99.236111111111114</v>
      </c>
      <c r="AK74" s="21" t="s">
        <v>2063</v>
      </c>
      <c r="AL74" t="s">
        <v>75</v>
      </c>
      <c r="AM74" t="s">
        <v>2030</v>
      </c>
    </row>
    <row r="75" spans="1:39" x14ac:dyDescent="0.35">
      <c r="A75" t="s">
        <v>7053</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7057</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7061</v>
      </c>
      <c r="B77" t="s">
        <v>2242</v>
      </c>
      <c r="C77" t="s">
        <v>822</v>
      </c>
      <c r="D77" t="s">
        <v>425</v>
      </c>
      <c r="E77" t="s">
        <v>72</v>
      </c>
      <c r="F77">
        <v>1</v>
      </c>
      <c r="G77" t="s">
        <v>2055</v>
      </c>
      <c r="H77" t="s">
        <v>2056</v>
      </c>
      <c r="I77" t="s">
        <v>38</v>
      </c>
      <c r="J77" t="s">
        <v>425</v>
      </c>
      <c r="K77" t="s">
        <v>68</v>
      </c>
      <c r="L77" t="s">
        <v>2058</v>
      </c>
      <c r="M77" t="s">
        <v>2059</v>
      </c>
      <c r="N77">
        <v>1</v>
      </c>
      <c r="O77">
        <v>23</v>
      </c>
      <c r="P77">
        <v>1.6</v>
      </c>
      <c r="Q77">
        <v>1440</v>
      </c>
      <c r="R77">
        <v>1</v>
      </c>
      <c r="S77">
        <v>23</v>
      </c>
      <c r="T77">
        <v>1.6</v>
      </c>
      <c r="U77">
        <v>0</v>
      </c>
      <c r="V77">
        <v>0</v>
      </c>
      <c r="W77">
        <v>0</v>
      </c>
      <c r="X77">
        <v>0</v>
      </c>
      <c r="Y77">
        <v>0</v>
      </c>
      <c r="Z77">
        <v>0</v>
      </c>
      <c r="AA77">
        <v>0</v>
      </c>
      <c r="AB77">
        <v>0</v>
      </c>
      <c r="AC77">
        <v>0</v>
      </c>
      <c r="AD77">
        <v>0</v>
      </c>
      <c r="AE77">
        <v>0</v>
      </c>
      <c r="AF77">
        <v>0</v>
      </c>
      <c r="AG77" t="s">
        <v>471</v>
      </c>
      <c r="AH77" s="21" t="s">
        <v>569</v>
      </c>
      <c r="AI77" s="21">
        <v>345.36</v>
      </c>
      <c r="AJ77" s="21">
        <v>98.402777777777771</v>
      </c>
      <c r="AK77" s="21" t="s">
        <v>2063</v>
      </c>
      <c r="AL77" t="s">
        <v>75</v>
      </c>
      <c r="AM77" t="s">
        <v>2030</v>
      </c>
    </row>
    <row r="78" spans="1:39" x14ac:dyDescent="0.35">
      <c r="A78" t="s">
        <v>7442</v>
      </c>
      <c r="B78" t="s">
        <v>2244</v>
      </c>
      <c r="C78" t="s">
        <v>102</v>
      </c>
      <c r="D78" t="s">
        <v>2245</v>
      </c>
      <c r="E78" t="s">
        <v>560</v>
      </c>
      <c r="F78">
        <v>1</v>
      </c>
      <c r="G78" t="s">
        <v>2055</v>
      </c>
      <c r="H78" t="s">
        <v>2056</v>
      </c>
      <c r="I78" t="s">
        <v>38</v>
      </c>
      <c r="J78" t="s">
        <v>67</v>
      </c>
      <c r="K78" t="s">
        <v>68</v>
      </c>
      <c r="L78" t="s">
        <v>2058</v>
      </c>
      <c r="M78" t="s">
        <v>2059</v>
      </c>
      <c r="N78">
        <v>1</v>
      </c>
      <c r="O78">
        <v>35</v>
      </c>
      <c r="P78">
        <v>2.4300000000000002</v>
      </c>
      <c r="Q78">
        <v>1440</v>
      </c>
      <c r="R78">
        <v>0</v>
      </c>
      <c r="S78">
        <v>0</v>
      </c>
      <c r="T78">
        <v>0</v>
      </c>
      <c r="U78">
        <v>1</v>
      </c>
      <c r="V78">
        <v>35</v>
      </c>
      <c r="W78">
        <v>2.4300000000000002</v>
      </c>
      <c r="X78">
        <v>0</v>
      </c>
      <c r="Y78">
        <v>0</v>
      </c>
      <c r="Z78">
        <v>0</v>
      </c>
      <c r="AA78">
        <v>0</v>
      </c>
      <c r="AB78">
        <v>0</v>
      </c>
      <c r="AC78">
        <v>0</v>
      </c>
      <c r="AD78">
        <v>0</v>
      </c>
      <c r="AE78">
        <v>0</v>
      </c>
      <c r="AF78">
        <v>0</v>
      </c>
      <c r="AG78" t="s">
        <v>456</v>
      </c>
      <c r="AH78" s="21" t="s">
        <v>572</v>
      </c>
      <c r="AI78" s="21">
        <v>345.36</v>
      </c>
      <c r="AJ78" s="21">
        <v>97.569444444444443</v>
      </c>
      <c r="AK78" s="21" t="s">
        <v>2060</v>
      </c>
      <c r="AL78" t="s">
        <v>70</v>
      </c>
      <c r="AM78" t="s">
        <v>2030</v>
      </c>
    </row>
    <row r="79" spans="1:39" x14ac:dyDescent="0.35">
      <c r="A79" t="s">
        <v>7446</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2063</v>
      </c>
      <c r="AL79" t="s">
        <v>70</v>
      </c>
      <c r="AM79" t="s">
        <v>2030</v>
      </c>
    </row>
    <row r="80" spans="1:39" x14ac:dyDescent="0.35">
      <c r="A80" t="s">
        <v>7450</v>
      </c>
      <c r="B80" t="s">
        <v>2249</v>
      </c>
      <c r="C80" t="s">
        <v>102</v>
      </c>
      <c r="D80" t="s">
        <v>2245</v>
      </c>
      <c r="E80" t="s">
        <v>560</v>
      </c>
      <c r="F80">
        <v>1</v>
      </c>
      <c r="G80" t="s">
        <v>2055</v>
      </c>
      <c r="H80" t="s">
        <v>2056</v>
      </c>
      <c r="I80" t="s">
        <v>38</v>
      </c>
      <c r="J80" t="s">
        <v>67</v>
      </c>
      <c r="K80" t="s">
        <v>68</v>
      </c>
      <c r="L80" t="s">
        <v>2058</v>
      </c>
      <c r="M80" t="s">
        <v>2059</v>
      </c>
      <c r="N80">
        <v>1</v>
      </c>
      <c r="O80">
        <v>52</v>
      </c>
      <c r="P80">
        <v>3.61</v>
      </c>
      <c r="Q80">
        <v>1440</v>
      </c>
      <c r="R80">
        <v>1</v>
      </c>
      <c r="S80">
        <v>52</v>
      </c>
      <c r="T80">
        <v>3.61</v>
      </c>
      <c r="U80">
        <v>0</v>
      </c>
      <c r="V80">
        <v>0</v>
      </c>
      <c r="W80">
        <v>0</v>
      </c>
      <c r="X80">
        <v>0</v>
      </c>
      <c r="Y80">
        <v>0</v>
      </c>
      <c r="Z80">
        <v>0</v>
      </c>
      <c r="AA80">
        <v>0</v>
      </c>
      <c r="AB80">
        <v>0</v>
      </c>
      <c r="AC80">
        <v>0</v>
      </c>
      <c r="AD80">
        <v>0</v>
      </c>
      <c r="AE80">
        <v>0</v>
      </c>
      <c r="AF80">
        <v>0</v>
      </c>
      <c r="AG80" t="s">
        <v>458</v>
      </c>
      <c r="AH80" s="21" t="s">
        <v>572</v>
      </c>
      <c r="AI80" s="21">
        <v>345.36</v>
      </c>
      <c r="AJ80" s="21">
        <v>96.388888888888886</v>
      </c>
      <c r="AK80" s="21" t="s">
        <v>2063</v>
      </c>
      <c r="AL80" t="s">
        <v>70</v>
      </c>
      <c r="AM80" t="s">
        <v>2030</v>
      </c>
    </row>
    <row r="81" spans="1:39" x14ac:dyDescent="0.35">
      <c r="A81" t="s">
        <v>8076</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8080</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8124</v>
      </c>
      <c r="B83" t="s">
        <v>2255</v>
      </c>
      <c r="C83" t="s">
        <v>567</v>
      </c>
      <c r="D83" t="s">
        <v>428</v>
      </c>
      <c r="E83" t="s">
        <v>560</v>
      </c>
      <c r="F83">
        <v>1</v>
      </c>
      <c r="G83" t="s">
        <v>2055</v>
      </c>
      <c r="H83" t="s">
        <v>2056</v>
      </c>
      <c r="I83" t="s">
        <v>38</v>
      </c>
      <c r="J83" t="s">
        <v>428</v>
      </c>
      <c r="K83" t="s">
        <v>68</v>
      </c>
      <c r="L83" t="s">
        <v>2058</v>
      </c>
      <c r="M83" t="s">
        <v>2059</v>
      </c>
      <c r="N83">
        <v>1</v>
      </c>
      <c r="O83">
        <v>74</v>
      </c>
      <c r="P83">
        <v>5.14</v>
      </c>
      <c r="Q83">
        <v>1440</v>
      </c>
      <c r="R83">
        <v>0</v>
      </c>
      <c r="S83">
        <v>0</v>
      </c>
      <c r="T83">
        <v>0</v>
      </c>
      <c r="U83">
        <v>1</v>
      </c>
      <c r="V83">
        <v>74</v>
      </c>
      <c r="W83">
        <v>5.14</v>
      </c>
      <c r="X83">
        <v>0</v>
      </c>
      <c r="Y83">
        <v>0</v>
      </c>
      <c r="Z83">
        <v>0</v>
      </c>
      <c r="AA83">
        <v>0</v>
      </c>
      <c r="AB83">
        <v>0</v>
      </c>
      <c r="AC83">
        <v>0</v>
      </c>
      <c r="AD83">
        <v>0</v>
      </c>
      <c r="AE83">
        <v>0</v>
      </c>
      <c r="AF83">
        <v>0</v>
      </c>
      <c r="AG83" t="s">
        <v>430</v>
      </c>
      <c r="AH83" s="21" t="s">
        <v>572</v>
      </c>
      <c r="AI83" s="21">
        <v>345.36</v>
      </c>
      <c r="AJ83" s="21">
        <v>94.861111111111114</v>
      </c>
      <c r="AK83" s="21" t="s">
        <v>2063</v>
      </c>
      <c r="AL83" t="s">
        <v>70</v>
      </c>
      <c r="AM83" t="s">
        <v>2030</v>
      </c>
    </row>
    <row r="84" spans="1:39" x14ac:dyDescent="0.35">
      <c r="A84" t="s">
        <v>8254</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8323</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8327</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8332</v>
      </c>
      <c r="B87" t="s">
        <v>2265</v>
      </c>
      <c r="C87" t="s">
        <v>76</v>
      </c>
      <c r="D87" t="s">
        <v>2266</v>
      </c>
      <c r="E87" t="s">
        <v>560</v>
      </c>
      <c r="F87">
        <v>2</v>
      </c>
      <c r="G87" t="s">
        <v>2055</v>
      </c>
      <c r="H87" t="s">
        <v>2056</v>
      </c>
      <c r="I87" t="s">
        <v>38</v>
      </c>
      <c r="J87" t="s">
        <v>67</v>
      </c>
      <c r="K87" t="s">
        <v>68</v>
      </c>
      <c r="L87" t="s">
        <v>2058</v>
      </c>
      <c r="M87" t="s">
        <v>2059</v>
      </c>
      <c r="N87">
        <v>1</v>
      </c>
      <c r="O87">
        <v>29</v>
      </c>
      <c r="P87">
        <v>2.0099999999999998</v>
      </c>
      <c r="Q87">
        <v>1440</v>
      </c>
      <c r="R87">
        <v>1</v>
      </c>
      <c r="S87">
        <v>29</v>
      </c>
      <c r="T87">
        <v>2.0099999999999998</v>
      </c>
      <c r="U87">
        <v>0</v>
      </c>
      <c r="V87">
        <v>0</v>
      </c>
      <c r="W87">
        <v>0</v>
      </c>
      <c r="X87">
        <v>0</v>
      </c>
      <c r="Y87">
        <v>0</v>
      </c>
      <c r="Z87">
        <v>0</v>
      </c>
      <c r="AA87">
        <v>0</v>
      </c>
      <c r="AB87">
        <v>0</v>
      </c>
      <c r="AC87">
        <v>0</v>
      </c>
      <c r="AD87">
        <v>0</v>
      </c>
      <c r="AE87">
        <v>0</v>
      </c>
      <c r="AF87">
        <v>0</v>
      </c>
      <c r="AG87" t="s">
        <v>476</v>
      </c>
      <c r="AH87" s="21" t="s">
        <v>572</v>
      </c>
      <c r="AI87" s="21">
        <v>345.36</v>
      </c>
      <c r="AJ87" s="21">
        <v>97.986111111111114</v>
      </c>
      <c r="AK87" s="21" t="s">
        <v>2063</v>
      </c>
      <c r="AL87" t="s">
        <v>70</v>
      </c>
      <c r="AM87" t="s">
        <v>2030</v>
      </c>
    </row>
    <row r="88" spans="1:39" x14ac:dyDescent="0.35">
      <c r="A88" t="s">
        <v>8336</v>
      </c>
      <c r="B88" t="s">
        <v>2268</v>
      </c>
      <c r="C88" t="s">
        <v>76</v>
      </c>
      <c r="D88" t="s">
        <v>2266</v>
      </c>
      <c r="E88" t="s">
        <v>560</v>
      </c>
      <c r="F88">
        <v>2</v>
      </c>
      <c r="G88" t="s">
        <v>2055</v>
      </c>
      <c r="H88" t="s">
        <v>2056</v>
      </c>
      <c r="I88" t="s">
        <v>38</v>
      </c>
      <c r="J88" t="s">
        <v>67</v>
      </c>
      <c r="K88" t="s">
        <v>68</v>
      </c>
      <c r="L88" t="s">
        <v>2058</v>
      </c>
      <c r="M88" t="s">
        <v>2059</v>
      </c>
      <c r="N88">
        <v>1</v>
      </c>
      <c r="O88">
        <v>12</v>
      </c>
      <c r="P88">
        <v>0.83</v>
      </c>
      <c r="Q88">
        <v>1440</v>
      </c>
      <c r="R88">
        <v>1</v>
      </c>
      <c r="S88">
        <v>12</v>
      </c>
      <c r="T88">
        <v>0.83</v>
      </c>
      <c r="U88">
        <v>0</v>
      </c>
      <c r="V88">
        <v>0</v>
      </c>
      <c r="W88">
        <v>0</v>
      </c>
      <c r="X88">
        <v>0</v>
      </c>
      <c r="Y88">
        <v>0</v>
      </c>
      <c r="Z88">
        <v>0</v>
      </c>
      <c r="AA88">
        <v>0</v>
      </c>
      <c r="AB88">
        <v>0</v>
      </c>
      <c r="AC88">
        <v>0</v>
      </c>
      <c r="AD88">
        <v>0</v>
      </c>
      <c r="AE88">
        <v>0</v>
      </c>
      <c r="AF88">
        <v>0</v>
      </c>
      <c r="AG88" t="s">
        <v>477</v>
      </c>
      <c r="AH88" s="21" t="s">
        <v>572</v>
      </c>
      <c r="AI88" s="21">
        <v>345.36</v>
      </c>
      <c r="AJ88" s="21">
        <v>99.166666666666671</v>
      </c>
      <c r="AK88" s="21" t="s">
        <v>2063</v>
      </c>
      <c r="AL88" t="s">
        <v>70</v>
      </c>
      <c r="AM88" t="s">
        <v>2032</v>
      </c>
    </row>
    <row r="89" spans="1:39" x14ac:dyDescent="0.35">
      <c r="A89" t="s">
        <v>8340</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8343</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8346</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8349</v>
      </c>
      <c r="B92" t="s">
        <v>2277</v>
      </c>
      <c r="C92" t="s">
        <v>76</v>
      </c>
      <c r="D92" t="s">
        <v>2240</v>
      </c>
      <c r="E92" t="s">
        <v>560</v>
      </c>
      <c r="F92">
        <v>2</v>
      </c>
      <c r="G92" t="s">
        <v>2055</v>
      </c>
      <c r="H92" t="s">
        <v>2056</v>
      </c>
      <c r="I92" t="s">
        <v>38</v>
      </c>
      <c r="J92" t="s">
        <v>67</v>
      </c>
      <c r="K92" t="s">
        <v>68</v>
      </c>
      <c r="L92" t="s">
        <v>2058</v>
      </c>
      <c r="M92" t="s">
        <v>2059</v>
      </c>
      <c r="N92">
        <v>1</v>
      </c>
      <c r="O92">
        <v>17</v>
      </c>
      <c r="P92">
        <v>1.18</v>
      </c>
      <c r="Q92">
        <v>1440</v>
      </c>
      <c r="R92">
        <v>1</v>
      </c>
      <c r="S92">
        <v>17</v>
      </c>
      <c r="T92">
        <v>1.18</v>
      </c>
      <c r="U92">
        <v>0</v>
      </c>
      <c r="V92">
        <v>0</v>
      </c>
      <c r="W92">
        <v>0</v>
      </c>
      <c r="X92">
        <v>0</v>
      </c>
      <c r="Y92">
        <v>0</v>
      </c>
      <c r="Z92">
        <v>0</v>
      </c>
      <c r="AA92">
        <v>0</v>
      </c>
      <c r="AB92">
        <v>0</v>
      </c>
      <c r="AC92">
        <v>0</v>
      </c>
      <c r="AD92">
        <v>0</v>
      </c>
      <c r="AE92">
        <v>0</v>
      </c>
      <c r="AF92">
        <v>0</v>
      </c>
      <c r="AG92" t="s">
        <v>481</v>
      </c>
      <c r="AH92" s="21" t="s">
        <v>572</v>
      </c>
      <c r="AI92" s="21">
        <v>345.36</v>
      </c>
      <c r="AJ92" s="21">
        <v>98.819444444444443</v>
      </c>
      <c r="AK92" s="21" t="s">
        <v>2063</v>
      </c>
      <c r="AL92" t="s">
        <v>70</v>
      </c>
      <c r="AM92" t="s">
        <v>2032</v>
      </c>
    </row>
    <row r="93" spans="1:39" x14ac:dyDescent="0.35">
      <c r="A93" t="s">
        <v>8352</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8356</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8361</v>
      </c>
      <c r="B95" t="s">
        <v>2284</v>
      </c>
      <c r="C95" t="s">
        <v>66</v>
      </c>
      <c r="D95" t="s">
        <v>2280</v>
      </c>
      <c r="E95" t="s">
        <v>560</v>
      </c>
      <c r="F95">
        <v>1</v>
      </c>
      <c r="G95" t="s">
        <v>2055</v>
      </c>
      <c r="H95" t="s">
        <v>2056</v>
      </c>
      <c r="I95" t="s">
        <v>38</v>
      </c>
      <c r="J95" t="s">
        <v>67</v>
      </c>
      <c r="K95" t="s">
        <v>68</v>
      </c>
      <c r="L95" t="s">
        <v>2058</v>
      </c>
      <c r="M95" t="s">
        <v>2059</v>
      </c>
      <c r="N95">
        <v>1</v>
      </c>
      <c r="O95">
        <v>38</v>
      </c>
      <c r="P95">
        <v>2.64</v>
      </c>
      <c r="Q95">
        <v>1440</v>
      </c>
      <c r="R95">
        <v>0</v>
      </c>
      <c r="S95">
        <v>0</v>
      </c>
      <c r="T95">
        <v>0</v>
      </c>
      <c r="U95">
        <v>1</v>
      </c>
      <c r="V95">
        <v>38</v>
      </c>
      <c r="W95">
        <v>2.64</v>
      </c>
      <c r="X95">
        <v>0</v>
      </c>
      <c r="Y95">
        <v>0</v>
      </c>
      <c r="Z95">
        <v>0</v>
      </c>
      <c r="AA95">
        <v>0</v>
      </c>
      <c r="AB95">
        <v>0</v>
      </c>
      <c r="AC95">
        <v>0</v>
      </c>
      <c r="AD95">
        <v>0</v>
      </c>
      <c r="AE95">
        <v>0</v>
      </c>
      <c r="AF95">
        <v>0</v>
      </c>
      <c r="AG95" t="s">
        <v>484</v>
      </c>
      <c r="AH95" s="21" t="s">
        <v>572</v>
      </c>
      <c r="AI95" s="21">
        <v>345.36</v>
      </c>
      <c r="AJ95" s="21">
        <v>97.361111111111114</v>
      </c>
      <c r="AK95" s="21" t="s">
        <v>2060</v>
      </c>
      <c r="AL95" t="s">
        <v>70</v>
      </c>
      <c r="AM95" t="s">
        <v>2031</v>
      </c>
    </row>
    <row r="96" spans="1:39" x14ac:dyDescent="0.35">
      <c r="A96" t="s">
        <v>2262</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2278</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2281</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2283</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2060</v>
      </c>
      <c r="AL99" t="s">
        <v>70</v>
      </c>
      <c r="AM99" t="s">
        <v>2030</v>
      </c>
    </row>
    <row r="100" spans="1:39" x14ac:dyDescent="0.35">
      <c r="A100" t="s">
        <v>9893</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9897</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2060</v>
      </c>
      <c r="AL101" t="s">
        <v>70</v>
      </c>
      <c r="AM101" t="s">
        <v>2030</v>
      </c>
    </row>
    <row r="102" spans="1:39" x14ac:dyDescent="0.35">
      <c r="A102" t="s">
        <v>10205</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10316</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10324</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2314</v>
      </c>
      <c r="B105" t="s">
        <v>2312</v>
      </c>
      <c r="C105" t="s">
        <v>78</v>
      </c>
      <c r="D105" t="s">
        <v>2313</v>
      </c>
      <c r="E105" t="s">
        <v>560</v>
      </c>
      <c r="F105">
        <v>1</v>
      </c>
      <c r="G105" t="s">
        <v>2055</v>
      </c>
      <c r="H105" t="s">
        <v>2056</v>
      </c>
      <c r="I105" t="s">
        <v>38</v>
      </c>
      <c r="J105" t="s">
        <v>67</v>
      </c>
      <c r="K105" t="s">
        <v>68</v>
      </c>
      <c r="L105" t="s">
        <v>2058</v>
      </c>
      <c r="M105" t="s">
        <v>2059</v>
      </c>
      <c r="N105">
        <v>1</v>
      </c>
      <c r="O105">
        <v>11</v>
      </c>
      <c r="P105">
        <v>0.76</v>
      </c>
      <c r="Q105">
        <v>1440</v>
      </c>
      <c r="R105">
        <v>0</v>
      </c>
      <c r="S105">
        <v>0</v>
      </c>
      <c r="T105">
        <v>0</v>
      </c>
      <c r="U105">
        <v>1</v>
      </c>
      <c r="V105">
        <v>11</v>
      </c>
      <c r="W105">
        <v>0.76</v>
      </c>
      <c r="X105">
        <v>0</v>
      </c>
      <c r="Y105">
        <v>0</v>
      </c>
      <c r="Z105">
        <v>0</v>
      </c>
      <c r="AA105">
        <v>0</v>
      </c>
      <c r="AB105">
        <v>0</v>
      </c>
      <c r="AC105">
        <v>0</v>
      </c>
      <c r="AD105">
        <v>0</v>
      </c>
      <c r="AE105">
        <v>0</v>
      </c>
      <c r="AF105">
        <v>0</v>
      </c>
      <c r="AG105" t="s">
        <v>492</v>
      </c>
      <c r="AH105" s="21" t="s">
        <v>571</v>
      </c>
      <c r="AI105" s="21">
        <v>345.36</v>
      </c>
      <c r="AJ105" s="21">
        <v>99.236111111111114</v>
      </c>
      <c r="AK105" s="21" t="s">
        <v>2060</v>
      </c>
      <c r="AL105" t="s">
        <v>70</v>
      </c>
      <c r="AM105" t="s">
        <v>2032</v>
      </c>
    </row>
    <row r="106" spans="1:39" x14ac:dyDescent="0.35">
      <c r="A106" t="s">
        <v>13094</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13508</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13540</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13560</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2060</v>
      </c>
      <c r="AL109" t="s">
        <v>115</v>
      </c>
      <c r="AM109" t="s">
        <v>2031</v>
      </c>
    </row>
    <row r="110" spans="1:39" x14ac:dyDescent="0.35">
      <c r="A110" t="s">
        <v>13658</v>
      </c>
      <c r="B110" t="s">
        <v>2327</v>
      </c>
      <c r="C110" t="s">
        <v>237</v>
      </c>
      <c r="D110" t="s">
        <v>2328</v>
      </c>
      <c r="E110" t="s">
        <v>72</v>
      </c>
      <c r="F110">
        <v>1</v>
      </c>
      <c r="G110" t="s">
        <v>2055</v>
      </c>
      <c r="H110" t="s">
        <v>2056</v>
      </c>
      <c r="I110" t="s">
        <v>38</v>
      </c>
      <c r="J110" t="s">
        <v>73</v>
      </c>
      <c r="K110" t="s">
        <v>68</v>
      </c>
      <c r="L110" t="s">
        <v>2058</v>
      </c>
      <c r="M110" t="s">
        <v>2059</v>
      </c>
      <c r="N110">
        <v>0</v>
      </c>
      <c r="O110">
        <v>0</v>
      </c>
      <c r="P110">
        <v>0</v>
      </c>
      <c r="Q110">
        <v>1440</v>
      </c>
      <c r="R110">
        <v>0</v>
      </c>
      <c r="S110">
        <v>0</v>
      </c>
      <c r="T110">
        <v>0</v>
      </c>
      <c r="U110">
        <v>0</v>
      </c>
      <c r="V110">
        <v>0</v>
      </c>
      <c r="W110">
        <v>0</v>
      </c>
      <c r="X110">
        <v>0</v>
      </c>
      <c r="Y110">
        <v>0</v>
      </c>
      <c r="Z110">
        <v>0</v>
      </c>
      <c r="AA110">
        <v>0</v>
      </c>
      <c r="AB110">
        <v>0</v>
      </c>
      <c r="AC110">
        <v>0</v>
      </c>
      <c r="AD110">
        <v>0</v>
      </c>
      <c r="AE110">
        <v>0</v>
      </c>
      <c r="AF110">
        <v>0</v>
      </c>
      <c r="AG110" t="s">
        <v>497</v>
      </c>
      <c r="AH110" s="21" t="s">
        <v>571</v>
      </c>
      <c r="AI110" s="21">
        <v>345.36</v>
      </c>
      <c r="AJ110" s="21">
        <v>100</v>
      </c>
      <c r="AK110" s="21" t="s">
        <v>2060</v>
      </c>
      <c r="AL110" t="s">
        <v>75</v>
      </c>
      <c r="AM110" t="s">
        <v>2030</v>
      </c>
    </row>
    <row r="111" spans="1:39" x14ac:dyDescent="0.35">
      <c r="A111" t="s">
        <v>13682</v>
      </c>
      <c r="B111" t="s">
        <v>2330</v>
      </c>
      <c r="C111" t="s">
        <v>237</v>
      </c>
      <c r="D111" t="s">
        <v>2331</v>
      </c>
      <c r="E111" t="s">
        <v>72</v>
      </c>
      <c r="F111">
        <v>1</v>
      </c>
      <c r="G111" t="s">
        <v>2055</v>
      </c>
      <c r="H111" t="s">
        <v>2056</v>
      </c>
      <c r="I111" t="s">
        <v>38</v>
      </c>
      <c r="J111" t="s">
        <v>73</v>
      </c>
      <c r="K111" t="s">
        <v>68</v>
      </c>
      <c r="L111" t="s">
        <v>2058</v>
      </c>
      <c r="M111" t="s">
        <v>2059</v>
      </c>
      <c r="N111">
        <v>0</v>
      </c>
      <c r="O111">
        <v>0</v>
      </c>
      <c r="P111">
        <v>0</v>
      </c>
      <c r="Q111">
        <v>1440</v>
      </c>
      <c r="R111">
        <v>0</v>
      </c>
      <c r="S111">
        <v>0</v>
      </c>
      <c r="T111">
        <v>0</v>
      </c>
      <c r="U111">
        <v>0</v>
      </c>
      <c r="V111">
        <v>0</v>
      </c>
      <c r="W111">
        <v>0</v>
      </c>
      <c r="X111">
        <v>0</v>
      </c>
      <c r="Y111">
        <v>0</v>
      </c>
      <c r="Z111">
        <v>0</v>
      </c>
      <c r="AA111">
        <v>0</v>
      </c>
      <c r="AB111">
        <v>0</v>
      </c>
      <c r="AC111">
        <v>0</v>
      </c>
      <c r="AD111">
        <v>0</v>
      </c>
      <c r="AE111">
        <v>0</v>
      </c>
      <c r="AF111">
        <v>0</v>
      </c>
      <c r="AG111" t="s">
        <v>498</v>
      </c>
      <c r="AH111" s="21" t="s">
        <v>571</v>
      </c>
      <c r="AI111" s="21">
        <v>345.36</v>
      </c>
      <c r="AJ111" s="21">
        <v>100</v>
      </c>
      <c r="AK111" s="21" t="s">
        <v>2060</v>
      </c>
      <c r="AL111" t="s">
        <v>75</v>
      </c>
      <c r="AM111" t="s">
        <v>2032</v>
      </c>
    </row>
    <row r="112" spans="1:39" x14ac:dyDescent="0.35">
      <c r="A112" t="s">
        <v>23224</v>
      </c>
      <c r="B112" t="s">
        <v>2333</v>
      </c>
      <c r="C112" t="s">
        <v>237</v>
      </c>
      <c r="D112" t="s">
        <v>2075</v>
      </c>
      <c r="E112" t="s">
        <v>72</v>
      </c>
      <c r="F112">
        <v>1</v>
      </c>
      <c r="G112" t="s">
        <v>2055</v>
      </c>
      <c r="H112" t="s">
        <v>2056</v>
      </c>
      <c r="I112" t="s">
        <v>38</v>
      </c>
      <c r="J112" t="s">
        <v>73</v>
      </c>
      <c r="K112" t="s">
        <v>68</v>
      </c>
      <c r="L112" t="s">
        <v>2058</v>
      </c>
      <c r="M112" t="s">
        <v>2059</v>
      </c>
      <c r="N112">
        <v>4</v>
      </c>
      <c r="O112">
        <v>176</v>
      </c>
      <c r="P112">
        <v>12.22</v>
      </c>
      <c r="Q112">
        <v>1440</v>
      </c>
      <c r="R112">
        <v>0</v>
      </c>
      <c r="S112">
        <v>0</v>
      </c>
      <c r="T112">
        <v>0</v>
      </c>
      <c r="U112">
        <v>4</v>
      </c>
      <c r="V112">
        <v>176</v>
      </c>
      <c r="W112">
        <v>12.22</v>
      </c>
      <c r="X112">
        <v>0</v>
      </c>
      <c r="Y112">
        <v>0</v>
      </c>
      <c r="Z112">
        <v>0</v>
      </c>
      <c r="AA112">
        <v>0</v>
      </c>
      <c r="AB112">
        <v>0</v>
      </c>
      <c r="AC112">
        <v>0</v>
      </c>
      <c r="AD112">
        <v>0</v>
      </c>
      <c r="AE112">
        <v>0</v>
      </c>
      <c r="AF112">
        <v>0</v>
      </c>
      <c r="AG112" t="s">
        <v>499</v>
      </c>
      <c r="AH112" s="21" t="s">
        <v>570</v>
      </c>
      <c r="AI112" s="21">
        <v>345.36</v>
      </c>
      <c r="AJ112" s="21">
        <v>87.777777777777771</v>
      </c>
      <c r="AK112" s="21" t="s">
        <v>2063</v>
      </c>
      <c r="AL112" t="s">
        <v>75</v>
      </c>
      <c r="AM112" t="s">
        <v>2030</v>
      </c>
    </row>
    <row r="113" spans="1:39" x14ac:dyDescent="0.35">
      <c r="A113" t="s">
        <v>23594</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23616</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23635</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2063</v>
      </c>
      <c r="AL115" t="s">
        <v>70</v>
      </c>
      <c r="AM115" t="s">
        <v>2033</v>
      </c>
    </row>
    <row r="116" spans="1:39" x14ac:dyDescent="0.35">
      <c r="A116" t="s">
        <v>23655</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23680</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2060</v>
      </c>
      <c r="AL117" t="s">
        <v>70</v>
      </c>
      <c r="AM117" t="s">
        <v>2030</v>
      </c>
    </row>
    <row r="118" spans="1:39" x14ac:dyDescent="0.35">
      <c r="A118" t="s">
        <v>9077</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2355</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23741</v>
      </c>
      <c r="B120" t="s">
        <v>2356</v>
      </c>
      <c r="C120" t="s">
        <v>81</v>
      </c>
      <c r="D120" t="s">
        <v>2357</v>
      </c>
      <c r="E120" t="s">
        <v>560</v>
      </c>
      <c r="F120">
        <v>1</v>
      </c>
      <c r="G120" t="s">
        <v>2055</v>
      </c>
      <c r="H120" t="s">
        <v>2056</v>
      </c>
      <c r="I120" t="s">
        <v>38</v>
      </c>
      <c r="J120" t="s">
        <v>82</v>
      </c>
      <c r="K120" t="s">
        <v>68</v>
      </c>
      <c r="L120" t="s">
        <v>2058</v>
      </c>
      <c r="M120" t="s">
        <v>2358</v>
      </c>
      <c r="N120">
        <v>0</v>
      </c>
      <c r="O120">
        <v>0</v>
      </c>
      <c r="P120">
        <v>0</v>
      </c>
      <c r="Q120">
        <v>780</v>
      </c>
      <c r="R120">
        <v>0</v>
      </c>
      <c r="S120">
        <v>0</v>
      </c>
      <c r="T120">
        <v>0</v>
      </c>
      <c r="U120">
        <v>0</v>
      </c>
      <c r="V120">
        <v>0</v>
      </c>
      <c r="W120">
        <v>0</v>
      </c>
      <c r="X120">
        <v>0</v>
      </c>
      <c r="Y120">
        <v>0</v>
      </c>
      <c r="Z120">
        <v>0</v>
      </c>
      <c r="AA120">
        <v>0</v>
      </c>
      <c r="AB120">
        <v>0</v>
      </c>
      <c r="AC120">
        <v>0</v>
      </c>
      <c r="AD120">
        <v>0</v>
      </c>
      <c r="AE120">
        <v>0</v>
      </c>
      <c r="AF120">
        <v>0</v>
      </c>
      <c r="AG120" t="s">
        <v>507</v>
      </c>
      <c r="AH120" s="21" t="s">
        <v>571</v>
      </c>
      <c r="AI120" s="21">
        <v>187.20000000000005</v>
      </c>
      <c r="AJ120" s="21">
        <v>100</v>
      </c>
      <c r="AK120" s="21" t="s">
        <v>2063</v>
      </c>
      <c r="AL120" t="s">
        <v>70</v>
      </c>
      <c r="AM120" t="s">
        <v>2030</v>
      </c>
    </row>
    <row r="121" spans="1:39" x14ac:dyDescent="0.35">
      <c r="A121" t="s">
        <v>23856</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23947</v>
      </c>
      <c r="B122" t="s">
        <v>2363</v>
      </c>
      <c r="C122" t="s">
        <v>71</v>
      </c>
      <c r="D122" t="s">
        <v>2364</v>
      </c>
      <c r="E122" t="s">
        <v>72</v>
      </c>
      <c r="F122">
        <v>1</v>
      </c>
      <c r="G122" t="s">
        <v>2055</v>
      </c>
      <c r="H122" t="s">
        <v>2056</v>
      </c>
      <c r="I122" t="s">
        <v>38</v>
      </c>
      <c r="J122" t="s">
        <v>73</v>
      </c>
      <c r="K122" t="s">
        <v>68</v>
      </c>
      <c r="L122" t="s">
        <v>2058</v>
      </c>
      <c r="M122" t="s">
        <v>2059</v>
      </c>
      <c r="N122">
        <v>1</v>
      </c>
      <c r="O122">
        <v>19</v>
      </c>
      <c r="P122">
        <v>1.32</v>
      </c>
      <c r="Q122">
        <v>1440</v>
      </c>
      <c r="R122">
        <v>0</v>
      </c>
      <c r="S122">
        <v>0</v>
      </c>
      <c r="T122">
        <v>0</v>
      </c>
      <c r="U122">
        <v>1</v>
      </c>
      <c r="V122">
        <v>19</v>
      </c>
      <c r="W122">
        <v>1.32</v>
      </c>
      <c r="X122">
        <v>0</v>
      </c>
      <c r="Y122">
        <v>0</v>
      </c>
      <c r="Z122">
        <v>0</v>
      </c>
      <c r="AA122">
        <v>0</v>
      </c>
      <c r="AB122">
        <v>0</v>
      </c>
      <c r="AC122">
        <v>0</v>
      </c>
      <c r="AD122">
        <v>0</v>
      </c>
      <c r="AE122">
        <v>0</v>
      </c>
      <c r="AF122">
        <v>0</v>
      </c>
      <c r="AG122" t="s">
        <v>509</v>
      </c>
      <c r="AH122" s="21" t="s">
        <v>571</v>
      </c>
      <c r="AI122" s="21">
        <v>345.36</v>
      </c>
      <c r="AJ122" s="21">
        <v>98.680555555555557</v>
      </c>
      <c r="AK122" s="21" t="s">
        <v>2060</v>
      </c>
      <c r="AL122" t="s">
        <v>75</v>
      </c>
      <c r="AM122" t="s">
        <v>2031</v>
      </c>
    </row>
    <row r="123" spans="1:39" x14ac:dyDescent="0.35">
      <c r="A123" t="s">
        <v>23971</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2063</v>
      </c>
      <c r="AL123" t="s">
        <v>75</v>
      </c>
      <c r="AM123" t="s">
        <v>2032</v>
      </c>
    </row>
    <row r="124" spans="1:39" x14ac:dyDescent="0.35">
      <c r="A124" t="s">
        <v>25072</v>
      </c>
      <c r="B124" t="s">
        <v>2369</v>
      </c>
      <c r="C124" t="s">
        <v>78</v>
      </c>
      <c r="D124" t="s">
        <v>2370</v>
      </c>
      <c r="E124" t="s">
        <v>560</v>
      </c>
      <c r="F124">
        <v>1</v>
      </c>
      <c r="G124" t="s">
        <v>2055</v>
      </c>
      <c r="H124" t="s">
        <v>2056</v>
      </c>
      <c r="I124" t="s">
        <v>38</v>
      </c>
      <c r="J124" t="s">
        <v>67</v>
      </c>
      <c r="K124" t="s">
        <v>68</v>
      </c>
      <c r="L124" t="s">
        <v>2058</v>
      </c>
      <c r="M124" t="s">
        <v>2059</v>
      </c>
      <c r="N124">
        <v>0</v>
      </c>
      <c r="O124">
        <v>0</v>
      </c>
      <c r="P124">
        <v>0</v>
      </c>
      <c r="Q124">
        <v>1440</v>
      </c>
      <c r="R124">
        <v>0</v>
      </c>
      <c r="S124">
        <v>0</v>
      </c>
      <c r="T124">
        <v>0</v>
      </c>
      <c r="U124">
        <v>0</v>
      </c>
      <c r="V124">
        <v>0</v>
      </c>
      <c r="W124">
        <v>0</v>
      </c>
      <c r="X124">
        <v>0</v>
      </c>
      <c r="Y124">
        <v>0</v>
      </c>
      <c r="Z124">
        <v>0</v>
      </c>
      <c r="AA124">
        <v>0</v>
      </c>
      <c r="AB124">
        <v>0</v>
      </c>
      <c r="AC124">
        <v>0</v>
      </c>
      <c r="AD124">
        <v>0</v>
      </c>
      <c r="AE124">
        <v>0</v>
      </c>
      <c r="AF124">
        <v>0</v>
      </c>
      <c r="AG124" t="s">
        <v>511</v>
      </c>
      <c r="AH124" s="21" t="s">
        <v>571</v>
      </c>
      <c r="AI124" s="21">
        <v>345.36</v>
      </c>
      <c r="AJ124" s="21">
        <v>100</v>
      </c>
      <c r="AK124" s="21" t="s">
        <v>2060</v>
      </c>
      <c r="AL124" t="s">
        <v>70</v>
      </c>
      <c r="AM124" t="s">
        <v>2033</v>
      </c>
    </row>
    <row r="125" spans="1:39" x14ac:dyDescent="0.35">
      <c r="A125" t="s">
        <v>2374</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25100</v>
      </c>
      <c r="B126" t="s">
        <v>2375</v>
      </c>
      <c r="C126" t="s">
        <v>78</v>
      </c>
      <c r="D126" t="s">
        <v>2376</v>
      </c>
      <c r="E126" t="s">
        <v>560</v>
      </c>
      <c r="F126">
        <v>1</v>
      </c>
      <c r="G126" t="s">
        <v>2055</v>
      </c>
      <c r="H126" t="s">
        <v>2056</v>
      </c>
      <c r="I126" t="s">
        <v>38</v>
      </c>
      <c r="J126" t="s">
        <v>67</v>
      </c>
      <c r="K126" t="s">
        <v>68</v>
      </c>
      <c r="L126" t="s">
        <v>2058</v>
      </c>
      <c r="M126" t="s">
        <v>2170</v>
      </c>
      <c r="N126">
        <v>2</v>
      </c>
      <c r="O126">
        <v>76</v>
      </c>
      <c r="P126">
        <v>8.44</v>
      </c>
      <c r="Q126">
        <v>900</v>
      </c>
      <c r="R126">
        <v>0</v>
      </c>
      <c r="S126">
        <v>0</v>
      </c>
      <c r="T126">
        <v>0</v>
      </c>
      <c r="U126">
        <v>2</v>
      </c>
      <c r="V126">
        <v>76</v>
      </c>
      <c r="W126">
        <v>8.44</v>
      </c>
      <c r="X126">
        <v>0</v>
      </c>
      <c r="Y126">
        <v>0</v>
      </c>
      <c r="Z126">
        <v>0</v>
      </c>
      <c r="AA126">
        <v>0</v>
      </c>
      <c r="AB126">
        <v>0</v>
      </c>
      <c r="AC126">
        <v>0</v>
      </c>
      <c r="AD126">
        <v>0</v>
      </c>
      <c r="AE126">
        <v>0</v>
      </c>
      <c r="AF126">
        <v>0</v>
      </c>
      <c r="AG126" t="s">
        <v>513</v>
      </c>
      <c r="AH126" s="21" t="s">
        <v>571</v>
      </c>
      <c r="AI126" s="21">
        <v>216</v>
      </c>
      <c r="AJ126" s="21">
        <v>91.555555555555557</v>
      </c>
      <c r="AK126" s="21" t="s">
        <v>2063</v>
      </c>
      <c r="AL126" t="s">
        <v>70</v>
      </c>
      <c r="AM126" t="s">
        <v>2030</v>
      </c>
    </row>
    <row r="127" spans="1:39" x14ac:dyDescent="0.35">
      <c r="A127" t="s">
        <v>2380</v>
      </c>
      <c r="B127" t="s">
        <v>2378</v>
      </c>
      <c r="C127" t="s">
        <v>100</v>
      </c>
      <c r="D127" t="s">
        <v>2379</v>
      </c>
      <c r="E127" t="s">
        <v>560</v>
      </c>
      <c r="F127">
        <v>1</v>
      </c>
      <c r="G127" t="s">
        <v>2055</v>
      </c>
      <c r="H127" t="s">
        <v>2056</v>
      </c>
      <c r="I127" t="s">
        <v>38</v>
      </c>
      <c r="J127" t="s">
        <v>67</v>
      </c>
      <c r="K127" t="s">
        <v>68</v>
      </c>
      <c r="L127" t="s">
        <v>2058</v>
      </c>
      <c r="M127" t="s">
        <v>2059</v>
      </c>
      <c r="N127">
        <v>1</v>
      </c>
      <c r="O127">
        <v>23</v>
      </c>
      <c r="P127">
        <v>1.6</v>
      </c>
      <c r="Q127">
        <v>1440</v>
      </c>
      <c r="R127">
        <v>0</v>
      </c>
      <c r="S127">
        <v>0</v>
      </c>
      <c r="T127">
        <v>0</v>
      </c>
      <c r="U127">
        <v>1</v>
      </c>
      <c r="V127">
        <v>23</v>
      </c>
      <c r="W127">
        <v>1.6</v>
      </c>
      <c r="X127">
        <v>0</v>
      </c>
      <c r="Y127">
        <v>0</v>
      </c>
      <c r="Z127">
        <v>0</v>
      </c>
      <c r="AA127">
        <v>0</v>
      </c>
      <c r="AB127">
        <v>0</v>
      </c>
      <c r="AC127">
        <v>0</v>
      </c>
      <c r="AD127">
        <v>0</v>
      </c>
      <c r="AE127">
        <v>0</v>
      </c>
      <c r="AF127">
        <v>0</v>
      </c>
      <c r="AG127" t="s">
        <v>514</v>
      </c>
      <c r="AH127" s="21" t="s">
        <v>571</v>
      </c>
      <c r="AI127" s="21">
        <v>345.36</v>
      </c>
      <c r="AJ127" s="21">
        <v>98.402777777777771</v>
      </c>
      <c r="AK127" s="21" t="s">
        <v>2063</v>
      </c>
      <c r="AL127" t="s">
        <v>70</v>
      </c>
      <c r="AM127" t="s">
        <v>2030</v>
      </c>
    </row>
    <row r="128" spans="1:39" x14ac:dyDescent="0.35">
      <c r="A128" t="s">
        <v>2386</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2389</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2392</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2398</v>
      </c>
      <c r="B131" t="s">
        <v>2390</v>
      </c>
      <c r="C131" t="s">
        <v>71</v>
      </c>
      <c r="D131" t="s">
        <v>2391</v>
      </c>
      <c r="E131" t="s">
        <v>72</v>
      </c>
      <c r="F131">
        <v>2</v>
      </c>
      <c r="G131" t="s">
        <v>2055</v>
      </c>
      <c r="H131" t="s">
        <v>2056</v>
      </c>
      <c r="I131" t="s">
        <v>38</v>
      </c>
      <c r="J131" t="s">
        <v>73</v>
      </c>
      <c r="K131" t="s">
        <v>68</v>
      </c>
      <c r="L131" t="s">
        <v>2058</v>
      </c>
      <c r="M131" t="s">
        <v>2059</v>
      </c>
      <c r="N131">
        <v>1</v>
      </c>
      <c r="O131">
        <v>43</v>
      </c>
      <c r="P131">
        <v>2.99</v>
      </c>
      <c r="Q131">
        <v>1440</v>
      </c>
      <c r="R131">
        <v>0</v>
      </c>
      <c r="S131">
        <v>0</v>
      </c>
      <c r="T131">
        <v>0</v>
      </c>
      <c r="U131">
        <v>1</v>
      </c>
      <c r="V131">
        <v>43</v>
      </c>
      <c r="W131">
        <v>2.99</v>
      </c>
      <c r="X131">
        <v>0</v>
      </c>
      <c r="Y131">
        <v>0</v>
      </c>
      <c r="Z131">
        <v>0</v>
      </c>
      <c r="AA131">
        <v>0</v>
      </c>
      <c r="AB131">
        <v>0</v>
      </c>
      <c r="AC131">
        <v>0</v>
      </c>
      <c r="AD131">
        <v>0</v>
      </c>
      <c r="AE131">
        <v>0</v>
      </c>
      <c r="AF131">
        <v>0</v>
      </c>
      <c r="AG131" t="s">
        <v>518</v>
      </c>
      <c r="AH131" s="21" t="s">
        <v>571</v>
      </c>
      <c r="AI131" s="21">
        <v>345.36</v>
      </c>
      <c r="AJ131" s="21">
        <v>97.013888888888886</v>
      </c>
      <c r="AK131" s="21" t="s">
        <v>2063</v>
      </c>
      <c r="AL131" t="s">
        <v>75</v>
      </c>
      <c r="AM131" t="s">
        <v>2033</v>
      </c>
    </row>
    <row r="132" spans="1:39" x14ac:dyDescent="0.35">
      <c r="A132" t="s">
        <v>2401</v>
      </c>
      <c r="B132" t="s">
        <v>2393</v>
      </c>
      <c r="C132" t="s">
        <v>66</v>
      </c>
      <c r="D132" t="s">
        <v>2394</v>
      </c>
      <c r="E132" t="s">
        <v>560</v>
      </c>
      <c r="F132">
        <v>1</v>
      </c>
      <c r="G132" t="s">
        <v>2055</v>
      </c>
      <c r="H132" t="s">
        <v>2056</v>
      </c>
      <c r="I132" t="s">
        <v>38</v>
      </c>
      <c r="J132" t="s">
        <v>67</v>
      </c>
      <c r="K132" t="s">
        <v>68</v>
      </c>
      <c r="L132" t="s">
        <v>2058</v>
      </c>
      <c r="M132" t="s">
        <v>2059</v>
      </c>
      <c r="N132">
        <v>0</v>
      </c>
      <c r="O132">
        <v>0</v>
      </c>
      <c r="P132">
        <v>0</v>
      </c>
      <c r="Q132">
        <v>1440</v>
      </c>
      <c r="R132">
        <v>0</v>
      </c>
      <c r="S132">
        <v>0</v>
      </c>
      <c r="T132">
        <v>0</v>
      </c>
      <c r="U132">
        <v>0</v>
      </c>
      <c r="V132">
        <v>0</v>
      </c>
      <c r="W132">
        <v>0</v>
      </c>
      <c r="X132">
        <v>0</v>
      </c>
      <c r="Y132">
        <v>0</v>
      </c>
      <c r="Z132">
        <v>0</v>
      </c>
      <c r="AA132">
        <v>0</v>
      </c>
      <c r="AB132">
        <v>0</v>
      </c>
      <c r="AC132">
        <v>0</v>
      </c>
      <c r="AD132">
        <v>0</v>
      </c>
      <c r="AE132">
        <v>0</v>
      </c>
      <c r="AF132">
        <v>0</v>
      </c>
      <c r="AG132" t="s">
        <v>519</v>
      </c>
      <c r="AH132" s="21" t="s">
        <v>571</v>
      </c>
      <c r="AI132" s="21">
        <v>345.36</v>
      </c>
      <c r="AJ132" s="21">
        <v>100</v>
      </c>
      <c r="AK132" s="21" t="s">
        <v>2063</v>
      </c>
      <c r="AL132" t="s">
        <v>70</v>
      </c>
      <c r="AM132" t="s">
        <v>2030</v>
      </c>
    </row>
    <row r="133" spans="1:39" x14ac:dyDescent="0.35">
      <c r="A133" t="s">
        <v>2404</v>
      </c>
      <c r="B133" t="s">
        <v>2396</v>
      </c>
      <c r="C133" t="s">
        <v>76</v>
      </c>
      <c r="D133" t="s">
        <v>2397</v>
      </c>
      <c r="E133" t="s">
        <v>560</v>
      </c>
      <c r="F133">
        <v>1</v>
      </c>
      <c r="G133" t="s">
        <v>2055</v>
      </c>
      <c r="H133" t="s">
        <v>2056</v>
      </c>
      <c r="I133" t="s">
        <v>38</v>
      </c>
      <c r="J133" t="s">
        <v>67</v>
      </c>
      <c r="K133" t="s">
        <v>68</v>
      </c>
      <c r="L133" t="s">
        <v>2058</v>
      </c>
      <c r="M133" t="s">
        <v>2059</v>
      </c>
      <c r="N133">
        <v>0</v>
      </c>
      <c r="O133">
        <v>0</v>
      </c>
      <c r="P133">
        <v>0</v>
      </c>
      <c r="Q133">
        <v>1440</v>
      </c>
      <c r="R133">
        <v>0</v>
      </c>
      <c r="S133">
        <v>0</v>
      </c>
      <c r="T133">
        <v>0</v>
      </c>
      <c r="U133">
        <v>0</v>
      </c>
      <c r="V133">
        <v>0</v>
      </c>
      <c r="W133">
        <v>0</v>
      </c>
      <c r="X133">
        <v>0</v>
      </c>
      <c r="Y133">
        <v>0</v>
      </c>
      <c r="Z133">
        <v>0</v>
      </c>
      <c r="AA133">
        <v>0</v>
      </c>
      <c r="AB133">
        <v>0</v>
      </c>
      <c r="AC133">
        <v>0</v>
      </c>
      <c r="AD133">
        <v>0</v>
      </c>
      <c r="AE133">
        <v>0</v>
      </c>
      <c r="AF133">
        <v>0</v>
      </c>
      <c r="AG133" t="s">
        <v>520</v>
      </c>
      <c r="AH133" s="21" t="s">
        <v>571</v>
      </c>
      <c r="AI133" s="21">
        <v>345.36</v>
      </c>
      <c r="AJ133" s="21">
        <v>100</v>
      </c>
      <c r="AK133" s="21" t="s">
        <v>2060</v>
      </c>
      <c r="AL133" t="s">
        <v>70</v>
      </c>
      <c r="AM133" t="s">
        <v>2033</v>
      </c>
    </row>
    <row r="134" spans="1:39" x14ac:dyDescent="0.35">
      <c r="A134" t="s">
        <v>25190</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2063</v>
      </c>
      <c r="AL134" t="s">
        <v>75</v>
      </c>
      <c r="AM134" t="s">
        <v>2032</v>
      </c>
    </row>
    <row r="135" spans="1:39" x14ac:dyDescent="0.35">
      <c r="A135" t="s">
        <v>2407</v>
      </c>
      <c r="B135" t="s">
        <v>2402</v>
      </c>
      <c r="C135" t="s">
        <v>78</v>
      </c>
      <c r="D135" t="s">
        <v>2403</v>
      </c>
      <c r="E135" t="s">
        <v>560</v>
      </c>
      <c r="F135">
        <v>1</v>
      </c>
      <c r="G135" t="s">
        <v>2055</v>
      </c>
      <c r="H135" t="s">
        <v>2056</v>
      </c>
      <c r="I135" t="s">
        <v>38</v>
      </c>
      <c r="J135" t="s">
        <v>67</v>
      </c>
      <c r="K135" t="s">
        <v>68</v>
      </c>
      <c r="L135" t="s">
        <v>2058</v>
      </c>
      <c r="M135" t="s">
        <v>2059</v>
      </c>
      <c r="N135">
        <v>1</v>
      </c>
      <c r="O135">
        <v>19</v>
      </c>
      <c r="P135">
        <v>1.32</v>
      </c>
      <c r="Q135">
        <v>1440</v>
      </c>
      <c r="R135">
        <v>1</v>
      </c>
      <c r="S135">
        <v>19</v>
      </c>
      <c r="T135">
        <v>1.32</v>
      </c>
      <c r="U135">
        <v>0</v>
      </c>
      <c r="V135">
        <v>0</v>
      </c>
      <c r="W135">
        <v>0</v>
      </c>
      <c r="X135">
        <v>0</v>
      </c>
      <c r="Y135">
        <v>0</v>
      </c>
      <c r="Z135">
        <v>0</v>
      </c>
      <c r="AA135">
        <v>0</v>
      </c>
      <c r="AB135">
        <v>0</v>
      </c>
      <c r="AC135">
        <v>0</v>
      </c>
      <c r="AD135">
        <v>0</v>
      </c>
      <c r="AE135">
        <v>0</v>
      </c>
      <c r="AF135">
        <v>0</v>
      </c>
      <c r="AG135" t="s">
        <v>522</v>
      </c>
      <c r="AH135" s="21" t="s">
        <v>571</v>
      </c>
      <c r="AI135" s="21">
        <v>345.36</v>
      </c>
      <c r="AJ135" s="21">
        <v>98.680555555555557</v>
      </c>
      <c r="AK135" s="21" t="s">
        <v>2063</v>
      </c>
      <c r="AL135" t="s">
        <v>70</v>
      </c>
      <c r="AM135" t="s">
        <v>2032</v>
      </c>
    </row>
    <row r="136" spans="1:39" x14ac:dyDescent="0.35">
      <c r="A136" t="s">
        <v>2410</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2060</v>
      </c>
      <c r="AL136" t="s">
        <v>70</v>
      </c>
      <c r="AM136" t="s">
        <v>2032</v>
      </c>
    </row>
    <row r="137" spans="1:39" x14ac:dyDescent="0.35">
      <c r="A137" t="s">
        <v>2416</v>
      </c>
      <c r="B137" t="s">
        <v>2408</v>
      </c>
      <c r="C137" t="s">
        <v>822</v>
      </c>
      <c r="D137" t="s">
        <v>2409</v>
      </c>
      <c r="E137" t="s">
        <v>72</v>
      </c>
      <c r="F137">
        <v>1</v>
      </c>
      <c r="G137" t="s">
        <v>2055</v>
      </c>
      <c r="H137" t="s">
        <v>2056</v>
      </c>
      <c r="I137" t="s">
        <v>38</v>
      </c>
      <c r="J137" t="s">
        <v>425</v>
      </c>
      <c r="K137" t="s">
        <v>68</v>
      </c>
      <c r="L137" t="s">
        <v>2058</v>
      </c>
      <c r="M137" t="s">
        <v>2059</v>
      </c>
      <c r="N137">
        <v>1</v>
      </c>
      <c r="O137">
        <v>55</v>
      </c>
      <c r="P137">
        <v>3.82</v>
      </c>
      <c r="Q137">
        <v>1440</v>
      </c>
      <c r="R137">
        <v>0</v>
      </c>
      <c r="S137">
        <v>0</v>
      </c>
      <c r="T137">
        <v>0</v>
      </c>
      <c r="U137">
        <v>1</v>
      </c>
      <c r="V137">
        <v>55</v>
      </c>
      <c r="W137">
        <v>3.82</v>
      </c>
      <c r="X137">
        <v>0</v>
      </c>
      <c r="Y137">
        <v>0</v>
      </c>
      <c r="Z137">
        <v>0</v>
      </c>
      <c r="AA137">
        <v>0</v>
      </c>
      <c r="AB137">
        <v>0</v>
      </c>
      <c r="AC137">
        <v>0</v>
      </c>
      <c r="AD137">
        <v>0</v>
      </c>
      <c r="AE137">
        <v>0</v>
      </c>
      <c r="AF137">
        <v>0</v>
      </c>
      <c r="AG137" t="s">
        <v>524</v>
      </c>
      <c r="AH137" s="21" t="s">
        <v>571</v>
      </c>
      <c r="AI137" s="21">
        <v>345.36</v>
      </c>
      <c r="AJ137" s="21">
        <v>96.180555555555557</v>
      </c>
      <c r="AK137" s="21" t="s">
        <v>2063</v>
      </c>
      <c r="AL137" t="s">
        <v>75</v>
      </c>
      <c r="AM137" t="s">
        <v>2030</v>
      </c>
    </row>
    <row r="138" spans="1:39" x14ac:dyDescent="0.35">
      <c r="A138" t="s">
        <v>25214</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2419</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2422</v>
      </c>
      <c r="B140" t="s">
        <v>2417</v>
      </c>
      <c r="C140" t="s">
        <v>100</v>
      </c>
      <c r="D140" t="s">
        <v>2418</v>
      </c>
      <c r="E140" t="s">
        <v>560</v>
      </c>
      <c r="F140">
        <v>1</v>
      </c>
      <c r="G140" t="s">
        <v>2055</v>
      </c>
      <c r="H140" t="s">
        <v>2056</v>
      </c>
      <c r="I140" t="s">
        <v>38</v>
      </c>
      <c r="J140" t="s">
        <v>67</v>
      </c>
      <c r="K140" t="s">
        <v>68</v>
      </c>
      <c r="L140" t="s">
        <v>2058</v>
      </c>
      <c r="M140" t="s">
        <v>2059</v>
      </c>
      <c r="N140">
        <v>0</v>
      </c>
      <c r="O140">
        <v>0</v>
      </c>
      <c r="P140">
        <v>0</v>
      </c>
      <c r="Q140">
        <v>1440</v>
      </c>
      <c r="R140">
        <v>0</v>
      </c>
      <c r="S140">
        <v>0</v>
      </c>
      <c r="T140">
        <v>0</v>
      </c>
      <c r="U140">
        <v>0</v>
      </c>
      <c r="V140">
        <v>0</v>
      </c>
      <c r="W140">
        <v>0</v>
      </c>
      <c r="X140">
        <v>0</v>
      </c>
      <c r="Y140">
        <v>0</v>
      </c>
      <c r="Z140">
        <v>0</v>
      </c>
      <c r="AA140">
        <v>0</v>
      </c>
      <c r="AB140">
        <v>0</v>
      </c>
      <c r="AC140">
        <v>0</v>
      </c>
      <c r="AD140">
        <v>0</v>
      </c>
      <c r="AE140">
        <v>0</v>
      </c>
      <c r="AF140">
        <v>0</v>
      </c>
      <c r="AG140" t="s">
        <v>527</v>
      </c>
      <c r="AH140" s="21" t="s">
        <v>571</v>
      </c>
      <c r="AI140" s="21">
        <v>345.36</v>
      </c>
      <c r="AJ140" s="21">
        <v>100</v>
      </c>
      <c r="AK140" s="21" t="s">
        <v>2063</v>
      </c>
      <c r="AL140" t="s">
        <v>70</v>
      </c>
      <c r="AM140" t="s">
        <v>2030</v>
      </c>
    </row>
    <row r="141" spans="1:39" x14ac:dyDescent="0.35">
      <c r="A141" t="s">
        <v>2428</v>
      </c>
      <c r="B141" t="s">
        <v>2420</v>
      </c>
      <c r="C141" t="s">
        <v>86</v>
      </c>
      <c r="D141" t="s">
        <v>2421</v>
      </c>
      <c r="E141" t="s">
        <v>72</v>
      </c>
      <c r="F141">
        <v>1</v>
      </c>
      <c r="G141" t="s">
        <v>2055</v>
      </c>
      <c r="H141" t="s">
        <v>2056</v>
      </c>
      <c r="I141" t="s">
        <v>38</v>
      </c>
      <c r="J141" t="s">
        <v>73</v>
      </c>
      <c r="K141" t="s">
        <v>68</v>
      </c>
      <c r="L141" t="s">
        <v>2058</v>
      </c>
      <c r="M141" t="s">
        <v>2059</v>
      </c>
      <c r="N141">
        <v>1</v>
      </c>
      <c r="O141">
        <v>65</v>
      </c>
      <c r="P141">
        <v>4.51</v>
      </c>
      <c r="Q141">
        <v>1440</v>
      </c>
      <c r="R141">
        <v>0</v>
      </c>
      <c r="S141">
        <v>0</v>
      </c>
      <c r="T141">
        <v>0</v>
      </c>
      <c r="U141">
        <v>1</v>
      </c>
      <c r="V141">
        <v>65</v>
      </c>
      <c r="W141">
        <v>4.51</v>
      </c>
      <c r="X141">
        <v>0</v>
      </c>
      <c r="Y141">
        <v>0</v>
      </c>
      <c r="Z141">
        <v>0</v>
      </c>
      <c r="AA141">
        <v>0</v>
      </c>
      <c r="AB141">
        <v>0</v>
      </c>
      <c r="AC141">
        <v>0</v>
      </c>
      <c r="AD141">
        <v>0</v>
      </c>
      <c r="AE141">
        <v>0</v>
      </c>
      <c r="AF141">
        <v>0</v>
      </c>
      <c r="AG141" t="s">
        <v>528</v>
      </c>
      <c r="AH141" s="21" t="s">
        <v>571</v>
      </c>
      <c r="AI141" s="21">
        <v>345.36</v>
      </c>
      <c r="AJ141" s="21">
        <v>95.486111111111114</v>
      </c>
      <c r="AK141" s="21" t="s">
        <v>2063</v>
      </c>
      <c r="AL141" t="s">
        <v>75</v>
      </c>
      <c r="AM141" t="s">
        <v>2032</v>
      </c>
    </row>
    <row r="142" spans="1:39" x14ac:dyDescent="0.35">
      <c r="A142" t="s">
        <v>25258</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25282</v>
      </c>
      <c r="B143" t="s">
        <v>2426</v>
      </c>
      <c r="C143" t="s">
        <v>86</v>
      </c>
      <c r="D143" t="s">
        <v>2427</v>
      </c>
      <c r="E143" t="s">
        <v>72</v>
      </c>
      <c r="F143">
        <v>1</v>
      </c>
      <c r="G143" t="s">
        <v>2055</v>
      </c>
      <c r="H143" t="s">
        <v>2056</v>
      </c>
      <c r="I143" t="s">
        <v>38</v>
      </c>
      <c r="J143" t="s">
        <v>73</v>
      </c>
      <c r="K143" t="s">
        <v>68</v>
      </c>
      <c r="L143" t="s">
        <v>2058</v>
      </c>
      <c r="M143" t="s">
        <v>2170</v>
      </c>
      <c r="N143">
        <v>0</v>
      </c>
      <c r="O143">
        <v>0</v>
      </c>
      <c r="P143">
        <v>0</v>
      </c>
      <c r="Q143">
        <v>900</v>
      </c>
      <c r="R143">
        <v>0</v>
      </c>
      <c r="S143">
        <v>0</v>
      </c>
      <c r="T143">
        <v>0</v>
      </c>
      <c r="U143">
        <v>0</v>
      </c>
      <c r="V143">
        <v>0</v>
      </c>
      <c r="W143">
        <v>0</v>
      </c>
      <c r="X143">
        <v>0</v>
      </c>
      <c r="Y143">
        <v>0</v>
      </c>
      <c r="Z143">
        <v>0</v>
      </c>
      <c r="AA143">
        <v>0</v>
      </c>
      <c r="AB143">
        <v>0</v>
      </c>
      <c r="AC143">
        <v>0</v>
      </c>
      <c r="AD143">
        <v>0</v>
      </c>
      <c r="AE143">
        <v>0</v>
      </c>
      <c r="AF143">
        <v>0</v>
      </c>
      <c r="AG143" t="s">
        <v>530</v>
      </c>
      <c r="AH143" s="21" t="s">
        <v>571</v>
      </c>
      <c r="AI143" s="21">
        <v>216</v>
      </c>
      <c r="AJ143" s="21">
        <v>100</v>
      </c>
      <c r="AK143" s="21" t="s">
        <v>2060</v>
      </c>
      <c r="AL143" t="s">
        <v>75</v>
      </c>
      <c r="AM143" t="s">
        <v>2031</v>
      </c>
    </row>
    <row r="144" spans="1:39" x14ac:dyDescent="0.35">
      <c r="A144" t="s">
        <v>2432</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2438</v>
      </c>
      <c r="B145" t="s">
        <v>2433</v>
      </c>
      <c r="C145" t="s">
        <v>71</v>
      </c>
      <c r="D145" t="s">
        <v>2434</v>
      </c>
      <c r="E145" t="s">
        <v>72</v>
      </c>
      <c r="F145">
        <v>1</v>
      </c>
      <c r="G145" t="s">
        <v>2055</v>
      </c>
      <c r="H145" t="s">
        <v>2056</v>
      </c>
      <c r="I145" t="s">
        <v>38</v>
      </c>
      <c r="J145" t="s">
        <v>73</v>
      </c>
      <c r="K145" t="s">
        <v>68</v>
      </c>
      <c r="L145" t="s">
        <v>2058</v>
      </c>
      <c r="M145" t="s">
        <v>2059</v>
      </c>
      <c r="N145">
        <v>0</v>
      </c>
      <c r="O145">
        <v>0</v>
      </c>
      <c r="P145">
        <v>0</v>
      </c>
      <c r="Q145">
        <v>1440</v>
      </c>
      <c r="R145">
        <v>0</v>
      </c>
      <c r="S145">
        <v>0</v>
      </c>
      <c r="T145">
        <v>0</v>
      </c>
      <c r="U145">
        <v>0</v>
      </c>
      <c r="V145">
        <v>0</v>
      </c>
      <c r="W145">
        <v>0</v>
      </c>
      <c r="X145">
        <v>0</v>
      </c>
      <c r="Y145">
        <v>0</v>
      </c>
      <c r="Z145">
        <v>0</v>
      </c>
      <c r="AA145">
        <v>0</v>
      </c>
      <c r="AB145">
        <v>0</v>
      </c>
      <c r="AC145">
        <v>0</v>
      </c>
      <c r="AD145">
        <v>0</v>
      </c>
      <c r="AE145">
        <v>0</v>
      </c>
      <c r="AF145">
        <v>0</v>
      </c>
      <c r="AG145" t="s">
        <v>532</v>
      </c>
      <c r="AH145" s="21" t="s">
        <v>571</v>
      </c>
      <c r="AI145" s="21">
        <v>345.36</v>
      </c>
      <c r="AJ145" s="21">
        <v>100</v>
      </c>
      <c r="AK145" s="21" t="s">
        <v>2063</v>
      </c>
      <c r="AL145" t="s">
        <v>75</v>
      </c>
      <c r="AM145" t="s">
        <v>2032</v>
      </c>
    </row>
    <row r="146" spans="1:39" x14ac:dyDescent="0.35">
      <c r="A146" t="s">
        <v>2441</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2444</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25332</v>
      </c>
      <c r="B148" t="s">
        <v>2442</v>
      </c>
      <c r="C148" t="s">
        <v>117</v>
      </c>
      <c r="D148" t="s">
        <v>2443</v>
      </c>
      <c r="E148" t="s">
        <v>560</v>
      </c>
      <c r="F148">
        <v>1</v>
      </c>
      <c r="G148" t="s">
        <v>2055</v>
      </c>
      <c r="H148" t="s">
        <v>2056</v>
      </c>
      <c r="I148" t="s">
        <v>38</v>
      </c>
      <c r="J148" t="s">
        <v>67</v>
      </c>
      <c r="K148" t="s">
        <v>68</v>
      </c>
      <c r="L148" t="s">
        <v>2058</v>
      </c>
      <c r="M148" t="s">
        <v>2059</v>
      </c>
      <c r="N148">
        <v>0</v>
      </c>
      <c r="O148">
        <v>0</v>
      </c>
      <c r="P148">
        <v>0</v>
      </c>
      <c r="Q148">
        <v>1440</v>
      </c>
      <c r="R148">
        <v>0</v>
      </c>
      <c r="S148">
        <v>0</v>
      </c>
      <c r="T148">
        <v>0</v>
      </c>
      <c r="U148">
        <v>0</v>
      </c>
      <c r="V148">
        <v>0</v>
      </c>
      <c r="W148">
        <v>0</v>
      </c>
      <c r="X148">
        <v>0</v>
      </c>
      <c r="Y148">
        <v>0</v>
      </c>
      <c r="Z148">
        <v>0</v>
      </c>
      <c r="AA148">
        <v>0</v>
      </c>
      <c r="AB148">
        <v>0</v>
      </c>
      <c r="AC148">
        <v>0</v>
      </c>
      <c r="AD148">
        <v>0</v>
      </c>
      <c r="AE148">
        <v>0</v>
      </c>
      <c r="AF148">
        <v>0</v>
      </c>
      <c r="AG148" t="s">
        <v>535</v>
      </c>
      <c r="AH148" s="21" t="s">
        <v>571</v>
      </c>
      <c r="AI148" s="21">
        <v>345.36</v>
      </c>
      <c r="AJ148" s="21">
        <v>100</v>
      </c>
      <c r="AK148" s="21" t="s">
        <v>2060</v>
      </c>
      <c r="AL148" t="s">
        <v>70</v>
      </c>
      <c r="AM148" t="s">
        <v>2033</v>
      </c>
    </row>
    <row r="149" spans="1:39" x14ac:dyDescent="0.35">
      <c r="A149" t="s">
        <v>2447</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25375</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2060</v>
      </c>
      <c r="AL150" t="s">
        <v>70</v>
      </c>
      <c r="AM150" t="s">
        <v>2030</v>
      </c>
    </row>
    <row r="151" spans="1:39" x14ac:dyDescent="0.35">
      <c r="A151" t="s">
        <v>2453</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2462</v>
      </c>
      <c r="B152" t="s">
        <v>2454</v>
      </c>
      <c r="C152" t="s">
        <v>567</v>
      </c>
      <c r="D152" t="s">
        <v>2455</v>
      </c>
      <c r="E152" t="s">
        <v>560</v>
      </c>
      <c r="F152">
        <v>1</v>
      </c>
      <c r="G152" t="s">
        <v>2055</v>
      </c>
      <c r="H152" t="s">
        <v>2056</v>
      </c>
      <c r="I152" t="s">
        <v>38</v>
      </c>
      <c r="J152" t="s">
        <v>428</v>
      </c>
      <c r="K152" t="s">
        <v>68</v>
      </c>
      <c r="L152" t="s">
        <v>2058</v>
      </c>
      <c r="M152" t="s">
        <v>2059</v>
      </c>
      <c r="N152">
        <v>1</v>
      </c>
      <c r="O152">
        <v>46</v>
      </c>
      <c r="P152">
        <v>3.19</v>
      </c>
      <c r="Q152">
        <v>1440</v>
      </c>
      <c r="R152">
        <v>0</v>
      </c>
      <c r="S152">
        <v>0</v>
      </c>
      <c r="T152">
        <v>0</v>
      </c>
      <c r="U152">
        <v>1</v>
      </c>
      <c r="V152">
        <v>46</v>
      </c>
      <c r="W152">
        <v>3.19</v>
      </c>
      <c r="X152">
        <v>0</v>
      </c>
      <c r="Y152">
        <v>0</v>
      </c>
      <c r="Z152">
        <v>0</v>
      </c>
      <c r="AA152">
        <v>0</v>
      </c>
      <c r="AB152">
        <v>0</v>
      </c>
      <c r="AC152">
        <v>0</v>
      </c>
      <c r="AD152">
        <v>0</v>
      </c>
      <c r="AE152">
        <v>0</v>
      </c>
      <c r="AF152">
        <v>0</v>
      </c>
      <c r="AG152" t="s">
        <v>539</v>
      </c>
      <c r="AH152" s="21" t="s">
        <v>571</v>
      </c>
      <c r="AI152" s="21">
        <v>345.36</v>
      </c>
      <c r="AJ152" s="21">
        <v>96.805555555555557</v>
      </c>
      <c r="AK152" s="21" t="s">
        <v>2063</v>
      </c>
      <c r="AL152" t="s">
        <v>70</v>
      </c>
      <c r="AM152" t="s">
        <v>2032</v>
      </c>
    </row>
    <row r="153" spans="1:39" x14ac:dyDescent="0.35">
      <c r="A153" t="s">
        <v>25395</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2465</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9738</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2063</v>
      </c>
      <c r="AL155" t="s">
        <v>70</v>
      </c>
      <c r="AM155" t="s">
        <v>2033</v>
      </c>
    </row>
    <row r="156" spans="1:39" x14ac:dyDescent="0.35">
      <c r="A156" t="s">
        <v>25438</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2060</v>
      </c>
      <c r="AL156" t="s">
        <v>70</v>
      </c>
      <c r="AM156" t="s">
        <v>2030</v>
      </c>
    </row>
    <row r="157" spans="1:39" x14ac:dyDescent="0.35">
      <c r="A157" t="s">
        <v>2471</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2474</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2063</v>
      </c>
      <c r="AL158" t="s">
        <v>70</v>
      </c>
      <c r="AM158" t="s">
        <v>2030</v>
      </c>
    </row>
    <row r="159" spans="1:39" x14ac:dyDescent="0.35">
      <c r="A159" t="s">
        <v>25516</v>
      </c>
      <c r="B159" t="s">
        <v>2475</v>
      </c>
      <c r="C159" t="s">
        <v>92</v>
      </c>
      <c r="D159" t="s">
        <v>2476</v>
      </c>
      <c r="E159" t="s">
        <v>119</v>
      </c>
      <c r="F159">
        <v>1</v>
      </c>
      <c r="G159" t="s">
        <v>2055</v>
      </c>
      <c r="H159" t="s">
        <v>2056</v>
      </c>
      <c r="I159" t="s">
        <v>38</v>
      </c>
      <c r="J159" t="s">
        <v>67</v>
      </c>
      <c r="K159" t="s">
        <v>68</v>
      </c>
      <c r="L159" t="s">
        <v>2058</v>
      </c>
      <c r="M159" t="s">
        <v>2059</v>
      </c>
      <c r="N159">
        <v>1</v>
      </c>
      <c r="O159">
        <v>32</v>
      </c>
      <c r="P159">
        <v>2.2200000000000002</v>
      </c>
      <c r="Q159">
        <v>1440</v>
      </c>
      <c r="R159">
        <v>1</v>
      </c>
      <c r="S159">
        <v>32</v>
      </c>
      <c r="T159">
        <v>2.2200000000000002</v>
      </c>
      <c r="U159">
        <v>0</v>
      </c>
      <c r="V159">
        <v>0</v>
      </c>
      <c r="W159">
        <v>0</v>
      </c>
      <c r="X159">
        <v>0</v>
      </c>
      <c r="Y159">
        <v>0</v>
      </c>
      <c r="Z159">
        <v>0</v>
      </c>
      <c r="AA159">
        <v>0</v>
      </c>
      <c r="AB159">
        <v>0</v>
      </c>
      <c r="AC159">
        <v>0</v>
      </c>
      <c r="AD159">
        <v>0</v>
      </c>
      <c r="AE159">
        <v>0</v>
      </c>
      <c r="AF159">
        <v>0</v>
      </c>
      <c r="AG159" t="s">
        <v>546</v>
      </c>
      <c r="AH159" s="21" t="s">
        <v>571</v>
      </c>
      <c r="AI159" s="21">
        <v>345.36</v>
      </c>
      <c r="AJ159" s="21">
        <v>97.777777777777771</v>
      </c>
      <c r="AK159" s="21" t="s">
        <v>2063</v>
      </c>
      <c r="AL159" t="s">
        <v>70</v>
      </c>
      <c r="AM159" t="s">
        <v>2032</v>
      </c>
    </row>
    <row r="160" spans="1:39" x14ac:dyDescent="0.35">
      <c r="A160" t="s">
        <v>25534</v>
      </c>
      <c r="B160" t="s">
        <v>2478</v>
      </c>
      <c r="C160" t="s">
        <v>92</v>
      </c>
      <c r="D160" t="s">
        <v>2479</v>
      </c>
      <c r="E160" t="s">
        <v>119</v>
      </c>
      <c r="F160">
        <v>1</v>
      </c>
      <c r="G160" t="s">
        <v>2055</v>
      </c>
      <c r="H160" t="s">
        <v>2056</v>
      </c>
      <c r="I160" t="s">
        <v>38</v>
      </c>
      <c r="J160" t="s">
        <v>67</v>
      </c>
      <c r="K160" t="s">
        <v>68</v>
      </c>
      <c r="L160" t="s">
        <v>2058</v>
      </c>
      <c r="M160" t="s">
        <v>2059</v>
      </c>
      <c r="N160">
        <v>2</v>
      </c>
      <c r="O160">
        <v>95</v>
      </c>
      <c r="P160">
        <v>6.6</v>
      </c>
      <c r="Q160">
        <v>1440</v>
      </c>
      <c r="R160">
        <v>1</v>
      </c>
      <c r="S160">
        <v>65</v>
      </c>
      <c r="T160">
        <v>4.51</v>
      </c>
      <c r="U160">
        <v>1</v>
      </c>
      <c r="V160">
        <v>30</v>
      </c>
      <c r="W160">
        <v>2.08</v>
      </c>
      <c r="X160">
        <v>0</v>
      </c>
      <c r="Y160">
        <v>0</v>
      </c>
      <c r="Z160">
        <v>0</v>
      </c>
      <c r="AA160">
        <v>0</v>
      </c>
      <c r="AB160">
        <v>0</v>
      </c>
      <c r="AC160">
        <v>0</v>
      </c>
      <c r="AD160">
        <v>0</v>
      </c>
      <c r="AE160">
        <v>0</v>
      </c>
      <c r="AF160">
        <v>0</v>
      </c>
      <c r="AG160" t="s">
        <v>547</v>
      </c>
      <c r="AH160" s="21" t="s">
        <v>571</v>
      </c>
      <c r="AI160" s="21">
        <v>345.36</v>
      </c>
      <c r="AJ160" s="21">
        <v>93.402777777777771</v>
      </c>
      <c r="AK160" s="21" t="s">
        <v>2063</v>
      </c>
      <c r="AL160" t="s">
        <v>70</v>
      </c>
      <c r="AM160" t="s">
        <v>2033</v>
      </c>
    </row>
    <row r="161" spans="1:39" x14ac:dyDescent="0.35">
      <c r="A161" t="s">
        <v>9987</v>
      </c>
      <c r="B161" t="s">
        <v>2481</v>
      </c>
      <c r="C161" t="s">
        <v>128</v>
      </c>
      <c r="D161" t="s">
        <v>2482</v>
      </c>
      <c r="E161" t="s">
        <v>136</v>
      </c>
      <c r="F161">
        <v>4</v>
      </c>
      <c r="G161" t="s">
        <v>2055</v>
      </c>
      <c r="H161" t="s">
        <v>2056</v>
      </c>
      <c r="I161" t="s">
        <v>38</v>
      </c>
      <c r="J161" t="s">
        <v>113</v>
      </c>
      <c r="K161" t="s">
        <v>68</v>
      </c>
      <c r="L161" t="s">
        <v>2058</v>
      </c>
      <c r="M161" t="s">
        <v>2059</v>
      </c>
      <c r="N161">
        <v>0</v>
      </c>
      <c r="O161">
        <v>0</v>
      </c>
      <c r="P161">
        <v>0</v>
      </c>
      <c r="Q161">
        <v>1440</v>
      </c>
      <c r="R161">
        <v>0</v>
      </c>
      <c r="S161">
        <v>0</v>
      </c>
      <c r="T161">
        <v>0</v>
      </c>
      <c r="U161">
        <v>0</v>
      </c>
      <c r="V161">
        <v>0</v>
      </c>
      <c r="W161">
        <v>0</v>
      </c>
      <c r="X161">
        <v>0</v>
      </c>
      <c r="Y161">
        <v>0</v>
      </c>
      <c r="Z161">
        <v>0</v>
      </c>
      <c r="AA161">
        <v>0</v>
      </c>
      <c r="AB161">
        <v>0</v>
      </c>
      <c r="AC161">
        <v>0</v>
      </c>
      <c r="AD161">
        <v>0</v>
      </c>
      <c r="AE161">
        <v>0</v>
      </c>
      <c r="AF161">
        <v>0</v>
      </c>
      <c r="AG161" t="s">
        <v>548</v>
      </c>
      <c r="AH161" s="21" t="s">
        <v>571</v>
      </c>
      <c r="AI161" s="21">
        <v>345.36</v>
      </c>
      <c r="AJ161" s="21">
        <v>100</v>
      </c>
      <c r="AK161" s="21" t="s">
        <v>2063</v>
      </c>
      <c r="AL161" t="s">
        <v>115</v>
      </c>
      <c r="AM161" t="s">
        <v>2032</v>
      </c>
    </row>
    <row r="162" spans="1:39" x14ac:dyDescent="0.35">
      <c r="A162" t="s">
        <v>26565</v>
      </c>
      <c r="B162" t="s">
        <v>2484</v>
      </c>
      <c r="C162" t="s">
        <v>128</v>
      </c>
      <c r="D162" t="s">
        <v>2482</v>
      </c>
      <c r="E162" t="s">
        <v>136</v>
      </c>
      <c r="F162">
        <v>4</v>
      </c>
      <c r="G162" t="s">
        <v>2055</v>
      </c>
      <c r="H162" t="s">
        <v>2056</v>
      </c>
      <c r="I162" t="s">
        <v>38</v>
      </c>
      <c r="J162" t="s">
        <v>113</v>
      </c>
      <c r="K162" t="s">
        <v>68</v>
      </c>
      <c r="L162" t="s">
        <v>2058</v>
      </c>
      <c r="M162" t="s">
        <v>2059</v>
      </c>
      <c r="N162">
        <v>0</v>
      </c>
      <c r="O162">
        <v>0</v>
      </c>
      <c r="P162">
        <v>0</v>
      </c>
      <c r="Q162">
        <v>1440</v>
      </c>
      <c r="R162">
        <v>0</v>
      </c>
      <c r="S162">
        <v>0</v>
      </c>
      <c r="T162">
        <v>0</v>
      </c>
      <c r="U162">
        <v>0</v>
      </c>
      <c r="V162">
        <v>0</v>
      </c>
      <c r="W162">
        <v>0</v>
      </c>
      <c r="X162">
        <v>0</v>
      </c>
      <c r="Y162">
        <v>0</v>
      </c>
      <c r="Z162">
        <v>0</v>
      </c>
      <c r="AA162">
        <v>0</v>
      </c>
      <c r="AB162">
        <v>0</v>
      </c>
      <c r="AC162">
        <v>0</v>
      </c>
      <c r="AD162">
        <v>0</v>
      </c>
      <c r="AE162">
        <v>0</v>
      </c>
      <c r="AF162">
        <v>0</v>
      </c>
      <c r="AG162" t="s">
        <v>549</v>
      </c>
      <c r="AH162" s="21" t="s">
        <v>571</v>
      </c>
      <c r="AI162" s="21">
        <v>345.36</v>
      </c>
      <c r="AJ162" s="21">
        <v>100</v>
      </c>
      <c r="AK162" s="21" t="s">
        <v>2063</v>
      </c>
      <c r="AL162" t="s">
        <v>115</v>
      </c>
      <c r="AM162" t="s">
        <v>2030</v>
      </c>
    </row>
    <row r="163" spans="1:39" x14ac:dyDescent="0.35">
      <c r="A163" t="s">
        <v>26689</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27398</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27518</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2060</v>
      </c>
      <c r="AL165" t="s">
        <v>70</v>
      </c>
      <c r="AM165" t="s">
        <v>2030</v>
      </c>
    </row>
    <row r="166" spans="1:39" x14ac:dyDescent="0.35">
      <c r="A166" t="s">
        <v>29644</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2060</v>
      </c>
      <c r="AL166" t="s">
        <v>70</v>
      </c>
      <c r="AM166" t="s">
        <v>2030</v>
      </c>
    </row>
    <row r="167" spans="1:39" x14ac:dyDescent="0.35">
      <c r="A167" t="s">
        <v>29648</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29942</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2060</v>
      </c>
      <c r="AL168" t="s">
        <v>70</v>
      </c>
      <c r="AM168" t="s">
        <v>2033</v>
      </c>
    </row>
  </sheetData>
  <autoFilter ref="A5:AH167" xr:uid="{B6FA8EDE-EBF5-4C3A-8717-8E956CBADC47}"/>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B722B-4FA9-4220-A702-1BC46C8DABF4}">
  <dimension ref="A1:AM168"/>
  <sheetViews>
    <sheetView workbookViewId="0">
      <selection activeCell="C2" sqref="C2:H2"/>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30436</v>
      </c>
      <c r="D2" s="8" t="s">
        <v>51</v>
      </c>
      <c r="G2" t="s">
        <v>30436</v>
      </c>
    </row>
    <row r="3" spans="1:39" x14ac:dyDescent="0.35">
      <c r="B3" s="9" t="s">
        <v>52</v>
      </c>
      <c r="C3" s="10">
        <f>100-(D3/E3*100)</f>
        <v>99.290322580645167</v>
      </c>
      <c r="D3" s="11">
        <f>SUBTOTAL(9,O7:O99999)</f>
        <v>1584</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f>+E3/F3/DAY(G2)</f>
        <v>153.08641975308643</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1</v>
      </c>
      <c r="O13">
        <v>44</v>
      </c>
      <c r="P13">
        <v>3.06</v>
      </c>
      <c r="Q13">
        <v>1440</v>
      </c>
      <c r="R13">
        <v>1</v>
      </c>
      <c r="S13">
        <v>44</v>
      </c>
      <c r="T13">
        <v>3.06</v>
      </c>
      <c r="U13">
        <v>0</v>
      </c>
      <c r="V13">
        <v>0</v>
      </c>
      <c r="W13">
        <v>0</v>
      </c>
      <c r="X13">
        <v>0</v>
      </c>
      <c r="Y13">
        <v>0</v>
      </c>
      <c r="Z13">
        <v>0</v>
      </c>
      <c r="AA13">
        <v>0</v>
      </c>
      <c r="AB13">
        <v>0</v>
      </c>
      <c r="AC13">
        <v>0</v>
      </c>
      <c r="AD13">
        <v>0</v>
      </c>
      <c r="AE13">
        <v>0</v>
      </c>
      <c r="AF13">
        <v>0</v>
      </c>
      <c r="AG13" t="s">
        <v>398</v>
      </c>
      <c r="AH13" s="21" t="s">
        <v>569</v>
      </c>
      <c r="AI13" s="21">
        <v>345.36</v>
      </c>
      <c r="AJ13" s="21">
        <v>96.944444444444443</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1</v>
      </c>
      <c r="O14">
        <v>9</v>
      </c>
      <c r="P14">
        <v>0.63</v>
      </c>
      <c r="Q14">
        <v>1440</v>
      </c>
      <c r="R14">
        <v>0</v>
      </c>
      <c r="S14">
        <v>0</v>
      </c>
      <c r="T14">
        <v>0</v>
      </c>
      <c r="U14">
        <v>0</v>
      </c>
      <c r="V14">
        <v>0</v>
      </c>
      <c r="W14">
        <v>0</v>
      </c>
      <c r="X14">
        <v>0</v>
      </c>
      <c r="Y14">
        <v>0</v>
      </c>
      <c r="Z14">
        <v>0</v>
      </c>
      <c r="AA14">
        <v>1</v>
      </c>
      <c r="AB14">
        <v>9</v>
      </c>
      <c r="AC14">
        <v>0.63</v>
      </c>
      <c r="AD14">
        <v>0</v>
      </c>
      <c r="AE14">
        <v>0</v>
      </c>
      <c r="AF14">
        <v>0</v>
      </c>
      <c r="AG14" t="s">
        <v>399</v>
      </c>
      <c r="AH14" s="21" t="s">
        <v>569</v>
      </c>
      <c r="AI14" s="21">
        <v>345.36</v>
      </c>
      <c r="AJ14" s="21">
        <v>99.375</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0</v>
      </c>
      <c r="O20">
        <v>0</v>
      </c>
      <c r="P20">
        <v>0</v>
      </c>
      <c r="Q20">
        <v>1440</v>
      </c>
      <c r="R20">
        <v>0</v>
      </c>
      <c r="S20">
        <v>0</v>
      </c>
      <c r="T20">
        <v>0</v>
      </c>
      <c r="U20">
        <v>0</v>
      </c>
      <c r="V20">
        <v>0</v>
      </c>
      <c r="W20">
        <v>0</v>
      </c>
      <c r="X20">
        <v>0</v>
      </c>
      <c r="Y20">
        <v>0</v>
      </c>
      <c r="Z20">
        <v>0</v>
      </c>
      <c r="AA20">
        <v>0</v>
      </c>
      <c r="AB20">
        <v>0</v>
      </c>
      <c r="AC20">
        <v>0</v>
      </c>
      <c r="AD20">
        <v>0</v>
      </c>
      <c r="AE20">
        <v>0</v>
      </c>
      <c r="AF20">
        <v>0</v>
      </c>
      <c r="AG20" t="s">
        <v>405</v>
      </c>
      <c r="AH20" s="21" t="s">
        <v>572</v>
      </c>
      <c r="AI20" s="21">
        <v>345.36</v>
      </c>
      <c r="AJ20" s="21">
        <v>100</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2063</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0</v>
      </c>
      <c r="O24">
        <v>0</v>
      </c>
      <c r="P24">
        <v>0</v>
      </c>
      <c r="Q24">
        <v>1440</v>
      </c>
      <c r="R24">
        <v>0</v>
      </c>
      <c r="S24">
        <v>0</v>
      </c>
      <c r="T24">
        <v>0</v>
      </c>
      <c r="U24">
        <v>0</v>
      </c>
      <c r="V24">
        <v>0</v>
      </c>
      <c r="W24">
        <v>0</v>
      </c>
      <c r="X24">
        <v>0</v>
      </c>
      <c r="Y24">
        <v>0</v>
      </c>
      <c r="Z24">
        <v>0</v>
      </c>
      <c r="AA24">
        <v>0</v>
      </c>
      <c r="AB24">
        <v>0</v>
      </c>
      <c r="AC24">
        <v>0</v>
      </c>
      <c r="AD24">
        <v>0</v>
      </c>
      <c r="AE24">
        <v>0</v>
      </c>
      <c r="AF24">
        <v>0</v>
      </c>
      <c r="AG24" t="s">
        <v>409</v>
      </c>
      <c r="AH24" s="21" t="s">
        <v>572</v>
      </c>
      <c r="AI24" s="21">
        <v>345.36</v>
      </c>
      <c r="AJ24" s="21">
        <v>100</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2060</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1</v>
      </c>
      <c r="O31">
        <v>290</v>
      </c>
      <c r="P31">
        <v>20.14</v>
      </c>
      <c r="Q31">
        <v>1440</v>
      </c>
      <c r="R31">
        <v>0</v>
      </c>
      <c r="S31">
        <v>0</v>
      </c>
      <c r="T31">
        <v>0</v>
      </c>
      <c r="U31">
        <v>0</v>
      </c>
      <c r="V31">
        <v>0</v>
      </c>
      <c r="W31">
        <v>0</v>
      </c>
      <c r="X31">
        <v>0</v>
      </c>
      <c r="Y31">
        <v>0</v>
      </c>
      <c r="Z31">
        <v>0</v>
      </c>
      <c r="AA31">
        <v>1</v>
      </c>
      <c r="AB31">
        <v>290</v>
      </c>
      <c r="AC31">
        <v>20.14</v>
      </c>
      <c r="AD31">
        <v>0</v>
      </c>
      <c r="AE31">
        <v>0</v>
      </c>
      <c r="AF31">
        <v>0</v>
      </c>
      <c r="AG31" t="s">
        <v>416</v>
      </c>
      <c r="AH31" s="21" t="s">
        <v>571</v>
      </c>
      <c r="AI31" s="21">
        <v>345.36</v>
      </c>
      <c r="AJ31" s="21">
        <v>79.861111111111114</v>
      </c>
      <c r="AK31" s="21" t="s">
        <v>2063</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1</v>
      </c>
      <c r="O36">
        <v>70</v>
      </c>
      <c r="P36">
        <v>4.8600000000000003</v>
      </c>
      <c r="Q36">
        <v>1440</v>
      </c>
      <c r="R36">
        <v>0</v>
      </c>
      <c r="S36">
        <v>0</v>
      </c>
      <c r="T36">
        <v>0</v>
      </c>
      <c r="U36">
        <v>1</v>
      </c>
      <c r="V36">
        <v>70</v>
      </c>
      <c r="W36">
        <v>4.8600000000000003</v>
      </c>
      <c r="X36">
        <v>0</v>
      </c>
      <c r="Y36">
        <v>0</v>
      </c>
      <c r="Z36">
        <v>0</v>
      </c>
      <c r="AA36">
        <v>0</v>
      </c>
      <c r="AB36">
        <v>0</v>
      </c>
      <c r="AC36">
        <v>0</v>
      </c>
      <c r="AD36">
        <v>0</v>
      </c>
      <c r="AE36">
        <v>0</v>
      </c>
      <c r="AF36">
        <v>0</v>
      </c>
      <c r="AG36" t="s">
        <v>422</v>
      </c>
      <c r="AH36" s="21" t="s">
        <v>572</v>
      </c>
      <c r="AI36" s="21">
        <v>345.36</v>
      </c>
      <c r="AJ36" s="21">
        <v>95.138888888888886</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2063</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0</v>
      </c>
      <c r="O39">
        <v>0</v>
      </c>
      <c r="P39">
        <v>0</v>
      </c>
      <c r="Q39">
        <v>1440</v>
      </c>
      <c r="R39">
        <v>0</v>
      </c>
      <c r="S39">
        <v>0</v>
      </c>
      <c r="T39">
        <v>0</v>
      </c>
      <c r="U39">
        <v>0</v>
      </c>
      <c r="V39">
        <v>0</v>
      </c>
      <c r="W39">
        <v>0</v>
      </c>
      <c r="X39">
        <v>0</v>
      </c>
      <c r="Y39">
        <v>0</v>
      </c>
      <c r="Z39">
        <v>0</v>
      </c>
      <c r="AA39">
        <v>0</v>
      </c>
      <c r="AB39">
        <v>0</v>
      </c>
      <c r="AC39">
        <v>0</v>
      </c>
      <c r="AD39">
        <v>0</v>
      </c>
      <c r="AE39">
        <v>0</v>
      </c>
      <c r="AF39">
        <v>0</v>
      </c>
      <c r="AG39" t="s">
        <v>426</v>
      </c>
      <c r="AH39" s="21" t="s">
        <v>569</v>
      </c>
      <c r="AI39" s="21">
        <v>345.36</v>
      </c>
      <c r="AJ39" s="21">
        <v>100</v>
      </c>
      <c r="AK39" s="21" t="s">
        <v>2063</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0</v>
      </c>
      <c r="O40">
        <v>0</v>
      </c>
      <c r="P40">
        <v>0</v>
      </c>
      <c r="Q40">
        <v>1440</v>
      </c>
      <c r="R40">
        <v>0</v>
      </c>
      <c r="S40">
        <v>0</v>
      </c>
      <c r="T40">
        <v>0</v>
      </c>
      <c r="U40">
        <v>0</v>
      </c>
      <c r="V40">
        <v>0</v>
      </c>
      <c r="W40">
        <v>0</v>
      </c>
      <c r="X40">
        <v>0</v>
      </c>
      <c r="Y40">
        <v>0</v>
      </c>
      <c r="Z40">
        <v>0</v>
      </c>
      <c r="AA40">
        <v>0</v>
      </c>
      <c r="AB40">
        <v>0</v>
      </c>
      <c r="AC40">
        <v>0</v>
      </c>
      <c r="AD40">
        <v>0</v>
      </c>
      <c r="AE40">
        <v>0</v>
      </c>
      <c r="AF40">
        <v>0</v>
      </c>
      <c r="AG40" t="s">
        <v>427</v>
      </c>
      <c r="AH40" s="21" t="s">
        <v>569</v>
      </c>
      <c r="AI40" s="21">
        <v>345.36</v>
      </c>
      <c r="AJ40" s="21">
        <v>100</v>
      </c>
      <c r="AK40" s="21" t="s">
        <v>2063</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2063</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0</v>
      </c>
      <c r="O47">
        <v>0</v>
      </c>
      <c r="P47">
        <v>0</v>
      </c>
      <c r="Q47">
        <v>1440</v>
      </c>
      <c r="R47">
        <v>0</v>
      </c>
      <c r="S47">
        <v>0</v>
      </c>
      <c r="T47">
        <v>0</v>
      </c>
      <c r="U47">
        <v>0</v>
      </c>
      <c r="V47">
        <v>0</v>
      </c>
      <c r="W47">
        <v>0</v>
      </c>
      <c r="X47">
        <v>0</v>
      </c>
      <c r="Y47">
        <v>0</v>
      </c>
      <c r="Z47">
        <v>0</v>
      </c>
      <c r="AA47">
        <v>0</v>
      </c>
      <c r="AB47">
        <v>0</v>
      </c>
      <c r="AC47">
        <v>0</v>
      </c>
      <c r="AD47">
        <v>0</v>
      </c>
      <c r="AE47">
        <v>0</v>
      </c>
      <c r="AF47">
        <v>0</v>
      </c>
      <c r="AG47" t="s">
        <v>437</v>
      </c>
      <c r="AH47" s="21" t="s">
        <v>569</v>
      </c>
      <c r="AI47" s="21">
        <v>345.36</v>
      </c>
      <c r="AJ47" s="21">
        <v>100</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0</v>
      </c>
      <c r="O48">
        <v>0</v>
      </c>
      <c r="P48">
        <v>0</v>
      </c>
      <c r="Q48">
        <v>1440</v>
      </c>
      <c r="R48">
        <v>0</v>
      </c>
      <c r="S48">
        <v>0</v>
      </c>
      <c r="T48">
        <v>0</v>
      </c>
      <c r="U48">
        <v>0</v>
      </c>
      <c r="V48">
        <v>0</v>
      </c>
      <c r="W48">
        <v>0</v>
      </c>
      <c r="X48">
        <v>0</v>
      </c>
      <c r="Y48">
        <v>0</v>
      </c>
      <c r="Z48">
        <v>0</v>
      </c>
      <c r="AA48">
        <v>0</v>
      </c>
      <c r="AB48">
        <v>0</v>
      </c>
      <c r="AC48">
        <v>0</v>
      </c>
      <c r="AD48">
        <v>0</v>
      </c>
      <c r="AE48">
        <v>0</v>
      </c>
      <c r="AF48">
        <v>0</v>
      </c>
      <c r="AG48" t="s">
        <v>438</v>
      </c>
      <c r="AH48" s="21" t="s">
        <v>572</v>
      </c>
      <c r="AI48" s="21">
        <v>345.36</v>
      </c>
      <c r="AJ48" s="21">
        <v>100</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2063</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2060</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0</v>
      </c>
      <c r="O51">
        <v>0</v>
      </c>
      <c r="P51">
        <v>0</v>
      </c>
      <c r="Q51">
        <v>900</v>
      </c>
      <c r="R51">
        <v>0</v>
      </c>
      <c r="S51">
        <v>0</v>
      </c>
      <c r="T51">
        <v>0</v>
      </c>
      <c r="U51">
        <v>0</v>
      </c>
      <c r="V51">
        <v>0</v>
      </c>
      <c r="W51">
        <v>0</v>
      </c>
      <c r="X51">
        <v>0</v>
      </c>
      <c r="Y51">
        <v>0</v>
      </c>
      <c r="Z51">
        <v>0</v>
      </c>
      <c r="AA51">
        <v>0</v>
      </c>
      <c r="AB51">
        <v>0</v>
      </c>
      <c r="AC51">
        <v>0</v>
      </c>
      <c r="AD51">
        <v>0</v>
      </c>
      <c r="AE51">
        <v>0</v>
      </c>
      <c r="AF51">
        <v>0</v>
      </c>
      <c r="AG51" t="s">
        <v>441</v>
      </c>
      <c r="AH51" s="21" t="s">
        <v>572</v>
      </c>
      <c r="AI51" s="21">
        <v>216</v>
      </c>
      <c r="AJ51" s="21">
        <v>100</v>
      </c>
      <c r="AK51" s="21" t="s">
        <v>2063</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0</v>
      </c>
      <c r="O55">
        <v>0</v>
      </c>
      <c r="P55">
        <v>0</v>
      </c>
      <c r="Q55">
        <v>1440</v>
      </c>
      <c r="R55">
        <v>0</v>
      </c>
      <c r="S55">
        <v>0</v>
      </c>
      <c r="T55">
        <v>0</v>
      </c>
      <c r="U55">
        <v>0</v>
      </c>
      <c r="V55">
        <v>0</v>
      </c>
      <c r="W55">
        <v>0</v>
      </c>
      <c r="X55">
        <v>0</v>
      </c>
      <c r="Y55">
        <v>0</v>
      </c>
      <c r="Z55">
        <v>0</v>
      </c>
      <c r="AA55">
        <v>0</v>
      </c>
      <c r="AB55">
        <v>0</v>
      </c>
      <c r="AC55">
        <v>0</v>
      </c>
      <c r="AD55">
        <v>0</v>
      </c>
      <c r="AE55">
        <v>0</v>
      </c>
      <c r="AF55">
        <v>0</v>
      </c>
      <c r="AG55" t="s">
        <v>446</v>
      </c>
      <c r="AH55" s="21" t="s">
        <v>572</v>
      </c>
      <c r="AI55" s="21">
        <v>345.36</v>
      </c>
      <c r="AJ55" s="21">
        <v>100</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1</v>
      </c>
      <c r="O57">
        <v>32</v>
      </c>
      <c r="P57">
        <v>3.56</v>
      </c>
      <c r="Q57">
        <v>900</v>
      </c>
      <c r="R57">
        <v>0</v>
      </c>
      <c r="S57">
        <v>0</v>
      </c>
      <c r="T57">
        <v>0</v>
      </c>
      <c r="U57">
        <v>1</v>
      </c>
      <c r="V57">
        <v>32</v>
      </c>
      <c r="W57">
        <v>3.56</v>
      </c>
      <c r="X57">
        <v>0</v>
      </c>
      <c r="Y57">
        <v>0</v>
      </c>
      <c r="Z57">
        <v>0</v>
      </c>
      <c r="AA57">
        <v>0</v>
      </c>
      <c r="AB57">
        <v>0</v>
      </c>
      <c r="AC57">
        <v>0</v>
      </c>
      <c r="AD57">
        <v>0</v>
      </c>
      <c r="AE57">
        <v>0</v>
      </c>
      <c r="AF57">
        <v>0</v>
      </c>
      <c r="AG57" t="s">
        <v>448</v>
      </c>
      <c r="AH57" s="21" t="s">
        <v>572</v>
      </c>
      <c r="AI57" s="21">
        <v>216</v>
      </c>
      <c r="AJ57" s="21">
        <v>96.444444444444443</v>
      </c>
      <c r="AK57" s="21" t="s">
        <v>2063</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1</v>
      </c>
      <c r="O60">
        <v>80</v>
      </c>
      <c r="P60">
        <v>5.56</v>
      </c>
      <c r="Q60">
        <v>1440</v>
      </c>
      <c r="R60">
        <v>1</v>
      </c>
      <c r="S60">
        <v>80</v>
      </c>
      <c r="T60">
        <v>5.56</v>
      </c>
      <c r="U60">
        <v>0</v>
      </c>
      <c r="V60">
        <v>0</v>
      </c>
      <c r="W60">
        <v>0</v>
      </c>
      <c r="X60">
        <v>0</v>
      </c>
      <c r="Y60">
        <v>0</v>
      </c>
      <c r="Z60">
        <v>0</v>
      </c>
      <c r="AA60">
        <v>0</v>
      </c>
      <c r="AB60">
        <v>0</v>
      </c>
      <c r="AC60">
        <v>0</v>
      </c>
      <c r="AD60">
        <v>0</v>
      </c>
      <c r="AE60">
        <v>0</v>
      </c>
      <c r="AF60">
        <v>0</v>
      </c>
      <c r="AG60" t="s">
        <v>451</v>
      </c>
      <c r="AH60" s="21" t="s">
        <v>572</v>
      </c>
      <c r="AI60" s="21">
        <v>345.36</v>
      </c>
      <c r="AJ60" s="21">
        <v>94.444444444444443</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1</v>
      </c>
      <c r="O61">
        <v>131</v>
      </c>
      <c r="P61">
        <v>9.1</v>
      </c>
      <c r="Q61">
        <v>1440</v>
      </c>
      <c r="R61">
        <v>1</v>
      </c>
      <c r="S61">
        <v>131</v>
      </c>
      <c r="T61">
        <v>9.1</v>
      </c>
      <c r="U61">
        <v>0</v>
      </c>
      <c r="V61">
        <v>0</v>
      </c>
      <c r="W61">
        <v>0</v>
      </c>
      <c r="X61">
        <v>0</v>
      </c>
      <c r="Y61">
        <v>0</v>
      </c>
      <c r="Z61">
        <v>0</v>
      </c>
      <c r="AA61">
        <v>0</v>
      </c>
      <c r="AB61">
        <v>0</v>
      </c>
      <c r="AC61">
        <v>0</v>
      </c>
      <c r="AD61">
        <v>0</v>
      </c>
      <c r="AE61">
        <v>0</v>
      </c>
      <c r="AF61">
        <v>0</v>
      </c>
      <c r="AG61" t="s">
        <v>452</v>
      </c>
      <c r="AH61" s="21" t="s">
        <v>572</v>
      </c>
      <c r="AI61" s="21">
        <v>345.36</v>
      </c>
      <c r="AJ61" s="21">
        <v>90.902777777777771</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2063</v>
      </c>
      <c r="AL64" t="s">
        <v>70</v>
      </c>
      <c r="AM64" t="s">
        <v>2030</v>
      </c>
    </row>
    <row r="65" spans="1:39" x14ac:dyDescent="0.35">
      <c r="A65" t="s">
        <v>6344</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6348</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6352</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6439</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6687</v>
      </c>
      <c r="B69" t="s">
        <v>2220</v>
      </c>
      <c r="C69" t="s">
        <v>100</v>
      </c>
      <c r="D69" t="s">
        <v>2221</v>
      </c>
      <c r="E69" t="s">
        <v>560</v>
      </c>
      <c r="F69">
        <v>1</v>
      </c>
      <c r="G69" t="s">
        <v>2055</v>
      </c>
      <c r="H69" t="s">
        <v>2056</v>
      </c>
      <c r="I69" t="s">
        <v>38</v>
      </c>
      <c r="J69" t="s">
        <v>67</v>
      </c>
      <c r="K69" t="s">
        <v>68</v>
      </c>
      <c r="L69" t="s">
        <v>2058</v>
      </c>
      <c r="M69" t="s">
        <v>2059</v>
      </c>
      <c r="N69">
        <v>1</v>
      </c>
      <c r="O69">
        <v>34</v>
      </c>
      <c r="P69">
        <v>2.36</v>
      </c>
      <c r="Q69">
        <v>1440</v>
      </c>
      <c r="R69">
        <v>1</v>
      </c>
      <c r="S69">
        <v>34</v>
      </c>
      <c r="T69">
        <v>2.36</v>
      </c>
      <c r="U69">
        <v>0</v>
      </c>
      <c r="V69">
        <v>0</v>
      </c>
      <c r="W69">
        <v>0</v>
      </c>
      <c r="X69">
        <v>0</v>
      </c>
      <c r="Y69">
        <v>0</v>
      </c>
      <c r="Z69">
        <v>0</v>
      </c>
      <c r="AA69">
        <v>0</v>
      </c>
      <c r="AB69">
        <v>0</v>
      </c>
      <c r="AC69">
        <v>0</v>
      </c>
      <c r="AD69">
        <v>0</v>
      </c>
      <c r="AE69">
        <v>0</v>
      </c>
      <c r="AF69">
        <v>0</v>
      </c>
      <c r="AG69" t="s">
        <v>463</v>
      </c>
      <c r="AH69" s="21" t="s">
        <v>571</v>
      </c>
      <c r="AI69" s="21">
        <v>345.36</v>
      </c>
      <c r="AJ69" s="21">
        <v>97.638888888888886</v>
      </c>
      <c r="AK69" s="21" t="s">
        <v>2063</v>
      </c>
      <c r="AL69" t="s">
        <v>70</v>
      </c>
      <c r="AM69" t="s">
        <v>2032</v>
      </c>
    </row>
    <row r="70" spans="1:39" x14ac:dyDescent="0.35">
      <c r="A70" t="s">
        <v>7026</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7042</v>
      </c>
      <c r="B71" t="s">
        <v>2227</v>
      </c>
      <c r="C71" t="s">
        <v>78</v>
      </c>
      <c r="D71" t="s">
        <v>2228</v>
      </c>
      <c r="E71" t="s">
        <v>560</v>
      </c>
      <c r="F71">
        <v>1</v>
      </c>
      <c r="G71" t="s">
        <v>2055</v>
      </c>
      <c r="H71" t="s">
        <v>2056</v>
      </c>
      <c r="I71" t="s">
        <v>38</v>
      </c>
      <c r="J71" t="s">
        <v>67</v>
      </c>
      <c r="K71" t="s">
        <v>68</v>
      </c>
      <c r="L71" t="s">
        <v>2058</v>
      </c>
      <c r="M71" t="s">
        <v>2059</v>
      </c>
      <c r="N71">
        <v>1</v>
      </c>
      <c r="O71">
        <v>47</v>
      </c>
      <c r="P71">
        <v>3.26</v>
      </c>
      <c r="Q71">
        <v>1440</v>
      </c>
      <c r="R71">
        <v>1</v>
      </c>
      <c r="S71">
        <v>47</v>
      </c>
      <c r="T71">
        <v>3.26</v>
      </c>
      <c r="U71">
        <v>0</v>
      </c>
      <c r="V71">
        <v>0</v>
      </c>
      <c r="W71">
        <v>0</v>
      </c>
      <c r="X71">
        <v>0</v>
      </c>
      <c r="Y71">
        <v>0</v>
      </c>
      <c r="Z71">
        <v>0</v>
      </c>
      <c r="AA71">
        <v>0</v>
      </c>
      <c r="AB71">
        <v>0</v>
      </c>
      <c r="AC71">
        <v>0</v>
      </c>
      <c r="AD71">
        <v>0</v>
      </c>
      <c r="AE71">
        <v>0</v>
      </c>
      <c r="AF71">
        <v>0</v>
      </c>
      <c r="AG71" t="s">
        <v>465</v>
      </c>
      <c r="AH71" s="21" t="s">
        <v>572</v>
      </c>
      <c r="AI71" s="21">
        <v>345.36</v>
      </c>
      <c r="AJ71" s="21">
        <v>96.736111111111114</v>
      </c>
      <c r="AK71" s="21" t="s">
        <v>2063</v>
      </c>
      <c r="AL71" t="s">
        <v>70</v>
      </c>
      <c r="AM71" t="s">
        <v>2031</v>
      </c>
    </row>
    <row r="72" spans="1:39" x14ac:dyDescent="0.35">
      <c r="A72" t="s">
        <v>7043</v>
      </c>
      <c r="B72" t="s">
        <v>2230</v>
      </c>
      <c r="C72" t="s">
        <v>86</v>
      </c>
      <c r="D72" t="s">
        <v>2054</v>
      </c>
      <c r="E72" t="s">
        <v>72</v>
      </c>
      <c r="F72">
        <v>1</v>
      </c>
      <c r="G72" t="s">
        <v>2055</v>
      </c>
      <c r="H72" t="s">
        <v>2056</v>
      </c>
      <c r="I72" t="s">
        <v>38</v>
      </c>
      <c r="J72" t="s">
        <v>73</v>
      </c>
      <c r="K72" t="s">
        <v>68</v>
      </c>
      <c r="L72" t="s">
        <v>2058</v>
      </c>
      <c r="M72" t="s">
        <v>2059</v>
      </c>
      <c r="N72">
        <v>0</v>
      </c>
      <c r="O72">
        <v>0</v>
      </c>
      <c r="P72">
        <v>0</v>
      </c>
      <c r="Q72">
        <v>1440</v>
      </c>
      <c r="R72">
        <v>0</v>
      </c>
      <c r="S72">
        <v>0</v>
      </c>
      <c r="T72">
        <v>0</v>
      </c>
      <c r="U72">
        <v>0</v>
      </c>
      <c r="V72">
        <v>0</v>
      </c>
      <c r="W72">
        <v>0</v>
      </c>
      <c r="X72">
        <v>0</v>
      </c>
      <c r="Y72">
        <v>0</v>
      </c>
      <c r="Z72">
        <v>0</v>
      </c>
      <c r="AA72">
        <v>0</v>
      </c>
      <c r="AB72">
        <v>0</v>
      </c>
      <c r="AC72">
        <v>0</v>
      </c>
      <c r="AD72">
        <v>0</v>
      </c>
      <c r="AE72">
        <v>0</v>
      </c>
      <c r="AF72">
        <v>0</v>
      </c>
      <c r="AG72" t="s">
        <v>466</v>
      </c>
      <c r="AH72" s="21" t="s">
        <v>572</v>
      </c>
      <c r="AI72" s="21">
        <v>345.36</v>
      </c>
      <c r="AJ72" s="21">
        <v>100</v>
      </c>
      <c r="AK72" s="21" t="s">
        <v>2060</v>
      </c>
      <c r="AL72" t="s">
        <v>75</v>
      </c>
      <c r="AM72" t="s">
        <v>2030</v>
      </c>
    </row>
    <row r="73" spans="1:39" x14ac:dyDescent="0.35">
      <c r="A73" t="s">
        <v>7046</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7049</v>
      </c>
      <c r="B74" t="s">
        <v>2235</v>
      </c>
      <c r="C74" t="s">
        <v>237</v>
      </c>
      <c r="D74" t="s">
        <v>2075</v>
      </c>
      <c r="E74" t="s">
        <v>72</v>
      </c>
      <c r="F74">
        <v>1</v>
      </c>
      <c r="G74" t="s">
        <v>2055</v>
      </c>
      <c r="H74" t="s">
        <v>2056</v>
      </c>
      <c r="I74" t="s">
        <v>38</v>
      </c>
      <c r="J74" t="s">
        <v>73</v>
      </c>
      <c r="K74" t="s">
        <v>68</v>
      </c>
      <c r="L74" t="s">
        <v>2058</v>
      </c>
      <c r="M74" t="s">
        <v>2059</v>
      </c>
      <c r="N74">
        <v>1</v>
      </c>
      <c r="O74">
        <v>34</v>
      </c>
      <c r="P74">
        <v>2.36</v>
      </c>
      <c r="Q74">
        <v>1440</v>
      </c>
      <c r="R74">
        <v>1</v>
      </c>
      <c r="S74">
        <v>34</v>
      </c>
      <c r="T74">
        <v>2.36</v>
      </c>
      <c r="U74">
        <v>0</v>
      </c>
      <c r="V74">
        <v>0</v>
      </c>
      <c r="W74">
        <v>0</v>
      </c>
      <c r="X74">
        <v>0</v>
      </c>
      <c r="Y74">
        <v>0</v>
      </c>
      <c r="Z74">
        <v>0</v>
      </c>
      <c r="AA74">
        <v>0</v>
      </c>
      <c r="AB74">
        <v>0</v>
      </c>
      <c r="AC74">
        <v>0</v>
      </c>
      <c r="AD74">
        <v>0</v>
      </c>
      <c r="AE74">
        <v>0</v>
      </c>
      <c r="AF74">
        <v>0</v>
      </c>
      <c r="AG74" t="s">
        <v>468</v>
      </c>
      <c r="AH74" s="21" t="s">
        <v>569</v>
      </c>
      <c r="AI74" s="21">
        <v>345.36</v>
      </c>
      <c r="AJ74" s="21">
        <v>97.638888888888886</v>
      </c>
      <c r="AK74" s="21" t="s">
        <v>2063</v>
      </c>
      <c r="AL74" t="s">
        <v>75</v>
      </c>
      <c r="AM74" t="s">
        <v>2030</v>
      </c>
    </row>
    <row r="75" spans="1:39" x14ac:dyDescent="0.35">
      <c r="A75" t="s">
        <v>7053</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7057</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7061</v>
      </c>
      <c r="B77" t="s">
        <v>2242</v>
      </c>
      <c r="C77" t="s">
        <v>822</v>
      </c>
      <c r="D77" t="s">
        <v>425</v>
      </c>
      <c r="E77" t="s">
        <v>72</v>
      </c>
      <c r="F77">
        <v>1</v>
      </c>
      <c r="G77" t="s">
        <v>2055</v>
      </c>
      <c r="H77" t="s">
        <v>2056</v>
      </c>
      <c r="I77" t="s">
        <v>38</v>
      </c>
      <c r="J77" t="s">
        <v>425</v>
      </c>
      <c r="K77" t="s">
        <v>68</v>
      </c>
      <c r="L77" t="s">
        <v>2058</v>
      </c>
      <c r="M77" t="s">
        <v>2059</v>
      </c>
      <c r="N77">
        <v>1</v>
      </c>
      <c r="O77">
        <v>3</v>
      </c>
      <c r="P77">
        <v>0.21</v>
      </c>
      <c r="Q77">
        <v>1440</v>
      </c>
      <c r="R77">
        <v>1</v>
      </c>
      <c r="S77">
        <v>3</v>
      </c>
      <c r="T77">
        <v>0.21</v>
      </c>
      <c r="U77">
        <v>0</v>
      </c>
      <c r="V77">
        <v>0</v>
      </c>
      <c r="W77">
        <v>0</v>
      </c>
      <c r="X77">
        <v>0</v>
      </c>
      <c r="Y77">
        <v>0</v>
      </c>
      <c r="Z77">
        <v>0</v>
      </c>
      <c r="AA77">
        <v>0</v>
      </c>
      <c r="AB77">
        <v>0</v>
      </c>
      <c r="AC77">
        <v>0</v>
      </c>
      <c r="AD77">
        <v>0</v>
      </c>
      <c r="AE77">
        <v>0</v>
      </c>
      <c r="AF77">
        <v>0</v>
      </c>
      <c r="AG77" t="s">
        <v>471</v>
      </c>
      <c r="AH77" s="21" t="s">
        <v>569</v>
      </c>
      <c r="AI77" s="21">
        <v>345.36</v>
      </c>
      <c r="AJ77" s="21">
        <v>99.791666666666671</v>
      </c>
      <c r="AK77" s="21" t="s">
        <v>2063</v>
      </c>
      <c r="AL77" t="s">
        <v>75</v>
      </c>
      <c r="AM77" t="s">
        <v>2030</v>
      </c>
    </row>
    <row r="78" spans="1:39" x14ac:dyDescent="0.35">
      <c r="A78" t="s">
        <v>7442</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7446</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2063</v>
      </c>
      <c r="AL79" t="s">
        <v>70</v>
      </c>
      <c r="AM79" t="s">
        <v>2030</v>
      </c>
    </row>
    <row r="80" spans="1:39" x14ac:dyDescent="0.35">
      <c r="A80" t="s">
        <v>7450</v>
      </c>
      <c r="B80" t="s">
        <v>2249</v>
      </c>
      <c r="C80" t="s">
        <v>102</v>
      </c>
      <c r="D80" t="s">
        <v>2245</v>
      </c>
      <c r="E80" t="s">
        <v>560</v>
      </c>
      <c r="F80">
        <v>1</v>
      </c>
      <c r="G80" t="s">
        <v>2055</v>
      </c>
      <c r="H80" t="s">
        <v>2056</v>
      </c>
      <c r="I80" t="s">
        <v>38</v>
      </c>
      <c r="J80" t="s">
        <v>67</v>
      </c>
      <c r="K80" t="s">
        <v>68</v>
      </c>
      <c r="L80" t="s">
        <v>2058</v>
      </c>
      <c r="M80" t="s">
        <v>2059</v>
      </c>
      <c r="N80">
        <v>0</v>
      </c>
      <c r="O80">
        <v>0</v>
      </c>
      <c r="P80">
        <v>0</v>
      </c>
      <c r="Q80">
        <v>1440</v>
      </c>
      <c r="R80">
        <v>0</v>
      </c>
      <c r="S80">
        <v>0</v>
      </c>
      <c r="T80">
        <v>0</v>
      </c>
      <c r="U80">
        <v>0</v>
      </c>
      <c r="V80">
        <v>0</v>
      </c>
      <c r="W80">
        <v>0</v>
      </c>
      <c r="X80">
        <v>0</v>
      </c>
      <c r="Y80">
        <v>0</v>
      </c>
      <c r="Z80">
        <v>0</v>
      </c>
      <c r="AA80">
        <v>0</v>
      </c>
      <c r="AB80">
        <v>0</v>
      </c>
      <c r="AC80">
        <v>0</v>
      </c>
      <c r="AD80">
        <v>0</v>
      </c>
      <c r="AE80">
        <v>0</v>
      </c>
      <c r="AF80">
        <v>0</v>
      </c>
      <c r="AG80" t="s">
        <v>458</v>
      </c>
      <c r="AH80" s="21" t="s">
        <v>572</v>
      </c>
      <c r="AI80" s="21">
        <v>345.36</v>
      </c>
      <c r="AJ80" s="21">
        <v>100</v>
      </c>
      <c r="AK80" s="21" t="s">
        <v>2063</v>
      </c>
      <c r="AL80" t="s">
        <v>70</v>
      </c>
      <c r="AM80" t="s">
        <v>2030</v>
      </c>
    </row>
    <row r="81" spans="1:39" x14ac:dyDescent="0.35">
      <c r="A81" t="s">
        <v>8076</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8080</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8124</v>
      </c>
      <c r="B83" t="s">
        <v>2255</v>
      </c>
      <c r="C83" t="s">
        <v>567</v>
      </c>
      <c r="D83" t="s">
        <v>428</v>
      </c>
      <c r="E83" t="s">
        <v>560</v>
      </c>
      <c r="F83">
        <v>1</v>
      </c>
      <c r="G83" t="s">
        <v>2055</v>
      </c>
      <c r="H83" t="s">
        <v>2056</v>
      </c>
      <c r="I83" t="s">
        <v>38</v>
      </c>
      <c r="J83" t="s">
        <v>428</v>
      </c>
      <c r="K83" t="s">
        <v>68</v>
      </c>
      <c r="L83" t="s">
        <v>2058</v>
      </c>
      <c r="M83" t="s">
        <v>2059</v>
      </c>
      <c r="N83">
        <v>1</v>
      </c>
      <c r="O83">
        <v>41</v>
      </c>
      <c r="P83">
        <v>2.85</v>
      </c>
      <c r="Q83">
        <v>1440</v>
      </c>
      <c r="R83">
        <v>1</v>
      </c>
      <c r="S83">
        <v>41</v>
      </c>
      <c r="T83">
        <v>2.85</v>
      </c>
      <c r="U83">
        <v>0</v>
      </c>
      <c r="V83">
        <v>0</v>
      </c>
      <c r="W83">
        <v>0</v>
      </c>
      <c r="X83">
        <v>0</v>
      </c>
      <c r="Y83">
        <v>0</v>
      </c>
      <c r="Z83">
        <v>0</v>
      </c>
      <c r="AA83">
        <v>0</v>
      </c>
      <c r="AB83">
        <v>0</v>
      </c>
      <c r="AC83">
        <v>0</v>
      </c>
      <c r="AD83">
        <v>0</v>
      </c>
      <c r="AE83">
        <v>0</v>
      </c>
      <c r="AF83">
        <v>0</v>
      </c>
      <c r="AG83" t="s">
        <v>430</v>
      </c>
      <c r="AH83" s="21" t="s">
        <v>572</v>
      </c>
      <c r="AI83" s="21">
        <v>345.36</v>
      </c>
      <c r="AJ83" s="21">
        <v>97.152777777777771</v>
      </c>
      <c r="AK83" s="21" t="s">
        <v>2063</v>
      </c>
      <c r="AL83" t="s">
        <v>70</v>
      </c>
      <c r="AM83" t="s">
        <v>2030</v>
      </c>
    </row>
    <row r="84" spans="1:39" x14ac:dyDescent="0.35">
      <c r="A84" t="s">
        <v>8254</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8323</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8327</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8332</v>
      </c>
      <c r="B87" t="s">
        <v>2265</v>
      </c>
      <c r="C87" t="s">
        <v>76</v>
      </c>
      <c r="D87" t="s">
        <v>2266</v>
      </c>
      <c r="E87" t="s">
        <v>560</v>
      </c>
      <c r="F87">
        <v>2</v>
      </c>
      <c r="G87" t="s">
        <v>2055</v>
      </c>
      <c r="H87" t="s">
        <v>2056</v>
      </c>
      <c r="I87" t="s">
        <v>38</v>
      </c>
      <c r="J87" t="s">
        <v>67</v>
      </c>
      <c r="K87" t="s">
        <v>68</v>
      </c>
      <c r="L87" t="s">
        <v>2058</v>
      </c>
      <c r="M87" t="s">
        <v>2059</v>
      </c>
      <c r="N87">
        <v>1</v>
      </c>
      <c r="O87">
        <v>26</v>
      </c>
      <c r="P87">
        <v>1.81</v>
      </c>
      <c r="Q87">
        <v>1440</v>
      </c>
      <c r="R87">
        <v>1</v>
      </c>
      <c r="S87">
        <v>26</v>
      </c>
      <c r="T87">
        <v>1.81</v>
      </c>
      <c r="U87">
        <v>0</v>
      </c>
      <c r="V87">
        <v>0</v>
      </c>
      <c r="W87">
        <v>0</v>
      </c>
      <c r="X87">
        <v>0</v>
      </c>
      <c r="Y87">
        <v>0</v>
      </c>
      <c r="Z87">
        <v>0</v>
      </c>
      <c r="AA87">
        <v>0</v>
      </c>
      <c r="AB87">
        <v>0</v>
      </c>
      <c r="AC87">
        <v>0</v>
      </c>
      <c r="AD87">
        <v>0</v>
      </c>
      <c r="AE87">
        <v>0</v>
      </c>
      <c r="AF87">
        <v>0</v>
      </c>
      <c r="AG87" t="s">
        <v>476</v>
      </c>
      <c r="AH87" s="21" t="s">
        <v>572</v>
      </c>
      <c r="AI87" s="21">
        <v>345.36</v>
      </c>
      <c r="AJ87" s="21">
        <v>98.194444444444443</v>
      </c>
      <c r="AK87" s="21" t="s">
        <v>2063</v>
      </c>
      <c r="AL87" t="s">
        <v>70</v>
      </c>
      <c r="AM87" t="s">
        <v>2030</v>
      </c>
    </row>
    <row r="88" spans="1:39" x14ac:dyDescent="0.35">
      <c r="A88" t="s">
        <v>8336</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2060</v>
      </c>
      <c r="AL88" t="s">
        <v>70</v>
      </c>
      <c r="AM88" t="s">
        <v>2032</v>
      </c>
    </row>
    <row r="89" spans="1:39" x14ac:dyDescent="0.35">
      <c r="A89" t="s">
        <v>8340</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8343</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8346</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8349</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2063</v>
      </c>
      <c r="AL92" t="s">
        <v>70</v>
      </c>
      <c r="AM92" t="s">
        <v>2032</v>
      </c>
    </row>
    <row r="93" spans="1:39" x14ac:dyDescent="0.35">
      <c r="A93" t="s">
        <v>8352</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8356</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8361</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2262</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2278</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2281</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2283</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2060</v>
      </c>
      <c r="AL99" t="s">
        <v>70</v>
      </c>
      <c r="AM99" t="s">
        <v>2030</v>
      </c>
    </row>
    <row r="100" spans="1:39" x14ac:dyDescent="0.35">
      <c r="A100" t="s">
        <v>9897</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9901</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2060</v>
      </c>
      <c r="AL101" t="s">
        <v>70</v>
      </c>
      <c r="AM101" t="s">
        <v>2030</v>
      </c>
    </row>
    <row r="102" spans="1:39" x14ac:dyDescent="0.35">
      <c r="A102" t="s">
        <v>10213</v>
      </c>
      <c r="B102" t="s">
        <v>2302</v>
      </c>
      <c r="C102" t="s">
        <v>81</v>
      </c>
      <c r="D102" t="s">
        <v>2303</v>
      </c>
      <c r="E102" t="s">
        <v>560</v>
      </c>
      <c r="F102">
        <v>1</v>
      </c>
      <c r="G102" t="s">
        <v>2055</v>
      </c>
      <c r="H102" t="s">
        <v>2056</v>
      </c>
      <c r="I102" t="s">
        <v>38</v>
      </c>
      <c r="J102" t="s">
        <v>82</v>
      </c>
      <c r="K102" t="s">
        <v>68</v>
      </c>
      <c r="L102" t="s">
        <v>2058</v>
      </c>
      <c r="M102" t="s">
        <v>2059</v>
      </c>
      <c r="N102">
        <v>1</v>
      </c>
      <c r="O102">
        <v>26</v>
      </c>
      <c r="P102">
        <v>1.81</v>
      </c>
      <c r="Q102">
        <v>1440</v>
      </c>
      <c r="R102">
        <v>1</v>
      </c>
      <c r="S102">
        <v>26</v>
      </c>
      <c r="T102">
        <v>1.81</v>
      </c>
      <c r="U102">
        <v>0</v>
      </c>
      <c r="V102">
        <v>0</v>
      </c>
      <c r="W102">
        <v>0</v>
      </c>
      <c r="X102">
        <v>0</v>
      </c>
      <c r="Y102">
        <v>0</v>
      </c>
      <c r="Z102">
        <v>0</v>
      </c>
      <c r="AA102">
        <v>0</v>
      </c>
      <c r="AB102">
        <v>0</v>
      </c>
      <c r="AC102">
        <v>0</v>
      </c>
      <c r="AD102">
        <v>0</v>
      </c>
      <c r="AE102">
        <v>0</v>
      </c>
      <c r="AF102">
        <v>0</v>
      </c>
      <c r="AG102" t="s">
        <v>489</v>
      </c>
      <c r="AH102" s="21" t="s">
        <v>572</v>
      </c>
      <c r="AI102" s="21">
        <v>345.36</v>
      </c>
      <c r="AJ102" s="21">
        <v>98.194444444444443</v>
      </c>
      <c r="AK102" s="21" t="s">
        <v>2060</v>
      </c>
      <c r="AL102" t="s">
        <v>70</v>
      </c>
      <c r="AM102" t="s">
        <v>2033</v>
      </c>
    </row>
    <row r="103" spans="1:39" x14ac:dyDescent="0.35">
      <c r="A103" t="s">
        <v>10324</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10332</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13049</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13100</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2323</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13548</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13565</v>
      </c>
      <c r="B109" t="s">
        <v>2324</v>
      </c>
      <c r="C109" t="s">
        <v>135</v>
      </c>
      <c r="D109" t="s">
        <v>2325</v>
      </c>
      <c r="E109" t="s">
        <v>136</v>
      </c>
      <c r="F109">
        <v>4</v>
      </c>
      <c r="G109" t="s">
        <v>2055</v>
      </c>
      <c r="H109" t="s">
        <v>2056</v>
      </c>
      <c r="I109" t="s">
        <v>38</v>
      </c>
      <c r="J109" t="s">
        <v>137</v>
      </c>
      <c r="K109" t="s">
        <v>68</v>
      </c>
      <c r="L109" t="s">
        <v>2058</v>
      </c>
      <c r="M109" t="s">
        <v>2059</v>
      </c>
      <c r="N109">
        <v>1</v>
      </c>
      <c r="O109">
        <v>228</v>
      </c>
      <c r="P109">
        <v>15.83</v>
      </c>
      <c r="Q109">
        <v>1440</v>
      </c>
      <c r="R109">
        <v>0</v>
      </c>
      <c r="S109">
        <v>0</v>
      </c>
      <c r="T109">
        <v>0</v>
      </c>
      <c r="U109">
        <v>1</v>
      </c>
      <c r="V109">
        <v>228</v>
      </c>
      <c r="W109">
        <v>15.83</v>
      </c>
      <c r="X109">
        <v>0</v>
      </c>
      <c r="Y109">
        <v>0</v>
      </c>
      <c r="Z109">
        <v>0</v>
      </c>
      <c r="AA109">
        <v>0</v>
      </c>
      <c r="AB109">
        <v>0</v>
      </c>
      <c r="AC109">
        <v>0</v>
      </c>
      <c r="AD109">
        <v>0</v>
      </c>
      <c r="AE109">
        <v>0</v>
      </c>
      <c r="AF109">
        <v>0</v>
      </c>
      <c r="AG109" t="s">
        <v>496</v>
      </c>
      <c r="AH109" s="21" t="s">
        <v>571</v>
      </c>
      <c r="AI109" s="21">
        <v>345.36</v>
      </c>
      <c r="AJ109" s="21">
        <v>84.166666666666671</v>
      </c>
      <c r="AK109" s="21" t="s">
        <v>2063</v>
      </c>
      <c r="AL109" t="s">
        <v>115</v>
      </c>
      <c r="AM109" t="s">
        <v>2031</v>
      </c>
    </row>
    <row r="110" spans="1:39" x14ac:dyDescent="0.35">
      <c r="A110" t="s">
        <v>13666</v>
      </c>
      <c r="B110" t="s">
        <v>2327</v>
      </c>
      <c r="C110" t="s">
        <v>237</v>
      </c>
      <c r="D110" t="s">
        <v>2328</v>
      </c>
      <c r="E110" t="s">
        <v>72</v>
      </c>
      <c r="F110">
        <v>1</v>
      </c>
      <c r="G110" t="s">
        <v>2055</v>
      </c>
      <c r="H110" t="s">
        <v>2056</v>
      </c>
      <c r="I110" t="s">
        <v>38</v>
      </c>
      <c r="J110" t="s">
        <v>73</v>
      </c>
      <c r="K110" t="s">
        <v>68</v>
      </c>
      <c r="L110" t="s">
        <v>2058</v>
      </c>
      <c r="M110" t="s">
        <v>2059</v>
      </c>
      <c r="N110">
        <v>1</v>
      </c>
      <c r="O110">
        <v>54</v>
      </c>
      <c r="P110">
        <v>3.75</v>
      </c>
      <c r="Q110">
        <v>1440</v>
      </c>
      <c r="R110">
        <v>0</v>
      </c>
      <c r="S110">
        <v>0</v>
      </c>
      <c r="T110">
        <v>0</v>
      </c>
      <c r="U110">
        <v>1</v>
      </c>
      <c r="V110">
        <v>54</v>
      </c>
      <c r="W110">
        <v>3.75</v>
      </c>
      <c r="X110">
        <v>0</v>
      </c>
      <c r="Y110">
        <v>0</v>
      </c>
      <c r="Z110">
        <v>0</v>
      </c>
      <c r="AA110">
        <v>0</v>
      </c>
      <c r="AB110">
        <v>0</v>
      </c>
      <c r="AC110">
        <v>0</v>
      </c>
      <c r="AD110">
        <v>0</v>
      </c>
      <c r="AE110">
        <v>0</v>
      </c>
      <c r="AF110">
        <v>0</v>
      </c>
      <c r="AG110" t="s">
        <v>497</v>
      </c>
      <c r="AH110" s="21" t="s">
        <v>571</v>
      </c>
      <c r="AI110" s="21">
        <v>345.36</v>
      </c>
      <c r="AJ110" s="21">
        <v>96.25</v>
      </c>
      <c r="AK110" s="21" t="s">
        <v>2060</v>
      </c>
      <c r="AL110" t="s">
        <v>75</v>
      </c>
      <c r="AM110" t="s">
        <v>2030</v>
      </c>
    </row>
    <row r="111" spans="1:39" x14ac:dyDescent="0.35">
      <c r="A111" t="s">
        <v>13689</v>
      </c>
      <c r="B111" t="s">
        <v>2330</v>
      </c>
      <c r="C111" t="s">
        <v>237</v>
      </c>
      <c r="D111" t="s">
        <v>2331</v>
      </c>
      <c r="E111" t="s">
        <v>72</v>
      </c>
      <c r="F111">
        <v>1</v>
      </c>
      <c r="G111" t="s">
        <v>2055</v>
      </c>
      <c r="H111" t="s">
        <v>2056</v>
      </c>
      <c r="I111" t="s">
        <v>38</v>
      </c>
      <c r="J111" t="s">
        <v>73</v>
      </c>
      <c r="K111" t="s">
        <v>68</v>
      </c>
      <c r="L111" t="s">
        <v>2058</v>
      </c>
      <c r="M111" t="s">
        <v>2059</v>
      </c>
      <c r="N111">
        <v>1</v>
      </c>
      <c r="O111">
        <v>28</v>
      </c>
      <c r="P111">
        <v>1.94</v>
      </c>
      <c r="Q111">
        <v>1440</v>
      </c>
      <c r="R111">
        <v>0</v>
      </c>
      <c r="S111">
        <v>0</v>
      </c>
      <c r="T111">
        <v>0</v>
      </c>
      <c r="U111">
        <v>1</v>
      </c>
      <c r="V111">
        <v>28</v>
      </c>
      <c r="W111">
        <v>1.94</v>
      </c>
      <c r="X111">
        <v>0</v>
      </c>
      <c r="Y111">
        <v>0</v>
      </c>
      <c r="Z111">
        <v>0</v>
      </c>
      <c r="AA111">
        <v>0</v>
      </c>
      <c r="AB111">
        <v>0</v>
      </c>
      <c r="AC111">
        <v>0</v>
      </c>
      <c r="AD111">
        <v>0</v>
      </c>
      <c r="AE111">
        <v>0</v>
      </c>
      <c r="AF111">
        <v>0</v>
      </c>
      <c r="AG111" t="s">
        <v>498</v>
      </c>
      <c r="AH111" s="21" t="s">
        <v>571</v>
      </c>
      <c r="AI111" s="21">
        <v>345.36</v>
      </c>
      <c r="AJ111" s="21">
        <v>98.055555555555557</v>
      </c>
      <c r="AK111" s="21" t="s">
        <v>2060</v>
      </c>
      <c r="AL111" t="s">
        <v>75</v>
      </c>
      <c r="AM111" t="s">
        <v>2032</v>
      </c>
    </row>
    <row r="112" spans="1:39" x14ac:dyDescent="0.35">
      <c r="A112" t="s">
        <v>23228</v>
      </c>
      <c r="B112" t="s">
        <v>2333</v>
      </c>
      <c r="C112" t="s">
        <v>237</v>
      </c>
      <c r="D112" t="s">
        <v>2075</v>
      </c>
      <c r="E112" t="s">
        <v>72</v>
      </c>
      <c r="F112">
        <v>1</v>
      </c>
      <c r="G112" t="s">
        <v>2055</v>
      </c>
      <c r="H112" t="s">
        <v>2056</v>
      </c>
      <c r="I112" t="s">
        <v>38</v>
      </c>
      <c r="J112" t="s">
        <v>73</v>
      </c>
      <c r="K112" t="s">
        <v>68</v>
      </c>
      <c r="L112" t="s">
        <v>2058</v>
      </c>
      <c r="M112" t="s">
        <v>2059</v>
      </c>
      <c r="N112">
        <v>1</v>
      </c>
      <c r="O112">
        <v>31</v>
      </c>
      <c r="P112">
        <v>2.15</v>
      </c>
      <c r="Q112">
        <v>1440</v>
      </c>
      <c r="R112">
        <v>1</v>
      </c>
      <c r="S112">
        <v>31</v>
      </c>
      <c r="T112">
        <v>2.15</v>
      </c>
      <c r="U112">
        <v>0</v>
      </c>
      <c r="V112">
        <v>0</v>
      </c>
      <c r="W112">
        <v>0</v>
      </c>
      <c r="X112">
        <v>0</v>
      </c>
      <c r="Y112">
        <v>0</v>
      </c>
      <c r="Z112">
        <v>0</v>
      </c>
      <c r="AA112">
        <v>0</v>
      </c>
      <c r="AB112">
        <v>0</v>
      </c>
      <c r="AC112">
        <v>0</v>
      </c>
      <c r="AD112">
        <v>0</v>
      </c>
      <c r="AE112">
        <v>0</v>
      </c>
      <c r="AF112">
        <v>0</v>
      </c>
      <c r="AG112" t="s">
        <v>499</v>
      </c>
      <c r="AH112" s="21" t="s">
        <v>570</v>
      </c>
      <c r="AI112" s="21">
        <v>345.36</v>
      </c>
      <c r="AJ112" s="21">
        <v>97.847222222222229</v>
      </c>
      <c r="AK112" s="21" t="s">
        <v>2063</v>
      </c>
      <c r="AL112" t="s">
        <v>75</v>
      </c>
      <c r="AM112" t="s">
        <v>2030</v>
      </c>
    </row>
    <row r="113" spans="1:39" x14ac:dyDescent="0.35">
      <c r="A113" t="s">
        <v>23598</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23620</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23639</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2063</v>
      </c>
      <c r="AL115" t="s">
        <v>70</v>
      </c>
      <c r="AM115" t="s">
        <v>2033</v>
      </c>
    </row>
    <row r="116" spans="1:39" x14ac:dyDescent="0.35">
      <c r="A116" t="s">
        <v>23659</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23684</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2060</v>
      </c>
      <c r="AL117" t="s">
        <v>70</v>
      </c>
      <c r="AM117" t="s">
        <v>2030</v>
      </c>
    </row>
    <row r="118" spans="1:39" x14ac:dyDescent="0.35">
      <c r="A118" t="s">
        <v>9082</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23714</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23745</v>
      </c>
      <c r="B120" t="s">
        <v>2356</v>
      </c>
      <c r="C120" t="s">
        <v>81</v>
      </c>
      <c r="D120" t="s">
        <v>2357</v>
      </c>
      <c r="E120" t="s">
        <v>560</v>
      </c>
      <c r="F120">
        <v>1</v>
      </c>
      <c r="G120" t="s">
        <v>2055</v>
      </c>
      <c r="H120" t="s">
        <v>2056</v>
      </c>
      <c r="I120" t="s">
        <v>38</v>
      </c>
      <c r="J120" t="s">
        <v>82</v>
      </c>
      <c r="K120" t="s">
        <v>68</v>
      </c>
      <c r="L120" t="s">
        <v>2058</v>
      </c>
      <c r="M120" t="s">
        <v>2358</v>
      </c>
      <c r="N120">
        <v>0</v>
      </c>
      <c r="O120">
        <v>0</v>
      </c>
      <c r="P120">
        <v>0</v>
      </c>
      <c r="Q120">
        <v>780</v>
      </c>
      <c r="R120">
        <v>0</v>
      </c>
      <c r="S120">
        <v>0</v>
      </c>
      <c r="T120">
        <v>0</v>
      </c>
      <c r="U120">
        <v>0</v>
      </c>
      <c r="V120">
        <v>0</v>
      </c>
      <c r="W120">
        <v>0</v>
      </c>
      <c r="X120">
        <v>0</v>
      </c>
      <c r="Y120">
        <v>0</v>
      </c>
      <c r="Z120">
        <v>0</v>
      </c>
      <c r="AA120">
        <v>0</v>
      </c>
      <c r="AB120">
        <v>0</v>
      </c>
      <c r="AC120">
        <v>0</v>
      </c>
      <c r="AD120">
        <v>0</v>
      </c>
      <c r="AE120">
        <v>0</v>
      </c>
      <c r="AF120">
        <v>0</v>
      </c>
      <c r="AG120" t="s">
        <v>507</v>
      </c>
      <c r="AH120" s="21" t="s">
        <v>571</v>
      </c>
      <c r="AI120" s="21">
        <v>187.20000000000005</v>
      </c>
      <c r="AJ120" s="21">
        <v>100</v>
      </c>
      <c r="AK120" s="21" t="s">
        <v>2063</v>
      </c>
      <c r="AL120" t="s">
        <v>70</v>
      </c>
      <c r="AM120" t="s">
        <v>2030</v>
      </c>
    </row>
    <row r="121" spans="1:39" x14ac:dyDescent="0.35">
      <c r="A121" t="s">
        <v>23860</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23951</v>
      </c>
      <c r="B122" t="s">
        <v>2363</v>
      </c>
      <c r="C122" t="s">
        <v>71</v>
      </c>
      <c r="D122" t="s">
        <v>2364</v>
      </c>
      <c r="E122" t="s">
        <v>72</v>
      </c>
      <c r="F122">
        <v>1</v>
      </c>
      <c r="G122" t="s">
        <v>2055</v>
      </c>
      <c r="H122" t="s">
        <v>2056</v>
      </c>
      <c r="I122" t="s">
        <v>38</v>
      </c>
      <c r="J122" t="s">
        <v>73</v>
      </c>
      <c r="K122" t="s">
        <v>68</v>
      </c>
      <c r="L122" t="s">
        <v>2058</v>
      </c>
      <c r="M122" t="s">
        <v>2059</v>
      </c>
      <c r="N122">
        <v>1</v>
      </c>
      <c r="O122">
        <v>47</v>
      </c>
      <c r="P122">
        <v>3.26</v>
      </c>
      <c r="Q122">
        <v>1440</v>
      </c>
      <c r="R122">
        <v>0</v>
      </c>
      <c r="S122">
        <v>0</v>
      </c>
      <c r="T122">
        <v>0</v>
      </c>
      <c r="U122">
        <v>1</v>
      </c>
      <c r="V122">
        <v>47</v>
      </c>
      <c r="W122">
        <v>3.26</v>
      </c>
      <c r="X122">
        <v>0</v>
      </c>
      <c r="Y122">
        <v>0</v>
      </c>
      <c r="Z122">
        <v>0</v>
      </c>
      <c r="AA122">
        <v>0</v>
      </c>
      <c r="AB122">
        <v>0</v>
      </c>
      <c r="AC122">
        <v>0</v>
      </c>
      <c r="AD122">
        <v>0</v>
      </c>
      <c r="AE122">
        <v>0</v>
      </c>
      <c r="AF122">
        <v>0</v>
      </c>
      <c r="AG122" t="s">
        <v>509</v>
      </c>
      <c r="AH122" s="21" t="s">
        <v>571</v>
      </c>
      <c r="AI122" s="21">
        <v>345.36</v>
      </c>
      <c r="AJ122" s="21">
        <v>96.736111111111114</v>
      </c>
      <c r="AK122" s="21" t="s">
        <v>2063</v>
      </c>
      <c r="AL122" t="s">
        <v>75</v>
      </c>
      <c r="AM122" t="s">
        <v>2031</v>
      </c>
    </row>
    <row r="123" spans="1:39" x14ac:dyDescent="0.35">
      <c r="A123" t="s">
        <v>23975</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2063</v>
      </c>
      <c r="AL123" t="s">
        <v>75</v>
      </c>
      <c r="AM123" t="s">
        <v>2032</v>
      </c>
    </row>
    <row r="124" spans="1:39" x14ac:dyDescent="0.35">
      <c r="A124" t="s">
        <v>2374</v>
      </c>
      <c r="B124" t="s">
        <v>2369</v>
      </c>
      <c r="C124" t="s">
        <v>78</v>
      </c>
      <c r="D124" t="s">
        <v>2370</v>
      </c>
      <c r="E124" t="s">
        <v>560</v>
      </c>
      <c r="F124">
        <v>1</v>
      </c>
      <c r="G124" t="s">
        <v>2055</v>
      </c>
      <c r="H124" t="s">
        <v>2056</v>
      </c>
      <c r="I124" t="s">
        <v>38</v>
      </c>
      <c r="J124" t="s">
        <v>67</v>
      </c>
      <c r="K124" t="s">
        <v>68</v>
      </c>
      <c r="L124" t="s">
        <v>2058</v>
      </c>
      <c r="M124" t="s">
        <v>2059</v>
      </c>
      <c r="N124">
        <v>0</v>
      </c>
      <c r="O124">
        <v>0</v>
      </c>
      <c r="P124">
        <v>0</v>
      </c>
      <c r="Q124">
        <v>1440</v>
      </c>
      <c r="R124">
        <v>0</v>
      </c>
      <c r="S124">
        <v>0</v>
      </c>
      <c r="T124">
        <v>0</v>
      </c>
      <c r="U124">
        <v>0</v>
      </c>
      <c r="V124">
        <v>0</v>
      </c>
      <c r="W124">
        <v>0</v>
      </c>
      <c r="X124">
        <v>0</v>
      </c>
      <c r="Y124">
        <v>0</v>
      </c>
      <c r="Z124">
        <v>0</v>
      </c>
      <c r="AA124">
        <v>0</v>
      </c>
      <c r="AB124">
        <v>0</v>
      </c>
      <c r="AC124">
        <v>0</v>
      </c>
      <c r="AD124">
        <v>0</v>
      </c>
      <c r="AE124">
        <v>0</v>
      </c>
      <c r="AF124">
        <v>0</v>
      </c>
      <c r="AG124" t="s">
        <v>511</v>
      </c>
      <c r="AH124" s="21" t="s">
        <v>571</v>
      </c>
      <c r="AI124" s="21">
        <v>345.36</v>
      </c>
      <c r="AJ124" s="21">
        <v>100</v>
      </c>
      <c r="AK124" s="21" t="s">
        <v>2060</v>
      </c>
      <c r="AL124" t="s">
        <v>70</v>
      </c>
      <c r="AM124" t="s">
        <v>2033</v>
      </c>
    </row>
    <row r="125" spans="1:39" x14ac:dyDescent="0.35">
      <c r="A125" t="s">
        <v>2377</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2380</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25104</v>
      </c>
      <c r="B127" t="s">
        <v>2378</v>
      </c>
      <c r="C127" t="s">
        <v>100</v>
      </c>
      <c r="D127" t="s">
        <v>2379</v>
      </c>
      <c r="E127" t="s">
        <v>560</v>
      </c>
      <c r="F127">
        <v>1</v>
      </c>
      <c r="G127" t="s">
        <v>2055</v>
      </c>
      <c r="H127" t="s">
        <v>2056</v>
      </c>
      <c r="I127" t="s">
        <v>38</v>
      </c>
      <c r="J127" t="s">
        <v>67</v>
      </c>
      <c r="K127" t="s">
        <v>68</v>
      </c>
      <c r="L127" t="s">
        <v>2058</v>
      </c>
      <c r="M127" t="s">
        <v>2059</v>
      </c>
      <c r="N127">
        <v>0</v>
      </c>
      <c r="O127">
        <v>0</v>
      </c>
      <c r="P127">
        <v>0</v>
      </c>
      <c r="Q127">
        <v>1440</v>
      </c>
      <c r="R127">
        <v>0</v>
      </c>
      <c r="S127">
        <v>0</v>
      </c>
      <c r="T127">
        <v>0</v>
      </c>
      <c r="U127">
        <v>0</v>
      </c>
      <c r="V127">
        <v>0</v>
      </c>
      <c r="W127">
        <v>0</v>
      </c>
      <c r="X127">
        <v>0</v>
      </c>
      <c r="Y127">
        <v>0</v>
      </c>
      <c r="Z127">
        <v>0</v>
      </c>
      <c r="AA127">
        <v>0</v>
      </c>
      <c r="AB127">
        <v>0</v>
      </c>
      <c r="AC127">
        <v>0</v>
      </c>
      <c r="AD127">
        <v>0</v>
      </c>
      <c r="AE127">
        <v>0</v>
      </c>
      <c r="AF127">
        <v>0</v>
      </c>
      <c r="AG127" t="s">
        <v>514</v>
      </c>
      <c r="AH127" s="21" t="s">
        <v>571</v>
      </c>
      <c r="AI127" s="21">
        <v>345.36</v>
      </c>
      <c r="AJ127" s="21">
        <v>100</v>
      </c>
      <c r="AK127" s="21" t="s">
        <v>2063</v>
      </c>
      <c r="AL127" t="s">
        <v>70</v>
      </c>
      <c r="AM127" t="s">
        <v>2030</v>
      </c>
    </row>
    <row r="128" spans="1:39" x14ac:dyDescent="0.35">
      <c r="A128" t="s">
        <v>25127</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2392</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2395</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2401</v>
      </c>
      <c r="B131" t="s">
        <v>2390</v>
      </c>
      <c r="C131" t="s">
        <v>71</v>
      </c>
      <c r="D131" t="s">
        <v>2391</v>
      </c>
      <c r="E131" t="s">
        <v>72</v>
      </c>
      <c r="F131">
        <v>2</v>
      </c>
      <c r="G131" t="s">
        <v>2055</v>
      </c>
      <c r="H131" t="s">
        <v>2056</v>
      </c>
      <c r="I131" t="s">
        <v>38</v>
      </c>
      <c r="J131" t="s">
        <v>73</v>
      </c>
      <c r="K131" t="s">
        <v>68</v>
      </c>
      <c r="L131" t="s">
        <v>2058</v>
      </c>
      <c r="M131" t="s">
        <v>2059</v>
      </c>
      <c r="N131">
        <v>1</v>
      </c>
      <c r="O131">
        <v>35</v>
      </c>
      <c r="P131">
        <v>2.4300000000000002</v>
      </c>
      <c r="Q131">
        <v>1440</v>
      </c>
      <c r="R131">
        <v>0</v>
      </c>
      <c r="S131">
        <v>0</v>
      </c>
      <c r="T131">
        <v>0</v>
      </c>
      <c r="U131">
        <v>1</v>
      </c>
      <c r="V131">
        <v>35</v>
      </c>
      <c r="W131">
        <v>2.4300000000000002</v>
      </c>
      <c r="X131">
        <v>0</v>
      </c>
      <c r="Y131">
        <v>0</v>
      </c>
      <c r="Z131">
        <v>0</v>
      </c>
      <c r="AA131">
        <v>0</v>
      </c>
      <c r="AB131">
        <v>0</v>
      </c>
      <c r="AC131">
        <v>0</v>
      </c>
      <c r="AD131">
        <v>0</v>
      </c>
      <c r="AE131">
        <v>0</v>
      </c>
      <c r="AF131">
        <v>0</v>
      </c>
      <c r="AG131" t="s">
        <v>518</v>
      </c>
      <c r="AH131" s="21" t="s">
        <v>571</v>
      </c>
      <c r="AI131" s="21">
        <v>345.36</v>
      </c>
      <c r="AJ131" s="21">
        <v>97.569444444444443</v>
      </c>
      <c r="AK131" s="21" t="s">
        <v>2063</v>
      </c>
      <c r="AL131" t="s">
        <v>75</v>
      </c>
      <c r="AM131" t="s">
        <v>2033</v>
      </c>
    </row>
    <row r="132" spans="1:39" x14ac:dyDescent="0.35">
      <c r="A132" t="s">
        <v>2404</v>
      </c>
      <c r="B132" t="s">
        <v>2393</v>
      </c>
      <c r="C132" t="s">
        <v>66</v>
      </c>
      <c r="D132" t="s">
        <v>2394</v>
      </c>
      <c r="E132" t="s">
        <v>560</v>
      </c>
      <c r="F132">
        <v>1</v>
      </c>
      <c r="G132" t="s">
        <v>2055</v>
      </c>
      <c r="H132" t="s">
        <v>2056</v>
      </c>
      <c r="I132" t="s">
        <v>38</v>
      </c>
      <c r="J132" t="s">
        <v>67</v>
      </c>
      <c r="K132" t="s">
        <v>68</v>
      </c>
      <c r="L132" t="s">
        <v>2058</v>
      </c>
      <c r="M132" t="s">
        <v>2059</v>
      </c>
      <c r="N132">
        <v>0</v>
      </c>
      <c r="O132">
        <v>0</v>
      </c>
      <c r="P132">
        <v>0</v>
      </c>
      <c r="Q132">
        <v>1440</v>
      </c>
      <c r="R132">
        <v>0</v>
      </c>
      <c r="S132">
        <v>0</v>
      </c>
      <c r="T132">
        <v>0</v>
      </c>
      <c r="U132">
        <v>0</v>
      </c>
      <c r="V132">
        <v>0</v>
      </c>
      <c r="W132">
        <v>0</v>
      </c>
      <c r="X132">
        <v>0</v>
      </c>
      <c r="Y132">
        <v>0</v>
      </c>
      <c r="Z132">
        <v>0</v>
      </c>
      <c r="AA132">
        <v>0</v>
      </c>
      <c r="AB132">
        <v>0</v>
      </c>
      <c r="AC132">
        <v>0</v>
      </c>
      <c r="AD132">
        <v>0</v>
      </c>
      <c r="AE132">
        <v>0</v>
      </c>
      <c r="AF132">
        <v>0</v>
      </c>
      <c r="AG132" t="s">
        <v>519</v>
      </c>
      <c r="AH132" s="21" t="s">
        <v>571</v>
      </c>
      <c r="AI132" s="21">
        <v>345.36</v>
      </c>
      <c r="AJ132" s="21">
        <v>100</v>
      </c>
      <c r="AK132" s="21" t="s">
        <v>2063</v>
      </c>
      <c r="AL132" t="s">
        <v>70</v>
      </c>
      <c r="AM132" t="s">
        <v>2030</v>
      </c>
    </row>
    <row r="133" spans="1:39" x14ac:dyDescent="0.35">
      <c r="A133" t="s">
        <v>25171</v>
      </c>
      <c r="B133" t="s">
        <v>2396</v>
      </c>
      <c r="C133" t="s">
        <v>76</v>
      </c>
      <c r="D133" t="s">
        <v>2397</v>
      </c>
      <c r="E133" t="s">
        <v>560</v>
      </c>
      <c r="F133">
        <v>1</v>
      </c>
      <c r="G133" t="s">
        <v>2055</v>
      </c>
      <c r="H133" t="s">
        <v>2056</v>
      </c>
      <c r="I133" t="s">
        <v>38</v>
      </c>
      <c r="J133" t="s">
        <v>67</v>
      </c>
      <c r="K133" t="s">
        <v>68</v>
      </c>
      <c r="L133" t="s">
        <v>2058</v>
      </c>
      <c r="M133" t="s">
        <v>2059</v>
      </c>
      <c r="N133">
        <v>0</v>
      </c>
      <c r="O133">
        <v>0</v>
      </c>
      <c r="P133">
        <v>0</v>
      </c>
      <c r="Q133">
        <v>1440</v>
      </c>
      <c r="R133">
        <v>0</v>
      </c>
      <c r="S133">
        <v>0</v>
      </c>
      <c r="T133">
        <v>0</v>
      </c>
      <c r="U133">
        <v>0</v>
      </c>
      <c r="V133">
        <v>0</v>
      </c>
      <c r="W133">
        <v>0</v>
      </c>
      <c r="X133">
        <v>0</v>
      </c>
      <c r="Y133">
        <v>0</v>
      </c>
      <c r="Z133">
        <v>0</v>
      </c>
      <c r="AA133">
        <v>0</v>
      </c>
      <c r="AB133">
        <v>0</v>
      </c>
      <c r="AC133">
        <v>0</v>
      </c>
      <c r="AD133">
        <v>0</v>
      </c>
      <c r="AE133">
        <v>0</v>
      </c>
      <c r="AF133">
        <v>0</v>
      </c>
      <c r="AG133" t="s">
        <v>520</v>
      </c>
      <c r="AH133" s="21" t="s">
        <v>571</v>
      </c>
      <c r="AI133" s="21">
        <v>345.36</v>
      </c>
      <c r="AJ133" s="21">
        <v>100</v>
      </c>
      <c r="AK133" s="21" t="s">
        <v>2060</v>
      </c>
      <c r="AL133" t="s">
        <v>70</v>
      </c>
      <c r="AM133" t="s">
        <v>2033</v>
      </c>
    </row>
    <row r="134" spans="1:39" x14ac:dyDescent="0.35">
      <c r="A134" t="s">
        <v>2407</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2060</v>
      </c>
      <c r="AL134" t="s">
        <v>75</v>
      </c>
      <c r="AM134" t="s">
        <v>2032</v>
      </c>
    </row>
    <row r="135" spans="1:39" x14ac:dyDescent="0.35">
      <c r="A135" t="s">
        <v>2410</v>
      </c>
      <c r="B135" t="s">
        <v>2402</v>
      </c>
      <c r="C135" t="s">
        <v>78</v>
      </c>
      <c r="D135" t="s">
        <v>2403</v>
      </c>
      <c r="E135" t="s">
        <v>560</v>
      </c>
      <c r="F135">
        <v>1</v>
      </c>
      <c r="G135" t="s">
        <v>2055</v>
      </c>
      <c r="H135" t="s">
        <v>2056</v>
      </c>
      <c r="I135" t="s">
        <v>38</v>
      </c>
      <c r="J135" t="s">
        <v>67</v>
      </c>
      <c r="K135" t="s">
        <v>68</v>
      </c>
      <c r="L135" t="s">
        <v>2058</v>
      </c>
      <c r="M135" t="s">
        <v>2059</v>
      </c>
      <c r="N135">
        <v>0</v>
      </c>
      <c r="O135">
        <v>0</v>
      </c>
      <c r="P135">
        <v>0</v>
      </c>
      <c r="Q135">
        <v>1440</v>
      </c>
      <c r="R135">
        <v>0</v>
      </c>
      <c r="S135">
        <v>0</v>
      </c>
      <c r="T135">
        <v>0</v>
      </c>
      <c r="U135">
        <v>0</v>
      </c>
      <c r="V135">
        <v>0</v>
      </c>
      <c r="W135">
        <v>0</v>
      </c>
      <c r="X135">
        <v>0</v>
      </c>
      <c r="Y135">
        <v>0</v>
      </c>
      <c r="Z135">
        <v>0</v>
      </c>
      <c r="AA135">
        <v>0</v>
      </c>
      <c r="AB135">
        <v>0</v>
      </c>
      <c r="AC135">
        <v>0</v>
      </c>
      <c r="AD135">
        <v>0</v>
      </c>
      <c r="AE135">
        <v>0</v>
      </c>
      <c r="AF135">
        <v>0</v>
      </c>
      <c r="AG135" t="s">
        <v>522</v>
      </c>
      <c r="AH135" s="21" t="s">
        <v>571</v>
      </c>
      <c r="AI135" s="21">
        <v>345.36</v>
      </c>
      <c r="AJ135" s="21">
        <v>100</v>
      </c>
      <c r="AK135" s="21" t="s">
        <v>2063</v>
      </c>
      <c r="AL135" t="s">
        <v>70</v>
      </c>
      <c r="AM135" t="s">
        <v>2032</v>
      </c>
    </row>
    <row r="136" spans="1:39" x14ac:dyDescent="0.35">
      <c r="A136" t="s">
        <v>25194</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2060</v>
      </c>
      <c r="AL136" t="s">
        <v>70</v>
      </c>
      <c r="AM136" t="s">
        <v>2032</v>
      </c>
    </row>
    <row r="137" spans="1:39" x14ac:dyDescent="0.35">
      <c r="A137" t="s">
        <v>25214</v>
      </c>
      <c r="B137" t="s">
        <v>2408</v>
      </c>
      <c r="C137" t="s">
        <v>822</v>
      </c>
      <c r="D137" t="s">
        <v>2409</v>
      </c>
      <c r="E137" t="s">
        <v>72</v>
      </c>
      <c r="F137">
        <v>1</v>
      </c>
      <c r="G137" t="s">
        <v>2055</v>
      </c>
      <c r="H137" t="s">
        <v>2056</v>
      </c>
      <c r="I137" t="s">
        <v>38</v>
      </c>
      <c r="J137" t="s">
        <v>425</v>
      </c>
      <c r="K137" t="s">
        <v>68</v>
      </c>
      <c r="L137" t="s">
        <v>2058</v>
      </c>
      <c r="M137" t="s">
        <v>2059</v>
      </c>
      <c r="N137">
        <v>1</v>
      </c>
      <c r="O137">
        <v>24</v>
      </c>
      <c r="P137">
        <v>1.67</v>
      </c>
      <c r="Q137">
        <v>1440</v>
      </c>
      <c r="R137">
        <v>0</v>
      </c>
      <c r="S137">
        <v>0</v>
      </c>
      <c r="T137">
        <v>0</v>
      </c>
      <c r="U137">
        <v>1</v>
      </c>
      <c r="V137">
        <v>24</v>
      </c>
      <c r="W137">
        <v>1.67</v>
      </c>
      <c r="X137">
        <v>0</v>
      </c>
      <c r="Y137">
        <v>0</v>
      </c>
      <c r="Z137">
        <v>0</v>
      </c>
      <c r="AA137">
        <v>0</v>
      </c>
      <c r="AB137">
        <v>0</v>
      </c>
      <c r="AC137">
        <v>0</v>
      </c>
      <c r="AD137">
        <v>0</v>
      </c>
      <c r="AE137">
        <v>0</v>
      </c>
      <c r="AF137">
        <v>0</v>
      </c>
      <c r="AG137" t="s">
        <v>524</v>
      </c>
      <c r="AH137" s="21" t="s">
        <v>571</v>
      </c>
      <c r="AI137" s="21">
        <v>345.36</v>
      </c>
      <c r="AJ137" s="21">
        <v>98.333333333333329</v>
      </c>
      <c r="AK137" s="21" t="s">
        <v>2063</v>
      </c>
      <c r="AL137" t="s">
        <v>75</v>
      </c>
      <c r="AM137" t="s">
        <v>2030</v>
      </c>
    </row>
    <row r="138" spans="1:39" x14ac:dyDescent="0.35">
      <c r="A138" t="s">
        <v>25218</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2422</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25238</v>
      </c>
      <c r="B140" t="s">
        <v>2417</v>
      </c>
      <c r="C140" t="s">
        <v>100</v>
      </c>
      <c r="D140" t="s">
        <v>2418</v>
      </c>
      <c r="E140" t="s">
        <v>560</v>
      </c>
      <c r="F140">
        <v>1</v>
      </c>
      <c r="G140" t="s">
        <v>2055</v>
      </c>
      <c r="H140" t="s">
        <v>2056</v>
      </c>
      <c r="I140" t="s">
        <v>38</v>
      </c>
      <c r="J140" t="s">
        <v>67</v>
      </c>
      <c r="K140" t="s">
        <v>68</v>
      </c>
      <c r="L140" t="s">
        <v>2058</v>
      </c>
      <c r="M140" t="s">
        <v>2059</v>
      </c>
      <c r="N140">
        <v>0</v>
      </c>
      <c r="O140">
        <v>0</v>
      </c>
      <c r="P140">
        <v>0</v>
      </c>
      <c r="Q140">
        <v>1440</v>
      </c>
      <c r="R140">
        <v>0</v>
      </c>
      <c r="S140">
        <v>0</v>
      </c>
      <c r="T140">
        <v>0</v>
      </c>
      <c r="U140">
        <v>0</v>
      </c>
      <c r="V140">
        <v>0</v>
      </c>
      <c r="W140">
        <v>0</v>
      </c>
      <c r="X140">
        <v>0</v>
      </c>
      <c r="Y140">
        <v>0</v>
      </c>
      <c r="Z140">
        <v>0</v>
      </c>
      <c r="AA140">
        <v>0</v>
      </c>
      <c r="AB140">
        <v>0</v>
      </c>
      <c r="AC140">
        <v>0</v>
      </c>
      <c r="AD140">
        <v>0</v>
      </c>
      <c r="AE140">
        <v>0</v>
      </c>
      <c r="AF140">
        <v>0</v>
      </c>
      <c r="AG140" t="s">
        <v>527</v>
      </c>
      <c r="AH140" s="21" t="s">
        <v>571</v>
      </c>
      <c r="AI140" s="21">
        <v>345.36</v>
      </c>
      <c r="AJ140" s="21">
        <v>100</v>
      </c>
      <c r="AK140" s="21" t="s">
        <v>2060</v>
      </c>
      <c r="AL140" t="s">
        <v>70</v>
      </c>
      <c r="AM140" t="s">
        <v>2030</v>
      </c>
    </row>
    <row r="141" spans="1:39" x14ac:dyDescent="0.35">
      <c r="A141" t="s">
        <v>25258</v>
      </c>
      <c r="B141" t="s">
        <v>2420</v>
      </c>
      <c r="C141" t="s">
        <v>86</v>
      </c>
      <c r="D141" t="s">
        <v>2421</v>
      </c>
      <c r="E141" t="s">
        <v>72</v>
      </c>
      <c r="F141">
        <v>1</v>
      </c>
      <c r="G141" t="s">
        <v>2055</v>
      </c>
      <c r="H141" t="s">
        <v>2056</v>
      </c>
      <c r="I141" t="s">
        <v>38</v>
      </c>
      <c r="J141" t="s">
        <v>73</v>
      </c>
      <c r="K141" t="s">
        <v>68</v>
      </c>
      <c r="L141" t="s">
        <v>2058</v>
      </c>
      <c r="M141" t="s">
        <v>2059</v>
      </c>
      <c r="N141">
        <v>0</v>
      </c>
      <c r="O141">
        <v>0</v>
      </c>
      <c r="P141">
        <v>0</v>
      </c>
      <c r="Q141">
        <v>1440</v>
      </c>
      <c r="R141">
        <v>0</v>
      </c>
      <c r="S141">
        <v>0</v>
      </c>
      <c r="T141">
        <v>0</v>
      </c>
      <c r="U141">
        <v>0</v>
      </c>
      <c r="V141">
        <v>0</v>
      </c>
      <c r="W141">
        <v>0</v>
      </c>
      <c r="X141">
        <v>0</v>
      </c>
      <c r="Y141">
        <v>0</v>
      </c>
      <c r="Z141">
        <v>0</v>
      </c>
      <c r="AA141">
        <v>0</v>
      </c>
      <c r="AB141">
        <v>0</v>
      </c>
      <c r="AC141">
        <v>0</v>
      </c>
      <c r="AD141">
        <v>0</v>
      </c>
      <c r="AE141">
        <v>0</v>
      </c>
      <c r="AF141">
        <v>0</v>
      </c>
      <c r="AG141" t="s">
        <v>528</v>
      </c>
      <c r="AH141" s="21" t="s">
        <v>571</v>
      </c>
      <c r="AI141" s="21">
        <v>345.36</v>
      </c>
      <c r="AJ141" s="21">
        <v>100</v>
      </c>
      <c r="AK141" s="21" t="s">
        <v>2063</v>
      </c>
      <c r="AL141" t="s">
        <v>75</v>
      </c>
      <c r="AM141" t="s">
        <v>2032</v>
      </c>
    </row>
    <row r="142" spans="1:39" x14ac:dyDescent="0.35">
      <c r="A142" t="s">
        <v>25262</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2432</v>
      </c>
      <c r="B143" t="s">
        <v>2426</v>
      </c>
      <c r="C143" t="s">
        <v>86</v>
      </c>
      <c r="D143" t="s">
        <v>2427</v>
      </c>
      <c r="E143" t="s">
        <v>72</v>
      </c>
      <c r="F143">
        <v>1</v>
      </c>
      <c r="G143" t="s">
        <v>2055</v>
      </c>
      <c r="H143" t="s">
        <v>2056</v>
      </c>
      <c r="I143" t="s">
        <v>38</v>
      </c>
      <c r="J143" t="s">
        <v>73</v>
      </c>
      <c r="K143" t="s">
        <v>68</v>
      </c>
      <c r="L143" t="s">
        <v>2058</v>
      </c>
      <c r="M143" t="s">
        <v>2170</v>
      </c>
      <c r="N143">
        <v>0</v>
      </c>
      <c r="O143">
        <v>0</v>
      </c>
      <c r="P143">
        <v>0</v>
      </c>
      <c r="Q143">
        <v>900</v>
      </c>
      <c r="R143">
        <v>0</v>
      </c>
      <c r="S143">
        <v>0</v>
      </c>
      <c r="T143">
        <v>0</v>
      </c>
      <c r="U143">
        <v>0</v>
      </c>
      <c r="V143">
        <v>0</v>
      </c>
      <c r="W143">
        <v>0</v>
      </c>
      <c r="X143">
        <v>0</v>
      </c>
      <c r="Y143">
        <v>0</v>
      </c>
      <c r="Z143">
        <v>0</v>
      </c>
      <c r="AA143">
        <v>0</v>
      </c>
      <c r="AB143">
        <v>0</v>
      </c>
      <c r="AC143">
        <v>0</v>
      </c>
      <c r="AD143">
        <v>0</v>
      </c>
      <c r="AE143">
        <v>0</v>
      </c>
      <c r="AF143">
        <v>0</v>
      </c>
      <c r="AG143" t="s">
        <v>530</v>
      </c>
      <c r="AH143" s="21" t="s">
        <v>571</v>
      </c>
      <c r="AI143" s="21">
        <v>216</v>
      </c>
      <c r="AJ143" s="21">
        <v>100</v>
      </c>
      <c r="AK143" s="21" t="s">
        <v>2060</v>
      </c>
      <c r="AL143" t="s">
        <v>75</v>
      </c>
      <c r="AM143" t="s">
        <v>2031</v>
      </c>
    </row>
    <row r="144" spans="1:39" x14ac:dyDescent="0.35">
      <c r="A144" t="s">
        <v>2435</v>
      </c>
      <c r="B144" t="s">
        <v>2429</v>
      </c>
      <c r="C144" t="s">
        <v>78</v>
      </c>
      <c r="D144" t="s">
        <v>2430</v>
      </c>
      <c r="E144" t="s">
        <v>560</v>
      </c>
      <c r="F144">
        <v>1</v>
      </c>
      <c r="G144" t="s">
        <v>2055</v>
      </c>
      <c r="H144" t="s">
        <v>2056</v>
      </c>
      <c r="I144" t="s">
        <v>38</v>
      </c>
      <c r="J144" t="s">
        <v>67</v>
      </c>
      <c r="K144" t="s">
        <v>68</v>
      </c>
      <c r="L144" t="s">
        <v>2058</v>
      </c>
      <c r="M144" t="s">
        <v>2431</v>
      </c>
      <c r="N144">
        <v>1</v>
      </c>
      <c r="O144">
        <v>16</v>
      </c>
      <c r="P144">
        <v>1.78</v>
      </c>
      <c r="Q144">
        <v>900</v>
      </c>
      <c r="R144">
        <v>0</v>
      </c>
      <c r="S144">
        <v>0</v>
      </c>
      <c r="T144">
        <v>0</v>
      </c>
      <c r="U144">
        <v>1</v>
      </c>
      <c r="V144">
        <v>16</v>
      </c>
      <c r="W144">
        <v>1.78</v>
      </c>
      <c r="X144">
        <v>0</v>
      </c>
      <c r="Y144">
        <v>0</v>
      </c>
      <c r="Z144">
        <v>0</v>
      </c>
      <c r="AA144">
        <v>0</v>
      </c>
      <c r="AB144">
        <v>0</v>
      </c>
      <c r="AC144">
        <v>0</v>
      </c>
      <c r="AD144">
        <v>0</v>
      </c>
      <c r="AE144">
        <v>0</v>
      </c>
      <c r="AF144">
        <v>0</v>
      </c>
      <c r="AG144" t="s">
        <v>531</v>
      </c>
      <c r="AH144" s="21" t="s">
        <v>571</v>
      </c>
      <c r="AI144" s="21">
        <v>216</v>
      </c>
      <c r="AJ144" s="21">
        <v>98.222222222222229</v>
      </c>
      <c r="AK144" s="21" t="s">
        <v>2060</v>
      </c>
      <c r="AL144" t="s">
        <v>70</v>
      </c>
      <c r="AM144" t="s">
        <v>2033</v>
      </c>
    </row>
    <row r="145" spans="1:39" x14ac:dyDescent="0.35">
      <c r="A145" t="s">
        <v>2441</v>
      </c>
      <c r="B145" t="s">
        <v>2433</v>
      </c>
      <c r="C145" t="s">
        <v>71</v>
      </c>
      <c r="D145" t="s">
        <v>2434</v>
      </c>
      <c r="E145" t="s">
        <v>72</v>
      </c>
      <c r="F145">
        <v>1</v>
      </c>
      <c r="G145" t="s">
        <v>2055</v>
      </c>
      <c r="H145" t="s">
        <v>2056</v>
      </c>
      <c r="I145" t="s">
        <v>38</v>
      </c>
      <c r="J145" t="s">
        <v>73</v>
      </c>
      <c r="K145" t="s">
        <v>68</v>
      </c>
      <c r="L145" t="s">
        <v>2058</v>
      </c>
      <c r="M145" t="s">
        <v>2059</v>
      </c>
      <c r="N145">
        <v>1</v>
      </c>
      <c r="O145">
        <v>63</v>
      </c>
      <c r="P145">
        <v>4.38</v>
      </c>
      <c r="Q145">
        <v>1440</v>
      </c>
      <c r="R145">
        <v>0</v>
      </c>
      <c r="S145">
        <v>0</v>
      </c>
      <c r="T145">
        <v>0</v>
      </c>
      <c r="U145">
        <v>1</v>
      </c>
      <c r="V145">
        <v>63</v>
      </c>
      <c r="W145">
        <v>4.38</v>
      </c>
      <c r="X145">
        <v>0</v>
      </c>
      <c r="Y145">
        <v>0</v>
      </c>
      <c r="Z145">
        <v>0</v>
      </c>
      <c r="AA145">
        <v>0</v>
      </c>
      <c r="AB145">
        <v>0</v>
      </c>
      <c r="AC145">
        <v>0</v>
      </c>
      <c r="AD145">
        <v>0</v>
      </c>
      <c r="AE145">
        <v>0</v>
      </c>
      <c r="AF145">
        <v>0</v>
      </c>
      <c r="AG145" t="s">
        <v>532</v>
      </c>
      <c r="AH145" s="21" t="s">
        <v>571</v>
      </c>
      <c r="AI145" s="21">
        <v>345.36</v>
      </c>
      <c r="AJ145" s="21">
        <v>95.625</v>
      </c>
      <c r="AK145" s="21" t="s">
        <v>2063</v>
      </c>
      <c r="AL145" t="s">
        <v>75</v>
      </c>
      <c r="AM145" t="s">
        <v>2032</v>
      </c>
    </row>
    <row r="146" spans="1:39" x14ac:dyDescent="0.35">
      <c r="A146" t="s">
        <v>25309</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25332</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25336</v>
      </c>
      <c r="B148" t="s">
        <v>2442</v>
      </c>
      <c r="C148" t="s">
        <v>117</v>
      </c>
      <c r="D148" t="s">
        <v>2443</v>
      </c>
      <c r="E148" t="s">
        <v>560</v>
      </c>
      <c r="F148">
        <v>1</v>
      </c>
      <c r="G148" t="s">
        <v>2055</v>
      </c>
      <c r="H148" t="s">
        <v>2056</v>
      </c>
      <c r="I148" t="s">
        <v>38</v>
      </c>
      <c r="J148" t="s">
        <v>67</v>
      </c>
      <c r="K148" t="s">
        <v>68</v>
      </c>
      <c r="L148" t="s">
        <v>2058</v>
      </c>
      <c r="M148" t="s">
        <v>2059</v>
      </c>
      <c r="N148">
        <v>1</v>
      </c>
      <c r="O148">
        <v>92</v>
      </c>
      <c r="P148">
        <v>6.39</v>
      </c>
      <c r="Q148">
        <v>1440</v>
      </c>
      <c r="R148">
        <v>0</v>
      </c>
      <c r="S148">
        <v>0</v>
      </c>
      <c r="T148">
        <v>0</v>
      </c>
      <c r="U148">
        <v>1</v>
      </c>
      <c r="V148">
        <v>92</v>
      </c>
      <c r="W148">
        <v>6.39</v>
      </c>
      <c r="X148">
        <v>0</v>
      </c>
      <c r="Y148">
        <v>0</v>
      </c>
      <c r="Z148">
        <v>0</v>
      </c>
      <c r="AA148">
        <v>0</v>
      </c>
      <c r="AB148">
        <v>0</v>
      </c>
      <c r="AC148">
        <v>0</v>
      </c>
      <c r="AD148">
        <v>0</v>
      </c>
      <c r="AE148">
        <v>0</v>
      </c>
      <c r="AF148">
        <v>0</v>
      </c>
      <c r="AG148" t="s">
        <v>535</v>
      </c>
      <c r="AH148" s="21" t="s">
        <v>571</v>
      </c>
      <c r="AI148" s="21">
        <v>345.36</v>
      </c>
      <c r="AJ148" s="21">
        <v>93.611111111111114</v>
      </c>
      <c r="AK148" s="21" t="s">
        <v>2063</v>
      </c>
      <c r="AL148" t="s">
        <v>70</v>
      </c>
      <c r="AM148" t="s">
        <v>2033</v>
      </c>
    </row>
    <row r="149" spans="1:39" x14ac:dyDescent="0.35">
      <c r="A149" t="s">
        <v>2450</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2453</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2060</v>
      </c>
      <c r="AL150" t="s">
        <v>70</v>
      </c>
      <c r="AM150" t="s">
        <v>2030</v>
      </c>
    </row>
    <row r="151" spans="1:39" x14ac:dyDescent="0.35">
      <c r="A151" t="s">
        <v>2456</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25395</v>
      </c>
      <c r="B152" t="s">
        <v>2454</v>
      </c>
      <c r="C152" t="s">
        <v>567</v>
      </c>
      <c r="D152" t="s">
        <v>2455</v>
      </c>
      <c r="E152" t="s">
        <v>560</v>
      </c>
      <c r="F152">
        <v>1</v>
      </c>
      <c r="G152" t="s">
        <v>2055</v>
      </c>
      <c r="H152" t="s">
        <v>2056</v>
      </c>
      <c r="I152" t="s">
        <v>38</v>
      </c>
      <c r="J152" t="s">
        <v>428</v>
      </c>
      <c r="K152" t="s">
        <v>68</v>
      </c>
      <c r="L152" t="s">
        <v>2058</v>
      </c>
      <c r="M152" t="s">
        <v>2059</v>
      </c>
      <c r="N152">
        <v>0</v>
      </c>
      <c r="O152">
        <v>0</v>
      </c>
      <c r="P152">
        <v>0</v>
      </c>
      <c r="Q152">
        <v>1440</v>
      </c>
      <c r="R152">
        <v>0</v>
      </c>
      <c r="S152">
        <v>0</v>
      </c>
      <c r="T152">
        <v>0</v>
      </c>
      <c r="U152">
        <v>0</v>
      </c>
      <c r="V152">
        <v>0</v>
      </c>
      <c r="W152">
        <v>0</v>
      </c>
      <c r="X152">
        <v>0</v>
      </c>
      <c r="Y152">
        <v>0</v>
      </c>
      <c r="Z152">
        <v>0</v>
      </c>
      <c r="AA152">
        <v>0</v>
      </c>
      <c r="AB152">
        <v>0</v>
      </c>
      <c r="AC152">
        <v>0</v>
      </c>
      <c r="AD152">
        <v>0</v>
      </c>
      <c r="AE152">
        <v>0</v>
      </c>
      <c r="AF152">
        <v>0</v>
      </c>
      <c r="AG152" t="s">
        <v>539</v>
      </c>
      <c r="AH152" s="21" t="s">
        <v>571</v>
      </c>
      <c r="AI152" s="21">
        <v>345.36</v>
      </c>
      <c r="AJ152" s="21">
        <v>100</v>
      </c>
      <c r="AK152" s="21" t="s">
        <v>2063</v>
      </c>
      <c r="AL152" t="s">
        <v>70</v>
      </c>
      <c r="AM152" t="s">
        <v>2032</v>
      </c>
    </row>
    <row r="153" spans="1:39" x14ac:dyDescent="0.35">
      <c r="A153" t="s">
        <v>25398</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9738</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25418</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2063</v>
      </c>
      <c r="AL155" t="s">
        <v>70</v>
      </c>
      <c r="AM155" t="s">
        <v>2033</v>
      </c>
    </row>
    <row r="156" spans="1:39" x14ac:dyDescent="0.35">
      <c r="A156" t="s">
        <v>25442</v>
      </c>
      <c r="B156" t="s">
        <v>2466</v>
      </c>
      <c r="C156" t="s">
        <v>100</v>
      </c>
      <c r="D156" t="s">
        <v>2467</v>
      </c>
      <c r="E156" t="s">
        <v>560</v>
      </c>
      <c r="F156">
        <v>1</v>
      </c>
      <c r="G156" t="s">
        <v>2055</v>
      </c>
      <c r="H156" t="s">
        <v>2056</v>
      </c>
      <c r="I156" t="s">
        <v>38</v>
      </c>
      <c r="J156" t="s">
        <v>67</v>
      </c>
      <c r="K156" t="s">
        <v>68</v>
      </c>
      <c r="L156" t="s">
        <v>2058</v>
      </c>
      <c r="M156" t="s">
        <v>2163</v>
      </c>
      <c r="N156">
        <v>1</v>
      </c>
      <c r="O156">
        <v>38</v>
      </c>
      <c r="P156">
        <v>3.73</v>
      </c>
      <c r="Q156">
        <v>1020</v>
      </c>
      <c r="R156">
        <v>1</v>
      </c>
      <c r="S156">
        <v>38</v>
      </c>
      <c r="T156">
        <v>3.73</v>
      </c>
      <c r="U156">
        <v>0</v>
      </c>
      <c r="V156">
        <v>0</v>
      </c>
      <c r="W156">
        <v>0</v>
      </c>
      <c r="X156">
        <v>0</v>
      </c>
      <c r="Y156">
        <v>0</v>
      </c>
      <c r="Z156">
        <v>0</v>
      </c>
      <c r="AA156">
        <v>0</v>
      </c>
      <c r="AB156">
        <v>0</v>
      </c>
      <c r="AC156">
        <v>0</v>
      </c>
      <c r="AD156">
        <v>0</v>
      </c>
      <c r="AE156">
        <v>0</v>
      </c>
      <c r="AF156">
        <v>0</v>
      </c>
      <c r="AG156" t="s">
        <v>543</v>
      </c>
      <c r="AH156" s="21" t="s">
        <v>571</v>
      </c>
      <c r="AI156" s="21">
        <v>244.8</v>
      </c>
      <c r="AJ156" s="21">
        <v>96.274509803921575</v>
      </c>
      <c r="AK156" s="21" t="s">
        <v>2060</v>
      </c>
      <c r="AL156" t="s">
        <v>70</v>
      </c>
      <c r="AM156" t="s">
        <v>2030</v>
      </c>
    </row>
    <row r="157" spans="1:39" x14ac:dyDescent="0.35">
      <c r="A157" t="s">
        <v>25473</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25497</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2063</v>
      </c>
      <c r="AL158" t="s">
        <v>70</v>
      </c>
      <c r="AM158" t="s">
        <v>2030</v>
      </c>
    </row>
    <row r="159" spans="1:39" x14ac:dyDescent="0.35">
      <c r="A159" t="s">
        <v>25520</v>
      </c>
      <c r="B159" t="s">
        <v>2475</v>
      </c>
      <c r="C159" t="s">
        <v>92</v>
      </c>
      <c r="D159" t="s">
        <v>2476</v>
      </c>
      <c r="E159" t="s">
        <v>119</v>
      </c>
      <c r="F159">
        <v>1</v>
      </c>
      <c r="G159" t="s">
        <v>2055</v>
      </c>
      <c r="H159" t="s">
        <v>2056</v>
      </c>
      <c r="I159" t="s">
        <v>38</v>
      </c>
      <c r="J159" t="s">
        <v>67</v>
      </c>
      <c r="K159" t="s">
        <v>68</v>
      </c>
      <c r="L159" t="s">
        <v>2058</v>
      </c>
      <c r="M159" t="s">
        <v>2059</v>
      </c>
      <c r="N159">
        <v>0</v>
      </c>
      <c r="O159">
        <v>0</v>
      </c>
      <c r="P159">
        <v>0</v>
      </c>
      <c r="Q159">
        <v>1440</v>
      </c>
      <c r="R159">
        <v>0</v>
      </c>
      <c r="S159">
        <v>0</v>
      </c>
      <c r="T159">
        <v>0</v>
      </c>
      <c r="U159">
        <v>0</v>
      </c>
      <c r="V159">
        <v>0</v>
      </c>
      <c r="W159">
        <v>0</v>
      </c>
      <c r="X159">
        <v>0</v>
      </c>
      <c r="Y159">
        <v>0</v>
      </c>
      <c r="Z159">
        <v>0</v>
      </c>
      <c r="AA159">
        <v>0</v>
      </c>
      <c r="AB159">
        <v>0</v>
      </c>
      <c r="AC159">
        <v>0</v>
      </c>
      <c r="AD159">
        <v>0</v>
      </c>
      <c r="AE159">
        <v>0</v>
      </c>
      <c r="AF159">
        <v>0</v>
      </c>
      <c r="AG159" t="s">
        <v>546</v>
      </c>
      <c r="AH159" s="21" t="s">
        <v>571</v>
      </c>
      <c r="AI159" s="21">
        <v>345.36</v>
      </c>
      <c r="AJ159" s="21">
        <v>100</v>
      </c>
      <c r="AK159" s="21" t="s">
        <v>2063</v>
      </c>
      <c r="AL159" t="s">
        <v>70</v>
      </c>
      <c r="AM159" t="s">
        <v>2032</v>
      </c>
    </row>
    <row r="160" spans="1:39" x14ac:dyDescent="0.35">
      <c r="A160" t="s">
        <v>25538</v>
      </c>
      <c r="B160" t="s">
        <v>2478</v>
      </c>
      <c r="C160" t="s">
        <v>92</v>
      </c>
      <c r="D160" t="s">
        <v>2479</v>
      </c>
      <c r="E160" t="s">
        <v>119</v>
      </c>
      <c r="F160">
        <v>1</v>
      </c>
      <c r="G160" t="s">
        <v>2055</v>
      </c>
      <c r="H160" t="s">
        <v>2056</v>
      </c>
      <c r="I160" t="s">
        <v>38</v>
      </c>
      <c r="J160" t="s">
        <v>67</v>
      </c>
      <c r="K160" t="s">
        <v>68</v>
      </c>
      <c r="L160" t="s">
        <v>2058</v>
      </c>
      <c r="M160" t="s">
        <v>2059</v>
      </c>
      <c r="N160">
        <v>0</v>
      </c>
      <c r="O160">
        <v>0</v>
      </c>
      <c r="P160">
        <v>0</v>
      </c>
      <c r="Q160">
        <v>1440</v>
      </c>
      <c r="R160">
        <v>0</v>
      </c>
      <c r="S160">
        <v>0</v>
      </c>
      <c r="T160">
        <v>0</v>
      </c>
      <c r="U160">
        <v>0</v>
      </c>
      <c r="V160">
        <v>0</v>
      </c>
      <c r="W160">
        <v>0</v>
      </c>
      <c r="X160">
        <v>0</v>
      </c>
      <c r="Y160">
        <v>0</v>
      </c>
      <c r="Z160">
        <v>0</v>
      </c>
      <c r="AA160">
        <v>0</v>
      </c>
      <c r="AB160">
        <v>0</v>
      </c>
      <c r="AC160">
        <v>0</v>
      </c>
      <c r="AD160">
        <v>0</v>
      </c>
      <c r="AE160">
        <v>0</v>
      </c>
      <c r="AF160">
        <v>0</v>
      </c>
      <c r="AG160" t="s">
        <v>547</v>
      </c>
      <c r="AH160" s="21" t="s">
        <v>571</v>
      </c>
      <c r="AI160" s="21">
        <v>345.36</v>
      </c>
      <c r="AJ160" s="21">
        <v>100</v>
      </c>
      <c r="AK160" s="21" t="s">
        <v>2060</v>
      </c>
      <c r="AL160" t="s">
        <v>70</v>
      </c>
      <c r="AM160" t="s">
        <v>2033</v>
      </c>
    </row>
    <row r="161" spans="1:39" x14ac:dyDescent="0.35">
      <c r="A161" t="s">
        <v>9987</v>
      </c>
      <c r="B161" t="s">
        <v>2481</v>
      </c>
      <c r="C161" t="s">
        <v>128</v>
      </c>
      <c r="D161" t="s">
        <v>2482</v>
      </c>
      <c r="E161" t="s">
        <v>136</v>
      </c>
      <c r="F161">
        <v>4</v>
      </c>
      <c r="G161" t="s">
        <v>2055</v>
      </c>
      <c r="H161" t="s">
        <v>2056</v>
      </c>
      <c r="I161" t="s">
        <v>38</v>
      </c>
      <c r="J161" t="s">
        <v>113</v>
      </c>
      <c r="K161" t="s">
        <v>68</v>
      </c>
      <c r="L161" t="s">
        <v>2058</v>
      </c>
      <c r="M161" t="s">
        <v>2059</v>
      </c>
      <c r="N161">
        <v>0</v>
      </c>
      <c r="O161">
        <v>0</v>
      </c>
      <c r="P161">
        <v>0</v>
      </c>
      <c r="Q161">
        <v>1440</v>
      </c>
      <c r="R161">
        <v>0</v>
      </c>
      <c r="S161">
        <v>0</v>
      </c>
      <c r="T161">
        <v>0</v>
      </c>
      <c r="U161">
        <v>0</v>
      </c>
      <c r="V161">
        <v>0</v>
      </c>
      <c r="W161">
        <v>0</v>
      </c>
      <c r="X161">
        <v>0</v>
      </c>
      <c r="Y161">
        <v>0</v>
      </c>
      <c r="Z161">
        <v>0</v>
      </c>
      <c r="AA161">
        <v>0</v>
      </c>
      <c r="AB161">
        <v>0</v>
      </c>
      <c r="AC161">
        <v>0</v>
      </c>
      <c r="AD161">
        <v>0</v>
      </c>
      <c r="AE161">
        <v>0</v>
      </c>
      <c r="AF161">
        <v>0</v>
      </c>
      <c r="AG161" t="s">
        <v>548</v>
      </c>
      <c r="AH161" s="21" t="s">
        <v>571</v>
      </c>
      <c r="AI161" s="21">
        <v>345.36</v>
      </c>
      <c r="AJ161" s="21">
        <v>100</v>
      </c>
      <c r="AK161" s="21" t="s">
        <v>2063</v>
      </c>
      <c r="AL161" t="s">
        <v>115</v>
      </c>
      <c r="AM161" t="s">
        <v>2032</v>
      </c>
    </row>
    <row r="162" spans="1:39" x14ac:dyDescent="0.35">
      <c r="A162" t="s">
        <v>26565</v>
      </c>
      <c r="B162" t="s">
        <v>2484</v>
      </c>
      <c r="C162" t="s">
        <v>128</v>
      </c>
      <c r="D162" t="s">
        <v>2482</v>
      </c>
      <c r="E162" t="s">
        <v>136</v>
      </c>
      <c r="F162">
        <v>4</v>
      </c>
      <c r="G162" t="s">
        <v>2055</v>
      </c>
      <c r="H162" t="s">
        <v>2056</v>
      </c>
      <c r="I162" t="s">
        <v>38</v>
      </c>
      <c r="J162" t="s">
        <v>113</v>
      </c>
      <c r="K162" t="s">
        <v>68</v>
      </c>
      <c r="L162" t="s">
        <v>2058</v>
      </c>
      <c r="M162" t="s">
        <v>2059</v>
      </c>
      <c r="N162">
        <v>0</v>
      </c>
      <c r="O162">
        <v>0</v>
      </c>
      <c r="P162">
        <v>0</v>
      </c>
      <c r="Q162">
        <v>1440</v>
      </c>
      <c r="R162">
        <v>0</v>
      </c>
      <c r="S162">
        <v>0</v>
      </c>
      <c r="T162">
        <v>0</v>
      </c>
      <c r="U162">
        <v>0</v>
      </c>
      <c r="V162">
        <v>0</v>
      </c>
      <c r="W162">
        <v>0</v>
      </c>
      <c r="X162">
        <v>0</v>
      </c>
      <c r="Y162">
        <v>0</v>
      </c>
      <c r="Z162">
        <v>0</v>
      </c>
      <c r="AA162">
        <v>0</v>
      </c>
      <c r="AB162">
        <v>0</v>
      </c>
      <c r="AC162">
        <v>0</v>
      </c>
      <c r="AD162">
        <v>0</v>
      </c>
      <c r="AE162">
        <v>0</v>
      </c>
      <c r="AF162">
        <v>0</v>
      </c>
      <c r="AG162" t="s">
        <v>549</v>
      </c>
      <c r="AH162" s="21" t="s">
        <v>571</v>
      </c>
      <c r="AI162" s="21">
        <v>345.36</v>
      </c>
      <c r="AJ162" s="21">
        <v>100</v>
      </c>
      <c r="AK162" s="21" t="s">
        <v>2063</v>
      </c>
      <c r="AL162" t="s">
        <v>115</v>
      </c>
      <c r="AM162" t="s">
        <v>2030</v>
      </c>
    </row>
    <row r="163" spans="1:39" x14ac:dyDescent="0.35">
      <c r="A163" t="s">
        <v>26689</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2489</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2492</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2060</v>
      </c>
      <c r="AL165" t="s">
        <v>70</v>
      </c>
      <c r="AM165" t="s">
        <v>2030</v>
      </c>
    </row>
    <row r="166" spans="1:39" x14ac:dyDescent="0.35">
      <c r="A166" t="s">
        <v>29641</v>
      </c>
      <c r="B166" t="s">
        <v>2496</v>
      </c>
      <c r="C166" t="s">
        <v>81</v>
      </c>
      <c r="D166" t="s">
        <v>2497</v>
      </c>
      <c r="E166" t="s">
        <v>560</v>
      </c>
      <c r="F166">
        <v>1</v>
      </c>
      <c r="G166" t="s">
        <v>2055</v>
      </c>
      <c r="H166" t="s">
        <v>2056</v>
      </c>
      <c r="I166" t="s">
        <v>38</v>
      </c>
      <c r="J166" t="s">
        <v>82</v>
      </c>
      <c r="K166" t="s">
        <v>68</v>
      </c>
      <c r="L166" t="s">
        <v>2058</v>
      </c>
      <c r="M166" t="s">
        <v>2059</v>
      </c>
      <c r="N166">
        <v>1</v>
      </c>
      <c r="O166">
        <v>61</v>
      </c>
      <c r="P166">
        <v>4.24</v>
      </c>
      <c r="Q166">
        <v>1440</v>
      </c>
      <c r="R166">
        <v>1</v>
      </c>
      <c r="S166">
        <v>61</v>
      </c>
      <c r="T166">
        <v>4.24</v>
      </c>
      <c r="U166">
        <v>0</v>
      </c>
      <c r="V166">
        <v>0</v>
      </c>
      <c r="W166">
        <v>0</v>
      </c>
      <c r="X166">
        <v>0</v>
      </c>
      <c r="Y166">
        <v>0</v>
      </c>
      <c r="Z166">
        <v>0</v>
      </c>
      <c r="AA166">
        <v>0</v>
      </c>
      <c r="AB166">
        <v>0</v>
      </c>
      <c r="AC166">
        <v>0</v>
      </c>
      <c r="AD166">
        <v>0</v>
      </c>
      <c r="AE166">
        <v>0</v>
      </c>
      <c r="AF166">
        <v>0</v>
      </c>
      <c r="AG166" t="s">
        <v>555</v>
      </c>
      <c r="AH166" s="21" t="s">
        <v>572</v>
      </c>
      <c r="AI166" s="21">
        <v>345.36</v>
      </c>
      <c r="AJ166" s="21">
        <v>95.763888888888886</v>
      </c>
      <c r="AK166" s="21" t="s">
        <v>2063</v>
      </c>
      <c r="AL166" t="s">
        <v>70</v>
      </c>
      <c r="AM166" t="s">
        <v>2030</v>
      </c>
    </row>
    <row r="167" spans="1:39" x14ac:dyDescent="0.35">
      <c r="A167" t="s">
        <v>29644</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29938</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2060</v>
      </c>
      <c r="AL168" t="s">
        <v>70</v>
      </c>
      <c r="AM168" t="s">
        <v>2033</v>
      </c>
    </row>
  </sheetData>
  <autoFilter ref="A5:AH168" xr:uid="{759B722B-4FA9-4220-A702-1BC46C8DABF4}"/>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ACF16-4C85-402C-94B1-137F54F0F423}">
  <sheetPr filterMode="1"/>
  <dimension ref="A1:AM8099"/>
  <sheetViews>
    <sheetView workbookViewId="0">
      <selection activeCell="I7" sqref="I7:I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30437</v>
      </c>
      <c r="D2" s="8" t="s">
        <v>51</v>
      </c>
      <c r="G2" t="s">
        <v>30437</v>
      </c>
    </row>
    <row r="3" spans="1:39" x14ac:dyDescent="0.35">
      <c r="B3" s="9" t="s">
        <v>52</v>
      </c>
      <c r="C3" s="10">
        <f>100-(D3/E3*100)</f>
        <v>99.37455197132617</v>
      </c>
      <c r="D3" s="11">
        <f>SUBTOTAL(9,O7:O99999)</f>
        <v>1396</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f>+E3/F3/DAY(G2)</f>
        <v>153.08641975308643</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1</v>
      </c>
      <c r="O11">
        <v>17</v>
      </c>
      <c r="P11">
        <v>1.18</v>
      </c>
      <c r="Q11">
        <v>1440</v>
      </c>
      <c r="R11">
        <v>1</v>
      </c>
      <c r="S11">
        <v>17</v>
      </c>
      <c r="T11">
        <v>1.18</v>
      </c>
      <c r="U11">
        <v>0</v>
      </c>
      <c r="V11">
        <v>0</v>
      </c>
      <c r="W11">
        <v>0</v>
      </c>
      <c r="X11">
        <v>0</v>
      </c>
      <c r="Y11">
        <v>0</v>
      </c>
      <c r="Z11">
        <v>0</v>
      </c>
      <c r="AA11">
        <v>0</v>
      </c>
      <c r="AB11">
        <v>0</v>
      </c>
      <c r="AC11">
        <v>0</v>
      </c>
      <c r="AD11">
        <v>0</v>
      </c>
      <c r="AE11">
        <v>0</v>
      </c>
      <c r="AF11">
        <v>0</v>
      </c>
      <c r="AG11" t="s">
        <v>396</v>
      </c>
      <c r="AH11" s="21" t="s">
        <v>572</v>
      </c>
      <c r="AI11" s="21">
        <v>345.36</v>
      </c>
      <c r="AJ11" s="21">
        <v>98.819444444444443</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0</v>
      </c>
      <c r="O20">
        <v>0</v>
      </c>
      <c r="P20">
        <v>0</v>
      </c>
      <c r="Q20">
        <v>1440</v>
      </c>
      <c r="R20">
        <v>0</v>
      </c>
      <c r="S20">
        <v>0</v>
      </c>
      <c r="T20">
        <v>0</v>
      </c>
      <c r="U20">
        <v>0</v>
      </c>
      <c r="V20">
        <v>0</v>
      </c>
      <c r="W20">
        <v>0</v>
      </c>
      <c r="X20">
        <v>0</v>
      </c>
      <c r="Y20">
        <v>0</v>
      </c>
      <c r="Z20">
        <v>0</v>
      </c>
      <c r="AA20">
        <v>0</v>
      </c>
      <c r="AB20">
        <v>0</v>
      </c>
      <c r="AC20">
        <v>0</v>
      </c>
      <c r="AD20">
        <v>0</v>
      </c>
      <c r="AE20">
        <v>0</v>
      </c>
      <c r="AF20">
        <v>0</v>
      </c>
      <c r="AG20" t="s">
        <v>405</v>
      </c>
      <c r="AH20" s="21" t="s">
        <v>572</v>
      </c>
      <c r="AI20" s="21">
        <v>345.36</v>
      </c>
      <c r="AJ20" s="21">
        <v>100</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2063</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0</v>
      </c>
      <c r="O24">
        <v>0</v>
      </c>
      <c r="P24">
        <v>0</v>
      </c>
      <c r="Q24">
        <v>1440</v>
      </c>
      <c r="R24">
        <v>0</v>
      </c>
      <c r="S24">
        <v>0</v>
      </c>
      <c r="T24">
        <v>0</v>
      </c>
      <c r="U24">
        <v>0</v>
      </c>
      <c r="V24">
        <v>0</v>
      </c>
      <c r="W24">
        <v>0</v>
      </c>
      <c r="X24">
        <v>0</v>
      </c>
      <c r="Y24">
        <v>0</v>
      </c>
      <c r="Z24">
        <v>0</v>
      </c>
      <c r="AA24">
        <v>0</v>
      </c>
      <c r="AB24">
        <v>0</v>
      </c>
      <c r="AC24">
        <v>0</v>
      </c>
      <c r="AD24">
        <v>0</v>
      </c>
      <c r="AE24">
        <v>0</v>
      </c>
      <c r="AF24">
        <v>0</v>
      </c>
      <c r="AG24" t="s">
        <v>409</v>
      </c>
      <c r="AH24" s="21" t="s">
        <v>572</v>
      </c>
      <c r="AI24" s="21">
        <v>345.36</v>
      </c>
      <c r="AJ24" s="21">
        <v>100</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2060</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1</v>
      </c>
      <c r="O29">
        <v>48</v>
      </c>
      <c r="P29">
        <v>3.33</v>
      </c>
      <c r="Q29">
        <v>1440</v>
      </c>
      <c r="R29">
        <v>1</v>
      </c>
      <c r="S29">
        <v>48</v>
      </c>
      <c r="T29">
        <v>3.33</v>
      </c>
      <c r="U29">
        <v>0</v>
      </c>
      <c r="V29">
        <v>0</v>
      </c>
      <c r="W29">
        <v>0</v>
      </c>
      <c r="X29">
        <v>0</v>
      </c>
      <c r="Y29">
        <v>0</v>
      </c>
      <c r="Z29">
        <v>0</v>
      </c>
      <c r="AA29">
        <v>0</v>
      </c>
      <c r="AB29">
        <v>0</v>
      </c>
      <c r="AC29">
        <v>0</v>
      </c>
      <c r="AD29">
        <v>0</v>
      </c>
      <c r="AE29">
        <v>0</v>
      </c>
      <c r="AF29">
        <v>0</v>
      </c>
      <c r="AG29" t="s">
        <v>414</v>
      </c>
      <c r="AH29" s="21" t="s">
        <v>572</v>
      </c>
      <c r="AI29" s="21">
        <v>345.36</v>
      </c>
      <c r="AJ29" s="21">
        <v>96.666666666666671</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1</v>
      </c>
      <c r="O31">
        <v>51</v>
      </c>
      <c r="P31">
        <v>3.54</v>
      </c>
      <c r="Q31">
        <v>1440</v>
      </c>
      <c r="R31">
        <v>0</v>
      </c>
      <c r="S31">
        <v>0</v>
      </c>
      <c r="T31">
        <v>0</v>
      </c>
      <c r="U31">
        <v>1</v>
      </c>
      <c r="V31">
        <v>51</v>
      </c>
      <c r="W31">
        <v>3.54</v>
      </c>
      <c r="X31">
        <v>0</v>
      </c>
      <c r="Y31">
        <v>0</v>
      </c>
      <c r="Z31">
        <v>0</v>
      </c>
      <c r="AA31">
        <v>0</v>
      </c>
      <c r="AB31">
        <v>0</v>
      </c>
      <c r="AC31">
        <v>0</v>
      </c>
      <c r="AD31">
        <v>0</v>
      </c>
      <c r="AE31">
        <v>0</v>
      </c>
      <c r="AF31">
        <v>0</v>
      </c>
      <c r="AG31" t="s">
        <v>416</v>
      </c>
      <c r="AH31" s="21" t="s">
        <v>571</v>
      </c>
      <c r="AI31" s="21">
        <v>345.36</v>
      </c>
      <c r="AJ31" s="21">
        <v>96.458333333333329</v>
      </c>
      <c r="AK31" s="21" t="s">
        <v>2063</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1</v>
      </c>
      <c r="O32">
        <v>89</v>
      </c>
      <c r="P32">
        <v>6.18</v>
      </c>
      <c r="Q32">
        <v>1440</v>
      </c>
      <c r="R32">
        <v>0</v>
      </c>
      <c r="S32">
        <v>0</v>
      </c>
      <c r="T32">
        <v>0</v>
      </c>
      <c r="U32">
        <v>1</v>
      </c>
      <c r="V32">
        <v>89</v>
      </c>
      <c r="W32">
        <v>6.18</v>
      </c>
      <c r="X32">
        <v>0</v>
      </c>
      <c r="Y32">
        <v>0</v>
      </c>
      <c r="Z32">
        <v>0</v>
      </c>
      <c r="AA32">
        <v>0</v>
      </c>
      <c r="AB32">
        <v>0</v>
      </c>
      <c r="AC32">
        <v>0</v>
      </c>
      <c r="AD32">
        <v>0</v>
      </c>
      <c r="AE32">
        <v>0</v>
      </c>
      <c r="AF32">
        <v>0</v>
      </c>
      <c r="AG32" t="s">
        <v>417</v>
      </c>
      <c r="AH32" s="21" t="s">
        <v>571</v>
      </c>
      <c r="AI32" s="21">
        <v>345.36</v>
      </c>
      <c r="AJ32" s="21">
        <v>93.819444444444443</v>
      </c>
      <c r="AK32" s="21" t="s">
        <v>2063</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2060</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2</v>
      </c>
      <c r="O39">
        <v>48</v>
      </c>
      <c r="P39">
        <v>3.33</v>
      </c>
      <c r="Q39">
        <v>1440</v>
      </c>
      <c r="R39">
        <v>0</v>
      </c>
      <c r="S39">
        <v>0</v>
      </c>
      <c r="T39">
        <v>0</v>
      </c>
      <c r="U39">
        <v>2</v>
      </c>
      <c r="V39">
        <v>48</v>
      </c>
      <c r="W39">
        <v>3.33</v>
      </c>
      <c r="X39">
        <v>0</v>
      </c>
      <c r="Y39">
        <v>0</v>
      </c>
      <c r="Z39">
        <v>0</v>
      </c>
      <c r="AA39">
        <v>0</v>
      </c>
      <c r="AB39">
        <v>0</v>
      </c>
      <c r="AC39">
        <v>0</v>
      </c>
      <c r="AD39">
        <v>0</v>
      </c>
      <c r="AE39">
        <v>0</v>
      </c>
      <c r="AF39">
        <v>0</v>
      </c>
      <c r="AG39" t="s">
        <v>426</v>
      </c>
      <c r="AH39" s="21" t="s">
        <v>569</v>
      </c>
      <c r="AI39" s="21">
        <v>345.36</v>
      </c>
      <c r="AJ39" s="21">
        <v>96.666666666666671</v>
      </c>
      <c r="AK39" s="21" t="s">
        <v>2063</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0</v>
      </c>
      <c r="O40">
        <v>0</v>
      </c>
      <c r="P40">
        <v>0</v>
      </c>
      <c r="Q40">
        <v>1440</v>
      </c>
      <c r="R40">
        <v>0</v>
      </c>
      <c r="S40">
        <v>0</v>
      </c>
      <c r="T40">
        <v>0</v>
      </c>
      <c r="U40">
        <v>0</v>
      </c>
      <c r="V40">
        <v>0</v>
      </c>
      <c r="W40">
        <v>0</v>
      </c>
      <c r="X40">
        <v>0</v>
      </c>
      <c r="Y40">
        <v>0</v>
      </c>
      <c r="Z40">
        <v>0</v>
      </c>
      <c r="AA40">
        <v>0</v>
      </c>
      <c r="AB40">
        <v>0</v>
      </c>
      <c r="AC40">
        <v>0</v>
      </c>
      <c r="AD40">
        <v>0</v>
      </c>
      <c r="AE40">
        <v>0</v>
      </c>
      <c r="AF40">
        <v>0</v>
      </c>
      <c r="AG40" t="s">
        <v>427</v>
      </c>
      <c r="AH40" s="21" t="s">
        <v>569</v>
      </c>
      <c r="AI40" s="21">
        <v>345.36</v>
      </c>
      <c r="AJ40" s="21">
        <v>100</v>
      </c>
      <c r="AK40" s="21" t="s">
        <v>2063</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2063</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1</v>
      </c>
      <c r="O46">
        <v>6</v>
      </c>
      <c r="P46">
        <v>0.42</v>
      </c>
      <c r="Q46">
        <v>1440</v>
      </c>
      <c r="R46">
        <v>0</v>
      </c>
      <c r="S46">
        <v>0</v>
      </c>
      <c r="T46">
        <v>0</v>
      </c>
      <c r="U46">
        <v>0</v>
      </c>
      <c r="V46">
        <v>0</v>
      </c>
      <c r="W46">
        <v>0</v>
      </c>
      <c r="X46">
        <v>0</v>
      </c>
      <c r="Y46">
        <v>0</v>
      </c>
      <c r="Z46">
        <v>0</v>
      </c>
      <c r="AA46">
        <v>1</v>
      </c>
      <c r="AB46">
        <v>6</v>
      </c>
      <c r="AC46">
        <v>0.42</v>
      </c>
      <c r="AD46">
        <v>0</v>
      </c>
      <c r="AE46">
        <v>0</v>
      </c>
      <c r="AF46">
        <v>0</v>
      </c>
      <c r="AG46" t="s">
        <v>436</v>
      </c>
      <c r="AH46" s="21" t="s">
        <v>572</v>
      </c>
      <c r="AI46" s="21">
        <v>345.36</v>
      </c>
      <c r="AJ46" s="21">
        <v>99.583333333333329</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1</v>
      </c>
      <c r="O47">
        <v>12</v>
      </c>
      <c r="P47">
        <v>0.83</v>
      </c>
      <c r="Q47">
        <v>1440</v>
      </c>
      <c r="R47">
        <v>0</v>
      </c>
      <c r="S47">
        <v>0</v>
      </c>
      <c r="T47">
        <v>0</v>
      </c>
      <c r="U47">
        <v>1</v>
      </c>
      <c r="V47">
        <v>12</v>
      </c>
      <c r="W47">
        <v>0.83</v>
      </c>
      <c r="X47">
        <v>0</v>
      </c>
      <c r="Y47">
        <v>0</v>
      </c>
      <c r="Z47">
        <v>0</v>
      </c>
      <c r="AA47">
        <v>0</v>
      </c>
      <c r="AB47">
        <v>0</v>
      </c>
      <c r="AC47">
        <v>0</v>
      </c>
      <c r="AD47">
        <v>0</v>
      </c>
      <c r="AE47">
        <v>0</v>
      </c>
      <c r="AF47">
        <v>0</v>
      </c>
      <c r="AG47" t="s">
        <v>437</v>
      </c>
      <c r="AH47" s="21" t="s">
        <v>569</v>
      </c>
      <c r="AI47" s="21">
        <v>345.36</v>
      </c>
      <c r="AJ47" s="21">
        <v>99.166666666666671</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0</v>
      </c>
      <c r="O48">
        <v>0</v>
      </c>
      <c r="P48">
        <v>0</v>
      </c>
      <c r="Q48">
        <v>1440</v>
      </c>
      <c r="R48">
        <v>0</v>
      </c>
      <c r="S48">
        <v>0</v>
      </c>
      <c r="T48">
        <v>0</v>
      </c>
      <c r="U48">
        <v>0</v>
      </c>
      <c r="V48">
        <v>0</v>
      </c>
      <c r="W48">
        <v>0</v>
      </c>
      <c r="X48">
        <v>0</v>
      </c>
      <c r="Y48">
        <v>0</v>
      </c>
      <c r="Z48">
        <v>0</v>
      </c>
      <c r="AA48">
        <v>0</v>
      </c>
      <c r="AB48">
        <v>0</v>
      </c>
      <c r="AC48">
        <v>0</v>
      </c>
      <c r="AD48">
        <v>0</v>
      </c>
      <c r="AE48">
        <v>0</v>
      </c>
      <c r="AF48">
        <v>0</v>
      </c>
      <c r="AG48" t="s">
        <v>438</v>
      </c>
      <c r="AH48" s="21" t="s">
        <v>572</v>
      </c>
      <c r="AI48" s="21">
        <v>345.36</v>
      </c>
      <c r="AJ48" s="21">
        <v>100</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2063</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2060</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0</v>
      </c>
      <c r="O51">
        <v>0</v>
      </c>
      <c r="P51">
        <v>0</v>
      </c>
      <c r="Q51">
        <v>900</v>
      </c>
      <c r="R51">
        <v>0</v>
      </c>
      <c r="S51">
        <v>0</v>
      </c>
      <c r="T51">
        <v>0</v>
      </c>
      <c r="U51">
        <v>0</v>
      </c>
      <c r="V51">
        <v>0</v>
      </c>
      <c r="W51">
        <v>0</v>
      </c>
      <c r="X51">
        <v>0</v>
      </c>
      <c r="Y51">
        <v>0</v>
      </c>
      <c r="Z51">
        <v>0</v>
      </c>
      <c r="AA51">
        <v>0</v>
      </c>
      <c r="AB51">
        <v>0</v>
      </c>
      <c r="AC51">
        <v>0</v>
      </c>
      <c r="AD51">
        <v>0</v>
      </c>
      <c r="AE51">
        <v>0</v>
      </c>
      <c r="AF51">
        <v>0</v>
      </c>
      <c r="AG51" t="s">
        <v>441</v>
      </c>
      <c r="AH51" s="21" t="s">
        <v>572</v>
      </c>
      <c r="AI51" s="21">
        <v>216</v>
      </c>
      <c r="AJ51" s="21">
        <v>100</v>
      </c>
      <c r="AK51" s="21" t="s">
        <v>2063</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0</v>
      </c>
      <c r="O55">
        <v>0</v>
      </c>
      <c r="P55">
        <v>0</v>
      </c>
      <c r="Q55">
        <v>1440</v>
      </c>
      <c r="R55">
        <v>0</v>
      </c>
      <c r="S55">
        <v>0</v>
      </c>
      <c r="T55">
        <v>0</v>
      </c>
      <c r="U55">
        <v>0</v>
      </c>
      <c r="V55">
        <v>0</v>
      </c>
      <c r="W55">
        <v>0</v>
      </c>
      <c r="X55">
        <v>0</v>
      </c>
      <c r="Y55">
        <v>0</v>
      </c>
      <c r="Z55">
        <v>0</v>
      </c>
      <c r="AA55">
        <v>0</v>
      </c>
      <c r="AB55">
        <v>0</v>
      </c>
      <c r="AC55">
        <v>0</v>
      </c>
      <c r="AD55">
        <v>0</v>
      </c>
      <c r="AE55">
        <v>0</v>
      </c>
      <c r="AF55">
        <v>0</v>
      </c>
      <c r="AG55" t="s">
        <v>446</v>
      </c>
      <c r="AH55" s="21" t="s">
        <v>572</v>
      </c>
      <c r="AI55" s="21">
        <v>345.36</v>
      </c>
      <c r="AJ55" s="21">
        <v>100</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0</v>
      </c>
      <c r="O57">
        <v>0</v>
      </c>
      <c r="P57">
        <v>0</v>
      </c>
      <c r="Q57">
        <v>900</v>
      </c>
      <c r="R57">
        <v>0</v>
      </c>
      <c r="S57">
        <v>0</v>
      </c>
      <c r="T57">
        <v>0</v>
      </c>
      <c r="U57">
        <v>0</v>
      </c>
      <c r="V57">
        <v>0</v>
      </c>
      <c r="W57">
        <v>0</v>
      </c>
      <c r="X57">
        <v>0</v>
      </c>
      <c r="Y57">
        <v>0</v>
      </c>
      <c r="Z57">
        <v>0</v>
      </c>
      <c r="AA57">
        <v>0</v>
      </c>
      <c r="AB57">
        <v>0</v>
      </c>
      <c r="AC57">
        <v>0</v>
      </c>
      <c r="AD57">
        <v>0</v>
      </c>
      <c r="AE57">
        <v>0</v>
      </c>
      <c r="AF57">
        <v>0</v>
      </c>
      <c r="AG57" t="s">
        <v>448</v>
      </c>
      <c r="AH57" s="21" t="s">
        <v>572</v>
      </c>
      <c r="AI57" s="21">
        <v>216</v>
      </c>
      <c r="AJ57" s="21">
        <v>100</v>
      </c>
      <c r="AK57" s="21" t="s">
        <v>2063</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2063</v>
      </c>
      <c r="AL64" t="s">
        <v>70</v>
      </c>
      <c r="AM64" t="s">
        <v>2030</v>
      </c>
    </row>
    <row r="65" spans="1:39" x14ac:dyDescent="0.35">
      <c r="A65" t="s">
        <v>6344</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6348</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6352</v>
      </c>
      <c r="B67" t="s">
        <v>2215</v>
      </c>
      <c r="C67" t="s">
        <v>128</v>
      </c>
      <c r="D67" t="s">
        <v>2216</v>
      </c>
      <c r="E67" t="s">
        <v>112</v>
      </c>
      <c r="F67">
        <v>1</v>
      </c>
      <c r="G67" t="s">
        <v>2055</v>
      </c>
      <c r="H67" t="s">
        <v>2056</v>
      </c>
      <c r="I67" t="s">
        <v>38</v>
      </c>
      <c r="J67" t="s">
        <v>113</v>
      </c>
      <c r="K67" t="s">
        <v>68</v>
      </c>
      <c r="L67" t="s">
        <v>2058</v>
      </c>
      <c r="M67" t="s">
        <v>2059</v>
      </c>
      <c r="N67">
        <v>1</v>
      </c>
      <c r="O67">
        <v>30</v>
      </c>
      <c r="P67">
        <v>2.08</v>
      </c>
      <c r="Q67">
        <v>1440</v>
      </c>
      <c r="R67">
        <v>0</v>
      </c>
      <c r="S67">
        <v>0</v>
      </c>
      <c r="T67">
        <v>0</v>
      </c>
      <c r="U67">
        <v>1</v>
      </c>
      <c r="V67">
        <v>30</v>
      </c>
      <c r="W67">
        <v>2.08</v>
      </c>
      <c r="X67">
        <v>0</v>
      </c>
      <c r="Y67">
        <v>0</v>
      </c>
      <c r="Z67">
        <v>0</v>
      </c>
      <c r="AA67">
        <v>0</v>
      </c>
      <c r="AB67">
        <v>0</v>
      </c>
      <c r="AC67">
        <v>0</v>
      </c>
      <c r="AD67">
        <v>0</v>
      </c>
      <c r="AE67">
        <v>0</v>
      </c>
      <c r="AF67">
        <v>0</v>
      </c>
      <c r="AG67" t="s">
        <v>461</v>
      </c>
      <c r="AH67" s="21" t="s">
        <v>572</v>
      </c>
      <c r="AI67" s="21">
        <v>345.36</v>
      </c>
      <c r="AJ67" s="21">
        <v>97.916666666666671</v>
      </c>
      <c r="AK67" s="21" t="s">
        <v>2060</v>
      </c>
      <c r="AL67" t="s">
        <v>115</v>
      </c>
      <c r="AM67" t="s">
        <v>2031</v>
      </c>
    </row>
    <row r="68" spans="1:39" x14ac:dyDescent="0.35">
      <c r="A68" t="s">
        <v>6439</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6687</v>
      </c>
      <c r="B69" t="s">
        <v>2220</v>
      </c>
      <c r="C69" t="s">
        <v>100</v>
      </c>
      <c r="D69" t="s">
        <v>2221</v>
      </c>
      <c r="E69" t="s">
        <v>560</v>
      </c>
      <c r="F69">
        <v>1</v>
      </c>
      <c r="G69" t="s">
        <v>2055</v>
      </c>
      <c r="H69" t="s">
        <v>2056</v>
      </c>
      <c r="I69" t="s">
        <v>38</v>
      </c>
      <c r="J69" t="s">
        <v>67</v>
      </c>
      <c r="K69" t="s">
        <v>68</v>
      </c>
      <c r="L69" t="s">
        <v>2058</v>
      </c>
      <c r="M69" t="s">
        <v>2059</v>
      </c>
      <c r="N69">
        <v>2</v>
      </c>
      <c r="O69">
        <v>89</v>
      </c>
      <c r="P69">
        <v>6.18</v>
      </c>
      <c r="Q69">
        <v>1440</v>
      </c>
      <c r="R69">
        <v>2</v>
      </c>
      <c r="S69">
        <v>89</v>
      </c>
      <c r="T69">
        <v>6.18</v>
      </c>
      <c r="U69">
        <v>0</v>
      </c>
      <c r="V69">
        <v>0</v>
      </c>
      <c r="W69">
        <v>0</v>
      </c>
      <c r="X69">
        <v>0</v>
      </c>
      <c r="Y69">
        <v>0</v>
      </c>
      <c r="Z69">
        <v>0</v>
      </c>
      <c r="AA69">
        <v>0</v>
      </c>
      <c r="AB69">
        <v>0</v>
      </c>
      <c r="AC69">
        <v>0</v>
      </c>
      <c r="AD69">
        <v>0</v>
      </c>
      <c r="AE69">
        <v>0</v>
      </c>
      <c r="AF69">
        <v>0</v>
      </c>
      <c r="AG69" t="s">
        <v>463</v>
      </c>
      <c r="AH69" s="21" t="s">
        <v>571</v>
      </c>
      <c r="AI69" s="21">
        <v>345.36</v>
      </c>
      <c r="AJ69" s="21">
        <v>93.819444444444443</v>
      </c>
      <c r="AK69" s="21" t="s">
        <v>2063</v>
      </c>
      <c r="AL69" t="s">
        <v>70</v>
      </c>
      <c r="AM69" t="s">
        <v>2032</v>
      </c>
    </row>
    <row r="70" spans="1:39" x14ac:dyDescent="0.35">
      <c r="A70" t="s">
        <v>7026</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7042</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2063</v>
      </c>
      <c r="AL71" t="s">
        <v>70</v>
      </c>
      <c r="AM71" t="s">
        <v>2031</v>
      </c>
    </row>
    <row r="72" spans="1:39" x14ac:dyDescent="0.35">
      <c r="A72" t="s">
        <v>7043</v>
      </c>
      <c r="B72" t="s">
        <v>2230</v>
      </c>
      <c r="C72" t="s">
        <v>86</v>
      </c>
      <c r="D72" t="s">
        <v>2054</v>
      </c>
      <c r="E72" t="s">
        <v>72</v>
      </c>
      <c r="F72">
        <v>1</v>
      </c>
      <c r="G72" t="s">
        <v>2055</v>
      </c>
      <c r="H72" t="s">
        <v>2056</v>
      </c>
      <c r="I72" t="s">
        <v>38</v>
      </c>
      <c r="J72" t="s">
        <v>73</v>
      </c>
      <c r="K72" t="s">
        <v>68</v>
      </c>
      <c r="L72" t="s">
        <v>2058</v>
      </c>
      <c r="M72" t="s">
        <v>2059</v>
      </c>
      <c r="N72">
        <v>1</v>
      </c>
      <c r="O72">
        <v>41</v>
      </c>
      <c r="P72">
        <v>2.85</v>
      </c>
      <c r="Q72">
        <v>1440</v>
      </c>
      <c r="R72">
        <v>1</v>
      </c>
      <c r="S72">
        <v>41</v>
      </c>
      <c r="T72">
        <v>2.85</v>
      </c>
      <c r="U72">
        <v>0</v>
      </c>
      <c r="V72">
        <v>0</v>
      </c>
      <c r="W72">
        <v>0</v>
      </c>
      <c r="X72">
        <v>0</v>
      </c>
      <c r="Y72">
        <v>0</v>
      </c>
      <c r="Z72">
        <v>0</v>
      </c>
      <c r="AA72">
        <v>0</v>
      </c>
      <c r="AB72">
        <v>0</v>
      </c>
      <c r="AC72">
        <v>0</v>
      </c>
      <c r="AD72">
        <v>0</v>
      </c>
      <c r="AE72">
        <v>0</v>
      </c>
      <c r="AF72">
        <v>0</v>
      </c>
      <c r="AG72" t="s">
        <v>466</v>
      </c>
      <c r="AH72" s="21" t="s">
        <v>572</v>
      </c>
      <c r="AI72" s="21">
        <v>345.36</v>
      </c>
      <c r="AJ72" s="21">
        <v>97.152777777777771</v>
      </c>
      <c r="AK72" s="21" t="s">
        <v>2063</v>
      </c>
      <c r="AL72" t="s">
        <v>75</v>
      </c>
      <c r="AM72" t="s">
        <v>2030</v>
      </c>
    </row>
    <row r="73" spans="1:39" x14ac:dyDescent="0.35">
      <c r="A73" t="s">
        <v>7046</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7049</v>
      </c>
      <c r="B74" t="s">
        <v>2235</v>
      </c>
      <c r="C74" t="s">
        <v>237</v>
      </c>
      <c r="D74" t="s">
        <v>2075</v>
      </c>
      <c r="E74" t="s">
        <v>72</v>
      </c>
      <c r="F74">
        <v>1</v>
      </c>
      <c r="G74" t="s">
        <v>2055</v>
      </c>
      <c r="H74" t="s">
        <v>2056</v>
      </c>
      <c r="I74" t="s">
        <v>38</v>
      </c>
      <c r="J74" t="s">
        <v>73</v>
      </c>
      <c r="K74" t="s">
        <v>68</v>
      </c>
      <c r="L74" t="s">
        <v>2058</v>
      </c>
      <c r="M74" t="s">
        <v>2059</v>
      </c>
      <c r="N74">
        <v>1</v>
      </c>
      <c r="O74">
        <v>18</v>
      </c>
      <c r="P74">
        <v>1.25</v>
      </c>
      <c r="Q74">
        <v>1440</v>
      </c>
      <c r="R74">
        <v>0</v>
      </c>
      <c r="S74">
        <v>0</v>
      </c>
      <c r="T74">
        <v>0</v>
      </c>
      <c r="U74">
        <v>1</v>
      </c>
      <c r="V74">
        <v>18</v>
      </c>
      <c r="W74">
        <v>1.25</v>
      </c>
      <c r="X74">
        <v>0</v>
      </c>
      <c r="Y74">
        <v>0</v>
      </c>
      <c r="Z74">
        <v>0</v>
      </c>
      <c r="AA74">
        <v>0</v>
      </c>
      <c r="AB74">
        <v>0</v>
      </c>
      <c r="AC74">
        <v>0</v>
      </c>
      <c r="AD74">
        <v>0</v>
      </c>
      <c r="AE74">
        <v>0</v>
      </c>
      <c r="AF74">
        <v>0</v>
      </c>
      <c r="AG74" t="s">
        <v>468</v>
      </c>
      <c r="AH74" s="21" t="s">
        <v>569</v>
      </c>
      <c r="AI74" s="21">
        <v>345.36</v>
      </c>
      <c r="AJ74" s="21">
        <v>98.75</v>
      </c>
      <c r="AK74" s="21" t="s">
        <v>2063</v>
      </c>
      <c r="AL74" t="s">
        <v>75</v>
      </c>
      <c r="AM74" t="s">
        <v>2030</v>
      </c>
    </row>
    <row r="75" spans="1:39" x14ac:dyDescent="0.35">
      <c r="A75" t="s">
        <v>7053</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7057</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7061</v>
      </c>
      <c r="B77" t="s">
        <v>2242</v>
      </c>
      <c r="C77" t="s">
        <v>822</v>
      </c>
      <c r="D77" t="s">
        <v>425</v>
      </c>
      <c r="E77" t="s">
        <v>72</v>
      </c>
      <c r="F77">
        <v>1</v>
      </c>
      <c r="G77" t="s">
        <v>2055</v>
      </c>
      <c r="H77" t="s">
        <v>2056</v>
      </c>
      <c r="I77" t="s">
        <v>38</v>
      </c>
      <c r="J77" t="s">
        <v>425</v>
      </c>
      <c r="K77" t="s">
        <v>68</v>
      </c>
      <c r="L77" t="s">
        <v>2058</v>
      </c>
      <c r="M77" t="s">
        <v>2059</v>
      </c>
      <c r="N77">
        <v>2</v>
      </c>
      <c r="O77">
        <v>48</v>
      </c>
      <c r="P77">
        <v>3.33</v>
      </c>
      <c r="Q77">
        <v>1440</v>
      </c>
      <c r="R77">
        <v>0</v>
      </c>
      <c r="S77">
        <v>0</v>
      </c>
      <c r="T77">
        <v>0</v>
      </c>
      <c r="U77">
        <v>2</v>
      </c>
      <c r="V77">
        <v>48</v>
      </c>
      <c r="W77">
        <v>3.33</v>
      </c>
      <c r="X77">
        <v>0</v>
      </c>
      <c r="Y77">
        <v>0</v>
      </c>
      <c r="Z77">
        <v>0</v>
      </c>
      <c r="AA77">
        <v>0</v>
      </c>
      <c r="AB77">
        <v>0</v>
      </c>
      <c r="AC77">
        <v>0</v>
      </c>
      <c r="AD77">
        <v>0</v>
      </c>
      <c r="AE77">
        <v>0</v>
      </c>
      <c r="AF77">
        <v>0</v>
      </c>
      <c r="AG77" t="s">
        <v>471</v>
      </c>
      <c r="AH77" s="21" t="s">
        <v>569</v>
      </c>
      <c r="AI77" s="21">
        <v>345.36</v>
      </c>
      <c r="AJ77" s="21">
        <v>96.666666666666671</v>
      </c>
      <c r="AK77" s="21" t="s">
        <v>2063</v>
      </c>
      <c r="AL77" t="s">
        <v>75</v>
      </c>
      <c r="AM77" t="s">
        <v>2030</v>
      </c>
    </row>
    <row r="78" spans="1:39" x14ac:dyDescent="0.35">
      <c r="A78" t="s">
        <v>7442</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7446</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2063</v>
      </c>
      <c r="AL79" t="s">
        <v>70</v>
      </c>
      <c r="AM79" t="s">
        <v>2030</v>
      </c>
    </row>
    <row r="80" spans="1:39" x14ac:dyDescent="0.35">
      <c r="A80" t="s">
        <v>7450</v>
      </c>
      <c r="B80" t="s">
        <v>2249</v>
      </c>
      <c r="C80" t="s">
        <v>102</v>
      </c>
      <c r="D80" t="s">
        <v>2245</v>
      </c>
      <c r="E80" t="s">
        <v>560</v>
      </c>
      <c r="F80">
        <v>1</v>
      </c>
      <c r="G80" t="s">
        <v>2055</v>
      </c>
      <c r="H80" t="s">
        <v>2056</v>
      </c>
      <c r="I80" t="s">
        <v>38</v>
      </c>
      <c r="J80" t="s">
        <v>67</v>
      </c>
      <c r="K80" t="s">
        <v>68</v>
      </c>
      <c r="L80" t="s">
        <v>2058</v>
      </c>
      <c r="M80" t="s">
        <v>2059</v>
      </c>
      <c r="N80">
        <v>0</v>
      </c>
      <c r="O80">
        <v>0</v>
      </c>
      <c r="P80">
        <v>0</v>
      </c>
      <c r="Q80">
        <v>1440</v>
      </c>
      <c r="R80">
        <v>0</v>
      </c>
      <c r="S80">
        <v>0</v>
      </c>
      <c r="T80">
        <v>0</v>
      </c>
      <c r="U80">
        <v>0</v>
      </c>
      <c r="V80">
        <v>0</v>
      </c>
      <c r="W80">
        <v>0</v>
      </c>
      <c r="X80">
        <v>0</v>
      </c>
      <c r="Y80">
        <v>0</v>
      </c>
      <c r="Z80">
        <v>0</v>
      </c>
      <c r="AA80">
        <v>0</v>
      </c>
      <c r="AB80">
        <v>0</v>
      </c>
      <c r="AC80">
        <v>0</v>
      </c>
      <c r="AD80">
        <v>0</v>
      </c>
      <c r="AE80">
        <v>0</v>
      </c>
      <c r="AF80">
        <v>0</v>
      </c>
      <c r="AG80" t="s">
        <v>458</v>
      </c>
      <c r="AH80" s="21" t="s">
        <v>572</v>
      </c>
      <c r="AI80" s="21">
        <v>345.36</v>
      </c>
      <c r="AJ80" s="21">
        <v>100</v>
      </c>
      <c r="AK80" s="21" t="s">
        <v>2063</v>
      </c>
      <c r="AL80" t="s">
        <v>70</v>
      </c>
      <c r="AM80" t="s">
        <v>2030</v>
      </c>
    </row>
    <row r="81" spans="1:39" x14ac:dyDescent="0.35">
      <c r="A81" t="s">
        <v>8076</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8080</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8124</v>
      </c>
      <c r="B83" t="s">
        <v>2255</v>
      </c>
      <c r="C83" t="s">
        <v>567</v>
      </c>
      <c r="D83" t="s">
        <v>428</v>
      </c>
      <c r="E83" t="s">
        <v>560</v>
      </c>
      <c r="F83">
        <v>1</v>
      </c>
      <c r="G83" t="s">
        <v>2055</v>
      </c>
      <c r="H83" t="s">
        <v>2056</v>
      </c>
      <c r="I83" t="s">
        <v>38</v>
      </c>
      <c r="J83" t="s">
        <v>428</v>
      </c>
      <c r="K83" t="s">
        <v>68</v>
      </c>
      <c r="L83" t="s">
        <v>2058</v>
      </c>
      <c r="M83" t="s">
        <v>2059</v>
      </c>
      <c r="N83">
        <v>2</v>
      </c>
      <c r="O83">
        <v>29</v>
      </c>
      <c r="P83">
        <v>2.0099999999999998</v>
      </c>
      <c r="Q83">
        <v>1440</v>
      </c>
      <c r="R83">
        <v>2</v>
      </c>
      <c r="S83">
        <v>29</v>
      </c>
      <c r="T83">
        <v>2.0099999999999998</v>
      </c>
      <c r="U83">
        <v>0</v>
      </c>
      <c r="V83">
        <v>0</v>
      </c>
      <c r="W83">
        <v>0</v>
      </c>
      <c r="X83">
        <v>0</v>
      </c>
      <c r="Y83">
        <v>0</v>
      </c>
      <c r="Z83">
        <v>0</v>
      </c>
      <c r="AA83">
        <v>0</v>
      </c>
      <c r="AB83">
        <v>0</v>
      </c>
      <c r="AC83">
        <v>0</v>
      </c>
      <c r="AD83">
        <v>0</v>
      </c>
      <c r="AE83">
        <v>0</v>
      </c>
      <c r="AF83">
        <v>0</v>
      </c>
      <c r="AG83" t="s">
        <v>430</v>
      </c>
      <c r="AH83" s="21" t="s">
        <v>572</v>
      </c>
      <c r="AI83" s="21">
        <v>345.36</v>
      </c>
      <c r="AJ83" s="21">
        <v>97.986111111111114</v>
      </c>
      <c r="AK83" s="21" t="s">
        <v>2063</v>
      </c>
      <c r="AL83" t="s">
        <v>70</v>
      </c>
      <c r="AM83" t="s">
        <v>2030</v>
      </c>
    </row>
    <row r="84" spans="1:39" x14ac:dyDescent="0.35">
      <c r="A84" t="s">
        <v>8254</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8323</v>
      </c>
      <c r="B85" t="s">
        <v>2260</v>
      </c>
      <c r="C85" t="s">
        <v>100</v>
      </c>
      <c r="D85" t="s">
        <v>2261</v>
      </c>
      <c r="E85" t="s">
        <v>560</v>
      </c>
      <c r="F85">
        <v>1</v>
      </c>
      <c r="G85" t="s">
        <v>2055</v>
      </c>
      <c r="H85" t="s">
        <v>2056</v>
      </c>
      <c r="I85" t="s">
        <v>38</v>
      </c>
      <c r="J85" t="s">
        <v>67</v>
      </c>
      <c r="K85" t="s">
        <v>68</v>
      </c>
      <c r="L85" t="s">
        <v>2058</v>
      </c>
      <c r="M85" t="s">
        <v>2059</v>
      </c>
      <c r="N85">
        <v>1</v>
      </c>
      <c r="O85">
        <v>23</v>
      </c>
      <c r="P85">
        <v>1.6</v>
      </c>
      <c r="Q85">
        <v>1440</v>
      </c>
      <c r="R85">
        <v>0</v>
      </c>
      <c r="S85">
        <v>0</v>
      </c>
      <c r="T85">
        <v>0</v>
      </c>
      <c r="U85">
        <v>0</v>
      </c>
      <c r="V85">
        <v>0</v>
      </c>
      <c r="W85">
        <v>0</v>
      </c>
      <c r="X85">
        <v>0</v>
      </c>
      <c r="Y85">
        <v>0</v>
      </c>
      <c r="Z85">
        <v>0</v>
      </c>
      <c r="AA85">
        <v>1</v>
      </c>
      <c r="AB85">
        <v>23</v>
      </c>
      <c r="AC85">
        <v>1.6</v>
      </c>
      <c r="AD85">
        <v>0</v>
      </c>
      <c r="AE85">
        <v>0</v>
      </c>
      <c r="AF85">
        <v>0</v>
      </c>
      <c r="AG85" t="s">
        <v>474</v>
      </c>
      <c r="AH85" s="21" t="s">
        <v>572</v>
      </c>
      <c r="AI85" s="21">
        <v>345.36</v>
      </c>
      <c r="AJ85" s="21">
        <v>98.402777777777771</v>
      </c>
      <c r="AK85" s="21" t="s">
        <v>2060</v>
      </c>
      <c r="AL85" t="s">
        <v>70</v>
      </c>
      <c r="AM85" t="s">
        <v>2030</v>
      </c>
    </row>
    <row r="86" spans="1:39" x14ac:dyDescent="0.35">
      <c r="A86" t="s">
        <v>8327</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8332</v>
      </c>
      <c r="B87" t="s">
        <v>2265</v>
      </c>
      <c r="C87" t="s">
        <v>76</v>
      </c>
      <c r="D87" t="s">
        <v>2266</v>
      </c>
      <c r="E87" t="s">
        <v>560</v>
      </c>
      <c r="F87">
        <v>2</v>
      </c>
      <c r="G87" t="s">
        <v>2055</v>
      </c>
      <c r="H87" t="s">
        <v>2056</v>
      </c>
      <c r="I87" t="s">
        <v>38</v>
      </c>
      <c r="J87" t="s">
        <v>67</v>
      </c>
      <c r="K87" t="s">
        <v>68</v>
      </c>
      <c r="L87" t="s">
        <v>2058</v>
      </c>
      <c r="M87" t="s">
        <v>2059</v>
      </c>
      <c r="N87">
        <v>0</v>
      </c>
      <c r="O87">
        <v>0</v>
      </c>
      <c r="P87">
        <v>0</v>
      </c>
      <c r="Q87">
        <v>1440</v>
      </c>
      <c r="R87">
        <v>0</v>
      </c>
      <c r="S87">
        <v>0</v>
      </c>
      <c r="T87">
        <v>0</v>
      </c>
      <c r="U87">
        <v>0</v>
      </c>
      <c r="V87">
        <v>0</v>
      </c>
      <c r="W87">
        <v>0</v>
      </c>
      <c r="X87">
        <v>0</v>
      </c>
      <c r="Y87">
        <v>0</v>
      </c>
      <c r="Z87">
        <v>0</v>
      </c>
      <c r="AA87">
        <v>0</v>
      </c>
      <c r="AB87">
        <v>0</v>
      </c>
      <c r="AC87">
        <v>0</v>
      </c>
      <c r="AD87">
        <v>0</v>
      </c>
      <c r="AE87">
        <v>0</v>
      </c>
      <c r="AF87">
        <v>0</v>
      </c>
      <c r="AG87" t="s">
        <v>476</v>
      </c>
      <c r="AH87" s="21" t="s">
        <v>572</v>
      </c>
      <c r="AI87" s="21">
        <v>345.36</v>
      </c>
      <c r="AJ87" s="21">
        <v>100</v>
      </c>
      <c r="AK87" s="21" t="s">
        <v>2063</v>
      </c>
      <c r="AL87" t="s">
        <v>70</v>
      </c>
      <c r="AM87" t="s">
        <v>2030</v>
      </c>
    </row>
    <row r="88" spans="1:39" x14ac:dyDescent="0.35">
      <c r="A88" t="s">
        <v>8336</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2060</v>
      </c>
      <c r="AL88" t="s">
        <v>70</v>
      </c>
      <c r="AM88" t="s">
        <v>2032</v>
      </c>
    </row>
    <row r="89" spans="1:39" x14ac:dyDescent="0.35">
      <c r="A89" t="s">
        <v>8340</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8343</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8346</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8349</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2063</v>
      </c>
      <c r="AL92" t="s">
        <v>70</v>
      </c>
      <c r="AM92" t="s">
        <v>2032</v>
      </c>
    </row>
    <row r="93" spans="1:39" x14ac:dyDescent="0.35">
      <c r="A93" t="s">
        <v>8352</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8356</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8361</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2262</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2278</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2281</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2283</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2060</v>
      </c>
      <c r="AL99" t="s">
        <v>70</v>
      </c>
      <c r="AM99" t="s">
        <v>2030</v>
      </c>
    </row>
    <row r="100" spans="1:39" x14ac:dyDescent="0.35">
      <c r="A100" t="s">
        <v>9897</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9901</v>
      </c>
      <c r="B101" t="s">
        <v>2300</v>
      </c>
      <c r="C101" t="s">
        <v>81</v>
      </c>
      <c r="D101" t="s">
        <v>2298</v>
      </c>
      <c r="E101" t="s">
        <v>560</v>
      </c>
      <c r="F101">
        <v>2</v>
      </c>
      <c r="G101" t="s">
        <v>2055</v>
      </c>
      <c r="H101" t="s">
        <v>2056</v>
      </c>
      <c r="I101" t="s">
        <v>38</v>
      </c>
      <c r="J101" t="s">
        <v>82</v>
      </c>
      <c r="K101" t="s">
        <v>68</v>
      </c>
      <c r="L101" t="s">
        <v>2058</v>
      </c>
      <c r="M101" t="s">
        <v>2059</v>
      </c>
      <c r="N101">
        <v>1</v>
      </c>
      <c r="O101">
        <v>14</v>
      </c>
      <c r="P101">
        <v>0.97</v>
      </c>
      <c r="Q101">
        <v>1440</v>
      </c>
      <c r="R101">
        <v>1</v>
      </c>
      <c r="S101">
        <v>14</v>
      </c>
      <c r="T101">
        <v>0.97</v>
      </c>
      <c r="U101">
        <v>0</v>
      </c>
      <c r="V101">
        <v>0</v>
      </c>
      <c r="W101">
        <v>0</v>
      </c>
      <c r="X101">
        <v>0</v>
      </c>
      <c r="Y101">
        <v>0</v>
      </c>
      <c r="Z101">
        <v>0</v>
      </c>
      <c r="AA101">
        <v>0</v>
      </c>
      <c r="AB101">
        <v>0</v>
      </c>
      <c r="AC101">
        <v>0</v>
      </c>
      <c r="AD101">
        <v>0</v>
      </c>
      <c r="AE101">
        <v>0</v>
      </c>
      <c r="AF101">
        <v>0</v>
      </c>
      <c r="AG101" t="s">
        <v>554</v>
      </c>
      <c r="AH101" s="21" t="s">
        <v>572</v>
      </c>
      <c r="AI101" s="21">
        <v>345.36</v>
      </c>
      <c r="AJ101" s="21">
        <v>99.027777777777771</v>
      </c>
      <c r="AK101" s="21" t="s">
        <v>2060</v>
      </c>
      <c r="AL101" t="s">
        <v>70</v>
      </c>
      <c r="AM101" t="s">
        <v>2030</v>
      </c>
    </row>
    <row r="102" spans="1:39" x14ac:dyDescent="0.35">
      <c r="A102" t="s">
        <v>10213</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10332</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10340</v>
      </c>
      <c r="B104" t="s">
        <v>2308</v>
      </c>
      <c r="C104" t="s">
        <v>76</v>
      </c>
      <c r="D104" t="s">
        <v>2309</v>
      </c>
      <c r="E104" t="s">
        <v>560</v>
      </c>
      <c r="F104">
        <v>2</v>
      </c>
      <c r="G104" t="s">
        <v>2055</v>
      </c>
      <c r="H104" t="s">
        <v>2056</v>
      </c>
      <c r="I104" t="s">
        <v>38</v>
      </c>
      <c r="J104" t="s">
        <v>67</v>
      </c>
      <c r="K104" t="s">
        <v>68</v>
      </c>
      <c r="L104" t="s">
        <v>2058</v>
      </c>
      <c r="M104" t="s">
        <v>2310</v>
      </c>
      <c r="N104">
        <v>1</v>
      </c>
      <c r="O104">
        <v>51</v>
      </c>
      <c r="P104">
        <v>5.31</v>
      </c>
      <c r="Q104">
        <v>960</v>
      </c>
      <c r="R104">
        <v>0</v>
      </c>
      <c r="S104">
        <v>0</v>
      </c>
      <c r="T104">
        <v>0</v>
      </c>
      <c r="U104">
        <v>1</v>
      </c>
      <c r="V104">
        <v>51</v>
      </c>
      <c r="W104">
        <v>5.31</v>
      </c>
      <c r="X104">
        <v>0</v>
      </c>
      <c r="Y104">
        <v>0</v>
      </c>
      <c r="Z104">
        <v>0</v>
      </c>
      <c r="AA104">
        <v>0</v>
      </c>
      <c r="AB104">
        <v>0</v>
      </c>
      <c r="AC104">
        <v>0</v>
      </c>
      <c r="AD104">
        <v>0</v>
      </c>
      <c r="AE104">
        <v>0</v>
      </c>
      <c r="AF104">
        <v>0</v>
      </c>
      <c r="AG104" t="s">
        <v>491</v>
      </c>
      <c r="AH104" s="21" t="s">
        <v>571</v>
      </c>
      <c r="AI104" s="21">
        <v>230.39999999999998</v>
      </c>
      <c r="AJ104" s="21">
        <v>94.6875</v>
      </c>
      <c r="AK104" s="21" t="s">
        <v>2060</v>
      </c>
      <c r="AL104" t="s">
        <v>70</v>
      </c>
      <c r="AM104" t="s">
        <v>2031</v>
      </c>
    </row>
    <row r="105" spans="1:39" x14ac:dyDescent="0.35">
      <c r="A105" t="s">
        <v>13055</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13107</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8362</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13556</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13573</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2063</v>
      </c>
      <c r="AL109" t="s">
        <v>115</v>
      </c>
      <c r="AM109" t="s">
        <v>2031</v>
      </c>
    </row>
    <row r="110" spans="1:39" x14ac:dyDescent="0.35">
      <c r="A110" t="s">
        <v>13674</v>
      </c>
      <c r="B110" t="s">
        <v>2327</v>
      </c>
      <c r="C110" t="s">
        <v>237</v>
      </c>
      <c r="D110" t="s">
        <v>2328</v>
      </c>
      <c r="E110" t="s">
        <v>72</v>
      </c>
      <c r="F110">
        <v>1</v>
      </c>
      <c r="G110" t="s">
        <v>2055</v>
      </c>
      <c r="H110" t="s">
        <v>2056</v>
      </c>
      <c r="I110" t="s">
        <v>38</v>
      </c>
      <c r="J110" t="s">
        <v>73</v>
      </c>
      <c r="K110" t="s">
        <v>68</v>
      </c>
      <c r="L110" t="s">
        <v>2058</v>
      </c>
      <c r="M110" t="s">
        <v>2059</v>
      </c>
      <c r="N110">
        <v>0</v>
      </c>
      <c r="O110">
        <v>0</v>
      </c>
      <c r="P110">
        <v>0</v>
      </c>
      <c r="Q110">
        <v>1440</v>
      </c>
      <c r="R110">
        <v>0</v>
      </c>
      <c r="S110">
        <v>0</v>
      </c>
      <c r="T110">
        <v>0</v>
      </c>
      <c r="U110">
        <v>0</v>
      </c>
      <c r="V110">
        <v>0</v>
      </c>
      <c r="W110">
        <v>0</v>
      </c>
      <c r="X110">
        <v>0</v>
      </c>
      <c r="Y110">
        <v>0</v>
      </c>
      <c r="Z110">
        <v>0</v>
      </c>
      <c r="AA110">
        <v>0</v>
      </c>
      <c r="AB110">
        <v>0</v>
      </c>
      <c r="AC110">
        <v>0</v>
      </c>
      <c r="AD110">
        <v>0</v>
      </c>
      <c r="AE110">
        <v>0</v>
      </c>
      <c r="AF110">
        <v>0</v>
      </c>
      <c r="AG110" t="s">
        <v>497</v>
      </c>
      <c r="AH110" s="21" t="s">
        <v>571</v>
      </c>
      <c r="AI110" s="21">
        <v>345.36</v>
      </c>
      <c r="AJ110" s="21">
        <v>100</v>
      </c>
      <c r="AK110" s="21" t="s">
        <v>2060</v>
      </c>
      <c r="AL110" t="s">
        <v>75</v>
      </c>
      <c r="AM110" t="s">
        <v>2030</v>
      </c>
    </row>
    <row r="111" spans="1:39" x14ac:dyDescent="0.35">
      <c r="A111" t="s">
        <v>13696</v>
      </c>
      <c r="B111" t="s">
        <v>2330</v>
      </c>
      <c r="C111" t="s">
        <v>237</v>
      </c>
      <c r="D111" t="s">
        <v>2331</v>
      </c>
      <c r="E111" t="s">
        <v>72</v>
      </c>
      <c r="F111">
        <v>1</v>
      </c>
      <c r="G111" t="s">
        <v>2055</v>
      </c>
      <c r="H111" t="s">
        <v>2056</v>
      </c>
      <c r="I111" t="s">
        <v>38</v>
      </c>
      <c r="J111" t="s">
        <v>73</v>
      </c>
      <c r="K111" t="s">
        <v>68</v>
      </c>
      <c r="L111" t="s">
        <v>2058</v>
      </c>
      <c r="M111" t="s">
        <v>2059</v>
      </c>
      <c r="N111">
        <v>0</v>
      </c>
      <c r="O111">
        <v>0</v>
      </c>
      <c r="P111">
        <v>0</v>
      </c>
      <c r="Q111">
        <v>1440</v>
      </c>
      <c r="R111">
        <v>0</v>
      </c>
      <c r="S111">
        <v>0</v>
      </c>
      <c r="T111">
        <v>0</v>
      </c>
      <c r="U111">
        <v>0</v>
      </c>
      <c r="V111">
        <v>0</v>
      </c>
      <c r="W111">
        <v>0</v>
      </c>
      <c r="X111">
        <v>0</v>
      </c>
      <c r="Y111">
        <v>0</v>
      </c>
      <c r="Z111">
        <v>0</v>
      </c>
      <c r="AA111">
        <v>0</v>
      </c>
      <c r="AB111">
        <v>0</v>
      </c>
      <c r="AC111">
        <v>0</v>
      </c>
      <c r="AD111">
        <v>0</v>
      </c>
      <c r="AE111">
        <v>0</v>
      </c>
      <c r="AF111">
        <v>0</v>
      </c>
      <c r="AG111" t="s">
        <v>498</v>
      </c>
      <c r="AH111" s="21" t="s">
        <v>571</v>
      </c>
      <c r="AI111" s="21">
        <v>345.36</v>
      </c>
      <c r="AJ111" s="21">
        <v>100</v>
      </c>
      <c r="AK111" s="21" t="s">
        <v>2060</v>
      </c>
      <c r="AL111" t="s">
        <v>75</v>
      </c>
      <c r="AM111" t="s">
        <v>2032</v>
      </c>
    </row>
    <row r="112" spans="1:39" x14ac:dyDescent="0.35">
      <c r="A112" t="s">
        <v>23236</v>
      </c>
      <c r="B112" t="s">
        <v>2333</v>
      </c>
      <c r="C112" t="s">
        <v>237</v>
      </c>
      <c r="D112" t="s">
        <v>2075</v>
      </c>
      <c r="E112" t="s">
        <v>72</v>
      </c>
      <c r="F112">
        <v>1</v>
      </c>
      <c r="G112" t="s">
        <v>2055</v>
      </c>
      <c r="H112" t="s">
        <v>2056</v>
      </c>
      <c r="I112" t="s">
        <v>38</v>
      </c>
      <c r="J112" t="s">
        <v>73</v>
      </c>
      <c r="K112" t="s">
        <v>68</v>
      </c>
      <c r="L112" t="s">
        <v>2058</v>
      </c>
      <c r="M112" t="s">
        <v>2059</v>
      </c>
      <c r="N112">
        <v>1</v>
      </c>
      <c r="O112">
        <v>13</v>
      </c>
      <c r="P112">
        <v>0.9</v>
      </c>
      <c r="Q112">
        <v>1440</v>
      </c>
      <c r="R112">
        <v>0</v>
      </c>
      <c r="S112">
        <v>0</v>
      </c>
      <c r="T112">
        <v>0</v>
      </c>
      <c r="U112">
        <v>1</v>
      </c>
      <c r="V112">
        <v>13</v>
      </c>
      <c r="W112">
        <v>0.9</v>
      </c>
      <c r="X112">
        <v>0</v>
      </c>
      <c r="Y112">
        <v>0</v>
      </c>
      <c r="Z112">
        <v>0</v>
      </c>
      <c r="AA112">
        <v>0</v>
      </c>
      <c r="AB112">
        <v>0</v>
      </c>
      <c r="AC112">
        <v>0</v>
      </c>
      <c r="AD112">
        <v>0</v>
      </c>
      <c r="AE112">
        <v>0</v>
      </c>
      <c r="AF112">
        <v>0</v>
      </c>
      <c r="AG112" t="s">
        <v>499</v>
      </c>
      <c r="AH112" s="21" t="s">
        <v>570</v>
      </c>
      <c r="AI112" s="21">
        <v>345.36</v>
      </c>
      <c r="AJ112" s="21">
        <v>99.097222222222229</v>
      </c>
      <c r="AK112" s="21" t="s">
        <v>2063</v>
      </c>
      <c r="AL112" t="s">
        <v>75</v>
      </c>
      <c r="AM112" t="s">
        <v>2030</v>
      </c>
    </row>
    <row r="113" spans="1:39" x14ac:dyDescent="0.35">
      <c r="A113" t="s">
        <v>23606</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2343</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23643</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2063</v>
      </c>
      <c r="AL115" t="s">
        <v>70</v>
      </c>
      <c r="AM115" t="s">
        <v>2033</v>
      </c>
    </row>
    <row r="116" spans="1:39" x14ac:dyDescent="0.35">
      <c r="A116" t="s">
        <v>23662</v>
      </c>
      <c r="B116" t="s">
        <v>2344</v>
      </c>
      <c r="C116" t="s">
        <v>117</v>
      </c>
      <c r="D116" t="s">
        <v>2345</v>
      </c>
      <c r="E116" t="s">
        <v>560</v>
      </c>
      <c r="F116">
        <v>1</v>
      </c>
      <c r="G116" t="s">
        <v>2055</v>
      </c>
      <c r="H116" t="s">
        <v>2056</v>
      </c>
      <c r="I116" t="s">
        <v>38</v>
      </c>
      <c r="J116" t="s">
        <v>67</v>
      </c>
      <c r="K116" t="s">
        <v>68</v>
      </c>
      <c r="L116" t="s">
        <v>2058</v>
      </c>
      <c r="M116" t="s">
        <v>2059</v>
      </c>
      <c r="N116">
        <v>1</v>
      </c>
      <c r="O116">
        <v>31</v>
      </c>
      <c r="P116">
        <v>2.15</v>
      </c>
      <c r="Q116">
        <v>1440</v>
      </c>
      <c r="R116">
        <v>0</v>
      </c>
      <c r="S116">
        <v>0</v>
      </c>
      <c r="T116">
        <v>0</v>
      </c>
      <c r="U116">
        <v>1</v>
      </c>
      <c r="V116">
        <v>31</v>
      </c>
      <c r="W116">
        <v>2.15</v>
      </c>
      <c r="X116">
        <v>0</v>
      </c>
      <c r="Y116">
        <v>0</v>
      </c>
      <c r="Z116">
        <v>0</v>
      </c>
      <c r="AA116">
        <v>0</v>
      </c>
      <c r="AB116">
        <v>0</v>
      </c>
      <c r="AC116">
        <v>0</v>
      </c>
      <c r="AD116">
        <v>0</v>
      </c>
      <c r="AE116">
        <v>0</v>
      </c>
      <c r="AF116">
        <v>0</v>
      </c>
      <c r="AG116" t="s">
        <v>503</v>
      </c>
      <c r="AH116" s="21" t="s">
        <v>571</v>
      </c>
      <c r="AI116" s="21">
        <v>345.36</v>
      </c>
      <c r="AJ116" s="21">
        <v>97.847222222222229</v>
      </c>
      <c r="AK116" s="21" t="s">
        <v>2060</v>
      </c>
      <c r="AL116" t="s">
        <v>70</v>
      </c>
      <c r="AM116" t="s">
        <v>2032</v>
      </c>
    </row>
    <row r="117" spans="1:39" x14ac:dyDescent="0.35">
      <c r="A117" t="s">
        <v>2352</v>
      </c>
      <c r="B117" t="s">
        <v>2347</v>
      </c>
      <c r="C117" t="s">
        <v>66</v>
      </c>
      <c r="D117" t="s">
        <v>2348</v>
      </c>
      <c r="E117" t="s">
        <v>560</v>
      </c>
      <c r="F117">
        <v>1</v>
      </c>
      <c r="G117" t="s">
        <v>2055</v>
      </c>
      <c r="H117" t="s">
        <v>2056</v>
      </c>
      <c r="I117" t="s">
        <v>38</v>
      </c>
      <c r="J117" t="s">
        <v>67</v>
      </c>
      <c r="K117" t="s">
        <v>68</v>
      </c>
      <c r="L117" t="s">
        <v>2058</v>
      </c>
      <c r="M117" t="s">
        <v>2059</v>
      </c>
      <c r="N117">
        <v>1</v>
      </c>
      <c r="O117">
        <v>143</v>
      </c>
      <c r="P117">
        <v>9.93</v>
      </c>
      <c r="Q117">
        <v>1440</v>
      </c>
      <c r="R117">
        <v>0</v>
      </c>
      <c r="S117">
        <v>0</v>
      </c>
      <c r="T117">
        <v>0</v>
      </c>
      <c r="U117">
        <v>1</v>
      </c>
      <c r="V117">
        <v>143</v>
      </c>
      <c r="W117">
        <v>9.93</v>
      </c>
      <c r="X117">
        <v>0</v>
      </c>
      <c r="Y117">
        <v>0</v>
      </c>
      <c r="Z117">
        <v>0</v>
      </c>
      <c r="AA117">
        <v>0</v>
      </c>
      <c r="AB117">
        <v>0</v>
      </c>
      <c r="AC117">
        <v>0</v>
      </c>
      <c r="AD117">
        <v>0</v>
      </c>
      <c r="AE117">
        <v>0</v>
      </c>
      <c r="AF117">
        <v>0</v>
      </c>
      <c r="AG117" t="s">
        <v>504</v>
      </c>
      <c r="AH117" s="21" t="s">
        <v>571</v>
      </c>
      <c r="AI117" s="21">
        <v>345.36</v>
      </c>
      <c r="AJ117" s="21">
        <v>90.069444444444443</v>
      </c>
      <c r="AK117" s="21" t="s">
        <v>2063</v>
      </c>
      <c r="AL117" t="s">
        <v>70</v>
      </c>
      <c r="AM117" t="s">
        <v>2030</v>
      </c>
    </row>
    <row r="118" spans="1:39" x14ac:dyDescent="0.35">
      <c r="A118" t="s">
        <v>23702</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23718</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23749</v>
      </c>
      <c r="B120" t="s">
        <v>2356</v>
      </c>
      <c r="C120" t="s">
        <v>81</v>
      </c>
      <c r="D120" t="s">
        <v>2357</v>
      </c>
      <c r="E120" t="s">
        <v>560</v>
      </c>
      <c r="F120">
        <v>1</v>
      </c>
      <c r="G120" t="s">
        <v>2055</v>
      </c>
      <c r="H120" t="s">
        <v>2056</v>
      </c>
      <c r="I120" t="s">
        <v>38</v>
      </c>
      <c r="J120" t="s">
        <v>82</v>
      </c>
      <c r="K120" t="s">
        <v>68</v>
      </c>
      <c r="L120" t="s">
        <v>2058</v>
      </c>
      <c r="M120" t="s">
        <v>2358</v>
      </c>
      <c r="N120">
        <v>0</v>
      </c>
      <c r="O120">
        <v>0</v>
      </c>
      <c r="P120">
        <v>0</v>
      </c>
      <c r="Q120">
        <v>780</v>
      </c>
      <c r="R120">
        <v>0</v>
      </c>
      <c r="S120">
        <v>0</v>
      </c>
      <c r="T120">
        <v>0</v>
      </c>
      <c r="U120">
        <v>0</v>
      </c>
      <c r="V120">
        <v>0</v>
      </c>
      <c r="W120">
        <v>0</v>
      </c>
      <c r="X120">
        <v>0</v>
      </c>
      <c r="Y120">
        <v>0</v>
      </c>
      <c r="Z120">
        <v>0</v>
      </c>
      <c r="AA120">
        <v>0</v>
      </c>
      <c r="AB120">
        <v>0</v>
      </c>
      <c r="AC120">
        <v>0</v>
      </c>
      <c r="AD120">
        <v>0</v>
      </c>
      <c r="AE120">
        <v>0</v>
      </c>
      <c r="AF120">
        <v>0</v>
      </c>
      <c r="AG120" t="s">
        <v>507</v>
      </c>
      <c r="AH120" s="21" t="s">
        <v>571</v>
      </c>
      <c r="AI120" s="21">
        <v>187.20000000000005</v>
      </c>
      <c r="AJ120" s="21">
        <v>100</v>
      </c>
      <c r="AK120" s="21" t="s">
        <v>2063</v>
      </c>
      <c r="AL120" t="s">
        <v>70</v>
      </c>
      <c r="AM120" t="s">
        <v>2030</v>
      </c>
    </row>
    <row r="121" spans="1:39" x14ac:dyDescent="0.35">
      <c r="A121" t="s">
        <v>23864</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23955</v>
      </c>
      <c r="B122" t="s">
        <v>2363</v>
      </c>
      <c r="C122" t="s">
        <v>71</v>
      </c>
      <c r="D122" t="s">
        <v>2364</v>
      </c>
      <c r="E122" t="s">
        <v>72</v>
      </c>
      <c r="F122">
        <v>1</v>
      </c>
      <c r="G122" t="s">
        <v>2055</v>
      </c>
      <c r="H122" t="s">
        <v>2056</v>
      </c>
      <c r="I122" t="s">
        <v>38</v>
      </c>
      <c r="J122" t="s">
        <v>73</v>
      </c>
      <c r="K122" t="s">
        <v>68</v>
      </c>
      <c r="L122" t="s">
        <v>2058</v>
      </c>
      <c r="M122" t="s">
        <v>2059</v>
      </c>
      <c r="N122">
        <v>0</v>
      </c>
      <c r="O122">
        <v>0</v>
      </c>
      <c r="P122">
        <v>0</v>
      </c>
      <c r="Q122">
        <v>1440</v>
      </c>
      <c r="R122">
        <v>0</v>
      </c>
      <c r="S122">
        <v>0</v>
      </c>
      <c r="T122">
        <v>0</v>
      </c>
      <c r="U122">
        <v>0</v>
      </c>
      <c r="V122">
        <v>0</v>
      </c>
      <c r="W122">
        <v>0</v>
      </c>
      <c r="X122">
        <v>0</v>
      </c>
      <c r="Y122">
        <v>0</v>
      </c>
      <c r="Z122">
        <v>0</v>
      </c>
      <c r="AA122">
        <v>0</v>
      </c>
      <c r="AB122">
        <v>0</v>
      </c>
      <c r="AC122">
        <v>0</v>
      </c>
      <c r="AD122">
        <v>0</v>
      </c>
      <c r="AE122">
        <v>0</v>
      </c>
      <c r="AF122">
        <v>0</v>
      </c>
      <c r="AG122" t="s">
        <v>509</v>
      </c>
      <c r="AH122" s="21" t="s">
        <v>571</v>
      </c>
      <c r="AI122" s="21">
        <v>345.36</v>
      </c>
      <c r="AJ122" s="21">
        <v>100</v>
      </c>
      <c r="AK122" s="21" t="s">
        <v>2063</v>
      </c>
      <c r="AL122" t="s">
        <v>75</v>
      </c>
      <c r="AM122" t="s">
        <v>2031</v>
      </c>
    </row>
    <row r="123" spans="1:39" x14ac:dyDescent="0.35">
      <c r="A123" t="s">
        <v>23979</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2063</v>
      </c>
      <c r="AL123" t="s">
        <v>75</v>
      </c>
      <c r="AM123" t="s">
        <v>2032</v>
      </c>
    </row>
    <row r="124" spans="1:39" x14ac:dyDescent="0.35">
      <c r="A124" t="s">
        <v>2377</v>
      </c>
      <c r="B124" t="s">
        <v>2369</v>
      </c>
      <c r="C124" t="s">
        <v>78</v>
      </c>
      <c r="D124" t="s">
        <v>2370</v>
      </c>
      <c r="E124" t="s">
        <v>560</v>
      </c>
      <c r="F124">
        <v>1</v>
      </c>
      <c r="G124" t="s">
        <v>2055</v>
      </c>
      <c r="H124" t="s">
        <v>2056</v>
      </c>
      <c r="I124" t="s">
        <v>38</v>
      </c>
      <c r="J124" t="s">
        <v>67</v>
      </c>
      <c r="K124" t="s">
        <v>68</v>
      </c>
      <c r="L124" t="s">
        <v>2058</v>
      </c>
      <c r="M124" t="s">
        <v>2059</v>
      </c>
      <c r="N124">
        <v>1</v>
      </c>
      <c r="O124">
        <v>18</v>
      </c>
      <c r="P124">
        <v>1.25</v>
      </c>
      <c r="Q124">
        <v>1440</v>
      </c>
      <c r="R124">
        <v>0</v>
      </c>
      <c r="S124">
        <v>0</v>
      </c>
      <c r="T124">
        <v>0</v>
      </c>
      <c r="U124">
        <v>1</v>
      </c>
      <c r="V124">
        <v>18</v>
      </c>
      <c r="W124">
        <v>1.25</v>
      </c>
      <c r="X124">
        <v>0</v>
      </c>
      <c r="Y124">
        <v>0</v>
      </c>
      <c r="Z124">
        <v>0</v>
      </c>
      <c r="AA124">
        <v>0</v>
      </c>
      <c r="AB124">
        <v>0</v>
      </c>
      <c r="AC124">
        <v>0</v>
      </c>
      <c r="AD124">
        <v>0</v>
      </c>
      <c r="AE124">
        <v>0</v>
      </c>
      <c r="AF124">
        <v>0</v>
      </c>
      <c r="AG124" t="s">
        <v>511</v>
      </c>
      <c r="AH124" s="21" t="s">
        <v>571</v>
      </c>
      <c r="AI124" s="21">
        <v>345.36</v>
      </c>
      <c r="AJ124" s="21">
        <v>98.75</v>
      </c>
      <c r="AK124" s="21" t="s">
        <v>2060</v>
      </c>
      <c r="AL124" t="s">
        <v>70</v>
      </c>
      <c r="AM124" t="s">
        <v>2033</v>
      </c>
    </row>
    <row r="125" spans="1:39" x14ac:dyDescent="0.35">
      <c r="A125" t="s">
        <v>25076</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25104</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25108</v>
      </c>
      <c r="B127" t="s">
        <v>2378</v>
      </c>
      <c r="C127" t="s">
        <v>100</v>
      </c>
      <c r="D127" t="s">
        <v>2379</v>
      </c>
      <c r="E127" t="s">
        <v>560</v>
      </c>
      <c r="F127">
        <v>1</v>
      </c>
      <c r="G127" t="s">
        <v>2055</v>
      </c>
      <c r="H127" t="s">
        <v>2056</v>
      </c>
      <c r="I127" t="s">
        <v>38</v>
      </c>
      <c r="J127" t="s">
        <v>67</v>
      </c>
      <c r="K127" t="s">
        <v>68</v>
      </c>
      <c r="L127" t="s">
        <v>2058</v>
      </c>
      <c r="M127" t="s">
        <v>2059</v>
      </c>
      <c r="N127">
        <v>0</v>
      </c>
      <c r="O127">
        <v>0</v>
      </c>
      <c r="P127">
        <v>0</v>
      </c>
      <c r="Q127">
        <v>1440</v>
      </c>
      <c r="R127">
        <v>0</v>
      </c>
      <c r="S127">
        <v>0</v>
      </c>
      <c r="T127">
        <v>0</v>
      </c>
      <c r="U127">
        <v>0</v>
      </c>
      <c r="V127">
        <v>0</v>
      </c>
      <c r="W127">
        <v>0</v>
      </c>
      <c r="X127">
        <v>0</v>
      </c>
      <c r="Y127">
        <v>0</v>
      </c>
      <c r="Z127">
        <v>0</v>
      </c>
      <c r="AA127">
        <v>0</v>
      </c>
      <c r="AB127">
        <v>0</v>
      </c>
      <c r="AC127">
        <v>0</v>
      </c>
      <c r="AD127">
        <v>0</v>
      </c>
      <c r="AE127">
        <v>0</v>
      </c>
      <c r="AF127">
        <v>0</v>
      </c>
      <c r="AG127" t="s">
        <v>514</v>
      </c>
      <c r="AH127" s="21" t="s">
        <v>571</v>
      </c>
      <c r="AI127" s="21">
        <v>345.36</v>
      </c>
      <c r="AJ127" s="21">
        <v>100</v>
      </c>
      <c r="AK127" s="21" t="s">
        <v>2063</v>
      </c>
      <c r="AL127" t="s">
        <v>70</v>
      </c>
      <c r="AM127" t="s">
        <v>2030</v>
      </c>
    </row>
    <row r="128" spans="1:39" x14ac:dyDescent="0.35">
      <c r="A128" t="s">
        <v>25131</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2395</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25151</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2404</v>
      </c>
      <c r="B131" t="s">
        <v>2390</v>
      </c>
      <c r="C131" t="s">
        <v>71</v>
      </c>
      <c r="D131" t="s">
        <v>2391</v>
      </c>
      <c r="E131" t="s">
        <v>72</v>
      </c>
      <c r="F131">
        <v>2</v>
      </c>
      <c r="G131" t="s">
        <v>2055</v>
      </c>
      <c r="H131" t="s">
        <v>2056</v>
      </c>
      <c r="I131" t="s">
        <v>38</v>
      </c>
      <c r="J131" t="s">
        <v>73</v>
      </c>
      <c r="K131" t="s">
        <v>68</v>
      </c>
      <c r="L131" t="s">
        <v>2058</v>
      </c>
      <c r="M131" t="s">
        <v>2059</v>
      </c>
      <c r="N131">
        <v>0</v>
      </c>
      <c r="O131">
        <v>0</v>
      </c>
      <c r="P131">
        <v>0</v>
      </c>
      <c r="Q131">
        <v>1440</v>
      </c>
      <c r="R131">
        <v>0</v>
      </c>
      <c r="S131">
        <v>0</v>
      </c>
      <c r="T131">
        <v>0</v>
      </c>
      <c r="U131">
        <v>0</v>
      </c>
      <c r="V131">
        <v>0</v>
      </c>
      <c r="W131">
        <v>0</v>
      </c>
      <c r="X131">
        <v>0</v>
      </c>
      <c r="Y131">
        <v>0</v>
      </c>
      <c r="Z131">
        <v>0</v>
      </c>
      <c r="AA131">
        <v>0</v>
      </c>
      <c r="AB131">
        <v>0</v>
      </c>
      <c r="AC131">
        <v>0</v>
      </c>
      <c r="AD131">
        <v>0</v>
      </c>
      <c r="AE131">
        <v>0</v>
      </c>
      <c r="AF131">
        <v>0</v>
      </c>
      <c r="AG131" t="s">
        <v>518</v>
      </c>
      <c r="AH131" s="21" t="s">
        <v>571</v>
      </c>
      <c r="AI131" s="21">
        <v>345.36</v>
      </c>
      <c r="AJ131" s="21">
        <v>100</v>
      </c>
      <c r="AK131" s="21" t="s">
        <v>2063</v>
      </c>
      <c r="AL131" t="s">
        <v>75</v>
      </c>
      <c r="AM131" t="s">
        <v>2033</v>
      </c>
    </row>
    <row r="132" spans="1:39" x14ac:dyDescent="0.35">
      <c r="A132" t="s">
        <v>25171</v>
      </c>
      <c r="B132" t="s">
        <v>2393</v>
      </c>
      <c r="C132" t="s">
        <v>66</v>
      </c>
      <c r="D132" t="s">
        <v>2394</v>
      </c>
      <c r="E132" t="s">
        <v>560</v>
      </c>
      <c r="F132">
        <v>1</v>
      </c>
      <c r="G132" t="s">
        <v>2055</v>
      </c>
      <c r="H132" t="s">
        <v>2056</v>
      </c>
      <c r="I132" t="s">
        <v>38</v>
      </c>
      <c r="J132" t="s">
        <v>67</v>
      </c>
      <c r="K132" t="s">
        <v>68</v>
      </c>
      <c r="L132" t="s">
        <v>2058</v>
      </c>
      <c r="M132" t="s">
        <v>2059</v>
      </c>
      <c r="N132">
        <v>0</v>
      </c>
      <c r="O132">
        <v>0</v>
      </c>
      <c r="P132">
        <v>0</v>
      </c>
      <c r="Q132">
        <v>1440</v>
      </c>
      <c r="R132">
        <v>0</v>
      </c>
      <c r="S132">
        <v>0</v>
      </c>
      <c r="T132">
        <v>0</v>
      </c>
      <c r="U132">
        <v>0</v>
      </c>
      <c r="V132">
        <v>0</v>
      </c>
      <c r="W132">
        <v>0</v>
      </c>
      <c r="X132">
        <v>0</v>
      </c>
      <c r="Y132">
        <v>0</v>
      </c>
      <c r="Z132">
        <v>0</v>
      </c>
      <c r="AA132">
        <v>0</v>
      </c>
      <c r="AB132">
        <v>0</v>
      </c>
      <c r="AC132">
        <v>0</v>
      </c>
      <c r="AD132">
        <v>0</v>
      </c>
      <c r="AE132">
        <v>0</v>
      </c>
      <c r="AF132">
        <v>0</v>
      </c>
      <c r="AG132" t="s">
        <v>519</v>
      </c>
      <c r="AH132" s="21" t="s">
        <v>571</v>
      </c>
      <c r="AI132" s="21">
        <v>345.36</v>
      </c>
      <c r="AJ132" s="21">
        <v>100</v>
      </c>
      <c r="AK132" s="21" t="s">
        <v>2063</v>
      </c>
      <c r="AL132" t="s">
        <v>70</v>
      </c>
      <c r="AM132" t="s">
        <v>2030</v>
      </c>
    </row>
    <row r="133" spans="1:39" x14ac:dyDescent="0.35">
      <c r="A133" t="s">
        <v>25175</v>
      </c>
      <c r="B133" t="s">
        <v>2396</v>
      </c>
      <c r="C133" t="s">
        <v>76</v>
      </c>
      <c r="D133" t="s">
        <v>2397</v>
      </c>
      <c r="E133" t="s">
        <v>560</v>
      </c>
      <c r="F133">
        <v>1</v>
      </c>
      <c r="G133" t="s">
        <v>2055</v>
      </c>
      <c r="H133" t="s">
        <v>2056</v>
      </c>
      <c r="I133" t="s">
        <v>38</v>
      </c>
      <c r="J133" t="s">
        <v>67</v>
      </c>
      <c r="K133" t="s">
        <v>68</v>
      </c>
      <c r="L133" t="s">
        <v>2058</v>
      </c>
      <c r="M133" t="s">
        <v>2059</v>
      </c>
      <c r="N133">
        <v>3</v>
      </c>
      <c r="O133">
        <v>141</v>
      </c>
      <c r="P133">
        <v>9.7899999999999991</v>
      </c>
      <c r="Q133">
        <v>1440</v>
      </c>
      <c r="R133">
        <v>3</v>
      </c>
      <c r="S133">
        <v>141</v>
      </c>
      <c r="T133">
        <v>9.7899999999999991</v>
      </c>
      <c r="U133">
        <v>0</v>
      </c>
      <c r="V133">
        <v>0</v>
      </c>
      <c r="W133">
        <v>0</v>
      </c>
      <c r="X133">
        <v>0</v>
      </c>
      <c r="Y133">
        <v>0</v>
      </c>
      <c r="Z133">
        <v>0</v>
      </c>
      <c r="AA133">
        <v>0</v>
      </c>
      <c r="AB133">
        <v>0</v>
      </c>
      <c r="AC133">
        <v>0</v>
      </c>
      <c r="AD133">
        <v>0</v>
      </c>
      <c r="AE133">
        <v>0</v>
      </c>
      <c r="AF133">
        <v>0</v>
      </c>
      <c r="AG133" t="s">
        <v>520</v>
      </c>
      <c r="AH133" s="21" t="s">
        <v>571</v>
      </c>
      <c r="AI133" s="21">
        <v>345.36</v>
      </c>
      <c r="AJ133" s="21">
        <v>90.208333333333329</v>
      </c>
      <c r="AK133" s="21" t="s">
        <v>2063</v>
      </c>
      <c r="AL133" t="s">
        <v>70</v>
      </c>
      <c r="AM133" t="s">
        <v>2033</v>
      </c>
    </row>
    <row r="134" spans="1:39" x14ac:dyDescent="0.35">
      <c r="A134" t="s">
        <v>2410</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2060</v>
      </c>
      <c r="AL134" t="s">
        <v>75</v>
      </c>
      <c r="AM134" t="s">
        <v>2032</v>
      </c>
    </row>
    <row r="135" spans="1:39" x14ac:dyDescent="0.35">
      <c r="A135" t="s">
        <v>25194</v>
      </c>
      <c r="B135" t="s">
        <v>2402</v>
      </c>
      <c r="C135" t="s">
        <v>78</v>
      </c>
      <c r="D135" t="s">
        <v>2403</v>
      </c>
      <c r="E135" t="s">
        <v>560</v>
      </c>
      <c r="F135">
        <v>1</v>
      </c>
      <c r="G135" t="s">
        <v>2055</v>
      </c>
      <c r="H135" t="s">
        <v>2056</v>
      </c>
      <c r="I135" t="s">
        <v>38</v>
      </c>
      <c r="J135" t="s">
        <v>67</v>
      </c>
      <c r="K135" t="s">
        <v>68</v>
      </c>
      <c r="L135" t="s">
        <v>2058</v>
      </c>
      <c r="M135" t="s">
        <v>2059</v>
      </c>
      <c r="N135">
        <v>0</v>
      </c>
      <c r="O135">
        <v>0</v>
      </c>
      <c r="P135">
        <v>0</v>
      </c>
      <c r="Q135">
        <v>1440</v>
      </c>
      <c r="R135">
        <v>0</v>
      </c>
      <c r="S135">
        <v>0</v>
      </c>
      <c r="T135">
        <v>0</v>
      </c>
      <c r="U135">
        <v>0</v>
      </c>
      <c r="V135">
        <v>0</v>
      </c>
      <c r="W135">
        <v>0</v>
      </c>
      <c r="X135">
        <v>0</v>
      </c>
      <c r="Y135">
        <v>0</v>
      </c>
      <c r="Z135">
        <v>0</v>
      </c>
      <c r="AA135">
        <v>0</v>
      </c>
      <c r="AB135">
        <v>0</v>
      </c>
      <c r="AC135">
        <v>0</v>
      </c>
      <c r="AD135">
        <v>0</v>
      </c>
      <c r="AE135">
        <v>0</v>
      </c>
      <c r="AF135">
        <v>0</v>
      </c>
      <c r="AG135" t="s">
        <v>522</v>
      </c>
      <c r="AH135" s="21" t="s">
        <v>571</v>
      </c>
      <c r="AI135" s="21">
        <v>345.36</v>
      </c>
      <c r="AJ135" s="21">
        <v>100</v>
      </c>
      <c r="AK135" s="21" t="s">
        <v>2063</v>
      </c>
      <c r="AL135" t="s">
        <v>70</v>
      </c>
      <c r="AM135" t="s">
        <v>2032</v>
      </c>
    </row>
    <row r="136" spans="1:39" x14ac:dyDescent="0.35">
      <c r="A136" t="s">
        <v>25198</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2060</v>
      </c>
      <c r="AL136" t="s">
        <v>70</v>
      </c>
      <c r="AM136" t="s">
        <v>2032</v>
      </c>
    </row>
    <row r="137" spans="1:39" x14ac:dyDescent="0.35">
      <c r="A137" t="s">
        <v>25218</v>
      </c>
      <c r="B137" t="s">
        <v>2408</v>
      </c>
      <c r="C137" t="s">
        <v>822</v>
      </c>
      <c r="D137" t="s">
        <v>2409</v>
      </c>
      <c r="E137" t="s">
        <v>72</v>
      </c>
      <c r="F137">
        <v>1</v>
      </c>
      <c r="G137" t="s">
        <v>2055</v>
      </c>
      <c r="H137" t="s">
        <v>2056</v>
      </c>
      <c r="I137" t="s">
        <v>38</v>
      </c>
      <c r="J137" t="s">
        <v>425</v>
      </c>
      <c r="K137" t="s">
        <v>68</v>
      </c>
      <c r="L137" t="s">
        <v>2058</v>
      </c>
      <c r="M137" t="s">
        <v>2059</v>
      </c>
      <c r="N137">
        <v>1</v>
      </c>
      <c r="O137">
        <v>41</v>
      </c>
      <c r="P137">
        <v>2.85</v>
      </c>
      <c r="Q137">
        <v>1440</v>
      </c>
      <c r="R137">
        <v>0</v>
      </c>
      <c r="S137">
        <v>0</v>
      </c>
      <c r="T137">
        <v>0</v>
      </c>
      <c r="U137">
        <v>1</v>
      </c>
      <c r="V137">
        <v>41</v>
      </c>
      <c r="W137">
        <v>2.85</v>
      </c>
      <c r="X137">
        <v>0</v>
      </c>
      <c r="Y137">
        <v>0</v>
      </c>
      <c r="Z137">
        <v>0</v>
      </c>
      <c r="AA137">
        <v>0</v>
      </c>
      <c r="AB137">
        <v>0</v>
      </c>
      <c r="AC137">
        <v>0</v>
      </c>
      <c r="AD137">
        <v>0</v>
      </c>
      <c r="AE137">
        <v>0</v>
      </c>
      <c r="AF137">
        <v>0</v>
      </c>
      <c r="AG137" t="s">
        <v>524</v>
      </c>
      <c r="AH137" s="21" t="s">
        <v>571</v>
      </c>
      <c r="AI137" s="21">
        <v>345.36</v>
      </c>
      <c r="AJ137" s="21">
        <v>97.152777777777771</v>
      </c>
      <c r="AK137" s="21" t="s">
        <v>2063</v>
      </c>
      <c r="AL137" t="s">
        <v>75</v>
      </c>
      <c r="AM137" t="s">
        <v>2030</v>
      </c>
    </row>
    <row r="138" spans="1:39" x14ac:dyDescent="0.35">
      <c r="A138" t="s">
        <v>25222</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25238</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25242</v>
      </c>
      <c r="B140" t="s">
        <v>2417</v>
      </c>
      <c r="C140" t="s">
        <v>100</v>
      </c>
      <c r="D140" t="s">
        <v>2418</v>
      </c>
      <c r="E140" t="s">
        <v>560</v>
      </c>
      <c r="F140">
        <v>1</v>
      </c>
      <c r="G140" t="s">
        <v>2055</v>
      </c>
      <c r="H140" t="s">
        <v>2056</v>
      </c>
      <c r="I140" t="s">
        <v>38</v>
      </c>
      <c r="J140" t="s">
        <v>67</v>
      </c>
      <c r="K140" t="s">
        <v>68</v>
      </c>
      <c r="L140" t="s">
        <v>2058</v>
      </c>
      <c r="M140" t="s">
        <v>2059</v>
      </c>
      <c r="N140">
        <v>0</v>
      </c>
      <c r="O140">
        <v>0</v>
      </c>
      <c r="P140">
        <v>0</v>
      </c>
      <c r="Q140">
        <v>1440</v>
      </c>
      <c r="R140">
        <v>0</v>
      </c>
      <c r="S140">
        <v>0</v>
      </c>
      <c r="T140">
        <v>0</v>
      </c>
      <c r="U140">
        <v>0</v>
      </c>
      <c r="V140">
        <v>0</v>
      </c>
      <c r="W140">
        <v>0</v>
      </c>
      <c r="X140">
        <v>0</v>
      </c>
      <c r="Y140">
        <v>0</v>
      </c>
      <c r="Z140">
        <v>0</v>
      </c>
      <c r="AA140">
        <v>0</v>
      </c>
      <c r="AB140">
        <v>0</v>
      </c>
      <c r="AC140">
        <v>0</v>
      </c>
      <c r="AD140">
        <v>0</v>
      </c>
      <c r="AE140">
        <v>0</v>
      </c>
      <c r="AF140">
        <v>0</v>
      </c>
      <c r="AG140" t="s">
        <v>527</v>
      </c>
      <c r="AH140" s="21" t="s">
        <v>571</v>
      </c>
      <c r="AI140" s="21">
        <v>345.36</v>
      </c>
      <c r="AJ140" s="21">
        <v>100</v>
      </c>
      <c r="AK140" s="21" t="s">
        <v>2060</v>
      </c>
      <c r="AL140" t="s">
        <v>70</v>
      </c>
      <c r="AM140" t="s">
        <v>2030</v>
      </c>
    </row>
    <row r="141" spans="1:39" x14ac:dyDescent="0.35">
      <c r="A141" t="s">
        <v>25262</v>
      </c>
      <c r="B141" t="s">
        <v>2420</v>
      </c>
      <c r="C141" t="s">
        <v>86</v>
      </c>
      <c r="D141" t="s">
        <v>2421</v>
      </c>
      <c r="E141" t="s">
        <v>72</v>
      </c>
      <c r="F141">
        <v>1</v>
      </c>
      <c r="G141" t="s">
        <v>2055</v>
      </c>
      <c r="H141" t="s">
        <v>2056</v>
      </c>
      <c r="I141" t="s">
        <v>38</v>
      </c>
      <c r="J141" t="s">
        <v>73</v>
      </c>
      <c r="K141" t="s">
        <v>68</v>
      </c>
      <c r="L141" t="s">
        <v>2058</v>
      </c>
      <c r="M141" t="s">
        <v>2059</v>
      </c>
      <c r="N141">
        <v>0</v>
      </c>
      <c r="O141">
        <v>0</v>
      </c>
      <c r="P141">
        <v>0</v>
      </c>
      <c r="Q141">
        <v>1440</v>
      </c>
      <c r="R141">
        <v>0</v>
      </c>
      <c r="S141">
        <v>0</v>
      </c>
      <c r="T141">
        <v>0</v>
      </c>
      <c r="U141">
        <v>0</v>
      </c>
      <c r="V141">
        <v>0</v>
      </c>
      <c r="W141">
        <v>0</v>
      </c>
      <c r="X141">
        <v>0</v>
      </c>
      <c r="Y141">
        <v>0</v>
      </c>
      <c r="Z141">
        <v>0</v>
      </c>
      <c r="AA141">
        <v>0</v>
      </c>
      <c r="AB141">
        <v>0</v>
      </c>
      <c r="AC141">
        <v>0</v>
      </c>
      <c r="AD141">
        <v>0</v>
      </c>
      <c r="AE141">
        <v>0</v>
      </c>
      <c r="AF141">
        <v>0</v>
      </c>
      <c r="AG141" t="s">
        <v>528</v>
      </c>
      <c r="AH141" s="21" t="s">
        <v>571</v>
      </c>
      <c r="AI141" s="21">
        <v>345.36</v>
      </c>
      <c r="AJ141" s="21">
        <v>100</v>
      </c>
      <c r="AK141" s="21" t="s">
        <v>2063</v>
      </c>
      <c r="AL141" t="s">
        <v>75</v>
      </c>
      <c r="AM141" t="s">
        <v>2032</v>
      </c>
    </row>
    <row r="142" spans="1:39" x14ac:dyDescent="0.35">
      <c r="A142" t="s">
        <v>25266</v>
      </c>
      <c r="B142" t="s">
        <v>2423</v>
      </c>
      <c r="C142" t="s">
        <v>102</v>
      </c>
      <c r="D142" t="s">
        <v>2424</v>
      </c>
      <c r="E142" t="s">
        <v>560</v>
      </c>
      <c r="F142">
        <v>1</v>
      </c>
      <c r="G142" t="s">
        <v>2055</v>
      </c>
      <c r="H142" t="s">
        <v>2056</v>
      </c>
      <c r="I142" t="s">
        <v>38</v>
      </c>
      <c r="J142" t="s">
        <v>67</v>
      </c>
      <c r="K142" t="s">
        <v>68</v>
      </c>
      <c r="L142" t="s">
        <v>2058</v>
      </c>
      <c r="M142" t="s">
        <v>2170</v>
      </c>
      <c r="N142">
        <v>1</v>
      </c>
      <c r="O142">
        <v>12</v>
      </c>
      <c r="P142">
        <v>1.33</v>
      </c>
      <c r="Q142">
        <v>900</v>
      </c>
      <c r="R142">
        <v>0</v>
      </c>
      <c r="S142">
        <v>0</v>
      </c>
      <c r="T142">
        <v>0</v>
      </c>
      <c r="U142">
        <v>1</v>
      </c>
      <c r="V142">
        <v>12</v>
      </c>
      <c r="W142">
        <v>1.33</v>
      </c>
      <c r="X142">
        <v>0</v>
      </c>
      <c r="Y142">
        <v>0</v>
      </c>
      <c r="Z142">
        <v>0</v>
      </c>
      <c r="AA142">
        <v>0</v>
      </c>
      <c r="AB142">
        <v>0</v>
      </c>
      <c r="AC142">
        <v>0</v>
      </c>
      <c r="AD142">
        <v>0</v>
      </c>
      <c r="AE142">
        <v>0</v>
      </c>
      <c r="AF142">
        <v>0</v>
      </c>
      <c r="AG142" t="s">
        <v>529</v>
      </c>
      <c r="AH142" s="21" t="s">
        <v>571</v>
      </c>
      <c r="AI142" s="21">
        <v>216</v>
      </c>
      <c r="AJ142" s="21">
        <v>98.666666666666671</v>
      </c>
      <c r="AK142" s="21" t="s">
        <v>2060</v>
      </c>
      <c r="AL142" t="s">
        <v>70</v>
      </c>
      <c r="AM142" t="s">
        <v>2030</v>
      </c>
    </row>
    <row r="143" spans="1:39" x14ac:dyDescent="0.35">
      <c r="A143" t="s">
        <v>2435</v>
      </c>
      <c r="B143" t="s">
        <v>2426</v>
      </c>
      <c r="C143" t="s">
        <v>86</v>
      </c>
      <c r="D143" t="s">
        <v>2427</v>
      </c>
      <c r="E143" t="s">
        <v>72</v>
      </c>
      <c r="F143">
        <v>1</v>
      </c>
      <c r="G143" t="s">
        <v>2055</v>
      </c>
      <c r="H143" t="s">
        <v>2056</v>
      </c>
      <c r="I143" t="s">
        <v>38</v>
      </c>
      <c r="J143" t="s">
        <v>73</v>
      </c>
      <c r="K143" t="s">
        <v>68</v>
      </c>
      <c r="L143" t="s">
        <v>2058</v>
      </c>
      <c r="M143" t="s">
        <v>2170</v>
      </c>
      <c r="N143">
        <v>0</v>
      </c>
      <c r="O143">
        <v>0</v>
      </c>
      <c r="P143">
        <v>0</v>
      </c>
      <c r="Q143">
        <v>900</v>
      </c>
      <c r="R143">
        <v>0</v>
      </c>
      <c r="S143">
        <v>0</v>
      </c>
      <c r="T143">
        <v>0</v>
      </c>
      <c r="U143">
        <v>0</v>
      </c>
      <c r="V143">
        <v>0</v>
      </c>
      <c r="W143">
        <v>0</v>
      </c>
      <c r="X143">
        <v>0</v>
      </c>
      <c r="Y143">
        <v>0</v>
      </c>
      <c r="Z143">
        <v>0</v>
      </c>
      <c r="AA143">
        <v>0</v>
      </c>
      <c r="AB143">
        <v>0</v>
      </c>
      <c r="AC143">
        <v>0</v>
      </c>
      <c r="AD143">
        <v>0</v>
      </c>
      <c r="AE143">
        <v>0</v>
      </c>
      <c r="AF143">
        <v>0</v>
      </c>
      <c r="AG143" t="s">
        <v>530</v>
      </c>
      <c r="AH143" s="21" t="s">
        <v>571</v>
      </c>
      <c r="AI143" s="21">
        <v>216</v>
      </c>
      <c r="AJ143" s="21">
        <v>100</v>
      </c>
      <c r="AK143" s="21" t="s">
        <v>2060</v>
      </c>
      <c r="AL143" t="s">
        <v>75</v>
      </c>
      <c r="AM143" t="s">
        <v>2031</v>
      </c>
    </row>
    <row r="144" spans="1:39" x14ac:dyDescent="0.35">
      <c r="A144" t="s">
        <v>25286</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25309</v>
      </c>
      <c r="B145" t="s">
        <v>2433</v>
      </c>
      <c r="C145" t="s">
        <v>71</v>
      </c>
      <c r="D145" t="s">
        <v>2434</v>
      </c>
      <c r="E145" t="s">
        <v>72</v>
      </c>
      <c r="F145">
        <v>1</v>
      </c>
      <c r="G145" t="s">
        <v>2055</v>
      </c>
      <c r="H145" t="s">
        <v>2056</v>
      </c>
      <c r="I145" t="s">
        <v>38</v>
      </c>
      <c r="J145" t="s">
        <v>73</v>
      </c>
      <c r="K145" t="s">
        <v>68</v>
      </c>
      <c r="L145" t="s">
        <v>2058</v>
      </c>
      <c r="M145" t="s">
        <v>2059</v>
      </c>
      <c r="N145">
        <v>0</v>
      </c>
      <c r="O145">
        <v>0</v>
      </c>
      <c r="P145">
        <v>0</v>
      </c>
      <c r="Q145">
        <v>1440</v>
      </c>
      <c r="R145">
        <v>0</v>
      </c>
      <c r="S145">
        <v>0</v>
      </c>
      <c r="T145">
        <v>0</v>
      </c>
      <c r="U145">
        <v>0</v>
      </c>
      <c r="V145">
        <v>0</v>
      </c>
      <c r="W145">
        <v>0</v>
      </c>
      <c r="X145">
        <v>0</v>
      </c>
      <c r="Y145">
        <v>0</v>
      </c>
      <c r="Z145">
        <v>0</v>
      </c>
      <c r="AA145">
        <v>0</v>
      </c>
      <c r="AB145">
        <v>0</v>
      </c>
      <c r="AC145">
        <v>0</v>
      </c>
      <c r="AD145">
        <v>0</v>
      </c>
      <c r="AE145">
        <v>0</v>
      </c>
      <c r="AF145">
        <v>0</v>
      </c>
      <c r="AG145" t="s">
        <v>532</v>
      </c>
      <c r="AH145" s="21" t="s">
        <v>571</v>
      </c>
      <c r="AI145" s="21">
        <v>345.36</v>
      </c>
      <c r="AJ145" s="21">
        <v>100</v>
      </c>
      <c r="AK145" s="21" t="s">
        <v>2063</v>
      </c>
      <c r="AL145" t="s">
        <v>75</v>
      </c>
      <c r="AM145" t="s">
        <v>2032</v>
      </c>
    </row>
    <row r="146" spans="1:39" x14ac:dyDescent="0.35">
      <c r="A146" t="s">
        <v>25313</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25336</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25340</v>
      </c>
      <c r="B148" t="s">
        <v>2442</v>
      </c>
      <c r="C148" t="s">
        <v>117</v>
      </c>
      <c r="D148" t="s">
        <v>2443</v>
      </c>
      <c r="E148" t="s">
        <v>560</v>
      </c>
      <c r="F148">
        <v>1</v>
      </c>
      <c r="G148" t="s">
        <v>2055</v>
      </c>
      <c r="H148" t="s">
        <v>2056</v>
      </c>
      <c r="I148" t="s">
        <v>38</v>
      </c>
      <c r="J148" t="s">
        <v>67</v>
      </c>
      <c r="K148" t="s">
        <v>68</v>
      </c>
      <c r="L148" t="s">
        <v>2058</v>
      </c>
      <c r="M148" t="s">
        <v>2059</v>
      </c>
      <c r="N148">
        <v>0</v>
      </c>
      <c r="O148">
        <v>0</v>
      </c>
      <c r="P148">
        <v>0</v>
      </c>
      <c r="Q148">
        <v>1440</v>
      </c>
      <c r="R148">
        <v>0</v>
      </c>
      <c r="S148">
        <v>0</v>
      </c>
      <c r="T148">
        <v>0</v>
      </c>
      <c r="U148">
        <v>0</v>
      </c>
      <c r="V148">
        <v>0</v>
      </c>
      <c r="W148">
        <v>0</v>
      </c>
      <c r="X148">
        <v>0</v>
      </c>
      <c r="Y148">
        <v>0</v>
      </c>
      <c r="Z148">
        <v>0</v>
      </c>
      <c r="AA148">
        <v>0</v>
      </c>
      <c r="AB148">
        <v>0</v>
      </c>
      <c r="AC148">
        <v>0</v>
      </c>
      <c r="AD148">
        <v>0</v>
      </c>
      <c r="AE148">
        <v>0</v>
      </c>
      <c r="AF148">
        <v>0</v>
      </c>
      <c r="AG148" t="s">
        <v>535</v>
      </c>
      <c r="AH148" s="21" t="s">
        <v>571</v>
      </c>
      <c r="AI148" s="21">
        <v>345.36</v>
      </c>
      <c r="AJ148" s="21">
        <v>100</v>
      </c>
      <c r="AK148" s="21" t="s">
        <v>2063</v>
      </c>
      <c r="AL148" t="s">
        <v>70</v>
      </c>
      <c r="AM148" t="s">
        <v>2033</v>
      </c>
    </row>
    <row r="149" spans="1:39" x14ac:dyDescent="0.35">
      <c r="A149" t="s">
        <v>25357</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2456</v>
      </c>
      <c r="B150" t="s">
        <v>2448</v>
      </c>
      <c r="C150" t="s">
        <v>81</v>
      </c>
      <c r="D150" t="s">
        <v>2449</v>
      </c>
      <c r="E150" t="s">
        <v>560</v>
      </c>
      <c r="F150">
        <v>1</v>
      </c>
      <c r="G150" t="s">
        <v>2055</v>
      </c>
      <c r="H150" t="s">
        <v>2056</v>
      </c>
      <c r="I150" t="s">
        <v>38</v>
      </c>
      <c r="J150" t="s">
        <v>82</v>
      </c>
      <c r="K150" t="s">
        <v>68</v>
      </c>
      <c r="L150" t="s">
        <v>2058</v>
      </c>
      <c r="M150" t="s">
        <v>2059</v>
      </c>
      <c r="N150">
        <v>1</v>
      </c>
      <c r="O150">
        <v>18</v>
      </c>
      <c r="P150">
        <v>1.25</v>
      </c>
      <c r="Q150">
        <v>1440</v>
      </c>
      <c r="R150">
        <v>0</v>
      </c>
      <c r="S150">
        <v>0</v>
      </c>
      <c r="T150">
        <v>0</v>
      </c>
      <c r="U150">
        <v>1</v>
      </c>
      <c r="V150">
        <v>18</v>
      </c>
      <c r="W150">
        <v>1.25</v>
      </c>
      <c r="X150">
        <v>0</v>
      </c>
      <c r="Y150">
        <v>0</v>
      </c>
      <c r="Z150">
        <v>0</v>
      </c>
      <c r="AA150">
        <v>0</v>
      </c>
      <c r="AB150">
        <v>0</v>
      </c>
      <c r="AC150">
        <v>0</v>
      </c>
      <c r="AD150">
        <v>0</v>
      </c>
      <c r="AE150">
        <v>0</v>
      </c>
      <c r="AF150">
        <v>0</v>
      </c>
      <c r="AG150" t="s">
        <v>537</v>
      </c>
      <c r="AH150" s="21" t="s">
        <v>571</v>
      </c>
      <c r="AI150" s="21">
        <v>345.36</v>
      </c>
      <c r="AJ150" s="21">
        <v>98.75</v>
      </c>
      <c r="AK150" s="21" t="s">
        <v>2060</v>
      </c>
      <c r="AL150" t="s">
        <v>70</v>
      </c>
      <c r="AM150" t="s">
        <v>2030</v>
      </c>
    </row>
    <row r="151" spans="1:39" x14ac:dyDescent="0.35">
      <c r="A151" t="s">
        <v>25379</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25398</v>
      </c>
      <c r="B152" t="s">
        <v>2454</v>
      </c>
      <c r="C152" t="s">
        <v>567</v>
      </c>
      <c r="D152" t="s">
        <v>2455</v>
      </c>
      <c r="E152" t="s">
        <v>560</v>
      </c>
      <c r="F152">
        <v>1</v>
      </c>
      <c r="G152" t="s">
        <v>2055</v>
      </c>
      <c r="H152" t="s">
        <v>2056</v>
      </c>
      <c r="I152" t="s">
        <v>38</v>
      </c>
      <c r="J152" t="s">
        <v>428</v>
      </c>
      <c r="K152" t="s">
        <v>68</v>
      </c>
      <c r="L152" t="s">
        <v>2058</v>
      </c>
      <c r="M152" t="s">
        <v>2059</v>
      </c>
      <c r="N152">
        <v>0</v>
      </c>
      <c r="O152">
        <v>0</v>
      </c>
      <c r="P152">
        <v>0</v>
      </c>
      <c r="Q152">
        <v>1440</v>
      </c>
      <c r="R152">
        <v>0</v>
      </c>
      <c r="S152">
        <v>0</v>
      </c>
      <c r="T152">
        <v>0</v>
      </c>
      <c r="U152">
        <v>0</v>
      </c>
      <c r="V152">
        <v>0</v>
      </c>
      <c r="W152">
        <v>0</v>
      </c>
      <c r="X152">
        <v>0</v>
      </c>
      <c r="Y152">
        <v>0</v>
      </c>
      <c r="Z152">
        <v>0</v>
      </c>
      <c r="AA152">
        <v>0</v>
      </c>
      <c r="AB152">
        <v>0</v>
      </c>
      <c r="AC152">
        <v>0</v>
      </c>
      <c r="AD152">
        <v>0</v>
      </c>
      <c r="AE152">
        <v>0</v>
      </c>
      <c r="AF152">
        <v>0</v>
      </c>
      <c r="AG152" t="s">
        <v>539</v>
      </c>
      <c r="AH152" s="21" t="s">
        <v>571</v>
      </c>
      <c r="AI152" s="21">
        <v>345.36</v>
      </c>
      <c r="AJ152" s="21">
        <v>100</v>
      </c>
      <c r="AK152" s="21" t="s">
        <v>2063</v>
      </c>
      <c r="AL152" t="s">
        <v>70</v>
      </c>
      <c r="AM152" t="s">
        <v>2032</v>
      </c>
    </row>
    <row r="153" spans="1:39" x14ac:dyDescent="0.35">
      <c r="A153" t="s">
        <v>25402</v>
      </c>
      <c r="B153" t="s">
        <v>2457</v>
      </c>
      <c r="C153" t="s">
        <v>76</v>
      </c>
      <c r="D153" t="s">
        <v>2458</v>
      </c>
      <c r="E153" t="s">
        <v>560</v>
      </c>
      <c r="F153">
        <v>1</v>
      </c>
      <c r="G153" t="s">
        <v>2055</v>
      </c>
      <c r="H153" t="s">
        <v>2056</v>
      </c>
      <c r="I153" t="s">
        <v>38</v>
      </c>
      <c r="J153" t="s">
        <v>67</v>
      </c>
      <c r="K153" t="s">
        <v>68</v>
      </c>
      <c r="L153" t="s">
        <v>2058</v>
      </c>
      <c r="M153" t="s">
        <v>2059</v>
      </c>
      <c r="N153">
        <v>1</v>
      </c>
      <c r="O153">
        <v>69</v>
      </c>
      <c r="P153">
        <v>4.79</v>
      </c>
      <c r="Q153">
        <v>1440</v>
      </c>
      <c r="R153">
        <v>0</v>
      </c>
      <c r="S153">
        <v>0</v>
      </c>
      <c r="T153">
        <v>0</v>
      </c>
      <c r="U153">
        <v>1</v>
      </c>
      <c r="V153">
        <v>69</v>
      </c>
      <c r="W153">
        <v>4.79</v>
      </c>
      <c r="X153">
        <v>0</v>
      </c>
      <c r="Y153">
        <v>0</v>
      </c>
      <c r="Z153">
        <v>0</v>
      </c>
      <c r="AA153">
        <v>0</v>
      </c>
      <c r="AB153">
        <v>0</v>
      </c>
      <c r="AC153">
        <v>0</v>
      </c>
      <c r="AD153">
        <v>0</v>
      </c>
      <c r="AE153">
        <v>0</v>
      </c>
      <c r="AF153">
        <v>0</v>
      </c>
      <c r="AG153" t="s">
        <v>540</v>
      </c>
      <c r="AH153" s="21" t="s">
        <v>571</v>
      </c>
      <c r="AI153" s="21">
        <v>345.36</v>
      </c>
      <c r="AJ153" s="21">
        <v>95.208333333333329</v>
      </c>
      <c r="AK153" s="21" t="s">
        <v>2063</v>
      </c>
      <c r="AL153" t="s">
        <v>70</v>
      </c>
      <c r="AM153" t="s">
        <v>2032</v>
      </c>
    </row>
    <row r="154" spans="1:39" x14ac:dyDescent="0.35">
      <c r="A154" t="s">
        <v>25418</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25422</v>
      </c>
      <c r="B155" t="s">
        <v>2463</v>
      </c>
      <c r="C155" t="s">
        <v>76</v>
      </c>
      <c r="D155" t="s">
        <v>2464</v>
      </c>
      <c r="E155" t="s">
        <v>560</v>
      </c>
      <c r="F155">
        <v>1</v>
      </c>
      <c r="G155" t="s">
        <v>2055</v>
      </c>
      <c r="H155" t="s">
        <v>2056</v>
      </c>
      <c r="I155" t="s">
        <v>38</v>
      </c>
      <c r="J155" t="s">
        <v>67</v>
      </c>
      <c r="K155" t="s">
        <v>68</v>
      </c>
      <c r="L155" t="s">
        <v>2058</v>
      </c>
      <c r="M155" t="s">
        <v>2170</v>
      </c>
      <c r="N155">
        <v>1</v>
      </c>
      <c r="O155">
        <v>21</v>
      </c>
      <c r="P155">
        <v>2.33</v>
      </c>
      <c r="Q155">
        <v>900</v>
      </c>
      <c r="R155">
        <v>0</v>
      </c>
      <c r="S155">
        <v>0</v>
      </c>
      <c r="T155">
        <v>0</v>
      </c>
      <c r="U155">
        <v>1</v>
      </c>
      <c r="V155">
        <v>21</v>
      </c>
      <c r="W155">
        <v>2.33</v>
      </c>
      <c r="X155">
        <v>0</v>
      </c>
      <c r="Y155">
        <v>0</v>
      </c>
      <c r="Z155">
        <v>0</v>
      </c>
      <c r="AA155">
        <v>0</v>
      </c>
      <c r="AB155">
        <v>0</v>
      </c>
      <c r="AC155">
        <v>0</v>
      </c>
      <c r="AD155">
        <v>0</v>
      </c>
      <c r="AE155">
        <v>0</v>
      </c>
      <c r="AF155">
        <v>0</v>
      </c>
      <c r="AG155" t="s">
        <v>542</v>
      </c>
      <c r="AH155" s="21" t="s">
        <v>571</v>
      </c>
      <c r="AI155" s="21">
        <v>216</v>
      </c>
      <c r="AJ155" s="21">
        <v>97.666666666666671</v>
      </c>
      <c r="AK155" s="21" t="s">
        <v>2063</v>
      </c>
      <c r="AL155" t="s">
        <v>70</v>
      </c>
      <c r="AM155" t="s">
        <v>2033</v>
      </c>
    </row>
    <row r="156" spans="1:39" x14ac:dyDescent="0.35">
      <c r="A156" t="s">
        <v>25446</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2060</v>
      </c>
      <c r="AL156" t="s">
        <v>70</v>
      </c>
      <c r="AM156" t="s">
        <v>2030</v>
      </c>
    </row>
    <row r="157" spans="1:39" x14ac:dyDescent="0.35">
      <c r="A157" t="s">
        <v>25477</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25501</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2063</v>
      </c>
      <c r="AL158" t="s">
        <v>70</v>
      </c>
      <c r="AM158" t="s">
        <v>2030</v>
      </c>
    </row>
    <row r="159" spans="1:39" x14ac:dyDescent="0.35">
      <c r="A159" t="s">
        <v>25524</v>
      </c>
      <c r="B159" t="s">
        <v>2475</v>
      </c>
      <c r="C159" t="s">
        <v>92</v>
      </c>
      <c r="D159" t="s">
        <v>2476</v>
      </c>
      <c r="E159" t="s">
        <v>119</v>
      </c>
      <c r="F159">
        <v>1</v>
      </c>
      <c r="G159" t="s">
        <v>2055</v>
      </c>
      <c r="H159" t="s">
        <v>2056</v>
      </c>
      <c r="I159" t="s">
        <v>38</v>
      </c>
      <c r="J159" t="s">
        <v>67</v>
      </c>
      <c r="K159" t="s">
        <v>68</v>
      </c>
      <c r="L159" t="s">
        <v>2058</v>
      </c>
      <c r="M159" t="s">
        <v>2059</v>
      </c>
      <c r="N159">
        <v>0</v>
      </c>
      <c r="O159">
        <v>0</v>
      </c>
      <c r="P159">
        <v>0</v>
      </c>
      <c r="Q159">
        <v>1440</v>
      </c>
      <c r="R159">
        <v>0</v>
      </c>
      <c r="S159">
        <v>0</v>
      </c>
      <c r="T159">
        <v>0</v>
      </c>
      <c r="U159">
        <v>0</v>
      </c>
      <c r="V159">
        <v>0</v>
      </c>
      <c r="W159">
        <v>0</v>
      </c>
      <c r="X159">
        <v>0</v>
      </c>
      <c r="Y159">
        <v>0</v>
      </c>
      <c r="Z159">
        <v>0</v>
      </c>
      <c r="AA159">
        <v>0</v>
      </c>
      <c r="AB159">
        <v>0</v>
      </c>
      <c r="AC159">
        <v>0</v>
      </c>
      <c r="AD159">
        <v>0</v>
      </c>
      <c r="AE159">
        <v>0</v>
      </c>
      <c r="AF159">
        <v>0</v>
      </c>
      <c r="AG159" t="s">
        <v>546</v>
      </c>
      <c r="AH159" s="21" t="s">
        <v>571</v>
      </c>
      <c r="AI159" s="21">
        <v>345.36</v>
      </c>
      <c r="AJ159" s="21">
        <v>100</v>
      </c>
      <c r="AK159" s="21" t="s">
        <v>2060</v>
      </c>
      <c r="AL159" t="s">
        <v>70</v>
      </c>
      <c r="AM159" t="s">
        <v>2032</v>
      </c>
    </row>
    <row r="160" spans="1:39" x14ac:dyDescent="0.35">
      <c r="A160" t="s">
        <v>25542</v>
      </c>
      <c r="B160" t="s">
        <v>2478</v>
      </c>
      <c r="C160" t="s">
        <v>92</v>
      </c>
      <c r="D160" t="s">
        <v>2479</v>
      </c>
      <c r="E160" t="s">
        <v>119</v>
      </c>
      <c r="F160">
        <v>1</v>
      </c>
      <c r="G160" t="s">
        <v>2055</v>
      </c>
      <c r="H160" t="s">
        <v>2056</v>
      </c>
      <c r="I160" t="s">
        <v>38</v>
      </c>
      <c r="J160" t="s">
        <v>67</v>
      </c>
      <c r="K160" t="s">
        <v>68</v>
      </c>
      <c r="L160" t="s">
        <v>2058</v>
      </c>
      <c r="M160" t="s">
        <v>2059</v>
      </c>
      <c r="N160">
        <v>0</v>
      </c>
      <c r="O160">
        <v>0</v>
      </c>
      <c r="P160">
        <v>0</v>
      </c>
      <c r="Q160">
        <v>1440</v>
      </c>
      <c r="R160">
        <v>0</v>
      </c>
      <c r="S160">
        <v>0</v>
      </c>
      <c r="T160">
        <v>0</v>
      </c>
      <c r="U160">
        <v>0</v>
      </c>
      <c r="V160">
        <v>0</v>
      </c>
      <c r="W160">
        <v>0</v>
      </c>
      <c r="X160">
        <v>0</v>
      </c>
      <c r="Y160">
        <v>0</v>
      </c>
      <c r="Z160">
        <v>0</v>
      </c>
      <c r="AA160">
        <v>0</v>
      </c>
      <c r="AB160">
        <v>0</v>
      </c>
      <c r="AC160">
        <v>0</v>
      </c>
      <c r="AD160">
        <v>0</v>
      </c>
      <c r="AE160">
        <v>0</v>
      </c>
      <c r="AF160">
        <v>0</v>
      </c>
      <c r="AG160" t="s">
        <v>547</v>
      </c>
      <c r="AH160" s="21" t="s">
        <v>571</v>
      </c>
      <c r="AI160" s="21">
        <v>345.36</v>
      </c>
      <c r="AJ160" s="21">
        <v>100</v>
      </c>
      <c r="AK160" s="21" t="s">
        <v>2060</v>
      </c>
      <c r="AL160" t="s">
        <v>70</v>
      </c>
      <c r="AM160" t="s">
        <v>2033</v>
      </c>
    </row>
    <row r="161" spans="1:39" x14ac:dyDescent="0.35">
      <c r="A161" t="s">
        <v>2483</v>
      </c>
      <c r="B161" t="s">
        <v>2481</v>
      </c>
      <c r="C161" t="s">
        <v>128</v>
      </c>
      <c r="D161" t="s">
        <v>2482</v>
      </c>
      <c r="E161" t="s">
        <v>136</v>
      </c>
      <c r="F161">
        <v>4</v>
      </c>
      <c r="G161" t="s">
        <v>2055</v>
      </c>
      <c r="H161" t="s">
        <v>2056</v>
      </c>
      <c r="I161" t="s">
        <v>38</v>
      </c>
      <c r="J161" t="s">
        <v>113</v>
      </c>
      <c r="K161" t="s">
        <v>68</v>
      </c>
      <c r="L161" t="s">
        <v>2058</v>
      </c>
      <c r="M161" t="s">
        <v>2059</v>
      </c>
      <c r="N161">
        <v>0</v>
      </c>
      <c r="O161">
        <v>0</v>
      </c>
      <c r="P161">
        <v>0</v>
      </c>
      <c r="Q161">
        <v>1440</v>
      </c>
      <c r="R161">
        <v>0</v>
      </c>
      <c r="S161">
        <v>0</v>
      </c>
      <c r="T161">
        <v>0</v>
      </c>
      <c r="U161">
        <v>0</v>
      </c>
      <c r="V161">
        <v>0</v>
      </c>
      <c r="W161">
        <v>0</v>
      </c>
      <c r="X161">
        <v>0</v>
      </c>
      <c r="Y161">
        <v>0</v>
      </c>
      <c r="Z161">
        <v>0</v>
      </c>
      <c r="AA161">
        <v>0</v>
      </c>
      <c r="AB161">
        <v>0</v>
      </c>
      <c r="AC161">
        <v>0</v>
      </c>
      <c r="AD161">
        <v>0</v>
      </c>
      <c r="AE161">
        <v>0</v>
      </c>
      <c r="AF161">
        <v>0</v>
      </c>
      <c r="AG161" t="s">
        <v>548</v>
      </c>
      <c r="AH161" s="21" t="s">
        <v>571</v>
      </c>
      <c r="AI161" s="21">
        <v>345.36</v>
      </c>
      <c r="AJ161" s="21">
        <v>100</v>
      </c>
      <c r="AK161" s="21" t="s">
        <v>2063</v>
      </c>
      <c r="AL161" t="s">
        <v>115</v>
      </c>
      <c r="AM161" t="s">
        <v>2032</v>
      </c>
    </row>
    <row r="162" spans="1:39" x14ac:dyDescent="0.35">
      <c r="A162" t="s">
        <v>26568</v>
      </c>
      <c r="B162" t="s">
        <v>2484</v>
      </c>
      <c r="C162" t="s">
        <v>128</v>
      </c>
      <c r="D162" t="s">
        <v>2482</v>
      </c>
      <c r="E162" t="s">
        <v>136</v>
      </c>
      <c r="F162">
        <v>4</v>
      </c>
      <c r="G162" t="s">
        <v>2055</v>
      </c>
      <c r="H162" t="s">
        <v>2056</v>
      </c>
      <c r="I162" t="s">
        <v>38</v>
      </c>
      <c r="J162" t="s">
        <v>113</v>
      </c>
      <c r="K162" t="s">
        <v>68</v>
      </c>
      <c r="L162" t="s">
        <v>2058</v>
      </c>
      <c r="M162" t="s">
        <v>2059</v>
      </c>
      <c r="N162">
        <v>2</v>
      </c>
      <c r="O162">
        <v>256</v>
      </c>
      <c r="P162">
        <v>17.78</v>
      </c>
      <c r="Q162">
        <v>1440</v>
      </c>
      <c r="R162">
        <v>1</v>
      </c>
      <c r="S162">
        <v>240</v>
      </c>
      <c r="T162">
        <v>16.670000000000002</v>
      </c>
      <c r="U162">
        <v>1</v>
      </c>
      <c r="V162">
        <v>16</v>
      </c>
      <c r="W162">
        <v>1.1100000000000001</v>
      </c>
      <c r="X162">
        <v>0</v>
      </c>
      <c r="Y162">
        <v>0</v>
      </c>
      <c r="Z162">
        <v>0</v>
      </c>
      <c r="AA162">
        <v>0</v>
      </c>
      <c r="AB162">
        <v>0</v>
      </c>
      <c r="AC162">
        <v>0</v>
      </c>
      <c r="AD162">
        <v>0</v>
      </c>
      <c r="AE162">
        <v>0</v>
      </c>
      <c r="AF162">
        <v>0</v>
      </c>
      <c r="AG162" t="s">
        <v>549</v>
      </c>
      <c r="AH162" s="21" t="s">
        <v>571</v>
      </c>
      <c r="AI162" s="21">
        <v>345.36</v>
      </c>
      <c r="AJ162" s="21">
        <v>82.222222222222229</v>
      </c>
      <c r="AK162" s="21" t="s">
        <v>2063</v>
      </c>
      <c r="AL162" t="s">
        <v>115</v>
      </c>
      <c r="AM162" t="s">
        <v>2030</v>
      </c>
    </row>
    <row r="163" spans="1:39" x14ac:dyDescent="0.35">
      <c r="A163" t="s">
        <v>26693</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27398</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27518</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2060</v>
      </c>
      <c r="AL165" t="s">
        <v>70</v>
      </c>
      <c r="AM165" t="s">
        <v>2030</v>
      </c>
    </row>
    <row r="166" spans="1:39" x14ac:dyDescent="0.35">
      <c r="A166" t="s">
        <v>29644</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2063</v>
      </c>
      <c r="AL166" t="s">
        <v>70</v>
      </c>
      <c r="AM166" t="s">
        <v>2030</v>
      </c>
    </row>
    <row r="167" spans="1:39" x14ac:dyDescent="0.35">
      <c r="A167" t="s">
        <v>29648</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29942</v>
      </c>
      <c r="B168" t="s">
        <v>2502</v>
      </c>
      <c r="C168" t="s">
        <v>78</v>
      </c>
      <c r="D168" t="s">
        <v>2503</v>
      </c>
      <c r="E168" t="s">
        <v>560</v>
      </c>
      <c r="F168">
        <v>1</v>
      </c>
      <c r="G168" t="s">
        <v>2055</v>
      </c>
      <c r="H168" t="s">
        <v>2056</v>
      </c>
      <c r="I168" t="s">
        <v>38</v>
      </c>
      <c r="J168" t="s">
        <v>67</v>
      </c>
      <c r="K168" t="s">
        <v>68</v>
      </c>
      <c r="L168" t="s">
        <v>2058</v>
      </c>
      <c r="M168" t="s">
        <v>2170</v>
      </c>
      <c r="N168">
        <v>1</v>
      </c>
      <c r="O168">
        <v>19</v>
      </c>
      <c r="P168">
        <v>2.11</v>
      </c>
      <c r="Q168">
        <v>900</v>
      </c>
      <c r="R168">
        <v>0</v>
      </c>
      <c r="S168">
        <v>0</v>
      </c>
      <c r="T168">
        <v>0</v>
      </c>
      <c r="U168">
        <v>1</v>
      </c>
      <c r="V168">
        <v>19</v>
      </c>
      <c r="W168">
        <v>2.11</v>
      </c>
      <c r="X168">
        <v>0</v>
      </c>
      <c r="Y168">
        <v>0</v>
      </c>
      <c r="Z168">
        <v>0</v>
      </c>
      <c r="AA168">
        <v>0</v>
      </c>
      <c r="AB168">
        <v>0</v>
      </c>
      <c r="AC168">
        <v>0</v>
      </c>
      <c r="AD168">
        <v>0</v>
      </c>
      <c r="AE168">
        <v>0</v>
      </c>
      <c r="AF168">
        <v>0</v>
      </c>
      <c r="AG168" t="s">
        <v>557</v>
      </c>
      <c r="AH168" s="21" t="s">
        <v>570</v>
      </c>
      <c r="AI168" s="21">
        <v>216</v>
      </c>
      <c r="AJ168" s="21">
        <v>97.888888888888886</v>
      </c>
      <c r="AK168" s="21" t="s">
        <v>2060</v>
      </c>
      <c r="AL168" t="s">
        <v>70</v>
      </c>
      <c r="AM168" t="s">
        <v>2033</v>
      </c>
    </row>
    <row r="177" hidden="1" x14ac:dyDescent="0.35"/>
    <row r="178" hidden="1" x14ac:dyDescent="0.35"/>
    <row r="179" hidden="1" x14ac:dyDescent="0.35"/>
    <row r="180" hidden="1" x14ac:dyDescent="0.35"/>
    <row r="181" hidden="1" x14ac:dyDescent="0.35"/>
    <row r="182" hidden="1" x14ac:dyDescent="0.35"/>
    <row r="183" hidden="1" x14ac:dyDescent="0.35"/>
    <row r="184" hidden="1" x14ac:dyDescent="0.35"/>
    <row r="185" hidden="1" x14ac:dyDescent="0.35"/>
    <row r="186" hidden="1" x14ac:dyDescent="0.35"/>
    <row r="187" hidden="1" x14ac:dyDescent="0.35"/>
    <row r="188" hidden="1" x14ac:dyDescent="0.35"/>
    <row r="189" hidden="1" x14ac:dyDescent="0.35"/>
    <row r="190" hidden="1" x14ac:dyDescent="0.35"/>
    <row r="191" hidden="1" x14ac:dyDescent="0.35"/>
    <row r="192" hidden="1" x14ac:dyDescent="0.35"/>
    <row r="193" hidden="1" x14ac:dyDescent="0.35"/>
    <row r="194" hidden="1" x14ac:dyDescent="0.35"/>
    <row r="195" hidden="1" x14ac:dyDescent="0.35"/>
    <row r="196" hidden="1" x14ac:dyDescent="0.35"/>
    <row r="197" hidden="1" x14ac:dyDescent="0.35"/>
    <row r="198" hidden="1" x14ac:dyDescent="0.35"/>
    <row r="199" hidden="1" x14ac:dyDescent="0.35"/>
    <row r="200" hidden="1" x14ac:dyDescent="0.35"/>
    <row r="201" hidden="1" x14ac:dyDescent="0.35"/>
    <row r="202" hidden="1" x14ac:dyDescent="0.35"/>
    <row r="203" hidden="1" x14ac:dyDescent="0.35"/>
    <row r="205" hidden="1" x14ac:dyDescent="0.35"/>
    <row r="206" hidden="1" x14ac:dyDescent="0.35"/>
    <row r="207" hidden="1" x14ac:dyDescent="0.35"/>
    <row r="208" hidden="1" x14ac:dyDescent="0.35"/>
    <row r="209" hidden="1" x14ac:dyDescent="0.35"/>
    <row r="212" hidden="1" x14ac:dyDescent="0.35"/>
    <row r="214" hidden="1" x14ac:dyDescent="0.35"/>
    <row r="215" hidden="1" x14ac:dyDescent="0.35"/>
    <row r="216" hidden="1" x14ac:dyDescent="0.35"/>
    <row r="217" hidden="1" x14ac:dyDescent="0.35"/>
    <row r="218" hidden="1" x14ac:dyDescent="0.35"/>
    <row r="219" hidden="1" x14ac:dyDescent="0.35"/>
    <row r="220" hidden="1" x14ac:dyDescent="0.35"/>
    <row r="221" hidden="1" x14ac:dyDescent="0.35"/>
    <row r="222" hidden="1" x14ac:dyDescent="0.35"/>
    <row r="223" hidden="1" x14ac:dyDescent="0.35"/>
    <row r="224" hidden="1" x14ac:dyDescent="0.35"/>
    <row r="225" hidden="1" x14ac:dyDescent="0.35"/>
    <row r="226" hidden="1" x14ac:dyDescent="0.35"/>
    <row r="227" hidden="1" x14ac:dyDescent="0.35"/>
    <row r="228" hidden="1" x14ac:dyDescent="0.35"/>
    <row r="229" hidden="1" x14ac:dyDescent="0.35"/>
    <row r="230" hidden="1" x14ac:dyDescent="0.35"/>
    <row r="231" hidden="1" x14ac:dyDescent="0.35"/>
    <row r="232" hidden="1" x14ac:dyDescent="0.35"/>
    <row r="233" hidden="1" x14ac:dyDescent="0.35"/>
    <row r="234" hidden="1" x14ac:dyDescent="0.35"/>
    <row r="235" hidden="1" x14ac:dyDescent="0.35"/>
    <row r="236" hidden="1" x14ac:dyDescent="0.35"/>
    <row r="237" hidden="1" x14ac:dyDescent="0.35"/>
    <row r="238" hidden="1" x14ac:dyDescent="0.35"/>
    <row r="239" hidden="1" x14ac:dyDescent="0.35"/>
    <row r="240" hidden="1" x14ac:dyDescent="0.35"/>
    <row r="241" hidden="1" x14ac:dyDescent="0.35"/>
    <row r="242" hidden="1" x14ac:dyDescent="0.35"/>
    <row r="243" hidden="1" x14ac:dyDescent="0.35"/>
    <row r="244" hidden="1" x14ac:dyDescent="0.35"/>
    <row r="246" hidden="1" x14ac:dyDescent="0.35"/>
    <row r="249" hidden="1" x14ac:dyDescent="0.35"/>
    <row r="250" hidden="1" x14ac:dyDescent="0.35"/>
    <row r="251" hidden="1" x14ac:dyDescent="0.35"/>
    <row r="252" hidden="1" x14ac:dyDescent="0.35"/>
    <row r="253" hidden="1" x14ac:dyDescent="0.35"/>
    <row r="254" hidden="1" x14ac:dyDescent="0.35"/>
    <row r="255" hidden="1" x14ac:dyDescent="0.35"/>
    <row r="256" hidden="1" x14ac:dyDescent="0.35"/>
    <row r="257" hidden="1" x14ac:dyDescent="0.35"/>
    <row r="258" hidden="1" x14ac:dyDescent="0.35"/>
    <row r="259" hidden="1" x14ac:dyDescent="0.35"/>
    <row r="260" hidden="1" x14ac:dyDescent="0.35"/>
    <row r="261" hidden="1" x14ac:dyDescent="0.35"/>
    <row r="262" hidden="1" x14ac:dyDescent="0.35"/>
    <row r="263" hidden="1" x14ac:dyDescent="0.35"/>
    <row r="264" hidden="1" x14ac:dyDescent="0.35"/>
    <row r="265" hidden="1" x14ac:dyDescent="0.35"/>
    <row r="266" hidden="1" x14ac:dyDescent="0.35"/>
    <row r="270" hidden="1" x14ac:dyDescent="0.35"/>
    <row r="272" hidden="1" x14ac:dyDescent="0.35"/>
    <row r="273" hidden="1" x14ac:dyDescent="0.35"/>
    <row r="274" hidden="1" x14ac:dyDescent="0.35"/>
    <row r="275" hidden="1" x14ac:dyDescent="0.35"/>
    <row r="276" hidden="1" x14ac:dyDescent="0.35"/>
    <row r="277" hidden="1" x14ac:dyDescent="0.35"/>
    <row r="278" hidden="1" x14ac:dyDescent="0.35"/>
    <row r="279" hidden="1" x14ac:dyDescent="0.35"/>
    <row r="280" hidden="1" x14ac:dyDescent="0.35"/>
    <row r="281" hidden="1" x14ac:dyDescent="0.35"/>
    <row r="282" hidden="1" x14ac:dyDescent="0.35"/>
    <row r="283" hidden="1" x14ac:dyDescent="0.35"/>
    <row r="284" hidden="1" x14ac:dyDescent="0.35"/>
    <row r="285" hidden="1" x14ac:dyDescent="0.35"/>
    <row r="286" hidden="1" x14ac:dyDescent="0.35"/>
    <row r="287" hidden="1" x14ac:dyDescent="0.35"/>
    <row r="288" hidden="1" x14ac:dyDescent="0.35"/>
    <row r="289" hidden="1" x14ac:dyDescent="0.35"/>
    <row r="290" hidden="1" x14ac:dyDescent="0.35"/>
    <row r="291" hidden="1" x14ac:dyDescent="0.35"/>
    <row r="292" hidden="1" x14ac:dyDescent="0.35"/>
    <row r="293" hidden="1" x14ac:dyDescent="0.35"/>
    <row r="294" hidden="1" x14ac:dyDescent="0.35"/>
    <row r="295" hidden="1" x14ac:dyDescent="0.35"/>
    <row r="297" hidden="1" x14ac:dyDescent="0.35"/>
    <row r="298" hidden="1" x14ac:dyDescent="0.35"/>
    <row r="299" hidden="1" x14ac:dyDescent="0.35"/>
    <row r="300" hidden="1" x14ac:dyDescent="0.35"/>
    <row r="301" hidden="1" x14ac:dyDescent="0.35"/>
    <row r="302" hidden="1" x14ac:dyDescent="0.35"/>
    <row r="303" hidden="1" x14ac:dyDescent="0.35"/>
    <row r="304" hidden="1" x14ac:dyDescent="0.35"/>
    <row r="306" hidden="1" x14ac:dyDescent="0.35"/>
    <row r="307" hidden="1" x14ac:dyDescent="0.35"/>
    <row r="308" hidden="1" x14ac:dyDescent="0.35"/>
    <row r="309" hidden="1" x14ac:dyDescent="0.35"/>
    <row r="310" hidden="1" x14ac:dyDescent="0.35"/>
    <row r="311" hidden="1" x14ac:dyDescent="0.35"/>
    <row r="312" hidden="1" x14ac:dyDescent="0.35"/>
    <row r="313" hidden="1" x14ac:dyDescent="0.35"/>
    <row r="314" hidden="1" x14ac:dyDescent="0.35"/>
    <row r="315" hidden="1" x14ac:dyDescent="0.35"/>
    <row r="316" hidden="1" x14ac:dyDescent="0.35"/>
    <row r="317" hidden="1" x14ac:dyDescent="0.35"/>
    <row r="318" hidden="1" x14ac:dyDescent="0.35"/>
    <row r="319" hidden="1" x14ac:dyDescent="0.35"/>
    <row r="320" hidden="1" x14ac:dyDescent="0.35"/>
    <row r="321" hidden="1" x14ac:dyDescent="0.35"/>
    <row r="322" hidden="1" x14ac:dyDescent="0.35"/>
    <row r="324" hidden="1" x14ac:dyDescent="0.35"/>
    <row r="325" hidden="1" x14ac:dyDescent="0.35"/>
    <row r="326" hidden="1" x14ac:dyDescent="0.35"/>
    <row r="327" hidden="1" x14ac:dyDescent="0.35"/>
    <row r="328" hidden="1" x14ac:dyDescent="0.35"/>
    <row r="329" hidden="1" x14ac:dyDescent="0.35"/>
    <row r="330" hidden="1" x14ac:dyDescent="0.35"/>
    <row r="331" hidden="1" x14ac:dyDescent="0.35"/>
    <row r="332" hidden="1" x14ac:dyDescent="0.35"/>
    <row r="333" hidden="1" x14ac:dyDescent="0.35"/>
    <row r="334" hidden="1" x14ac:dyDescent="0.35"/>
    <row r="335" hidden="1" x14ac:dyDescent="0.35"/>
    <row r="336" hidden="1" x14ac:dyDescent="0.35"/>
    <row r="337" hidden="1" x14ac:dyDescent="0.35"/>
    <row r="338" hidden="1" x14ac:dyDescent="0.35"/>
    <row r="339" hidden="1" x14ac:dyDescent="0.35"/>
    <row r="340" hidden="1" x14ac:dyDescent="0.35"/>
    <row r="341" hidden="1" x14ac:dyDescent="0.35"/>
    <row r="342" hidden="1" x14ac:dyDescent="0.35"/>
    <row r="343" hidden="1" x14ac:dyDescent="0.35"/>
    <row r="344" hidden="1" x14ac:dyDescent="0.35"/>
    <row r="345" hidden="1" x14ac:dyDescent="0.35"/>
    <row r="346" hidden="1" x14ac:dyDescent="0.35"/>
    <row r="347" hidden="1" x14ac:dyDescent="0.35"/>
    <row r="348" hidden="1" x14ac:dyDescent="0.35"/>
    <row r="349" hidden="1" x14ac:dyDescent="0.35"/>
    <row r="350" hidden="1" x14ac:dyDescent="0.35"/>
    <row r="351" hidden="1" x14ac:dyDescent="0.35"/>
    <row r="352" hidden="1" x14ac:dyDescent="0.35"/>
    <row r="353" hidden="1" x14ac:dyDescent="0.35"/>
    <row r="354" hidden="1" x14ac:dyDescent="0.35"/>
    <row r="355" hidden="1" x14ac:dyDescent="0.35"/>
    <row r="356" hidden="1" x14ac:dyDescent="0.35"/>
    <row r="357" hidden="1" x14ac:dyDescent="0.35"/>
    <row r="358" hidden="1" x14ac:dyDescent="0.35"/>
    <row r="359" hidden="1" x14ac:dyDescent="0.35"/>
    <row r="360" hidden="1" x14ac:dyDescent="0.35"/>
    <row r="361" hidden="1" x14ac:dyDescent="0.35"/>
    <row r="362" hidden="1" x14ac:dyDescent="0.35"/>
    <row r="363" hidden="1" x14ac:dyDescent="0.35"/>
    <row r="364" hidden="1" x14ac:dyDescent="0.35"/>
    <row r="365" hidden="1" x14ac:dyDescent="0.35"/>
    <row r="367" hidden="1" x14ac:dyDescent="0.35"/>
    <row r="368" hidden="1" x14ac:dyDescent="0.35"/>
    <row r="369" hidden="1" x14ac:dyDescent="0.35"/>
    <row r="371" hidden="1" x14ac:dyDescent="0.35"/>
    <row r="372" hidden="1" x14ac:dyDescent="0.35"/>
    <row r="373" hidden="1" x14ac:dyDescent="0.35"/>
    <row r="374" hidden="1" x14ac:dyDescent="0.35"/>
    <row r="375" hidden="1" x14ac:dyDescent="0.35"/>
    <row r="377" hidden="1" x14ac:dyDescent="0.35"/>
    <row r="378" hidden="1" x14ac:dyDescent="0.35"/>
    <row r="379" hidden="1" x14ac:dyDescent="0.35"/>
    <row r="380" hidden="1" x14ac:dyDescent="0.35"/>
    <row r="381" hidden="1" x14ac:dyDescent="0.35"/>
    <row r="383" hidden="1" x14ac:dyDescent="0.35"/>
    <row r="384" hidden="1" x14ac:dyDescent="0.35"/>
    <row r="386" hidden="1" x14ac:dyDescent="0.35"/>
    <row r="387" hidden="1" x14ac:dyDescent="0.35"/>
    <row r="388" hidden="1" x14ac:dyDescent="0.35"/>
    <row r="389" hidden="1" x14ac:dyDescent="0.35"/>
    <row r="390" hidden="1" x14ac:dyDescent="0.35"/>
    <row r="391" hidden="1" x14ac:dyDescent="0.35"/>
    <row r="392" hidden="1" x14ac:dyDescent="0.35"/>
    <row r="393" hidden="1" x14ac:dyDescent="0.35"/>
    <row r="395" hidden="1" x14ac:dyDescent="0.35"/>
    <row r="396" hidden="1" x14ac:dyDescent="0.35"/>
    <row r="397" hidden="1" x14ac:dyDescent="0.35"/>
    <row r="398" hidden="1" x14ac:dyDescent="0.35"/>
    <row r="399" hidden="1" x14ac:dyDescent="0.35"/>
    <row r="400" hidden="1" x14ac:dyDescent="0.35"/>
    <row r="401" hidden="1" x14ac:dyDescent="0.35"/>
    <row r="402" hidden="1" x14ac:dyDescent="0.35"/>
    <row r="403" hidden="1" x14ac:dyDescent="0.35"/>
    <row r="404" hidden="1" x14ac:dyDescent="0.35"/>
    <row r="405" hidden="1" x14ac:dyDescent="0.35"/>
    <row r="406" hidden="1" x14ac:dyDescent="0.35"/>
    <row r="407" hidden="1" x14ac:dyDescent="0.35"/>
    <row r="408" hidden="1" x14ac:dyDescent="0.35"/>
    <row r="409" hidden="1" x14ac:dyDescent="0.35"/>
    <row r="410" hidden="1" x14ac:dyDescent="0.35"/>
    <row r="411" hidden="1" x14ac:dyDescent="0.35"/>
    <row r="412" hidden="1" x14ac:dyDescent="0.35"/>
    <row r="413" hidden="1" x14ac:dyDescent="0.35"/>
    <row r="414" hidden="1" x14ac:dyDescent="0.35"/>
    <row r="415" hidden="1" x14ac:dyDescent="0.35"/>
    <row r="416" hidden="1" x14ac:dyDescent="0.35"/>
    <row r="417" hidden="1" x14ac:dyDescent="0.35"/>
    <row r="418" hidden="1" x14ac:dyDescent="0.35"/>
    <row r="419" hidden="1" x14ac:dyDescent="0.35"/>
    <row r="420" hidden="1" x14ac:dyDescent="0.35"/>
    <row r="421" hidden="1" x14ac:dyDescent="0.35"/>
    <row r="422" hidden="1" x14ac:dyDescent="0.35"/>
    <row r="423" hidden="1" x14ac:dyDescent="0.35"/>
    <row r="424" hidden="1" x14ac:dyDescent="0.35"/>
    <row r="425" hidden="1" x14ac:dyDescent="0.35"/>
    <row r="426" hidden="1" x14ac:dyDescent="0.35"/>
    <row r="427" hidden="1" x14ac:dyDescent="0.35"/>
    <row r="428" hidden="1" x14ac:dyDescent="0.35"/>
    <row r="429" hidden="1" x14ac:dyDescent="0.35"/>
    <row r="430" hidden="1" x14ac:dyDescent="0.35"/>
    <row r="431" hidden="1" x14ac:dyDescent="0.35"/>
    <row r="432" hidden="1" x14ac:dyDescent="0.35"/>
    <row r="433" hidden="1" x14ac:dyDescent="0.35"/>
    <row r="434" hidden="1" x14ac:dyDescent="0.35"/>
    <row r="435" hidden="1" x14ac:dyDescent="0.35"/>
    <row r="436" hidden="1" x14ac:dyDescent="0.35"/>
    <row r="437" hidden="1" x14ac:dyDescent="0.35"/>
    <row r="438" hidden="1" x14ac:dyDescent="0.35"/>
    <row r="439" hidden="1" x14ac:dyDescent="0.35"/>
    <row r="440" hidden="1" x14ac:dyDescent="0.35"/>
    <row r="441" hidden="1" x14ac:dyDescent="0.35"/>
    <row r="442" hidden="1" x14ac:dyDescent="0.35"/>
    <row r="443" hidden="1" x14ac:dyDescent="0.35"/>
    <row r="444" hidden="1" x14ac:dyDescent="0.35"/>
    <row r="445" hidden="1" x14ac:dyDescent="0.35"/>
    <row r="446" hidden="1" x14ac:dyDescent="0.35"/>
    <row r="447" hidden="1" x14ac:dyDescent="0.35"/>
    <row r="448" hidden="1" x14ac:dyDescent="0.35"/>
    <row r="449" hidden="1" x14ac:dyDescent="0.35"/>
    <row r="450" hidden="1" x14ac:dyDescent="0.35"/>
    <row r="451" hidden="1" x14ac:dyDescent="0.35"/>
    <row r="452" hidden="1" x14ac:dyDescent="0.35"/>
    <row r="453" hidden="1" x14ac:dyDescent="0.35"/>
    <row r="454" hidden="1" x14ac:dyDescent="0.35"/>
    <row r="455" hidden="1" x14ac:dyDescent="0.35"/>
    <row r="456" hidden="1" x14ac:dyDescent="0.35"/>
    <row r="457" hidden="1" x14ac:dyDescent="0.35"/>
    <row r="458" hidden="1" x14ac:dyDescent="0.35"/>
    <row r="459" hidden="1" x14ac:dyDescent="0.35"/>
    <row r="460" hidden="1" x14ac:dyDescent="0.35"/>
    <row r="461" hidden="1" x14ac:dyDescent="0.35"/>
    <row r="462" hidden="1" x14ac:dyDescent="0.35"/>
    <row r="463" hidden="1" x14ac:dyDescent="0.35"/>
    <row r="464" hidden="1" x14ac:dyDescent="0.35"/>
    <row r="465" hidden="1" x14ac:dyDescent="0.35"/>
    <row r="466" hidden="1" x14ac:dyDescent="0.35"/>
    <row r="467" hidden="1" x14ac:dyDescent="0.35"/>
    <row r="468" hidden="1" x14ac:dyDescent="0.35"/>
    <row r="469" hidden="1" x14ac:dyDescent="0.35"/>
    <row r="470" hidden="1" x14ac:dyDescent="0.35"/>
    <row r="471" hidden="1" x14ac:dyDescent="0.35"/>
    <row r="472" hidden="1" x14ac:dyDescent="0.35"/>
    <row r="473" hidden="1" x14ac:dyDescent="0.35"/>
    <row r="474" hidden="1" x14ac:dyDescent="0.35"/>
    <row r="475" hidden="1" x14ac:dyDescent="0.35"/>
    <row r="476" hidden="1" x14ac:dyDescent="0.35"/>
    <row r="477" hidden="1" x14ac:dyDescent="0.35"/>
    <row r="478" hidden="1" x14ac:dyDescent="0.35"/>
    <row r="479" hidden="1" x14ac:dyDescent="0.35"/>
    <row r="480" hidden="1" x14ac:dyDescent="0.35"/>
    <row r="481" hidden="1" x14ac:dyDescent="0.35"/>
    <row r="482" hidden="1" x14ac:dyDescent="0.35"/>
    <row r="483" hidden="1" x14ac:dyDescent="0.35"/>
    <row r="484" hidden="1" x14ac:dyDescent="0.35"/>
    <row r="485" hidden="1" x14ac:dyDescent="0.35"/>
    <row r="486" hidden="1" x14ac:dyDescent="0.35"/>
    <row r="487" hidden="1" x14ac:dyDescent="0.35"/>
    <row r="488" hidden="1" x14ac:dyDescent="0.35"/>
    <row r="489" hidden="1" x14ac:dyDescent="0.35"/>
    <row r="490" hidden="1" x14ac:dyDescent="0.35"/>
    <row r="491" hidden="1" x14ac:dyDescent="0.35"/>
    <row r="492" hidden="1" x14ac:dyDescent="0.35"/>
    <row r="493" hidden="1" x14ac:dyDescent="0.35"/>
    <row r="494" hidden="1" x14ac:dyDescent="0.35"/>
    <row r="495" hidden="1" x14ac:dyDescent="0.35"/>
    <row r="496" hidden="1" x14ac:dyDescent="0.35"/>
    <row r="497" hidden="1" x14ac:dyDescent="0.35"/>
    <row r="498" hidden="1" x14ac:dyDescent="0.35"/>
    <row r="499" hidden="1" x14ac:dyDescent="0.35"/>
    <row r="500" hidden="1" x14ac:dyDescent="0.35"/>
    <row r="501" hidden="1" x14ac:dyDescent="0.35"/>
    <row r="502" hidden="1" x14ac:dyDescent="0.35"/>
    <row r="503" hidden="1" x14ac:dyDescent="0.35"/>
    <row r="504" hidden="1" x14ac:dyDescent="0.35"/>
    <row r="505" hidden="1" x14ac:dyDescent="0.35"/>
    <row r="506" hidden="1" x14ac:dyDescent="0.35"/>
    <row r="507" hidden="1" x14ac:dyDescent="0.35"/>
    <row r="508" hidden="1" x14ac:dyDescent="0.35"/>
    <row r="509" hidden="1" x14ac:dyDescent="0.35"/>
    <row r="510" hidden="1" x14ac:dyDescent="0.35"/>
    <row r="511" hidden="1" x14ac:dyDescent="0.35"/>
    <row r="512" hidden="1" x14ac:dyDescent="0.35"/>
    <row r="513" hidden="1" x14ac:dyDescent="0.35"/>
    <row r="514" hidden="1" x14ac:dyDescent="0.35"/>
    <row r="515" hidden="1" x14ac:dyDescent="0.35"/>
    <row r="516" hidden="1" x14ac:dyDescent="0.35"/>
    <row r="517" hidden="1" x14ac:dyDescent="0.35"/>
    <row r="518" hidden="1" x14ac:dyDescent="0.35"/>
    <row r="519" hidden="1" x14ac:dyDescent="0.35"/>
    <row r="520" hidden="1" x14ac:dyDescent="0.35"/>
    <row r="521" hidden="1" x14ac:dyDescent="0.35"/>
    <row r="522" hidden="1" x14ac:dyDescent="0.35"/>
    <row r="523" hidden="1" x14ac:dyDescent="0.35"/>
    <row r="524" hidden="1" x14ac:dyDescent="0.35"/>
    <row r="525" hidden="1" x14ac:dyDescent="0.35"/>
    <row r="526" hidden="1" x14ac:dyDescent="0.35"/>
    <row r="527" hidden="1" x14ac:dyDescent="0.35"/>
    <row r="528" hidden="1" x14ac:dyDescent="0.35"/>
    <row r="529" hidden="1" x14ac:dyDescent="0.35"/>
    <row r="530" hidden="1" x14ac:dyDescent="0.35"/>
    <row r="531" hidden="1" x14ac:dyDescent="0.35"/>
    <row r="532" hidden="1" x14ac:dyDescent="0.35"/>
    <row r="533" hidden="1" x14ac:dyDescent="0.35"/>
    <row r="534" hidden="1" x14ac:dyDescent="0.35"/>
    <row r="535" hidden="1" x14ac:dyDescent="0.35"/>
    <row r="536" hidden="1" x14ac:dyDescent="0.35"/>
    <row r="537" hidden="1" x14ac:dyDescent="0.35"/>
    <row r="538" hidden="1" x14ac:dyDescent="0.35"/>
    <row r="539" hidden="1" x14ac:dyDescent="0.35"/>
    <row r="540" hidden="1" x14ac:dyDescent="0.35"/>
    <row r="541" hidden="1" x14ac:dyDescent="0.35"/>
    <row r="542" hidden="1" x14ac:dyDescent="0.35"/>
    <row r="543" hidden="1" x14ac:dyDescent="0.35"/>
    <row r="544" hidden="1" x14ac:dyDescent="0.35"/>
    <row r="545" hidden="1" x14ac:dyDescent="0.35"/>
    <row r="546" hidden="1" x14ac:dyDescent="0.35"/>
    <row r="547" hidden="1" x14ac:dyDescent="0.35"/>
    <row r="548" hidden="1" x14ac:dyDescent="0.35"/>
    <row r="549" hidden="1" x14ac:dyDescent="0.35"/>
    <row r="550" hidden="1" x14ac:dyDescent="0.35"/>
    <row r="551" hidden="1" x14ac:dyDescent="0.35"/>
    <row r="552" hidden="1" x14ac:dyDescent="0.35"/>
    <row r="553" hidden="1" x14ac:dyDescent="0.35"/>
    <row r="554" hidden="1" x14ac:dyDescent="0.35"/>
    <row r="555" hidden="1" x14ac:dyDescent="0.35"/>
    <row r="556" hidden="1" x14ac:dyDescent="0.35"/>
    <row r="557" hidden="1" x14ac:dyDescent="0.35"/>
    <row r="558" hidden="1" x14ac:dyDescent="0.35"/>
    <row r="559" hidden="1" x14ac:dyDescent="0.35"/>
    <row r="560" hidden="1" x14ac:dyDescent="0.35"/>
    <row r="561" hidden="1" x14ac:dyDescent="0.35"/>
    <row r="562" hidden="1" x14ac:dyDescent="0.35"/>
    <row r="563" hidden="1" x14ac:dyDescent="0.35"/>
    <row r="564" hidden="1" x14ac:dyDescent="0.35"/>
    <row r="565" hidden="1" x14ac:dyDescent="0.35"/>
    <row r="566" hidden="1" x14ac:dyDescent="0.35"/>
    <row r="567" hidden="1" x14ac:dyDescent="0.35"/>
    <row r="568" hidden="1" x14ac:dyDescent="0.35"/>
    <row r="569" hidden="1" x14ac:dyDescent="0.35"/>
    <row r="570" hidden="1" x14ac:dyDescent="0.35"/>
    <row r="571" hidden="1" x14ac:dyDescent="0.35"/>
    <row r="572" hidden="1" x14ac:dyDescent="0.35"/>
    <row r="573" hidden="1" x14ac:dyDescent="0.35"/>
    <row r="574" hidden="1" x14ac:dyDescent="0.35"/>
    <row r="575" hidden="1" x14ac:dyDescent="0.35"/>
    <row r="576" hidden="1" x14ac:dyDescent="0.35"/>
    <row r="577" hidden="1" x14ac:dyDescent="0.35"/>
    <row r="578" hidden="1" x14ac:dyDescent="0.35"/>
    <row r="579" hidden="1" x14ac:dyDescent="0.35"/>
    <row r="580" hidden="1" x14ac:dyDescent="0.35"/>
    <row r="581" hidden="1" x14ac:dyDescent="0.35"/>
    <row r="582" hidden="1" x14ac:dyDescent="0.35"/>
    <row r="583" hidden="1" x14ac:dyDescent="0.35"/>
    <row r="584" hidden="1" x14ac:dyDescent="0.35"/>
    <row r="585" hidden="1" x14ac:dyDescent="0.35"/>
    <row r="586" hidden="1" x14ac:dyDescent="0.35"/>
    <row r="587" hidden="1" x14ac:dyDescent="0.35"/>
    <row r="588" hidden="1" x14ac:dyDescent="0.35"/>
    <row r="589" hidden="1" x14ac:dyDescent="0.35"/>
    <row r="590" hidden="1" x14ac:dyDescent="0.35"/>
    <row r="591" hidden="1" x14ac:dyDescent="0.35"/>
    <row r="592" hidden="1" x14ac:dyDescent="0.35"/>
    <row r="593" hidden="1" x14ac:dyDescent="0.35"/>
    <row r="594" hidden="1" x14ac:dyDescent="0.35"/>
    <row r="595" hidden="1" x14ac:dyDescent="0.35"/>
    <row r="596" hidden="1" x14ac:dyDescent="0.35"/>
    <row r="597" hidden="1" x14ac:dyDescent="0.35"/>
    <row r="598" hidden="1" x14ac:dyDescent="0.35"/>
    <row r="599" hidden="1" x14ac:dyDescent="0.35"/>
    <row r="600" hidden="1" x14ac:dyDescent="0.35"/>
    <row r="601" hidden="1" x14ac:dyDescent="0.35"/>
    <row r="602" hidden="1" x14ac:dyDescent="0.35"/>
    <row r="603" hidden="1" x14ac:dyDescent="0.35"/>
    <row r="604" hidden="1" x14ac:dyDescent="0.35"/>
    <row r="605" hidden="1" x14ac:dyDescent="0.35"/>
    <row r="606" hidden="1" x14ac:dyDescent="0.35"/>
    <row r="607" hidden="1" x14ac:dyDescent="0.35"/>
    <row r="608" hidden="1" x14ac:dyDescent="0.35"/>
    <row r="609" hidden="1" x14ac:dyDescent="0.35"/>
    <row r="610" hidden="1" x14ac:dyDescent="0.35"/>
    <row r="611" hidden="1" x14ac:dyDescent="0.35"/>
    <row r="612" hidden="1" x14ac:dyDescent="0.35"/>
    <row r="613" hidden="1" x14ac:dyDescent="0.35"/>
    <row r="614" hidden="1" x14ac:dyDescent="0.35"/>
    <row r="615" hidden="1" x14ac:dyDescent="0.35"/>
    <row r="616" hidden="1" x14ac:dyDescent="0.35"/>
    <row r="617" hidden="1" x14ac:dyDescent="0.35"/>
    <row r="618" hidden="1" x14ac:dyDescent="0.35"/>
    <row r="619" hidden="1" x14ac:dyDescent="0.35"/>
    <row r="620" hidden="1" x14ac:dyDescent="0.35"/>
    <row r="621" hidden="1" x14ac:dyDescent="0.35"/>
    <row r="622" hidden="1" x14ac:dyDescent="0.35"/>
    <row r="623" hidden="1" x14ac:dyDescent="0.35"/>
    <row r="624" hidden="1" x14ac:dyDescent="0.35"/>
    <row r="625" hidden="1" x14ac:dyDescent="0.35"/>
    <row r="626" hidden="1" x14ac:dyDescent="0.35"/>
    <row r="627" hidden="1" x14ac:dyDescent="0.35"/>
    <row r="628" hidden="1" x14ac:dyDescent="0.35"/>
    <row r="629" hidden="1" x14ac:dyDescent="0.35"/>
    <row r="630" hidden="1" x14ac:dyDescent="0.35"/>
    <row r="631" hidden="1" x14ac:dyDescent="0.35"/>
    <row r="632" hidden="1" x14ac:dyDescent="0.35"/>
    <row r="633" hidden="1" x14ac:dyDescent="0.35"/>
    <row r="634" hidden="1" x14ac:dyDescent="0.35"/>
    <row r="635" hidden="1" x14ac:dyDescent="0.35"/>
    <row r="636" hidden="1" x14ac:dyDescent="0.35"/>
    <row r="637" hidden="1" x14ac:dyDescent="0.35"/>
    <row r="638" hidden="1" x14ac:dyDescent="0.35"/>
    <row r="639" hidden="1" x14ac:dyDescent="0.35"/>
    <row r="640" hidden="1" x14ac:dyDescent="0.35"/>
    <row r="641" hidden="1" x14ac:dyDescent="0.35"/>
    <row r="642" hidden="1" x14ac:dyDescent="0.35"/>
    <row r="643" hidden="1" x14ac:dyDescent="0.35"/>
    <row r="644" hidden="1" x14ac:dyDescent="0.35"/>
    <row r="645" hidden="1" x14ac:dyDescent="0.35"/>
    <row r="646" hidden="1" x14ac:dyDescent="0.35"/>
    <row r="647" hidden="1" x14ac:dyDescent="0.35"/>
    <row r="648" hidden="1" x14ac:dyDescent="0.35"/>
    <row r="649" hidden="1" x14ac:dyDescent="0.35"/>
    <row r="650" hidden="1" x14ac:dyDescent="0.35"/>
    <row r="651" hidden="1" x14ac:dyDescent="0.35"/>
    <row r="652" hidden="1" x14ac:dyDescent="0.35"/>
    <row r="653" hidden="1" x14ac:dyDescent="0.35"/>
    <row r="654" hidden="1" x14ac:dyDescent="0.35"/>
    <row r="655" hidden="1" x14ac:dyDescent="0.35"/>
    <row r="656" hidden="1" x14ac:dyDescent="0.35"/>
    <row r="657" hidden="1" x14ac:dyDescent="0.35"/>
    <row r="658" hidden="1" x14ac:dyDescent="0.35"/>
    <row r="659" hidden="1" x14ac:dyDescent="0.35"/>
    <row r="660" hidden="1" x14ac:dyDescent="0.35"/>
    <row r="661" hidden="1" x14ac:dyDescent="0.35"/>
    <row r="662" hidden="1" x14ac:dyDescent="0.35"/>
    <row r="663" hidden="1" x14ac:dyDescent="0.35"/>
    <row r="664" hidden="1" x14ac:dyDescent="0.35"/>
    <row r="665" hidden="1" x14ac:dyDescent="0.35"/>
    <row r="666" hidden="1" x14ac:dyDescent="0.35"/>
    <row r="667" hidden="1" x14ac:dyDescent="0.35"/>
    <row r="668" hidden="1" x14ac:dyDescent="0.35"/>
    <row r="669" hidden="1" x14ac:dyDescent="0.35"/>
    <row r="670" hidden="1" x14ac:dyDescent="0.35"/>
    <row r="671" hidden="1" x14ac:dyDescent="0.35"/>
    <row r="672" hidden="1" x14ac:dyDescent="0.35"/>
    <row r="673" hidden="1" x14ac:dyDescent="0.35"/>
    <row r="674" hidden="1" x14ac:dyDescent="0.35"/>
    <row r="675" hidden="1" x14ac:dyDescent="0.35"/>
    <row r="676" hidden="1" x14ac:dyDescent="0.35"/>
    <row r="677" hidden="1" x14ac:dyDescent="0.35"/>
    <row r="678" hidden="1" x14ac:dyDescent="0.35"/>
    <row r="679" hidden="1" x14ac:dyDescent="0.35"/>
    <row r="680" hidden="1" x14ac:dyDescent="0.35"/>
    <row r="681" hidden="1" x14ac:dyDescent="0.35"/>
    <row r="682" hidden="1" x14ac:dyDescent="0.35"/>
    <row r="683" hidden="1" x14ac:dyDescent="0.35"/>
    <row r="684" hidden="1" x14ac:dyDescent="0.35"/>
    <row r="685" hidden="1" x14ac:dyDescent="0.35"/>
    <row r="686" hidden="1" x14ac:dyDescent="0.35"/>
    <row r="687" hidden="1" x14ac:dyDescent="0.35"/>
    <row r="688" hidden="1" x14ac:dyDescent="0.35"/>
    <row r="689" hidden="1" x14ac:dyDescent="0.35"/>
    <row r="690" hidden="1" x14ac:dyDescent="0.35"/>
    <row r="691" hidden="1" x14ac:dyDescent="0.35"/>
    <row r="692" hidden="1" x14ac:dyDescent="0.35"/>
    <row r="693" hidden="1" x14ac:dyDescent="0.35"/>
    <row r="694" hidden="1" x14ac:dyDescent="0.35"/>
    <row r="695" hidden="1" x14ac:dyDescent="0.35"/>
    <row r="696" hidden="1" x14ac:dyDescent="0.35"/>
    <row r="697" hidden="1" x14ac:dyDescent="0.35"/>
    <row r="698" hidden="1" x14ac:dyDescent="0.35"/>
    <row r="699" hidden="1" x14ac:dyDescent="0.35"/>
    <row r="700" hidden="1" x14ac:dyDescent="0.35"/>
    <row r="701" hidden="1" x14ac:dyDescent="0.35"/>
    <row r="702" hidden="1" x14ac:dyDescent="0.35"/>
    <row r="703" hidden="1" x14ac:dyDescent="0.35"/>
    <row r="704" hidden="1" x14ac:dyDescent="0.35"/>
    <row r="705" hidden="1" x14ac:dyDescent="0.35"/>
    <row r="706" hidden="1" x14ac:dyDescent="0.35"/>
    <row r="707" hidden="1" x14ac:dyDescent="0.35"/>
    <row r="708" hidden="1" x14ac:dyDescent="0.35"/>
    <row r="709" hidden="1" x14ac:dyDescent="0.35"/>
    <row r="710" hidden="1" x14ac:dyDescent="0.35"/>
    <row r="711" hidden="1" x14ac:dyDescent="0.35"/>
    <row r="712" hidden="1" x14ac:dyDescent="0.35"/>
    <row r="713" hidden="1" x14ac:dyDescent="0.35"/>
    <row r="714" hidden="1" x14ac:dyDescent="0.35"/>
    <row r="715" hidden="1" x14ac:dyDescent="0.35"/>
    <row r="716" hidden="1" x14ac:dyDescent="0.35"/>
    <row r="717" hidden="1" x14ac:dyDescent="0.35"/>
    <row r="718" hidden="1" x14ac:dyDescent="0.35"/>
    <row r="719" hidden="1" x14ac:dyDescent="0.35"/>
    <row r="720" hidden="1" x14ac:dyDescent="0.35"/>
    <row r="721" hidden="1" x14ac:dyDescent="0.35"/>
    <row r="722" hidden="1" x14ac:dyDescent="0.35"/>
    <row r="723" hidden="1" x14ac:dyDescent="0.35"/>
    <row r="724" hidden="1" x14ac:dyDescent="0.35"/>
    <row r="725" hidden="1" x14ac:dyDescent="0.35"/>
    <row r="726" hidden="1" x14ac:dyDescent="0.35"/>
    <row r="727" hidden="1" x14ac:dyDescent="0.35"/>
    <row r="728" hidden="1" x14ac:dyDescent="0.35"/>
    <row r="729" hidden="1" x14ac:dyDescent="0.35"/>
    <row r="730" hidden="1" x14ac:dyDescent="0.35"/>
    <row r="731" hidden="1" x14ac:dyDescent="0.35"/>
    <row r="732" hidden="1" x14ac:dyDescent="0.35"/>
    <row r="733" hidden="1" x14ac:dyDescent="0.35"/>
    <row r="734" hidden="1" x14ac:dyDescent="0.35"/>
    <row r="735" hidden="1" x14ac:dyDescent="0.35"/>
    <row r="736" hidden="1" x14ac:dyDescent="0.35"/>
    <row r="737" hidden="1" x14ac:dyDescent="0.35"/>
    <row r="738" hidden="1" x14ac:dyDescent="0.35"/>
    <row r="739" hidden="1" x14ac:dyDescent="0.35"/>
    <row r="740" hidden="1" x14ac:dyDescent="0.35"/>
    <row r="741" hidden="1" x14ac:dyDescent="0.35"/>
    <row r="742" hidden="1" x14ac:dyDescent="0.35"/>
    <row r="743" hidden="1" x14ac:dyDescent="0.35"/>
    <row r="744" hidden="1" x14ac:dyDescent="0.35"/>
    <row r="745" hidden="1" x14ac:dyDescent="0.35"/>
    <row r="746" hidden="1" x14ac:dyDescent="0.35"/>
    <row r="747" hidden="1" x14ac:dyDescent="0.35"/>
    <row r="748" hidden="1" x14ac:dyDescent="0.35"/>
    <row r="749" hidden="1" x14ac:dyDescent="0.35"/>
    <row r="750" hidden="1" x14ac:dyDescent="0.35"/>
    <row r="751" hidden="1" x14ac:dyDescent="0.35"/>
    <row r="752" hidden="1" x14ac:dyDescent="0.35"/>
    <row r="753" hidden="1" x14ac:dyDescent="0.35"/>
    <row r="754" hidden="1" x14ac:dyDescent="0.35"/>
    <row r="755" hidden="1" x14ac:dyDescent="0.35"/>
    <row r="756" hidden="1" x14ac:dyDescent="0.35"/>
    <row r="757" hidden="1" x14ac:dyDescent="0.35"/>
    <row r="758" hidden="1" x14ac:dyDescent="0.35"/>
    <row r="759" hidden="1" x14ac:dyDescent="0.35"/>
    <row r="760" hidden="1" x14ac:dyDescent="0.35"/>
    <row r="761" hidden="1" x14ac:dyDescent="0.35"/>
    <row r="762" hidden="1" x14ac:dyDescent="0.35"/>
    <row r="763" hidden="1" x14ac:dyDescent="0.35"/>
    <row r="764" hidden="1" x14ac:dyDescent="0.35"/>
    <row r="765" hidden="1" x14ac:dyDescent="0.35"/>
    <row r="766" hidden="1" x14ac:dyDescent="0.35"/>
    <row r="767" hidden="1" x14ac:dyDescent="0.35"/>
    <row r="768" hidden="1" x14ac:dyDescent="0.35"/>
    <row r="769" hidden="1" x14ac:dyDescent="0.35"/>
    <row r="770" hidden="1" x14ac:dyDescent="0.35"/>
    <row r="771" hidden="1" x14ac:dyDescent="0.35"/>
    <row r="772" hidden="1" x14ac:dyDescent="0.35"/>
    <row r="773" hidden="1" x14ac:dyDescent="0.35"/>
    <row r="774" hidden="1" x14ac:dyDescent="0.35"/>
    <row r="775" hidden="1" x14ac:dyDescent="0.35"/>
    <row r="776" hidden="1" x14ac:dyDescent="0.35"/>
    <row r="777" hidden="1" x14ac:dyDescent="0.35"/>
    <row r="778" hidden="1" x14ac:dyDescent="0.35"/>
    <row r="779" hidden="1" x14ac:dyDescent="0.35"/>
    <row r="780" hidden="1" x14ac:dyDescent="0.35"/>
    <row r="781" hidden="1" x14ac:dyDescent="0.35"/>
    <row r="782" hidden="1" x14ac:dyDescent="0.35"/>
    <row r="783" hidden="1" x14ac:dyDescent="0.35"/>
    <row r="784" hidden="1" x14ac:dyDescent="0.35"/>
    <row r="785" hidden="1" x14ac:dyDescent="0.35"/>
    <row r="786" hidden="1" x14ac:dyDescent="0.35"/>
    <row r="787" hidden="1" x14ac:dyDescent="0.35"/>
    <row r="788" hidden="1" x14ac:dyDescent="0.35"/>
    <row r="789" hidden="1" x14ac:dyDescent="0.35"/>
    <row r="790" hidden="1" x14ac:dyDescent="0.35"/>
    <row r="791" hidden="1" x14ac:dyDescent="0.35"/>
    <row r="792" hidden="1" x14ac:dyDescent="0.35"/>
    <row r="793" hidden="1" x14ac:dyDescent="0.35"/>
    <row r="794" hidden="1" x14ac:dyDescent="0.35"/>
    <row r="795" hidden="1" x14ac:dyDescent="0.35"/>
    <row r="796" hidden="1" x14ac:dyDescent="0.35"/>
    <row r="797" hidden="1" x14ac:dyDescent="0.35"/>
    <row r="798" hidden="1" x14ac:dyDescent="0.35"/>
    <row r="799" hidden="1" x14ac:dyDescent="0.35"/>
    <row r="800" hidden="1" x14ac:dyDescent="0.35"/>
    <row r="801" hidden="1" x14ac:dyDescent="0.35"/>
    <row r="802" hidden="1" x14ac:dyDescent="0.35"/>
    <row r="803" hidden="1" x14ac:dyDescent="0.35"/>
    <row r="804" hidden="1" x14ac:dyDescent="0.35"/>
    <row r="805" hidden="1" x14ac:dyDescent="0.35"/>
    <row r="806" hidden="1" x14ac:dyDescent="0.35"/>
    <row r="807" hidden="1" x14ac:dyDescent="0.35"/>
    <row r="808" hidden="1" x14ac:dyDescent="0.35"/>
    <row r="809" hidden="1" x14ac:dyDescent="0.35"/>
    <row r="810" hidden="1" x14ac:dyDescent="0.35"/>
    <row r="811" hidden="1" x14ac:dyDescent="0.35"/>
    <row r="812" hidden="1" x14ac:dyDescent="0.35"/>
    <row r="813" hidden="1" x14ac:dyDescent="0.35"/>
    <row r="814" hidden="1" x14ac:dyDescent="0.35"/>
    <row r="815" hidden="1" x14ac:dyDescent="0.35"/>
    <row r="816" hidden="1" x14ac:dyDescent="0.35"/>
    <row r="817" hidden="1" x14ac:dyDescent="0.35"/>
    <row r="818" hidden="1" x14ac:dyDescent="0.35"/>
    <row r="819" hidden="1" x14ac:dyDescent="0.35"/>
    <row r="820" hidden="1" x14ac:dyDescent="0.35"/>
    <row r="821" hidden="1" x14ac:dyDescent="0.35"/>
    <row r="822" hidden="1" x14ac:dyDescent="0.35"/>
    <row r="823" hidden="1" x14ac:dyDescent="0.35"/>
    <row r="824" hidden="1" x14ac:dyDescent="0.35"/>
    <row r="825" hidden="1" x14ac:dyDescent="0.35"/>
    <row r="826" hidden="1" x14ac:dyDescent="0.35"/>
    <row r="827" hidden="1" x14ac:dyDescent="0.35"/>
    <row r="828" hidden="1" x14ac:dyDescent="0.35"/>
    <row r="829" hidden="1" x14ac:dyDescent="0.35"/>
    <row r="830" hidden="1" x14ac:dyDescent="0.35"/>
    <row r="831" hidden="1" x14ac:dyDescent="0.35"/>
    <row r="832" hidden="1" x14ac:dyDescent="0.35"/>
    <row r="833" hidden="1" x14ac:dyDescent="0.35"/>
    <row r="834" hidden="1" x14ac:dyDescent="0.35"/>
    <row r="835" hidden="1" x14ac:dyDescent="0.35"/>
    <row r="836" hidden="1" x14ac:dyDescent="0.35"/>
    <row r="837" hidden="1" x14ac:dyDescent="0.35"/>
    <row r="838" hidden="1" x14ac:dyDescent="0.35"/>
    <row r="839" hidden="1" x14ac:dyDescent="0.35"/>
    <row r="840" hidden="1" x14ac:dyDescent="0.35"/>
    <row r="841" hidden="1" x14ac:dyDescent="0.35"/>
    <row r="842" hidden="1" x14ac:dyDescent="0.35"/>
    <row r="843" hidden="1" x14ac:dyDescent="0.35"/>
    <row r="844" hidden="1" x14ac:dyDescent="0.35"/>
    <row r="845" hidden="1" x14ac:dyDescent="0.35"/>
    <row r="846" hidden="1" x14ac:dyDescent="0.35"/>
    <row r="847" hidden="1" x14ac:dyDescent="0.35"/>
    <row r="848" hidden="1" x14ac:dyDescent="0.35"/>
    <row r="849" hidden="1" x14ac:dyDescent="0.35"/>
    <row r="850" hidden="1" x14ac:dyDescent="0.35"/>
    <row r="851" hidden="1" x14ac:dyDescent="0.35"/>
    <row r="852" hidden="1" x14ac:dyDescent="0.35"/>
    <row r="853" hidden="1" x14ac:dyDescent="0.35"/>
    <row r="854" hidden="1" x14ac:dyDescent="0.35"/>
    <row r="855" hidden="1" x14ac:dyDescent="0.35"/>
    <row r="856" hidden="1" x14ac:dyDescent="0.35"/>
    <row r="857" hidden="1" x14ac:dyDescent="0.35"/>
    <row r="858" hidden="1" x14ac:dyDescent="0.35"/>
    <row r="859" hidden="1" x14ac:dyDescent="0.35"/>
    <row r="860" hidden="1" x14ac:dyDescent="0.35"/>
    <row r="861" hidden="1" x14ac:dyDescent="0.35"/>
    <row r="862" hidden="1" x14ac:dyDescent="0.35"/>
    <row r="863" hidden="1" x14ac:dyDescent="0.35"/>
    <row r="864" hidden="1" x14ac:dyDescent="0.35"/>
    <row r="865" hidden="1" x14ac:dyDescent="0.35"/>
    <row r="866" hidden="1" x14ac:dyDescent="0.35"/>
    <row r="867" hidden="1" x14ac:dyDescent="0.35"/>
    <row r="868" hidden="1" x14ac:dyDescent="0.35"/>
    <row r="869" hidden="1" x14ac:dyDescent="0.35"/>
    <row r="870" hidden="1" x14ac:dyDescent="0.35"/>
    <row r="871" hidden="1" x14ac:dyDescent="0.35"/>
    <row r="872" hidden="1" x14ac:dyDescent="0.35"/>
    <row r="873" hidden="1" x14ac:dyDescent="0.35"/>
    <row r="874" hidden="1" x14ac:dyDescent="0.35"/>
    <row r="875" hidden="1" x14ac:dyDescent="0.35"/>
    <row r="876" hidden="1" x14ac:dyDescent="0.35"/>
    <row r="877" hidden="1" x14ac:dyDescent="0.35"/>
    <row r="878" hidden="1" x14ac:dyDescent="0.35"/>
    <row r="879" hidden="1" x14ac:dyDescent="0.35"/>
    <row r="880" hidden="1" x14ac:dyDescent="0.35"/>
    <row r="881" hidden="1" x14ac:dyDescent="0.35"/>
    <row r="882" hidden="1" x14ac:dyDescent="0.35"/>
    <row r="883" hidden="1" x14ac:dyDescent="0.35"/>
    <row r="884" hidden="1" x14ac:dyDescent="0.35"/>
    <row r="885" hidden="1" x14ac:dyDescent="0.35"/>
    <row r="886" hidden="1" x14ac:dyDescent="0.35"/>
    <row r="887" hidden="1" x14ac:dyDescent="0.35"/>
    <row r="888" hidden="1" x14ac:dyDescent="0.35"/>
    <row r="889" hidden="1" x14ac:dyDescent="0.35"/>
    <row r="890" hidden="1" x14ac:dyDescent="0.35"/>
    <row r="891" hidden="1" x14ac:dyDescent="0.35"/>
    <row r="892" hidden="1" x14ac:dyDescent="0.35"/>
    <row r="893" hidden="1" x14ac:dyDescent="0.35"/>
    <row r="894" hidden="1" x14ac:dyDescent="0.35"/>
    <row r="895" hidden="1" x14ac:dyDescent="0.35"/>
    <row r="896" hidden="1" x14ac:dyDescent="0.35"/>
    <row r="897" hidden="1" x14ac:dyDescent="0.35"/>
    <row r="898" hidden="1" x14ac:dyDescent="0.35"/>
    <row r="899" hidden="1" x14ac:dyDescent="0.35"/>
    <row r="900" hidden="1" x14ac:dyDescent="0.35"/>
    <row r="901" hidden="1" x14ac:dyDescent="0.35"/>
    <row r="902" hidden="1" x14ac:dyDescent="0.35"/>
    <row r="903" hidden="1" x14ac:dyDescent="0.35"/>
    <row r="904" hidden="1" x14ac:dyDescent="0.35"/>
    <row r="905" hidden="1" x14ac:dyDescent="0.35"/>
    <row r="906" hidden="1" x14ac:dyDescent="0.35"/>
    <row r="907" hidden="1" x14ac:dyDescent="0.35"/>
    <row r="908" hidden="1" x14ac:dyDescent="0.35"/>
    <row r="909" hidden="1" x14ac:dyDescent="0.35"/>
    <row r="910" hidden="1" x14ac:dyDescent="0.35"/>
    <row r="911" hidden="1" x14ac:dyDescent="0.35"/>
    <row r="912" hidden="1" x14ac:dyDescent="0.35"/>
    <row r="913" hidden="1" x14ac:dyDescent="0.35"/>
    <row r="914" hidden="1" x14ac:dyDescent="0.35"/>
    <row r="915" hidden="1" x14ac:dyDescent="0.35"/>
    <row r="916" hidden="1" x14ac:dyDescent="0.35"/>
    <row r="917" hidden="1" x14ac:dyDescent="0.35"/>
    <row r="918" hidden="1" x14ac:dyDescent="0.35"/>
    <row r="919" hidden="1" x14ac:dyDescent="0.35"/>
    <row r="920" hidden="1" x14ac:dyDescent="0.35"/>
    <row r="921" hidden="1" x14ac:dyDescent="0.35"/>
    <row r="922" hidden="1" x14ac:dyDescent="0.35"/>
    <row r="923" hidden="1" x14ac:dyDescent="0.35"/>
    <row r="924" hidden="1" x14ac:dyDescent="0.35"/>
    <row r="925" hidden="1" x14ac:dyDescent="0.35"/>
    <row r="926" hidden="1" x14ac:dyDescent="0.35"/>
    <row r="927" hidden="1" x14ac:dyDescent="0.35"/>
    <row r="928" hidden="1" x14ac:dyDescent="0.35"/>
    <row r="929" hidden="1" x14ac:dyDescent="0.35"/>
    <row r="930" hidden="1" x14ac:dyDescent="0.35"/>
    <row r="931" hidden="1" x14ac:dyDescent="0.35"/>
    <row r="932" hidden="1" x14ac:dyDescent="0.35"/>
    <row r="933" hidden="1" x14ac:dyDescent="0.35"/>
    <row r="934" hidden="1" x14ac:dyDescent="0.35"/>
    <row r="935" hidden="1" x14ac:dyDescent="0.35"/>
    <row r="936" hidden="1" x14ac:dyDescent="0.35"/>
    <row r="937" hidden="1" x14ac:dyDescent="0.35"/>
    <row r="938" hidden="1" x14ac:dyDescent="0.35"/>
    <row r="939" hidden="1" x14ac:dyDescent="0.35"/>
    <row r="940" hidden="1" x14ac:dyDescent="0.35"/>
    <row r="941" hidden="1" x14ac:dyDescent="0.35"/>
    <row r="942" hidden="1" x14ac:dyDescent="0.35"/>
    <row r="943" hidden="1" x14ac:dyDescent="0.35"/>
    <row r="944" hidden="1" x14ac:dyDescent="0.35"/>
    <row r="945" hidden="1" x14ac:dyDescent="0.35"/>
    <row r="946" hidden="1" x14ac:dyDescent="0.35"/>
    <row r="947" hidden="1" x14ac:dyDescent="0.35"/>
    <row r="948" hidden="1" x14ac:dyDescent="0.35"/>
    <row r="949" hidden="1" x14ac:dyDescent="0.35"/>
    <row r="950" hidden="1" x14ac:dyDescent="0.35"/>
    <row r="951" hidden="1" x14ac:dyDescent="0.35"/>
    <row r="952" hidden="1" x14ac:dyDescent="0.35"/>
    <row r="953" hidden="1" x14ac:dyDescent="0.35"/>
    <row r="954" hidden="1" x14ac:dyDescent="0.35"/>
    <row r="955" hidden="1" x14ac:dyDescent="0.35"/>
    <row r="956" hidden="1" x14ac:dyDescent="0.35"/>
    <row r="957" hidden="1" x14ac:dyDescent="0.35"/>
    <row r="958" hidden="1" x14ac:dyDescent="0.35"/>
    <row r="959" hidden="1" x14ac:dyDescent="0.35"/>
    <row r="960" hidden="1" x14ac:dyDescent="0.35"/>
    <row r="961" hidden="1" x14ac:dyDescent="0.35"/>
    <row r="962" hidden="1" x14ac:dyDescent="0.35"/>
    <row r="963" hidden="1" x14ac:dyDescent="0.35"/>
    <row r="964" hidden="1" x14ac:dyDescent="0.35"/>
    <row r="965" hidden="1" x14ac:dyDescent="0.35"/>
    <row r="966" hidden="1" x14ac:dyDescent="0.35"/>
    <row r="967" hidden="1" x14ac:dyDescent="0.35"/>
    <row r="968" hidden="1" x14ac:dyDescent="0.35"/>
    <row r="969" hidden="1" x14ac:dyDescent="0.35"/>
    <row r="970" hidden="1" x14ac:dyDescent="0.35"/>
    <row r="971" hidden="1" x14ac:dyDescent="0.35"/>
    <row r="972" hidden="1" x14ac:dyDescent="0.35"/>
    <row r="973" hidden="1" x14ac:dyDescent="0.35"/>
    <row r="974" hidden="1" x14ac:dyDescent="0.35"/>
    <row r="975" hidden="1" x14ac:dyDescent="0.35"/>
    <row r="976" hidden="1" x14ac:dyDescent="0.35"/>
    <row r="977" hidden="1" x14ac:dyDescent="0.35"/>
    <row r="978" hidden="1" x14ac:dyDescent="0.35"/>
    <row r="979" hidden="1" x14ac:dyDescent="0.35"/>
    <row r="980" hidden="1" x14ac:dyDescent="0.35"/>
    <row r="981" hidden="1" x14ac:dyDescent="0.35"/>
    <row r="982" hidden="1" x14ac:dyDescent="0.35"/>
    <row r="983" hidden="1" x14ac:dyDescent="0.35"/>
    <row r="984" hidden="1" x14ac:dyDescent="0.35"/>
    <row r="985" hidden="1" x14ac:dyDescent="0.35"/>
    <row r="986" hidden="1" x14ac:dyDescent="0.35"/>
    <row r="987" hidden="1" x14ac:dyDescent="0.35"/>
    <row r="988" hidden="1" x14ac:dyDescent="0.35"/>
    <row r="989" hidden="1" x14ac:dyDescent="0.35"/>
    <row r="990" hidden="1" x14ac:dyDescent="0.35"/>
    <row r="991" hidden="1" x14ac:dyDescent="0.35"/>
    <row r="992" hidden="1" x14ac:dyDescent="0.35"/>
    <row r="993" hidden="1" x14ac:dyDescent="0.35"/>
    <row r="994" hidden="1" x14ac:dyDescent="0.35"/>
    <row r="995" hidden="1" x14ac:dyDescent="0.35"/>
    <row r="996" hidden="1" x14ac:dyDescent="0.35"/>
    <row r="997" hidden="1" x14ac:dyDescent="0.35"/>
    <row r="998" hidden="1" x14ac:dyDescent="0.35"/>
    <row r="999" hidden="1" x14ac:dyDescent="0.35"/>
    <row r="1000" hidden="1" x14ac:dyDescent="0.35"/>
    <row r="1001" hidden="1" x14ac:dyDescent="0.35"/>
    <row r="1002" hidden="1" x14ac:dyDescent="0.35"/>
    <row r="1003" hidden="1" x14ac:dyDescent="0.35"/>
    <row r="1004" hidden="1" x14ac:dyDescent="0.35"/>
    <row r="1005" hidden="1" x14ac:dyDescent="0.35"/>
    <row r="1006" hidden="1" x14ac:dyDescent="0.35"/>
    <row r="1007" hidden="1" x14ac:dyDescent="0.35"/>
    <row r="1008" hidden="1" x14ac:dyDescent="0.35"/>
    <row r="1009" hidden="1" x14ac:dyDescent="0.35"/>
    <row r="1010" hidden="1" x14ac:dyDescent="0.35"/>
    <row r="1011" hidden="1" x14ac:dyDescent="0.35"/>
    <row r="1012" hidden="1" x14ac:dyDescent="0.35"/>
    <row r="1013" hidden="1" x14ac:dyDescent="0.35"/>
    <row r="1014" hidden="1" x14ac:dyDescent="0.35"/>
    <row r="1015" hidden="1" x14ac:dyDescent="0.35"/>
    <row r="1016" hidden="1" x14ac:dyDescent="0.35"/>
    <row r="1017" hidden="1" x14ac:dyDescent="0.35"/>
    <row r="1018" hidden="1" x14ac:dyDescent="0.35"/>
    <row r="1019" hidden="1" x14ac:dyDescent="0.35"/>
    <row r="1020" hidden="1" x14ac:dyDescent="0.35"/>
    <row r="1021" hidden="1" x14ac:dyDescent="0.35"/>
    <row r="1022" hidden="1" x14ac:dyDescent="0.35"/>
    <row r="1023" hidden="1" x14ac:dyDescent="0.35"/>
    <row r="1024" hidden="1" x14ac:dyDescent="0.35"/>
    <row r="1025" hidden="1" x14ac:dyDescent="0.35"/>
    <row r="1026" hidden="1" x14ac:dyDescent="0.35"/>
    <row r="1027" hidden="1" x14ac:dyDescent="0.35"/>
    <row r="1028" hidden="1" x14ac:dyDescent="0.35"/>
    <row r="1029" hidden="1" x14ac:dyDescent="0.35"/>
    <row r="1030" hidden="1" x14ac:dyDescent="0.35"/>
    <row r="1031" hidden="1" x14ac:dyDescent="0.35"/>
    <row r="1032" hidden="1" x14ac:dyDescent="0.35"/>
    <row r="1033" hidden="1" x14ac:dyDescent="0.35"/>
    <row r="1034" hidden="1" x14ac:dyDescent="0.35"/>
    <row r="1035" hidden="1" x14ac:dyDescent="0.35"/>
    <row r="1036" hidden="1" x14ac:dyDescent="0.35"/>
    <row r="1037" hidden="1" x14ac:dyDescent="0.35"/>
    <row r="1038" hidden="1" x14ac:dyDescent="0.35"/>
    <row r="1039" hidden="1" x14ac:dyDescent="0.35"/>
    <row r="1040" hidden="1" x14ac:dyDescent="0.35"/>
    <row r="1041" hidden="1" x14ac:dyDescent="0.35"/>
    <row r="1042" hidden="1" x14ac:dyDescent="0.35"/>
    <row r="1043" hidden="1" x14ac:dyDescent="0.35"/>
    <row r="1044" hidden="1" x14ac:dyDescent="0.35"/>
    <row r="1045" hidden="1" x14ac:dyDescent="0.35"/>
    <row r="1046" hidden="1" x14ac:dyDescent="0.35"/>
    <row r="1047" hidden="1" x14ac:dyDescent="0.35"/>
    <row r="1048" hidden="1" x14ac:dyDescent="0.35"/>
    <row r="1049" hidden="1" x14ac:dyDescent="0.35"/>
    <row r="1050" hidden="1" x14ac:dyDescent="0.35"/>
    <row r="1051" hidden="1" x14ac:dyDescent="0.35"/>
    <row r="1052" hidden="1" x14ac:dyDescent="0.35"/>
    <row r="1053" hidden="1" x14ac:dyDescent="0.35"/>
    <row r="1054" hidden="1" x14ac:dyDescent="0.35"/>
    <row r="1055" hidden="1" x14ac:dyDescent="0.35"/>
    <row r="1056" hidden="1" x14ac:dyDescent="0.35"/>
    <row r="1057" hidden="1" x14ac:dyDescent="0.35"/>
    <row r="1058" hidden="1" x14ac:dyDescent="0.35"/>
    <row r="1059" hidden="1" x14ac:dyDescent="0.35"/>
    <row r="1060" hidden="1" x14ac:dyDescent="0.35"/>
    <row r="1061" hidden="1" x14ac:dyDescent="0.35"/>
    <row r="1062" hidden="1" x14ac:dyDescent="0.35"/>
    <row r="1063" hidden="1" x14ac:dyDescent="0.35"/>
    <row r="1064" hidden="1" x14ac:dyDescent="0.35"/>
    <row r="1065" hidden="1" x14ac:dyDescent="0.35"/>
    <row r="1066" hidden="1" x14ac:dyDescent="0.35"/>
    <row r="1067" hidden="1" x14ac:dyDescent="0.35"/>
    <row r="1068" hidden="1" x14ac:dyDescent="0.35"/>
    <row r="1069" hidden="1" x14ac:dyDescent="0.35"/>
    <row r="1070" hidden="1" x14ac:dyDescent="0.35"/>
    <row r="1071" hidden="1" x14ac:dyDescent="0.35"/>
    <row r="1072" hidden="1" x14ac:dyDescent="0.35"/>
    <row r="1073" hidden="1" x14ac:dyDescent="0.35"/>
    <row r="1074" hidden="1" x14ac:dyDescent="0.35"/>
    <row r="1075" hidden="1" x14ac:dyDescent="0.35"/>
    <row r="1076" hidden="1" x14ac:dyDescent="0.35"/>
    <row r="1077" hidden="1" x14ac:dyDescent="0.35"/>
    <row r="1078" hidden="1" x14ac:dyDescent="0.35"/>
    <row r="1079" hidden="1" x14ac:dyDescent="0.35"/>
    <row r="1080" hidden="1" x14ac:dyDescent="0.35"/>
    <row r="1081" hidden="1" x14ac:dyDescent="0.35"/>
    <row r="1082" hidden="1" x14ac:dyDescent="0.35"/>
    <row r="1083" hidden="1" x14ac:dyDescent="0.35"/>
    <row r="1084" hidden="1" x14ac:dyDescent="0.35"/>
    <row r="1085" hidden="1" x14ac:dyDescent="0.35"/>
    <row r="1086" hidden="1" x14ac:dyDescent="0.35"/>
    <row r="1087" hidden="1" x14ac:dyDescent="0.35"/>
    <row r="1088" hidden="1" x14ac:dyDescent="0.35"/>
    <row r="1089" hidden="1" x14ac:dyDescent="0.35"/>
    <row r="1090" hidden="1" x14ac:dyDescent="0.35"/>
    <row r="1091" hidden="1" x14ac:dyDescent="0.35"/>
    <row r="1092" hidden="1" x14ac:dyDescent="0.35"/>
    <row r="1093" hidden="1" x14ac:dyDescent="0.35"/>
    <row r="1094" hidden="1" x14ac:dyDescent="0.35"/>
    <row r="1095" hidden="1" x14ac:dyDescent="0.35"/>
    <row r="1096" hidden="1" x14ac:dyDescent="0.35"/>
    <row r="1097" hidden="1" x14ac:dyDescent="0.35"/>
    <row r="1098" hidden="1" x14ac:dyDescent="0.35"/>
    <row r="1099" hidden="1" x14ac:dyDescent="0.35"/>
    <row r="1100" hidden="1" x14ac:dyDescent="0.35"/>
    <row r="1101" hidden="1" x14ac:dyDescent="0.35"/>
    <row r="1102" hidden="1" x14ac:dyDescent="0.35"/>
    <row r="1103" hidden="1" x14ac:dyDescent="0.35"/>
    <row r="1104" hidden="1" x14ac:dyDescent="0.35"/>
    <row r="1105" hidden="1" x14ac:dyDescent="0.35"/>
    <row r="1106" hidden="1" x14ac:dyDescent="0.35"/>
    <row r="1107" hidden="1" x14ac:dyDescent="0.35"/>
    <row r="1108" hidden="1" x14ac:dyDescent="0.35"/>
    <row r="1109" hidden="1" x14ac:dyDescent="0.35"/>
    <row r="1110" hidden="1" x14ac:dyDescent="0.35"/>
    <row r="1111" hidden="1" x14ac:dyDescent="0.35"/>
    <row r="1112" hidden="1" x14ac:dyDescent="0.35"/>
    <row r="1113" hidden="1" x14ac:dyDescent="0.35"/>
    <row r="1114" hidden="1" x14ac:dyDescent="0.35"/>
    <row r="1115" hidden="1" x14ac:dyDescent="0.35"/>
    <row r="1116" hidden="1" x14ac:dyDescent="0.35"/>
    <row r="1117" hidden="1" x14ac:dyDescent="0.35"/>
    <row r="1118" hidden="1" x14ac:dyDescent="0.35"/>
    <row r="1119" hidden="1" x14ac:dyDescent="0.35"/>
    <row r="1120" hidden="1" x14ac:dyDescent="0.35"/>
    <row r="1121" hidden="1" x14ac:dyDescent="0.35"/>
    <row r="1122" hidden="1" x14ac:dyDescent="0.35"/>
    <row r="1123" hidden="1" x14ac:dyDescent="0.35"/>
    <row r="1124" hidden="1" x14ac:dyDescent="0.35"/>
    <row r="1125" hidden="1" x14ac:dyDescent="0.35"/>
    <row r="1126" hidden="1" x14ac:dyDescent="0.35"/>
    <row r="1127" hidden="1" x14ac:dyDescent="0.35"/>
    <row r="1128" hidden="1" x14ac:dyDescent="0.35"/>
    <row r="1129" hidden="1" x14ac:dyDescent="0.35"/>
    <row r="1130" hidden="1" x14ac:dyDescent="0.35"/>
    <row r="1131" hidden="1" x14ac:dyDescent="0.35"/>
    <row r="1132" hidden="1" x14ac:dyDescent="0.35"/>
    <row r="1133" hidden="1" x14ac:dyDescent="0.35"/>
    <row r="1134" hidden="1" x14ac:dyDescent="0.35"/>
    <row r="1135" hidden="1" x14ac:dyDescent="0.35"/>
    <row r="1136" hidden="1" x14ac:dyDescent="0.35"/>
    <row r="1137" hidden="1" x14ac:dyDescent="0.35"/>
    <row r="1138" hidden="1" x14ac:dyDescent="0.35"/>
    <row r="1139" hidden="1" x14ac:dyDescent="0.35"/>
    <row r="1140" hidden="1" x14ac:dyDescent="0.35"/>
    <row r="1141" hidden="1" x14ac:dyDescent="0.35"/>
    <row r="1142" hidden="1" x14ac:dyDescent="0.35"/>
    <row r="1143" hidden="1" x14ac:dyDescent="0.35"/>
    <row r="1144" hidden="1" x14ac:dyDescent="0.35"/>
    <row r="1145" hidden="1" x14ac:dyDescent="0.35"/>
    <row r="1146" hidden="1" x14ac:dyDescent="0.35"/>
    <row r="1147" hidden="1" x14ac:dyDescent="0.35"/>
    <row r="1148" hidden="1" x14ac:dyDescent="0.35"/>
    <row r="1149" hidden="1" x14ac:dyDescent="0.35"/>
    <row r="1150" hidden="1" x14ac:dyDescent="0.35"/>
    <row r="1151" hidden="1" x14ac:dyDescent="0.35"/>
    <row r="1152" hidden="1" x14ac:dyDescent="0.35"/>
    <row r="1153" hidden="1" x14ac:dyDescent="0.35"/>
    <row r="1154" hidden="1" x14ac:dyDescent="0.35"/>
    <row r="1155" hidden="1" x14ac:dyDescent="0.35"/>
    <row r="1156" hidden="1" x14ac:dyDescent="0.35"/>
    <row r="1157" hidden="1" x14ac:dyDescent="0.35"/>
    <row r="1158" hidden="1" x14ac:dyDescent="0.35"/>
    <row r="1159" hidden="1" x14ac:dyDescent="0.35"/>
    <row r="1160" hidden="1" x14ac:dyDescent="0.35"/>
    <row r="1161" hidden="1" x14ac:dyDescent="0.35"/>
    <row r="1162" hidden="1" x14ac:dyDescent="0.35"/>
    <row r="1163" hidden="1" x14ac:dyDescent="0.35"/>
    <row r="1164" hidden="1" x14ac:dyDescent="0.35"/>
    <row r="1165" hidden="1" x14ac:dyDescent="0.35"/>
    <row r="1166" hidden="1" x14ac:dyDescent="0.35"/>
    <row r="1167" hidden="1" x14ac:dyDescent="0.35"/>
    <row r="1168" hidden="1" x14ac:dyDescent="0.35"/>
    <row r="1169" hidden="1" x14ac:dyDescent="0.35"/>
    <row r="1170" hidden="1" x14ac:dyDescent="0.35"/>
    <row r="1171" hidden="1" x14ac:dyDescent="0.35"/>
    <row r="1172" hidden="1" x14ac:dyDescent="0.35"/>
    <row r="1173" hidden="1" x14ac:dyDescent="0.35"/>
    <row r="1174" hidden="1" x14ac:dyDescent="0.35"/>
    <row r="1175" hidden="1" x14ac:dyDescent="0.35"/>
    <row r="1176" hidden="1" x14ac:dyDescent="0.35"/>
    <row r="1177" hidden="1" x14ac:dyDescent="0.35"/>
    <row r="1178" hidden="1" x14ac:dyDescent="0.35"/>
    <row r="1179" hidden="1" x14ac:dyDescent="0.35"/>
    <row r="1180" hidden="1" x14ac:dyDescent="0.35"/>
    <row r="1181" hidden="1" x14ac:dyDescent="0.35"/>
    <row r="1182" hidden="1" x14ac:dyDescent="0.35"/>
    <row r="1183" hidden="1" x14ac:dyDescent="0.35"/>
    <row r="1184" hidden="1" x14ac:dyDescent="0.35"/>
    <row r="1185" hidden="1" x14ac:dyDescent="0.35"/>
    <row r="1186" hidden="1" x14ac:dyDescent="0.35"/>
    <row r="1187" hidden="1" x14ac:dyDescent="0.35"/>
    <row r="1188" hidden="1" x14ac:dyDescent="0.35"/>
    <row r="1189" hidden="1" x14ac:dyDescent="0.35"/>
    <row r="1190" hidden="1" x14ac:dyDescent="0.35"/>
    <row r="1191" hidden="1" x14ac:dyDescent="0.35"/>
    <row r="1192" hidden="1" x14ac:dyDescent="0.35"/>
    <row r="1193" hidden="1" x14ac:dyDescent="0.35"/>
    <row r="1194" hidden="1" x14ac:dyDescent="0.35"/>
    <row r="1195" hidden="1" x14ac:dyDescent="0.35"/>
    <row r="1196" hidden="1" x14ac:dyDescent="0.35"/>
    <row r="1197" hidden="1" x14ac:dyDescent="0.35"/>
    <row r="1198" hidden="1" x14ac:dyDescent="0.35"/>
    <row r="1199" hidden="1" x14ac:dyDescent="0.35"/>
    <row r="1200" hidden="1" x14ac:dyDescent="0.35"/>
    <row r="1201" hidden="1" x14ac:dyDescent="0.35"/>
    <row r="1202" hidden="1" x14ac:dyDescent="0.35"/>
    <row r="1203" hidden="1" x14ac:dyDescent="0.35"/>
    <row r="1204" hidden="1" x14ac:dyDescent="0.35"/>
    <row r="1205" hidden="1" x14ac:dyDescent="0.35"/>
    <row r="1206" hidden="1" x14ac:dyDescent="0.35"/>
    <row r="1207" hidden="1" x14ac:dyDescent="0.35"/>
    <row r="1208" hidden="1" x14ac:dyDescent="0.35"/>
    <row r="1209" hidden="1" x14ac:dyDescent="0.35"/>
    <row r="1210" hidden="1" x14ac:dyDescent="0.35"/>
    <row r="1211" hidden="1" x14ac:dyDescent="0.35"/>
    <row r="1212" hidden="1" x14ac:dyDescent="0.35"/>
    <row r="1213" hidden="1" x14ac:dyDescent="0.35"/>
    <row r="1214" hidden="1" x14ac:dyDescent="0.35"/>
    <row r="1215" hidden="1" x14ac:dyDescent="0.35"/>
    <row r="1216" hidden="1" x14ac:dyDescent="0.35"/>
    <row r="1217" hidden="1" x14ac:dyDescent="0.35"/>
    <row r="1218" hidden="1" x14ac:dyDescent="0.35"/>
    <row r="1219" hidden="1" x14ac:dyDescent="0.35"/>
    <row r="1220" hidden="1" x14ac:dyDescent="0.35"/>
    <row r="1221" hidden="1" x14ac:dyDescent="0.35"/>
    <row r="1222" hidden="1" x14ac:dyDescent="0.35"/>
    <row r="1223" hidden="1" x14ac:dyDescent="0.35"/>
    <row r="1224" hidden="1" x14ac:dyDescent="0.35"/>
    <row r="1225" hidden="1" x14ac:dyDescent="0.35"/>
    <row r="1226" hidden="1" x14ac:dyDescent="0.35"/>
    <row r="1227" hidden="1" x14ac:dyDescent="0.35"/>
    <row r="1228" hidden="1" x14ac:dyDescent="0.35"/>
    <row r="1229" hidden="1" x14ac:dyDescent="0.35"/>
    <row r="1230" hidden="1" x14ac:dyDescent="0.35"/>
    <row r="1231" hidden="1" x14ac:dyDescent="0.35"/>
    <row r="1232" hidden="1" x14ac:dyDescent="0.35"/>
    <row r="1233" hidden="1" x14ac:dyDescent="0.35"/>
    <row r="1234" hidden="1" x14ac:dyDescent="0.35"/>
    <row r="1235" hidden="1" x14ac:dyDescent="0.35"/>
    <row r="1236" hidden="1" x14ac:dyDescent="0.35"/>
    <row r="1237" hidden="1" x14ac:dyDescent="0.35"/>
    <row r="1238" hidden="1" x14ac:dyDescent="0.35"/>
    <row r="1239" hidden="1" x14ac:dyDescent="0.35"/>
    <row r="1240" hidden="1" x14ac:dyDescent="0.35"/>
    <row r="1241" hidden="1" x14ac:dyDescent="0.35"/>
    <row r="1242" hidden="1" x14ac:dyDescent="0.35"/>
    <row r="1243" hidden="1" x14ac:dyDescent="0.35"/>
    <row r="1244" hidden="1" x14ac:dyDescent="0.35"/>
    <row r="1245" hidden="1" x14ac:dyDescent="0.35"/>
    <row r="1246" hidden="1" x14ac:dyDescent="0.35"/>
    <row r="1247" hidden="1" x14ac:dyDescent="0.35"/>
    <row r="1248" hidden="1" x14ac:dyDescent="0.35"/>
    <row r="1249" hidden="1" x14ac:dyDescent="0.35"/>
    <row r="1250" hidden="1" x14ac:dyDescent="0.35"/>
    <row r="1251" hidden="1" x14ac:dyDescent="0.35"/>
    <row r="1252" hidden="1" x14ac:dyDescent="0.35"/>
    <row r="1253" hidden="1" x14ac:dyDescent="0.35"/>
    <row r="1254" hidden="1" x14ac:dyDescent="0.35"/>
    <row r="1255" hidden="1" x14ac:dyDescent="0.35"/>
    <row r="1256" hidden="1" x14ac:dyDescent="0.35"/>
    <row r="1257" hidden="1" x14ac:dyDescent="0.35"/>
    <row r="1258" hidden="1" x14ac:dyDescent="0.35"/>
    <row r="1259" hidden="1" x14ac:dyDescent="0.35"/>
    <row r="1260" hidden="1" x14ac:dyDescent="0.35"/>
    <row r="1261" hidden="1" x14ac:dyDescent="0.35"/>
    <row r="1262" hidden="1" x14ac:dyDescent="0.35"/>
    <row r="1263" hidden="1" x14ac:dyDescent="0.35"/>
    <row r="1264" hidden="1" x14ac:dyDescent="0.35"/>
    <row r="1265" hidden="1" x14ac:dyDescent="0.35"/>
    <row r="1266" hidden="1" x14ac:dyDescent="0.35"/>
    <row r="1267" hidden="1" x14ac:dyDescent="0.35"/>
    <row r="1268" hidden="1" x14ac:dyDescent="0.35"/>
    <row r="1269" hidden="1" x14ac:dyDescent="0.35"/>
    <row r="1270" hidden="1" x14ac:dyDescent="0.35"/>
    <row r="1271" hidden="1" x14ac:dyDescent="0.35"/>
    <row r="1272" hidden="1" x14ac:dyDescent="0.35"/>
    <row r="1273" hidden="1" x14ac:dyDescent="0.35"/>
    <row r="1274" hidden="1" x14ac:dyDescent="0.35"/>
    <row r="1275" hidden="1" x14ac:dyDescent="0.35"/>
    <row r="1276" hidden="1" x14ac:dyDescent="0.35"/>
    <row r="1277" hidden="1" x14ac:dyDescent="0.35"/>
    <row r="1278" hidden="1" x14ac:dyDescent="0.35"/>
    <row r="1279" hidden="1" x14ac:dyDescent="0.35"/>
    <row r="1280" hidden="1" x14ac:dyDescent="0.35"/>
    <row r="1281" hidden="1" x14ac:dyDescent="0.35"/>
    <row r="1282" hidden="1" x14ac:dyDescent="0.35"/>
    <row r="1283" hidden="1" x14ac:dyDescent="0.35"/>
    <row r="1284" hidden="1" x14ac:dyDescent="0.35"/>
    <row r="1285" hidden="1" x14ac:dyDescent="0.35"/>
    <row r="1286" hidden="1" x14ac:dyDescent="0.35"/>
    <row r="1287" hidden="1" x14ac:dyDescent="0.35"/>
    <row r="1288" hidden="1" x14ac:dyDescent="0.35"/>
    <row r="1289" hidden="1" x14ac:dyDescent="0.35"/>
    <row r="1290" hidden="1" x14ac:dyDescent="0.35"/>
    <row r="1291" hidden="1" x14ac:dyDescent="0.35"/>
    <row r="1292" hidden="1" x14ac:dyDescent="0.35"/>
    <row r="1293" hidden="1" x14ac:dyDescent="0.35"/>
    <row r="1294" hidden="1" x14ac:dyDescent="0.35"/>
    <row r="1295" hidden="1" x14ac:dyDescent="0.35"/>
    <row r="1296" hidden="1" x14ac:dyDescent="0.35"/>
    <row r="1297" hidden="1" x14ac:dyDescent="0.35"/>
    <row r="1298" hidden="1" x14ac:dyDescent="0.35"/>
    <row r="1299" hidden="1" x14ac:dyDescent="0.35"/>
    <row r="1300" hidden="1" x14ac:dyDescent="0.35"/>
    <row r="1301" hidden="1" x14ac:dyDescent="0.35"/>
    <row r="1302" hidden="1" x14ac:dyDescent="0.35"/>
    <row r="1303" hidden="1" x14ac:dyDescent="0.35"/>
    <row r="1304" hidden="1" x14ac:dyDescent="0.35"/>
    <row r="1305" hidden="1" x14ac:dyDescent="0.35"/>
    <row r="1306" hidden="1" x14ac:dyDescent="0.35"/>
    <row r="1307" hidden="1" x14ac:dyDescent="0.35"/>
    <row r="1308" hidden="1" x14ac:dyDescent="0.35"/>
    <row r="1309" hidden="1" x14ac:dyDescent="0.35"/>
    <row r="1310" hidden="1" x14ac:dyDescent="0.35"/>
    <row r="1311" hidden="1" x14ac:dyDescent="0.35"/>
    <row r="1312" hidden="1" x14ac:dyDescent="0.35"/>
    <row r="1313" hidden="1" x14ac:dyDescent="0.35"/>
    <row r="1314" hidden="1" x14ac:dyDescent="0.35"/>
    <row r="1315" hidden="1" x14ac:dyDescent="0.35"/>
    <row r="1316" hidden="1" x14ac:dyDescent="0.35"/>
    <row r="1317" hidden="1" x14ac:dyDescent="0.35"/>
    <row r="1318" hidden="1" x14ac:dyDescent="0.35"/>
    <row r="1319" hidden="1" x14ac:dyDescent="0.35"/>
    <row r="1320" hidden="1" x14ac:dyDescent="0.35"/>
    <row r="1321" hidden="1" x14ac:dyDescent="0.35"/>
    <row r="1322" hidden="1" x14ac:dyDescent="0.35"/>
    <row r="1323" hidden="1" x14ac:dyDescent="0.35"/>
    <row r="1324" hidden="1" x14ac:dyDescent="0.35"/>
    <row r="1325" hidden="1" x14ac:dyDescent="0.35"/>
    <row r="1326" hidden="1" x14ac:dyDescent="0.35"/>
    <row r="1327" hidden="1" x14ac:dyDescent="0.35"/>
    <row r="1328" hidden="1" x14ac:dyDescent="0.35"/>
    <row r="1329" hidden="1" x14ac:dyDescent="0.35"/>
    <row r="1330" hidden="1" x14ac:dyDescent="0.35"/>
    <row r="1331" hidden="1" x14ac:dyDescent="0.35"/>
    <row r="1332" hidden="1" x14ac:dyDescent="0.35"/>
    <row r="1333" hidden="1" x14ac:dyDescent="0.35"/>
    <row r="1334" hidden="1" x14ac:dyDescent="0.35"/>
    <row r="1335" hidden="1" x14ac:dyDescent="0.35"/>
    <row r="1336" hidden="1" x14ac:dyDescent="0.35"/>
    <row r="1337" hidden="1" x14ac:dyDescent="0.35"/>
    <row r="1338" hidden="1" x14ac:dyDescent="0.35"/>
    <row r="1339" hidden="1" x14ac:dyDescent="0.35"/>
    <row r="1340" hidden="1" x14ac:dyDescent="0.35"/>
    <row r="1341" hidden="1" x14ac:dyDescent="0.35"/>
    <row r="1342" hidden="1" x14ac:dyDescent="0.35"/>
    <row r="1343" hidden="1" x14ac:dyDescent="0.35"/>
    <row r="1344" hidden="1" x14ac:dyDescent="0.35"/>
    <row r="1345" hidden="1" x14ac:dyDescent="0.35"/>
    <row r="1346" hidden="1" x14ac:dyDescent="0.35"/>
    <row r="1347" hidden="1" x14ac:dyDescent="0.35"/>
    <row r="1348" hidden="1" x14ac:dyDescent="0.35"/>
    <row r="1349" hidden="1" x14ac:dyDescent="0.35"/>
    <row r="1350" hidden="1" x14ac:dyDescent="0.35"/>
    <row r="1351" hidden="1" x14ac:dyDescent="0.35"/>
    <row r="1352" hidden="1" x14ac:dyDescent="0.35"/>
    <row r="1353" hidden="1" x14ac:dyDescent="0.35"/>
    <row r="1354" hidden="1" x14ac:dyDescent="0.35"/>
    <row r="1355" hidden="1" x14ac:dyDescent="0.35"/>
    <row r="1356" hidden="1" x14ac:dyDescent="0.35"/>
    <row r="1357" hidden="1" x14ac:dyDescent="0.35"/>
    <row r="1358" hidden="1" x14ac:dyDescent="0.35"/>
    <row r="1359" hidden="1" x14ac:dyDescent="0.35"/>
    <row r="1360" hidden="1" x14ac:dyDescent="0.35"/>
    <row r="1361" hidden="1" x14ac:dyDescent="0.35"/>
    <row r="1362" hidden="1" x14ac:dyDescent="0.35"/>
    <row r="1363" hidden="1" x14ac:dyDescent="0.35"/>
    <row r="1364" hidden="1" x14ac:dyDescent="0.35"/>
    <row r="1365" hidden="1" x14ac:dyDescent="0.35"/>
    <row r="1366" hidden="1" x14ac:dyDescent="0.35"/>
    <row r="1367" hidden="1" x14ac:dyDescent="0.35"/>
    <row r="1368" hidden="1" x14ac:dyDescent="0.35"/>
    <row r="1369" hidden="1" x14ac:dyDescent="0.35"/>
    <row r="1370" hidden="1" x14ac:dyDescent="0.35"/>
    <row r="1371" hidden="1" x14ac:dyDescent="0.35"/>
    <row r="1372" hidden="1" x14ac:dyDescent="0.35"/>
    <row r="1373" hidden="1" x14ac:dyDescent="0.35"/>
    <row r="1374" hidden="1" x14ac:dyDescent="0.35"/>
    <row r="1375" hidden="1" x14ac:dyDescent="0.35"/>
    <row r="1376" hidden="1" x14ac:dyDescent="0.35"/>
    <row r="1377" hidden="1" x14ac:dyDescent="0.35"/>
    <row r="1378" hidden="1" x14ac:dyDescent="0.35"/>
    <row r="1379" hidden="1" x14ac:dyDescent="0.35"/>
    <row r="1380" hidden="1" x14ac:dyDescent="0.35"/>
    <row r="1381" hidden="1" x14ac:dyDescent="0.35"/>
    <row r="1382" hidden="1" x14ac:dyDescent="0.35"/>
    <row r="1383" hidden="1" x14ac:dyDescent="0.35"/>
    <row r="1384" hidden="1" x14ac:dyDescent="0.35"/>
    <row r="1385" hidden="1" x14ac:dyDescent="0.35"/>
    <row r="1386" hidden="1" x14ac:dyDescent="0.35"/>
    <row r="1387" hidden="1" x14ac:dyDescent="0.35"/>
    <row r="1388" hidden="1" x14ac:dyDescent="0.35"/>
    <row r="1389" hidden="1" x14ac:dyDescent="0.35"/>
    <row r="1390" hidden="1" x14ac:dyDescent="0.35"/>
    <row r="1391" hidden="1" x14ac:dyDescent="0.35"/>
    <row r="1392" hidden="1" x14ac:dyDescent="0.35"/>
    <row r="1393" hidden="1" x14ac:dyDescent="0.35"/>
    <row r="1394" hidden="1" x14ac:dyDescent="0.35"/>
    <row r="1395" hidden="1" x14ac:dyDescent="0.35"/>
    <row r="1396" hidden="1" x14ac:dyDescent="0.35"/>
    <row r="1397" hidden="1" x14ac:dyDescent="0.35"/>
    <row r="1398" hidden="1" x14ac:dyDescent="0.35"/>
    <row r="1399" hidden="1" x14ac:dyDescent="0.35"/>
    <row r="1400" hidden="1" x14ac:dyDescent="0.35"/>
    <row r="1401" hidden="1" x14ac:dyDescent="0.35"/>
    <row r="1402" hidden="1" x14ac:dyDescent="0.35"/>
    <row r="1403" hidden="1" x14ac:dyDescent="0.35"/>
    <row r="1404" hidden="1" x14ac:dyDescent="0.35"/>
    <row r="1405" hidden="1" x14ac:dyDescent="0.35"/>
    <row r="1406" hidden="1" x14ac:dyDescent="0.35"/>
    <row r="1407" hidden="1" x14ac:dyDescent="0.35"/>
    <row r="1408" hidden="1" x14ac:dyDescent="0.35"/>
    <row r="1409" hidden="1" x14ac:dyDescent="0.35"/>
    <row r="1410" hidden="1" x14ac:dyDescent="0.35"/>
    <row r="1411" hidden="1" x14ac:dyDescent="0.35"/>
    <row r="1412" hidden="1" x14ac:dyDescent="0.35"/>
    <row r="1413" hidden="1" x14ac:dyDescent="0.35"/>
    <row r="1414" hidden="1" x14ac:dyDescent="0.35"/>
    <row r="1415" hidden="1" x14ac:dyDescent="0.35"/>
    <row r="1416" hidden="1" x14ac:dyDescent="0.35"/>
    <row r="1417" hidden="1" x14ac:dyDescent="0.35"/>
    <row r="1418" hidden="1" x14ac:dyDescent="0.35"/>
    <row r="1419" hidden="1" x14ac:dyDescent="0.35"/>
    <row r="1420" hidden="1" x14ac:dyDescent="0.35"/>
    <row r="1421" hidden="1" x14ac:dyDescent="0.35"/>
    <row r="1422" hidden="1" x14ac:dyDescent="0.35"/>
    <row r="1423" hidden="1" x14ac:dyDescent="0.35"/>
    <row r="1424" hidden="1" x14ac:dyDescent="0.35"/>
    <row r="1425" hidden="1" x14ac:dyDescent="0.35"/>
    <row r="1426" hidden="1" x14ac:dyDescent="0.35"/>
    <row r="1427" hidden="1" x14ac:dyDescent="0.35"/>
    <row r="1428" hidden="1" x14ac:dyDescent="0.35"/>
    <row r="1429" hidden="1" x14ac:dyDescent="0.35"/>
    <row r="1430" hidden="1" x14ac:dyDescent="0.35"/>
    <row r="1431" hidden="1" x14ac:dyDescent="0.35"/>
    <row r="1432" hidden="1" x14ac:dyDescent="0.35"/>
    <row r="1433" hidden="1" x14ac:dyDescent="0.35"/>
    <row r="1434" hidden="1" x14ac:dyDescent="0.35"/>
    <row r="1435" hidden="1" x14ac:dyDescent="0.35"/>
    <row r="1436" hidden="1" x14ac:dyDescent="0.35"/>
    <row r="1437" hidden="1" x14ac:dyDescent="0.35"/>
    <row r="1438" hidden="1" x14ac:dyDescent="0.35"/>
    <row r="1439" hidden="1" x14ac:dyDescent="0.35"/>
    <row r="1440" hidden="1" x14ac:dyDescent="0.35"/>
    <row r="1441" hidden="1" x14ac:dyDescent="0.35"/>
    <row r="1442" hidden="1" x14ac:dyDescent="0.35"/>
    <row r="1443" hidden="1" x14ac:dyDescent="0.35"/>
    <row r="1444" hidden="1" x14ac:dyDescent="0.35"/>
    <row r="1445" hidden="1" x14ac:dyDescent="0.35"/>
    <row r="1446" hidden="1" x14ac:dyDescent="0.35"/>
    <row r="1447" hidden="1" x14ac:dyDescent="0.35"/>
    <row r="1448" hidden="1" x14ac:dyDescent="0.35"/>
    <row r="1449" hidden="1" x14ac:dyDescent="0.35"/>
    <row r="1450" hidden="1" x14ac:dyDescent="0.35"/>
    <row r="1451" hidden="1" x14ac:dyDescent="0.35"/>
    <row r="1452" hidden="1" x14ac:dyDescent="0.35"/>
    <row r="1453" hidden="1" x14ac:dyDescent="0.35"/>
    <row r="1454" hidden="1" x14ac:dyDescent="0.35"/>
    <row r="1455" hidden="1" x14ac:dyDescent="0.35"/>
    <row r="1456" hidden="1" x14ac:dyDescent="0.35"/>
    <row r="1457" hidden="1" x14ac:dyDescent="0.35"/>
    <row r="1458" hidden="1" x14ac:dyDescent="0.35"/>
    <row r="1459" hidden="1" x14ac:dyDescent="0.35"/>
    <row r="1460" hidden="1" x14ac:dyDescent="0.35"/>
    <row r="1461" hidden="1" x14ac:dyDescent="0.35"/>
    <row r="1462" hidden="1" x14ac:dyDescent="0.35"/>
    <row r="1463" hidden="1" x14ac:dyDescent="0.35"/>
    <row r="1464" hidden="1" x14ac:dyDescent="0.35"/>
    <row r="1465" hidden="1" x14ac:dyDescent="0.35"/>
    <row r="1466" hidden="1" x14ac:dyDescent="0.35"/>
    <row r="1467" hidden="1" x14ac:dyDescent="0.35"/>
    <row r="1468" hidden="1" x14ac:dyDescent="0.35"/>
    <row r="1469" hidden="1" x14ac:dyDescent="0.35"/>
    <row r="1470" hidden="1" x14ac:dyDescent="0.35"/>
    <row r="1471" hidden="1" x14ac:dyDescent="0.35"/>
    <row r="1472" hidden="1" x14ac:dyDescent="0.35"/>
    <row r="1473" hidden="1" x14ac:dyDescent="0.35"/>
    <row r="1474" hidden="1" x14ac:dyDescent="0.35"/>
    <row r="1475" hidden="1" x14ac:dyDescent="0.35"/>
    <row r="1476" hidden="1" x14ac:dyDescent="0.35"/>
    <row r="1477" hidden="1" x14ac:dyDescent="0.35"/>
    <row r="1478" hidden="1" x14ac:dyDescent="0.35"/>
    <row r="1479" hidden="1" x14ac:dyDescent="0.35"/>
    <row r="1480" hidden="1" x14ac:dyDescent="0.35"/>
    <row r="1481" hidden="1" x14ac:dyDescent="0.35"/>
    <row r="1482" hidden="1" x14ac:dyDescent="0.35"/>
    <row r="1483" hidden="1" x14ac:dyDescent="0.35"/>
    <row r="1484" hidden="1" x14ac:dyDescent="0.35"/>
    <row r="1485" hidden="1" x14ac:dyDescent="0.35"/>
    <row r="1486" hidden="1" x14ac:dyDescent="0.35"/>
    <row r="1487" hidden="1" x14ac:dyDescent="0.35"/>
    <row r="1488" hidden="1" x14ac:dyDescent="0.35"/>
    <row r="1489" hidden="1" x14ac:dyDescent="0.35"/>
    <row r="1490" hidden="1" x14ac:dyDescent="0.35"/>
    <row r="1491" hidden="1" x14ac:dyDescent="0.35"/>
    <row r="1492" hidden="1" x14ac:dyDescent="0.35"/>
    <row r="1493" hidden="1" x14ac:dyDescent="0.35"/>
    <row r="1494" hidden="1" x14ac:dyDescent="0.35"/>
    <row r="1495" hidden="1" x14ac:dyDescent="0.35"/>
    <row r="1496" hidden="1" x14ac:dyDescent="0.35"/>
    <row r="1497" hidden="1" x14ac:dyDescent="0.35"/>
    <row r="1498" hidden="1" x14ac:dyDescent="0.35"/>
    <row r="1499" hidden="1" x14ac:dyDescent="0.35"/>
    <row r="1500" hidden="1" x14ac:dyDescent="0.35"/>
    <row r="1501" hidden="1" x14ac:dyDescent="0.35"/>
    <row r="1502" hidden="1" x14ac:dyDescent="0.35"/>
    <row r="1503" hidden="1" x14ac:dyDescent="0.35"/>
    <row r="1504" hidden="1" x14ac:dyDescent="0.35"/>
    <row r="1505" hidden="1" x14ac:dyDescent="0.35"/>
    <row r="1506" hidden="1" x14ac:dyDescent="0.35"/>
    <row r="1507" hidden="1" x14ac:dyDescent="0.35"/>
    <row r="1508" hidden="1" x14ac:dyDescent="0.35"/>
    <row r="1509" hidden="1" x14ac:dyDescent="0.35"/>
    <row r="1510" hidden="1" x14ac:dyDescent="0.35"/>
    <row r="1511" hidden="1" x14ac:dyDescent="0.35"/>
    <row r="1512" hidden="1" x14ac:dyDescent="0.35"/>
    <row r="1513" hidden="1" x14ac:dyDescent="0.35"/>
    <row r="1514" hidden="1" x14ac:dyDescent="0.35"/>
    <row r="1515" hidden="1" x14ac:dyDescent="0.35"/>
    <row r="1516" hidden="1" x14ac:dyDescent="0.35"/>
    <row r="1517" hidden="1" x14ac:dyDescent="0.35"/>
    <row r="1518" hidden="1" x14ac:dyDescent="0.35"/>
    <row r="1519" hidden="1" x14ac:dyDescent="0.35"/>
    <row r="1520" hidden="1" x14ac:dyDescent="0.35"/>
    <row r="1521" hidden="1" x14ac:dyDescent="0.35"/>
    <row r="1522" hidden="1" x14ac:dyDescent="0.35"/>
    <row r="1523" hidden="1" x14ac:dyDescent="0.35"/>
    <row r="1524" hidden="1" x14ac:dyDescent="0.35"/>
    <row r="1525" hidden="1" x14ac:dyDescent="0.35"/>
    <row r="1526" hidden="1" x14ac:dyDescent="0.35"/>
    <row r="1527" hidden="1" x14ac:dyDescent="0.35"/>
    <row r="1528" hidden="1" x14ac:dyDescent="0.35"/>
    <row r="1529" hidden="1" x14ac:dyDescent="0.35"/>
    <row r="1530" hidden="1" x14ac:dyDescent="0.35"/>
    <row r="1531" hidden="1" x14ac:dyDescent="0.35"/>
    <row r="1532" hidden="1" x14ac:dyDescent="0.35"/>
    <row r="1533" hidden="1" x14ac:dyDescent="0.35"/>
    <row r="1534" hidden="1" x14ac:dyDescent="0.35"/>
    <row r="1535" hidden="1" x14ac:dyDescent="0.35"/>
    <row r="1536" hidden="1" x14ac:dyDescent="0.35"/>
    <row r="1537" hidden="1" x14ac:dyDescent="0.35"/>
    <row r="1538" hidden="1" x14ac:dyDescent="0.35"/>
    <row r="1539" hidden="1" x14ac:dyDescent="0.35"/>
    <row r="1540" hidden="1" x14ac:dyDescent="0.35"/>
    <row r="1541" hidden="1" x14ac:dyDescent="0.35"/>
    <row r="1542" hidden="1" x14ac:dyDescent="0.35"/>
    <row r="1543" hidden="1" x14ac:dyDescent="0.35"/>
    <row r="1544" hidden="1" x14ac:dyDescent="0.35"/>
    <row r="1545" hidden="1" x14ac:dyDescent="0.35"/>
    <row r="1546" hidden="1" x14ac:dyDescent="0.35"/>
    <row r="1547" hidden="1" x14ac:dyDescent="0.35"/>
    <row r="1548" hidden="1" x14ac:dyDescent="0.35"/>
    <row r="1549" hidden="1" x14ac:dyDescent="0.35"/>
    <row r="1550" hidden="1" x14ac:dyDescent="0.35"/>
    <row r="1551" hidden="1" x14ac:dyDescent="0.35"/>
    <row r="1552" hidden="1" x14ac:dyDescent="0.35"/>
    <row r="1553" hidden="1" x14ac:dyDescent="0.35"/>
    <row r="1554" hidden="1" x14ac:dyDescent="0.35"/>
    <row r="1555" hidden="1" x14ac:dyDescent="0.35"/>
    <row r="1556" hidden="1" x14ac:dyDescent="0.35"/>
    <row r="1557" hidden="1" x14ac:dyDescent="0.35"/>
    <row r="1558" hidden="1" x14ac:dyDescent="0.35"/>
    <row r="1559" hidden="1" x14ac:dyDescent="0.35"/>
    <row r="1560" hidden="1" x14ac:dyDescent="0.35"/>
    <row r="1561" hidden="1" x14ac:dyDescent="0.35"/>
    <row r="1562" hidden="1" x14ac:dyDescent="0.35"/>
    <row r="1563" hidden="1" x14ac:dyDescent="0.35"/>
    <row r="1564" hidden="1" x14ac:dyDescent="0.35"/>
    <row r="1565" hidden="1" x14ac:dyDescent="0.35"/>
    <row r="1566" hidden="1" x14ac:dyDescent="0.35"/>
    <row r="1567" hidden="1" x14ac:dyDescent="0.35"/>
    <row r="1568" hidden="1" x14ac:dyDescent="0.35"/>
    <row r="1569" hidden="1" x14ac:dyDescent="0.35"/>
    <row r="1570" hidden="1" x14ac:dyDescent="0.35"/>
    <row r="1571" hidden="1" x14ac:dyDescent="0.35"/>
    <row r="1572" hidden="1" x14ac:dyDescent="0.35"/>
    <row r="1573" hidden="1" x14ac:dyDescent="0.35"/>
    <row r="1574" hidden="1" x14ac:dyDescent="0.35"/>
    <row r="1575" hidden="1" x14ac:dyDescent="0.35"/>
    <row r="1576" hidden="1" x14ac:dyDescent="0.35"/>
    <row r="1577" hidden="1" x14ac:dyDescent="0.35"/>
    <row r="1578" hidden="1" x14ac:dyDescent="0.35"/>
    <row r="1579" hidden="1" x14ac:dyDescent="0.35"/>
    <row r="1580" hidden="1" x14ac:dyDescent="0.35"/>
    <row r="1581" hidden="1" x14ac:dyDescent="0.35"/>
    <row r="1582" hidden="1" x14ac:dyDescent="0.35"/>
    <row r="1583" hidden="1" x14ac:dyDescent="0.35"/>
    <row r="1584" hidden="1" x14ac:dyDescent="0.35"/>
    <row r="1585" hidden="1" x14ac:dyDescent="0.35"/>
    <row r="1586" hidden="1" x14ac:dyDescent="0.35"/>
    <row r="1587" hidden="1" x14ac:dyDescent="0.35"/>
    <row r="1588" hidden="1" x14ac:dyDescent="0.35"/>
    <row r="1589" hidden="1" x14ac:dyDescent="0.35"/>
    <row r="1590" hidden="1" x14ac:dyDescent="0.35"/>
    <row r="1591" hidden="1" x14ac:dyDescent="0.35"/>
    <row r="1592" hidden="1" x14ac:dyDescent="0.35"/>
    <row r="1593" hidden="1" x14ac:dyDescent="0.35"/>
    <row r="1594" hidden="1" x14ac:dyDescent="0.35"/>
    <row r="1595" hidden="1" x14ac:dyDescent="0.35"/>
    <row r="1596" hidden="1" x14ac:dyDescent="0.35"/>
    <row r="1597" hidden="1" x14ac:dyDescent="0.35"/>
    <row r="1598" hidden="1" x14ac:dyDescent="0.35"/>
    <row r="1599" hidden="1" x14ac:dyDescent="0.35"/>
    <row r="1600" hidden="1" x14ac:dyDescent="0.35"/>
    <row r="1601" hidden="1" x14ac:dyDescent="0.35"/>
    <row r="1602" hidden="1" x14ac:dyDescent="0.35"/>
    <row r="1603" hidden="1" x14ac:dyDescent="0.35"/>
    <row r="1604" hidden="1" x14ac:dyDescent="0.35"/>
    <row r="1605" hidden="1" x14ac:dyDescent="0.35"/>
    <row r="1606" hidden="1" x14ac:dyDescent="0.35"/>
    <row r="1607" hidden="1" x14ac:dyDescent="0.35"/>
    <row r="1608" hidden="1" x14ac:dyDescent="0.35"/>
    <row r="1609" hidden="1" x14ac:dyDescent="0.35"/>
    <row r="1610" hidden="1" x14ac:dyDescent="0.35"/>
    <row r="1611" hidden="1" x14ac:dyDescent="0.35"/>
    <row r="1612" hidden="1" x14ac:dyDescent="0.35"/>
    <row r="1613" hidden="1" x14ac:dyDescent="0.35"/>
    <row r="1614" hidden="1" x14ac:dyDescent="0.35"/>
    <row r="1615" hidden="1" x14ac:dyDescent="0.35"/>
    <row r="1616" hidden="1" x14ac:dyDescent="0.35"/>
    <row r="1617" hidden="1" x14ac:dyDescent="0.35"/>
    <row r="1618" hidden="1" x14ac:dyDescent="0.35"/>
    <row r="1619" hidden="1" x14ac:dyDescent="0.35"/>
    <row r="1620" hidden="1" x14ac:dyDescent="0.35"/>
    <row r="1621" hidden="1" x14ac:dyDescent="0.35"/>
    <row r="1622" hidden="1" x14ac:dyDescent="0.35"/>
    <row r="1623" hidden="1" x14ac:dyDescent="0.35"/>
    <row r="1624" hidden="1" x14ac:dyDescent="0.35"/>
    <row r="1625" hidden="1" x14ac:dyDescent="0.35"/>
    <row r="1626" hidden="1" x14ac:dyDescent="0.35"/>
    <row r="1627" hidden="1" x14ac:dyDescent="0.35"/>
    <row r="1628" hidden="1" x14ac:dyDescent="0.35"/>
    <row r="1629" hidden="1" x14ac:dyDescent="0.35"/>
    <row r="1630" hidden="1" x14ac:dyDescent="0.35"/>
    <row r="1631" hidden="1" x14ac:dyDescent="0.35"/>
    <row r="1632" hidden="1" x14ac:dyDescent="0.35"/>
    <row r="1633" hidden="1" x14ac:dyDescent="0.35"/>
    <row r="1634" hidden="1" x14ac:dyDescent="0.35"/>
    <row r="1635" hidden="1" x14ac:dyDescent="0.35"/>
    <row r="1636" hidden="1" x14ac:dyDescent="0.35"/>
    <row r="1637" hidden="1" x14ac:dyDescent="0.35"/>
    <row r="1638" hidden="1" x14ac:dyDescent="0.35"/>
    <row r="1639" hidden="1" x14ac:dyDescent="0.35"/>
    <row r="1640" hidden="1" x14ac:dyDescent="0.35"/>
    <row r="1641" hidden="1" x14ac:dyDescent="0.35"/>
    <row r="1642" hidden="1" x14ac:dyDescent="0.35"/>
    <row r="1643" hidden="1" x14ac:dyDescent="0.35"/>
    <row r="1644" hidden="1" x14ac:dyDescent="0.35"/>
    <row r="1645" hidden="1" x14ac:dyDescent="0.35"/>
    <row r="1646" hidden="1" x14ac:dyDescent="0.35"/>
    <row r="1647" hidden="1" x14ac:dyDescent="0.35"/>
    <row r="1648" hidden="1" x14ac:dyDescent="0.35"/>
    <row r="1649" hidden="1" x14ac:dyDescent="0.35"/>
    <row r="1650" hidden="1" x14ac:dyDescent="0.35"/>
    <row r="1651" hidden="1" x14ac:dyDescent="0.35"/>
    <row r="1652" hidden="1" x14ac:dyDescent="0.35"/>
    <row r="1653" hidden="1" x14ac:dyDescent="0.35"/>
    <row r="1654" hidden="1" x14ac:dyDescent="0.35"/>
    <row r="1655" hidden="1" x14ac:dyDescent="0.35"/>
    <row r="1656" hidden="1" x14ac:dyDescent="0.35"/>
    <row r="1657" hidden="1" x14ac:dyDescent="0.35"/>
    <row r="1658" hidden="1" x14ac:dyDescent="0.35"/>
    <row r="1659" hidden="1" x14ac:dyDescent="0.35"/>
    <row r="1660" hidden="1" x14ac:dyDescent="0.35"/>
    <row r="1661" hidden="1" x14ac:dyDescent="0.35"/>
    <row r="1662" hidden="1" x14ac:dyDescent="0.35"/>
    <row r="1663" hidden="1" x14ac:dyDescent="0.35"/>
    <row r="1664" hidden="1" x14ac:dyDescent="0.35"/>
    <row r="1665" hidden="1" x14ac:dyDescent="0.35"/>
    <row r="1666" hidden="1" x14ac:dyDescent="0.35"/>
    <row r="1667" hidden="1" x14ac:dyDescent="0.35"/>
    <row r="1668" hidden="1" x14ac:dyDescent="0.35"/>
    <row r="1669" hidden="1" x14ac:dyDescent="0.35"/>
    <row r="1670" hidden="1" x14ac:dyDescent="0.35"/>
    <row r="1671" hidden="1" x14ac:dyDescent="0.35"/>
    <row r="1672" hidden="1" x14ac:dyDescent="0.35"/>
    <row r="1673" hidden="1" x14ac:dyDescent="0.35"/>
    <row r="1674" hidden="1" x14ac:dyDescent="0.35"/>
    <row r="1675" hidden="1" x14ac:dyDescent="0.35"/>
    <row r="1676" hidden="1" x14ac:dyDescent="0.35"/>
    <row r="1677" hidden="1" x14ac:dyDescent="0.35"/>
    <row r="1678" hidden="1" x14ac:dyDescent="0.35"/>
    <row r="1679" hidden="1" x14ac:dyDescent="0.35"/>
    <row r="1680" hidden="1" x14ac:dyDescent="0.35"/>
    <row r="1681" hidden="1" x14ac:dyDescent="0.35"/>
    <row r="1682" hidden="1" x14ac:dyDescent="0.35"/>
    <row r="1683" hidden="1" x14ac:dyDescent="0.35"/>
    <row r="1684" hidden="1" x14ac:dyDescent="0.35"/>
    <row r="1685" hidden="1" x14ac:dyDescent="0.35"/>
    <row r="1686" hidden="1" x14ac:dyDescent="0.35"/>
    <row r="1687" hidden="1" x14ac:dyDescent="0.35"/>
    <row r="1688" hidden="1" x14ac:dyDescent="0.35"/>
    <row r="1689" hidden="1" x14ac:dyDescent="0.35"/>
    <row r="1690" hidden="1" x14ac:dyDescent="0.35"/>
    <row r="1691" hidden="1" x14ac:dyDescent="0.35"/>
    <row r="1692" hidden="1" x14ac:dyDescent="0.35"/>
    <row r="1693" hidden="1" x14ac:dyDescent="0.35"/>
    <row r="1694" hidden="1" x14ac:dyDescent="0.35"/>
    <row r="1695" hidden="1" x14ac:dyDescent="0.35"/>
    <row r="1696" hidden="1" x14ac:dyDescent="0.35"/>
    <row r="1697" hidden="1" x14ac:dyDescent="0.35"/>
    <row r="1698" hidden="1" x14ac:dyDescent="0.35"/>
    <row r="1699" hidden="1" x14ac:dyDescent="0.35"/>
    <row r="1700" hidden="1" x14ac:dyDescent="0.35"/>
    <row r="1701" hidden="1" x14ac:dyDescent="0.35"/>
    <row r="1702" hidden="1" x14ac:dyDescent="0.35"/>
    <row r="1703" hidden="1" x14ac:dyDescent="0.35"/>
    <row r="1704" hidden="1" x14ac:dyDescent="0.35"/>
    <row r="1705" hidden="1" x14ac:dyDescent="0.35"/>
    <row r="1706" hidden="1" x14ac:dyDescent="0.35"/>
    <row r="1707" hidden="1" x14ac:dyDescent="0.35"/>
    <row r="1708" hidden="1" x14ac:dyDescent="0.35"/>
    <row r="1709" hidden="1" x14ac:dyDescent="0.35"/>
    <row r="1710" hidden="1" x14ac:dyDescent="0.35"/>
    <row r="1711" hidden="1" x14ac:dyDescent="0.35"/>
    <row r="1712" hidden="1" x14ac:dyDescent="0.35"/>
    <row r="1713" hidden="1" x14ac:dyDescent="0.35"/>
    <row r="1714" hidden="1" x14ac:dyDescent="0.35"/>
    <row r="1715" hidden="1" x14ac:dyDescent="0.35"/>
    <row r="1716" hidden="1" x14ac:dyDescent="0.35"/>
    <row r="1717" hidden="1" x14ac:dyDescent="0.35"/>
    <row r="1718" hidden="1" x14ac:dyDescent="0.35"/>
    <row r="1719" hidden="1" x14ac:dyDescent="0.35"/>
    <row r="1720" hidden="1" x14ac:dyDescent="0.35"/>
    <row r="1721" hidden="1" x14ac:dyDescent="0.35"/>
    <row r="1722" hidden="1" x14ac:dyDescent="0.35"/>
    <row r="1723" hidden="1" x14ac:dyDescent="0.35"/>
    <row r="1724" hidden="1" x14ac:dyDescent="0.35"/>
    <row r="1725" hidden="1" x14ac:dyDescent="0.35"/>
    <row r="1726" hidden="1" x14ac:dyDescent="0.35"/>
    <row r="1727" hidden="1" x14ac:dyDescent="0.35"/>
    <row r="1728" hidden="1" x14ac:dyDescent="0.35"/>
    <row r="1729" hidden="1" x14ac:dyDescent="0.35"/>
    <row r="1730" hidden="1" x14ac:dyDescent="0.35"/>
    <row r="1731" hidden="1" x14ac:dyDescent="0.35"/>
    <row r="1732" hidden="1" x14ac:dyDescent="0.35"/>
    <row r="1733" hidden="1" x14ac:dyDescent="0.35"/>
    <row r="1734" hidden="1" x14ac:dyDescent="0.35"/>
    <row r="1735" hidden="1" x14ac:dyDescent="0.35"/>
    <row r="1736" hidden="1" x14ac:dyDescent="0.35"/>
    <row r="1737" hidden="1" x14ac:dyDescent="0.35"/>
    <row r="1738" hidden="1" x14ac:dyDescent="0.35"/>
    <row r="1739" hidden="1" x14ac:dyDescent="0.35"/>
    <row r="1740" hidden="1" x14ac:dyDescent="0.35"/>
    <row r="1741" hidden="1" x14ac:dyDescent="0.35"/>
    <row r="1742" hidden="1" x14ac:dyDescent="0.35"/>
    <row r="1743" hidden="1" x14ac:dyDescent="0.35"/>
    <row r="1744" hidden="1" x14ac:dyDescent="0.35"/>
    <row r="1745" hidden="1" x14ac:dyDescent="0.35"/>
    <row r="1746" hidden="1" x14ac:dyDescent="0.35"/>
    <row r="1747" hidden="1" x14ac:dyDescent="0.35"/>
    <row r="1748" hidden="1" x14ac:dyDescent="0.35"/>
    <row r="1749" hidden="1" x14ac:dyDescent="0.35"/>
    <row r="1750" hidden="1" x14ac:dyDescent="0.35"/>
    <row r="1751" hidden="1" x14ac:dyDescent="0.35"/>
    <row r="1752" hidden="1" x14ac:dyDescent="0.35"/>
    <row r="1753" hidden="1" x14ac:dyDescent="0.35"/>
    <row r="1754" hidden="1" x14ac:dyDescent="0.35"/>
    <row r="1755" hidden="1" x14ac:dyDescent="0.35"/>
    <row r="1756" hidden="1" x14ac:dyDescent="0.35"/>
    <row r="1757" hidden="1" x14ac:dyDescent="0.35"/>
    <row r="1758" hidden="1" x14ac:dyDescent="0.35"/>
    <row r="1759" hidden="1" x14ac:dyDescent="0.35"/>
    <row r="1760" hidden="1" x14ac:dyDescent="0.35"/>
    <row r="1761" hidden="1" x14ac:dyDescent="0.35"/>
    <row r="1762" hidden="1" x14ac:dyDescent="0.35"/>
    <row r="1763" hidden="1" x14ac:dyDescent="0.35"/>
    <row r="1764" hidden="1" x14ac:dyDescent="0.35"/>
    <row r="1765" hidden="1" x14ac:dyDescent="0.35"/>
    <row r="1766" hidden="1" x14ac:dyDescent="0.35"/>
    <row r="1767" hidden="1" x14ac:dyDescent="0.35"/>
    <row r="1768" hidden="1" x14ac:dyDescent="0.35"/>
    <row r="1769" hidden="1" x14ac:dyDescent="0.35"/>
    <row r="1770" hidden="1" x14ac:dyDescent="0.35"/>
    <row r="1771" hidden="1" x14ac:dyDescent="0.35"/>
    <row r="1772" hidden="1" x14ac:dyDescent="0.35"/>
    <row r="1773" hidden="1" x14ac:dyDescent="0.35"/>
    <row r="1774" hidden="1" x14ac:dyDescent="0.35"/>
    <row r="1775" hidden="1" x14ac:dyDescent="0.35"/>
    <row r="1776" hidden="1" x14ac:dyDescent="0.35"/>
    <row r="1777" hidden="1" x14ac:dyDescent="0.35"/>
    <row r="1778" hidden="1" x14ac:dyDescent="0.35"/>
    <row r="1779" hidden="1" x14ac:dyDescent="0.35"/>
    <row r="1780" hidden="1" x14ac:dyDescent="0.35"/>
    <row r="1781" hidden="1" x14ac:dyDescent="0.35"/>
    <row r="1782" hidden="1" x14ac:dyDescent="0.35"/>
    <row r="1783" hidden="1" x14ac:dyDescent="0.35"/>
    <row r="1784" hidden="1" x14ac:dyDescent="0.35"/>
    <row r="1785" hidden="1" x14ac:dyDescent="0.35"/>
    <row r="1786" hidden="1" x14ac:dyDescent="0.35"/>
    <row r="1787" hidden="1" x14ac:dyDescent="0.35"/>
    <row r="1788" hidden="1" x14ac:dyDescent="0.35"/>
    <row r="1789" hidden="1" x14ac:dyDescent="0.35"/>
    <row r="1790" hidden="1" x14ac:dyDescent="0.35"/>
    <row r="1791" hidden="1" x14ac:dyDescent="0.35"/>
    <row r="1792" hidden="1" x14ac:dyDescent="0.35"/>
    <row r="1793" hidden="1" x14ac:dyDescent="0.35"/>
    <row r="1794" hidden="1" x14ac:dyDescent="0.35"/>
    <row r="1795" hidden="1" x14ac:dyDescent="0.35"/>
    <row r="1796" hidden="1" x14ac:dyDescent="0.35"/>
    <row r="1797" hidden="1" x14ac:dyDescent="0.35"/>
    <row r="1798" hidden="1" x14ac:dyDescent="0.35"/>
    <row r="1799" hidden="1" x14ac:dyDescent="0.35"/>
    <row r="1800" hidden="1" x14ac:dyDescent="0.35"/>
    <row r="1801" hidden="1" x14ac:dyDescent="0.35"/>
    <row r="1802" hidden="1" x14ac:dyDescent="0.35"/>
    <row r="1803" hidden="1" x14ac:dyDescent="0.35"/>
    <row r="1804" hidden="1" x14ac:dyDescent="0.35"/>
    <row r="1805" hidden="1" x14ac:dyDescent="0.35"/>
    <row r="1806" hidden="1" x14ac:dyDescent="0.35"/>
    <row r="1807" hidden="1" x14ac:dyDescent="0.35"/>
    <row r="1808" hidden="1" x14ac:dyDescent="0.35"/>
    <row r="1809" hidden="1" x14ac:dyDescent="0.35"/>
    <row r="1810" hidden="1" x14ac:dyDescent="0.35"/>
    <row r="1811" hidden="1" x14ac:dyDescent="0.35"/>
    <row r="1812" hidden="1" x14ac:dyDescent="0.35"/>
    <row r="1813" hidden="1" x14ac:dyDescent="0.35"/>
    <row r="1814" hidden="1" x14ac:dyDescent="0.35"/>
    <row r="1815" hidden="1" x14ac:dyDescent="0.35"/>
    <row r="1816" hidden="1" x14ac:dyDescent="0.35"/>
    <row r="1817" hidden="1" x14ac:dyDescent="0.35"/>
    <row r="1818" hidden="1" x14ac:dyDescent="0.35"/>
    <row r="1819" hidden="1" x14ac:dyDescent="0.35"/>
    <row r="1820" hidden="1" x14ac:dyDescent="0.35"/>
    <row r="1821" hidden="1" x14ac:dyDescent="0.35"/>
    <row r="1822" hidden="1" x14ac:dyDescent="0.35"/>
    <row r="1823" hidden="1" x14ac:dyDescent="0.35"/>
    <row r="1824" hidden="1" x14ac:dyDescent="0.35"/>
    <row r="1825" hidden="1" x14ac:dyDescent="0.35"/>
    <row r="1826" hidden="1" x14ac:dyDescent="0.35"/>
    <row r="1827" hidden="1" x14ac:dyDescent="0.35"/>
    <row r="1828" hidden="1" x14ac:dyDescent="0.35"/>
    <row r="1829" hidden="1" x14ac:dyDescent="0.35"/>
    <row r="1830" hidden="1" x14ac:dyDescent="0.35"/>
    <row r="1831" hidden="1" x14ac:dyDescent="0.35"/>
    <row r="1832" hidden="1" x14ac:dyDescent="0.35"/>
    <row r="1833" hidden="1" x14ac:dyDescent="0.35"/>
    <row r="1834" hidden="1" x14ac:dyDescent="0.35"/>
    <row r="1835" hidden="1" x14ac:dyDescent="0.35"/>
    <row r="1836" hidden="1" x14ac:dyDescent="0.35"/>
    <row r="1837" hidden="1" x14ac:dyDescent="0.35"/>
    <row r="1838" hidden="1" x14ac:dyDescent="0.35"/>
    <row r="1839" hidden="1" x14ac:dyDescent="0.35"/>
    <row r="1840" hidden="1" x14ac:dyDescent="0.35"/>
    <row r="1841" hidden="1" x14ac:dyDescent="0.35"/>
    <row r="1842" hidden="1" x14ac:dyDescent="0.35"/>
    <row r="1843" hidden="1" x14ac:dyDescent="0.35"/>
    <row r="1844" hidden="1" x14ac:dyDescent="0.35"/>
    <row r="1845" hidden="1" x14ac:dyDescent="0.35"/>
    <row r="1846" hidden="1" x14ac:dyDescent="0.35"/>
    <row r="1847" hidden="1" x14ac:dyDescent="0.35"/>
    <row r="1848" hidden="1" x14ac:dyDescent="0.35"/>
    <row r="1849" hidden="1" x14ac:dyDescent="0.35"/>
    <row r="1850" hidden="1" x14ac:dyDescent="0.35"/>
    <row r="1851" hidden="1" x14ac:dyDescent="0.35"/>
    <row r="1852" hidden="1" x14ac:dyDescent="0.35"/>
    <row r="1853" hidden="1" x14ac:dyDescent="0.35"/>
    <row r="1854" hidden="1" x14ac:dyDescent="0.35"/>
    <row r="1855" hidden="1" x14ac:dyDescent="0.35"/>
    <row r="1856" hidden="1" x14ac:dyDescent="0.35"/>
    <row r="1857" hidden="1" x14ac:dyDescent="0.35"/>
    <row r="1858" hidden="1" x14ac:dyDescent="0.35"/>
    <row r="1859" hidden="1" x14ac:dyDescent="0.35"/>
    <row r="1860" hidden="1" x14ac:dyDescent="0.35"/>
    <row r="1861" hidden="1" x14ac:dyDescent="0.35"/>
    <row r="1862" hidden="1" x14ac:dyDescent="0.35"/>
    <row r="1863" hidden="1" x14ac:dyDescent="0.35"/>
    <row r="1864" hidden="1" x14ac:dyDescent="0.35"/>
    <row r="1865" hidden="1" x14ac:dyDescent="0.35"/>
    <row r="1866" hidden="1" x14ac:dyDescent="0.35"/>
    <row r="1867" hidden="1" x14ac:dyDescent="0.35"/>
    <row r="1868" hidden="1" x14ac:dyDescent="0.35"/>
    <row r="1869" hidden="1" x14ac:dyDescent="0.35"/>
    <row r="1870" hidden="1" x14ac:dyDescent="0.35"/>
    <row r="1871" hidden="1" x14ac:dyDescent="0.35"/>
    <row r="1872" hidden="1" x14ac:dyDescent="0.35"/>
    <row r="1873" hidden="1" x14ac:dyDescent="0.35"/>
    <row r="1874" hidden="1" x14ac:dyDescent="0.35"/>
    <row r="1875" hidden="1" x14ac:dyDescent="0.35"/>
    <row r="1876" hidden="1" x14ac:dyDescent="0.35"/>
    <row r="1877" hidden="1" x14ac:dyDescent="0.35"/>
    <row r="1878" hidden="1" x14ac:dyDescent="0.35"/>
    <row r="1879" hidden="1" x14ac:dyDescent="0.35"/>
    <row r="1880" hidden="1" x14ac:dyDescent="0.35"/>
    <row r="1881" hidden="1" x14ac:dyDescent="0.35"/>
    <row r="1882" hidden="1" x14ac:dyDescent="0.35"/>
    <row r="1883" hidden="1" x14ac:dyDescent="0.35"/>
    <row r="1884" hidden="1" x14ac:dyDescent="0.35"/>
    <row r="1885" hidden="1" x14ac:dyDescent="0.35"/>
    <row r="1886" hidden="1" x14ac:dyDescent="0.35"/>
    <row r="1887" hidden="1" x14ac:dyDescent="0.35"/>
    <row r="1888" hidden="1" x14ac:dyDescent="0.35"/>
    <row r="1889" hidden="1" x14ac:dyDescent="0.35"/>
    <row r="1890" hidden="1" x14ac:dyDescent="0.35"/>
    <row r="1891" hidden="1" x14ac:dyDescent="0.35"/>
    <row r="1892" hidden="1" x14ac:dyDescent="0.35"/>
    <row r="1893" hidden="1" x14ac:dyDescent="0.35"/>
    <row r="1894" hidden="1" x14ac:dyDescent="0.35"/>
    <row r="1895" hidden="1" x14ac:dyDescent="0.35"/>
    <row r="1896" hidden="1" x14ac:dyDescent="0.35"/>
    <row r="1897" hidden="1" x14ac:dyDescent="0.35"/>
    <row r="1898" hidden="1" x14ac:dyDescent="0.35"/>
    <row r="1899" hidden="1" x14ac:dyDescent="0.35"/>
    <row r="1900" hidden="1" x14ac:dyDescent="0.35"/>
    <row r="1901" hidden="1" x14ac:dyDescent="0.35"/>
    <row r="1902" hidden="1" x14ac:dyDescent="0.35"/>
    <row r="1903" hidden="1" x14ac:dyDescent="0.35"/>
    <row r="1904" hidden="1" x14ac:dyDescent="0.35"/>
    <row r="1905" hidden="1" x14ac:dyDescent="0.35"/>
    <row r="1906" hidden="1" x14ac:dyDescent="0.35"/>
    <row r="1907" hidden="1" x14ac:dyDescent="0.35"/>
    <row r="1908" hidden="1" x14ac:dyDescent="0.35"/>
    <row r="1909" hidden="1" x14ac:dyDescent="0.35"/>
    <row r="1910" hidden="1" x14ac:dyDescent="0.35"/>
    <row r="1911" hidden="1" x14ac:dyDescent="0.35"/>
    <row r="1912" hidden="1" x14ac:dyDescent="0.35"/>
    <row r="1913" hidden="1" x14ac:dyDescent="0.35"/>
    <row r="1914" hidden="1" x14ac:dyDescent="0.35"/>
    <row r="1915" hidden="1" x14ac:dyDescent="0.35"/>
    <row r="1916" hidden="1" x14ac:dyDescent="0.35"/>
    <row r="1917" hidden="1" x14ac:dyDescent="0.35"/>
    <row r="1918" hidden="1" x14ac:dyDescent="0.35"/>
    <row r="1919" hidden="1" x14ac:dyDescent="0.35"/>
    <row r="1920" hidden="1" x14ac:dyDescent="0.35"/>
    <row r="1921" hidden="1" x14ac:dyDescent="0.35"/>
    <row r="1922" hidden="1" x14ac:dyDescent="0.35"/>
    <row r="1923" hidden="1" x14ac:dyDescent="0.35"/>
    <row r="1924" hidden="1" x14ac:dyDescent="0.35"/>
    <row r="1925" hidden="1" x14ac:dyDescent="0.35"/>
    <row r="1926" hidden="1" x14ac:dyDescent="0.35"/>
    <row r="1927" hidden="1" x14ac:dyDescent="0.35"/>
    <row r="1928" hidden="1" x14ac:dyDescent="0.35"/>
    <row r="1929" hidden="1" x14ac:dyDescent="0.35"/>
    <row r="1930" hidden="1" x14ac:dyDescent="0.35"/>
    <row r="1931" hidden="1" x14ac:dyDescent="0.35"/>
    <row r="1932" hidden="1" x14ac:dyDescent="0.35"/>
    <row r="1933" hidden="1" x14ac:dyDescent="0.35"/>
    <row r="1934" hidden="1" x14ac:dyDescent="0.35"/>
    <row r="1935" hidden="1" x14ac:dyDescent="0.35"/>
    <row r="1936" hidden="1" x14ac:dyDescent="0.35"/>
    <row r="1937" hidden="1" x14ac:dyDescent="0.35"/>
    <row r="1938" hidden="1" x14ac:dyDescent="0.35"/>
    <row r="1939" hidden="1" x14ac:dyDescent="0.35"/>
    <row r="1940" hidden="1" x14ac:dyDescent="0.35"/>
    <row r="1941" hidden="1" x14ac:dyDescent="0.35"/>
    <row r="1942" hidden="1" x14ac:dyDescent="0.35"/>
    <row r="1943" hidden="1" x14ac:dyDescent="0.35"/>
    <row r="1944" hidden="1" x14ac:dyDescent="0.35"/>
    <row r="1945" hidden="1" x14ac:dyDescent="0.35"/>
    <row r="1946" hidden="1" x14ac:dyDescent="0.35"/>
    <row r="1947" hidden="1" x14ac:dyDescent="0.35"/>
    <row r="1948" hidden="1" x14ac:dyDescent="0.35"/>
    <row r="1949" hidden="1" x14ac:dyDescent="0.35"/>
    <row r="1950" hidden="1" x14ac:dyDescent="0.35"/>
    <row r="1951" hidden="1" x14ac:dyDescent="0.35"/>
    <row r="1952" hidden="1" x14ac:dyDescent="0.35"/>
    <row r="1953" hidden="1" x14ac:dyDescent="0.35"/>
    <row r="1954" hidden="1" x14ac:dyDescent="0.35"/>
    <row r="1955" hidden="1" x14ac:dyDescent="0.35"/>
    <row r="1956" hidden="1" x14ac:dyDescent="0.35"/>
    <row r="1957" hidden="1" x14ac:dyDescent="0.35"/>
    <row r="1958" hidden="1" x14ac:dyDescent="0.35"/>
    <row r="1959" hidden="1" x14ac:dyDescent="0.35"/>
    <row r="1960" hidden="1" x14ac:dyDescent="0.35"/>
    <row r="1961" hidden="1" x14ac:dyDescent="0.35"/>
    <row r="1962" hidden="1" x14ac:dyDescent="0.35"/>
    <row r="1963" hidden="1" x14ac:dyDescent="0.35"/>
    <row r="1964" hidden="1" x14ac:dyDescent="0.35"/>
    <row r="1965" hidden="1" x14ac:dyDescent="0.35"/>
    <row r="1966" hidden="1" x14ac:dyDescent="0.35"/>
    <row r="1967" hidden="1" x14ac:dyDescent="0.35"/>
    <row r="1968" hidden="1" x14ac:dyDescent="0.35"/>
    <row r="1969" hidden="1" x14ac:dyDescent="0.35"/>
    <row r="1970" hidden="1" x14ac:dyDescent="0.35"/>
    <row r="1971" hidden="1" x14ac:dyDescent="0.35"/>
    <row r="1972" hidden="1" x14ac:dyDescent="0.35"/>
    <row r="1973" hidden="1" x14ac:dyDescent="0.35"/>
    <row r="1974" hidden="1" x14ac:dyDescent="0.35"/>
    <row r="1975" hidden="1" x14ac:dyDescent="0.35"/>
    <row r="1976" hidden="1" x14ac:dyDescent="0.35"/>
    <row r="1977" hidden="1" x14ac:dyDescent="0.35"/>
    <row r="1978" hidden="1" x14ac:dyDescent="0.35"/>
    <row r="1979" hidden="1" x14ac:dyDescent="0.35"/>
    <row r="1980" hidden="1" x14ac:dyDescent="0.35"/>
    <row r="1981" hidden="1" x14ac:dyDescent="0.35"/>
    <row r="1982" hidden="1" x14ac:dyDescent="0.35"/>
    <row r="1983" hidden="1" x14ac:dyDescent="0.35"/>
    <row r="1984" hidden="1" x14ac:dyDescent="0.35"/>
    <row r="1985" hidden="1" x14ac:dyDescent="0.35"/>
    <row r="1986" hidden="1" x14ac:dyDescent="0.35"/>
    <row r="1987" hidden="1" x14ac:dyDescent="0.35"/>
    <row r="1988" hidden="1" x14ac:dyDescent="0.35"/>
    <row r="1989" hidden="1" x14ac:dyDescent="0.35"/>
    <row r="1990" hidden="1" x14ac:dyDescent="0.35"/>
    <row r="1991" hidden="1" x14ac:dyDescent="0.35"/>
    <row r="1992" hidden="1" x14ac:dyDescent="0.35"/>
    <row r="1993" hidden="1" x14ac:dyDescent="0.35"/>
    <row r="1994" hidden="1" x14ac:dyDescent="0.35"/>
    <row r="1995" hidden="1" x14ac:dyDescent="0.35"/>
    <row r="1996" hidden="1" x14ac:dyDescent="0.35"/>
    <row r="1997" hidden="1" x14ac:dyDescent="0.35"/>
    <row r="1998" hidden="1" x14ac:dyDescent="0.35"/>
    <row r="1999" hidden="1" x14ac:dyDescent="0.35"/>
    <row r="2000" hidden="1" x14ac:dyDescent="0.35"/>
    <row r="2001" hidden="1" x14ac:dyDescent="0.35"/>
    <row r="2002" hidden="1" x14ac:dyDescent="0.35"/>
    <row r="2003" hidden="1" x14ac:dyDescent="0.35"/>
    <row r="2004" hidden="1" x14ac:dyDescent="0.35"/>
    <row r="2005" hidden="1" x14ac:dyDescent="0.35"/>
    <row r="2006" hidden="1" x14ac:dyDescent="0.35"/>
    <row r="2007" hidden="1" x14ac:dyDescent="0.35"/>
    <row r="2008" hidden="1" x14ac:dyDescent="0.35"/>
    <row r="2009" hidden="1" x14ac:dyDescent="0.35"/>
    <row r="2010" hidden="1" x14ac:dyDescent="0.35"/>
    <row r="2011" hidden="1" x14ac:dyDescent="0.35"/>
    <row r="2012" hidden="1" x14ac:dyDescent="0.35"/>
    <row r="2013" hidden="1" x14ac:dyDescent="0.35"/>
    <row r="2014" hidden="1" x14ac:dyDescent="0.35"/>
    <row r="2015" hidden="1" x14ac:dyDescent="0.35"/>
    <row r="2016" hidden="1" x14ac:dyDescent="0.35"/>
    <row r="2017" hidden="1" x14ac:dyDescent="0.35"/>
    <row r="2018" hidden="1" x14ac:dyDescent="0.35"/>
    <row r="2019" hidden="1" x14ac:dyDescent="0.35"/>
    <row r="2020" hidden="1" x14ac:dyDescent="0.35"/>
    <row r="2021" hidden="1" x14ac:dyDescent="0.35"/>
    <row r="2022" hidden="1" x14ac:dyDescent="0.35"/>
    <row r="2023" hidden="1" x14ac:dyDescent="0.35"/>
    <row r="2024" hidden="1" x14ac:dyDescent="0.35"/>
    <row r="2025" hidden="1" x14ac:dyDescent="0.35"/>
    <row r="2026" hidden="1" x14ac:dyDescent="0.35"/>
    <row r="2027" hidden="1" x14ac:dyDescent="0.35"/>
    <row r="2028" hidden="1" x14ac:dyDescent="0.35"/>
    <row r="2029" hidden="1" x14ac:dyDescent="0.35"/>
    <row r="2030" hidden="1" x14ac:dyDescent="0.35"/>
    <row r="2031" hidden="1" x14ac:dyDescent="0.35"/>
    <row r="2032" hidden="1" x14ac:dyDescent="0.35"/>
    <row r="2033" hidden="1" x14ac:dyDescent="0.35"/>
    <row r="2034" hidden="1" x14ac:dyDescent="0.35"/>
    <row r="2035" hidden="1" x14ac:dyDescent="0.35"/>
    <row r="2036" hidden="1" x14ac:dyDescent="0.35"/>
    <row r="2037" hidden="1" x14ac:dyDescent="0.35"/>
    <row r="2038" hidden="1" x14ac:dyDescent="0.35"/>
    <row r="2039" hidden="1" x14ac:dyDescent="0.35"/>
    <row r="2040" hidden="1" x14ac:dyDescent="0.35"/>
    <row r="2041" hidden="1" x14ac:dyDescent="0.35"/>
    <row r="2042" hidden="1" x14ac:dyDescent="0.35"/>
    <row r="2043" hidden="1" x14ac:dyDescent="0.35"/>
    <row r="2044" hidden="1" x14ac:dyDescent="0.35"/>
    <row r="2045" hidden="1" x14ac:dyDescent="0.35"/>
    <row r="2046" hidden="1" x14ac:dyDescent="0.35"/>
    <row r="2047" hidden="1" x14ac:dyDescent="0.35"/>
    <row r="2048" hidden="1" x14ac:dyDescent="0.35"/>
    <row r="2049" hidden="1" x14ac:dyDescent="0.35"/>
    <row r="2050" hidden="1" x14ac:dyDescent="0.35"/>
    <row r="2051" hidden="1" x14ac:dyDescent="0.35"/>
    <row r="2052" hidden="1" x14ac:dyDescent="0.35"/>
    <row r="2053" hidden="1" x14ac:dyDescent="0.35"/>
    <row r="2054" hidden="1" x14ac:dyDescent="0.35"/>
    <row r="2055" hidden="1" x14ac:dyDescent="0.35"/>
    <row r="2056" hidden="1" x14ac:dyDescent="0.35"/>
    <row r="2057" hidden="1" x14ac:dyDescent="0.35"/>
    <row r="2058" hidden="1" x14ac:dyDescent="0.35"/>
    <row r="2059" hidden="1" x14ac:dyDescent="0.35"/>
    <row r="2060" hidden="1" x14ac:dyDescent="0.35"/>
    <row r="2061" hidden="1" x14ac:dyDescent="0.35"/>
    <row r="2062" hidden="1" x14ac:dyDescent="0.35"/>
    <row r="2063" hidden="1" x14ac:dyDescent="0.35"/>
    <row r="2064" hidden="1" x14ac:dyDescent="0.35"/>
    <row r="2065" hidden="1" x14ac:dyDescent="0.35"/>
    <row r="2066" hidden="1" x14ac:dyDescent="0.35"/>
    <row r="2067" hidden="1" x14ac:dyDescent="0.35"/>
    <row r="2068" hidden="1" x14ac:dyDescent="0.35"/>
    <row r="2069" hidden="1" x14ac:dyDescent="0.35"/>
    <row r="2070" hidden="1" x14ac:dyDescent="0.35"/>
    <row r="2071" hidden="1" x14ac:dyDescent="0.35"/>
    <row r="2072" hidden="1" x14ac:dyDescent="0.35"/>
    <row r="2073" hidden="1" x14ac:dyDescent="0.35"/>
    <row r="2074" hidden="1" x14ac:dyDescent="0.35"/>
    <row r="2075" hidden="1" x14ac:dyDescent="0.35"/>
    <row r="2076" hidden="1" x14ac:dyDescent="0.35"/>
    <row r="2077" hidden="1" x14ac:dyDescent="0.35"/>
    <row r="2078" hidden="1" x14ac:dyDescent="0.35"/>
    <row r="2079" hidden="1" x14ac:dyDescent="0.35"/>
    <row r="2080" hidden="1" x14ac:dyDescent="0.35"/>
    <row r="2081" hidden="1" x14ac:dyDescent="0.35"/>
    <row r="2082" hidden="1" x14ac:dyDescent="0.35"/>
    <row r="2083" hidden="1" x14ac:dyDescent="0.35"/>
    <row r="2084" hidden="1" x14ac:dyDescent="0.35"/>
    <row r="2085" hidden="1" x14ac:dyDescent="0.35"/>
    <row r="2086" hidden="1" x14ac:dyDescent="0.35"/>
    <row r="2087" hidden="1" x14ac:dyDescent="0.35"/>
    <row r="2088" hidden="1" x14ac:dyDescent="0.35"/>
    <row r="2089" hidden="1" x14ac:dyDescent="0.35"/>
    <row r="2090" hidden="1" x14ac:dyDescent="0.35"/>
    <row r="2091" hidden="1" x14ac:dyDescent="0.35"/>
    <row r="2092" hidden="1" x14ac:dyDescent="0.35"/>
    <row r="2093" hidden="1" x14ac:dyDescent="0.35"/>
    <row r="2094" hidden="1" x14ac:dyDescent="0.35"/>
    <row r="2095" hidden="1" x14ac:dyDescent="0.35"/>
    <row r="2096" hidden="1" x14ac:dyDescent="0.35"/>
    <row r="2097" hidden="1" x14ac:dyDescent="0.35"/>
    <row r="2098" hidden="1" x14ac:dyDescent="0.35"/>
    <row r="2099" hidden="1" x14ac:dyDescent="0.35"/>
    <row r="2100" hidden="1" x14ac:dyDescent="0.35"/>
    <row r="2101" hidden="1" x14ac:dyDescent="0.35"/>
    <row r="2102" hidden="1" x14ac:dyDescent="0.35"/>
    <row r="2103" hidden="1" x14ac:dyDescent="0.35"/>
    <row r="2104" hidden="1" x14ac:dyDescent="0.35"/>
    <row r="2105" hidden="1" x14ac:dyDescent="0.35"/>
    <row r="2106" hidden="1" x14ac:dyDescent="0.35"/>
    <row r="2107" hidden="1" x14ac:dyDescent="0.35"/>
    <row r="2108" hidden="1" x14ac:dyDescent="0.35"/>
    <row r="2109" hidden="1" x14ac:dyDescent="0.35"/>
    <row r="2110" hidden="1" x14ac:dyDescent="0.35"/>
    <row r="2111" hidden="1" x14ac:dyDescent="0.35"/>
    <row r="2112" hidden="1" x14ac:dyDescent="0.35"/>
    <row r="2113" hidden="1" x14ac:dyDescent="0.35"/>
    <row r="2114" hidden="1" x14ac:dyDescent="0.35"/>
    <row r="2115" hidden="1" x14ac:dyDescent="0.35"/>
    <row r="2116" hidden="1" x14ac:dyDescent="0.35"/>
    <row r="2117" hidden="1" x14ac:dyDescent="0.35"/>
    <row r="2118" hidden="1" x14ac:dyDescent="0.35"/>
    <row r="2119" hidden="1" x14ac:dyDescent="0.35"/>
    <row r="2120" hidden="1" x14ac:dyDescent="0.35"/>
    <row r="2121" hidden="1" x14ac:dyDescent="0.35"/>
    <row r="2122" hidden="1" x14ac:dyDescent="0.35"/>
    <row r="2123" hidden="1" x14ac:dyDescent="0.35"/>
    <row r="2124" hidden="1" x14ac:dyDescent="0.35"/>
    <row r="2125" hidden="1" x14ac:dyDescent="0.35"/>
    <row r="2126" hidden="1" x14ac:dyDescent="0.35"/>
    <row r="2127" hidden="1" x14ac:dyDescent="0.35"/>
    <row r="2128" hidden="1" x14ac:dyDescent="0.35"/>
    <row r="2129" hidden="1" x14ac:dyDescent="0.35"/>
    <row r="2130" hidden="1" x14ac:dyDescent="0.35"/>
    <row r="2131" hidden="1" x14ac:dyDescent="0.35"/>
    <row r="2132" hidden="1" x14ac:dyDescent="0.35"/>
    <row r="2133" hidden="1" x14ac:dyDescent="0.35"/>
    <row r="2134" hidden="1" x14ac:dyDescent="0.35"/>
    <row r="2135" hidden="1" x14ac:dyDescent="0.35"/>
    <row r="2136" hidden="1" x14ac:dyDescent="0.35"/>
    <row r="2137" hidden="1" x14ac:dyDescent="0.35"/>
    <row r="2138" hidden="1" x14ac:dyDescent="0.35"/>
    <row r="2139" hidden="1" x14ac:dyDescent="0.35"/>
    <row r="2140" hidden="1" x14ac:dyDescent="0.35"/>
    <row r="2141" hidden="1" x14ac:dyDescent="0.35"/>
    <row r="2142" hidden="1" x14ac:dyDescent="0.35"/>
    <row r="2143" hidden="1" x14ac:dyDescent="0.35"/>
    <row r="2144" hidden="1" x14ac:dyDescent="0.35"/>
    <row r="2145" hidden="1" x14ac:dyDescent="0.35"/>
    <row r="2146" hidden="1" x14ac:dyDescent="0.35"/>
    <row r="2147" hidden="1" x14ac:dyDescent="0.35"/>
    <row r="2148" hidden="1" x14ac:dyDescent="0.35"/>
    <row r="2149" hidden="1" x14ac:dyDescent="0.35"/>
    <row r="2150" hidden="1" x14ac:dyDescent="0.35"/>
    <row r="2151" hidden="1" x14ac:dyDescent="0.35"/>
    <row r="2152" hidden="1" x14ac:dyDescent="0.35"/>
    <row r="2153" hidden="1" x14ac:dyDescent="0.35"/>
    <row r="2154" hidden="1" x14ac:dyDescent="0.35"/>
    <row r="2155" hidden="1" x14ac:dyDescent="0.35"/>
    <row r="2156" hidden="1" x14ac:dyDescent="0.35"/>
    <row r="2157" hidden="1" x14ac:dyDescent="0.35"/>
    <row r="2158" hidden="1" x14ac:dyDescent="0.35"/>
    <row r="2159" hidden="1" x14ac:dyDescent="0.35"/>
    <row r="2160" hidden="1" x14ac:dyDescent="0.35"/>
    <row r="2161" hidden="1" x14ac:dyDescent="0.35"/>
    <row r="2162" hidden="1" x14ac:dyDescent="0.35"/>
    <row r="2163" hidden="1" x14ac:dyDescent="0.35"/>
    <row r="2164" hidden="1" x14ac:dyDescent="0.35"/>
    <row r="2165" hidden="1" x14ac:dyDescent="0.35"/>
    <row r="2166" hidden="1" x14ac:dyDescent="0.35"/>
    <row r="2167" hidden="1" x14ac:dyDescent="0.35"/>
    <row r="2168" hidden="1" x14ac:dyDescent="0.35"/>
    <row r="2169" hidden="1" x14ac:dyDescent="0.35"/>
    <row r="2170" hidden="1" x14ac:dyDescent="0.35"/>
    <row r="2171" hidden="1" x14ac:dyDescent="0.35"/>
    <row r="2172" hidden="1" x14ac:dyDescent="0.35"/>
    <row r="2173" hidden="1" x14ac:dyDescent="0.35"/>
    <row r="2174" hidden="1" x14ac:dyDescent="0.35"/>
    <row r="2175" hidden="1" x14ac:dyDescent="0.35"/>
    <row r="2176" hidden="1" x14ac:dyDescent="0.35"/>
    <row r="2177" hidden="1" x14ac:dyDescent="0.35"/>
    <row r="2178" hidden="1" x14ac:dyDescent="0.35"/>
    <row r="2179" hidden="1" x14ac:dyDescent="0.35"/>
    <row r="2180" hidden="1" x14ac:dyDescent="0.35"/>
    <row r="2181" hidden="1" x14ac:dyDescent="0.35"/>
    <row r="2182" hidden="1" x14ac:dyDescent="0.35"/>
    <row r="2183" hidden="1" x14ac:dyDescent="0.35"/>
    <row r="2184" hidden="1" x14ac:dyDescent="0.35"/>
    <row r="2185" hidden="1" x14ac:dyDescent="0.35"/>
    <row r="2186" hidden="1" x14ac:dyDescent="0.35"/>
    <row r="2187" hidden="1" x14ac:dyDescent="0.35"/>
    <row r="2188" hidden="1" x14ac:dyDescent="0.35"/>
    <row r="2189" hidden="1" x14ac:dyDescent="0.35"/>
    <row r="2190" hidden="1" x14ac:dyDescent="0.35"/>
    <row r="2191" hidden="1" x14ac:dyDescent="0.35"/>
    <row r="2192" hidden="1" x14ac:dyDescent="0.35"/>
    <row r="2193" hidden="1" x14ac:dyDescent="0.35"/>
    <row r="2194" hidden="1" x14ac:dyDescent="0.35"/>
    <row r="2195" hidden="1" x14ac:dyDescent="0.35"/>
    <row r="2196" hidden="1" x14ac:dyDescent="0.35"/>
    <row r="2197" hidden="1" x14ac:dyDescent="0.35"/>
    <row r="2198" hidden="1" x14ac:dyDescent="0.35"/>
    <row r="2199" hidden="1" x14ac:dyDescent="0.35"/>
    <row r="2200" hidden="1" x14ac:dyDescent="0.35"/>
    <row r="2201" hidden="1" x14ac:dyDescent="0.35"/>
    <row r="2202" hidden="1" x14ac:dyDescent="0.35"/>
    <row r="2203" hidden="1" x14ac:dyDescent="0.35"/>
    <row r="2204" hidden="1" x14ac:dyDescent="0.35"/>
    <row r="2205" hidden="1" x14ac:dyDescent="0.35"/>
    <row r="2206" hidden="1" x14ac:dyDescent="0.35"/>
    <row r="2207" hidden="1" x14ac:dyDescent="0.35"/>
    <row r="2208" hidden="1" x14ac:dyDescent="0.35"/>
    <row r="2209" hidden="1" x14ac:dyDescent="0.35"/>
    <row r="2210" hidden="1" x14ac:dyDescent="0.35"/>
    <row r="2211" hidden="1" x14ac:dyDescent="0.35"/>
    <row r="2212" hidden="1" x14ac:dyDescent="0.35"/>
    <row r="2213" hidden="1" x14ac:dyDescent="0.35"/>
    <row r="2214" hidden="1" x14ac:dyDescent="0.35"/>
    <row r="2215" hidden="1" x14ac:dyDescent="0.35"/>
    <row r="2216" hidden="1" x14ac:dyDescent="0.35"/>
    <row r="2217" hidden="1" x14ac:dyDescent="0.35"/>
    <row r="2218" hidden="1" x14ac:dyDescent="0.35"/>
    <row r="2219" hidden="1" x14ac:dyDescent="0.35"/>
    <row r="2220" hidden="1" x14ac:dyDescent="0.35"/>
    <row r="2221" hidden="1" x14ac:dyDescent="0.35"/>
    <row r="2222" hidden="1" x14ac:dyDescent="0.35"/>
    <row r="2223" hidden="1" x14ac:dyDescent="0.35"/>
    <row r="2224" hidden="1" x14ac:dyDescent="0.35"/>
    <row r="2225" hidden="1" x14ac:dyDescent="0.35"/>
    <row r="2226" hidden="1" x14ac:dyDescent="0.35"/>
    <row r="2227" hidden="1" x14ac:dyDescent="0.35"/>
    <row r="2228" hidden="1" x14ac:dyDescent="0.35"/>
    <row r="2229" hidden="1" x14ac:dyDescent="0.35"/>
    <row r="2230" hidden="1" x14ac:dyDescent="0.35"/>
    <row r="2231" hidden="1" x14ac:dyDescent="0.35"/>
    <row r="2232" hidden="1" x14ac:dyDescent="0.35"/>
    <row r="2233" hidden="1" x14ac:dyDescent="0.35"/>
    <row r="2234" hidden="1" x14ac:dyDescent="0.35"/>
    <row r="2235" hidden="1" x14ac:dyDescent="0.35"/>
    <row r="2236" hidden="1" x14ac:dyDescent="0.35"/>
    <row r="2237" hidden="1" x14ac:dyDescent="0.35"/>
    <row r="2238" hidden="1" x14ac:dyDescent="0.35"/>
    <row r="2239" hidden="1" x14ac:dyDescent="0.35"/>
    <row r="2240" hidden="1" x14ac:dyDescent="0.35"/>
    <row r="2241" hidden="1" x14ac:dyDescent="0.35"/>
    <row r="2242" hidden="1" x14ac:dyDescent="0.35"/>
    <row r="2243" hidden="1" x14ac:dyDescent="0.35"/>
    <row r="2244" hidden="1" x14ac:dyDescent="0.35"/>
    <row r="2245" hidden="1" x14ac:dyDescent="0.35"/>
    <row r="2246" hidden="1" x14ac:dyDescent="0.35"/>
    <row r="2247" hidden="1" x14ac:dyDescent="0.35"/>
    <row r="2248" hidden="1" x14ac:dyDescent="0.35"/>
    <row r="2249" hidden="1" x14ac:dyDescent="0.35"/>
    <row r="2250" hidden="1" x14ac:dyDescent="0.35"/>
    <row r="2251" hidden="1" x14ac:dyDescent="0.35"/>
    <row r="2252" hidden="1" x14ac:dyDescent="0.35"/>
    <row r="2253" hidden="1" x14ac:dyDescent="0.35"/>
    <row r="2254" hidden="1" x14ac:dyDescent="0.35"/>
    <row r="2255" hidden="1" x14ac:dyDescent="0.35"/>
    <row r="2256" hidden="1" x14ac:dyDescent="0.35"/>
    <row r="2257" hidden="1" x14ac:dyDescent="0.35"/>
    <row r="2258" hidden="1" x14ac:dyDescent="0.35"/>
    <row r="2259" hidden="1" x14ac:dyDescent="0.35"/>
    <row r="2260" hidden="1" x14ac:dyDescent="0.35"/>
    <row r="2261" hidden="1" x14ac:dyDescent="0.35"/>
    <row r="2262" hidden="1" x14ac:dyDescent="0.35"/>
    <row r="2263" hidden="1" x14ac:dyDescent="0.35"/>
    <row r="2264" hidden="1" x14ac:dyDescent="0.35"/>
    <row r="2265" hidden="1" x14ac:dyDescent="0.35"/>
    <row r="2266" hidden="1" x14ac:dyDescent="0.35"/>
    <row r="2267" hidden="1" x14ac:dyDescent="0.35"/>
    <row r="2268" hidden="1" x14ac:dyDescent="0.35"/>
    <row r="2269" hidden="1" x14ac:dyDescent="0.35"/>
    <row r="2270" hidden="1" x14ac:dyDescent="0.35"/>
    <row r="2271" hidden="1" x14ac:dyDescent="0.35"/>
    <row r="2272" hidden="1" x14ac:dyDescent="0.35"/>
    <row r="2273" hidden="1" x14ac:dyDescent="0.35"/>
    <row r="2274" hidden="1" x14ac:dyDescent="0.35"/>
    <row r="2275" hidden="1" x14ac:dyDescent="0.35"/>
    <row r="2276" hidden="1" x14ac:dyDescent="0.35"/>
    <row r="2277" hidden="1" x14ac:dyDescent="0.35"/>
    <row r="2278" hidden="1" x14ac:dyDescent="0.35"/>
    <row r="2279" hidden="1" x14ac:dyDescent="0.35"/>
    <row r="2280" hidden="1" x14ac:dyDescent="0.35"/>
    <row r="2281" hidden="1" x14ac:dyDescent="0.35"/>
    <row r="2282" hidden="1" x14ac:dyDescent="0.35"/>
    <row r="2283" hidden="1" x14ac:dyDescent="0.35"/>
    <row r="2284" hidden="1" x14ac:dyDescent="0.35"/>
    <row r="2285" hidden="1" x14ac:dyDescent="0.35"/>
    <row r="2286" hidden="1" x14ac:dyDescent="0.35"/>
    <row r="2287" hidden="1" x14ac:dyDescent="0.35"/>
    <row r="2288" hidden="1" x14ac:dyDescent="0.35"/>
    <row r="2289" hidden="1" x14ac:dyDescent="0.35"/>
    <row r="2290" hidden="1" x14ac:dyDescent="0.35"/>
    <row r="2291" hidden="1" x14ac:dyDescent="0.35"/>
    <row r="2292" hidden="1" x14ac:dyDescent="0.35"/>
    <row r="2293" hidden="1" x14ac:dyDescent="0.35"/>
    <row r="2294" hidden="1" x14ac:dyDescent="0.35"/>
    <row r="2295" hidden="1" x14ac:dyDescent="0.35"/>
    <row r="2296" hidden="1" x14ac:dyDescent="0.35"/>
    <row r="2297" hidden="1" x14ac:dyDescent="0.35"/>
    <row r="2298" hidden="1" x14ac:dyDescent="0.35"/>
    <row r="2299" hidden="1" x14ac:dyDescent="0.35"/>
    <row r="2300" hidden="1" x14ac:dyDescent="0.35"/>
    <row r="2301" hidden="1" x14ac:dyDescent="0.35"/>
    <row r="2302" hidden="1" x14ac:dyDescent="0.35"/>
    <row r="2303" hidden="1" x14ac:dyDescent="0.35"/>
    <row r="2304" hidden="1" x14ac:dyDescent="0.35"/>
    <row r="2305" hidden="1" x14ac:dyDescent="0.35"/>
    <row r="2306" hidden="1" x14ac:dyDescent="0.35"/>
    <row r="2307" hidden="1" x14ac:dyDescent="0.35"/>
    <row r="2308" hidden="1" x14ac:dyDescent="0.35"/>
    <row r="2309" hidden="1" x14ac:dyDescent="0.35"/>
    <row r="2310" hidden="1" x14ac:dyDescent="0.35"/>
    <row r="2311" hidden="1" x14ac:dyDescent="0.35"/>
    <row r="2312" hidden="1" x14ac:dyDescent="0.35"/>
    <row r="2313" hidden="1" x14ac:dyDescent="0.35"/>
    <row r="2314" hidden="1" x14ac:dyDescent="0.35"/>
    <row r="2315" hidden="1" x14ac:dyDescent="0.35"/>
    <row r="2316" hidden="1" x14ac:dyDescent="0.35"/>
    <row r="2317" hidden="1" x14ac:dyDescent="0.35"/>
    <row r="2318" hidden="1" x14ac:dyDescent="0.35"/>
    <row r="2319" hidden="1" x14ac:dyDescent="0.35"/>
    <row r="2320" hidden="1" x14ac:dyDescent="0.35"/>
    <row r="2321" hidden="1" x14ac:dyDescent="0.35"/>
    <row r="2322" hidden="1" x14ac:dyDescent="0.35"/>
    <row r="2323" hidden="1" x14ac:dyDescent="0.35"/>
    <row r="2324" hidden="1" x14ac:dyDescent="0.35"/>
    <row r="2325" hidden="1" x14ac:dyDescent="0.35"/>
    <row r="2326" hidden="1" x14ac:dyDescent="0.35"/>
    <row r="2327" hidden="1" x14ac:dyDescent="0.35"/>
    <row r="2328" hidden="1" x14ac:dyDescent="0.35"/>
    <row r="2329" hidden="1" x14ac:dyDescent="0.35"/>
    <row r="2330" hidden="1" x14ac:dyDescent="0.35"/>
    <row r="2331" hidden="1" x14ac:dyDescent="0.35"/>
    <row r="2332" hidden="1" x14ac:dyDescent="0.35"/>
    <row r="2333" hidden="1" x14ac:dyDescent="0.35"/>
    <row r="2334" hidden="1" x14ac:dyDescent="0.35"/>
    <row r="2335" hidden="1" x14ac:dyDescent="0.35"/>
    <row r="2336" hidden="1" x14ac:dyDescent="0.35"/>
    <row r="2337" hidden="1" x14ac:dyDescent="0.35"/>
    <row r="2338" hidden="1" x14ac:dyDescent="0.35"/>
    <row r="2339" hidden="1" x14ac:dyDescent="0.35"/>
    <row r="2340" hidden="1" x14ac:dyDescent="0.35"/>
    <row r="2341" hidden="1" x14ac:dyDescent="0.35"/>
    <row r="2342" hidden="1" x14ac:dyDescent="0.35"/>
    <row r="2343" hidden="1" x14ac:dyDescent="0.35"/>
    <row r="2344" hidden="1" x14ac:dyDescent="0.35"/>
    <row r="2345" hidden="1" x14ac:dyDescent="0.35"/>
    <row r="2346" hidden="1" x14ac:dyDescent="0.35"/>
    <row r="2347" hidden="1" x14ac:dyDescent="0.35"/>
    <row r="2348" hidden="1" x14ac:dyDescent="0.35"/>
    <row r="2349" hidden="1" x14ac:dyDescent="0.35"/>
    <row r="2350" hidden="1" x14ac:dyDescent="0.35"/>
    <row r="2351" hidden="1" x14ac:dyDescent="0.35"/>
    <row r="2352" hidden="1" x14ac:dyDescent="0.35"/>
    <row r="2353" hidden="1" x14ac:dyDescent="0.35"/>
    <row r="2354" hidden="1" x14ac:dyDescent="0.35"/>
    <row r="2355" hidden="1" x14ac:dyDescent="0.35"/>
    <row r="2356" hidden="1" x14ac:dyDescent="0.35"/>
    <row r="2357" hidden="1" x14ac:dyDescent="0.35"/>
    <row r="2358" hidden="1" x14ac:dyDescent="0.35"/>
    <row r="2359" hidden="1" x14ac:dyDescent="0.35"/>
    <row r="2360" hidden="1" x14ac:dyDescent="0.35"/>
    <row r="2361" hidden="1" x14ac:dyDescent="0.35"/>
    <row r="2362" hidden="1" x14ac:dyDescent="0.35"/>
    <row r="2363" hidden="1" x14ac:dyDescent="0.35"/>
    <row r="2364" hidden="1" x14ac:dyDescent="0.35"/>
    <row r="2365" hidden="1" x14ac:dyDescent="0.35"/>
    <row r="2366" hidden="1" x14ac:dyDescent="0.35"/>
    <row r="2367" hidden="1" x14ac:dyDescent="0.35"/>
    <row r="2368" hidden="1" x14ac:dyDescent="0.35"/>
    <row r="2369" hidden="1" x14ac:dyDescent="0.35"/>
    <row r="2370" hidden="1" x14ac:dyDescent="0.35"/>
    <row r="2371" hidden="1" x14ac:dyDescent="0.35"/>
    <row r="2372" hidden="1" x14ac:dyDescent="0.35"/>
    <row r="2373" hidden="1" x14ac:dyDescent="0.35"/>
    <row r="2374" hidden="1" x14ac:dyDescent="0.35"/>
    <row r="2375" hidden="1" x14ac:dyDescent="0.35"/>
    <row r="2376" hidden="1" x14ac:dyDescent="0.35"/>
    <row r="2377" hidden="1" x14ac:dyDescent="0.35"/>
    <row r="2378" hidden="1" x14ac:dyDescent="0.35"/>
    <row r="2379" hidden="1" x14ac:dyDescent="0.35"/>
    <row r="2380" hidden="1" x14ac:dyDescent="0.35"/>
    <row r="2381" hidden="1" x14ac:dyDescent="0.35"/>
    <row r="2382" hidden="1" x14ac:dyDescent="0.35"/>
    <row r="2383" hidden="1" x14ac:dyDescent="0.35"/>
    <row r="2384" hidden="1" x14ac:dyDescent="0.35"/>
    <row r="2385" hidden="1" x14ac:dyDescent="0.35"/>
    <row r="2386" hidden="1" x14ac:dyDescent="0.35"/>
    <row r="2387" hidden="1" x14ac:dyDescent="0.35"/>
    <row r="2388" hidden="1" x14ac:dyDescent="0.35"/>
    <row r="2389" hidden="1" x14ac:dyDescent="0.35"/>
    <row r="2390" hidden="1" x14ac:dyDescent="0.35"/>
    <row r="2391" hidden="1" x14ac:dyDescent="0.35"/>
    <row r="2392" hidden="1" x14ac:dyDescent="0.35"/>
    <row r="2393" hidden="1" x14ac:dyDescent="0.35"/>
    <row r="2394" hidden="1" x14ac:dyDescent="0.35"/>
    <row r="2395" hidden="1" x14ac:dyDescent="0.35"/>
    <row r="2396" hidden="1" x14ac:dyDescent="0.35"/>
    <row r="2397" hidden="1" x14ac:dyDescent="0.35"/>
    <row r="2398" hidden="1" x14ac:dyDescent="0.35"/>
    <row r="2399" hidden="1" x14ac:dyDescent="0.35"/>
    <row r="2400" hidden="1" x14ac:dyDescent="0.35"/>
    <row r="2401" hidden="1" x14ac:dyDescent="0.35"/>
    <row r="2402" hidden="1" x14ac:dyDescent="0.35"/>
    <row r="2403" hidden="1" x14ac:dyDescent="0.35"/>
    <row r="2404" hidden="1" x14ac:dyDescent="0.35"/>
    <row r="2405" hidden="1" x14ac:dyDescent="0.35"/>
    <row r="2406" hidden="1" x14ac:dyDescent="0.35"/>
    <row r="2407" hidden="1" x14ac:dyDescent="0.35"/>
    <row r="2408" hidden="1" x14ac:dyDescent="0.35"/>
    <row r="2409" hidden="1" x14ac:dyDescent="0.35"/>
    <row r="2410" hidden="1" x14ac:dyDescent="0.35"/>
    <row r="2411" hidden="1" x14ac:dyDescent="0.35"/>
    <row r="2412" hidden="1" x14ac:dyDescent="0.35"/>
    <row r="2413" hidden="1" x14ac:dyDescent="0.35"/>
    <row r="2414" hidden="1" x14ac:dyDescent="0.35"/>
    <row r="2415" hidden="1" x14ac:dyDescent="0.35"/>
    <row r="2416" hidden="1" x14ac:dyDescent="0.35"/>
    <row r="2417" hidden="1" x14ac:dyDescent="0.35"/>
    <row r="2418" hidden="1" x14ac:dyDescent="0.35"/>
    <row r="2419" hidden="1" x14ac:dyDescent="0.35"/>
    <row r="2420" hidden="1" x14ac:dyDescent="0.35"/>
    <row r="2421" hidden="1" x14ac:dyDescent="0.35"/>
    <row r="2422" hidden="1" x14ac:dyDescent="0.35"/>
    <row r="2423" hidden="1" x14ac:dyDescent="0.35"/>
    <row r="2424" hidden="1" x14ac:dyDescent="0.35"/>
    <row r="2425" hidden="1" x14ac:dyDescent="0.35"/>
    <row r="2426" hidden="1" x14ac:dyDescent="0.35"/>
    <row r="2427" hidden="1" x14ac:dyDescent="0.35"/>
    <row r="2428" hidden="1" x14ac:dyDescent="0.35"/>
    <row r="2429" hidden="1" x14ac:dyDescent="0.35"/>
    <row r="2430" hidden="1" x14ac:dyDescent="0.35"/>
    <row r="2431" hidden="1" x14ac:dyDescent="0.35"/>
    <row r="2432" hidden="1" x14ac:dyDescent="0.35"/>
    <row r="2433" hidden="1" x14ac:dyDescent="0.35"/>
    <row r="2434" hidden="1" x14ac:dyDescent="0.35"/>
    <row r="2435" hidden="1" x14ac:dyDescent="0.35"/>
    <row r="2436" hidden="1" x14ac:dyDescent="0.35"/>
    <row r="2437" hidden="1" x14ac:dyDescent="0.35"/>
    <row r="2438" hidden="1" x14ac:dyDescent="0.35"/>
    <row r="2439" hidden="1" x14ac:dyDescent="0.35"/>
    <row r="2440" hidden="1" x14ac:dyDescent="0.35"/>
    <row r="2441" hidden="1" x14ac:dyDescent="0.35"/>
    <row r="2442" hidden="1" x14ac:dyDescent="0.35"/>
    <row r="2443" hidden="1" x14ac:dyDescent="0.35"/>
    <row r="2444" hidden="1" x14ac:dyDescent="0.35"/>
    <row r="2445" hidden="1" x14ac:dyDescent="0.35"/>
    <row r="2446" hidden="1" x14ac:dyDescent="0.35"/>
    <row r="2447" hidden="1" x14ac:dyDescent="0.35"/>
    <row r="2448" hidden="1" x14ac:dyDescent="0.35"/>
    <row r="2449" hidden="1" x14ac:dyDescent="0.35"/>
    <row r="2450" hidden="1" x14ac:dyDescent="0.35"/>
    <row r="2451" hidden="1" x14ac:dyDescent="0.35"/>
    <row r="2452" hidden="1" x14ac:dyDescent="0.35"/>
    <row r="2453" hidden="1" x14ac:dyDescent="0.35"/>
    <row r="2454" hidden="1" x14ac:dyDescent="0.35"/>
    <row r="2455" hidden="1" x14ac:dyDescent="0.35"/>
    <row r="2456" hidden="1" x14ac:dyDescent="0.35"/>
    <row r="2457" hidden="1" x14ac:dyDescent="0.35"/>
    <row r="2458" hidden="1" x14ac:dyDescent="0.35"/>
    <row r="2459" hidden="1" x14ac:dyDescent="0.35"/>
    <row r="2460" hidden="1" x14ac:dyDescent="0.35"/>
    <row r="2461" hidden="1" x14ac:dyDescent="0.35"/>
    <row r="2462" hidden="1" x14ac:dyDescent="0.35"/>
    <row r="2463" hidden="1" x14ac:dyDescent="0.35"/>
    <row r="2464" hidden="1" x14ac:dyDescent="0.35"/>
    <row r="2465" hidden="1" x14ac:dyDescent="0.35"/>
    <row r="2466" hidden="1" x14ac:dyDescent="0.35"/>
    <row r="2467" hidden="1" x14ac:dyDescent="0.35"/>
    <row r="2468" hidden="1" x14ac:dyDescent="0.35"/>
    <row r="2469" hidden="1" x14ac:dyDescent="0.35"/>
    <row r="2470" hidden="1" x14ac:dyDescent="0.35"/>
    <row r="2471" hidden="1" x14ac:dyDescent="0.35"/>
    <row r="2472" hidden="1" x14ac:dyDescent="0.35"/>
    <row r="2473" hidden="1" x14ac:dyDescent="0.35"/>
    <row r="2474" hidden="1" x14ac:dyDescent="0.35"/>
    <row r="2475" hidden="1" x14ac:dyDescent="0.35"/>
    <row r="2476" hidden="1" x14ac:dyDescent="0.35"/>
    <row r="2477" hidden="1" x14ac:dyDescent="0.35"/>
    <row r="2478" hidden="1" x14ac:dyDescent="0.35"/>
    <row r="2479" hidden="1" x14ac:dyDescent="0.35"/>
    <row r="2480" hidden="1" x14ac:dyDescent="0.35"/>
    <row r="2481" hidden="1" x14ac:dyDescent="0.35"/>
    <row r="2482" hidden="1" x14ac:dyDescent="0.35"/>
    <row r="2483" hidden="1" x14ac:dyDescent="0.35"/>
    <row r="2484" hidden="1" x14ac:dyDescent="0.35"/>
    <row r="2485" hidden="1" x14ac:dyDescent="0.35"/>
    <row r="2486" hidden="1" x14ac:dyDescent="0.35"/>
    <row r="2487" hidden="1" x14ac:dyDescent="0.35"/>
    <row r="2488" hidden="1" x14ac:dyDescent="0.35"/>
    <row r="2489" hidden="1" x14ac:dyDescent="0.35"/>
    <row r="2490" hidden="1" x14ac:dyDescent="0.35"/>
    <row r="2491" hidden="1" x14ac:dyDescent="0.35"/>
    <row r="2492" hidden="1" x14ac:dyDescent="0.35"/>
    <row r="2493" hidden="1" x14ac:dyDescent="0.35"/>
    <row r="2494" hidden="1" x14ac:dyDescent="0.35"/>
    <row r="2495" hidden="1" x14ac:dyDescent="0.35"/>
    <row r="2496" hidden="1" x14ac:dyDescent="0.35"/>
    <row r="2497" hidden="1" x14ac:dyDescent="0.35"/>
    <row r="2498" hidden="1" x14ac:dyDescent="0.35"/>
    <row r="2499" hidden="1" x14ac:dyDescent="0.35"/>
    <row r="2500" hidden="1" x14ac:dyDescent="0.35"/>
    <row r="2501" hidden="1" x14ac:dyDescent="0.35"/>
    <row r="2502" hidden="1" x14ac:dyDescent="0.35"/>
    <row r="2503" hidden="1" x14ac:dyDescent="0.35"/>
    <row r="2504" hidden="1" x14ac:dyDescent="0.35"/>
    <row r="2505" hidden="1" x14ac:dyDescent="0.35"/>
    <row r="2506" hidden="1" x14ac:dyDescent="0.35"/>
    <row r="2507" hidden="1" x14ac:dyDescent="0.35"/>
    <row r="2508" hidden="1" x14ac:dyDescent="0.35"/>
    <row r="2509" hidden="1" x14ac:dyDescent="0.35"/>
    <row r="2510" hidden="1" x14ac:dyDescent="0.35"/>
    <row r="2511" hidden="1" x14ac:dyDescent="0.35"/>
    <row r="2512" hidden="1" x14ac:dyDescent="0.35"/>
    <row r="2513" hidden="1" x14ac:dyDescent="0.35"/>
    <row r="2514" hidden="1" x14ac:dyDescent="0.35"/>
    <row r="2515" hidden="1" x14ac:dyDescent="0.35"/>
    <row r="2516" hidden="1" x14ac:dyDescent="0.35"/>
    <row r="2517" hidden="1" x14ac:dyDescent="0.35"/>
    <row r="2518" hidden="1" x14ac:dyDescent="0.35"/>
    <row r="2519" hidden="1" x14ac:dyDescent="0.35"/>
    <row r="2520" hidden="1" x14ac:dyDescent="0.35"/>
    <row r="2521" hidden="1" x14ac:dyDescent="0.35"/>
    <row r="2522" hidden="1" x14ac:dyDescent="0.35"/>
    <row r="2523" hidden="1" x14ac:dyDescent="0.35"/>
    <row r="2524" hidden="1" x14ac:dyDescent="0.35"/>
    <row r="2525" hidden="1" x14ac:dyDescent="0.35"/>
    <row r="2526" hidden="1" x14ac:dyDescent="0.35"/>
    <row r="2527" hidden="1" x14ac:dyDescent="0.35"/>
    <row r="2528" hidden="1" x14ac:dyDescent="0.35"/>
    <row r="2529" hidden="1" x14ac:dyDescent="0.35"/>
    <row r="2530" hidden="1" x14ac:dyDescent="0.35"/>
    <row r="2531" hidden="1" x14ac:dyDescent="0.35"/>
    <row r="2532" hidden="1" x14ac:dyDescent="0.35"/>
    <row r="2533" hidden="1" x14ac:dyDescent="0.35"/>
    <row r="2534" hidden="1" x14ac:dyDescent="0.35"/>
    <row r="2535" hidden="1" x14ac:dyDescent="0.35"/>
    <row r="2536" hidden="1" x14ac:dyDescent="0.35"/>
    <row r="2537" hidden="1" x14ac:dyDescent="0.35"/>
    <row r="2538" hidden="1" x14ac:dyDescent="0.35"/>
    <row r="2539" hidden="1" x14ac:dyDescent="0.35"/>
    <row r="2540" hidden="1" x14ac:dyDescent="0.35"/>
    <row r="2541" hidden="1" x14ac:dyDescent="0.35"/>
    <row r="2542" hidden="1" x14ac:dyDescent="0.35"/>
    <row r="2543" hidden="1" x14ac:dyDescent="0.35"/>
    <row r="2544" hidden="1" x14ac:dyDescent="0.35"/>
    <row r="2545" hidden="1" x14ac:dyDescent="0.35"/>
    <row r="2546" hidden="1" x14ac:dyDescent="0.35"/>
    <row r="2547" hidden="1" x14ac:dyDescent="0.35"/>
    <row r="2548" hidden="1" x14ac:dyDescent="0.35"/>
    <row r="2549" hidden="1" x14ac:dyDescent="0.35"/>
    <row r="2550" hidden="1" x14ac:dyDescent="0.35"/>
    <row r="2551" hidden="1" x14ac:dyDescent="0.35"/>
    <row r="2552" hidden="1" x14ac:dyDescent="0.35"/>
    <row r="2553" hidden="1" x14ac:dyDescent="0.35"/>
    <row r="2554" hidden="1" x14ac:dyDescent="0.35"/>
    <row r="2555" hidden="1" x14ac:dyDescent="0.35"/>
    <row r="2556" hidden="1" x14ac:dyDescent="0.35"/>
    <row r="2557" hidden="1" x14ac:dyDescent="0.35"/>
    <row r="2558" hidden="1" x14ac:dyDescent="0.35"/>
    <row r="2559" hidden="1" x14ac:dyDescent="0.35"/>
    <row r="2560" hidden="1" x14ac:dyDescent="0.35"/>
    <row r="2561" hidden="1" x14ac:dyDescent="0.35"/>
    <row r="2562" hidden="1" x14ac:dyDescent="0.35"/>
    <row r="2563" hidden="1" x14ac:dyDescent="0.35"/>
    <row r="2564" hidden="1" x14ac:dyDescent="0.35"/>
    <row r="2565" hidden="1" x14ac:dyDescent="0.35"/>
    <row r="2566" hidden="1" x14ac:dyDescent="0.35"/>
    <row r="2567" hidden="1" x14ac:dyDescent="0.35"/>
    <row r="2568" hidden="1" x14ac:dyDescent="0.35"/>
    <row r="2569" hidden="1" x14ac:dyDescent="0.35"/>
    <row r="2570" hidden="1" x14ac:dyDescent="0.35"/>
    <row r="2571" hidden="1" x14ac:dyDescent="0.35"/>
    <row r="2572" hidden="1" x14ac:dyDescent="0.35"/>
    <row r="2573" hidden="1" x14ac:dyDescent="0.35"/>
    <row r="2574" hidden="1" x14ac:dyDescent="0.35"/>
    <row r="2575" hidden="1" x14ac:dyDescent="0.35"/>
    <row r="2576" hidden="1" x14ac:dyDescent="0.35"/>
    <row r="2577" hidden="1" x14ac:dyDescent="0.35"/>
    <row r="2578" hidden="1" x14ac:dyDescent="0.35"/>
    <row r="2579" hidden="1" x14ac:dyDescent="0.35"/>
    <row r="2580" hidden="1" x14ac:dyDescent="0.35"/>
    <row r="2581" hidden="1" x14ac:dyDescent="0.35"/>
    <row r="2582" hidden="1" x14ac:dyDescent="0.35"/>
    <row r="2583" hidden="1" x14ac:dyDescent="0.35"/>
    <row r="2584" hidden="1" x14ac:dyDescent="0.35"/>
    <row r="2585" hidden="1" x14ac:dyDescent="0.35"/>
    <row r="2586" hidden="1" x14ac:dyDescent="0.35"/>
    <row r="2587" hidden="1" x14ac:dyDescent="0.35"/>
    <row r="2588" hidden="1" x14ac:dyDescent="0.35"/>
    <row r="2589" hidden="1" x14ac:dyDescent="0.35"/>
    <row r="2590" hidden="1" x14ac:dyDescent="0.35"/>
    <row r="2591" hidden="1" x14ac:dyDescent="0.35"/>
    <row r="2592" hidden="1" x14ac:dyDescent="0.35"/>
    <row r="2593" hidden="1" x14ac:dyDescent="0.35"/>
    <row r="2594" hidden="1" x14ac:dyDescent="0.35"/>
    <row r="2595" hidden="1" x14ac:dyDescent="0.35"/>
    <row r="2596" hidden="1" x14ac:dyDescent="0.35"/>
    <row r="2597" hidden="1" x14ac:dyDescent="0.35"/>
    <row r="2598" hidden="1" x14ac:dyDescent="0.35"/>
    <row r="2599" hidden="1" x14ac:dyDescent="0.35"/>
    <row r="2600" hidden="1" x14ac:dyDescent="0.35"/>
    <row r="2601" hidden="1" x14ac:dyDescent="0.35"/>
    <row r="2602" hidden="1" x14ac:dyDescent="0.35"/>
    <row r="2603" hidden="1" x14ac:dyDescent="0.35"/>
    <row r="2604" hidden="1" x14ac:dyDescent="0.35"/>
    <row r="2605" hidden="1" x14ac:dyDescent="0.35"/>
    <row r="2606" hidden="1" x14ac:dyDescent="0.35"/>
    <row r="2607" hidden="1" x14ac:dyDescent="0.35"/>
    <row r="2608" hidden="1" x14ac:dyDescent="0.35"/>
    <row r="2609" hidden="1" x14ac:dyDescent="0.35"/>
    <row r="2610" hidden="1" x14ac:dyDescent="0.35"/>
    <row r="2611" hidden="1" x14ac:dyDescent="0.35"/>
    <row r="2612" hidden="1" x14ac:dyDescent="0.35"/>
    <row r="2613" hidden="1" x14ac:dyDescent="0.35"/>
    <row r="2614" hidden="1" x14ac:dyDescent="0.35"/>
    <row r="2615" hidden="1" x14ac:dyDescent="0.35"/>
    <row r="2616" hidden="1" x14ac:dyDescent="0.35"/>
    <row r="2617" hidden="1" x14ac:dyDescent="0.35"/>
    <row r="2618" hidden="1" x14ac:dyDescent="0.35"/>
    <row r="2619" hidden="1" x14ac:dyDescent="0.35"/>
    <row r="2620" hidden="1" x14ac:dyDescent="0.35"/>
    <row r="2621" hidden="1" x14ac:dyDescent="0.35"/>
    <row r="2622" hidden="1" x14ac:dyDescent="0.35"/>
    <row r="2623" hidden="1" x14ac:dyDescent="0.35"/>
    <row r="2624" hidden="1" x14ac:dyDescent="0.35"/>
    <row r="2625" hidden="1" x14ac:dyDescent="0.35"/>
    <row r="2626" hidden="1" x14ac:dyDescent="0.35"/>
    <row r="2627" hidden="1" x14ac:dyDescent="0.35"/>
    <row r="2628" hidden="1" x14ac:dyDescent="0.35"/>
    <row r="2629" hidden="1" x14ac:dyDescent="0.35"/>
    <row r="2630" hidden="1" x14ac:dyDescent="0.35"/>
    <row r="2631" hidden="1" x14ac:dyDescent="0.35"/>
    <row r="2632" hidden="1" x14ac:dyDescent="0.35"/>
    <row r="2633" hidden="1" x14ac:dyDescent="0.35"/>
    <row r="2634" hidden="1" x14ac:dyDescent="0.35"/>
    <row r="2635" hidden="1" x14ac:dyDescent="0.35"/>
    <row r="2636" hidden="1" x14ac:dyDescent="0.35"/>
    <row r="2637" hidden="1" x14ac:dyDescent="0.35"/>
    <row r="2638" hidden="1" x14ac:dyDescent="0.35"/>
    <row r="2639" hidden="1" x14ac:dyDescent="0.35"/>
    <row r="2640" hidden="1" x14ac:dyDescent="0.35"/>
    <row r="2641" hidden="1" x14ac:dyDescent="0.35"/>
    <row r="2642" hidden="1" x14ac:dyDescent="0.35"/>
    <row r="2643" hidden="1" x14ac:dyDescent="0.35"/>
    <row r="2644" hidden="1" x14ac:dyDescent="0.35"/>
    <row r="2645" hidden="1" x14ac:dyDescent="0.35"/>
    <row r="2646" hidden="1" x14ac:dyDescent="0.35"/>
    <row r="2647" hidden="1" x14ac:dyDescent="0.35"/>
    <row r="2648" hidden="1" x14ac:dyDescent="0.35"/>
    <row r="2649" hidden="1" x14ac:dyDescent="0.35"/>
    <row r="2650" hidden="1" x14ac:dyDescent="0.35"/>
    <row r="2651" hidden="1" x14ac:dyDescent="0.35"/>
    <row r="2652" hidden="1" x14ac:dyDescent="0.35"/>
    <row r="2653" hidden="1" x14ac:dyDescent="0.35"/>
    <row r="2654" hidden="1" x14ac:dyDescent="0.35"/>
    <row r="2655" hidden="1" x14ac:dyDescent="0.35"/>
    <row r="2656" hidden="1" x14ac:dyDescent="0.35"/>
    <row r="2657" hidden="1" x14ac:dyDescent="0.35"/>
    <row r="2658" hidden="1" x14ac:dyDescent="0.35"/>
    <row r="2659" hidden="1" x14ac:dyDescent="0.35"/>
    <row r="2660" hidden="1" x14ac:dyDescent="0.35"/>
    <row r="2661" hidden="1" x14ac:dyDescent="0.35"/>
    <row r="2662" hidden="1" x14ac:dyDescent="0.35"/>
    <row r="2663" hidden="1" x14ac:dyDescent="0.35"/>
    <row r="2664" hidden="1" x14ac:dyDescent="0.35"/>
    <row r="2665" hidden="1" x14ac:dyDescent="0.35"/>
    <row r="2666" hidden="1" x14ac:dyDescent="0.35"/>
    <row r="2667" hidden="1" x14ac:dyDescent="0.35"/>
    <row r="2668" hidden="1" x14ac:dyDescent="0.35"/>
    <row r="2669" hidden="1" x14ac:dyDescent="0.35"/>
    <row r="2670" hidden="1" x14ac:dyDescent="0.35"/>
    <row r="2671" hidden="1" x14ac:dyDescent="0.35"/>
    <row r="2672" hidden="1" x14ac:dyDescent="0.35"/>
    <row r="2673" hidden="1" x14ac:dyDescent="0.35"/>
    <row r="2674" hidden="1" x14ac:dyDescent="0.35"/>
    <row r="2675" hidden="1" x14ac:dyDescent="0.35"/>
    <row r="2676" hidden="1" x14ac:dyDescent="0.35"/>
    <row r="2677" hidden="1" x14ac:dyDescent="0.35"/>
    <row r="2678" hidden="1" x14ac:dyDescent="0.35"/>
    <row r="2679" hidden="1" x14ac:dyDescent="0.35"/>
    <row r="2680" hidden="1" x14ac:dyDescent="0.35"/>
    <row r="2681" hidden="1" x14ac:dyDescent="0.35"/>
    <row r="2682" hidden="1" x14ac:dyDescent="0.35"/>
    <row r="2683" hidden="1" x14ac:dyDescent="0.35"/>
    <row r="2684" hidden="1" x14ac:dyDescent="0.35"/>
    <row r="2685" hidden="1" x14ac:dyDescent="0.35"/>
    <row r="2686" hidden="1" x14ac:dyDescent="0.35"/>
    <row r="2687" hidden="1" x14ac:dyDescent="0.35"/>
    <row r="2688" hidden="1" x14ac:dyDescent="0.35"/>
    <row r="2689" hidden="1" x14ac:dyDescent="0.35"/>
    <row r="2690" hidden="1" x14ac:dyDescent="0.35"/>
    <row r="2691" hidden="1" x14ac:dyDescent="0.35"/>
    <row r="2692" hidden="1" x14ac:dyDescent="0.35"/>
    <row r="2693" hidden="1" x14ac:dyDescent="0.35"/>
    <row r="2694" hidden="1" x14ac:dyDescent="0.35"/>
    <row r="2695" hidden="1" x14ac:dyDescent="0.35"/>
    <row r="2696" hidden="1" x14ac:dyDescent="0.35"/>
    <row r="2697" hidden="1" x14ac:dyDescent="0.35"/>
    <row r="2698" hidden="1" x14ac:dyDescent="0.35"/>
    <row r="2699" hidden="1" x14ac:dyDescent="0.35"/>
    <row r="2700" hidden="1" x14ac:dyDescent="0.35"/>
    <row r="2701" hidden="1" x14ac:dyDescent="0.35"/>
    <row r="2702" hidden="1" x14ac:dyDescent="0.35"/>
    <row r="2703" hidden="1" x14ac:dyDescent="0.35"/>
    <row r="2704" hidden="1" x14ac:dyDescent="0.35"/>
    <row r="2705" hidden="1" x14ac:dyDescent="0.35"/>
    <row r="2706" hidden="1" x14ac:dyDescent="0.35"/>
    <row r="2707" hidden="1" x14ac:dyDescent="0.35"/>
    <row r="2708" hidden="1" x14ac:dyDescent="0.35"/>
    <row r="2709" hidden="1" x14ac:dyDescent="0.35"/>
    <row r="2710" hidden="1" x14ac:dyDescent="0.35"/>
    <row r="2711" hidden="1" x14ac:dyDescent="0.35"/>
    <row r="2712" hidden="1" x14ac:dyDescent="0.35"/>
    <row r="2713" hidden="1" x14ac:dyDescent="0.35"/>
    <row r="2714" hidden="1" x14ac:dyDescent="0.35"/>
    <row r="2715" hidden="1" x14ac:dyDescent="0.35"/>
    <row r="2716" hidden="1" x14ac:dyDescent="0.35"/>
    <row r="2717" hidden="1" x14ac:dyDescent="0.35"/>
    <row r="2718" hidden="1" x14ac:dyDescent="0.35"/>
    <row r="2719" hidden="1" x14ac:dyDescent="0.35"/>
    <row r="2720" hidden="1" x14ac:dyDescent="0.35"/>
    <row r="2721" hidden="1" x14ac:dyDescent="0.35"/>
    <row r="2722" hidden="1" x14ac:dyDescent="0.35"/>
    <row r="2723" hidden="1" x14ac:dyDescent="0.35"/>
    <row r="2724" hidden="1" x14ac:dyDescent="0.35"/>
    <row r="2725" hidden="1" x14ac:dyDescent="0.35"/>
    <row r="2726" hidden="1" x14ac:dyDescent="0.35"/>
    <row r="2727" hidden="1" x14ac:dyDescent="0.35"/>
    <row r="2728" hidden="1" x14ac:dyDescent="0.35"/>
    <row r="2729" hidden="1" x14ac:dyDescent="0.35"/>
    <row r="2730" hidden="1" x14ac:dyDescent="0.35"/>
    <row r="2731" hidden="1" x14ac:dyDescent="0.35"/>
    <row r="2732" hidden="1" x14ac:dyDescent="0.35"/>
    <row r="2733" hidden="1" x14ac:dyDescent="0.35"/>
    <row r="2734" hidden="1" x14ac:dyDescent="0.35"/>
    <row r="2735" hidden="1" x14ac:dyDescent="0.35"/>
    <row r="2736" hidden="1" x14ac:dyDescent="0.35"/>
    <row r="2737" hidden="1" x14ac:dyDescent="0.35"/>
    <row r="2738" hidden="1" x14ac:dyDescent="0.35"/>
    <row r="2739" hidden="1" x14ac:dyDescent="0.35"/>
    <row r="2740" hidden="1" x14ac:dyDescent="0.35"/>
    <row r="2741" hidden="1" x14ac:dyDescent="0.35"/>
    <row r="2742" hidden="1" x14ac:dyDescent="0.35"/>
    <row r="2743" hidden="1" x14ac:dyDescent="0.35"/>
    <row r="2744" hidden="1" x14ac:dyDescent="0.35"/>
    <row r="2745" hidden="1" x14ac:dyDescent="0.35"/>
    <row r="2746" hidden="1" x14ac:dyDescent="0.35"/>
    <row r="2747" hidden="1" x14ac:dyDescent="0.35"/>
    <row r="2748" hidden="1" x14ac:dyDescent="0.35"/>
    <row r="2749" hidden="1" x14ac:dyDescent="0.35"/>
    <row r="2750" hidden="1" x14ac:dyDescent="0.35"/>
    <row r="2751" hidden="1" x14ac:dyDescent="0.35"/>
    <row r="2752" hidden="1" x14ac:dyDescent="0.35"/>
    <row r="2753" hidden="1" x14ac:dyDescent="0.35"/>
    <row r="2754" hidden="1" x14ac:dyDescent="0.35"/>
    <row r="2755" hidden="1" x14ac:dyDescent="0.35"/>
    <row r="2756" hidden="1" x14ac:dyDescent="0.35"/>
    <row r="2757" hidden="1" x14ac:dyDescent="0.35"/>
    <row r="2758" hidden="1" x14ac:dyDescent="0.35"/>
    <row r="2759" hidden="1" x14ac:dyDescent="0.35"/>
    <row r="2760" hidden="1" x14ac:dyDescent="0.35"/>
    <row r="2761" hidden="1" x14ac:dyDescent="0.35"/>
    <row r="2762" hidden="1" x14ac:dyDescent="0.35"/>
    <row r="2763" hidden="1" x14ac:dyDescent="0.35"/>
    <row r="2764" hidden="1" x14ac:dyDescent="0.35"/>
    <row r="2765" hidden="1" x14ac:dyDescent="0.35"/>
    <row r="2766" hidden="1" x14ac:dyDescent="0.35"/>
    <row r="2767" hidden="1" x14ac:dyDescent="0.35"/>
    <row r="2768" hidden="1" x14ac:dyDescent="0.35"/>
    <row r="2769" hidden="1" x14ac:dyDescent="0.35"/>
    <row r="2770" hidden="1" x14ac:dyDescent="0.35"/>
    <row r="2771" hidden="1" x14ac:dyDescent="0.35"/>
    <row r="2772" hidden="1" x14ac:dyDescent="0.35"/>
    <row r="2773" hidden="1" x14ac:dyDescent="0.35"/>
    <row r="2774" hidden="1" x14ac:dyDescent="0.35"/>
    <row r="2775" hidden="1" x14ac:dyDescent="0.35"/>
    <row r="2776" hidden="1" x14ac:dyDescent="0.35"/>
    <row r="2777" hidden="1" x14ac:dyDescent="0.35"/>
    <row r="2778" hidden="1" x14ac:dyDescent="0.35"/>
    <row r="2779" hidden="1" x14ac:dyDescent="0.35"/>
    <row r="2780" hidden="1" x14ac:dyDescent="0.35"/>
    <row r="2781" hidden="1" x14ac:dyDescent="0.35"/>
    <row r="2782" hidden="1" x14ac:dyDescent="0.35"/>
    <row r="2783" hidden="1" x14ac:dyDescent="0.35"/>
    <row r="2784" hidden="1" x14ac:dyDescent="0.35"/>
    <row r="2785" hidden="1" x14ac:dyDescent="0.35"/>
    <row r="2786" hidden="1" x14ac:dyDescent="0.35"/>
    <row r="2787" hidden="1" x14ac:dyDescent="0.35"/>
    <row r="2788" hidden="1" x14ac:dyDescent="0.35"/>
    <row r="2789" hidden="1" x14ac:dyDescent="0.35"/>
    <row r="2790" hidden="1" x14ac:dyDescent="0.35"/>
    <row r="2791" hidden="1" x14ac:dyDescent="0.35"/>
    <row r="2792" hidden="1" x14ac:dyDescent="0.35"/>
    <row r="2793" hidden="1" x14ac:dyDescent="0.35"/>
    <row r="2794" hidden="1" x14ac:dyDescent="0.35"/>
    <row r="2795" hidden="1" x14ac:dyDescent="0.35"/>
    <row r="2796" hidden="1" x14ac:dyDescent="0.35"/>
    <row r="2797" hidden="1" x14ac:dyDescent="0.35"/>
    <row r="2798" hidden="1" x14ac:dyDescent="0.35"/>
    <row r="2799" hidden="1" x14ac:dyDescent="0.35"/>
    <row r="2800" hidden="1" x14ac:dyDescent="0.35"/>
    <row r="2801" hidden="1" x14ac:dyDescent="0.35"/>
    <row r="2802" hidden="1" x14ac:dyDescent="0.35"/>
    <row r="2803" hidden="1" x14ac:dyDescent="0.35"/>
    <row r="2804" hidden="1" x14ac:dyDescent="0.35"/>
    <row r="2805" hidden="1" x14ac:dyDescent="0.35"/>
    <row r="2806" hidden="1" x14ac:dyDescent="0.35"/>
    <row r="2807" hidden="1" x14ac:dyDescent="0.35"/>
    <row r="2808" hidden="1" x14ac:dyDescent="0.35"/>
    <row r="2809" hidden="1" x14ac:dyDescent="0.35"/>
    <row r="2810" hidden="1" x14ac:dyDescent="0.35"/>
    <row r="2811" hidden="1" x14ac:dyDescent="0.35"/>
    <row r="2812" hidden="1" x14ac:dyDescent="0.35"/>
    <row r="2813" hidden="1" x14ac:dyDescent="0.35"/>
    <row r="2814" hidden="1" x14ac:dyDescent="0.35"/>
    <row r="2815" hidden="1" x14ac:dyDescent="0.35"/>
    <row r="2816" hidden="1" x14ac:dyDescent="0.35"/>
    <row r="2817" hidden="1" x14ac:dyDescent="0.35"/>
    <row r="2818" hidden="1" x14ac:dyDescent="0.35"/>
    <row r="2819" hidden="1" x14ac:dyDescent="0.35"/>
    <row r="2820" hidden="1" x14ac:dyDescent="0.35"/>
    <row r="2821" hidden="1" x14ac:dyDescent="0.35"/>
    <row r="2822" hidden="1" x14ac:dyDescent="0.35"/>
    <row r="2823" hidden="1" x14ac:dyDescent="0.35"/>
    <row r="2824" hidden="1" x14ac:dyDescent="0.35"/>
    <row r="2825" hidden="1" x14ac:dyDescent="0.35"/>
    <row r="2826" hidden="1" x14ac:dyDescent="0.35"/>
    <row r="2827" hidden="1" x14ac:dyDescent="0.35"/>
    <row r="2828" hidden="1" x14ac:dyDescent="0.35"/>
    <row r="2829" hidden="1" x14ac:dyDescent="0.35"/>
    <row r="2830" hidden="1" x14ac:dyDescent="0.35"/>
    <row r="2831" hidden="1" x14ac:dyDescent="0.35"/>
    <row r="2832" hidden="1" x14ac:dyDescent="0.35"/>
    <row r="2833" hidden="1" x14ac:dyDescent="0.35"/>
    <row r="2834" hidden="1" x14ac:dyDescent="0.35"/>
    <row r="2835" hidden="1" x14ac:dyDescent="0.35"/>
    <row r="2836" hidden="1" x14ac:dyDescent="0.35"/>
    <row r="2837" hidden="1" x14ac:dyDescent="0.35"/>
    <row r="2838" hidden="1" x14ac:dyDescent="0.35"/>
    <row r="2839" hidden="1" x14ac:dyDescent="0.35"/>
    <row r="2840" hidden="1" x14ac:dyDescent="0.35"/>
    <row r="2841" hidden="1" x14ac:dyDescent="0.35"/>
    <row r="2842" hidden="1" x14ac:dyDescent="0.35"/>
    <row r="2843" hidden="1" x14ac:dyDescent="0.35"/>
    <row r="2844" hidden="1" x14ac:dyDescent="0.35"/>
    <row r="2845" hidden="1" x14ac:dyDescent="0.35"/>
    <row r="2846" hidden="1" x14ac:dyDescent="0.35"/>
    <row r="2847" hidden="1" x14ac:dyDescent="0.35"/>
    <row r="2848" hidden="1" x14ac:dyDescent="0.35"/>
    <row r="2849" hidden="1" x14ac:dyDescent="0.35"/>
    <row r="2850" hidden="1" x14ac:dyDescent="0.35"/>
    <row r="2851" hidden="1" x14ac:dyDescent="0.35"/>
    <row r="2852" hidden="1" x14ac:dyDescent="0.35"/>
    <row r="2853" hidden="1" x14ac:dyDescent="0.35"/>
    <row r="2854" hidden="1" x14ac:dyDescent="0.35"/>
    <row r="2855" hidden="1" x14ac:dyDescent="0.35"/>
    <row r="2856" hidden="1" x14ac:dyDescent="0.35"/>
    <row r="2857" hidden="1" x14ac:dyDescent="0.35"/>
    <row r="2858" hidden="1" x14ac:dyDescent="0.35"/>
    <row r="2859" hidden="1" x14ac:dyDescent="0.35"/>
    <row r="2860" hidden="1" x14ac:dyDescent="0.35"/>
    <row r="2861" hidden="1" x14ac:dyDescent="0.35"/>
    <row r="2862" hidden="1" x14ac:dyDescent="0.35"/>
    <row r="2863" hidden="1" x14ac:dyDescent="0.35"/>
    <row r="2864" hidden="1" x14ac:dyDescent="0.35"/>
    <row r="2865" hidden="1" x14ac:dyDescent="0.35"/>
    <row r="2866" hidden="1" x14ac:dyDescent="0.35"/>
    <row r="2867" hidden="1" x14ac:dyDescent="0.35"/>
    <row r="2868" hidden="1" x14ac:dyDescent="0.35"/>
    <row r="2869" hidden="1" x14ac:dyDescent="0.35"/>
    <row r="2870" hidden="1" x14ac:dyDescent="0.35"/>
    <row r="2871" hidden="1" x14ac:dyDescent="0.35"/>
    <row r="2872" hidden="1" x14ac:dyDescent="0.35"/>
    <row r="2873" hidden="1" x14ac:dyDescent="0.35"/>
    <row r="2874" hidden="1" x14ac:dyDescent="0.35"/>
    <row r="2875" hidden="1" x14ac:dyDescent="0.35"/>
    <row r="2876" hidden="1" x14ac:dyDescent="0.35"/>
    <row r="2877" hidden="1" x14ac:dyDescent="0.35"/>
    <row r="2878" hidden="1" x14ac:dyDescent="0.35"/>
    <row r="2879" hidden="1" x14ac:dyDescent="0.35"/>
    <row r="2880" hidden="1" x14ac:dyDescent="0.35"/>
    <row r="2881" hidden="1" x14ac:dyDescent="0.35"/>
    <row r="2882" hidden="1" x14ac:dyDescent="0.35"/>
    <row r="2883" hidden="1" x14ac:dyDescent="0.35"/>
    <row r="2884" hidden="1" x14ac:dyDescent="0.35"/>
    <row r="2885" hidden="1" x14ac:dyDescent="0.35"/>
    <row r="2886" hidden="1" x14ac:dyDescent="0.35"/>
    <row r="2887" hidden="1" x14ac:dyDescent="0.35"/>
    <row r="2888" hidden="1" x14ac:dyDescent="0.35"/>
    <row r="2889" hidden="1" x14ac:dyDescent="0.35"/>
    <row r="2890" hidden="1" x14ac:dyDescent="0.35"/>
    <row r="2891" hidden="1" x14ac:dyDescent="0.35"/>
    <row r="2892" hidden="1" x14ac:dyDescent="0.35"/>
    <row r="2893" hidden="1" x14ac:dyDescent="0.35"/>
    <row r="2894" hidden="1" x14ac:dyDescent="0.35"/>
    <row r="2895" hidden="1" x14ac:dyDescent="0.35"/>
    <row r="2896" hidden="1" x14ac:dyDescent="0.35"/>
    <row r="2897" hidden="1" x14ac:dyDescent="0.35"/>
    <row r="2898" hidden="1" x14ac:dyDescent="0.35"/>
    <row r="2899" hidden="1" x14ac:dyDescent="0.35"/>
    <row r="2900" hidden="1" x14ac:dyDescent="0.35"/>
    <row r="2901" hidden="1" x14ac:dyDescent="0.35"/>
    <row r="2902" hidden="1" x14ac:dyDescent="0.35"/>
    <row r="2903" hidden="1" x14ac:dyDescent="0.35"/>
    <row r="2904" hidden="1" x14ac:dyDescent="0.35"/>
    <row r="2905" hidden="1" x14ac:dyDescent="0.35"/>
    <row r="2906" hidden="1" x14ac:dyDescent="0.35"/>
    <row r="2907" hidden="1" x14ac:dyDescent="0.35"/>
    <row r="2908" hidden="1" x14ac:dyDescent="0.35"/>
    <row r="2909" hidden="1" x14ac:dyDescent="0.35"/>
    <row r="2910" hidden="1" x14ac:dyDescent="0.35"/>
    <row r="2911" hidden="1" x14ac:dyDescent="0.35"/>
    <row r="2912" hidden="1" x14ac:dyDescent="0.35"/>
    <row r="2913" hidden="1" x14ac:dyDescent="0.35"/>
    <row r="2914" hidden="1" x14ac:dyDescent="0.35"/>
    <row r="2915" hidden="1" x14ac:dyDescent="0.35"/>
    <row r="2916" hidden="1" x14ac:dyDescent="0.35"/>
    <row r="2917" hidden="1" x14ac:dyDescent="0.35"/>
    <row r="2918" hidden="1" x14ac:dyDescent="0.35"/>
    <row r="2919" hidden="1" x14ac:dyDescent="0.35"/>
    <row r="2920" hidden="1" x14ac:dyDescent="0.35"/>
    <row r="2921" hidden="1" x14ac:dyDescent="0.35"/>
    <row r="2922" hidden="1" x14ac:dyDescent="0.35"/>
    <row r="2923" hidden="1" x14ac:dyDescent="0.35"/>
    <row r="2924" hidden="1" x14ac:dyDescent="0.35"/>
    <row r="2925" hidden="1" x14ac:dyDescent="0.35"/>
    <row r="2926" hidden="1" x14ac:dyDescent="0.35"/>
    <row r="2927" hidden="1" x14ac:dyDescent="0.35"/>
    <row r="2928" hidden="1" x14ac:dyDescent="0.35"/>
    <row r="2929" hidden="1" x14ac:dyDescent="0.35"/>
    <row r="2930" hidden="1" x14ac:dyDescent="0.35"/>
    <row r="2931" hidden="1" x14ac:dyDescent="0.35"/>
    <row r="2932" hidden="1" x14ac:dyDescent="0.35"/>
    <row r="2933" hidden="1" x14ac:dyDescent="0.35"/>
    <row r="2934" hidden="1" x14ac:dyDescent="0.35"/>
    <row r="2935" hidden="1" x14ac:dyDescent="0.35"/>
    <row r="2936" hidden="1" x14ac:dyDescent="0.35"/>
    <row r="2937" hidden="1" x14ac:dyDescent="0.35"/>
    <row r="2938" hidden="1" x14ac:dyDescent="0.35"/>
    <row r="2939" hidden="1" x14ac:dyDescent="0.35"/>
    <row r="2940" hidden="1" x14ac:dyDescent="0.35"/>
    <row r="2941" hidden="1" x14ac:dyDescent="0.35"/>
    <row r="2942" hidden="1" x14ac:dyDescent="0.35"/>
    <row r="2943" hidden="1" x14ac:dyDescent="0.35"/>
    <row r="2944" hidden="1" x14ac:dyDescent="0.35"/>
    <row r="2945" hidden="1" x14ac:dyDescent="0.35"/>
    <row r="2946" hidden="1" x14ac:dyDescent="0.35"/>
    <row r="2947" hidden="1" x14ac:dyDescent="0.35"/>
    <row r="2948" hidden="1" x14ac:dyDescent="0.35"/>
    <row r="2949" hidden="1" x14ac:dyDescent="0.35"/>
    <row r="2950" hidden="1" x14ac:dyDescent="0.35"/>
    <row r="2951" hidden="1" x14ac:dyDescent="0.35"/>
    <row r="2952" hidden="1" x14ac:dyDescent="0.35"/>
    <row r="2953" hidden="1" x14ac:dyDescent="0.35"/>
    <row r="2954" hidden="1" x14ac:dyDescent="0.35"/>
    <row r="2955" hidden="1" x14ac:dyDescent="0.35"/>
    <row r="2956" hidden="1" x14ac:dyDescent="0.35"/>
    <row r="2957" hidden="1" x14ac:dyDescent="0.35"/>
    <row r="2958" hidden="1" x14ac:dyDescent="0.35"/>
    <row r="2959" hidden="1" x14ac:dyDescent="0.35"/>
    <row r="2960" hidden="1" x14ac:dyDescent="0.35"/>
    <row r="2961" hidden="1" x14ac:dyDescent="0.35"/>
    <row r="2962" hidden="1" x14ac:dyDescent="0.35"/>
    <row r="2963" hidden="1" x14ac:dyDescent="0.35"/>
    <row r="2964" hidden="1" x14ac:dyDescent="0.35"/>
    <row r="2965" hidden="1" x14ac:dyDescent="0.35"/>
    <row r="2966" hidden="1" x14ac:dyDescent="0.35"/>
    <row r="2967" hidden="1" x14ac:dyDescent="0.35"/>
    <row r="2968" hidden="1" x14ac:dyDescent="0.35"/>
    <row r="2969" hidden="1" x14ac:dyDescent="0.35"/>
    <row r="2970" hidden="1" x14ac:dyDescent="0.35"/>
    <row r="2971" hidden="1" x14ac:dyDescent="0.35"/>
    <row r="2972" hidden="1" x14ac:dyDescent="0.35"/>
    <row r="2973" hidden="1" x14ac:dyDescent="0.35"/>
    <row r="2974" hidden="1" x14ac:dyDescent="0.35"/>
    <row r="2975" hidden="1" x14ac:dyDescent="0.35"/>
    <row r="2976" hidden="1" x14ac:dyDescent="0.35"/>
    <row r="2977" hidden="1" x14ac:dyDescent="0.35"/>
    <row r="2978" hidden="1" x14ac:dyDescent="0.35"/>
    <row r="2979" hidden="1" x14ac:dyDescent="0.35"/>
    <row r="2980" hidden="1" x14ac:dyDescent="0.35"/>
    <row r="2981" hidden="1" x14ac:dyDescent="0.35"/>
    <row r="2982" hidden="1" x14ac:dyDescent="0.35"/>
    <row r="2983" hidden="1" x14ac:dyDescent="0.35"/>
    <row r="2984" hidden="1" x14ac:dyDescent="0.35"/>
    <row r="2985" hidden="1" x14ac:dyDescent="0.35"/>
    <row r="2986" hidden="1" x14ac:dyDescent="0.35"/>
    <row r="2987" hidden="1" x14ac:dyDescent="0.35"/>
    <row r="2988" hidden="1" x14ac:dyDescent="0.35"/>
    <row r="2989" hidden="1" x14ac:dyDescent="0.35"/>
    <row r="2990" hidden="1" x14ac:dyDescent="0.35"/>
    <row r="2991" hidden="1" x14ac:dyDescent="0.35"/>
    <row r="2992" hidden="1" x14ac:dyDescent="0.35"/>
    <row r="2993" hidden="1" x14ac:dyDescent="0.35"/>
    <row r="2994" hidden="1" x14ac:dyDescent="0.35"/>
    <row r="2995" hidden="1" x14ac:dyDescent="0.35"/>
    <row r="2996" hidden="1" x14ac:dyDescent="0.35"/>
    <row r="2997" hidden="1" x14ac:dyDescent="0.35"/>
    <row r="2998" hidden="1" x14ac:dyDescent="0.35"/>
    <row r="2999" hidden="1" x14ac:dyDescent="0.35"/>
    <row r="3000" hidden="1" x14ac:dyDescent="0.35"/>
    <row r="3001" hidden="1" x14ac:dyDescent="0.35"/>
    <row r="3002" hidden="1" x14ac:dyDescent="0.35"/>
    <row r="3003" hidden="1" x14ac:dyDescent="0.35"/>
    <row r="3004" hidden="1" x14ac:dyDescent="0.35"/>
    <row r="3005" hidden="1" x14ac:dyDescent="0.35"/>
    <row r="3006" hidden="1" x14ac:dyDescent="0.35"/>
    <row r="3007" hidden="1" x14ac:dyDescent="0.35"/>
    <row r="3008" hidden="1" x14ac:dyDescent="0.35"/>
    <row r="3009" hidden="1" x14ac:dyDescent="0.35"/>
    <row r="3010" hidden="1" x14ac:dyDescent="0.35"/>
    <row r="3011" hidden="1" x14ac:dyDescent="0.35"/>
    <row r="3012" hidden="1" x14ac:dyDescent="0.35"/>
    <row r="3013" hidden="1" x14ac:dyDescent="0.35"/>
    <row r="3014" hidden="1" x14ac:dyDescent="0.35"/>
    <row r="3015" hidden="1" x14ac:dyDescent="0.35"/>
    <row r="3016" hidden="1" x14ac:dyDescent="0.35"/>
    <row r="3017" hidden="1" x14ac:dyDescent="0.35"/>
    <row r="3018" hidden="1" x14ac:dyDescent="0.35"/>
    <row r="3019" hidden="1" x14ac:dyDescent="0.35"/>
    <row r="3020" hidden="1" x14ac:dyDescent="0.35"/>
    <row r="3021" hidden="1" x14ac:dyDescent="0.35"/>
    <row r="3022" hidden="1" x14ac:dyDescent="0.35"/>
    <row r="3023" hidden="1" x14ac:dyDescent="0.35"/>
    <row r="3024" hidden="1" x14ac:dyDescent="0.35"/>
    <row r="3025" hidden="1" x14ac:dyDescent="0.35"/>
    <row r="3026" hidden="1" x14ac:dyDescent="0.35"/>
    <row r="3027" hidden="1" x14ac:dyDescent="0.35"/>
    <row r="3028" hidden="1" x14ac:dyDescent="0.35"/>
    <row r="3029" hidden="1" x14ac:dyDescent="0.35"/>
    <row r="3030" hidden="1" x14ac:dyDescent="0.35"/>
    <row r="3031" hidden="1" x14ac:dyDescent="0.35"/>
    <row r="3032" hidden="1" x14ac:dyDescent="0.35"/>
    <row r="3033" hidden="1" x14ac:dyDescent="0.35"/>
    <row r="3034" hidden="1" x14ac:dyDescent="0.35"/>
    <row r="3035" hidden="1" x14ac:dyDescent="0.35"/>
    <row r="3036" hidden="1" x14ac:dyDescent="0.35"/>
    <row r="3037" hidden="1" x14ac:dyDescent="0.35"/>
    <row r="3038" hidden="1" x14ac:dyDescent="0.35"/>
    <row r="3039" hidden="1" x14ac:dyDescent="0.35"/>
    <row r="3040" hidden="1" x14ac:dyDescent="0.35"/>
    <row r="3041" hidden="1" x14ac:dyDescent="0.35"/>
    <row r="3042" hidden="1" x14ac:dyDescent="0.35"/>
    <row r="3043" hidden="1" x14ac:dyDescent="0.35"/>
    <row r="3044" hidden="1" x14ac:dyDescent="0.35"/>
    <row r="3045" hidden="1" x14ac:dyDescent="0.35"/>
    <row r="3046" hidden="1" x14ac:dyDescent="0.35"/>
    <row r="3047" hidden="1" x14ac:dyDescent="0.35"/>
    <row r="3048" hidden="1" x14ac:dyDescent="0.35"/>
    <row r="3049" hidden="1" x14ac:dyDescent="0.35"/>
    <row r="3050" hidden="1" x14ac:dyDescent="0.35"/>
    <row r="3051" hidden="1" x14ac:dyDescent="0.35"/>
    <row r="3052" hidden="1" x14ac:dyDescent="0.35"/>
    <row r="3053" hidden="1" x14ac:dyDescent="0.35"/>
    <row r="3054" hidden="1" x14ac:dyDescent="0.35"/>
    <row r="3055" hidden="1" x14ac:dyDescent="0.35"/>
    <row r="3056" hidden="1" x14ac:dyDescent="0.35"/>
    <row r="3057" hidden="1" x14ac:dyDescent="0.35"/>
    <row r="3058" hidden="1" x14ac:dyDescent="0.35"/>
    <row r="3059" hidden="1" x14ac:dyDescent="0.35"/>
    <row r="3060" hidden="1" x14ac:dyDescent="0.35"/>
    <row r="3061" hidden="1" x14ac:dyDescent="0.35"/>
    <row r="3062" hidden="1" x14ac:dyDescent="0.35"/>
    <row r="3063" hidden="1" x14ac:dyDescent="0.35"/>
    <row r="3064" hidden="1" x14ac:dyDescent="0.35"/>
    <row r="3065" hidden="1" x14ac:dyDescent="0.35"/>
    <row r="3066" hidden="1" x14ac:dyDescent="0.35"/>
    <row r="3067" hidden="1" x14ac:dyDescent="0.35"/>
    <row r="3068" hidden="1" x14ac:dyDescent="0.35"/>
    <row r="3069" hidden="1" x14ac:dyDescent="0.35"/>
    <row r="3070" hidden="1" x14ac:dyDescent="0.35"/>
    <row r="3071" hidden="1" x14ac:dyDescent="0.35"/>
    <row r="3072" hidden="1" x14ac:dyDescent="0.35"/>
    <row r="3073" hidden="1" x14ac:dyDescent="0.35"/>
    <row r="3074" hidden="1" x14ac:dyDescent="0.35"/>
    <row r="3075" hidden="1" x14ac:dyDescent="0.35"/>
    <row r="3076" hidden="1" x14ac:dyDescent="0.35"/>
    <row r="3077" hidden="1" x14ac:dyDescent="0.35"/>
    <row r="3078" hidden="1" x14ac:dyDescent="0.35"/>
    <row r="3079" hidden="1" x14ac:dyDescent="0.35"/>
    <row r="3080" hidden="1" x14ac:dyDescent="0.35"/>
    <row r="3081" hidden="1" x14ac:dyDescent="0.35"/>
    <row r="3082" hidden="1" x14ac:dyDescent="0.35"/>
    <row r="3083" hidden="1" x14ac:dyDescent="0.35"/>
    <row r="3084" hidden="1" x14ac:dyDescent="0.35"/>
    <row r="3085" hidden="1" x14ac:dyDescent="0.35"/>
    <row r="3086" hidden="1" x14ac:dyDescent="0.35"/>
    <row r="3087" hidden="1" x14ac:dyDescent="0.35"/>
    <row r="3088" hidden="1" x14ac:dyDescent="0.35"/>
    <row r="3089" hidden="1" x14ac:dyDescent="0.35"/>
    <row r="3090" hidden="1" x14ac:dyDescent="0.35"/>
    <row r="3091" hidden="1" x14ac:dyDescent="0.35"/>
    <row r="3092" hidden="1" x14ac:dyDescent="0.35"/>
    <row r="3093" hidden="1" x14ac:dyDescent="0.35"/>
    <row r="3094" hidden="1" x14ac:dyDescent="0.35"/>
    <row r="3095" hidden="1" x14ac:dyDescent="0.35"/>
    <row r="3096" hidden="1" x14ac:dyDescent="0.35"/>
    <row r="3097" hidden="1" x14ac:dyDescent="0.35"/>
    <row r="3098" hidden="1" x14ac:dyDescent="0.35"/>
    <row r="3099" hidden="1" x14ac:dyDescent="0.35"/>
    <row r="3100" hidden="1" x14ac:dyDescent="0.35"/>
    <row r="3101" hidden="1" x14ac:dyDescent="0.35"/>
    <row r="3102" hidden="1" x14ac:dyDescent="0.35"/>
    <row r="3103" hidden="1" x14ac:dyDescent="0.35"/>
    <row r="3104" hidden="1" x14ac:dyDescent="0.35"/>
    <row r="3105" hidden="1" x14ac:dyDescent="0.35"/>
    <row r="3106" hidden="1" x14ac:dyDescent="0.35"/>
    <row r="3107" hidden="1" x14ac:dyDescent="0.35"/>
    <row r="3108" hidden="1" x14ac:dyDescent="0.35"/>
    <row r="3109" hidden="1" x14ac:dyDescent="0.35"/>
    <row r="3110" hidden="1" x14ac:dyDescent="0.35"/>
    <row r="3111" hidden="1" x14ac:dyDescent="0.35"/>
    <row r="3112" hidden="1" x14ac:dyDescent="0.35"/>
    <row r="3113" hidden="1" x14ac:dyDescent="0.35"/>
    <row r="3114" hidden="1" x14ac:dyDescent="0.35"/>
    <row r="3115" hidden="1" x14ac:dyDescent="0.35"/>
    <row r="3116" hidden="1" x14ac:dyDescent="0.35"/>
    <row r="3117" hidden="1" x14ac:dyDescent="0.35"/>
    <row r="3118" hidden="1" x14ac:dyDescent="0.35"/>
    <row r="3119" hidden="1" x14ac:dyDescent="0.35"/>
    <row r="3120" hidden="1" x14ac:dyDescent="0.35"/>
    <row r="3121" hidden="1" x14ac:dyDescent="0.35"/>
    <row r="3122" hidden="1" x14ac:dyDescent="0.35"/>
    <row r="3123" hidden="1" x14ac:dyDescent="0.35"/>
    <row r="3124" hidden="1" x14ac:dyDescent="0.35"/>
    <row r="3125" hidden="1" x14ac:dyDescent="0.35"/>
    <row r="3126" hidden="1" x14ac:dyDescent="0.35"/>
    <row r="3127" hidden="1" x14ac:dyDescent="0.35"/>
    <row r="3128" hidden="1" x14ac:dyDescent="0.35"/>
    <row r="3129" hidden="1" x14ac:dyDescent="0.35"/>
    <row r="3130" hidden="1" x14ac:dyDescent="0.35"/>
    <row r="3131" hidden="1" x14ac:dyDescent="0.35"/>
    <row r="3132" hidden="1" x14ac:dyDescent="0.35"/>
    <row r="3133" hidden="1" x14ac:dyDescent="0.35"/>
    <row r="3134" hidden="1" x14ac:dyDescent="0.35"/>
    <row r="3135" hidden="1" x14ac:dyDescent="0.35"/>
    <row r="3136" hidden="1" x14ac:dyDescent="0.35"/>
    <row r="3137" hidden="1" x14ac:dyDescent="0.35"/>
    <row r="3138" hidden="1" x14ac:dyDescent="0.35"/>
    <row r="3139" hidden="1" x14ac:dyDescent="0.35"/>
    <row r="3140" hidden="1" x14ac:dyDescent="0.35"/>
    <row r="3141" hidden="1" x14ac:dyDescent="0.35"/>
    <row r="3142" hidden="1" x14ac:dyDescent="0.35"/>
    <row r="3143" hidden="1" x14ac:dyDescent="0.35"/>
    <row r="3144" hidden="1" x14ac:dyDescent="0.35"/>
    <row r="3145" hidden="1" x14ac:dyDescent="0.35"/>
    <row r="3146" hidden="1" x14ac:dyDescent="0.35"/>
    <row r="3147" hidden="1" x14ac:dyDescent="0.35"/>
    <row r="3148" hidden="1" x14ac:dyDescent="0.35"/>
    <row r="3149" hidden="1" x14ac:dyDescent="0.35"/>
    <row r="3150" hidden="1" x14ac:dyDescent="0.35"/>
    <row r="3151" hidden="1" x14ac:dyDescent="0.35"/>
    <row r="3152" hidden="1" x14ac:dyDescent="0.35"/>
    <row r="3153" hidden="1" x14ac:dyDescent="0.35"/>
    <row r="3154" hidden="1" x14ac:dyDescent="0.35"/>
    <row r="3155" hidden="1" x14ac:dyDescent="0.35"/>
    <row r="3156" hidden="1" x14ac:dyDescent="0.35"/>
    <row r="3157" hidden="1" x14ac:dyDescent="0.35"/>
    <row r="3158" hidden="1" x14ac:dyDescent="0.35"/>
    <row r="3159" hidden="1" x14ac:dyDescent="0.35"/>
    <row r="3160" hidden="1" x14ac:dyDescent="0.35"/>
    <row r="3161" hidden="1" x14ac:dyDescent="0.35"/>
    <row r="3162" hidden="1" x14ac:dyDescent="0.35"/>
    <row r="3163" hidden="1" x14ac:dyDescent="0.35"/>
    <row r="3164" hidden="1" x14ac:dyDescent="0.35"/>
    <row r="3165" hidden="1" x14ac:dyDescent="0.35"/>
    <row r="3166" hidden="1" x14ac:dyDescent="0.35"/>
    <row r="3167" hidden="1" x14ac:dyDescent="0.35"/>
    <row r="3168" hidden="1" x14ac:dyDescent="0.35"/>
    <row r="3169" hidden="1" x14ac:dyDescent="0.35"/>
    <row r="3170" hidden="1" x14ac:dyDescent="0.35"/>
    <row r="3171" hidden="1" x14ac:dyDescent="0.35"/>
    <row r="3172" hidden="1" x14ac:dyDescent="0.35"/>
    <row r="3173" hidden="1" x14ac:dyDescent="0.35"/>
    <row r="3174" hidden="1" x14ac:dyDescent="0.35"/>
    <row r="3175" hidden="1" x14ac:dyDescent="0.35"/>
    <row r="3176" hidden="1" x14ac:dyDescent="0.35"/>
    <row r="3177" hidden="1" x14ac:dyDescent="0.35"/>
    <row r="3178" hidden="1" x14ac:dyDescent="0.35"/>
    <row r="3179" hidden="1" x14ac:dyDescent="0.35"/>
    <row r="3180" hidden="1" x14ac:dyDescent="0.35"/>
    <row r="3181" hidden="1" x14ac:dyDescent="0.35"/>
    <row r="3182" hidden="1" x14ac:dyDescent="0.35"/>
    <row r="3183" hidden="1" x14ac:dyDescent="0.35"/>
    <row r="3184" hidden="1" x14ac:dyDescent="0.35"/>
    <row r="3185" hidden="1" x14ac:dyDescent="0.35"/>
    <row r="3186" hidden="1" x14ac:dyDescent="0.35"/>
    <row r="3187" hidden="1" x14ac:dyDescent="0.35"/>
    <row r="3188" hidden="1" x14ac:dyDescent="0.35"/>
    <row r="3189" hidden="1" x14ac:dyDescent="0.35"/>
    <row r="3190" hidden="1" x14ac:dyDescent="0.35"/>
    <row r="3191" hidden="1" x14ac:dyDescent="0.35"/>
    <row r="3192" hidden="1" x14ac:dyDescent="0.35"/>
    <row r="3193" hidden="1" x14ac:dyDescent="0.35"/>
    <row r="3194" hidden="1" x14ac:dyDescent="0.35"/>
    <row r="3195" hidden="1" x14ac:dyDescent="0.35"/>
    <row r="3196" hidden="1" x14ac:dyDescent="0.35"/>
    <row r="3197" hidden="1" x14ac:dyDescent="0.35"/>
    <row r="3198" hidden="1" x14ac:dyDescent="0.35"/>
    <row r="3199" hidden="1" x14ac:dyDescent="0.35"/>
    <row r="3200" hidden="1" x14ac:dyDescent="0.35"/>
    <row r="3201" hidden="1" x14ac:dyDescent="0.35"/>
    <row r="3202" hidden="1" x14ac:dyDescent="0.35"/>
    <row r="3203" hidden="1" x14ac:dyDescent="0.35"/>
    <row r="3204" hidden="1" x14ac:dyDescent="0.35"/>
    <row r="3205" hidden="1" x14ac:dyDescent="0.35"/>
    <row r="3206" hidden="1" x14ac:dyDescent="0.35"/>
    <row r="3207" hidden="1" x14ac:dyDescent="0.35"/>
    <row r="3208" hidden="1" x14ac:dyDescent="0.35"/>
    <row r="3209" hidden="1" x14ac:dyDescent="0.35"/>
    <row r="3210" hidden="1" x14ac:dyDescent="0.35"/>
    <row r="3211" hidden="1" x14ac:dyDescent="0.35"/>
    <row r="3212" hidden="1" x14ac:dyDescent="0.35"/>
    <row r="3213" hidden="1" x14ac:dyDescent="0.35"/>
    <row r="3214" hidden="1" x14ac:dyDescent="0.35"/>
    <row r="3215" hidden="1" x14ac:dyDescent="0.35"/>
    <row r="3216" hidden="1" x14ac:dyDescent="0.35"/>
    <row r="3217" hidden="1" x14ac:dyDescent="0.35"/>
    <row r="3218" hidden="1" x14ac:dyDescent="0.35"/>
    <row r="3219" hidden="1" x14ac:dyDescent="0.35"/>
    <row r="3220" hidden="1" x14ac:dyDescent="0.35"/>
    <row r="3221" hidden="1" x14ac:dyDescent="0.35"/>
    <row r="3222" hidden="1" x14ac:dyDescent="0.35"/>
    <row r="3223" hidden="1" x14ac:dyDescent="0.35"/>
    <row r="3224" hidden="1" x14ac:dyDescent="0.35"/>
    <row r="3225" hidden="1" x14ac:dyDescent="0.35"/>
    <row r="3226" hidden="1" x14ac:dyDescent="0.35"/>
    <row r="3227" hidden="1" x14ac:dyDescent="0.35"/>
    <row r="3228" hidden="1" x14ac:dyDescent="0.35"/>
    <row r="3229" hidden="1" x14ac:dyDescent="0.35"/>
    <row r="3230" hidden="1" x14ac:dyDescent="0.35"/>
    <row r="3231" hidden="1" x14ac:dyDescent="0.35"/>
    <row r="3232" hidden="1" x14ac:dyDescent="0.35"/>
    <row r="3233" hidden="1" x14ac:dyDescent="0.35"/>
    <row r="3234" hidden="1" x14ac:dyDescent="0.35"/>
    <row r="3235" hidden="1" x14ac:dyDescent="0.35"/>
    <row r="3236" hidden="1" x14ac:dyDescent="0.35"/>
    <row r="3237" hidden="1" x14ac:dyDescent="0.35"/>
    <row r="3238" hidden="1" x14ac:dyDescent="0.35"/>
    <row r="3239" hidden="1" x14ac:dyDescent="0.35"/>
    <row r="3240" hidden="1" x14ac:dyDescent="0.35"/>
    <row r="3241" hidden="1" x14ac:dyDescent="0.35"/>
    <row r="3242" hidden="1" x14ac:dyDescent="0.35"/>
    <row r="3243" hidden="1" x14ac:dyDescent="0.35"/>
    <row r="3244" hidden="1" x14ac:dyDescent="0.35"/>
    <row r="3245" hidden="1" x14ac:dyDescent="0.35"/>
    <row r="3246" hidden="1" x14ac:dyDescent="0.35"/>
    <row r="3247" hidden="1" x14ac:dyDescent="0.35"/>
    <row r="3248" hidden="1" x14ac:dyDescent="0.35"/>
    <row r="3249" hidden="1" x14ac:dyDescent="0.35"/>
    <row r="3250" hidden="1" x14ac:dyDescent="0.35"/>
    <row r="3251" hidden="1" x14ac:dyDescent="0.35"/>
    <row r="3252" hidden="1" x14ac:dyDescent="0.35"/>
    <row r="3253" hidden="1" x14ac:dyDescent="0.35"/>
    <row r="3254" hidden="1" x14ac:dyDescent="0.35"/>
    <row r="3255" hidden="1" x14ac:dyDescent="0.35"/>
    <row r="3256" hidden="1" x14ac:dyDescent="0.35"/>
    <row r="3257" hidden="1" x14ac:dyDescent="0.35"/>
    <row r="3258" hidden="1" x14ac:dyDescent="0.35"/>
    <row r="3259" hidden="1" x14ac:dyDescent="0.35"/>
    <row r="3260" hidden="1" x14ac:dyDescent="0.35"/>
    <row r="3261" hidden="1" x14ac:dyDescent="0.35"/>
    <row r="3262" hidden="1" x14ac:dyDescent="0.35"/>
    <row r="3263" hidden="1" x14ac:dyDescent="0.35"/>
    <row r="3264" hidden="1" x14ac:dyDescent="0.35"/>
    <row r="3265" hidden="1" x14ac:dyDescent="0.35"/>
    <row r="3266" hidden="1" x14ac:dyDescent="0.35"/>
    <row r="3267" hidden="1" x14ac:dyDescent="0.35"/>
    <row r="3268" hidden="1" x14ac:dyDescent="0.35"/>
    <row r="3269" hidden="1" x14ac:dyDescent="0.35"/>
    <row r="3270" hidden="1" x14ac:dyDescent="0.35"/>
    <row r="3271" hidden="1" x14ac:dyDescent="0.35"/>
    <row r="3272" hidden="1" x14ac:dyDescent="0.35"/>
    <row r="3273" hidden="1" x14ac:dyDescent="0.35"/>
    <row r="3274" hidden="1" x14ac:dyDescent="0.35"/>
    <row r="3275" hidden="1" x14ac:dyDescent="0.35"/>
    <row r="3276" hidden="1" x14ac:dyDescent="0.35"/>
    <row r="3277" hidden="1" x14ac:dyDescent="0.35"/>
    <row r="3278" hidden="1" x14ac:dyDescent="0.35"/>
    <row r="3279" hidden="1" x14ac:dyDescent="0.35"/>
    <row r="3280" hidden="1" x14ac:dyDescent="0.35"/>
    <row r="3281" hidden="1" x14ac:dyDescent="0.35"/>
    <row r="3282" hidden="1" x14ac:dyDescent="0.35"/>
    <row r="3283" hidden="1" x14ac:dyDescent="0.35"/>
    <row r="3284" hidden="1" x14ac:dyDescent="0.35"/>
    <row r="3285" hidden="1" x14ac:dyDescent="0.35"/>
    <row r="3286" hidden="1" x14ac:dyDescent="0.35"/>
    <row r="3287" hidden="1" x14ac:dyDescent="0.35"/>
    <row r="3288" hidden="1" x14ac:dyDescent="0.35"/>
    <row r="3289" hidden="1" x14ac:dyDescent="0.35"/>
    <row r="3290" hidden="1" x14ac:dyDescent="0.35"/>
    <row r="3291" hidden="1" x14ac:dyDescent="0.35"/>
    <row r="3292" hidden="1" x14ac:dyDescent="0.35"/>
    <row r="3293" hidden="1" x14ac:dyDescent="0.35"/>
    <row r="3294" hidden="1" x14ac:dyDescent="0.35"/>
    <row r="3295" hidden="1" x14ac:dyDescent="0.35"/>
    <row r="3296" hidden="1" x14ac:dyDescent="0.35"/>
    <row r="3297" hidden="1" x14ac:dyDescent="0.35"/>
    <row r="3298" hidden="1" x14ac:dyDescent="0.35"/>
    <row r="3299" hidden="1" x14ac:dyDescent="0.35"/>
    <row r="3300" hidden="1" x14ac:dyDescent="0.35"/>
    <row r="3301" hidden="1" x14ac:dyDescent="0.35"/>
    <row r="3302" hidden="1" x14ac:dyDescent="0.35"/>
    <row r="3303" hidden="1" x14ac:dyDescent="0.35"/>
    <row r="3304" hidden="1" x14ac:dyDescent="0.35"/>
    <row r="3305" hidden="1" x14ac:dyDescent="0.35"/>
    <row r="3306" hidden="1" x14ac:dyDescent="0.35"/>
    <row r="3307" hidden="1" x14ac:dyDescent="0.35"/>
    <row r="3308" hidden="1" x14ac:dyDescent="0.35"/>
    <row r="3309" hidden="1" x14ac:dyDescent="0.35"/>
    <row r="3310" hidden="1" x14ac:dyDescent="0.35"/>
    <row r="3316" hidden="1" x14ac:dyDescent="0.35"/>
    <row r="3317" hidden="1" x14ac:dyDescent="0.35"/>
    <row r="3318" hidden="1" x14ac:dyDescent="0.35"/>
    <row r="3319" hidden="1" x14ac:dyDescent="0.35"/>
    <row r="3320" hidden="1" x14ac:dyDescent="0.35"/>
    <row r="3321" hidden="1" x14ac:dyDescent="0.35"/>
    <row r="3322" hidden="1" x14ac:dyDescent="0.35"/>
    <row r="3323" hidden="1" x14ac:dyDescent="0.35"/>
    <row r="3324" hidden="1" x14ac:dyDescent="0.35"/>
    <row r="3325" hidden="1" x14ac:dyDescent="0.35"/>
    <row r="3326" hidden="1" x14ac:dyDescent="0.35"/>
    <row r="3327" hidden="1" x14ac:dyDescent="0.35"/>
    <row r="3328" hidden="1" x14ac:dyDescent="0.35"/>
    <row r="3329" hidden="1" x14ac:dyDescent="0.35"/>
    <row r="3330" hidden="1" x14ac:dyDescent="0.35"/>
    <row r="3331" hidden="1" x14ac:dyDescent="0.35"/>
    <row r="3332" hidden="1" x14ac:dyDescent="0.35"/>
    <row r="3333" hidden="1" x14ac:dyDescent="0.35"/>
    <row r="3334" hidden="1" x14ac:dyDescent="0.35"/>
    <row r="3335" hidden="1" x14ac:dyDescent="0.35"/>
    <row r="3336" hidden="1" x14ac:dyDescent="0.35"/>
    <row r="3339" hidden="1" x14ac:dyDescent="0.35"/>
    <row r="3340" hidden="1" x14ac:dyDescent="0.35"/>
    <row r="3341" hidden="1" x14ac:dyDescent="0.35"/>
    <row r="3342" hidden="1" x14ac:dyDescent="0.35"/>
    <row r="3343" hidden="1" x14ac:dyDescent="0.35"/>
    <row r="3344" hidden="1" x14ac:dyDescent="0.35"/>
    <row r="3345" hidden="1" x14ac:dyDescent="0.35"/>
    <row r="3346" hidden="1" x14ac:dyDescent="0.35"/>
    <row r="3347" hidden="1" x14ac:dyDescent="0.35"/>
    <row r="3348" hidden="1" x14ac:dyDescent="0.35"/>
    <row r="3349" hidden="1" x14ac:dyDescent="0.35"/>
    <row r="3350" hidden="1" x14ac:dyDescent="0.35"/>
    <row r="3355" hidden="1" x14ac:dyDescent="0.35"/>
    <row r="3356" hidden="1" x14ac:dyDescent="0.35"/>
    <row r="3357" hidden="1" x14ac:dyDescent="0.35"/>
    <row r="3358" hidden="1" x14ac:dyDescent="0.35"/>
    <row r="3359" hidden="1" x14ac:dyDescent="0.35"/>
    <row r="3360" hidden="1" x14ac:dyDescent="0.35"/>
    <row r="3362" hidden="1" x14ac:dyDescent="0.35"/>
    <row r="3363" hidden="1" x14ac:dyDescent="0.35"/>
    <row r="3364" hidden="1" x14ac:dyDescent="0.35"/>
    <row r="3365" hidden="1" x14ac:dyDescent="0.35"/>
    <row r="3366" hidden="1" x14ac:dyDescent="0.35"/>
    <row r="3367" hidden="1" x14ac:dyDescent="0.35"/>
    <row r="3368" hidden="1" x14ac:dyDescent="0.35"/>
    <row r="3369" hidden="1" x14ac:dyDescent="0.35"/>
    <row r="3370" hidden="1" x14ac:dyDescent="0.35"/>
    <row r="3371" hidden="1" x14ac:dyDescent="0.35"/>
    <row r="3372" hidden="1" x14ac:dyDescent="0.35"/>
    <row r="3373" hidden="1" x14ac:dyDescent="0.35"/>
    <row r="3374" hidden="1" x14ac:dyDescent="0.35"/>
    <row r="3375" hidden="1" x14ac:dyDescent="0.35"/>
    <row r="3376" hidden="1" x14ac:dyDescent="0.35"/>
    <row r="3377" hidden="1" x14ac:dyDescent="0.35"/>
    <row r="3378" hidden="1" x14ac:dyDescent="0.35"/>
    <row r="3379" hidden="1" x14ac:dyDescent="0.35"/>
    <row r="3380" hidden="1" x14ac:dyDescent="0.35"/>
    <row r="3381" hidden="1" x14ac:dyDescent="0.35"/>
    <row r="3382" hidden="1" x14ac:dyDescent="0.35"/>
    <row r="3383" hidden="1" x14ac:dyDescent="0.35"/>
    <row r="3384" hidden="1" x14ac:dyDescent="0.35"/>
    <row r="3385" hidden="1" x14ac:dyDescent="0.35"/>
    <row r="3386" hidden="1" x14ac:dyDescent="0.35"/>
    <row r="3387" hidden="1" x14ac:dyDescent="0.35"/>
    <row r="3388" hidden="1" x14ac:dyDescent="0.35"/>
    <row r="3389" hidden="1" x14ac:dyDescent="0.35"/>
    <row r="3390" hidden="1" x14ac:dyDescent="0.35"/>
    <row r="3391" hidden="1" x14ac:dyDescent="0.35"/>
    <row r="3392" hidden="1" x14ac:dyDescent="0.35"/>
    <row r="3393" hidden="1" x14ac:dyDescent="0.35"/>
    <row r="3394" hidden="1" x14ac:dyDescent="0.35"/>
    <row r="3395" hidden="1" x14ac:dyDescent="0.35"/>
    <row r="3396" hidden="1" x14ac:dyDescent="0.35"/>
    <row r="3397" hidden="1" x14ac:dyDescent="0.35"/>
    <row r="3398" hidden="1" x14ac:dyDescent="0.35"/>
    <row r="3399" hidden="1" x14ac:dyDescent="0.35"/>
    <row r="3400" hidden="1" x14ac:dyDescent="0.35"/>
    <row r="3401" hidden="1" x14ac:dyDescent="0.35"/>
    <row r="3402" hidden="1" x14ac:dyDescent="0.35"/>
    <row r="3403" hidden="1" x14ac:dyDescent="0.35"/>
    <row r="3404" hidden="1" x14ac:dyDescent="0.35"/>
    <row r="3405" hidden="1" x14ac:dyDescent="0.35"/>
    <row r="3406" hidden="1" x14ac:dyDescent="0.35"/>
    <row r="3407" hidden="1" x14ac:dyDescent="0.35"/>
    <row r="3408" hidden="1" x14ac:dyDescent="0.35"/>
    <row r="3409" hidden="1" x14ac:dyDescent="0.35"/>
    <row r="3410" hidden="1" x14ac:dyDescent="0.35"/>
    <row r="3411" hidden="1" x14ac:dyDescent="0.35"/>
    <row r="3412" hidden="1" x14ac:dyDescent="0.35"/>
    <row r="3413" hidden="1" x14ac:dyDescent="0.35"/>
    <row r="3414" hidden="1" x14ac:dyDescent="0.35"/>
    <row r="3415" hidden="1" x14ac:dyDescent="0.35"/>
    <row r="3416" hidden="1" x14ac:dyDescent="0.35"/>
    <row r="3417" hidden="1" x14ac:dyDescent="0.35"/>
    <row r="3418" hidden="1" x14ac:dyDescent="0.35"/>
    <row r="3419" hidden="1" x14ac:dyDescent="0.35"/>
    <row r="3420" hidden="1" x14ac:dyDescent="0.35"/>
    <row r="3421" hidden="1" x14ac:dyDescent="0.35"/>
    <row r="3422" hidden="1" x14ac:dyDescent="0.35"/>
    <row r="3423" hidden="1" x14ac:dyDescent="0.35"/>
    <row r="3424" hidden="1" x14ac:dyDescent="0.35"/>
    <row r="3425" hidden="1" x14ac:dyDescent="0.35"/>
    <row r="3426" hidden="1" x14ac:dyDescent="0.35"/>
    <row r="3427" hidden="1" x14ac:dyDescent="0.35"/>
    <row r="3428" hidden="1" x14ac:dyDescent="0.35"/>
    <row r="3429" hidden="1" x14ac:dyDescent="0.35"/>
    <row r="3430" hidden="1" x14ac:dyDescent="0.35"/>
    <row r="3431" hidden="1" x14ac:dyDescent="0.35"/>
    <row r="3432" hidden="1" x14ac:dyDescent="0.35"/>
    <row r="3433" hidden="1" x14ac:dyDescent="0.35"/>
    <row r="3434" hidden="1" x14ac:dyDescent="0.35"/>
    <row r="3435" hidden="1" x14ac:dyDescent="0.35"/>
    <row r="3436" hidden="1" x14ac:dyDescent="0.35"/>
    <row r="3437" hidden="1" x14ac:dyDescent="0.35"/>
    <row r="3438" hidden="1" x14ac:dyDescent="0.35"/>
    <row r="3439" hidden="1" x14ac:dyDescent="0.35"/>
    <row r="3440" hidden="1" x14ac:dyDescent="0.35"/>
    <row r="3441" hidden="1" x14ac:dyDescent="0.35"/>
    <row r="3442" hidden="1" x14ac:dyDescent="0.35"/>
    <row r="3443" hidden="1" x14ac:dyDescent="0.35"/>
    <row r="3444" hidden="1" x14ac:dyDescent="0.35"/>
    <row r="3445" hidden="1" x14ac:dyDescent="0.35"/>
    <row r="3446" hidden="1" x14ac:dyDescent="0.35"/>
    <row r="3447" hidden="1" x14ac:dyDescent="0.35"/>
    <row r="3448" hidden="1" x14ac:dyDescent="0.35"/>
    <row r="3449" hidden="1" x14ac:dyDescent="0.35"/>
    <row r="3450" hidden="1" x14ac:dyDescent="0.35"/>
    <row r="3451" hidden="1" x14ac:dyDescent="0.35"/>
    <row r="3452" hidden="1" x14ac:dyDescent="0.35"/>
    <row r="3453" hidden="1" x14ac:dyDescent="0.35"/>
    <row r="3454" hidden="1" x14ac:dyDescent="0.35"/>
    <row r="3455" hidden="1" x14ac:dyDescent="0.35"/>
    <row r="3456" hidden="1" x14ac:dyDescent="0.35"/>
    <row r="3457" hidden="1" x14ac:dyDescent="0.35"/>
    <row r="3458" hidden="1" x14ac:dyDescent="0.35"/>
    <row r="3459" hidden="1" x14ac:dyDescent="0.35"/>
    <row r="3460" hidden="1" x14ac:dyDescent="0.35"/>
    <row r="3461" hidden="1" x14ac:dyDescent="0.35"/>
    <row r="3462" hidden="1" x14ac:dyDescent="0.35"/>
    <row r="3463" hidden="1" x14ac:dyDescent="0.35"/>
    <row r="3464" hidden="1" x14ac:dyDescent="0.35"/>
    <row r="3465" hidden="1" x14ac:dyDescent="0.35"/>
    <row r="3466" hidden="1" x14ac:dyDescent="0.35"/>
    <row r="3467" hidden="1" x14ac:dyDescent="0.35"/>
    <row r="3468" hidden="1" x14ac:dyDescent="0.35"/>
    <row r="3469" hidden="1" x14ac:dyDescent="0.35"/>
    <row r="3470" hidden="1" x14ac:dyDescent="0.35"/>
    <row r="3471" hidden="1" x14ac:dyDescent="0.35"/>
    <row r="3472" hidden="1" x14ac:dyDescent="0.35"/>
    <row r="3473" hidden="1" x14ac:dyDescent="0.35"/>
    <row r="3475" hidden="1" x14ac:dyDescent="0.35"/>
    <row r="3476" hidden="1" x14ac:dyDescent="0.35"/>
    <row r="3477" hidden="1" x14ac:dyDescent="0.35"/>
    <row r="3478" hidden="1" x14ac:dyDescent="0.35"/>
    <row r="3479" hidden="1" x14ac:dyDescent="0.35"/>
    <row r="3480" hidden="1" x14ac:dyDescent="0.35"/>
    <row r="3481" hidden="1" x14ac:dyDescent="0.35"/>
    <row r="3482" hidden="1" x14ac:dyDescent="0.35"/>
    <row r="3483" hidden="1" x14ac:dyDescent="0.35"/>
    <row r="3484" hidden="1" x14ac:dyDescent="0.35"/>
    <row r="3485" hidden="1" x14ac:dyDescent="0.35"/>
    <row r="3486" hidden="1" x14ac:dyDescent="0.35"/>
    <row r="3487" hidden="1" x14ac:dyDescent="0.35"/>
    <row r="3488" hidden="1" x14ac:dyDescent="0.35"/>
    <row r="3489" hidden="1" x14ac:dyDescent="0.35"/>
    <row r="3490" hidden="1" x14ac:dyDescent="0.35"/>
    <row r="3491" hidden="1" x14ac:dyDescent="0.35"/>
    <row r="3492" hidden="1" x14ac:dyDescent="0.35"/>
    <row r="3493" hidden="1" x14ac:dyDescent="0.35"/>
    <row r="3494" hidden="1" x14ac:dyDescent="0.35"/>
    <row r="3495" hidden="1" x14ac:dyDescent="0.35"/>
    <row r="3496" hidden="1" x14ac:dyDescent="0.35"/>
    <row r="3497" hidden="1" x14ac:dyDescent="0.35"/>
    <row r="3498" hidden="1" x14ac:dyDescent="0.35"/>
    <row r="3499" hidden="1" x14ac:dyDescent="0.35"/>
    <row r="3500" hidden="1" x14ac:dyDescent="0.35"/>
    <row r="3501" hidden="1" x14ac:dyDescent="0.35"/>
    <row r="3502" hidden="1" x14ac:dyDescent="0.35"/>
    <row r="3503" hidden="1" x14ac:dyDescent="0.35"/>
    <row r="3504" hidden="1" x14ac:dyDescent="0.35"/>
    <row r="3505" hidden="1" x14ac:dyDescent="0.35"/>
    <row r="3506" hidden="1" x14ac:dyDescent="0.35"/>
    <row r="3507" hidden="1" x14ac:dyDescent="0.35"/>
    <row r="3508" hidden="1" x14ac:dyDescent="0.35"/>
    <row r="3509" hidden="1" x14ac:dyDescent="0.35"/>
    <row r="3510" hidden="1" x14ac:dyDescent="0.35"/>
    <row r="3511" hidden="1" x14ac:dyDescent="0.35"/>
    <row r="3512" hidden="1" x14ac:dyDescent="0.35"/>
    <row r="3513" hidden="1" x14ac:dyDescent="0.35"/>
    <row r="3514" hidden="1" x14ac:dyDescent="0.35"/>
    <row r="3515" hidden="1" x14ac:dyDescent="0.35"/>
    <row r="3516" hidden="1" x14ac:dyDescent="0.35"/>
    <row r="3517" hidden="1" x14ac:dyDescent="0.35"/>
    <row r="3518" hidden="1" x14ac:dyDescent="0.35"/>
    <row r="3519" hidden="1" x14ac:dyDescent="0.35"/>
    <row r="3521" hidden="1" x14ac:dyDescent="0.35"/>
    <row r="3522" hidden="1" x14ac:dyDescent="0.35"/>
    <row r="3523" hidden="1" x14ac:dyDescent="0.35"/>
    <row r="3524" hidden="1" x14ac:dyDescent="0.35"/>
    <row r="3525" hidden="1" x14ac:dyDescent="0.35"/>
    <row r="3526" hidden="1" x14ac:dyDescent="0.35"/>
    <row r="3527" hidden="1" x14ac:dyDescent="0.35"/>
    <row r="3528" hidden="1" x14ac:dyDescent="0.35"/>
    <row r="3529" hidden="1" x14ac:dyDescent="0.35"/>
    <row r="3530" hidden="1" x14ac:dyDescent="0.35"/>
    <row r="3531" hidden="1" x14ac:dyDescent="0.35"/>
    <row r="3532" hidden="1" x14ac:dyDescent="0.35"/>
    <row r="3534" hidden="1" x14ac:dyDescent="0.35"/>
    <row r="3535" hidden="1" x14ac:dyDescent="0.35"/>
    <row r="3536" hidden="1" x14ac:dyDescent="0.35"/>
    <row r="3537" hidden="1" x14ac:dyDescent="0.35"/>
    <row r="3538" hidden="1" x14ac:dyDescent="0.35"/>
    <row r="3540" hidden="1" x14ac:dyDescent="0.35"/>
    <row r="3541" hidden="1" x14ac:dyDescent="0.35"/>
    <row r="3542" hidden="1" x14ac:dyDescent="0.35"/>
    <row r="3543" hidden="1" x14ac:dyDescent="0.35"/>
    <row r="3544" hidden="1" x14ac:dyDescent="0.35"/>
    <row r="3545" hidden="1" x14ac:dyDescent="0.35"/>
    <row r="3546" hidden="1" x14ac:dyDescent="0.35"/>
    <row r="3547" hidden="1" x14ac:dyDescent="0.35"/>
    <row r="3548" hidden="1" x14ac:dyDescent="0.35"/>
    <row r="3549" hidden="1" x14ac:dyDescent="0.35"/>
    <row r="3550" hidden="1" x14ac:dyDescent="0.35"/>
    <row r="3551" hidden="1" x14ac:dyDescent="0.35"/>
    <row r="3552" hidden="1" x14ac:dyDescent="0.35"/>
    <row r="3553" hidden="1" x14ac:dyDescent="0.35"/>
    <row r="3554" hidden="1" x14ac:dyDescent="0.35"/>
    <row r="3555" hidden="1" x14ac:dyDescent="0.35"/>
    <row r="3556" hidden="1" x14ac:dyDescent="0.35"/>
    <row r="3557" hidden="1" x14ac:dyDescent="0.35"/>
    <row r="3558" hidden="1" x14ac:dyDescent="0.35"/>
    <row r="3559" hidden="1" x14ac:dyDescent="0.35"/>
    <row r="3560" hidden="1" x14ac:dyDescent="0.35"/>
    <row r="3561" hidden="1" x14ac:dyDescent="0.35"/>
    <row r="3562" hidden="1" x14ac:dyDescent="0.35"/>
    <row r="3563" hidden="1" x14ac:dyDescent="0.35"/>
    <row r="3564" hidden="1" x14ac:dyDescent="0.35"/>
    <row r="3565" hidden="1" x14ac:dyDescent="0.35"/>
    <row r="3566" hidden="1" x14ac:dyDescent="0.35"/>
    <row r="3567" hidden="1" x14ac:dyDescent="0.35"/>
    <row r="3568" hidden="1" x14ac:dyDescent="0.35"/>
    <row r="3569" hidden="1" x14ac:dyDescent="0.35"/>
    <row r="3570" hidden="1" x14ac:dyDescent="0.35"/>
    <row r="3571" hidden="1" x14ac:dyDescent="0.35"/>
    <row r="3572" hidden="1" x14ac:dyDescent="0.35"/>
    <row r="3573" hidden="1" x14ac:dyDescent="0.35"/>
    <row r="3574" hidden="1" x14ac:dyDescent="0.35"/>
    <row r="3575" hidden="1" x14ac:dyDescent="0.35"/>
    <row r="3576" hidden="1" x14ac:dyDescent="0.35"/>
    <row r="3577" hidden="1" x14ac:dyDescent="0.35"/>
    <row r="3578" hidden="1" x14ac:dyDescent="0.35"/>
    <row r="3580" hidden="1" x14ac:dyDescent="0.35"/>
    <row r="3581" hidden="1" x14ac:dyDescent="0.35"/>
    <row r="3582" hidden="1" x14ac:dyDescent="0.35"/>
    <row r="3583" hidden="1" x14ac:dyDescent="0.35"/>
    <row r="3584" hidden="1" x14ac:dyDescent="0.35"/>
    <row r="3585" hidden="1" x14ac:dyDescent="0.35"/>
    <row r="3586" hidden="1" x14ac:dyDescent="0.35"/>
    <row r="3587" hidden="1" x14ac:dyDescent="0.35"/>
    <row r="3588" hidden="1" x14ac:dyDescent="0.35"/>
    <row r="3589" hidden="1" x14ac:dyDescent="0.35"/>
    <row r="3590" hidden="1" x14ac:dyDescent="0.35"/>
    <row r="3591" hidden="1" x14ac:dyDescent="0.35"/>
    <row r="3592" hidden="1" x14ac:dyDescent="0.35"/>
    <row r="3593" hidden="1" x14ac:dyDescent="0.35"/>
    <row r="3594" hidden="1" x14ac:dyDescent="0.35"/>
    <row r="3595" hidden="1" x14ac:dyDescent="0.35"/>
    <row r="3596" hidden="1" x14ac:dyDescent="0.35"/>
    <row r="3597" hidden="1" x14ac:dyDescent="0.35"/>
    <row r="3598" hidden="1" x14ac:dyDescent="0.35"/>
    <row r="3599" hidden="1" x14ac:dyDescent="0.35"/>
    <row r="3600" hidden="1" x14ac:dyDescent="0.35"/>
    <row r="3601" hidden="1" x14ac:dyDescent="0.35"/>
    <row r="3602" hidden="1" x14ac:dyDescent="0.35"/>
    <row r="3603" hidden="1" x14ac:dyDescent="0.35"/>
    <row r="3604" hidden="1" x14ac:dyDescent="0.35"/>
    <row r="3605" hidden="1" x14ac:dyDescent="0.35"/>
    <row r="3606" hidden="1" x14ac:dyDescent="0.35"/>
    <row r="3607" hidden="1" x14ac:dyDescent="0.35"/>
    <row r="3608" hidden="1" x14ac:dyDescent="0.35"/>
    <row r="3609" hidden="1" x14ac:dyDescent="0.35"/>
    <row r="3610" hidden="1" x14ac:dyDescent="0.35"/>
    <row r="3612" hidden="1" x14ac:dyDescent="0.35"/>
    <row r="3615" hidden="1" x14ac:dyDescent="0.35"/>
    <row r="3617" hidden="1" x14ac:dyDescent="0.35"/>
    <row r="3618" hidden="1" x14ac:dyDescent="0.35"/>
    <row r="3619" hidden="1" x14ac:dyDescent="0.35"/>
    <row r="3620" hidden="1" x14ac:dyDescent="0.35"/>
    <row r="3621" hidden="1" x14ac:dyDescent="0.35"/>
    <row r="3623" hidden="1" x14ac:dyDescent="0.35"/>
    <row r="3624" hidden="1" x14ac:dyDescent="0.35"/>
    <row r="3625" hidden="1" x14ac:dyDescent="0.35"/>
    <row r="3626" hidden="1" x14ac:dyDescent="0.35"/>
    <row r="3627" hidden="1" x14ac:dyDescent="0.35"/>
    <row r="3628" hidden="1" x14ac:dyDescent="0.35"/>
    <row r="3629" hidden="1" x14ac:dyDescent="0.35"/>
    <row r="3630" hidden="1" x14ac:dyDescent="0.35"/>
    <row r="3631" hidden="1" x14ac:dyDescent="0.35"/>
    <row r="3632" hidden="1" x14ac:dyDescent="0.35"/>
    <row r="3633" hidden="1" x14ac:dyDescent="0.35"/>
    <row r="3634" hidden="1" x14ac:dyDescent="0.35"/>
    <row r="3635" hidden="1" x14ac:dyDescent="0.35"/>
    <row r="3636" hidden="1" x14ac:dyDescent="0.35"/>
    <row r="3637" hidden="1" x14ac:dyDescent="0.35"/>
    <row r="3638" hidden="1" x14ac:dyDescent="0.35"/>
    <row r="3639" hidden="1" x14ac:dyDescent="0.35"/>
    <row r="3640" hidden="1" x14ac:dyDescent="0.35"/>
    <row r="3641" hidden="1" x14ac:dyDescent="0.35"/>
    <row r="3642" hidden="1" x14ac:dyDescent="0.35"/>
    <row r="3643" hidden="1" x14ac:dyDescent="0.35"/>
    <row r="3644" hidden="1" x14ac:dyDescent="0.35"/>
    <row r="3645" hidden="1" x14ac:dyDescent="0.35"/>
    <row r="3646" hidden="1" x14ac:dyDescent="0.35"/>
    <row r="3647" hidden="1" x14ac:dyDescent="0.35"/>
    <row r="3648" hidden="1" x14ac:dyDescent="0.35"/>
    <row r="3649" hidden="1" x14ac:dyDescent="0.35"/>
    <row r="3650" hidden="1" x14ac:dyDescent="0.35"/>
    <row r="3651" hidden="1" x14ac:dyDescent="0.35"/>
    <row r="3652" hidden="1" x14ac:dyDescent="0.35"/>
    <row r="3653" hidden="1" x14ac:dyDescent="0.35"/>
    <row r="3654" hidden="1" x14ac:dyDescent="0.35"/>
    <row r="3655" hidden="1" x14ac:dyDescent="0.35"/>
    <row r="3656" hidden="1" x14ac:dyDescent="0.35"/>
    <row r="3657" hidden="1" x14ac:dyDescent="0.35"/>
    <row r="3658" hidden="1" x14ac:dyDescent="0.35"/>
    <row r="3659" hidden="1" x14ac:dyDescent="0.35"/>
    <row r="3660" hidden="1" x14ac:dyDescent="0.35"/>
    <row r="3662" hidden="1" x14ac:dyDescent="0.35"/>
    <row r="3663" hidden="1" x14ac:dyDescent="0.35"/>
    <row r="3664" hidden="1" x14ac:dyDescent="0.35"/>
    <row r="3665" hidden="1" x14ac:dyDescent="0.35"/>
    <row r="3666" hidden="1" x14ac:dyDescent="0.35"/>
    <row r="3667" hidden="1" x14ac:dyDescent="0.35"/>
    <row r="3668" hidden="1" x14ac:dyDescent="0.35"/>
    <row r="3669" hidden="1" x14ac:dyDescent="0.35"/>
    <row r="3670" hidden="1" x14ac:dyDescent="0.35"/>
    <row r="3671" hidden="1" x14ac:dyDescent="0.35"/>
    <row r="3672" hidden="1" x14ac:dyDescent="0.35"/>
    <row r="3673" hidden="1" x14ac:dyDescent="0.35"/>
    <row r="3674" hidden="1" x14ac:dyDescent="0.35"/>
    <row r="3675" hidden="1" x14ac:dyDescent="0.35"/>
    <row r="3676" hidden="1" x14ac:dyDescent="0.35"/>
    <row r="3677" hidden="1" x14ac:dyDescent="0.35"/>
    <row r="3678" hidden="1" x14ac:dyDescent="0.35"/>
    <row r="3679" hidden="1" x14ac:dyDescent="0.35"/>
    <row r="3680" hidden="1" x14ac:dyDescent="0.35"/>
    <row r="3681" hidden="1" x14ac:dyDescent="0.35"/>
    <row r="3682" hidden="1" x14ac:dyDescent="0.35"/>
    <row r="3683" hidden="1" x14ac:dyDescent="0.35"/>
    <row r="3684" hidden="1" x14ac:dyDescent="0.35"/>
    <row r="3685" hidden="1" x14ac:dyDescent="0.35"/>
    <row r="3686" hidden="1" x14ac:dyDescent="0.35"/>
    <row r="3687" hidden="1" x14ac:dyDescent="0.35"/>
    <row r="3688" hidden="1" x14ac:dyDescent="0.35"/>
    <row r="3689" hidden="1" x14ac:dyDescent="0.35"/>
    <row r="3690" hidden="1" x14ac:dyDescent="0.35"/>
    <row r="3691" hidden="1" x14ac:dyDescent="0.35"/>
    <row r="3692" hidden="1" x14ac:dyDescent="0.35"/>
    <row r="3693" hidden="1" x14ac:dyDescent="0.35"/>
    <row r="3694" hidden="1" x14ac:dyDescent="0.35"/>
    <row r="3695" hidden="1" x14ac:dyDescent="0.35"/>
    <row r="3696" hidden="1" x14ac:dyDescent="0.35"/>
    <row r="3697" hidden="1" x14ac:dyDescent="0.35"/>
    <row r="3698" hidden="1" x14ac:dyDescent="0.35"/>
    <row r="3699" hidden="1" x14ac:dyDescent="0.35"/>
    <row r="3700" hidden="1" x14ac:dyDescent="0.35"/>
    <row r="3701" hidden="1" x14ac:dyDescent="0.35"/>
    <row r="3704" hidden="1" x14ac:dyDescent="0.35"/>
    <row r="3705" hidden="1" x14ac:dyDescent="0.35"/>
    <row r="3706" hidden="1" x14ac:dyDescent="0.35"/>
    <row r="3707" hidden="1" x14ac:dyDescent="0.35"/>
    <row r="3708" hidden="1" x14ac:dyDescent="0.35"/>
    <row r="3712" hidden="1" x14ac:dyDescent="0.35"/>
    <row r="3713" hidden="1" x14ac:dyDescent="0.35"/>
    <row r="3714" hidden="1" x14ac:dyDescent="0.35"/>
    <row r="3715" hidden="1" x14ac:dyDescent="0.35"/>
    <row r="3716" hidden="1" x14ac:dyDescent="0.35"/>
    <row r="3717" hidden="1" x14ac:dyDescent="0.35"/>
    <row r="3718" hidden="1" x14ac:dyDescent="0.35"/>
    <row r="3719" hidden="1" x14ac:dyDescent="0.35"/>
    <row r="3720" hidden="1" x14ac:dyDescent="0.35"/>
    <row r="3721" hidden="1" x14ac:dyDescent="0.35"/>
    <row r="3722" hidden="1" x14ac:dyDescent="0.35"/>
    <row r="3723" hidden="1" x14ac:dyDescent="0.35"/>
    <row r="3724" hidden="1" x14ac:dyDescent="0.35"/>
    <row r="3725" hidden="1" x14ac:dyDescent="0.35"/>
    <row r="3726" hidden="1" x14ac:dyDescent="0.35"/>
    <row r="3727" hidden="1" x14ac:dyDescent="0.35"/>
    <row r="3728" hidden="1" x14ac:dyDescent="0.35"/>
    <row r="3729" hidden="1" x14ac:dyDescent="0.35"/>
    <row r="3730" hidden="1" x14ac:dyDescent="0.35"/>
    <row r="3731" hidden="1" x14ac:dyDescent="0.35"/>
    <row r="3732" hidden="1" x14ac:dyDescent="0.35"/>
    <row r="3733" hidden="1" x14ac:dyDescent="0.35"/>
    <row r="3734" hidden="1" x14ac:dyDescent="0.35"/>
    <row r="3735" hidden="1" x14ac:dyDescent="0.35"/>
    <row r="3736" hidden="1" x14ac:dyDescent="0.35"/>
    <row r="3737" hidden="1" x14ac:dyDescent="0.35"/>
    <row r="3738" hidden="1" x14ac:dyDescent="0.35"/>
    <row r="3739" hidden="1" x14ac:dyDescent="0.35"/>
    <row r="3740" hidden="1" x14ac:dyDescent="0.35"/>
    <row r="3741" hidden="1" x14ac:dyDescent="0.35"/>
    <row r="3742" hidden="1" x14ac:dyDescent="0.35"/>
    <row r="3743" hidden="1" x14ac:dyDescent="0.35"/>
    <row r="3744" hidden="1" x14ac:dyDescent="0.35"/>
    <row r="3745" hidden="1" x14ac:dyDescent="0.35"/>
    <row r="3746" hidden="1" x14ac:dyDescent="0.35"/>
    <row r="3747" hidden="1" x14ac:dyDescent="0.35"/>
    <row r="3748" hidden="1" x14ac:dyDescent="0.35"/>
    <row r="3749" hidden="1" x14ac:dyDescent="0.35"/>
    <row r="3750" hidden="1" x14ac:dyDescent="0.35"/>
    <row r="3751" hidden="1" x14ac:dyDescent="0.35"/>
    <row r="3752" hidden="1" x14ac:dyDescent="0.35"/>
    <row r="3753" hidden="1" x14ac:dyDescent="0.35"/>
    <row r="3754" hidden="1" x14ac:dyDescent="0.35"/>
    <row r="3755" hidden="1" x14ac:dyDescent="0.35"/>
    <row r="3756" hidden="1" x14ac:dyDescent="0.35"/>
    <row r="3757" hidden="1" x14ac:dyDescent="0.35"/>
    <row r="3758" hidden="1" x14ac:dyDescent="0.35"/>
    <row r="3759" hidden="1" x14ac:dyDescent="0.35"/>
    <row r="3760" hidden="1" x14ac:dyDescent="0.35"/>
    <row r="3761" hidden="1" x14ac:dyDescent="0.35"/>
    <row r="3762" hidden="1" x14ac:dyDescent="0.35"/>
    <row r="3763" hidden="1" x14ac:dyDescent="0.35"/>
    <row r="3764" hidden="1" x14ac:dyDescent="0.35"/>
    <row r="3765" hidden="1" x14ac:dyDescent="0.35"/>
    <row r="3766" hidden="1" x14ac:dyDescent="0.35"/>
    <row r="3767" hidden="1" x14ac:dyDescent="0.35"/>
    <row r="3768" hidden="1" x14ac:dyDescent="0.35"/>
    <row r="3769" hidden="1" x14ac:dyDescent="0.35"/>
    <row r="3770" hidden="1" x14ac:dyDescent="0.35"/>
    <row r="3771" hidden="1" x14ac:dyDescent="0.35"/>
    <row r="3772" hidden="1" x14ac:dyDescent="0.35"/>
    <row r="3773" hidden="1" x14ac:dyDescent="0.35"/>
    <row r="3774" hidden="1" x14ac:dyDescent="0.35"/>
    <row r="3775" hidden="1" x14ac:dyDescent="0.35"/>
    <row r="3776" hidden="1" x14ac:dyDescent="0.35"/>
    <row r="3777" hidden="1" x14ac:dyDescent="0.35"/>
    <row r="3778" hidden="1" x14ac:dyDescent="0.35"/>
    <row r="3779" hidden="1" x14ac:dyDescent="0.35"/>
    <row r="3780" hidden="1" x14ac:dyDescent="0.35"/>
    <row r="3781" hidden="1" x14ac:dyDescent="0.35"/>
    <row r="3782" hidden="1" x14ac:dyDescent="0.35"/>
    <row r="3783" hidden="1" x14ac:dyDescent="0.35"/>
    <row r="3784" hidden="1" x14ac:dyDescent="0.35"/>
    <row r="3785" hidden="1" x14ac:dyDescent="0.35"/>
    <row r="3786" hidden="1" x14ac:dyDescent="0.35"/>
    <row r="3787" hidden="1" x14ac:dyDescent="0.35"/>
    <row r="3788" hidden="1" x14ac:dyDescent="0.35"/>
    <row r="3789" hidden="1" x14ac:dyDescent="0.35"/>
    <row r="3790" hidden="1" x14ac:dyDescent="0.35"/>
    <row r="3791" hidden="1" x14ac:dyDescent="0.35"/>
    <row r="3792" hidden="1" x14ac:dyDescent="0.35"/>
    <row r="3793" hidden="1" x14ac:dyDescent="0.35"/>
    <row r="3794" hidden="1" x14ac:dyDescent="0.35"/>
    <row r="3795" hidden="1" x14ac:dyDescent="0.35"/>
    <row r="3796" hidden="1" x14ac:dyDescent="0.35"/>
    <row r="3797" hidden="1" x14ac:dyDescent="0.35"/>
    <row r="3798" hidden="1" x14ac:dyDescent="0.35"/>
    <row r="3799" hidden="1" x14ac:dyDescent="0.35"/>
    <row r="3800" hidden="1" x14ac:dyDescent="0.35"/>
    <row r="3801" hidden="1" x14ac:dyDescent="0.35"/>
    <row r="3802" hidden="1" x14ac:dyDescent="0.35"/>
    <row r="3803" hidden="1" x14ac:dyDescent="0.35"/>
    <row r="3804" hidden="1" x14ac:dyDescent="0.35"/>
    <row r="3805" hidden="1" x14ac:dyDescent="0.35"/>
    <row r="3806" hidden="1" x14ac:dyDescent="0.35"/>
    <row r="3807" hidden="1" x14ac:dyDescent="0.35"/>
    <row r="3808" hidden="1" x14ac:dyDescent="0.35"/>
    <row r="3809" hidden="1" x14ac:dyDescent="0.35"/>
    <row r="3810" hidden="1" x14ac:dyDescent="0.35"/>
    <row r="3811" hidden="1" x14ac:dyDescent="0.35"/>
    <row r="3812" hidden="1" x14ac:dyDescent="0.35"/>
    <row r="3813" hidden="1" x14ac:dyDescent="0.35"/>
    <row r="3814" hidden="1" x14ac:dyDescent="0.35"/>
    <row r="3815" hidden="1" x14ac:dyDescent="0.35"/>
    <row r="3816" hidden="1" x14ac:dyDescent="0.35"/>
    <row r="3817" hidden="1" x14ac:dyDescent="0.35"/>
    <row r="3818" hidden="1" x14ac:dyDescent="0.35"/>
    <row r="3819" hidden="1" x14ac:dyDescent="0.35"/>
    <row r="3820" hidden="1" x14ac:dyDescent="0.35"/>
    <row r="3821" hidden="1" x14ac:dyDescent="0.35"/>
    <row r="3822" hidden="1" x14ac:dyDescent="0.35"/>
    <row r="3823" hidden="1" x14ac:dyDescent="0.35"/>
    <row r="3824" hidden="1" x14ac:dyDescent="0.35"/>
    <row r="3825" hidden="1" x14ac:dyDescent="0.35"/>
    <row r="3826" hidden="1" x14ac:dyDescent="0.35"/>
    <row r="3827" hidden="1" x14ac:dyDescent="0.35"/>
    <row r="3828" hidden="1" x14ac:dyDescent="0.35"/>
    <row r="3829" hidden="1" x14ac:dyDescent="0.35"/>
    <row r="3830" hidden="1" x14ac:dyDescent="0.35"/>
    <row r="3831" hidden="1" x14ac:dyDescent="0.35"/>
    <row r="3832" hidden="1" x14ac:dyDescent="0.35"/>
    <row r="3833" hidden="1" x14ac:dyDescent="0.35"/>
    <row r="3834" hidden="1" x14ac:dyDescent="0.35"/>
    <row r="3835" hidden="1" x14ac:dyDescent="0.35"/>
    <row r="3836" hidden="1" x14ac:dyDescent="0.35"/>
    <row r="3837" hidden="1" x14ac:dyDescent="0.35"/>
    <row r="3838" hidden="1" x14ac:dyDescent="0.35"/>
    <row r="3839" hidden="1" x14ac:dyDescent="0.35"/>
    <row r="3840" hidden="1" x14ac:dyDescent="0.35"/>
    <row r="3841" hidden="1" x14ac:dyDescent="0.35"/>
    <row r="3842" hidden="1" x14ac:dyDescent="0.35"/>
    <row r="3843" hidden="1" x14ac:dyDescent="0.35"/>
    <row r="3844" hidden="1" x14ac:dyDescent="0.35"/>
    <row r="3845" hidden="1" x14ac:dyDescent="0.35"/>
    <row r="3846" hidden="1" x14ac:dyDescent="0.35"/>
    <row r="3847" hidden="1" x14ac:dyDescent="0.35"/>
    <row r="3848" hidden="1" x14ac:dyDescent="0.35"/>
    <row r="3849" hidden="1" x14ac:dyDescent="0.35"/>
    <row r="3850" hidden="1" x14ac:dyDescent="0.35"/>
    <row r="3851" hidden="1" x14ac:dyDescent="0.35"/>
    <row r="3852" hidden="1" x14ac:dyDescent="0.35"/>
    <row r="3853" hidden="1" x14ac:dyDescent="0.35"/>
    <row r="3854" hidden="1" x14ac:dyDescent="0.35"/>
    <row r="3855" hidden="1" x14ac:dyDescent="0.35"/>
    <row r="3856" hidden="1" x14ac:dyDescent="0.35"/>
    <row r="3857" hidden="1" x14ac:dyDescent="0.35"/>
    <row r="3858" hidden="1" x14ac:dyDescent="0.35"/>
    <row r="3859" hidden="1" x14ac:dyDescent="0.35"/>
    <row r="3860" hidden="1" x14ac:dyDescent="0.35"/>
    <row r="3861" hidden="1" x14ac:dyDescent="0.35"/>
    <row r="3862" hidden="1" x14ac:dyDescent="0.35"/>
    <row r="3863" hidden="1" x14ac:dyDescent="0.35"/>
    <row r="3864" hidden="1" x14ac:dyDescent="0.35"/>
    <row r="3865" hidden="1" x14ac:dyDescent="0.35"/>
    <row r="3866" hidden="1" x14ac:dyDescent="0.35"/>
    <row r="3867" hidden="1" x14ac:dyDescent="0.35"/>
    <row r="3868" hidden="1" x14ac:dyDescent="0.35"/>
    <row r="3869" hidden="1" x14ac:dyDescent="0.35"/>
    <row r="3870" hidden="1" x14ac:dyDescent="0.35"/>
    <row r="3871" hidden="1" x14ac:dyDescent="0.35"/>
    <row r="3872" hidden="1" x14ac:dyDescent="0.35"/>
    <row r="3873" hidden="1" x14ac:dyDescent="0.35"/>
    <row r="3874" hidden="1" x14ac:dyDescent="0.35"/>
    <row r="3875" hidden="1" x14ac:dyDescent="0.35"/>
    <row r="3876" hidden="1" x14ac:dyDescent="0.35"/>
    <row r="3877" hidden="1" x14ac:dyDescent="0.35"/>
    <row r="3878" hidden="1" x14ac:dyDescent="0.35"/>
    <row r="3879" hidden="1" x14ac:dyDescent="0.35"/>
    <row r="3880" hidden="1" x14ac:dyDescent="0.35"/>
    <row r="3881" hidden="1" x14ac:dyDescent="0.35"/>
    <row r="3882" hidden="1" x14ac:dyDescent="0.35"/>
    <row r="3883" hidden="1" x14ac:dyDescent="0.35"/>
    <row r="3884" hidden="1" x14ac:dyDescent="0.35"/>
    <row r="3885" hidden="1" x14ac:dyDescent="0.35"/>
    <row r="3886" hidden="1" x14ac:dyDescent="0.35"/>
    <row r="3887" hidden="1" x14ac:dyDescent="0.35"/>
    <row r="3888" hidden="1" x14ac:dyDescent="0.35"/>
    <row r="3889" hidden="1" x14ac:dyDescent="0.35"/>
    <row r="3891" hidden="1" x14ac:dyDescent="0.35"/>
    <row r="3892" hidden="1" x14ac:dyDescent="0.35"/>
    <row r="3893" hidden="1" x14ac:dyDescent="0.35"/>
    <row r="3894" hidden="1" x14ac:dyDescent="0.35"/>
    <row r="3895" hidden="1" x14ac:dyDescent="0.35"/>
    <row r="3896" hidden="1" x14ac:dyDescent="0.35"/>
    <row r="3897" hidden="1" x14ac:dyDescent="0.35"/>
    <row r="3898" hidden="1" x14ac:dyDescent="0.35"/>
    <row r="3899" hidden="1" x14ac:dyDescent="0.35"/>
    <row r="3900" hidden="1" x14ac:dyDescent="0.35"/>
    <row r="3901" hidden="1" x14ac:dyDescent="0.35"/>
    <row r="3902" hidden="1" x14ac:dyDescent="0.35"/>
    <row r="3903" hidden="1" x14ac:dyDescent="0.35"/>
    <row r="3904" hidden="1" x14ac:dyDescent="0.35"/>
    <row r="3905" hidden="1" x14ac:dyDescent="0.35"/>
    <row r="3906" hidden="1" x14ac:dyDescent="0.35"/>
    <row r="3907" hidden="1" x14ac:dyDescent="0.35"/>
    <row r="3908" hidden="1" x14ac:dyDescent="0.35"/>
    <row r="3909" hidden="1" x14ac:dyDescent="0.35"/>
    <row r="3910" hidden="1" x14ac:dyDescent="0.35"/>
    <row r="3911" hidden="1" x14ac:dyDescent="0.35"/>
    <row r="3912" hidden="1" x14ac:dyDescent="0.35"/>
    <row r="3913" hidden="1" x14ac:dyDescent="0.35"/>
    <row r="3914" hidden="1" x14ac:dyDescent="0.35"/>
    <row r="3915" hidden="1" x14ac:dyDescent="0.35"/>
    <row r="3916" hidden="1" x14ac:dyDescent="0.35"/>
    <row r="3917" hidden="1" x14ac:dyDescent="0.35"/>
    <row r="3921" hidden="1" x14ac:dyDescent="0.35"/>
    <row r="3922" hidden="1" x14ac:dyDescent="0.35"/>
    <row r="3923" hidden="1" x14ac:dyDescent="0.35"/>
    <row r="3924" hidden="1" x14ac:dyDescent="0.35"/>
    <row r="3925" hidden="1" x14ac:dyDescent="0.35"/>
    <row r="3926" hidden="1" x14ac:dyDescent="0.35"/>
    <row r="3927" hidden="1" x14ac:dyDescent="0.35"/>
    <row r="3928" hidden="1" x14ac:dyDescent="0.35"/>
    <row r="3929" hidden="1" x14ac:dyDescent="0.35"/>
    <row r="3930" hidden="1" x14ac:dyDescent="0.35"/>
    <row r="3931" hidden="1" x14ac:dyDescent="0.35"/>
    <row r="3932" hidden="1" x14ac:dyDescent="0.35"/>
    <row r="3933" hidden="1" x14ac:dyDescent="0.35"/>
    <row r="3934" hidden="1" x14ac:dyDescent="0.35"/>
    <row r="3935" hidden="1" x14ac:dyDescent="0.35"/>
    <row r="3936" hidden="1" x14ac:dyDescent="0.35"/>
    <row r="3937" hidden="1" x14ac:dyDescent="0.35"/>
    <row r="3938" hidden="1" x14ac:dyDescent="0.35"/>
    <row r="3939" hidden="1" x14ac:dyDescent="0.35"/>
    <row r="3940" hidden="1" x14ac:dyDescent="0.35"/>
    <row r="3941" hidden="1" x14ac:dyDescent="0.35"/>
    <row r="3942" hidden="1" x14ac:dyDescent="0.35"/>
    <row r="3943" hidden="1" x14ac:dyDescent="0.35"/>
    <row r="3944" hidden="1" x14ac:dyDescent="0.35"/>
    <row r="3946" hidden="1" x14ac:dyDescent="0.35"/>
    <row r="3947" hidden="1" x14ac:dyDescent="0.35"/>
    <row r="3948" hidden="1" x14ac:dyDescent="0.35"/>
    <row r="3949" hidden="1" x14ac:dyDescent="0.35"/>
    <row r="3950" hidden="1" x14ac:dyDescent="0.35"/>
    <row r="3951" hidden="1" x14ac:dyDescent="0.35"/>
    <row r="3952" hidden="1" x14ac:dyDescent="0.35"/>
    <row r="3953" hidden="1" x14ac:dyDescent="0.35"/>
    <row r="3954" hidden="1" x14ac:dyDescent="0.35"/>
    <row r="3955" hidden="1" x14ac:dyDescent="0.35"/>
    <row r="3956" hidden="1" x14ac:dyDescent="0.35"/>
    <row r="3957" hidden="1" x14ac:dyDescent="0.35"/>
    <row r="3958" hidden="1" x14ac:dyDescent="0.35"/>
    <row r="3959" hidden="1" x14ac:dyDescent="0.35"/>
    <row r="3960" hidden="1" x14ac:dyDescent="0.35"/>
    <row r="3961" hidden="1" x14ac:dyDescent="0.35"/>
    <row r="3962" hidden="1" x14ac:dyDescent="0.35"/>
    <row r="3963" hidden="1" x14ac:dyDescent="0.35"/>
    <row r="3964" hidden="1" x14ac:dyDescent="0.35"/>
    <row r="3965" hidden="1" x14ac:dyDescent="0.35"/>
    <row r="3966" hidden="1" x14ac:dyDescent="0.35"/>
    <row r="3967" hidden="1" x14ac:dyDescent="0.35"/>
    <row r="3968" hidden="1" x14ac:dyDescent="0.35"/>
    <row r="3969" hidden="1" x14ac:dyDescent="0.35"/>
    <row r="3970" hidden="1" x14ac:dyDescent="0.35"/>
    <row r="3971" hidden="1" x14ac:dyDescent="0.35"/>
    <row r="3972" hidden="1" x14ac:dyDescent="0.35"/>
    <row r="3973" hidden="1" x14ac:dyDescent="0.35"/>
    <row r="3974" hidden="1" x14ac:dyDescent="0.35"/>
    <row r="3975" hidden="1" x14ac:dyDescent="0.35"/>
    <row r="3976" hidden="1" x14ac:dyDescent="0.35"/>
    <row r="3977" hidden="1" x14ac:dyDescent="0.35"/>
    <row r="3978" hidden="1" x14ac:dyDescent="0.35"/>
    <row r="3979" hidden="1" x14ac:dyDescent="0.35"/>
    <row r="3980" hidden="1" x14ac:dyDescent="0.35"/>
    <row r="3981" hidden="1" x14ac:dyDescent="0.35"/>
    <row r="3982" hidden="1" x14ac:dyDescent="0.35"/>
    <row r="3983" hidden="1" x14ac:dyDescent="0.35"/>
    <row r="3984" hidden="1" x14ac:dyDescent="0.35"/>
    <row r="3985" hidden="1" x14ac:dyDescent="0.35"/>
    <row r="3986" hidden="1" x14ac:dyDescent="0.35"/>
    <row r="3987" hidden="1" x14ac:dyDescent="0.35"/>
    <row r="3988" hidden="1" x14ac:dyDescent="0.35"/>
    <row r="3989" hidden="1" x14ac:dyDescent="0.35"/>
    <row r="3990" hidden="1" x14ac:dyDescent="0.35"/>
    <row r="3991" hidden="1" x14ac:dyDescent="0.35"/>
    <row r="3992" hidden="1" x14ac:dyDescent="0.35"/>
    <row r="3993" hidden="1" x14ac:dyDescent="0.35"/>
    <row r="3994" hidden="1" x14ac:dyDescent="0.35"/>
    <row r="3995" hidden="1" x14ac:dyDescent="0.35"/>
    <row r="3996" hidden="1" x14ac:dyDescent="0.35"/>
    <row r="3997" hidden="1" x14ac:dyDescent="0.35"/>
    <row r="3998" hidden="1" x14ac:dyDescent="0.35"/>
    <row r="3999" hidden="1" x14ac:dyDescent="0.35"/>
    <row r="4000" hidden="1" x14ac:dyDescent="0.35"/>
    <row r="4001" hidden="1" x14ac:dyDescent="0.35"/>
    <row r="4002" hidden="1" x14ac:dyDescent="0.35"/>
    <row r="4003" hidden="1" x14ac:dyDescent="0.35"/>
    <row r="4004" hidden="1" x14ac:dyDescent="0.35"/>
    <row r="4005" hidden="1" x14ac:dyDescent="0.35"/>
    <row r="4007" hidden="1" x14ac:dyDescent="0.35"/>
    <row r="4008" hidden="1" x14ac:dyDescent="0.35"/>
    <row r="4009" hidden="1" x14ac:dyDescent="0.35"/>
    <row r="4010" hidden="1" x14ac:dyDescent="0.35"/>
    <row r="4011" hidden="1" x14ac:dyDescent="0.35"/>
    <row r="4012" hidden="1" x14ac:dyDescent="0.35"/>
    <row r="4013" hidden="1" x14ac:dyDescent="0.35"/>
    <row r="4014" hidden="1" x14ac:dyDescent="0.35"/>
    <row r="4015" hidden="1" x14ac:dyDescent="0.35"/>
    <row r="4016" hidden="1" x14ac:dyDescent="0.35"/>
    <row r="4017" hidden="1" x14ac:dyDescent="0.35"/>
    <row r="4018" hidden="1" x14ac:dyDescent="0.35"/>
    <row r="4019" hidden="1" x14ac:dyDescent="0.35"/>
    <row r="4020" hidden="1" x14ac:dyDescent="0.35"/>
    <row r="4021" hidden="1" x14ac:dyDescent="0.35"/>
    <row r="4022" hidden="1" x14ac:dyDescent="0.35"/>
    <row r="4023" hidden="1" x14ac:dyDescent="0.35"/>
    <row r="4024" hidden="1" x14ac:dyDescent="0.35"/>
    <row r="4025" hidden="1" x14ac:dyDescent="0.35"/>
    <row r="4026" hidden="1" x14ac:dyDescent="0.35"/>
    <row r="4027" hidden="1" x14ac:dyDescent="0.35"/>
    <row r="4028" hidden="1" x14ac:dyDescent="0.35"/>
    <row r="4029" hidden="1" x14ac:dyDescent="0.35"/>
    <row r="4030" hidden="1" x14ac:dyDescent="0.35"/>
    <row r="4031" hidden="1" x14ac:dyDescent="0.35"/>
    <row r="4032" hidden="1" x14ac:dyDescent="0.35"/>
    <row r="4033" hidden="1" x14ac:dyDescent="0.35"/>
    <row r="4034" hidden="1" x14ac:dyDescent="0.35"/>
    <row r="4035" hidden="1" x14ac:dyDescent="0.35"/>
    <row r="4036" hidden="1" x14ac:dyDescent="0.35"/>
    <row r="4037" hidden="1" x14ac:dyDescent="0.35"/>
    <row r="4038" hidden="1" x14ac:dyDescent="0.35"/>
    <row r="4039" hidden="1" x14ac:dyDescent="0.35"/>
    <row r="4040" hidden="1" x14ac:dyDescent="0.35"/>
    <row r="4041" hidden="1" x14ac:dyDescent="0.35"/>
    <row r="4042" hidden="1" x14ac:dyDescent="0.35"/>
    <row r="4043" hidden="1" x14ac:dyDescent="0.35"/>
    <row r="4044" hidden="1" x14ac:dyDescent="0.35"/>
    <row r="4045" hidden="1" x14ac:dyDescent="0.35"/>
    <row r="4046" hidden="1" x14ac:dyDescent="0.35"/>
    <row r="4047" hidden="1" x14ac:dyDescent="0.35"/>
    <row r="4048" hidden="1" x14ac:dyDescent="0.35"/>
    <row r="4049" hidden="1" x14ac:dyDescent="0.35"/>
    <row r="4050" hidden="1" x14ac:dyDescent="0.35"/>
    <row r="4051" hidden="1" x14ac:dyDescent="0.35"/>
    <row r="4052" hidden="1" x14ac:dyDescent="0.35"/>
    <row r="4053" hidden="1" x14ac:dyDescent="0.35"/>
    <row r="4054" hidden="1" x14ac:dyDescent="0.35"/>
    <row r="4055" hidden="1" x14ac:dyDescent="0.35"/>
    <row r="4056" hidden="1" x14ac:dyDescent="0.35"/>
    <row r="4057" hidden="1" x14ac:dyDescent="0.35"/>
    <row r="4058" hidden="1" x14ac:dyDescent="0.35"/>
    <row r="4059" hidden="1" x14ac:dyDescent="0.35"/>
    <row r="4060" hidden="1" x14ac:dyDescent="0.35"/>
    <row r="4061" hidden="1" x14ac:dyDescent="0.35"/>
    <row r="4062" hidden="1" x14ac:dyDescent="0.35"/>
    <row r="4063" hidden="1" x14ac:dyDescent="0.35"/>
    <row r="4064" hidden="1" x14ac:dyDescent="0.35"/>
    <row r="4065" hidden="1" x14ac:dyDescent="0.35"/>
    <row r="4066" hidden="1" x14ac:dyDescent="0.35"/>
    <row r="4067" hidden="1" x14ac:dyDescent="0.35"/>
    <row r="4068" hidden="1" x14ac:dyDescent="0.35"/>
    <row r="4069" hidden="1" x14ac:dyDescent="0.35"/>
    <row r="4070" hidden="1" x14ac:dyDescent="0.35"/>
    <row r="4071" hidden="1" x14ac:dyDescent="0.35"/>
    <row r="4072" hidden="1" x14ac:dyDescent="0.35"/>
    <row r="4073" hidden="1" x14ac:dyDescent="0.35"/>
    <row r="4074" hidden="1" x14ac:dyDescent="0.35"/>
    <row r="4075" hidden="1" x14ac:dyDescent="0.35"/>
    <row r="4076" hidden="1" x14ac:dyDescent="0.35"/>
    <row r="4077" hidden="1" x14ac:dyDescent="0.35"/>
    <row r="4078" hidden="1" x14ac:dyDescent="0.35"/>
    <row r="4079" hidden="1" x14ac:dyDescent="0.35"/>
    <row r="4080" hidden="1" x14ac:dyDescent="0.35"/>
    <row r="4081" hidden="1" x14ac:dyDescent="0.35"/>
    <row r="4082" hidden="1" x14ac:dyDescent="0.35"/>
    <row r="4083" hidden="1" x14ac:dyDescent="0.35"/>
    <row r="4084" hidden="1" x14ac:dyDescent="0.35"/>
    <row r="4085" hidden="1" x14ac:dyDescent="0.35"/>
    <row r="4086" hidden="1" x14ac:dyDescent="0.35"/>
    <row r="4087" hidden="1" x14ac:dyDescent="0.35"/>
    <row r="4088" hidden="1" x14ac:dyDescent="0.35"/>
    <row r="4089" hidden="1" x14ac:dyDescent="0.35"/>
    <row r="4090" hidden="1" x14ac:dyDescent="0.35"/>
    <row r="4091" hidden="1" x14ac:dyDescent="0.35"/>
    <row r="4092" hidden="1" x14ac:dyDescent="0.35"/>
    <row r="4093" hidden="1" x14ac:dyDescent="0.35"/>
    <row r="4094" hidden="1" x14ac:dyDescent="0.35"/>
    <row r="4095" hidden="1" x14ac:dyDescent="0.35"/>
    <row r="4096" hidden="1" x14ac:dyDescent="0.35"/>
    <row r="4097" hidden="1" x14ac:dyDescent="0.35"/>
    <row r="4098" hidden="1" x14ac:dyDescent="0.35"/>
    <row r="4100" hidden="1" x14ac:dyDescent="0.35"/>
    <row r="4101" hidden="1" x14ac:dyDescent="0.35"/>
    <row r="4102" hidden="1" x14ac:dyDescent="0.35"/>
    <row r="4110" hidden="1" x14ac:dyDescent="0.35"/>
    <row r="4111" hidden="1" x14ac:dyDescent="0.35"/>
    <row r="4112" hidden="1" x14ac:dyDescent="0.35"/>
    <row r="4113" hidden="1" x14ac:dyDescent="0.35"/>
    <row r="4114" hidden="1" x14ac:dyDescent="0.35"/>
    <row r="4115" hidden="1" x14ac:dyDescent="0.35"/>
    <row r="4116" hidden="1" x14ac:dyDescent="0.35"/>
    <row r="4117" hidden="1" x14ac:dyDescent="0.35"/>
    <row r="4118" hidden="1" x14ac:dyDescent="0.35"/>
    <row r="4119" hidden="1" x14ac:dyDescent="0.35"/>
    <row r="4120" hidden="1" x14ac:dyDescent="0.35"/>
    <row r="4121" hidden="1" x14ac:dyDescent="0.35"/>
    <row r="4122" hidden="1" x14ac:dyDescent="0.35"/>
    <row r="4123" hidden="1" x14ac:dyDescent="0.35"/>
    <row r="4124" hidden="1" x14ac:dyDescent="0.35"/>
    <row r="4125" hidden="1" x14ac:dyDescent="0.35"/>
    <row r="4126" hidden="1" x14ac:dyDescent="0.35"/>
    <row r="4127" hidden="1" x14ac:dyDescent="0.35"/>
    <row r="4128" hidden="1" x14ac:dyDescent="0.35"/>
    <row r="4129" hidden="1" x14ac:dyDescent="0.35"/>
    <row r="4130" hidden="1" x14ac:dyDescent="0.35"/>
    <row r="4131" hidden="1" x14ac:dyDescent="0.35"/>
    <row r="4132" hidden="1" x14ac:dyDescent="0.35"/>
    <row r="4133" hidden="1" x14ac:dyDescent="0.35"/>
    <row r="4134" hidden="1" x14ac:dyDescent="0.35"/>
    <row r="4135" hidden="1" x14ac:dyDescent="0.35"/>
    <row r="4136" hidden="1" x14ac:dyDescent="0.35"/>
    <row r="4137" hidden="1" x14ac:dyDescent="0.35"/>
    <row r="4138" hidden="1" x14ac:dyDescent="0.35"/>
    <row r="4139" hidden="1" x14ac:dyDescent="0.35"/>
    <row r="4140" hidden="1" x14ac:dyDescent="0.35"/>
    <row r="4141" hidden="1" x14ac:dyDescent="0.35"/>
    <row r="4142" hidden="1" x14ac:dyDescent="0.35"/>
    <row r="4143" hidden="1" x14ac:dyDescent="0.35"/>
    <row r="4144" hidden="1" x14ac:dyDescent="0.35"/>
    <row r="4145" hidden="1" x14ac:dyDescent="0.35"/>
    <row r="4146" hidden="1" x14ac:dyDescent="0.35"/>
    <row r="4147" hidden="1" x14ac:dyDescent="0.35"/>
    <row r="4148" hidden="1" x14ac:dyDescent="0.35"/>
    <row r="4149" hidden="1" x14ac:dyDescent="0.35"/>
    <row r="4150" hidden="1" x14ac:dyDescent="0.35"/>
    <row r="4151" hidden="1" x14ac:dyDescent="0.35"/>
    <row r="4152" hidden="1" x14ac:dyDescent="0.35"/>
    <row r="4153" hidden="1" x14ac:dyDescent="0.35"/>
    <row r="4154" hidden="1" x14ac:dyDescent="0.35"/>
    <row r="4155" hidden="1" x14ac:dyDescent="0.35"/>
    <row r="4156" hidden="1" x14ac:dyDescent="0.35"/>
    <row r="4157" hidden="1" x14ac:dyDescent="0.35"/>
    <row r="4158" hidden="1" x14ac:dyDescent="0.35"/>
    <row r="4159" hidden="1" x14ac:dyDescent="0.35"/>
    <row r="4160" hidden="1" x14ac:dyDescent="0.35"/>
    <row r="4161" hidden="1" x14ac:dyDescent="0.35"/>
    <row r="4162" hidden="1" x14ac:dyDescent="0.35"/>
    <row r="4163" hidden="1" x14ac:dyDescent="0.35"/>
    <row r="4164" hidden="1" x14ac:dyDescent="0.35"/>
    <row r="4165" hidden="1" x14ac:dyDescent="0.35"/>
    <row r="4166" hidden="1" x14ac:dyDescent="0.35"/>
    <row r="4167" hidden="1" x14ac:dyDescent="0.35"/>
    <row r="4168" hidden="1" x14ac:dyDescent="0.35"/>
    <row r="4169" hidden="1" x14ac:dyDescent="0.35"/>
    <row r="4170" hidden="1" x14ac:dyDescent="0.35"/>
    <row r="4171" hidden="1" x14ac:dyDescent="0.35"/>
    <row r="4172" hidden="1" x14ac:dyDescent="0.35"/>
    <row r="4173" hidden="1" x14ac:dyDescent="0.35"/>
    <row r="4174" hidden="1" x14ac:dyDescent="0.35"/>
    <row r="4175" hidden="1" x14ac:dyDescent="0.35"/>
    <row r="4176" hidden="1" x14ac:dyDescent="0.35"/>
    <row r="4177" hidden="1" x14ac:dyDescent="0.35"/>
    <row r="4178" hidden="1" x14ac:dyDescent="0.35"/>
    <row r="4179" hidden="1" x14ac:dyDescent="0.35"/>
    <row r="4180" hidden="1" x14ac:dyDescent="0.35"/>
    <row r="4181" hidden="1" x14ac:dyDescent="0.35"/>
    <row r="4182" hidden="1" x14ac:dyDescent="0.35"/>
    <row r="4183" hidden="1" x14ac:dyDescent="0.35"/>
    <row r="4184" hidden="1" x14ac:dyDescent="0.35"/>
    <row r="4185" hidden="1" x14ac:dyDescent="0.35"/>
    <row r="4186" hidden="1" x14ac:dyDescent="0.35"/>
    <row r="4187" hidden="1" x14ac:dyDescent="0.35"/>
    <row r="4188" hidden="1" x14ac:dyDescent="0.35"/>
    <row r="4189" hidden="1" x14ac:dyDescent="0.35"/>
    <row r="4190" hidden="1" x14ac:dyDescent="0.35"/>
    <row r="4191" hidden="1" x14ac:dyDescent="0.35"/>
    <row r="4192" hidden="1" x14ac:dyDescent="0.35"/>
    <row r="4193" hidden="1" x14ac:dyDescent="0.35"/>
    <row r="4194" hidden="1" x14ac:dyDescent="0.35"/>
    <row r="4195" hidden="1" x14ac:dyDescent="0.35"/>
    <row r="4196" hidden="1" x14ac:dyDescent="0.35"/>
    <row r="4197" hidden="1" x14ac:dyDescent="0.35"/>
    <row r="4198" hidden="1" x14ac:dyDescent="0.35"/>
    <row r="4199" hidden="1" x14ac:dyDescent="0.35"/>
    <row r="4200" hidden="1" x14ac:dyDescent="0.35"/>
    <row r="4201" hidden="1" x14ac:dyDescent="0.35"/>
    <row r="4202" hidden="1" x14ac:dyDescent="0.35"/>
    <row r="4203" hidden="1" x14ac:dyDescent="0.35"/>
    <row r="4204" hidden="1" x14ac:dyDescent="0.35"/>
    <row r="4205" hidden="1" x14ac:dyDescent="0.35"/>
    <row r="4206" hidden="1" x14ac:dyDescent="0.35"/>
    <row r="4207" hidden="1" x14ac:dyDescent="0.35"/>
    <row r="4208" hidden="1" x14ac:dyDescent="0.35"/>
    <row r="4209" hidden="1" x14ac:dyDescent="0.35"/>
    <row r="4210" hidden="1" x14ac:dyDescent="0.35"/>
    <row r="4211" hidden="1" x14ac:dyDescent="0.35"/>
    <row r="4215" hidden="1" x14ac:dyDescent="0.35"/>
    <row r="4216" hidden="1" x14ac:dyDescent="0.35"/>
    <row r="4217" hidden="1" x14ac:dyDescent="0.35"/>
    <row r="4218" hidden="1" x14ac:dyDescent="0.35"/>
    <row r="4219" hidden="1" x14ac:dyDescent="0.35"/>
    <row r="4220" hidden="1" x14ac:dyDescent="0.35"/>
    <row r="4221" hidden="1" x14ac:dyDescent="0.35"/>
    <row r="4222" hidden="1" x14ac:dyDescent="0.35"/>
    <row r="4223" hidden="1" x14ac:dyDescent="0.35"/>
    <row r="4224" hidden="1" x14ac:dyDescent="0.35"/>
    <row r="4225" hidden="1" x14ac:dyDescent="0.35"/>
    <row r="4226" hidden="1" x14ac:dyDescent="0.35"/>
    <row r="4227" hidden="1" x14ac:dyDescent="0.35"/>
    <row r="4228" hidden="1" x14ac:dyDescent="0.35"/>
    <row r="4229" hidden="1" x14ac:dyDescent="0.35"/>
    <row r="4230" hidden="1" x14ac:dyDescent="0.35"/>
    <row r="4231" hidden="1" x14ac:dyDescent="0.35"/>
    <row r="4232" hidden="1" x14ac:dyDescent="0.35"/>
    <row r="4233" hidden="1" x14ac:dyDescent="0.35"/>
    <row r="4234" hidden="1" x14ac:dyDescent="0.35"/>
    <row r="4235" hidden="1" x14ac:dyDescent="0.35"/>
    <row r="4236" hidden="1" x14ac:dyDescent="0.35"/>
    <row r="4237" hidden="1" x14ac:dyDescent="0.35"/>
    <row r="4238" hidden="1" x14ac:dyDescent="0.35"/>
    <row r="4239" hidden="1" x14ac:dyDescent="0.35"/>
    <row r="4240" hidden="1" x14ac:dyDescent="0.35"/>
    <row r="4241" hidden="1" x14ac:dyDescent="0.35"/>
    <row r="4242" hidden="1" x14ac:dyDescent="0.35"/>
    <row r="4243" hidden="1" x14ac:dyDescent="0.35"/>
    <row r="4244" hidden="1" x14ac:dyDescent="0.35"/>
    <row r="4245" hidden="1" x14ac:dyDescent="0.35"/>
    <row r="4246" hidden="1" x14ac:dyDescent="0.35"/>
    <row r="4247" hidden="1" x14ac:dyDescent="0.35"/>
    <row r="4248" hidden="1" x14ac:dyDescent="0.35"/>
    <row r="4249" hidden="1" x14ac:dyDescent="0.35"/>
    <row r="4250" hidden="1" x14ac:dyDescent="0.35"/>
    <row r="4251" hidden="1" x14ac:dyDescent="0.35"/>
    <row r="4252" hidden="1" x14ac:dyDescent="0.35"/>
    <row r="4253" hidden="1" x14ac:dyDescent="0.35"/>
    <row r="4254" hidden="1" x14ac:dyDescent="0.35"/>
    <row r="4255" hidden="1" x14ac:dyDescent="0.35"/>
    <row r="4256" hidden="1" x14ac:dyDescent="0.35"/>
    <row r="4257" hidden="1" x14ac:dyDescent="0.35"/>
    <row r="4258" hidden="1" x14ac:dyDescent="0.35"/>
    <row r="4259" hidden="1" x14ac:dyDescent="0.35"/>
    <row r="4260" hidden="1" x14ac:dyDescent="0.35"/>
    <row r="4261" hidden="1" x14ac:dyDescent="0.35"/>
    <row r="4262" hidden="1" x14ac:dyDescent="0.35"/>
    <row r="4263" hidden="1" x14ac:dyDescent="0.35"/>
    <row r="4264" hidden="1" x14ac:dyDescent="0.35"/>
    <row r="4265" hidden="1" x14ac:dyDescent="0.35"/>
    <row r="4266" hidden="1" x14ac:dyDescent="0.35"/>
    <row r="4267" hidden="1" x14ac:dyDescent="0.35"/>
    <row r="4268" hidden="1" x14ac:dyDescent="0.35"/>
    <row r="4269" hidden="1" x14ac:dyDescent="0.35"/>
    <row r="4270" hidden="1" x14ac:dyDescent="0.35"/>
    <row r="4271" hidden="1" x14ac:dyDescent="0.35"/>
    <row r="4272" hidden="1" x14ac:dyDescent="0.35"/>
    <row r="4273" hidden="1" x14ac:dyDescent="0.35"/>
    <row r="4274" hidden="1" x14ac:dyDescent="0.35"/>
    <row r="4275" hidden="1" x14ac:dyDescent="0.35"/>
    <row r="4276" hidden="1" x14ac:dyDescent="0.35"/>
    <row r="4277" hidden="1" x14ac:dyDescent="0.35"/>
    <row r="4278" hidden="1" x14ac:dyDescent="0.35"/>
    <row r="4279" hidden="1" x14ac:dyDescent="0.35"/>
    <row r="4280" hidden="1" x14ac:dyDescent="0.35"/>
    <row r="4281" hidden="1" x14ac:dyDescent="0.35"/>
    <row r="4282" hidden="1" x14ac:dyDescent="0.35"/>
    <row r="4283" hidden="1" x14ac:dyDescent="0.35"/>
    <row r="4284" hidden="1" x14ac:dyDescent="0.35"/>
    <row r="4285" hidden="1" x14ac:dyDescent="0.35"/>
    <row r="4286" hidden="1" x14ac:dyDescent="0.35"/>
    <row r="4287" hidden="1" x14ac:dyDescent="0.35"/>
    <row r="4288" hidden="1" x14ac:dyDescent="0.35"/>
    <row r="4289" hidden="1" x14ac:dyDescent="0.35"/>
    <row r="4290" hidden="1" x14ac:dyDescent="0.35"/>
    <row r="4291" hidden="1" x14ac:dyDescent="0.35"/>
    <row r="4292" hidden="1" x14ac:dyDescent="0.35"/>
    <row r="4293" hidden="1" x14ac:dyDescent="0.35"/>
    <row r="4294" hidden="1" x14ac:dyDescent="0.35"/>
    <row r="4295" hidden="1" x14ac:dyDescent="0.35"/>
    <row r="4296" hidden="1" x14ac:dyDescent="0.35"/>
    <row r="4297" hidden="1" x14ac:dyDescent="0.35"/>
    <row r="4298" hidden="1" x14ac:dyDescent="0.35"/>
    <row r="4299" hidden="1" x14ac:dyDescent="0.35"/>
    <row r="4300" hidden="1" x14ac:dyDescent="0.35"/>
    <row r="4301" hidden="1" x14ac:dyDescent="0.35"/>
    <row r="4302" hidden="1" x14ac:dyDescent="0.35"/>
    <row r="4303" hidden="1" x14ac:dyDescent="0.35"/>
    <row r="4304" hidden="1" x14ac:dyDescent="0.35"/>
    <row r="4305" hidden="1" x14ac:dyDescent="0.35"/>
    <row r="4306" hidden="1" x14ac:dyDescent="0.35"/>
    <row r="4307" hidden="1" x14ac:dyDescent="0.35"/>
    <row r="4308" hidden="1" x14ac:dyDescent="0.35"/>
    <row r="4309" hidden="1" x14ac:dyDescent="0.35"/>
    <row r="4310" hidden="1" x14ac:dyDescent="0.35"/>
    <row r="4311" hidden="1" x14ac:dyDescent="0.35"/>
    <row r="4312" hidden="1" x14ac:dyDescent="0.35"/>
    <row r="4313" hidden="1" x14ac:dyDescent="0.35"/>
    <row r="4314" hidden="1" x14ac:dyDescent="0.35"/>
    <row r="4315" hidden="1" x14ac:dyDescent="0.35"/>
    <row r="4316" hidden="1" x14ac:dyDescent="0.35"/>
    <row r="4317" hidden="1" x14ac:dyDescent="0.35"/>
    <row r="4318" hidden="1" x14ac:dyDescent="0.35"/>
    <row r="4319" hidden="1" x14ac:dyDescent="0.35"/>
    <row r="4320" hidden="1" x14ac:dyDescent="0.35"/>
    <row r="4321" hidden="1" x14ac:dyDescent="0.35"/>
    <row r="4322" hidden="1" x14ac:dyDescent="0.35"/>
    <row r="4323" hidden="1" x14ac:dyDescent="0.35"/>
    <row r="4324" hidden="1" x14ac:dyDescent="0.35"/>
    <row r="4325" hidden="1" x14ac:dyDescent="0.35"/>
    <row r="4326" hidden="1" x14ac:dyDescent="0.35"/>
    <row r="4327" hidden="1" x14ac:dyDescent="0.35"/>
    <row r="4328" hidden="1" x14ac:dyDescent="0.35"/>
    <row r="4329" hidden="1" x14ac:dyDescent="0.35"/>
    <row r="4330" hidden="1" x14ac:dyDescent="0.35"/>
    <row r="4331" hidden="1" x14ac:dyDescent="0.35"/>
    <row r="4332" hidden="1" x14ac:dyDescent="0.35"/>
    <row r="4333" hidden="1" x14ac:dyDescent="0.35"/>
    <row r="4334" hidden="1" x14ac:dyDescent="0.35"/>
    <row r="4335" hidden="1" x14ac:dyDescent="0.35"/>
    <row r="4336" hidden="1" x14ac:dyDescent="0.35"/>
    <row r="4337" hidden="1" x14ac:dyDescent="0.35"/>
    <row r="4338" hidden="1" x14ac:dyDescent="0.35"/>
    <row r="4339" hidden="1" x14ac:dyDescent="0.35"/>
    <row r="4340" hidden="1" x14ac:dyDescent="0.35"/>
    <row r="4341" hidden="1" x14ac:dyDescent="0.35"/>
    <row r="4342" hidden="1" x14ac:dyDescent="0.35"/>
    <row r="4343" hidden="1" x14ac:dyDescent="0.35"/>
    <row r="4344" hidden="1" x14ac:dyDescent="0.35"/>
    <row r="4345" hidden="1" x14ac:dyDescent="0.35"/>
    <row r="4346" hidden="1" x14ac:dyDescent="0.35"/>
    <row r="4347" hidden="1" x14ac:dyDescent="0.35"/>
    <row r="4348" hidden="1" x14ac:dyDescent="0.35"/>
    <row r="4349" hidden="1" x14ac:dyDescent="0.35"/>
    <row r="4350" hidden="1" x14ac:dyDescent="0.35"/>
    <row r="4351" hidden="1" x14ac:dyDescent="0.35"/>
    <row r="4352" hidden="1" x14ac:dyDescent="0.35"/>
    <row r="4353" hidden="1" x14ac:dyDescent="0.35"/>
    <row r="4354" hidden="1" x14ac:dyDescent="0.35"/>
    <row r="4355" hidden="1" x14ac:dyDescent="0.35"/>
    <row r="4356" hidden="1" x14ac:dyDescent="0.35"/>
    <row r="4357" hidden="1" x14ac:dyDescent="0.35"/>
    <row r="4358" hidden="1" x14ac:dyDescent="0.35"/>
    <row r="4359" hidden="1" x14ac:dyDescent="0.35"/>
    <row r="4360" hidden="1" x14ac:dyDescent="0.35"/>
    <row r="4361" hidden="1" x14ac:dyDescent="0.35"/>
    <row r="4362" hidden="1" x14ac:dyDescent="0.35"/>
    <row r="4363" hidden="1" x14ac:dyDescent="0.35"/>
    <row r="4364" hidden="1" x14ac:dyDescent="0.35"/>
    <row r="4365" hidden="1" x14ac:dyDescent="0.35"/>
    <row r="4366" hidden="1" x14ac:dyDescent="0.35"/>
    <row r="4367" hidden="1" x14ac:dyDescent="0.35"/>
    <row r="4368" hidden="1" x14ac:dyDescent="0.35"/>
    <row r="4369" hidden="1" x14ac:dyDescent="0.35"/>
    <row r="4370" hidden="1" x14ac:dyDescent="0.35"/>
    <row r="4371" hidden="1" x14ac:dyDescent="0.35"/>
    <row r="4372" hidden="1" x14ac:dyDescent="0.35"/>
    <row r="4373" hidden="1" x14ac:dyDescent="0.35"/>
    <row r="4374" hidden="1" x14ac:dyDescent="0.35"/>
    <row r="4375" hidden="1" x14ac:dyDescent="0.35"/>
    <row r="4376" hidden="1" x14ac:dyDescent="0.35"/>
    <row r="4377" hidden="1" x14ac:dyDescent="0.35"/>
    <row r="4378" hidden="1" x14ac:dyDescent="0.35"/>
    <row r="4379" hidden="1" x14ac:dyDescent="0.35"/>
    <row r="4380" hidden="1" x14ac:dyDescent="0.35"/>
    <row r="4381" hidden="1" x14ac:dyDescent="0.35"/>
    <row r="4382" hidden="1" x14ac:dyDescent="0.35"/>
    <row r="4383" hidden="1" x14ac:dyDescent="0.35"/>
    <row r="4386" hidden="1" x14ac:dyDescent="0.35"/>
    <row r="4387" hidden="1" x14ac:dyDescent="0.35"/>
    <row r="4388" hidden="1" x14ac:dyDescent="0.35"/>
    <row r="4389" hidden="1" x14ac:dyDescent="0.35"/>
    <row r="4390" hidden="1" x14ac:dyDescent="0.35"/>
    <row r="4391" hidden="1" x14ac:dyDescent="0.35"/>
    <row r="4392" hidden="1" x14ac:dyDescent="0.35"/>
    <row r="4393" hidden="1" x14ac:dyDescent="0.35"/>
    <row r="4394" hidden="1" x14ac:dyDescent="0.35"/>
    <row r="4395" hidden="1" x14ac:dyDescent="0.35"/>
    <row r="4397" hidden="1" x14ac:dyDescent="0.35"/>
    <row r="4398" hidden="1" x14ac:dyDescent="0.35"/>
    <row r="4399" hidden="1" x14ac:dyDescent="0.35"/>
    <row r="4400" hidden="1" x14ac:dyDescent="0.35"/>
    <row r="4401" hidden="1" x14ac:dyDescent="0.35"/>
    <row r="4402" hidden="1" x14ac:dyDescent="0.35"/>
    <row r="4403" hidden="1" x14ac:dyDescent="0.35"/>
    <row r="4404" hidden="1" x14ac:dyDescent="0.35"/>
    <row r="4405" hidden="1" x14ac:dyDescent="0.35"/>
    <row r="4406" hidden="1" x14ac:dyDescent="0.35"/>
    <row r="4407" hidden="1" x14ac:dyDescent="0.35"/>
    <row r="4408" hidden="1" x14ac:dyDescent="0.35"/>
    <row r="4409" hidden="1" x14ac:dyDescent="0.35"/>
    <row r="4410" hidden="1" x14ac:dyDescent="0.35"/>
    <row r="4411" hidden="1" x14ac:dyDescent="0.35"/>
    <row r="4412" hidden="1" x14ac:dyDescent="0.35"/>
    <row r="4413" hidden="1" x14ac:dyDescent="0.35"/>
    <row r="4414" hidden="1" x14ac:dyDescent="0.35"/>
    <row r="4415" hidden="1" x14ac:dyDescent="0.35"/>
    <row r="4416" hidden="1" x14ac:dyDescent="0.35"/>
    <row r="4417" hidden="1" x14ac:dyDescent="0.35"/>
    <row r="4418" hidden="1" x14ac:dyDescent="0.35"/>
    <row r="4419" hidden="1" x14ac:dyDescent="0.35"/>
    <row r="4420" hidden="1" x14ac:dyDescent="0.35"/>
    <row r="4421" hidden="1" x14ac:dyDescent="0.35"/>
    <row r="4422" hidden="1" x14ac:dyDescent="0.35"/>
    <row r="4423" hidden="1" x14ac:dyDescent="0.35"/>
    <row r="4424" hidden="1" x14ac:dyDescent="0.35"/>
    <row r="4425" hidden="1" x14ac:dyDescent="0.35"/>
    <row r="4426" hidden="1" x14ac:dyDescent="0.35"/>
    <row r="4427" hidden="1" x14ac:dyDescent="0.35"/>
    <row r="4428" hidden="1" x14ac:dyDescent="0.35"/>
    <row r="4429" hidden="1" x14ac:dyDescent="0.35"/>
    <row r="4430" hidden="1" x14ac:dyDescent="0.35"/>
    <row r="4431" hidden="1" x14ac:dyDescent="0.35"/>
    <row r="4432" hidden="1" x14ac:dyDescent="0.35"/>
    <row r="4434" hidden="1" x14ac:dyDescent="0.35"/>
    <row r="4435" hidden="1" x14ac:dyDescent="0.35"/>
    <row r="4436" hidden="1" x14ac:dyDescent="0.35"/>
    <row r="4437" hidden="1" x14ac:dyDescent="0.35"/>
    <row r="4438" hidden="1" x14ac:dyDescent="0.35"/>
    <row r="4439" hidden="1" x14ac:dyDescent="0.35"/>
    <row r="4440" hidden="1" x14ac:dyDescent="0.35"/>
    <row r="4441" hidden="1" x14ac:dyDescent="0.35"/>
    <row r="4442" hidden="1" x14ac:dyDescent="0.35"/>
    <row r="4443" hidden="1" x14ac:dyDescent="0.35"/>
    <row r="4444" hidden="1" x14ac:dyDescent="0.35"/>
    <row r="4445" hidden="1" x14ac:dyDescent="0.35"/>
    <row r="4446" hidden="1" x14ac:dyDescent="0.35"/>
    <row r="4447" hidden="1" x14ac:dyDescent="0.35"/>
    <row r="4448" hidden="1" x14ac:dyDescent="0.35"/>
    <row r="4449" hidden="1" x14ac:dyDescent="0.35"/>
    <row r="4450" hidden="1" x14ac:dyDescent="0.35"/>
    <row r="4462" hidden="1" x14ac:dyDescent="0.35"/>
    <row r="4463" hidden="1" x14ac:dyDescent="0.35"/>
    <row r="4464" hidden="1" x14ac:dyDescent="0.35"/>
    <row r="4465" hidden="1" x14ac:dyDescent="0.35"/>
    <row r="4466" hidden="1" x14ac:dyDescent="0.35"/>
    <row r="4467" hidden="1" x14ac:dyDescent="0.35"/>
    <row r="4469" hidden="1" x14ac:dyDescent="0.35"/>
    <row r="4470" hidden="1" x14ac:dyDescent="0.35"/>
    <row r="4471" hidden="1" x14ac:dyDescent="0.35"/>
    <row r="4472" hidden="1" x14ac:dyDescent="0.35"/>
    <row r="4473" hidden="1" x14ac:dyDescent="0.35"/>
    <row r="4474" hidden="1" x14ac:dyDescent="0.35"/>
    <row r="4478" hidden="1" x14ac:dyDescent="0.35"/>
    <row r="4479" hidden="1" x14ac:dyDescent="0.35"/>
    <row r="4480" hidden="1" x14ac:dyDescent="0.35"/>
    <row r="4481" hidden="1" x14ac:dyDescent="0.35"/>
    <row r="4482" hidden="1" x14ac:dyDescent="0.35"/>
    <row r="4483" hidden="1" x14ac:dyDescent="0.35"/>
    <row r="4484" hidden="1" x14ac:dyDescent="0.35"/>
    <row r="4485" hidden="1" x14ac:dyDescent="0.35"/>
    <row r="4486" hidden="1" x14ac:dyDescent="0.35"/>
    <row r="4487" hidden="1" x14ac:dyDescent="0.35"/>
    <row r="4488" hidden="1" x14ac:dyDescent="0.35"/>
    <row r="4489" hidden="1" x14ac:dyDescent="0.35"/>
    <row r="4490" hidden="1" x14ac:dyDescent="0.35"/>
    <row r="4491" hidden="1" x14ac:dyDescent="0.35"/>
    <row r="4492" hidden="1" x14ac:dyDescent="0.35"/>
    <row r="4493" hidden="1" x14ac:dyDescent="0.35"/>
    <row r="4494" hidden="1" x14ac:dyDescent="0.35"/>
    <row r="4495" hidden="1" x14ac:dyDescent="0.35"/>
    <row r="4496" hidden="1" x14ac:dyDescent="0.35"/>
    <row r="4497" hidden="1" x14ac:dyDescent="0.35"/>
    <row r="4498" hidden="1" x14ac:dyDescent="0.35"/>
    <row r="4499" hidden="1" x14ac:dyDescent="0.35"/>
    <row r="4500" hidden="1" x14ac:dyDescent="0.35"/>
    <row r="4501" hidden="1" x14ac:dyDescent="0.35"/>
    <row r="4502" hidden="1" x14ac:dyDescent="0.35"/>
    <row r="4503" hidden="1" x14ac:dyDescent="0.35"/>
    <row r="4504" hidden="1" x14ac:dyDescent="0.35"/>
    <row r="4505" hidden="1" x14ac:dyDescent="0.35"/>
    <row r="4506" hidden="1" x14ac:dyDescent="0.35"/>
    <row r="4507" hidden="1" x14ac:dyDescent="0.35"/>
    <row r="4508" hidden="1" x14ac:dyDescent="0.35"/>
    <row r="4509" hidden="1" x14ac:dyDescent="0.35"/>
    <row r="4510" hidden="1" x14ac:dyDescent="0.35"/>
    <row r="4511" hidden="1" x14ac:dyDescent="0.35"/>
    <row r="4512" hidden="1" x14ac:dyDescent="0.35"/>
    <row r="4513" hidden="1" x14ac:dyDescent="0.35"/>
    <row r="4514" hidden="1" x14ac:dyDescent="0.35"/>
    <row r="4515" hidden="1" x14ac:dyDescent="0.35"/>
    <row r="4516" hidden="1" x14ac:dyDescent="0.35"/>
    <row r="4517" hidden="1" x14ac:dyDescent="0.35"/>
    <row r="4518" hidden="1" x14ac:dyDescent="0.35"/>
    <row r="4519" hidden="1" x14ac:dyDescent="0.35"/>
    <row r="4520" hidden="1" x14ac:dyDescent="0.35"/>
    <row r="4521" hidden="1" x14ac:dyDescent="0.35"/>
    <row r="4522" hidden="1" x14ac:dyDescent="0.35"/>
    <row r="4523" hidden="1" x14ac:dyDescent="0.35"/>
    <row r="4524" hidden="1" x14ac:dyDescent="0.35"/>
    <row r="4525" hidden="1" x14ac:dyDescent="0.35"/>
    <row r="4526" hidden="1" x14ac:dyDescent="0.35"/>
    <row r="4527" hidden="1" x14ac:dyDescent="0.35"/>
    <row r="4528" hidden="1" x14ac:dyDescent="0.35"/>
    <row r="4529" hidden="1" x14ac:dyDescent="0.35"/>
    <row r="4530" hidden="1" x14ac:dyDescent="0.35"/>
    <row r="4531" hidden="1" x14ac:dyDescent="0.35"/>
    <row r="4532" hidden="1" x14ac:dyDescent="0.35"/>
    <row r="4533" hidden="1" x14ac:dyDescent="0.35"/>
    <row r="4534" hidden="1" x14ac:dyDescent="0.35"/>
    <row r="4535" hidden="1" x14ac:dyDescent="0.35"/>
    <row r="4536" hidden="1" x14ac:dyDescent="0.35"/>
    <row r="4537" hidden="1" x14ac:dyDescent="0.35"/>
    <row r="4538" hidden="1" x14ac:dyDescent="0.35"/>
    <row r="4539" hidden="1" x14ac:dyDescent="0.35"/>
    <row r="4540" hidden="1" x14ac:dyDescent="0.35"/>
    <row r="4541" hidden="1" x14ac:dyDescent="0.35"/>
    <row r="4542" hidden="1" x14ac:dyDescent="0.35"/>
    <row r="4543" hidden="1" x14ac:dyDescent="0.35"/>
    <row r="4544" hidden="1" x14ac:dyDescent="0.35"/>
    <row r="4545" hidden="1" x14ac:dyDescent="0.35"/>
    <row r="4546" hidden="1" x14ac:dyDescent="0.35"/>
    <row r="4547" hidden="1" x14ac:dyDescent="0.35"/>
    <row r="4548" hidden="1" x14ac:dyDescent="0.35"/>
    <row r="4549" hidden="1" x14ac:dyDescent="0.35"/>
    <row r="4550" hidden="1" x14ac:dyDescent="0.35"/>
    <row r="4551" hidden="1" x14ac:dyDescent="0.35"/>
    <row r="4552" hidden="1" x14ac:dyDescent="0.35"/>
    <row r="4553" hidden="1" x14ac:dyDescent="0.35"/>
    <row r="4554" hidden="1" x14ac:dyDescent="0.35"/>
    <row r="4555" hidden="1" x14ac:dyDescent="0.35"/>
    <row r="4556" hidden="1" x14ac:dyDescent="0.35"/>
    <row r="4557" hidden="1" x14ac:dyDescent="0.35"/>
    <row r="4558" hidden="1" x14ac:dyDescent="0.35"/>
    <row r="4559" hidden="1" x14ac:dyDescent="0.35"/>
    <row r="4560" hidden="1" x14ac:dyDescent="0.35"/>
    <row r="4561" hidden="1" x14ac:dyDescent="0.35"/>
    <row r="4562" hidden="1" x14ac:dyDescent="0.35"/>
    <row r="4563" hidden="1" x14ac:dyDescent="0.35"/>
    <row r="4564" hidden="1" x14ac:dyDescent="0.35"/>
    <row r="4565" hidden="1" x14ac:dyDescent="0.35"/>
    <row r="4566" hidden="1" x14ac:dyDescent="0.35"/>
    <row r="4567" hidden="1" x14ac:dyDescent="0.35"/>
    <row r="4568" hidden="1" x14ac:dyDescent="0.35"/>
    <row r="4569" hidden="1" x14ac:dyDescent="0.35"/>
    <row r="4570" hidden="1" x14ac:dyDescent="0.35"/>
    <row r="4571" hidden="1" x14ac:dyDescent="0.35"/>
    <row r="4572" hidden="1" x14ac:dyDescent="0.35"/>
    <row r="4573" hidden="1" x14ac:dyDescent="0.35"/>
    <row r="4574" hidden="1" x14ac:dyDescent="0.35"/>
    <row r="4575" hidden="1" x14ac:dyDescent="0.35"/>
    <row r="4576" hidden="1" x14ac:dyDescent="0.35"/>
    <row r="4577" hidden="1" x14ac:dyDescent="0.35"/>
    <row r="4578" hidden="1" x14ac:dyDescent="0.35"/>
    <row r="4579" hidden="1" x14ac:dyDescent="0.35"/>
    <row r="4580" hidden="1" x14ac:dyDescent="0.35"/>
    <row r="4581" hidden="1" x14ac:dyDescent="0.35"/>
    <row r="4582" hidden="1" x14ac:dyDescent="0.35"/>
    <row r="4583" hidden="1" x14ac:dyDescent="0.35"/>
    <row r="4584" hidden="1" x14ac:dyDescent="0.35"/>
    <row r="4585" hidden="1" x14ac:dyDescent="0.35"/>
    <row r="4586" hidden="1" x14ac:dyDescent="0.35"/>
    <row r="4587" hidden="1" x14ac:dyDescent="0.35"/>
    <row r="4588" hidden="1" x14ac:dyDescent="0.35"/>
    <row r="4589" hidden="1" x14ac:dyDescent="0.35"/>
    <row r="4590" hidden="1" x14ac:dyDescent="0.35"/>
    <row r="4591" hidden="1" x14ac:dyDescent="0.35"/>
    <row r="4592" hidden="1" x14ac:dyDescent="0.35"/>
    <row r="4593" hidden="1" x14ac:dyDescent="0.35"/>
    <row r="4594" hidden="1" x14ac:dyDescent="0.35"/>
    <row r="4595" hidden="1" x14ac:dyDescent="0.35"/>
    <row r="4596" hidden="1" x14ac:dyDescent="0.35"/>
    <row r="4597" hidden="1" x14ac:dyDescent="0.35"/>
    <row r="4598" hidden="1" x14ac:dyDescent="0.35"/>
    <row r="4599" hidden="1" x14ac:dyDescent="0.35"/>
    <row r="4600" hidden="1" x14ac:dyDescent="0.35"/>
    <row r="4601" hidden="1" x14ac:dyDescent="0.35"/>
    <row r="4602" hidden="1" x14ac:dyDescent="0.35"/>
    <row r="4603" hidden="1" x14ac:dyDescent="0.35"/>
    <row r="4604" hidden="1" x14ac:dyDescent="0.35"/>
    <row r="4605" hidden="1" x14ac:dyDescent="0.35"/>
    <row r="4606" hidden="1" x14ac:dyDescent="0.35"/>
    <row r="4607" hidden="1" x14ac:dyDescent="0.35"/>
    <row r="4608" hidden="1" x14ac:dyDescent="0.35"/>
    <row r="4609" hidden="1" x14ac:dyDescent="0.35"/>
    <row r="4610" hidden="1" x14ac:dyDescent="0.35"/>
    <row r="4611" hidden="1" x14ac:dyDescent="0.35"/>
    <row r="4612" hidden="1" x14ac:dyDescent="0.35"/>
    <row r="4613" hidden="1" x14ac:dyDescent="0.35"/>
    <row r="4614" hidden="1" x14ac:dyDescent="0.35"/>
    <row r="4615" hidden="1" x14ac:dyDescent="0.35"/>
    <row r="4616" hidden="1" x14ac:dyDescent="0.35"/>
    <row r="4617" hidden="1" x14ac:dyDescent="0.35"/>
    <row r="4618" hidden="1" x14ac:dyDescent="0.35"/>
    <row r="4619" hidden="1" x14ac:dyDescent="0.35"/>
    <row r="4620" hidden="1" x14ac:dyDescent="0.35"/>
    <row r="4621" hidden="1" x14ac:dyDescent="0.35"/>
    <row r="4622" hidden="1" x14ac:dyDescent="0.35"/>
    <row r="4623" hidden="1" x14ac:dyDescent="0.35"/>
    <row r="4624" hidden="1" x14ac:dyDescent="0.35"/>
    <row r="4625" hidden="1" x14ac:dyDescent="0.35"/>
    <row r="4626" hidden="1" x14ac:dyDescent="0.35"/>
    <row r="4627" hidden="1" x14ac:dyDescent="0.35"/>
    <row r="4628" hidden="1" x14ac:dyDescent="0.35"/>
    <row r="4629" hidden="1" x14ac:dyDescent="0.35"/>
    <row r="4630" hidden="1" x14ac:dyDescent="0.35"/>
    <row r="4631" hidden="1" x14ac:dyDescent="0.35"/>
    <row r="4632" hidden="1" x14ac:dyDescent="0.35"/>
    <row r="4633" hidden="1" x14ac:dyDescent="0.35"/>
    <row r="4634" hidden="1" x14ac:dyDescent="0.35"/>
    <row r="4635" hidden="1" x14ac:dyDescent="0.35"/>
    <row r="4636" hidden="1" x14ac:dyDescent="0.35"/>
    <row r="4637" hidden="1" x14ac:dyDescent="0.35"/>
    <row r="4638" hidden="1" x14ac:dyDescent="0.35"/>
    <row r="4639" hidden="1" x14ac:dyDescent="0.35"/>
    <row r="4640" hidden="1" x14ac:dyDescent="0.35"/>
    <row r="4641" hidden="1" x14ac:dyDescent="0.35"/>
    <row r="4642" hidden="1" x14ac:dyDescent="0.35"/>
    <row r="4643" hidden="1" x14ac:dyDescent="0.35"/>
    <row r="4644" hidden="1" x14ac:dyDescent="0.35"/>
    <row r="4645" hidden="1" x14ac:dyDescent="0.35"/>
    <row r="4646" hidden="1" x14ac:dyDescent="0.35"/>
    <row r="4647" hidden="1" x14ac:dyDescent="0.35"/>
    <row r="4648" hidden="1" x14ac:dyDescent="0.35"/>
    <row r="4649" hidden="1" x14ac:dyDescent="0.35"/>
    <row r="4650" hidden="1" x14ac:dyDescent="0.35"/>
    <row r="4651" hidden="1" x14ac:dyDescent="0.35"/>
    <row r="4652" hidden="1" x14ac:dyDescent="0.35"/>
    <row r="4653" hidden="1" x14ac:dyDescent="0.35"/>
    <row r="4654" hidden="1" x14ac:dyDescent="0.35"/>
    <row r="4655" hidden="1" x14ac:dyDescent="0.35"/>
    <row r="4656" hidden="1" x14ac:dyDescent="0.35"/>
    <row r="4657" hidden="1" x14ac:dyDescent="0.35"/>
    <row r="4658" hidden="1" x14ac:dyDescent="0.35"/>
    <row r="4659" hidden="1" x14ac:dyDescent="0.35"/>
    <row r="4660" hidden="1" x14ac:dyDescent="0.35"/>
    <row r="4661" hidden="1" x14ac:dyDescent="0.35"/>
    <row r="4662" hidden="1" x14ac:dyDescent="0.35"/>
    <row r="4663" hidden="1" x14ac:dyDescent="0.35"/>
    <row r="4664" hidden="1" x14ac:dyDescent="0.35"/>
    <row r="4665" hidden="1" x14ac:dyDescent="0.35"/>
    <row r="4666" hidden="1" x14ac:dyDescent="0.35"/>
    <row r="4667" hidden="1" x14ac:dyDescent="0.35"/>
    <row r="4668" hidden="1" x14ac:dyDescent="0.35"/>
    <row r="4669" hidden="1" x14ac:dyDescent="0.35"/>
    <row r="4670" hidden="1" x14ac:dyDescent="0.35"/>
    <row r="4671" hidden="1" x14ac:dyDescent="0.35"/>
    <row r="4672" hidden="1" x14ac:dyDescent="0.35"/>
    <row r="4673" hidden="1" x14ac:dyDescent="0.35"/>
    <row r="4674" hidden="1" x14ac:dyDescent="0.35"/>
    <row r="4675" hidden="1" x14ac:dyDescent="0.35"/>
    <row r="4676" hidden="1" x14ac:dyDescent="0.35"/>
    <row r="4677" hidden="1" x14ac:dyDescent="0.35"/>
    <row r="4678" hidden="1" x14ac:dyDescent="0.35"/>
    <row r="4679" hidden="1" x14ac:dyDescent="0.35"/>
    <row r="4680" hidden="1" x14ac:dyDescent="0.35"/>
    <row r="4681" hidden="1" x14ac:dyDescent="0.35"/>
    <row r="4682" hidden="1" x14ac:dyDescent="0.35"/>
    <row r="4683" hidden="1" x14ac:dyDescent="0.35"/>
    <row r="4684" hidden="1" x14ac:dyDescent="0.35"/>
    <row r="4685" hidden="1" x14ac:dyDescent="0.35"/>
    <row r="4686" hidden="1" x14ac:dyDescent="0.35"/>
    <row r="4687" hidden="1" x14ac:dyDescent="0.35"/>
    <row r="4688" hidden="1" x14ac:dyDescent="0.35"/>
    <row r="4689" hidden="1" x14ac:dyDescent="0.35"/>
    <row r="4690" hidden="1" x14ac:dyDescent="0.35"/>
    <row r="4691" hidden="1" x14ac:dyDescent="0.35"/>
    <row r="4692" hidden="1" x14ac:dyDescent="0.35"/>
    <row r="4693" hidden="1" x14ac:dyDescent="0.35"/>
    <row r="4694" hidden="1" x14ac:dyDescent="0.35"/>
    <row r="4695" hidden="1" x14ac:dyDescent="0.35"/>
    <row r="4696" hidden="1" x14ac:dyDescent="0.35"/>
    <row r="4697" hidden="1" x14ac:dyDescent="0.35"/>
    <row r="4698" hidden="1" x14ac:dyDescent="0.35"/>
    <row r="4699" hidden="1" x14ac:dyDescent="0.35"/>
    <row r="4700" hidden="1" x14ac:dyDescent="0.35"/>
    <row r="4701" hidden="1" x14ac:dyDescent="0.35"/>
    <row r="4702" hidden="1" x14ac:dyDescent="0.35"/>
    <row r="4703" hidden="1" x14ac:dyDescent="0.35"/>
    <row r="4704" hidden="1" x14ac:dyDescent="0.35"/>
    <row r="4705" hidden="1" x14ac:dyDescent="0.35"/>
    <row r="4706" hidden="1" x14ac:dyDescent="0.35"/>
    <row r="4707" hidden="1" x14ac:dyDescent="0.35"/>
    <row r="4708" hidden="1" x14ac:dyDescent="0.35"/>
    <row r="4709" hidden="1" x14ac:dyDescent="0.35"/>
    <row r="4710" hidden="1" x14ac:dyDescent="0.35"/>
    <row r="4711" hidden="1" x14ac:dyDescent="0.35"/>
    <row r="4712" hidden="1" x14ac:dyDescent="0.35"/>
    <row r="4713" hidden="1" x14ac:dyDescent="0.35"/>
    <row r="4714" hidden="1" x14ac:dyDescent="0.35"/>
    <row r="4715" hidden="1" x14ac:dyDescent="0.35"/>
    <row r="4716" hidden="1" x14ac:dyDescent="0.35"/>
    <row r="4717" hidden="1" x14ac:dyDescent="0.35"/>
    <row r="4718" hidden="1" x14ac:dyDescent="0.35"/>
    <row r="4719" hidden="1" x14ac:dyDescent="0.35"/>
    <row r="4720" hidden="1" x14ac:dyDescent="0.35"/>
    <row r="4721" hidden="1" x14ac:dyDescent="0.35"/>
    <row r="4722" hidden="1" x14ac:dyDescent="0.35"/>
    <row r="4723" hidden="1" x14ac:dyDescent="0.35"/>
    <row r="4724" hidden="1" x14ac:dyDescent="0.35"/>
    <row r="4725" hidden="1" x14ac:dyDescent="0.35"/>
    <row r="4726" hidden="1" x14ac:dyDescent="0.35"/>
    <row r="4727" hidden="1" x14ac:dyDescent="0.35"/>
    <row r="4728" hidden="1" x14ac:dyDescent="0.35"/>
    <row r="4729" hidden="1" x14ac:dyDescent="0.35"/>
    <row r="4730" hidden="1" x14ac:dyDescent="0.35"/>
    <row r="4731" hidden="1" x14ac:dyDescent="0.35"/>
    <row r="4732" hidden="1" x14ac:dyDescent="0.35"/>
    <row r="4733" hidden="1" x14ac:dyDescent="0.35"/>
    <row r="4734" hidden="1" x14ac:dyDescent="0.35"/>
    <row r="4735" hidden="1" x14ac:dyDescent="0.35"/>
    <row r="4736" hidden="1" x14ac:dyDescent="0.35"/>
    <row r="4737" hidden="1" x14ac:dyDescent="0.35"/>
    <row r="4738" hidden="1" x14ac:dyDescent="0.35"/>
    <row r="4739" hidden="1" x14ac:dyDescent="0.35"/>
    <row r="4740" hidden="1" x14ac:dyDescent="0.35"/>
    <row r="4741" hidden="1" x14ac:dyDescent="0.35"/>
    <row r="4742" hidden="1" x14ac:dyDescent="0.35"/>
    <row r="4743" hidden="1" x14ac:dyDescent="0.35"/>
    <row r="4744" hidden="1" x14ac:dyDescent="0.35"/>
    <row r="4745" hidden="1" x14ac:dyDescent="0.35"/>
    <row r="4746" hidden="1" x14ac:dyDescent="0.35"/>
    <row r="4747" hidden="1" x14ac:dyDescent="0.35"/>
    <row r="4748" hidden="1" x14ac:dyDescent="0.35"/>
    <row r="4749" hidden="1" x14ac:dyDescent="0.35"/>
    <row r="4750" hidden="1" x14ac:dyDescent="0.35"/>
    <row r="4751" hidden="1" x14ac:dyDescent="0.35"/>
    <row r="4752" hidden="1" x14ac:dyDescent="0.35"/>
    <row r="4753" hidden="1" x14ac:dyDescent="0.35"/>
    <row r="4754" hidden="1" x14ac:dyDescent="0.35"/>
    <row r="4755" hidden="1" x14ac:dyDescent="0.35"/>
    <row r="4756" hidden="1" x14ac:dyDescent="0.35"/>
    <row r="4757" hidden="1" x14ac:dyDescent="0.35"/>
    <row r="4758" hidden="1" x14ac:dyDescent="0.35"/>
    <row r="4759" hidden="1" x14ac:dyDescent="0.35"/>
    <row r="4760" hidden="1" x14ac:dyDescent="0.35"/>
    <row r="4761" hidden="1" x14ac:dyDescent="0.35"/>
    <row r="4762" hidden="1" x14ac:dyDescent="0.35"/>
    <row r="4763" hidden="1" x14ac:dyDescent="0.35"/>
    <row r="4764" hidden="1" x14ac:dyDescent="0.35"/>
    <row r="4765" hidden="1" x14ac:dyDescent="0.35"/>
    <row r="4766" hidden="1" x14ac:dyDescent="0.35"/>
    <row r="4767" hidden="1" x14ac:dyDescent="0.35"/>
    <row r="4768" hidden="1" x14ac:dyDescent="0.35"/>
    <row r="4769" hidden="1" x14ac:dyDescent="0.35"/>
    <row r="4770" hidden="1" x14ac:dyDescent="0.35"/>
    <row r="4771" hidden="1" x14ac:dyDescent="0.35"/>
    <row r="4772" hidden="1" x14ac:dyDescent="0.35"/>
    <row r="4773" hidden="1" x14ac:dyDescent="0.35"/>
    <row r="4774" hidden="1" x14ac:dyDescent="0.35"/>
    <row r="4775" hidden="1" x14ac:dyDescent="0.35"/>
    <row r="4776" hidden="1" x14ac:dyDescent="0.35"/>
    <row r="4777" hidden="1" x14ac:dyDescent="0.35"/>
    <row r="4778" hidden="1" x14ac:dyDescent="0.35"/>
    <row r="4779" hidden="1" x14ac:dyDescent="0.35"/>
    <row r="4780" hidden="1" x14ac:dyDescent="0.35"/>
    <row r="4781" hidden="1" x14ac:dyDescent="0.35"/>
    <row r="4782" hidden="1" x14ac:dyDescent="0.35"/>
    <row r="4783" hidden="1" x14ac:dyDescent="0.35"/>
    <row r="4784" hidden="1" x14ac:dyDescent="0.35"/>
    <row r="4785" hidden="1" x14ac:dyDescent="0.35"/>
    <row r="4786" hidden="1" x14ac:dyDescent="0.35"/>
    <row r="4787" hidden="1" x14ac:dyDescent="0.35"/>
    <row r="4788" hidden="1" x14ac:dyDescent="0.35"/>
    <row r="4789" hidden="1" x14ac:dyDescent="0.35"/>
    <row r="4790" hidden="1" x14ac:dyDescent="0.35"/>
    <row r="4791" hidden="1" x14ac:dyDescent="0.35"/>
    <row r="4792" hidden="1" x14ac:dyDescent="0.35"/>
    <row r="4793" hidden="1" x14ac:dyDescent="0.35"/>
    <row r="4794" hidden="1" x14ac:dyDescent="0.35"/>
    <row r="4795" hidden="1" x14ac:dyDescent="0.35"/>
    <row r="4796" hidden="1" x14ac:dyDescent="0.35"/>
    <row r="4797" hidden="1" x14ac:dyDescent="0.35"/>
    <row r="4798" hidden="1" x14ac:dyDescent="0.35"/>
    <row r="4799" hidden="1" x14ac:dyDescent="0.35"/>
    <row r="4800" hidden="1" x14ac:dyDescent="0.35"/>
    <row r="4801" hidden="1" x14ac:dyDescent="0.35"/>
    <row r="4802" hidden="1" x14ac:dyDescent="0.35"/>
    <row r="4803" hidden="1" x14ac:dyDescent="0.35"/>
    <row r="4804" hidden="1" x14ac:dyDescent="0.35"/>
    <row r="4805" hidden="1" x14ac:dyDescent="0.35"/>
    <row r="4806" hidden="1" x14ac:dyDescent="0.35"/>
    <row r="4807" hidden="1" x14ac:dyDescent="0.35"/>
    <row r="4808" hidden="1" x14ac:dyDescent="0.35"/>
    <row r="4809" hidden="1" x14ac:dyDescent="0.35"/>
    <row r="4810" hidden="1" x14ac:dyDescent="0.35"/>
    <row r="4811" hidden="1" x14ac:dyDescent="0.35"/>
    <row r="4812" hidden="1" x14ac:dyDescent="0.35"/>
    <row r="4813" hidden="1" x14ac:dyDescent="0.35"/>
    <row r="4814" hidden="1" x14ac:dyDescent="0.35"/>
    <row r="4815" hidden="1" x14ac:dyDescent="0.35"/>
    <row r="4816" hidden="1" x14ac:dyDescent="0.35"/>
    <row r="4817" hidden="1" x14ac:dyDescent="0.35"/>
    <row r="4818" hidden="1" x14ac:dyDescent="0.35"/>
    <row r="4819" hidden="1" x14ac:dyDescent="0.35"/>
    <row r="4820" hidden="1" x14ac:dyDescent="0.35"/>
    <row r="4821" hidden="1" x14ac:dyDescent="0.35"/>
    <row r="4822" hidden="1" x14ac:dyDescent="0.35"/>
    <row r="4823" hidden="1" x14ac:dyDescent="0.35"/>
    <row r="4824" hidden="1" x14ac:dyDescent="0.35"/>
    <row r="4825" hidden="1" x14ac:dyDescent="0.35"/>
    <row r="4826" hidden="1" x14ac:dyDescent="0.35"/>
    <row r="4827" hidden="1" x14ac:dyDescent="0.35"/>
    <row r="4828" hidden="1" x14ac:dyDescent="0.35"/>
    <row r="4829" hidden="1" x14ac:dyDescent="0.35"/>
    <row r="4830" hidden="1" x14ac:dyDescent="0.35"/>
    <row r="4831" hidden="1" x14ac:dyDescent="0.35"/>
    <row r="4832" hidden="1" x14ac:dyDescent="0.35"/>
    <row r="4833" hidden="1" x14ac:dyDescent="0.35"/>
    <row r="4834" hidden="1" x14ac:dyDescent="0.35"/>
    <row r="4835" hidden="1" x14ac:dyDescent="0.35"/>
    <row r="4836" hidden="1" x14ac:dyDescent="0.35"/>
    <row r="4837" hidden="1" x14ac:dyDescent="0.35"/>
    <row r="4838" hidden="1" x14ac:dyDescent="0.35"/>
    <row r="4839" hidden="1" x14ac:dyDescent="0.35"/>
    <row r="4840" hidden="1" x14ac:dyDescent="0.35"/>
    <row r="4841" hidden="1" x14ac:dyDescent="0.35"/>
    <row r="4842" hidden="1" x14ac:dyDescent="0.35"/>
    <row r="4843" hidden="1" x14ac:dyDescent="0.35"/>
    <row r="4844" hidden="1" x14ac:dyDescent="0.35"/>
    <row r="4845" hidden="1" x14ac:dyDescent="0.35"/>
    <row r="4846" hidden="1" x14ac:dyDescent="0.35"/>
    <row r="4847" hidden="1" x14ac:dyDescent="0.35"/>
    <row r="4848" hidden="1" x14ac:dyDescent="0.35"/>
    <row r="4849" hidden="1" x14ac:dyDescent="0.35"/>
    <row r="4850" hidden="1" x14ac:dyDescent="0.35"/>
    <row r="4851" hidden="1" x14ac:dyDescent="0.35"/>
    <row r="4852" hidden="1" x14ac:dyDescent="0.35"/>
    <row r="4853" hidden="1" x14ac:dyDescent="0.35"/>
    <row r="4854" hidden="1" x14ac:dyDescent="0.35"/>
    <row r="4855" hidden="1" x14ac:dyDescent="0.35"/>
    <row r="4856" hidden="1" x14ac:dyDescent="0.35"/>
    <row r="4857" hidden="1" x14ac:dyDescent="0.35"/>
    <row r="4858" hidden="1" x14ac:dyDescent="0.35"/>
    <row r="4859" hidden="1" x14ac:dyDescent="0.35"/>
    <row r="4860" hidden="1" x14ac:dyDescent="0.35"/>
    <row r="4861" hidden="1" x14ac:dyDescent="0.35"/>
    <row r="4862" hidden="1" x14ac:dyDescent="0.35"/>
    <row r="4863" hidden="1" x14ac:dyDescent="0.35"/>
    <row r="4864" hidden="1" x14ac:dyDescent="0.35"/>
    <row r="4865" hidden="1" x14ac:dyDescent="0.35"/>
    <row r="4866" hidden="1" x14ac:dyDescent="0.35"/>
    <row r="4867" hidden="1" x14ac:dyDescent="0.35"/>
    <row r="4868" hidden="1" x14ac:dyDescent="0.35"/>
    <row r="4869" hidden="1" x14ac:dyDescent="0.35"/>
    <row r="4870" hidden="1" x14ac:dyDescent="0.35"/>
    <row r="4872" hidden="1" x14ac:dyDescent="0.35"/>
    <row r="4873" hidden="1" x14ac:dyDescent="0.35"/>
    <row r="4874" hidden="1" x14ac:dyDescent="0.35"/>
    <row r="4875" hidden="1" x14ac:dyDescent="0.35"/>
    <row r="4876" hidden="1" x14ac:dyDescent="0.35"/>
    <row r="4877" hidden="1" x14ac:dyDescent="0.35"/>
    <row r="4878" hidden="1" x14ac:dyDescent="0.35"/>
    <row r="4879" hidden="1" x14ac:dyDescent="0.35"/>
    <row r="4880" hidden="1" x14ac:dyDescent="0.35"/>
    <row r="4881" hidden="1" x14ac:dyDescent="0.35"/>
    <row r="4882" hidden="1" x14ac:dyDescent="0.35"/>
    <row r="4883" hidden="1" x14ac:dyDescent="0.35"/>
    <row r="4884" hidden="1" x14ac:dyDescent="0.35"/>
    <row r="4885" hidden="1" x14ac:dyDescent="0.35"/>
    <row r="4886" hidden="1" x14ac:dyDescent="0.35"/>
    <row r="4887" hidden="1" x14ac:dyDescent="0.35"/>
    <row r="4888" hidden="1" x14ac:dyDescent="0.35"/>
    <row r="4889" hidden="1" x14ac:dyDescent="0.35"/>
    <row r="4890" hidden="1" x14ac:dyDescent="0.35"/>
    <row r="4891" hidden="1" x14ac:dyDescent="0.35"/>
    <row r="4892" hidden="1" x14ac:dyDescent="0.35"/>
    <row r="4893" hidden="1" x14ac:dyDescent="0.35"/>
    <row r="4894" hidden="1" x14ac:dyDescent="0.35"/>
    <row r="4896" hidden="1" x14ac:dyDescent="0.35"/>
    <row r="4898" hidden="1" x14ac:dyDescent="0.35"/>
    <row r="4899" hidden="1" x14ac:dyDescent="0.35"/>
    <row r="4900" hidden="1" x14ac:dyDescent="0.35"/>
    <row r="4901" hidden="1" x14ac:dyDescent="0.35"/>
    <row r="4902" hidden="1" x14ac:dyDescent="0.35"/>
    <row r="4903" hidden="1" x14ac:dyDescent="0.35"/>
    <row r="4904" hidden="1" x14ac:dyDescent="0.35"/>
    <row r="4905" hidden="1" x14ac:dyDescent="0.35"/>
    <row r="4906" hidden="1" x14ac:dyDescent="0.35"/>
    <row r="4907" hidden="1" x14ac:dyDescent="0.35"/>
    <row r="4908" hidden="1" x14ac:dyDescent="0.35"/>
    <row r="4909" hidden="1" x14ac:dyDescent="0.35"/>
    <row r="4910" hidden="1" x14ac:dyDescent="0.35"/>
    <row r="4911" hidden="1" x14ac:dyDescent="0.35"/>
    <row r="4912" hidden="1" x14ac:dyDescent="0.35"/>
    <row r="4913" hidden="1" x14ac:dyDescent="0.35"/>
    <row r="4914" hidden="1" x14ac:dyDescent="0.35"/>
    <row r="4915" hidden="1" x14ac:dyDescent="0.35"/>
    <row r="4916" hidden="1" x14ac:dyDescent="0.35"/>
    <row r="4917" hidden="1" x14ac:dyDescent="0.35"/>
    <row r="4918" hidden="1" x14ac:dyDescent="0.35"/>
    <row r="4919" hidden="1" x14ac:dyDescent="0.35"/>
    <row r="4920" hidden="1" x14ac:dyDescent="0.35"/>
    <row r="4921" hidden="1" x14ac:dyDescent="0.35"/>
    <row r="4922" hidden="1" x14ac:dyDescent="0.35"/>
    <row r="4923" hidden="1" x14ac:dyDescent="0.35"/>
    <row r="4924" hidden="1" x14ac:dyDescent="0.35"/>
    <row r="4925" hidden="1" x14ac:dyDescent="0.35"/>
    <row r="4926" hidden="1" x14ac:dyDescent="0.35"/>
    <row r="4927" hidden="1" x14ac:dyDescent="0.35"/>
    <row r="4928" hidden="1" x14ac:dyDescent="0.35"/>
    <row r="4929" hidden="1" x14ac:dyDescent="0.35"/>
    <row r="4930" hidden="1" x14ac:dyDescent="0.35"/>
    <row r="4931" hidden="1" x14ac:dyDescent="0.35"/>
    <row r="4932" hidden="1" x14ac:dyDescent="0.35"/>
    <row r="4933" hidden="1" x14ac:dyDescent="0.35"/>
    <row r="4934" hidden="1" x14ac:dyDescent="0.35"/>
    <row r="4935" hidden="1" x14ac:dyDescent="0.35"/>
    <row r="4936" hidden="1" x14ac:dyDescent="0.35"/>
    <row r="4937" hidden="1" x14ac:dyDescent="0.35"/>
    <row r="4938" hidden="1" x14ac:dyDescent="0.35"/>
    <row r="4939" hidden="1" x14ac:dyDescent="0.35"/>
    <row r="4940" hidden="1" x14ac:dyDescent="0.35"/>
    <row r="4941" hidden="1" x14ac:dyDescent="0.35"/>
    <row r="4942" hidden="1" x14ac:dyDescent="0.35"/>
    <row r="4943" hidden="1" x14ac:dyDescent="0.35"/>
    <row r="4944" hidden="1" x14ac:dyDescent="0.35"/>
    <row r="4945" hidden="1" x14ac:dyDescent="0.35"/>
    <row r="4946" hidden="1" x14ac:dyDescent="0.35"/>
    <row r="4947" hidden="1" x14ac:dyDescent="0.35"/>
    <row r="4948" hidden="1" x14ac:dyDescent="0.35"/>
    <row r="4949" hidden="1" x14ac:dyDescent="0.35"/>
    <row r="4950" hidden="1" x14ac:dyDescent="0.35"/>
    <row r="4951" hidden="1" x14ac:dyDescent="0.35"/>
    <row r="4952" hidden="1" x14ac:dyDescent="0.35"/>
    <row r="4953" hidden="1" x14ac:dyDescent="0.35"/>
    <row r="4954" hidden="1" x14ac:dyDescent="0.35"/>
    <row r="4955" hidden="1" x14ac:dyDescent="0.35"/>
    <row r="4956" hidden="1" x14ac:dyDescent="0.35"/>
    <row r="4957" hidden="1" x14ac:dyDescent="0.35"/>
    <row r="4958" hidden="1" x14ac:dyDescent="0.35"/>
    <row r="4959" hidden="1" x14ac:dyDescent="0.35"/>
    <row r="4960" hidden="1" x14ac:dyDescent="0.35"/>
    <row r="4961" hidden="1" x14ac:dyDescent="0.35"/>
    <row r="4962" hidden="1" x14ac:dyDescent="0.35"/>
    <row r="4963" hidden="1" x14ac:dyDescent="0.35"/>
    <row r="4964" hidden="1" x14ac:dyDescent="0.35"/>
    <row r="4965" hidden="1" x14ac:dyDescent="0.35"/>
    <row r="4966" hidden="1" x14ac:dyDescent="0.35"/>
    <row r="4967" hidden="1" x14ac:dyDescent="0.35"/>
    <row r="4968" hidden="1" x14ac:dyDescent="0.35"/>
    <row r="4969" hidden="1" x14ac:dyDescent="0.35"/>
    <row r="4970" hidden="1" x14ac:dyDescent="0.35"/>
    <row r="4971" hidden="1" x14ac:dyDescent="0.35"/>
    <row r="4972" hidden="1" x14ac:dyDescent="0.35"/>
    <row r="4973" hidden="1" x14ac:dyDescent="0.35"/>
    <row r="4974" hidden="1" x14ac:dyDescent="0.35"/>
    <row r="4975" hidden="1" x14ac:dyDescent="0.35"/>
    <row r="4976" hidden="1" x14ac:dyDescent="0.35"/>
    <row r="4977" hidden="1" x14ac:dyDescent="0.35"/>
    <row r="4978" hidden="1" x14ac:dyDescent="0.35"/>
    <row r="4979" hidden="1" x14ac:dyDescent="0.35"/>
    <row r="4980" hidden="1" x14ac:dyDescent="0.35"/>
    <row r="4981" hidden="1" x14ac:dyDescent="0.35"/>
    <row r="4982" hidden="1" x14ac:dyDescent="0.35"/>
    <row r="4983" hidden="1" x14ac:dyDescent="0.35"/>
    <row r="4984" hidden="1" x14ac:dyDescent="0.35"/>
    <row r="4985" hidden="1" x14ac:dyDescent="0.35"/>
    <row r="4986" hidden="1" x14ac:dyDescent="0.35"/>
    <row r="4987" hidden="1" x14ac:dyDescent="0.35"/>
    <row r="4988" hidden="1" x14ac:dyDescent="0.35"/>
    <row r="4989" hidden="1" x14ac:dyDescent="0.35"/>
    <row r="4990" hidden="1" x14ac:dyDescent="0.35"/>
    <row r="4991" hidden="1" x14ac:dyDescent="0.35"/>
    <row r="4992" hidden="1" x14ac:dyDescent="0.35"/>
    <row r="4993" hidden="1" x14ac:dyDescent="0.35"/>
    <row r="4994" hidden="1" x14ac:dyDescent="0.35"/>
    <row r="4995" hidden="1" x14ac:dyDescent="0.35"/>
    <row r="4996" hidden="1" x14ac:dyDescent="0.35"/>
    <row r="4997" hidden="1" x14ac:dyDescent="0.35"/>
    <row r="4998" hidden="1" x14ac:dyDescent="0.35"/>
    <row r="4999" hidden="1" x14ac:dyDescent="0.35"/>
    <row r="5000" hidden="1" x14ac:dyDescent="0.35"/>
    <row r="5001" hidden="1" x14ac:dyDescent="0.35"/>
    <row r="5002" hidden="1" x14ac:dyDescent="0.35"/>
    <row r="5003" hidden="1" x14ac:dyDescent="0.35"/>
    <row r="5004" hidden="1" x14ac:dyDescent="0.35"/>
    <row r="5005" hidden="1" x14ac:dyDescent="0.35"/>
    <row r="5006" hidden="1" x14ac:dyDescent="0.35"/>
    <row r="5007" hidden="1" x14ac:dyDescent="0.35"/>
    <row r="5008" hidden="1" x14ac:dyDescent="0.35"/>
    <row r="5009" hidden="1" x14ac:dyDescent="0.35"/>
    <row r="5010" hidden="1" x14ac:dyDescent="0.35"/>
    <row r="5011" hidden="1" x14ac:dyDescent="0.35"/>
    <row r="5012" hidden="1" x14ac:dyDescent="0.35"/>
    <row r="5013" hidden="1" x14ac:dyDescent="0.35"/>
    <row r="5014" hidden="1" x14ac:dyDescent="0.35"/>
    <row r="5015" hidden="1" x14ac:dyDescent="0.35"/>
    <row r="5016" hidden="1" x14ac:dyDescent="0.35"/>
    <row r="5017" hidden="1" x14ac:dyDescent="0.35"/>
    <row r="5018" hidden="1" x14ac:dyDescent="0.35"/>
    <row r="5019" hidden="1" x14ac:dyDescent="0.35"/>
    <row r="5020" hidden="1" x14ac:dyDescent="0.35"/>
    <row r="5021" hidden="1" x14ac:dyDescent="0.35"/>
    <row r="5022" hidden="1" x14ac:dyDescent="0.35"/>
    <row r="5023" hidden="1" x14ac:dyDescent="0.35"/>
    <row r="5024" hidden="1" x14ac:dyDescent="0.35"/>
    <row r="5025" hidden="1" x14ac:dyDescent="0.35"/>
    <row r="5026" hidden="1" x14ac:dyDescent="0.35"/>
    <row r="5027" hidden="1" x14ac:dyDescent="0.35"/>
    <row r="5028" hidden="1" x14ac:dyDescent="0.35"/>
    <row r="5029" hidden="1" x14ac:dyDescent="0.35"/>
    <row r="5030" hidden="1" x14ac:dyDescent="0.35"/>
    <row r="5031" hidden="1" x14ac:dyDescent="0.35"/>
    <row r="5032" hidden="1" x14ac:dyDescent="0.35"/>
    <row r="5033" hidden="1" x14ac:dyDescent="0.35"/>
    <row r="5034" hidden="1" x14ac:dyDescent="0.35"/>
    <row r="5035" hidden="1" x14ac:dyDescent="0.35"/>
    <row r="5036" hidden="1" x14ac:dyDescent="0.35"/>
    <row r="5037" hidden="1" x14ac:dyDescent="0.35"/>
    <row r="5038" hidden="1" x14ac:dyDescent="0.35"/>
    <row r="5039" hidden="1" x14ac:dyDescent="0.35"/>
    <row r="5040" hidden="1" x14ac:dyDescent="0.35"/>
    <row r="5041" hidden="1" x14ac:dyDescent="0.35"/>
    <row r="5042" hidden="1" x14ac:dyDescent="0.35"/>
    <row r="5043" hidden="1" x14ac:dyDescent="0.35"/>
    <row r="5044" hidden="1" x14ac:dyDescent="0.35"/>
    <row r="5045" hidden="1" x14ac:dyDescent="0.35"/>
    <row r="5046" hidden="1" x14ac:dyDescent="0.35"/>
    <row r="5047" hidden="1" x14ac:dyDescent="0.35"/>
    <row r="5048" hidden="1" x14ac:dyDescent="0.35"/>
    <row r="5049" hidden="1" x14ac:dyDescent="0.35"/>
    <row r="5050" hidden="1" x14ac:dyDescent="0.35"/>
    <row r="5051" hidden="1" x14ac:dyDescent="0.35"/>
    <row r="5052" hidden="1" x14ac:dyDescent="0.35"/>
    <row r="5053" hidden="1" x14ac:dyDescent="0.35"/>
    <row r="5054" hidden="1" x14ac:dyDescent="0.35"/>
    <row r="5055" hidden="1" x14ac:dyDescent="0.35"/>
    <row r="5056" hidden="1" x14ac:dyDescent="0.35"/>
    <row r="5057" hidden="1" x14ac:dyDescent="0.35"/>
    <row r="5058" hidden="1" x14ac:dyDescent="0.35"/>
    <row r="5059" hidden="1" x14ac:dyDescent="0.35"/>
    <row r="5060" hidden="1" x14ac:dyDescent="0.35"/>
    <row r="5061" hidden="1" x14ac:dyDescent="0.35"/>
    <row r="5062" hidden="1" x14ac:dyDescent="0.35"/>
    <row r="5063" hidden="1" x14ac:dyDescent="0.35"/>
    <row r="5064" hidden="1" x14ac:dyDescent="0.35"/>
    <row r="5065" hidden="1" x14ac:dyDescent="0.35"/>
    <row r="5066" hidden="1" x14ac:dyDescent="0.35"/>
    <row r="5067" hidden="1" x14ac:dyDescent="0.35"/>
    <row r="5068" hidden="1" x14ac:dyDescent="0.35"/>
    <row r="5069" hidden="1" x14ac:dyDescent="0.35"/>
    <row r="5070" hidden="1" x14ac:dyDescent="0.35"/>
    <row r="5071" hidden="1" x14ac:dyDescent="0.35"/>
    <row r="5072" hidden="1" x14ac:dyDescent="0.35"/>
    <row r="5073" hidden="1" x14ac:dyDescent="0.35"/>
    <row r="5074" hidden="1" x14ac:dyDescent="0.35"/>
    <row r="5075" hidden="1" x14ac:dyDescent="0.35"/>
    <row r="5076" hidden="1" x14ac:dyDescent="0.35"/>
    <row r="5077" hidden="1" x14ac:dyDescent="0.35"/>
    <row r="5078" hidden="1" x14ac:dyDescent="0.35"/>
    <row r="5079" hidden="1" x14ac:dyDescent="0.35"/>
    <row r="5080" hidden="1" x14ac:dyDescent="0.35"/>
    <row r="5081" hidden="1" x14ac:dyDescent="0.35"/>
    <row r="5082" hidden="1" x14ac:dyDescent="0.35"/>
    <row r="5083" hidden="1" x14ac:dyDescent="0.35"/>
    <row r="5084" hidden="1" x14ac:dyDescent="0.35"/>
    <row r="5085" hidden="1" x14ac:dyDescent="0.35"/>
    <row r="5086" hidden="1" x14ac:dyDescent="0.35"/>
    <row r="5087" hidden="1" x14ac:dyDescent="0.35"/>
    <row r="5088" hidden="1" x14ac:dyDescent="0.35"/>
    <row r="5089" hidden="1" x14ac:dyDescent="0.35"/>
    <row r="5090" hidden="1" x14ac:dyDescent="0.35"/>
    <row r="5091" hidden="1" x14ac:dyDescent="0.35"/>
    <row r="5092" hidden="1" x14ac:dyDescent="0.35"/>
    <row r="5093" hidden="1" x14ac:dyDescent="0.35"/>
    <row r="5094" hidden="1" x14ac:dyDescent="0.35"/>
    <row r="5095" hidden="1" x14ac:dyDescent="0.35"/>
    <row r="5096" hidden="1" x14ac:dyDescent="0.35"/>
    <row r="5097" hidden="1" x14ac:dyDescent="0.35"/>
    <row r="5098" hidden="1" x14ac:dyDescent="0.35"/>
    <row r="5099" hidden="1" x14ac:dyDescent="0.35"/>
    <row r="5100" hidden="1" x14ac:dyDescent="0.35"/>
    <row r="5101" hidden="1" x14ac:dyDescent="0.35"/>
    <row r="5102" hidden="1" x14ac:dyDescent="0.35"/>
    <row r="5103" hidden="1" x14ac:dyDescent="0.35"/>
    <row r="5104" hidden="1" x14ac:dyDescent="0.35"/>
    <row r="5105" hidden="1" x14ac:dyDescent="0.35"/>
    <row r="5106" hidden="1" x14ac:dyDescent="0.35"/>
    <row r="5107" hidden="1" x14ac:dyDescent="0.35"/>
    <row r="5108" hidden="1" x14ac:dyDescent="0.35"/>
    <row r="5109" hidden="1" x14ac:dyDescent="0.35"/>
    <row r="5110" hidden="1" x14ac:dyDescent="0.35"/>
    <row r="5111" hidden="1" x14ac:dyDescent="0.35"/>
    <row r="5112" hidden="1" x14ac:dyDescent="0.35"/>
    <row r="5113" hidden="1" x14ac:dyDescent="0.35"/>
    <row r="5114" hidden="1" x14ac:dyDescent="0.35"/>
    <row r="5115" hidden="1" x14ac:dyDescent="0.35"/>
    <row r="5116" hidden="1" x14ac:dyDescent="0.35"/>
    <row r="5117" hidden="1" x14ac:dyDescent="0.35"/>
    <row r="5118" hidden="1" x14ac:dyDescent="0.35"/>
    <row r="5119" hidden="1" x14ac:dyDescent="0.35"/>
    <row r="5120" hidden="1" x14ac:dyDescent="0.35"/>
    <row r="5121" hidden="1" x14ac:dyDescent="0.35"/>
    <row r="5122" hidden="1" x14ac:dyDescent="0.35"/>
    <row r="5123" hidden="1" x14ac:dyDescent="0.35"/>
    <row r="5124" hidden="1" x14ac:dyDescent="0.35"/>
    <row r="5125" hidden="1" x14ac:dyDescent="0.35"/>
    <row r="5126" hidden="1" x14ac:dyDescent="0.35"/>
    <row r="5127" hidden="1" x14ac:dyDescent="0.35"/>
    <row r="5128" hidden="1" x14ac:dyDescent="0.35"/>
    <row r="5129" hidden="1" x14ac:dyDescent="0.35"/>
    <row r="5130" hidden="1" x14ac:dyDescent="0.35"/>
    <row r="5131" hidden="1" x14ac:dyDescent="0.35"/>
    <row r="5132" hidden="1" x14ac:dyDescent="0.35"/>
    <row r="5133" hidden="1" x14ac:dyDescent="0.35"/>
    <row r="5134" hidden="1" x14ac:dyDescent="0.35"/>
    <row r="5135" hidden="1" x14ac:dyDescent="0.35"/>
    <row r="5136" hidden="1" x14ac:dyDescent="0.35"/>
    <row r="5137" hidden="1" x14ac:dyDescent="0.35"/>
    <row r="5138" hidden="1" x14ac:dyDescent="0.35"/>
    <row r="5139" hidden="1" x14ac:dyDescent="0.35"/>
    <row r="5140" hidden="1" x14ac:dyDescent="0.35"/>
    <row r="5141" hidden="1" x14ac:dyDescent="0.35"/>
    <row r="5142" hidden="1" x14ac:dyDescent="0.35"/>
    <row r="5143" hidden="1" x14ac:dyDescent="0.35"/>
    <row r="5144" hidden="1" x14ac:dyDescent="0.35"/>
    <row r="5145" hidden="1" x14ac:dyDescent="0.35"/>
    <row r="5146" hidden="1" x14ac:dyDescent="0.35"/>
    <row r="5147" hidden="1" x14ac:dyDescent="0.35"/>
    <row r="5148" hidden="1" x14ac:dyDescent="0.35"/>
    <row r="5149" hidden="1" x14ac:dyDescent="0.35"/>
    <row r="5150" hidden="1" x14ac:dyDescent="0.35"/>
    <row r="5151" hidden="1" x14ac:dyDescent="0.35"/>
    <row r="5152" hidden="1" x14ac:dyDescent="0.35"/>
    <row r="5153" hidden="1" x14ac:dyDescent="0.35"/>
    <row r="5154" hidden="1" x14ac:dyDescent="0.35"/>
    <row r="5155" hidden="1" x14ac:dyDescent="0.35"/>
    <row r="5156" hidden="1" x14ac:dyDescent="0.35"/>
    <row r="5157" hidden="1" x14ac:dyDescent="0.35"/>
    <row r="5158" hidden="1" x14ac:dyDescent="0.35"/>
    <row r="5159" hidden="1" x14ac:dyDescent="0.35"/>
    <row r="5160" hidden="1" x14ac:dyDescent="0.35"/>
    <row r="5161" hidden="1" x14ac:dyDescent="0.35"/>
    <row r="5162" hidden="1" x14ac:dyDescent="0.35"/>
    <row r="5163" hidden="1" x14ac:dyDescent="0.35"/>
    <row r="5164" hidden="1" x14ac:dyDescent="0.35"/>
    <row r="5165" hidden="1" x14ac:dyDescent="0.35"/>
    <row r="5166" hidden="1" x14ac:dyDescent="0.35"/>
    <row r="5167" hidden="1" x14ac:dyDescent="0.35"/>
    <row r="5168" hidden="1" x14ac:dyDescent="0.35"/>
    <row r="5169" hidden="1" x14ac:dyDescent="0.35"/>
    <row r="5170" hidden="1" x14ac:dyDescent="0.35"/>
    <row r="5171" hidden="1" x14ac:dyDescent="0.35"/>
    <row r="5172" hidden="1" x14ac:dyDescent="0.35"/>
    <row r="5173" hidden="1" x14ac:dyDescent="0.35"/>
    <row r="5174" hidden="1" x14ac:dyDescent="0.35"/>
    <row r="5175" hidden="1" x14ac:dyDescent="0.35"/>
    <row r="5176" hidden="1" x14ac:dyDescent="0.35"/>
    <row r="5177" hidden="1" x14ac:dyDescent="0.35"/>
    <row r="5178" hidden="1" x14ac:dyDescent="0.35"/>
    <row r="5179" hidden="1" x14ac:dyDescent="0.35"/>
    <row r="5180" hidden="1" x14ac:dyDescent="0.35"/>
    <row r="5181" hidden="1" x14ac:dyDescent="0.35"/>
    <row r="5182" hidden="1" x14ac:dyDescent="0.35"/>
    <row r="5183" hidden="1" x14ac:dyDescent="0.35"/>
    <row r="5184" hidden="1" x14ac:dyDescent="0.35"/>
    <row r="5185" hidden="1" x14ac:dyDescent="0.35"/>
    <row r="5186" hidden="1" x14ac:dyDescent="0.35"/>
    <row r="5187" hidden="1" x14ac:dyDescent="0.35"/>
    <row r="5188" hidden="1" x14ac:dyDescent="0.35"/>
    <row r="5189" hidden="1" x14ac:dyDescent="0.35"/>
    <row r="5190" hidden="1" x14ac:dyDescent="0.35"/>
    <row r="5191" hidden="1" x14ac:dyDescent="0.35"/>
    <row r="5192" hidden="1" x14ac:dyDescent="0.35"/>
    <row r="5193" hidden="1" x14ac:dyDescent="0.35"/>
    <row r="5194" hidden="1" x14ac:dyDescent="0.35"/>
    <row r="5195" hidden="1" x14ac:dyDescent="0.35"/>
    <row r="5196" hidden="1" x14ac:dyDescent="0.35"/>
    <row r="5197" hidden="1" x14ac:dyDescent="0.35"/>
    <row r="5198" hidden="1" x14ac:dyDescent="0.35"/>
    <row r="5199" hidden="1" x14ac:dyDescent="0.35"/>
    <row r="5200" hidden="1" x14ac:dyDescent="0.35"/>
    <row r="5201" hidden="1" x14ac:dyDescent="0.35"/>
    <row r="5202" hidden="1" x14ac:dyDescent="0.35"/>
    <row r="5203" hidden="1" x14ac:dyDescent="0.35"/>
    <row r="5204" hidden="1" x14ac:dyDescent="0.35"/>
    <row r="5205" hidden="1" x14ac:dyDescent="0.35"/>
    <row r="5206" hidden="1" x14ac:dyDescent="0.35"/>
    <row r="5207" hidden="1" x14ac:dyDescent="0.35"/>
    <row r="5208" hidden="1" x14ac:dyDescent="0.35"/>
    <row r="5209" hidden="1" x14ac:dyDescent="0.35"/>
    <row r="5210" hidden="1" x14ac:dyDescent="0.35"/>
    <row r="5211" hidden="1" x14ac:dyDescent="0.35"/>
    <row r="5212" hidden="1" x14ac:dyDescent="0.35"/>
    <row r="5213" hidden="1" x14ac:dyDescent="0.35"/>
    <row r="5214" hidden="1" x14ac:dyDescent="0.35"/>
    <row r="5215" hidden="1" x14ac:dyDescent="0.35"/>
    <row r="5216" hidden="1" x14ac:dyDescent="0.35"/>
    <row r="5217" hidden="1" x14ac:dyDescent="0.35"/>
    <row r="5218" hidden="1" x14ac:dyDescent="0.35"/>
    <row r="5219" hidden="1" x14ac:dyDescent="0.35"/>
    <row r="5220" hidden="1" x14ac:dyDescent="0.35"/>
    <row r="5221" hidden="1" x14ac:dyDescent="0.35"/>
    <row r="5222" hidden="1" x14ac:dyDescent="0.35"/>
    <row r="5223" hidden="1" x14ac:dyDescent="0.35"/>
    <row r="5224" hidden="1" x14ac:dyDescent="0.35"/>
    <row r="5225" hidden="1" x14ac:dyDescent="0.35"/>
    <row r="5226" hidden="1" x14ac:dyDescent="0.35"/>
    <row r="5227" hidden="1" x14ac:dyDescent="0.35"/>
    <row r="5228" hidden="1" x14ac:dyDescent="0.35"/>
    <row r="5229" hidden="1" x14ac:dyDescent="0.35"/>
    <row r="5230" hidden="1" x14ac:dyDescent="0.35"/>
    <row r="5231" hidden="1" x14ac:dyDescent="0.35"/>
    <row r="5232" hidden="1" x14ac:dyDescent="0.35"/>
    <row r="5233" hidden="1" x14ac:dyDescent="0.35"/>
    <row r="5234" hidden="1" x14ac:dyDescent="0.35"/>
    <row r="5235" hidden="1" x14ac:dyDescent="0.35"/>
    <row r="5236" hidden="1" x14ac:dyDescent="0.35"/>
    <row r="5237" hidden="1" x14ac:dyDescent="0.35"/>
    <row r="5238" hidden="1" x14ac:dyDescent="0.35"/>
    <row r="5239" hidden="1" x14ac:dyDescent="0.35"/>
    <row r="5240" hidden="1" x14ac:dyDescent="0.35"/>
    <row r="5241" hidden="1" x14ac:dyDescent="0.35"/>
    <row r="5242" hidden="1" x14ac:dyDescent="0.35"/>
    <row r="5243" hidden="1" x14ac:dyDescent="0.35"/>
    <row r="5244" hidden="1" x14ac:dyDescent="0.35"/>
    <row r="5245" hidden="1" x14ac:dyDescent="0.35"/>
    <row r="5246" hidden="1" x14ac:dyDescent="0.35"/>
    <row r="5247" hidden="1" x14ac:dyDescent="0.35"/>
    <row r="5248" hidden="1" x14ac:dyDescent="0.35"/>
    <row r="5249" hidden="1" x14ac:dyDescent="0.35"/>
    <row r="5250" hidden="1" x14ac:dyDescent="0.35"/>
    <row r="5251" hidden="1" x14ac:dyDescent="0.35"/>
    <row r="5252" hidden="1" x14ac:dyDescent="0.35"/>
    <row r="5253" hidden="1" x14ac:dyDescent="0.35"/>
    <row r="5254" hidden="1" x14ac:dyDescent="0.35"/>
    <row r="5255" hidden="1" x14ac:dyDescent="0.35"/>
    <row r="5256" hidden="1" x14ac:dyDescent="0.35"/>
    <row r="5257" hidden="1" x14ac:dyDescent="0.35"/>
    <row r="5258" hidden="1" x14ac:dyDescent="0.35"/>
    <row r="5259" hidden="1" x14ac:dyDescent="0.35"/>
    <row r="5260" hidden="1" x14ac:dyDescent="0.35"/>
    <row r="5261" hidden="1" x14ac:dyDescent="0.35"/>
    <row r="5262" hidden="1" x14ac:dyDescent="0.35"/>
    <row r="5263" hidden="1" x14ac:dyDescent="0.35"/>
    <row r="5264" hidden="1" x14ac:dyDescent="0.35"/>
    <row r="5265" hidden="1" x14ac:dyDescent="0.35"/>
    <row r="5266" hidden="1" x14ac:dyDescent="0.35"/>
    <row r="5267" hidden="1" x14ac:dyDescent="0.35"/>
    <row r="5268" hidden="1" x14ac:dyDescent="0.35"/>
    <row r="5269" hidden="1" x14ac:dyDescent="0.35"/>
    <row r="5270" hidden="1" x14ac:dyDescent="0.35"/>
    <row r="5271" hidden="1" x14ac:dyDescent="0.35"/>
    <row r="5272" hidden="1" x14ac:dyDescent="0.35"/>
    <row r="5273" hidden="1" x14ac:dyDescent="0.35"/>
    <row r="5274" hidden="1" x14ac:dyDescent="0.35"/>
    <row r="5275" hidden="1" x14ac:dyDescent="0.35"/>
    <row r="5276" hidden="1" x14ac:dyDescent="0.35"/>
    <row r="5277" hidden="1" x14ac:dyDescent="0.35"/>
    <row r="5278" hidden="1" x14ac:dyDescent="0.35"/>
    <row r="5279" hidden="1" x14ac:dyDescent="0.35"/>
    <row r="5280" hidden="1" x14ac:dyDescent="0.35"/>
    <row r="5281" hidden="1" x14ac:dyDescent="0.35"/>
    <row r="5282" hidden="1" x14ac:dyDescent="0.35"/>
    <row r="5283" hidden="1" x14ac:dyDescent="0.35"/>
    <row r="5284" hidden="1" x14ac:dyDescent="0.35"/>
    <row r="5285" hidden="1" x14ac:dyDescent="0.35"/>
    <row r="5286" hidden="1" x14ac:dyDescent="0.35"/>
    <row r="5287" hidden="1" x14ac:dyDescent="0.35"/>
    <row r="5288" hidden="1" x14ac:dyDescent="0.35"/>
    <row r="5289" hidden="1" x14ac:dyDescent="0.35"/>
    <row r="5290" hidden="1" x14ac:dyDescent="0.35"/>
    <row r="5291" hidden="1" x14ac:dyDescent="0.35"/>
    <row r="5292" hidden="1" x14ac:dyDescent="0.35"/>
    <row r="5293" hidden="1" x14ac:dyDescent="0.35"/>
    <row r="5294" hidden="1" x14ac:dyDescent="0.35"/>
    <row r="5295" hidden="1" x14ac:dyDescent="0.35"/>
    <row r="5296" hidden="1" x14ac:dyDescent="0.35"/>
    <row r="5297" hidden="1" x14ac:dyDescent="0.35"/>
    <row r="5298" hidden="1" x14ac:dyDescent="0.35"/>
    <row r="5299" hidden="1" x14ac:dyDescent="0.35"/>
    <row r="5300" hidden="1" x14ac:dyDescent="0.35"/>
    <row r="5301" hidden="1" x14ac:dyDescent="0.35"/>
    <row r="5302" hidden="1" x14ac:dyDescent="0.35"/>
    <row r="5303" hidden="1" x14ac:dyDescent="0.35"/>
    <row r="5304" hidden="1" x14ac:dyDescent="0.35"/>
    <row r="5305" hidden="1" x14ac:dyDescent="0.35"/>
    <row r="5306" hidden="1" x14ac:dyDescent="0.35"/>
    <row r="5307" hidden="1" x14ac:dyDescent="0.35"/>
    <row r="5308" hidden="1" x14ac:dyDescent="0.35"/>
    <row r="5309" hidden="1" x14ac:dyDescent="0.35"/>
    <row r="5310" hidden="1" x14ac:dyDescent="0.35"/>
    <row r="5311" hidden="1" x14ac:dyDescent="0.35"/>
    <row r="5312" hidden="1" x14ac:dyDescent="0.35"/>
    <row r="5313" hidden="1" x14ac:dyDescent="0.35"/>
    <row r="5314" hidden="1" x14ac:dyDescent="0.35"/>
    <row r="5315" hidden="1" x14ac:dyDescent="0.35"/>
    <row r="5316" hidden="1" x14ac:dyDescent="0.35"/>
    <row r="5317" hidden="1" x14ac:dyDescent="0.35"/>
    <row r="5318" hidden="1" x14ac:dyDescent="0.35"/>
    <row r="5319" hidden="1" x14ac:dyDescent="0.35"/>
    <row r="5320" hidden="1" x14ac:dyDescent="0.35"/>
    <row r="5321" hidden="1" x14ac:dyDescent="0.35"/>
    <row r="5322" hidden="1" x14ac:dyDescent="0.35"/>
    <row r="5323" hidden="1" x14ac:dyDescent="0.35"/>
    <row r="5324" hidden="1" x14ac:dyDescent="0.35"/>
    <row r="5325" hidden="1" x14ac:dyDescent="0.35"/>
    <row r="5326" hidden="1" x14ac:dyDescent="0.35"/>
    <row r="5327" hidden="1" x14ac:dyDescent="0.35"/>
    <row r="5328" hidden="1" x14ac:dyDescent="0.35"/>
    <row r="5329" hidden="1" x14ac:dyDescent="0.35"/>
    <row r="5330" hidden="1" x14ac:dyDescent="0.35"/>
    <row r="5331" hidden="1" x14ac:dyDescent="0.35"/>
    <row r="5332" hidden="1" x14ac:dyDescent="0.35"/>
    <row r="5333" hidden="1" x14ac:dyDescent="0.35"/>
    <row r="5334" hidden="1" x14ac:dyDescent="0.35"/>
    <row r="5335" hidden="1" x14ac:dyDescent="0.35"/>
    <row r="5336" hidden="1" x14ac:dyDescent="0.35"/>
    <row r="5337" hidden="1" x14ac:dyDescent="0.35"/>
    <row r="5338" hidden="1" x14ac:dyDescent="0.35"/>
    <row r="5339" hidden="1" x14ac:dyDescent="0.35"/>
    <row r="5340" hidden="1" x14ac:dyDescent="0.35"/>
    <row r="5341" hidden="1" x14ac:dyDescent="0.35"/>
    <row r="5342" hidden="1" x14ac:dyDescent="0.35"/>
    <row r="5343" hidden="1" x14ac:dyDescent="0.35"/>
    <row r="5344" hidden="1" x14ac:dyDescent="0.35"/>
    <row r="5345" hidden="1" x14ac:dyDescent="0.35"/>
    <row r="5346" hidden="1" x14ac:dyDescent="0.35"/>
    <row r="5347" hidden="1" x14ac:dyDescent="0.35"/>
    <row r="5348" hidden="1" x14ac:dyDescent="0.35"/>
    <row r="5349" hidden="1" x14ac:dyDescent="0.35"/>
    <row r="5350" hidden="1" x14ac:dyDescent="0.35"/>
    <row r="5351" hidden="1" x14ac:dyDescent="0.35"/>
    <row r="5352" hidden="1" x14ac:dyDescent="0.35"/>
    <row r="5353" hidden="1" x14ac:dyDescent="0.35"/>
    <row r="5354" hidden="1" x14ac:dyDescent="0.35"/>
    <row r="5355" hidden="1" x14ac:dyDescent="0.35"/>
    <row r="5356" hidden="1" x14ac:dyDescent="0.35"/>
    <row r="5357" hidden="1" x14ac:dyDescent="0.35"/>
    <row r="5358" hidden="1" x14ac:dyDescent="0.35"/>
    <row r="5359" hidden="1" x14ac:dyDescent="0.35"/>
    <row r="5360" hidden="1" x14ac:dyDescent="0.35"/>
    <row r="5361" hidden="1" x14ac:dyDescent="0.35"/>
    <row r="5362" hidden="1" x14ac:dyDescent="0.35"/>
    <row r="5363" hidden="1" x14ac:dyDescent="0.35"/>
    <row r="5364" hidden="1" x14ac:dyDescent="0.35"/>
    <row r="5365" hidden="1" x14ac:dyDescent="0.35"/>
    <row r="5366" hidden="1" x14ac:dyDescent="0.35"/>
    <row r="5367" hidden="1" x14ac:dyDescent="0.35"/>
    <row r="5368" hidden="1" x14ac:dyDescent="0.35"/>
    <row r="5369" hidden="1" x14ac:dyDescent="0.35"/>
    <row r="5370" hidden="1" x14ac:dyDescent="0.35"/>
    <row r="5371" hidden="1" x14ac:dyDescent="0.35"/>
    <row r="5372" hidden="1" x14ac:dyDescent="0.35"/>
    <row r="5373" hidden="1" x14ac:dyDescent="0.35"/>
    <row r="5374" hidden="1" x14ac:dyDescent="0.35"/>
    <row r="5375" hidden="1" x14ac:dyDescent="0.35"/>
    <row r="5376" hidden="1" x14ac:dyDescent="0.35"/>
    <row r="5377" hidden="1" x14ac:dyDescent="0.35"/>
    <row r="5378" hidden="1" x14ac:dyDescent="0.35"/>
    <row r="5379" hidden="1" x14ac:dyDescent="0.35"/>
    <row r="5380" hidden="1" x14ac:dyDescent="0.35"/>
    <row r="5381" hidden="1" x14ac:dyDescent="0.35"/>
    <row r="5382" hidden="1" x14ac:dyDescent="0.35"/>
    <row r="5383" hidden="1" x14ac:dyDescent="0.35"/>
    <row r="5384" hidden="1" x14ac:dyDescent="0.35"/>
    <row r="5385" hidden="1" x14ac:dyDescent="0.35"/>
    <row r="5386" hidden="1" x14ac:dyDescent="0.35"/>
    <row r="5387" hidden="1" x14ac:dyDescent="0.35"/>
    <row r="5388" hidden="1" x14ac:dyDescent="0.35"/>
    <row r="5389" hidden="1" x14ac:dyDescent="0.35"/>
    <row r="5390" hidden="1" x14ac:dyDescent="0.35"/>
    <row r="5391" hidden="1" x14ac:dyDescent="0.35"/>
    <row r="5392" hidden="1" x14ac:dyDescent="0.35"/>
    <row r="5393" hidden="1" x14ac:dyDescent="0.35"/>
    <row r="5394" hidden="1" x14ac:dyDescent="0.35"/>
    <row r="5395" hidden="1" x14ac:dyDescent="0.35"/>
    <row r="5396" hidden="1" x14ac:dyDescent="0.35"/>
    <row r="5397" hidden="1" x14ac:dyDescent="0.35"/>
    <row r="5398" hidden="1" x14ac:dyDescent="0.35"/>
    <row r="5399" hidden="1" x14ac:dyDescent="0.35"/>
    <row r="5400" hidden="1" x14ac:dyDescent="0.35"/>
    <row r="5401" hidden="1" x14ac:dyDescent="0.35"/>
    <row r="5402" hidden="1" x14ac:dyDescent="0.35"/>
    <row r="5403" hidden="1" x14ac:dyDescent="0.35"/>
    <row r="5404" hidden="1" x14ac:dyDescent="0.35"/>
    <row r="5405" hidden="1" x14ac:dyDescent="0.35"/>
    <row r="5406" hidden="1" x14ac:dyDescent="0.35"/>
    <row r="5407" hidden="1" x14ac:dyDescent="0.35"/>
    <row r="5408" hidden="1" x14ac:dyDescent="0.35"/>
    <row r="5409" hidden="1" x14ac:dyDescent="0.35"/>
    <row r="5410" hidden="1" x14ac:dyDescent="0.35"/>
    <row r="5411" hidden="1" x14ac:dyDescent="0.35"/>
    <row r="5412" hidden="1" x14ac:dyDescent="0.35"/>
    <row r="5413" hidden="1" x14ac:dyDescent="0.35"/>
    <row r="5414" hidden="1" x14ac:dyDescent="0.35"/>
    <row r="5415" hidden="1" x14ac:dyDescent="0.35"/>
    <row r="5416" hidden="1" x14ac:dyDescent="0.35"/>
    <row r="5417" hidden="1" x14ac:dyDescent="0.35"/>
    <row r="5418" hidden="1" x14ac:dyDescent="0.35"/>
    <row r="5419" hidden="1" x14ac:dyDescent="0.35"/>
    <row r="5420" hidden="1" x14ac:dyDescent="0.35"/>
    <row r="5421" hidden="1" x14ac:dyDescent="0.35"/>
    <row r="5422" hidden="1" x14ac:dyDescent="0.35"/>
    <row r="5423" hidden="1" x14ac:dyDescent="0.35"/>
    <row r="5424" hidden="1" x14ac:dyDescent="0.35"/>
    <row r="5425" hidden="1" x14ac:dyDescent="0.35"/>
    <row r="5426" hidden="1" x14ac:dyDescent="0.35"/>
    <row r="5427" hidden="1" x14ac:dyDescent="0.35"/>
    <row r="5428" hidden="1" x14ac:dyDescent="0.35"/>
    <row r="5429" hidden="1" x14ac:dyDescent="0.35"/>
    <row r="5430" hidden="1" x14ac:dyDescent="0.35"/>
    <row r="5431" hidden="1" x14ac:dyDescent="0.35"/>
    <row r="5432" hidden="1" x14ac:dyDescent="0.35"/>
    <row r="5433" hidden="1" x14ac:dyDescent="0.35"/>
    <row r="5434" hidden="1" x14ac:dyDescent="0.35"/>
    <row r="5435" hidden="1" x14ac:dyDescent="0.35"/>
    <row r="5436" hidden="1" x14ac:dyDescent="0.35"/>
    <row r="5437" hidden="1" x14ac:dyDescent="0.35"/>
    <row r="5438" hidden="1" x14ac:dyDescent="0.35"/>
    <row r="5439" hidden="1" x14ac:dyDescent="0.35"/>
    <row r="5440" hidden="1" x14ac:dyDescent="0.35"/>
    <row r="5441" hidden="1" x14ac:dyDescent="0.35"/>
    <row r="5442" hidden="1" x14ac:dyDescent="0.35"/>
    <row r="5443" hidden="1" x14ac:dyDescent="0.35"/>
    <row r="5444" hidden="1" x14ac:dyDescent="0.35"/>
    <row r="5445" hidden="1" x14ac:dyDescent="0.35"/>
    <row r="5446" hidden="1" x14ac:dyDescent="0.35"/>
    <row r="5447" hidden="1" x14ac:dyDescent="0.35"/>
    <row r="5448" hidden="1" x14ac:dyDescent="0.35"/>
    <row r="5449" hidden="1" x14ac:dyDescent="0.35"/>
    <row r="5450" hidden="1" x14ac:dyDescent="0.35"/>
    <row r="5451" hidden="1" x14ac:dyDescent="0.35"/>
    <row r="5452" hidden="1" x14ac:dyDescent="0.35"/>
    <row r="5453" hidden="1" x14ac:dyDescent="0.35"/>
    <row r="5454" hidden="1" x14ac:dyDescent="0.35"/>
    <row r="5455" hidden="1" x14ac:dyDescent="0.35"/>
    <row r="5456" hidden="1" x14ac:dyDescent="0.35"/>
    <row r="5457" hidden="1" x14ac:dyDescent="0.35"/>
    <row r="5458" hidden="1" x14ac:dyDescent="0.35"/>
    <row r="5459" hidden="1" x14ac:dyDescent="0.35"/>
    <row r="5460" hidden="1" x14ac:dyDescent="0.35"/>
    <row r="5461" hidden="1" x14ac:dyDescent="0.35"/>
    <row r="5462" hidden="1" x14ac:dyDescent="0.35"/>
    <row r="5463" hidden="1" x14ac:dyDescent="0.35"/>
    <row r="5464" hidden="1" x14ac:dyDescent="0.35"/>
    <row r="5465" hidden="1" x14ac:dyDescent="0.35"/>
    <row r="5466" hidden="1" x14ac:dyDescent="0.35"/>
    <row r="5467" hidden="1" x14ac:dyDescent="0.35"/>
    <row r="5468" hidden="1" x14ac:dyDescent="0.35"/>
    <row r="5469" hidden="1" x14ac:dyDescent="0.35"/>
    <row r="5470" hidden="1" x14ac:dyDescent="0.35"/>
    <row r="5471" hidden="1" x14ac:dyDescent="0.35"/>
    <row r="5472" hidden="1" x14ac:dyDescent="0.35"/>
    <row r="5473" hidden="1" x14ac:dyDescent="0.35"/>
    <row r="5474" hidden="1" x14ac:dyDescent="0.35"/>
    <row r="5475" hidden="1" x14ac:dyDescent="0.35"/>
    <row r="5476" hidden="1" x14ac:dyDescent="0.35"/>
    <row r="5477" hidden="1" x14ac:dyDescent="0.35"/>
    <row r="5478" hidden="1" x14ac:dyDescent="0.35"/>
    <row r="5479" hidden="1" x14ac:dyDescent="0.35"/>
    <row r="5480" hidden="1" x14ac:dyDescent="0.35"/>
    <row r="5481" hidden="1" x14ac:dyDescent="0.35"/>
    <row r="5482" hidden="1" x14ac:dyDescent="0.35"/>
    <row r="5483" hidden="1" x14ac:dyDescent="0.35"/>
    <row r="5484" hidden="1" x14ac:dyDescent="0.35"/>
    <row r="5485" hidden="1" x14ac:dyDescent="0.35"/>
    <row r="5486" hidden="1" x14ac:dyDescent="0.35"/>
    <row r="5487" hidden="1" x14ac:dyDescent="0.35"/>
    <row r="5488" hidden="1" x14ac:dyDescent="0.35"/>
    <row r="5489" hidden="1" x14ac:dyDescent="0.35"/>
    <row r="5490" hidden="1" x14ac:dyDescent="0.35"/>
    <row r="5491" hidden="1" x14ac:dyDescent="0.35"/>
    <row r="5492" hidden="1" x14ac:dyDescent="0.35"/>
    <row r="5493" hidden="1" x14ac:dyDescent="0.35"/>
    <row r="5494" hidden="1" x14ac:dyDescent="0.35"/>
    <row r="5495" hidden="1" x14ac:dyDescent="0.35"/>
    <row r="5496" hidden="1" x14ac:dyDescent="0.35"/>
    <row r="5497" hidden="1" x14ac:dyDescent="0.35"/>
    <row r="5498" hidden="1" x14ac:dyDescent="0.35"/>
    <row r="5499" hidden="1" x14ac:dyDescent="0.35"/>
    <row r="5500" hidden="1" x14ac:dyDescent="0.35"/>
    <row r="5501" hidden="1" x14ac:dyDescent="0.35"/>
    <row r="5502" hidden="1" x14ac:dyDescent="0.35"/>
    <row r="5503" hidden="1" x14ac:dyDescent="0.35"/>
    <row r="5504" hidden="1" x14ac:dyDescent="0.35"/>
    <row r="5505" hidden="1" x14ac:dyDescent="0.35"/>
    <row r="5506" hidden="1" x14ac:dyDescent="0.35"/>
    <row r="5507" hidden="1" x14ac:dyDescent="0.35"/>
    <row r="5508" hidden="1" x14ac:dyDescent="0.35"/>
    <row r="5509" hidden="1" x14ac:dyDescent="0.35"/>
    <row r="5510" hidden="1" x14ac:dyDescent="0.35"/>
    <row r="5511" hidden="1" x14ac:dyDescent="0.35"/>
    <row r="5512" hidden="1" x14ac:dyDescent="0.35"/>
    <row r="5513" hidden="1" x14ac:dyDescent="0.35"/>
    <row r="5514" hidden="1" x14ac:dyDescent="0.35"/>
    <row r="5515" hidden="1" x14ac:dyDescent="0.35"/>
    <row r="5516" hidden="1" x14ac:dyDescent="0.35"/>
    <row r="5517" hidden="1" x14ac:dyDescent="0.35"/>
    <row r="5518" hidden="1" x14ac:dyDescent="0.35"/>
    <row r="5519" hidden="1" x14ac:dyDescent="0.35"/>
    <row r="5520" hidden="1" x14ac:dyDescent="0.35"/>
    <row r="5521" hidden="1" x14ac:dyDescent="0.35"/>
    <row r="5522" hidden="1" x14ac:dyDescent="0.35"/>
    <row r="5523" hidden="1" x14ac:dyDescent="0.35"/>
    <row r="5524" hidden="1" x14ac:dyDescent="0.35"/>
    <row r="5525" hidden="1" x14ac:dyDescent="0.35"/>
    <row r="5526" hidden="1" x14ac:dyDescent="0.35"/>
    <row r="5527" hidden="1" x14ac:dyDescent="0.35"/>
    <row r="5528" hidden="1" x14ac:dyDescent="0.35"/>
    <row r="5529" hidden="1" x14ac:dyDescent="0.35"/>
    <row r="5530" hidden="1" x14ac:dyDescent="0.35"/>
    <row r="5531" hidden="1" x14ac:dyDescent="0.35"/>
    <row r="5532" hidden="1" x14ac:dyDescent="0.35"/>
    <row r="5533" hidden="1" x14ac:dyDescent="0.35"/>
    <row r="5534" hidden="1" x14ac:dyDescent="0.35"/>
    <row r="5535" hidden="1" x14ac:dyDescent="0.35"/>
    <row r="5536" hidden="1" x14ac:dyDescent="0.35"/>
    <row r="5537" hidden="1" x14ac:dyDescent="0.35"/>
    <row r="5538" hidden="1" x14ac:dyDescent="0.35"/>
    <row r="5539" hidden="1" x14ac:dyDescent="0.35"/>
    <row r="5540" hidden="1" x14ac:dyDescent="0.35"/>
    <row r="5541" hidden="1" x14ac:dyDescent="0.35"/>
    <row r="5542" hidden="1" x14ac:dyDescent="0.35"/>
    <row r="5543" hidden="1" x14ac:dyDescent="0.35"/>
    <row r="5544" hidden="1" x14ac:dyDescent="0.35"/>
    <row r="5545" hidden="1" x14ac:dyDescent="0.35"/>
    <row r="5546" hidden="1" x14ac:dyDescent="0.35"/>
    <row r="5547" hidden="1" x14ac:dyDescent="0.35"/>
    <row r="5548" hidden="1" x14ac:dyDescent="0.35"/>
    <row r="5549" hidden="1" x14ac:dyDescent="0.35"/>
    <row r="5550" hidden="1" x14ac:dyDescent="0.35"/>
    <row r="5551" hidden="1" x14ac:dyDescent="0.35"/>
    <row r="5552" hidden="1" x14ac:dyDescent="0.35"/>
    <row r="5553" hidden="1" x14ac:dyDescent="0.35"/>
    <row r="5554" hidden="1" x14ac:dyDescent="0.35"/>
    <row r="5555" hidden="1" x14ac:dyDescent="0.35"/>
    <row r="5556" hidden="1" x14ac:dyDescent="0.35"/>
    <row r="5557" hidden="1" x14ac:dyDescent="0.35"/>
    <row r="5558" hidden="1" x14ac:dyDescent="0.35"/>
    <row r="5559" hidden="1" x14ac:dyDescent="0.35"/>
    <row r="5560" hidden="1" x14ac:dyDescent="0.35"/>
    <row r="5561" hidden="1" x14ac:dyDescent="0.35"/>
    <row r="5562" hidden="1" x14ac:dyDescent="0.35"/>
    <row r="5563" hidden="1" x14ac:dyDescent="0.35"/>
    <row r="5564" hidden="1" x14ac:dyDescent="0.35"/>
    <row r="5565" hidden="1" x14ac:dyDescent="0.35"/>
    <row r="5566" hidden="1" x14ac:dyDescent="0.35"/>
    <row r="5567" hidden="1" x14ac:dyDescent="0.35"/>
    <row r="5568" hidden="1" x14ac:dyDescent="0.35"/>
    <row r="5569" hidden="1" x14ac:dyDescent="0.35"/>
    <row r="5570" hidden="1" x14ac:dyDescent="0.35"/>
    <row r="5571" hidden="1" x14ac:dyDescent="0.35"/>
    <row r="5572" hidden="1" x14ac:dyDescent="0.35"/>
    <row r="5573" hidden="1" x14ac:dyDescent="0.35"/>
    <row r="5574" hidden="1" x14ac:dyDescent="0.35"/>
    <row r="5575" hidden="1" x14ac:dyDescent="0.35"/>
    <row r="5576" hidden="1" x14ac:dyDescent="0.35"/>
    <row r="5577" hidden="1" x14ac:dyDescent="0.35"/>
    <row r="5578" hidden="1" x14ac:dyDescent="0.35"/>
    <row r="5579" hidden="1" x14ac:dyDescent="0.35"/>
    <row r="5580" hidden="1" x14ac:dyDescent="0.35"/>
    <row r="5581" hidden="1" x14ac:dyDescent="0.35"/>
    <row r="5582" hidden="1" x14ac:dyDescent="0.35"/>
    <row r="5583" hidden="1" x14ac:dyDescent="0.35"/>
    <row r="5584" hidden="1" x14ac:dyDescent="0.35"/>
    <row r="5585" hidden="1" x14ac:dyDescent="0.35"/>
    <row r="5586" hidden="1" x14ac:dyDescent="0.35"/>
    <row r="5587" hidden="1" x14ac:dyDescent="0.35"/>
    <row r="5588" hidden="1" x14ac:dyDescent="0.35"/>
    <row r="5589" hidden="1" x14ac:dyDescent="0.35"/>
    <row r="5590" hidden="1" x14ac:dyDescent="0.35"/>
    <row r="5591" hidden="1" x14ac:dyDescent="0.35"/>
    <row r="5592" hidden="1" x14ac:dyDescent="0.35"/>
    <row r="5593" hidden="1" x14ac:dyDescent="0.35"/>
    <row r="5594" hidden="1" x14ac:dyDescent="0.35"/>
    <row r="5595" hidden="1" x14ac:dyDescent="0.35"/>
    <row r="5596" hidden="1" x14ac:dyDescent="0.35"/>
    <row r="5597" hidden="1" x14ac:dyDescent="0.35"/>
    <row r="5598" hidden="1" x14ac:dyDescent="0.35"/>
    <row r="5599" hidden="1" x14ac:dyDescent="0.35"/>
    <row r="5600" hidden="1" x14ac:dyDescent="0.35"/>
    <row r="5601" hidden="1" x14ac:dyDescent="0.35"/>
    <row r="5602" hidden="1" x14ac:dyDescent="0.35"/>
    <row r="5603" hidden="1" x14ac:dyDescent="0.35"/>
    <row r="5604" hidden="1" x14ac:dyDescent="0.35"/>
    <row r="5605" hidden="1" x14ac:dyDescent="0.35"/>
    <row r="5606" hidden="1" x14ac:dyDescent="0.35"/>
    <row r="5607" hidden="1" x14ac:dyDescent="0.35"/>
    <row r="5608" hidden="1" x14ac:dyDescent="0.35"/>
    <row r="5609" hidden="1" x14ac:dyDescent="0.35"/>
    <row r="5610" hidden="1" x14ac:dyDescent="0.35"/>
    <row r="5611" hidden="1" x14ac:dyDescent="0.35"/>
    <row r="5612" hidden="1" x14ac:dyDescent="0.35"/>
    <row r="5613" hidden="1" x14ac:dyDescent="0.35"/>
    <row r="5614" hidden="1" x14ac:dyDescent="0.35"/>
    <row r="5615" hidden="1" x14ac:dyDescent="0.35"/>
    <row r="5616" hidden="1" x14ac:dyDescent="0.35"/>
    <row r="5617" hidden="1" x14ac:dyDescent="0.35"/>
    <row r="5618" hidden="1" x14ac:dyDescent="0.35"/>
    <row r="5619" hidden="1" x14ac:dyDescent="0.35"/>
    <row r="5620" hidden="1" x14ac:dyDescent="0.35"/>
    <row r="5621" hidden="1" x14ac:dyDescent="0.35"/>
    <row r="5622" hidden="1" x14ac:dyDescent="0.35"/>
    <row r="5624" hidden="1" x14ac:dyDescent="0.35"/>
    <row r="5625" hidden="1" x14ac:dyDescent="0.35"/>
    <row r="5626" hidden="1" x14ac:dyDescent="0.35"/>
    <row r="5627" hidden="1" x14ac:dyDescent="0.35"/>
    <row r="5628" hidden="1" x14ac:dyDescent="0.35"/>
    <row r="5629" hidden="1" x14ac:dyDescent="0.35"/>
    <row r="5630" hidden="1" x14ac:dyDescent="0.35"/>
    <row r="5631" hidden="1" x14ac:dyDescent="0.35"/>
    <row r="5632" hidden="1" x14ac:dyDescent="0.35"/>
    <row r="5633" hidden="1" x14ac:dyDescent="0.35"/>
    <row r="5634" hidden="1" x14ac:dyDescent="0.35"/>
    <row r="5635" hidden="1" x14ac:dyDescent="0.35"/>
    <row r="5636" hidden="1" x14ac:dyDescent="0.35"/>
    <row r="5638" hidden="1" x14ac:dyDescent="0.35"/>
    <row r="5639" hidden="1" x14ac:dyDescent="0.35"/>
    <row r="5640" hidden="1" x14ac:dyDescent="0.35"/>
    <row r="5641" hidden="1" x14ac:dyDescent="0.35"/>
    <row r="5642" hidden="1" x14ac:dyDescent="0.35"/>
    <row r="5643" hidden="1" x14ac:dyDescent="0.35"/>
    <row r="5644" hidden="1" x14ac:dyDescent="0.35"/>
    <row r="5645" hidden="1" x14ac:dyDescent="0.35"/>
    <row r="5646" hidden="1" x14ac:dyDescent="0.35"/>
    <row r="5647" hidden="1" x14ac:dyDescent="0.35"/>
    <row r="5648" hidden="1" x14ac:dyDescent="0.35"/>
    <row r="5649" hidden="1" x14ac:dyDescent="0.35"/>
    <row r="5650" hidden="1" x14ac:dyDescent="0.35"/>
    <row r="5651" hidden="1" x14ac:dyDescent="0.35"/>
    <row r="5652" hidden="1" x14ac:dyDescent="0.35"/>
    <row r="5653" hidden="1" x14ac:dyDescent="0.35"/>
    <row r="5654" hidden="1" x14ac:dyDescent="0.35"/>
    <row r="5655" hidden="1" x14ac:dyDescent="0.35"/>
    <row r="5656" hidden="1" x14ac:dyDescent="0.35"/>
    <row r="5657" hidden="1" x14ac:dyDescent="0.35"/>
    <row r="5658" hidden="1" x14ac:dyDescent="0.35"/>
    <row r="5659" hidden="1" x14ac:dyDescent="0.35"/>
    <row r="5660" hidden="1" x14ac:dyDescent="0.35"/>
    <row r="5661" hidden="1" x14ac:dyDescent="0.35"/>
    <row r="5662" hidden="1" x14ac:dyDescent="0.35"/>
    <row r="5663" hidden="1" x14ac:dyDescent="0.35"/>
    <row r="5664" hidden="1" x14ac:dyDescent="0.35"/>
    <row r="5665" hidden="1" x14ac:dyDescent="0.35"/>
    <row r="5666" hidden="1" x14ac:dyDescent="0.35"/>
    <row r="5667" hidden="1" x14ac:dyDescent="0.35"/>
    <row r="5668" hidden="1" x14ac:dyDescent="0.35"/>
    <row r="5669" hidden="1" x14ac:dyDescent="0.35"/>
    <row r="5670" hidden="1" x14ac:dyDescent="0.35"/>
    <row r="5671" hidden="1" x14ac:dyDescent="0.35"/>
    <row r="5672" hidden="1" x14ac:dyDescent="0.35"/>
    <row r="5673" hidden="1" x14ac:dyDescent="0.35"/>
    <row r="5674" hidden="1" x14ac:dyDescent="0.35"/>
    <row r="5675" hidden="1" x14ac:dyDescent="0.35"/>
    <row r="5676" hidden="1" x14ac:dyDescent="0.35"/>
    <row r="5677" hidden="1" x14ac:dyDescent="0.35"/>
    <row r="5678" hidden="1" x14ac:dyDescent="0.35"/>
    <row r="5679" hidden="1" x14ac:dyDescent="0.35"/>
    <row r="5680" hidden="1" x14ac:dyDescent="0.35"/>
    <row r="5681" hidden="1" x14ac:dyDescent="0.35"/>
    <row r="5682" hidden="1" x14ac:dyDescent="0.35"/>
    <row r="5683" hidden="1" x14ac:dyDescent="0.35"/>
    <row r="5684" hidden="1" x14ac:dyDescent="0.35"/>
    <row r="5685" hidden="1" x14ac:dyDescent="0.35"/>
    <row r="5686" hidden="1" x14ac:dyDescent="0.35"/>
    <row r="5687" hidden="1" x14ac:dyDescent="0.35"/>
    <row r="5688" hidden="1" x14ac:dyDescent="0.35"/>
    <row r="5689" hidden="1" x14ac:dyDescent="0.35"/>
    <row r="5690" hidden="1" x14ac:dyDescent="0.35"/>
    <row r="5691" hidden="1" x14ac:dyDescent="0.35"/>
    <row r="5692" hidden="1" x14ac:dyDescent="0.35"/>
    <row r="5693" hidden="1" x14ac:dyDescent="0.35"/>
    <row r="5694" hidden="1" x14ac:dyDescent="0.35"/>
    <row r="5695" hidden="1" x14ac:dyDescent="0.35"/>
    <row r="5696" hidden="1" x14ac:dyDescent="0.35"/>
    <row r="5697" hidden="1" x14ac:dyDescent="0.35"/>
    <row r="5698" hidden="1" x14ac:dyDescent="0.35"/>
    <row r="5699" hidden="1" x14ac:dyDescent="0.35"/>
    <row r="5700" hidden="1" x14ac:dyDescent="0.35"/>
    <row r="5701" hidden="1" x14ac:dyDescent="0.35"/>
    <row r="5702" hidden="1" x14ac:dyDescent="0.35"/>
    <row r="5703" hidden="1" x14ac:dyDescent="0.35"/>
    <row r="5704" hidden="1" x14ac:dyDescent="0.35"/>
    <row r="5705" hidden="1" x14ac:dyDescent="0.35"/>
    <row r="5706" hidden="1" x14ac:dyDescent="0.35"/>
    <row r="5707" hidden="1" x14ac:dyDescent="0.35"/>
    <row r="5708" hidden="1" x14ac:dyDescent="0.35"/>
    <row r="5709" hidden="1" x14ac:dyDescent="0.35"/>
    <row r="5710" hidden="1" x14ac:dyDescent="0.35"/>
    <row r="5711" hidden="1" x14ac:dyDescent="0.35"/>
    <row r="5712" hidden="1" x14ac:dyDescent="0.35"/>
    <row r="5713" hidden="1" x14ac:dyDescent="0.35"/>
    <row r="5714" hidden="1" x14ac:dyDescent="0.35"/>
    <row r="5715" hidden="1" x14ac:dyDescent="0.35"/>
    <row r="5716" hidden="1" x14ac:dyDescent="0.35"/>
    <row r="5717" hidden="1" x14ac:dyDescent="0.35"/>
    <row r="5718" hidden="1" x14ac:dyDescent="0.35"/>
    <row r="5719" hidden="1" x14ac:dyDescent="0.35"/>
    <row r="5720" hidden="1" x14ac:dyDescent="0.35"/>
    <row r="5721" hidden="1" x14ac:dyDescent="0.35"/>
    <row r="5722" hidden="1" x14ac:dyDescent="0.35"/>
    <row r="5723" hidden="1" x14ac:dyDescent="0.35"/>
    <row r="5724" hidden="1" x14ac:dyDescent="0.35"/>
    <row r="5725" hidden="1" x14ac:dyDescent="0.35"/>
    <row r="5726" hidden="1" x14ac:dyDescent="0.35"/>
    <row r="5727" hidden="1" x14ac:dyDescent="0.35"/>
    <row r="5728" hidden="1" x14ac:dyDescent="0.35"/>
    <row r="5729" hidden="1" x14ac:dyDescent="0.35"/>
    <row r="5730" hidden="1" x14ac:dyDescent="0.35"/>
    <row r="5731" hidden="1" x14ac:dyDescent="0.35"/>
    <row r="5732" hidden="1" x14ac:dyDescent="0.35"/>
    <row r="5733" hidden="1" x14ac:dyDescent="0.35"/>
    <row r="5734" hidden="1" x14ac:dyDescent="0.35"/>
    <row r="5735" hidden="1" x14ac:dyDescent="0.35"/>
    <row r="5736" hidden="1" x14ac:dyDescent="0.35"/>
    <row r="5737" hidden="1" x14ac:dyDescent="0.35"/>
    <row r="5738" hidden="1" x14ac:dyDescent="0.35"/>
    <row r="5739" hidden="1" x14ac:dyDescent="0.35"/>
    <row r="5740" hidden="1" x14ac:dyDescent="0.35"/>
    <row r="5741" hidden="1" x14ac:dyDescent="0.35"/>
    <row r="5742" hidden="1" x14ac:dyDescent="0.35"/>
    <row r="5743" hidden="1" x14ac:dyDescent="0.35"/>
    <row r="5744" hidden="1" x14ac:dyDescent="0.35"/>
    <row r="5745" hidden="1" x14ac:dyDescent="0.35"/>
    <row r="5746" hidden="1" x14ac:dyDescent="0.35"/>
    <row r="5747" hidden="1" x14ac:dyDescent="0.35"/>
    <row r="5749" hidden="1" x14ac:dyDescent="0.35"/>
    <row r="5750" hidden="1" x14ac:dyDescent="0.35"/>
    <row r="5751" hidden="1" x14ac:dyDescent="0.35"/>
    <row r="5752" hidden="1" x14ac:dyDescent="0.35"/>
    <row r="5753" hidden="1" x14ac:dyDescent="0.35"/>
    <row r="5754" hidden="1" x14ac:dyDescent="0.35"/>
    <row r="5755" hidden="1" x14ac:dyDescent="0.35"/>
    <row r="5756" hidden="1" x14ac:dyDescent="0.35"/>
    <row r="5758" hidden="1" x14ac:dyDescent="0.35"/>
    <row r="5759" hidden="1" x14ac:dyDescent="0.35"/>
    <row r="5760" hidden="1" x14ac:dyDescent="0.35"/>
    <row r="5761" hidden="1" x14ac:dyDescent="0.35"/>
    <row r="5763" hidden="1" x14ac:dyDescent="0.35"/>
    <row r="5764" hidden="1" x14ac:dyDescent="0.35"/>
    <row r="5765" hidden="1" x14ac:dyDescent="0.35"/>
    <row r="5766" hidden="1" x14ac:dyDescent="0.35"/>
    <row r="5767" hidden="1" x14ac:dyDescent="0.35"/>
    <row r="5768" hidden="1" x14ac:dyDescent="0.35"/>
    <row r="5769" hidden="1" x14ac:dyDescent="0.35"/>
    <row r="5770" hidden="1" x14ac:dyDescent="0.35"/>
    <row r="5771" hidden="1" x14ac:dyDescent="0.35"/>
    <row r="5772" hidden="1" x14ac:dyDescent="0.35"/>
    <row r="5773" hidden="1" x14ac:dyDescent="0.35"/>
    <row r="5774" hidden="1" x14ac:dyDescent="0.35"/>
    <row r="5775" hidden="1" x14ac:dyDescent="0.35"/>
    <row r="5776" hidden="1" x14ac:dyDescent="0.35"/>
    <row r="5777" hidden="1" x14ac:dyDescent="0.35"/>
    <row r="5778" hidden="1" x14ac:dyDescent="0.35"/>
    <row r="5779" hidden="1" x14ac:dyDescent="0.35"/>
    <row r="5780" hidden="1" x14ac:dyDescent="0.35"/>
    <row r="5781" hidden="1" x14ac:dyDescent="0.35"/>
    <row r="5782" hidden="1" x14ac:dyDescent="0.35"/>
    <row r="5783" hidden="1" x14ac:dyDescent="0.35"/>
    <row r="5784" hidden="1" x14ac:dyDescent="0.35"/>
    <row r="5785" hidden="1" x14ac:dyDescent="0.35"/>
    <row r="5786" hidden="1" x14ac:dyDescent="0.35"/>
    <row r="5787" hidden="1" x14ac:dyDescent="0.35"/>
    <row r="5789" hidden="1" x14ac:dyDescent="0.35"/>
    <row r="5790" hidden="1" x14ac:dyDescent="0.35"/>
    <row r="5791" hidden="1" x14ac:dyDescent="0.35"/>
    <row r="5792" hidden="1" x14ac:dyDescent="0.35"/>
    <row r="5793" hidden="1" x14ac:dyDescent="0.35"/>
    <row r="5795" hidden="1" x14ac:dyDescent="0.35"/>
    <row r="5796" hidden="1" x14ac:dyDescent="0.35"/>
    <row r="5797" hidden="1" x14ac:dyDescent="0.35"/>
    <row r="5798" hidden="1" x14ac:dyDescent="0.35"/>
    <row r="5799" hidden="1" x14ac:dyDescent="0.35"/>
    <row r="5800" hidden="1" x14ac:dyDescent="0.35"/>
    <row r="5801" hidden="1" x14ac:dyDescent="0.35"/>
    <row r="5802" hidden="1" x14ac:dyDescent="0.35"/>
    <row r="5803" hidden="1" x14ac:dyDescent="0.35"/>
    <row r="5804" hidden="1" x14ac:dyDescent="0.35"/>
    <row r="5805" hidden="1" x14ac:dyDescent="0.35"/>
    <row r="5806" hidden="1" x14ac:dyDescent="0.35"/>
    <row r="5807" hidden="1" x14ac:dyDescent="0.35"/>
    <row r="5808" hidden="1" x14ac:dyDescent="0.35"/>
    <row r="5809" hidden="1" x14ac:dyDescent="0.35"/>
    <row r="5810" hidden="1" x14ac:dyDescent="0.35"/>
    <row r="5811" hidden="1" x14ac:dyDescent="0.35"/>
    <row r="5812" hidden="1" x14ac:dyDescent="0.35"/>
    <row r="5813" hidden="1" x14ac:dyDescent="0.35"/>
    <row r="5814" hidden="1" x14ac:dyDescent="0.35"/>
    <row r="5815" hidden="1" x14ac:dyDescent="0.35"/>
    <row r="5816" hidden="1" x14ac:dyDescent="0.35"/>
    <row r="5817" hidden="1" x14ac:dyDescent="0.35"/>
    <row r="5818" hidden="1" x14ac:dyDescent="0.35"/>
    <row r="5819" hidden="1" x14ac:dyDescent="0.35"/>
    <row r="5820" hidden="1" x14ac:dyDescent="0.35"/>
    <row r="5821" hidden="1" x14ac:dyDescent="0.35"/>
    <row r="5822" hidden="1" x14ac:dyDescent="0.35"/>
    <row r="5823" hidden="1" x14ac:dyDescent="0.35"/>
    <row r="5824" hidden="1" x14ac:dyDescent="0.35"/>
    <row r="5825" hidden="1" x14ac:dyDescent="0.35"/>
    <row r="5826" hidden="1" x14ac:dyDescent="0.35"/>
    <row r="5827" hidden="1" x14ac:dyDescent="0.35"/>
    <row r="5828" hidden="1" x14ac:dyDescent="0.35"/>
    <row r="5829" hidden="1" x14ac:dyDescent="0.35"/>
    <row r="5830" hidden="1" x14ac:dyDescent="0.35"/>
    <row r="5831" hidden="1" x14ac:dyDescent="0.35"/>
    <row r="5832" hidden="1" x14ac:dyDescent="0.35"/>
    <row r="5833" hidden="1" x14ac:dyDescent="0.35"/>
    <row r="5834" hidden="1" x14ac:dyDescent="0.35"/>
    <row r="5835" hidden="1" x14ac:dyDescent="0.35"/>
    <row r="5836" hidden="1" x14ac:dyDescent="0.35"/>
    <row r="5837" hidden="1" x14ac:dyDescent="0.35"/>
    <row r="5838" hidden="1" x14ac:dyDescent="0.35"/>
    <row r="5839" hidden="1" x14ac:dyDescent="0.35"/>
    <row r="5840" hidden="1" x14ac:dyDescent="0.35"/>
    <row r="5841" hidden="1" x14ac:dyDescent="0.35"/>
    <row r="5842" hidden="1" x14ac:dyDescent="0.35"/>
    <row r="5843" hidden="1" x14ac:dyDescent="0.35"/>
    <row r="5844" hidden="1" x14ac:dyDescent="0.35"/>
    <row r="5845" hidden="1" x14ac:dyDescent="0.35"/>
    <row r="5846" hidden="1" x14ac:dyDescent="0.35"/>
    <row r="5847" hidden="1" x14ac:dyDescent="0.35"/>
    <row r="5848" hidden="1" x14ac:dyDescent="0.35"/>
    <row r="5849" hidden="1" x14ac:dyDescent="0.35"/>
    <row r="5850" hidden="1" x14ac:dyDescent="0.35"/>
    <row r="5851" hidden="1" x14ac:dyDescent="0.35"/>
    <row r="5852" hidden="1" x14ac:dyDescent="0.35"/>
    <row r="5853" hidden="1" x14ac:dyDescent="0.35"/>
    <row r="5854" hidden="1" x14ac:dyDescent="0.35"/>
    <row r="5855" hidden="1" x14ac:dyDescent="0.35"/>
    <row r="5856" hidden="1" x14ac:dyDescent="0.35"/>
    <row r="5857" hidden="1" x14ac:dyDescent="0.35"/>
    <row r="5858" hidden="1" x14ac:dyDescent="0.35"/>
    <row r="5859" hidden="1" x14ac:dyDescent="0.35"/>
    <row r="5860" hidden="1" x14ac:dyDescent="0.35"/>
    <row r="5861" hidden="1" x14ac:dyDescent="0.35"/>
    <row r="5862" hidden="1" x14ac:dyDescent="0.35"/>
    <row r="5863" hidden="1" x14ac:dyDescent="0.35"/>
    <row r="5864" hidden="1" x14ac:dyDescent="0.35"/>
    <row r="5865" hidden="1" x14ac:dyDescent="0.35"/>
    <row r="5866" hidden="1" x14ac:dyDescent="0.35"/>
    <row r="5867" hidden="1" x14ac:dyDescent="0.35"/>
    <row r="5868" hidden="1" x14ac:dyDescent="0.35"/>
    <row r="5869" hidden="1" x14ac:dyDescent="0.35"/>
    <row r="5870" hidden="1" x14ac:dyDescent="0.35"/>
    <row r="5871" hidden="1" x14ac:dyDescent="0.35"/>
    <row r="5872" hidden="1" x14ac:dyDescent="0.35"/>
    <row r="5873" hidden="1" x14ac:dyDescent="0.35"/>
    <row r="5874" hidden="1" x14ac:dyDescent="0.35"/>
    <row r="5875" hidden="1" x14ac:dyDescent="0.35"/>
    <row r="5876" hidden="1" x14ac:dyDescent="0.35"/>
    <row r="5877" hidden="1" x14ac:dyDescent="0.35"/>
    <row r="5878" hidden="1" x14ac:dyDescent="0.35"/>
    <row r="5879" hidden="1" x14ac:dyDescent="0.35"/>
    <row r="5880" hidden="1" x14ac:dyDescent="0.35"/>
    <row r="5881" hidden="1" x14ac:dyDescent="0.35"/>
    <row r="5882" hidden="1" x14ac:dyDescent="0.35"/>
    <row r="5883" hidden="1" x14ac:dyDescent="0.35"/>
    <row r="5884" hidden="1" x14ac:dyDescent="0.35"/>
    <row r="5885" hidden="1" x14ac:dyDescent="0.35"/>
    <row r="5886" hidden="1" x14ac:dyDescent="0.35"/>
    <row r="5887" hidden="1" x14ac:dyDescent="0.35"/>
    <row r="5888" hidden="1" x14ac:dyDescent="0.35"/>
    <row r="5889" hidden="1" x14ac:dyDescent="0.35"/>
    <row r="5890" hidden="1" x14ac:dyDescent="0.35"/>
    <row r="5891" hidden="1" x14ac:dyDescent="0.35"/>
    <row r="5892" hidden="1" x14ac:dyDescent="0.35"/>
    <row r="5893" hidden="1" x14ac:dyDescent="0.35"/>
    <row r="5894" hidden="1" x14ac:dyDescent="0.35"/>
    <row r="5895" hidden="1" x14ac:dyDescent="0.35"/>
    <row r="5896" hidden="1" x14ac:dyDescent="0.35"/>
    <row r="5897" hidden="1" x14ac:dyDescent="0.35"/>
    <row r="5898" hidden="1" x14ac:dyDescent="0.35"/>
    <row r="5899" hidden="1" x14ac:dyDescent="0.35"/>
    <row r="5900" hidden="1" x14ac:dyDescent="0.35"/>
    <row r="5901" hidden="1" x14ac:dyDescent="0.35"/>
    <row r="5902" hidden="1" x14ac:dyDescent="0.35"/>
    <row r="5903" hidden="1" x14ac:dyDescent="0.35"/>
    <row r="5904" hidden="1" x14ac:dyDescent="0.35"/>
    <row r="5905" hidden="1" x14ac:dyDescent="0.35"/>
    <row r="5906" hidden="1" x14ac:dyDescent="0.35"/>
    <row r="5907" hidden="1" x14ac:dyDescent="0.35"/>
    <row r="5908" hidden="1" x14ac:dyDescent="0.35"/>
    <row r="5909" hidden="1" x14ac:dyDescent="0.35"/>
    <row r="5910" hidden="1" x14ac:dyDescent="0.35"/>
    <row r="5911" hidden="1" x14ac:dyDescent="0.35"/>
    <row r="5912" hidden="1" x14ac:dyDescent="0.35"/>
    <row r="5913" hidden="1" x14ac:dyDescent="0.35"/>
    <row r="5914" hidden="1" x14ac:dyDescent="0.35"/>
    <row r="5915" hidden="1" x14ac:dyDescent="0.35"/>
    <row r="5916" hidden="1" x14ac:dyDescent="0.35"/>
    <row r="5917" hidden="1" x14ac:dyDescent="0.35"/>
    <row r="5918" hidden="1" x14ac:dyDescent="0.35"/>
    <row r="5919" hidden="1" x14ac:dyDescent="0.35"/>
    <row r="5920" hidden="1" x14ac:dyDescent="0.35"/>
    <row r="5921" hidden="1" x14ac:dyDescent="0.35"/>
    <row r="5922" hidden="1" x14ac:dyDescent="0.35"/>
    <row r="5923" hidden="1" x14ac:dyDescent="0.35"/>
    <row r="5924" hidden="1" x14ac:dyDescent="0.35"/>
    <row r="5925" hidden="1" x14ac:dyDescent="0.35"/>
    <row r="5926" hidden="1" x14ac:dyDescent="0.35"/>
    <row r="5927" hidden="1" x14ac:dyDescent="0.35"/>
    <row r="5928" hidden="1" x14ac:dyDescent="0.35"/>
    <row r="5929" hidden="1" x14ac:dyDescent="0.35"/>
    <row r="5930" hidden="1" x14ac:dyDescent="0.35"/>
    <row r="5931" hidden="1" x14ac:dyDescent="0.35"/>
    <row r="5932" hidden="1" x14ac:dyDescent="0.35"/>
    <row r="5933" hidden="1" x14ac:dyDescent="0.35"/>
    <row r="5934" hidden="1" x14ac:dyDescent="0.35"/>
    <row r="5935" hidden="1" x14ac:dyDescent="0.35"/>
    <row r="5936" hidden="1" x14ac:dyDescent="0.35"/>
    <row r="5937" hidden="1" x14ac:dyDescent="0.35"/>
    <row r="5938" hidden="1" x14ac:dyDescent="0.35"/>
    <row r="5939" hidden="1" x14ac:dyDescent="0.35"/>
    <row r="5940" hidden="1" x14ac:dyDescent="0.35"/>
    <row r="5941" hidden="1" x14ac:dyDescent="0.35"/>
    <row r="5942" hidden="1" x14ac:dyDescent="0.35"/>
    <row r="5943" hidden="1" x14ac:dyDescent="0.35"/>
    <row r="5944" hidden="1" x14ac:dyDescent="0.35"/>
    <row r="5945" hidden="1" x14ac:dyDescent="0.35"/>
    <row r="5946" hidden="1" x14ac:dyDescent="0.35"/>
    <row r="5947" hidden="1" x14ac:dyDescent="0.35"/>
    <row r="5948" hidden="1" x14ac:dyDescent="0.35"/>
    <row r="5949" hidden="1" x14ac:dyDescent="0.35"/>
    <row r="5950" hidden="1" x14ac:dyDescent="0.35"/>
    <row r="5951" hidden="1" x14ac:dyDescent="0.35"/>
    <row r="5952" hidden="1" x14ac:dyDescent="0.35"/>
    <row r="5953" hidden="1" x14ac:dyDescent="0.35"/>
    <row r="5954" hidden="1" x14ac:dyDescent="0.35"/>
    <row r="5955" hidden="1" x14ac:dyDescent="0.35"/>
    <row r="5956" hidden="1" x14ac:dyDescent="0.35"/>
    <row r="5957" hidden="1" x14ac:dyDescent="0.35"/>
    <row r="5958" hidden="1" x14ac:dyDescent="0.35"/>
    <row r="5959" hidden="1" x14ac:dyDescent="0.35"/>
    <row r="5960" hidden="1" x14ac:dyDescent="0.35"/>
    <row r="5961" hidden="1" x14ac:dyDescent="0.35"/>
    <row r="5962" hidden="1" x14ac:dyDescent="0.35"/>
    <row r="5963" hidden="1" x14ac:dyDescent="0.35"/>
    <row r="5964" hidden="1" x14ac:dyDescent="0.35"/>
    <row r="5965" hidden="1" x14ac:dyDescent="0.35"/>
    <row r="5966" hidden="1" x14ac:dyDescent="0.35"/>
    <row r="5967" hidden="1" x14ac:dyDescent="0.35"/>
    <row r="5968" hidden="1" x14ac:dyDescent="0.35"/>
    <row r="5969" hidden="1" x14ac:dyDescent="0.35"/>
    <row r="5970" hidden="1" x14ac:dyDescent="0.35"/>
    <row r="5971" hidden="1" x14ac:dyDescent="0.35"/>
    <row r="5972" hidden="1" x14ac:dyDescent="0.35"/>
    <row r="5973" hidden="1" x14ac:dyDescent="0.35"/>
    <row r="5974" hidden="1" x14ac:dyDescent="0.35"/>
    <row r="5975" hidden="1" x14ac:dyDescent="0.35"/>
    <row r="5976" hidden="1" x14ac:dyDescent="0.35"/>
    <row r="5977" hidden="1" x14ac:dyDescent="0.35"/>
    <row r="5978" hidden="1" x14ac:dyDescent="0.35"/>
    <row r="5979" hidden="1" x14ac:dyDescent="0.35"/>
    <row r="5980" hidden="1" x14ac:dyDescent="0.35"/>
    <row r="5981" hidden="1" x14ac:dyDescent="0.35"/>
    <row r="5982" hidden="1" x14ac:dyDescent="0.35"/>
    <row r="5983" hidden="1" x14ac:dyDescent="0.35"/>
    <row r="5984" hidden="1" x14ac:dyDescent="0.35"/>
    <row r="5985" hidden="1" x14ac:dyDescent="0.35"/>
    <row r="5986" hidden="1" x14ac:dyDescent="0.35"/>
    <row r="5987" hidden="1" x14ac:dyDescent="0.35"/>
    <row r="5988" hidden="1" x14ac:dyDescent="0.35"/>
    <row r="5989" hidden="1" x14ac:dyDescent="0.35"/>
    <row r="5990" hidden="1" x14ac:dyDescent="0.35"/>
    <row r="5991" hidden="1" x14ac:dyDescent="0.35"/>
    <row r="5992" hidden="1" x14ac:dyDescent="0.35"/>
    <row r="5993" hidden="1" x14ac:dyDescent="0.35"/>
    <row r="5994" hidden="1" x14ac:dyDescent="0.35"/>
    <row r="5995" hidden="1" x14ac:dyDescent="0.35"/>
    <row r="5996" hidden="1" x14ac:dyDescent="0.35"/>
    <row r="5997" hidden="1" x14ac:dyDescent="0.35"/>
    <row r="5998" hidden="1" x14ac:dyDescent="0.35"/>
    <row r="5999" hidden="1" x14ac:dyDescent="0.35"/>
    <row r="6000" hidden="1" x14ac:dyDescent="0.35"/>
    <row r="6001" hidden="1" x14ac:dyDescent="0.35"/>
    <row r="6002" hidden="1" x14ac:dyDescent="0.35"/>
    <row r="6003" hidden="1" x14ac:dyDescent="0.35"/>
    <row r="6004" hidden="1" x14ac:dyDescent="0.35"/>
    <row r="6005" hidden="1" x14ac:dyDescent="0.35"/>
    <row r="6006" hidden="1" x14ac:dyDescent="0.35"/>
    <row r="6007" hidden="1" x14ac:dyDescent="0.35"/>
    <row r="6008" hidden="1" x14ac:dyDescent="0.35"/>
    <row r="6009" hidden="1" x14ac:dyDescent="0.35"/>
    <row r="6010" hidden="1" x14ac:dyDescent="0.35"/>
    <row r="6011" hidden="1" x14ac:dyDescent="0.35"/>
    <row r="6012" hidden="1" x14ac:dyDescent="0.35"/>
    <row r="6013" hidden="1" x14ac:dyDescent="0.35"/>
    <row r="6014" hidden="1" x14ac:dyDescent="0.35"/>
    <row r="6015" hidden="1" x14ac:dyDescent="0.35"/>
    <row r="6016" hidden="1" x14ac:dyDescent="0.35"/>
    <row r="6017" hidden="1" x14ac:dyDescent="0.35"/>
    <row r="6018" hidden="1" x14ac:dyDescent="0.35"/>
    <row r="6019" hidden="1" x14ac:dyDescent="0.35"/>
    <row r="6020" hidden="1" x14ac:dyDescent="0.35"/>
    <row r="6021" hidden="1" x14ac:dyDescent="0.35"/>
    <row r="6022" hidden="1" x14ac:dyDescent="0.35"/>
    <row r="6023" hidden="1" x14ac:dyDescent="0.35"/>
    <row r="6024" hidden="1" x14ac:dyDescent="0.35"/>
    <row r="6025" hidden="1" x14ac:dyDescent="0.35"/>
    <row r="6026" hidden="1" x14ac:dyDescent="0.35"/>
    <row r="6027" hidden="1" x14ac:dyDescent="0.35"/>
    <row r="6028" hidden="1" x14ac:dyDescent="0.35"/>
    <row r="6029" hidden="1" x14ac:dyDescent="0.35"/>
    <row r="6030" hidden="1" x14ac:dyDescent="0.35"/>
    <row r="6031" hidden="1" x14ac:dyDescent="0.35"/>
    <row r="6032" hidden="1" x14ac:dyDescent="0.35"/>
    <row r="6033" hidden="1" x14ac:dyDescent="0.35"/>
    <row r="6034" hidden="1" x14ac:dyDescent="0.35"/>
    <row r="6035" hidden="1" x14ac:dyDescent="0.35"/>
    <row r="6036" hidden="1" x14ac:dyDescent="0.35"/>
    <row r="6037" hidden="1" x14ac:dyDescent="0.35"/>
    <row r="6038" hidden="1" x14ac:dyDescent="0.35"/>
    <row r="6039" hidden="1" x14ac:dyDescent="0.35"/>
    <row r="6040" hidden="1" x14ac:dyDescent="0.35"/>
    <row r="6041" hidden="1" x14ac:dyDescent="0.35"/>
    <row r="6042" hidden="1" x14ac:dyDescent="0.35"/>
    <row r="6043" hidden="1" x14ac:dyDescent="0.35"/>
    <row r="6044" hidden="1" x14ac:dyDescent="0.35"/>
    <row r="6045" hidden="1" x14ac:dyDescent="0.35"/>
    <row r="6046" hidden="1" x14ac:dyDescent="0.35"/>
    <row r="6047" hidden="1" x14ac:dyDescent="0.35"/>
    <row r="6048" hidden="1" x14ac:dyDescent="0.35"/>
    <row r="6049" hidden="1" x14ac:dyDescent="0.35"/>
    <row r="6050" hidden="1" x14ac:dyDescent="0.35"/>
    <row r="6051" hidden="1" x14ac:dyDescent="0.35"/>
    <row r="6052" hidden="1" x14ac:dyDescent="0.35"/>
    <row r="6053" hidden="1" x14ac:dyDescent="0.35"/>
    <row r="6054" hidden="1" x14ac:dyDescent="0.35"/>
    <row r="6055" hidden="1" x14ac:dyDescent="0.35"/>
    <row r="6056" hidden="1" x14ac:dyDescent="0.35"/>
    <row r="6057" hidden="1" x14ac:dyDescent="0.35"/>
    <row r="6058" hidden="1" x14ac:dyDescent="0.35"/>
    <row r="6059" hidden="1" x14ac:dyDescent="0.35"/>
    <row r="6060" hidden="1" x14ac:dyDescent="0.35"/>
    <row r="6061" hidden="1" x14ac:dyDescent="0.35"/>
    <row r="6062" hidden="1" x14ac:dyDescent="0.35"/>
    <row r="6063" hidden="1" x14ac:dyDescent="0.35"/>
    <row r="6064" hidden="1" x14ac:dyDescent="0.35"/>
    <row r="6065" hidden="1" x14ac:dyDescent="0.35"/>
    <row r="6066" hidden="1" x14ac:dyDescent="0.35"/>
    <row r="6067" hidden="1" x14ac:dyDescent="0.35"/>
    <row r="6068" hidden="1" x14ac:dyDescent="0.35"/>
    <row r="6069" hidden="1" x14ac:dyDescent="0.35"/>
    <row r="6070" hidden="1" x14ac:dyDescent="0.35"/>
    <row r="6071" hidden="1" x14ac:dyDescent="0.35"/>
    <row r="6072" hidden="1" x14ac:dyDescent="0.35"/>
    <row r="6073" hidden="1" x14ac:dyDescent="0.35"/>
    <row r="6074" hidden="1" x14ac:dyDescent="0.35"/>
    <row r="6075" hidden="1" x14ac:dyDescent="0.35"/>
    <row r="6076" hidden="1" x14ac:dyDescent="0.35"/>
    <row r="6077" hidden="1" x14ac:dyDescent="0.35"/>
    <row r="6078" hidden="1" x14ac:dyDescent="0.35"/>
    <row r="6079" hidden="1" x14ac:dyDescent="0.35"/>
    <row r="6080" hidden="1" x14ac:dyDescent="0.35"/>
    <row r="6081" hidden="1" x14ac:dyDescent="0.35"/>
    <row r="6082" hidden="1" x14ac:dyDescent="0.35"/>
    <row r="6083" hidden="1" x14ac:dyDescent="0.35"/>
    <row r="6084" hidden="1" x14ac:dyDescent="0.35"/>
    <row r="6085" hidden="1" x14ac:dyDescent="0.35"/>
    <row r="6086" hidden="1" x14ac:dyDescent="0.35"/>
    <row r="6087" hidden="1" x14ac:dyDescent="0.35"/>
    <row r="6088" hidden="1" x14ac:dyDescent="0.35"/>
    <row r="6089" hidden="1" x14ac:dyDescent="0.35"/>
    <row r="6090" hidden="1" x14ac:dyDescent="0.35"/>
    <row r="6091" hidden="1" x14ac:dyDescent="0.35"/>
    <row r="6092" hidden="1" x14ac:dyDescent="0.35"/>
    <row r="6093" hidden="1" x14ac:dyDescent="0.35"/>
    <row r="6094" hidden="1" x14ac:dyDescent="0.35"/>
    <row r="6095" hidden="1" x14ac:dyDescent="0.35"/>
    <row r="6096" hidden="1" x14ac:dyDescent="0.35"/>
    <row r="6097" hidden="1" x14ac:dyDescent="0.35"/>
    <row r="6098" hidden="1" x14ac:dyDescent="0.35"/>
    <row r="6099" hidden="1" x14ac:dyDescent="0.35"/>
    <row r="6100" hidden="1" x14ac:dyDescent="0.35"/>
    <row r="6101" hidden="1" x14ac:dyDescent="0.35"/>
    <row r="6102" hidden="1" x14ac:dyDescent="0.35"/>
    <row r="6103" hidden="1" x14ac:dyDescent="0.35"/>
    <row r="6104" hidden="1" x14ac:dyDescent="0.35"/>
    <row r="6105" hidden="1" x14ac:dyDescent="0.35"/>
    <row r="6106" hidden="1" x14ac:dyDescent="0.35"/>
    <row r="6107" hidden="1" x14ac:dyDescent="0.35"/>
    <row r="6108" hidden="1" x14ac:dyDescent="0.35"/>
    <row r="6109" hidden="1" x14ac:dyDescent="0.35"/>
    <row r="6110" hidden="1" x14ac:dyDescent="0.35"/>
    <row r="6111" hidden="1" x14ac:dyDescent="0.35"/>
    <row r="6112" hidden="1" x14ac:dyDescent="0.35"/>
    <row r="6113" hidden="1" x14ac:dyDescent="0.35"/>
    <row r="6114" hidden="1" x14ac:dyDescent="0.35"/>
    <row r="6115" hidden="1" x14ac:dyDescent="0.35"/>
    <row r="6116" hidden="1" x14ac:dyDescent="0.35"/>
    <row r="6117" hidden="1" x14ac:dyDescent="0.35"/>
    <row r="6118" hidden="1" x14ac:dyDescent="0.35"/>
    <row r="6119" hidden="1" x14ac:dyDescent="0.35"/>
    <row r="6120" hidden="1" x14ac:dyDescent="0.35"/>
    <row r="6121" hidden="1" x14ac:dyDescent="0.35"/>
    <row r="6122" hidden="1" x14ac:dyDescent="0.35"/>
    <row r="6123" hidden="1" x14ac:dyDescent="0.35"/>
    <row r="6124" hidden="1" x14ac:dyDescent="0.35"/>
    <row r="6125" hidden="1" x14ac:dyDescent="0.35"/>
    <row r="6126" hidden="1" x14ac:dyDescent="0.35"/>
    <row r="6127" hidden="1" x14ac:dyDescent="0.35"/>
    <row r="6128" hidden="1" x14ac:dyDescent="0.35"/>
    <row r="6129" hidden="1" x14ac:dyDescent="0.35"/>
    <row r="6130" hidden="1" x14ac:dyDescent="0.35"/>
    <row r="6131" hidden="1" x14ac:dyDescent="0.35"/>
    <row r="6132" hidden="1" x14ac:dyDescent="0.35"/>
    <row r="6133" hidden="1" x14ac:dyDescent="0.35"/>
    <row r="6134" hidden="1" x14ac:dyDescent="0.35"/>
    <row r="6135" hidden="1" x14ac:dyDescent="0.35"/>
    <row r="6136" hidden="1" x14ac:dyDescent="0.35"/>
    <row r="6137" hidden="1" x14ac:dyDescent="0.35"/>
    <row r="6138" hidden="1" x14ac:dyDescent="0.35"/>
    <row r="6139" hidden="1" x14ac:dyDescent="0.35"/>
    <row r="6140" hidden="1" x14ac:dyDescent="0.35"/>
    <row r="6141" hidden="1" x14ac:dyDescent="0.35"/>
    <row r="6142" hidden="1" x14ac:dyDescent="0.35"/>
    <row r="6143" hidden="1" x14ac:dyDescent="0.35"/>
    <row r="6144" hidden="1" x14ac:dyDescent="0.35"/>
    <row r="6145" hidden="1" x14ac:dyDescent="0.35"/>
    <row r="6146" hidden="1" x14ac:dyDescent="0.35"/>
    <row r="6147" hidden="1" x14ac:dyDescent="0.35"/>
    <row r="6148" hidden="1" x14ac:dyDescent="0.35"/>
    <row r="6149" hidden="1" x14ac:dyDescent="0.35"/>
    <row r="6150" hidden="1" x14ac:dyDescent="0.35"/>
    <row r="6151" hidden="1" x14ac:dyDescent="0.35"/>
    <row r="6152" hidden="1" x14ac:dyDescent="0.35"/>
    <row r="6153" hidden="1" x14ac:dyDescent="0.35"/>
    <row r="6154" hidden="1" x14ac:dyDescent="0.35"/>
    <row r="6155" hidden="1" x14ac:dyDescent="0.35"/>
    <row r="6156" hidden="1" x14ac:dyDescent="0.35"/>
    <row r="6157" hidden="1" x14ac:dyDescent="0.35"/>
    <row r="6158" hidden="1" x14ac:dyDescent="0.35"/>
    <row r="6159" hidden="1" x14ac:dyDescent="0.35"/>
    <row r="6160" hidden="1" x14ac:dyDescent="0.35"/>
    <row r="6161" hidden="1" x14ac:dyDescent="0.35"/>
    <row r="6162" hidden="1" x14ac:dyDescent="0.35"/>
    <row r="6163" hidden="1" x14ac:dyDescent="0.35"/>
    <row r="6164" hidden="1" x14ac:dyDescent="0.35"/>
    <row r="6165" hidden="1" x14ac:dyDescent="0.35"/>
    <row r="6166" hidden="1" x14ac:dyDescent="0.35"/>
    <row r="6167" hidden="1" x14ac:dyDescent="0.35"/>
    <row r="6168" hidden="1" x14ac:dyDescent="0.35"/>
    <row r="6169" hidden="1" x14ac:dyDescent="0.35"/>
    <row r="6170" hidden="1" x14ac:dyDescent="0.35"/>
    <row r="6171" hidden="1" x14ac:dyDescent="0.35"/>
    <row r="6172" hidden="1" x14ac:dyDescent="0.35"/>
    <row r="6173" hidden="1" x14ac:dyDescent="0.35"/>
    <row r="6174" hidden="1" x14ac:dyDescent="0.35"/>
    <row r="6175" hidden="1" x14ac:dyDescent="0.35"/>
    <row r="6176" hidden="1" x14ac:dyDescent="0.35"/>
    <row r="6177" hidden="1" x14ac:dyDescent="0.35"/>
    <row r="6178" hidden="1" x14ac:dyDescent="0.35"/>
    <row r="6179" hidden="1" x14ac:dyDescent="0.35"/>
    <row r="6180" hidden="1" x14ac:dyDescent="0.35"/>
    <row r="6181" hidden="1" x14ac:dyDescent="0.35"/>
    <row r="6182" hidden="1" x14ac:dyDescent="0.35"/>
    <row r="6183" hidden="1" x14ac:dyDescent="0.35"/>
    <row r="6184" hidden="1" x14ac:dyDescent="0.35"/>
    <row r="6185" hidden="1" x14ac:dyDescent="0.35"/>
    <row r="6186" hidden="1" x14ac:dyDescent="0.35"/>
    <row r="6187" hidden="1" x14ac:dyDescent="0.35"/>
    <row r="6188" hidden="1" x14ac:dyDescent="0.35"/>
    <row r="6189" hidden="1" x14ac:dyDescent="0.35"/>
    <row r="6190" hidden="1" x14ac:dyDescent="0.35"/>
    <row r="6191" hidden="1" x14ac:dyDescent="0.35"/>
    <row r="6192" hidden="1" x14ac:dyDescent="0.35"/>
    <row r="6193" hidden="1" x14ac:dyDescent="0.35"/>
    <row r="6194" hidden="1" x14ac:dyDescent="0.35"/>
    <row r="6195" hidden="1" x14ac:dyDescent="0.35"/>
    <row r="6196" hidden="1" x14ac:dyDescent="0.35"/>
    <row r="6197" hidden="1" x14ac:dyDescent="0.35"/>
    <row r="6198" hidden="1" x14ac:dyDescent="0.35"/>
    <row r="6199" hidden="1" x14ac:dyDescent="0.35"/>
    <row r="6200" hidden="1" x14ac:dyDescent="0.35"/>
    <row r="6201" hidden="1" x14ac:dyDescent="0.35"/>
    <row r="6202" hidden="1" x14ac:dyDescent="0.35"/>
    <row r="6203" hidden="1" x14ac:dyDescent="0.35"/>
    <row r="6204" hidden="1" x14ac:dyDescent="0.35"/>
    <row r="6205" hidden="1" x14ac:dyDescent="0.35"/>
    <row r="6206" hidden="1" x14ac:dyDescent="0.35"/>
    <row r="6207" hidden="1" x14ac:dyDescent="0.35"/>
    <row r="6208" hidden="1" x14ac:dyDescent="0.35"/>
    <row r="6209" hidden="1" x14ac:dyDescent="0.35"/>
    <row r="6210" hidden="1" x14ac:dyDescent="0.35"/>
    <row r="6211" hidden="1" x14ac:dyDescent="0.35"/>
    <row r="6212" hidden="1" x14ac:dyDescent="0.35"/>
    <row r="6214" hidden="1" x14ac:dyDescent="0.35"/>
    <row r="6215" hidden="1" x14ac:dyDescent="0.35"/>
    <row r="6216" hidden="1" x14ac:dyDescent="0.35"/>
    <row r="6217" hidden="1" x14ac:dyDescent="0.35"/>
    <row r="6218" hidden="1" x14ac:dyDescent="0.35"/>
    <row r="6219" hidden="1" x14ac:dyDescent="0.35"/>
    <row r="6220" hidden="1" x14ac:dyDescent="0.35"/>
    <row r="6221" hidden="1" x14ac:dyDescent="0.35"/>
    <row r="6222" hidden="1" x14ac:dyDescent="0.35"/>
    <row r="6223" hidden="1" x14ac:dyDescent="0.35"/>
    <row r="6224" hidden="1" x14ac:dyDescent="0.35"/>
    <row r="6225" hidden="1" x14ac:dyDescent="0.35"/>
    <row r="6226" hidden="1" x14ac:dyDescent="0.35"/>
    <row r="6227" hidden="1" x14ac:dyDescent="0.35"/>
    <row r="6228" hidden="1" x14ac:dyDescent="0.35"/>
    <row r="6229" hidden="1" x14ac:dyDescent="0.35"/>
    <row r="6230" hidden="1" x14ac:dyDescent="0.35"/>
    <row r="6231" hidden="1" x14ac:dyDescent="0.35"/>
    <row r="6232" hidden="1" x14ac:dyDescent="0.35"/>
    <row r="6233" hidden="1" x14ac:dyDescent="0.35"/>
    <row r="6234" hidden="1" x14ac:dyDescent="0.35"/>
    <row r="6235" hidden="1" x14ac:dyDescent="0.35"/>
    <row r="6236" hidden="1" x14ac:dyDescent="0.35"/>
    <row r="6237" hidden="1" x14ac:dyDescent="0.35"/>
    <row r="6238" hidden="1" x14ac:dyDescent="0.35"/>
    <row r="6239" hidden="1" x14ac:dyDescent="0.35"/>
    <row r="6240" hidden="1" x14ac:dyDescent="0.35"/>
    <row r="6241" hidden="1" x14ac:dyDescent="0.35"/>
    <row r="6242" hidden="1" x14ac:dyDescent="0.35"/>
    <row r="6243" hidden="1" x14ac:dyDescent="0.35"/>
    <row r="6244" hidden="1" x14ac:dyDescent="0.35"/>
    <row r="6245" hidden="1" x14ac:dyDescent="0.35"/>
    <row r="6246" hidden="1" x14ac:dyDescent="0.35"/>
    <row r="6247" hidden="1" x14ac:dyDescent="0.35"/>
    <row r="6248" hidden="1" x14ac:dyDescent="0.35"/>
    <row r="6249" hidden="1" x14ac:dyDescent="0.35"/>
    <row r="6250" hidden="1" x14ac:dyDescent="0.35"/>
    <row r="6251" hidden="1" x14ac:dyDescent="0.35"/>
    <row r="6252" hidden="1" x14ac:dyDescent="0.35"/>
    <row r="6253" hidden="1" x14ac:dyDescent="0.35"/>
    <row r="6254" hidden="1" x14ac:dyDescent="0.35"/>
    <row r="6255" hidden="1" x14ac:dyDescent="0.35"/>
    <row r="6256" hidden="1" x14ac:dyDescent="0.35"/>
    <row r="6257" hidden="1" x14ac:dyDescent="0.35"/>
    <row r="6258" hidden="1" x14ac:dyDescent="0.35"/>
    <row r="6259" hidden="1" x14ac:dyDescent="0.35"/>
    <row r="6260" hidden="1" x14ac:dyDescent="0.35"/>
    <row r="6261" hidden="1" x14ac:dyDescent="0.35"/>
    <row r="6262" hidden="1" x14ac:dyDescent="0.35"/>
    <row r="6263" hidden="1" x14ac:dyDescent="0.35"/>
    <row r="6264" hidden="1" x14ac:dyDescent="0.35"/>
    <row r="6265" hidden="1" x14ac:dyDescent="0.35"/>
    <row r="6266" hidden="1" x14ac:dyDescent="0.35"/>
    <row r="6267" hidden="1" x14ac:dyDescent="0.35"/>
    <row r="6268" hidden="1" x14ac:dyDescent="0.35"/>
    <row r="6269" hidden="1" x14ac:dyDescent="0.35"/>
    <row r="6270" hidden="1" x14ac:dyDescent="0.35"/>
    <row r="6271" hidden="1" x14ac:dyDescent="0.35"/>
    <row r="6272" hidden="1" x14ac:dyDescent="0.35"/>
    <row r="6273" hidden="1" x14ac:dyDescent="0.35"/>
    <row r="6274" hidden="1" x14ac:dyDescent="0.35"/>
    <row r="6275" hidden="1" x14ac:dyDescent="0.35"/>
    <row r="6276" hidden="1" x14ac:dyDescent="0.35"/>
    <row r="6277" hidden="1" x14ac:dyDescent="0.35"/>
    <row r="6278" hidden="1" x14ac:dyDescent="0.35"/>
    <row r="6279" hidden="1" x14ac:dyDescent="0.35"/>
    <row r="6280" hidden="1" x14ac:dyDescent="0.35"/>
    <row r="6281" hidden="1" x14ac:dyDescent="0.35"/>
    <row r="6282" hidden="1" x14ac:dyDescent="0.35"/>
    <row r="6283" hidden="1" x14ac:dyDescent="0.35"/>
    <row r="6284" hidden="1" x14ac:dyDescent="0.35"/>
    <row r="6285" hidden="1" x14ac:dyDescent="0.35"/>
    <row r="6286" hidden="1" x14ac:dyDescent="0.35"/>
    <row r="6287" hidden="1" x14ac:dyDescent="0.35"/>
    <row r="6288" hidden="1" x14ac:dyDescent="0.35"/>
    <row r="6289" hidden="1" x14ac:dyDescent="0.35"/>
    <row r="6290" hidden="1" x14ac:dyDescent="0.35"/>
    <row r="6291" hidden="1" x14ac:dyDescent="0.35"/>
    <row r="6292" hidden="1" x14ac:dyDescent="0.35"/>
    <row r="6293" hidden="1" x14ac:dyDescent="0.35"/>
    <row r="6294" hidden="1" x14ac:dyDescent="0.35"/>
    <row r="6295" hidden="1" x14ac:dyDescent="0.35"/>
    <row r="6296" hidden="1" x14ac:dyDescent="0.35"/>
    <row r="6297" hidden="1" x14ac:dyDescent="0.35"/>
    <row r="6298" hidden="1" x14ac:dyDescent="0.35"/>
    <row r="6299" hidden="1" x14ac:dyDescent="0.35"/>
    <row r="6300" hidden="1" x14ac:dyDescent="0.35"/>
    <row r="6301" hidden="1" x14ac:dyDescent="0.35"/>
    <row r="6302" hidden="1" x14ac:dyDescent="0.35"/>
    <row r="6303" hidden="1" x14ac:dyDescent="0.35"/>
    <row r="6304" hidden="1" x14ac:dyDescent="0.35"/>
    <row r="6305" hidden="1" x14ac:dyDescent="0.35"/>
    <row r="6306" hidden="1" x14ac:dyDescent="0.35"/>
    <row r="6307" hidden="1" x14ac:dyDescent="0.35"/>
    <row r="6308" hidden="1" x14ac:dyDescent="0.35"/>
    <row r="6309" hidden="1" x14ac:dyDescent="0.35"/>
    <row r="6310" hidden="1" x14ac:dyDescent="0.35"/>
    <row r="6312" hidden="1" x14ac:dyDescent="0.35"/>
    <row r="6313" hidden="1" x14ac:dyDescent="0.35"/>
    <row r="6314" hidden="1" x14ac:dyDescent="0.35"/>
    <row r="6315" hidden="1" x14ac:dyDescent="0.35"/>
    <row r="6316" hidden="1" x14ac:dyDescent="0.35"/>
    <row r="6317" hidden="1" x14ac:dyDescent="0.35"/>
    <row r="6319" hidden="1" x14ac:dyDescent="0.35"/>
    <row r="6320" hidden="1" x14ac:dyDescent="0.35"/>
    <row r="6321" hidden="1" x14ac:dyDescent="0.35"/>
    <row r="6322" hidden="1" x14ac:dyDescent="0.35"/>
    <row r="6323" hidden="1" x14ac:dyDescent="0.35"/>
    <row r="6325" hidden="1" x14ac:dyDescent="0.35"/>
    <row r="6326" hidden="1" x14ac:dyDescent="0.35"/>
    <row r="6327" hidden="1" x14ac:dyDescent="0.35"/>
    <row r="6328" hidden="1" x14ac:dyDescent="0.35"/>
    <row r="6329" hidden="1" x14ac:dyDescent="0.35"/>
    <row r="6331" hidden="1" x14ac:dyDescent="0.35"/>
    <row r="6332" hidden="1" x14ac:dyDescent="0.35"/>
    <row r="6333" hidden="1" x14ac:dyDescent="0.35"/>
    <row r="6334" hidden="1" x14ac:dyDescent="0.35"/>
    <row r="6335" hidden="1" x14ac:dyDescent="0.35"/>
    <row r="6336" hidden="1" x14ac:dyDescent="0.35"/>
    <row r="6337" hidden="1" x14ac:dyDescent="0.35"/>
    <row r="6339" hidden="1" x14ac:dyDescent="0.35"/>
    <row r="6340" hidden="1" x14ac:dyDescent="0.35"/>
    <row r="6341" hidden="1" x14ac:dyDescent="0.35"/>
    <row r="6342" hidden="1" x14ac:dyDescent="0.35"/>
    <row r="6343" hidden="1" x14ac:dyDescent="0.35"/>
    <row r="6345" hidden="1" x14ac:dyDescent="0.35"/>
    <row r="6346" hidden="1" x14ac:dyDescent="0.35"/>
    <row r="6347" hidden="1" x14ac:dyDescent="0.35"/>
    <row r="6348" hidden="1" x14ac:dyDescent="0.35"/>
    <row r="6349" hidden="1" x14ac:dyDescent="0.35"/>
    <row r="6351" hidden="1" x14ac:dyDescent="0.35"/>
    <row r="6352" hidden="1" x14ac:dyDescent="0.35"/>
    <row r="6353" hidden="1" x14ac:dyDescent="0.35"/>
    <row r="6354" hidden="1" x14ac:dyDescent="0.35"/>
    <row r="6355" hidden="1" x14ac:dyDescent="0.35"/>
    <row r="6356" hidden="1" x14ac:dyDescent="0.35"/>
    <row r="6357" hidden="1" x14ac:dyDescent="0.35"/>
    <row r="6359" hidden="1" x14ac:dyDescent="0.35"/>
    <row r="6360" hidden="1" x14ac:dyDescent="0.35"/>
    <row r="6361" hidden="1" x14ac:dyDescent="0.35"/>
    <row r="6362" hidden="1" x14ac:dyDescent="0.35"/>
    <row r="6363" hidden="1" x14ac:dyDescent="0.35"/>
    <row r="6364" hidden="1" x14ac:dyDescent="0.35"/>
    <row r="6365" hidden="1" x14ac:dyDescent="0.35"/>
    <row r="6366" hidden="1" x14ac:dyDescent="0.35"/>
    <row r="6367" hidden="1" x14ac:dyDescent="0.35"/>
    <row r="6368" hidden="1" x14ac:dyDescent="0.35"/>
    <row r="6369" hidden="1" x14ac:dyDescent="0.35"/>
    <row r="6370" hidden="1" x14ac:dyDescent="0.35"/>
    <row r="6371" hidden="1" x14ac:dyDescent="0.35"/>
    <row r="6372" hidden="1" x14ac:dyDescent="0.35"/>
    <row r="6373" hidden="1" x14ac:dyDescent="0.35"/>
    <row r="6374" hidden="1" x14ac:dyDescent="0.35"/>
    <row r="6375" hidden="1" x14ac:dyDescent="0.35"/>
    <row r="6376" hidden="1" x14ac:dyDescent="0.35"/>
    <row r="6377" hidden="1" x14ac:dyDescent="0.35"/>
    <row r="6378" hidden="1" x14ac:dyDescent="0.35"/>
    <row r="6379" hidden="1" x14ac:dyDescent="0.35"/>
    <row r="6380" hidden="1" x14ac:dyDescent="0.35"/>
    <row r="6381" hidden="1" x14ac:dyDescent="0.35"/>
    <row r="6382" hidden="1" x14ac:dyDescent="0.35"/>
    <row r="6383" hidden="1" x14ac:dyDescent="0.35"/>
    <row r="6384" hidden="1" x14ac:dyDescent="0.35"/>
    <row r="6385" hidden="1" x14ac:dyDescent="0.35"/>
    <row r="6386" hidden="1" x14ac:dyDescent="0.35"/>
    <row r="6387" hidden="1" x14ac:dyDescent="0.35"/>
    <row r="6389" hidden="1" x14ac:dyDescent="0.35"/>
    <row r="6390" hidden="1" x14ac:dyDescent="0.35"/>
    <row r="6391" hidden="1" x14ac:dyDescent="0.35"/>
    <row r="6392" hidden="1" x14ac:dyDescent="0.35"/>
    <row r="6393" hidden="1" x14ac:dyDescent="0.35"/>
    <row r="6394" hidden="1" x14ac:dyDescent="0.35"/>
    <row r="6395" hidden="1" x14ac:dyDescent="0.35"/>
    <row r="6396" hidden="1" x14ac:dyDescent="0.35"/>
    <row r="6397" hidden="1" x14ac:dyDescent="0.35"/>
    <row r="6398" hidden="1" x14ac:dyDescent="0.35"/>
    <row r="6399" hidden="1" x14ac:dyDescent="0.35"/>
    <row r="6400" hidden="1" x14ac:dyDescent="0.35"/>
    <row r="6401" hidden="1" x14ac:dyDescent="0.35"/>
    <row r="6402" hidden="1" x14ac:dyDescent="0.35"/>
    <row r="6403" hidden="1" x14ac:dyDescent="0.35"/>
    <row r="6404" hidden="1" x14ac:dyDescent="0.35"/>
    <row r="6405" hidden="1" x14ac:dyDescent="0.35"/>
    <row r="6406" hidden="1" x14ac:dyDescent="0.35"/>
    <row r="6407" hidden="1" x14ac:dyDescent="0.35"/>
    <row r="6408" hidden="1" x14ac:dyDescent="0.35"/>
    <row r="6409" hidden="1" x14ac:dyDescent="0.35"/>
    <row r="6410" hidden="1" x14ac:dyDescent="0.35"/>
    <row r="6411" hidden="1" x14ac:dyDescent="0.35"/>
    <row r="6412" hidden="1" x14ac:dyDescent="0.35"/>
    <row r="6414" hidden="1" x14ac:dyDescent="0.35"/>
    <row r="6415" hidden="1" x14ac:dyDescent="0.35"/>
    <row r="6416" hidden="1" x14ac:dyDescent="0.35"/>
    <row r="6417" hidden="1" x14ac:dyDescent="0.35"/>
    <row r="6418" hidden="1" x14ac:dyDescent="0.35"/>
    <row r="6420" hidden="1" x14ac:dyDescent="0.35"/>
    <row r="6421" hidden="1" x14ac:dyDescent="0.35"/>
    <row r="6422" hidden="1" x14ac:dyDescent="0.35"/>
    <row r="6423" hidden="1" x14ac:dyDescent="0.35"/>
    <row r="6424" hidden="1" x14ac:dyDescent="0.35"/>
    <row r="6425" hidden="1" x14ac:dyDescent="0.35"/>
    <row r="6426" hidden="1" x14ac:dyDescent="0.35"/>
    <row r="6427" hidden="1" x14ac:dyDescent="0.35"/>
    <row r="6428" hidden="1" x14ac:dyDescent="0.35"/>
    <row r="6429" hidden="1" x14ac:dyDescent="0.35"/>
    <row r="6430" hidden="1" x14ac:dyDescent="0.35"/>
    <row r="6431" hidden="1" x14ac:dyDescent="0.35"/>
    <row r="6432" hidden="1" x14ac:dyDescent="0.35"/>
    <row r="6433" hidden="1" x14ac:dyDescent="0.35"/>
    <row r="6434" hidden="1" x14ac:dyDescent="0.35"/>
    <row r="6435" hidden="1" x14ac:dyDescent="0.35"/>
    <row r="6436" hidden="1" x14ac:dyDescent="0.35"/>
    <row r="6437" hidden="1" x14ac:dyDescent="0.35"/>
    <row r="6438" hidden="1" x14ac:dyDescent="0.35"/>
    <row r="6439" hidden="1" x14ac:dyDescent="0.35"/>
    <row r="6440" hidden="1" x14ac:dyDescent="0.35"/>
    <row r="6441" hidden="1" x14ac:dyDescent="0.35"/>
    <row r="6442" hidden="1" x14ac:dyDescent="0.35"/>
    <row r="6443" hidden="1" x14ac:dyDescent="0.35"/>
    <row r="6444" hidden="1" x14ac:dyDescent="0.35"/>
    <row r="6445" hidden="1" x14ac:dyDescent="0.35"/>
    <row r="6446" hidden="1" x14ac:dyDescent="0.35"/>
    <row r="6447" hidden="1" x14ac:dyDescent="0.35"/>
    <row r="6448" hidden="1" x14ac:dyDescent="0.35"/>
    <row r="6449" hidden="1" x14ac:dyDescent="0.35"/>
    <row r="6450" hidden="1" x14ac:dyDescent="0.35"/>
    <row r="6451" hidden="1" x14ac:dyDescent="0.35"/>
    <row r="6452" hidden="1" x14ac:dyDescent="0.35"/>
    <row r="6453" hidden="1" x14ac:dyDescent="0.35"/>
    <row r="6454" hidden="1" x14ac:dyDescent="0.35"/>
    <row r="6455" hidden="1" x14ac:dyDescent="0.35"/>
    <row r="6456" hidden="1" x14ac:dyDescent="0.35"/>
    <row r="6457" hidden="1" x14ac:dyDescent="0.35"/>
    <row r="6458" hidden="1" x14ac:dyDescent="0.35"/>
    <row r="6459" hidden="1" x14ac:dyDescent="0.35"/>
    <row r="6460" hidden="1" x14ac:dyDescent="0.35"/>
    <row r="6461" hidden="1" x14ac:dyDescent="0.35"/>
    <row r="6462" hidden="1" x14ac:dyDescent="0.35"/>
    <row r="6463" hidden="1" x14ac:dyDescent="0.35"/>
    <row r="6464" hidden="1" x14ac:dyDescent="0.35"/>
    <row r="6465" hidden="1" x14ac:dyDescent="0.35"/>
    <row r="6466" hidden="1" x14ac:dyDescent="0.35"/>
    <row r="6467" hidden="1" x14ac:dyDescent="0.35"/>
    <row r="6468" hidden="1" x14ac:dyDescent="0.35"/>
    <row r="6469" hidden="1" x14ac:dyDescent="0.35"/>
    <row r="6470" hidden="1" x14ac:dyDescent="0.35"/>
    <row r="6471" hidden="1" x14ac:dyDescent="0.35"/>
    <row r="6472" hidden="1" x14ac:dyDescent="0.35"/>
    <row r="6473" hidden="1" x14ac:dyDescent="0.35"/>
    <row r="6474" hidden="1" x14ac:dyDescent="0.35"/>
    <row r="6475" hidden="1" x14ac:dyDescent="0.35"/>
    <row r="6476" hidden="1" x14ac:dyDescent="0.35"/>
    <row r="6477" hidden="1" x14ac:dyDescent="0.35"/>
    <row r="6478" hidden="1" x14ac:dyDescent="0.35"/>
    <row r="6479" hidden="1" x14ac:dyDescent="0.35"/>
    <row r="6480" hidden="1" x14ac:dyDescent="0.35"/>
    <row r="6481" hidden="1" x14ac:dyDescent="0.35"/>
    <row r="6482" hidden="1" x14ac:dyDescent="0.35"/>
    <row r="6483" hidden="1" x14ac:dyDescent="0.35"/>
    <row r="6484" hidden="1" x14ac:dyDescent="0.35"/>
    <row r="6485" hidden="1" x14ac:dyDescent="0.35"/>
    <row r="6486" hidden="1" x14ac:dyDescent="0.35"/>
    <row r="6487" hidden="1" x14ac:dyDescent="0.35"/>
    <row r="6488" hidden="1" x14ac:dyDescent="0.35"/>
    <row r="6489" hidden="1" x14ac:dyDescent="0.35"/>
    <row r="6490" hidden="1" x14ac:dyDescent="0.35"/>
    <row r="6491" hidden="1" x14ac:dyDescent="0.35"/>
    <row r="6492" hidden="1" x14ac:dyDescent="0.35"/>
    <row r="6493" hidden="1" x14ac:dyDescent="0.35"/>
    <row r="6494" hidden="1" x14ac:dyDescent="0.35"/>
    <row r="6495" hidden="1" x14ac:dyDescent="0.35"/>
    <row r="6496" hidden="1" x14ac:dyDescent="0.35"/>
    <row r="6497" hidden="1" x14ac:dyDescent="0.35"/>
    <row r="6498" hidden="1" x14ac:dyDescent="0.35"/>
    <row r="6499" hidden="1" x14ac:dyDescent="0.35"/>
    <row r="6500" hidden="1" x14ac:dyDescent="0.35"/>
    <row r="6501" hidden="1" x14ac:dyDescent="0.35"/>
    <row r="6502" hidden="1" x14ac:dyDescent="0.35"/>
    <row r="6503" hidden="1" x14ac:dyDescent="0.35"/>
    <row r="6504" hidden="1" x14ac:dyDescent="0.35"/>
    <row r="6505" hidden="1" x14ac:dyDescent="0.35"/>
    <row r="6506" hidden="1" x14ac:dyDescent="0.35"/>
    <row r="6507" hidden="1" x14ac:dyDescent="0.35"/>
    <row r="6508" hidden="1" x14ac:dyDescent="0.35"/>
    <row r="6509" hidden="1" x14ac:dyDescent="0.35"/>
    <row r="6510" hidden="1" x14ac:dyDescent="0.35"/>
    <row r="6511" hidden="1" x14ac:dyDescent="0.35"/>
    <row r="6512" hidden="1" x14ac:dyDescent="0.35"/>
    <row r="6513" hidden="1" x14ac:dyDescent="0.35"/>
    <row r="6514" hidden="1" x14ac:dyDescent="0.35"/>
    <row r="6515" hidden="1" x14ac:dyDescent="0.35"/>
    <row r="6516" hidden="1" x14ac:dyDescent="0.35"/>
    <row r="6517" hidden="1" x14ac:dyDescent="0.35"/>
    <row r="6518" hidden="1" x14ac:dyDescent="0.35"/>
    <row r="6519" hidden="1" x14ac:dyDescent="0.35"/>
    <row r="6520" hidden="1" x14ac:dyDescent="0.35"/>
    <row r="6521" hidden="1" x14ac:dyDescent="0.35"/>
    <row r="6522" hidden="1" x14ac:dyDescent="0.35"/>
    <row r="6523" hidden="1" x14ac:dyDescent="0.35"/>
    <row r="6524" hidden="1" x14ac:dyDescent="0.35"/>
    <row r="6525" hidden="1" x14ac:dyDescent="0.35"/>
    <row r="6526" hidden="1" x14ac:dyDescent="0.35"/>
    <row r="6527" hidden="1" x14ac:dyDescent="0.35"/>
    <row r="6528" hidden="1" x14ac:dyDescent="0.35"/>
    <row r="6529" hidden="1" x14ac:dyDescent="0.35"/>
    <row r="6530" hidden="1" x14ac:dyDescent="0.35"/>
    <row r="6531" hidden="1" x14ac:dyDescent="0.35"/>
    <row r="6532" hidden="1" x14ac:dyDescent="0.35"/>
    <row r="6533" hidden="1" x14ac:dyDescent="0.35"/>
    <row r="6534" hidden="1" x14ac:dyDescent="0.35"/>
    <row r="6535" hidden="1" x14ac:dyDescent="0.35"/>
    <row r="6536" hidden="1" x14ac:dyDescent="0.35"/>
    <row r="6537" hidden="1" x14ac:dyDescent="0.35"/>
    <row r="6538" hidden="1" x14ac:dyDescent="0.35"/>
    <row r="6539" hidden="1" x14ac:dyDescent="0.35"/>
    <row r="6540" hidden="1" x14ac:dyDescent="0.35"/>
    <row r="6541" hidden="1" x14ac:dyDescent="0.35"/>
    <row r="6542" hidden="1" x14ac:dyDescent="0.35"/>
    <row r="6543" hidden="1" x14ac:dyDescent="0.35"/>
    <row r="6544" hidden="1" x14ac:dyDescent="0.35"/>
    <row r="6545" hidden="1" x14ac:dyDescent="0.35"/>
    <row r="6546" hidden="1" x14ac:dyDescent="0.35"/>
    <row r="6547" hidden="1" x14ac:dyDescent="0.35"/>
    <row r="6548" hidden="1" x14ac:dyDescent="0.35"/>
    <row r="6549" hidden="1" x14ac:dyDescent="0.35"/>
    <row r="6550" hidden="1" x14ac:dyDescent="0.35"/>
    <row r="6551" hidden="1" x14ac:dyDescent="0.35"/>
    <row r="6552" hidden="1" x14ac:dyDescent="0.35"/>
    <row r="6553" hidden="1" x14ac:dyDescent="0.35"/>
    <row r="6554" hidden="1" x14ac:dyDescent="0.35"/>
    <row r="6555" hidden="1" x14ac:dyDescent="0.35"/>
    <row r="6556" hidden="1" x14ac:dyDescent="0.35"/>
    <row r="6557" hidden="1" x14ac:dyDescent="0.35"/>
    <row r="6558" hidden="1" x14ac:dyDescent="0.35"/>
    <row r="6559" hidden="1" x14ac:dyDescent="0.35"/>
    <row r="6560" hidden="1" x14ac:dyDescent="0.35"/>
    <row r="6561" hidden="1" x14ac:dyDescent="0.35"/>
    <row r="6562" hidden="1" x14ac:dyDescent="0.35"/>
    <row r="6563" hidden="1" x14ac:dyDescent="0.35"/>
    <row r="6564" hidden="1" x14ac:dyDescent="0.35"/>
    <row r="6565" hidden="1" x14ac:dyDescent="0.35"/>
    <row r="6566" hidden="1" x14ac:dyDescent="0.35"/>
    <row r="6567" hidden="1" x14ac:dyDescent="0.35"/>
    <row r="6568" hidden="1" x14ac:dyDescent="0.35"/>
    <row r="6569" hidden="1" x14ac:dyDescent="0.35"/>
    <row r="6570" hidden="1" x14ac:dyDescent="0.35"/>
    <row r="6571" hidden="1" x14ac:dyDescent="0.35"/>
    <row r="6572" hidden="1" x14ac:dyDescent="0.35"/>
    <row r="6573" hidden="1" x14ac:dyDescent="0.35"/>
    <row r="6574" hidden="1" x14ac:dyDescent="0.35"/>
    <row r="6575" hidden="1" x14ac:dyDescent="0.35"/>
    <row r="6576" hidden="1" x14ac:dyDescent="0.35"/>
    <row r="6577" hidden="1" x14ac:dyDescent="0.35"/>
    <row r="6578" hidden="1" x14ac:dyDescent="0.35"/>
    <row r="6579" hidden="1" x14ac:dyDescent="0.35"/>
    <row r="6580" hidden="1" x14ac:dyDescent="0.35"/>
    <row r="6581" hidden="1" x14ac:dyDescent="0.35"/>
    <row r="6582" hidden="1" x14ac:dyDescent="0.35"/>
    <row r="6583" hidden="1" x14ac:dyDescent="0.35"/>
    <row r="6584" hidden="1" x14ac:dyDescent="0.35"/>
    <row r="6585" hidden="1" x14ac:dyDescent="0.35"/>
    <row r="6586" hidden="1" x14ac:dyDescent="0.35"/>
    <row r="6587" hidden="1" x14ac:dyDescent="0.35"/>
    <row r="6588" hidden="1" x14ac:dyDescent="0.35"/>
    <row r="6589" hidden="1" x14ac:dyDescent="0.35"/>
    <row r="6590" hidden="1" x14ac:dyDescent="0.35"/>
    <row r="6591" hidden="1" x14ac:dyDescent="0.35"/>
    <row r="6592" hidden="1" x14ac:dyDescent="0.35"/>
    <row r="6593" hidden="1" x14ac:dyDescent="0.35"/>
    <row r="6594" hidden="1" x14ac:dyDescent="0.35"/>
    <row r="6595" hidden="1" x14ac:dyDescent="0.35"/>
    <row r="6596" hidden="1" x14ac:dyDescent="0.35"/>
    <row r="6597" hidden="1" x14ac:dyDescent="0.35"/>
    <row r="6598" hidden="1" x14ac:dyDescent="0.35"/>
    <row r="6599" hidden="1" x14ac:dyDescent="0.35"/>
    <row r="6600" hidden="1" x14ac:dyDescent="0.35"/>
    <row r="6601" hidden="1" x14ac:dyDescent="0.35"/>
    <row r="6602" hidden="1" x14ac:dyDescent="0.35"/>
    <row r="6603" hidden="1" x14ac:dyDescent="0.35"/>
    <row r="6604" hidden="1" x14ac:dyDescent="0.35"/>
    <row r="6605" hidden="1" x14ac:dyDescent="0.35"/>
    <row r="6606" hidden="1" x14ac:dyDescent="0.35"/>
    <row r="6607" hidden="1" x14ac:dyDescent="0.35"/>
    <row r="6608" hidden="1" x14ac:dyDescent="0.35"/>
    <row r="6609" hidden="1" x14ac:dyDescent="0.35"/>
    <row r="6610" hidden="1" x14ac:dyDescent="0.35"/>
    <row r="6611" hidden="1" x14ac:dyDescent="0.35"/>
    <row r="6612" hidden="1" x14ac:dyDescent="0.35"/>
    <row r="6613" hidden="1" x14ac:dyDescent="0.35"/>
    <row r="6614" hidden="1" x14ac:dyDescent="0.35"/>
    <row r="6615" hidden="1" x14ac:dyDescent="0.35"/>
    <row r="6616" hidden="1" x14ac:dyDescent="0.35"/>
    <row r="6617" hidden="1" x14ac:dyDescent="0.35"/>
    <row r="6618" hidden="1" x14ac:dyDescent="0.35"/>
    <row r="6619" hidden="1" x14ac:dyDescent="0.35"/>
    <row r="6620" hidden="1" x14ac:dyDescent="0.35"/>
    <row r="6621" hidden="1" x14ac:dyDescent="0.35"/>
    <row r="6622" hidden="1" x14ac:dyDescent="0.35"/>
    <row r="6623" hidden="1" x14ac:dyDescent="0.35"/>
    <row r="6624" hidden="1" x14ac:dyDescent="0.35"/>
    <row r="6625" hidden="1" x14ac:dyDescent="0.35"/>
    <row r="6626" hidden="1" x14ac:dyDescent="0.35"/>
    <row r="6627" hidden="1" x14ac:dyDescent="0.35"/>
    <row r="6628" hidden="1" x14ac:dyDescent="0.35"/>
    <row r="6629" hidden="1" x14ac:dyDescent="0.35"/>
    <row r="6630" hidden="1" x14ac:dyDescent="0.35"/>
    <row r="6631" hidden="1" x14ac:dyDescent="0.35"/>
    <row r="6632" hidden="1" x14ac:dyDescent="0.35"/>
    <row r="6633" hidden="1" x14ac:dyDescent="0.35"/>
    <row r="6634" hidden="1" x14ac:dyDescent="0.35"/>
    <row r="6635" hidden="1" x14ac:dyDescent="0.35"/>
    <row r="6636" hidden="1" x14ac:dyDescent="0.35"/>
    <row r="6637" hidden="1" x14ac:dyDescent="0.35"/>
    <row r="6638" hidden="1" x14ac:dyDescent="0.35"/>
    <row r="6639" hidden="1" x14ac:dyDescent="0.35"/>
    <row r="6640" hidden="1" x14ac:dyDescent="0.35"/>
    <row r="6641" hidden="1" x14ac:dyDescent="0.35"/>
    <row r="6642" hidden="1" x14ac:dyDescent="0.35"/>
    <row r="6643" hidden="1" x14ac:dyDescent="0.35"/>
    <row r="6644" hidden="1" x14ac:dyDescent="0.35"/>
    <row r="6645" hidden="1" x14ac:dyDescent="0.35"/>
    <row r="6646" hidden="1" x14ac:dyDescent="0.35"/>
    <row r="6647" hidden="1" x14ac:dyDescent="0.35"/>
    <row r="6648" hidden="1" x14ac:dyDescent="0.35"/>
    <row r="6649" hidden="1" x14ac:dyDescent="0.35"/>
    <row r="6650" hidden="1" x14ac:dyDescent="0.35"/>
    <row r="6651" hidden="1" x14ac:dyDescent="0.35"/>
    <row r="6652" hidden="1" x14ac:dyDescent="0.35"/>
    <row r="6653" hidden="1" x14ac:dyDescent="0.35"/>
    <row r="6654" hidden="1" x14ac:dyDescent="0.35"/>
    <row r="6655" hidden="1" x14ac:dyDescent="0.35"/>
    <row r="6656" hidden="1" x14ac:dyDescent="0.35"/>
    <row r="6657" hidden="1" x14ac:dyDescent="0.35"/>
    <row r="6658" hidden="1" x14ac:dyDescent="0.35"/>
    <row r="6659" hidden="1" x14ac:dyDescent="0.35"/>
    <row r="6660" hidden="1" x14ac:dyDescent="0.35"/>
    <row r="6661" hidden="1" x14ac:dyDescent="0.35"/>
    <row r="6662" hidden="1" x14ac:dyDescent="0.35"/>
    <row r="6663" hidden="1" x14ac:dyDescent="0.35"/>
    <row r="6664" hidden="1" x14ac:dyDescent="0.35"/>
    <row r="6665" hidden="1" x14ac:dyDescent="0.35"/>
    <row r="6666" hidden="1" x14ac:dyDescent="0.35"/>
    <row r="6667" hidden="1" x14ac:dyDescent="0.35"/>
    <row r="6668" hidden="1" x14ac:dyDescent="0.35"/>
    <row r="6669" hidden="1" x14ac:dyDescent="0.35"/>
    <row r="6670" hidden="1" x14ac:dyDescent="0.35"/>
    <row r="6671" hidden="1" x14ac:dyDescent="0.35"/>
    <row r="6672" hidden="1" x14ac:dyDescent="0.35"/>
    <row r="6673" hidden="1" x14ac:dyDescent="0.35"/>
    <row r="6674" hidden="1" x14ac:dyDescent="0.35"/>
    <row r="6675" hidden="1" x14ac:dyDescent="0.35"/>
    <row r="6676" hidden="1" x14ac:dyDescent="0.35"/>
    <row r="6677" hidden="1" x14ac:dyDescent="0.35"/>
    <row r="6678" hidden="1" x14ac:dyDescent="0.35"/>
    <row r="6679" hidden="1" x14ac:dyDescent="0.35"/>
    <row r="6680" hidden="1" x14ac:dyDescent="0.35"/>
    <row r="6681" hidden="1" x14ac:dyDescent="0.35"/>
    <row r="6682" hidden="1" x14ac:dyDescent="0.35"/>
    <row r="6683" hidden="1" x14ac:dyDescent="0.35"/>
    <row r="6684" hidden="1" x14ac:dyDescent="0.35"/>
    <row r="6685" hidden="1" x14ac:dyDescent="0.35"/>
    <row r="6686" hidden="1" x14ac:dyDescent="0.35"/>
    <row r="6687" hidden="1" x14ac:dyDescent="0.35"/>
    <row r="6688" hidden="1" x14ac:dyDescent="0.35"/>
    <row r="6689" hidden="1" x14ac:dyDescent="0.35"/>
    <row r="6690" hidden="1" x14ac:dyDescent="0.35"/>
    <row r="6691" hidden="1" x14ac:dyDescent="0.35"/>
    <row r="6692" hidden="1" x14ac:dyDescent="0.35"/>
    <row r="6693" hidden="1" x14ac:dyDescent="0.35"/>
    <row r="6694" hidden="1" x14ac:dyDescent="0.35"/>
    <row r="6695" hidden="1" x14ac:dyDescent="0.35"/>
    <row r="6696" hidden="1" x14ac:dyDescent="0.35"/>
    <row r="6697" hidden="1" x14ac:dyDescent="0.35"/>
    <row r="6698" hidden="1" x14ac:dyDescent="0.35"/>
    <row r="6699" hidden="1" x14ac:dyDescent="0.35"/>
    <row r="6700" hidden="1" x14ac:dyDescent="0.35"/>
    <row r="6701" hidden="1" x14ac:dyDescent="0.35"/>
    <row r="6702" hidden="1" x14ac:dyDescent="0.35"/>
    <row r="6703" hidden="1" x14ac:dyDescent="0.35"/>
    <row r="6704" hidden="1" x14ac:dyDescent="0.35"/>
    <row r="6705" hidden="1" x14ac:dyDescent="0.35"/>
    <row r="6708" hidden="1" x14ac:dyDescent="0.35"/>
    <row r="6709" hidden="1" x14ac:dyDescent="0.35"/>
    <row r="6710" hidden="1" x14ac:dyDescent="0.35"/>
    <row r="6711" hidden="1" x14ac:dyDescent="0.35"/>
    <row r="6712" hidden="1" x14ac:dyDescent="0.35"/>
    <row r="6713" hidden="1" x14ac:dyDescent="0.35"/>
    <row r="6714" hidden="1" x14ac:dyDescent="0.35"/>
    <row r="6717" hidden="1" x14ac:dyDescent="0.35"/>
    <row r="6718" hidden="1" x14ac:dyDescent="0.35"/>
    <row r="6719" hidden="1" x14ac:dyDescent="0.35"/>
    <row r="6720" hidden="1" x14ac:dyDescent="0.35"/>
    <row r="6721" hidden="1" x14ac:dyDescent="0.35"/>
    <row r="6722" hidden="1" x14ac:dyDescent="0.35"/>
    <row r="6723" hidden="1" x14ac:dyDescent="0.35"/>
    <row r="6725" hidden="1" x14ac:dyDescent="0.35"/>
    <row r="6726" hidden="1" x14ac:dyDescent="0.35"/>
    <row r="6727" hidden="1" x14ac:dyDescent="0.35"/>
    <row r="6728" hidden="1" x14ac:dyDescent="0.35"/>
    <row r="6729" hidden="1" x14ac:dyDescent="0.35"/>
    <row r="6730" hidden="1" x14ac:dyDescent="0.35"/>
    <row r="6733" hidden="1" x14ac:dyDescent="0.35"/>
    <row r="6734" hidden="1" x14ac:dyDescent="0.35"/>
    <row r="6735" hidden="1" x14ac:dyDescent="0.35"/>
    <row r="6736" hidden="1" x14ac:dyDescent="0.35"/>
    <row r="6737" hidden="1" x14ac:dyDescent="0.35"/>
    <row r="6738" hidden="1" x14ac:dyDescent="0.35"/>
    <row r="6742" hidden="1" x14ac:dyDescent="0.35"/>
    <row r="6743" hidden="1" x14ac:dyDescent="0.35"/>
    <row r="6744" hidden="1" x14ac:dyDescent="0.35"/>
    <row r="6745" hidden="1" x14ac:dyDescent="0.35"/>
    <row r="6746" hidden="1" x14ac:dyDescent="0.35"/>
    <row r="6750" hidden="1" x14ac:dyDescent="0.35"/>
    <row r="6751" hidden="1" x14ac:dyDescent="0.35"/>
    <row r="6752" hidden="1" x14ac:dyDescent="0.35"/>
    <row r="6753" hidden="1" x14ac:dyDescent="0.35"/>
    <row r="6754" hidden="1" x14ac:dyDescent="0.35"/>
    <row r="6755" hidden="1" x14ac:dyDescent="0.35"/>
    <row r="6758" hidden="1" x14ac:dyDescent="0.35"/>
    <row r="6759" hidden="1" x14ac:dyDescent="0.35"/>
    <row r="6760" hidden="1" x14ac:dyDescent="0.35"/>
    <row r="6761" hidden="1" x14ac:dyDescent="0.35"/>
    <row r="6762" hidden="1" x14ac:dyDescent="0.35"/>
    <row r="6765" hidden="1" x14ac:dyDescent="0.35"/>
    <row r="6766" hidden="1" x14ac:dyDescent="0.35"/>
    <row r="6767" hidden="1" x14ac:dyDescent="0.35"/>
    <row r="6768" hidden="1" x14ac:dyDescent="0.35"/>
    <row r="6769" hidden="1" x14ac:dyDescent="0.35"/>
    <row r="6770" hidden="1" x14ac:dyDescent="0.35"/>
    <row r="6773" hidden="1" x14ac:dyDescent="0.35"/>
    <row r="6774" hidden="1" x14ac:dyDescent="0.35"/>
    <row r="6775" hidden="1" x14ac:dyDescent="0.35"/>
    <row r="6776" hidden="1" x14ac:dyDescent="0.35"/>
    <row r="6777" hidden="1" x14ac:dyDescent="0.35"/>
    <row r="6778" hidden="1" x14ac:dyDescent="0.35"/>
    <row r="6781" hidden="1" x14ac:dyDescent="0.35"/>
    <row r="6782" hidden="1" x14ac:dyDescent="0.35"/>
    <row r="6783" hidden="1" x14ac:dyDescent="0.35"/>
    <row r="6784" hidden="1" x14ac:dyDescent="0.35"/>
    <row r="6785" hidden="1" x14ac:dyDescent="0.35"/>
    <row r="6786" hidden="1" x14ac:dyDescent="0.35"/>
    <row r="6787" hidden="1" x14ac:dyDescent="0.35"/>
    <row r="6790" hidden="1" x14ac:dyDescent="0.35"/>
    <row r="6791" hidden="1" x14ac:dyDescent="0.35"/>
    <row r="6792" hidden="1" x14ac:dyDescent="0.35"/>
    <row r="6793" hidden="1" x14ac:dyDescent="0.35"/>
    <row r="6794" hidden="1" x14ac:dyDescent="0.35"/>
    <row r="6795" hidden="1" x14ac:dyDescent="0.35"/>
    <row r="6798" hidden="1" x14ac:dyDescent="0.35"/>
    <row r="6799" hidden="1" x14ac:dyDescent="0.35"/>
    <row r="6800" hidden="1" x14ac:dyDescent="0.35"/>
    <row r="6801" hidden="1" x14ac:dyDescent="0.35"/>
    <row r="6802" hidden="1" x14ac:dyDescent="0.35"/>
    <row r="6803" hidden="1" x14ac:dyDescent="0.35"/>
    <row r="6805" hidden="1" x14ac:dyDescent="0.35"/>
    <row r="6806" hidden="1" x14ac:dyDescent="0.35"/>
    <row r="6807" hidden="1" x14ac:dyDescent="0.35"/>
    <row r="6808" hidden="1" x14ac:dyDescent="0.35"/>
    <row r="6809" hidden="1" x14ac:dyDescent="0.35"/>
    <row r="6810" hidden="1" x14ac:dyDescent="0.35"/>
    <row r="6811" hidden="1" x14ac:dyDescent="0.35"/>
    <row r="6814" hidden="1" x14ac:dyDescent="0.35"/>
    <row r="6815" hidden="1" x14ac:dyDescent="0.35"/>
    <row r="6816" hidden="1" x14ac:dyDescent="0.35"/>
    <row r="6817" hidden="1" x14ac:dyDescent="0.35"/>
    <row r="6818" hidden="1" x14ac:dyDescent="0.35"/>
    <row r="6819" hidden="1" x14ac:dyDescent="0.35"/>
    <row r="6822" hidden="1" x14ac:dyDescent="0.35"/>
    <row r="6823" hidden="1" x14ac:dyDescent="0.35"/>
    <row r="6824" hidden="1" x14ac:dyDescent="0.35"/>
    <row r="6825" hidden="1" x14ac:dyDescent="0.35"/>
    <row r="6828" hidden="1" x14ac:dyDescent="0.35"/>
    <row r="6829" hidden="1" x14ac:dyDescent="0.35"/>
    <row r="6830" hidden="1" x14ac:dyDescent="0.35"/>
    <row r="6831" hidden="1" x14ac:dyDescent="0.35"/>
    <row r="6832" hidden="1" x14ac:dyDescent="0.35"/>
    <row r="6834" hidden="1" x14ac:dyDescent="0.35"/>
    <row r="6835" hidden="1" x14ac:dyDescent="0.35"/>
    <row r="6836" hidden="1" x14ac:dyDescent="0.35"/>
    <row r="6837" hidden="1" x14ac:dyDescent="0.35"/>
    <row r="6838" hidden="1" x14ac:dyDescent="0.35"/>
    <row r="6839" hidden="1" x14ac:dyDescent="0.35"/>
    <row r="6840" hidden="1" x14ac:dyDescent="0.35"/>
    <row r="6841" hidden="1" x14ac:dyDescent="0.35"/>
    <row r="6842" hidden="1" x14ac:dyDescent="0.35"/>
    <row r="6844" hidden="1" x14ac:dyDescent="0.35"/>
    <row r="6845" hidden="1" x14ac:dyDescent="0.35"/>
    <row r="6846" hidden="1" x14ac:dyDescent="0.35"/>
    <row r="6847" hidden="1" x14ac:dyDescent="0.35"/>
    <row r="6848" hidden="1" x14ac:dyDescent="0.35"/>
    <row r="6849" hidden="1" x14ac:dyDescent="0.35"/>
    <row r="6851" hidden="1" x14ac:dyDescent="0.35"/>
    <row r="6852" hidden="1" x14ac:dyDescent="0.35"/>
    <row r="6853" hidden="1" x14ac:dyDescent="0.35"/>
    <row r="6854" hidden="1" x14ac:dyDescent="0.35"/>
    <row r="6855" hidden="1" x14ac:dyDescent="0.35"/>
    <row r="6856" hidden="1" x14ac:dyDescent="0.35"/>
    <row r="6858" hidden="1" x14ac:dyDescent="0.35"/>
    <row r="6859" hidden="1" x14ac:dyDescent="0.35"/>
    <row r="6860" hidden="1" x14ac:dyDescent="0.35"/>
    <row r="6861" hidden="1" x14ac:dyDescent="0.35"/>
    <row r="6862" hidden="1" x14ac:dyDescent="0.35"/>
    <row r="6864" hidden="1" x14ac:dyDescent="0.35"/>
    <row r="6865" hidden="1" x14ac:dyDescent="0.35"/>
    <row r="6866" hidden="1" x14ac:dyDescent="0.35"/>
    <row r="6867" hidden="1" x14ac:dyDescent="0.35"/>
    <row r="6868" hidden="1" x14ac:dyDescent="0.35"/>
    <row r="6869" hidden="1" x14ac:dyDescent="0.35"/>
    <row r="6870" hidden="1" x14ac:dyDescent="0.35"/>
    <row r="6871" hidden="1" x14ac:dyDescent="0.35"/>
    <row r="6872" hidden="1" x14ac:dyDescent="0.35"/>
    <row r="6873" hidden="1" x14ac:dyDescent="0.35"/>
    <row r="6874" hidden="1" x14ac:dyDescent="0.35"/>
    <row r="6875" hidden="1" x14ac:dyDescent="0.35"/>
    <row r="6876" hidden="1" x14ac:dyDescent="0.35"/>
    <row r="6877" hidden="1" x14ac:dyDescent="0.35"/>
    <row r="6878" hidden="1" x14ac:dyDescent="0.35"/>
    <row r="6879" hidden="1" x14ac:dyDescent="0.35"/>
    <row r="6880" hidden="1" x14ac:dyDescent="0.35"/>
    <row r="6881" hidden="1" x14ac:dyDescent="0.35"/>
    <row r="6882" hidden="1" x14ac:dyDescent="0.35"/>
    <row r="6883" hidden="1" x14ac:dyDescent="0.35"/>
    <row r="6884" hidden="1" x14ac:dyDescent="0.35"/>
    <row r="6885" hidden="1" x14ac:dyDescent="0.35"/>
    <row r="6886" hidden="1" x14ac:dyDescent="0.35"/>
    <row r="6887" hidden="1" x14ac:dyDescent="0.35"/>
    <row r="6888" hidden="1" x14ac:dyDescent="0.35"/>
    <row r="6889" hidden="1" x14ac:dyDescent="0.35"/>
    <row r="6890" hidden="1" x14ac:dyDescent="0.35"/>
    <row r="6891" hidden="1" x14ac:dyDescent="0.35"/>
    <row r="6892" hidden="1" x14ac:dyDescent="0.35"/>
    <row r="6893" hidden="1" x14ac:dyDescent="0.35"/>
    <row r="6894" hidden="1" x14ac:dyDescent="0.35"/>
    <row r="6895" hidden="1" x14ac:dyDescent="0.35"/>
    <row r="6896" hidden="1" x14ac:dyDescent="0.35"/>
    <row r="6897" hidden="1" x14ac:dyDescent="0.35"/>
    <row r="6898" hidden="1" x14ac:dyDescent="0.35"/>
    <row r="6899" hidden="1" x14ac:dyDescent="0.35"/>
    <row r="6900" hidden="1" x14ac:dyDescent="0.35"/>
    <row r="6901" hidden="1" x14ac:dyDescent="0.35"/>
    <row r="6902" hidden="1" x14ac:dyDescent="0.35"/>
    <row r="6903" hidden="1" x14ac:dyDescent="0.35"/>
    <row r="6904" hidden="1" x14ac:dyDescent="0.35"/>
    <row r="6905" hidden="1" x14ac:dyDescent="0.35"/>
    <row r="6906" hidden="1" x14ac:dyDescent="0.35"/>
    <row r="6907" hidden="1" x14ac:dyDescent="0.35"/>
    <row r="6908" hidden="1" x14ac:dyDescent="0.35"/>
    <row r="6909" hidden="1" x14ac:dyDescent="0.35"/>
    <row r="6910" hidden="1" x14ac:dyDescent="0.35"/>
    <row r="6911" hidden="1" x14ac:dyDescent="0.35"/>
    <row r="6912" hidden="1" x14ac:dyDescent="0.35"/>
    <row r="6913" hidden="1" x14ac:dyDescent="0.35"/>
    <row r="6914" hidden="1" x14ac:dyDescent="0.35"/>
    <row r="6915" hidden="1" x14ac:dyDescent="0.35"/>
    <row r="6916" hidden="1" x14ac:dyDescent="0.35"/>
    <row r="6917" hidden="1" x14ac:dyDescent="0.35"/>
    <row r="6918" hidden="1" x14ac:dyDescent="0.35"/>
    <row r="6919" hidden="1" x14ac:dyDescent="0.35"/>
    <row r="6920" hidden="1" x14ac:dyDescent="0.35"/>
    <row r="6921" hidden="1" x14ac:dyDescent="0.35"/>
    <row r="6922" hidden="1" x14ac:dyDescent="0.35"/>
    <row r="6923" hidden="1" x14ac:dyDescent="0.35"/>
    <row r="6924" hidden="1" x14ac:dyDescent="0.35"/>
    <row r="6925" hidden="1" x14ac:dyDescent="0.35"/>
    <row r="6926" hidden="1" x14ac:dyDescent="0.35"/>
    <row r="6927" hidden="1" x14ac:dyDescent="0.35"/>
    <row r="6928" hidden="1" x14ac:dyDescent="0.35"/>
    <row r="6929" hidden="1" x14ac:dyDescent="0.35"/>
    <row r="6930" hidden="1" x14ac:dyDescent="0.35"/>
    <row r="6931" hidden="1" x14ac:dyDescent="0.35"/>
    <row r="6932" hidden="1" x14ac:dyDescent="0.35"/>
    <row r="6933" hidden="1" x14ac:dyDescent="0.35"/>
    <row r="6934" hidden="1" x14ac:dyDescent="0.35"/>
    <row r="6935" hidden="1" x14ac:dyDescent="0.35"/>
    <row r="6936" hidden="1" x14ac:dyDescent="0.35"/>
    <row r="6937" hidden="1" x14ac:dyDescent="0.35"/>
    <row r="6938" hidden="1" x14ac:dyDescent="0.35"/>
    <row r="6939" hidden="1" x14ac:dyDescent="0.35"/>
    <row r="6940" hidden="1" x14ac:dyDescent="0.35"/>
    <row r="6941" hidden="1" x14ac:dyDescent="0.35"/>
    <row r="6942" hidden="1" x14ac:dyDescent="0.35"/>
    <row r="6943" hidden="1" x14ac:dyDescent="0.35"/>
    <row r="6944" hidden="1" x14ac:dyDescent="0.35"/>
    <row r="6945" hidden="1" x14ac:dyDescent="0.35"/>
    <row r="6946" hidden="1" x14ac:dyDescent="0.35"/>
    <row r="6947" hidden="1" x14ac:dyDescent="0.35"/>
    <row r="6948" hidden="1" x14ac:dyDescent="0.35"/>
    <row r="6949" hidden="1" x14ac:dyDescent="0.35"/>
    <row r="6950" hidden="1" x14ac:dyDescent="0.35"/>
    <row r="6951" hidden="1" x14ac:dyDescent="0.35"/>
    <row r="6952" hidden="1" x14ac:dyDescent="0.35"/>
    <row r="6953" hidden="1" x14ac:dyDescent="0.35"/>
    <row r="6954" hidden="1" x14ac:dyDescent="0.35"/>
    <row r="6955" hidden="1" x14ac:dyDescent="0.35"/>
    <row r="6956" hidden="1" x14ac:dyDescent="0.35"/>
    <row r="6957" hidden="1" x14ac:dyDescent="0.35"/>
    <row r="6958" hidden="1" x14ac:dyDescent="0.35"/>
    <row r="6959" hidden="1" x14ac:dyDescent="0.35"/>
    <row r="6960" hidden="1" x14ac:dyDescent="0.35"/>
    <row r="6961" hidden="1" x14ac:dyDescent="0.35"/>
    <row r="6962" hidden="1" x14ac:dyDescent="0.35"/>
    <row r="6963" hidden="1" x14ac:dyDescent="0.35"/>
    <row r="6964" hidden="1" x14ac:dyDescent="0.35"/>
    <row r="6965" hidden="1" x14ac:dyDescent="0.35"/>
    <row r="6966" hidden="1" x14ac:dyDescent="0.35"/>
    <row r="6967" hidden="1" x14ac:dyDescent="0.35"/>
    <row r="6968" hidden="1" x14ac:dyDescent="0.35"/>
    <row r="6969" hidden="1" x14ac:dyDescent="0.35"/>
    <row r="6970" hidden="1" x14ac:dyDescent="0.35"/>
    <row r="6971" hidden="1" x14ac:dyDescent="0.35"/>
    <row r="6972" hidden="1" x14ac:dyDescent="0.35"/>
    <row r="6973" hidden="1" x14ac:dyDescent="0.35"/>
    <row r="6974" hidden="1" x14ac:dyDescent="0.35"/>
    <row r="6975" hidden="1" x14ac:dyDescent="0.35"/>
    <row r="6976" hidden="1" x14ac:dyDescent="0.35"/>
    <row r="6977" hidden="1" x14ac:dyDescent="0.35"/>
    <row r="6978" hidden="1" x14ac:dyDescent="0.35"/>
    <row r="6979" hidden="1" x14ac:dyDescent="0.35"/>
    <row r="6980" hidden="1" x14ac:dyDescent="0.35"/>
    <row r="6981" hidden="1" x14ac:dyDescent="0.35"/>
    <row r="6982" hidden="1" x14ac:dyDescent="0.35"/>
    <row r="6983" hidden="1" x14ac:dyDescent="0.35"/>
    <row r="6984" hidden="1" x14ac:dyDescent="0.35"/>
    <row r="6985" hidden="1" x14ac:dyDescent="0.35"/>
    <row r="6986" hidden="1" x14ac:dyDescent="0.35"/>
    <row r="6987" hidden="1" x14ac:dyDescent="0.35"/>
    <row r="6988" hidden="1" x14ac:dyDescent="0.35"/>
    <row r="6989" hidden="1" x14ac:dyDescent="0.35"/>
    <row r="6990" hidden="1" x14ac:dyDescent="0.35"/>
    <row r="6991" hidden="1" x14ac:dyDescent="0.35"/>
    <row r="6992" hidden="1" x14ac:dyDescent="0.35"/>
    <row r="6993" hidden="1" x14ac:dyDescent="0.35"/>
    <row r="6994" hidden="1" x14ac:dyDescent="0.35"/>
    <row r="6995" hidden="1" x14ac:dyDescent="0.35"/>
    <row r="6996" hidden="1" x14ac:dyDescent="0.35"/>
    <row r="6997" hidden="1" x14ac:dyDescent="0.35"/>
    <row r="6998" hidden="1" x14ac:dyDescent="0.35"/>
    <row r="6999" hidden="1" x14ac:dyDescent="0.35"/>
    <row r="7000" hidden="1" x14ac:dyDescent="0.35"/>
    <row r="7001" hidden="1" x14ac:dyDescent="0.35"/>
    <row r="7002" hidden="1" x14ac:dyDescent="0.35"/>
    <row r="7003" hidden="1" x14ac:dyDescent="0.35"/>
    <row r="7004" hidden="1" x14ac:dyDescent="0.35"/>
    <row r="7005" hidden="1" x14ac:dyDescent="0.35"/>
    <row r="7006" hidden="1" x14ac:dyDescent="0.35"/>
    <row r="7007" hidden="1" x14ac:dyDescent="0.35"/>
    <row r="7008" hidden="1" x14ac:dyDescent="0.35"/>
    <row r="7009" hidden="1" x14ac:dyDescent="0.35"/>
    <row r="7010" hidden="1" x14ac:dyDescent="0.35"/>
    <row r="7011" hidden="1" x14ac:dyDescent="0.35"/>
    <row r="7012" hidden="1" x14ac:dyDescent="0.35"/>
    <row r="7013" hidden="1" x14ac:dyDescent="0.35"/>
    <row r="7014" hidden="1" x14ac:dyDescent="0.35"/>
    <row r="7015" hidden="1" x14ac:dyDescent="0.35"/>
    <row r="7016" hidden="1" x14ac:dyDescent="0.35"/>
    <row r="7017" hidden="1" x14ac:dyDescent="0.35"/>
    <row r="7018" hidden="1" x14ac:dyDescent="0.35"/>
    <row r="7019" hidden="1" x14ac:dyDescent="0.35"/>
    <row r="7020" hidden="1" x14ac:dyDescent="0.35"/>
    <row r="7021" hidden="1" x14ac:dyDescent="0.35"/>
    <row r="7022" hidden="1" x14ac:dyDescent="0.35"/>
    <row r="7023" hidden="1" x14ac:dyDescent="0.35"/>
    <row r="7024" hidden="1" x14ac:dyDescent="0.35"/>
    <row r="7025" hidden="1" x14ac:dyDescent="0.35"/>
    <row r="7026" hidden="1" x14ac:dyDescent="0.35"/>
    <row r="7027" hidden="1" x14ac:dyDescent="0.35"/>
    <row r="7028" hidden="1" x14ac:dyDescent="0.35"/>
    <row r="7029" hidden="1" x14ac:dyDescent="0.35"/>
    <row r="7030" hidden="1" x14ac:dyDescent="0.35"/>
    <row r="7031" hidden="1" x14ac:dyDescent="0.35"/>
    <row r="7032" hidden="1" x14ac:dyDescent="0.35"/>
    <row r="7033" hidden="1" x14ac:dyDescent="0.35"/>
    <row r="7034" hidden="1" x14ac:dyDescent="0.35"/>
    <row r="7035" hidden="1" x14ac:dyDescent="0.35"/>
    <row r="7036" hidden="1" x14ac:dyDescent="0.35"/>
    <row r="7037" hidden="1" x14ac:dyDescent="0.35"/>
    <row r="7038" hidden="1" x14ac:dyDescent="0.35"/>
    <row r="7039" hidden="1" x14ac:dyDescent="0.35"/>
    <row r="7040" hidden="1" x14ac:dyDescent="0.35"/>
    <row r="7041" hidden="1" x14ac:dyDescent="0.35"/>
    <row r="7042" hidden="1" x14ac:dyDescent="0.35"/>
    <row r="7043" hidden="1" x14ac:dyDescent="0.35"/>
    <row r="7044" hidden="1" x14ac:dyDescent="0.35"/>
    <row r="7045" hidden="1" x14ac:dyDescent="0.35"/>
    <row r="7046" hidden="1" x14ac:dyDescent="0.35"/>
    <row r="7047" hidden="1" x14ac:dyDescent="0.35"/>
    <row r="7048" hidden="1" x14ac:dyDescent="0.35"/>
    <row r="7049" hidden="1" x14ac:dyDescent="0.35"/>
    <row r="7050" hidden="1" x14ac:dyDescent="0.35"/>
    <row r="7051" hidden="1" x14ac:dyDescent="0.35"/>
    <row r="7052" hidden="1" x14ac:dyDescent="0.35"/>
    <row r="7053" hidden="1" x14ac:dyDescent="0.35"/>
    <row r="7054" hidden="1" x14ac:dyDescent="0.35"/>
    <row r="7055" hidden="1" x14ac:dyDescent="0.35"/>
    <row r="7056" hidden="1" x14ac:dyDescent="0.35"/>
    <row r="7057" hidden="1" x14ac:dyDescent="0.35"/>
    <row r="7058" hidden="1" x14ac:dyDescent="0.35"/>
    <row r="7059" hidden="1" x14ac:dyDescent="0.35"/>
    <row r="7060" hidden="1" x14ac:dyDescent="0.35"/>
    <row r="7061" hidden="1" x14ac:dyDescent="0.35"/>
    <row r="7062" hidden="1" x14ac:dyDescent="0.35"/>
    <row r="7063" hidden="1" x14ac:dyDescent="0.35"/>
    <row r="7064" hidden="1" x14ac:dyDescent="0.35"/>
    <row r="7065" hidden="1" x14ac:dyDescent="0.35"/>
    <row r="7066" hidden="1" x14ac:dyDescent="0.35"/>
    <row r="7067" hidden="1" x14ac:dyDescent="0.35"/>
    <row r="7068" hidden="1" x14ac:dyDescent="0.35"/>
    <row r="7069" hidden="1" x14ac:dyDescent="0.35"/>
    <row r="7070" hidden="1" x14ac:dyDescent="0.35"/>
    <row r="7071" hidden="1" x14ac:dyDescent="0.35"/>
    <row r="7072" hidden="1" x14ac:dyDescent="0.35"/>
    <row r="7073" hidden="1" x14ac:dyDescent="0.35"/>
    <row r="7074" hidden="1" x14ac:dyDescent="0.35"/>
    <row r="7075" hidden="1" x14ac:dyDescent="0.35"/>
    <row r="7076" hidden="1" x14ac:dyDescent="0.35"/>
    <row r="7077" hidden="1" x14ac:dyDescent="0.35"/>
    <row r="7078" hidden="1" x14ac:dyDescent="0.35"/>
    <row r="7079" hidden="1" x14ac:dyDescent="0.35"/>
    <row r="7080" hidden="1" x14ac:dyDescent="0.35"/>
    <row r="7081" hidden="1" x14ac:dyDescent="0.35"/>
    <row r="7082" hidden="1" x14ac:dyDescent="0.35"/>
    <row r="7083" hidden="1" x14ac:dyDescent="0.35"/>
    <row r="7084" hidden="1" x14ac:dyDescent="0.35"/>
    <row r="7085" hidden="1" x14ac:dyDescent="0.35"/>
    <row r="7086" hidden="1" x14ac:dyDescent="0.35"/>
    <row r="7087" hidden="1" x14ac:dyDescent="0.35"/>
    <row r="7088" hidden="1" x14ac:dyDescent="0.35"/>
    <row r="7089" hidden="1" x14ac:dyDescent="0.35"/>
    <row r="7090" hidden="1" x14ac:dyDescent="0.35"/>
    <row r="7091" hidden="1" x14ac:dyDescent="0.35"/>
    <row r="7092" hidden="1" x14ac:dyDescent="0.35"/>
    <row r="7093" hidden="1" x14ac:dyDescent="0.35"/>
    <row r="7094" hidden="1" x14ac:dyDescent="0.35"/>
    <row r="7095" hidden="1" x14ac:dyDescent="0.35"/>
    <row r="7096" hidden="1" x14ac:dyDescent="0.35"/>
    <row r="7097" hidden="1" x14ac:dyDescent="0.35"/>
    <row r="7098" hidden="1" x14ac:dyDescent="0.35"/>
    <row r="7099" hidden="1" x14ac:dyDescent="0.35"/>
    <row r="7100" hidden="1" x14ac:dyDescent="0.35"/>
    <row r="7101" hidden="1" x14ac:dyDescent="0.35"/>
    <row r="7102" hidden="1" x14ac:dyDescent="0.35"/>
    <row r="7103" hidden="1" x14ac:dyDescent="0.35"/>
    <row r="7104" hidden="1" x14ac:dyDescent="0.35"/>
    <row r="7105" hidden="1" x14ac:dyDescent="0.35"/>
    <row r="7106" hidden="1" x14ac:dyDescent="0.35"/>
    <row r="7107" hidden="1" x14ac:dyDescent="0.35"/>
    <row r="7108" hidden="1" x14ac:dyDescent="0.35"/>
    <row r="7109" hidden="1" x14ac:dyDescent="0.35"/>
    <row r="7110" hidden="1" x14ac:dyDescent="0.35"/>
    <row r="7111" hidden="1" x14ac:dyDescent="0.35"/>
    <row r="7112" hidden="1" x14ac:dyDescent="0.35"/>
    <row r="7113" hidden="1" x14ac:dyDescent="0.35"/>
    <row r="7114" hidden="1" x14ac:dyDescent="0.35"/>
    <row r="7115" hidden="1" x14ac:dyDescent="0.35"/>
    <row r="7116" hidden="1" x14ac:dyDescent="0.35"/>
    <row r="7117" hidden="1" x14ac:dyDescent="0.35"/>
    <row r="7118" hidden="1" x14ac:dyDescent="0.35"/>
    <row r="7119" hidden="1" x14ac:dyDescent="0.35"/>
    <row r="7120" hidden="1" x14ac:dyDescent="0.35"/>
    <row r="7121" hidden="1" x14ac:dyDescent="0.35"/>
    <row r="7122" hidden="1" x14ac:dyDescent="0.35"/>
    <row r="7123" hidden="1" x14ac:dyDescent="0.35"/>
    <row r="7124" hidden="1" x14ac:dyDescent="0.35"/>
    <row r="7125" hidden="1" x14ac:dyDescent="0.35"/>
    <row r="7126" hidden="1" x14ac:dyDescent="0.35"/>
    <row r="7127" hidden="1" x14ac:dyDescent="0.35"/>
    <row r="7128" hidden="1" x14ac:dyDescent="0.35"/>
    <row r="7129" hidden="1" x14ac:dyDescent="0.35"/>
    <row r="7130" hidden="1" x14ac:dyDescent="0.35"/>
    <row r="7131" hidden="1" x14ac:dyDescent="0.35"/>
    <row r="7132" hidden="1" x14ac:dyDescent="0.35"/>
    <row r="7133" hidden="1" x14ac:dyDescent="0.35"/>
    <row r="7134" hidden="1" x14ac:dyDescent="0.35"/>
    <row r="7136" hidden="1" x14ac:dyDescent="0.35"/>
    <row r="7137" hidden="1" x14ac:dyDescent="0.35"/>
    <row r="7138" hidden="1" x14ac:dyDescent="0.35"/>
    <row r="7140" hidden="1" x14ac:dyDescent="0.35"/>
    <row r="7141" hidden="1" x14ac:dyDescent="0.35"/>
    <row r="7142" hidden="1" x14ac:dyDescent="0.35"/>
    <row r="7143" hidden="1" x14ac:dyDescent="0.35"/>
    <row r="7144" hidden="1" x14ac:dyDescent="0.35"/>
    <row r="7145" hidden="1" x14ac:dyDescent="0.35"/>
    <row r="7146" hidden="1" x14ac:dyDescent="0.35"/>
    <row r="7147" hidden="1" x14ac:dyDescent="0.35"/>
    <row r="7148" hidden="1" x14ac:dyDescent="0.35"/>
    <row r="7149" hidden="1" x14ac:dyDescent="0.35"/>
    <row r="7150" hidden="1" x14ac:dyDescent="0.35"/>
    <row r="7151" hidden="1" x14ac:dyDescent="0.35"/>
    <row r="7152" hidden="1" x14ac:dyDescent="0.35"/>
    <row r="7153" hidden="1" x14ac:dyDescent="0.35"/>
    <row r="7154" hidden="1" x14ac:dyDescent="0.35"/>
    <row r="7155" hidden="1" x14ac:dyDescent="0.35"/>
    <row r="7156" hidden="1" x14ac:dyDescent="0.35"/>
    <row r="7157" hidden="1" x14ac:dyDescent="0.35"/>
    <row r="7158" hidden="1" x14ac:dyDescent="0.35"/>
    <row r="7159" hidden="1" x14ac:dyDescent="0.35"/>
    <row r="7160" hidden="1" x14ac:dyDescent="0.35"/>
    <row r="7161" hidden="1" x14ac:dyDescent="0.35"/>
    <row r="7162" hidden="1" x14ac:dyDescent="0.35"/>
    <row r="7163" hidden="1" x14ac:dyDescent="0.35"/>
    <row r="7164" hidden="1" x14ac:dyDescent="0.35"/>
    <row r="7165" hidden="1" x14ac:dyDescent="0.35"/>
    <row r="7166" hidden="1" x14ac:dyDescent="0.35"/>
    <row r="7167" hidden="1" x14ac:dyDescent="0.35"/>
    <row r="7168" hidden="1" x14ac:dyDescent="0.35"/>
    <row r="7169" hidden="1" x14ac:dyDescent="0.35"/>
    <row r="7170" hidden="1" x14ac:dyDescent="0.35"/>
    <row r="7171" hidden="1" x14ac:dyDescent="0.35"/>
    <row r="7173" hidden="1" x14ac:dyDescent="0.35"/>
    <row r="7174" hidden="1" x14ac:dyDescent="0.35"/>
    <row r="7175" hidden="1" x14ac:dyDescent="0.35"/>
    <row r="7176" hidden="1" x14ac:dyDescent="0.35"/>
    <row r="7177" hidden="1" x14ac:dyDescent="0.35"/>
    <row r="7178" hidden="1" x14ac:dyDescent="0.35"/>
    <row r="7179" hidden="1" x14ac:dyDescent="0.35"/>
    <row r="7180" hidden="1" x14ac:dyDescent="0.35"/>
    <row r="7181" hidden="1" x14ac:dyDescent="0.35"/>
    <row r="7182" hidden="1" x14ac:dyDescent="0.35"/>
    <row r="7183" hidden="1" x14ac:dyDescent="0.35"/>
    <row r="7184" hidden="1" x14ac:dyDescent="0.35"/>
    <row r="7185" hidden="1" x14ac:dyDescent="0.35"/>
    <row r="7186" hidden="1" x14ac:dyDescent="0.35"/>
    <row r="7187" hidden="1" x14ac:dyDescent="0.35"/>
    <row r="7188" hidden="1" x14ac:dyDescent="0.35"/>
    <row r="7189" hidden="1" x14ac:dyDescent="0.35"/>
    <row r="7190" hidden="1" x14ac:dyDescent="0.35"/>
    <row r="7191" hidden="1" x14ac:dyDescent="0.35"/>
    <row r="7192" hidden="1" x14ac:dyDescent="0.35"/>
    <row r="7193" hidden="1" x14ac:dyDescent="0.35"/>
    <row r="7194" hidden="1" x14ac:dyDescent="0.35"/>
    <row r="7195" hidden="1" x14ac:dyDescent="0.35"/>
    <row r="7196" hidden="1" x14ac:dyDescent="0.35"/>
    <row r="7197" hidden="1" x14ac:dyDescent="0.35"/>
    <row r="7198" hidden="1" x14ac:dyDescent="0.35"/>
    <row r="7199" hidden="1" x14ac:dyDescent="0.35"/>
    <row r="7200" hidden="1" x14ac:dyDescent="0.35"/>
    <row r="7201" hidden="1" x14ac:dyDescent="0.35"/>
    <row r="7202" hidden="1" x14ac:dyDescent="0.35"/>
    <row r="7203" hidden="1" x14ac:dyDescent="0.35"/>
    <row r="7204" hidden="1" x14ac:dyDescent="0.35"/>
    <row r="7205" hidden="1" x14ac:dyDescent="0.35"/>
    <row r="7206" hidden="1" x14ac:dyDescent="0.35"/>
    <row r="7207" hidden="1" x14ac:dyDescent="0.35"/>
    <row r="7208" hidden="1" x14ac:dyDescent="0.35"/>
    <row r="7209" hidden="1" x14ac:dyDescent="0.35"/>
    <row r="7210" hidden="1" x14ac:dyDescent="0.35"/>
    <row r="7211" hidden="1" x14ac:dyDescent="0.35"/>
    <row r="7212" hidden="1" x14ac:dyDescent="0.35"/>
    <row r="7213" hidden="1" x14ac:dyDescent="0.35"/>
    <row r="7214" hidden="1" x14ac:dyDescent="0.35"/>
    <row r="7215" hidden="1" x14ac:dyDescent="0.35"/>
    <row r="7216" hidden="1" x14ac:dyDescent="0.35"/>
    <row r="7217" hidden="1" x14ac:dyDescent="0.35"/>
    <row r="7218" hidden="1" x14ac:dyDescent="0.35"/>
    <row r="7219" hidden="1" x14ac:dyDescent="0.35"/>
    <row r="7220" hidden="1" x14ac:dyDescent="0.35"/>
    <row r="7221" hidden="1" x14ac:dyDescent="0.35"/>
    <row r="7222" hidden="1" x14ac:dyDescent="0.35"/>
    <row r="7223" hidden="1" x14ac:dyDescent="0.35"/>
    <row r="7224" hidden="1" x14ac:dyDescent="0.35"/>
    <row r="7225" hidden="1" x14ac:dyDescent="0.35"/>
    <row r="7226" hidden="1" x14ac:dyDescent="0.35"/>
    <row r="7227" hidden="1" x14ac:dyDescent="0.35"/>
    <row r="7228" hidden="1" x14ac:dyDescent="0.35"/>
    <row r="7229" hidden="1" x14ac:dyDescent="0.35"/>
    <row r="7230" hidden="1" x14ac:dyDescent="0.35"/>
    <row r="7231" hidden="1" x14ac:dyDescent="0.35"/>
    <row r="7232" hidden="1" x14ac:dyDescent="0.35"/>
    <row r="7233" hidden="1" x14ac:dyDescent="0.35"/>
    <row r="7234" hidden="1" x14ac:dyDescent="0.35"/>
    <row r="7235" hidden="1" x14ac:dyDescent="0.35"/>
    <row r="7236" hidden="1" x14ac:dyDescent="0.35"/>
    <row r="7237" hidden="1" x14ac:dyDescent="0.35"/>
    <row r="7238" hidden="1" x14ac:dyDescent="0.35"/>
    <row r="7239" hidden="1" x14ac:dyDescent="0.35"/>
    <row r="7240" hidden="1" x14ac:dyDescent="0.35"/>
    <row r="7241" hidden="1" x14ac:dyDescent="0.35"/>
    <row r="7242" hidden="1" x14ac:dyDescent="0.35"/>
    <row r="7243" hidden="1" x14ac:dyDescent="0.35"/>
    <row r="7244" hidden="1" x14ac:dyDescent="0.35"/>
    <row r="7245" hidden="1" x14ac:dyDescent="0.35"/>
    <row r="7246" hidden="1" x14ac:dyDescent="0.35"/>
    <row r="7247" hidden="1" x14ac:dyDescent="0.35"/>
    <row r="7248" hidden="1" x14ac:dyDescent="0.35"/>
    <row r="7249" hidden="1" x14ac:dyDescent="0.35"/>
    <row r="7250" hidden="1" x14ac:dyDescent="0.35"/>
    <row r="7251" hidden="1" x14ac:dyDescent="0.35"/>
    <row r="7252" hidden="1" x14ac:dyDescent="0.35"/>
    <row r="7253" hidden="1" x14ac:dyDescent="0.35"/>
    <row r="7254" hidden="1" x14ac:dyDescent="0.35"/>
    <row r="7255" hidden="1" x14ac:dyDescent="0.35"/>
    <row r="7256" hidden="1" x14ac:dyDescent="0.35"/>
    <row r="7257" hidden="1" x14ac:dyDescent="0.35"/>
    <row r="7258" hidden="1" x14ac:dyDescent="0.35"/>
    <row r="7259" hidden="1" x14ac:dyDescent="0.35"/>
    <row r="7260" hidden="1" x14ac:dyDescent="0.35"/>
    <row r="7261" hidden="1" x14ac:dyDescent="0.35"/>
    <row r="7262" hidden="1" x14ac:dyDescent="0.35"/>
    <row r="7263" hidden="1" x14ac:dyDescent="0.35"/>
    <row r="7264" hidden="1" x14ac:dyDescent="0.35"/>
    <row r="7265" hidden="1" x14ac:dyDescent="0.35"/>
    <row r="7266" hidden="1" x14ac:dyDescent="0.35"/>
    <row r="7267" hidden="1" x14ac:dyDescent="0.35"/>
    <row r="7268" hidden="1" x14ac:dyDescent="0.35"/>
    <row r="7269" hidden="1" x14ac:dyDescent="0.35"/>
    <row r="7270" hidden="1" x14ac:dyDescent="0.35"/>
    <row r="7271" hidden="1" x14ac:dyDescent="0.35"/>
    <row r="7272" hidden="1" x14ac:dyDescent="0.35"/>
    <row r="7273" hidden="1" x14ac:dyDescent="0.35"/>
    <row r="7274" hidden="1" x14ac:dyDescent="0.35"/>
    <row r="7275" hidden="1" x14ac:dyDescent="0.35"/>
    <row r="7276" hidden="1" x14ac:dyDescent="0.35"/>
    <row r="7277" hidden="1" x14ac:dyDescent="0.35"/>
    <row r="7278" hidden="1" x14ac:dyDescent="0.35"/>
    <row r="7279" hidden="1" x14ac:dyDescent="0.35"/>
    <row r="7280" hidden="1" x14ac:dyDescent="0.35"/>
    <row r="7281" hidden="1" x14ac:dyDescent="0.35"/>
    <row r="7282" hidden="1" x14ac:dyDescent="0.35"/>
    <row r="7283" hidden="1" x14ac:dyDescent="0.35"/>
    <row r="7284" hidden="1" x14ac:dyDescent="0.35"/>
    <row r="7285" hidden="1" x14ac:dyDescent="0.35"/>
    <row r="7286" hidden="1" x14ac:dyDescent="0.35"/>
    <row r="7287" hidden="1" x14ac:dyDescent="0.35"/>
    <row r="7288" hidden="1" x14ac:dyDescent="0.35"/>
    <row r="7289" hidden="1" x14ac:dyDescent="0.35"/>
    <row r="7290" hidden="1" x14ac:dyDescent="0.35"/>
    <row r="7291" hidden="1" x14ac:dyDescent="0.35"/>
    <row r="7292" hidden="1" x14ac:dyDescent="0.35"/>
    <row r="7293" hidden="1" x14ac:dyDescent="0.35"/>
    <row r="7294" hidden="1" x14ac:dyDescent="0.35"/>
    <row r="7295" hidden="1" x14ac:dyDescent="0.35"/>
    <row r="7296" hidden="1" x14ac:dyDescent="0.35"/>
    <row r="7297" hidden="1" x14ac:dyDescent="0.35"/>
    <row r="7298" hidden="1" x14ac:dyDescent="0.35"/>
    <row r="7299" hidden="1" x14ac:dyDescent="0.35"/>
    <row r="7300" hidden="1" x14ac:dyDescent="0.35"/>
    <row r="7301" hidden="1" x14ac:dyDescent="0.35"/>
    <row r="7302" hidden="1" x14ac:dyDescent="0.35"/>
    <row r="7303" hidden="1" x14ac:dyDescent="0.35"/>
    <row r="7304" hidden="1" x14ac:dyDescent="0.35"/>
    <row r="7305" hidden="1" x14ac:dyDescent="0.35"/>
    <row r="7306" hidden="1" x14ac:dyDescent="0.35"/>
    <row r="7307" hidden="1" x14ac:dyDescent="0.35"/>
    <row r="7308" hidden="1" x14ac:dyDescent="0.35"/>
    <row r="7309" hidden="1" x14ac:dyDescent="0.35"/>
    <row r="7310" hidden="1" x14ac:dyDescent="0.35"/>
    <row r="7311" hidden="1" x14ac:dyDescent="0.35"/>
    <row r="7312" hidden="1" x14ac:dyDescent="0.35"/>
    <row r="7313" hidden="1" x14ac:dyDescent="0.35"/>
    <row r="7314" hidden="1" x14ac:dyDescent="0.35"/>
    <row r="7315" hidden="1" x14ac:dyDescent="0.35"/>
    <row r="7316" hidden="1" x14ac:dyDescent="0.35"/>
    <row r="7317" hidden="1" x14ac:dyDescent="0.35"/>
    <row r="7318" hidden="1" x14ac:dyDescent="0.35"/>
    <row r="7319" hidden="1" x14ac:dyDescent="0.35"/>
    <row r="7320" hidden="1" x14ac:dyDescent="0.35"/>
    <row r="7321" hidden="1" x14ac:dyDescent="0.35"/>
    <row r="7322" hidden="1" x14ac:dyDescent="0.35"/>
    <row r="7323" hidden="1" x14ac:dyDescent="0.35"/>
    <row r="7324" hidden="1" x14ac:dyDescent="0.35"/>
    <row r="7325" hidden="1" x14ac:dyDescent="0.35"/>
    <row r="7326" hidden="1" x14ac:dyDescent="0.35"/>
    <row r="7327" hidden="1" x14ac:dyDescent="0.35"/>
    <row r="7328" hidden="1" x14ac:dyDescent="0.35"/>
    <row r="7329" hidden="1" x14ac:dyDescent="0.35"/>
    <row r="7330" hidden="1" x14ac:dyDescent="0.35"/>
    <row r="7331" hidden="1" x14ac:dyDescent="0.35"/>
    <row r="7332" hidden="1" x14ac:dyDescent="0.35"/>
    <row r="7333" hidden="1" x14ac:dyDescent="0.35"/>
    <row r="7334" hidden="1" x14ac:dyDescent="0.35"/>
    <row r="7335" hidden="1" x14ac:dyDescent="0.35"/>
    <row r="7336" hidden="1" x14ac:dyDescent="0.35"/>
    <row r="7337" hidden="1" x14ac:dyDescent="0.35"/>
    <row r="7338" hidden="1" x14ac:dyDescent="0.35"/>
    <row r="7339" hidden="1" x14ac:dyDescent="0.35"/>
    <row r="7340" hidden="1" x14ac:dyDescent="0.35"/>
    <row r="7341" hidden="1" x14ac:dyDescent="0.35"/>
    <row r="7342" hidden="1" x14ac:dyDescent="0.35"/>
    <row r="7343" hidden="1" x14ac:dyDescent="0.35"/>
    <row r="7344" hidden="1" x14ac:dyDescent="0.35"/>
    <row r="7345" hidden="1" x14ac:dyDescent="0.35"/>
    <row r="7346" hidden="1" x14ac:dyDescent="0.35"/>
    <row r="7347" hidden="1" x14ac:dyDescent="0.35"/>
    <row r="7348" hidden="1" x14ac:dyDescent="0.35"/>
    <row r="7349" hidden="1" x14ac:dyDescent="0.35"/>
    <row r="7350" hidden="1" x14ac:dyDescent="0.35"/>
    <row r="7351" hidden="1" x14ac:dyDescent="0.35"/>
    <row r="7352" hidden="1" x14ac:dyDescent="0.35"/>
    <row r="7353" hidden="1" x14ac:dyDescent="0.35"/>
    <row r="7354" hidden="1" x14ac:dyDescent="0.35"/>
    <row r="7355" hidden="1" x14ac:dyDescent="0.35"/>
    <row r="7356" hidden="1" x14ac:dyDescent="0.35"/>
    <row r="7357" hidden="1" x14ac:dyDescent="0.35"/>
    <row r="7358" hidden="1" x14ac:dyDescent="0.35"/>
    <row r="7360" hidden="1" x14ac:dyDescent="0.35"/>
    <row r="7361" hidden="1" x14ac:dyDescent="0.35"/>
    <row r="7362" hidden="1" x14ac:dyDescent="0.35"/>
    <row r="7363" hidden="1" x14ac:dyDescent="0.35"/>
    <row r="7364" hidden="1" x14ac:dyDescent="0.35"/>
    <row r="7365" hidden="1" x14ac:dyDescent="0.35"/>
    <row r="7366" hidden="1" x14ac:dyDescent="0.35"/>
    <row r="7367" hidden="1" x14ac:dyDescent="0.35"/>
    <row r="7368" hidden="1" x14ac:dyDescent="0.35"/>
    <row r="7369" hidden="1" x14ac:dyDescent="0.35"/>
    <row r="7370" hidden="1" x14ac:dyDescent="0.35"/>
    <row r="7371" hidden="1" x14ac:dyDescent="0.35"/>
    <row r="7372" hidden="1" x14ac:dyDescent="0.35"/>
    <row r="7373" hidden="1" x14ac:dyDescent="0.35"/>
    <row r="7374" hidden="1" x14ac:dyDescent="0.35"/>
    <row r="7375" hidden="1" x14ac:dyDescent="0.35"/>
    <row r="7376" hidden="1" x14ac:dyDescent="0.35"/>
    <row r="7377" hidden="1" x14ac:dyDescent="0.35"/>
    <row r="7378" hidden="1" x14ac:dyDescent="0.35"/>
    <row r="7379" hidden="1" x14ac:dyDescent="0.35"/>
    <row r="7380" hidden="1" x14ac:dyDescent="0.35"/>
    <row r="7381" hidden="1" x14ac:dyDescent="0.35"/>
    <row r="7382" hidden="1" x14ac:dyDescent="0.35"/>
    <row r="7383" hidden="1" x14ac:dyDescent="0.35"/>
    <row r="7384" hidden="1" x14ac:dyDescent="0.35"/>
    <row r="7385" hidden="1" x14ac:dyDescent="0.35"/>
    <row r="7386" hidden="1" x14ac:dyDescent="0.35"/>
    <row r="7387" hidden="1" x14ac:dyDescent="0.35"/>
    <row r="7388" hidden="1" x14ac:dyDescent="0.35"/>
    <row r="7389" hidden="1" x14ac:dyDescent="0.35"/>
    <row r="7390" hidden="1" x14ac:dyDescent="0.35"/>
    <row r="7391" hidden="1" x14ac:dyDescent="0.35"/>
    <row r="7392" hidden="1" x14ac:dyDescent="0.35"/>
    <row r="7394" hidden="1" x14ac:dyDescent="0.35"/>
    <row r="7395" hidden="1" x14ac:dyDescent="0.35"/>
    <row r="7396" hidden="1" x14ac:dyDescent="0.35"/>
    <row r="7397" hidden="1" x14ac:dyDescent="0.35"/>
    <row r="7398" hidden="1" x14ac:dyDescent="0.35"/>
    <row r="7399" hidden="1" x14ac:dyDescent="0.35"/>
    <row r="7400" hidden="1" x14ac:dyDescent="0.35"/>
    <row r="7401" hidden="1" x14ac:dyDescent="0.35"/>
    <row r="7402" hidden="1" x14ac:dyDescent="0.35"/>
    <row r="7403" hidden="1" x14ac:dyDescent="0.35"/>
    <row r="7404" hidden="1" x14ac:dyDescent="0.35"/>
    <row r="7405" hidden="1" x14ac:dyDescent="0.35"/>
    <row r="7406" hidden="1" x14ac:dyDescent="0.35"/>
    <row r="7407" hidden="1" x14ac:dyDescent="0.35"/>
    <row r="7408" hidden="1" x14ac:dyDescent="0.35"/>
    <row r="7409" hidden="1" x14ac:dyDescent="0.35"/>
    <row r="7410" hidden="1" x14ac:dyDescent="0.35"/>
    <row r="7411" hidden="1" x14ac:dyDescent="0.35"/>
    <row r="7412" hidden="1" x14ac:dyDescent="0.35"/>
    <row r="7413" hidden="1" x14ac:dyDescent="0.35"/>
    <row r="7414" hidden="1" x14ac:dyDescent="0.35"/>
    <row r="7415" hidden="1" x14ac:dyDescent="0.35"/>
    <row r="7416" hidden="1" x14ac:dyDescent="0.35"/>
    <row r="7417" hidden="1" x14ac:dyDescent="0.35"/>
    <row r="7418" hidden="1" x14ac:dyDescent="0.35"/>
    <row r="7419" hidden="1" x14ac:dyDescent="0.35"/>
    <row r="7420" hidden="1" x14ac:dyDescent="0.35"/>
    <row r="7421" hidden="1" x14ac:dyDescent="0.35"/>
    <row r="7422" hidden="1" x14ac:dyDescent="0.35"/>
    <row r="7423" hidden="1" x14ac:dyDescent="0.35"/>
    <row r="7424" hidden="1" x14ac:dyDescent="0.35"/>
    <row r="7425" hidden="1" x14ac:dyDescent="0.35"/>
    <row r="7426" hidden="1" x14ac:dyDescent="0.35"/>
    <row r="7427" hidden="1" x14ac:dyDescent="0.35"/>
    <row r="7428" hidden="1" x14ac:dyDescent="0.35"/>
    <row r="7429" hidden="1" x14ac:dyDescent="0.35"/>
    <row r="7430" hidden="1" x14ac:dyDescent="0.35"/>
    <row r="7431" hidden="1" x14ac:dyDescent="0.35"/>
    <row r="7432" hidden="1" x14ac:dyDescent="0.35"/>
    <row r="7433" hidden="1" x14ac:dyDescent="0.35"/>
    <row r="7434" hidden="1" x14ac:dyDescent="0.35"/>
    <row r="7435" hidden="1" x14ac:dyDescent="0.35"/>
    <row r="7436" hidden="1" x14ac:dyDescent="0.35"/>
    <row r="7437" hidden="1" x14ac:dyDescent="0.35"/>
    <row r="7438" hidden="1" x14ac:dyDescent="0.35"/>
    <row r="7439" hidden="1" x14ac:dyDescent="0.35"/>
    <row r="7440" hidden="1" x14ac:dyDescent="0.35"/>
    <row r="7441" hidden="1" x14ac:dyDescent="0.35"/>
    <row r="7442" hidden="1" x14ac:dyDescent="0.35"/>
    <row r="7443" hidden="1" x14ac:dyDescent="0.35"/>
    <row r="7444" hidden="1" x14ac:dyDescent="0.35"/>
    <row r="7445" hidden="1" x14ac:dyDescent="0.35"/>
    <row r="7446" hidden="1" x14ac:dyDescent="0.35"/>
    <row r="7447" hidden="1" x14ac:dyDescent="0.35"/>
    <row r="7448" hidden="1" x14ac:dyDescent="0.35"/>
    <row r="7449" hidden="1" x14ac:dyDescent="0.35"/>
    <row r="7450" hidden="1" x14ac:dyDescent="0.35"/>
    <row r="7451" hidden="1" x14ac:dyDescent="0.35"/>
    <row r="7452" hidden="1" x14ac:dyDescent="0.35"/>
    <row r="7453" hidden="1" x14ac:dyDescent="0.35"/>
    <row r="7454" hidden="1" x14ac:dyDescent="0.35"/>
    <row r="7455" hidden="1" x14ac:dyDescent="0.35"/>
    <row r="7456" hidden="1" x14ac:dyDescent="0.35"/>
    <row r="7457" hidden="1" x14ac:dyDescent="0.35"/>
    <row r="7458" hidden="1" x14ac:dyDescent="0.35"/>
    <row r="7459" hidden="1" x14ac:dyDescent="0.35"/>
    <row r="7460" hidden="1" x14ac:dyDescent="0.35"/>
    <row r="7461" hidden="1" x14ac:dyDescent="0.35"/>
    <row r="7462" hidden="1" x14ac:dyDescent="0.35"/>
    <row r="7463" hidden="1" x14ac:dyDescent="0.35"/>
    <row r="7464" hidden="1" x14ac:dyDescent="0.35"/>
    <row r="7465" hidden="1" x14ac:dyDescent="0.35"/>
    <row r="7466" hidden="1" x14ac:dyDescent="0.35"/>
    <row r="7467" hidden="1" x14ac:dyDescent="0.35"/>
    <row r="7468" hidden="1" x14ac:dyDescent="0.35"/>
    <row r="7469" hidden="1" x14ac:dyDescent="0.35"/>
    <row r="7470" hidden="1" x14ac:dyDescent="0.35"/>
    <row r="7471" hidden="1" x14ac:dyDescent="0.35"/>
    <row r="7472" hidden="1" x14ac:dyDescent="0.35"/>
    <row r="7473" hidden="1" x14ac:dyDescent="0.35"/>
    <row r="7474" hidden="1" x14ac:dyDescent="0.35"/>
    <row r="7475" hidden="1" x14ac:dyDescent="0.35"/>
    <row r="7476" hidden="1" x14ac:dyDescent="0.35"/>
    <row r="7477" hidden="1" x14ac:dyDescent="0.35"/>
    <row r="7478" hidden="1" x14ac:dyDescent="0.35"/>
    <row r="7479" hidden="1" x14ac:dyDescent="0.35"/>
    <row r="7480" hidden="1" x14ac:dyDescent="0.35"/>
    <row r="7481" hidden="1" x14ac:dyDescent="0.35"/>
    <row r="7482" hidden="1" x14ac:dyDescent="0.35"/>
    <row r="7483" hidden="1" x14ac:dyDescent="0.35"/>
    <row r="7484" hidden="1" x14ac:dyDescent="0.35"/>
    <row r="7485" hidden="1" x14ac:dyDescent="0.35"/>
    <row r="7486" hidden="1" x14ac:dyDescent="0.35"/>
    <row r="7487" hidden="1" x14ac:dyDescent="0.35"/>
    <row r="7488" hidden="1" x14ac:dyDescent="0.35"/>
    <row r="7489" hidden="1" x14ac:dyDescent="0.35"/>
    <row r="7490" hidden="1" x14ac:dyDescent="0.35"/>
    <row r="7491" hidden="1" x14ac:dyDescent="0.35"/>
    <row r="7492" hidden="1" x14ac:dyDescent="0.35"/>
    <row r="7493" hidden="1" x14ac:dyDescent="0.35"/>
    <row r="7494" hidden="1" x14ac:dyDescent="0.35"/>
    <row r="7495" hidden="1" x14ac:dyDescent="0.35"/>
    <row r="7496" hidden="1" x14ac:dyDescent="0.35"/>
    <row r="7497" hidden="1" x14ac:dyDescent="0.35"/>
    <row r="7498" hidden="1" x14ac:dyDescent="0.35"/>
    <row r="7499" hidden="1" x14ac:dyDescent="0.35"/>
    <row r="7500" hidden="1" x14ac:dyDescent="0.35"/>
    <row r="7501" hidden="1" x14ac:dyDescent="0.35"/>
    <row r="7502" hidden="1" x14ac:dyDescent="0.35"/>
    <row r="7503" hidden="1" x14ac:dyDescent="0.35"/>
    <row r="7504" hidden="1" x14ac:dyDescent="0.35"/>
    <row r="7505" hidden="1" x14ac:dyDescent="0.35"/>
    <row r="7506" hidden="1" x14ac:dyDescent="0.35"/>
    <row r="7507" hidden="1" x14ac:dyDescent="0.35"/>
    <row r="7508" hidden="1" x14ac:dyDescent="0.35"/>
    <row r="7509" hidden="1" x14ac:dyDescent="0.35"/>
    <row r="7510" hidden="1" x14ac:dyDescent="0.35"/>
    <row r="7511" hidden="1" x14ac:dyDescent="0.35"/>
    <row r="7512" hidden="1" x14ac:dyDescent="0.35"/>
    <row r="7513" hidden="1" x14ac:dyDescent="0.35"/>
    <row r="7514" hidden="1" x14ac:dyDescent="0.35"/>
    <row r="7515" hidden="1" x14ac:dyDescent="0.35"/>
    <row r="7516" hidden="1" x14ac:dyDescent="0.35"/>
    <row r="7517" hidden="1" x14ac:dyDescent="0.35"/>
    <row r="7518" hidden="1" x14ac:dyDescent="0.35"/>
    <row r="7519" hidden="1" x14ac:dyDescent="0.35"/>
    <row r="7520" hidden="1" x14ac:dyDescent="0.35"/>
    <row r="7521" hidden="1" x14ac:dyDescent="0.35"/>
    <row r="7522" hidden="1" x14ac:dyDescent="0.35"/>
    <row r="7523" hidden="1" x14ac:dyDescent="0.35"/>
    <row r="7524" hidden="1" x14ac:dyDescent="0.35"/>
    <row r="7525" hidden="1" x14ac:dyDescent="0.35"/>
    <row r="7526" hidden="1" x14ac:dyDescent="0.35"/>
    <row r="7527" hidden="1" x14ac:dyDescent="0.35"/>
    <row r="7528" hidden="1" x14ac:dyDescent="0.35"/>
    <row r="7529" hidden="1" x14ac:dyDescent="0.35"/>
    <row r="7530" hidden="1" x14ac:dyDescent="0.35"/>
    <row r="7531" hidden="1" x14ac:dyDescent="0.35"/>
    <row r="7532" hidden="1" x14ac:dyDescent="0.35"/>
    <row r="7533" hidden="1" x14ac:dyDescent="0.35"/>
    <row r="7534" hidden="1" x14ac:dyDescent="0.35"/>
    <row r="7535" hidden="1" x14ac:dyDescent="0.35"/>
    <row r="7536" hidden="1" x14ac:dyDescent="0.35"/>
    <row r="7537" hidden="1" x14ac:dyDescent="0.35"/>
    <row r="7538" hidden="1" x14ac:dyDescent="0.35"/>
    <row r="7539" hidden="1" x14ac:dyDescent="0.35"/>
    <row r="7540" hidden="1" x14ac:dyDescent="0.35"/>
    <row r="7541" hidden="1" x14ac:dyDescent="0.35"/>
    <row r="7542" hidden="1" x14ac:dyDescent="0.35"/>
    <row r="7543" hidden="1" x14ac:dyDescent="0.35"/>
    <row r="7544" hidden="1" x14ac:dyDescent="0.35"/>
    <row r="7545" hidden="1" x14ac:dyDescent="0.35"/>
    <row r="7546" hidden="1" x14ac:dyDescent="0.35"/>
    <row r="7547" hidden="1" x14ac:dyDescent="0.35"/>
    <row r="7548" hidden="1" x14ac:dyDescent="0.35"/>
    <row r="7549" hidden="1" x14ac:dyDescent="0.35"/>
    <row r="7550" hidden="1" x14ac:dyDescent="0.35"/>
    <row r="7551" hidden="1" x14ac:dyDescent="0.35"/>
    <row r="7552" hidden="1" x14ac:dyDescent="0.35"/>
    <row r="7553" hidden="1" x14ac:dyDescent="0.35"/>
    <row r="7554" hidden="1" x14ac:dyDescent="0.35"/>
    <row r="7555" hidden="1" x14ac:dyDescent="0.35"/>
    <row r="7556" hidden="1" x14ac:dyDescent="0.35"/>
    <row r="7557" hidden="1" x14ac:dyDescent="0.35"/>
    <row r="7558" hidden="1" x14ac:dyDescent="0.35"/>
    <row r="7559" hidden="1" x14ac:dyDescent="0.35"/>
    <row r="7560" hidden="1" x14ac:dyDescent="0.35"/>
    <row r="7561" hidden="1" x14ac:dyDescent="0.35"/>
    <row r="7562" hidden="1" x14ac:dyDescent="0.35"/>
    <row r="7563" hidden="1" x14ac:dyDescent="0.35"/>
    <row r="7564" hidden="1" x14ac:dyDescent="0.35"/>
    <row r="7565" hidden="1" x14ac:dyDescent="0.35"/>
    <row r="7566" hidden="1" x14ac:dyDescent="0.35"/>
    <row r="7567" hidden="1" x14ac:dyDescent="0.35"/>
    <row r="7568" hidden="1" x14ac:dyDescent="0.35"/>
    <row r="7569" hidden="1" x14ac:dyDescent="0.35"/>
    <row r="7570" hidden="1" x14ac:dyDescent="0.35"/>
    <row r="7571" hidden="1" x14ac:dyDescent="0.35"/>
    <row r="7572" hidden="1" x14ac:dyDescent="0.35"/>
    <row r="7573" hidden="1" x14ac:dyDescent="0.35"/>
    <row r="7574" hidden="1" x14ac:dyDescent="0.35"/>
    <row r="7575" hidden="1" x14ac:dyDescent="0.35"/>
    <row r="7576" hidden="1" x14ac:dyDescent="0.35"/>
    <row r="7577" hidden="1" x14ac:dyDescent="0.35"/>
    <row r="7578" hidden="1" x14ac:dyDescent="0.35"/>
    <row r="7579" hidden="1" x14ac:dyDescent="0.35"/>
    <row r="7580" hidden="1" x14ac:dyDescent="0.35"/>
    <row r="7581" hidden="1" x14ac:dyDescent="0.35"/>
    <row r="7582" hidden="1" x14ac:dyDescent="0.35"/>
    <row r="7583" hidden="1" x14ac:dyDescent="0.35"/>
    <row r="7584" hidden="1" x14ac:dyDescent="0.35"/>
    <row r="7585" hidden="1" x14ac:dyDescent="0.35"/>
    <row r="7586" hidden="1" x14ac:dyDescent="0.35"/>
    <row r="7587" hidden="1" x14ac:dyDescent="0.35"/>
    <row r="7588" hidden="1" x14ac:dyDescent="0.35"/>
    <row r="7589" hidden="1" x14ac:dyDescent="0.35"/>
    <row r="7590" hidden="1" x14ac:dyDescent="0.35"/>
    <row r="7591" hidden="1" x14ac:dyDescent="0.35"/>
    <row r="7592" hidden="1" x14ac:dyDescent="0.35"/>
    <row r="7593" hidden="1" x14ac:dyDescent="0.35"/>
    <row r="7594" hidden="1" x14ac:dyDescent="0.35"/>
    <row r="7595" hidden="1" x14ac:dyDescent="0.35"/>
    <row r="7596" hidden="1" x14ac:dyDescent="0.35"/>
    <row r="7597" hidden="1" x14ac:dyDescent="0.35"/>
    <row r="7598" hidden="1" x14ac:dyDescent="0.35"/>
    <row r="7599" hidden="1" x14ac:dyDescent="0.35"/>
    <row r="7600" hidden="1" x14ac:dyDescent="0.35"/>
    <row r="7601" hidden="1" x14ac:dyDescent="0.35"/>
    <row r="7602" hidden="1" x14ac:dyDescent="0.35"/>
    <row r="7603" hidden="1" x14ac:dyDescent="0.35"/>
    <row r="7604" hidden="1" x14ac:dyDescent="0.35"/>
    <row r="7605" hidden="1" x14ac:dyDescent="0.35"/>
    <row r="7606" hidden="1" x14ac:dyDescent="0.35"/>
    <row r="7607" hidden="1" x14ac:dyDescent="0.35"/>
    <row r="7608" hidden="1" x14ac:dyDescent="0.35"/>
    <row r="7609" hidden="1" x14ac:dyDescent="0.35"/>
    <row r="7610" hidden="1" x14ac:dyDescent="0.35"/>
    <row r="7611" hidden="1" x14ac:dyDescent="0.35"/>
    <row r="7612" hidden="1" x14ac:dyDescent="0.35"/>
    <row r="7613" hidden="1" x14ac:dyDescent="0.35"/>
    <row r="7614" hidden="1" x14ac:dyDescent="0.35"/>
    <row r="7615" hidden="1" x14ac:dyDescent="0.35"/>
    <row r="7616" hidden="1" x14ac:dyDescent="0.35"/>
    <row r="7617" hidden="1" x14ac:dyDescent="0.35"/>
    <row r="7618" hidden="1" x14ac:dyDescent="0.35"/>
    <row r="7619" hidden="1" x14ac:dyDescent="0.35"/>
    <row r="7620" hidden="1" x14ac:dyDescent="0.35"/>
    <row r="7621" hidden="1" x14ac:dyDescent="0.35"/>
    <row r="7622" hidden="1" x14ac:dyDescent="0.35"/>
    <row r="7623" hidden="1" x14ac:dyDescent="0.35"/>
    <row r="7624" hidden="1" x14ac:dyDescent="0.35"/>
    <row r="7625" hidden="1" x14ac:dyDescent="0.35"/>
    <row r="7626" hidden="1" x14ac:dyDescent="0.35"/>
    <row r="7627" hidden="1" x14ac:dyDescent="0.35"/>
    <row r="7628" hidden="1" x14ac:dyDescent="0.35"/>
    <row r="7629" hidden="1" x14ac:dyDescent="0.35"/>
    <row r="7630" hidden="1" x14ac:dyDescent="0.35"/>
    <row r="7631" hidden="1" x14ac:dyDescent="0.35"/>
    <row r="7632" hidden="1" x14ac:dyDescent="0.35"/>
    <row r="7633" hidden="1" x14ac:dyDescent="0.35"/>
    <row r="7634" hidden="1" x14ac:dyDescent="0.35"/>
    <row r="7635" hidden="1" x14ac:dyDescent="0.35"/>
    <row r="7636" hidden="1" x14ac:dyDescent="0.35"/>
    <row r="7637" hidden="1" x14ac:dyDescent="0.35"/>
    <row r="7638" hidden="1" x14ac:dyDescent="0.35"/>
    <row r="7639" hidden="1" x14ac:dyDescent="0.35"/>
    <row r="7640" hidden="1" x14ac:dyDescent="0.35"/>
    <row r="7641" hidden="1" x14ac:dyDescent="0.35"/>
    <row r="7642" hidden="1" x14ac:dyDescent="0.35"/>
    <row r="7643" hidden="1" x14ac:dyDescent="0.35"/>
    <row r="7644" hidden="1" x14ac:dyDescent="0.35"/>
    <row r="7645" hidden="1" x14ac:dyDescent="0.35"/>
    <row r="7646" hidden="1" x14ac:dyDescent="0.35"/>
    <row r="7647" hidden="1" x14ac:dyDescent="0.35"/>
    <row r="7648" hidden="1" x14ac:dyDescent="0.35"/>
    <row r="7649" hidden="1" x14ac:dyDescent="0.35"/>
    <row r="7650" hidden="1" x14ac:dyDescent="0.35"/>
    <row r="7651" hidden="1" x14ac:dyDescent="0.35"/>
    <row r="7652" hidden="1" x14ac:dyDescent="0.35"/>
    <row r="7653" hidden="1" x14ac:dyDescent="0.35"/>
    <row r="7654" hidden="1" x14ac:dyDescent="0.35"/>
    <row r="7655" hidden="1" x14ac:dyDescent="0.35"/>
    <row r="7656" hidden="1" x14ac:dyDescent="0.35"/>
    <row r="7657" hidden="1" x14ac:dyDescent="0.35"/>
    <row r="7658" hidden="1" x14ac:dyDescent="0.35"/>
    <row r="7659" hidden="1" x14ac:dyDescent="0.35"/>
    <row r="7660" hidden="1" x14ac:dyDescent="0.35"/>
    <row r="7661" hidden="1" x14ac:dyDescent="0.35"/>
    <row r="7662" hidden="1" x14ac:dyDescent="0.35"/>
    <row r="7663" hidden="1" x14ac:dyDescent="0.35"/>
    <row r="7664" hidden="1" x14ac:dyDescent="0.35"/>
    <row r="7665" hidden="1" x14ac:dyDescent="0.35"/>
    <row r="7666" hidden="1" x14ac:dyDescent="0.35"/>
    <row r="7667" hidden="1" x14ac:dyDescent="0.35"/>
    <row r="7668" hidden="1" x14ac:dyDescent="0.35"/>
    <row r="7669" hidden="1" x14ac:dyDescent="0.35"/>
    <row r="7670" hidden="1" x14ac:dyDescent="0.35"/>
    <row r="7671" hidden="1" x14ac:dyDescent="0.35"/>
    <row r="7672" hidden="1" x14ac:dyDescent="0.35"/>
    <row r="7673" hidden="1" x14ac:dyDescent="0.35"/>
    <row r="7674" hidden="1" x14ac:dyDescent="0.35"/>
    <row r="7675" hidden="1" x14ac:dyDescent="0.35"/>
    <row r="7676" hidden="1" x14ac:dyDescent="0.35"/>
    <row r="7677" hidden="1" x14ac:dyDescent="0.35"/>
    <row r="7678" hidden="1" x14ac:dyDescent="0.35"/>
    <row r="7679" hidden="1" x14ac:dyDescent="0.35"/>
    <row r="7680" hidden="1" x14ac:dyDescent="0.35"/>
    <row r="7681" hidden="1" x14ac:dyDescent="0.35"/>
    <row r="7682" hidden="1" x14ac:dyDescent="0.35"/>
    <row r="7683" hidden="1" x14ac:dyDescent="0.35"/>
    <row r="7684" hidden="1" x14ac:dyDescent="0.35"/>
    <row r="7685" hidden="1" x14ac:dyDescent="0.35"/>
    <row r="7686" hidden="1" x14ac:dyDescent="0.35"/>
    <row r="7687" hidden="1" x14ac:dyDescent="0.35"/>
    <row r="7688" hidden="1" x14ac:dyDescent="0.35"/>
    <row r="7689" hidden="1" x14ac:dyDescent="0.35"/>
    <row r="7690" hidden="1" x14ac:dyDescent="0.35"/>
    <row r="7691" hidden="1" x14ac:dyDescent="0.35"/>
    <row r="7692" hidden="1" x14ac:dyDescent="0.35"/>
    <row r="7693" hidden="1" x14ac:dyDescent="0.35"/>
    <row r="7694" hidden="1" x14ac:dyDescent="0.35"/>
    <row r="7695" hidden="1" x14ac:dyDescent="0.35"/>
    <row r="7696" hidden="1" x14ac:dyDescent="0.35"/>
    <row r="7697" hidden="1" x14ac:dyDescent="0.35"/>
    <row r="7698" hidden="1" x14ac:dyDescent="0.35"/>
    <row r="7699" hidden="1" x14ac:dyDescent="0.35"/>
    <row r="7700" hidden="1" x14ac:dyDescent="0.35"/>
    <row r="7701" hidden="1" x14ac:dyDescent="0.35"/>
    <row r="7702" hidden="1" x14ac:dyDescent="0.35"/>
    <row r="7705" hidden="1" x14ac:dyDescent="0.35"/>
    <row r="7706" hidden="1" x14ac:dyDescent="0.35"/>
    <row r="7707" hidden="1" x14ac:dyDescent="0.35"/>
    <row r="7708" hidden="1" x14ac:dyDescent="0.35"/>
    <row r="7709" hidden="1" x14ac:dyDescent="0.35"/>
    <row r="7710" hidden="1" x14ac:dyDescent="0.35"/>
    <row r="7711" hidden="1" x14ac:dyDescent="0.35"/>
    <row r="7712" hidden="1" x14ac:dyDescent="0.35"/>
    <row r="7713" hidden="1" x14ac:dyDescent="0.35"/>
    <row r="7714" hidden="1" x14ac:dyDescent="0.35"/>
    <row r="7715" hidden="1" x14ac:dyDescent="0.35"/>
    <row r="7716" hidden="1" x14ac:dyDescent="0.35"/>
    <row r="7717" hidden="1" x14ac:dyDescent="0.35"/>
    <row r="7718" hidden="1" x14ac:dyDescent="0.35"/>
    <row r="7719" hidden="1" x14ac:dyDescent="0.35"/>
    <row r="7720" hidden="1" x14ac:dyDescent="0.35"/>
    <row r="7721" hidden="1" x14ac:dyDescent="0.35"/>
    <row r="7722" hidden="1" x14ac:dyDescent="0.35"/>
    <row r="7723" hidden="1" x14ac:dyDescent="0.35"/>
    <row r="7724" hidden="1" x14ac:dyDescent="0.35"/>
    <row r="7725" hidden="1" x14ac:dyDescent="0.35"/>
    <row r="7726" hidden="1" x14ac:dyDescent="0.35"/>
    <row r="7727" hidden="1" x14ac:dyDescent="0.35"/>
    <row r="7728" hidden="1" x14ac:dyDescent="0.35"/>
    <row r="7729" hidden="1" x14ac:dyDescent="0.35"/>
    <row r="7730" hidden="1" x14ac:dyDescent="0.35"/>
    <row r="7731" hidden="1" x14ac:dyDescent="0.35"/>
    <row r="7732" hidden="1" x14ac:dyDescent="0.35"/>
    <row r="7733" hidden="1" x14ac:dyDescent="0.35"/>
    <row r="7734" hidden="1" x14ac:dyDescent="0.35"/>
    <row r="7735" hidden="1" x14ac:dyDescent="0.35"/>
    <row r="7736" hidden="1" x14ac:dyDescent="0.35"/>
    <row r="7737" hidden="1" x14ac:dyDescent="0.35"/>
    <row r="7738" hidden="1" x14ac:dyDescent="0.35"/>
    <row r="7739" hidden="1" x14ac:dyDescent="0.35"/>
    <row r="7740" hidden="1" x14ac:dyDescent="0.35"/>
    <row r="7741" hidden="1" x14ac:dyDescent="0.35"/>
    <row r="7742" hidden="1" x14ac:dyDescent="0.35"/>
    <row r="7743" hidden="1" x14ac:dyDescent="0.35"/>
    <row r="7744" hidden="1" x14ac:dyDescent="0.35"/>
    <row r="7745" hidden="1" x14ac:dyDescent="0.35"/>
    <row r="7746" hidden="1" x14ac:dyDescent="0.35"/>
    <row r="7747" hidden="1" x14ac:dyDescent="0.35"/>
    <row r="7748" hidden="1" x14ac:dyDescent="0.35"/>
    <row r="7749" hidden="1" x14ac:dyDescent="0.35"/>
    <row r="7750" hidden="1" x14ac:dyDescent="0.35"/>
    <row r="7751" hidden="1" x14ac:dyDescent="0.35"/>
    <row r="7752" hidden="1" x14ac:dyDescent="0.35"/>
    <row r="7753" hidden="1" x14ac:dyDescent="0.35"/>
    <row r="7754" hidden="1" x14ac:dyDescent="0.35"/>
    <row r="7755" hidden="1" x14ac:dyDescent="0.35"/>
    <row r="7756" hidden="1" x14ac:dyDescent="0.35"/>
    <row r="7757" hidden="1" x14ac:dyDescent="0.35"/>
    <row r="7758" hidden="1" x14ac:dyDescent="0.35"/>
    <row r="7759" hidden="1" x14ac:dyDescent="0.35"/>
    <row r="7760" hidden="1" x14ac:dyDescent="0.35"/>
    <row r="7761" hidden="1" x14ac:dyDescent="0.35"/>
    <row r="7762" hidden="1" x14ac:dyDescent="0.35"/>
    <row r="7763" hidden="1" x14ac:dyDescent="0.35"/>
    <row r="7764" hidden="1" x14ac:dyDescent="0.35"/>
    <row r="7765" hidden="1" x14ac:dyDescent="0.35"/>
    <row r="7766" hidden="1" x14ac:dyDescent="0.35"/>
    <row r="7767" hidden="1" x14ac:dyDescent="0.35"/>
    <row r="7768" hidden="1" x14ac:dyDescent="0.35"/>
    <row r="7769" hidden="1" x14ac:dyDescent="0.35"/>
    <row r="7770" hidden="1" x14ac:dyDescent="0.35"/>
    <row r="7771" hidden="1" x14ac:dyDescent="0.35"/>
    <row r="7772" hidden="1" x14ac:dyDescent="0.35"/>
    <row r="7773" hidden="1" x14ac:dyDescent="0.35"/>
    <row r="7774" hidden="1" x14ac:dyDescent="0.35"/>
    <row r="7775" hidden="1" x14ac:dyDescent="0.35"/>
    <row r="7776" hidden="1" x14ac:dyDescent="0.35"/>
    <row r="7777" hidden="1" x14ac:dyDescent="0.35"/>
    <row r="7778" hidden="1" x14ac:dyDescent="0.35"/>
    <row r="7779" hidden="1" x14ac:dyDescent="0.35"/>
    <row r="7780" hidden="1" x14ac:dyDescent="0.35"/>
    <row r="7781" hidden="1" x14ac:dyDescent="0.35"/>
    <row r="7782" hidden="1" x14ac:dyDescent="0.35"/>
    <row r="7783" hidden="1" x14ac:dyDescent="0.35"/>
    <row r="7784" hidden="1" x14ac:dyDescent="0.35"/>
    <row r="7785" hidden="1" x14ac:dyDescent="0.35"/>
    <row r="7786" hidden="1" x14ac:dyDescent="0.35"/>
    <row r="7787" hidden="1" x14ac:dyDescent="0.35"/>
    <row r="7788" hidden="1" x14ac:dyDescent="0.35"/>
    <row r="7789" hidden="1" x14ac:dyDescent="0.35"/>
    <row r="7790" hidden="1" x14ac:dyDescent="0.35"/>
    <row r="7791" hidden="1" x14ac:dyDescent="0.35"/>
    <row r="7792" hidden="1" x14ac:dyDescent="0.35"/>
    <row r="7793" hidden="1" x14ac:dyDescent="0.35"/>
    <row r="7794" hidden="1" x14ac:dyDescent="0.35"/>
    <row r="7795" hidden="1" x14ac:dyDescent="0.35"/>
    <row r="7796" hidden="1" x14ac:dyDescent="0.35"/>
    <row r="7797" hidden="1" x14ac:dyDescent="0.35"/>
    <row r="7798" hidden="1" x14ac:dyDescent="0.35"/>
    <row r="7799" hidden="1" x14ac:dyDescent="0.35"/>
    <row r="7800" hidden="1" x14ac:dyDescent="0.35"/>
    <row r="7801" hidden="1" x14ac:dyDescent="0.35"/>
    <row r="7802" hidden="1" x14ac:dyDescent="0.35"/>
    <row r="7803" hidden="1" x14ac:dyDescent="0.35"/>
    <row r="7804" hidden="1" x14ac:dyDescent="0.35"/>
    <row r="7805" hidden="1" x14ac:dyDescent="0.35"/>
    <row r="7806" hidden="1" x14ac:dyDescent="0.35"/>
    <row r="7807" hidden="1" x14ac:dyDescent="0.35"/>
    <row r="7808" hidden="1" x14ac:dyDescent="0.35"/>
    <row r="7809" hidden="1" x14ac:dyDescent="0.35"/>
    <row r="7810" hidden="1" x14ac:dyDescent="0.35"/>
    <row r="7811" hidden="1" x14ac:dyDescent="0.35"/>
    <row r="7812" hidden="1" x14ac:dyDescent="0.35"/>
    <row r="7813" hidden="1" x14ac:dyDescent="0.35"/>
    <row r="7814" hidden="1" x14ac:dyDescent="0.35"/>
    <row r="7815" hidden="1" x14ac:dyDescent="0.35"/>
    <row r="7816" hidden="1" x14ac:dyDescent="0.35"/>
    <row r="7817" hidden="1" x14ac:dyDescent="0.35"/>
    <row r="7818" hidden="1" x14ac:dyDescent="0.35"/>
    <row r="7819" hidden="1" x14ac:dyDescent="0.35"/>
    <row r="7820" hidden="1" x14ac:dyDescent="0.35"/>
    <row r="7821" hidden="1" x14ac:dyDescent="0.35"/>
    <row r="7822" hidden="1" x14ac:dyDescent="0.35"/>
    <row r="7823" hidden="1" x14ac:dyDescent="0.35"/>
    <row r="7824" hidden="1" x14ac:dyDescent="0.35"/>
    <row r="7825" hidden="1" x14ac:dyDescent="0.35"/>
    <row r="7826" hidden="1" x14ac:dyDescent="0.35"/>
    <row r="7827" hidden="1" x14ac:dyDescent="0.35"/>
    <row r="7828" hidden="1" x14ac:dyDescent="0.35"/>
    <row r="7829" hidden="1" x14ac:dyDescent="0.35"/>
    <row r="7830" hidden="1" x14ac:dyDescent="0.35"/>
    <row r="7831" hidden="1" x14ac:dyDescent="0.35"/>
    <row r="7832" hidden="1" x14ac:dyDescent="0.35"/>
    <row r="7833" hidden="1" x14ac:dyDescent="0.35"/>
    <row r="7834" hidden="1" x14ac:dyDescent="0.35"/>
    <row r="7835" hidden="1" x14ac:dyDescent="0.35"/>
    <row r="7836" hidden="1" x14ac:dyDescent="0.35"/>
    <row r="7837" hidden="1" x14ac:dyDescent="0.35"/>
    <row r="7838" hidden="1" x14ac:dyDescent="0.35"/>
    <row r="7839" hidden="1" x14ac:dyDescent="0.35"/>
    <row r="7840" hidden="1" x14ac:dyDescent="0.35"/>
    <row r="7841" hidden="1" x14ac:dyDescent="0.35"/>
    <row r="7842" hidden="1" x14ac:dyDescent="0.35"/>
    <row r="7843" hidden="1" x14ac:dyDescent="0.35"/>
    <row r="7844" hidden="1" x14ac:dyDescent="0.35"/>
    <row r="7845" hidden="1" x14ac:dyDescent="0.35"/>
    <row r="7846" hidden="1" x14ac:dyDescent="0.35"/>
    <row r="7847" hidden="1" x14ac:dyDescent="0.35"/>
    <row r="7848" hidden="1" x14ac:dyDescent="0.35"/>
    <row r="7849" hidden="1" x14ac:dyDescent="0.35"/>
    <row r="7850" hidden="1" x14ac:dyDescent="0.35"/>
    <row r="7851" hidden="1" x14ac:dyDescent="0.35"/>
    <row r="7852" hidden="1" x14ac:dyDescent="0.35"/>
    <row r="7853" hidden="1" x14ac:dyDescent="0.35"/>
    <row r="7854" hidden="1" x14ac:dyDescent="0.35"/>
    <row r="7855" hidden="1" x14ac:dyDescent="0.35"/>
    <row r="7856" hidden="1" x14ac:dyDescent="0.35"/>
    <row r="7857" hidden="1" x14ac:dyDescent="0.35"/>
    <row r="7858" hidden="1" x14ac:dyDescent="0.35"/>
    <row r="7859" hidden="1" x14ac:dyDescent="0.35"/>
    <row r="7860" hidden="1" x14ac:dyDescent="0.35"/>
    <row r="7861" hidden="1" x14ac:dyDescent="0.35"/>
    <row r="7862" hidden="1" x14ac:dyDescent="0.35"/>
    <row r="7863" hidden="1" x14ac:dyDescent="0.35"/>
    <row r="7864" hidden="1" x14ac:dyDescent="0.35"/>
    <row r="7865" hidden="1" x14ac:dyDescent="0.35"/>
    <row r="7866" hidden="1" x14ac:dyDescent="0.35"/>
    <row r="7867" hidden="1" x14ac:dyDescent="0.35"/>
    <row r="7868" hidden="1" x14ac:dyDescent="0.35"/>
    <row r="7869" hidden="1" x14ac:dyDescent="0.35"/>
    <row r="7870" hidden="1" x14ac:dyDescent="0.35"/>
    <row r="7871" hidden="1" x14ac:dyDescent="0.35"/>
    <row r="7872" hidden="1" x14ac:dyDescent="0.35"/>
    <row r="7873" hidden="1" x14ac:dyDescent="0.35"/>
    <row r="7874" hidden="1" x14ac:dyDescent="0.35"/>
    <row r="7875" hidden="1" x14ac:dyDescent="0.35"/>
    <row r="7876" hidden="1" x14ac:dyDescent="0.35"/>
    <row r="7877" hidden="1" x14ac:dyDescent="0.35"/>
    <row r="7878" hidden="1" x14ac:dyDescent="0.35"/>
    <row r="7879" hidden="1" x14ac:dyDescent="0.35"/>
    <row r="7880" hidden="1" x14ac:dyDescent="0.35"/>
    <row r="7881" hidden="1" x14ac:dyDescent="0.35"/>
    <row r="7882" hidden="1" x14ac:dyDescent="0.35"/>
    <row r="7883" hidden="1" x14ac:dyDescent="0.35"/>
    <row r="7884" hidden="1" x14ac:dyDescent="0.35"/>
    <row r="7885" hidden="1" x14ac:dyDescent="0.35"/>
    <row r="7886" hidden="1" x14ac:dyDescent="0.35"/>
    <row r="7887" hidden="1" x14ac:dyDescent="0.35"/>
    <row r="7888" hidden="1" x14ac:dyDescent="0.35"/>
    <row r="7889" hidden="1" x14ac:dyDescent="0.35"/>
    <row r="7890" hidden="1" x14ac:dyDescent="0.35"/>
    <row r="7891" hidden="1" x14ac:dyDescent="0.35"/>
    <row r="7892" hidden="1" x14ac:dyDescent="0.35"/>
    <row r="7893" hidden="1" x14ac:dyDescent="0.35"/>
    <row r="7894" hidden="1" x14ac:dyDescent="0.35"/>
    <row r="7895" hidden="1" x14ac:dyDescent="0.35"/>
    <row r="7896" hidden="1" x14ac:dyDescent="0.35"/>
    <row r="7897" hidden="1" x14ac:dyDescent="0.35"/>
    <row r="7898" hidden="1" x14ac:dyDescent="0.35"/>
    <row r="7899" hidden="1" x14ac:dyDescent="0.35"/>
    <row r="7900" hidden="1" x14ac:dyDescent="0.35"/>
    <row r="7901" hidden="1" x14ac:dyDescent="0.35"/>
    <row r="7902" hidden="1" x14ac:dyDescent="0.35"/>
    <row r="7903" hidden="1" x14ac:dyDescent="0.35"/>
    <row r="7904" hidden="1" x14ac:dyDescent="0.35"/>
    <row r="7905" hidden="1" x14ac:dyDescent="0.35"/>
    <row r="7906" hidden="1" x14ac:dyDescent="0.35"/>
    <row r="7907" hidden="1" x14ac:dyDescent="0.35"/>
    <row r="7908" hidden="1" x14ac:dyDescent="0.35"/>
    <row r="7909" hidden="1" x14ac:dyDescent="0.35"/>
    <row r="7910" hidden="1" x14ac:dyDescent="0.35"/>
    <row r="7911" hidden="1" x14ac:dyDescent="0.35"/>
    <row r="7912" hidden="1" x14ac:dyDescent="0.35"/>
    <row r="7913" hidden="1" x14ac:dyDescent="0.35"/>
    <row r="7914" hidden="1" x14ac:dyDescent="0.35"/>
    <row r="7915" hidden="1" x14ac:dyDescent="0.35"/>
    <row r="7916" hidden="1" x14ac:dyDescent="0.35"/>
    <row r="7917" hidden="1" x14ac:dyDescent="0.35"/>
    <row r="7918" hidden="1" x14ac:dyDescent="0.35"/>
    <row r="7919" hidden="1" x14ac:dyDescent="0.35"/>
    <row r="7920" hidden="1" x14ac:dyDescent="0.35"/>
    <row r="7921" hidden="1" x14ac:dyDescent="0.35"/>
    <row r="7922" hidden="1" x14ac:dyDescent="0.35"/>
    <row r="7923" hidden="1" x14ac:dyDescent="0.35"/>
    <row r="7924" hidden="1" x14ac:dyDescent="0.35"/>
    <row r="7925" hidden="1" x14ac:dyDescent="0.35"/>
    <row r="7926" hidden="1" x14ac:dyDescent="0.35"/>
    <row r="7927" hidden="1" x14ac:dyDescent="0.35"/>
    <row r="7928" hidden="1" x14ac:dyDescent="0.35"/>
    <row r="7929" hidden="1" x14ac:dyDescent="0.35"/>
    <row r="7930" hidden="1" x14ac:dyDescent="0.35"/>
    <row r="7931" hidden="1" x14ac:dyDescent="0.35"/>
    <row r="7932" hidden="1" x14ac:dyDescent="0.35"/>
    <row r="7933" hidden="1" x14ac:dyDescent="0.35"/>
    <row r="7934" hidden="1" x14ac:dyDescent="0.35"/>
    <row r="7935" hidden="1" x14ac:dyDescent="0.35"/>
    <row r="7936" hidden="1" x14ac:dyDescent="0.35"/>
    <row r="7937" hidden="1" x14ac:dyDescent="0.35"/>
    <row r="7938" hidden="1" x14ac:dyDescent="0.35"/>
    <row r="7939" hidden="1" x14ac:dyDescent="0.35"/>
    <row r="7940" hidden="1" x14ac:dyDescent="0.35"/>
    <row r="7941" hidden="1" x14ac:dyDescent="0.35"/>
    <row r="7942" hidden="1" x14ac:dyDescent="0.35"/>
    <row r="7943" hidden="1" x14ac:dyDescent="0.35"/>
    <row r="7944" hidden="1" x14ac:dyDescent="0.35"/>
    <row r="7945" hidden="1" x14ac:dyDescent="0.35"/>
    <row r="7946" hidden="1" x14ac:dyDescent="0.35"/>
    <row r="7947" hidden="1" x14ac:dyDescent="0.35"/>
    <row r="7948" hidden="1" x14ac:dyDescent="0.35"/>
    <row r="7949" hidden="1" x14ac:dyDescent="0.35"/>
    <row r="7950" hidden="1" x14ac:dyDescent="0.35"/>
    <row r="7951" hidden="1" x14ac:dyDescent="0.35"/>
    <row r="7952" hidden="1" x14ac:dyDescent="0.35"/>
    <row r="7953" hidden="1" x14ac:dyDescent="0.35"/>
    <row r="7956" hidden="1" x14ac:dyDescent="0.35"/>
    <row r="7957" hidden="1" x14ac:dyDescent="0.35"/>
    <row r="7958" hidden="1" x14ac:dyDescent="0.35"/>
    <row r="7959" hidden="1" x14ac:dyDescent="0.35"/>
    <row r="7960" hidden="1" x14ac:dyDescent="0.35"/>
    <row r="7961" hidden="1" x14ac:dyDescent="0.35"/>
    <row r="7962" hidden="1" x14ac:dyDescent="0.35"/>
    <row r="7963" hidden="1" x14ac:dyDescent="0.35"/>
    <row r="7964" hidden="1" x14ac:dyDescent="0.35"/>
    <row r="7965" hidden="1" x14ac:dyDescent="0.35"/>
    <row r="7966" hidden="1" x14ac:dyDescent="0.35"/>
    <row r="7967" hidden="1" x14ac:dyDescent="0.35"/>
    <row r="7968" hidden="1" x14ac:dyDescent="0.35"/>
    <row r="7969" hidden="1" x14ac:dyDescent="0.35"/>
    <row r="7970" hidden="1" x14ac:dyDescent="0.35"/>
    <row r="7971" hidden="1" x14ac:dyDescent="0.35"/>
    <row r="7972" hidden="1" x14ac:dyDescent="0.35"/>
    <row r="7973" hidden="1" x14ac:dyDescent="0.35"/>
    <row r="7974" hidden="1" x14ac:dyDescent="0.35"/>
    <row r="7975" hidden="1" x14ac:dyDescent="0.35"/>
    <row r="7976" hidden="1" x14ac:dyDescent="0.35"/>
    <row r="7977" hidden="1" x14ac:dyDescent="0.35"/>
    <row r="7978" hidden="1" x14ac:dyDescent="0.35"/>
    <row r="7979" hidden="1" x14ac:dyDescent="0.35"/>
    <row r="7980" hidden="1" x14ac:dyDescent="0.35"/>
    <row r="7981" hidden="1" x14ac:dyDescent="0.35"/>
    <row r="7982" hidden="1" x14ac:dyDescent="0.35"/>
    <row r="7983" hidden="1" x14ac:dyDescent="0.35"/>
    <row r="7984" hidden="1" x14ac:dyDescent="0.35"/>
    <row r="7985" hidden="1" x14ac:dyDescent="0.35"/>
    <row r="7986" hidden="1" x14ac:dyDescent="0.35"/>
    <row r="7987" hidden="1" x14ac:dyDescent="0.35"/>
    <row r="7988" hidden="1" x14ac:dyDescent="0.35"/>
    <row r="7989" hidden="1" x14ac:dyDescent="0.35"/>
    <row r="7990" hidden="1" x14ac:dyDescent="0.35"/>
    <row r="7991" hidden="1" x14ac:dyDescent="0.35"/>
    <row r="7992" hidden="1" x14ac:dyDescent="0.35"/>
    <row r="7993" hidden="1" x14ac:dyDescent="0.35"/>
    <row r="7994" hidden="1" x14ac:dyDescent="0.35"/>
    <row r="7995" hidden="1" x14ac:dyDescent="0.35"/>
    <row r="7996" hidden="1" x14ac:dyDescent="0.35"/>
    <row r="7997" hidden="1" x14ac:dyDescent="0.35"/>
    <row r="7998" hidden="1" x14ac:dyDescent="0.35"/>
    <row r="7999" hidden="1" x14ac:dyDescent="0.35"/>
    <row r="8000" hidden="1" x14ac:dyDescent="0.35"/>
    <row r="8001" hidden="1" x14ac:dyDescent="0.35"/>
    <row r="8002" hidden="1" x14ac:dyDescent="0.35"/>
    <row r="8003" hidden="1" x14ac:dyDescent="0.35"/>
    <row r="8004" hidden="1" x14ac:dyDescent="0.35"/>
    <row r="8005" hidden="1" x14ac:dyDescent="0.35"/>
    <row r="8006" hidden="1" x14ac:dyDescent="0.35"/>
    <row r="8007" hidden="1" x14ac:dyDescent="0.35"/>
    <row r="8008" hidden="1" x14ac:dyDescent="0.35"/>
    <row r="8009" hidden="1" x14ac:dyDescent="0.35"/>
    <row r="8010" hidden="1" x14ac:dyDescent="0.35"/>
    <row r="8011" hidden="1" x14ac:dyDescent="0.35"/>
    <row r="8012" hidden="1" x14ac:dyDescent="0.35"/>
    <row r="8013" hidden="1" x14ac:dyDescent="0.35"/>
    <row r="8014" hidden="1" x14ac:dyDescent="0.35"/>
    <row r="8015" hidden="1" x14ac:dyDescent="0.35"/>
    <row r="8016" hidden="1" x14ac:dyDescent="0.35"/>
    <row r="8017" hidden="1" x14ac:dyDescent="0.35"/>
    <row r="8018" hidden="1" x14ac:dyDescent="0.35"/>
    <row r="8019" hidden="1" x14ac:dyDescent="0.35"/>
    <row r="8020" hidden="1" x14ac:dyDescent="0.35"/>
    <row r="8021" hidden="1" x14ac:dyDescent="0.35"/>
    <row r="8022" hidden="1" x14ac:dyDescent="0.35"/>
    <row r="8023" hidden="1" x14ac:dyDescent="0.35"/>
    <row r="8024" hidden="1" x14ac:dyDescent="0.35"/>
    <row r="8025" hidden="1" x14ac:dyDescent="0.35"/>
    <row r="8026" hidden="1" x14ac:dyDescent="0.35"/>
    <row r="8027" hidden="1" x14ac:dyDescent="0.35"/>
    <row r="8028" hidden="1" x14ac:dyDescent="0.35"/>
    <row r="8029" hidden="1" x14ac:dyDescent="0.35"/>
    <row r="8030" hidden="1" x14ac:dyDescent="0.35"/>
    <row r="8031" hidden="1" x14ac:dyDescent="0.35"/>
    <row r="8032" hidden="1" x14ac:dyDescent="0.35"/>
    <row r="8033" hidden="1" x14ac:dyDescent="0.35"/>
    <row r="8035" hidden="1" x14ac:dyDescent="0.35"/>
    <row r="8036" hidden="1" x14ac:dyDescent="0.35"/>
    <row r="8037" hidden="1" x14ac:dyDescent="0.35"/>
    <row r="8038" hidden="1" x14ac:dyDescent="0.35"/>
    <row r="8039" hidden="1" x14ac:dyDescent="0.35"/>
    <row r="8040" hidden="1" x14ac:dyDescent="0.35"/>
    <row r="8041" hidden="1" x14ac:dyDescent="0.35"/>
    <row r="8042" hidden="1" x14ac:dyDescent="0.35"/>
    <row r="8043" hidden="1" x14ac:dyDescent="0.35"/>
    <row r="8044" hidden="1" x14ac:dyDescent="0.35"/>
    <row r="8045" hidden="1" x14ac:dyDescent="0.35"/>
    <row r="8046" hidden="1" x14ac:dyDescent="0.35"/>
    <row r="8047" hidden="1" x14ac:dyDescent="0.35"/>
    <row r="8048" hidden="1" x14ac:dyDescent="0.35"/>
    <row r="8049" hidden="1" x14ac:dyDescent="0.35"/>
    <row r="8050" hidden="1" x14ac:dyDescent="0.35"/>
    <row r="8051" hidden="1" x14ac:dyDescent="0.35"/>
    <row r="8052" hidden="1" x14ac:dyDescent="0.35"/>
    <row r="8053" hidden="1" x14ac:dyDescent="0.35"/>
    <row r="8054" hidden="1" x14ac:dyDescent="0.35"/>
    <row r="8055" hidden="1" x14ac:dyDescent="0.35"/>
    <row r="8056" hidden="1" x14ac:dyDescent="0.35"/>
    <row r="8057" hidden="1" x14ac:dyDescent="0.35"/>
    <row r="8058" hidden="1" x14ac:dyDescent="0.35"/>
    <row r="8059" hidden="1" x14ac:dyDescent="0.35"/>
    <row r="8060" hidden="1" x14ac:dyDescent="0.35"/>
    <row r="8061" hidden="1" x14ac:dyDescent="0.35"/>
    <row r="8062" hidden="1" x14ac:dyDescent="0.35"/>
    <row r="8063" hidden="1" x14ac:dyDescent="0.35"/>
    <row r="8064" hidden="1" x14ac:dyDescent="0.35"/>
    <row r="8065" hidden="1" x14ac:dyDescent="0.35"/>
    <row r="8066" hidden="1" x14ac:dyDescent="0.35"/>
    <row r="8067" hidden="1" x14ac:dyDescent="0.35"/>
    <row r="8068" hidden="1" x14ac:dyDescent="0.35"/>
    <row r="8069" hidden="1" x14ac:dyDescent="0.35"/>
    <row r="8070" hidden="1" x14ac:dyDescent="0.35"/>
    <row r="8071" hidden="1" x14ac:dyDescent="0.35"/>
    <row r="8072" hidden="1" x14ac:dyDescent="0.35"/>
    <row r="8073" hidden="1" x14ac:dyDescent="0.35"/>
    <row r="8074" hidden="1" x14ac:dyDescent="0.35"/>
    <row r="8075" hidden="1" x14ac:dyDescent="0.35"/>
    <row r="8076" hidden="1" x14ac:dyDescent="0.35"/>
    <row r="8077" hidden="1" x14ac:dyDescent="0.35"/>
    <row r="8078" hidden="1" x14ac:dyDescent="0.35"/>
    <row r="8079" hidden="1" x14ac:dyDescent="0.35"/>
    <row r="8080" hidden="1" x14ac:dyDescent="0.35"/>
    <row r="8081" hidden="1" x14ac:dyDescent="0.35"/>
    <row r="8082" hidden="1" x14ac:dyDescent="0.35"/>
    <row r="8083" hidden="1" x14ac:dyDescent="0.35"/>
    <row r="8084" hidden="1" x14ac:dyDescent="0.35"/>
    <row r="8085" hidden="1" x14ac:dyDescent="0.35"/>
    <row r="8086" hidden="1" x14ac:dyDescent="0.35"/>
    <row r="8087" hidden="1" x14ac:dyDescent="0.35"/>
    <row r="8088" hidden="1" x14ac:dyDescent="0.35"/>
    <row r="8089" hidden="1" x14ac:dyDescent="0.35"/>
    <row r="8090" hidden="1" x14ac:dyDescent="0.35"/>
    <row r="8091" hidden="1" x14ac:dyDescent="0.35"/>
    <row r="8092" hidden="1" x14ac:dyDescent="0.35"/>
    <row r="8093" hidden="1" x14ac:dyDescent="0.35"/>
    <row r="8094" hidden="1" x14ac:dyDescent="0.35"/>
    <row r="8095" hidden="1" x14ac:dyDescent="0.35"/>
    <row r="8096" hidden="1" x14ac:dyDescent="0.35"/>
    <row r="8097" hidden="1" x14ac:dyDescent="0.35"/>
    <row r="8098" hidden="1" x14ac:dyDescent="0.35"/>
    <row r="8099" hidden="1" x14ac:dyDescent="0.35"/>
  </sheetData>
  <autoFilter ref="A5:AH8099" xr:uid="{581ACF16-4C85-402C-94B1-137F54F0F423}">
    <filterColumn colId="1">
      <filters>
        <filter val="Bali Nusra"/>
      </filters>
    </filterColumn>
    <filterColumn colId="3">
      <filters>
        <filter val="CRM"/>
      </filters>
    </filterColumn>
  </autoFil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0E019-2086-4A97-A850-83313B4D0FE3}">
  <dimension ref="A1:AM168"/>
  <sheetViews>
    <sheetView workbookViewId="0">
      <selection activeCell="C2" sqref="C2:H2"/>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30438</v>
      </c>
      <c r="D2" s="8" t="s">
        <v>51</v>
      </c>
      <c r="G2" t="s">
        <v>30438</v>
      </c>
    </row>
    <row r="3" spans="1:39" x14ac:dyDescent="0.35">
      <c r="B3" s="9" t="s">
        <v>52</v>
      </c>
      <c r="C3" s="10">
        <f>100-(D3/E3*100)</f>
        <v>99.253136200716852</v>
      </c>
      <c r="D3" s="11">
        <f>SUBTOTAL(9,O7:O99999)</f>
        <v>1667</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f>+E3/F3/DAY(G2)</f>
        <v>153.08641975308643</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1</v>
      </c>
      <c r="O13">
        <v>12</v>
      </c>
      <c r="P13">
        <v>0.83</v>
      </c>
      <c r="Q13">
        <v>1440</v>
      </c>
      <c r="R13">
        <v>1</v>
      </c>
      <c r="S13">
        <v>12</v>
      </c>
      <c r="T13">
        <v>0.83</v>
      </c>
      <c r="U13">
        <v>0</v>
      </c>
      <c r="V13">
        <v>0</v>
      </c>
      <c r="W13">
        <v>0</v>
      </c>
      <c r="X13">
        <v>0</v>
      </c>
      <c r="Y13">
        <v>0</v>
      </c>
      <c r="Z13">
        <v>0</v>
      </c>
      <c r="AA13">
        <v>0</v>
      </c>
      <c r="AB13">
        <v>0</v>
      </c>
      <c r="AC13">
        <v>0</v>
      </c>
      <c r="AD13">
        <v>0</v>
      </c>
      <c r="AE13">
        <v>0</v>
      </c>
      <c r="AF13">
        <v>0</v>
      </c>
      <c r="AG13" t="s">
        <v>398</v>
      </c>
      <c r="AH13" s="21" t="s">
        <v>569</v>
      </c>
      <c r="AI13" s="21">
        <v>345.36</v>
      </c>
      <c r="AJ13" s="21">
        <v>99.166666666666671</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1</v>
      </c>
      <c r="O14">
        <v>18</v>
      </c>
      <c r="P14">
        <v>1.25</v>
      </c>
      <c r="Q14">
        <v>1440</v>
      </c>
      <c r="R14">
        <v>1</v>
      </c>
      <c r="S14">
        <v>18</v>
      </c>
      <c r="T14">
        <v>1.25</v>
      </c>
      <c r="U14">
        <v>0</v>
      </c>
      <c r="V14">
        <v>0</v>
      </c>
      <c r="W14">
        <v>0</v>
      </c>
      <c r="X14">
        <v>0</v>
      </c>
      <c r="Y14">
        <v>0</v>
      </c>
      <c r="Z14">
        <v>0</v>
      </c>
      <c r="AA14">
        <v>0</v>
      </c>
      <c r="AB14">
        <v>0</v>
      </c>
      <c r="AC14">
        <v>0</v>
      </c>
      <c r="AD14">
        <v>0</v>
      </c>
      <c r="AE14">
        <v>0</v>
      </c>
      <c r="AF14">
        <v>0</v>
      </c>
      <c r="AG14" t="s">
        <v>399</v>
      </c>
      <c r="AH14" s="21" t="s">
        <v>569</v>
      </c>
      <c r="AI14" s="21">
        <v>345.36</v>
      </c>
      <c r="AJ14" s="21">
        <v>98.75</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0</v>
      </c>
      <c r="O20">
        <v>0</v>
      </c>
      <c r="P20">
        <v>0</v>
      </c>
      <c r="Q20">
        <v>1440</v>
      </c>
      <c r="R20">
        <v>0</v>
      </c>
      <c r="S20">
        <v>0</v>
      </c>
      <c r="T20">
        <v>0</v>
      </c>
      <c r="U20">
        <v>0</v>
      </c>
      <c r="V20">
        <v>0</v>
      </c>
      <c r="W20">
        <v>0</v>
      </c>
      <c r="X20">
        <v>0</v>
      </c>
      <c r="Y20">
        <v>0</v>
      </c>
      <c r="Z20">
        <v>0</v>
      </c>
      <c r="AA20">
        <v>0</v>
      </c>
      <c r="AB20">
        <v>0</v>
      </c>
      <c r="AC20">
        <v>0</v>
      </c>
      <c r="AD20">
        <v>0</v>
      </c>
      <c r="AE20">
        <v>0</v>
      </c>
      <c r="AF20">
        <v>0</v>
      </c>
      <c r="AG20" t="s">
        <v>405</v>
      </c>
      <c r="AH20" s="21" t="s">
        <v>572</v>
      </c>
      <c r="AI20" s="21">
        <v>345.36</v>
      </c>
      <c r="AJ20" s="21">
        <v>100</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1</v>
      </c>
      <c r="O21">
        <v>50</v>
      </c>
      <c r="P21">
        <v>3.47</v>
      </c>
      <c r="Q21">
        <v>1440</v>
      </c>
      <c r="R21">
        <v>1</v>
      </c>
      <c r="S21">
        <v>50</v>
      </c>
      <c r="T21">
        <v>3.47</v>
      </c>
      <c r="U21">
        <v>0</v>
      </c>
      <c r="V21">
        <v>0</v>
      </c>
      <c r="W21">
        <v>0</v>
      </c>
      <c r="X21">
        <v>0</v>
      </c>
      <c r="Y21">
        <v>0</v>
      </c>
      <c r="Z21">
        <v>0</v>
      </c>
      <c r="AA21">
        <v>0</v>
      </c>
      <c r="AB21">
        <v>0</v>
      </c>
      <c r="AC21">
        <v>0</v>
      </c>
      <c r="AD21">
        <v>0</v>
      </c>
      <c r="AE21">
        <v>0</v>
      </c>
      <c r="AF21">
        <v>0</v>
      </c>
      <c r="AG21" t="s">
        <v>406</v>
      </c>
      <c r="AH21" s="21" t="s">
        <v>572</v>
      </c>
      <c r="AI21" s="21">
        <v>345.36</v>
      </c>
      <c r="AJ21" s="21">
        <v>96.527777777777771</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2060</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1</v>
      </c>
      <c r="O24">
        <v>40</v>
      </c>
      <c r="P24">
        <v>2.78</v>
      </c>
      <c r="Q24">
        <v>1440</v>
      </c>
      <c r="R24">
        <v>1</v>
      </c>
      <c r="S24">
        <v>40</v>
      </c>
      <c r="T24">
        <v>2.78</v>
      </c>
      <c r="U24">
        <v>0</v>
      </c>
      <c r="V24">
        <v>0</v>
      </c>
      <c r="W24">
        <v>0</v>
      </c>
      <c r="X24">
        <v>0</v>
      </c>
      <c r="Y24">
        <v>0</v>
      </c>
      <c r="Z24">
        <v>0</v>
      </c>
      <c r="AA24">
        <v>0</v>
      </c>
      <c r="AB24">
        <v>0</v>
      </c>
      <c r="AC24">
        <v>0</v>
      </c>
      <c r="AD24">
        <v>0</v>
      </c>
      <c r="AE24">
        <v>0</v>
      </c>
      <c r="AF24">
        <v>0</v>
      </c>
      <c r="AG24" t="s">
        <v>409</v>
      </c>
      <c r="AH24" s="21" t="s">
        <v>572</v>
      </c>
      <c r="AI24" s="21">
        <v>345.36</v>
      </c>
      <c r="AJ24" s="21">
        <v>97.222222222222229</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2060</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0</v>
      </c>
      <c r="P31">
        <v>0</v>
      </c>
      <c r="Q31">
        <v>1440</v>
      </c>
      <c r="R31">
        <v>0</v>
      </c>
      <c r="S31">
        <v>0</v>
      </c>
      <c r="T31">
        <v>0</v>
      </c>
      <c r="U31">
        <v>0</v>
      </c>
      <c r="V31">
        <v>0</v>
      </c>
      <c r="W31">
        <v>0</v>
      </c>
      <c r="X31">
        <v>0</v>
      </c>
      <c r="Y31">
        <v>0</v>
      </c>
      <c r="Z31">
        <v>0</v>
      </c>
      <c r="AA31">
        <v>0</v>
      </c>
      <c r="AB31">
        <v>0</v>
      </c>
      <c r="AC31">
        <v>0</v>
      </c>
      <c r="AD31">
        <v>0</v>
      </c>
      <c r="AE31">
        <v>0</v>
      </c>
      <c r="AF31">
        <v>0</v>
      </c>
      <c r="AG31" t="s">
        <v>416</v>
      </c>
      <c r="AH31" s="21" t="s">
        <v>571</v>
      </c>
      <c r="AI31" s="21">
        <v>345.36</v>
      </c>
      <c r="AJ31" s="21">
        <v>100</v>
      </c>
      <c r="AK31" s="21" t="s">
        <v>2063</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2063</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2060</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1</v>
      </c>
      <c r="O39">
        <v>22</v>
      </c>
      <c r="P39">
        <v>1.53</v>
      </c>
      <c r="Q39">
        <v>1440</v>
      </c>
      <c r="R39">
        <v>0</v>
      </c>
      <c r="S39">
        <v>0</v>
      </c>
      <c r="T39">
        <v>0</v>
      </c>
      <c r="U39">
        <v>1</v>
      </c>
      <c r="V39">
        <v>22</v>
      </c>
      <c r="W39">
        <v>1.53</v>
      </c>
      <c r="X39">
        <v>0</v>
      </c>
      <c r="Y39">
        <v>0</v>
      </c>
      <c r="Z39">
        <v>0</v>
      </c>
      <c r="AA39">
        <v>0</v>
      </c>
      <c r="AB39">
        <v>0</v>
      </c>
      <c r="AC39">
        <v>0</v>
      </c>
      <c r="AD39">
        <v>0</v>
      </c>
      <c r="AE39">
        <v>0</v>
      </c>
      <c r="AF39">
        <v>0</v>
      </c>
      <c r="AG39" t="s">
        <v>426</v>
      </c>
      <c r="AH39" s="21" t="s">
        <v>569</v>
      </c>
      <c r="AI39" s="21">
        <v>345.36</v>
      </c>
      <c r="AJ39" s="21">
        <v>98.472222222222229</v>
      </c>
      <c r="AK39" s="21" t="s">
        <v>2063</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0</v>
      </c>
      <c r="O40">
        <v>0</v>
      </c>
      <c r="P40">
        <v>0</v>
      </c>
      <c r="Q40">
        <v>1440</v>
      </c>
      <c r="R40">
        <v>0</v>
      </c>
      <c r="S40">
        <v>0</v>
      </c>
      <c r="T40">
        <v>0</v>
      </c>
      <c r="U40">
        <v>0</v>
      </c>
      <c r="V40">
        <v>0</v>
      </c>
      <c r="W40">
        <v>0</v>
      </c>
      <c r="X40">
        <v>0</v>
      </c>
      <c r="Y40">
        <v>0</v>
      </c>
      <c r="Z40">
        <v>0</v>
      </c>
      <c r="AA40">
        <v>0</v>
      </c>
      <c r="AB40">
        <v>0</v>
      </c>
      <c r="AC40">
        <v>0</v>
      </c>
      <c r="AD40">
        <v>0</v>
      </c>
      <c r="AE40">
        <v>0</v>
      </c>
      <c r="AF40">
        <v>0</v>
      </c>
      <c r="AG40" t="s">
        <v>427</v>
      </c>
      <c r="AH40" s="21" t="s">
        <v>569</v>
      </c>
      <c r="AI40" s="21">
        <v>345.36</v>
      </c>
      <c r="AJ40" s="21">
        <v>100</v>
      </c>
      <c r="AK40" s="21" t="s">
        <v>2063</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2063</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1</v>
      </c>
      <c r="O46">
        <v>26</v>
      </c>
      <c r="P46">
        <v>1.81</v>
      </c>
      <c r="Q46">
        <v>1440</v>
      </c>
      <c r="R46">
        <v>1</v>
      </c>
      <c r="S46">
        <v>26</v>
      </c>
      <c r="T46">
        <v>1.81</v>
      </c>
      <c r="U46">
        <v>0</v>
      </c>
      <c r="V46">
        <v>0</v>
      </c>
      <c r="W46">
        <v>0</v>
      </c>
      <c r="X46">
        <v>0</v>
      </c>
      <c r="Y46">
        <v>0</v>
      </c>
      <c r="Z46">
        <v>0</v>
      </c>
      <c r="AA46">
        <v>0</v>
      </c>
      <c r="AB46">
        <v>0</v>
      </c>
      <c r="AC46">
        <v>0</v>
      </c>
      <c r="AD46">
        <v>0</v>
      </c>
      <c r="AE46">
        <v>0</v>
      </c>
      <c r="AF46">
        <v>0</v>
      </c>
      <c r="AG46" t="s">
        <v>436</v>
      </c>
      <c r="AH46" s="21" t="s">
        <v>572</v>
      </c>
      <c r="AI46" s="21">
        <v>345.36</v>
      </c>
      <c r="AJ46" s="21">
        <v>98.194444444444443</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1</v>
      </c>
      <c r="O47">
        <v>46</v>
      </c>
      <c r="P47">
        <v>3.19</v>
      </c>
      <c r="Q47">
        <v>1440</v>
      </c>
      <c r="R47">
        <v>0</v>
      </c>
      <c r="S47">
        <v>0</v>
      </c>
      <c r="T47">
        <v>0</v>
      </c>
      <c r="U47">
        <v>1</v>
      </c>
      <c r="V47">
        <v>46</v>
      </c>
      <c r="W47">
        <v>3.19</v>
      </c>
      <c r="X47">
        <v>0</v>
      </c>
      <c r="Y47">
        <v>0</v>
      </c>
      <c r="Z47">
        <v>0</v>
      </c>
      <c r="AA47">
        <v>0</v>
      </c>
      <c r="AB47">
        <v>0</v>
      </c>
      <c r="AC47">
        <v>0</v>
      </c>
      <c r="AD47">
        <v>0</v>
      </c>
      <c r="AE47">
        <v>0</v>
      </c>
      <c r="AF47">
        <v>0</v>
      </c>
      <c r="AG47" t="s">
        <v>437</v>
      </c>
      <c r="AH47" s="21" t="s">
        <v>569</v>
      </c>
      <c r="AI47" s="21">
        <v>345.36</v>
      </c>
      <c r="AJ47" s="21">
        <v>96.805555555555557</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0</v>
      </c>
      <c r="O48">
        <v>0</v>
      </c>
      <c r="P48">
        <v>0</v>
      </c>
      <c r="Q48">
        <v>1440</v>
      </c>
      <c r="R48">
        <v>0</v>
      </c>
      <c r="S48">
        <v>0</v>
      </c>
      <c r="T48">
        <v>0</v>
      </c>
      <c r="U48">
        <v>0</v>
      </c>
      <c r="V48">
        <v>0</v>
      </c>
      <c r="W48">
        <v>0</v>
      </c>
      <c r="X48">
        <v>0</v>
      </c>
      <c r="Y48">
        <v>0</v>
      </c>
      <c r="Z48">
        <v>0</v>
      </c>
      <c r="AA48">
        <v>0</v>
      </c>
      <c r="AB48">
        <v>0</v>
      </c>
      <c r="AC48">
        <v>0</v>
      </c>
      <c r="AD48">
        <v>0</v>
      </c>
      <c r="AE48">
        <v>0</v>
      </c>
      <c r="AF48">
        <v>0</v>
      </c>
      <c r="AG48" t="s">
        <v>438</v>
      </c>
      <c r="AH48" s="21" t="s">
        <v>572</v>
      </c>
      <c r="AI48" s="21">
        <v>345.36</v>
      </c>
      <c r="AJ48" s="21">
        <v>100</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1</v>
      </c>
      <c r="O49">
        <v>53</v>
      </c>
      <c r="P49">
        <v>5.2</v>
      </c>
      <c r="Q49">
        <v>1020</v>
      </c>
      <c r="R49">
        <v>0</v>
      </c>
      <c r="S49">
        <v>0</v>
      </c>
      <c r="T49">
        <v>0</v>
      </c>
      <c r="U49">
        <v>1</v>
      </c>
      <c r="V49">
        <v>53</v>
      </c>
      <c r="W49">
        <v>5.2</v>
      </c>
      <c r="X49">
        <v>0</v>
      </c>
      <c r="Y49">
        <v>0</v>
      </c>
      <c r="Z49">
        <v>0</v>
      </c>
      <c r="AA49">
        <v>0</v>
      </c>
      <c r="AB49">
        <v>0</v>
      </c>
      <c r="AC49">
        <v>0</v>
      </c>
      <c r="AD49">
        <v>0</v>
      </c>
      <c r="AE49">
        <v>0</v>
      </c>
      <c r="AF49">
        <v>0</v>
      </c>
      <c r="AG49" t="s">
        <v>439</v>
      </c>
      <c r="AH49" s="21" t="s">
        <v>572</v>
      </c>
      <c r="AI49" s="21">
        <v>244.8</v>
      </c>
      <c r="AJ49" s="21">
        <v>94.803921568627445</v>
      </c>
      <c r="AK49" s="21" t="s">
        <v>2063</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2060</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1</v>
      </c>
      <c r="O51">
        <v>17</v>
      </c>
      <c r="P51">
        <v>1.89</v>
      </c>
      <c r="Q51">
        <v>900</v>
      </c>
      <c r="R51">
        <v>1</v>
      </c>
      <c r="S51">
        <v>17</v>
      </c>
      <c r="T51">
        <v>1.89</v>
      </c>
      <c r="U51">
        <v>0</v>
      </c>
      <c r="V51">
        <v>0</v>
      </c>
      <c r="W51">
        <v>0</v>
      </c>
      <c r="X51">
        <v>0</v>
      </c>
      <c r="Y51">
        <v>0</v>
      </c>
      <c r="Z51">
        <v>0</v>
      </c>
      <c r="AA51">
        <v>0</v>
      </c>
      <c r="AB51">
        <v>0</v>
      </c>
      <c r="AC51">
        <v>0</v>
      </c>
      <c r="AD51">
        <v>0</v>
      </c>
      <c r="AE51">
        <v>0</v>
      </c>
      <c r="AF51">
        <v>0</v>
      </c>
      <c r="AG51" t="s">
        <v>441</v>
      </c>
      <c r="AH51" s="21" t="s">
        <v>572</v>
      </c>
      <c r="AI51" s="21">
        <v>216</v>
      </c>
      <c r="AJ51" s="21">
        <v>98.111111111111114</v>
      </c>
      <c r="AK51" s="21" t="s">
        <v>2063</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1</v>
      </c>
      <c r="O54">
        <v>41</v>
      </c>
      <c r="P54">
        <v>2.85</v>
      </c>
      <c r="Q54">
        <v>1440</v>
      </c>
      <c r="R54">
        <v>1</v>
      </c>
      <c r="S54">
        <v>41</v>
      </c>
      <c r="T54">
        <v>2.85</v>
      </c>
      <c r="U54">
        <v>0</v>
      </c>
      <c r="V54">
        <v>0</v>
      </c>
      <c r="W54">
        <v>0</v>
      </c>
      <c r="X54">
        <v>0</v>
      </c>
      <c r="Y54">
        <v>0</v>
      </c>
      <c r="Z54">
        <v>0</v>
      </c>
      <c r="AA54">
        <v>0</v>
      </c>
      <c r="AB54">
        <v>0</v>
      </c>
      <c r="AC54">
        <v>0</v>
      </c>
      <c r="AD54">
        <v>0</v>
      </c>
      <c r="AE54">
        <v>0</v>
      </c>
      <c r="AF54">
        <v>0</v>
      </c>
      <c r="AG54" t="s">
        <v>445</v>
      </c>
      <c r="AH54" s="21" t="s">
        <v>572</v>
      </c>
      <c r="AI54" s="21">
        <v>345.36</v>
      </c>
      <c r="AJ54" s="21">
        <v>97.152777777777771</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2</v>
      </c>
      <c r="O55">
        <v>170</v>
      </c>
      <c r="P55">
        <v>11.81</v>
      </c>
      <c r="Q55">
        <v>1440</v>
      </c>
      <c r="R55">
        <v>1</v>
      </c>
      <c r="S55">
        <v>78</v>
      </c>
      <c r="T55">
        <v>5.42</v>
      </c>
      <c r="U55">
        <v>1</v>
      </c>
      <c r="V55">
        <v>92</v>
      </c>
      <c r="W55">
        <v>6.39</v>
      </c>
      <c r="X55">
        <v>0</v>
      </c>
      <c r="Y55">
        <v>0</v>
      </c>
      <c r="Z55">
        <v>0</v>
      </c>
      <c r="AA55">
        <v>0</v>
      </c>
      <c r="AB55">
        <v>0</v>
      </c>
      <c r="AC55">
        <v>0</v>
      </c>
      <c r="AD55">
        <v>0</v>
      </c>
      <c r="AE55">
        <v>0</v>
      </c>
      <c r="AF55">
        <v>0</v>
      </c>
      <c r="AG55" t="s">
        <v>446</v>
      </c>
      <c r="AH55" s="21" t="s">
        <v>572</v>
      </c>
      <c r="AI55" s="21">
        <v>345.36</v>
      </c>
      <c r="AJ55" s="21">
        <v>88.194444444444443</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1</v>
      </c>
      <c r="O56">
        <v>19</v>
      </c>
      <c r="P56">
        <v>1.32</v>
      </c>
      <c r="Q56">
        <v>1440</v>
      </c>
      <c r="R56">
        <v>1</v>
      </c>
      <c r="S56">
        <v>19</v>
      </c>
      <c r="T56">
        <v>1.32</v>
      </c>
      <c r="U56">
        <v>0</v>
      </c>
      <c r="V56">
        <v>0</v>
      </c>
      <c r="W56">
        <v>0</v>
      </c>
      <c r="X56">
        <v>0</v>
      </c>
      <c r="Y56">
        <v>0</v>
      </c>
      <c r="Z56">
        <v>0</v>
      </c>
      <c r="AA56">
        <v>0</v>
      </c>
      <c r="AB56">
        <v>0</v>
      </c>
      <c r="AC56">
        <v>0</v>
      </c>
      <c r="AD56">
        <v>0</v>
      </c>
      <c r="AE56">
        <v>0</v>
      </c>
      <c r="AF56">
        <v>0</v>
      </c>
      <c r="AG56" t="s">
        <v>447</v>
      </c>
      <c r="AH56" s="21" t="s">
        <v>572</v>
      </c>
      <c r="AI56" s="21">
        <v>345.36</v>
      </c>
      <c r="AJ56" s="21">
        <v>98.680555555555557</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0</v>
      </c>
      <c r="O57">
        <v>0</v>
      </c>
      <c r="P57">
        <v>0</v>
      </c>
      <c r="Q57">
        <v>900</v>
      </c>
      <c r="R57">
        <v>0</v>
      </c>
      <c r="S57">
        <v>0</v>
      </c>
      <c r="T57">
        <v>0</v>
      </c>
      <c r="U57">
        <v>0</v>
      </c>
      <c r="V57">
        <v>0</v>
      </c>
      <c r="W57">
        <v>0</v>
      </c>
      <c r="X57">
        <v>0</v>
      </c>
      <c r="Y57">
        <v>0</v>
      </c>
      <c r="Z57">
        <v>0</v>
      </c>
      <c r="AA57">
        <v>0</v>
      </c>
      <c r="AB57">
        <v>0</v>
      </c>
      <c r="AC57">
        <v>0</v>
      </c>
      <c r="AD57">
        <v>0</v>
      </c>
      <c r="AE57">
        <v>0</v>
      </c>
      <c r="AF57">
        <v>0</v>
      </c>
      <c r="AG57" t="s">
        <v>448</v>
      </c>
      <c r="AH57" s="21" t="s">
        <v>572</v>
      </c>
      <c r="AI57" s="21">
        <v>216</v>
      </c>
      <c r="AJ57" s="21">
        <v>100</v>
      </c>
      <c r="AK57" s="21" t="s">
        <v>2063</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3</v>
      </c>
      <c r="O59">
        <v>109</v>
      </c>
      <c r="P59">
        <v>10.69</v>
      </c>
      <c r="Q59">
        <v>1020</v>
      </c>
      <c r="R59">
        <v>0</v>
      </c>
      <c r="S59">
        <v>0</v>
      </c>
      <c r="T59">
        <v>0</v>
      </c>
      <c r="U59">
        <v>3</v>
      </c>
      <c r="V59">
        <v>109</v>
      </c>
      <c r="W59">
        <v>10.69</v>
      </c>
      <c r="X59">
        <v>0</v>
      </c>
      <c r="Y59">
        <v>0</v>
      </c>
      <c r="Z59">
        <v>0</v>
      </c>
      <c r="AA59">
        <v>0</v>
      </c>
      <c r="AB59">
        <v>0</v>
      </c>
      <c r="AC59">
        <v>0</v>
      </c>
      <c r="AD59">
        <v>0</v>
      </c>
      <c r="AE59">
        <v>0</v>
      </c>
      <c r="AF59">
        <v>0</v>
      </c>
      <c r="AG59" t="s">
        <v>450</v>
      </c>
      <c r="AH59" s="21" t="s">
        <v>571</v>
      </c>
      <c r="AI59" s="21">
        <v>244.8</v>
      </c>
      <c r="AJ59" s="21">
        <v>89.313725490196077</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1</v>
      </c>
      <c r="O60">
        <v>18</v>
      </c>
      <c r="P60">
        <v>1.25</v>
      </c>
      <c r="Q60">
        <v>1440</v>
      </c>
      <c r="R60">
        <v>0</v>
      </c>
      <c r="S60">
        <v>0</v>
      </c>
      <c r="T60">
        <v>0</v>
      </c>
      <c r="U60">
        <v>1</v>
      </c>
      <c r="V60">
        <v>18</v>
      </c>
      <c r="W60">
        <v>1.25</v>
      </c>
      <c r="X60">
        <v>0</v>
      </c>
      <c r="Y60">
        <v>0</v>
      </c>
      <c r="Z60">
        <v>0</v>
      </c>
      <c r="AA60">
        <v>0</v>
      </c>
      <c r="AB60">
        <v>0</v>
      </c>
      <c r="AC60">
        <v>0</v>
      </c>
      <c r="AD60">
        <v>0</v>
      </c>
      <c r="AE60">
        <v>0</v>
      </c>
      <c r="AF60">
        <v>0</v>
      </c>
      <c r="AG60" t="s">
        <v>451</v>
      </c>
      <c r="AH60" s="21" t="s">
        <v>572</v>
      </c>
      <c r="AI60" s="21">
        <v>345.36</v>
      </c>
      <c r="AJ60" s="21">
        <v>98.75</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2063</v>
      </c>
      <c r="AL64" t="s">
        <v>70</v>
      </c>
      <c r="AM64" t="s">
        <v>2030</v>
      </c>
    </row>
    <row r="65" spans="1:39" x14ac:dyDescent="0.35">
      <c r="A65" t="s">
        <v>6340</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6344</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6348</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6435</v>
      </c>
      <c r="B68" t="s">
        <v>2218</v>
      </c>
      <c r="C68" t="s">
        <v>71</v>
      </c>
      <c r="D68" t="s">
        <v>2156</v>
      </c>
      <c r="E68" t="s">
        <v>72</v>
      </c>
      <c r="F68">
        <v>1</v>
      </c>
      <c r="G68" t="s">
        <v>2055</v>
      </c>
      <c r="H68" t="s">
        <v>2056</v>
      </c>
      <c r="I68" t="s">
        <v>38</v>
      </c>
      <c r="J68" t="s">
        <v>73</v>
      </c>
      <c r="K68" t="s">
        <v>68</v>
      </c>
      <c r="L68" t="s">
        <v>2058</v>
      </c>
      <c r="M68" t="s">
        <v>2059</v>
      </c>
      <c r="N68">
        <v>1</v>
      </c>
      <c r="O68">
        <v>26</v>
      </c>
      <c r="P68">
        <v>1.81</v>
      </c>
      <c r="Q68">
        <v>1440</v>
      </c>
      <c r="R68">
        <v>0</v>
      </c>
      <c r="S68">
        <v>0</v>
      </c>
      <c r="T68">
        <v>0</v>
      </c>
      <c r="U68">
        <v>1</v>
      </c>
      <c r="V68">
        <v>26</v>
      </c>
      <c r="W68">
        <v>1.81</v>
      </c>
      <c r="X68">
        <v>0</v>
      </c>
      <c r="Y68">
        <v>0</v>
      </c>
      <c r="Z68">
        <v>0</v>
      </c>
      <c r="AA68">
        <v>0</v>
      </c>
      <c r="AB68">
        <v>0</v>
      </c>
      <c r="AC68">
        <v>0</v>
      </c>
      <c r="AD68">
        <v>0</v>
      </c>
      <c r="AE68">
        <v>0</v>
      </c>
      <c r="AF68">
        <v>0</v>
      </c>
      <c r="AG68" t="s">
        <v>462</v>
      </c>
      <c r="AH68" s="21" t="s">
        <v>569</v>
      </c>
      <c r="AI68" s="21">
        <v>345.36</v>
      </c>
      <c r="AJ68" s="21">
        <v>98.194444444444443</v>
      </c>
      <c r="AK68" s="21" t="s">
        <v>2060</v>
      </c>
      <c r="AL68" t="s">
        <v>75</v>
      </c>
      <c r="AM68" t="s">
        <v>2031</v>
      </c>
    </row>
    <row r="69" spans="1:39" x14ac:dyDescent="0.35">
      <c r="A69" t="s">
        <v>6680</v>
      </c>
      <c r="B69" t="s">
        <v>2220</v>
      </c>
      <c r="C69" t="s">
        <v>100</v>
      </c>
      <c r="D69" t="s">
        <v>2221</v>
      </c>
      <c r="E69" t="s">
        <v>560</v>
      </c>
      <c r="F69">
        <v>1</v>
      </c>
      <c r="G69" t="s">
        <v>2055</v>
      </c>
      <c r="H69" t="s">
        <v>2056</v>
      </c>
      <c r="I69" t="s">
        <v>38</v>
      </c>
      <c r="J69" t="s">
        <v>67</v>
      </c>
      <c r="K69" t="s">
        <v>68</v>
      </c>
      <c r="L69" t="s">
        <v>2058</v>
      </c>
      <c r="M69" t="s">
        <v>2059</v>
      </c>
      <c r="N69">
        <v>2</v>
      </c>
      <c r="O69">
        <v>85</v>
      </c>
      <c r="P69">
        <v>5.9</v>
      </c>
      <c r="Q69">
        <v>1440</v>
      </c>
      <c r="R69">
        <v>0</v>
      </c>
      <c r="S69">
        <v>0</v>
      </c>
      <c r="T69">
        <v>0</v>
      </c>
      <c r="U69">
        <v>2</v>
      </c>
      <c r="V69">
        <v>85</v>
      </c>
      <c r="W69">
        <v>5.9</v>
      </c>
      <c r="X69">
        <v>0</v>
      </c>
      <c r="Y69">
        <v>0</v>
      </c>
      <c r="Z69">
        <v>0</v>
      </c>
      <c r="AA69">
        <v>0</v>
      </c>
      <c r="AB69">
        <v>0</v>
      </c>
      <c r="AC69">
        <v>0</v>
      </c>
      <c r="AD69">
        <v>0</v>
      </c>
      <c r="AE69">
        <v>0</v>
      </c>
      <c r="AF69">
        <v>0</v>
      </c>
      <c r="AG69" t="s">
        <v>463</v>
      </c>
      <c r="AH69" s="21" t="s">
        <v>571</v>
      </c>
      <c r="AI69" s="21">
        <v>345.36</v>
      </c>
      <c r="AJ69" s="21">
        <v>94.097222222222229</v>
      </c>
      <c r="AK69" s="21" t="s">
        <v>2063</v>
      </c>
      <c r="AL69" t="s">
        <v>70</v>
      </c>
      <c r="AM69" t="s">
        <v>2032</v>
      </c>
    </row>
    <row r="70" spans="1:39" x14ac:dyDescent="0.35">
      <c r="A70" t="s">
        <v>7025</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7038</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2063</v>
      </c>
      <c r="AL71" t="s">
        <v>70</v>
      </c>
      <c r="AM71" t="s">
        <v>2031</v>
      </c>
    </row>
    <row r="72" spans="1:39" x14ac:dyDescent="0.35">
      <c r="A72" t="s">
        <v>7042</v>
      </c>
      <c r="B72" t="s">
        <v>2230</v>
      </c>
      <c r="C72" t="s">
        <v>86</v>
      </c>
      <c r="D72" t="s">
        <v>2054</v>
      </c>
      <c r="E72" t="s">
        <v>72</v>
      </c>
      <c r="F72">
        <v>1</v>
      </c>
      <c r="G72" t="s">
        <v>2055</v>
      </c>
      <c r="H72" t="s">
        <v>2056</v>
      </c>
      <c r="I72" t="s">
        <v>38</v>
      </c>
      <c r="J72" t="s">
        <v>73</v>
      </c>
      <c r="K72" t="s">
        <v>68</v>
      </c>
      <c r="L72" t="s">
        <v>2058</v>
      </c>
      <c r="M72" t="s">
        <v>2059</v>
      </c>
      <c r="N72">
        <v>1</v>
      </c>
      <c r="O72">
        <v>41</v>
      </c>
      <c r="P72">
        <v>2.85</v>
      </c>
      <c r="Q72">
        <v>1440</v>
      </c>
      <c r="R72">
        <v>0</v>
      </c>
      <c r="S72">
        <v>0</v>
      </c>
      <c r="T72">
        <v>0</v>
      </c>
      <c r="U72">
        <v>0</v>
      </c>
      <c r="V72">
        <v>0</v>
      </c>
      <c r="W72">
        <v>0</v>
      </c>
      <c r="X72">
        <v>0</v>
      </c>
      <c r="Y72">
        <v>0</v>
      </c>
      <c r="Z72">
        <v>0</v>
      </c>
      <c r="AA72">
        <v>1</v>
      </c>
      <c r="AB72">
        <v>41</v>
      </c>
      <c r="AC72">
        <v>2.85</v>
      </c>
      <c r="AD72">
        <v>0</v>
      </c>
      <c r="AE72">
        <v>0</v>
      </c>
      <c r="AF72">
        <v>0</v>
      </c>
      <c r="AG72" t="s">
        <v>466</v>
      </c>
      <c r="AH72" s="21" t="s">
        <v>572</v>
      </c>
      <c r="AI72" s="21">
        <v>345.36</v>
      </c>
      <c r="AJ72" s="21">
        <v>97.152777777777771</v>
      </c>
      <c r="AK72" s="21" t="s">
        <v>2063</v>
      </c>
      <c r="AL72" t="s">
        <v>75</v>
      </c>
      <c r="AM72" t="s">
        <v>2030</v>
      </c>
    </row>
    <row r="73" spans="1:39" x14ac:dyDescent="0.35">
      <c r="A73" t="s">
        <v>7043</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7046</v>
      </c>
      <c r="B74" t="s">
        <v>2235</v>
      </c>
      <c r="C74" t="s">
        <v>237</v>
      </c>
      <c r="D74" t="s">
        <v>2075</v>
      </c>
      <c r="E74" t="s">
        <v>72</v>
      </c>
      <c r="F74">
        <v>1</v>
      </c>
      <c r="G74" t="s">
        <v>2055</v>
      </c>
      <c r="H74" t="s">
        <v>2056</v>
      </c>
      <c r="I74" t="s">
        <v>38</v>
      </c>
      <c r="J74" t="s">
        <v>73</v>
      </c>
      <c r="K74" t="s">
        <v>68</v>
      </c>
      <c r="L74" t="s">
        <v>2058</v>
      </c>
      <c r="M74" t="s">
        <v>2059</v>
      </c>
      <c r="N74">
        <v>2</v>
      </c>
      <c r="O74">
        <v>21</v>
      </c>
      <c r="P74">
        <v>1.46</v>
      </c>
      <c r="Q74">
        <v>1440</v>
      </c>
      <c r="R74">
        <v>1</v>
      </c>
      <c r="S74">
        <v>18</v>
      </c>
      <c r="T74">
        <v>1.25</v>
      </c>
      <c r="U74">
        <v>1</v>
      </c>
      <c r="V74">
        <v>3</v>
      </c>
      <c r="W74">
        <v>0.21</v>
      </c>
      <c r="X74">
        <v>0</v>
      </c>
      <c r="Y74">
        <v>0</v>
      </c>
      <c r="Z74">
        <v>0</v>
      </c>
      <c r="AA74">
        <v>0</v>
      </c>
      <c r="AB74">
        <v>0</v>
      </c>
      <c r="AC74">
        <v>0</v>
      </c>
      <c r="AD74">
        <v>0</v>
      </c>
      <c r="AE74">
        <v>0</v>
      </c>
      <c r="AF74">
        <v>0</v>
      </c>
      <c r="AG74" t="s">
        <v>468</v>
      </c>
      <c r="AH74" s="21" t="s">
        <v>569</v>
      </c>
      <c r="AI74" s="21">
        <v>345.36</v>
      </c>
      <c r="AJ74" s="21">
        <v>98.541666666666671</v>
      </c>
      <c r="AK74" s="21" t="s">
        <v>2063</v>
      </c>
      <c r="AL74" t="s">
        <v>75</v>
      </c>
      <c r="AM74" t="s">
        <v>2030</v>
      </c>
    </row>
    <row r="75" spans="1:39" x14ac:dyDescent="0.35">
      <c r="A75" t="s">
        <v>7049</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7053</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7057</v>
      </c>
      <c r="B77" t="s">
        <v>2242</v>
      </c>
      <c r="C77" t="s">
        <v>822</v>
      </c>
      <c r="D77" t="s">
        <v>425</v>
      </c>
      <c r="E77" t="s">
        <v>72</v>
      </c>
      <c r="F77">
        <v>1</v>
      </c>
      <c r="G77" t="s">
        <v>2055</v>
      </c>
      <c r="H77" t="s">
        <v>2056</v>
      </c>
      <c r="I77" t="s">
        <v>38</v>
      </c>
      <c r="J77" t="s">
        <v>425</v>
      </c>
      <c r="K77" t="s">
        <v>68</v>
      </c>
      <c r="L77" t="s">
        <v>2058</v>
      </c>
      <c r="M77" t="s">
        <v>2059</v>
      </c>
      <c r="N77">
        <v>2</v>
      </c>
      <c r="O77">
        <v>49</v>
      </c>
      <c r="P77">
        <v>3.4</v>
      </c>
      <c r="Q77">
        <v>1440</v>
      </c>
      <c r="R77">
        <v>0</v>
      </c>
      <c r="S77">
        <v>0</v>
      </c>
      <c r="T77">
        <v>0</v>
      </c>
      <c r="U77">
        <v>2</v>
      </c>
      <c r="V77">
        <v>49</v>
      </c>
      <c r="W77">
        <v>3.4</v>
      </c>
      <c r="X77">
        <v>0</v>
      </c>
      <c r="Y77">
        <v>0</v>
      </c>
      <c r="Z77">
        <v>0</v>
      </c>
      <c r="AA77">
        <v>0</v>
      </c>
      <c r="AB77">
        <v>0</v>
      </c>
      <c r="AC77">
        <v>0</v>
      </c>
      <c r="AD77">
        <v>0</v>
      </c>
      <c r="AE77">
        <v>0</v>
      </c>
      <c r="AF77">
        <v>0</v>
      </c>
      <c r="AG77" t="s">
        <v>471</v>
      </c>
      <c r="AH77" s="21" t="s">
        <v>569</v>
      </c>
      <c r="AI77" s="21">
        <v>345.36</v>
      </c>
      <c r="AJ77" s="21">
        <v>96.597222222222229</v>
      </c>
      <c r="AK77" s="21" t="s">
        <v>2063</v>
      </c>
      <c r="AL77" t="s">
        <v>75</v>
      </c>
      <c r="AM77" t="s">
        <v>2030</v>
      </c>
    </row>
    <row r="78" spans="1:39" x14ac:dyDescent="0.35">
      <c r="A78" t="s">
        <v>7261</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7438</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2060</v>
      </c>
      <c r="AL79" t="s">
        <v>70</v>
      </c>
      <c r="AM79" t="s">
        <v>2030</v>
      </c>
    </row>
    <row r="80" spans="1:39" x14ac:dyDescent="0.35">
      <c r="A80" t="s">
        <v>7442</v>
      </c>
      <c r="B80" t="s">
        <v>2249</v>
      </c>
      <c r="C80" t="s">
        <v>102</v>
      </c>
      <c r="D80" t="s">
        <v>2245</v>
      </c>
      <c r="E80" t="s">
        <v>560</v>
      </c>
      <c r="F80">
        <v>1</v>
      </c>
      <c r="G80" t="s">
        <v>2055</v>
      </c>
      <c r="H80" t="s">
        <v>2056</v>
      </c>
      <c r="I80" t="s">
        <v>38</v>
      </c>
      <c r="J80" t="s">
        <v>67</v>
      </c>
      <c r="K80" t="s">
        <v>68</v>
      </c>
      <c r="L80" t="s">
        <v>2058</v>
      </c>
      <c r="M80" t="s">
        <v>2059</v>
      </c>
      <c r="N80">
        <v>0</v>
      </c>
      <c r="O80">
        <v>0</v>
      </c>
      <c r="P80">
        <v>0</v>
      </c>
      <c r="Q80">
        <v>1440</v>
      </c>
      <c r="R80">
        <v>0</v>
      </c>
      <c r="S80">
        <v>0</v>
      </c>
      <c r="T80">
        <v>0</v>
      </c>
      <c r="U80">
        <v>0</v>
      </c>
      <c r="V80">
        <v>0</v>
      </c>
      <c r="W80">
        <v>0</v>
      </c>
      <c r="X80">
        <v>0</v>
      </c>
      <c r="Y80">
        <v>0</v>
      </c>
      <c r="Z80">
        <v>0</v>
      </c>
      <c r="AA80">
        <v>0</v>
      </c>
      <c r="AB80">
        <v>0</v>
      </c>
      <c r="AC80">
        <v>0</v>
      </c>
      <c r="AD80">
        <v>0</v>
      </c>
      <c r="AE80">
        <v>0</v>
      </c>
      <c r="AF80">
        <v>0</v>
      </c>
      <c r="AG80" t="s">
        <v>458</v>
      </c>
      <c r="AH80" s="21" t="s">
        <v>572</v>
      </c>
      <c r="AI80" s="21">
        <v>345.36</v>
      </c>
      <c r="AJ80" s="21">
        <v>100</v>
      </c>
      <c r="AK80" s="21" t="s">
        <v>2063</v>
      </c>
      <c r="AL80" t="s">
        <v>70</v>
      </c>
      <c r="AM80" t="s">
        <v>2030</v>
      </c>
    </row>
    <row r="81" spans="1:39" x14ac:dyDescent="0.35">
      <c r="A81" t="s">
        <v>8069</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8072</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8116</v>
      </c>
      <c r="B83" t="s">
        <v>2255</v>
      </c>
      <c r="C83" t="s">
        <v>567</v>
      </c>
      <c r="D83" t="s">
        <v>428</v>
      </c>
      <c r="E83" t="s">
        <v>560</v>
      </c>
      <c r="F83">
        <v>1</v>
      </c>
      <c r="G83" t="s">
        <v>2055</v>
      </c>
      <c r="H83" t="s">
        <v>2056</v>
      </c>
      <c r="I83" t="s">
        <v>38</v>
      </c>
      <c r="J83" t="s">
        <v>428</v>
      </c>
      <c r="K83" t="s">
        <v>68</v>
      </c>
      <c r="L83" t="s">
        <v>2058</v>
      </c>
      <c r="M83" t="s">
        <v>2059</v>
      </c>
      <c r="N83">
        <v>0</v>
      </c>
      <c r="O83">
        <v>0</v>
      </c>
      <c r="P83">
        <v>0</v>
      </c>
      <c r="Q83">
        <v>1440</v>
      </c>
      <c r="R83">
        <v>0</v>
      </c>
      <c r="S83">
        <v>0</v>
      </c>
      <c r="T83">
        <v>0</v>
      </c>
      <c r="U83">
        <v>0</v>
      </c>
      <c r="V83">
        <v>0</v>
      </c>
      <c r="W83">
        <v>0</v>
      </c>
      <c r="X83">
        <v>0</v>
      </c>
      <c r="Y83">
        <v>0</v>
      </c>
      <c r="Z83">
        <v>0</v>
      </c>
      <c r="AA83">
        <v>0</v>
      </c>
      <c r="AB83">
        <v>0</v>
      </c>
      <c r="AC83">
        <v>0</v>
      </c>
      <c r="AD83">
        <v>0</v>
      </c>
      <c r="AE83">
        <v>0</v>
      </c>
      <c r="AF83">
        <v>0</v>
      </c>
      <c r="AG83" t="s">
        <v>430</v>
      </c>
      <c r="AH83" s="21" t="s">
        <v>572</v>
      </c>
      <c r="AI83" s="21">
        <v>345.36</v>
      </c>
      <c r="AJ83" s="21">
        <v>100</v>
      </c>
      <c r="AK83" s="21" t="s">
        <v>2063</v>
      </c>
      <c r="AL83" t="s">
        <v>70</v>
      </c>
      <c r="AM83" t="s">
        <v>2030</v>
      </c>
    </row>
    <row r="84" spans="1:39" x14ac:dyDescent="0.35">
      <c r="A84" t="s">
        <v>7458</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2256</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8319</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8323</v>
      </c>
      <c r="B87" t="s">
        <v>2265</v>
      </c>
      <c r="C87" t="s">
        <v>76</v>
      </c>
      <c r="D87" t="s">
        <v>2266</v>
      </c>
      <c r="E87" t="s">
        <v>560</v>
      </c>
      <c r="F87">
        <v>2</v>
      </c>
      <c r="G87" t="s">
        <v>2055</v>
      </c>
      <c r="H87" t="s">
        <v>2056</v>
      </c>
      <c r="I87" t="s">
        <v>38</v>
      </c>
      <c r="J87" t="s">
        <v>67</v>
      </c>
      <c r="K87" t="s">
        <v>68</v>
      </c>
      <c r="L87" t="s">
        <v>2058</v>
      </c>
      <c r="M87" t="s">
        <v>2059</v>
      </c>
      <c r="N87">
        <v>0</v>
      </c>
      <c r="O87">
        <v>0</v>
      </c>
      <c r="P87">
        <v>0</v>
      </c>
      <c r="Q87">
        <v>1440</v>
      </c>
      <c r="R87">
        <v>0</v>
      </c>
      <c r="S87">
        <v>0</v>
      </c>
      <c r="T87">
        <v>0</v>
      </c>
      <c r="U87">
        <v>0</v>
      </c>
      <c r="V87">
        <v>0</v>
      </c>
      <c r="W87">
        <v>0</v>
      </c>
      <c r="X87">
        <v>0</v>
      </c>
      <c r="Y87">
        <v>0</v>
      </c>
      <c r="Z87">
        <v>0</v>
      </c>
      <c r="AA87">
        <v>0</v>
      </c>
      <c r="AB87">
        <v>0</v>
      </c>
      <c r="AC87">
        <v>0</v>
      </c>
      <c r="AD87">
        <v>0</v>
      </c>
      <c r="AE87">
        <v>0</v>
      </c>
      <c r="AF87">
        <v>0</v>
      </c>
      <c r="AG87" t="s">
        <v>476</v>
      </c>
      <c r="AH87" s="21" t="s">
        <v>572</v>
      </c>
      <c r="AI87" s="21">
        <v>345.36</v>
      </c>
      <c r="AJ87" s="21">
        <v>100</v>
      </c>
      <c r="AK87" s="21" t="s">
        <v>2063</v>
      </c>
      <c r="AL87" t="s">
        <v>70</v>
      </c>
      <c r="AM87" t="s">
        <v>2030</v>
      </c>
    </row>
    <row r="88" spans="1:39" x14ac:dyDescent="0.35">
      <c r="A88" t="s">
        <v>8327</v>
      </c>
      <c r="B88" t="s">
        <v>2268</v>
      </c>
      <c r="C88" t="s">
        <v>76</v>
      </c>
      <c r="D88" t="s">
        <v>2266</v>
      </c>
      <c r="E88" t="s">
        <v>560</v>
      </c>
      <c r="F88">
        <v>2</v>
      </c>
      <c r="G88" t="s">
        <v>2055</v>
      </c>
      <c r="H88" t="s">
        <v>2056</v>
      </c>
      <c r="I88" t="s">
        <v>38</v>
      </c>
      <c r="J88" t="s">
        <v>67</v>
      </c>
      <c r="K88" t="s">
        <v>68</v>
      </c>
      <c r="L88" t="s">
        <v>2058</v>
      </c>
      <c r="M88" t="s">
        <v>2059</v>
      </c>
      <c r="N88">
        <v>1</v>
      </c>
      <c r="O88">
        <v>80</v>
      </c>
      <c r="P88">
        <v>5.56</v>
      </c>
      <c r="Q88">
        <v>1440</v>
      </c>
      <c r="R88">
        <v>0</v>
      </c>
      <c r="S88">
        <v>0</v>
      </c>
      <c r="T88">
        <v>0</v>
      </c>
      <c r="U88">
        <v>1</v>
      </c>
      <c r="V88">
        <v>80</v>
      </c>
      <c r="W88">
        <v>5.56</v>
      </c>
      <c r="X88">
        <v>0</v>
      </c>
      <c r="Y88">
        <v>0</v>
      </c>
      <c r="Z88">
        <v>0</v>
      </c>
      <c r="AA88">
        <v>0</v>
      </c>
      <c r="AB88">
        <v>0</v>
      </c>
      <c r="AC88">
        <v>0</v>
      </c>
      <c r="AD88">
        <v>0</v>
      </c>
      <c r="AE88">
        <v>0</v>
      </c>
      <c r="AF88">
        <v>0</v>
      </c>
      <c r="AG88" t="s">
        <v>477</v>
      </c>
      <c r="AH88" s="21" t="s">
        <v>572</v>
      </c>
      <c r="AI88" s="21">
        <v>345.36</v>
      </c>
      <c r="AJ88" s="21">
        <v>94.444444444444443</v>
      </c>
      <c r="AK88" s="21" t="s">
        <v>2063</v>
      </c>
      <c r="AL88" t="s">
        <v>70</v>
      </c>
      <c r="AM88" t="s">
        <v>2032</v>
      </c>
    </row>
    <row r="89" spans="1:39" x14ac:dyDescent="0.35">
      <c r="A89" t="s">
        <v>8332</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8336</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8340</v>
      </c>
      <c r="B91" t="s">
        <v>2275</v>
      </c>
      <c r="C91" t="s">
        <v>76</v>
      </c>
      <c r="D91" t="s">
        <v>2240</v>
      </c>
      <c r="E91" t="s">
        <v>560</v>
      </c>
      <c r="F91">
        <v>2</v>
      </c>
      <c r="G91" t="s">
        <v>2055</v>
      </c>
      <c r="H91" t="s">
        <v>2056</v>
      </c>
      <c r="I91" t="s">
        <v>38</v>
      </c>
      <c r="J91" t="s">
        <v>67</v>
      </c>
      <c r="K91" t="s">
        <v>68</v>
      </c>
      <c r="L91" t="s">
        <v>2058</v>
      </c>
      <c r="M91" t="s">
        <v>2059</v>
      </c>
      <c r="N91">
        <v>1</v>
      </c>
      <c r="O91">
        <v>11</v>
      </c>
      <c r="P91">
        <v>0.76</v>
      </c>
      <c r="Q91">
        <v>1440</v>
      </c>
      <c r="R91">
        <v>1</v>
      </c>
      <c r="S91">
        <v>11</v>
      </c>
      <c r="T91">
        <v>0.76</v>
      </c>
      <c r="U91">
        <v>0</v>
      </c>
      <c r="V91">
        <v>0</v>
      </c>
      <c r="W91">
        <v>0</v>
      </c>
      <c r="X91">
        <v>0</v>
      </c>
      <c r="Y91">
        <v>0</v>
      </c>
      <c r="Z91">
        <v>0</v>
      </c>
      <c r="AA91">
        <v>0</v>
      </c>
      <c r="AB91">
        <v>0</v>
      </c>
      <c r="AC91">
        <v>0</v>
      </c>
      <c r="AD91">
        <v>0</v>
      </c>
      <c r="AE91">
        <v>0</v>
      </c>
      <c r="AF91">
        <v>0</v>
      </c>
      <c r="AG91" t="s">
        <v>480</v>
      </c>
      <c r="AH91" s="21" t="s">
        <v>572</v>
      </c>
      <c r="AI91" s="21">
        <v>345.36</v>
      </c>
      <c r="AJ91" s="21">
        <v>99.236111111111114</v>
      </c>
      <c r="AK91" s="21" t="s">
        <v>2060</v>
      </c>
      <c r="AL91" t="s">
        <v>70</v>
      </c>
      <c r="AM91" t="s">
        <v>2030</v>
      </c>
    </row>
    <row r="92" spans="1:39" x14ac:dyDescent="0.35">
      <c r="A92" t="s">
        <v>8343</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2060</v>
      </c>
      <c r="AL92" t="s">
        <v>70</v>
      </c>
      <c r="AM92" t="s">
        <v>2032</v>
      </c>
    </row>
    <row r="93" spans="1:39" x14ac:dyDescent="0.35">
      <c r="A93" t="s">
        <v>8346</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8349</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8352</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8381</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2274</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2276</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2278</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2060</v>
      </c>
      <c r="AL99" t="s">
        <v>70</v>
      </c>
      <c r="AM99" t="s">
        <v>2030</v>
      </c>
    </row>
    <row r="100" spans="1:39" x14ac:dyDescent="0.35">
      <c r="A100" t="s">
        <v>9893</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9897</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2060</v>
      </c>
      <c r="AL101" t="s">
        <v>70</v>
      </c>
      <c r="AM101" t="s">
        <v>2030</v>
      </c>
    </row>
    <row r="102" spans="1:39" x14ac:dyDescent="0.35">
      <c r="A102" t="s">
        <v>10209</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10340</v>
      </c>
      <c r="B103" t="s">
        <v>2305</v>
      </c>
      <c r="C103" t="s">
        <v>78</v>
      </c>
      <c r="D103" t="s">
        <v>2306</v>
      </c>
      <c r="E103" t="s">
        <v>560</v>
      </c>
      <c r="F103">
        <v>1</v>
      </c>
      <c r="G103" t="s">
        <v>2055</v>
      </c>
      <c r="H103" t="s">
        <v>2056</v>
      </c>
      <c r="I103" t="s">
        <v>38</v>
      </c>
      <c r="J103" t="s">
        <v>67</v>
      </c>
      <c r="K103" t="s">
        <v>68</v>
      </c>
      <c r="L103" t="s">
        <v>2058</v>
      </c>
      <c r="M103" t="s">
        <v>2059</v>
      </c>
      <c r="N103">
        <v>1</v>
      </c>
      <c r="O103">
        <v>21</v>
      </c>
      <c r="P103">
        <v>1.46</v>
      </c>
      <c r="Q103">
        <v>1440</v>
      </c>
      <c r="R103">
        <v>1</v>
      </c>
      <c r="S103">
        <v>21</v>
      </c>
      <c r="T103">
        <v>1.46</v>
      </c>
      <c r="U103">
        <v>0</v>
      </c>
      <c r="V103">
        <v>0</v>
      </c>
      <c r="W103">
        <v>0</v>
      </c>
      <c r="X103">
        <v>0</v>
      </c>
      <c r="Y103">
        <v>0</v>
      </c>
      <c r="Z103">
        <v>0</v>
      </c>
      <c r="AA103">
        <v>0</v>
      </c>
      <c r="AB103">
        <v>0</v>
      </c>
      <c r="AC103">
        <v>0</v>
      </c>
      <c r="AD103">
        <v>0</v>
      </c>
      <c r="AE103">
        <v>0</v>
      </c>
      <c r="AF103">
        <v>0</v>
      </c>
      <c r="AG103" t="s">
        <v>490</v>
      </c>
      <c r="AH103" s="21" t="s">
        <v>572</v>
      </c>
      <c r="AI103" s="21">
        <v>345.36</v>
      </c>
      <c r="AJ103" s="21">
        <v>98.541666666666671</v>
      </c>
      <c r="AK103" s="21" t="s">
        <v>2060</v>
      </c>
      <c r="AL103" t="s">
        <v>70</v>
      </c>
      <c r="AM103" t="s">
        <v>2032</v>
      </c>
    </row>
    <row r="104" spans="1:39" x14ac:dyDescent="0.35">
      <c r="A104" t="s">
        <v>10348</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13059</v>
      </c>
      <c r="B105" t="s">
        <v>2312</v>
      </c>
      <c r="C105" t="s">
        <v>78</v>
      </c>
      <c r="D105" t="s">
        <v>2313</v>
      </c>
      <c r="E105" t="s">
        <v>560</v>
      </c>
      <c r="F105">
        <v>1</v>
      </c>
      <c r="G105" t="s">
        <v>2055</v>
      </c>
      <c r="H105" t="s">
        <v>2056</v>
      </c>
      <c r="I105" t="s">
        <v>38</v>
      </c>
      <c r="J105" t="s">
        <v>67</v>
      </c>
      <c r="K105" t="s">
        <v>68</v>
      </c>
      <c r="L105" t="s">
        <v>2058</v>
      </c>
      <c r="M105" t="s">
        <v>2059</v>
      </c>
      <c r="N105">
        <v>1</v>
      </c>
      <c r="O105">
        <v>26</v>
      </c>
      <c r="P105">
        <v>1.81</v>
      </c>
      <c r="Q105">
        <v>1440</v>
      </c>
      <c r="R105">
        <v>1</v>
      </c>
      <c r="S105">
        <v>26</v>
      </c>
      <c r="T105">
        <v>1.81</v>
      </c>
      <c r="U105">
        <v>0</v>
      </c>
      <c r="V105">
        <v>0</v>
      </c>
      <c r="W105">
        <v>0</v>
      </c>
      <c r="X105">
        <v>0</v>
      </c>
      <c r="Y105">
        <v>0</v>
      </c>
      <c r="Z105">
        <v>0</v>
      </c>
      <c r="AA105">
        <v>0</v>
      </c>
      <c r="AB105">
        <v>0</v>
      </c>
      <c r="AC105">
        <v>0</v>
      </c>
      <c r="AD105">
        <v>0</v>
      </c>
      <c r="AE105">
        <v>0</v>
      </c>
      <c r="AF105">
        <v>0</v>
      </c>
      <c r="AG105" t="s">
        <v>492</v>
      </c>
      <c r="AH105" s="21" t="s">
        <v>571</v>
      </c>
      <c r="AI105" s="21">
        <v>345.36</v>
      </c>
      <c r="AJ105" s="21">
        <v>98.194444444444443</v>
      </c>
      <c r="AK105" s="21" t="s">
        <v>2060</v>
      </c>
      <c r="AL105" t="s">
        <v>70</v>
      </c>
      <c r="AM105" t="s">
        <v>2032</v>
      </c>
    </row>
    <row r="106" spans="1:39" x14ac:dyDescent="0.35">
      <c r="A106" t="s">
        <v>13111</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8366</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13560</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13577</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2063</v>
      </c>
      <c r="AL109" t="s">
        <v>115</v>
      </c>
      <c r="AM109" t="s">
        <v>2031</v>
      </c>
    </row>
    <row r="110" spans="1:39" x14ac:dyDescent="0.35">
      <c r="A110" t="s">
        <v>13674</v>
      </c>
      <c r="B110" t="s">
        <v>2327</v>
      </c>
      <c r="C110" t="s">
        <v>237</v>
      </c>
      <c r="D110" t="s">
        <v>2328</v>
      </c>
      <c r="E110" t="s">
        <v>72</v>
      </c>
      <c r="F110">
        <v>1</v>
      </c>
      <c r="G110" t="s">
        <v>2055</v>
      </c>
      <c r="H110" t="s">
        <v>2056</v>
      </c>
      <c r="I110" t="s">
        <v>38</v>
      </c>
      <c r="J110" t="s">
        <v>73</v>
      </c>
      <c r="K110" t="s">
        <v>68</v>
      </c>
      <c r="L110" t="s">
        <v>2058</v>
      </c>
      <c r="M110" t="s">
        <v>2059</v>
      </c>
      <c r="N110">
        <v>1</v>
      </c>
      <c r="O110">
        <v>18</v>
      </c>
      <c r="P110">
        <v>1.25</v>
      </c>
      <c r="Q110">
        <v>1440</v>
      </c>
      <c r="R110">
        <v>0</v>
      </c>
      <c r="S110">
        <v>0</v>
      </c>
      <c r="T110">
        <v>0</v>
      </c>
      <c r="U110">
        <v>1</v>
      </c>
      <c r="V110">
        <v>18</v>
      </c>
      <c r="W110">
        <v>1.25</v>
      </c>
      <c r="X110">
        <v>0</v>
      </c>
      <c r="Y110">
        <v>0</v>
      </c>
      <c r="Z110">
        <v>0</v>
      </c>
      <c r="AA110">
        <v>0</v>
      </c>
      <c r="AB110">
        <v>0</v>
      </c>
      <c r="AC110">
        <v>0</v>
      </c>
      <c r="AD110">
        <v>0</v>
      </c>
      <c r="AE110">
        <v>0</v>
      </c>
      <c r="AF110">
        <v>0</v>
      </c>
      <c r="AG110" t="s">
        <v>497</v>
      </c>
      <c r="AH110" s="21" t="s">
        <v>571</v>
      </c>
      <c r="AI110" s="21">
        <v>345.36</v>
      </c>
      <c r="AJ110" s="21">
        <v>98.75</v>
      </c>
      <c r="AK110" s="21" t="s">
        <v>2060</v>
      </c>
      <c r="AL110" t="s">
        <v>75</v>
      </c>
      <c r="AM110" t="s">
        <v>2030</v>
      </c>
    </row>
    <row r="111" spans="1:39" x14ac:dyDescent="0.35">
      <c r="A111" t="s">
        <v>13696</v>
      </c>
      <c r="B111" t="s">
        <v>2330</v>
      </c>
      <c r="C111" t="s">
        <v>237</v>
      </c>
      <c r="D111" t="s">
        <v>2331</v>
      </c>
      <c r="E111" t="s">
        <v>72</v>
      </c>
      <c r="F111">
        <v>1</v>
      </c>
      <c r="G111" t="s">
        <v>2055</v>
      </c>
      <c r="H111" t="s">
        <v>2056</v>
      </c>
      <c r="I111" t="s">
        <v>38</v>
      </c>
      <c r="J111" t="s">
        <v>73</v>
      </c>
      <c r="K111" t="s">
        <v>68</v>
      </c>
      <c r="L111" t="s">
        <v>2058</v>
      </c>
      <c r="M111" t="s">
        <v>2059</v>
      </c>
      <c r="N111">
        <v>0</v>
      </c>
      <c r="O111">
        <v>0</v>
      </c>
      <c r="P111">
        <v>0</v>
      </c>
      <c r="Q111">
        <v>1440</v>
      </c>
      <c r="R111">
        <v>0</v>
      </c>
      <c r="S111">
        <v>0</v>
      </c>
      <c r="T111">
        <v>0</v>
      </c>
      <c r="U111">
        <v>0</v>
      </c>
      <c r="V111">
        <v>0</v>
      </c>
      <c r="W111">
        <v>0</v>
      </c>
      <c r="X111">
        <v>0</v>
      </c>
      <c r="Y111">
        <v>0</v>
      </c>
      <c r="Z111">
        <v>0</v>
      </c>
      <c r="AA111">
        <v>0</v>
      </c>
      <c r="AB111">
        <v>0</v>
      </c>
      <c r="AC111">
        <v>0</v>
      </c>
      <c r="AD111">
        <v>0</v>
      </c>
      <c r="AE111">
        <v>0</v>
      </c>
      <c r="AF111">
        <v>0</v>
      </c>
      <c r="AG111" t="s">
        <v>498</v>
      </c>
      <c r="AH111" s="21" t="s">
        <v>571</v>
      </c>
      <c r="AI111" s="21">
        <v>345.36</v>
      </c>
      <c r="AJ111" s="21">
        <v>100</v>
      </c>
      <c r="AK111" s="21" t="s">
        <v>2060</v>
      </c>
      <c r="AL111" t="s">
        <v>75</v>
      </c>
      <c r="AM111" t="s">
        <v>2032</v>
      </c>
    </row>
    <row r="112" spans="1:39" x14ac:dyDescent="0.35">
      <c r="A112" t="s">
        <v>23236</v>
      </c>
      <c r="B112" t="s">
        <v>2333</v>
      </c>
      <c r="C112" t="s">
        <v>237</v>
      </c>
      <c r="D112" t="s">
        <v>2075</v>
      </c>
      <c r="E112" t="s">
        <v>72</v>
      </c>
      <c r="F112">
        <v>1</v>
      </c>
      <c r="G112" t="s">
        <v>2055</v>
      </c>
      <c r="H112" t="s">
        <v>2056</v>
      </c>
      <c r="I112" t="s">
        <v>38</v>
      </c>
      <c r="J112" t="s">
        <v>73</v>
      </c>
      <c r="K112" t="s">
        <v>68</v>
      </c>
      <c r="L112" t="s">
        <v>2058</v>
      </c>
      <c r="M112" t="s">
        <v>2059</v>
      </c>
      <c r="N112">
        <v>3</v>
      </c>
      <c r="O112">
        <v>48</v>
      </c>
      <c r="P112">
        <v>3.33</v>
      </c>
      <c r="Q112">
        <v>1440</v>
      </c>
      <c r="R112">
        <v>2</v>
      </c>
      <c r="S112">
        <v>45</v>
      </c>
      <c r="T112">
        <v>3.13</v>
      </c>
      <c r="U112">
        <v>1</v>
      </c>
      <c r="V112">
        <v>3</v>
      </c>
      <c r="W112">
        <v>0.21</v>
      </c>
      <c r="X112">
        <v>0</v>
      </c>
      <c r="Y112">
        <v>0</v>
      </c>
      <c r="Z112">
        <v>0</v>
      </c>
      <c r="AA112">
        <v>0</v>
      </c>
      <c r="AB112">
        <v>0</v>
      </c>
      <c r="AC112">
        <v>0</v>
      </c>
      <c r="AD112">
        <v>0</v>
      </c>
      <c r="AE112">
        <v>0</v>
      </c>
      <c r="AF112">
        <v>0</v>
      </c>
      <c r="AG112" t="s">
        <v>499</v>
      </c>
      <c r="AH112" s="21" t="s">
        <v>570</v>
      </c>
      <c r="AI112" s="21">
        <v>345.36</v>
      </c>
      <c r="AJ112" s="21">
        <v>96.666666666666671</v>
      </c>
      <c r="AK112" s="21" t="s">
        <v>2063</v>
      </c>
      <c r="AL112" t="s">
        <v>75</v>
      </c>
      <c r="AM112" t="s">
        <v>2030</v>
      </c>
    </row>
    <row r="113" spans="1:39" x14ac:dyDescent="0.35">
      <c r="A113" t="s">
        <v>23606</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2343</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23643</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2063</v>
      </c>
      <c r="AL115" t="s">
        <v>70</v>
      </c>
      <c r="AM115" t="s">
        <v>2033</v>
      </c>
    </row>
    <row r="116" spans="1:39" x14ac:dyDescent="0.35">
      <c r="A116" t="s">
        <v>23662</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2352</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2063</v>
      </c>
      <c r="AL117" t="s">
        <v>70</v>
      </c>
      <c r="AM117" t="s">
        <v>2030</v>
      </c>
    </row>
    <row r="118" spans="1:39" x14ac:dyDescent="0.35">
      <c r="A118" t="s">
        <v>23702</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23718</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23749</v>
      </c>
      <c r="B120" t="s">
        <v>2356</v>
      </c>
      <c r="C120" t="s">
        <v>81</v>
      </c>
      <c r="D120" t="s">
        <v>2357</v>
      </c>
      <c r="E120" t="s">
        <v>560</v>
      </c>
      <c r="F120">
        <v>1</v>
      </c>
      <c r="G120" t="s">
        <v>2055</v>
      </c>
      <c r="H120" t="s">
        <v>2056</v>
      </c>
      <c r="I120" t="s">
        <v>38</v>
      </c>
      <c r="J120" t="s">
        <v>82</v>
      </c>
      <c r="K120" t="s">
        <v>68</v>
      </c>
      <c r="L120" t="s">
        <v>2058</v>
      </c>
      <c r="M120" t="s">
        <v>2358</v>
      </c>
      <c r="N120">
        <v>0</v>
      </c>
      <c r="O120">
        <v>0</v>
      </c>
      <c r="P120">
        <v>0</v>
      </c>
      <c r="Q120">
        <v>780</v>
      </c>
      <c r="R120">
        <v>0</v>
      </c>
      <c r="S120">
        <v>0</v>
      </c>
      <c r="T120">
        <v>0</v>
      </c>
      <c r="U120">
        <v>0</v>
      </c>
      <c r="V120">
        <v>0</v>
      </c>
      <c r="W120">
        <v>0</v>
      </c>
      <c r="X120">
        <v>0</v>
      </c>
      <c r="Y120">
        <v>0</v>
      </c>
      <c r="Z120">
        <v>0</v>
      </c>
      <c r="AA120">
        <v>0</v>
      </c>
      <c r="AB120">
        <v>0</v>
      </c>
      <c r="AC120">
        <v>0</v>
      </c>
      <c r="AD120">
        <v>0</v>
      </c>
      <c r="AE120">
        <v>0</v>
      </c>
      <c r="AF120">
        <v>0</v>
      </c>
      <c r="AG120" t="s">
        <v>507</v>
      </c>
      <c r="AH120" s="21" t="s">
        <v>571</v>
      </c>
      <c r="AI120" s="21">
        <v>187.20000000000005</v>
      </c>
      <c r="AJ120" s="21">
        <v>100</v>
      </c>
      <c r="AK120" s="21" t="s">
        <v>2063</v>
      </c>
      <c r="AL120" t="s">
        <v>70</v>
      </c>
      <c r="AM120" t="s">
        <v>2030</v>
      </c>
    </row>
    <row r="121" spans="1:39" x14ac:dyDescent="0.35">
      <c r="A121" t="s">
        <v>23864</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23955</v>
      </c>
      <c r="B122" t="s">
        <v>2363</v>
      </c>
      <c r="C122" t="s">
        <v>71</v>
      </c>
      <c r="D122" t="s">
        <v>2364</v>
      </c>
      <c r="E122" t="s">
        <v>72</v>
      </c>
      <c r="F122">
        <v>1</v>
      </c>
      <c r="G122" t="s">
        <v>2055</v>
      </c>
      <c r="H122" t="s">
        <v>2056</v>
      </c>
      <c r="I122" t="s">
        <v>38</v>
      </c>
      <c r="J122" t="s">
        <v>73</v>
      </c>
      <c r="K122" t="s">
        <v>68</v>
      </c>
      <c r="L122" t="s">
        <v>2058</v>
      </c>
      <c r="M122" t="s">
        <v>2059</v>
      </c>
      <c r="N122">
        <v>0</v>
      </c>
      <c r="O122">
        <v>0</v>
      </c>
      <c r="P122">
        <v>0</v>
      </c>
      <c r="Q122">
        <v>1440</v>
      </c>
      <c r="R122">
        <v>0</v>
      </c>
      <c r="S122">
        <v>0</v>
      </c>
      <c r="T122">
        <v>0</v>
      </c>
      <c r="U122">
        <v>0</v>
      </c>
      <c r="V122">
        <v>0</v>
      </c>
      <c r="W122">
        <v>0</v>
      </c>
      <c r="X122">
        <v>0</v>
      </c>
      <c r="Y122">
        <v>0</v>
      </c>
      <c r="Z122">
        <v>0</v>
      </c>
      <c r="AA122">
        <v>0</v>
      </c>
      <c r="AB122">
        <v>0</v>
      </c>
      <c r="AC122">
        <v>0</v>
      </c>
      <c r="AD122">
        <v>0</v>
      </c>
      <c r="AE122">
        <v>0</v>
      </c>
      <c r="AF122">
        <v>0</v>
      </c>
      <c r="AG122" t="s">
        <v>509</v>
      </c>
      <c r="AH122" s="21" t="s">
        <v>571</v>
      </c>
      <c r="AI122" s="21">
        <v>345.36</v>
      </c>
      <c r="AJ122" s="21">
        <v>100</v>
      </c>
      <c r="AK122" s="21" t="s">
        <v>2060</v>
      </c>
      <c r="AL122" t="s">
        <v>75</v>
      </c>
      <c r="AM122" t="s">
        <v>2031</v>
      </c>
    </row>
    <row r="123" spans="1:39" x14ac:dyDescent="0.35">
      <c r="A123" t="s">
        <v>23979</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2063</v>
      </c>
      <c r="AL123" t="s">
        <v>75</v>
      </c>
      <c r="AM123" t="s">
        <v>2032</v>
      </c>
    </row>
    <row r="124" spans="1:39" x14ac:dyDescent="0.35">
      <c r="A124" t="s">
        <v>2377</v>
      </c>
      <c r="B124" t="s">
        <v>2369</v>
      </c>
      <c r="C124" t="s">
        <v>78</v>
      </c>
      <c r="D124" t="s">
        <v>2370</v>
      </c>
      <c r="E124" t="s">
        <v>560</v>
      </c>
      <c r="F124">
        <v>1</v>
      </c>
      <c r="G124" t="s">
        <v>2055</v>
      </c>
      <c r="H124" t="s">
        <v>2056</v>
      </c>
      <c r="I124" t="s">
        <v>38</v>
      </c>
      <c r="J124" t="s">
        <v>67</v>
      </c>
      <c r="K124" t="s">
        <v>68</v>
      </c>
      <c r="L124" t="s">
        <v>2058</v>
      </c>
      <c r="M124" t="s">
        <v>2059</v>
      </c>
      <c r="N124">
        <v>0</v>
      </c>
      <c r="O124">
        <v>0</v>
      </c>
      <c r="P124">
        <v>0</v>
      </c>
      <c r="Q124">
        <v>1440</v>
      </c>
      <c r="R124">
        <v>0</v>
      </c>
      <c r="S124">
        <v>0</v>
      </c>
      <c r="T124">
        <v>0</v>
      </c>
      <c r="U124">
        <v>0</v>
      </c>
      <c r="V124">
        <v>0</v>
      </c>
      <c r="W124">
        <v>0</v>
      </c>
      <c r="X124">
        <v>0</v>
      </c>
      <c r="Y124">
        <v>0</v>
      </c>
      <c r="Z124">
        <v>0</v>
      </c>
      <c r="AA124">
        <v>0</v>
      </c>
      <c r="AB124">
        <v>0</v>
      </c>
      <c r="AC124">
        <v>0</v>
      </c>
      <c r="AD124">
        <v>0</v>
      </c>
      <c r="AE124">
        <v>0</v>
      </c>
      <c r="AF124">
        <v>0</v>
      </c>
      <c r="AG124" t="s">
        <v>511</v>
      </c>
      <c r="AH124" s="21" t="s">
        <v>571</v>
      </c>
      <c r="AI124" s="21">
        <v>345.36</v>
      </c>
      <c r="AJ124" s="21">
        <v>100</v>
      </c>
      <c r="AK124" s="21" t="s">
        <v>2060</v>
      </c>
      <c r="AL124" t="s">
        <v>70</v>
      </c>
      <c r="AM124" t="s">
        <v>2033</v>
      </c>
    </row>
    <row r="125" spans="1:39" x14ac:dyDescent="0.35">
      <c r="A125" t="s">
        <v>25076</v>
      </c>
      <c r="B125" t="s">
        <v>2372</v>
      </c>
      <c r="C125" t="s">
        <v>66</v>
      </c>
      <c r="D125" t="s">
        <v>2373</v>
      </c>
      <c r="E125" t="s">
        <v>560</v>
      </c>
      <c r="F125">
        <v>1</v>
      </c>
      <c r="G125" t="s">
        <v>2055</v>
      </c>
      <c r="H125" t="s">
        <v>2056</v>
      </c>
      <c r="I125" t="s">
        <v>38</v>
      </c>
      <c r="J125" t="s">
        <v>67</v>
      </c>
      <c r="K125" t="s">
        <v>68</v>
      </c>
      <c r="L125" t="s">
        <v>2058</v>
      </c>
      <c r="M125" t="s">
        <v>2059</v>
      </c>
      <c r="N125">
        <v>1</v>
      </c>
      <c r="O125">
        <v>19</v>
      </c>
      <c r="P125">
        <v>1.32</v>
      </c>
      <c r="Q125">
        <v>1440</v>
      </c>
      <c r="R125">
        <v>0</v>
      </c>
      <c r="S125">
        <v>0</v>
      </c>
      <c r="T125">
        <v>0</v>
      </c>
      <c r="U125">
        <v>1</v>
      </c>
      <c r="V125">
        <v>19</v>
      </c>
      <c r="W125">
        <v>1.32</v>
      </c>
      <c r="X125">
        <v>0</v>
      </c>
      <c r="Y125">
        <v>0</v>
      </c>
      <c r="Z125">
        <v>0</v>
      </c>
      <c r="AA125">
        <v>0</v>
      </c>
      <c r="AB125">
        <v>0</v>
      </c>
      <c r="AC125">
        <v>0</v>
      </c>
      <c r="AD125">
        <v>0</v>
      </c>
      <c r="AE125">
        <v>0</v>
      </c>
      <c r="AF125">
        <v>0</v>
      </c>
      <c r="AG125" t="s">
        <v>512</v>
      </c>
      <c r="AH125" s="21" t="s">
        <v>571</v>
      </c>
      <c r="AI125" s="21">
        <v>345.36</v>
      </c>
      <c r="AJ125" s="21">
        <v>98.680555555555557</v>
      </c>
      <c r="AK125" s="21" t="s">
        <v>2060</v>
      </c>
      <c r="AL125" t="s">
        <v>70</v>
      </c>
      <c r="AM125" t="s">
        <v>2032</v>
      </c>
    </row>
    <row r="126" spans="1:39" x14ac:dyDescent="0.35">
      <c r="A126" t="s">
        <v>25104</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25108</v>
      </c>
      <c r="B127" t="s">
        <v>2378</v>
      </c>
      <c r="C127" t="s">
        <v>100</v>
      </c>
      <c r="D127" t="s">
        <v>2379</v>
      </c>
      <c r="E127" t="s">
        <v>560</v>
      </c>
      <c r="F127">
        <v>1</v>
      </c>
      <c r="G127" t="s">
        <v>2055</v>
      </c>
      <c r="H127" t="s">
        <v>2056</v>
      </c>
      <c r="I127" t="s">
        <v>38</v>
      </c>
      <c r="J127" t="s">
        <v>67</v>
      </c>
      <c r="K127" t="s">
        <v>68</v>
      </c>
      <c r="L127" t="s">
        <v>2058</v>
      </c>
      <c r="M127" t="s">
        <v>2059</v>
      </c>
      <c r="N127">
        <v>0</v>
      </c>
      <c r="O127">
        <v>0</v>
      </c>
      <c r="P127">
        <v>0</v>
      </c>
      <c r="Q127">
        <v>1440</v>
      </c>
      <c r="R127">
        <v>0</v>
      </c>
      <c r="S127">
        <v>0</v>
      </c>
      <c r="T127">
        <v>0</v>
      </c>
      <c r="U127">
        <v>0</v>
      </c>
      <c r="V127">
        <v>0</v>
      </c>
      <c r="W127">
        <v>0</v>
      </c>
      <c r="X127">
        <v>0</v>
      </c>
      <c r="Y127">
        <v>0</v>
      </c>
      <c r="Z127">
        <v>0</v>
      </c>
      <c r="AA127">
        <v>0</v>
      </c>
      <c r="AB127">
        <v>0</v>
      </c>
      <c r="AC127">
        <v>0</v>
      </c>
      <c r="AD127">
        <v>0</v>
      </c>
      <c r="AE127">
        <v>0</v>
      </c>
      <c r="AF127">
        <v>0</v>
      </c>
      <c r="AG127" t="s">
        <v>514</v>
      </c>
      <c r="AH127" s="21" t="s">
        <v>571</v>
      </c>
      <c r="AI127" s="21">
        <v>345.36</v>
      </c>
      <c r="AJ127" s="21">
        <v>100</v>
      </c>
      <c r="AK127" s="21" t="s">
        <v>2063</v>
      </c>
      <c r="AL127" t="s">
        <v>70</v>
      </c>
      <c r="AM127" t="s">
        <v>2030</v>
      </c>
    </row>
    <row r="128" spans="1:39" x14ac:dyDescent="0.35">
      <c r="A128" t="s">
        <v>25131</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2395</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25151</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2404</v>
      </c>
      <c r="B131" t="s">
        <v>2390</v>
      </c>
      <c r="C131" t="s">
        <v>71</v>
      </c>
      <c r="D131" t="s">
        <v>2391</v>
      </c>
      <c r="E131" t="s">
        <v>72</v>
      </c>
      <c r="F131">
        <v>2</v>
      </c>
      <c r="G131" t="s">
        <v>2055</v>
      </c>
      <c r="H131" t="s">
        <v>2056</v>
      </c>
      <c r="I131" t="s">
        <v>38</v>
      </c>
      <c r="J131" t="s">
        <v>73</v>
      </c>
      <c r="K131" t="s">
        <v>68</v>
      </c>
      <c r="L131" t="s">
        <v>2058</v>
      </c>
      <c r="M131" t="s">
        <v>2059</v>
      </c>
      <c r="N131">
        <v>0</v>
      </c>
      <c r="O131">
        <v>0</v>
      </c>
      <c r="P131">
        <v>0</v>
      </c>
      <c r="Q131">
        <v>1440</v>
      </c>
      <c r="R131">
        <v>0</v>
      </c>
      <c r="S131">
        <v>0</v>
      </c>
      <c r="T131">
        <v>0</v>
      </c>
      <c r="U131">
        <v>0</v>
      </c>
      <c r="V131">
        <v>0</v>
      </c>
      <c r="W131">
        <v>0</v>
      </c>
      <c r="X131">
        <v>0</v>
      </c>
      <c r="Y131">
        <v>0</v>
      </c>
      <c r="Z131">
        <v>0</v>
      </c>
      <c r="AA131">
        <v>0</v>
      </c>
      <c r="AB131">
        <v>0</v>
      </c>
      <c r="AC131">
        <v>0</v>
      </c>
      <c r="AD131">
        <v>0</v>
      </c>
      <c r="AE131">
        <v>0</v>
      </c>
      <c r="AF131">
        <v>0</v>
      </c>
      <c r="AG131" t="s">
        <v>518</v>
      </c>
      <c r="AH131" s="21" t="s">
        <v>571</v>
      </c>
      <c r="AI131" s="21">
        <v>345.36</v>
      </c>
      <c r="AJ131" s="21">
        <v>100</v>
      </c>
      <c r="AK131" s="21" t="s">
        <v>2063</v>
      </c>
      <c r="AL131" t="s">
        <v>75</v>
      </c>
      <c r="AM131" t="s">
        <v>2033</v>
      </c>
    </row>
    <row r="132" spans="1:39" x14ac:dyDescent="0.35">
      <c r="A132" t="s">
        <v>25171</v>
      </c>
      <c r="B132" t="s">
        <v>2393</v>
      </c>
      <c r="C132" t="s">
        <v>66</v>
      </c>
      <c r="D132" t="s">
        <v>2394</v>
      </c>
      <c r="E132" t="s">
        <v>560</v>
      </c>
      <c r="F132">
        <v>1</v>
      </c>
      <c r="G132" t="s">
        <v>2055</v>
      </c>
      <c r="H132" t="s">
        <v>2056</v>
      </c>
      <c r="I132" t="s">
        <v>38</v>
      </c>
      <c r="J132" t="s">
        <v>67</v>
      </c>
      <c r="K132" t="s">
        <v>68</v>
      </c>
      <c r="L132" t="s">
        <v>2058</v>
      </c>
      <c r="M132" t="s">
        <v>2059</v>
      </c>
      <c r="N132">
        <v>0</v>
      </c>
      <c r="O132">
        <v>0</v>
      </c>
      <c r="P132">
        <v>0</v>
      </c>
      <c r="Q132">
        <v>1440</v>
      </c>
      <c r="R132">
        <v>0</v>
      </c>
      <c r="S132">
        <v>0</v>
      </c>
      <c r="T132">
        <v>0</v>
      </c>
      <c r="U132">
        <v>0</v>
      </c>
      <c r="V132">
        <v>0</v>
      </c>
      <c r="W132">
        <v>0</v>
      </c>
      <c r="X132">
        <v>0</v>
      </c>
      <c r="Y132">
        <v>0</v>
      </c>
      <c r="Z132">
        <v>0</v>
      </c>
      <c r="AA132">
        <v>0</v>
      </c>
      <c r="AB132">
        <v>0</v>
      </c>
      <c r="AC132">
        <v>0</v>
      </c>
      <c r="AD132">
        <v>0</v>
      </c>
      <c r="AE132">
        <v>0</v>
      </c>
      <c r="AF132">
        <v>0</v>
      </c>
      <c r="AG132" t="s">
        <v>519</v>
      </c>
      <c r="AH132" s="21" t="s">
        <v>571</v>
      </c>
      <c r="AI132" s="21">
        <v>345.36</v>
      </c>
      <c r="AJ132" s="21">
        <v>100</v>
      </c>
      <c r="AK132" s="21" t="s">
        <v>2063</v>
      </c>
      <c r="AL132" t="s">
        <v>70</v>
      </c>
      <c r="AM132" t="s">
        <v>2030</v>
      </c>
    </row>
    <row r="133" spans="1:39" x14ac:dyDescent="0.35">
      <c r="A133" t="s">
        <v>25175</v>
      </c>
      <c r="B133" t="s">
        <v>2396</v>
      </c>
      <c r="C133" t="s">
        <v>76</v>
      </c>
      <c r="D133" t="s">
        <v>2397</v>
      </c>
      <c r="E133" t="s">
        <v>560</v>
      </c>
      <c r="F133">
        <v>1</v>
      </c>
      <c r="G133" t="s">
        <v>2055</v>
      </c>
      <c r="H133" t="s">
        <v>2056</v>
      </c>
      <c r="I133" t="s">
        <v>38</v>
      </c>
      <c r="J133" t="s">
        <v>67</v>
      </c>
      <c r="K133" t="s">
        <v>68</v>
      </c>
      <c r="L133" t="s">
        <v>2058</v>
      </c>
      <c r="M133" t="s">
        <v>2059</v>
      </c>
      <c r="N133">
        <v>4</v>
      </c>
      <c r="O133">
        <v>194</v>
      </c>
      <c r="P133">
        <v>13.47</v>
      </c>
      <c r="Q133">
        <v>1440</v>
      </c>
      <c r="R133">
        <v>3</v>
      </c>
      <c r="S133">
        <v>163</v>
      </c>
      <c r="T133">
        <v>11.32</v>
      </c>
      <c r="U133">
        <v>1</v>
      </c>
      <c r="V133">
        <v>31</v>
      </c>
      <c r="W133">
        <v>2.15</v>
      </c>
      <c r="X133">
        <v>0</v>
      </c>
      <c r="Y133">
        <v>0</v>
      </c>
      <c r="Z133">
        <v>0</v>
      </c>
      <c r="AA133">
        <v>0</v>
      </c>
      <c r="AB133">
        <v>0</v>
      </c>
      <c r="AC133">
        <v>0</v>
      </c>
      <c r="AD133">
        <v>0</v>
      </c>
      <c r="AE133">
        <v>0</v>
      </c>
      <c r="AF133">
        <v>0</v>
      </c>
      <c r="AG133" t="s">
        <v>520</v>
      </c>
      <c r="AH133" s="21" t="s">
        <v>571</v>
      </c>
      <c r="AI133" s="21">
        <v>345.36</v>
      </c>
      <c r="AJ133" s="21">
        <v>86.527777777777771</v>
      </c>
      <c r="AK133" s="21" t="s">
        <v>2063</v>
      </c>
      <c r="AL133" t="s">
        <v>70</v>
      </c>
      <c r="AM133" t="s">
        <v>2033</v>
      </c>
    </row>
    <row r="134" spans="1:39" x14ac:dyDescent="0.35">
      <c r="A134" t="s">
        <v>2410</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2060</v>
      </c>
      <c r="AL134" t="s">
        <v>75</v>
      </c>
      <c r="AM134" t="s">
        <v>2032</v>
      </c>
    </row>
    <row r="135" spans="1:39" x14ac:dyDescent="0.35">
      <c r="A135" t="s">
        <v>25194</v>
      </c>
      <c r="B135" t="s">
        <v>2402</v>
      </c>
      <c r="C135" t="s">
        <v>78</v>
      </c>
      <c r="D135" t="s">
        <v>2403</v>
      </c>
      <c r="E135" t="s">
        <v>560</v>
      </c>
      <c r="F135">
        <v>1</v>
      </c>
      <c r="G135" t="s">
        <v>2055</v>
      </c>
      <c r="H135" t="s">
        <v>2056</v>
      </c>
      <c r="I135" t="s">
        <v>38</v>
      </c>
      <c r="J135" t="s">
        <v>67</v>
      </c>
      <c r="K135" t="s">
        <v>68</v>
      </c>
      <c r="L135" t="s">
        <v>2058</v>
      </c>
      <c r="M135" t="s">
        <v>2059</v>
      </c>
      <c r="N135">
        <v>0</v>
      </c>
      <c r="O135">
        <v>0</v>
      </c>
      <c r="P135">
        <v>0</v>
      </c>
      <c r="Q135">
        <v>1440</v>
      </c>
      <c r="R135">
        <v>0</v>
      </c>
      <c r="S135">
        <v>0</v>
      </c>
      <c r="T135">
        <v>0</v>
      </c>
      <c r="U135">
        <v>0</v>
      </c>
      <c r="V135">
        <v>0</v>
      </c>
      <c r="W135">
        <v>0</v>
      </c>
      <c r="X135">
        <v>0</v>
      </c>
      <c r="Y135">
        <v>0</v>
      </c>
      <c r="Z135">
        <v>0</v>
      </c>
      <c r="AA135">
        <v>0</v>
      </c>
      <c r="AB135">
        <v>0</v>
      </c>
      <c r="AC135">
        <v>0</v>
      </c>
      <c r="AD135">
        <v>0</v>
      </c>
      <c r="AE135">
        <v>0</v>
      </c>
      <c r="AF135">
        <v>0</v>
      </c>
      <c r="AG135" t="s">
        <v>522</v>
      </c>
      <c r="AH135" s="21" t="s">
        <v>571</v>
      </c>
      <c r="AI135" s="21">
        <v>345.36</v>
      </c>
      <c r="AJ135" s="21">
        <v>100</v>
      </c>
      <c r="AK135" s="21" t="s">
        <v>2060</v>
      </c>
      <c r="AL135" t="s">
        <v>70</v>
      </c>
      <c r="AM135" t="s">
        <v>2032</v>
      </c>
    </row>
    <row r="136" spans="1:39" x14ac:dyDescent="0.35">
      <c r="A136" t="s">
        <v>25198</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2060</v>
      </c>
      <c r="AL136" t="s">
        <v>70</v>
      </c>
      <c r="AM136" t="s">
        <v>2032</v>
      </c>
    </row>
    <row r="137" spans="1:39" x14ac:dyDescent="0.35">
      <c r="A137" t="s">
        <v>25218</v>
      </c>
      <c r="B137" t="s">
        <v>2408</v>
      </c>
      <c r="C137" t="s">
        <v>822</v>
      </c>
      <c r="D137" t="s">
        <v>2409</v>
      </c>
      <c r="E137" t="s">
        <v>72</v>
      </c>
      <c r="F137">
        <v>1</v>
      </c>
      <c r="G137" t="s">
        <v>2055</v>
      </c>
      <c r="H137" t="s">
        <v>2056</v>
      </c>
      <c r="I137" t="s">
        <v>38</v>
      </c>
      <c r="J137" t="s">
        <v>425</v>
      </c>
      <c r="K137" t="s">
        <v>68</v>
      </c>
      <c r="L137" t="s">
        <v>2058</v>
      </c>
      <c r="M137" t="s">
        <v>2059</v>
      </c>
      <c r="N137">
        <v>1</v>
      </c>
      <c r="O137">
        <v>16</v>
      </c>
      <c r="P137">
        <v>1.1100000000000001</v>
      </c>
      <c r="Q137">
        <v>1440</v>
      </c>
      <c r="R137">
        <v>0</v>
      </c>
      <c r="S137">
        <v>0</v>
      </c>
      <c r="T137">
        <v>0</v>
      </c>
      <c r="U137">
        <v>1</v>
      </c>
      <c r="V137">
        <v>16</v>
      </c>
      <c r="W137">
        <v>1.1100000000000001</v>
      </c>
      <c r="X137">
        <v>0</v>
      </c>
      <c r="Y137">
        <v>0</v>
      </c>
      <c r="Z137">
        <v>0</v>
      </c>
      <c r="AA137">
        <v>0</v>
      </c>
      <c r="AB137">
        <v>0</v>
      </c>
      <c r="AC137">
        <v>0</v>
      </c>
      <c r="AD137">
        <v>0</v>
      </c>
      <c r="AE137">
        <v>0</v>
      </c>
      <c r="AF137">
        <v>0</v>
      </c>
      <c r="AG137" t="s">
        <v>524</v>
      </c>
      <c r="AH137" s="21" t="s">
        <v>571</v>
      </c>
      <c r="AI137" s="21">
        <v>345.36</v>
      </c>
      <c r="AJ137" s="21">
        <v>98.888888888888886</v>
      </c>
      <c r="AK137" s="21" t="s">
        <v>2063</v>
      </c>
      <c r="AL137" t="s">
        <v>75</v>
      </c>
      <c r="AM137" t="s">
        <v>2030</v>
      </c>
    </row>
    <row r="138" spans="1:39" x14ac:dyDescent="0.35">
      <c r="A138" t="s">
        <v>25222</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25238</v>
      </c>
      <c r="B139" t="s">
        <v>2414</v>
      </c>
      <c r="C139" t="s">
        <v>237</v>
      </c>
      <c r="D139" t="s">
        <v>2415</v>
      </c>
      <c r="E139" t="s">
        <v>72</v>
      </c>
      <c r="F139">
        <v>1</v>
      </c>
      <c r="G139" t="s">
        <v>2055</v>
      </c>
      <c r="H139" t="s">
        <v>2056</v>
      </c>
      <c r="I139" t="s">
        <v>38</v>
      </c>
      <c r="J139" t="s">
        <v>73</v>
      </c>
      <c r="K139" t="s">
        <v>68</v>
      </c>
      <c r="L139" t="s">
        <v>2058</v>
      </c>
      <c r="M139" t="s">
        <v>2059</v>
      </c>
      <c r="N139">
        <v>3</v>
      </c>
      <c r="O139">
        <v>67</v>
      </c>
      <c r="P139">
        <v>4.6500000000000004</v>
      </c>
      <c r="Q139">
        <v>1440</v>
      </c>
      <c r="R139">
        <v>0</v>
      </c>
      <c r="S139">
        <v>0</v>
      </c>
      <c r="T139">
        <v>0</v>
      </c>
      <c r="U139">
        <v>3</v>
      </c>
      <c r="V139">
        <v>67</v>
      </c>
      <c r="W139">
        <v>4.6500000000000004</v>
      </c>
      <c r="X139">
        <v>0</v>
      </c>
      <c r="Y139">
        <v>0</v>
      </c>
      <c r="Z139">
        <v>0</v>
      </c>
      <c r="AA139">
        <v>0</v>
      </c>
      <c r="AB139">
        <v>0</v>
      </c>
      <c r="AC139">
        <v>0</v>
      </c>
      <c r="AD139">
        <v>0</v>
      </c>
      <c r="AE139">
        <v>0</v>
      </c>
      <c r="AF139">
        <v>0</v>
      </c>
      <c r="AG139" t="s">
        <v>526</v>
      </c>
      <c r="AH139" s="21" t="s">
        <v>571</v>
      </c>
      <c r="AI139" s="21">
        <v>345.36</v>
      </c>
      <c r="AJ139" s="21">
        <v>95.347222222222229</v>
      </c>
      <c r="AK139" s="21" t="s">
        <v>2060</v>
      </c>
      <c r="AL139" t="s">
        <v>75</v>
      </c>
      <c r="AM139" t="s">
        <v>2030</v>
      </c>
    </row>
    <row r="140" spans="1:39" x14ac:dyDescent="0.35">
      <c r="A140" t="s">
        <v>25242</v>
      </c>
      <c r="B140" t="s">
        <v>2417</v>
      </c>
      <c r="C140" t="s">
        <v>100</v>
      </c>
      <c r="D140" t="s">
        <v>2418</v>
      </c>
      <c r="E140" t="s">
        <v>560</v>
      </c>
      <c r="F140">
        <v>1</v>
      </c>
      <c r="G140" t="s">
        <v>2055</v>
      </c>
      <c r="H140" t="s">
        <v>2056</v>
      </c>
      <c r="I140" t="s">
        <v>38</v>
      </c>
      <c r="J140" t="s">
        <v>67</v>
      </c>
      <c r="K140" t="s">
        <v>68</v>
      </c>
      <c r="L140" t="s">
        <v>2058</v>
      </c>
      <c r="M140" t="s">
        <v>2059</v>
      </c>
      <c r="N140">
        <v>0</v>
      </c>
      <c r="O140">
        <v>0</v>
      </c>
      <c r="P140">
        <v>0</v>
      </c>
      <c r="Q140">
        <v>1440</v>
      </c>
      <c r="R140">
        <v>0</v>
      </c>
      <c r="S140">
        <v>0</v>
      </c>
      <c r="T140">
        <v>0</v>
      </c>
      <c r="U140">
        <v>0</v>
      </c>
      <c r="V140">
        <v>0</v>
      </c>
      <c r="W140">
        <v>0</v>
      </c>
      <c r="X140">
        <v>0</v>
      </c>
      <c r="Y140">
        <v>0</v>
      </c>
      <c r="Z140">
        <v>0</v>
      </c>
      <c r="AA140">
        <v>0</v>
      </c>
      <c r="AB140">
        <v>0</v>
      </c>
      <c r="AC140">
        <v>0</v>
      </c>
      <c r="AD140">
        <v>0</v>
      </c>
      <c r="AE140">
        <v>0</v>
      </c>
      <c r="AF140">
        <v>0</v>
      </c>
      <c r="AG140" t="s">
        <v>527</v>
      </c>
      <c r="AH140" s="21" t="s">
        <v>571</v>
      </c>
      <c r="AI140" s="21">
        <v>345.36</v>
      </c>
      <c r="AJ140" s="21">
        <v>100</v>
      </c>
      <c r="AK140" s="21" t="s">
        <v>2060</v>
      </c>
      <c r="AL140" t="s">
        <v>70</v>
      </c>
      <c r="AM140" t="s">
        <v>2030</v>
      </c>
    </row>
    <row r="141" spans="1:39" x14ac:dyDescent="0.35">
      <c r="A141" t="s">
        <v>25262</v>
      </c>
      <c r="B141" t="s">
        <v>2420</v>
      </c>
      <c r="C141" t="s">
        <v>86</v>
      </c>
      <c r="D141" t="s">
        <v>2421</v>
      </c>
      <c r="E141" t="s">
        <v>72</v>
      </c>
      <c r="F141">
        <v>1</v>
      </c>
      <c r="G141" t="s">
        <v>2055</v>
      </c>
      <c r="H141" t="s">
        <v>2056</v>
      </c>
      <c r="I141" t="s">
        <v>38</v>
      </c>
      <c r="J141" t="s">
        <v>73</v>
      </c>
      <c r="K141" t="s">
        <v>68</v>
      </c>
      <c r="L141" t="s">
        <v>2058</v>
      </c>
      <c r="M141" t="s">
        <v>2059</v>
      </c>
      <c r="N141">
        <v>0</v>
      </c>
      <c r="O141">
        <v>0</v>
      </c>
      <c r="P141">
        <v>0</v>
      </c>
      <c r="Q141">
        <v>1440</v>
      </c>
      <c r="R141">
        <v>0</v>
      </c>
      <c r="S141">
        <v>0</v>
      </c>
      <c r="T141">
        <v>0</v>
      </c>
      <c r="U141">
        <v>0</v>
      </c>
      <c r="V141">
        <v>0</v>
      </c>
      <c r="W141">
        <v>0</v>
      </c>
      <c r="X141">
        <v>0</v>
      </c>
      <c r="Y141">
        <v>0</v>
      </c>
      <c r="Z141">
        <v>0</v>
      </c>
      <c r="AA141">
        <v>0</v>
      </c>
      <c r="AB141">
        <v>0</v>
      </c>
      <c r="AC141">
        <v>0</v>
      </c>
      <c r="AD141">
        <v>0</v>
      </c>
      <c r="AE141">
        <v>0</v>
      </c>
      <c r="AF141">
        <v>0</v>
      </c>
      <c r="AG141" t="s">
        <v>528</v>
      </c>
      <c r="AH141" s="21" t="s">
        <v>571</v>
      </c>
      <c r="AI141" s="21">
        <v>345.36</v>
      </c>
      <c r="AJ141" s="21">
        <v>100</v>
      </c>
      <c r="AK141" s="21" t="s">
        <v>2063</v>
      </c>
      <c r="AL141" t="s">
        <v>75</v>
      </c>
      <c r="AM141" t="s">
        <v>2032</v>
      </c>
    </row>
    <row r="142" spans="1:39" x14ac:dyDescent="0.35">
      <c r="A142" t="s">
        <v>25266</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2435</v>
      </c>
      <c r="B143" t="s">
        <v>2426</v>
      </c>
      <c r="C143" t="s">
        <v>86</v>
      </c>
      <c r="D143" t="s">
        <v>2427</v>
      </c>
      <c r="E143" t="s">
        <v>72</v>
      </c>
      <c r="F143">
        <v>1</v>
      </c>
      <c r="G143" t="s">
        <v>2055</v>
      </c>
      <c r="H143" t="s">
        <v>2056</v>
      </c>
      <c r="I143" t="s">
        <v>38</v>
      </c>
      <c r="J143" t="s">
        <v>73</v>
      </c>
      <c r="K143" t="s">
        <v>68</v>
      </c>
      <c r="L143" t="s">
        <v>2058</v>
      </c>
      <c r="M143" t="s">
        <v>2170</v>
      </c>
      <c r="N143">
        <v>0</v>
      </c>
      <c r="O143">
        <v>0</v>
      </c>
      <c r="P143">
        <v>0</v>
      </c>
      <c r="Q143">
        <v>900</v>
      </c>
      <c r="R143">
        <v>0</v>
      </c>
      <c r="S143">
        <v>0</v>
      </c>
      <c r="T143">
        <v>0</v>
      </c>
      <c r="U143">
        <v>0</v>
      </c>
      <c r="V143">
        <v>0</v>
      </c>
      <c r="W143">
        <v>0</v>
      </c>
      <c r="X143">
        <v>0</v>
      </c>
      <c r="Y143">
        <v>0</v>
      </c>
      <c r="Z143">
        <v>0</v>
      </c>
      <c r="AA143">
        <v>0</v>
      </c>
      <c r="AB143">
        <v>0</v>
      </c>
      <c r="AC143">
        <v>0</v>
      </c>
      <c r="AD143">
        <v>0</v>
      </c>
      <c r="AE143">
        <v>0</v>
      </c>
      <c r="AF143">
        <v>0</v>
      </c>
      <c r="AG143" t="s">
        <v>530</v>
      </c>
      <c r="AH143" s="21" t="s">
        <v>571</v>
      </c>
      <c r="AI143" s="21">
        <v>216</v>
      </c>
      <c r="AJ143" s="21">
        <v>100</v>
      </c>
      <c r="AK143" s="21" t="s">
        <v>2060</v>
      </c>
      <c r="AL143" t="s">
        <v>75</v>
      </c>
      <c r="AM143" t="s">
        <v>2031</v>
      </c>
    </row>
    <row r="144" spans="1:39" x14ac:dyDescent="0.35">
      <c r="A144" t="s">
        <v>25286</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25309</v>
      </c>
      <c r="B145" t="s">
        <v>2433</v>
      </c>
      <c r="C145" t="s">
        <v>71</v>
      </c>
      <c r="D145" t="s">
        <v>2434</v>
      </c>
      <c r="E145" t="s">
        <v>72</v>
      </c>
      <c r="F145">
        <v>1</v>
      </c>
      <c r="G145" t="s">
        <v>2055</v>
      </c>
      <c r="H145" t="s">
        <v>2056</v>
      </c>
      <c r="I145" t="s">
        <v>38</v>
      </c>
      <c r="J145" t="s">
        <v>73</v>
      </c>
      <c r="K145" t="s">
        <v>68</v>
      </c>
      <c r="L145" t="s">
        <v>2058</v>
      </c>
      <c r="M145" t="s">
        <v>2059</v>
      </c>
      <c r="N145">
        <v>0</v>
      </c>
      <c r="O145">
        <v>0</v>
      </c>
      <c r="P145">
        <v>0</v>
      </c>
      <c r="Q145">
        <v>1440</v>
      </c>
      <c r="R145">
        <v>0</v>
      </c>
      <c r="S145">
        <v>0</v>
      </c>
      <c r="T145">
        <v>0</v>
      </c>
      <c r="U145">
        <v>0</v>
      </c>
      <c r="V145">
        <v>0</v>
      </c>
      <c r="W145">
        <v>0</v>
      </c>
      <c r="X145">
        <v>0</v>
      </c>
      <c r="Y145">
        <v>0</v>
      </c>
      <c r="Z145">
        <v>0</v>
      </c>
      <c r="AA145">
        <v>0</v>
      </c>
      <c r="AB145">
        <v>0</v>
      </c>
      <c r="AC145">
        <v>0</v>
      </c>
      <c r="AD145">
        <v>0</v>
      </c>
      <c r="AE145">
        <v>0</v>
      </c>
      <c r="AF145">
        <v>0</v>
      </c>
      <c r="AG145" t="s">
        <v>532</v>
      </c>
      <c r="AH145" s="21" t="s">
        <v>571</v>
      </c>
      <c r="AI145" s="21">
        <v>345.36</v>
      </c>
      <c r="AJ145" s="21">
        <v>100</v>
      </c>
      <c r="AK145" s="21" t="s">
        <v>2063</v>
      </c>
      <c r="AL145" t="s">
        <v>75</v>
      </c>
      <c r="AM145" t="s">
        <v>2032</v>
      </c>
    </row>
    <row r="146" spans="1:39" x14ac:dyDescent="0.35">
      <c r="A146" t="s">
        <v>25313</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25336</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25340</v>
      </c>
      <c r="B148" t="s">
        <v>2442</v>
      </c>
      <c r="C148" t="s">
        <v>117</v>
      </c>
      <c r="D148" t="s">
        <v>2443</v>
      </c>
      <c r="E148" t="s">
        <v>560</v>
      </c>
      <c r="F148">
        <v>1</v>
      </c>
      <c r="G148" t="s">
        <v>2055</v>
      </c>
      <c r="H148" t="s">
        <v>2056</v>
      </c>
      <c r="I148" t="s">
        <v>38</v>
      </c>
      <c r="J148" t="s">
        <v>67</v>
      </c>
      <c r="K148" t="s">
        <v>68</v>
      </c>
      <c r="L148" t="s">
        <v>2058</v>
      </c>
      <c r="M148" t="s">
        <v>2059</v>
      </c>
      <c r="N148">
        <v>2</v>
      </c>
      <c r="O148">
        <v>63</v>
      </c>
      <c r="P148">
        <v>4.38</v>
      </c>
      <c r="Q148">
        <v>1440</v>
      </c>
      <c r="R148">
        <v>0</v>
      </c>
      <c r="S148">
        <v>0</v>
      </c>
      <c r="T148">
        <v>0</v>
      </c>
      <c r="U148">
        <v>2</v>
      </c>
      <c r="V148">
        <v>63</v>
      </c>
      <c r="W148">
        <v>4.38</v>
      </c>
      <c r="X148">
        <v>0</v>
      </c>
      <c r="Y148">
        <v>0</v>
      </c>
      <c r="Z148">
        <v>0</v>
      </c>
      <c r="AA148">
        <v>0</v>
      </c>
      <c r="AB148">
        <v>0</v>
      </c>
      <c r="AC148">
        <v>0</v>
      </c>
      <c r="AD148">
        <v>0</v>
      </c>
      <c r="AE148">
        <v>0</v>
      </c>
      <c r="AF148">
        <v>0</v>
      </c>
      <c r="AG148" t="s">
        <v>535</v>
      </c>
      <c r="AH148" s="21" t="s">
        <v>571</v>
      </c>
      <c r="AI148" s="21">
        <v>345.36</v>
      </c>
      <c r="AJ148" s="21">
        <v>95.625</v>
      </c>
      <c r="AK148" s="21" t="s">
        <v>2063</v>
      </c>
      <c r="AL148" t="s">
        <v>70</v>
      </c>
      <c r="AM148" t="s">
        <v>2033</v>
      </c>
    </row>
    <row r="149" spans="1:39" x14ac:dyDescent="0.35">
      <c r="A149" t="s">
        <v>25357</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2456</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2060</v>
      </c>
      <c r="AL150" t="s">
        <v>70</v>
      </c>
      <c r="AM150" t="s">
        <v>2030</v>
      </c>
    </row>
    <row r="151" spans="1:39" x14ac:dyDescent="0.35">
      <c r="A151" t="s">
        <v>25379</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25398</v>
      </c>
      <c r="B152" t="s">
        <v>2454</v>
      </c>
      <c r="C152" t="s">
        <v>567</v>
      </c>
      <c r="D152" t="s">
        <v>2455</v>
      </c>
      <c r="E152" t="s">
        <v>560</v>
      </c>
      <c r="F152">
        <v>1</v>
      </c>
      <c r="G152" t="s">
        <v>2055</v>
      </c>
      <c r="H152" t="s">
        <v>2056</v>
      </c>
      <c r="I152" t="s">
        <v>38</v>
      </c>
      <c r="J152" t="s">
        <v>428</v>
      </c>
      <c r="K152" t="s">
        <v>68</v>
      </c>
      <c r="L152" t="s">
        <v>2058</v>
      </c>
      <c r="M152" t="s">
        <v>2059</v>
      </c>
      <c r="N152">
        <v>0</v>
      </c>
      <c r="O152">
        <v>0</v>
      </c>
      <c r="P152">
        <v>0</v>
      </c>
      <c r="Q152">
        <v>1440</v>
      </c>
      <c r="R152">
        <v>0</v>
      </c>
      <c r="S152">
        <v>0</v>
      </c>
      <c r="T152">
        <v>0</v>
      </c>
      <c r="U152">
        <v>0</v>
      </c>
      <c r="V152">
        <v>0</v>
      </c>
      <c r="W152">
        <v>0</v>
      </c>
      <c r="X152">
        <v>0</v>
      </c>
      <c r="Y152">
        <v>0</v>
      </c>
      <c r="Z152">
        <v>0</v>
      </c>
      <c r="AA152">
        <v>0</v>
      </c>
      <c r="AB152">
        <v>0</v>
      </c>
      <c r="AC152">
        <v>0</v>
      </c>
      <c r="AD152">
        <v>0</v>
      </c>
      <c r="AE152">
        <v>0</v>
      </c>
      <c r="AF152">
        <v>0</v>
      </c>
      <c r="AG152" t="s">
        <v>539</v>
      </c>
      <c r="AH152" s="21" t="s">
        <v>571</v>
      </c>
      <c r="AI152" s="21">
        <v>345.36</v>
      </c>
      <c r="AJ152" s="21">
        <v>100</v>
      </c>
      <c r="AK152" s="21" t="s">
        <v>2063</v>
      </c>
      <c r="AL152" t="s">
        <v>70</v>
      </c>
      <c r="AM152" t="s">
        <v>2032</v>
      </c>
    </row>
    <row r="153" spans="1:39" x14ac:dyDescent="0.35">
      <c r="A153" t="s">
        <v>25402</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25418</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25422</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2063</v>
      </c>
      <c r="AL155" t="s">
        <v>70</v>
      </c>
      <c r="AM155" t="s">
        <v>2033</v>
      </c>
    </row>
    <row r="156" spans="1:39" x14ac:dyDescent="0.35">
      <c r="A156" t="s">
        <v>25446</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2060</v>
      </c>
      <c r="AL156" t="s">
        <v>70</v>
      </c>
      <c r="AM156" t="s">
        <v>2030</v>
      </c>
    </row>
    <row r="157" spans="1:39" x14ac:dyDescent="0.35">
      <c r="A157" t="s">
        <v>25477</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25501</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2063</v>
      </c>
      <c r="AL158" t="s">
        <v>70</v>
      </c>
      <c r="AM158" t="s">
        <v>2030</v>
      </c>
    </row>
    <row r="159" spans="1:39" x14ac:dyDescent="0.35">
      <c r="A159" t="s">
        <v>25524</v>
      </c>
      <c r="B159" t="s">
        <v>2475</v>
      </c>
      <c r="C159" t="s">
        <v>92</v>
      </c>
      <c r="D159" t="s">
        <v>2476</v>
      </c>
      <c r="E159" t="s">
        <v>119</v>
      </c>
      <c r="F159">
        <v>1</v>
      </c>
      <c r="G159" t="s">
        <v>2055</v>
      </c>
      <c r="H159" t="s">
        <v>2056</v>
      </c>
      <c r="I159" t="s">
        <v>38</v>
      </c>
      <c r="J159" t="s">
        <v>67</v>
      </c>
      <c r="K159" t="s">
        <v>68</v>
      </c>
      <c r="L159" t="s">
        <v>2058</v>
      </c>
      <c r="M159" t="s">
        <v>2059</v>
      </c>
      <c r="N159">
        <v>1</v>
      </c>
      <c r="O159">
        <v>44</v>
      </c>
      <c r="P159">
        <v>3.06</v>
      </c>
      <c r="Q159">
        <v>1440</v>
      </c>
      <c r="R159">
        <v>1</v>
      </c>
      <c r="S159">
        <v>44</v>
      </c>
      <c r="T159">
        <v>3.06</v>
      </c>
      <c r="U159">
        <v>0</v>
      </c>
      <c r="V159">
        <v>0</v>
      </c>
      <c r="W159">
        <v>0</v>
      </c>
      <c r="X159">
        <v>0</v>
      </c>
      <c r="Y159">
        <v>0</v>
      </c>
      <c r="Z159">
        <v>0</v>
      </c>
      <c r="AA159">
        <v>0</v>
      </c>
      <c r="AB159">
        <v>0</v>
      </c>
      <c r="AC159">
        <v>0</v>
      </c>
      <c r="AD159">
        <v>0</v>
      </c>
      <c r="AE159">
        <v>0</v>
      </c>
      <c r="AF159">
        <v>0</v>
      </c>
      <c r="AG159" t="s">
        <v>546</v>
      </c>
      <c r="AH159" s="21" t="s">
        <v>571</v>
      </c>
      <c r="AI159" s="21">
        <v>345.36</v>
      </c>
      <c r="AJ159" s="21">
        <v>96.944444444444443</v>
      </c>
      <c r="AK159" s="21" t="s">
        <v>2063</v>
      </c>
      <c r="AL159" t="s">
        <v>70</v>
      </c>
      <c r="AM159" t="s">
        <v>2032</v>
      </c>
    </row>
    <row r="160" spans="1:39" x14ac:dyDescent="0.35">
      <c r="A160" t="s">
        <v>25542</v>
      </c>
      <c r="B160" t="s">
        <v>2478</v>
      </c>
      <c r="C160" t="s">
        <v>92</v>
      </c>
      <c r="D160" t="s">
        <v>2479</v>
      </c>
      <c r="E160" t="s">
        <v>119</v>
      </c>
      <c r="F160">
        <v>1</v>
      </c>
      <c r="G160" t="s">
        <v>2055</v>
      </c>
      <c r="H160" t="s">
        <v>2056</v>
      </c>
      <c r="I160" t="s">
        <v>38</v>
      </c>
      <c r="J160" t="s">
        <v>67</v>
      </c>
      <c r="K160" t="s">
        <v>68</v>
      </c>
      <c r="L160" t="s">
        <v>2058</v>
      </c>
      <c r="M160" t="s">
        <v>2059</v>
      </c>
      <c r="N160">
        <v>1</v>
      </c>
      <c r="O160">
        <v>25</v>
      </c>
      <c r="P160">
        <v>1.74</v>
      </c>
      <c r="Q160">
        <v>1440</v>
      </c>
      <c r="R160">
        <v>0</v>
      </c>
      <c r="S160">
        <v>0</v>
      </c>
      <c r="T160">
        <v>0</v>
      </c>
      <c r="U160">
        <v>1</v>
      </c>
      <c r="V160">
        <v>25</v>
      </c>
      <c r="W160">
        <v>1.74</v>
      </c>
      <c r="X160">
        <v>0</v>
      </c>
      <c r="Y160">
        <v>0</v>
      </c>
      <c r="Z160">
        <v>0</v>
      </c>
      <c r="AA160">
        <v>0</v>
      </c>
      <c r="AB160">
        <v>0</v>
      </c>
      <c r="AC160">
        <v>0</v>
      </c>
      <c r="AD160">
        <v>0</v>
      </c>
      <c r="AE160">
        <v>0</v>
      </c>
      <c r="AF160">
        <v>0</v>
      </c>
      <c r="AG160" t="s">
        <v>547</v>
      </c>
      <c r="AH160" s="21" t="s">
        <v>571</v>
      </c>
      <c r="AI160" s="21">
        <v>345.36</v>
      </c>
      <c r="AJ160" s="21">
        <v>98.263888888888886</v>
      </c>
      <c r="AK160" s="21" t="s">
        <v>2060</v>
      </c>
      <c r="AL160" t="s">
        <v>70</v>
      </c>
      <c r="AM160" t="s">
        <v>2033</v>
      </c>
    </row>
    <row r="161" spans="1:39" x14ac:dyDescent="0.35">
      <c r="A161" t="s">
        <v>2483</v>
      </c>
      <c r="B161" t="s">
        <v>2481</v>
      </c>
      <c r="C161" t="s">
        <v>128</v>
      </c>
      <c r="D161" t="s">
        <v>2482</v>
      </c>
      <c r="E161" t="s">
        <v>136</v>
      </c>
      <c r="F161">
        <v>4</v>
      </c>
      <c r="G161" t="s">
        <v>2055</v>
      </c>
      <c r="H161" t="s">
        <v>2056</v>
      </c>
      <c r="I161" t="s">
        <v>38</v>
      </c>
      <c r="J161" t="s">
        <v>113</v>
      </c>
      <c r="K161" t="s">
        <v>68</v>
      </c>
      <c r="L161" t="s">
        <v>2058</v>
      </c>
      <c r="M161" t="s">
        <v>2059</v>
      </c>
      <c r="N161">
        <v>1</v>
      </c>
      <c r="O161">
        <v>30</v>
      </c>
      <c r="P161">
        <v>2.08</v>
      </c>
      <c r="Q161">
        <v>1440</v>
      </c>
      <c r="R161">
        <v>0</v>
      </c>
      <c r="S161">
        <v>0</v>
      </c>
      <c r="T161">
        <v>0</v>
      </c>
      <c r="U161">
        <v>1</v>
      </c>
      <c r="V161">
        <v>30</v>
      </c>
      <c r="W161">
        <v>2.08</v>
      </c>
      <c r="X161">
        <v>0</v>
      </c>
      <c r="Y161">
        <v>0</v>
      </c>
      <c r="Z161">
        <v>0</v>
      </c>
      <c r="AA161">
        <v>0</v>
      </c>
      <c r="AB161">
        <v>0</v>
      </c>
      <c r="AC161">
        <v>0</v>
      </c>
      <c r="AD161">
        <v>0</v>
      </c>
      <c r="AE161">
        <v>0</v>
      </c>
      <c r="AF161">
        <v>0</v>
      </c>
      <c r="AG161" t="s">
        <v>548</v>
      </c>
      <c r="AH161" s="21" t="s">
        <v>571</v>
      </c>
      <c r="AI161" s="21">
        <v>345.36</v>
      </c>
      <c r="AJ161" s="21">
        <v>97.916666666666671</v>
      </c>
      <c r="AK161" s="21" t="s">
        <v>2063</v>
      </c>
      <c r="AL161" t="s">
        <v>115</v>
      </c>
      <c r="AM161" t="s">
        <v>2032</v>
      </c>
    </row>
    <row r="162" spans="1:39" x14ac:dyDescent="0.35">
      <c r="A162" t="s">
        <v>26568</v>
      </c>
      <c r="B162" t="s">
        <v>2484</v>
      </c>
      <c r="C162" t="s">
        <v>128</v>
      </c>
      <c r="D162" t="s">
        <v>2482</v>
      </c>
      <c r="E162" t="s">
        <v>136</v>
      </c>
      <c r="F162">
        <v>4</v>
      </c>
      <c r="G162" t="s">
        <v>2055</v>
      </c>
      <c r="H162" t="s">
        <v>2056</v>
      </c>
      <c r="I162" t="s">
        <v>38</v>
      </c>
      <c r="J162" t="s">
        <v>113</v>
      </c>
      <c r="K162" t="s">
        <v>68</v>
      </c>
      <c r="L162" t="s">
        <v>2058</v>
      </c>
      <c r="M162" t="s">
        <v>2059</v>
      </c>
      <c r="N162">
        <v>1</v>
      </c>
      <c r="O162">
        <v>142</v>
      </c>
      <c r="P162">
        <v>9.86</v>
      </c>
      <c r="Q162">
        <v>1440</v>
      </c>
      <c r="R162">
        <v>1</v>
      </c>
      <c r="S162">
        <v>142</v>
      </c>
      <c r="T162">
        <v>9.86</v>
      </c>
      <c r="U162">
        <v>0</v>
      </c>
      <c r="V162">
        <v>0</v>
      </c>
      <c r="W162">
        <v>0</v>
      </c>
      <c r="X162">
        <v>0</v>
      </c>
      <c r="Y162">
        <v>0</v>
      </c>
      <c r="Z162">
        <v>0</v>
      </c>
      <c r="AA162">
        <v>0</v>
      </c>
      <c r="AB162">
        <v>0</v>
      </c>
      <c r="AC162">
        <v>0</v>
      </c>
      <c r="AD162">
        <v>0</v>
      </c>
      <c r="AE162">
        <v>0</v>
      </c>
      <c r="AF162">
        <v>0</v>
      </c>
      <c r="AG162" t="s">
        <v>549</v>
      </c>
      <c r="AH162" s="21" t="s">
        <v>571</v>
      </c>
      <c r="AI162" s="21">
        <v>345.36</v>
      </c>
      <c r="AJ162" s="21">
        <v>90.138888888888886</v>
      </c>
      <c r="AK162" s="21" t="s">
        <v>2063</v>
      </c>
      <c r="AL162" t="s">
        <v>115</v>
      </c>
      <c r="AM162" t="s">
        <v>2030</v>
      </c>
    </row>
    <row r="163" spans="1:39" x14ac:dyDescent="0.35">
      <c r="A163" t="s">
        <v>26693</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27398</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27518</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2060</v>
      </c>
      <c r="AL165" t="s">
        <v>70</v>
      </c>
      <c r="AM165" t="s">
        <v>2030</v>
      </c>
    </row>
    <row r="166" spans="1:39" x14ac:dyDescent="0.35">
      <c r="A166" t="s">
        <v>29641</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2060</v>
      </c>
      <c r="AL166" t="s">
        <v>70</v>
      </c>
      <c r="AM166" t="s">
        <v>2030</v>
      </c>
    </row>
    <row r="167" spans="1:39" x14ac:dyDescent="0.35">
      <c r="A167" t="s">
        <v>29644</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29938</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2060</v>
      </c>
      <c r="AL168" t="s">
        <v>70</v>
      </c>
      <c r="AM168" t="s">
        <v>2033</v>
      </c>
    </row>
  </sheetData>
  <autoFilter ref="A5:AH167" xr:uid="{43E0E019-2086-4A97-A850-83313B4D0FE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26ECF-1196-4E56-B4CB-BD175CCF3328}">
  <dimension ref="A1:AM168"/>
  <sheetViews>
    <sheetView workbookViewId="0">
      <selection activeCell="C2" sqref="C2:H2"/>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30439</v>
      </c>
      <c r="D2" s="8" t="s">
        <v>51</v>
      </c>
      <c r="G2" t="s">
        <v>30439</v>
      </c>
    </row>
    <row r="3" spans="1:39" x14ac:dyDescent="0.35">
      <c r="B3" s="9" t="s">
        <v>52</v>
      </c>
      <c r="C3" s="10">
        <f>100-(D3/E3*100)</f>
        <v>99.180107526881727</v>
      </c>
      <c r="D3" s="11">
        <f>SUBTOTAL(9,O7:O99999)</f>
        <v>1830</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f>+E3/F3/DAY(G2)</f>
        <v>153.08641975308643</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1</v>
      </c>
      <c r="O20">
        <v>31</v>
      </c>
      <c r="P20">
        <v>2.15</v>
      </c>
      <c r="Q20">
        <v>1440</v>
      </c>
      <c r="R20">
        <v>1</v>
      </c>
      <c r="S20">
        <v>31</v>
      </c>
      <c r="T20">
        <v>2.15</v>
      </c>
      <c r="U20">
        <v>0</v>
      </c>
      <c r="V20">
        <v>0</v>
      </c>
      <c r="W20">
        <v>0</v>
      </c>
      <c r="X20">
        <v>0</v>
      </c>
      <c r="Y20">
        <v>0</v>
      </c>
      <c r="Z20">
        <v>0</v>
      </c>
      <c r="AA20">
        <v>0</v>
      </c>
      <c r="AB20">
        <v>0</v>
      </c>
      <c r="AC20">
        <v>0</v>
      </c>
      <c r="AD20">
        <v>0</v>
      </c>
      <c r="AE20">
        <v>0</v>
      </c>
      <c r="AF20">
        <v>0</v>
      </c>
      <c r="AG20" t="s">
        <v>405</v>
      </c>
      <c r="AH20" s="21" t="s">
        <v>572</v>
      </c>
      <c r="AI20" s="21">
        <v>345.36</v>
      </c>
      <c r="AJ20" s="21">
        <v>97.847222222222229</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2060</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0</v>
      </c>
      <c r="O24">
        <v>0</v>
      </c>
      <c r="P24">
        <v>0</v>
      </c>
      <c r="Q24">
        <v>1440</v>
      </c>
      <c r="R24">
        <v>0</v>
      </c>
      <c r="S24">
        <v>0</v>
      </c>
      <c r="T24">
        <v>0</v>
      </c>
      <c r="U24">
        <v>0</v>
      </c>
      <c r="V24">
        <v>0</v>
      </c>
      <c r="W24">
        <v>0</v>
      </c>
      <c r="X24">
        <v>0</v>
      </c>
      <c r="Y24">
        <v>0</v>
      </c>
      <c r="Z24">
        <v>0</v>
      </c>
      <c r="AA24">
        <v>0</v>
      </c>
      <c r="AB24">
        <v>0</v>
      </c>
      <c r="AC24">
        <v>0</v>
      </c>
      <c r="AD24">
        <v>0</v>
      </c>
      <c r="AE24">
        <v>0</v>
      </c>
      <c r="AF24">
        <v>0</v>
      </c>
      <c r="AG24" t="s">
        <v>409</v>
      </c>
      <c r="AH24" s="21" t="s">
        <v>572</v>
      </c>
      <c r="AI24" s="21">
        <v>345.36</v>
      </c>
      <c r="AJ24" s="21">
        <v>100</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2060</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2</v>
      </c>
      <c r="O30">
        <v>72</v>
      </c>
      <c r="P30">
        <v>5</v>
      </c>
      <c r="Q30">
        <v>1440</v>
      </c>
      <c r="R30">
        <v>2</v>
      </c>
      <c r="S30">
        <v>72</v>
      </c>
      <c r="T30">
        <v>5</v>
      </c>
      <c r="U30">
        <v>0</v>
      </c>
      <c r="V30">
        <v>0</v>
      </c>
      <c r="W30">
        <v>0</v>
      </c>
      <c r="X30">
        <v>0</v>
      </c>
      <c r="Y30">
        <v>0</v>
      </c>
      <c r="Z30">
        <v>0</v>
      </c>
      <c r="AA30">
        <v>0</v>
      </c>
      <c r="AB30">
        <v>0</v>
      </c>
      <c r="AC30">
        <v>0</v>
      </c>
      <c r="AD30">
        <v>0</v>
      </c>
      <c r="AE30">
        <v>0</v>
      </c>
      <c r="AF30">
        <v>0</v>
      </c>
      <c r="AG30" t="s">
        <v>415</v>
      </c>
      <c r="AH30" s="21" t="s">
        <v>572</v>
      </c>
      <c r="AI30" s="21">
        <v>345.36</v>
      </c>
      <c r="AJ30" s="21">
        <v>95</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0</v>
      </c>
      <c r="P31">
        <v>0</v>
      </c>
      <c r="Q31">
        <v>1440</v>
      </c>
      <c r="R31">
        <v>0</v>
      </c>
      <c r="S31">
        <v>0</v>
      </c>
      <c r="T31">
        <v>0</v>
      </c>
      <c r="U31">
        <v>0</v>
      </c>
      <c r="V31">
        <v>0</v>
      </c>
      <c r="W31">
        <v>0</v>
      </c>
      <c r="X31">
        <v>0</v>
      </c>
      <c r="Y31">
        <v>0</v>
      </c>
      <c r="Z31">
        <v>0</v>
      </c>
      <c r="AA31">
        <v>0</v>
      </c>
      <c r="AB31">
        <v>0</v>
      </c>
      <c r="AC31">
        <v>0</v>
      </c>
      <c r="AD31">
        <v>0</v>
      </c>
      <c r="AE31">
        <v>0</v>
      </c>
      <c r="AF31">
        <v>0</v>
      </c>
      <c r="AG31" t="s">
        <v>416</v>
      </c>
      <c r="AH31" s="21" t="s">
        <v>571</v>
      </c>
      <c r="AI31" s="21">
        <v>345.36</v>
      </c>
      <c r="AJ31" s="21">
        <v>100</v>
      </c>
      <c r="AK31" s="21" t="s">
        <v>2063</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2063</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2060</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1</v>
      </c>
      <c r="O39">
        <v>17</v>
      </c>
      <c r="P39">
        <v>1.18</v>
      </c>
      <c r="Q39">
        <v>1440</v>
      </c>
      <c r="R39">
        <v>0</v>
      </c>
      <c r="S39">
        <v>0</v>
      </c>
      <c r="T39">
        <v>0</v>
      </c>
      <c r="U39">
        <v>1</v>
      </c>
      <c r="V39">
        <v>17</v>
      </c>
      <c r="W39">
        <v>1.18</v>
      </c>
      <c r="X39">
        <v>0</v>
      </c>
      <c r="Y39">
        <v>0</v>
      </c>
      <c r="Z39">
        <v>0</v>
      </c>
      <c r="AA39">
        <v>0</v>
      </c>
      <c r="AB39">
        <v>0</v>
      </c>
      <c r="AC39">
        <v>0</v>
      </c>
      <c r="AD39">
        <v>0</v>
      </c>
      <c r="AE39">
        <v>0</v>
      </c>
      <c r="AF39">
        <v>0</v>
      </c>
      <c r="AG39" t="s">
        <v>426</v>
      </c>
      <c r="AH39" s="21" t="s">
        <v>569</v>
      </c>
      <c r="AI39" s="21">
        <v>345.36</v>
      </c>
      <c r="AJ39" s="21">
        <v>98.819444444444443</v>
      </c>
      <c r="AK39" s="21" t="s">
        <v>2063</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0</v>
      </c>
      <c r="O40">
        <v>0</v>
      </c>
      <c r="P40">
        <v>0</v>
      </c>
      <c r="Q40">
        <v>1440</v>
      </c>
      <c r="R40">
        <v>0</v>
      </c>
      <c r="S40">
        <v>0</v>
      </c>
      <c r="T40">
        <v>0</v>
      </c>
      <c r="U40">
        <v>0</v>
      </c>
      <c r="V40">
        <v>0</v>
      </c>
      <c r="W40">
        <v>0</v>
      </c>
      <c r="X40">
        <v>0</v>
      </c>
      <c r="Y40">
        <v>0</v>
      </c>
      <c r="Z40">
        <v>0</v>
      </c>
      <c r="AA40">
        <v>0</v>
      </c>
      <c r="AB40">
        <v>0</v>
      </c>
      <c r="AC40">
        <v>0</v>
      </c>
      <c r="AD40">
        <v>0</v>
      </c>
      <c r="AE40">
        <v>0</v>
      </c>
      <c r="AF40">
        <v>0</v>
      </c>
      <c r="AG40" t="s">
        <v>427</v>
      </c>
      <c r="AH40" s="21" t="s">
        <v>569</v>
      </c>
      <c r="AI40" s="21">
        <v>345.36</v>
      </c>
      <c r="AJ40" s="21">
        <v>100</v>
      </c>
      <c r="AK40" s="21" t="s">
        <v>2063</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2063</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0</v>
      </c>
      <c r="O47">
        <v>0</v>
      </c>
      <c r="P47">
        <v>0</v>
      </c>
      <c r="Q47">
        <v>1440</v>
      </c>
      <c r="R47">
        <v>0</v>
      </c>
      <c r="S47">
        <v>0</v>
      </c>
      <c r="T47">
        <v>0</v>
      </c>
      <c r="U47">
        <v>0</v>
      </c>
      <c r="V47">
        <v>0</v>
      </c>
      <c r="W47">
        <v>0</v>
      </c>
      <c r="X47">
        <v>0</v>
      </c>
      <c r="Y47">
        <v>0</v>
      </c>
      <c r="Z47">
        <v>0</v>
      </c>
      <c r="AA47">
        <v>0</v>
      </c>
      <c r="AB47">
        <v>0</v>
      </c>
      <c r="AC47">
        <v>0</v>
      </c>
      <c r="AD47">
        <v>0</v>
      </c>
      <c r="AE47">
        <v>0</v>
      </c>
      <c r="AF47">
        <v>0</v>
      </c>
      <c r="AG47" t="s">
        <v>437</v>
      </c>
      <c r="AH47" s="21" t="s">
        <v>569</v>
      </c>
      <c r="AI47" s="21">
        <v>345.36</v>
      </c>
      <c r="AJ47" s="21">
        <v>100</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0</v>
      </c>
      <c r="O48">
        <v>0</v>
      </c>
      <c r="P48">
        <v>0</v>
      </c>
      <c r="Q48">
        <v>1440</v>
      </c>
      <c r="R48">
        <v>0</v>
      </c>
      <c r="S48">
        <v>0</v>
      </c>
      <c r="T48">
        <v>0</v>
      </c>
      <c r="U48">
        <v>0</v>
      </c>
      <c r="V48">
        <v>0</v>
      </c>
      <c r="W48">
        <v>0</v>
      </c>
      <c r="X48">
        <v>0</v>
      </c>
      <c r="Y48">
        <v>0</v>
      </c>
      <c r="Z48">
        <v>0</v>
      </c>
      <c r="AA48">
        <v>0</v>
      </c>
      <c r="AB48">
        <v>0</v>
      </c>
      <c r="AC48">
        <v>0</v>
      </c>
      <c r="AD48">
        <v>0</v>
      </c>
      <c r="AE48">
        <v>0</v>
      </c>
      <c r="AF48">
        <v>0</v>
      </c>
      <c r="AG48" t="s">
        <v>438</v>
      </c>
      <c r="AH48" s="21" t="s">
        <v>572</v>
      </c>
      <c r="AI48" s="21">
        <v>345.36</v>
      </c>
      <c r="AJ48" s="21">
        <v>100</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1</v>
      </c>
      <c r="O49">
        <v>34</v>
      </c>
      <c r="P49">
        <v>3.33</v>
      </c>
      <c r="Q49">
        <v>1020</v>
      </c>
      <c r="R49">
        <v>0</v>
      </c>
      <c r="S49">
        <v>0</v>
      </c>
      <c r="T49">
        <v>0</v>
      </c>
      <c r="U49">
        <v>1</v>
      </c>
      <c r="V49">
        <v>34</v>
      </c>
      <c r="W49">
        <v>3.33</v>
      </c>
      <c r="X49">
        <v>0</v>
      </c>
      <c r="Y49">
        <v>0</v>
      </c>
      <c r="Z49">
        <v>0</v>
      </c>
      <c r="AA49">
        <v>0</v>
      </c>
      <c r="AB49">
        <v>0</v>
      </c>
      <c r="AC49">
        <v>0</v>
      </c>
      <c r="AD49">
        <v>0</v>
      </c>
      <c r="AE49">
        <v>0</v>
      </c>
      <c r="AF49">
        <v>0</v>
      </c>
      <c r="AG49" t="s">
        <v>439</v>
      </c>
      <c r="AH49" s="21" t="s">
        <v>572</v>
      </c>
      <c r="AI49" s="21">
        <v>244.8</v>
      </c>
      <c r="AJ49" s="21">
        <v>96.666666666666671</v>
      </c>
      <c r="AK49" s="21" t="s">
        <v>2063</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1</v>
      </c>
      <c r="O50">
        <v>205</v>
      </c>
      <c r="P50">
        <v>14.24</v>
      </c>
      <c r="Q50">
        <v>1440</v>
      </c>
      <c r="R50">
        <v>0</v>
      </c>
      <c r="S50">
        <v>0</v>
      </c>
      <c r="T50">
        <v>0</v>
      </c>
      <c r="U50">
        <v>0</v>
      </c>
      <c r="V50">
        <v>0</v>
      </c>
      <c r="W50">
        <v>0</v>
      </c>
      <c r="X50">
        <v>0</v>
      </c>
      <c r="Y50">
        <v>0</v>
      </c>
      <c r="Z50">
        <v>0</v>
      </c>
      <c r="AA50">
        <v>1</v>
      </c>
      <c r="AB50">
        <v>205</v>
      </c>
      <c r="AC50">
        <v>14.24</v>
      </c>
      <c r="AD50">
        <v>0</v>
      </c>
      <c r="AE50">
        <v>0</v>
      </c>
      <c r="AF50">
        <v>0</v>
      </c>
      <c r="AG50" t="s">
        <v>440</v>
      </c>
      <c r="AH50" s="21" t="s">
        <v>572</v>
      </c>
      <c r="AI50" s="21">
        <v>345.36</v>
      </c>
      <c r="AJ50" s="21">
        <v>85.763888888888886</v>
      </c>
      <c r="AK50" s="21" t="s">
        <v>2063</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0</v>
      </c>
      <c r="O51">
        <v>0</v>
      </c>
      <c r="P51">
        <v>0</v>
      </c>
      <c r="Q51">
        <v>900</v>
      </c>
      <c r="R51">
        <v>0</v>
      </c>
      <c r="S51">
        <v>0</v>
      </c>
      <c r="T51">
        <v>0</v>
      </c>
      <c r="U51">
        <v>0</v>
      </c>
      <c r="V51">
        <v>0</v>
      </c>
      <c r="W51">
        <v>0</v>
      </c>
      <c r="X51">
        <v>0</v>
      </c>
      <c r="Y51">
        <v>0</v>
      </c>
      <c r="Z51">
        <v>0</v>
      </c>
      <c r="AA51">
        <v>0</v>
      </c>
      <c r="AB51">
        <v>0</v>
      </c>
      <c r="AC51">
        <v>0</v>
      </c>
      <c r="AD51">
        <v>0</v>
      </c>
      <c r="AE51">
        <v>0</v>
      </c>
      <c r="AF51">
        <v>0</v>
      </c>
      <c r="AG51" t="s">
        <v>441</v>
      </c>
      <c r="AH51" s="21" t="s">
        <v>572</v>
      </c>
      <c r="AI51" s="21">
        <v>216</v>
      </c>
      <c r="AJ51" s="21">
        <v>100</v>
      </c>
      <c r="AK51" s="21" t="s">
        <v>2063</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1</v>
      </c>
      <c r="O55">
        <v>53</v>
      </c>
      <c r="P55">
        <v>3.68</v>
      </c>
      <c r="Q55">
        <v>1440</v>
      </c>
      <c r="R55">
        <v>1</v>
      </c>
      <c r="S55">
        <v>53</v>
      </c>
      <c r="T55">
        <v>3.68</v>
      </c>
      <c r="U55">
        <v>0</v>
      </c>
      <c r="V55">
        <v>0</v>
      </c>
      <c r="W55">
        <v>0</v>
      </c>
      <c r="X55">
        <v>0</v>
      </c>
      <c r="Y55">
        <v>0</v>
      </c>
      <c r="Z55">
        <v>0</v>
      </c>
      <c r="AA55">
        <v>0</v>
      </c>
      <c r="AB55">
        <v>0</v>
      </c>
      <c r="AC55">
        <v>0</v>
      </c>
      <c r="AD55">
        <v>0</v>
      </c>
      <c r="AE55">
        <v>0</v>
      </c>
      <c r="AF55">
        <v>0</v>
      </c>
      <c r="AG55" t="s">
        <v>446</v>
      </c>
      <c r="AH55" s="21" t="s">
        <v>572</v>
      </c>
      <c r="AI55" s="21">
        <v>345.36</v>
      </c>
      <c r="AJ55" s="21">
        <v>96.319444444444443</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0</v>
      </c>
      <c r="O57">
        <v>0</v>
      </c>
      <c r="P57">
        <v>0</v>
      </c>
      <c r="Q57">
        <v>900</v>
      </c>
      <c r="R57">
        <v>0</v>
      </c>
      <c r="S57">
        <v>0</v>
      </c>
      <c r="T57">
        <v>0</v>
      </c>
      <c r="U57">
        <v>0</v>
      </c>
      <c r="V57">
        <v>0</v>
      </c>
      <c r="W57">
        <v>0</v>
      </c>
      <c r="X57">
        <v>0</v>
      </c>
      <c r="Y57">
        <v>0</v>
      </c>
      <c r="Z57">
        <v>0</v>
      </c>
      <c r="AA57">
        <v>0</v>
      </c>
      <c r="AB57">
        <v>0</v>
      </c>
      <c r="AC57">
        <v>0</v>
      </c>
      <c r="AD57">
        <v>0</v>
      </c>
      <c r="AE57">
        <v>0</v>
      </c>
      <c r="AF57">
        <v>0</v>
      </c>
      <c r="AG57" t="s">
        <v>448</v>
      </c>
      <c r="AH57" s="21" t="s">
        <v>572</v>
      </c>
      <c r="AI57" s="21">
        <v>216</v>
      </c>
      <c r="AJ57" s="21">
        <v>100</v>
      </c>
      <c r="AK57" s="21" t="s">
        <v>2063</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1</v>
      </c>
      <c r="O63">
        <v>37</v>
      </c>
      <c r="P63">
        <v>2.57</v>
      </c>
      <c r="Q63">
        <v>1440</v>
      </c>
      <c r="R63">
        <v>1</v>
      </c>
      <c r="S63">
        <v>37</v>
      </c>
      <c r="T63">
        <v>2.57</v>
      </c>
      <c r="U63">
        <v>0</v>
      </c>
      <c r="V63">
        <v>0</v>
      </c>
      <c r="W63">
        <v>0</v>
      </c>
      <c r="X63">
        <v>0</v>
      </c>
      <c r="Y63">
        <v>0</v>
      </c>
      <c r="Z63">
        <v>0</v>
      </c>
      <c r="AA63">
        <v>0</v>
      </c>
      <c r="AB63">
        <v>0</v>
      </c>
      <c r="AC63">
        <v>0</v>
      </c>
      <c r="AD63">
        <v>0</v>
      </c>
      <c r="AE63">
        <v>0</v>
      </c>
      <c r="AF63">
        <v>0</v>
      </c>
      <c r="AG63" t="s">
        <v>454</v>
      </c>
      <c r="AH63" s="21" t="s">
        <v>572</v>
      </c>
      <c r="AI63" s="21">
        <v>345.36</v>
      </c>
      <c r="AJ63" s="21">
        <v>97.430555555555557</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2060</v>
      </c>
      <c r="AL64" t="s">
        <v>70</v>
      </c>
      <c r="AM64" t="s">
        <v>2030</v>
      </c>
    </row>
    <row r="65" spans="1:39" x14ac:dyDescent="0.35">
      <c r="A65" t="s">
        <v>6340</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6344</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6348</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6435</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6680</v>
      </c>
      <c r="B69" t="s">
        <v>2220</v>
      </c>
      <c r="C69" t="s">
        <v>100</v>
      </c>
      <c r="D69" t="s">
        <v>2221</v>
      </c>
      <c r="E69" t="s">
        <v>560</v>
      </c>
      <c r="F69">
        <v>1</v>
      </c>
      <c r="G69" t="s">
        <v>2055</v>
      </c>
      <c r="H69" t="s">
        <v>2056</v>
      </c>
      <c r="I69" t="s">
        <v>38</v>
      </c>
      <c r="J69" t="s">
        <v>67</v>
      </c>
      <c r="K69" t="s">
        <v>68</v>
      </c>
      <c r="L69" t="s">
        <v>2058</v>
      </c>
      <c r="M69" t="s">
        <v>2059</v>
      </c>
      <c r="N69">
        <v>0</v>
      </c>
      <c r="O69">
        <v>0</v>
      </c>
      <c r="P69">
        <v>0</v>
      </c>
      <c r="Q69">
        <v>1440</v>
      </c>
      <c r="R69">
        <v>0</v>
      </c>
      <c r="S69">
        <v>0</v>
      </c>
      <c r="T69">
        <v>0</v>
      </c>
      <c r="U69">
        <v>0</v>
      </c>
      <c r="V69">
        <v>0</v>
      </c>
      <c r="W69">
        <v>0</v>
      </c>
      <c r="X69">
        <v>0</v>
      </c>
      <c r="Y69">
        <v>0</v>
      </c>
      <c r="Z69">
        <v>0</v>
      </c>
      <c r="AA69">
        <v>0</v>
      </c>
      <c r="AB69">
        <v>0</v>
      </c>
      <c r="AC69">
        <v>0</v>
      </c>
      <c r="AD69">
        <v>0</v>
      </c>
      <c r="AE69">
        <v>0</v>
      </c>
      <c r="AF69">
        <v>0</v>
      </c>
      <c r="AG69" t="s">
        <v>463</v>
      </c>
      <c r="AH69" s="21" t="s">
        <v>571</v>
      </c>
      <c r="AI69" s="21">
        <v>345.36</v>
      </c>
      <c r="AJ69" s="21">
        <v>100</v>
      </c>
      <c r="AK69" s="21" t="s">
        <v>2063</v>
      </c>
      <c r="AL69" t="s">
        <v>70</v>
      </c>
      <c r="AM69" t="s">
        <v>2032</v>
      </c>
    </row>
    <row r="70" spans="1:39" x14ac:dyDescent="0.35">
      <c r="A70" t="s">
        <v>7025</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7038</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2063</v>
      </c>
      <c r="AL71" t="s">
        <v>70</v>
      </c>
      <c r="AM71" t="s">
        <v>2031</v>
      </c>
    </row>
    <row r="72" spans="1:39" x14ac:dyDescent="0.35">
      <c r="A72" t="s">
        <v>7042</v>
      </c>
      <c r="B72" t="s">
        <v>2230</v>
      </c>
      <c r="C72" t="s">
        <v>86</v>
      </c>
      <c r="D72" t="s">
        <v>2054</v>
      </c>
      <c r="E72" t="s">
        <v>72</v>
      </c>
      <c r="F72">
        <v>1</v>
      </c>
      <c r="G72" t="s">
        <v>2055</v>
      </c>
      <c r="H72" t="s">
        <v>2056</v>
      </c>
      <c r="I72" t="s">
        <v>38</v>
      </c>
      <c r="J72" t="s">
        <v>73</v>
      </c>
      <c r="K72" t="s">
        <v>68</v>
      </c>
      <c r="L72" t="s">
        <v>2058</v>
      </c>
      <c r="M72" t="s">
        <v>2059</v>
      </c>
      <c r="N72">
        <v>0</v>
      </c>
      <c r="O72">
        <v>0</v>
      </c>
      <c r="P72">
        <v>0</v>
      </c>
      <c r="Q72">
        <v>1440</v>
      </c>
      <c r="R72">
        <v>0</v>
      </c>
      <c r="S72">
        <v>0</v>
      </c>
      <c r="T72">
        <v>0</v>
      </c>
      <c r="U72">
        <v>0</v>
      </c>
      <c r="V72">
        <v>0</v>
      </c>
      <c r="W72">
        <v>0</v>
      </c>
      <c r="X72">
        <v>0</v>
      </c>
      <c r="Y72">
        <v>0</v>
      </c>
      <c r="Z72">
        <v>0</v>
      </c>
      <c r="AA72">
        <v>0</v>
      </c>
      <c r="AB72">
        <v>0</v>
      </c>
      <c r="AC72">
        <v>0</v>
      </c>
      <c r="AD72">
        <v>0</v>
      </c>
      <c r="AE72">
        <v>0</v>
      </c>
      <c r="AF72">
        <v>0</v>
      </c>
      <c r="AG72" t="s">
        <v>466</v>
      </c>
      <c r="AH72" s="21" t="s">
        <v>572</v>
      </c>
      <c r="AI72" s="21">
        <v>345.36</v>
      </c>
      <c r="AJ72" s="21">
        <v>100</v>
      </c>
      <c r="AK72" s="21" t="s">
        <v>2063</v>
      </c>
      <c r="AL72" t="s">
        <v>75</v>
      </c>
      <c r="AM72" t="s">
        <v>2030</v>
      </c>
    </row>
    <row r="73" spans="1:39" x14ac:dyDescent="0.35">
      <c r="A73" t="s">
        <v>7043</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7046</v>
      </c>
      <c r="B74" t="s">
        <v>2235</v>
      </c>
      <c r="C74" t="s">
        <v>237</v>
      </c>
      <c r="D74" t="s">
        <v>2075</v>
      </c>
      <c r="E74" t="s">
        <v>72</v>
      </c>
      <c r="F74">
        <v>1</v>
      </c>
      <c r="G74" t="s">
        <v>2055</v>
      </c>
      <c r="H74" t="s">
        <v>2056</v>
      </c>
      <c r="I74" t="s">
        <v>38</v>
      </c>
      <c r="J74" t="s">
        <v>73</v>
      </c>
      <c r="K74" t="s">
        <v>68</v>
      </c>
      <c r="L74" t="s">
        <v>2058</v>
      </c>
      <c r="M74" t="s">
        <v>2059</v>
      </c>
      <c r="N74">
        <v>0</v>
      </c>
      <c r="O74">
        <v>0</v>
      </c>
      <c r="P74">
        <v>0</v>
      </c>
      <c r="Q74">
        <v>1440</v>
      </c>
      <c r="R74">
        <v>0</v>
      </c>
      <c r="S74">
        <v>0</v>
      </c>
      <c r="T74">
        <v>0</v>
      </c>
      <c r="U74">
        <v>0</v>
      </c>
      <c r="V74">
        <v>0</v>
      </c>
      <c r="W74">
        <v>0</v>
      </c>
      <c r="X74">
        <v>0</v>
      </c>
      <c r="Y74">
        <v>0</v>
      </c>
      <c r="Z74">
        <v>0</v>
      </c>
      <c r="AA74">
        <v>0</v>
      </c>
      <c r="AB74">
        <v>0</v>
      </c>
      <c r="AC74">
        <v>0</v>
      </c>
      <c r="AD74">
        <v>0</v>
      </c>
      <c r="AE74">
        <v>0</v>
      </c>
      <c r="AF74">
        <v>0</v>
      </c>
      <c r="AG74" t="s">
        <v>468</v>
      </c>
      <c r="AH74" s="21" t="s">
        <v>569</v>
      </c>
      <c r="AI74" s="21">
        <v>345.36</v>
      </c>
      <c r="AJ74" s="21">
        <v>100</v>
      </c>
      <c r="AK74" s="21" t="s">
        <v>2063</v>
      </c>
      <c r="AL74" t="s">
        <v>75</v>
      </c>
      <c r="AM74" t="s">
        <v>2030</v>
      </c>
    </row>
    <row r="75" spans="1:39" x14ac:dyDescent="0.35">
      <c r="A75" t="s">
        <v>7049</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7053</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7057</v>
      </c>
      <c r="B77" t="s">
        <v>2242</v>
      </c>
      <c r="C77" t="s">
        <v>822</v>
      </c>
      <c r="D77" t="s">
        <v>425</v>
      </c>
      <c r="E77" t="s">
        <v>72</v>
      </c>
      <c r="F77">
        <v>1</v>
      </c>
      <c r="G77" t="s">
        <v>2055</v>
      </c>
      <c r="H77" t="s">
        <v>2056</v>
      </c>
      <c r="I77" t="s">
        <v>38</v>
      </c>
      <c r="J77" t="s">
        <v>425</v>
      </c>
      <c r="K77" t="s">
        <v>68</v>
      </c>
      <c r="L77" t="s">
        <v>2058</v>
      </c>
      <c r="M77" t="s">
        <v>2059</v>
      </c>
      <c r="N77">
        <v>0</v>
      </c>
      <c r="O77">
        <v>0</v>
      </c>
      <c r="P77">
        <v>0</v>
      </c>
      <c r="Q77">
        <v>1440</v>
      </c>
      <c r="R77">
        <v>0</v>
      </c>
      <c r="S77">
        <v>0</v>
      </c>
      <c r="T77">
        <v>0</v>
      </c>
      <c r="U77">
        <v>0</v>
      </c>
      <c r="V77">
        <v>0</v>
      </c>
      <c r="W77">
        <v>0</v>
      </c>
      <c r="X77">
        <v>0</v>
      </c>
      <c r="Y77">
        <v>0</v>
      </c>
      <c r="Z77">
        <v>0</v>
      </c>
      <c r="AA77">
        <v>0</v>
      </c>
      <c r="AB77">
        <v>0</v>
      </c>
      <c r="AC77">
        <v>0</v>
      </c>
      <c r="AD77">
        <v>0</v>
      </c>
      <c r="AE77">
        <v>0</v>
      </c>
      <c r="AF77">
        <v>0</v>
      </c>
      <c r="AG77" t="s">
        <v>471</v>
      </c>
      <c r="AH77" s="21" t="s">
        <v>569</v>
      </c>
      <c r="AI77" s="21">
        <v>345.36</v>
      </c>
      <c r="AJ77" s="21">
        <v>100</v>
      </c>
      <c r="AK77" s="21" t="s">
        <v>2063</v>
      </c>
      <c r="AL77" t="s">
        <v>75</v>
      </c>
      <c r="AM77" t="s">
        <v>2030</v>
      </c>
    </row>
    <row r="78" spans="1:39" x14ac:dyDescent="0.35">
      <c r="A78" t="s">
        <v>7261</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7438</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2060</v>
      </c>
      <c r="AL79" t="s">
        <v>70</v>
      </c>
      <c r="AM79" t="s">
        <v>2030</v>
      </c>
    </row>
    <row r="80" spans="1:39" x14ac:dyDescent="0.35">
      <c r="A80" t="s">
        <v>7442</v>
      </c>
      <c r="B80" t="s">
        <v>2249</v>
      </c>
      <c r="C80" t="s">
        <v>102</v>
      </c>
      <c r="D80" t="s">
        <v>2245</v>
      </c>
      <c r="E80" t="s">
        <v>560</v>
      </c>
      <c r="F80">
        <v>1</v>
      </c>
      <c r="G80" t="s">
        <v>2055</v>
      </c>
      <c r="H80" t="s">
        <v>2056</v>
      </c>
      <c r="I80" t="s">
        <v>38</v>
      </c>
      <c r="J80" t="s">
        <v>67</v>
      </c>
      <c r="K80" t="s">
        <v>68</v>
      </c>
      <c r="L80" t="s">
        <v>2058</v>
      </c>
      <c r="M80" t="s">
        <v>2059</v>
      </c>
      <c r="N80">
        <v>0</v>
      </c>
      <c r="O80">
        <v>0</v>
      </c>
      <c r="P80">
        <v>0</v>
      </c>
      <c r="Q80">
        <v>1440</v>
      </c>
      <c r="R80">
        <v>0</v>
      </c>
      <c r="S80">
        <v>0</v>
      </c>
      <c r="T80">
        <v>0</v>
      </c>
      <c r="U80">
        <v>0</v>
      </c>
      <c r="V80">
        <v>0</v>
      </c>
      <c r="W80">
        <v>0</v>
      </c>
      <c r="X80">
        <v>0</v>
      </c>
      <c r="Y80">
        <v>0</v>
      </c>
      <c r="Z80">
        <v>0</v>
      </c>
      <c r="AA80">
        <v>0</v>
      </c>
      <c r="AB80">
        <v>0</v>
      </c>
      <c r="AC80">
        <v>0</v>
      </c>
      <c r="AD80">
        <v>0</v>
      </c>
      <c r="AE80">
        <v>0</v>
      </c>
      <c r="AF80">
        <v>0</v>
      </c>
      <c r="AG80" t="s">
        <v>458</v>
      </c>
      <c r="AH80" s="21" t="s">
        <v>572</v>
      </c>
      <c r="AI80" s="21">
        <v>345.36</v>
      </c>
      <c r="AJ80" s="21">
        <v>100</v>
      </c>
      <c r="AK80" s="21" t="s">
        <v>2060</v>
      </c>
      <c r="AL80" t="s">
        <v>70</v>
      </c>
      <c r="AM80" t="s">
        <v>2030</v>
      </c>
    </row>
    <row r="81" spans="1:39" x14ac:dyDescent="0.35">
      <c r="A81" t="s">
        <v>8069</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8072</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8116</v>
      </c>
      <c r="B83" t="s">
        <v>2255</v>
      </c>
      <c r="C83" t="s">
        <v>567</v>
      </c>
      <c r="D83" t="s">
        <v>428</v>
      </c>
      <c r="E83" t="s">
        <v>560</v>
      </c>
      <c r="F83">
        <v>1</v>
      </c>
      <c r="G83" t="s">
        <v>2055</v>
      </c>
      <c r="H83" t="s">
        <v>2056</v>
      </c>
      <c r="I83" t="s">
        <v>38</v>
      </c>
      <c r="J83" t="s">
        <v>428</v>
      </c>
      <c r="K83" t="s">
        <v>68</v>
      </c>
      <c r="L83" t="s">
        <v>2058</v>
      </c>
      <c r="M83" t="s">
        <v>2059</v>
      </c>
      <c r="N83">
        <v>0</v>
      </c>
      <c r="O83">
        <v>0</v>
      </c>
      <c r="P83">
        <v>0</v>
      </c>
      <c r="Q83">
        <v>1440</v>
      </c>
      <c r="R83">
        <v>0</v>
      </c>
      <c r="S83">
        <v>0</v>
      </c>
      <c r="T83">
        <v>0</v>
      </c>
      <c r="U83">
        <v>0</v>
      </c>
      <c r="V83">
        <v>0</v>
      </c>
      <c r="W83">
        <v>0</v>
      </c>
      <c r="X83">
        <v>0</v>
      </c>
      <c r="Y83">
        <v>0</v>
      </c>
      <c r="Z83">
        <v>0</v>
      </c>
      <c r="AA83">
        <v>0</v>
      </c>
      <c r="AB83">
        <v>0</v>
      </c>
      <c r="AC83">
        <v>0</v>
      </c>
      <c r="AD83">
        <v>0</v>
      </c>
      <c r="AE83">
        <v>0</v>
      </c>
      <c r="AF83">
        <v>0</v>
      </c>
      <c r="AG83" t="s">
        <v>430</v>
      </c>
      <c r="AH83" s="21" t="s">
        <v>572</v>
      </c>
      <c r="AI83" s="21">
        <v>345.36</v>
      </c>
      <c r="AJ83" s="21">
        <v>100</v>
      </c>
      <c r="AK83" s="21" t="s">
        <v>2063</v>
      </c>
      <c r="AL83" t="s">
        <v>70</v>
      </c>
      <c r="AM83" t="s">
        <v>2030</v>
      </c>
    </row>
    <row r="84" spans="1:39" x14ac:dyDescent="0.35">
      <c r="A84" t="s">
        <v>7458</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2256</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8319</v>
      </c>
      <c r="B86" t="s">
        <v>2263</v>
      </c>
      <c r="C86" t="s">
        <v>100</v>
      </c>
      <c r="D86" t="s">
        <v>2261</v>
      </c>
      <c r="E86" t="s">
        <v>560</v>
      </c>
      <c r="F86">
        <v>1</v>
      </c>
      <c r="G86" t="s">
        <v>2055</v>
      </c>
      <c r="H86" t="s">
        <v>2056</v>
      </c>
      <c r="I86" t="s">
        <v>38</v>
      </c>
      <c r="J86" t="s">
        <v>67</v>
      </c>
      <c r="K86" t="s">
        <v>68</v>
      </c>
      <c r="L86" t="s">
        <v>2058</v>
      </c>
      <c r="M86" t="s">
        <v>2059</v>
      </c>
      <c r="N86">
        <v>2</v>
      </c>
      <c r="O86">
        <v>29</v>
      </c>
      <c r="P86">
        <v>2.0099999999999998</v>
      </c>
      <c r="Q86">
        <v>1440</v>
      </c>
      <c r="R86">
        <v>0</v>
      </c>
      <c r="S86">
        <v>0</v>
      </c>
      <c r="T86">
        <v>0</v>
      </c>
      <c r="U86">
        <v>1</v>
      </c>
      <c r="V86">
        <v>11</v>
      </c>
      <c r="W86">
        <v>0.76</v>
      </c>
      <c r="X86">
        <v>1</v>
      </c>
      <c r="Y86">
        <v>18</v>
      </c>
      <c r="Z86">
        <v>1.25</v>
      </c>
      <c r="AA86">
        <v>0</v>
      </c>
      <c r="AB86">
        <v>0</v>
      </c>
      <c r="AC86">
        <v>0</v>
      </c>
      <c r="AD86">
        <v>0</v>
      </c>
      <c r="AE86">
        <v>0</v>
      </c>
      <c r="AF86">
        <v>0</v>
      </c>
      <c r="AG86" t="s">
        <v>475</v>
      </c>
      <c r="AH86" s="21" t="s">
        <v>572</v>
      </c>
      <c r="AI86" s="21">
        <v>345.36</v>
      </c>
      <c r="AJ86" s="21">
        <v>97.986111111111114</v>
      </c>
      <c r="AK86" s="21" t="s">
        <v>2060</v>
      </c>
      <c r="AL86" t="s">
        <v>70</v>
      </c>
      <c r="AM86" t="s">
        <v>2030</v>
      </c>
    </row>
    <row r="87" spans="1:39" x14ac:dyDescent="0.35">
      <c r="A87" t="s">
        <v>8323</v>
      </c>
      <c r="B87" t="s">
        <v>2265</v>
      </c>
      <c r="C87" t="s">
        <v>76</v>
      </c>
      <c r="D87" t="s">
        <v>2266</v>
      </c>
      <c r="E87" t="s">
        <v>560</v>
      </c>
      <c r="F87">
        <v>2</v>
      </c>
      <c r="G87" t="s">
        <v>2055</v>
      </c>
      <c r="H87" t="s">
        <v>2056</v>
      </c>
      <c r="I87" t="s">
        <v>38</v>
      </c>
      <c r="J87" t="s">
        <v>67</v>
      </c>
      <c r="K87" t="s">
        <v>68</v>
      </c>
      <c r="L87" t="s">
        <v>2058</v>
      </c>
      <c r="M87" t="s">
        <v>2059</v>
      </c>
      <c r="N87">
        <v>0</v>
      </c>
      <c r="O87">
        <v>0</v>
      </c>
      <c r="P87">
        <v>0</v>
      </c>
      <c r="Q87">
        <v>1440</v>
      </c>
      <c r="R87">
        <v>0</v>
      </c>
      <c r="S87">
        <v>0</v>
      </c>
      <c r="T87">
        <v>0</v>
      </c>
      <c r="U87">
        <v>0</v>
      </c>
      <c r="V87">
        <v>0</v>
      </c>
      <c r="W87">
        <v>0</v>
      </c>
      <c r="X87">
        <v>0</v>
      </c>
      <c r="Y87">
        <v>0</v>
      </c>
      <c r="Z87">
        <v>0</v>
      </c>
      <c r="AA87">
        <v>0</v>
      </c>
      <c r="AB87">
        <v>0</v>
      </c>
      <c r="AC87">
        <v>0</v>
      </c>
      <c r="AD87">
        <v>0</v>
      </c>
      <c r="AE87">
        <v>0</v>
      </c>
      <c r="AF87">
        <v>0</v>
      </c>
      <c r="AG87" t="s">
        <v>476</v>
      </c>
      <c r="AH87" s="21" t="s">
        <v>572</v>
      </c>
      <c r="AI87" s="21">
        <v>345.36</v>
      </c>
      <c r="AJ87" s="21">
        <v>100</v>
      </c>
      <c r="AK87" s="21" t="s">
        <v>2063</v>
      </c>
      <c r="AL87" t="s">
        <v>70</v>
      </c>
      <c r="AM87" t="s">
        <v>2030</v>
      </c>
    </row>
    <row r="88" spans="1:39" x14ac:dyDescent="0.35">
      <c r="A88" t="s">
        <v>8327</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2063</v>
      </c>
      <c r="AL88" t="s">
        <v>70</v>
      </c>
      <c r="AM88" t="s">
        <v>2032</v>
      </c>
    </row>
    <row r="89" spans="1:39" x14ac:dyDescent="0.35">
      <c r="A89" t="s">
        <v>8332</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8336</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8340</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8343</v>
      </c>
      <c r="B92" t="s">
        <v>2277</v>
      </c>
      <c r="C92" t="s">
        <v>76</v>
      </c>
      <c r="D92" t="s">
        <v>2240</v>
      </c>
      <c r="E92" t="s">
        <v>560</v>
      </c>
      <c r="F92">
        <v>2</v>
      </c>
      <c r="G92" t="s">
        <v>2055</v>
      </c>
      <c r="H92" t="s">
        <v>2056</v>
      </c>
      <c r="I92" t="s">
        <v>38</v>
      </c>
      <c r="J92" t="s">
        <v>67</v>
      </c>
      <c r="K92" t="s">
        <v>68</v>
      </c>
      <c r="L92" t="s">
        <v>2058</v>
      </c>
      <c r="M92" t="s">
        <v>2059</v>
      </c>
      <c r="N92">
        <v>1</v>
      </c>
      <c r="O92">
        <v>122</v>
      </c>
      <c r="P92">
        <v>8.4700000000000006</v>
      </c>
      <c r="Q92">
        <v>1440</v>
      </c>
      <c r="R92">
        <v>0</v>
      </c>
      <c r="S92">
        <v>0</v>
      </c>
      <c r="T92">
        <v>0</v>
      </c>
      <c r="U92">
        <v>1</v>
      </c>
      <c r="V92">
        <v>122</v>
      </c>
      <c r="W92">
        <v>8.4700000000000006</v>
      </c>
      <c r="X92">
        <v>0</v>
      </c>
      <c r="Y92">
        <v>0</v>
      </c>
      <c r="Z92">
        <v>0</v>
      </c>
      <c r="AA92">
        <v>0</v>
      </c>
      <c r="AB92">
        <v>0</v>
      </c>
      <c r="AC92">
        <v>0</v>
      </c>
      <c r="AD92">
        <v>0</v>
      </c>
      <c r="AE92">
        <v>0</v>
      </c>
      <c r="AF92">
        <v>0</v>
      </c>
      <c r="AG92" t="s">
        <v>481</v>
      </c>
      <c r="AH92" s="21" t="s">
        <v>572</v>
      </c>
      <c r="AI92" s="21">
        <v>345.36</v>
      </c>
      <c r="AJ92" s="21">
        <v>91.527777777777771</v>
      </c>
      <c r="AK92" s="21" t="s">
        <v>2063</v>
      </c>
      <c r="AL92" t="s">
        <v>70</v>
      </c>
      <c r="AM92" t="s">
        <v>2032</v>
      </c>
    </row>
    <row r="93" spans="1:39" x14ac:dyDescent="0.35">
      <c r="A93" t="s">
        <v>8346</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8349</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8352</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8381</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2274</v>
      </c>
      <c r="B97" t="s">
        <v>2289</v>
      </c>
      <c r="C97" t="s">
        <v>117</v>
      </c>
      <c r="D97" t="s">
        <v>2290</v>
      </c>
      <c r="E97" t="s">
        <v>560</v>
      </c>
      <c r="F97">
        <v>1</v>
      </c>
      <c r="G97" t="s">
        <v>2055</v>
      </c>
      <c r="H97" t="s">
        <v>2056</v>
      </c>
      <c r="I97" t="s">
        <v>38</v>
      </c>
      <c r="J97" t="s">
        <v>67</v>
      </c>
      <c r="K97" t="s">
        <v>68</v>
      </c>
      <c r="L97" t="s">
        <v>2058</v>
      </c>
      <c r="M97" t="s">
        <v>2059</v>
      </c>
      <c r="N97">
        <v>1</v>
      </c>
      <c r="O97">
        <v>37</v>
      </c>
      <c r="P97">
        <v>2.57</v>
      </c>
      <c r="Q97">
        <v>1440</v>
      </c>
      <c r="R97">
        <v>0</v>
      </c>
      <c r="S97">
        <v>0</v>
      </c>
      <c r="T97">
        <v>0</v>
      </c>
      <c r="U97">
        <v>0</v>
      </c>
      <c r="V97">
        <v>0</v>
      </c>
      <c r="W97">
        <v>0</v>
      </c>
      <c r="X97">
        <v>0</v>
      </c>
      <c r="Y97">
        <v>0</v>
      </c>
      <c r="Z97">
        <v>0</v>
      </c>
      <c r="AA97">
        <v>1</v>
      </c>
      <c r="AB97">
        <v>37</v>
      </c>
      <c r="AC97">
        <v>2.57</v>
      </c>
      <c r="AD97">
        <v>0</v>
      </c>
      <c r="AE97">
        <v>0</v>
      </c>
      <c r="AF97">
        <v>0</v>
      </c>
      <c r="AG97" t="s">
        <v>486</v>
      </c>
      <c r="AH97" s="21" t="s">
        <v>572</v>
      </c>
      <c r="AI97" s="21">
        <v>345.36</v>
      </c>
      <c r="AJ97" s="21">
        <v>97.430555555555557</v>
      </c>
      <c r="AK97" s="21" t="s">
        <v>2060</v>
      </c>
      <c r="AL97" t="s">
        <v>70</v>
      </c>
      <c r="AM97" t="s">
        <v>2029</v>
      </c>
    </row>
    <row r="98" spans="1:39" x14ac:dyDescent="0.35">
      <c r="A98" t="s">
        <v>2276</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2278</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2060</v>
      </c>
      <c r="AL99" t="s">
        <v>70</v>
      </c>
      <c r="AM99" t="s">
        <v>2030</v>
      </c>
    </row>
    <row r="100" spans="1:39" x14ac:dyDescent="0.35">
      <c r="A100" t="s">
        <v>9893</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9897</v>
      </c>
      <c r="B101" t="s">
        <v>2300</v>
      </c>
      <c r="C101" t="s">
        <v>81</v>
      </c>
      <c r="D101" t="s">
        <v>2298</v>
      </c>
      <c r="E101" t="s">
        <v>560</v>
      </c>
      <c r="F101">
        <v>2</v>
      </c>
      <c r="G101" t="s">
        <v>2055</v>
      </c>
      <c r="H101" t="s">
        <v>2056</v>
      </c>
      <c r="I101" t="s">
        <v>38</v>
      </c>
      <c r="J101" t="s">
        <v>82</v>
      </c>
      <c r="K101" t="s">
        <v>68</v>
      </c>
      <c r="L101" t="s">
        <v>2058</v>
      </c>
      <c r="M101" t="s">
        <v>2059</v>
      </c>
      <c r="N101">
        <v>1</v>
      </c>
      <c r="O101">
        <v>23</v>
      </c>
      <c r="P101">
        <v>1.6</v>
      </c>
      <c r="Q101">
        <v>1440</v>
      </c>
      <c r="R101">
        <v>0</v>
      </c>
      <c r="S101">
        <v>0</v>
      </c>
      <c r="T101">
        <v>0</v>
      </c>
      <c r="U101">
        <v>0</v>
      </c>
      <c r="V101">
        <v>0</v>
      </c>
      <c r="W101">
        <v>0</v>
      </c>
      <c r="X101">
        <v>0</v>
      </c>
      <c r="Y101">
        <v>0</v>
      </c>
      <c r="Z101">
        <v>0</v>
      </c>
      <c r="AA101">
        <v>1</v>
      </c>
      <c r="AB101">
        <v>23</v>
      </c>
      <c r="AC101">
        <v>1.6</v>
      </c>
      <c r="AD101">
        <v>0</v>
      </c>
      <c r="AE101">
        <v>0</v>
      </c>
      <c r="AF101">
        <v>0</v>
      </c>
      <c r="AG101" t="s">
        <v>554</v>
      </c>
      <c r="AH101" s="21" t="s">
        <v>572</v>
      </c>
      <c r="AI101" s="21">
        <v>345.36</v>
      </c>
      <c r="AJ101" s="21">
        <v>98.402777777777771</v>
      </c>
      <c r="AK101" s="21" t="s">
        <v>2060</v>
      </c>
      <c r="AL101" t="s">
        <v>70</v>
      </c>
      <c r="AM101" t="s">
        <v>2030</v>
      </c>
    </row>
    <row r="102" spans="1:39" x14ac:dyDescent="0.35">
      <c r="A102" t="s">
        <v>10209</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10340</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10348</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13059</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13111</v>
      </c>
      <c r="B106" t="s">
        <v>2315</v>
      </c>
      <c r="C106" t="s">
        <v>111</v>
      </c>
      <c r="D106" t="s">
        <v>2316</v>
      </c>
      <c r="E106" t="s">
        <v>112</v>
      </c>
      <c r="F106">
        <v>1</v>
      </c>
      <c r="G106" t="s">
        <v>2055</v>
      </c>
      <c r="H106" t="s">
        <v>2056</v>
      </c>
      <c r="I106" t="s">
        <v>38</v>
      </c>
      <c r="J106" t="s">
        <v>113</v>
      </c>
      <c r="K106" t="s">
        <v>68</v>
      </c>
      <c r="L106" t="s">
        <v>2058</v>
      </c>
      <c r="M106" t="s">
        <v>2059</v>
      </c>
      <c r="N106">
        <v>1</v>
      </c>
      <c r="O106">
        <v>23</v>
      </c>
      <c r="P106">
        <v>1.6</v>
      </c>
      <c r="Q106">
        <v>1440</v>
      </c>
      <c r="R106">
        <v>0</v>
      </c>
      <c r="S106">
        <v>0</v>
      </c>
      <c r="T106">
        <v>0</v>
      </c>
      <c r="U106">
        <v>1</v>
      </c>
      <c r="V106">
        <v>23</v>
      </c>
      <c r="W106">
        <v>1.6</v>
      </c>
      <c r="X106">
        <v>0</v>
      </c>
      <c r="Y106">
        <v>0</v>
      </c>
      <c r="Z106">
        <v>0</v>
      </c>
      <c r="AA106">
        <v>0</v>
      </c>
      <c r="AB106">
        <v>0</v>
      </c>
      <c r="AC106">
        <v>0</v>
      </c>
      <c r="AD106">
        <v>0</v>
      </c>
      <c r="AE106">
        <v>0</v>
      </c>
      <c r="AF106">
        <v>0</v>
      </c>
      <c r="AG106" t="s">
        <v>493</v>
      </c>
      <c r="AH106" s="21" t="s">
        <v>571</v>
      </c>
      <c r="AI106" s="21">
        <v>345.36</v>
      </c>
      <c r="AJ106" s="21">
        <v>98.402777777777771</v>
      </c>
      <c r="AK106" s="21" t="s">
        <v>2060</v>
      </c>
      <c r="AL106" t="s">
        <v>115</v>
      </c>
      <c r="AM106" t="s">
        <v>2031</v>
      </c>
    </row>
    <row r="107" spans="1:39" x14ac:dyDescent="0.35">
      <c r="A107" t="s">
        <v>8366</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13560</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13577</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2063</v>
      </c>
      <c r="AL109" t="s">
        <v>115</v>
      </c>
      <c r="AM109" t="s">
        <v>2031</v>
      </c>
    </row>
    <row r="110" spans="1:39" x14ac:dyDescent="0.35">
      <c r="A110" t="s">
        <v>13674</v>
      </c>
      <c r="B110" t="s">
        <v>2327</v>
      </c>
      <c r="C110" t="s">
        <v>237</v>
      </c>
      <c r="D110" t="s">
        <v>2328</v>
      </c>
      <c r="E110" t="s">
        <v>72</v>
      </c>
      <c r="F110">
        <v>1</v>
      </c>
      <c r="G110" t="s">
        <v>2055</v>
      </c>
      <c r="H110" t="s">
        <v>2056</v>
      </c>
      <c r="I110" t="s">
        <v>38</v>
      </c>
      <c r="J110" t="s">
        <v>73</v>
      </c>
      <c r="K110" t="s">
        <v>68</v>
      </c>
      <c r="L110" t="s">
        <v>2058</v>
      </c>
      <c r="M110" t="s">
        <v>2059</v>
      </c>
      <c r="N110">
        <v>1</v>
      </c>
      <c r="O110">
        <v>11</v>
      </c>
      <c r="P110">
        <v>0.76</v>
      </c>
      <c r="Q110">
        <v>1440</v>
      </c>
      <c r="R110">
        <v>0</v>
      </c>
      <c r="S110">
        <v>0</v>
      </c>
      <c r="T110">
        <v>0</v>
      </c>
      <c r="U110">
        <v>1</v>
      </c>
      <c r="V110">
        <v>11</v>
      </c>
      <c r="W110">
        <v>0.76</v>
      </c>
      <c r="X110">
        <v>0</v>
      </c>
      <c r="Y110">
        <v>0</v>
      </c>
      <c r="Z110">
        <v>0</v>
      </c>
      <c r="AA110">
        <v>0</v>
      </c>
      <c r="AB110">
        <v>0</v>
      </c>
      <c r="AC110">
        <v>0</v>
      </c>
      <c r="AD110">
        <v>0</v>
      </c>
      <c r="AE110">
        <v>0</v>
      </c>
      <c r="AF110">
        <v>0</v>
      </c>
      <c r="AG110" t="s">
        <v>497</v>
      </c>
      <c r="AH110" s="21" t="s">
        <v>571</v>
      </c>
      <c r="AI110" s="21">
        <v>345.36</v>
      </c>
      <c r="AJ110" s="21">
        <v>99.236111111111114</v>
      </c>
      <c r="AK110" s="21" t="s">
        <v>2060</v>
      </c>
      <c r="AL110" t="s">
        <v>75</v>
      </c>
      <c r="AM110" t="s">
        <v>2030</v>
      </c>
    </row>
    <row r="111" spans="1:39" x14ac:dyDescent="0.35">
      <c r="A111" t="s">
        <v>13696</v>
      </c>
      <c r="B111" t="s">
        <v>2330</v>
      </c>
      <c r="C111" t="s">
        <v>237</v>
      </c>
      <c r="D111" t="s">
        <v>2331</v>
      </c>
      <c r="E111" t="s">
        <v>72</v>
      </c>
      <c r="F111">
        <v>1</v>
      </c>
      <c r="G111" t="s">
        <v>2055</v>
      </c>
      <c r="H111" t="s">
        <v>2056</v>
      </c>
      <c r="I111" t="s">
        <v>38</v>
      </c>
      <c r="J111" t="s">
        <v>73</v>
      </c>
      <c r="K111" t="s">
        <v>68</v>
      </c>
      <c r="L111" t="s">
        <v>2058</v>
      </c>
      <c r="M111" t="s">
        <v>2059</v>
      </c>
      <c r="N111">
        <v>1</v>
      </c>
      <c r="O111">
        <v>53</v>
      </c>
      <c r="P111">
        <v>3.68</v>
      </c>
      <c r="Q111">
        <v>1440</v>
      </c>
      <c r="R111">
        <v>0</v>
      </c>
      <c r="S111">
        <v>0</v>
      </c>
      <c r="T111">
        <v>0</v>
      </c>
      <c r="U111">
        <v>0</v>
      </c>
      <c r="V111">
        <v>0</v>
      </c>
      <c r="W111">
        <v>0</v>
      </c>
      <c r="X111">
        <v>1</v>
      </c>
      <c r="Y111">
        <v>53</v>
      </c>
      <c r="Z111">
        <v>3.68</v>
      </c>
      <c r="AA111">
        <v>0</v>
      </c>
      <c r="AB111">
        <v>0</v>
      </c>
      <c r="AC111">
        <v>0</v>
      </c>
      <c r="AD111">
        <v>0</v>
      </c>
      <c r="AE111">
        <v>0</v>
      </c>
      <c r="AF111">
        <v>0</v>
      </c>
      <c r="AG111" t="s">
        <v>498</v>
      </c>
      <c r="AH111" s="21" t="s">
        <v>571</v>
      </c>
      <c r="AI111" s="21">
        <v>345.36</v>
      </c>
      <c r="AJ111" s="21">
        <v>96.319444444444443</v>
      </c>
      <c r="AK111" s="21" t="s">
        <v>2060</v>
      </c>
      <c r="AL111" t="s">
        <v>75</v>
      </c>
      <c r="AM111" t="s">
        <v>2032</v>
      </c>
    </row>
    <row r="112" spans="1:39" x14ac:dyDescent="0.35">
      <c r="A112" t="s">
        <v>23236</v>
      </c>
      <c r="B112" t="s">
        <v>2333</v>
      </c>
      <c r="C112" t="s">
        <v>237</v>
      </c>
      <c r="D112" t="s">
        <v>2075</v>
      </c>
      <c r="E112" t="s">
        <v>72</v>
      </c>
      <c r="F112">
        <v>1</v>
      </c>
      <c r="G112" t="s">
        <v>2055</v>
      </c>
      <c r="H112" t="s">
        <v>2056</v>
      </c>
      <c r="I112" t="s">
        <v>38</v>
      </c>
      <c r="J112" t="s">
        <v>73</v>
      </c>
      <c r="K112" t="s">
        <v>68</v>
      </c>
      <c r="L112" t="s">
        <v>2058</v>
      </c>
      <c r="M112" t="s">
        <v>2059</v>
      </c>
      <c r="N112">
        <v>0</v>
      </c>
      <c r="O112">
        <v>0</v>
      </c>
      <c r="P112">
        <v>0</v>
      </c>
      <c r="Q112">
        <v>1440</v>
      </c>
      <c r="R112">
        <v>0</v>
      </c>
      <c r="S112">
        <v>0</v>
      </c>
      <c r="T112">
        <v>0</v>
      </c>
      <c r="U112">
        <v>0</v>
      </c>
      <c r="V112">
        <v>0</v>
      </c>
      <c r="W112">
        <v>0</v>
      </c>
      <c r="X112">
        <v>0</v>
      </c>
      <c r="Y112">
        <v>0</v>
      </c>
      <c r="Z112">
        <v>0</v>
      </c>
      <c r="AA112">
        <v>0</v>
      </c>
      <c r="AB112">
        <v>0</v>
      </c>
      <c r="AC112">
        <v>0</v>
      </c>
      <c r="AD112">
        <v>0</v>
      </c>
      <c r="AE112">
        <v>0</v>
      </c>
      <c r="AF112">
        <v>0</v>
      </c>
      <c r="AG112" t="s">
        <v>499</v>
      </c>
      <c r="AH112" s="21" t="s">
        <v>570</v>
      </c>
      <c r="AI112" s="21">
        <v>345.36</v>
      </c>
      <c r="AJ112" s="21">
        <v>100</v>
      </c>
      <c r="AK112" s="21" t="s">
        <v>2063</v>
      </c>
      <c r="AL112" t="s">
        <v>75</v>
      </c>
      <c r="AM112" t="s">
        <v>2030</v>
      </c>
    </row>
    <row r="113" spans="1:39" x14ac:dyDescent="0.35">
      <c r="A113" t="s">
        <v>23606</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2343</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23643</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2063</v>
      </c>
      <c r="AL115" t="s">
        <v>70</v>
      </c>
      <c r="AM115" t="s">
        <v>2033</v>
      </c>
    </row>
    <row r="116" spans="1:39" x14ac:dyDescent="0.35">
      <c r="A116" t="s">
        <v>23662</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2352</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2063</v>
      </c>
      <c r="AL117" t="s">
        <v>70</v>
      </c>
      <c r="AM117" t="s">
        <v>2030</v>
      </c>
    </row>
    <row r="118" spans="1:39" x14ac:dyDescent="0.35">
      <c r="A118" t="s">
        <v>23702</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23718</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23749</v>
      </c>
      <c r="B120" t="s">
        <v>2356</v>
      </c>
      <c r="C120" t="s">
        <v>81</v>
      </c>
      <c r="D120" t="s">
        <v>2357</v>
      </c>
      <c r="E120" t="s">
        <v>560</v>
      </c>
      <c r="F120">
        <v>1</v>
      </c>
      <c r="G120" t="s">
        <v>2055</v>
      </c>
      <c r="H120" t="s">
        <v>2056</v>
      </c>
      <c r="I120" t="s">
        <v>38</v>
      </c>
      <c r="J120" t="s">
        <v>82</v>
      </c>
      <c r="K120" t="s">
        <v>68</v>
      </c>
      <c r="L120" t="s">
        <v>2058</v>
      </c>
      <c r="M120" t="s">
        <v>2358</v>
      </c>
      <c r="N120">
        <v>0</v>
      </c>
      <c r="O120">
        <v>0</v>
      </c>
      <c r="P120">
        <v>0</v>
      </c>
      <c r="Q120">
        <v>780</v>
      </c>
      <c r="R120">
        <v>0</v>
      </c>
      <c r="S120">
        <v>0</v>
      </c>
      <c r="T120">
        <v>0</v>
      </c>
      <c r="U120">
        <v>0</v>
      </c>
      <c r="V120">
        <v>0</v>
      </c>
      <c r="W120">
        <v>0</v>
      </c>
      <c r="X120">
        <v>0</v>
      </c>
      <c r="Y120">
        <v>0</v>
      </c>
      <c r="Z120">
        <v>0</v>
      </c>
      <c r="AA120">
        <v>0</v>
      </c>
      <c r="AB120">
        <v>0</v>
      </c>
      <c r="AC120">
        <v>0</v>
      </c>
      <c r="AD120">
        <v>0</v>
      </c>
      <c r="AE120">
        <v>0</v>
      </c>
      <c r="AF120">
        <v>0</v>
      </c>
      <c r="AG120" t="s">
        <v>507</v>
      </c>
      <c r="AH120" s="21" t="s">
        <v>571</v>
      </c>
      <c r="AI120" s="21">
        <v>187.20000000000005</v>
      </c>
      <c r="AJ120" s="21">
        <v>100</v>
      </c>
      <c r="AK120" s="21" t="s">
        <v>2063</v>
      </c>
      <c r="AL120" t="s">
        <v>70</v>
      </c>
      <c r="AM120" t="s">
        <v>2030</v>
      </c>
    </row>
    <row r="121" spans="1:39" x14ac:dyDescent="0.35">
      <c r="A121" t="s">
        <v>23864</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23955</v>
      </c>
      <c r="B122" t="s">
        <v>2363</v>
      </c>
      <c r="C122" t="s">
        <v>71</v>
      </c>
      <c r="D122" t="s">
        <v>2364</v>
      </c>
      <c r="E122" t="s">
        <v>72</v>
      </c>
      <c r="F122">
        <v>1</v>
      </c>
      <c r="G122" t="s">
        <v>2055</v>
      </c>
      <c r="H122" t="s">
        <v>2056</v>
      </c>
      <c r="I122" t="s">
        <v>38</v>
      </c>
      <c r="J122" t="s">
        <v>73</v>
      </c>
      <c r="K122" t="s">
        <v>68</v>
      </c>
      <c r="L122" t="s">
        <v>2058</v>
      </c>
      <c r="M122" t="s">
        <v>2059</v>
      </c>
      <c r="N122">
        <v>0</v>
      </c>
      <c r="O122">
        <v>0</v>
      </c>
      <c r="P122">
        <v>0</v>
      </c>
      <c r="Q122">
        <v>1440</v>
      </c>
      <c r="R122">
        <v>0</v>
      </c>
      <c r="S122">
        <v>0</v>
      </c>
      <c r="T122">
        <v>0</v>
      </c>
      <c r="U122">
        <v>0</v>
      </c>
      <c r="V122">
        <v>0</v>
      </c>
      <c r="W122">
        <v>0</v>
      </c>
      <c r="X122">
        <v>0</v>
      </c>
      <c r="Y122">
        <v>0</v>
      </c>
      <c r="Z122">
        <v>0</v>
      </c>
      <c r="AA122">
        <v>0</v>
      </c>
      <c r="AB122">
        <v>0</v>
      </c>
      <c r="AC122">
        <v>0</v>
      </c>
      <c r="AD122">
        <v>0</v>
      </c>
      <c r="AE122">
        <v>0</v>
      </c>
      <c r="AF122">
        <v>0</v>
      </c>
      <c r="AG122" t="s">
        <v>509</v>
      </c>
      <c r="AH122" s="21" t="s">
        <v>571</v>
      </c>
      <c r="AI122" s="21">
        <v>345.36</v>
      </c>
      <c r="AJ122" s="21">
        <v>100</v>
      </c>
      <c r="AK122" s="21" t="s">
        <v>2060</v>
      </c>
      <c r="AL122" t="s">
        <v>75</v>
      </c>
      <c r="AM122" t="s">
        <v>2031</v>
      </c>
    </row>
    <row r="123" spans="1:39" x14ac:dyDescent="0.35">
      <c r="A123" t="s">
        <v>23979</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2060</v>
      </c>
      <c r="AL123" t="s">
        <v>75</v>
      </c>
      <c r="AM123" t="s">
        <v>2032</v>
      </c>
    </row>
    <row r="124" spans="1:39" x14ac:dyDescent="0.35">
      <c r="A124" t="s">
        <v>2377</v>
      </c>
      <c r="B124" t="s">
        <v>2369</v>
      </c>
      <c r="C124" t="s">
        <v>78</v>
      </c>
      <c r="D124" t="s">
        <v>2370</v>
      </c>
      <c r="E124" t="s">
        <v>560</v>
      </c>
      <c r="F124">
        <v>1</v>
      </c>
      <c r="G124" t="s">
        <v>2055</v>
      </c>
      <c r="H124" t="s">
        <v>2056</v>
      </c>
      <c r="I124" t="s">
        <v>38</v>
      </c>
      <c r="J124" t="s">
        <v>67</v>
      </c>
      <c r="K124" t="s">
        <v>68</v>
      </c>
      <c r="L124" t="s">
        <v>2058</v>
      </c>
      <c r="M124" t="s">
        <v>2059</v>
      </c>
      <c r="N124">
        <v>0</v>
      </c>
      <c r="O124">
        <v>0</v>
      </c>
      <c r="P124">
        <v>0</v>
      </c>
      <c r="Q124">
        <v>1440</v>
      </c>
      <c r="R124">
        <v>0</v>
      </c>
      <c r="S124">
        <v>0</v>
      </c>
      <c r="T124">
        <v>0</v>
      </c>
      <c r="U124">
        <v>0</v>
      </c>
      <c r="V124">
        <v>0</v>
      </c>
      <c r="W124">
        <v>0</v>
      </c>
      <c r="X124">
        <v>0</v>
      </c>
      <c r="Y124">
        <v>0</v>
      </c>
      <c r="Z124">
        <v>0</v>
      </c>
      <c r="AA124">
        <v>0</v>
      </c>
      <c r="AB124">
        <v>0</v>
      </c>
      <c r="AC124">
        <v>0</v>
      </c>
      <c r="AD124">
        <v>0</v>
      </c>
      <c r="AE124">
        <v>0</v>
      </c>
      <c r="AF124">
        <v>0</v>
      </c>
      <c r="AG124" t="s">
        <v>511</v>
      </c>
      <c r="AH124" s="21" t="s">
        <v>571</v>
      </c>
      <c r="AI124" s="21">
        <v>345.36</v>
      </c>
      <c r="AJ124" s="21">
        <v>100</v>
      </c>
      <c r="AK124" s="21" t="s">
        <v>2060</v>
      </c>
      <c r="AL124" t="s">
        <v>70</v>
      </c>
      <c r="AM124" t="s">
        <v>2033</v>
      </c>
    </row>
    <row r="125" spans="1:39" x14ac:dyDescent="0.35">
      <c r="A125" t="s">
        <v>25076</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25104</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25108</v>
      </c>
      <c r="B127" t="s">
        <v>2378</v>
      </c>
      <c r="C127" t="s">
        <v>100</v>
      </c>
      <c r="D127" t="s">
        <v>2379</v>
      </c>
      <c r="E127" t="s">
        <v>560</v>
      </c>
      <c r="F127">
        <v>1</v>
      </c>
      <c r="G127" t="s">
        <v>2055</v>
      </c>
      <c r="H127" t="s">
        <v>2056</v>
      </c>
      <c r="I127" t="s">
        <v>38</v>
      </c>
      <c r="J127" t="s">
        <v>67</v>
      </c>
      <c r="K127" t="s">
        <v>68</v>
      </c>
      <c r="L127" t="s">
        <v>2058</v>
      </c>
      <c r="M127" t="s">
        <v>2059</v>
      </c>
      <c r="N127">
        <v>0</v>
      </c>
      <c r="O127">
        <v>0</v>
      </c>
      <c r="P127">
        <v>0</v>
      </c>
      <c r="Q127">
        <v>1440</v>
      </c>
      <c r="R127">
        <v>0</v>
      </c>
      <c r="S127">
        <v>0</v>
      </c>
      <c r="T127">
        <v>0</v>
      </c>
      <c r="U127">
        <v>0</v>
      </c>
      <c r="V127">
        <v>0</v>
      </c>
      <c r="W127">
        <v>0</v>
      </c>
      <c r="X127">
        <v>0</v>
      </c>
      <c r="Y127">
        <v>0</v>
      </c>
      <c r="Z127">
        <v>0</v>
      </c>
      <c r="AA127">
        <v>0</v>
      </c>
      <c r="AB127">
        <v>0</v>
      </c>
      <c r="AC127">
        <v>0</v>
      </c>
      <c r="AD127">
        <v>0</v>
      </c>
      <c r="AE127">
        <v>0</v>
      </c>
      <c r="AF127">
        <v>0</v>
      </c>
      <c r="AG127" t="s">
        <v>514</v>
      </c>
      <c r="AH127" s="21" t="s">
        <v>571</v>
      </c>
      <c r="AI127" s="21">
        <v>345.36</v>
      </c>
      <c r="AJ127" s="21">
        <v>100</v>
      </c>
      <c r="AK127" s="21" t="s">
        <v>2063</v>
      </c>
      <c r="AL127" t="s">
        <v>70</v>
      </c>
      <c r="AM127" t="s">
        <v>2030</v>
      </c>
    </row>
    <row r="128" spans="1:39" x14ac:dyDescent="0.35">
      <c r="A128" t="s">
        <v>25131</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2395</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25151</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2404</v>
      </c>
      <c r="B131" t="s">
        <v>2390</v>
      </c>
      <c r="C131" t="s">
        <v>71</v>
      </c>
      <c r="D131" t="s">
        <v>2391</v>
      </c>
      <c r="E131" t="s">
        <v>72</v>
      </c>
      <c r="F131">
        <v>2</v>
      </c>
      <c r="G131" t="s">
        <v>2055</v>
      </c>
      <c r="H131" t="s">
        <v>2056</v>
      </c>
      <c r="I131" t="s">
        <v>38</v>
      </c>
      <c r="J131" t="s">
        <v>73</v>
      </c>
      <c r="K131" t="s">
        <v>68</v>
      </c>
      <c r="L131" t="s">
        <v>2058</v>
      </c>
      <c r="M131" t="s">
        <v>2059</v>
      </c>
      <c r="N131">
        <v>2</v>
      </c>
      <c r="O131">
        <v>62</v>
      </c>
      <c r="P131">
        <v>4.3099999999999996</v>
      </c>
      <c r="Q131">
        <v>1440</v>
      </c>
      <c r="R131">
        <v>1</v>
      </c>
      <c r="S131">
        <v>19</v>
      </c>
      <c r="T131">
        <v>1.32</v>
      </c>
      <c r="U131">
        <v>1</v>
      </c>
      <c r="V131">
        <v>43</v>
      </c>
      <c r="W131">
        <v>2.99</v>
      </c>
      <c r="X131">
        <v>0</v>
      </c>
      <c r="Y131">
        <v>0</v>
      </c>
      <c r="Z131">
        <v>0</v>
      </c>
      <c r="AA131">
        <v>0</v>
      </c>
      <c r="AB131">
        <v>0</v>
      </c>
      <c r="AC131">
        <v>0</v>
      </c>
      <c r="AD131">
        <v>0</v>
      </c>
      <c r="AE131">
        <v>0</v>
      </c>
      <c r="AF131">
        <v>0</v>
      </c>
      <c r="AG131" t="s">
        <v>518</v>
      </c>
      <c r="AH131" s="21" t="s">
        <v>571</v>
      </c>
      <c r="AI131" s="21">
        <v>345.36</v>
      </c>
      <c r="AJ131" s="21">
        <v>95.694444444444443</v>
      </c>
      <c r="AK131" s="21" t="s">
        <v>2063</v>
      </c>
      <c r="AL131" t="s">
        <v>75</v>
      </c>
      <c r="AM131" t="s">
        <v>2033</v>
      </c>
    </row>
    <row r="132" spans="1:39" x14ac:dyDescent="0.35">
      <c r="A132" t="s">
        <v>25171</v>
      </c>
      <c r="B132" t="s">
        <v>2393</v>
      </c>
      <c r="C132" t="s">
        <v>66</v>
      </c>
      <c r="D132" t="s">
        <v>2394</v>
      </c>
      <c r="E132" t="s">
        <v>560</v>
      </c>
      <c r="F132">
        <v>1</v>
      </c>
      <c r="G132" t="s">
        <v>2055</v>
      </c>
      <c r="H132" t="s">
        <v>2056</v>
      </c>
      <c r="I132" t="s">
        <v>38</v>
      </c>
      <c r="J132" t="s">
        <v>67</v>
      </c>
      <c r="K132" t="s">
        <v>68</v>
      </c>
      <c r="L132" t="s">
        <v>2058</v>
      </c>
      <c r="M132" t="s">
        <v>2059</v>
      </c>
      <c r="N132">
        <v>0</v>
      </c>
      <c r="O132">
        <v>0</v>
      </c>
      <c r="P132">
        <v>0</v>
      </c>
      <c r="Q132">
        <v>1440</v>
      </c>
      <c r="R132">
        <v>0</v>
      </c>
      <c r="S132">
        <v>0</v>
      </c>
      <c r="T132">
        <v>0</v>
      </c>
      <c r="U132">
        <v>0</v>
      </c>
      <c r="V132">
        <v>0</v>
      </c>
      <c r="W132">
        <v>0</v>
      </c>
      <c r="X132">
        <v>0</v>
      </c>
      <c r="Y132">
        <v>0</v>
      </c>
      <c r="Z132">
        <v>0</v>
      </c>
      <c r="AA132">
        <v>0</v>
      </c>
      <c r="AB132">
        <v>0</v>
      </c>
      <c r="AC132">
        <v>0</v>
      </c>
      <c r="AD132">
        <v>0</v>
      </c>
      <c r="AE132">
        <v>0</v>
      </c>
      <c r="AF132">
        <v>0</v>
      </c>
      <c r="AG132" t="s">
        <v>519</v>
      </c>
      <c r="AH132" s="21" t="s">
        <v>571</v>
      </c>
      <c r="AI132" s="21">
        <v>345.36</v>
      </c>
      <c r="AJ132" s="21">
        <v>100</v>
      </c>
      <c r="AK132" s="21" t="s">
        <v>2063</v>
      </c>
      <c r="AL132" t="s">
        <v>70</v>
      </c>
      <c r="AM132" t="s">
        <v>2030</v>
      </c>
    </row>
    <row r="133" spans="1:39" x14ac:dyDescent="0.35">
      <c r="A133" t="s">
        <v>25175</v>
      </c>
      <c r="B133" t="s">
        <v>2396</v>
      </c>
      <c r="C133" t="s">
        <v>76</v>
      </c>
      <c r="D133" t="s">
        <v>2397</v>
      </c>
      <c r="E133" t="s">
        <v>560</v>
      </c>
      <c r="F133">
        <v>1</v>
      </c>
      <c r="G133" t="s">
        <v>2055</v>
      </c>
      <c r="H133" t="s">
        <v>2056</v>
      </c>
      <c r="I133" t="s">
        <v>38</v>
      </c>
      <c r="J133" t="s">
        <v>67</v>
      </c>
      <c r="K133" t="s">
        <v>68</v>
      </c>
      <c r="L133" t="s">
        <v>2058</v>
      </c>
      <c r="M133" t="s">
        <v>2059</v>
      </c>
      <c r="N133">
        <v>2</v>
      </c>
      <c r="O133">
        <v>139</v>
      </c>
      <c r="P133">
        <v>9.65</v>
      </c>
      <c r="Q133">
        <v>1440</v>
      </c>
      <c r="R133">
        <v>1</v>
      </c>
      <c r="S133">
        <v>46</v>
      </c>
      <c r="T133">
        <v>3.19</v>
      </c>
      <c r="U133">
        <v>1</v>
      </c>
      <c r="V133">
        <v>93</v>
      </c>
      <c r="W133">
        <v>6.46</v>
      </c>
      <c r="X133">
        <v>0</v>
      </c>
      <c r="Y133">
        <v>0</v>
      </c>
      <c r="Z133">
        <v>0</v>
      </c>
      <c r="AA133">
        <v>0</v>
      </c>
      <c r="AB133">
        <v>0</v>
      </c>
      <c r="AC133">
        <v>0</v>
      </c>
      <c r="AD133">
        <v>0</v>
      </c>
      <c r="AE133">
        <v>0</v>
      </c>
      <c r="AF133">
        <v>0</v>
      </c>
      <c r="AG133" t="s">
        <v>520</v>
      </c>
      <c r="AH133" s="21" t="s">
        <v>571</v>
      </c>
      <c r="AI133" s="21">
        <v>345.36</v>
      </c>
      <c r="AJ133" s="21">
        <v>90.347222222222229</v>
      </c>
      <c r="AK133" s="21" t="s">
        <v>2063</v>
      </c>
      <c r="AL133" t="s">
        <v>70</v>
      </c>
      <c r="AM133" t="s">
        <v>2033</v>
      </c>
    </row>
    <row r="134" spans="1:39" x14ac:dyDescent="0.35">
      <c r="A134" t="s">
        <v>2410</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2060</v>
      </c>
      <c r="AL134" t="s">
        <v>75</v>
      </c>
      <c r="AM134" t="s">
        <v>2032</v>
      </c>
    </row>
    <row r="135" spans="1:39" x14ac:dyDescent="0.35">
      <c r="A135" t="s">
        <v>25194</v>
      </c>
      <c r="B135" t="s">
        <v>2402</v>
      </c>
      <c r="C135" t="s">
        <v>78</v>
      </c>
      <c r="D135" t="s">
        <v>2403</v>
      </c>
      <c r="E135" t="s">
        <v>560</v>
      </c>
      <c r="F135">
        <v>1</v>
      </c>
      <c r="G135" t="s">
        <v>2055</v>
      </c>
      <c r="H135" t="s">
        <v>2056</v>
      </c>
      <c r="I135" t="s">
        <v>38</v>
      </c>
      <c r="J135" t="s">
        <v>67</v>
      </c>
      <c r="K135" t="s">
        <v>68</v>
      </c>
      <c r="L135" t="s">
        <v>2058</v>
      </c>
      <c r="M135" t="s">
        <v>2059</v>
      </c>
      <c r="N135">
        <v>0</v>
      </c>
      <c r="O135">
        <v>0</v>
      </c>
      <c r="P135">
        <v>0</v>
      </c>
      <c r="Q135">
        <v>1440</v>
      </c>
      <c r="R135">
        <v>0</v>
      </c>
      <c r="S135">
        <v>0</v>
      </c>
      <c r="T135">
        <v>0</v>
      </c>
      <c r="U135">
        <v>0</v>
      </c>
      <c r="V135">
        <v>0</v>
      </c>
      <c r="W135">
        <v>0</v>
      </c>
      <c r="X135">
        <v>0</v>
      </c>
      <c r="Y135">
        <v>0</v>
      </c>
      <c r="Z135">
        <v>0</v>
      </c>
      <c r="AA135">
        <v>0</v>
      </c>
      <c r="AB135">
        <v>0</v>
      </c>
      <c r="AC135">
        <v>0</v>
      </c>
      <c r="AD135">
        <v>0</v>
      </c>
      <c r="AE135">
        <v>0</v>
      </c>
      <c r="AF135">
        <v>0</v>
      </c>
      <c r="AG135" t="s">
        <v>522</v>
      </c>
      <c r="AH135" s="21" t="s">
        <v>571</v>
      </c>
      <c r="AI135" s="21">
        <v>345.36</v>
      </c>
      <c r="AJ135" s="21">
        <v>100</v>
      </c>
      <c r="AK135" s="21" t="s">
        <v>2060</v>
      </c>
      <c r="AL135" t="s">
        <v>70</v>
      </c>
      <c r="AM135" t="s">
        <v>2032</v>
      </c>
    </row>
    <row r="136" spans="1:39" x14ac:dyDescent="0.35">
      <c r="A136" t="s">
        <v>25198</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2060</v>
      </c>
      <c r="AL136" t="s">
        <v>70</v>
      </c>
      <c r="AM136" t="s">
        <v>2032</v>
      </c>
    </row>
    <row r="137" spans="1:39" x14ac:dyDescent="0.35">
      <c r="A137" t="s">
        <v>25218</v>
      </c>
      <c r="B137" t="s">
        <v>2408</v>
      </c>
      <c r="C137" t="s">
        <v>822</v>
      </c>
      <c r="D137" t="s">
        <v>2409</v>
      </c>
      <c r="E137" t="s">
        <v>72</v>
      </c>
      <c r="F137">
        <v>1</v>
      </c>
      <c r="G137" t="s">
        <v>2055</v>
      </c>
      <c r="H137" t="s">
        <v>2056</v>
      </c>
      <c r="I137" t="s">
        <v>38</v>
      </c>
      <c r="J137" t="s">
        <v>425</v>
      </c>
      <c r="K137" t="s">
        <v>68</v>
      </c>
      <c r="L137" t="s">
        <v>2058</v>
      </c>
      <c r="M137" t="s">
        <v>2059</v>
      </c>
      <c r="N137">
        <v>0</v>
      </c>
      <c r="O137">
        <v>0</v>
      </c>
      <c r="P137">
        <v>0</v>
      </c>
      <c r="Q137">
        <v>1440</v>
      </c>
      <c r="R137">
        <v>0</v>
      </c>
      <c r="S137">
        <v>0</v>
      </c>
      <c r="T137">
        <v>0</v>
      </c>
      <c r="U137">
        <v>0</v>
      </c>
      <c r="V137">
        <v>0</v>
      </c>
      <c r="W137">
        <v>0</v>
      </c>
      <c r="X137">
        <v>0</v>
      </c>
      <c r="Y137">
        <v>0</v>
      </c>
      <c r="Z137">
        <v>0</v>
      </c>
      <c r="AA137">
        <v>0</v>
      </c>
      <c r="AB137">
        <v>0</v>
      </c>
      <c r="AC137">
        <v>0</v>
      </c>
      <c r="AD137">
        <v>0</v>
      </c>
      <c r="AE137">
        <v>0</v>
      </c>
      <c r="AF137">
        <v>0</v>
      </c>
      <c r="AG137" t="s">
        <v>524</v>
      </c>
      <c r="AH137" s="21" t="s">
        <v>571</v>
      </c>
      <c r="AI137" s="21">
        <v>345.36</v>
      </c>
      <c r="AJ137" s="21">
        <v>100</v>
      </c>
      <c r="AK137" s="21" t="s">
        <v>2063</v>
      </c>
      <c r="AL137" t="s">
        <v>75</v>
      </c>
      <c r="AM137" t="s">
        <v>2030</v>
      </c>
    </row>
    <row r="138" spans="1:39" x14ac:dyDescent="0.35">
      <c r="A138" t="s">
        <v>25222</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25238</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25242</v>
      </c>
      <c r="B140" t="s">
        <v>2417</v>
      </c>
      <c r="C140" t="s">
        <v>100</v>
      </c>
      <c r="D140" t="s">
        <v>2418</v>
      </c>
      <c r="E140" t="s">
        <v>560</v>
      </c>
      <c r="F140">
        <v>1</v>
      </c>
      <c r="G140" t="s">
        <v>2055</v>
      </c>
      <c r="H140" t="s">
        <v>2056</v>
      </c>
      <c r="I140" t="s">
        <v>38</v>
      </c>
      <c r="J140" t="s">
        <v>67</v>
      </c>
      <c r="K140" t="s">
        <v>68</v>
      </c>
      <c r="L140" t="s">
        <v>2058</v>
      </c>
      <c r="M140" t="s">
        <v>2059</v>
      </c>
      <c r="N140">
        <v>2</v>
      </c>
      <c r="O140">
        <v>44</v>
      </c>
      <c r="P140">
        <v>3.06</v>
      </c>
      <c r="Q140">
        <v>1440</v>
      </c>
      <c r="R140">
        <v>0</v>
      </c>
      <c r="S140">
        <v>0</v>
      </c>
      <c r="T140">
        <v>0</v>
      </c>
      <c r="U140">
        <v>2</v>
      </c>
      <c r="V140">
        <v>44</v>
      </c>
      <c r="W140">
        <v>3.06</v>
      </c>
      <c r="X140">
        <v>0</v>
      </c>
      <c r="Y140">
        <v>0</v>
      </c>
      <c r="Z140">
        <v>0</v>
      </c>
      <c r="AA140">
        <v>0</v>
      </c>
      <c r="AB140">
        <v>0</v>
      </c>
      <c r="AC140">
        <v>0</v>
      </c>
      <c r="AD140">
        <v>0</v>
      </c>
      <c r="AE140">
        <v>0</v>
      </c>
      <c r="AF140">
        <v>0</v>
      </c>
      <c r="AG140" t="s">
        <v>527</v>
      </c>
      <c r="AH140" s="21" t="s">
        <v>571</v>
      </c>
      <c r="AI140" s="21">
        <v>345.36</v>
      </c>
      <c r="AJ140" s="21">
        <v>96.944444444444443</v>
      </c>
      <c r="AK140" s="21" t="s">
        <v>2063</v>
      </c>
      <c r="AL140" t="s">
        <v>70</v>
      </c>
      <c r="AM140" t="s">
        <v>2030</v>
      </c>
    </row>
    <row r="141" spans="1:39" x14ac:dyDescent="0.35">
      <c r="A141" t="s">
        <v>25262</v>
      </c>
      <c r="B141" t="s">
        <v>2420</v>
      </c>
      <c r="C141" t="s">
        <v>86</v>
      </c>
      <c r="D141" t="s">
        <v>2421</v>
      </c>
      <c r="E141" t="s">
        <v>72</v>
      </c>
      <c r="F141">
        <v>1</v>
      </c>
      <c r="G141" t="s">
        <v>2055</v>
      </c>
      <c r="H141" t="s">
        <v>2056</v>
      </c>
      <c r="I141" t="s">
        <v>38</v>
      </c>
      <c r="J141" t="s">
        <v>73</v>
      </c>
      <c r="K141" t="s">
        <v>68</v>
      </c>
      <c r="L141" t="s">
        <v>2058</v>
      </c>
      <c r="M141" t="s">
        <v>2059</v>
      </c>
      <c r="N141">
        <v>0</v>
      </c>
      <c r="O141">
        <v>0</v>
      </c>
      <c r="P141">
        <v>0</v>
      </c>
      <c r="Q141">
        <v>1440</v>
      </c>
      <c r="R141">
        <v>0</v>
      </c>
      <c r="S141">
        <v>0</v>
      </c>
      <c r="T141">
        <v>0</v>
      </c>
      <c r="U141">
        <v>0</v>
      </c>
      <c r="V141">
        <v>0</v>
      </c>
      <c r="W141">
        <v>0</v>
      </c>
      <c r="X141">
        <v>0</v>
      </c>
      <c r="Y141">
        <v>0</v>
      </c>
      <c r="Z141">
        <v>0</v>
      </c>
      <c r="AA141">
        <v>0</v>
      </c>
      <c r="AB141">
        <v>0</v>
      </c>
      <c r="AC141">
        <v>0</v>
      </c>
      <c r="AD141">
        <v>0</v>
      </c>
      <c r="AE141">
        <v>0</v>
      </c>
      <c r="AF141">
        <v>0</v>
      </c>
      <c r="AG141" t="s">
        <v>528</v>
      </c>
      <c r="AH141" s="21" t="s">
        <v>571</v>
      </c>
      <c r="AI141" s="21">
        <v>345.36</v>
      </c>
      <c r="AJ141" s="21">
        <v>100</v>
      </c>
      <c r="AK141" s="21" t="s">
        <v>2063</v>
      </c>
      <c r="AL141" t="s">
        <v>75</v>
      </c>
      <c r="AM141" t="s">
        <v>2032</v>
      </c>
    </row>
    <row r="142" spans="1:39" x14ac:dyDescent="0.35">
      <c r="A142" t="s">
        <v>25266</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2435</v>
      </c>
      <c r="B143" t="s">
        <v>2426</v>
      </c>
      <c r="C143" t="s">
        <v>86</v>
      </c>
      <c r="D143" t="s">
        <v>2427</v>
      </c>
      <c r="E143" t="s">
        <v>72</v>
      </c>
      <c r="F143">
        <v>1</v>
      </c>
      <c r="G143" t="s">
        <v>2055</v>
      </c>
      <c r="H143" t="s">
        <v>2056</v>
      </c>
      <c r="I143" t="s">
        <v>38</v>
      </c>
      <c r="J143" t="s">
        <v>73</v>
      </c>
      <c r="K143" t="s">
        <v>68</v>
      </c>
      <c r="L143" t="s">
        <v>2058</v>
      </c>
      <c r="M143" t="s">
        <v>2170</v>
      </c>
      <c r="N143">
        <v>1</v>
      </c>
      <c r="O143">
        <v>52</v>
      </c>
      <c r="P143">
        <v>5.78</v>
      </c>
      <c r="Q143">
        <v>900</v>
      </c>
      <c r="R143">
        <v>1</v>
      </c>
      <c r="S143">
        <v>52</v>
      </c>
      <c r="T143">
        <v>5.78</v>
      </c>
      <c r="U143">
        <v>0</v>
      </c>
      <c r="V143">
        <v>0</v>
      </c>
      <c r="W143">
        <v>0</v>
      </c>
      <c r="X143">
        <v>0</v>
      </c>
      <c r="Y143">
        <v>0</v>
      </c>
      <c r="Z143">
        <v>0</v>
      </c>
      <c r="AA143">
        <v>0</v>
      </c>
      <c r="AB143">
        <v>0</v>
      </c>
      <c r="AC143">
        <v>0</v>
      </c>
      <c r="AD143">
        <v>0</v>
      </c>
      <c r="AE143">
        <v>0</v>
      </c>
      <c r="AF143">
        <v>0</v>
      </c>
      <c r="AG143" t="s">
        <v>530</v>
      </c>
      <c r="AH143" s="21" t="s">
        <v>571</v>
      </c>
      <c r="AI143" s="21">
        <v>216</v>
      </c>
      <c r="AJ143" s="21">
        <v>94.222222222222229</v>
      </c>
      <c r="AK143" s="21" t="s">
        <v>2063</v>
      </c>
      <c r="AL143" t="s">
        <v>75</v>
      </c>
      <c r="AM143" t="s">
        <v>2031</v>
      </c>
    </row>
    <row r="144" spans="1:39" x14ac:dyDescent="0.35">
      <c r="A144" t="s">
        <v>25286</v>
      </c>
      <c r="B144" t="s">
        <v>2429</v>
      </c>
      <c r="C144" t="s">
        <v>78</v>
      </c>
      <c r="D144" t="s">
        <v>2430</v>
      </c>
      <c r="E144" t="s">
        <v>560</v>
      </c>
      <c r="F144">
        <v>1</v>
      </c>
      <c r="G144" t="s">
        <v>2055</v>
      </c>
      <c r="H144" t="s">
        <v>2056</v>
      </c>
      <c r="I144" t="s">
        <v>38</v>
      </c>
      <c r="J144" t="s">
        <v>67</v>
      </c>
      <c r="K144" t="s">
        <v>68</v>
      </c>
      <c r="L144" t="s">
        <v>2058</v>
      </c>
      <c r="M144" t="s">
        <v>2431</v>
      </c>
      <c r="N144">
        <v>1</v>
      </c>
      <c r="O144">
        <v>27</v>
      </c>
      <c r="P144">
        <v>3</v>
      </c>
      <c r="Q144">
        <v>900</v>
      </c>
      <c r="R144">
        <v>1</v>
      </c>
      <c r="S144">
        <v>27</v>
      </c>
      <c r="T144">
        <v>3</v>
      </c>
      <c r="U144">
        <v>0</v>
      </c>
      <c r="V144">
        <v>0</v>
      </c>
      <c r="W144">
        <v>0</v>
      </c>
      <c r="X144">
        <v>0</v>
      </c>
      <c r="Y144">
        <v>0</v>
      </c>
      <c r="Z144">
        <v>0</v>
      </c>
      <c r="AA144">
        <v>0</v>
      </c>
      <c r="AB144">
        <v>0</v>
      </c>
      <c r="AC144">
        <v>0</v>
      </c>
      <c r="AD144">
        <v>0</v>
      </c>
      <c r="AE144">
        <v>0</v>
      </c>
      <c r="AF144">
        <v>0</v>
      </c>
      <c r="AG144" t="s">
        <v>531</v>
      </c>
      <c r="AH144" s="21" t="s">
        <v>571</v>
      </c>
      <c r="AI144" s="21">
        <v>216</v>
      </c>
      <c r="AJ144" s="21">
        <v>97</v>
      </c>
      <c r="AK144" s="21" t="s">
        <v>2060</v>
      </c>
      <c r="AL144" t="s">
        <v>70</v>
      </c>
      <c r="AM144" t="s">
        <v>2033</v>
      </c>
    </row>
    <row r="145" spans="1:39" x14ac:dyDescent="0.35">
      <c r="A145" t="s">
        <v>25309</v>
      </c>
      <c r="B145" t="s">
        <v>2433</v>
      </c>
      <c r="C145" t="s">
        <v>71</v>
      </c>
      <c r="D145" t="s">
        <v>2434</v>
      </c>
      <c r="E145" t="s">
        <v>72</v>
      </c>
      <c r="F145">
        <v>1</v>
      </c>
      <c r="G145" t="s">
        <v>2055</v>
      </c>
      <c r="H145" t="s">
        <v>2056</v>
      </c>
      <c r="I145" t="s">
        <v>38</v>
      </c>
      <c r="J145" t="s">
        <v>73</v>
      </c>
      <c r="K145" t="s">
        <v>68</v>
      </c>
      <c r="L145" t="s">
        <v>2058</v>
      </c>
      <c r="M145" t="s">
        <v>2059</v>
      </c>
      <c r="N145">
        <v>2</v>
      </c>
      <c r="O145">
        <v>116</v>
      </c>
      <c r="P145">
        <v>8.06</v>
      </c>
      <c r="Q145">
        <v>1440</v>
      </c>
      <c r="R145">
        <v>2</v>
      </c>
      <c r="S145">
        <v>116</v>
      </c>
      <c r="T145">
        <v>8.06</v>
      </c>
      <c r="U145">
        <v>0</v>
      </c>
      <c r="V145">
        <v>0</v>
      </c>
      <c r="W145">
        <v>0</v>
      </c>
      <c r="X145">
        <v>0</v>
      </c>
      <c r="Y145">
        <v>0</v>
      </c>
      <c r="Z145">
        <v>0</v>
      </c>
      <c r="AA145">
        <v>0</v>
      </c>
      <c r="AB145">
        <v>0</v>
      </c>
      <c r="AC145">
        <v>0</v>
      </c>
      <c r="AD145">
        <v>0</v>
      </c>
      <c r="AE145">
        <v>0</v>
      </c>
      <c r="AF145">
        <v>0</v>
      </c>
      <c r="AG145" t="s">
        <v>532</v>
      </c>
      <c r="AH145" s="21" t="s">
        <v>571</v>
      </c>
      <c r="AI145" s="21">
        <v>345.36</v>
      </c>
      <c r="AJ145" s="21">
        <v>91.944444444444443</v>
      </c>
      <c r="AK145" s="21" t="s">
        <v>2063</v>
      </c>
      <c r="AL145" t="s">
        <v>75</v>
      </c>
      <c r="AM145" t="s">
        <v>2032</v>
      </c>
    </row>
    <row r="146" spans="1:39" x14ac:dyDescent="0.35">
      <c r="A146" t="s">
        <v>25313</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25336</v>
      </c>
      <c r="B147" t="s">
        <v>2439</v>
      </c>
      <c r="C147" t="s">
        <v>71</v>
      </c>
      <c r="D147" t="s">
        <v>2440</v>
      </c>
      <c r="E147" t="s">
        <v>72</v>
      </c>
      <c r="F147">
        <v>2</v>
      </c>
      <c r="G147" t="s">
        <v>2055</v>
      </c>
      <c r="H147" t="s">
        <v>2056</v>
      </c>
      <c r="I147" t="s">
        <v>38</v>
      </c>
      <c r="J147" t="s">
        <v>73</v>
      </c>
      <c r="K147" t="s">
        <v>68</v>
      </c>
      <c r="L147" t="s">
        <v>2058</v>
      </c>
      <c r="M147" t="s">
        <v>2059</v>
      </c>
      <c r="N147">
        <v>1</v>
      </c>
      <c r="O147">
        <v>25</v>
      </c>
      <c r="P147">
        <v>1.74</v>
      </c>
      <c r="Q147">
        <v>1440</v>
      </c>
      <c r="R147">
        <v>0</v>
      </c>
      <c r="S147">
        <v>0</v>
      </c>
      <c r="T147">
        <v>0</v>
      </c>
      <c r="U147">
        <v>1</v>
      </c>
      <c r="V147">
        <v>25</v>
      </c>
      <c r="W147">
        <v>1.74</v>
      </c>
      <c r="X147">
        <v>0</v>
      </c>
      <c r="Y147">
        <v>0</v>
      </c>
      <c r="Z147">
        <v>0</v>
      </c>
      <c r="AA147">
        <v>0</v>
      </c>
      <c r="AB147">
        <v>0</v>
      </c>
      <c r="AC147">
        <v>0</v>
      </c>
      <c r="AD147">
        <v>0</v>
      </c>
      <c r="AE147">
        <v>0</v>
      </c>
      <c r="AF147">
        <v>0</v>
      </c>
      <c r="AG147" t="s">
        <v>534</v>
      </c>
      <c r="AH147" s="21" t="s">
        <v>571</v>
      </c>
      <c r="AI147" s="21">
        <v>345.36</v>
      </c>
      <c r="AJ147" s="21">
        <v>98.263888888888886</v>
      </c>
      <c r="AK147" s="21" t="s">
        <v>2060</v>
      </c>
      <c r="AL147" t="s">
        <v>75</v>
      </c>
      <c r="AM147" t="s">
        <v>2030</v>
      </c>
    </row>
    <row r="148" spans="1:39" x14ac:dyDescent="0.35">
      <c r="A148" t="s">
        <v>25340</v>
      </c>
      <c r="B148" t="s">
        <v>2442</v>
      </c>
      <c r="C148" t="s">
        <v>117</v>
      </c>
      <c r="D148" t="s">
        <v>2443</v>
      </c>
      <c r="E148" t="s">
        <v>560</v>
      </c>
      <c r="F148">
        <v>1</v>
      </c>
      <c r="G148" t="s">
        <v>2055</v>
      </c>
      <c r="H148" t="s">
        <v>2056</v>
      </c>
      <c r="I148" t="s">
        <v>38</v>
      </c>
      <c r="J148" t="s">
        <v>67</v>
      </c>
      <c r="K148" t="s">
        <v>68</v>
      </c>
      <c r="L148" t="s">
        <v>2058</v>
      </c>
      <c r="M148" t="s">
        <v>2059</v>
      </c>
      <c r="N148">
        <v>1</v>
      </c>
      <c r="O148">
        <v>19</v>
      </c>
      <c r="P148">
        <v>1.32</v>
      </c>
      <c r="Q148">
        <v>1440</v>
      </c>
      <c r="R148">
        <v>0</v>
      </c>
      <c r="S148">
        <v>0</v>
      </c>
      <c r="T148">
        <v>0</v>
      </c>
      <c r="U148">
        <v>1</v>
      </c>
      <c r="V148">
        <v>19</v>
      </c>
      <c r="W148">
        <v>1.32</v>
      </c>
      <c r="X148">
        <v>0</v>
      </c>
      <c r="Y148">
        <v>0</v>
      </c>
      <c r="Z148">
        <v>0</v>
      </c>
      <c r="AA148">
        <v>0</v>
      </c>
      <c r="AB148">
        <v>0</v>
      </c>
      <c r="AC148">
        <v>0</v>
      </c>
      <c r="AD148">
        <v>0</v>
      </c>
      <c r="AE148">
        <v>0</v>
      </c>
      <c r="AF148">
        <v>0</v>
      </c>
      <c r="AG148" t="s">
        <v>535</v>
      </c>
      <c r="AH148" s="21" t="s">
        <v>571</v>
      </c>
      <c r="AI148" s="21">
        <v>345.36</v>
      </c>
      <c r="AJ148" s="21">
        <v>98.680555555555557</v>
      </c>
      <c r="AK148" s="21" t="s">
        <v>2063</v>
      </c>
      <c r="AL148" t="s">
        <v>70</v>
      </c>
      <c r="AM148" t="s">
        <v>2033</v>
      </c>
    </row>
    <row r="149" spans="1:39" x14ac:dyDescent="0.35">
      <c r="A149" t="s">
        <v>25357</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2456</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2060</v>
      </c>
      <c r="AL150" t="s">
        <v>70</v>
      </c>
      <c r="AM150" t="s">
        <v>2030</v>
      </c>
    </row>
    <row r="151" spans="1:39" x14ac:dyDescent="0.35">
      <c r="A151" t="s">
        <v>25379</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25398</v>
      </c>
      <c r="B152" t="s">
        <v>2454</v>
      </c>
      <c r="C152" t="s">
        <v>567</v>
      </c>
      <c r="D152" t="s">
        <v>2455</v>
      </c>
      <c r="E152" t="s">
        <v>560</v>
      </c>
      <c r="F152">
        <v>1</v>
      </c>
      <c r="G152" t="s">
        <v>2055</v>
      </c>
      <c r="H152" t="s">
        <v>2056</v>
      </c>
      <c r="I152" t="s">
        <v>38</v>
      </c>
      <c r="J152" t="s">
        <v>428</v>
      </c>
      <c r="K152" t="s">
        <v>68</v>
      </c>
      <c r="L152" t="s">
        <v>2058</v>
      </c>
      <c r="M152" t="s">
        <v>2059</v>
      </c>
      <c r="N152">
        <v>0</v>
      </c>
      <c r="O152">
        <v>0</v>
      </c>
      <c r="P152">
        <v>0</v>
      </c>
      <c r="Q152">
        <v>1440</v>
      </c>
      <c r="R152">
        <v>0</v>
      </c>
      <c r="S152">
        <v>0</v>
      </c>
      <c r="T152">
        <v>0</v>
      </c>
      <c r="U152">
        <v>0</v>
      </c>
      <c r="V152">
        <v>0</v>
      </c>
      <c r="W152">
        <v>0</v>
      </c>
      <c r="X152">
        <v>0</v>
      </c>
      <c r="Y152">
        <v>0</v>
      </c>
      <c r="Z152">
        <v>0</v>
      </c>
      <c r="AA152">
        <v>0</v>
      </c>
      <c r="AB152">
        <v>0</v>
      </c>
      <c r="AC152">
        <v>0</v>
      </c>
      <c r="AD152">
        <v>0</v>
      </c>
      <c r="AE152">
        <v>0</v>
      </c>
      <c r="AF152">
        <v>0</v>
      </c>
      <c r="AG152" t="s">
        <v>539</v>
      </c>
      <c r="AH152" s="21" t="s">
        <v>571</v>
      </c>
      <c r="AI152" s="21">
        <v>345.36</v>
      </c>
      <c r="AJ152" s="21">
        <v>100</v>
      </c>
      <c r="AK152" s="21" t="s">
        <v>2063</v>
      </c>
      <c r="AL152" t="s">
        <v>70</v>
      </c>
      <c r="AM152" t="s">
        <v>2032</v>
      </c>
    </row>
    <row r="153" spans="1:39" x14ac:dyDescent="0.35">
      <c r="A153" t="s">
        <v>25402</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25418</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25422</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2063</v>
      </c>
      <c r="AL155" t="s">
        <v>70</v>
      </c>
      <c r="AM155" t="s">
        <v>2033</v>
      </c>
    </row>
    <row r="156" spans="1:39" x14ac:dyDescent="0.35">
      <c r="A156" t="s">
        <v>25446</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2060</v>
      </c>
      <c r="AL156" t="s">
        <v>70</v>
      </c>
      <c r="AM156" t="s">
        <v>2030</v>
      </c>
    </row>
    <row r="157" spans="1:39" x14ac:dyDescent="0.35">
      <c r="A157" t="s">
        <v>25477</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25501</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2060</v>
      </c>
      <c r="AL158" t="s">
        <v>70</v>
      </c>
      <c r="AM158" t="s">
        <v>2030</v>
      </c>
    </row>
    <row r="159" spans="1:39" x14ac:dyDescent="0.35">
      <c r="A159" t="s">
        <v>25524</v>
      </c>
      <c r="B159" t="s">
        <v>2475</v>
      </c>
      <c r="C159" t="s">
        <v>92</v>
      </c>
      <c r="D159" t="s">
        <v>2476</v>
      </c>
      <c r="E159" t="s">
        <v>119</v>
      </c>
      <c r="F159">
        <v>1</v>
      </c>
      <c r="G159" t="s">
        <v>2055</v>
      </c>
      <c r="H159" t="s">
        <v>2056</v>
      </c>
      <c r="I159" t="s">
        <v>38</v>
      </c>
      <c r="J159" t="s">
        <v>67</v>
      </c>
      <c r="K159" t="s">
        <v>68</v>
      </c>
      <c r="L159" t="s">
        <v>2058</v>
      </c>
      <c r="M159" t="s">
        <v>2059</v>
      </c>
      <c r="N159">
        <v>1</v>
      </c>
      <c r="O159">
        <v>32</v>
      </c>
      <c r="P159">
        <v>2.2200000000000002</v>
      </c>
      <c r="Q159">
        <v>1440</v>
      </c>
      <c r="R159">
        <v>1</v>
      </c>
      <c r="S159">
        <v>32</v>
      </c>
      <c r="T159">
        <v>2.2200000000000002</v>
      </c>
      <c r="U159">
        <v>0</v>
      </c>
      <c r="V159">
        <v>0</v>
      </c>
      <c r="W159">
        <v>0</v>
      </c>
      <c r="X159">
        <v>0</v>
      </c>
      <c r="Y159">
        <v>0</v>
      </c>
      <c r="Z159">
        <v>0</v>
      </c>
      <c r="AA159">
        <v>0</v>
      </c>
      <c r="AB159">
        <v>0</v>
      </c>
      <c r="AC159">
        <v>0</v>
      </c>
      <c r="AD159">
        <v>0</v>
      </c>
      <c r="AE159">
        <v>0</v>
      </c>
      <c r="AF159">
        <v>0</v>
      </c>
      <c r="AG159" t="s">
        <v>546</v>
      </c>
      <c r="AH159" s="21" t="s">
        <v>571</v>
      </c>
      <c r="AI159" s="21">
        <v>345.36</v>
      </c>
      <c r="AJ159" s="21">
        <v>97.777777777777771</v>
      </c>
      <c r="AK159" s="21" t="s">
        <v>2063</v>
      </c>
      <c r="AL159" t="s">
        <v>70</v>
      </c>
      <c r="AM159" t="s">
        <v>2032</v>
      </c>
    </row>
    <row r="160" spans="1:39" x14ac:dyDescent="0.35">
      <c r="A160" t="s">
        <v>25542</v>
      </c>
      <c r="B160" t="s">
        <v>2478</v>
      </c>
      <c r="C160" t="s">
        <v>92</v>
      </c>
      <c r="D160" t="s">
        <v>2479</v>
      </c>
      <c r="E160" t="s">
        <v>119</v>
      </c>
      <c r="F160">
        <v>1</v>
      </c>
      <c r="G160" t="s">
        <v>2055</v>
      </c>
      <c r="H160" t="s">
        <v>2056</v>
      </c>
      <c r="I160" t="s">
        <v>38</v>
      </c>
      <c r="J160" t="s">
        <v>67</v>
      </c>
      <c r="K160" t="s">
        <v>68</v>
      </c>
      <c r="L160" t="s">
        <v>2058</v>
      </c>
      <c r="M160" t="s">
        <v>2059</v>
      </c>
      <c r="N160">
        <v>0</v>
      </c>
      <c r="O160">
        <v>0</v>
      </c>
      <c r="P160">
        <v>0</v>
      </c>
      <c r="Q160">
        <v>1440</v>
      </c>
      <c r="R160">
        <v>0</v>
      </c>
      <c r="S160">
        <v>0</v>
      </c>
      <c r="T160">
        <v>0</v>
      </c>
      <c r="U160">
        <v>0</v>
      </c>
      <c r="V160">
        <v>0</v>
      </c>
      <c r="W160">
        <v>0</v>
      </c>
      <c r="X160">
        <v>0</v>
      </c>
      <c r="Y160">
        <v>0</v>
      </c>
      <c r="Z160">
        <v>0</v>
      </c>
      <c r="AA160">
        <v>0</v>
      </c>
      <c r="AB160">
        <v>0</v>
      </c>
      <c r="AC160">
        <v>0</v>
      </c>
      <c r="AD160">
        <v>0</v>
      </c>
      <c r="AE160">
        <v>0</v>
      </c>
      <c r="AF160">
        <v>0</v>
      </c>
      <c r="AG160" t="s">
        <v>547</v>
      </c>
      <c r="AH160" s="21" t="s">
        <v>571</v>
      </c>
      <c r="AI160" s="21">
        <v>345.36</v>
      </c>
      <c r="AJ160" s="21">
        <v>100</v>
      </c>
      <c r="AK160" s="21" t="s">
        <v>2060</v>
      </c>
      <c r="AL160" t="s">
        <v>70</v>
      </c>
      <c r="AM160" t="s">
        <v>2033</v>
      </c>
    </row>
    <row r="161" spans="1:39" x14ac:dyDescent="0.35">
      <c r="A161" t="s">
        <v>2483</v>
      </c>
      <c r="B161" t="s">
        <v>2481</v>
      </c>
      <c r="C161" t="s">
        <v>128</v>
      </c>
      <c r="D161" t="s">
        <v>2482</v>
      </c>
      <c r="E161" t="s">
        <v>136</v>
      </c>
      <c r="F161">
        <v>4</v>
      </c>
      <c r="G161" t="s">
        <v>2055</v>
      </c>
      <c r="H161" t="s">
        <v>2056</v>
      </c>
      <c r="I161" t="s">
        <v>38</v>
      </c>
      <c r="J161" t="s">
        <v>113</v>
      </c>
      <c r="K161" t="s">
        <v>68</v>
      </c>
      <c r="L161" t="s">
        <v>2058</v>
      </c>
      <c r="M161" t="s">
        <v>2059</v>
      </c>
      <c r="N161">
        <v>2</v>
      </c>
      <c r="O161">
        <v>245</v>
      </c>
      <c r="P161">
        <v>17.010000000000002</v>
      </c>
      <c r="Q161">
        <v>1440</v>
      </c>
      <c r="R161">
        <v>1</v>
      </c>
      <c r="S161">
        <v>47</v>
      </c>
      <c r="T161">
        <v>3.26</v>
      </c>
      <c r="U161">
        <v>1</v>
      </c>
      <c r="V161">
        <v>198</v>
      </c>
      <c r="W161">
        <v>13.75</v>
      </c>
      <c r="X161">
        <v>0</v>
      </c>
      <c r="Y161">
        <v>0</v>
      </c>
      <c r="Z161">
        <v>0</v>
      </c>
      <c r="AA161">
        <v>0</v>
      </c>
      <c r="AB161">
        <v>0</v>
      </c>
      <c r="AC161">
        <v>0</v>
      </c>
      <c r="AD161">
        <v>0</v>
      </c>
      <c r="AE161">
        <v>0</v>
      </c>
      <c r="AF161">
        <v>0</v>
      </c>
      <c r="AG161" t="s">
        <v>548</v>
      </c>
      <c r="AH161" s="21" t="s">
        <v>571</v>
      </c>
      <c r="AI161" s="21">
        <v>345.36</v>
      </c>
      <c r="AJ161" s="21">
        <v>82.986111111111114</v>
      </c>
      <c r="AK161" s="21" t="s">
        <v>2063</v>
      </c>
      <c r="AL161" t="s">
        <v>115</v>
      </c>
      <c r="AM161" t="s">
        <v>2032</v>
      </c>
    </row>
    <row r="162" spans="1:39" x14ac:dyDescent="0.35">
      <c r="A162" t="s">
        <v>26568</v>
      </c>
      <c r="B162" t="s">
        <v>2484</v>
      </c>
      <c r="C162" t="s">
        <v>128</v>
      </c>
      <c r="D162" t="s">
        <v>2482</v>
      </c>
      <c r="E162" t="s">
        <v>136</v>
      </c>
      <c r="F162">
        <v>4</v>
      </c>
      <c r="G162" t="s">
        <v>2055</v>
      </c>
      <c r="H162" t="s">
        <v>2056</v>
      </c>
      <c r="I162" t="s">
        <v>38</v>
      </c>
      <c r="J162" t="s">
        <v>113</v>
      </c>
      <c r="K162" t="s">
        <v>68</v>
      </c>
      <c r="L162" t="s">
        <v>2058</v>
      </c>
      <c r="M162" t="s">
        <v>2059</v>
      </c>
      <c r="N162">
        <v>5</v>
      </c>
      <c r="O162">
        <v>322</v>
      </c>
      <c r="P162">
        <v>22.36</v>
      </c>
      <c r="Q162">
        <v>1440</v>
      </c>
      <c r="R162">
        <v>5</v>
      </c>
      <c r="S162">
        <v>322</v>
      </c>
      <c r="T162">
        <v>22.36</v>
      </c>
      <c r="U162">
        <v>0</v>
      </c>
      <c r="V162">
        <v>0</v>
      </c>
      <c r="W162">
        <v>0</v>
      </c>
      <c r="X162">
        <v>0</v>
      </c>
      <c r="Y162">
        <v>0</v>
      </c>
      <c r="Z162">
        <v>0</v>
      </c>
      <c r="AA162">
        <v>0</v>
      </c>
      <c r="AB162">
        <v>0</v>
      </c>
      <c r="AC162">
        <v>0</v>
      </c>
      <c r="AD162">
        <v>0</v>
      </c>
      <c r="AE162">
        <v>0</v>
      </c>
      <c r="AF162">
        <v>0</v>
      </c>
      <c r="AG162" t="s">
        <v>549</v>
      </c>
      <c r="AH162" s="21" t="s">
        <v>571</v>
      </c>
      <c r="AI162" s="21">
        <v>345.36</v>
      </c>
      <c r="AJ162" s="21">
        <v>77.638888888888886</v>
      </c>
      <c r="AK162" s="21" t="s">
        <v>2063</v>
      </c>
      <c r="AL162" t="s">
        <v>115</v>
      </c>
      <c r="AM162" t="s">
        <v>2030</v>
      </c>
    </row>
    <row r="163" spans="1:39" x14ac:dyDescent="0.35">
      <c r="A163" t="s">
        <v>26693</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27398</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27518</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2060</v>
      </c>
      <c r="AL165" t="s">
        <v>70</v>
      </c>
      <c r="AM165" t="s">
        <v>2030</v>
      </c>
    </row>
    <row r="166" spans="1:39" x14ac:dyDescent="0.35">
      <c r="A166" t="s">
        <v>29641</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2060</v>
      </c>
      <c r="AL166" t="s">
        <v>70</v>
      </c>
      <c r="AM166" t="s">
        <v>2030</v>
      </c>
    </row>
    <row r="167" spans="1:39" x14ac:dyDescent="0.35">
      <c r="A167" t="s">
        <v>29644</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29938</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2060</v>
      </c>
      <c r="AL168" t="s">
        <v>70</v>
      </c>
      <c r="AM168" t="s">
        <v>2033</v>
      </c>
    </row>
  </sheetData>
  <autoFilter ref="A5:AH166" xr:uid="{E3726ECF-1196-4E56-B4CB-BD175CCF3328}"/>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5372-C883-48B4-9F9B-5A15F798A0C8}">
  <dimension ref="A1:AM168"/>
  <sheetViews>
    <sheetView workbookViewId="0">
      <selection activeCell="I7" sqref="I7:I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30440</v>
      </c>
      <c r="D2" s="8" t="s">
        <v>51</v>
      </c>
      <c r="G2" t="s">
        <v>30440</v>
      </c>
    </row>
    <row r="3" spans="1:39" x14ac:dyDescent="0.35">
      <c r="B3" s="9" t="s">
        <v>52</v>
      </c>
      <c r="C3" s="10">
        <f>100-(D3/E3*100)</f>
        <v>98.942652329749109</v>
      </c>
      <c r="D3" s="11">
        <f>SUBTOTAL(9,O7:O99999)</f>
        <v>2360</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t="e">
        <f>+E3/F3/DAY(G2)</f>
        <v>#VALUE!</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0</v>
      </c>
      <c r="O20">
        <v>0</v>
      </c>
      <c r="P20">
        <v>0</v>
      </c>
      <c r="Q20">
        <v>1440</v>
      </c>
      <c r="R20">
        <v>0</v>
      </c>
      <c r="S20">
        <v>0</v>
      </c>
      <c r="T20">
        <v>0</v>
      </c>
      <c r="U20">
        <v>0</v>
      </c>
      <c r="V20">
        <v>0</v>
      </c>
      <c r="W20">
        <v>0</v>
      </c>
      <c r="X20">
        <v>0</v>
      </c>
      <c r="Y20">
        <v>0</v>
      </c>
      <c r="Z20">
        <v>0</v>
      </c>
      <c r="AA20">
        <v>0</v>
      </c>
      <c r="AB20">
        <v>0</v>
      </c>
      <c r="AC20">
        <v>0</v>
      </c>
      <c r="AD20">
        <v>0</v>
      </c>
      <c r="AE20">
        <v>0</v>
      </c>
      <c r="AF20">
        <v>0</v>
      </c>
      <c r="AG20" t="s">
        <v>405</v>
      </c>
      <c r="AH20" s="21" t="s">
        <v>572</v>
      </c>
      <c r="AI20" s="21">
        <v>345.36</v>
      </c>
      <c r="AJ20" s="21">
        <v>100</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2060</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1</v>
      </c>
      <c r="O24">
        <v>31</v>
      </c>
      <c r="P24">
        <v>2.15</v>
      </c>
      <c r="Q24">
        <v>1440</v>
      </c>
      <c r="R24">
        <v>1</v>
      </c>
      <c r="S24">
        <v>31</v>
      </c>
      <c r="T24">
        <v>2.15</v>
      </c>
      <c r="U24">
        <v>0</v>
      </c>
      <c r="V24">
        <v>0</v>
      </c>
      <c r="W24">
        <v>0</v>
      </c>
      <c r="X24">
        <v>0</v>
      </c>
      <c r="Y24">
        <v>0</v>
      </c>
      <c r="Z24">
        <v>0</v>
      </c>
      <c r="AA24">
        <v>0</v>
      </c>
      <c r="AB24">
        <v>0</v>
      </c>
      <c r="AC24">
        <v>0</v>
      </c>
      <c r="AD24">
        <v>0</v>
      </c>
      <c r="AE24">
        <v>0</v>
      </c>
      <c r="AF24">
        <v>0</v>
      </c>
      <c r="AG24" t="s">
        <v>409</v>
      </c>
      <c r="AH24" s="21" t="s">
        <v>572</v>
      </c>
      <c r="AI24" s="21">
        <v>345.36</v>
      </c>
      <c r="AJ24" s="21">
        <v>97.847222222222229</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2060</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0</v>
      </c>
      <c r="P31">
        <v>0</v>
      </c>
      <c r="Q31">
        <v>1440</v>
      </c>
      <c r="R31">
        <v>0</v>
      </c>
      <c r="S31">
        <v>0</v>
      </c>
      <c r="T31">
        <v>0</v>
      </c>
      <c r="U31">
        <v>0</v>
      </c>
      <c r="V31">
        <v>0</v>
      </c>
      <c r="W31">
        <v>0</v>
      </c>
      <c r="X31">
        <v>0</v>
      </c>
      <c r="Y31">
        <v>0</v>
      </c>
      <c r="Z31">
        <v>0</v>
      </c>
      <c r="AA31">
        <v>0</v>
      </c>
      <c r="AB31">
        <v>0</v>
      </c>
      <c r="AC31">
        <v>0</v>
      </c>
      <c r="AD31">
        <v>0</v>
      </c>
      <c r="AE31">
        <v>0</v>
      </c>
      <c r="AF31">
        <v>0</v>
      </c>
      <c r="AG31" t="s">
        <v>416</v>
      </c>
      <c r="AH31" s="21" t="s">
        <v>571</v>
      </c>
      <c r="AI31" s="21">
        <v>345.36</v>
      </c>
      <c r="AJ31" s="21">
        <v>100</v>
      </c>
      <c r="AK31" s="21" t="s">
        <v>2063</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2060</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1</v>
      </c>
      <c r="O39">
        <v>47</v>
      </c>
      <c r="P39">
        <v>3.26</v>
      </c>
      <c r="Q39">
        <v>1440</v>
      </c>
      <c r="R39">
        <v>0</v>
      </c>
      <c r="S39">
        <v>0</v>
      </c>
      <c r="T39">
        <v>0</v>
      </c>
      <c r="U39">
        <v>1</v>
      </c>
      <c r="V39">
        <v>47</v>
      </c>
      <c r="W39">
        <v>3.26</v>
      </c>
      <c r="X39">
        <v>0</v>
      </c>
      <c r="Y39">
        <v>0</v>
      </c>
      <c r="Z39">
        <v>0</v>
      </c>
      <c r="AA39">
        <v>0</v>
      </c>
      <c r="AB39">
        <v>0</v>
      </c>
      <c r="AC39">
        <v>0</v>
      </c>
      <c r="AD39">
        <v>0</v>
      </c>
      <c r="AE39">
        <v>0</v>
      </c>
      <c r="AF39">
        <v>0</v>
      </c>
      <c r="AG39" t="s">
        <v>426</v>
      </c>
      <c r="AH39" s="21" t="s">
        <v>569</v>
      </c>
      <c r="AI39" s="21">
        <v>345.36</v>
      </c>
      <c r="AJ39" s="21">
        <v>96.736111111111114</v>
      </c>
      <c r="AK39" s="21" t="s">
        <v>2063</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0</v>
      </c>
      <c r="O40">
        <v>0</v>
      </c>
      <c r="P40">
        <v>0</v>
      </c>
      <c r="Q40">
        <v>1440</v>
      </c>
      <c r="R40">
        <v>0</v>
      </c>
      <c r="S40">
        <v>0</v>
      </c>
      <c r="T40">
        <v>0</v>
      </c>
      <c r="U40">
        <v>0</v>
      </c>
      <c r="V40">
        <v>0</v>
      </c>
      <c r="W40">
        <v>0</v>
      </c>
      <c r="X40">
        <v>0</v>
      </c>
      <c r="Y40">
        <v>0</v>
      </c>
      <c r="Z40">
        <v>0</v>
      </c>
      <c r="AA40">
        <v>0</v>
      </c>
      <c r="AB40">
        <v>0</v>
      </c>
      <c r="AC40">
        <v>0</v>
      </c>
      <c r="AD40">
        <v>0</v>
      </c>
      <c r="AE40">
        <v>0</v>
      </c>
      <c r="AF40">
        <v>0</v>
      </c>
      <c r="AG40" t="s">
        <v>427</v>
      </c>
      <c r="AH40" s="21" t="s">
        <v>569</v>
      </c>
      <c r="AI40" s="21">
        <v>345.36</v>
      </c>
      <c r="AJ40" s="21">
        <v>100</v>
      </c>
      <c r="AK40" s="21" t="s">
        <v>2060</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2063</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1</v>
      </c>
      <c r="O44">
        <v>10</v>
      </c>
      <c r="P44">
        <v>0.69</v>
      </c>
      <c r="Q44">
        <v>1440</v>
      </c>
      <c r="R44">
        <v>0</v>
      </c>
      <c r="S44">
        <v>0</v>
      </c>
      <c r="T44">
        <v>0</v>
      </c>
      <c r="U44">
        <v>1</v>
      </c>
      <c r="V44">
        <v>10</v>
      </c>
      <c r="W44">
        <v>0.69</v>
      </c>
      <c r="X44">
        <v>0</v>
      </c>
      <c r="Y44">
        <v>0</v>
      </c>
      <c r="Z44">
        <v>0</v>
      </c>
      <c r="AA44">
        <v>0</v>
      </c>
      <c r="AB44">
        <v>0</v>
      </c>
      <c r="AC44">
        <v>0</v>
      </c>
      <c r="AD44">
        <v>0</v>
      </c>
      <c r="AE44">
        <v>0</v>
      </c>
      <c r="AF44">
        <v>0</v>
      </c>
      <c r="AG44" t="s">
        <v>434</v>
      </c>
      <c r="AH44" s="21" t="s">
        <v>572</v>
      </c>
      <c r="AI44" s="21">
        <v>345.36</v>
      </c>
      <c r="AJ44" s="21">
        <v>99.305555555555557</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1</v>
      </c>
      <c r="O47">
        <v>13</v>
      </c>
      <c r="P47">
        <v>0.9</v>
      </c>
      <c r="Q47">
        <v>1440</v>
      </c>
      <c r="R47">
        <v>1</v>
      </c>
      <c r="S47">
        <v>13</v>
      </c>
      <c r="T47">
        <v>0.9</v>
      </c>
      <c r="U47">
        <v>0</v>
      </c>
      <c r="V47">
        <v>0</v>
      </c>
      <c r="W47">
        <v>0</v>
      </c>
      <c r="X47">
        <v>0</v>
      </c>
      <c r="Y47">
        <v>0</v>
      </c>
      <c r="Z47">
        <v>0</v>
      </c>
      <c r="AA47">
        <v>0</v>
      </c>
      <c r="AB47">
        <v>0</v>
      </c>
      <c r="AC47">
        <v>0</v>
      </c>
      <c r="AD47">
        <v>0</v>
      </c>
      <c r="AE47">
        <v>0</v>
      </c>
      <c r="AF47">
        <v>0</v>
      </c>
      <c r="AG47" t="s">
        <v>437</v>
      </c>
      <c r="AH47" s="21" t="s">
        <v>569</v>
      </c>
      <c r="AI47" s="21">
        <v>345.36</v>
      </c>
      <c r="AJ47" s="21">
        <v>99.097222222222229</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0</v>
      </c>
      <c r="O48">
        <v>0</v>
      </c>
      <c r="P48">
        <v>0</v>
      </c>
      <c r="Q48">
        <v>1440</v>
      </c>
      <c r="R48">
        <v>0</v>
      </c>
      <c r="S48">
        <v>0</v>
      </c>
      <c r="T48">
        <v>0</v>
      </c>
      <c r="U48">
        <v>0</v>
      </c>
      <c r="V48">
        <v>0</v>
      </c>
      <c r="W48">
        <v>0</v>
      </c>
      <c r="X48">
        <v>0</v>
      </c>
      <c r="Y48">
        <v>0</v>
      </c>
      <c r="Z48">
        <v>0</v>
      </c>
      <c r="AA48">
        <v>0</v>
      </c>
      <c r="AB48">
        <v>0</v>
      </c>
      <c r="AC48">
        <v>0</v>
      </c>
      <c r="AD48">
        <v>0</v>
      </c>
      <c r="AE48">
        <v>0</v>
      </c>
      <c r="AF48">
        <v>0</v>
      </c>
      <c r="AG48" t="s">
        <v>438</v>
      </c>
      <c r="AH48" s="21" t="s">
        <v>572</v>
      </c>
      <c r="AI48" s="21">
        <v>345.36</v>
      </c>
      <c r="AJ48" s="21">
        <v>100</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2063</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350</v>
      </c>
      <c r="P50">
        <v>24.31</v>
      </c>
      <c r="Q50">
        <v>1440</v>
      </c>
      <c r="R50">
        <v>0</v>
      </c>
      <c r="S50">
        <v>0</v>
      </c>
      <c r="T50">
        <v>0</v>
      </c>
      <c r="U50">
        <v>0</v>
      </c>
      <c r="V50">
        <v>0</v>
      </c>
      <c r="W50">
        <v>0</v>
      </c>
      <c r="X50">
        <v>0</v>
      </c>
      <c r="Y50">
        <v>0</v>
      </c>
      <c r="Z50">
        <v>0</v>
      </c>
      <c r="AA50">
        <v>0</v>
      </c>
      <c r="AB50">
        <v>350</v>
      </c>
      <c r="AC50">
        <v>24.31</v>
      </c>
      <c r="AD50">
        <v>0</v>
      </c>
      <c r="AE50">
        <v>0</v>
      </c>
      <c r="AF50">
        <v>0</v>
      </c>
      <c r="AG50" t="s">
        <v>440</v>
      </c>
      <c r="AH50" s="21" t="s">
        <v>572</v>
      </c>
      <c r="AI50" s="21">
        <v>345.36</v>
      </c>
      <c r="AJ50" s="21">
        <v>75.694444444444443</v>
      </c>
      <c r="AK50" s="21" t="s">
        <v>2063</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0</v>
      </c>
      <c r="O51">
        <v>0</v>
      </c>
      <c r="P51">
        <v>0</v>
      </c>
      <c r="Q51">
        <v>900</v>
      </c>
      <c r="R51">
        <v>0</v>
      </c>
      <c r="S51">
        <v>0</v>
      </c>
      <c r="T51">
        <v>0</v>
      </c>
      <c r="U51">
        <v>0</v>
      </c>
      <c r="V51">
        <v>0</v>
      </c>
      <c r="W51">
        <v>0</v>
      </c>
      <c r="X51">
        <v>0</v>
      </c>
      <c r="Y51">
        <v>0</v>
      </c>
      <c r="Z51">
        <v>0</v>
      </c>
      <c r="AA51">
        <v>0</v>
      </c>
      <c r="AB51">
        <v>0</v>
      </c>
      <c r="AC51">
        <v>0</v>
      </c>
      <c r="AD51">
        <v>0</v>
      </c>
      <c r="AE51">
        <v>0</v>
      </c>
      <c r="AF51">
        <v>0</v>
      </c>
      <c r="AG51" t="s">
        <v>441</v>
      </c>
      <c r="AH51" s="21" t="s">
        <v>572</v>
      </c>
      <c r="AI51" s="21">
        <v>216</v>
      </c>
      <c r="AJ51" s="21">
        <v>100</v>
      </c>
      <c r="AK51" s="21" t="s">
        <v>2063</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0</v>
      </c>
      <c r="O55">
        <v>0</v>
      </c>
      <c r="P55">
        <v>0</v>
      </c>
      <c r="Q55">
        <v>1440</v>
      </c>
      <c r="R55">
        <v>0</v>
      </c>
      <c r="S55">
        <v>0</v>
      </c>
      <c r="T55">
        <v>0</v>
      </c>
      <c r="U55">
        <v>0</v>
      </c>
      <c r="V55">
        <v>0</v>
      </c>
      <c r="W55">
        <v>0</v>
      </c>
      <c r="X55">
        <v>0</v>
      </c>
      <c r="Y55">
        <v>0</v>
      </c>
      <c r="Z55">
        <v>0</v>
      </c>
      <c r="AA55">
        <v>0</v>
      </c>
      <c r="AB55">
        <v>0</v>
      </c>
      <c r="AC55">
        <v>0</v>
      </c>
      <c r="AD55">
        <v>0</v>
      </c>
      <c r="AE55">
        <v>0</v>
      </c>
      <c r="AF55">
        <v>0</v>
      </c>
      <c r="AG55" t="s">
        <v>446</v>
      </c>
      <c r="AH55" s="21" t="s">
        <v>572</v>
      </c>
      <c r="AI55" s="21">
        <v>345.36</v>
      </c>
      <c r="AJ55" s="21">
        <v>100</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1</v>
      </c>
      <c r="O57">
        <v>55</v>
      </c>
      <c r="P57">
        <v>6.11</v>
      </c>
      <c r="Q57">
        <v>900</v>
      </c>
      <c r="R57">
        <v>0</v>
      </c>
      <c r="S57">
        <v>0</v>
      </c>
      <c r="T57">
        <v>0</v>
      </c>
      <c r="U57">
        <v>0</v>
      </c>
      <c r="V57">
        <v>0</v>
      </c>
      <c r="W57">
        <v>0</v>
      </c>
      <c r="X57">
        <v>0</v>
      </c>
      <c r="Y57">
        <v>0</v>
      </c>
      <c r="Z57">
        <v>0</v>
      </c>
      <c r="AA57">
        <v>1</v>
      </c>
      <c r="AB57">
        <v>55</v>
      </c>
      <c r="AC57">
        <v>6.11</v>
      </c>
      <c r="AD57">
        <v>0</v>
      </c>
      <c r="AE57">
        <v>0</v>
      </c>
      <c r="AF57">
        <v>0</v>
      </c>
      <c r="AG57" t="s">
        <v>448</v>
      </c>
      <c r="AH57" s="21" t="s">
        <v>572</v>
      </c>
      <c r="AI57" s="21">
        <v>216</v>
      </c>
      <c r="AJ57" s="21">
        <v>93.888888888888886</v>
      </c>
      <c r="AK57" s="21" t="s">
        <v>2063</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1</v>
      </c>
      <c r="O63">
        <v>48</v>
      </c>
      <c r="P63">
        <v>3.33</v>
      </c>
      <c r="Q63">
        <v>1440</v>
      </c>
      <c r="R63">
        <v>1</v>
      </c>
      <c r="S63">
        <v>48</v>
      </c>
      <c r="T63">
        <v>3.33</v>
      </c>
      <c r="U63">
        <v>0</v>
      </c>
      <c r="V63">
        <v>0</v>
      </c>
      <c r="W63">
        <v>0</v>
      </c>
      <c r="X63">
        <v>0</v>
      </c>
      <c r="Y63">
        <v>0</v>
      </c>
      <c r="Z63">
        <v>0</v>
      </c>
      <c r="AA63">
        <v>0</v>
      </c>
      <c r="AB63">
        <v>0</v>
      </c>
      <c r="AC63">
        <v>0</v>
      </c>
      <c r="AD63">
        <v>0</v>
      </c>
      <c r="AE63">
        <v>0</v>
      </c>
      <c r="AF63">
        <v>0</v>
      </c>
      <c r="AG63" t="s">
        <v>454</v>
      </c>
      <c r="AH63" s="21" t="s">
        <v>572</v>
      </c>
      <c r="AI63" s="21">
        <v>345.36</v>
      </c>
      <c r="AJ63" s="21">
        <v>96.666666666666671</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2060</v>
      </c>
      <c r="AL64" t="s">
        <v>70</v>
      </c>
      <c r="AM64" t="s">
        <v>2030</v>
      </c>
    </row>
    <row r="65" spans="1:39" x14ac:dyDescent="0.35">
      <c r="A65" t="s">
        <v>6340</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6344</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6348</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6435</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6680</v>
      </c>
      <c r="B69" t="s">
        <v>2220</v>
      </c>
      <c r="C69" t="s">
        <v>100</v>
      </c>
      <c r="D69" t="s">
        <v>2221</v>
      </c>
      <c r="E69" t="s">
        <v>560</v>
      </c>
      <c r="F69">
        <v>1</v>
      </c>
      <c r="G69" t="s">
        <v>2055</v>
      </c>
      <c r="H69" t="s">
        <v>2056</v>
      </c>
      <c r="I69" t="s">
        <v>38</v>
      </c>
      <c r="J69" t="s">
        <v>67</v>
      </c>
      <c r="K69" t="s">
        <v>68</v>
      </c>
      <c r="L69" t="s">
        <v>2058</v>
      </c>
      <c r="M69" t="s">
        <v>2059</v>
      </c>
      <c r="N69">
        <v>0</v>
      </c>
      <c r="O69">
        <v>0</v>
      </c>
      <c r="P69">
        <v>0</v>
      </c>
      <c r="Q69">
        <v>1440</v>
      </c>
      <c r="R69">
        <v>0</v>
      </c>
      <c r="S69">
        <v>0</v>
      </c>
      <c r="T69">
        <v>0</v>
      </c>
      <c r="U69">
        <v>0</v>
      </c>
      <c r="V69">
        <v>0</v>
      </c>
      <c r="W69">
        <v>0</v>
      </c>
      <c r="X69">
        <v>0</v>
      </c>
      <c r="Y69">
        <v>0</v>
      </c>
      <c r="Z69">
        <v>0</v>
      </c>
      <c r="AA69">
        <v>0</v>
      </c>
      <c r="AB69">
        <v>0</v>
      </c>
      <c r="AC69">
        <v>0</v>
      </c>
      <c r="AD69">
        <v>0</v>
      </c>
      <c r="AE69">
        <v>0</v>
      </c>
      <c r="AF69">
        <v>0</v>
      </c>
      <c r="AG69" t="s">
        <v>463</v>
      </c>
      <c r="AH69" s="21" t="s">
        <v>571</v>
      </c>
      <c r="AI69" s="21">
        <v>345.36</v>
      </c>
      <c r="AJ69" s="21">
        <v>100</v>
      </c>
      <c r="AK69" s="21" t="s">
        <v>2063</v>
      </c>
      <c r="AL69" t="s">
        <v>70</v>
      </c>
      <c r="AM69" t="s">
        <v>2032</v>
      </c>
    </row>
    <row r="70" spans="1:39" x14ac:dyDescent="0.35">
      <c r="A70" t="s">
        <v>7025</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7038</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2063</v>
      </c>
      <c r="AL71" t="s">
        <v>70</v>
      </c>
      <c r="AM71" t="s">
        <v>2031</v>
      </c>
    </row>
    <row r="72" spans="1:39" x14ac:dyDescent="0.35">
      <c r="A72" t="s">
        <v>7042</v>
      </c>
      <c r="B72" t="s">
        <v>2230</v>
      </c>
      <c r="C72" t="s">
        <v>86</v>
      </c>
      <c r="D72" t="s">
        <v>2054</v>
      </c>
      <c r="E72" t="s">
        <v>72</v>
      </c>
      <c r="F72">
        <v>1</v>
      </c>
      <c r="G72" t="s">
        <v>2055</v>
      </c>
      <c r="H72" t="s">
        <v>2056</v>
      </c>
      <c r="I72" t="s">
        <v>38</v>
      </c>
      <c r="J72" t="s">
        <v>73</v>
      </c>
      <c r="K72" t="s">
        <v>68</v>
      </c>
      <c r="L72" t="s">
        <v>2058</v>
      </c>
      <c r="M72" t="s">
        <v>2059</v>
      </c>
      <c r="N72">
        <v>0</v>
      </c>
      <c r="O72">
        <v>0</v>
      </c>
      <c r="P72">
        <v>0</v>
      </c>
      <c r="Q72">
        <v>1440</v>
      </c>
      <c r="R72">
        <v>0</v>
      </c>
      <c r="S72">
        <v>0</v>
      </c>
      <c r="T72">
        <v>0</v>
      </c>
      <c r="U72">
        <v>0</v>
      </c>
      <c r="V72">
        <v>0</v>
      </c>
      <c r="W72">
        <v>0</v>
      </c>
      <c r="X72">
        <v>0</v>
      </c>
      <c r="Y72">
        <v>0</v>
      </c>
      <c r="Z72">
        <v>0</v>
      </c>
      <c r="AA72">
        <v>0</v>
      </c>
      <c r="AB72">
        <v>0</v>
      </c>
      <c r="AC72">
        <v>0</v>
      </c>
      <c r="AD72">
        <v>0</v>
      </c>
      <c r="AE72">
        <v>0</v>
      </c>
      <c r="AF72">
        <v>0</v>
      </c>
      <c r="AG72" t="s">
        <v>466</v>
      </c>
      <c r="AH72" s="21" t="s">
        <v>572</v>
      </c>
      <c r="AI72" s="21">
        <v>345.36</v>
      </c>
      <c r="AJ72" s="21">
        <v>100</v>
      </c>
      <c r="AK72" s="21" t="s">
        <v>2063</v>
      </c>
      <c r="AL72" t="s">
        <v>75</v>
      </c>
      <c r="AM72" t="s">
        <v>2030</v>
      </c>
    </row>
    <row r="73" spans="1:39" x14ac:dyDescent="0.35">
      <c r="A73" t="s">
        <v>7043</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7046</v>
      </c>
      <c r="B74" t="s">
        <v>2235</v>
      </c>
      <c r="C74" t="s">
        <v>237</v>
      </c>
      <c r="D74" t="s">
        <v>2075</v>
      </c>
      <c r="E74" t="s">
        <v>72</v>
      </c>
      <c r="F74">
        <v>1</v>
      </c>
      <c r="G74" t="s">
        <v>2055</v>
      </c>
      <c r="H74" t="s">
        <v>2056</v>
      </c>
      <c r="I74" t="s">
        <v>38</v>
      </c>
      <c r="J74" t="s">
        <v>73</v>
      </c>
      <c r="K74" t="s">
        <v>68</v>
      </c>
      <c r="L74" t="s">
        <v>2058</v>
      </c>
      <c r="M74" t="s">
        <v>2059</v>
      </c>
      <c r="N74">
        <v>1</v>
      </c>
      <c r="O74">
        <v>46</v>
      </c>
      <c r="P74">
        <v>3.19</v>
      </c>
      <c r="Q74">
        <v>1440</v>
      </c>
      <c r="R74">
        <v>0</v>
      </c>
      <c r="S74">
        <v>0</v>
      </c>
      <c r="T74">
        <v>0</v>
      </c>
      <c r="U74">
        <v>1</v>
      </c>
      <c r="V74">
        <v>46</v>
      </c>
      <c r="W74">
        <v>3.19</v>
      </c>
      <c r="X74">
        <v>0</v>
      </c>
      <c r="Y74">
        <v>0</v>
      </c>
      <c r="Z74">
        <v>0</v>
      </c>
      <c r="AA74">
        <v>0</v>
      </c>
      <c r="AB74">
        <v>0</v>
      </c>
      <c r="AC74">
        <v>0</v>
      </c>
      <c r="AD74">
        <v>0</v>
      </c>
      <c r="AE74">
        <v>0</v>
      </c>
      <c r="AF74">
        <v>0</v>
      </c>
      <c r="AG74" t="s">
        <v>468</v>
      </c>
      <c r="AH74" s="21" t="s">
        <v>569</v>
      </c>
      <c r="AI74" s="21">
        <v>345.36</v>
      </c>
      <c r="AJ74" s="21">
        <v>96.805555555555557</v>
      </c>
      <c r="AK74" s="21" t="s">
        <v>2063</v>
      </c>
      <c r="AL74" t="s">
        <v>75</v>
      </c>
      <c r="AM74" t="s">
        <v>2030</v>
      </c>
    </row>
    <row r="75" spans="1:39" x14ac:dyDescent="0.35">
      <c r="A75" t="s">
        <v>7049</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7053</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7057</v>
      </c>
      <c r="B77" t="s">
        <v>2242</v>
      </c>
      <c r="C77" t="s">
        <v>822</v>
      </c>
      <c r="D77" t="s">
        <v>425</v>
      </c>
      <c r="E77" t="s">
        <v>72</v>
      </c>
      <c r="F77">
        <v>1</v>
      </c>
      <c r="G77" t="s">
        <v>2055</v>
      </c>
      <c r="H77" t="s">
        <v>2056</v>
      </c>
      <c r="I77" t="s">
        <v>38</v>
      </c>
      <c r="J77" t="s">
        <v>425</v>
      </c>
      <c r="K77" t="s">
        <v>68</v>
      </c>
      <c r="L77" t="s">
        <v>2058</v>
      </c>
      <c r="M77" t="s">
        <v>2059</v>
      </c>
      <c r="N77">
        <v>2</v>
      </c>
      <c r="O77">
        <v>46</v>
      </c>
      <c r="P77">
        <v>3.19</v>
      </c>
      <c r="Q77">
        <v>1440</v>
      </c>
      <c r="R77">
        <v>1</v>
      </c>
      <c r="S77">
        <v>25</v>
      </c>
      <c r="T77">
        <v>1.74</v>
      </c>
      <c r="U77">
        <v>1</v>
      </c>
      <c r="V77">
        <v>21</v>
      </c>
      <c r="W77">
        <v>1.46</v>
      </c>
      <c r="X77">
        <v>0</v>
      </c>
      <c r="Y77">
        <v>0</v>
      </c>
      <c r="Z77">
        <v>0</v>
      </c>
      <c r="AA77">
        <v>0</v>
      </c>
      <c r="AB77">
        <v>0</v>
      </c>
      <c r="AC77">
        <v>0</v>
      </c>
      <c r="AD77">
        <v>0</v>
      </c>
      <c r="AE77">
        <v>0</v>
      </c>
      <c r="AF77">
        <v>0</v>
      </c>
      <c r="AG77" t="s">
        <v>471</v>
      </c>
      <c r="AH77" s="21" t="s">
        <v>569</v>
      </c>
      <c r="AI77" s="21">
        <v>345.36</v>
      </c>
      <c r="AJ77" s="21">
        <v>96.805555555555557</v>
      </c>
      <c r="AK77" s="21" t="s">
        <v>2063</v>
      </c>
      <c r="AL77" t="s">
        <v>75</v>
      </c>
      <c r="AM77" t="s">
        <v>2030</v>
      </c>
    </row>
    <row r="78" spans="1:39" x14ac:dyDescent="0.35">
      <c r="A78" t="s">
        <v>7261</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7438</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2060</v>
      </c>
      <c r="AL79" t="s">
        <v>70</v>
      </c>
      <c r="AM79" t="s">
        <v>2030</v>
      </c>
    </row>
    <row r="80" spans="1:39" x14ac:dyDescent="0.35">
      <c r="A80" t="s">
        <v>7442</v>
      </c>
      <c r="B80" t="s">
        <v>2249</v>
      </c>
      <c r="C80" t="s">
        <v>102</v>
      </c>
      <c r="D80" t="s">
        <v>2245</v>
      </c>
      <c r="E80" t="s">
        <v>560</v>
      </c>
      <c r="F80">
        <v>1</v>
      </c>
      <c r="G80" t="s">
        <v>2055</v>
      </c>
      <c r="H80" t="s">
        <v>2056</v>
      </c>
      <c r="I80" t="s">
        <v>38</v>
      </c>
      <c r="J80" t="s">
        <v>67</v>
      </c>
      <c r="K80" t="s">
        <v>68</v>
      </c>
      <c r="L80" t="s">
        <v>2058</v>
      </c>
      <c r="M80" t="s">
        <v>2059</v>
      </c>
      <c r="N80">
        <v>1</v>
      </c>
      <c r="O80">
        <v>69</v>
      </c>
      <c r="P80">
        <v>4.79</v>
      </c>
      <c r="Q80">
        <v>1440</v>
      </c>
      <c r="R80">
        <v>1</v>
      </c>
      <c r="S80">
        <v>69</v>
      </c>
      <c r="T80">
        <v>4.79</v>
      </c>
      <c r="U80">
        <v>0</v>
      </c>
      <c r="V80">
        <v>0</v>
      </c>
      <c r="W80">
        <v>0</v>
      </c>
      <c r="X80">
        <v>0</v>
      </c>
      <c r="Y80">
        <v>0</v>
      </c>
      <c r="Z80">
        <v>0</v>
      </c>
      <c r="AA80">
        <v>0</v>
      </c>
      <c r="AB80">
        <v>0</v>
      </c>
      <c r="AC80">
        <v>0</v>
      </c>
      <c r="AD80">
        <v>0</v>
      </c>
      <c r="AE80">
        <v>0</v>
      </c>
      <c r="AF80">
        <v>0</v>
      </c>
      <c r="AG80" t="s">
        <v>458</v>
      </c>
      <c r="AH80" s="21" t="s">
        <v>572</v>
      </c>
      <c r="AI80" s="21">
        <v>345.36</v>
      </c>
      <c r="AJ80" s="21">
        <v>95.208333333333329</v>
      </c>
      <c r="AK80" s="21" t="s">
        <v>2063</v>
      </c>
      <c r="AL80" t="s">
        <v>70</v>
      </c>
      <c r="AM80" t="s">
        <v>2030</v>
      </c>
    </row>
    <row r="81" spans="1:39" x14ac:dyDescent="0.35">
      <c r="A81" t="s">
        <v>8069</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8072</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8116</v>
      </c>
      <c r="B83" t="s">
        <v>2255</v>
      </c>
      <c r="C83" t="s">
        <v>567</v>
      </c>
      <c r="D83" t="s">
        <v>428</v>
      </c>
      <c r="E83" t="s">
        <v>560</v>
      </c>
      <c r="F83">
        <v>1</v>
      </c>
      <c r="G83" t="s">
        <v>2055</v>
      </c>
      <c r="H83" t="s">
        <v>2056</v>
      </c>
      <c r="I83" t="s">
        <v>38</v>
      </c>
      <c r="J83" t="s">
        <v>428</v>
      </c>
      <c r="K83" t="s">
        <v>68</v>
      </c>
      <c r="L83" t="s">
        <v>2058</v>
      </c>
      <c r="M83" t="s">
        <v>2059</v>
      </c>
      <c r="N83">
        <v>0</v>
      </c>
      <c r="O83">
        <v>0</v>
      </c>
      <c r="P83">
        <v>0</v>
      </c>
      <c r="Q83">
        <v>1440</v>
      </c>
      <c r="R83">
        <v>0</v>
      </c>
      <c r="S83">
        <v>0</v>
      </c>
      <c r="T83">
        <v>0</v>
      </c>
      <c r="U83">
        <v>0</v>
      </c>
      <c r="V83">
        <v>0</v>
      </c>
      <c r="W83">
        <v>0</v>
      </c>
      <c r="X83">
        <v>0</v>
      </c>
      <c r="Y83">
        <v>0</v>
      </c>
      <c r="Z83">
        <v>0</v>
      </c>
      <c r="AA83">
        <v>0</v>
      </c>
      <c r="AB83">
        <v>0</v>
      </c>
      <c r="AC83">
        <v>0</v>
      </c>
      <c r="AD83">
        <v>0</v>
      </c>
      <c r="AE83">
        <v>0</v>
      </c>
      <c r="AF83">
        <v>0</v>
      </c>
      <c r="AG83" t="s">
        <v>430</v>
      </c>
      <c r="AH83" s="21" t="s">
        <v>572</v>
      </c>
      <c r="AI83" s="21">
        <v>345.36</v>
      </c>
      <c r="AJ83" s="21">
        <v>100</v>
      </c>
      <c r="AK83" s="21" t="s">
        <v>2063</v>
      </c>
      <c r="AL83" t="s">
        <v>70</v>
      </c>
      <c r="AM83" t="s">
        <v>2030</v>
      </c>
    </row>
    <row r="84" spans="1:39" x14ac:dyDescent="0.35">
      <c r="A84" t="s">
        <v>7458</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2256</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8319</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8323</v>
      </c>
      <c r="B87" t="s">
        <v>2265</v>
      </c>
      <c r="C87" t="s">
        <v>76</v>
      </c>
      <c r="D87" t="s">
        <v>2266</v>
      </c>
      <c r="E87" t="s">
        <v>560</v>
      </c>
      <c r="F87">
        <v>2</v>
      </c>
      <c r="G87" t="s">
        <v>2055</v>
      </c>
      <c r="H87" t="s">
        <v>2056</v>
      </c>
      <c r="I87" t="s">
        <v>38</v>
      </c>
      <c r="J87" t="s">
        <v>67</v>
      </c>
      <c r="K87" t="s">
        <v>68</v>
      </c>
      <c r="L87" t="s">
        <v>2058</v>
      </c>
      <c r="M87" t="s">
        <v>2059</v>
      </c>
      <c r="N87">
        <v>2</v>
      </c>
      <c r="O87">
        <v>126</v>
      </c>
      <c r="P87">
        <v>8.75</v>
      </c>
      <c r="Q87">
        <v>1440</v>
      </c>
      <c r="R87">
        <v>2</v>
      </c>
      <c r="S87">
        <v>126</v>
      </c>
      <c r="T87">
        <v>8.75</v>
      </c>
      <c r="U87">
        <v>0</v>
      </c>
      <c r="V87">
        <v>0</v>
      </c>
      <c r="W87">
        <v>0</v>
      </c>
      <c r="X87">
        <v>0</v>
      </c>
      <c r="Y87">
        <v>0</v>
      </c>
      <c r="Z87">
        <v>0</v>
      </c>
      <c r="AA87">
        <v>0</v>
      </c>
      <c r="AB87">
        <v>0</v>
      </c>
      <c r="AC87">
        <v>0</v>
      </c>
      <c r="AD87">
        <v>0</v>
      </c>
      <c r="AE87">
        <v>0</v>
      </c>
      <c r="AF87">
        <v>0</v>
      </c>
      <c r="AG87" t="s">
        <v>476</v>
      </c>
      <c r="AH87" s="21" t="s">
        <v>572</v>
      </c>
      <c r="AI87" s="21">
        <v>345.36</v>
      </c>
      <c r="AJ87" s="21">
        <v>91.25</v>
      </c>
      <c r="AK87" s="21" t="s">
        <v>2063</v>
      </c>
      <c r="AL87" t="s">
        <v>70</v>
      </c>
      <c r="AM87" t="s">
        <v>2030</v>
      </c>
    </row>
    <row r="88" spans="1:39" x14ac:dyDescent="0.35">
      <c r="A88" t="s">
        <v>8327</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2063</v>
      </c>
      <c r="AL88" t="s">
        <v>70</v>
      </c>
      <c r="AM88" t="s">
        <v>2032</v>
      </c>
    </row>
    <row r="89" spans="1:39" x14ac:dyDescent="0.35">
      <c r="A89" t="s">
        <v>8332</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8336</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8340</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8343</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2063</v>
      </c>
      <c r="AL92" t="s">
        <v>70</v>
      </c>
      <c r="AM92" t="s">
        <v>2032</v>
      </c>
    </row>
    <row r="93" spans="1:39" x14ac:dyDescent="0.35">
      <c r="A93" t="s">
        <v>8346</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8349</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8352</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8381</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2274</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2276</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2278</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2060</v>
      </c>
      <c r="AL99" t="s">
        <v>70</v>
      </c>
      <c r="AM99" t="s">
        <v>2030</v>
      </c>
    </row>
    <row r="100" spans="1:39" x14ac:dyDescent="0.35">
      <c r="A100" t="s">
        <v>9893</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9897</v>
      </c>
      <c r="B101" t="s">
        <v>2300</v>
      </c>
      <c r="C101" t="s">
        <v>81</v>
      </c>
      <c r="D101" t="s">
        <v>2298</v>
      </c>
      <c r="E101" t="s">
        <v>560</v>
      </c>
      <c r="F101">
        <v>2</v>
      </c>
      <c r="G101" t="s">
        <v>2055</v>
      </c>
      <c r="H101" t="s">
        <v>2056</v>
      </c>
      <c r="I101" t="s">
        <v>38</v>
      </c>
      <c r="J101" t="s">
        <v>82</v>
      </c>
      <c r="K101" t="s">
        <v>68</v>
      </c>
      <c r="L101" t="s">
        <v>2058</v>
      </c>
      <c r="M101" t="s">
        <v>2059</v>
      </c>
      <c r="N101">
        <v>1</v>
      </c>
      <c r="O101">
        <v>81</v>
      </c>
      <c r="P101">
        <v>5.63</v>
      </c>
      <c r="Q101">
        <v>1440</v>
      </c>
      <c r="R101">
        <v>1</v>
      </c>
      <c r="S101">
        <v>81</v>
      </c>
      <c r="T101">
        <v>5.63</v>
      </c>
      <c r="U101">
        <v>0</v>
      </c>
      <c r="V101">
        <v>0</v>
      </c>
      <c r="W101">
        <v>0</v>
      </c>
      <c r="X101">
        <v>0</v>
      </c>
      <c r="Y101">
        <v>0</v>
      </c>
      <c r="Z101">
        <v>0</v>
      </c>
      <c r="AA101">
        <v>0</v>
      </c>
      <c r="AB101">
        <v>0</v>
      </c>
      <c r="AC101">
        <v>0</v>
      </c>
      <c r="AD101">
        <v>0</v>
      </c>
      <c r="AE101">
        <v>0</v>
      </c>
      <c r="AF101">
        <v>0</v>
      </c>
      <c r="AG101" t="s">
        <v>554</v>
      </c>
      <c r="AH101" s="21" t="s">
        <v>572</v>
      </c>
      <c r="AI101" s="21">
        <v>345.36</v>
      </c>
      <c r="AJ101" s="21">
        <v>94.375</v>
      </c>
      <c r="AK101" s="21" t="s">
        <v>2063</v>
      </c>
      <c r="AL101" t="s">
        <v>70</v>
      </c>
      <c r="AM101" t="s">
        <v>2030</v>
      </c>
    </row>
    <row r="102" spans="1:39" x14ac:dyDescent="0.35">
      <c r="A102" t="s">
        <v>10209</v>
      </c>
      <c r="B102" t="s">
        <v>2302</v>
      </c>
      <c r="C102" t="s">
        <v>81</v>
      </c>
      <c r="D102" t="s">
        <v>2303</v>
      </c>
      <c r="E102" t="s">
        <v>560</v>
      </c>
      <c r="F102">
        <v>1</v>
      </c>
      <c r="G102" t="s">
        <v>2055</v>
      </c>
      <c r="H102" t="s">
        <v>2056</v>
      </c>
      <c r="I102" t="s">
        <v>38</v>
      </c>
      <c r="J102" t="s">
        <v>82</v>
      </c>
      <c r="K102" t="s">
        <v>68</v>
      </c>
      <c r="L102" t="s">
        <v>2058</v>
      </c>
      <c r="M102" t="s">
        <v>2059</v>
      </c>
      <c r="N102">
        <v>1</v>
      </c>
      <c r="O102">
        <v>10</v>
      </c>
      <c r="P102">
        <v>0.69</v>
      </c>
      <c r="Q102">
        <v>1440</v>
      </c>
      <c r="R102">
        <v>1</v>
      </c>
      <c r="S102">
        <v>10</v>
      </c>
      <c r="T102">
        <v>0.69</v>
      </c>
      <c r="U102">
        <v>0</v>
      </c>
      <c r="V102">
        <v>0</v>
      </c>
      <c r="W102">
        <v>0</v>
      </c>
      <c r="X102">
        <v>0</v>
      </c>
      <c r="Y102">
        <v>0</v>
      </c>
      <c r="Z102">
        <v>0</v>
      </c>
      <c r="AA102">
        <v>0</v>
      </c>
      <c r="AB102">
        <v>0</v>
      </c>
      <c r="AC102">
        <v>0</v>
      </c>
      <c r="AD102">
        <v>0</v>
      </c>
      <c r="AE102">
        <v>0</v>
      </c>
      <c r="AF102">
        <v>0</v>
      </c>
      <c r="AG102" t="s">
        <v>489</v>
      </c>
      <c r="AH102" s="21" t="s">
        <v>572</v>
      </c>
      <c r="AI102" s="21">
        <v>345.36</v>
      </c>
      <c r="AJ102" s="21">
        <v>99.305555555555557</v>
      </c>
      <c r="AK102" s="21" t="s">
        <v>2060</v>
      </c>
      <c r="AL102" t="s">
        <v>70</v>
      </c>
      <c r="AM102" t="s">
        <v>2033</v>
      </c>
    </row>
    <row r="103" spans="1:39" x14ac:dyDescent="0.35">
      <c r="A103" t="s">
        <v>10340</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10348</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13059</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13111</v>
      </c>
      <c r="B106" t="s">
        <v>2315</v>
      </c>
      <c r="C106" t="s">
        <v>111</v>
      </c>
      <c r="D106" t="s">
        <v>2316</v>
      </c>
      <c r="E106" t="s">
        <v>112</v>
      </c>
      <c r="F106">
        <v>1</v>
      </c>
      <c r="G106" t="s">
        <v>2055</v>
      </c>
      <c r="H106" t="s">
        <v>2056</v>
      </c>
      <c r="I106" t="s">
        <v>38</v>
      </c>
      <c r="J106" t="s">
        <v>113</v>
      </c>
      <c r="K106" t="s">
        <v>68</v>
      </c>
      <c r="L106" t="s">
        <v>2058</v>
      </c>
      <c r="M106" t="s">
        <v>2059</v>
      </c>
      <c r="N106">
        <v>0</v>
      </c>
      <c r="O106">
        <v>32</v>
      </c>
      <c r="P106">
        <v>2.2200000000000002</v>
      </c>
      <c r="Q106">
        <v>1440</v>
      </c>
      <c r="R106">
        <v>0</v>
      </c>
      <c r="S106">
        <v>0</v>
      </c>
      <c r="T106">
        <v>0</v>
      </c>
      <c r="U106">
        <v>0</v>
      </c>
      <c r="V106">
        <v>32</v>
      </c>
      <c r="W106">
        <v>2.2200000000000002</v>
      </c>
      <c r="X106">
        <v>0</v>
      </c>
      <c r="Y106">
        <v>0</v>
      </c>
      <c r="Z106">
        <v>0</v>
      </c>
      <c r="AA106">
        <v>0</v>
      </c>
      <c r="AB106">
        <v>0</v>
      </c>
      <c r="AC106">
        <v>0</v>
      </c>
      <c r="AD106">
        <v>0</v>
      </c>
      <c r="AE106">
        <v>0</v>
      </c>
      <c r="AF106">
        <v>0</v>
      </c>
      <c r="AG106" t="s">
        <v>493</v>
      </c>
      <c r="AH106" s="21" t="s">
        <v>571</v>
      </c>
      <c r="AI106" s="21">
        <v>345.36</v>
      </c>
      <c r="AJ106" s="21">
        <v>97.777777777777771</v>
      </c>
      <c r="AK106" s="21" t="s">
        <v>2060</v>
      </c>
      <c r="AL106" t="s">
        <v>115</v>
      </c>
      <c r="AM106" t="s">
        <v>2031</v>
      </c>
    </row>
    <row r="107" spans="1:39" x14ac:dyDescent="0.35">
      <c r="A107" t="s">
        <v>8366</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13560</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13577</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2063</v>
      </c>
      <c r="AL109" t="s">
        <v>115</v>
      </c>
      <c r="AM109" t="s">
        <v>2031</v>
      </c>
    </row>
    <row r="110" spans="1:39" x14ac:dyDescent="0.35">
      <c r="A110" t="s">
        <v>13674</v>
      </c>
      <c r="B110" t="s">
        <v>2327</v>
      </c>
      <c r="C110" t="s">
        <v>237</v>
      </c>
      <c r="D110" t="s">
        <v>2328</v>
      </c>
      <c r="E110" t="s">
        <v>72</v>
      </c>
      <c r="F110">
        <v>1</v>
      </c>
      <c r="G110" t="s">
        <v>2055</v>
      </c>
      <c r="H110" t="s">
        <v>2056</v>
      </c>
      <c r="I110" t="s">
        <v>38</v>
      </c>
      <c r="J110" t="s">
        <v>73</v>
      </c>
      <c r="K110" t="s">
        <v>68</v>
      </c>
      <c r="L110" t="s">
        <v>2058</v>
      </c>
      <c r="M110" t="s">
        <v>2059</v>
      </c>
      <c r="N110">
        <v>0</v>
      </c>
      <c r="O110">
        <v>0</v>
      </c>
      <c r="P110">
        <v>0</v>
      </c>
      <c r="Q110">
        <v>1440</v>
      </c>
      <c r="R110">
        <v>0</v>
      </c>
      <c r="S110">
        <v>0</v>
      </c>
      <c r="T110">
        <v>0</v>
      </c>
      <c r="U110">
        <v>0</v>
      </c>
      <c r="V110">
        <v>0</v>
      </c>
      <c r="W110">
        <v>0</v>
      </c>
      <c r="X110">
        <v>0</v>
      </c>
      <c r="Y110">
        <v>0</v>
      </c>
      <c r="Z110">
        <v>0</v>
      </c>
      <c r="AA110">
        <v>0</v>
      </c>
      <c r="AB110">
        <v>0</v>
      </c>
      <c r="AC110">
        <v>0</v>
      </c>
      <c r="AD110">
        <v>0</v>
      </c>
      <c r="AE110">
        <v>0</v>
      </c>
      <c r="AF110">
        <v>0</v>
      </c>
      <c r="AG110" t="s">
        <v>497</v>
      </c>
      <c r="AH110" s="21" t="s">
        <v>571</v>
      </c>
      <c r="AI110" s="21">
        <v>345.36</v>
      </c>
      <c r="AJ110" s="21">
        <v>100</v>
      </c>
      <c r="AK110" s="21" t="s">
        <v>2060</v>
      </c>
      <c r="AL110" t="s">
        <v>75</v>
      </c>
      <c r="AM110" t="s">
        <v>2030</v>
      </c>
    </row>
    <row r="111" spans="1:39" x14ac:dyDescent="0.35">
      <c r="A111" t="s">
        <v>13696</v>
      </c>
      <c r="B111" t="s">
        <v>2330</v>
      </c>
      <c r="C111" t="s">
        <v>237</v>
      </c>
      <c r="D111" t="s">
        <v>2331</v>
      </c>
      <c r="E111" t="s">
        <v>72</v>
      </c>
      <c r="F111">
        <v>1</v>
      </c>
      <c r="G111" t="s">
        <v>2055</v>
      </c>
      <c r="H111" t="s">
        <v>2056</v>
      </c>
      <c r="I111" t="s">
        <v>38</v>
      </c>
      <c r="J111" t="s">
        <v>73</v>
      </c>
      <c r="K111" t="s">
        <v>68</v>
      </c>
      <c r="L111" t="s">
        <v>2058</v>
      </c>
      <c r="M111" t="s">
        <v>2059</v>
      </c>
      <c r="N111">
        <v>0</v>
      </c>
      <c r="O111">
        <v>0</v>
      </c>
      <c r="P111">
        <v>0</v>
      </c>
      <c r="Q111">
        <v>1440</v>
      </c>
      <c r="R111">
        <v>0</v>
      </c>
      <c r="S111">
        <v>0</v>
      </c>
      <c r="T111">
        <v>0</v>
      </c>
      <c r="U111">
        <v>0</v>
      </c>
      <c r="V111">
        <v>0</v>
      </c>
      <c r="W111">
        <v>0</v>
      </c>
      <c r="X111">
        <v>0</v>
      </c>
      <c r="Y111">
        <v>0</v>
      </c>
      <c r="Z111">
        <v>0</v>
      </c>
      <c r="AA111">
        <v>0</v>
      </c>
      <c r="AB111">
        <v>0</v>
      </c>
      <c r="AC111">
        <v>0</v>
      </c>
      <c r="AD111">
        <v>0</v>
      </c>
      <c r="AE111">
        <v>0</v>
      </c>
      <c r="AF111">
        <v>0</v>
      </c>
      <c r="AG111" t="s">
        <v>498</v>
      </c>
      <c r="AH111" s="21" t="s">
        <v>571</v>
      </c>
      <c r="AI111" s="21">
        <v>345.36</v>
      </c>
      <c r="AJ111" s="21">
        <v>100</v>
      </c>
      <c r="AK111" s="21" t="s">
        <v>2060</v>
      </c>
      <c r="AL111" t="s">
        <v>75</v>
      </c>
      <c r="AM111" t="s">
        <v>2032</v>
      </c>
    </row>
    <row r="112" spans="1:39" x14ac:dyDescent="0.35">
      <c r="A112" t="s">
        <v>23236</v>
      </c>
      <c r="B112" t="s">
        <v>2333</v>
      </c>
      <c r="C112" t="s">
        <v>237</v>
      </c>
      <c r="D112" t="s">
        <v>2075</v>
      </c>
      <c r="E112" t="s">
        <v>72</v>
      </c>
      <c r="F112">
        <v>1</v>
      </c>
      <c r="G112" t="s">
        <v>2055</v>
      </c>
      <c r="H112" t="s">
        <v>2056</v>
      </c>
      <c r="I112" t="s">
        <v>38</v>
      </c>
      <c r="J112" t="s">
        <v>73</v>
      </c>
      <c r="K112" t="s">
        <v>68</v>
      </c>
      <c r="L112" t="s">
        <v>2058</v>
      </c>
      <c r="M112" t="s">
        <v>2059</v>
      </c>
      <c r="N112">
        <v>0</v>
      </c>
      <c r="O112">
        <v>0</v>
      </c>
      <c r="P112">
        <v>0</v>
      </c>
      <c r="Q112">
        <v>1440</v>
      </c>
      <c r="R112">
        <v>0</v>
      </c>
      <c r="S112">
        <v>0</v>
      </c>
      <c r="T112">
        <v>0</v>
      </c>
      <c r="U112">
        <v>0</v>
      </c>
      <c r="V112">
        <v>0</v>
      </c>
      <c r="W112">
        <v>0</v>
      </c>
      <c r="X112">
        <v>0</v>
      </c>
      <c r="Y112">
        <v>0</v>
      </c>
      <c r="Z112">
        <v>0</v>
      </c>
      <c r="AA112">
        <v>0</v>
      </c>
      <c r="AB112">
        <v>0</v>
      </c>
      <c r="AC112">
        <v>0</v>
      </c>
      <c r="AD112">
        <v>0</v>
      </c>
      <c r="AE112">
        <v>0</v>
      </c>
      <c r="AF112">
        <v>0</v>
      </c>
      <c r="AG112" t="s">
        <v>499</v>
      </c>
      <c r="AH112" s="21" t="s">
        <v>570</v>
      </c>
      <c r="AI112" s="21">
        <v>345.36</v>
      </c>
      <c r="AJ112" s="21">
        <v>100</v>
      </c>
      <c r="AK112" s="21" t="s">
        <v>2063</v>
      </c>
      <c r="AL112" t="s">
        <v>75</v>
      </c>
      <c r="AM112" t="s">
        <v>2030</v>
      </c>
    </row>
    <row r="113" spans="1:39" x14ac:dyDescent="0.35">
      <c r="A113" t="s">
        <v>23606</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2343</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23643</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2063</v>
      </c>
      <c r="AL115" t="s">
        <v>70</v>
      </c>
      <c r="AM115" t="s">
        <v>2033</v>
      </c>
    </row>
    <row r="116" spans="1:39" x14ac:dyDescent="0.35">
      <c r="A116" t="s">
        <v>23662</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2352</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2063</v>
      </c>
      <c r="AL117" t="s">
        <v>70</v>
      </c>
      <c r="AM117" t="s">
        <v>2030</v>
      </c>
    </row>
    <row r="118" spans="1:39" x14ac:dyDescent="0.35">
      <c r="A118" t="s">
        <v>23702</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23718</v>
      </c>
      <c r="B119" t="s">
        <v>2353</v>
      </c>
      <c r="C119" t="s">
        <v>128</v>
      </c>
      <c r="D119" t="s">
        <v>2354</v>
      </c>
      <c r="E119" t="s">
        <v>112</v>
      </c>
      <c r="F119">
        <v>1</v>
      </c>
      <c r="G119" t="s">
        <v>2055</v>
      </c>
      <c r="H119" t="s">
        <v>2056</v>
      </c>
      <c r="I119" t="s">
        <v>38</v>
      </c>
      <c r="J119" t="s">
        <v>113</v>
      </c>
      <c r="K119" t="s">
        <v>68</v>
      </c>
      <c r="L119" t="s">
        <v>2058</v>
      </c>
      <c r="M119" t="s">
        <v>2059</v>
      </c>
      <c r="N119">
        <v>1</v>
      </c>
      <c r="O119">
        <v>35</v>
      </c>
      <c r="P119">
        <v>2.4300000000000002</v>
      </c>
      <c r="Q119">
        <v>1440</v>
      </c>
      <c r="R119">
        <v>0</v>
      </c>
      <c r="S119">
        <v>0</v>
      </c>
      <c r="T119">
        <v>0</v>
      </c>
      <c r="U119">
        <v>1</v>
      </c>
      <c r="V119">
        <v>35</v>
      </c>
      <c r="W119">
        <v>2.4300000000000002</v>
      </c>
      <c r="X119">
        <v>0</v>
      </c>
      <c r="Y119">
        <v>0</v>
      </c>
      <c r="Z119">
        <v>0</v>
      </c>
      <c r="AA119">
        <v>0</v>
      </c>
      <c r="AB119">
        <v>0</v>
      </c>
      <c r="AC119">
        <v>0</v>
      </c>
      <c r="AD119">
        <v>0</v>
      </c>
      <c r="AE119">
        <v>0</v>
      </c>
      <c r="AF119">
        <v>0</v>
      </c>
      <c r="AG119" t="s">
        <v>506</v>
      </c>
      <c r="AH119" s="21" t="s">
        <v>571</v>
      </c>
      <c r="AI119" s="21">
        <v>345.36</v>
      </c>
      <c r="AJ119" s="21">
        <v>97.569444444444443</v>
      </c>
      <c r="AK119" s="21" t="s">
        <v>2060</v>
      </c>
      <c r="AL119" t="s">
        <v>115</v>
      </c>
      <c r="AM119" t="s">
        <v>2032</v>
      </c>
    </row>
    <row r="120" spans="1:39" x14ac:dyDescent="0.35">
      <c r="A120" t="s">
        <v>23749</v>
      </c>
      <c r="B120" t="s">
        <v>2356</v>
      </c>
      <c r="C120" t="s">
        <v>81</v>
      </c>
      <c r="D120" t="s">
        <v>2357</v>
      </c>
      <c r="E120" t="s">
        <v>560</v>
      </c>
      <c r="F120">
        <v>1</v>
      </c>
      <c r="G120" t="s">
        <v>2055</v>
      </c>
      <c r="H120" t="s">
        <v>2056</v>
      </c>
      <c r="I120" t="s">
        <v>38</v>
      </c>
      <c r="J120" t="s">
        <v>82</v>
      </c>
      <c r="K120" t="s">
        <v>68</v>
      </c>
      <c r="L120" t="s">
        <v>2058</v>
      </c>
      <c r="M120" t="s">
        <v>2358</v>
      </c>
      <c r="N120">
        <v>0</v>
      </c>
      <c r="O120">
        <v>0</v>
      </c>
      <c r="P120">
        <v>0</v>
      </c>
      <c r="Q120">
        <v>780</v>
      </c>
      <c r="R120">
        <v>0</v>
      </c>
      <c r="S120">
        <v>0</v>
      </c>
      <c r="T120">
        <v>0</v>
      </c>
      <c r="U120">
        <v>0</v>
      </c>
      <c r="V120">
        <v>0</v>
      </c>
      <c r="W120">
        <v>0</v>
      </c>
      <c r="X120">
        <v>0</v>
      </c>
      <c r="Y120">
        <v>0</v>
      </c>
      <c r="Z120">
        <v>0</v>
      </c>
      <c r="AA120">
        <v>0</v>
      </c>
      <c r="AB120">
        <v>0</v>
      </c>
      <c r="AC120">
        <v>0</v>
      </c>
      <c r="AD120">
        <v>0</v>
      </c>
      <c r="AE120">
        <v>0</v>
      </c>
      <c r="AF120">
        <v>0</v>
      </c>
      <c r="AG120" t="s">
        <v>507</v>
      </c>
      <c r="AH120" s="21" t="s">
        <v>571</v>
      </c>
      <c r="AI120" s="21">
        <v>187.20000000000005</v>
      </c>
      <c r="AJ120" s="21">
        <v>100</v>
      </c>
      <c r="AK120" s="21" t="s">
        <v>2063</v>
      </c>
      <c r="AL120" t="s">
        <v>70</v>
      </c>
      <c r="AM120" t="s">
        <v>2030</v>
      </c>
    </row>
    <row r="121" spans="1:39" x14ac:dyDescent="0.35">
      <c r="A121" t="s">
        <v>23864</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23955</v>
      </c>
      <c r="B122" t="s">
        <v>2363</v>
      </c>
      <c r="C122" t="s">
        <v>71</v>
      </c>
      <c r="D122" t="s">
        <v>2364</v>
      </c>
      <c r="E122" t="s">
        <v>72</v>
      </c>
      <c r="F122">
        <v>1</v>
      </c>
      <c r="G122" t="s">
        <v>2055</v>
      </c>
      <c r="H122" t="s">
        <v>2056</v>
      </c>
      <c r="I122" t="s">
        <v>38</v>
      </c>
      <c r="J122" t="s">
        <v>73</v>
      </c>
      <c r="K122" t="s">
        <v>68</v>
      </c>
      <c r="L122" t="s">
        <v>2058</v>
      </c>
      <c r="M122" t="s">
        <v>2059</v>
      </c>
      <c r="N122">
        <v>0</v>
      </c>
      <c r="O122">
        <v>0</v>
      </c>
      <c r="P122">
        <v>0</v>
      </c>
      <c r="Q122">
        <v>1440</v>
      </c>
      <c r="R122">
        <v>0</v>
      </c>
      <c r="S122">
        <v>0</v>
      </c>
      <c r="T122">
        <v>0</v>
      </c>
      <c r="U122">
        <v>0</v>
      </c>
      <c r="V122">
        <v>0</v>
      </c>
      <c r="W122">
        <v>0</v>
      </c>
      <c r="X122">
        <v>0</v>
      </c>
      <c r="Y122">
        <v>0</v>
      </c>
      <c r="Z122">
        <v>0</v>
      </c>
      <c r="AA122">
        <v>0</v>
      </c>
      <c r="AB122">
        <v>0</v>
      </c>
      <c r="AC122">
        <v>0</v>
      </c>
      <c r="AD122">
        <v>0</v>
      </c>
      <c r="AE122">
        <v>0</v>
      </c>
      <c r="AF122">
        <v>0</v>
      </c>
      <c r="AG122" t="s">
        <v>509</v>
      </c>
      <c r="AH122" s="21" t="s">
        <v>571</v>
      </c>
      <c r="AI122" s="21">
        <v>345.36</v>
      </c>
      <c r="AJ122" s="21">
        <v>100</v>
      </c>
      <c r="AK122" s="21" t="s">
        <v>2060</v>
      </c>
      <c r="AL122" t="s">
        <v>75</v>
      </c>
      <c r="AM122" t="s">
        <v>2031</v>
      </c>
    </row>
    <row r="123" spans="1:39" x14ac:dyDescent="0.35">
      <c r="A123" t="s">
        <v>23979</v>
      </c>
      <c r="B123" t="s">
        <v>2366</v>
      </c>
      <c r="C123" t="s">
        <v>86</v>
      </c>
      <c r="D123" t="s">
        <v>2367</v>
      </c>
      <c r="E123" t="s">
        <v>72</v>
      </c>
      <c r="F123">
        <v>1</v>
      </c>
      <c r="G123" t="s">
        <v>2055</v>
      </c>
      <c r="H123" t="s">
        <v>2056</v>
      </c>
      <c r="I123" t="s">
        <v>38</v>
      </c>
      <c r="J123" t="s">
        <v>73</v>
      </c>
      <c r="K123" t="s">
        <v>68</v>
      </c>
      <c r="L123" t="s">
        <v>2058</v>
      </c>
      <c r="M123" t="s">
        <v>2059</v>
      </c>
      <c r="N123">
        <v>1</v>
      </c>
      <c r="O123">
        <v>54</v>
      </c>
      <c r="P123">
        <v>3.75</v>
      </c>
      <c r="Q123">
        <v>1440</v>
      </c>
      <c r="R123">
        <v>1</v>
      </c>
      <c r="S123">
        <v>54</v>
      </c>
      <c r="T123">
        <v>3.75</v>
      </c>
      <c r="U123">
        <v>0</v>
      </c>
      <c r="V123">
        <v>0</v>
      </c>
      <c r="W123">
        <v>0</v>
      </c>
      <c r="X123">
        <v>0</v>
      </c>
      <c r="Y123">
        <v>0</v>
      </c>
      <c r="Z123">
        <v>0</v>
      </c>
      <c r="AA123">
        <v>0</v>
      </c>
      <c r="AB123">
        <v>0</v>
      </c>
      <c r="AC123">
        <v>0</v>
      </c>
      <c r="AD123">
        <v>0</v>
      </c>
      <c r="AE123">
        <v>0</v>
      </c>
      <c r="AF123">
        <v>0</v>
      </c>
      <c r="AG123" t="s">
        <v>510</v>
      </c>
      <c r="AH123" s="21" t="s">
        <v>571</v>
      </c>
      <c r="AI123" s="21">
        <v>345.36</v>
      </c>
      <c r="AJ123" s="21">
        <v>96.25</v>
      </c>
      <c r="AK123" s="21" t="s">
        <v>2063</v>
      </c>
      <c r="AL123" t="s">
        <v>75</v>
      </c>
      <c r="AM123" t="s">
        <v>2032</v>
      </c>
    </row>
    <row r="124" spans="1:39" x14ac:dyDescent="0.35">
      <c r="A124" t="s">
        <v>2377</v>
      </c>
      <c r="B124" t="s">
        <v>2369</v>
      </c>
      <c r="C124" t="s">
        <v>78</v>
      </c>
      <c r="D124" t="s">
        <v>2370</v>
      </c>
      <c r="E124" t="s">
        <v>560</v>
      </c>
      <c r="F124">
        <v>1</v>
      </c>
      <c r="G124" t="s">
        <v>2055</v>
      </c>
      <c r="H124" t="s">
        <v>2056</v>
      </c>
      <c r="I124" t="s">
        <v>38</v>
      </c>
      <c r="J124" t="s">
        <v>67</v>
      </c>
      <c r="K124" t="s">
        <v>68</v>
      </c>
      <c r="L124" t="s">
        <v>2058</v>
      </c>
      <c r="M124" t="s">
        <v>2059</v>
      </c>
      <c r="N124">
        <v>1</v>
      </c>
      <c r="O124">
        <v>30</v>
      </c>
      <c r="P124">
        <v>2.08</v>
      </c>
      <c r="Q124">
        <v>1440</v>
      </c>
      <c r="R124">
        <v>0</v>
      </c>
      <c r="S124">
        <v>0</v>
      </c>
      <c r="T124">
        <v>0</v>
      </c>
      <c r="U124">
        <v>1</v>
      </c>
      <c r="V124">
        <v>30</v>
      </c>
      <c r="W124">
        <v>2.08</v>
      </c>
      <c r="X124">
        <v>0</v>
      </c>
      <c r="Y124">
        <v>0</v>
      </c>
      <c r="Z124">
        <v>0</v>
      </c>
      <c r="AA124">
        <v>0</v>
      </c>
      <c r="AB124">
        <v>0</v>
      </c>
      <c r="AC124">
        <v>0</v>
      </c>
      <c r="AD124">
        <v>0</v>
      </c>
      <c r="AE124">
        <v>0</v>
      </c>
      <c r="AF124">
        <v>0</v>
      </c>
      <c r="AG124" t="s">
        <v>511</v>
      </c>
      <c r="AH124" s="21" t="s">
        <v>571</v>
      </c>
      <c r="AI124" s="21">
        <v>345.36</v>
      </c>
      <c r="AJ124" s="21">
        <v>97.916666666666671</v>
      </c>
      <c r="AK124" s="21" t="s">
        <v>2060</v>
      </c>
      <c r="AL124" t="s">
        <v>70</v>
      </c>
      <c r="AM124" t="s">
        <v>2033</v>
      </c>
    </row>
    <row r="125" spans="1:39" x14ac:dyDescent="0.35">
      <c r="A125" t="s">
        <v>25076</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25104</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25108</v>
      </c>
      <c r="B127" t="s">
        <v>2378</v>
      </c>
      <c r="C127" t="s">
        <v>100</v>
      </c>
      <c r="D127" t="s">
        <v>2379</v>
      </c>
      <c r="E127" t="s">
        <v>560</v>
      </c>
      <c r="F127">
        <v>1</v>
      </c>
      <c r="G127" t="s">
        <v>2055</v>
      </c>
      <c r="H127" t="s">
        <v>2056</v>
      </c>
      <c r="I127" t="s">
        <v>38</v>
      </c>
      <c r="J127" t="s">
        <v>67</v>
      </c>
      <c r="K127" t="s">
        <v>68</v>
      </c>
      <c r="L127" t="s">
        <v>2058</v>
      </c>
      <c r="M127" t="s">
        <v>2059</v>
      </c>
      <c r="N127">
        <v>0</v>
      </c>
      <c r="O127">
        <v>0</v>
      </c>
      <c r="P127">
        <v>0</v>
      </c>
      <c r="Q127">
        <v>1440</v>
      </c>
      <c r="R127">
        <v>0</v>
      </c>
      <c r="S127">
        <v>0</v>
      </c>
      <c r="T127">
        <v>0</v>
      </c>
      <c r="U127">
        <v>0</v>
      </c>
      <c r="V127">
        <v>0</v>
      </c>
      <c r="W127">
        <v>0</v>
      </c>
      <c r="X127">
        <v>0</v>
      </c>
      <c r="Y127">
        <v>0</v>
      </c>
      <c r="Z127">
        <v>0</v>
      </c>
      <c r="AA127">
        <v>0</v>
      </c>
      <c r="AB127">
        <v>0</v>
      </c>
      <c r="AC127">
        <v>0</v>
      </c>
      <c r="AD127">
        <v>0</v>
      </c>
      <c r="AE127">
        <v>0</v>
      </c>
      <c r="AF127">
        <v>0</v>
      </c>
      <c r="AG127" t="s">
        <v>514</v>
      </c>
      <c r="AH127" s="21" t="s">
        <v>571</v>
      </c>
      <c r="AI127" s="21">
        <v>345.36</v>
      </c>
      <c r="AJ127" s="21">
        <v>100</v>
      </c>
      <c r="AK127" s="21" t="s">
        <v>2063</v>
      </c>
      <c r="AL127" t="s">
        <v>70</v>
      </c>
      <c r="AM127" t="s">
        <v>2030</v>
      </c>
    </row>
    <row r="128" spans="1:39" x14ac:dyDescent="0.35">
      <c r="A128" t="s">
        <v>25131</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2395</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25151</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2404</v>
      </c>
      <c r="B131" t="s">
        <v>2390</v>
      </c>
      <c r="C131" t="s">
        <v>71</v>
      </c>
      <c r="D131" t="s">
        <v>2391</v>
      </c>
      <c r="E131" t="s">
        <v>72</v>
      </c>
      <c r="F131">
        <v>2</v>
      </c>
      <c r="G131" t="s">
        <v>2055</v>
      </c>
      <c r="H131" t="s">
        <v>2056</v>
      </c>
      <c r="I131" t="s">
        <v>38</v>
      </c>
      <c r="J131" t="s">
        <v>73</v>
      </c>
      <c r="K131" t="s">
        <v>68</v>
      </c>
      <c r="L131" t="s">
        <v>2058</v>
      </c>
      <c r="M131" t="s">
        <v>2059</v>
      </c>
      <c r="N131">
        <v>1</v>
      </c>
      <c r="O131">
        <v>41</v>
      </c>
      <c r="P131">
        <v>2.85</v>
      </c>
      <c r="Q131">
        <v>1440</v>
      </c>
      <c r="R131">
        <v>1</v>
      </c>
      <c r="S131">
        <v>41</v>
      </c>
      <c r="T131">
        <v>2.85</v>
      </c>
      <c r="U131">
        <v>0</v>
      </c>
      <c r="V131">
        <v>0</v>
      </c>
      <c r="W131">
        <v>0</v>
      </c>
      <c r="X131">
        <v>0</v>
      </c>
      <c r="Y131">
        <v>0</v>
      </c>
      <c r="Z131">
        <v>0</v>
      </c>
      <c r="AA131">
        <v>0</v>
      </c>
      <c r="AB131">
        <v>0</v>
      </c>
      <c r="AC131">
        <v>0</v>
      </c>
      <c r="AD131">
        <v>0</v>
      </c>
      <c r="AE131">
        <v>0</v>
      </c>
      <c r="AF131">
        <v>0</v>
      </c>
      <c r="AG131" t="s">
        <v>518</v>
      </c>
      <c r="AH131" s="21" t="s">
        <v>571</v>
      </c>
      <c r="AI131" s="21">
        <v>345.36</v>
      </c>
      <c r="AJ131" s="21">
        <v>97.152777777777771</v>
      </c>
      <c r="AK131" s="21" t="s">
        <v>2063</v>
      </c>
      <c r="AL131" t="s">
        <v>75</v>
      </c>
      <c r="AM131" t="s">
        <v>2033</v>
      </c>
    </row>
    <row r="132" spans="1:39" x14ac:dyDescent="0.35">
      <c r="A132" t="s">
        <v>25171</v>
      </c>
      <c r="B132" t="s">
        <v>2393</v>
      </c>
      <c r="C132" t="s">
        <v>66</v>
      </c>
      <c r="D132" t="s">
        <v>2394</v>
      </c>
      <c r="E132" t="s">
        <v>560</v>
      </c>
      <c r="F132">
        <v>1</v>
      </c>
      <c r="G132" t="s">
        <v>2055</v>
      </c>
      <c r="H132" t="s">
        <v>2056</v>
      </c>
      <c r="I132" t="s">
        <v>38</v>
      </c>
      <c r="J132" t="s">
        <v>67</v>
      </c>
      <c r="K132" t="s">
        <v>68</v>
      </c>
      <c r="L132" t="s">
        <v>2058</v>
      </c>
      <c r="M132" t="s">
        <v>2059</v>
      </c>
      <c r="N132">
        <v>0</v>
      </c>
      <c r="O132">
        <v>0</v>
      </c>
      <c r="P132">
        <v>0</v>
      </c>
      <c r="Q132">
        <v>1440</v>
      </c>
      <c r="R132">
        <v>0</v>
      </c>
      <c r="S132">
        <v>0</v>
      </c>
      <c r="T132">
        <v>0</v>
      </c>
      <c r="U132">
        <v>0</v>
      </c>
      <c r="V132">
        <v>0</v>
      </c>
      <c r="W132">
        <v>0</v>
      </c>
      <c r="X132">
        <v>0</v>
      </c>
      <c r="Y132">
        <v>0</v>
      </c>
      <c r="Z132">
        <v>0</v>
      </c>
      <c r="AA132">
        <v>0</v>
      </c>
      <c r="AB132">
        <v>0</v>
      </c>
      <c r="AC132">
        <v>0</v>
      </c>
      <c r="AD132">
        <v>0</v>
      </c>
      <c r="AE132">
        <v>0</v>
      </c>
      <c r="AF132">
        <v>0</v>
      </c>
      <c r="AG132" t="s">
        <v>519</v>
      </c>
      <c r="AH132" s="21" t="s">
        <v>571</v>
      </c>
      <c r="AI132" s="21">
        <v>345.36</v>
      </c>
      <c r="AJ132" s="21">
        <v>100</v>
      </c>
      <c r="AK132" s="21" t="s">
        <v>2063</v>
      </c>
      <c r="AL132" t="s">
        <v>70</v>
      </c>
      <c r="AM132" t="s">
        <v>2030</v>
      </c>
    </row>
    <row r="133" spans="1:39" x14ac:dyDescent="0.35">
      <c r="A133" t="s">
        <v>25175</v>
      </c>
      <c r="B133" t="s">
        <v>2396</v>
      </c>
      <c r="C133" t="s">
        <v>76</v>
      </c>
      <c r="D133" t="s">
        <v>2397</v>
      </c>
      <c r="E133" t="s">
        <v>560</v>
      </c>
      <c r="F133">
        <v>1</v>
      </c>
      <c r="G133" t="s">
        <v>2055</v>
      </c>
      <c r="H133" t="s">
        <v>2056</v>
      </c>
      <c r="I133" t="s">
        <v>38</v>
      </c>
      <c r="J133" t="s">
        <v>67</v>
      </c>
      <c r="K133" t="s">
        <v>68</v>
      </c>
      <c r="L133" t="s">
        <v>2058</v>
      </c>
      <c r="M133" t="s">
        <v>2059</v>
      </c>
      <c r="N133">
        <v>0</v>
      </c>
      <c r="O133">
        <v>0</v>
      </c>
      <c r="P133">
        <v>0</v>
      </c>
      <c r="Q133">
        <v>1440</v>
      </c>
      <c r="R133">
        <v>0</v>
      </c>
      <c r="S133">
        <v>0</v>
      </c>
      <c r="T133">
        <v>0</v>
      </c>
      <c r="U133">
        <v>0</v>
      </c>
      <c r="V133">
        <v>0</v>
      </c>
      <c r="W133">
        <v>0</v>
      </c>
      <c r="X133">
        <v>0</v>
      </c>
      <c r="Y133">
        <v>0</v>
      </c>
      <c r="Z133">
        <v>0</v>
      </c>
      <c r="AA133">
        <v>0</v>
      </c>
      <c r="AB133">
        <v>0</v>
      </c>
      <c r="AC133">
        <v>0</v>
      </c>
      <c r="AD133">
        <v>0</v>
      </c>
      <c r="AE133">
        <v>0</v>
      </c>
      <c r="AF133">
        <v>0</v>
      </c>
      <c r="AG133" t="s">
        <v>520</v>
      </c>
      <c r="AH133" s="21" t="s">
        <v>571</v>
      </c>
      <c r="AI133" s="21">
        <v>345.36</v>
      </c>
      <c r="AJ133" s="21">
        <v>100</v>
      </c>
      <c r="AK133" s="21" t="s">
        <v>2063</v>
      </c>
      <c r="AL133" t="s">
        <v>70</v>
      </c>
      <c r="AM133" t="s">
        <v>2033</v>
      </c>
    </row>
    <row r="134" spans="1:39" x14ac:dyDescent="0.35">
      <c r="A134" t="s">
        <v>2410</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2060</v>
      </c>
      <c r="AL134" t="s">
        <v>75</v>
      </c>
      <c r="AM134" t="s">
        <v>2032</v>
      </c>
    </row>
    <row r="135" spans="1:39" x14ac:dyDescent="0.35">
      <c r="A135" t="s">
        <v>25194</v>
      </c>
      <c r="B135" t="s">
        <v>2402</v>
      </c>
      <c r="C135" t="s">
        <v>78</v>
      </c>
      <c r="D135" t="s">
        <v>2403</v>
      </c>
      <c r="E135" t="s">
        <v>560</v>
      </c>
      <c r="F135">
        <v>1</v>
      </c>
      <c r="G135" t="s">
        <v>2055</v>
      </c>
      <c r="H135" t="s">
        <v>2056</v>
      </c>
      <c r="I135" t="s">
        <v>38</v>
      </c>
      <c r="J135" t="s">
        <v>67</v>
      </c>
      <c r="K135" t="s">
        <v>68</v>
      </c>
      <c r="L135" t="s">
        <v>2058</v>
      </c>
      <c r="M135" t="s">
        <v>2059</v>
      </c>
      <c r="N135">
        <v>1</v>
      </c>
      <c r="O135">
        <v>32</v>
      </c>
      <c r="P135">
        <v>2.2200000000000002</v>
      </c>
      <c r="Q135">
        <v>1440</v>
      </c>
      <c r="R135">
        <v>1</v>
      </c>
      <c r="S135">
        <v>32</v>
      </c>
      <c r="T135">
        <v>2.2200000000000002</v>
      </c>
      <c r="U135">
        <v>0</v>
      </c>
      <c r="V135">
        <v>0</v>
      </c>
      <c r="W135">
        <v>0</v>
      </c>
      <c r="X135">
        <v>0</v>
      </c>
      <c r="Y135">
        <v>0</v>
      </c>
      <c r="Z135">
        <v>0</v>
      </c>
      <c r="AA135">
        <v>0</v>
      </c>
      <c r="AB135">
        <v>0</v>
      </c>
      <c r="AC135">
        <v>0</v>
      </c>
      <c r="AD135">
        <v>0</v>
      </c>
      <c r="AE135">
        <v>0</v>
      </c>
      <c r="AF135">
        <v>0</v>
      </c>
      <c r="AG135" t="s">
        <v>522</v>
      </c>
      <c r="AH135" s="21" t="s">
        <v>571</v>
      </c>
      <c r="AI135" s="21">
        <v>345.36</v>
      </c>
      <c r="AJ135" s="21">
        <v>97.777777777777771</v>
      </c>
      <c r="AK135" s="21" t="s">
        <v>2063</v>
      </c>
      <c r="AL135" t="s">
        <v>70</v>
      </c>
      <c r="AM135" t="s">
        <v>2032</v>
      </c>
    </row>
    <row r="136" spans="1:39" x14ac:dyDescent="0.35">
      <c r="A136" t="s">
        <v>25198</v>
      </c>
      <c r="B136" t="s">
        <v>2405</v>
      </c>
      <c r="C136" t="s">
        <v>100</v>
      </c>
      <c r="D136" t="s">
        <v>2406</v>
      </c>
      <c r="E136" t="s">
        <v>560</v>
      </c>
      <c r="F136">
        <v>1</v>
      </c>
      <c r="G136" t="s">
        <v>2055</v>
      </c>
      <c r="H136" t="s">
        <v>2056</v>
      </c>
      <c r="I136" t="s">
        <v>38</v>
      </c>
      <c r="J136" t="s">
        <v>67</v>
      </c>
      <c r="K136" t="s">
        <v>68</v>
      </c>
      <c r="L136" t="s">
        <v>2058</v>
      </c>
      <c r="M136" t="s">
        <v>2059</v>
      </c>
      <c r="N136">
        <v>2</v>
      </c>
      <c r="O136">
        <v>42</v>
      </c>
      <c r="P136">
        <v>2.92</v>
      </c>
      <c r="Q136">
        <v>1440</v>
      </c>
      <c r="R136">
        <v>0</v>
      </c>
      <c r="S136">
        <v>0</v>
      </c>
      <c r="T136">
        <v>0</v>
      </c>
      <c r="U136">
        <v>2</v>
      </c>
      <c r="V136">
        <v>42</v>
      </c>
      <c r="W136">
        <v>2.92</v>
      </c>
      <c r="X136">
        <v>0</v>
      </c>
      <c r="Y136">
        <v>0</v>
      </c>
      <c r="Z136">
        <v>0</v>
      </c>
      <c r="AA136">
        <v>0</v>
      </c>
      <c r="AB136">
        <v>0</v>
      </c>
      <c r="AC136">
        <v>0</v>
      </c>
      <c r="AD136">
        <v>0</v>
      </c>
      <c r="AE136">
        <v>0</v>
      </c>
      <c r="AF136">
        <v>0</v>
      </c>
      <c r="AG136" t="s">
        <v>523</v>
      </c>
      <c r="AH136" s="21" t="s">
        <v>571</v>
      </c>
      <c r="AI136" s="21">
        <v>345.36</v>
      </c>
      <c r="AJ136" s="21">
        <v>97.083333333333329</v>
      </c>
      <c r="AK136" s="21" t="s">
        <v>2060</v>
      </c>
      <c r="AL136" t="s">
        <v>70</v>
      </c>
      <c r="AM136" t="s">
        <v>2032</v>
      </c>
    </row>
    <row r="137" spans="1:39" x14ac:dyDescent="0.35">
      <c r="A137" t="s">
        <v>25218</v>
      </c>
      <c r="B137" t="s">
        <v>2408</v>
      </c>
      <c r="C137" t="s">
        <v>822</v>
      </c>
      <c r="D137" t="s">
        <v>2409</v>
      </c>
      <c r="E137" t="s">
        <v>72</v>
      </c>
      <c r="F137">
        <v>1</v>
      </c>
      <c r="G137" t="s">
        <v>2055</v>
      </c>
      <c r="H137" t="s">
        <v>2056</v>
      </c>
      <c r="I137" t="s">
        <v>38</v>
      </c>
      <c r="J137" t="s">
        <v>425</v>
      </c>
      <c r="K137" t="s">
        <v>68</v>
      </c>
      <c r="L137" t="s">
        <v>2058</v>
      </c>
      <c r="M137" t="s">
        <v>2059</v>
      </c>
      <c r="N137">
        <v>2</v>
      </c>
      <c r="O137">
        <v>80</v>
      </c>
      <c r="P137">
        <v>5.56</v>
      </c>
      <c r="Q137">
        <v>1440</v>
      </c>
      <c r="R137">
        <v>0</v>
      </c>
      <c r="S137">
        <v>0</v>
      </c>
      <c r="T137">
        <v>0</v>
      </c>
      <c r="U137">
        <v>1</v>
      </c>
      <c r="V137">
        <v>33</v>
      </c>
      <c r="W137">
        <v>2.29</v>
      </c>
      <c r="X137">
        <v>1</v>
      </c>
      <c r="Y137">
        <v>47</v>
      </c>
      <c r="Z137">
        <v>3.26</v>
      </c>
      <c r="AA137">
        <v>0</v>
      </c>
      <c r="AB137">
        <v>0</v>
      </c>
      <c r="AC137">
        <v>0</v>
      </c>
      <c r="AD137">
        <v>0</v>
      </c>
      <c r="AE137">
        <v>0</v>
      </c>
      <c r="AF137">
        <v>0</v>
      </c>
      <c r="AG137" t="s">
        <v>524</v>
      </c>
      <c r="AH137" s="21" t="s">
        <v>571</v>
      </c>
      <c r="AI137" s="21">
        <v>345.36</v>
      </c>
      <c r="AJ137" s="21">
        <v>94.444444444444443</v>
      </c>
      <c r="AK137" s="21" t="s">
        <v>2063</v>
      </c>
      <c r="AL137" t="s">
        <v>75</v>
      </c>
      <c r="AM137" t="s">
        <v>2030</v>
      </c>
    </row>
    <row r="138" spans="1:39" x14ac:dyDescent="0.35">
      <c r="A138" t="s">
        <v>25222</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25238</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25242</v>
      </c>
      <c r="B140" t="s">
        <v>2417</v>
      </c>
      <c r="C140" t="s">
        <v>100</v>
      </c>
      <c r="D140" t="s">
        <v>2418</v>
      </c>
      <c r="E140" t="s">
        <v>560</v>
      </c>
      <c r="F140">
        <v>1</v>
      </c>
      <c r="G140" t="s">
        <v>2055</v>
      </c>
      <c r="H140" t="s">
        <v>2056</v>
      </c>
      <c r="I140" t="s">
        <v>38</v>
      </c>
      <c r="J140" t="s">
        <v>67</v>
      </c>
      <c r="K140" t="s">
        <v>68</v>
      </c>
      <c r="L140" t="s">
        <v>2058</v>
      </c>
      <c r="M140" t="s">
        <v>2059</v>
      </c>
      <c r="N140">
        <v>0</v>
      </c>
      <c r="O140">
        <v>0</v>
      </c>
      <c r="P140">
        <v>0</v>
      </c>
      <c r="Q140">
        <v>1440</v>
      </c>
      <c r="R140">
        <v>0</v>
      </c>
      <c r="S140">
        <v>0</v>
      </c>
      <c r="T140">
        <v>0</v>
      </c>
      <c r="U140">
        <v>0</v>
      </c>
      <c r="V140">
        <v>0</v>
      </c>
      <c r="W140">
        <v>0</v>
      </c>
      <c r="X140">
        <v>0</v>
      </c>
      <c r="Y140">
        <v>0</v>
      </c>
      <c r="Z140">
        <v>0</v>
      </c>
      <c r="AA140">
        <v>0</v>
      </c>
      <c r="AB140">
        <v>0</v>
      </c>
      <c r="AC140">
        <v>0</v>
      </c>
      <c r="AD140">
        <v>0</v>
      </c>
      <c r="AE140">
        <v>0</v>
      </c>
      <c r="AF140">
        <v>0</v>
      </c>
      <c r="AG140" t="s">
        <v>527</v>
      </c>
      <c r="AH140" s="21" t="s">
        <v>571</v>
      </c>
      <c r="AI140" s="21">
        <v>345.36</v>
      </c>
      <c r="AJ140" s="21">
        <v>100</v>
      </c>
      <c r="AK140" s="21" t="s">
        <v>2060</v>
      </c>
      <c r="AL140" t="s">
        <v>70</v>
      </c>
      <c r="AM140" t="s">
        <v>2030</v>
      </c>
    </row>
    <row r="141" spans="1:39" x14ac:dyDescent="0.35">
      <c r="A141" t="s">
        <v>25262</v>
      </c>
      <c r="B141" t="s">
        <v>2420</v>
      </c>
      <c r="C141" t="s">
        <v>86</v>
      </c>
      <c r="D141" t="s">
        <v>2421</v>
      </c>
      <c r="E141" t="s">
        <v>72</v>
      </c>
      <c r="F141">
        <v>1</v>
      </c>
      <c r="G141" t="s">
        <v>2055</v>
      </c>
      <c r="H141" t="s">
        <v>2056</v>
      </c>
      <c r="I141" t="s">
        <v>38</v>
      </c>
      <c r="J141" t="s">
        <v>73</v>
      </c>
      <c r="K141" t="s">
        <v>68</v>
      </c>
      <c r="L141" t="s">
        <v>2058</v>
      </c>
      <c r="M141" t="s">
        <v>2059</v>
      </c>
      <c r="N141">
        <v>2</v>
      </c>
      <c r="O141">
        <v>50</v>
      </c>
      <c r="P141">
        <v>3.47</v>
      </c>
      <c r="Q141">
        <v>1440</v>
      </c>
      <c r="R141">
        <v>0</v>
      </c>
      <c r="S141">
        <v>0</v>
      </c>
      <c r="T141">
        <v>0</v>
      </c>
      <c r="U141">
        <v>1</v>
      </c>
      <c r="V141">
        <v>25</v>
      </c>
      <c r="W141">
        <v>1.74</v>
      </c>
      <c r="X141">
        <v>1</v>
      </c>
      <c r="Y141">
        <v>25</v>
      </c>
      <c r="Z141">
        <v>1.74</v>
      </c>
      <c r="AA141">
        <v>0</v>
      </c>
      <c r="AB141">
        <v>0</v>
      </c>
      <c r="AC141">
        <v>0</v>
      </c>
      <c r="AD141">
        <v>0</v>
      </c>
      <c r="AE141">
        <v>0</v>
      </c>
      <c r="AF141">
        <v>0</v>
      </c>
      <c r="AG141" t="s">
        <v>528</v>
      </c>
      <c r="AH141" s="21" t="s">
        <v>571</v>
      </c>
      <c r="AI141" s="21">
        <v>345.36</v>
      </c>
      <c r="AJ141" s="21">
        <v>96.527777777777771</v>
      </c>
      <c r="AK141" s="21" t="s">
        <v>2063</v>
      </c>
      <c r="AL141" t="s">
        <v>75</v>
      </c>
      <c r="AM141" t="s">
        <v>2032</v>
      </c>
    </row>
    <row r="142" spans="1:39" x14ac:dyDescent="0.35">
      <c r="A142" t="s">
        <v>25266</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2435</v>
      </c>
      <c r="B143" t="s">
        <v>2426</v>
      </c>
      <c r="C143" t="s">
        <v>86</v>
      </c>
      <c r="D143" t="s">
        <v>2427</v>
      </c>
      <c r="E143" t="s">
        <v>72</v>
      </c>
      <c r="F143">
        <v>1</v>
      </c>
      <c r="G143" t="s">
        <v>2055</v>
      </c>
      <c r="H143" t="s">
        <v>2056</v>
      </c>
      <c r="I143" t="s">
        <v>38</v>
      </c>
      <c r="J143" t="s">
        <v>73</v>
      </c>
      <c r="K143" t="s">
        <v>68</v>
      </c>
      <c r="L143" t="s">
        <v>2058</v>
      </c>
      <c r="M143" t="s">
        <v>2170</v>
      </c>
      <c r="N143">
        <v>0</v>
      </c>
      <c r="O143">
        <v>0</v>
      </c>
      <c r="P143">
        <v>0</v>
      </c>
      <c r="Q143">
        <v>900</v>
      </c>
      <c r="R143">
        <v>0</v>
      </c>
      <c r="S143">
        <v>0</v>
      </c>
      <c r="T143">
        <v>0</v>
      </c>
      <c r="U143">
        <v>0</v>
      </c>
      <c r="V143">
        <v>0</v>
      </c>
      <c r="W143">
        <v>0</v>
      </c>
      <c r="X143">
        <v>0</v>
      </c>
      <c r="Y143">
        <v>0</v>
      </c>
      <c r="Z143">
        <v>0</v>
      </c>
      <c r="AA143">
        <v>0</v>
      </c>
      <c r="AB143">
        <v>0</v>
      </c>
      <c r="AC143">
        <v>0</v>
      </c>
      <c r="AD143">
        <v>0</v>
      </c>
      <c r="AE143">
        <v>0</v>
      </c>
      <c r="AF143">
        <v>0</v>
      </c>
      <c r="AG143" t="s">
        <v>530</v>
      </c>
      <c r="AH143" s="21" t="s">
        <v>571</v>
      </c>
      <c r="AI143" s="21">
        <v>216</v>
      </c>
      <c r="AJ143" s="21">
        <v>100</v>
      </c>
      <c r="AK143" s="21" t="s">
        <v>2063</v>
      </c>
      <c r="AL143" t="s">
        <v>75</v>
      </c>
      <c r="AM143" t="s">
        <v>2031</v>
      </c>
    </row>
    <row r="144" spans="1:39" x14ac:dyDescent="0.35">
      <c r="A144" t="s">
        <v>25286</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25309</v>
      </c>
      <c r="B145" t="s">
        <v>2433</v>
      </c>
      <c r="C145" t="s">
        <v>71</v>
      </c>
      <c r="D145" t="s">
        <v>2434</v>
      </c>
      <c r="E145" t="s">
        <v>72</v>
      </c>
      <c r="F145">
        <v>1</v>
      </c>
      <c r="G145" t="s">
        <v>2055</v>
      </c>
      <c r="H145" t="s">
        <v>2056</v>
      </c>
      <c r="I145" t="s">
        <v>38</v>
      </c>
      <c r="J145" t="s">
        <v>73</v>
      </c>
      <c r="K145" t="s">
        <v>68</v>
      </c>
      <c r="L145" t="s">
        <v>2058</v>
      </c>
      <c r="M145" t="s">
        <v>2059</v>
      </c>
      <c r="N145">
        <v>0</v>
      </c>
      <c r="O145">
        <v>0</v>
      </c>
      <c r="P145">
        <v>0</v>
      </c>
      <c r="Q145">
        <v>1440</v>
      </c>
      <c r="R145">
        <v>0</v>
      </c>
      <c r="S145">
        <v>0</v>
      </c>
      <c r="T145">
        <v>0</v>
      </c>
      <c r="U145">
        <v>0</v>
      </c>
      <c r="V145">
        <v>0</v>
      </c>
      <c r="W145">
        <v>0</v>
      </c>
      <c r="X145">
        <v>0</v>
      </c>
      <c r="Y145">
        <v>0</v>
      </c>
      <c r="Z145">
        <v>0</v>
      </c>
      <c r="AA145">
        <v>0</v>
      </c>
      <c r="AB145">
        <v>0</v>
      </c>
      <c r="AC145">
        <v>0</v>
      </c>
      <c r="AD145">
        <v>0</v>
      </c>
      <c r="AE145">
        <v>0</v>
      </c>
      <c r="AF145">
        <v>0</v>
      </c>
      <c r="AG145" t="s">
        <v>532</v>
      </c>
      <c r="AH145" s="21" t="s">
        <v>571</v>
      </c>
      <c r="AI145" s="21">
        <v>345.36</v>
      </c>
      <c r="AJ145" s="21">
        <v>100</v>
      </c>
      <c r="AK145" s="21" t="s">
        <v>2063</v>
      </c>
      <c r="AL145" t="s">
        <v>75</v>
      </c>
      <c r="AM145" t="s">
        <v>2032</v>
      </c>
    </row>
    <row r="146" spans="1:39" x14ac:dyDescent="0.35">
      <c r="A146" t="s">
        <v>25313</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25336</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25340</v>
      </c>
      <c r="B148" t="s">
        <v>2442</v>
      </c>
      <c r="C148" t="s">
        <v>117</v>
      </c>
      <c r="D148" t="s">
        <v>2443</v>
      </c>
      <c r="E148" t="s">
        <v>560</v>
      </c>
      <c r="F148">
        <v>1</v>
      </c>
      <c r="G148" t="s">
        <v>2055</v>
      </c>
      <c r="H148" t="s">
        <v>2056</v>
      </c>
      <c r="I148" t="s">
        <v>38</v>
      </c>
      <c r="J148" t="s">
        <v>67</v>
      </c>
      <c r="K148" t="s">
        <v>68</v>
      </c>
      <c r="L148" t="s">
        <v>2058</v>
      </c>
      <c r="M148" t="s">
        <v>2059</v>
      </c>
      <c r="N148">
        <v>0</v>
      </c>
      <c r="O148">
        <v>0</v>
      </c>
      <c r="P148">
        <v>0</v>
      </c>
      <c r="Q148">
        <v>1440</v>
      </c>
      <c r="R148">
        <v>0</v>
      </c>
      <c r="S148">
        <v>0</v>
      </c>
      <c r="T148">
        <v>0</v>
      </c>
      <c r="U148">
        <v>0</v>
      </c>
      <c r="V148">
        <v>0</v>
      </c>
      <c r="W148">
        <v>0</v>
      </c>
      <c r="X148">
        <v>0</v>
      </c>
      <c r="Y148">
        <v>0</v>
      </c>
      <c r="Z148">
        <v>0</v>
      </c>
      <c r="AA148">
        <v>0</v>
      </c>
      <c r="AB148">
        <v>0</v>
      </c>
      <c r="AC148">
        <v>0</v>
      </c>
      <c r="AD148">
        <v>0</v>
      </c>
      <c r="AE148">
        <v>0</v>
      </c>
      <c r="AF148">
        <v>0</v>
      </c>
      <c r="AG148" t="s">
        <v>535</v>
      </c>
      <c r="AH148" s="21" t="s">
        <v>571</v>
      </c>
      <c r="AI148" s="21">
        <v>345.36</v>
      </c>
      <c r="AJ148" s="21">
        <v>100</v>
      </c>
      <c r="AK148" s="21" t="s">
        <v>2063</v>
      </c>
      <c r="AL148" t="s">
        <v>70</v>
      </c>
      <c r="AM148" t="s">
        <v>2033</v>
      </c>
    </row>
    <row r="149" spans="1:39" x14ac:dyDescent="0.35">
      <c r="A149" t="s">
        <v>25357</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2456</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2060</v>
      </c>
      <c r="AL150" t="s">
        <v>70</v>
      </c>
      <c r="AM150" t="s">
        <v>2030</v>
      </c>
    </row>
    <row r="151" spans="1:39" x14ac:dyDescent="0.35">
      <c r="A151" t="s">
        <v>25379</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25398</v>
      </c>
      <c r="B152" t="s">
        <v>2454</v>
      </c>
      <c r="C152" t="s">
        <v>567</v>
      </c>
      <c r="D152" t="s">
        <v>2455</v>
      </c>
      <c r="E152" t="s">
        <v>560</v>
      </c>
      <c r="F152">
        <v>1</v>
      </c>
      <c r="G152" t="s">
        <v>2055</v>
      </c>
      <c r="H152" t="s">
        <v>2056</v>
      </c>
      <c r="I152" t="s">
        <v>38</v>
      </c>
      <c r="J152" t="s">
        <v>428</v>
      </c>
      <c r="K152" t="s">
        <v>68</v>
      </c>
      <c r="L152" t="s">
        <v>2058</v>
      </c>
      <c r="M152" t="s">
        <v>2059</v>
      </c>
      <c r="N152">
        <v>1</v>
      </c>
      <c r="O152">
        <v>22</v>
      </c>
      <c r="P152">
        <v>1.53</v>
      </c>
      <c r="Q152">
        <v>1440</v>
      </c>
      <c r="R152">
        <v>1</v>
      </c>
      <c r="S152">
        <v>22</v>
      </c>
      <c r="T152">
        <v>1.53</v>
      </c>
      <c r="U152">
        <v>0</v>
      </c>
      <c r="V152">
        <v>0</v>
      </c>
      <c r="W152">
        <v>0</v>
      </c>
      <c r="X152">
        <v>0</v>
      </c>
      <c r="Y152">
        <v>0</v>
      </c>
      <c r="Z152">
        <v>0</v>
      </c>
      <c r="AA152">
        <v>0</v>
      </c>
      <c r="AB152">
        <v>0</v>
      </c>
      <c r="AC152">
        <v>0</v>
      </c>
      <c r="AD152">
        <v>0</v>
      </c>
      <c r="AE152">
        <v>0</v>
      </c>
      <c r="AF152">
        <v>0</v>
      </c>
      <c r="AG152" t="s">
        <v>539</v>
      </c>
      <c r="AH152" s="21" t="s">
        <v>571</v>
      </c>
      <c r="AI152" s="21">
        <v>345.36</v>
      </c>
      <c r="AJ152" s="21">
        <v>98.472222222222229</v>
      </c>
      <c r="AK152" s="21" t="s">
        <v>2063</v>
      </c>
      <c r="AL152" t="s">
        <v>70</v>
      </c>
      <c r="AM152" t="s">
        <v>2032</v>
      </c>
    </row>
    <row r="153" spans="1:39" x14ac:dyDescent="0.35">
      <c r="A153" t="s">
        <v>25402</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25418</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25422</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2063</v>
      </c>
      <c r="AL155" t="s">
        <v>70</v>
      </c>
      <c r="AM155" t="s">
        <v>2033</v>
      </c>
    </row>
    <row r="156" spans="1:39" x14ac:dyDescent="0.35">
      <c r="A156" t="s">
        <v>25446</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2060</v>
      </c>
      <c r="AL156" t="s">
        <v>70</v>
      </c>
      <c r="AM156" t="s">
        <v>2030</v>
      </c>
    </row>
    <row r="157" spans="1:39" x14ac:dyDescent="0.35">
      <c r="A157" t="s">
        <v>25477</v>
      </c>
      <c r="B157" t="s">
        <v>2469</v>
      </c>
      <c r="C157" t="s">
        <v>92</v>
      </c>
      <c r="D157" t="s">
        <v>2470</v>
      </c>
      <c r="E157" t="s">
        <v>119</v>
      </c>
      <c r="F157">
        <v>1</v>
      </c>
      <c r="G157" t="s">
        <v>2055</v>
      </c>
      <c r="H157" t="s">
        <v>2056</v>
      </c>
      <c r="I157" t="s">
        <v>38</v>
      </c>
      <c r="J157" t="s">
        <v>67</v>
      </c>
      <c r="K157" t="s">
        <v>68</v>
      </c>
      <c r="L157" t="s">
        <v>2058</v>
      </c>
      <c r="M157" t="s">
        <v>2163</v>
      </c>
      <c r="N157">
        <v>1</v>
      </c>
      <c r="O157">
        <v>34</v>
      </c>
      <c r="P157">
        <v>3.33</v>
      </c>
      <c r="Q157">
        <v>1020</v>
      </c>
      <c r="R157">
        <v>0</v>
      </c>
      <c r="S157">
        <v>0</v>
      </c>
      <c r="T157">
        <v>0</v>
      </c>
      <c r="U157">
        <v>1</v>
      </c>
      <c r="V157">
        <v>34</v>
      </c>
      <c r="W157">
        <v>3.33</v>
      </c>
      <c r="X157">
        <v>0</v>
      </c>
      <c r="Y157">
        <v>0</v>
      </c>
      <c r="Z157">
        <v>0</v>
      </c>
      <c r="AA157">
        <v>0</v>
      </c>
      <c r="AB157">
        <v>0</v>
      </c>
      <c r="AC157">
        <v>0</v>
      </c>
      <c r="AD157">
        <v>0</v>
      </c>
      <c r="AE157">
        <v>0</v>
      </c>
      <c r="AF157">
        <v>0</v>
      </c>
      <c r="AG157" t="s">
        <v>544</v>
      </c>
      <c r="AH157" s="21" t="s">
        <v>571</v>
      </c>
      <c r="AI157" s="21">
        <v>244.8</v>
      </c>
      <c r="AJ157" s="21">
        <v>96.666666666666671</v>
      </c>
      <c r="AK157" s="21" t="s">
        <v>2060</v>
      </c>
      <c r="AL157" t="s">
        <v>70</v>
      </c>
      <c r="AM157" t="s">
        <v>2033</v>
      </c>
    </row>
    <row r="158" spans="1:39" x14ac:dyDescent="0.35">
      <c r="A158" t="s">
        <v>25501</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2060</v>
      </c>
      <c r="AL158" t="s">
        <v>70</v>
      </c>
      <c r="AM158" t="s">
        <v>2030</v>
      </c>
    </row>
    <row r="159" spans="1:39" x14ac:dyDescent="0.35">
      <c r="A159" t="s">
        <v>25524</v>
      </c>
      <c r="B159" t="s">
        <v>2475</v>
      </c>
      <c r="C159" t="s">
        <v>92</v>
      </c>
      <c r="D159" t="s">
        <v>2476</v>
      </c>
      <c r="E159" t="s">
        <v>119</v>
      </c>
      <c r="F159">
        <v>1</v>
      </c>
      <c r="G159" t="s">
        <v>2055</v>
      </c>
      <c r="H159" t="s">
        <v>2056</v>
      </c>
      <c r="I159" t="s">
        <v>38</v>
      </c>
      <c r="J159" t="s">
        <v>67</v>
      </c>
      <c r="K159" t="s">
        <v>68</v>
      </c>
      <c r="L159" t="s">
        <v>2058</v>
      </c>
      <c r="M159" t="s">
        <v>2059</v>
      </c>
      <c r="N159">
        <v>1</v>
      </c>
      <c r="O159">
        <v>39</v>
      </c>
      <c r="P159">
        <v>2.71</v>
      </c>
      <c r="Q159">
        <v>1440</v>
      </c>
      <c r="R159">
        <v>1</v>
      </c>
      <c r="S159">
        <v>39</v>
      </c>
      <c r="T159">
        <v>2.71</v>
      </c>
      <c r="U159">
        <v>0</v>
      </c>
      <c r="V159">
        <v>0</v>
      </c>
      <c r="W159">
        <v>0</v>
      </c>
      <c r="X159">
        <v>0</v>
      </c>
      <c r="Y159">
        <v>0</v>
      </c>
      <c r="Z159">
        <v>0</v>
      </c>
      <c r="AA159">
        <v>0</v>
      </c>
      <c r="AB159">
        <v>0</v>
      </c>
      <c r="AC159">
        <v>0</v>
      </c>
      <c r="AD159">
        <v>0</v>
      </c>
      <c r="AE159">
        <v>0</v>
      </c>
      <c r="AF159">
        <v>0</v>
      </c>
      <c r="AG159" t="s">
        <v>546</v>
      </c>
      <c r="AH159" s="21" t="s">
        <v>571</v>
      </c>
      <c r="AI159" s="21">
        <v>345.36</v>
      </c>
      <c r="AJ159" s="21">
        <v>97.291666666666671</v>
      </c>
      <c r="AK159" s="21" t="s">
        <v>2063</v>
      </c>
      <c r="AL159" t="s">
        <v>70</v>
      </c>
      <c r="AM159" t="s">
        <v>2032</v>
      </c>
    </row>
    <row r="160" spans="1:39" x14ac:dyDescent="0.35">
      <c r="A160" t="s">
        <v>25542</v>
      </c>
      <c r="B160" t="s">
        <v>2478</v>
      </c>
      <c r="C160" t="s">
        <v>92</v>
      </c>
      <c r="D160" t="s">
        <v>2479</v>
      </c>
      <c r="E160" t="s">
        <v>119</v>
      </c>
      <c r="F160">
        <v>1</v>
      </c>
      <c r="G160" t="s">
        <v>2055</v>
      </c>
      <c r="H160" t="s">
        <v>2056</v>
      </c>
      <c r="I160" t="s">
        <v>38</v>
      </c>
      <c r="J160" t="s">
        <v>67</v>
      </c>
      <c r="K160" t="s">
        <v>68</v>
      </c>
      <c r="L160" t="s">
        <v>2058</v>
      </c>
      <c r="M160" t="s">
        <v>2059</v>
      </c>
      <c r="N160">
        <v>1</v>
      </c>
      <c r="O160">
        <v>44</v>
      </c>
      <c r="P160">
        <v>3.06</v>
      </c>
      <c r="Q160">
        <v>1440</v>
      </c>
      <c r="R160">
        <v>1</v>
      </c>
      <c r="S160">
        <v>44</v>
      </c>
      <c r="T160">
        <v>3.06</v>
      </c>
      <c r="U160">
        <v>0</v>
      </c>
      <c r="V160">
        <v>0</v>
      </c>
      <c r="W160">
        <v>0</v>
      </c>
      <c r="X160">
        <v>0</v>
      </c>
      <c r="Y160">
        <v>0</v>
      </c>
      <c r="Z160">
        <v>0</v>
      </c>
      <c r="AA160">
        <v>0</v>
      </c>
      <c r="AB160">
        <v>0</v>
      </c>
      <c r="AC160">
        <v>0</v>
      </c>
      <c r="AD160">
        <v>0</v>
      </c>
      <c r="AE160">
        <v>0</v>
      </c>
      <c r="AF160">
        <v>0</v>
      </c>
      <c r="AG160" t="s">
        <v>547</v>
      </c>
      <c r="AH160" s="21" t="s">
        <v>571</v>
      </c>
      <c r="AI160" s="21">
        <v>345.36</v>
      </c>
      <c r="AJ160" s="21">
        <v>96.944444444444443</v>
      </c>
      <c r="AK160" s="21" t="s">
        <v>2063</v>
      </c>
      <c r="AL160" t="s">
        <v>70</v>
      </c>
      <c r="AM160" t="s">
        <v>2033</v>
      </c>
    </row>
    <row r="161" spans="1:39" x14ac:dyDescent="0.35">
      <c r="A161" t="s">
        <v>2483</v>
      </c>
      <c r="B161" t="s">
        <v>2481</v>
      </c>
      <c r="C161" t="s">
        <v>128</v>
      </c>
      <c r="D161" t="s">
        <v>2482</v>
      </c>
      <c r="E161" t="s">
        <v>136</v>
      </c>
      <c r="F161">
        <v>4</v>
      </c>
      <c r="G161" t="s">
        <v>2055</v>
      </c>
      <c r="H161" t="s">
        <v>2056</v>
      </c>
      <c r="I161" t="s">
        <v>38</v>
      </c>
      <c r="J161" t="s">
        <v>113</v>
      </c>
      <c r="K161" t="s">
        <v>68</v>
      </c>
      <c r="L161" t="s">
        <v>2058</v>
      </c>
      <c r="M161" t="s">
        <v>2059</v>
      </c>
      <c r="N161">
        <v>2</v>
      </c>
      <c r="O161">
        <v>762</v>
      </c>
      <c r="P161">
        <v>52.92</v>
      </c>
      <c r="Q161">
        <v>1440</v>
      </c>
      <c r="R161">
        <v>1</v>
      </c>
      <c r="S161">
        <v>684</v>
      </c>
      <c r="T161">
        <v>47.5</v>
      </c>
      <c r="U161">
        <v>1</v>
      </c>
      <c r="V161">
        <v>78</v>
      </c>
      <c r="W161">
        <v>5.42</v>
      </c>
      <c r="X161">
        <v>0</v>
      </c>
      <c r="Y161">
        <v>0</v>
      </c>
      <c r="Z161">
        <v>0</v>
      </c>
      <c r="AA161">
        <v>0</v>
      </c>
      <c r="AB161">
        <v>0</v>
      </c>
      <c r="AC161">
        <v>0</v>
      </c>
      <c r="AD161">
        <v>0</v>
      </c>
      <c r="AE161">
        <v>0</v>
      </c>
      <c r="AF161">
        <v>0</v>
      </c>
      <c r="AG161" t="s">
        <v>548</v>
      </c>
      <c r="AH161" s="21" t="s">
        <v>571</v>
      </c>
      <c r="AI161" s="21">
        <v>345.36</v>
      </c>
      <c r="AJ161" s="21">
        <v>47.083333333333336</v>
      </c>
      <c r="AK161" s="21" t="s">
        <v>2063</v>
      </c>
      <c r="AL161" t="s">
        <v>115</v>
      </c>
      <c r="AM161" t="s">
        <v>2032</v>
      </c>
    </row>
    <row r="162" spans="1:39" x14ac:dyDescent="0.35">
      <c r="A162" t="s">
        <v>26568</v>
      </c>
      <c r="B162" t="s">
        <v>2484</v>
      </c>
      <c r="C162" t="s">
        <v>128</v>
      </c>
      <c r="D162" t="s">
        <v>2482</v>
      </c>
      <c r="E162" t="s">
        <v>136</v>
      </c>
      <c r="F162">
        <v>4</v>
      </c>
      <c r="G162" t="s">
        <v>2055</v>
      </c>
      <c r="H162" t="s">
        <v>2056</v>
      </c>
      <c r="I162" t="s">
        <v>38</v>
      </c>
      <c r="J162" t="s">
        <v>113</v>
      </c>
      <c r="K162" t="s">
        <v>68</v>
      </c>
      <c r="L162" t="s">
        <v>2058</v>
      </c>
      <c r="M162" t="s">
        <v>2059</v>
      </c>
      <c r="N162">
        <v>0</v>
      </c>
      <c r="O162">
        <v>0</v>
      </c>
      <c r="P162">
        <v>0</v>
      </c>
      <c r="Q162">
        <v>1440</v>
      </c>
      <c r="R162">
        <v>0</v>
      </c>
      <c r="S162">
        <v>0</v>
      </c>
      <c r="T162">
        <v>0</v>
      </c>
      <c r="U162">
        <v>0</v>
      </c>
      <c r="V162">
        <v>0</v>
      </c>
      <c r="W162">
        <v>0</v>
      </c>
      <c r="X162">
        <v>0</v>
      </c>
      <c r="Y162">
        <v>0</v>
      </c>
      <c r="Z162">
        <v>0</v>
      </c>
      <c r="AA162">
        <v>0</v>
      </c>
      <c r="AB162">
        <v>0</v>
      </c>
      <c r="AC162">
        <v>0</v>
      </c>
      <c r="AD162">
        <v>0</v>
      </c>
      <c r="AE162">
        <v>0</v>
      </c>
      <c r="AF162">
        <v>0</v>
      </c>
      <c r="AG162" t="s">
        <v>549</v>
      </c>
      <c r="AH162" s="21" t="s">
        <v>571</v>
      </c>
      <c r="AI162" s="21">
        <v>345.36</v>
      </c>
      <c r="AJ162" s="21">
        <v>100</v>
      </c>
      <c r="AK162" s="21" t="s">
        <v>2063</v>
      </c>
      <c r="AL162" t="s">
        <v>115</v>
      </c>
      <c r="AM162" t="s">
        <v>2030</v>
      </c>
    </row>
    <row r="163" spans="1:39" x14ac:dyDescent="0.35">
      <c r="A163" t="s">
        <v>26693</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27398</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27518</v>
      </c>
      <c r="B165" t="s">
        <v>2493</v>
      </c>
      <c r="C165" t="s">
        <v>30185</v>
      </c>
      <c r="D165" t="s">
        <v>2494</v>
      </c>
      <c r="E165" t="s">
        <v>560</v>
      </c>
      <c r="F165">
        <v>1</v>
      </c>
      <c r="G165" t="s">
        <v>2055</v>
      </c>
      <c r="H165" t="s">
        <v>2056</v>
      </c>
      <c r="I165" t="s">
        <v>38</v>
      </c>
      <c r="J165" t="s">
        <v>67</v>
      </c>
      <c r="K165" t="s">
        <v>68</v>
      </c>
      <c r="L165" t="s">
        <v>2058</v>
      </c>
      <c r="M165" t="s">
        <v>2059</v>
      </c>
      <c r="N165">
        <v>1</v>
      </c>
      <c r="O165">
        <v>39</v>
      </c>
      <c r="P165">
        <v>2.71</v>
      </c>
      <c r="Q165">
        <v>1440</v>
      </c>
      <c r="R165">
        <v>1</v>
      </c>
      <c r="S165">
        <v>39</v>
      </c>
      <c r="T165">
        <v>2.71</v>
      </c>
      <c r="U165">
        <v>0</v>
      </c>
      <c r="V165">
        <v>0</v>
      </c>
      <c r="W165">
        <v>0</v>
      </c>
      <c r="X165">
        <v>0</v>
      </c>
      <c r="Y165">
        <v>0</v>
      </c>
      <c r="Z165">
        <v>0</v>
      </c>
      <c r="AA165">
        <v>0</v>
      </c>
      <c r="AB165">
        <v>0</v>
      </c>
      <c r="AC165">
        <v>0</v>
      </c>
      <c r="AD165">
        <v>0</v>
      </c>
      <c r="AE165">
        <v>0</v>
      </c>
      <c r="AF165">
        <v>0</v>
      </c>
      <c r="AG165" t="s">
        <v>552</v>
      </c>
      <c r="AH165" s="21" t="s">
        <v>571</v>
      </c>
      <c r="AI165" s="21">
        <v>345.36</v>
      </c>
      <c r="AJ165" s="21">
        <v>97.291666666666671</v>
      </c>
      <c r="AK165" s="21" t="s">
        <v>2060</v>
      </c>
      <c r="AL165" t="s">
        <v>70</v>
      </c>
      <c r="AM165" t="s">
        <v>2030</v>
      </c>
    </row>
    <row r="166" spans="1:39" x14ac:dyDescent="0.35">
      <c r="A166" t="s">
        <v>29641</v>
      </c>
      <c r="B166" t="s">
        <v>2496</v>
      </c>
      <c r="C166" t="s">
        <v>81</v>
      </c>
      <c r="D166" t="s">
        <v>2497</v>
      </c>
      <c r="E166" t="s">
        <v>560</v>
      </c>
      <c r="F166">
        <v>1</v>
      </c>
      <c r="G166" t="s">
        <v>2055</v>
      </c>
      <c r="H166" t="s">
        <v>2056</v>
      </c>
      <c r="I166" t="s">
        <v>38</v>
      </c>
      <c r="J166" t="s">
        <v>82</v>
      </c>
      <c r="K166" t="s">
        <v>68</v>
      </c>
      <c r="L166" t="s">
        <v>2058</v>
      </c>
      <c r="M166" t="s">
        <v>2059</v>
      </c>
      <c r="N166">
        <v>2</v>
      </c>
      <c r="O166">
        <v>67</v>
      </c>
      <c r="P166">
        <v>4.6500000000000004</v>
      </c>
      <c r="Q166">
        <v>1440</v>
      </c>
      <c r="R166">
        <v>1</v>
      </c>
      <c r="S166">
        <v>28</v>
      </c>
      <c r="T166">
        <v>1.94</v>
      </c>
      <c r="U166">
        <v>1</v>
      </c>
      <c r="V166">
        <v>39</v>
      </c>
      <c r="W166">
        <v>2.71</v>
      </c>
      <c r="X166">
        <v>0</v>
      </c>
      <c r="Y166">
        <v>0</v>
      </c>
      <c r="Z166">
        <v>0</v>
      </c>
      <c r="AA166">
        <v>0</v>
      </c>
      <c r="AB166">
        <v>0</v>
      </c>
      <c r="AC166">
        <v>0</v>
      </c>
      <c r="AD166">
        <v>0</v>
      </c>
      <c r="AE166">
        <v>0</v>
      </c>
      <c r="AF166">
        <v>0</v>
      </c>
      <c r="AG166" t="s">
        <v>555</v>
      </c>
      <c r="AH166" s="21" t="s">
        <v>572</v>
      </c>
      <c r="AI166" s="21">
        <v>345.36</v>
      </c>
      <c r="AJ166" s="21">
        <v>95.347222222222229</v>
      </c>
      <c r="AK166" s="21" t="s">
        <v>2063</v>
      </c>
      <c r="AL166" t="s">
        <v>70</v>
      </c>
      <c r="AM166" t="s">
        <v>2030</v>
      </c>
    </row>
    <row r="167" spans="1:39" x14ac:dyDescent="0.35">
      <c r="A167" t="s">
        <v>29644</v>
      </c>
      <c r="B167" t="s">
        <v>2499</v>
      </c>
      <c r="C167" t="s">
        <v>81</v>
      </c>
      <c r="D167" t="s">
        <v>2500</v>
      </c>
      <c r="E167" t="s">
        <v>560</v>
      </c>
      <c r="F167">
        <v>1</v>
      </c>
      <c r="G167" t="s">
        <v>2055</v>
      </c>
      <c r="H167" t="s">
        <v>2056</v>
      </c>
      <c r="I167" t="s">
        <v>38</v>
      </c>
      <c r="J167" t="s">
        <v>82</v>
      </c>
      <c r="K167" t="s">
        <v>68</v>
      </c>
      <c r="L167" t="s">
        <v>2058</v>
      </c>
      <c r="M167" t="s">
        <v>2059</v>
      </c>
      <c r="N167">
        <v>0</v>
      </c>
      <c r="O167">
        <v>0</v>
      </c>
      <c r="P167">
        <v>0</v>
      </c>
      <c r="Q167">
        <v>1440</v>
      </c>
      <c r="R167">
        <v>0</v>
      </c>
      <c r="S167">
        <v>0</v>
      </c>
      <c r="T167">
        <v>0</v>
      </c>
      <c r="U167">
        <v>0</v>
      </c>
      <c r="V167">
        <v>0</v>
      </c>
      <c r="W167">
        <v>0</v>
      </c>
      <c r="X167">
        <v>0</v>
      </c>
      <c r="Y167">
        <v>0</v>
      </c>
      <c r="Z167">
        <v>0</v>
      </c>
      <c r="AA167">
        <v>0</v>
      </c>
      <c r="AB167">
        <v>0</v>
      </c>
      <c r="AC167">
        <v>0</v>
      </c>
      <c r="AD167">
        <v>0</v>
      </c>
      <c r="AE167">
        <v>0</v>
      </c>
      <c r="AF167">
        <v>0</v>
      </c>
      <c r="AG167" t="s">
        <v>556</v>
      </c>
      <c r="AH167" s="21" t="s">
        <v>572</v>
      </c>
      <c r="AI167" s="21">
        <v>345.36</v>
      </c>
      <c r="AJ167" s="21">
        <v>100</v>
      </c>
      <c r="AK167" s="21" t="s">
        <v>2060</v>
      </c>
      <c r="AL167" t="s">
        <v>70</v>
      </c>
      <c r="AM167" t="s">
        <v>2032</v>
      </c>
    </row>
    <row r="168" spans="1:39" x14ac:dyDescent="0.35">
      <c r="A168" t="s">
        <v>29938</v>
      </c>
      <c r="B168" t="s">
        <v>2502</v>
      </c>
      <c r="C168" t="s">
        <v>78</v>
      </c>
      <c r="D168" t="s">
        <v>2503</v>
      </c>
      <c r="E168" t="s">
        <v>560</v>
      </c>
      <c r="F168">
        <v>1</v>
      </c>
      <c r="G168" t="s">
        <v>2055</v>
      </c>
      <c r="H168" t="s">
        <v>2056</v>
      </c>
      <c r="I168" t="s">
        <v>38</v>
      </c>
      <c r="J168" t="s">
        <v>67</v>
      </c>
      <c r="K168" t="s">
        <v>68</v>
      </c>
      <c r="L168" t="s">
        <v>2058</v>
      </c>
      <c r="M168" t="s">
        <v>2170</v>
      </c>
      <c r="N168">
        <v>1</v>
      </c>
      <c r="O168">
        <v>25</v>
      </c>
      <c r="P168">
        <v>2.78</v>
      </c>
      <c r="Q168">
        <v>900</v>
      </c>
      <c r="R168">
        <v>1</v>
      </c>
      <c r="S168">
        <v>25</v>
      </c>
      <c r="T168">
        <v>2.78</v>
      </c>
      <c r="U168">
        <v>0</v>
      </c>
      <c r="V168">
        <v>0</v>
      </c>
      <c r="W168">
        <v>0</v>
      </c>
      <c r="X168">
        <v>0</v>
      </c>
      <c r="Y168">
        <v>0</v>
      </c>
      <c r="Z168">
        <v>0</v>
      </c>
      <c r="AA168">
        <v>0</v>
      </c>
      <c r="AB168">
        <v>0</v>
      </c>
      <c r="AC168">
        <v>0</v>
      </c>
      <c r="AD168">
        <v>0</v>
      </c>
      <c r="AE168">
        <v>0</v>
      </c>
      <c r="AF168">
        <v>0</v>
      </c>
      <c r="AG168" t="s">
        <v>557</v>
      </c>
      <c r="AH168" s="21" t="s">
        <v>570</v>
      </c>
      <c r="AI168" s="21">
        <v>216</v>
      </c>
      <c r="AJ168" s="21">
        <v>97.222222222222229</v>
      </c>
      <c r="AK168" s="21" t="s">
        <v>2060</v>
      </c>
      <c r="AL168" t="s">
        <v>70</v>
      </c>
      <c r="AM168" t="s">
        <v>2033</v>
      </c>
    </row>
  </sheetData>
  <autoFilter ref="A5:AH5" xr:uid="{74375372-C883-48B4-9F9B-5A15F798A0C8}"/>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9EEA-E3F8-4E42-BC6D-AE18A0BE6499}">
  <dimension ref="A1:AM168"/>
  <sheetViews>
    <sheetView workbookViewId="0">
      <selection activeCell="C2" sqref="C2:H2"/>
    </sheetView>
  </sheetViews>
  <sheetFormatPr defaultRowHeight="14.5" x14ac:dyDescent="0.35"/>
  <cols>
    <col min="4" max="4" width="15.6328125" customWidth="1"/>
  </cols>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31237</v>
      </c>
      <c r="D2" s="8" t="s">
        <v>51</v>
      </c>
      <c r="G2" t="s">
        <v>31237</v>
      </c>
    </row>
    <row r="3" spans="1:39" x14ac:dyDescent="0.35">
      <c r="B3" s="9" t="s">
        <v>52</v>
      </c>
      <c r="C3" s="10">
        <f>100-(D3/E3*100)</f>
        <v>99.248655913978496</v>
      </c>
      <c r="D3" s="11">
        <f>SUBTOTAL(9,O7:O99999)</f>
        <v>1677</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t="e">
        <f>+E3/F3/DAY(G2)</f>
        <v>#VALUE!</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1</v>
      </c>
      <c r="O8">
        <v>32</v>
      </c>
      <c r="P8">
        <v>2.2200000000000002</v>
      </c>
      <c r="Q8">
        <v>1440</v>
      </c>
      <c r="R8">
        <v>1</v>
      </c>
      <c r="S8">
        <v>32</v>
      </c>
      <c r="T8">
        <v>2.2200000000000002</v>
      </c>
      <c r="U8">
        <v>0</v>
      </c>
      <c r="V8">
        <v>0</v>
      </c>
      <c r="W8">
        <v>0</v>
      </c>
      <c r="X8">
        <v>0</v>
      </c>
      <c r="Y8">
        <v>0</v>
      </c>
      <c r="Z8">
        <v>0</v>
      </c>
      <c r="AA8">
        <v>0</v>
      </c>
      <c r="AB8">
        <v>0</v>
      </c>
      <c r="AC8">
        <v>0</v>
      </c>
      <c r="AD8">
        <v>0</v>
      </c>
      <c r="AE8">
        <v>0</v>
      </c>
      <c r="AF8">
        <v>0</v>
      </c>
      <c r="AG8" t="s">
        <v>393</v>
      </c>
      <c r="AH8" s="21" t="s">
        <v>572</v>
      </c>
      <c r="AI8" s="21">
        <v>345.36</v>
      </c>
      <c r="AJ8" s="21">
        <v>97.777777777777771</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1</v>
      </c>
      <c r="O11">
        <v>35</v>
      </c>
      <c r="P11">
        <v>2.4300000000000002</v>
      </c>
      <c r="Q11">
        <v>1440</v>
      </c>
      <c r="R11">
        <v>1</v>
      </c>
      <c r="S11">
        <v>35</v>
      </c>
      <c r="T11">
        <v>2.4300000000000002</v>
      </c>
      <c r="U11">
        <v>0</v>
      </c>
      <c r="V11">
        <v>0</v>
      </c>
      <c r="W11">
        <v>0</v>
      </c>
      <c r="X11">
        <v>0</v>
      </c>
      <c r="Y11">
        <v>0</v>
      </c>
      <c r="Z11">
        <v>0</v>
      </c>
      <c r="AA11">
        <v>0</v>
      </c>
      <c r="AB11">
        <v>0</v>
      </c>
      <c r="AC11">
        <v>0</v>
      </c>
      <c r="AD11">
        <v>0</v>
      </c>
      <c r="AE11">
        <v>0</v>
      </c>
      <c r="AF11">
        <v>0</v>
      </c>
      <c r="AG11" t="s">
        <v>396</v>
      </c>
      <c r="AH11" s="21" t="s">
        <v>572</v>
      </c>
      <c r="AI11" s="21">
        <v>345.36</v>
      </c>
      <c r="AJ11" s="21">
        <v>97.569444444444443</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1</v>
      </c>
      <c r="O15">
        <v>26</v>
      </c>
      <c r="P15">
        <v>1.81</v>
      </c>
      <c r="Q15">
        <v>1440</v>
      </c>
      <c r="R15">
        <v>0</v>
      </c>
      <c r="S15">
        <v>0</v>
      </c>
      <c r="T15">
        <v>0</v>
      </c>
      <c r="U15">
        <v>1</v>
      </c>
      <c r="V15">
        <v>26</v>
      </c>
      <c r="W15">
        <v>1.81</v>
      </c>
      <c r="X15">
        <v>0</v>
      </c>
      <c r="Y15">
        <v>0</v>
      </c>
      <c r="Z15">
        <v>0</v>
      </c>
      <c r="AA15">
        <v>0</v>
      </c>
      <c r="AB15">
        <v>0</v>
      </c>
      <c r="AC15">
        <v>0</v>
      </c>
      <c r="AD15">
        <v>0</v>
      </c>
      <c r="AE15">
        <v>0</v>
      </c>
      <c r="AF15">
        <v>0</v>
      </c>
      <c r="AG15" t="s">
        <v>400</v>
      </c>
      <c r="AH15" s="21" t="s">
        <v>572</v>
      </c>
      <c r="AI15" s="21">
        <v>345.36</v>
      </c>
      <c r="AJ15" s="21">
        <v>98.194444444444443</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0</v>
      </c>
      <c r="O20">
        <v>0</v>
      </c>
      <c r="P20">
        <v>0</v>
      </c>
      <c r="Q20">
        <v>1440</v>
      </c>
      <c r="R20">
        <v>0</v>
      </c>
      <c r="S20">
        <v>0</v>
      </c>
      <c r="T20">
        <v>0</v>
      </c>
      <c r="U20">
        <v>0</v>
      </c>
      <c r="V20">
        <v>0</v>
      </c>
      <c r="W20">
        <v>0</v>
      </c>
      <c r="X20">
        <v>0</v>
      </c>
      <c r="Y20">
        <v>0</v>
      </c>
      <c r="Z20">
        <v>0</v>
      </c>
      <c r="AA20">
        <v>0</v>
      </c>
      <c r="AB20">
        <v>0</v>
      </c>
      <c r="AC20">
        <v>0</v>
      </c>
      <c r="AD20">
        <v>0</v>
      </c>
      <c r="AE20">
        <v>0</v>
      </c>
      <c r="AF20">
        <v>0</v>
      </c>
      <c r="AG20" t="s">
        <v>405</v>
      </c>
      <c r="AH20" s="21" t="s">
        <v>572</v>
      </c>
      <c r="AI20" s="21">
        <v>345.36</v>
      </c>
      <c r="AJ20" s="21">
        <v>100</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1</v>
      </c>
      <c r="O22">
        <v>66</v>
      </c>
      <c r="P22">
        <v>4.58</v>
      </c>
      <c r="Q22">
        <v>1440</v>
      </c>
      <c r="R22">
        <v>1</v>
      </c>
      <c r="S22">
        <v>66</v>
      </c>
      <c r="T22">
        <v>4.58</v>
      </c>
      <c r="U22">
        <v>0</v>
      </c>
      <c r="V22">
        <v>0</v>
      </c>
      <c r="W22">
        <v>0</v>
      </c>
      <c r="X22">
        <v>0</v>
      </c>
      <c r="Y22">
        <v>0</v>
      </c>
      <c r="Z22">
        <v>0</v>
      </c>
      <c r="AA22">
        <v>0</v>
      </c>
      <c r="AB22">
        <v>0</v>
      </c>
      <c r="AC22">
        <v>0</v>
      </c>
      <c r="AD22">
        <v>0</v>
      </c>
      <c r="AE22">
        <v>0</v>
      </c>
      <c r="AF22">
        <v>0</v>
      </c>
      <c r="AG22" t="s">
        <v>407</v>
      </c>
      <c r="AH22" s="21" t="s">
        <v>572</v>
      </c>
      <c r="AI22" s="21">
        <v>345.36</v>
      </c>
      <c r="AJ22" s="21">
        <v>95.416666666666671</v>
      </c>
      <c r="AK22" s="21" t="s">
        <v>2063</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0</v>
      </c>
      <c r="O24">
        <v>0</v>
      </c>
      <c r="P24">
        <v>0</v>
      </c>
      <c r="Q24">
        <v>1440</v>
      </c>
      <c r="R24">
        <v>0</v>
      </c>
      <c r="S24">
        <v>0</v>
      </c>
      <c r="T24">
        <v>0</v>
      </c>
      <c r="U24">
        <v>0</v>
      </c>
      <c r="V24">
        <v>0</v>
      </c>
      <c r="W24">
        <v>0</v>
      </c>
      <c r="X24">
        <v>0</v>
      </c>
      <c r="Y24">
        <v>0</v>
      </c>
      <c r="Z24">
        <v>0</v>
      </c>
      <c r="AA24">
        <v>0</v>
      </c>
      <c r="AB24">
        <v>0</v>
      </c>
      <c r="AC24">
        <v>0</v>
      </c>
      <c r="AD24">
        <v>0</v>
      </c>
      <c r="AE24">
        <v>0</v>
      </c>
      <c r="AF24">
        <v>0</v>
      </c>
      <c r="AG24" t="s">
        <v>409</v>
      </c>
      <c r="AH24" s="21" t="s">
        <v>572</v>
      </c>
      <c r="AI24" s="21">
        <v>345.36</v>
      </c>
      <c r="AJ24" s="21">
        <v>100</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2060</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0</v>
      </c>
      <c r="P31">
        <v>0</v>
      </c>
      <c r="Q31">
        <v>1440</v>
      </c>
      <c r="R31">
        <v>0</v>
      </c>
      <c r="S31">
        <v>0</v>
      </c>
      <c r="T31">
        <v>0</v>
      </c>
      <c r="U31">
        <v>0</v>
      </c>
      <c r="V31">
        <v>0</v>
      </c>
      <c r="W31">
        <v>0</v>
      </c>
      <c r="X31">
        <v>0</v>
      </c>
      <c r="Y31">
        <v>0</v>
      </c>
      <c r="Z31">
        <v>0</v>
      </c>
      <c r="AA31">
        <v>0</v>
      </c>
      <c r="AB31">
        <v>0</v>
      </c>
      <c r="AC31">
        <v>0</v>
      </c>
      <c r="AD31">
        <v>0</v>
      </c>
      <c r="AE31">
        <v>0</v>
      </c>
      <c r="AF31">
        <v>0</v>
      </c>
      <c r="AG31" t="s">
        <v>416</v>
      </c>
      <c r="AH31" s="21" t="s">
        <v>571</v>
      </c>
      <c r="AI31" s="21">
        <v>345.36</v>
      </c>
      <c r="AJ31" s="21">
        <v>100</v>
      </c>
      <c r="AK31" s="21" t="s">
        <v>2063</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2060</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2</v>
      </c>
      <c r="O39">
        <v>42</v>
      </c>
      <c r="P39">
        <v>2.92</v>
      </c>
      <c r="Q39">
        <v>1440</v>
      </c>
      <c r="R39">
        <v>0</v>
      </c>
      <c r="S39">
        <v>0</v>
      </c>
      <c r="T39">
        <v>0</v>
      </c>
      <c r="U39">
        <v>2</v>
      </c>
      <c r="V39">
        <v>42</v>
      </c>
      <c r="W39">
        <v>2.92</v>
      </c>
      <c r="X39">
        <v>0</v>
      </c>
      <c r="Y39">
        <v>0</v>
      </c>
      <c r="Z39">
        <v>0</v>
      </c>
      <c r="AA39">
        <v>0</v>
      </c>
      <c r="AB39">
        <v>0</v>
      </c>
      <c r="AC39">
        <v>0</v>
      </c>
      <c r="AD39">
        <v>0</v>
      </c>
      <c r="AE39">
        <v>0</v>
      </c>
      <c r="AF39">
        <v>0</v>
      </c>
      <c r="AG39" t="s">
        <v>426</v>
      </c>
      <c r="AH39" s="21" t="s">
        <v>569</v>
      </c>
      <c r="AI39" s="21">
        <v>345.36</v>
      </c>
      <c r="AJ39" s="21">
        <v>97.083333333333329</v>
      </c>
      <c r="AK39" s="21" t="s">
        <v>2063</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0</v>
      </c>
      <c r="O40">
        <v>0</v>
      </c>
      <c r="P40">
        <v>0</v>
      </c>
      <c r="Q40">
        <v>1440</v>
      </c>
      <c r="R40">
        <v>0</v>
      </c>
      <c r="S40">
        <v>0</v>
      </c>
      <c r="T40">
        <v>0</v>
      </c>
      <c r="U40">
        <v>0</v>
      </c>
      <c r="V40">
        <v>0</v>
      </c>
      <c r="W40">
        <v>0</v>
      </c>
      <c r="X40">
        <v>0</v>
      </c>
      <c r="Y40">
        <v>0</v>
      </c>
      <c r="Z40">
        <v>0</v>
      </c>
      <c r="AA40">
        <v>0</v>
      </c>
      <c r="AB40">
        <v>0</v>
      </c>
      <c r="AC40">
        <v>0</v>
      </c>
      <c r="AD40">
        <v>0</v>
      </c>
      <c r="AE40">
        <v>0</v>
      </c>
      <c r="AF40">
        <v>0</v>
      </c>
      <c r="AG40" t="s">
        <v>427</v>
      </c>
      <c r="AH40" s="21" t="s">
        <v>569</v>
      </c>
      <c r="AI40" s="21">
        <v>345.36</v>
      </c>
      <c r="AJ40" s="21">
        <v>100</v>
      </c>
      <c r="AK40" s="21" t="s">
        <v>2060</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2063</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0</v>
      </c>
      <c r="O47">
        <v>0</v>
      </c>
      <c r="P47">
        <v>0</v>
      </c>
      <c r="Q47">
        <v>1440</v>
      </c>
      <c r="R47">
        <v>0</v>
      </c>
      <c r="S47">
        <v>0</v>
      </c>
      <c r="T47">
        <v>0</v>
      </c>
      <c r="U47">
        <v>0</v>
      </c>
      <c r="V47">
        <v>0</v>
      </c>
      <c r="W47">
        <v>0</v>
      </c>
      <c r="X47">
        <v>0</v>
      </c>
      <c r="Y47">
        <v>0</v>
      </c>
      <c r="Z47">
        <v>0</v>
      </c>
      <c r="AA47">
        <v>0</v>
      </c>
      <c r="AB47">
        <v>0</v>
      </c>
      <c r="AC47">
        <v>0</v>
      </c>
      <c r="AD47">
        <v>0</v>
      </c>
      <c r="AE47">
        <v>0</v>
      </c>
      <c r="AF47">
        <v>0</v>
      </c>
      <c r="AG47" t="s">
        <v>437</v>
      </c>
      <c r="AH47" s="21" t="s">
        <v>569</v>
      </c>
      <c r="AI47" s="21">
        <v>345.36</v>
      </c>
      <c r="AJ47" s="21">
        <v>100</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0</v>
      </c>
      <c r="O48">
        <v>0</v>
      </c>
      <c r="P48">
        <v>0</v>
      </c>
      <c r="Q48">
        <v>1440</v>
      </c>
      <c r="R48">
        <v>0</v>
      </c>
      <c r="S48">
        <v>0</v>
      </c>
      <c r="T48">
        <v>0</v>
      </c>
      <c r="U48">
        <v>0</v>
      </c>
      <c r="V48">
        <v>0</v>
      </c>
      <c r="W48">
        <v>0</v>
      </c>
      <c r="X48">
        <v>0</v>
      </c>
      <c r="Y48">
        <v>0</v>
      </c>
      <c r="Z48">
        <v>0</v>
      </c>
      <c r="AA48">
        <v>0</v>
      </c>
      <c r="AB48">
        <v>0</v>
      </c>
      <c r="AC48">
        <v>0</v>
      </c>
      <c r="AD48">
        <v>0</v>
      </c>
      <c r="AE48">
        <v>0</v>
      </c>
      <c r="AF48">
        <v>0</v>
      </c>
      <c r="AG48" t="s">
        <v>438</v>
      </c>
      <c r="AH48" s="21" t="s">
        <v>572</v>
      </c>
      <c r="AI48" s="21">
        <v>345.36</v>
      </c>
      <c r="AJ48" s="21">
        <v>100</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2063</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2063</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1</v>
      </c>
      <c r="O51">
        <v>25</v>
      </c>
      <c r="P51">
        <v>2.78</v>
      </c>
      <c r="Q51">
        <v>900</v>
      </c>
      <c r="R51">
        <v>1</v>
      </c>
      <c r="S51">
        <v>25</v>
      </c>
      <c r="T51">
        <v>2.78</v>
      </c>
      <c r="U51">
        <v>0</v>
      </c>
      <c r="V51">
        <v>0</v>
      </c>
      <c r="W51">
        <v>0</v>
      </c>
      <c r="X51">
        <v>0</v>
      </c>
      <c r="Y51">
        <v>0</v>
      </c>
      <c r="Z51">
        <v>0</v>
      </c>
      <c r="AA51">
        <v>0</v>
      </c>
      <c r="AB51">
        <v>0</v>
      </c>
      <c r="AC51">
        <v>0</v>
      </c>
      <c r="AD51">
        <v>0</v>
      </c>
      <c r="AE51">
        <v>0</v>
      </c>
      <c r="AF51">
        <v>0</v>
      </c>
      <c r="AG51" t="s">
        <v>441</v>
      </c>
      <c r="AH51" s="21" t="s">
        <v>572</v>
      </c>
      <c r="AI51" s="21">
        <v>216</v>
      </c>
      <c r="AJ51" s="21">
        <v>97.222222222222229</v>
      </c>
      <c r="AK51" s="21" t="s">
        <v>2063</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0</v>
      </c>
      <c r="O55">
        <v>0</v>
      </c>
      <c r="P55">
        <v>0</v>
      </c>
      <c r="Q55">
        <v>1440</v>
      </c>
      <c r="R55">
        <v>0</v>
      </c>
      <c r="S55">
        <v>0</v>
      </c>
      <c r="T55">
        <v>0</v>
      </c>
      <c r="U55">
        <v>0</v>
      </c>
      <c r="V55">
        <v>0</v>
      </c>
      <c r="W55">
        <v>0</v>
      </c>
      <c r="X55">
        <v>0</v>
      </c>
      <c r="Y55">
        <v>0</v>
      </c>
      <c r="Z55">
        <v>0</v>
      </c>
      <c r="AA55">
        <v>0</v>
      </c>
      <c r="AB55">
        <v>0</v>
      </c>
      <c r="AC55">
        <v>0</v>
      </c>
      <c r="AD55">
        <v>0</v>
      </c>
      <c r="AE55">
        <v>0</v>
      </c>
      <c r="AF55">
        <v>0</v>
      </c>
      <c r="AG55" t="s">
        <v>446</v>
      </c>
      <c r="AH55" s="21" t="s">
        <v>572</v>
      </c>
      <c r="AI55" s="21">
        <v>345.36</v>
      </c>
      <c r="AJ55" s="21">
        <v>100</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0</v>
      </c>
      <c r="O57">
        <v>0</v>
      </c>
      <c r="P57">
        <v>0</v>
      </c>
      <c r="Q57">
        <v>900</v>
      </c>
      <c r="R57">
        <v>0</v>
      </c>
      <c r="S57">
        <v>0</v>
      </c>
      <c r="T57">
        <v>0</v>
      </c>
      <c r="U57">
        <v>0</v>
      </c>
      <c r="V57">
        <v>0</v>
      </c>
      <c r="W57">
        <v>0</v>
      </c>
      <c r="X57">
        <v>0</v>
      </c>
      <c r="Y57">
        <v>0</v>
      </c>
      <c r="Z57">
        <v>0</v>
      </c>
      <c r="AA57">
        <v>0</v>
      </c>
      <c r="AB57">
        <v>0</v>
      </c>
      <c r="AC57">
        <v>0</v>
      </c>
      <c r="AD57">
        <v>0</v>
      </c>
      <c r="AE57">
        <v>0</v>
      </c>
      <c r="AF57">
        <v>0</v>
      </c>
      <c r="AG57" t="s">
        <v>448</v>
      </c>
      <c r="AH57" s="21" t="s">
        <v>572</v>
      </c>
      <c r="AI57" s="21">
        <v>216</v>
      </c>
      <c r="AJ57" s="21">
        <v>100</v>
      </c>
      <c r="AK57" s="21" t="s">
        <v>2063</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1</v>
      </c>
      <c r="O58">
        <v>32</v>
      </c>
      <c r="P58">
        <v>3.56</v>
      </c>
      <c r="Q58">
        <v>900</v>
      </c>
      <c r="R58">
        <v>1</v>
      </c>
      <c r="S58">
        <v>32</v>
      </c>
      <c r="T58">
        <v>3.56</v>
      </c>
      <c r="U58">
        <v>0</v>
      </c>
      <c r="V58">
        <v>0</v>
      </c>
      <c r="W58">
        <v>0</v>
      </c>
      <c r="X58">
        <v>0</v>
      </c>
      <c r="Y58">
        <v>0</v>
      </c>
      <c r="Z58">
        <v>0</v>
      </c>
      <c r="AA58">
        <v>0</v>
      </c>
      <c r="AB58">
        <v>0</v>
      </c>
      <c r="AC58">
        <v>0</v>
      </c>
      <c r="AD58">
        <v>0</v>
      </c>
      <c r="AE58">
        <v>0</v>
      </c>
      <c r="AF58">
        <v>0</v>
      </c>
      <c r="AG58" t="s">
        <v>449</v>
      </c>
      <c r="AH58" s="21" t="s">
        <v>572</v>
      </c>
      <c r="AI58" s="21">
        <v>216</v>
      </c>
      <c r="AJ58" s="21">
        <v>96.444444444444443</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1</v>
      </c>
      <c r="O59">
        <v>56</v>
      </c>
      <c r="P59">
        <v>5.49</v>
      </c>
      <c r="Q59">
        <v>1020</v>
      </c>
      <c r="R59">
        <v>0</v>
      </c>
      <c r="S59">
        <v>0</v>
      </c>
      <c r="T59">
        <v>0</v>
      </c>
      <c r="U59">
        <v>1</v>
      </c>
      <c r="V59">
        <v>56</v>
      </c>
      <c r="W59">
        <v>5.49</v>
      </c>
      <c r="X59">
        <v>0</v>
      </c>
      <c r="Y59">
        <v>0</v>
      </c>
      <c r="Z59">
        <v>0</v>
      </c>
      <c r="AA59">
        <v>0</v>
      </c>
      <c r="AB59">
        <v>0</v>
      </c>
      <c r="AC59">
        <v>0</v>
      </c>
      <c r="AD59">
        <v>0</v>
      </c>
      <c r="AE59">
        <v>0</v>
      </c>
      <c r="AF59">
        <v>0</v>
      </c>
      <c r="AG59" t="s">
        <v>450</v>
      </c>
      <c r="AH59" s="21" t="s">
        <v>571</v>
      </c>
      <c r="AI59" s="21">
        <v>244.8</v>
      </c>
      <c r="AJ59" s="21">
        <v>94.509803921568633</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2060</v>
      </c>
      <c r="AL64" t="s">
        <v>70</v>
      </c>
      <c r="AM64" t="s">
        <v>2030</v>
      </c>
    </row>
    <row r="65" spans="1:39" x14ac:dyDescent="0.35">
      <c r="A65" t="s">
        <v>6340</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6344</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6348</v>
      </c>
      <c r="B67" t="s">
        <v>2215</v>
      </c>
      <c r="C67" t="s">
        <v>128</v>
      </c>
      <c r="D67" t="s">
        <v>2216</v>
      </c>
      <c r="E67" t="s">
        <v>112</v>
      </c>
      <c r="F67">
        <v>1</v>
      </c>
      <c r="G67" t="s">
        <v>2055</v>
      </c>
      <c r="H67" t="s">
        <v>2056</v>
      </c>
      <c r="I67" t="s">
        <v>38</v>
      </c>
      <c r="J67" t="s">
        <v>113</v>
      </c>
      <c r="K67" t="s">
        <v>68</v>
      </c>
      <c r="L67" t="s">
        <v>2058</v>
      </c>
      <c r="M67" t="s">
        <v>2059</v>
      </c>
      <c r="N67">
        <v>1</v>
      </c>
      <c r="O67">
        <v>44</v>
      </c>
      <c r="P67">
        <v>3.06</v>
      </c>
      <c r="Q67">
        <v>1440</v>
      </c>
      <c r="R67">
        <v>1</v>
      </c>
      <c r="S67">
        <v>44</v>
      </c>
      <c r="T67">
        <v>3.06</v>
      </c>
      <c r="U67">
        <v>0</v>
      </c>
      <c r="V67">
        <v>0</v>
      </c>
      <c r="W67">
        <v>0</v>
      </c>
      <c r="X67">
        <v>0</v>
      </c>
      <c r="Y67">
        <v>0</v>
      </c>
      <c r="Z67">
        <v>0</v>
      </c>
      <c r="AA67">
        <v>0</v>
      </c>
      <c r="AB67">
        <v>0</v>
      </c>
      <c r="AC67">
        <v>0</v>
      </c>
      <c r="AD67">
        <v>0</v>
      </c>
      <c r="AE67">
        <v>0</v>
      </c>
      <c r="AF67">
        <v>0</v>
      </c>
      <c r="AG67" t="s">
        <v>461</v>
      </c>
      <c r="AH67" s="21" t="s">
        <v>572</v>
      </c>
      <c r="AI67" s="21">
        <v>345.36</v>
      </c>
      <c r="AJ67" s="21">
        <v>96.944444444444443</v>
      </c>
      <c r="AK67" s="21" t="s">
        <v>2060</v>
      </c>
      <c r="AL67" t="s">
        <v>115</v>
      </c>
      <c r="AM67" t="s">
        <v>2031</v>
      </c>
    </row>
    <row r="68" spans="1:39" x14ac:dyDescent="0.35">
      <c r="A68" t="s">
        <v>6435</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6680</v>
      </c>
      <c r="B69" t="s">
        <v>2220</v>
      </c>
      <c r="C69" t="s">
        <v>100</v>
      </c>
      <c r="D69" t="s">
        <v>2221</v>
      </c>
      <c r="E69" t="s">
        <v>560</v>
      </c>
      <c r="F69">
        <v>1</v>
      </c>
      <c r="G69" t="s">
        <v>2055</v>
      </c>
      <c r="H69" t="s">
        <v>2056</v>
      </c>
      <c r="I69" t="s">
        <v>38</v>
      </c>
      <c r="J69" t="s">
        <v>67</v>
      </c>
      <c r="K69" t="s">
        <v>68</v>
      </c>
      <c r="L69" t="s">
        <v>2058</v>
      </c>
      <c r="M69" t="s">
        <v>2059</v>
      </c>
      <c r="N69">
        <v>0</v>
      </c>
      <c r="O69">
        <v>0</v>
      </c>
      <c r="P69">
        <v>0</v>
      </c>
      <c r="Q69">
        <v>1440</v>
      </c>
      <c r="R69">
        <v>0</v>
      </c>
      <c r="S69">
        <v>0</v>
      </c>
      <c r="T69">
        <v>0</v>
      </c>
      <c r="U69">
        <v>0</v>
      </c>
      <c r="V69">
        <v>0</v>
      </c>
      <c r="W69">
        <v>0</v>
      </c>
      <c r="X69">
        <v>0</v>
      </c>
      <c r="Y69">
        <v>0</v>
      </c>
      <c r="Z69">
        <v>0</v>
      </c>
      <c r="AA69">
        <v>0</v>
      </c>
      <c r="AB69">
        <v>0</v>
      </c>
      <c r="AC69">
        <v>0</v>
      </c>
      <c r="AD69">
        <v>0</v>
      </c>
      <c r="AE69">
        <v>0</v>
      </c>
      <c r="AF69">
        <v>0</v>
      </c>
      <c r="AG69" t="s">
        <v>463</v>
      </c>
      <c r="AH69" s="21" t="s">
        <v>571</v>
      </c>
      <c r="AI69" s="21">
        <v>345.36</v>
      </c>
      <c r="AJ69" s="21">
        <v>100</v>
      </c>
      <c r="AK69" s="21" t="s">
        <v>2063</v>
      </c>
      <c r="AL69" t="s">
        <v>70</v>
      </c>
      <c r="AM69" t="s">
        <v>2032</v>
      </c>
    </row>
    <row r="70" spans="1:39" x14ac:dyDescent="0.35">
      <c r="A70" t="s">
        <v>7025</v>
      </c>
      <c r="B70" t="s">
        <v>2223</v>
      </c>
      <c r="C70" t="s">
        <v>117</v>
      </c>
      <c r="D70" t="s">
        <v>2224</v>
      </c>
      <c r="E70" t="s">
        <v>560</v>
      </c>
      <c r="F70">
        <v>1</v>
      </c>
      <c r="G70" t="s">
        <v>2055</v>
      </c>
      <c r="H70" t="s">
        <v>2056</v>
      </c>
      <c r="I70" t="s">
        <v>38</v>
      </c>
      <c r="J70" t="s">
        <v>67</v>
      </c>
      <c r="K70" t="s">
        <v>68</v>
      </c>
      <c r="L70" t="s">
        <v>2058</v>
      </c>
      <c r="M70" t="s">
        <v>2225</v>
      </c>
      <c r="N70">
        <v>1</v>
      </c>
      <c r="O70">
        <v>50</v>
      </c>
      <c r="P70">
        <v>6.94</v>
      </c>
      <c r="Q70">
        <v>720</v>
      </c>
      <c r="R70">
        <v>1</v>
      </c>
      <c r="S70">
        <v>50</v>
      </c>
      <c r="T70">
        <v>6.94</v>
      </c>
      <c r="U70">
        <v>0</v>
      </c>
      <c r="V70">
        <v>0</v>
      </c>
      <c r="W70">
        <v>0</v>
      </c>
      <c r="X70">
        <v>0</v>
      </c>
      <c r="Y70">
        <v>0</v>
      </c>
      <c r="Z70">
        <v>0</v>
      </c>
      <c r="AA70">
        <v>0</v>
      </c>
      <c r="AB70">
        <v>0</v>
      </c>
      <c r="AC70">
        <v>0</v>
      </c>
      <c r="AD70">
        <v>0</v>
      </c>
      <c r="AE70">
        <v>0</v>
      </c>
      <c r="AF70">
        <v>0</v>
      </c>
      <c r="AG70" t="s">
        <v>464</v>
      </c>
      <c r="AH70" s="21" t="s">
        <v>572</v>
      </c>
      <c r="AI70" s="21">
        <v>172.79999999999998</v>
      </c>
      <c r="AJ70" s="21">
        <v>93.055555555555557</v>
      </c>
      <c r="AK70" s="21" t="s">
        <v>2063</v>
      </c>
      <c r="AL70" t="s">
        <v>70</v>
      </c>
      <c r="AM70" t="s">
        <v>2030</v>
      </c>
    </row>
    <row r="71" spans="1:39" x14ac:dyDescent="0.35">
      <c r="A71" t="s">
        <v>7038</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2063</v>
      </c>
      <c r="AL71" t="s">
        <v>70</v>
      </c>
      <c r="AM71" t="s">
        <v>2031</v>
      </c>
    </row>
    <row r="72" spans="1:39" x14ac:dyDescent="0.35">
      <c r="A72" t="s">
        <v>7042</v>
      </c>
      <c r="B72" t="s">
        <v>2230</v>
      </c>
      <c r="C72" t="s">
        <v>86</v>
      </c>
      <c r="D72" t="s">
        <v>2054</v>
      </c>
      <c r="E72" t="s">
        <v>72</v>
      </c>
      <c r="F72">
        <v>1</v>
      </c>
      <c r="G72" t="s">
        <v>2055</v>
      </c>
      <c r="H72" t="s">
        <v>2056</v>
      </c>
      <c r="I72" t="s">
        <v>38</v>
      </c>
      <c r="J72" t="s">
        <v>73</v>
      </c>
      <c r="K72" t="s">
        <v>68</v>
      </c>
      <c r="L72" t="s">
        <v>2058</v>
      </c>
      <c r="M72" t="s">
        <v>2059</v>
      </c>
      <c r="N72">
        <v>0</v>
      </c>
      <c r="O72">
        <v>0</v>
      </c>
      <c r="P72">
        <v>0</v>
      </c>
      <c r="Q72">
        <v>1440</v>
      </c>
      <c r="R72">
        <v>0</v>
      </c>
      <c r="S72">
        <v>0</v>
      </c>
      <c r="T72">
        <v>0</v>
      </c>
      <c r="U72">
        <v>0</v>
      </c>
      <c r="V72">
        <v>0</v>
      </c>
      <c r="W72">
        <v>0</v>
      </c>
      <c r="X72">
        <v>0</v>
      </c>
      <c r="Y72">
        <v>0</v>
      </c>
      <c r="Z72">
        <v>0</v>
      </c>
      <c r="AA72">
        <v>0</v>
      </c>
      <c r="AB72">
        <v>0</v>
      </c>
      <c r="AC72">
        <v>0</v>
      </c>
      <c r="AD72">
        <v>0</v>
      </c>
      <c r="AE72">
        <v>0</v>
      </c>
      <c r="AF72">
        <v>0</v>
      </c>
      <c r="AG72" t="s">
        <v>466</v>
      </c>
      <c r="AH72" s="21" t="s">
        <v>572</v>
      </c>
      <c r="AI72" s="21">
        <v>345.36</v>
      </c>
      <c r="AJ72" s="21">
        <v>100</v>
      </c>
      <c r="AK72" s="21" t="s">
        <v>2063</v>
      </c>
      <c r="AL72" t="s">
        <v>75</v>
      </c>
      <c r="AM72" t="s">
        <v>2030</v>
      </c>
    </row>
    <row r="73" spans="1:39" x14ac:dyDescent="0.35">
      <c r="A73" t="s">
        <v>7043</v>
      </c>
      <c r="B73" t="s">
        <v>2232</v>
      </c>
      <c r="C73" t="s">
        <v>76</v>
      </c>
      <c r="D73" t="s">
        <v>2233</v>
      </c>
      <c r="E73" t="s">
        <v>119</v>
      </c>
      <c r="F73">
        <v>1</v>
      </c>
      <c r="G73" t="s">
        <v>2055</v>
      </c>
      <c r="H73" t="s">
        <v>2056</v>
      </c>
      <c r="I73" t="s">
        <v>38</v>
      </c>
      <c r="J73" t="s">
        <v>67</v>
      </c>
      <c r="K73" t="s">
        <v>68</v>
      </c>
      <c r="L73" t="s">
        <v>2058</v>
      </c>
      <c r="M73" t="s">
        <v>2059</v>
      </c>
      <c r="N73">
        <v>1</v>
      </c>
      <c r="O73">
        <v>15</v>
      </c>
      <c r="P73">
        <v>1.04</v>
      </c>
      <c r="Q73">
        <v>1440</v>
      </c>
      <c r="R73">
        <v>0</v>
      </c>
      <c r="S73">
        <v>0</v>
      </c>
      <c r="T73">
        <v>0</v>
      </c>
      <c r="U73">
        <v>0</v>
      </c>
      <c r="V73">
        <v>0</v>
      </c>
      <c r="W73">
        <v>0</v>
      </c>
      <c r="X73">
        <v>0</v>
      </c>
      <c r="Y73">
        <v>0</v>
      </c>
      <c r="Z73">
        <v>0</v>
      </c>
      <c r="AA73">
        <v>1</v>
      </c>
      <c r="AB73">
        <v>15</v>
      </c>
      <c r="AC73">
        <v>1.04</v>
      </c>
      <c r="AD73">
        <v>0</v>
      </c>
      <c r="AE73">
        <v>0</v>
      </c>
      <c r="AF73">
        <v>0</v>
      </c>
      <c r="AG73" t="s">
        <v>467</v>
      </c>
      <c r="AH73" s="21" t="s">
        <v>572</v>
      </c>
      <c r="AI73" s="21">
        <v>345.36</v>
      </c>
      <c r="AJ73" s="21">
        <v>98.958333333333329</v>
      </c>
      <c r="AK73" s="21" t="s">
        <v>2060</v>
      </c>
      <c r="AL73" t="s">
        <v>70</v>
      </c>
      <c r="AM73" t="s">
        <v>2030</v>
      </c>
    </row>
    <row r="74" spans="1:39" x14ac:dyDescent="0.35">
      <c r="A74" t="s">
        <v>7046</v>
      </c>
      <c r="B74" t="s">
        <v>2235</v>
      </c>
      <c r="C74" t="s">
        <v>237</v>
      </c>
      <c r="D74" t="s">
        <v>2075</v>
      </c>
      <c r="E74" t="s">
        <v>72</v>
      </c>
      <c r="F74">
        <v>1</v>
      </c>
      <c r="G74" t="s">
        <v>2055</v>
      </c>
      <c r="H74" t="s">
        <v>2056</v>
      </c>
      <c r="I74" t="s">
        <v>38</v>
      </c>
      <c r="J74" t="s">
        <v>73</v>
      </c>
      <c r="K74" t="s">
        <v>68</v>
      </c>
      <c r="L74" t="s">
        <v>2058</v>
      </c>
      <c r="M74" t="s">
        <v>2059</v>
      </c>
      <c r="N74">
        <v>0</v>
      </c>
      <c r="O74">
        <v>0</v>
      </c>
      <c r="P74">
        <v>0</v>
      </c>
      <c r="Q74">
        <v>1440</v>
      </c>
      <c r="R74">
        <v>0</v>
      </c>
      <c r="S74">
        <v>0</v>
      </c>
      <c r="T74">
        <v>0</v>
      </c>
      <c r="U74">
        <v>0</v>
      </c>
      <c r="V74">
        <v>0</v>
      </c>
      <c r="W74">
        <v>0</v>
      </c>
      <c r="X74">
        <v>0</v>
      </c>
      <c r="Y74">
        <v>0</v>
      </c>
      <c r="Z74">
        <v>0</v>
      </c>
      <c r="AA74">
        <v>0</v>
      </c>
      <c r="AB74">
        <v>0</v>
      </c>
      <c r="AC74">
        <v>0</v>
      </c>
      <c r="AD74">
        <v>0</v>
      </c>
      <c r="AE74">
        <v>0</v>
      </c>
      <c r="AF74">
        <v>0</v>
      </c>
      <c r="AG74" t="s">
        <v>468</v>
      </c>
      <c r="AH74" s="21" t="s">
        <v>569</v>
      </c>
      <c r="AI74" s="21">
        <v>345.36</v>
      </c>
      <c r="AJ74" s="21">
        <v>100</v>
      </c>
      <c r="AK74" s="21" t="s">
        <v>2063</v>
      </c>
      <c r="AL74" t="s">
        <v>75</v>
      </c>
      <c r="AM74" t="s">
        <v>2030</v>
      </c>
    </row>
    <row r="75" spans="1:39" x14ac:dyDescent="0.35">
      <c r="A75" t="s">
        <v>7049</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7053</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7057</v>
      </c>
      <c r="B77" t="s">
        <v>2242</v>
      </c>
      <c r="C77" t="s">
        <v>822</v>
      </c>
      <c r="D77" t="s">
        <v>425</v>
      </c>
      <c r="E77" t="s">
        <v>72</v>
      </c>
      <c r="F77">
        <v>1</v>
      </c>
      <c r="G77" t="s">
        <v>2055</v>
      </c>
      <c r="H77" t="s">
        <v>2056</v>
      </c>
      <c r="I77" t="s">
        <v>38</v>
      </c>
      <c r="J77" t="s">
        <v>425</v>
      </c>
      <c r="K77" t="s">
        <v>68</v>
      </c>
      <c r="L77" t="s">
        <v>2058</v>
      </c>
      <c r="M77" t="s">
        <v>2059</v>
      </c>
      <c r="N77">
        <v>0</v>
      </c>
      <c r="O77">
        <v>0</v>
      </c>
      <c r="P77">
        <v>0</v>
      </c>
      <c r="Q77">
        <v>1440</v>
      </c>
      <c r="R77">
        <v>0</v>
      </c>
      <c r="S77">
        <v>0</v>
      </c>
      <c r="T77">
        <v>0</v>
      </c>
      <c r="U77">
        <v>0</v>
      </c>
      <c r="V77">
        <v>0</v>
      </c>
      <c r="W77">
        <v>0</v>
      </c>
      <c r="X77">
        <v>0</v>
      </c>
      <c r="Y77">
        <v>0</v>
      </c>
      <c r="Z77">
        <v>0</v>
      </c>
      <c r="AA77">
        <v>0</v>
      </c>
      <c r="AB77">
        <v>0</v>
      </c>
      <c r="AC77">
        <v>0</v>
      </c>
      <c r="AD77">
        <v>0</v>
      </c>
      <c r="AE77">
        <v>0</v>
      </c>
      <c r="AF77">
        <v>0</v>
      </c>
      <c r="AG77" t="s">
        <v>471</v>
      </c>
      <c r="AH77" s="21" t="s">
        <v>569</v>
      </c>
      <c r="AI77" s="21">
        <v>345.36</v>
      </c>
      <c r="AJ77" s="21">
        <v>100</v>
      </c>
      <c r="AK77" s="21" t="s">
        <v>2063</v>
      </c>
      <c r="AL77" t="s">
        <v>75</v>
      </c>
      <c r="AM77" t="s">
        <v>2030</v>
      </c>
    </row>
    <row r="78" spans="1:39" x14ac:dyDescent="0.35">
      <c r="A78" t="s">
        <v>7431</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7261</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2060</v>
      </c>
      <c r="AL79" t="s">
        <v>70</v>
      </c>
      <c r="AM79" t="s">
        <v>2030</v>
      </c>
    </row>
    <row r="80" spans="1:39" x14ac:dyDescent="0.35">
      <c r="A80" t="s">
        <v>7438</v>
      </c>
      <c r="B80" t="s">
        <v>2249</v>
      </c>
      <c r="C80" t="s">
        <v>102</v>
      </c>
      <c r="D80" t="s">
        <v>2245</v>
      </c>
      <c r="E80" t="s">
        <v>560</v>
      </c>
      <c r="F80">
        <v>1</v>
      </c>
      <c r="G80" t="s">
        <v>2055</v>
      </c>
      <c r="H80" t="s">
        <v>2056</v>
      </c>
      <c r="I80" t="s">
        <v>38</v>
      </c>
      <c r="J80" t="s">
        <v>67</v>
      </c>
      <c r="K80" t="s">
        <v>68</v>
      </c>
      <c r="L80" t="s">
        <v>2058</v>
      </c>
      <c r="M80" t="s">
        <v>2059</v>
      </c>
      <c r="N80">
        <v>0</v>
      </c>
      <c r="O80">
        <v>0</v>
      </c>
      <c r="P80">
        <v>0</v>
      </c>
      <c r="Q80">
        <v>1440</v>
      </c>
      <c r="R80">
        <v>0</v>
      </c>
      <c r="S80">
        <v>0</v>
      </c>
      <c r="T80">
        <v>0</v>
      </c>
      <c r="U80">
        <v>0</v>
      </c>
      <c r="V80">
        <v>0</v>
      </c>
      <c r="W80">
        <v>0</v>
      </c>
      <c r="X80">
        <v>0</v>
      </c>
      <c r="Y80">
        <v>0</v>
      </c>
      <c r="Z80">
        <v>0</v>
      </c>
      <c r="AA80">
        <v>0</v>
      </c>
      <c r="AB80">
        <v>0</v>
      </c>
      <c r="AC80">
        <v>0</v>
      </c>
      <c r="AD80">
        <v>0</v>
      </c>
      <c r="AE80">
        <v>0</v>
      </c>
      <c r="AF80">
        <v>0</v>
      </c>
      <c r="AG80" t="s">
        <v>458</v>
      </c>
      <c r="AH80" s="21" t="s">
        <v>572</v>
      </c>
      <c r="AI80" s="21">
        <v>345.36</v>
      </c>
      <c r="AJ80" s="21">
        <v>100</v>
      </c>
      <c r="AK80" s="21" t="s">
        <v>2063</v>
      </c>
      <c r="AL80" t="s">
        <v>70</v>
      </c>
      <c r="AM80" t="s">
        <v>2030</v>
      </c>
    </row>
    <row r="81" spans="1:39" x14ac:dyDescent="0.35">
      <c r="A81" t="s">
        <v>8065</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8069</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8112</v>
      </c>
      <c r="B83" t="s">
        <v>2255</v>
      </c>
      <c r="C83" t="s">
        <v>567</v>
      </c>
      <c r="D83" t="s">
        <v>428</v>
      </c>
      <c r="E83" t="s">
        <v>560</v>
      </c>
      <c r="F83">
        <v>1</v>
      </c>
      <c r="G83" t="s">
        <v>2055</v>
      </c>
      <c r="H83" t="s">
        <v>2056</v>
      </c>
      <c r="I83" t="s">
        <v>38</v>
      </c>
      <c r="J83" t="s">
        <v>428</v>
      </c>
      <c r="K83" t="s">
        <v>68</v>
      </c>
      <c r="L83" t="s">
        <v>2058</v>
      </c>
      <c r="M83" t="s">
        <v>2059</v>
      </c>
      <c r="N83">
        <v>0</v>
      </c>
      <c r="O83">
        <v>0</v>
      </c>
      <c r="P83">
        <v>0</v>
      </c>
      <c r="Q83">
        <v>1440</v>
      </c>
      <c r="R83">
        <v>0</v>
      </c>
      <c r="S83">
        <v>0</v>
      </c>
      <c r="T83">
        <v>0</v>
      </c>
      <c r="U83">
        <v>0</v>
      </c>
      <c r="V83">
        <v>0</v>
      </c>
      <c r="W83">
        <v>0</v>
      </c>
      <c r="X83">
        <v>0</v>
      </c>
      <c r="Y83">
        <v>0</v>
      </c>
      <c r="Z83">
        <v>0</v>
      </c>
      <c r="AA83">
        <v>0</v>
      </c>
      <c r="AB83">
        <v>0</v>
      </c>
      <c r="AC83">
        <v>0</v>
      </c>
      <c r="AD83">
        <v>0</v>
      </c>
      <c r="AE83">
        <v>0</v>
      </c>
      <c r="AF83">
        <v>0</v>
      </c>
      <c r="AG83" t="s">
        <v>430</v>
      </c>
      <c r="AH83" s="21" t="s">
        <v>572</v>
      </c>
      <c r="AI83" s="21">
        <v>345.36</v>
      </c>
      <c r="AJ83" s="21">
        <v>100</v>
      </c>
      <c r="AK83" s="21" t="s">
        <v>2063</v>
      </c>
      <c r="AL83" t="s">
        <v>70</v>
      </c>
      <c r="AM83" t="s">
        <v>2030</v>
      </c>
    </row>
    <row r="84" spans="1:39" x14ac:dyDescent="0.35">
      <c r="A84" t="s">
        <v>8242</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8312</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2256</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8319</v>
      </c>
      <c r="B87" t="s">
        <v>2265</v>
      </c>
      <c r="C87" t="s">
        <v>76</v>
      </c>
      <c r="D87" t="s">
        <v>2266</v>
      </c>
      <c r="E87" t="s">
        <v>560</v>
      </c>
      <c r="F87">
        <v>2</v>
      </c>
      <c r="G87" t="s">
        <v>2055</v>
      </c>
      <c r="H87" t="s">
        <v>2056</v>
      </c>
      <c r="I87" t="s">
        <v>38</v>
      </c>
      <c r="J87" t="s">
        <v>67</v>
      </c>
      <c r="K87" t="s">
        <v>68</v>
      </c>
      <c r="L87" t="s">
        <v>2058</v>
      </c>
      <c r="M87" t="s">
        <v>2059</v>
      </c>
      <c r="N87">
        <v>0</v>
      </c>
      <c r="O87">
        <v>0</v>
      </c>
      <c r="P87">
        <v>0</v>
      </c>
      <c r="Q87">
        <v>1440</v>
      </c>
      <c r="R87">
        <v>0</v>
      </c>
      <c r="S87">
        <v>0</v>
      </c>
      <c r="T87">
        <v>0</v>
      </c>
      <c r="U87">
        <v>0</v>
      </c>
      <c r="V87">
        <v>0</v>
      </c>
      <c r="W87">
        <v>0</v>
      </c>
      <c r="X87">
        <v>0</v>
      </c>
      <c r="Y87">
        <v>0</v>
      </c>
      <c r="Z87">
        <v>0</v>
      </c>
      <c r="AA87">
        <v>0</v>
      </c>
      <c r="AB87">
        <v>0</v>
      </c>
      <c r="AC87">
        <v>0</v>
      </c>
      <c r="AD87">
        <v>0</v>
      </c>
      <c r="AE87">
        <v>0</v>
      </c>
      <c r="AF87">
        <v>0</v>
      </c>
      <c r="AG87" t="s">
        <v>476</v>
      </c>
      <c r="AH87" s="21" t="s">
        <v>572</v>
      </c>
      <c r="AI87" s="21">
        <v>345.36</v>
      </c>
      <c r="AJ87" s="21">
        <v>100</v>
      </c>
      <c r="AK87" s="21" t="s">
        <v>2063</v>
      </c>
      <c r="AL87" t="s">
        <v>70</v>
      </c>
      <c r="AM87" t="s">
        <v>2030</v>
      </c>
    </row>
    <row r="88" spans="1:39" x14ac:dyDescent="0.35">
      <c r="A88" t="s">
        <v>8323</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2063</v>
      </c>
      <c r="AL88" t="s">
        <v>70</v>
      </c>
      <c r="AM88" t="s">
        <v>2032</v>
      </c>
    </row>
    <row r="89" spans="1:39" x14ac:dyDescent="0.35">
      <c r="A89" t="s">
        <v>8327</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8332</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8336</v>
      </c>
      <c r="B91" t="s">
        <v>2275</v>
      </c>
      <c r="C91" t="s">
        <v>76</v>
      </c>
      <c r="D91" t="s">
        <v>2240</v>
      </c>
      <c r="E91" t="s">
        <v>560</v>
      </c>
      <c r="F91">
        <v>2</v>
      </c>
      <c r="G91" t="s">
        <v>2055</v>
      </c>
      <c r="H91" t="s">
        <v>2056</v>
      </c>
      <c r="I91" t="s">
        <v>38</v>
      </c>
      <c r="J91" t="s">
        <v>67</v>
      </c>
      <c r="K91" t="s">
        <v>68</v>
      </c>
      <c r="L91" t="s">
        <v>2058</v>
      </c>
      <c r="M91" t="s">
        <v>2059</v>
      </c>
      <c r="N91">
        <v>1</v>
      </c>
      <c r="O91">
        <v>105</v>
      </c>
      <c r="P91">
        <v>7.29</v>
      </c>
      <c r="Q91">
        <v>1440</v>
      </c>
      <c r="R91">
        <v>1</v>
      </c>
      <c r="S91">
        <v>105</v>
      </c>
      <c r="T91">
        <v>7.29</v>
      </c>
      <c r="U91">
        <v>0</v>
      </c>
      <c r="V91">
        <v>0</v>
      </c>
      <c r="W91">
        <v>0</v>
      </c>
      <c r="X91">
        <v>0</v>
      </c>
      <c r="Y91">
        <v>0</v>
      </c>
      <c r="Z91">
        <v>0</v>
      </c>
      <c r="AA91">
        <v>0</v>
      </c>
      <c r="AB91">
        <v>0</v>
      </c>
      <c r="AC91">
        <v>0</v>
      </c>
      <c r="AD91">
        <v>0</v>
      </c>
      <c r="AE91">
        <v>0</v>
      </c>
      <c r="AF91">
        <v>0</v>
      </c>
      <c r="AG91" t="s">
        <v>480</v>
      </c>
      <c r="AH91" s="21" t="s">
        <v>572</v>
      </c>
      <c r="AI91" s="21">
        <v>345.36</v>
      </c>
      <c r="AJ91" s="21">
        <v>92.708333333333329</v>
      </c>
      <c r="AK91" s="21" t="s">
        <v>2060</v>
      </c>
      <c r="AL91" t="s">
        <v>70</v>
      </c>
      <c r="AM91" t="s">
        <v>2030</v>
      </c>
    </row>
    <row r="92" spans="1:39" x14ac:dyDescent="0.35">
      <c r="A92" t="s">
        <v>8340</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2063</v>
      </c>
      <c r="AL92" t="s">
        <v>70</v>
      </c>
      <c r="AM92" t="s">
        <v>2032</v>
      </c>
    </row>
    <row r="93" spans="1:39" x14ac:dyDescent="0.35">
      <c r="A93" t="s">
        <v>8343</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8346</v>
      </c>
      <c r="B94" t="s">
        <v>2282</v>
      </c>
      <c r="C94" t="s">
        <v>66</v>
      </c>
      <c r="D94" t="s">
        <v>2280</v>
      </c>
      <c r="E94" t="s">
        <v>560</v>
      </c>
      <c r="F94">
        <v>1</v>
      </c>
      <c r="G94" t="s">
        <v>2055</v>
      </c>
      <c r="H94" t="s">
        <v>2056</v>
      </c>
      <c r="I94" t="s">
        <v>38</v>
      </c>
      <c r="J94" t="s">
        <v>67</v>
      </c>
      <c r="K94" t="s">
        <v>68</v>
      </c>
      <c r="L94" t="s">
        <v>2058</v>
      </c>
      <c r="M94" t="s">
        <v>2059</v>
      </c>
      <c r="N94">
        <v>2</v>
      </c>
      <c r="O94">
        <v>60</v>
      </c>
      <c r="P94">
        <v>4.17</v>
      </c>
      <c r="Q94">
        <v>1440</v>
      </c>
      <c r="R94">
        <v>1</v>
      </c>
      <c r="S94">
        <v>8</v>
      </c>
      <c r="T94">
        <v>0.56000000000000005</v>
      </c>
      <c r="U94">
        <v>1</v>
      </c>
      <c r="V94">
        <v>52</v>
      </c>
      <c r="W94">
        <v>3.61</v>
      </c>
      <c r="X94">
        <v>0</v>
      </c>
      <c r="Y94">
        <v>0</v>
      </c>
      <c r="Z94">
        <v>0</v>
      </c>
      <c r="AA94">
        <v>0</v>
      </c>
      <c r="AB94">
        <v>0</v>
      </c>
      <c r="AC94">
        <v>0</v>
      </c>
      <c r="AD94">
        <v>0</v>
      </c>
      <c r="AE94">
        <v>0</v>
      </c>
      <c r="AF94">
        <v>0</v>
      </c>
      <c r="AG94" t="s">
        <v>483</v>
      </c>
      <c r="AH94" s="21" t="s">
        <v>572</v>
      </c>
      <c r="AI94" s="21">
        <v>345.36</v>
      </c>
      <c r="AJ94" s="21">
        <v>95.833333333333329</v>
      </c>
      <c r="AK94" s="21" t="s">
        <v>2060</v>
      </c>
      <c r="AL94" t="s">
        <v>70</v>
      </c>
      <c r="AM94" t="s">
        <v>2031</v>
      </c>
    </row>
    <row r="95" spans="1:39" x14ac:dyDescent="0.35">
      <c r="A95" t="s">
        <v>8349</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8377</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2272</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2274</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2276</v>
      </c>
      <c r="B99" t="s">
        <v>2295</v>
      </c>
      <c r="C99" t="s">
        <v>78</v>
      </c>
      <c r="D99" t="s">
        <v>2293</v>
      </c>
      <c r="E99" t="s">
        <v>560</v>
      </c>
      <c r="F99">
        <v>1</v>
      </c>
      <c r="G99" t="s">
        <v>2055</v>
      </c>
      <c r="H99" t="s">
        <v>2056</v>
      </c>
      <c r="I99" t="s">
        <v>38</v>
      </c>
      <c r="J99" t="s">
        <v>67</v>
      </c>
      <c r="K99" t="s">
        <v>68</v>
      </c>
      <c r="L99" t="s">
        <v>2058</v>
      </c>
      <c r="M99" t="s">
        <v>2059</v>
      </c>
      <c r="N99">
        <v>1</v>
      </c>
      <c r="O99">
        <v>97</v>
      </c>
      <c r="P99">
        <v>6.74</v>
      </c>
      <c r="Q99">
        <v>1440</v>
      </c>
      <c r="R99">
        <v>1</v>
      </c>
      <c r="S99">
        <v>97</v>
      </c>
      <c r="T99">
        <v>6.74</v>
      </c>
      <c r="U99">
        <v>0</v>
      </c>
      <c r="V99">
        <v>0</v>
      </c>
      <c r="W99">
        <v>0</v>
      </c>
      <c r="X99">
        <v>0</v>
      </c>
      <c r="Y99">
        <v>0</v>
      </c>
      <c r="Z99">
        <v>0</v>
      </c>
      <c r="AA99">
        <v>0</v>
      </c>
      <c r="AB99">
        <v>0</v>
      </c>
      <c r="AC99">
        <v>0</v>
      </c>
      <c r="AD99">
        <v>0</v>
      </c>
      <c r="AE99">
        <v>0</v>
      </c>
      <c r="AF99">
        <v>0</v>
      </c>
      <c r="AG99" t="s">
        <v>488</v>
      </c>
      <c r="AH99" s="21" t="s">
        <v>572</v>
      </c>
      <c r="AI99" s="21">
        <v>345.36</v>
      </c>
      <c r="AJ99" s="21">
        <v>93.263888888888886</v>
      </c>
      <c r="AK99" s="21" t="s">
        <v>2060</v>
      </c>
      <c r="AL99" t="s">
        <v>70</v>
      </c>
      <c r="AM99" t="s">
        <v>2030</v>
      </c>
    </row>
    <row r="100" spans="1:39" x14ac:dyDescent="0.35">
      <c r="A100" t="s">
        <v>9885</v>
      </c>
      <c r="B100" t="s">
        <v>2297</v>
      </c>
      <c r="C100" t="s">
        <v>81</v>
      </c>
      <c r="D100" t="s">
        <v>2298</v>
      </c>
      <c r="E100" t="s">
        <v>560</v>
      </c>
      <c r="F100">
        <v>2</v>
      </c>
      <c r="G100" t="s">
        <v>2055</v>
      </c>
      <c r="H100" t="s">
        <v>2056</v>
      </c>
      <c r="I100" t="s">
        <v>38</v>
      </c>
      <c r="J100" t="s">
        <v>82</v>
      </c>
      <c r="K100" t="s">
        <v>68</v>
      </c>
      <c r="L100" t="s">
        <v>2058</v>
      </c>
      <c r="M100" t="s">
        <v>2059</v>
      </c>
      <c r="N100">
        <v>1</v>
      </c>
      <c r="O100">
        <v>47</v>
      </c>
      <c r="P100">
        <v>3.26</v>
      </c>
      <c r="Q100">
        <v>1440</v>
      </c>
      <c r="R100">
        <v>0</v>
      </c>
      <c r="S100">
        <v>0</v>
      </c>
      <c r="T100">
        <v>0</v>
      </c>
      <c r="U100">
        <v>1</v>
      </c>
      <c r="V100">
        <v>47</v>
      </c>
      <c r="W100">
        <v>3.26</v>
      </c>
      <c r="X100">
        <v>0</v>
      </c>
      <c r="Y100">
        <v>0</v>
      </c>
      <c r="Z100">
        <v>0</v>
      </c>
      <c r="AA100">
        <v>0</v>
      </c>
      <c r="AB100">
        <v>0</v>
      </c>
      <c r="AC100">
        <v>0</v>
      </c>
      <c r="AD100">
        <v>0</v>
      </c>
      <c r="AE100">
        <v>0</v>
      </c>
      <c r="AF100">
        <v>0</v>
      </c>
      <c r="AG100" t="s">
        <v>553</v>
      </c>
      <c r="AH100" s="21" t="s">
        <v>572</v>
      </c>
      <c r="AI100" s="21">
        <v>345.36</v>
      </c>
      <c r="AJ100" s="21">
        <v>96.736111111111114</v>
      </c>
      <c r="AK100" s="21" t="s">
        <v>2060</v>
      </c>
      <c r="AL100" t="s">
        <v>70</v>
      </c>
      <c r="AM100" t="s">
        <v>2030</v>
      </c>
    </row>
    <row r="101" spans="1:39" x14ac:dyDescent="0.35">
      <c r="A101" t="s">
        <v>9889</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2063</v>
      </c>
      <c r="AL101" t="s">
        <v>70</v>
      </c>
      <c r="AM101" t="s">
        <v>2030</v>
      </c>
    </row>
    <row r="102" spans="1:39" x14ac:dyDescent="0.35">
      <c r="A102" t="s">
        <v>10201</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10344</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10352</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13063</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13115</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13528</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13564</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13581</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2063</v>
      </c>
      <c r="AL109" t="s">
        <v>115</v>
      </c>
      <c r="AM109" t="s">
        <v>2031</v>
      </c>
    </row>
    <row r="110" spans="1:39" x14ac:dyDescent="0.35">
      <c r="A110" t="s">
        <v>13678</v>
      </c>
      <c r="B110" t="s">
        <v>2327</v>
      </c>
      <c r="C110" t="s">
        <v>237</v>
      </c>
      <c r="D110" t="s">
        <v>2328</v>
      </c>
      <c r="E110" t="s">
        <v>72</v>
      </c>
      <c r="F110">
        <v>1</v>
      </c>
      <c r="G110" t="s">
        <v>2055</v>
      </c>
      <c r="H110" t="s">
        <v>2056</v>
      </c>
      <c r="I110" t="s">
        <v>38</v>
      </c>
      <c r="J110" t="s">
        <v>73</v>
      </c>
      <c r="K110" t="s">
        <v>68</v>
      </c>
      <c r="L110" t="s">
        <v>2058</v>
      </c>
      <c r="M110" t="s">
        <v>2059</v>
      </c>
      <c r="N110">
        <v>2</v>
      </c>
      <c r="O110">
        <v>58</v>
      </c>
      <c r="P110">
        <v>4.03</v>
      </c>
      <c r="Q110">
        <v>1440</v>
      </c>
      <c r="R110">
        <v>0</v>
      </c>
      <c r="S110">
        <v>0</v>
      </c>
      <c r="T110">
        <v>0</v>
      </c>
      <c r="U110">
        <v>2</v>
      </c>
      <c r="V110">
        <v>58</v>
      </c>
      <c r="W110">
        <v>4.03</v>
      </c>
      <c r="X110">
        <v>0</v>
      </c>
      <c r="Y110">
        <v>0</v>
      </c>
      <c r="Z110">
        <v>0</v>
      </c>
      <c r="AA110">
        <v>0</v>
      </c>
      <c r="AB110">
        <v>0</v>
      </c>
      <c r="AC110">
        <v>0</v>
      </c>
      <c r="AD110">
        <v>0</v>
      </c>
      <c r="AE110">
        <v>0</v>
      </c>
      <c r="AF110">
        <v>0</v>
      </c>
      <c r="AG110" t="s">
        <v>497</v>
      </c>
      <c r="AH110" s="21" t="s">
        <v>571</v>
      </c>
      <c r="AI110" s="21">
        <v>345.36</v>
      </c>
      <c r="AJ110" s="21">
        <v>95.972222222222229</v>
      </c>
      <c r="AK110" s="21" t="s">
        <v>2060</v>
      </c>
      <c r="AL110" t="s">
        <v>75</v>
      </c>
      <c r="AM110" t="s">
        <v>2030</v>
      </c>
    </row>
    <row r="111" spans="1:39" x14ac:dyDescent="0.35">
      <c r="A111" t="s">
        <v>13700</v>
      </c>
      <c r="B111" t="s">
        <v>2330</v>
      </c>
      <c r="C111" t="s">
        <v>237</v>
      </c>
      <c r="D111" t="s">
        <v>2331</v>
      </c>
      <c r="E111" t="s">
        <v>72</v>
      </c>
      <c r="F111">
        <v>1</v>
      </c>
      <c r="G111" t="s">
        <v>2055</v>
      </c>
      <c r="H111" t="s">
        <v>2056</v>
      </c>
      <c r="I111" t="s">
        <v>38</v>
      </c>
      <c r="J111" t="s">
        <v>73</v>
      </c>
      <c r="K111" t="s">
        <v>68</v>
      </c>
      <c r="L111" t="s">
        <v>2058</v>
      </c>
      <c r="M111" t="s">
        <v>2059</v>
      </c>
      <c r="N111">
        <v>0</v>
      </c>
      <c r="O111">
        <v>0</v>
      </c>
      <c r="P111">
        <v>0</v>
      </c>
      <c r="Q111">
        <v>1440</v>
      </c>
      <c r="R111">
        <v>0</v>
      </c>
      <c r="S111">
        <v>0</v>
      </c>
      <c r="T111">
        <v>0</v>
      </c>
      <c r="U111">
        <v>0</v>
      </c>
      <c r="V111">
        <v>0</v>
      </c>
      <c r="W111">
        <v>0</v>
      </c>
      <c r="X111">
        <v>0</v>
      </c>
      <c r="Y111">
        <v>0</v>
      </c>
      <c r="Z111">
        <v>0</v>
      </c>
      <c r="AA111">
        <v>0</v>
      </c>
      <c r="AB111">
        <v>0</v>
      </c>
      <c r="AC111">
        <v>0</v>
      </c>
      <c r="AD111">
        <v>0</v>
      </c>
      <c r="AE111">
        <v>0</v>
      </c>
      <c r="AF111">
        <v>0</v>
      </c>
      <c r="AG111" t="s">
        <v>498</v>
      </c>
      <c r="AH111" s="21" t="s">
        <v>571</v>
      </c>
      <c r="AI111" s="21">
        <v>345.36</v>
      </c>
      <c r="AJ111" s="21">
        <v>100</v>
      </c>
      <c r="AK111" s="21" t="s">
        <v>2060</v>
      </c>
      <c r="AL111" t="s">
        <v>75</v>
      </c>
      <c r="AM111" t="s">
        <v>2032</v>
      </c>
    </row>
    <row r="112" spans="1:39" x14ac:dyDescent="0.35">
      <c r="A112" t="s">
        <v>23240</v>
      </c>
      <c r="B112" t="s">
        <v>2333</v>
      </c>
      <c r="C112" t="s">
        <v>237</v>
      </c>
      <c r="D112" t="s">
        <v>2075</v>
      </c>
      <c r="E112" t="s">
        <v>72</v>
      </c>
      <c r="F112">
        <v>1</v>
      </c>
      <c r="G112" t="s">
        <v>2055</v>
      </c>
      <c r="H112" t="s">
        <v>2056</v>
      </c>
      <c r="I112" t="s">
        <v>38</v>
      </c>
      <c r="J112" t="s">
        <v>73</v>
      </c>
      <c r="K112" t="s">
        <v>68</v>
      </c>
      <c r="L112" t="s">
        <v>2058</v>
      </c>
      <c r="M112" t="s">
        <v>2059</v>
      </c>
      <c r="N112">
        <v>0</v>
      </c>
      <c r="O112">
        <v>0</v>
      </c>
      <c r="P112">
        <v>0</v>
      </c>
      <c r="Q112">
        <v>1440</v>
      </c>
      <c r="R112">
        <v>0</v>
      </c>
      <c r="S112">
        <v>0</v>
      </c>
      <c r="T112">
        <v>0</v>
      </c>
      <c r="U112">
        <v>0</v>
      </c>
      <c r="V112">
        <v>0</v>
      </c>
      <c r="W112">
        <v>0</v>
      </c>
      <c r="X112">
        <v>0</v>
      </c>
      <c r="Y112">
        <v>0</v>
      </c>
      <c r="Z112">
        <v>0</v>
      </c>
      <c r="AA112">
        <v>0</v>
      </c>
      <c r="AB112">
        <v>0</v>
      </c>
      <c r="AC112">
        <v>0</v>
      </c>
      <c r="AD112">
        <v>0</v>
      </c>
      <c r="AE112">
        <v>0</v>
      </c>
      <c r="AF112">
        <v>0</v>
      </c>
      <c r="AG112" t="s">
        <v>499</v>
      </c>
      <c r="AH112" s="21" t="s">
        <v>570</v>
      </c>
      <c r="AI112" s="21">
        <v>345.36</v>
      </c>
      <c r="AJ112" s="21">
        <v>100</v>
      </c>
      <c r="AK112" s="21" t="s">
        <v>2063</v>
      </c>
      <c r="AL112" t="s">
        <v>75</v>
      </c>
      <c r="AM112" t="s">
        <v>2030</v>
      </c>
    </row>
    <row r="113" spans="1:39" x14ac:dyDescent="0.35">
      <c r="A113" t="s">
        <v>2340</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23627</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23647</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2063</v>
      </c>
      <c r="AL115" t="s">
        <v>70</v>
      </c>
      <c r="AM115" t="s">
        <v>2033</v>
      </c>
    </row>
    <row r="116" spans="1:39" x14ac:dyDescent="0.35">
      <c r="A116" t="s">
        <v>23666</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23688</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2063</v>
      </c>
      <c r="AL117" t="s">
        <v>70</v>
      </c>
      <c r="AM117" t="s">
        <v>2030</v>
      </c>
    </row>
    <row r="118" spans="1:39" x14ac:dyDescent="0.35">
      <c r="A118" t="s">
        <v>23706</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23722</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23753</v>
      </c>
      <c r="B120" t="s">
        <v>2356</v>
      </c>
      <c r="C120" t="s">
        <v>81</v>
      </c>
      <c r="D120" t="s">
        <v>2357</v>
      </c>
      <c r="E120" t="s">
        <v>560</v>
      </c>
      <c r="F120">
        <v>1</v>
      </c>
      <c r="G120" t="s">
        <v>2055</v>
      </c>
      <c r="H120" t="s">
        <v>2056</v>
      </c>
      <c r="I120" t="s">
        <v>38</v>
      </c>
      <c r="J120" t="s">
        <v>82</v>
      </c>
      <c r="K120" t="s">
        <v>68</v>
      </c>
      <c r="L120" t="s">
        <v>2058</v>
      </c>
      <c r="M120" t="s">
        <v>2358</v>
      </c>
      <c r="N120">
        <v>0</v>
      </c>
      <c r="O120">
        <v>0</v>
      </c>
      <c r="P120">
        <v>0</v>
      </c>
      <c r="Q120">
        <v>780</v>
      </c>
      <c r="R120">
        <v>0</v>
      </c>
      <c r="S120">
        <v>0</v>
      </c>
      <c r="T120">
        <v>0</v>
      </c>
      <c r="U120">
        <v>0</v>
      </c>
      <c r="V120">
        <v>0</v>
      </c>
      <c r="W120">
        <v>0</v>
      </c>
      <c r="X120">
        <v>0</v>
      </c>
      <c r="Y120">
        <v>0</v>
      </c>
      <c r="Z120">
        <v>0</v>
      </c>
      <c r="AA120">
        <v>0</v>
      </c>
      <c r="AB120">
        <v>0</v>
      </c>
      <c r="AC120">
        <v>0</v>
      </c>
      <c r="AD120">
        <v>0</v>
      </c>
      <c r="AE120">
        <v>0</v>
      </c>
      <c r="AF120">
        <v>0</v>
      </c>
      <c r="AG120" t="s">
        <v>507</v>
      </c>
      <c r="AH120" s="21" t="s">
        <v>571</v>
      </c>
      <c r="AI120" s="21">
        <v>187.20000000000005</v>
      </c>
      <c r="AJ120" s="21">
        <v>100</v>
      </c>
      <c r="AK120" s="21" t="s">
        <v>2063</v>
      </c>
      <c r="AL120" t="s">
        <v>70</v>
      </c>
      <c r="AM120" t="s">
        <v>2030</v>
      </c>
    </row>
    <row r="121" spans="1:39" x14ac:dyDescent="0.35">
      <c r="A121" t="s">
        <v>23868</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23959</v>
      </c>
      <c r="B122" t="s">
        <v>2363</v>
      </c>
      <c r="C122" t="s">
        <v>71</v>
      </c>
      <c r="D122" t="s">
        <v>2364</v>
      </c>
      <c r="E122" t="s">
        <v>72</v>
      </c>
      <c r="F122">
        <v>1</v>
      </c>
      <c r="G122" t="s">
        <v>2055</v>
      </c>
      <c r="H122" t="s">
        <v>2056</v>
      </c>
      <c r="I122" t="s">
        <v>38</v>
      </c>
      <c r="J122" t="s">
        <v>73</v>
      </c>
      <c r="K122" t="s">
        <v>68</v>
      </c>
      <c r="L122" t="s">
        <v>2058</v>
      </c>
      <c r="M122" t="s">
        <v>2059</v>
      </c>
      <c r="N122">
        <v>1</v>
      </c>
      <c r="O122">
        <v>115</v>
      </c>
      <c r="P122">
        <v>7.99</v>
      </c>
      <c r="Q122">
        <v>1440</v>
      </c>
      <c r="R122">
        <v>0</v>
      </c>
      <c r="S122">
        <v>0</v>
      </c>
      <c r="T122">
        <v>0</v>
      </c>
      <c r="U122">
        <v>1</v>
      </c>
      <c r="V122">
        <v>115</v>
      </c>
      <c r="W122">
        <v>7.99</v>
      </c>
      <c r="X122">
        <v>0</v>
      </c>
      <c r="Y122">
        <v>0</v>
      </c>
      <c r="Z122">
        <v>0</v>
      </c>
      <c r="AA122">
        <v>0</v>
      </c>
      <c r="AB122">
        <v>0</v>
      </c>
      <c r="AC122">
        <v>0</v>
      </c>
      <c r="AD122">
        <v>0</v>
      </c>
      <c r="AE122">
        <v>0</v>
      </c>
      <c r="AF122">
        <v>0</v>
      </c>
      <c r="AG122" t="s">
        <v>509</v>
      </c>
      <c r="AH122" s="21" t="s">
        <v>571</v>
      </c>
      <c r="AI122" s="21">
        <v>345.36</v>
      </c>
      <c r="AJ122" s="21">
        <v>92.013888888888886</v>
      </c>
      <c r="AK122" s="21" t="s">
        <v>2063</v>
      </c>
      <c r="AL122" t="s">
        <v>75</v>
      </c>
      <c r="AM122" t="s">
        <v>2031</v>
      </c>
    </row>
    <row r="123" spans="1:39" x14ac:dyDescent="0.35">
      <c r="A123" t="s">
        <v>23982</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2063</v>
      </c>
      <c r="AL123" t="s">
        <v>75</v>
      </c>
      <c r="AM123" t="s">
        <v>2032</v>
      </c>
    </row>
    <row r="124" spans="1:39" x14ac:dyDescent="0.35">
      <c r="A124" t="s">
        <v>25076</v>
      </c>
      <c r="B124" t="s">
        <v>2369</v>
      </c>
      <c r="C124" t="s">
        <v>78</v>
      </c>
      <c r="D124" t="s">
        <v>2370</v>
      </c>
      <c r="E124" t="s">
        <v>560</v>
      </c>
      <c r="F124">
        <v>1</v>
      </c>
      <c r="G124" t="s">
        <v>2055</v>
      </c>
      <c r="H124" t="s">
        <v>2056</v>
      </c>
      <c r="I124" t="s">
        <v>38</v>
      </c>
      <c r="J124" t="s">
        <v>67</v>
      </c>
      <c r="K124" t="s">
        <v>68</v>
      </c>
      <c r="L124" t="s">
        <v>2058</v>
      </c>
      <c r="M124" t="s">
        <v>2059</v>
      </c>
      <c r="N124">
        <v>0</v>
      </c>
      <c r="O124">
        <v>0</v>
      </c>
      <c r="P124">
        <v>0</v>
      </c>
      <c r="Q124">
        <v>1440</v>
      </c>
      <c r="R124">
        <v>0</v>
      </c>
      <c r="S124">
        <v>0</v>
      </c>
      <c r="T124">
        <v>0</v>
      </c>
      <c r="U124">
        <v>0</v>
      </c>
      <c r="V124">
        <v>0</v>
      </c>
      <c r="W124">
        <v>0</v>
      </c>
      <c r="X124">
        <v>0</v>
      </c>
      <c r="Y124">
        <v>0</v>
      </c>
      <c r="Z124">
        <v>0</v>
      </c>
      <c r="AA124">
        <v>0</v>
      </c>
      <c r="AB124">
        <v>0</v>
      </c>
      <c r="AC124">
        <v>0</v>
      </c>
      <c r="AD124">
        <v>0</v>
      </c>
      <c r="AE124">
        <v>0</v>
      </c>
      <c r="AF124">
        <v>0</v>
      </c>
      <c r="AG124" t="s">
        <v>511</v>
      </c>
      <c r="AH124" s="21" t="s">
        <v>571</v>
      </c>
      <c r="AI124" s="21">
        <v>345.36</v>
      </c>
      <c r="AJ124" s="21">
        <v>100</v>
      </c>
      <c r="AK124" s="21" t="s">
        <v>2060</v>
      </c>
      <c r="AL124" t="s">
        <v>70</v>
      </c>
      <c r="AM124" t="s">
        <v>2033</v>
      </c>
    </row>
    <row r="125" spans="1:39" x14ac:dyDescent="0.35">
      <c r="A125" t="s">
        <v>25080</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25108</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25112</v>
      </c>
      <c r="B127" t="s">
        <v>2378</v>
      </c>
      <c r="C127" t="s">
        <v>100</v>
      </c>
      <c r="D127" t="s">
        <v>2379</v>
      </c>
      <c r="E127" t="s">
        <v>560</v>
      </c>
      <c r="F127">
        <v>1</v>
      </c>
      <c r="G127" t="s">
        <v>2055</v>
      </c>
      <c r="H127" t="s">
        <v>2056</v>
      </c>
      <c r="I127" t="s">
        <v>38</v>
      </c>
      <c r="J127" t="s">
        <v>67</v>
      </c>
      <c r="K127" t="s">
        <v>68</v>
      </c>
      <c r="L127" t="s">
        <v>2058</v>
      </c>
      <c r="M127" t="s">
        <v>2059</v>
      </c>
      <c r="N127">
        <v>0</v>
      </c>
      <c r="O127">
        <v>0</v>
      </c>
      <c r="P127">
        <v>0</v>
      </c>
      <c r="Q127">
        <v>1440</v>
      </c>
      <c r="R127">
        <v>0</v>
      </c>
      <c r="S127">
        <v>0</v>
      </c>
      <c r="T127">
        <v>0</v>
      </c>
      <c r="U127">
        <v>0</v>
      </c>
      <c r="V127">
        <v>0</v>
      </c>
      <c r="W127">
        <v>0</v>
      </c>
      <c r="X127">
        <v>0</v>
      </c>
      <c r="Y127">
        <v>0</v>
      </c>
      <c r="Z127">
        <v>0</v>
      </c>
      <c r="AA127">
        <v>0</v>
      </c>
      <c r="AB127">
        <v>0</v>
      </c>
      <c r="AC127">
        <v>0</v>
      </c>
      <c r="AD127">
        <v>0</v>
      </c>
      <c r="AE127">
        <v>0</v>
      </c>
      <c r="AF127">
        <v>0</v>
      </c>
      <c r="AG127" t="s">
        <v>514</v>
      </c>
      <c r="AH127" s="21" t="s">
        <v>571</v>
      </c>
      <c r="AI127" s="21">
        <v>345.36</v>
      </c>
      <c r="AJ127" s="21">
        <v>100</v>
      </c>
      <c r="AK127" s="21" t="s">
        <v>2063</v>
      </c>
      <c r="AL127" t="s">
        <v>70</v>
      </c>
      <c r="AM127" t="s">
        <v>2030</v>
      </c>
    </row>
    <row r="128" spans="1:39" x14ac:dyDescent="0.35">
      <c r="A128" t="s">
        <v>25135</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25151</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25155</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25171</v>
      </c>
      <c r="B131" t="s">
        <v>2390</v>
      </c>
      <c r="C131" t="s">
        <v>71</v>
      </c>
      <c r="D131" t="s">
        <v>2391</v>
      </c>
      <c r="E131" t="s">
        <v>72</v>
      </c>
      <c r="F131">
        <v>2</v>
      </c>
      <c r="G131" t="s">
        <v>2055</v>
      </c>
      <c r="H131" t="s">
        <v>2056</v>
      </c>
      <c r="I131" t="s">
        <v>38</v>
      </c>
      <c r="J131" t="s">
        <v>73</v>
      </c>
      <c r="K131" t="s">
        <v>68</v>
      </c>
      <c r="L131" t="s">
        <v>2058</v>
      </c>
      <c r="M131" t="s">
        <v>2059</v>
      </c>
      <c r="N131">
        <v>0</v>
      </c>
      <c r="O131">
        <v>0</v>
      </c>
      <c r="P131">
        <v>0</v>
      </c>
      <c r="Q131">
        <v>1440</v>
      </c>
      <c r="R131">
        <v>0</v>
      </c>
      <c r="S131">
        <v>0</v>
      </c>
      <c r="T131">
        <v>0</v>
      </c>
      <c r="U131">
        <v>0</v>
      </c>
      <c r="V131">
        <v>0</v>
      </c>
      <c r="W131">
        <v>0</v>
      </c>
      <c r="X131">
        <v>0</v>
      </c>
      <c r="Y131">
        <v>0</v>
      </c>
      <c r="Z131">
        <v>0</v>
      </c>
      <c r="AA131">
        <v>0</v>
      </c>
      <c r="AB131">
        <v>0</v>
      </c>
      <c r="AC131">
        <v>0</v>
      </c>
      <c r="AD131">
        <v>0</v>
      </c>
      <c r="AE131">
        <v>0</v>
      </c>
      <c r="AF131">
        <v>0</v>
      </c>
      <c r="AG131" t="s">
        <v>518</v>
      </c>
      <c r="AH131" s="21" t="s">
        <v>571</v>
      </c>
      <c r="AI131" s="21">
        <v>345.36</v>
      </c>
      <c r="AJ131" s="21">
        <v>100</v>
      </c>
      <c r="AK131" s="21" t="s">
        <v>2063</v>
      </c>
      <c r="AL131" t="s">
        <v>75</v>
      </c>
      <c r="AM131" t="s">
        <v>2033</v>
      </c>
    </row>
    <row r="132" spans="1:39" x14ac:dyDescent="0.35">
      <c r="A132" t="s">
        <v>25175</v>
      </c>
      <c r="B132" t="s">
        <v>2393</v>
      </c>
      <c r="C132" t="s">
        <v>66</v>
      </c>
      <c r="D132" t="s">
        <v>2394</v>
      </c>
      <c r="E132" t="s">
        <v>560</v>
      </c>
      <c r="F132">
        <v>1</v>
      </c>
      <c r="G132" t="s">
        <v>2055</v>
      </c>
      <c r="H132" t="s">
        <v>2056</v>
      </c>
      <c r="I132" t="s">
        <v>38</v>
      </c>
      <c r="J132" t="s">
        <v>67</v>
      </c>
      <c r="K132" t="s">
        <v>68</v>
      </c>
      <c r="L132" t="s">
        <v>2058</v>
      </c>
      <c r="M132" t="s">
        <v>2059</v>
      </c>
      <c r="N132">
        <v>0</v>
      </c>
      <c r="O132">
        <v>0</v>
      </c>
      <c r="P132">
        <v>0</v>
      </c>
      <c r="Q132">
        <v>1440</v>
      </c>
      <c r="R132">
        <v>0</v>
      </c>
      <c r="S132">
        <v>0</v>
      </c>
      <c r="T132">
        <v>0</v>
      </c>
      <c r="U132">
        <v>0</v>
      </c>
      <c r="V132">
        <v>0</v>
      </c>
      <c r="W132">
        <v>0</v>
      </c>
      <c r="X132">
        <v>0</v>
      </c>
      <c r="Y132">
        <v>0</v>
      </c>
      <c r="Z132">
        <v>0</v>
      </c>
      <c r="AA132">
        <v>0</v>
      </c>
      <c r="AB132">
        <v>0</v>
      </c>
      <c r="AC132">
        <v>0</v>
      </c>
      <c r="AD132">
        <v>0</v>
      </c>
      <c r="AE132">
        <v>0</v>
      </c>
      <c r="AF132">
        <v>0</v>
      </c>
      <c r="AG132" t="s">
        <v>519</v>
      </c>
      <c r="AH132" s="21" t="s">
        <v>571</v>
      </c>
      <c r="AI132" s="21">
        <v>345.36</v>
      </c>
      <c r="AJ132" s="21">
        <v>100</v>
      </c>
      <c r="AK132" s="21" t="s">
        <v>2063</v>
      </c>
      <c r="AL132" t="s">
        <v>70</v>
      </c>
      <c r="AM132" t="s">
        <v>2030</v>
      </c>
    </row>
    <row r="133" spans="1:39" x14ac:dyDescent="0.35">
      <c r="A133" t="s">
        <v>25179</v>
      </c>
      <c r="B133" t="s">
        <v>2396</v>
      </c>
      <c r="C133" t="s">
        <v>76</v>
      </c>
      <c r="D133" t="s">
        <v>2397</v>
      </c>
      <c r="E133" t="s">
        <v>560</v>
      </c>
      <c r="F133">
        <v>1</v>
      </c>
      <c r="G133" t="s">
        <v>2055</v>
      </c>
      <c r="H133" t="s">
        <v>2056</v>
      </c>
      <c r="I133" t="s">
        <v>38</v>
      </c>
      <c r="J133" t="s">
        <v>67</v>
      </c>
      <c r="K133" t="s">
        <v>68</v>
      </c>
      <c r="L133" t="s">
        <v>2058</v>
      </c>
      <c r="M133" t="s">
        <v>2059</v>
      </c>
      <c r="N133">
        <v>0</v>
      </c>
      <c r="O133">
        <v>0</v>
      </c>
      <c r="P133">
        <v>0</v>
      </c>
      <c r="Q133">
        <v>1440</v>
      </c>
      <c r="R133">
        <v>0</v>
      </c>
      <c r="S133">
        <v>0</v>
      </c>
      <c r="T133">
        <v>0</v>
      </c>
      <c r="U133">
        <v>0</v>
      </c>
      <c r="V133">
        <v>0</v>
      </c>
      <c r="W133">
        <v>0</v>
      </c>
      <c r="X133">
        <v>0</v>
      </c>
      <c r="Y133">
        <v>0</v>
      </c>
      <c r="Z133">
        <v>0</v>
      </c>
      <c r="AA133">
        <v>0</v>
      </c>
      <c r="AB133">
        <v>0</v>
      </c>
      <c r="AC133">
        <v>0</v>
      </c>
      <c r="AD133">
        <v>0</v>
      </c>
      <c r="AE133">
        <v>0</v>
      </c>
      <c r="AF133">
        <v>0</v>
      </c>
      <c r="AG133" t="s">
        <v>520</v>
      </c>
      <c r="AH133" s="21" t="s">
        <v>571</v>
      </c>
      <c r="AI133" s="21">
        <v>345.36</v>
      </c>
      <c r="AJ133" s="21">
        <v>100</v>
      </c>
      <c r="AK133" s="21" t="s">
        <v>2063</v>
      </c>
      <c r="AL133" t="s">
        <v>70</v>
      </c>
      <c r="AM133" t="s">
        <v>2033</v>
      </c>
    </row>
    <row r="134" spans="1:39" x14ac:dyDescent="0.35">
      <c r="A134" t="s">
        <v>25194</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2060</v>
      </c>
      <c r="AL134" t="s">
        <v>75</v>
      </c>
      <c r="AM134" t="s">
        <v>2032</v>
      </c>
    </row>
    <row r="135" spans="1:39" x14ac:dyDescent="0.35">
      <c r="A135" t="s">
        <v>25198</v>
      </c>
      <c r="B135" t="s">
        <v>2402</v>
      </c>
      <c r="C135" t="s">
        <v>78</v>
      </c>
      <c r="D135" t="s">
        <v>2403</v>
      </c>
      <c r="E135" t="s">
        <v>560</v>
      </c>
      <c r="F135">
        <v>1</v>
      </c>
      <c r="G135" t="s">
        <v>2055</v>
      </c>
      <c r="H135" t="s">
        <v>2056</v>
      </c>
      <c r="I135" t="s">
        <v>38</v>
      </c>
      <c r="J135" t="s">
        <v>67</v>
      </c>
      <c r="K135" t="s">
        <v>68</v>
      </c>
      <c r="L135" t="s">
        <v>2058</v>
      </c>
      <c r="M135" t="s">
        <v>2059</v>
      </c>
      <c r="N135">
        <v>1</v>
      </c>
      <c r="O135">
        <v>78</v>
      </c>
      <c r="P135">
        <v>5.42</v>
      </c>
      <c r="Q135">
        <v>1440</v>
      </c>
      <c r="R135">
        <v>1</v>
      </c>
      <c r="S135">
        <v>78</v>
      </c>
      <c r="T135">
        <v>5.42</v>
      </c>
      <c r="U135">
        <v>0</v>
      </c>
      <c r="V135">
        <v>0</v>
      </c>
      <c r="W135">
        <v>0</v>
      </c>
      <c r="X135">
        <v>0</v>
      </c>
      <c r="Y135">
        <v>0</v>
      </c>
      <c r="Z135">
        <v>0</v>
      </c>
      <c r="AA135">
        <v>0</v>
      </c>
      <c r="AB135">
        <v>0</v>
      </c>
      <c r="AC135">
        <v>0</v>
      </c>
      <c r="AD135">
        <v>0</v>
      </c>
      <c r="AE135">
        <v>0</v>
      </c>
      <c r="AF135">
        <v>0</v>
      </c>
      <c r="AG135" t="s">
        <v>522</v>
      </c>
      <c r="AH135" s="21" t="s">
        <v>571</v>
      </c>
      <c r="AI135" s="21">
        <v>345.36</v>
      </c>
      <c r="AJ135" s="21">
        <v>94.583333333333329</v>
      </c>
      <c r="AK135" s="21" t="s">
        <v>2063</v>
      </c>
      <c r="AL135" t="s">
        <v>70</v>
      </c>
      <c r="AM135" t="s">
        <v>2032</v>
      </c>
    </row>
    <row r="136" spans="1:39" x14ac:dyDescent="0.35">
      <c r="A136" t="s">
        <v>25202</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2060</v>
      </c>
      <c r="AL136" t="s">
        <v>70</v>
      </c>
      <c r="AM136" t="s">
        <v>2032</v>
      </c>
    </row>
    <row r="137" spans="1:39" x14ac:dyDescent="0.35">
      <c r="A137" t="s">
        <v>25222</v>
      </c>
      <c r="B137" t="s">
        <v>2408</v>
      </c>
      <c r="C137" t="s">
        <v>822</v>
      </c>
      <c r="D137" t="s">
        <v>2409</v>
      </c>
      <c r="E137" t="s">
        <v>72</v>
      </c>
      <c r="F137">
        <v>1</v>
      </c>
      <c r="G137" t="s">
        <v>2055</v>
      </c>
      <c r="H137" t="s">
        <v>2056</v>
      </c>
      <c r="I137" t="s">
        <v>38</v>
      </c>
      <c r="J137" t="s">
        <v>425</v>
      </c>
      <c r="K137" t="s">
        <v>68</v>
      </c>
      <c r="L137" t="s">
        <v>2058</v>
      </c>
      <c r="M137" t="s">
        <v>2059</v>
      </c>
      <c r="N137">
        <v>1</v>
      </c>
      <c r="O137">
        <v>26</v>
      </c>
      <c r="P137">
        <v>1.81</v>
      </c>
      <c r="Q137">
        <v>1440</v>
      </c>
      <c r="R137">
        <v>1</v>
      </c>
      <c r="S137">
        <v>26</v>
      </c>
      <c r="T137">
        <v>1.81</v>
      </c>
      <c r="U137">
        <v>0</v>
      </c>
      <c r="V137">
        <v>0</v>
      </c>
      <c r="W137">
        <v>0</v>
      </c>
      <c r="X137">
        <v>0</v>
      </c>
      <c r="Y137">
        <v>0</v>
      </c>
      <c r="Z137">
        <v>0</v>
      </c>
      <c r="AA137">
        <v>0</v>
      </c>
      <c r="AB137">
        <v>0</v>
      </c>
      <c r="AC137">
        <v>0</v>
      </c>
      <c r="AD137">
        <v>0</v>
      </c>
      <c r="AE137">
        <v>0</v>
      </c>
      <c r="AF137">
        <v>0</v>
      </c>
      <c r="AG137" t="s">
        <v>524</v>
      </c>
      <c r="AH137" s="21" t="s">
        <v>571</v>
      </c>
      <c r="AI137" s="21">
        <v>345.36</v>
      </c>
      <c r="AJ137" s="21">
        <v>98.194444444444443</v>
      </c>
      <c r="AK137" s="21" t="s">
        <v>2063</v>
      </c>
      <c r="AL137" t="s">
        <v>75</v>
      </c>
      <c r="AM137" t="s">
        <v>2030</v>
      </c>
    </row>
    <row r="138" spans="1:39" x14ac:dyDescent="0.35">
      <c r="A138" t="s">
        <v>25226</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25242</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25246</v>
      </c>
      <c r="B140" t="s">
        <v>2417</v>
      </c>
      <c r="C140" t="s">
        <v>100</v>
      </c>
      <c r="D140" t="s">
        <v>2418</v>
      </c>
      <c r="E140" t="s">
        <v>560</v>
      </c>
      <c r="F140">
        <v>1</v>
      </c>
      <c r="G140" t="s">
        <v>2055</v>
      </c>
      <c r="H140" t="s">
        <v>2056</v>
      </c>
      <c r="I140" t="s">
        <v>38</v>
      </c>
      <c r="J140" t="s">
        <v>67</v>
      </c>
      <c r="K140" t="s">
        <v>68</v>
      </c>
      <c r="L140" t="s">
        <v>2058</v>
      </c>
      <c r="M140" t="s">
        <v>2059</v>
      </c>
      <c r="N140">
        <v>1</v>
      </c>
      <c r="O140">
        <v>12</v>
      </c>
      <c r="P140">
        <v>0.83</v>
      </c>
      <c r="Q140">
        <v>1440</v>
      </c>
      <c r="R140">
        <v>0</v>
      </c>
      <c r="S140">
        <v>0</v>
      </c>
      <c r="T140">
        <v>0</v>
      </c>
      <c r="U140">
        <v>1</v>
      </c>
      <c r="V140">
        <v>12</v>
      </c>
      <c r="W140">
        <v>0.83</v>
      </c>
      <c r="X140">
        <v>0</v>
      </c>
      <c r="Y140">
        <v>0</v>
      </c>
      <c r="Z140">
        <v>0</v>
      </c>
      <c r="AA140">
        <v>0</v>
      </c>
      <c r="AB140">
        <v>0</v>
      </c>
      <c r="AC140">
        <v>0</v>
      </c>
      <c r="AD140">
        <v>0</v>
      </c>
      <c r="AE140">
        <v>0</v>
      </c>
      <c r="AF140">
        <v>0</v>
      </c>
      <c r="AG140" t="s">
        <v>527</v>
      </c>
      <c r="AH140" s="21" t="s">
        <v>571</v>
      </c>
      <c r="AI140" s="21">
        <v>345.36</v>
      </c>
      <c r="AJ140" s="21">
        <v>99.166666666666671</v>
      </c>
      <c r="AK140" s="21" t="s">
        <v>2060</v>
      </c>
      <c r="AL140" t="s">
        <v>70</v>
      </c>
      <c r="AM140" t="s">
        <v>2030</v>
      </c>
    </row>
    <row r="141" spans="1:39" x14ac:dyDescent="0.35">
      <c r="A141" t="s">
        <v>25266</v>
      </c>
      <c r="B141" t="s">
        <v>2420</v>
      </c>
      <c r="C141" t="s">
        <v>86</v>
      </c>
      <c r="D141" t="s">
        <v>2421</v>
      </c>
      <c r="E141" t="s">
        <v>72</v>
      </c>
      <c r="F141">
        <v>1</v>
      </c>
      <c r="G141" t="s">
        <v>2055</v>
      </c>
      <c r="H141" t="s">
        <v>2056</v>
      </c>
      <c r="I141" t="s">
        <v>38</v>
      </c>
      <c r="J141" t="s">
        <v>73</v>
      </c>
      <c r="K141" t="s">
        <v>68</v>
      </c>
      <c r="L141" t="s">
        <v>2058</v>
      </c>
      <c r="M141" t="s">
        <v>2059</v>
      </c>
      <c r="N141">
        <v>0</v>
      </c>
      <c r="O141">
        <v>0</v>
      </c>
      <c r="P141">
        <v>0</v>
      </c>
      <c r="Q141">
        <v>1440</v>
      </c>
      <c r="R141">
        <v>0</v>
      </c>
      <c r="S141">
        <v>0</v>
      </c>
      <c r="T141">
        <v>0</v>
      </c>
      <c r="U141">
        <v>0</v>
      </c>
      <c r="V141">
        <v>0</v>
      </c>
      <c r="W141">
        <v>0</v>
      </c>
      <c r="X141">
        <v>0</v>
      </c>
      <c r="Y141">
        <v>0</v>
      </c>
      <c r="Z141">
        <v>0</v>
      </c>
      <c r="AA141">
        <v>0</v>
      </c>
      <c r="AB141">
        <v>0</v>
      </c>
      <c r="AC141">
        <v>0</v>
      </c>
      <c r="AD141">
        <v>0</v>
      </c>
      <c r="AE141">
        <v>0</v>
      </c>
      <c r="AF141">
        <v>0</v>
      </c>
      <c r="AG141" t="s">
        <v>528</v>
      </c>
      <c r="AH141" s="21" t="s">
        <v>571</v>
      </c>
      <c r="AI141" s="21">
        <v>345.36</v>
      </c>
      <c r="AJ141" s="21">
        <v>100</v>
      </c>
      <c r="AK141" s="21" t="s">
        <v>2063</v>
      </c>
      <c r="AL141" t="s">
        <v>75</v>
      </c>
      <c r="AM141" t="s">
        <v>2032</v>
      </c>
    </row>
    <row r="142" spans="1:39" x14ac:dyDescent="0.35">
      <c r="A142" t="s">
        <v>25270</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25286</v>
      </c>
      <c r="B143" t="s">
        <v>2426</v>
      </c>
      <c r="C143" t="s">
        <v>86</v>
      </c>
      <c r="D143" t="s">
        <v>2427</v>
      </c>
      <c r="E143" t="s">
        <v>72</v>
      </c>
      <c r="F143">
        <v>1</v>
      </c>
      <c r="G143" t="s">
        <v>2055</v>
      </c>
      <c r="H143" t="s">
        <v>2056</v>
      </c>
      <c r="I143" t="s">
        <v>38</v>
      </c>
      <c r="J143" t="s">
        <v>73</v>
      </c>
      <c r="K143" t="s">
        <v>68</v>
      </c>
      <c r="L143" t="s">
        <v>2058</v>
      </c>
      <c r="M143" t="s">
        <v>2170</v>
      </c>
      <c r="N143">
        <v>0</v>
      </c>
      <c r="O143">
        <v>0</v>
      </c>
      <c r="P143">
        <v>0</v>
      </c>
      <c r="Q143">
        <v>900</v>
      </c>
      <c r="R143">
        <v>0</v>
      </c>
      <c r="S143">
        <v>0</v>
      </c>
      <c r="T143">
        <v>0</v>
      </c>
      <c r="U143">
        <v>0</v>
      </c>
      <c r="V143">
        <v>0</v>
      </c>
      <c r="W143">
        <v>0</v>
      </c>
      <c r="X143">
        <v>0</v>
      </c>
      <c r="Y143">
        <v>0</v>
      </c>
      <c r="Z143">
        <v>0</v>
      </c>
      <c r="AA143">
        <v>0</v>
      </c>
      <c r="AB143">
        <v>0</v>
      </c>
      <c r="AC143">
        <v>0</v>
      </c>
      <c r="AD143">
        <v>0</v>
      </c>
      <c r="AE143">
        <v>0</v>
      </c>
      <c r="AF143">
        <v>0</v>
      </c>
      <c r="AG143" t="s">
        <v>530</v>
      </c>
      <c r="AH143" s="21" t="s">
        <v>571</v>
      </c>
      <c r="AI143" s="21">
        <v>216</v>
      </c>
      <c r="AJ143" s="21">
        <v>100</v>
      </c>
      <c r="AK143" s="21" t="s">
        <v>2063</v>
      </c>
      <c r="AL143" t="s">
        <v>75</v>
      </c>
      <c r="AM143" t="s">
        <v>2031</v>
      </c>
    </row>
    <row r="144" spans="1:39" x14ac:dyDescent="0.35">
      <c r="A144" t="s">
        <v>25289</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25313</v>
      </c>
      <c r="B145" t="s">
        <v>2433</v>
      </c>
      <c r="C145" t="s">
        <v>71</v>
      </c>
      <c r="D145" t="s">
        <v>2434</v>
      </c>
      <c r="E145" t="s">
        <v>72</v>
      </c>
      <c r="F145">
        <v>1</v>
      </c>
      <c r="G145" t="s">
        <v>2055</v>
      </c>
      <c r="H145" t="s">
        <v>2056</v>
      </c>
      <c r="I145" t="s">
        <v>38</v>
      </c>
      <c r="J145" t="s">
        <v>73</v>
      </c>
      <c r="K145" t="s">
        <v>68</v>
      </c>
      <c r="L145" t="s">
        <v>2058</v>
      </c>
      <c r="M145" t="s">
        <v>2059</v>
      </c>
      <c r="N145">
        <v>0</v>
      </c>
      <c r="O145">
        <v>0</v>
      </c>
      <c r="P145">
        <v>0</v>
      </c>
      <c r="Q145">
        <v>1440</v>
      </c>
      <c r="R145">
        <v>0</v>
      </c>
      <c r="S145">
        <v>0</v>
      </c>
      <c r="T145">
        <v>0</v>
      </c>
      <c r="U145">
        <v>0</v>
      </c>
      <c r="V145">
        <v>0</v>
      </c>
      <c r="W145">
        <v>0</v>
      </c>
      <c r="X145">
        <v>0</v>
      </c>
      <c r="Y145">
        <v>0</v>
      </c>
      <c r="Z145">
        <v>0</v>
      </c>
      <c r="AA145">
        <v>0</v>
      </c>
      <c r="AB145">
        <v>0</v>
      </c>
      <c r="AC145">
        <v>0</v>
      </c>
      <c r="AD145">
        <v>0</v>
      </c>
      <c r="AE145">
        <v>0</v>
      </c>
      <c r="AF145">
        <v>0</v>
      </c>
      <c r="AG145" t="s">
        <v>532</v>
      </c>
      <c r="AH145" s="21" t="s">
        <v>571</v>
      </c>
      <c r="AI145" s="21">
        <v>345.36</v>
      </c>
      <c r="AJ145" s="21">
        <v>100</v>
      </c>
      <c r="AK145" s="21" t="s">
        <v>2063</v>
      </c>
      <c r="AL145" t="s">
        <v>75</v>
      </c>
      <c r="AM145" t="s">
        <v>2032</v>
      </c>
    </row>
    <row r="146" spans="1:39" x14ac:dyDescent="0.35">
      <c r="A146" t="s">
        <v>25317</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25340</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25344</v>
      </c>
      <c r="B148" t="s">
        <v>2442</v>
      </c>
      <c r="C148" t="s">
        <v>117</v>
      </c>
      <c r="D148" t="s">
        <v>2443</v>
      </c>
      <c r="E148" t="s">
        <v>560</v>
      </c>
      <c r="F148">
        <v>1</v>
      </c>
      <c r="G148" t="s">
        <v>2055</v>
      </c>
      <c r="H148" t="s">
        <v>2056</v>
      </c>
      <c r="I148" t="s">
        <v>38</v>
      </c>
      <c r="J148" t="s">
        <v>67</v>
      </c>
      <c r="K148" t="s">
        <v>68</v>
      </c>
      <c r="L148" t="s">
        <v>2058</v>
      </c>
      <c r="M148" t="s">
        <v>2059</v>
      </c>
      <c r="N148">
        <v>0</v>
      </c>
      <c r="O148">
        <v>0</v>
      </c>
      <c r="P148">
        <v>0</v>
      </c>
      <c r="Q148">
        <v>1440</v>
      </c>
      <c r="R148">
        <v>0</v>
      </c>
      <c r="S148">
        <v>0</v>
      </c>
      <c r="T148">
        <v>0</v>
      </c>
      <c r="U148">
        <v>0</v>
      </c>
      <c r="V148">
        <v>0</v>
      </c>
      <c r="W148">
        <v>0</v>
      </c>
      <c r="X148">
        <v>0</v>
      </c>
      <c r="Y148">
        <v>0</v>
      </c>
      <c r="Z148">
        <v>0</v>
      </c>
      <c r="AA148">
        <v>0</v>
      </c>
      <c r="AB148">
        <v>0</v>
      </c>
      <c r="AC148">
        <v>0</v>
      </c>
      <c r="AD148">
        <v>0</v>
      </c>
      <c r="AE148">
        <v>0</v>
      </c>
      <c r="AF148">
        <v>0</v>
      </c>
      <c r="AG148" t="s">
        <v>535</v>
      </c>
      <c r="AH148" s="21" t="s">
        <v>571</v>
      </c>
      <c r="AI148" s="21">
        <v>345.36</v>
      </c>
      <c r="AJ148" s="21">
        <v>100</v>
      </c>
      <c r="AK148" s="21" t="s">
        <v>2063</v>
      </c>
      <c r="AL148" t="s">
        <v>70</v>
      </c>
      <c r="AM148" t="s">
        <v>2033</v>
      </c>
    </row>
    <row r="149" spans="1:39" x14ac:dyDescent="0.35">
      <c r="A149" t="s">
        <v>25360</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25379</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2060</v>
      </c>
      <c r="AL150" t="s">
        <v>70</v>
      </c>
      <c r="AM150" t="s">
        <v>2030</v>
      </c>
    </row>
    <row r="151" spans="1:39" x14ac:dyDescent="0.35">
      <c r="A151" t="s">
        <v>25383</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25402</v>
      </c>
      <c r="B152" t="s">
        <v>2454</v>
      </c>
      <c r="C152" t="s">
        <v>567</v>
      </c>
      <c r="D152" t="s">
        <v>2455</v>
      </c>
      <c r="E152" t="s">
        <v>560</v>
      </c>
      <c r="F152">
        <v>1</v>
      </c>
      <c r="G152" t="s">
        <v>2055</v>
      </c>
      <c r="H152" t="s">
        <v>2056</v>
      </c>
      <c r="I152" t="s">
        <v>38</v>
      </c>
      <c r="J152" t="s">
        <v>428</v>
      </c>
      <c r="K152" t="s">
        <v>68</v>
      </c>
      <c r="L152" t="s">
        <v>2058</v>
      </c>
      <c r="M152" t="s">
        <v>2059</v>
      </c>
      <c r="N152">
        <v>0</v>
      </c>
      <c r="O152">
        <v>0</v>
      </c>
      <c r="P152">
        <v>0</v>
      </c>
      <c r="Q152">
        <v>1440</v>
      </c>
      <c r="R152">
        <v>0</v>
      </c>
      <c r="S152">
        <v>0</v>
      </c>
      <c r="T152">
        <v>0</v>
      </c>
      <c r="U152">
        <v>0</v>
      </c>
      <c r="V152">
        <v>0</v>
      </c>
      <c r="W152">
        <v>0</v>
      </c>
      <c r="X152">
        <v>0</v>
      </c>
      <c r="Y152">
        <v>0</v>
      </c>
      <c r="Z152">
        <v>0</v>
      </c>
      <c r="AA152">
        <v>0</v>
      </c>
      <c r="AB152">
        <v>0</v>
      </c>
      <c r="AC152">
        <v>0</v>
      </c>
      <c r="AD152">
        <v>0</v>
      </c>
      <c r="AE152">
        <v>0</v>
      </c>
      <c r="AF152">
        <v>0</v>
      </c>
      <c r="AG152" t="s">
        <v>539</v>
      </c>
      <c r="AH152" s="21" t="s">
        <v>571</v>
      </c>
      <c r="AI152" s="21">
        <v>345.36</v>
      </c>
      <c r="AJ152" s="21">
        <v>100</v>
      </c>
      <c r="AK152" s="21" t="s">
        <v>2063</v>
      </c>
      <c r="AL152" t="s">
        <v>70</v>
      </c>
      <c r="AM152" t="s">
        <v>2032</v>
      </c>
    </row>
    <row r="153" spans="1:39" x14ac:dyDescent="0.35">
      <c r="A153" t="s">
        <v>25406</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25422</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25426</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2063</v>
      </c>
      <c r="AL155" t="s">
        <v>70</v>
      </c>
      <c r="AM155" t="s">
        <v>2033</v>
      </c>
    </row>
    <row r="156" spans="1:39" x14ac:dyDescent="0.35">
      <c r="A156" t="s">
        <v>2468</v>
      </c>
      <c r="B156" t="s">
        <v>2466</v>
      </c>
      <c r="C156" t="s">
        <v>100</v>
      </c>
      <c r="D156" t="s">
        <v>2467</v>
      </c>
      <c r="E156" t="s">
        <v>560</v>
      </c>
      <c r="F156">
        <v>1</v>
      </c>
      <c r="G156" t="s">
        <v>2055</v>
      </c>
      <c r="H156" t="s">
        <v>2056</v>
      </c>
      <c r="I156" t="s">
        <v>38</v>
      </c>
      <c r="J156" t="s">
        <v>67</v>
      </c>
      <c r="K156" t="s">
        <v>68</v>
      </c>
      <c r="L156" t="s">
        <v>2058</v>
      </c>
      <c r="M156" t="s">
        <v>2163</v>
      </c>
      <c r="N156">
        <v>2</v>
      </c>
      <c r="O156">
        <v>56</v>
      </c>
      <c r="P156">
        <v>5.49</v>
      </c>
      <c r="Q156">
        <v>1020</v>
      </c>
      <c r="R156">
        <v>1</v>
      </c>
      <c r="S156">
        <v>6</v>
      </c>
      <c r="T156">
        <v>0.59</v>
      </c>
      <c r="U156">
        <v>1</v>
      </c>
      <c r="V156">
        <v>50</v>
      </c>
      <c r="W156">
        <v>4.9000000000000004</v>
      </c>
      <c r="X156">
        <v>0</v>
      </c>
      <c r="Y156">
        <v>0</v>
      </c>
      <c r="Z156">
        <v>0</v>
      </c>
      <c r="AA156">
        <v>0</v>
      </c>
      <c r="AB156">
        <v>0</v>
      </c>
      <c r="AC156">
        <v>0</v>
      </c>
      <c r="AD156">
        <v>0</v>
      </c>
      <c r="AE156">
        <v>0</v>
      </c>
      <c r="AF156">
        <v>0</v>
      </c>
      <c r="AG156" t="s">
        <v>543</v>
      </c>
      <c r="AH156" s="21" t="s">
        <v>571</v>
      </c>
      <c r="AI156" s="21">
        <v>244.8</v>
      </c>
      <c r="AJ156" s="21">
        <v>94.509803921568633</v>
      </c>
      <c r="AK156" s="21" t="s">
        <v>2060</v>
      </c>
      <c r="AL156" t="s">
        <v>70</v>
      </c>
      <c r="AM156" t="s">
        <v>2030</v>
      </c>
    </row>
    <row r="157" spans="1:39" x14ac:dyDescent="0.35">
      <c r="A157" t="s">
        <v>25481</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2060</v>
      </c>
      <c r="AL157" t="s">
        <v>70</v>
      </c>
      <c r="AM157" t="s">
        <v>2033</v>
      </c>
    </row>
    <row r="158" spans="1:39" x14ac:dyDescent="0.35">
      <c r="A158" t="s">
        <v>25505</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2060</v>
      </c>
      <c r="AL158" t="s">
        <v>70</v>
      </c>
      <c r="AM158" t="s">
        <v>2030</v>
      </c>
    </row>
    <row r="159" spans="1:39" x14ac:dyDescent="0.35">
      <c r="A159" t="s">
        <v>25528</v>
      </c>
      <c r="B159" t="s">
        <v>2475</v>
      </c>
      <c r="C159" t="s">
        <v>92</v>
      </c>
      <c r="D159" t="s">
        <v>2476</v>
      </c>
      <c r="E159" t="s">
        <v>119</v>
      </c>
      <c r="F159">
        <v>1</v>
      </c>
      <c r="G159" t="s">
        <v>2055</v>
      </c>
      <c r="H159" t="s">
        <v>2056</v>
      </c>
      <c r="I159" t="s">
        <v>38</v>
      </c>
      <c r="J159" t="s">
        <v>67</v>
      </c>
      <c r="K159" t="s">
        <v>68</v>
      </c>
      <c r="L159" t="s">
        <v>2058</v>
      </c>
      <c r="M159" t="s">
        <v>2059</v>
      </c>
      <c r="N159">
        <v>0</v>
      </c>
      <c r="O159">
        <v>0</v>
      </c>
      <c r="P159">
        <v>0</v>
      </c>
      <c r="Q159">
        <v>1440</v>
      </c>
      <c r="R159">
        <v>0</v>
      </c>
      <c r="S159">
        <v>0</v>
      </c>
      <c r="T159">
        <v>0</v>
      </c>
      <c r="U159">
        <v>0</v>
      </c>
      <c r="V159">
        <v>0</v>
      </c>
      <c r="W159">
        <v>0</v>
      </c>
      <c r="X159">
        <v>0</v>
      </c>
      <c r="Y159">
        <v>0</v>
      </c>
      <c r="Z159">
        <v>0</v>
      </c>
      <c r="AA159">
        <v>0</v>
      </c>
      <c r="AB159">
        <v>0</v>
      </c>
      <c r="AC159">
        <v>0</v>
      </c>
      <c r="AD159">
        <v>0</v>
      </c>
      <c r="AE159">
        <v>0</v>
      </c>
      <c r="AF159">
        <v>0</v>
      </c>
      <c r="AG159" t="s">
        <v>546</v>
      </c>
      <c r="AH159" s="21" t="s">
        <v>571</v>
      </c>
      <c r="AI159" s="21">
        <v>345.36</v>
      </c>
      <c r="AJ159" s="21">
        <v>100</v>
      </c>
      <c r="AK159" s="21" t="s">
        <v>2063</v>
      </c>
      <c r="AL159" t="s">
        <v>70</v>
      </c>
      <c r="AM159" t="s">
        <v>2032</v>
      </c>
    </row>
    <row r="160" spans="1:39" x14ac:dyDescent="0.35">
      <c r="A160" t="s">
        <v>25546</v>
      </c>
      <c r="B160" t="s">
        <v>2478</v>
      </c>
      <c r="C160" t="s">
        <v>92</v>
      </c>
      <c r="D160" t="s">
        <v>2479</v>
      </c>
      <c r="E160" t="s">
        <v>119</v>
      </c>
      <c r="F160">
        <v>1</v>
      </c>
      <c r="G160" t="s">
        <v>2055</v>
      </c>
      <c r="H160" t="s">
        <v>2056</v>
      </c>
      <c r="I160" t="s">
        <v>38</v>
      </c>
      <c r="J160" t="s">
        <v>67</v>
      </c>
      <c r="K160" t="s">
        <v>68</v>
      </c>
      <c r="L160" t="s">
        <v>2058</v>
      </c>
      <c r="M160" t="s">
        <v>2059</v>
      </c>
      <c r="N160">
        <v>0</v>
      </c>
      <c r="O160">
        <v>0</v>
      </c>
      <c r="P160">
        <v>0</v>
      </c>
      <c r="Q160">
        <v>1440</v>
      </c>
      <c r="R160">
        <v>0</v>
      </c>
      <c r="S160">
        <v>0</v>
      </c>
      <c r="T160">
        <v>0</v>
      </c>
      <c r="U160">
        <v>0</v>
      </c>
      <c r="V160">
        <v>0</v>
      </c>
      <c r="W160">
        <v>0</v>
      </c>
      <c r="X160">
        <v>0</v>
      </c>
      <c r="Y160">
        <v>0</v>
      </c>
      <c r="Z160">
        <v>0</v>
      </c>
      <c r="AA160">
        <v>0</v>
      </c>
      <c r="AB160">
        <v>0</v>
      </c>
      <c r="AC160">
        <v>0</v>
      </c>
      <c r="AD160">
        <v>0</v>
      </c>
      <c r="AE160">
        <v>0</v>
      </c>
      <c r="AF160">
        <v>0</v>
      </c>
      <c r="AG160" t="s">
        <v>547</v>
      </c>
      <c r="AH160" s="21" t="s">
        <v>571</v>
      </c>
      <c r="AI160" s="21">
        <v>345.36</v>
      </c>
      <c r="AJ160" s="21">
        <v>100</v>
      </c>
      <c r="AK160" s="21" t="s">
        <v>2063</v>
      </c>
      <c r="AL160" t="s">
        <v>70</v>
      </c>
      <c r="AM160" t="s">
        <v>2033</v>
      </c>
    </row>
    <row r="161" spans="1:39" x14ac:dyDescent="0.35">
      <c r="A161" t="s">
        <v>26557</v>
      </c>
      <c r="B161" t="s">
        <v>2481</v>
      </c>
      <c r="C161" t="s">
        <v>128</v>
      </c>
      <c r="D161" t="s">
        <v>2482</v>
      </c>
      <c r="E161" t="s">
        <v>136</v>
      </c>
      <c r="F161">
        <v>4</v>
      </c>
      <c r="G161" t="s">
        <v>2055</v>
      </c>
      <c r="H161" t="s">
        <v>2056</v>
      </c>
      <c r="I161" t="s">
        <v>38</v>
      </c>
      <c r="J161" t="s">
        <v>113</v>
      </c>
      <c r="K161" t="s">
        <v>68</v>
      </c>
      <c r="L161" t="s">
        <v>2058</v>
      </c>
      <c r="M161" t="s">
        <v>2059</v>
      </c>
      <c r="N161">
        <v>0</v>
      </c>
      <c r="O161">
        <v>409</v>
      </c>
      <c r="P161">
        <v>28.4</v>
      </c>
      <c r="Q161">
        <v>1440</v>
      </c>
      <c r="R161">
        <v>0</v>
      </c>
      <c r="S161">
        <v>0</v>
      </c>
      <c r="T161">
        <v>0</v>
      </c>
      <c r="U161">
        <v>0</v>
      </c>
      <c r="V161">
        <v>409</v>
      </c>
      <c r="W161">
        <v>28.4</v>
      </c>
      <c r="X161">
        <v>0</v>
      </c>
      <c r="Y161">
        <v>0</v>
      </c>
      <c r="Z161">
        <v>0</v>
      </c>
      <c r="AA161">
        <v>0</v>
      </c>
      <c r="AB161">
        <v>0</v>
      </c>
      <c r="AC161">
        <v>0</v>
      </c>
      <c r="AD161">
        <v>0</v>
      </c>
      <c r="AE161">
        <v>0</v>
      </c>
      <c r="AF161">
        <v>0</v>
      </c>
      <c r="AG161" t="s">
        <v>548</v>
      </c>
      <c r="AH161" s="21" t="s">
        <v>571</v>
      </c>
      <c r="AI161" s="21">
        <v>345.36</v>
      </c>
      <c r="AJ161" s="21">
        <v>71.597222222222229</v>
      </c>
      <c r="AK161" s="21" t="s">
        <v>2063</v>
      </c>
      <c r="AL161" t="s">
        <v>115</v>
      </c>
      <c r="AM161" t="s">
        <v>2032</v>
      </c>
    </row>
    <row r="162" spans="1:39" x14ac:dyDescent="0.35">
      <c r="A162" t="s">
        <v>26572</v>
      </c>
      <c r="B162" t="s">
        <v>2484</v>
      </c>
      <c r="C162" t="s">
        <v>128</v>
      </c>
      <c r="D162" t="s">
        <v>2482</v>
      </c>
      <c r="E162" t="s">
        <v>136</v>
      </c>
      <c r="F162">
        <v>4</v>
      </c>
      <c r="G162" t="s">
        <v>2055</v>
      </c>
      <c r="H162" t="s">
        <v>2056</v>
      </c>
      <c r="I162" t="s">
        <v>38</v>
      </c>
      <c r="J162" t="s">
        <v>113</v>
      </c>
      <c r="K162" t="s">
        <v>68</v>
      </c>
      <c r="L162" t="s">
        <v>2058</v>
      </c>
      <c r="M162" t="s">
        <v>2059</v>
      </c>
      <c r="N162">
        <v>0</v>
      </c>
      <c r="O162">
        <v>0</v>
      </c>
      <c r="P162">
        <v>0</v>
      </c>
      <c r="Q162">
        <v>1440</v>
      </c>
      <c r="R162">
        <v>0</v>
      </c>
      <c r="S162">
        <v>0</v>
      </c>
      <c r="T162">
        <v>0</v>
      </c>
      <c r="U162">
        <v>0</v>
      </c>
      <c r="V162">
        <v>0</v>
      </c>
      <c r="W162">
        <v>0</v>
      </c>
      <c r="X162">
        <v>0</v>
      </c>
      <c r="Y162">
        <v>0</v>
      </c>
      <c r="Z162">
        <v>0</v>
      </c>
      <c r="AA162">
        <v>0</v>
      </c>
      <c r="AB162">
        <v>0</v>
      </c>
      <c r="AC162">
        <v>0</v>
      </c>
      <c r="AD162">
        <v>0</v>
      </c>
      <c r="AE162">
        <v>0</v>
      </c>
      <c r="AF162">
        <v>0</v>
      </c>
      <c r="AG162" t="s">
        <v>549</v>
      </c>
      <c r="AH162" s="21" t="s">
        <v>571</v>
      </c>
      <c r="AI162" s="21">
        <v>345.36</v>
      </c>
      <c r="AJ162" s="21">
        <v>100</v>
      </c>
      <c r="AK162" s="21" t="s">
        <v>2063</v>
      </c>
      <c r="AL162" t="s">
        <v>115</v>
      </c>
      <c r="AM162" t="s">
        <v>2030</v>
      </c>
    </row>
    <row r="163" spans="1:39" x14ac:dyDescent="0.35">
      <c r="A163" t="s">
        <v>26697</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27402</v>
      </c>
      <c r="B164" t="s">
        <v>2490</v>
      </c>
      <c r="C164" t="s">
        <v>100</v>
      </c>
      <c r="D164" t="s">
        <v>2491</v>
      </c>
      <c r="E164" t="s">
        <v>560</v>
      </c>
      <c r="F164">
        <v>1</v>
      </c>
      <c r="G164" t="s">
        <v>2055</v>
      </c>
      <c r="H164" t="s">
        <v>2056</v>
      </c>
      <c r="I164" t="s">
        <v>38</v>
      </c>
      <c r="J164" t="s">
        <v>67</v>
      </c>
      <c r="K164" t="s">
        <v>68</v>
      </c>
      <c r="L164" t="s">
        <v>2058</v>
      </c>
      <c r="M164" t="s">
        <v>2170</v>
      </c>
      <c r="N164">
        <v>2</v>
      </c>
      <c r="O164">
        <v>92</v>
      </c>
      <c r="P164">
        <v>10.220000000000001</v>
      </c>
      <c r="Q164">
        <v>900</v>
      </c>
      <c r="R164">
        <v>2</v>
      </c>
      <c r="S164">
        <v>92</v>
      </c>
      <c r="T164">
        <v>10.220000000000001</v>
      </c>
      <c r="U164">
        <v>0</v>
      </c>
      <c r="V164">
        <v>0</v>
      </c>
      <c r="W164">
        <v>0</v>
      </c>
      <c r="X164">
        <v>0</v>
      </c>
      <c r="Y164">
        <v>0</v>
      </c>
      <c r="Z164">
        <v>0</v>
      </c>
      <c r="AA164">
        <v>0</v>
      </c>
      <c r="AB164">
        <v>0</v>
      </c>
      <c r="AC164">
        <v>0</v>
      </c>
      <c r="AD164">
        <v>0</v>
      </c>
      <c r="AE164">
        <v>0</v>
      </c>
      <c r="AF164">
        <v>0</v>
      </c>
      <c r="AG164" t="s">
        <v>551</v>
      </c>
      <c r="AH164" s="21" t="s">
        <v>571</v>
      </c>
      <c r="AI164" s="21">
        <v>216</v>
      </c>
      <c r="AJ164" s="21">
        <v>89.777777777777771</v>
      </c>
      <c r="AK164" s="21" t="s">
        <v>2060</v>
      </c>
      <c r="AL164" t="s">
        <v>70</v>
      </c>
      <c r="AM164" t="s">
        <v>2029</v>
      </c>
    </row>
    <row r="165" spans="1:39" x14ac:dyDescent="0.35">
      <c r="A165" t="s">
        <v>27522</v>
      </c>
      <c r="B165" t="s">
        <v>2493</v>
      </c>
      <c r="C165" t="s">
        <v>30185</v>
      </c>
      <c r="D165" t="s">
        <v>2494</v>
      </c>
      <c r="E165" t="s">
        <v>560</v>
      </c>
      <c r="F165">
        <v>1</v>
      </c>
      <c r="G165" t="s">
        <v>2055</v>
      </c>
      <c r="H165" t="s">
        <v>2056</v>
      </c>
      <c r="I165" t="s">
        <v>38</v>
      </c>
      <c r="J165" t="s">
        <v>67</v>
      </c>
      <c r="K165" t="s">
        <v>68</v>
      </c>
      <c r="L165" t="s">
        <v>2058</v>
      </c>
      <c r="M165" t="s">
        <v>2059</v>
      </c>
      <c r="N165">
        <v>1</v>
      </c>
      <c r="O165">
        <v>84</v>
      </c>
      <c r="P165">
        <v>5.83</v>
      </c>
      <c r="Q165">
        <v>1440</v>
      </c>
      <c r="R165">
        <v>1</v>
      </c>
      <c r="S165">
        <v>84</v>
      </c>
      <c r="T165">
        <v>5.83</v>
      </c>
      <c r="U165">
        <v>0</v>
      </c>
      <c r="V165">
        <v>0</v>
      </c>
      <c r="W165">
        <v>0</v>
      </c>
      <c r="X165">
        <v>0</v>
      </c>
      <c r="Y165">
        <v>0</v>
      </c>
      <c r="Z165">
        <v>0</v>
      </c>
      <c r="AA165">
        <v>0</v>
      </c>
      <c r="AB165">
        <v>0</v>
      </c>
      <c r="AC165">
        <v>0</v>
      </c>
      <c r="AD165">
        <v>0</v>
      </c>
      <c r="AE165">
        <v>0</v>
      </c>
      <c r="AF165">
        <v>0</v>
      </c>
      <c r="AG165" t="s">
        <v>552</v>
      </c>
      <c r="AH165" s="21" t="s">
        <v>571</v>
      </c>
      <c r="AI165" s="21">
        <v>345.36</v>
      </c>
      <c r="AJ165" s="21">
        <v>94.166666666666671</v>
      </c>
      <c r="AK165" s="21" t="s">
        <v>2063</v>
      </c>
      <c r="AL165" t="s">
        <v>70</v>
      </c>
      <c r="AM165" t="s">
        <v>2030</v>
      </c>
    </row>
    <row r="166" spans="1:39" x14ac:dyDescent="0.35">
      <c r="A166" t="s">
        <v>29637</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2063</v>
      </c>
      <c r="AL166" t="s">
        <v>70</v>
      </c>
      <c r="AM166" t="s">
        <v>2030</v>
      </c>
    </row>
    <row r="167" spans="1:39" x14ac:dyDescent="0.35">
      <c r="A167" t="s">
        <v>29641</v>
      </c>
      <c r="B167" t="s">
        <v>2499</v>
      </c>
      <c r="C167" t="s">
        <v>81</v>
      </c>
      <c r="D167" t="s">
        <v>2500</v>
      </c>
      <c r="E167" t="s">
        <v>560</v>
      </c>
      <c r="F167">
        <v>1</v>
      </c>
      <c r="G167" t="s">
        <v>2055</v>
      </c>
      <c r="H167" t="s">
        <v>2056</v>
      </c>
      <c r="I167" t="s">
        <v>38</v>
      </c>
      <c r="J167" t="s">
        <v>82</v>
      </c>
      <c r="K167" t="s">
        <v>68</v>
      </c>
      <c r="L167" t="s">
        <v>2058</v>
      </c>
      <c r="M167" t="s">
        <v>2059</v>
      </c>
      <c r="N167">
        <v>1</v>
      </c>
      <c r="O167">
        <v>15</v>
      </c>
      <c r="P167">
        <v>1.04</v>
      </c>
      <c r="Q167">
        <v>1440</v>
      </c>
      <c r="R167">
        <v>1</v>
      </c>
      <c r="S167">
        <v>15</v>
      </c>
      <c r="T167">
        <v>1.04</v>
      </c>
      <c r="U167">
        <v>0</v>
      </c>
      <c r="V167">
        <v>0</v>
      </c>
      <c r="W167">
        <v>0</v>
      </c>
      <c r="X167">
        <v>0</v>
      </c>
      <c r="Y167">
        <v>0</v>
      </c>
      <c r="Z167">
        <v>0</v>
      </c>
      <c r="AA167">
        <v>0</v>
      </c>
      <c r="AB167">
        <v>0</v>
      </c>
      <c r="AC167">
        <v>0</v>
      </c>
      <c r="AD167">
        <v>0</v>
      </c>
      <c r="AE167">
        <v>0</v>
      </c>
      <c r="AF167">
        <v>0</v>
      </c>
      <c r="AG167" t="s">
        <v>556</v>
      </c>
      <c r="AH167" s="21" t="s">
        <v>572</v>
      </c>
      <c r="AI167" s="21">
        <v>345.36</v>
      </c>
      <c r="AJ167" s="21">
        <v>98.958333333333329</v>
      </c>
      <c r="AK167" s="21" t="s">
        <v>2060</v>
      </c>
      <c r="AL167" t="s">
        <v>70</v>
      </c>
      <c r="AM167" t="s">
        <v>2032</v>
      </c>
    </row>
    <row r="168" spans="1:39" x14ac:dyDescent="0.35">
      <c r="A168" t="s">
        <v>29934</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2060</v>
      </c>
      <c r="AL168" t="s">
        <v>70</v>
      </c>
      <c r="AM168" t="s">
        <v>2033</v>
      </c>
    </row>
  </sheetData>
  <autoFilter ref="A6:AM168" xr:uid="{4B8B9EEA-E3F8-4E42-BC6D-AE18A0BE6499}"/>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DB1C0-6D6A-4048-89DE-9854AF0086FA}">
  <dimension ref="A1:AM168"/>
  <sheetViews>
    <sheetView workbookViewId="0">
      <selection activeCell="G3" sqref="G3"/>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31247</v>
      </c>
      <c r="D2" s="8" t="s">
        <v>51</v>
      </c>
      <c r="G2" t="s">
        <v>31247</v>
      </c>
    </row>
    <row r="3" spans="1:39" x14ac:dyDescent="0.35">
      <c r="B3" s="9" t="s">
        <v>52</v>
      </c>
      <c r="C3" s="10">
        <f>100-(D3/E3*100)</f>
        <v>99.079749103942646</v>
      </c>
      <c r="D3" s="11">
        <f>SUBTOTAL(9,O7:O99999)</f>
        <v>2054</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t="e">
        <f>+E3/F3/DAY(G2)</f>
        <v>#VALUE!</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1</v>
      </c>
      <c r="O13">
        <v>27</v>
      </c>
      <c r="P13">
        <v>1.88</v>
      </c>
      <c r="Q13">
        <v>1440</v>
      </c>
      <c r="R13">
        <v>1</v>
      </c>
      <c r="S13">
        <v>27</v>
      </c>
      <c r="T13">
        <v>1.88</v>
      </c>
      <c r="U13">
        <v>0</v>
      </c>
      <c r="V13">
        <v>0</v>
      </c>
      <c r="W13">
        <v>0</v>
      </c>
      <c r="X13">
        <v>0</v>
      </c>
      <c r="Y13">
        <v>0</v>
      </c>
      <c r="Z13">
        <v>0</v>
      </c>
      <c r="AA13">
        <v>0</v>
      </c>
      <c r="AB13">
        <v>0</v>
      </c>
      <c r="AC13">
        <v>0</v>
      </c>
      <c r="AD13">
        <v>0</v>
      </c>
      <c r="AE13">
        <v>0</v>
      </c>
      <c r="AF13">
        <v>0</v>
      </c>
      <c r="AG13" t="s">
        <v>398</v>
      </c>
      <c r="AH13" s="21" t="s">
        <v>569</v>
      </c>
      <c r="AI13" s="21">
        <v>345.36</v>
      </c>
      <c r="AJ13" s="21">
        <v>98.125</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0</v>
      </c>
      <c r="O15">
        <v>0</v>
      </c>
      <c r="P15">
        <v>0</v>
      </c>
      <c r="Q15">
        <v>1440</v>
      </c>
      <c r="R15">
        <v>0</v>
      </c>
      <c r="S15">
        <v>0</v>
      </c>
      <c r="T15">
        <v>0</v>
      </c>
      <c r="U15">
        <v>0</v>
      </c>
      <c r="V15">
        <v>0</v>
      </c>
      <c r="W15">
        <v>0</v>
      </c>
      <c r="X15">
        <v>0</v>
      </c>
      <c r="Y15">
        <v>0</v>
      </c>
      <c r="Z15">
        <v>0</v>
      </c>
      <c r="AA15">
        <v>0</v>
      </c>
      <c r="AB15">
        <v>0</v>
      </c>
      <c r="AC15">
        <v>0</v>
      </c>
      <c r="AD15">
        <v>0</v>
      </c>
      <c r="AE15">
        <v>0</v>
      </c>
      <c r="AF15">
        <v>0</v>
      </c>
      <c r="AG15" t="s">
        <v>400</v>
      </c>
      <c r="AH15" s="21" t="s">
        <v>572</v>
      </c>
      <c r="AI15" s="21">
        <v>345.36</v>
      </c>
      <c r="AJ15" s="21">
        <v>100</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0</v>
      </c>
      <c r="O20">
        <v>0</v>
      </c>
      <c r="P20">
        <v>0</v>
      </c>
      <c r="Q20">
        <v>1440</v>
      </c>
      <c r="R20">
        <v>0</v>
      </c>
      <c r="S20">
        <v>0</v>
      </c>
      <c r="T20">
        <v>0</v>
      </c>
      <c r="U20">
        <v>0</v>
      </c>
      <c r="V20">
        <v>0</v>
      </c>
      <c r="W20">
        <v>0</v>
      </c>
      <c r="X20">
        <v>0</v>
      </c>
      <c r="Y20">
        <v>0</v>
      </c>
      <c r="Z20">
        <v>0</v>
      </c>
      <c r="AA20">
        <v>0</v>
      </c>
      <c r="AB20">
        <v>0</v>
      </c>
      <c r="AC20">
        <v>0</v>
      </c>
      <c r="AD20">
        <v>0</v>
      </c>
      <c r="AE20">
        <v>0</v>
      </c>
      <c r="AF20">
        <v>0</v>
      </c>
      <c r="AG20" t="s">
        <v>405</v>
      </c>
      <c r="AH20" s="21" t="s">
        <v>572</v>
      </c>
      <c r="AI20" s="21">
        <v>345.36</v>
      </c>
      <c r="AJ20" s="21">
        <v>100</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2063</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0</v>
      </c>
      <c r="O24">
        <v>0</v>
      </c>
      <c r="P24">
        <v>0</v>
      </c>
      <c r="Q24">
        <v>1440</v>
      </c>
      <c r="R24">
        <v>0</v>
      </c>
      <c r="S24">
        <v>0</v>
      </c>
      <c r="T24">
        <v>0</v>
      </c>
      <c r="U24">
        <v>0</v>
      </c>
      <c r="V24">
        <v>0</v>
      </c>
      <c r="W24">
        <v>0</v>
      </c>
      <c r="X24">
        <v>0</v>
      </c>
      <c r="Y24">
        <v>0</v>
      </c>
      <c r="Z24">
        <v>0</v>
      </c>
      <c r="AA24">
        <v>0</v>
      </c>
      <c r="AB24">
        <v>0</v>
      </c>
      <c r="AC24">
        <v>0</v>
      </c>
      <c r="AD24">
        <v>0</v>
      </c>
      <c r="AE24">
        <v>0</v>
      </c>
      <c r="AF24">
        <v>0</v>
      </c>
      <c r="AG24" t="s">
        <v>409</v>
      </c>
      <c r="AH24" s="21" t="s">
        <v>572</v>
      </c>
      <c r="AI24" s="21">
        <v>345.36</v>
      </c>
      <c r="AJ24" s="21">
        <v>100</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2060</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2</v>
      </c>
      <c r="O31">
        <v>189</v>
      </c>
      <c r="P31">
        <v>13.13</v>
      </c>
      <c r="Q31">
        <v>1440</v>
      </c>
      <c r="R31">
        <v>1</v>
      </c>
      <c r="S31">
        <v>87</v>
      </c>
      <c r="T31">
        <v>6.04</v>
      </c>
      <c r="U31">
        <v>1</v>
      </c>
      <c r="V31">
        <v>102</v>
      </c>
      <c r="W31">
        <v>7.08</v>
      </c>
      <c r="X31">
        <v>0</v>
      </c>
      <c r="Y31">
        <v>0</v>
      </c>
      <c r="Z31">
        <v>0</v>
      </c>
      <c r="AA31">
        <v>0</v>
      </c>
      <c r="AB31">
        <v>0</v>
      </c>
      <c r="AC31">
        <v>0</v>
      </c>
      <c r="AD31">
        <v>0</v>
      </c>
      <c r="AE31">
        <v>0</v>
      </c>
      <c r="AF31">
        <v>0</v>
      </c>
      <c r="AG31" t="s">
        <v>416</v>
      </c>
      <c r="AH31" s="21" t="s">
        <v>571</v>
      </c>
      <c r="AI31" s="21">
        <v>345.36</v>
      </c>
      <c r="AJ31" s="21">
        <v>86.875</v>
      </c>
      <c r="AK31" s="21" t="s">
        <v>2063</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3966</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3970</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2129</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2060</v>
      </c>
      <c r="AL38" t="s">
        <v>70</v>
      </c>
      <c r="AM38" t="s">
        <v>2029</v>
      </c>
    </row>
    <row r="39" spans="1:39" x14ac:dyDescent="0.35">
      <c r="A39" t="s">
        <v>2131</v>
      </c>
      <c r="B39" t="s">
        <v>2137</v>
      </c>
      <c r="C39" t="s">
        <v>822</v>
      </c>
      <c r="D39" t="s">
        <v>425</v>
      </c>
      <c r="E39" t="s">
        <v>72</v>
      </c>
      <c r="F39">
        <v>1</v>
      </c>
      <c r="G39" t="s">
        <v>2055</v>
      </c>
      <c r="H39" t="s">
        <v>2056</v>
      </c>
      <c r="I39" t="s">
        <v>38</v>
      </c>
      <c r="J39" t="s">
        <v>425</v>
      </c>
      <c r="K39" t="s">
        <v>68</v>
      </c>
      <c r="L39" t="s">
        <v>2058</v>
      </c>
      <c r="M39" t="s">
        <v>2059</v>
      </c>
      <c r="N39">
        <v>1</v>
      </c>
      <c r="O39">
        <v>37</v>
      </c>
      <c r="P39">
        <v>2.57</v>
      </c>
      <c r="Q39">
        <v>1440</v>
      </c>
      <c r="R39">
        <v>0</v>
      </c>
      <c r="S39">
        <v>0</v>
      </c>
      <c r="T39">
        <v>0</v>
      </c>
      <c r="U39">
        <v>1</v>
      </c>
      <c r="V39">
        <v>37</v>
      </c>
      <c r="W39">
        <v>2.57</v>
      </c>
      <c r="X39">
        <v>0</v>
      </c>
      <c r="Y39">
        <v>0</v>
      </c>
      <c r="Z39">
        <v>0</v>
      </c>
      <c r="AA39">
        <v>0</v>
      </c>
      <c r="AB39">
        <v>0</v>
      </c>
      <c r="AC39">
        <v>0</v>
      </c>
      <c r="AD39">
        <v>0</v>
      </c>
      <c r="AE39">
        <v>0</v>
      </c>
      <c r="AF39">
        <v>0</v>
      </c>
      <c r="AG39" t="s">
        <v>426</v>
      </c>
      <c r="AH39" s="21" t="s">
        <v>569</v>
      </c>
      <c r="AI39" s="21">
        <v>345.36</v>
      </c>
      <c r="AJ39" s="21">
        <v>97.430555555555557</v>
      </c>
      <c r="AK39" s="21" t="s">
        <v>2063</v>
      </c>
      <c r="AL39" t="s">
        <v>75</v>
      </c>
      <c r="AM39" t="s">
        <v>2030</v>
      </c>
    </row>
    <row r="40" spans="1:39" x14ac:dyDescent="0.35">
      <c r="A40" t="s">
        <v>2133</v>
      </c>
      <c r="B40" t="s">
        <v>2139</v>
      </c>
      <c r="C40" t="s">
        <v>822</v>
      </c>
      <c r="D40" t="s">
        <v>425</v>
      </c>
      <c r="E40" t="s">
        <v>72</v>
      </c>
      <c r="F40">
        <v>1</v>
      </c>
      <c r="G40" t="s">
        <v>2055</v>
      </c>
      <c r="H40" t="s">
        <v>2056</v>
      </c>
      <c r="I40" t="s">
        <v>38</v>
      </c>
      <c r="J40" t="s">
        <v>425</v>
      </c>
      <c r="K40" t="s">
        <v>68</v>
      </c>
      <c r="L40" t="s">
        <v>2058</v>
      </c>
      <c r="M40" t="s">
        <v>2059</v>
      </c>
      <c r="N40">
        <v>0</v>
      </c>
      <c r="O40">
        <v>0</v>
      </c>
      <c r="P40">
        <v>0</v>
      </c>
      <c r="Q40">
        <v>1440</v>
      </c>
      <c r="R40">
        <v>0</v>
      </c>
      <c r="S40">
        <v>0</v>
      </c>
      <c r="T40">
        <v>0</v>
      </c>
      <c r="U40">
        <v>0</v>
      </c>
      <c r="V40">
        <v>0</v>
      </c>
      <c r="W40">
        <v>0</v>
      </c>
      <c r="X40">
        <v>0</v>
      </c>
      <c r="Y40">
        <v>0</v>
      </c>
      <c r="Z40">
        <v>0</v>
      </c>
      <c r="AA40">
        <v>0</v>
      </c>
      <c r="AB40">
        <v>0</v>
      </c>
      <c r="AC40">
        <v>0</v>
      </c>
      <c r="AD40">
        <v>0</v>
      </c>
      <c r="AE40">
        <v>0</v>
      </c>
      <c r="AF40">
        <v>0</v>
      </c>
      <c r="AG40" t="s">
        <v>427</v>
      </c>
      <c r="AH40" s="21" t="s">
        <v>569</v>
      </c>
      <c r="AI40" s="21">
        <v>345.36</v>
      </c>
      <c r="AJ40" s="21">
        <v>100</v>
      </c>
      <c r="AK40" s="21" t="s">
        <v>2060</v>
      </c>
      <c r="AL40" t="s">
        <v>75</v>
      </c>
      <c r="AM40" t="s">
        <v>2030</v>
      </c>
    </row>
    <row r="41" spans="1:39" x14ac:dyDescent="0.35">
      <c r="A41" t="s">
        <v>4079</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4083</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4133</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2063</v>
      </c>
      <c r="AL43" t="s">
        <v>70</v>
      </c>
      <c r="AM43" t="s">
        <v>2030</v>
      </c>
    </row>
    <row r="44" spans="1:39" x14ac:dyDescent="0.35">
      <c r="A44" t="s">
        <v>4137</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4141</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2145</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4171</v>
      </c>
      <c r="B47" t="s">
        <v>2155</v>
      </c>
      <c r="C47" t="s">
        <v>71</v>
      </c>
      <c r="D47" t="s">
        <v>2156</v>
      </c>
      <c r="E47" t="s">
        <v>72</v>
      </c>
      <c r="F47">
        <v>1</v>
      </c>
      <c r="G47" t="s">
        <v>2055</v>
      </c>
      <c r="H47" t="s">
        <v>2056</v>
      </c>
      <c r="I47" t="s">
        <v>38</v>
      </c>
      <c r="J47" t="s">
        <v>73</v>
      </c>
      <c r="K47" t="s">
        <v>68</v>
      </c>
      <c r="L47" t="s">
        <v>2058</v>
      </c>
      <c r="M47" t="s">
        <v>2059</v>
      </c>
      <c r="N47">
        <v>0</v>
      </c>
      <c r="O47">
        <v>0</v>
      </c>
      <c r="P47">
        <v>0</v>
      </c>
      <c r="Q47">
        <v>1440</v>
      </c>
      <c r="R47">
        <v>0</v>
      </c>
      <c r="S47">
        <v>0</v>
      </c>
      <c r="T47">
        <v>0</v>
      </c>
      <c r="U47">
        <v>0</v>
      </c>
      <c r="V47">
        <v>0</v>
      </c>
      <c r="W47">
        <v>0</v>
      </c>
      <c r="X47">
        <v>0</v>
      </c>
      <c r="Y47">
        <v>0</v>
      </c>
      <c r="Z47">
        <v>0</v>
      </c>
      <c r="AA47">
        <v>0</v>
      </c>
      <c r="AB47">
        <v>0</v>
      </c>
      <c r="AC47">
        <v>0</v>
      </c>
      <c r="AD47">
        <v>0</v>
      </c>
      <c r="AE47">
        <v>0</v>
      </c>
      <c r="AF47">
        <v>0</v>
      </c>
      <c r="AG47" t="s">
        <v>437</v>
      </c>
      <c r="AH47" s="21" t="s">
        <v>569</v>
      </c>
      <c r="AI47" s="21">
        <v>345.36</v>
      </c>
      <c r="AJ47" s="21">
        <v>100</v>
      </c>
      <c r="AK47" s="21" t="s">
        <v>2060</v>
      </c>
      <c r="AL47" t="s">
        <v>75</v>
      </c>
      <c r="AM47" t="s">
        <v>2031</v>
      </c>
    </row>
    <row r="48" spans="1:39" x14ac:dyDescent="0.35">
      <c r="A48" t="s">
        <v>4613</v>
      </c>
      <c r="B48" t="s">
        <v>2158</v>
      </c>
      <c r="C48" t="s">
        <v>117</v>
      </c>
      <c r="D48" t="s">
        <v>2159</v>
      </c>
      <c r="E48" t="s">
        <v>560</v>
      </c>
      <c r="F48">
        <v>1</v>
      </c>
      <c r="G48" t="s">
        <v>2055</v>
      </c>
      <c r="H48" t="s">
        <v>2056</v>
      </c>
      <c r="I48" t="s">
        <v>38</v>
      </c>
      <c r="J48" t="s">
        <v>67</v>
      </c>
      <c r="K48" t="s">
        <v>68</v>
      </c>
      <c r="L48" t="s">
        <v>2058</v>
      </c>
      <c r="M48" t="s">
        <v>2059</v>
      </c>
      <c r="N48">
        <v>1</v>
      </c>
      <c r="O48">
        <v>69</v>
      </c>
      <c r="P48">
        <v>4.79</v>
      </c>
      <c r="Q48">
        <v>1440</v>
      </c>
      <c r="R48">
        <v>1</v>
      </c>
      <c r="S48">
        <v>69</v>
      </c>
      <c r="T48">
        <v>4.79</v>
      </c>
      <c r="U48">
        <v>0</v>
      </c>
      <c r="V48">
        <v>0</v>
      </c>
      <c r="W48">
        <v>0</v>
      </c>
      <c r="X48">
        <v>0</v>
      </c>
      <c r="Y48">
        <v>0</v>
      </c>
      <c r="Z48">
        <v>0</v>
      </c>
      <c r="AA48">
        <v>0</v>
      </c>
      <c r="AB48">
        <v>0</v>
      </c>
      <c r="AC48">
        <v>0</v>
      </c>
      <c r="AD48">
        <v>0</v>
      </c>
      <c r="AE48">
        <v>0</v>
      </c>
      <c r="AF48">
        <v>0</v>
      </c>
      <c r="AG48" t="s">
        <v>438</v>
      </c>
      <c r="AH48" s="21" t="s">
        <v>572</v>
      </c>
      <c r="AI48" s="21">
        <v>345.36</v>
      </c>
      <c r="AJ48" s="21">
        <v>95.208333333333329</v>
      </c>
      <c r="AK48" s="21" t="s">
        <v>2063</v>
      </c>
      <c r="AL48" t="s">
        <v>70</v>
      </c>
      <c r="AM48" t="s">
        <v>2030</v>
      </c>
    </row>
    <row r="49" spans="1:39" x14ac:dyDescent="0.35">
      <c r="A49" t="s">
        <v>4789</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2063</v>
      </c>
      <c r="AL49" t="s">
        <v>70</v>
      </c>
      <c r="AM49" t="s">
        <v>2033</v>
      </c>
    </row>
    <row r="50" spans="1:39" x14ac:dyDescent="0.35">
      <c r="A50" t="s">
        <v>4845</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2063</v>
      </c>
      <c r="AL50" t="s">
        <v>115</v>
      </c>
      <c r="AM50" t="s">
        <v>2030</v>
      </c>
    </row>
    <row r="51" spans="1:39" x14ac:dyDescent="0.35">
      <c r="A51" t="s">
        <v>2164</v>
      </c>
      <c r="B51" t="s">
        <v>2168</v>
      </c>
      <c r="C51" t="s">
        <v>100</v>
      </c>
      <c r="D51" t="s">
        <v>2169</v>
      </c>
      <c r="E51" t="s">
        <v>560</v>
      </c>
      <c r="F51">
        <v>1</v>
      </c>
      <c r="G51" t="s">
        <v>2055</v>
      </c>
      <c r="H51" t="s">
        <v>2056</v>
      </c>
      <c r="I51" t="s">
        <v>38</v>
      </c>
      <c r="J51" t="s">
        <v>67</v>
      </c>
      <c r="K51" t="s">
        <v>68</v>
      </c>
      <c r="L51" t="s">
        <v>2058</v>
      </c>
      <c r="M51" t="s">
        <v>2170</v>
      </c>
      <c r="N51">
        <v>0</v>
      </c>
      <c r="O51">
        <v>0</v>
      </c>
      <c r="P51">
        <v>0</v>
      </c>
      <c r="Q51">
        <v>900</v>
      </c>
      <c r="R51">
        <v>0</v>
      </c>
      <c r="S51">
        <v>0</v>
      </c>
      <c r="T51">
        <v>0</v>
      </c>
      <c r="U51">
        <v>0</v>
      </c>
      <c r="V51">
        <v>0</v>
      </c>
      <c r="W51">
        <v>0</v>
      </c>
      <c r="X51">
        <v>0</v>
      </c>
      <c r="Y51">
        <v>0</v>
      </c>
      <c r="Z51">
        <v>0</v>
      </c>
      <c r="AA51">
        <v>0</v>
      </c>
      <c r="AB51">
        <v>0</v>
      </c>
      <c r="AC51">
        <v>0</v>
      </c>
      <c r="AD51">
        <v>0</v>
      </c>
      <c r="AE51">
        <v>0</v>
      </c>
      <c r="AF51">
        <v>0</v>
      </c>
      <c r="AG51" t="s">
        <v>441</v>
      </c>
      <c r="AH51" s="21" t="s">
        <v>572</v>
      </c>
      <c r="AI51" s="21">
        <v>216</v>
      </c>
      <c r="AJ51" s="21">
        <v>100</v>
      </c>
      <c r="AK51" s="21" t="s">
        <v>2063</v>
      </c>
      <c r="AL51" t="s">
        <v>70</v>
      </c>
      <c r="AM51" t="s">
        <v>2030</v>
      </c>
    </row>
    <row r="52" spans="1:39" x14ac:dyDescent="0.35">
      <c r="A52" t="s">
        <v>5029</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5163</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5171</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5175</v>
      </c>
      <c r="B55" t="s">
        <v>2181</v>
      </c>
      <c r="C55" t="s">
        <v>1517</v>
      </c>
      <c r="D55" t="s">
        <v>2179</v>
      </c>
      <c r="E55" t="s">
        <v>95</v>
      </c>
      <c r="F55">
        <v>1</v>
      </c>
      <c r="G55" t="s">
        <v>2055</v>
      </c>
      <c r="H55" t="s">
        <v>2056</v>
      </c>
      <c r="I55" t="s">
        <v>38</v>
      </c>
      <c r="J55" t="s">
        <v>1518</v>
      </c>
      <c r="K55" t="s">
        <v>68</v>
      </c>
      <c r="L55" t="s">
        <v>2058</v>
      </c>
      <c r="M55" t="s">
        <v>2059</v>
      </c>
      <c r="N55">
        <v>0</v>
      </c>
      <c r="O55">
        <v>0</v>
      </c>
      <c r="P55">
        <v>0</v>
      </c>
      <c r="Q55">
        <v>1440</v>
      </c>
      <c r="R55">
        <v>0</v>
      </c>
      <c r="S55">
        <v>0</v>
      </c>
      <c r="T55">
        <v>0</v>
      </c>
      <c r="U55">
        <v>0</v>
      </c>
      <c r="V55">
        <v>0</v>
      </c>
      <c r="W55">
        <v>0</v>
      </c>
      <c r="X55">
        <v>0</v>
      </c>
      <c r="Y55">
        <v>0</v>
      </c>
      <c r="Z55">
        <v>0</v>
      </c>
      <c r="AA55">
        <v>0</v>
      </c>
      <c r="AB55">
        <v>0</v>
      </c>
      <c r="AC55">
        <v>0</v>
      </c>
      <c r="AD55">
        <v>0</v>
      </c>
      <c r="AE55">
        <v>0</v>
      </c>
      <c r="AF55">
        <v>0</v>
      </c>
      <c r="AG55" t="s">
        <v>446</v>
      </c>
      <c r="AH55" s="21" t="s">
        <v>572</v>
      </c>
      <c r="AI55" s="21">
        <v>345.36</v>
      </c>
      <c r="AJ55" s="21">
        <v>100</v>
      </c>
      <c r="AK55" s="21" t="s">
        <v>2063</v>
      </c>
      <c r="AL55" t="s">
        <v>75</v>
      </c>
      <c r="AM55" t="s">
        <v>2030</v>
      </c>
    </row>
    <row r="56" spans="1:39" x14ac:dyDescent="0.35">
      <c r="A56" t="s">
        <v>5185</v>
      </c>
      <c r="B56" t="s">
        <v>2183</v>
      </c>
      <c r="C56" t="s">
        <v>100</v>
      </c>
      <c r="D56" t="s">
        <v>2184</v>
      </c>
      <c r="E56" t="s">
        <v>560</v>
      </c>
      <c r="F56">
        <v>1</v>
      </c>
      <c r="G56" t="s">
        <v>2055</v>
      </c>
      <c r="H56" t="s">
        <v>2056</v>
      </c>
      <c r="I56" t="s">
        <v>38</v>
      </c>
      <c r="J56" t="s">
        <v>67</v>
      </c>
      <c r="K56" t="s">
        <v>68</v>
      </c>
      <c r="L56" t="s">
        <v>2058</v>
      </c>
      <c r="M56" t="s">
        <v>2059</v>
      </c>
      <c r="N56">
        <v>1</v>
      </c>
      <c r="O56">
        <v>56</v>
      </c>
      <c r="P56">
        <v>3.89</v>
      </c>
      <c r="Q56">
        <v>1440</v>
      </c>
      <c r="R56">
        <v>1</v>
      </c>
      <c r="S56">
        <v>56</v>
      </c>
      <c r="T56">
        <v>3.89</v>
      </c>
      <c r="U56">
        <v>0</v>
      </c>
      <c r="V56">
        <v>0</v>
      </c>
      <c r="W56">
        <v>0</v>
      </c>
      <c r="X56">
        <v>0</v>
      </c>
      <c r="Y56">
        <v>0</v>
      </c>
      <c r="Z56">
        <v>0</v>
      </c>
      <c r="AA56">
        <v>0</v>
      </c>
      <c r="AB56">
        <v>0</v>
      </c>
      <c r="AC56">
        <v>0</v>
      </c>
      <c r="AD56">
        <v>0</v>
      </c>
      <c r="AE56">
        <v>0</v>
      </c>
      <c r="AF56">
        <v>0</v>
      </c>
      <c r="AG56" t="s">
        <v>447</v>
      </c>
      <c r="AH56" s="21" t="s">
        <v>572</v>
      </c>
      <c r="AI56" s="21">
        <v>345.36</v>
      </c>
      <c r="AJ56" s="21">
        <v>96.111111111111114</v>
      </c>
      <c r="AK56" s="21" t="s">
        <v>2060</v>
      </c>
      <c r="AL56" t="s">
        <v>70</v>
      </c>
      <c r="AM56" t="s">
        <v>2031</v>
      </c>
    </row>
    <row r="57" spans="1:39" x14ac:dyDescent="0.35">
      <c r="A57" t="s">
        <v>2182</v>
      </c>
      <c r="B57" t="s">
        <v>2186</v>
      </c>
      <c r="C57" t="s">
        <v>567</v>
      </c>
      <c r="D57" t="s">
        <v>2187</v>
      </c>
      <c r="E57" t="s">
        <v>560</v>
      </c>
      <c r="F57">
        <v>2</v>
      </c>
      <c r="G57" t="s">
        <v>2055</v>
      </c>
      <c r="H57" t="s">
        <v>2056</v>
      </c>
      <c r="I57" t="s">
        <v>38</v>
      </c>
      <c r="J57" t="s">
        <v>428</v>
      </c>
      <c r="K57" t="s">
        <v>68</v>
      </c>
      <c r="L57" t="s">
        <v>2058</v>
      </c>
      <c r="M57" t="s">
        <v>2170</v>
      </c>
      <c r="N57">
        <v>1</v>
      </c>
      <c r="O57">
        <v>45</v>
      </c>
      <c r="P57">
        <v>5</v>
      </c>
      <c r="Q57">
        <v>900</v>
      </c>
      <c r="R57">
        <v>1</v>
      </c>
      <c r="S57">
        <v>45</v>
      </c>
      <c r="T57">
        <v>5</v>
      </c>
      <c r="U57">
        <v>0</v>
      </c>
      <c r="V57">
        <v>0</v>
      </c>
      <c r="W57">
        <v>0</v>
      </c>
      <c r="X57">
        <v>0</v>
      </c>
      <c r="Y57">
        <v>0</v>
      </c>
      <c r="Z57">
        <v>0</v>
      </c>
      <c r="AA57">
        <v>0</v>
      </c>
      <c r="AB57">
        <v>0</v>
      </c>
      <c r="AC57">
        <v>0</v>
      </c>
      <c r="AD57">
        <v>0</v>
      </c>
      <c r="AE57">
        <v>0</v>
      </c>
      <c r="AF57">
        <v>0</v>
      </c>
      <c r="AG57" t="s">
        <v>448</v>
      </c>
      <c r="AH57" s="21" t="s">
        <v>572</v>
      </c>
      <c r="AI57" s="21">
        <v>216</v>
      </c>
      <c r="AJ57" s="21">
        <v>95</v>
      </c>
      <c r="AK57" s="21" t="s">
        <v>2063</v>
      </c>
      <c r="AL57" t="s">
        <v>70</v>
      </c>
      <c r="AM57" t="s">
        <v>2031</v>
      </c>
    </row>
    <row r="58" spans="1:39" x14ac:dyDescent="0.35">
      <c r="A58" t="s">
        <v>5344</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5481</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2063</v>
      </c>
      <c r="AL59" t="s">
        <v>115</v>
      </c>
      <c r="AM59" t="s">
        <v>2029</v>
      </c>
    </row>
    <row r="60" spans="1:39" x14ac:dyDescent="0.35">
      <c r="A60" t="s">
        <v>5485</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2194</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5512</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5516</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6231</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2060</v>
      </c>
      <c r="AL64" t="s">
        <v>70</v>
      </c>
      <c r="AM64" t="s">
        <v>2030</v>
      </c>
    </row>
    <row r="65" spans="1:39" x14ac:dyDescent="0.35">
      <c r="A65" t="s">
        <v>6340</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6344</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6348</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6435</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6680</v>
      </c>
      <c r="B69" t="s">
        <v>2220</v>
      </c>
      <c r="C69" t="s">
        <v>100</v>
      </c>
      <c r="D69" t="s">
        <v>2221</v>
      </c>
      <c r="E69" t="s">
        <v>560</v>
      </c>
      <c r="F69">
        <v>1</v>
      </c>
      <c r="G69" t="s">
        <v>2055</v>
      </c>
      <c r="H69" t="s">
        <v>2056</v>
      </c>
      <c r="I69" t="s">
        <v>38</v>
      </c>
      <c r="J69" t="s">
        <v>67</v>
      </c>
      <c r="K69" t="s">
        <v>68</v>
      </c>
      <c r="L69" t="s">
        <v>2058</v>
      </c>
      <c r="M69" t="s">
        <v>2059</v>
      </c>
      <c r="N69">
        <v>2</v>
      </c>
      <c r="O69">
        <v>42</v>
      </c>
      <c r="P69">
        <v>2.92</v>
      </c>
      <c r="Q69">
        <v>1440</v>
      </c>
      <c r="R69">
        <v>1</v>
      </c>
      <c r="S69">
        <v>12</v>
      </c>
      <c r="T69">
        <v>0.83</v>
      </c>
      <c r="U69">
        <v>1</v>
      </c>
      <c r="V69">
        <v>30</v>
      </c>
      <c r="W69">
        <v>2.08</v>
      </c>
      <c r="X69">
        <v>0</v>
      </c>
      <c r="Y69">
        <v>0</v>
      </c>
      <c r="Z69">
        <v>0</v>
      </c>
      <c r="AA69">
        <v>0</v>
      </c>
      <c r="AB69">
        <v>0</v>
      </c>
      <c r="AC69">
        <v>0</v>
      </c>
      <c r="AD69">
        <v>0</v>
      </c>
      <c r="AE69">
        <v>0</v>
      </c>
      <c r="AF69">
        <v>0</v>
      </c>
      <c r="AG69" t="s">
        <v>463</v>
      </c>
      <c r="AH69" s="21" t="s">
        <v>571</v>
      </c>
      <c r="AI69" s="21">
        <v>345.36</v>
      </c>
      <c r="AJ69" s="21">
        <v>97.083333333333329</v>
      </c>
      <c r="AK69" s="21" t="s">
        <v>2063</v>
      </c>
      <c r="AL69" t="s">
        <v>70</v>
      </c>
      <c r="AM69" t="s">
        <v>2032</v>
      </c>
    </row>
    <row r="70" spans="1:39" x14ac:dyDescent="0.35">
      <c r="A70" t="s">
        <v>7025</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7038</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2063</v>
      </c>
      <c r="AL71" t="s">
        <v>70</v>
      </c>
      <c r="AM71" t="s">
        <v>2031</v>
      </c>
    </row>
    <row r="72" spans="1:39" x14ac:dyDescent="0.35">
      <c r="A72" t="s">
        <v>7042</v>
      </c>
      <c r="B72" t="s">
        <v>2230</v>
      </c>
      <c r="C72" t="s">
        <v>86</v>
      </c>
      <c r="D72" t="s">
        <v>2054</v>
      </c>
      <c r="E72" t="s">
        <v>72</v>
      </c>
      <c r="F72">
        <v>1</v>
      </c>
      <c r="G72" t="s">
        <v>2055</v>
      </c>
      <c r="H72" t="s">
        <v>2056</v>
      </c>
      <c r="I72" t="s">
        <v>38</v>
      </c>
      <c r="J72" t="s">
        <v>73</v>
      </c>
      <c r="K72" t="s">
        <v>68</v>
      </c>
      <c r="L72" t="s">
        <v>2058</v>
      </c>
      <c r="M72" t="s">
        <v>2059</v>
      </c>
      <c r="N72">
        <v>1</v>
      </c>
      <c r="O72">
        <v>35</v>
      </c>
      <c r="P72">
        <v>2.4300000000000002</v>
      </c>
      <c r="Q72">
        <v>1440</v>
      </c>
      <c r="R72">
        <v>1</v>
      </c>
      <c r="S72">
        <v>35</v>
      </c>
      <c r="T72">
        <v>2.4300000000000002</v>
      </c>
      <c r="U72">
        <v>0</v>
      </c>
      <c r="V72">
        <v>0</v>
      </c>
      <c r="W72">
        <v>0</v>
      </c>
      <c r="X72">
        <v>0</v>
      </c>
      <c r="Y72">
        <v>0</v>
      </c>
      <c r="Z72">
        <v>0</v>
      </c>
      <c r="AA72">
        <v>0</v>
      </c>
      <c r="AB72">
        <v>0</v>
      </c>
      <c r="AC72">
        <v>0</v>
      </c>
      <c r="AD72">
        <v>0</v>
      </c>
      <c r="AE72">
        <v>0</v>
      </c>
      <c r="AF72">
        <v>0</v>
      </c>
      <c r="AG72" t="s">
        <v>466</v>
      </c>
      <c r="AH72" s="21" t="s">
        <v>572</v>
      </c>
      <c r="AI72" s="21">
        <v>345.36</v>
      </c>
      <c r="AJ72" s="21">
        <v>97.569444444444443</v>
      </c>
      <c r="AK72" s="21" t="s">
        <v>2063</v>
      </c>
      <c r="AL72" t="s">
        <v>75</v>
      </c>
      <c r="AM72" t="s">
        <v>2030</v>
      </c>
    </row>
    <row r="73" spans="1:39" x14ac:dyDescent="0.35">
      <c r="A73" t="s">
        <v>7043</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7046</v>
      </c>
      <c r="B74" t="s">
        <v>2235</v>
      </c>
      <c r="C74" t="s">
        <v>237</v>
      </c>
      <c r="D74" t="s">
        <v>2075</v>
      </c>
      <c r="E74" t="s">
        <v>72</v>
      </c>
      <c r="F74">
        <v>1</v>
      </c>
      <c r="G74" t="s">
        <v>2055</v>
      </c>
      <c r="H74" t="s">
        <v>2056</v>
      </c>
      <c r="I74" t="s">
        <v>38</v>
      </c>
      <c r="J74" t="s">
        <v>73</v>
      </c>
      <c r="K74" t="s">
        <v>68</v>
      </c>
      <c r="L74" t="s">
        <v>2058</v>
      </c>
      <c r="M74" t="s">
        <v>2059</v>
      </c>
      <c r="N74">
        <v>0</v>
      </c>
      <c r="O74">
        <v>0</v>
      </c>
      <c r="P74">
        <v>0</v>
      </c>
      <c r="Q74">
        <v>1440</v>
      </c>
      <c r="R74">
        <v>0</v>
      </c>
      <c r="S74">
        <v>0</v>
      </c>
      <c r="T74">
        <v>0</v>
      </c>
      <c r="U74">
        <v>0</v>
      </c>
      <c r="V74">
        <v>0</v>
      </c>
      <c r="W74">
        <v>0</v>
      </c>
      <c r="X74">
        <v>0</v>
      </c>
      <c r="Y74">
        <v>0</v>
      </c>
      <c r="Z74">
        <v>0</v>
      </c>
      <c r="AA74">
        <v>0</v>
      </c>
      <c r="AB74">
        <v>0</v>
      </c>
      <c r="AC74">
        <v>0</v>
      </c>
      <c r="AD74">
        <v>0</v>
      </c>
      <c r="AE74">
        <v>0</v>
      </c>
      <c r="AF74">
        <v>0</v>
      </c>
      <c r="AG74" t="s">
        <v>468</v>
      </c>
      <c r="AH74" s="21" t="s">
        <v>569</v>
      </c>
      <c r="AI74" s="21">
        <v>345.36</v>
      </c>
      <c r="AJ74" s="21">
        <v>100</v>
      </c>
      <c r="AK74" s="21" t="s">
        <v>2063</v>
      </c>
      <c r="AL74" t="s">
        <v>75</v>
      </c>
      <c r="AM74" t="s">
        <v>2030</v>
      </c>
    </row>
    <row r="75" spans="1:39" x14ac:dyDescent="0.35">
      <c r="A75" t="s">
        <v>7049</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7053</v>
      </c>
      <c r="B76" t="s">
        <v>2239</v>
      </c>
      <c r="C76" t="s">
        <v>76</v>
      </c>
      <c r="D76" t="s">
        <v>2240</v>
      </c>
      <c r="E76" t="s">
        <v>560</v>
      </c>
      <c r="F76">
        <v>2</v>
      </c>
      <c r="G76" t="s">
        <v>2055</v>
      </c>
      <c r="H76" t="s">
        <v>2056</v>
      </c>
      <c r="I76" t="s">
        <v>38</v>
      </c>
      <c r="J76" t="s">
        <v>67</v>
      </c>
      <c r="K76" t="s">
        <v>68</v>
      </c>
      <c r="L76" t="s">
        <v>2058</v>
      </c>
      <c r="M76" t="s">
        <v>2059</v>
      </c>
      <c r="N76">
        <v>2</v>
      </c>
      <c r="O76">
        <v>37</v>
      </c>
      <c r="P76">
        <v>2.57</v>
      </c>
      <c r="Q76">
        <v>1440</v>
      </c>
      <c r="R76">
        <v>1</v>
      </c>
      <c r="S76">
        <v>4</v>
      </c>
      <c r="T76">
        <v>0.28000000000000003</v>
      </c>
      <c r="U76">
        <v>1</v>
      </c>
      <c r="V76">
        <v>33</v>
      </c>
      <c r="W76">
        <v>2.29</v>
      </c>
      <c r="X76">
        <v>0</v>
      </c>
      <c r="Y76">
        <v>0</v>
      </c>
      <c r="Z76">
        <v>0</v>
      </c>
      <c r="AA76">
        <v>0</v>
      </c>
      <c r="AB76">
        <v>0</v>
      </c>
      <c r="AC76">
        <v>0</v>
      </c>
      <c r="AD76">
        <v>0</v>
      </c>
      <c r="AE76">
        <v>0</v>
      </c>
      <c r="AF76">
        <v>0</v>
      </c>
      <c r="AG76" t="s">
        <v>470</v>
      </c>
      <c r="AH76" s="21" t="s">
        <v>572</v>
      </c>
      <c r="AI76" s="21">
        <v>345.36</v>
      </c>
      <c r="AJ76" s="21">
        <v>97.430555555555557</v>
      </c>
      <c r="AK76" s="21" t="s">
        <v>2060</v>
      </c>
      <c r="AL76" t="s">
        <v>70</v>
      </c>
      <c r="AM76" t="s">
        <v>2030</v>
      </c>
    </row>
    <row r="77" spans="1:39" x14ac:dyDescent="0.35">
      <c r="A77" t="s">
        <v>7057</v>
      </c>
      <c r="B77" t="s">
        <v>2242</v>
      </c>
      <c r="C77" t="s">
        <v>822</v>
      </c>
      <c r="D77" t="s">
        <v>425</v>
      </c>
      <c r="E77" t="s">
        <v>72</v>
      </c>
      <c r="F77">
        <v>1</v>
      </c>
      <c r="G77" t="s">
        <v>2055</v>
      </c>
      <c r="H77" t="s">
        <v>2056</v>
      </c>
      <c r="I77" t="s">
        <v>38</v>
      </c>
      <c r="J77" t="s">
        <v>425</v>
      </c>
      <c r="K77" t="s">
        <v>68</v>
      </c>
      <c r="L77" t="s">
        <v>2058</v>
      </c>
      <c r="M77" t="s">
        <v>2059</v>
      </c>
      <c r="N77">
        <v>2</v>
      </c>
      <c r="O77">
        <v>49</v>
      </c>
      <c r="P77">
        <v>3.4</v>
      </c>
      <c r="Q77">
        <v>1440</v>
      </c>
      <c r="R77">
        <v>2</v>
      </c>
      <c r="S77">
        <v>49</v>
      </c>
      <c r="T77">
        <v>3.4</v>
      </c>
      <c r="U77">
        <v>0</v>
      </c>
      <c r="V77">
        <v>0</v>
      </c>
      <c r="W77">
        <v>0</v>
      </c>
      <c r="X77">
        <v>0</v>
      </c>
      <c r="Y77">
        <v>0</v>
      </c>
      <c r="Z77">
        <v>0</v>
      </c>
      <c r="AA77">
        <v>0</v>
      </c>
      <c r="AB77">
        <v>0</v>
      </c>
      <c r="AC77">
        <v>0</v>
      </c>
      <c r="AD77">
        <v>0</v>
      </c>
      <c r="AE77">
        <v>0</v>
      </c>
      <c r="AF77">
        <v>0</v>
      </c>
      <c r="AG77" t="s">
        <v>471</v>
      </c>
      <c r="AH77" s="21" t="s">
        <v>569</v>
      </c>
      <c r="AI77" s="21">
        <v>345.36</v>
      </c>
      <c r="AJ77" s="21">
        <v>96.597222222222229</v>
      </c>
      <c r="AK77" s="21" t="s">
        <v>2063</v>
      </c>
      <c r="AL77" t="s">
        <v>75</v>
      </c>
      <c r="AM77" t="s">
        <v>2030</v>
      </c>
    </row>
    <row r="78" spans="1:39" x14ac:dyDescent="0.35">
      <c r="A78" t="s">
        <v>7431</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7261</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2060</v>
      </c>
      <c r="AL79" t="s">
        <v>70</v>
      </c>
      <c r="AM79" t="s">
        <v>2030</v>
      </c>
    </row>
    <row r="80" spans="1:39" x14ac:dyDescent="0.35">
      <c r="A80" t="s">
        <v>7438</v>
      </c>
      <c r="B80" t="s">
        <v>2249</v>
      </c>
      <c r="C80" t="s">
        <v>102</v>
      </c>
      <c r="D80" t="s">
        <v>2245</v>
      </c>
      <c r="E80" t="s">
        <v>560</v>
      </c>
      <c r="F80">
        <v>1</v>
      </c>
      <c r="G80" t="s">
        <v>2055</v>
      </c>
      <c r="H80" t="s">
        <v>2056</v>
      </c>
      <c r="I80" t="s">
        <v>38</v>
      </c>
      <c r="J80" t="s">
        <v>67</v>
      </c>
      <c r="K80" t="s">
        <v>68</v>
      </c>
      <c r="L80" t="s">
        <v>2058</v>
      </c>
      <c r="M80" t="s">
        <v>2059</v>
      </c>
      <c r="N80">
        <v>0</v>
      </c>
      <c r="O80">
        <v>0</v>
      </c>
      <c r="P80">
        <v>0</v>
      </c>
      <c r="Q80">
        <v>1440</v>
      </c>
      <c r="R80">
        <v>0</v>
      </c>
      <c r="S80">
        <v>0</v>
      </c>
      <c r="T80">
        <v>0</v>
      </c>
      <c r="U80">
        <v>0</v>
      </c>
      <c r="V80">
        <v>0</v>
      </c>
      <c r="W80">
        <v>0</v>
      </c>
      <c r="X80">
        <v>0</v>
      </c>
      <c r="Y80">
        <v>0</v>
      </c>
      <c r="Z80">
        <v>0</v>
      </c>
      <c r="AA80">
        <v>0</v>
      </c>
      <c r="AB80">
        <v>0</v>
      </c>
      <c r="AC80">
        <v>0</v>
      </c>
      <c r="AD80">
        <v>0</v>
      </c>
      <c r="AE80">
        <v>0</v>
      </c>
      <c r="AF80">
        <v>0</v>
      </c>
      <c r="AG80" t="s">
        <v>458</v>
      </c>
      <c r="AH80" s="21" t="s">
        <v>572</v>
      </c>
      <c r="AI80" s="21">
        <v>345.36</v>
      </c>
      <c r="AJ80" s="21">
        <v>100</v>
      </c>
      <c r="AK80" s="21" t="s">
        <v>2063</v>
      </c>
      <c r="AL80" t="s">
        <v>70</v>
      </c>
      <c r="AM80" t="s">
        <v>2030</v>
      </c>
    </row>
    <row r="81" spans="1:39" x14ac:dyDescent="0.35">
      <c r="A81" t="s">
        <v>8065</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8069</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8112</v>
      </c>
      <c r="B83" t="s">
        <v>2255</v>
      </c>
      <c r="C83" t="s">
        <v>567</v>
      </c>
      <c r="D83" t="s">
        <v>428</v>
      </c>
      <c r="E83" t="s">
        <v>560</v>
      </c>
      <c r="F83">
        <v>1</v>
      </c>
      <c r="G83" t="s">
        <v>2055</v>
      </c>
      <c r="H83" t="s">
        <v>2056</v>
      </c>
      <c r="I83" t="s">
        <v>38</v>
      </c>
      <c r="J83" t="s">
        <v>428</v>
      </c>
      <c r="K83" t="s">
        <v>68</v>
      </c>
      <c r="L83" t="s">
        <v>2058</v>
      </c>
      <c r="M83" t="s">
        <v>2059</v>
      </c>
      <c r="N83">
        <v>1</v>
      </c>
      <c r="O83">
        <v>61</v>
      </c>
      <c r="P83">
        <v>4.24</v>
      </c>
      <c r="Q83">
        <v>1440</v>
      </c>
      <c r="R83">
        <v>1</v>
      </c>
      <c r="S83">
        <v>61</v>
      </c>
      <c r="T83">
        <v>4.24</v>
      </c>
      <c r="U83">
        <v>0</v>
      </c>
      <c r="V83">
        <v>0</v>
      </c>
      <c r="W83">
        <v>0</v>
      </c>
      <c r="X83">
        <v>0</v>
      </c>
      <c r="Y83">
        <v>0</v>
      </c>
      <c r="Z83">
        <v>0</v>
      </c>
      <c r="AA83">
        <v>0</v>
      </c>
      <c r="AB83">
        <v>0</v>
      </c>
      <c r="AC83">
        <v>0</v>
      </c>
      <c r="AD83">
        <v>0</v>
      </c>
      <c r="AE83">
        <v>0</v>
      </c>
      <c r="AF83">
        <v>0</v>
      </c>
      <c r="AG83" t="s">
        <v>430</v>
      </c>
      <c r="AH83" s="21" t="s">
        <v>572</v>
      </c>
      <c r="AI83" s="21">
        <v>345.36</v>
      </c>
      <c r="AJ83" s="21">
        <v>95.763888888888886</v>
      </c>
      <c r="AK83" s="21" t="s">
        <v>2063</v>
      </c>
      <c r="AL83" t="s">
        <v>70</v>
      </c>
      <c r="AM83" t="s">
        <v>2030</v>
      </c>
    </row>
    <row r="84" spans="1:39" x14ac:dyDescent="0.35">
      <c r="A84" t="s">
        <v>8242</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8312</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2256</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8319</v>
      </c>
      <c r="B87" t="s">
        <v>2265</v>
      </c>
      <c r="C87" t="s">
        <v>76</v>
      </c>
      <c r="D87" t="s">
        <v>2266</v>
      </c>
      <c r="E87" t="s">
        <v>560</v>
      </c>
      <c r="F87">
        <v>2</v>
      </c>
      <c r="G87" t="s">
        <v>2055</v>
      </c>
      <c r="H87" t="s">
        <v>2056</v>
      </c>
      <c r="I87" t="s">
        <v>38</v>
      </c>
      <c r="J87" t="s">
        <v>67</v>
      </c>
      <c r="K87" t="s">
        <v>68</v>
      </c>
      <c r="L87" t="s">
        <v>2058</v>
      </c>
      <c r="M87" t="s">
        <v>2059</v>
      </c>
      <c r="N87">
        <v>2</v>
      </c>
      <c r="O87">
        <v>47</v>
      </c>
      <c r="P87">
        <v>3.26</v>
      </c>
      <c r="Q87">
        <v>1440</v>
      </c>
      <c r="R87">
        <v>2</v>
      </c>
      <c r="S87">
        <v>47</v>
      </c>
      <c r="T87">
        <v>3.26</v>
      </c>
      <c r="U87">
        <v>0</v>
      </c>
      <c r="V87">
        <v>0</v>
      </c>
      <c r="W87">
        <v>0</v>
      </c>
      <c r="X87">
        <v>0</v>
      </c>
      <c r="Y87">
        <v>0</v>
      </c>
      <c r="Z87">
        <v>0</v>
      </c>
      <c r="AA87">
        <v>0</v>
      </c>
      <c r="AB87">
        <v>0</v>
      </c>
      <c r="AC87">
        <v>0</v>
      </c>
      <c r="AD87">
        <v>0</v>
      </c>
      <c r="AE87">
        <v>0</v>
      </c>
      <c r="AF87">
        <v>0</v>
      </c>
      <c r="AG87" t="s">
        <v>476</v>
      </c>
      <c r="AH87" s="21" t="s">
        <v>572</v>
      </c>
      <c r="AI87" s="21">
        <v>345.36</v>
      </c>
      <c r="AJ87" s="21">
        <v>96.736111111111114</v>
      </c>
      <c r="AK87" s="21" t="s">
        <v>2063</v>
      </c>
      <c r="AL87" t="s">
        <v>70</v>
      </c>
      <c r="AM87" t="s">
        <v>2030</v>
      </c>
    </row>
    <row r="88" spans="1:39" x14ac:dyDescent="0.35">
      <c r="A88" t="s">
        <v>8323</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2063</v>
      </c>
      <c r="AL88" t="s">
        <v>70</v>
      </c>
      <c r="AM88" t="s">
        <v>2032</v>
      </c>
    </row>
    <row r="89" spans="1:39" x14ac:dyDescent="0.35">
      <c r="A89" t="s">
        <v>8327</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8332</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8336</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8340</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2063</v>
      </c>
      <c r="AL92" t="s">
        <v>70</v>
      </c>
      <c r="AM92" t="s">
        <v>2032</v>
      </c>
    </row>
    <row r="93" spans="1:39" x14ac:dyDescent="0.35">
      <c r="A93" t="s">
        <v>8343</v>
      </c>
      <c r="B93" t="s">
        <v>2279</v>
      </c>
      <c r="C93" t="s">
        <v>66</v>
      </c>
      <c r="D93" t="s">
        <v>2280</v>
      </c>
      <c r="E93" t="s">
        <v>560</v>
      </c>
      <c r="F93">
        <v>1</v>
      </c>
      <c r="G93" t="s">
        <v>2055</v>
      </c>
      <c r="H93" t="s">
        <v>2056</v>
      </c>
      <c r="I93" t="s">
        <v>38</v>
      </c>
      <c r="J93" t="s">
        <v>67</v>
      </c>
      <c r="K93" t="s">
        <v>68</v>
      </c>
      <c r="L93" t="s">
        <v>2058</v>
      </c>
      <c r="M93" t="s">
        <v>2059</v>
      </c>
      <c r="N93">
        <v>1</v>
      </c>
      <c r="O93">
        <v>10</v>
      </c>
      <c r="P93">
        <v>0.69</v>
      </c>
      <c r="Q93">
        <v>1440</v>
      </c>
      <c r="R93">
        <v>1</v>
      </c>
      <c r="S93">
        <v>10</v>
      </c>
      <c r="T93">
        <v>0.69</v>
      </c>
      <c r="U93">
        <v>0</v>
      </c>
      <c r="V93">
        <v>0</v>
      </c>
      <c r="W93">
        <v>0</v>
      </c>
      <c r="X93">
        <v>0</v>
      </c>
      <c r="Y93">
        <v>0</v>
      </c>
      <c r="Z93">
        <v>0</v>
      </c>
      <c r="AA93">
        <v>0</v>
      </c>
      <c r="AB93">
        <v>0</v>
      </c>
      <c r="AC93">
        <v>0</v>
      </c>
      <c r="AD93">
        <v>0</v>
      </c>
      <c r="AE93">
        <v>0</v>
      </c>
      <c r="AF93">
        <v>0</v>
      </c>
      <c r="AG93" t="s">
        <v>482</v>
      </c>
      <c r="AH93" s="21" t="s">
        <v>572</v>
      </c>
      <c r="AI93" s="21">
        <v>345.36</v>
      </c>
      <c r="AJ93" s="21">
        <v>99.305555555555557</v>
      </c>
      <c r="AK93" s="21" t="s">
        <v>2060</v>
      </c>
      <c r="AL93" t="s">
        <v>70</v>
      </c>
      <c r="AM93" t="s">
        <v>2031</v>
      </c>
    </row>
    <row r="94" spans="1:39" x14ac:dyDescent="0.35">
      <c r="A94" t="s">
        <v>8346</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8349</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8377</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2272</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2274</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2276</v>
      </c>
      <c r="B99" t="s">
        <v>2295</v>
      </c>
      <c r="C99" t="s">
        <v>78</v>
      </c>
      <c r="D99" t="s">
        <v>2293</v>
      </c>
      <c r="E99" t="s">
        <v>560</v>
      </c>
      <c r="F99">
        <v>1</v>
      </c>
      <c r="G99" t="s">
        <v>2055</v>
      </c>
      <c r="H99" t="s">
        <v>2056</v>
      </c>
      <c r="I99" t="s">
        <v>38</v>
      </c>
      <c r="J99" t="s">
        <v>67</v>
      </c>
      <c r="K99" t="s">
        <v>68</v>
      </c>
      <c r="L99" t="s">
        <v>2058</v>
      </c>
      <c r="M99" t="s">
        <v>2059</v>
      </c>
      <c r="N99">
        <v>1</v>
      </c>
      <c r="O99">
        <v>55</v>
      </c>
      <c r="P99">
        <v>3.82</v>
      </c>
      <c r="Q99">
        <v>1440</v>
      </c>
      <c r="R99">
        <v>1</v>
      </c>
      <c r="S99">
        <v>55</v>
      </c>
      <c r="T99">
        <v>3.82</v>
      </c>
      <c r="U99">
        <v>0</v>
      </c>
      <c r="V99">
        <v>0</v>
      </c>
      <c r="W99">
        <v>0</v>
      </c>
      <c r="X99">
        <v>0</v>
      </c>
      <c r="Y99">
        <v>0</v>
      </c>
      <c r="Z99">
        <v>0</v>
      </c>
      <c r="AA99">
        <v>0</v>
      </c>
      <c r="AB99">
        <v>0</v>
      </c>
      <c r="AC99">
        <v>0</v>
      </c>
      <c r="AD99">
        <v>0</v>
      </c>
      <c r="AE99">
        <v>0</v>
      </c>
      <c r="AF99">
        <v>0</v>
      </c>
      <c r="AG99" t="s">
        <v>488</v>
      </c>
      <c r="AH99" s="21" t="s">
        <v>572</v>
      </c>
      <c r="AI99" s="21">
        <v>345.36</v>
      </c>
      <c r="AJ99" s="21">
        <v>96.180555555555557</v>
      </c>
      <c r="AK99" s="21" t="s">
        <v>2063</v>
      </c>
      <c r="AL99" t="s">
        <v>70</v>
      </c>
      <c r="AM99" t="s">
        <v>2030</v>
      </c>
    </row>
    <row r="100" spans="1:39" x14ac:dyDescent="0.35">
      <c r="A100" t="s">
        <v>9893</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9897</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2063</v>
      </c>
      <c r="AL101" t="s">
        <v>70</v>
      </c>
      <c r="AM101" t="s">
        <v>2030</v>
      </c>
    </row>
    <row r="102" spans="1:39" x14ac:dyDescent="0.35">
      <c r="A102" t="s">
        <v>10209</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10352</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10360</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13071</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13123</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13536</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13569</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13589</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2063</v>
      </c>
      <c r="AL109" t="s">
        <v>115</v>
      </c>
      <c r="AM109" t="s">
        <v>2031</v>
      </c>
    </row>
    <row r="110" spans="1:39" x14ac:dyDescent="0.35">
      <c r="A110" t="s">
        <v>13686</v>
      </c>
      <c r="B110" t="s">
        <v>2327</v>
      </c>
      <c r="C110" t="s">
        <v>237</v>
      </c>
      <c r="D110" t="s">
        <v>2328</v>
      </c>
      <c r="E110" t="s">
        <v>72</v>
      </c>
      <c r="F110">
        <v>1</v>
      </c>
      <c r="G110" t="s">
        <v>2055</v>
      </c>
      <c r="H110" t="s">
        <v>2056</v>
      </c>
      <c r="I110" t="s">
        <v>38</v>
      </c>
      <c r="J110" t="s">
        <v>73</v>
      </c>
      <c r="K110" t="s">
        <v>68</v>
      </c>
      <c r="L110" t="s">
        <v>2058</v>
      </c>
      <c r="M110" t="s">
        <v>2059</v>
      </c>
      <c r="N110">
        <v>2</v>
      </c>
      <c r="O110">
        <v>46</v>
      </c>
      <c r="P110">
        <v>3.19</v>
      </c>
      <c r="Q110">
        <v>1440</v>
      </c>
      <c r="R110">
        <v>0</v>
      </c>
      <c r="S110">
        <v>0</v>
      </c>
      <c r="T110">
        <v>0</v>
      </c>
      <c r="U110">
        <v>2</v>
      </c>
      <c r="V110">
        <v>46</v>
      </c>
      <c r="W110">
        <v>3.19</v>
      </c>
      <c r="X110">
        <v>0</v>
      </c>
      <c r="Y110">
        <v>0</v>
      </c>
      <c r="Z110">
        <v>0</v>
      </c>
      <c r="AA110">
        <v>0</v>
      </c>
      <c r="AB110">
        <v>0</v>
      </c>
      <c r="AC110">
        <v>0</v>
      </c>
      <c r="AD110">
        <v>0</v>
      </c>
      <c r="AE110">
        <v>0</v>
      </c>
      <c r="AF110">
        <v>0</v>
      </c>
      <c r="AG110" t="s">
        <v>497</v>
      </c>
      <c r="AH110" s="21" t="s">
        <v>571</v>
      </c>
      <c r="AI110" s="21">
        <v>345.36</v>
      </c>
      <c r="AJ110" s="21">
        <v>96.805555555555557</v>
      </c>
      <c r="AK110" s="21" t="s">
        <v>2063</v>
      </c>
      <c r="AL110" t="s">
        <v>75</v>
      </c>
      <c r="AM110" t="s">
        <v>2030</v>
      </c>
    </row>
    <row r="111" spans="1:39" x14ac:dyDescent="0.35">
      <c r="A111" t="s">
        <v>13707</v>
      </c>
      <c r="B111" t="s">
        <v>2330</v>
      </c>
      <c r="C111" t="s">
        <v>237</v>
      </c>
      <c r="D111" t="s">
        <v>2331</v>
      </c>
      <c r="E111" t="s">
        <v>72</v>
      </c>
      <c r="F111">
        <v>1</v>
      </c>
      <c r="G111" t="s">
        <v>2055</v>
      </c>
      <c r="H111" t="s">
        <v>2056</v>
      </c>
      <c r="I111" t="s">
        <v>38</v>
      </c>
      <c r="J111" t="s">
        <v>73</v>
      </c>
      <c r="K111" t="s">
        <v>68</v>
      </c>
      <c r="L111" t="s">
        <v>2058</v>
      </c>
      <c r="M111" t="s">
        <v>2059</v>
      </c>
      <c r="N111">
        <v>1</v>
      </c>
      <c r="O111">
        <v>28</v>
      </c>
      <c r="P111">
        <v>1.94</v>
      </c>
      <c r="Q111">
        <v>1440</v>
      </c>
      <c r="R111">
        <v>1</v>
      </c>
      <c r="S111">
        <v>28</v>
      </c>
      <c r="T111">
        <v>1.94</v>
      </c>
      <c r="U111">
        <v>0</v>
      </c>
      <c r="V111">
        <v>0</v>
      </c>
      <c r="W111">
        <v>0</v>
      </c>
      <c r="X111">
        <v>0</v>
      </c>
      <c r="Y111">
        <v>0</v>
      </c>
      <c r="Z111">
        <v>0</v>
      </c>
      <c r="AA111">
        <v>0</v>
      </c>
      <c r="AB111">
        <v>0</v>
      </c>
      <c r="AC111">
        <v>0</v>
      </c>
      <c r="AD111">
        <v>0</v>
      </c>
      <c r="AE111">
        <v>0</v>
      </c>
      <c r="AF111">
        <v>0</v>
      </c>
      <c r="AG111" t="s">
        <v>498</v>
      </c>
      <c r="AH111" s="21" t="s">
        <v>571</v>
      </c>
      <c r="AI111" s="21">
        <v>345.36</v>
      </c>
      <c r="AJ111" s="21">
        <v>98.055555555555557</v>
      </c>
      <c r="AK111" s="21" t="s">
        <v>2060</v>
      </c>
      <c r="AL111" t="s">
        <v>75</v>
      </c>
      <c r="AM111" t="s">
        <v>2032</v>
      </c>
    </row>
    <row r="112" spans="1:39" x14ac:dyDescent="0.35">
      <c r="A112" t="s">
        <v>23248</v>
      </c>
      <c r="B112" t="s">
        <v>2333</v>
      </c>
      <c r="C112" t="s">
        <v>237</v>
      </c>
      <c r="D112" t="s">
        <v>2075</v>
      </c>
      <c r="E112" t="s">
        <v>72</v>
      </c>
      <c r="F112">
        <v>1</v>
      </c>
      <c r="G112" t="s">
        <v>2055</v>
      </c>
      <c r="H112" t="s">
        <v>2056</v>
      </c>
      <c r="I112" t="s">
        <v>38</v>
      </c>
      <c r="J112" t="s">
        <v>73</v>
      </c>
      <c r="K112" t="s">
        <v>68</v>
      </c>
      <c r="L112" t="s">
        <v>2058</v>
      </c>
      <c r="M112" t="s">
        <v>2059</v>
      </c>
      <c r="N112">
        <v>1</v>
      </c>
      <c r="O112">
        <v>23</v>
      </c>
      <c r="P112">
        <v>1.6</v>
      </c>
      <c r="Q112">
        <v>1440</v>
      </c>
      <c r="R112">
        <v>0</v>
      </c>
      <c r="S112">
        <v>0</v>
      </c>
      <c r="T112">
        <v>0</v>
      </c>
      <c r="U112">
        <v>1</v>
      </c>
      <c r="V112">
        <v>23</v>
      </c>
      <c r="W112">
        <v>1.6</v>
      </c>
      <c r="X112">
        <v>0</v>
      </c>
      <c r="Y112">
        <v>0</v>
      </c>
      <c r="Z112">
        <v>0</v>
      </c>
      <c r="AA112">
        <v>0</v>
      </c>
      <c r="AB112">
        <v>0</v>
      </c>
      <c r="AC112">
        <v>0</v>
      </c>
      <c r="AD112">
        <v>0</v>
      </c>
      <c r="AE112">
        <v>0</v>
      </c>
      <c r="AF112">
        <v>0</v>
      </c>
      <c r="AG112" t="s">
        <v>499</v>
      </c>
      <c r="AH112" s="21" t="s">
        <v>570</v>
      </c>
      <c r="AI112" s="21">
        <v>345.36</v>
      </c>
      <c r="AJ112" s="21">
        <v>98.402777777777771</v>
      </c>
      <c r="AK112" s="21" t="s">
        <v>2063</v>
      </c>
      <c r="AL112" t="s">
        <v>75</v>
      </c>
      <c r="AM112" t="s">
        <v>2030</v>
      </c>
    </row>
    <row r="113" spans="1:39" x14ac:dyDescent="0.35">
      <c r="A113" t="s">
        <v>23612</v>
      </c>
      <c r="B113" t="s">
        <v>2335</v>
      </c>
      <c r="C113" t="s">
        <v>117</v>
      </c>
      <c r="D113" t="s">
        <v>2336</v>
      </c>
      <c r="E113" t="s">
        <v>560</v>
      </c>
      <c r="F113">
        <v>1</v>
      </c>
      <c r="G113" t="s">
        <v>2055</v>
      </c>
      <c r="H113" t="s">
        <v>2056</v>
      </c>
      <c r="I113" t="s">
        <v>38</v>
      </c>
      <c r="J113" t="s">
        <v>67</v>
      </c>
      <c r="K113" t="s">
        <v>68</v>
      </c>
      <c r="L113" t="s">
        <v>2058</v>
      </c>
      <c r="M113" t="s">
        <v>2059</v>
      </c>
      <c r="N113">
        <v>2</v>
      </c>
      <c r="O113">
        <v>160</v>
      </c>
      <c r="P113">
        <v>11.11</v>
      </c>
      <c r="Q113">
        <v>1440</v>
      </c>
      <c r="R113">
        <v>1</v>
      </c>
      <c r="S113">
        <v>19</v>
      </c>
      <c r="T113">
        <v>1.32</v>
      </c>
      <c r="U113">
        <v>1</v>
      </c>
      <c r="V113">
        <v>141</v>
      </c>
      <c r="W113">
        <v>9.7899999999999991</v>
      </c>
      <c r="X113">
        <v>0</v>
      </c>
      <c r="Y113">
        <v>0</v>
      </c>
      <c r="Z113">
        <v>0</v>
      </c>
      <c r="AA113">
        <v>0</v>
      </c>
      <c r="AB113">
        <v>0</v>
      </c>
      <c r="AC113">
        <v>0</v>
      </c>
      <c r="AD113">
        <v>0</v>
      </c>
      <c r="AE113">
        <v>0</v>
      </c>
      <c r="AF113">
        <v>0</v>
      </c>
      <c r="AG113" t="s">
        <v>500</v>
      </c>
      <c r="AH113" s="21" t="s">
        <v>571</v>
      </c>
      <c r="AI113" s="21">
        <v>345.36</v>
      </c>
      <c r="AJ113" s="21">
        <v>88.888888888888886</v>
      </c>
      <c r="AK113" s="21" t="s">
        <v>2063</v>
      </c>
      <c r="AL113" t="s">
        <v>70</v>
      </c>
      <c r="AM113" t="s">
        <v>2031</v>
      </c>
    </row>
    <row r="114" spans="1:39" x14ac:dyDescent="0.35">
      <c r="A114" t="s">
        <v>23635</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2346</v>
      </c>
      <c r="B115" t="s">
        <v>2341</v>
      </c>
      <c r="C115" t="s">
        <v>117</v>
      </c>
      <c r="D115" t="s">
        <v>2342</v>
      </c>
      <c r="E115" t="s">
        <v>560</v>
      </c>
      <c r="F115">
        <v>1</v>
      </c>
      <c r="G115" t="s">
        <v>2055</v>
      </c>
      <c r="H115" t="s">
        <v>2056</v>
      </c>
      <c r="I115" t="s">
        <v>38</v>
      </c>
      <c r="J115" t="s">
        <v>67</v>
      </c>
      <c r="K115" t="s">
        <v>68</v>
      </c>
      <c r="L115" t="s">
        <v>2058</v>
      </c>
      <c r="M115" t="s">
        <v>2059</v>
      </c>
      <c r="N115">
        <v>1</v>
      </c>
      <c r="O115">
        <v>28</v>
      </c>
      <c r="P115">
        <v>1.94</v>
      </c>
      <c r="Q115">
        <v>1440</v>
      </c>
      <c r="R115">
        <v>0</v>
      </c>
      <c r="S115">
        <v>0</v>
      </c>
      <c r="T115">
        <v>0</v>
      </c>
      <c r="U115">
        <v>1</v>
      </c>
      <c r="V115">
        <v>28</v>
      </c>
      <c r="W115">
        <v>1.94</v>
      </c>
      <c r="X115">
        <v>0</v>
      </c>
      <c r="Y115">
        <v>0</v>
      </c>
      <c r="Z115">
        <v>0</v>
      </c>
      <c r="AA115">
        <v>0</v>
      </c>
      <c r="AB115">
        <v>0</v>
      </c>
      <c r="AC115">
        <v>0</v>
      </c>
      <c r="AD115">
        <v>0</v>
      </c>
      <c r="AE115">
        <v>0</v>
      </c>
      <c r="AF115">
        <v>0</v>
      </c>
      <c r="AG115" t="s">
        <v>502</v>
      </c>
      <c r="AH115" s="21" t="s">
        <v>571</v>
      </c>
      <c r="AI115" s="21">
        <v>345.36</v>
      </c>
      <c r="AJ115" s="21">
        <v>98.055555555555557</v>
      </c>
      <c r="AK115" s="21" t="s">
        <v>2063</v>
      </c>
      <c r="AL115" t="s">
        <v>70</v>
      </c>
      <c r="AM115" t="s">
        <v>2033</v>
      </c>
    </row>
    <row r="116" spans="1:39" x14ac:dyDescent="0.35">
      <c r="A116" t="s">
        <v>2349</v>
      </c>
      <c r="B116" t="s">
        <v>2344</v>
      </c>
      <c r="C116" t="s">
        <v>117</v>
      </c>
      <c r="D116" t="s">
        <v>2345</v>
      </c>
      <c r="E116" t="s">
        <v>560</v>
      </c>
      <c r="F116">
        <v>1</v>
      </c>
      <c r="G116" t="s">
        <v>2055</v>
      </c>
      <c r="H116" t="s">
        <v>2056</v>
      </c>
      <c r="I116" t="s">
        <v>38</v>
      </c>
      <c r="J116" t="s">
        <v>67</v>
      </c>
      <c r="K116" t="s">
        <v>68</v>
      </c>
      <c r="L116" t="s">
        <v>2058</v>
      </c>
      <c r="M116" t="s">
        <v>2059</v>
      </c>
      <c r="N116">
        <v>0</v>
      </c>
      <c r="O116">
        <v>0</v>
      </c>
      <c r="P116">
        <v>0</v>
      </c>
      <c r="Q116">
        <v>1440</v>
      </c>
      <c r="R116">
        <v>0</v>
      </c>
      <c r="S116">
        <v>0</v>
      </c>
      <c r="T116">
        <v>0</v>
      </c>
      <c r="U116">
        <v>0</v>
      </c>
      <c r="V116">
        <v>0</v>
      </c>
      <c r="W116">
        <v>0</v>
      </c>
      <c r="X116">
        <v>0</v>
      </c>
      <c r="Y116">
        <v>0</v>
      </c>
      <c r="Z116">
        <v>0</v>
      </c>
      <c r="AA116">
        <v>0</v>
      </c>
      <c r="AB116">
        <v>0</v>
      </c>
      <c r="AC116">
        <v>0</v>
      </c>
      <c r="AD116">
        <v>0</v>
      </c>
      <c r="AE116">
        <v>0</v>
      </c>
      <c r="AF116">
        <v>0</v>
      </c>
      <c r="AG116" t="s">
        <v>503</v>
      </c>
      <c r="AH116" s="21" t="s">
        <v>571</v>
      </c>
      <c r="AI116" s="21">
        <v>345.36</v>
      </c>
      <c r="AJ116" s="21">
        <v>100</v>
      </c>
      <c r="AK116" s="21" t="s">
        <v>2060</v>
      </c>
      <c r="AL116" t="s">
        <v>70</v>
      </c>
      <c r="AM116" t="s">
        <v>2032</v>
      </c>
    </row>
    <row r="117" spans="1:39" x14ac:dyDescent="0.35">
      <c r="A117" t="s">
        <v>9077</v>
      </c>
      <c r="B117" t="s">
        <v>2347</v>
      </c>
      <c r="C117" t="s">
        <v>66</v>
      </c>
      <c r="D117" t="s">
        <v>2348</v>
      </c>
      <c r="E117" t="s">
        <v>560</v>
      </c>
      <c r="F117">
        <v>1</v>
      </c>
      <c r="G117" t="s">
        <v>2055</v>
      </c>
      <c r="H117" t="s">
        <v>2056</v>
      </c>
      <c r="I117" t="s">
        <v>38</v>
      </c>
      <c r="J117" t="s">
        <v>67</v>
      </c>
      <c r="K117" t="s">
        <v>68</v>
      </c>
      <c r="L117" t="s">
        <v>2058</v>
      </c>
      <c r="M117" t="s">
        <v>2059</v>
      </c>
      <c r="N117">
        <v>1</v>
      </c>
      <c r="O117">
        <v>52</v>
      </c>
      <c r="P117">
        <v>3.61</v>
      </c>
      <c r="Q117">
        <v>1440</v>
      </c>
      <c r="R117">
        <v>0</v>
      </c>
      <c r="S117">
        <v>0</v>
      </c>
      <c r="T117">
        <v>0</v>
      </c>
      <c r="U117">
        <v>1</v>
      </c>
      <c r="V117">
        <v>52</v>
      </c>
      <c r="W117">
        <v>3.61</v>
      </c>
      <c r="X117">
        <v>0</v>
      </c>
      <c r="Y117">
        <v>0</v>
      </c>
      <c r="Z117">
        <v>0</v>
      </c>
      <c r="AA117">
        <v>0</v>
      </c>
      <c r="AB117">
        <v>0</v>
      </c>
      <c r="AC117">
        <v>0</v>
      </c>
      <c r="AD117">
        <v>0</v>
      </c>
      <c r="AE117">
        <v>0</v>
      </c>
      <c r="AF117">
        <v>0</v>
      </c>
      <c r="AG117" t="s">
        <v>504</v>
      </c>
      <c r="AH117" s="21" t="s">
        <v>571</v>
      </c>
      <c r="AI117" s="21">
        <v>345.36</v>
      </c>
      <c r="AJ117" s="21">
        <v>96.388888888888886</v>
      </c>
      <c r="AK117" s="21" t="s">
        <v>2063</v>
      </c>
      <c r="AL117" t="s">
        <v>70</v>
      </c>
      <c r="AM117" t="s">
        <v>2030</v>
      </c>
    </row>
    <row r="118" spans="1:39" x14ac:dyDescent="0.35">
      <c r="A118" t="s">
        <v>2355</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23729</v>
      </c>
      <c r="B119" t="s">
        <v>2353</v>
      </c>
      <c r="C119" t="s">
        <v>128</v>
      </c>
      <c r="D119" t="s">
        <v>2354</v>
      </c>
      <c r="E119" t="s">
        <v>112</v>
      </c>
      <c r="F119">
        <v>1</v>
      </c>
      <c r="G119" t="s">
        <v>2055</v>
      </c>
      <c r="H119" t="s">
        <v>2056</v>
      </c>
      <c r="I119" t="s">
        <v>38</v>
      </c>
      <c r="J119" t="s">
        <v>113</v>
      </c>
      <c r="K119" t="s">
        <v>68</v>
      </c>
      <c r="L119" t="s">
        <v>2058</v>
      </c>
      <c r="M119" t="s">
        <v>2059</v>
      </c>
      <c r="N119">
        <v>3</v>
      </c>
      <c r="O119">
        <v>76</v>
      </c>
      <c r="P119">
        <v>5.28</v>
      </c>
      <c r="Q119">
        <v>1440</v>
      </c>
      <c r="R119">
        <v>0</v>
      </c>
      <c r="S119">
        <v>0</v>
      </c>
      <c r="T119">
        <v>0</v>
      </c>
      <c r="U119">
        <v>3</v>
      </c>
      <c r="V119">
        <v>76</v>
      </c>
      <c r="W119">
        <v>5.28</v>
      </c>
      <c r="X119">
        <v>0</v>
      </c>
      <c r="Y119">
        <v>0</v>
      </c>
      <c r="Z119">
        <v>0</v>
      </c>
      <c r="AA119">
        <v>0</v>
      </c>
      <c r="AB119">
        <v>0</v>
      </c>
      <c r="AC119">
        <v>0</v>
      </c>
      <c r="AD119">
        <v>0</v>
      </c>
      <c r="AE119">
        <v>0</v>
      </c>
      <c r="AF119">
        <v>0</v>
      </c>
      <c r="AG119" t="s">
        <v>506</v>
      </c>
      <c r="AH119" s="21" t="s">
        <v>571</v>
      </c>
      <c r="AI119" s="21">
        <v>345.36</v>
      </c>
      <c r="AJ119" s="21">
        <v>94.722222222222229</v>
      </c>
      <c r="AK119" s="21" t="s">
        <v>2060</v>
      </c>
      <c r="AL119" t="s">
        <v>115</v>
      </c>
      <c r="AM119" t="s">
        <v>2032</v>
      </c>
    </row>
    <row r="120" spans="1:39" x14ac:dyDescent="0.35">
      <c r="A120" t="s">
        <v>23761</v>
      </c>
      <c r="B120" t="s">
        <v>2356</v>
      </c>
      <c r="C120" t="s">
        <v>81</v>
      </c>
      <c r="D120" t="s">
        <v>2357</v>
      </c>
      <c r="E120" t="s">
        <v>560</v>
      </c>
      <c r="F120">
        <v>1</v>
      </c>
      <c r="G120" t="s">
        <v>2055</v>
      </c>
      <c r="H120" t="s">
        <v>2056</v>
      </c>
      <c r="I120" t="s">
        <v>38</v>
      </c>
      <c r="J120" t="s">
        <v>82</v>
      </c>
      <c r="K120" t="s">
        <v>68</v>
      </c>
      <c r="L120" t="s">
        <v>2058</v>
      </c>
      <c r="M120" t="s">
        <v>2358</v>
      </c>
      <c r="N120">
        <v>1</v>
      </c>
      <c r="O120">
        <v>22</v>
      </c>
      <c r="P120">
        <v>2.82</v>
      </c>
      <c r="Q120">
        <v>780</v>
      </c>
      <c r="R120">
        <v>0</v>
      </c>
      <c r="S120">
        <v>0</v>
      </c>
      <c r="T120">
        <v>0</v>
      </c>
      <c r="U120">
        <v>1</v>
      </c>
      <c r="V120">
        <v>22</v>
      </c>
      <c r="W120">
        <v>2.82</v>
      </c>
      <c r="X120">
        <v>0</v>
      </c>
      <c r="Y120">
        <v>0</v>
      </c>
      <c r="Z120">
        <v>0</v>
      </c>
      <c r="AA120">
        <v>0</v>
      </c>
      <c r="AB120">
        <v>0</v>
      </c>
      <c r="AC120">
        <v>0</v>
      </c>
      <c r="AD120">
        <v>0</v>
      </c>
      <c r="AE120">
        <v>0</v>
      </c>
      <c r="AF120">
        <v>0</v>
      </c>
      <c r="AG120" t="s">
        <v>507</v>
      </c>
      <c r="AH120" s="21" t="s">
        <v>571</v>
      </c>
      <c r="AI120" s="21">
        <v>187.20000000000005</v>
      </c>
      <c r="AJ120" s="21">
        <v>97.179487179487182</v>
      </c>
      <c r="AK120" s="21" t="s">
        <v>2063</v>
      </c>
      <c r="AL120" t="s">
        <v>70</v>
      </c>
      <c r="AM120" t="s">
        <v>2030</v>
      </c>
    </row>
    <row r="121" spans="1:39" x14ac:dyDescent="0.35">
      <c r="A121" t="s">
        <v>23876</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23967</v>
      </c>
      <c r="B122" t="s">
        <v>2363</v>
      </c>
      <c r="C122" t="s">
        <v>71</v>
      </c>
      <c r="D122" t="s">
        <v>2364</v>
      </c>
      <c r="E122" t="s">
        <v>72</v>
      </c>
      <c r="F122">
        <v>1</v>
      </c>
      <c r="G122" t="s">
        <v>2055</v>
      </c>
      <c r="H122" t="s">
        <v>2056</v>
      </c>
      <c r="I122" t="s">
        <v>38</v>
      </c>
      <c r="J122" t="s">
        <v>73</v>
      </c>
      <c r="K122" t="s">
        <v>68</v>
      </c>
      <c r="L122" t="s">
        <v>2058</v>
      </c>
      <c r="M122" t="s">
        <v>2059</v>
      </c>
      <c r="N122">
        <v>1</v>
      </c>
      <c r="O122">
        <v>32</v>
      </c>
      <c r="P122">
        <v>2.2200000000000002</v>
      </c>
      <c r="Q122">
        <v>1440</v>
      </c>
      <c r="R122">
        <v>0</v>
      </c>
      <c r="S122">
        <v>0</v>
      </c>
      <c r="T122">
        <v>0</v>
      </c>
      <c r="U122">
        <v>1</v>
      </c>
      <c r="V122">
        <v>32</v>
      </c>
      <c r="W122">
        <v>2.2200000000000002</v>
      </c>
      <c r="X122">
        <v>0</v>
      </c>
      <c r="Y122">
        <v>0</v>
      </c>
      <c r="Z122">
        <v>0</v>
      </c>
      <c r="AA122">
        <v>0</v>
      </c>
      <c r="AB122">
        <v>0</v>
      </c>
      <c r="AC122">
        <v>0</v>
      </c>
      <c r="AD122">
        <v>0</v>
      </c>
      <c r="AE122">
        <v>0</v>
      </c>
      <c r="AF122">
        <v>0</v>
      </c>
      <c r="AG122" t="s">
        <v>509</v>
      </c>
      <c r="AH122" s="21" t="s">
        <v>571</v>
      </c>
      <c r="AI122" s="21">
        <v>345.36</v>
      </c>
      <c r="AJ122" s="21">
        <v>97.777777777777771</v>
      </c>
      <c r="AK122" s="21" t="s">
        <v>2063</v>
      </c>
      <c r="AL122" t="s">
        <v>75</v>
      </c>
      <c r="AM122" t="s">
        <v>2031</v>
      </c>
    </row>
    <row r="123" spans="1:39" x14ac:dyDescent="0.35">
      <c r="A123" t="s">
        <v>23989</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2063</v>
      </c>
      <c r="AL123" t="s">
        <v>75</v>
      </c>
      <c r="AM123" t="s">
        <v>2032</v>
      </c>
    </row>
    <row r="124" spans="1:39" x14ac:dyDescent="0.35">
      <c r="A124" t="s">
        <v>25084</v>
      </c>
      <c r="B124" t="s">
        <v>2369</v>
      </c>
      <c r="C124" t="s">
        <v>78</v>
      </c>
      <c r="D124" t="s">
        <v>2370</v>
      </c>
      <c r="E124" t="s">
        <v>560</v>
      </c>
      <c r="F124">
        <v>1</v>
      </c>
      <c r="G124" t="s">
        <v>2055</v>
      </c>
      <c r="H124" t="s">
        <v>2056</v>
      </c>
      <c r="I124" t="s">
        <v>38</v>
      </c>
      <c r="J124" t="s">
        <v>67</v>
      </c>
      <c r="K124" t="s">
        <v>68</v>
      </c>
      <c r="L124" t="s">
        <v>2058</v>
      </c>
      <c r="M124" t="s">
        <v>2059</v>
      </c>
      <c r="N124">
        <v>1</v>
      </c>
      <c r="O124">
        <v>167</v>
      </c>
      <c r="P124">
        <v>11.6</v>
      </c>
      <c r="Q124">
        <v>1440</v>
      </c>
      <c r="R124">
        <v>1</v>
      </c>
      <c r="S124">
        <v>167</v>
      </c>
      <c r="T124">
        <v>11.6</v>
      </c>
      <c r="U124">
        <v>0</v>
      </c>
      <c r="V124">
        <v>0</v>
      </c>
      <c r="W124">
        <v>0</v>
      </c>
      <c r="X124">
        <v>0</v>
      </c>
      <c r="Y124">
        <v>0</v>
      </c>
      <c r="Z124">
        <v>0</v>
      </c>
      <c r="AA124">
        <v>0</v>
      </c>
      <c r="AB124">
        <v>0</v>
      </c>
      <c r="AC124">
        <v>0</v>
      </c>
      <c r="AD124">
        <v>0</v>
      </c>
      <c r="AE124">
        <v>0</v>
      </c>
      <c r="AF124">
        <v>0</v>
      </c>
      <c r="AG124" t="s">
        <v>511</v>
      </c>
      <c r="AH124" s="21" t="s">
        <v>571</v>
      </c>
      <c r="AI124" s="21">
        <v>345.36</v>
      </c>
      <c r="AJ124" s="21">
        <v>88.402777777777771</v>
      </c>
      <c r="AK124" s="21" t="s">
        <v>2063</v>
      </c>
      <c r="AL124" t="s">
        <v>70</v>
      </c>
      <c r="AM124" t="s">
        <v>2033</v>
      </c>
    </row>
    <row r="125" spans="1:39" x14ac:dyDescent="0.35">
      <c r="A125" t="s">
        <v>25088</v>
      </c>
      <c r="B125" t="s">
        <v>2372</v>
      </c>
      <c r="C125" t="s">
        <v>66</v>
      </c>
      <c r="D125" t="s">
        <v>2373</v>
      </c>
      <c r="E125" t="s">
        <v>560</v>
      </c>
      <c r="F125">
        <v>1</v>
      </c>
      <c r="G125" t="s">
        <v>2055</v>
      </c>
      <c r="H125" t="s">
        <v>2056</v>
      </c>
      <c r="I125" t="s">
        <v>38</v>
      </c>
      <c r="J125" t="s">
        <v>67</v>
      </c>
      <c r="K125" t="s">
        <v>68</v>
      </c>
      <c r="L125" t="s">
        <v>2058</v>
      </c>
      <c r="M125" t="s">
        <v>2059</v>
      </c>
      <c r="N125">
        <v>1</v>
      </c>
      <c r="O125">
        <v>1</v>
      </c>
      <c r="P125">
        <v>7.0000000000000007E-2</v>
      </c>
      <c r="Q125">
        <v>1440</v>
      </c>
      <c r="R125">
        <v>0</v>
      </c>
      <c r="S125">
        <v>0</v>
      </c>
      <c r="T125">
        <v>0</v>
      </c>
      <c r="U125">
        <v>0</v>
      </c>
      <c r="V125">
        <v>0</v>
      </c>
      <c r="W125">
        <v>0</v>
      </c>
      <c r="X125">
        <v>0</v>
      </c>
      <c r="Y125">
        <v>0</v>
      </c>
      <c r="Z125">
        <v>0</v>
      </c>
      <c r="AA125">
        <v>1</v>
      </c>
      <c r="AB125">
        <v>1</v>
      </c>
      <c r="AC125">
        <v>7.0000000000000007E-2</v>
      </c>
      <c r="AD125">
        <v>0</v>
      </c>
      <c r="AE125">
        <v>0</v>
      </c>
      <c r="AF125">
        <v>0</v>
      </c>
      <c r="AG125" t="s">
        <v>512</v>
      </c>
      <c r="AH125" s="21" t="s">
        <v>571</v>
      </c>
      <c r="AI125" s="21">
        <v>345.36</v>
      </c>
      <c r="AJ125" s="21">
        <v>99.930555555555557</v>
      </c>
      <c r="AK125" s="21" t="s">
        <v>2060</v>
      </c>
      <c r="AL125" t="s">
        <v>70</v>
      </c>
      <c r="AM125" t="s">
        <v>2032</v>
      </c>
    </row>
    <row r="126" spans="1:39" x14ac:dyDescent="0.35">
      <c r="A126" t="s">
        <v>25116</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9603</v>
      </c>
      <c r="B127" t="s">
        <v>2378</v>
      </c>
      <c r="C127" t="s">
        <v>100</v>
      </c>
      <c r="D127" t="s">
        <v>2379</v>
      </c>
      <c r="E127" t="s">
        <v>560</v>
      </c>
      <c r="F127">
        <v>1</v>
      </c>
      <c r="G127" t="s">
        <v>2055</v>
      </c>
      <c r="H127" t="s">
        <v>2056</v>
      </c>
      <c r="I127" t="s">
        <v>38</v>
      </c>
      <c r="J127" t="s">
        <v>67</v>
      </c>
      <c r="K127" t="s">
        <v>68</v>
      </c>
      <c r="L127" t="s">
        <v>2058</v>
      </c>
      <c r="M127" t="s">
        <v>2059</v>
      </c>
      <c r="N127">
        <v>0</v>
      </c>
      <c r="O127">
        <v>0</v>
      </c>
      <c r="P127">
        <v>0</v>
      </c>
      <c r="Q127">
        <v>1440</v>
      </c>
      <c r="R127">
        <v>0</v>
      </c>
      <c r="S127">
        <v>0</v>
      </c>
      <c r="T127">
        <v>0</v>
      </c>
      <c r="U127">
        <v>0</v>
      </c>
      <c r="V127">
        <v>0</v>
      </c>
      <c r="W127">
        <v>0</v>
      </c>
      <c r="X127">
        <v>0</v>
      </c>
      <c r="Y127">
        <v>0</v>
      </c>
      <c r="Z127">
        <v>0</v>
      </c>
      <c r="AA127">
        <v>0</v>
      </c>
      <c r="AB127">
        <v>0</v>
      </c>
      <c r="AC127">
        <v>0</v>
      </c>
      <c r="AD127">
        <v>0</v>
      </c>
      <c r="AE127">
        <v>0</v>
      </c>
      <c r="AF127">
        <v>0</v>
      </c>
      <c r="AG127" t="s">
        <v>514</v>
      </c>
      <c r="AH127" s="21" t="s">
        <v>571</v>
      </c>
      <c r="AI127" s="21">
        <v>345.36</v>
      </c>
      <c r="AJ127" s="21">
        <v>100</v>
      </c>
      <c r="AK127" s="21" t="s">
        <v>2063</v>
      </c>
      <c r="AL127" t="s">
        <v>70</v>
      </c>
      <c r="AM127" t="s">
        <v>2030</v>
      </c>
    </row>
    <row r="128" spans="1:39" x14ac:dyDescent="0.35">
      <c r="A128" t="s">
        <v>25143</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25159</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25163</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25179</v>
      </c>
      <c r="B131" t="s">
        <v>2390</v>
      </c>
      <c r="C131" t="s">
        <v>71</v>
      </c>
      <c r="D131" t="s">
        <v>2391</v>
      </c>
      <c r="E131" t="s">
        <v>72</v>
      </c>
      <c r="F131">
        <v>2</v>
      </c>
      <c r="G131" t="s">
        <v>2055</v>
      </c>
      <c r="H131" t="s">
        <v>2056</v>
      </c>
      <c r="I131" t="s">
        <v>38</v>
      </c>
      <c r="J131" t="s">
        <v>73</v>
      </c>
      <c r="K131" t="s">
        <v>68</v>
      </c>
      <c r="L131" t="s">
        <v>2058</v>
      </c>
      <c r="M131" t="s">
        <v>2059</v>
      </c>
      <c r="N131">
        <v>0</v>
      </c>
      <c r="O131">
        <v>0</v>
      </c>
      <c r="P131">
        <v>0</v>
      </c>
      <c r="Q131">
        <v>1440</v>
      </c>
      <c r="R131">
        <v>0</v>
      </c>
      <c r="S131">
        <v>0</v>
      </c>
      <c r="T131">
        <v>0</v>
      </c>
      <c r="U131">
        <v>0</v>
      </c>
      <c r="V131">
        <v>0</v>
      </c>
      <c r="W131">
        <v>0</v>
      </c>
      <c r="X131">
        <v>0</v>
      </c>
      <c r="Y131">
        <v>0</v>
      </c>
      <c r="Z131">
        <v>0</v>
      </c>
      <c r="AA131">
        <v>0</v>
      </c>
      <c r="AB131">
        <v>0</v>
      </c>
      <c r="AC131">
        <v>0</v>
      </c>
      <c r="AD131">
        <v>0</v>
      </c>
      <c r="AE131">
        <v>0</v>
      </c>
      <c r="AF131">
        <v>0</v>
      </c>
      <c r="AG131" t="s">
        <v>518</v>
      </c>
      <c r="AH131" s="21" t="s">
        <v>571</v>
      </c>
      <c r="AI131" s="21">
        <v>345.36</v>
      </c>
      <c r="AJ131" s="21">
        <v>100</v>
      </c>
      <c r="AK131" s="21" t="s">
        <v>2063</v>
      </c>
      <c r="AL131" t="s">
        <v>75</v>
      </c>
      <c r="AM131" t="s">
        <v>2033</v>
      </c>
    </row>
    <row r="132" spans="1:39" x14ac:dyDescent="0.35">
      <c r="A132" t="s">
        <v>25183</v>
      </c>
      <c r="B132" t="s">
        <v>2393</v>
      </c>
      <c r="C132" t="s">
        <v>66</v>
      </c>
      <c r="D132" t="s">
        <v>2394</v>
      </c>
      <c r="E132" t="s">
        <v>560</v>
      </c>
      <c r="F132">
        <v>1</v>
      </c>
      <c r="G132" t="s">
        <v>2055</v>
      </c>
      <c r="H132" t="s">
        <v>2056</v>
      </c>
      <c r="I132" t="s">
        <v>38</v>
      </c>
      <c r="J132" t="s">
        <v>67</v>
      </c>
      <c r="K132" t="s">
        <v>68</v>
      </c>
      <c r="L132" t="s">
        <v>2058</v>
      </c>
      <c r="M132" t="s">
        <v>2059</v>
      </c>
      <c r="N132">
        <v>0</v>
      </c>
      <c r="O132">
        <v>0</v>
      </c>
      <c r="P132">
        <v>0</v>
      </c>
      <c r="Q132">
        <v>1440</v>
      </c>
      <c r="R132">
        <v>0</v>
      </c>
      <c r="S132">
        <v>0</v>
      </c>
      <c r="T132">
        <v>0</v>
      </c>
      <c r="U132">
        <v>0</v>
      </c>
      <c r="V132">
        <v>0</v>
      </c>
      <c r="W132">
        <v>0</v>
      </c>
      <c r="X132">
        <v>0</v>
      </c>
      <c r="Y132">
        <v>0</v>
      </c>
      <c r="Z132">
        <v>0</v>
      </c>
      <c r="AA132">
        <v>0</v>
      </c>
      <c r="AB132">
        <v>0</v>
      </c>
      <c r="AC132">
        <v>0</v>
      </c>
      <c r="AD132">
        <v>0</v>
      </c>
      <c r="AE132">
        <v>0</v>
      </c>
      <c r="AF132">
        <v>0</v>
      </c>
      <c r="AG132" t="s">
        <v>519</v>
      </c>
      <c r="AH132" s="21" t="s">
        <v>571</v>
      </c>
      <c r="AI132" s="21">
        <v>345.36</v>
      </c>
      <c r="AJ132" s="21">
        <v>100</v>
      </c>
      <c r="AK132" s="21" t="s">
        <v>2063</v>
      </c>
      <c r="AL132" t="s">
        <v>70</v>
      </c>
      <c r="AM132" t="s">
        <v>2030</v>
      </c>
    </row>
    <row r="133" spans="1:39" x14ac:dyDescent="0.35">
      <c r="A133" t="s">
        <v>25187</v>
      </c>
      <c r="B133" t="s">
        <v>2396</v>
      </c>
      <c r="C133" t="s">
        <v>76</v>
      </c>
      <c r="D133" t="s">
        <v>2397</v>
      </c>
      <c r="E133" t="s">
        <v>560</v>
      </c>
      <c r="F133">
        <v>1</v>
      </c>
      <c r="G133" t="s">
        <v>2055</v>
      </c>
      <c r="H133" t="s">
        <v>2056</v>
      </c>
      <c r="I133" t="s">
        <v>38</v>
      </c>
      <c r="J133" t="s">
        <v>67</v>
      </c>
      <c r="K133" t="s">
        <v>68</v>
      </c>
      <c r="L133" t="s">
        <v>2058</v>
      </c>
      <c r="M133" t="s">
        <v>2059</v>
      </c>
      <c r="N133">
        <v>1</v>
      </c>
      <c r="O133">
        <v>48</v>
      </c>
      <c r="P133">
        <v>3.33</v>
      </c>
      <c r="Q133">
        <v>1440</v>
      </c>
      <c r="R133">
        <v>1</v>
      </c>
      <c r="S133">
        <v>48</v>
      </c>
      <c r="T133">
        <v>3.33</v>
      </c>
      <c r="U133">
        <v>0</v>
      </c>
      <c r="V133">
        <v>0</v>
      </c>
      <c r="W133">
        <v>0</v>
      </c>
      <c r="X133">
        <v>0</v>
      </c>
      <c r="Y133">
        <v>0</v>
      </c>
      <c r="Z133">
        <v>0</v>
      </c>
      <c r="AA133">
        <v>0</v>
      </c>
      <c r="AB133">
        <v>0</v>
      </c>
      <c r="AC133">
        <v>0</v>
      </c>
      <c r="AD133">
        <v>0</v>
      </c>
      <c r="AE133">
        <v>0</v>
      </c>
      <c r="AF133">
        <v>0</v>
      </c>
      <c r="AG133" t="s">
        <v>520</v>
      </c>
      <c r="AH133" s="21" t="s">
        <v>571</v>
      </c>
      <c r="AI133" s="21">
        <v>345.36</v>
      </c>
      <c r="AJ133" s="21">
        <v>96.666666666666671</v>
      </c>
      <c r="AK133" s="21" t="s">
        <v>2063</v>
      </c>
      <c r="AL133" t="s">
        <v>70</v>
      </c>
      <c r="AM133" t="s">
        <v>2033</v>
      </c>
    </row>
    <row r="134" spans="1:39" x14ac:dyDescent="0.35">
      <c r="A134" t="s">
        <v>25202</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2060</v>
      </c>
      <c r="AL134" t="s">
        <v>75</v>
      </c>
      <c r="AM134" t="s">
        <v>2032</v>
      </c>
    </row>
    <row r="135" spans="1:39" x14ac:dyDescent="0.35">
      <c r="A135" t="s">
        <v>25206</v>
      </c>
      <c r="B135" t="s">
        <v>2402</v>
      </c>
      <c r="C135" t="s">
        <v>78</v>
      </c>
      <c r="D135" t="s">
        <v>2403</v>
      </c>
      <c r="E135" t="s">
        <v>560</v>
      </c>
      <c r="F135">
        <v>1</v>
      </c>
      <c r="G135" t="s">
        <v>2055</v>
      </c>
      <c r="H135" t="s">
        <v>2056</v>
      </c>
      <c r="I135" t="s">
        <v>38</v>
      </c>
      <c r="J135" t="s">
        <v>67</v>
      </c>
      <c r="K135" t="s">
        <v>68</v>
      </c>
      <c r="L135" t="s">
        <v>2058</v>
      </c>
      <c r="M135" t="s">
        <v>2059</v>
      </c>
      <c r="N135">
        <v>0</v>
      </c>
      <c r="O135">
        <v>0</v>
      </c>
      <c r="P135">
        <v>0</v>
      </c>
      <c r="Q135">
        <v>1440</v>
      </c>
      <c r="R135">
        <v>0</v>
      </c>
      <c r="S135">
        <v>0</v>
      </c>
      <c r="T135">
        <v>0</v>
      </c>
      <c r="U135">
        <v>0</v>
      </c>
      <c r="V135">
        <v>0</v>
      </c>
      <c r="W135">
        <v>0</v>
      </c>
      <c r="X135">
        <v>0</v>
      </c>
      <c r="Y135">
        <v>0</v>
      </c>
      <c r="Z135">
        <v>0</v>
      </c>
      <c r="AA135">
        <v>0</v>
      </c>
      <c r="AB135">
        <v>0</v>
      </c>
      <c r="AC135">
        <v>0</v>
      </c>
      <c r="AD135">
        <v>0</v>
      </c>
      <c r="AE135">
        <v>0</v>
      </c>
      <c r="AF135">
        <v>0</v>
      </c>
      <c r="AG135" t="s">
        <v>522</v>
      </c>
      <c r="AH135" s="21" t="s">
        <v>571</v>
      </c>
      <c r="AI135" s="21">
        <v>345.36</v>
      </c>
      <c r="AJ135" s="21">
        <v>100</v>
      </c>
      <c r="AK135" s="21" t="s">
        <v>2063</v>
      </c>
      <c r="AL135" t="s">
        <v>70</v>
      </c>
      <c r="AM135" t="s">
        <v>2032</v>
      </c>
    </row>
    <row r="136" spans="1:39" x14ac:dyDescent="0.35">
      <c r="A136" t="s">
        <v>25210</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2060</v>
      </c>
      <c r="AL136" t="s">
        <v>70</v>
      </c>
      <c r="AM136" t="s">
        <v>2032</v>
      </c>
    </row>
    <row r="137" spans="1:39" x14ac:dyDescent="0.35">
      <c r="A137" t="s">
        <v>25230</v>
      </c>
      <c r="B137" t="s">
        <v>2408</v>
      </c>
      <c r="C137" t="s">
        <v>822</v>
      </c>
      <c r="D137" t="s">
        <v>2409</v>
      </c>
      <c r="E137" t="s">
        <v>72</v>
      </c>
      <c r="F137">
        <v>1</v>
      </c>
      <c r="G137" t="s">
        <v>2055</v>
      </c>
      <c r="H137" t="s">
        <v>2056</v>
      </c>
      <c r="I137" t="s">
        <v>38</v>
      </c>
      <c r="J137" t="s">
        <v>425</v>
      </c>
      <c r="K137" t="s">
        <v>68</v>
      </c>
      <c r="L137" t="s">
        <v>2058</v>
      </c>
      <c r="M137" t="s">
        <v>2059</v>
      </c>
      <c r="N137">
        <v>0</v>
      </c>
      <c r="O137">
        <v>22</v>
      </c>
      <c r="P137">
        <v>1.53</v>
      </c>
      <c r="Q137">
        <v>1440</v>
      </c>
      <c r="R137">
        <v>0</v>
      </c>
      <c r="S137">
        <v>22</v>
      </c>
      <c r="T137">
        <v>1.53</v>
      </c>
      <c r="U137">
        <v>0</v>
      </c>
      <c r="V137">
        <v>0</v>
      </c>
      <c r="W137">
        <v>0</v>
      </c>
      <c r="X137">
        <v>0</v>
      </c>
      <c r="Y137">
        <v>0</v>
      </c>
      <c r="Z137">
        <v>0</v>
      </c>
      <c r="AA137">
        <v>0</v>
      </c>
      <c r="AB137">
        <v>0</v>
      </c>
      <c r="AC137">
        <v>0</v>
      </c>
      <c r="AD137">
        <v>0</v>
      </c>
      <c r="AE137">
        <v>0</v>
      </c>
      <c r="AF137">
        <v>0</v>
      </c>
      <c r="AG137" t="s">
        <v>524</v>
      </c>
      <c r="AH137" s="21" t="s">
        <v>571</v>
      </c>
      <c r="AI137" s="21">
        <v>345.36</v>
      </c>
      <c r="AJ137" s="21">
        <v>98.472222222222229</v>
      </c>
      <c r="AK137" s="21" t="s">
        <v>2063</v>
      </c>
      <c r="AL137" t="s">
        <v>75</v>
      </c>
      <c r="AM137" t="s">
        <v>2030</v>
      </c>
    </row>
    <row r="138" spans="1:39" x14ac:dyDescent="0.35">
      <c r="A138" t="s">
        <v>25234</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25250</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25254</v>
      </c>
      <c r="B140" t="s">
        <v>2417</v>
      </c>
      <c r="C140" t="s">
        <v>100</v>
      </c>
      <c r="D140" t="s">
        <v>2418</v>
      </c>
      <c r="E140" t="s">
        <v>560</v>
      </c>
      <c r="F140">
        <v>1</v>
      </c>
      <c r="G140" t="s">
        <v>2055</v>
      </c>
      <c r="H140" t="s">
        <v>2056</v>
      </c>
      <c r="I140" t="s">
        <v>38</v>
      </c>
      <c r="J140" t="s">
        <v>67</v>
      </c>
      <c r="K140" t="s">
        <v>68</v>
      </c>
      <c r="L140" t="s">
        <v>2058</v>
      </c>
      <c r="M140" t="s">
        <v>2059</v>
      </c>
      <c r="N140">
        <v>1</v>
      </c>
      <c r="O140">
        <v>18</v>
      </c>
      <c r="P140">
        <v>1.25</v>
      </c>
      <c r="Q140">
        <v>1440</v>
      </c>
      <c r="R140">
        <v>0</v>
      </c>
      <c r="S140">
        <v>0</v>
      </c>
      <c r="T140">
        <v>0</v>
      </c>
      <c r="U140">
        <v>0</v>
      </c>
      <c r="V140">
        <v>0</v>
      </c>
      <c r="W140">
        <v>0</v>
      </c>
      <c r="X140">
        <v>0</v>
      </c>
      <c r="Y140">
        <v>0</v>
      </c>
      <c r="Z140">
        <v>0</v>
      </c>
      <c r="AA140">
        <v>1</v>
      </c>
      <c r="AB140">
        <v>18</v>
      </c>
      <c r="AC140">
        <v>1.25</v>
      </c>
      <c r="AD140">
        <v>0</v>
      </c>
      <c r="AE140">
        <v>0</v>
      </c>
      <c r="AF140">
        <v>0</v>
      </c>
      <c r="AG140" t="s">
        <v>527</v>
      </c>
      <c r="AH140" s="21" t="s">
        <v>571</v>
      </c>
      <c r="AI140" s="21">
        <v>345.36</v>
      </c>
      <c r="AJ140" s="21">
        <v>98.75</v>
      </c>
      <c r="AK140" s="21" t="s">
        <v>2063</v>
      </c>
      <c r="AL140" t="s">
        <v>70</v>
      </c>
      <c r="AM140" t="s">
        <v>2030</v>
      </c>
    </row>
    <row r="141" spans="1:39" x14ac:dyDescent="0.35">
      <c r="A141" t="s">
        <v>25274</v>
      </c>
      <c r="B141" t="s">
        <v>2420</v>
      </c>
      <c r="C141" t="s">
        <v>86</v>
      </c>
      <c r="D141" t="s">
        <v>2421</v>
      </c>
      <c r="E141" t="s">
        <v>72</v>
      </c>
      <c r="F141">
        <v>1</v>
      </c>
      <c r="G141" t="s">
        <v>2055</v>
      </c>
      <c r="H141" t="s">
        <v>2056</v>
      </c>
      <c r="I141" t="s">
        <v>38</v>
      </c>
      <c r="J141" t="s">
        <v>73</v>
      </c>
      <c r="K141" t="s">
        <v>68</v>
      </c>
      <c r="L141" t="s">
        <v>2058</v>
      </c>
      <c r="M141" t="s">
        <v>2059</v>
      </c>
      <c r="N141">
        <v>0</v>
      </c>
      <c r="O141">
        <v>0</v>
      </c>
      <c r="P141">
        <v>0</v>
      </c>
      <c r="Q141">
        <v>1440</v>
      </c>
      <c r="R141">
        <v>0</v>
      </c>
      <c r="S141">
        <v>0</v>
      </c>
      <c r="T141">
        <v>0</v>
      </c>
      <c r="U141">
        <v>0</v>
      </c>
      <c r="V141">
        <v>0</v>
      </c>
      <c r="W141">
        <v>0</v>
      </c>
      <c r="X141">
        <v>0</v>
      </c>
      <c r="Y141">
        <v>0</v>
      </c>
      <c r="Z141">
        <v>0</v>
      </c>
      <c r="AA141">
        <v>0</v>
      </c>
      <c r="AB141">
        <v>0</v>
      </c>
      <c r="AC141">
        <v>0</v>
      </c>
      <c r="AD141">
        <v>0</v>
      </c>
      <c r="AE141">
        <v>0</v>
      </c>
      <c r="AF141">
        <v>0</v>
      </c>
      <c r="AG141" t="s">
        <v>528</v>
      </c>
      <c r="AH141" s="21" t="s">
        <v>571</v>
      </c>
      <c r="AI141" s="21">
        <v>345.36</v>
      </c>
      <c r="AJ141" s="21">
        <v>100</v>
      </c>
      <c r="AK141" s="21" t="s">
        <v>2063</v>
      </c>
      <c r="AL141" t="s">
        <v>75</v>
      </c>
      <c r="AM141" t="s">
        <v>2032</v>
      </c>
    </row>
    <row r="142" spans="1:39" x14ac:dyDescent="0.35">
      <c r="A142" t="s">
        <v>25278</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25293</v>
      </c>
      <c r="B143" t="s">
        <v>2426</v>
      </c>
      <c r="C143" t="s">
        <v>86</v>
      </c>
      <c r="D143" t="s">
        <v>2427</v>
      </c>
      <c r="E143" t="s">
        <v>72</v>
      </c>
      <c r="F143">
        <v>1</v>
      </c>
      <c r="G143" t="s">
        <v>2055</v>
      </c>
      <c r="H143" t="s">
        <v>2056</v>
      </c>
      <c r="I143" t="s">
        <v>38</v>
      </c>
      <c r="J143" t="s">
        <v>73</v>
      </c>
      <c r="K143" t="s">
        <v>68</v>
      </c>
      <c r="L143" t="s">
        <v>2058</v>
      </c>
      <c r="M143" t="s">
        <v>2170</v>
      </c>
      <c r="N143">
        <v>0</v>
      </c>
      <c r="O143">
        <v>0</v>
      </c>
      <c r="P143">
        <v>0</v>
      </c>
      <c r="Q143">
        <v>900</v>
      </c>
      <c r="R143">
        <v>0</v>
      </c>
      <c r="S143">
        <v>0</v>
      </c>
      <c r="T143">
        <v>0</v>
      </c>
      <c r="U143">
        <v>0</v>
      </c>
      <c r="V143">
        <v>0</v>
      </c>
      <c r="W143">
        <v>0</v>
      </c>
      <c r="X143">
        <v>0</v>
      </c>
      <c r="Y143">
        <v>0</v>
      </c>
      <c r="Z143">
        <v>0</v>
      </c>
      <c r="AA143">
        <v>0</v>
      </c>
      <c r="AB143">
        <v>0</v>
      </c>
      <c r="AC143">
        <v>0</v>
      </c>
      <c r="AD143">
        <v>0</v>
      </c>
      <c r="AE143">
        <v>0</v>
      </c>
      <c r="AF143">
        <v>0</v>
      </c>
      <c r="AG143" t="s">
        <v>530</v>
      </c>
      <c r="AH143" s="21" t="s">
        <v>571</v>
      </c>
      <c r="AI143" s="21">
        <v>216</v>
      </c>
      <c r="AJ143" s="21">
        <v>100</v>
      </c>
      <c r="AK143" s="21" t="s">
        <v>2063</v>
      </c>
      <c r="AL143" t="s">
        <v>75</v>
      </c>
      <c r="AM143" t="s">
        <v>2031</v>
      </c>
    </row>
    <row r="144" spans="1:39" x14ac:dyDescent="0.35">
      <c r="A144" t="s">
        <v>25297</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25321</v>
      </c>
      <c r="B145" t="s">
        <v>2433</v>
      </c>
      <c r="C145" t="s">
        <v>71</v>
      </c>
      <c r="D145" t="s">
        <v>2434</v>
      </c>
      <c r="E145" t="s">
        <v>72</v>
      </c>
      <c r="F145">
        <v>1</v>
      </c>
      <c r="G145" t="s">
        <v>2055</v>
      </c>
      <c r="H145" t="s">
        <v>2056</v>
      </c>
      <c r="I145" t="s">
        <v>38</v>
      </c>
      <c r="J145" t="s">
        <v>73</v>
      </c>
      <c r="K145" t="s">
        <v>68</v>
      </c>
      <c r="L145" t="s">
        <v>2058</v>
      </c>
      <c r="M145" t="s">
        <v>2059</v>
      </c>
      <c r="N145">
        <v>0</v>
      </c>
      <c r="O145">
        <v>0</v>
      </c>
      <c r="P145">
        <v>0</v>
      </c>
      <c r="Q145">
        <v>1440</v>
      </c>
      <c r="R145">
        <v>0</v>
      </c>
      <c r="S145">
        <v>0</v>
      </c>
      <c r="T145">
        <v>0</v>
      </c>
      <c r="U145">
        <v>0</v>
      </c>
      <c r="V145">
        <v>0</v>
      </c>
      <c r="W145">
        <v>0</v>
      </c>
      <c r="X145">
        <v>0</v>
      </c>
      <c r="Y145">
        <v>0</v>
      </c>
      <c r="Z145">
        <v>0</v>
      </c>
      <c r="AA145">
        <v>0</v>
      </c>
      <c r="AB145">
        <v>0</v>
      </c>
      <c r="AC145">
        <v>0</v>
      </c>
      <c r="AD145">
        <v>0</v>
      </c>
      <c r="AE145">
        <v>0</v>
      </c>
      <c r="AF145">
        <v>0</v>
      </c>
      <c r="AG145" t="s">
        <v>532</v>
      </c>
      <c r="AH145" s="21" t="s">
        <v>571</v>
      </c>
      <c r="AI145" s="21">
        <v>345.36</v>
      </c>
      <c r="AJ145" s="21">
        <v>100</v>
      </c>
      <c r="AK145" s="21" t="s">
        <v>2063</v>
      </c>
      <c r="AL145" t="s">
        <v>75</v>
      </c>
      <c r="AM145" t="s">
        <v>2032</v>
      </c>
    </row>
    <row r="146" spans="1:39" x14ac:dyDescent="0.35">
      <c r="A146" t="s">
        <v>25325</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25348</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25352</v>
      </c>
      <c r="B148" t="s">
        <v>2442</v>
      </c>
      <c r="C148" t="s">
        <v>117</v>
      </c>
      <c r="D148" t="s">
        <v>2443</v>
      </c>
      <c r="E148" t="s">
        <v>560</v>
      </c>
      <c r="F148">
        <v>1</v>
      </c>
      <c r="G148" t="s">
        <v>2055</v>
      </c>
      <c r="H148" t="s">
        <v>2056</v>
      </c>
      <c r="I148" t="s">
        <v>38</v>
      </c>
      <c r="J148" t="s">
        <v>67</v>
      </c>
      <c r="K148" t="s">
        <v>68</v>
      </c>
      <c r="L148" t="s">
        <v>2058</v>
      </c>
      <c r="M148" t="s">
        <v>2059</v>
      </c>
      <c r="N148">
        <v>0</v>
      </c>
      <c r="O148">
        <v>0</v>
      </c>
      <c r="P148">
        <v>0</v>
      </c>
      <c r="Q148">
        <v>1440</v>
      </c>
      <c r="R148">
        <v>0</v>
      </c>
      <c r="S148">
        <v>0</v>
      </c>
      <c r="T148">
        <v>0</v>
      </c>
      <c r="U148">
        <v>0</v>
      </c>
      <c r="V148">
        <v>0</v>
      </c>
      <c r="W148">
        <v>0</v>
      </c>
      <c r="X148">
        <v>0</v>
      </c>
      <c r="Y148">
        <v>0</v>
      </c>
      <c r="Z148">
        <v>0</v>
      </c>
      <c r="AA148">
        <v>0</v>
      </c>
      <c r="AB148">
        <v>0</v>
      </c>
      <c r="AC148">
        <v>0</v>
      </c>
      <c r="AD148">
        <v>0</v>
      </c>
      <c r="AE148">
        <v>0</v>
      </c>
      <c r="AF148">
        <v>0</v>
      </c>
      <c r="AG148" t="s">
        <v>535</v>
      </c>
      <c r="AH148" s="21" t="s">
        <v>571</v>
      </c>
      <c r="AI148" s="21">
        <v>345.36</v>
      </c>
      <c r="AJ148" s="21">
        <v>100</v>
      </c>
      <c r="AK148" s="21" t="s">
        <v>2063</v>
      </c>
      <c r="AL148" t="s">
        <v>70</v>
      </c>
      <c r="AM148" t="s">
        <v>2033</v>
      </c>
    </row>
    <row r="149" spans="1:39" x14ac:dyDescent="0.35">
      <c r="A149" t="s">
        <v>25367</v>
      </c>
      <c r="B149" t="s">
        <v>2445</v>
      </c>
      <c r="C149" t="s">
        <v>237</v>
      </c>
      <c r="D149" t="s">
        <v>2446</v>
      </c>
      <c r="E149" t="s">
        <v>72</v>
      </c>
      <c r="F149">
        <v>4</v>
      </c>
      <c r="G149" t="s">
        <v>2055</v>
      </c>
      <c r="H149" t="s">
        <v>2056</v>
      </c>
      <c r="I149" t="s">
        <v>38</v>
      </c>
      <c r="J149" t="s">
        <v>73</v>
      </c>
      <c r="K149" t="s">
        <v>68</v>
      </c>
      <c r="L149" t="s">
        <v>2058</v>
      </c>
      <c r="M149" t="s">
        <v>2059</v>
      </c>
      <c r="N149">
        <v>1</v>
      </c>
      <c r="O149">
        <v>20</v>
      </c>
      <c r="P149">
        <v>1.39</v>
      </c>
      <c r="Q149">
        <v>1440</v>
      </c>
      <c r="R149">
        <v>1</v>
      </c>
      <c r="S149">
        <v>20</v>
      </c>
      <c r="T149">
        <v>1.39</v>
      </c>
      <c r="U149">
        <v>0</v>
      </c>
      <c r="V149">
        <v>0</v>
      </c>
      <c r="W149">
        <v>0</v>
      </c>
      <c r="X149">
        <v>0</v>
      </c>
      <c r="Y149">
        <v>0</v>
      </c>
      <c r="Z149">
        <v>0</v>
      </c>
      <c r="AA149">
        <v>0</v>
      </c>
      <c r="AB149">
        <v>0</v>
      </c>
      <c r="AC149">
        <v>0</v>
      </c>
      <c r="AD149">
        <v>0</v>
      </c>
      <c r="AE149">
        <v>0</v>
      </c>
      <c r="AF149">
        <v>0</v>
      </c>
      <c r="AG149" t="s">
        <v>536</v>
      </c>
      <c r="AH149" s="21" t="s">
        <v>571</v>
      </c>
      <c r="AI149" s="21">
        <v>345.36</v>
      </c>
      <c r="AJ149" s="21">
        <v>98.611111111111114</v>
      </c>
      <c r="AK149" s="21" t="s">
        <v>2060</v>
      </c>
      <c r="AL149" t="s">
        <v>75</v>
      </c>
      <c r="AM149" t="s">
        <v>2031</v>
      </c>
    </row>
    <row r="150" spans="1:39" x14ac:dyDescent="0.35">
      <c r="A150" t="s">
        <v>25387</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2060</v>
      </c>
      <c r="AL150" t="s">
        <v>70</v>
      </c>
      <c r="AM150" t="s">
        <v>2030</v>
      </c>
    </row>
    <row r="151" spans="1:39" x14ac:dyDescent="0.35">
      <c r="A151" t="s">
        <v>25391</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25410</v>
      </c>
      <c r="B152" t="s">
        <v>2454</v>
      </c>
      <c r="C152" t="s">
        <v>567</v>
      </c>
      <c r="D152" t="s">
        <v>2455</v>
      </c>
      <c r="E152" t="s">
        <v>560</v>
      </c>
      <c r="F152">
        <v>1</v>
      </c>
      <c r="G152" t="s">
        <v>2055</v>
      </c>
      <c r="H152" t="s">
        <v>2056</v>
      </c>
      <c r="I152" t="s">
        <v>38</v>
      </c>
      <c r="J152" t="s">
        <v>428</v>
      </c>
      <c r="K152" t="s">
        <v>68</v>
      </c>
      <c r="L152" t="s">
        <v>2058</v>
      </c>
      <c r="M152" t="s">
        <v>2059</v>
      </c>
      <c r="N152">
        <v>1</v>
      </c>
      <c r="O152">
        <v>24</v>
      </c>
      <c r="P152">
        <v>1.67</v>
      </c>
      <c r="Q152">
        <v>1440</v>
      </c>
      <c r="R152">
        <v>0</v>
      </c>
      <c r="S152">
        <v>0</v>
      </c>
      <c r="T152">
        <v>0</v>
      </c>
      <c r="U152">
        <v>1</v>
      </c>
      <c r="V152">
        <v>24</v>
      </c>
      <c r="W152">
        <v>1.67</v>
      </c>
      <c r="X152">
        <v>0</v>
      </c>
      <c r="Y152">
        <v>0</v>
      </c>
      <c r="Z152">
        <v>0</v>
      </c>
      <c r="AA152">
        <v>0</v>
      </c>
      <c r="AB152">
        <v>0</v>
      </c>
      <c r="AC152">
        <v>0</v>
      </c>
      <c r="AD152">
        <v>0</v>
      </c>
      <c r="AE152">
        <v>0</v>
      </c>
      <c r="AF152">
        <v>0</v>
      </c>
      <c r="AG152" t="s">
        <v>539</v>
      </c>
      <c r="AH152" s="21" t="s">
        <v>571</v>
      </c>
      <c r="AI152" s="21">
        <v>345.36</v>
      </c>
      <c r="AJ152" s="21">
        <v>98.333333333333329</v>
      </c>
      <c r="AK152" s="21" t="s">
        <v>2063</v>
      </c>
      <c r="AL152" t="s">
        <v>70</v>
      </c>
      <c r="AM152" t="s">
        <v>2032</v>
      </c>
    </row>
    <row r="153" spans="1:39" x14ac:dyDescent="0.35">
      <c r="A153" t="s">
        <v>2465</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25430</v>
      </c>
      <c r="B154" t="s">
        <v>2460</v>
      </c>
      <c r="C154" t="s">
        <v>567</v>
      </c>
      <c r="D154" t="s">
        <v>2461</v>
      </c>
      <c r="E154" t="s">
        <v>560</v>
      </c>
      <c r="F154">
        <v>1</v>
      </c>
      <c r="G154" t="s">
        <v>2055</v>
      </c>
      <c r="H154" t="s">
        <v>2056</v>
      </c>
      <c r="I154" t="s">
        <v>38</v>
      </c>
      <c r="J154" t="s">
        <v>428</v>
      </c>
      <c r="K154" t="s">
        <v>68</v>
      </c>
      <c r="L154" t="s">
        <v>2058</v>
      </c>
      <c r="M154" t="s">
        <v>2059</v>
      </c>
      <c r="N154">
        <v>1</v>
      </c>
      <c r="O154">
        <v>28</v>
      </c>
      <c r="P154">
        <v>1.94</v>
      </c>
      <c r="Q154">
        <v>1440</v>
      </c>
      <c r="R154">
        <v>0</v>
      </c>
      <c r="S154">
        <v>0</v>
      </c>
      <c r="T154">
        <v>0</v>
      </c>
      <c r="U154">
        <v>1</v>
      </c>
      <c r="V154">
        <v>28</v>
      </c>
      <c r="W154">
        <v>1.94</v>
      </c>
      <c r="X154">
        <v>0</v>
      </c>
      <c r="Y154">
        <v>0</v>
      </c>
      <c r="Z154">
        <v>0</v>
      </c>
      <c r="AA154">
        <v>0</v>
      </c>
      <c r="AB154">
        <v>0</v>
      </c>
      <c r="AC154">
        <v>0</v>
      </c>
      <c r="AD154">
        <v>0</v>
      </c>
      <c r="AE154">
        <v>0</v>
      </c>
      <c r="AF154">
        <v>0</v>
      </c>
      <c r="AG154" t="s">
        <v>541</v>
      </c>
      <c r="AH154" s="21" t="s">
        <v>571</v>
      </c>
      <c r="AI154" s="21">
        <v>345.36</v>
      </c>
      <c r="AJ154" s="21">
        <v>98.055555555555557</v>
      </c>
      <c r="AK154" s="21" t="s">
        <v>2060</v>
      </c>
      <c r="AL154" t="s">
        <v>70</v>
      </c>
      <c r="AM154" t="s">
        <v>2031</v>
      </c>
    </row>
    <row r="155" spans="1:39" x14ac:dyDescent="0.35">
      <c r="A155" t="s">
        <v>25434</v>
      </c>
      <c r="B155" t="s">
        <v>2463</v>
      </c>
      <c r="C155" t="s">
        <v>76</v>
      </c>
      <c r="D155" t="s">
        <v>2464</v>
      </c>
      <c r="E155" t="s">
        <v>560</v>
      </c>
      <c r="F155">
        <v>1</v>
      </c>
      <c r="G155" t="s">
        <v>2055</v>
      </c>
      <c r="H155" t="s">
        <v>2056</v>
      </c>
      <c r="I155" t="s">
        <v>38</v>
      </c>
      <c r="J155" t="s">
        <v>67</v>
      </c>
      <c r="K155" t="s">
        <v>68</v>
      </c>
      <c r="L155" t="s">
        <v>2058</v>
      </c>
      <c r="M155" t="s">
        <v>2170</v>
      </c>
      <c r="N155">
        <v>1</v>
      </c>
      <c r="O155">
        <v>106</v>
      </c>
      <c r="P155">
        <v>11.78</v>
      </c>
      <c r="Q155">
        <v>900</v>
      </c>
      <c r="R155">
        <v>0</v>
      </c>
      <c r="S155">
        <v>0</v>
      </c>
      <c r="T155">
        <v>0</v>
      </c>
      <c r="U155">
        <v>1</v>
      </c>
      <c r="V155">
        <v>106</v>
      </c>
      <c r="W155">
        <v>11.78</v>
      </c>
      <c r="X155">
        <v>0</v>
      </c>
      <c r="Y155">
        <v>0</v>
      </c>
      <c r="Z155">
        <v>0</v>
      </c>
      <c r="AA155">
        <v>0</v>
      </c>
      <c r="AB155">
        <v>0</v>
      </c>
      <c r="AC155">
        <v>0</v>
      </c>
      <c r="AD155">
        <v>0</v>
      </c>
      <c r="AE155">
        <v>0</v>
      </c>
      <c r="AF155">
        <v>0</v>
      </c>
      <c r="AG155" t="s">
        <v>542</v>
      </c>
      <c r="AH155" s="21" t="s">
        <v>571</v>
      </c>
      <c r="AI155" s="21">
        <v>216</v>
      </c>
      <c r="AJ155" s="21">
        <v>88.222222222222229</v>
      </c>
      <c r="AK155" s="21" t="s">
        <v>2063</v>
      </c>
      <c r="AL155" t="s">
        <v>70</v>
      </c>
      <c r="AM155" t="s">
        <v>2033</v>
      </c>
    </row>
    <row r="156" spans="1:39" x14ac:dyDescent="0.35">
      <c r="A156" t="s">
        <v>25454</v>
      </c>
      <c r="B156" t="s">
        <v>2466</v>
      </c>
      <c r="C156" t="s">
        <v>100</v>
      </c>
      <c r="D156" t="s">
        <v>2467</v>
      </c>
      <c r="E156" t="s">
        <v>560</v>
      </c>
      <c r="F156">
        <v>1</v>
      </c>
      <c r="G156" t="s">
        <v>2055</v>
      </c>
      <c r="H156" t="s">
        <v>2056</v>
      </c>
      <c r="I156" t="s">
        <v>38</v>
      </c>
      <c r="J156" t="s">
        <v>67</v>
      </c>
      <c r="K156" t="s">
        <v>68</v>
      </c>
      <c r="L156" t="s">
        <v>2058</v>
      </c>
      <c r="M156" t="s">
        <v>2163</v>
      </c>
      <c r="N156">
        <v>1</v>
      </c>
      <c r="O156">
        <v>67</v>
      </c>
      <c r="P156">
        <v>6.57</v>
      </c>
      <c r="Q156">
        <v>1020</v>
      </c>
      <c r="R156">
        <v>0</v>
      </c>
      <c r="S156">
        <v>0</v>
      </c>
      <c r="T156">
        <v>0</v>
      </c>
      <c r="U156">
        <v>1</v>
      </c>
      <c r="V156">
        <v>67</v>
      </c>
      <c r="W156">
        <v>6.57</v>
      </c>
      <c r="X156">
        <v>0</v>
      </c>
      <c r="Y156">
        <v>0</v>
      </c>
      <c r="Z156">
        <v>0</v>
      </c>
      <c r="AA156">
        <v>0</v>
      </c>
      <c r="AB156">
        <v>0</v>
      </c>
      <c r="AC156">
        <v>0</v>
      </c>
      <c r="AD156">
        <v>0</v>
      </c>
      <c r="AE156">
        <v>0</v>
      </c>
      <c r="AF156">
        <v>0</v>
      </c>
      <c r="AG156" t="s">
        <v>543</v>
      </c>
      <c r="AH156" s="21" t="s">
        <v>571</v>
      </c>
      <c r="AI156" s="21">
        <v>244.8</v>
      </c>
      <c r="AJ156" s="21">
        <v>93.431372549019613</v>
      </c>
      <c r="AK156" s="21" t="s">
        <v>2063</v>
      </c>
      <c r="AL156" t="s">
        <v>70</v>
      </c>
      <c r="AM156" t="s">
        <v>2030</v>
      </c>
    </row>
    <row r="157" spans="1:39" x14ac:dyDescent="0.35">
      <c r="A157" t="s">
        <v>25489</v>
      </c>
      <c r="B157" t="s">
        <v>2469</v>
      </c>
      <c r="C157" t="s">
        <v>92</v>
      </c>
      <c r="D157" t="s">
        <v>2470</v>
      </c>
      <c r="E157" t="s">
        <v>119</v>
      </c>
      <c r="F157">
        <v>1</v>
      </c>
      <c r="G157" t="s">
        <v>2055</v>
      </c>
      <c r="H157" t="s">
        <v>2056</v>
      </c>
      <c r="I157" t="s">
        <v>38</v>
      </c>
      <c r="J157" t="s">
        <v>67</v>
      </c>
      <c r="K157" t="s">
        <v>68</v>
      </c>
      <c r="L157" t="s">
        <v>2058</v>
      </c>
      <c r="M157" t="s">
        <v>2163</v>
      </c>
      <c r="N157">
        <v>1</v>
      </c>
      <c r="O157">
        <v>32</v>
      </c>
      <c r="P157">
        <v>3.14</v>
      </c>
      <c r="Q157">
        <v>1020</v>
      </c>
      <c r="R157">
        <v>0</v>
      </c>
      <c r="S157">
        <v>0</v>
      </c>
      <c r="T157">
        <v>0</v>
      </c>
      <c r="U157">
        <v>1</v>
      </c>
      <c r="V157">
        <v>32</v>
      </c>
      <c r="W157">
        <v>3.14</v>
      </c>
      <c r="X157">
        <v>0</v>
      </c>
      <c r="Y157">
        <v>0</v>
      </c>
      <c r="Z157">
        <v>0</v>
      </c>
      <c r="AA157">
        <v>0</v>
      </c>
      <c r="AB157">
        <v>0</v>
      </c>
      <c r="AC157">
        <v>0</v>
      </c>
      <c r="AD157">
        <v>0</v>
      </c>
      <c r="AE157">
        <v>0</v>
      </c>
      <c r="AF157">
        <v>0</v>
      </c>
      <c r="AG157" t="s">
        <v>544</v>
      </c>
      <c r="AH157" s="21" t="s">
        <v>571</v>
      </c>
      <c r="AI157" s="21">
        <v>244.8</v>
      </c>
      <c r="AJ157" s="21">
        <v>96.862745098039213</v>
      </c>
      <c r="AK157" s="21" t="s">
        <v>2060</v>
      </c>
      <c r="AL157" t="s">
        <v>70</v>
      </c>
      <c r="AM157" t="s">
        <v>2033</v>
      </c>
    </row>
    <row r="158" spans="1:39" x14ac:dyDescent="0.35">
      <c r="A158" t="s">
        <v>2477</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2060</v>
      </c>
      <c r="AL158" t="s">
        <v>70</v>
      </c>
      <c r="AM158" t="s">
        <v>2030</v>
      </c>
    </row>
    <row r="159" spans="1:39" x14ac:dyDescent="0.35">
      <c r="A159" t="s">
        <v>25534</v>
      </c>
      <c r="B159" t="s">
        <v>2475</v>
      </c>
      <c r="C159" t="s">
        <v>92</v>
      </c>
      <c r="D159" t="s">
        <v>2476</v>
      </c>
      <c r="E159" t="s">
        <v>119</v>
      </c>
      <c r="F159">
        <v>1</v>
      </c>
      <c r="G159" t="s">
        <v>2055</v>
      </c>
      <c r="H159" t="s">
        <v>2056</v>
      </c>
      <c r="I159" t="s">
        <v>38</v>
      </c>
      <c r="J159" t="s">
        <v>67</v>
      </c>
      <c r="K159" t="s">
        <v>68</v>
      </c>
      <c r="L159" t="s">
        <v>2058</v>
      </c>
      <c r="M159" t="s">
        <v>2059</v>
      </c>
      <c r="N159">
        <v>0</v>
      </c>
      <c r="O159">
        <v>0</v>
      </c>
      <c r="P159">
        <v>0</v>
      </c>
      <c r="Q159">
        <v>1440</v>
      </c>
      <c r="R159">
        <v>0</v>
      </c>
      <c r="S159">
        <v>0</v>
      </c>
      <c r="T159">
        <v>0</v>
      </c>
      <c r="U159">
        <v>0</v>
      </c>
      <c r="V159">
        <v>0</v>
      </c>
      <c r="W159">
        <v>0</v>
      </c>
      <c r="X159">
        <v>0</v>
      </c>
      <c r="Y159">
        <v>0</v>
      </c>
      <c r="Z159">
        <v>0</v>
      </c>
      <c r="AA159">
        <v>0</v>
      </c>
      <c r="AB159">
        <v>0</v>
      </c>
      <c r="AC159">
        <v>0</v>
      </c>
      <c r="AD159">
        <v>0</v>
      </c>
      <c r="AE159">
        <v>0</v>
      </c>
      <c r="AF159">
        <v>0</v>
      </c>
      <c r="AG159" t="s">
        <v>546</v>
      </c>
      <c r="AH159" s="21" t="s">
        <v>571</v>
      </c>
      <c r="AI159" s="21">
        <v>345.36</v>
      </c>
      <c r="AJ159" s="21">
        <v>100</v>
      </c>
      <c r="AK159" s="21" t="s">
        <v>2063</v>
      </c>
      <c r="AL159" t="s">
        <v>70</v>
      </c>
      <c r="AM159" t="s">
        <v>2032</v>
      </c>
    </row>
    <row r="160" spans="1:39" x14ac:dyDescent="0.35">
      <c r="A160" t="s">
        <v>25554</v>
      </c>
      <c r="B160" t="s">
        <v>2478</v>
      </c>
      <c r="C160" t="s">
        <v>92</v>
      </c>
      <c r="D160" t="s">
        <v>2479</v>
      </c>
      <c r="E160" t="s">
        <v>119</v>
      </c>
      <c r="F160">
        <v>1</v>
      </c>
      <c r="G160" t="s">
        <v>2055</v>
      </c>
      <c r="H160" t="s">
        <v>2056</v>
      </c>
      <c r="I160" t="s">
        <v>38</v>
      </c>
      <c r="J160" t="s">
        <v>67</v>
      </c>
      <c r="K160" t="s">
        <v>68</v>
      </c>
      <c r="L160" t="s">
        <v>2058</v>
      </c>
      <c r="M160" t="s">
        <v>2059</v>
      </c>
      <c r="N160">
        <v>1</v>
      </c>
      <c r="O160">
        <v>33</v>
      </c>
      <c r="P160">
        <v>2.29</v>
      </c>
      <c r="Q160">
        <v>1440</v>
      </c>
      <c r="R160">
        <v>0</v>
      </c>
      <c r="S160">
        <v>0</v>
      </c>
      <c r="T160">
        <v>0</v>
      </c>
      <c r="U160">
        <v>1</v>
      </c>
      <c r="V160">
        <v>33</v>
      </c>
      <c r="W160">
        <v>2.29</v>
      </c>
      <c r="X160">
        <v>0</v>
      </c>
      <c r="Y160">
        <v>0</v>
      </c>
      <c r="Z160">
        <v>0</v>
      </c>
      <c r="AA160">
        <v>0</v>
      </c>
      <c r="AB160">
        <v>0</v>
      </c>
      <c r="AC160">
        <v>0</v>
      </c>
      <c r="AD160">
        <v>0</v>
      </c>
      <c r="AE160">
        <v>0</v>
      </c>
      <c r="AF160">
        <v>0</v>
      </c>
      <c r="AG160" t="s">
        <v>547</v>
      </c>
      <c r="AH160" s="21" t="s">
        <v>571</v>
      </c>
      <c r="AI160" s="21">
        <v>345.36</v>
      </c>
      <c r="AJ160" s="21">
        <v>97.708333333333329</v>
      </c>
      <c r="AK160" s="21" t="s">
        <v>2063</v>
      </c>
      <c r="AL160" t="s">
        <v>70</v>
      </c>
      <c r="AM160" t="s">
        <v>2033</v>
      </c>
    </row>
    <row r="161" spans="1:39" x14ac:dyDescent="0.35">
      <c r="A161" t="s">
        <v>26565</v>
      </c>
      <c r="B161" t="s">
        <v>2481</v>
      </c>
      <c r="C161" t="s">
        <v>128</v>
      </c>
      <c r="D161" t="s">
        <v>2482</v>
      </c>
      <c r="E161" t="s">
        <v>136</v>
      </c>
      <c r="F161">
        <v>4</v>
      </c>
      <c r="G161" t="s">
        <v>2055</v>
      </c>
      <c r="H161" t="s">
        <v>2056</v>
      </c>
      <c r="I161" t="s">
        <v>38</v>
      </c>
      <c r="J161" t="s">
        <v>113</v>
      </c>
      <c r="K161" t="s">
        <v>68</v>
      </c>
      <c r="L161" t="s">
        <v>2058</v>
      </c>
      <c r="M161" t="s">
        <v>2059</v>
      </c>
      <c r="N161">
        <v>1</v>
      </c>
      <c r="O161">
        <v>53</v>
      </c>
      <c r="P161">
        <v>3.68</v>
      </c>
      <c r="Q161">
        <v>1440</v>
      </c>
      <c r="R161">
        <v>1</v>
      </c>
      <c r="S161">
        <v>53</v>
      </c>
      <c r="T161">
        <v>3.68</v>
      </c>
      <c r="U161">
        <v>0</v>
      </c>
      <c r="V161">
        <v>0</v>
      </c>
      <c r="W161">
        <v>0</v>
      </c>
      <c r="X161">
        <v>0</v>
      </c>
      <c r="Y161">
        <v>0</v>
      </c>
      <c r="Z161">
        <v>0</v>
      </c>
      <c r="AA161">
        <v>0</v>
      </c>
      <c r="AB161">
        <v>0</v>
      </c>
      <c r="AC161">
        <v>0</v>
      </c>
      <c r="AD161">
        <v>0</v>
      </c>
      <c r="AE161">
        <v>0</v>
      </c>
      <c r="AF161">
        <v>0</v>
      </c>
      <c r="AG161" t="s">
        <v>548</v>
      </c>
      <c r="AH161" s="21" t="s">
        <v>571</v>
      </c>
      <c r="AI161" s="21">
        <v>345.36</v>
      </c>
      <c r="AJ161" s="21">
        <v>96.319444444444443</v>
      </c>
      <c r="AK161" s="21" t="s">
        <v>2063</v>
      </c>
      <c r="AL161" t="s">
        <v>115</v>
      </c>
      <c r="AM161" t="s">
        <v>2032</v>
      </c>
    </row>
    <row r="162" spans="1:39" x14ac:dyDescent="0.35">
      <c r="A162" t="s">
        <v>9998</v>
      </c>
      <c r="B162" t="s">
        <v>2484</v>
      </c>
      <c r="C162" t="s">
        <v>128</v>
      </c>
      <c r="D162" t="s">
        <v>2482</v>
      </c>
      <c r="E162" t="s">
        <v>136</v>
      </c>
      <c r="F162">
        <v>4</v>
      </c>
      <c r="G162" t="s">
        <v>2055</v>
      </c>
      <c r="H162" t="s">
        <v>2056</v>
      </c>
      <c r="I162" t="s">
        <v>38</v>
      </c>
      <c r="J162" t="s">
        <v>113</v>
      </c>
      <c r="K162" t="s">
        <v>68</v>
      </c>
      <c r="L162" t="s">
        <v>2058</v>
      </c>
      <c r="M162" t="s">
        <v>2059</v>
      </c>
      <c r="N162">
        <v>0</v>
      </c>
      <c r="O162">
        <v>0</v>
      </c>
      <c r="P162">
        <v>0</v>
      </c>
      <c r="Q162">
        <v>1440</v>
      </c>
      <c r="R162">
        <v>0</v>
      </c>
      <c r="S162">
        <v>0</v>
      </c>
      <c r="T162">
        <v>0</v>
      </c>
      <c r="U162">
        <v>0</v>
      </c>
      <c r="V162">
        <v>0</v>
      </c>
      <c r="W162">
        <v>0</v>
      </c>
      <c r="X162">
        <v>0</v>
      </c>
      <c r="Y162">
        <v>0</v>
      </c>
      <c r="Z162">
        <v>0</v>
      </c>
      <c r="AA162">
        <v>0</v>
      </c>
      <c r="AB162">
        <v>0</v>
      </c>
      <c r="AC162">
        <v>0</v>
      </c>
      <c r="AD162">
        <v>0</v>
      </c>
      <c r="AE162">
        <v>0</v>
      </c>
      <c r="AF162">
        <v>0</v>
      </c>
      <c r="AG162" t="s">
        <v>549</v>
      </c>
      <c r="AH162" s="21" t="s">
        <v>571</v>
      </c>
      <c r="AI162" s="21">
        <v>345.36</v>
      </c>
      <c r="AJ162" s="21">
        <v>100</v>
      </c>
      <c r="AK162" s="21" t="s">
        <v>2063</v>
      </c>
      <c r="AL162" t="s">
        <v>115</v>
      </c>
      <c r="AM162" t="s">
        <v>2030</v>
      </c>
    </row>
    <row r="163" spans="1:39" x14ac:dyDescent="0.35">
      <c r="A163" t="s">
        <v>26705</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27410</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27530</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2063</v>
      </c>
      <c r="AL165" t="s">
        <v>70</v>
      </c>
      <c r="AM165" t="s">
        <v>2030</v>
      </c>
    </row>
    <row r="166" spans="1:39" x14ac:dyDescent="0.35">
      <c r="A166" t="s">
        <v>29644</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2063</v>
      </c>
      <c r="AL166" t="s">
        <v>70</v>
      </c>
      <c r="AM166" t="s">
        <v>2030</v>
      </c>
    </row>
    <row r="167" spans="1:39" x14ac:dyDescent="0.35">
      <c r="A167" t="s">
        <v>29648</v>
      </c>
      <c r="B167" t="s">
        <v>2499</v>
      </c>
      <c r="C167" t="s">
        <v>81</v>
      </c>
      <c r="D167" t="s">
        <v>2500</v>
      </c>
      <c r="E167" t="s">
        <v>560</v>
      </c>
      <c r="F167">
        <v>1</v>
      </c>
      <c r="G167" t="s">
        <v>2055</v>
      </c>
      <c r="H167" t="s">
        <v>2056</v>
      </c>
      <c r="I167" t="s">
        <v>38</v>
      </c>
      <c r="J167" t="s">
        <v>82</v>
      </c>
      <c r="K167" t="s">
        <v>68</v>
      </c>
      <c r="L167" t="s">
        <v>2058</v>
      </c>
      <c r="M167" t="s">
        <v>2059</v>
      </c>
      <c r="N167">
        <v>1</v>
      </c>
      <c r="O167">
        <v>34</v>
      </c>
      <c r="P167">
        <v>2.36</v>
      </c>
      <c r="Q167">
        <v>1440</v>
      </c>
      <c r="R167">
        <v>0</v>
      </c>
      <c r="S167">
        <v>0</v>
      </c>
      <c r="T167">
        <v>0</v>
      </c>
      <c r="U167">
        <v>1</v>
      </c>
      <c r="V167">
        <v>34</v>
      </c>
      <c r="W167">
        <v>2.36</v>
      </c>
      <c r="X167">
        <v>0</v>
      </c>
      <c r="Y167">
        <v>0</v>
      </c>
      <c r="Z167">
        <v>0</v>
      </c>
      <c r="AA167">
        <v>0</v>
      </c>
      <c r="AB167">
        <v>0</v>
      </c>
      <c r="AC167">
        <v>0</v>
      </c>
      <c r="AD167">
        <v>0</v>
      </c>
      <c r="AE167">
        <v>0</v>
      </c>
      <c r="AF167">
        <v>0</v>
      </c>
      <c r="AG167" t="s">
        <v>556</v>
      </c>
      <c r="AH167" s="21" t="s">
        <v>572</v>
      </c>
      <c r="AI167" s="21">
        <v>345.36</v>
      </c>
      <c r="AJ167" s="21">
        <v>97.638888888888886</v>
      </c>
      <c r="AK167" s="21" t="s">
        <v>2060</v>
      </c>
      <c r="AL167" t="s">
        <v>70</v>
      </c>
      <c r="AM167" t="s">
        <v>2032</v>
      </c>
    </row>
    <row r="168" spans="1:39" x14ac:dyDescent="0.35">
      <c r="A168" t="s">
        <v>29942</v>
      </c>
      <c r="B168" t="s">
        <v>2502</v>
      </c>
      <c r="C168" t="s">
        <v>78</v>
      </c>
      <c r="D168" t="s">
        <v>2503</v>
      </c>
      <c r="E168" t="s">
        <v>560</v>
      </c>
      <c r="F168">
        <v>1</v>
      </c>
      <c r="G168" t="s">
        <v>2055</v>
      </c>
      <c r="H168" t="s">
        <v>2056</v>
      </c>
      <c r="I168" t="s">
        <v>38</v>
      </c>
      <c r="J168" t="s">
        <v>67</v>
      </c>
      <c r="K168" t="s">
        <v>68</v>
      </c>
      <c r="L168" t="s">
        <v>2058</v>
      </c>
      <c r="M168" t="s">
        <v>2170</v>
      </c>
      <c r="N168">
        <v>4</v>
      </c>
      <c r="O168">
        <v>175</v>
      </c>
      <c r="P168">
        <v>19.440000000000001</v>
      </c>
      <c r="Q168">
        <v>900</v>
      </c>
      <c r="R168">
        <v>1</v>
      </c>
      <c r="S168">
        <v>14</v>
      </c>
      <c r="T168">
        <v>1.56</v>
      </c>
      <c r="U168">
        <v>2</v>
      </c>
      <c r="V168">
        <v>114</v>
      </c>
      <c r="W168">
        <v>12.67</v>
      </c>
      <c r="X168">
        <v>0</v>
      </c>
      <c r="Y168">
        <v>0</v>
      </c>
      <c r="Z168">
        <v>0</v>
      </c>
      <c r="AA168">
        <v>1</v>
      </c>
      <c r="AB168">
        <v>47</v>
      </c>
      <c r="AC168">
        <v>5.22</v>
      </c>
      <c r="AD168">
        <v>0</v>
      </c>
      <c r="AE168">
        <v>0</v>
      </c>
      <c r="AF168">
        <v>0</v>
      </c>
      <c r="AG168" t="s">
        <v>557</v>
      </c>
      <c r="AH168" s="21" t="s">
        <v>570</v>
      </c>
      <c r="AI168" s="21">
        <v>216</v>
      </c>
      <c r="AJ168" s="21">
        <v>80.555555555555557</v>
      </c>
      <c r="AK168" s="21" t="s">
        <v>2063</v>
      </c>
      <c r="AL168" t="s">
        <v>70</v>
      </c>
      <c r="AM168" t="s">
        <v>2033</v>
      </c>
    </row>
  </sheetData>
  <autoFilter ref="A5:AH167" xr:uid="{24FDB1C0-6D6A-4048-89DE-9854AF0086F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1887C-A972-447B-8C45-DD019CEA6796}">
  <dimension ref="A1:AM168"/>
  <sheetViews>
    <sheetView workbookViewId="0">
      <selection activeCell="C2" sqref="C2:H2"/>
    </sheetView>
  </sheetViews>
  <sheetFormatPr defaultRowHeight="14.5" x14ac:dyDescent="0.35"/>
  <cols>
    <col min="3" max="3" width="13.54296875" bestFit="1" customWidth="1"/>
    <col min="7" max="7" width="13.54296875" bestFit="1" customWidth="1"/>
  </cols>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31246</v>
      </c>
      <c r="D2" s="8" t="s">
        <v>51</v>
      </c>
      <c r="G2" t="s">
        <v>31246</v>
      </c>
    </row>
    <row r="3" spans="1:39" x14ac:dyDescent="0.35">
      <c r="B3" s="9" t="s">
        <v>52</v>
      </c>
      <c r="C3" s="10">
        <f>100-(D3/E3*100)</f>
        <v>99.327956989247312</v>
      </c>
      <c r="D3" s="11">
        <f>SUBTOTAL(9,O7:O99999)</f>
        <v>1500</v>
      </c>
      <c r="E3" s="12">
        <f>SUBTOTAL(9,Q7:Q99999)</f>
        <v>223200</v>
      </c>
      <c r="F3" s="12">
        <f>SUBTOTAL(3,B7:B99999)</f>
        <v>162</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t="e">
        <f>+E3/F3/DAY(G2)</f>
        <v>#VALUE!</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0</v>
      </c>
      <c r="O9">
        <v>0</v>
      </c>
      <c r="P9">
        <v>0</v>
      </c>
      <c r="Q9">
        <v>1440</v>
      </c>
      <c r="R9">
        <v>0</v>
      </c>
      <c r="S9">
        <v>0</v>
      </c>
      <c r="T9">
        <v>0</v>
      </c>
      <c r="U9">
        <v>0</v>
      </c>
      <c r="V9">
        <v>0</v>
      </c>
      <c r="W9">
        <v>0</v>
      </c>
      <c r="X9">
        <v>0</v>
      </c>
      <c r="Y9">
        <v>0</v>
      </c>
      <c r="Z9">
        <v>0</v>
      </c>
      <c r="AA9">
        <v>0</v>
      </c>
      <c r="AB9">
        <v>0</v>
      </c>
      <c r="AC9">
        <v>0</v>
      </c>
      <c r="AD9">
        <v>0</v>
      </c>
      <c r="AE9">
        <v>0</v>
      </c>
      <c r="AF9">
        <v>0</v>
      </c>
      <c r="AG9" t="s">
        <v>394</v>
      </c>
      <c r="AH9" s="21" t="s">
        <v>572</v>
      </c>
      <c r="AI9" s="21">
        <v>345.36</v>
      </c>
      <c r="AJ9" s="21">
        <v>100</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2</v>
      </c>
      <c r="O15">
        <v>43</v>
      </c>
      <c r="P15">
        <v>2.99</v>
      </c>
      <c r="Q15">
        <v>1440</v>
      </c>
      <c r="R15">
        <v>1</v>
      </c>
      <c r="S15">
        <v>22</v>
      </c>
      <c r="T15">
        <v>1.53</v>
      </c>
      <c r="U15">
        <v>1</v>
      </c>
      <c r="V15">
        <v>21</v>
      </c>
      <c r="W15">
        <v>1.46</v>
      </c>
      <c r="X15">
        <v>0</v>
      </c>
      <c r="Y15">
        <v>0</v>
      </c>
      <c r="Z15">
        <v>0</v>
      </c>
      <c r="AA15">
        <v>0</v>
      </c>
      <c r="AB15">
        <v>0</v>
      </c>
      <c r="AC15">
        <v>0</v>
      </c>
      <c r="AD15">
        <v>0</v>
      </c>
      <c r="AE15">
        <v>0</v>
      </c>
      <c r="AF15">
        <v>0</v>
      </c>
      <c r="AG15" t="s">
        <v>400</v>
      </c>
      <c r="AH15" s="21" t="s">
        <v>572</v>
      </c>
      <c r="AI15" s="21">
        <v>345.36</v>
      </c>
      <c r="AJ15" s="21">
        <v>97.013888888888886</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0</v>
      </c>
      <c r="O16">
        <v>0</v>
      </c>
      <c r="P16">
        <v>0</v>
      </c>
      <c r="Q16">
        <v>1440</v>
      </c>
      <c r="R16">
        <v>0</v>
      </c>
      <c r="S16">
        <v>0</v>
      </c>
      <c r="T16">
        <v>0</v>
      </c>
      <c r="U16">
        <v>0</v>
      </c>
      <c r="V16">
        <v>0</v>
      </c>
      <c r="W16">
        <v>0</v>
      </c>
      <c r="X16">
        <v>0</v>
      </c>
      <c r="Y16">
        <v>0</v>
      </c>
      <c r="Z16">
        <v>0</v>
      </c>
      <c r="AA16">
        <v>0</v>
      </c>
      <c r="AB16">
        <v>0</v>
      </c>
      <c r="AC16">
        <v>0</v>
      </c>
      <c r="AD16">
        <v>0</v>
      </c>
      <c r="AE16">
        <v>0</v>
      </c>
      <c r="AF16">
        <v>0</v>
      </c>
      <c r="AG16" t="s">
        <v>401</v>
      </c>
      <c r="AH16" s="21" t="s">
        <v>572</v>
      </c>
      <c r="AI16" s="21">
        <v>345.36</v>
      </c>
      <c r="AJ16" s="21">
        <v>100</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0</v>
      </c>
      <c r="O17">
        <v>0</v>
      </c>
      <c r="P17">
        <v>0</v>
      </c>
      <c r="Q17">
        <v>1440</v>
      </c>
      <c r="R17">
        <v>0</v>
      </c>
      <c r="S17">
        <v>0</v>
      </c>
      <c r="T17">
        <v>0</v>
      </c>
      <c r="U17">
        <v>0</v>
      </c>
      <c r="V17">
        <v>0</v>
      </c>
      <c r="W17">
        <v>0</v>
      </c>
      <c r="X17">
        <v>0</v>
      </c>
      <c r="Y17">
        <v>0</v>
      </c>
      <c r="Z17">
        <v>0</v>
      </c>
      <c r="AA17">
        <v>0</v>
      </c>
      <c r="AB17">
        <v>0</v>
      </c>
      <c r="AC17">
        <v>0</v>
      </c>
      <c r="AD17">
        <v>0</v>
      </c>
      <c r="AE17">
        <v>0</v>
      </c>
      <c r="AF17">
        <v>0</v>
      </c>
      <c r="AG17" t="s">
        <v>402</v>
      </c>
      <c r="AH17" s="21" t="s">
        <v>572</v>
      </c>
      <c r="AI17" s="21">
        <v>345.36</v>
      </c>
      <c r="AJ17" s="21">
        <v>100</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0</v>
      </c>
      <c r="O19">
        <v>0</v>
      </c>
      <c r="P19">
        <v>0</v>
      </c>
      <c r="Q19">
        <v>1440</v>
      </c>
      <c r="R19">
        <v>0</v>
      </c>
      <c r="S19">
        <v>0</v>
      </c>
      <c r="T19">
        <v>0</v>
      </c>
      <c r="U19">
        <v>0</v>
      </c>
      <c r="V19">
        <v>0</v>
      </c>
      <c r="W19">
        <v>0</v>
      </c>
      <c r="X19">
        <v>0</v>
      </c>
      <c r="Y19">
        <v>0</v>
      </c>
      <c r="Z19">
        <v>0</v>
      </c>
      <c r="AA19">
        <v>0</v>
      </c>
      <c r="AB19">
        <v>0</v>
      </c>
      <c r="AC19">
        <v>0</v>
      </c>
      <c r="AD19">
        <v>0</v>
      </c>
      <c r="AE19">
        <v>0</v>
      </c>
      <c r="AF19">
        <v>0</v>
      </c>
      <c r="AG19" t="s">
        <v>404</v>
      </c>
      <c r="AH19" s="21" t="s">
        <v>572</v>
      </c>
      <c r="AI19" s="21">
        <v>345.36</v>
      </c>
      <c r="AJ19" s="21">
        <v>100</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5</v>
      </c>
      <c r="O20">
        <v>174</v>
      </c>
      <c r="P20">
        <v>12.08</v>
      </c>
      <c r="Q20">
        <v>1440</v>
      </c>
      <c r="R20">
        <v>5</v>
      </c>
      <c r="S20">
        <v>174</v>
      </c>
      <c r="T20">
        <v>12.08</v>
      </c>
      <c r="U20">
        <v>0</v>
      </c>
      <c r="V20">
        <v>0</v>
      </c>
      <c r="W20">
        <v>0</v>
      </c>
      <c r="X20">
        <v>0</v>
      </c>
      <c r="Y20">
        <v>0</v>
      </c>
      <c r="Z20">
        <v>0</v>
      </c>
      <c r="AA20">
        <v>0</v>
      </c>
      <c r="AB20">
        <v>0</v>
      </c>
      <c r="AC20">
        <v>0</v>
      </c>
      <c r="AD20">
        <v>0</v>
      </c>
      <c r="AE20">
        <v>0</v>
      </c>
      <c r="AF20">
        <v>0</v>
      </c>
      <c r="AG20" t="s">
        <v>405</v>
      </c>
      <c r="AH20" s="21" t="s">
        <v>572</v>
      </c>
      <c r="AI20" s="21">
        <v>345.36</v>
      </c>
      <c r="AJ20" s="21">
        <v>87.916666666666671</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2063</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1</v>
      </c>
      <c r="O24">
        <v>16</v>
      </c>
      <c r="P24">
        <v>1.1100000000000001</v>
      </c>
      <c r="Q24">
        <v>1440</v>
      </c>
      <c r="R24">
        <v>1</v>
      </c>
      <c r="S24">
        <v>16</v>
      </c>
      <c r="T24">
        <v>1.1100000000000001</v>
      </c>
      <c r="U24">
        <v>0</v>
      </c>
      <c r="V24">
        <v>0</v>
      </c>
      <c r="W24">
        <v>0</v>
      </c>
      <c r="X24">
        <v>0</v>
      </c>
      <c r="Y24">
        <v>0</v>
      </c>
      <c r="Z24">
        <v>0</v>
      </c>
      <c r="AA24">
        <v>0</v>
      </c>
      <c r="AB24">
        <v>0</v>
      </c>
      <c r="AC24">
        <v>0</v>
      </c>
      <c r="AD24">
        <v>0</v>
      </c>
      <c r="AE24">
        <v>0</v>
      </c>
      <c r="AF24">
        <v>0</v>
      </c>
      <c r="AG24" t="s">
        <v>409</v>
      </c>
      <c r="AH24" s="21" t="s">
        <v>572</v>
      </c>
      <c r="AI24" s="21">
        <v>345.36</v>
      </c>
      <c r="AJ24" s="21">
        <v>98.888888888888886</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2060</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26</v>
      </c>
      <c r="P31">
        <v>1.81</v>
      </c>
      <c r="Q31">
        <v>1440</v>
      </c>
      <c r="R31">
        <v>0</v>
      </c>
      <c r="S31">
        <v>26</v>
      </c>
      <c r="T31">
        <v>1.81</v>
      </c>
      <c r="U31">
        <v>0</v>
      </c>
      <c r="V31">
        <v>0</v>
      </c>
      <c r="W31">
        <v>0</v>
      </c>
      <c r="X31">
        <v>0</v>
      </c>
      <c r="Y31">
        <v>0</v>
      </c>
      <c r="Z31">
        <v>0</v>
      </c>
      <c r="AA31">
        <v>0</v>
      </c>
      <c r="AB31">
        <v>0</v>
      </c>
      <c r="AC31">
        <v>0</v>
      </c>
      <c r="AD31">
        <v>0</v>
      </c>
      <c r="AE31">
        <v>0</v>
      </c>
      <c r="AF31">
        <v>0</v>
      </c>
      <c r="AG31" t="s">
        <v>416</v>
      </c>
      <c r="AH31" s="21" t="s">
        <v>571</v>
      </c>
      <c r="AI31" s="21">
        <v>345.36</v>
      </c>
      <c r="AJ31" s="21">
        <v>98.194444444444443</v>
      </c>
      <c r="AK31" s="21" t="s">
        <v>2063</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3962</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3966</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3970</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2060</v>
      </c>
      <c r="AL38" t="s">
        <v>70</v>
      </c>
      <c r="AM38" t="s">
        <v>2029</v>
      </c>
    </row>
    <row r="39" spans="1:39" x14ac:dyDescent="0.35">
      <c r="A39" t="s">
        <v>2129</v>
      </c>
      <c r="B39" t="s">
        <v>2137</v>
      </c>
      <c r="C39" t="s">
        <v>822</v>
      </c>
      <c r="D39" t="s">
        <v>425</v>
      </c>
      <c r="E39" t="s">
        <v>72</v>
      </c>
      <c r="F39">
        <v>1</v>
      </c>
      <c r="G39" t="s">
        <v>2055</v>
      </c>
      <c r="H39" t="s">
        <v>2056</v>
      </c>
      <c r="I39" t="s">
        <v>38</v>
      </c>
      <c r="J39" t="s">
        <v>425</v>
      </c>
      <c r="K39" t="s">
        <v>68</v>
      </c>
      <c r="L39" t="s">
        <v>2058</v>
      </c>
      <c r="M39" t="s">
        <v>2059</v>
      </c>
      <c r="N39">
        <v>1</v>
      </c>
      <c r="O39">
        <v>16</v>
      </c>
      <c r="P39">
        <v>1.1100000000000001</v>
      </c>
      <c r="Q39">
        <v>1440</v>
      </c>
      <c r="R39">
        <v>0</v>
      </c>
      <c r="S39">
        <v>0</v>
      </c>
      <c r="T39">
        <v>0</v>
      </c>
      <c r="U39">
        <v>1</v>
      </c>
      <c r="V39">
        <v>16</v>
      </c>
      <c r="W39">
        <v>1.1100000000000001</v>
      </c>
      <c r="X39">
        <v>0</v>
      </c>
      <c r="Y39">
        <v>0</v>
      </c>
      <c r="Z39">
        <v>0</v>
      </c>
      <c r="AA39">
        <v>0</v>
      </c>
      <c r="AB39">
        <v>0</v>
      </c>
      <c r="AC39">
        <v>0</v>
      </c>
      <c r="AD39">
        <v>0</v>
      </c>
      <c r="AE39">
        <v>0</v>
      </c>
      <c r="AF39">
        <v>0</v>
      </c>
      <c r="AG39" t="s">
        <v>426</v>
      </c>
      <c r="AH39" s="21" t="s">
        <v>569</v>
      </c>
      <c r="AI39" s="21">
        <v>345.36</v>
      </c>
      <c r="AJ39" s="21">
        <v>98.888888888888886</v>
      </c>
      <c r="AK39" s="21" t="s">
        <v>2063</v>
      </c>
      <c r="AL39" t="s">
        <v>75</v>
      </c>
      <c r="AM39" t="s">
        <v>2030</v>
      </c>
    </row>
    <row r="40" spans="1:39" x14ac:dyDescent="0.35">
      <c r="A40" t="s">
        <v>2131</v>
      </c>
      <c r="B40" t="s">
        <v>2139</v>
      </c>
      <c r="C40" t="s">
        <v>822</v>
      </c>
      <c r="D40" t="s">
        <v>425</v>
      </c>
      <c r="E40" t="s">
        <v>72</v>
      </c>
      <c r="F40">
        <v>1</v>
      </c>
      <c r="G40" t="s">
        <v>2055</v>
      </c>
      <c r="H40" t="s">
        <v>2056</v>
      </c>
      <c r="I40" t="s">
        <v>38</v>
      </c>
      <c r="J40" t="s">
        <v>425</v>
      </c>
      <c r="K40" t="s">
        <v>68</v>
      </c>
      <c r="L40" t="s">
        <v>2058</v>
      </c>
      <c r="M40" t="s">
        <v>2059</v>
      </c>
      <c r="N40">
        <v>0</v>
      </c>
      <c r="O40">
        <v>0</v>
      </c>
      <c r="P40">
        <v>0</v>
      </c>
      <c r="Q40">
        <v>1440</v>
      </c>
      <c r="R40">
        <v>0</v>
      </c>
      <c r="S40">
        <v>0</v>
      </c>
      <c r="T40">
        <v>0</v>
      </c>
      <c r="U40">
        <v>0</v>
      </c>
      <c r="V40">
        <v>0</v>
      </c>
      <c r="W40">
        <v>0</v>
      </c>
      <c r="X40">
        <v>0</v>
      </c>
      <c r="Y40">
        <v>0</v>
      </c>
      <c r="Z40">
        <v>0</v>
      </c>
      <c r="AA40">
        <v>0</v>
      </c>
      <c r="AB40">
        <v>0</v>
      </c>
      <c r="AC40">
        <v>0</v>
      </c>
      <c r="AD40">
        <v>0</v>
      </c>
      <c r="AE40">
        <v>0</v>
      </c>
      <c r="AF40">
        <v>0</v>
      </c>
      <c r="AG40" t="s">
        <v>427</v>
      </c>
      <c r="AH40" s="21" t="s">
        <v>569</v>
      </c>
      <c r="AI40" s="21">
        <v>345.36</v>
      </c>
      <c r="AJ40" s="21">
        <v>100</v>
      </c>
      <c r="AK40" s="21" t="s">
        <v>2060</v>
      </c>
      <c r="AL40" t="s">
        <v>75</v>
      </c>
      <c r="AM40" t="s">
        <v>2030</v>
      </c>
    </row>
    <row r="41" spans="1:39" x14ac:dyDescent="0.35">
      <c r="A41" t="s">
        <v>4075</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4079</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4129</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2063</v>
      </c>
      <c r="AL43" t="s">
        <v>70</v>
      </c>
      <c r="AM43" t="s">
        <v>2030</v>
      </c>
    </row>
    <row r="44" spans="1:39" x14ac:dyDescent="0.35">
      <c r="A44" t="s">
        <v>4133</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4137</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4141</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4166</v>
      </c>
      <c r="B47" t="s">
        <v>2155</v>
      </c>
      <c r="C47" t="s">
        <v>71</v>
      </c>
      <c r="D47" t="s">
        <v>2156</v>
      </c>
      <c r="E47" t="s">
        <v>72</v>
      </c>
      <c r="F47">
        <v>1</v>
      </c>
      <c r="G47" t="s">
        <v>2055</v>
      </c>
      <c r="H47" t="s">
        <v>2056</v>
      </c>
      <c r="I47" t="s">
        <v>38</v>
      </c>
      <c r="J47" t="s">
        <v>73</v>
      </c>
      <c r="K47" t="s">
        <v>68</v>
      </c>
      <c r="L47" t="s">
        <v>2058</v>
      </c>
      <c r="M47" t="s">
        <v>2059</v>
      </c>
      <c r="N47">
        <v>0</v>
      </c>
      <c r="O47">
        <v>0</v>
      </c>
      <c r="P47">
        <v>0</v>
      </c>
      <c r="Q47">
        <v>1440</v>
      </c>
      <c r="R47">
        <v>0</v>
      </c>
      <c r="S47">
        <v>0</v>
      </c>
      <c r="T47">
        <v>0</v>
      </c>
      <c r="U47">
        <v>0</v>
      </c>
      <c r="V47">
        <v>0</v>
      </c>
      <c r="W47">
        <v>0</v>
      </c>
      <c r="X47">
        <v>0</v>
      </c>
      <c r="Y47">
        <v>0</v>
      </c>
      <c r="Z47">
        <v>0</v>
      </c>
      <c r="AA47">
        <v>0</v>
      </c>
      <c r="AB47">
        <v>0</v>
      </c>
      <c r="AC47">
        <v>0</v>
      </c>
      <c r="AD47">
        <v>0</v>
      </c>
      <c r="AE47">
        <v>0</v>
      </c>
      <c r="AF47">
        <v>0</v>
      </c>
      <c r="AG47" t="s">
        <v>437</v>
      </c>
      <c r="AH47" s="21" t="s">
        <v>569</v>
      </c>
      <c r="AI47" s="21">
        <v>345.36</v>
      </c>
      <c r="AJ47" s="21">
        <v>100</v>
      </c>
      <c r="AK47" s="21" t="s">
        <v>2060</v>
      </c>
      <c r="AL47" t="s">
        <v>75</v>
      </c>
      <c r="AM47" t="s">
        <v>2031</v>
      </c>
    </row>
    <row r="48" spans="1:39" x14ac:dyDescent="0.35">
      <c r="A48" t="s">
        <v>4605</v>
      </c>
      <c r="B48" t="s">
        <v>2158</v>
      </c>
      <c r="C48" t="s">
        <v>117</v>
      </c>
      <c r="D48" t="s">
        <v>2159</v>
      </c>
      <c r="E48" t="s">
        <v>560</v>
      </c>
      <c r="F48">
        <v>1</v>
      </c>
      <c r="G48" t="s">
        <v>2055</v>
      </c>
      <c r="H48" t="s">
        <v>2056</v>
      </c>
      <c r="I48" t="s">
        <v>38</v>
      </c>
      <c r="J48" t="s">
        <v>67</v>
      </c>
      <c r="K48" t="s">
        <v>68</v>
      </c>
      <c r="L48" t="s">
        <v>2058</v>
      </c>
      <c r="M48" t="s">
        <v>2059</v>
      </c>
      <c r="N48">
        <v>1</v>
      </c>
      <c r="O48">
        <v>57</v>
      </c>
      <c r="P48">
        <v>3.96</v>
      </c>
      <c r="Q48">
        <v>1440</v>
      </c>
      <c r="R48">
        <v>1</v>
      </c>
      <c r="S48">
        <v>57</v>
      </c>
      <c r="T48">
        <v>3.96</v>
      </c>
      <c r="U48">
        <v>0</v>
      </c>
      <c r="V48">
        <v>0</v>
      </c>
      <c r="W48">
        <v>0</v>
      </c>
      <c r="X48">
        <v>0</v>
      </c>
      <c r="Y48">
        <v>0</v>
      </c>
      <c r="Z48">
        <v>0</v>
      </c>
      <c r="AA48">
        <v>0</v>
      </c>
      <c r="AB48">
        <v>0</v>
      </c>
      <c r="AC48">
        <v>0</v>
      </c>
      <c r="AD48">
        <v>0</v>
      </c>
      <c r="AE48">
        <v>0</v>
      </c>
      <c r="AF48">
        <v>0</v>
      </c>
      <c r="AG48" t="s">
        <v>438</v>
      </c>
      <c r="AH48" s="21" t="s">
        <v>572</v>
      </c>
      <c r="AI48" s="21">
        <v>345.36</v>
      </c>
      <c r="AJ48" s="21">
        <v>96.041666666666671</v>
      </c>
      <c r="AK48" s="21" t="s">
        <v>2063</v>
      </c>
      <c r="AL48" t="s">
        <v>70</v>
      </c>
      <c r="AM48" t="s">
        <v>2030</v>
      </c>
    </row>
    <row r="49" spans="1:39" x14ac:dyDescent="0.35">
      <c r="A49" t="s">
        <v>4778</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2063</v>
      </c>
      <c r="AL49" t="s">
        <v>70</v>
      </c>
      <c r="AM49" t="s">
        <v>2033</v>
      </c>
    </row>
    <row r="50" spans="1:39" x14ac:dyDescent="0.35">
      <c r="A50" t="s">
        <v>4837</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2063</v>
      </c>
      <c r="AL50" t="s">
        <v>115</v>
      </c>
      <c r="AM50" t="s">
        <v>2030</v>
      </c>
    </row>
    <row r="51" spans="1:39" x14ac:dyDescent="0.35">
      <c r="A51" t="s">
        <v>4862</v>
      </c>
      <c r="B51" t="s">
        <v>2168</v>
      </c>
      <c r="C51" t="s">
        <v>100</v>
      </c>
      <c r="D51" t="s">
        <v>2169</v>
      </c>
      <c r="E51" t="s">
        <v>560</v>
      </c>
      <c r="F51">
        <v>1</v>
      </c>
      <c r="G51" t="s">
        <v>2055</v>
      </c>
      <c r="H51" t="s">
        <v>2056</v>
      </c>
      <c r="I51" t="s">
        <v>38</v>
      </c>
      <c r="J51" t="s">
        <v>67</v>
      </c>
      <c r="K51" t="s">
        <v>68</v>
      </c>
      <c r="L51" t="s">
        <v>2058</v>
      </c>
      <c r="M51" t="s">
        <v>2170</v>
      </c>
      <c r="N51">
        <v>0</v>
      </c>
      <c r="O51">
        <v>0</v>
      </c>
      <c r="P51">
        <v>0</v>
      </c>
      <c r="Q51">
        <v>900</v>
      </c>
      <c r="R51">
        <v>0</v>
      </c>
      <c r="S51">
        <v>0</v>
      </c>
      <c r="T51">
        <v>0</v>
      </c>
      <c r="U51">
        <v>0</v>
      </c>
      <c r="V51">
        <v>0</v>
      </c>
      <c r="W51">
        <v>0</v>
      </c>
      <c r="X51">
        <v>0</v>
      </c>
      <c r="Y51">
        <v>0</v>
      </c>
      <c r="Z51">
        <v>0</v>
      </c>
      <c r="AA51">
        <v>0</v>
      </c>
      <c r="AB51">
        <v>0</v>
      </c>
      <c r="AC51">
        <v>0</v>
      </c>
      <c r="AD51">
        <v>0</v>
      </c>
      <c r="AE51">
        <v>0</v>
      </c>
      <c r="AF51">
        <v>0</v>
      </c>
      <c r="AG51" t="s">
        <v>441</v>
      </c>
      <c r="AH51" s="21" t="s">
        <v>572</v>
      </c>
      <c r="AI51" s="21">
        <v>216</v>
      </c>
      <c r="AJ51" s="21">
        <v>100</v>
      </c>
      <c r="AK51" s="21" t="s">
        <v>2063</v>
      </c>
      <c r="AL51" t="s">
        <v>70</v>
      </c>
      <c r="AM51" t="s">
        <v>2030</v>
      </c>
    </row>
    <row r="52" spans="1:39" x14ac:dyDescent="0.35">
      <c r="A52" t="s">
        <v>5021</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5155</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5163</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5167</v>
      </c>
      <c r="B55" t="s">
        <v>2181</v>
      </c>
      <c r="C55" t="s">
        <v>1517</v>
      </c>
      <c r="D55" t="s">
        <v>2179</v>
      </c>
      <c r="E55" t="s">
        <v>95</v>
      </c>
      <c r="F55">
        <v>1</v>
      </c>
      <c r="G55" t="s">
        <v>2055</v>
      </c>
      <c r="H55" t="s">
        <v>2056</v>
      </c>
      <c r="I55" t="s">
        <v>38</v>
      </c>
      <c r="J55" t="s">
        <v>1518</v>
      </c>
      <c r="K55" t="s">
        <v>68</v>
      </c>
      <c r="L55" t="s">
        <v>2058</v>
      </c>
      <c r="M55" t="s">
        <v>2059</v>
      </c>
      <c r="N55">
        <v>0</v>
      </c>
      <c r="O55">
        <v>0</v>
      </c>
      <c r="P55">
        <v>0</v>
      </c>
      <c r="Q55">
        <v>1440</v>
      </c>
      <c r="R55">
        <v>0</v>
      </c>
      <c r="S55">
        <v>0</v>
      </c>
      <c r="T55">
        <v>0</v>
      </c>
      <c r="U55">
        <v>0</v>
      </c>
      <c r="V55">
        <v>0</v>
      </c>
      <c r="W55">
        <v>0</v>
      </c>
      <c r="X55">
        <v>0</v>
      </c>
      <c r="Y55">
        <v>0</v>
      </c>
      <c r="Z55">
        <v>0</v>
      </c>
      <c r="AA55">
        <v>0</v>
      </c>
      <c r="AB55">
        <v>0</v>
      </c>
      <c r="AC55">
        <v>0</v>
      </c>
      <c r="AD55">
        <v>0</v>
      </c>
      <c r="AE55">
        <v>0</v>
      </c>
      <c r="AF55">
        <v>0</v>
      </c>
      <c r="AG55" t="s">
        <v>446</v>
      </c>
      <c r="AH55" s="21" t="s">
        <v>572</v>
      </c>
      <c r="AI55" s="21">
        <v>345.36</v>
      </c>
      <c r="AJ55" s="21">
        <v>100</v>
      </c>
      <c r="AK55" s="21" t="s">
        <v>2063</v>
      </c>
      <c r="AL55" t="s">
        <v>75</v>
      </c>
      <c r="AM55" t="s">
        <v>2030</v>
      </c>
    </row>
    <row r="56" spans="1:39" x14ac:dyDescent="0.35">
      <c r="A56" t="s">
        <v>5175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2180</v>
      </c>
      <c r="B57" t="s">
        <v>2186</v>
      </c>
      <c r="C57" t="s">
        <v>567</v>
      </c>
      <c r="D57" t="s">
        <v>2187</v>
      </c>
      <c r="E57" t="s">
        <v>560</v>
      </c>
      <c r="F57">
        <v>2</v>
      </c>
      <c r="G57" t="s">
        <v>2055</v>
      </c>
      <c r="H57" t="s">
        <v>2056</v>
      </c>
      <c r="I57" t="s">
        <v>38</v>
      </c>
      <c r="J57" t="s">
        <v>428</v>
      </c>
      <c r="K57" t="s">
        <v>68</v>
      </c>
      <c r="L57" t="s">
        <v>2058</v>
      </c>
      <c r="M57" t="s">
        <v>2170</v>
      </c>
      <c r="N57">
        <v>0</v>
      </c>
      <c r="O57">
        <v>0</v>
      </c>
      <c r="P57">
        <v>0</v>
      </c>
      <c r="Q57">
        <v>900</v>
      </c>
      <c r="R57">
        <v>0</v>
      </c>
      <c r="S57">
        <v>0</v>
      </c>
      <c r="T57">
        <v>0</v>
      </c>
      <c r="U57">
        <v>0</v>
      </c>
      <c r="V57">
        <v>0</v>
      </c>
      <c r="W57">
        <v>0</v>
      </c>
      <c r="X57">
        <v>0</v>
      </c>
      <c r="Y57">
        <v>0</v>
      </c>
      <c r="Z57">
        <v>0</v>
      </c>
      <c r="AA57">
        <v>0</v>
      </c>
      <c r="AB57">
        <v>0</v>
      </c>
      <c r="AC57">
        <v>0</v>
      </c>
      <c r="AD57">
        <v>0</v>
      </c>
      <c r="AE57">
        <v>0</v>
      </c>
      <c r="AF57">
        <v>0</v>
      </c>
      <c r="AG57" t="s">
        <v>448</v>
      </c>
      <c r="AH57" s="21" t="s">
        <v>572</v>
      </c>
      <c r="AI57" s="21">
        <v>216</v>
      </c>
      <c r="AJ57" s="21">
        <v>100</v>
      </c>
      <c r="AK57" s="21" t="s">
        <v>2063</v>
      </c>
      <c r="AL57" t="s">
        <v>70</v>
      </c>
      <c r="AM57" t="s">
        <v>2031</v>
      </c>
    </row>
    <row r="58" spans="1:39" x14ac:dyDescent="0.35">
      <c r="A58" t="s">
        <v>5336</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5473</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2063</v>
      </c>
      <c r="AL59" t="s">
        <v>115</v>
      </c>
      <c r="AM59" t="s">
        <v>2029</v>
      </c>
    </row>
    <row r="60" spans="1:39" x14ac:dyDescent="0.35">
      <c r="A60" t="s">
        <v>5477</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5502</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2191</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2194</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6223</v>
      </c>
      <c r="B64" t="s">
        <v>2205</v>
      </c>
      <c r="C64" t="s">
        <v>117</v>
      </c>
      <c r="D64" t="s">
        <v>2206</v>
      </c>
      <c r="E64" t="s">
        <v>560</v>
      </c>
      <c r="F64">
        <v>1</v>
      </c>
      <c r="G64" t="s">
        <v>2055</v>
      </c>
      <c r="H64" t="s">
        <v>2056</v>
      </c>
      <c r="I64" t="s">
        <v>38</v>
      </c>
      <c r="J64" t="s">
        <v>67</v>
      </c>
      <c r="K64" t="s">
        <v>68</v>
      </c>
      <c r="L64" t="s">
        <v>2058</v>
      </c>
      <c r="M64" t="s">
        <v>2207</v>
      </c>
      <c r="N64">
        <v>0</v>
      </c>
      <c r="O64">
        <v>0</v>
      </c>
      <c r="P64">
        <v>0</v>
      </c>
      <c r="Q64">
        <v>780</v>
      </c>
      <c r="R64">
        <v>0</v>
      </c>
      <c r="S64">
        <v>0</v>
      </c>
      <c r="T64">
        <v>0</v>
      </c>
      <c r="U64">
        <v>0</v>
      </c>
      <c r="V64">
        <v>0</v>
      </c>
      <c r="W64">
        <v>0</v>
      </c>
      <c r="X64">
        <v>0</v>
      </c>
      <c r="Y64">
        <v>0</v>
      </c>
      <c r="Z64">
        <v>0</v>
      </c>
      <c r="AA64">
        <v>0</v>
      </c>
      <c r="AB64">
        <v>0</v>
      </c>
      <c r="AC64">
        <v>0</v>
      </c>
      <c r="AD64">
        <v>0</v>
      </c>
      <c r="AE64">
        <v>0</v>
      </c>
      <c r="AF64">
        <v>0</v>
      </c>
      <c r="AG64" t="s">
        <v>455</v>
      </c>
      <c r="AH64" s="21" t="s">
        <v>572</v>
      </c>
      <c r="AI64" s="21">
        <v>187.20000000000002</v>
      </c>
      <c r="AJ64" s="21">
        <v>100</v>
      </c>
      <c r="AK64" s="21" t="s">
        <v>2060</v>
      </c>
      <c r="AL64" t="s">
        <v>70</v>
      </c>
      <c r="AM64" t="s">
        <v>2030</v>
      </c>
    </row>
    <row r="65" spans="1:39" x14ac:dyDescent="0.35">
      <c r="A65" t="s">
        <v>6332</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6336</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6340</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6427</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6672</v>
      </c>
      <c r="B69" t="s">
        <v>2220</v>
      </c>
      <c r="C69" t="s">
        <v>100</v>
      </c>
      <c r="D69" t="s">
        <v>2221</v>
      </c>
      <c r="E69" t="s">
        <v>560</v>
      </c>
      <c r="F69">
        <v>1</v>
      </c>
      <c r="G69" t="s">
        <v>2055</v>
      </c>
      <c r="H69" t="s">
        <v>2056</v>
      </c>
      <c r="I69" t="s">
        <v>38</v>
      </c>
      <c r="J69" t="s">
        <v>67</v>
      </c>
      <c r="K69" t="s">
        <v>68</v>
      </c>
      <c r="L69" t="s">
        <v>2058</v>
      </c>
      <c r="M69" t="s">
        <v>2059</v>
      </c>
      <c r="N69">
        <v>0</v>
      </c>
      <c r="O69">
        <v>0</v>
      </c>
      <c r="P69">
        <v>0</v>
      </c>
      <c r="Q69">
        <v>1440</v>
      </c>
      <c r="R69">
        <v>0</v>
      </c>
      <c r="S69">
        <v>0</v>
      </c>
      <c r="T69">
        <v>0</v>
      </c>
      <c r="U69">
        <v>0</v>
      </c>
      <c r="V69">
        <v>0</v>
      </c>
      <c r="W69">
        <v>0</v>
      </c>
      <c r="X69">
        <v>0</v>
      </c>
      <c r="Y69">
        <v>0</v>
      </c>
      <c r="Z69">
        <v>0</v>
      </c>
      <c r="AA69">
        <v>0</v>
      </c>
      <c r="AB69">
        <v>0</v>
      </c>
      <c r="AC69">
        <v>0</v>
      </c>
      <c r="AD69">
        <v>0</v>
      </c>
      <c r="AE69">
        <v>0</v>
      </c>
      <c r="AF69">
        <v>0</v>
      </c>
      <c r="AG69" t="s">
        <v>463</v>
      </c>
      <c r="AH69" s="21" t="s">
        <v>571</v>
      </c>
      <c r="AI69" s="21">
        <v>345.36</v>
      </c>
      <c r="AJ69" s="21">
        <v>100</v>
      </c>
      <c r="AK69" s="21" t="s">
        <v>2063</v>
      </c>
      <c r="AL69" t="s">
        <v>70</v>
      </c>
      <c r="AM69" t="s">
        <v>2032</v>
      </c>
    </row>
    <row r="70" spans="1:39" x14ac:dyDescent="0.35">
      <c r="A70" t="s">
        <v>7018</v>
      </c>
      <c r="B70" t="s">
        <v>2223</v>
      </c>
      <c r="C70" t="s">
        <v>117</v>
      </c>
      <c r="D70" t="s">
        <v>2224</v>
      </c>
      <c r="E70" t="s">
        <v>560</v>
      </c>
      <c r="F70">
        <v>1</v>
      </c>
      <c r="G70" t="s">
        <v>2055</v>
      </c>
      <c r="H70" t="s">
        <v>2056</v>
      </c>
      <c r="I70" t="s">
        <v>38</v>
      </c>
      <c r="J70" t="s">
        <v>67</v>
      </c>
      <c r="K70" t="s">
        <v>68</v>
      </c>
      <c r="L70" t="s">
        <v>2058</v>
      </c>
      <c r="M70" t="s">
        <v>2225</v>
      </c>
      <c r="N70">
        <v>1</v>
      </c>
      <c r="O70">
        <v>37</v>
      </c>
      <c r="P70">
        <v>5.14</v>
      </c>
      <c r="Q70">
        <v>720</v>
      </c>
      <c r="R70">
        <v>0</v>
      </c>
      <c r="S70">
        <v>0</v>
      </c>
      <c r="T70">
        <v>0</v>
      </c>
      <c r="U70">
        <v>0</v>
      </c>
      <c r="V70">
        <v>0</v>
      </c>
      <c r="W70">
        <v>0</v>
      </c>
      <c r="X70">
        <v>1</v>
      </c>
      <c r="Y70">
        <v>37</v>
      </c>
      <c r="Z70">
        <v>5.14</v>
      </c>
      <c r="AA70">
        <v>0</v>
      </c>
      <c r="AB70">
        <v>0</v>
      </c>
      <c r="AC70">
        <v>0</v>
      </c>
      <c r="AD70">
        <v>0</v>
      </c>
      <c r="AE70">
        <v>0</v>
      </c>
      <c r="AF70">
        <v>0</v>
      </c>
      <c r="AG70" t="s">
        <v>464</v>
      </c>
      <c r="AH70" s="21" t="s">
        <v>572</v>
      </c>
      <c r="AI70" s="21">
        <v>172.79999999999998</v>
      </c>
      <c r="AJ70" s="21">
        <v>94.861111111111114</v>
      </c>
      <c r="AK70" s="21" t="s">
        <v>2063</v>
      </c>
      <c r="AL70" t="s">
        <v>70</v>
      </c>
      <c r="AM70" t="s">
        <v>2030</v>
      </c>
    </row>
    <row r="71" spans="1:39" x14ac:dyDescent="0.35">
      <c r="A71" t="s">
        <v>7030</v>
      </c>
      <c r="B71" t="s">
        <v>2227</v>
      </c>
      <c r="C71" t="s">
        <v>78</v>
      </c>
      <c r="D71" t="s">
        <v>2228</v>
      </c>
      <c r="E71" t="s">
        <v>560</v>
      </c>
      <c r="F71">
        <v>1</v>
      </c>
      <c r="G71" t="s">
        <v>2055</v>
      </c>
      <c r="H71" t="s">
        <v>2056</v>
      </c>
      <c r="I71" t="s">
        <v>38</v>
      </c>
      <c r="J71" t="s">
        <v>67</v>
      </c>
      <c r="K71" t="s">
        <v>68</v>
      </c>
      <c r="L71" t="s">
        <v>2058</v>
      </c>
      <c r="M71" t="s">
        <v>2059</v>
      </c>
      <c r="N71">
        <v>0</v>
      </c>
      <c r="O71">
        <v>0</v>
      </c>
      <c r="P71">
        <v>0</v>
      </c>
      <c r="Q71">
        <v>1440</v>
      </c>
      <c r="R71">
        <v>0</v>
      </c>
      <c r="S71">
        <v>0</v>
      </c>
      <c r="T71">
        <v>0</v>
      </c>
      <c r="U71">
        <v>0</v>
      </c>
      <c r="V71">
        <v>0</v>
      </c>
      <c r="W71">
        <v>0</v>
      </c>
      <c r="X71">
        <v>0</v>
      </c>
      <c r="Y71">
        <v>0</v>
      </c>
      <c r="Z71">
        <v>0</v>
      </c>
      <c r="AA71">
        <v>0</v>
      </c>
      <c r="AB71">
        <v>0</v>
      </c>
      <c r="AC71">
        <v>0</v>
      </c>
      <c r="AD71">
        <v>0</v>
      </c>
      <c r="AE71">
        <v>0</v>
      </c>
      <c r="AF71">
        <v>0</v>
      </c>
      <c r="AG71" t="s">
        <v>465</v>
      </c>
      <c r="AH71" s="21" t="s">
        <v>572</v>
      </c>
      <c r="AI71" s="21">
        <v>345.36</v>
      </c>
      <c r="AJ71" s="21">
        <v>100</v>
      </c>
      <c r="AK71" s="21" t="s">
        <v>2060</v>
      </c>
      <c r="AL71" t="s">
        <v>70</v>
      </c>
      <c r="AM71" t="s">
        <v>2031</v>
      </c>
    </row>
    <row r="72" spans="1:39" x14ac:dyDescent="0.35">
      <c r="A72" t="s">
        <v>7034</v>
      </c>
      <c r="B72" t="s">
        <v>2230</v>
      </c>
      <c r="C72" t="s">
        <v>86</v>
      </c>
      <c r="D72" t="s">
        <v>2054</v>
      </c>
      <c r="E72" t="s">
        <v>72</v>
      </c>
      <c r="F72">
        <v>1</v>
      </c>
      <c r="G72" t="s">
        <v>2055</v>
      </c>
      <c r="H72" t="s">
        <v>2056</v>
      </c>
      <c r="I72" t="s">
        <v>38</v>
      </c>
      <c r="J72" t="s">
        <v>73</v>
      </c>
      <c r="K72" t="s">
        <v>68</v>
      </c>
      <c r="L72" t="s">
        <v>2058</v>
      </c>
      <c r="M72" t="s">
        <v>2059</v>
      </c>
      <c r="N72">
        <v>0</v>
      </c>
      <c r="O72">
        <v>0</v>
      </c>
      <c r="P72">
        <v>0</v>
      </c>
      <c r="Q72">
        <v>1440</v>
      </c>
      <c r="R72">
        <v>0</v>
      </c>
      <c r="S72">
        <v>0</v>
      </c>
      <c r="T72">
        <v>0</v>
      </c>
      <c r="U72">
        <v>0</v>
      </c>
      <c r="V72">
        <v>0</v>
      </c>
      <c r="W72">
        <v>0</v>
      </c>
      <c r="X72">
        <v>0</v>
      </c>
      <c r="Y72">
        <v>0</v>
      </c>
      <c r="Z72">
        <v>0</v>
      </c>
      <c r="AA72">
        <v>0</v>
      </c>
      <c r="AB72">
        <v>0</v>
      </c>
      <c r="AC72">
        <v>0</v>
      </c>
      <c r="AD72">
        <v>0</v>
      </c>
      <c r="AE72">
        <v>0</v>
      </c>
      <c r="AF72">
        <v>0</v>
      </c>
      <c r="AG72" t="s">
        <v>466</v>
      </c>
      <c r="AH72" s="21" t="s">
        <v>572</v>
      </c>
      <c r="AI72" s="21">
        <v>345.36</v>
      </c>
      <c r="AJ72" s="21">
        <v>100</v>
      </c>
      <c r="AK72" s="21" t="s">
        <v>2063</v>
      </c>
      <c r="AL72" t="s">
        <v>75</v>
      </c>
      <c r="AM72" t="s">
        <v>2030</v>
      </c>
    </row>
    <row r="73" spans="1:39" x14ac:dyDescent="0.35">
      <c r="A73" t="s">
        <v>7038</v>
      </c>
      <c r="B73" t="s">
        <v>2232</v>
      </c>
      <c r="C73" t="s">
        <v>76</v>
      </c>
      <c r="D73" t="s">
        <v>2233</v>
      </c>
      <c r="E73" t="s">
        <v>119</v>
      </c>
      <c r="F73">
        <v>1</v>
      </c>
      <c r="G73" t="s">
        <v>2055</v>
      </c>
      <c r="H73" t="s">
        <v>2056</v>
      </c>
      <c r="I73" t="s">
        <v>38</v>
      </c>
      <c r="J73" t="s">
        <v>67</v>
      </c>
      <c r="K73" t="s">
        <v>68</v>
      </c>
      <c r="L73" t="s">
        <v>2058</v>
      </c>
      <c r="M73" t="s">
        <v>2059</v>
      </c>
      <c r="N73">
        <v>1</v>
      </c>
      <c r="O73">
        <v>66</v>
      </c>
      <c r="P73">
        <v>4.58</v>
      </c>
      <c r="Q73">
        <v>1440</v>
      </c>
      <c r="R73">
        <v>0</v>
      </c>
      <c r="S73">
        <v>0</v>
      </c>
      <c r="T73">
        <v>0</v>
      </c>
      <c r="U73">
        <v>1</v>
      </c>
      <c r="V73">
        <v>66</v>
      </c>
      <c r="W73">
        <v>4.58</v>
      </c>
      <c r="X73">
        <v>0</v>
      </c>
      <c r="Y73">
        <v>0</v>
      </c>
      <c r="Z73">
        <v>0</v>
      </c>
      <c r="AA73">
        <v>0</v>
      </c>
      <c r="AB73">
        <v>0</v>
      </c>
      <c r="AC73">
        <v>0</v>
      </c>
      <c r="AD73">
        <v>0</v>
      </c>
      <c r="AE73">
        <v>0</v>
      </c>
      <c r="AF73">
        <v>0</v>
      </c>
      <c r="AG73" t="s">
        <v>467</v>
      </c>
      <c r="AH73" s="21" t="s">
        <v>572</v>
      </c>
      <c r="AI73" s="21">
        <v>345.36</v>
      </c>
      <c r="AJ73" s="21">
        <v>95.416666666666671</v>
      </c>
      <c r="AK73" s="21" t="s">
        <v>2060</v>
      </c>
      <c r="AL73" t="s">
        <v>70</v>
      </c>
      <c r="AM73" t="s">
        <v>2030</v>
      </c>
    </row>
    <row r="74" spans="1:39" x14ac:dyDescent="0.35">
      <c r="A74" t="s">
        <v>7042</v>
      </c>
      <c r="B74" t="s">
        <v>2235</v>
      </c>
      <c r="C74" t="s">
        <v>237</v>
      </c>
      <c r="D74" t="s">
        <v>2075</v>
      </c>
      <c r="E74" t="s">
        <v>72</v>
      </c>
      <c r="F74">
        <v>1</v>
      </c>
      <c r="G74" t="s">
        <v>2055</v>
      </c>
      <c r="H74" t="s">
        <v>2056</v>
      </c>
      <c r="I74" t="s">
        <v>38</v>
      </c>
      <c r="J74" t="s">
        <v>73</v>
      </c>
      <c r="K74" t="s">
        <v>68</v>
      </c>
      <c r="L74" t="s">
        <v>2058</v>
      </c>
      <c r="M74" t="s">
        <v>2059</v>
      </c>
      <c r="N74">
        <v>0</v>
      </c>
      <c r="O74">
        <v>0</v>
      </c>
      <c r="P74">
        <v>0</v>
      </c>
      <c r="Q74">
        <v>1440</v>
      </c>
      <c r="R74">
        <v>0</v>
      </c>
      <c r="S74">
        <v>0</v>
      </c>
      <c r="T74">
        <v>0</v>
      </c>
      <c r="U74">
        <v>0</v>
      </c>
      <c r="V74">
        <v>0</v>
      </c>
      <c r="W74">
        <v>0</v>
      </c>
      <c r="X74">
        <v>0</v>
      </c>
      <c r="Y74">
        <v>0</v>
      </c>
      <c r="Z74">
        <v>0</v>
      </c>
      <c r="AA74">
        <v>0</v>
      </c>
      <c r="AB74">
        <v>0</v>
      </c>
      <c r="AC74">
        <v>0</v>
      </c>
      <c r="AD74">
        <v>0</v>
      </c>
      <c r="AE74">
        <v>0</v>
      </c>
      <c r="AF74">
        <v>0</v>
      </c>
      <c r="AG74" t="s">
        <v>468</v>
      </c>
      <c r="AH74" s="21" t="s">
        <v>569</v>
      </c>
      <c r="AI74" s="21">
        <v>345.36</v>
      </c>
      <c r="AJ74" s="21">
        <v>100</v>
      </c>
      <c r="AK74" s="21" t="s">
        <v>2063</v>
      </c>
      <c r="AL74" t="s">
        <v>75</v>
      </c>
      <c r="AM74" t="s">
        <v>2030</v>
      </c>
    </row>
    <row r="75" spans="1:39" x14ac:dyDescent="0.35">
      <c r="A75" t="s">
        <v>7043</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7046</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7049</v>
      </c>
      <c r="B77" t="s">
        <v>2242</v>
      </c>
      <c r="C77" t="s">
        <v>822</v>
      </c>
      <c r="D77" t="s">
        <v>425</v>
      </c>
      <c r="E77" t="s">
        <v>72</v>
      </c>
      <c r="F77">
        <v>1</v>
      </c>
      <c r="G77" t="s">
        <v>2055</v>
      </c>
      <c r="H77" t="s">
        <v>2056</v>
      </c>
      <c r="I77" t="s">
        <v>38</v>
      </c>
      <c r="J77" t="s">
        <v>425</v>
      </c>
      <c r="K77" t="s">
        <v>68</v>
      </c>
      <c r="L77" t="s">
        <v>2058</v>
      </c>
      <c r="M77" t="s">
        <v>2059</v>
      </c>
      <c r="N77">
        <v>0</v>
      </c>
      <c r="O77">
        <v>0</v>
      </c>
      <c r="P77">
        <v>0</v>
      </c>
      <c r="Q77">
        <v>1440</v>
      </c>
      <c r="R77">
        <v>0</v>
      </c>
      <c r="S77">
        <v>0</v>
      </c>
      <c r="T77">
        <v>0</v>
      </c>
      <c r="U77">
        <v>0</v>
      </c>
      <c r="V77">
        <v>0</v>
      </c>
      <c r="W77">
        <v>0</v>
      </c>
      <c r="X77">
        <v>0</v>
      </c>
      <c r="Y77">
        <v>0</v>
      </c>
      <c r="Z77">
        <v>0</v>
      </c>
      <c r="AA77">
        <v>0</v>
      </c>
      <c r="AB77">
        <v>0</v>
      </c>
      <c r="AC77">
        <v>0</v>
      </c>
      <c r="AD77">
        <v>0</v>
      </c>
      <c r="AE77">
        <v>0</v>
      </c>
      <c r="AF77">
        <v>0</v>
      </c>
      <c r="AG77" t="s">
        <v>471</v>
      </c>
      <c r="AH77" s="21" t="s">
        <v>569</v>
      </c>
      <c r="AI77" s="21">
        <v>345.36</v>
      </c>
      <c r="AJ77" s="21">
        <v>100</v>
      </c>
      <c r="AK77" s="21" t="s">
        <v>2063</v>
      </c>
      <c r="AL77" t="s">
        <v>75</v>
      </c>
      <c r="AM77" t="s">
        <v>2030</v>
      </c>
    </row>
    <row r="78" spans="1:39" x14ac:dyDescent="0.35">
      <c r="A78" t="s">
        <v>7423</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7427</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2060</v>
      </c>
      <c r="AL79" t="s">
        <v>70</v>
      </c>
      <c r="AM79" t="s">
        <v>2030</v>
      </c>
    </row>
    <row r="80" spans="1:39" x14ac:dyDescent="0.35">
      <c r="A80" t="s">
        <v>7431</v>
      </c>
      <c r="B80" t="s">
        <v>2249</v>
      </c>
      <c r="C80" t="s">
        <v>102</v>
      </c>
      <c r="D80" t="s">
        <v>2245</v>
      </c>
      <c r="E80" t="s">
        <v>560</v>
      </c>
      <c r="F80">
        <v>1</v>
      </c>
      <c r="G80" t="s">
        <v>2055</v>
      </c>
      <c r="H80" t="s">
        <v>2056</v>
      </c>
      <c r="I80" t="s">
        <v>38</v>
      </c>
      <c r="J80" t="s">
        <v>67</v>
      </c>
      <c r="K80" t="s">
        <v>68</v>
      </c>
      <c r="L80" t="s">
        <v>2058</v>
      </c>
      <c r="M80" t="s">
        <v>2059</v>
      </c>
      <c r="N80">
        <v>0</v>
      </c>
      <c r="O80">
        <v>0</v>
      </c>
      <c r="P80">
        <v>0</v>
      </c>
      <c r="Q80">
        <v>1440</v>
      </c>
      <c r="R80">
        <v>0</v>
      </c>
      <c r="S80">
        <v>0</v>
      </c>
      <c r="T80">
        <v>0</v>
      </c>
      <c r="U80">
        <v>0</v>
      </c>
      <c r="V80">
        <v>0</v>
      </c>
      <c r="W80">
        <v>0</v>
      </c>
      <c r="X80">
        <v>0</v>
      </c>
      <c r="Y80">
        <v>0</v>
      </c>
      <c r="Z80">
        <v>0</v>
      </c>
      <c r="AA80">
        <v>0</v>
      </c>
      <c r="AB80">
        <v>0</v>
      </c>
      <c r="AC80">
        <v>0</v>
      </c>
      <c r="AD80">
        <v>0</v>
      </c>
      <c r="AE80">
        <v>0</v>
      </c>
      <c r="AF80">
        <v>0</v>
      </c>
      <c r="AG80" t="s">
        <v>458</v>
      </c>
      <c r="AH80" s="21" t="s">
        <v>572</v>
      </c>
      <c r="AI80" s="21">
        <v>345.36</v>
      </c>
      <c r="AJ80" s="21">
        <v>100</v>
      </c>
      <c r="AK80" s="21" t="s">
        <v>2063</v>
      </c>
      <c r="AL80" t="s">
        <v>70</v>
      </c>
      <c r="AM80" t="s">
        <v>2030</v>
      </c>
    </row>
    <row r="81" spans="1:39" x14ac:dyDescent="0.35">
      <c r="A81" t="s">
        <v>8056</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8061</v>
      </c>
      <c r="B82" t="s">
        <v>2253</v>
      </c>
      <c r="C82" t="s">
        <v>237</v>
      </c>
      <c r="D82" t="s">
        <v>2066</v>
      </c>
      <c r="E82" t="s">
        <v>72</v>
      </c>
      <c r="F82">
        <v>1</v>
      </c>
      <c r="G82" t="s">
        <v>2055</v>
      </c>
      <c r="H82" t="s">
        <v>2056</v>
      </c>
      <c r="I82" t="s">
        <v>38</v>
      </c>
      <c r="J82" t="s">
        <v>73</v>
      </c>
      <c r="K82" t="s">
        <v>68</v>
      </c>
      <c r="L82" t="s">
        <v>2058</v>
      </c>
      <c r="M82" t="s">
        <v>2059</v>
      </c>
      <c r="N82">
        <v>0</v>
      </c>
      <c r="O82">
        <v>0</v>
      </c>
      <c r="P82">
        <v>0</v>
      </c>
      <c r="Q82">
        <v>1440</v>
      </c>
      <c r="R82">
        <v>0</v>
      </c>
      <c r="S82">
        <v>0</v>
      </c>
      <c r="T82">
        <v>0</v>
      </c>
      <c r="U82">
        <v>0</v>
      </c>
      <c r="V82">
        <v>0</v>
      </c>
      <c r="W82">
        <v>0</v>
      </c>
      <c r="X82">
        <v>0</v>
      </c>
      <c r="Y82">
        <v>0</v>
      </c>
      <c r="Z82">
        <v>0</v>
      </c>
      <c r="AA82">
        <v>0</v>
      </c>
      <c r="AB82">
        <v>0</v>
      </c>
      <c r="AC82">
        <v>0</v>
      </c>
      <c r="AD82">
        <v>0</v>
      </c>
      <c r="AE82">
        <v>0</v>
      </c>
      <c r="AF82">
        <v>0</v>
      </c>
      <c r="AG82" t="s">
        <v>473</v>
      </c>
      <c r="AH82" s="21" t="s">
        <v>572</v>
      </c>
      <c r="AI82" s="21">
        <v>345.36</v>
      </c>
      <c r="AJ82" s="21">
        <v>100</v>
      </c>
      <c r="AK82" s="21" t="s">
        <v>2060</v>
      </c>
      <c r="AL82" t="s">
        <v>75</v>
      </c>
      <c r="AM82" t="s">
        <v>2031</v>
      </c>
    </row>
    <row r="83" spans="1:39" x14ac:dyDescent="0.35">
      <c r="A83" t="s">
        <v>8104</v>
      </c>
      <c r="B83" t="s">
        <v>2255</v>
      </c>
      <c r="C83" t="s">
        <v>567</v>
      </c>
      <c r="D83" t="s">
        <v>428</v>
      </c>
      <c r="E83" t="s">
        <v>560</v>
      </c>
      <c r="F83">
        <v>1</v>
      </c>
      <c r="G83" t="s">
        <v>2055</v>
      </c>
      <c r="H83" t="s">
        <v>2056</v>
      </c>
      <c r="I83" t="s">
        <v>38</v>
      </c>
      <c r="J83" t="s">
        <v>428</v>
      </c>
      <c r="K83" t="s">
        <v>68</v>
      </c>
      <c r="L83" t="s">
        <v>2058</v>
      </c>
      <c r="M83" t="s">
        <v>2059</v>
      </c>
      <c r="N83">
        <v>1</v>
      </c>
      <c r="O83">
        <v>46</v>
      </c>
      <c r="P83">
        <v>3.19</v>
      </c>
      <c r="Q83">
        <v>1440</v>
      </c>
      <c r="R83">
        <v>1</v>
      </c>
      <c r="S83">
        <v>46</v>
      </c>
      <c r="T83">
        <v>3.19</v>
      </c>
      <c r="U83">
        <v>0</v>
      </c>
      <c r="V83">
        <v>0</v>
      </c>
      <c r="W83">
        <v>0</v>
      </c>
      <c r="X83">
        <v>0</v>
      </c>
      <c r="Y83">
        <v>0</v>
      </c>
      <c r="Z83">
        <v>0</v>
      </c>
      <c r="AA83">
        <v>0</v>
      </c>
      <c r="AB83">
        <v>0</v>
      </c>
      <c r="AC83">
        <v>0</v>
      </c>
      <c r="AD83">
        <v>0</v>
      </c>
      <c r="AE83">
        <v>0</v>
      </c>
      <c r="AF83">
        <v>0</v>
      </c>
      <c r="AG83" t="s">
        <v>430</v>
      </c>
      <c r="AH83" s="21" t="s">
        <v>572</v>
      </c>
      <c r="AI83" s="21">
        <v>345.36</v>
      </c>
      <c r="AJ83" s="21">
        <v>96.805555555555557</v>
      </c>
      <c r="AK83" s="21" t="s">
        <v>2063</v>
      </c>
      <c r="AL83" t="s">
        <v>70</v>
      </c>
      <c r="AM83" t="s">
        <v>2030</v>
      </c>
    </row>
    <row r="84" spans="1:39" x14ac:dyDescent="0.35">
      <c r="A84" t="s">
        <v>8235</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8304</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8308</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8312</v>
      </c>
      <c r="B87" t="s">
        <v>2265</v>
      </c>
      <c r="C87" t="s">
        <v>76</v>
      </c>
      <c r="D87" t="s">
        <v>2266</v>
      </c>
      <c r="E87" t="s">
        <v>560</v>
      </c>
      <c r="F87">
        <v>2</v>
      </c>
      <c r="G87" t="s">
        <v>2055</v>
      </c>
      <c r="H87" t="s">
        <v>2056</v>
      </c>
      <c r="I87" t="s">
        <v>38</v>
      </c>
      <c r="J87" t="s">
        <v>67</v>
      </c>
      <c r="K87" t="s">
        <v>68</v>
      </c>
      <c r="L87" t="s">
        <v>2058</v>
      </c>
      <c r="M87" t="s">
        <v>2059</v>
      </c>
      <c r="N87">
        <v>0</v>
      </c>
      <c r="O87">
        <v>0</v>
      </c>
      <c r="P87">
        <v>0</v>
      </c>
      <c r="Q87">
        <v>1440</v>
      </c>
      <c r="R87">
        <v>0</v>
      </c>
      <c r="S87">
        <v>0</v>
      </c>
      <c r="T87">
        <v>0</v>
      </c>
      <c r="U87">
        <v>0</v>
      </c>
      <c r="V87">
        <v>0</v>
      </c>
      <c r="W87">
        <v>0</v>
      </c>
      <c r="X87">
        <v>0</v>
      </c>
      <c r="Y87">
        <v>0</v>
      </c>
      <c r="Z87">
        <v>0</v>
      </c>
      <c r="AA87">
        <v>0</v>
      </c>
      <c r="AB87">
        <v>0</v>
      </c>
      <c r="AC87">
        <v>0</v>
      </c>
      <c r="AD87">
        <v>0</v>
      </c>
      <c r="AE87">
        <v>0</v>
      </c>
      <c r="AF87">
        <v>0</v>
      </c>
      <c r="AG87" t="s">
        <v>476</v>
      </c>
      <c r="AH87" s="21" t="s">
        <v>572</v>
      </c>
      <c r="AI87" s="21">
        <v>345.36</v>
      </c>
      <c r="AJ87" s="21">
        <v>100</v>
      </c>
      <c r="AK87" s="21" t="s">
        <v>2063</v>
      </c>
      <c r="AL87" t="s">
        <v>70</v>
      </c>
      <c r="AM87" t="s">
        <v>2030</v>
      </c>
    </row>
    <row r="88" spans="1:39" x14ac:dyDescent="0.35">
      <c r="A88" t="s">
        <v>2256</v>
      </c>
      <c r="B88" t="s">
        <v>2268</v>
      </c>
      <c r="C88" t="s">
        <v>76</v>
      </c>
      <c r="D88" t="s">
        <v>2266</v>
      </c>
      <c r="E88" t="s">
        <v>560</v>
      </c>
      <c r="F88">
        <v>2</v>
      </c>
      <c r="G88" t="s">
        <v>2055</v>
      </c>
      <c r="H88" t="s">
        <v>2056</v>
      </c>
      <c r="I88" t="s">
        <v>38</v>
      </c>
      <c r="J88" t="s">
        <v>67</v>
      </c>
      <c r="K88" t="s">
        <v>68</v>
      </c>
      <c r="L88" t="s">
        <v>2058</v>
      </c>
      <c r="M88" t="s">
        <v>2059</v>
      </c>
      <c r="N88">
        <v>0</v>
      </c>
      <c r="O88">
        <v>0</v>
      </c>
      <c r="P88">
        <v>0</v>
      </c>
      <c r="Q88">
        <v>1440</v>
      </c>
      <c r="R88">
        <v>0</v>
      </c>
      <c r="S88">
        <v>0</v>
      </c>
      <c r="T88">
        <v>0</v>
      </c>
      <c r="U88">
        <v>0</v>
      </c>
      <c r="V88">
        <v>0</v>
      </c>
      <c r="W88">
        <v>0</v>
      </c>
      <c r="X88">
        <v>0</v>
      </c>
      <c r="Y88">
        <v>0</v>
      </c>
      <c r="Z88">
        <v>0</v>
      </c>
      <c r="AA88">
        <v>0</v>
      </c>
      <c r="AB88">
        <v>0</v>
      </c>
      <c r="AC88">
        <v>0</v>
      </c>
      <c r="AD88">
        <v>0</v>
      </c>
      <c r="AE88">
        <v>0</v>
      </c>
      <c r="AF88">
        <v>0</v>
      </c>
      <c r="AG88" t="s">
        <v>477</v>
      </c>
      <c r="AH88" s="21" t="s">
        <v>572</v>
      </c>
      <c r="AI88" s="21">
        <v>345.36</v>
      </c>
      <c r="AJ88" s="21">
        <v>100</v>
      </c>
      <c r="AK88" s="21" t="s">
        <v>2060</v>
      </c>
      <c r="AL88" t="s">
        <v>70</v>
      </c>
      <c r="AM88" t="s">
        <v>2032</v>
      </c>
    </row>
    <row r="89" spans="1:39" x14ac:dyDescent="0.35">
      <c r="A89" t="s">
        <v>8319</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8323</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8327</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8332</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2063</v>
      </c>
      <c r="AL92" t="s">
        <v>70</v>
      </c>
      <c r="AM92" t="s">
        <v>2032</v>
      </c>
    </row>
    <row r="93" spans="1:39" x14ac:dyDescent="0.35">
      <c r="A93" t="s">
        <v>8336</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8340</v>
      </c>
      <c r="B94" t="s">
        <v>2282</v>
      </c>
      <c r="C94" t="s">
        <v>66</v>
      </c>
      <c r="D94" t="s">
        <v>2280</v>
      </c>
      <c r="E94" t="s">
        <v>560</v>
      </c>
      <c r="F94">
        <v>1</v>
      </c>
      <c r="G94" t="s">
        <v>2055</v>
      </c>
      <c r="H94" t="s">
        <v>2056</v>
      </c>
      <c r="I94" t="s">
        <v>38</v>
      </c>
      <c r="J94" t="s">
        <v>67</v>
      </c>
      <c r="K94" t="s">
        <v>68</v>
      </c>
      <c r="L94" t="s">
        <v>2058</v>
      </c>
      <c r="M94" t="s">
        <v>2059</v>
      </c>
      <c r="N94">
        <v>1</v>
      </c>
      <c r="O94">
        <v>23</v>
      </c>
      <c r="P94">
        <v>1.6</v>
      </c>
      <c r="Q94">
        <v>1440</v>
      </c>
      <c r="R94">
        <v>1</v>
      </c>
      <c r="S94">
        <v>23</v>
      </c>
      <c r="T94">
        <v>1.6</v>
      </c>
      <c r="U94">
        <v>0</v>
      </c>
      <c r="V94">
        <v>0</v>
      </c>
      <c r="W94">
        <v>0</v>
      </c>
      <c r="X94">
        <v>0</v>
      </c>
      <c r="Y94">
        <v>0</v>
      </c>
      <c r="Z94">
        <v>0</v>
      </c>
      <c r="AA94">
        <v>0</v>
      </c>
      <c r="AB94">
        <v>0</v>
      </c>
      <c r="AC94">
        <v>0</v>
      </c>
      <c r="AD94">
        <v>0</v>
      </c>
      <c r="AE94">
        <v>0</v>
      </c>
      <c r="AF94">
        <v>0</v>
      </c>
      <c r="AG94" t="s">
        <v>483</v>
      </c>
      <c r="AH94" s="21" t="s">
        <v>572</v>
      </c>
      <c r="AI94" s="21">
        <v>345.36</v>
      </c>
      <c r="AJ94" s="21">
        <v>98.402777777777771</v>
      </c>
      <c r="AK94" s="21" t="s">
        <v>2060</v>
      </c>
      <c r="AL94" t="s">
        <v>70</v>
      </c>
      <c r="AM94" t="s">
        <v>2031</v>
      </c>
    </row>
    <row r="95" spans="1:39" x14ac:dyDescent="0.35">
      <c r="A95" t="s">
        <v>8343</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8369</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2267</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2269</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2272</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2063</v>
      </c>
      <c r="AL99" t="s">
        <v>70</v>
      </c>
      <c r="AM99" t="s">
        <v>2030</v>
      </c>
    </row>
    <row r="100" spans="1:39" x14ac:dyDescent="0.35">
      <c r="A100" t="s">
        <v>9885</v>
      </c>
      <c r="B100" t="s">
        <v>2297</v>
      </c>
      <c r="C100" t="s">
        <v>81</v>
      </c>
      <c r="D100" t="s">
        <v>2298</v>
      </c>
      <c r="E100" t="s">
        <v>560</v>
      </c>
      <c r="F100">
        <v>2</v>
      </c>
      <c r="G100" t="s">
        <v>2055</v>
      </c>
      <c r="H100" t="s">
        <v>2056</v>
      </c>
      <c r="I100" t="s">
        <v>38</v>
      </c>
      <c r="J100" t="s">
        <v>82</v>
      </c>
      <c r="K100" t="s">
        <v>68</v>
      </c>
      <c r="L100" t="s">
        <v>2058</v>
      </c>
      <c r="M100" t="s">
        <v>2059</v>
      </c>
      <c r="N100">
        <v>1</v>
      </c>
      <c r="O100">
        <v>47</v>
      </c>
      <c r="P100">
        <v>3.26</v>
      </c>
      <c r="Q100">
        <v>1440</v>
      </c>
      <c r="R100">
        <v>1</v>
      </c>
      <c r="S100">
        <v>47</v>
      </c>
      <c r="T100">
        <v>3.26</v>
      </c>
      <c r="U100">
        <v>0</v>
      </c>
      <c r="V100">
        <v>0</v>
      </c>
      <c r="W100">
        <v>0</v>
      </c>
      <c r="X100">
        <v>0</v>
      </c>
      <c r="Y100">
        <v>0</v>
      </c>
      <c r="Z100">
        <v>0</v>
      </c>
      <c r="AA100">
        <v>0</v>
      </c>
      <c r="AB100">
        <v>0</v>
      </c>
      <c r="AC100">
        <v>0</v>
      </c>
      <c r="AD100">
        <v>0</v>
      </c>
      <c r="AE100">
        <v>0</v>
      </c>
      <c r="AF100">
        <v>0</v>
      </c>
      <c r="AG100" t="s">
        <v>553</v>
      </c>
      <c r="AH100" s="21" t="s">
        <v>572</v>
      </c>
      <c r="AI100" s="21">
        <v>345.36</v>
      </c>
      <c r="AJ100" s="21">
        <v>96.736111111111114</v>
      </c>
      <c r="AK100" s="21" t="s">
        <v>2060</v>
      </c>
      <c r="AL100" t="s">
        <v>70</v>
      </c>
      <c r="AM100" t="s">
        <v>2030</v>
      </c>
    </row>
    <row r="101" spans="1:39" x14ac:dyDescent="0.35">
      <c r="A101" t="s">
        <v>9889</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2063</v>
      </c>
      <c r="AL101" t="s">
        <v>70</v>
      </c>
      <c r="AM101" t="s">
        <v>2030</v>
      </c>
    </row>
    <row r="102" spans="1:39" x14ac:dyDescent="0.35">
      <c r="A102" t="s">
        <v>10201</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10344</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10352</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13063</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13115</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13528</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13564</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13581</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2063</v>
      </c>
      <c r="AL109" t="s">
        <v>115</v>
      </c>
      <c r="AM109" t="s">
        <v>2031</v>
      </c>
    </row>
    <row r="110" spans="1:39" x14ac:dyDescent="0.35">
      <c r="A110" t="s">
        <v>13678</v>
      </c>
      <c r="B110" t="s">
        <v>2327</v>
      </c>
      <c r="C110" t="s">
        <v>237</v>
      </c>
      <c r="D110" t="s">
        <v>2328</v>
      </c>
      <c r="E110" t="s">
        <v>72</v>
      </c>
      <c r="F110">
        <v>1</v>
      </c>
      <c r="G110" t="s">
        <v>2055</v>
      </c>
      <c r="H110" t="s">
        <v>2056</v>
      </c>
      <c r="I110" t="s">
        <v>38</v>
      </c>
      <c r="J110" t="s">
        <v>73</v>
      </c>
      <c r="K110" t="s">
        <v>68</v>
      </c>
      <c r="L110" t="s">
        <v>2058</v>
      </c>
      <c r="M110" t="s">
        <v>2059</v>
      </c>
      <c r="N110">
        <v>1</v>
      </c>
      <c r="O110">
        <v>16</v>
      </c>
      <c r="P110">
        <v>1.1100000000000001</v>
      </c>
      <c r="Q110">
        <v>1440</v>
      </c>
      <c r="R110">
        <v>0</v>
      </c>
      <c r="S110">
        <v>0</v>
      </c>
      <c r="T110">
        <v>0</v>
      </c>
      <c r="U110">
        <v>1</v>
      </c>
      <c r="V110">
        <v>16</v>
      </c>
      <c r="W110">
        <v>1.1100000000000001</v>
      </c>
      <c r="X110">
        <v>0</v>
      </c>
      <c r="Y110">
        <v>0</v>
      </c>
      <c r="Z110">
        <v>0</v>
      </c>
      <c r="AA110">
        <v>0</v>
      </c>
      <c r="AB110">
        <v>0</v>
      </c>
      <c r="AC110">
        <v>0</v>
      </c>
      <c r="AD110">
        <v>0</v>
      </c>
      <c r="AE110">
        <v>0</v>
      </c>
      <c r="AF110">
        <v>0</v>
      </c>
      <c r="AG110" t="s">
        <v>497</v>
      </c>
      <c r="AH110" s="21" t="s">
        <v>571</v>
      </c>
      <c r="AI110" s="21">
        <v>345.36</v>
      </c>
      <c r="AJ110" s="21">
        <v>98.888888888888886</v>
      </c>
      <c r="AK110" s="21" t="s">
        <v>2063</v>
      </c>
      <c r="AL110" t="s">
        <v>75</v>
      </c>
      <c r="AM110" t="s">
        <v>2030</v>
      </c>
    </row>
    <row r="111" spans="1:39" x14ac:dyDescent="0.35">
      <c r="A111" t="s">
        <v>13700</v>
      </c>
      <c r="B111" t="s">
        <v>2330</v>
      </c>
      <c r="C111" t="s">
        <v>237</v>
      </c>
      <c r="D111" t="s">
        <v>2331</v>
      </c>
      <c r="E111" t="s">
        <v>72</v>
      </c>
      <c r="F111">
        <v>1</v>
      </c>
      <c r="G111" t="s">
        <v>2055</v>
      </c>
      <c r="H111" t="s">
        <v>2056</v>
      </c>
      <c r="I111" t="s">
        <v>38</v>
      </c>
      <c r="J111" t="s">
        <v>73</v>
      </c>
      <c r="K111" t="s">
        <v>68</v>
      </c>
      <c r="L111" t="s">
        <v>2058</v>
      </c>
      <c r="M111" t="s">
        <v>2059</v>
      </c>
      <c r="N111">
        <v>1</v>
      </c>
      <c r="O111">
        <v>47</v>
      </c>
      <c r="P111">
        <v>3.26</v>
      </c>
      <c r="Q111">
        <v>1440</v>
      </c>
      <c r="R111">
        <v>0</v>
      </c>
      <c r="S111">
        <v>0</v>
      </c>
      <c r="T111">
        <v>0</v>
      </c>
      <c r="U111">
        <v>1</v>
      </c>
      <c r="V111">
        <v>47</v>
      </c>
      <c r="W111">
        <v>3.26</v>
      </c>
      <c r="X111">
        <v>0</v>
      </c>
      <c r="Y111">
        <v>0</v>
      </c>
      <c r="Z111">
        <v>0</v>
      </c>
      <c r="AA111">
        <v>0</v>
      </c>
      <c r="AB111">
        <v>0</v>
      </c>
      <c r="AC111">
        <v>0</v>
      </c>
      <c r="AD111">
        <v>0</v>
      </c>
      <c r="AE111">
        <v>0</v>
      </c>
      <c r="AF111">
        <v>0</v>
      </c>
      <c r="AG111" t="s">
        <v>498</v>
      </c>
      <c r="AH111" s="21" t="s">
        <v>571</v>
      </c>
      <c r="AI111" s="21">
        <v>345.36</v>
      </c>
      <c r="AJ111" s="21">
        <v>96.736111111111114</v>
      </c>
      <c r="AK111" s="21" t="s">
        <v>2063</v>
      </c>
      <c r="AL111" t="s">
        <v>75</v>
      </c>
      <c r="AM111" t="s">
        <v>2032</v>
      </c>
    </row>
    <row r="112" spans="1:39" x14ac:dyDescent="0.35">
      <c r="A112" t="s">
        <v>23240</v>
      </c>
      <c r="B112" t="s">
        <v>2333</v>
      </c>
      <c r="C112" t="s">
        <v>237</v>
      </c>
      <c r="D112" t="s">
        <v>2075</v>
      </c>
      <c r="E112" t="s">
        <v>72</v>
      </c>
      <c r="F112">
        <v>1</v>
      </c>
      <c r="G112" t="s">
        <v>2055</v>
      </c>
      <c r="H112" t="s">
        <v>2056</v>
      </c>
      <c r="I112" t="s">
        <v>38</v>
      </c>
      <c r="J112" t="s">
        <v>73</v>
      </c>
      <c r="K112" t="s">
        <v>68</v>
      </c>
      <c r="L112" t="s">
        <v>2058</v>
      </c>
      <c r="M112" t="s">
        <v>2059</v>
      </c>
      <c r="N112">
        <v>0</v>
      </c>
      <c r="O112">
        <v>0</v>
      </c>
      <c r="P112">
        <v>0</v>
      </c>
      <c r="Q112">
        <v>1440</v>
      </c>
      <c r="R112">
        <v>0</v>
      </c>
      <c r="S112">
        <v>0</v>
      </c>
      <c r="T112">
        <v>0</v>
      </c>
      <c r="U112">
        <v>0</v>
      </c>
      <c r="V112">
        <v>0</v>
      </c>
      <c r="W112">
        <v>0</v>
      </c>
      <c r="X112">
        <v>0</v>
      </c>
      <c r="Y112">
        <v>0</v>
      </c>
      <c r="Z112">
        <v>0</v>
      </c>
      <c r="AA112">
        <v>0</v>
      </c>
      <c r="AB112">
        <v>0</v>
      </c>
      <c r="AC112">
        <v>0</v>
      </c>
      <c r="AD112">
        <v>0</v>
      </c>
      <c r="AE112">
        <v>0</v>
      </c>
      <c r="AF112">
        <v>0</v>
      </c>
      <c r="AG112" t="s">
        <v>499</v>
      </c>
      <c r="AH112" s="21" t="s">
        <v>570</v>
      </c>
      <c r="AI112" s="21">
        <v>345.36</v>
      </c>
      <c r="AJ112" s="21">
        <v>100</v>
      </c>
      <c r="AK112" s="21" t="s">
        <v>2063</v>
      </c>
      <c r="AL112" t="s">
        <v>75</v>
      </c>
      <c r="AM112" t="s">
        <v>2030</v>
      </c>
    </row>
    <row r="113" spans="1:39" x14ac:dyDescent="0.35">
      <c r="A113" t="s">
        <v>2340</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23627</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23647</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2063</v>
      </c>
      <c r="AL115" t="s">
        <v>70</v>
      </c>
      <c r="AM115" t="s">
        <v>2033</v>
      </c>
    </row>
    <row r="116" spans="1:39" x14ac:dyDescent="0.35">
      <c r="A116" t="s">
        <v>23666</v>
      </c>
      <c r="B116" t="s">
        <v>2344</v>
      </c>
      <c r="C116" t="s">
        <v>117</v>
      </c>
      <c r="D116" t="s">
        <v>2345</v>
      </c>
      <c r="E116" t="s">
        <v>560</v>
      </c>
      <c r="F116">
        <v>1</v>
      </c>
      <c r="G116" t="s">
        <v>2055</v>
      </c>
      <c r="H116" t="s">
        <v>2056</v>
      </c>
      <c r="I116" t="s">
        <v>38</v>
      </c>
      <c r="J116" t="s">
        <v>67</v>
      </c>
      <c r="K116" t="s">
        <v>68</v>
      </c>
      <c r="L116" t="s">
        <v>2058</v>
      </c>
      <c r="M116" t="s">
        <v>2059</v>
      </c>
      <c r="N116">
        <v>1</v>
      </c>
      <c r="O116">
        <v>27</v>
      </c>
      <c r="P116">
        <v>1.88</v>
      </c>
      <c r="Q116">
        <v>1440</v>
      </c>
      <c r="R116">
        <v>1</v>
      </c>
      <c r="S116">
        <v>27</v>
      </c>
      <c r="T116">
        <v>1.88</v>
      </c>
      <c r="U116">
        <v>0</v>
      </c>
      <c r="V116">
        <v>0</v>
      </c>
      <c r="W116">
        <v>0</v>
      </c>
      <c r="X116">
        <v>0</v>
      </c>
      <c r="Y116">
        <v>0</v>
      </c>
      <c r="Z116">
        <v>0</v>
      </c>
      <c r="AA116">
        <v>0</v>
      </c>
      <c r="AB116">
        <v>0</v>
      </c>
      <c r="AC116">
        <v>0</v>
      </c>
      <c r="AD116">
        <v>0</v>
      </c>
      <c r="AE116">
        <v>0</v>
      </c>
      <c r="AF116">
        <v>0</v>
      </c>
      <c r="AG116" t="s">
        <v>503</v>
      </c>
      <c r="AH116" s="21" t="s">
        <v>571</v>
      </c>
      <c r="AI116" s="21">
        <v>345.36</v>
      </c>
      <c r="AJ116" s="21">
        <v>98.125</v>
      </c>
      <c r="AK116" s="21" t="s">
        <v>2060</v>
      </c>
      <c r="AL116" t="s">
        <v>70</v>
      </c>
      <c r="AM116" t="s">
        <v>2032</v>
      </c>
    </row>
    <row r="117" spans="1:39" x14ac:dyDescent="0.35">
      <c r="A117" t="s">
        <v>23688</v>
      </c>
      <c r="B117" t="s">
        <v>2347</v>
      </c>
      <c r="C117" t="s">
        <v>66</v>
      </c>
      <c r="D117" t="s">
        <v>2348</v>
      </c>
      <c r="E117" t="s">
        <v>560</v>
      </c>
      <c r="F117">
        <v>1</v>
      </c>
      <c r="G117" t="s">
        <v>2055</v>
      </c>
      <c r="H117" t="s">
        <v>2056</v>
      </c>
      <c r="I117" t="s">
        <v>38</v>
      </c>
      <c r="J117" t="s">
        <v>67</v>
      </c>
      <c r="K117" t="s">
        <v>68</v>
      </c>
      <c r="L117" t="s">
        <v>2058</v>
      </c>
      <c r="M117" t="s">
        <v>2059</v>
      </c>
      <c r="N117">
        <v>0</v>
      </c>
      <c r="O117">
        <v>0</v>
      </c>
      <c r="P117">
        <v>0</v>
      </c>
      <c r="Q117">
        <v>1440</v>
      </c>
      <c r="R117">
        <v>0</v>
      </c>
      <c r="S117">
        <v>0</v>
      </c>
      <c r="T117">
        <v>0</v>
      </c>
      <c r="U117">
        <v>0</v>
      </c>
      <c r="V117">
        <v>0</v>
      </c>
      <c r="W117">
        <v>0</v>
      </c>
      <c r="X117">
        <v>0</v>
      </c>
      <c r="Y117">
        <v>0</v>
      </c>
      <c r="Z117">
        <v>0</v>
      </c>
      <c r="AA117">
        <v>0</v>
      </c>
      <c r="AB117">
        <v>0</v>
      </c>
      <c r="AC117">
        <v>0</v>
      </c>
      <c r="AD117">
        <v>0</v>
      </c>
      <c r="AE117">
        <v>0</v>
      </c>
      <c r="AF117">
        <v>0</v>
      </c>
      <c r="AG117" t="s">
        <v>504</v>
      </c>
      <c r="AH117" s="21" t="s">
        <v>571</v>
      </c>
      <c r="AI117" s="21">
        <v>345.36</v>
      </c>
      <c r="AJ117" s="21">
        <v>100</v>
      </c>
      <c r="AK117" s="21" t="s">
        <v>2063</v>
      </c>
      <c r="AL117" t="s">
        <v>70</v>
      </c>
      <c r="AM117" t="s">
        <v>2030</v>
      </c>
    </row>
    <row r="118" spans="1:39" x14ac:dyDescent="0.35">
      <c r="A118" t="s">
        <v>23706</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23722</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23753</v>
      </c>
      <c r="B120" t="s">
        <v>2356</v>
      </c>
      <c r="C120" t="s">
        <v>81</v>
      </c>
      <c r="D120" t="s">
        <v>2357</v>
      </c>
      <c r="E120" t="s">
        <v>560</v>
      </c>
      <c r="F120">
        <v>1</v>
      </c>
      <c r="G120" t="s">
        <v>2055</v>
      </c>
      <c r="H120" t="s">
        <v>2056</v>
      </c>
      <c r="I120" t="s">
        <v>38</v>
      </c>
      <c r="J120" t="s">
        <v>82</v>
      </c>
      <c r="K120" t="s">
        <v>68</v>
      </c>
      <c r="L120" t="s">
        <v>2058</v>
      </c>
      <c r="M120" t="s">
        <v>2358</v>
      </c>
      <c r="N120">
        <v>0</v>
      </c>
      <c r="O120">
        <v>0</v>
      </c>
      <c r="P120">
        <v>0</v>
      </c>
      <c r="Q120">
        <v>780</v>
      </c>
      <c r="R120">
        <v>0</v>
      </c>
      <c r="S120">
        <v>0</v>
      </c>
      <c r="T120">
        <v>0</v>
      </c>
      <c r="U120">
        <v>0</v>
      </c>
      <c r="V120">
        <v>0</v>
      </c>
      <c r="W120">
        <v>0</v>
      </c>
      <c r="X120">
        <v>0</v>
      </c>
      <c r="Y120">
        <v>0</v>
      </c>
      <c r="Z120">
        <v>0</v>
      </c>
      <c r="AA120">
        <v>0</v>
      </c>
      <c r="AB120">
        <v>0</v>
      </c>
      <c r="AC120">
        <v>0</v>
      </c>
      <c r="AD120">
        <v>0</v>
      </c>
      <c r="AE120">
        <v>0</v>
      </c>
      <c r="AF120">
        <v>0</v>
      </c>
      <c r="AG120" t="s">
        <v>507</v>
      </c>
      <c r="AH120" s="21" t="s">
        <v>571</v>
      </c>
      <c r="AI120" s="21">
        <v>187.20000000000005</v>
      </c>
      <c r="AJ120" s="21">
        <v>100</v>
      </c>
      <c r="AK120" s="21" t="s">
        <v>2063</v>
      </c>
      <c r="AL120" t="s">
        <v>70</v>
      </c>
      <c r="AM120" t="s">
        <v>2030</v>
      </c>
    </row>
    <row r="121" spans="1:39" x14ac:dyDescent="0.35">
      <c r="A121" t="s">
        <v>23868</v>
      </c>
      <c r="B121" t="s">
        <v>2360</v>
      </c>
      <c r="C121" t="s">
        <v>102</v>
      </c>
      <c r="D121" t="s">
        <v>2361</v>
      </c>
      <c r="E121" t="s">
        <v>560</v>
      </c>
      <c r="F121">
        <v>1</v>
      </c>
      <c r="G121" t="s">
        <v>2055</v>
      </c>
      <c r="H121" t="s">
        <v>2056</v>
      </c>
      <c r="I121" t="s">
        <v>38</v>
      </c>
      <c r="J121" t="s">
        <v>67</v>
      </c>
      <c r="K121" t="s">
        <v>68</v>
      </c>
      <c r="L121" t="s">
        <v>2058</v>
      </c>
      <c r="M121" t="s">
        <v>2059</v>
      </c>
      <c r="N121">
        <v>0</v>
      </c>
      <c r="O121">
        <v>0</v>
      </c>
      <c r="P121">
        <v>0</v>
      </c>
      <c r="Q121">
        <v>1440</v>
      </c>
      <c r="R121">
        <v>0</v>
      </c>
      <c r="S121">
        <v>0</v>
      </c>
      <c r="T121">
        <v>0</v>
      </c>
      <c r="U121">
        <v>0</v>
      </c>
      <c r="V121">
        <v>0</v>
      </c>
      <c r="W121">
        <v>0</v>
      </c>
      <c r="X121">
        <v>0</v>
      </c>
      <c r="Y121">
        <v>0</v>
      </c>
      <c r="Z121">
        <v>0</v>
      </c>
      <c r="AA121">
        <v>0</v>
      </c>
      <c r="AB121">
        <v>0</v>
      </c>
      <c r="AC121">
        <v>0</v>
      </c>
      <c r="AD121">
        <v>0</v>
      </c>
      <c r="AE121">
        <v>0</v>
      </c>
      <c r="AF121">
        <v>0</v>
      </c>
      <c r="AG121" t="s">
        <v>508</v>
      </c>
      <c r="AH121" s="21" t="s">
        <v>571</v>
      </c>
      <c r="AI121" s="21">
        <v>345.36</v>
      </c>
      <c r="AJ121" s="21">
        <v>100</v>
      </c>
      <c r="AK121" s="21" t="s">
        <v>2060</v>
      </c>
      <c r="AL121" t="s">
        <v>70</v>
      </c>
      <c r="AM121" t="s">
        <v>2030</v>
      </c>
    </row>
    <row r="122" spans="1:39" x14ac:dyDescent="0.35">
      <c r="A122" t="s">
        <v>23959</v>
      </c>
      <c r="B122" t="s">
        <v>2363</v>
      </c>
      <c r="C122" t="s">
        <v>71</v>
      </c>
      <c r="D122" t="s">
        <v>2364</v>
      </c>
      <c r="E122" t="s">
        <v>72</v>
      </c>
      <c r="F122">
        <v>1</v>
      </c>
      <c r="G122" t="s">
        <v>2055</v>
      </c>
      <c r="H122" t="s">
        <v>2056</v>
      </c>
      <c r="I122" t="s">
        <v>38</v>
      </c>
      <c r="J122" t="s">
        <v>73</v>
      </c>
      <c r="K122" t="s">
        <v>68</v>
      </c>
      <c r="L122" t="s">
        <v>2058</v>
      </c>
      <c r="M122" t="s">
        <v>2059</v>
      </c>
      <c r="N122">
        <v>0</v>
      </c>
      <c r="O122">
        <v>0</v>
      </c>
      <c r="P122">
        <v>0</v>
      </c>
      <c r="Q122">
        <v>1440</v>
      </c>
      <c r="R122">
        <v>0</v>
      </c>
      <c r="S122">
        <v>0</v>
      </c>
      <c r="T122">
        <v>0</v>
      </c>
      <c r="U122">
        <v>0</v>
      </c>
      <c r="V122">
        <v>0</v>
      </c>
      <c r="W122">
        <v>0</v>
      </c>
      <c r="X122">
        <v>0</v>
      </c>
      <c r="Y122">
        <v>0</v>
      </c>
      <c r="Z122">
        <v>0</v>
      </c>
      <c r="AA122">
        <v>0</v>
      </c>
      <c r="AB122">
        <v>0</v>
      </c>
      <c r="AC122">
        <v>0</v>
      </c>
      <c r="AD122">
        <v>0</v>
      </c>
      <c r="AE122">
        <v>0</v>
      </c>
      <c r="AF122">
        <v>0</v>
      </c>
      <c r="AG122" t="s">
        <v>509</v>
      </c>
      <c r="AH122" s="21" t="s">
        <v>571</v>
      </c>
      <c r="AI122" s="21">
        <v>345.36</v>
      </c>
      <c r="AJ122" s="21">
        <v>100</v>
      </c>
      <c r="AK122" s="21" t="s">
        <v>2063</v>
      </c>
      <c r="AL122" t="s">
        <v>75</v>
      </c>
      <c r="AM122" t="s">
        <v>2031</v>
      </c>
    </row>
    <row r="123" spans="1:39" x14ac:dyDescent="0.35">
      <c r="A123" t="s">
        <v>23982</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2063</v>
      </c>
      <c r="AL123" t="s">
        <v>75</v>
      </c>
      <c r="AM123" t="s">
        <v>2032</v>
      </c>
    </row>
    <row r="124" spans="1:39" x14ac:dyDescent="0.35">
      <c r="A124" t="s">
        <v>25076</v>
      </c>
      <c r="B124" t="s">
        <v>2369</v>
      </c>
      <c r="C124" t="s">
        <v>78</v>
      </c>
      <c r="D124" t="s">
        <v>2370</v>
      </c>
      <c r="E124" t="s">
        <v>560</v>
      </c>
      <c r="F124">
        <v>1</v>
      </c>
      <c r="G124" t="s">
        <v>2055</v>
      </c>
      <c r="H124" t="s">
        <v>2056</v>
      </c>
      <c r="I124" t="s">
        <v>38</v>
      </c>
      <c r="J124" t="s">
        <v>67</v>
      </c>
      <c r="K124" t="s">
        <v>68</v>
      </c>
      <c r="L124" t="s">
        <v>2058</v>
      </c>
      <c r="M124" t="s">
        <v>2059</v>
      </c>
      <c r="N124">
        <v>2</v>
      </c>
      <c r="O124">
        <v>53</v>
      </c>
      <c r="P124">
        <v>3.68</v>
      </c>
      <c r="Q124">
        <v>1440</v>
      </c>
      <c r="R124">
        <v>2</v>
      </c>
      <c r="S124">
        <v>53</v>
      </c>
      <c r="T124">
        <v>3.68</v>
      </c>
      <c r="U124">
        <v>0</v>
      </c>
      <c r="V124">
        <v>0</v>
      </c>
      <c r="W124">
        <v>0</v>
      </c>
      <c r="X124">
        <v>0</v>
      </c>
      <c r="Y124">
        <v>0</v>
      </c>
      <c r="Z124">
        <v>0</v>
      </c>
      <c r="AA124">
        <v>0</v>
      </c>
      <c r="AB124">
        <v>0</v>
      </c>
      <c r="AC124">
        <v>0</v>
      </c>
      <c r="AD124">
        <v>0</v>
      </c>
      <c r="AE124">
        <v>0</v>
      </c>
      <c r="AF124">
        <v>0</v>
      </c>
      <c r="AG124" t="s">
        <v>511</v>
      </c>
      <c r="AH124" s="21" t="s">
        <v>571</v>
      </c>
      <c r="AI124" s="21">
        <v>345.36</v>
      </c>
      <c r="AJ124" s="21">
        <v>96.319444444444443</v>
      </c>
      <c r="AK124" s="21" t="s">
        <v>2063</v>
      </c>
      <c r="AL124" t="s">
        <v>70</v>
      </c>
      <c r="AM124" t="s">
        <v>2033</v>
      </c>
    </row>
    <row r="125" spans="1:39" x14ac:dyDescent="0.35">
      <c r="A125" t="s">
        <v>25080</v>
      </c>
      <c r="B125" t="s">
        <v>2372</v>
      </c>
      <c r="C125" t="s">
        <v>66</v>
      </c>
      <c r="D125" t="s">
        <v>2373</v>
      </c>
      <c r="E125" t="s">
        <v>560</v>
      </c>
      <c r="F125">
        <v>1</v>
      </c>
      <c r="G125" t="s">
        <v>2055</v>
      </c>
      <c r="H125" t="s">
        <v>2056</v>
      </c>
      <c r="I125" t="s">
        <v>38</v>
      </c>
      <c r="J125" t="s">
        <v>67</v>
      </c>
      <c r="K125" t="s">
        <v>68</v>
      </c>
      <c r="L125" t="s">
        <v>2058</v>
      </c>
      <c r="M125" t="s">
        <v>2059</v>
      </c>
      <c r="N125">
        <v>0</v>
      </c>
      <c r="O125">
        <v>6</v>
      </c>
      <c r="P125">
        <v>0.42</v>
      </c>
      <c r="Q125">
        <v>1440</v>
      </c>
      <c r="R125">
        <v>0</v>
      </c>
      <c r="S125">
        <v>0</v>
      </c>
      <c r="T125">
        <v>0</v>
      </c>
      <c r="U125">
        <v>0</v>
      </c>
      <c r="V125">
        <v>0</v>
      </c>
      <c r="W125">
        <v>0</v>
      </c>
      <c r="X125">
        <v>0</v>
      </c>
      <c r="Y125">
        <v>0</v>
      </c>
      <c r="Z125">
        <v>0</v>
      </c>
      <c r="AA125">
        <v>0</v>
      </c>
      <c r="AB125">
        <v>6</v>
      </c>
      <c r="AC125">
        <v>0.42</v>
      </c>
      <c r="AD125">
        <v>0</v>
      </c>
      <c r="AE125">
        <v>0</v>
      </c>
      <c r="AF125">
        <v>0</v>
      </c>
      <c r="AG125" t="s">
        <v>512</v>
      </c>
      <c r="AH125" s="21" t="s">
        <v>571</v>
      </c>
      <c r="AI125" s="21">
        <v>345.36</v>
      </c>
      <c r="AJ125" s="21">
        <v>99.583333333333329</v>
      </c>
      <c r="AK125" s="21" t="s">
        <v>2060</v>
      </c>
      <c r="AL125" t="s">
        <v>70</v>
      </c>
      <c r="AM125" t="s">
        <v>2032</v>
      </c>
    </row>
    <row r="126" spans="1:39" x14ac:dyDescent="0.35">
      <c r="A126" t="s">
        <v>25108</v>
      </c>
      <c r="B126" t="s">
        <v>2375</v>
      </c>
      <c r="C126" t="s">
        <v>78</v>
      </c>
      <c r="D126" t="s">
        <v>2376</v>
      </c>
      <c r="E126" t="s">
        <v>560</v>
      </c>
      <c r="F126">
        <v>1</v>
      </c>
      <c r="G126" t="s">
        <v>2055</v>
      </c>
      <c r="H126" t="s">
        <v>2056</v>
      </c>
      <c r="I126" t="s">
        <v>38</v>
      </c>
      <c r="J126" t="s">
        <v>67</v>
      </c>
      <c r="K126" t="s">
        <v>68</v>
      </c>
      <c r="L126" t="s">
        <v>2058</v>
      </c>
      <c r="M126" t="s">
        <v>2170</v>
      </c>
      <c r="N126">
        <v>1</v>
      </c>
      <c r="O126">
        <v>82</v>
      </c>
      <c r="P126">
        <v>9.11</v>
      </c>
      <c r="Q126">
        <v>900</v>
      </c>
      <c r="R126">
        <v>0</v>
      </c>
      <c r="S126">
        <v>0</v>
      </c>
      <c r="T126">
        <v>0</v>
      </c>
      <c r="U126">
        <v>1</v>
      </c>
      <c r="V126">
        <v>82</v>
      </c>
      <c r="W126">
        <v>9.11</v>
      </c>
      <c r="X126">
        <v>0</v>
      </c>
      <c r="Y126">
        <v>0</v>
      </c>
      <c r="Z126">
        <v>0</v>
      </c>
      <c r="AA126">
        <v>0</v>
      </c>
      <c r="AB126">
        <v>0</v>
      </c>
      <c r="AC126">
        <v>0</v>
      </c>
      <c r="AD126">
        <v>0</v>
      </c>
      <c r="AE126">
        <v>0</v>
      </c>
      <c r="AF126">
        <v>0</v>
      </c>
      <c r="AG126" t="s">
        <v>513</v>
      </c>
      <c r="AH126" s="21" t="s">
        <v>571</v>
      </c>
      <c r="AI126" s="21">
        <v>216</v>
      </c>
      <c r="AJ126" s="21">
        <v>90.888888888888886</v>
      </c>
      <c r="AK126" s="21" t="s">
        <v>2063</v>
      </c>
      <c r="AL126" t="s">
        <v>70</v>
      </c>
      <c r="AM126" t="s">
        <v>2030</v>
      </c>
    </row>
    <row r="127" spans="1:39" x14ac:dyDescent="0.35">
      <c r="A127" t="s">
        <v>25112</v>
      </c>
      <c r="B127" t="s">
        <v>2378</v>
      </c>
      <c r="C127" t="s">
        <v>100</v>
      </c>
      <c r="D127" t="s">
        <v>2379</v>
      </c>
      <c r="E127" t="s">
        <v>560</v>
      </c>
      <c r="F127">
        <v>1</v>
      </c>
      <c r="G127" t="s">
        <v>2055</v>
      </c>
      <c r="H127" t="s">
        <v>2056</v>
      </c>
      <c r="I127" t="s">
        <v>38</v>
      </c>
      <c r="J127" t="s">
        <v>67</v>
      </c>
      <c r="K127" t="s">
        <v>68</v>
      </c>
      <c r="L127" t="s">
        <v>2058</v>
      </c>
      <c r="M127" t="s">
        <v>2059</v>
      </c>
      <c r="N127">
        <v>0</v>
      </c>
      <c r="O127">
        <v>0</v>
      </c>
      <c r="P127">
        <v>0</v>
      </c>
      <c r="Q127">
        <v>1440</v>
      </c>
      <c r="R127">
        <v>0</v>
      </c>
      <c r="S127">
        <v>0</v>
      </c>
      <c r="T127">
        <v>0</v>
      </c>
      <c r="U127">
        <v>0</v>
      </c>
      <c r="V127">
        <v>0</v>
      </c>
      <c r="W127">
        <v>0</v>
      </c>
      <c r="X127">
        <v>0</v>
      </c>
      <c r="Y127">
        <v>0</v>
      </c>
      <c r="Z127">
        <v>0</v>
      </c>
      <c r="AA127">
        <v>0</v>
      </c>
      <c r="AB127">
        <v>0</v>
      </c>
      <c r="AC127">
        <v>0</v>
      </c>
      <c r="AD127">
        <v>0</v>
      </c>
      <c r="AE127">
        <v>0</v>
      </c>
      <c r="AF127">
        <v>0</v>
      </c>
      <c r="AG127" t="s">
        <v>514</v>
      </c>
      <c r="AH127" s="21" t="s">
        <v>571</v>
      </c>
      <c r="AI127" s="21">
        <v>345.36</v>
      </c>
      <c r="AJ127" s="21">
        <v>100</v>
      </c>
      <c r="AK127" s="21" t="s">
        <v>2063</v>
      </c>
      <c r="AL127" t="s">
        <v>70</v>
      </c>
      <c r="AM127" t="s">
        <v>2030</v>
      </c>
    </row>
    <row r="128" spans="1:39" x14ac:dyDescent="0.35">
      <c r="A128" t="s">
        <v>25135</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25151</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25155</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25171</v>
      </c>
      <c r="B131" t="s">
        <v>2390</v>
      </c>
      <c r="C131" t="s">
        <v>71</v>
      </c>
      <c r="D131" t="s">
        <v>2391</v>
      </c>
      <c r="E131" t="s">
        <v>72</v>
      </c>
      <c r="F131">
        <v>2</v>
      </c>
      <c r="G131" t="s">
        <v>2055</v>
      </c>
      <c r="H131" t="s">
        <v>2056</v>
      </c>
      <c r="I131" t="s">
        <v>38</v>
      </c>
      <c r="J131" t="s">
        <v>73</v>
      </c>
      <c r="K131" t="s">
        <v>68</v>
      </c>
      <c r="L131" t="s">
        <v>2058</v>
      </c>
      <c r="M131" t="s">
        <v>2059</v>
      </c>
      <c r="N131">
        <v>0</v>
      </c>
      <c r="O131">
        <v>0</v>
      </c>
      <c r="P131">
        <v>0</v>
      </c>
      <c r="Q131">
        <v>1440</v>
      </c>
      <c r="R131">
        <v>0</v>
      </c>
      <c r="S131">
        <v>0</v>
      </c>
      <c r="T131">
        <v>0</v>
      </c>
      <c r="U131">
        <v>0</v>
      </c>
      <c r="V131">
        <v>0</v>
      </c>
      <c r="W131">
        <v>0</v>
      </c>
      <c r="X131">
        <v>0</v>
      </c>
      <c r="Y131">
        <v>0</v>
      </c>
      <c r="Z131">
        <v>0</v>
      </c>
      <c r="AA131">
        <v>0</v>
      </c>
      <c r="AB131">
        <v>0</v>
      </c>
      <c r="AC131">
        <v>0</v>
      </c>
      <c r="AD131">
        <v>0</v>
      </c>
      <c r="AE131">
        <v>0</v>
      </c>
      <c r="AF131">
        <v>0</v>
      </c>
      <c r="AG131" t="s">
        <v>518</v>
      </c>
      <c r="AH131" s="21" t="s">
        <v>571</v>
      </c>
      <c r="AI131" s="21">
        <v>345.36</v>
      </c>
      <c r="AJ131" s="21">
        <v>100</v>
      </c>
      <c r="AK131" s="21" t="s">
        <v>2063</v>
      </c>
      <c r="AL131" t="s">
        <v>75</v>
      </c>
      <c r="AM131" t="s">
        <v>2033</v>
      </c>
    </row>
    <row r="132" spans="1:39" x14ac:dyDescent="0.35">
      <c r="A132" t="s">
        <v>25175</v>
      </c>
      <c r="B132" t="s">
        <v>2393</v>
      </c>
      <c r="C132" t="s">
        <v>66</v>
      </c>
      <c r="D132" t="s">
        <v>2394</v>
      </c>
      <c r="E132" t="s">
        <v>560</v>
      </c>
      <c r="F132">
        <v>1</v>
      </c>
      <c r="G132" t="s">
        <v>2055</v>
      </c>
      <c r="H132" t="s">
        <v>2056</v>
      </c>
      <c r="I132" t="s">
        <v>38</v>
      </c>
      <c r="J132" t="s">
        <v>67</v>
      </c>
      <c r="K132" t="s">
        <v>68</v>
      </c>
      <c r="L132" t="s">
        <v>2058</v>
      </c>
      <c r="M132" t="s">
        <v>2059</v>
      </c>
      <c r="N132">
        <v>0</v>
      </c>
      <c r="O132">
        <v>0</v>
      </c>
      <c r="P132">
        <v>0</v>
      </c>
      <c r="Q132">
        <v>1440</v>
      </c>
      <c r="R132">
        <v>0</v>
      </c>
      <c r="S132">
        <v>0</v>
      </c>
      <c r="T132">
        <v>0</v>
      </c>
      <c r="U132">
        <v>0</v>
      </c>
      <c r="V132">
        <v>0</v>
      </c>
      <c r="W132">
        <v>0</v>
      </c>
      <c r="X132">
        <v>0</v>
      </c>
      <c r="Y132">
        <v>0</v>
      </c>
      <c r="Z132">
        <v>0</v>
      </c>
      <c r="AA132">
        <v>0</v>
      </c>
      <c r="AB132">
        <v>0</v>
      </c>
      <c r="AC132">
        <v>0</v>
      </c>
      <c r="AD132">
        <v>0</v>
      </c>
      <c r="AE132">
        <v>0</v>
      </c>
      <c r="AF132">
        <v>0</v>
      </c>
      <c r="AG132" t="s">
        <v>519</v>
      </c>
      <c r="AH132" s="21" t="s">
        <v>571</v>
      </c>
      <c r="AI132" s="21">
        <v>345.36</v>
      </c>
      <c r="AJ132" s="21">
        <v>100</v>
      </c>
      <c r="AK132" s="21" t="s">
        <v>2063</v>
      </c>
      <c r="AL132" t="s">
        <v>70</v>
      </c>
      <c r="AM132" t="s">
        <v>2030</v>
      </c>
    </row>
    <row r="133" spans="1:39" x14ac:dyDescent="0.35">
      <c r="A133" t="s">
        <v>25179</v>
      </c>
      <c r="B133" t="s">
        <v>2396</v>
      </c>
      <c r="C133" t="s">
        <v>76</v>
      </c>
      <c r="D133" t="s">
        <v>2397</v>
      </c>
      <c r="E133" t="s">
        <v>560</v>
      </c>
      <c r="F133">
        <v>1</v>
      </c>
      <c r="G133" t="s">
        <v>2055</v>
      </c>
      <c r="H133" t="s">
        <v>2056</v>
      </c>
      <c r="I133" t="s">
        <v>38</v>
      </c>
      <c r="J133" t="s">
        <v>67</v>
      </c>
      <c r="K133" t="s">
        <v>68</v>
      </c>
      <c r="L133" t="s">
        <v>2058</v>
      </c>
      <c r="M133" t="s">
        <v>2059</v>
      </c>
      <c r="N133">
        <v>0</v>
      </c>
      <c r="O133">
        <v>0</v>
      </c>
      <c r="P133">
        <v>0</v>
      </c>
      <c r="Q133">
        <v>1440</v>
      </c>
      <c r="R133">
        <v>0</v>
      </c>
      <c r="S133">
        <v>0</v>
      </c>
      <c r="T133">
        <v>0</v>
      </c>
      <c r="U133">
        <v>0</v>
      </c>
      <c r="V133">
        <v>0</v>
      </c>
      <c r="W133">
        <v>0</v>
      </c>
      <c r="X133">
        <v>0</v>
      </c>
      <c r="Y133">
        <v>0</v>
      </c>
      <c r="Z133">
        <v>0</v>
      </c>
      <c r="AA133">
        <v>0</v>
      </c>
      <c r="AB133">
        <v>0</v>
      </c>
      <c r="AC133">
        <v>0</v>
      </c>
      <c r="AD133">
        <v>0</v>
      </c>
      <c r="AE133">
        <v>0</v>
      </c>
      <c r="AF133">
        <v>0</v>
      </c>
      <c r="AG133" t="s">
        <v>520</v>
      </c>
      <c r="AH133" s="21" t="s">
        <v>571</v>
      </c>
      <c r="AI133" s="21">
        <v>345.36</v>
      </c>
      <c r="AJ133" s="21">
        <v>100</v>
      </c>
      <c r="AK133" s="21" t="s">
        <v>2063</v>
      </c>
      <c r="AL133" t="s">
        <v>70</v>
      </c>
      <c r="AM133" t="s">
        <v>2033</v>
      </c>
    </row>
    <row r="134" spans="1:39" x14ac:dyDescent="0.35">
      <c r="A134" t="s">
        <v>25194</v>
      </c>
      <c r="B134" t="s">
        <v>2399</v>
      </c>
      <c r="C134" t="s">
        <v>237</v>
      </c>
      <c r="D134" t="s">
        <v>2400</v>
      </c>
      <c r="E134" t="s">
        <v>72</v>
      </c>
      <c r="F134">
        <v>2</v>
      </c>
      <c r="G134" t="s">
        <v>2055</v>
      </c>
      <c r="H134" t="s">
        <v>2056</v>
      </c>
      <c r="I134" t="s">
        <v>38</v>
      </c>
      <c r="J134" t="s">
        <v>73</v>
      </c>
      <c r="K134" t="s">
        <v>68</v>
      </c>
      <c r="L134" t="s">
        <v>2058</v>
      </c>
      <c r="M134" t="s">
        <v>2059</v>
      </c>
      <c r="N134">
        <v>0</v>
      </c>
      <c r="O134">
        <v>0</v>
      </c>
      <c r="P134">
        <v>0</v>
      </c>
      <c r="Q134">
        <v>1440</v>
      </c>
      <c r="R134">
        <v>0</v>
      </c>
      <c r="S134">
        <v>0</v>
      </c>
      <c r="T134">
        <v>0</v>
      </c>
      <c r="U134">
        <v>0</v>
      </c>
      <c r="V134">
        <v>0</v>
      </c>
      <c r="W134">
        <v>0</v>
      </c>
      <c r="X134">
        <v>0</v>
      </c>
      <c r="Y134">
        <v>0</v>
      </c>
      <c r="Z134">
        <v>0</v>
      </c>
      <c r="AA134">
        <v>0</v>
      </c>
      <c r="AB134">
        <v>0</v>
      </c>
      <c r="AC134">
        <v>0</v>
      </c>
      <c r="AD134">
        <v>0</v>
      </c>
      <c r="AE134">
        <v>0</v>
      </c>
      <c r="AF134">
        <v>0</v>
      </c>
      <c r="AG134" t="s">
        <v>521</v>
      </c>
      <c r="AH134" s="21" t="s">
        <v>571</v>
      </c>
      <c r="AI134" s="21">
        <v>345.36</v>
      </c>
      <c r="AJ134" s="21">
        <v>100</v>
      </c>
      <c r="AK134" s="21" t="s">
        <v>2060</v>
      </c>
      <c r="AL134" t="s">
        <v>75</v>
      </c>
      <c r="AM134" t="s">
        <v>2032</v>
      </c>
    </row>
    <row r="135" spans="1:39" x14ac:dyDescent="0.35">
      <c r="A135" t="s">
        <v>25198</v>
      </c>
      <c r="B135" t="s">
        <v>2402</v>
      </c>
      <c r="C135" t="s">
        <v>78</v>
      </c>
      <c r="D135" t="s">
        <v>2403</v>
      </c>
      <c r="E135" t="s">
        <v>560</v>
      </c>
      <c r="F135">
        <v>1</v>
      </c>
      <c r="G135" t="s">
        <v>2055</v>
      </c>
      <c r="H135" t="s">
        <v>2056</v>
      </c>
      <c r="I135" t="s">
        <v>38</v>
      </c>
      <c r="J135" t="s">
        <v>67</v>
      </c>
      <c r="K135" t="s">
        <v>68</v>
      </c>
      <c r="L135" t="s">
        <v>2058</v>
      </c>
      <c r="M135" t="s">
        <v>2059</v>
      </c>
      <c r="N135">
        <v>0</v>
      </c>
      <c r="O135">
        <v>0</v>
      </c>
      <c r="P135">
        <v>0</v>
      </c>
      <c r="Q135">
        <v>1440</v>
      </c>
      <c r="R135">
        <v>0</v>
      </c>
      <c r="S135">
        <v>0</v>
      </c>
      <c r="T135">
        <v>0</v>
      </c>
      <c r="U135">
        <v>0</v>
      </c>
      <c r="V135">
        <v>0</v>
      </c>
      <c r="W135">
        <v>0</v>
      </c>
      <c r="X135">
        <v>0</v>
      </c>
      <c r="Y135">
        <v>0</v>
      </c>
      <c r="Z135">
        <v>0</v>
      </c>
      <c r="AA135">
        <v>0</v>
      </c>
      <c r="AB135">
        <v>0</v>
      </c>
      <c r="AC135">
        <v>0</v>
      </c>
      <c r="AD135">
        <v>0</v>
      </c>
      <c r="AE135">
        <v>0</v>
      </c>
      <c r="AF135">
        <v>0</v>
      </c>
      <c r="AG135" t="s">
        <v>522</v>
      </c>
      <c r="AH135" s="21" t="s">
        <v>571</v>
      </c>
      <c r="AI135" s="21">
        <v>345.36</v>
      </c>
      <c r="AJ135" s="21">
        <v>100</v>
      </c>
      <c r="AK135" s="21" t="s">
        <v>2063</v>
      </c>
      <c r="AL135" t="s">
        <v>70</v>
      </c>
      <c r="AM135" t="s">
        <v>2032</v>
      </c>
    </row>
    <row r="136" spans="1:39" x14ac:dyDescent="0.35">
      <c r="A136" t="s">
        <v>25202</v>
      </c>
      <c r="B136" t="s">
        <v>2405</v>
      </c>
      <c r="C136" t="s">
        <v>100</v>
      </c>
      <c r="D136" t="s">
        <v>2406</v>
      </c>
      <c r="E136" t="s">
        <v>560</v>
      </c>
      <c r="F136">
        <v>1</v>
      </c>
      <c r="G136" t="s">
        <v>2055</v>
      </c>
      <c r="H136" t="s">
        <v>2056</v>
      </c>
      <c r="I136" t="s">
        <v>38</v>
      </c>
      <c r="J136" t="s">
        <v>67</v>
      </c>
      <c r="K136" t="s">
        <v>68</v>
      </c>
      <c r="L136" t="s">
        <v>2058</v>
      </c>
      <c r="M136" t="s">
        <v>2059</v>
      </c>
      <c r="N136">
        <v>1</v>
      </c>
      <c r="O136">
        <v>37</v>
      </c>
      <c r="P136">
        <v>2.57</v>
      </c>
      <c r="Q136">
        <v>1440</v>
      </c>
      <c r="R136">
        <v>0</v>
      </c>
      <c r="S136">
        <v>0</v>
      </c>
      <c r="T136">
        <v>0</v>
      </c>
      <c r="U136">
        <v>1</v>
      </c>
      <c r="V136">
        <v>37</v>
      </c>
      <c r="W136">
        <v>2.57</v>
      </c>
      <c r="X136">
        <v>0</v>
      </c>
      <c r="Y136">
        <v>0</v>
      </c>
      <c r="Z136">
        <v>0</v>
      </c>
      <c r="AA136">
        <v>0</v>
      </c>
      <c r="AB136">
        <v>0</v>
      </c>
      <c r="AC136">
        <v>0</v>
      </c>
      <c r="AD136">
        <v>0</v>
      </c>
      <c r="AE136">
        <v>0</v>
      </c>
      <c r="AF136">
        <v>0</v>
      </c>
      <c r="AG136" t="s">
        <v>523</v>
      </c>
      <c r="AH136" s="21" t="s">
        <v>571</v>
      </c>
      <c r="AI136" s="21">
        <v>345.36</v>
      </c>
      <c r="AJ136" s="21">
        <v>97.430555555555557</v>
      </c>
      <c r="AK136" s="21" t="s">
        <v>2060</v>
      </c>
      <c r="AL136" t="s">
        <v>70</v>
      </c>
      <c r="AM136" t="s">
        <v>2032</v>
      </c>
    </row>
    <row r="137" spans="1:39" x14ac:dyDescent="0.35">
      <c r="A137" t="s">
        <v>25222</v>
      </c>
      <c r="B137" t="s">
        <v>2408</v>
      </c>
      <c r="C137" t="s">
        <v>822</v>
      </c>
      <c r="D137" t="s">
        <v>2409</v>
      </c>
      <c r="E137" t="s">
        <v>72</v>
      </c>
      <c r="F137">
        <v>1</v>
      </c>
      <c r="G137" t="s">
        <v>2055</v>
      </c>
      <c r="H137" t="s">
        <v>2056</v>
      </c>
      <c r="I137" t="s">
        <v>38</v>
      </c>
      <c r="J137" t="s">
        <v>425</v>
      </c>
      <c r="K137" t="s">
        <v>68</v>
      </c>
      <c r="L137" t="s">
        <v>2058</v>
      </c>
      <c r="M137" t="s">
        <v>2059</v>
      </c>
      <c r="N137">
        <v>0</v>
      </c>
      <c r="O137">
        <v>0</v>
      </c>
      <c r="P137">
        <v>0</v>
      </c>
      <c r="Q137">
        <v>1440</v>
      </c>
      <c r="R137">
        <v>0</v>
      </c>
      <c r="S137">
        <v>0</v>
      </c>
      <c r="T137">
        <v>0</v>
      </c>
      <c r="U137">
        <v>0</v>
      </c>
      <c r="V137">
        <v>0</v>
      </c>
      <c r="W137">
        <v>0</v>
      </c>
      <c r="X137">
        <v>0</v>
      </c>
      <c r="Y137">
        <v>0</v>
      </c>
      <c r="Z137">
        <v>0</v>
      </c>
      <c r="AA137">
        <v>0</v>
      </c>
      <c r="AB137">
        <v>0</v>
      </c>
      <c r="AC137">
        <v>0</v>
      </c>
      <c r="AD137">
        <v>0</v>
      </c>
      <c r="AE137">
        <v>0</v>
      </c>
      <c r="AF137">
        <v>0</v>
      </c>
      <c r="AG137" t="s">
        <v>524</v>
      </c>
      <c r="AH137" s="21" t="s">
        <v>571</v>
      </c>
      <c r="AI137" s="21">
        <v>345.36</v>
      </c>
      <c r="AJ137" s="21">
        <v>100</v>
      </c>
      <c r="AK137" s="21" t="s">
        <v>2063</v>
      </c>
      <c r="AL137" t="s">
        <v>75</v>
      </c>
      <c r="AM137" t="s">
        <v>2030</v>
      </c>
    </row>
    <row r="138" spans="1:39" x14ac:dyDescent="0.35">
      <c r="A138" t="s">
        <v>25226</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25242</v>
      </c>
      <c r="B139" t="s">
        <v>2414</v>
      </c>
      <c r="C139" t="s">
        <v>237</v>
      </c>
      <c r="D139" t="s">
        <v>2415</v>
      </c>
      <c r="E139" t="s">
        <v>72</v>
      </c>
      <c r="F139">
        <v>1</v>
      </c>
      <c r="G139" t="s">
        <v>2055</v>
      </c>
      <c r="H139" t="s">
        <v>2056</v>
      </c>
      <c r="I139" t="s">
        <v>38</v>
      </c>
      <c r="J139" t="s">
        <v>73</v>
      </c>
      <c r="K139" t="s">
        <v>68</v>
      </c>
      <c r="L139" t="s">
        <v>2058</v>
      </c>
      <c r="M139" t="s">
        <v>2059</v>
      </c>
      <c r="N139">
        <v>1</v>
      </c>
      <c r="O139">
        <v>20</v>
      </c>
      <c r="P139">
        <v>1.39</v>
      </c>
      <c r="Q139">
        <v>1440</v>
      </c>
      <c r="R139">
        <v>0</v>
      </c>
      <c r="S139">
        <v>0</v>
      </c>
      <c r="T139">
        <v>0</v>
      </c>
      <c r="U139">
        <v>1</v>
      </c>
      <c r="V139">
        <v>20</v>
      </c>
      <c r="W139">
        <v>1.39</v>
      </c>
      <c r="X139">
        <v>0</v>
      </c>
      <c r="Y139">
        <v>0</v>
      </c>
      <c r="Z139">
        <v>0</v>
      </c>
      <c r="AA139">
        <v>0</v>
      </c>
      <c r="AB139">
        <v>0</v>
      </c>
      <c r="AC139">
        <v>0</v>
      </c>
      <c r="AD139">
        <v>0</v>
      </c>
      <c r="AE139">
        <v>0</v>
      </c>
      <c r="AF139">
        <v>0</v>
      </c>
      <c r="AG139" t="s">
        <v>526</v>
      </c>
      <c r="AH139" s="21" t="s">
        <v>571</v>
      </c>
      <c r="AI139" s="21">
        <v>345.36</v>
      </c>
      <c r="AJ139" s="21">
        <v>98.611111111111114</v>
      </c>
      <c r="AK139" s="21" t="s">
        <v>2060</v>
      </c>
      <c r="AL139" t="s">
        <v>75</v>
      </c>
      <c r="AM139" t="s">
        <v>2030</v>
      </c>
    </row>
    <row r="140" spans="1:39" x14ac:dyDescent="0.35">
      <c r="A140" t="s">
        <v>25246</v>
      </c>
      <c r="B140" t="s">
        <v>2417</v>
      </c>
      <c r="C140" t="s">
        <v>100</v>
      </c>
      <c r="D140" t="s">
        <v>2418</v>
      </c>
      <c r="E140" t="s">
        <v>560</v>
      </c>
      <c r="F140">
        <v>1</v>
      </c>
      <c r="G140" t="s">
        <v>2055</v>
      </c>
      <c r="H140" t="s">
        <v>2056</v>
      </c>
      <c r="I140" t="s">
        <v>38</v>
      </c>
      <c r="J140" t="s">
        <v>67</v>
      </c>
      <c r="K140" t="s">
        <v>68</v>
      </c>
      <c r="L140" t="s">
        <v>2058</v>
      </c>
      <c r="M140" t="s">
        <v>2059</v>
      </c>
      <c r="N140">
        <v>1</v>
      </c>
      <c r="O140">
        <v>32</v>
      </c>
      <c r="P140">
        <v>2.2200000000000002</v>
      </c>
      <c r="Q140">
        <v>1440</v>
      </c>
      <c r="R140">
        <v>0</v>
      </c>
      <c r="S140">
        <v>0</v>
      </c>
      <c r="T140">
        <v>0</v>
      </c>
      <c r="U140">
        <v>1</v>
      </c>
      <c r="V140">
        <v>32</v>
      </c>
      <c r="W140">
        <v>2.2200000000000002</v>
      </c>
      <c r="X140">
        <v>0</v>
      </c>
      <c r="Y140">
        <v>0</v>
      </c>
      <c r="Z140">
        <v>0</v>
      </c>
      <c r="AA140">
        <v>0</v>
      </c>
      <c r="AB140">
        <v>0</v>
      </c>
      <c r="AC140">
        <v>0</v>
      </c>
      <c r="AD140">
        <v>0</v>
      </c>
      <c r="AE140">
        <v>0</v>
      </c>
      <c r="AF140">
        <v>0</v>
      </c>
      <c r="AG140" t="s">
        <v>527</v>
      </c>
      <c r="AH140" s="21" t="s">
        <v>571</v>
      </c>
      <c r="AI140" s="21">
        <v>345.36</v>
      </c>
      <c r="AJ140" s="21">
        <v>97.777777777777771</v>
      </c>
      <c r="AK140" s="21" t="s">
        <v>2063</v>
      </c>
      <c r="AL140" t="s">
        <v>70</v>
      </c>
      <c r="AM140" t="s">
        <v>2030</v>
      </c>
    </row>
    <row r="141" spans="1:39" x14ac:dyDescent="0.35">
      <c r="A141" t="s">
        <v>25266</v>
      </c>
      <c r="B141" t="s">
        <v>2420</v>
      </c>
      <c r="C141" t="s">
        <v>86</v>
      </c>
      <c r="D141" t="s">
        <v>2421</v>
      </c>
      <c r="E141" t="s">
        <v>72</v>
      </c>
      <c r="F141">
        <v>1</v>
      </c>
      <c r="G141" t="s">
        <v>2055</v>
      </c>
      <c r="H141" t="s">
        <v>2056</v>
      </c>
      <c r="I141" t="s">
        <v>38</v>
      </c>
      <c r="J141" t="s">
        <v>73</v>
      </c>
      <c r="K141" t="s">
        <v>68</v>
      </c>
      <c r="L141" t="s">
        <v>2058</v>
      </c>
      <c r="M141" t="s">
        <v>2059</v>
      </c>
      <c r="N141">
        <v>1</v>
      </c>
      <c r="O141">
        <v>31</v>
      </c>
      <c r="P141">
        <v>2.15</v>
      </c>
      <c r="Q141">
        <v>1440</v>
      </c>
      <c r="R141">
        <v>1</v>
      </c>
      <c r="S141">
        <v>31</v>
      </c>
      <c r="T141">
        <v>2.15</v>
      </c>
      <c r="U141">
        <v>0</v>
      </c>
      <c r="V141">
        <v>0</v>
      </c>
      <c r="W141">
        <v>0</v>
      </c>
      <c r="X141">
        <v>0</v>
      </c>
      <c r="Y141">
        <v>0</v>
      </c>
      <c r="Z141">
        <v>0</v>
      </c>
      <c r="AA141">
        <v>0</v>
      </c>
      <c r="AB141">
        <v>0</v>
      </c>
      <c r="AC141">
        <v>0</v>
      </c>
      <c r="AD141">
        <v>0</v>
      </c>
      <c r="AE141">
        <v>0</v>
      </c>
      <c r="AF141">
        <v>0</v>
      </c>
      <c r="AG141" t="s">
        <v>528</v>
      </c>
      <c r="AH141" s="21" t="s">
        <v>571</v>
      </c>
      <c r="AI141" s="21">
        <v>345.36</v>
      </c>
      <c r="AJ141" s="21">
        <v>97.847222222222229</v>
      </c>
      <c r="AK141" s="21" t="s">
        <v>2063</v>
      </c>
      <c r="AL141" t="s">
        <v>75</v>
      </c>
      <c r="AM141" t="s">
        <v>2032</v>
      </c>
    </row>
    <row r="142" spans="1:39" x14ac:dyDescent="0.35">
      <c r="A142" t="s">
        <v>25270</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25286</v>
      </c>
      <c r="B143" t="s">
        <v>2426</v>
      </c>
      <c r="C143" t="s">
        <v>86</v>
      </c>
      <c r="D143" t="s">
        <v>2427</v>
      </c>
      <c r="E143" t="s">
        <v>72</v>
      </c>
      <c r="F143">
        <v>1</v>
      </c>
      <c r="G143" t="s">
        <v>2055</v>
      </c>
      <c r="H143" t="s">
        <v>2056</v>
      </c>
      <c r="I143" t="s">
        <v>38</v>
      </c>
      <c r="J143" t="s">
        <v>73</v>
      </c>
      <c r="K143" t="s">
        <v>68</v>
      </c>
      <c r="L143" t="s">
        <v>2058</v>
      </c>
      <c r="M143" t="s">
        <v>2170</v>
      </c>
      <c r="N143">
        <v>1</v>
      </c>
      <c r="O143">
        <v>14</v>
      </c>
      <c r="P143">
        <v>1.56</v>
      </c>
      <c r="Q143">
        <v>900</v>
      </c>
      <c r="R143">
        <v>1</v>
      </c>
      <c r="S143">
        <v>14</v>
      </c>
      <c r="T143">
        <v>1.56</v>
      </c>
      <c r="U143">
        <v>0</v>
      </c>
      <c r="V143">
        <v>0</v>
      </c>
      <c r="W143">
        <v>0</v>
      </c>
      <c r="X143">
        <v>0</v>
      </c>
      <c r="Y143">
        <v>0</v>
      </c>
      <c r="Z143">
        <v>0</v>
      </c>
      <c r="AA143">
        <v>0</v>
      </c>
      <c r="AB143">
        <v>0</v>
      </c>
      <c r="AC143">
        <v>0</v>
      </c>
      <c r="AD143">
        <v>0</v>
      </c>
      <c r="AE143">
        <v>0</v>
      </c>
      <c r="AF143">
        <v>0</v>
      </c>
      <c r="AG143" t="s">
        <v>530</v>
      </c>
      <c r="AH143" s="21" t="s">
        <v>571</v>
      </c>
      <c r="AI143" s="21">
        <v>216</v>
      </c>
      <c r="AJ143" s="21">
        <v>98.444444444444443</v>
      </c>
      <c r="AK143" s="21" t="s">
        <v>2063</v>
      </c>
      <c r="AL143" t="s">
        <v>75</v>
      </c>
      <c r="AM143" t="s">
        <v>2031</v>
      </c>
    </row>
    <row r="144" spans="1:39" x14ac:dyDescent="0.35">
      <c r="A144" t="s">
        <v>25289</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25313</v>
      </c>
      <c r="B145" t="s">
        <v>2433</v>
      </c>
      <c r="C145" t="s">
        <v>71</v>
      </c>
      <c r="D145" t="s">
        <v>2434</v>
      </c>
      <c r="E145" t="s">
        <v>72</v>
      </c>
      <c r="F145">
        <v>1</v>
      </c>
      <c r="G145" t="s">
        <v>2055</v>
      </c>
      <c r="H145" t="s">
        <v>2056</v>
      </c>
      <c r="I145" t="s">
        <v>38</v>
      </c>
      <c r="J145" t="s">
        <v>73</v>
      </c>
      <c r="K145" t="s">
        <v>68</v>
      </c>
      <c r="L145" t="s">
        <v>2058</v>
      </c>
      <c r="M145" t="s">
        <v>2059</v>
      </c>
      <c r="N145">
        <v>0</v>
      </c>
      <c r="O145">
        <v>0</v>
      </c>
      <c r="P145">
        <v>0</v>
      </c>
      <c r="Q145">
        <v>1440</v>
      </c>
      <c r="R145">
        <v>0</v>
      </c>
      <c r="S145">
        <v>0</v>
      </c>
      <c r="T145">
        <v>0</v>
      </c>
      <c r="U145">
        <v>0</v>
      </c>
      <c r="V145">
        <v>0</v>
      </c>
      <c r="W145">
        <v>0</v>
      </c>
      <c r="X145">
        <v>0</v>
      </c>
      <c r="Y145">
        <v>0</v>
      </c>
      <c r="Z145">
        <v>0</v>
      </c>
      <c r="AA145">
        <v>0</v>
      </c>
      <c r="AB145">
        <v>0</v>
      </c>
      <c r="AC145">
        <v>0</v>
      </c>
      <c r="AD145">
        <v>0</v>
      </c>
      <c r="AE145">
        <v>0</v>
      </c>
      <c r="AF145">
        <v>0</v>
      </c>
      <c r="AG145" t="s">
        <v>532</v>
      </c>
      <c r="AH145" s="21" t="s">
        <v>571</v>
      </c>
      <c r="AI145" s="21">
        <v>345.36</v>
      </c>
      <c r="AJ145" s="21">
        <v>100</v>
      </c>
      <c r="AK145" s="21" t="s">
        <v>2063</v>
      </c>
      <c r="AL145" t="s">
        <v>75</v>
      </c>
      <c r="AM145" t="s">
        <v>2032</v>
      </c>
    </row>
    <row r="146" spans="1:39" x14ac:dyDescent="0.35">
      <c r="A146" t="s">
        <v>25317</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25340</v>
      </c>
      <c r="B147" t="s">
        <v>2439</v>
      </c>
      <c r="C147" t="s">
        <v>71</v>
      </c>
      <c r="D147" t="s">
        <v>2440</v>
      </c>
      <c r="E147" t="s">
        <v>72</v>
      </c>
      <c r="F147">
        <v>2</v>
      </c>
      <c r="G147" t="s">
        <v>2055</v>
      </c>
      <c r="H147" t="s">
        <v>2056</v>
      </c>
      <c r="I147" t="s">
        <v>38</v>
      </c>
      <c r="J147" t="s">
        <v>73</v>
      </c>
      <c r="K147" t="s">
        <v>68</v>
      </c>
      <c r="L147" t="s">
        <v>2058</v>
      </c>
      <c r="M147" t="s">
        <v>2059</v>
      </c>
      <c r="N147">
        <v>1</v>
      </c>
      <c r="O147">
        <v>28</v>
      </c>
      <c r="P147">
        <v>1.94</v>
      </c>
      <c r="Q147">
        <v>1440</v>
      </c>
      <c r="R147">
        <v>0</v>
      </c>
      <c r="S147">
        <v>0</v>
      </c>
      <c r="T147">
        <v>0</v>
      </c>
      <c r="U147">
        <v>1</v>
      </c>
      <c r="V147">
        <v>28</v>
      </c>
      <c r="W147">
        <v>1.94</v>
      </c>
      <c r="X147">
        <v>0</v>
      </c>
      <c r="Y147">
        <v>0</v>
      </c>
      <c r="Z147">
        <v>0</v>
      </c>
      <c r="AA147">
        <v>0</v>
      </c>
      <c r="AB147">
        <v>0</v>
      </c>
      <c r="AC147">
        <v>0</v>
      </c>
      <c r="AD147">
        <v>0</v>
      </c>
      <c r="AE147">
        <v>0</v>
      </c>
      <c r="AF147">
        <v>0</v>
      </c>
      <c r="AG147" t="s">
        <v>534</v>
      </c>
      <c r="AH147" s="21" t="s">
        <v>571</v>
      </c>
      <c r="AI147" s="21">
        <v>345.36</v>
      </c>
      <c r="AJ147" s="21">
        <v>98.055555555555557</v>
      </c>
      <c r="AK147" s="21" t="s">
        <v>2060</v>
      </c>
      <c r="AL147" t="s">
        <v>75</v>
      </c>
      <c r="AM147" t="s">
        <v>2030</v>
      </c>
    </row>
    <row r="148" spans="1:39" x14ac:dyDescent="0.35">
      <c r="A148" t="s">
        <v>25344</v>
      </c>
      <c r="B148" t="s">
        <v>2442</v>
      </c>
      <c r="C148" t="s">
        <v>117</v>
      </c>
      <c r="D148" t="s">
        <v>2443</v>
      </c>
      <c r="E148" t="s">
        <v>560</v>
      </c>
      <c r="F148">
        <v>1</v>
      </c>
      <c r="G148" t="s">
        <v>2055</v>
      </c>
      <c r="H148" t="s">
        <v>2056</v>
      </c>
      <c r="I148" t="s">
        <v>38</v>
      </c>
      <c r="J148" t="s">
        <v>67</v>
      </c>
      <c r="K148" t="s">
        <v>68</v>
      </c>
      <c r="L148" t="s">
        <v>2058</v>
      </c>
      <c r="M148" t="s">
        <v>2059</v>
      </c>
      <c r="N148">
        <v>0</v>
      </c>
      <c r="O148">
        <v>0</v>
      </c>
      <c r="P148">
        <v>0</v>
      </c>
      <c r="Q148">
        <v>1440</v>
      </c>
      <c r="R148">
        <v>0</v>
      </c>
      <c r="S148">
        <v>0</v>
      </c>
      <c r="T148">
        <v>0</v>
      </c>
      <c r="U148">
        <v>0</v>
      </c>
      <c r="V148">
        <v>0</v>
      </c>
      <c r="W148">
        <v>0</v>
      </c>
      <c r="X148">
        <v>0</v>
      </c>
      <c r="Y148">
        <v>0</v>
      </c>
      <c r="Z148">
        <v>0</v>
      </c>
      <c r="AA148">
        <v>0</v>
      </c>
      <c r="AB148">
        <v>0</v>
      </c>
      <c r="AC148">
        <v>0</v>
      </c>
      <c r="AD148">
        <v>0</v>
      </c>
      <c r="AE148">
        <v>0</v>
      </c>
      <c r="AF148">
        <v>0</v>
      </c>
      <c r="AG148" t="s">
        <v>535</v>
      </c>
      <c r="AH148" s="21" t="s">
        <v>571</v>
      </c>
      <c r="AI148" s="21">
        <v>345.36</v>
      </c>
      <c r="AJ148" s="21">
        <v>100</v>
      </c>
      <c r="AK148" s="21" t="s">
        <v>2063</v>
      </c>
      <c r="AL148" t="s">
        <v>70</v>
      </c>
      <c r="AM148" t="s">
        <v>2033</v>
      </c>
    </row>
    <row r="149" spans="1:39" x14ac:dyDescent="0.35">
      <c r="A149" t="s">
        <v>25360</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25379</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2060</v>
      </c>
      <c r="AL150" t="s">
        <v>70</v>
      </c>
      <c r="AM150" t="s">
        <v>2030</v>
      </c>
    </row>
    <row r="151" spans="1:39" x14ac:dyDescent="0.35">
      <c r="A151" t="s">
        <v>25383</v>
      </c>
      <c r="B151" t="s">
        <v>2451</v>
      </c>
      <c r="C151" t="s">
        <v>76</v>
      </c>
      <c r="D151" t="s">
        <v>2452</v>
      </c>
      <c r="E151" t="s">
        <v>560</v>
      </c>
      <c r="F151">
        <v>1</v>
      </c>
      <c r="G151" t="s">
        <v>2055</v>
      </c>
      <c r="H151" t="s">
        <v>2056</v>
      </c>
      <c r="I151" t="s">
        <v>38</v>
      </c>
      <c r="J151" t="s">
        <v>67</v>
      </c>
      <c r="K151" t="s">
        <v>68</v>
      </c>
      <c r="L151" t="s">
        <v>2058</v>
      </c>
      <c r="M151" t="s">
        <v>2059</v>
      </c>
      <c r="N151">
        <v>0</v>
      </c>
      <c r="O151">
        <v>0</v>
      </c>
      <c r="P151">
        <v>0</v>
      </c>
      <c r="Q151">
        <v>1440</v>
      </c>
      <c r="R151">
        <v>0</v>
      </c>
      <c r="S151">
        <v>0</v>
      </c>
      <c r="T151">
        <v>0</v>
      </c>
      <c r="U151">
        <v>0</v>
      </c>
      <c r="V151">
        <v>0</v>
      </c>
      <c r="W151">
        <v>0</v>
      </c>
      <c r="X151">
        <v>0</v>
      </c>
      <c r="Y151">
        <v>0</v>
      </c>
      <c r="Z151">
        <v>0</v>
      </c>
      <c r="AA151">
        <v>0</v>
      </c>
      <c r="AB151">
        <v>0</v>
      </c>
      <c r="AC151">
        <v>0</v>
      </c>
      <c r="AD151">
        <v>0</v>
      </c>
      <c r="AE151">
        <v>0</v>
      </c>
      <c r="AF151">
        <v>0</v>
      </c>
      <c r="AG151" t="s">
        <v>538</v>
      </c>
      <c r="AH151" s="21" t="s">
        <v>571</v>
      </c>
      <c r="AI151" s="21">
        <v>345.36</v>
      </c>
      <c r="AJ151" s="21">
        <v>100</v>
      </c>
      <c r="AK151" s="21" t="s">
        <v>2060</v>
      </c>
      <c r="AL151" t="s">
        <v>70</v>
      </c>
      <c r="AM151" t="s">
        <v>2033</v>
      </c>
    </row>
    <row r="152" spans="1:39" x14ac:dyDescent="0.35">
      <c r="A152" t="s">
        <v>25402</v>
      </c>
      <c r="B152" t="s">
        <v>2454</v>
      </c>
      <c r="C152" t="s">
        <v>567</v>
      </c>
      <c r="D152" t="s">
        <v>2455</v>
      </c>
      <c r="E152" t="s">
        <v>560</v>
      </c>
      <c r="F152">
        <v>1</v>
      </c>
      <c r="G152" t="s">
        <v>2055</v>
      </c>
      <c r="H152" t="s">
        <v>2056</v>
      </c>
      <c r="I152" t="s">
        <v>38</v>
      </c>
      <c r="J152" t="s">
        <v>428</v>
      </c>
      <c r="K152" t="s">
        <v>68</v>
      </c>
      <c r="L152" t="s">
        <v>2058</v>
      </c>
      <c r="M152" t="s">
        <v>2059</v>
      </c>
      <c r="N152">
        <v>1</v>
      </c>
      <c r="O152">
        <v>36</v>
      </c>
      <c r="P152">
        <v>2.5</v>
      </c>
      <c r="Q152">
        <v>1440</v>
      </c>
      <c r="R152">
        <v>0</v>
      </c>
      <c r="S152">
        <v>0</v>
      </c>
      <c r="T152">
        <v>0</v>
      </c>
      <c r="U152">
        <v>0</v>
      </c>
      <c r="V152">
        <v>0</v>
      </c>
      <c r="W152">
        <v>0</v>
      </c>
      <c r="X152">
        <v>1</v>
      </c>
      <c r="Y152">
        <v>36</v>
      </c>
      <c r="Z152">
        <v>2.5</v>
      </c>
      <c r="AA152">
        <v>0</v>
      </c>
      <c r="AB152">
        <v>0</v>
      </c>
      <c r="AC152">
        <v>0</v>
      </c>
      <c r="AD152">
        <v>0</v>
      </c>
      <c r="AE152">
        <v>0</v>
      </c>
      <c r="AF152">
        <v>0</v>
      </c>
      <c r="AG152" t="s">
        <v>539</v>
      </c>
      <c r="AH152" s="21" t="s">
        <v>571</v>
      </c>
      <c r="AI152" s="21">
        <v>345.36</v>
      </c>
      <c r="AJ152" s="21">
        <v>97.5</v>
      </c>
      <c r="AK152" s="21" t="s">
        <v>2063</v>
      </c>
      <c r="AL152" t="s">
        <v>70</v>
      </c>
      <c r="AM152" t="s">
        <v>2032</v>
      </c>
    </row>
    <row r="153" spans="1:39" x14ac:dyDescent="0.35">
      <c r="A153" t="s">
        <v>25406</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25422</v>
      </c>
      <c r="B154" t="s">
        <v>2460</v>
      </c>
      <c r="C154" t="s">
        <v>567</v>
      </c>
      <c r="D154" t="s">
        <v>2461</v>
      </c>
      <c r="E154" t="s">
        <v>560</v>
      </c>
      <c r="F154">
        <v>1</v>
      </c>
      <c r="G154" t="s">
        <v>2055</v>
      </c>
      <c r="H154" t="s">
        <v>2056</v>
      </c>
      <c r="I154" t="s">
        <v>38</v>
      </c>
      <c r="J154" t="s">
        <v>428</v>
      </c>
      <c r="K154" t="s">
        <v>68</v>
      </c>
      <c r="L154" t="s">
        <v>2058</v>
      </c>
      <c r="M154" t="s">
        <v>2059</v>
      </c>
      <c r="N154">
        <v>0</v>
      </c>
      <c r="O154">
        <v>0</v>
      </c>
      <c r="P154">
        <v>0</v>
      </c>
      <c r="Q154">
        <v>1440</v>
      </c>
      <c r="R154">
        <v>0</v>
      </c>
      <c r="S154">
        <v>0</v>
      </c>
      <c r="T154">
        <v>0</v>
      </c>
      <c r="U154">
        <v>0</v>
      </c>
      <c r="V154">
        <v>0</v>
      </c>
      <c r="W154">
        <v>0</v>
      </c>
      <c r="X154">
        <v>0</v>
      </c>
      <c r="Y154">
        <v>0</v>
      </c>
      <c r="Z154">
        <v>0</v>
      </c>
      <c r="AA154">
        <v>0</v>
      </c>
      <c r="AB154">
        <v>0</v>
      </c>
      <c r="AC154">
        <v>0</v>
      </c>
      <c r="AD154">
        <v>0</v>
      </c>
      <c r="AE154">
        <v>0</v>
      </c>
      <c r="AF154">
        <v>0</v>
      </c>
      <c r="AG154" t="s">
        <v>541</v>
      </c>
      <c r="AH154" s="21" t="s">
        <v>571</v>
      </c>
      <c r="AI154" s="21">
        <v>345.36</v>
      </c>
      <c r="AJ154" s="21">
        <v>100</v>
      </c>
      <c r="AK154" s="21" t="s">
        <v>2060</v>
      </c>
      <c r="AL154" t="s">
        <v>70</v>
      </c>
      <c r="AM154" t="s">
        <v>2031</v>
      </c>
    </row>
    <row r="155" spans="1:39" x14ac:dyDescent="0.35">
      <c r="A155" t="s">
        <v>25426</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2063</v>
      </c>
      <c r="AL155" t="s">
        <v>70</v>
      </c>
      <c r="AM155" t="s">
        <v>2033</v>
      </c>
    </row>
    <row r="156" spans="1:39" x14ac:dyDescent="0.35">
      <c r="A156" t="s">
        <v>2468</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2063</v>
      </c>
      <c r="AL156" t="s">
        <v>70</v>
      </c>
      <c r="AM156" t="s">
        <v>2030</v>
      </c>
    </row>
    <row r="157" spans="1:39" x14ac:dyDescent="0.35">
      <c r="A157" t="s">
        <v>25481</v>
      </c>
      <c r="B157" t="s">
        <v>2469</v>
      </c>
      <c r="C157" t="s">
        <v>92</v>
      </c>
      <c r="D157" t="s">
        <v>2470</v>
      </c>
      <c r="E157" t="s">
        <v>119</v>
      </c>
      <c r="F157">
        <v>1</v>
      </c>
      <c r="G157" t="s">
        <v>2055</v>
      </c>
      <c r="H157" t="s">
        <v>2056</v>
      </c>
      <c r="I157" t="s">
        <v>38</v>
      </c>
      <c r="J157" t="s">
        <v>67</v>
      </c>
      <c r="K157" t="s">
        <v>68</v>
      </c>
      <c r="L157" t="s">
        <v>2058</v>
      </c>
      <c r="M157" t="s">
        <v>2163</v>
      </c>
      <c r="N157">
        <v>1</v>
      </c>
      <c r="O157">
        <v>85</v>
      </c>
      <c r="P157">
        <v>8.33</v>
      </c>
      <c r="Q157">
        <v>1020</v>
      </c>
      <c r="R157">
        <v>0</v>
      </c>
      <c r="S157">
        <v>0</v>
      </c>
      <c r="T157">
        <v>0</v>
      </c>
      <c r="U157">
        <v>1</v>
      </c>
      <c r="V157">
        <v>85</v>
      </c>
      <c r="W157">
        <v>8.33</v>
      </c>
      <c r="X157">
        <v>0</v>
      </c>
      <c r="Y157">
        <v>0</v>
      </c>
      <c r="Z157">
        <v>0</v>
      </c>
      <c r="AA157">
        <v>0</v>
      </c>
      <c r="AB157">
        <v>0</v>
      </c>
      <c r="AC157">
        <v>0</v>
      </c>
      <c r="AD157">
        <v>0</v>
      </c>
      <c r="AE157">
        <v>0</v>
      </c>
      <c r="AF157">
        <v>0</v>
      </c>
      <c r="AG157" t="s">
        <v>544</v>
      </c>
      <c r="AH157" s="21" t="s">
        <v>571</v>
      </c>
      <c r="AI157" s="21">
        <v>244.8</v>
      </c>
      <c r="AJ157" s="21">
        <v>91.666666666666671</v>
      </c>
      <c r="AK157" s="21" t="s">
        <v>2063</v>
      </c>
      <c r="AL157" t="s">
        <v>70</v>
      </c>
      <c r="AM157" t="s">
        <v>2033</v>
      </c>
    </row>
    <row r="158" spans="1:39" x14ac:dyDescent="0.35">
      <c r="A158" t="s">
        <v>25505</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2060</v>
      </c>
      <c r="AL158" t="s">
        <v>70</v>
      </c>
      <c r="AM158" t="s">
        <v>2030</v>
      </c>
    </row>
    <row r="159" spans="1:39" x14ac:dyDescent="0.35">
      <c r="A159" t="s">
        <v>25528</v>
      </c>
      <c r="B159" t="s">
        <v>2475</v>
      </c>
      <c r="C159" t="s">
        <v>92</v>
      </c>
      <c r="D159" t="s">
        <v>2476</v>
      </c>
      <c r="E159" t="s">
        <v>119</v>
      </c>
      <c r="F159">
        <v>1</v>
      </c>
      <c r="G159" t="s">
        <v>2055</v>
      </c>
      <c r="H159" t="s">
        <v>2056</v>
      </c>
      <c r="I159" t="s">
        <v>38</v>
      </c>
      <c r="J159" t="s">
        <v>67</v>
      </c>
      <c r="K159" t="s">
        <v>68</v>
      </c>
      <c r="L159" t="s">
        <v>2058</v>
      </c>
      <c r="M159" t="s">
        <v>2059</v>
      </c>
      <c r="N159">
        <v>1</v>
      </c>
      <c r="O159">
        <v>102</v>
      </c>
      <c r="P159">
        <v>7.08</v>
      </c>
      <c r="Q159">
        <v>1440</v>
      </c>
      <c r="R159">
        <v>0</v>
      </c>
      <c r="S159">
        <v>0</v>
      </c>
      <c r="T159">
        <v>0</v>
      </c>
      <c r="U159">
        <v>1</v>
      </c>
      <c r="V159">
        <v>102</v>
      </c>
      <c r="W159">
        <v>7.08</v>
      </c>
      <c r="X159">
        <v>0</v>
      </c>
      <c r="Y159">
        <v>0</v>
      </c>
      <c r="Z159">
        <v>0</v>
      </c>
      <c r="AA159">
        <v>0</v>
      </c>
      <c r="AB159">
        <v>0</v>
      </c>
      <c r="AC159">
        <v>0</v>
      </c>
      <c r="AD159">
        <v>0</v>
      </c>
      <c r="AE159">
        <v>0</v>
      </c>
      <c r="AF159">
        <v>0</v>
      </c>
      <c r="AG159" t="s">
        <v>546</v>
      </c>
      <c r="AH159" s="21" t="s">
        <v>571</v>
      </c>
      <c r="AI159" s="21">
        <v>345.36</v>
      </c>
      <c r="AJ159" s="21">
        <v>92.916666666666671</v>
      </c>
      <c r="AK159" s="21" t="s">
        <v>2063</v>
      </c>
      <c r="AL159" t="s">
        <v>70</v>
      </c>
      <c r="AM159" t="s">
        <v>2032</v>
      </c>
    </row>
    <row r="160" spans="1:39" x14ac:dyDescent="0.35">
      <c r="A160" t="s">
        <v>25546</v>
      </c>
      <c r="B160" t="s">
        <v>2478</v>
      </c>
      <c r="C160" t="s">
        <v>92</v>
      </c>
      <c r="D160" t="s">
        <v>2479</v>
      </c>
      <c r="E160" t="s">
        <v>119</v>
      </c>
      <c r="F160">
        <v>1</v>
      </c>
      <c r="G160" t="s">
        <v>2055</v>
      </c>
      <c r="H160" t="s">
        <v>2056</v>
      </c>
      <c r="I160" t="s">
        <v>38</v>
      </c>
      <c r="J160" t="s">
        <v>67</v>
      </c>
      <c r="K160" t="s">
        <v>68</v>
      </c>
      <c r="L160" t="s">
        <v>2058</v>
      </c>
      <c r="M160" t="s">
        <v>2059</v>
      </c>
      <c r="N160">
        <v>0</v>
      </c>
      <c r="O160">
        <v>0</v>
      </c>
      <c r="P160">
        <v>0</v>
      </c>
      <c r="Q160">
        <v>1440</v>
      </c>
      <c r="R160">
        <v>0</v>
      </c>
      <c r="S160">
        <v>0</v>
      </c>
      <c r="T160">
        <v>0</v>
      </c>
      <c r="U160">
        <v>0</v>
      </c>
      <c r="V160">
        <v>0</v>
      </c>
      <c r="W160">
        <v>0</v>
      </c>
      <c r="X160">
        <v>0</v>
      </c>
      <c r="Y160">
        <v>0</v>
      </c>
      <c r="Z160">
        <v>0</v>
      </c>
      <c r="AA160">
        <v>0</v>
      </c>
      <c r="AB160">
        <v>0</v>
      </c>
      <c r="AC160">
        <v>0</v>
      </c>
      <c r="AD160">
        <v>0</v>
      </c>
      <c r="AE160">
        <v>0</v>
      </c>
      <c r="AF160">
        <v>0</v>
      </c>
      <c r="AG160" t="s">
        <v>547</v>
      </c>
      <c r="AH160" s="21" t="s">
        <v>571</v>
      </c>
      <c r="AI160" s="21">
        <v>345.36</v>
      </c>
      <c r="AJ160" s="21">
        <v>100</v>
      </c>
      <c r="AK160" s="21" t="s">
        <v>2063</v>
      </c>
      <c r="AL160" t="s">
        <v>70</v>
      </c>
      <c r="AM160" t="s">
        <v>2033</v>
      </c>
    </row>
    <row r="161" spans="1:39" x14ac:dyDescent="0.35">
      <c r="A161" t="s">
        <v>26557</v>
      </c>
      <c r="B161" t="s">
        <v>2481</v>
      </c>
      <c r="C161" t="s">
        <v>128</v>
      </c>
      <c r="D161" t="s">
        <v>2482</v>
      </c>
      <c r="E161" t="s">
        <v>136</v>
      </c>
      <c r="F161">
        <v>4</v>
      </c>
      <c r="G161" t="s">
        <v>2055</v>
      </c>
      <c r="H161" t="s">
        <v>2056</v>
      </c>
      <c r="I161" t="s">
        <v>38</v>
      </c>
      <c r="J161" t="s">
        <v>113</v>
      </c>
      <c r="K161" t="s">
        <v>68</v>
      </c>
      <c r="L161" t="s">
        <v>2058</v>
      </c>
      <c r="M161" t="s">
        <v>2059</v>
      </c>
      <c r="N161">
        <v>2</v>
      </c>
      <c r="O161">
        <v>44</v>
      </c>
      <c r="P161">
        <v>3.06</v>
      </c>
      <c r="Q161">
        <v>1440</v>
      </c>
      <c r="R161">
        <v>1</v>
      </c>
      <c r="S161">
        <v>7</v>
      </c>
      <c r="T161">
        <v>0.49</v>
      </c>
      <c r="U161">
        <v>1</v>
      </c>
      <c r="V161">
        <v>37</v>
      </c>
      <c r="W161">
        <v>2.57</v>
      </c>
      <c r="X161">
        <v>0</v>
      </c>
      <c r="Y161">
        <v>0</v>
      </c>
      <c r="Z161">
        <v>0</v>
      </c>
      <c r="AA161">
        <v>0</v>
      </c>
      <c r="AB161">
        <v>0</v>
      </c>
      <c r="AC161">
        <v>0</v>
      </c>
      <c r="AD161">
        <v>0</v>
      </c>
      <c r="AE161">
        <v>0</v>
      </c>
      <c r="AF161">
        <v>0</v>
      </c>
      <c r="AG161" t="s">
        <v>548</v>
      </c>
      <c r="AH161" s="21" t="s">
        <v>571</v>
      </c>
      <c r="AI161" s="21">
        <v>345.36</v>
      </c>
      <c r="AJ161" s="21">
        <v>96.944444444444443</v>
      </c>
      <c r="AK161" s="21" t="s">
        <v>2063</v>
      </c>
      <c r="AL161" t="s">
        <v>115</v>
      </c>
      <c r="AM161" t="s">
        <v>2032</v>
      </c>
    </row>
    <row r="162" spans="1:39" x14ac:dyDescent="0.35">
      <c r="A162" t="s">
        <v>26572</v>
      </c>
      <c r="B162" t="s">
        <v>2484</v>
      </c>
      <c r="C162" t="s">
        <v>128</v>
      </c>
      <c r="D162" t="s">
        <v>2482</v>
      </c>
      <c r="E162" t="s">
        <v>136</v>
      </c>
      <c r="F162">
        <v>4</v>
      </c>
      <c r="G162" t="s">
        <v>2055</v>
      </c>
      <c r="H162" t="s">
        <v>2056</v>
      </c>
      <c r="I162" t="s">
        <v>38</v>
      </c>
      <c r="J162" t="s">
        <v>113</v>
      </c>
      <c r="K162" t="s">
        <v>68</v>
      </c>
      <c r="L162" t="s">
        <v>2058</v>
      </c>
      <c r="M162" t="s">
        <v>2059</v>
      </c>
      <c r="N162">
        <v>1</v>
      </c>
      <c r="O162">
        <v>179</v>
      </c>
      <c r="P162">
        <v>12.43</v>
      </c>
      <c r="Q162">
        <v>1440</v>
      </c>
      <c r="R162">
        <v>1</v>
      </c>
      <c r="S162">
        <v>179</v>
      </c>
      <c r="T162">
        <v>12.43</v>
      </c>
      <c r="U162">
        <v>0</v>
      </c>
      <c r="V162">
        <v>0</v>
      </c>
      <c r="W162">
        <v>0</v>
      </c>
      <c r="X162">
        <v>0</v>
      </c>
      <c r="Y162">
        <v>0</v>
      </c>
      <c r="Z162">
        <v>0</v>
      </c>
      <c r="AA162">
        <v>0</v>
      </c>
      <c r="AB162">
        <v>0</v>
      </c>
      <c r="AC162">
        <v>0</v>
      </c>
      <c r="AD162">
        <v>0</v>
      </c>
      <c r="AE162">
        <v>0</v>
      </c>
      <c r="AF162">
        <v>0</v>
      </c>
      <c r="AG162" t="s">
        <v>549</v>
      </c>
      <c r="AH162" s="21" t="s">
        <v>571</v>
      </c>
      <c r="AI162" s="21">
        <v>345.36</v>
      </c>
      <c r="AJ162" s="21">
        <v>87.569444444444443</v>
      </c>
      <c r="AK162" s="21" t="s">
        <v>2063</v>
      </c>
      <c r="AL162" t="s">
        <v>115</v>
      </c>
      <c r="AM162" t="s">
        <v>2030</v>
      </c>
    </row>
    <row r="163" spans="1:39" x14ac:dyDescent="0.35">
      <c r="A163" t="s">
        <v>26697</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27402</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27522</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2063</v>
      </c>
      <c r="AL165" t="s">
        <v>70</v>
      </c>
      <c r="AM165" t="s">
        <v>2030</v>
      </c>
    </row>
    <row r="166" spans="1:39" x14ac:dyDescent="0.35">
      <c r="A166" t="s">
        <v>29637</v>
      </c>
      <c r="B166" t="s">
        <v>2496</v>
      </c>
      <c r="C166" t="s">
        <v>81</v>
      </c>
      <c r="D166" t="s">
        <v>2497</v>
      </c>
      <c r="E166" t="s">
        <v>560</v>
      </c>
      <c r="F166">
        <v>1</v>
      </c>
      <c r="G166" t="s">
        <v>2055</v>
      </c>
      <c r="H166" t="s">
        <v>2056</v>
      </c>
      <c r="I166" t="s">
        <v>38</v>
      </c>
      <c r="J166" t="s">
        <v>82</v>
      </c>
      <c r="K166" t="s">
        <v>68</v>
      </c>
      <c r="L166" t="s">
        <v>2058</v>
      </c>
      <c r="M166" t="s">
        <v>2059</v>
      </c>
      <c r="N166">
        <v>0</v>
      </c>
      <c r="O166">
        <v>0</v>
      </c>
      <c r="P166">
        <v>0</v>
      </c>
      <c r="Q166">
        <v>1440</v>
      </c>
      <c r="R166">
        <v>0</v>
      </c>
      <c r="S166">
        <v>0</v>
      </c>
      <c r="T166">
        <v>0</v>
      </c>
      <c r="U166">
        <v>0</v>
      </c>
      <c r="V166">
        <v>0</v>
      </c>
      <c r="W166">
        <v>0</v>
      </c>
      <c r="X166">
        <v>0</v>
      </c>
      <c r="Y166">
        <v>0</v>
      </c>
      <c r="Z166">
        <v>0</v>
      </c>
      <c r="AA166">
        <v>0</v>
      </c>
      <c r="AB166">
        <v>0</v>
      </c>
      <c r="AC166">
        <v>0</v>
      </c>
      <c r="AD166">
        <v>0</v>
      </c>
      <c r="AE166">
        <v>0</v>
      </c>
      <c r="AF166">
        <v>0</v>
      </c>
      <c r="AG166" t="s">
        <v>555</v>
      </c>
      <c r="AH166" s="21" t="s">
        <v>572</v>
      </c>
      <c r="AI166" s="21">
        <v>345.36</v>
      </c>
      <c r="AJ166" s="21">
        <v>100</v>
      </c>
      <c r="AK166" s="21" t="s">
        <v>2063</v>
      </c>
      <c r="AL166" t="s">
        <v>70</v>
      </c>
      <c r="AM166" t="s">
        <v>2030</v>
      </c>
    </row>
    <row r="167" spans="1:39" x14ac:dyDescent="0.35">
      <c r="A167" t="s">
        <v>29641</v>
      </c>
      <c r="B167" t="s">
        <v>2499</v>
      </c>
      <c r="C167" t="s">
        <v>81</v>
      </c>
      <c r="D167" t="s">
        <v>2500</v>
      </c>
      <c r="E167" t="s">
        <v>560</v>
      </c>
      <c r="F167">
        <v>1</v>
      </c>
      <c r="G167" t="s">
        <v>2055</v>
      </c>
      <c r="H167" t="s">
        <v>2056</v>
      </c>
      <c r="I167" t="s">
        <v>38</v>
      </c>
      <c r="J167" t="s">
        <v>82</v>
      </c>
      <c r="K167" t="s">
        <v>68</v>
      </c>
      <c r="L167" t="s">
        <v>2058</v>
      </c>
      <c r="M167" t="s">
        <v>2059</v>
      </c>
      <c r="N167">
        <v>1</v>
      </c>
      <c r="O167">
        <v>110</v>
      </c>
      <c r="P167">
        <v>7.64</v>
      </c>
      <c r="Q167">
        <v>1440</v>
      </c>
      <c r="R167">
        <v>0</v>
      </c>
      <c r="S167">
        <v>0</v>
      </c>
      <c r="T167">
        <v>0</v>
      </c>
      <c r="U167">
        <v>1</v>
      </c>
      <c r="V167">
        <v>110</v>
      </c>
      <c r="W167">
        <v>7.64</v>
      </c>
      <c r="X167">
        <v>0</v>
      </c>
      <c r="Y167">
        <v>0</v>
      </c>
      <c r="Z167">
        <v>0</v>
      </c>
      <c r="AA167">
        <v>0</v>
      </c>
      <c r="AB167">
        <v>0</v>
      </c>
      <c r="AC167">
        <v>0</v>
      </c>
      <c r="AD167">
        <v>0</v>
      </c>
      <c r="AE167">
        <v>0</v>
      </c>
      <c r="AF167">
        <v>0</v>
      </c>
      <c r="AG167" t="s">
        <v>556</v>
      </c>
      <c r="AH167" s="21" t="s">
        <v>572</v>
      </c>
      <c r="AI167" s="21">
        <v>345.36</v>
      </c>
      <c r="AJ167" s="21">
        <v>92.361111111111114</v>
      </c>
      <c r="AK167" s="21" t="s">
        <v>2060</v>
      </c>
      <c r="AL167" t="s">
        <v>70</v>
      </c>
      <c r="AM167" t="s">
        <v>2032</v>
      </c>
    </row>
    <row r="168" spans="1:39" x14ac:dyDescent="0.35">
      <c r="A168" t="s">
        <v>29934</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2063</v>
      </c>
      <c r="AL168" t="s">
        <v>70</v>
      </c>
      <c r="AM168" t="s">
        <v>2033</v>
      </c>
    </row>
  </sheetData>
  <autoFilter ref="A5:AH167" xr:uid="{5641887C-A972-447B-8C45-DD019CEA6796}"/>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4F1B9-AE34-4061-8426-5C9810976A5B}">
  <dimension ref="A1:AM168"/>
  <sheetViews>
    <sheetView topLeftCell="A6" workbookViewId="0">
      <selection activeCell="I7" sqref="I7:I168"/>
    </sheetView>
  </sheetViews>
  <sheetFormatPr defaultRowHeight="14.5" x14ac:dyDescent="0.35"/>
  <cols>
    <col min="3" max="3" width="13.54296875" bestFit="1" customWidth="1"/>
    <col min="7" max="7" width="13.54296875" bestFit="1" customWidth="1"/>
  </cols>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30244</v>
      </c>
      <c r="D2" s="8" t="s">
        <v>51</v>
      </c>
      <c r="G2" t="s">
        <v>30244</v>
      </c>
    </row>
    <row r="3" spans="1:39" x14ac:dyDescent="0.35">
      <c r="B3" s="9" t="s">
        <v>52</v>
      </c>
      <c r="C3" s="10">
        <f>100-(D3/E3*100)</f>
        <v>99.177419354838705</v>
      </c>
      <c r="D3" s="11">
        <f>SUBTOTAL(9,O6:O99998)</f>
        <v>1836</v>
      </c>
      <c r="E3" s="12">
        <f>SUBTOTAL(9,Q6:Q99998)</f>
        <v>223200</v>
      </c>
      <c r="F3" s="12">
        <f>SUBTOTAL(3,B6:B99998)</f>
        <v>163</v>
      </c>
      <c r="G3" s="13"/>
      <c r="H3" s="13"/>
      <c r="I3" s="86" t="str">
        <f>CONCATENATE("A=",COUNTIF(H:H,"A"),", B=",COUNTIF(H:H,"B"),", C=",COUNTIF(H:H,"C"),", J=",COUNTIF(H:H,"J")," , #N/A= ",COUNTIF(H:H,"#N/A"),", Inactive = ",COUNTIF(H:H,"Inactive"),", TL = ",COUNTIF(H:H,"TL"))</f>
        <v>A=0, B=162, C=0, J=0 , #N/A= 0, Inactive = 0, TL = 0</v>
      </c>
      <c r="J3" s="14"/>
      <c r="K3" s="13"/>
      <c r="L3" s="13"/>
      <c r="M3" s="13"/>
      <c r="N3" s="13"/>
      <c r="O3" s="13"/>
      <c r="P3" s="13"/>
      <c r="Q3" s="12" t="e">
        <f>+E3/F3/DAY(G2)</f>
        <v>#VALUE!</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7" t="s">
        <v>2883</v>
      </c>
      <c r="B7" t="s">
        <v>2053</v>
      </c>
      <c r="C7" t="s">
        <v>86</v>
      </c>
      <c r="D7" t="s">
        <v>2054</v>
      </c>
      <c r="E7" t="s">
        <v>72</v>
      </c>
      <c r="F7">
        <v>1</v>
      </c>
      <c r="G7" t="s">
        <v>2055</v>
      </c>
      <c r="H7" t="s">
        <v>2056</v>
      </c>
      <c r="I7" t="s">
        <v>38</v>
      </c>
      <c r="J7" t="s">
        <v>73</v>
      </c>
      <c r="K7" t="s">
        <v>68</v>
      </c>
      <c r="L7" t="s">
        <v>2058</v>
      </c>
      <c r="M7" t="s">
        <v>2059</v>
      </c>
      <c r="N7">
        <v>0</v>
      </c>
      <c r="O7">
        <v>0</v>
      </c>
      <c r="P7">
        <v>0</v>
      </c>
      <c r="Q7">
        <v>1440</v>
      </c>
      <c r="R7">
        <v>0</v>
      </c>
      <c r="S7">
        <v>0</v>
      </c>
      <c r="T7">
        <v>0</v>
      </c>
      <c r="U7">
        <v>0</v>
      </c>
      <c r="V7">
        <v>0</v>
      </c>
      <c r="W7">
        <v>0</v>
      </c>
      <c r="X7">
        <v>0</v>
      </c>
      <c r="Y7">
        <v>0</v>
      </c>
      <c r="Z7">
        <v>0</v>
      </c>
      <c r="AA7">
        <v>0</v>
      </c>
      <c r="AB7">
        <v>0</v>
      </c>
      <c r="AC7">
        <v>0</v>
      </c>
      <c r="AD7">
        <v>0</v>
      </c>
      <c r="AE7">
        <v>0</v>
      </c>
      <c r="AF7">
        <v>0</v>
      </c>
      <c r="AG7" t="s">
        <v>392</v>
      </c>
      <c r="AH7" s="21" t="s">
        <v>572</v>
      </c>
      <c r="AI7" s="21">
        <v>345.36</v>
      </c>
      <c r="AJ7" s="21">
        <v>100</v>
      </c>
      <c r="AK7" s="21" t="s">
        <v>2060</v>
      </c>
      <c r="AL7" t="s">
        <v>75</v>
      </c>
      <c r="AM7" t="s">
        <v>2030</v>
      </c>
    </row>
    <row r="8" spans="1:39" x14ac:dyDescent="0.35">
      <c r="A8" t="s">
        <v>2052</v>
      </c>
      <c r="B8" t="s">
        <v>2062</v>
      </c>
      <c r="C8" t="s">
        <v>86</v>
      </c>
      <c r="D8" t="s">
        <v>2054</v>
      </c>
      <c r="E8" t="s">
        <v>72</v>
      </c>
      <c r="F8">
        <v>1</v>
      </c>
      <c r="G8" t="s">
        <v>2055</v>
      </c>
      <c r="H8" t="s">
        <v>2056</v>
      </c>
      <c r="I8" t="s">
        <v>38</v>
      </c>
      <c r="J8" t="s">
        <v>73</v>
      </c>
      <c r="K8" t="s">
        <v>68</v>
      </c>
      <c r="L8" t="s">
        <v>2058</v>
      </c>
      <c r="M8" t="s">
        <v>2059</v>
      </c>
      <c r="N8">
        <v>0</v>
      </c>
      <c r="O8">
        <v>0</v>
      </c>
      <c r="P8">
        <v>0</v>
      </c>
      <c r="Q8">
        <v>1440</v>
      </c>
      <c r="R8">
        <v>0</v>
      </c>
      <c r="S8">
        <v>0</v>
      </c>
      <c r="T8">
        <v>0</v>
      </c>
      <c r="U8">
        <v>0</v>
      </c>
      <c r="V8">
        <v>0</v>
      </c>
      <c r="W8">
        <v>0</v>
      </c>
      <c r="X8">
        <v>0</v>
      </c>
      <c r="Y8">
        <v>0</v>
      </c>
      <c r="Z8">
        <v>0</v>
      </c>
      <c r="AA8">
        <v>0</v>
      </c>
      <c r="AB8">
        <v>0</v>
      </c>
      <c r="AC8">
        <v>0</v>
      </c>
      <c r="AD8">
        <v>0</v>
      </c>
      <c r="AE8">
        <v>0</v>
      </c>
      <c r="AF8">
        <v>0</v>
      </c>
      <c r="AG8" t="s">
        <v>393</v>
      </c>
      <c r="AH8" s="21" t="s">
        <v>572</v>
      </c>
      <c r="AI8" s="21">
        <v>345.36</v>
      </c>
      <c r="AJ8" s="21">
        <v>100</v>
      </c>
      <c r="AK8" s="21" t="s">
        <v>2060</v>
      </c>
      <c r="AL8" t="s">
        <v>75</v>
      </c>
      <c r="AM8" t="s">
        <v>2030</v>
      </c>
    </row>
    <row r="9" spans="1:39" x14ac:dyDescent="0.35">
      <c r="A9" t="s">
        <v>2061</v>
      </c>
      <c r="B9" t="s">
        <v>2065</v>
      </c>
      <c r="C9" t="s">
        <v>237</v>
      </c>
      <c r="D9" t="s">
        <v>2066</v>
      </c>
      <c r="E9" t="s">
        <v>72</v>
      </c>
      <c r="F9">
        <v>1</v>
      </c>
      <c r="G9" t="s">
        <v>2055</v>
      </c>
      <c r="H9" t="s">
        <v>2056</v>
      </c>
      <c r="I9" t="s">
        <v>38</v>
      </c>
      <c r="J9" t="s">
        <v>73</v>
      </c>
      <c r="K9" t="s">
        <v>68</v>
      </c>
      <c r="L9" t="s">
        <v>2058</v>
      </c>
      <c r="M9" t="s">
        <v>2059</v>
      </c>
      <c r="N9">
        <v>1</v>
      </c>
      <c r="O9">
        <v>20</v>
      </c>
      <c r="P9">
        <v>1.39</v>
      </c>
      <c r="Q9">
        <v>1440</v>
      </c>
      <c r="R9">
        <v>1</v>
      </c>
      <c r="S9">
        <v>20</v>
      </c>
      <c r="T9">
        <v>1.39</v>
      </c>
      <c r="U9">
        <v>0</v>
      </c>
      <c r="V9">
        <v>0</v>
      </c>
      <c r="W9">
        <v>0</v>
      </c>
      <c r="X9">
        <v>0</v>
      </c>
      <c r="Y9">
        <v>0</v>
      </c>
      <c r="Z9">
        <v>0</v>
      </c>
      <c r="AA9">
        <v>0</v>
      </c>
      <c r="AB9">
        <v>0</v>
      </c>
      <c r="AC9">
        <v>0</v>
      </c>
      <c r="AD9">
        <v>0</v>
      </c>
      <c r="AE9">
        <v>0</v>
      </c>
      <c r="AF9">
        <v>0</v>
      </c>
      <c r="AG9" t="s">
        <v>394</v>
      </c>
      <c r="AH9" s="21" t="s">
        <v>572</v>
      </c>
      <c r="AI9" s="21">
        <v>345.36</v>
      </c>
      <c r="AJ9" s="21">
        <v>98.611111111111114</v>
      </c>
      <c r="AK9" s="21" t="s">
        <v>2060</v>
      </c>
      <c r="AL9" t="s">
        <v>75</v>
      </c>
      <c r="AM9" t="s">
        <v>2031</v>
      </c>
    </row>
    <row r="10" spans="1:39" x14ac:dyDescent="0.35">
      <c r="A10" t="s">
        <v>2064</v>
      </c>
      <c r="B10" t="s">
        <v>2068</v>
      </c>
      <c r="C10" t="s">
        <v>237</v>
      </c>
      <c r="D10" t="s">
        <v>2066</v>
      </c>
      <c r="E10" t="s">
        <v>72</v>
      </c>
      <c r="F10">
        <v>1</v>
      </c>
      <c r="G10" t="s">
        <v>2055</v>
      </c>
      <c r="H10" t="s">
        <v>2056</v>
      </c>
      <c r="I10" t="s">
        <v>38</v>
      </c>
      <c r="J10" t="s">
        <v>73</v>
      </c>
      <c r="K10" t="s">
        <v>68</v>
      </c>
      <c r="L10" t="s">
        <v>2058</v>
      </c>
      <c r="M10" t="s">
        <v>2059</v>
      </c>
      <c r="N10">
        <v>0</v>
      </c>
      <c r="O10">
        <v>0</v>
      </c>
      <c r="P10">
        <v>0</v>
      </c>
      <c r="Q10">
        <v>1440</v>
      </c>
      <c r="R10">
        <v>0</v>
      </c>
      <c r="S10">
        <v>0</v>
      </c>
      <c r="T10">
        <v>0</v>
      </c>
      <c r="U10">
        <v>0</v>
      </c>
      <c r="V10">
        <v>0</v>
      </c>
      <c r="W10">
        <v>0</v>
      </c>
      <c r="X10">
        <v>0</v>
      </c>
      <c r="Y10">
        <v>0</v>
      </c>
      <c r="Z10">
        <v>0</v>
      </c>
      <c r="AA10">
        <v>0</v>
      </c>
      <c r="AB10">
        <v>0</v>
      </c>
      <c r="AC10">
        <v>0</v>
      </c>
      <c r="AD10">
        <v>0</v>
      </c>
      <c r="AE10">
        <v>0</v>
      </c>
      <c r="AF10">
        <v>0</v>
      </c>
      <c r="AG10" t="s">
        <v>395</v>
      </c>
      <c r="AH10" s="21" t="s">
        <v>572</v>
      </c>
      <c r="AI10" s="21">
        <v>345.36</v>
      </c>
      <c r="AJ10" s="21">
        <v>100</v>
      </c>
      <c r="AK10" s="21" t="s">
        <v>2063</v>
      </c>
      <c r="AL10" t="s">
        <v>75</v>
      </c>
      <c r="AM10" t="s">
        <v>2030</v>
      </c>
    </row>
    <row r="11" spans="1:39" x14ac:dyDescent="0.35">
      <c r="A11" t="s">
        <v>2067</v>
      </c>
      <c r="B11" t="s">
        <v>2070</v>
      </c>
      <c r="C11" t="s">
        <v>237</v>
      </c>
      <c r="D11" t="s">
        <v>2066</v>
      </c>
      <c r="E11" t="s">
        <v>72</v>
      </c>
      <c r="F11">
        <v>1</v>
      </c>
      <c r="G11" t="s">
        <v>2055</v>
      </c>
      <c r="H11" t="s">
        <v>2056</v>
      </c>
      <c r="I11" t="s">
        <v>38</v>
      </c>
      <c r="J11" t="s">
        <v>73</v>
      </c>
      <c r="K11" t="s">
        <v>68</v>
      </c>
      <c r="L11" t="s">
        <v>2058</v>
      </c>
      <c r="M11" t="s">
        <v>2059</v>
      </c>
      <c r="N11">
        <v>0</v>
      </c>
      <c r="O11">
        <v>0</v>
      </c>
      <c r="P11">
        <v>0</v>
      </c>
      <c r="Q11">
        <v>1440</v>
      </c>
      <c r="R11">
        <v>0</v>
      </c>
      <c r="S11">
        <v>0</v>
      </c>
      <c r="T11">
        <v>0</v>
      </c>
      <c r="U11">
        <v>0</v>
      </c>
      <c r="V11">
        <v>0</v>
      </c>
      <c r="W11">
        <v>0</v>
      </c>
      <c r="X11">
        <v>0</v>
      </c>
      <c r="Y11">
        <v>0</v>
      </c>
      <c r="Z11">
        <v>0</v>
      </c>
      <c r="AA11">
        <v>0</v>
      </c>
      <c r="AB11">
        <v>0</v>
      </c>
      <c r="AC11">
        <v>0</v>
      </c>
      <c r="AD11">
        <v>0</v>
      </c>
      <c r="AE11">
        <v>0</v>
      </c>
      <c r="AF11">
        <v>0</v>
      </c>
      <c r="AG11" t="s">
        <v>396</v>
      </c>
      <c r="AH11" s="21" t="s">
        <v>572</v>
      </c>
      <c r="AI11" s="21">
        <v>345.36</v>
      </c>
      <c r="AJ11" s="21">
        <v>100</v>
      </c>
      <c r="AK11" s="21" t="s">
        <v>2060</v>
      </c>
      <c r="AL11" t="s">
        <v>75</v>
      </c>
      <c r="AM11" t="s">
        <v>2031</v>
      </c>
    </row>
    <row r="12" spans="1:39" x14ac:dyDescent="0.35">
      <c r="A12" t="s">
        <v>2069</v>
      </c>
      <c r="B12" t="s">
        <v>2072</v>
      </c>
      <c r="C12" t="s">
        <v>237</v>
      </c>
      <c r="D12" t="s">
        <v>2066</v>
      </c>
      <c r="E12" t="s">
        <v>72</v>
      </c>
      <c r="F12">
        <v>1</v>
      </c>
      <c r="G12" t="s">
        <v>2055</v>
      </c>
      <c r="H12" t="s">
        <v>2056</v>
      </c>
      <c r="I12" t="s">
        <v>38</v>
      </c>
      <c r="J12" t="s">
        <v>73</v>
      </c>
      <c r="K12" t="s">
        <v>68</v>
      </c>
      <c r="L12" t="s">
        <v>2058</v>
      </c>
      <c r="M12" t="s">
        <v>2059</v>
      </c>
      <c r="N12">
        <v>0</v>
      </c>
      <c r="O12">
        <v>0</v>
      </c>
      <c r="P12">
        <v>0</v>
      </c>
      <c r="Q12">
        <v>1440</v>
      </c>
      <c r="R12">
        <v>0</v>
      </c>
      <c r="S12">
        <v>0</v>
      </c>
      <c r="T12">
        <v>0</v>
      </c>
      <c r="U12">
        <v>0</v>
      </c>
      <c r="V12">
        <v>0</v>
      </c>
      <c r="W12">
        <v>0</v>
      </c>
      <c r="X12">
        <v>0</v>
      </c>
      <c r="Y12">
        <v>0</v>
      </c>
      <c r="Z12">
        <v>0</v>
      </c>
      <c r="AA12">
        <v>0</v>
      </c>
      <c r="AB12">
        <v>0</v>
      </c>
      <c r="AC12">
        <v>0</v>
      </c>
      <c r="AD12">
        <v>0</v>
      </c>
      <c r="AE12">
        <v>0</v>
      </c>
      <c r="AF12">
        <v>0</v>
      </c>
      <c r="AG12" t="s">
        <v>397</v>
      </c>
      <c r="AH12" s="21" t="s">
        <v>572</v>
      </c>
      <c r="AI12" s="21">
        <v>345.36</v>
      </c>
      <c r="AJ12" s="21">
        <v>100</v>
      </c>
      <c r="AK12" s="21" t="s">
        <v>2060</v>
      </c>
      <c r="AL12" t="s">
        <v>75</v>
      </c>
      <c r="AM12" t="s">
        <v>2030</v>
      </c>
    </row>
    <row r="13" spans="1:39" x14ac:dyDescent="0.35">
      <c r="A13" t="s">
        <v>2071</v>
      </c>
      <c r="B13" t="s">
        <v>2074</v>
      </c>
      <c r="C13" t="s">
        <v>237</v>
      </c>
      <c r="D13" t="s">
        <v>2075</v>
      </c>
      <c r="E13" t="s">
        <v>72</v>
      </c>
      <c r="F13">
        <v>1</v>
      </c>
      <c r="G13" t="s">
        <v>2055</v>
      </c>
      <c r="H13" t="s">
        <v>2056</v>
      </c>
      <c r="I13" t="s">
        <v>38</v>
      </c>
      <c r="J13" t="s">
        <v>73</v>
      </c>
      <c r="K13" t="s">
        <v>68</v>
      </c>
      <c r="L13" t="s">
        <v>2058</v>
      </c>
      <c r="M13" t="s">
        <v>2059</v>
      </c>
      <c r="N13">
        <v>0</v>
      </c>
      <c r="O13">
        <v>0</v>
      </c>
      <c r="P13">
        <v>0</v>
      </c>
      <c r="Q13">
        <v>1440</v>
      </c>
      <c r="R13">
        <v>0</v>
      </c>
      <c r="S13">
        <v>0</v>
      </c>
      <c r="T13">
        <v>0</v>
      </c>
      <c r="U13">
        <v>0</v>
      </c>
      <c r="V13">
        <v>0</v>
      </c>
      <c r="W13">
        <v>0</v>
      </c>
      <c r="X13">
        <v>0</v>
      </c>
      <c r="Y13">
        <v>0</v>
      </c>
      <c r="Z13">
        <v>0</v>
      </c>
      <c r="AA13">
        <v>0</v>
      </c>
      <c r="AB13">
        <v>0</v>
      </c>
      <c r="AC13">
        <v>0</v>
      </c>
      <c r="AD13">
        <v>0</v>
      </c>
      <c r="AE13">
        <v>0</v>
      </c>
      <c r="AF13">
        <v>0</v>
      </c>
      <c r="AG13" t="s">
        <v>398</v>
      </c>
      <c r="AH13" s="21" t="s">
        <v>569</v>
      </c>
      <c r="AI13" s="21">
        <v>345.36</v>
      </c>
      <c r="AJ13" s="21">
        <v>100</v>
      </c>
      <c r="AK13" s="21" t="s">
        <v>2060</v>
      </c>
      <c r="AL13" t="s">
        <v>75</v>
      </c>
      <c r="AM13" t="s">
        <v>2031</v>
      </c>
    </row>
    <row r="14" spans="1:39" x14ac:dyDescent="0.35">
      <c r="A14" t="s">
        <v>2073</v>
      </c>
      <c r="B14" t="s">
        <v>2078</v>
      </c>
      <c r="C14" t="s">
        <v>237</v>
      </c>
      <c r="D14" t="s">
        <v>2075</v>
      </c>
      <c r="E14" t="s">
        <v>72</v>
      </c>
      <c r="F14">
        <v>1</v>
      </c>
      <c r="G14" t="s">
        <v>2055</v>
      </c>
      <c r="H14" t="s">
        <v>2056</v>
      </c>
      <c r="I14" t="s">
        <v>38</v>
      </c>
      <c r="J14" t="s">
        <v>73</v>
      </c>
      <c r="K14" t="s">
        <v>68</v>
      </c>
      <c r="L14" t="s">
        <v>2058</v>
      </c>
      <c r="M14" t="s">
        <v>2059</v>
      </c>
      <c r="N14">
        <v>0</v>
      </c>
      <c r="O14">
        <v>0</v>
      </c>
      <c r="P14">
        <v>0</v>
      </c>
      <c r="Q14">
        <v>1440</v>
      </c>
      <c r="R14">
        <v>0</v>
      </c>
      <c r="S14">
        <v>0</v>
      </c>
      <c r="T14">
        <v>0</v>
      </c>
      <c r="U14">
        <v>0</v>
      </c>
      <c r="V14">
        <v>0</v>
      </c>
      <c r="W14">
        <v>0</v>
      </c>
      <c r="X14">
        <v>0</v>
      </c>
      <c r="Y14">
        <v>0</v>
      </c>
      <c r="Z14">
        <v>0</v>
      </c>
      <c r="AA14">
        <v>0</v>
      </c>
      <c r="AB14">
        <v>0</v>
      </c>
      <c r="AC14">
        <v>0</v>
      </c>
      <c r="AD14">
        <v>0</v>
      </c>
      <c r="AE14">
        <v>0</v>
      </c>
      <c r="AF14">
        <v>0</v>
      </c>
      <c r="AG14" t="s">
        <v>399</v>
      </c>
      <c r="AH14" s="21" t="s">
        <v>569</v>
      </c>
      <c r="AI14" s="21">
        <v>345.36</v>
      </c>
      <c r="AJ14" s="21">
        <v>100</v>
      </c>
      <c r="AK14" s="21" t="s">
        <v>2060</v>
      </c>
      <c r="AL14" t="s">
        <v>75</v>
      </c>
      <c r="AM14" t="s">
        <v>2030</v>
      </c>
    </row>
    <row r="15" spans="1:39" x14ac:dyDescent="0.35">
      <c r="A15" t="s">
        <v>2077</v>
      </c>
      <c r="B15" t="s">
        <v>2080</v>
      </c>
      <c r="C15" t="s">
        <v>100</v>
      </c>
      <c r="D15" t="s">
        <v>2081</v>
      </c>
      <c r="E15" t="s">
        <v>560</v>
      </c>
      <c r="F15">
        <v>1</v>
      </c>
      <c r="G15" t="s">
        <v>2055</v>
      </c>
      <c r="H15" t="s">
        <v>2056</v>
      </c>
      <c r="I15" t="s">
        <v>38</v>
      </c>
      <c r="J15" t="s">
        <v>67</v>
      </c>
      <c r="K15" t="s">
        <v>68</v>
      </c>
      <c r="L15" t="s">
        <v>2058</v>
      </c>
      <c r="M15" t="s">
        <v>2059</v>
      </c>
      <c r="N15">
        <v>2</v>
      </c>
      <c r="O15">
        <v>3</v>
      </c>
      <c r="P15">
        <v>0.21</v>
      </c>
      <c r="Q15">
        <v>1440</v>
      </c>
      <c r="R15">
        <v>1</v>
      </c>
      <c r="S15">
        <v>1</v>
      </c>
      <c r="T15">
        <v>7.0000000000000007E-2</v>
      </c>
      <c r="U15">
        <v>1</v>
      </c>
      <c r="V15">
        <v>2</v>
      </c>
      <c r="W15">
        <v>0.14000000000000001</v>
      </c>
      <c r="X15">
        <v>0</v>
      </c>
      <c r="Y15">
        <v>0</v>
      </c>
      <c r="Z15">
        <v>0</v>
      </c>
      <c r="AA15">
        <v>0</v>
      </c>
      <c r="AB15">
        <v>0</v>
      </c>
      <c r="AC15">
        <v>0</v>
      </c>
      <c r="AD15">
        <v>0</v>
      </c>
      <c r="AE15">
        <v>0</v>
      </c>
      <c r="AF15">
        <v>0</v>
      </c>
      <c r="AG15" t="s">
        <v>400</v>
      </c>
      <c r="AH15" s="21" t="s">
        <v>572</v>
      </c>
      <c r="AI15" s="21">
        <v>345.36</v>
      </c>
      <c r="AJ15" s="21">
        <v>99.791666666666671</v>
      </c>
      <c r="AK15" s="21" t="s">
        <v>2060</v>
      </c>
      <c r="AL15" t="s">
        <v>70</v>
      </c>
      <c r="AM15" t="s">
        <v>2031</v>
      </c>
    </row>
    <row r="16" spans="1:39" x14ac:dyDescent="0.35">
      <c r="A16" t="s">
        <v>2079</v>
      </c>
      <c r="B16" t="s">
        <v>2083</v>
      </c>
      <c r="C16" t="s">
        <v>100</v>
      </c>
      <c r="D16" t="s">
        <v>2081</v>
      </c>
      <c r="E16" t="s">
        <v>560</v>
      </c>
      <c r="F16">
        <v>1</v>
      </c>
      <c r="G16" t="s">
        <v>2055</v>
      </c>
      <c r="H16" t="s">
        <v>2056</v>
      </c>
      <c r="I16" t="s">
        <v>38</v>
      </c>
      <c r="J16" t="s">
        <v>67</v>
      </c>
      <c r="K16" t="s">
        <v>68</v>
      </c>
      <c r="L16" t="s">
        <v>2058</v>
      </c>
      <c r="M16" t="s">
        <v>2059</v>
      </c>
      <c r="N16">
        <v>1</v>
      </c>
      <c r="O16">
        <v>19</v>
      </c>
      <c r="P16">
        <v>1.32</v>
      </c>
      <c r="Q16">
        <v>1440</v>
      </c>
      <c r="R16">
        <v>1</v>
      </c>
      <c r="S16">
        <v>19</v>
      </c>
      <c r="T16">
        <v>1.32</v>
      </c>
      <c r="U16">
        <v>0</v>
      </c>
      <c r="V16">
        <v>0</v>
      </c>
      <c r="W16">
        <v>0</v>
      </c>
      <c r="X16">
        <v>0</v>
      </c>
      <c r="Y16">
        <v>0</v>
      </c>
      <c r="Z16">
        <v>0</v>
      </c>
      <c r="AA16">
        <v>0</v>
      </c>
      <c r="AB16">
        <v>0</v>
      </c>
      <c r="AC16">
        <v>0</v>
      </c>
      <c r="AD16">
        <v>0</v>
      </c>
      <c r="AE16">
        <v>0</v>
      </c>
      <c r="AF16">
        <v>0</v>
      </c>
      <c r="AG16" t="s">
        <v>401</v>
      </c>
      <c r="AH16" s="21" t="s">
        <v>572</v>
      </c>
      <c r="AI16" s="21">
        <v>345.36</v>
      </c>
      <c r="AJ16" s="21">
        <v>98.680555555555557</v>
      </c>
      <c r="AK16" s="21" t="s">
        <v>2060</v>
      </c>
      <c r="AL16" t="s">
        <v>70</v>
      </c>
      <c r="AM16" t="s">
        <v>2031</v>
      </c>
    </row>
    <row r="17" spans="1:39" x14ac:dyDescent="0.35">
      <c r="A17" t="s">
        <v>2082</v>
      </c>
      <c r="B17" t="s">
        <v>2085</v>
      </c>
      <c r="C17" t="s">
        <v>92</v>
      </c>
      <c r="D17" t="s">
        <v>67</v>
      </c>
      <c r="E17" t="s">
        <v>560</v>
      </c>
      <c r="F17">
        <v>1</v>
      </c>
      <c r="G17" t="s">
        <v>2055</v>
      </c>
      <c r="H17" t="s">
        <v>2056</v>
      </c>
      <c r="I17" t="s">
        <v>38</v>
      </c>
      <c r="J17" t="s">
        <v>67</v>
      </c>
      <c r="K17" t="s">
        <v>68</v>
      </c>
      <c r="L17" t="s">
        <v>2058</v>
      </c>
      <c r="M17" t="s">
        <v>2059</v>
      </c>
      <c r="N17">
        <v>3</v>
      </c>
      <c r="O17">
        <v>141</v>
      </c>
      <c r="P17">
        <v>9.7899999999999991</v>
      </c>
      <c r="Q17">
        <v>1440</v>
      </c>
      <c r="R17">
        <v>2</v>
      </c>
      <c r="S17">
        <v>66</v>
      </c>
      <c r="T17">
        <v>4.58</v>
      </c>
      <c r="U17">
        <v>1</v>
      </c>
      <c r="V17">
        <v>75</v>
      </c>
      <c r="W17">
        <v>5.21</v>
      </c>
      <c r="X17">
        <v>0</v>
      </c>
      <c r="Y17">
        <v>0</v>
      </c>
      <c r="Z17">
        <v>0</v>
      </c>
      <c r="AA17">
        <v>0</v>
      </c>
      <c r="AB17">
        <v>0</v>
      </c>
      <c r="AC17">
        <v>0</v>
      </c>
      <c r="AD17">
        <v>0</v>
      </c>
      <c r="AE17">
        <v>0</v>
      </c>
      <c r="AF17">
        <v>0</v>
      </c>
      <c r="AG17" t="s">
        <v>402</v>
      </c>
      <c r="AH17" s="21" t="s">
        <v>572</v>
      </c>
      <c r="AI17" s="21">
        <v>345.36</v>
      </c>
      <c r="AJ17" s="21">
        <v>90.208333333333329</v>
      </c>
      <c r="AK17" s="21" t="s">
        <v>2063</v>
      </c>
      <c r="AL17" t="s">
        <v>70</v>
      </c>
      <c r="AM17" t="s">
        <v>2032</v>
      </c>
    </row>
    <row r="18" spans="1:39" x14ac:dyDescent="0.35">
      <c r="A18" t="s">
        <v>2084</v>
      </c>
      <c r="B18" t="s">
        <v>2087</v>
      </c>
      <c r="C18" t="s">
        <v>92</v>
      </c>
      <c r="D18" t="s">
        <v>67</v>
      </c>
      <c r="E18" t="s">
        <v>560</v>
      </c>
      <c r="F18">
        <v>1</v>
      </c>
      <c r="G18" t="s">
        <v>2055</v>
      </c>
      <c r="H18" t="s">
        <v>2056</v>
      </c>
      <c r="I18" t="s">
        <v>38</v>
      </c>
      <c r="J18" t="s">
        <v>67</v>
      </c>
      <c r="K18" t="s">
        <v>68</v>
      </c>
      <c r="L18" t="s">
        <v>2058</v>
      </c>
      <c r="M18" t="s">
        <v>2059</v>
      </c>
      <c r="N18">
        <v>0</v>
      </c>
      <c r="O18">
        <v>0</v>
      </c>
      <c r="P18">
        <v>0</v>
      </c>
      <c r="Q18">
        <v>1440</v>
      </c>
      <c r="R18">
        <v>0</v>
      </c>
      <c r="S18">
        <v>0</v>
      </c>
      <c r="T18">
        <v>0</v>
      </c>
      <c r="U18">
        <v>0</v>
      </c>
      <c r="V18">
        <v>0</v>
      </c>
      <c r="W18">
        <v>0</v>
      </c>
      <c r="X18">
        <v>0</v>
      </c>
      <c r="Y18">
        <v>0</v>
      </c>
      <c r="Z18">
        <v>0</v>
      </c>
      <c r="AA18">
        <v>0</v>
      </c>
      <c r="AB18">
        <v>0</v>
      </c>
      <c r="AC18">
        <v>0</v>
      </c>
      <c r="AD18">
        <v>0</v>
      </c>
      <c r="AE18">
        <v>0</v>
      </c>
      <c r="AF18">
        <v>0</v>
      </c>
      <c r="AG18" t="s">
        <v>403</v>
      </c>
      <c r="AH18" s="21" t="s">
        <v>572</v>
      </c>
      <c r="AI18" s="21">
        <v>345.36</v>
      </c>
      <c r="AJ18" s="21">
        <v>100</v>
      </c>
      <c r="AK18" s="21" t="s">
        <v>2060</v>
      </c>
      <c r="AL18" t="s">
        <v>70</v>
      </c>
      <c r="AM18" t="s">
        <v>2033</v>
      </c>
    </row>
    <row r="19" spans="1:39" x14ac:dyDescent="0.35">
      <c r="A19" t="s">
        <v>2086</v>
      </c>
      <c r="B19" t="s">
        <v>2089</v>
      </c>
      <c r="C19" t="s">
        <v>92</v>
      </c>
      <c r="D19" t="s">
        <v>67</v>
      </c>
      <c r="E19" t="s">
        <v>560</v>
      </c>
      <c r="F19">
        <v>1</v>
      </c>
      <c r="G19" t="s">
        <v>2055</v>
      </c>
      <c r="H19" t="s">
        <v>2056</v>
      </c>
      <c r="I19" t="s">
        <v>38</v>
      </c>
      <c r="J19" t="s">
        <v>67</v>
      </c>
      <c r="K19" t="s">
        <v>68</v>
      </c>
      <c r="L19" t="s">
        <v>2058</v>
      </c>
      <c r="M19" t="s">
        <v>2059</v>
      </c>
      <c r="N19">
        <v>2</v>
      </c>
      <c r="O19">
        <v>37</v>
      </c>
      <c r="P19">
        <v>2.57</v>
      </c>
      <c r="Q19">
        <v>1440</v>
      </c>
      <c r="R19">
        <v>1</v>
      </c>
      <c r="S19">
        <v>6</v>
      </c>
      <c r="T19">
        <v>0.42</v>
      </c>
      <c r="U19">
        <v>1</v>
      </c>
      <c r="V19">
        <v>31</v>
      </c>
      <c r="W19">
        <v>2.15</v>
      </c>
      <c r="X19">
        <v>0</v>
      </c>
      <c r="Y19">
        <v>0</v>
      </c>
      <c r="Z19">
        <v>0</v>
      </c>
      <c r="AA19">
        <v>0</v>
      </c>
      <c r="AB19">
        <v>0</v>
      </c>
      <c r="AC19">
        <v>0</v>
      </c>
      <c r="AD19">
        <v>0</v>
      </c>
      <c r="AE19">
        <v>0</v>
      </c>
      <c r="AF19">
        <v>0</v>
      </c>
      <c r="AG19" t="s">
        <v>404</v>
      </c>
      <c r="AH19" s="21" t="s">
        <v>572</v>
      </c>
      <c r="AI19" s="21">
        <v>345.36</v>
      </c>
      <c r="AJ19" s="21">
        <v>97.430555555555557</v>
      </c>
      <c r="AK19" s="21" t="s">
        <v>2060</v>
      </c>
      <c r="AL19" t="s">
        <v>70</v>
      </c>
      <c r="AM19" t="s">
        <v>2033</v>
      </c>
    </row>
    <row r="20" spans="1:39" x14ac:dyDescent="0.35">
      <c r="A20" t="s">
        <v>2088</v>
      </c>
      <c r="B20" t="s">
        <v>2091</v>
      </c>
      <c r="C20" t="s">
        <v>92</v>
      </c>
      <c r="D20" t="s">
        <v>67</v>
      </c>
      <c r="E20" t="s">
        <v>560</v>
      </c>
      <c r="F20">
        <v>1</v>
      </c>
      <c r="G20" t="s">
        <v>2055</v>
      </c>
      <c r="H20" t="s">
        <v>2056</v>
      </c>
      <c r="I20" t="s">
        <v>38</v>
      </c>
      <c r="J20" t="s">
        <v>67</v>
      </c>
      <c r="K20" t="s">
        <v>68</v>
      </c>
      <c r="L20" t="s">
        <v>2058</v>
      </c>
      <c r="M20" t="s">
        <v>2059</v>
      </c>
      <c r="N20">
        <v>1</v>
      </c>
      <c r="O20">
        <v>20</v>
      </c>
      <c r="P20">
        <v>1.39</v>
      </c>
      <c r="Q20">
        <v>1440</v>
      </c>
      <c r="R20">
        <v>1</v>
      </c>
      <c r="S20">
        <v>20</v>
      </c>
      <c r="T20">
        <v>1.39</v>
      </c>
      <c r="U20">
        <v>0</v>
      </c>
      <c r="V20">
        <v>0</v>
      </c>
      <c r="W20">
        <v>0</v>
      </c>
      <c r="X20">
        <v>0</v>
      </c>
      <c r="Y20">
        <v>0</v>
      </c>
      <c r="Z20">
        <v>0</v>
      </c>
      <c r="AA20">
        <v>0</v>
      </c>
      <c r="AB20">
        <v>0</v>
      </c>
      <c r="AC20">
        <v>0</v>
      </c>
      <c r="AD20">
        <v>0</v>
      </c>
      <c r="AE20">
        <v>0</v>
      </c>
      <c r="AF20">
        <v>0</v>
      </c>
      <c r="AG20" t="s">
        <v>405</v>
      </c>
      <c r="AH20" s="21" t="s">
        <v>572</v>
      </c>
      <c r="AI20" s="21">
        <v>345.36</v>
      </c>
      <c r="AJ20" s="21">
        <v>98.611111111111114</v>
      </c>
      <c r="AK20" s="21" t="s">
        <v>2063</v>
      </c>
      <c r="AL20" t="s">
        <v>70</v>
      </c>
      <c r="AM20" t="s">
        <v>2033</v>
      </c>
    </row>
    <row r="21" spans="1:39" x14ac:dyDescent="0.35">
      <c r="A21" t="s">
        <v>2090</v>
      </c>
      <c r="B21" t="s">
        <v>2093</v>
      </c>
      <c r="C21" t="s">
        <v>92</v>
      </c>
      <c r="D21" t="s">
        <v>2094</v>
      </c>
      <c r="E21" t="s">
        <v>119</v>
      </c>
      <c r="F21">
        <v>1</v>
      </c>
      <c r="G21" t="s">
        <v>2055</v>
      </c>
      <c r="H21" t="s">
        <v>2056</v>
      </c>
      <c r="I21" t="s">
        <v>38</v>
      </c>
      <c r="J21" t="s">
        <v>67</v>
      </c>
      <c r="K21" t="s">
        <v>68</v>
      </c>
      <c r="L21" t="s">
        <v>2058</v>
      </c>
      <c r="M21" t="s">
        <v>2059</v>
      </c>
      <c r="N21">
        <v>0</v>
      </c>
      <c r="O21">
        <v>0</v>
      </c>
      <c r="P21">
        <v>0</v>
      </c>
      <c r="Q21">
        <v>1440</v>
      </c>
      <c r="R21">
        <v>0</v>
      </c>
      <c r="S21">
        <v>0</v>
      </c>
      <c r="T21">
        <v>0</v>
      </c>
      <c r="U21">
        <v>0</v>
      </c>
      <c r="V21">
        <v>0</v>
      </c>
      <c r="W21">
        <v>0</v>
      </c>
      <c r="X21">
        <v>0</v>
      </c>
      <c r="Y21">
        <v>0</v>
      </c>
      <c r="Z21">
        <v>0</v>
      </c>
      <c r="AA21">
        <v>0</v>
      </c>
      <c r="AB21">
        <v>0</v>
      </c>
      <c r="AC21">
        <v>0</v>
      </c>
      <c r="AD21">
        <v>0</v>
      </c>
      <c r="AE21">
        <v>0</v>
      </c>
      <c r="AF21">
        <v>0</v>
      </c>
      <c r="AG21" t="s">
        <v>406</v>
      </c>
      <c r="AH21" s="21" t="s">
        <v>572</v>
      </c>
      <c r="AI21" s="21">
        <v>345.36</v>
      </c>
      <c r="AJ21" s="21">
        <v>100</v>
      </c>
      <c r="AK21" s="21" t="s">
        <v>2060</v>
      </c>
      <c r="AL21" t="s">
        <v>70</v>
      </c>
      <c r="AM21" t="s">
        <v>2030</v>
      </c>
    </row>
    <row r="22" spans="1:39" x14ac:dyDescent="0.35">
      <c r="A22" t="s">
        <v>2092</v>
      </c>
      <c r="B22" t="s">
        <v>2096</v>
      </c>
      <c r="C22" t="s">
        <v>92</v>
      </c>
      <c r="D22" t="s">
        <v>2094</v>
      </c>
      <c r="E22" t="s">
        <v>119</v>
      </c>
      <c r="F22">
        <v>1</v>
      </c>
      <c r="G22" t="s">
        <v>2055</v>
      </c>
      <c r="H22" t="s">
        <v>2056</v>
      </c>
      <c r="I22" t="s">
        <v>38</v>
      </c>
      <c r="J22" t="s">
        <v>67</v>
      </c>
      <c r="K22" t="s">
        <v>68</v>
      </c>
      <c r="L22" t="s">
        <v>2058</v>
      </c>
      <c r="M22" t="s">
        <v>2059</v>
      </c>
      <c r="N22">
        <v>0</v>
      </c>
      <c r="O22">
        <v>0</v>
      </c>
      <c r="P22">
        <v>0</v>
      </c>
      <c r="Q22">
        <v>1440</v>
      </c>
      <c r="R22">
        <v>0</v>
      </c>
      <c r="S22">
        <v>0</v>
      </c>
      <c r="T22">
        <v>0</v>
      </c>
      <c r="U22">
        <v>0</v>
      </c>
      <c r="V22">
        <v>0</v>
      </c>
      <c r="W22">
        <v>0</v>
      </c>
      <c r="X22">
        <v>0</v>
      </c>
      <c r="Y22">
        <v>0</v>
      </c>
      <c r="Z22">
        <v>0</v>
      </c>
      <c r="AA22">
        <v>0</v>
      </c>
      <c r="AB22">
        <v>0</v>
      </c>
      <c r="AC22">
        <v>0</v>
      </c>
      <c r="AD22">
        <v>0</v>
      </c>
      <c r="AE22">
        <v>0</v>
      </c>
      <c r="AF22">
        <v>0</v>
      </c>
      <c r="AG22" t="s">
        <v>407</v>
      </c>
      <c r="AH22" s="21" t="s">
        <v>572</v>
      </c>
      <c r="AI22" s="21">
        <v>345.36</v>
      </c>
      <c r="AJ22" s="21">
        <v>100</v>
      </c>
      <c r="AK22" s="21" t="s">
        <v>2060</v>
      </c>
      <c r="AL22" t="s">
        <v>70</v>
      </c>
      <c r="AM22" t="s">
        <v>2031</v>
      </c>
    </row>
    <row r="23" spans="1:39" x14ac:dyDescent="0.35">
      <c r="A23" t="s">
        <v>2095</v>
      </c>
      <c r="B23" t="s">
        <v>2098</v>
      </c>
      <c r="C23" t="s">
        <v>92</v>
      </c>
      <c r="D23" t="s">
        <v>2094</v>
      </c>
      <c r="E23" t="s">
        <v>119</v>
      </c>
      <c r="F23">
        <v>1</v>
      </c>
      <c r="G23" t="s">
        <v>2055</v>
      </c>
      <c r="H23" t="s">
        <v>2056</v>
      </c>
      <c r="I23" t="s">
        <v>38</v>
      </c>
      <c r="J23" t="s">
        <v>67</v>
      </c>
      <c r="K23" t="s">
        <v>68</v>
      </c>
      <c r="L23" t="s">
        <v>2058</v>
      </c>
      <c r="M23" t="s">
        <v>2059</v>
      </c>
      <c r="N23">
        <v>0</v>
      </c>
      <c r="O23">
        <v>0</v>
      </c>
      <c r="P23">
        <v>0</v>
      </c>
      <c r="Q23">
        <v>1440</v>
      </c>
      <c r="R23">
        <v>0</v>
      </c>
      <c r="S23">
        <v>0</v>
      </c>
      <c r="T23">
        <v>0</v>
      </c>
      <c r="U23">
        <v>0</v>
      </c>
      <c r="V23">
        <v>0</v>
      </c>
      <c r="W23">
        <v>0</v>
      </c>
      <c r="X23">
        <v>0</v>
      </c>
      <c r="Y23">
        <v>0</v>
      </c>
      <c r="Z23">
        <v>0</v>
      </c>
      <c r="AA23">
        <v>0</v>
      </c>
      <c r="AB23">
        <v>0</v>
      </c>
      <c r="AC23">
        <v>0</v>
      </c>
      <c r="AD23">
        <v>0</v>
      </c>
      <c r="AE23">
        <v>0</v>
      </c>
      <c r="AF23">
        <v>0</v>
      </c>
      <c r="AG23" t="s">
        <v>408</v>
      </c>
      <c r="AH23" s="21" t="s">
        <v>572</v>
      </c>
      <c r="AI23" s="21">
        <v>345.36</v>
      </c>
      <c r="AJ23" s="21">
        <v>100</v>
      </c>
      <c r="AK23" s="21" t="s">
        <v>2060</v>
      </c>
      <c r="AL23" t="s">
        <v>70</v>
      </c>
      <c r="AM23" t="s">
        <v>2031</v>
      </c>
    </row>
    <row r="24" spans="1:39" x14ac:dyDescent="0.35">
      <c r="A24" t="s">
        <v>2097</v>
      </c>
      <c r="B24" t="s">
        <v>2100</v>
      </c>
      <c r="C24" t="s">
        <v>66</v>
      </c>
      <c r="D24" t="s">
        <v>2101</v>
      </c>
      <c r="E24" t="s">
        <v>560</v>
      </c>
      <c r="F24">
        <v>1</v>
      </c>
      <c r="G24" t="s">
        <v>2055</v>
      </c>
      <c r="H24" t="s">
        <v>2056</v>
      </c>
      <c r="I24" t="s">
        <v>38</v>
      </c>
      <c r="J24" t="s">
        <v>67</v>
      </c>
      <c r="K24" t="s">
        <v>68</v>
      </c>
      <c r="L24" t="s">
        <v>2058</v>
      </c>
      <c r="M24" t="s">
        <v>2059</v>
      </c>
      <c r="N24">
        <v>1</v>
      </c>
      <c r="O24">
        <v>20</v>
      </c>
      <c r="P24">
        <v>1.39</v>
      </c>
      <c r="Q24">
        <v>1440</v>
      </c>
      <c r="R24">
        <v>1</v>
      </c>
      <c r="S24">
        <v>20</v>
      </c>
      <c r="T24">
        <v>1.39</v>
      </c>
      <c r="U24">
        <v>0</v>
      </c>
      <c r="V24">
        <v>0</v>
      </c>
      <c r="W24">
        <v>0</v>
      </c>
      <c r="X24">
        <v>0</v>
      </c>
      <c r="Y24">
        <v>0</v>
      </c>
      <c r="Z24">
        <v>0</v>
      </c>
      <c r="AA24">
        <v>0</v>
      </c>
      <c r="AB24">
        <v>0</v>
      </c>
      <c r="AC24">
        <v>0</v>
      </c>
      <c r="AD24">
        <v>0</v>
      </c>
      <c r="AE24">
        <v>0</v>
      </c>
      <c r="AF24">
        <v>0</v>
      </c>
      <c r="AG24" t="s">
        <v>409</v>
      </c>
      <c r="AH24" s="21" t="s">
        <v>572</v>
      </c>
      <c r="AI24" s="21">
        <v>345.36</v>
      </c>
      <c r="AJ24" s="21">
        <v>98.611111111111114</v>
      </c>
      <c r="AK24" s="21" t="s">
        <v>2063</v>
      </c>
      <c r="AL24" t="s">
        <v>70</v>
      </c>
      <c r="AM24" t="s">
        <v>2031</v>
      </c>
    </row>
    <row r="25" spans="1:39" x14ac:dyDescent="0.35">
      <c r="A25" t="s">
        <v>2099</v>
      </c>
      <c r="B25" t="s">
        <v>2103</v>
      </c>
      <c r="C25" t="s">
        <v>66</v>
      </c>
      <c r="D25" t="s">
        <v>2101</v>
      </c>
      <c r="E25" t="s">
        <v>560</v>
      </c>
      <c r="F25">
        <v>1</v>
      </c>
      <c r="G25" t="s">
        <v>2055</v>
      </c>
      <c r="H25" t="s">
        <v>2056</v>
      </c>
      <c r="I25" t="s">
        <v>38</v>
      </c>
      <c r="J25" t="s">
        <v>67</v>
      </c>
      <c r="K25" t="s">
        <v>68</v>
      </c>
      <c r="L25" t="s">
        <v>2058</v>
      </c>
      <c r="M25" t="s">
        <v>2059</v>
      </c>
      <c r="N25">
        <v>0</v>
      </c>
      <c r="O25">
        <v>0</v>
      </c>
      <c r="P25">
        <v>0</v>
      </c>
      <c r="Q25">
        <v>1440</v>
      </c>
      <c r="R25">
        <v>0</v>
      </c>
      <c r="S25">
        <v>0</v>
      </c>
      <c r="T25">
        <v>0</v>
      </c>
      <c r="U25">
        <v>0</v>
      </c>
      <c r="V25">
        <v>0</v>
      </c>
      <c r="W25">
        <v>0</v>
      </c>
      <c r="X25">
        <v>0</v>
      </c>
      <c r="Y25">
        <v>0</v>
      </c>
      <c r="Z25">
        <v>0</v>
      </c>
      <c r="AA25">
        <v>0</v>
      </c>
      <c r="AB25">
        <v>0</v>
      </c>
      <c r="AC25">
        <v>0</v>
      </c>
      <c r="AD25">
        <v>0</v>
      </c>
      <c r="AE25">
        <v>0</v>
      </c>
      <c r="AF25">
        <v>0</v>
      </c>
      <c r="AG25" t="s">
        <v>410</v>
      </c>
      <c r="AH25" s="21" t="s">
        <v>572</v>
      </c>
      <c r="AI25" s="21">
        <v>345.36</v>
      </c>
      <c r="AJ25" s="21">
        <v>100</v>
      </c>
      <c r="AK25" s="21" t="s">
        <v>2060</v>
      </c>
      <c r="AL25" t="s">
        <v>70</v>
      </c>
      <c r="AM25" t="s">
        <v>2031</v>
      </c>
    </row>
    <row r="26" spans="1:39" x14ac:dyDescent="0.35">
      <c r="A26" t="s">
        <v>2102</v>
      </c>
      <c r="B26" t="s">
        <v>2105</v>
      </c>
      <c r="C26" t="s">
        <v>100</v>
      </c>
      <c r="D26" t="s">
        <v>2106</v>
      </c>
      <c r="E26" t="s">
        <v>119</v>
      </c>
      <c r="F26">
        <v>1</v>
      </c>
      <c r="G26" t="s">
        <v>2055</v>
      </c>
      <c r="H26" t="s">
        <v>2056</v>
      </c>
      <c r="I26" t="s">
        <v>38</v>
      </c>
      <c r="J26" t="s">
        <v>67</v>
      </c>
      <c r="K26" t="s">
        <v>68</v>
      </c>
      <c r="L26" t="s">
        <v>2058</v>
      </c>
      <c r="M26" t="s">
        <v>2059</v>
      </c>
      <c r="N26">
        <v>0</v>
      </c>
      <c r="O26">
        <v>0</v>
      </c>
      <c r="P26">
        <v>0</v>
      </c>
      <c r="Q26">
        <v>1440</v>
      </c>
      <c r="R26">
        <v>0</v>
      </c>
      <c r="S26">
        <v>0</v>
      </c>
      <c r="T26">
        <v>0</v>
      </c>
      <c r="U26">
        <v>0</v>
      </c>
      <c r="V26">
        <v>0</v>
      </c>
      <c r="W26">
        <v>0</v>
      </c>
      <c r="X26">
        <v>0</v>
      </c>
      <c r="Y26">
        <v>0</v>
      </c>
      <c r="Z26">
        <v>0</v>
      </c>
      <c r="AA26">
        <v>0</v>
      </c>
      <c r="AB26">
        <v>0</v>
      </c>
      <c r="AC26">
        <v>0</v>
      </c>
      <c r="AD26">
        <v>0</v>
      </c>
      <c r="AE26">
        <v>0</v>
      </c>
      <c r="AF26">
        <v>0</v>
      </c>
      <c r="AG26" t="s">
        <v>411</v>
      </c>
      <c r="AH26" s="21" t="s">
        <v>572</v>
      </c>
      <c r="AI26" s="21">
        <v>345.36</v>
      </c>
      <c r="AJ26" s="21">
        <v>100</v>
      </c>
      <c r="AK26" s="21" t="s">
        <v>2060</v>
      </c>
      <c r="AL26" t="s">
        <v>70</v>
      </c>
      <c r="AM26" t="s">
        <v>2031</v>
      </c>
    </row>
    <row r="27" spans="1:39" x14ac:dyDescent="0.35">
      <c r="A27" t="s">
        <v>2104</v>
      </c>
      <c r="B27" t="s">
        <v>2108</v>
      </c>
      <c r="C27" t="s">
        <v>117</v>
      </c>
      <c r="D27" t="s">
        <v>2109</v>
      </c>
      <c r="E27" t="s">
        <v>560</v>
      </c>
      <c r="F27">
        <v>1</v>
      </c>
      <c r="G27" t="s">
        <v>2055</v>
      </c>
      <c r="H27" t="s">
        <v>2056</v>
      </c>
      <c r="I27" t="s">
        <v>38</v>
      </c>
      <c r="J27" t="s">
        <v>67</v>
      </c>
      <c r="K27" t="s">
        <v>68</v>
      </c>
      <c r="L27" t="s">
        <v>2058</v>
      </c>
      <c r="M27" t="s">
        <v>2059</v>
      </c>
      <c r="N27">
        <v>0</v>
      </c>
      <c r="O27">
        <v>0</v>
      </c>
      <c r="P27">
        <v>0</v>
      </c>
      <c r="Q27">
        <v>1440</v>
      </c>
      <c r="R27">
        <v>0</v>
      </c>
      <c r="S27">
        <v>0</v>
      </c>
      <c r="T27">
        <v>0</v>
      </c>
      <c r="U27">
        <v>0</v>
      </c>
      <c r="V27">
        <v>0</v>
      </c>
      <c r="W27">
        <v>0</v>
      </c>
      <c r="X27">
        <v>0</v>
      </c>
      <c r="Y27">
        <v>0</v>
      </c>
      <c r="Z27">
        <v>0</v>
      </c>
      <c r="AA27">
        <v>0</v>
      </c>
      <c r="AB27">
        <v>0</v>
      </c>
      <c r="AC27">
        <v>0</v>
      </c>
      <c r="AD27">
        <v>0</v>
      </c>
      <c r="AE27">
        <v>0</v>
      </c>
      <c r="AF27">
        <v>0</v>
      </c>
      <c r="AG27" t="s">
        <v>412</v>
      </c>
      <c r="AH27" s="21" t="s">
        <v>572</v>
      </c>
      <c r="AI27" s="21">
        <v>345.36</v>
      </c>
      <c r="AJ27" s="21">
        <v>100</v>
      </c>
      <c r="AK27" s="21" t="s">
        <v>2060</v>
      </c>
      <c r="AL27" t="s">
        <v>70</v>
      </c>
      <c r="AM27" t="s">
        <v>2031</v>
      </c>
    </row>
    <row r="28" spans="1:39" x14ac:dyDescent="0.35">
      <c r="A28" t="s">
        <v>2107</v>
      </c>
      <c r="B28" t="s">
        <v>2111</v>
      </c>
      <c r="C28" t="s">
        <v>117</v>
      </c>
      <c r="D28" t="s">
        <v>2109</v>
      </c>
      <c r="E28" t="s">
        <v>560</v>
      </c>
      <c r="F28">
        <v>1</v>
      </c>
      <c r="G28" t="s">
        <v>2055</v>
      </c>
      <c r="H28" t="s">
        <v>2056</v>
      </c>
      <c r="I28" t="s">
        <v>38</v>
      </c>
      <c r="J28" t="s">
        <v>67</v>
      </c>
      <c r="K28" t="s">
        <v>68</v>
      </c>
      <c r="L28" t="s">
        <v>2058</v>
      </c>
      <c r="M28" t="s">
        <v>2059</v>
      </c>
      <c r="N28">
        <v>0</v>
      </c>
      <c r="O28">
        <v>0</v>
      </c>
      <c r="P28">
        <v>0</v>
      </c>
      <c r="Q28">
        <v>1440</v>
      </c>
      <c r="R28">
        <v>0</v>
      </c>
      <c r="S28">
        <v>0</v>
      </c>
      <c r="T28">
        <v>0</v>
      </c>
      <c r="U28">
        <v>0</v>
      </c>
      <c r="V28">
        <v>0</v>
      </c>
      <c r="W28">
        <v>0</v>
      </c>
      <c r="X28">
        <v>0</v>
      </c>
      <c r="Y28">
        <v>0</v>
      </c>
      <c r="Z28">
        <v>0</v>
      </c>
      <c r="AA28">
        <v>0</v>
      </c>
      <c r="AB28">
        <v>0</v>
      </c>
      <c r="AC28">
        <v>0</v>
      </c>
      <c r="AD28">
        <v>0</v>
      </c>
      <c r="AE28">
        <v>0</v>
      </c>
      <c r="AF28">
        <v>0</v>
      </c>
      <c r="AG28" t="s">
        <v>413</v>
      </c>
      <c r="AH28" s="21" t="s">
        <v>572</v>
      </c>
      <c r="AI28" s="21">
        <v>345.36</v>
      </c>
      <c r="AJ28" s="21">
        <v>100</v>
      </c>
      <c r="AK28" s="21" t="s">
        <v>2060</v>
      </c>
      <c r="AL28" t="s">
        <v>70</v>
      </c>
      <c r="AM28" t="s">
        <v>2031</v>
      </c>
    </row>
    <row r="29" spans="1:39" x14ac:dyDescent="0.35">
      <c r="A29" t="s">
        <v>2110</v>
      </c>
      <c r="B29" t="s">
        <v>2113</v>
      </c>
      <c r="C29" t="s">
        <v>117</v>
      </c>
      <c r="D29" t="s">
        <v>2109</v>
      </c>
      <c r="E29" t="s">
        <v>560</v>
      </c>
      <c r="F29">
        <v>1</v>
      </c>
      <c r="G29" t="s">
        <v>2055</v>
      </c>
      <c r="H29" t="s">
        <v>2056</v>
      </c>
      <c r="I29" t="s">
        <v>38</v>
      </c>
      <c r="J29" t="s">
        <v>67</v>
      </c>
      <c r="K29" t="s">
        <v>68</v>
      </c>
      <c r="L29" t="s">
        <v>2058</v>
      </c>
      <c r="M29" t="s">
        <v>2059</v>
      </c>
      <c r="N29">
        <v>0</v>
      </c>
      <c r="O29">
        <v>0</v>
      </c>
      <c r="P29">
        <v>0</v>
      </c>
      <c r="Q29">
        <v>1440</v>
      </c>
      <c r="R29">
        <v>0</v>
      </c>
      <c r="S29">
        <v>0</v>
      </c>
      <c r="T29">
        <v>0</v>
      </c>
      <c r="U29">
        <v>0</v>
      </c>
      <c r="V29">
        <v>0</v>
      </c>
      <c r="W29">
        <v>0</v>
      </c>
      <c r="X29">
        <v>0</v>
      </c>
      <c r="Y29">
        <v>0</v>
      </c>
      <c r="Z29">
        <v>0</v>
      </c>
      <c r="AA29">
        <v>0</v>
      </c>
      <c r="AB29">
        <v>0</v>
      </c>
      <c r="AC29">
        <v>0</v>
      </c>
      <c r="AD29">
        <v>0</v>
      </c>
      <c r="AE29">
        <v>0</v>
      </c>
      <c r="AF29">
        <v>0</v>
      </c>
      <c r="AG29" t="s">
        <v>414</v>
      </c>
      <c r="AH29" s="21" t="s">
        <v>572</v>
      </c>
      <c r="AI29" s="21">
        <v>345.36</v>
      </c>
      <c r="AJ29" s="21">
        <v>100</v>
      </c>
      <c r="AK29" s="21" t="s">
        <v>2063</v>
      </c>
      <c r="AL29" t="s">
        <v>70</v>
      </c>
      <c r="AM29" t="s">
        <v>2030</v>
      </c>
    </row>
    <row r="30" spans="1:39" x14ac:dyDescent="0.35">
      <c r="A30" t="s">
        <v>2112</v>
      </c>
      <c r="B30" t="s">
        <v>2115</v>
      </c>
      <c r="C30" t="s">
        <v>117</v>
      </c>
      <c r="D30" t="s">
        <v>2109</v>
      </c>
      <c r="E30" t="s">
        <v>560</v>
      </c>
      <c r="F30">
        <v>1</v>
      </c>
      <c r="G30" t="s">
        <v>2055</v>
      </c>
      <c r="H30" t="s">
        <v>2056</v>
      </c>
      <c r="I30" t="s">
        <v>38</v>
      </c>
      <c r="J30" t="s">
        <v>67</v>
      </c>
      <c r="K30" t="s">
        <v>68</v>
      </c>
      <c r="L30" t="s">
        <v>2058</v>
      </c>
      <c r="M30" t="s">
        <v>2059</v>
      </c>
      <c r="N30">
        <v>0</v>
      </c>
      <c r="O30">
        <v>0</v>
      </c>
      <c r="P30">
        <v>0</v>
      </c>
      <c r="Q30">
        <v>1440</v>
      </c>
      <c r="R30">
        <v>0</v>
      </c>
      <c r="S30">
        <v>0</v>
      </c>
      <c r="T30">
        <v>0</v>
      </c>
      <c r="U30">
        <v>0</v>
      </c>
      <c r="V30">
        <v>0</v>
      </c>
      <c r="W30">
        <v>0</v>
      </c>
      <c r="X30">
        <v>0</v>
      </c>
      <c r="Y30">
        <v>0</v>
      </c>
      <c r="Z30">
        <v>0</v>
      </c>
      <c r="AA30">
        <v>0</v>
      </c>
      <c r="AB30">
        <v>0</v>
      </c>
      <c r="AC30">
        <v>0</v>
      </c>
      <c r="AD30">
        <v>0</v>
      </c>
      <c r="AE30">
        <v>0</v>
      </c>
      <c r="AF30">
        <v>0</v>
      </c>
      <c r="AG30" t="s">
        <v>415</v>
      </c>
      <c r="AH30" s="21" t="s">
        <v>572</v>
      </c>
      <c r="AI30" s="21">
        <v>345.36</v>
      </c>
      <c r="AJ30" s="21">
        <v>100</v>
      </c>
      <c r="AK30" s="21" t="s">
        <v>2060</v>
      </c>
      <c r="AL30" t="s">
        <v>70</v>
      </c>
      <c r="AM30" t="s">
        <v>2031</v>
      </c>
    </row>
    <row r="31" spans="1:39" x14ac:dyDescent="0.35">
      <c r="A31" t="s">
        <v>3385</v>
      </c>
      <c r="B31" t="s">
        <v>2117</v>
      </c>
      <c r="C31" t="s">
        <v>111</v>
      </c>
      <c r="D31" t="s">
        <v>2118</v>
      </c>
      <c r="E31" t="s">
        <v>136</v>
      </c>
      <c r="F31">
        <v>4</v>
      </c>
      <c r="G31" t="s">
        <v>2055</v>
      </c>
      <c r="H31" t="s">
        <v>2056</v>
      </c>
      <c r="I31" t="s">
        <v>38</v>
      </c>
      <c r="J31" t="s">
        <v>113</v>
      </c>
      <c r="K31" t="s">
        <v>68</v>
      </c>
      <c r="L31" t="s">
        <v>2058</v>
      </c>
      <c r="M31" t="s">
        <v>2059</v>
      </c>
      <c r="N31">
        <v>0</v>
      </c>
      <c r="O31">
        <v>0</v>
      </c>
      <c r="P31">
        <v>0</v>
      </c>
      <c r="Q31">
        <v>1440</v>
      </c>
      <c r="R31">
        <v>0</v>
      </c>
      <c r="S31">
        <v>0</v>
      </c>
      <c r="T31">
        <v>0</v>
      </c>
      <c r="U31">
        <v>0</v>
      </c>
      <c r="V31">
        <v>0</v>
      </c>
      <c r="W31">
        <v>0</v>
      </c>
      <c r="X31">
        <v>0</v>
      </c>
      <c r="Y31">
        <v>0</v>
      </c>
      <c r="Z31">
        <v>0</v>
      </c>
      <c r="AA31">
        <v>0</v>
      </c>
      <c r="AB31">
        <v>0</v>
      </c>
      <c r="AC31">
        <v>0</v>
      </c>
      <c r="AD31">
        <v>0</v>
      </c>
      <c r="AE31">
        <v>0</v>
      </c>
      <c r="AF31">
        <v>0</v>
      </c>
      <c r="AG31" t="s">
        <v>416</v>
      </c>
      <c r="AH31" s="21" t="s">
        <v>571</v>
      </c>
      <c r="AI31" s="21">
        <v>345.36</v>
      </c>
      <c r="AJ31" s="21">
        <v>100</v>
      </c>
      <c r="AK31" s="21" t="s">
        <v>2063</v>
      </c>
      <c r="AL31" t="s">
        <v>115</v>
      </c>
      <c r="AM31" t="s">
        <v>2031</v>
      </c>
    </row>
    <row r="32" spans="1:39" x14ac:dyDescent="0.35">
      <c r="A32" t="s">
        <v>3459</v>
      </c>
      <c r="B32" t="s">
        <v>2120</v>
      </c>
      <c r="C32" t="s">
        <v>128</v>
      </c>
      <c r="D32" t="s">
        <v>2121</v>
      </c>
      <c r="E32" t="s">
        <v>112</v>
      </c>
      <c r="F32">
        <v>2</v>
      </c>
      <c r="G32" t="s">
        <v>2055</v>
      </c>
      <c r="H32" t="s">
        <v>2056</v>
      </c>
      <c r="I32" t="s">
        <v>38</v>
      </c>
      <c r="J32" t="s">
        <v>113</v>
      </c>
      <c r="K32" t="s">
        <v>68</v>
      </c>
      <c r="L32" t="s">
        <v>2058</v>
      </c>
      <c r="M32" t="s">
        <v>2059</v>
      </c>
      <c r="N32">
        <v>0</v>
      </c>
      <c r="O32">
        <v>0</v>
      </c>
      <c r="P32">
        <v>0</v>
      </c>
      <c r="Q32">
        <v>1440</v>
      </c>
      <c r="R32">
        <v>0</v>
      </c>
      <c r="S32">
        <v>0</v>
      </c>
      <c r="T32">
        <v>0</v>
      </c>
      <c r="U32">
        <v>0</v>
      </c>
      <c r="V32">
        <v>0</v>
      </c>
      <c r="W32">
        <v>0</v>
      </c>
      <c r="X32">
        <v>0</v>
      </c>
      <c r="Y32">
        <v>0</v>
      </c>
      <c r="Z32">
        <v>0</v>
      </c>
      <c r="AA32">
        <v>0</v>
      </c>
      <c r="AB32">
        <v>0</v>
      </c>
      <c r="AC32">
        <v>0</v>
      </c>
      <c r="AD32">
        <v>0</v>
      </c>
      <c r="AE32">
        <v>0</v>
      </c>
      <c r="AF32">
        <v>0</v>
      </c>
      <c r="AG32" t="s">
        <v>417</v>
      </c>
      <c r="AH32" s="21" t="s">
        <v>571</v>
      </c>
      <c r="AI32" s="21">
        <v>345.36</v>
      </c>
      <c r="AJ32" s="21">
        <v>100</v>
      </c>
      <c r="AK32" s="21" t="s">
        <v>2060</v>
      </c>
      <c r="AL32" t="s">
        <v>115</v>
      </c>
      <c r="AM32" t="s">
        <v>2029</v>
      </c>
    </row>
    <row r="33" spans="1:39" x14ac:dyDescent="0.35">
      <c r="A33" t="s">
        <v>3482</v>
      </c>
      <c r="B33" t="s">
        <v>418</v>
      </c>
      <c r="C33" t="s">
        <v>111</v>
      </c>
      <c r="D33" t="s">
        <v>2123</v>
      </c>
      <c r="E33" t="s">
        <v>136</v>
      </c>
      <c r="F33">
        <v>4</v>
      </c>
      <c r="G33" t="s">
        <v>2055</v>
      </c>
      <c r="H33" t="s">
        <v>2056</v>
      </c>
      <c r="I33" t="s">
        <v>38</v>
      </c>
      <c r="J33" t="s">
        <v>113</v>
      </c>
      <c r="K33" t="s">
        <v>68</v>
      </c>
      <c r="L33" t="s">
        <v>2058</v>
      </c>
      <c r="M33" t="s">
        <v>2059</v>
      </c>
      <c r="N33">
        <v>0</v>
      </c>
      <c r="O33">
        <v>0</v>
      </c>
      <c r="P33">
        <v>0</v>
      </c>
      <c r="Q33">
        <v>1440</v>
      </c>
      <c r="R33">
        <v>0</v>
      </c>
      <c r="S33">
        <v>0</v>
      </c>
      <c r="T33">
        <v>0</v>
      </c>
      <c r="U33">
        <v>0</v>
      </c>
      <c r="V33">
        <v>0</v>
      </c>
      <c r="W33">
        <v>0</v>
      </c>
      <c r="X33">
        <v>0</v>
      </c>
      <c r="Y33">
        <v>0</v>
      </c>
      <c r="Z33">
        <v>0</v>
      </c>
      <c r="AA33">
        <v>0</v>
      </c>
      <c r="AB33">
        <v>0</v>
      </c>
      <c r="AC33">
        <v>0</v>
      </c>
      <c r="AD33">
        <v>0</v>
      </c>
      <c r="AE33">
        <v>0</v>
      </c>
      <c r="AF33">
        <v>0</v>
      </c>
      <c r="AG33" t="s">
        <v>419</v>
      </c>
      <c r="AH33" s="21" t="s">
        <v>571</v>
      </c>
      <c r="AI33" s="21">
        <v>345.36</v>
      </c>
      <c r="AJ33" s="21">
        <v>100</v>
      </c>
      <c r="AK33" s="21" t="s">
        <v>2060</v>
      </c>
      <c r="AL33" t="s">
        <v>115</v>
      </c>
      <c r="AM33" t="s">
        <v>2029</v>
      </c>
    </row>
    <row r="34" spans="1:39" x14ac:dyDescent="0.35">
      <c r="A34" t="s">
        <v>3501</v>
      </c>
      <c r="B34" t="s">
        <v>2125</v>
      </c>
      <c r="C34" t="s">
        <v>100</v>
      </c>
      <c r="D34" t="s">
        <v>2126</v>
      </c>
      <c r="E34" t="s">
        <v>560</v>
      </c>
      <c r="F34">
        <v>1</v>
      </c>
      <c r="G34" t="s">
        <v>2055</v>
      </c>
      <c r="H34" t="s">
        <v>2056</v>
      </c>
      <c r="I34" t="s">
        <v>38</v>
      </c>
      <c r="J34" t="s">
        <v>67</v>
      </c>
      <c r="K34" t="s">
        <v>68</v>
      </c>
      <c r="L34" t="s">
        <v>2058</v>
      </c>
      <c r="M34" t="s">
        <v>2059</v>
      </c>
      <c r="N34">
        <v>0</v>
      </c>
      <c r="O34">
        <v>0</v>
      </c>
      <c r="P34">
        <v>0</v>
      </c>
      <c r="Q34">
        <v>1440</v>
      </c>
      <c r="R34">
        <v>0</v>
      </c>
      <c r="S34">
        <v>0</v>
      </c>
      <c r="T34">
        <v>0</v>
      </c>
      <c r="U34">
        <v>0</v>
      </c>
      <c r="V34">
        <v>0</v>
      </c>
      <c r="W34">
        <v>0</v>
      </c>
      <c r="X34">
        <v>0</v>
      </c>
      <c r="Y34">
        <v>0</v>
      </c>
      <c r="Z34">
        <v>0</v>
      </c>
      <c r="AA34">
        <v>0</v>
      </c>
      <c r="AB34">
        <v>0</v>
      </c>
      <c r="AC34">
        <v>0</v>
      </c>
      <c r="AD34">
        <v>0</v>
      </c>
      <c r="AE34">
        <v>0</v>
      </c>
      <c r="AF34">
        <v>0</v>
      </c>
      <c r="AG34" t="s">
        <v>420</v>
      </c>
      <c r="AH34" s="21" t="s">
        <v>572</v>
      </c>
      <c r="AI34" s="21">
        <v>345.36</v>
      </c>
      <c r="AJ34" s="21">
        <v>100</v>
      </c>
      <c r="AK34" s="21" t="s">
        <v>2060</v>
      </c>
      <c r="AL34" t="s">
        <v>70</v>
      </c>
      <c r="AM34" t="s">
        <v>2031</v>
      </c>
    </row>
    <row r="35" spans="1:39" x14ac:dyDescent="0.35">
      <c r="A35" t="s">
        <v>2124</v>
      </c>
      <c r="B35" t="s">
        <v>2128</v>
      </c>
      <c r="C35" t="s">
        <v>100</v>
      </c>
      <c r="D35" t="s">
        <v>2126</v>
      </c>
      <c r="E35" t="s">
        <v>560</v>
      </c>
      <c r="F35">
        <v>1</v>
      </c>
      <c r="G35" t="s">
        <v>2055</v>
      </c>
      <c r="H35" t="s">
        <v>2056</v>
      </c>
      <c r="I35" t="s">
        <v>38</v>
      </c>
      <c r="J35" t="s">
        <v>67</v>
      </c>
      <c r="K35" t="s">
        <v>68</v>
      </c>
      <c r="L35" t="s">
        <v>2058</v>
      </c>
      <c r="M35" t="s">
        <v>2059</v>
      </c>
      <c r="N35">
        <v>0</v>
      </c>
      <c r="O35">
        <v>0</v>
      </c>
      <c r="P35">
        <v>0</v>
      </c>
      <c r="Q35">
        <v>1440</v>
      </c>
      <c r="R35">
        <v>0</v>
      </c>
      <c r="S35">
        <v>0</v>
      </c>
      <c r="T35">
        <v>0</v>
      </c>
      <c r="U35">
        <v>0</v>
      </c>
      <c r="V35">
        <v>0</v>
      </c>
      <c r="W35">
        <v>0</v>
      </c>
      <c r="X35">
        <v>0</v>
      </c>
      <c r="Y35">
        <v>0</v>
      </c>
      <c r="Z35">
        <v>0</v>
      </c>
      <c r="AA35">
        <v>0</v>
      </c>
      <c r="AB35">
        <v>0</v>
      </c>
      <c r="AC35">
        <v>0</v>
      </c>
      <c r="AD35">
        <v>0</v>
      </c>
      <c r="AE35">
        <v>0</v>
      </c>
      <c r="AF35">
        <v>0</v>
      </c>
      <c r="AG35" t="s">
        <v>421</v>
      </c>
      <c r="AH35" s="21" t="s">
        <v>572</v>
      </c>
      <c r="AI35" s="21">
        <v>345.36</v>
      </c>
      <c r="AJ35" s="21">
        <v>100</v>
      </c>
      <c r="AK35" s="21" t="s">
        <v>2060</v>
      </c>
      <c r="AL35" t="s">
        <v>70</v>
      </c>
      <c r="AM35" t="s">
        <v>2031</v>
      </c>
    </row>
    <row r="36" spans="1:39" x14ac:dyDescent="0.35">
      <c r="A36" t="s">
        <v>3962</v>
      </c>
      <c r="B36" t="s">
        <v>2130</v>
      </c>
      <c r="C36" t="s">
        <v>111</v>
      </c>
      <c r="D36" t="s">
        <v>113</v>
      </c>
      <c r="E36" t="s">
        <v>136</v>
      </c>
      <c r="F36">
        <v>1</v>
      </c>
      <c r="G36" t="s">
        <v>2055</v>
      </c>
      <c r="H36" t="s">
        <v>2056</v>
      </c>
      <c r="I36" t="s">
        <v>38</v>
      </c>
      <c r="J36" t="s">
        <v>113</v>
      </c>
      <c r="K36" t="s">
        <v>68</v>
      </c>
      <c r="L36" t="s">
        <v>2058</v>
      </c>
      <c r="M36" t="s">
        <v>2059</v>
      </c>
      <c r="N36">
        <v>0</v>
      </c>
      <c r="O36">
        <v>0</v>
      </c>
      <c r="P36">
        <v>0</v>
      </c>
      <c r="Q36">
        <v>1440</v>
      </c>
      <c r="R36">
        <v>0</v>
      </c>
      <c r="S36">
        <v>0</v>
      </c>
      <c r="T36">
        <v>0</v>
      </c>
      <c r="U36">
        <v>0</v>
      </c>
      <c r="V36">
        <v>0</v>
      </c>
      <c r="W36">
        <v>0</v>
      </c>
      <c r="X36">
        <v>0</v>
      </c>
      <c r="Y36">
        <v>0</v>
      </c>
      <c r="Z36">
        <v>0</v>
      </c>
      <c r="AA36">
        <v>0</v>
      </c>
      <c r="AB36">
        <v>0</v>
      </c>
      <c r="AC36">
        <v>0</v>
      </c>
      <c r="AD36">
        <v>0</v>
      </c>
      <c r="AE36">
        <v>0</v>
      </c>
      <c r="AF36">
        <v>0</v>
      </c>
      <c r="AG36" t="s">
        <v>422</v>
      </c>
      <c r="AH36" s="21" t="s">
        <v>572</v>
      </c>
      <c r="AI36" s="21">
        <v>345.36</v>
      </c>
      <c r="AJ36" s="21">
        <v>100</v>
      </c>
      <c r="AK36" s="21" t="s">
        <v>2060</v>
      </c>
      <c r="AL36" t="s">
        <v>115</v>
      </c>
      <c r="AM36" t="s">
        <v>2029</v>
      </c>
    </row>
    <row r="37" spans="1:39" x14ac:dyDescent="0.35">
      <c r="A37" t="s">
        <v>3966</v>
      </c>
      <c r="B37" t="s">
        <v>2132</v>
      </c>
      <c r="C37" t="s">
        <v>111</v>
      </c>
      <c r="D37" t="s">
        <v>113</v>
      </c>
      <c r="E37" t="s">
        <v>112</v>
      </c>
      <c r="F37">
        <v>1</v>
      </c>
      <c r="G37" t="s">
        <v>2055</v>
      </c>
      <c r="H37" t="s">
        <v>2056</v>
      </c>
      <c r="I37" t="s">
        <v>38</v>
      </c>
      <c r="J37" t="s">
        <v>113</v>
      </c>
      <c r="K37" t="s">
        <v>68</v>
      </c>
      <c r="L37" t="s">
        <v>2058</v>
      </c>
      <c r="M37" t="s">
        <v>2059</v>
      </c>
      <c r="N37">
        <v>0</v>
      </c>
      <c r="O37">
        <v>0</v>
      </c>
      <c r="P37">
        <v>0</v>
      </c>
      <c r="Q37">
        <v>1440</v>
      </c>
      <c r="R37">
        <v>0</v>
      </c>
      <c r="S37">
        <v>0</v>
      </c>
      <c r="T37">
        <v>0</v>
      </c>
      <c r="U37">
        <v>0</v>
      </c>
      <c r="V37">
        <v>0</v>
      </c>
      <c r="W37">
        <v>0</v>
      </c>
      <c r="X37">
        <v>0</v>
      </c>
      <c r="Y37">
        <v>0</v>
      </c>
      <c r="Z37">
        <v>0</v>
      </c>
      <c r="AA37">
        <v>0</v>
      </c>
      <c r="AB37">
        <v>0</v>
      </c>
      <c r="AC37">
        <v>0</v>
      </c>
      <c r="AD37">
        <v>0</v>
      </c>
      <c r="AE37">
        <v>0</v>
      </c>
      <c r="AF37">
        <v>0</v>
      </c>
      <c r="AG37" t="s">
        <v>423</v>
      </c>
      <c r="AH37" s="21" t="s">
        <v>572</v>
      </c>
      <c r="AI37" s="21">
        <v>345.36</v>
      </c>
      <c r="AJ37" s="21">
        <v>100</v>
      </c>
      <c r="AK37" s="21" t="s">
        <v>2060</v>
      </c>
      <c r="AL37" t="s">
        <v>115</v>
      </c>
      <c r="AM37" t="s">
        <v>2031</v>
      </c>
    </row>
    <row r="38" spans="1:39" x14ac:dyDescent="0.35">
      <c r="A38" t="s">
        <v>3970</v>
      </c>
      <c r="B38" t="s">
        <v>2134</v>
      </c>
      <c r="C38" t="s">
        <v>92</v>
      </c>
      <c r="D38" t="s">
        <v>2135</v>
      </c>
      <c r="E38" t="s">
        <v>560</v>
      </c>
      <c r="F38">
        <v>1</v>
      </c>
      <c r="G38" t="s">
        <v>2055</v>
      </c>
      <c r="H38" t="s">
        <v>2056</v>
      </c>
      <c r="I38" t="s">
        <v>38</v>
      </c>
      <c r="J38" t="s">
        <v>67</v>
      </c>
      <c r="K38" t="s">
        <v>68</v>
      </c>
      <c r="L38" t="s">
        <v>2058</v>
      </c>
      <c r="M38" t="s">
        <v>2059</v>
      </c>
      <c r="N38">
        <v>0</v>
      </c>
      <c r="O38">
        <v>0</v>
      </c>
      <c r="P38">
        <v>0</v>
      </c>
      <c r="Q38">
        <v>1440</v>
      </c>
      <c r="R38">
        <v>0</v>
      </c>
      <c r="S38">
        <v>0</v>
      </c>
      <c r="T38">
        <v>0</v>
      </c>
      <c r="U38">
        <v>0</v>
      </c>
      <c r="V38">
        <v>0</v>
      </c>
      <c r="W38">
        <v>0</v>
      </c>
      <c r="X38">
        <v>0</v>
      </c>
      <c r="Y38">
        <v>0</v>
      </c>
      <c r="Z38">
        <v>0</v>
      </c>
      <c r="AA38">
        <v>0</v>
      </c>
      <c r="AB38">
        <v>0</v>
      </c>
      <c r="AC38">
        <v>0</v>
      </c>
      <c r="AD38">
        <v>0</v>
      </c>
      <c r="AE38">
        <v>0</v>
      </c>
      <c r="AF38">
        <v>0</v>
      </c>
      <c r="AG38" t="s">
        <v>424</v>
      </c>
      <c r="AH38" s="21" t="s">
        <v>572</v>
      </c>
      <c r="AI38" s="21">
        <v>345.36</v>
      </c>
      <c r="AJ38" s="21">
        <v>100</v>
      </c>
      <c r="AK38" s="21" t="s">
        <v>2060</v>
      </c>
      <c r="AL38" t="s">
        <v>70</v>
      </c>
      <c r="AM38" t="s">
        <v>2029</v>
      </c>
    </row>
    <row r="39" spans="1:39" x14ac:dyDescent="0.35">
      <c r="A39" t="s">
        <v>2129</v>
      </c>
      <c r="B39" t="s">
        <v>2137</v>
      </c>
      <c r="C39" t="s">
        <v>822</v>
      </c>
      <c r="D39" t="s">
        <v>425</v>
      </c>
      <c r="E39" t="s">
        <v>72</v>
      </c>
      <c r="F39">
        <v>1</v>
      </c>
      <c r="G39" t="s">
        <v>2055</v>
      </c>
      <c r="H39" t="s">
        <v>2056</v>
      </c>
      <c r="I39" t="s">
        <v>38</v>
      </c>
      <c r="J39" t="s">
        <v>425</v>
      </c>
      <c r="K39" t="s">
        <v>68</v>
      </c>
      <c r="L39" t="s">
        <v>2058</v>
      </c>
      <c r="M39" t="s">
        <v>2059</v>
      </c>
      <c r="N39">
        <v>0</v>
      </c>
      <c r="O39">
        <v>0</v>
      </c>
      <c r="P39">
        <v>0</v>
      </c>
      <c r="Q39">
        <v>1440</v>
      </c>
      <c r="R39">
        <v>0</v>
      </c>
      <c r="S39">
        <v>0</v>
      </c>
      <c r="T39">
        <v>0</v>
      </c>
      <c r="U39">
        <v>0</v>
      </c>
      <c r="V39">
        <v>0</v>
      </c>
      <c r="W39">
        <v>0</v>
      </c>
      <c r="X39">
        <v>0</v>
      </c>
      <c r="Y39">
        <v>0</v>
      </c>
      <c r="Z39">
        <v>0</v>
      </c>
      <c r="AA39">
        <v>0</v>
      </c>
      <c r="AB39">
        <v>0</v>
      </c>
      <c r="AC39">
        <v>0</v>
      </c>
      <c r="AD39">
        <v>0</v>
      </c>
      <c r="AE39">
        <v>0</v>
      </c>
      <c r="AF39">
        <v>0</v>
      </c>
      <c r="AG39" t="s">
        <v>426</v>
      </c>
      <c r="AH39" s="21" t="s">
        <v>569</v>
      </c>
      <c r="AI39" s="21">
        <v>345.36</v>
      </c>
      <c r="AJ39" s="21">
        <v>100</v>
      </c>
      <c r="AK39" s="21" t="s">
        <v>2063</v>
      </c>
      <c r="AL39" t="s">
        <v>75</v>
      </c>
      <c r="AM39" t="s">
        <v>2030</v>
      </c>
    </row>
    <row r="40" spans="1:39" x14ac:dyDescent="0.35">
      <c r="A40" t="s">
        <v>2131</v>
      </c>
      <c r="B40" t="s">
        <v>2139</v>
      </c>
      <c r="C40" t="s">
        <v>822</v>
      </c>
      <c r="D40" t="s">
        <v>425</v>
      </c>
      <c r="E40" t="s">
        <v>72</v>
      </c>
      <c r="F40">
        <v>1</v>
      </c>
      <c r="G40" t="s">
        <v>2055</v>
      </c>
      <c r="H40" t="s">
        <v>2056</v>
      </c>
      <c r="I40" t="s">
        <v>38</v>
      </c>
      <c r="J40" t="s">
        <v>425</v>
      </c>
      <c r="K40" t="s">
        <v>68</v>
      </c>
      <c r="L40" t="s">
        <v>2058</v>
      </c>
      <c r="M40" t="s">
        <v>2059</v>
      </c>
      <c r="N40">
        <v>1</v>
      </c>
      <c r="O40">
        <v>20</v>
      </c>
      <c r="P40">
        <v>1.39</v>
      </c>
      <c r="Q40">
        <v>1440</v>
      </c>
      <c r="R40">
        <v>1</v>
      </c>
      <c r="S40">
        <v>20</v>
      </c>
      <c r="T40">
        <v>1.39</v>
      </c>
      <c r="U40">
        <v>0</v>
      </c>
      <c r="V40">
        <v>0</v>
      </c>
      <c r="W40">
        <v>0</v>
      </c>
      <c r="X40">
        <v>0</v>
      </c>
      <c r="Y40">
        <v>0</v>
      </c>
      <c r="Z40">
        <v>0</v>
      </c>
      <c r="AA40">
        <v>0</v>
      </c>
      <c r="AB40">
        <v>0</v>
      </c>
      <c r="AC40">
        <v>0</v>
      </c>
      <c r="AD40">
        <v>0</v>
      </c>
      <c r="AE40">
        <v>0</v>
      </c>
      <c r="AF40">
        <v>0</v>
      </c>
      <c r="AG40" t="s">
        <v>427</v>
      </c>
      <c r="AH40" s="21" t="s">
        <v>569</v>
      </c>
      <c r="AI40" s="21">
        <v>345.36</v>
      </c>
      <c r="AJ40" s="21">
        <v>98.611111111111114</v>
      </c>
      <c r="AK40" s="21" t="s">
        <v>2060</v>
      </c>
      <c r="AL40" t="s">
        <v>75</v>
      </c>
      <c r="AM40" t="s">
        <v>2030</v>
      </c>
    </row>
    <row r="41" spans="1:39" x14ac:dyDescent="0.35">
      <c r="A41" t="s">
        <v>4075</v>
      </c>
      <c r="B41" t="s">
        <v>2141</v>
      </c>
      <c r="C41" t="s">
        <v>102</v>
      </c>
      <c r="D41" t="s">
        <v>2142</v>
      </c>
      <c r="E41" t="s">
        <v>560</v>
      </c>
      <c r="F41">
        <v>1</v>
      </c>
      <c r="G41" t="s">
        <v>2055</v>
      </c>
      <c r="H41" t="s">
        <v>2056</v>
      </c>
      <c r="I41" t="s">
        <v>38</v>
      </c>
      <c r="J41" t="s">
        <v>67</v>
      </c>
      <c r="K41" t="s">
        <v>68</v>
      </c>
      <c r="L41" t="s">
        <v>2058</v>
      </c>
      <c r="M41" t="s">
        <v>2059</v>
      </c>
      <c r="N41">
        <v>0</v>
      </c>
      <c r="O41">
        <v>0</v>
      </c>
      <c r="P41">
        <v>0</v>
      </c>
      <c r="Q41">
        <v>1440</v>
      </c>
      <c r="R41">
        <v>0</v>
      </c>
      <c r="S41">
        <v>0</v>
      </c>
      <c r="T41">
        <v>0</v>
      </c>
      <c r="U41">
        <v>0</v>
      </c>
      <c r="V41">
        <v>0</v>
      </c>
      <c r="W41">
        <v>0</v>
      </c>
      <c r="X41">
        <v>0</v>
      </c>
      <c r="Y41">
        <v>0</v>
      </c>
      <c r="Z41">
        <v>0</v>
      </c>
      <c r="AA41">
        <v>0</v>
      </c>
      <c r="AB41">
        <v>0</v>
      </c>
      <c r="AC41">
        <v>0</v>
      </c>
      <c r="AD41">
        <v>0</v>
      </c>
      <c r="AE41">
        <v>0</v>
      </c>
      <c r="AF41">
        <v>0</v>
      </c>
      <c r="AG41" t="s">
        <v>431</v>
      </c>
      <c r="AH41" s="21" t="s">
        <v>572</v>
      </c>
      <c r="AI41" s="21">
        <v>345.36</v>
      </c>
      <c r="AJ41" s="21">
        <v>100</v>
      </c>
      <c r="AK41" s="21" t="s">
        <v>2060</v>
      </c>
      <c r="AL41" t="s">
        <v>70</v>
      </c>
      <c r="AM41" t="s">
        <v>2031</v>
      </c>
    </row>
    <row r="42" spans="1:39" x14ac:dyDescent="0.35">
      <c r="A42" t="s">
        <v>4079</v>
      </c>
      <c r="B42" t="s">
        <v>2144</v>
      </c>
      <c r="C42" t="s">
        <v>102</v>
      </c>
      <c r="D42" t="s">
        <v>2142</v>
      </c>
      <c r="E42" t="s">
        <v>560</v>
      </c>
      <c r="F42">
        <v>1</v>
      </c>
      <c r="G42" t="s">
        <v>2055</v>
      </c>
      <c r="H42" t="s">
        <v>2056</v>
      </c>
      <c r="I42" t="s">
        <v>38</v>
      </c>
      <c r="J42" t="s">
        <v>67</v>
      </c>
      <c r="K42" t="s">
        <v>68</v>
      </c>
      <c r="L42" t="s">
        <v>2058</v>
      </c>
      <c r="M42" t="s">
        <v>2059</v>
      </c>
      <c r="N42">
        <v>0</v>
      </c>
      <c r="O42">
        <v>0</v>
      </c>
      <c r="P42">
        <v>0</v>
      </c>
      <c r="Q42">
        <v>1440</v>
      </c>
      <c r="R42">
        <v>0</v>
      </c>
      <c r="S42">
        <v>0</v>
      </c>
      <c r="T42">
        <v>0</v>
      </c>
      <c r="U42">
        <v>0</v>
      </c>
      <c r="V42">
        <v>0</v>
      </c>
      <c r="W42">
        <v>0</v>
      </c>
      <c r="X42">
        <v>0</v>
      </c>
      <c r="Y42">
        <v>0</v>
      </c>
      <c r="Z42">
        <v>0</v>
      </c>
      <c r="AA42">
        <v>0</v>
      </c>
      <c r="AB42">
        <v>0</v>
      </c>
      <c r="AC42">
        <v>0</v>
      </c>
      <c r="AD42">
        <v>0</v>
      </c>
      <c r="AE42">
        <v>0</v>
      </c>
      <c r="AF42">
        <v>0</v>
      </c>
      <c r="AG42" t="s">
        <v>432</v>
      </c>
      <c r="AH42" s="21" t="s">
        <v>572</v>
      </c>
      <c r="AI42" s="21">
        <v>345.36</v>
      </c>
      <c r="AJ42" s="21">
        <v>100</v>
      </c>
      <c r="AK42" s="21" t="s">
        <v>2063</v>
      </c>
      <c r="AL42" t="s">
        <v>70</v>
      </c>
      <c r="AM42" t="s">
        <v>2031</v>
      </c>
    </row>
    <row r="43" spans="1:39" x14ac:dyDescent="0.35">
      <c r="A43" t="s">
        <v>4129</v>
      </c>
      <c r="B43" t="s">
        <v>2146</v>
      </c>
      <c r="C43" t="s">
        <v>81</v>
      </c>
      <c r="D43" t="s">
        <v>2147</v>
      </c>
      <c r="E43" t="s">
        <v>560</v>
      </c>
      <c r="F43">
        <v>2</v>
      </c>
      <c r="G43" t="s">
        <v>2055</v>
      </c>
      <c r="H43" t="s">
        <v>2056</v>
      </c>
      <c r="I43" t="s">
        <v>38</v>
      </c>
      <c r="J43" t="s">
        <v>82</v>
      </c>
      <c r="K43" t="s">
        <v>68</v>
      </c>
      <c r="L43" t="s">
        <v>2058</v>
      </c>
      <c r="M43" t="s">
        <v>2059</v>
      </c>
      <c r="N43">
        <v>0</v>
      </c>
      <c r="O43">
        <v>0</v>
      </c>
      <c r="P43">
        <v>0</v>
      </c>
      <c r="Q43">
        <v>1440</v>
      </c>
      <c r="R43">
        <v>0</v>
      </c>
      <c r="S43">
        <v>0</v>
      </c>
      <c r="T43">
        <v>0</v>
      </c>
      <c r="U43">
        <v>0</v>
      </c>
      <c r="V43">
        <v>0</v>
      </c>
      <c r="W43">
        <v>0</v>
      </c>
      <c r="X43">
        <v>0</v>
      </c>
      <c r="Y43">
        <v>0</v>
      </c>
      <c r="Z43">
        <v>0</v>
      </c>
      <c r="AA43">
        <v>0</v>
      </c>
      <c r="AB43">
        <v>0</v>
      </c>
      <c r="AC43">
        <v>0</v>
      </c>
      <c r="AD43">
        <v>0</v>
      </c>
      <c r="AE43">
        <v>0</v>
      </c>
      <c r="AF43">
        <v>0</v>
      </c>
      <c r="AG43" t="s">
        <v>433</v>
      </c>
      <c r="AH43" s="21" t="s">
        <v>572</v>
      </c>
      <c r="AI43" s="21">
        <v>345.36</v>
      </c>
      <c r="AJ43" s="21">
        <v>100</v>
      </c>
      <c r="AK43" s="21" t="s">
        <v>2063</v>
      </c>
      <c r="AL43" t="s">
        <v>70</v>
      </c>
      <c r="AM43" t="s">
        <v>2030</v>
      </c>
    </row>
    <row r="44" spans="1:39" x14ac:dyDescent="0.35">
      <c r="A44" t="s">
        <v>4133</v>
      </c>
      <c r="B44" t="s">
        <v>2149</v>
      </c>
      <c r="C44" t="s">
        <v>81</v>
      </c>
      <c r="D44" t="s">
        <v>82</v>
      </c>
      <c r="E44" t="s">
        <v>560</v>
      </c>
      <c r="F44">
        <v>1</v>
      </c>
      <c r="G44" t="s">
        <v>2055</v>
      </c>
      <c r="H44" t="s">
        <v>2056</v>
      </c>
      <c r="I44" t="s">
        <v>38</v>
      </c>
      <c r="J44" t="s">
        <v>82</v>
      </c>
      <c r="K44" t="s">
        <v>68</v>
      </c>
      <c r="L44" t="s">
        <v>2058</v>
      </c>
      <c r="M44" t="s">
        <v>2059</v>
      </c>
      <c r="N44">
        <v>0</v>
      </c>
      <c r="O44">
        <v>0</v>
      </c>
      <c r="P44">
        <v>0</v>
      </c>
      <c r="Q44">
        <v>1440</v>
      </c>
      <c r="R44">
        <v>0</v>
      </c>
      <c r="S44">
        <v>0</v>
      </c>
      <c r="T44">
        <v>0</v>
      </c>
      <c r="U44">
        <v>0</v>
      </c>
      <c r="V44">
        <v>0</v>
      </c>
      <c r="W44">
        <v>0</v>
      </c>
      <c r="X44">
        <v>0</v>
      </c>
      <c r="Y44">
        <v>0</v>
      </c>
      <c r="Z44">
        <v>0</v>
      </c>
      <c r="AA44">
        <v>0</v>
      </c>
      <c r="AB44">
        <v>0</v>
      </c>
      <c r="AC44">
        <v>0</v>
      </c>
      <c r="AD44">
        <v>0</v>
      </c>
      <c r="AE44">
        <v>0</v>
      </c>
      <c r="AF44">
        <v>0</v>
      </c>
      <c r="AG44" t="s">
        <v>434</v>
      </c>
      <c r="AH44" s="21" t="s">
        <v>572</v>
      </c>
      <c r="AI44" s="21">
        <v>345.36</v>
      </c>
      <c r="AJ44" s="21">
        <v>100</v>
      </c>
      <c r="AK44" s="21" t="s">
        <v>2060</v>
      </c>
      <c r="AL44" t="s">
        <v>70</v>
      </c>
      <c r="AM44" t="s">
        <v>2030</v>
      </c>
    </row>
    <row r="45" spans="1:39" x14ac:dyDescent="0.35">
      <c r="A45" t="s">
        <v>4137</v>
      </c>
      <c r="B45" t="s">
        <v>2151</v>
      </c>
      <c r="C45" t="s">
        <v>81</v>
      </c>
      <c r="D45" t="s">
        <v>82</v>
      </c>
      <c r="E45" t="s">
        <v>560</v>
      </c>
      <c r="F45">
        <v>1</v>
      </c>
      <c r="G45" t="s">
        <v>2055</v>
      </c>
      <c r="H45" t="s">
        <v>2056</v>
      </c>
      <c r="I45" t="s">
        <v>38</v>
      </c>
      <c r="J45" t="s">
        <v>82</v>
      </c>
      <c r="K45" t="s">
        <v>68</v>
      </c>
      <c r="L45" t="s">
        <v>2058</v>
      </c>
      <c r="M45" t="s">
        <v>2059</v>
      </c>
      <c r="N45">
        <v>0</v>
      </c>
      <c r="O45">
        <v>0</v>
      </c>
      <c r="P45">
        <v>0</v>
      </c>
      <c r="Q45">
        <v>1440</v>
      </c>
      <c r="R45">
        <v>0</v>
      </c>
      <c r="S45">
        <v>0</v>
      </c>
      <c r="T45">
        <v>0</v>
      </c>
      <c r="U45">
        <v>0</v>
      </c>
      <c r="V45">
        <v>0</v>
      </c>
      <c r="W45">
        <v>0</v>
      </c>
      <c r="X45">
        <v>0</v>
      </c>
      <c r="Y45">
        <v>0</v>
      </c>
      <c r="Z45">
        <v>0</v>
      </c>
      <c r="AA45">
        <v>0</v>
      </c>
      <c r="AB45">
        <v>0</v>
      </c>
      <c r="AC45">
        <v>0</v>
      </c>
      <c r="AD45">
        <v>0</v>
      </c>
      <c r="AE45">
        <v>0</v>
      </c>
      <c r="AF45">
        <v>0</v>
      </c>
      <c r="AG45" t="s">
        <v>435</v>
      </c>
      <c r="AH45" s="21" t="s">
        <v>572</v>
      </c>
      <c r="AI45" s="21">
        <v>345.36</v>
      </c>
      <c r="AJ45" s="21">
        <v>100</v>
      </c>
      <c r="AK45" s="21" t="s">
        <v>2060</v>
      </c>
      <c r="AL45" t="s">
        <v>70</v>
      </c>
      <c r="AM45" t="s">
        <v>2032</v>
      </c>
    </row>
    <row r="46" spans="1:39" x14ac:dyDescent="0.35">
      <c r="A46" t="s">
        <v>4141</v>
      </c>
      <c r="B46" t="s">
        <v>2153</v>
      </c>
      <c r="C46" t="s">
        <v>81</v>
      </c>
      <c r="D46" t="s">
        <v>82</v>
      </c>
      <c r="E46" t="s">
        <v>560</v>
      </c>
      <c r="F46">
        <v>1</v>
      </c>
      <c r="G46" t="s">
        <v>2055</v>
      </c>
      <c r="H46" t="s">
        <v>2056</v>
      </c>
      <c r="I46" t="s">
        <v>38</v>
      </c>
      <c r="J46" t="s">
        <v>82</v>
      </c>
      <c r="K46" t="s">
        <v>68</v>
      </c>
      <c r="L46" t="s">
        <v>2058</v>
      </c>
      <c r="M46" t="s">
        <v>2059</v>
      </c>
      <c r="N46">
        <v>0</v>
      </c>
      <c r="O46">
        <v>0</v>
      </c>
      <c r="P46">
        <v>0</v>
      </c>
      <c r="Q46">
        <v>1440</v>
      </c>
      <c r="R46">
        <v>0</v>
      </c>
      <c r="S46">
        <v>0</v>
      </c>
      <c r="T46">
        <v>0</v>
      </c>
      <c r="U46">
        <v>0</v>
      </c>
      <c r="V46">
        <v>0</v>
      </c>
      <c r="W46">
        <v>0</v>
      </c>
      <c r="X46">
        <v>0</v>
      </c>
      <c r="Y46">
        <v>0</v>
      </c>
      <c r="Z46">
        <v>0</v>
      </c>
      <c r="AA46">
        <v>0</v>
      </c>
      <c r="AB46">
        <v>0</v>
      </c>
      <c r="AC46">
        <v>0</v>
      </c>
      <c r="AD46">
        <v>0</v>
      </c>
      <c r="AE46">
        <v>0</v>
      </c>
      <c r="AF46">
        <v>0</v>
      </c>
      <c r="AG46" t="s">
        <v>436</v>
      </c>
      <c r="AH46" s="21" t="s">
        <v>572</v>
      </c>
      <c r="AI46" s="21">
        <v>345.36</v>
      </c>
      <c r="AJ46" s="21">
        <v>100</v>
      </c>
      <c r="AK46" s="21" t="s">
        <v>2060</v>
      </c>
      <c r="AL46" t="s">
        <v>70</v>
      </c>
      <c r="AM46" t="s">
        <v>2031</v>
      </c>
    </row>
    <row r="47" spans="1:39" x14ac:dyDescent="0.35">
      <c r="A47" t="s">
        <v>4166</v>
      </c>
      <c r="B47" t="s">
        <v>2155</v>
      </c>
      <c r="C47" t="s">
        <v>71</v>
      </c>
      <c r="D47" t="s">
        <v>2156</v>
      </c>
      <c r="E47" t="s">
        <v>72</v>
      </c>
      <c r="F47">
        <v>1</v>
      </c>
      <c r="G47" t="s">
        <v>2055</v>
      </c>
      <c r="H47" t="s">
        <v>2056</v>
      </c>
      <c r="I47" t="s">
        <v>38</v>
      </c>
      <c r="J47" t="s">
        <v>73</v>
      </c>
      <c r="K47" t="s">
        <v>68</v>
      </c>
      <c r="L47" t="s">
        <v>2058</v>
      </c>
      <c r="M47" t="s">
        <v>2059</v>
      </c>
      <c r="N47">
        <v>1</v>
      </c>
      <c r="O47">
        <v>18</v>
      </c>
      <c r="P47">
        <v>1.25</v>
      </c>
      <c r="Q47">
        <v>1440</v>
      </c>
      <c r="R47">
        <v>0</v>
      </c>
      <c r="S47">
        <v>0</v>
      </c>
      <c r="T47">
        <v>0</v>
      </c>
      <c r="U47">
        <v>1</v>
      </c>
      <c r="V47">
        <v>18</v>
      </c>
      <c r="W47">
        <v>1.25</v>
      </c>
      <c r="X47">
        <v>0</v>
      </c>
      <c r="Y47">
        <v>0</v>
      </c>
      <c r="Z47">
        <v>0</v>
      </c>
      <c r="AA47">
        <v>0</v>
      </c>
      <c r="AB47">
        <v>0</v>
      </c>
      <c r="AC47">
        <v>0</v>
      </c>
      <c r="AD47">
        <v>0</v>
      </c>
      <c r="AE47">
        <v>0</v>
      </c>
      <c r="AF47">
        <v>0</v>
      </c>
      <c r="AG47" t="s">
        <v>437</v>
      </c>
      <c r="AH47" s="21" t="s">
        <v>569</v>
      </c>
      <c r="AI47" s="21">
        <v>345.36</v>
      </c>
      <c r="AJ47" s="21">
        <v>98.75</v>
      </c>
      <c r="AK47" s="21" t="s">
        <v>2060</v>
      </c>
      <c r="AL47" t="s">
        <v>75</v>
      </c>
      <c r="AM47" t="s">
        <v>2031</v>
      </c>
    </row>
    <row r="48" spans="1:39" x14ac:dyDescent="0.35">
      <c r="A48" t="s">
        <v>4605</v>
      </c>
      <c r="B48" t="s">
        <v>2158</v>
      </c>
      <c r="C48" t="s">
        <v>117</v>
      </c>
      <c r="D48" t="s">
        <v>2159</v>
      </c>
      <c r="E48" t="s">
        <v>560</v>
      </c>
      <c r="F48">
        <v>1</v>
      </c>
      <c r="G48" t="s">
        <v>2055</v>
      </c>
      <c r="H48" t="s">
        <v>2056</v>
      </c>
      <c r="I48" t="s">
        <v>38</v>
      </c>
      <c r="J48" t="s">
        <v>67</v>
      </c>
      <c r="K48" t="s">
        <v>68</v>
      </c>
      <c r="L48" t="s">
        <v>2058</v>
      </c>
      <c r="M48" t="s">
        <v>2059</v>
      </c>
      <c r="N48">
        <v>0</v>
      </c>
      <c r="O48">
        <v>0</v>
      </c>
      <c r="P48">
        <v>0</v>
      </c>
      <c r="Q48">
        <v>1440</v>
      </c>
      <c r="R48">
        <v>0</v>
      </c>
      <c r="S48">
        <v>0</v>
      </c>
      <c r="T48">
        <v>0</v>
      </c>
      <c r="U48">
        <v>0</v>
      </c>
      <c r="V48">
        <v>0</v>
      </c>
      <c r="W48">
        <v>0</v>
      </c>
      <c r="X48">
        <v>0</v>
      </c>
      <c r="Y48">
        <v>0</v>
      </c>
      <c r="Z48">
        <v>0</v>
      </c>
      <c r="AA48">
        <v>0</v>
      </c>
      <c r="AB48">
        <v>0</v>
      </c>
      <c r="AC48">
        <v>0</v>
      </c>
      <c r="AD48">
        <v>0</v>
      </c>
      <c r="AE48">
        <v>0</v>
      </c>
      <c r="AF48">
        <v>0</v>
      </c>
      <c r="AG48" t="s">
        <v>438</v>
      </c>
      <c r="AH48" s="21" t="s">
        <v>572</v>
      </c>
      <c r="AI48" s="21">
        <v>345.36</v>
      </c>
      <c r="AJ48" s="21">
        <v>100</v>
      </c>
      <c r="AK48" s="21" t="s">
        <v>2063</v>
      </c>
      <c r="AL48" t="s">
        <v>70</v>
      </c>
      <c r="AM48" t="s">
        <v>2030</v>
      </c>
    </row>
    <row r="49" spans="1:39" x14ac:dyDescent="0.35">
      <c r="A49" t="s">
        <v>4778</v>
      </c>
      <c r="B49" t="s">
        <v>2161</v>
      </c>
      <c r="C49" t="s">
        <v>100</v>
      </c>
      <c r="D49" t="s">
        <v>2162</v>
      </c>
      <c r="E49" t="s">
        <v>119</v>
      </c>
      <c r="F49">
        <v>1</v>
      </c>
      <c r="G49" t="s">
        <v>2055</v>
      </c>
      <c r="H49" t="s">
        <v>2056</v>
      </c>
      <c r="I49" t="s">
        <v>38</v>
      </c>
      <c r="J49" t="s">
        <v>67</v>
      </c>
      <c r="K49" t="s">
        <v>68</v>
      </c>
      <c r="L49" t="s">
        <v>2058</v>
      </c>
      <c r="M49" t="s">
        <v>2163</v>
      </c>
      <c r="N49">
        <v>0</v>
      </c>
      <c r="O49">
        <v>0</v>
      </c>
      <c r="P49">
        <v>0</v>
      </c>
      <c r="Q49">
        <v>1020</v>
      </c>
      <c r="R49">
        <v>0</v>
      </c>
      <c r="S49">
        <v>0</v>
      </c>
      <c r="T49">
        <v>0</v>
      </c>
      <c r="U49">
        <v>0</v>
      </c>
      <c r="V49">
        <v>0</v>
      </c>
      <c r="W49">
        <v>0</v>
      </c>
      <c r="X49">
        <v>0</v>
      </c>
      <c r="Y49">
        <v>0</v>
      </c>
      <c r="Z49">
        <v>0</v>
      </c>
      <c r="AA49">
        <v>0</v>
      </c>
      <c r="AB49">
        <v>0</v>
      </c>
      <c r="AC49">
        <v>0</v>
      </c>
      <c r="AD49">
        <v>0</v>
      </c>
      <c r="AE49">
        <v>0</v>
      </c>
      <c r="AF49">
        <v>0</v>
      </c>
      <c r="AG49" t="s">
        <v>439</v>
      </c>
      <c r="AH49" s="21" t="s">
        <v>572</v>
      </c>
      <c r="AI49" s="21">
        <v>244.8</v>
      </c>
      <c r="AJ49" s="21">
        <v>100</v>
      </c>
      <c r="AK49" s="21" t="s">
        <v>2063</v>
      </c>
      <c r="AL49" t="s">
        <v>70</v>
      </c>
      <c r="AM49" t="s">
        <v>2033</v>
      </c>
    </row>
    <row r="50" spans="1:39" x14ac:dyDescent="0.35">
      <c r="A50" t="s">
        <v>4837</v>
      </c>
      <c r="B50" t="s">
        <v>2165</v>
      </c>
      <c r="C50" t="s">
        <v>135</v>
      </c>
      <c r="D50" t="s">
        <v>2166</v>
      </c>
      <c r="E50" t="s">
        <v>136</v>
      </c>
      <c r="F50">
        <v>1</v>
      </c>
      <c r="G50" t="s">
        <v>2055</v>
      </c>
      <c r="H50" t="s">
        <v>2056</v>
      </c>
      <c r="I50" t="s">
        <v>38</v>
      </c>
      <c r="J50" t="s">
        <v>137</v>
      </c>
      <c r="K50" t="s">
        <v>68</v>
      </c>
      <c r="L50" t="s">
        <v>2058</v>
      </c>
      <c r="M50" t="s">
        <v>2059</v>
      </c>
      <c r="N50">
        <v>0</v>
      </c>
      <c r="O50">
        <v>0</v>
      </c>
      <c r="P50">
        <v>0</v>
      </c>
      <c r="Q50">
        <v>1440</v>
      </c>
      <c r="R50">
        <v>0</v>
      </c>
      <c r="S50">
        <v>0</v>
      </c>
      <c r="T50">
        <v>0</v>
      </c>
      <c r="U50">
        <v>0</v>
      </c>
      <c r="V50">
        <v>0</v>
      </c>
      <c r="W50">
        <v>0</v>
      </c>
      <c r="X50">
        <v>0</v>
      </c>
      <c r="Y50">
        <v>0</v>
      </c>
      <c r="Z50">
        <v>0</v>
      </c>
      <c r="AA50">
        <v>0</v>
      </c>
      <c r="AB50">
        <v>0</v>
      </c>
      <c r="AC50">
        <v>0</v>
      </c>
      <c r="AD50">
        <v>0</v>
      </c>
      <c r="AE50">
        <v>0</v>
      </c>
      <c r="AF50">
        <v>0</v>
      </c>
      <c r="AG50" t="s">
        <v>440</v>
      </c>
      <c r="AH50" s="21" t="s">
        <v>572</v>
      </c>
      <c r="AI50" s="21">
        <v>345.36</v>
      </c>
      <c r="AJ50" s="21">
        <v>100</v>
      </c>
      <c r="AK50" s="21" t="s">
        <v>2063</v>
      </c>
      <c r="AL50" t="s">
        <v>115</v>
      </c>
      <c r="AM50" t="s">
        <v>2030</v>
      </c>
    </row>
    <row r="51" spans="1:39" x14ac:dyDescent="0.35">
      <c r="A51" t="s">
        <v>4862</v>
      </c>
      <c r="B51" t="s">
        <v>2168</v>
      </c>
      <c r="C51" t="s">
        <v>100</v>
      </c>
      <c r="D51" t="s">
        <v>2169</v>
      </c>
      <c r="E51" t="s">
        <v>560</v>
      </c>
      <c r="F51">
        <v>1</v>
      </c>
      <c r="G51" t="s">
        <v>2055</v>
      </c>
      <c r="H51" t="s">
        <v>2056</v>
      </c>
      <c r="I51" t="s">
        <v>38</v>
      </c>
      <c r="J51" t="s">
        <v>67</v>
      </c>
      <c r="K51" t="s">
        <v>68</v>
      </c>
      <c r="L51" t="s">
        <v>2058</v>
      </c>
      <c r="M51" t="s">
        <v>2170</v>
      </c>
      <c r="N51">
        <v>0</v>
      </c>
      <c r="O51">
        <v>0</v>
      </c>
      <c r="P51">
        <v>0</v>
      </c>
      <c r="Q51">
        <v>900</v>
      </c>
      <c r="R51">
        <v>0</v>
      </c>
      <c r="S51">
        <v>0</v>
      </c>
      <c r="T51">
        <v>0</v>
      </c>
      <c r="U51">
        <v>0</v>
      </c>
      <c r="V51">
        <v>0</v>
      </c>
      <c r="W51">
        <v>0</v>
      </c>
      <c r="X51">
        <v>0</v>
      </c>
      <c r="Y51">
        <v>0</v>
      </c>
      <c r="Z51">
        <v>0</v>
      </c>
      <c r="AA51">
        <v>0</v>
      </c>
      <c r="AB51">
        <v>0</v>
      </c>
      <c r="AC51">
        <v>0</v>
      </c>
      <c r="AD51">
        <v>0</v>
      </c>
      <c r="AE51">
        <v>0</v>
      </c>
      <c r="AF51">
        <v>0</v>
      </c>
      <c r="AG51" t="s">
        <v>441</v>
      </c>
      <c r="AH51" s="21" t="s">
        <v>572</v>
      </c>
      <c r="AI51" s="21">
        <v>216</v>
      </c>
      <c r="AJ51" s="21">
        <v>100</v>
      </c>
      <c r="AK51" s="21" t="s">
        <v>2063</v>
      </c>
      <c r="AL51" t="s">
        <v>70</v>
      </c>
      <c r="AM51" t="s">
        <v>2030</v>
      </c>
    </row>
    <row r="52" spans="1:39" x14ac:dyDescent="0.35">
      <c r="A52" t="s">
        <v>5021</v>
      </c>
      <c r="B52" t="s">
        <v>2172</v>
      </c>
      <c r="C52" t="s">
        <v>71</v>
      </c>
      <c r="D52" t="s">
        <v>2173</v>
      </c>
      <c r="E52" t="s">
        <v>72</v>
      </c>
      <c r="F52">
        <v>1</v>
      </c>
      <c r="G52" t="s">
        <v>2055</v>
      </c>
      <c r="H52" t="s">
        <v>2056</v>
      </c>
      <c r="I52" t="s">
        <v>38</v>
      </c>
      <c r="J52" t="s">
        <v>73</v>
      </c>
      <c r="K52" t="s">
        <v>68</v>
      </c>
      <c r="L52" t="s">
        <v>2058</v>
      </c>
      <c r="M52" t="s">
        <v>2059</v>
      </c>
      <c r="N52">
        <v>0</v>
      </c>
      <c r="O52">
        <v>0</v>
      </c>
      <c r="P52">
        <v>0</v>
      </c>
      <c r="Q52">
        <v>1440</v>
      </c>
      <c r="R52">
        <v>0</v>
      </c>
      <c r="S52">
        <v>0</v>
      </c>
      <c r="T52">
        <v>0</v>
      </c>
      <c r="U52">
        <v>0</v>
      </c>
      <c r="V52">
        <v>0</v>
      </c>
      <c r="W52">
        <v>0</v>
      </c>
      <c r="X52">
        <v>0</v>
      </c>
      <c r="Y52">
        <v>0</v>
      </c>
      <c r="Z52">
        <v>0</v>
      </c>
      <c r="AA52">
        <v>0</v>
      </c>
      <c r="AB52">
        <v>0</v>
      </c>
      <c r="AC52">
        <v>0</v>
      </c>
      <c r="AD52">
        <v>0</v>
      </c>
      <c r="AE52">
        <v>0</v>
      </c>
      <c r="AF52">
        <v>0</v>
      </c>
      <c r="AG52" t="s">
        <v>442</v>
      </c>
      <c r="AH52" s="21" t="s">
        <v>572</v>
      </c>
      <c r="AI52" s="21">
        <v>345.36</v>
      </c>
      <c r="AJ52" s="21">
        <v>100</v>
      </c>
      <c r="AK52" s="21" t="s">
        <v>2060</v>
      </c>
      <c r="AL52" t="s">
        <v>75</v>
      </c>
      <c r="AM52" t="s">
        <v>2030</v>
      </c>
    </row>
    <row r="53" spans="1:39" x14ac:dyDescent="0.35">
      <c r="A53" t="s">
        <v>5155</v>
      </c>
      <c r="B53" t="s">
        <v>2175</v>
      </c>
      <c r="C53" t="s">
        <v>94</v>
      </c>
      <c r="D53" t="s">
        <v>2176</v>
      </c>
      <c r="E53" t="s">
        <v>443</v>
      </c>
      <c r="F53">
        <v>1</v>
      </c>
      <c r="G53" t="s">
        <v>2055</v>
      </c>
      <c r="H53" t="s">
        <v>2056</v>
      </c>
      <c r="I53" t="s">
        <v>38</v>
      </c>
      <c r="J53" t="s">
        <v>96</v>
      </c>
      <c r="K53" t="s">
        <v>68</v>
      </c>
      <c r="L53" t="s">
        <v>2058</v>
      </c>
      <c r="M53" t="s">
        <v>2059</v>
      </c>
      <c r="N53">
        <v>0</v>
      </c>
      <c r="O53">
        <v>0</v>
      </c>
      <c r="P53">
        <v>0</v>
      </c>
      <c r="Q53">
        <v>1440</v>
      </c>
      <c r="R53">
        <v>0</v>
      </c>
      <c r="S53">
        <v>0</v>
      </c>
      <c r="T53">
        <v>0</v>
      </c>
      <c r="U53">
        <v>0</v>
      </c>
      <c r="V53">
        <v>0</v>
      </c>
      <c r="W53">
        <v>0</v>
      </c>
      <c r="X53">
        <v>0</v>
      </c>
      <c r="Y53">
        <v>0</v>
      </c>
      <c r="Z53">
        <v>0</v>
      </c>
      <c r="AA53">
        <v>0</v>
      </c>
      <c r="AB53">
        <v>0</v>
      </c>
      <c r="AC53">
        <v>0</v>
      </c>
      <c r="AD53">
        <v>0</v>
      </c>
      <c r="AE53">
        <v>0</v>
      </c>
      <c r="AF53">
        <v>0</v>
      </c>
      <c r="AG53" t="s">
        <v>444</v>
      </c>
      <c r="AH53" s="21" t="s">
        <v>572</v>
      </c>
      <c r="AI53" s="21">
        <v>345.36</v>
      </c>
      <c r="AJ53" s="21">
        <v>100</v>
      </c>
      <c r="AK53" s="21" t="s">
        <v>2060</v>
      </c>
      <c r="AL53" t="s">
        <v>75</v>
      </c>
      <c r="AM53" t="s">
        <v>2029</v>
      </c>
    </row>
    <row r="54" spans="1:39" x14ac:dyDescent="0.35">
      <c r="A54" t="s">
        <v>5163</v>
      </c>
      <c r="B54" t="s">
        <v>2178</v>
      </c>
      <c r="C54" t="s">
        <v>1517</v>
      </c>
      <c r="D54" t="s">
        <v>2179</v>
      </c>
      <c r="E54" t="s">
        <v>95</v>
      </c>
      <c r="F54">
        <v>1</v>
      </c>
      <c r="G54" t="s">
        <v>2055</v>
      </c>
      <c r="H54" t="s">
        <v>2056</v>
      </c>
      <c r="I54" t="s">
        <v>38</v>
      </c>
      <c r="J54" t="s">
        <v>1518</v>
      </c>
      <c r="K54" t="s">
        <v>68</v>
      </c>
      <c r="L54" t="s">
        <v>2058</v>
      </c>
      <c r="M54" t="s">
        <v>2059</v>
      </c>
      <c r="N54">
        <v>0</v>
      </c>
      <c r="O54">
        <v>0</v>
      </c>
      <c r="P54">
        <v>0</v>
      </c>
      <c r="Q54">
        <v>1440</v>
      </c>
      <c r="R54">
        <v>0</v>
      </c>
      <c r="S54">
        <v>0</v>
      </c>
      <c r="T54">
        <v>0</v>
      </c>
      <c r="U54">
        <v>0</v>
      </c>
      <c r="V54">
        <v>0</v>
      </c>
      <c r="W54">
        <v>0</v>
      </c>
      <c r="X54">
        <v>0</v>
      </c>
      <c r="Y54">
        <v>0</v>
      </c>
      <c r="Z54">
        <v>0</v>
      </c>
      <c r="AA54">
        <v>0</v>
      </c>
      <c r="AB54">
        <v>0</v>
      </c>
      <c r="AC54">
        <v>0</v>
      </c>
      <c r="AD54">
        <v>0</v>
      </c>
      <c r="AE54">
        <v>0</v>
      </c>
      <c r="AF54">
        <v>0</v>
      </c>
      <c r="AG54" t="s">
        <v>445</v>
      </c>
      <c r="AH54" s="21" t="s">
        <v>572</v>
      </c>
      <c r="AI54" s="21">
        <v>345.36</v>
      </c>
      <c r="AJ54" s="21">
        <v>100</v>
      </c>
      <c r="AK54" s="21" t="s">
        <v>2060</v>
      </c>
      <c r="AL54" t="s">
        <v>75</v>
      </c>
      <c r="AM54" t="s">
        <v>2030</v>
      </c>
    </row>
    <row r="55" spans="1:39" x14ac:dyDescent="0.35">
      <c r="A55" t="s">
        <v>5167</v>
      </c>
      <c r="B55" t="s">
        <v>2181</v>
      </c>
      <c r="C55" t="s">
        <v>1517</v>
      </c>
      <c r="D55" t="s">
        <v>2179</v>
      </c>
      <c r="E55" t="s">
        <v>95</v>
      </c>
      <c r="F55">
        <v>1</v>
      </c>
      <c r="G55" t="s">
        <v>2055</v>
      </c>
      <c r="H55" t="s">
        <v>2056</v>
      </c>
      <c r="I55" t="s">
        <v>38</v>
      </c>
      <c r="J55" t="s">
        <v>1518</v>
      </c>
      <c r="K55" t="s">
        <v>68</v>
      </c>
      <c r="L55" t="s">
        <v>2058</v>
      </c>
      <c r="M55" t="s">
        <v>2059</v>
      </c>
      <c r="N55">
        <v>0</v>
      </c>
      <c r="O55">
        <v>0</v>
      </c>
      <c r="P55">
        <v>0</v>
      </c>
      <c r="Q55">
        <v>1440</v>
      </c>
      <c r="R55">
        <v>0</v>
      </c>
      <c r="S55">
        <v>0</v>
      </c>
      <c r="T55">
        <v>0</v>
      </c>
      <c r="U55">
        <v>0</v>
      </c>
      <c r="V55">
        <v>0</v>
      </c>
      <c r="W55">
        <v>0</v>
      </c>
      <c r="X55">
        <v>0</v>
      </c>
      <c r="Y55">
        <v>0</v>
      </c>
      <c r="Z55">
        <v>0</v>
      </c>
      <c r="AA55">
        <v>0</v>
      </c>
      <c r="AB55">
        <v>0</v>
      </c>
      <c r="AC55">
        <v>0</v>
      </c>
      <c r="AD55">
        <v>0</v>
      </c>
      <c r="AE55">
        <v>0</v>
      </c>
      <c r="AF55">
        <v>0</v>
      </c>
      <c r="AG55" t="s">
        <v>446</v>
      </c>
      <c r="AH55" s="21" t="s">
        <v>572</v>
      </c>
      <c r="AI55" s="21">
        <v>345.36</v>
      </c>
      <c r="AJ55" s="21">
        <v>100</v>
      </c>
      <c r="AK55" s="21" t="s">
        <v>2063</v>
      </c>
      <c r="AL55" t="s">
        <v>75</v>
      </c>
      <c r="AM55" t="s">
        <v>2030</v>
      </c>
    </row>
    <row r="56" spans="1:39" x14ac:dyDescent="0.35">
      <c r="A56" t="s">
        <v>5175</v>
      </c>
      <c r="B56" t="s">
        <v>2183</v>
      </c>
      <c r="C56" t="s">
        <v>100</v>
      </c>
      <c r="D56" t="s">
        <v>2184</v>
      </c>
      <c r="E56" t="s">
        <v>560</v>
      </c>
      <c r="F56">
        <v>1</v>
      </c>
      <c r="G56" t="s">
        <v>2055</v>
      </c>
      <c r="H56" t="s">
        <v>2056</v>
      </c>
      <c r="I56" t="s">
        <v>38</v>
      </c>
      <c r="J56" t="s">
        <v>67</v>
      </c>
      <c r="K56" t="s">
        <v>68</v>
      </c>
      <c r="L56" t="s">
        <v>2058</v>
      </c>
      <c r="M56" t="s">
        <v>2059</v>
      </c>
      <c r="N56">
        <v>0</v>
      </c>
      <c r="O56">
        <v>0</v>
      </c>
      <c r="P56">
        <v>0</v>
      </c>
      <c r="Q56">
        <v>1440</v>
      </c>
      <c r="R56">
        <v>0</v>
      </c>
      <c r="S56">
        <v>0</v>
      </c>
      <c r="T56">
        <v>0</v>
      </c>
      <c r="U56">
        <v>0</v>
      </c>
      <c r="V56">
        <v>0</v>
      </c>
      <c r="W56">
        <v>0</v>
      </c>
      <c r="X56">
        <v>0</v>
      </c>
      <c r="Y56">
        <v>0</v>
      </c>
      <c r="Z56">
        <v>0</v>
      </c>
      <c r="AA56">
        <v>0</v>
      </c>
      <c r="AB56">
        <v>0</v>
      </c>
      <c r="AC56">
        <v>0</v>
      </c>
      <c r="AD56">
        <v>0</v>
      </c>
      <c r="AE56">
        <v>0</v>
      </c>
      <c r="AF56">
        <v>0</v>
      </c>
      <c r="AG56" t="s">
        <v>447</v>
      </c>
      <c r="AH56" s="21" t="s">
        <v>572</v>
      </c>
      <c r="AI56" s="21">
        <v>345.36</v>
      </c>
      <c r="AJ56" s="21">
        <v>100</v>
      </c>
      <c r="AK56" s="21" t="s">
        <v>2060</v>
      </c>
      <c r="AL56" t="s">
        <v>70</v>
      </c>
      <c r="AM56" t="s">
        <v>2031</v>
      </c>
    </row>
    <row r="57" spans="1:39" x14ac:dyDescent="0.35">
      <c r="A57" t="s">
        <v>2180</v>
      </c>
      <c r="B57" t="s">
        <v>2186</v>
      </c>
      <c r="C57" t="s">
        <v>567</v>
      </c>
      <c r="D57" t="s">
        <v>2187</v>
      </c>
      <c r="E57" t="s">
        <v>560</v>
      </c>
      <c r="F57">
        <v>2</v>
      </c>
      <c r="G57" t="s">
        <v>2055</v>
      </c>
      <c r="H57" t="s">
        <v>2056</v>
      </c>
      <c r="I57" t="s">
        <v>38</v>
      </c>
      <c r="J57" t="s">
        <v>428</v>
      </c>
      <c r="K57" t="s">
        <v>68</v>
      </c>
      <c r="L57" t="s">
        <v>2058</v>
      </c>
      <c r="M57" t="s">
        <v>2170</v>
      </c>
      <c r="N57">
        <v>1</v>
      </c>
      <c r="O57">
        <v>47</v>
      </c>
      <c r="P57">
        <v>5.22</v>
      </c>
      <c r="Q57">
        <v>900</v>
      </c>
      <c r="R57">
        <v>1</v>
      </c>
      <c r="S57">
        <v>47</v>
      </c>
      <c r="T57">
        <v>5.22</v>
      </c>
      <c r="U57">
        <v>0</v>
      </c>
      <c r="V57">
        <v>0</v>
      </c>
      <c r="W57">
        <v>0</v>
      </c>
      <c r="X57">
        <v>0</v>
      </c>
      <c r="Y57">
        <v>0</v>
      </c>
      <c r="Z57">
        <v>0</v>
      </c>
      <c r="AA57">
        <v>0</v>
      </c>
      <c r="AB57">
        <v>0</v>
      </c>
      <c r="AC57">
        <v>0</v>
      </c>
      <c r="AD57">
        <v>0</v>
      </c>
      <c r="AE57">
        <v>0</v>
      </c>
      <c r="AF57">
        <v>0</v>
      </c>
      <c r="AG57" t="s">
        <v>448</v>
      </c>
      <c r="AH57" s="21" t="s">
        <v>572</v>
      </c>
      <c r="AI57" s="21">
        <v>216</v>
      </c>
      <c r="AJ57" s="21">
        <v>94.777777777777771</v>
      </c>
      <c r="AK57" s="21" t="s">
        <v>2063</v>
      </c>
      <c r="AL57" t="s">
        <v>70</v>
      </c>
      <c r="AM57" t="s">
        <v>2031</v>
      </c>
    </row>
    <row r="58" spans="1:39" x14ac:dyDescent="0.35">
      <c r="A58" t="s">
        <v>5336</v>
      </c>
      <c r="B58" t="s">
        <v>2189</v>
      </c>
      <c r="C58" t="s">
        <v>66</v>
      </c>
      <c r="D58" t="s">
        <v>2190</v>
      </c>
      <c r="E58" t="s">
        <v>119</v>
      </c>
      <c r="F58">
        <v>1</v>
      </c>
      <c r="G58" t="s">
        <v>2055</v>
      </c>
      <c r="H58" t="s">
        <v>2056</v>
      </c>
      <c r="I58" t="s">
        <v>38</v>
      </c>
      <c r="J58" t="s">
        <v>67</v>
      </c>
      <c r="K58" t="s">
        <v>68</v>
      </c>
      <c r="L58" t="s">
        <v>2058</v>
      </c>
      <c r="M58" t="s">
        <v>2170</v>
      </c>
      <c r="N58">
        <v>0</v>
      </c>
      <c r="O58">
        <v>0</v>
      </c>
      <c r="P58">
        <v>0</v>
      </c>
      <c r="Q58">
        <v>900</v>
      </c>
      <c r="R58">
        <v>0</v>
      </c>
      <c r="S58">
        <v>0</v>
      </c>
      <c r="T58">
        <v>0</v>
      </c>
      <c r="U58">
        <v>0</v>
      </c>
      <c r="V58">
        <v>0</v>
      </c>
      <c r="W58">
        <v>0</v>
      </c>
      <c r="X58">
        <v>0</v>
      </c>
      <c r="Y58">
        <v>0</v>
      </c>
      <c r="Z58">
        <v>0</v>
      </c>
      <c r="AA58">
        <v>0</v>
      </c>
      <c r="AB58">
        <v>0</v>
      </c>
      <c r="AC58">
        <v>0</v>
      </c>
      <c r="AD58">
        <v>0</v>
      </c>
      <c r="AE58">
        <v>0</v>
      </c>
      <c r="AF58">
        <v>0</v>
      </c>
      <c r="AG58" t="s">
        <v>449</v>
      </c>
      <c r="AH58" s="21" t="s">
        <v>572</v>
      </c>
      <c r="AI58" s="21">
        <v>216</v>
      </c>
      <c r="AJ58" s="21">
        <v>100</v>
      </c>
      <c r="AK58" s="21" t="s">
        <v>2060</v>
      </c>
      <c r="AL58" t="s">
        <v>70</v>
      </c>
      <c r="AM58" t="s">
        <v>2030</v>
      </c>
    </row>
    <row r="59" spans="1:39" x14ac:dyDescent="0.35">
      <c r="A59" t="s">
        <v>5473</v>
      </c>
      <c r="B59" t="s">
        <v>2192</v>
      </c>
      <c r="C59" t="s">
        <v>128</v>
      </c>
      <c r="D59" t="s">
        <v>2193</v>
      </c>
      <c r="E59" t="s">
        <v>112</v>
      </c>
      <c r="F59">
        <v>1</v>
      </c>
      <c r="G59" t="s">
        <v>2055</v>
      </c>
      <c r="H59" t="s">
        <v>2056</v>
      </c>
      <c r="I59" t="s">
        <v>38</v>
      </c>
      <c r="J59" t="s">
        <v>113</v>
      </c>
      <c r="K59" t="s">
        <v>68</v>
      </c>
      <c r="L59" t="s">
        <v>2058</v>
      </c>
      <c r="M59" t="s">
        <v>2163</v>
      </c>
      <c r="N59">
        <v>0</v>
      </c>
      <c r="O59">
        <v>0</v>
      </c>
      <c r="P59">
        <v>0</v>
      </c>
      <c r="Q59">
        <v>1020</v>
      </c>
      <c r="R59">
        <v>0</v>
      </c>
      <c r="S59">
        <v>0</v>
      </c>
      <c r="T59">
        <v>0</v>
      </c>
      <c r="U59">
        <v>0</v>
      </c>
      <c r="V59">
        <v>0</v>
      </c>
      <c r="W59">
        <v>0</v>
      </c>
      <c r="X59">
        <v>0</v>
      </c>
      <c r="Y59">
        <v>0</v>
      </c>
      <c r="Z59">
        <v>0</v>
      </c>
      <c r="AA59">
        <v>0</v>
      </c>
      <c r="AB59">
        <v>0</v>
      </c>
      <c r="AC59">
        <v>0</v>
      </c>
      <c r="AD59">
        <v>0</v>
      </c>
      <c r="AE59">
        <v>0</v>
      </c>
      <c r="AF59">
        <v>0</v>
      </c>
      <c r="AG59" t="s">
        <v>450</v>
      </c>
      <c r="AH59" s="21" t="s">
        <v>571</v>
      </c>
      <c r="AI59" s="21">
        <v>244.8</v>
      </c>
      <c r="AJ59" s="21">
        <v>100</v>
      </c>
      <c r="AK59" s="21" t="s">
        <v>2063</v>
      </c>
      <c r="AL59" t="s">
        <v>115</v>
      </c>
      <c r="AM59" t="s">
        <v>2029</v>
      </c>
    </row>
    <row r="60" spans="1:39" x14ac:dyDescent="0.35">
      <c r="A60" t="s">
        <v>5477</v>
      </c>
      <c r="B60" t="s">
        <v>2195</v>
      </c>
      <c r="C60" t="s">
        <v>71</v>
      </c>
      <c r="D60" t="s">
        <v>2196</v>
      </c>
      <c r="E60" t="s">
        <v>72</v>
      </c>
      <c r="F60">
        <v>1</v>
      </c>
      <c r="G60" t="s">
        <v>2055</v>
      </c>
      <c r="H60" t="s">
        <v>2056</v>
      </c>
      <c r="I60" t="s">
        <v>38</v>
      </c>
      <c r="J60" t="s">
        <v>73</v>
      </c>
      <c r="K60" t="s">
        <v>68</v>
      </c>
      <c r="L60" t="s">
        <v>2058</v>
      </c>
      <c r="M60" t="s">
        <v>2059</v>
      </c>
      <c r="N60">
        <v>0</v>
      </c>
      <c r="O60">
        <v>0</v>
      </c>
      <c r="P60">
        <v>0</v>
      </c>
      <c r="Q60">
        <v>1440</v>
      </c>
      <c r="R60">
        <v>0</v>
      </c>
      <c r="S60">
        <v>0</v>
      </c>
      <c r="T60">
        <v>0</v>
      </c>
      <c r="U60">
        <v>0</v>
      </c>
      <c r="V60">
        <v>0</v>
      </c>
      <c r="W60">
        <v>0</v>
      </c>
      <c r="X60">
        <v>0</v>
      </c>
      <c r="Y60">
        <v>0</v>
      </c>
      <c r="Z60">
        <v>0</v>
      </c>
      <c r="AA60">
        <v>0</v>
      </c>
      <c r="AB60">
        <v>0</v>
      </c>
      <c r="AC60">
        <v>0</v>
      </c>
      <c r="AD60">
        <v>0</v>
      </c>
      <c r="AE60">
        <v>0</v>
      </c>
      <c r="AF60">
        <v>0</v>
      </c>
      <c r="AG60" t="s">
        <v>451</v>
      </c>
      <c r="AH60" s="21" t="s">
        <v>572</v>
      </c>
      <c r="AI60" s="21">
        <v>345.36</v>
      </c>
      <c r="AJ60" s="21">
        <v>100</v>
      </c>
      <c r="AK60" s="21" t="s">
        <v>2063</v>
      </c>
      <c r="AL60" t="s">
        <v>75</v>
      </c>
      <c r="AM60" t="s">
        <v>2030</v>
      </c>
    </row>
    <row r="61" spans="1:39" x14ac:dyDescent="0.35">
      <c r="A61" t="s">
        <v>5502</v>
      </c>
      <c r="B61" t="s">
        <v>2198</v>
      </c>
      <c r="C61" t="s">
        <v>76</v>
      </c>
      <c r="D61" t="s">
        <v>2199</v>
      </c>
      <c r="E61" t="s">
        <v>560</v>
      </c>
      <c r="F61">
        <v>1</v>
      </c>
      <c r="G61" t="s">
        <v>2055</v>
      </c>
      <c r="H61" t="s">
        <v>2056</v>
      </c>
      <c r="I61" t="s">
        <v>38</v>
      </c>
      <c r="J61" t="s">
        <v>67</v>
      </c>
      <c r="K61" t="s">
        <v>68</v>
      </c>
      <c r="L61" t="s">
        <v>2058</v>
      </c>
      <c r="M61" t="s">
        <v>2059</v>
      </c>
      <c r="N61">
        <v>0</v>
      </c>
      <c r="O61">
        <v>0</v>
      </c>
      <c r="P61">
        <v>0</v>
      </c>
      <c r="Q61">
        <v>1440</v>
      </c>
      <c r="R61">
        <v>0</v>
      </c>
      <c r="S61">
        <v>0</v>
      </c>
      <c r="T61">
        <v>0</v>
      </c>
      <c r="U61">
        <v>0</v>
      </c>
      <c r="V61">
        <v>0</v>
      </c>
      <c r="W61">
        <v>0</v>
      </c>
      <c r="X61">
        <v>0</v>
      </c>
      <c r="Y61">
        <v>0</v>
      </c>
      <c r="Z61">
        <v>0</v>
      </c>
      <c r="AA61">
        <v>0</v>
      </c>
      <c r="AB61">
        <v>0</v>
      </c>
      <c r="AC61">
        <v>0</v>
      </c>
      <c r="AD61">
        <v>0</v>
      </c>
      <c r="AE61">
        <v>0</v>
      </c>
      <c r="AF61">
        <v>0</v>
      </c>
      <c r="AG61" t="s">
        <v>452</v>
      </c>
      <c r="AH61" s="21" t="s">
        <v>572</v>
      </c>
      <c r="AI61" s="21">
        <v>345.36</v>
      </c>
      <c r="AJ61" s="21">
        <v>100</v>
      </c>
      <c r="AK61" s="21" t="s">
        <v>2063</v>
      </c>
      <c r="AL61" t="s">
        <v>70</v>
      </c>
      <c r="AM61" t="s">
        <v>2031</v>
      </c>
    </row>
    <row r="62" spans="1:39" x14ac:dyDescent="0.35">
      <c r="A62" t="s">
        <v>2191</v>
      </c>
      <c r="B62" t="s">
        <v>2201</v>
      </c>
      <c r="C62" t="s">
        <v>76</v>
      </c>
      <c r="D62" t="s">
        <v>2199</v>
      </c>
      <c r="E62" t="s">
        <v>560</v>
      </c>
      <c r="F62">
        <v>1</v>
      </c>
      <c r="G62" t="s">
        <v>2055</v>
      </c>
      <c r="H62" t="s">
        <v>2056</v>
      </c>
      <c r="I62" t="s">
        <v>38</v>
      </c>
      <c r="J62" t="s">
        <v>67</v>
      </c>
      <c r="K62" t="s">
        <v>68</v>
      </c>
      <c r="L62" t="s">
        <v>2058</v>
      </c>
      <c r="M62" t="s">
        <v>2059</v>
      </c>
      <c r="N62">
        <v>0</v>
      </c>
      <c r="O62">
        <v>0</v>
      </c>
      <c r="P62">
        <v>0</v>
      </c>
      <c r="Q62">
        <v>1440</v>
      </c>
      <c r="R62">
        <v>0</v>
      </c>
      <c r="S62">
        <v>0</v>
      </c>
      <c r="T62">
        <v>0</v>
      </c>
      <c r="U62">
        <v>0</v>
      </c>
      <c r="V62">
        <v>0</v>
      </c>
      <c r="W62">
        <v>0</v>
      </c>
      <c r="X62">
        <v>0</v>
      </c>
      <c r="Y62">
        <v>0</v>
      </c>
      <c r="Z62">
        <v>0</v>
      </c>
      <c r="AA62">
        <v>0</v>
      </c>
      <c r="AB62">
        <v>0</v>
      </c>
      <c r="AC62">
        <v>0</v>
      </c>
      <c r="AD62">
        <v>0</v>
      </c>
      <c r="AE62">
        <v>0</v>
      </c>
      <c r="AF62">
        <v>0</v>
      </c>
      <c r="AG62" t="s">
        <v>453</v>
      </c>
      <c r="AH62" s="21" t="s">
        <v>572</v>
      </c>
      <c r="AI62" s="21">
        <v>345.36</v>
      </c>
      <c r="AJ62" s="21">
        <v>100</v>
      </c>
      <c r="AK62" s="21" t="s">
        <v>2060</v>
      </c>
      <c r="AL62" t="s">
        <v>70</v>
      </c>
      <c r="AM62" t="s">
        <v>2030</v>
      </c>
    </row>
    <row r="63" spans="1:39" x14ac:dyDescent="0.35">
      <c r="A63" t="s">
        <v>2194</v>
      </c>
      <c r="B63" t="s">
        <v>2203</v>
      </c>
      <c r="C63" t="s">
        <v>76</v>
      </c>
      <c r="D63" t="s">
        <v>2199</v>
      </c>
      <c r="E63" t="s">
        <v>560</v>
      </c>
      <c r="F63">
        <v>1</v>
      </c>
      <c r="G63" t="s">
        <v>2055</v>
      </c>
      <c r="H63" t="s">
        <v>2056</v>
      </c>
      <c r="I63" t="s">
        <v>38</v>
      </c>
      <c r="J63" t="s">
        <v>67</v>
      </c>
      <c r="K63" t="s">
        <v>68</v>
      </c>
      <c r="L63" t="s">
        <v>2058</v>
      </c>
      <c r="M63" t="s">
        <v>2059</v>
      </c>
      <c r="N63">
        <v>0</v>
      </c>
      <c r="O63">
        <v>0</v>
      </c>
      <c r="P63">
        <v>0</v>
      </c>
      <c r="Q63">
        <v>1440</v>
      </c>
      <c r="R63">
        <v>0</v>
      </c>
      <c r="S63">
        <v>0</v>
      </c>
      <c r="T63">
        <v>0</v>
      </c>
      <c r="U63">
        <v>0</v>
      </c>
      <c r="V63">
        <v>0</v>
      </c>
      <c r="W63">
        <v>0</v>
      </c>
      <c r="X63">
        <v>0</v>
      </c>
      <c r="Y63">
        <v>0</v>
      </c>
      <c r="Z63">
        <v>0</v>
      </c>
      <c r="AA63">
        <v>0</v>
      </c>
      <c r="AB63">
        <v>0</v>
      </c>
      <c r="AC63">
        <v>0</v>
      </c>
      <c r="AD63">
        <v>0</v>
      </c>
      <c r="AE63">
        <v>0</v>
      </c>
      <c r="AF63">
        <v>0</v>
      </c>
      <c r="AG63" t="s">
        <v>454</v>
      </c>
      <c r="AH63" s="21" t="s">
        <v>572</v>
      </c>
      <c r="AI63" s="21">
        <v>345.36</v>
      </c>
      <c r="AJ63" s="21">
        <v>100</v>
      </c>
      <c r="AK63" s="21" t="s">
        <v>2060</v>
      </c>
      <c r="AL63" t="s">
        <v>70</v>
      </c>
      <c r="AM63" t="s">
        <v>2031</v>
      </c>
    </row>
    <row r="64" spans="1:39" x14ac:dyDescent="0.35">
      <c r="A64" t="s">
        <v>6223</v>
      </c>
      <c r="B64" t="s">
        <v>2205</v>
      </c>
      <c r="C64" t="s">
        <v>117</v>
      </c>
      <c r="D64" t="s">
        <v>2206</v>
      </c>
      <c r="E64" t="s">
        <v>560</v>
      </c>
      <c r="F64">
        <v>1</v>
      </c>
      <c r="G64" t="s">
        <v>2055</v>
      </c>
      <c r="H64" t="s">
        <v>2056</v>
      </c>
      <c r="I64" t="s">
        <v>38</v>
      </c>
      <c r="J64" t="s">
        <v>67</v>
      </c>
      <c r="K64" t="s">
        <v>68</v>
      </c>
      <c r="L64" t="s">
        <v>2058</v>
      </c>
      <c r="M64" t="s">
        <v>2207</v>
      </c>
      <c r="N64">
        <v>1</v>
      </c>
      <c r="O64">
        <v>81</v>
      </c>
      <c r="P64">
        <v>10.38</v>
      </c>
      <c r="Q64">
        <v>780</v>
      </c>
      <c r="R64">
        <v>0</v>
      </c>
      <c r="S64">
        <v>0</v>
      </c>
      <c r="T64">
        <v>0</v>
      </c>
      <c r="U64">
        <v>1</v>
      </c>
      <c r="V64">
        <v>81</v>
      </c>
      <c r="W64">
        <v>10.38</v>
      </c>
      <c r="X64">
        <v>0</v>
      </c>
      <c r="Y64">
        <v>0</v>
      </c>
      <c r="Z64">
        <v>0</v>
      </c>
      <c r="AA64">
        <v>0</v>
      </c>
      <c r="AB64">
        <v>0</v>
      </c>
      <c r="AC64">
        <v>0</v>
      </c>
      <c r="AD64">
        <v>0</v>
      </c>
      <c r="AE64">
        <v>0</v>
      </c>
      <c r="AF64">
        <v>0</v>
      </c>
      <c r="AG64" t="s">
        <v>455</v>
      </c>
      <c r="AH64" s="21" t="s">
        <v>572</v>
      </c>
      <c r="AI64" s="21">
        <v>187.20000000000002</v>
      </c>
      <c r="AJ64" s="21">
        <v>89.615384615384613</v>
      </c>
      <c r="AK64" s="21" t="s">
        <v>2063</v>
      </c>
      <c r="AL64" t="s">
        <v>70</v>
      </c>
      <c r="AM64" t="s">
        <v>2030</v>
      </c>
    </row>
    <row r="65" spans="1:39" x14ac:dyDescent="0.35">
      <c r="A65" t="s">
        <v>6332</v>
      </c>
      <c r="B65" t="s">
        <v>2209</v>
      </c>
      <c r="C65" t="s">
        <v>117</v>
      </c>
      <c r="D65" t="s">
        <v>2210</v>
      </c>
      <c r="E65" t="s">
        <v>560</v>
      </c>
      <c r="F65">
        <v>1</v>
      </c>
      <c r="G65" t="s">
        <v>2055</v>
      </c>
      <c r="H65" t="s">
        <v>2056</v>
      </c>
      <c r="I65" t="s">
        <v>38</v>
      </c>
      <c r="J65" t="s">
        <v>67</v>
      </c>
      <c r="K65" t="s">
        <v>68</v>
      </c>
      <c r="L65" t="s">
        <v>2058</v>
      </c>
      <c r="M65" t="s">
        <v>2059</v>
      </c>
      <c r="N65">
        <v>0</v>
      </c>
      <c r="O65">
        <v>0</v>
      </c>
      <c r="P65">
        <v>0</v>
      </c>
      <c r="Q65">
        <v>1440</v>
      </c>
      <c r="R65">
        <v>0</v>
      </c>
      <c r="S65">
        <v>0</v>
      </c>
      <c r="T65">
        <v>0</v>
      </c>
      <c r="U65">
        <v>0</v>
      </c>
      <c r="V65">
        <v>0</v>
      </c>
      <c r="W65">
        <v>0</v>
      </c>
      <c r="X65">
        <v>0</v>
      </c>
      <c r="Y65">
        <v>0</v>
      </c>
      <c r="Z65">
        <v>0</v>
      </c>
      <c r="AA65">
        <v>0</v>
      </c>
      <c r="AB65">
        <v>0</v>
      </c>
      <c r="AC65">
        <v>0</v>
      </c>
      <c r="AD65">
        <v>0</v>
      </c>
      <c r="AE65">
        <v>0</v>
      </c>
      <c r="AF65">
        <v>0</v>
      </c>
      <c r="AG65" t="s">
        <v>459</v>
      </c>
      <c r="AH65" s="21" t="s">
        <v>572</v>
      </c>
      <c r="AI65" s="21">
        <v>345.36</v>
      </c>
      <c r="AJ65" s="21">
        <v>100</v>
      </c>
      <c r="AK65" s="21" t="s">
        <v>2060</v>
      </c>
      <c r="AL65" t="s">
        <v>70</v>
      </c>
      <c r="AM65" t="s">
        <v>2031</v>
      </c>
    </row>
    <row r="66" spans="1:39" x14ac:dyDescent="0.35">
      <c r="A66" t="s">
        <v>6336</v>
      </c>
      <c r="B66" t="s">
        <v>2212</v>
      </c>
      <c r="C66" t="s">
        <v>111</v>
      </c>
      <c r="D66" t="s">
        <v>2213</v>
      </c>
      <c r="E66" t="s">
        <v>112</v>
      </c>
      <c r="F66">
        <v>1</v>
      </c>
      <c r="G66" t="s">
        <v>2055</v>
      </c>
      <c r="H66" t="s">
        <v>2056</v>
      </c>
      <c r="I66" t="s">
        <v>38</v>
      </c>
      <c r="J66" t="s">
        <v>113</v>
      </c>
      <c r="K66" t="s">
        <v>68</v>
      </c>
      <c r="L66" t="s">
        <v>2058</v>
      </c>
      <c r="M66" t="s">
        <v>2059</v>
      </c>
      <c r="N66">
        <v>0</v>
      </c>
      <c r="O66">
        <v>0</v>
      </c>
      <c r="P66">
        <v>0</v>
      </c>
      <c r="Q66">
        <v>1440</v>
      </c>
      <c r="R66">
        <v>0</v>
      </c>
      <c r="S66">
        <v>0</v>
      </c>
      <c r="T66">
        <v>0</v>
      </c>
      <c r="U66">
        <v>0</v>
      </c>
      <c r="V66">
        <v>0</v>
      </c>
      <c r="W66">
        <v>0</v>
      </c>
      <c r="X66">
        <v>0</v>
      </c>
      <c r="Y66">
        <v>0</v>
      </c>
      <c r="Z66">
        <v>0</v>
      </c>
      <c r="AA66">
        <v>0</v>
      </c>
      <c r="AB66">
        <v>0</v>
      </c>
      <c r="AC66">
        <v>0</v>
      </c>
      <c r="AD66">
        <v>0</v>
      </c>
      <c r="AE66">
        <v>0</v>
      </c>
      <c r="AF66">
        <v>0</v>
      </c>
      <c r="AG66" t="s">
        <v>460</v>
      </c>
      <c r="AH66" s="21" t="s">
        <v>572</v>
      </c>
      <c r="AI66" s="21">
        <v>345.36</v>
      </c>
      <c r="AJ66" s="21">
        <v>100</v>
      </c>
      <c r="AK66" s="21" t="s">
        <v>2060</v>
      </c>
      <c r="AL66" t="s">
        <v>115</v>
      </c>
      <c r="AM66" t="s">
        <v>2031</v>
      </c>
    </row>
    <row r="67" spans="1:39" x14ac:dyDescent="0.35">
      <c r="A67" t="s">
        <v>6340</v>
      </c>
      <c r="B67" t="s">
        <v>2215</v>
      </c>
      <c r="C67" t="s">
        <v>128</v>
      </c>
      <c r="D67" t="s">
        <v>2216</v>
      </c>
      <c r="E67" t="s">
        <v>112</v>
      </c>
      <c r="F67">
        <v>1</v>
      </c>
      <c r="G67" t="s">
        <v>2055</v>
      </c>
      <c r="H67" t="s">
        <v>2056</v>
      </c>
      <c r="I67" t="s">
        <v>38</v>
      </c>
      <c r="J67" t="s">
        <v>113</v>
      </c>
      <c r="K67" t="s">
        <v>68</v>
      </c>
      <c r="L67" t="s">
        <v>2058</v>
      </c>
      <c r="M67" t="s">
        <v>2059</v>
      </c>
      <c r="N67">
        <v>0</v>
      </c>
      <c r="O67">
        <v>0</v>
      </c>
      <c r="P67">
        <v>0</v>
      </c>
      <c r="Q67">
        <v>1440</v>
      </c>
      <c r="R67">
        <v>0</v>
      </c>
      <c r="S67">
        <v>0</v>
      </c>
      <c r="T67">
        <v>0</v>
      </c>
      <c r="U67">
        <v>0</v>
      </c>
      <c r="V67">
        <v>0</v>
      </c>
      <c r="W67">
        <v>0</v>
      </c>
      <c r="X67">
        <v>0</v>
      </c>
      <c r="Y67">
        <v>0</v>
      </c>
      <c r="Z67">
        <v>0</v>
      </c>
      <c r="AA67">
        <v>0</v>
      </c>
      <c r="AB67">
        <v>0</v>
      </c>
      <c r="AC67">
        <v>0</v>
      </c>
      <c r="AD67">
        <v>0</v>
      </c>
      <c r="AE67">
        <v>0</v>
      </c>
      <c r="AF67">
        <v>0</v>
      </c>
      <c r="AG67" t="s">
        <v>461</v>
      </c>
      <c r="AH67" s="21" t="s">
        <v>572</v>
      </c>
      <c r="AI67" s="21">
        <v>345.36</v>
      </c>
      <c r="AJ67" s="21">
        <v>100</v>
      </c>
      <c r="AK67" s="21" t="s">
        <v>2060</v>
      </c>
      <c r="AL67" t="s">
        <v>115</v>
      </c>
      <c r="AM67" t="s">
        <v>2031</v>
      </c>
    </row>
    <row r="68" spans="1:39" x14ac:dyDescent="0.35">
      <c r="A68" t="s">
        <v>6427</v>
      </c>
      <c r="B68" t="s">
        <v>2218</v>
      </c>
      <c r="C68" t="s">
        <v>71</v>
      </c>
      <c r="D68" t="s">
        <v>2156</v>
      </c>
      <c r="E68" t="s">
        <v>72</v>
      </c>
      <c r="F68">
        <v>1</v>
      </c>
      <c r="G68" t="s">
        <v>2055</v>
      </c>
      <c r="H68" t="s">
        <v>2056</v>
      </c>
      <c r="I68" t="s">
        <v>38</v>
      </c>
      <c r="J68" t="s">
        <v>73</v>
      </c>
      <c r="K68" t="s">
        <v>68</v>
      </c>
      <c r="L68" t="s">
        <v>2058</v>
      </c>
      <c r="M68" t="s">
        <v>2059</v>
      </c>
      <c r="N68">
        <v>0</v>
      </c>
      <c r="O68">
        <v>0</v>
      </c>
      <c r="P68">
        <v>0</v>
      </c>
      <c r="Q68">
        <v>1440</v>
      </c>
      <c r="R68">
        <v>0</v>
      </c>
      <c r="S68">
        <v>0</v>
      </c>
      <c r="T68">
        <v>0</v>
      </c>
      <c r="U68">
        <v>0</v>
      </c>
      <c r="V68">
        <v>0</v>
      </c>
      <c r="W68">
        <v>0</v>
      </c>
      <c r="X68">
        <v>0</v>
      </c>
      <c r="Y68">
        <v>0</v>
      </c>
      <c r="Z68">
        <v>0</v>
      </c>
      <c r="AA68">
        <v>0</v>
      </c>
      <c r="AB68">
        <v>0</v>
      </c>
      <c r="AC68">
        <v>0</v>
      </c>
      <c r="AD68">
        <v>0</v>
      </c>
      <c r="AE68">
        <v>0</v>
      </c>
      <c r="AF68">
        <v>0</v>
      </c>
      <c r="AG68" t="s">
        <v>462</v>
      </c>
      <c r="AH68" s="21" t="s">
        <v>569</v>
      </c>
      <c r="AI68" s="21">
        <v>345.36</v>
      </c>
      <c r="AJ68" s="21">
        <v>100</v>
      </c>
      <c r="AK68" s="21" t="s">
        <v>2060</v>
      </c>
      <c r="AL68" t="s">
        <v>75</v>
      </c>
      <c r="AM68" t="s">
        <v>2031</v>
      </c>
    </row>
    <row r="69" spans="1:39" x14ac:dyDescent="0.35">
      <c r="A69" t="s">
        <v>6668</v>
      </c>
      <c r="B69" t="s">
        <v>2220</v>
      </c>
      <c r="C69" t="s">
        <v>100</v>
      </c>
      <c r="D69" t="s">
        <v>2221</v>
      </c>
      <c r="E69" t="s">
        <v>560</v>
      </c>
      <c r="F69">
        <v>1</v>
      </c>
      <c r="G69" t="s">
        <v>2055</v>
      </c>
      <c r="H69" t="s">
        <v>2056</v>
      </c>
      <c r="I69" t="s">
        <v>38</v>
      </c>
      <c r="J69" t="s">
        <v>67</v>
      </c>
      <c r="K69" t="s">
        <v>68</v>
      </c>
      <c r="L69" t="s">
        <v>2058</v>
      </c>
      <c r="M69" t="s">
        <v>2059</v>
      </c>
      <c r="N69">
        <v>0</v>
      </c>
      <c r="O69">
        <v>0</v>
      </c>
      <c r="P69">
        <v>0</v>
      </c>
      <c r="Q69">
        <v>1440</v>
      </c>
      <c r="R69">
        <v>0</v>
      </c>
      <c r="S69">
        <v>0</v>
      </c>
      <c r="T69">
        <v>0</v>
      </c>
      <c r="U69">
        <v>0</v>
      </c>
      <c r="V69">
        <v>0</v>
      </c>
      <c r="W69">
        <v>0</v>
      </c>
      <c r="X69">
        <v>0</v>
      </c>
      <c r="Y69">
        <v>0</v>
      </c>
      <c r="Z69">
        <v>0</v>
      </c>
      <c r="AA69">
        <v>0</v>
      </c>
      <c r="AB69">
        <v>0</v>
      </c>
      <c r="AC69">
        <v>0</v>
      </c>
      <c r="AD69">
        <v>0</v>
      </c>
      <c r="AE69">
        <v>0</v>
      </c>
      <c r="AF69">
        <v>0</v>
      </c>
      <c r="AG69" t="s">
        <v>463</v>
      </c>
      <c r="AH69" s="21" t="s">
        <v>571</v>
      </c>
      <c r="AI69" s="21">
        <v>345.36</v>
      </c>
      <c r="AJ69" s="21">
        <v>100</v>
      </c>
      <c r="AK69" s="21" t="s">
        <v>2063</v>
      </c>
      <c r="AL69" t="s">
        <v>70</v>
      </c>
      <c r="AM69" t="s">
        <v>2032</v>
      </c>
    </row>
    <row r="70" spans="1:39" x14ac:dyDescent="0.35">
      <c r="A70" t="s">
        <v>7015</v>
      </c>
      <c r="B70" t="s">
        <v>2223</v>
      </c>
      <c r="C70" t="s">
        <v>117</v>
      </c>
      <c r="D70" t="s">
        <v>2224</v>
      </c>
      <c r="E70" t="s">
        <v>560</v>
      </c>
      <c r="F70">
        <v>1</v>
      </c>
      <c r="G70" t="s">
        <v>2055</v>
      </c>
      <c r="H70" t="s">
        <v>2056</v>
      </c>
      <c r="I70" t="s">
        <v>38</v>
      </c>
      <c r="J70" t="s">
        <v>67</v>
      </c>
      <c r="K70" t="s">
        <v>68</v>
      </c>
      <c r="L70" t="s">
        <v>2058</v>
      </c>
      <c r="M70" t="s">
        <v>2225</v>
      </c>
      <c r="N70">
        <v>0</v>
      </c>
      <c r="O70">
        <v>0</v>
      </c>
      <c r="P70">
        <v>0</v>
      </c>
      <c r="Q70">
        <v>720</v>
      </c>
      <c r="R70">
        <v>0</v>
      </c>
      <c r="S70">
        <v>0</v>
      </c>
      <c r="T70">
        <v>0</v>
      </c>
      <c r="U70">
        <v>0</v>
      </c>
      <c r="V70">
        <v>0</v>
      </c>
      <c r="W70">
        <v>0</v>
      </c>
      <c r="X70">
        <v>0</v>
      </c>
      <c r="Y70">
        <v>0</v>
      </c>
      <c r="Z70">
        <v>0</v>
      </c>
      <c r="AA70">
        <v>0</v>
      </c>
      <c r="AB70">
        <v>0</v>
      </c>
      <c r="AC70">
        <v>0</v>
      </c>
      <c r="AD70">
        <v>0</v>
      </c>
      <c r="AE70">
        <v>0</v>
      </c>
      <c r="AF70">
        <v>0</v>
      </c>
      <c r="AG70" t="s">
        <v>464</v>
      </c>
      <c r="AH70" s="21" t="s">
        <v>572</v>
      </c>
      <c r="AI70" s="21">
        <v>172.79999999999998</v>
      </c>
      <c r="AJ70" s="21">
        <v>100</v>
      </c>
      <c r="AK70" s="21" t="s">
        <v>2063</v>
      </c>
      <c r="AL70" t="s">
        <v>70</v>
      </c>
      <c r="AM70" t="s">
        <v>2030</v>
      </c>
    </row>
    <row r="71" spans="1:39" x14ac:dyDescent="0.35">
      <c r="A71" t="s">
        <v>7026</v>
      </c>
      <c r="B71" t="s">
        <v>2227</v>
      </c>
      <c r="C71" t="s">
        <v>78</v>
      </c>
      <c r="D71" t="s">
        <v>2228</v>
      </c>
      <c r="E71" t="s">
        <v>560</v>
      </c>
      <c r="F71">
        <v>1</v>
      </c>
      <c r="G71" t="s">
        <v>2055</v>
      </c>
      <c r="H71" t="s">
        <v>2056</v>
      </c>
      <c r="I71" t="s">
        <v>38</v>
      </c>
      <c r="J71" t="s">
        <v>67</v>
      </c>
      <c r="K71" t="s">
        <v>68</v>
      </c>
      <c r="L71" t="s">
        <v>2058</v>
      </c>
      <c r="M71" t="s">
        <v>2059</v>
      </c>
      <c r="N71">
        <v>1</v>
      </c>
      <c r="O71">
        <v>31</v>
      </c>
      <c r="P71">
        <v>2.15</v>
      </c>
      <c r="Q71">
        <v>1440</v>
      </c>
      <c r="R71">
        <v>1</v>
      </c>
      <c r="S71">
        <v>31</v>
      </c>
      <c r="T71">
        <v>2.15</v>
      </c>
      <c r="U71">
        <v>0</v>
      </c>
      <c r="V71">
        <v>0</v>
      </c>
      <c r="W71">
        <v>0</v>
      </c>
      <c r="X71">
        <v>0</v>
      </c>
      <c r="Y71">
        <v>0</v>
      </c>
      <c r="Z71">
        <v>0</v>
      </c>
      <c r="AA71">
        <v>0</v>
      </c>
      <c r="AB71">
        <v>0</v>
      </c>
      <c r="AC71">
        <v>0</v>
      </c>
      <c r="AD71">
        <v>0</v>
      </c>
      <c r="AE71">
        <v>0</v>
      </c>
      <c r="AF71">
        <v>0</v>
      </c>
      <c r="AG71" t="s">
        <v>465</v>
      </c>
      <c r="AH71" s="21" t="s">
        <v>572</v>
      </c>
      <c r="AI71" s="21">
        <v>345.36</v>
      </c>
      <c r="AJ71" s="21">
        <v>97.847222222222229</v>
      </c>
      <c r="AK71" s="21" t="s">
        <v>2063</v>
      </c>
      <c r="AL71" t="s">
        <v>70</v>
      </c>
      <c r="AM71" t="s">
        <v>2031</v>
      </c>
    </row>
    <row r="72" spans="1:39" x14ac:dyDescent="0.35">
      <c r="A72" t="s">
        <v>7030</v>
      </c>
      <c r="B72" t="s">
        <v>2230</v>
      </c>
      <c r="C72" t="s">
        <v>86</v>
      </c>
      <c r="D72" t="s">
        <v>2054</v>
      </c>
      <c r="E72" t="s">
        <v>72</v>
      </c>
      <c r="F72">
        <v>1</v>
      </c>
      <c r="G72" t="s">
        <v>2055</v>
      </c>
      <c r="H72" t="s">
        <v>2056</v>
      </c>
      <c r="I72" t="s">
        <v>38</v>
      </c>
      <c r="J72" t="s">
        <v>73</v>
      </c>
      <c r="K72" t="s">
        <v>68</v>
      </c>
      <c r="L72" t="s">
        <v>2058</v>
      </c>
      <c r="M72" t="s">
        <v>2059</v>
      </c>
      <c r="N72">
        <v>0</v>
      </c>
      <c r="O72">
        <v>0</v>
      </c>
      <c r="P72">
        <v>0</v>
      </c>
      <c r="Q72">
        <v>1440</v>
      </c>
      <c r="R72">
        <v>0</v>
      </c>
      <c r="S72">
        <v>0</v>
      </c>
      <c r="T72">
        <v>0</v>
      </c>
      <c r="U72">
        <v>0</v>
      </c>
      <c r="V72">
        <v>0</v>
      </c>
      <c r="W72">
        <v>0</v>
      </c>
      <c r="X72">
        <v>0</v>
      </c>
      <c r="Y72">
        <v>0</v>
      </c>
      <c r="Z72">
        <v>0</v>
      </c>
      <c r="AA72">
        <v>0</v>
      </c>
      <c r="AB72">
        <v>0</v>
      </c>
      <c r="AC72">
        <v>0</v>
      </c>
      <c r="AD72">
        <v>0</v>
      </c>
      <c r="AE72">
        <v>0</v>
      </c>
      <c r="AF72">
        <v>0</v>
      </c>
      <c r="AG72" t="s">
        <v>466</v>
      </c>
      <c r="AH72" s="21" t="s">
        <v>572</v>
      </c>
      <c r="AI72" s="21">
        <v>345.36</v>
      </c>
      <c r="AJ72" s="21">
        <v>100</v>
      </c>
      <c r="AK72" s="21" t="s">
        <v>2063</v>
      </c>
      <c r="AL72" t="s">
        <v>75</v>
      </c>
      <c r="AM72" t="s">
        <v>2030</v>
      </c>
    </row>
    <row r="73" spans="1:39" x14ac:dyDescent="0.35">
      <c r="A73" t="s">
        <v>7034</v>
      </c>
      <c r="B73" t="s">
        <v>2232</v>
      </c>
      <c r="C73" t="s">
        <v>76</v>
      </c>
      <c r="D73" t="s">
        <v>2233</v>
      </c>
      <c r="E73" t="s">
        <v>119</v>
      </c>
      <c r="F73">
        <v>1</v>
      </c>
      <c r="G73" t="s">
        <v>2055</v>
      </c>
      <c r="H73" t="s">
        <v>2056</v>
      </c>
      <c r="I73" t="s">
        <v>38</v>
      </c>
      <c r="J73" t="s">
        <v>67</v>
      </c>
      <c r="K73" t="s">
        <v>68</v>
      </c>
      <c r="L73" t="s">
        <v>2058</v>
      </c>
      <c r="M73" t="s">
        <v>2059</v>
      </c>
      <c r="N73">
        <v>0</v>
      </c>
      <c r="O73">
        <v>0</v>
      </c>
      <c r="P73">
        <v>0</v>
      </c>
      <c r="Q73">
        <v>1440</v>
      </c>
      <c r="R73">
        <v>0</v>
      </c>
      <c r="S73">
        <v>0</v>
      </c>
      <c r="T73">
        <v>0</v>
      </c>
      <c r="U73">
        <v>0</v>
      </c>
      <c r="V73">
        <v>0</v>
      </c>
      <c r="W73">
        <v>0</v>
      </c>
      <c r="X73">
        <v>0</v>
      </c>
      <c r="Y73">
        <v>0</v>
      </c>
      <c r="Z73">
        <v>0</v>
      </c>
      <c r="AA73">
        <v>0</v>
      </c>
      <c r="AB73">
        <v>0</v>
      </c>
      <c r="AC73">
        <v>0</v>
      </c>
      <c r="AD73">
        <v>0</v>
      </c>
      <c r="AE73">
        <v>0</v>
      </c>
      <c r="AF73">
        <v>0</v>
      </c>
      <c r="AG73" t="s">
        <v>467</v>
      </c>
      <c r="AH73" s="21" t="s">
        <v>572</v>
      </c>
      <c r="AI73" s="21">
        <v>345.36</v>
      </c>
      <c r="AJ73" s="21">
        <v>100</v>
      </c>
      <c r="AK73" s="21" t="s">
        <v>2060</v>
      </c>
      <c r="AL73" t="s">
        <v>70</v>
      </c>
      <c r="AM73" t="s">
        <v>2030</v>
      </c>
    </row>
    <row r="74" spans="1:39" x14ac:dyDescent="0.35">
      <c r="A74" t="s">
        <v>7038</v>
      </c>
      <c r="B74" t="s">
        <v>2235</v>
      </c>
      <c r="C74" t="s">
        <v>237</v>
      </c>
      <c r="D74" t="s">
        <v>2075</v>
      </c>
      <c r="E74" t="s">
        <v>72</v>
      </c>
      <c r="F74">
        <v>1</v>
      </c>
      <c r="G74" t="s">
        <v>2055</v>
      </c>
      <c r="H74" t="s">
        <v>2056</v>
      </c>
      <c r="I74" t="s">
        <v>38</v>
      </c>
      <c r="J74" t="s">
        <v>73</v>
      </c>
      <c r="K74" t="s">
        <v>68</v>
      </c>
      <c r="L74" t="s">
        <v>2058</v>
      </c>
      <c r="M74" t="s">
        <v>2059</v>
      </c>
      <c r="N74">
        <v>1</v>
      </c>
      <c r="O74">
        <v>17</v>
      </c>
      <c r="P74">
        <v>1.18</v>
      </c>
      <c r="Q74">
        <v>1440</v>
      </c>
      <c r="R74">
        <v>0</v>
      </c>
      <c r="S74">
        <v>0</v>
      </c>
      <c r="T74">
        <v>0</v>
      </c>
      <c r="U74">
        <v>1</v>
      </c>
      <c r="V74">
        <v>17</v>
      </c>
      <c r="W74">
        <v>1.18</v>
      </c>
      <c r="X74">
        <v>0</v>
      </c>
      <c r="Y74">
        <v>0</v>
      </c>
      <c r="Z74">
        <v>0</v>
      </c>
      <c r="AA74">
        <v>0</v>
      </c>
      <c r="AB74">
        <v>0</v>
      </c>
      <c r="AC74">
        <v>0</v>
      </c>
      <c r="AD74">
        <v>0</v>
      </c>
      <c r="AE74">
        <v>0</v>
      </c>
      <c r="AF74">
        <v>0</v>
      </c>
      <c r="AG74" t="s">
        <v>468</v>
      </c>
      <c r="AH74" s="21" t="s">
        <v>569</v>
      </c>
      <c r="AI74" s="21">
        <v>345.36</v>
      </c>
      <c r="AJ74" s="21">
        <v>98.819444444444443</v>
      </c>
      <c r="AK74" s="21" t="s">
        <v>2063</v>
      </c>
      <c r="AL74" t="s">
        <v>75</v>
      </c>
      <c r="AM74" t="s">
        <v>2030</v>
      </c>
    </row>
    <row r="75" spans="1:39" x14ac:dyDescent="0.35">
      <c r="A75" t="s">
        <v>7042</v>
      </c>
      <c r="B75" t="s">
        <v>2237</v>
      </c>
      <c r="C75" t="s">
        <v>117</v>
      </c>
      <c r="D75" t="s">
        <v>2109</v>
      </c>
      <c r="E75" t="s">
        <v>560</v>
      </c>
      <c r="F75">
        <v>1</v>
      </c>
      <c r="G75" t="s">
        <v>2055</v>
      </c>
      <c r="H75" t="s">
        <v>2056</v>
      </c>
      <c r="I75" t="s">
        <v>38</v>
      </c>
      <c r="J75" t="s">
        <v>67</v>
      </c>
      <c r="K75" t="s">
        <v>68</v>
      </c>
      <c r="L75" t="s">
        <v>2058</v>
      </c>
      <c r="M75" t="s">
        <v>2059</v>
      </c>
      <c r="N75">
        <v>0</v>
      </c>
      <c r="O75">
        <v>0</v>
      </c>
      <c r="P75">
        <v>0</v>
      </c>
      <c r="Q75">
        <v>1440</v>
      </c>
      <c r="R75">
        <v>0</v>
      </c>
      <c r="S75">
        <v>0</v>
      </c>
      <c r="T75">
        <v>0</v>
      </c>
      <c r="U75">
        <v>0</v>
      </c>
      <c r="V75">
        <v>0</v>
      </c>
      <c r="W75">
        <v>0</v>
      </c>
      <c r="X75">
        <v>0</v>
      </c>
      <c r="Y75">
        <v>0</v>
      </c>
      <c r="Z75">
        <v>0</v>
      </c>
      <c r="AA75">
        <v>0</v>
      </c>
      <c r="AB75">
        <v>0</v>
      </c>
      <c r="AC75">
        <v>0</v>
      </c>
      <c r="AD75">
        <v>0</v>
      </c>
      <c r="AE75">
        <v>0</v>
      </c>
      <c r="AF75">
        <v>0</v>
      </c>
      <c r="AG75" t="s">
        <v>469</v>
      </c>
      <c r="AH75" s="21" t="s">
        <v>572</v>
      </c>
      <c r="AI75" s="21">
        <v>345.36</v>
      </c>
      <c r="AJ75" s="21">
        <v>100</v>
      </c>
      <c r="AK75" s="21" t="s">
        <v>2060</v>
      </c>
      <c r="AL75" t="s">
        <v>70</v>
      </c>
      <c r="AM75" t="s">
        <v>2031</v>
      </c>
    </row>
    <row r="76" spans="1:39" x14ac:dyDescent="0.35">
      <c r="A76" t="s">
        <v>7043</v>
      </c>
      <c r="B76" t="s">
        <v>2239</v>
      </c>
      <c r="C76" t="s">
        <v>76</v>
      </c>
      <c r="D76" t="s">
        <v>2240</v>
      </c>
      <c r="E76" t="s">
        <v>560</v>
      </c>
      <c r="F76">
        <v>2</v>
      </c>
      <c r="G76" t="s">
        <v>2055</v>
      </c>
      <c r="H76" t="s">
        <v>2056</v>
      </c>
      <c r="I76" t="s">
        <v>38</v>
      </c>
      <c r="J76" t="s">
        <v>67</v>
      </c>
      <c r="K76" t="s">
        <v>68</v>
      </c>
      <c r="L76" t="s">
        <v>2058</v>
      </c>
      <c r="M76" t="s">
        <v>2059</v>
      </c>
      <c r="N76">
        <v>0</v>
      </c>
      <c r="O76">
        <v>0</v>
      </c>
      <c r="P76">
        <v>0</v>
      </c>
      <c r="Q76">
        <v>1440</v>
      </c>
      <c r="R76">
        <v>0</v>
      </c>
      <c r="S76">
        <v>0</v>
      </c>
      <c r="T76">
        <v>0</v>
      </c>
      <c r="U76">
        <v>0</v>
      </c>
      <c r="V76">
        <v>0</v>
      </c>
      <c r="W76">
        <v>0</v>
      </c>
      <c r="X76">
        <v>0</v>
      </c>
      <c r="Y76">
        <v>0</v>
      </c>
      <c r="Z76">
        <v>0</v>
      </c>
      <c r="AA76">
        <v>0</v>
      </c>
      <c r="AB76">
        <v>0</v>
      </c>
      <c r="AC76">
        <v>0</v>
      </c>
      <c r="AD76">
        <v>0</v>
      </c>
      <c r="AE76">
        <v>0</v>
      </c>
      <c r="AF76">
        <v>0</v>
      </c>
      <c r="AG76" t="s">
        <v>470</v>
      </c>
      <c r="AH76" s="21" t="s">
        <v>572</v>
      </c>
      <c r="AI76" s="21">
        <v>345.36</v>
      </c>
      <c r="AJ76" s="21">
        <v>100</v>
      </c>
      <c r="AK76" s="21" t="s">
        <v>2060</v>
      </c>
      <c r="AL76" t="s">
        <v>70</v>
      </c>
      <c r="AM76" t="s">
        <v>2030</v>
      </c>
    </row>
    <row r="77" spans="1:39" x14ac:dyDescent="0.35">
      <c r="A77" t="s">
        <v>7046</v>
      </c>
      <c r="B77" t="s">
        <v>2242</v>
      </c>
      <c r="C77" t="s">
        <v>822</v>
      </c>
      <c r="D77" t="s">
        <v>425</v>
      </c>
      <c r="E77" t="s">
        <v>72</v>
      </c>
      <c r="F77">
        <v>1</v>
      </c>
      <c r="G77" t="s">
        <v>2055</v>
      </c>
      <c r="H77" t="s">
        <v>2056</v>
      </c>
      <c r="I77" t="s">
        <v>38</v>
      </c>
      <c r="J77" t="s">
        <v>425</v>
      </c>
      <c r="K77" t="s">
        <v>68</v>
      </c>
      <c r="L77" t="s">
        <v>2058</v>
      </c>
      <c r="M77" t="s">
        <v>2059</v>
      </c>
      <c r="N77">
        <v>0</v>
      </c>
      <c r="O77">
        <v>0</v>
      </c>
      <c r="P77">
        <v>0</v>
      </c>
      <c r="Q77">
        <v>1440</v>
      </c>
      <c r="R77">
        <v>0</v>
      </c>
      <c r="S77">
        <v>0</v>
      </c>
      <c r="T77">
        <v>0</v>
      </c>
      <c r="U77">
        <v>0</v>
      </c>
      <c r="V77">
        <v>0</v>
      </c>
      <c r="W77">
        <v>0</v>
      </c>
      <c r="X77">
        <v>0</v>
      </c>
      <c r="Y77">
        <v>0</v>
      </c>
      <c r="Z77">
        <v>0</v>
      </c>
      <c r="AA77">
        <v>0</v>
      </c>
      <c r="AB77">
        <v>0</v>
      </c>
      <c r="AC77">
        <v>0</v>
      </c>
      <c r="AD77">
        <v>0</v>
      </c>
      <c r="AE77">
        <v>0</v>
      </c>
      <c r="AF77">
        <v>0</v>
      </c>
      <c r="AG77" t="s">
        <v>471</v>
      </c>
      <c r="AH77" s="21" t="s">
        <v>569</v>
      </c>
      <c r="AI77" s="21">
        <v>345.36</v>
      </c>
      <c r="AJ77" s="21">
        <v>100</v>
      </c>
      <c r="AK77" s="21" t="s">
        <v>2063</v>
      </c>
      <c r="AL77" t="s">
        <v>75</v>
      </c>
      <c r="AM77" t="s">
        <v>2030</v>
      </c>
    </row>
    <row r="78" spans="1:39" x14ac:dyDescent="0.35">
      <c r="A78" t="s">
        <v>7419</v>
      </c>
      <c r="B78" t="s">
        <v>2244</v>
      </c>
      <c r="C78" t="s">
        <v>102</v>
      </c>
      <c r="D78" t="s">
        <v>2245</v>
      </c>
      <c r="E78" t="s">
        <v>560</v>
      </c>
      <c r="F78">
        <v>1</v>
      </c>
      <c r="G78" t="s">
        <v>2055</v>
      </c>
      <c r="H78" t="s">
        <v>2056</v>
      </c>
      <c r="I78" t="s">
        <v>38</v>
      </c>
      <c r="J78" t="s">
        <v>67</v>
      </c>
      <c r="K78" t="s">
        <v>68</v>
      </c>
      <c r="L78" t="s">
        <v>2058</v>
      </c>
      <c r="M78" t="s">
        <v>2059</v>
      </c>
      <c r="N78">
        <v>0</v>
      </c>
      <c r="O78">
        <v>0</v>
      </c>
      <c r="P78">
        <v>0</v>
      </c>
      <c r="Q78">
        <v>1440</v>
      </c>
      <c r="R78">
        <v>0</v>
      </c>
      <c r="S78">
        <v>0</v>
      </c>
      <c r="T78">
        <v>0</v>
      </c>
      <c r="U78">
        <v>0</v>
      </c>
      <c r="V78">
        <v>0</v>
      </c>
      <c r="W78">
        <v>0</v>
      </c>
      <c r="X78">
        <v>0</v>
      </c>
      <c r="Y78">
        <v>0</v>
      </c>
      <c r="Z78">
        <v>0</v>
      </c>
      <c r="AA78">
        <v>0</v>
      </c>
      <c r="AB78">
        <v>0</v>
      </c>
      <c r="AC78">
        <v>0</v>
      </c>
      <c r="AD78">
        <v>0</v>
      </c>
      <c r="AE78">
        <v>0</v>
      </c>
      <c r="AF78">
        <v>0</v>
      </c>
      <c r="AG78" t="s">
        <v>456</v>
      </c>
      <c r="AH78" s="21" t="s">
        <v>572</v>
      </c>
      <c r="AI78" s="21">
        <v>345.36</v>
      </c>
      <c r="AJ78" s="21">
        <v>100</v>
      </c>
      <c r="AK78" s="21" t="s">
        <v>2060</v>
      </c>
      <c r="AL78" t="s">
        <v>70</v>
      </c>
      <c r="AM78" t="s">
        <v>2030</v>
      </c>
    </row>
    <row r="79" spans="1:39" x14ac:dyDescent="0.35">
      <c r="A79" t="s">
        <v>7423</v>
      </c>
      <c r="B79" t="s">
        <v>2247</v>
      </c>
      <c r="C79" t="s">
        <v>102</v>
      </c>
      <c r="D79" t="s">
        <v>2245</v>
      </c>
      <c r="E79" t="s">
        <v>560</v>
      </c>
      <c r="F79">
        <v>1</v>
      </c>
      <c r="G79" t="s">
        <v>2055</v>
      </c>
      <c r="H79" t="s">
        <v>2056</v>
      </c>
      <c r="I79" t="s">
        <v>38</v>
      </c>
      <c r="J79" t="s">
        <v>67</v>
      </c>
      <c r="K79" t="s">
        <v>68</v>
      </c>
      <c r="L79" t="s">
        <v>2058</v>
      </c>
      <c r="M79" t="s">
        <v>2059</v>
      </c>
      <c r="N79">
        <v>0</v>
      </c>
      <c r="O79">
        <v>0</v>
      </c>
      <c r="P79">
        <v>0</v>
      </c>
      <c r="Q79">
        <v>1440</v>
      </c>
      <c r="R79">
        <v>0</v>
      </c>
      <c r="S79">
        <v>0</v>
      </c>
      <c r="T79">
        <v>0</v>
      </c>
      <c r="U79">
        <v>0</v>
      </c>
      <c r="V79">
        <v>0</v>
      </c>
      <c r="W79">
        <v>0</v>
      </c>
      <c r="X79">
        <v>0</v>
      </c>
      <c r="Y79">
        <v>0</v>
      </c>
      <c r="Z79">
        <v>0</v>
      </c>
      <c r="AA79">
        <v>0</v>
      </c>
      <c r="AB79">
        <v>0</v>
      </c>
      <c r="AC79">
        <v>0</v>
      </c>
      <c r="AD79">
        <v>0</v>
      </c>
      <c r="AE79">
        <v>0</v>
      </c>
      <c r="AF79">
        <v>0</v>
      </c>
      <c r="AG79" t="s">
        <v>457</v>
      </c>
      <c r="AH79" s="21" t="s">
        <v>572</v>
      </c>
      <c r="AI79" s="21">
        <v>345.36</v>
      </c>
      <c r="AJ79" s="21">
        <v>100</v>
      </c>
      <c r="AK79" s="21" t="s">
        <v>2060</v>
      </c>
      <c r="AL79" t="s">
        <v>70</v>
      </c>
      <c r="AM79" t="s">
        <v>2030</v>
      </c>
    </row>
    <row r="80" spans="1:39" x14ac:dyDescent="0.35">
      <c r="A80" t="s">
        <v>7427</v>
      </c>
      <c r="B80" t="s">
        <v>2249</v>
      </c>
      <c r="C80" t="s">
        <v>102</v>
      </c>
      <c r="D80" t="s">
        <v>2245</v>
      </c>
      <c r="E80" t="s">
        <v>560</v>
      </c>
      <c r="F80">
        <v>1</v>
      </c>
      <c r="G80" t="s">
        <v>2055</v>
      </c>
      <c r="H80" t="s">
        <v>2056</v>
      </c>
      <c r="I80" t="s">
        <v>38</v>
      </c>
      <c r="J80" t="s">
        <v>67</v>
      </c>
      <c r="K80" t="s">
        <v>68</v>
      </c>
      <c r="L80" t="s">
        <v>2058</v>
      </c>
      <c r="M80" t="s">
        <v>2059</v>
      </c>
      <c r="N80">
        <v>0</v>
      </c>
      <c r="O80">
        <v>0</v>
      </c>
      <c r="P80">
        <v>0</v>
      </c>
      <c r="Q80">
        <v>1440</v>
      </c>
      <c r="R80">
        <v>0</v>
      </c>
      <c r="S80">
        <v>0</v>
      </c>
      <c r="T80">
        <v>0</v>
      </c>
      <c r="U80">
        <v>0</v>
      </c>
      <c r="V80">
        <v>0</v>
      </c>
      <c r="W80">
        <v>0</v>
      </c>
      <c r="X80">
        <v>0</v>
      </c>
      <c r="Y80">
        <v>0</v>
      </c>
      <c r="Z80">
        <v>0</v>
      </c>
      <c r="AA80">
        <v>0</v>
      </c>
      <c r="AB80">
        <v>0</v>
      </c>
      <c r="AC80">
        <v>0</v>
      </c>
      <c r="AD80">
        <v>0</v>
      </c>
      <c r="AE80">
        <v>0</v>
      </c>
      <c r="AF80">
        <v>0</v>
      </c>
      <c r="AG80" t="s">
        <v>458</v>
      </c>
      <c r="AH80" s="21" t="s">
        <v>572</v>
      </c>
      <c r="AI80" s="21">
        <v>345.36</v>
      </c>
      <c r="AJ80" s="21">
        <v>100</v>
      </c>
      <c r="AK80" s="21" t="s">
        <v>2063</v>
      </c>
      <c r="AL80" t="s">
        <v>70</v>
      </c>
      <c r="AM80" t="s">
        <v>2030</v>
      </c>
    </row>
    <row r="81" spans="1:39" x14ac:dyDescent="0.35">
      <c r="A81" t="s">
        <v>8052</v>
      </c>
      <c r="B81" t="s">
        <v>2251</v>
      </c>
      <c r="C81" t="s">
        <v>237</v>
      </c>
      <c r="D81" t="s">
        <v>2066</v>
      </c>
      <c r="E81" t="s">
        <v>72</v>
      </c>
      <c r="F81">
        <v>1</v>
      </c>
      <c r="G81" t="s">
        <v>2055</v>
      </c>
      <c r="H81" t="s">
        <v>2056</v>
      </c>
      <c r="I81" t="s">
        <v>38</v>
      </c>
      <c r="J81" t="s">
        <v>73</v>
      </c>
      <c r="K81" t="s">
        <v>68</v>
      </c>
      <c r="L81" t="s">
        <v>2058</v>
      </c>
      <c r="M81" t="s">
        <v>2059</v>
      </c>
      <c r="N81">
        <v>0</v>
      </c>
      <c r="O81">
        <v>0</v>
      </c>
      <c r="P81">
        <v>0</v>
      </c>
      <c r="Q81">
        <v>1440</v>
      </c>
      <c r="R81">
        <v>0</v>
      </c>
      <c r="S81">
        <v>0</v>
      </c>
      <c r="T81">
        <v>0</v>
      </c>
      <c r="U81">
        <v>0</v>
      </c>
      <c r="V81">
        <v>0</v>
      </c>
      <c r="W81">
        <v>0</v>
      </c>
      <c r="X81">
        <v>0</v>
      </c>
      <c r="Y81">
        <v>0</v>
      </c>
      <c r="Z81">
        <v>0</v>
      </c>
      <c r="AA81">
        <v>0</v>
      </c>
      <c r="AB81">
        <v>0</v>
      </c>
      <c r="AC81">
        <v>0</v>
      </c>
      <c r="AD81">
        <v>0</v>
      </c>
      <c r="AE81">
        <v>0</v>
      </c>
      <c r="AF81">
        <v>0</v>
      </c>
      <c r="AG81" t="s">
        <v>472</v>
      </c>
      <c r="AH81" s="21" t="s">
        <v>572</v>
      </c>
      <c r="AI81" s="21">
        <v>345.36</v>
      </c>
      <c r="AJ81" s="21">
        <v>100</v>
      </c>
      <c r="AK81" s="21" t="s">
        <v>2060</v>
      </c>
      <c r="AL81" t="s">
        <v>75</v>
      </c>
      <c r="AM81" t="s">
        <v>2031</v>
      </c>
    </row>
    <row r="82" spans="1:39" x14ac:dyDescent="0.35">
      <c r="A82" t="s">
        <v>8056</v>
      </c>
      <c r="B82" t="s">
        <v>2253</v>
      </c>
      <c r="C82" t="s">
        <v>237</v>
      </c>
      <c r="D82" t="s">
        <v>2066</v>
      </c>
      <c r="E82" t="s">
        <v>72</v>
      </c>
      <c r="F82">
        <v>1</v>
      </c>
      <c r="G82" t="s">
        <v>2055</v>
      </c>
      <c r="H82" t="s">
        <v>2056</v>
      </c>
      <c r="I82" t="s">
        <v>38</v>
      </c>
      <c r="J82" t="s">
        <v>73</v>
      </c>
      <c r="K82" t="s">
        <v>68</v>
      </c>
      <c r="L82" t="s">
        <v>2058</v>
      </c>
      <c r="M82" t="s">
        <v>2059</v>
      </c>
      <c r="N82">
        <v>1</v>
      </c>
      <c r="O82">
        <v>13</v>
      </c>
      <c r="P82">
        <v>0.9</v>
      </c>
      <c r="Q82">
        <v>1440</v>
      </c>
      <c r="R82">
        <v>0</v>
      </c>
      <c r="S82">
        <v>0</v>
      </c>
      <c r="T82">
        <v>0</v>
      </c>
      <c r="U82">
        <v>1</v>
      </c>
      <c r="V82">
        <v>13</v>
      </c>
      <c r="W82">
        <v>0.9</v>
      </c>
      <c r="X82">
        <v>0</v>
      </c>
      <c r="Y82">
        <v>0</v>
      </c>
      <c r="Z82">
        <v>0</v>
      </c>
      <c r="AA82">
        <v>0</v>
      </c>
      <c r="AB82">
        <v>0</v>
      </c>
      <c r="AC82">
        <v>0</v>
      </c>
      <c r="AD82">
        <v>0</v>
      </c>
      <c r="AE82">
        <v>0</v>
      </c>
      <c r="AF82">
        <v>0</v>
      </c>
      <c r="AG82" t="s">
        <v>473</v>
      </c>
      <c r="AH82" s="21" t="s">
        <v>572</v>
      </c>
      <c r="AI82" s="21">
        <v>345.36</v>
      </c>
      <c r="AJ82" s="21">
        <v>99.097222222222229</v>
      </c>
      <c r="AK82" s="21" t="s">
        <v>2060</v>
      </c>
      <c r="AL82" t="s">
        <v>75</v>
      </c>
      <c r="AM82" t="s">
        <v>2031</v>
      </c>
    </row>
    <row r="83" spans="1:39" x14ac:dyDescent="0.35">
      <c r="A83" t="s">
        <v>8100</v>
      </c>
      <c r="B83" t="s">
        <v>2255</v>
      </c>
      <c r="C83" t="s">
        <v>567</v>
      </c>
      <c r="D83" t="s">
        <v>428</v>
      </c>
      <c r="E83" t="s">
        <v>560</v>
      </c>
      <c r="F83">
        <v>1</v>
      </c>
      <c r="G83" t="s">
        <v>2055</v>
      </c>
      <c r="H83" t="s">
        <v>2056</v>
      </c>
      <c r="I83" t="s">
        <v>38</v>
      </c>
      <c r="J83" t="s">
        <v>428</v>
      </c>
      <c r="K83" t="s">
        <v>68</v>
      </c>
      <c r="L83" t="s">
        <v>2058</v>
      </c>
      <c r="M83" t="s">
        <v>2059</v>
      </c>
      <c r="N83">
        <v>0</v>
      </c>
      <c r="O83">
        <v>0</v>
      </c>
      <c r="P83">
        <v>0</v>
      </c>
      <c r="Q83">
        <v>1440</v>
      </c>
      <c r="R83">
        <v>0</v>
      </c>
      <c r="S83">
        <v>0</v>
      </c>
      <c r="T83">
        <v>0</v>
      </c>
      <c r="U83">
        <v>0</v>
      </c>
      <c r="V83">
        <v>0</v>
      </c>
      <c r="W83">
        <v>0</v>
      </c>
      <c r="X83">
        <v>0</v>
      </c>
      <c r="Y83">
        <v>0</v>
      </c>
      <c r="Z83">
        <v>0</v>
      </c>
      <c r="AA83">
        <v>0</v>
      </c>
      <c r="AB83">
        <v>0</v>
      </c>
      <c r="AC83">
        <v>0</v>
      </c>
      <c r="AD83">
        <v>0</v>
      </c>
      <c r="AE83">
        <v>0</v>
      </c>
      <c r="AF83">
        <v>0</v>
      </c>
      <c r="AG83" t="s">
        <v>430</v>
      </c>
      <c r="AH83" s="21" t="s">
        <v>572</v>
      </c>
      <c r="AI83" s="21">
        <v>345.36</v>
      </c>
      <c r="AJ83" s="21">
        <v>100</v>
      </c>
      <c r="AK83" s="21" t="s">
        <v>2063</v>
      </c>
      <c r="AL83" t="s">
        <v>70</v>
      </c>
      <c r="AM83" t="s">
        <v>2030</v>
      </c>
    </row>
    <row r="84" spans="1:39" x14ac:dyDescent="0.35">
      <c r="A84" t="s">
        <v>8232</v>
      </c>
      <c r="B84" t="s">
        <v>2257</v>
      </c>
      <c r="C84" t="s">
        <v>567</v>
      </c>
      <c r="D84" t="s">
        <v>2258</v>
      </c>
      <c r="E84" t="s">
        <v>560</v>
      </c>
      <c r="F84">
        <v>1</v>
      </c>
      <c r="G84" t="s">
        <v>2055</v>
      </c>
      <c r="H84" t="s">
        <v>2056</v>
      </c>
      <c r="I84" t="s">
        <v>38</v>
      </c>
      <c r="J84" t="s">
        <v>428</v>
      </c>
      <c r="K84" t="s">
        <v>68</v>
      </c>
      <c r="L84" t="s">
        <v>2058</v>
      </c>
      <c r="M84" t="s">
        <v>2059</v>
      </c>
      <c r="N84">
        <v>0</v>
      </c>
      <c r="O84">
        <v>0</v>
      </c>
      <c r="P84">
        <v>0</v>
      </c>
      <c r="Q84">
        <v>1440</v>
      </c>
      <c r="R84">
        <v>0</v>
      </c>
      <c r="S84">
        <v>0</v>
      </c>
      <c r="T84">
        <v>0</v>
      </c>
      <c r="U84">
        <v>0</v>
      </c>
      <c r="V84">
        <v>0</v>
      </c>
      <c r="W84">
        <v>0</v>
      </c>
      <c r="X84">
        <v>0</v>
      </c>
      <c r="Y84">
        <v>0</v>
      </c>
      <c r="Z84">
        <v>0</v>
      </c>
      <c r="AA84">
        <v>0</v>
      </c>
      <c r="AB84">
        <v>0</v>
      </c>
      <c r="AC84">
        <v>0</v>
      </c>
      <c r="AD84">
        <v>0</v>
      </c>
      <c r="AE84">
        <v>0</v>
      </c>
      <c r="AF84">
        <v>0</v>
      </c>
      <c r="AG84" t="s">
        <v>429</v>
      </c>
      <c r="AH84" s="21" t="s">
        <v>572</v>
      </c>
      <c r="AI84" s="21">
        <v>345.36</v>
      </c>
      <c r="AJ84" s="21">
        <v>100</v>
      </c>
      <c r="AK84" s="21" t="s">
        <v>2060</v>
      </c>
      <c r="AL84" t="s">
        <v>70</v>
      </c>
      <c r="AM84" t="s">
        <v>2031</v>
      </c>
    </row>
    <row r="85" spans="1:39" x14ac:dyDescent="0.35">
      <c r="A85" t="s">
        <v>8299</v>
      </c>
      <c r="B85" t="s">
        <v>2260</v>
      </c>
      <c r="C85" t="s">
        <v>100</v>
      </c>
      <c r="D85" t="s">
        <v>2261</v>
      </c>
      <c r="E85" t="s">
        <v>560</v>
      </c>
      <c r="F85">
        <v>1</v>
      </c>
      <c r="G85" t="s">
        <v>2055</v>
      </c>
      <c r="H85" t="s">
        <v>2056</v>
      </c>
      <c r="I85" t="s">
        <v>38</v>
      </c>
      <c r="J85" t="s">
        <v>67</v>
      </c>
      <c r="K85" t="s">
        <v>68</v>
      </c>
      <c r="L85" t="s">
        <v>2058</v>
      </c>
      <c r="M85" t="s">
        <v>2059</v>
      </c>
      <c r="N85">
        <v>0</v>
      </c>
      <c r="O85">
        <v>0</v>
      </c>
      <c r="P85">
        <v>0</v>
      </c>
      <c r="Q85">
        <v>1440</v>
      </c>
      <c r="R85">
        <v>0</v>
      </c>
      <c r="S85">
        <v>0</v>
      </c>
      <c r="T85">
        <v>0</v>
      </c>
      <c r="U85">
        <v>0</v>
      </c>
      <c r="V85">
        <v>0</v>
      </c>
      <c r="W85">
        <v>0</v>
      </c>
      <c r="X85">
        <v>0</v>
      </c>
      <c r="Y85">
        <v>0</v>
      </c>
      <c r="Z85">
        <v>0</v>
      </c>
      <c r="AA85">
        <v>0</v>
      </c>
      <c r="AB85">
        <v>0</v>
      </c>
      <c r="AC85">
        <v>0</v>
      </c>
      <c r="AD85">
        <v>0</v>
      </c>
      <c r="AE85">
        <v>0</v>
      </c>
      <c r="AF85">
        <v>0</v>
      </c>
      <c r="AG85" t="s">
        <v>474</v>
      </c>
      <c r="AH85" s="21" t="s">
        <v>572</v>
      </c>
      <c r="AI85" s="21">
        <v>345.36</v>
      </c>
      <c r="AJ85" s="21">
        <v>100</v>
      </c>
      <c r="AK85" s="21" t="s">
        <v>2060</v>
      </c>
      <c r="AL85" t="s">
        <v>70</v>
      </c>
      <c r="AM85" t="s">
        <v>2030</v>
      </c>
    </row>
    <row r="86" spans="1:39" x14ac:dyDescent="0.35">
      <c r="A86" t="s">
        <v>8304</v>
      </c>
      <c r="B86" t="s">
        <v>2263</v>
      </c>
      <c r="C86" t="s">
        <v>100</v>
      </c>
      <c r="D86" t="s">
        <v>2261</v>
      </c>
      <c r="E86" t="s">
        <v>560</v>
      </c>
      <c r="F86">
        <v>1</v>
      </c>
      <c r="G86" t="s">
        <v>2055</v>
      </c>
      <c r="H86" t="s">
        <v>2056</v>
      </c>
      <c r="I86" t="s">
        <v>38</v>
      </c>
      <c r="J86" t="s">
        <v>67</v>
      </c>
      <c r="K86" t="s">
        <v>68</v>
      </c>
      <c r="L86" t="s">
        <v>2058</v>
      </c>
      <c r="M86" t="s">
        <v>2059</v>
      </c>
      <c r="N86">
        <v>0</v>
      </c>
      <c r="O86">
        <v>0</v>
      </c>
      <c r="P86">
        <v>0</v>
      </c>
      <c r="Q86">
        <v>1440</v>
      </c>
      <c r="R86">
        <v>0</v>
      </c>
      <c r="S86">
        <v>0</v>
      </c>
      <c r="T86">
        <v>0</v>
      </c>
      <c r="U86">
        <v>0</v>
      </c>
      <c r="V86">
        <v>0</v>
      </c>
      <c r="W86">
        <v>0</v>
      </c>
      <c r="X86">
        <v>0</v>
      </c>
      <c r="Y86">
        <v>0</v>
      </c>
      <c r="Z86">
        <v>0</v>
      </c>
      <c r="AA86">
        <v>0</v>
      </c>
      <c r="AB86">
        <v>0</v>
      </c>
      <c r="AC86">
        <v>0</v>
      </c>
      <c r="AD86">
        <v>0</v>
      </c>
      <c r="AE86">
        <v>0</v>
      </c>
      <c r="AF86">
        <v>0</v>
      </c>
      <c r="AG86" t="s">
        <v>475</v>
      </c>
      <c r="AH86" s="21" t="s">
        <v>572</v>
      </c>
      <c r="AI86" s="21">
        <v>345.36</v>
      </c>
      <c r="AJ86" s="21">
        <v>100</v>
      </c>
      <c r="AK86" s="21" t="s">
        <v>2060</v>
      </c>
      <c r="AL86" t="s">
        <v>70</v>
      </c>
      <c r="AM86" t="s">
        <v>2030</v>
      </c>
    </row>
    <row r="87" spans="1:39" x14ac:dyDescent="0.35">
      <c r="A87" t="s">
        <v>8308</v>
      </c>
      <c r="B87" t="s">
        <v>2265</v>
      </c>
      <c r="C87" t="s">
        <v>76</v>
      </c>
      <c r="D87" t="s">
        <v>2266</v>
      </c>
      <c r="E87" t="s">
        <v>560</v>
      </c>
      <c r="F87">
        <v>2</v>
      </c>
      <c r="G87" t="s">
        <v>2055</v>
      </c>
      <c r="H87" t="s">
        <v>2056</v>
      </c>
      <c r="I87" t="s">
        <v>38</v>
      </c>
      <c r="J87" t="s">
        <v>67</v>
      </c>
      <c r="K87" t="s">
        <v>68</v>
      </c>
      <c r="L87" t="s">
        <v>2058</v>
      </c>
      <c r="M87" t="s">
        <v>2059</v>
      </c>
      <c r="N87">
        <v>1</v>
      </c>
      <c r="O87">
        <v>12</v>
      </c>
      <c r="P87">
        <v>0.83</v>
      </c>
      <c r="Q87">
        <v>1440</v>
      </c>
      <c r="R87">
        <v>0</v>
      </c>
      <c r="S87">
        <v>0</v>
      </c>
      <c r="T87">
        <v>0</v>
      </c>
      <c r="U87">
        <v>1</v>
      </c>
      <c r="V87">
        <v>12</v>
      </c>
      <c r="W87">
        <v>0.83</v>
      </c>
      <c r="X87">
        <v>0</v>
      </c>
      <c r="Y87">
        <v>0</v>
      </c>
      <c r="Z87">
        <v>0</v>
      </c>
      <c r="AA87">
        <v>0</v>
      </c>
      <c r="AB87">
        <v>0</v>
      </c>
      <c r="AC87">
        <v>0</v>
      </c>
      <c r="AD87">
        <v>0</v>
      </c>
      <c r="AE87">
        <v>0</v>
      </c>
      <c r="AF87">
        <v>0</v>
      </c>
      <c r="AG87" t="s">
        <v>476</v>
      </c>
      <c r="AH87" s="21" t="s">
        <v>572</v>
      </c>
      <c r="AI87" s="21">
        <v>345.36</v>
      </c>
      <c r="AJ87" s="21">
        <v>99.166666666666671</v>
      </c>
      <c r="AK87" s="21" t="s">
        <v>2063</v>
      </c>
      <c r="AL87" t="s">
        <v>70</v>
      </c>
      <c r="AM87" t="s">
        <v>2030</v>
      </c>
    </row>
    <row r="88" spans="1:39" x14ac:dyDescent="0.35">
      <c r="A88" t="s">
        <v>8312</v>
      </c>
      <c r="B88" t="s">
        <v>2268</v>
      </c>
      <c r="C88" t="s">
        <v>76</v>
      </c>
      <c r="D88" t="s">
        <v>2266</v>
      </c>
      <c r="E88" t="s">
        <v>560</v>
      </c>
      <c r="F88">
        <v>2</v>
      </c>
      <c r="G88" t="s">
        <v>2055</v>
      </c>
      <c r="H88" t="s">
        <v>2056</v>
      </c>
      <c r="I88" t="s">
        <v>38</v>
      </c>
      <c r="J88" t="s">
        <v>67</v>
      </c>
      <c r="K88" t="s">
        <v>68</v>
      </c>
      <c r="L88" t="s">
        <v>2058</v>
      </c>
      <c r="M88" t="s">
        <v>2059</v>
      </c>
      <c r="N88">
        <v>1</v>
      </c>
      <c r="O88">
        <v>66</v>
      </c>
      <c r="P88">
        <v>4.58</v>
      </c>
      <c r="Q88">
        <v>1440</v>
      </c>
      <c r="R88">
        <v>0</v>
      </c>
      <c r="S88">
        <v>0</v>
      </c>
      <c r="T88">
        <v>0</v>
      </c>
      <c r="U88">
        <v>1</v>
      </c>
      <c r="V88">
        <v>66</v>
      </c>
      <c r="W88">
        <v>4.58</v>
      </c>
      <c r="X88">
        <v>0</v>
      </c>
      <c r="Y88">
        <v>0</v>
      </c>
      <c r="Z88">
        <v>0</v>
      </c>
      <c r="AA88">
        <v>0</v>
      </c>
      <c r="AB88">
        <v>0</v>
      </c>
      <c r="AC88">
        <v>0</v>
      </c>
      <c r="AD88">
        <v>0</v>
      </c>
      <c r="AE88">
        <v>0</v>
      </c>
      <c r="AF88">
        <v>0</v>
      </c>
      <c r="AG88" t="s">
        <v>477</v>
      </c>
      <c r="AH88" s="21" t="s">
        <v>572</v>
      </c>
      <c r="AI88" s="21">
        <v>345.36</v>
      </c>
      <c r="AJ88" s="21">
        <v>95.416666666666671</v>
      </c>
      <c r="AK88" s="21" t="s">
        <v>2063</v>
      </c>
      <c r="AL88" t="s">
        <v>70</v>
      </c>
      <c r="AM88" t="s">
        <v>2032</v>
      </c>
    </row>
    <row r="89" spans="1:39" x14ac:dyDescent="0.35">
      <c r="A89" t="s">
        <v>2256</v>
      </c>
      <c r="B89" t="s">
        <v>2270</v>
      </c>
      <c r="C89" t="s">
        <v>66</v>
      </c>
      <c r="D89" t="s">
        <v>2271</v>
      </c>
      <c r="E89" t="s">
        <v>119</v>
      </c>
      <c r="F89">
        <v>1</v>
      </c>
      <c r="G89" t="s">
        <v>2055</v>
      </c>
      <c r="H89" t="s">
        <v>2056</v>
      </c>
      <c r="I89" t="s">
        <v>38</v>
      </c>
      <c r="J89" t="s">
        <v>67</v>
      </c>
      <c r="K89" t="s">
        <v>68</v>
      </c>
      <c r="L89" t="s">
        <v>2058</v>
      </c>
      <c r="M89" t="s">
        <v>2059</v>
      </c>
      <c r="N89">
        <v>0</v>
      </c>
      <c r="O89">
        <v>0</v>
      </c>
      <c r="P89">
        <v>0</v>
      </c>
      <c r="Q89">
        <v>1440</v>
      </c>
      <c r="R89">
        <v>0</v>
      </c>
      <c r="S89">
        <v>0</v>
      </c>
      <c r="T89">
        <v>0</v>
      </c>
      <c r="U89">
        <v>0</v>
      </c>
      <c r="V89">
        <v>0</v>
      </c>
      <c r="W89">
        <v>0</v>
      </c>
      <c r="X89">
        <v>0</v>
      </c>
      <c r="Y89">
        <v>0</v>
      </c>
      <c r="Z89">
        <v>0</v>
      </c>
      <c r="AA89">
        <v>0</v>
      </c>
      <c r="AB89">
        <v>0</v>
      </c>
      <c r="AC89">
        <v>0</v>
      </c>
      <c r="AD89">
        <v>0</v>
      </c>
      <c r="AE89">
        <v>0</v>
      </c>
      <c r="AF89">
        <v>0</v>
      </c>
      <c r="AG89" t="s">
        <v>478</v>
      </c>
      <c r="AH89" s="21" t="s">
        <v>572</v>
      </c>
      <c r="AI89" s="21">
        <v>345.36</v>
      </c>
      <c r="AJ89" s="21">
        <v>100</v>
      </c>
      <c r="AK89" s="21" t="s">
        <v>2060</v>
      </c>
      <c r="AL89" t="s">
        <v>70</v>
      </c>
      <c r="AM89" t="s">
        <v>2031</v>
      </c>
    </row>
    <row r="90" spans="1:39" x14ac:dyDescent="0.35">
      <c r="A90" t="s">
        <v>8319</v>
      </c>
      <c r="B90" t="s">
        <v>2273</v>
      </c>
      <c r="C90" t="s">
        <v>66</v>
      </c>
      <c r="D90" t="s">
        <v>2271</v>
      </c>
      <c r="E90" t="s">
        <v>119</v>
      </c>
      <c r="F90">
        <v>1</v>
      </c>
      <c r="G90" t="s">
        <v>2055</v>
      </c>
      <c r="H90" t="s">
        <v>2056</v>
      </c>
      <c r="I90" t="s">
        <v>38</v>
      </c>
      <c r="J90" t="s">
        <v>67</v>
      </c>
      <c r="K90" t="s">
        <v>68</v>
      </c>
      <c r="L90" t="s">
        <v>2058</v>
      </c>
      <c r="M90" t="s">
        <v>2059</v>
      </c>
      <c r="N90">
        <v>0</v>
      </c>
      <c r="O90">
        <v>0</v>
      </c>
      <c r="P90">
        <v>0</v>
      </c>
      <c r="Q90">
        <v>1440</v>
      </c>
      <c r="R90">
        <v>0</v>
      </c>
      <c r="S90">
        <v>0</v>
      </c>
      <c r="T90">
        <v>0</v>
      </c>
      <c r="U90">
        <v>0</v>
      </c>
      <c r="V90">
        <v>0</v>
      </c>
      <c r="W90">
        <v>0</v>
      </c>
      <c r="X90">
        <v>0</v>
      </c>
      <c r="Y90">
        <v>0</v>
      </c>
      <c r="Z90">
        <v>0</v>
      </c>
      <c r="AA90">
        <v>0</v>
      </c>
      <c r="AB90">
        <v>0</v>
      </c>
      <c r="AC90">
        <v>0</v>
      </c>
      <c r="AD90">
        <v>0</v>
      </c>
      <c r="AE90">
        <v>0</v>
      </c>
      <c r="AF90">
        <v>0</v>
      </c>
      <c r="AG90" t="s">
        <v>479</v>
      </c>
      <c r="AH90" s="21" t="s">
        <v>572</v>
      </c>
      <c r="AI90" s="21">
        <v>345.36</v>
      </c>
      <c r="AJ90" s="21">
        <v>100</v>
      </c>
      <c r="AK90" s="21" t="s">
        <v>2060</v>
      </c>
      <c r="AL90" t="s">
        <v>70</v>
      </c>
      <c r="AM90" t="s">
        <v>2030</v>
      </c>
    </row>
    <row r="91" spans="1:39" x14ac:dyDescent="0.35">
      <c r="A91" t="s">
        <v>8323</v>
      </c>
      <c r="B91" t="s">
        <v>2275</v>
      </c>
      <c r="C91" t="s">
        <v>76</v>
      </c>
      <c r="D91" t="s">
        <v>2240</v>
      </c>
      <c r="E91" t="s">
        <v>560</v>
      </c>
      <c r="F91">
        <v>2</v>
      </c>
      <c r="G91" t="s">
        <v>2055</v>
      </c>
      <c r="H91" t="s">
        <v>2056</v>
      </c>
      <c r="I91" t="s">
        <v>38</v>
      </c>
      <c r="J91" t="s">
        <v>67</v>
      </c>
      <c r="K91" t="s">
        <v>68</v>
      </c>
      <c r="L91" t="s">
        <v>2058</v>
      </c>
      <c r="M91" t="s">
        <v>2059</v>
      </c>
      <c r="N91">
        <v>0</v>
      </c>
      <c r="O91">
        <v>0</v>
      </c>
      <c r="P91">
        <v>0</v>
      </c>
      <c r="Q91">
        <v>1440</v>
      </c>
      <c r="R91">
        <v>0</v>
      </c>
      <c r="S91">
        <v>0</v>
      </c>
      <c r="T91">
        <v>0</v>
      </c>
      <c r="U91">
        <v>0</v>
      </c>
      <c r="V91">
        <v>0</v>
      </c>
      <c r="W91">
        <v>0</v>
      </c>
      <c r="X91">
        <v>0</v>
      </c>
      <c r="Y91">
        <v>0</v>
      </c>
      <c r="Z91">
        <v>0</v>
      </c>
      <c r="AA91">
        <v>0</v>
      </c>
      <c r="AB91">
        <v>0</v>
      </c>
      <c r="AC91">
        <v>0</v>
      </c>
      <c r="AD91">
        <v>0</v>
      </c>
      <c r="AE91">
        <v>0</v>
      </c>
      <c r="AF91">
        <v>0</v>
      </c>
      <c r="AG91" t="s">
        <v>480</v>
      </c>
      <c r="AH91" s="21" t="s">
        <v>572</v>
      </c>
      <c r="AI91" s="21">
        <v>345.36</v>
      </c>
      <c r="AJ91" s="21">
        <v>100</v>
      </c>
      <c r="AK91" s="21" t="s">
        <v>2060</v>
      </c>
      <c r="AL91" t="s">
        <v>70</v>
      </c>
      <c r="AM91" t="s">
        <v>2030</v>
      </c>
    </row>
    <row r="92" spans="1:39" x14ac:dyDescent="0.35">
      <c r="A92" t="s">
        <v>8327</v>
      </c>
      <c r="B92" t="s">
        <v>2277</v>
      </c>
      <c r="C92" t="s">
        <v>76</v>
      </c>
      <c r="D92" t="s">
        <v>2240</v>
      </c>
      <c r="E92" t="s">
        <v>560</v>
      </c>
      <c r="F92">
        <v>2</v>
      </c>
      <c r="G92" t="s">
        <v>2055</v>
      </c>
      <c r="H92" t="s">
        <v>2056</v>
      </c>
      <c r="I92" t="s">
        <v>38</v>
      </c>
      <c r="J92" t="s">
        <v>67</v>
      </c>
      <c r="K92" t="s">
        <v>68</v>
      </c>
      <c r="L92" t="s">
        <v>2058</v>
      </c>
      <c r="M92" t="s">
        <v>2059</v>
      </c>
      <c r="N92">
        <v>0</v>
      </c>
      <c r="O92">
        <v>0</v>
      </c>
      <c r="P92">
        <v>0</v>
      </c>
      <c r="Q92">
        <v>1440</v>
      </c>
      <c r="R92">
        <v>0</v>
      </c>
      <c r="S92">
        <v>0</v>
      </c>
      <c r="T92">
        <v>0</v>
      </c>
      <c r="U92">
        <v>0</v>
      </c>
      <c r="V92">
        <v>0</v>
      </c>
      <c r="W92">
        <v>0</v>
      </c>
      <c r="X92">
        <v>0</v>
      </c>
      <c r="Y92">
        <v>0</v>
      </c>
      <c r="Z92">
        <v>0</v>
      </c>
      <c r="AA92">
        <v>0</v>
      </c>
      <c r="AB92">
        <v>0</v>
      </c>
      <c r="AC92">
        <v>0</v>
      </c>
      <c r="AD92">
        <v>0</v>
      </c>
      <c r="AE92">
        <v>0</v>
      </c>
      <c r="AF92">
        <v>0</v>
      </c>
      <c r="AG92" t="s">
        <v>481</v>
      </c>
      <c r="AH92" s="21" t="s">
        <v>572</v>
      </c>
      <c r="AI92" s="21">
        <v>345.36</v>
      </c>
      <c r="AJ92" s="21">
        <v>100</v>
      </c>
      <c r="AK92" s="21" t="s">
        <v>2063</v>
      </c>
      <c r="AL92" t="s">
        <v>70</v>
      </c>
      <c r="AM92" t="s">
        <v>2032</v>
      </c>
    </row>
    <row r="93" spans="1:39" x14ac:dyDescent="0.35">
      <c r="A93" t="s">
        <v>8332</v>
      </c>
      <c r="B93" t="s">
        <v>2279</v>
      </c>
      <c r="C93" t="s">
        <v>66</v>
      </c>
      <c r="D93" t="s">
        <v>2280</v>
      </c>
      <c r="E93" t="s">
        <v>560</v>
      </c>
      <c r="F93">
        <v>1</v>
      </c>
      <c r="G93" t="s">
        <v>2055</v>
      </c>
      <c r="H93" t="s">
        <v>2056</v>
      </c>
      <c r="I93" t="s">
        <v>38</v>
      </c>
      <c r="J93" t="s">
        <v>67</v>
      </c>
      <c r="K93" t="s">
        <v>68</v>
      </c>
      <c r="L93" t="s">
        <v>2058</v>
      </c>
      <c r="M93" t="s">
        <v>2059</v>
      </c>
      <c r="N93">
        <v>0</v>
      </c>
      <c r="O93">
        <v>0</v>
      </c>
      <c r="P93">
        <v>0</v>
      </c>
      <c r="Q93">
        <v>1440</v>
      </c>
      <c r="R93">
        <v>0</v>
      </c>
      <c r="S93">
        <v>0</v>
      </c>
      <c r="T93">
        <v>0</v>
      </c>
      <c r="U93">
        <v>0</v>
      </c>
      <c r="V93">
        <v>0</v>
      </c>
      <c r="W93">
        <v>0</v>
      </c>
      <c r="X93">
        <v>0</v>
      </c>
      <c r="Y93">
        <v>0</v>
      </c>
      <c r="Z93">
        <v>0</v>
      </c>
      <c r="AA93">
        <v>0</v>
      </c>
      <c r="AB93">
        <v>0</v>
      </c>
      <c r="AC93">
        <v>0</v>
      </c>
      <c r="AD93">
        <v>0</v>
      </c>
      <c r="AE93">
        <v>0</v>
      </c>
      <c r="AF93">
        <v>0</v>
      </c>
      <c r="AG93" t="s">
        <v>482</v>
      </c>
      <c r="AH93" s="21" t="s">
        <v>572</v>
      </c>
      <c r="AI93" s="21">
        <v>345.36</v>
      </c>
      <c r="AJ93" s="21">
        <v>100</v>
      </c>
      <c r="AK93" s="21" t="s">
        <v>2060</v>
      </c>
      <c r="AL93" t="s">
        <v>70</v>
      </c>
      <c r="AM93" t="s">
        <v>2031</v>
      </c>
    </row>
    <row r="94" spans="1:39" x14ac:dyDescent="0.35">
      <c r="A94" t="s">
        <v>8336</v>
      </c>
      <c r="B94" t="s">
        <v>2282</v>
      </c>
      <c r="C94" t="s">
        <v>66</v>
      </c>
      <c r="D94" t="s">
        <v>2280</v>
      </c>
      <c r="E94" t="s">
        <v>560</v>
      </c>
      <c r="F94">
        <v>1</v>
      </c>
      <c r="G94" t="s">
        <v>2055</v>
      </c>
      <c r="H94" t="s">
        <v>2056</v>
      </c>
      <c r="I94" t="s">
        <v>38</v>
      </c>
      <c r="J94" t="s">
        <v>67</v>
      </c>
      <c r="K94" t="s">
        <v>68</v>
      </c>
      <c r="L94" t="s">
        <v>2058</v>
      </c>
      <c r="M94" t="s">
        <v>2059</v>
      </c>
      <c r="N94">
        <v>0</v>
      </c>
      <c r="O94">
        <v>0</v>
      </c>
      <c r="P94">
        <v>0</v>
      </c>
      <c r="Q94">
        <v>1440</v>
      </c>
      <c r="R94">
        <v>0</v>
      </c>
      <c r="S94">
        <v>0</v>
      </c>
      <c r="T94">
        <v>0</v>
      </c>
      <c r="U94">
        <v>0</v>
      </c>
      <c r="V94">
        <v>0</v>
      </c>
      <c r="W94">
        <v>0</v>
      </c>
      <c r="X94">
        <v>0</v>
      </c>
      <c r="Y94">
        <v>0</v>
      </c>
      <c r="Z94">
        <v>0</v>
      </c>
      <c r="AA94">
        <v>0</v>
      </c>
      <c r="AB94">
        <v>0</v>
      </c>
      <c r="AC94">
        <v>0</v>
      </c>
      <c r="AD94">
        <v>0</v>
      </c>
      <c r="AE94">
        <v>0</v>
      </c>
      <c r="AF94">
        <v>0</v>
      </c>
      <c r="AG94" t="s">
        <v>483</v>
      </c>
      <c r="AH94" s="21" t="s">
        <v>572</v>
      </c>
      <c r="AI94" s="21">
        <v>345.36</v>
      </c>
      <c r="AJ94" s="21">
        <v>100</v>
      </c>
      <c r="AK94" s="21" t="s">
        <v>2060</v>
      </c>
      <c r="AL94" t="s">
        <v>70</v>
      </c>
      <c r="AM94" t="s">
        <v>2031</v>
      </c>
    </row>
    <row r="95" spans="1:39" x14ac:dyDescent="0.35">
      <c r="A95" t="s">
        <v>8340</v>
      </c>
      <c r="B95" t="s">
        <v>2284</v>
      </c>
      <c r="C95" t="s">
        <v>66</v>
      </c>
      <c r="D95" t="s">
        <v>2280</v>
      </c>
      <c r="E95" t="s">
        <v>560</v>
      </c>
      <c r="F95">
        <v>1</v>
      </c>
      <c r="G95" t="s">
        <v>2055</v>
      </c>
      <c r="H95" t="s">
        <v>2056</v>
      </c>
      <c r="I95" t="s">
        <v>38</v>
      </c>
      <c r="J95" t="s">
        <v>67</v>
      </c>
      <c r="K95" t="s">
        <v>68</v>
      </c>
      <c r="L95" t="s">
        <v>2058</v>
      </c>
      <c r="M95" t="s">
        <v>2059</v>
      </c>
      <c r="N95">
        <v>0</v>
      </c>
      <c r="O95">
        <v>0</v>
      </c>
      <c r="P95">
        <v>0</v>
      </c>
      <c r="Q95">
        <v>1440</v>
      </c>
      <c r="R95">
        <v>0</v>
      </c>
      <c r="S95">
        <v>0</v>
      </c>
      <c r="T95">
        <v>0</v>
      </c>
      <c r="U95">
        <v>0</v>
      </c>
      <c r="V95">
        <v>0</v>
      </c>
      <c r="W95">
        <v>0</v>
      </c>
      <c r="X95">
        <v>0</v>
      </c>
      <c r="Y95">
        <v>0</v>
      </c>
      <c r="Z95">
        <v>0</v>
      </c>
      <c r="AA95">
        <v>0</v>
      </c>
      <c r="AB95">
        <v>0</v>
      </c>
      <c r="AC95">
        <v>0</v>
      </c>
      <c r="AD95">
        <v>0</v>
      </c>
      <c r="AE95">
        <v>0</v>
      </c>
      <c r="AF95">
        <v>0</v>
      </c>
      <c r="AG95" t="s">
        <v>484</v>
      </c>
      <c r="AH95" s="21" t="s">
        <v>572</v>
      </c>
      <c r="AI95" s="21">
        <v>345.36</v>
      </c>
      <c r="AJ95" s="21">
        <v>100</v>
      </c>
      <c r="AK95" s="21" t="s">
        <v>2060</v>
      </c>
      <c r="AL95" t="s">
        <v>70</v>
      </c>
      <c r="AM95" t="s">
        <v>2031</v>
      </c>
    </row>
    <row r="96" spans="1:39" x14ac:dyDescent="0.35">
      <c r="A96" t="s">
        <v>8365</v>
      </c>
      <c r="B96" t="s">
        <v>2286</v>
      </c>
      <c r="C96" t="s">
        <v>117</v>
      </c>
      <c r="D96" t="s">
        <v>2287</v>
      </c>
      <c r="E96" t="s">
        <v>560</v>
      </c>
      <c r="F96">
        <v>1</v>
      </c>
      <c r="G96" t="s">
        <v>2055</v>
      </c>
      <c r="H96" t="s">
        <v>2056</v>
      </c>
      <c r="I96" t="s">
        <v>38</v>
      </c>
      <c r="J96" t="s">
        <v>67</v>
      </c>
      <c r="K96" t="s">
        <v>68</v>
      </c>
      <c r="L96" t="s">
        <v>2058</v>
      </c>
      <c r="M96" t="s">
        <v>2059</v>
      </c>
      <c r="N96">
        <v>0</v>
      </c>
      <c r="O96">
        <v>0</v>
      </c>
      <c r="P96">
        <v>0</v>
      </c>
      <c r="Q96">
        <v>1440</v>
      </c>
      <c r="R96">
        <v>0</v>
      </c>
      <c r="S96">
        <v>0</v>
      </c>
      <c r="T96">
        <v>0</v>
      </c>
      <c r="U96">
        <v>0</v>
      </c>
      <c r="V96">
        <v>0</v>
      </c>
      <c r="W96">
        <v>0</v>
      </c>
      <c r="X96">
        <v>0</v>
      </c>
      <c r="Y96">
        <v>0</v>
      </c>
      <c r="Z96">
        <v>0</v>
      </c>
      <c r="AA96">
        <v>0</v>
      </c>
      <c r="AB96">
        <v>0</v>
      </c>
      <c r="AC96">
        <v>0</v>
      </c>
      <c r="AD96">
        <v>0</v>
      </c>
      <c r="AE96">
        <v>0</v>
      </c>
      <c r="AF96">
        <v>0</v>
      </c>
      <c r="AG96" t="s">
        <v>485</v>
      </c>
      <c r="AH96" s="21" t="s">
        <v>572</v>
      </c>
      <c r="AI96" s="21">
        <v>345.36</v>
      </c>
      <c r="AJ96" s="21">
        <v>100</v>
      </c>
      <c r="AK96" s="21" t="s">
        <v>2060</v>
      </c>
      <c r="AL96" t="s">
        <v>70</v>
      </c>
      <c r="AM96" t="s">
        <v>2031</v>
      </c>
    </row>
    <row r="97" spans="1:39" x14ac:dyDescent="0.35">
      <c r="A97" t="s">
        <v>2264</v>
      </c>
      <c r="B97" t="s">
        <v>2289</v>
      </c>
      <c r="C97" t="s">
        <v>117</v>
      </c>
      <c r="D97" t="s">
        <v>2290</v>
      </c>
      <c r="E97" t="s">
        <v>560</v>
      </c>
      <c r="F97">
        <v>1</v>
      </c>
      <c r="G97" t="s">
        <v>2055</v>
      </c>
      <c r="H97" t="s">
        <v>2056</v>
      </c>
      <c r="I97" t="s">
        <v>38</v>
      </c>
      <c r="J97" t="s">
        <v>67</v>
      </c>
      <c r="K97" t="s">
        <v>68</v>
      </c>
      <c r="L97" t="s">
        <v>2058</v>
      </c>
      <c r="M97" t="s">
        <v>2059</v>
      </c>
      <c r="N97">
        <v>0</v>
      </c>
      <c r="O97">
        <v>0</v>
      </c>
      <c r="P97">
        <v>0</v>
      </c>
      <c r="Q97">
        <v>1440</v>
      </c>
      <c r="R97">
        <v>0</v>
      </c>
      <c r="S97">
        <v>0</v>
      </c>
      <c r="T97">
        <v>0</v>
      </c>
      <c r="U97">
        <v>0</v>
      </c>
      <c r="V97">
        <v>0</v>
      </c>
      <c r="W97">
        <v>0</v>
      </c>
      <c r="X97">
        <v>0</v>
      </c>
      <c r="Y97">
        <v>0</v>
      </c>
      <c r="Z97">
        <v>0</v>
      </c>
      <c r="AA97">
        <v>0</v>
      </c>
      <c r="AB97">
        <v>0</v>
      </c>
      <c r="AC97">
        <v>0</v>
      </c>
      <c r="AD97">
        <v>0</v>
      </c>
      <c r="AE97">
        <v>0</v>
      </c>
      <c r="AF97">
        <v>0</v>
      </c>
      <c r="AG97" t="s">
        <v>486</v>
      </c>
      <c r="AH97" s="21" t="s">
        <v>572</v>
      </c>
      <c r="AI97" s="21">
        <v>345.36</v>
      </c>
      <c r="AJ97" s="21">
        <v>100</v>
      </c>
      <c r="AK97" s="21" t="s">
        <v>2060</v>
      </c>
      <c r="AL97" t="s">
        <v>70</v>
      </c>
      <c r="AM97" t="s">
        <v>2029</v>
      </c>
    </row>
    <row r="98" spans="1:39" x14ac:dyDescent="0.35">
      <c r="A98" t="s">
        <v>2267</v>
      </c>
      <c r="B98" t="s">
        <v>2292</v>
      </c>
      <c r="C98" t="s">
        <v>78</v>
      </c>
      <c r="D98" t="s">
        <v>2293</v>
      </c>
      <c r="E98" t="s">
        <v>560</v>
      </c>
      <c r="F98">
        <v>1</v>
      </c>
      <c r="G98" t="s">
        <v>2055</v>
      </c>
      <c r="H98" t="s">
        <v>2056</v>
      </c>
      <c r="I98" t="s">
        <v>38</v>
      </c>
      <c r="J98" t="s">
        <v>67</v>
      </c>
      <c r="K98" t="s">
        <v>68</v>
      </c>
      <c r="L98" t="s">
        <v>2058</v>
      </c>
      <c r="M98" t="s">
        <v>2059</v>
      </c>
      <c r="N98">
        <v>0</v>
      </c>
      <c r="O98">
        <v>0</v>
      </c>
      <c r="P98">
        <v>0</v>
      </c>
      <c r="Q98">
        <v>1440</v>
      </c>
      <c r="R98">
        <v>0</v>
      </c>
      <c r="S98">
        <v>0</v>
      </c>
      <c r="T98">
        <v>0</v>
      </c>
      <c r="U98">
        <v>0</v>
      </c>
      <c r="V98">
        <v>0</v>
      </c>
      <c r="W98">
        <v>0</v>
      </c>
      <c r="X98">
        <v>0</v>
      </c>
      <c r="Y98">
        <v>0</v>
      </c>
      <c r="Z98">
        <v>0</v>
      </c>
      <c r="AA98">
        <v>0</v>
      </c>
      <c r="AB98">
        <v>0</v>
      </c>
      <c r="AC98">
        <v>0</v>
      </c>
      <c r="AD98">
        <v>0</v>
      </c>
      <c r="AE98">
        <v>0</v>
      </c>
      <c r="AF98">
        <v>0</v>
      </c>
      <c r="AG98" t="s">
        <v>487</v>
      </c>
      <c r="AH98" s="21" t="s">
        <v>572</v>
      </c>
      <c r="AI98" s="21">
        <v>345.36</v>
      </c>
      <c r="AJ98" s="21">
        <v>100</v>
      </c>
      <c r="AK98" s="21" t="s">
        <v>2060</v>
      </c>
      <c r="AL98" t="s">
        <v>70</v>
      </c>
      <c r="AM98" t="s">
        <v>2031</v>
      </c>
    </row>
    <row r="99" spans="1:39" x14ac:dyDescent="0.35">
      <c r="A99" t="s">
        <v>2269</v>
      </c>
      <c r="B99" t="s">
        <v>2295</v>
      </c>
      <c r="C99" t="s">
        <v>78</v>
      </c>
      <c r="D99" t="s">
        <v>2293</v>
      </c>
      <c r="E99" t="s">
        <v>560</v>
      </c>
      <c r="F99">
        <v>1</v>
      </c>
      <c r="G99" t="s">
        <v>2055</v>
      </c>
      <c r="H99" t="s">
        <v>2056</v>
      </c>
      <c r="I99" t="s">
        <v>38</v>
      </c>
      <c r="J99" t="s">
        <v>67</v>
      </c>
      <c r="K99" t="s">
        <v>68</v>
      </c>
      <c r="L99" t="s">
        <v>2058</v>
      </c>
      <c r="M99" t="s">
        <v>2059</v>
      </c>
      <c r="N99">
        <v>0</v>
      </c>
      <c r="O99">
        <v>0</v>
      </c>
      <c r="P99">
        <v>0</v>
      </c>
      <c r="Q99">
        <v>1440</v>
      </c>
      <c r="R99">
        <v>0</v>
      </c>
      <c r="S99">
        <v>0</v>
      </c>
      <c r="T99">
        <v>0</v>
      </c>
      <c r="U99">
        <v>0</v>
      </c>
      <c r="V99">
        <v>0</v>
      </c>
      <c r="W99">
        <v>0</v>
      </c>
      <c r="X99">
        <v>0</v>
      </c>
      <c r="Y99">
        <v>0</v>
      </c>
      <c r="Z99">
        <v>0</v>
      </c>
      <c r="AA99">
        <v>0</v>
      </c>
      <c r="AB99">
        <v>0</v>
      </c>
      <c r="AC99">
        <v>0</v>
      </c>
      <c r="AD99">
        <v>0</v>
      </c>
      <c r="AE99">
        <v>0</v>
      </c>
      <c r="AF99">
        <v>0</v>
      </c>
      <c r="AG99" t="s">
        <v>488</v>
      </c>
      <c r="AH99" s="21" t="s">
        <v>572</v>
      </c>
      <c r="AI99" s="21">
        <v>345.36</v>
      </c>
      <c r="AJ99" s="21">
        <v>100</v>
      </c>
      <c r="AK99" s="21" t="s">
        <v>2063</v>
      </c>
      <c r="AL99" t="s">
        <v>70</v>
      </c>
      <c r="AM99" t="s">
        <v>2030</v>
      </c>
    </row>
    <row r="100" spans="1:39" x14ac:dyDescent="0.35">
      <c r="A100" t="s">
        <v>9878</v>
      </c>
      <c r="B100" t="s">
        <v>2297</v>
      </c>
      <c r="C100" t="s">
        <v>81</v>
      </c>
      <c r="D100" t="s">
        <v>2298</v>
      </c>
      <c r="E100" t="s">
        <v>560</v>
      </c>
      <c r="F100">
        <v>2</v>
      </c>
      <c r="G100" t="s">
        <v>2055</v>
      </c>
      <c r="H100" t="s">
        <v>2056</v>
      </c>
      <c r="I100" t="s">
        <v>38</v>
      </c>
      <c r="J100" t="s">
        <v>82</v>
      </c>
      <c r="K100" t="s">
        <v>68</v>
      </c>
      <c r="L100" t="s">
        <v>2058</v>
      </c>
      <c r="M100" t="s">
        <v>2059</v>
      </c>
      <c r="N100">
        <v>0</v>
      </c>
      <c r="O100">
        <v>0</v>
      </c>
      <c r="P100">
        <v>0</v>
      </c>
      <c r="Q100">
        <v>1440</v>
      </c>
      <c r="R100">
        <v>0</v>
      </c>
      <c r="S100">
        <v>0</v>
      </c>
      <c r="T100">
        <v>0</v>
      </c>
      <c r="U100">
        <v>0</v>
      </c>
      <c r="V100">
        <v>0</v>
      </c>
      <c r="W100">
        <v>0</v>
      </c>
      <c r="X100">
        <v>0</v>
      </c>
      <c r="Y100">
        <v>0</v>
      </c>
      <c r="Z100">
        <v>0</v>
      </c>
      <c r="AA100">
        <v>0</v>
      </c>
      <c r="AB100">
        <v>0</v>
      </c>
      <c r="AC100">
        <v>0</v>
      </c>
      <c r="AD100">
        <v>0</v>
      </c>
      <c r="AE100">
        <v>0</v>
      </c>
      <c r="AF100">
        <v>0</v>
      </c>
      <c r="AG100" t="s">
        <v>553</v>
      </c>
      <c r="AH100" s="21" t="s">
        <v>572</v>
      </c>
      <c r="AI100" s="21">
        <v>345.36</v>
      </c>
      <c r="AJ100" s="21">
        <v>100</v>
      </c>
      <c r="AK100" s="21" t="s">
        <v>2060</v>
      </c>
      <c r="AL100" t="s">
        <v>70</v>
      </c>
      <c r="AM100" t="s">
        <v>2030</v>
      </c>
    </row>
    <row r="101" spans="1:39" x14ac:dyDescent="0.35">
      <c r="A101" t="s">
        <v>9881</v>
      </c>
      <c r="B101" t="s">
        <v>2300</v>
      </c>
      <c r="C101" t="s">
        <v>81</v>
      </c>
      <c r="D101" t="s">
        <v>2298</v>
      </c>
      <c r="E101" t="s">
        <v>560</v>
      </c>
      <c r="F101">
        <v>2</v>
      </c>
      <c r="G101" t="s">
        <v>2055</v>
      </c>
      <c r="H101" t="s">
        <v>2056</v>
      </c>
      <c r="I101" t="s">
        <v>38</v>
      </c>
      <c r="J101" t="s">
        <v>82</v>
      </c>
      <c r="K101" t="s">
        <v>68</v>
      </c>
      <c r="L101" t="s">
        <v>2058</v>
      </c>
      <c r="M101" t="s">
        <v>2059</v>
      </c>
      <c r="N101">
        <v>0</v>
      </c>
      <c r="O101">
        <v>0</v>
      </c>
      <c r="P101">
        <v>0</v>
      </c>
      <c r="Q101">
        <v>1440</v>
      </c>
      <c r="R101">
        <v>0</v>
      </c>
      <c r="S101">
        <v>0</v>
      </c>
      <c r="T101">
        <v>0</v>
      </c>
      <c r="U101">
        <v>0</v>
      </c>
      <c r="V101">
        <v>0</v>
      </c>
      <c r="W101">
        <v>0</v>
      </c>
      <c r="X101">
        <v>0</v>
      </c>
      <c r="Y101">
        <v>0</v>
      </c>
      <c r="Z101">
        <v>0</v>
      </c>
      <c r="AA101">
        <v>0</v>
      </c>
      <c r="AB101">
        <v>0</v>
      </c>
      <c r="AC101">
        <v>0</v>
      </c>
      <c r="AD101">
        <v>0</v>
      </c>
      <c r="AE101">
        <v>0</v>
      </c>
      <c r="AF101">
        <v>0</v>
      </c>
      <c r="AG101" t="s">
        <v>554</v>
      </c>
      <c r="AH101" s="21" t="s">
        <v>572</v>
      </c>
      <c r="AI101" s="21">
        <v>345.36</v>
      </c>
      <c r="AJ101" s="21">
        <v>100</v>
      </c>
      <c r="AK101" s="21" t="s">
        <v>2060</v>
      </c>
      <c r="AL101" t="s">
        <v>70</v>
      </c>
      <c r="AM101" t="s">
        <v>2030</v>
      </c>
    </row>
    <row r="102" spans="1:39" x14ac:dyDescent="0.35">
      <c r="A102" t="s">
        <v>10193</v>
      </c>
      <c r="B102" t="s">
        <v>2302</v>
      </c>
      <c r="C102" t="s">
        <v>81</v>
      </c>
      <c r="D102" t="s">
        <v>2303</v>
      </c>
      <c r="E102" t="s">
        <v>560</v>
      </c>
      <c r="F102">
        <v>1</v>
      </c>
      <c r="G102" t="s">
        <v>2055</v>
      </c>
      <c r="H102" t="s">
        <v>2056</v>
      </c>
      <c r="I102" t="s">
        <v>38</v>
      </c>
      <c r="J102" t="s">
        <v>82</v>
      </c>
      <c r="K102" t="s">
        <v>68</v>
      </c>
      <c r="L102" t="s">
        <v>2058</v>
      </c>
      <c r="M102" t="s">
        <v>2059</v>
      </c>
      <c r="N102">
        <v>0</v>
      </c>
      <c r="O102">
        <v>0</v>
      </c>
      <c r="P102">
        <v>0</v>
      </c>
      <c r="Q102">
        <v>1440</v>
      </c>
      <c r="R102">
        <v>0</v>
      </c>
      <c r="S102">
        <v>0</v>
      </c>
      <c r="T102">
        <v>0</v>
      </c>
      <c r="U102">
        <v>0</v>
      </c>
      <c r="V102">
        <v>0</v>
      </c>
      <c r="W102">
        <v>0</v>
      </c>
      <c r="X102">
        <v>0</v>
      </c>
      <c r="Y102">
        <v>0</v>
      </c>
      <c r="Z102">
        <v>0</v>
      </c>
      <c r="AA102">
        <v>0</v>
      </c>
      <c r="AB102">
        <v>0</v>
      </c>
      <c r="AC102">
        <v>0</v>
      </c>
      <c r="AD102">
        <v>0</v>
      </c>
      <c r="AE102">
        <v>0</v>
      </c>
      <c r="AF102">
        <v>0</v>
      </c>
      <c r="AG102" t="s">
        <v>489</v>
      </c>
      <c r="AH102" s="21" t="s">
        <v>572</v>
      </c>
      <c r="AI102" s="21">
        <v>345.36</v>
      </c>
      <c r="AJ102" s="21">
        <v>100</v>
      </c>
      <c r="AK102" s="21" t="s">
        <v>2060</v>
      </c>
      <c r="AL102" t="s">
        <v>70</v>
      </c>
      <c r="AM102" t="s">
        <v>2033</v>
      </c>
    </row>
    <row r="103" spans="1:39" x14ac:dyDescent="0.35">
      <c r="A103" t="s">
        <v>10336</v>
      </c>
      <c r="B103" t="s">
        <v>2305</v>
      </c>
      <c r="C103" t="s">
        <v>78</v>
      </c>
      <c r="D103" t="s">
        <v>2306</v>
      </c>
      <c r="E103" t="s">
        <v>560</v>
      </c>
      <c r="F103">
        <v>1</v>
      </c>
      <c r="G103" t="s">
        <v>2055</v>
      </c>
      <c r="H103" t="s">
        <v>2056</v>
      </c>
      <c r="I103" t="s">
        <v>38</v>
      </c>
      <c r="J103" t="s">
        <v>67</v>
      </c>
      <c r="K103" t="s">
        <v>68</v>
      </c>
      <c r="L103" t="s">
        <v>2058</v>
      </c>
      <c r="M103" t="s">
        <v>2059</v>
      </c>
      <c r="N103">
        <v>0</v>
      </c>
      <c r="O103">
        <v>0</v>
      </c>
      <c r="P103">
        <v>0</v>
      </c>
      <c r="Q103">
        <v>1440</v>
      </c>
      <c r="R103">
        <v>0</v>
      </c>
      <c r="S103">
        <v>0</v>
      </c>
      <c r="T103">
        <v>0</v>
      </c>
      <c r="U103">
        <v>0</v>
      </c>
      <c r="V103">
        <v>0</v>
      </c>
      <c r="W103">
        <v>0</v>
      </c>
      <c r="X103">
        <v>0</v>
      </c>
      <c r="Y103">
        <v>0</v>
      </c>
      <c r="Z103">
        <v>0</v>
      </c>
      <c r="AA103">
        <v>0</v>
      </c>
      <c r="AB103">
        <v>0</v>
      </c>
      <c r="AC103">
        <v>0</v>
      </c>
      <c r="AD103">
        <v>0</v>
      </c>
      <c r="AE103">
        <v>0</v>
      </c>
      <c r="AF103">
        <v>0</v>
      </c>
      <c r="AG103" t="s">
        <v>490</v>
      </c>
      <c r="AH103" s="21" t="s">
        <v>572</v>
      </c>
      <c r="AI103" s="21">
        <v>345.36</v>
      </c>
      <c r="AJ103" s="21">
        <v>100</v>
      </c>
      <c r="AK103" s="21" t="s">
        <v>2060</v>
      </c>
      <c r="AL103" t="s">
        <v>70</v>
      </c>
      <c r="AM103" t="s">
        <v>2032</v>
      </c>
    </row>
    <row r="104" spans="1:39" x14ac:dyDescent="0.35">
      <c r="A104" t="s">
        <v>10344</v>
      </c>
      <c r="B104" t="s">
        <v>2308</v>
      </c>
      <c r="C104" t="s">
        <v>76</v>
      </c>
      <c r="D104" t="s">
        <v>2309</v>
      </c>
      <c r="E104" t="s">
        <v>560</v>
      </c>
      <c r="F104">
        <v>2</v>
      </c>
      <c r="G104" t="s">
        <v>2055</v>
      </c>
      <c r="H104" t="s">
        <v>2056</v>
      </c>
      <c r="I104" t="s">
        <v>38</v>
      </c>
      <c r="J104" t="s">
        <v>67</v>
      </c>
      <c r="K104" t="s">
        <v>68</v>
      </c>
      <c r="L104" t="s">
        <v>2058</v>
      </c>
      <c r="M104" t="s">
        <v>2310</v>
      </c>
      <c r="N104">
        <v>0</v>
      </c>
      <c r="O104">
        <v>0</v>
      </c>
      <c r="P104">
        <v>0</v>
      </c>
      <c r="Q104">
        <v>960</v>
      </c>
      <c r="R104">
        <v>0</v>
      </c>
      <c r="S104">
        <v>0</v>
      </c>
      <c r="T104">
        <v>0</v>
      </c>
      <c r="U104">
        <v>0</v>
      </c>
      <c r="V104">
        <v>0</v>
      </c>
      <c r="W104">
        <v>0</v>
      </c>
      <c r="X104">
        <v>0</v>
      </c>
      <c r="Y104">
        <v>0</v>
      </c>
      <c r="Z104">
        <v>0</v>
      </c>
      <c r="AA104">
        <v>0</v>
      </c>
      <c r="AB104">
        <v>0</v>
      </c>
      <c r="AC104">
        <v>0</v>
      </c>
      <c r="AD104">
        <v>0</v>
      </c>
      <c r="AE104">
        <v>0</v>
      </c>
      <c r="AF104">
        <v>0</v>
      </c>
      <c r="AG104" t="s">
        <v>491</v>
      </c>
      <c r="AH104" s="21" t="s">
        <v>571</v>
      </c>
      <c r="AI104" s="21">
        <v>230.39999999999998</v>
      </c>
      <c r="AJ104" s="21">
        <v>100</v>
      </c>
      <c r="AK104" s="21" t="s">
        <v>2060</v>
      </c>
      <c r="AL104" t="s">
        <v>70</v>
      </c>
      <c r="AM104" t="s">
        <v>2031</v>
      </c>
    </row>
    <row r="105" spans="1:39" x14ac:dyDescent="0.35">
      <c r="A105" t="s">
        <v>13055</v>
      </c>
      <c r="B105" t="s">
        <v>2312</v>
      </c>
      <c r="C105" t="s">
        <v>78</v>
      </c>
      <c r="D105" t="s">
        <v>2313</v>
      </c>
      <c r="E105" t="s">
        <v>560</v>
      </c>
      <c r="F105">
        <v>1</v>
      </c>
      <c r="G105" t="s">
        <v>2055</v>
      </c>
      <c r="H105" t="s">
        <v>2056</v>
      </c>
      <c r="I105" t="s">
        <v>38</v>
      </c>
      <c r="J105" t="s">
        <v>67</v>
      </c>
      <c r="K105" t="s">
        <v>68</v>
      </c>
      <c r="L105" t="s">
        <v>2058</v>
      </c>
      <c r="M105" t="s">
        <v>2059</v>
      </c>
      <c r="N105">
        <v>0</v>
      </c>
      <c r="O105">
        <v>0</v>
      </c>
      <c r="P105">
        <v>0</v>
      </c>
      <c r="Q105">
        <v>1440</v>
      </c>
      <c r="R105">
        <v>0</v>
      </c>
      <c r="S105">
        <v>0</v>
      </c>
      <c r="T105">
        <v>0</v>
      </c>
      <c r="U105">
        <v>0</v>
      </c>
      <c r="V105">
        <v>0</v>
      </c>
      <c r="W105">
        <v>0</v>
      </c>
      <c r="X105">
        <v>0</v>
      </c>
      <c r="Y105">
        <v>0</v>
      </c>
      <c r="Z105">
        <v>0</v>
      </c>
      <c r="AA105">
        <v>0</v>
      </c>
      <c r="AB105">
        <v>0</v>
      </c>
      <c r="AC105">
        <v>0</v>
      </c>
      <c r="AD105">
        <v>0</v>
      </c>
      <c r="AE105">
        <v>0</v>
      </c>
      <c r="AF105">
        <v>0</v>
      </c>
      <c r="AG105" t="s">
        <v>492</v>
      </c>
      <c r="AH105" s="21" t="s">
        <v>571</v>
      </c>
      <c r="AI105" s="21">
        <v>345.36</v>
      </c>
      <c r="AJ105" s="21">
        <v>100</v>
      </c>
      <c r="AK105" s="21" t="s">
        <v>2060</v>
      </c>
      <c r="AL105" t="s">
        <v>70</v>
      </c>
      <c r="AM105" t="s">
        <v>2032</v>
      </c>
    </row>
    <row r="106" spans="1:39" x14ac:dyDescent="0.35">
      <c r="A106" t="s">
        <v>13107</v>
      </c>
      <c r="B106" t="s">
        <v>2315</v>
      </c>
      <c r="C106" t="s">
        <v>111</v>
      </c>
      <c r="D106" t="s">
        <v>2316</v>
      </c>
      <c r="E106" t="s">
        <v>112</v>
      </c>
      <c r="F106">
        <v>1</v>
      </c>
      <c r="G106" t="s">
        <v>2055</v>
      </c>
      <c r="H106" t="s">
        <v>2056</v>
      </c>
      <c r="I106" t="s">
        <v>38</v>
      </c>
      <c r="J106" t="s">
        <v>113</v>
      </c>
      <c r="K106" t="s">
        <v>68</v>
      </c>
      <c r="L106" t="s">
        <v>2058</v>
      </c>
      <c r="M106" t="s">
        <v>2059</v>
      </c>
      <c r="N106">
        <v>0</v>
      </c>
      <c r="O106">
        <v>0</v>
      </c>
      <c r="P106">
        <v>0</v>
      </c>
      <c r="Q106">
        <v>1440</v>
      </c>
      <c r="R106">
        <v>0</v>
      </c>
      <c r="S106">
        <v>0</v>
      </c>
      <c r="T106">
        <v>0</v>
      </c>
      <c r="U106">
        <v>0</v>
      </c>
      <c r="V106">
        <v>0</v>
      </c>
      <c r="W106">
        <v>0</v>
      </c>
      <c r="X106">
        <v>0</v>
      </c>
      <c r="Y106">
        <v>0</v>
      </c>
      <c r="Z106">
        <v>0</v>
      </c>
      <c r="AA106">
        <v>0</v>
      </c>
      <c r="AB106">
        <v>0</v>
      </c>
      <c r="AC106">
        <v>0</v>
      </c>
      <c r="AD106">
        <v>0</v>
      </c>
      <c r="AE106">
        <v>0</v>
      </c>
      <c r="AF106">
        <v>0</v>
      </c>
      <c r="AG106" t="s">
        <v>493</v>
      </c>
      <c r="AH106" s="21" t="s">
        <v>571</v>
      </c>
      <c r="AI106" s="21">
        <v>345.36</v>
      </c>
      <c r="AJ106" s="21">
        <v>100</v>
      </c>
      <c r="AK106" s="21" t="s">
        <v>2060</v>
      </c>
      <c r="AL106" t="s">
        <v>115</v>
      </c>
      <c r="AM106" t="s">
        <v>2031</v>
      </c>
    </row>
    <row r="107" spans="1:39" x14ac:dyDescent="0.35">
      <c r="A107" t="s">
        <v>8362</v>
      </c>
      <c r="B107" t="s">
        <v>2318</v>
      </c>
      <c r="C107" t="s">
        <v>86</v>
      </c>
      <c r="D107" t="s">
        <v>2319</v>
      </c>
      <c r="E107" t="s">
        <v>72</v>
      </c>
      <c r="F107">
        <v>1</v>
      </c>
      <c r="G107" t="s">
        <v>2055</v>
      </c>
      <c r="H107" t="s">
        <v>2056</v>
      </c>
      <c r="I107" t="s">
        <v>38</v>
      </c>
      <c r="J107" t="s">
        <v>73</v>
      </c>
      <c r="K107" t="s">
        <v>68</v>
      </c>
      <c r="L107" t="s">
        <v>2058</v>
      </c>
      <c r="M107" t="s">
        <v>2059</v>
      </c>
      <c r="N107">
        <v>0</v>
      </c>
      <c r="O107">
        <v>0</v>
      </c>
      <c r="P107">
        <v>0</v>
      </c>
      <c r="Q107">
        <v>1440</v>
      </c>
      <c r="R107">
        <v>0</v>
      </c>
      <c r="S107">
        <v>0</v>
      </c>
      <c r="T107">
        <v>0</v>
      </c>
      <c r="U107">
        <v>0</v>
      </c>
      <c r="V107">
        <v>0</v>
      </c>
      <c r="W107">
        <v>0</v>
      </c>
      <c r="X107">
        <v>0</v>
      </c>
      <c r="Y107">
        <v>0</v>
      </c>
      <c r="Z107">
        <v>0</v>
      </c>
      <c r="AA107">
        <v>0</v>
      </c>
      <c r="AB107">
        <v>0</v>
      </c>
      <c r="AC107">
        <v>0</v>
      </c>
      <c r="AD107">
        <v>0</v>
      </c>
      <c r="AE107">
        <v>0</v>
      </c>
      <c r="AF107">
        <v>0</v>
      </c>
      <c r="AG107" t="s">
        <v>494</v>
      </c>
      <c r="AH107" s="21" t="s">
        <v>571</v>
      </c>
      <c r="AI107" s="21">
        <v>345.36</v>
      </c>
      <c r="AJ107" s="21">
        <v>100</v>
      </c>
      <c r="AK107" s="21" t="s">
        <v>2060</v>
      </c>
      <c r="AL107" t="s">
        <v>75</v>
      </c>
      <c r="AM107" t="s">
        <v>2031</v>
      </c>
    </row>
    <row r="108" spans="1:39" x14ac:dyDescent="0.35">
      <c r="A108" t="s">
        <v>13556</v>
      </c>
      <c r="B108" t="s">
        <v>2321</v>
      </c>
      <c r="C108" t="s">
        <v>111</v>
      </c>
      <c r="D108" t="s">
        <v>2322</v>
      </c>
      <c r="E108" t="s">
        <v>136</v>
      </c>
      <c r="F108">
        <v>4</v>
      </c>
      <c r="G108" t="s">
        <v>2055</v>
      </c>
      <c r="H108" t="s">
        <v>2056</v>
      </c>
      <c r="I108" t="s">
        <v>38</v>
      </c>
      <c r="J108" t="s">
        <v>113</v>
      </c>
      <c r="K108" t="s">
        <v>68</v>
      </c>
      <c r="L108" t="s">
        <v>2058</v>
      </c>
      <c r="M108" t="s">
        <v>2059</v>
      </c>
      <c r="N108">
        <v>0</v>
      </c>
      <c r="O108">
        <v>0</v>
      </c>
      <c r="P108">
        <v>0</v>
      </c>
      <c r="Q108">
        <v>1440</v>
      </c>
      <c r="R108">
        <v>0</v>
      </c>
      <c r="S108">
        <v>0</v>
      </c>
      <c r="T108">
        <v>0</v>
      </c>
      <c r="U108">
        <v>0</v>
      </c>
      <c r="V108">
        <v>0</v>
      </c>
      <c r="W108">
        <v>0</v>
      </c>
      <c r="X108">
        <v>0</v>
      </c>
      <c r="Y108">
        <v>0</v>
      </c>
      <c r="Z108">
        <v>0</v>
      </c>
      <c r="AA108">
        <v>0</v>
      </c>
      <c r="AB108">
        <v>0</v>
      </c>
      <c r="AC108">
        <v>0</v>
      </c>
      <c r="AD108">
        <v>0</v>
      </c>
      <c r="AE108">
        <v>0</v>
      </c>
      <c r="AF108">
        <v>0</v>
      </c>
      <c r="AG108" t="s">
        <v>495</v>
      </c>
      <c r="AH108" s="21" t="s">
        <v>571</v>
      </c>
      <c r="AI108" s="21">
        <v>345.36</v>
      </c>
      <c r="AJ108" s="21">
        <v>100</v>
      </c>
      <c r="AK108" s="21" t="s">
        <v>2060</v>
      </c>
      <c r="AL108" t="s">
        <v>115</v>
      </c>
      <c r="AM108" t="s">
        <v>2031</v>
      </c>
    </row>
    <row r="109" spans="1:39" x14ac:dyDescent="0.35">
      <c r="A109" t="s">
        <v>13573</v>
      </c>
      <c r="B109" t="s">
        <v>2324</v>
      </c>
      <c r="C109" t="s">
        <v>135</v>
      </c>
      <c r="D109" t="s">
        <v>2325</v>
      </c>
      <c r="E109" t="s">
        <v>136</v>
      </c>
      <c r="F109">
        <v>4</v>
      </c>
      <c r="G109" t="s">
        <v>2055</v>
      </c>
      <c r="H109" t="s">
        <v>2056</v>
      </c>
      <c r="I109" t="s">
        <v>38</v>
      </c>
      <c r="J109" t="s">
        <v>137</v>
      </c>
      <c r="K109" t="s">
        <v>68</v>
      </c>
      <c r="L109" t="s">
        <v>2058</v>
      </c>
      <c r="M109" t="s">
        <v>2059</v>
      </c>
      <c r="N109">
        <v>0</v>
      </c>
      <c r="O109">
        <v>0</v>
      </c>
      <c r="P109">
        <v>0</v>
      </c>
      <c r="Q109">
        <v>1440</v>
      </c>
      <c r="R109">
        <v>0</v>
      </c>
      <c r="S109">
        <v>0</v>
      </c>
      <c r="T109">
        <v>0</v>
      </c>
      <c r="U109">
        <v>0</v>
      </c>
      <c r="V109">
        <v>0</v>
      </c>
      <c r="W109">
        <v>0</v>
      </c>
      <c r="X109">
        <v>0</v>
      </c>
      <c r="Y109">
        <v>0</v>
      </c>
      <c r="Z109">
        <v>0</v>
      </c>
      <c r="AA109">
        <v>0</v>
      </c>
      <c r="AB109">
        <v>0</v>
      </c>
      <c r="AC109">
        <v>0</v>
      </c>
      <c r="AD109">
        <v>0</v>
      </c>
      <c r="AE109">
        <v>0</v>
      </c>
      <c r="AF109">
        <v>0</v>
      </c>
      <c r="AG109" t="s">
        <v>496</v>
      </c>
      <c r="AH109" s="21" t="s">
        <v>571</v>
      </c>
      <c r="AI109" s="21">
        <v>345.36</v>
      </c>
      <c r="AJ109" s="21">
        <v>100</v>
      </c>
      <c r="AK109" s="21" t="s">
        <v>2063</v>
      </c>
      <c r="AL109" t="s">
        <v>115</v>
      </c>
      <c r="AM109" t="s">
        <v>2031</v>
      </c>
    </row>
    <row r="110" spans="1:39" x14ac:dyDescent="0.35">
      <c r="A110" t="s">
        <v>13670</v>
      </c>
      <c r="B110" t="s">
        <v>2327</v>
      </c>
      <c r="C110" t="s">
        <v>237</v>
      </c>
      <c r="D110" t="s">
        <v>2328</v>
      </c>
      <c r="E110" t="s">
        <v>72</v>
      </c>
      <c r="F110">
        <v>1</v>
      </c>
      <c r="G110" t="s">
        <v>2055</v>
      </c>
      <c r="H110" t="s">
        <v>2056</v>
      </c>
      <c r="I110" t="s">
        <v>38</v>
      </c>
      <c r="J110" t="s">
        <v>73</v>
      </c>
      <c r="K110" t="s">
        <v>68</v>
      </c>
      <c r="L110" t="s">
        <v>2058</v>
      </c>
      <c r="M110" t="s">
        <v>2059</v>
      </c>
      <c r="N110">
        <v>0</v>
      </c>
      <c r="O110">
        <v>0</v>
      </c>
      <c r="P110">
        <v>0</v>
      </c>
      <c r="Q110">
        <v>1440</v>
      </c>
      <c r="R110">
        <v>0</v>
      </c>
      <c r="S110">
        <v>0</v>
      </c>
      <c r="T110">
        <v>0</v>
      </c>
      <c r="U110">
        <v>0</v>
      </c>
      <c r="V110">
        <v>0</v>
      </c>
      <c r="W110">
        <v>0</v>
      </c>
      <c r="X110">
        <v>0</v>
      </c>
      <c r="Y110">
        <v>0</v>
      </c>
      <c r="Z110">
        <v>0</v>
      </c>
      <c r="AA110">
        <v>0</v>
      </c>
      <c r="AB110">
        <v>0</v>
      </c>
      <c r="AC110">
        <v>0</v>
      </c>
      <c r="AD110">
        <v>0</v>
      </c>
      <c r="AE110">
        <v>0</v>
      </c>
      <c r="AF110">
        <v>0</v>
      </c>
      <c r="AG110" t="s">
        <v>497</v>
      </c>
      <c r="AH110" s="21" t="s">
        <v>571</v>
      </c>
      <c r="AI110" s="21">
        <v>345.36</v>
      </c>
      <c r="AJ110" s="21">
        <v>100</v>
      </c>
      <c r="AK110" s="21" t="s">
        <v>2063</v>
      </c>
      <c r="AL110" t="s">
        <v>75</v>
      </c>
      <c r="AM110" t="s">
        <v>2030</v>
      </c>
    </row>
    <row r="111" spans="1:39" x14ac:dyDescent="0.35">
      <c r="A111" t="s">
        <v>13692</v>
      </c>
      <c r="B111" t="s">
        <v>2330</v>
      </c>
      <c r="C111" t="s">
        <v>237</v>
      </c>
      <c r="D111" t="s">
        <v>2331</v>
      </c>
      <c r="E111" t="s">
        <v>72</v>
      </c>
      <c r="F111">
        <v>1</v>
      </c>
      <c r="G111" t="s">
        <v>2055</v>
      </c>
      <c r="H111" t="s">
        <v>2056</v>
      </c>
      <c r="I111" t="s">
        <v>38</v>
      </c>
      <c r="J111" t="s">
        <v>73</v>
      </c>
      <c r="K111" t="s">
        <v>68</v>
      </c>
      <c r="L111" t="s">
        <v>2058</v>
      </c>
      <c r="M111" t="s">
        <v>2059</v>
      </c>
      <c r="N111">
        <v>0</v>
      </c>
      <c r="O111">
        <v>0</v>
      </c>
      <c r="P111">
        <v>0</v>
      </c>
      <c r="Q111">
        <v>1440</v>
      </c>
      <c r="R111">
        <v>0</v>
      </c>
      <c r="S111">
        <v>0</v>
      </c>
      <c r="T111">
        <v>0</v>
      </c>
      <c r="U111">
        <v>0</v>
      </c>
      <c r="V111">
        <v>0</v>
      </c>
      <c r="W111">
        <v>0</v>
      </c>
      <c r="X111">
        <v>0</v>
      </c>
      <c r="Y111">
        <v>0</v>
      </c>
      <c r="Z111">
        <v>0</v>
      </c>
      <c r="AA111">
        <v>0</v>
      </c>
      <c r="AB111">
        <v>0</v>
      </c>
      <c r="AC111">
        <v>0</v>
      </c>
      <c r="AD111">
        <v>0</v>
      </c>
      <c r="AE111">
        <v>0</v>
      </c>
      <c r="AF111">
        <v>0</v>
      </c>
      <c r="AG111" t="s">
        <v>498</v>
      </c>
      <c r="AH111" s="21" t="s">
        <v>571</v>
      </c>
      <c r="AI111" s="21">
        <v>345.36</v>
      </c>
      <c r="AJ111" s="21">
        <v>100</v>
      </c>
      <c r="AK111" s="21" t="s">
        <v>2060</v>
      </c>
      <c r="AL111" t="s">
        <v>75</v>
      </c>
      <c r="AM111" t="s">
        <v>2032</v>
      </c>
    </row>
    <row r="112" spans="1:39" x14ac:dyDescent="0.35">
      <c r="A112" t="s">
        <v>23232</v>
      </c>
      <c r="B112" t="s">
        <v>2333</v>
      </c>
      <c r="C112" t="s">
        <v>237</v>
      </c>
      <c r="D112" t="s">
        <v>2075</v>
      </c>
      <c r="E112" t="s">
        <v>72</v>
      </c>
      <c r="F112">
        <v>1</v>
      </c>
      <c r="G112" t="s">
        <v>2055</v>
      </c>
      <c r="H112" t="s">
        <v>2056</v>
      </c>
      <c r="I112" t="s">
        <v>38</v>
      </c>
      <c r="J112" t="s">
        <v>73</v>
      </c>
      <c r="K112" t="s">
        <v>68</v>
      </c>
      <c r="L112" t="s">
        <v>2058</v>
      </c>
      <c r="M112" t="s">
        <v>2059</v>
      </c>
      <c r="N112">
        <v>0</v>
      </c>
      <c r="O112">
        <v>0</v>
      </c>
      <c r="P112">
        <v>0</v>
      </c>
      <c r="Q112">
        <v>1440</v>
      </c>
      <c r="R112">
        <v>0</v>
      </c>
      <c r="S112">
        <v>0</v>
      </c>
      <c r="T112">
        <v>0</v>
      </c>
      <c r="U112">
        <v>0</v>
      </c>
      <c r="V112">
        <v>0</v>
      </c>
      <c r="W112">
        <v>0</v>
      </c>
      <c r="X112">
        <v>0</v>
      </c>
      <c r="Y112">
        <v>0</v>
      </c>
      <c r="Z112">
        <v>0</v>
      </c>
      <c r="AA112">
        <v>0</v>
      </c>
      <c r="AB112">
        <v>0</v>
      </c>
      <c r="AC112">
        <v>0</v>
      </c>
      <c r="AD112">
        <v>0</v>
      </c>
      <c r="AE112">
        <v>0</v>
      </c>
      <c r="AF112">
        <v>0</v>
      </c>
      <c r="AG112" t="s">
        <v>499</v>
      </c>
      <c r="AH112" s="21" t="s">
        <v>570</v>
      </c>
      <c r="AI112" s="21">
        <v>345.36</v>
      </c>
      <c r="AJ112" s="21">
        <v>100</v>
      </c>
      <c r="AK112" s="21" t="s">
        <v>2063</v>
      </c>
      <c r="AL112" t="s">
        <v>75</v>
      </c>
      <c r="AM112" t="s">
        <v>2030</v>
      </c>
    </row>
    <row r="113" spans="1:39" x14ac:dyDescent="0.35">
      <c r="A113" t="s">
        <v>23602</v>
      </c>
      <c r="B113" t="s">
        <v>2335</v>
      </c>
      <c r="C113" t="s">
        <v>117</v>
      </c>
      <c r="D113" t="s">
        <v>2336</v>
      </c>
      <c r="E113" t="s">
        <v>560</v>
      </c>
      <c r="F113">
        <v>1</v>
      </c>
      <c r="G113" t="s">
        <v>2055</v>
      </c>
      <c r="H113" t="s">
        <v>2056</v>
      </c>
      <c r="I113" t="s">
        <v>38</v>
      </c>
      <c r="J113" t="s">
        <v>67</v>
      </c>
      <c r="K113" t="s">
        <v>68</v>
      </c>
      <c r="L113" t="s">
        <v>2058</v>
      </c>
      <c r="M113" t="s">
        <v>2059</v>
      </c>
      <c r="N113">
        <v>0</v>
      </c>
      <c r="O113">
        <v>0</v>
      </c>
      <c r="P113">
        <v>0</v>
      </c>
      <c r="Q113">
        <v>1440</v>
      </c>
      <c r="R113">
        <v>0</v>
      </c>
      <c r="S113">
        <v>0</v>
      </c>
      <c r="T113">
        <v>0</v>
      </c>
      <c r="U113">
        <v>0</v>
      </c>
      <c r="V113">
        <v>0</v>
      </c>
      <c r="W113">
        <v>0</v>
      </c>
      <c r="X113">
        <v>0</v>
      </c>
      <c r="Y113">
        <v>0</v>
      </c>
      <c r="Z113">
        <v>0</v>
      </c>
      <c r="AA113">
        <v>0</v>
      </c>
      <c r="AB113">
        <v>0</v>
      </c>
      <c r="AC113">
        <v>0</v>
      </c>
      <c r="AD113">
        <v>0</v>
      </c>
      <c r="AE113">
        <v>0</v>
      </c>
      <c r="AF113">
        <v>0</v>
      </c>
      <c r="AG113" t="s">
        <v>500</v>
      </c>
      <c r="AH113" s="21" t="s">
        <v>571</v>
      </c>
      <c r="AI113" s="21">
        <v>345.36</v>
      </c>
      <c r="AJ113" s="21">
        <v>100</v>
      </c>
      <c r="AK113" s="21" t="s">
        <v>2060</v>
      </c>
      <c r="AL113" t="s">
        <v>70</v>
      </c>
      <c r="AM113" t="s">
        <v>2031</v>
      </c>
    </row>
    <row r="114" spans="1:39" x14ac:dyDescent="0.35">
      <c r="A114" t="s">
        <v>23623</v>
      </c>
      <c r="B114" t="s">
        <v>2338</v>
      </c>
      <c r="C114" t="s">
        <v>66</v>
      </c>
      <c r="D114" t="s">
        <v>2339</v>
      </c>
      <c r="E114" t="s">
        <v>560</v>
      </c>
      <c r="F114">
        <v>2</v>
      </c>
      <c r="G114" t="s">
        <v>2055</v>
      </c>
      <c r="H114" t="s">
        <v>2056</v>
      </c>
      <c r="I114" t="s">
        <v>38</v>
      </c>
      <c r="J114" t="s">
        <v>67</v>
      </c>
      <c r="K114" t="s">
        <v>68</v>
      </c>
      <c r="L114" t="s">
        <v>2058</v>
      </c>
      <c r="M114" t="s">
        <v>2059</v>
      </c>
      <c r="N114">
        <v>0</v>
      </c>
      <c r="O114">
        <v>0</v>
      </c>
      <c r="P114">
        <v>0</v>
      </c>
      <c r="Q114">
        <v>1440</v>
      </c>
      <c r="R114">
        <v>0</v>
      </c>
      <c r="S114">
        <v>0</v>
      </c>
      <c r="T114">
        <v>0</v>
      </c>
      <c r="U114">
        <v>0</v>
      </c>
      <c r="V114">
        <v>0</v>
      </c>
      <c r="W114">
        <v>0</v>
      </c>
      <c r="X114">
        <v>0</v>
      </c>
      <c r="Y114">
        <v>0</v>
      </c>
      <c r="Z114">
        <v>0</v>
      </c>
      <c r="AA114">
        <v>0</v>
      </c>
      <c r="AB114">
        <v>0</v>
      </c>
      <c r="AC114">
        <v>0</v>
      </c>
      <c r="AD114">
        <v>0</v>
      </c>
      <c r="AE114">
        <v>0</v>
      </c>
      <c r="AF114">
        <v>0</v>
      </c>
      <c r="AG114" t="s">
        <v>501</v>
      </c>
      <c r="AH114" s="21" t="s">
        <v>571</v>
      </c>
      <c r="AI114" s="21">
        <v>345.36</v>
      </c>
      <c r="AJ114" s="21">
        <v>100</v>
      </c>
      <c r="AK114" s="21" t="s">
        <v>2060</v>
      </c>
      <c r="AL114" t="s">
        <v>70</v>
      </c>
      <c r="AM114" t="s">
        <v>2029</v>
      </c>
    </row>
    <row r="115" spans="1:39" x14ac:dyDescent="0.35">
      <c r="A115" t="s">
        <v>23639</v>
      </c>
      <c r="B115" t="s">
        <v>2341</v>
      </c>
      <c r="C115" t="s">
        <v>117</v>
      </c>
      <c r="D115" t="s">
        <v>2342</v>
      </c>
      <c r="E115" t="s">
        <v>560</v>
      </c>
      <c r="F115">
        <v>1</v>
      </c>
      <c r="G115" t="s">
        <v>2055</v>
      </c>
      <c r="H115" t="s">
        <v>2056</v>
      </c>
      <c r="I115" t="s">
        <v>38</v>
      </c>
      <c r="J115" t="s">
        <v>67</v>
      </c>
      <c r="K115" t="s">
        <v>68</v>
      </c>
      <c r="L115" t="s">
        <v>2058</v>
      </c>
      <c r="M115" t="s">
        <v>2059</v>
      </c>
      <c r="N115">
        <v>0</v>
      </c>
      <c r="O115">
        <v>0</v>
      </c>
      <c r="P115">
        <v>0</v>
      </c>
      <c r="Q115">
        <v>1440</v>
      </c>
      <c r="R115">
        <v>0</v>
      </c>
      <c r="S115">
        <v>0</v>
      </c>
      <c r="T115">
        <v>0</v>
      </c>
      <c r="U115">
        <v>0</v>
      </c>
      <c r="V115">
        <v>0</v>
      </c>
      <c r="W115">
        <v>0</v>
      </c>
      <c r="X115">
        <v>0</v>
      </c>
      <c r="Y115">
        <v>0</v>
      </c>
      <c r="Z115">
        <v>0</v>
      </c>
      <c r="AA115">
        <v>0</v>
      </c>
      <c r="AB115">
        <v>0</v>
      </c>
      <c r="AC115">
        <v>0</v>
      </c>
      <c r="AD115">
        <v>0</v>
      </c>
      <c r="AE115">
        <v>0</v>
      </c>
      <c r="AF115">
        <v>0</v>
      </c>
      <c r="AG115" t="s">
        <v>502</v>
      </c>
      <c r="AH115" s="21" t="s">
        <v>571</v>
      </c>
      <c r="AI115" s="21">
        <v>345.36</v>
      </c>
      <c r="AJ115" s="21">
        <v>100</v>
      </c>
      <c r="AK115" s="21" t="s">
        <v>2063</v>
      </c>
      <c r="AL115" t="s">
        <v>70</v>
      </c>
      <c r="AM115" t="s">
        <v>2033</v>
      </c>
    </row>
    <row r="116" spans="1:39" x14ac:dyDescent="0.35">
      <c r="A116" t="s">
        <v>23659</v>
      </c>
      <c r="B116" t="s">
        <v>2344</v>
      </c>
      <c r="C116" t="s">
        <v>117</v>
      </c>
      <c r="D116" t="s">
        <v>2345</v>
      </c>
      <c r="E116" t="s">
        <v>560</v>
      </c>
      <c r="F116">
        <v>1</v>
      </c>
      <c r="G116" t="s">
        <v>2055</v>
      </c>
      <c r="H116" t="s">
        <v>2056</v>
      </c>
      <c r="I116" t="s">
        <v>38</v>
      </c>
      <c r="J116" t="s">
        <v>67</v>
      </c>
      <c r="K116" t="s">
        <v>68</v>
      </c>
      <c r="L116" t="s">
        <v>2058</v>
      </c>
      <c r="M116" t="s">
        <v>2059</v>
      </c>
      <c r="N116">
        <v>1</v>
      </c>
      <c r="O116">
        <v>76</v>
      </c>
      <c r="P116">
        <v>5.28</v>
      </c>
      <c r="Q116">
        <v>1440</v>
      </c>
      <c r="R116">
        <v>1</v>
      </c>
      <c r="S116">
        <v>76</v>
      </c>
      <c r="T116">
        <v>5.28</v>
      </c>
      <c r="U116">
        <v>0</v>
      </c>
      <c r="V116">
        <v>0</v>
      </c>
      <c r="W116">
        <v>0</v>
      </c>
      <c r="X116">
        <v>0</v>
      </c>
      <c r="Y116">
        <v>0</v>
      </c>
      <c r="Z116">
        <v>0</v>
      </c>
      <c r="AA116">
        <v>0</v>
      </c>
      <c r="AB116">
        <v>0</v>
      </c>
      <c r="AC116">
        <v>0</v>
      </c>
      <c r="AD116">
        <v>0</v>
      </c>
      <c r="AE116">
        <v>0</v>
      </c>
      <c r="AF116">
        <v>0</v>
      </c>
      <c r="AG116" t="s">
        <v>503</v>
      </c>
      <c r="AH116" s="21" t="s">
        <v>571</v>
      </c>
      <c r="AI116" s="21">
        <v>345.36</v>
      </c>
      <c r="AJ116" s="21">
        <v>94.722222222222229</v>
      </c>
      <c r="AK116" s="21" t="s">
        <v>2060</v>
      </c>
      <c r="AL116" t="s">
        <v>70</v>
      </c>
      <c r="AM116" t="s">
        <v>2032</v>
      </c>
    </row>
    <row r="117" spans="1:39" x14ac:dyDescent="0.35">
      <c r="A117" t="s">
        <v>23684</v>
      </c>
      <c r="B117" t="s">
        <v>2347</v>
      </c>
      <c r="C117" t="s">
        <v>66</v>
      </c>
      <c r="D117" t="s">
        <v>2348</v>
      </c>
      <c r="E117" t="s">
        <v>560</v>
      </c>
      <c r="F117">
        <v>1</v>
      </c>
      <c r="G117" t="s">
        <v>2055</v>
      </c>
      <c r="H117" t="s">
        <v>2056</v>
      </c>
      <c r="I117" t="s">
        <v>38</v>
      </c>
      <c r="J117" t="s">
        <v>67</v>
      </c>
      <c r="K117" t="s">
        <v>68</v>
      </c>
      <c r="L117" t="s">
        <v>2058</v>
      </c>
      <c r="M117" t="s">
        <v>2059</v>
      </c>
      <c r="N117">
        <v>1</v>
      </c>
      <c r="O117">
        <v>133</v>
      </c>
      <c r="P117">
        <v>9.24</v>
      </c>
      <c r="Q117">
        <v>1440</v>
      </c>
      <c r="R117">
        <v>0</v>
      </c>
      <c r="S117">
        <v>0</v>
      </c>
      <c r="T117">
        <v>0</v>
      </c>
      <c r="U117">
        <v>0</v>
      </c>
      <c r="V117">
        <v>0</v>
      </c>
      <c r="W117">
        <v>0</v>
      </c>
      <c r="X117">
        <v>1</v>
      </c>
      <c r="Y117">
        <v>133</v>
      </c>
      <c r="Z117">
        <v>9.24</v>
      </c>
      <c r="AA117">
        <v>0</v>
      </c>
      <c r="AB117">
        <v>0</v>
      </c>
      <c r="AC117">
        <v>0</v>
      </c>
      <c r="AD117">
        <v>0</v>
      </c>
      <c r="AE117">
        <v>0</v>
      </c>
      <c r="AF117">
        <v>0</v>
      </c>
      <c r="AG117" t="s">
        <v>504</v>
      </c>
      <c r="AH117" s="21" t="s">
        <v>571</v>
      </c>
      <c r="AI117" s="21">
        <v>345.36</v>
      </c>
      <c r="AJ117" s="21">
        <v>90.763888888888886</v>
      </c>
      <c r="AK117" s="21" t="s">
        <v>2063</v>
      </c>
      <c r="AL117" t="s">
        <v>70</v>
      </c>
      <c r="AM117" t="s">
        <v>2030</v>
      </c>
    </row>
    <row r="118" spans="1:39" x14ac:dyDescent="0.35">
      <c r="A118" t="s">
        <v>9082</v>
      </c>
      <c r="B118" t="s">
        <v>2350</v>
      </c>
      <c r="C118" t="s">
        <v>78</v>
      </c>
      <c r="D118" t="s">
        <v>2351</v>
      </c>
      <c r="E118" t="s">
        <v>560</v>
      </c>
      <c r="F118">
        <v>1</v>
      </c>
      <c r="G118" t="s">
        <v>2055</v>
      </c>
      <c r="H118" t="s">
        <v>2056</v>
      </c>
      <c r="I118" t="s">
        <v>38</v>
      </c>
      <c r="J118" t="s">
        <v>67</v>
      </c>
      <c r="K118" t="s">
        <v>68</v>
      </c>
      <c r="L118" t="s">
        <v>2058</v>
      </c>
      <c r="M118" t="s">
        <v>2059</v>
      </c>
      <c r="N118">
        <v>0</v>
      </c>
      <c r="O118">
        <v>0</v>
      </c>
      <c r="P118">
        <v>0</v>
      </c>
      <c r="Q118">
        <v>1440</v>
      </c>
      <c r="R118">
        <v>0</v>
      </c>
      <c r="S118">
        <v>0</v>
      </c>
      <c r="T118">
        <v>0</v>
      </c>
      <c r="U118">
        <v>0</v>
      </c>
      <c r="V118">
        <v>0</v>
      </c>
      <c r="W118">
        <v>0</v>
      </c>
      <c r="X118">
        <v>0</v>
      </c>
      <c r="Y118">
        <v>0</v>
      </c>
      <c r="Z118">
        <v>0</v>
      </c>
      <c r="AA118">
        <v>0</v>
      </c>
      <c r="AB118">
        <v>0</v>
      </c>
      <c r="AC118">
        <v>0</v>
      </c>
      <c r="AD118">
        <v>0</v>
      </c>
      <c r="AE118">
        <v>0</v>
      </c>
      <c r="AF118">
        <v>0</v>
      </c>
      <c r="AG118" t="s">
        <v>505</v>
      </c>
      <c r="AH118" s="21" t="s">
        <v>571</v>
      </c>
      <c r="AI118" s="21">
        <v>345.36</v>
      </c>
      <c r="AJ118" s="21">
        <v>100</v>
      </c>
      <c r="AK118" s="21" t="s">
        <v>2060</v>
      </c>
      <c r="AL118" t="s">
        <v>70</v>
      </c>
      <c r="AM118" t="s">
        <v>2030</v>
      </c>
    </row>
    <row r="119" spans="1:39" x14ac:dyDescent="0.35">
      <c r="A119" t="s">
        <v>23714</v>
      </c>
      <c r="B119" t="s">
        <v>2353</v>
      </c>
      <c r="C119" t="s">
        <v>128</v>
      </c>
      <c r="D119" t="s">
        <v>2354</v>
      </c>
      <c r="E119" t="s">
        <v>112</v>
      </c>
      <c r="F119">
        <v>1</v>
      </c>
      <c r="G119" t="s">
        <v>2055</v>
      </c>
      <c r="H119" t="s">
        <v>2056</v>
      </c>
      <c r="I119" t="s">
        <v>38</v>
      </c>
      <c r="J119" t="s">
        <v>113</v>
      </c>
      <c r="K119" t="s">
        <v>68</v>
      </c>
      <c r="L119" t="s">
        <v>2058</v>
      </c>
      <c r="M119" t="s">
        <v>2059</v>
      </c>
      <c r="N119">
        <v>0</v>
      </c>
      <c r="O119">
        <v>0</v>
      </c>
      <c r="P119">
        <v>0</v>
      </c>
      <c r="Q119">
        <v>1440</v>
      </c>
      <c r="R119">
        <v>0</v>
      </c>
      <c r="S119">
        <v>0</v>
      </c>
      <c r="T119">
        <v>0</v>
      </c>
      <c r="U119">
        <v>0</v>
      </c>
      <c r="V119">
        <v>0</v>
      </c>
      <c r="W119">
        <v>0</v>
      </c>
      <c r="X119">
        <v>0</v>
      </c>
      <c r="Y119">
        <v>0</v>
      </c>
      <c r="Z119">
        <v>0</v>
      </c>
      <c r="AA119">
        <v>0</v>
      </c>
      <c r="AB119">
        <v>0</v>
      </c>
      <c r="AC119">
        <v>0</v>
      </c>
      <c r="AD119">
        <v>0</v>
      </c>
      <c r="AE119">
        <v>0</v>
      </c>
      <c r="AF119">
        <v>0</v>
      </c>
      <c r="AG119" t="s">
        <v>506</v>
      </c>
      <c r="AH119" s="21" t="s">
        <v>571</v>
      </c>
      <c r="AI119" s="21">
        <v>345.36</v>
      </c>
      <c r="AJ119" s="21">
        <v>100</v>
      </c>
      <c r="AK119" s="21" t="s">
        <v>2060</v>
      </c>
      <c r="AL119" t="s">
        <v>115</v>
      </c>
      <c r="AM119" t="s">
        <v>2032</v>
      </c>
    </row>
    <row r="120" spans="1:39" x14ac:dyDescent="0.35">
      <c r="A120" t="s">
        <v>23745</v>
      </c>
      <c r="B120" t="s">
        <v>2356</v>
      </c>
      <c r="C120" t="s">
        <v>81</v>
      </c>
      <c r="D120" t="s">
        <v>2357</v>
      </c>
      <c r="E120" t="s">
        <v>560</v>
      </c>
      <c r="F120">
        <v>1</v>
      </c>
      <c r="G120" t="s">
        <v>2055</v>
      </c>
      <c r="H120" t="s">
        <v>2056</v>
      </c>
      <c r="I120" t="s">
        <v>38</v>
      </c>
      <c r="J120" t="s">
        <v>82</v>
      </c>
      <c r="K120" t="s">
        <v>68</v>
      </c>
      <c r="L120" t="s">
        <v>2058</v>
      </c>
      <c r="M120" t="s">
        <v>2358</v>
      </c>
      <c r="N120">
        <v>1</v>
      </c>
      <c r="O120">
        <v>18</v>
      </c>
      <c r="P120">
        <v>2.31</v>
      </c>
      <c r="Q120">
        <v>780</v>
      </c>
      <c r="R120">
        <v>1</v>
      </c>
      <c r="S120">
        <v>18</v>
      </c>
      <c r="T120">
        <v>2.31</v>
      </c>
      <c r="U120">
        <v>0</v>
      </c>
      <c r="V120">
        <v>0</v>
      </c>
      <c r="W120">
        <v>0</v>
      </c>
      <c r="X120">
        <v>0</v>
      </c>
      <c r="Y120">
        <v>0</v>
      </c>
      <c r="Z120">
        <v>0</v>
      </c>
      <c r="AA120">
        <v>0</v>
      </c>
      <c r="AB120">
        <v>0</v>
      </c>
      <c r="AC120">
        <v>0</v>
      </c>
      <c r="AD120">
        <v>0</v>
      </c>
      <c r="AE120">
        <v>0</v>
      </c>
      <c r="AF120">
        <v>0</v>
      </c>
      <c r="AG120" t="s">
        <v>507</v>
      </c>
      <c r="AH120" s="21" t="s">
        <v>571</v>
      </c>
      <c r="AI120" s="21">
        <v>187.20000000000005</v>
      </c>
      <c r="AJ120" s="21">
        <v>97.692307692307693</v>
      </c>
      <c r="AK120" s="21" t="s">
        <v>2063</v>
      </c>
      <c r="AL120" t="s">
        <v>70</v>
      </c>
      <c r="AM120" t="s">
        <v>2030</v>
      </c>
    </row>
    <row r="121" spans="1:39" x14ac:dyDescent="0.35">
      <c r="A121" t="s">
        <v>23860</v>
      </c>
      <c r="B121" t="s">
        <v>2360</v>
      </c>
      <c r="C121" t="s">
        <v>102</v>
      </c>
      <c r="D121" t="s">
        <v>2361</v>
      </c>
      <c r="E121" t="s">
        <v>560</v>
      </c>
      <c r="F121">
        <v>1</v>
      </c>
      <c r="G121" t="s">
        <v>2055</v>
      </c>
      <c r="H121" t="s">
        <v>2056</v>
      </c>
      <c r="I121" t="s">
        <v>38</v>
      </c>
      <c r="J121" t="s">
        <v>67</v>
      </c>
      <c r="K121" t="s">
        <v>68</v>
      </c>
      <c r="L121" t="s">
        <v>2058</v>
      </c>
      <c r="M121" t="s">
        <v>2059</v>
      </c>
      <c r="N121">
        <v>1</v>
      </c>
      <c r="O121">
        <v>91</v>
      </c>
      <c r="P121">
        <v>6.32</v>
      </c>
      <c r="Q121">
        <v>1440</v>
      </c>
      <c r="R121">
        <v>0</v>
      </c>
      <c r="S121">
        <v>0</v>
      </c>
      <c r="T121">
        <v>0</v>
      </c>
      <c r="U121">
        <v>1</v>
      </c>
      <c r="V121">
        <v>91</v>
      </c>
      <c r="W121">
        <v>6.32</v>
      </c>
      <c r="X121">
        <v>0</v>
      </c>
      <c r="Y121">
        <v>0</v>
      </c>
      <c r="Z121">
        <v>0</v>
      </c>
      <c r="AA121">
        <v>0</v>
      </c>
      <c r="AB121">
        <v>0</v>
      </c>
      <c r="AC121">
        <v>0</v>
      </c>
      <c r="AD121">
        <v>0</v>
      </c>
      <c r="AE121">
        <v>0</v>
      </c>
      <c r="AF121">
        <v>0</v>
      </c>
      <c r="AG121" t="s">
        <v>508</v>
      </c>
      <c r="AH121" s="21" t="s">
        <v>571</v>
      </c>
      <c r="AI121" s="21">
        <v>345.36</v>
      </c>
      <c r="AJ121" s="21">
        <v>93.680555555555557</v>
      </c>
      <c r="AK121" s="21" t="s">
        <v>2060</v>
      </c>
      <c r="AL121" t="s">
        <v>70</v>
      </c>
      <c r="AM121" t="s">
        <v>2030</v>
      </c>
    </row>
    <row r="122" spans="1:39" x14ac:dyDescent="0.35">
      <c r="A122" t="s">
        <v>23951</v>
      </c>
      <c r="B122" t="s">
        <v>2363</v>
      </c>
      <c r="C122" t="s">
        <v>71</v>
      </c>
      <c r="D122" t="s">
        <v>2364</v>
      </c>
      <c r="E122" t="s">
        <v>72</v>
      </c>
      <c r="F122">
        <v>1</v>
      </c>
      <c r="G122" t="s">
        <v>2055</v>
      </c>
      <c r="H122" t="s">
        <v>2056</v>
      </c>
      <c r="I122" t="s">
        <v>38</v>
      </c>
      <c r="J122" t="s">
        <v>73</v>
      </c>
      <c r="K122" t="s">
        <v>68</v>
      </c>
      <c r="L122" t="s">
        <v>2058</v>
      </c>
      <c r="M122" t="s">
        <v>2059</v>
      </c>
      <c r="N122">
        <v>0</v>
      </c>
      <c r="O122">
        <v>0</v>
      </c>
      <c r="P122">
        <v>0</v>
      </c>
      <c r="Q122">
        <v>1440</v>
      </c>
      <c r="R122">
        <v>0</v>
      </c>
      <c r="S122">
        <v>0</v>
      </c>
      <c r="T122">
        <v>0</v>
      </c>
      <c r="U122">
        <v>0</v>
      </c>
      <c r="V122">
        <v>0</v>
      </c>
      <c r="W122">
        <v>0</v>
      </c>
      <c r="X122">
        <v>0</v>
      </c>
      <c r="Y122">
        <v>0</v>
      </c>
      <c r="Z122">
        <v>0</v>
      </c>
      <c r="AA122">
        <v>0</v>
      </c>
      <c r="AB122">
        <v>0</v>
      </c>
      <c r="AC122">
        <v>0</v>
      </c>
      <c r="AD122">
        <v>0</v>
      </c>
      <c r="AE122">
        <v>0</v>
      </c>
      <c r="AF122">
        <v>0</v>
      </c>
      <c r="AG122" t="s">
        <v>509</v>
      </c>
      <c r="AH122" s="21" t="s">
        <v>571</v>
      </c>
      <c r="AI122" s="21">
        <v>345.36</v>
      </c>
      <c r="AJ122" s="21">
        <v>100</v>
      </c>
      <c r="AK122" s="21" t="s">
        <v>2063</v>
      </c>
      <c r="AL122" t="s">
        <v>75</v>
      </c>
      <c r="AM122" t="s">
        <v>2031</v>
      </c>
    </row>
    <row r="123" spans="1:39" x14ac:dyDescent="0.35">
      <c r="A123" t="s">
        <v>23975</v>
      </c>
      <c r="B123" t="s">
        <v>2366</v>
      </c>
      <c r="C123" t="s">
        <v>86</v>
      </c>
      <c r="D123" t="s">
        <v>2367</v>
      </c>
      <c r="E123" t="s">
        <v>72</v>
      </c>
      <c r="F123">
        <v>1</v>
      </c>
      <c r="G123" t="s">
        <v>2055</v>
      </c>
      <c r="H123" t="s">
        <v>2056</v>
      </c>
      <c r="I123" t="s">
        <v>38</v>
      </c>
      <c r="J123" t="s">
        <v>73</v>
      </c>
      <c r="K123" t="s">
        <v>68</v>
      </c>
      <c r="L123" t="s">
        <v>2058</v>
      </c>
      <c r="M123" t="s">
        <v>2059</v>
      </c>
      <c r="N123">
        <v>0</v>
      </c>
      <c r="O123">
        <v>0</v>
      </c>
      <c r="P123">
        <v>0</v>
      </c>
      <c r="Q123">
        <v>1440</v>
      </c>
      <c r="R123">
        <v>0</v>
      </c>
      <c r="S123">
        <v>0</v>
      </c>
      <c r="T123">
        <v>0</v>
      </c>
      <c r="U123">
        <v>0</v>
      </c>
      <c r="V123">
        <v>0</v>
      </c>
      <c r="W123">
        <v>0</v>
      </c>
      <c r="X123">
        <v>0</v>
      </c>
      <c r="Y123">
        <v>0</v>
      </c>
      <c r="Z123">
        <v>0</v>
      </c>
      <c r="AA123">
        <v>0</v>
      </c>
      <c r="AB123">
        <v>0</v>
      </c>
      <c r="AC123">
        <v>0</v>
      </c>
      <c r="AD123">
        <v>0</v>
      </c>
      <c r="AE123">
        <v>0</v>
      </c>
      <c r="AF123">
        <v>0</v>
      </c>
      <c r="AG123" t="s">
        <v>510</v>
      </c>
      <c r="AH123" s="21" t="s">
        <v>571</v>
      </c>
      <c r="AI123" s="21">
        <v>345.36</v>
      </c>
      <c r="AJ123" s="21">
        <v>100</v>
      </c>
      <c r="AK123" s="21" t="s">
        <v>2060</v>
      </c>
      <c r="AL123" t="s">
        <v>75</v>
      </c>
      <c r="AM123" t="s">
        <v>2032</v>
      </c>
    </row>
    <row r="124" spans="1:39" x14ac:dyDescent="0.35">
      <c r="A124" t="s">
        <v>2374</v>
      </c>
      <c r="B124" t="s">
        <v>2369</v>
      </c>
      <c r="C124" t="s">
        <v>78</v>
      </c>
      <c r="D124" t="s">
        <v>2370</v>
      </c>
      <c r="E124" t="s">
        <v>560</v>
      </c>
      <c r="F124">
        <v>1</v>
      </c>
      <c r="G124" t="s">
        <v>2055</v>
      </c>
      <c r="H124" t="s">
        <v>2056</v>
      </c>
      <c r="I124" t="s">
        <v>38</v>
      </c>
      <c r="J124" t="s">
        <v>67</v>
      </c>
      <c r="K124" t="s">
        <v>68</v>
      </c>
      <c r="L124" t="s">
        <v>2058</v>
      </c>
      <c r="M124" t="s">
        <v>2059</v>
      </c>
      <c r="N124">
        <v>0</v>
      </c>
      <c r="O124">
        <v>0</v>
      </c>
      <c r="P124">
        <v>0</v>
      </c>
      <c r="Q124">
        <v>1440</v>
      </c>
      <c r="R124">
        <v>0</v>
      </c>
      <c r="S124">
        <v>0</v>
      </c>
      <c r="T124">
        <v>0</v>
      </c>
      <c r="U124">
        <v>0</v>
      </c>
      <c r="V124">
        <v>0</v>
      </c>
      <c r="W124">
        <v>0</v>
      </c>
      <c r="X124">
        <v>0</v>
      </c>
      <c r="Y124">
        <v>0</v>
      </c>
      <c r="Z124">
        <v>0</v>
      </c>
      <c r="AA124">
        <v>0</v>
      </c>
      <c r="AB124">
        <v>0</v>
      </c>
      <c r="AC124">
        <v>0</v>
      </c>
      <c r="AD124">
        <v>0</v>
      </c>
      <c r="AE124">
        <v>0</v>
      </c>
      <c r="AF124">
        <v>0</v>
      </c>
      <c r="AG124" t="s">
        <v>511</v>
      </c>
      <c r="AH124" s="21" t="s">
        <v>571</v>
      </c>
      <c r="AI124" s="21">
        <v>345.36</v>
      </c>
      <c r="AJ124" s="21">
        <v>100</v>
      </c>
      <c r="AK124" s="21" t="s">
        <v>2063</v>
      </c>
      <c r="AL124" t="s">
        <v>70</v>
      </c>
      <c r="AM124" t="s">
        <v>2033</v>
      </c>
    </row>
    <row r="125" spans="1:39" x14ac:dyDescent="0.35">
      <c r="A125" t="s">
        <v>2377</v>
      </c>
      <c r="B125" t="s">
        <v>2372</v>
      </c>
      <c r="C125" t="s">
        <v>66</v>
      </c>
      <c r="D125" t="s">
        <v>2373</v>
      </c>
      <c r="E125" t="s">
        <v>560</v>
      </c>
      <c r="F125">
        <v>1</v>
      </c>
      <c r="G125" t="s">
        <v>2055</v>
      </c>
      <c r="H125" t="s">
        <v>2056</v>
      </c>
      <c r="I125" t="s">
        <v>38</v>
      </c>
      <c r="J125" t="s">
        <v>67</v>
      </c>
      <c r="K125" t="s">
        <v>68</v>
      </c>
      <c r="L125" t="s">
        <v>2058</v>
      </c>
      <c r="M125" t="s">
        <v>2059</v>
      </c>
      <c r="N125">
        <v>0</v>
      </c>
      <c r="O125">
        <v>0</v>
      </c>
      <c r="P125">
        <v>0</v>
      </c>
      <c r="Q125">
        <v>1440</v>
      </c>
      <c r="R125">
        <v>0</v>
      </c>
      <c r="S125">
        <v>0</v>
      </c>
      <c r="T125">
        <v>0</v>
      </c>
      <c r="U125">
        <v>0</v>
      </c>
      <c r="V125">
        <v>0</v>
      </c>
      <c r="W125">
        <v>0</v>
      </c>
      <c r="X125">
        <v>0</v>
      </c>
      <c r="Y125">
        <v>0</v>
      </c>
      <c r="Z125">
        <v>0</v>
      </c>
      <c r="AA125">
        <v>0</v>
      </c>
      <c r="AB125">
        <v>0</v>
      </c>
      <c r="AC125">
        <v>0</v>
      </c>
      <c r="AD125">
        <v>0</v>
      </c>
      <c r="AE125">
        <v>0</v>
      </c>
      <c r="AF125">
        <v>0</v>
      </c>
      <c r="AG125" t="s">
        <v>512</v>
      </c>
      <c r="AH125" s="21" t="s">
        <v>571</v>
      </c>
      <c r="AI125" s="21">
        <v>345.36</v>
      </c>
      <c r="AJ125" s="21">
        <v>100</v>
      </c>
      <c r="AK125" s="21" t="s">
        <v>2060</v>
      </c>
      <c r="AL125" t="s">
        <v>70</v>
      </c>
      <c r="AM125" t="s">
        <v>2032</v>
      </c>
    </row>
    <row r="126" spans="1:39" x14ac:dyDescent="0.35">
      <c r="A126" t="s">
        <v>2380</v>
      </c>
      <c r="B126" t="s">
        <v>2375</v>
      </c>
      <c r="C126" t="s">
        <v>78</v>
      </c>
      <c r="D126" t="s">
        <v>2376</v>
      </c>
      <c r="E126" t="s">
        <v>560</v>
      </c>
      <c r="F126">
        <v>1</v>
      </c>
      <c r="G126" t="s">
        <v>2055</v>
      </c>
      <c r="H126" t="s">
        <v>2056</v>
      </c>
      <c r="I126" t="s">
        <v>38</v>
      </c>
      <c r="J126" t="s">
        <v>67</v>
      </c>
      <c r="K126" t="s">
        <v>68</v>
      </c>
      <c r="L126" t="s">
        <v>2058</v>
      </c>
      <c r="M126" t="s">
        <v>2170</v>
      </c>
      <c r="N126">
        <v>0</v>
      </c>
      <c r="O126">
        <v>0</v>
      </c>
      <c r="P126">
        <v>0</v>
      </c>
      <c r="Q126">
        <v>900</v>
      </c>
      <c r="R126">
        <v>0</v>
      </c>
      <c r="S126">
        <v>0</v>
      </c>
      <c r="T126">
        <v>0</v>
      </c>
      <c r="U126">
        <v>0</v>
      </c>
      <c r="V126">
        <v>0</v>
      </c>
      <c r="W126">
        <v>0</v>
      </c>
      <c r="X126">
        <v>0</v>
      </c>
      <c r="Y126">
        <v>0</v>
      </c>
      <c r="Z126">
        <v>0</v>
      </c>
      <c r="AA126">
        <v>0</v>
      </c>
      <c r="AB126">
        <v>0</v>
      </c>
      <c r="AC126">
        <v>0</v>
      </c>
      <c r="AD126">
        <v>0</v>
      </c>
      <c r="AE126">
        <v>0</v>
      </c>
      <c r="AF126">
        <v>0</v>
      </c>
      <c r="AG126" t="s">
        <v>513</v>
      </c>
      <c r="AH126" s="21" t="s">
        <v>571</v>
      </c>
      <c r="AI126" s="21">
        <v>216</v>
      </c>
      <c r="AJ126" s="21">
        <v>100</v>
      </c>
      <c r="AK126" s="21" t="s">
        <v>2063</v>
      </c>
      <c r="AL126" t="s">
        <v>70</v>
      </c>
      <c r="AM126" t="s">
        <v>2030</v>
      </c>
    </row>
    <row r="127" spans="1:39" x14ac:dyDescent="0.35">
      <c r="A127" t="s">
        <v>25104</v>
      </c>
      <c r="B127" t="s">
        <v>2378</v>
      </c>
      <c r="C127" t="s">
        <v>100</v>
      </c>
      <c r="D127" t="s">
        <v>2379</v>
      </c>
      <c r="E127" t="s">
        <v>560</v>
      </c>
      <c r="F127">
        <v>1</v>
      </c>
      <c r="G127" t="s">
        <v>2055</v>
      </c>
      <c r="H127" t="s">
        <v>2056</v>
      </c>
      <c r="I127" t="s">
        <v>38</v>
      </c>
      <c r="J127" t="s">
        <v>67</v>
      </c>
      <c r="K127" t="s">
        <v>68</v>
      </c>
      <c r="L127" t="s">
        <v>2058</v>
      </c>
      <c r="M127" t="s">
        <v>2059</v>
      </c>
      <c r="N127">
        <v>0</v>
      </c>
      <c r="O127">
        <v>0</v>
      </c>
      <c r="P127">
        <v>0</v>
      </c>
      <c r="Q127">
        <v>1440</v>
      </c>
      <c r="R127">
        <v>0</v>
      </c>
      <c r="S127">
        <v>0</v>
      </c>
      <c r="T127">
        <v>0</v>
      </c>
      <c r="U127">
        <v>0</v>
      </c>
      <c r="V127">
        <v>0</v>
      </c>
      <c r="W127">
        <v>0</v>
      </c>
      <c r="X127">
        <v>0</v>
      </c>
      <c r="Y127">
        <v>0</v>
      </c>
      <c r="Z127">
        <v>0</v>
      </c>
      <c r="AA127">
        <v>0</v>
      </c>
      <c r="AB127">
        <v>0</v>
      </c>
      <c r="AC127">
        <v>0</v>
      </c>
      <c r="AD127">
        <v>0</v>
      </c>
      <c r="AE127">
        <v>0</v>
      </c>
      <c r="AF127">
        <v>0</v>
      </c>
      <c r="AG127" t="s">
        <v>514</v>
      </c>
      <c r="AH127" s="21" t="s">
        <v>571</v>
      </c>
      <c r="AI127" s="21">
        <v>345.36</v>
      </c>
      <c r="AJ127" s="21">
        <v>100</v>
      </c>
      <c r="AK127" s="21" t="s">
        <v>2063</v>
      </c>
      <c r="AL127" t="s">
        <v>70</v>
      </c>
      <c r="AM127" t="s">
        <v>2030</v>
      </c>
    </row>
    <row r="128" spans="1:39" x14ac:dyDescent="0.35">
      <c r="A128" t="s">
        <v>25127</v>
      </c>
      <c r="B128" t="s">
        <v>2381</v>
      </c>
      <c r="C128" t="s">
        <v>66</v>
      </c>
      <c r="D128" t="s">
        <v>2382</v>
      </c>
      <c r="E128" t="s">
        <v>560</v>
      </c>
      <c r="F128">
        <v>1</v>
      </c>
      <c r="G128" t="s">
        <v>2055</v>
      </c>
      <c r="H128" t="s">
        <v>2056</v>
      </c>
      <c r="I128" t="s">
        <v>38</v>
      </c>
      <c r="J128" t="s">
        <v>67</v>
      </c>
      <c r="K128" t="s">
        <v>68</v>
      </c>
      <c r="L128" t="s">
        <v>2058</v>
      </c>
      <c r="M128" t="s">
        <v>2059</v>
      </c>
      <c r="N128">
        <v>0</v>
      </c>
      <c r="O128">
        <v>0</v>
      </c>
      <c r="P128">
        <v>0</v>
      </c>
      <c r="Q128">
        <v>1440</v>
      </c>
      <c r="R128">
        <v>0</v>
      </c>
      <c r="S128">
        <v>0</v>
      </c>
      <c r="T128">
        <v>0</v>
      </c>
      <c r="U128">
        <v>0</v>
      </c>
      <c r="V128">
        <v>0</v>
      </c>
      <c r="W128">
        <v>0</v>
      </c>
      <c r="X128">
        <v>0</v>
      </c>
      <c r="Y128">
        <v>0</v>
      </c>
      <c r="Z128">
        <v>0</v>
      </c>
      <c r="AA128">
        <v>0</v>
      </c>
      <c r="AB128">
        <v>0</v>
      </c>
      <c r="AC128">
        <v>0</v>
      </c>
      <c r="AD128">
        <v>0</v>
      </c>
      <c r="AE128">
        <v>0</v>
      </c>
      <c r="AF128">
        <v>0</v>
      </c>
      <c r="AG128" t="s">
        <v>515</v>
      </c>
      <c r="AH128" s="21" t="s">
        <v>571</v>
      </c>
      <c r="AI128" s="21">
        <v>345.36</v>
      </c>
      <c r="AJ128" s="21">
        <v>100</v>
      </c>
      <c r="AK128" s="21" t="s">
        <v>2063</v>
      </c>
      <c r="AL128" t="s">
        <v>70</v>
      </c>
      <c r="AM128" t="s">
        <v>2033</v>
      </c>
    </row>
    <row r="129" spans="1:39" x14ac:dyDescent="0.35">
      <c r="A129" t="s">
        <v>2392</v>
      </c>
      <c r="B129" t="s">
        <v>2384</v>
      </c>
      <c r="C129" t="s">
        <v>102</v>
      </c>
      <c r="D129" t="s">
        <v>2385</v>
      </c>
      <c r="E129" t="s">
        <v>560</v>
      </c>
      <c r="F129">
        <v>1</v>
      </c>
      <c r="G129" t="s">
        <v>2055</v>
      </c>
      <c r="H129" t="s">
        <v>2056</v>
      </c>
      <c r="I129" t="s">
        <v>38</v>
      </c>
      <c r="J129" t="s">
        <v>67</v>
      </c>
      <c r="K129" t="s">
        <v>68</v>
      </c>
      <c r="L129" t="s">
        <v>2058</v>
      </c>
      <c r="M129" t="s">
        <v>2059</v>
      </c>
      <c r="N129">
        <v>0</v>
      </c>
      <c r="O129">
        <v>0</v>
      </c>
      <c r="P129">
        <v>0</v>
      </c>
      <c r="Q129">
        <v>1440</v>
      </c>
      <c r="R129">
        <v>0</v>
      </c>
      <c r="S129">
        <v>0</v>
      </c>
      <c r="T129">
        <v>0</v>
      </c>
      <c r="U129">
        <v>0</v>
      </c>
      <c r="V129">
        <v>0</v>
      </c>
      <c r="W129">
        <v>0</v>
      </c>
      <c r="X129">
        <v>0</v>
      </c>
      <c r="Y129">
        <v>0</v>
      </c>
      <c r="Z129">
        <v>0</v>
      </c>
      <c r="AA129">
        <v>0</v>
      </c>
      <c r="AB129">
        <v>0</v>
      </c>
      <c r="AC129">
        <v>0</v>
      </c>
      <c r="AD129">
        <v>0</v>
      </c>
      <c r="AE129">
        <v>0</v>
      </c>
      <c r="AF129">
        <v>0</v>
      </c>
      <c r="AG129" t="s">
        <v>516</v>
      </c>
      <c r="AH129" s="21" t="s">
        <v>571</v>
      </c>
      <c r="AI129" s="21">
        <v>345.36</v>
      </c>
      <c r="AJ129" s="21">
        <v>100</v>
      </c>
      <c r="AK129" s="21" t="s">
        <v>2060</v>
      </c>
      <c r="AL129" t="s">
        <v>70</v>
      </c>
      <c r="AM129" t="s">
        <v>2032</v>
      </c>
    </row>
    <row r="130" spans="1:39" x14ac:dyDescent="0.35">
      <c r="A130" t="s">
        <v>2395</v>
      </c>
      <c r="B130" t="s">
        <v>2387</v>
      </c>
      <c r="C130" t="s">
        <v>92</v>
      </c>
      <c r="D130" t="s">
        <v>2388</v>
      </c>
      <c r="E130" t="s">
        <v>119</v>
      </c>
      <c r="F130">
        <v>1</v>
      </c>
      <c r="G130" t="s">
        <v>2055</v>
      </c>
      <c r="H130" t="s">
        <v>2056</v>
      </c>
      <c r="I130" t="s">
        <v>38</v>
      </c>
      <c r="J130" t="s">
        <v>67</v>
      </c>
      <c r="K130" t="s">
        <v>68</v>
      </c>
      <c r="L130" t="s">
        <v>2058</v>
      </c>
      <c r="M130" t="s">
        <v>2059</v>
      </c>
      <c r="N130">
        <v>0</v>
      </c>
      <c r="O130">
        <v>0</v>
      </c>
      <c r="P130">
        <v>0</v>
      </c>
      <c r="Q130">
        <v>1440</v>
      </c>
      <c r="R130">
        <v>0</v>
      </c>
      <c r="S130">
        <v>0</v>
      </c>
      <c r="T130">
        <v>0</v>
      </c>
      <c r="U130">
        <v>0</v>
      </c>
      <c r="V130">
        <v>0</v>
      </c>
      <c r="W130">
        <v>0</v>
      </c>
      <c r="X130">
        <v>0</v>
      </c>
      <c r="Y130">
        <v>0</v>
      </c>
      <c r="Z130">
        <v>0</v>
      </c>
      <c r="AA130">
        <v>0</v>
      </c>
      <c r="AB130">
        <v>0</v>
      </c>
      <c r="AC130">
        <v>0</v>
      </c>
      <c r="AD130">
        <v>0</v>
      </c>
      <c r="AE130">
        <v>0</v>
      </c>
      <c r="AF130">
        <v>0</v>
      </c>
      <c r="AG130" t="s">
        <v>517</v>
      </c>
      <c r="AH130" s="21" t="s">
        <v>571</v>
      </c>
      <c r="AI130" s="21">
        <v>345.36</v>
      </c>
      <c r="AJ130" s="21">
        <v>100</v>
      </c>
      <c r="AK130" s="21" t="s">
        <v>2060</v>
      </c>
      <c r="AL130" t="s">
        <v>70</v>
      </c>
      <c r="AM130" t="s">
        <v>2032</v>
      </c>
    </row>
    <row r="131" spans="1:39" x14ac:dyDescent="0.35">
      <c r="A131" t="s">
        <v>2401</v>
      </c>
      <c r="B131" t="s">
        <v>2390</v>
      </c>
      <c r="C131" t="s">
        <v>71</v>
      </c>
      <c r="D131" t="s">
        <v>2391</v>
      </c>
      <c r="E131" t="s">
        <v>72</v>
      </c>
      <c r="F131">
        <v>2</v>
      </c>
      <c r="G131" t="s">
        <v>2055</v>
      </c>
      <c r="H131" t="s">
        <v>2056</v>
      </c>
      <c r="I131" t="s">
        <v>38</v>
      </c>
      <c r="J131" t="s">
        <v>73</v>
      </c>
      <c r="K131" t="s">
        <v>68</v>
      </c>
      <c r="L131" t="s">
        <v>2058</v>
      </c>
      <c r="M131" t="s">
        <v>2059</v>
      </c>
      <c r="N131">
        <v>0</v>
      </c>
      <c r="O131">
        <v>0</v>
      </c>
      <c r="P131">
        <v>0</v>
      </c>
      <c r="Q131">
        <v>1440</v>
      </c>
      <c r="R131">
        <v>0</v>
      </c>
      <c r="S131">
        <v>0</v>
      </c>
      <c r="T131">
        <v>0</v>
      </c>
      <c r="U131">
        <v>0</v>
      </c>
      <c r="V131">
        <v>0</v>
      </c>
      <c r="W131">
        <v>0</v>
      </c>
      <c r="X131">
        <v>0</v>
      </c>
      <c r="Y131">
        <v>0</v>
      </c>
      <c r="Z131">
        <v>0</v>
      </c>
      <c r="AA131">
        <v>0</v>
      </c>
      <c r="AB131">
        <v>0</v>
      </c>
      <c r="AC131">
        <v>0</v>
      </c>
      <c r="AD131">
        <v>0</v>
      </c>
      <c r="AE131">
        <v>0</v>
      </c>
      <c r="AF131">
        <v>0</v>
      </c>
      <c r="AG131" t="s">
        <v>518</v>
      </c>
      <c r="AH131" s="21" t="s">
        <v>571</v>
      </c>
      <c r="AI131" s="21">
        <v>345.36</v>
      </c>
      <c r="AJ131" s="21">
        <v>100</v>
      </c>
      <c r="AK131" s="21" t="s">
        <v>2063</v>
      </c>
      <c r="AL131" t="s">
        <v>75</v>
      </c>
      <c r="AM131" t="s">
        <v>2033</v>
      </c>
    </row>
    <row r="132" spans="1:39" x14ac:dyDescent="0.35">
      <c r="A132" t="s">
        <v>2404</v>
      </c>
      <c r="B132" t="s">
        <v>2393</v>
      </c>
      <c r="C132" t="s">
        <v>66</v>
      </c>
      <c r="D132" t="s">
        <v>2394</v>
      </c>
      <c r="E132" t="s">
        <v>560</v>
      </c>
      <c r="F132">
        <v>1</v>
      </c>
      <c r="G132" t="s">
        <v>2055</v>
      </c>
      <c r="H132" t="s">
        <v>2056</v>
      </c>
      <c r="I132" t="s">
        <v>38</v>
      </c>
      <c r="J132" t="s">
        <v>67</v>
      </c>
      <c r="K132" t="s">
        <v>68</v>
      </c>
      <c r="L132" t="s">
        <v>2058</v>
      </c>
      <c r="M132" t="s">
        <v>2059</v>
      </c>
      <c r="N132">
        <v>0</v>
      </c>
      <c r="O132">
        <v>0</v>
      </c>
      <c r="P132">
        <v>0</v>
      </c>
      <c r="Q132">
        <v>1440</v>
      </c>
      <c r="R132">
        <v>0</v>
      </c>
      <c r="S132">
        <v>0</v>
      </c>
      <c r="T132">
        <v>0</v>
      </c>
      <c r="U132">
        <v>0</v>
      </c>
      <c r="V132">
        <v>0</v>
      </c>
      <c r="W132">
        <v>0</v>
      </c>
      <c r="X132">
        <v>0</v>
      </c>
      <c r="Y132">
        <v>0</v>
      </c>
      <c r="Z132">
        <v>0</v>
      </c>
      <c r="AA132">
        <v>0</v>
      </c>
      <c r="AB132">
        <v>0</v>
      </c>
      <c r="AC132">
        <v>0</v>
      </c>
      <c r="AD132">
        <v>0</v>
      </c>
      <c r="AE132">
        <v>0</v>
      </c>
      <c r="AF132">
        <v>0</v>
      </c>
      <c r="AG132" t="s">
        <v>519</v>
      </c>
      <c r="AH132" s="21" t="s">
        <v>571</v>
      </c>
      <c r="AI132" s="21">
        <v>345.36</v>
      </c>
      <c r="AJ132" s="21">
        <v>100</v>
      </c>
      <c r="AK132" s="21" t="s">
        <v>2063</v>
      </c>
      <c r="AL132" t="s">
        <v>70</v>
      </c>
      <c r="AM132" t="s">
        <v>2030</v>
      </c>
    </row>
    <row r="133" spans="1:39" x14ac:dyDescent="0.35">
      <c r="A133" t="s">
        <v>25171</v>
      </c>
      <c r="B133" t="s">
        <v>2396</v>
      </c>
      <c r="C133" t="s">
        <v>76</v>
      </c>
      <c r="D133" t="s">
        <v>2397</v>
      </c>
      <c r="E133" t="s">
        <v>560</v>
      </c>
      <c r="F133">
        <v>1</v>
      </c>
      <c r="G133" t="s">
        <v>2055</v>
      </c>
      <c r="H133" t="s">
        <v>2056</v>
      </c>
      <c r="I133" t="s">
        <v>38</v>
      </c>
      <c r="J133" t="s">
        <v>67</v>
      </c>
      <c r="K133" t="s">
        <v>68</v>
      </c>
      <c r="L133" t="s">
        <v>2058</v>
      </c>
      <c r="M133" t="s">
        <v>2059</v>
      </c>
      <c r="N133">
        <v>1</v>
      </c>
      <c r="O133">
        <v>35</v>
      </c>
      <c r="P133">
        <v>2.4300000000000002</v>
      </c>
      <c r="Q133">
        <v>1440</v>
      </c>
      <c r="R133">
        <v>0</v>
      </c>
      <c r="S133">
        <v>0</v>
      </c>
      <c r="T133">
        <v>0</v>
      </c>
      <c r="U133">
        <v>1</v>
      </c>
      <c r="V133">
        <v>35</v>
      </c>
      <c r="W133">
        <v>2.4300000000000002</v>
      </c>
      <c r="X133">
        <v>0</v>
      </c>
      <c r="Y133">
        <v>0</v>
      </c>
      <c r="Z133">
        <v>0</v>
      </c>
      <c r="AA133">
        <v>0</v>
      </c>
      <c r="AB133">
        <v>0</v>
      </c>
      <c r="AC133">
        <v>0</v>
      </c>
      <c r="AD133">
        <v>0</v>
      </c>
      <c r="AE133">
        <v>0</v>
      </c>
      <c r="AF133">
        <v>0</v>
      </c>
      <c r="AG133" t="s">
        <v>520</v>
      </c>
      <c r="AH133" s="21" t="s">
        <v>571</v>
      </c>
      <c r="AI133" s="21">
        <v>345.36</v>
      </c>
      <c r="AJ133" s="21">
        <v>97.569444444444443</v>
      </c>
      <c r="AK133" s="21" t="s">
        <v>2063</v>
      </c>
      <c r="AL133" t="s">
        <v>70</v>
      </c>
      <c r="AM133" t="s">
        <v>2033</v>
      </c>
    </row>
    <row r="134" spans="1:39" x14ac:dyDescent="0.35">
      <c r="A134" t="s">
        <v>2407</v>
      </c>
      <c r="B134" t="s">
        <v>2399</v>
      </c>
      <c r="C134" t="s">
        <v>237</v>
      </c>
      <c r="D134" t="s">
        <v>2400</v>
      </c>
      <c r="E134" t="s">
        <v>72</v>
      </c>
      <c r="F134">
        <v>2</v>
      </c>
      <c r="G134" t="s">
        <v>2055</v>
      </c>
      <c r="H134" t="s">
        <v>2056</v>
      </c>
      <c r="I134" t="s">
        <v>38</v>
      </c>
      <c r="J134" t="s">
        <v>73</v>
      </c>
      <c r="K134" t="s">
        <v>68</v>
      </c>
      <c r="L134" t="s">
        <v>2058</v>
      </c>
      <c r="M134" t="s">
        <v>2059</v>
      </c>
      <c r="N134">
        <v>1</v>
      </c>
      <c r="O134">
        <v>22</v>
      </c>
      <c r="P134">
        <v>1.53</v>
      </c>
      <c r="Q134">
        <v>1440</v>
      </c>
      <c r="R134">
        <v>1</v>
      </c>
      <c r="S134">
        <v>22</v>
      </c>
      <c r="T134">
        <v>1.53</v>
      </c>
      <c r="U134">
        <v>0</v>
      </c>
      <c r="V134">
        <v>0</v>
      </c>
      <c r="W134">
        <v>0</v>
      </c>
      <c r="X134">
        <v>0</v>
      </c>
      <c r="Y134">
        <v>0</v>
      </c>
      <c r="Z134">
        <v>0</v>
      </c>
      <c r="AA134">
        <v>0</v>
      </c>
      <c r="AB134">
        <v>0</v>
      </c>
      <c r="AC134">
        <v>0</v>
      </c>
      <c r="AD134">
        <v>0</v>
      </c>
      <c r="AE134">
        <v>0</v>
      </c>
      <c r="AF134">
        <v>0</v>
      </c>
      <c r="AG134" t="s">
        <v>521</v>
      </c>
      <c r="AH134" s="21" t="s">
        <v>571</v>
      </c>
      <c r="AI134" s="21">
        <v>345.36</v>
      </c>
      <c r="AJ134" s="21">
        <v>98.472222222222229</v>
      </c>
      <c r="AK134" s="21" t="s">
        <v>2060</v>
      </c>
      <c r="AL134" t="s">
        <v>75</v>
      </c>
      <c r="AM134" t="s">
        <v>2032</v>
      </c>
    </row>
    <row r="135" spans="1:39" x14ac:dyDescent="0.35">
      <c r="A135" t="s">
        <v>2410</v>
      </c>
      <c r="B135" t="s">
        <v>2402</v>
      </c>
      <c r="C135" t="s">
        <v>78</v>
      </c>
      <c r="D135" t="s">
        <v>2403</v>
      </c>
      <c r="E135" t="s">
        <v>560</v>
      </c>
      <c r="F135">
        <v>1</v>
      </c>
      <c r="G135" t="s">
        <v>2055</v>
      </c>
      <c r="H135" t="s">
        <v>2056</v>
      </c>
      <c r="I135" t="s">
        <v>38</v>
      </c>
      <c r="J135" t="s">
        <v>67</v>
      </c>
      <c r="K135" t="s">
        <v>68</v>
      </c>
      <c r="L135" t="s">
        <v>2058</v>
      </c>
      <c r="M135" t="s">
        <v>2059</v>
      </c>
      <c r="N135">
        <v>0</v>
      </c>
      <c r="O135">
        <v>0</v>
      </c>
      <c r="P135">
        <v>0</v>
      </c>
      <c r="Q135">
        <v>1440</v>
      </c>
      <c r="R135">
        <v>0</v>
      </c>
      <c r="S135">
        <v>0</v>
      </c>
      <c r="T135">
        <v>0</v>
      </c>
      <c r="U135">
        <v>0</v>
      </c>
      <c r="V135">
        <v>0</v>
      </c>
      <c r="W135">
        <v>0</v>
      </c>
      <c r="X135">
        <v>0</v>
      </c>
      <c r="Y135">
        <v>0</v>
      </c>
      <c r="Z135">
        <v>0</v>
      </c>
      <c r="AA135">
        <v>0</v>
      </c>
      <c r="AB135">
        <v>0</v>
      </c>
      <c r="AC135">
        <v>0</v>
      </c>
      <c r="AD135">
        <v>0</v>
      </c>
      <c r="AE135">
        <v>0</v>
      </c>
      <c r="AF135">
        <v>0</v>
      </c>
      <c r="AG135" t="s">
        <v>522</v>
      </c>
      <c r="AH135" s="21" t="s">
        <v>571</v>
      </c>
      <c r="AI135" s="21">
        <v>345.36</v>
      </c>
      <c r="AJ135" s="21">
        <v>100</v>
      </c>
      <c r="AK135" s="21" t="s">
        <v>2063</v>
      </c>
      <c r="AL135" t="s">
        <v>70</v>
      </c>
      <c r="AM135" t="s">
        <v>2032</v>
      </c>
    </row>
    <row r="136" spans="1:39" x14ac:dyDescent="0.35">
      <c r="A136" t="s">
        <v>25194</v>
      </c>
      <c r="B136" t="s">
        <v>2405</v>
      </c>
      <c r="C136" t="s">
        <v>100</v>
      </c>
      <c r="D136" t="s">
        <v>2406</v>
      </c>
      <c r="E136" t="s">
        <v>560</v>
      </c>
      <c r="F136">
        <v>1</v>
      </c>
      <c r="G136" t="s">
        <v>2055</v>
      </c>
      <c r="H136" t="s">
        <v>2056</v>
      </c>
      <c r="I136" t="s">
        <v>38</v>
      </c>
      <c r="J136" t="s">
        <v>67</v>
      </c>
      <c r="K136" t="s">
        <v>68</v>
      </c>
      <c r="L136" t="s">
        <v>2058</v>
      </c>
      <c r="M136" t="s">
        <v>2059</v>
      </c>
      <c r="N136">
        <v>0</v>
      </c>
      <c r="O136">
        <v>0</v>
      </c>
      <c r="P136">
        <v>0</v>
      </c>
      <c r="Q136">
        <v>1440</v>
      </c>
      <c r="R136">
        <v>0</v>
      </c>
      <c r="S136">
        <v>0</v>
      </c>
      <c r="T136">
        <v>0</v>
      </c>
      <c r="U136">
        <v>0</v>
      </c>
      <c r="V136">
        <v>0</v>
      </c>
      <c r="W136">
        <v>0</v>
      </c>
      <c r="X136">
        <v>0</v>
      </c>
      <c r="Y136">
        <v>0</v>
      </c>
      <c r="Z136">
        <v>0</v>
      </c>
      <c r="AA136">
        <v>0</v>
      </c>
      <c r="AB136">
        <v>0</v>
      </c>
      <c r="AC136">
        <v>0</v>
      </c>
      <c r="AD136">
        <v>0</v>
      </c>
      <c r="AE136">
        <v>0</v>
      </c>
      <c r="AF136">
        <v>0</v>
      </c>
      <c r="AG136" t="s">
        <v>523</v>
      </c>
      <c r="AH136" s="21" t="s">
        <v>571</v>
      </c>
      <c r="AI136" s="21">
        <v>345.36</v>
      </c>
      <c r="AJ136" s="21">
        <v>100</v>
      </c>
      <c r="AK136" s="21" t="s">
        <v>2060</v>
      </c>
      <c r="AL136" t="s">
        <v>70</v>
      </c>
      <c r="AM136" t="s">
        <v>2032</v>
      </c>
    </row>
    <row r="137" spans="1:39" x14ac:dyDescent="0.35">
      <c r="A137" t="s">
        <v>25214</v>
      </c>
      <c r="B137" t="s">
        <v>2408</v>
      </c>
      <c r="C137" t="s">
        <v>822</v>
      </c>
      <c r="D137" t="s">
        <v>2409</v>
      </c>
      <c r="E137" t="s">
        <v>72</v>
      </c>
      <c r="F137">
        <v>1</v>
      </c>
      <c r="G137" t="s">
        <v>2055</v>
      </c>
      <c r="H137" t="s">
        <v>2056</v>
      </c>
      <c r="I137" t="s">
        <v>38</v>
      </c>
      <c r="J137" t="s">
        <v>425</v>
      </c>
      <c r="K137" t="s">
        <v>68</v>
      </c>
      <c r="L137" t="s">
        <v>2058</v>
      </c>
      <c r="M137" t="s">
        <v>2059</v>
      </c>
      <c r="N137">
        <v>1</v>
      </c>
      <c r="O137">
        <v>24</v>
      </c>
      <c r="P137">
        <v>1.67</v>
      </c>
      <c r="Q137">
        <v>1440</v>
      </c>
      <c r="R137">
        <v>1</v>
      </c>
      <c r="S137">
        <v>24</v>
      </c>
      <c r="T137">
        <v>1.67</v>
      </c>
      <c r="U137">
        <v>0</v>
      </c>
      <c r="V137">
        <v>0</v>
      </c>
      <c r="W137">
        <v>0</v>
      </c>
      <c r="X137">
        <v>0</v>
      </c>
      <c r="Y137">
        <v>0</v>
      </c>
      <c r="Z137">
        <v>0</v>
      </c>
      <c r="AA137">
        <v>0</v>
      </c>
      <c r="AB137">
        <v>0</v>
      </c>
      <c r="AC137">
        <v>0</v>
      </c>
      <c r="AD137">
        <v>0</v>
      </c>
      <c r="AE137">
        <v>0</v>
      </c>
      <c r="AF137">
        <v>0</v>
      </c>
      <c r="AG137" t="s">
        <v>524</v>
      </c>
      <c r="AH137" s="21" t="s">
        <v>571</v>
      </c>
      <c r="AI137" s="21">
        <v>345.36</v>
      </c>
      <c r="AJ137" s="21">
        <v>98.333333333333329</v>
      </c>
      <c r="AK137" s="21" t="s">
        <v>2063</v>
      </c>
      <c r="AL137" t="s">
        <v>75</v>
      </c>
      <c r="AM137" t="s">
        <v>2030</v>
      </c>
    </row>
    <row r="138" spans="1:39" x14ac:dyDescent="0.35">
      <c r="A138" t="s">
        <v>25218</v>
      </c>
      <c r="B138" t="s">
        <v>2411</v>
      </c>
      <c r="C138" t="s">
        <v>78</v>
      </c>
      <c r="D138" t="s">
        <v>2412</v>
      </c>
      <c r="E138" t="s">
        <v>560</v>
      </c>
      <c r="F138">
        <v>1</v>
      </c>
      <c r="G138" t="s">
        <v>2055</v>
      </c>
      <c r="H138" t="s">
        <v>2056</v>
      </c>
      <c r="I138" t="s">
        <v>38</v>
      </c>
      <c r="J138" t="s">
        <v>67</v>
      </c>
      <c r="K138" t="s">
        <v>68</v>
      </c>
      <c r="L138" t="s">
        <v>2058</v>
      </c>
      <c r="M138" t="s">
        <v>2059</v>
      </c>
      <c r="N138">
        <v>0</v>
      </c>
      <c r="O138">
        <v>0</v>
      </c>
      <c r="P138">
        <v>0</v>
      </c>
      <c r="Q138">
        <v>1440</v>
      </c>
      <c r="R138">
        <v>0</v>
      </c>
      <c r="S138">
        <v>0</v>
      </c>
      <c r="T138">
        <v>0</v>
      </c>
      <c r="U138">
        <v>0</v>
      </c>
      <c r="V138">
        <v>0</v>
      </c>
      <c r="W138">
        <v>0</v>
      </c>
      <c r="X138">
        <v>0</v>
      </c>
      <c r="Y138">
        <v>0</v>
      </c>
      <c r="Z138">
        <v>0</v>
      </c>
      <c r="AA138">
        <v>0</v>
      </c>
      <c r="AB138">
        <v>0</v>
      </c>
      <c r="AC138">
        <v>0</v>
      </c>
      <c r="AD138">
        <v>0</v>
      </c>
      <c r="AE138">
        <v>0</v>
      </c>
      <c r="AF138">
        <v>0</v>
      </c>
      <c r="AG138" t="s">
        <v>525</v>
      </c>
      <c r="AH138" s="21" t="s">
        <v>571</v>
      </c>
      <c r="AI138" s="21">
        <v>345.36</v>
      </c>
      <c r="AJ138" s="21">
        <v>100</v>
      </c>
      <c r="AK138" s="21" t="s">
        <v>2060</v>
      </c>
      <c r="AL138" t="s">
        <v>70</v>
      </c>
      <c r="AM138" t="s">
        <v>2032</v>
      </c>
    </row>
    <row r="139" spans="1:39" x14ac:dyDescent="0.35">
      <c r="A139" t="s">
        <v>2422</v>
      </c>
      <c r="B139" t="s">
        <v>2414</v>
      </c>
      <c r="C139" t="s">
        <v>237</v>
      </c>
      <c r="D139" t="s">
        <v>2415</v>
      </c>
      <c r="E139" t="s">
        <v>72</v>
      </c>
      <c r="F139">
        <v>1</v>
      </c>
      <c r="G139" t="s">
        <v>2055</v>
      </c>
      <c r="H139" t="s">
        <v>2056</v>
      </c>
      <c r="I139" t="s">
        <v>38</v>
      </c>
      <c r="J139" t="s">
        <v>73</v>
      </c>
      <c r="K139" t="s">
        <v>68</v>
      </c>
      <c r="L139" t="s">
        <v>2058</v>
      </c>
      <c r="M139" t="s">
        <v>2059</v>
      </c>
      <c r="N139">
        <v>0</v>
      </c>
      <c r="O139">
        <v>0</v>
      </c>
      <c r="P139">
        <v>0</v>
      </c>
      <c r="Q139">
        <v>1440</v>
      </c>
      <c r="R139">
        <v>0</v>
      </c>
      <c r="S139">
        <v>0</v>
      </c>
      <c r="T139">
        <v>0</v>
      </c>
      <c r="U139">
        <v>0</v>
      </c>
      <c r="V139">
        <v>0</v>
      </c>
      <c r="W139">
        <v>0</v>
      </c>
      <c r="X139">
        <v>0</v>
      </c>
      <c r="Y139">
        <v>0</v>
      </c>
      <c r="Z139">
        <v>0</v>
      </c>
      <c r="AA139">
        <v>0</v>
      </c>
      <c r="AB139">
        <v>0</v>
      </c>
      <c r="AC139">
        <v>0</v>
      </c>
      <c r="AD139">
        <v>0</v>
      </c>
      <c r="AE139">
        <v>0</v>
      </c>
      <c r="AF139">
        <v>0</v>
      </c>
      <c r="AG139" t="s">
        <v>526</v>
      </c>
      <c r="AH139" s="21" t="s">
        <v>571</v>
      </c>
      <c r="AI139" s="21">
        <v>345.36</v>
      </c>
      <c r="AJ139" s="21">
        <v>100</v>
      </c>
      <c r="AK139" s="21" t="s">
        <v>2060</v>
      </c>
      <c r="AL139" t="s">
        <v>75</v>
      </c>
      <c r="AM139" t="s">
        <v>2030</v>
      </c>
    </row>
    <row r="140" spans="1:39" x14ac:dyDescent="0.35">
      <c r="A140" t="s">
        <v>25238</v>
      </c>
      <c r="B140" t="s">
        <v>2417</v>
      </c>
      <c r="C140" t="s">
        <v>100</v>
      </c>
      <c r="D140" t="s">
        <v>2418</v>
      </c>
      <c r="E140" t="s">
        <v>560</v>
      </c>
      <c r="F140">
        <v>1</v>
      </c>
      <c r="G140" t="s">
        <v>2055</v>
      </c>
      <c r="H140" t="s">
        <v>2056</v>
      </c>
      <c r="I140" t="s">
        <v>38</v>
      </c>
      <c r="J140" t="s">
        <v>67</v>
      </c>
      <c r="K140" t="s">
        <v>68</v>
      </c>
      <c r="L140" t="s">
        <v>2058</v>
      </c>
      <c r="M140" t="s">
        <v>2059</v>
      </c>
      <c r="N140">
        <v>0</v>
      </c>
      <c r="O140">
        <v>0</v>
      </c>
      <c r="P140">
        <v>0</v>
      </c>
      <c r="Q140">
        <v>1440</v>
      </c>
      <c r="R140">
        <v>0</v>
      </c>
      <c r="S140">
        <v>0</v>
      </c>
      <c r="T140">
        <v>0</v>
      </c>
      <c r="U140">
        <v>0</v>
      </c>
      <c r="V140">
        <v>0</v>
      </c>
      <c r="W140">
        <v>0</v>
      </c>
      <c r="X140">
        <v>0</v>
      </c>
      <c r="Y140">
        <v>0</v>
      </c>
      <c r="Z140">
        <v>0</v>
      </c>
      <c r="AA140">
        <v>0</v>
      </c>
      <c r="AB140">
        <v>0</v>
      </c>
      <c r="AC140">
        <v>0</v>
      </c>
      <c r="AD140">
        <v>0</v>
      </c>
      <c r="AE140">
        <v>0</v>
      </c>
      <c r="AF140">
        <v>0</v>
      </c>
      <c r="AG140" t="s">
        <v>527</v>
      </c>
      <c r="AH140" s="21" t="s">
        <v>571</v>
      </c>
      <c r="AI140" s="21">
        <v>345.36</v>
      </c>
      <c r="AJ140" s="21">
        <v>100</v>
      </c>
      <c r="AK140" s="21" t="s">
        <v>2063</v>
      </c>
      <c r="AL140" t="s">
        <v>70</v>
      </c>
      <c r="AM140" t="s">
        <v>2030</v>
      </c>
    </row>
    <row r="141" spans="1:39" x14ac:dyDescent="0.35">
      <c r="A141" t="s">
        <v>25258</v>
      </c>
      <c r="B141" t="s">
        <v>2420</v>
      </c>
      <c r="C141" t="s">
        <v>86</v>
      </c>
      <c r="D141" t="s">
        <v>2421</v>
      </c>
      <c r="E141" t="s">
        <v>72</v>
      </c>
      <c r="F141">
        <v>1</v>
      </c>
      <c r="G141" t="s">
        <v>2055</v>
      </c>
      <c r="H141" t="s">
        <v>2056</v>
      </c>
      <c r="I141" t="s">
        <v>38</v>
      </c>
      <c r="J141" t="s">
        <v>73</v>
      </c>
      <c r="K141" t="s">
        <v>68</v>
      </c>
      <c r="L141" t="s">
        <v>2058</v>
      </c>
      <c r="M141" t="s">
        <v>2059</v>
      </c>
      <c r="N141">
        <v>2</v>
      </c>
      <c r="O141">
        <v>94</v>
      </c>
      <c r="P141">
        <v>6.53</v>
      </c>
      <c r="Q141">
        <v>1440</v>
      </c>
      <c r="R141">
        <v>0</v>
      </c>
      <c r="S141">
        <v>0</v>
      </c>
      <c r="T141">
        <v>0</v>
      </c>
      <c r="U141">
        <v>2</v>
      </c>
      <c r="V141">
        <v>94</v>
      </c>
      <c r="W141">
        <v>6.53</v>
      </c>
      <c r="X141">
        <v>0</v>
      </c>
      <c r="Y141">
        <v>0</v>
      </c>
      <c r="Z141">
        <v>0</v>
      </c>
      <c r="AA141">
        <v>0</v>
      </c>
      <c r="AB141">
        <v>0</v>
      </c>
      <c r="AC141">
        <v>0</v>
      </c>
      <c r="AD141">
        <v>0</v>
      </c>
      <c r="AE141">
        <v>0</v>
      </c>
      <c r="AF141">
        <v>0</v>
      </c>
      <c r="AG141" t="s">
        <v>528</v>
      </c>
      <c r="AH141" s="21" t="s">
        <v>571</v>
      </c>
      <c r="AI141" s="21">
        <v>345.36</v>
      </c>
      <c r="AJ141" s="21">
        <v>93.472222222222229</v>
      </c>
      <c r="AK141" s="21" t="s">
        <v>2063</v>
      </c>
      <c r="AL141" t="s">
        <v>75</v>
      </c>
      <c r="AM141" t="s">
        <v>2032</v>
      </c>
    </row>
    <row r="142" spans="1:39" x14ac:dyDescent="0.35">
      <c r="A142" t="s">
        <v>25262</v>
      </c>
      <c r="B142" t="s">
        <v>2423</v>
      </c>
      <c r="C142" t="s">
        <v>102</v>
      </c>
      <c r="D142" t="s">
        <v>2424</v>
      </c>
      <c r="E142" t="s">
        <v>560</v>
      </c>
      <c r="F142">
        <v>1</v>
      </c>
      <c r="G142" t="s">
        <v>2055</v>
      </c>
      <c r="H142" t="s">
        <v>2056</v>
      </c>
      <c r="I142" t="s">
        <v>38</v>
      </c>
      <c r="J142" t="s">
        <v>67</v>
      </c>
      <c r="K142" t="s">
        <v>68</v>
      </c>
      <c r="L142" t="s">
        <v>2058</v>
      </c>
      <c r="M142" t="s">
        <v>2170</v>
      </c>
      <c r="N142">
        <v>0</v>
      </c>
      <c r="O142">
        <v>0</v>
      </c>
      <c r="P142">
        <v>0</v>
      </c>
      <c r="Q142">
        <v>900</v>
      </c>
      <c r="R142">
        <v>0</v>
      </c>
      <c r="S142">
        <v>0</v>
      </c>
      <c r="T142">
        <v>0</v>
      </c>
      <c r="U142">
        <v>0</v>
      </c>
      <c r="V142">
        <v>0</v>
      </c>
      <c r="W142">
        <v>0</v>
      </c>
      <c r="X142">
        <v>0</v>
      </c>
      <c r="Y142">
        <v>0</v>
      </c>
      <c r="Z142">
        <v>0</v>
      </c>
      <c r="AA142">
        <v>0</v>
      </c>
      <c r="AB142">
        <v>0</v>
      </c>
      <c r="AC142">
        <v>0</v>
      </c>
      <c r="AD142">
        <v>0</v>
      </c>
      <c r="AE142">
        <v>0</v>
      </c>
      <c r="AF142">
        <v>0</v>
      </c>
      <c r="AG142" t="s">
        <v>529</v>
      </c>
      <c r="AH142" s="21" t="s">
        <v>571</v>
      </c>
      <c r="AI142" s="21">
        <v>216</v>
      </c>
      <c r="AJ142" s="21">
        <v>100</v>
      </c>
      <c r="AK142" s="21" t="s">
        <v>2060</v>
      </c>
      <c r="AL142" t="s">
        <v>70</v>
      </c>
      <c r="AM142" t="s">
        <v>2030</v>
      </c>
    </row>
    <row r="143" spans="1:39" x14ac:dyDescent="0.35">
      <c r="A143" t="s">
        <v>2432</v>
      </c>
      <c r="B143" t="s">
        <v>2426</v>
      </c>
      <c r="C143" t="s">
        <v>86</v>
      </c>
      <c r="D143" t="s">
        <v>2427</v>
      </c>
      <c r="E143" t="s">
        <v>72</v>
      </c>
      <c r="F143">
        <v>1</v>
      </c>
      <c r="G143" t="s">
        <v>2055</v>
      </c>
      <c r="H143" t="s">
        <v>2056</v>
      </c>
      <c r="I143" t="s">
        <v>38</v>
      </c>
      <c r="J143" t="s">
        <v>73</v>
      </c>
      <c r="K143" t="s">
        <v>68</v>
      </c>
      <c r="L143" t="s">
        <v>2058</v>
      </c>
      <c r="M143" t="s">
        <v>2170</v>
      </c>
      <c r="N143">
        <v>1</v>
      </c>
      <c r="O143">
        <v>47</v>
      </c>
      <c r="P143">
        <v>5.22</v>
      </c>
      <c r="Q143">
        <v>900</v>
      </c>
      <c r="R143">
        <v>1</v>
      </c>
      <c r="S143">
        <v>47</v>
      </c>
      <c r="T143">
        <v>5.22</v>
      </c>
      <c r="U143">
        <v>0</v>
      </c>
      <c r="V143">
        <v>0</v>
      </c>
      <c r="W143">
        <v>0</v>
      </c>
      <c r="X143">
        <v>0</v>
      </c>
      <c r="Y143">
        <v>0</v>
      </c>
      <c r="Z143">
        <v>0</v>
      </c>
      <c r="AA143">
        <v>0</v>
      </c>
      <c r="AB143">
        <v>0</v>
      </c>
      <c r="AC143">
        <v>0</v>
      </c>
      <c r="AD143">
        <v>0</v>
      </c>
      <c r="AE143">
        <v>0</v>
      </c>
      <c r="AF143">
        <v>0</v>
      </c>
      <c r="AG143" t="s">
        <v>530</v>
      </c>
      <c r="AH143" s="21" t="s">
        <v>571</v>
      </c>
      <c r="AI143" s="21">
        <v>216</v>
      </c>
      <c r="AJ143" s="21">
        <v>94.777777777777771</v>
      </c>
      <c r="AK143" s="21" t="s">
        <v>2063</v>
      </c>
      <c r="AL143" t="s">
        <v>75</v>
      </c>
      <c r="AM143" t="s">
        <v>2031</v>
      </c>
    </row>
    <row r="144" spans="1:39" x14ac:dyDescent="0.35">
      <c r="A144" t="s">
        <v>2435</v>
      </c>
      <c r="B144" t="s">
        <v>2429</v>
      </c>
      <c r="C144" t="s">
        <v>78</v>
      </c>
      <c r="D144" t="s">
        <v>2430</v>
      </c>
      <c r="E144" t="s">
        <v>560</v>
      </c>
      <c r="F144">
        <v>1</v>
      </c>
      <c r="G144" t="s">
        <v>2055</v>
      </c>
      <c r="H144" t="s">
        <v>2056</v>
      </c>
      <c r="I144" t="s">
        <v>38</v>
      </c>
      <c r="J144" t="s">
        <v>67</v>
      </c>
      <c r="K144" t="s">
        <v>68</v>
      </c>
      <c r="L144" t="s">
        <v>2058</v>
      </c>
      <c r="M144" t="s">
        <v>2431</v>
      </c>
      <c r="N144">
        <v>0</v>
      </c>
      <c r="O144">
        <v>0</v>
      </c>
      <c r="P144">
        <v>0</v>
      </c>
      <c r="Q144">
        <v>900</v>
      </c>
      <c r="R144">
        <v>0</v>
      </c>
      <c r="S144">
        <v>0</v>
      </c>
      <c r="T144">
        <v>0</v>
      </c>
      <c r="U144">
        <v>0</v>
      </c>
      <c r="V144">
        <v>0</v>
      </c>
      <c r="W144">
        <v>0</v>
      </c>
      <c r="X144">
        <v>0</v>
      </c>
      <c r="Y144">
        <v>0</v>
      </c>
      <c r="Z144">
        <v>0</v>
      </c>
      <c r="AA144">
        <v>0</v>
      </c>
      <c r="AB144">
        <v>0</v>
      </c>
      <c r="AC144">
        <v>0</v>
      </c>
      <c r="AD144">
        <v>0</v>
      </c>
      <c r="AE144">
        <v>0</v>
      </c>
      <c r="AF144">
        <v>0</v>
      </c>
      <c r="AG144" t="s">
        <v>531</v>
      </c>
      <c r="AH144" s="21" t="s">
        <v>571</v>
      </c>
      <c r="AI144" s="21">
        <v>216</v>
      </c>
      <c r="AJ144" s="21">
        <v>100</v>
      </c>
      <c r="AK144" s="21" t="s">
        <v>2060</v>
      </c>
      <c r="AL144" t="s">
        <v>70</v>
      </c>
      <c r="AM144" t="s">
        <v>2033</v>
      </c>
    </row>
    <row r="145" spans="1:39" x14ac:dyDescent="0.35">
      <c r="A145" t="s">
        <v>2441</v>
      </c>
      <c r="B145" t="s">
        <v>2433</v>
      </c>
      <c r="C145" t="s">
        <v>71</v>
      </c>
      <c r="D145" t="s">
        <v>2434</v>
      </c>
      <c r="E145" t="s">
        <v>72</v>
      </c>
      <c r="F145">
        <v>1</v>
      </c>
      <c r="G145" t="s">
        <v>2055</v>
      </c>
      <c r="H145" t="s">
        <v>2056</v>
      </c>
      <c r="I145" t="s">
        <v>38</v>
      </c>
      <c r="J145" t="s">
        <v>73</v>
      </c>
      <c r="K145" t="s">
        <v>68</v>
      </c>
      <c r="L145" t="s">
        <v>2058</v>
      </c>
      <c r="M145" t="s">
        <v>2059</v>
      </c>
      <c r="N145">
        <v>0</v>
      </c>
      <c r="O145">
        <v>0</v>
      </c>
      <c r="P145">
        <v>0</v>
      </c>
      <c r="Q145">
        <v>1440</v>
      </c>
      <c r="R145">
        <v>0</v>
      </c>
      <c r="S145">
        <v>0</v>
      </c>
      <c r="T145">
        <v>0</v>
      </c>
      <c r="U145">
        <v>0</v>
      </c>
      <c r="V145">
        <v>0</v>
      </c>
      <c r="W145">
        <v>0</v>
      </c>
      <c r="X145">
        <v>0</v>
      </c>
      <c r="Y145">
        <v>0</v>
      </c>
      <c r="Z145">
        <v>0</v>
      </c>
      <c r="AA145">
        <v>0</v>
      </c>
      <c r="AB145">
        <v>0</v>
      </c>
      <c r="AC145">
        <v>0</v>
      </c>
      <c r="AD145">
        <v>0</v>
      </c>
      <c r="AE145">
        <v>0</v>
      </c>
      <c r="AF145">
        <v>0</v>
      </c>
      <c r="AG145" t="s">
        <v>532</v>
      </c>
      <c r="AH145" s="21" t="s">
        <v>571</v>
      </c>
      <c r="AI145" s="21">
        <v>345.36</v>
      </c>
      <c r="AJ145" s="21">
        <v>100</v>
      </c>
      <c r="AK145" s="21" t="s">
        <v>2063</v>
      </c>
      <c r="AL145" t="s">
        <v>75</v>
      </c>
      <c r="AM145" t="s">
        <v>2032</v>
      </c>
    </row>
    <row r="146" spans="1:39" x14ac:dyDescent="0.35">
      <c r="A146" t="s">
        <v>25309</v>
      </c>
      <c r="B146" t="s">
        <v>2436</v>
      </c>
      <c r="C146" t="s">
        <v>30185</v>
      </c>
      <c r="D146" t="s">
        <v>2437</v>
      </c>
      <c r="E146" t="s">
        <v>560</v>
      </c>
      <c r="F146">
        <v>1</v>
      </c>
      <c r="G146" t="s">
        <v>2055</v>
      </c>
      <c r="H146" t="s">
        <v>2056</v>
      </c>
      <c r="I146" t="s">
        <v>38</v>
      </c>
      <c r="J146" t="s">
        <v>67</v>
      </c>
      <c r="K146" t="s">
        <v>68</v>
      </c>
      <c r="L146" t="s">
        <v>2058</v>
      </c>
      <c r="M146" t="s">
        <v>2059</v>
      </c>
      <c r="N146">
        <v>0</v>
      </c>
      <c r="O146">
        <v>0</v>
      </c>
      <c r="P146">
        <v>0</v>
      </c>
      <c r="Q146">
        <v>1440</v>
      </c>
      <c r="R146">
        <v>0</v>
      </c>
      <c r="S146">
        <v>0</v>
      </c>
      <c r="T146">
        <v>0</v>
      </c>
      <c r="U146">
        <v>0</v>
      </c>
      <c r="V146">
        <v>0</v>
      </c>
      <c r="W146">
        <v>0</v>
      </c>
      <c r="X146">
        <v>0</v>
      </c>
      <c r="Y146">
        <v>0</v>
      </c>
      <c r="Z146">
        <v>0</v>
      </c>
      <c r="AA146">
        <v>0</v>
      </c>
      <c r="AB146">
        <v>0</v>
      </c>
      <c r="AC146">
        <v>0</v>
      </c>
      <c r="AD146">
        <v>0</v>
      </c>
      <c r="AE146">
        <v>0</v>
      </c>
      <c r="AF146">
        <v>0</v>
      </c>
      <c r="AG146" t="s">
        <v>533</v>
      </c>
      <c r="AH146" s="21" t="s">
        <v>571</v>
      </c>
      <c r="AI146" s="21">
        <v>345.36</v>
      </c>
      <c r="AJ146" s="21">
        <v>100</v>
      </c>
      <c r="AK146" s="21" t="s">
        <v>2060</v>
      </c>
      <c r="AL146" t="s">
        <v>70</v>
      </c>
      <c r="AM146" t="s">
        <v>2033</v>
      </c>
    </row>
    <row r="147" spans="1:39" x14ac:dyDescent="0.35">
      <c r="A147" t="s">
        <v>25332</v>
      </c>
      <c r="B147" t="s">
        <v>2439</v>
      </c>
      <c r="C147" t="s">
        <v>71</v>
      </c>
      <c r="D147" t="s">
        <v>2440</v>
      </c>
      <c r="E147" t="s">
        <v>72</v>
      </c>
      <c r="F147">
        <v>2</v>
      </c>
      <c r="G147" t="s">
        <v>2055</v>
      </c>
      <c r="H147" t="s">
        <v>2056</v>
      </c>
      <c r="I147" t="s">
        <v>38</v>
      </c>
      <c r="J147" t="s">
        <v>73</v>
      </c>
      <c r="K147" t="s">
        <v>68</v>
      </c>
      <c r="L147" t="s">
        <v>2058</v>
      </c>
      <c r="M147" t="s">
        <v>2059</v>
      </c>
      <c r="N147">
        <v>0</v>
      </c>
      <c r="O147">
        <v>0</v>
      </c>
      <c r="P147">
        <v>0</v>
      </c>
      <c r="Q147">
        <v>1440</v>
      </c>
      <c r="R147">
        <v>0</v>
      </c>
      <c r="S147">
        <v>0</v>
      </c>
      <c r="T147">
        <v>0</v>
      </c>
      <c r="U147">
        <v>0</v>
      </c>
      <c r="V147">
        <v>0</v>
      </c>
      <c r="W147">
        <v>0</v>
      </c>
      <c r="X147">
        <v>0</v>
      </c>
      <c r="Y147">
        <v>0</v>
      </c>
      <c r="Z147">
        <v>0</v>
      </c>
      <c r="AA147">
        <v>0</v>
      </c>
      <c r="AB147">
        <v>0</v>
      </c>
      <c r="AC147">
        <v>0</v>
      </c>
      <c r="AD147">
        <v>0</v>
      </c>
      <c r="AE147">
        <v>0</v>
      </c>
      <c r="AF147">
        <v>0</v>
      </c>
      <c r="AG147" t="s">
        <v>534</v>
      </c>
      <c r="AH147" s="21" t="s">
        <v>571</v>
      </c>
      <c r="AI147" s="21">
        <v>345.36</v>
      </c>
      <c r="AJ147" s="21">
        <v>100</v>
      </c>
      <c r="AK147" s="21" t="s">
        <v>2060</v>
      </c>
      <c r="AL147" t="s">
        <v>75</v>
      </c>
      <c r="AM147" t="s">
        <v>2030</v>
      </c>
    </row>
    <row r="148" spans="1:39" x14ac:dyDescent="0.35">
      <c r="A148" t="s">
        <v>25336</v>
      </c>
      <c r="B148" t="s">
        <v>2442</v>
      </c>
      <c r="C148" t="s">
        <v>117</v>
      </c>
      <c r="D148" t="s">
        <v>2443</v>
      </c>
      <c r="E148" t="s">
        <v>560</v>
      </c>
      <c r="F148">
        <v>1</v>
      </c>
      <c r="G148" t="s">
        <v>2055</v>
      </c>
      <c r="H148" t="s">
        <v>2056</v>
      </c>
      <c r="I148" t="s">
        <v>38</v>
      </c>
      <c r="J148" t="s">
        <v>67</v>
      </c>
      <c r="K148" t="s">
        <v>68</v>
      </c>
      <c r="L148" t="s">
        <v>2058</v>
      </c>
      <c r="M148" t="s">
        <v>2059</v>
      </c>
      <c r="N148">
        <v>2</v>
      </c>
      <c r="O148">
        <v>75</v>
      </c>
      <c r="P148">
        <v>5.21</v>
      </c>
      <c r="Q148">
        <v>1440</v>
      </c>
      <c r="R148">
        <v>0</v>
      </c>
      <c r="S148">
        <v>0</v>
      </c>
      <c r="T148">
        <v>0</v>
      </c>
      <c r="U148">
        <v>2</v>
      </c>
      <c r="V148">
        <v>75</v>
      </c>
      <c r="W148">
        <v>5.21</v>
      </c>
      <c r="X148">
        <v>0</v>
      </c>
      <c r="Y148">
        <v>0</v>
      </c>
      <c r="Z148">
        <v>0</v>
      </c>
      <c r="AA148">
        <v>0</v>
      </c>
      <c r="AB148">
        <v>0</v>
      </c>
      <c r="AC148">
        <v>0</v>
      </c>
      <c r="AD148">
        <v>0</v>
      </c>
      <c r="AE148">
        <v>0</v>
      </c>
      <c r="AF148">
        <v>0</v>
      </c>
      <c r="AG148" t="s">
        <v>535</v>
      </c>
      <c r="AH148" s="21" t="s">
        <v>571</v>
      </c>
      <c r="AI148" s="21">
        <v>345.36</v>
      </c>
      <c r="AJ148" s="21">
        <v>94.791666666666671</v>
      </c>
      <c r="AK148" s="21" t="s">
        <v>2063</v>
      </c>
      <c r="AL148" t="s">
        <v>70</v>
      </c>
      <c r="AM148" t="s">
        <v>2033</v>
      </c>
    </row>
    <row r="149" spans="1:39" x14ac:dyDescent="0.35">
      <c r="A149" t="s">
        <v>2450</v>
      </c>
      <c r="B149" t="s">
        <v>2445</v>
      </c>
      <c r="C149" t="s">
        <v>237</v>
      </c>
      <c r="D149" t="s">
        <v>2446</v>
      </c>
      <c r="E149" t="s">
        <v>72</v>
      </c>
      <c r="F149">
        <v>4</v>
      </c>
      <c r="G149" t="s">
        <v>2055</v>
      </c>
      <c r="H149" t="s">
        <v>2056</v>
      </c>
      <c r="I149" t="s">
        <v>38</v>
      </c>
      <c r="J149" t="s">
        <v>73</v>
      </c>
      <c r="K149" t="s">
        <v>68</v>
      </c>
      <c r="L149" t="s">
        <v>2058</v>
      </c>
      <c r="M149" t="s">
        <v>2059</v>
      </c>
      <c r="N149">
        <v>0</v>
      </c>
      <c r="O149">
        <v>0</v>
      </c>
      <c r="P149">
        <v>0</v>
      </c>
      <c r="Q149">
        <v>1440</v>
      </c>
      <c r="R149">
        <v>0</v>
      </c>
      <c r="S149">
        <v>0</v>
      </c>
      <c r="T149">
        <v>0</v>
      </c>
      <c r="U149">
        <v>0</v>
      </c>
      <c r="V149">
        <v>0</v>
      </c>
      <c r="W149">
        <v>0</v>
      </c>
      <c r="X149">
        <v>0</v>
      </c>
      <c r="Y149">
        <v>0</v>
      </c>
      <c r="Z149">
        <v>0</v>
      </c>
      <c r="AA149">
        <v>0</v>
      </c>
      <c r="AB149">
        <v>0</v>
      </c>
      <c r="AC149">
        <v>0</v>
      </c>
      <c r="AD149">
        <v>0</v>
      </c>
      <c r="AE149">
        <v>0</v>
      </c>
      <c r="AF149">
        <v>0</v>
      </c>
      <c r="AG149" t="s">
        <v>536</v>
      </c>
      <c r="AH149" s="21" t="s">
        <v>571</v>
      </c>
      <c r="AI149" s="21">
        <v>345.36</v>
      </c>
      <c r="AJ149" s="21">
        <v>100</v>
      </c>
      <c r="AK149" s="21" t="s">
        <v>2060</v>
      </c>
      <c r="AL149" t="s">
        <v>75</v>
      </c>
      <c r="AM149" t="s">
        <v>2031</v>
      </c>
    </row>
    <row r="150" spans="1:39" x14ac:dyDescent="0.35">
      <c r="A150" t="s">
        <v>2453</v>
      </c>
      <c r="B150" t="s">
        <v>2448</v>
      </c>
      <c r="C150" t="s">
        <v>81</v>
      </c>
      <c r="D150" t="s">
        <v>2449</v>
      </c>
      <c r="E150" t="s">
        <v>560</v>
      </c>
      <c r="F150">
        <v>1</v>
      </c>
      <c r="G150" t="s">
        <v>2055</v>
      </c>
      <c r="H150" t="s">
        <v>2056</v>
      </c>
      <c r="I150" t="s">
        <v>38</v>
      </c>
      <c r="J150" t="s">
        <v>82</v>
      </c>
      <c r="K150" t="s">
        <v>68</v>
      </c>
      <c r="L150" t="s">
        <v>2058</v>
      </c>
      <c r="M150" t="s">
        <v>2059</v>
      </c>
      <c r="N150">
        <v>0</v>
      </c>
      <c r="O150">
        <v>0</v>
      </c>
      <c r="P150">
        <v>0</v>
      </c>
      <c r="Q150">
        <v>1440</v>
      </c>
      <c r="R150">
        <v>0</v>
      </c>
      <c r="S150">
        <v>0</v>
      </c>
      <c r="T150">
        <v>0</v>
      </c>
      <c r="U150">
        <v>0</v>
      </c>
      <c r="V150">
        <v>0</v>
      </c>
      <c r="W150">
        <v>0</v>
      </c>
      <c r="X150">
        <v>0</v>
      </c>
      <c r="Y150">
        <v>0</v>
      </c>
      <c r="Z150">
        <v>0</v>
      </c>
      <c r="AA150">
        <v>0</v>
      </c>
      <c r="AB150">
        <v>0</v>
      </c>
      <c r="AC150">
        <v>0</v>
      </c>
      <c r="AD150">
        <v>0</v>
      </c>
      <c r="AE150">
        <v>0</v>
      </c>
      <c r="AF150">
        <v>0</v>
      </c>
      <c r="AG150" t="s">
        <v>537</v>
      </c>
      <c r="AH150" s="21" t="s">
        <v>571</v>
      </c>
      <c r="AI150" s="21">
        <v>345.36</v>
      </c>
      <c r="AJ150" s="21">
        <v>100</v>
      </c>
      <c r="AK150" s="21" t="s">
        <v>2060</v>
      </c>
      <c r="AL150" t="s">
        <v>70</v>
      </c>
      <c r="AM150" t="s">
        <v>2030</v>
      </c>
    </row>
    <row r="151" spans="1:39" x14ac:dyDescent="0.35">
      <c r="A151" t="s">
        <v>2456</v>
      </c>
      <c r="B151" t="s">
        <v>2451</v>
      </c>
      <c r="C151" t="s">
        <v>76</v>
      </c>
      <c r="D151" t="s">
        <v>2452</v>
      </c>
      <c r="E151" t="s">
        <v>560</v>
      </c>
      <c r="F151">
        <v>1</v>
      </c>
      <c r="G151" t="s">
        <v>2055</v>
      </c>
      <c r="H151" t="s">
        <v>2056</v>
      </c>
      <c r="I151" t="s">
        <v>38</v>
      </c>
      <c r="J151" t="s">
        <v>67</v>
      </c>
      <c r="K151" t="s">
        <v>68</v>
      </c>
      <c r="L151" t="s">
        <v>2058</v>
      </c>
      <c r="M151" t="s">
        <v>2059</v>
      </c>
      <c r="N151">
        <v>2</v>
      </c>
      <c r="O151">
        <v>33</v>
      </c>
      <c r="P151">
        <v>2.29</v>
      </c>
      <c r="Q151">
        <v>1440</v>
      </c>
      <c r="R151">
        <v>1</v>
      </c>
      <c r="S151">
        <v>16</v>
      </c>
      <c r="T151">
        <v>1.1100000000000001</v>
      </c>
      <c r="U151">
        <v>1</v>
      </c>
      <c r="V151">
        <v>17</v>
      </c>
      <c r="W151">
        <v>1.18</v>
      </c>
      <c r="X151">
        <v>0</v>
      </c>
      <c r="Y151">
        <v>0</v>
      </c>
      <c r="Z151">
        <v>0</v>
      </c>
      <c r="AA151">
        <v>0</v>
      </c>
      <c r="AB151">
        <v>0</v>
      </c>
      <c r="AC151">
        <v>0</v>
      </c>
      <c r="AD151">
        <v>0</v>
      </c>
      <c r="AE151">
        <v>0</v>
      </c>
      <c r="AF151">
        <v>0</v>
      </c>
      <c r="AG151" t="s">
        <v>538</v>
      </c>
      <c r="AH151" s="21" t="s">
        <v>571</v>
      </c>
      <c r="AI151" s="21">
        <v>345.36</v>
      </c>
      <c r="AJ151" s="21">
        <v>97.708333333333329</v>
      </c>
      <c r="AK151" s="21" t="s">
        <v>2060</v>
      </c>
      <c r="AL151" t="s">
        <v>70</v>
      </c>
      <c r="AM151" t="s">
        <v>2033</v>
      </c>
    </row>
    <row r="152" spans="1:39" x14ac:dyDescent="0.35">
      <c r="A152" t="s">
        <v>25395</v>
      </c>
      <c r="B152" t="s">
        <v>2454</v>
      </c>
      <c r="C152" t="s">
        <v>567</v>
      </c>
      <c r="D152" t="s">
        <v>2455</v>
      </c>
      <c r="E152" t="s">
        <v>560</v>
      </c>
      <c r="F152">
        <v>1</v>
      </c>
      <c r="G152" t="s">
        <v>2055</v>
      </c>
      <c r="H152" t="s">
        <v>2056</v>
      </c>
      <c r="I152" t="s">
        <v>38</v>
      </c>
      <c r="J152" t="s">
        <v>428</v>
      </c>
      <c r="K152" t="s">
        <v>68</v>
      </c>
      <c r="L152" t="s">
        <v>2058</v>
      </c>
      <c r="M152" t="s">
        <v>2059</v>
      </c>
      <c r="N152">
        <v>1</v>
      </c>
      <c r="O152">
        <v>40</v>
      </c>
      <c r="P152">
        <v>2.78</v>
      </c>
      <c r="Q152">
        <v>1440</v>
      </c>
      <c r="R152">
        <v>1</v>
      </c>
      <c r="S152">
        <v>40</v>
      </c>
      <c r="T152">
        <v>2.78</v>
      </c>
      <c r="U152">
        <v>0</v>
      </c>
      <c r="V152">
        <v>0</v>
      </c>
      <c r="W152">
        <v>0</v>
      </c>
      <c r="X152">
        <v>0</v>
      </c>
      <c r="Y152">
        <v>0</v>
      </c>
      <c r="Z152">
        <v>0</v>
      </c>
      <c r="AA152">
        <v>0</v>
      </c>
      <c r="AB152">
        <v>0</v>
      </c>
      <c r="AC152">
        <v>0</v>
      </c>
      <c r="AD152">
        <v>0</v>
      </c>
      <c r="AE152">
        <v>0</v>
      </c>
      <c r="AF152">
        <v>0</v>
      </c>
      <c r="AG152" t="s">
        <v>539</v>
      </c>
      <c r="AH152" s="21" t="s">
        <v>571</v>
      </c>
      <c r="AI152" s="21">
        <v>345.36</v>
      </c>
      <c r="AJ152" s="21">
        <v>97.222222222222229</v>
      </c>
      <c r="AK152" s="21" t="s">
        <v>2063</v>
      </c>
      <c r="AL152" t="s">
        <v>70</v>
      </c>
      <c r="AM152" t="s">
        <v>2032</v>
      </c>
    </row>
    <row r="153" spans="1:39" x14ac:dyDescent="0.35">
      <c r="A153" t="s">
        <v>25398</v>
      </c>
      <c r="B153" t="s">
        <v>2457</v>
      </c>
      <c r="C153" t="s">
        <v>76</v>
      </c>
      <c r="D153" t="s">
        <v>2458</v>
      </c>
      <c r="E153" t="s">
        <v>560</v>
      </c>
      <c r="F153">
        <v>1</v>
      </c>
      <c r="G153" t="s">
        <v>2055</v>
      </c>
      <c r="H153" t="s">
        <v>2056</v>
      </c>
      <c r="I153" t="s">
        <v>38</v>
      </c>
      <c r="J153" t="s">
        <v>67</v>
      </c>
      <c r="K153" t="s">
        <v>68</v>
      </c>
      <c r="L153" t="s">
        <v>2058</v>
      </c>
      <c r="M153" t="s">
        <v>2059</v>
      </c>
      <c r="N153">
        <v>0</v>
      </c>
      <c r="O153">
        <v>0</v>
      </c>
      <c r="P153">
        <v>0</v>
      </c>
      <c r="Q153">
        <v>1440</v>
      </c>
      <c r="R153">
        <v>0</v>
      </c>
      <c r="S153">
        <v>0</v>
      </c>
      <c r="T153">
        <v>0</v>
      </c>
      <c r="U153">
        <v>0</v>
      </c>
      <c r="V153">
        <v>0</v>
      </c>
      <c r="W153">
        <v>0</v>
      </c>
      <c r="X153">
        <v>0</v>
      </c>
      <c r="Y153">
        <v>0</v>
      </c>
      <c r="Z153">
        <v>0</v>
      </c>
      <c r="AA153">
        <v>0</v>
      </c>
      <c r="AB153">
        <v>0</v>
      </c>
      <c r="AC153">
        <v>0</v>
      </c>
      <c r="AD153">
        <v>0</v>
      </c>
      <c r="AE153">
        <v>0</v>
      </c>
      <c r="AF153">
        <v>0</v>
      </c>
      <c r="AG153" t="s">
        <v>540</v>
      </c>
      <c r="AH153" s="21" t="s">
        <v>571</v>
      </c>
      <c r="AI153" s="21">
        <v>345.36</v>
      </c>
      <c r="AJ153" s="21">
        <v>100</v>
      </c>
      <c r="AK153" s="21" t="s">
        <v>2060</v>
      </c>
      <c r="AL153" t="s">
        <v>70</v>
      </c>
      <c r="AM153" t="s">
        <v>2032</v>
      </c>
    </row>
    <row r="154" spans="1:39" x14ac:dyDescent="0.35">
      <c r="A154" t="s">
        <v>9738</v>
      </c>
      <c r="B154" t="s">
        <v>2460</v>
      </c>
      <c r="C154" t="s">
        <v>567</v>
      </c>
      <c r="D154" t="s">
        <v>2461</v>
      </c>
      <c r="E154" t="s">
        <v>560</v>
      </c>
      <c r="F154">
        <v>1</v>
      </c>
      <c r="G154" t="s">
        <v>2055</v>
      </c>
      <c r="H154" t="s">
        <v>2056</v>
      </c>
      <c r="I154" t="s">
        <v>38</v>
      </c>
      <c r="J154" t="s">
        <v>428</v>
      </c>
      <c r="K154" t="s">
        <v>68</v>
      </c>
      <c r="L154" t="s">
        <v>2058</v>
      </c>
      <c r="M154" t="s">
        <v>2059</v>
      </c>
      <c r="N154">
        <v>1</v>
      </c>
      <c r="O154">
        <v>28</v>
      </c>
      <c r="P154">
        <v>1.94</v>
      </c>
      <c r="Q154">
        <v>1440</v>
      </c>
      <c r="R154">
        <v>0</v>
      </c>
      <c r="S154">
        <v>0</v>
      </c>
      <c r="T154">
        <v>0</v>
      </c>
      <c r="U154">
        <v>1</v>
      </c>
      <c r="V154">
        <v>28</v>
      </c>
      <c r="W154">
        <v>1.94</v>
      </c>
      <c r="X154">
        <v>0</v>
      </c>
      <c r="Y154">
        <v>0</v>
      </c>
      <c r="Z154">
        <v>0</v>
      </c>
      <c r="AA154">
        <v>0</v>
      </c>
      <c r="AB154">
        <v>0</v>
      </c>
      <c r="AC154">
        <v>0</v>
      </c>
      <c r="AD154">
        <v>0</v>
      </c>
      <c r="AE154">
        <v>0</v>
      </c>
      <c r="AF154">
        <v>0</v>
      </c>
      <c r="AG154" t="s">
        <v>541</v>
      </c>
      <c r="AH154" s="21" t="s">
        <v>571</v>
      </c>
      <c r="AI154" s="21">
        <v>345.36</v>
      </c>
      <c r="AJ154" s="21">
        <v>98.055555555555557</v>
      </c>
      <c r="AK154" s="21" t="s">
        <v>2060</v>
      </c>
      <c r="AL154" t="s">
        <v>70</v>
      </c>
      <c r="AM154" t="s">
        <v>2031</v>
      </c>
    </row>
    <row r="155" spans="1:39" x14ac:dyDescent="0.35">
      <c r="A155" t="s">
        <v>25418</v>
      </c>
      <c r="B155" t="s">
        <v>2463</v>
      </c>
      <c r="C155" t="s">
        <v>76</v>
      </c>
      <c r="D155" t="s">
        <v>2464</v>
      </c>
      <c r="E155" t="s">
        <v>560</v>
      </c>
      <c r="F155">
        <v>1</v>
      </c>
      <c r="G155" t="s">
        <v>2055</v>
      </c>
      <c r="H155" t="s">
        <v>2056</v>
      </c>
      <c r="I155" t="s">
        <v>38</v>
      </c>
      <c r="J155" t="s">
        <v>67</v>
      </c>
      <c r="K155" t="s">
        <v>68</v>
      </c>
      <c r="L155" t="s">
        <v>2058</v>
      </c>
      <c r="M155" t="s">
        <v>2170</v>
      </c>
      <c r="N155">
        <v>0</v>
      </c>
      <c r="O155">
        <v>0</v>
      </c>
      <c r="P155">
        <v>0</v>
      </c>
      <c r="Q155">
        <v>900</v>
      </c>
      <c r="R155">
        <v>0</v>
      </c>
      <c r="S155">
        <v>0</v>
      </c>
      <c r="T155">
        <v>0</v>
      </c>
      <c r="U155">
        <v>0</v>
      </c>
      <c r="V155">
        <v>0</v>
      </c>
      <c r="W155">
        <v>0</v>
      </c>
      <c r="X155">
        <v>0</v>
      </c>
      <c r="Y155">
        <v>0</v>
      </c>
      <c r="Z155">
        <v>0</v>
      </c>
      <c r="AA155">
        <v>0</v>
      </c>
      <c r="AB155">
        <v>0</v>
      </c>
      <c r="AC155">
        <v>0</v>
      </c>
      <c r="AD155">
        <v>0</v>
      </c>
      <c r="AE155">
        <v>0</v>
      </c>
      <c r="AF155">
        <v>0</v>
      </c>
      <c r="AG155" t="s">
        <v>542</v>
      </c>
      <c r="AH155" s="21" t="s">
        <v>571</v>
      </c>
      <c r="AI155" s="21">
        <v>216</v>
      </c>
      <c r="AJ155" s="21">
        <v>100</v>
      </c>
      <c r="AK155" s="21" t="s">
        <v>2063</v>
      </c>
      <c r="AL155" t="s">
        <v>70</v>
      </c>
      <c r="AM155" t="s">
        <v>2033</v>
      </c>
    </row>
    <row r="156" spans="1:39" x14ac:dyDescent="0.35">
      <c r="A156" t="s">
        <v>25442</v>
      </c>
      <c r="B156" t="s">
        <v>2466</v>
      </c>
      <c r="C156" t="s">
        <v>100</v>
      </c>
      <c r="D156" t="s">
        <v>2467</v>
      </c>
      <c r="E156" t="s">
        <v>560</v>
      </c>
      <c r="F156">
        <v>1</v>
      </c>
      <c r="G156" t="s">
        <v>2055</v>
      </c>
      <c r="H156" t="s">
        <v>2056</v>
      </c>
      <c r="I156" t="s">
        <v>38</v>
      </c>
      <c r="J156" t="s">
        <v>67</v>
      </c>
      <c r="K156" t="s">
        <v>68</v>
      </c>
      <c r="L156" t="s">
        <v>2058</v>
      </c>
      <c r="M156" t="s">
        <v>2163</v>
      </c>
      <c r="N156">
        <v>0</v>
      </c>
      <c r="O156">
        <v>0</v>
      </c>
      <c r="P156">
        <v>0</v>
      </c>
      <c r="Q156">
        <v>1020</v>
      </c>
      <c r="R156">
        <v>0</v>
      </c>
      <c r="S156">
        <v>0</v>
      </c>
      <c r="T156">
        <v>0</v>
      </c>
      <c r="U156">
        <v>0</v>
      </c>
      <c r="V156">
        <v>0</v>
      </c>
      <c r="W156">
        <v>0</v>
      </c>
      <c r="X156">
        <v>0</v>
      </c>
      <c r="Y156">
        <v>0</v>
      </c>
      <c r="Z156">
        <v>0</v>
      </c>
      <c r="AA156">
        <v>0</v>
      </c>
      <c r="AB156">
        <v>0</v>
      </c>
      <c r="AC156">
        <v>0</v>
      </c>
      <c r="AD156">
        <v>0</v>
      </c>
      <c r="AE156">
        <v>0</v>
      </c>
      <c r="AF156">
        <v>0</v>
      </c>
      <c r="AG156" t="s">
        <v>543</v>
      </c>
      <c r="AH156" s="21" t="s">
        <v>571</v>
      </c>
      <c r="AI156" s="21">
        <v>244.8</v>
      </c>
      <c r="AJ156" s="21">
        <v>100</v>
      </c>
      <c r="AK156" s="21" t="s">
        <v>2063</v>
      </c>
      <c r="AL156" t="s">
        <v>70</v>
      </c>
      <c r="AM156" t="s">
        <v>2030</v>
      </c>
    </row>
    <row r="157" spans="1:39" x14ac:dyDescent="0.35">
      <c r="A157" t="s">
        <v>25473</v>
      </c>
      <c r="B157" t="s">
        <v>2469</v>
      </c>
      <c r="C157" t="s">
        <v>92</v>
      </c>
      <c r="D157" t="s">
        <v>2470</v>
      </c>
      <c r="E157" t="s">
        <v>119</v>
      </c>
      <c r="F157">
        <v>1</v>
      </c>
      <c r="G157" t="s">
        <v>2055</v>
      </c>
      <c r="H157" t="s">
        <v>2056</v>
      </c>
      <c r="I157" t="s">
        <v>38</v>
      </c>
      <c r="J157" t="s">
        <v>67</v>
      </c>
      <c r="K157" t="s">
        <v>68</v>
      </c>
      <c r="L157" t="s">
        <v>2058</v>
      </c>
      <c r="M157" t="s">
        <v>2163</v>
      </c>
      <c r="N157">
        <v>0</v>
      </c>
      <c r="O157">
        <v>0</v>
      </c>
      <c r="P157">
        <v>0</v>
      </c>
      <c r="Q157">
        <v>1020</v>
      </c>
      <c r="R157">
        <v>0</v>
      </c>
      <c r="S157">
        <v>0</v>
      </c>
      <c r="T157">
        <v>0</v>
      </c>
      <c r="U157">
        <v>0</v>
      </c>
      <c r="V157">
        <v>0</v>
      </c>
      <c r="W157">
        <v>0</v>
      </c>
      <c r="X157">
        <v>0</v>
      </c>
      <c r="Y157">
        <v>0</v>
      </c>
      <c r="Z157">
        <v>0</v>
      </c>
      <c r="AA157">
        <v>0</v>
      </c>
      <c r="AB157">
        <v>0</v>
      </c>
      <c r="AC157">
        <v>0</v>
      </c>
      <c r="AD157">
        <v>0</v>
      </c>
      <c r="AE157">
        <v>0</v>
      </c>
      <c r="AF157">
        <v>0</v>
      </c>
      <c r="AG157" t="s">
        <v>544</v>
      </c>
      <c r="AH157" s="21" t="s">
        <v>571</v>
      </c>
      <c r="AI157" s="21">
        <v>244.8</v>
      </c>
      <c r="AJ157" s="21">
        <v>100</v>
      </c>
      <c r="AK157" s="21" t="s">
        <v>2063</v>
      </c>
      <c r="AL157" t="s">
        <v>70</v>
      </c>
      <c r="AM157" t="s">
        <v>2033</v>
      </c>
    </row>
    <row r="158" spans="1:39" x14ac:dyDescent="0.35">
      <c r="A158" t="s">
        <v>25497</v>
      </c>
      <c r="B158" t="s">
        <v>2472</v>
      </c>
      <c r="C158" t="s">
        <v>92</v>
      </c>
      <c r="D158" t="s">
        <v>2473</v>
      </c>
      <c r="E158" t="s">
        <v>119</v>
      </c>
      <c r="F158">
        <v>1</v>
      </c>
      <c r="G158" t="s">
        <v>2055</v>
      </c>
      <c r="H158" t="s">
        <v>2056</v>
      </c>
      <c r="I158" t="s">
        <v>38</v>
      </c>
      <c r="J158" t="s">
        <v>67</v>
      </c>
      <c r="K158" t="s">
        <v>68</v>
      </c>
      <c r="L158" t="s">
        <v>2058</v>
      </c>
      <c r="M158" t="s">
        <v>2059</v>
      </c>
      <c r="N158">
        <v>0</v>
      </c>
      <c r="O158">
        <v>0</v>
      </c>
      <c r="P158">
        <v>0</v>
      </c>
      <c r="Q158">
        <v>1440</v>
      </c>
      <c r="R158">
        <v>0</v>
      </c>
      <c r="S158">
        <v>0</v>
      </c>
      <c r="T158">
        <v>0</v>
      </c>
      <c r="U158">
        <v>0</v>
      </c>
      <c r="V158">
        <v>0</v>
      </c>
      <c r="W158">
        <v>0</v>
      </c>
      <c r="X158">
        <v>0</v>
      </c>
      <c r="Y158">
        <v>0</v>
      </c>
      <c r="Z158">
        <v>0</v>
      </c>
      <c r="AA158">
        <v>0</v>
      </c>
      <c r="AB158">
        <v>0</v>
      </c>
      <c r="AC158">
        <v>0</v>
      </c>
      <c r="AD158">
        <v>0</v>
      </c>
      <c r="AE158">
        <v>0</v>
      </c>
      <c r="AF158">
        <v>0</v>
      </c>
      <c r="AG158" t="s">
        <v>545</v>
      </c>
      <c r="AH158" s="21" t="s">
        <v>571</v>
      </c>
      <c r="AI158" s="21">
        <v>345.36</v>
      </c>
      <c r="AJ158" s="21">
        <v>100</v>
      </c>
      <c r="AK158" s="21" t="s">
        <v>2060</v>
      </c>
      <c r="AL158" t="s">
        <v>70</v>
      </c>
      <c r="AM158" t="s">
        <v>2030</v>
      </c>
    </row>
    <row r="159" spans="1:39" x14ac:dyDescent="0.35">
      <c r="A159" t="s">
        <v>25520</v>
      </c>
      <c r="B159" t="s">
        <v>2475</v>
      </c>
      <c r="C159" t="s">
        <v>92</v>
      </c>
      <c r="D159" t="s">
        <v>2476</v>
      </c>
      <c r="E159" t="s">
        <v>119</v>
      </c>
      <c r="F159">
        <v>1</v>
      </c>
      <c r="G159" t="s">
        <v>2055</v>
      </c>
      <c r="H159" t="s">
        <v>2056</v>
      </c>
      <c r="I159" t="s">
        <v>38</v>
      </c>
      <c r="J159" t="s">
        <v>67</v>
      </c>
      <c r="K159" t="s">
        <v>68</v>
      </c>
      <c r="L159" t="s">
        <v>2058</v>
      </c>
      <c r="M159" t="s">
        <v>2059</v>
      </c>
      <c r="N159">
        <v>0</v>
      </c>
      <c r="O159">
        <v>0</v>
      </c>
      <c r="P159">
        <v>0</v>
      </c>
      <c r="Q159">
        <v>1440</v>
      </c>
      <c r="R159">
        <v>0</v>
      </c>
      <c r="S159">
        <v>0</v>
      </c>
      <c r="T159">
        <v>0</v>
      </c>
      <c r="U159">
        <v>0</v>
      </c>
      <c r="V159">
        <v>0</v>
      </c>
      <c r="W159">
        <v>0</v>
      </c>
      <c r="X159">
        <v>0</v>
      </c>
      <c r="Y159">
        <v>0</v>
      </c>
      <c r="Z159">
        <v>0</v>
      </c>
      <c r="AA159">
        <v>0</v>
      </c>
      <c r="AB159">
        <v>0</v>
      </c>
      <c r="AC159">
        <v>0</v>
      </c>
      <c r="AD159">
        <v>0</v>
      </c>
      <c r="AE159">
        <v>0</v>
      </c>
      <c r="AF159">
        <v>0</v>
      </c>
      <c r="AG159" t="s">
        <v>546</v>
      </c>
      <c r="AH159" s="21" t="s">
        <v>571</v>
      </c>
      <c r="AI159" s="21">
        <v>345.36</v>
      </c>
      <c r="AJ159" s="21">
        <v>100</v>
      </c>
      <c r="AK159" s="21" t="s">
        <v>2063</v>
      </c>
      <c r="AL159" t="s">
        <v>70</v>
      </c>
      <c r="AM159" t="s">
        <v>2032</v>
      </c>
    </row>
    <row r="160" spans="1:39" x14ac:dyDescent="0.35">
      <c r="A160" t="s">
        <v>25538</v>
      </c>
      <c r="B160" t="s">
        <v>2478</v>
      </c>
      <c r="C160" t="s">
        <v>92</v>
      </c>
      <c r="D160" t="s">
        <v>2479</v>
      </c>
      <c r="E160" t="s">
        <v>119</v>
      </c>
      <c r="F160">
        <v>1</v>
      </c>
      <c r="G160" t="s">
        <v>2055</v>
      </c>
      <c r="H160" t="s">
        <v>2056</v>
      </c>
      <c r="I160" t="s">
        <v>38</v>
      </c>
      <c r="J160" t="s">
        <v>67</v>
      </c>
      <c r="K160" t="s">
        <v>68</v>
      </c>
      <c r="L160" t="s">
        <v>2058</v>
      </c>
      <c r="M160" t="s">
        <v>2059</v>
      </c>
      <c r="N160">
        <v>1</v>
      </c>
      <c r="O160">
        <v>47</v>
      </c>
      <c r="P160">
        <v>3.26</v>
      </c>
      <c r="Q160">
        <v>1440</v>
      </c>
      <c r="R160">
        <v>0</v>
      </c>
      <c r="S160">
        <v>0</v>
      </c>
      <c r="T160">
        <v>0</v>
      </c>
      <c r="U160">
        <v>1</v>
      </c>
      <c r="V160">
        <v>47</v>
      </c>
      <c r="W160">
        <v>3.26</v>
      </c>
      <c r="X160">
        <v>0</v>
      </c>
      <c r="Y160">
        <v>0</v>
      </c>
      <c r="Z160">
        <v>0</v>
      </c>
      <c r="AA160">
        <v>0</v>
      </c>
      <c r="AB160">
        <v>0</v>
      </c>
      <c r="AC160">
        <v>0</v>
      </c>
      <c r="AD160">
        <v>0</v>
      </c>
      <c r="AE160">
        <v>0</v>
      </c>
      <c r="AF160">
        <v>0</v>
      </c>
      <c r="AG160" t="s">
        <v>547</v>
      </c>
      <c r="AH160" s="21" t="s">
        <v>571</v>
      </c>
      <c r="AI160" s="21">
        <v>345.36</v>
      </c>
      <c r="AJ160" s="21">
        <v>96.736111111111114</v>
      </c>
      <c r="AK160" s="21" t="s">
        <v>2063</v>
      </c>
      <c r="AL160" t="s">
        <v>70</v>
      </c>
      <c r="AM160" t="s">
        <v>2033</v>
      </c>
    </row>
    <row r="161" spans="1:39" x14ac:dyDescent="0.35">
      <c r="A161" t="s">
        <v>9987</v>
      </c>
      <c r="B161" t="s">
        <v>2481</v>
      </c>
      <c r="C161" t="s">
        <v>128</v>
      </c>
      <c r="D161" t="s">
        <v>2482</v>
      </c>
      <c r="E161" t="s">
        <v>136</v>
      </c>
      <c r="F161">
        <v>4</v>
      </c>
      <c r="G161" t="s">
        <v>2055</v>
      </c>
      <c r="H161" t="s">
        <v>2056</v>
      </c>
      <c r="I161" t="s">
        <v>38</v>
      </c>
      <c r="J161" t="s">
        <v>113</v>
      </c>
      <c r="K161" t="s">
        <v>68</v>
      </c>
      <c r="L161" t="s">
        <v>2058</v>
      </c>
      <c r="M161" t="s">
        <v>2059</v>
      </c>
      <c r="N161">
        <v>2</v>
      </c>
      <c r="O161">
        <v>343</v>
      </c>
      <c r="P161">
        <v>23.82</v>
      </c>
      <c r="Q161">
        <v>1440</v>
      </c>
      <c r="R161">
        <v>0</v>
      </c>
      <c r="S161">
        <v>0</v>
      </c>
      <c r="T161">
        <v>0</v>
      </c>
      <c r="U161">
        <v>2</v>
      </c>
      <c r="V161">
        <v>343</v>
      </c>
      <c r="W161">
        <v>23.82</v>
      </c>
      <c r="X161">
        <v>0</v>
      </c>
      <c r="Y161">
        <v>0</v>
      </c>
      <c r="Z161">
        <v>0</v>
      </c>
      <c r="AA161">
        <v>0</v>
      </c>
      <c r="AB161">
        <v>0</v>
      </c>
      <c r="AC161">
        <v>0</v>
      </c>
      <c r="AD161">
        <v>0</v>
      </c>
      <c r="AE161">
        <v>0</v>
      </c>
      <c r="AF161">
        <v>0</v>
      </c>
      <c r="AG161" t="s">
        <v>548</v>
      </c>
      <c r="AH161" s="21" t="s">
        <v>571</v>
      </c>
      <c r="AI161" s="21">
        <v>345.36</v>
      </c>
      <c r="AJ161" s="21">
        <v>76.180555555555557</v>
      </c>
      <c r="AK161" s="21" t="s">
        <v>2063</v>
      </c>
      <c r="AL161" t="s">
        <v>115</v>
      </c>
      <c r="AM161" t="s">
        <v>2032</v>
      </c>
    </row>
    <row r="162" spans="1:39" x14ac:dyDescent="0.35">
      <c r="A162" t="s">
        <v>26565</v>
      </c>
      <c r="B162" t="s">
        <v>2484</v>
      </c>
      <c r="C162" t="s">
        <v>128</v>
      </c>
      <c r="D162" t="s">
        <v>2482</v>
      </c>
      <c r="E162" t="s">
        <v>136</v>
      </c>
      <c r="F162">
        <v>4</v>
      </c>
      <c r="G162" t="s">
        <v>2055</v>
      </c>
      <c r="H162" t="s">
        <v>2056</v>
      </c>
      <c r="I162" t="s">
        <v>38</v>
      </c>
      <c r="J162" t="s">
        <v>113</v>
      </c>
      <c r="K162" t="s">
        <v>68</v>
      </c>
      <c r="L162" t="s">
        <v>2058</v>
      </c>
      <c r="M162" t="s">
        <v>2059</v>
      </c>
      <c r="N162">
        <v>0</v>
      </c>
      <c r="O162">
        <v>62</v>
      </c>
      <c r="P162">
        <v>4.3099999999999996</v>
      </c>
      <c r="Q162">
        <v>1440</v>
      </c>
      <c r="R162">
        <v>0</v>
      </c>
      <c r="S162">
        <v>62</v>
      </c>
      <c r="T162">
        <v>4.3099999999999996</v>
      </c>
      <c r="U162">
        <v>0</v>
      </c>
      <c r="V162">
        <v>0</v>
      </c>
      <c r="W162">
        <v>0</v>
      </c>
      <c r="X162">
        <v>0</v>
      </c>
      <c r="Y162">
        <v>0</v>
      </c>
      <c r="Z162">
        <v>0</v>
      </c>
      <c r="AA162">
        <v>0</v>
      </c>
      <c r="AB162">
        <v>0</v>
      </c>
      <c r="AC162">
        <v>0</v>
      </c>
      <c r="AD162">
        <v>0</v>
      </c>
      <c r="AE162">
        <v>0</v>
      </c>
      <c r="AF162">
        <v>0</v>
      </c>
      <c r="AG162" t="s">
        <v>549</v>
      </c>
      <c r="AH162" s="21" t="s">
        <v>571</v>
      </c>
      <c r="AI162" s="21">
        <v>345.36</v>
      </c>
      <c r="AJ162" s="21">
        <v>95.694444444444443</v>
      </c>
      <c r="AK162" s="21" t="s">
        <v>2063</v>
      </c>
      <c r="AL162" t="s">
        <v>115</v>
      </c>
      <c r="AM162" t="s">
        <v>2030</v>
      </c>
    </row>
    <row r="163" spans="1:39" x14ac:dyDescent="0.35">
      <c r="A163" t="s">
        <v>26689</v>
      </c>
      <c r="B163" t="s">
        <v>2486</v>
      </c>
      <c r="C163" t="s">
        <v>111</v>
      </c>
      <c r="D163" t="s">
        <v>2487</v>
      </c>
      <c r="E163" t="s">
        <v>112</v>
      </c>
      <c r="F163">
        <v>1</v>
      </c>
      <c r="G163" t="s">
        <v>2055</v>
      </c>
      <c r="H163" t="s">
        <v>2056</v>
      </c>
      <c r="I163" t="s">
        <v>38</v>
      </c>
      <c r="J163" t="s">
        <v>113</v>
      </c>
      <c r="K163" t="s">
        <v>68</v>
      </c>
      <c r="L163" t="s">
        <v>2058</v>
      </c>
      <c r="M163" t="s">
        <v>2488</v>
      </c>
      <c r="N163">
        <v>0</v>
      </c>
      <c r="O163">
        <v>0</v>
      </c>
      <c r="P163">
        <v>0</v>
      </c>
      <c r="Q163">
        <v>960</v>
      </c>
      <c r="R163">
        <v>0</v>
      </c>
      <c r="S163">
        <v>0</v>
      </c>
      <c r="T163">
        <v>0</v>
      </c>
      <c r="U163">
        <v>0</v>
      </c>
      <c r="V163">
        <v>0</v>
      </c>
      <c r="W163">
        <v>0</v>
      </c>
      <c r="X163">
        <v>0</v>
      </c>
      <c r="Y163">
        <v>0</v>
      </c>
      <c r="Z163">
        <v>0</v>
      </c>
      <c r="AA163">
        <v>0</v>
      </c>
      <c r="AB163">
        <v>0</v>
      </c>
      <c r="AC163">
        <v>0</v>
      </c>
      <c r="AD163">
        <v>0</v>
      </c>
      <c r="AE163">
        <v>0</v>
      </c>
      <c r="AF163">
        <v>0</v>
      </c>
      <c r="AG163" t="s">
        <v>550</v>
      </c>
      <c r="AH163" s="21" t="s">
        <v>571</v>
      </c>
      <c r="AI163" s="21">
        <v>230.40000000000003</v>
      </c>
      <c r="AJ163" s="21">
        <v>100</v>
      </c>
      <c r="AK163" s="21" t="s">
        <v>2060</v>
      </c>
      <c r="AL163" t="s">
        <v>115</v>
      </c>
      <c r="AM163" t="s">
        <v>2031</v>
      </c>
    </row>
    <row r="164" spans="1:39" x14ac:dyDescent="0.35">
      <c r="A164" t="s">
        <v>2489</v>
      </c>
      <c r="B164" t="s">
        <v>2490</v>
      </c>
      <c r="C164" t="s">
        <v>100</v>
      </c>
      <c r="D164" t="s">
        <v>2491</v>
      </c>
      <c r="E164" t="s">
        <v>560</v>
      </c>
      <c r="F164">
        <v>1</v>
      </c>
      <c r="G164" t="s">
        <v>2055</v>
      </c>
      <c r="H164" t="s">
        <v>2056</v>
      </c>
      <c r="I164" t="s">
        <v>38</v>
      </c>
      <c r="J164" t="s">
        <v>67</v>
      </c>
      <c r="K164" t="s">
        <v>68</v>
      </c>
      <c r="L164" t="s">
        <v>2058</v>
      </c>
      <c r="M164" t="s">
        <v>2170</v>
      </c>
      <c r="N164">
        <v>0</v>
      </c>
      <c r="O164">
        <v>0</v>
      </c>
      <c r="P164">
        <v>0</v>
      </c>
      <c r="Q164">
        <v>900</v>
      </c>
      <c r="R164">
        <v>0</v>
      </c>
      <c r="S164">
        <v>0</v>
      </c>
      <c r="T164">
        <v>0</v>
      </c>
      <c r="U164">
        <v>0</v>
      </c>
      <c r="V164">
        <v>0</v>
      </c>
      <c r="W164">
        <v>0</v>
      </c>
      <c r="X164">
        <v>0</v>
      </c>
      <c r="Y164">
        <v>0</v>
      </c>
      <c r="Z164">
        <v>0</v>
      </c>
      <c r="AA164">
        <v>0</v>
      </c>
      <c r="AB164">
        <v>0</v>
      </c>
      <c r="AC164">
        <v>0</v>
      </c>
      <c r="AD164">
        <v>0</v>
      </c>
      <c r="AE164">
        <v>0</v>
      </c>
      <c r="AF164">
        <v>0</v>
      </c>
      <c r="AG164" t="s">
        <v>551</v>
      </c>
      <c r="AH164" s="21" t="s">
        <v>571</v>
      </c>
      <c r="AI164" s="21">
        <v>216</v>
      </c>
      <c r="AJ164" s="21">
        <v>100</v>
      </c>
      <c r="AK164" s="21" t="s">
        <v>2060</v>
      </c>
      <c r="AL164" t="s">
        <v>70</v>
      </c>
      <c r="AM164" t="s">
        <v>2029</v>
      </c>
    </row>
    <row r="165" spans="1:39" x14ac:dyDescent="0.35">
      <c r="A165" t="s">
        <v>2492</v>
      </c>
      <c r="B165" t="s">
        <v>2493</v>
      </c>
      <c r="C165" t="s">
        <v>30185</v>
      </c>
      <c r="D165" t="s">
        <v>2494</v>
      </c>
      <c r="E165" t="s">
        <v>560</v>
      </c>
      <c r="F165">
        <v>1</v>
      </c>
      <c r="G165" t="s">
        <v>2055</v>
      </c>
      <c r="H165" t="s">
        <v>2056</v>
      </c>
      <c r="I165" t="s">
        <v>38</v>
      </c>
      <c r="J165" t="s">
        <v>67</v>
      </c>
      <c r="K165" t="s">
        <v>68</v>
      </c>
      <c r="L165" t="s">
        <v>2058</v>
      </c>
      <c r="M165" t="s">
        <v>2059</v>
      </c>
      <c r="N165">
        <v>0</v>
      </c>
      <c r="O165">
        <v>0</v>
      </c>
      <c r="P165">
        <v>0</v>
      </c>
      <c r="Q165">
        <v>1440</v>
      </c>
      <c r="R165">
        <v>0</v>
      </c>
      <c r="S165">
        <v>0</v>
      </c>
      <c r="T165">
        <v>0</v>
      </c>
      <c r="U165">
        <v>0</v>
      </c>
      <c r="V165">
        <v>0</v>
      </c>
      <c r="W165">
        <v>0</v>
      </c>
      <c r="X165">
        <v>0</v>
      </c>
      <c r="Y165">
        <v>0</v>
      </c>
      <c r="Z165">
        <v>0</v>
      </c>
      <c r="AA165">
        <v>0</v>
      </c>
      <c r="AB165">
        <v>0</v>
      </c>
      <c r="AC165">
        <v>0</v>
      </c>
      <c r="AD165">
        <v>0</v>
      </c>
      <c r="AE165">
        <v>0</v>
      </c>
      <c r="AF165">
        <v>0</v>
      </c>
      <c r="AG165" t="s">
        <v>552</v>
      </c>
      <c r="AH165" s="21" t="s">
        <v>571</v>
      </c>
      <c r="AI165" s="21">
        <v>345.36</v>
      </c>
      <c r="AJ165" s="21">
        <v>100</v>
      </c>
      <c r="AK165" s="21" t="s">
        <v>2063</v>
      </c>
      <c r="AL165" t="s">
        <v>70</v>
      </c>
      <c r="AM165" t="s">
        <v>2030</v>
      </c>
    </row>
    <row r="166" spans="1:39" x14ac:dyDescent="0.35">
      <c r="A166" t="s">
        <v>29629</v>
      </c>
      <c r="B166" t="s">
        <v>2496</v>
      </c>
      <c r="C166" t="s">
        <v>81</v>
      </c>
      <c r="D166" t="s">
        <v>2497</v>
      </c>
      <c r="E166" t="s">
        <v>560</v>
      </c>
      <c r="F166">
        <v>1</v>
      </c>
      <c r="G166" t="s">
        <v>2055</v>
      </c>
      <c r="H166" t="s">
        <v>2056</v>
      </c>
      <c r="I166" t="s">
        <v>38</v>
      </c>
      <c r="J166" t="s">
        <v>82</v>
      </c>
      <c r="K166" t="s">
        <v>68</v>
      </c>
      <c r="L166" t="s">
        <v>2058</v>
      </c>
      <c r="M166" t="s">
        <v>2059</v>
      </c>
      <c r="N166">
        <v>2</v>
      </c>
      <c r="O166">
        <v>49</v>
      </c>
      <c r="P166">
        <v>3.4</v>
      </c>
      <c r="Q166">
        <v>1440</v>
      </c>
      <c r="R166">
        <v>1</v>
      </c>
      <c r="S166">
        <v>6</v>
      </c>
      <c r="T166">
        <v>0.42</v>
      </c>
      <c r="U166">
        <v>1</v>
      </c>
      <c r="V166">
        <v>43</v>
      </c>
      <c r="W166">
        <v>2.99</v>
      </c>
      <c r="X166">
        <v>0</v>
      </c>
      <c r="Y166">
        <v>0</v>
      </c>
      <c r="Z166">
        <v>0</v>
      </c>
      <c r="AA166">
        <v>0</v>
      </c>
      <c r="AB166">
        <v>0</v>
      </c>
      <c r="AC166">
        <v>0</v>
      </c>
      <c r="AD166">
        <v>0</v>
      </c>
      <c r="AE166">
        <v>0</v>
      </c>
      <c r="AF166">
        <v>0</v>
      </c>
      <c r="AG166" t="s">
        <v>555</v>
      </c>
      <c r="AH166" s="21" t="s">
        <v>572</v>
      </c>
      <c r="AI166" s="21">
        <v>345.36</v>
      </c>
      <c r="AJ166" s="21">
        <v>96.597222222222229</v>
      </c>
      <c r="AK166" s="21" t="s">
        <v>2063</v>
      </c>
      <c r="AL166" t="s">
        <v>70</v>
      </c>
      <c r="AM166" t="s">
        <v>2030</v>
      </c>
    </row>
    <row r="167" spans="1:39" x14ac:dyDescent="0.35">
      <c r="A167" t="s">
        <v>29633</v>
      </c>
      <c r="B167" t="s">
        <v>2499</v>
      </c>
      <c r="C167" t="s">
        <v>81</v>
      </c>
      <c r="D167" t="s">
        <v>2500</v>
      </c>
      <c r="E167" t="s">
        <v>560</v>
      </c>
      <c r="F167">
        <v>1</v>
      </c>
      <c r="G167" t="s">
        <v>2055</v>
      </c>
      <c r="H167" t="s">
        <v>2056</v>
      </c>
      <c r="I167" t="s">
        <v>38</v>
      </c>
      <c r="J167" t="s">
        <v>82</v>
      </c>
      <c r="K167" t="s">
        <v>68</v>
      </c>
      <c r="L167" t="s">
        <v>2058</v>
      </c>
      <c r="M167" t="s">
        <v>2059</v>
      </c>
      <c r="N167">
        <v>1</v>
      </c>
      <c r="O167">
        <v>54</v>
      </c>
      <c r="P167">
        <v>3.75</v>
      </c>
      <c r="Q167">
        <v>1440</v>
      </c>
      <c r="R167">
        <v>1</v>
      </c>
      <c r="S167">
        <v>54</v>
      </c>
      <c r="T167">
        <v>3.75</v>
      </c>
      <c r="U167">
        <v>0</v>
      </c>
      <c r="V167">
        <v>0</v>
      </c>
      <c r="W167">
        <v>0</v>
      </c>
      <c r="X167">
        <v>0</v>
      </c>
      <c r="Y167">
        <v>0</v>
      </c>
      <c r="Z167">
        <v>0</v>
      </c>
      <c r="AA167">
        <v>0</v>
      </c>
      <c r="AB167">
        <v>0</v>
      </c>
      <c r="AC167">
        <v>0</v>
      </c>
      <c r="AD167">
        <v>0</v>
      </c>
      <c r="AE167">
        <v>0</v>
      </c>
      <c r="AF167">
        <v>0</v>
      </c>
      <c r="AG167" t="s">
        <v>556</v>
      </c>
      <c r="AH167" s="21" t="s">
        <v>572</v>
      </c>
      <c r="AI167" s="21">
        <v>345.36</v>
      </c>
      <c r="AJ167" s="21">
        <v>96.25</v>
      </c>
      <c r="AK167" s="21" t="s">
        <v>2063</v>
      </c>
      <c r="AL167" t="s">
        <v>70</v>
      </c>
      <c r="AM167" t="s">
        <v>2032</v>
      </c>
    </row>
    <row r="168" spans="1:39" x14ac:dyDescent="0.35">
      <c r="A168" t="s">
        <v>10659</v>
      </c>
      <c r="B168" t="s">
        <v>2502</v>
      </c>
      <c r="C168" t="s">
        <v>78</v>
      </c>
      <c r="D168" t="s">
        <v>2503</v>
      </c>
      <c r="E168" t="s">
        <v>560</v>
      </c>
      <c r="F168">
        <v>1</v>
      </c>
      <c r="G168" t="s">
        <v>2055</v>
      </c>
      <c r="H168" t="s">
        <v>2056</v>
      </c>
      <c r="I168" t="s">
        <v>38</v>
      </c>
      <c r="J168" t="s">
        <v>67</v>
      </c>
      <c r="K168" t="s">
        <v>68</v>
      </c>
      <c r="L168" t="s">
        <v>2058</v>
      </c>
      <c r="M168" t="s">
        <v>2170</v>
      </c>
      <c r="N168">
        <v>0</v>
      </c>
      <c r="O168">
        <v>0</v>
      </c>
      <c r="P168">
        <v>0</v>
      </c>
      <c r="Q168">
        <v>900</v>
      </c>
      <c r="R168">
        <v>0</v>
      </c>
      <c r="S168">
        <v>0</v>
      </c>
      <c r="T168">
        <v>0</v>
      </c>
      <c r="U168">
        <v>0</v>
      </c>
      <c r="V168">
        <v>0</v>
      </c>
      <c r="W168">
        <v>0</v>
      </c>
      <c r="X168">
        <v>0</v>
      </c>
      <c r="Y168">
        <v>0</v>
      </c>
      <c r="Z168">
        <v>0</v>
      </c>
      <c r="AA168">
        <v>0</v>
      </c>
      <c r="AB168">
        <v>0</v>
      </c>
      <c r="AC168">
        <v>0</v>
      </c>
      <c r="AD168">
        <v>0</v>
      </c>
      <c r="AE168">
        <v>0</v>
      </c>
      <c r="AF168">
        <v>0</v>
      </c>
      <c r="AG168" t="s">
        <v>557</v>
      </c>
      <c r="AH168" s="21" t="s">
        <v>570</v>
      </c>
      <c r="AI168" s="21">
        <v>216</v>
      </c>
      <c r="AJ168" s="21">
        <v>100</v>
      </c>
      <c r="AK168" s="21" t="s">
        <v>2063</v>
      </c>
      <c r="AL168" t="s">
        <v>70</v>
      </c>
      <c r="AM168" t="s">
        <v>2033</v>
      </c>
    </row>
  </sheetData>
  <autoFilter ref="A5:AH166" xr:uid="{6494F1B9-AE34-4061-8426-5C9810976A5B}"/>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67F9F-641D-4C61-B3F1-FB3568A4B3C8}">
  <dimension ref="A1:AM168"/>
  <sheetViews>
    <sheetView workbookViewId="0">
      <selection activeCell="A7" sqref="A7:AM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30256</v>
      </c>
      <c r="D2" s="8" t="s">
        <v>51</v>
      </c>
      <c r="G2" t="s">
        <v>30256</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autoFilter ref="A5:AH167" xr:uid="{C6867F9F-641D-4C61-B3F1-FB3568A4B3C8}"/>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1C6D-EB7B-4734-BB58-F2DDF2799E36}">
  <dimension ref="A1:AM168"/>
  <sheetViews>
    <sheetView workbookViewId="0">
      <selection activeCell="A7" sqref="A7:AM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30261</v>
      </c>
      <c r="D2" s="8" t="s">
        <v>51</v>
      </c>
      <c r="G2" t="s">
        <v>30261</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autoFilter ref="A6:AM6" xr:uid="{FF7B1C6D-EB7B-4734-BB58-F2DDF2799E36}"/>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CEA3-98E6-46C7-A7B7-9D6061D6E992}">
  <dimension ref="A1:AM168"/>
  <sheetViews>
    <sheetView workbookViewId="0">
      <selection activeCell="A7" sqref="A7:AM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30288</v>
      </c>
      <c r="D2" s="8" t="s">
        <v>51</v>
      </c>
      <c r="G2" t="s">
        <v>30288</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autoFilter ref="A5:AH5" xr:uid="{3A1CCEA3-98E6-46C7-A7B7-9D6061D6E992}"/>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F36D3-CFBD-44E6-BAEE-36D1E63248EB}">
  <dimension ref="A1:AM168"/>
  <sheetViews>
    <sheetView workbookViewId="0">
      <selection activeCell="A7" sqref="A7:AM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30289</v>
      </c>
      <c r="D2" s="8" t="s">
        <v>51</v>
      </c>
      <c r="G2" t="s">
        <v>30289</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821D6-13CC-4ABE-BA01-F47DF1A2CE76}">
  <dimension ref="A1:AM168"/>
  <sheetViews>
    <sheetView workbookViewId="0">
      <selection activeCell="A7" sqref="A7:XFD168"/>
    </sheetView>
  </sheetViews>
  <sheetFormatPr defaultRowHeight="14.5" x14ac:dyDescent="0.35"/>
  <cols>
    <col min="3" max="3" width="13.54296875" bestFit="1" customWidth="1"/>
    <col min="7" max="7" width="13.54296875" bestFit="1" customWidth="1"/>
  </cols>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s="77">
        <v>46256</v>
      </c>
      <c r="D2" s="8" t="s">
        <v>51</v>
      </c>
      <c r="G2" s="77">
        <v>46256</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autoFilter ref="A5:AH168" xr:uid="{D9B821D6-13CC-4ABE-BA01-F47DF1A2CE76}"/>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F64C-8ACB-47E4-9E75-58CB4E764FBF}">
  <dimension ref="A1:AM168"/>
  <sheetViews>
    <sheetView workbookViewId="0">
      <selection activeCell="A7" sqref="A7"/>
    </sheetView>
  </sheetViews>
  <sheetFormatPr defaultRowHeight="14.5" x14ac:dyDescent="0.35"/>
  <cols>
    <col min="4" max="4" width="19.90625" customWidth="1"/>
  </cols>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30280</v>
      </c>
      <c r="D2" s="8" t="s">
        <v>51</v>
      </c>
      <c r="G2" t="s">
        <v>30280</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autoFilter ref="A6:AM168" xr:uid="{AD24F64C-8ACB-47E4-9E75-58CB4E764FBF}"/>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54DAB-9D80-43FA-BB00-D0F8A0A8574E}">
  <dimension ref="A1:AM168"/>
  <sheetViews>
    <sheetView workbookViewId="0">
      <selection activeCell="A7" sqref="A7:AM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30308</v>
      </c>
      <c r="D2" s="8" t="s">
        <v>51</v>
      </c>
      <c r="G2" t="s">
        <v>30308</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8685-C3C6-4EA8-A41B-16EB530A685E}">
  <dimension ref="A1:AM168"/>
  <sheetViews>
    <sheetView workbookViewId="0">
      <selection activeCell="A7" sqref="A7:AM168"/>
    </sheetView>
  </sheetViews>
  <sheetFormatPr defaultRowHeight="14.5" x14ac:dyDescent="0.35"/>
  <cols>
    <col min="3" max="3" width="13.26953125" customWidth="1"/>
  </cols>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30292</v>
      </c>
      <c r="D2" s="8" t="s">
        <v>51</v>
      </c>
      <c r="G2" t="s">
        <v>30292</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46" t="s">
        <v>12</v>
      </c>
      <c r="O6" s="147" t="s">
        <v>11</v>
      </c>
      <c r="P6" s="148" t="s">
        <v>10</v>
      </c>
      <c r="Q6" s="148"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autoFilter ref="A6:AM6" xr:uid="{05288685-C3C6-4EA8-A41B-16EB530A685E}"/>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9FFF1-F09B-4379-9302-DEF64DE976AF}">
  <dimension ref="A1:AM168"/>
  <sheetViews>
    <sheetView workbookViewId="0">
      <selection activeCell="A7" sqref="A7:AM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30309</v>
      </c>
      <c r="D2" s="8" t="s">
        <v>51</v>
      </c>
      <c r="G2" t="s">
        <v>30309</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46" t="s">
        <v>12</v>
      </c>
      <c r="O6" s="147" t="s">
        <v>11</v>
      </c>
      <c r="P6" s="148"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autoFilter ref="A6:AM168" xr:uid="{8FF9FFF1-F09B-4379-9302-DEF64DE976AF}"/>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9BB4B-7593-479D-BD3D-744FCED46D15}">
  <dimension ref="A1:AM168"/>
  <sheetViews>
    <sheetView workbookViewId="0">
      <selection activeCell="A7" sqref="A7:AM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30364</v>
      </c>
      <c r="D2" s="8" t="s">
        <v>51</v>
      </c>
      <c r="G2" t="s">
        <v>30364</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BEC7D-49E4-4583-BFB0-DF6CA96118A4}">
  <dimension ref="A1:AM168"/>
  <sheetViews>
    <sheetView workbookViewId="0">
      <selection activeCell="A7" sqref="A7:AM168"/>
    </sheetView>
  </sheetViews>
  <sheetFormatPr defaultRowHeight="14.5" x14ac:dyDescent="0.35"/>
  <sheetData>
    <row r="1" spans="1:39" ht="24.75" customHeight="1" x14ac:dyDescent="0.35">
      <c r="B1" s="6" t="s">
        <v>49</v>
      </c>
      <c r="C1" s="6"/>
      <c r="D1" s="6"/>
      <c r="E1" s="1"/>
      <c r="F1" s="1"/>
      <c r="G1" s="1"/>
      <c r="H1" s="1"/>
      <c r="I1" s="1"/>
      <c r="J1" s="1"/>
      <c r="K1" s="1"/>
      <c r="L1" s="1"/>
      <c r="M1" s="1"/>
      <c r="N1" s="1"/>
      <c r="O1" s="1"/>
      <c r="P1" s="1"/>
      <c r="Q1" s="1"/>
    </row>
    <row r="2" spans="1:39" ht="15" customHeight="1" x14ac:dyDescent="0.35">
      <c r="B2" s="7" t="s">
        <v>50</v>
      </c>
      <c r="C2" t="s">
        <v>30365</v>
      </c>
      <c r="D2" s="8" t="s">
        <v>51</v>
      </c>
      <c r="G2" t="s">
        <v>30365</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5" spans="1:39" ht="15" customHeight="1" x14ac:dyDescent="0.35"/>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92026-77E9-43EC-861F-6835B76FE5A0}">
  <dimension ref="A1:AM168"/>
  <sheetViews>
    <sheetView workbookViewId="0">
      <selection activeCell="A7" sqref="A7:AM168"/>
    </sheetView>
  </sheetViews>
  <sheetFormatPr defaultRowHeight="14.5" x14ac:dyDescent="0.35"/>
  <sheetData>
    <row r="1" spans="1:39" ht="20" x14ac:dyDescent="0.35">
      <c r="B1" s="6" t="s">
        <v>49</v>
      </c>
      <c r="C1" s="6"/>
      <c r="D1" s="6"/>
      <c r="E1" s="1"/>
      <c r="F1" s="1"/>
      <c r="G1" s="1"/>
      <c r="H1" s="1"/>
      <c r="I1" s="1"/>
      <c r="J1" s="1"/>
      <c r="K1" s="1"/>
      <c r="L1" s="1"/>
      <c r="M1" s="1"/>
      <c r="N1" s="1"/>
      <c r="O1" s="1"/>
      <c r="P1" s="1"/>
      <c r="Q1" s="1"/>
    </row>
    <row r="2" spans="1:39" x14ac:dyDescent="0.35">
      <c r="B2" s="7" t="s">
        <v>50</v>
      </c>
      <c r="C2" t="s">
        <v>30366</v>
      </c>
      <c r="D2" s="8" t="s">
        <v>51</v>
      </c>
      <c r="G2" t="s">
        <v>30366</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65D1E-43CF-4D24-9579-1813F5AEC023}">
  <dimension ref="A1:AM168"/>
  <sheetViews>
    <sheetView workbookViewId="0">
      <selection activeCell="A7" sqref="A7:AM168"/>
    </sheetView>
  </sheetViews>
  <sheetFormatPr defaultRowHeight="14.5" x14ac:dyDescent="0.35"/>
  <sheetData>
    <row r="1" spans="1:39" ht="20" x14ac:dyDescent="0.35">
      <c r="B1" s="6" t="s">
        <v>49</v>
      </c>
      <c r="C1" s="6"/>
      <c r="D1" s="6"/>
      <c r="E1" s="1"/>
      <c r="F1" s="1"/>
      <c r="G1" s="1"/>
      <c r="H1" s="1"/>
      <c r="I1" s="1"/>
      <c r="J1" s="1"/>
      <c r="K1" s="1"/>
      <c r="L1" s="1"/>
      <c r="M1" s="1"/>
      <c r="N1" s="1"/>
      <c r="O1" s="1"/>
      <c r="P1" s="1"/>
      <c r="Q1" s="1"/>
    </row>
    <row r="2" spans="1:39" x14ac:dyDescent="0.35">
      <c r="B2" s="7" t="s">
        <v>50</v>
      </c>
      <c r="C2" t="s">
        <v>30367</v>
      </c>
      <c r="D2" s="8" t="s">
        <v>51</v>
      </c>
      <c r="G2" t="s">
        <v>30367</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2A653-27DF-43BD-AE69-2549A7B96692}">
  <dimension ref="A1:AM168"/>
  <sheetViews>
    <sheetView workbookViewId="0">
      <selection activeCell="D12" sqref="D12"/>
    </sheetView>
  </sheetViews>
  <sheetFormatPr defaultRowHeight="14.5" x14ac:dyDescent="0.35"/>
  <sheetData>
    <row r="1" spans="1:39" ht="20" x14ac:dyDescent="0.35">
      <c r="B1" s="6" t="s">
        <v>49</v>
      </c>
      <c r="C1" s="6"/>
      <c r="D1" s="6"/>
      <c r="E1" s="1"/>
      <c r="F1" s="1"/>
      <c r="G1" s="1"/>
      <c r="H1" s="1"/>
      <c r="I1" s="1"/>
      <c r="J1" s="1"/>
      <c r="K1" s="1"/>
      <c r="L1" s="1"/>
      <c r="M1" s="1"/>
      <c r="N1" s="1"/>
      <c r="O1" s="1"/>
      <c r="P1" s="1"/>
      <c r="Q1" s="1"/>
    </row>
    <row r="2" spans="1:39" x14ac:dyDescent="0.35">
      <c r="B2" s="7" t="s">
        <v>50</v>
      </c>
      <c r="C2" t="s">
        <v>30319</v>
      </c>
      <c r="D2" s="8" t="s">
        <v>51</v>
      </c>
      <c r="G2" t="s">
        <v>30319</v>
      </c>
    </row>
    <row r="3" spans="1:39" x14ac:dyDescent="0.35">
      <c r="B3" s="9" t="s">
        <v>52</v>
      </c>
      <c r="C3" s="10" t="e">
        <f>100-(D3/E3*100)</f>
        <v>#DIV/0!</v>
      </c>
      <c r="D3" s="11">
        <f>SUBTOTAL(9,O7:O99999)</f>
        <v>0</v>
      </c>
      <c r="E3" s="12">
        <f>SUBTOTAL(9,Q7:Q99999)</f>
        <v>0</v>
      </c>
      <c r="F3" s="12">
        <f>SUBTOTAL(3,B7:B99999)</f>
        <v>0</v>
      </c>
      <c r="G3" s="13"/>
      <c r="H3" s="13"/>
      <c r="I3" s="86" t="str">
        <f>CONCATENATE("A=",COUNTIF(H:H,"A"),", B=",COUNTIF(H:H,"B"),", C=",COUNTIF(H:H,"C"),", J=",COUNTIF(H:H,"J")," , #N/A= ",COUNTIF(H:H,"#N/A"),", Inactive = ",COUNTIF(H:H,"Inactive"),", TL = ",COUNTIF(H:H,"TL"))</f>
        <v>A=0, B=0, C=0, J=0 , #N/A= 0, Inactive = 0, TL = 0</v>
      </c>
      <c r="J3" s="14"/>
      <c r="K3" s="13"/>
      <c r="L3" s="13"/>
      <c r="M3" s="13"/>
      <c r="N3" s="13"/>
      <c r="O3" s="13"/>
      <c r="P3" s="13"/>
      <c r="Q3" s="12" t="e">
        <f>+E3/F3/DAY(G2)</f>
        <v>#DIV/0!</v>
      </c>
    </row>
    <row r="6" spans="1:39" ht="15" thickBot="1" x14ac:dyDescent="0.4">
      <c r="A6" s="1" t="s">
        <v>26</v>
      </c>
      <c r="B6" s="40" t="s">
        <v>25</v>
      </c>
      <c r="C6" s="40" t="s">
        <v>24</v>
      </c>
      <c r="D6" s="40" t="s">
        <v>23</v>
      </c>
      <c r="E6" s="41" t="s">
        <v>22</v>
      </c>
      <c r="F6" s="41" t="s">
        <v>21</v>
      </c>
      <c r="G6" s="41" t="s">
        <v>20</v>
      </c>
      <c r="H6" s="42" t="s">
        <v>19</v>
      </c>
      <c r="I6" s="42" t="s">
        <v>18</v>
      </c>
      <c r="J6" s="42" t="s">
        <v>17</v>
      </c>
      <c r="K6" s="42" t="s">
        <v>16</v>
      </c>
      <c r="L6" s="42" t="s">
        <v>15</v>
      </c>
      <c r="M6" s="42" t="s">
        <v>14</v>
      </c>
      <c r="N6" s="118" t="s">
        <v>12</v>
      </c>
      <c r="O6" s="119" t="s">
        <v>11</v>
      </c>
      <c r="P6" s="107" t="s">
        <v>10</v>
      </c>
      <c r="Q6" s="107" t="s">
        <v>13</v>
      </c>
      <c r="R6" s="18" t="s">
        <v>12</v>
      </c>
      <c r="S6" s="19" t="s">
        <v>11</v>
      </c>
      <c r="T6" s="20" t="s">
        <v>10</v>
      </c>
      <c r="U6" s="18" t="s">
        <v>12</v>
      </c>
      <c r="V6" s="19" t="s">
        <v>11</v>
      </c>
      <c r="W6" s="20" t="s">
        <v>10</v>
      </c>
      <c r="X6" s="18" t="s">
        <v>12</v>
      </c>
      <c r="Y6" s="19" t="s">
        <v>11</v>
      </c>
      <c r="Z6" s="20" t="s">
        <v>10</v>
      </c>
      <c r="AA6" s="18" t="s">
        <v>12</v>
      </c>
      <c r="AB6" s="19" t="s">
        <v>11</v>
      </c>
      <c r="AC6" s="20" t="s">
        <v>10</v>
      </c>
      <c r="AD6" s="18" t="s">
        <v>9</v>
      </c>
      <c r="AE6" s="19" t="s">
        <v>8</v>
      </c>
      <c r="AF6" s="20" t="s">
        <v>7</v>
      </c>
      <c r="AG6" s="21" t="s">
        <v>6</v>
      </c>
      <c r="AH6" s="21" t="s">
        <v>5</v>
      </c>
      <c r="AI6" s="21" t="s">
        <v>4</v>
      </c>
      <c r="AJ6" s="21" t="s">
        <v>3</v>
      </c>
      <c r="AK6" s="21" t="s">
        <v>2</v>
      </c>
      <c r="AL6" s="21" t="s">
        <v>1</v>
      </c>
      <c r="AM6" s="108" t="s">
        <v>2028</v>
      </c>
    </row>
    <row r="7" spans="1:39" ht="15" thickTop="1" x14ac:dyDescent="0.35">
      <c r="AH7" s="21"/>
      <c r="AI7" s="21"/>
      <c r="AJ7" s="21"/>
      <c r="AK7" s="21"/>
    </row>
    <row r="8" spans="1:39" x14ac:dyDescent="0.35">
      <c r="AH8" s="21"/>
      <c r="AI8" s="21"/>
      <c r="AJ8" s="21"/>
      <c r="AK8" s="21"/>
    </row>
    <row r="9" spans="1:39" x14ac:dyDescent="0.35">
      <c r="AH9" s="21"/>
      <c r="AI9" s="21"/>
      <c r="AJ9" s="21"/>
      <c r="AK9" s="21"/>
    </row>
    <row r="10" spans="1:39" x14ac:dyDescent="0.35">
      <c r="AH10" s="21"/>
      <c r="AI10" s="21"/>
      <c r="AJ10" s="21"/>
      <c r="AK10" s="21"/>
    </row>
    <row r="11" spans="1:39" x14ac:dyDescent="0.35">
      <c r="AH11" s="21"/>
      <c r="AI11" s="21"/>
      <c r="AJ11" s="21"/>
      <c r="AK11" s="21"/>
    </row>
    <row r="12" spans="1:39" x14ac:dyDescent="0.35">
      <c r="AH12" s="21"/>
      <c r="AI12" s="21"/>
      <c r="AJ12" s="21"/>
      <c r="AK12" s="21"/>
    </row>
    <row r="13" spans="1:39" x14ac:dyDescent="0.35">
      <c r="AH13" s="21"/>
      <c r="AI13" s="21"/>
      <c r="AJ13" s="21"/>
      <c r="AK13" s="21"/>
    </row>
    <row r="14" spans="1:39" x14ac:dyDescent="0.35">
      <c r="AH14" s="21"/>
      <c r="AI14" s="21"/>
      <c r="AJ14" s="21"/>
      <c r="AK14" s="21"/>
    </row>
    <row r="15" spans="1:39" x14ac:dyDescent="0.35">
      <c r="AH15" s="21"/>
      <c r="AI15" s="21"/>
      <c r="AJ15" s="21"/>
      <c r="AK15" s="21"/>
    </row>
    <row r="16" spans="1:39" x14ac:dyDescent="0.35">
      <c r="AH16" s="21"/>
      <c r="AI16" s="21"/>
      <c r="AJ16" s="21"/>
      <c r="AK16" s="21"/>
    </row>
    <row r="17" spans="34:37" x14ac:dyDescent="0.35">
      <c r="AH17" s="21"/>
      <c r="AI17" s="21"/>
      <c r="AJ17" s="21"/>
      <c r="AK17" s="21"/>
    </row>
    <row r="18" spans="34:37" x14ac:dyDescent="0.35">
      <c r="AH18" s="21"/>
      <c r="AI18" s="21"/>
      <c r="AJ18" s="21"/>
      <c r="AK18" s="21"/>
    </row>
    <row r="19" spans="34:37" x14ac:dyDescent="0.35">
      <c r="AH19" s="21"/>
      <c r="AI19" s="21"/>
      <c r="AJ19" s="21"/>
      <c r="AK19" s="21"/>
    </row>
    <row r="20" spans="34:37" x14ac:dyDescent="0.35">
      <c r="AH20" s="21"/>
      <c r="AI20" s="21"/>
      <c r="AJ20" s="21"/>
      <c r="AK20" s="21"/>
    </row>
    <row r="21" spans="34:37" x14ac:dyDescent="0.35">
      <c r="AH21" s="21"/>
      <c r="AI21" s="21"/>
      <c r="AJ21" s="21"/>
      <c r="AK21" s="21"/>
    </row>
    <row r="22" spans="34:37" x14ac:dyDescent="0.35">
      <c r="AH22" s="21"/>
      <c r="AI22" s="21"/>
      <c r="AJ22" s="21"/>
      <c r="AK22" s="21"/>
    </row>
    <row r="23" spans="34:37" x14ac:dyDescent="0.35">
      <c r="AH23" s="21"/>
      <c r="AI23" s="21"/>
      <c r="AJ23" s="21"/>
      <c r="AK23" s="21"/>
    </row>
    <row r="24" spans="34:37" x14ac:dyDescent="0.35">
      <c r="AH24" s="21"/>
      <c r="AI24" s="21"/>
      <c r="AJ24" s="21"/>
      <c r="AK24" s="21"/>
    </row>
    <row r="25" spans="34:37" x14ac:dyDescent="0.35">
      <c r="AH25" s="21"/>
      <c r="AI25" s="21"/>
      <c r="AJ25" s="21"/>
      <c r="AK25" s="21"/>
    </row>
    <row r="26" spans="34:37" x14ac:dyDescent="0.35">
      <c r="AH26" s="21"/>
      <c r="AI26" s="21"/>
      <c r="AJ26" s="21"/>
      <c r="AK26" s="21"/>
    </row>
    <row r="27" spans="34:37" x14ac:dyDescent="0.35">
      <c r="AH27" s="21"/>
      <c r="AI27" s="21"/>
      <c r="AJ27" s="21"/>
      <c r="AK27" s="21"/>
    </row>
    <row r="28" spans="34:37" x14ac:dyDescent="0.35">
      <c r="AH28" s="21"/>
      <c r="AI28" s="21"/>
      <c r="AJ28" s="21"/>
      <c r="AK28" s="21"/>
    </row>
    <row r="29" spans="34:37" x14ac:dyDescent="0.35">
      <c r="AH29" s="21"/>
      <c r="AI29" s="21"/>
      <c r="AJ29" s="21"/>
      <c r="AK29" s="21"/>
    </row>
    <row r="30" spans="34:37" x14ac:dyDescent="0.35">
      <c r="AH30" s="21"/>
      <c r="AI30" s="21"/>
      <c r="AJ30" s="21"/>
      <c r="AK30" s="21"/>
    </row>
    <row r="31" spans="34:37" x14ac:dyDescent="0.35">
      <c r="AH31" s="21"/>
      <c r="AI31" s="21"/>
      <c r="AJ31" s="21"/>
      <c r="AK31" s="21"/>
    </row>
    <row r="32" spans="34:37" x14ac:dyDescent="0.35">
      <c r="AH32" s="21"/>
      <c r="AI32" s="21"/>
      <c r="AJ32" s="21"/>
      <c r="AK32" s="21"/>
    </row>
    <row r="33" spans="34:37" x14ac:dyDescent="0.35">
      <c r="AH33" s="21"/>
      <c r="AI33" s="21"/>
      <c r="AJ33" s="21"/>
      <c r="AK33" s="21"/>
    </row>
    <row r="34" spans="34:37" x14ac:dyDescent="0.35">
      <c r="AH34" s="21"/>
      <c r="AI34" s="21"/>
      <c r="AJ34" s="21"/>
      <c r="AK34" s="21"/>
    </row>
    <row r="35" spans="34:37" x14ac:dyDescent="0.35">
      <c r="AH35" s="21"/>
      <c r="AI35" s="21"/>
      <c r="AJ35" s="21"/>
      <c r="AK35" s="21"/>
    </row>
    <row r="36" spans="34:37" x14ac:dyDescent="0.35">
      <c r="AH36" s="21"/>
      <c r="AI36" s="21"/>
      <c r="AJ36" s="21"/>
      <c r="AK36" s="21"/>
    </row>
    <row r="37" spans="34:37" x14ac:dyDescent="0.35">
      <c r="AH37" s="21"/>
      <c r="AI37" s="21"/>
      <c r="AJ37" s="21"/>
      <c r="AK37" s="21"/>
    </row>
    <row r="38" spans="34:37" x14ac:dyDescent="0.35">
      <c r="AH38" s="21"/>
      <c r="AI38" s="21"/>
      <c r="AJ38" s="21"/>
      <c r="AK38" s="21"/>
    </row>
    <row r="39" spans="34:37" x14ac:dyDescent="0.35">
      <c r="AH39" s="21"/>
      <c r="AI39" s="21"/>
      <c r="AJ39" s="21"/>
      <c r="AK39" s="21"/>
    </row>
    <row r="40" spans="34:37" x14ac:dyDescent="0.35">
      <c r="AH40" s="21"/>
      <c r="AI40" s="21"/>
      <c r="AJ40" s="21"/>
      <c r="AK40" s="21"/>
    </row>
    <row r="41" spans="34:37" x14ac:dyDescent="0.35">
      <c r="AH41" s="21"/>
      <c r="AI41" s="21"/>
      <c r="AJ41" s="21"/>
      <c r="AK41" s="21"/>
    </row>
    <row r="42" spans="34:37" x14ac:dyDescent="0.35">
      <c r="AH42" s="21"/>
      <c r="AI42" s="21"/>
      <c r="AJ42" s="21"/>
      <c r="AK42" s="21"/>
    </row>
    <row r="43" spans="34:37" x14ac:dyDescent="0.35">
      <c r="AH43" s="21"/>
      <c r="AI43" s="21"/>
      <c r="AJ43" s="21"/>
      <c r="AK43" s="21"/>
    </row>
    <row r="44" spans="34:37" x14ac:dyDescent="0.35">
      <c r="AH44" s="21"/>
      <c r="AI44" s="21"/>
      <c r="AJ44" s="21"/>
      <c r="AK44" s="21"/>
    </row>
    <row r="45" spans="34:37" x14ac:dyDescent="0.35">
      <c r="AH45" s="21"/>
      <c r="AI45" s="21"/>
      <c r="AJ45" s="21"/>
      <c r="AK45" s="21"/>
    </row>
    <row r="46" spans="34:37" x14ac:dyDescent="0.35">
      <c r="AH46" s="21"/>
      <c r="AI46" s="21"/>
      <c r="AJ46" s="21"/>
      <c r="AK46" s="21"/>
    </row>
    <row r="47" spans="34:37" x14ac:dyDescent="0.35">
      <c r="AH47" s="21"/>
      <c r="AI47" s="21"/>
      <c r="AJ47" s="21"/>
      <c r="AK47" s="21"/>
    </row>
    <row r="48" spans="34:37" x14ac:dyDescent="0.35">
      <c r="AH48" s="21"/>
      <c r="AI48" s="21"/>
      <c r="AJ48" s="21"/>
      <c r="AK48" s="21"/>
    </row>
    <row r="49" spans="34:37" x14ac:dyDescent="0.35">
      <c r="AH49" s="21"/>
      <c r="AI49" s="21"/>
      <c r="AJ49" s="21"/>
      <c r="AK49" s="21"/>
    </row>
    <row r="50" spans="34:37" x14ac:dyDescent="0.35">
      <c r="AH50" s="21"/>
      <c r="AI50" s="21"/>
      <c r="AJ50" s="21"/>
      <c r="AK50" s="21"/>
    </row>
    <row r="51" spans="34:37" x14ac:dyDescent="0.35">
      <c r="AH51" s="21"/>
      <c r="AI51" s="21"/>
      <c r="AJ51" s="21"/>
      <c r="AK51" s="21"/>
    </row>
    <row r="52" spans="34:37" x14ac:dyDescent="0.35">
      <c r="AH52" s="21"/>
      <c r="AI52" s="21"/>
      <c r="AJ52" s="21"/>
      <c r="AK52" s="21"/>
    </row>
    <row r="53" spans="34:37" x14ac:dyDescent="0.35">
      <c r="AH53" s="21"/>
      <c r="AI53" s="21"/>
      <c r="AJ53" s="21"/>
      <c r="AK53" s="21"/>
    </row>
    <row r="54" spans="34:37" x14ac:dyDescent="0.35">
      <c r="AH54" s="21"/>
      <c r="AI54" s="21"/>
      <c r="AJ54" s="21"/>
      <c r="AK54" s="21"/>
    </row>
    <row r="55" spans="34:37" x14ac:dyDescent="0.35">
      <c r="AH55" s="21"/>
      <c r="AI55" s="21"/>
      <c r="AJ55" s="21"/>
      <c r="AK55" s="21"/>
    </row>
    <row r="56" spans="34:37" x14ac:dyDescent="0.35">
      <c r="AH56" s="21"/>
      <c r="AI56" s="21"/>
      <c r="AJ56" s="21"/>
      <c r="AK56" s="21"/>
    </row>
    <row r="57" spans="34:37" x14ac:dyDescent="0.35">
      <c r="AH57" s="21"/>
      <c r="AI57" s="21"/>
      <c r="AJ57" s="21"/>
      <c r="AK57" s="21"/>
    </row>
    <row r="58" spans="34:37" x14ac:dyDescent="0.35">
      <c r="AH58" s="21"/>
      <c r="AI58" s="21"/>
      <c r="AJ58" s="21"/>
      <c r="AK58" s="21"/>
    </row>
    <row r="59" spans="34:37" x14ac:dyDescent="0.35">
      <c r="AH59" s="21"/>
      <c r="AI59" s="21"/>
      <c r="AJ59" s="21"/>
      <c r="AK59" s="21"/>
    </row>
    <row r="60" spans="34:37" x14ac:dyDescent="0.35">
      <c r="AH60" s="21"/>
      <c r="AI60" s="21"/>
      <c r="AJ60" s="21"/>
      <c r="AK60" s="21"/>
    </row>
    <row r="61" spans="34:37" x14ac:dyDescent="0.35">
      <c r="AH61" s="21"/>
      <c r="AI61" s="21"/>
      <c r="AJ61" s="21"/>
      <c r="AK61" s="21"/>
    </row>
    <row r="62" spans="34:37" x14ac:dyDescent="0.35">
      <c r="AH62" s="21"/>
      <c r="AI62" s="21"/>
      <c r="AJ62" s="21"/>
      <c r="AK62" s="21"/>
    </row>
    <row r="63" spans="34:37" x14ac:dyDescent="0.35">
      <c r="AH63" s="21"/>
      <c r="AI63" s="21"/>
      <c r="AJ63" s="21"/>
      <c r="AK63" s="21"/>
    </row>
    <row r="64" spans="34:37" x14ac:dyDescent="0.35">
      <c r="AH64" s="21"/>
      <c r="AI64" s="21"/>
      <c r="AJ64" s="21"/>
      <c r="AK64" s="21"/>
    </row>
    <row r="65" spans="34:37" x14ac:dyDescent="0.35">
      <c r="AH65" s="21"/>
      <c r="AI65" s="21"/>
      <c r="AJ65" s="21"/>
      <c r="AK65" s="21"/>
    </row>
    <row r="66" spans="34:37" x14ac:dyDescent="0.35">
      <c r="AH66" s="21"/>
      <c r="AI66" s="21"/>
      <c r="AJ66" s="21"/>
      <c r="AK66" s="21"/>
    </row>
    <row r="67" spans="34:37" x14ac:dyDescent="0.35">
      <c r="AH67" s="21"/>
      <c r="AI67" s="21"/>
      <c r="AJ67" s="21"/>
      <c r="AK67" s="21"/>
    </row>
    <row r="68" spans="34:37" x14ac:dyDescent="0.35">
      <c r="AH68" s="21"/>
      <c r="AI68" s="21"/>
      <c r="AJ68" s="21"/>
      <c r="AK68" s="21"/>
    </row>
    <row r="69" spans="34:37" x14ac:dyDescent="0.35">
      <c r="AH69" s="21"/>
      <c r="AI69" s="21"/>
      <c r="AJ69" s="21"/>
      <c r="AK69" s="21"/>
    </row>
    <row r="70" spans="34:37" x14ac:dyDescent="0.35">
      <c r="AH70" s="21"/>
      <c r="AI70" s="21"/>
      <c r="AJ70" s="21"/>
      <c r="AK70" s="21"/>
    </row>
    <row r="71" spans="34:37" x14ac:dyDescent="0.35">
      <c r="AH71" s="21"/>
      <c r="AI71" s="21"/>
      <c r="AJ71" s="21"/>
      <c r="AK71" s="21"/>
    </row>
    <row r="72" spans="34:37" x14ac:dyDescent="0.35">
      <c r="AH72" s="21"/>
      <c r="AI72" s="21"/>
      <c r="AJ72" s="21"/>
      <c r="AK72" s="21"/>
    </row>
    <row r="73" spans="34:37" x14ac:dyDescent="0.35">
      <c r="AH73" s="21"/>
      <c r="AI73" s="21"/>
      <c r="AJ73" s="21"/>
      <c r="AK73" s="21"/>
    </row>
    <row r="74" spans="34:37" x14ac:dyDescent="0.35">
      <c r="AH74" s="21"/>
      <c r="AI74" s="21"/>
      <c r="AJ74" s="21"/>
      <c r="AK74" s="21"/>
    </row>
    <row r="75" spans="34:37" x14ac:dyDescent="0.35">
      <c r="AH75" s="21"/>
      <c r="AI75" s="21"/>
      <c r="AJ75" s="21"/>
      <c r="AK75" s="21"/>
    </row>
    <row r="76" spans="34:37" x14ac:dyDescent="0.35">
      <c r="AH76" s="21"/>
      <c r="AI76" s="21"/>
      <c r="AJ76" s="21"/>
      <c r="AK76" s="21"/>
    </row>
    <row r="77" spans="34:37" x14ac:dyDescent="0.35">
      <c r="AH77" s="21"/>
      <c r="AI77" s="21"/>
      <c r="AJ77" s="21"/>
      <c r="AK77" s="21"/>
    </row>
    <row r="78" spans="34:37" x14ac:dyDescent="0.35">
      <c r="AH78" s="21"/>
      <c r="AI78" s="21"/>
      <c r="AJ78" s="21"/>
      <c r="AK78" s="21"/>
    </row>
    <row r="79" spans="34:37" x14ac:dyDescent="0.35">
      <c r="AH79" s="21"/>
      <c r="AI79" s="21"/>
      <c r="AJ79" s="21"/>
      <c r="AK79" s="21"/>
    </row>
    <row r="80" spans="34:37" x14ac:dyDescent="0.35">
      <c r="AH80" s="21"/>
      <c r="AI80" s="21"/>
      <c r="AJ80" s="21"/>
      <c r="AK80" s="21"/>
    </row>
    <row r="81" spans="34:37" x14ac:dyDescent="0.35">
      <c r="AH81" s="21"/>
      <c r="AI81" s="21"/>
      <c r="AJ81" s="21"/>
      <c r="AK81" s="21"/>
    </row>
    <row r="82" spans="34:37" x14ac:dyDescent="0.35">
      <c r="AH82" s="21"/>
      <c r="AI82" s="21"/>
      <c r="AJ82" s="21"/>
      <c r="AK82" s="21"/>
    </row>
    <row r="83" spans="34:37" x14ac:dyDescent="0.35">
      <c r="AH83" s="21"/>
      <c r="AI83" s="21"/>
      <c r="AJ83" s="21"/>
      <c r="AK83" s="21"/>
    </row>
    <row r="84" spans="34:37" x14ac:dyDescent="0.35">
      <c r="AH84" s="21"/>
      <c r="AI84" s="21"/>
      <c r="AJ84" s="21"/>
      <c r="AK84" s="21"/>
    </row>
    <row r="85" spans="34:37" x14ac:dyDescent="0.35">
      <c r="AH85" s="21"/>
      <c r="AI85" s="21"/>
      <c r="AJ85" s="21"/>
      <c r="AK85" s="21"/>
    </row>
    <row r="86" spans="34:37" x14ac:dyDescent="0.35">
      <c r="AH86" s="21"/>
      <c r="AI86" s="21"/>
      <c r="AJ86" s="21"/>
      <c r="AK86" s="21"/>
    </row>
    <row r="87" spans="34:37" x14ac:dyDescent="0.35">
      <c r="AH87" s="21"/>
      <c r="AI87" s="21"/>
      <c r="AJ87" s="21"/>
      <c r="AK87" s="21"/>
    </row>
    <row r="88" spans="34:37" x14ac:dyDescent="0.35">
      <c r="AH88" s="21"/>
      <c r="AI88" s="21"/>
      <c r="AJ88" s="21"/>
      <c r="AK88" s="21"/>
    </row>
    <row r="89" spans="34:37" x14ac:dyDescent="0.35">
      <c r="AH89" s="21"/>
      <c r="AI89" s="21"/>
      <c r="AJ89" s="21"/>
      <c r="AK89" s="21"/>
    </row>
    <row r="90" spans="34:37" x14ac:dyDescent="0.35">
      <c r="AH90" s="21"/>
      <c r="AI90" s="21"/>
      <c r="AJ90" s="21"/>
      <c r="AK90" s="21"/>
    </row>
    <row r="91" spans="34:37" x14ac:dyDescent="0.35">
      <c r="AH91" s="21"/>
      <c r="AI91" s="21"/>
      <c r="AJ91" s="21"/>
      <c r="AK91" s="21"/>
    </row>
    <row r="92" spans="34:37" x14ac:dyDescent="0.35">
      <c r="AH92" s="21"/>
      <c r="AI92" s="21"/>
      <c r="AJ92" s="21"/>
      <c r="AK92" s="21"/>
    </row>
    <row r="93" spans="34:37" x14ac:dyDescent="0.35">
      <c r="AH93" s="21"/>
      <c r="AI93" s="21"/>
      <c r="AJ93" s="21"/>
      <c r="AK93" s="21"/>
    </row>
    <row r="94" spans="34:37" x14ac:dyDescent="0.35">
      <c r="AH94" s="21"/>
      <c r="AI94" s="21"/>
      <c r="AJ94" s="21"/>
      <c r="AK94" s="21"/>
    </row>
    <row r="95" spans="34:37" x14ac:dyDescent="0.35">
      <c r="AH95" s="21"/>
      <c r="AI95" s="21"/>
      <c r="AJ95" s="21"/>
      <c r="AK95" s="21"/>
    </row>
    <row r="96" spans="34:37" x14ac:dyDescent="0.35">
      <c r="AH96" s="21"/>
      <c r="AI96" s="21"/>
      <c r="AJ96" s="21"/>
      <c r="AK96" s="21"/>
    </row>
    <row r="97" spans="34:37" x14ac:dyDescent="0.35">
      <c r="AH97" s="21"/>
      <c r="AI97" s="21"/>
      <c r="AJ97" s="21"/>
      <c r="AK97" s="21"/>
    </row>
    <row r="98" spans="34:37" x14ac:dyDescent="0.35">
      <c r="AH98" s="21"/>
      <c r="AI98" s="21"/>
      <c r="AJ98" s="21"/>
      <c r="AK98" s="21"/>
    </row>
    <row r="99" spans="34:37" x14ac:dyDescent="0.35">
      <c r="AH99" s="21"/>
      <c r="AI99" s="21"/>
      <c r="AJ99" s="21"/>
      <c r="AK99" s="21"/>
    </row>
    <row r="100" spans="34:37" x14ac:dyDescent="0.35">
      <c r="AH100" s="21"/>
      <c r="AI100" s="21"/>
      <c r="AJ100" s="21"/>
      <c r="AK100" s="21"/>
    </row>
    <row r="101" spans="34:37" x14ac:dyDescent="0.35">
      <c r="AH101" s="21"/>
      <c r="AI101" s="21"/>
      <c r="AJ101" s="21"/>
      <c r="AK101" s="21"/>
    </row>
    <row r="102" spans="34:37" x14ac:dyDescent="0.35">
      <c r="AH102" s="21"/>
      <c r="AI102" s="21"/>
      <c r="AJ102" s="21"/>
      <c r="AK102" s="21"/>
    </row>
    <row r="103" spans="34:37" x14ac:dyDescent="0.35">
      <c r="AH103" s="21"/>
      <c r="AI103" s="21"/>
      <c r="AJ103" s="21"/>
      <c r="AK103" s="21"/>
    </row>
    <row r="104" spans="34:37" x14ac:dyDescent="0.35">
      <c r="AH104" s="21"/>
      <c r="AI104" s="21"/>
      <c r="AJ104" s="21"/>
      <c r="AK104" s="21"/>
    </row>
    <row r="105" spans="34:37" x14ac:dyDescent="0.35">
      <c r="AH105" s="21"/>
      <c r="AI105" s="21"/>
      <c r="AJ105" s="21"/>
      <c r="AK105" s="21"/>
    </row>
    <row r="106" spans="34:37" x14ac:dyDescent="0.35">
      <c r="AH106" s="21"/>
      <c r="AI106" s="21"/>
      <c r="AJ106" s="21"/>
      <c r="AK106" s="21"/>
    </row>
    <row r="107" spans="34:37" x14ac:dyDescent="0.35">
      <c r="AH107" s="21"/>
      <c r="AI107" s="21"/>
      <c r="AJ107" s="21"/>
      <c r="AK107" s="21"/>
    </row>
    <row r="108" spans="34:37" x14ac:dyDescent="0.35">
      <c r="AH108" s="21"/>
      <c r="AI108" s="21"/>
      <c r="AJ108" s="21"/>
      <c r="AK108" s="21"/>
    </row>
    <row r="109" spans="34:37" x14ac:dyDescent="0.35">
      <c r="AH109" s="21"/>
      <c r="AI109" s="21"/>
      <c r="AJ109" s="21"/>
      <c r="AK109" s="21"/>
    </row>
    <row r="110" spans="34:37" x14ac:dyDescent="0.35">
      <c r="AH110" s="21"/>
      <c r="AI110" s="21"/>
      <c r="AJ110" s="21"/>
      <c r="AK110" s="21"/>
    </row>
    <row r="111" spans="34:37" x14ac:dyDescent="0.35">
      <c r="AH111" s="21"/>
      <c r="AI111" s="21"/>
      <c r="AJ111" s="21"/>
      <c r="AK111" s="21"/>
    </row>
    <row r="112" spans="34:37" x14ac:dyDescent="0.35">
      <c r="AH112" s="21"/>
      <c r="AI112" s="21"/>
      <c r="AJ112" s="21"/>
      <c r="AK112" s="21"/>
    </row>
    <row r="113" spans="34:37" x14ac:dyDescent="0.35">
      <c r="AH113" s="21"/>
      <c r="AI113" s="21"/>
      <c r="AJ113" s="21"/>
      <c r="AK113" s="21"/>
    </row>
    <row r="114" spans="34:37" x14ac:dyDescent="0.35">
      <c r="AH114" s="21"/>
      <c r="AI114" s="21"/>
      <c r="AJ114" s="21"/>
      <c r="AK114" s="21"/>
    </row>
    <row r="115" spans="34:37" x14ac:dyDescent="0.35">
      <c r="AH115" s="21"/>
      <c r="AI115" s="21"/>
      <c r="AJ115" s="21"/>
      <c r="AK115" s="21"/>
    </row>
    <row r="116" spans="34:37" x14ac:dyDescent="0.35">
      <c r="AH116" s="21"/>
      <c r="AI116" s="21"/>
      <c r="AJ116" s="21"/>
      <c r="AK116" s="21"/>
    </row>
    <row r="117" spans="34:37" x14ac:dyDescent="0.35">
      <c r="AH117" s="21"/>
      <c r="AI117" s="21"/>
      <c r="AJ117" s="21"/>
      <c r="AK117" s="21"/>
    </row>
    <row r="118" spans="34:37" x14ac:dyDescent="0.35">
      <c r="AH118" s="21"/>
      <c r="AI118" s="21"/>
      <c r="AJ118" s="21"/>
      <c r="AK118" s="21"/>
    </row>
    <row r="119" spans="34:37" x14ac:dyDescent="0.35">
      <c r="AH119" s="21"/>
      <c r="AI119" s="21"/>
      <c r="AJ119" s="21"/>
      <c r="AK119" s="21"/>
    </row>
    <row r="120" spans="34:37" x14ac:dyDescent="0.35">
      <c r="AH120" s="21"/>
      <c r="AI120" s="21"/>
      <c r="AJ120" s="21"/>
      <c r="AK120" s="21"/>
    </row>
    <row r="121" spans="34:37" x14ac:dyDescent="0.35">
      <c r="AH121" s="21"/>
      <c r="AI121" s="21"/>
      <c r="AJ121" s="21"/>
      <c r="AK121" s="21"/>
    </row>
    <row r="122" spans="34:37" x14ac:dyDescent="0.35">
      <c r="AH122" s="21"/>
      <c r="AI122" s="21"/>
      <c r="AJ122" s="21"/>
      <c r="AK122" s="21"/>
    </row>
    <row r="123" spans="34:37" x14ac:dyDescent="0.35">
      <c r="AH123" s="21"/>
      <c r="AI123" s="21"/>
      <c r="AJ123" s="21"/>
      <c r="AK123" s="21"/>
    </row>
    <row r="124" spans="34:37" x14ac:dyDescent="0.35">
      <c r="AH124" s="21"/>
      <c r="AI124" s="21"/>
      <c r="AJ124" s="21"/>
      <c r="AK124" s="21"/>
    </row>
    <row r="125" spans="34:37" x14ac:dyDescent="0.35">
      <c r="AH125" s="21"/>
      <c r="AI125" s="21"/>
      <c r="AJ125" s="21"/>
      <c r="AK125" s="21"/>
    </row>
    <row r="126" spans="34:37" x14ac:dyDescent="0.35">
      <c r="AH126" s="21"/>
      <c r="AI126" s="21"/>
      <c r="AJ126" s="21"/>
      <c r="AK126" s="21"/>
    </row>
    <row r="127" spans="34:37" x14ac:dyDescent="0.35">
      <c r="AH127" s="21"/>
      <c r="AI127" s="21"/>
      <c r="AJ127" s="21"/>
      <c r="AK127" s="21"/>
    </row>
    <row r="128" spans="34:37" x14ac:dyDescent="0.35">
      <c r="AH128" s="21"/>
      <c r="AI128" s="21"/>
      <c r="AJ128" s="21"/>
      <c r="AK128" s="21"/>
    </row>
    <row r="129" spans="34:37" x14ac:dyDescent="0.35">
      <c r="AH129" s="21"/>
      <c r="AI129" s="21"/>
      <c r="AJ129" s="21"/>
      <c r="AK129" s="21"/>
    </row>
    <row r="130" spans="34:37" x14ac:dyDescent="0.35">
      <c r="AH130" s="21"/>
      <c r="AI130" s="21"/>
      <c r="AJ130" s="21"/>
      <c r="AK130" s="21"/>
    </row>
    <row r="131" spans="34:37" x14ac:dyDescent="0.35">
      <c r="AH131" s="21"/>
      <c r="AI131" s="21"/>
      <c r="AJ131" s="21"/>
      <c r="AK131" s="21"/>
    </row>
    <row r="132" spans="34:37" x14ac:dyDescent="0.35">
      <c r="AH132" s="21"/>
      <c r="AI132" s="21"/>
      <c r="AJ132" s="21"/>
      <c r="AK132" s="21"/>
    </row>
    <row r="133" spans="34:37" x14ac:dyDescent="0.35">
      <c r="AH133" s="21"/>
      <c r="AI133" s="21"/>
      <c r="AJ133" s="21"/>
      <c r="AK133" s="21"/>
    </row>
    <row r="134" spans="34:37" x14ac:dyDescent="0.35">
      <c r="AH134" s="21"/>
      <c r="AI134" s="21"/>
      <c r="AJ134" s="21"/>
      <c r="AK134" s="21"/>
    </row>
    <row r="135" spans="34:37" x14ac:dyDescent="0.35">
      <c r="AH135" s="21"/>
      <c r="AI135" s="21"/>
      <c r="AJ135" s="21"/>
      <c r="AK135" s="21"/>
    </row>
    <row r="136" spans="34:37" x14ac:dyDescent="0.35">
      <c r="AH136" s="21"/>
      <c r="AI136" s="21"/>
      <c r="AJ136" s="21"/>
      <c r="AK136" s="21"/>
    </row>
    <row r="137" spans="34:37" x14ac:dyDescent="0.35">
      <c r="AH137" s="21"/>
      <c r="AI137" s="21"/>
      <c r="AJ137" s="21"/>
      <c r="AK137" s="21"/>
    </row>
    <row r="138" spans="34:37" x14ac:dyDescent="0.35">
      <c r="AH138" s="21"/>
      <c r="AI138" s="21"/>
      <c r="AJ138" s="21"/>
      <c r="AK138" s="21"/>
    </row>
    <row r="139" spans="34:37" x14ac:dyDescent="0.35">
      <c r="AH139" s="21"/>
      <c r="AI139" s="21"/>
      <c r="AJ139" s="21"/>
      <c r="AK139" s="21"/>
    </row>
    <row r="140" spans="34:37" x14ac:dyDescent="0.35">
      <c r="AH140" s="21"/>
      <c r="AI140" s="21"/>
      <c r="AJ140" s="21"/>
      <c r="AK140" s="21"/>
    </row>
    <row r="141" spans="34:37" x14ac:dyDescent="0.35">
      <c r="AH141" s="21"/>
      <c r="AI141" s="21"/>
      <c r="AJ141" s="21"/>
      <c r="AK141" s="21"/>
    </row>
    <row r="142" spans="34:37" x14ac:dyDescent="0.35">
      <c r="AH142" s="21"/>
      <c r="AI142" s="21"/>
      <c r="AJ142" s="21"/>
      <c r="AK142" s="21"/>
    </row>
    <row r="143" spans="34:37" x14ac:dyDescent="0.35">
      <c r="AH143" s="21"/>
      <c r="AI143" s="21"/>
      <c r="AJ143" s="21"/>
      <c r="AK143" s="21"/>
    </row>
    <row r="144" spans="34:37" x14ac:dyDescent="0.35">
      <c r="AH144" s="21"/>
      <c r="AI144" s="21"/>
      <c r="AJ144" s="21"/>
      <c r="AK144" s="21"/>
    </row>
    <row r="145" spans="34:37" x14ac:dyDescent="0.35">
      <c r="AH145" s="21"/>
      <c r="AI145" s="21"/>
      <c r="AJ145" s="21"/>
      <c r="AK145" s="21"/>
    </row>
    <row r="146" spans="34:37" x14ac:dyDescent="0.35">
      <c r="AH146" s="21"/>
      <c r="AI146" s="21"/>
      <c r="AJ146" s="21"/>
      <c r="AK146" s="21"/>
    </row>
    <row r="147" spans="34:37" x14ac:dyDescent="0.35">
      <c r="AH147" s="21"/>
      <c r="AI147" s="21"/>
      <c r="AJ147" s="21"/>
      <c r="AK147" s="21"/>
    </row>
    <row r="148" spans="34:37" x14ac:dyDescent="0.35">
      <c r="AH148" s="21"/>
      <c r="AI148" s="21"/>
      <c r="AJ148" s="21"/>
      <c r="AK148" s="21"/>
    </row>
    <row r="149" spans="34:37" x14ac:dyDescent="0.35">
      <c r="AH149" s="21"/>
      <c r="AI149" s="21"/>
      <c r="AJ149" s="21"/>
      <c r="AK149" s="21"/>
    </row>
    <row r="150" spans="34:37" x14ac:dyDescent="0.35">
      <c r="AH150" s="21"/>
      <c r="AI150" s="21"/>
      <c r="AJ150" s="21"/>
      <c r="AK150" s="21"/>
    </row>
    <row r="151" spans="34:37" x14ac:dyDescent="0.35">
      <c r="AH151" s="21"/>
      <c r="AI151" s="21"/>
      <c r="AJ151" s="21"/>
      <c r="AK151" s="21"/>
    </row>
    <row r="152" spans="34:37" x14ac:dyDescent="0.35">
      <c r="AH152" s="21"/>
      <c r="AI152" s="21"/>
      <c r="AJ152" s="21"/>
      <c r="AK152" s="21"/>
    </row>
    <row r="153" spans="34:37" x14ac:dyDescent="0.35">
      <c r="AH153" s="21"/>
      <c r="AI153" s="21"/>
      <c r="AJ153" s="21"/>
      <c r="AK153" s="21"/>
    </row>
    <row r="154" spans="34:37" x14ac:dyDescent="0.35">
      <c r="AH154" s="21"/>
      <c r="AI154" s="21"/>
      <c r="AJ154" s="21"/>
      <c r="AK154" s="21"/>
    </row>
    <row r="155" spans="34:37" x14ac:dyDescent="0.35">
      <c r="AH155" s="21"/>
      <c r="AI155" s="21"/>
      <c r="AJ155" s="21"/>
      <c r="AK155" s="21"/>
    </row>
    <row r="156" spans="34:37" x14ac:dyDescent="0.35">
      <c r="AH156" s="21"/>
      <c r="AI156" s="21"/>
      <c r="AJ156" s="21"/>
      <c r="AK156" s="21"/>
    </row>
    <row r="157" spans="34:37" x14ac:dyDescent="0.35">
      <c r="AH157" s="21"/>
      <c r="AI157" s="21"/>
      <c r="AJ157" s="21"/>
      <c r="AK157" s="21"/>
    </row>
    <row r="158" spans="34:37" x14ac:dyDescent="0.35">
      <c r="AH158" s="21"/>
      <c r="AI158" s="21"/>
      <c r="AJ158" s="21"/>
      <c r="AK158" s="21"/>
    </row>
    <row r="159" spans="34:37" x14ac:dyDescent="0.35">
      <c r="AH159" s="21"/>
      <c r="AI159" s="21"/>
      <c r="AJ159" s="21"/>
      <c r="AK159" s="21"/>
    </row>
    <row r="160" spans="34:37" x14ac:dyDescent="0.35">
      <c r="AH160" s="21"/>
      <c r="AI160" s="21"/>
      <c r="AJ160" s="21"/>
      <c r="AK160" s="21"/>
    </row>
    <row r="161" spans="34:37" x14ac:dyDescent="0.35">
      <c r="AH161" s="21"/>
      <c r="AI161" s="21"/>
      <c r="AJ161" s="21"/>
      <c r="AK161" s="21"/>
    </row>
    <row r="162" spans="34:37" x14ac:dyDescent="0.35">
      <c r="AH162" s="21"/>
      <c r="AI162" s="21"/>
      <c r="AJ162" s="21"/>
      <c r="AK162" s="21"/>
    </row>
    <row r="163" spans="34:37" x14ac:dyDescent="0.35">
      <c r="AH163" s="21"/>
      <c r="AI163" s="21"/>
      <c r="AJ163" s="21"/>
      <c r="AK163" s="21"/>
    </row>
    <row r="164" spans="34:37" x14ac:dyDescent="0.35">
      <c r="AH164" s="21"/>
      <c r="AI164" s="21"/>
      <c r="AJ164" s="21"/>
      <c r="AK164" s="21"/>
    </row>
    <row r="165" spans="34:37" x14ac:dyDescent="0.35">
      <c r="AH165" s="21"/>
      <c r="AI165" s="21"/>
      <c r="AJ165" s="21"/>
      <c r="AK165" s="21"/>
    </row>
    <row r="166" spans="34:37" x14ac:dyDescent="0.35">
      <c r="AH166" s="21"/>
      <c r="AI166" s="21"/>
      <c r="AJ166" s="21"/>
      <c r="AK166" s="21"/>
    </row>
    <row r="167" spans="34:37" x14ac:dyDescent="0.35">
      <c r="AH167" s="21"/>
      <c r="AI167" s="21"/>
      <c r="AJ167" s="21"/>
      <c r="AK167" s="21"/>
    </row>
    <row r="168" spans="34:37" x14ac:dyDescent="0.35">
      <c r="AH168" s="21"/>
      <c r="AI168" s="21"/>
      <c r="AJ168" s="21"/>
      <c r="AK168" s="21"/>
    </row>
  </sheetData>
  <autoFilter ref="A6:AM168" xr:uid="{DC52A653-27DF-43BD-AE69-2549A7B9669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840B26-31EB-4E99-B5BB-EC2D523CC3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BALI NUSRA</vt:lpstr>
      <vt:lpstr>UPTIME HARIAN</vt:lpstr>
      <vt:lpstr>BY SN &amp; PKT</vt:lpstr>
      <vt:lpstr>PKT TIPE MESIN</vt:lpstr>
      <vt:lpstr>FRX DT</vt:lpstr>
      <vt:lpstr>atm total</vt:lpstr>
      <vt:lpstr>SITE BLNS</vt:lpstr>
      <vt:lpstr>MainVisit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 dipkalibata09</dc:creator>
  <cp:lastModifiedBy>ms miftahul bali</cp:lastModifiedBy>
  <dcterms:created xsi:type="dcterms:W3CDTF">2025-07-14T05:50:12Z</dcterms:created>
  <dcterms:modified xsi:type="dcterms:W3CDTF">2026-09-21T06:20:40Z</dcterms:modified>
</cp:coreProperties>
</file>